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ver\Desktop\MTC策略管理_Main\03_投組績效評估用\00_產出檔案區_使用評估表\"/>
    </mc:Choice>
  </mc:AlternateContent>
  <xr:revisionPtr revIDLastSave="0" documentId="13_ncr:1_{3D6FF126-EE90-41CC-A508-058F873999D8}" xr6:coauthVersionLast="47" xr6:coauthVersionMax="47" xr10:uidLastSave="{00000000-0000-0000-0000-000000000000}"/>
  <bookViews>
    <workbookView xWindow="-108" yWindow="-108" windowWidth="30936" windowHeight="16776" tabRatio="765" activeTab="2" xr2:uid="{00000000-000D-0000-FFFF-FFFF00000000}"/>
  </bookViews>
  <sheets>
    <sheet name="總表" sheetId="2" r:id="rId1"/>
    <sheet name="文字檔" sheetId="12" r:id="rId2"/>
    <sheet name="策略報表" sheetId="11" r:id="rId3"/>
    <sheet name="資料貼入" sheetId="3" r:id="rId4"/>
    <sheet name="創高計算" sheetId="34" r:id="rId5"/>
    <sheet name="日週期" sheetId="4" r:id="rId6"/>
    <sheet name="=======20240901========" sheetId="16" r:id="rId7"/>
    <sheet name="版本" sheetId="33" r:id="rId8"/>
  </sheets>
  <functionGroups builtInGroupCount="19"/>
  <definedNames>
    <definedName name="_02_1" localSheetId="1">文字檔!#REF!</definedName>
    <definedName name="_03_1" localSheetId="1">文字檔!#REF!</definedName>
    <definedName name="_04" localSheetId="1">文字檔!#REF!</definedName>
    <definedName name="_04_1" localSheetId="1">文字檔!#REF!</definedName>
  </definedNames>
  <calcPr calcId="181029"/>
</workbook>
</file>

<file path=xl/calcChain.xml><?xml version="1.0" encoding="utf-8"?>
<calcChain xmlns="http://schemas.openxmlformats.org/spreadsheetml/2006/main">
  <c r="P2570" i="11" l="1"/>
  <c r="P2569" i="11"/>
  <c r="P2568" i="11"/>
  <c r="P2567" i="11"/>
  <c r="P2566" i="11"/>
  <c r="P2565" i="11"/>
  <c r="P2564" i="11"/>
  <c r="P2563" i="11"/>
  <c r="P2562" i="11"/>
  <c r="P2561" i="11"/>
  <c r="P2560" i="11"/>
  <c r="P2559" i="11"/>
  <c r="P2558" i="11"/>
  <c r="P2557" i="11"/>
  <c r="P2556" i="11"/>
  <c r="P2555" i="11"/>
  <c r="P2554" i="11"/>
  <c r="P2553" i="11"/>
  <c r="P2552" i="11"/>
  <c r="P2551" i="11"/>
  <c r="P2550" i="11"/>
  <c r="P2549" i="11"/>
  <c r="P2548" i="11"/>
  <c r="P2547" i="11"/>
  <c r="P2546" i="11"/>
  <c r="P2545" i="11"/>
  <c r="P2544" i="11"/>
  <c r="P2543" i="11"/>
  <c r="P2542" i="11"/>
  <c r="P2541" i="11"/>
  <c r="P2540" i="11"/>
  <c r="P2539" i="11"/>
  <c r="P2538" i="11"/>
  <c r="P2537" i="11"/>
  <c r="P2536" i="11"/>
  <c r="P2535" i="11"/>
  <c r="P2534" i="11"/>
  <c r="P2533" i="11"/>
  <c r="P2532" i="11"/>
  <c r="P2531" i="11"/>
  <c r="P2530" i="11"/>
  <c r="P2529" i="11"/>
  <c r="P2528" i="11"/>
  <c r="P2527" i="11"/>
  <c r="P2526" i="11"/>
  <c r="P2525" i="11"/>
  <c r="P2524" i="11"/>
  <c r="P2523" i="11"/>
  <c r="P2522" i="11"/>
  <c r="P2521" i="11"/>
  <c r="P2520" i="11"/>
  <c r="P2519" i="11"/>
  <c r="P2518" i="11"/>
  <c r="P2517" i="11"/>
  <c r="P2516" i="11"/>
  <c r="P2515" i="11"/>
  <c r="P2514" i="11"/>
  <c r="P2513" i="11"/>
  <c r="P2512" i="11"/>
  <c r="P2511" i="11"/>
  <c r="P2510" i="11"/>
  <c r="P2509" i="11"/>
  <c r="P2508" i="11"/>
  <c r="P2507" i="11"/>
  <c r="P2506" i="11"/>
  <c r="P2505" i="11"/>
  <c r="P2504" i="11"/>
  <c r="P2503" i="11"/>
  <c r="P2502" i="11"/>
  <c r="P2501" i="11"/>
  <c r="P2500" i="11"/>
  <c r="P2499" i="11"/>
  <c r="P2498" i="11"/>
  <c r="P2497" i="11"/>
  <c r="P2496" i="11"/>
  <c r="P2495" i="11"/>
  <c r="P2494" i="11"/>
  <c r="P2493" i="11"/>
  <c r="P2492" i="11"/>
  <c r="P2491" i="11"/>
  <c r="P2490" i="11"/>
  <c r="P2489" i="11"/>
  <c r="P2488" i="11"/>
  <c r="P2487" i="11"/>
  <c r="P2486" i="11"/>
  <c r="P2485" i="11"/>
  <c r="P2484" i="11"/>
  <c r="P2483" i="11"/>
  <c r="P2482" i="11"/>
  <c r="P2481" i="11"/>
  <c r="P2480" i="11"/>
  <c r="P2479" i="11"/>
  <c r="P2478" i="11"/>
  <c r="P2477" i="11"/>
  <c r="P2476" i="11"/>
  <c r="P2475" i="11"/>
  <c r="P2474" i="11"/>
  <c r="P2473" i="11"/>
  <c r="P2472" i="11"/>
  <c r="P2471" i="11"/>
  <c r="P2470" i="11"/>
  <c r="P2469" i="11"/>
  <c r="P2468" i="11"/>
  <c r="P2467" i="11"/>
  <c r="P2466" i="11"/>
  <c r="P2465" i="11"/>
  <c r="P2464" i="11"/>
  <c r="P2463" i="11"/>
  <c r="P2462" i="11"/>
  <c r="P2461" i="11"/>
  <c r="P2460" i="11"/>
  <c r="P2459" i="11"/>
  <c r="P2458" i="11"/>
  <c r="P2457" i="11"/>
  <c r="P2456" i="11"/>
  <c r="P2455" i="11"/>
  <c r="P2454" i="11"/>
  <c r="P2453" i="11"/>
  <c r="P2452" i="11"/>
  <c r="P2451" i="11"/>
  <c r="P2450" i="11"/>
  <c r="P2449" i="11"/>
  <c r="P2448" i="11"/>
  <c r="P2447" i="11"/>
  <c r="P2446" i="11"/>
  <c r="P2445" i="11"/>
  <c r="P2444" i="11"/>
  <c r="P2443" i="11"/>
  <c r="P2442" i="11"/>
  <c r="P2441" i="11"/>
  <c r="P2440" i="11"/>
  <c r="P2439" i="11"/>
  <c r="P2438" i="11"/>
  <c r="P2437" i="11"/>
  <c r="P2436" i="11"/>
  <c r="P2435" i="11"/>
  <c r="P2434" i="11"/>
  <c r="P2433" i="11"/>
  <c r="P2432" i="11"/>
  <c r="P2431" i="11"/>
  <c r="P2430" i="11"/>
  <c r="P2429" i="11"/>
  <c r="P2428" i="11"/>
  <c r="P2427" i="11"/>
  <c r="P2426" i="11"/>
  <c r="P2425" i="11"/>
  <c r="P2424" i="11"/>
  <c r="P2423" i="11"/>
  <c r="P2422" i="11"/>
  <c r="P2421" i="11"/>
  <c r="P2420" i="11"/>
  <c r="P2419" i="11"/>
  <c r="P2418" i="11"/>
  <c r="P2417" i="11"/>
  <c r="P2416" i="11"/>
  <c r="P2415" i="11"/>
  <c r="P2414" i="11"/>
  <c r="P2413" i="11"/>
  <c r="P2412" i="11"/>
  <c r="P2411" i="11"/>
  <c r="P2410" i="11"/>
  <c r="P2409" i="11"/>
  <c r="P2408" i="11"/>
  <c r="P2407" i="11"/>
  <c r="P2406" i="11"/>
  <c r="P2405" i="11"/>
  <c r="P2404" i="11"/>
  <c r="P2403" i="11"/>
  <c r="P2402" i="11"/>
  <c r="P2401" i="11"/>
  <c r="P2400" i="11"/>
  <c r="P2399" i="11"/>
  <c r="P2398" i="11"/>
  <c r="P2397" i="11"/>
  <c r="P2396" i="11"/>
  <c r="P2395" i="11"/>
  <c r="P2394" i="11"/>
  <c r="P2393" i="11"/>
  <c r="P2392" i="11"/>
  <c r="P2391" i="11"/>
  <c r="P2390" i="11"/>
  <c r="P2389" i="11"/>
  <c r="P2388" i="11"/>
  <c r="P2387" i="11"/>
  <c r="P2386" i="11"/>
  <c r="P2385" i="11"/>
  <c r="P2384" i="11"/>
  <c r="P2383" i="11"/>
  <c r="P2382" i="11"/>
  <c r="P2381" i="11"/>
  <c r="P2380" i="11"/>
  <c r="P2379" i="11"/>
  <c r="P2378" i="11"/>
  <c r="P2377" i="11"/>
  <c r="P2376" i="11"/>
  <c r="P2375" i="11"/>
  <c r="P2374" i="11"/>
  <c r="P2373" i="11"/>
  <c r="P2372" i="11"/>
  <c r="P2371" i="11"/>
  <c r="P2370" i="11"/>
  <c r="P2369" i="11"/>
  <c r="P2368" i="11"/>
  <c r="P2367" i="11"/>
  <c r="P2366" i="11"/>
  <c r="P2365" i="11"/>
  <c r="P2364" i="11"/>
  <c r="P2363" i="11"/>
  <c r="P2362" i="11"/>
  <c r="P2361" i="11"/>
  <c r="P2360" i="11"/>
  <c r="P2359" i="11"/>
  <c r="P2358" i="11"/>
  <c r="P2357" i="11"/>
  <c r="P2356" i="11"/>
  <c r="P2355" i="11"/>
  <c r="P2354" i="11"/>
  <c r="P2353" i="11"/>
  <c r="P2352" i="11"/>
  <c r="P2351" i="11"/>
  <c r="P2350" i="11"/>
  <c r="P2349" i="11"/>
  <c r="P2348" i="11"/>
  <c r="P2347" i="11"/>
  <c r="P2346" i="11"/>
  <c r="P2345" i="11"/>
  <c r="P2344" i="11"/>
  <c r="P2343" i="11"/>
  <c r="P2342" i="11"/>
  <c r="P2341" i="11"/>
  <c r="P2340" i="11"/>
  <c r="P2339" i="11"/>
  <c r="P2338" i="11"/>
  <c r="P2337" i="11"/>
  <c r="P2336" i="11"/>
  <c r="P2335" i="11"/>
  <c r="P2334" i="11"/>
  <c r="P2333" i="11"/>
  <c r="P2332" i="11"/>
  <c r="P2331" i="11"/>
  <c r="P2330" i="11"/>
  <c r="P2329" i="11"/>
  <c r="P2328" i="11"/>
  <c r="P2327" i="11"/>
  <c r="P2326" i="11"/>
  <c r="P2325" i="11"/>
  <c r="P2324" i="11"/>
  <c r="P2323" i="11"/>
  <c r="P2322" i="11"/>
  <c r="P2321" i="11"/>
  <c r="P2320" i="11"/>
  <c r="P2319" i="11"/>
  <c r="P2318" i="11"/>
  <c r="P2317" i="11"/>
  <c r="P2316" i="11"/>
  <c r="P2315" i="11"/>
  <c r="P2314" i="11"/>
  <c r="P2313" i="11"/>
  <c r="P2312" i="11"/>
  <c r="P2311" i="11"/>
  <c r="P2310" i="11"/>
  <c r="P2309" i="11"/>
  <c r="P2308" i="11"/>
  <c r="P2307" i="11"/>
  <c r="P2306" i="11"/>
  <c r="P2305" i="11"/>
  <c r="P2304" i="11"/>
  <c r="P2303" i="11"/>
  <c r="P2302" i="11"/>
  <c r="P2301" i="11"/>
  <c r="P2300" i="11"/>
  <c r="P2299" i="11"/>
  <c r="P2298" i="11"/>
  <c r="P2297" i="11"/>
  <c r="P2296" i="11"/>
  <c r="P2295" i="11"/>
  <c r="P2294" i="11"/>
  <c r="P2293" i="11"/>
  <c r="P2292" i="11"/>
  <c r="P2291" i="11"/>
  <c r="P2290" i="11"/>
  <c r="P2289" i="11"/>
  <c r="P2288" i="11"/>
  <c r="P2287" i="11"/>
  <c r="P2286" i="11"/>
  <c r="P2285" i="11"/>
  <c r="P2284" i="11"/>
  <c r="P2283" i="11"/>
  <c r="P2282" i="11"/>
  <c r="P2281" i="11"/>
  <c r="P2280" i="11"/>
  <c r="P2279" i="11"/>
  <c r="P2278" i="11"/>
  <c r="P2277" i="11"/>
  <c r="P2276" i="11"/>
  <c r="P2275" i="11"/>
  <c r="P2274" i="11"/>
  <c r="P2273" i="11"/>
  <c r="P2272" i="11"/>
  <c r="P2271" i="11"/>
  <c r="P2270" i="11"/>
  <c r="P2269" i="11"/>
  <c r="P2268" i="11"/>
  <c r="P2267" i="11"/>
  <c r="P2266" i="11"/>
  <c r="P2265" i="11"/>
  <c r="P2264" i="11"/>
  <c r="P2263" i="11"/>
  <c r="P2262" i="11"/>
  <c r="P2261" i="11"/>
  <c r="P2260" i="11"/>
  <c r="P2259" i="11"/>
  <c r="P2258" i="11"/>
  <c r="P2257" i="11"/>
  <c r="P2256" i="11"/>
  <c r="P2255" i="11"/>
  <c r="P2254" i="11"/>
  <c r="P2253" i="11"/>
  <c r="P2252" i="11"/>
  <c r="P2251" i="11"/>
  <c r="P2250" i="11"/>
  <c r="P2249" i="11"/>
  <c r="P2248" i="11"/>
  <c r="P2247" i="11"/>
  <c r="P2246" i="11"/>
  <c r="P2245" i="11"/>
  <c r="P2244" i="11"/>
  <c r="P2243" i="11"/>
  <c r="P2242" i="11"/>
  <c r="P2241" i="11"/>
  <c r="P2240" i="11"/>
  <c r="P2239" i="11"/>
  <c r="P2238" i="11"/>
  <c r="P2237" i="11"/>
  <c r="P2236" i="11"/>
  <c r="P2235" i="11"/>
  <c r="P2234" i="11"/>
  <c r="P2233" i="11"/>
  <c r="P2232" i="11"/>
  <c r="P2231" i="11"/>
  <c r="P2230" i="11"/>
  <c r="P2229" i="11"/>
  <c r="P2228" i="11"/>
  <c r="P2227" i="11"/>
  <c r="P2226" i="11"/>
  <c r="P2225" i="11"/>
  <c r="P2224" i="11"/>
  <c r="P2223" i="11"/>
  <c r="P2222" i="11"/>
  <c r="P2221" i="11"/>
  <c r="P2220" i="11"/>
  <c r="P2219" i="11"/>
  <c r="P2218" i="11"/>
  <c r="P2217" i="11"/>
  <c r="P2216" i="11"/>
  <c r="P2215" i="11"/>
  <c r="P2214" i="11"/>
  <c r="P2213" i="11"/>
  <c r="P2212" i="11"/>
  <c r="P2211" i="11"/>
  <c r="P2210" i="11"/>
  <c r="P2209" i="11"/>
  <c r="P2208" i="11"/>
  <c r="P2207" i="11"/>
  <c r="P2206" i="11"/>
  <c r="P2205" i="11"/>
  <c r="P2204" i="11"/>
  <c r="P2203" i="11"/>
  <c r="P2202" i="11"/>
  <c r="P2201" i="11"/>
  <c r="P2200" i="11"/>
  <c r="P2199" i="11"/>
  <c r="P2198" i="11"/>
  <c r="P2197" i="11"/>
  <c r="P2196" i="11"/>
  <c r="P2195" i="11"/>
  <c r="P2194" i="11"/>
  <c r="P2193" i="11"/>
  <c r="P2192" i="11"/>
  <c r="P2191" i="11"/>
  <c r="P2190" i="11"/>
  <c r="P2189" i="11"/>
  <c r="P2188" i="11"/>
  <c r="P2187" i="11"/>
  <c r="P2186" i="11"/>
  <c r="P2185" i="11"/>
  <c r="P2184" i="11"/>
  <c r="P2183" i="11"/>
  <c r="P2182" i="11"/>
  <c r="P2181" i="11"/>
  <c r="P2180" i="11"/>
  <c r="P2179" i="11"/>
  <c r="P2178" i="11"/>
  <c r="P2177" i="11"/>
  <c r="P2176" i="11"/>
  <c r="P2175" i="11"/>
  <c r="P2174" i="11"/>
  <c r="P2173" i="11"/>
  <c r="P2172" i="11"/>
  <c r="P2171" i="11"/>
  <c r="P2170" i="11"/>
  <c r="P2169" i="11"/>
  <c r="P2168" i="11"/>
  <c r="P2167" i="11"/>
  <c r="P2166" i="11"/>
  <c r="P2165" i="11"/>
  <c r="P2164" i="11"/>
  <c r="P2163" i="11"/>
  <c r="P2162" i="11"/>
  <c r="P2161" i="11"/>
  <c r="P2160" i="11"/>
  <c r="P2159" i="11"/>
  <c r="P2158" i="11"/>
  <c r="P2157" i="11"/>
  <c r="P2156" i="11"/>
  <c r="P2155" i="11"/>
  <c r="P2154" i="11"/>
  <c r="P2153" i="11"/>
  <c r="P2152" i="11"/>
  <c r="P2151" i="11"/>
  <c r="P2150" i="11"/>
  <c r="P2149" i="11"/>
  <c r="P2148" i="11"/>
  <c r="P2147" i="11"/>
  <c r="P2146" i="11"/>
  <c r="P2145" i="11"/>
  <c r="P2144" i="11"/>
  <c r="P2143" i="11"/>
  <c r="P2142" i="11"/>
  <c r="P2141" i="11"/>
  <c r="P2140" i="11"/>
  <c r="P2139" i="11"/>
  <c r="P2138" i="11"/>
  <c r="P2137" i="11"/>
  <c r="P2136" i="11"/>
  <c r="P2135" i="11"/>
  <c r="P2134" i="11"/>
  <c r="P2133" i="11"/>
  <c r="P2132" i="11"/>
  <c r="P2131" i="11"/>
  <c r="P2130" i="11"/>
  <c r="P2129" i="11"/>
  <c r="P2128" i="11"/>
  <c r="P2127" i="11"/>
  <c r="P2126" i="11"/>
  <c r="P2125" i="11"/>
  <c r="P2124" i="11"/>
  <c r="P2123" i="11"/>
  <c r="P2122" i="11"/>
  <c r="P2121" i="11"/>
  <c r="P2120" i="11"/>
  <c r="P2119" i="11"/>
  <c r="P2118" i="11"/>
  <c r="P2117" i="11"/>
  <c r="P2116" i="11"/>
  <c r="P2115" i="11"/>
  <c r="P2114" i="11"/>
  <c r="P2113" i="11"/>
  <c r="P2112" i="11"/>
  <c r="P2111" i="11"/>
  <c r="P2110" i="11"/>
  <c r="P2109" i="11"/>
  <c r="P2108" i="11"/>
  <c r="P2107" i="11"/>
  <c r="P2106" i="11"/>
  <c r="P2105" i="11"/>
  <c r="P2104" i="11"/>
  <c r="P2103" i="11"/>
  <c r="P2102" i="11"/>
  <c r="P2101" i="11"/>
  <c r="P2100" i="11"/>
  <c r="P2099" i="11"/>
  <c r="P2098" i="11"/>
  <c r="P2097" i="11"/>
  <c r="P2096" i="11"/>
  <c r="P2095" i="11"/>
  <c r="P2094" i="11"/>
  <c r="P2093" i="11"/>
  <c r="P2092" i="11"/>
  <c r="P2091" i="11"/>
  <c r="P2090" i="11"/>
  <c r="P2089" i="11"/>
  <c r="P2088" i="11"/>
  <c r="P2087" i="11"/>
  <c r="P2086" i="11"/>
  <c r="P2085" i="11"/>
  <c r="P2084" i="11"/>
  <c r="P2083" i="11"/>
  <c r="P2082" i="11"/>
  <c r="P2081" i="11"/>
  <c r="P2080" i="11"/>
  <c r="P2079" i="11"/>
  <c r="P2078" i="11"/>
  <c r="P2077" i="11"/>
  <c r="P2076" i="11"/>
  <c r="P2075" i="11"/>
  <c r="P2074" i="11"/>
  <c r="P2073" i="11"/>
  <c r="P2072" i="11"/>
  <c r="P2071" i="11"/>
  <c r="P2070" i="11"/>
  <c r="P2069" i="11"/>
  <c r="P2068" i="11"/>
  <c r="P2067" i="11"/>
  <c r="P2066" i="11"/>
  <c r="P2065" i="11"/>
  <c r="P2064" i="11"/>
  <c r="P2063" i="11"/>
  <c r="P2062" i="11"/>
  <c r="P2061" i="11"/>
  <c r="P2060" i="11"/>
  <c r="P2059" i="11"/>
  <c r="P2058" i="11"/>
  <c r="P2057" i="11"/>
  <c r="P2056" i="11"/>
  <c r="P2055" i="11"/>
  <c r="P2054" i="11"/>
  <c r="P2053" i="11"/>
  <c r="P2052" i="11"/>
  <c r="P2051" i="11"/>
  <c r="P2050" i="11"/>
  <c r="P2049" i="11"/>
  <c r="P2048" i="11"/>
  <c r="P2047" i="11"/>
  <c r="P2046" i="11"/>
  <c r="P2045" i="11"/>
  <c r="P2044" i="11"/>
  <c r="P2043" i="11"/>
  <c r="P2042" i="11"/>
  <c r="P2041" i="11"/>
  <c r="P2040" i="11"/>
  <c r="P2039" i="11"/>
  <c r="P2038" i="11"/>
  <c r="P2037" i="11"/>
  <c r="P2036" i="11"/>
  <c r="P2035" i="11"/>
  <c r="P2034" i="11"/>
  <c r="P2033" i="11"/>
  <c r="P2032" i="11"/>
  <c r="P2031" i="11"/>
  <c r="P2030" i="11"/>
  <c r="P2029" i="11"/>
  <c r="P2028" i="11"/>
  <c r="P2027" i="11"/>
  <c r="P2026" i="11"/>
  <c r="P2025" i="11"/>
  <c r="P2024" i="11"/>
  <c r="P2023" i="11"/>
  <c r="P2022" i="11"/>
  <c r="P2021" i="11"/>
  <c r="P2020" i="11"/>
  <c r="P2019" i="11"/>
  <c r="P2018" i="11"/>
  <c r="P2017" i="11"/>
  <c r="P2016" i="11"/>
  <c r="P2015" i="11"/>
  <c r="P2014" i="11"/>
  <c r="P2013" i="11"/>
  <c r="P2012" i="11"/>
  <c r="P2011" i="11"/>
  <c r="P2010" i="11"/>
  <c r="P2009" i="11"/>
  <c r="P2008" i="11"/>
  <c r="P2007" i="11"/>
  <c r="P2006" i="11"/>
  <c r="P2005" i="11"/>
  <c r="P2004" i="11"/>
  <c r="P2003" i="11"/>
  <c r="P2002" i="11"/>
  <c r="P2001" i="11"/>
  <c r="P2000" i="11"/>
  <c r="P1999" i="11"/>
  <c r="P1998" i="11"/>
  <c r="P1997" i="11"/>
  <c r="P1996" i="11"/>
  <c r="P1995" i="11"/>
  <c r="P1994" i="11"/>
  <c r="P1993" i="11"/>
  <c r="P1992" i="11"/>
  <c r="P1991" i="11"/>
  <c r="P1990" i="11"/>
  <c r="P1989" i="11"/>
  <c r="P1988" i="11"/>
  <c r="P1987" i="11"/>
  <c r="P1986" i="11"/>
  <c r="P1985" i="11"/>
  <c r="P1984" i="11"/>
  <c r="P1983" i="11"/>
  <c r="P1982" i="11"/>
  <c r="P1981" i="11"/>
  <c r="P1980" i="11"/>
  <c r="P1979" i="11"/>
  <c r="P1978" i="11"/>
  <c r="P1977" i="11"/>
  <c r="P1976" i="11"/>
  <c r="P1975" i="11"/>
  <c r="P1974" i="11"/>
  <c r="P1973" i="11"/>
  <c r="P1972" i="11"/>
  <c r="P1971" i="11"/>
  <c r="P1970" i="11"/>
  <c r="P1969" i="11"/>
  <c r="P1968" i="11"/>
  <c r="P1967" i="11"/>
  <c r="P1966" i="11"/>
  <c r="P1965" i="11"/>
  <c r="P1964" i="11"/>
  <c r="P1963" i="11"/>
  <c r="P1962" i="11"/>
  <c r="P1961" i="11"/>
  <c r="P1960" i="11"/>
  <c r="P1959" i="11"/>
  <c r="P1958" i="11"/>
  <c r="P1957" i="11"/>
  <c r="P1956" i="11"/>
  <c r="P1955" i="11"/>
  <c r="P1954" i="11"/>
  <c r="P1953" i="11"/>
  <c r="P1952" i="11"/>
  <c r="P1951" i="11"/>
  <c r="P1950" i="11"/>
  <c r="P1949" i="11"/>
  <c r="P1948" i="11"/>
  <c r="P1947" i="11"/>
  <c r="P1946" i="11"/>
  <c r="P1945" i="11"/>
  <c r="P1944" i="11"/>
  <c r="P1943" i="11"/>
  <c r="P1942" i="11"/>
  <c r="P1941" i="11"/>
  <c r="P1940" i="11"/>
  <c r="P1939" i="11"/>
  <c r="P1938" i="11"/>
  <c r="P1937" i="11"/>
  <c r="P1936" i="11"/>
  <c r="P1935" i="11"/>
  <c r="P1934" i="11"/>
  <c r="P1933" i="11"/>
  <c r="P1932" i="11"/>
  <c r="P1931" i="11"/>
  <c r="P1930" i="11"/>
  <c r="P1929" i="11"/>
  <c r="P1928" i="11"/>
  <c r="P1927" i="11"/>
  <c r="P1926" i="11"/>
  <c r="P1925" i="11"/>
  <c r="P1924" i="11"/>
  <c r="P1923" i="11"/>
  <c r="P1922" i="11"/>
  <c r="P1921" i="11"/>
  <c r="P1920" i="11"/>
  <c r="P1919" i="11"/>
  <c r="P1918" i="11"/>
  <c r="P1917" i="11"/>
  <c r="P1916" i="11"/>
  <c r="P1915" i="11"/>
  <c r="P1914" i="11"/>
  <c r="P1913" i="11"/>
  <c r="P1912" i="11"/>
  <c r="P1911" i="11"/>
  <c r="P1910" i="11"/>
  <c r="P1909" i="11"/>
  <c r="P1908" i="11"/>
  <c r="P1907" i="11"/>
  <c r="P1906" i="11"/>
  <c r="P1905" i="11"/>
  <c r="P1904" i="11"/>
  <c r="P1903" i="11"/>
  <c r="P1902" i="11"/>
  <c r="P1901" i="11"/>
  <c r="P1900" i="11"/>
  <c r="P1899" i="11"/>
  <c r="P1898" i="11"/>
  <c r="P1897" i="11"/>
  <c r="P1896" i="11"/>
  <c r="P1895" i="11"/>
  <c r="P1894" i="11"/>
  <c r="P1893" i="11"/>
  <c r="P1892" i="11"/>
  <c r="P1891" i="11"/>
  <c r="P1890" i="11"/>
  <c r="P1889" i="11"/>
  <c r="P1888" i="11"/>
  <c r="P1887" i="11"/>
  <c r="P1886" i="11"/>
  <c r="P1885" i="11"/>
  <c r="P1884" i="11"/>
  <c r="P1883" i="11"/>
  <c r="P1882" i="11"/>
  <c r="P1881" i="11"/>
  <c r="P1880" i="11"/>
  <c r="P1879" i="11"/>
  <c r="P1878" i="11"/>
  <c r="P1877" i="11"/>
  <c r="P1876" i="11"/>
  <c r="P1875" i="11"/>
  <c r="P1874" i="11"/>
  <c r="P1873" i="11"/>
  <c r="P1872" i="11"/>
  <c r="P1871" i="11"/>
  <c r="P1870" i="11"/>
  <c r="P1869" i="11"/>
  <c r="P1868" i="11"/>
  <c r="P1867" i="11"/>
  <c r="P1866" i="11"/>
  <c r="P1865" i="11"/>
  <c r="P1864" i="11"/>
  <c r="P1863" i="11"/>
  <c r="P1862" i="11"/>
  <c r="P1861" i="11"/>
  <c r="P1860" i="11"/>
  <c r="P1859" i="11"/>
  <c r="P1858" i="11"/>
  <c r="P1857" i="11"/>
  <c r="P1856" i="11"/>
  <c r="P1855" i="11"/>
  <c r="P1854" i="11"/>
  <c r="P1853" i="11"/>
  <c r="P1852" i="11"/>
  <c r="P1851" i="11"/>
  <c r="P1850" i="11"/>
  <c r="P1849" i="11"/>
  <c r="P1848" i="11"/>
  <c r="P1847" i="11"/>
  <c r="P1846" i="11"/>
  <c r="P1845" i="11"/>
  <c r="P1844" i="11"/>
  <c r="P1843" i="11"/>
  <c r="P1842" i="11"/>
  <c r="P1841" i="11"/>
  <c r="P1840" i="11"/>
  <c r="P1839" i="11"/>
  <c r="P1838" i="11"/>
  <c r="P1837" i="11"/>
  <c r="P1836" i="11"/>
  <c r="P1835" i="11"/>
  <c r="P1834" i="11"/>
  <c r="P1833" i="11"/>
  <c r="P1832" i="11"/>
  <c r="P1831" i="11"/>
  <c r="P1830" i="11"/>
  <c r="P1829" i="11"/>
  <c r="P1828" i="11"/>
  <c r="P1827" i="11"/>
  <c r="P1826" i="11"/>
  <c r="P1825" i="11"/>
  <c r="P1824" i="11"/>
  <c r="P1823" i="11"/>
  <c r="P1822" i="11"/>
  <c r="P1821" i="11"/>
  <c r="P1820" i="11"/>
  <c r="P1819" i="11"/>
  <c r="P1818" i="11"/>
  <c r="P1817" i="11"/>
  <c r="P1816" i="11"/>
  <c r="P1815" i="11"/>
  <c r="P1814" i="11"/>
  <c r="P1813" i="11"/>
  <c r="P1812" i="11"/>
  <c r="P1811" i="11"/>
  <c r="P1810" i="11"/>
  <c r="P1809" i="11"/>
  <c r="P1808" i="11"/>
  <c r="P1807" i="11"/>
  <c r="P1806" i="11"/>
  <c r="P1805" i="11"/>
  <c r="P1804" i="11"/>
  <c r="P1803" i="11"/>
  <c r="P1802" i="11"/>
  <c r="P1801" i="11"/>
  <c r="P1800" i="11"/>
  <c r="P1799" i="11"/>
  <c r="P1798" i="11"/>
  <c r="P1797" i="11"/>
  <c r="P1796" i="11"/>
  <c r="P1795" i="11"/>
  <c r="P1794" i="11"/>
  <c r="P1793" i="11"/>
  <c r="P1792" i="11"/>
  <c r="P1791" i="11"/>
  <c r="P1790" i="11"/>
  <c r="P1789" i="11"/>
  <c r="P1788" i="11"/>
  <c r="P1787" i="11"/>
  <c r="P1786" i="11"/>
  <c r="P1785" i="11"/>
  <c r="P1784" i="11"/>
  <c r="P1783" i="11"/>
  <c r="P1782" i="11"/>
  <c r="P1781" i="11"/>
  <c r="P1780" i="11"/>
  <c r="P1779" i="11"/>
  <c r="P1778" i="11"/>
  <c r="P1777" i="11"/>
  <c r="P1776" i="11"/>
  <c r="P1775" i="11"/>
  <c r="P1774" i="11"/>
  <c r="P1773" i="11"/>
  <c r="P1772" i="11"/>
  <c r="P1771" i="11"/>
  <c r="P1770" i="11"/>
  <c r="P1769" i="11"/>
  <c r="P1768" i="11"/>
  <c r="P1767" i="11"/>
  <c r="P1766" i="11"/>
  <c r="P1765" i="11"/>
  <c r="P1764" i="11"/>
  <c r="P1763" i="11"/>
  <c r="P1762" i="11"/>
  <c r="P1761" i="11"/>
  <c r="P1760" i="11"/>
  <c r="P1759" i="11"/>
  <c r="P1758" i="11"/>
  <c r="P1757" i="11"/>
  <c r="P1756" i="11"/>
  <c r="P1755" i="11"/>
  <c r="P1754" i="11"/>
  <c r="P1753" i="11"/>
  <c r="P1752" i="11"/>
  <c r="P1751" i="11"/>
  <c r="P1750" i="11"/>
  <c r="P1749" i="11"/>
  <c r="P1748" i="11"/>
  <c r="P1747" i="11"/>
  <c r="P1746" i="11"/>
  <c r="P1745" i="11"/>
  <c r="P1744" i="11"/>
  <c r="P1743" i="11"/>
  <c r="P1742" i="11"/>
  <c r="P1741" i="11"/>
  <c r="P1740" i="11"/>
  <c r="P1739" i="11"/>
  <c r="P1738" i="11"/>
  <c r="P1737" i="11"/>
  <c r="P1736" i="11"/>
  <c r="P1735" i="11"/>
  <c r="P1734" i="11"/>
  <c r="P1733" i="11"/>
  <c r="P1732" i="11"/>
  <c r="P1731" i="11"/>
  <c r="P1730" i="11"/>
  <c r="P1729" i="11"/>
  <c r="P1728" i="11"/>
  <c r="P1727" i="11"/>
  <c r="P1726" i="11"/>
  <c r="P1725" i="11"/>
  <c r="P1724" i="11"/>
  <c r="P1723" i="11"/>
  <c r="P1722" i="11"/>
  <c r="P1721" i="11"/>
  <c r="P1720" i="11"/>
  <c r="P1719" i="11"/>
  <c r="P1718" i="11"/>
  <c r="P1717" i="11"/>
  <c r="P1716" i="11"/>
  <c r="P1715" i="11"/>
  <c r="P1714" i="11"/>
  <c r="P1713" i="11"/>
  <c r="P1712" i="11"/>
  <c r="P1711" i="11"/>
  <c r="P1710" i="11"/>
  <c r="P1709" i="11"/>
  <c r="P1708" i="11"/>
  <c r="P1707" i="11"/>
  <c r="P1706" i="11"/>
  <c r="P1705" i="11"/>
  <c r="P1704" i="11"/>
  <c r="P1703" i="11"/>
  <c r="P1702" i="11"/>
  <c r="P1701" i="11"/>
  <c r="P1700" i="11"/>
  <c r="P1699" i="11"/>
  <c r="P1698" i="11"/>
  <c r="P1697" i="11"/>
  <c r="P1696" i="11"/>
  <c r="P1695" i="11"/>
  <c r="P1694" i="11"/>
  <c r="P1693" i="11"/>
  <c r="P1692" i="11"/>
  <c r="P1691" i="11"/>
  <c r="P1690" i="11"/>
  <c r="P1689" i="11"/>
  <c r="P1688" i="11"/>
  <c r="P1687" i="11"/>
  <c r="P1686" i="11"/>
  <c r="P1685" i="11"/>
  <c r="P1684" i="11"/>
  <c r="P1683" i="11"/>
  <c r="P1682" i="11"/>
  <c r="P1681" i="11"/>
  <c r="P1680" i="11"/>
  <c r="P1679" i="11"/>
  <c r="P1678" i="11"/>
  <c r="P1677" i="11"/>
  <c r="P1676" i="11"/>
  <c r="P1675" i="11"/>
  <c r="P1674" i="11"/>
  <c r="P1673" i="11"/>
  <c r="P1672" i="11"/>
  <c r="P1671" i="11"/>
  <c r="P1670" i="11"/>
  <c r="P1669" i="11"/>
  <c r="P1668" i="11"/>
  <c r="P1667" i="11"/>
  <c r="P1666" i="11"/>
  <c r="P1665" i="11"/>
  <c r="P1664" i="11"/>
  <c r="P1663" i="11"/>
  <c r="P1662" i="11"/>
  <c r="P1661" i="11"/>
  <c r="P1660" i="11"/>
  <c r="P1659" i="11"/>
  <c r="P1658" i="11"/>
  <c r="P1657" i="11"/>
  <c r="P1656" i="11"/>
  <c r="P1655" i="11"/>
  <c r="P1654" i="11"/>
  <c r="P1653" i="11"/>
  <c r="P1652" i="11"/>
  <c r="P1651" i="11"/>
  <c r="P1650" i="11"/>
  <c r="P1649" i="11"/>
  <c r="P1648" i="11"/>
  <c r="P1647" i="11"/>
  <c r="P1646" i="11"/>
  <c r="P1645" i="11"/>
  <c r="P1644" i="11"/>
  <c r="P1643" i="11"/>
  <c r="P1642" i="11"/>
  <c r="P1641" i="11"/>
  <c r="P1640" i="11"/>
  <c r="P1639" i="11"/>
  <c r="P1638" i="11"/>
  <c r="P1637" i="11"/>
  <c r="P1636" i="11"/>
  <c r="P1635" i="11"/>
  <c r="P1634" i="11"/>
  <c r="P1633" i="11"/>
  <c r="P1632" i="11"/>
  <c r="P1631" i="11"/>
  <c r="P1630" i="11"/>
  <c r="P1629" i="11"/>
  <c r="P1628" i="11"/>
  <c r="P1627" i="11"/>
  <c r="P1626" i="11"/>
  <c r="P1625" i="11"/>
  <c r="P1624" i="11"/>
  <c r="P1623" i="11"/>
  <c r="P1622" i="11"/>
  <c r="P1621" i="11"/>
  <c r="P1620" i="11"/>
  <c r="P1619" i="11"/>
  <c r="P1618" i="11"/>
  <c r="P1617" i="11"/>
  <c r="P1616" i="11"/>
  <c r="P1615" i="11"/>
  <c r="P1614" i="11"/>
  <c r="P1613" i="11"/>
  <c r="P1612" i="11"/>
  <c r="P1611" i="11"/>
  <c r="P1610" i="11"/>
  <c r="P1609" i="11"/>
  <c r="P1608" i="11"/>
  <c r="P1607" i="11"/>
  <c r="P1606" i="11"/>
  <c r="P1605" i="11"/>
  <c r="P1604" i="11"/>
  <c r="P1603" i="11"/>
  <c r="P1602" i="11"/>
  <c r="P1601" i="11"/>
  <c r="P1600" i="11"/>
  <c r="P1599" i="11"/>
  <c r="P1598" i="11"/>
  <c r="P1597" i="11"/>
  <c r="P1596" i="11"/>
  <c r="P1595" i="11"/>
  <c r="P1594" i="11"/>
  <c r="P1593" i="11"/>
  <c r="P1592" i="11"/>
  <c r="P1591" i="11"/>
  <c r="P1590" i="11"/>
  <c r="P1589" i="11"/>
  <c r="P1588" i="11"/>
  <c r="P1587" i="11"/>
  <c r="P1586" i="11"/>
  <c r="P1585" i="11"/>
  <c r="P1584" i="11"/>
  <c r="P1583" i="11"/>
  <c r="P1582" i="11"/>
  <c r="P1581" i="11"/>
  <c r="P1580" i="11"/>
  <c r="P1579" i="11"/>
  <c r="P1578" i="11"/>
  <c r="P1577" i="11"/>
  <c r="P1576" i="11"/>
  <c r="P1575" i="11"/>
  <c r="P1574" i="11"/>
  <c r="P1573" i="11"/>
  <c r="P1572" i="11"/>
  <c r="P1571" i="11"/>
  <c r="P1570" i="11"/>
  <c r="P1569" i="11"/>
  <c r="P1568" i="11"/>
  <c r="P1567" i="11"/>
  <c r="P1566" i="11"/>
  <c r="P1565" i="11"/>
  <c r="P1564" i="11"/>
  <c r="P1563" i="11"/>
  <c r="P1562" i="11"/>
  <c r="P1561" i="11"/>
  <c r="P1560" i="11"/>
  <c r="P1559" i="11"/>
  <c r="P1558" i="11"/>
  <c r="P1557" i="11"/>
  <c r="P1556" i="11"/>
  <c r="P1555" i="11"/>
  <c r="P1554" i="11"/>
  <c r="P1553" i="11"/>
  <c r="P1552" i="11"/>
  <c r="P1551" i="11"/>
  <c r="P1550" i="11"/>
  <c r="P1549" i="11"/>
  <c r="P1548" i="11"/>
  <c r="P1547" i="11"/>
  <c r="P1546" i="11"/>
  <c r="P1545" i="11"/>
  <c r="P1544" i="11"/>
  <c r="P1543" i="11"/>
  <c r="P1542" i="11"/>
  <c r="P1541" i="11"/>
  <c r="P1540" i="11"/>
  <c r="P1539" i="11"/>
  <c r="P1538" i="11"/>
  <c r="P1537" i="11"/>
  <c r="P1536" i="11"/>
  <c r="P1535" i="11"/>
  <c r="P1534" i="11"/>
  <c r="P1533" i="11"/>
  <c r="P1532" i="11"/>
  <c r="P1531" i="11"/>
  <c r="P1530" i="11"/>
  <c r="P1529" i="11"/>
  <c r="P1528" i="11"/>
  <c r="P1527" i="11"/>
  <c r="P1526" i="11"/>
  <c r="P1525" i="11"/>
  <c r="P1524" i="11"/>
  <c r="P1523" i="11"/>
  <c r="P1522" i="11"/>
  <c r="P1521" i="11"/>
  <c r="P1520" i="11"/>
  <c r="P1519" i="11"/>
  <c r="P1518" i="11"/>
  <c r="P1517" i="11"/>
  <c r="P1516" i="11"/>
  <c r="P1515" i="11"/>
  <c r="P1514" i="11"/>
  <c r="P1513" i="11"/>
  <c r="P1512" i="11"/>
  <c r="P1511" i="11"/>
  <c r="P1510" i="11"/>
  <c r="P1509" i="11"/>
  <c r="P1508" i="11"/>
  <c r="P1507" i="11"/>
  <c r="P1506" i="11"/>
  <c r="P1505" i="11"/>
  <c r="P1504" i="11"/>
  <c r="P1503" i="11"/>
  <c r="P1502" i="11"/>
  <c r="P1501" i="11"/>
  <c r="P1500" i="11"/>
  <c r="P1499" i="11"/>
  <c r="P1498" i="11"/>
  <c r="P1497" i="11"/>
  <c r="P1496" i="11"/>
  <c r="P1495" i="11"/>
  <c r="P1494" i="11"/>
  <c r="P1493" i="11"/>
  <c r="P1492" i="11"/>
  <c r="P1491" i="11"/>
  <c r="P1490" i="11"/>
  <c r="P1489" i="11"/>
  <c r="P1488" i="11"/>
  <c r="P1487" i="11"/>
  <c r="P1486" i="11"/>
  <c r="P1485" i="11"/>
  <c r="P1484" i="11"/>
  <c r="P1483" i="11"/>
  <c r="P1482" i="11"/>
  <c r="P1481" i="11"/>
  <c r="P1480" i="11"/>
  <c r="P1479" i="11"/>
  <c r="P1478" i="11"/>
  <c r="P1477" i="11"/>
  <c r="P1476" i="11"/>
  <c r="P1475" i="11"/>
  <c r="P1474" i="11"/>
  <c r="P1473" i="11"/>
  <c r="P1472" i="11"/>
  <c r="P1471" i="11"/>
  <c r="P1470" i="11"/>
  <c r="P1469" i="11"/>
  <c r="P1468" i="11"/>
  <c r="P1467" i="11"/>
  <c r="P1466" i="11"/>
  <c r="P1465" i="11"/>
  <c r="P1464" i="11"/>
  <c r="P1463" i="11"/>
  <c r="P1462" i="11"/>
  <c r="P1461" i="11"/>
  <c r="P1460" i="11"/>
  <c r="P1459" i="11"/>
  <c r="P1458" i="11"/>
  <c r="P1457" i="11"/>
  <c r="P1456" i="11"/>
  <c r="P1455" i="11"/>
  <c r="P1454" i="11"/>
  <c r="P1453" i="11"/>
  <c r="P1452" i="11"/>
  <c r="P1451" i="11"/>
  <c r="P1450" i="11"/>
  <c r="P1449" i="11"/>
  <c r="P1448" i="11"/>
  <c r="P1447" i="11"/>
  <c r="P1446" i="11"/>
  <c r="P1445" i="11"/>
  <c r="P1444" i="11"/>
  <c r="P1443" i="11"/>
  <c r="P1442" i="11"/>
  <c r="P1441" i="11"/>
  <c r="P1440" i="11"/>
  <c r="P1439" i="11"/>
  <c r="P1438" i="11"/>
  <c r="P1437" i="11"/>
  <c r="P1436" i="11"/>
  <c r="P1435" i="11"/>
  <c r="P1434" i="11"/>
  <c r="P1433" i="11"/>
  <c r="P1432" i="11"/>
  <c r="P1431" i="11"/>
  <c r="P1430" i="11"/>
  <c r="P1429" i="11"/>
  <c r="P1428" i="11"/>
  <c r="P1427" i="11"/>
  <c r="P1426" i="11"/>
  <c r="P1425" i="11"/>
  <c r="P1424" i="11"/>
  <c r="P1423" i="11"/>
  <c r="P1422" i="11"/>
  <c r="P1421" i="11"/>
  <c r="P1420" i="11"/>
  <c r="P1419" i="11"/>
  <c r="P1418" i="11"/>
  <c r="P1417" i="11"/>
  <c r="P1416" i="11"/>
  <c r="P1415" i="11"/>
  <c r="P1414" i="11"/>
  <c r="P1413" i="11"/>
  <c r="P1412" i="11"/>
  <c r="P1411" i="11"/>
  <c r="P1410" i="11"/>
  <c r="P1409" i="11"/>
  <c r="P1408" i="11"/>
  <c r="P1407" i="11"/>
  <c r="P1406" i="11"/>
  <c r="P1405" i="11"/>
  <c r="P1404" i="11"/>
  <c r="P1403" i="11"/>
  <c r="P1402" i="11"/>
  <c r="P1401" i="11"/>
  <c r="P1400" i="11"/>
  <c r="P1399" i="11"/>
  <c r="P1398" i="11"/>
  <c r="P1397" i="11"/>
  <c r="P1396" i="11"/>
  <c r="P1395" i="11"/>
  <c r="P1394" i="11"/>
  <c r="P1393" i="11"/>
  <c r="P1392" i="11"/>
  <c r="P1391" i="11"/>
  <c r="P1390" i="11"/>
  <c r="P1389" i="11"/>
  <c r="P1388" i="11"/>
  <c r="P1387" i="11"/>
  <c r="P1386" i="11"/>
  <c r="P1385" i="11"/>
  <c r="P1384" i="11"/>
  <c r="P1383" i="11"/>
  <c r="P1382" i="11"/>
  <c r="P1381" i="11"/>
  <c r="P1380" i="11"/>
  <c r="P1379" i="11"/>
  <c r="P1378" i="11"/>
  <c r="P1377" i="11"/>
  <c r="P1376" i="11"/>
  <c r="P1375" i="11"/>
  <c r="P1374" i="11"/>
  <c r="P1373" i="11"/>
  <c r="P1372" i="11"/>
  <c r="P1371" i="11"/>
  <c r="P1370" i="11"/>
  <c r="P1369" i="11"/>
  <c r="P1368" i="11"/>
  <c r="P1367" i="11"/>
  <c r="P1366" i="11"/>
  <c r="P1365" i="11"/>
  <c r="P1364" i="11"/>
  <c r="P1363" i="11"/>
  <c r="P1362" i="11"/>
  <c r="P1361" i="11"/>
  <c r="P1360" i="11"/>
  <c r="P1359" i="11"/>
  <c r="P1358" i="11"/>
  <c r="P1357" i="11"/>
  <c r="P1356" i="11"/>
  <c r="P1355" i="11"/>
  <c r="P1354" i="11"/>
  <c r="P1353" i="11"/>
  <c r="P1352" i="11"/>
  <c r="P1351" i="11"/>
  <c r="P1350" i="11"/>
  <c r="P1349" i="11"/>
  <c r="P1348" i="11"/>
  <c r="P1347" i="11"/>
  <c r="P1346" i="11"/>
  <c r="P1345" i="11"/>
  <c r="P1344" i="11"/>
  <c r="P1343" i="11"/>
  <c r="P1342" i="11"/>
  <c r="P1341" i="11"/>
  <c r="P1340" i="11"/>
  <c r="P1339" i="11"/>
  <c r="P1338" i="11"/>
  <c r="P1337" i="11"/>
  <c r="P1336" i="11"/>
  <c r="P1335" i="11"/>
  <c r="P1334" i="11"/>
  <c r="P1333" i="11"/>
  <c r="P1332" i="11"/>
  <c r="P1331" i="11"/>
  <c r="P1330" i="11"/>
  <c r="P1329" i="11"/>
  <c r="P1328" i="11"/>
  <c r="P1327" i="11"/>
  <c r="P1326" i="11"/>
  <c r="P1325" i="11"/>
  <c r="P1324" i="11"/>
  <c r="P1323" i="11"/>
  <c r="P1322" i="11"/>
  <c r="P1321" i="11"/>
  <c r="P1320" i="11"/>
  <c r="P1319" i="11"/>
  <c r="P1318" i="11"/>
  <c r="P1317" i="11"/>
  <c r="P1316" i="11"/>
  <c r="P1315" i="11"/>
  <c r="P1314" i="11"/>
  <c r="P1313" i="11"/>
  <c r="P1312" i="11"/>
  <c r="P1311" i="11"/>
  <c r="P1310" i="11"/>
  <c r="P1309" i="11"/>
  <c r="P1308" i="11"/>
  <c r="P1307" i="11"/>
  <c r="P1306" i="11"/>
  <c r="P1305" i="11"/>
  <c r="P1304" i="11"/>
  <c r="P1303" i="11"/>
  <c r="P1302" i="11"/>
  <c r="P1301" i="11"/>
  <c r="P1300" i="11"/>
  <c r="P1299" i="11"/>
  <c r="P1298" i="11"/>
  <c r="P1297" i="11"/>
  <c r="P1296" i="11"/>
  <c r="P1295" i="11"/>
  <c r="P1294" i="11"/>
  <c r="P1293" i="11"/>
  <c r="P1292" i="11"/>
  <c r="P1291" i="11"/>
  <c r="P1290" i="11"/>
  <c r="P1289" i="11"/>
  <c r="P1288" i="11"/>
  <c r="P1287" i="11"/>
  <c r="P1286" i="11"/>
  <c r="P1285" i="11"/>
  <c r="P1284" i="11"/>
  <c r="P1283" i="11"/>
  <c r="P1282" i="11"/>
  <c r="P1281" i="11"/>
  <c r="P1280" i="11"/>
  <c r="P1279" i="11"/>
  <c r="P1278" i="11"/>
  <c r="P1277" i="11"/>
  <c r="P1276" i="11"/>
  <c r="P1275" i="11"/>
  <c r="P1274" i="11"/>
  <c r="P1273" i="11"/>
  <c r="P1272" i="11"/>
  <c r="P1271" i="11"/>
  <c r="P1270" i="11"/>
  <c r="P1269" i="11"/>
  <c r="P1268" i="11"/>
  <c r="P1267" i="11"/>
  <c r="P1266" i="11"/>
  <c r="P1265" i="11"/>
  <c r="P1264" i="11"/>
  <c r="P1263" i="11"/>
  <c r="P1262" i="11"/>
  <c r="P1261" i="11"/>
  <c r="P1260" i="11"/>
  <c r="P1259" i="11"/>
  <c r="P1258" i="11"/>
  <c r="P1257" i="11"/>
  <c r="P1256" i="11"/>
  <c r="P1255" i="11"/>
  <c r="P1254" i="11"/>
  <c r="P1253" i="11"/>
  <c r="P1252" i="11"/>
  <c r="P1251" i="11"/>
  <c r="P1250" i="11"/>
  <c r="P1249" i="11"/>
  <c r="P1248" i="11"/>
  <c r="P1247" i="11"/>
  <c r="P1246" i="11"/>
  <c r="P1245" i="11"/>
  <c r="P1244" i="11"/>
  <c r="P1243" i="11"/>
  <c r="P1242" i="11"/>
  <c r="P1241" i="11"/>
  <c r="P1240" i="11"/>
  <c r="P1239" i="11"/>
  <c r="P1238" i="11"/>
  <c r="P1237" i="11"/>
  <c r="P1236" i="11"/>
  <c r="P1235" i="11"/>
  <c r="P1234" i="11"/>
  <c r="P1233" i="11"/>
  <c r="P1232" i="11"/>
  <c r="P1231" i="11"/>
  <c r="P1230" i="11"/>
  <c r="P1229" i="11"/>
  <c r="P1228" i="11"/>
  <c r="P1227" i="11"/>
  <c r="P1226" i="11"/>
  <c r="P1225" i="11"/>
  <c r="P1224" i="11"/>
  <c r="P1223" i="11"/>
  <c r="P1222" i="11"/>
  <c r="P1221" i="11"/>
  <c r="P1220" i="11"/>
  <c r="P1219" i="11"/>
  <c r="P1218" i="11"/>
  <c r="P1217" i="11"/>
  <c r="P1216" i="11"/>
  <c r="P1215" i="11"/>
  <c r="P1214" i="11"/>
  <c r="P1213" i="11"/>
  <c r="P1212" i="11"/>
  <c r="P1211" i="11"/>
  <c r="P1210" i="11"/>
  <c r="P1209" i="11"/>
  <c r="P1208" i="11"/>
  <c r="P1207" i="11"/>
  <c r="P1206" i="11"/>
  <c r="P1205" i="11"/>
  <c r="P1204" i="11"/>
  <c r="P1203" i="11"/>
  <c r="P1202" i="11"/>
  <c r="P1201" i="11"/>
  <c r="P1200" i="11"/>
  <c r="P1199" i="11"/>
  <c r="P1198" i="11"/>
  <c r="P1197" i="11"/>
  <c r="P1196" i="11"/>
  <c r="P1195" i="11"/>
  <c r="P1194" i="11"/>
  <c r="P1193" i="11"/>
  <c r="P1192" i="11"/>
  <c r="P1191" i="11"/>
  <c r="P1190" i="11"/>
  <c r="P1189" i="11"/>
  <c r="P1188" i="11"/>
  <c r="P1187" i="11"/>
  <c r="P1186" i="11"/>
  <c r="P1185" i="11"/>
  <c r="P1184" i="11"/>
  <c r="P1183" i="11"/>
  <c r="P1182" i="11"/>
  <c r="P1181" i="11"/>
  <c r="P1180" i="11"/>
  <c r="P1179" i="11"/>
  <c r="P1178" i="11"/>
  <c r="P1177" i="11"/>
  <c r="P1176" i="11"/>
  <c r="P1175" i="11"/>
  <c r="P1174" i="11"/>
  <c r="P1173" i="11"/>
  <c r="P1172" i="11"/>
  <c r="P1171" i="11"/>
  <c r="P1170" i="11"/>
  <c r="P1169" i="11"/>
  <c r="P1168" i="11"/>
  <c r="P1167" i="11"/>
  <c r="P1166" i="11"/>
  <c r="P1165" i="11"/>
  <c r="P1164" i="11"/>
  <c r="P1163" i="11"/>
  <c r="P1162" i="11"/>
  <c r="P1161" i="11"/>
  <c r="P1160" i="11"/>
  <c r="P1159" i="11"/>
  <c r="P1158" i="11"/>
  <c r="P1157" i="11"/>
  <c r="P1156" i="11"/>
  <c r="P1155" i="11"/>
  <c r="P1154" i="11"/>
  <c r="P1153" i="11"/>
  <c r="P1152" i="11"/>
  <c r="P1151" i="11"/>
  <c r="P1150" i="11"/>
  <c r="P1149" i="11"/>
  <c r="P1148" i="11"/>
  <c r="P1147" i="11"/>
  <c r="P1146" i="11"/>
  <c r="P1145" i="11"/>
  <c r="P1144" i="11"/>
  <c r="P1143" i="11"/>
  <c r="P1142" i="11"/>
  <c r="P1141" i="11"/>
  <c r="P1140" i="11"/>
  <c r="P1139" i="11"/>
  <c r="P1138" i="11"/>
  <c r="P1137" i="11"/>
  <c r="P1136" i="11"/>
  <c r="P1135" i="11"/>
  <c r="P1134" i="11"/>
  <c r="P1133" i="11"/>
  <c r="P1132" i="11"/>
  <c r="P1131" i="11"/>
  <c r="P1130" i="11"/>
  <c r="P1129" i="11"/>
  <c r="P1128" i="11"/>
  <c r="P1127" i="11"/>
  <c r="P1126" i="11"/>
  <c r="P1125" i="11"/>
  <c r="P1124" i="11"/>
  <c r="P1123" i="11"/>
  <c r="P1122" i="11"/>
  <c r="P1121" i="11"/>
  <c r="P1120" i="11"/>
  <c r="P1119" i="11"/>
  <c r="P1118" i="11"/>
  <c r="P1117" i="11"/>
  <c r="P1116" i="11"/>
  <c r="P1115" i="11"/>
  <c r="P1114" i="11"/>
  <c r="P1113" i="11"/>
  <c r="P1112" i="11"/>
  <c r="P1111" i="11"/>
  <c r="P1110" i="11"/>
  <c r="P1109" i="11"/>
  <c r="P1108" i="11"/>
  <c r="P1107" i="11"/>
  <c r="P1106" i="11"/>
  <c r="P1105" i="11"/>
  <c r="P1104" i="11"/>
  <c r="P1103" i="11"/>
  <c r="P1102" i="11"/>
  <c r="P1101" i="11"/>
  <c r="P1100" i="11"/>
  <c r="P1099" i="11"/>
  <c r="P1098" i="11"/>
  <c r="P1097" i="11"/>
  <c r="P1096" i="11"/>
  <c r="P1095" i="11"/>
  <c r="P1094" i="11"/>
  <c r="P1093" i="11"/>
  <c r="P1092" i="11"/>
  <c r="P1091" i="11"/>
  <c r="P1090" i="11"/>
  <c r="P1089" i="11"/>
  <c r="P1088" i="11"/>
  <c r="P1087" i="11"/>
  <c r="P1086" i="11"/>
  <c r="P1085" i="11"/>
  <c r="P1084" i="11"/>
  <c r="P1083" i="11"/>
  <c r="P1082" i="11"/>
  <c r="P1081" i="11"/>
  <c r="P1080" i="11"/>
  <c r="P1079" i="11"/>
  <c r="P1078" i="11"/>
  <c r="P1077" i="11"/>
  <c r="P1076" i="11"/>
  <c r="P1075" i="11"/>
  <c r="P1074" i="11"/>
  <c r="P1073" i="11"/>
  <c r="P1072" i="11"/>
  <c r="P1071" i="11"/>
  <c r="P1070" i="11"/>
  <c r="P1069" i="11"/>
  <c r="P1068" i="11"/>
  <c r="P1067" i="11"/>
  <c r="P1066" i="11"/>
  <c r="P1065" i="11"/>
  <c r="P1064" i="11"/>
  <c r="P1063" i="11"/>
  <c r="P1062" i="11"/>
  <c r="P1061" i="11"/>
  <c r="P1060" i="11"/>
  <c r="P1059" i="11"/>
  <c r="P1058" i="11"/>
  <c r="P1057" i="11"/>
  <c r="P1056" i="11"/>
  <c r="P1055" i="11"/>
  <c r="P1054" i="11"/>
  <c r="P1053" i="11"/>
  <c r="P1052" i="11"/>
  <c r="P1051" i="11"/>
  <c r="P1050" i="11"/>
  <c r="P1049" i="11"/>
  <c r="P1048" i="11"/>
  <c r="P1047" i="11"/>
  <c r="P1046" i="11"/>
  <c r="P1045" i="11"/>
  <c r="P1044" i="11"/>
  <c r="P1043" i="11"/>
  <c r="P1042" i="11"/>
  <c r="P1041" i="11"/>
  <c r="P1040" i="11"/>
  <c r="P1039" i="11"/>
  <c r="P1038" i="11"/>
  <c r="P1037" i="11"/>
  <c r="P1036" i="11"/>
  <c r="P1035" i="11"/>
  <c r="P1034" i="11"/>
  <c r="P1033" i="11"/>
  <c r="P1032" i="11"/>
  <c r="P1031" i="11"/>
  <c r="P1030" i="11"/>
  <c r="P1029" i="11"/>
  <c r="P1028" i="11"/>
  <c r="P1027" i="11"/>
  <c r="P1026" i="11"/>
  <c r="P1025" i="11"/>
  <c r="P1024" i="11"/>
  <c r="P1023" i="11"/>
  <c r="P1022" i="11"/>
  <c r="P1021" i="11"/>
  <c r="P1020" i="11"/>
  <c r="P1019" i="11"/>
  <c r="P1018" i="11"/>
  <c r="P1017" i="11"/>
  <c r="P1016" i="11"/>
  <c r="P1015" i="11"/>
  <c r="P1014" i="11"/>
  <c r="P1013" i="11"/>
  <c r="P1012" i="11"/>
  <c r="P1011" i="11"/>
  <c r="P1010" i="11"/>
  <c r="P1009" i="11"/>
  <c r="P1008" i="11"/>
  <c r="P1007" i="11"/>
  <c r="P1006" i="11"/>
  <c r="P1005" i="11"/>
  <c r="P1004" i="11"/>
  <c r="P1003" i="11"/>
  <c r="P1002" i="11"/>
  <c r="P1001" i="11"/>
  <c r="P1000" i="11"/>
  <c r="P999" i="11"/>
  <c r="P998" i="11"/>
  <c r="P997" i="11"/>
  <c r="P996" i="11"/>
  <c r="P995" i="11"/>
  <c r="P994" i="11"/>
  <c r="P993" i="11"/>
  <c r="P992" i="11"/>
  <c r="P991" i="11"/>
  <c r="P990" i="11"/>
  <c r="P989" i="11"/>
  <c r="P988" i="11"/>
  <c r="P987" i="11"/>
  <c r="P986" i="11"/>
  <c r="P985" i="11"/>
  <c r="P984" i="11"/>
  <c r="P983" i="11"/>
  <c r="P982" i="11"/>
  <c r="P981" i="11"/>
  <c r="P980" i="11"/>
  <c r="P979" i="11"/>
  <c r="P978" i="11"/>
  <c r="P977" i="11"/>
  <c r="P976" i="11"/>
  <c r="P975" i="11"/>
  <c r="P974" i="11"/>
  <c r="P973" i="11"/>
  <c r="P972" i="11"/>
  <c r="P971" i="11"/>
  <c r="P970" i="11"/>
  <c r="P969" i="11"/>
  <c r="P968" i="11"/>
  <c r="P967" i="11"/>
  <c r="P966" i="11"/>
  <c r="P965" i="11"/>
  <c r="P964" i="11"/>
  <c r="P963" i="11"/>
  <c r="P962" i="11"/>
  <c r="P961" i="11"/>
  <c r="P960" i="11"/>
  <c r="P959" i="11"/>
  <c r="P958" i="11"/>
  <c r="P957" i="11"/>
  <c r="P956" i="11"/>
  <c r="P955" i="11"/>
  <c r="P954" i="11"/>
  <c r="P953" i="11"/>
  <c r="P952" i="11"/>
  <c r="P951" i="11"/>
  <c r="P950" i="11"/>
  <c r="P949" i="11"/>
  <c r="P948" i="11"/>
  <c r="P947" i="11"/>
  <c r="P946" i="11"/>
  <c r="P945" i="11"/>
  <c r="P944" i="11"/>
  <c r="P943" i="11"/>
  <c r="P942" i="11"/>
  <c r="P941" i="11"/>
  <c r="P940" i="11"/>
  <c r="P939" i="11"/>
  <c r="P938" i="11"/>
  <c r="P937" i="11"/>
  <c r="P936" i="11"/>
  <c r="P935" i="11"/>
  <c r="P934" i="11"/>
  <c r="P933" i="11"/>
  <c r="P932" i="11"/>
  <c r="P931" i="11"/>
  <c r="P930" i="11"/>
  <c r="P929" i="11"/>
  <c r="P928" i="11"/>
  <c r="P927" i="11"/>
  <c r="P926" i="11"/>
  <c r="P925" i="11"/>
  <c r="P924" i="11"/>
  <c r="P923" i="11"/>
  <c r="P922" i="11"/>
  <c r="P921" i="11"/>
  <c r="P920" i="11"/>
  <c r="P919" i="11"/>
  <c r="P918" i="11"/>
  <c r="P917" i="11"/>
  <c r="P916" i="11"/>
  <c r="P915" i="11"/>
  <c r="P914" i="11"/>
  <c r="P913" i="11"/>
  <c r="P912" i="11"/>
  <c r="P911" i="11"/>
  <c r="P910" i="11"/>
  <c r="P909" i="11"/>
  <c r="P908" i="11"/>
  <c r="P907" i="11"/>
  <c r="P906" i="11"/>
  <c r="P905" i="11"/>
  <c r="P904" i="11"/>
  <c r="P903" i="11"/>
  <c r="P902" i="11"/>
  <c r="P901" i="11"/>
  <c r="P900" i="11"/>
  <c r="P899" i="11"/>
  <c r="P898" i="11"/>
  <c r="P897" i="11"/>
  <c r="P896" i="11"/>
  <c r="P895" i="11"/>
  <c r="P894" i="11"/>
  <c r="P893" i="11"/>
  <c r="P892" i="11"/>
  <c r="P891" i="11"/>
  <c r="P890" i="11"/>
  <c r="P889" i="11"/>
  <c r="P888" i="11"/>
  <c r="P887" i="11"/>
  <c r="P886" i="11"/>
  <c r="P885" i="11"/>
  <c r="P884" i="11"/>
  <c r="P883" i="11"/>
  <c r="P882" i="11"/>
  <c r="P881" i="11"/>
  <c r="P880" i="11"/>
  <c r="P879" i="11"/>
  <c r="P878" i="11"/>
  <c r="P877" i="11"/>
  <c r="P876" i="11"/>
  <c r="P875" i="11"/>
  <c r="P874" i="11"/>
  <c r="P873" i="11"/>
  <c r="P872" i="11"/>
  <c r="P871" i="11"/>
  <c r="P870" i="11"/>
  <c r="P869" i="11"/>
  <c r="P868" i="11"/>
  <c r="P867" i="11"/>
  <c r="P866" i="11"/>
  <c r="P865" i="11"/>
  <c r="P864" i="11"/>
  <c r="P863" i="11"/>
  <c r="P862" i="11"/>
  <c r="P861" i="11"/>
  <c r="P860" i="11"/>
  <c r="P859" i="11"/>
  <c r="P858" i="11"/>
  <c r="P857" i="11"/>
  <c r="P856" i="11"/>
  <c r="P855" i="11"/>
  <c r="P854" i="11"/>
  <c r="P853" i="11"/>
  <c r="P852" i="11"/>
  <c r="P851" i="11"/>
  <c r="P850" i="11"/>
  <c r="P849" i="11"/>
  <c r="P848" i="11"/>
  <c r="P847" i="11"/>
  <c r="P846" i="11"/>
  <c r="P845" i="11"/>
  <c r="P844" i="11"/>
  <c r="P843" i="11"/>
  <c r="P842" i="11"/>
  <c r="P841" i="11"/>
  <c r="P840" i="11"/>
  <c r="P839" i="11"/>
  <c r="P838" i="11"/>
  <c r="P837" i="11"/>
  <c r="P836" i="11"/>
  <c r="P835" i="11"/>
  <c r="P834" i="11"/>
  <c r="P833" i="11"/>
  <c r="P832" i="11"/>
  <c r="P831" i="11"/>
  <c r="P830" i="11"/>
  <c r="P829" i="11"/>
  <c r="P828" i="11"/>
  <c r="P827" i="11"/>
  <c r="P826" i="11"/>
  <c r="P825" i="11"/>
  <c r="P824" i="11"/>
  <c r="P823" i="11"/>
  <c r="P822" i="11"/>
  <c r="P821" i="11"/>
  <c r="P820" i="11"/>
  <c r="P819" i="11"/>
  <c r="P818" i="11"/>
  <c r="P817" i="11"/>
  <c r="P816" i="11"/>
  <c r="P815" i="11"/>
  <c r="P814" i="11"/>
  <c r="P813" i="11"/>
  <c r="P812" i="11"/>
  <c r="P811" i="11"/>
  <c r="P810" i="11"/>
  <c r="P809" i="11"/>
  <c r="P808" i="11"/>
  <c r="P807" i="11"/>
  <c r="P806" i="11"/>
  <c r="P805" i="11"/>
  <c r="P804" i="11"/>
  <c r="P803" i="11"/>
  <c r="P802" i="11"/>
  <c r="P801" i="11"/>
  <c r="P800" i="11"/>
  <c r="P799" i="11"/>
  <c r="P798" i="11"/>
  <c r="P797" i="11"/>
  <c r="P796" i="11"/>
  <c r="P795" i="11"/>
  <c r="P794" i="11"/>
  <c r="P793" i="11"/>
  <c r="P792" i="11"/>
  <c r="P791" i="11"/>
  <c r="P790" i="11"/>
  <c r="P789" i="11"/>
  <c r="P788" i="11"/>
  <c r="P787" i="11"/>
  <c r="P786" i="11"/>
  <c r="P785" i="11"/>
  <c r="P784" i="11"/>
  <c r="P783" i="11"/>
  <c r="P782" i="11"/>
  <c r="P781" i="11"/>
  <c r="P780" i="11"/>
  <c r="P779" i="11"/>
  <c r="P778" i="11"/>
  <c r="P777" i="11"/>
  <c r="P776" i="11"/>
  <c r="P775" i="11"/>
  <c r="P774" i="11"/>
  <c r="P773" i="11"/>
  <c r="P772" i="11"/>
  <c r="P771" i="11"/>
  <c r="P770" i="11"/>
  <c r="P769" i="11"/>
  <c r="P768" i="11"/>
  <c r="P767" i="11"/>
  <c r="P766" i="11"/>
  <c r="P765" i="11"/>
  <c r="P764" i="11"/>
  <c r="P763" i="11"/>
  <c r="P762" i="11"/>
  <c r="P761" i="11"/>
  <c r="P760" i="11"/>
  <c r="P759" i="11"/>
  <c r="P758" i="11"/>
  <c r="P757" i="11"/>
  <c r="P756" i="11"/>
  <c r="P755" i="11"/>
  <c r="P754" i="11"/>
  <c r="P753" i="11"/>
  <c r="P752" i="11"/>
  <c r="P751" i="11"/>
  <c r="P750" i="11"/>
  <c r="P749" i="11"/>
  <c r="P748" i="11"/>
  <c r="P747" i="11"/>
  <c r="P746" i="11"/>
  <c r="P745" i="11"/>
  <c r="P744" i="11"/>
  <c r="P743" i="11"/>
  <c r="P742" i="11"/>
  <c r="P741" i="11"/>
  <c r="P740" i="11"/>
  <c r="P739" i="11"/>
  <c r="P738" i="11"/>
  <c r="P737" i="11"/>
  <c r="P736" i="11"/>
  <c r="P735" i="11"/>
  <c r="P734" i="11"/>
  <c r="P733" i="11"/>
  <c r="P732" i="11"/>
  <c r="P731" i="11"/>
  <c r="P730" i="11"/>
  <c r="P729" i="11"/>
  <c r="P728" i="11"/>
  <c r="P727" i="11"/>
  <c r="P726" i="11"/>
  <c r="P725" i="11"/>
  <c r="P724" i="11"/>
  <c r="P723" i="11"/>
  <c r="P722" i="11"/>
  <c r="P721" i="11"/>
  <c r="P720" i="11"/>
  <c r="P719" i="11"/>
  <c r="P718" i="11"/>
  <c r="P717" i="11"/>
  <c r="P716" i="11"/>
  <c r="P715" i="11"/>
  <c r="P714" i="11"/>
  <c r="P713" i="11"/>
  <c r="P712" i="11"/>
  <c r="P711" i="11"/>
  <c r="P710" i="11"/>
  <c r="P709" i="11"/>
  <c r="P708" i="11"/>
  <c r="P707" i="11"/>
  <c r="P706" i="11"/>
  <c r="P705" i="11"/>
  <c r="P704" i="11"/>
  <c r="P703" i="11"/>
  <c r="P702" i="11"/>
  <c r="P701" i="11"/>
  <c r="P700" i="11"/>
  <c r="P699" i="11"/>
  <c r="P698" i="11"/>
  <c r="P697" i="11"/>
  <c r="P696" i="11"/>
  <c r="P695" i="11"/>
  <c r="P694" i="11"/>
  <c r="P693" i="11"/>
  <c r="P692" i="11"/>
  <c r="P691" i="11"/>
  <c r="P690" i="11"/>
  <c r="P689" i="11"/>
  <c r="P688" i="11"/>
  <c r="P687" i="11"/>
  <c r="P686" i="11"/>
  <c r="P685" i="11"/>
  <c r="P684" i="11"/>
  <c r="P683" i="11"/>
  <c r="P682" i="11"/>
  <c r="P681" i="11"/>
  <c r="P680" i="11"/>
  <c r="P679" i="11"/>
  <c r="P678" i="11"/>
  <c r="P677" i="11"/>
  <c r="P676" i="11"/>
  <c r="P675" i="11"/>
  <c r="P674" i="11"/>
  <c r="P673" i="11"/>
  <c r="P672" i="11"/>
  <c r="P671" i="11"/>
  <c r="P670" i="11"/>
  <c r="P669" i="11"/>
  <c r="P668" i="11"/>
  <c r="P667" i="11"/>
  <c r="P666" i="11"/>
  <c r="P665" i="11"/>
  <c r="P664" i="11"/>
  <c r="P663" i="11"/>
  <c r="P662" i="11"/>
  <c r="P661" i="11"/>
  <c r="P660" i="11"/>
  <c r="P659" i="11"/>
  <c r="P658" i="11"/>
  <c r="P657" i="11"/>
  <c r="P656" i="11"/>
  <c r="P655" i="11"/>
  <c r="P654" i="11"/>
  <c r="P653" i="11"/>
  <c r="P652" i="11"/>
  <c r="P651" i="11"/>
  <c r="P650" i="11"/>
  <c r="P649" i="11"/>
  <c r="P648" i="11"/>
  <c r="P647" i="11"/>
  <c r="P646" i="11"/>
  <c r="P645" i="11"/>
  <c r="P644" i="11"/>
  <c r="P643" i="11"/>
  <c r="P642" i="11"/>
  <c r="P641" i="11"/>
  <c r="P640" i="11"/>
  <c r="P639" i="11"/>
  <c r="P638" i="11"/>
  <c r="P637" i="11"/>
  <c r="P636" i="11"/>
  <c r="P635" i="11"/>
  <c r="P634" i="11"/>
  <c r="P633" i="11"/>
  <c r="P632" i="11"/>
  <c r="P631" i="11"/>
  <c r="P630" i="11"/>
  <c r="P629" i="11"/>
  <c r="P628" i="11"/>
  <c r="P627" i="11"/>
  <c r="P626" i="11"/>
  <c r="P625" i="11"/>
  <c r="P624" i="11"/>
  <c r="P623" i="11"/>
  <c r="P622" i="11"/>
  <c r="P621" i="11"/>
  <c r="P620" i="11"/>
  <c r="P619" i="11"/>
  <c r="P618" i="11"/>
  <c r="P617" i="11"/>
  <c r="P616" i="11"/>
  <c r="P615" i="11"/>
  <c r="P614" i="11"/>
  <c r="P613" i="11"/>
  <c r="P612" i="11"/>
  <c r="P611" i="11"/>
  <c r="P610" i="11"/>
  <c r="P609" i="11"/>
  <c r="P608" i="11"/>
  <c r="P607" i="11"/>
  <c r="P606" i="11"/>
  <c r="P605" i="11"/>
  <c r="P604" i="11"/>
  <c r="P603" i="11"/>
  <c r="P602" i="11"/>
  <c r="P601" i="11"/>
  <c r="P600" i="11"/>
  <c r="P599" i="11"/>
  <c r="P598" i="11"/>
  <c r="P597" i="11"/>
  <c r="P596" i="11"/>
  <c r="P595" i="11"/>
  <c r="P594" i="11"/>
  <c r="P593" i="11"/>
  <c r="P592" i="11"/>
  <c r="P591" i="11"/>
  <c r="P590" i="11"/>
  <c r="P589" i="11"/>
  <c r="P588" i="11"/>
  <c r="P587" i="11"/>
  <c r="P586" i="11"/>
  <c r="P585" i="11"/>
  <c r="P584" i="11"/>
  <c r="P583" i="11"/>
  <c r="P582" i="11"/>
  <c r="P581" i="11"/>
  <c r="P580" i="11"/>
  <c r="P579" i="11"/>
  <c r="P578" i="11"/>
  <c r="P577" i="11"/>
  <c r="P576" i="11"/>
  <c r="P575" i="11"/>
  <c r="P574" i="11"/>
  <c r="P573" i="11"/>
  <c r="P572" i="11"/>
  <c r="P571" i="11"/>
  <c r="P570" i="11"/>
  <c r="P569" i="11"/>
  <c r="P568" i="11"/>
  <c r="P567" i="11"/>
  <c r="P566" i="11"/>
  <c r="P565" i="11"/>
  <c r="P564" i="11"/>
  <c r="P563" i="11"/>
  <c r="P562" i="11"/>
  <c r="P561" i="11"/>
  <c r="P560" i="11"/>
  <c r="P559" i="11"/>
  <c r="P558" i="11"/>
  <c r="P557" i="11"/>
  <c r="P556" i="11"/>
  <c r="P555" i="11"/>
  <c r="P554" i="11"/>
  <c r="P553" i="11"/>
  <c r="P552" i="11"/>
  <c r="P551" i="11"/>
  <c r="P550" i="11"/>
  <c r="P549" i="11"/>
  <c r="P548" i="11"/>
  <c r="P547" i="11"/>
  <c r="P546" i="11"/>
  <c r="P545" i="11"/>
  <c r="P544" i="11"/>
  <c r="P543" i="11"/>
  <c r="P542" i="11"/>
  <c r="P541" i="11"/>
  <c r="P540" i="11"/>
  <c r="P539" i="11"/>
  <c r="P538" i="11"/>
  <c r="P537" i="11"/>
  <c r="P536" i="11"/>
  <c r="P535" i="11"/>
  <c r="P534" i="11"/>
  <c r="P533" i="11"/>
  <c r="P532" i="11"/>
  <c r="P531" i="11"/>
  <c r="P530" i="11"/>
  <c r="P529" i="11"/>
  <c r="P528" i="11"/>
  <c r="P527" i="11"/>
  <c r="P526" i="11"/>
  <c r="P525" i="11"/>
  <c r="P524" i="11"/>
  <c r="P523" i="11"/>
  <c r="P522" i="11"/>
  <c r="P521" i="11"/>
  <c r="P520" i="11"/>
  <c r="P519" i="11"/>
  <c r="P518" i="11"/>
  <c r="P517" i="11"/>
  <c r="P516" i="11"/>
  <c r="P515" i="11"/>
  <c r="P514" i="11"/>
  <c r="P513" i="11"/>
  <c r="P512" i="11"/>
  <c r="P511" i="11"/>
  <c r="P510" i="11"/>
  <c r="P509" i="11"/>
  <c r="P508" i="11"/>
  <c r="P507" i="11"/>
  <c r="P506" i="11"/>
  <c r="P505" i="11"/>
  <c r="P504" i="11"/>
  <c r="P503" i="11"/>
  <c r="P502" i="11"/>
  <c r="P501" i="11"/>
  <c r="P500" i="11"/>
  <c r="P499" i="11"/>
  <c r="P498" i="11"/>
  <c r="P497" i="11"/>
  <c r="P496" i="11"/>
  <c r="P495" i="11"/>
  <c r="P494" i="11"/>
  <c r="P493" i="11"/>
  <c r="P492" i="11"/>
  <c r="P491" i="11"/>
  <c r="P490" i="11"/>
  <c r="P489" i="11"/>
  <c r="P488" i="11"/>
  <c r="P487" i="11"/>
  <c r="P486" i="11"/>
  <c r="P485" i="11"/>
  <c r="P484" i="11"/>
  <c r="P483" i="11"/>
  <c r="P482" i="11"/>
  <c r="P481" i="11"/>
  <c r="P480" i="11"/>
  <c r="P479" i="11"/>
  <c r="P478" i="11"/>
  <c r="P477" i="11"/>
  <c r="P476" i="11"/>
  <c r="P475" i="11"/>
  <c r="P474" i="11"/>
  <c r="P473" i="11"/>
  <c r="P472" i="11"/>
  <c r="P471" i="11"/>
  <c r="P470" i="11"/>
  <c r="P469" i="11"/>
  <c r="P468" i="11"/>
  <c r="P467" i="11"/>
  <c r="P466" i="11"/>
  <c r="P465" i="11"/>
  <c r="P464" i="11"/>
  <c r="P463" i="11"/>
  <c r="P462" i="11"/>
  <c r="P461" i="11"/>
  <c r="P460" i="11"/>
  <c r="P459" i="11"/>
  <c r="P458" i="11"/>
  <c r="P457" i="11"/>
  <c r="P456" i="11"/>
  <c r="P455" i="11"/>
  <c r="P454" i="11"/>
  <c r="P453" i="11"/>
  <c r="P452" i="11"/>
  <c r="P451" i="11"/>
  <c r="P450" i="11"/>
  <c r="P449" i="11"/>
  <c r="P448" i="11"/>
  <c r="P447" i="11"/>
  <c r="P446" i="11"/>
  <c r="P445" i="11"/>
  <c r="P444" i="11"/>
  <c r="P443" i="11"/>
  <c r="P442" i="11"/>
  <c r="P441" i="11"/>
  <c r="P440" i="11"/>
  <c r="P439" i="11"/>
  <c r="P438" i="11"/>
  <c r="P437" i="11"/>
  <c r="P436" i="11"/>
  <c r="P435" i="11"/>
  <c r="P434" i="11"/>
  <c r="P433" i="11"/>
  <c r="P432" i="11"/>
  <c r="P431" i="11"/>
  <c r="P430" i="11"/>
  <c r="P429" i="11"/>
  <c r="P428" i="11"/>
  <c r="P427" i="11"/>
  <c r="P426" i="11"/>
  <c r="P425" i="11"/>
  <c r="P424" i="11"/>
  <c r="P423" i="11"/>
  <c r="P422" i="11"/>
  <c r="P421" i="11"/>
  <c r="P420" i="11"/>
  <c r="P419" i="11"/>
  <c r="P418" i="11"/>
  <c r="P417" i="11"/>
  <c r="P416" i="11"/>
  <c r="P415" i="11"/>
  <c r="P414" i="11"/>
  <c r="P413" i="11"/>
  <c r="P412" i="11"/>
  <c r="P411" i="11"/>
  <c r="P410" i="11"/>
  <c r="P409" i="11"/>
  <c r="P408" i="11"/>
  <c r="P407" i="11"/>
  <c r="P406" i="11"/>
  <c r="P405" i="11"/>
  <c r="P404" i="11"/>
  <c r="P403" i="11"/>
  <c r="P402" i="11"/>
  <c r="P401" i="11"/>
  <c r="P400" i="11"/>
  <c r="P399" i="11"/>
  <c r="P398" i="11"/>
  <c r="P397" i="11"/>
  <c r="P396" i="11"/>
  <c r="P395" i="11"/>
  <c r="P394" i="11"/>
  <c r="P393" i="11"/>
  <c r="P392" i="11"/>
  <c r="P391" i="11"/>
  <c r="P390" i="11"/>
  <c r="P389" i="11"/>
  <c r="P388" i="11"/>
  <c r="P387" i="11"/>
  <c r="P386" i="11"/>
  <c r="P385" i="11"/>
  <c r="P384" i="11"/>
  <c r="P383" i="11"/>
  <c r="P382" i="11"/>
  <c r="P381" i="11"/>
  <c r="P380" i="11"/>
  <c r="P379" i="11"/>
  <c r="P378" i="11"/>
  <c r="P377" i="11"/>
  <c r="P376" i="11"/>
  <c r="P375" i="11"/>
  <c r="P374" i="11"/>
  <c r="P373" i="11"/>
  <c r="P372" i="11"/>
  <c r="P371" i="11"/>
  <c r="P370" i="11"/>
  <c r="P369" i="11"/>
  <c r="P368" i="11"/>
  <c r="P367" i="11"/>
  <c r="P366" i="11"/>
  <c r="P365" i="11"/>
  <c r="P364" i="11"/>
  <c r="P363" i="11"/>
  <c r="P362" i="11"/>
  <c r="P361" i="11"/>
  <c r="P360" i="11"/>
  <c r="P359" i="11"/>
  <c r="P358" i="11"/>
  <c r="P357" i="11"/>
  <c r="P356" i="11"/>
  <c r="P355" i="11"/>
  <c r="P354" i="11"/>
  <c r="P353" i="11"/>
  <c r="P352" i="11"/>
  <c r="P351" i="11"/>
  <c r="P350" i="11"/>
  <c r="P349" i="11"/>
  <c r="P348" i="11"/>
  <c r="P347" i="11"/>
  <c r="P346" i="11"/>
  <c r="P345" i="11"/>
  <c r="P344" i="11"/>
  <c r="P343" i="11"/>
  <c r="P342" i="11"/>
  <c r="P341" i="11"/>
  <c r="P340" i="11"/>
  <c r="P339" i="11"/>
  <c r="P338" i="11"/>
  <c r="P337" i="11"/>
  <c r="P336" i="11"/>
  <c r="P335" i="11"/>
  <c r="P334" i="11"/>
  <c r="P333" i="11"/>
  <c r="P332" i="11"/>
  <c r="P331" i="11"/>
  <c r="P330" i="11"/>
  <c r="P329" i="11"/>
  <c r="P328" i="11"/>
  <c r="P327" i="11"/>
  <c r="P326" i="11"/>
  <c r="P325" i="11"/>
  <c r="P324" i="11"/>
  <c r="P323" i="11"/>
  <c r="P322" i="11"/>
  <c r="P321" i="11"/>
  <c r="P320" i="11"/>
  <c r="P319" i="11"/>
  <c r="P318" i="11"/>
  <c r="P317" i="11"/>
  <c r="P316" i="11"/>
  <c r="P315" i="11"/>
  <c r="P314" i="11"/>
  <c r="P313" i="11"/>
  <c r="P312" i="11"/>
  <c r="P311" i="11"/>
  <c r="P310" i="11"/>
  <c r="P309" i="11"/>
  <c r="P308" i="11"/>
  <c r="P307" i="11"/>
  <c r="P306" i="11"/>
  <c r="P305" i="11"/>
  <c r="P304" i="11"/>
  <c r="P303" i="11"/>
  <c r="P302" i="11"/>
  <c r="P301" i="11"/>
  <c r="P300" i="11"/>
  <c r="P299" i="11"/>
  <c r="P298" i="11"/>
  <c r="P297" i="11"/>
  <c r="P296" i="11"/>
  <c r="P295" i="11"/>
  <c r="P294" i="11"/>
  <c r="P293" i="11"/>
  <c r="P292" i="11"/>
  <c r="P291" i="11"/>
  <c r="P290" i="11"/>
  <c r="P289" i="11"/>
  <c r="P288" i="11"/>
  <c r="P287" i="11"/>
  <c r="P286" i="11"/>
  <c r="P285" i="11"/>
  <c r="P284" i="11"/>
  <c r="P283" i="11"/>
  <c r="P282" i="11"/>
  <c r="P281" i="11"/>
  <c r="P280" i="11"/>
  <c r="P279" i="11"/>
  <c r="P278" i="11"/>
  <c r="P277" i="11"/>
  <c r="P276" i="11"/>
  <c r="P275" i="11"/>
  <c r="P274" i="11"/>
  <c r="P273" i="11"/>
  <c r="P272" i="11"/>
  <c r="P271" i="11"/>
  <c r="P270" i="11"/>
  <c r="P269" i="11"/>
  <c r="P268" i="11"/>
  <c r="P267" i="11"/>
  <c r="P266" i="11"/>
  <c r="P265" i="11"/>
  <c r="P264" i="11"/>
  <c r="P263" i="11"/>
  <c r="P262" i="11"/>
  <c r="P261" i="11"/>
  <c r="P260" i="11"/>
  <c r="P259" i="11"/>
  <c r="P258" i="11"/>
  <c r="P257" i="11"/>
  <c r="P256" i="11"/>
  <c r="P255" i="11"/>
  <c r="P254" i="11"/>
  <c r="P253" i="11"/>
  <c r="P252" i="11"/>
  <c r="P251" i="11"/>
  <c r="P250" i="11"/>
  <c r="P249" i="11"/>
  <c r="P248" i="11"/>
  <c r="P247" i="11"/>
  <c r="P246" i="11"/>
  <c r="P245" i="11"/>
  <c r="P244" i="11"/>
  <c r="P243" i="11"/>
  <c r="P242" i="11"/>
  <c r="P241" i="11"/>
  <c r="P240" i="11"/>
  <c r="P239" i="11"/>
  <c r="P238" i="11"/>
  <c r="P237" i="11"/>
  <c r="P236" i="11"/>
  <c r="P235" i="11"/>
  <c r="P234" i="11"/>
  <c r="P233" i="11"/>
  <c r="P232" i="11"/>
  <c r="P231" i="11"/>
  <c r="P230" i="11"/>
  <c r="P229" i="11"/>
  <c r="P228" i="11"/>
  <c r="P227" i="11"/>
  <c r="P226" i="11"/>
  <c r="P225" i="11"/>
  <c r="P224" i="11"/>
  <c r="P223" i="11"/>
  <c r="P222" i="11"/>
  <c r="P221" i="11"/>
  <c r="P220" i="11"/>
  <c r="P219" i="11"/>
  <c r="P218" i="11"/>
  <c r="P217" i="11"/>
  <c r="P216" i="11"/>
  <c r="P215" i="11"/>
  <c r="P214" i="11"/>
  <c r="P213" i="11"/>
  <c r="P212" i="11"/>
  <c r="P211" i="11"/>
  <c r="P210" i="11"/>
  <c r="P209" i="11"/>
  <c r="P208" i="11"/>
  <c r="P207" i="11"/>
  <c r="P206" i="11"/>
  <c r="P205" i="11"/>
  <c r="P204" i="11"/>
  <c r="P203" i="11"/>
  <c r="P202" i="11"/>
  <c r="P201" i="11"/>
  <c r="P200" i="11"/>
  <c r="P199" i="11"/>
  <c r="P198" i="11"/>
  <c r="P197" i="11"/>
  <c r="P196" i="11"/>
  <c r="P195" i="11"/>
  <c r="P194" i="11"/>
  <c r="P193" i="11"/>
  <c r="P192" i="11"/>
  <c r="P191" i="11"/>
  <c r="P190" i="11"/>
  <c r="P189" i="11"/>
  <c r="P188" i="11"/>
  <c r="P187" i="11"/>
  <c r="P186" i="11"/>
  <c r="P185" i="11"/>
  <c r="P184" i="11"/>
  <c r="P183" i="11"/>
  <c r="P182" i="11"/>
  <c r="P181" i="11"/>
  <c r="P180" i="11"/>
  <c r="P179" i="11"/>
  <c r="P178" i="11"/>
  <c r="P177" i="11"/>
  <c r="P176" i="11"/>
  <c r="P175" i="11"/>
  <c r="P174" i="11"/>
  <c r="P173" i="11"/>
  <c r="P172" i="11"/>
  <c r="P171" i="11"/>
  <c r="P170" i="11"/>
  <c r="P169" i="11"/>
  <c r="P168" i="11"/>
  <c r="P167" i="11"/>
  <c r="P166" i="11"/>
  <c r="P165" i="11"/>
  <c r="P164" i="11"/>
  <c r="P163" i="11"/>
  <c r="P162" i="11"/>
  <c r="P161" i="11"/>
  <c r="P160" i="11"/>
  <c r="P159" i="11"/>
  <c r="P158" i="11"/>
  <c r="P157" i="11"/>
  <c r="P156" i="11"/>
  <c r="P155" i="11"/>
  <c r="P154" i="11"/>
  <c r="P153" i="11"/>
  <c r="P152" i="11"/>
  <c r="P151" i="11"/>
  <c r="P150" i="11"/>
  <c r="P149" i="11"/>
  <c r="P148" i="11"/>
  <c r="P147" i="11"/>
  <c r="P146" i="11"/>
  <c r="P145" i="11"/>
  <c r="P144" i="11"/>
  <c r="P143" i="11"/>
  <c r="P142" i="11"/>
  <c r="P141" i="11"/>
  <c r="P140" i="11"/>
  <c r="P139" i="11"/>
  <c r="P138" i="11"/>
  <c r="P137" i="11"/>
  <c r="P136" i="11"/>
  <c r="P135" i="11"/>
  <c r="P134" i="11"/>
  <c r="P133" i="11"/>
  <c r="P132" i="11"/>
  <c r="P131" i="11"/>
  <c r="P130" i="11"/>
  <c r="P129" i="11"/>
  <c r="P128" i="11"/>
  <c r="P127" i="11"/>
  <c r="P126" i="11"/>
  <c r="P125" i="11"/>
  <c r="P124" i="11"/>
  <c r="P123" i="11"/>
  <c r="P122" i="11"/>
  <c r="P121" i="11"/>
  <c r="P120" i="11"/>
  <c r="P119" i="11"/>
  <c r="P118" i="11"/>
  <c r="P117" i="11"/>
  <c r="P116" i="11"/>
  <c r="P115" i="11"/>
  <c r="P114" i="11"/>
  <c r="P113" i="11"/>
  <c r="P112" i="11"/>
  <c r="P111" i="11"/>
  <c r="P110" i="11"/>
  <c r="P109" i="11"/>
  <c r="P108" i="11"/>
  <c r="P107" i="11"/>
  <c r="P106" i="11"/>
  <c r="P105" i="11"/>
  <c r="P104" i="11"/>
  <c r="P103" i="11"/>
  <c r="P102" i="11"/>
  <c r="P101" i="11"/>
  <c r="P100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P1" i="11"/>
  <c r="O2570" i="11"/>
  <c r="O2569" i="11"/>
  <c r="O2568" i="11"/>
  <c r="O2567" i="11"/>
  <c r="O2566" i="11"/>
  <c r="O2565" i="11"/>
  <c r="O2564" i="11"/>
  <c r="O2563" i="11"/>
  <c r="O2562" i="11"/>
  <c r="O2561" i="11"/>
  <c r="O2560" i="11"/>
  <c r="O2559" i="11"/>
  <c r="O2558" i="11"/>
  <c r="O2557" i="11"/>
  <c r="O2556" i="11"/>
  <c r="O2555" i="11"/>
  <c r="O2554" i="11"/>
  <c r="O2553" i="11"/>
  <c r="O2552" i="11"/>
  <c r="O2551" i="11"/>
  <c r="O2550" i="11"/>
  <c r="O2549" i="11"/>
  <c r="O2548" i="11"/>
  <c r="O2547" i="11"/>
  <c r="O2546" i="11"/>
  <c r="O2545" i="11"/>
  <c r="O2544" i="11"/>
  <c r="O2543" i="11"/>
  <c r="O2542" i="11"/>
  <c r="O2541" i="11"/>
  <c r="O2540" i="11"/>
  <c r="O2539" i="11"/>
  <c r="O2538" i="11"/>
  <c r="O2537" i="11"/>
  <c r="O2536" i="11"/>
  <c r="O2535" i="11"/>
  <c r="O2534" i="11"/>
  <c r="O2533" i="11"/>
  <c r="O2532" i="11"/>
  <c r="O2531" i="11"/>
  <c r="O2530" i="11"/>
  <c r="O2529" i="11"/>
  <c r="O2528" i="11"/>
  <c r="O2527" i="11"/>
  <c r="O2526" i="11"/>
  <c r="O2525" i="11"/>
  <c r="O2524" i="11"/>
  <c r="O2523" i="11"/>
  <c r="O2522" i="11"/>
  <c r="O2521" i="11"/>
  <c r="O2520" i="11"/>
  <c r="O2519" i="11"/>
  <c r="O2518" i="11"/>
  <c r="O2517" i="11"/>
  <c r="O2516" i="11"/>
  <c r="O2515" i="11"/>
  <c r="O2514" i="11"/>
  <c r="O2513" i="11"/>
  <c r="O2512" i="11"/>
  <c r="O2511" i="11"/>
  <c r="O2510" i="11"/>
  <c r="O2509" i="11"/>
  <c r="O2508" i="11"/>
  <c r="O2507" i="11"/>
  <c r="O2506" i="11"/>
  <c r="O2505" i="11"/>
  <c r="O2504" i="11"/>
  <c r="O2503" i="11"/>
  <c r="O2502" i="11"/>
  <c r="O2501" i="11"/>
  <c r="O2500" i="11"/>
  <c r="O2499" i="11"/>
  <c r="O2498" i="11"/>
  <c r="O2497" i="11"/>
  <c r="O2496" i="11"/>
  <c r="O2495" i="11"/>
  <c r="O2494" i="11"/>
  <c r="O2493" i="11"/>
  <c r="O2492" i="11"/>
  <c r="O2491" i="11"/>
  <c r="O2490" i="11"/>
  <c r="O2489" i="11"/>
  <c r="O2488" i="11"/>
  <c r="O2487" i="11"/>
  <c r="O2486" i="11"/>
  <c r="O2485" i="11"/>
  <c r="O2484" i="11"/>
  <c r="O2483" i="11"/>
  <c r="O2482" i="11"/>
  <c r="O2481" i="11"/>
  <c r="O2480" i="11"/>
  <c r="O2479" i="11"/>
  <c r="O2478" i="11"/>
  <c r="O2477" i="11"/>
  <c r="O2476" i="11"/>
  <c r="O2475" i="11"/>
  <c r="O2474" i="11"/>
  <c r="O2473" i="11"/>
  <c r="O2472" i="11"/>
  <c r="O2471" i="11"/>
  <c r="O2470" i="11"/>
  <c r="O2469" i="11"/>
  <c r="O2468" i="11"/>
  <c r="O2467" i="11"/>
  <c r="O2466" i="11"/>
  <c r="O2465" i="11"/>
  <c r="O2464" i="11"/>
  <c r="O2463" i="11"/>
  <c r="O2462" i="11"/>
  <c r="O2461" i="11"/>
  <c r="O2460" i="11"/>
  <c r="O2459" i="11"/>
  <c r="O2458" i="11"/>
  <c r="O2457" i="11"/>
  <c r="O2456" i="11"/>
  <c r="O2455" i="11"/>
  <c r="O2454" i="11"/>
  <c r="O2453" i="11"/>
  <c r="O2452" i="11"/>
  <c r="O2451" i="11"/>
  <c r="O2450" i="11"/>
  <c r="O2449" i="11"/>
  <c r="O2448" i="11"/>
  <c r="O2447" i="11"/>
  <c r="O2446" i="11"/>
  <c r="O2445" i="11"/>
  <c r="O2444" i="11"/>
  <c r="O2443" i="11"/>
  <c r="O2442" i="11"/>
  <c r="O2441" i="11"/>
  <c r="O2440" i="11"/>
  <c r="O2439" i="11"/>
  <c r="O2438" i="11"/>
  <c r="O2437" i="11"/>
  <c r="O2436" i="11"/>
  <c r="O2435" i="11"/>
  <c r="O2434" i="11"/>
  <c r="O2433" i="11"/>
  <c r="O2432" i="11"/>
  <c r="O2431" i="11"/>
  <c r="O2430" i="11"/>
  <c r="O2429" i="11"/>
  <c r="O2428" i="11"/>
  <c r="O2427" i="11"/>
  <c r="O2426" i="11"/>
  <c r="O2425" i="11"/>
  <c r="O2424" i="11"/>
  <c r="O2423" i="11"/>
  <c r="O2422" i="11"/>
  <c r="O2421" i="11"/>
  <c r="O2420" i="11"/>
  <c r="O2419" i="11"/>
  <c r="O2418" i="11"/>
  <c r="O2417" i="11"/>
  <c r="O2416" i="11"/>
  <c r="O2415" i="11"/>
  <c r="O2414" i="11"/>
  <c r="O2413" i="11"/>
  <c r="O2412" i="11"/>
  <c r="O2411" i="11"/>
  <c r="O2410" i="11"/>
  <c r="O2409" i="11"/>
  <c r="O2408" i="11"/>
  <c r="O2407" i="11"/>
  <c r="O2406" i="11"/>
  <c r="O2405" i="11"/>
  <c r="O2404" i="11"/>
  <c r="O2403" i="11"/>
  <c r="O2402" i="11"/>
  <c r="O2401" i="11"/>
  <c r="O2400" i="11"/>
  <c r="O2399" i="11"/>
  <c r="O2398" i="11"/>
  <c r="O2397" i="11"/>
  <c r="O2396" i="11"/>
  <c r="O2395" i="11"/>
  <c r="O2394" i="11"/>
  <c r="O2393" i="11"/>
  <c r="O2392" i="11"/>
  <c r="O2391" i="11"/>
  <c r="O2390" i="11"/>
  <c r="O2389" i="11"/>
  <c r="O2388" i="11"/>
  <c r="O2387" i="11"/>
  <c r="O2386" i="11"/>
  <c r="O2385" i="11"/>
  <c r="O2384" i="11"/>
  <c r="O2383" i="11"/>
  <c r="O2382" i="11"/>
  <c r="O2381" i="11"/>
  <c r="O2380" i="11"/>
  <c r="O2379" i="11"/>
  <c r="O2378" i="11"/>
  <c r="O2377" i="11"/>
  <c r="O2376" i="11"/>
  <c r="O2375" i="11"/>
  <c r="O2374" i="11"/>
  <c r="O2373" i="11"/>
  <c r="O2372" i="11"/>
  <c r="O2371" i="11"/>
  <c r="O2370" i="11"/>
  <c r="O2369" i="11"/>
  <c r="O2368" i="11"/>
  <c r="O2367" i="11"/>
  <c r="O2366" i="11"/>
  <c r="O2365" i="11"/>
  <c r="O2364" i="11"/>
  <c r="O2363" i="11"/>
  <c r="O2362" i="11"/>
  <c r="O2361" i="11"/>
  <c r="O2360" i="11"/>
  <c r="O2359" i="11"/>
  <c r="O2358" i="11"/>
  <c r="O2357" i="11"/>
  <c r="O2356" i="11"/>
  <c r="O2355" i="11"/>
  <c r="O2354" i="11"/>
  <c r="O2353" i="11"/>
  <c r="O2352" i="11"/>
  <c r="O2351" i="11"/>
  <c r="O2350" i="11"/>
  <c r="O2349" i="11"/>
  <c r="O2348" i="11"/>
  <c r="O2347" i="11"/>
  <c r="O2346" i="11"/>
  <c r="O2345" i="11"/>
  <c r="O2344" i="11"/>
  <c r="O2343" i="11"/>
  <c r="O2342" i="11"/>
  <c r="O2341" i="11"/>
  <c r="O2340" i="11"/>
  <c r="O2339" i="11"/>
  <c r="O2338" i="11"/>
  <c r="O2337" i="11"/>
  <c r="O2336" i="11"/>
  <c r="O2335" i="11"/>
  <c r="O2334" i="11"/>
  <c r="O2333" i="11"/>
  <c r="O2332" i="11"/>
  <c r="O2331" i="11"/>
  <c r="O2330" i="11"/>
  <c r="O2329" i="11"/>
  <c r="O2328" i="11"/>
  <c r="O2327" i="11"/>
  <c r="O2326" i="11"/>
  <c r="O2325" i="11"/>
  <c r="O2324" i="11"/>
  <c r="O2323" i="11"/>
  <c r="O2322" i="11"/>
  <c r="O2321" i="11"/>
  <c r="O2320" i="11"/>
  <c r="O2319" i="11"/>
  <c r="O2318" i="11"/>
  <c r="O2317" i="11"/>
  <c r="O2316" i="11"/>
  <c r="O2315" i="11"/>
  <c r="O2314" i="11"/>
  <c r="O2313" i="11"/>
  <c r="O2312" i="11"/>
  <c r="O2311" i="11"/>
  <c r="O2310" i="11"/>
  <c r="O2309" i="11"/>
  <c r="O2308" i="11"/>
  <c r="O2307" i="11"/>
  <c r="O2306" i="11"/>
  <c r="O2305" i="11"/>
  <c r="O2304" i="11"/>
  <c r="O2303" i="11"/>
  <c r="O2302" i="11"/>
  <c r="O2301" i="11"/>
  <c r="O2300" i="11"/>
  <c r="O2299" i="11"/>
  <c r="O2298" i="11"/>
  <c r="O2297" i="11"/>
  <c r="O2296" i="11"/>
  <c r="O2295" i="11"/>
  <c r="O2294" i="11"/>
  <c r="O2293" i="11"/>
  <c r="O2292" i="11"/>
  <c r="O2291" i="11"/>
  <c r="O2290" i="11"/>
  <c r="O2289" i="11"/>
  <c r="O2288" i="11"/>
  <c r="O2287" i="11"/>
  <c r="O2286" i="11"/>
  <c r="O2285" i="11"/>
  <c r="O2284" i="11"/>
  <c r="O2283" i="11"/>
  <c r="O2282" i="11"/>
  <c r="O2281" i="11"/>
  <c r="O2280" i="11"/>
  <c r="O2279" i="11"/>
  <c r="O2278" i="11"/>
  <c r="O2277" i="11"/>
  <c r="O2276" i="11"/>
  <c r="O2275" i="11"/>
  <c r="O2274" i="11"/>
  <c r="O2273" i="11"/>
  <c r="O2272" i="11"/>
  <c r="O2271" i="11"/>
  <c r="O2270" i="11"/>
  <c r="O2269" i="11"/>
  <c r="O2268" i="11"/>
  <c r="O2267" i="11"/>
  <c r="O2266" i="11"/>
  <c r="O2265" i="11"/>
  <c r="O2264" i="11"/>
  <c r="O2263" i="11"/>
  <c r="O2262" i="11"/>
  <c r="O2261" i="11"/>
  <c r="O2260" i="11"/>
  <c r="O2259" i="11"/>
  <c r="O2258" i="11"/>
  <c r="O2257" i="11"/>
  <c r="O2256" i="11"/>
  <c r="O2255" i="11"/>
  <c r="O2254" i="11"/>
  <c r="O2253" i="11"/>
  <c r="O2252" i="11"/>
  <c r="O2251" i="11"/>
  <c r="O2250" i="11"/>
  <c r="O2249" i="11"/>
  <c r="O2248" i="11"/>
  <c r="O2247" i="11"/>
  <c r="O2246" i="11"/>
  <c r="O2245" i="11"/>
  <c r="O2244" i="11"/>
  <c r="O2243" i="11"/>
  <c r="O2242" i="11"/>
  <c r="O2241" i="11"/>
  <c r="O2240" i="11"/>
  <c r="O2239" i="11"/>
  <c r="O2238" i="11"/>
  <c r="O2237" i="11"/>
  <c r="O2236" i="11"/>
  <c r="O2235" i="11"/>
  <c r="O2234" i="11"/>
  <c r="O2233" i="11"/>
  <c r="O2232" i="11"/>
  <c r="O2231" i="11"/>
  <c r="O2230" i="11"/>
  <c r="O2229" i="11"/>
  <c r="O2228" i="11"/>
  <c r="O2227" i="11"/>
  <c r="O2226" i="11"/>
  <c r="O2225" i="11"/>
  <c r="O2224" i="11"/>
  <c r="O2223" i="11"/>
  <c r="O2222" i="11"/>
  <c r="O2221" i="11"/>
  <c r="O2220" i="11"/>
  <c r="O2219" i="11"/>
  <c r="O2218" i="11"/>
  <c r="O2217" i="11"/>
  <c r="O2216" i="11"/>
  <c r="O2215" i="11"/>
  <c r="O2214" i="11"/>
  <c r="O2213" i="11"/>
  <c r="O2212" i="11"/>
  <c r="O2211" i="11"/>
  <c r="O2210" i="11"/>
  <c r="O2209" i="11"/>
  <c r="O2208" i="11"/>
  <c r="O2207" i="11"/>
  <c r="O2206" i="11"/>
  <c r="O2205" i="11"/>
  <c r="O2204" i="11"/>
  <c r="O2203" i="11"/>
  <c r="O2202" i="11"/>
  <c r="O2201" i="11"/>
  <c r="O2200" i="11"/>
  <c r="O2199" i="11"/>
  <c r="O2198" i="11"/>
  <c r="O2197" i="11"/>
  <c r="O2196" i="11"/>
  <c r="O2195" i="11"/>
  <c r="O2194" i="11"/>
  <c r="O2193" i="11"/>
  <c r="O2192" i="11"/>
  <c r="O2191" i="11"/>
  <c r="O2190" i="11"/>
  <c r="O2189" i="11"/>
  <c r="O2188" i="11"/>
  <c r="O2187" i="11"/>
  <c r="O2186" i="11"/>
  <c r="O2185" i="11"/>
  <c r="O2184" i="11"/>
  <c r="O2183" i="11"/>
  <c r="O2182" i="11"/>
  <c r="O2181" i="11"/>
  <c r="O2180" i="11"/>
  <c r="O2179" i="11"/>
  <c r="O2178" i="11"/>
  <c r="O2177" i="11"/>
  <c r="O2176" i="11"/>
  <c r="O2175" i="11"/>
  <c r="O2174" i="11"/>
  <c r="O2173" i="11"/>
  <c r="O2172" i="11"/>
  <c r="O2171" i="11"/>
  <c r="O2170" i="11"/>
  <c r="O2169" i="11"/>
  <c r="O2168" i="11"/>
  <c r="O2167" i="11"/>
  <c r="O2166" i="11"/>
  <c r="O2165" i="11"/>
  <c r="O2164" i="11"/>
  <c r="O2163" i="11"/>
  <c r="O2162" i="11"/>
  <c r="O2161" i="11"/>
  <c r="O2160" i="11"/>
  <c r="O2159" i="11"/>
  <c r="O2158" i="11"/>
  <c r="O2157" i="11"/>
  <c r="O2156" i="11"/>
  <c r="O2155" i="11"/>
  <c r="O2154" i="11"/>
  <c r="O2153" i="11"/>
  <c r="O2152" i="11"/>
  <c r="O2151" i="11"/>
  <c r="O2150" i="11"/>
  <c r="O2149" i="11"/>
  <c r="O2148" i="11"/>
  <c r="O2147" i="11"/>
  <c r="O2146" i="11"/>
  <c r="O2145" i="11"/>
  <c r="O2144" i="11"/>
  <c r="O2143" i="11"/>
  <c r="O2142" i="11"/>
  <c r="O2141" i="11"/>
  <c r="O2140" i="11"/>
  <c r="O2139" i="11"/>
  <c r="O2138" i="11"/>
  <c r="O2137" i="11"/>
  <c r="O2136" i="11"/>
  <c r="O2135" i="11"/>
  <c r="O2134" i="11"/>
  <c r="O2133" i="11"/>
  <c r="O2132" i="11"/>
  <c r="O2131" i="11"/>
  <c r="O2130" i="11"/>
  <c r="O2129" i="11"/>
  <c r="O2128" i="11"/>
  <c r="O2127" i="11"/>
  <c r="O2126" i="11"/>
  <c r="O2125" i="11"/>
  <c r="O2124" i="11"/>
  <c r="O2123" i="11"/>
  <c r="O2122" i="11"/>
  <c r="O2121" i="11"/>
  <c r="O2120" i="11"/>
  <c r="O2119" i="11"/>
  <c r="O2118" i="11"/>
  <c r="O2117" i="11"/>
  <c r="O2116" i="11"/>
  <c r="O2115" i="11"/>
  <c r="O2114" i="11"/>
  <c r="O2113" i="11"/>
  <c r="O2112" i="11"/>
  <c r="O2111" i="11"/>
  <c r="O2110" i="11"/>
  <c r="O2109" i="11"/>
  <c r="O2108" i="11"/>
  <c r="O2107" i="11"/>
  <c r="O2106" i="11"/>
  <c r="O2105" i="11"/>
  <c r="O2104" i="11"/>
  <c r="O2103" i="11"/>
  <c r="O2102" i="11"/>
  <c r="O2101" i="11"/>
  <c r="O2100" i="11"/>
  <c r="O2099" i="11"/>
  <c r="O2098" i="11"/>
  <c r="O2097" i="11"/>
  <c r="O2096" i="11"/>
  <c r="O2095" i="11"/>
  <c r="O2094" i="11"/>
  <c r="O2093" i="11"/>
  <c r="O2092" i="11"/>
  <c r="O2091" i="11"/>
  <c r="O2090" i="11"/>
  <c r="O2089" i="11"/>
  <c r="O2088" i="11"/>
  <c r="O2087" i="11"/>
  <c r="O2086" i="11"/>
  <c r="O2085" i="11"/>
  <c r="O2084" i="11"/>
  <c r="O2083" i="11"/>
  <c r="O2082" i="11"/>
  <c r="O2081" i="11"/>
  <c r="O2080" i="11"/>
  <c r="O2079" i="11"/>
  <c r="O2078" i="11"/>
  <c r="O2077" i="11"/>
  <c r="O2076" i="11"/>
  <c r="O2075" i="11"/>
  <c r="O2074" i="11"/>
  <c r="O2073" i="11"/>
  <c r="O2072" i="11"/>
  <c r="O2071" i="11"/>
  <c r="O2070" i="11"/>
  <c r="O2069" i="11"/>
  <c r="O2068" i="11"/>
  <c r="O2067" i="11"/>
  <c r="O2066" i="11"/>
  <c r="O2065" i="11"/>
  <c r="O2064" i="11"/>
  <c r="O2063" i="11"/>
  <c r="O2062" i="11"/>
  <c r="O2061" i="11"/>
  <c r="O2060" i="11"/>
  <c r="O2059" i="11"/>
  <c r="O2058" i="11"/>
  <c r="O2057" i="11"/>
  <c r="O2056" i="11"/>
  <c r="O2055" i="11"/>
  <c r="O2054" i="11"/>
  <c r="O2053" i="11"/>
  <c r="O2052" i="11"/>
  <c r="O2051" i="11"/>
  <c r="O2050" i="11"/>
  <c r="O2049" i="11"/>
  <c r="O2048" i="11"/>
  <c r="O2047" i="11"/>
  <c r="O2046" i="11"/>
  <c r="O2045" i="11"/>
  <c r="O2044" i="11"/>
  <c r="O2043" i="11"/>
  <c r="O2042" i="11"/>
  <c r="O2041" i="11"/>
  <c r="O2040" i="11"/>
  <c r="O2039" i="11"/>
  <c r="O2038" i="11"/>
  <c r="O2037" i="11"/>
  <c r="O2036" i="11"/>
  <c r="O2035" i="11"/>
  <c r="O2034" i="11"/>
  <c r="O2033" i="11"/>
  <c r="O2032" i="11"/>
  <c r="O2031" i="11"/>
  <c r="O2030" i="11"/>
  <c r="O2029" i="11"/>
  <c r="O2028" i="11"/>
  <c r="O2027" i="11"/>
  <c r="O2026" i="11"/>
  <c r="O2025" i="11"/>
  <c r="O2024" i="11"/>
  <c r="O2023" i="11"/>
  <c r="O2022" i="11"/>
  <c r="O2021" i="11"/>
  <c r="O2020" i="11"/>
  <c r="O2019" i="11"/>
  <c r="O2018" i="11"/>
  <c r="O2017" i="11"/>
  <c r="O2016" i="11"/>
  <c r="O2015" i="11"/>
  <c r="O2014" i="11"/>
  <c r="O2013" i="11"/>
  <c r="O2012" i="11"/>
  <c r="O2011" i="11"/>
  <c r="O2010" i="11"/>
  <c r="O2009" i="11"/>
  <c r="O2008" i="11"/>
  <c r="O2007" i="11"/>
  <c r="O2006" i="11"/>
  <c r="O2005" i="11"/>
  <c r="O2004" i="11"/>
  <c r="O2003" i="11"/>
  <c r="O2002" i="11"/>
  <c r="O2001" i="11"/>
  <c r="O2000" i="11"/>
  <c r="O1999" i="11"/>
  <c r="O1998" i="11"/>
  <c r="O1997" i="11"/>
  <c r="O1996" i="11"/>
  <c r="O1995" i="11"/>
  <c r="O1994" i="11"/>
  <c r="O1993" i="11"/>
  <c r="O1992" i="11"/>
  <c r="O1991" i="11"/>
  <c r="O1990" i="11"/>
  <c r="O1989" i="11"/>
  <c r="O1988" i="11"/>
  <c r="O1987" i="11"/>
  <c r="O1986" i="11"/>
  <c r="O1985" i="11"/>
  <c r="O1984" i="11"/>
  <c r="O1983" i="11"/>
  <c r="O1982" i="11"/>
  <c r="O1981" i="11"/>
  <c r="O1980" i="11"/>
  <c r="O1979" i="11"/>
  <c r="O1978" i="11"/>
  <c r="O1977" i="11"/>
  <c r="O1976" i="11"/>
  <c r="O1975" i="11"/>
  <c r="O1974" i="11"/>
  <c r="O1973" i="11"/>
  <c r="O1972" i="11"/>
  <c r="O1971" i="11"/>
  <c r="O1970" i="11"/>
  <c r="O1969" i="11"/>
  <c r="O1968" i="11"/>
  <c r="O1967" i="11"/>
  <c r="O1966" i="11"/>
  <c r="O1965" i="11"/>
  <c r="O1964" i="11"/>
  <c r="O1963" i="11"/>
  <c r="O1962" i="11"/>
  <c r="O1961" i="11"/>
  <c r="O1960" i="11"/>
  <c r="O1959" i="11"/>
  <c r="O1958" i="11"/>
  <c r="O1957" i="11"/>
  <c r="O1956" i="11"/>
  <c r="O1955" i="11"/>
  <c r="O1954" i="11"/>
  <c r="O1953" i="11"/>
  <c r="O1952" i="11"/>
  <c r="O1951" i="11"/>
  <c r="O1950" i="11"/>
  <c r="O1949" i="11"/>
  <c r="O1948" i="11"/>
  <c r="O1947" i="11"/>
  <c r="O1946" i="11"/>
  <c r="O1945" i="11"/>
  <c r="O1944" i="11"/>
  <c r="O1943" i="11"/>
  <c r="O1942" i="11"/>
  <c r="O1941" i="11"/>
  <c r="O1940" i="11"/>
  <c r="O1939" i="11"/>
  <c r="O1938" i="11"/>
  <c r="O1937" i="11"/>
  <c r="O1936" i="11"/>
  <c r="O1935" i="11"/>
  <c r="O1934" i="11"/>
  <c r="O1933" i="11"/>
  <c r="O1932" i="11"/>
  <c r="O1931" i="11"/>
  <c r="O1930" i="11"/>
  <c r="O1929" i="11"/>
  <c r="O1928" i="11"/>
  <c r="O1927" i="11"/>
  <c r="O1926" i="11"/>
  <c r="O1925" i="11"/>
  <c r="O1924" i="11"/>
  <c r="O1923" i="11"/>
  <c r="O1922" i="11"/>
  <c r="O1921" i="11"/>
  <c r="O1920" i="11"/>
  <c r="O1919" i="11"/>
  <c r="O1918" i="11"/>
  <c r="O1917" i="11"/>
  <c r="O1916" i="11"/>
  <c r="O1915" i="11"/>
  <c r="O1914" i="11"/>
  <c r="O1913" i="11"/>
  <c r="O1912" i="11"/>
  <c r="O1911" i="11"/>
  <c r="O1910" i="11"/>
  <c r="O1909" i="11"/>
  <c r="O1908" i="11"/>
  <c r="O1907" i="11"/>
  <c r="O1906" i="11"/>
  <c r="O1905" i="11"/>
  <c r="O1904" i="11"/>
  <c r="O1903" i="11"/>
  <c r="O1902" i="11"/>
  <c r="O1901" i="11"/>
  <c r="O1900" i="11"/>
  <c r="O1899" i="11"/>
  <c r="O1898" i="11"/>
  <c r="O1897" i="11"/>
  <c r="O1896" i="11"/>
  <c r="O1895" i="11"/>
  <c r="O1894" i="11"/>
  <c r="O1893" i="11"/>
  <c r="O1892" i="11"/>
  <c r="O1891" i="11"/>
  <c r="O1890" i="11"/>
  <c r="O1889" i="11"/>
  <c r="O1888" i="11"/>
  <c r="O1887" i="11"/>
  <c r="O1886" i="11"/>
  <c r="O1885" i="11"/>
  <c r="O1884" i="11"/>
  <c r="O1883" i="11"/>
  <c r="O1882" i="11"/>
  <c r="O1881" i="11"/>
  <c r="O1880" i="11"/>
  <c r="O1879" i="11"/>
  <c r="O1878" i="11"/>
  <c r="O1877" i="11"/>
  <c r="O1876" i="11"/>
  <c r="O1875" i="11"/>
  <c r="O1874" i="11"/>
  <c r="O1873" i="11"/>
  <c r="O1872" i="11"/>
  <c r="O1871" i="11"/>
  <c r="O1870" i="11"/>
  <c r="O1869" i="11"/>
  <c r="O1868" i="11"/>
  <c r="O1867" i="11"/>
  <c r="O1866" i="11"/>
  <c r="O1865" i="11"/>
  <c r="O1864" i="11"/>
  <c r="O1863" i="11"/>
  <c r="O1862" i="11"/>
  <c r="O1861" i="11"/>
  <c r="O1860" i="11"/>
  <c r="O1859" i="11"/>
  <c r="O1858" i="11"/>
  <c r="O1857" i="11"/>
  <c r="O1856" i="11"/>
  <c r="O1855" i="11"/>
  <c r="O1854" i="11"/>
  <c r="O1853" i="11"/>
  <c r="O1852" i="11"/>
  <c r="O1851" i="11"/>
  <c r="O1850" i="11"/>
  <c r="O1849" i="11"/>
  <c r="O1848" i="11"/>
  <c r="O1847" i="11"/>
  <c r="O1846" i="11"/>
  <c r="O1845" i="11"/>
  <c r="O1844" i="11"/>
  <c r="O1843" i="11"/>
  <c r="O1842" i="11"/>
  <c r="O1841" i="11"/>
  <c r="O1840" i="11"/>
  <c r="O1839" i="11"/>
  <c r="O1838" i="11"/>
  <c r="O1837" i="11"/>
  <c r="O1836" i="11"/>
  <c r="O1835" i="11"/>
  <c r="O1834" i="11"/>
  <c r="O1833" i="11"/>
  <c r="O1832" i="11"/>
  <c r="O1831" i="11"/>
  <c r="O1830" i="11"/>
  <c r="O1829" i="11"/>
  <c r="O1828" i="11"/>
  <c r="O1827" i="11"/>
  <c r="O1826" i="11"/>
  <c r="O1825" i="11"/>
  <c r="O1824" i="11"/>
  <c r="O1823" i="11"/>
  <c r="O1822" i="11"/>
  <c r="O1821" i="11"/>
  <c r="O1820" i="11"/>
  <c r="O1819" i="11"/>
  <c r="O1818" i="11"/>
  <c r="O1817" i="11"/>
  <c r="O1816" i="11"/>
  <c r="O1815" i="11"/>
  <c r="O1814" i="11"/>
  <c r="O1813" i="11"/>
  <c r="O1812" i="11"/>
  <c r="O1811" i="11"/>
  <c r="O1810" i="11"/>
  <c r="O1809" i="11"/>
  <c r="O1808" i="11"/>
  <c r="O1807" i="11"/>
  <c r="O1806" i="11"/>
  <c r="O1805" i="11"/>
  <c r="O1804" i="11"/>
  <c r="O1803" i="11"/>
  <c r="O1802" i="11"/>
  <c r="O1801" i="11"/>
  <c r="O1800" i="11"/>
  <c r="O1799" i="11"/>
  <c r="O1798" i="11"/>
  <c r="O1797" i="11"/>
  <c r="O1796" i="11"/>
  <c r="O1795" i="11"/>
  <c r="O1794" i="11"/>
  <c r="O1793" i="11"/>
  <c r="O1792" i="11"/>
  <c r="O1791" i="11"/>
  <c r="O1790" i="11"/>
  <c r="O1789" i="11"/>
  <c r="O1788" i="11"/>
  <c r="O1787" i="11"/>
  <c r="O1786" i="11"/>
  <c r="O1785" i="11"/>
  <c r="O1784" i="11"/>
  <c r="O1783" i="11"/>
  <c r="O1782" i="11"/>
  <c r="O1781" i="11"/>
  <c r="O1780" i="11"/>
  <c r="O1779" i="11"/>
  <c r="O1778" i="11"/>
  <c r="O1777" i="11"/>
  <c r="O1776" i="11"/>
  <c r="O1775" i="11"/>
  <c r="O1774" i="11"/>
  <c r="O1773" i="11"/>
  <c r="O1772" i="11"/>
  <c r="O1771" i="11"/>
  <c r="O1770" i="11"/>
  <c r="O1769" i="11"/>
  <c r="O1768" i="11"/>
  <c r="O1767" i="11"/>
  <c r="O1766" i="11"/>
  <c r="O1765" i="11"/>
  <c r="O1764" i="11"/>
  <c r="O1763" i="11"/>
  <c r="O1762" i="11"/>
  <c r="O1761" i="11"/>
  <c r="O1760" i="11"/>
  <c r="O1759" i="11"/>
  <c r="O1758" i="11"/>
  <c r="O1757" i="11"/>
  <c r="O1756" i="11"/>
  <c r="O1755" i="11"/>
  <c r="O1754" i="11"/>
  <c r="O1753" i="11"/>
  <c r="O1752" i="11"/>
  <c r="O1751" i="11"/>
  <c r="O1750" i="11"/>
  <c r="O1749" i="11"/>
  <c r="O1748" i="11"/>
  <c r="O1747" i="11"/>
  <c r="O1746" i="11"/>
  <c r="O1745" i="11"/>
  <c r="O1744" i="11"/>
  <c r="O1743" i="11"/>
  <c r="O1742" i="11"/>
  <c r="O1741" i="11"/>
  <c r="O1740" i="11"/>
  <c r="O1739" i="11"/>
  <c r="O1738" i="11"/>
  <c r="O1737" i="11"/>
  <c r="O1736" i="11"/>
  <c r="O1735" i="11"/>
  <c r="O1734" i="11"/>
  <c r="O1733" i="11"/>
  <c r="O1732" i="11"/>
  <c r="O1731" i="11"/>
  <c r="O1730" i="11"/>
  <c r="O1729" i="11"/>
  <c r="O1728" i="11"/>
  <c r="O1727" i="11"/>
  <c r="O1726" i="11"/>
  <c r="O1725" i="11"/>
  <c r="O1724" i="11"/>
  <c r="O1723" i="11"/>
  <c r="O1722" i="11"/>
  <c r="O1721" i="11"/>
  <c r="O1720" i="11"/>
  <c r="O1719" i="11"/>
  <c r="O1718" i="11"/>
  <c r="O1717" i="11"/>
  <c r="O1716" i="11"/>
  <c r="O1715" i="11"/>
  <c r="O1714" i="11"/>
  <c r="O1713" i="11"/>
  <c r="O1712" i="11"/>
  <c r="O1711" i="11"/>
  <c r="O1710" i="11"/>
  <c r="O1709" i="11"/>
  <c r="O1708" i="11"/>
  <c r="O1707" i="11"/>
  <c r="O1706" i="11"/>
  <c r="O1705" i="11"/>
  <c r="O1704" i="11"/>
  <c r="O1703" i="11"/>
  <c r="O1702" i="11"/>
  <c r="O1701" i="11"/>
  <c r="O1700" i="11"/>
  <c r="O1699" i="11"/>
  <c r="O1698" i="11"/>
  <c r="O1697" i="11"/>
  <c r="O1696" i="11"/>
  <c r="O1695" i="11"/>
  <c r="O1694" i="11"/>
  <c r="O1693" i="11"/>
  <c r="O1692" i="11"/>
  <c r="O1691" i="11"/>
  <c r="O1690" i="11"/>
  <c r="O1689" i="11"/>
  <c r="O1688" i="11"/>
  <c r="O1687" i="11"/>
  <c r="O1686" i="11"/>
  <c r="O1685" i="11"/>
  <c r="O1684" i="11"/>
  <c r="O1683" i="11"/>
  <c r="O1682" i="11"/>
  <c r="O1681" i="11"/>
  <c r="O1680" i="11"/>
  <c r="O1679" i="11"/>
  <c r="O1678" i="11"/>
  <c r="O1677" i="11"/>
  <c r="O1676" i="11"/>
  <c r="O1675" i="11"/>
  <c r="O1674" i="11"/>
  <c r="O1673" i="11"/>
  <c r="O1672" i="11"/>
  <c r="O1671" i="11"/>
  <c r="O1670" i="11"/>
  <c r="O1669" i="11"/>
  <c r="O1668" i="11"/>
  <c r="O1667" i="11"/>
  <c r="O1666" i="11"/>
  <c r="O1665" i="11"/>
  <c r="O1664" i="11"/>
  <c r="O1663" i="11"/>
  <c r="O1662" i="11"/>
  <c r="O1661" i="11"/>
  <c r="O1660" i="11"/>
  <c r="O1659" i="11"/>
  <c r="O1658" i="11"/>
  <c r="O1657" i="11"/>
  <c r="O1656" i="11"/>
  <c r="O1655" i="11"/>
  <c r="O1654" i="11"/>
  <c r="O1653" i="11"/>
  <c r="O1652" i="11"/>
  <c r="O1651" i="11"/>
  <c r="O1650" i="11"/>
  <c r="O1649" i="11"/>
  <c r="O1648" i="11"/>
  <c r="O1647" i="11"/>
  <c r="O1646" i="11"/>
  <c r="O1645" i="11"/>
  <c r="O1644" i="11"/>
  <c r="O1643" i="11"/>
  <c r="O1642" i="11"/>
  <c r="O1641" i="11"/>
  <c r="O1640" i="11"/>
  <c r="O1639" i="11"/>
  <c r="O1638" i="11"/>
  <c r="O1637" i="11"/>
  <c r="O1636" i="11"/>
  <c r="O1635" i="11"/>
  <c r="O1634" i="11"/>
  <c r="O1633" i="11"/>
  <c r="O1632" i="11"/>
  <c r="O1631" i="11"/>
  <c r="O1630" i="11"/>
  <c r="O1629" i="11"/>
  <c r="O1628" i="11"/>
  <c r="O1627" i="11"/>
  <c r="O1626" i="11"/>
  <c r="O1625" i="11"/>
  <c r="O1624" i="11"/>
  <c r="O1623" i="11"/>
  <c r="O1622" i="11"/>
  <c r="O1621" i="11"/>
  <c r="O1620" i="11"/>
  <c r="O1619" i="11"/>
  <c r="O1618" i="11"/>
  <c r="O1617" i="11"/>
  <c r="O1616" i="11"/>
  <c r="O1615" i="11"/>
  <c r="O1614" i="11"/>
  <c r="O1613" i="11"/>
  <c r="O1612" i="11"/>
  <c r="O1611" i="11"/>
  <c r="O1610" i="11"/>
  <c r="O1609" i="11"/>
  <c r="O1608" i="11"/>
  <c r="O1607" i="11"/>
  <c r="O1606" i="11"/>
  <c r="O1605" i="11"/>
  <c r="O1604" i="11"/>
  <c r="O1603" i="11"/>
  <c r="O1602" i="11"/>
  <c r="O1601" i="11"/>
  <c r="O1600" i="11"/>
  <c r="O1599" i="11"/>
  <c r="O1598" i="11"/>
  <c r="O1597" i="11"/>
  <c r="O1596" i="11"/>
  <c r="O1595" i="11"/>
  <c r="O1594" i="11"/>
  <c r="O1593" i="11"/>
  <c r="O1592" i="11"/>
  <c r="O1591" i="11"/>
  <c r="O1590" i="11"/>
  <c r="O1589" i="11"/>
  <c r="O1588" i="11"/>
  <c r="O1587" i="11"/>
  <c r="O1586" i="11"/>
  <c r="O1585" i="11"/>
  <c r="O1584" i="11"/>
  <c r="O1583" i="11"/>
  <c r="O1582" i="11"/>
  <c r="O1581" i="11"/>
  <c r="O1580" i="11"/>
  <c r="O1579" i="11"/>
  <c r="O1578" i="11"/>
  <c r="O1577" i="11"/>
  <c r="O1576" i="11"/>
  <c r="O1575" i="11"/>
  <c r="O1574" i="11"/>
  <c r="O1573" i="11"/>
  <c r="O1572" i="11"/>
  <c r="O1571" i="11"/>
  <c r="O1570" i="11"/>
  <c r="O1569" i="11"/>
  <c r="O1568" i="11"/>
  <c r="O1567" i="11"/>
  <c r="O1566" i="11"/>
  <c r="O1565" i="11"/>
  <c r="O1564" i="11"/>
  <c r="O1563" i="11"/>
  <c r="O1562" i="11"/>
  <c r="O1561" i="11"/>
  <c r="O1560" i="11"/>
  <c r="O1559" i="11"/>
  <c r="O1558" i="11"/>
  <c r="O1557" i="11"/>
  <c r="O1556" i="11"/>
  <c r="O1555" i="11"/>
  <c r="O1554" i="11"/>
  <c r="O1553" i="11"/>
  <c r="O1552" i="11"/>
  <c r="O1551" i="11"/>
  <c r="O1550" i="11"/>
  <c r="O1549" i="11"/>
  <c r="O1548" i="11"/>
  <c r="O1547" i="11"/>
  <c r="O1546" i="11"/>
  <c r="O1545" i="11"/>
  <c r="O1544" i="11"/>
  <c r="O1543" i="11"/>
  <c r="O1542" i="11"/>
  <c r="O1541" i="11"/>
  <c r="O1540" i="11"/>
  <c r="O1539" i="11"/>
  <c r="O1538" i="11"/>
  <c r="O1537" i="11"/>
  <c r="O1536" i="11"/>
  <c r="O1535" i="11"/>
  <c r="O1534" i="11"/>
  <c r="O1533" i="11"/>
  <c r="O1532" i="11"/>
  <c r="O1531" i="11"/>
  <c r="O1530" i="11"/>
  <c r="O1529" i="11"/>
  <c r="O1528" i="11"/>
  <c r="O1527" i="11"/>
  <c r="O1526" i="11"/>
  <c r="O1525" i="11"/>
  <c r="O1524" i="11"/>
  <c r="O1523" i="11"/>
  <c r="O1522" i="11"/>
  <c r="O1521" i="11"/>
  <c r="O1520" i="11"/>
  <c r="O1519" i="11"/>
  <c r="O1518" i="11"/>
  <c r="O1517" i="11"/>
  <c r="O1516" i="11"/>
  <c r="O1515" i="11"/>
  <c r="O1514" i="11"/>
  <c r="O1513" i="11"/>
  <c r="O1512" i="11"/>
  <c r="O1511" i="11"/>
  <c r="O1510" i="11"/>
  <c r="O1509" i="11"/>
  <c r="O1508" i="11"/>
  <c r="O1507" i="11"/>
  <c r="O1506" i="11"/>
  <c r="O1505" i="11"/>
  <c r="O1504" i="11"/>
  <c r="O1503" i="11"/>
  <c r="O1502" i="11"/>
  <c r="O1501" i="11"/>
  <c r="O1500" i="11"/>
  <c r="O1499" i="11"/>
  <c r="O1498" i="11"/>
  <c r="O1497" i="11"/>
  <c r="O1496" i="11"/>
  <c r="O1495" i="11"/>
  <c r="O1494" i="11"/>
  <c r="O1493" i="11"/>
  <c r="O1492" i="11"/>
  <c r="O1491" i="11"/>
  <c r="O1490" i="11"/>
  <c r="O1489" i="11"/>
  <c r="O1488" i="11"/>
  <c r="O1487" i="11"/>
  <c r="O1486" i="11"/>
  <c r="O1485" i="11"/>
  <c r="O1484" i="11"/>
  <c r="O1483" i="11"/>
  <c r="O1482" i="11"/>
  <c r="O1481" i="11"/>
  <c r="O1480" i="11"/>
  <c r="O1479" i="11"/>
  <c r="O1478" i="11"/>
  <c r="O1477" i="11"/>
  <c r="O1476" i="11"/>
  <c r="O1475" i="11"/>
  <c r="O1474" i="11"/>
  <c r="O1473" i="11"/>
  <c r="O1472" i="11"/>
  <c r="O1471" i="11"/>
  <c r="O1470" i="11"/>
  <c r="O1469" i="11"/>
  <c r="O1468" i="11"/>
  <c r="O1467" i="11"/>
  <c r="O1466" i="11"/>
  <c r="O1465" i="11"/>
  <c r="O1464" i="11"/>
  <c r="O1463" i="11"/>
  <c r="O1462" i="11"/>
  <c r="O1461" i="11"/>
  <c r="O1460" i="11"/>
  <c r="O1459" i="11"/>
  <c r="O1458" i="11"/>
  <c r="O1457" i="11"/>
  <c r="O1456" i="11"/>
  <c r="O1455" i="11"/>
  <c r="O1454" i="11"/>
  <c r="O1453" i="11"/>
  <c r="O1452" i="11"/>
  <c r="O1451" i="11"/>
  <c r="O1450" i="11"/>
  <c r="O1449" i="11"/>
  <c r="O1448" i="11"/>
  <c r="O1447" i="11"/>
  <c r="O1446" i="11"/>
  <c r="O1445" i="11"/>
  <c r="O1444" i="11"/>
  <c r="O1443" i="11"/>
  <c r="O1442" i="11"/>
  <c r="O1441" i="11"/>
  <c r="O1440" i="11"/>
  <c r="O1439" i="11"/>
  <c r="O1438" i="11"/>
  <c r="O1437" i="11"/>
  <c r="O1436" i="11"/>
  <c r="O1435" i="11"/>
  <c r="O1434" i="11"/>
  <c r="O1433" i="11"/>
  <c r="O1432" i="11"/>
  <c r="O1431" i="11"/>
  <c r="O1430" i="11"/>
  <c r="O1429" i="11"/>
  <c r="O1428" i="11"/>
  <c r="O1427" i="11"/>
  <c r="O1426" i="11"/>
  <c r="O1425" i="11"/>
  <c r="O1424" i="11"/>
  <c r="O1423" i="11"/>
  <c r="O1422" i="11"/>
  <c r="O1421" i="11"/>
  <c r="O1420" i="11"/>
  <c r="O1419" i="11"/>
  <c r="O1418" i="11"/>
  <c r="O1417" i="11"/>
  <c r="O1416" i="11"/>
  <c r="O1415" i="11"/>
  <c r="O1414" i="11"/>
  <c r="O1413" i="11"/>
  <c r="O1412" i="11"/>
  <c r="O1411" i="11"/>
  <c r="O1410" i="11"/>
  <c r="O1409" i="11"/>
  <c r="O1408" i="11"/>
  <c r="O1407" i="11"/>
  <c r="O1406" i="11"/>
  <c r="O1405" i="11"/>
  <c r="O1404" i="11"/>
  <c r="O1403" i="11"/>
  <c r="O1402" i="11"/>
  <c r="O1401" i="11"/>
  <c r="O1400" i="11"/>
  <c r="O1399" i="11"/>
  <c r="O1398" i="11"/>
  <c r="O1397" i="11"/>
  <c r="O1396" i="11"/>
  <c r="O1395" i="11"/>
  <c r="O1394" i="11"/>
  <c r="O1393" i="11"/>
  <c r="O1392" i="11"/>
  <c r="O1391" i="11"/>
  <c r="O1390" i="11"/>
  <c r="O1389" i="11"/>
  <c r="O1388" i="11"/>
  <c r="O1387" i="11"/>
  <c r="O1386" i="11"/>
  <c r="O1385" i="11"/>
  <c r="O1384" i="11"/>
  <c r="O1383" i="11"/>
  <c r="O1382" i="11"/>
  <c r="O1381" i="11"/>
  <c r="O1380" i="11"/>
  <c r="O1379" i="11"/>
  <c r="O1378" i="11"/>
  <c r="O1377" i="11"/>
  <c r="O1376" i="11"/>
  <c r="O1375" i="11"/>
  <c r="O1374" i="11"/>
  <c r="O1373" i="11"/>
  <c r="O1372" i="11"/>
  <c r="O1371" i="11"/>
  <c r="O1370" i="11"/>
  <c r="O1369" i="11"/>
  <c r="O1368" i="11"/>
  <c r="O1367" i="11"/>
  <c r="O1366" i="11"/>
  <c r="O1365" i="11"/>
  <c r="O1364" i="11"/>
  <c r="O1363" i="11"/>
  <c r="O1362" i="11"/>
  <c r="O1361" i="11"/>
  <c r="O1360" i="11"/>
  <c r="O1359" i="11"/>
  <c r="O1358" i="11"/>
  <c r="O1357" i="11"/>
  <c r="O1356" i="11"/>
  <c r="O1355" i="11"/>
  <c r="O1354" i="11"/>
  <c r="O1353" i="11"/>
  <c r="O1352" i="11"/>
  <c r="O1351" i="11"/>
  <c r="O1350" i="11"/>
  <c r="O1349" i="11"/>
  <c r="O1348" i="11"/>
  <c r="O1347" i="11"/>
  <c r="O1346" i="11"/>
  <c r="O1345" i="11"/>
  <c r="O1344" i="11"/>
  <c r="O1343" i="11"/>
  <c r="O1342" i="11"/>
  <c r="O1341" i="11"/>
  <c r="O1340" i="11"/>
  <c r="O1339" i="11"/>
  <c r="O1338" i="11"/>
  <c r="O1337" i="11"/>
  <c r="O1336" i="11"/>
  <c r="O1335" i="11"/>
  <c r="O1334" i="11"/>
  <c r="O1333" i="11"/>
  <c r="O1332" i="11"/>
  <c r="O1331" i="11"/>
  <c r="O1330" i="11"/>
  <c r="O1329" i="11"/>
  <c r="O1328" i="11"/>
  <c r="O1327" i="11"/>
  <c r="O1326" i="11"/>
  <c r="O1325" i="11"/>
  <c r="O1324" i="11"/>
  <c r="O1323" i="11"/>
  <c r="O1322" i="11"/>
  <c r="O1321" i="11"/>
  <c r="O1320" i="11"/>
  <c r="O1319" i="11"/>
  <c r="O1318" i="11"/>
  <c r="O1317" i="11"/>
  <c r="O1316" i="11"/>
  <c r="O1315" i="11"/>
  <c r="O1314" i="11"/>
  <c r="O1313" i="11"/>
  <c r="O1312" i="11"/>
  <c r="O1311" i="11"/>
  <c r="O1310" i="11"/>
  <c r="O1309" i="11"/>
  <c r="O1308" i="11"/>
  <c r="O1307" i="11"/>
  <c r="O1306" i="11"/>
  <c r="O1305" i="11"/>
  <c r="O1304" i="11"/>
  <c r="O1303" i="11"/>
  <c r="O1302" i="11"/>
  <c r="O1301" i="11"/>
  <c r="O1300" i="11"/>
  <c r="O1299" i="11"/>
  <c r="O1298" i="11"/>
  <c r="O1297" i="11"/>
  <c r="O1296" i="11"/>
  <c r="O1295" i="11"/>
  <c r="O1294" i="11"/>
  <c r="O1293" i="11"/>
  <c r="O1292" i="11"/>
  <c r="O1291" i="11"/>
  <c r="O1290" i="11"/>
  <c r="O1289" i="11"/>
  <c r="O1288" i="11"/>
  <c r="O1287" i="11"/>
  <c r="O1286" i="11"/>
  <c r="O1285" i="11"/>
  <c r="O1284" i="11"/>
  <c r="O1283" i="11"/>
  <c r="O1282" i="11"/>
  <c r="O1281" i="11"/>
  <c r="O1280" i="11"/>
  <c r="O1279" i="11"/>
  <c r="O1278" i="11"/>
  <c r="O1277" i="11"/>
  <c r="O1276" i="11"/>
  <c r="O1275" i="11"/>
  <c r="O1274" i="11"/>
  <c r="O1273" i="11"/>
  <c r="O1272" i="11"/>
  <c r="O1271" i="11"/>
  <c r="O1270" i="11"/>
  <c r="O1269" i="11"/>
  <c r="O1268" i="11"/>
  <c r="O1267" i="11"/>
  <c r="O1266" i="11"/>
  <c r="O1265" i="11"/>
  <c r="O1264" i="11"/>
  <c r="O1263" i="11"/>
  <c r="O1262" i="11"/>
  <c r="O1261" i="11"/>
  <c r="O1260" i="11"/>
  <c r="O1259" i="11"/>
  <c r="O1258" i="11"/>
  <c r="O1257" i="11"/>
  <c r="O1256" i="11"/>
  <c r="O1255" i="11"/>
  <c r="O1254" i="11"/>
  <c r="O1253" i="11"/>
  <c r="O1252" i="11"/>
  <c r="O1251" i="11"/>
  <c r="O1250" i="11"/>
  <c r="O1249" i="11"/>
  <c r="O1248" i="11"/>
  <c r="O1247" i="11"/>
  <c r="O1246" i="11"/>
  <c r="O1245" i="11"/>
  <c r="O1244" i="11"/>
  <c r="O1243" i="11"/>
  <c r="O1242" i="11"/>
  <c r="O1241" i="11"/>
  <c r="O1240" i="11"/>
  <c r="O1239" i="11"/>
  <c r="O1238" i="11"/>
  <c r="O1237" i="11"/>
  <c r="O1236" i="11"/>
  <c r="O1235" i="11"/>
  <c r="O1234" i="11"/>
  <c r="O1233" i="11"/>
  <c r="O1232" i="11"/>
  <c r="O1231" i="11"/>
  <c r="O1230" i="11"/>
  <c r="O1229" i="11"/>
  <c r="O1228" i="11"/>
  <c r="O1227" i="11"/>
  <c r="O1226" i="11"/>
  <c r="O1225" i="11"/>
  <c r="O1224" i="11"/>
  <c r="O1223" i="11"/>
  <c r="O1222" i="11"/>
  <c r="O1221" i="11"/>
  <c r="O1220" i="11"/>
  <c r="O1219" i="11"/>
  <c r="O1218" i="11"/>
  <c r="O1217" i="11"/>
  <c r="O1216" i="11"/>
  <c r="O1215" i="11"/>
  <c r="O1214" i="11"/>
  <c r="O1213" i="11"/>
  <c r="O1212" i="11"/>
  <c r="O1211" i="11"/>
  <c r="O1210" i="11"/>
  <c r="O1209" i="11"/>
  <c r="O1208" i="11"/>
  <c r="O1207" i="11"/>
  <c r="O1206" i="11"/>
  <c r="O1205" i="11"/>
  <c r="O1204" i="11"/>
  <c r="O1203" i="11"/>
  <c r="O1202" i="11"/>
  <c r="O1201" i="11"/>
  <c r="O1200" i="11"/>
  <c r="O1199" i="11"/>
  <c r="O1198" i="11"/>
  <c r="O1197" i="11"/>
  <c r="O1196" i="11"/>
  <c r="O1195" i="11"/>
  <c r="O1194" i="11"/>
  <c r="O1193" i="11"/>
  <c r="O1192" i="11"/>
  <c r="O1191" i="11"/>
  <c r="O1190" i="11"/>
  <c r="O1189" i="11"/>
  <c r="O1188" i="11"/>
  <c r="O1187" i="11"/>
  <c r="O1186" i="11"/>
  <c r="O1185" i="11"/>
  <c r="O1184" i="11"/>
  <c r="O1183" i="11"/>
  <c r="O1182" i="11"/>
  <c r="O1181" i="11"/>
  <c r="O1180" i="11"/>
  <c r="O1179" i="11"/>
  <c r="O1178" i="11"/>
  <c r="O1177" i="11"/>
  <c r="O1176" i="11"/>
  <c r="O1175" i="11"/>
  <c r="O1174" i="11"/>
  <c r="O1173" i="11"/>
  <c r="O1172" i="11"/>
  <c r="O1171" i="11"/>
  <c r="O1170" i="11"/>
  <c r="O1169" i="11"/>
  <c r="O1168" i="11"/>
  <c r="O1167" i="11"/>
  <c r="O1166" i="11"/>
  <c r="O1165" i="11"/>
  <c r="O1164" i="11"/>
  <c r="O1163" i="11"/>
  <c r="O1162" i="11"/>
  <c r="O1161" i="11"/>
  <c r="O1160" i="11"/>
  <c r="O1159" i="11"/>
  <c r="O1158" i="11"/>
  <c r="O1157" i="11"/>
  <c r="O1156" i="11"/>
  <c r="O1155" i="11"/>
  <c r="O1154" i="11"/>
  <c r="O1153" i="11"/>
  <c r="O1152" i="11"/>
  <c r="O1151" i="11"/>
  <c r="O1150" i="11"/>
  <c r="O1149" i="11"/>
  <c r="O1148" i="11"/>
  <c r="O1147" i="11"/>
  <c r="O1146" i="11"/>
  <c r="O1145" i="11"/>
  <c r="O1144" i="11"/>
  <c r="O1143" i="11"/>
  <c r="O1142" i="11"/>
  <c r="O1141" i="11"/>
  <c r="O1140" i="11"/>
  <c r="O1139" i="11"/>
  <c r="O1138" i="11"/>
  <c r="O1137" i="11"/>
  <c r="O1136" i="11"/>
  <c r="O1135" i="11"/>
  <c r="O1134" i="11"/>
  <c r="O1133" i="11"/>
  <c r="O1132" i="11"/>
  <c r="O1131" i="11"/>
  <c r="O1130" i="11"/>
  <c r="O1129" i="11"/>
  <c r="O1128" i="11"/>
  <c r="O1127" i="11"/>
  <c r="O1126" i="11"/>
  <c r="O1125" i="11"/>
  <c r="O1124" i="11"/>
  <c r="O1123" i="11"/>
  <c r="O1122" i="11"/>
  <c r="O1121" i="11"/>
  <c r="O1120" i="11"/>
  <c r="O1119" i="11"/>
  <c r="O1118" i="11"/>
  <c r="O1117" i="11"/>
  <c r="O1116" i="11"/>
  <c r="O1115" i="11"/>
  <c r="O1114" i="11"/>
  <c r="O1113" i="11"/>
  <c r="O1112" i="11"/>
  <c r="O1111" i="11"/>
  <c r="O1110" i="11"/>
  <c r="O1109" i="11"/>
  <c r="O1108" i="11"/>
  <c r="O1107" i="11"/>
  <c r="O1106" i="11"/>
  <c r="O1105" i="11"/>
  <c r="O1104" i="11"/>
  <c r="O1103" i="11"/>
  <c r="O1102" i="11"/>
  <c r="O1101" i="11"/>
  <c r="O1100" i="11"/>
  <c r="O1099" i="11"/>
  <c r="O1098" i="11"/>
  <c r="O1097" i="11"/>
  <c r="O1096" i="11"/>
  <c r="O1095" i="11"/>
  <c r="O1094" i="11"/>
  <c r="O1093" i="11"/>
  <c r="O1092" i="11"/>
  <c r="O1091" i="11"/>
  <c r="O1090" i="11"/>
  <c r="O1089" i="11"/>
  <c r="O1088" i="11"/>
  <c r="O1087" i="11"/>
  <c r="O1086" i="11"/>
  <c r="O1085" i="11"/>
  <c r="O1084" i="11"/>
  <c r="O1083" i="11"/>
  <c r="O1082" i="11"/>
  <c r="O1081" i="11"/>
  <c r="O1080" i="11"/>
  <c r="O1079" i="11"/>
  <c r="O1078" i="11"/>
  <c r="O1077" i="11"/>
  <c r="O1076" i="11"/>
  <c r="O1075" i="11"/>
  <c r="O1074" i="11"/>
  <c r="O1073" i="11"/>
  <c r="O1072" i="11"/>
  <c r="O1071" i="11"/>
  <c r="O1070" i="11"/>
  <c r="O1069" i="11"/>
  <c r="O1068" i="11"/>
  <c r="O1067" i="11"/>
  <c r="O1066" i="11"/>
  <c r="O1065" i="11"/>
  <c r="O1064" i="11"/>
  <c r="O1063" i="11"/>
  <c r="O1062" i="11"/>
  <c r="O1061" i="11"/>
  <c r="O1060" i="11"/>
  <c r="O1059" i="11"/>
  <c r="O1058" i="11"/>
  <c r="O1057" i="11"/>
  <c r="O1056" i="11"/>
  <c r="O1055" i="11"/>
  <c r="O1054" i="11"/>
  <c r="O1053" i="11"/>
  <c r="O1052" i="11"/>
  <c r="O1051" i="11"/>
  <c r="O1050" i="11"/>
  <c r="O1049" i="11"/>
  <c r="O1048" i="11"/>
  <c r="O1047" i="11"/>
  <c r="O1046" i="11"/>
  <c r="O1045" i="11"/>
  <c r="O1044" i="11"/>
  <c r="O1043" i="11"/>
  <c r="O1042" i="11"/>
  <c r="O1041" i="11"/>
  <c r="O1040" i="11"/>
  <c r="O1039" i="11"/>
  <c r="O1038" i="11"/>
  <c r="O1037" i="11"/>
  <c r="O1036" i="11"/>
  <c r="O1035" i="11"/>
  <c r="O1034" i="11"/>
  <c r="O1033" i="11"/>
  <c r="O1032" i="11"/>
  <c r="O1031" i="11"/>
  <c r="O1030" i="11"/>
  <c r="O1029" i="11"/>
  <c r="O1028" i="11"/>
  <c r="O1027" i="11"/>
  <c r="O1026" i="11"/>
  <c r="O1025" i="11"/>
  <c r="O1024" i="11"/>
  <c r="O1023" i="11"/>
  <c r="O1022" i="11"/>
  <c r="O1021" i="11"/>
  <c r="O1020" i="11"/>
  <c r="O1019" i="11"/>
  <c r="O1018" i="11"/>
  <c r="O1017" i="11"/>
  <c r="O1016" i="11"/>
  <c r="O1015" i="11"/>
  <c r="O1014" i="11"/>
  <c r="O1013" i="11"/>
  <c r="O1012" i="11"/>
  <c r="O1011" i="11"/>
  <c r="O1010" i="11"/>
  <c r="O1009" i="11"/>
  <c r="O1008" i="11"/>
  <c r="O1007" i="11"/>
  <c r="O1006" i="11"/>
  <c r="O1005" i="11"/>
  <c r="O1004" i="11"/>
  <c r="O1003" i="11"/>
  <c r="O1002" i="11"/>
  <c r="O1001" i="11"/>
  <c r="O1000" i="11"/>
  <c r="O999" i="11"/>
  <c r="O998" i="11"/>
  <c r="O997" i="11"/>
  <c r="O996" i="11"/>
  <c r="O995" i="11"/>
  <c r="O994" i="11"/>
  <c r="O993" i="11"/>
  <c r="O992" i="11"/>
  <c r="O991" i="11"/>
  <c r="O990" i="11"/>
  <c r="O989" i="11"/>
  <c r="O988" i="11"/>
  <c r="O987" i="11"/>
  <c r="O986" i="11"/>
  <c r="O985" i="11"/>
  <c r="O984" i="11"/>
  <c r="O983" i="11"/>
  <c r="O982" i="11"/>
  <c r="O981" i="11"/>
  <c r="O980" i="11"/>
  <c r="O979" i="11"/>
  <c r="O978" i="11"/>
  <c r="O977" i="11"/>
  <c r="O976" i="11"/>
  <c r="O975" i="11"/>
  <c r="O974" i="11"/>
  <c r="O973" i="11"/>
  <c r="O972" i="11"/>
  <c r="O971" i="11"/>
  <c r="O970" i="11"/>
  <c r="O969" i="11"/>
  <c r="O968" i="11"/>
  <c r="O967" i="11"/>
  <c r="O966" i="11"/>
  <c r="O965" i="11"/>
  <c r="O964" i="11"/>
  <c r="O963" i="11"/>
  <c r="O962" i="11"/>
  <c r="O961" i="11"/>
  <c r="O960" i="11"/>
  <c r="O959" i="11"/>
  <c r="O958" i="11"/>
  <c r="O957" i="11"/>
  <c r="O956" i="11"/>
  <c r="O955" i="11"/>
  <c r="O954" i="11"/>
  <c r="O953" i="11"/>
  <c r="O952" i="11"/>
  <c r="O951" i="11"/>
  <c r="O950" i="11"/>
  <c r="O949" i="11"/>
  <c r="O948" i="11"/>
  <c r="O947" i="11"/>
  <c r="O946" i="11"/>
  <c r="O945" i="11"/>
  <c r="O944" i="11"/>
  <c r="O943" i="11"/>
  <c r="O942" i="11"/>
  <c r="O941" i="11"/>
  <c r="O940" i="11"/>
  <c r="O939" i="11"/>
  <c r="O938" i="11"/>
  <c r="O937" i="11"/>
  <c r="O936" i="11"/>
  <c r="O935" i="11"/>
  <c r="O934" i="11"/>
  <c r="O933" i="11"/>
  <c r="O932" i="11"/>
  <c r="O931" i="11"/>
  <c r="O930" i="11"/>
  <c r="O929" i="11"/>
  <c r="O928" i="11"/>
  <c r="O927" i="11"/>
  <c r="O926" i="11"/>
  <c r="O925" i="11"/>
  <c r="O924" i="11"/>
  <c r="O923" i="11"/>
  <c r="O922" i="11"/>
  <c r="O921" i="11"/>
  <c r="O920" i="11"/>
  <c r="O919" i="11"/>
  <c r="O918" i="11"/>
  <c r="O917" i="11"/>
  <c r="O916" i="11"/>
  <c r="O915" i="11"/>
  <c r="O914" i="11"/>
  <c r="O913" i="11"/>
  <c r="O912" i="11"/>
  <c r="O911" i="11"/>
  <c r="O910" i="11"/>
  <c r="O909" i="11"/>
  <c r="O908" i="11"/>
  <c r="O907" i="11"/>
  <c r="O906" i="11"/>
  <c r="O905" i="11"/>
  <c r="O904" i="11"/>
  <c r="O903" i="11"/>
  <c r="O902" i="11"/>
  <c r="O901" i="11"/>
  <c r="O900" i="11"/>
  <c r="O899" i="11"/>
  <c r="O898" i="11"/>
  <c r="O897" i="11"/>
  <c r="O896" i="11"/>
  <c r="O895" i="11"/>
  <c r="O894" i="11"/>
  <c r="O893" i="11"/>
  <c r="O892" i="11"/>
  <c r="O891" i="11"/>
  <c r="O890" i="11"/>
  <c r="O889" i="11"/>
  <c r="O888" i="11"/>
  <c r="O887" i="11"/>
  <c r="O886" i="11"/>
  <c r="O885" i="11"/>
  <c r="O884" i="11"/>
  <c r="O883" i="11"/>
  <c r="O882" i="11"/>
  <c r="O881" i="11"/>
  <c r="O880" i="11"/>
  <c r="O879" i="11"/>
  <c r="O878" i="11"/>
  <c r="O877" i="11"/>
  <c r="O876" i="11"/>
  <c r="O875" i="11"/>
  <c r="O874" i="11"/>
  <c r="O873" i="11"/>
  <c r="O872" i="11"/>
  <c r="O871" i="11"/>
  <c r="O870" i="11"/>
  <c r="O869" i="11"/>
  <c r="O868" i="11"/>
  <c r="O867" i="11"/>
  <c r="O866" i="11"/>
  <c r="O865" i="11"/>
  <c r="O864" i="11"/>
  <c r="O863" i="11"/>
  <c r="O862" i="11"/>
  <c r="O861" i="11"/>
  <c r="O860" i="11"/>
  <c r="O859" i="11"/>
  <c r="O858" i="11"/>
  <c r="O857" i="11"/>
  <c r="O856" i="11"/>
  <c r="O855" i="11"/>
  <c r="O854" i="11"/>
  <c r="O853" i="11"/>
  <c r="O852" i="11"/>
  <c r="O851" i="11"/>
  <c r="O850" i="11"/>
  <c r="O849" i="11"/>
  <c r="O848" i="11"/>
  <c r="O847" i="11"/>
  <c r="O846" i="11"/>
  <c r="O845" i="11"/>
  <c r="O844" i="11"/>
  <c r="O843" i="11"/>
  <c r="O842" i="11"/>
  <c r="O841" i="11"/>
  <c r="O840" i="11"/>
  <c r="O839" i="11"/>
  <c r="O838" i="11"/>
  <c r="O837" i="11"/>
  <c r="O836" i="11"/>
  <c r="O835" i="11"/>
  <c r="O834" i="11"/>
  <c r="O833" i="11"/>
  <c r="O832" i="11"/>
  <c r="O831" i="11"/>
  <c r="O830" i="11"/>
  <c r="O829" i="11"/>
  <c r="O828" i="11"/>
  <c r="O827" i="11"/>
  <c r="O826" i="11"/>
  <c r="O825" i="11"/>
  <c r="O824" i="11"/>
  <c r="O823" i="11"/>
  <c r="O822" i="11"/>
  <c r="O821" i="11"/>
  <c r="O820" i="11"/>
  <c r="O819" i="11"/>
  <c r="O818" i="11"/>
  <c r="O817" i="11"/>
  <c r="O816" i="11"/>
  <c r="O815" i="11"/>
  <c r="O814" i="11"/>
  <c r="O813" i="11"/>
  <c r="O812" i="11"/>
  <c r="O811" i="11"/>
  <c r="O810" i="11"/>
  <c r="O809" i="11"/>
  <c r="O808" i="11"/>
  <c r="O807" i="11"/>
  <c r="O806" i="11"/>
  <c r="O805" i="11"/>
  <c r="O804" i="11"/>
  <c r="O803" i="11"/>
  <c r="O802" i="11"/>
  <c r="O801" i="11"/>
  <c r="O800" i="11"/>
  <c r="O799" i="11"/>
  <c r="O798" i="11"/>
  <c r="O797" i="11"/>
  <c r="O796" i="11"/>
  <c r="O795" i="11"/>
  <c r="O794" i="11"/>
  <c r="O793" i="11"/>
  <c r="O792" i="11"/>
  <c r="O791" i="11"/>
  <c r="O790" i="11"/>
  <c r="O789" i="11"/>
  <c r="O788" i="11"/>
  <c r="O787" i="11"/>
  <c r="O786" i="11"/>
  <c r="O785" i="11"/>
  <c r="O784" i="11"/>
  <c r="O783" i="11"/>
  <c r="O782" i="11"/>
  <c r="O781" i="11"/>
  <c r="O780" i="11"/>
  <c r="O779" i="11"/>
  <c r="O778" i="11"/>
  <c r="O777" i="11"/>
  <c r="O776" i="11"/>
  <c r="O775" i="11"/>
  <c r="O774" i="11"/>
  <c r="O773" i="11"/>
  <c r="O772" i="11"/>
  <c r="O771" i="11"/>
  <c r="O770" i="11"/>
  <c r="O769" i="11"/>
  <c r="O768" i="11"/>
  <c r="O767" i="11"/>
  <c r="O766" i="11"/>
  <c r="O765" i="11"/>
  <c r="O764" i="11"/>
  <c r="O763" i="11"/>
  <c r="O762" i="11"/>
  <c r="O761" i="11"/>
  <c r="O760" i="11"/>
  <c r="O759" i="11"/>
  <c r="O758" i="11"/>
  <c r="O757" i="11"/>
  <c r="O756" i="11"/>
  <c r="O755" i="11"/>
  <c r="O754" i="11"/>
  <c r="O753" i="11"/>
  <c r="O752" i="11"/>
  <c r="O751" i="11"/>
  <c r="O750" i="11"/>
  <c r="O749" i="11"/>
  <c r="O748" i="11"/>
  <c r="O747" i="11"/>
  <c r="O746" i="11"/>
  <c r="O745" i="11"/>
  <c r="O744" i="11"/>
  <c r="O743" i="11"/>
  <c r="O742" i="11"/>
  <c r="O741" i="11"/>
  <c r="O740" i="11"/>
  <c r="O739" i="11"/>
  <c r="O738" i="11"/>
  <c r="O737" i="11"/>
  <c r="O736" i="11"/>
  <c r="O735" i="11"/>
  <c r="O734" i="11"/>
  <c r="O733" i="11"/>
  <c r="O732" i="11"/>
  <c r="O731" i="11"/>
  <c r="O730" i="11"/>
  <c r="O729" i="11"/>
  <c r="O728" i="11"/>
  <c r="O727" i="11"/>
  <c r="O726" i="11"/>
  <c r="O725" i="11"/>
  <c r="O724" i="11"/>
  <c r="O723" i="11"/>
  <c r="O722" i="11"/>
  <c r="O721" i="11"/>
  <c r="O720" i="11"/>
  <c r="O719" i="11"/>
  <c r="O718" i="11"/>
  <c r="O717" i="11"/>
  <c r="O716" i="11"/>
  <c r="O715" i="11"/>
  <c r="O714" i="11"/>
  <c r="O713" i="11"/>
  <c r="O712" i="11"/>
  <c r="O711" i="11"/>
  <c r="O710" i="11"/>
  <c r="O709" i="11"/>
  <c r="O708" i="11"/>
  <c r="O707" i="11"/>
  <c r="O706" i="11"/>
  <c r="O705" i="11"/>
  <c r="O704" i="11"/>
  <c r="O703" i="11"/>
  <c r="O702" i="11"/>
  <c r="O701" i="11"/>
  <c r="O700" i="11"/>
  <c r="O699" i="11"/>
  <c r="O698" i="11"/>
  <c r="O697" i="11"/>
  <c r="O696" i="11"/>
  <c r="O695" i="11"/>
  <c r="O694" i="11"/>
  <c r="O693" i="11"/>
  <c r="O692" i="11"/>
  <c r="O691" i="11"/>
  <c r="O690" i="11"/>
  <c r="O689" i="11"/>
  <c r="O688" i="11"/>
  <c r="O687" i="11"/>
  <c r="O686" i="11"/>
  <c r="O685" i="11"/>
  <c r="O684" i="11"/>
  <c r="O683" i="11"/>
  <c r="O682" i="11"/>
  <c r="O681" i="11"/>
  <c r="O680" i="11"/>
  <c r="O679" i="11"/>
  <c r="O678" i="11"/>
  <c r="O677" i="11"/>
  <c r="O676" i="11"/>
  <c r="O675" i="11"/>
  <c r="O674" i="11"/>
  <c r="O673" i="11"/>
  <c r="O672" i="11"/>
  <c r="O671" i="11"/>
  <c r="O670" i="11"/>
  <c r="O669" i="11"/>
  <c r="O668" i="11"/>
  <c r="O667" i="11"/>
  <c r="O666" i="11"/>
  <c r="O665" i="11"/>
  <c r="O664" i="11"/>
  <c r="O663" i="11"/>
  <c r="O662" i="11"/>
  <c r="O661" i="11"/>
  <c r="O660" i="11"/>
  <c r="O659" i="11"/>
  <c r="O658" i="11"/>
  <c r="O657" i="11"/>
  <c r="O656" i="11"/>
  <c r="O655" i="11"/>
  <c r="O654" i="11"/>
  <c r="O653" i="11"/>
  <c r="O652" i="11"/>
  <c r="O651" i="11"/>
  <c r="O650" i="11"/>
  <c r="O649" i="11"/>
  <c r="O648" i="11"/>
  <c r="O647" i="11"/>
  <c r="O646" i="11"/>
  <c r="O645" i="11"/>
  <c r="O644" i="11"/>
  <c r="O643" i="11"/>
  <c r="O642" i="11"/>
  <c r="O641" i="11"/>
  <c r="O640" i="11"/>
  <c r="O639" i="11"/>
  <c r="O638" i="11"/>
  <c r="O637" i="11"/>
  <c r="O636" i="11"/>
  <c r="O635" i="11"/>
  <c r="O634" i="11"/>
  <c r="O633" i="11"/>
  <c r="O632" i="11"/>
  <c r="O631" i="11"/>
  <c r="O630" i="11"/>
  <c r="O629" i="11"/>
  <c r="O628" i="11"/>
  <c r="O627" i="11"/>
  <c r="O626" i="11"/>
  <c r="O625" i="11"/>
  <c r="O624" i="11"/>
  <c r="O623" i="11"/>
  <c r="O622" i="11"/>
  <c r="O621" i="11"/>
  <c r="O620" i="11"/>
  <c r="O619" i="11"/>
  <c r="O618" i="11"/>
  <c r="O617" i="11"/>
  <c r="O616" i="11"/>
  <c r="O615" i="11"/>
  <c r="O614" i="11"/>
  <c r="O613" i="11"/>
  <c r="O612" i="11"/>
  <c r="O611" i="11"/>
  <c r="O610" i="11"/>
  <c r="O609" i="11"/>
  <c r="O608" i="11"/>
  <c r="O607" i="11"/>
  <c r="O606" i="11"/>
  <c r="O605" i="11"/>
  <c r="O604" i="11"/>
  <c r="O603" i="11"/>
  <c r="O602" i="11"/>
  <c r="O601" i="11"/>
  <c r="O600" i="11"/>
  <c r="O599" i="11"/>
  <c r="O598" i="11"/>
  <c r="O597" i="11"/>
  <c r="O596" i="11"/>
  <c r="O595" i="11"/>
  <c r="O594" i="11"/>
  <c r="O593" i="11"/>
  <c r="O592" i="11"/>
  <c r="O591" i="11"/>
  <c r="O590" i="11"/>
  <c r="O589" i="11"/>
  <c r="O588" i="11"/>
  <c r="O587" i="11"/>
  <c r="O586" i="11"/>
  <c r="O585" i="11"/>
  <c r="O584" i="11"/>
  <c r="O583" i="11"/>
  <c r="O582" i="11"/>
  <c r="O581" i="11"/>
  <c r="O580" i="11"/>
  <c r="O579" i="11"/>
  <c r="O578" i="11"/>
  <c r="O577" i="11"/>
  <c r="O576" i="11"/>
  <c r="O575" i="11"/>
  <c r="O574" i="11"/>
  <c r="O573" i="11"/>
  <c r="O572" i="11"/>
  <c r="O571" i="11"/>
  <c r="O570" i="11"/>
  <c r="O569" i="11"/>
  <c r="O568" i="11"/>
  <c r="O567" i="11"/>
  <c r="O566" i="11"/>
  <c r="O565" i="11"/>
  <c r="O564" i="11"/>
  <c r="O563" i="11"/>
  <c r="O562" i="11"/>
  <c r="O561" i="11"/>
  <c r="O560" i="11"/>
  <c r="O559" i="11"/>
  <c r="O558" i="11"/>
  <c r="O557" i="11"/>
  <c r="O556" i="11"/>
  <c r="O555" i="11"/>
  <c r="O554" i="11"/>
  <c r="O553" i="11"/>
  <c r="O552" i="11"/>
  <c r="O551" i="11"/>
  <c r="O550" i="11"/>
  <c r="O549" i="11"/>
  <c r="O548" i="11"/>
  <c r="O547" i="11"/>
  <c r="O546" i="11"/>
  <c r="O545" i="11"/>
  <c r="O544" i="11"/>
  <c r="O543" i="11"/>
  <c r="O542" i="11"/>
  <c r="O541" i="11"/>
  <c r="O540" i="11"/>
  <c r="O539" i="11"/>
  <c r="O538" i="11"/>
  <c r="O537" i="11"/>
  <c r="O536" i="11"/>
  <c r="O535" i="11"/>
  <c r="O534" i="11"/>
  <c r="O533" i="11"/>
  <c r="O532" i="11"/>
  <c r="O531" i="11"/>
  <c r="O530" i="11"/>
  <c r="O529" i="11"/>
  <c r="O528" i="11"/>
  <c r="O527" i="11"/>
  <c r="O526" i="11"/>
  <c r="O525" i="11"/>
  <c r="O524" i="11"/>
  <c r="O523" i="11"/>
  <c r="O522" i="11"/>
  <c r="O521" i="11"/>
  <c r="O520" i="11"/>
  <c r="O519" i="11"/>
  <c r="O518" i="11"/>
  <c r="O517" i="11"/>
  <c r="O516" i="11"/>
  <c r="O515" i="11"/>
  <c r="O514" i="11"/>
  <c r="O513" i="11"/>
  <c r="O512" i="11"/>
  <c r="O511" i="11"/>
  <c r="O510" i="11"/>
  <c r="O509" i="11"/>
  <c r="O508" i="11"/>
  <c r="O507" i="11"/>
  <c r="O506" i="11"/>
  <c r="O505" i="11"/>
  <c r="O504" i="11"/>
  <c r="O503" i="11"/>
  <c r="O502" i="11"/>
  <c r="O501" i="11"/>
  <c r="O500" i="11"/>
  <c r="O499" i="11"/>
  <c r="O498" i="11"/>
  <c r="O497" i="11"/>
  <c r="O496" i="11"/>
  <c r="O495" i="11"/>
  <c r="O494" i="11"/>
  <c r="O493" i="11"/>
  <c r="O492" i="11"/>
  <c r="O491" i="11"/>
  <c r="O490" i="11"/>
  <c r="O489" i="11"/>
  <c r="O488" i="11"/>
  <c r="O487" i="11"/>
  <c r="O486" i="11"/>
  <c r="O485" i="11"/>
  <c r="O484" i="11"/>
  <c r="O483" i="11"/>
  <c r="O482" i="11"/>
  <c r="O481" i="11"/>
  <c r="O480" i="11"/>
  <c r="O479" i="11"/>
  <c r="O478" i="11"/>
  <c r="O477" i="11"/>
  <c r="O476" i="11"/>
  <c r="O475" i="11"/>
  <c r="O474" i="11"/>
  <c r="O473" i="11"/>
  <c r="O472" i="11"/>
  <c r="O471" i="11"/>
  <c r="O470" i="11"/>
  <c r="O469" i="11"/>
  <c r="O468" i="11"/>
  <c r="O467" i="11"/>
  <c r="O466" i="11"/>
  <c r="O465" i="11"/>
  <c r="O464" i="11"/>
  <c r="O463" i="11"/>
  <c r="O462" i="11"/>
  <c r="O461" i="11"/>
  <c r="O460" i="11"/>
  <c r="O459" i="11"/>
  <c r="O458" i="11"/>
  <c r="O457" i="11"/>
  <c r="O456" i="11"/>
  <c r="O455" i="11"/>
  <c r="O454" i="11"/>
  <c r="O453" i="11"/>
  <c r="O452" i="11"/>
  <c r="O451" i="11"/>
  <c r="O450" i="11"/>
  <c r="O449" i="11"/>
  <c r="O448" i="11"/>
  <c r="O447" i="11"/>
  <c r="O446" i="11"/>
  <c r="O445" i="11"/>
  <c r="O444" i="11"/>
  <c r="O443" i="11"/>
  <c r="O442" i="11"/>
  <c r="O441" i="11"/>
  <c r="O440" i="11"/>
  <c r="O439" i="11"/>
  <c r="O438" i="11"/>
  <c r="O437" i="11"/>
  <c r="O436" i="11"/>
  <c r="O435" i="11"/>
  <c r="O434" i="11"/>
  <c r="O433" i="11"/>
  <c r="O432" i="11"/>
  <c r="O431" i="11"/>
  <c r="O430" i="11"/>
  <c r="O429" i="11"/>
  <c r="O428" i="11"/>
  <c r="O427" i="11"/>
  <c r="O426" i="11"/>
  <c r="O425" i="11"/>
  <c r="O424" i="11"/>
  <c r="O423" i="11"/>
  <c r="O422" i="11"/>
  <c r="O421" i="11"/>
  <c r="O420" i="11"/>
  <c r="O419" i="11"/>
  <c r="O418" i="11"/>
  <c r="O417" i="11"/>
  <c r="O416" i="11"/>
  <c r="O415" i="11"/>
  <c r="O414" i="11"/>
  <c r="O413" i="11"/>
  <c r="O412" i="11"/>
  <c r="O411" i="11"/>
  <c r="O410" i="11"/>
  <c r="O409" i="11"/>
  <c r="O408" i="11"/>
  <c r="O407" i="11"/>
  <c r="O406" i="11"/>
  <c r="O405" i="11"/>
  <c r="O404" i="11"/>
  <c r="O403" i="11"/>
  <c r="O402" i="11"/>
  <c r="O401" i="11"/>
  <c r="O400" i="11"/>
  <c r="O399" i="11"/>
  <c r="O398" i="11"/>
  <c r="O397" i="11"/>
  <c r="O396" i="11"/>
  <c r="O395" i="11"/>
  <c r="O394" i="11"/>
  <c r="O393" i="11"/>
  <c r="O392" i="11"/>
  <c r="O391" i="11"/>
  <c r="O390" i="11"/>
  <c r="O389" i="11"/>
  <c r="O388" i="11"/>
  <c r="O387" i="11"/>
  <c r="O386" i="11"/>
  <c r="O385" i="11"/>
  <c r="O384" i="11"/>
  <c r="O383" i="11"/>
  <c r="O382" i="11"/>
  <c r="O381" i="11"/>
  <c r="O380" i="11"/>
  <c r="O379" i="11"/>
  <c r="O378" i="11"/>
  <c r="O377" i="11"/>
  <c r="O376" i="11"/>
  <c r="O375" i="11"/>
  <c r="O374" i="11"/>
  <c r="O373" i="11"/>
  <c r="O372" i="11"/>
  <c r="O371" i="11"/>
  <c r="O370" i="11"/>
  <c r="O369" i="11"/>
  <c r="O368" i="11"/>
  <c r="O367" i="11"/>
  <c r="O366" i="11"/>
  <c r="O365" i="11"/>
  <c r="O364" i="11"/>
  <c r="O363" i="11"/>
  <c r="O362" i="11"/>
  <c r="O361" i="11"/>
  <c r="O360" i="11"/>
  <c r="O359" i="11"/>
  <c r="O358" i="11"/>
  <c r="O357" i="11"/>
  <c r="O356" i="11"/>
  <c r="O355" i="11"/>
  <c r="O354" i="11"/>
  <c r="O353" i="11"/>
  <c r="O352" i="11"/>
  <c r="O351" i="11"/>
  <c r="O350" i="11"/>
  <c r="O349" i="11"/>
  <c r="O348" i="11"/>
  <c r="O347" i="11"/>
  <c r="O346" i="11"/>
  <c r="O345" i="11"/>
  <c r="O344" i="11"/>
  <c r="O343" i="11"/>
  <c r="O342" i="11"/>
  <c r="O341" i="11"/>
  <c r="O340" i="11"/>
  <c r="O339" i="11"/>
  <c r="O338" i="11"/>
  <c r="O337" i="11"/>
  <c r="O336" i="11"/>
  <c r="O335" i="11"/>
  <c r="O334" i="11"/>
  <c r="O333" i="11"/>
  <c r="O332" i="11"/>
  <c r="O331" i="11"/>
  <c r="O330" i="11"/>
  <c r="O329" i="11"/>
  <c r="O328" i="11"/>
  <c r="O327" i="11"/>
  <c r="O326" i="11"/>
  <c r="O325" i="11"/>
  <c r="O324" i="11"/>
  <c r="O323" i="11"/>
  <c r="O322" i="11"/>
  <c r="O321" i="11"/>
  <c r="O320" i="11"/>
  <c r="O319" i="11"/>
  <c r="O318" i="11"/>
  <c r="O317" i="11"/>
  <c r="O316" i="11"/>
  <c r="O315" i="11"/>
  <c r="O314" i="11"/>
  <c r="O313" i="11"/>
  <c r="O312" i="11"/>
  <c r="O311" i="11"/>
  <c r="O310" i="11"/>
  <c r="O309" i="11"/>
  <c r="O308" i="11"/>
  <c r="O307" i="11"/>
  <c r="O306" i="11"/>
  <c r="O305" i="11"/>
  <c r="O304" i="11"/>
  <c r="O303" i="11"/>
  <c r="O302" i="11"/>
  <c r="O301" i="11"/>
  <c r="O300" i="11"/>
  <c r="O299" i="11"/>
  <c r="O298" i="11"/>
  <c r="O297" i="11"/>
  <c r="O296" i="11"/>
  <c r="O295" i="11"/>
  <c r="O294" i="11"/>
  <c r="O293" i="11"/>
  <c r="O292" i="11"/>
  <c r="O291" i="11"/>
  <c r="O290" i="11"/>
  <c r="O289" i="11"/>
  <c r="O288" i="11"/>
  <c r="O287" i="11"/>
  <c r="O286" i="11"/>
  <c r="O285" i="11"/>
  <c r="O284" i="11"/>
  <c r="O283" i="11"/>
  <c r="O282" i="11"/>
  <c r="O281" i="11"/>
  <c r="O280" i="11"/>
  <c r="O279" i="11"/>
  <c r="O278" i="11"/>
  <c r="O277" i="11"/>
  <c r="O276" i="11"/>
  <c r="O275" i="11"/>
  <c r="O274" i="11"/>
  <c r="O273" i="11"/>
  <c r="O272" i="11"/>
  <c r="O271" i="11"/>
  <c r="O270" i="11"/>
  <c r="O269" i="11"/>
  <c r="O268" i="11"/>
  <c r="O267" i="11"/>
  <c r="O266" i="11"/>
  <c r="O265" i="11"/>
  <c r="O264" i="11"/>
  <c r="O263" i="11"/>
  <c r="O262" i="11"/>
  <c r="O261" i="11"/>
  <c r="O260" i="11"/>
  <c r="O259" i="11"/>
  <c r="O258" i="11"/>
  <c r="O257" i="11"/>
  <c r="O256" i="11"/>
  <c r="O255" i="11"/>
  <c r="O254" i="11"/>
  <c r="O253" i="11"/>
  <c r="O252" i="11"/>
  <c r="O251" i="11"/>
  <c r="O250" i="11"/>
  <c r="O249" i="11"/>
  <c r="O248" i="11"/>
  <c r="O247" i="11"/>
  <c r="O246" i="11"/>
  <c r="O245" i="11"/>
  <c r="O244" i="11"/>
  <c r="O243" i="11"/>
  <c r="O242" i="11"/>
  <c r="O241" i="11"/>
  <c r="O240" i="11"/>
  <c r="O239" i="11"/>
  <c r="O238" i="11"/>
  <c r="O237" i="11"/>
  <c r="O236" i="11"/>
  <c r="O235" i="11"/>
  <c r="O234" i="11"/>
  <c r="O233" i="11"/>
  <c r="O232" i="11"/>
  <c r="O231" i="11"/>
  <c r="O230" i="11"/>
  <c r="O229" i="11"/>
  <c r="O228" i="11"/>
  <c r="O227" i="11"/>
  <c r="O226" i="11"/>
  <c r="O225" i="11"/>
  <c r="O224" i="11"/>
  <c r="O223" i="11"/>
  <c r="O222" i="11"/>
  <c r="O221" i="11"/>
  <c r="O220" i="11"/>
  <c r="O219" i="11"/>
  <c r="O218" i="11"/>
  <c r="O217" i="11"/>
  <c r="O216" i="11"/>
  <c r="O215" i="11"/>
  <c r="O214" i="11"/>
  <c r="O213" i="11"/>
  <c r="O212" i="11"/>
  <c r="O211" i="11"/>
  <c r="O210" i="11"/>
  <c r="O209" i="11"/>
  <c r="O208" i="11"/>
  <c r="O207" i="11"/>
  <c r="O206" i="11"/>
  <c r="O205" i="11"/>
  <c r="O204" i="11"/>
  <c r="O203" i="11"/>
  <c r="O202" i="11"/>
  <c r="O201" i="11"/>
  <c r="O200" i="11"/>
  <c r="O199" i="11"/>
  <c r="O198" i="11"/>
  <c r="O197" i="11"/>
  <c r="O196" i="11"/>
  <c r="O195" i="11"/>
  <c r="O194" i="11"/>
  <c r="O193" i="11"/>
  <c r="O192" i="11"/>
  <c r="O191" i="11"/>
  <c r="O190" i="11"/>
  <c r="O189" i="11"/>
  <c r="O188" i="11"/>
  <c r="O187" i="11"/>
  <c r="O186" i="11"/>
  <c r="O185" i="11"/>
  <c r="O184" i="11"/>
  <c r="O183" i="11"/>
  <c r="O182" i="11"/>
  <c r="O181" i="11"/>
  <c r="O180" i="11"/>
  <c r="O179" i="11"/>
  <c r="O178" i="11"/>
  <c r="O177" i="11"/>
  <c r="O176" i="11"/>
  <c r="O175" i="11"/>
  <c r="O174" i="11"/>
  <c r="O173" i="11"/>
  <c r="O172" i="11"/>
  <c r="O171" i="11"/>
  <c r="O170" i="11"/>
  <c r="O169" i="11"/>
  <c r="O168" i="11"/>
  <c r="O167" i="11"/>
  <c r="O166" i="11"/>
  <c r="O165" i="11"/>
  <c r="O164" i="11"/>
  <c r="O163" i="11"/>
  <c r="O162" i="11"/>
  <c r="O161" i="11"/>
  <c r="O160" i="11"/>
  <c r="O159" i="11"/>
  <c r="O158" i="11"/>
  <c r="O157" i="11"/>
  <c r="O156" i="11"/>
  <c r="O155" i="11"/>
  <c r="O154" i="11"/>
  <c r="O153" i="11"/>
  <c r="O152" i="11"/>
  <c r="O151" i="11"/>
  <c r="O150" i="11"/>
  <c r="O149" i="11"/>
  <c r="O148" i="11"/>
  <c r="O147" i="11"/>
  <c r="O146" i="11"/>
  <c r="O145" i="11"/>
  <c r="O144" i="11"/>
  <c r="O143" i="11"/>
  <c r="O142" i="11"/>
  <c r="O141" i="11"/>
  <c r="O140" i="11"/>
  <c r="O139" i="11"/>
  <c r="O138" i="11"/>
  <c r="O137" i="11"/>
  <c r="O136" i="11"/>
  <c r="O135" i="11"/>
  <c r="O134" i="11"/>
  <c r="O133" i="11"/>
  <c r="O132" i="11"/>
  <c r="O131" i="11"/>
  <c r="O130" i="11"/>
  <c r="O129" i="11"/>
  <c r="O128" i="11"/>
  <c r="O127" i="11"/>
  <c r="O126" i="11"/>
  <c r="O125" i="11"/>
  <c r="O124" i="11"/>
  <c r="O123" i="11"/>
  <c r="O122" i="11"/>
  <c r="O121" i="11"/>
  <c r="O120" i="11"/>
  <c r="O119" i="11"/>
  <c r="O118" i="11"/>
  <c r="O117" i="11"/>
  <c r="O116" i="11"/>
  <c r="O115" i="11"/>
  <c r="O114" i="11"/>
  <c r="O113" i="11"/>
  <c r="O112" i="11"/>
  <c r="O111" i="11"/>
  <c r="O110" i="11"/>
  <c r="O109" i="11"/>
  <c r="O108" i="11"/>
  <c r="O107" i="11"/>
  <c r="O106" i="11"/>
  <c r="O105" i="11"/>
  <c r="O104" i="11"/>
  <c r="O103" i="11"/>
  <c r="O102" i="11"/>
  <c r="O101" i="11"/>
  <c r="O100" i="11"/>
  <c r="O99" i="11"/>
  <c r="O98" i="11"/>
  <c r="O97" i="11"/>
  <c r="O96" i="11"/>
  <c r="O95" i="11"/>
  <c r="O94" i="11"/>
  <c r="O93" i="11"/>
  <c r="O92" i="11"/>
  <c r="O91" i="11"/>
  <c r="O90" i="11"/>
  <c r="O89" i="11"/>
  <c r="O88" i="11"/>
  <c r="O87" i="11"/>
  <c r="O86" i="11"/>
  <c r="O85" i="11"/>
  <c r="O84" i="11"/>
  <c r="O83" i="11"/>
  <c r="O82" i="11"/>
  <c r="O81" i="11"/>
  <c r="O80" i="11"/>
  <c r="O79" i="11"/>
  <c r="O78" i="11"/>
  <c r="O77" i="11"/>
  <c r="O76" i="11"/>
  <c r="O75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61" i="11"/>
  <c r="O60" i="11"/>
  <c r="O59" i="11"/>
  <c r="O58" i="11"/>
  <c r="O57" i="11"/>
  <c r="O56" i="11"/>
  <c r="O55" i="11"/>
  <c r="O54" i="11"/>
  <c r="O53" i="11"/>
  <c r="O52" i="11"/>
  <c r="O51" i="11"/>
  <c r="O50" i="11"/>
  <c r="O49" i="11"/>
  <c r="O48" i="11"/>
  <c r="O47" i="11"/>
  <c r="O46" i="11"/>
  <c r="O45" i="11"/>
  <c r="O44" i="11"/>
  <c r="O43" i="11"/>
  <c r="O4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1" i="11"/>
  <c r="N2570" i="11"/>
  <c r="N2569" i="11"/>
  <c r="N2568" i="11"/>
  <c r="N2567" i="11"/>
  <c r="N2566" i="11"/>
  <c r="N2565" i="11"/>
  <c r="N2564" i="11"/>
  <c r="N2563" i="11"/>
  <c r="N2562" i="11"/>
  <c r="N2561" i="11"/>
  <c r="N2560" i="11"/>
  <c r="N2559" i="11"/>
  <c r="N2558" i="11"/>
  <c r="N2557" i="11"/>
  <c r="N2556" i="11"/>
  <c r="N2555" i="11"/>
  <c r="N2554" i="11"/>
  <c r="N2553" i="11"/>
  <c r="N2552" i="11"/>
  <c r="N2551" i="11"/>
  <c r="N2550" i="11"/>
  <c r="N2549" i="11"/>
  <c r="N2548" i="11"/>
  <c r="N2547" i="11"/>
  <c r="N2546" i="11"/>
  <c r="N2545" i="11"/>
  <c r="N2544" i="11"/>
  <c r="N2543" i="11"/>
  <c r="N2542" i="11"/>
  <c r="N2541" i="11"/>
  <c r="N2540" i="11"/>
  <c r="N2539" i="11"/>
  <c r="N2538" i="11"/>
  <c r="N2537" i="11"/>
  <c r="N2536" i="11"/>
  <c r="N2535" i="11"/>
  <c r="N2534" i="11"/>
  <c r="N2533" i="11"/>
  <c r="N2532" i="11"/>
  <c r="N2531" i="11"/>
  <c r="N2530" i="11"/>
  <c r="N2529" i="11"/>
  <c r="N2528" i="11"/>
  <c r="N2527" i="11"/>
  <c r="N2526" i="11"/>
  <c r="N2525" i="11"/>
  <c r="N2524" i="11"/>
  <c r="N2523" i="11"/>
  <c r="N2522" i="11"/>
  <c r="N2521" i="11"/>
  <c r="N2520" i="11"/>
  <c r="N2519" i="11"/>
  <c r="N2518" i="11"/>
  <c r="N2517" i="11"/>
  <c r="N2516" i="11"/>
  <c r="N2515" i="11"/>
  <c r="N2514" i="11"/>
  <c r="N2513" i="11"/>
  <c r="N2512" i="11"/>
  <c r="N2511" i="11"/>
  <c r="N2510" i="11"/>
  <c r="N2509" i="11"/>
  <c r="N2508" i="11"/>
  <c r="N2507" i="11"/>
  <c r="N2506" i="11"/>
  <c r="N2505" i="11"/>
  <c r="N2504" i="11"/>
  <c r="N2503" i="11"/>
  <c r="N2502" i="11"/>
  <c r="N2501" i="11"/>
  <c r="N2500" i="11"/>
  <c r="N2499" i="11"/>
  <c r="N2498" i="11"/>
  <c r="N2497" i="11"/>
  <c r="N2496" i="11"/>
  <c r="N2495" i="11"/>
  <c r="N2494" i="11"/>
  <c r="N2493" i="11"/>
  <c r="N2492" i="11"/>
  <c r="N2491" i="11"/>
  <c r="N2490" i="11"/>
  <c r="N2489" i="11"/>
  <c r="N2488" i="11"/>
  <c r="N2487" i="11"/>
  <c r="N2486" i="11"/>
  <c r="N2485" i="11"/>
  <c r="N2484" i="11"/>
  <c r="N2483" i="11"/>
  <c r="N2482" i="11"/>
  <c r="N2481" i="11"/>
  <c r="N2480" i="11"/>
  <c r="N2479" i="11"/>
  <c r="N2478" i="11"/>
  <c r="N2477" i="11"/>
  <c r="N2476" i="11"/>
  <c r="N2475" i="11"/>
  <c r="N2474" i="11"/>
  <c r="N2473" i="11"/>
  <c r="N2472" i="11"/>
  <c r="N2471" i="11"/>
  <c r="N2470" i="11"/>
  <c r="N2469" i="11"/>
  <c r="N2468" i="11"/>
  <c r="N2467" i="11"/>
  <c r="N2466" i="11"/>
  <c r="N2465" i="11"/>
  <c r="N2464" i="11"/>
  <c r="N2463" i="11"/>
  <c r="N2462" i="11"/>
  <c r="N2461" i="11"/>
  <c r="N2460" i="11"/>
  <c r="N2459" i="11"/>
  <c r="N2458" i="11"/>
  <c r="N2457" i="11"/>
  <c r="N2456" i="11"/>
  <c r="N2455" i="11"/>
  <c r="N2454" i="11"/>
  <c r="N2453" i="11"/>
  <c r="N2452" i="11"/>
  <c r="N2451" i="11"/>
  <c r="N2450" i="11"/>
  <c r="N2449" i="11"/>
  <c r="N2448" i="11"/>
  <c r="N2447" i="11"/>
  <c r="N2446" i="11"/>
  <c r="N2445" i="11"/>
  <c r="N2444" i="11"/>
  <c r="N2443" i="11"/>
  <c r="N2442" i="11"/>
  <c r="N2441" i="11"/>
  <c r="N2440" i="11"/>
  <c r="N2439" i="11"/>
  <c r="N2438" i="11"/>
  <c r="N2437" i="11"/>
  <c r="N2436" i="11"/>
  <c r="N2435" i="11"/>
  <c r="N2434" i="11"/>
  <c r="N2433" i="11"/>
  <c r="N2432" i="11"/>
  <c r="N2431" i="11"/>
  <c r="N2430" i="11"/>
  <c r="N2429" i="11"/>
  <c r="N2428" i="11"/>
  <c r="N2427" i="11"/>
  <c r="N2426" i="11"/>
  <c r="N2425" i="11"/>
  <c r="N2424" i="11"/>
  <c r="N2423" i="11"/>
  <c r="N2422" i="11"/>
  <c r="N2421" i="11"/>
  <c r="N2420" i="11"/>
  <c r="N2419" i="11"/>
  <c r="N2418" i="11"/>
  <c r="N2417" i="11"/>
  <c r="N2416" i="11"/>
  <c r="N2415" i="11"/>
  <c r="N2414" i="11"/>
  <c r="N2413" i="11"/>
  <c r="N2412" i="11"/>
  <c r="N2411" i="11"/>
  <c r="N2410" i="11"/>
  <c r="N2409" i="11"/>
  <c r="N2408" i="11"/>
  <c r="N2407" i="11"/>
  <c r="N2406" i="11"/>
  <c r="N2405" i="11"/>
  <c r="N2404" i="11"/>
  <c r="N2403" i="11"/>
  <c r="N2402" i="11"/>
  <c r="N2401" i="11"/>
  <c r="N2400" i="11"/>
  <c r="N2399" i="11"/>
  <c r="N2398" i="11"/>
  <c r="N2397" i="11"/>
  <c r="N2396" i="11"/>
  <c r="N2395" i="11"/>
  <c r="N2394" i="11"/>
  <c r="N2393" i="11"/>
  <c r="N2392" i="11"/>
  <c r="N2391" i="11"/>
  <c r="N2390" i="11"/>
  <c r="N2389" i="11"/>
  <c r="N2388" i="11"/>
  <c r="N2387" i="11"/>
  <c r="N2386" i="11"/>
  <c r="N2385" i="11"/>
  <c r="N2384" i="11"/>
  <c r="N2383" i="11"/>
  <c r="N2382" i="11"/>
  <c r="N2381" i="11"/>
  <c r="N2380" i="11"/>
  <c r="N2379" i="11"/>
  <c r="N2378" i="11"/>
  <c r="N2377" i="11"/>
  <c r="N2376" i="11"/>
  <c r="N2375" i="11"/>
  <c r="N2374" i="11"/>
  <c r="N2373" i="11"/>
  <c r="N2372" i="11"/>
  <c r="N2371" i="11"/>
  <c r="N2370" i="11"/>
  <c r="N2369" i="11"/>
  <c r="N2368" i="11"/>
  <c r="N2367" i="11"/>
  <c r="N2366" i="11"/>
  <c r="N2365" i="11"/>
  <c r="N2364" i="11"/>
  <c r="N2363" i="11"/>
  <c r="N2362" i="11"/>
  <c r="N2361" i="11"/>
  <c r="N2360" i="11"/>
  <c r="N2359" i="11"/>
  <c r="N2358" i="11"/>
  <c r="N2357" i="11"/>
  <c r="N2356" i="11"/>
  <c r="N2355" i="11"/>
  <c r="N2354" i="11"/>
  <c r="N2353" i="11"/>
  <c r="N2352" i="11"/>
  <c r="N2351" i="11"/>
  <c r="N2350" i="11"/>
  <c r="N2349" i="11"/>
  <c r="N2348" i="11"/>
  <c r="N2347" i="11"/>
  <c r="N2346" i="11"/>
  <c r="N2345" i="11"/>
  <c r="N2344" i="11"/>
  <c r="N2343" i="11"/>
  <c r="N2342" i="11"/>
  <c r="N2341" i="11"/>
  <c r="N2340" i="11"/>
  <c r="N2339" i="11"/>
  <c r="N2338" i="11"/>
  <c r="N2337" i="11"/>
  <c r="N2336" i="11"/>
  <c r="N2335" i="11"/>
  <c r="N2334" i="11"/>
  <c r="N2333" i="11"/>
  <c r="N2332" i="11"/>
  <c r="N2331" i="11"/>
  <c r="N2330" i="11"/>
  <c r="N2329" i="11"/>
  <c r="N2328" i="11"/>
  <c r="N2327" i="11"/>
  <c r="N2326" i="11"/>
  <c r="N2325" i="11"/>
  <c r="N2324" i="11"/>
  <c r="N2323" i="11"/>
  <c r="N2322" i="11"/>
  <c r="N2321" i="11"/>
  <c r="N2320" i="11"/>
  <c r="N2319" i="11"/>
  <c r="N2318" i="11"/>
  <c r="N2317" i="11"/>
  <c r="N2316" i="11"/>
  <c r="N2315" i="11"/>
  <c r="N2314" i="11"/>
  <c r="N2313" i="11"/>
  <c r="N2312" i="11"/>
  <c r="N2311" i="11"/>
  <c r="N2310" i="11"/>
  <c r="N2309" i="11"/>
  <c r="N2308" i="11"/>
  <c r="N2307" i="11"/>
  <c r="N2306" i="11"/>
  <c r="N2305" i="11"/>
  <c r="N2304" i="11"/>
  <c r="N2303" i="11"/>
  <c r="N2302" i="11"/>
  <c r="N2301" i="11"/>
  <c r="N2300" i="11"/>
  <c r="N2299" i="11"/>
  <c r="N2298" i="11"/>
  <c r="N2297" i="11"/>
  <c r="N2296" i="11"/>
  <c r="N2295" i="11"/>
  <c r="N2294" i="11"/>
  <c r="N2293" i="11"/>
  <c r="N2292" i="11"/>
  <c r="N2291" i="11"/>
  <c r="N2290" i="11"/>
  <c r="N2289" i="11"/>
  <c r="N2288" i="11"/>
  <c r="N2287" i="11"/>
  <c r="N2286" i="11"/>
  <c r="N2285" i="11"/>
  <c r="N2284" i="11"/>
  <c r="N2283" i="11"/>
  <c r="N2282" i="11"/>
  <c r="N2281" i="11"/>
  <c r="N2280" i="11"/>
  <c r="N2279" i="11"/>
  <c r="N2278" i="11"/>
  <c r="N2277" i="11"/>
  <c r="N2276" i="11"/>
  <c r="N2275" i="11"/>
  <c r="N2274" i="11"/>
  <c r="N2273" i="11"/>
  <c r="N2272" i="11"/>
  <c r="N2271" i="11"/>
  <c r="N2270" i="11"/>
  <c r="N2269" i="11"/>
  <c r="N2268" i="11"/>
  <c r="N2267" i="11"/>
  <c r="N2266" i="11"/>
  <c r="N2265" i="11"/>
  <c r="N2264" i="11"/>
  <c r="N2263" i="11"/>
  <c r="N2262" i="11"/>
  <c r="N2261" i="11"/>
  <c r="N2260" i="11"/>
  <c r="N2259" i="11"/>
  <c r="N2258" i="11"/>
  <c r="N2257" i="11"/>
  <c r="N2256" i="11"/>
  <c r="N2255" i="11"/>
  <c r="N2254" i="11"/>
  <c r="N2253" i="11"/>
  <c r="N2252" i="11"/>
  <c r="N2251" i="11"/>
  <c r="N2250" i="11"/>
  <c r="N2249" i="11"/>
  <c r="N2248" i="11"/>
  <c r="N2247" i="11"/>
  <c r="N2246" i="11"/>
  <c r="N2245" i="11"/>
  <c r="N2244" i="11"/>
  <c r="N2243" i="11"/>
  <c r="N2242" i="11"/>
  <c r="N2241" i="11"/>
  <c r="N2240" i="11"/>
  <c r="N2239" i="11"/>
  <c r="N2238" i="11"/>
  <c r="N2237" i="11"/>
  <c r="N2236" i="11"/>
  <c r="N2235" i="11"/>
  <c r="N2234" i="11"/>
  <c r="N2233" i="11"/>
  <c r="N2232" i="11"/>
  <c r="N2231" i="11"/>
  <c r="N2230" i="11"/>
  <c r="N2229" i="11"/>
  <c r="N2228" i="11"/>
  <c r="N2227" i="11"/>
  <c r="N2226" i="11"/>
  <c r="N2225" i="11"/>
  <c r="N2224" i="11"/>
  <c r="N2223" i="11"/>
  <c r="N2222" i="11"/>
  <c r="N2221" i="11"/>
  <c r="N2220" i="11"/>
  <c r="N2219" i="11"/>
  <c r="N2218" i="11"/>
  <c r="N2217" i="11"/>
  <c r="N2216" i="11"/>
  <c r="N2215" i="11"/>
  <c r="N2214" i="11"/>
  <c r="N2213" i="11"/>
  <c r="N2212" i="11"/>
  <c r="N2211" i="11"/>
  <c r="N2210" i="11"/>
  <c r="N2209" i="11"/>
  <c r="N2208" i="11"/>
  <c r="N2207" i="11"/>
  <c r="N2206" i="11"/>
  <c r="N2205" i="11"/>
  <c r="N2204" i="11"/>
  <c r="N2203" i="11"/>
  <c r="N2202" i="11"/>
  <c r="N2201" i="11"/>
  <c r="N2200" i="11"/>
  <c r="N2199" i="11"/>
  <c r="N2198" i="11"/>
  <c r="N2197" i="11"/>
  <c r="N2196" i="11"/>
  <c r="N2195" i="11"/>
  <c r="N2194" i="11"/>
  <c r="N2193" i="11"/>
  <c r="N2192" i="11"/>
  <c r="N2191" i="11"/>
  <c r="N2190" i="11"/>
  <c r="N2189" i="11"/>
  <c r="N2188" i="11"/>
  <c r="N2187" i="11"/>
  <c r="N2186" i="11"/>
  <c r="N2185" i="11"/>
  <c r="N2184" i="11"/>
  <c r="N2183" i="11"/>
  <c r="N2182" i="11"/>
  <c r="N2181" i="11"/>
  <c r="N2180" i="11"/>
  <c r="N2179" i="11"/>
  <c r="N2178" i="11"/>
  <c r="N2177" i="11"/>
  <c r="N2176" i="11"/>
  <c r="N2175" i="11"/>
  <c r="N2174" i="11"/>
  <c r="N2173" i="11"/>
  <c r="N2172" i="11"/>
  <c r="N2171" i="11"/>
  <c r="N2170" i="11"/>
  <c r="N2169" i="11"/>
  <c r="N2168" i="11"/>
  <c r="N2167" i="11"/>
  <c r="N2166" i="11"/>
  <c r="N2165" i="11"/>
  <c r="N2164" i="11"/>
  <c r="N2163" i="11"/>
  <c r="N2162" i="11"/>
  <c r="N2161" i="11"/>
  <c r="N2160" i="11"/>
  <c r="N2159" i="11"/>
  <c r="N2158" i="11"/>
  <c r="N2157" i="11"/>
  <c r="N2156" i="11"/>
  <c r="N2155" i="11"/>
  <c r="N2154" i="11"/>
  <c r="N2153" i="11"/>
  <c r="N2152" i="11"/>
  <c r="N2151" i="11"/>
  <c r="N2150" i="11"/>
  <c r="N2149" i="11"/>
  <c r="N2148" i="11"/>
  <c r="N2147" i="11"/>
  <c r="N2146" i="11"/>
  <c r="N2145" i="11"/>
  <c r="N2144" i="11"/>
  <c r="N2143" i="11"/>
  <c r="N2142" i="11"/>
  <c r="N2141" i="11"/>
  <c r="N2140" i="11"/>
  <c r="N2139" i="11"/>
  <c r="N2138" i="11"/>
  <c r="N2137" i="11"/>
  <c r="N2136" i="11"/>
  <c r="N2135" i="11"/>
  <c r="N2134" i="11"/>
  <c r="N2133" i="11"/>
  <c r="N2132" i="11"/>
  <c r="N2131" i="11"/>
  <c r="N2130" i="11"/>
  <c r="N2129" i="11"/>
  <c r="N2128" i="11"/>
  <c r="N2127" i="11"/>
  <c r="N2126" i="11"/>
  <c r="N2125" i="11"/>
  <c r="N2124" i="11"/>
  <c r="N2123" i="11"/>
  <c r="N2122" i="11"/>
  <c r="N2121" i="11"/>
  <c r="N2120" i="11"/>
  <c r="N2119" i="11"/>
  <c r="N2118" i="11"/>
  <c r="N2117" i="11"/>
  <c r="N2116" i="11"/>
  <c r="N2115" i="11"/>
  <c r="N2114" i="11"/>
  <c r="N2113" i="11"/>
  <c r="N2112" i="11"/>
  <c r="N2111" i="11"/>
  <c r="N2110" i="11"/>
  <c r="N2109" i="11"/>
  <c r="N2108" i="11"/>
  <c r="N2107" i="11"/>
  <c r="N2106" i="11"/>
  <c r="N2105" i="11"/>
  <c r="N2104" i="11"/>
  <c r="N2103" i="11"/>
  <c r="N2102" i="11"/>
  <c r="N2101" i="11"/>
  <c r="N2100" i="11"/>
  <c r="N2099" i="11"/>
  <c r="N2098" i="11"/>
  <c r="N2097" i="11"/>
  <c r="N2096" i="11"/>
  <c r="N2095" i="11"/>
  <c r="N2094" i="11"/>
  <c r="N2093" i="11"/>
  <c r="N2092" i="11"/>
  <c r="N2091" i="11"/>
  <c r="N2090" i="11"/>
  <c r="N2089" i="11"/>
  <c r="N2088" i="11"/>
  <c r="N2087" i="11"/>
  <c r="N2086" i="11"/>
  <c r="N2085" i="11"/>
  <c r="N2084" i="11"/>
  <c r="N2083" i="11"/>
  <c r="N2082" i="11"/>
  <c r="N2081" i="11"/>
  <c r="N2080" i="11"/>
  <c r="N2079" i="11"/>
  <c r="N2078" i="11"/>
  <c r="N2077" i="11"/>
  <c r="N2076" i="11"/>
  <c r="N2075" i="11"/>
  <c r="N2074" i="11"/>
  <c r="N2073" i="11"/>
  <c r="N2072" i="11"/>
  <c r="N2071" i="11"/>
  <c r="N2070" i="11"/>
  <c r="N2069" i="11"/>
  <c r="N2068" i="11"/>
  <c r="N2067" i="11"/>
  <c r="N2066" i="11"/>
  <c r="N2065" i="11"/>
  <c r="N2064" i="11"/>
  <c r="N2063" i="11"/>
  <c r="N2062" i="11"/>
  <c r="N2061" i="11"/>
  <c r="N2060" i="11"/>
  <c r="N2059" i="11"/>
  <c r="N2058" i="11"/>
  <c r="N2057" i="11"/>
  <c r="N2056" i="11"/>
  <c r="N2055" i="11"/>
  <c r="N2054" i="11"/>
  <c r="N2053" i="11"/>
  <c r="N2052" i="11"/>
  <c r="N2051" i="11"/>
  <c r="N2050" i="11"/>
  <c r="N2049" i="11"/>
  <c r="N2048" i="11"/>
  <c r="N2047" i="11"/>
  <c r="N2046" i="11"/>
  <c r="N2045" i="11"/>
  <c r="N2044" i="11"/>
  <c r="N2043" i="11"/>
  <c r="N2042" i="11"/>
  <c r="N2041" i="11"/>
  <c r="N2040" i="11"/>
  <c r="N2039" i="11"/>
  <c r="N2038" i="11"/>
  <c r="N2037" i="11"/>
  <c r="N2036" i="11"/>
  <c r="N2035" i="11"/>
  <c r="N2034" i="11"/>
  <c r="N2033" i="11"/>
  <c r="N2032" i="11"/>
  <c r="N2031" i="11"/>
  <c r="N2030" i="11"/>
  <c r="N2029" i="11"/>
  <c r="N2028" i="11"/>
  <c r="N2027" i="11"/>
  <c r="N2026" i="11"/>
  <c r="N2025" i="11"/>
  <c r="N2024" i="11"/>
  <c r="N2023" i="11"/>
  <c r="N2022" i="11"/>
  <c r="N2021" i="11"/>
  <c r="N2020" i="11"/>
  <c r="N2019" i="11"/>
  <c r="N2018" i="11"/>
  <c r="N2017" i="11"/>
  <c r="N2016" i="11"/>
  <c r="N2015" i="11"/>
  <c r="N2014" i="11"/>
  <c r="N2013" i="11"/>
  <c r="N2012" i="11"/>
  <c r="N2011" i="11"/>
  <c r="N2010" i="11"/>
  <c r="N2009" i="11"/>
  <c r="N2008" i="11"/>
  <c r="N2007" i="11"/>
  <c r="N2006" i="11"/>
  <c r="N2005" i="11"/>
  <c r="N2004" i="11"/>
  <c r="N2003" i="11"/>
  <c r="N2002" i="11"/>
  <c r="N2001" i="11"/>
  <c r="N2000" i="11"/>
  <c r="N1999" i="11"/>
  <c r="N1998" i="11"/>
  <c r="N1997" i="11"/>
  <c r="N1996" i="11"/>
  <c r="N1995" i="11"/>
  <c r="N1994" i="11"/>
  <c r="N1993" i="11"/>
  <c r="N1992" i="11"/>
  <c r="N1991" i="11"/>
  <c r="N1990" i="11"/>
  <c r="N1989" i="11"/>
  <c r="N1988" i="11"/>
  <c r="N1987" i="11"/>
  <c r="N1986" i="11"/>
  <c r="N1985" i="11"/>
  <c r="N1984" i="11"/>
  <c r="N1983" i="11"/>
  <c r="N1982" i="11"/>
  <c r="N1981" i="11"/>
  <c r="N1980" i="11"/>
  <c r="N1979" i="11"/>
  <c r="N1978" i="11"/>
  <c r="N1977" i="11"/>
  <c r="N1976" i="11"/>
  <c r="N1975" i="11"/>
  <c r="N1974" i="11"/>
  <c r="N1973" i="11"/>
  <c r="N1972" i="11"/>
  <c r="N1971" i="11"/>
  <c r="N1970" i="11"/>
  <c r="N1969" i="11"/>
  <c r="N1968" i="11"/>
  <c r="N1967" i="11"/>
  <c r="N1966" i="11"/>
  <c r="N1965" i="11"/>
  <c r="N1964" i="11"/>
  <c r="N1963" i="11"/>
  <c r="N1962" i="11"/>
  <c r="N1961" i="11"/>
  <c r="N1960" i="11"/>
  <c r="N1959" i="11"/>
  <c r="N1958" i="11"/>
  <c r="N1957" i="11"/>
  <c r="N1956" i="11"/>
  <c r="N1955" i="11"/>
  <c r="N1954" i="11"/>
  <c r="N1953" i="11"/>
  <c r="N1952" i="11"/>
  <c r="N1951" i="11"/>
  <c r="N1950" i="11"/>
  <c r="N1949" i="11"/>
  <c r="N1948" i="11"/>
  <c r="N1947" i="11"/>
  <c r="N1946" i="11"/>
  <c r="N1945" i="11"/>
  <c r="N1944" i="11"/>
  <c r="N1943" i="11"/>
  <c r="N1942" i="11"/>
  <c r="N1941" i="11"/>
  <c r="N1940" i="11"/>
  <c r="N1939" i="11"/>
  <c r="N1938" i="11"/>
  <c r="N1937" i="11"/>
  <c r="N1936" i="11"/>
  <c r="N1935" i="11"/>
  <c r="N1934" i="11"/>
  <c r="N1933" i="11"/>
  <c r="N1932" i="11"/>
  <c r="N1931" i="11"/>
  <c r="N1930" i="11"/>
  <c r="N1929" i="11"/>
  <c r="N1928" i="11"/>
  <c r="N1927" i="11"/>
  <c r="N1926" i="11"/>
  <c r="N1925" i="11"/>
  <c r="N1924" i="11"/>
  <c r="N1923" i="11"/>
  <c r="N1922" i="11"/>
  <c r="N1921" i="11"/>
  <c r="N1920" i="11"/>
  <c r="N1919" i="11"/>
  <c r="N1918" i="11"/>
  <c r="N1917" i="11"/>
  <c r="N1916" i="11"/>
  <c r="N1915" i="11"/>
  <c r="N1914" i="11"/>
  <c r="N1913" i="11"/>
  <c r="N1912" i="11"/>
  <c r="N1911" i="11"/>
  <c r="N1910" i="11"/>
  <c r="N1909" i="11"/>
  <c r="N1908" i="11"/>
  <c r="N1907" i="11"/>
  <c r="N1906" i="11"/>
  <c r="N1905" i="11"/>
  <c r="N1904" i="11"/>
  <c r="N1903" i="11"/>
  <c r="N1902" i="11"/>
  <c r="N1901" i="11"/>
  <c r="N1900" i="11"/>
  <c r="N1899" i="11"/>
  <c r="N1898" i="11"/>
  <c r="N1897" i="11"/>
  <c r="N1896" i="11"/>
  <c r="N1895" i="11"/>
  <c r="N1894" i="11"/>
  <c r="N1893" i="11"/>
  <c r="N1892" i="11"/>
  <c r="N1891" i="11"/>
  <c r="N1890" i="11"/>
  <c r="N1889" i="11"/>
  <c r="N1888" i="11"/>
  <c r="N1887" i="11"/>
  <c r="N1886" i="11"/>
  <c r="N1885" i="11"/>
  <c r="N1884" i="11"/>
  <c r="N1883" i="11"/>
  <c r="N1882" i="11"/>
  <c r="N1881" i="11"/>
  <c r="N1880" i="11"/>
  <c r="N1879" i="11"/>
  <c r="N1878" i="11"/>
  <c r="N1877" i="11"/>
  <c r="N1876" i="11"/>
  <c r="N1875" i="11"/>
  <c r="N1874" i="11"/>
  <c r="N1873" i="11"/>
  <c r="N1872" i="11"/>
  <c r="N1871" i="11"/>
  <c r="N1870" i="11"/>
  <c r="N1869" i="11"/>
  <c r="N1868" i="11"/>
  <c r="N1867" i="11"/>
  <c r="N1866" i="11"/>
  <c r="N1865" i="11"/>
  <c r="N1864" i="11"/>
  <c r="N1863" i="11"/>
  <c r="N1862" i="11"/>
  <c r="N1861" i="11"/>
  <c r="N1860" i="11"/>
  <c r="N1859" i="11"/>
  <c r="N1858" i="11"/>
  <c r="N1857" i="11"/>
  <c r="N1856" i="11"/>
  <c r="N1855" i="11"/>
  <c r="N1854" i="11"/>
  <c r="N1853" i="11"/>
  <c r="N1852" i="11"/>
  <c r="N1851" i="11"/>
  <c r="N1850" i="11"/>
  <c r="N1849" i="11"/>
  <c r="N1848" i="11"/>
  <c r="N1847" i="11"/>
  <c r="N1846" i="11"/>
  <c r="N1845" i="11"/>
  <c r="N1844" i="11"/>
  <c r="N1843" i="11"/>
  <c r="N1842" i="11"/>
  <c r="N1841" i="11"/>
  <c r="N1840" i="11"/>
  <c r="N1839" i="11"/>
  <c r="N1838" i="11"/>
  <c r="N1837" i="11"/>
  <c r="N1836" i="11"/>
  <c r="N1835" i="11"/>
  <c r="N1834" i="11"/>
  <c r="N1833" i="11"/>
  <c r="N1832" i="11"/>
  <c r="N1831" i="11"/>
  <c r="N1830" i="11"/>
  <c r="N1829" i="11"/>
  <c r="N1828" i="11"/>
  <c r="N1827" i="11"/>
  <c r="N1826" i="11"/>
  <c r="N1825" i="11"/>
  <c r="N1824" i="11"/>
  <c r="N1823" i="11"/>
  <c r="N1822" i="11"/>
  <c r="N1821" i="11"/>
  <c r="N1820" i="11"/>
  <c r="N1819" i="11"/>
  <c r="N1818" i="11"/>
  <c r="N1817" i="11"/>
  <c r="N1816" i="11"/>
  <c r="N1815" i="11"/>
  <c r="N1814" i="11"/>
  <c r="N1813" i="11"/>
  <c r="N1812" i="11"/>
  <c r="N1811" i="11"/>
  <c r="N1810" i="11"/>
  <c r="N1809" i="11"/>
  <c r="N1808" i="11"/>
  <c r="N1807" i="11"/>
  <c r="N1806" i="11"/>
  <c r="N1805" i="11"/>
  <c r="N1804" i="11"/>
  <c r="N1803" i="11"/>
  <c r="N1802" i="11"/>
  <c r="N1801" i="11"/>
  <c r="N1800" i="11"/>
  <c r="N1799" i="11"/>
  <c r="N1798" i="11"/>
  <c r="N1797" i="11"/>
  <c r="N1796" i="11"/>
  <c r="N1795" i="11"/>
  <c r="N1794" i="11"/>
  <c r="N1793" i="11"/>
  <c r="N1792" i="11"/>
  <c r="N1791" i="11"/>
  <c r="N1790" i="11"/>
  <c r="N1789" i="11"/>
  <c r="N1788" i="11"/>
  <c r="N1787" i="11"/>
  <c r="N1786" i="11"/>
  <c r="N1785" i="11"/>
  <c r="N1784" i="11"/>
  <c r="N1783" i="11"/>
  <c r="N1782" i="11"/>
  <c r="N1781" i="11"/>
  <c r="N1780" i="11"/>
  <c r="N1779" i="11"/>
  <c r="N1778" i="11"/>
  <c r="N1777" i="11"/>
  <c r="N1776" i="11"/>
  <c r="N1775" i="11"/>
  <c r="N1774" i="11"/>
  <c r="N1773" i="11"/>
  <c r="N1772" i="11"/>
  <c r="N1771" i="11"/>
  <c r="N1770" i="11"/>
  <c r="N1769" i="11"/>
  <c r="N1768" i="11"/>
  <c r="N1767" i="11"/>
  <c r="N1766" i="11"/>
  <c r="N1765" i="11"/>
  <c r="N1764" i="11"/>
  <c r="N1763" i="11"/>
  <c r="N1762" i="11"/>
  <c r="N1761" i="11"/>
  <c r="N1760" i="11"/>
  <c r="N1759" i="11"/>
  <c r="N1758" i="11"/>
  <c r="N1757" i="11"/>
  <c r="N1756" i="11"/>
  <c r="N1755" i="11"/>
  <c r="N1754" i="11"/>
  <c r="N1753" i="11"/>
  <c r="N1752" i="11"/>
  <c r="N1751" i="11"/>
  <c r="N1750" i="11"/>
  <c r="N1749" i="11"/>
  <c r="N1748" i="11"/>
  <c r="N1747" i="11"/>
  <c r="N1746" i="11"/>
  <c r="N1745" i="11"/>
  <c r="N1744" i="11"/>
  <c r="N1743" i="11"/>
  <c r="N1742" i="11"/>
  <c r="N1741" i="11"/>
  <c r="N1740" i="11"/>
  <c r="N1739" i="11"/>
  <c r="N1738" i="11"/>
  <c r="N1737" i="11"/>
  <c r="N1736" i="11"/>
  <c r="N1735" i="11"/>
  <c r="N1734" i="11"/>
  <c r="N1733" i="11"/>
  <c r="N1732" i="11"/>
  <c r="N1731" i="11"/>
  <c r="N1730" i="11"/>
  <c r="N1729" i="11"/>
  <c r="N1728" i="11"/>
  <c r="N1727" i="11"/>
  <c r="N1726" i="11"/>
  <c r="N1725" i="11"/>
  <c r="N1724" i="11"/>
  <c r="N1723" i="11"/>
  <c r="N1722" i="11"/>
  <c r="N1721" i="11"/>
  <c r="N1720" i="11"/>
  <c r="N1719" i="11"/>
  <c r="N1718" i="11"/>
  <c r="N1717" i="11"/>
  <c r="N1716" i="11"/>
  <c r="N1715" i="11"/>
  <c r="N1714" i="11"/>
  <c r="N1713" i="11"/>
  <c r="N1712" i="11"/>
  <c r="N1711" i="11"/>
  <c r="N1710" i="11"/>
  <c r="N1709" i="11"/>
  <c r="N1708" i="11"/>
  <c r="N1707" i="11"/>
  <c r="N1706" i="11"/>
  <c r="N1705" i="11"/>
  <c r="N1704" i="11"/>
  <c r="N1703" i="11"/>
  <c r="N1702" i="11"/>
  <c r="N1701" i="11"/>
  <c r="N1700" i="11"/>
  <c r="N1699" i="11"/>
  <c r="N1698" i="11"/>
  <c r="N1697" i="11"/>
  <c r="N1696" i="11"/>
  <c r="N1695" i="11"/>
  <c r="N1694" i="11"/>
  <c r="N1693" i="11"/>
  <c r="N1692" i="11"/>
  <c r="N1691" i="11"/>
  <c r="N1690" i="11"/>
  <c r="N1689" i="11"/>
  <c r="N1688" i="11"/>
  <c r="N1687" i="11"/>
  <c r="N1686" i="11"/>
  <c r="N1685" i="11"/>
  <c r="N1684" i="11"/>
  <c r="N1683" i="11"/>
  <c r="N1682" i="11"/>
  <c r="N1681" i="11"/>
  <c r="N1680" i="11"/>
  <c r="N1679" i="11"/>
  <c r="N1678" i="11"/>
  <c r="N1677" i="11"/>
  <c r="N1676" i="11"/>
  <c r="N1675" i="11"/>
  <c r="N1674" i="11"/>
  <c r="N1673" i="11"/>
  <c r="N1672" i="11"/>
  <c r="N1671" i="11"/>
  <c r="N1670" i="11"/>
  <c r="N1669" i="11"/>
  <c r="N1668" i="11"/>
  <c r="N1667" i="11"/>
  <c r="N1666" i="11"/>
  <c r="N1665" i="11"/>
  <c r="N1664" i="11"/>
  <c r="N1663" i="11"/>
  <c r="N1662" i="11"/>
  <c r="N1661" i="11"/>
  <c r="N1660" i="11"/>
  <c r="N1659" i="11"/>
  <c r="N1658" i="11"/>
  <c r="N1657" i="11"/>
  <c r="N1656" i="11"/>
  <c r="N1655" i="11"/>
  <c r="N1654" i="11"/>
  <c r="N1653" i="11"/>
  <c r="N1652" i="11"/>
  <c r="N1651" i="11"/>
  <c r="N1650" i="11"/>
  <c r="N1649" i="11"/>
  <c r="N1648" i="11"/>
  <c r="N1647" i="11"/>
  <c r="N1646" i="11"/>
  <c r="N1645" i="11"/>
  <c r="N1644" i="11"/>
  <c r="N1643" i="11"/>
  <c r="N1642" i="11"/>
  <c r="N1641" i="11"/>
  <c r="N1640" i="11"/>
  <c r="N1639" i="11"/>
  <c r="N1638" i="11"/>
  <c r="N1637" i="11"/>
  <c r="N1636" i="11"/>
  <c r="N1635" i="11"/>
  <c r="N1634" i="11"/>
  <c r="N1633" i="11"/>
  <c r="N1632" i="11"/>
  <c r="N1631" i="11"/>
  <c r="N1630" i="11"/>
  <c r="N1629" i="11"/>
  <c r="N1628" i="11"/>
  <c r="N1627" i="11"/>
  <c r="N1626" i="11"/>
  <c r="N1625" i="11"/>
  <c r="N1624" i="11"/>
  <c r="N1623" i="11"/>
  <c r="N1622" i="11"/>
  <c r="N1621" i="11"/>
  <c r="N1620" i="11"/>
  <c r="N1619" i="11"/>
  <c r="N1618" i="11"/>
  <c r="N1617" i="11"/>
  <c r="N1616" i="11"/>
  <c r="N1615" i="11"/>
  <c r="N1614" i="11"/>
  <c r="N1613" i="11"/>
  <c r="N1612" i="11"/>
  <c r="N1611" i="11"/>
  <c r="N1610" i="11"/>
  <c r="N1609" i="11"/>
  <c r="N1608" i="11"/>
  <c r="N1607" i="11"/>
  <c r="N1606" i="11"/>
  <c r="N1605" i="11"/>
  <c r="N1604" i="11"/>
  <c r="N1603" i="11"/>
  <c r="N1602" i="11"/>
  <c r="N1601" i="11"/>
  <c r="N1600" i="11"/>
  <c r="N1599" i="11"/>
  <c r="N1598" i="11"/>
  <c r="N1597" i="11"/>
  <c r="N1596" i="11"/>
  <c r="N1595" i="11"/>
  <c r="N1594" i="11"/>
  <c r="N1593" i="11"/>
  <c r="N1592" i="11"/>
  <c r="N1591" i="11"/>
  <c r="N1590" i="11"/>
  <c r="N1589" i="11"/>
  <c r="N1588" i="11"/>
  <c r="N1587" i="11"/>
  <c r="N1586" i="11"/>
  <c r="N1585" i="11"/>
  <c r="N1584" i="11"/>
  <c r="N1583" i="11"/>
  <c r="N1582" i="11"/>
  <c r="N1581" i="11"/>
  <c r="N1580" i="11"/>
  <c r="N1579" i="11"/>
  <c r="N1578" i="11"/>
  <c r="N1577" i="11"/>
  <c r="N1576" i="11"/>
  <c r="N1575" i="11"/>
  <c r="N1574" i="11"/>
  <c r="N1573" i="11"/>
  <c r="N1572" i="11"/>
  <c r="N1571" i="11"/>
  <c r="N1570" i="11"/>
  <c r="N1569" i="11"/>
  <c r="N1568" i="11"/>
  <c r="N1567" i="11"/>
  <c r="N1566" i="11"/>
  <c r="N1565" i="11"/>
  <c r="N1564" i="11"/>
  <c r="N1563" i="11"/>
  <c r="N1562" i="11"/>
  <c r="N1561" i="11"/>
  <c r="N1560" i="11"/>
  <c r="N1559" i="11"/>
  <c r="N1558" i="11"/>
  <c r="N1557" i="11"/>
  <c r="N1556" i="11"/>
  <c r="N1555" i="11"/>
  <c r="N1554" i="11"/>
  <c r="N1553" i="11"/>
  <c r="N1552" i="11"/>
  <c r="N1551" i="11"/>
  <c r="N1550" i="11"/>
  <c r="N1549" i="11"/>
  <c r="N1548" i="11"/>
  <c r="N1547" i="11"/>
  <c r="N1546" i="11"/>
  <c r="N1545" i="11"/>
  <c r="N1544" i="11"/>
  <c r="N1543" i="11"/>
  <c r="N1542" i="11"/>
  <c r="N1541" i="11"/>
  <c r="N1540" i="11"/>
  <c r="N1539" i="11"/>
  <c r="N1538" i="11"/>
  <c r="N1537" i="11"/>
  <c r="N1536" i="11"/>
  <c r="N1535" i="11"/>
  <c r="N1534" i="11"/>
  <c r="N1533" i="11"/>
  <c r="N1532" i="11"/>
  <c r="N1531" i="11"/>
  <c r="N1530" i="11"/>
  <c r="N1529" i="11"/>
  <c r="N1528" i="11"/>
  <c r="N1527" i="11"/>
  <c r="N1526" i="11"/>
  <c r="N1525" i="11"/>
  <c r="N1524" i="11"/>
  <c r="N1523" i="11"/>
  <c r="N1522" i="11"/>
  <c r="N1521" i="11"/>
  <c r="N1520" i="11"/>
  <c r="N1519" i="11"/>
  <c r="N1518" i="11"/>
  <c r="N1517" i="11"/>
  <c r="N1516" i="11"/>
  <c r="N1515" i="11"/>
  <c r="N1514" i="11"/>
  <c r="N1513" i="11"/>
  <c r="N1512" i="11"/>
  <c r="N1511" i="11"/>
  <c r="N1510" i="11"/>
  <c r="N1509" i="11"/>
  <c r="N1508" i="11"/>
  <c r="N1507" i="11"/>
  <c r="N1506" i="11"/>
  <c r="N1505" i="11"/>
  <c r="N1504" i="11"/>
  <c r="N1503" i="11"/>
  <c r="N1502" i="11"/>
  <c r="N1501" i="11"/>
  <c r="N1500" i="11"/>
  <c r="N1499" i="11"/>
  <c r="N1498" i="11"/>
  <c r="N1497" i="11"/>
  <c r="N1496" i="11"/>
  <c r="N1495" i="11"/>
  <c r="N1494" i="11"/>
  <c r="N1493" i="11"/>
  <c r="N1492" i="11"/>
  <c r="N1491" i="11"/>
  <c r="N1490" i="11"/>
  <c r="N1489" i="11"/>
  <c r="N1488" i="11"/>
  <c r="N1487" i="11"/>
  <c r="N1486" i="11"/>
  <c r="N1485" i="11"/>
  <c r="N1484" i="11"/>
  <c r="N1483" i="11"/>
  <c r="N1482" i="11"/>
  <c r="N1481" i="11"/>
  <c r="N1480" i="11"/>
  <c r="N1479" i="11"/>
  <c r="N1478" i="11"/>
  <c r="N1477" i="11"/>
  <c r="N1476" i="11"/>
  <c r="N1475" i="11"/>
  <c r="N1474" i="11"/>
  <c r="N1473" i="11"/>
  <c r="N1472" i="11"/>
  <c r="N1471" i="11"/>
  <c r="N1470" i="11"/>
  <c r="N1469" i="11"/>
  <c r="N1468" i="11"/>
  <c r="N1467" i="11"/>
  <c r="N1466" i="11"/>
  <c r="N1465" i="11"/>
  <c r="N1464" i="11"/>
  <c r="N1463" i="11"/>
  <c r="N1462" i="11"/>
  <c r="N1461" i="11"/>
  <c r="N1460" i="11"/>
  <c r="N1459" i="11"/>
  <c r="N1458" i="11"/>
  <c r="N1457" i="11"/>
  <c r="N1456" i="11"/>
  <c r="N1455" i="11"/>
  <c r="N1454" i="11"/>
  <c r="N1453" i="11"/>
  <c r="N1452" i="11"/>
  <c r="N1451" i="11"/>
  <c r="N1450" i="11"/>
  <c r="N1449" i="11"/>
  <c r="N1448" i="11"/>
  <c r="N1447" i="11"/>
  <c r="N1446" i="11"/>
  <c r="N1445" i="11"/>
  <c r="N1444" i="11"/>
  <c r="N1443" i="11"/>
  <c r="N1442" i="11"/>
  <c r="N1441" i="11"/>
  <c r="N1440" i="11"/>
  <c r="N1439" i="11"/>
  <c r="N1438" i="11"/>
  <c r="N1437" i="11"/>
  <c r="N1436" i="11"/>
  <c r="N1435" i="11"/>
  <c r="N1434" i="11"/>
  <c r="N1433" i="11"/>
  <c r="N1432" i="11"/>
  <c r="N1431" i="11"/>
  <c r="N1430" i="11"/>
  <c r="N1429" i="11"/>
  <c r="N1428" i="11"/>
  <c r="N1427" i="11"/>
  <c r="N1426" i="11"/>
  <c r="N1425" i="11"/>
  <c r="N1424" i="11"/>
  <c r="N1423" i="11"/>
  <c r="N1422" i="11"/>
  <c r="N1421" i="11"/>
  <c r="N1420" i="11"/>
  <c r="N1419" i="11"/>
  <c r="N1418" i="11"/>
  <c r="N1417" i="11"/>
  <c r="N1416" i="11"/>
  <c r="N1415" i="11"/>
  <c r="N1414" i="11"/>
  <c r="N1413" i="11"/>
  <c r="N1412" i="11"/>
  <c r="N1411" i="11"/>
  <c r="N1410" i="11"/>
  <c r="N1409" i="11"/>
  <c r="N1408" i="11"/>
  <c r="N1407" i="11"/>
  <c r="N1406" i="11"/>
  <c r="N1405" i="11"/>
  <c r="N1404" i="11"/>
  <c r="N1403" i="11"/>
  <c r="N1402" i="11"/>
  <c r="N1401" i="11"/>
  <c r="N1400" i="11"/>
  <c r="N1399" i="11"/>
  <c r="N1398" i="11"/>
  <c r="N1397" i="11"/>
  <c r="N1396" i="11"/>
  <c r="N1395" i="11"/>
  <c r="N1394" i="11"/>
  <c r="N1393" i="11"/>
  <c r="N1392" i="11"/>
  <c r="N1391" i="11"/>
  <c r="N1390" i="11"/>
  <c r="N1389" i="11"/>
  <c r="N1388" i="11"/>
  <c r="N1387" i="11"/>
  <c r="N1386" i="11"/>
  <c r="N1385" i="11"/>
  <c r="N1384" i="11"/>
  <c r="N1383" i="11"/>
  <c r="N1382" i="11"/>
  <c r="N1381" i="11"/>
  <c r="N1380" i="11"/>
  <c r="N1379" i="11"/>
  <c r="N1378" i="11"/>
  <c r="N1377" i="11"/>
  <c r="N1376" i="11"/>
  <c r="N1375" i="11"/>
  <c r="N1374" i="11"/>
  <c r="N1373" i="11"/>
  <c r="N1372" i="11"/>
  <c r="N1371" i="11"/>
  <c r="N1370" i="11"/>
  <c r="N1369" i="11"/>
  <c r="N1368" i="11"/>
  <c r="N1367" i="11"/>
  <c r="N1366" i="11"/>
  <c r="N1365" i="11"/>
  <c r="N1364" i="11"/>
  <c r="N1363" i="11"/>
  <c r="N1362" i="11"/>
  <c r="N1361" i="11"/>
  <c r="N1360" i="11"/>
  <c r="N1359" i="11"/>
  <c r="N1358" i="11"/>
  <c r="N1357" i="11"/>
  <c r="N1356" i="11"/>
  <c r="N1355" i="11"/>
  <c r="N1354" i="11"/>
  <c r="N1353" i="11"/>
  <c r="N1352" i="11"/>
  <c r="N1351" i="11"/>
  <c r="N1350" i="11"/>
  <c r="N1349" i="11"/>
  <c r="N1348" i="11"/>
  <c r="N1347" i="11"/>
  <c r="N1346" i="11"/>
  <c r="N1345" i="11"/>
  <c r="N1344" i="11"/>
  <c r="N1343" i="11"/>
  <c r="N1342" i="11"/>
  <c r="N1341" i="11"/>
  <c r="N1340" i="11"/>
  <c r="N1339" i="11"/>
  <c r="N1338" i="11"/>
  <c r="N1337" i="11"/>
  <c r="N1336" i="11"/>
  <c r="N1335" i="11"/>
  <c r="N1334" i="11"/>
  <c r="N1333" i="11"/>
  <c r="N1332" i="11"/>
  <c r="N1331" i="11"/>
  <c r="N1330" i="11"/>
  <c r="N1329" i="11"/>
  <c r="N1328" i="11"/>
  <c r="N1327" i="11"/>
  <c r="N1326" i="11"/>
  <c r="N1325" i="11"/>
  <c r="N1324" i="11"/>
  <c r="N1323" i="11"/>
  <c r="N1322" i="11"/>
  <c r="N1321" i="11"/>
  <c r="N1320" i="11"/>
  <c r="N1319" i="11"/>
  <c r="N1318" i="11"/>
  <c r="N1317" i="11"/>
  <c r="N1316" i="11"/>
  <c r="N1315" i="11"/>
  <c r="N1314" i="11"/>
  <c r="N1313" i="11"/>
  <c r="N1312" i="11"/>
  <c r="N1311" i="11"/>
  <c r="N1310" i="11"/>
  <c r="N1309" i="11"/>
  <c r="N1308" i="11"/>
  <c r="N1307" i="11"/>
  <c r="N1306" i="11"/>
  <c r="N1305" i="11"/>
  <c r="N1304" i="11"/>
  <c r="N1303" i="11"/>
  <c r="N1302" i="11"/>
  <c r="N1301" i="11"/>
  <c r="N1300" i="11"/>
  <c r="N1299" i="11"/>
  <c r="N1298" i="11"/>
  <c r="N1297" i="11"/>
  <c r="N1296" i="11"/>
  <c r="N1295" i="11"/>
  <c r="N1294" i="11"/>
  <c r="N1293" i="11"/>
  <c r="N1292" i="11"/>
  <c r="N1291" i="11"/>
  <c r="N1290" i="11"/>
  <c r="N1289" i="11"/>
  <c r="N1288" i="11"/>
  <c r="N1287" i="11"/>
  <c r="N1286" i="11"/>
  <c r="N1285" i="11"/>
  <c r="N1284" i="11"/>
  <c r="N1283" i="11"/>
  <c r="N1282" i="11"/>
  <c r="N1281" i="11"/>
  <c r="N1280" i="11"/>
  <c r="N1279" i="11"/>
  <c r="N1278" i="11"/>
  <c r="N1277" i="11"/>
  <c r="N1276" i="11"/>
  <c r="N1275" i="11"/>
  <c r="N1274" i="11"/>
  <c r="N1273" i="11"/>
  <c r="N1272" i="11"/>
  <c r="N1271" i="11"/>
  <c r="N1270" i="11"/>
  <c r="N1269" i="11"/>
  <c r="N1268" i="11"/>
  <c r="N1267" i="11"/>
  <c r="N1266" i="11"/>
  <c r="N1265" i="11"/>
  <c r="N1264" i="11"/>
  <c r="N1263" i="11"/>
  <c r="N1262" i="11"/>
  <c r="N1261" i="11"/>
  <c r="N1260" i="11"/>
  <c r="N1259" i="11"/>
  <c r="N1258" i="11"/>
  <c r="N1257" i="11"/>
  <c r="N1256" i="11"/>
  <c r="N1255" i="11"/>
  <c r="N1254" i="11"/>
  <c r="N1253" i="11"/>
  <c r="N1252" i="11"/>
  <c r="N1251" i="11"/>
  <c r="N1250" i="11"/>
  <c r="N1249" i="11"/>
  <c r="N1248" i="11"/>
  <c r="N1247" i="11"/>
  <c r="N1246" i="11"/>
  <c r="N1245" i="11"/>
  <c r="N1244" i="11"/>
  <c r="N1243" i="11"/>
  <c r="N1242" i="11"/>
  <c r="N1241" i="11"/>
  <c r="N1240" i="11"/>
  <c r="N1239" i="11"/>
  <c r="N1238" i="11"/>
  <c r="N1237" i="11"/>
  <c r="N1236" i="11"/>
  <c r="N1235" i="11"/>
  <c r="N1234" i="11"/>
  <c r="N1233" i="11"/>
  <c r="N1232" i="11"/>
  <c r="N1231" i="11"/>
  <c r="N1230" i="11"/>
  <c r="N1229" i="11"/>
  <c r="N1228" i="11"/>
  <c r="N1227" i="11"/>
  <c r="N1226" i="11"/>
  <c r="N1225" i="11"/>
  <c r="N1224" i="11"/>
  <c r="N1223" i="11"/>
  <c r="N1222" i="11"/>
  <c r="N1221" i="11"/>
  <c r="N1220" i="11"/>
  <c r="N1219" i="11"/>
  <c r="N1218" i="11"/>
  <c r="N1217" i="11"/>
  <c r="N1216" i="11"/>
  <c r="N1215" i="11"/>
  <c r="N1214" i="11"/>
  <c r="N1213" i="11"/>
  <c r="N1212" i="11"/>
  <c r="N1211" i="11"/>
  <c r="N1210" i="11"/>
  <c r="N1209" i="11"/>
  <c r="N1208" i="11"/>
  <c r="N1207" i="11"/>
  <c r="N1206" i="11"/>
  <c r="N1205" i="11"/>
  <c r="N1204" i="11"/>
  <c r="N1203" i="11"/>
  <c r="N1202" i="11"/>
  <c r="N1201" i="11"/>
  <c r="N1200" i="11"/>
  <c r="N1199" i="11"/>
  <c r="N1198" i="11"/>
  <c r="N1197" i="11"/>
  <c r="N1196" i="11"/>
  <c r="N1195" i="11"/>
  <c r="N1194" i="11"/>
  <c r="N1193" i="11"/>
  <c r="N1192" i="11"/>
  <c r="N1191" i="11"/>
  <c r="N1190" i="11"/>
  <c r="N1189" i="11"/>
  <c r="N1188" i="11"/>
  <c r="N1187" i="11"/>
  <c r="N1186" i="11"/>
  <c r="N1185" i="11"/>
  <c r="N1184" i="11"/>
  <c r="N1183" i="11"/>
  <c r="N1182" i="11"/>
  <c r="N1181" i="11"/>
  <c r="N1180" i="11"/>
  <c r="N1179" i="11"/>
  <c r="N1178" i="11"/>
  <c r="N1177" i="11"/>
  <c r="N1176" i="11"/>
  <c r="N1175" i="11"/>
  <c r="N1174" i="11"/>
  <c r="N1173" i="11"/>
  <c r="N1172" i="11"/>
  <c r="N1171" i="11"/>
  <c r="N1170" i="11"/>
  <c r="N1169" i="11"/>
  <c r="N1168" i="11"/>
  <c r="N1167" i="11"/>
  <c r="N1166" i="11"/>
  <c r="N1165" i="11"/>
  <c r="N1164" i="11"/>
  <c r="N1163" i="11"/>
  <c r="N1162" i="11"/>
  <c r="N1161" i="11"/>
  <c r="N1160" i="11"/>
  <c r="N1159" i="11"/>
  <c r="N1158" i="11"/>
  <c r="N1157" i="11"/>
  <c r="N1156" i="11"/>
  <c r="N1155" i="11"/>
  <c r="N1154" i="11"/>
  <c r="N1153" i="11"/>
  <c r="N1152" i="11"/>
  <c r="N1151" i="11"/>
  <c r="N1150" i="11"/>
  <c r="N1149" i="11"/>
  <c r="N1148" i="11"/>
  <c r="N1147" i="11"/>
  <c r="N1146" i="11"/>
  <c r="N1145" i="11"/>
  <c r="N1144" i="11"/>
  <c r="N1143" i="11"/>
  <c r="N1142" i="11"/>
  <c r="N1141" i="11"/>
  <c r="N1140" i="11"/>
  <c r="N1139" i="11"/>
  <c r="N1138" i="11"/>
  <c r="N1137" i="11"/>
  <c r="N1136" i="11"/>
  <c r="N1135" i="11"/>
  <c r="N1134" i="11"/>
  <c r="N1133" i="11"/>
  <c r="N1132" i="11"/>
  <c r="N1131" i="11"/>
  <c r="N1130" i="11"/>
  <c r="N1129" i="11"/>
  <c r="N1128" i="11"/>
  <c r="N1127" i="11"/>
  <c r="N1126" i="11"/>
  <c r="N1125" i="11"/>
  <c r="N1124" i="11"/>
  <c r="N1123" i="11"/>
  <c r="N1122" i="11"/>
  <c r="N1121" i="11"/>
  <c r="N1120" i="11"/>
  <c r="N1119" i="11"/>
  <c r="N1118" i="11"/>
  <c r="N1117" i="11"/>
  <c r="N1116" i="11"/>
  <c r="N1115" i="11"/>
  <c r="N1114" i="11"/>
  <c r="N1113" i="11"/>
  <c r="N1112" i="11"/>
  <c r="N1111" i="11"/>
  <c r="N1110" i="11"/>
  <c r="N1109" i="11"/>
  <c r="N1108" i="11"/>
  <c r="N1107" i="11"/>
  <c r="N1106" i="11"/>
  <c r="N1105" i="11"/>
  <c r="N1104" i="11"/>
  <c r="N1103" i="11"/>
  <c r="N1102" i="11"/>
  <c r="N1101" i="11"/>
  <c r="N1100" i="11"/>
  <c r="N1099" i="11"/>
  <c r="N1098" i="11"/>
  <c r="N1097" i="11"/>
  <c r="N1096" i="11"/>
  <c r="N1095" i="11"/>
  <c r="N1094" i="11"/>
  <c r="N1093" i="11"/>
  <c r="N1092" i="11"/>
  <c r="N1091" i="11"/>
  <c r="N1090" i="11"/>
  <c r="N1089" i="11"/>
  <c r="N1088" i="11"/>
  <c r="N1087" i="11"/>
  <c r="N1086" i="11"/>
  <c r="N1085" i="11"/>
  <c r="N1084" i="11"/>
  <c r="N1083" i="11"/>
  <c r="N1082" i="11"/>
  <c r="N1081" i="11"/>
  <c r="N1080" i="11"/>
  <c r="N1079" i="11"/>
  <c r="N1078" i="11"/>
  <c r="N1077" i="11"/>
  <c r="N1076" i="11"/>
  <c r="N1075" i="11"/>
  <c r="N1074" i="11"/>
  <c r="N1073" i="11"/>
  <c r="N1072" i="11"/>
  <c r="N1071" i="11"/>
  <c r="N1070" i="11"/>
  <c r="N1069" i="11"/>
  <c r="N1068" i="11"/>
  <c r="N1067" i="11"/>
  <c r="N1066" i="11"/>
  <c r="N1065" i="11"/>
  <c r="N1064" i="11"/>
  <c r="N1063" i="11"/>
  <c r="N1062" i="11"/>
  <c r="N1061" i="11"/>
  <c r="N1060" i="11"/>
  <c r="N1059" i="11"/>
  <c r="N1058" i="11"/>
  <c r="N1057" i="11"/>
  <c r="N1056" i="11"/>
  <c r="N1055" i="11"/>
  <c r="N1054" i="11"/>
  <c r="N1053" i="11"/>
  <c r="N1052" i="11"/>
  <c r="N1051" i="11"/>
  <c r="N1050" i="11"/>
  <c r="N1049" i="11"/>
  <c r="N1048" i="11"/>
  <c r="N1047" i="11"/>
  <c r="N1046" i="11"/>
  <c r="N1045" i="11"/>
  <c r="N1044" i="11"/>
  <c r="N1043" i="11"/>
  <c r="N1042" i="11"/>
  <c r="N1041" i="11"/>
  <c r="N1040" i="11"/>
  <c r="N1039" i="11"/>
  <c r="N1038" i="11"/>
  <c r="N1037" i="11"/>
  <c r="N1036" i="11"/>
  <c r="N1035" i="11"/>
  <c r="N1034" i="11"/>
  <c r="N1033" i="11"/>
  <c r="N1032" i="11"/>
  <c r="N1031" i="11"/>
  <c r="N1030" i="11"/>
  <c r="N1029" i="11"/>
  <c r="N1028" i="11"/>
  <c r="N1027" i="11"/>
  <c r="N1026" i="11"/>
  <c r="N1025" i="11"/>
  <c r="N1024" i="11"/>
  <c r="N1023" i="11"/>
  <c r="N1022" i="11"/>
  <c r="N1021" i="11"/>
  <c r="N1020" i="11"/>
  <c r="N1019" i="11"/>
  <c r="N1018" i="11"/>
  <c r="N1017" i="11"/>
  <c r="N1016" i="11"/>
  <c r="N1015" i="11"/>
  <c r="N1014" i="11"/>
  <c r="N1013" i="11"/>
  <c r="N1012" i="11"/>
  <c r="N1011" i="11"/>
  <c r="N1010" i="11"/>
  <c r="N1009" i="11"/>
  <c r="N1008" i="11"/>
  <c r="N1007" i="11"/>
  <c r="N1006" i="11"/>
  <c r="N1005" i="11"/>
  <c r="N1004" i="11"/>
  <c r="N1003" i="11"/>
  <c r="N1002" i="11"/>
  <c r="N1001" i="11"/>
  <c r="N1000" i="11"/>
  <c r="N999" i="11"/>
  <c r="N998" i="11"/>
  <c r="N997" i="11"/>
  <c r="N996" i="11"/>
  <c r="N995" i="11"/>
  <c r="N994" i="11"/>
  <c r="N993" i="11"/>
  <c r="N992" i="11"/>
  <c r="N991" i="11"/>
  <c r="N990" i="11"/>
  <c r="N989" i="11"/>
  <c r="N988" i="11"/>
  <c r="N987" i="11"/>
  <c r="N986" i="11"/>
  <c r="N985" i="11"/>
  <c r="N984" i="11"/>
  <c r="N983" i="11"/>
  <c r="N982" i="11"/>
  <c r="N981" i="11"/>
  <c r="N980" i="11"/>
  <c r="N979" i="11"/>
  <c r="N978" i="11"/>
  <c r="N977" i="11"/>
  <c r="N976" i="11"/>
  <c r="N975" i="11"/>
  <c r="N974" i="11"/>
  <c r="N973" i="11"/>
  <c r="N972" i="11"/>
  <c r="N971" i="11"/>
  <c r="N970" i="11"/>
  <c r="N969" i="11"/>
  <c r="N968" i="11"/>
  <c r="N967" i="11"/>
  <c r="N966" i="11"/>
  <c r="N965" i="11"/>
  <c r="N964" i="11"/>
  <c r="N963" i="11"/>
  <c r="N962" i="11"/>
  <c r="N961" i="11"/>
  <c r="N960" i="11"/>
  <c r="N959" i="11"/>
  <c r="N958" i="11"/>
  <c r="N957" i="11"/>
  <c r="N956" i="11"/>
  <c r="N955" i="11"/>
  <c r="N954" i="11"/>
  <c r="N953" i="11"/>
  <c r="N952" i="11"/>
  <c r="N951" i="11"/>
  <c r="N950" i="11"/>
  <c r="N949" i="11"/>
  <c r="N948" i="11"/>
  <c r="N947" i="11"/>
  <c r="N946" i="11"/>
  <c r="N945" i="11"/>
  <c r="N944" i="11"/>
  <c r="N943" i="11"/>
  <c r="N942" i="11"/>
  <c r="N941" i="11"/>
  <c r="N940" i="11"/>
  <c r="N939" i="11"/>
  <c r="N938" i="11"/>
  <c r="N937" i="11"/>
  <c r="N936" i="11"/>
  <c r="N935" i="11"/>
  <c r="N934" i="11"/>
  <c r="N933" i="11"/>
  <c r="N932" i="11"/>
  <c r="N931" i="11"/>
  <c r="N930" i="11"/>
  <c r="N929" i="11"/>
  <c r="N928" i="11"/>
  <c r="N927" i="11"/>
  <c r="N926" i="11"/>
  <c r="N925" i="11"/>
  <c r="N924" i="11"/>
  <c r="N923" i="11"/>
  <c r="N922" i="11"/>
  <c r="N921" i="11"/>
  <c r="N920" i="11"/>
  <c r="N919" i="11"/>
  <c r="N918" i="11"/>
  <c r="N917" i="11"/>
  <c r="N916" i="11"/>
  <c r="N915" i="11"/>
  <c r="N914" i="11"/>
  <c r="N913" i="11"/>
  <c r="N912" i="11"/>
  <c r="N911" i="11"/>
  <c r="N910" i="11"/>
  <c r="N909" i="11"/>
  <c r="N908" i="11"/>
  <c r="N907" i="11"/>
  <c r="N906" i="11"/>
  <c r="N905" i="11"/>
  <c r="N904" i="11"/>
  <c r="N903" i="11"/>
  <c r="N902" i="11"/>
  <c r="N901" i="11"/>
  <c r="N900" i="11"/>
  <c r="N899" i="11"/>
  <c r="N898" i="11"/>
  <c r="N897" i="11"/>
  <c r="N896" i="11"/>
  <c r="N895" i="11"/>
  <c r="N894" i="11"/>
  <c r="N893" i="11"/>
  <c r="N892" i="11"/>
  <c r="N891" i="11"/>
  <c r="N890" i="11"/>
  <c r="N889" i="11"/>
  <c r="N888" i="11"/>
  <c r="N887" i="11"/>
  <c r="N886" i="11"/>
  <c r="N885" i="11"/>
  <c r="N884" i="11"/>
  <c r="N883" i="11"/>
  <c r="N882" i="11"/>
  <c r="N881" i="11"/>
  <c r="N880" i="11"/>
  <c r="N879" i="11"/>
  <c r="N878" i="11"/>
  <c r="N877" i="11"/>
  <c r="N876" i="11"/>
  <c r="N875" i="11"/>
  <c r="N874" i="11"/>
  <c r="N873" i="11"/>
  <c r="N872" i="11"/>
  <c r="N871" i="11"/>
  <c r="N870" i="11"/>
  <c r="N869" i="11"/>
  <c r="N868" i="11"/>
  <c r="N867" i="11"/>
  <c r="N866" i="11"/>
  <c r="N865" i="11"/>
  <c r="N864" i="11"/>
  <c r="N863" i="11"/>
  <c r="N862" i="11"/>
  <c r="N861" i="11"/>
  <c r="N860" i="11"/>
  <c r="N859" i="11"/>
  <c r="N858" i="11"/>
  <c r="N857" i="11"/>
  <c r="N856" i="11"/>
  <c r="N855" i="11"/>
  <c r="N854" i="11"/>
  <c r="N853" i="11"/>
  <c r="N852" i="11"/>
  <c r="N851" i="11"/>
  <c r="N850" i="11"/>
  <c r="N849" i="11"/>
  <c r="N848" i="11"/>
  <c r="N847" i="11"/>
  <c r="N846" i="11"/>
  <c r="N845" i="11"/>
  <c r="N844" i="11"/>
  <c r="N843" i="11"/>
  <c r="N842" i="11"/>
  <c r="N841" i="11"/>
  <c r="N840" i="11"/>
  <c r="N839" i="11"/>
  <c r="N838" i="11"/>
  <c r="N837" i="11"/>
  <c r="N836" i="11"/>
  <c r="N835" i="11"/>
  <c r="N834" i="11"/>
  <c r="N833" i="11"/>
  <c r="N832" i="11"/>
  <c r="N831" i="11"/>
  <c r="N830" i="11"/>
  <c r="N829" i="11"/>
  <c r="N828" i="11"/>
  <c r="N827" i="11"/>
  <c r="N826" i="11"/>
  <c r="N825" i="11"/>
  <c r="N824" i="11"/>
  <c r="N823" i="11"/>
  <c r="N822" i="11"/>
  <c r="N821" i="11"/>
  <c r="N820" i="11"/>
  <c r="N819" i="11"/>
  <c r="N818" i="11"/>
  <c r="N817" i="11"/>
  <c r="N816" i="11"/>
  <c r="N815" i="11"/>
  <c r="N814" i="11"/>
  <c r="N813" i="11"/>
  <c r="N812" i="11"/>
  <c r="N811" i="11"/>
  <c r="N810" i="11"/>
  <c r="N809" i="11"/>
  <c r="N808" i="11"/>
  <c r="N807" i="11"/>
  <c r="N806" i="11"/>
  <c r="N805" i="11"/>
  <c r="N804" i="11"/>
  <c r="N803" i="11"/>
  <c r="N802" i="11"/>
  <c r="N801" i="11"/>
  <c r="N800" i="11"/>
  <c r="N799" i="11"/>
  <c r="N798" i="11"/>
  <c r="N797" i="11"/>
  <c r="N796" i="11"/>
  <c r="N795" i="11"/>
  <c r="N794" i="11"/>
  <c r="N793" i="11"/>
  <c r="N792" i="11"/>
  <c r="N791" i="11"/>
  <c r="N790" i="11"/>
  <c r="N789" i="11"/>
  <c r="N788" i="11"/>
  <c r="N787" i="11"/>
  <c r="N786" i="11"/>
  <c r="N785" i="11"/>
  <c r="N784" i="11"/>
  <c r="N783" i="11"/>
  <c r="N782" i="11"/>
  <c r="N781" i="11"/>
  <c r="N780" i="11"/>
  <c r="N779" i="11"/>
  <c r="N778" i="11"/>
  <c r="N777" i="11"/>
  <c r="N776" i="11"/>
  <c r="N775" i="11"/>
  <c r="N774" i="11"/>
  <c r="N773" i="11"/>
  <c r="N772" i="11"/>
  <c r="N771" i="11"/>
  <c r="N770" i="11"/>
  <c r="N769" i="11"/>
  <c r="N768" i="11"/>
  <c r="N767" i="11"/>
  <c r="N766" i="11"/>
  <c r="N765" i="11"/>
  <c r="N764" i="11"/>
  <c r="N763" i="11"/>
  <c r="N762" i="11"/>
  <c r="N761" i="11"/>
  <c r="N760" i="11"/>
  <c r="N759" i="11"/>
  <c r="N758" i="11"/>
  <c r="N757" i="11"/>
  <c r="N756" i="11"/>
  <c r="N755" i="11"/>
  <c r="N754" i="11"/>
  <c r="N753" i="11"/>
  <c r="N752" i="11"/>
  <c r="N751" i="11"/>
  <c r="N750" i="11"/>
  <c r="N749" i="11"/>
  <c r="N748" i="11"/>
  <c r="N747" i="11"/>
  <c r="N746" i="11"/>
  <c r="N745" i="11"/>
  <c r="N744" i="11"/>
  <c r="N743" i="11"/>
  <c r="N742" i="11"/>
  <c r="N741" i="11"/>
  <c r="N740" i="11"/>
  <c r="N739" i="11"/>
  <c r="N738" i="11"/>
  <c r="N737" i="11"/>
  <c r="N736" i="11"/>
  <c r="N735" i="11"/>
  <c r="N734" i="11"/>
  <c r="N733" i="11"/>
  <c r="N732" i="11"/>
  <c r="N731" i="11"/>
  <c r="N730" i="11"/>
  <c r="N729" i="11"/>
  <c r="N728" i="11"/>
  <c r="N727" i="11"/>
  <c r="N726" i="11"/>
  <c r="N725" i="11"/>
  <c r="N724" i="11"/>
  <c r="N723" i="11"/>
  <c r="N722" i="11"/>
  <c r="N721" i="11"/>
  <c r="N720" i="11"/>
  <c r="N719" i="11"/>
  <c r="N718" i="11"/>
  <c r="N717" i="11"/>
  <c r="N716" i="11"/>
  <c r="N715" i="11"/>
  <c r="N714" i="11"/>
  <c r="N713" i="11"/>
  <c r="N712" i="11"/>
  <c r="N711" i="11"/>
  <c r="N710" i="11"/>
  <c r="N709" i="11"/>
  <c r="N708" i="11"/>
  <c r="N707" i="11"/>
  <c r="N706" i="11"/>
  <c r="N705" i="11"/>
  <c r="N704" i="11"/>
  <c r="N703" i="11"/>
  <c r="N702" i="11"/>
  <c r="N701" i="11"/>
  <c r="N700" i="11"/>
  <c r="N699" i="11"/>
  <c r="N698" i="11"/>
  <c r="N697" i="11"/>
  <c r="N696" i="11"/>
  <c r="N695" i="11"/>
  <c r="N694" i="11"/>
  <c r="N693" i="11"/>
  <c r="N692" i="11"/>
  <c r="N691" i="11"/>
  <c r="N690" i="11"/>
  <c r="N689" i="11"/>
  <c r="N688" i="11"/>
  <c r="N687" i="11"/>
  <c r="N686" i="11"/>
  <c r="N685" i="11"/>
  <c r="N684" i="11"/>
  <c r="N683" i="11"/>
  <c r="N682" i="11"/>
  <c r="N681" i="11"/>
  <c r="N680" i="11"/>
  <c r="N679" i="11"/>
  <c r="N678" i="11"/>
  <c r="N677" i="11"/>
  <c r="N676" i="11"/>
  <c r="N675" i="11"/>
  <c r="N674" i="11"/>
  <c r="N673" i="11"/>
  <c r="N672" i="11"/>
  <c r="N671" i="11"/>
  <c r="N670" i="11"/>
  <c r="N669" i="11"/>
  <c r="N668" i="11"/>
  <c r="N667" i="11"/>
  <c r="N666" i="11"/>
  <c r="N665" i="11"/>
  <c r="N664" i="11"/>
  <c r="N663" i="11"/>
  <c r="N662" i="11"/>
  <c r="N661" i="11"/>
  <c r="N660" i="11"/>
  <c r="N659" i="11"/>
  <c r="N658" i="11"/>
  <c r="N657" i="11"/>
  <c r="N656" i="11"/>
  <c r="N655" i="11"/>
  <c r="N654" i="11"/>
  <c r="N653" i="11"/>
  <c r="N652" i="11"/>
  <c r="N651" i="11"/>
  <c r="N650" i="11"/>
  <c r="N649" i="11"/>
  <c r="N648" i="11"/>
  <c r="N647" i="11"/>
  <c r="N646" i="11"/>
  <c r="N645" i="11"/>
  <c r="N644" i="11"/>
  <c r="N643" i="11"/>
  <c r="N642" i="11"/>
  <c r="N641" i="11"/>
  <c r="N640" i="11"/>
  <c r="N639" i="11"/>
  <c r="N638" i="11"/>
  <c r="N637" i="11"/>
  <c r="N636" i="11"/>
  <c r="N635" i="11"/>
  <c r="N634" i="11"/>
  <c r="N633" i="11"/>
  <c r="N632" i="11"/>
  <c r="N631" i="11"/>
  <c r="N630" i="11"/>
  <c r="N629" i="11"/>
  <c r="N628" i="11"/>
  <c r="N627" i="11"/>
  <c r="N626" i="11"/>
  <c r="N625" i="11"/>
  <c r="N624" i="11"/>
  <c r="N623" i="11"/>
  <c r="N622" i="11"/>
  <c r="N621" i="11"/>
  <c r="N620" i="11"/>
  <c r="N619" i="11"/>
  <c r="N618" i="11"/>
  <c r="N617" i="11"/>
  <c r="N616" i="11"/>
  <c r="N615" i="11"/>
  <c r="N614" i="11"/>
  <c r="N613" i="11"/>
  <c r="N612" i="11"/>
  <c r="N611" i="11"/>
  <c r="N610" i="11"/>
  <c r="N609" i="11"/>
  <c r="N608" i="11"/>
  <c r="N607" i="11"/>
  <c r="N606" i="11"/>
  <c r="N605" i="11"/>
  <c r="N604" i="11"/>
  <c r="N603" i="11"/>
  <c r="N602" i="11"/>
  <c r="N601" i="11"/>
  <c r="N600" i="11"/>
  <c r="N599" i="11"/>
  <c r="N598" i="11"/>
  <c r="N597" i="11"/>
  <c r="N596" i="11"/>
  <c r="N595" i="11"/>
  <c r="N594" i="11"/>
  <c r="N593" i="11"/>
  <c r="N592" i="11"/>
  <c r="N591" i="11"/>
  <c r="N590" i="11"/>
  <c r="N589" i="11"/>
  <c r="N588" i="11"/>
  <c r="N587" i="11"/>
  <c r="N586" i="11"/>
  <c r="N585" i="11"/>
  <c r="N584" i="11"/>
  <c r="N583" i="11"/>
  <c r="N582" i="11"/>
  <c r="N581" i="11"/>
  <c r="N580" i="11"/>
  <c r="N579" i="11"/>
  <c r="N578" i="11"/>
  <c r="N577" i="11"/>
  <c r="N576" i="11"/>
  <c r="N575" i="11"/>
  <c r="N574" i="11"/>
  <c r="N573" i="11"/>
  <c r="N572" i="11"/>
  <c r="N571" i="11"/>
  <c r="N570" i="11"/>
  <c r="N569" i="11"/>
  <c r="N568" i="11"/>
  <c r="N567" i="11"/>
  <c r="N566" i="11"/>
  <c r="N565" i="11"/>
  <c r="N564" i="11"/>
  <c r="N563" i="11"/>
  <c r="N562" i="11"/>
  <c r="N561" i="11"/>
  <c r="N560" i="11"/>
  <c r="N559" i="11"/>
  <c r="N558" i="11"/>
  <c r="N557" i="11"/>
  <c r="N556" i="11"/>
  <c r="N555" i="11"/>
  <c r="N554" i="11"/>
  <c r="N553" i="11"/>
  <c r="N552" i="11"/>
  <c r="N551" i="11"/>
  <c r="N550" i="11"/>
  <c r="N549" i="11"/>
  <c r="N548" i="11"/>
  <c r="N547" i="11"/>
  <c r="N546" i="11"/>
  <c r="N545" i="11"/>
  <c r="N544" i="11"/>
  <c r="N543" i="11"/>
  <c r="N542" i="11"/>
  <c r="N541" i="11"/>
  <c r="N540" i="11"/>
  <c r="N539" i="11"/>
  <c r="N538" i="11"/>
  <c r="N537" i="11"/>
  <c r="N536" i="11"/>
  <c r="N535" i="11"/>
  <c r="N534" i="11"/>
  <c r="N533" i="11"/>
  <c r="N532" i="11"/>
  <c r="N531" i="11"/>
  <c r="N530" i="11"/>
  <c r="N529" i="11"/>
  <c r="N528" i="11"/>
  <c r="N527" i="11"/>
  <c r="N526" i="11"/>
  <c r="N525" i="11"/>
  <c r="N524" i="11"/>
  <c r="N523" i="11"/>
  <c r="N522" i="11"/>
  <c r="N521" i="11"/>
  <c r="N520" i="11"/>
  <c r="N519" i="11"/>
  <c r="N518" i="11"/>
  <c r="N517" i="11"/>
  <c r="N516" i="11"/>
  <c r="N515" i="11"/>
  <c r="N514" i="11"/>
  <c r="N513" i="11"/>
  <c r="N512" i="11"/>
  <c r="N511" i="11"/>
  <c r="N510" i="11"/>
  <c r="N509" i="11"/>
  <c r="N508" i="11"/>
  <c r="N507" i="11"/>
  <c r="N506" i="11"/>
  <c r="N505" i="11"/>
  <c r="N504" i="11"/>
  <c r="N503" i="11"/>
  <c r="N502" i="11"/>
  <c r="N501" i="11"/>
  <c r="N500" i="11"/>
  <c r="N499" i="11"/>
  <c r="N498" i="11"/>
  <c r="N497" i="11"/>
  <c r="N496" i="11"/>
  <c r="N495" i="11"/>
  <c r="N494" i="11"/>
  <c r="N493" i="11"/>
  <c r="N492" i="11"/>
  <c r="N491" i="11"/>
  <c r="N490" i="11"/>
  <c r="N489" i="11"/>
  <c r="N488" i="11"/>
  <c r="N487" i="11"/>
  <c r="N486" i="11"/>
  <c r="N485" i="11"/>
  <c r="N484" i="11"/>
  <c r="N483" i="11"/>
  <c r="N482" i="11"/>
  <c r="N481" i="11"/>
  <c r="N480" i="11"/>
  <c r="N479" i="11"/>
  <c r="N478" i="11"/>
  <c r="N477" i="11"/>
  <c r="N476" i="11"/>
  <c r="N475" i="11"/>
  <c r="N474" i="11"/>
  <c r="N473" i="11"/>
  <c r="N472" i="11"/>
  <c r="N471" i="11"/>
  <c r="N470" i="11"/>
  <c r="N469" i="11"/>
  <c r="N468" i="11"/>
  <c r="N467" i="11"/>
  <c r="N466" i="11"/>
  <c r="N465" i="11"/>
  <c r="N464" i="11"/>
  <c r="N463" i="11"/>
  <c r="N462" i="11"/>
  <c r="N461" i="11"/>
  <c r="N460" i="11"/>
  <c r="N459" i="11"/>
  <c r="N458" i="11"/>
  <c r="N457" i="11"/>
  <c r="N456" i="11"/>
  <c r="N455" i="11"/>
  <c r="N454" i="11"/>
  <c r="N453" i="11"/>
  <c r="N452" i="11"/>
  <c r="N451" i="11"/>
  <c r="N450" i="11"/>
  <c r="N449" i="11"/>
  <c r="N448" i="11"/>
  <c r="N447" i="11"/>
  <c r="N446" i="11"/>
  <c r="N445" i="11"/>
  <c r="N444" i="11"/>
  <c r="N443" i="11"/>
  <c r="N442" i="11"/>
  <c r="N441" i="11"/>
  <c r="N440" i="11"/>
  <c r="N439" i="11"/>
  <c r="N438" i="11"/>
  <c r="N437" i="11"/>
  <c r="N436" i="11"/>
  <c r="N435" i="11"/>
  <c r="N434" i="11"/>
  <c r="N433" i="11"/>
  <c r="N432" i="11"/>
  <c r="N431" i="11"/>
  <c r="N430" i="11"/>
  <c r="N429" i="11"/>
  <c r="N428" i="11"/>
  <c r="N427" i="11"/>
  <c r="N426" i="11"/>
  <c r="N425" i="11"/>
  <c r="N424" i="11"/>
  <c r="N423" i="11"/>
  <c r="N422" i="11"/>
  <c r="N421" i="11"/>
  <c r="N420" i="11"/>
  <c r="N419" i="11"/>
  <c r="N418" i="11"/>
  <c r="N417" i="11"/>
  <c r="N416" i="11"/>
  <c r="N415" i="11"/>
  <c r="N414" i="11"/>
  <c r="N413" i="11"/>
  <c r="N412" i="11"/>
  <c r="N411" i="11"/>
  <c r="N410" i="11"/>
  <c r="N409" i="11"/>
  <c r="N408" i="11"/>
  <c r="N407" i="11"/>
  <c r="N406" i="11"/>
  <c r="N405" i="11"/>
  <c r="N404" i="11"/>
  <c r="N403" i="11"/>
  <c r="N402" i="11"/>
  <c r="N401" i="11"/>
  <c r="N400" i="11"/>
  <c r="N399" i="11"/>
  <c r="N398" i="11"/>
  <c r="N397" i="11"/>
  <c r="N396" i="11"/>
  <c r="N395" i="11"/>
  <c r="N394" i="11"/>
  <c r="N393" i="11"/>
  <c r="N392" i="11"/>
  <c r="N391" i="11"/>
  <c r="N390" i="11"/>
  <c r="N389" i="11"/>
  <c r="N388" i="11"/>
  <c r="N387" i="11"/>
  <c r="N386" i="11"/>
  <c r="N385" i="11"/>
  <c r="N384" i="11"/>
  <c r="N383" i="11"/>
  <c r="N382" i="11"/>
  <c r="N381" i="11"/>
  <c r="N380" i="11"/>
  <c r="N379" i="11"/>
  <c r="N378" i="11"/>
  <c r="N377" i="11"/>
  <c r="N376" i="11"/>
  <c r="N375" i="11"/>
  <c r="N374" i="11"/>
  <c r="N373" i="11"/>
  <c r="N372" i="11"/>
  <c r="N371" i="11"/>
  <c r="N370" i="11"/>
  <c r="N369" i="11"/>
  <c r="N368" i="11"/>
  <c r="N367" i="11"/>
  <c r="N366" i="11"/>
  <c r="N365" i="11"/>
  <c r="N364" i="11"/>
  <c r="N363" i="11"/>
  <c r="N362" i="11"/>
  <c r="N361" i="11"/>
  <c r="N360" i="11"/>
  <c r="N359" i="11"/>
  <c r="N358" i="11"/>
  <c r="N357" i="11"/>
  <c r="N356" i="11"/>
  <c r="N355" i="11"/>
  <c r="N354" i="11"/>
  <c r="N353" i="11"/>
  <c r="N352" i="11"/>
  <c r="N351" i="11"/>
  <c r="N350" i="11"/>
  <c r="N349" i="11"/>
  <c r="N348" i="11"/>
  <c r="N347" i="11"/>
  <c r="N346" i="11"/>
  <c r="N345" i="11"/>
  <c r="N344" i="11"/>
  <c r="N343" i="11"/>
  <c r="N342" i="11"/>
  <c r="N341" i="11"/>
  <c r="N340" i="11"/>
  <c r="N339" i="11"/>
  <c r="N338" i="11"/>
  <c r="N337" i="11"/>
  <c r="N336" i="11"/>
  <c r="N335" i="11"/>
  <c r="N334" i="11"/>
  <c r="N333" i="11"/>
  <c r="N332" i="11"/>
  <c r="N331" i="11"/>
  <c r="N330" i="11"/>
  <c r="N329" i="11"/>
  <c r="N328" i="11"/>
  <c r="N327" i="11"/>
  <c r="N326" i="11"/>
  <c r="N325" i="11"/>
  <c r="N324" i="11"/>
  <c r="N323" i="11"/>
  <c r="N322" i="11"/>
  <c r="N321" i="11"/>
  <c r="N320" i="11"/>
  <c r="N319" i="11"/>
  <c r="N318" i="11"/>
  <c r="N317" i="11"/>
  <c r="N316" i="11"/>
  <c r="N315" i="11"/>
  <c r="N314" i="11"/>
  <c r="N313" i="11"/>
  <c r="N312" i="11"/>
  <c r="N311" i="11"/>
  <c r="N310" i="11"/>
  <c r="N309" i="11"/>
  <c r="N308" i="11"/>
  <c r="N307" i="11"/>
  <c r="N306" i="11"/>
  <c r="N305" i="11"/>
  <c r="N304" i="11"/>
  <c r="N303" i="11"/>
  <c r="N302" i="11"/>
  <c r="N301" i="11"/>
  <c r="N300" i="11"/>
  <c r="N299" i="11"/>
  <c r="N298" i="11"/>
  <c r="N297" i="11"/>
  <c r="N296" i="11"/>
  <c r="N295" i="11"/>
  <c r="N294" i="11"/>
  <c r="N293" i="11"/>
  <c r="N292" i="11"/>
  <c r="N291" i="11"/>
  <c r="N290" i="11"/>
  <c r="N289" i="11"/>
  <c r="N288" i="11"/>
  <c r="N287" i="11"/>
  <c r="N286" i="11"/>
  <c r="N285" i="11"/>
  <c r="N284" i="11"/>
  <c r="N283" i="11"/>
  <c r="N282" i="11"/>
  <c r="N281" i="11"/>
  <c r="N280" i="11"/>
  <c r="N279" i="11"/>
  <c r="N278" i="11"/>
  <c r="N277" i="11"/>
  <c r="N276" i="11"/>
  <c r="N275" i="11"/>
  <c r="N274" i="11"/>
  <c r="N273" i="11"/>
  <c r="N272" i="11"/>
  <c r="N271" i="11"/>
  <c r="N270" i="11"/>
  <c r="N269" i="11"/>
  <c r="N268" i="11"/>
  <c r="N267" i="11"/>
  <c r="N266" i="11"/>
  <c r="N265" i="11"/>
  <c r="N264" i="11"/>
  <c r="N263" i="11"/>
  <c r="N262" i="11"/>
  <c r="N261" i="11"/>
  <c r="N260" i="11"/>
  <c r="N259" i="11"/>
  <c r="N258" i="11"/>
  <c r="N257" i="11"/>
  <c r="N256" i="11"/>
  <c r="N255" i="11"/>
  <c r="N254" i="11"/>
  <c r="N253" i="11"/>
  <c r="N252" i="11"/>
  <c r="N251" i="11"/>
  <c r="N250" i="11"/>
  <c r="N249" i="11"/>
  <c r="N248" i="11"/>
  <c r="N247" i="11"/>
  <c r="N246" i="11"/>
  <c r="N245" i="11"/>
  <c r="N244" i="11"/>
  <c r="N243" i="11"/>
  <c r="N242" i="11"/>
  <c r="N241" i="11"/>
  <c r="N240" i="11"/>
  <c r="N239" i="11"/>
  <c r="N238" i="11"/>
  <c r="N237" i="11"/>
  <c r="N236" i="11"/>
  <c r="N235" i="11"/>
  <c r="N234" i="11"/>
  <c r="N233" i="11"/>
  <c r="N232" i="11"/>
  <c r="N231" i="11"/>
  <c r="N230" i="11"/>
  <c r="N229" i="11"/>
  <c r="N228" i="11"/>
  <c r="N227" i="11"/>
  <c r="N226" i="11"/>
  <c r="N225" i="11"/>
  <c r="N224" i="11"/>
  <c r="N223" i="11"/>
  <c r="N222" i="11"/>
  <c r="N221" i="11"/>
  <c r="N220" i="11"/>
  <c r="N219" i="11"/>
  <c r="N218" i="11"/>
  <c r="N217" i="11"/>
  <c r="N216" i="11"/>
  <c r="N215" i="11"/>
  <c r="N214" i="11"/>
  <c r="N213" i="11"/>
  <c r="N212" i="11"/>
  <c r="N211" i="11"/>
  <c r="N210" i="11"/>
  <c r="N209" i="11"/>
  <c r="N208" i="11"/>
  <c r="N207" i="11"/>
  <c r="N206" i="11"/>
  <c r="N205" i="11"/>
  <c r="N204" i="11"/>
  <c r="N203" i="11"/>
  <c r="N202" i="11"/>
  <c r="N201" i="11"/>
  <c r="N200" i="11"/>
  <c r="N199" i="11"/>
  <c r="N198" i="11"/>
  <c r="N197" i="11"/>
  <c r="N196" i="11"/>
  <c r="N195" i="11"/>
  <c r="N194" i="11"/>
  <c r="N193" i="11"/>
  <c r="N192" i="11"/>
  <c r="N191" i="11"/>
  <c r="N190" i="11"/>
  <c r="N189" i="11"/>
  <c r="N188" i="11"/>
  <c r="N187" i="11"/>
  <c r="N186" i="11"/>
  <c r="N185" i="11"/>
  <c r="N184" i="11"/>
  <c r="N183" i="11"/>
  <c r="N182" i="11"/>
  <c r="N181" i="11"/>
  <c r="N180" i="11"/>
  <c r="N179" i="11"/>
  <c r="N178" i="11"/>
  <c r="N177" i="11"/>
  <c r="N176" i="11"/>
  <c r="N175" i="11"/>
  <c r="N174" i="11"/>
  <c r="N173" i="11"/>
  <c r="N172" i="11"/>
  <c r="N171" i="11"/>
  <c r="N170" i="11"/>
  <c r="N169" i="11"/>
  <c r="N168" i="11"/>
  <c r="N167" i="11"/>
  <c r="N166" i="11"/>
  <c r="N165" i="11"/>
  <c r="N164" i="11"/>
  <c r="N163" i="11"/>
  <c r="N162" i="11"/>
  <c r="N161" i="11"/>
  <c r="N160" i="11"/>
  <c r="N159" i="11"/>
  <c r="N158" i="11"/>
  <c r="N157" i="11"/>
  <c r="N156" i="11"/>
  <c r="N155" i="11"/>
  <c r="N154" i="11"/>
  <c r="N153" i="11"/>
  <c r="N152" i="11"/>
  <c r="N151" i="11"/>
  <c r="N150" i="11"/>
  <c r="N149" i="11"/>
  <c r="N148" i="11"/>
  <c r="N147" i="11"/>
  <c r="N146" i="11"/>
  <c r="N145" i="11"/>
  <c r="N144" i="11"/>
  <c r="N143" i="11"/>
  <c r="N142" i="11"/>
  <c r="N141" i="11"/>
  <c r="N140" i="11"/>
  <c r="N139" i="11"/>
  <c r="N138" i="11"/>
  <c r="N137" i="11"/>
  <c r="N136" i="11"/>
  <c r="N135" i="11"/>
  <c r="N134" i="11"/>
  <c r="N133" i="11"/>
  <c r="N132" i="11"/>
  <c r="N131" i="11"/>
  <c r="N130" i="11"/>
  <c r="N129" i="11"/>
  <c r="N128" i="11"/>
  <c r="N127" i="11"/>
  <c r="N126" i="11"/>
  <c r="N125" i="11"/>
  <c r="N124" i="11"/>
  <c r="N123" i="11"/>
  <c r="N122" i="11"/>
  <c r="N121" i="11"/>
  <c r="N120" i="11"/>
  <c r="N119" i="11"/>
  <c r="N118" i="11"/>
  <c r="N117" i="11"/>
  <c r="N116" i="11"/>
  <c r="N115" i="11"/>
  <c r="N114" i="11"/>
  <c r="N113" i="11"/>
  <c r="N112" i="11"/>
  <c r="N111" i="11"/>
  <c r="N110" i="11"/>
  <c r="N109" i="11"/>
  <c r="N108" i="11"/>
  <c r="N107" i="11"/>
  <c r="N106" i="11"/>
  <c r="N105" i="11"/>
  <c r="N104" i="11"/>
  <c r="N103" i="11"/>
  <c r="N102" i="11"/>
  <c r="N101" i="11"/>
  <c r="N100" i="11"/>
  <c r="N99" i="11"/>
  <c r="N98" i="11"/>
  <c r="N97" i="11"/>
  <c r="N96" i="11"/>
  <c r="N95" i="11"/>
  <c r="N94" i="11"/>
  <c r="N93" i="11"/>
  <c r="N92" i="11"/>
  <c r="N91" i="11"/>
  <c r="N90" i="11"/>
  <c r="N89" i="11"/>
  <c r="N88" i="11"/>
  <c r="N87" i="11"/>
  <c r="N86" i="11"/>
  <c r="N85" i="11"/>
  <c r="N84" i="11"/>
  <c r="N83" i="11"/>
  <c r="N82" i="11"/>
  <c r="N81" i="11"/>
  <c r="N80" i="11"/>
  <c r="N79" i="11"/>
  <c r="N78" i="11"/>
  <c r="N77" i="11"/>
  <c r="N76" i="11"/>
  <c r="N75" i="11"/>
  <c r="N74" i="11"/>
  <c r="N73" i="11"/>
  <c r="N72" i="11"/>
  <c r="N71" i="11"/>
  <c r="N70" i="11"/>
  <c r="N69" i="11"/>
  <c r="N68" i="11"/>
  <c r="N67" i="11"/>
  <c r="N66" i="11"/>
  <c r="N65" i="11"/>
  <c r="N64" i="11"/>
  <c r="N63" i="11"/>
  <c r="N62" i="11"/>
  <c r="N61" i="11"/>
  <c r="N60" i="11"/>
  <c r="N59" i="11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19" i="11"/>
  <c r="N18" i="11"/>
  <c r="N17" i="11"/>
  <c r="N16" i="11"/>
  <c r="N15" i="11"/>
  <c r="N14" i="11"/>
  <c r="N13" i="11"/>
  <c r="N12" i="11"/>
  <c r="N11" i="11"/>
  <c r="N10" i="11"/>
  <c r="N9" i="11"/>
  <c r="N8" i="11"/>
  <c r="N7" i="11"/>
  <c r="N6" i="11"/>
  <c r="N5" i="11"/>
  <c r="N4" i="11"/>
  <c r="N3" i="11"/>
  <c r="N1" i="11"/>
  <c r="M2570" i="11"/>
  <c r="M2569" i="11"/>
  <c r="M2568" i="11"/>
  <c r="M2567" i="11"/>
  <c r="M2566" i="11"/>
  <c r="M2565" i="11"/>
  <c r="M2564" i="11"/>
  <c r="M2563" i="11"/>
  <c r="M2562" i="11"/>
  <c r="M2561" i="11"/>
  <c r="M2560" i="11"/>
  <c r="M2559" i="11"/>
  <c r="M2558" i="11"/>
  <c r="M2557" i="11"/>
  <c r="M2556" i="11"/>
  <c r="M2555" i="11"/>
  <c r="M2554" i="11"/>
  <c r="M2553" i="11"/>
  <c r="M2552" i="11"/>
  <c r="M2551" i="11"/>
  <c r="M2550" i="11"/>
  <c r="M2549" i="11"/>
  <c r="M2548" i="11"/>
  <c r="M2547" i="11"/>
  <c r="M2546" i="11"/>
  <c r="M2545" i="11"/>
  <c r="M2544" i="11"/>
  <c r="M2543" i="11"/>
  <c r="M2542" i="11"/>
  <c r="M2541" i="11"/>
  <c r="M2540" i="11"/>
  <c r="M2539" i="11"/>
  <c r="M2538" i="11"/>
  <c r="M2537" i="11"/>
  <c r="M2536" i="11"/>
  <c r="M2535" i="11"/>
  <c r="M2534" i="11"/>
  <c r="M2533" i="11"/>
  <c r="M2532" i="11"/>
  <c r="M2531" i="11"/>
  <c r="M2530" i="11"/>
  <c r="M2529" i="11"/>
  <c r="M2528" i="11"/>
  <c r="M2527" i="11"/>
  <c r="M2526" i="11"/>
  <c r="M2525" i="11"/>
  <c r="M2524" i="11"/>
  <c r="M2523" i="11"/>
  <c r="M2522" i="11"/>
  <c r="M2521" i="11"/>
  <c r="M2520" i="11"/>
  <c r="M2519" i="11"/>
  <c r="M2518" i="11"/>
  <c r="M2517" i="11"/>
  <c r="M2516" i="11"/>
  <c r="M2515" i="11"/>
  <c r="M2514" i="11"/>
  <c r="M2513" i="11"/>
  <c r="M2512" i="11"/>
  <c r="M2511" i="11"/>
  <c r="M2510" i="11"/>
  <c r="M2509" i="11"/>
  <c r="M2508" i="11"/>
  <c r="M2507" i="11"/>
  <c r="M2506" i="11"/>
  <c r="M2505" i="11"/>
  <c r="M2504" i="11"/>
  <c r="M2503" i="11"/>
  <c r="M2502" i="11"/>
  <c r="M2501" i="11"/>
  <c r="M2500" i="11"/>
  <c r="M2499" i="11"/>
  <c r="M2498" i="11"/>
  <c r="M2497" i="11"/>
  <c r="M2496" i="11"/>
  <c r="M2495" i="11"/>
  <c r="M2494" i="11"/>
  <c r="M2493" i="11"/>
  <c r="M2492" i="11"/>
  <c r="M2491" i="11"/>
  <c r="M2490" i="11"/>
  <c r="M2489" i="11"/>
  <c r="M2488" i="11"/>
  <c r="M2487" i="11"/>
  <c r="M2486" i="11"/>
  <c r="M2485" i="11"/>
  <c r="M2484" i="11"/>
  <c r="M2483" i="11"/>
  <c r="M2482" i="11"/>
  <c r="M2481" i="11"/>
  <c r="M2480" i="11"/>
  <c r="M2479" i="11"/>
  <c r="M2478" i="11"/>
  <c r="M2477" i="11"/>
  <c r="M2476" i="11"/>
  <c r="M2475" i="11"/>
  <c r="M2474" i="11"/>
  <c r="M2473" i="11"/>
  <c r="M2472" i="11"/>
  <c r="M2471" i="11"/>
  <c r="M2470" i="11"/>
  <c r="M2469" i="11"/>
  <c r="M2468" i="11"/>
  <c r="M2467" i="11"/>
  <c r="M2466" i="11"/>
  <c r="M2465" i="11"/>
  <c r="M2464" i="11"/>
  <c r="M2463" i="11"/>
  <c r="M2462" i="11"/>
  <c r="M2461" i="11"/>
  <c r="M2460" i="11"/>
  <c r="M2459" i="11"/>
  <c r="M2458" i="11"/>
  <c r="M2457" i="11"/>
  <c r="M2456" i="11"/>
  <c r="M2455" i="11"/>
  <c r="M2454" i="11"/>
  <c r="M2453" i="11"/>
  <c r="M2452" i="11"/>
  <c r="M2451" i="11"/>
  <c r="M2450" i="11"/>
  <c r="M2449" i="11"/>
  <c r="M2448" i="11"/>
  <c r="M2447" i="11"/>
  <c r="M2446" i="11"/>
  <c r="M2445" i="11"/>
  <c r="M2444" i="11"/>
  <c r="M2443" i="11"/>
  <c r="M2442" i="11"/>
  <c r="M2441" i="11"/>
  <c r="M2440" i="11"/>
  <c r="M2439" i="11"/>
  <c r="M2438" i="11"/>
  <c r="M2437" i="11"/>
  <c r="M2436" i="11"/>
  <c r="M2435" i="11"/>
  <c r="M2434" i="11"/>
  <c r="M2433" i="11"/>
  <c r="M2432" i="11"/>
  <c r="M2431" i="11"/>
  <c r="M2430" i="11"/>
  <c r="M2429" i="11"/>
  <c r="M2428" i="11"/>
  <c r="M2427" i="11"/>
  <c r="M2426" i="11"/>
  <c r="M2425" i="11"/>
  <c r="M2424" i="11"/>
  <c r="M2423" i="11"/>
  <c r="M2422" i="11"/>
  <c r="M2421" i="11"/>
  <c r="M2420" i="11"/>
  <c r="M2419" i="11"/>
  <c r="M2418" i="11"/>
  <c r="M2417" i="11"/>
  <c r="M2416" i="11"/>
  <c r="M2415" i="11"/>
  <c r="M2414" i="11"/>
  <c r="M2413" i="11"/>
  <c r="M2412" i="11"/>
  <c r="M2411" i="11"/>
  <c r="M2410" i="11"/>
  <c r="M2409" i="11"/>
  <c r="M2408" i="11"/>
  <c r="M2407" i="11"/>
  <c r="M2406" i="11"/>
  <c r="M2405" i="11"/>
  <c r="M2404" i="11"/>
  <c r="M2403" i="11"/>
  <c r="M2402" i="11"/>
  <c r="M2401" i="11"/>
  <c r="M2400" i="11"/>
  <c r="M2399" i="11"/>
  <c r="M2398" i="11"/>
  <c r="M2397" i="11"/>
  <c r="M2396" i="11"/>
  <c r="M2395" i="11"/>
  <c r="M2394" i="11"/>
  <c r="M2393" i="11"/>
  <c r="M2392" i="11"/>
  <c r="M2391" i="11"/>
  <c r="M2390" i="11"/>
  <c r="M2389" i="11"/>
  <c r="M2388" i="11"/>
  <c r="M2387" i="11"/>
  <c r="M2386" i="11"/>
  <c r="M2385" i="11"/>
  <c r="M2384" i="11"/>
  <c r="M2383" i="11"/>
  <c r="M2382" i="11"/>
  <c r="M2381" i="11"/>
  <c r="M2380" i="11"/>
  <c r="M2379" i="11"/>
  <c r="M2378" i="11"/>
  <c r="M2377" i="11"/>
  <c r="M2376" i="11"/>
  <c r="M2375" i="11"/>
  <c r="M2374" i="11"/>
  <c r="M2373" i="11"/>
  <c r="M2372" i="11"/>
  <c r="M2371" i="11"/>
  <c r="M2370" i="11"/>
  <c r="M2369" i="11"/>
  <c r="M2368" i="11"/>
  <c r="M2367" i="11"/>
  <c r="M2366" i="11"/>
  <c r="M2365" i="11"/>
  <c r="M2364" i="11"/>
  <c r="M2363" i="11"/>
  <c r="M2362" i="11"/>
  <c r="M2361" i="11"/>
  <c r="M2360" i="11"/>
  <c r="M2359" i="11"/>
  <c r="M2358" i="11"/>
  <c r="M2357" i="11"/>
  <c r="M2356" i="11"/>
  <c r="M2355" i="11"/>
  <c r="M2354" i="11"/>
  <c r="M2353" i="11"/>
  <c r="M2352" i="11"/>
  <c r="M2351" i="11"/>
  <c r="M2350" i="11"/>
  <c r="M2349" i="11"/>
  <c r="M2348" i="11"/>
  <c r="M2347" i="11"/>
  <c r="M2346" i="11"/>
  <c r="M2345" i="11"/>
  <c r="M2344" i="11"/>
  <c r="M2343" i="11"/>
  <c r="M2342" i="11"/>
  <c r="M2341" i="11"/>
  <c r="M2340" i="11"/>
  <c r="M2339" i="11"/>
  <c r="M2338" i="11"/>
  <c r="M2337" i="11"/>
  <c r="M2336" i="11"/>
  <c r="M2335" i="11"/>
  <c r="M2334" i="11"/>
  <c r="M2333" i="11"/>
  <c r="M2332" i="11"/>
  <c r="M2331" i="11"/>
  <c r="M2330" i="11"/>
  <c r="M2329" i="11"/>
  <c r="M2328" i="11"/>
  <c r="M2327" i="11"/>
  <c r="M2326" i="11"/>
  <c r="M2325" i="11"/>
  <c r="M2324" i="11"/>
  <c r="M2323" i="11"/>
  <c r="M2322" i="11"/>
  <c r="M2321" i="11"/>
  <c r="M2320" i="11"/>
  <c r="M2319" i="11"/>
  <c r="M2318" i="11"/>
  <c r="M2317" i="11"/>
  <c r="M2316" i="11"/>
  <c r="M2315" i="11"/>
  <c r="M2314" i="11"/>
  <c r="M2313" i="11"/>
  <c r="M2312" i="11"/>
  <c r="M2311" i="11"/>
  <c r="M2310" i="11"/>
  <c r="M2309" i="11"/>
  <c r="M2308" i="11"/>
  <c r="M2307" i="11"/>
  <c r="M2306" i="11"/>
  <c r="M2305" i="11"/>
  <c r="M2304" i="11"/>
  <c r="M2303" i="11"/>
  <c r="M2302" i="11"/>
  <c r="M2301" i="11"/>
  <c r="M2300" i="11"/>
  <c r="M2299" i="11"/>
  <c r="M2298" i="11"/>
  <c r="M2297" i="11"/>
  <c r="M2296" i="11"/>
  <c r="M2295" i="11"/>
  <c r="M2294" i="11"/>
  <c r="M2293" i="11"/>
  <c r="M2292" i="11"/>
  <c r="M2291" i="11"/>
  <c r="M2290" i="11"/>
  <c r="M2289" i="11"/>
  <c r="M2288" i="11"/>
  <c r="M2287" i="11"/>
  <c r="M2286" i="11"/>
  <c r="M2285" i="11"/>
  <c r="M2284" i="11"/>
  <c r="M2283" i="11"/>
  <c r="M2282" i="11"/>
  <c r="M2281" i="11"/>
  <c r="M2280" i="11"/>
  <c r="M2279" i="11"/>
  <c r="M2278" i="11"/>
  <c r="M2277" i="11"/>
  <c r="M2276" i="11"/>
  <c r="M2275" i="11"/>
  <c r="M2274" i="11"/>
  <c r="M2273" i="11"/>
  <c r="M2272" i="11"/>
  <c r="M2271" i="11"/>
  <c r="M2270" i="11"/>
  <c r="M2269" i="11"/>
  <c r="M2268" i="11"/>
  <c r="M2267" i="11"/>
  <c r="M2266" i="11"/>
  <c r="M2265" i="11"/>
  <c r="M2264" i="11"/>
  <c r="M2263" i="11"/>
  <c r="M2262" i="11"/>
  <c r="M2261" i="11"/>
  <c r="M2260" i="11"/>
  <c r="M2259" i="11"/>
  <c r="M2258" i="11"/>
  <c r="M2257" i="11"/>
  <c r="M2256" i="11"/>
  <c r="M2255" i="11"/>
  <c r="M2254" i="11"/>
  <c r="M2253" i="11"/>
  <c r="M2252" i="11"/>
  <c r="M2251" i="11"/>
  <c r="M2250" i="11"/>
  <c r="M2249" i="11"/>
  <c r="M2248" i="11"/>
  <c r="M2247" i="11"/>
  <c r="M2246" i="11"/>
  <c r="M2245" i="11"/>
  <c r="M2244" i="11"/>
  <c r="M2243" i="11"/>
  <c r="M2242" i="11"/>
  <c r="M2241" i="11"/>
  <c r="M2240" i="11"/>
  <c r="M2239" i="11"/>
  <c r="M2238" i="11"/>
  <c r="M2237" i="11"/>
  <c r="M2236" i="11"/>
  <c r="M2235" i="11"/>
  <c r="M2234" i="11"/>
  <c r="M2233" i="11"/>
  <c r="M2232" i="11"/>
  <c r="M2231" i="11"/>
  <c r="M2230" i="11"/>
  <c r="M2229" i="11"/>
  <c r="M2228" i="11"/>
  <c r="M2227" i="11"/>
  <c r="M2226" i="11"/>
  <c r="M2225" i="11"/>
  <c r="M2224" i="11"/>
  <c r="M2223" i="11"/>
  <c r="M2222" i="11"/>
  <c r="M2221" i="11"/>
  <c r="M2220" i="11"/>
  <c r="M2219" i="11"/>
  <c r="M2218" i="11"/>
  <c r="M2217" i="11"/>
  <c r="M2216" i="11"/>
  <c r="M2215" i="11"/>
  <c r="M2214" i="11"/>
  <c r="M2213" i="11"/>
  <c r="M2212" i="11"/>
  <c r="M2211" i="11"/>
  <c r="M2210" i="11"/>
  <c r="M2209" i="11"/>
  <c r="M2208" i="11"/>
  <c r="M2207" i="11"/>
  <c r="M2206" i="11"/>
  <c r="M2205" i="11"/>
  <c r="M2204" i="11"/>
  <c r="M2203" i="11"/>
  <c r="M2202" i="11"/>
  <c r="M2201" i="11"/>
  <c r="M2200" i="11"/>
  <c r="M2199" i="11"/>
  <c r="M2198" i="11"/>
  <c r="M2197" i="11"/>
  <c r="M2196" i="11"/>
  <c r="M2195" i="11"/>
  <c r="M2194" i="11"/>
  <c r="M2193" i="11"/>
  <c r="M2192" i="11"/>
  <c r="M2191" i="11"/>
  <c r="M2190" i="11"/>
  <c r="M2189" i="11"/>
  <c r="M2188" i="11"/>
  <c r="M2187" i="11"/>
  <c r="M2186" i="11"/>
  <c r="M2185" i="11"/>
  <c r="M2184" i="11"/>
  <c r="M2183" i="11"/>
  <c r="M2182" i="11"/>
  <c r="M2181" i="11"/>
  <c r="M2180" i="11"/>
  <c r="M2179" i="11"/>
  <c r="M2178" i="11"/>
  <c r="M2177" i="11"/>
  <c r="M2176" i="11"/>
  <c r="M2175" i="11"/>
  <c r="M2174" i="11"/>
  <c r="M2173" i="11"/>
  <c r="M2172" i="11"/>
  <c r="M2171" i="11"/>
  <c r="M2170" i="11"/>
  <c r="M2169" i="11"/>
  <c r="M2168" i="11"/>
  <c r="M2167" i="11"/>
  <c r="M2166" i="11"/>
  <c r="M2165" i="11"/>
  <c r="M2164" i="11"/>
  <c r="M2163" i="11"/>
  <c r="M2162" i="11"/>
  <c r="M2161" i="11"/>
  <c r="M2160" i="11"/>
  <c r="M2159" i="11"/>
  <c r="M2158" i="11"/>
  <c r="M2157" i="11"/>
  <c r="M2156" i="11"/>
  <c r="M2155" i="11"/>
  <c r="M2154" i="11"/>
  <c r="M2153" i="11"/>
  <c r="M2152" i="11"/>
  <c r="M2151" i="11"/>
  <c r="M2150" i="11"/>
  <c r="M2149" i="11"/>
  <c r="M2148" i="11"/>
  <c r="M2147" i="11"/>
  <c r="M2146" i="11"/>
  <c r="M2145" i="11"/>
  <c r="M2144" i="11"/>
  <c r="M2143" i="11"/>
  <c r="M2142" i="11"/>
  <c r="M2141" i="11"/>
  <c r="M2140" i="11"/>
  <c r="M2139" i="11"/>
  <c r="M2138" i="11"/>
  <c r="M2137" i="11"/>
  <c r="M2136" i="11"/>
  <c r="M2135" i="11"/>
  <c r="M2134" i="11"/>
  <c r="M2133" i="11"/>
  <c r="M2132" i="11"/>
  <c r="M2131" i="11"/>
  <c r="M2130" i="11"/>
  <c r="M2129" i="11"/>
  <c r="M2128" i="11"/>
  <c r="M2127" i="11"/>
  <c r="M2126" i="11"/>
  <c r="M2125" i="11"/>
  <c r="M2124" i="11"/>
  <c r="M2123" i="11"/>
  <c r="M2122" i="11"/>
  <c r="M2121" i="11"/>
  <c r="M2120" i="11"/>
  <c r="M2119" i="11"/>
  <c r="M2118" i="11"/>
  <c r="M2117" i="11"/>
  <c r="M2116" i="11"/>
  <c r="M2115" i="11"/>
  <c r="M2114" i="11"/>
  <c r="M2113" i="11"/>
  <c r="M2112" i="11"/>
  <c r="M2111" i="11"/>
  <c r="M2110" i="11"/>
  <c r="M2109" i="11"/>
  <c r="M2108" i="11"/>
  <c r="M2107" i="11"/>
  <c r="M2106" i="11"/>
  <c r="M2105" i="11"/>
  <c r="M2104" i="11"/>
  <c r="M2103" i="11"/>
  <c r="M2102" i="11"/>
  <c r="M2101" i="11"/>
  <c r="M2100" i="11"/>
  <c r="M2099" i="11"/>
  <c r="M2098" i="11"/>
  <c r="M2097" i="11"/>
  <c r="M2096" i="11"/>
  <c r="M2095" i="11"/>
  <c r="M2094" i="11"/>
  <c r="M2093" i="11"/>
  <c r="M2092" i="11"/>
  <c r="M2091" i="11"/>
  <c r="M2090" i="11"/>
  <c r="M2089" i="11"/>
  <c r="M2088" i="11"/>
  <c r="M2087" i="11"/>
  <c r="M2086" i="11"/>
  <c r="M2085" i="11"/>
  <c r="M2084" i="11"/>
  <c r="M2083" i="11"/>
  <c r="M2082" i="11"/>
  <c r="M2081" i="11"/>
  <c r="M2080" i="11"/>
  <c r="M2079" i="11"/>
  <c r="M2078" i="11"/>
  <c r="M2077" i="11"/>
  <c r="M2076" i="11"/>
  <c r="M2075" i="11"/>
  <c r="M2074" i="11"/>
  <c r="M2073" i="11"/>
  <c r="M2072" i="11"/>
  <c r="M2071" i="11"/>
  <c r="M2070" i="11"/>
  <c r="M2069" i="11"/>
  <c r="M2068" i="11"/>
  <c r="M2067" i="11"/>
  <c r="M2066" i="11"/>
  <c r="M2065" i="11"/>
  <c r="M2064" i="11"/>
  <c r="M2063" i="11"/>
  <c r="M2062" i="11"/>
  <c r="M2061" i="11"/>
  <c r="M2060" i="11"/>
  <c r="M2059" i="11"/>
  <c r="M2058" i="11"/>
  <c r="M2057" i="11"/>
  <c r="M2056" i="11"/>
  <c r="M2055" i="11"/>
  <c r="M2054" i="11"/>
  <c r="M2053" i="11"/>
  <c r="M2052" i="11"/>
  <c r="M2051" i="11"/>
  <c r="M2050" i="11"/>
  <c r="M2049" i="11"/>
  <c r="M2048" i="11"/>
  <c r="M2047" i="11"/>
  <c r="M2046" i="11"/>
  <c r="M2045" i="11"/>
  <c r="M2044" i="11"/>
  <c r="M2043" i="11"/>
  <c r="M2042" i="11"/>
  <c r="M2041" i="11"/>
  <c r="M2040" i="11"/>
  <c r="M2039" i="11"/>
  <c r="M2038" i="11"/>
  <c r="M2037" i="11"/>
  <c r="M2036" i="11"/>
  <c r="M2035" i="11"/>
  <c r="M2034" i="11"/>
  <c r="M2033" i="11"/>
  <c r="M2032" i="11"/>
  <c r="M2031" i="11"/>
  <c r="M2030" i="11"/>
  <c r="M2029" i="11"/>
  <c r="M2028" i="11"/>
  <c r="M2027" i="11"/>
  <c r="M2026" i="11"/>
  <c r="M2025" i="11"/>
  <c r="M2024" i="11"/>
  <c r="M2023" i="11"/>
  <c r="M2022" i="11"/>
  <c r="M2021" i="11"/>
  <c r="M2020" i="11"/>
  <c r="M2019" i="11"/>
  <c r="M2018" i="11"/>
  <c r="M2017" i="11"/>
  <c r="M2016" i="11"/>
  <c r="M2015" i="11"/>
  <c r="M2014" i="11"/>
  <c r="M2013" i="11"/>
  <c r="M2012" i="11"/>
  <c r="M2011" i="11"/>
  <c r="M2010" i="11"/>
  <c r="M2009" i="11"/>
  <c r="M2008" i="11"/>
  <c r="M2007" i="11"/>
  <c r="M2006" i="11"/>
  <c r="M2005" i="11"/>
  <c r="M2004" i="11"/>
  <c r="M2003" i="11"/>
  <c r="M2002" i="11"/>
  <c r="M2001" i="11"/>
  <c r="M2000" i="11"/>
  <c r="M1999" i="11"/>
  <c r="M1998" i="11"/>
  <c r="M1997" i="11"/>
  <c r="M1996" i="11"/>
  <c r="M1995" i="11"/>
  <c r="M1994" i="11"/>
  <c r="M1993" i="11"/>
  <c r="M1992" i="11"/>
  <c r="M1991" i="11"/>
  <c r="M1990" i="11"/>
  <c r="M1989" i="11"/>
  <c r="M1988" i="11"/>
  <c r="M1987" i="11"/>
  <c r="M1986" i="11"/>
  <c r="M1985" i="11"/>
  <c r="M1984" i="11"/>
  <c r="M1983" i="11"/>
  <c r="M1982" i="11"/>
  <c r="M1981" i="11"/>
  <c r="M1980" i="11"/>
  <c r="M1979" i="11"/>
  <c r="M1978" i="11"/>
  <c r="M1977" i="11"/>
  <c r="M1976" i="11"/>
  <c r="M1975" i="11"/>
  <c r="M1974" i="11"/>
  <c r="M1973" i="11"/>
  <c r="M1972" i="11"/>
  <c r="M1971" i="11"/>
  <c r="M1970" i="11"/>
  <c r="M1969" i="11"/>
  <c r="M1968" i="11"/>
  <c r="M1967" i="11"/>
  <c r="M1966" i="11"/>
  <c r="M1965" i="11"/>
  <c r="M1964" i="11"/>
  <c r="M1963" i="11"/>
  <c r="M1962" i="11"/>
  <c r="M1961" i="11"/>
  <c r="M1960" i="11"/>
  <c r="M1959" i="11"/>
  <c r="M1958" i="11"/>
  <c r="M1957" i="11"/>
  <c r="M1956" i="11"/>
  <c r="M1955" i="11"/>
  <c r="M1954" i="11"/>
  <c r="M1953" i="11"/>
  <c r="M1952" i="11"/>
  <c r="M1951" i="11"/>
  <c r="M1950" i="11"/>
  <c r="M1949" i="11"/>
  <c r="M1948" i="11"/>
  <c r="M1947" i="11"/>
  <c r="M1946" i="11"/>
  <c r="M1945" i="11"/>
  <c r="M1944" i="11"/>
  <c r="M1943" i="11"/>
  <c r="M1942" i="11"/>
  <c r="M1941" i="11"/>
  <c r="M1940" i="11"/>
  <c r="M1939" i="11"/>
  <c r="M1938" i="11"/>
  <c r="M1937" i="11"/>
  <c r="M1936" i="11"/>
  <c r="M1935" i="11"/>
  <c r="M1934" i="11"/>
  <c r="M1933" i="11"/>
  <c r="M1932" i="11"/>
  <c r="M1931" i="11"/>
  <c r="M1930" i="11"/>
  <c r="M1929" i="11"/>
  <c r="M1928" i="11"/>
  <c r="M1927" i="11"/>
  <c r="M1926" i="11"/>
  <c r="M1925" i="11"/>
  <c r="M1924" i="11"/>
  <c r="M1923" i="11"/>
  <c r="M1922" i="11"/>
  <c r="M1921" i="11"/>
  <c r="M1920" i="11"/>
  <c r="M1919" i="11"/>
  <c r="M1918" i="11"/>
  <c r="M1917" i="11"/>
  <c r="M1916" i="11"/>
  <c r="M1915" i="11"/>
  <c r="M1914" i="11"/>
  <c r="M1913" i="11"/>
  <c r="M1912" i="11"/>
  <c r="M1911" i="11"/>
  <c r="M1910" i="11"/>
  <c r="M1909" i="11"/>
  <c r="M1908" i="11"/>
  <c r="M1907" i="11"/>
  <c r="M1906" i="11"/>
  <c r="M1905" i="11"/>
  <c r="M1904" i="11"/>
  <c r="M1903" i="11"/>
  <c r="M1902" i="11"/>
  <c r="M1901" i="11"/>
  <c r="M1900" i="11"/>
  <c r="M1899" i="11"/>
  <c r="M1898" i="11"/>
  <c r="M1897" i="11"/>
  <c r="M1896" i="11"/>
  <c r="M1895" i="11"/>
  <c r="M1894" i="11"/>
  <c r="M1893" i="11"/>
  <c r="M1892" i="11"/>
  <c r="M1891" i="11"/>
  <c r="M1890" i="11"/>
  <c r="M1889" i="11"/>
  <c r="M1888" i="11"/>
  <c r="M1887" i="11"/>
  <c r="M1886" i="11"/>
  <c r="M1885" i="11"/>
  <c r="M1884" i="11"/>
  <c r="M1883" i="11"/>
  <c r="M1882" i="11"/>
  <c r="M1881" i="11"/>
  <c r="M1880" i="11"/>
  <c r="M1879" i="11"/>
  <c r="M1878" i="11"/>
  <c r="M1877" i="11"/>
  <c r="M1876" i="11"/>
  <c r="M1875" i="11"/>
  <c r="M1874" i="11"/>
  <c r="M1873" i="11"/>
  <c r="M1872" i="11"/>
  <c r="M1871" i="11"/>
  <c r="M1870" i="11"/>
  <c r="M1869" i="11"/>
  <c r="M1868" i="11"/>
  <c r="M1867" i="11"/>
  <c r="M1866" i="11"/>
  <c r="M1865" i="11"/>
  <c r="M1864" i="11"/>
  <c r="M1863" i="11"/>
  <c r="M1862" i="11"/>
  <c r="M1861" i="11"/>
  <c r="M1860" i="11"/>
  <c r="M1859" i="11"/>
  <c r="M1858" i="11"/>
  <c r="M1857" i="11"/>
  <c r="M1856" i="11"/>
  <c r="M1855" i="11"/>
  <c r="M1854" i="11"/>
  <c r="M1853" i="11"/>
  <c r="M1852" i="11"/>
  <c r="M1851" i="11"/>
  <c r="M1850" i="11"/>
  <c r="M1849" i="11"/>
  <c r="M1848" i="11"/>
  <c r="M1847" i="11"/>
  <c r="M1846" i="11"/>
  <c r="M1845" i="11"/>
  <c r="M1844" i="11"/>
  <c r="M1843" i="11"/>
  <c r="M1842" i="11"/>
  <c r="M1841" i="11"/>
  <c r="M1840" i="11"/>
  <c r="M1839" i="11"/>
  <c r="M1838" i="11"/>
  <c r="M1837" i="11"/>
  <c r="M1836" i="11"/>
  <c r="M1835" i="11"/>
  <c r="M1834" i="11"/>
  <c r="M1833" i="11"/>
  <c r="M1832" i="11"/>
  <c r="M1831" i="11"/>
  <c r="M1830" i="11"/>
  <c r="M1829" i="11"/>
  <c r="M1828" i="11"/>
  <c r="M1827" i="11"/>
  <c r="M1826" i="11"/>
  <c r="M1825" i="11"/>
  <c r="M1824" i="11"/>
  <c r="M1823" i="11"/>
  <c r="M1822" i="11"/>
  <c r="M1821" i="11"/>
  <c r="M1820" i="11"/>
  <c r="M1819" i="11"/>
  <c r="M1818" i="11"/>
  <c r="M1817" i="11"/>
  <c r="M1816" i="11"/>
  <c r="M1815" i="11"/>
  <c r="M1814" i="11"/>
  <c r="M1813" i="11"/>
  <c r="M1812" i="11"/>
  <c r="M1811" i="11"/>
  <c r="M1810" i="11"/>
  <c r="M1809" i="11"/>
  <c r="M1808" i="11"/>
  <c r="M1807" i="11"/>
  <c r="M1806" i="11"/>
  <c r="M1805" i="11"/>
  <c r="M1804" i="11"/>
  <c r="M1803" i="11"/>
  <c r="M1802" i="11"/>
  <c r="M1801" i="11"/>
  <c r="M1800" i="11"/>
  <c r="M1799" i="11"/>
  <c r="M1798" i="11"/>
  <c r="M1797" i="11"/>
  <c r="M1796" i="11"/>
  <c r="M1795" i="11"/>
  <c r="M1794" i="11"/>
  <c r="M1793" i="11"/>
  <c r="M1792" i="11"/>
  <c r="M1791" i="11"/>
  <c r="M1790" i="11"/>
  <c r="M1789" i="11"/>
  <c r="M1788" i="11"/>
  <c r="M1787" i="11"/>
  <c r="M1786" i="11"/>
  <c r="M1785" i="11"/>
  <c r="M1784" i="11"/>
  <c r="M1783" i="11"/>
  <c r="M1782" i="11"/>
  <c r="M1781" i="11"/>
  <c r="M1780" i="11"/>
  <c r="M1779" i="11"/>
  <c r="M1778" i="11"/>
  <c r="M1777" i="11"/>
  <c r="M1776" i="11"/>
  <c r="M1775" i="11"/>
  <c r="M1774" i="11"/>
  <c r="M1773" i="11"/>
  <c r="M1772" i="11"/>
  <c r="M1771" i="11"/>
  <c r="M1770" i="11"/>
  <c r="M1769" i="11"/>
  <c r="M1768" i="11"/>
  <c r="M1767" i="11"/>
  <c r="M1766" i="11"/>
  <c r="M1765" i="11"/>
  <c r="M1764" i="11"/>
  <c r="M1763" i="11"/>
  <c r="M1762" i="11"/>
  <c r="M1761" i="11"/>
  <c r="M1760" i="11"/>
  <c r="M1759" i="11"/>
  <c r="M1758" i="11"/>
  <c r="M1757" i="11"/>
  <c r="M1756" i="11"/>
  <c r="M1755" i="11"/>
  <c r="M1754" i="11"/>
  <c r="M1753" i="11"/>
  <c r="M1752" i="11"/>
  <c r="M1751" i="11"/>
  <c r="M1750" i="11"/>
  <c r="M1749" i="11"/>
  <c r="M1748" i="11"/>
  <c r="M1747" i="11"/>
  <c r="M1746" i="11"/>
  <c r="M1745" i="11"/>
  <c r="M1744" i="11"/>
  <c r="M1743" i="11"/>
  <c r="M1742" i="11"/>
  <c r="M1741" i="11"/>
  <c r="M1740" i="11"/>
  <c r="M1739" i="11"/>
  <c r="M1738" i="11"/>
  <c r="M1737" i="11"/>
  <c r="M1736" i="11"/>
  <c r="M1735" i="11"/>
  <c r="M1734" i="11"/>
  <c r="M1733" i="11"/>
  <c r="M1732" i="11"/>
  <c r="M1731" i="11"/>
  <c r="M1730" i="11"/>
  <c r="M1729" i="11"/>
  <c r="M1728" i="11"/>
  <c r="M1727" i="11"/>
  <c r="M1726" i="11"/>
  <c r="M1725" i="11"/>
  <c r="M1724" i="11"/>
  <c r="M1723" i="11"/>
  <c r="M1722" i="11"/>
  <c r="M1721" i="11"/>
  <c r="M1720" i="11"/>
  <c r="M1719" i="11"/>
  <c r="M1718" i="11"/>
  <c r="M1717" i="11"/>
  <c r="M1716" i="11"/>
  <c r="M1715" i="11"/>
  <c r="M1714" i="11"/>
  <c r="M1713" i="11"/>
  <c r="M1712" i="11"/>
  <c r="M1711" i="11"/>
  <c r="M1710" i="11"/>
  <c r="M1709" i="11"/>
  <c r="M1708" i="11"/>
  <c r="M1707" i="11"/>
  <c r="M1706" i="11"/>
  <c r="M1705" i="11"/>
  <c r="M1704" i="11"/>
  <c r="M1703" i="11"/>
  <c r="M1702" i="11"/>
  <c r="M1701" i="11"/>
  <c r="M1700" i="11"/>
  <c r="M1699" i="11"/>
  <c r="M1698" i="11"/>
  <c r="M1697" i="11"/>
  <c r="M1696" i="11"/>
  <c r="M1695" i="11"/>
  <c r="M1694" i="11"/>
  <c r="M1693" i="11"/>
  <c r="M1692" i="11"/>
  <c r="M1691" i="11"/>
  <c r="M1690" i="11"/>
  <c r="M1689" i="11"/>
  <c r="M1688" i="11"/>
  <c r="M1687" i="11"/>
  <c r="M1686" i="11"/>
  <c r="M1685" i="11"/>
  <c r="M1684" i="11"/>
  <c r="M1683" i="11"/>
  <c r="M1682" i="11"/>
  <c r="M1681" i="11"/>
  <c r="M1680" i="11"/>
  <c r="M1679" i="11"/>
  <c r="M1678" i="11"/>
  <c r="M1677" i="11"/>
  <c r="M1676" i="11"/>
  <c r="M1675" i="11"/>
  <c r="M1674" i="11"/>
  <c r="M1673" i="11"/>
  <c r="M1672" i="11"/>
  <c r="M1671" i="11"/>
  <c r="M1670" i="11"/>
  <c r="M1669" i="11"/>
  <c r="M1668" i="11"/>
  <c r="M1667" i="11"/>
  <c r="M1666" i="11"/>
  <c r="M1665" i="11"/>
  <c r="M1664" i="11"/>
  <c r="M1663" i="11"/>
  <c r="M1662" i="11"/>
  <c r="M1661" i="11"/>
  <c r="M1660" i="11"/>
  <c r="M1659" i="11"/>
  <c r="M1658" i="11"/>
  <c r="M1657" i="11"/>
  <c r="M1656" i="11"/>
  <c r="M1655" i="11"/>
  <c r="M1654" i="11"/>
  <c r="M1653" i="11"/>
  <c r="M1652" i="11"/>
  <c r="M1651" i="11"/>
  <c r="M1650" i="11"/>
  <c r="M1649" i="11"/>
  <c r="M1648" i="11"/>
  <c r="M1647" i="11"/>
  <c r="M1646" i="11"/>
  <c r="M1645" i="11"/>
  <c r="M1644" i="11"/>
  <c r="M1643" i="11"/>
  <c r="M1642" i="11"/>
  <c r="M1641" i="11"/>
  <c r="M1640" i="11"/>
  <c r="M1639" i="11"/>
  <c r="M1638" i="11"/>
  <c r="M1637" i="11"/>
  <c r="M1636" i="11"/>
  <c r="M1635" i="11"/>
  <c r="M1634" i="11"/>
  <c r="M1633" i="11"/>
  <c r="M1632" i="11"/>
  <c r="M1631" i="11"/>
  <c r="M1630" i="11"/>
  <c r="M1629" i="11"/>
  <c r="M1628" i="11"/>
  <c r="M1627" i="11"/>
  <c r="M1626" i="11"/>
  <c r="M1625" i="11"/>
  <c r="M1624" i="11"/>
  <c r="M1623" i="11"/>
  <c r="M1622" i="11"/>
  <c r="M1621" i="11"/>
  <c r="M1620" i="11"/>
  <c r="M1619" i="11"/>
  <c r="M1618" i="11"/>
  <c r="M1617" i="11"/>
  <c r="M1616" i="11"/>
  <c r="M1615" i="11"/>
  <c r="M1614" i="11"/>
  <c r="M1613" i="11"/>
  <c r="M1612" i="11"/>
  <c r="M1611" i="11"/>
  <c r="M1610" i="11"/>
  <c r="M1609" i="11"/>
  <c r="M1608" i="11"/>
  <c r="M1607" i="11"/>
  <c r="M1606" i="11"/>
  <c r="M1605" i="11"/>
  <c r="M1604" i="11"/>
  <c r="M1603" i="11"/>
  <c r="M1602" i="11"/>
  <c r="M1601" i="11"/>
  <c r="M1600" i="11"/>
  <c r="M1599" i="11"/>
  <c r="M1598" i="11"/>
  <c r="M1597" i="11"/>
  <c r="M1596" i="11"/>
  <c r="M1595" i="11"/>
  <c r="M1594" i="11"/>
  <c r="M1593" i="11"/>
  <c r="M1592" i="11"/>
  <c r="M1591" i="11"/>
  <c r="M1590" i="11"/>
  <c r="M1589" i="11"/>
  <c r="M1588" i="11"/>
  <c r="M1587" i="11"/>
  <c r="M1586" i="11"/>
  <c r="M1585" i="11"/>
  <c r="M1584" i="11"/>
  <c r="M1583" i="11"/>
  <c r="M1582" i="11"/>
  <c r="M1581" i="11"/>
  <c r="M1580" i="11"/>
  <c r="M1579" i="11"/>
  <c r="M1578" i="11"/>
  <c r="M1577" i="11"/>
  <c r="M1576" i="11"/>
  <c r="M1575" i="11"/>
  <c r="M1574" i="11"/>
  <c r="M1573" i="11"/>
  <c r="M1572" i="11"/>
  <c r="M1571" i="11"/>
  <c r="M1570" i="11"/>
  <c r="M1569" i="11"/>
  <c r="M1568" i="11"/>
  <c r="M1567" i="11"/>
  <c r="M1566" i="11"/>
  <c r="M1565" i="11"/>
  <c r="M1564" i="11"/>
  <c r="M1563" i="11"/>
  <c r="M1562" i="11"/>
  <c r="M1561" i="11"/>
  <c r="M1560" i="11"/>
  <c r="M1559" i="11"/>
  <c r="M1558" i="11"/>
  <c r="M1557" i="11"/>
  <c r="M1556" i="11"/>
  <c r="M1555" i="11"/>
  <c r="M1554" i="11"/>
  <c r="M1553" i="11"/>
  <c r="M1552" i="11"/>
  <c r="M1551" i="11"/>
  <c r="M1550" i="11"/>
  <c r="M1549" i="11"/>
  <c r="M1548" i="11"/>
  <c r="M1547" i="11"/>
  <c r="M1546" i="11"/>
  <c r="M1545" i="11"/>
  <c r="M1544" i="11"/>
  <c r="M1543" i="11"/>
  <c r="M1542" i="11"/>
  <c r="M1541" i="11"/>
  <c r="M1540" i="11"/>
  <c r="M1539" i="11"/>
  <c r="M1538" i="11"/>
  <c r="M1537" i="11"/>
  <c r="M1536" i="11"/>
  <c r="M1535" i="11"/>
  <c r="M1534" i="11"/>
  <c r="M1533" i="11"/>
  <c r="M1532" i="11"/>
  <c r="M1531" i="11"/>
  <c r="M1530" i="11"/>
  <c r="M1529" i="11"/>
  <c r="M1528" i="11"/>
  <c r="M1527" i="11"/>
  <c r="M1526" i="11"/>
  <c r="M1525" i="11"/>
  <c r="M1524" i="11"/>
  <c r="M1523" i="11"/>
  <c r="M1522" i="11"/>
  <c r="M1521" i="11"/>
  <c r="M1520" i="11"/>
  <c r="M1519" i="11"/>
  <c r="M1518" i="11"/>
  <c r="M1517" i="11"/>
  <c r="M1516" i="11"/>
  <c r="M1515" i="11"/>
  <c r="M1514" i="11"/>
  <c r="M1513" i="11"/>
  <c r="M1512" i="11"/>
  <c r="M1511" i="11"/>
  <c r="M1510" i="11"/>
  <c r="M1509" i="11"/>
  <c r="M1508" i="11"/>
  <c r="M1507" i="11"/>
  <c r="M1506" i="11"/>
  <c r="M1505" i="11"/>
  <c r="M1504" i="11"/>
  <c r="M1503" i="11"/>
  <c r="M1502" i="11"/>
  <c r="M1501" i="11"/>
  <c r="M1500" i="11"/>
  <c r="M1499" i="11"/>
  <c r="M1498" i="11"/>
  <c r="M1497" i="11"/>
  <c r="M1496" i="11"/>
  <c r="M1495" i="11"/>
  <c r="M1494" i="11"/>
  <c r="M1493" i="11"/>
  <c r="M1492" i="11"/>
  <c r="M1491" i="11"/>
  <c r="M1490" i="11"/>
  <c r="M1489" i="11"/>
  <c r="M1488" i="11"/>
  <c r="M1487" i="11"/>
  <c r="M1486" i="11"/>
  <c r="M1485" i="11"/>
  <c r="M1484" i="11"/>
  <c r="M1483" i="11"/>
  <c r="M1482" i="11"/>
  <c r="M1481" i="11"/>
  <c r="M1480" i="11"/>
  <c r="M1479" i="11"/>
  <c r="M1478" i="11"/>
  <c r="M1477" i="11"/>
  <c r="M1476" i="11"/>
  <c r="M1475" i="11"/>
  <c r="M1474" i="11"/>
  <c r="M1473" i="11"/>
  <c r="M1472" i="11"/>
  <c r="M1471" i="11"/>
  <c r="M1470" i="11"/>
  <c r="M1469" i="11"/>
  <c r="M1468" i="11"/>
  <c r="M1467" i="11"/>
  <c r="M1466" i="11"/>
  <c r="M1465" i="11"/>
  <c r="M1464" i="11"/>
  <c r="M1463" i="11"/>
  <c r="M1462" i="11"/>
  <c r="M1461" i="11"/>
  <c r="M1460" i="11"/>
  <c r="M1459" i="11"/>
  <c r="M1458" i="11"/>
  <c r="M1457" i="11"/>
  <c r="M1456" i="11"/>
  <c r="M1455" i="11"/>
  <c r="M1454" i="11"/>
  <c r="M1453" i="11"/>
  <c r="M1452" i="11"/>
  <c r="M1451" i="11"/>
  <c r="M1450" i="11"/>
  <c r="M1449" i="11"/>
  <c r="M1448" i="11"/>
  <c r="M1447" i="11"/>
  <c r="M1446" i="11"/>
  <c r="M1445" i="11"/>
  <c r="M1444" i="11"/>
  <c r="M1443" i="11"/>
  <c r="M1442" i="11"/>
  <c r="M1441" i="11"/>
  <c r="M1440" i="11"/>
  <c r="M1439" i="11"/>
  <c r="M1438" i="11"/>
  <c r="M1437" i="11"/>
  <c r="M1436" i="11"/>
  <c r="M1435" i="11"/>
  <c r="M1434" i="11"/>
  <c r="M1433" i="11"/>
  <c r="M1432" i="11"/>
  <c r="M1431" i="11"/>
  <c r="M1430" i="11"/>
  <c r="M1429" i="11"/>
  <c r="M1428" i="11"/>
  <c r="M1427" i="11"/>
  <c r="M1426" i="11"/>
  <c r="M1425" i="11"/>
  <c r="M1424" i="11"/>
  <c r="M1423" i="11"/>
  <c r="M1422" i="11"/>
  <c r="M1421" i="11"/>
  <c r="M1420" i="11"/>
  <c r="M1419" i="11"/>
  <c r="M1418" i="11"/>
  <c r="M1417" i="11"/>
  <c r="M1416" i="11"/>
  <c r="M1415" i="11"/>
  <c r="M1414" i="11"/>
  <c r="M1413" i="11"/>
  <c r="M1412" i="11"/>
  <c r="M1411" i="11"/>
  <c r="M1410" i="11"/>
  <c r="M1409" i="11"/>
  <c r="M1408" i="11"/>
  <c r="M1407" i="11"/>
  <c r="M1406" i="11"/>
  <c r="M1405" i="11"/>
  <c r="M1404" i="11"/>
  <c r="M1403" i="11"/>
  <c r="M1402" i="11"/>
  <c r="M1401" i="11"/>
  <c r="M1400" i="11"/>
  <c r="M1399" i="11"/>
  <c r="M1398" i="11"/>
  <c r="M1397" i="11"/>
  <c r="M1396" i="11"/>
  <c r="M1395" i="11"/>
  <c r="M1394" i="11"/>
  <c r="M1393" i="11"/>
  <c r="M1392" i="11"/>
  <c r="M1391" i="11"/>
  <c r="M1390" i="11"/>
  <c r="M1389" i="11"/>
  <c r="M1388" i="11"/>
  <c r="M1387" i="11"/>
  <c r="M1386" i="11"/>
  <c r="M1385" i="11"/>
  <c r="M1384" i="11"/>
  <c r="M1383" i="11"/>
  <c r="M1382" i="11"/>
  <c r="M1381" i="11"/>
  <c r="M1380" i="11"/>
  <c r="M1379" i="11"/>
  <c r="M1378" i="11"/>
  <c r="M1377" i="11"/>
  <c r="M1376" i="11"/>
  <c r="M1375" i="11"/>
  <c r="M1374" i="11"/>
  <c r="M1373" i="11"/>
  <c r="M1372" i="11"/>
  <c r="M1371" i="11"/>
  <c r="M1370" i="11"/>
  <c r="M1369" i="11"/>
  <c r="M1368" i="11"/>
  <c r="M1367" i="11"/>
  <c r="M1366" i="11"/>
  <c r="M1365" i="11"/>
  <c r="M1364" i="11"/>
  <c r="M1363" i="11"/>
  <c r="M1362" i="11"/>
  <c r="M1361" i="11"/>
  <c r="M1360" i="11"/>
  <c r="M1359" i="11"/>
  <c r="M1358" i="11"/>
  <c r="M1357" i="11"/>
  <c r="M1356" i="11"/>
  <c r="M1355" i="11"/>
  <c r="M1354" i="11"/>
  <c r="M1353" i="11"/>
  <c r="M1352" i="11"/>
  <c r="M1351" i="11"/>
  <c r="M1350" i="11"/>
  <c r="M1349" i="11"/>
  <c r="M1348" i="11"/>
  <c r="M1347" i="11"/>
  <c r="M1346" i="11"/>
  <c r="M1345" i="11"/>
  <c r="M1344" i="11"/>
  <c r="M1343" i="11"/>
  <c r="M1342" i="11"/>
  <c r="M1341" i="11"/>
  <c r="M1340" i="11"/>
  <c r="M1339" i="11"/>
  <c r="M1338" i="11"/>
  <c r="M1337" i="11"/>
  <c r="M1336" i="11"/>
  <c r="M1335" i="11"/>
  <c r="M1334" i="11"/>
  <c r="M1333" i="11"/>
  <c r="M1332" i="11"/>
  <c r="M1331" i="11"/>
  <c r="M1330" i="11"/>
  <c r="M1329" i="11"/>
  <c r="M1328" i="11"/>
  <c r="M1327" i="11"/>
  <c r="M1326" i="11"/>
  <c r="M1325" i="11"/>
  <c r="M1324" i="11"/>
  <c r="M1323" i="11"/>
  <c r="M1322" i="11"/>
  <c r="M1321" i="11"/>
  <c r="M1320" i="11"/>
  <c r="M1319" i="11"/>
  <c r="M1318" i="11"/>
  <c r="M1317" i="11"/>
  <c r="M1316" i="11"/>
  <c r="M1315" i="11"/>
  <c r="M1314" i="11"/>
  <c r="M1313" i="11"/>
  <c r="M1312" i="11"/>
  <c r="M1311" i="11"/>
  <c r="M1310" i="11"/>
  <c r="M1309" i="11"/>
  <c r="M1308" i="11"/>
  <c r="M1307" i="11"/>
  <c r="M1306" i="11"/>
  <c r="M1305" i="11"/>
  <c r="M1304" i="11"/>
  <c r="M1303" i="11"/>
  <c r="M1302" i="11"/>
  <c r="M1301" i="11"/>
  <c r="M1300" i="11"/>
  <c r="M1299" i="11"/>
  <c r="M1298" i="11"/>
  <c r="M1297" i="11"/>
  <c r="M1296" i="11"/>
  <c r="M1295" i="11"/>
  <c r="M1294" i="11"/>
  <c r="M1293" i="11"/>
  <c r="M1292" i="11"/>
  <c r="M1291" i="11"/>
  <c r="M1290" i="11"/>
  <c r="M1289" i="11"/>
  <c r="M1288" i="11"/>
  <c r="M1287" i="11"/>
  <c r="M1286" i="11"/>
  <c r="M1285" i="11"/>
  <c r="M1284" i="11"/>
  <c r="M1283" i="11"/>
  <c r="M1282" i="11"/>
  <c r="M1281" i="11"/>
  <c r="M1280" i="11"/>
  <c r="M1279" i="11"/>
  <c r="M1278" i="11"/>
  <c r="M1277" i="11"/>
  <c r="M1276" i="11"/>
  <c r="M1275" i="11"/>
  <c r="M1274" i="11"/>
  <c r="M1273" i="11"/>
  <c r="M1272" i="11"/>
  <c r="M1271" i="11"/>
  <c r="M1270" i="11"/>
  <c r="M1269" i="11"/>
  <c r="M1268" i="11"/>
  <c r="M1267" i="11"/>
  <c r="M1266" i="11"/>
  <c r="M1265" i="11"/>
  <c r="M1264" i="11"/>
  <c r="M1263" i="11"/>
  <c r="M1262" i="11"/>
  <c r="M1261" i="11"/>
  <c r="M1260" i="11"/>
  <c r="M1259" i="11"/>
  <c r="M1258" i="11"/>
  <c r="M1257" i="11"/>
  <c r="M1256" i="11"/>
  <c r="M1255" i="11"/>
  <c r="M1254" i="11"/>
  <c r="M1253" i="11"/>
  <c r="M1252" i="11"/>
  <c r="M1251" i="11"/>
  <c r="M1250" i="11"/>
  <c r="M1249" i="11"/>
  <c r="M1248" i="11"/>
  <c r="M1247" i="11"/>
  <c r="M1246" i="11"/>
  <c r="M1245" i="11"/>
  <c r="M1244" i="11"/>
  <c r="M1243" i="11"/>
  <c r="M1242" i="11"/>
  <c r="M1241" i="11"/>
  <c r="M1240" i="11"/>
  <c r="M1239" i="11"/>
  <c r="M1238" i="11"/>
  <c r="M1237" i="11"/>
  <c r="M1236" i="11"/>
  <c r="M1235" i="11"/>
  <c r="M1234" i="11"/>
  <c r="M1233" i="11"/>
  <c r="M1232" i="11"/>
  <c r="M1231" i="11"/>
  <c r="M1230" i="11"/>
  <c r="M1229" i="11"/>
  <c r="M1228" i="11"/>
  <c r="M1227" i="11"/>
  <c r="M1226" i="11"/>
  <c r="M1225" i="11"/>
  <c r="M1224" i="11"/>
  <c r="M1223" i="11"/>
  <c r="M1222" i="11"/>
  <c r="M1221" i="11"/>
  <c r="M1220" i="11"/>
  <c r="M1219" i="11"/>
  <c r="M1218" i="11"/>
  <c r="M1217" i="11"/>
  <c r="M1216" i="11"/>
  <c r="M1215" i="11"/>
  <c r="M1214" i="11"/>
  <c r="M1213" i="11"/>
  <c r="M1212" i="11"/>
  <c r="M1211" i="11"/>
  <c r="M1210" i="11"/>
  <c r="M1209" i="11"/>
  <c r="M1208" i="11"/>
  <c r="M1207" i="11"/>
  <c r="M1206" i="11"/>
  <c r="M1205" i="11"/>
  <c r="M1204" i="11"/>
  <c r="M1203" i="11"/>
  <c r="M1202" i="11"/>
  <c r="M1201" i="11"/>
  <c r="M1200" i="11"/>
  <c r="M1199" i="11"/>
  <c r="M1198" i="11"/>
  <c r="M1197" i="11"/>
  <c r="M1196" i="11"/>
  <c r="M1195" i="11"/>
  <c r="M1194" i="11"/>
  <c r="M1193" i="11"/>
  <c r="M1192" i="11"/>
  <c r="M1191" i="11"/>
  <c r="M1190" i="11"/>
  <c r="M1189" i="11"/>
  <c r="M1188" i="11"/>
  <c r="M1187" i="11"/>
  <c r="M1186" i="11"/>
  <c r="M1185" i="11"/>
  <c r="M1184" i="11"/>
  <c r="M1183" i="11"/>
  <c r="M1182" i="11"/>
  <c r="M1181" i="11"/>
  <c r="M1180" i="11"/>
  <c r="M1179" i="11"/>
  <c r="M1178" i="11"/>
  <c r="M1177" i="11"/>
  <c r="M1176" i="11"/>
  <c r="M1175" i="11"/>
  <c r="M1174" i="11"/>
  <c r="M1173" i="11"/>
  <c r="M1172" i="11"/>
  <c r="M1171" i="11"/>
  <c r="M1170" i="11"/>
  <c r="M1169" i="11"/>
  <c r="M1168" i="11"/>
  <c r="M1167" i="11"/>
  <c r="M1166" i="11"/>
  <c r="M1165" i="11"/>
  <c r="M1164" i="11"/>
  <c r="M1163" i="11"/>
  <c r="M1162" i="11"/>
  <c r="M1161" i="11"/>
  <c r="M1160" i="11"/>
  <c r="M1159" i="11"/>
  <c r="M1158" i="11"/>
  <c r="M1157" i="11"/>
  <c r="M1156" i="11"/>
  <c r="M1155" i="11"/>
  <c r="M1154" i="11"/>
  <c r="M1153" i="11"/>
  <c r="M1152" i="11"/>
  <c r="M1151" i="11"/>
  <c r="M1150" i="11"/>
  <c r="M1149" i="11"/>
  <c r="M1148" i="11"/>
  <c r="M1147" i="11"/>
  <c r="M1146" i="11"/>
  <c r="M1145" i="11"/>
  <c r="M1144" i="11"/>
  <c r="M1143" i="11"/>
  <c r="M1142" i="11"/>
  <c r="M1141" i="11"/>
  <c r="M1140" i="11"/>
  <c r="M1139" i="11"/>
  <c r="M1138" i="11"/>
  <c r="M1137" i="11"/>
  <c r="M1136" i="11"/>
  <c r="M1135" i="11"/>
  <c r="M1134" i="11"/>
  <c r="M1133" i="11"/>
  <c r="M1132" i="11"/>
  <c r="M1131" i="11"/>
  <c r="M1130" i="11"/>
  <c r="M1129" i="11"/>
  <c r="M1128" i="11"/>
  <c r="M1127" i="11"/>
  <c r="M1126" i="11"/>
  <c r="M1125" i="11"/>
  <c r="M1124" i="11"/>
  <c r="M1123" i="11"/>
  <c r="M1122" i="11"/>
  <c r="M1121" i="11"/>
  <c r="M1120" i="11"/>
  <c r="M1119" i="11"/>
  <c r="M1118" i="11"/>
  <c r="M1117" i="11"/>
  <c r="M1116" i="11"/>
  <c r="M1115" i="11"/>
  <c r="M1114" i="11"/>
  <c r="M1113" i="11"/>
  <c r="M1112" i="11"/>
  <c r="M1111" i="11"/>
  <c r="M1110" i="11"/>
  <c r="M1109" i="11"/>
  <c r="M1108" i="11"/>
  <c r="M1107" i="11"/>
  <c r="M1106" i="11"/>
  <c r="M1105" i="11"/>
  <c r="M1104" i="11"/>
  <c r="M1103" i="11"/>
  <c r="M1102" i="11"/>
  <c r="M1101" i="11"/>
  <c r="M1100" i="11"/>
  <c r="M1099" i="11"/>
  <c r="M1098" i="11"/>
  <c r="M1097" i="11"/>
  <c r="M1096" i="11"/>
  <c r="M1095" i="11"/>
  <c r="M1094" i="11"/>
  <c r="M1093" i="11"/>
  <c r="M1092" i="11"/>
  <c r="M1091" i="11"/>
  <c r="M1090" i="11"/>
  <c r="M1089" i="11"/>
  <c r="M1088" i="11"/>
  <c r="M1087" i="11"/>
  <c r="M1086" i="11"/>
  <c r="M1085" i="11"/>
  <c r="M1084" i="11"/>
  <c r="M1083" i="11"/>
  <c r="M1082" i="11"/>
  <c r="M1081" i="11"/>
  <c r="M1080" i="11"/>
  <c r="M1079" i="11"/>
  <c r="M1078" i="11"/>
  <c r="M1077" i="11"/>
  <c r="M1076" i="11"/>
  <c r="M1075" i="11"/>
  <c r="M1074" i="11"/>
  <c r="M1073" i="11"/>
  <c r="M1072" i="11"/>
  <c r="M1071" i="11"/>
  <c r="M1070" i="11"/>
  <c r="M1069" i="11"/>
  <c r="M1068" i="11"/>
  <c r="M1067" i="11"/>
  <c r="M1066" i="11"/>
  <c r="M1065" i="11"/>
  <c r="M1064" i="11"/>
  <c r="M1063" i="11"/>
  <c r="M1062" i="11"/>
  <c r="M1061" i="11"/>
  <c r="M1060" i="11"/>
  <c r="M1059" i="11"/>
  <c r="M1058" i="11"/>
  <c r="M1057" i="11"/>
  <c r="M1056" i="11"/>
  <c r="M1055" i="11"/>
  <c r="M1054" i="11"/>
  <c r="M1053" i="11"/>
  <c r="M1052" i="11"/>
  <c r="M1051" i="11"/>
  <c r="M1050" i="11"/>
  <c r="M1049" i="11"/>
  <c r="M1048" i="11"/>
  <c r="M1047" i="11"/>
  <c r="M1046" i="11"/>
  <c r="M1045" i="11"/>
  <c r="M1044" i="11"/>
  <c r="M1043" i="11"/>
  <c r="M1042" i="11"/>
  <c r="M1041" i="11"/>
  <c r="M1040" i="11"/>
  <c r="M1039" i="11"/>
  <c r="M1038" i="11"/>
  <c r="M1037" i="11"/>
  <c r="M1036" i="11"/>
  <c r="M1035" i="11"/>
  <c r="M1034" i="11"/>
  <c r="M1033" i="11"/>
  <c r="M1032" i="11"/>
  <c r="M1031" i="11"/>
  <c r="M1030" i="11"/>
  <c r="M1029" i="11"/>
  <c r="M1028" i="11"/>
  <c r="M1027" i="11"/>
  <c r="M1026" i="11"/>
  <c r="M1025" i="11"/>
  <c r="M1024" i="11"/>
  <c r="M1023" i="11"/>
  <c r="M1022" i="11"/>
  <c r="M1021" i="11"/>
  <c r="M1020" i="11"/>
  <c r="M1019" i="11"/>
  <c r="M1018" i="11"/>
  <c r="M1017" i="11"/>
  <c r="M1016" i="11"/>
  <c r="M1015" i="11"/>
  <c r="M1014" i="11"/>
  <c r="M1013" i="11"/>
  <c r="M1012" i="11"/>
  <c r="M1011" i="11"/>
  <c r="M1010" i="11"/>
  <c r="M1009" i="11"/>
  <c r="M1008" i="11"/>
  <c r="M1007" i="11"/>
  <c r="M1006" i="11"/>
  <c r="M1005" i="11"/>
  <c r="M1004" i="11"/>
  <c r="M1003" i="11"/>
  <c r="M1002" i="11"/>
  <c r="M1001" i="11"/>
  <c r="M1000" i="11"/>
  <c r="M999" i="11"/>
  <c r="M998" i="11"/>
  <c r="M997" i="11"/>
  <c r="M996" i="11"/>
  <c r="M995" i="11"/>
  <c r="M994" i="11"/>
  <c r="M993" i="11"/>
  <c r="M992" i="11"/>
  <c r="M991" i="11"/>
  <c r="M990" i="11"/>
  <c r="M989" i="11"/>
  <c r="M988" i="11"/>
  <c r="M987" i="11"/>
  <c r="M986" i="11"/>
  <c r="M985" i="11"/>
  <c r="M984" i="11"/>
  <c r="M983" i="11"/>
  <c r="M982" i="11"/>
  <c r="M981" i="11"/>
  <c r="M980" i="11"/>
  <c r="M979" i="11"/>
  <c r="M978" i="11"/>
  <c r="M977" i="11"/>
  <c r="M976" i="11"/>
  <c r="M975" i="11"/>
  <c r="M974" i="11"/>
  <c r="M973" i="11"/>
  <c r="M972" i="11"/>
  <c r="M971" i="11"/>
  <c r="M970" i="11"/>
  <c r="M969" i="11"/>
  <c r="M968" i="11"/>
  <c r="M967" i="11"/>
  <c r="M966" i="11"/>
  <c r="M965" i="11"/>
  <c r="M964" i="11"/>
  <c r="M963" i="11"/>
  <c r="M962" i="11"/>
  <c r="M961" i="11"/>
  <c r="M960" i="11"/>
  <c r="M959" i="11"/>
  <c r="M958" i="11"/>
  <c r="M957" i="11"/>
  <c r="M956" i="11"/>
  <c r="M955" i="11"/>
  <c r="M954" i="11"/>
  <c r="M953" i="11"/>
  <c r="M952" i="11"/>
  <c r="M951" i="11"/>
  <c r="M950" i="11"/>
  <c r="M949" i="11"/>
  <c r="M948" i="11"/>
  <c r="M947" i="11"/>
  <c r="M946" i="11"/>
  <c r="M945" i="11"/>
  <c r="M944" i="11"/>
  <c r="M943" i="11"/>
  <c r="M942" i="11"/>
  <c r="M941" i="11"/>
  <c r="M940" i="11"/>
  <c r="M939" i="11"/>
  <c r="M938" i="11"/>
  <c r="M937" i="11"/>
  <c r="M936" i="11"/>
  <c r="M935" i="11"/>
  <c r="M934" i="11"/>
  <c r="M933" i="11"/>
  <c r="M932" i="11"/>
  <c r="M931" i="11"/>
  <c r="M930" i="11"/>
  <c r="M929" i="11"/>
  <c r="M928" i="11"/>
  <c r="M927" i="11"/>
  <c r="M926" i="11"/>
  <c r="M925" i="11"/>
  <c r="M924" i="11"/>
  <c r="M923" i="11"/>
  <c r="M922" i="11"/>
  <c r="M921" i="11"/>
  <c r="M920" i="11"/>
  <c r="M919" i="11"/>
  <c r="M918" i="11"/>
  <c r="M917" i="11"/>
  <c r="M916" i="11"/>
  <c r="M915" i="11"/>
  <c r="M914" i="11"/>
  <c r="M913" i="11"/>
  <c r="M912" i="11"/>
  <c r="M911" i="11"/>
  <c r="M910" i="11"/>
  <c r="M909" i="11"/>
  <c r="M908" i="11"/>
  <c r="M907" i="11"/>
  <c r="M906" i="11"/>
  <c r="M905" i="11"/>
  <c r="M904" i="11"/>
  <c r="M903" i="11"/>
  <c r="M902" i="11"/>
  <c r="M901" i="11"/>
  <c r="M900" i="11"/>
  <c r="M899" i="11"/>
  <c r="M898" i="11"/>
  <c r="M897" i="11"/>
  <c r="M896" i="11"/>
  <c r="M895" i="11"/>
  <c r="M894" i="11"/>
  <c r="M893" i="11"/>
  <c r="M892" i="11"/>
  <c r="M891" i="11"/>
  <c r="M890" i="11"/>
  <c r="M889" i="11"/>
  <c r="M888" i="11"/>
  <c r="M887" i="11"/>
  <c r="M886" i="11"/>
  <c r="M885" i="11"/>
  <c r="M884" i="11"/>
  <c r="M883" i="11"/>
  <c r="M882" i="11"/>
  <c r="M881" i="11"/>
  <c r="M880" i="11"/>
  <c r="M879" i="11"/>
  <c r="M878" i="11"/>
  <c r="M877" i="11"/>
  <c r="M876" i="11"/>
  <c r="M875" i="11"/>
  <c r="M874" i="11"/>
  <c r="M873" i="11"/>
  <c r="M872" i="11"/>
  <c r="M871" i="11"/>
  <c r="M870" i="11"/>
  <c r="M869" i="11"/>
  <c r="M868" i="11"/>
  <c r="M867" i="11"/>
  <c r="M866" i="11"/>
  <c r="M865" i="11"/>
  <c r="M864" i="11"/>
  <c r="M863" i="11"/>
  <c r="M862" i="11"/>
  <c r="M861" i="11"/>
  <c r="M860" i="11"/>
  <c r="M859" i="11"/>
  <c r="M858" i="11"/>
  <c r="M857" i="11"/>
  <c r="M856" i="11"/>
  <c r="M855" i="11"/>
  <c r="M854" i="11"/>
  <c r="M853" i="11"/>
  <c r="M852" i="11"/>
  <c r="M851" i="11"/>
  <c r="M850" i="11"/>
  <c r="M849" i="11"/>
  <c r="M848" i="11"/>
  <c r="M847" i="11"/>
  <c r="M846" i="11"/>
  <c r="M845" i="11"/>
  <c r="M844" i="11"/>
  <c r="M843" i="11"/>
  <c r="M842" i="11"/>
  <c r="M841" i="11"/>
  <c r="M840" i="11"/>
  <c r="M839" i="11"/>
  <c r="M838" i="11"/>
  <c r="M837" i="11"/>
  <c r="M836" i="11"/>
  <c r="M835" i="11"/>
  <c r="M834" i="11"/>
  <c r="M833" i="11"/>
  <c r="M832" i="11"/>
  <c r="M831" i="11"/>
  <c r="M830" i="11"/>
  <c r="M829" i="11"/>
  <c r="M828" i="11"/>
  <c r="M827" i="11"/>
  <c r="M826" i="11"/>
  <c r="M825" i="11"/>
  <c r="M824" i="11"/>
  <c r="M823" i="11"/>
  <c r="M822" i="11"/>
  <c r="M821" i="11"/>
  <c r="M820" i="11"/>
  <c r="M819" i="11"/>
  <c r="M818" i="11"/>
  <c r="M817" i="11"/>
  <c r="M816" i="11"/>
  <c r="M815" i="11"/>
  <c r="M814" i="11"/>
  <c r="M813" i="11"/>
  <c r="M812" i="11"/>
  <c r="M811" i="11"/>
  <c r="M810" i="11"/>
  <c r="M809" i="11"/>
  <c r="M808" i="11"/>
  <c r="M807" i="11"/>
  <c r="M806" i="11"/>
  <c r="M805" i="11"/>
  <c r="M804" i="11"/>
  <c r="M803" i="11"/>
  <c r="M802" i="11"/>
  <c r="M801" i="11"/>
  <c r="M800" i="11"/>
  <c r="M799" i="11"/>
  <c r="M798" i="11"/>
  <c r="M797" i="11"/>
  <c r="M796" i="11"/>
  <c r="M795" i="11"/>
  <c r="M794" i="11"/>
  <c r="M793" i="11"/>
  <c r="M792" i="11"/>
  <c r="M791" i="11"/>
  <c r="M790" i="11"/>
  <c r="M789" i="11"/>
  <c r="M788" i="11"/>
  <c r="M787" i="11"/>
  <c r="M786" i="11"/>
  <c r="M785" i="11"/>
  <c r="M784" i="11"/>
  <c r="M783" i="11"/>
  <c r="M782" i="11"/>
  <c r="M781" i="11"/>
  <c r="M780" i="11"/>
  <c r="M779" i="11"/>
  <c r="M778" i="11"/>
  <c r="M777" i="11"/>
  <c r="M776" i="11"/>
  <c r="M775" i="11"/>
  <c r="M774" i="11"/>
  <c r="M773" i="11"/>
  <c r="M772" i="11"/>
  <c r="M771" i="11"/>
  <c r="M770" i="11"/>
  <c r="M769" i="11"/>
  <c r="M768" i="11"/>
  <c r="M767" i="11"/>
  <c r="M766" i="11"/>
  <c r="M765" i="11"/>
  <c r="M764" i="11"/>
  <c r="M763" i="11"/>
  <c r="M762" i="11"/>
  <c r="M761" i="11"/>
  <c r="M760" i="11"/>
  <c r="M759" i="11"/>
  <c r="M758" i="11"/>
  <c r="M757" i="11"/>
  <c r="M756" i="11"/>
  <c r="M755" i="11"/>
  <c r="M754" i="11"/>
  <c r="M753" i="11"/>
  <c r="M752" i="11"/>
  <c r="M751" i="11"/>
  <c r="M750" i="11"/>
  <c r="M749" i="11"/>
  <c r="M748" i="11"/>
  <c r="M747" i="11"/>
  <c r="M746" i="11"/>
  <c r="M745" i="11"/>
  <c r="M744" i="11"/>
  <c r="M743" i="11"/>
  <c r="M742" i="11"/>
  <c r="M741" i="11"/>
  <c r="M740" i="11"/>
  <c r="M739" i="11"/>
  <c r="M738" i="11"/>
  <c r="M737" i="11"/>
  <c r="M736" i="11"/>
  <c r="M735" i="11"/>
  <c r="M734" i="11"/>
  <c r="M733" i="11"/>
  <c r="M732" i="11"/>
  <c r="M731" i="11"/>
  <c r="M730" i="11"/>
  <c r="M729" i="11"/>
  <c r="M728" i="11"/>
  <c r="M727" i="11"/>
  <c r="M726" i="11"/>
  <c r="M725" i="11"/>
  <c r="M724" i="11"/>
  <c r="M723" i="11"/>
  <c r="M722" i="11"/>
  <c r="M721" i="11"/>
  <c r="M720" i="11"/>
  <c r="M719" i="11"/>
  <c r="M718" i="11"/>
  <c r="M717" i="11"/>
  <c r="M716" i="11"/>
  <c r="M715" i="11"/>
  <c r="M714" i="11"/>
  <c r="M713" i="11"/>
  <c r="M712" i="11"/>
  <c r="M711" i="11"/>
  <c r="M710" i="11"/>
  <c r="M709" i="11"/>
  <c r="M708" i="11"/>
  <c r="M707" i="11"/>
  <c r="M706" i="11"/>
  <c r="M705" i="11"/>
  <c r="M704" i="11"/>
  <c r="M703" i="11"/>
  <c r="M702" i="11"/>
  <c r="M701" i="11"/>
  <c r="M700" i="11"/>
  <c r="M699" i="11"/>
  <c r="M698" i="11"/>
  <c r="M697" i="11"/>
  <c r="M696" i="11"/>
  <c r="M695" i="11"/>
  <c r="M694" i="11"/>
  <c r="M693" i="11"/>
  <c r="M692" i="11"/>
  <c r="M691" i="11"/>
  <c r="M690" i="11"/>
  <c r="M689" i="11"/>
  <c r="M688" i="11"/>
  <c r="M687" i="11"/>
  <c r="M686" i="11"/>
  <c r="M685" i="11"/>
  <c r="M684" i="11"/>
  <c r="M683" i="11"/>
  <c r="M682" i="11"/>
  <c r="M681" i="11"/>
  <c r="M680" i="11"/>
  <c r="M679" i="11"/>
  <c r="M678" i="11"/>
  <c r="M677" i="11"/>
  <c r="M676" i="11"/>
  <c r="M675" i="11"/>
  <c r="M674" i="11"/>
  <c r="M673" i="11"/>
  <c r="M672" i="11"/>
  <c r="M671" i="11"/>
  <c r="M670" i="11"/>
  <c r="M669" i="11"/>
  <c r="M668" i="11"/>
  <c r="M667" i="11"/>
  <c r="M666" i="11"/>
  <c r="M665" i="11"/>
  <c r="M664" i="11"/>
  <c r="M663" i="11"/>
  <c r="M662" i="11"/>
  <c r="M661" i="11"/>
  <c r="M660" i="11"/>
  <c r="M659" i="11"/>
  <c r="M658" i="11"/>
  <c r="M657" i="11"/>
  <c r="M656" i="11"/>
  <c r="M655" i="11"/>
  <c r="M654" i="11"/>
  <c r="M653" i="11"/>
  <c r="M652" i="11"/>
  <c r="M651" i="11"/>
  <c r="M650" i="11"/>
  <c r="M649" i="11"/>
  <c r="M648" i="11"/>
  <c r="M647" i="11"/>
  <c r="M646" i="11"/>
  <c r="M645" i="11"/>
  <c r="M644" i="11"/>
  <c r="M643" i="11"/>
  <c r="M642" i="11"/>
  <c r="M641" i="11"/>
  <c r="M640" i="11"/>
  <c r="M639" i="11"/>
  <c r="M638" i="11"/>
  <c r="M637" i="11"/>
  <c r="M636" i="11"/>
  <c r="M635" i="11"/>
  <c r="M634" i="11"/>
  <c r="M633" i="11"/>
  <c r="M632" i="11"/>
  <c r="M631" i="11"/>
  <c r="M630" i="11"/>
  <c r="M629" i="11"/>
  <c r="M628" i="11"/>
  <c r="M627" i="11"/>
  <c r="M626" i="11"/>
  <c r="M625" i="11"/>
  <c r="M624" i="11"/>
  <c r="M623" i="11"/>
  <c r="M622" i="11"/>
  <c r="M621" i="11"/>
  <c r="M620" i="11"/>
  <c r="M619" i="11"/>
  <c r="M618" i="11"/>
  <c r="M617" i="11"/>
  <c r="M616" i="11"/>
  <c r="M615" i="11"/>
  <c r="M614" i="11"/>
  <c r="M613" i="11"/>
  <c r="M612" i="11"/>
  <c r="M611" i="11"/>
  <c r="M610" i="11"/>
  <c r="M609" i="11"/>
  <c r="M608" i="11"/>
  <c r="M607" i="11"/>
  <c r="M606" i="11"/>
  <c r="M605" i="11"/>
  <c r="M604" i="11"/>
  <c r="M603" i="11"/>
  <c r="M602" i="11"/>
  <c r="M601" i="11"/>
  <c r="M600" i="11"/>
  <c r="M599" i="11"/>
  <c r="M598" i="11"/>
  <c r="M597" i="11"/>
  <c r="M596" i="11"/>
  <c r="M595" i="11"/>
  <c r="M594" i="11"/>
  <c r="M593" i="11"/>
  <c r="M592" i="11"/>
  <c r="M591" i="11"/>
  <c r="M590" i="11"/>
  <c r="M589" i="11"/>
  <c r="M588" i="11"/>
  <c r="M587" i="11"/>
  <c r="M586" i="11"/>
  <c r="M585" i="11"/>
  <c r="M584" i="11"/>
  <c r="M583" i="11"/>
  <c r="M582" i="11"/>
  <c r="M581" i="11"/>
  <c r="M580" i="11"/>
  <c r="M579" i="11"/>
  <c r="M578" i="11"/>
  <c r="M577" i="11"/>
  <c r="M576" i="11"/>
  <c r="M575" i="11"/>
  <c r="M574" i="11"/>
  <c r="M573" i="11"/>
  <c r="M572" i="11"/>
  <c r="M571" i="11"/>
  <c r="M570" i="11"/>
  <c r="M569" i="11"/>
  <c r="M568" i="11"/>
  <c r="M567" i="11"/>
  <c r="M566" i="11"/>
  <c r="M565" i="11"/>
  <c r="M564" i="11"/>
  <c r="M563" i="11"/>
  <c r="M562" i="11"/>
  <c r="M561" i="11"/>
  <c r="M560" i="11"/>
  <c r="M559" i="11"/>
  <c r="M558" i="11"/>
  <c r="M557" i="11"/>
  <c r="M556" i="11"/>
  <c r="M555" i="11"/>
  <c r="M554" i="11"/>
  <c r="M553" i="11"/>
  <c r="M552" i="11"/>
  <c r="M551" i="11"/>
  <c r="M550" i="11"/>
  <c r="M549" i="11"/>
  <c r="M548" i="11"/>
  <c r="M547" i="11"/>
  <c r="M546" i="11"/>
  <c r="M545" i="11"/>
  <c r="M544" i="11"/>
  <c r="M543" i="11"/>
  <c r="M542" i="11"/>
  <c r="M541" i="11"/>
  <c r="M540" i="11"/>
  <c r="M539" i="11"/>
  <c r="M538" i="11"/>
  <c r="M537" i="11"/>
  <c r="M536" i="11"/>
  <c r="M535" i="11"/>
  <c r="M534" i="11"/>
  <c r="M533" i="11"/>
  <c r="M532" i="11"/>
  <c r="M531" i="11"/>
  <c r="M530" i="11"/>
  <c r="M529" i="11"/>
  <c r="M528" i="11"/>
  <c r="M527" i="11"/>
  <c r="M526" i="11"/>
  <c r="M525" i="11"/>
  <c r="M524" i="11"/>
  <c r="M523" i="11"/>
  <c r="M522" i="11"/>
  <c r="M521" i="11"/>
  <c r="M520" i="11"/>
  <c r="M519" i="11"/>
  <c r="M518" i="11"/>
  <c r="M517" i="11"/>
  <c r="M516" i="11"/>
  <c r="M515" i="11"/>
  <c r="M514" i="11"/>
  <c r="M513" i="11"/>
  <c r="M512" i="11"/>
  <c r="M511" i="11"/>
  <c r="M510" i="11"/>
  <c r="M509" i="11"/>
  <c r="M508" i="11"/>
  <c r="M507" i="11"/>
  <c r="M506" i="11"/>
  <c r="M505" i="11"/>
  <c r="M504" i="11"/>
  <c r="M503" i="11"/>
  <c r="M502" i="11"/>
  <c r="M501" i="11"/>
  <c r="M500" i="11"/>
  <c r="M499" i="11"/>
  <c r="M498" i="11"/>
  <c r="M497" i="11"/>
  <c r="M496" i="11"/>
  <c r="M495" i="11"/>
  <c r="M494" i="11"/>
  <c r="M493" i="11"/>
  <c r="M492" i="11"/>
  <c r="M491" i="11"/>
  <c r="M490" i="11"/>
  <c r="M489" i="11"/>
  <c r="M488" i="11"/>
  <c r="M487" i="11"/>
  <c r="M486" i="11"/>
  <c r="M485" i="11"/>
  <c r="M484" i="11"/>
  <c r="M483" i="11"/>
  <c r="M482" i="11"/>
  <c r="M481" i="11"/>
  <c r="M480" i="11"/>
  <c r="M479" i="11"/>
  <c r="M478" i="11"/>
  <c r="M477" i="11"/>
  <c r="M476" i="11"/>
  <c r="M475" i="11"/>
  <c r="M474" i="11"/>
  <c r="M473" i="11"/>
  <c r="M472" i="11"/>
  <c r="M471" i="11"/>
  <c r="M470" i="11"/>
  <c r="M469" i="11"/>
  <c r="M468" i="11"/>
  <c r="M467" i="11"/>
  <c r="M466" i="11"/>
  <c r="M465" i="11"/>
  <c r="M464" i="11"/>
  <c r="M463" i="11"/>
  <c r="M462" i="11"/>
  <c r="M461" i="11"/>
  <c r="M460" i="11"/>
  <c r="M459" i="11"/>
  <c r="M458" i="11"/>
  <c r="M457" i="11"/>
  <c r="M456" i="11"/>
  <c r="M455" i="11"/>
  <c r="M454" i="11"/>
  <c r="M453" i="11"/>
  <c r="M452" i="11"/>
  <c r="M451" i="11"/>
  <c r="M450" i="11"/>
  <c r="M449" i="11"/>
  <c r="M448" i="11"/>
  <c r="M447" i="11"/>
  <c r="M446" i="11"/>
  <c r="M445" i="11"/>
  <c r="M444" i="11"/>
  <c r="M443" i="11"/>
  <c r="M442" i="11"/>
  <c r="M441" i="11"/>
  <c r="M440" i="11"/>
  <c r="M439" i="11"/>
  <c r="M438" i="11"/>
  <c r="M437" i="11"/>
  <c r="M436" i="11"/>
  <c r="M435" i="11"/>
  <c r="M434" i="11"/>
  <c r="M433" i="11"/>
  <c r="M432" i="11"/>
  <c r="M431" i="11"/>
  <c r="M430" i="11"/>
  <c r="M429" i="11"/>
  <c r="M428" i="11"/>
  <c r="M427" i="11"/>
  <c r="M426" i="11"/>
  <c r="M425" i="11"/>
  <c r="M424" i="11"/>
  <c r="M423" i="11"/>
  <c r="M422" i="11"/>
  <c r="M421" i="11"/>
  <c r="M420" i="11"/>
  <c r="M419" i="11"/>
  <c r="M418" i="11"/>
  <c r="M417" i="11"/>
  <c r="M416" i="11"/>
  <c r="M415" i="11"/>
  <c r="M414" i="11"/>
  <c r="M413" i="11"/>
  <c r="M412" i="11"/>
  <c r="M411" i="11"/>
  <c r="M410" i="11"/>
  <c r="M409" i="11"/>
  <c r="M408" i="11"/>
  <c r="M407" i="11"/>
  <c r="M406" i="11"/>
  <c r="M405" i="11"/>
  <c r="M404" i="11"/>
  <c r="M403" i="11"/>
  <c r="M402" i="11"/>
  <c r="M401" i="11"/>
  <c r="M400" i="11"/>
  <c r="M399" i="11"/>
  <c r="M398" i="11"/>
  <c r="M397" i="11"/>
  <c r="M396" i="11"/>
  <c r="M395" i="11"/>
  <c r="M394" i="11"/>
  <c r="M393" i="11"/>
  <c r="M392" i="11"/>
  <c r="M391" i="11"/>
  <c r="M390" i="11"/>
  <c r="M389" i="11"/>
  <c r="M388" i="11"/>
  <c r="M387" i="11"/>
  <c r="M386" i="11"/>
  <c r="M385" i="11"/>
  <c r="M384" i="11"/>
  <c r="M383" i="11"/>
  <c r="M382" i="11"/>
  <c r="M381" i="11"/>
  <c r="M380" i="11"/>
  <c r="M379" i="11"/>
  <c r="M378" i="11"/>
  <c r="M377" i="11"/>
  <c r="M376" i="11"/>
  <c r="M375" i="11"/>
  <c r="M374" i="11"/>
  <c r="M373" i="11"/>
  <c r="M372" i="11"/>
  <c r="M371" i="11"/>
  <c r="M370" i="11"/>
  <c r="M369" i="11"/>
  <c r="M368" i="11"/>
  <c r="M367" i="11"/>
  <c r="M366" i="11"/>
  <c r="M365" i="11"/>
  <c r="M364" i="11"/>
  <c r="M363" i="11"/>
  <c r="M362" i="11"/>
  <c r="M361" i="11"/>
  <c r="M360" i="11"/>
  <c r="M359" i="11"/>
  <c r="M358" i="11"/>
  <c r="M357" i="11"/>
  <c r="M356" i="11"/>
  <c r="M355" i="11"/>
  <c r="M354" i="11"/>
  <c r="M353" i="11"/>
  <c r="M352" i="11"/>
  <c r="M351" i="11"/>
  <c r="M350" i="11"/>
  <c r="M349" i="11"/>
  <c r="M348" i="11"/>
  <c r="M347" i="11"/>
  <c r="M346" i="11"/>
  <c r="M345" i="11"/>
  <c r="M344" i="11"/>
  <c r="M343" i="11"/>
  <c r="M342" i="11"/>
  <c r="M341" i="11"/>
  <c r="M340" i="11"/>
  <c r="M339" i="11"/>
  <c r="M338" i="11"/>
  <c r="M337" i="11"/>
  <c r="M336" i="11"/>
  <c r="M335" i="11"/>
  <c r="M334" i="11"/>
  <c r="M333" i="11"/>
  <c r="M332" i="11"/>
  <c r="M331" i="11"/>
  <c r="M330" i="11"/>
  <c r="M329" i="11"/>
  <c r="M328" i="11"/>
  <c r="M327" i="11"/>
  <c r="M326" i="11"/>
  <c r="M325" i="11"/>
  <c r="M324" i="11"/>
  <c r="M323" i="11"/>
  <c r="M322" i="11"/>
  <c r="M321" i="11"/>
  <c r="M320" i="11"/>
  <c r="M319" i="11"/>
  <c r="M318" i="11"/>
  <c r="M317" i="11"/>
  <c r="M316" i="11"/>
  <c r="M315" i="11"/>
  <c r="M314" i="11"/>
  <c r="M313" i="11"/>
  <c r="M312" i="11"/>
  <c r="M311" i="11"/>
  <c r="M310" i="11"/>
  <c r="M309" i="11"/>
  <c r="M308" i="11"/>
  <c r="M307" i="11"/>
  <c r="M306" i="11"/>
  <c r="M305" i="11"/>
  <c r="M304" i="11"/>
  <c r="M303" i="11"/>
  <c r="M302" i="11"/>
  <c r="M301" i="11"/>
  <c r="M300" i="11"/>
  <c r="M299" i="11"/>
  <c r="M298" i="11"/>
  <c r="M297" i="11"/>
  <c r="M296" i="11"/>
  <c r="M295" i="11"/>
  <c r="M294" i="11"/>
  <c r="M293" i="11"/>
  <c r="M292" i="11"/>
  <c r="M291" i="11"/>
  <c r="M290" i="11"/>
  <c r="M289" i="11"/>
  <c r="M288" i="11"/>
  <c r="M287" i="11"/>
  <c r="M286" i="11"/>
  <c r="M285" i="11"/>
  <c r="M284" i="11"/>
  <c r="M283" i="11"/>
  <c r="M282" i="11"/>
  <c r="M281" i="11"/>
  <c r="M280" i="11"/>
  <c r="M279" i="11"/>
  <c r="M278" i="11"/>
  <c r="M277" i="11"/>
  <c r="M276" i="11"/>
  <c r="M275" i="11"/>
  <c r="M274" i="11"/>
  <c r="M273" i="11"/>
  <c r="M272" i="11"/>
  <c r="M271" i="11"/>
  <c r="M270" i="11"/>
  <c r="M269" i="11"/>
  <c r="M268" i="11"/>
  <c r="M267" i="11"/>
  <c r="M266" i="11"/>
  <c r="M265" i="11"/>
  <c r="M264" i="11"/>
  <c r="M263" i="11"/>
  <c r="M262" i="11"/>
  <c r="M261" i="11"/>
  <c r="M260" i="11"/>
  <c r="M259" i="11"/>
  <c r="M258" i="11"/>
  <c r="M257" i="11"/>
  <c r="M256" i="11"/>
  <c r="M255" i="11"/>
  <c r="M254" i="11"/>
  <c r="M253" i="11"/>
  <c r="M252" i="11"/>
  <c r="M251" i="11"/>
  <c r="M250" i="11"/>
  <c r="M249" i="11"/>
  <c r="M248" i="11"/>
  <c r="M247" i="11"/>
  <c r="M246" i="11"/>
  <c r="M245" i="11"/>
  <c r="M244" i="11"/>
  <c r="M243" i="11"/>
  <c r="M242" i="11"/>
  <c r="M241" i="11"/>
  <c r="M240" i="11"/>
  <c r="M239" i="11"/>
  <c r="M238" i="11"/>
  <c r="M237" i="11"/>
  <c r="M236" i="11"/>
  <c r="M235" i="11"/>
  <c r="M234" i="11"/>
  <c r="M233" i="11"/>
  <c r="M232" i="11"/>
  <c r="M231" i="11"/>
  <c r="M230" i="11"/>
  <c r="M229" i="11"/>
  <c r="M228" i="11"/>
  <c r="M227" i="11"/>
  <c r="M226" i="11"/>
  <c r="M225" i="11"/>
  <c r="M224" i="11"/>
  <c r="M223" i="11"/>
  <c r="M222" i="11"/>
  <c r="M221" i="11"/>
  <c r="M220" i="11"/>
  <c r="M219" i="11"/>
  <c r="M218" i="11"/>
  <c r="M217" i="11"/>
  <c r="M216" i="11"/>
  <c r="M215" i="11"/>
  <c r="M214" i="11"/>
  <c r="M213" i="11"/>
  <c r="M212" i="11"/>
  <c r="M211" i="11"/>
  <c r="M210" i="11"/>
  <c r="M209" i="11"/>
  <c r="M208" i="11"/>
  <c r="M207" i="11"/>
  <c r="M206" i="11"/>
  <c r="M205" i="11"/>
  <c r="M204" i="11"/>
  <c r="M203" i="11"/>
  <c r="M202" i="11"/>
  <c r="M201" i="11"/>
  <c r="M200" i="11"/>
  <c r="M199" i="11"/>
  <c r="M198" i="11"/>
  <c r="M197" i="11"/>
  <c r="M196" i="11"/>
  <c r="M195" i="11"/>
  <c r="M194" i="11"/>
  <c r="M193" i="11"/>
  <c r="M192" i="11"/>
  <c r="M191" i="11"/>
  <c r="M190" i="11"/>
  <c r="M189" i="11"/>
  <c r="M188" i="11"/>
  <c r="M187" i="11"/>
  <c r="M186" i="11"/>
  <c r="M185" i="11"/>
  <c r="M184" i="11"/>
  <c r="M183" i="11"/>
  <c r="M182" i="11"/>
  <c r="M181" i="11"/>
  <c r="M180" i="11"/>
  <c r="M179" i="11"/>
  <c r="M178" i="11"/>
  <c r="M177" i="11"/>
  <c r="M176" i="11"/>
  <c r="M175" i="11"/>
  <c r="M174" i="1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158" i="11"/>
  <c r="M157" i="11"/>
  <c r="M156" i="11"/>
  <c r="M155" i="11"/>
  <c r="M154" i="11"/>
  <c r="M153" i="11"/>
  <c r="M152" i="11"/>
  <c r="M151" i="11"/>
  <c r="M150" i="11"/>
  <c r="M149" i="11"/>
  <c r="M148" i="11"/>
  <c r="M147" i="11"/>
  <c r="M146" i="11"/>
  <c r="M145" i="11"/>
  <c r="M144" i="11"/>
  <c r="M143" i="11"/>
  <c r="M142" i="11"/>
  <c r="M141" i="11"/>
  <c r="M140" i="11"/>
  <c r="M139" i="11"/>
  <c r="M138" i="11"/>
  <c r="M137" i="11"/>
  <c r="M136" i="11"/>
  <c r="M135" i="11"/>
  <c r="M134" i="11"/>
  <c r="M133" i="11"/>
  <c r="M132" i="11"/>
  <c r="M131" i="11"/>
  <c r="M130" i="11"/>
  <c r="M129" i="11"/>
  <c r="M128" i="11"/>
  <c r="M127" i="11"/>
  <c r="M126" i="11"/>
  <c r="M125" i="11"/>
  <c r="M124" i="11"/>
  <c r="M123" i="11"/>
  <c r="M122" i="11"/>
  <c r="M121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1" i="11"/>
  <c r="L2570" i="11"/>
  <c r="L2569" i="11"/>
  <c r="L2568" i="11"/>
  <c r="L2567" i="11"/>
  <c r="L2566" i="11"/>
  <c r="L2565" i="11"/>
  <c r="L2564" i="11"/>
  <c r="L2563" i="11"/>
  <c r="L2562" i="11"/>
  <c r="L2561" i="11"/>
  <c r="L2560" i="11"/>
  <c r="L2559" i="11"/>
  <c r="L2558" i="11"/>
  <c r="L2557" i="11"/>
  <c r="L2556" i="11"/>
  <c r="L2555" i="11"/>
  <c r="L2554" i="11"/>
  <c r="L2553" i="11"/>
  <c r="L2552" i="11"/>
  <c r="L2551" i="11"/>
  <c r="L2550" i="11"/>
  <c r="L2549" i="11"/>
  <c r="L2548" i="11"/>
  <c r="L2547" i="11"/>
  <c r="L2546" i="11"/>
  <c r="L2545" i="11"/>
  <c r="L2544" i="11"/>
  <c r="L2543" i="11"/>
  <c r="L2542" i="11"/>
  <c r="L2541" i="11"/>
  <c r="L2540" i="11"/>
  <c r="L2539" i="11"/>
  <c r="L2538" i="11"/>
  <c r="L2537" i="11"/>
  <c r="L2536" i="11"/>
  <c r="L2535" i="11"/>
  <c r="L2534" i="11"/>
  <c r="L2533" i="11"/>
  <c r="L2532" i="11"/>
  <c r="L2531" i="11"/>
  <c r="L2530" i="11"/>
  <c r="L2529" i="11"/>
  <c r="L2528" i="11"/>
  <c r="L2527" i="11"/>
  <c r="L2526" i="11"/>
  <c r="L2525" i="11"/>
  <c r="L2524" i="11"/>
  <c r="L2523" i="11"/>
  <c r="L2522" i="11"/>
  <c r="L2521" i="11"/>
  <c r="L2520" i="11"/>
  <c r="L2519" i="11"/>
  <c r="L2518" i="11"/>
  <c r="L2517" i="11"/>
  <c r="L2516" i="11"/>
  <c r="L2515" i="11"/>
  <c r="L2514" i="11"/>
  <c r="L2513" i="11"/>
  <c r="L2512" i="11"/>
  <c r="L2511" i="11"/>
  <c r="L2510" i="11"/>
  <c r="L2509" i="11"/>
  <c r="L2508" i="11"/>
  <c r="L2507" i="11"/>
  <c r="L2506" i="11"/>
  <c r="L2505" i="11"/>
  <c r="L2504" i="11"/>
  <c r="L2503" i="11"/>
  <c r="L2502" i="11"/>
  <c r="L2501" i="11"/>
  <c r="L2500" i="11"/>
  <c r="L2499" i="11"/>
  <c r="L2498" i="11"/>
  <c r="L2497" i="11"/>
  <c r="L2496" i="11"/>
  <c r="L2495" i="11"/>
  <c r="L2494" i="11"/>
  <c r="L2493" i="11"/>
  <c r="L2492" i="11"/>
  <c r="L2491" i="11"/>
  <c r="L2490" i="11"/>
  <c r="L2489" i="11"/>
  <c r="L2488" i="11"/>
  <c r="L2487" i="11"/>
  <c r="L2486" i="11"/>
  <c r="L2485" i="11"/>
  <c r="L2484" i="11"/>
  <c r="L2483" i="11"/>
  <c r="L2482" i="11"/>
  <c r="L2481" i="11"/>
  <c r="L2480" i="11"/>
  <c r="L2479" i="11"/>
  <c r="L2478" i="11"/>
  <c r="L2477" i="11"/>
  <c r="L2476" i="11"/>
  <c r="L2475" i="11"/>
  <c r="L2474" i="11"/>
  <c r="L2473" i="11"/>
  <c r="L2472" i="11"/>
  <c r="L2471" i="11"/>
  <c r="L2470" i="11"/>
  <c r="L2469" i="11"/>
  <c r="L2468" i="11"/>
  <c r="L2467" i="11"/>
  <c r="L2466" i="11"/>
  <c r="L2465" i="11"/>
  <c r="L2464" i="11"/>
  <c r="L2463" i="11"/>
  <c r="L2462" i="11"/>
  <c r="L2461" i="11"/>
  <c r="L2460" i="11"/>
  <c r="L2459" i="11"/>
  <c r="L2458" i="11"/>
  <c r="L2457" i="11"/>
  <c r="L2456" i="11"/>
  <c r="L2455" i="11"/>
  <c r="L2454" i="11"/>
  <c r="L2453" i="11"/>
  <c r="L2452" i="11"/>
  <c r="L2451" i="11"/>
  <c r="L2450" i="11"/>
  <c r="L2449" i="11"/>
  <c r="L2448" i="11"/>
  <c r="L2447" i="11"/>
  <c r="L2446" i="11"/>
  <c r="L2445" i="11"/>
  <c r="L2444" i="11"/>
  <c r="L2443" i="11"/>
  <c r="L2442" i="11"/>
  <c r="L2441" i="11"/>
  <c r="L2440" i="11"/>
  <c r="L2439" i="11"/>
  <c r="L2438" i="11"/>
  <c r="L2437" i="11"/>
  <c r="L2436" i="11"/>
  <c r="L2435" i="11"/>
  <c r="L2434" i="11"/>
  <c r="L2433" i="11"/>
  <c r="L2432" i="11"/>
  <c r="L2431" i="11"/>
  <c r="L2430" i="11"/>
  <c r="L2429" i="11"/>
  <c r="L2428" i="11"/>
  <c r="L2427" i="11"/>
  <c r="L2426" i="11"/>
  <c r="L2425" i="11"/>
  <c r="L2424" i="11"/>
  <c r="L2423" i="11"/>
  <c r="L2422" i="11"/>
  <c r="L2421" i="11"/>
  <c r="L2420" i="11"/>
  <c r="L2419" i="11"/>
  <c r="L2418" i="11"/>
  <c r="L2417" i="11"/>
  <c r="L2416" i="11"/>
  <c r="L2415" i="11"/>
  <c r="L2414" i="11"/>
  <c r="L2413" i="11"/>
  <c r="L2412" i="11"/>
  <c r="L2411" i="11"/>
  <c r="L2410" i="11"/>
  <c r="L2409" i="11"/>
  <c r="L2408" i="11"/>
  <c r="L2407" i="11"/>
  <c r="L2406" i="11"/>
  <c r="L2405" i="11"/>
  <c r="L2404" i="11"/>
  <c r="L2403" i="11"/>
  <c r="L2402" i="11"/>
  <c r="L2401" i="11"/>
  <c r="L2400" i="11"/>
  <c r="L2399" i="11"/>
  <c r="L2398" i="11"/>
  <c r="L2397" i="11"/>
  <c r="L2396" i="11"/>
  <c r="L2395" i="11"/>
  <c r="L2394" i="11"/>
  <c r="L2393" i="11"/>
  <c r="L2392" i="11"/>
  <c r="L2391" i="11"/>
  <c r="L2390" i="11"/>
  <c r="L2389" i="11"/>
  <c r="L2388" i="11"/>
  <c r="L2387" i="11"/>
  <c r="L2386" i="11"/>
  <c r="L2385" i="11"/>
  <c r="L2384" i="11"/>
  <c r="L2383" i="11"/>
  <c r="L2382" i="11"/>
  <c r="L2381" i="11"/>
  <c r="L2380" i="11"/>
  <c r="L2379" i="11"/>
  <c r="L2378" i="11"/>
  <c r="L2377" i="11"/>
  <c r="L2376" i="11"/>
  <c r="L2375" i="11"/>
  <c r="L2374" i="11"/>
  <c r="L2373" i="11"/>
  <c r="L2372" i="11"/>
  <c r="L2371" i="11"/>
  <c r="L2370" i="11"/>
  <c r="L2369" i="11"/>
  <c r="L2368" i="11"/>
  <c r="L2367" i="11"/>
  <c r="L2366" i="11"/>
  <c r="L2365" i="11"/>
  <c r="L2364" i="11"/>
  <c r="L2363" i="11"/>
  <c r="L2362" i="11"/>
  <c r="L2361" i="11"/>
  <c r="L2360" i="11"/>
  <c r="L2359" i="11"/>
  <c r="L2358" i="11"/>
  <c r="L2357" i="11"/>
  <c r="L2356" i="11"/>
  <c r="L2355" i="11"/>
  <c r="L2354" i="11"/>
  <c r="L2353" i="11"/>
  <c r="L2352" i="11"/>
  <c r="L2351" i="11"/>
  <c r="L2350" i="11"/>
  <c r="L2349" i="11"/>
  <c r="L2348" i="11"/>
  <c r="L2347" i="11"/>
  <c r="L2346" i="11"/>
  <c r="L2345" i="11"/>
  <c r="L2344" i="11"/>
  <c r="L2343" i="11"/>
  <c r="L2342" i="11"/>
  <c r="L2341" i="11"/>
  <c r="L2340" i="11"/>
  <c r="L2339" i="11"/>
  <c r="L2338" i="11"/>
  <c r="L2337" i="11"/>
  <c r="L2336" i="11"/>
  <c r="L2335" i="11"/>
  <c r="L2334" i="11"/>
  <c r="L2333" i="11"/>
  <c r="L2332" i="11"/>
  <c r="L2331" i="11"/>
  <c r="L2330" i="11"/>
  <c r="L2329" i="11"/>
  <c r="L2328" i="11"/>
  <c r="L2327" i="11"/>
  <c r="L2326" i="11"/>
  <c r="L2325" i="11"/>
  <c r="L2324" i="11"/>
  <c r="L2323" i="11"/>
  <c r="L2322" i="11"/>
  <c r="L2321" i="11"/>
  <c r="L2320" i="11"/>
  <c r="L2319" i="11"/>
  <c r="L2318" i="11"/>
  <c r="L2317" i="11"/>
  <c r="L2316" i="11"/>
  <c r="L2315" i="11"/>
  <c r="L2314" i="11"/>
  <c r="L2313" i="11"/>
  <c r="L2312" i="11"/>
  <c r="L2311" i="11"/>
  <c r="L2310" i="11"/>
  <c r="L2309" i="11"/>
  <c r="L2308" i="11"/>
  <c r="L2307" i="11"/>
  <c r="L2306" i="11"/>
  <c r="L2305" i="11"/>
  <c r="L2304" i="11"/>
  <c r="L2303" i="11"/>
  <c r="L2302" i="11"/>
  <c r="L2301" i="11"/>
  <c r="L2300" i="11"/>
  <c r="L2299" i="11"/>
  <c r="L2298" i="11"/>
  <c r="L2297" i="11"/>
  <c r="L2296" i="11"/>
  <c r="L2295" i="11"/>
  <c r="L2294" i="11"/>
  <c r="L2293" i="11"/>
  <c r="L2292" i="11"/>
  <c r="L2291" i="11"/>
  <c r="L2290" i="11"/>
  <c r="L2289" i="11"/>
  <c r="L2288" i="11"/>
  <c r="L2287" i="11"/>
  <c r="L2286" i="11"/>
  <c r="L2285" i="11"/>
  <c r="L2284" i="11"/>
  <c r="L2283" i="11"/>
  <c r="L2282" i="11"/>
  <c r="L2281" i="11"/>
  <c r="L2280" i="11"/>
  <c r="L2279" i="11"/>
  <c r="L2278" i="11"/>
  <c r="L2277" i="11"/>
  <c r="L2276" i="11"/>
  <c r="L2275" i="11"/>
  <c r="L2274" i="11"/>
  <c r="L2273" i="11"/>
  <c r="L2272" i="11"/>
  <c r="L2271" i="11"/>
  <c r="L2270" i="11"/>
  <c r="L2269" i="11"/>
  <c r="L2268" i="11"/>
  <c r="L2267" i="11"/>
  <c r="L2266" i="11"/>
  <c r="L2265" i="11"/>
  <c r="L2264" i="11"/>
  <c r="L2263" i="11"/>
  <c r="L2262" i="11"/>
  <c r="L2261" i="11"/>
  <c r="L2260" i="11"/>
  <c r="L2259" i="11"/>
  <c r="L2258" i="11"/>
  <c r="L2257" i="11"/>
  <c r="L2256" i="11"/>
  <c r="L2255" i="11"/>
  <c r="L2254" i="11"/>
  <c r="L2253" i="11"/>
  <c r="L2252" i="11"/>
  <c r="L2251" i="11"/>
  <c r="L2250" i="11"/>
  <c r="L2249" i="11"/>
  <c r="L2248" i="11"/>
  <c r="L2247" i="11"/>
  <c r="L2246" i="11"/>
  <c r="L2245" i="11"/>
  <c r="L2244" i="11"/>
  <c r="L2243" i="11"/>
  <c r="L2242" i="11"/>
  <c r="L2241" i="11"/>
  <c r="L2240" i="11"/>
  <c r="L2239" i="11"/>
  <c r="L2238" i="11"/>
  <c r="L2237" i="11"/>
  <c r="L2236" i="11"/>
  <c r="L2235" i="11"/>
  <c r="L2234" i="11"/>
  <c r="L2233" i="11"/>
  <c r="L2232" i="11"/>
  <c r="L2231" i="11"/>
  <c r="L2230" i="11"/>
  <c r="L2229" i="11"/>
  <c r="L2228" i="11"/>
  <c r="L2227" i="11"/>
  <c r="L2226" i="11"/>
  <c r="L2225" i="11"/>
  <c r="L2224" i="11"/>
  <c r="L2223" i="11"/>
  <c r="L2222" i="11"/>
  <c r="L2221" i="11"/>
  <c r="L2220" i="11"/>
  <c r="L2219" i="11"/>
  <c r="L2218" i="11"/>
  <c r="L2217" i="11"/>
  <c r="L2216" i="11"/>
  <c r="L2215" i="11"/>
  <c r="L2214" i="11"/>
  <c r="L2213" i="11"/>
  <c r="L2212" i="11"/>
  <c r="L2211" i="11"/>
  <c r="L2210" i="11"/>
  <c r="L2209" i="11"/>
  <c r="L2208" i="11"/>
  <c r="L2207" i="11"/>
  <c r="L2206" i="11"/>
  <c r="L2205" i="11"/>
  <c r="L2204" i="11"/>
  <c r="L2203" i="11"/>
  <c r="L2202" i="11"/>
  <c r="L2201" i="11"/>
  <c r="L2200" i="11"/>
  <c r="L2199" i="11"/>
  <c r="L2198" i="11"/>
  <c r="L2197" i="11"/>
  <c r="L2196" i="11"/>
  <c r="L2195" i="11"/>
  <c r="L2194" i="11"/>
  <c r="L2193" i="11"/>
  <c r="L2192" i="11"/>
  <c r="L2191" i="11"/>
  <c r="L2190" i="11"/>
  <c r="L2189" i="11"/>
  <c r="L2188" i="11"/>
  <c r="L2187" i="11"/>
  <c r="L2186" i="11"/>
  <c r="L2185" i="11"/>
  <c r="L2184" i="11"/>
  <c r="L2183" i="11"/>
  <c r="L2182" i="11"/>
  <c r="L2181" i="11"/>
  <c r="L2180" i="11"/>
  <c r="L2179" i="11"/>
  <c r="L2178" i="11"/>
  <c r="L2177" i="11"/>
  <c r="L2176" i="11"/>
  <c r="L2175" i="11"/>
  <c r="L2174" i="11"/>
  <c r="L2173" i="11"/>
  <c r="L2172" i="11"/>
  <c r="L2171" i="11"/>
  <c r="L2170" i="11"/>
  <c r="L2169" i="11"/>
  <c r="L2168" i="11"/>
  <c r="L2167" i="11"/>
  <c r="L2166" i="11"/>
  <c r="L2165" i="11"/>
  <c r="L2164" i="11"/>
  <c r="L2163" i="11"/>
  <c r="L2162" i="11"/>
  <c r="L2161" i="11"/>
  <c r="L2160" i="11"/>
  <c r="L2159" i="11"/>
  <c r="L2158" i="11"/>
  <c r="L2157" i="11"/>
  <c r="L2156" i="11"/>
  <c r="L2155" i="11"/>
  <c r="L2154" i="11"/>
  <c r="L2153" i="11"/>
  <c r="L2152" i="11"/>
  <c r="L2151" i="11"/>
  <c r="L2150" i="11"/>
  <c r="L2149" i="11"/>
  <c r="L2148" i="11"/>
  <c r="L2147" i="11"/>
  <c r="L2146" i="11"/>
  <c r="L2145" i="11"/>
  <c r="L2144" i="11"/>
  <c r="L2143" i="11"/>
  <c r="L2142" i="11"/>
  <c r="L2141" i="11"/>
  <c r="L2140" i="11"/>
  <c r="L2139" i="11"/>
  <c r="L2138" i="11"/>
  <c r="L2137" i="11"/>
  <c r="L2136" i="11"/>
  <c r="L2135" i="11"/>
  <c r="L2134" i="11"/>
  <c r="L2133" i="11"/>
  <c r="L2132" i="11"/>
  <c r="L2131" i="11"/>
  <c r="L2130" i="11"/>
  <c r="L2129" i="11"/>
  <c r="L2128" i="11"/>
  <c r="L2127" i="11"/>
  <c r="L2126" i="11"/>
  <c r="L2125" i="11"/>
  <c r="L2124" i="11"/>
  <c r="L2123" i="11"/>
  <c r="L2122" i="11"/>
  <c r="L2121" i="11"/>
  <c r="L2120" i="11"/>
  <c r="L2119" i="11"/>
  <c r="L2118" i="11"/>
  <c r="L2117" i="11"/>
  <c r="L2116" i="11"/>
  <c r="L2115" i="11"/>
  <c r="L2114" i="11"/>
  <c r="L2113" i="11"/>
  <c r="L2112" i="11"/>
  <c r="L2111" i="11"/>
  <c r="L2110" i="11"/>
  <c r="L2109" i="11"/>
  <c r="L2108" i="11"/>
  <c r="L2107" i="11"/>
  <c r="L2106" i="11"/>
  <c r="L2105" i="11"/>
  <c r="L2104" i="11"/>
  <c r="L2103" i="11"/>
  <c r="L2102" i="11"/>
  <c r="L2101" i="11"/>
  <c r="L2100" i="11"/>
  <c r="L2099" i="11"/>
  <c r="L2098" i="11"/>
  <c r="L2097" i="11"/>
  <c r="L2096" i="11"/>
  <c r="L2095" i="11"/>
  <c r="L2094" i="11"/>
  <c r="L2093" i="11"/>
  <c r="L2092" i="11"/>
  <c r="L2091" i="11"/>
  <c r="L2090" i="11"/>
  <c r="L2089" i="11"/>
  <c r="L2088" i="11"/>
  <c r="L2087" i="11"/>
  <c r="L2086" i="11"/>
  <c r="L2085" i="11"/>
  <c r="L2084" i="11"/>
  <c r="L2083" i="11"/>
  <c r="L2082" i="11"/>
  <c r="L2081" i="11"/>
  <c r="L2080" i="11"/>
  <c r="L2079" i="11"/>
  <c r="L2078" i="11"/>
  <c r="L2077" i="11"/>
  <c r="L2076" i="11"/>
  <c r="L2075" i="11"/>
  <c r="L2074" i="11"/>
  <c r="L2073" i="11"/>
  <c r="L2072" i="11"/>
  <c r="L2071" i="11"/>
  <c r="L2070" i="11"/>
  <c r="L2069" i="11"/>
  <c r="L2068" i="11"/>
  <c r="L2067" i="11"/>
  <c r="L2066" i="11"/>
  <c r="L2065" i="11"/>
  <c r="L2064" i="11"/>
  <c r="L2063" i="11"/>
  <c r="L2062" i="11"/>
  <c r="L2061" i="11"/>
  <c r="L2060" i="11"/>
  <c r="L2059" i="11"/>
  <c r="L2058" i="11"/>
  <c r="L2057" i="11"/>
  <c r="L2056" i="11"/>
  <c r="L2055" i="11"/>
  <c r="L2054" i="11"/>
  <c r="L2053" i="11"/>
  <c r="L2052" i="11"/>
  <c r="L2051" i="11"/>
  <c r="L2050" i="11"/>
  <c r="L2049" i="11"/>
  <c r="L2048" i="11"/>
  <c r="L2047" i="11"/>
  <c r="L2046" i="11"/>
  <c r="L2045" i="11"/>
  <c r="L2044" i="11"/>
  <c r="L2043" i="11"/>
  <c r="L2042" i="11"/>
  <c r="L2041" i="11"/>
  <c r="L2040" i="11"/>
  <c r="L2039" i="11"/>
  <c r="L2038" i="11"/>
  <c r="L2037" i="11"/>
  <c r="L2036" i="11"/>
  <c r="L2035" i="11"/>
  <c r="L2034" i="11"/>
  <c r="L2033" i="11"/>
  <c r="L2032" i="11"/>
  <c r="L2031" i="11"/>
  <c r="L2030" i="11"/>
  <c r="L2029" i="11"/>
  <c r="L2028" i="11"/>
  <c r="L2027" i="11"/>
  <c r="L2026" i="11"/>
  <c r="L2025" i="11"/>
  <c r="L2024" i="11"/>
  <c r="L2023" i="11"/>
  <c r="L2022" i="11"/>
  <c r="L2021" i="11"/>
  <c r="L2020" i="11"/>
  <c r="L2019" i="11"/>
  <c r="L2018" i="11"/>
  <c r="L2017" i="11"/>
  <c r="L2016" i="11"/>
  <c r="L2015" i="11"/>
  <c r="L2014" i="11"/>
  <c r="L2013" i="11"/>
  <c r="L2012" i="11"/>
  <c r="L2011" i="11"/>
  <c r="L2010" i="11"/>
  <c r="L2009" i="11"/>
  <c r="L2008" i="11"/>
  <c r="L2007" i="11"/>
  <c r="L2006" i="11"/>
  <c r="L2005" i="11"/>
  <c r="L2004" i="11"/>
  <c r="L2003" i="11"/>
  <c r="L2002" i="11"/>
  <c r="L2001" i="11"/>
  <c r="L2000" i="11"/>
  <c r="L1999" i="11"/>
  <c r="L1998" i="11"/>
  <c r="L1997" i="11"/>
  <c r="L1996" i="11"/>
  <c r="L1995" i="11"/>
  <c r="L1994" i="11"/>
  <c r="L1993" i="11"/>
  <c r="L1992" i="11"/>
  <c r="L1991" i="11"/>
  <c r="L1990" i="11"/>
  <c r="L1989" i="11"/>
  <c r="L1988" i="11"/>
  <c r="L1987" i="11"/>
  <c r="L1986" i="11"/>
  <c r="L1985" i="11"/>
  <c r="L1984" i="11"/>
  <c r="L1983" i="11"/>
  <c r="L1982" i="11"/>
  <c r="L1981" i="11"/>
  <c r="L1980" i="11"/>
  <c r="L1979" i="11"/>
  <c r="L1978" i="11"/>
  <c r="L1977" i="11"/>
  <c r="L1976" i="11"/>
  <c r="L1975" i="11"/>
  <c r="L1974" i="11"/>
  <c r="L1973" i="11"/>
  <c r="L1972" i="11"/>
  <c r="L1971" i="11"/>
  <c r="L1970" i="11"/>
  <c r="L1969" i="11"/>
  <c r="L1968" i="11"/>
  <c r="L1967" i="11"/>
  <c r="L1966" i="11"/>
  <c r="L1965" i="11"/>
  <c r="L1964" i="11"/>
  <c r="L1963" i="11"/>
  <c r="L1962" i="11"/>
  <c r="L1961" i="11"/>
  <c r="L1960" i="11"/>
  <c r="L1959" i="11"/>
  <c r="L1958" i="11"/>
  <c r="L1957" i="11"/>
  <c r="L1956" i="11"/>
  <c r="L1955" i="11"/>
  <c r="L1954" i="11"/>
  <c r="L1953" i="11"/>
  <c r="L1952" i="11"/>
  <c r="L1951" i="11"/>
  <c r="L1950" i="11"/>
  <c r="L1949" i="11"/>
  <c r="L1948" i="11"/>
  <c r="L1947" i="11"/>
  <c r="L1946" i="11"/>
  <c r="L1945" i="11"/>
  <c r="L1944" i="11"/>
  <c r="L1943" i="11"/>
  <c r="L1942" i="11"/>
  <c r="L1941" i="11"/>
  <c r="L1940" i="11"/>
  <c r="L1939" i="11"/>
  <c r="L1938" i="11"/>
  <c r="L1937" i="11"/>
  <c r="L1936" i="11"/>
  <c r="L1935" i="11"/>
  <c r="L1934" i="11"/>
  <c r="L1933" i="11"/>
  <c r="L1932" i="11"/>
  <c r="L1931" i="11"/>
  <c r="L1930" i="11"/>
  <c r="L1929" i="11"/>
  <c r="L1928" i="11"/>
  <c r="L1927" i="11"/>
  <c r="L1926" i="11"/>
  <c r="L1925" i="11"/>
  <c r="L1924" i="11"/>
  <c r="L1923" i="11"/>
  <c r="L1922" i="11"/>
  <c r="L1921" i="11"/>
  <c r="L1920" i="11"/>
  <c r="L1919" i="11"/>
  <c r="L1918" i="11"/>
  <c r="L1917" i="11"/>
  <c r="L1916" i="11"/>
  <c r="L1915" i="11"/>
  <c r="L1914" i="11"/>
  <c r="L1913" i="11"/>
  <c r="L1912" i="11"/>
  <c r="L1911" i="11"/>
  <c r="L1910" i="11"/>
  <c r="L1909" i="11"/>
  <c r="L1908" i="11"/>
  <c r="L1907" i="11"/>
  <c r="L1906" i="11"/>
  <c r="L1905" i="11"/>
  <c r="L1904" i="11"/>
  <c r="L1903" i="11"/>
  <c r="L1902" i="11"/>
  <c r="L1901" i="11"/>
  <c r="L1900" i="11"/>
  <c r="L1899" i="11"/>
  <c r="L1898" i="11"/>
  <c r="L1897" i="11"/>
  <c r="L1896" i="11"/>
  <c r="L1895" i="11"/>
  <c r="L1894" i="11"/>
  <c r="L1893" i="11"/>
  <c r="L1892" i="11"/>
  <c r="L1891" i="11"/>
  <c r="L1890" i="11"/>
  <c r="L1889" i="11"/>
  <c r="L1888" i="11"/>
  <c r="L1887" i="11"/>
  <c r="L1886" i="11"/>
  <c r="L1885" i="11"/>
  <c r="L1884" i="11"/>
  <c r="L1883" i="11"/>
  <c r="L1882" i="11"/>
  <c r="L1881" i="11"/>
  <c r="L1880" i="11"/>
  <c r="L1879" i="11"/>
  <c r="L1878" i="11"/>
  <c r="L1877" i="11"/>
  <c r="L1876" i="11"/>
  <c r="L1875" i="11"/>
  <c r="L1874" i="11"/>
  <c r="L1873" i="11"/>
  <c r="L1872" i="11"/>
  <c r="L1871" i="11"/>
  <c r="L1870" i="11"/>
  <c r="L1869" i="11"/>
  <c r="L1868" i="11"/>
  <c r="L1867" i="11"/>
  <c r="L1866" i="11"/>
  <c r="L1865" i="11"/>
  <c r="L1864" i="11"/>
  <c r="L1863" i="11"/>
  <c r="L1862" i="11"/>
  <c r="L1861" i="11"/>
  <c r="L1860" i="11"/>
  <c r="L1859" i="11"/>
  <c r="L1858" i="11"/>
  <c r="L1857" i="11"/>
  <c r="L1856" i="11"/>
  <c r="L1855" i="11"/>
  <c r="L1854" i="11"/>
  <c r="L1853" i="11"/>
  <c r="L1852" i="11"/>
  <c r="L1851" i="11"/>
  <c r="L1850" i="11"/>
  <c r="L1849" i="11"/>
  <c r="L1848" i="11"/>
  <c r="L1847" i="11"/>
  <c r="L1846" i="11"/>
  <c r="L1845" i="11"/>
  <c r="L1844" i="11"/>
  <c r="L1843" i="11"/>
  <c r="L1842" i="11"/>
  <c r="L1841" i="11"/>
  <c r="L1840" i="11"/>
  <c r="L1839" i="11"/>
  <c r="L1838" i="11"/>
  <c r="L1837" i="11"/>
  <c r="L1836" i="11"/>
  <c r="L1835" i="11"/>
  <c r="L1834" i="11"/>
  <c r="L1833" i="11"/>
  <c r="L1832" i="11"/>
  <c r="L1831" i="11"/>
  <c r="L1830" i="11"/>
  <c r="L1829" i="11"/>
  <c r="L1828" i="11"/>
  <c r="L1827" i="11"/>
  <c r="L1826" i="11"/>
  <c r="L1825" i="11"/>
  <c r="L1824" i="11"/>
  <c r="L1823" i="11"/>
  <c r="L1822" i="11"/>
  <c r="L1821" i="11"/>
  <c r="L1820" i="11"/>
  <c r="L1819" i="11"/>
  <c r="L1818" i="11"/>
  <c r="L1817" i="11"/>
  <c r="L1816" i="11"/>
  <c r="L1815" i="11"/>
  <c r="L1814" i="11"/>
  <c r="L1813" i="11"/>
  <c r="L1812" i="11"/>
  <c r="L1811" i="11"/>
  <c r="L1810" i="11"/>
  <c r="L1809" i="11"/>
  <c r="L1808" i="11"/>
  <c r="L1807" i="11"/>
  <c r="L1806" i="11"/>
  <c r="L1805" i="11"/>
  <c r="L1804" i="11"/>
  <c r="L1803" i="11"/>
  <c r="L1802" i="11"/>
  <c r="L1801" i="11"/>
  <c r="L1800" i="11"/>
  <c r="L1799" i="11"/>
  <c r="L1798" i="11"/>
  <c r="L1797" i="11"/>
  <c r="L1796" i="11"/>
  <c r="L1795" i="11"/>
  <c r="L1794" i="11"/>
  <c r="L1793" i="11"/>
  <c r="L1792" i="11"/>
  <c r="L1791" i="11"/>
  <c r="L1790" i="11"/>
  <c r="L1789" i="11"/>
  <c r="L1788" i="11"/>
  <c r="L1787" i="11"/>
  <c r="L1786" i="11"/>
  <c r="L1785" i="11"/>
  <c r="L1784" i="11"/>
  <c r="L1783" i="11"/>
  <c r="L1782" i="11"/>
  <c r="L1781" i="11"/>
  <c r="L1780" i="11"/>
  <c r="L1779" i="11"/>
  <c r="L1778" i="11"/>
  <c r="L1777" i="11"/>
  <c r="L1776" i="11"/>
  <c r="L1775" i="11"/>
  <c r="L1774" i="11"/>
  <c r="L1773" i="11"/>
  <c r="L1772" i="11"/>
  <c r="L1771" i="11"/>
  <c r="L1770" i="11"/>
  <c r="L1769" i="11"/>
  <c r="L1768" i="11"/>
  <c r="L1767" i="11"/>
  <c r="L1766" i="11"/>
  <c r="L1765" i="11"/>
  <c r="L1764" i="11"/>
  <c r="L1763" i="11"/>
  <c r="L1762" i="11"/>
  <c r="L1761" i="11"/>
  <c r="L1760" i="11"/>
  <c r="L1759" i="11"/>
  <c r="L1758" i="11"/>
  <c r="L1757" i="11"/>
  <c r="L1756" i="11"/>
  <c r="L1755" i="11"/>
  <c r="L1754" i="11"/>
  <c r="L1753" i="11"/>
  <c r="L1752" i="11"/>
  <c r="L1751" i="11"/>
  <c r="L1750" i="11"/>
  <c r="L1749" i="11"/>
  <c r="L1748" i="11"/>
  <c r="L1747" i="11"/>
  <c r="L1746" i="11"/>
  <c r="L1745" i="11"/>
  <c r="L1744" i="11"/>
  <c r="L1743" i="11"/>
  <c r="L1742" i="11"/>
  <c r="L1741" i="11"/>
  <c r="L1740" i="11"/>
  <c r="L1739" i="11"/>
  <c r="L1738" i="11"/>
  <c r="L1737" i="11"/>
  <c r="L1736" i="11"/>
  <c r="L1735" i="11"/>
  <c r="L1734" i="11"/>
  <c r="L1733" i="11"/>
  <c r="L1732" i="11"/>
  <c r="L1731" i="11"/>
  <c r="L1730" i="11"/>
  <c r="L1729" i="11"/>
  <c r="L1728" i="11"/>
  <c r="L1727" i="11"/>
  <c r="L1726" i="11"/>
  <c r="L1725" i="11"/>
  <c r="L1724" i="11"/>
  <c r="L1723" i="11"/>
  <c r="L1722" i="11"/>
  <c r="L1721" i="11"/>
  <c r="L1720" i="11"/>
  <c r="L1719" i="11"/>
  <c r="L1718" i="11"/>
  <c r="L1717" i="11"/>
  <c r="L1716" i="11"/>
  <c r="L1715" i="11"/>
  <c r="L1714" i="11"/>
  <c r="L1713" i="11"/>
  <c r="L1712" i="11"/>
  <c r="L1711" i="11"/>
  <c r="L1710" i="11"/>
  <c r="L1709" i="11"/>
  <c r="L1708" i="11"/>
  <c r="L1707" i="11"/>
  <c r="L1706" i="11"/>
  <c r="L1705" i="11"/>
  <c r="L1704" i="11"/>
  <c r="L1703" i="11"/>
  <c r="L1702" i="11"/>
  <c r="L1701" i="11"/>
  <c r="L1700" i="11"/>
  <c r="L1699" i="11"/>
  <c r="L1698" i="11"/>
  <c r="L1697" i="11"/>
  <c r="L1696" i="11"/>
  <c r="L1695" i="11"/>
  <c r="L1694" i="11"/>
  <c r="L1693" i="11"/>
  <c r="L1692" i="11"/>
  <c r="L1691" i="11"/>
  <c r="L1690" i="11"/>
  <c r="L1689" i="11"/>
  <c r="L1688" i="11"/>
  <c r="L1687" i="11"/>
  <c r="L1686" i="11"/>
  <c r="L1685" i="11"/>
  <c r="L1684" i="11"/>
  <c r="L1683" i="11"/>
  <c r="L1682" i="11"/>
  <c r="L1681" i="11"/>
  <c r="L1680" i="11"/>
  <c r="L1679" i="11"/>
  <c r="L1678" i="11"/>
  <c r="L1677" i="11"/>
  <c r="L1676" i="11"/>
  <c r="L1675" i="11"/>
  <c r="L1674" i="11"/>
  <c r="L1673" i="11"/>
  <c r="L1672" i="11"/>
  <c r="L1671" i="11"/>
  <c r="L1670" i="11"/>
  <c r="L1669" i="11"/>
  <c r="L1668" i="11"/>
  <c r="L1667" i="11"/>
  <c r="L1666" i="11"/>
  <c r="L1665" i="11"/>
  <c r="L1664" i="11"/>
  <c r="L1663" i="11"/>
  <c r="L1662" i="11"/>
  <c r="L1661" i="11"/>
  <c r="L1660" i="11"/>
  <c r="L1659" i="11"/>
  <c r="L1658" i="11"/>
  <c r="L1657" i="11"/>
  <c r="L1656" i="11"/>
  <c r="L1655" i="11"/>
  <c r="L1654" i="11"/>
  <c r="L1653" i="11"/>
  <c r="L1652" i="11"/>
  <c r="L1651" i="11"/>
  <c r="L1650" i="11"/>
  <c r="L1649" i="11"/>
  <c r="L1648" i="11"/>
  <c r="L1647" i="11"/>
  <c r="L1646" i="11"/>
  <c r="L1645" i="11"/>
  <c r="L1644" i="11"/>
  <c r="L1643" i="11"/>
  <c r="L1642" i="11"/>
  <c r="L1641" i="11"/>
  <c r="L1640" i="11"/>
  <c r="L1639" i="11"/>
  <c r="L1638" i="11"/>
  <c r="L1637" i="11"/>
  <c r="L1636" i="11"/>
  <c r="L1635" i="11"/>
  <c r="L1634" i="11"/>
  <c r="L1633" i="11"/>
  <c r="L1632" i="11"/>
  <c r="L1631" i="11"/>
  <c r="L1630" i="11"/>
  <c r="L1629" i="11"/>
  <c r="L1628" i="11"/>
  <c r="L1627" i="11"/>
  <c r="L1626" i="11"/>
  <c r="L1625" i="11"/>
  <c r="L1624" i="11"/>
  <c r="L1623" i="11"/>
  <c r="L1622" i="11"/>
  <c r="L1621" i="11"/>
  <c r="L1620" i="11"/>
  <c r="L1619" i="11"/>
  <c r="L1618" i="11"/>
  <c r="L1617" i="11"/>
  <c r="L1616" i="11"/>
  <c r="L1615" i="11"/>
  <c r="L1614" i="11"/>
  <c r="L1613" i="11"/>
  <c r="L1612" i="11"/>
  <c r="L1611" i="11"/>
  <c r="L1610" i="11"/>
  <c r="L1609" i="11"/>
  <c r="L1608" i="11"/>
  <c r="L1607" i="11"/>
  <c r="L1606" i="11"/>
  <c r="L1605" i="11"/>
  <c r="L1604" i="11"/>
  <c r="L1603" i="11"/>
  <c r="L1602" i="11"/>
  <c r="L1601" i="11"/>
  <c r="L1600" i="11"/>
  <c r="L1599" i="11"/>
  <c r="L1598" i="11"/>
  <c r="L1597" i="11"/>
  <c r="L1596" i="11"/>
  <c r="L1595" i="11"/>
  <c r="L1594" i="11"/>
  <c r="L1593" i="11"/>
  <c r="L1592" i="11"/>
  <c r="L1591" i="11"/>
  <c r="L1590" i="11"/>
  <c r="L1589" i="11"/>
  <c r="L1588" i="11"/>
  <c r="L1587" i="11"/>
  <c r="L1586" i="11"/>
  <c r="L1585" i="11"/>
  <c r="L1584" i="11"/>
  <c r="L1583" i="11"/>
  <c r="L1582" i="11"/>
  <c r="L1581" i="11"/>
  <c r="L1580" i="11"/>
  <c r="L1579" i="11"/>
  <c r="L1578" i="11"/>
  <c r="L1577" i="11"/>
  <c r="L1576" i="11"/>
  <c r="L1575" i="11"/>
  <c r="L1574" i="11"/>
  <c r="L1573" i="11"/>
  <c r="L1572" i="11"/>
  <c r="L1571" i="11"/>
  <c r="L1570" i="11"/>
  <c r="L1569" i="11"/>
  <c r="L1568" i="11"/>
  <c r="L1567" i="11"/>
  <c r="L1566" i="11"/>
  <c r="L1565" i="11"/>
  <c r="L1564" i="11"/>
  <c r="L1563" i="11"/>
  <c r="L1562" i="11"/>
  <c r="L1561" i="11"/>
  <c r="L1560" i="11"/>
  <c r="L1559" i="11"/>
  <c r="L1558" i="11"/>
  <c r="L1557" i="11"/>
  <c r="L1556" i="11"/>
  <c r="L1555" i="11"/>
  <c r="L1554" i="11"/>
  <c r="L1553" i="11"/>
  <c r="L1552" i="11"/>
  <c r="L1551" i="11"/>
  <c r="L1550" i="11"/>
  <c r="L1549" i="11"/>
  <c r="L1548" i="11"/>
  <c r="L1547" i="11"/>
  <c r="L1546" i="11"/>
  <c r="L1545" i="11"/>
  <c r="L1544" i="11"/>
  <c r="L1543" i="11"/>
  <c r="L1542" i="11"/>
  <c r="L1541" i="11"/>
  <c r="L1540" i="11"/>
  <c r="L1539" i="11"/>
  <c r="L1538" i="11"/>
  <c r="L1537" i="11"/>
  <c r="L1536" i="11"/>
  <c r="L1535" i="11"/>
  <c r="L1534" i="11"/>
  <c r="L1533" i="11"/>
  <c r="L1532" i="11"/>
  <c r="L1531" i="11"/>
  <c r="L1530" i="11"/>
  <c r="L1529" i="11"/>
  <c r="L1528" i="11"/>
  <c r="L1527" i="11"/>
  <c r="L1526" i="11"/>
  <c r="L1525" i="11"/>
  <c r="L1524" i="11"/>
  <c r="L1523" i="11"/>
  <c r="L1522" i="11"/>
  <c r="L1521" i="11"/>
  <c r="L1520" i="11"/>
  <c r="L1519" i="11"/>
  <c r="L1518" i="11"/>
  <c r="L1517" i="11"/>
  <c r="L1516" i="11"/>
  <c r="L1515" i="11"/>
  <c r="L1514" i="11"/>
  <c r="L1513" i="11"/>
  <c r="L1512" i="11"/>
  <c r="L1511" i="11"/>
  <c r="L1510" i="11"/>
  <c r="L1509" i="11"/>
  <c r="L1508" i="11"/>
  <c r="L1507" i="11"/>
  <c r="L1506" i="11"/>
  <c r="L1505" i="11"/>
  <c r="L1504" i="11"/>
  <c r="L1503" i="11"/>
  <c r="L1502" i="11"/>
  <c r="L1501" i="11"/>
  <c r="L1500" i="11"/>
  <c r="L1499" i="11"/>
  <c r="L1498" i="11"/>
  <c r="L1497" i="11"/>
  <c r="L1496" i="11"/>
  <c r="L1495" i="11"/>
  <c r="L1494" i="11"/>
  <c r="L1493" i="11"/>
  <c r="L1492" i="11"/>
  <c r="L1491" i="11"/>
  <c r="L1490" i="11"/>
  <c r="L1489" i="11"/>
  <c r="L1488" i="11"/>
  <c r="L1487" i="11"/>
  <c r="L1486" i="11"/>
  <c r="L1485" i="11"/>
  <c r="L1484" i="11"/>
  <c r="L1483" i="11"/>
  <c r="L1482" i="11"/>
  <c r="L1481" i="11"/>
  <c r="L1480" i="11"/>
  <c r="L1479" i="11"/>
  <c r="L1478" i="11"/>
  <c r="L1477" i="11"/>
  <c r="L1476" i="11"/>
  <c r="L1475" i="11"/>
  <c r="L1474" i="11"/>
  <c r="L1473" i="11"/>
  <c r="L1472" i="11"/>
  <c r="L1471" i="11"/>
  <c r="L1470" i="11"/>
  <c r="L1469" i="11"/>
  <c r="L1468" i="11"/>
  <c r="L1467" i="11"/>
  <c r="L1466" i="11"/>
  <c r="L1465" i="11"/>
  <c r="L1464" i="11"/>
  <c r="L1463" i="11"/>
  <c r="L1462" i="11"/>
  <c r="L1461" i="11"/>
  <c r="L1460" i="11"/>
  <c r="L1459" i="11"/>
  <c r="L1458" i="11"/>
  <c r="L1457" i="11"/>
  <c r="L1456" i="11"/>
  <c r="L1455" i="11"/>
  <c r="L1454" i="11"/>
  <c r="L1453" i="11"/>
  <c r="L1452" i="11"/>
  <c r="L1451" i="11"/>
  <c r="L1450" i="11"/>
  <c r="L1449" i="11"/>
  <c r="L1448" i="11"/>
  <c r="L1447" i="11"/>
  <c r="L1446" i="11"/>
  <c r="L1445" i="11"/>
  <c r="L1444" i="11"/>
  <c r="L1443" i="11"/>
  <c r="L1442" i="11"/>
  <c r="L1441" i="11"/>
  <c r="L1440" i="11"/>
  <c r="L1439" i="11"/>
  <c r="L1438" i="11"/>
  <c r="L1437" i="11"/>
  <c r="L1436" i="11"/>
  <c r="L1435" i="11"/>
  <c r="L1434" i="11"/>
  <c r="L1433" i="11"/>
  <c r="L1432" i="11"/>
  <c r="L1431" i="11"/>
  <c r="L1430" i="11"/>
  <c r="L1429" i="11"/>
  <c r="L1428" i="11"/>
  <c r="L1427" i="11"/>
  <c r="L1426" i="11"/>
  <c r="L1425" i="11"/>
  <c r="L1424" i="11"/>
  <c r="L1423" i="11"/>
  <c r="L1422" i="11"/>
  <c r="L1421" i="11"/>
  <c r="L1420" i="11"/>
  <c r="L1419" i="11"/>
  <c r="L1418" i="11"/>
  <c r="L1417" i="11"/>
  <c r="L1416" i="11"/>
  <c r="L1415" i="11"/>
  <c r="L1414" i="11"/>
  <c r="L1413" i="11"/>
  <c r="L1412" i="11"/>
  <c r="L1411" i="11"/>
  <c r="L1410" i="11"/>
  <c r="L1409" i="11"/>
  <c r="L1408" i="11"/>
  <c r="L1407" i="11"/>
  <c r="L1406" i="11"/>
  <c r="L1405" i="11"/>
  <c r="L1404" i="11"/>
  <c r="L1403" i="11"/>
  <c r="L1402" i="11"/>
  <c r="L1401" i="11"/>
  <c r="L1400" i="11"/>
  <c r="L1399" i="11"/>
  <c r="L1398" i="11"/>
  <c r="L1397" i="11"/>
  <c r="L1396" i="11"/>
  <c r="L1395" i="11"/>
  <c r="L1394" i="11"/>
  <c r="L1393" i="11"/>
  <c r="L1392" i="11"/>
  <c r="L1391" i="11"/>
  <c r="L1390" i="11"/>
  <c r="L1389" i="11"/>
  <c r="L1388" i="11"/>
  <c r="L1387" i="11"/>
  <c r="L1386" i="11"/>
  <c r="L1385" i="11"/>
  <c r="L1384" i="11"/>
  <c r="L1383" i="11"/>
  <c r="L1382" i="11"/>
  <c r="L1381" i="11"/>
  <c r="L1380" i="11"/>
  <c r="L1379" i="11"/>
  <c r="L1378" i="11"/>
  <c r="L1377" i="11"/>
  <c r="L1376" i="11"/>
  <c r="L1375" i="11"/>
  <c r="L1374" i="11"/>
  <c r="L1373" i="11"/>
  <c r="L1372" i="11"/>
  <c r="L1371" i="11"/>
  <c r="L1370" i="11"/>
  <c r="L1369" i="11"/>
  <c r="L1368" i="11"/>
  <c r="L1367" i="11"/>
  <c r="L1366" i="11"/>
  <c r="L1365" i="11"/>
  <c r="L1364" i="11"/>
  <c r="L1363" i="11"/>
  <c r="L1362" i="11"/>
  <c r="L1361" i="11"/>
  <c r="L1360" i="11"/>
  <c r="L1359" i="11"/>
  <c r="L1358" i="11"/>
  <c r="L1357" i="11"/>
  <c r="L1356" i="11"/>
  <c r="L1355" i="11"/>
  <c r="L1354" i="11"/>
  <c r="L1353" i="11"/>
  <c r="L1352" i="11"/>
  <c r="L1351" i="11"/>
  <c r="L1350" i="11"/>
  <c r="L1349" i="11"/>
  <c r="L1348" i="11"/>
  <c r="L1347" i="11"/>
  <c r="L1346" i="11"/>
  <c r="L1345" i="11"/>
  <c r="L1344" i="11"/>
  <c r="L1343" i="11"/>
  <c r="L1342" i="11"/>
  <c r="L1341" i="11"/>
  <c r="L1340" i="11"/>
  <c r="L1339" i="11"/>
  <c r="L1338" i="11"/>
  <c r="L1337" i="11"/>
  <c r="L1336" i="11"/>
  <c r="L1335" i="11"/>
  <c r="L1334" i="11"/>
  <c r="L1333" i="11"/>
  <c r="L1332" i="11"/>
  <c r="L1331" i="11"/>
  <c r="L1330" i="11"/>
  <c r="L1329" i="11"/>
  <c r="L1328" i="11"/>
  <c r="L1327" i="11"/>
  <c r="L1326" i="11"/>
  <c r="L1325" i="11"/>
  <c r="L1324" i="11"/>
  <c r="L1323" i="11"/>
  <c r="L1322" i="11"/>
  <c r="L1321" i="11"/>
  <c r="L1320" i="11"/>
  <c r="L1319" i="11"/>
  <c r="L1318" i="11"/>
  <c r="L1317" i="11"/>
  <c r="L1316" i="11"/>
  <c r="L1315" i="11"/>
  <c r="L1314" i="11"/>
  <c r="L1313" i="11"/>
  <c r="L1312" i="11"/>
  <c r="L1311" i="11"/>
  <c r="L1310" i="11"/>
  <c r="L1309" i="11"/>
  <c r="L1308" i="11"/>
  <c r="L1307" i="11"/>
  <c r="L1306" i="11"/>
  <c r="L1305" i="11"/>
  <c r="L1304" i="11"/>
  <c r="L1303" i="11"/>
  <c r="L1302" i="11"/>
  <c r="L1301" i="11"/>
  <c r="L1300" i="11"/>
  <c r="L1299" i="11"/>
  <c r="L1298" i="11"/>
  <c r="L1297" i="11"/>
  <c r="L1296" i="11"/>
  <c r="L1295" i="11"/>
  <c r="L1294" i="11"/>
  <c r="L1293" i="11"/>
  <c r="L1292" i="11"/>
  <c r="L1291" i="11"/>
  <c r="L1290" i="11"/>
  <c r="L1289" i="11"/>
  <c r="L1288" i="11"/>
  <c r="L1287" i="11"/>
  <c r="L1286" i="11"/>
  <c r="L1285" i="11"/>
  <c r="L1284" i="11"/>
  <c r="L1283" i="11"/>
  <c r="L1282" i="11"/>
  <c r="L1281" i="11"/>
  <c r="L1280" i="11"/>
  <c r="L1279" i="11"/>
  <c r="L1278" i="11"/>
  <c r="L1277" i="11"/>
  <c r="L1276" i="11"/>
  <c r="L1275" i="11"/>
  <c r="L1274" i="11"/>
  <c r="L1273" i="11"/>
  <c r="L1272" i="11"/>
  <c r="L1271" i="11"/>
  <c r="L1270" i="11"/>
  <c r="L1269" i="11"/>
  <c r="L1268" i="11"/>
  <c r="L1267" i="11"/>
  <c r="L1266" i="11"/>
  <c r="L1265" i="11"/>
  <c r="L1264" i="11"/>
  <c r="L1263" i="11"/>
  <c r="L1262" i="11"/>
  <c r="L1261" i="11"/>
  <c r="L1260" i="11"/>
  <c r="L1259" i="11"/>
  <c r="L1258" i="11"/>
  <c r="L1257" i="11"/>
  <c r="L1256" i="11"/>
  <c r="L1255" i="11"/>
  <c r="L1254" i="11"/>
  <c r="L1253" i="11"/>
  <c r="L1252" i="11"/>
  <c r="L1251" i="11"/>
  <c r="L1250" i="11"/>
  <c r="L1249" i="11"/>
  <c r="L1248" i="11"/>
  <c r="L1247" i="11"/>
  <c r="L1246" i="11"/>
  <c r="L1245" i="11"/>
  <c r="L1244" i="11"/>
  <c r="L1243" i="11"/>
  <c r="L1242" i="11"/>
  <c r="L1241" i="11"/>
  <c r="L1240" i="11"/>
  <c r="L1239" i="11"/>
  <c r="L1238" i="11"/>
  <c r="L1237" i="11"/>
  <c r="L1236" i="11"/>
  <c r="L1235" i="11"/>
  <c r="L1234" i="11"/>
  <c r="L1233" i="11"/>
  <c r="L1232" i="11"/>
  <c r="L1231" i="11"/>
  <c r="L1230" i="11"/>
  <c r="L1229" i="11"/>
  <c r="L1228" i="11"/>
  <c r="L1227" i="11"/>
  <c r="L1226" i="11"/>
  <c r="L1225" i="11"/>
  <c r="L1224" i="11"/>
  <c r="L1223" i="11"/>
  <c r="L1222" i="11"/>
  <c r="L1221" i="11"/>
  <c r="L1220" i="11"/>
  <c r="L1219" i="11"/>
  <c r="L1218" i="11"/>
  <c r="L1217" i="11"/>
  <c r="L1216" i="11"/>
  <c r="L1215" i="11"/>
  <c r="L1214" i="11"/>
  <c r="L1213" i="11"/>
  <c r="L1212" i="11"/>
  <c r="L1211" i="11"/>
  <c r="L1210" i="11"/>
  <c r="L1209" i="11"/>
  <c r="L1208" i="11"/>
  <c r="L1207" i="11"/>
  <c r="L1206" i="11"/>
  <c r="L1205" i="11"/>
  <c r="L1204" i="11"/>
  <c r="L1203" i="11"/>
  <c r="L1202" i="11"/>
  <c r="L1201" i="11"/>
  <c r="L1200" i="11"/>
  <c r="L1199" i="11"/>
  <c r="L1198" i="11"/>
  <c r="L1197" i="11"/>
  <c r="L1196" i="11"/>
  <c r="L1195" i="11"/>
  <c r="L1194" i="11"/>
  <c r="L1193" i="11"/>
  <c r="L1192" i="11"/>
  <c r="L1191" i="11"/>
  <c r="L1190" i="11"/>
  <c r="L1189" i="11"/>
  <c r="L1188" i="11"/>
  <c r="L1187" i="11"/>
  <c r="L1186" i="11"/>
  <c r="L1185" i="11"/>
  <c r="L1184" i="11"/>
  <c r="L1183" i="11"/>
  <c r="L1182" i="11"/>
  <c r="L1181" i="11"/>
  <c r="L1180" i="11"/>
  <c r="L1179" i="11"/>
  <c r="L1178" i="11"/>
  <c r="L1177" i="11"/>
  <c r="L1176" i="11"/>
  <c r="L1175" i="11"/>
  <c r="L1174" i="11"/>
  <c r="L1173" i="11"/>
  <c r="L1172" i="11"/>
  <c r="L1171" i="11"/>
  <c r="L1170" i="11"/>
  <c r="L1169" i="11"/>
  <c r="L1168" i="11"/>
  <c r="L1167" i="11"/>
  <c r="L1166" i="11"/>
  <c r="L1165" i="11"/>
  <c r="L1164" i="11"/>
  <c r="L1163" i="11"/>
  <c r="L1162" i="11"/>
  <c r="L1161" i="11"/>
  <c r="L1160" i="11"/>
  <c r="L1159" i="11"/>
  <c r="L1158" i="11"/>
  <c r="L1157" i="11"/>
  <c r="L1156" i="11"/>
  <c r="L1155" i="11"/>
  <c r="L1154" i="11"/>
  <c r="L1153" i="11"/>
  <c r="L1152" i="11"/>
  <c r="L1151" i="11"/>
  <c r="L1150" i="11"/>
  <c r="L1149" i="11"/>
  <c r="L1148" i="11"/>
  <c r="L1147" i="11"/>
  <c r="L1146" i="11"/>
  <c r="L1145" i="11"/>
  <c r="L1144" i="11"/>
  <c r="L1143" i="11"/>
  <c r="L1142" i="11"/>
  <c r="L1141" i="11"/>
  <c r="L1140" i="11"/>
  <c r="L1139" i="11"/>
  <c r="L1138" i="11"/>
  <c r="L1137" i="11"/>
  <c r="L1136" i="11"/>
  <c r="L1135" i="11"/>
  <c r="L1134" i="11"/>
  <c r="L1133" i="11"/>
  <c r="L1132" i="11"/>
  <c r="L1131" i="11"/>
  <c r="L1130" i="11"/>
  <c r="L1129" i="11"/>
  <c r="L1128" i="11"/>
  <c r="L1127" i="11"/>
  <c r="L1126" i="11"/>
  <c r="L1125" i="11"/>
  <c r="L1124" i="11"/>
  <c r="L1123" i="11"/>
  <c r="L1122" i="11"/>
  <c r="L1121" i="11"/>
  <c r="L1120" i="11"/>
  <c r="L1119" i="11"/>
  <c r="L1118" i="11"/>
  <c r="L1117" i="11"/>
  <c r="L1116" i="11"/>
  <c r="L1115" i="11"/>
  <c r="L1114" i="11"/>
  <c r="L1113" i="11"/>
  <c r="L1112" i="11"/>
  <c r="L1111" i="11"/>
  <c r="L1110" i="11"/>
  <c r="L1109" i="11"/>
  <c r="L1108" i="11"/>
  <c r="L1107" i="11"/>
  <c r="L1106" i="11"/>
  <c r="L1105" i="11"/>
  <c r="L1104" i="11"/>
  <c r="L1103" i="11"/>
  <c r="L1102" i="11"/>
  <c r="L1101" i="11"/>
  <c r="L1100" i="11"/>
  <c r="L1099" i="11"/>
  <c r="L1098" i="11"/>
  <c r="L1097" i="11"/>
  <c r="L1096" i="11"/>
  <c r="L1095" i="11"/>
  <c r="L1094" i="11"/>
  <c r="L1093" i="11"/>
  <c r="L1092" i="11"/>
  <c r="L1091" i="11"/>
  <c r="L1090" i="11"/>
  <c r="L1089" i="11"/>
  <c r="L1088" i="11"/>
  <c r="L1087" i="11"/>
  <c r="L1086" i="11"/>
  <c r="L1085" i="11"/>
  <c r="L1084" i="11"/>
  <c r="L1083" i="11"/>
  <c r="L1082" i="11"/>
  <c r="L1081" i="11"/>
  <c r="L1080" i="11"/>
  <c r="L1079" i="11"/>
  <c r="L1078" i="11"/>
  <c r="L1077" i="11"/>
  <c r="L1076" i="11"/>
  <c r="L1075" i="11"/>
  <c r="L1074" i="11"/>
  <c r="L1073" i="11"/>
  <c r="L1072" i="11"/>
  <c r="L1071" i="11"/>
  <c r="L1070" i="11"/>
  <c r="L1069" i="11"/>
  <c r="L1068" i="11"/>
  <c r="L1067" i="11"/>
  <c r="L1066" i="11"/>
  <c r="L1065" i="11"/>
  <c r="L1064" i="11"/>
  <c r="L1063" i="11"/>
  <c r="L1062" i="11"/>
  <c r="L1061" i="11"/>
  <c r="L1060" i="11"/>
  <c r="L1059" i="11"/>
  <c r="L1058" i="11"/>
  <c r="L1057" i="11"/>
  <c r="L1056" i="11"/>
  <c r="L1055" i="11"/>
  <c r="L1054" i="11"/>
  <c r="L1053" i="11"/>
  <c r="L1052" i="11"/>
  <c r="L1051" i="11"/>
  <c r="L1050" i="11"/>
  <c r="L1049" i="11"/>
  <c r="L1048" i="11"/>
  <c r="L1047" i="11"/>
  <c r="L1046" i="11"/>
  <c r="L1045" i="11"/>
  <c r="L1044" i="11"/>
  <c r="L1043" i="11"/>
  <c r="L1042" i="11"/>
  <c r="L1041" i="11"/>
  <c r="L1040" i="11"/>
  <c r="L1039" i="11"/>
  <c r="L1038" i="11"/>
  <c r="L1037" i="11"/>
  <c r="L1036" i="11"/>
  <c r="L1035" i="11"/>
  <c r="L1034" i="11"/>
  <c r="L1033" i="11"/>
  <c r="L1032" i="11"/>
  <c r="L1031" i="11"/>
  <c r="L1030" i="11"/>
  <c r="L1029" i="11"/>
  <c r="L1028" i="11"/>
  <c r="L1027" i="11"/>
  <c r="L1026" i="11"/>
  <c r="L1025" i="11"/>
  <c r="L1024" i="11"/>
  <c r="L1023" i="11"/>
  <c r="L1022" i="11"/>
  <c r="L1021" i="11"/>
  <c r="L1020" i="11"/>
  <c r="L1019" i="11"/>
  <c r="L1018" i="11"/>
  <c r="L1017" i="11"/>
  <c r="L1016" i="11"/>
  <c r="L1015" i="11"/>
  <c r="L1014" i="11"/>
  <c r="L1013" i="11"/>
  <c r="L1012" i="11"/>
  <c r="L1011" i="11"/>
  <c r="L1010" i="11"/>
  <c r="L1009" i="11"/>
  <c r="L1008" i="11"/>
  <c r="L1007" i="11"/>
  <c r="L1006" i="11"/>
  <c r="L1005" i="11"/>
  <c r="L1004" i="11"/>
  <c r="L1003" i="11"/>
  <c r="L1002" i="11"/>
  <c r="L1001" i="11"/>
  <c r="L1000" i="11"/>
  <c r="L999" i="11"/>
  <c r="L998" i="11"/>
  <c r="L997" i="11"/>
  <c r="L996" i="11"/>
  <c r="L995" i="11"/>
  <c r="L994" i="11"/>
  <c r="L993" i="11"/>
  <c r="L992" i="11"/>
  <c r="L991" i="11"/>
  <c r="L990" i="11"/>
  <c r="L989" i="11"/>
  <c r="L988" i="11"/>
  <c r="L987" i="11"/>
  <c r="L986" i="11"/>
  <c r="L985" i="11"/>
  <c r="L984" i="11"/>
  <c r="L983" i="11"/>
  <c r="L982" i="11"/>
  <c r="L981" i="11"/>
  <c r="L980" i="11"/>
  <c r="L979" i="11"/>
  <c r="L978" i="11"/>
  <c r="L977" i="11"/>
  <c r="L976" i="11"/>
  <c r="L975" i="11"/>
  <c r="L974" i="11"/>
  <c r="L973" i="11"/>
  <c r="L972" i="11"/>
  <c r="L971" i="11"/>
  <c r="L970" i="11"/>
  <c r="L969" i="11"/>
  <c r="L968" i="11"/>
  <c r="L967" i="11"/>
  <c r="L966" i="11"/>
  <c r="L965" i="11"/>
  <c r="L964" i="11"/>
  <c r="L963" i="11"/>
  <c r="L962" i="11"/>
  <c r="L961" i="11"/>
  <c r="L960" i="11"/>
  <c r="L959" i="11"/>
  <c r="L958" i="11"/>
  <c r="L957" i="11"/>
  <c r="L956" i="11"/>
  <c r="L955" i="11"/>
  <c r="L954" i="11"/>
  <c r="L953" i="11"/>
  <c r="L952" i="11"/>
  <c r="L951" i="11"/>
  <c r="L950" i="11"/>
  <c r="L949" i="11"/>
  <c r="L948" i="11"/>
  <c r="L947" i="11"/>
  <c r="L946" i="11"/>
  <c r="L945" i="11"/>
  <c r="L944" i="11"/>
  <c r="L943" i="11"/>
  <c r="L942" i="11"/>
  <c r="L941" i="11"/>
  <c r="L940" i="11"/>
  <c r="L939" i="11"/>
  <c r="L938" i="11"/>
  <c r="L937" i="11"/>
  <c r="L936" i="11"/>
  <c r="L935" i="11"/>
  <c r="L934" i="11"/>
  <c r="L933" i="11"/>
  <c r="L932" i="11"/>
  <c r="L931" i="11"/>
  <c r="L930" i="11"/>
  <c r="L929" i="11"/>
  <c r="L928" i="11"/>
  <c r="L927" i="11"/>
  <c r="L926" i="11"/>
  <c r="L925" i="11"/>
  <c r="L924" i="11"/>
  <c r="L923" i="11"/>
  <c r="L922" i="11"/>
  <c r="L921" i="11"/>
  <c r="L920" i="11"/>
  <c r="L919" i="11"/>
  <c r="L918" i="11"/>
  <c r="L917" i="11"/>
  <c r="L916" i="11"/>
  <c r="L915" i="11"/>
  <c r="L914" i="11"/>
  <c r="L913" i="11"/>
  <c r="L912" i="11"/>
  <c r="L911" i="11"/>
  <c r="L910" i="11"/>
  <c r="L909" i="11"/>
  <c r="L908" i="11"/>
  <c r="L907" i="11"/>
  <c r="L906" i="11"/>
  <c r="L905" i="11"/>
  <c r="L904" i="11"/>
  <c r="L903" i="11"/>
  <c r="L902" i="11"/>
  <c r="L901" i="11"/>
  <c r="L900" i="11"/>
  <c r="L899" i="11"/>
  <c r="L898" i="11"/>
  <c r="L897" i="11"/>
  <c r="L896" i="11"/>
  <c r="L895" i="11"/>
  <c r="L894" i="11"/>
  <c r="L893" i="11"/>
  <c r="L892" i="11"/>
  <c r="L891" i="11"/>
  <c r="L890" i="11"/>
  <c r="L889" i="11"/>
  <c r="L888" i="11"/>
  <c r="L887" i="11"/>
  <c r="L886" i="11"/>
  <c r="L885" i="11"/>
  <c r="L884" i="11"/>
  <c r="L883" i="11"/>
  <c r="L882" i="11"/>
  <c r="L881" i="11"/>
  <c r="L880" i="11"/>
  <c r="L879" i="11"/>
  <c r="L878" i="11"/>
  <c r="L877" i="11"/>
  <c r="L876" i="11"/>
  <c r="L875" i="11"/>
  <c r="L874" i="11"/>
  <c r="L873" i="11"/>
  <c r="L872" i="11"/>
  <c r="L871" i="11"/>
  <c r="L870" i="11"/>
  <c r="L869" i="11"/>
  <c r="L868" i="11"/>
  <c r="L867" i="11"/>
  <c r="L866" i="11"/>
  <c r="L865" i="11"/>
  <c r="L864" i="11"/>
  <c r="L863" i="11"/>
  <c r="L862" i="11"/>
  <c r="L861" i="11"/>
  <c r="L860" i="11"/>
  <c r="L859" i="11"/>
  <c r="L858" i="11"/>
  <c r="L857" i="11"/>
  <c r="L856" i="11"/>
  <c r="L855" i="11"/>
  <c r="L854" i="11"/>
  <c r="L853" i="11"/>
  <c r="L852" i="11"/>
  <c r="L851" i="11"/>
  <c r="L850" i="11"/>
  <c r="L849" i="11"/>
  <c r="L848" i="11"/>
  <c r="L847" i="11"/>
  <c r="L846" i="11"/>
  <c r="L845" i="11"/>
  <c r="L844" i="11"/>
  <c r="L843" i="11"/>
  <c r="L842" i="11"/>
  <c r="L841" i="11"/>
  <c r="L840" i="11"/>
  <c r="L839" i="11"/>
  <c r="L838" i="11"/>
  <c r="L837" i="11"/>
  <c r="L836" i="11"/>
  <c r="L835" i="11"/>
  <c r="L834" i="11"/>
  <c r="L833" i="11"/>
  <c r="L832" i="11"/>
  <c r="L831" i="11"/>
  <c r="L830" i="11"/>
  <c r="L829" i="11"/>
  <c r="L828" i="11"/>
  <c r="L827" i="11"/>
  <c r="L826" i="11"/>
  <c r="L825" i="11"/>
  <c r="L824" i="11"/>
  <c r="L823" i="11"/>
  <c r="L822" i="11"/>
  <c r="L821" i="11"/>
  <c r="L820" i="11"/>
  <c r="L819" i="11"/>
  <c r="L818" i="11"/>
  <c r="L817" i="11"/>
  <c r="L816" i="11"/>
  <c r="L815" i="11"/>
  <c r="L814" i="11"/>
  <c r="L813" i="11"/>
  <c r="L812" i="11"/>
  <c r="L811" i="11"/>
  <c r="L810" i="11"/>
  <c r="L809" i="11"/>
  <c r="L808" i="11"/>
  <c r="L807" i="11"/>
  <c r="L806" i="11"/>
  <c r="L805" i="11"/>
  <c r="L804" i="11"/>
  <c r="L803" i="11"/>
  <c r="L802" i="11"/>
  <c r="L801" i="11"/>
  <c r="L800" i="11"/>
  <c r="L799" i="11"/>
  <c r="L798" i="11"/>
  <c r="L797" i="11"/>
  <c r="L796" i="11"/>
  <c r="L795" i="11"/>
  <c r="L794" i="11"/>
  <c r="L793" i="11"/>
  <c r="L792" i="11"/>
  <c r="L791" i="11"/>
  <c r="L790" i="11"/>
  <c r="L789" i="11"/>
  <c r="L788" i="11"/>
  <c r="L787" i="11"/>
  <c r="L786" i="11"/>
  <c r="L785" i="11"/>
  <c r="L784" i="11"/>
  <c r="L783" i="11"/>
  <c r="L782" i="11"/>
  <c r="L781" i="11"/>
  <c r="L780" i="11"/>
  <c r="L779" i="11"/>
  <c r="L778" i="11"/>
  <c r="L777" i="11"/>
  <c r="L776" i="11"/>
  <c r="L775" i="11"/>
  <c r="L774" i="11"/>
  <c r="L773" i="11"/>
  <c r="L772" i="11"/>
  <c r="L771" i="11"/>
  <c r="L770" i="11"/>
  <c r="L769" i="11"/>
  <c r="L768" i="11"/>
  <c r="L767" i="11"/>
  <c r="L766" i="11"/>
  <c r="L765" i="11"/>
  <c r="L764" i="11"/>
  <c r="L763" i="11"/>
  <c r="L762" i="11"/>
  <c r="L761" i="11"/>
  <c r="L760" i="11"/>
  <c r="L759" i="11"/>
  <c r="L758" i="11"/>
  <c r="L757" i="11"/>
  <c r="L756" i="11"/>
  <c r="L755" i="11"/>
  <c r="L754" i="11"/>
  <c r="L753" i="11"/>
  <c r="L752" i="11"/>
  <c r="L751" i="11"/>
  <c r="L750" i="11"/>
  <c r="L749" i="11"/>
  <c r="L748" i="11"/>
  <c r="L747" i="11"/>
  <c r="L746" i="11"/>
  <c r="L745" i="11"/>
  <c r="L744" i="11"/>
  <c r="L743" i="11"/>
  <c r="L742" i="11"/>
  <c r="L741" i="11"/>
  <c r="L740" i="11"/>
  <c r="L739" i="11"/>
  <c r="L738" i="11"/>
  <c r="L737" i="11"/>
  <c r="L736" i="11"/>
  <c r="L735" i="11"/>
  <c r="L734" i="11"/>
  <c r="L733" i="11"/>
  <c r="L732" i="11"/>
  <c r="L731" i="11"/>
  <c r="L730" i="11"/>
  <c r="L729" i="11"/>
  <c r="L728" i="11"/>
  <c r="L727" i="11"/>
  <c r="L726" i="11"/>
  <c r="L725" i="11"/>
  <c r="L724" i="11"/>
  <c r="L723" i="11"/>
  <c r="L722" i="11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1" i="11"/>
  <c r="K2570" i="11"/>
  <c r="K2569" i="11"/>
  <c r="K2568" i="11"/>
  <c r="K2567" i="11"/>
  <c r="K2566" i="11"/>
  <c r="K2565" i="11"/>
  <c r="K2564" i="11"/>
  <c r="K2563" i="11"/>
  <c r="K2562" i="11"/>
  <c r="K2561" i="11"/>
  <c r="K2560" i="11"/>
  <c r="K2559" i="11"/>
  <c r="K2558" i="11"/>
  <c r="K2557" i="11"/>
  <c r="K2556" i="11"/>
  <c r="K2555" i="11"/>
  <c r="K2554" i="11"/>
  <c r="K2553" i="11"/>
  <c r="K2552" i="11"/>
  <c r="K2551" i="11"/>
  <c r="K2550" i="11"/>
  <c r="K2549" i="11"/>
  <c r="K2548" i="11"/>
  <c r="K2547" i="11"/>
  <c r="K2546" i="11"/>
  <c r="K2545" i="11"/>
  <c r="K2544" i="11"/>
  <c r="K2543" i="11"/>
  <c r="K2542" i="11"/>
  <c r="K2541" i="11"/>
  <c r="K2540" i="11"/>
  <c r="K2539" i="11"/>
  <c r="K2538" i="11"/>
  <c r="K2537" i="11"/>
  <c r="K2536" i="11"/>
  <c r="K2535" i="11"/>
  <c r="K2534" i="11"/>
  <c r="K2533" i="11"/>
  <c r="K2532" i="11"/>
  <c r="K2531" i="11"/>
  <c r="K2530" i="11"/>
  <c r="K2529" i="11"/>
  <c r="K2528" i="11"/>
  <c r="K2527" i="11"/>
  <c r="K2526" i="11"/>
  <c r="K2525" i="11"/>
  <c r="K2524" i="11"/>
  <c r="K2523" i="11"/>
  <c r="K2522" i="11"/>
  <c r="K2521" i="11"/>
  <c r="K2520" i="11"/>
  <c r="K2519" i="11"/>
  <c r="K2518" i="11"/>
  <c r="K2517" i="11"/>
  <c r="K2516" i="11"/>
  <c r="K2515" i="11"/>
  <c r="K2514" i="11"/>
  <c r="K2513" i="11"/>
  <c r="K2512" i="11"/>
  <c r="K2511" i="11"/>
  <c r="K2510" i="11"/>
  <c r="K2509" i="11"/>
  <c r="K2508" i="11"/>
  <c r="K2507" i="11"/>
  <c r="K2506" i="11"/>
  <c r="K2505" i="11"/>
  <c r="K2504" i="11"/>
  <c r="K2503" i="11"/>
  <c r="K2502" i="11"/>
  <c r="K2501" i="11"/>
  <c r="K2500" i="11"/>
  <c r="K2499" i="11"/>
  <c r="K2498" i="11"/>
  <c r="K2497" i="11"/>
  <c r="K2496" i="11"/>
  <c r="K2495" i="11"/>
  <c r="K2494" i="11"/>
  <c r="K2493" i="11"/>
  <c r="K2492" i="11"/>
  <c r="K2491" i="11"/>
  <c r="K2490" i="11"/>
  <c r="K2489" i="11"/>
  <c r="K2488" i="11"/>
  <c r="K2487" i="11"/>
  <c r="K2486" i="11"/>
  <c r="K2485" i="11"/>
  <c r="K2484" i="11"/>
  <c r="K2483" i="11"/>
  <c r="K2482" i="11"/>
  <c r="K2481" i="11"/>
  <c r="K2480" i="11"/>
  <c r="K2479" i="11"/>
  <c r="K2478" i="11"/>
  <c r="K2477" i="11"/>
  <c r="K2476" i="11"/>
  <c r="K2475" i="11"/>
  <c r="K2474" i="11"/>
  <c r="K2473" i="11"/>
  <c r="K2472" i="11"/>
  <c r="K2471" i="11"/>
  <c r="K2470" i="11"/>
  <c r="K2469" i="11"/>
  <c r="K2468" i="11"/>
  <c r="K2467" i="11"/>
  <c r="K2466" i="11"/>
  <c r="K2465" i="11"/>
  <c r="K2464" i="11"/>
  <c r="K2463" i="11"/>
  <c r="K2462" i="11"/>
  <c r="K2461" i="11"/>
  <c r="K2460" i="11"/>
  <c r="K2459" i="11"/>
  <c r="K2458" i="11"/>
  <c r="K2457" i="11"/>
  <c r="K2456" i="11"/>
  <c r="K2455" i="11"/>
  <c r="K2454" i="11"/>
  <c r="K2453" i="11"/>
  <c r="K2452" i="11"/>
  <c r="K2451" i="11"/>
  <c r="K2450" i="11"/>
  <c r="K2449" i="11"/>
  <c r="K2448" i="11"/>
  <c r="K2447" i="11"/>
  <c r="K2446" i="11"/>
  <c r="K2445" i="11"/>
  <c r="K2444" i="11"/>
  <c r="K2443" i="11"/>
  <c r="K2442" i="11"/>
  <c r="K2441" i="11"/>
  <c r="K2440" i="11"/>
  <c r="K2439" i="11"/>
  <c r="K2438" i="11"/>
  <c r="K2437" i="11"/>
  <c r="K2436" i="11"/>
  <c r="K2435" i="11"/>
  <c r="K2434" i="11"/>
  <c r="K2433" i="11"/>
  <c r="K2432" i="11"/>
  <c r="K2431" i="11"/>
  <c r="K2430" i="11"/>
  <c r="K2429" i="11"/>
  <c r="K2428" i="11"/>
  <c r="K2427" i="11"/>
  <c r="K2426" i="11"/>
  <c r="K2425" i="11"/>
  <c r="K2424" i="11"/>
  <c r="K2423" i="11"/>
  <c r="K2422" i="11"/>
  <c r="K2421" i="11"/>
  <c r="K2420" i="11"/>
  <c r="K2419" i="11"/>
  <c r="K2418" i="11"/>
  <c r="K2417" i="11"/>
  <c r="K2416" i="11"/>
  <c r="K2415" i="11"/>
  <c r="K2414" i="11"/>
  <c r="K2413" i="11"/>
  <c r="K2412" i="11"/>
  <c r="K2411" i="11"/>
  <c r="K2410" i="11"/>
  <c r="K2409" i="11"/>
  <c r="K2408" i="11"/>
  <c r="K2407" i="11"/>
  <c r="K2406" i="11"/>
  <c r="K2405" i="11"/>
  <c r="K2404" i="11"/>
  <c r="K2403" i="11"/>
  <c r="K2402" i="11"/>
  <c r="K2401" i="11"/>
  <c r="K2400" i="11"/>
  <c r="K2399" i="11"/>
  <c r="K2398" i="11"/>
  <c r="K2397" i="11"/>
  <c r="K2396" i="11"/>
  <c r="K2395" i="11"/>
  <c r="K2394" i="11"/>
  <c r="K2393" i="11"/>
  <c r="K2392" i="11"/>
  <c r="K2391" i="11"/>
  <c r="K2390" i="11"/>
  <c r="K2389" i="11"/>
  <c r="K2388" i="11"/>
  <c r="K2387" i="11"/>
  <c r="K2386" i="11"/>
  <c r="K2385" i="11"/>
  <c r="K2384" i="11"/>
  <c r="K2383" i="11"/>
  <c r="K2382" i="11"/>
  <c r="K2381" i="11"/>
  <c r="K2380" i="11"/>
  <c r="K2379" i="11"/>
  <c r="K2378" i="11"/>
  <c r="K2377" i="11"/>
  <c r="K2376" i="11"/>
  <c r="K2375" i="11"/>
  <c r="K2374" i="11"/>
  <c r="K2373" i="11"/>
  <c r="K2372" i="11"/>
  <c r="K2371" i="11"/>
  <c r="K2370" i="11"/>
  <c r="K2369" i="11"/>
  <c r="K2368" i="11"/>
  <c r="K2367" i="11"/>
  <c r="K2366" i="11"/>
  <c r="K2365" i="11"/>
  <c r="K2364" i="11"/>
  <c r="K2363" i="11"/>
  <c r="K2362" i="11"/>
  <c r="K2361" i="11"/>
  <c r="K2360" i="11"/>
  <c r="K2359" i="11"/>
  <c r="K2358" i="11"/>
  <c r="K2357" i="11"/>
  <c r="K2356" i="11"/>
  <c r="K2355" i="11"/>
  <c r="K2354" i="11"/>
  <c r="K2353" i="11"/>
  <c r="K2352" i="11"/>
  <c r="K2351" i="11"/>
  <c r="K2350" i="11"/>
  <c r="K2349" i="11"/>
  <c r="K2348" i="11"/>
  <c r="K2347" i="11"/>
  <c r="K2346" i="11"/>
  <c r="K2345" i="11"/>
  <c r="K2344" i="11"/>
  <c r="K2343" i="11"/>
  <c r="K2342" i="11"/>
  <c r="K2341" i="11"/>
  <c r="K2340" i="11"/>
  <c r="K2339" i="11"/>
  <c r="K2338" i="11"/>
  <c r="K2337" i="11"/>
  <c r="K2336" i="11"/>
  <c r="K2335" i="11"/>
  <c r="K2334" i="11"/>
  <c r="K2333" i="11"/>
  <c r="K2332" i="11"/>
  <c r="K2331" i="11"/>
  <c r="K2330" i="11"/>
  <c r="K2329" i="11"/>
  <c r="K2328" i="11"/>
  <c r="K2327" i="11"/>
  <c r="K2326" i="11"/>
  <c r="K2325" i="11"/>
  <c r="K2324" i="11"/>
  <c r="K2323" i="11"/>
  <c r="K2322" i="11"/>
  <c r="K2321" i="11"/>
  <c r="K2320" i="11"/>
  <c r="K2319" i="11"/>
  <c r="K2318" i="11"/>
  <c r="K2317" i="11"/>
  <c r="K2316" i="11"/>
  <c r="K2315" i="11"/>
  <c r="K2314" i="11"/>
  <c r="K2313" i="11"/>
  <c r="K2312" i="11"/>
  <c r="K2311" i="11"/>
  <c r="K2310" i="11"/>
  <c r="K2309" i="11"/>
  <c r="K2308" i="11"/>
  <c r="K2307" i="11"/>
  <c r="K2306" i="11"/>
  <c r="K2305" i="11"/>
  <c r="K2304" i="11"/>
  <c r="K2303" i="11"/>
  <c r="K2302" i="11"/>
  <c r="K2301" i="11"/>
  <c r="K2300" i="11"/>
  <c r="K2299" i="11"/>
  <c r="K2298" i="11"/>
  <c r="K2297" i="11"/>
  <c r="K2296" i="11"/>
  <c r="K2295" i="11"/>
  <c r="K2294" i="11"/>
  <c r="K2293" i="11"/>
  <c r="K2292" i="11"/>
  <c r="K2291" i="11"/>
  <c r="K2290" i="11"/>
  <c r="K2289" i="11"/>
  <c r="K2288" i="11"/>
  <c r="K2287" i="11"/>
  <c r="K2286" i="11"/>
  <c r="K2285" i="11"/>
  <c r="K2284" i="11"/>
  <c r="K2283" i="11"/>
  <c r="K2282" i="11"/>
  <c r="K2281" i="11"/>
  <c r="K2280" i="11"/>
  <c r="K2279" i="11"/>
  <c r="K2278" i="11"/>
  <c r="K2277" i="11"/>
  <c r="K2276" i="11"/>
  <c r="K2275" i="11"/>
  <c r="K2274" i="11"/>
  <c r="K2273" i="11"/>
  <c r="K2272" i="11"/>
  <c r="K2271" i="11"/>
  <c r="K2270" i="11"/>
  <c r="K2269" i="11"/>
  <c r="K2268" i="11"/>
  <c r="K2267" i="11"/>
  <c r="K2266" i="11"/>
  <c r="K2265" i="11"/>
  <c r="K2264" i="11"/>
  <c r="K2263" i="11"/>
  <c r="K2262" i="11"/>
  <c r="K2261" i="11"/>
  <c r="K2260" i="11"/>
  <c r="K2259" i="11"/>
  <c r="K2258" i="11"/>
  <c r="K2257" i="11"/>
  <c r="K2256" i="11"/>
  <c r="K2255" i="11"/>
  <c r="K2254" i="11"/>
  <c r="K2253" i="11"/>
  <c r="K2252" i="11"/>
  <c r="K2251" i="11"/>
  <c r="K2250" i="11"/>
  <c r="K2249" i="11"/>
  <c r="K2248" i="11"/>
  <c r="K2247" i="11"/>
  <c r="K2246" i="11"/>
  <c r="K2245" i="11"/>
  <c r="K2244" i="11"/>
  <c r="K2243" i="11"/>
  <c r="K2242" i="11"/>
  <c r="K2241" i="11"/>
  <c r="K2240" i="11"/>
  <c r="K2239" i="11"/>
  <c r="K2238" i="11"/>
  <c r="K2237" i="11"/>
  <c r="K2236" i="11"/>
  <c r="K2235" i="11"/>
  <c r="K2234" i="11"/>
  <c r="K2233" i="11"/>
  <c r="K2232" i="11"/>
  <c r="K2231" i="11"/>
  <c r="K2230" i="11"/>
  <c r="K2229" i="11"/>
  <c r="K2228" i="11"/>
  <c r="K2227" i="11"/>
  <c r="K2226" i="11"/>
  <c r="K2225" i="11"/>
  <c r="K2224" i="11"/>
  <c r="K2223" i="11"/>
  <c r="K2222" i="11"/>
  <c r="K2221" i="11"/>
  <c r="K2220" i="11"/>
  <c r="K2219" i="11"/>
  <c r="K2218" i="11"/>
  <c r="K2217" i="11"/>
  <c r="K2216" i="11"/>
  <c r="K2215" i="11"/>
  <c r="K2214" i="11"/>
  <c r="K2213" i="11"/>
  <c r="K2212" i="11"/>
  <c r="K2211" i="11"/>
  <c r="K2210" i="11"/>
  <c r="K2209" i="11"/>
  <c r="K2208" i="11"/>
  <c r="K2207" i="11"/>
  <c r="K2206" i="11"/>
  <c r="K2205" i="11"/>
  <c r="K2204" i="11"/>
  <c r="K2203" i="11"/>
  <c r="K2202" i="11"/>
  <c r="K2201" i="11"/>
  <c r="K2200" i="11"/>
  <c r="K2199" i="11"/>
  <c r="K2198" i="11"/>
  <c r="K2197" i="11"/>
  <c r="K2196" i="11"/>
  <c r="K2195" i="11"/>
  <c r="K2194" i="11"/>
  <c r="K2193" i="11"/>
  <c r="K2192" i="11"/>
  <c r="K2191" i="11"/>
  <c r="K2190" i="11"/>
  <c r="K2189" i="11"/>
  <c r="K2188" i="11"/>
  <c r="K2187" i="11"/>
  <c r="K2186" i="11"/>
  <c r="K2185" i="11"/>
  <c r="K2184" i="11"/>
  <c r="K2183" i="11"/>
  <c r="K2182" i="11"/>
  <c r="K2181" i="11"/>
  <c r="K2180" i="11"/>
  <c r="K2179" i="11"/>
  <c r="K2178" i="11"/>
  <c r="K2177" i="11"/>
  <c r="K2176" i="11"/>
  <c r="K2175" i="11"/>
  <c r="K2174" i="11"/>
  <c r="K2173" i="11"/>
  <c r="K2172" i="11"/>
  <c r="K2171" i="11"/>
  <c r="K2170" i="11"/>
  <c r="K2169" i="11"/>
  <c r="K2168" i="11"/>
  <c r="K2167" i="11"/>
  <c r="K2166" i="11"/>
  <c r="K2165" i="11"/>
  <c r="K2164" i="11"/>
  <c r="K2163" i="11"/>
  <c r="K2162" i="11"/>
  <c r="K2161" i="11"/>
  <c r="K2160" i="11"/>
  <c r="K2159" i="11"/>
  <c r="K2158" i="11"/>
  <c r="K2157" i="11"/>
  <c r="K2156" i="11"/>
  <c r="K2155" i="11"/>
  <c r="K2154" i="11"/>
  <c r="K2153" i="11"/>
  <c r="K2152" i="11"/>
  <c r="K2151" i="11"/>
  <c r="K2150" i="11"/>
  <c r="K2149" i="11"/>
  <c r="K2148" i="11"/>
  <c r="K2147" i="11"/>
  <c r="K2146" i="11"/>
  <c r="K2145" i="11"/>
  <c r="K2144" i="11"/>
  <c r="K2143" i="11"/>
  <c r="K2142" i="11"/>
  <c r="K2141" i="11"/>
  <c r="K2140" i="11"/>
  <c r="K2139" i="11"/>
  <c r="K2138" i="11"/>
  <c r="K2137" i="11"/>
  <c r="K2136" i="11"/>
  <c r="K2135" i="11"/>
  <c r="K2134" i="11"/>
  <c r="K2133" i="11"/>
  <c r="K2132" i="11"/>
  <c r="K2131" i="11"/>
  <c r="K2130" i="11"/>
  <c r="K2129" i="11"/>
  <c r="K2128" i="11"/>
  <c r="K2127" i="11"/>
  <c r="K2126" i="11"/>
  <c r="K2125" i="11"/>
  <c r="K2124" i="11"/>
  <c r="K2123" i="11"/>
  <c r="K2122" i="11"/>
  <c r="K2121" i="11"/>
  <c r="K2120" i="11"/>
  <c r="K2119" i="11"/>
  <c r="K2118" i="11"/>
  <c r="K2117" i="11"/>
  <c r="K2116" i="11"/>
  <c r="K2115" i="11"/>
  <c r="K2114" i="11"/>
  <c r="K2113" i="11"/>
  <c r="K2112" i="11"/>
  <c r="K2111" i="11"/>
  <c r="K2110" i="11"/>
  <c r="K2109" i="11"/>
  <c r="K2108" i="11"/>
  <c r="K2107" i="11"/>
  <c r="K2106" i="11"/>
  <c r="K2105" i="11"/>
  <c r="K2104" i="11"/>
  <c r="K2103" i="11"/>
  <c r="K2102" i="11"/>
  <c r="K2101" i="11"/>
  <c r="K2100" i="11"/>
  <c r="K2099" i="11"/>
  <c r="K2098" i="11"/>
  <c r="K2097" i="11"/>
  <c r="K2096" i="11"/>
  <c r="K2095" i="11"/>
  <c r="K2094" i="11"/>
  <c r="K2093" i="11"/>
  <c r="K2092" i="11"/>
  <c r="K2091" i="11"/>
  <c r="K2090" i="11"/>
  <c r="K2089" i="11"/>
  <c r="K2088" i="11"/>
  <c r="K2087" i="11"/>
  <c r="K2086" i="11"/>
  <c r="K2085" i="11"/>
  <c r="K2084" i="11"/>
  <c r="K2083" i="11"/>
  <c r="K2082" i="11"/>
  <c r="K2081" i="11"/>
  <c r="K2080" i="11"/>
  <c r="K2079" i="11"/>
  <c r="K2078" i="11"/>
  <c r="K2077" i="11"/>
  <c r="K2076" i="11"/>
  <c r="K2075" i="11"/>
  <c r="K2074" i="11"/>
  <c r="K2073" i="11"/>
  <c r="K2072" i="11"/>
  <c r="K2071" i="11"/>
  <c r="K2070" i="11"/>
  <c r="K2069" i="11"/>
  <c r="K2068" i="11"/>
  <c r="K2067" i="11"/>
  <c r="K2066" i="11"/>
  <c r="K2065" i="11"/>
  <c r="K2064" i="11"/>
  <c r="K2063" i="11"/>
  <c r="K2062" i="11"/>
  <c r="K2061" i="11"/>
  <c r="K2060" i="11"/>
  <c r="K2059" i="11"/>
  <c r="K2058" i="11"/>
  <c r="K2057" i="11"/>
  <c r="K2056" i="11"/>
  <c r="K2055" i="11"/>
  <c r="K2054" i="11"/>
  <c r="K2053" i="11"/>
  <c r="K2052" i="11"/>
  <c r="K2051" i="11"/>
  <c r="K2050" i="11"/>
  <c r="K2049" i="11"/>
  <c r="K2048" i="11"/>
  <c r="K2047" i="11"/>
  <c r="K2046" i="11"/>
  <c r="K2045" i="11"/>
  <c r="K2044" i="11"/>
  <c r="K2043" i="11"/>
  <c r="K2042" i="11"/>
  <c r="K2041" i="11"/>
  <c r="K2040" i="11"/>
  <c r="K2039" i="11"/>
  <c r="K2038" i="11"/>
  <c r="K2037" i="11"/>
  <c r="K2036" i="11"/>
  <c r="K2035" i="11"/>
  <c r="K2034" i="11"/>
  <c r="K2033" i="11"/>
  <c r="K2032" i="11"/>
  <c r="K2031" i="11"/>
  <c r="K2030" i="11"/>
  <c r="K2029" i="11"/>
  <c r="K2028" i="11"/>
  <c r="K2027" i="11"/>
  <c r="K2026" i="11"/>
  <c r="K2025" i="11"/>
  <c r="K2024" i="11"/>
  <c r="K2023" i="11"/>
  <c r="K2022" i="11"/>
  <c r="K2021" i="11"/>
  <c r="K2020" i="11"/>
  <c r="K2019" i="11"/>
  <c r="K2018" i="11"/>
  <c r="K2017" i="11"/>
  <c r="K2016" i="11"/>
  <c r="K2015" i="11"/>
  <c r="K2014" i="11"/>
  <c r="K2013" i="11"/>
  <c r="K2012" i="11"/>
  <c r="K2011" i="11"/>
  <c r="K2010" i="11"/>
  <c r="K2009" i="11"/>
  <c r="K2008" i="11"/>
  <c r="K2007" i="11"/>
  <c r="K2006" i="11"/>
  <c r="K2005" i="11"/>
  <c r="K2004" i="11"/>
  <c r="K2003" i="11"/>
  <c r="K2002" i="11"/>
  <c r="K2001" i="11"/>
  <c r="K2000" i="11"/>
  <c r="K1999" i="11"/>
  <c r="K1998" i="11"/>
  <c r="K1997" i="11"/>
  <c r="K1996" i="11"/>
  <c r="K1995" i="11"/>
  <c r="K1994" i="11"/>
  <c r="K1993" i="11"/>
  <c r="K1992" i="11"/>
  <c r="K1991" i="11"/>
  <c r="K1990" i="11"/>
  <c r="K1989" i="11"/>
  <c r="K1988" i="11"/>
  <c r="K1987" i="11"/>
  <c r="K1986" i="11"/>
  <c r="K1985" i="11"/>
  <c r="K1984" i="11"/>
  <c r="K1983" i="11"/>
  <c r="K1982" i="11"/>
  <c r="K1981" i="11"/>
  <c r="K1980" i="11"/>
  <c r="K1979" i="11"/>
  <c r="K1978" i="11"/>
  <c r="K1977" i="11"/>
  <c r="K1976" i="11"/>
  <c r="K1975" i="11"/>
  <c r="K1974" i="11"/>
  <c r="K1973" i="11"/>
  <c r="K1972" i="11"/>
  <c r="K1971" i="11"/>
  <c r="K1970" i="11"/>
  <c r="K1969" i="11"/>
  <c r="K1968" i="11"/>
  <c r="K1967" i="11"/>
  <c r="K1966" i="11"/>
  <c r="K1965" i="11"/>
  <c r="K1964" i="11"/>
  <c r="K1963" i="11"/>
  <c r="K1962" i="11"/>
  <c r="K1961" i="11"/>
  <c r="K1960" i="11"/>
  <c r="K1959" i="11"/>
  <c r="K1958" i="11"/>
  <c r="K1957" i="11"/>
  <c r="K1956" i="11"/>
  <c r="K1955" i="11"/>
  <c r="K1954" i="11"/>
  <c r="K1953" i="11"/>
  <c r="K1952" i="11"/>
  <c r="K1951" i="11"/>
  <c r="K1950" i="11"/>
  <c r="K1949" i="11"/>
  <c r="K1948" i="11"/>
  <c r="K1947" i="11"/>
  <c r="K1946" i="11"/>
  <c r="K1945" i="11"/>
  <c r="K1944" i="11"/>
  <c r="K1943" i="11"/>
  <c r="K1942" i="11"/>
  <c r="K1941" i="11"/>
  <c r="K1940" i="11"/>
  <c r="K1939" i="11"/>
  <c r="K1938" i="11"/>
  <c r="K1937" i="11"/>
  <c r="K1936" i="11"/>
  <c r="K1935" i="11"/>
  <c r="K1934" i="11"/>
  <c r="K1933" i="11"/>
  <c r="K1932" i="11"/>
  <c r="K1931" i="11"/>
  <c r="K1930" i="11"/>
  <c r="K1929" i="11"/>
  <c r="K1928" i="11"/>
  <c r="K1927" i="11"/>
  <c r="K1926" i="11"/>
  <c r="K1925" i="11"/>
  <c r="K1924" i="11"/>
  <c r="K1923" i="11"/>
  <c r="K1922" i="11"/>
  <c r="K1921" i="11"/>
  <c r="K1920" i="11"/>
  <c r="K1919" i="11"/>
  <c r="K1918" i="11"/>
  <c r="K1917" i="11"/>
  <c r="K1916" i="11"/>
  <c r="K1915" i="11"/>
  <c r="K1914" i="11"/>
  <c r="K1913" i="11"/>
  <c r="K1912" i="11"/>
  <c r="K1911" i="11"/>
  <c r="K1910" i="11"/>
  <c r="K1909" i="11"/>
  <c r="K1908" i="11"/>
  <c r="K1907" i="11"/>
  <c r="K1906" i="11"/>
  <c r="K1905" i="11"/>
  <c r="K1904" i="11"/>
  <c r="K1903" i="11"/>
  <c r="K1902" i="11"/>
  <c r="K1901" i="11"/>
  <c r="K1900" i="11"/>
  <c r="K1899" i="11"/>
  <c r="K1898" i="11"/>
  <c r="K1897" i="11"/>
  <c r="K1896" i="11"/>
  <c r="K1895" i="11"/>
  <c r="K1894" i="11"/>
  <c r="K1893" i="11"/>
  <c r="K1892" i="11"/>
  <c r="K1891" i="11"/>
  <c r="K1890" i="11"/>
  <c r="K1889" i="11"/>
  <c r="K1888" i="11"/>
  <c r="K1887" i="11"/>
  <c r="K1886" i="11"/>
  <c r="K1885" i="11"/>
  <c r="K1884" i="11"/>
  <c r="K1883" i="11"/>
  <c r="K1882" i="11"/>
  <c r="K1881" i="11"/>
  <c r="K1880" i="11"/>
  <c r="K1879" i="11"/>
  <c r="K1878" i="11"/>
  <c r="K1877" i="11"/>
  <c r="K1876" i="11"/>
  <c r="K1875" i="11"/>
  <c r="K1874" i="11"/>
  <c r="K1873" i="11"/>
  <c r="K1872" i="11"/>
  <c r="K1871" i="11"/>
  <c r="K1870" i="11"/>
  <c r="K1869" i="11"/>
  <c r="K1868" i="11"/>
  <c r="K1867" i="11"/>
  <c r="K1866" i="11"/>
  <c r="K1865" i="11"/>
  <c r="K1864" i="11"/>
  <c r="K1863" i="11"/>
  <c r="K1862" i="11"/>
  <c r="K1861" i="11"/>
  <c r="K1860" i="11"/>
  <c r="K1859" i="11"/>
  <c r="K1858" i="11"/>
  <c r="K1857" i="11"/>
  <c r="K1856" i="11"/>
  <c r="K1855" i="11"/>
  <c r="K1854" i="11"/>
  <c r="K1853" i="11"/>
  <c r="K1852" i="11"/>
  <c r="K1851" i="11"/>
  <c r="K1850" i="11"/>
  <c r="K1849" i="11"/>
  <c r="K1848" i="11"/>
  <c r="K1847" i="11"/>
  <c r="K1846" i="11"/>
  <c r="K1845" i="11"/>
  <c r="K1844" i="11"/>
  <c r="K1843" i="11"/>
  <c r="K1842" i="11"/>
  <c r="K1841" i="11"/>
  <c r="K1840" i="11"/>
  <c r="K1839" i="11"/>
  <c r="K1838" i="11"/>
  <c r="K1837" i="11"/>
  <c r="K1836" i="11"/>
  <c r="K1835" i="11"/>
  <c r="K1834" i="11"/>
  <c r="K1833" i="11"/>
  <c r="K1832" i="11"/>
  <c r="K1831" i="11"/>
  <c r="K1830" i="11"/>
  <c r="K1829" i="11"/>
  <c r="K1828" i="11"/>
  <c r="K1827" i="11"/>
  <c r="K1826" i="11"/>
  <c r="K1825" i="11"/>
  <c r="K1824" i="11"/>
  <c r="K1823" i="11"/>
  <c r="K1822" i="11"/>
  <c r="K1821" i="11"/>
  <c r="K1820" i="11"/>
  <c r="K1819" i="11"/>
  <c r="K1818" i="11"/>
  <c r="K1817" i="11"/>
  <c r="K1816" i="11"/>
  <c r="K1815" i="11"/>
  <c r="K1814" i="11"/>
  <c r="K1813" i="11"/>
  <c r="K1812" i="11"/>
  <c r="K1811" i="11"/>
  <c r="K1810" i="11"/>
  <c r="K1809" i="11"/>
  <c r="K1808" i="11"/>
  <c r="K1807" i="11"/>
  <c r="K1806" i="11"/>
  <c r="K1805" i="11"/>
  <c r="K1804" i="11"/>
  <c r="K1803" i="11"/>
  <c r="K1802" i="11"/>
  <c r="K1801" i="11"/>
  <c r="K1800" i="11"/>
  <c r="K1799" i="11"/>
  <c r="K1798" i="11"/>
  <c r="K1797" i="11"/>
  <c r="K1796" i="11"/>
  <c r="K1795" i="11"/>
  <c r="K1794" i="11"/>
  <c r="K1793" i="11"/>
  <c r="K1792" i="11"/>
  <c r="K1791" i="11"/>
  <c r="K1790" i="11"/>
  <c r="K1789" i="11"/>
  <c r="K1788" i="11"/>
  <c r="K1787" i="11"/>
  <c r="K1786" i="11"/>
  <c r="K1785" i="11"/>
  <c r="K1784" i="11"/>
  <c r="K1783" i="11"/>
  <c r="K1782" i="11"/>
  <c r="K1781" i="11"/>
  <c r="K1780" i="11"/>
  <c r="K1779" i="11"/>
  <c r="K1778" i="11"/>
  <c r="K1777" i="11"/>
  <c r="K1776" i="11"/>
  <c r="K1775" i="11"/>
  <c r="K1774" i="11"/>
  <c r="K1773" i="11"/>
  <c r="K1772" i="11"/>
  <c r="K1771" i="11"/>
  <c r="K1770" i="11"/>
  <c r="K1769" i="11"/>
  <c r="K1768" i="11"/>
  <c r="K1767" i="11"/>
  <c r="K1766" i="11"/>
  <c r="K1765" i="11"/>
  <c r="K1764" i="11"/>
  <c r="K1763" i="11"/>
  <c r="K1762" i="11"/>
  <c r="K1761" i="11"/>
  <c r="K1760" i="11"/>
  <c r="K1759" i="11"/>
  <c r="K1758" i="11"/>
  <c r="K1757" i="11"/>
  <c r="K1756" i="11"/>
  <c r="K1755" i="11"/>
  <c r="K1754" i="11"/>
  <c r="K1753" i="11"/>
  <c r="K1752" i="11"/>
  <c r="K1751" i="11"/>
  <c r="K1750" i="11"/>
  <c r="K1749" i="11"/>
  <c r="K1748" i="11"/>
  <c r="K1747" i="11"/>
  <c r="K1746" i="11"/>
  <c r="K1745" i="11"/>
  <c r="K1744" i="11"/>
  <c r="K1743" i="11"/>
  <c r="K1742" i="11"/>
  <c r="K1741" i="11"/>
  <c r="K1740" i="11"/>
  <c r="K1739" i="11"/>
  <c r="K1738" i="11"/>
  <c r="K1737" i="11"/>
  <c r="K1736" i="11"/>
  <c r="K1735" i="11"/>
  <c r="K1734" i="11"/>
  <c r="K1733" i="11"/>
  <c r="K1732" i="11"/>
  <c r="K1731" i="11"/>
  <c r="K1730" i="11"/>
  <c r="K1729" i="11"/>
  <c r="K1728" i="11"/>
  <c r="K1727" i="11"/>
  <c r="K1726" i="11"/>
  <c r="K1725" i="11"/>
  <c r="K1724" i="11"/>
  <c r="K1723" i="11"/>
  <c r="K1722" i="11"/>
  <c r="K1721" i="11"/>
  <c r="K1720" i="11"/>
  <c r="K1719" i="11"/>
  <c r="K1718" i="11"/>
  <c r="K1717" i="11"/>
  <c r="K1716" i="11"/>
  <c r="K1715" i="11"/>
  <c r="K1714" i="11"/>
  <c r="K1713" i="11"/>
  <c r="K1712" i="11"/>
  <c r="K1711" i="11"/>
  <c r="K1710" i="11"/>
  <c r="K1709" i="11"/>
  <c r="K1708" i="11"/>
  <c r="K1707" i="11"/>
  <c r="K1706" i="11"/>
  <c r="K1705" i="11"/>
  <c r="K1704" i="11"/>
  <c r="K1703" i="11"/>
  <c r="K1702" i="11"/>
  <c r="K1701" i="11"/>
  <c r="K1700" i="11"/>
  <c r="K1699" i="11"/>
  <c r="K1698" i="11"/>
  <c r="K1697" i="11"/>
  <c r="K1696" i="11"/>
  <c r="K1695" i="11"/>
  <c r="K1694" i="11"/>
  <c r="K1693" i="11"/>
  <c r="K1692" i="11"/>
  <c r="K1691" i="11"/>
  <c r="K1690" i="11"/>
  <c r="K1689" i="11"/>
  <c r="K1688" i="11"/>
  <c r="K1687" i="11"/>
  <c r="K1686" i="11"/>
  <c r="K1685" i="11"/>
  <c r="K1684" i="11"/>
  <c r="K1683" i="11"/>
  <c r="K1682" i="11"/>
  <c r="K1681" i="11"/>
  <c r="K1680" i="11"/>
  <c r="K1679" i="11"/>
  <c r="K1678" i="11"/>
  <c r="K1677" i="11"/>
  <c r="K1676" i="11"/>
  <c r="K1675" i="11"/>
  <c r="K1674" i="11"/>
  <c r="K1673" i="11"/>
  <c r="K1672" i="11"/>
  <c r="K1671" i="11"/>
  <c r="K1670" i="11"/>
  <c r="K1669" i="11"/>
  <c r="K1668" i="11"/>
  <c r="K1667" i="11"/>
  <c r="K1666" i="11"/>
  <c r="K1665" i="11"/>
  <c r="K1664" i="11"/>
  <c r="K1663" i="11"/>
  <c r="K1662" i="11"/>
  <c r="K1661" i="11"/>
  <c r="K1660" i="11"/>
  <c r="K1659" i="11"/>
  <c r="K1658" i="11"/>
  <c r="K1657" i="11"/>
  <c r="K1656" i="11"/>
  <c r="K1655" i="11"/>
  <c r="K1654" i="11"/>
  <c r="K1653" i="11"/>
  <c r="K1652" i="11"/>
  <c r="K1651" i="11"/>
  <c r="K1650" i="11"/>
  <c r="K1649" i="11"/>
  <c r="K1648" i="11"/>
  <c r="K1647" i="11"/>
  <c r="K1646" i="11"/>
  <c r="K1645" i="11"/>
  <c r="K1644" i="11"/>
  <c r="K1643" i="11"/>
  <c r="K1642" i="11"/>
  <c r="K1641" i="11"/>
  <c r="K1640" i="11"/>
  <c r="K1639" i="11"/>
  <c r="K1638" i="11"/>
  <c r="K1637" i="11"/>
  <c r="K1636" i="11"/>
  <c r="K1635" i="11"/>
  <c r="K1634" i="11"/>
  <c r="K1633" i="11"/>
  <c r="K1632" i="11"/>
  <c r="K1631" i="11"/>
  <c r="K1630" i="11"/>
  <c r="K1629" i="11"/>
  <c r="K1628" i="11"/>
  <c r="K1627" i="11"/>
  <c r="K1626" i="11"/>
  <c r="K1625" i="11"/>
  <c r="K1624" i="11"/>
  <c r="K1623" i="11"/>
  <c r="K1622" i="11"/>
  <c r="K1621" i="11"/>
  <c r="K1620" i="11"/>
  <c r="K1619" i="11"/>
  <c r="K1618" i="11"/>
  <c r="K1617" i="11"/>
  <c r="K1616" i="11"/>
  <c r="K1615" i="11"/>
  <c r="K1614" i="11"/>
  <c r="K1613" i="11"/>
  <c r="K1612" i="11"/>
  <c r="K1611" i="11"/>
  <c r="K1610" i="11"/>
  <c r="K1609" i="11"/>
  <c r="K1608" i="11"/>
  <c r="K1607" i="11"/>
  <c r="K1606" i="11"/>
  <c r="K1605" i="11"/>
  <c r="K1604" i="11"/>
  <c r="K1603" i="11"/>
  <c r="K1602" i="11"/>
  <c r="K1601" i="11"/>
  <c r="K1600" i="11"/>
  <c r="K1599" i="11"/>
  <c r="K1598" i="11"/>
  <c r="K1597" i="11"/>
  <c r="K1596" i="11"/>
  <c r="K1595" i="11"/>
  <c r="K1594" i="11"/>
  <c r="K1593" i="11"/>
  <c r="K1592" i="11"/>
  <c r="K1591" i="11"/>
  <c r="K1590" i="11"/>
  <c r="K1589" i="11"/>
  <c r="K1588" i="11"/>
  <c r="K1587" i="11"/>
  <c r="K1586" i="11"/>
  <c r="K1585" i="11"/>
  <c r="K1584" i="11"/>
  <c r="K1583" i="11"/>
  <c r="K1582" i="11"/>
  <c r="K1581" i="11"/>
  <c r="K1580" i="11"/>
  <c r="K1579" i="11"/>
  <c r="K1578" i="11"/>
  <c r="K1577" i="11"/>
  <c r="K1576" i="11"/>
  <c r="K1575" i="11"/>
  <c r="K1574" i="11"/>
  <c r="K1573" i="11"/>
  <c r="K1572" i="11"/>
  <c r="K1571" i="11"/>
  <c r="K1570" i="11"/>
  <c r="K1569" i="11"/>
  <c r="K1568" i="11"/>
  <c r="K1567" i="11"/>
  <c r="K1566" i="11"/>
  <c r="K1565" i="11"/>
  <c r="K1564" i="11"/>
  <c r="K1563" i="11"/>
  <c r="K1562" i="11"/>
  <c r="K1561" i="11"/>
  <c r="K1560" i="11"/>
  <c r="K1559" i="11"/>
  <c r="K1558" i="11"/>
  <c r="K1557" i="11"/>
  <c r="K1556" i="11"/>
  <c r="K1555" i="11"/>
  <c r="K1554" i="11"/>
  <c r="K1553" i="11"/>
  <c r="K1552" i="11"/>
  <c r="K1551" i="11"/>
  <c r="K1550" i="11"/>
  <c r="K1549" i="11"/>
  <c r="K1548" i="11"/>
  <c r="K1547" i="11"/>
  <c r="K1546" i="11"/>
  <c r="K1545" i="11"/>
  <c r="K1544" i="11"/>
  <c r="K1543" i="11"/>
  <c r="K1542" i="11"/>
  <c r="K1541" i="11"/>
  <c r="K1540" i="11"/>
  <c r="K1539" i="11"/>
  <c r="K1538" i="11"/>
  <c r="K1537" i="11"/>
  <c r="K1536" i="11"/>
  <c r="K1535" i="11"/>
  <c r="K1534" i="11"/>
  <c r="K1533" i="11"/>
  <c r="K1532" i="11"/>
  <c r="K1531" i="11"/>
  <c r="K1530" i="11"/>
  <c r="K1529" i="11"/>
  <c r="K1528" i="11"/>
  <c r="K1527" i="11"/>
  <c r="K1526" i="11"/>
  <c r="K1525" i="11"/>
  <c r="K1524" i="11"/>
  <c r="K1523" i="11"/>
  <c r="K1522" i="11"/>
  <c r="K1521" i="11"/>
  <c r="K1520" i="11"/>
  <c r="K1519" i="11"/>
  <c r="K1518" i="11"/>
  <c r="K1517" i="11"/>
  <c r="K1516" i="11"/>
  <c r="K1515" i="11"/>
  <c r="K1514" i="11"/>
  <c r="K1513" i="11"/>
  <c r="K1512" i="11"/>
  <c r="K1511" i="11"/>
  <c r="K1510" i="11"/>
  <c r="K1509" i="11"/>
  <c r="K1508" i="11"/>
  <c r="K1507" i="11"/>
  <c r="K1506" i="11"/>
  <c r="K1505" i="11"/>
  <c r="K1504" i="11"/>
  <c r="K1503" i="11"/>
  <c r="K1502" i="11"/>
  <c r="K1501" i="11"/>
  <c r="K1500" i="11"/>
  <c r="K1499" i="11"/>
  <c r="K1498" i="11"/>
  <c r="K1497" i="11"/>
  <c r="K1496" i="11"/>
  <c r="K1495" i="11"/>
  <c r="K1494" i="11"/>
  <c r="K1493" i="11"/>
  <c r="K1492" i="11"/>
  <c r="K1491" i="11"/>
  <c r="K1490" i="11"/>
  <c r="K1489" i="11"/>
  <c r="K1488" i="11"/>
  <c r="K1487" i="11"/>
  <c r="K1486" i="11"/>
  <c r="K1485" i="11"/>
  <c r="K1484" i="11"/>
  <c r="K1483" i="11"/>
  <c r="K1482" i="11"/>
  <c r="K1481" i="11"/>
  <c r="K1480" i="11"/>
  <c r="K1479" i="11"/>
  <c r="K1478" i="11"/>
  <c r="K1477" i="11"/>
  <c r="K1476" i="11"/>
  <c r="K1475" i="11"/>
  <c r="K1474" i="11"/>
  <c r="K1473" i="11"/>
  <c r="K1472" i="11"/>
  <c r="K1471" i="11"/>
  <c r="K1470" i="11"/>
  <c r="K1469" i="11"/>
  <c r="K1468" i="11"/>
  <c r="K1467" i="11"/>
  <c r="K1466" i="11"/>
  <c r="K1465" i="11"/>
  <c r="K1464" i="11"/>
  <c r="K1463" i="11"/>
  <c r="K1462" i="11"/>
  <c r="K1461" i="11"/>
  <c r="K1460" i="11"/>
  <c r="K1459" i="11"/>
  <c r="K1458" i="11"/>
  <c r="K1457" i="11"/>
  <c r="K1456" i="11"/>
  <c r="K1455" i="11"/>
  <c r="K1454" i="11"/>
  <c r="K1453" i="11"/>
  <c r="K1452" i="11"/>
  <c r="K1451" i="11"/>
  <c r="K1450" i="11"/>
  <c r="K1449" i="11"/>
  <c r="K1448" i="11"/>
  <c r="K1447" i="11"/>
  <c r="K1446" i="11"/>
  <c r="K1445" i="11"/>
  <c r="K1444" i="11"/>
  <c r="K1443" i="11"/>
  <c r="K1442" i="11"/>
  <c r="K1441" i="11"/>
  <c r="K1440" i="11"/>
  <c r="K1439" i="11"/>
  <c r="K1438" i="11"/>
  <c r="K1437" i="11"/>
  <c r="K1436" i="11"/>
  <c r="K1435" i="11"/>
  <c r="K1434" i="11"/>
  <c r="K1433" i="11"/>
  <c r="K1432" i="11"/>
  <c r="K1431" i="11"/>
  <c r="K1430" i="11"/>
  <c r="K1429" i="11"/>
  <c r="K1428" i="11"/>
  <c r="K1427" i="11"/>
  <c r="K1426" i="11"/>
  <c r="K1425" i="11"/>
  <c r="K1424" i="11"/>
  <c r="K1423" i="11"/>
  <c r="K1422" i="11"/>
  <c r="K1421" i="11"/>
  <c r="K1420" i="11"/>
  <c r="K1419" i="11"/>
  <c r="K1418" i="11"/>
  <c r="K1417" i="11"/>
  <c r="K1416" i="11"/>
  <c r="K1415" i="11"/>
  <c r="K1414" i="11"/>
  <c r="K1413" i="11"/>
  <c r="K1412" i="11"/>
  <c r="K1411" i="11"/>
  <c r="K1410" i="11"/>
  <c r="K1409" i="11"/>
  <c r="K1408" i="11"/>
  <c r="K1407" i="11"/>
  <c r="K1406" i="11"/>
  <c r="K1405" i="11"/>
  <c r="K1404" i="11"/>
  <c r="K1403" i="11"/>
  <c r="K1402" i="11"/>
  <c r="K1401" i="11"/>
  <c r="K1400" i="11"/>
  <c r="K1399" i="11"/>
  <c r="K1398" i="11"/>
  <c r="K1397" i="11"/>
  <c r="K1396" i="11"/>
  <c r="K1395" i="11"/>
  <c r="K1394" i="11"/>
  <c r="K1393" i="11"/>
  <c r="K1392" i="11"/>
  <c r="K1391" i="11"/>
  <c r="K1390" i="11"/>
  <c r="K1389" i="11"/>
  <c r="K1388" i="11"/>
  <c r="K1387" i="11"/>
  <c r="K1386" i="11"/>
  <c r="K1385" i="11"/>
  <c r="K1384" i="11"/>
  <c r="K1383" i="11"/>
  <c r="K1382" i="11"/>
  <c r="K1381" i="11"/>
  <c r="K1380" i="11"/>
  <c r="K1379" i="11"/>
  <c r="K1378" i="11"/>
  <c r="K1377" i="11"/>
  <c r="K1376" i="11"/>
  <c r="K1375" i="11"/>
  <c r="K1374" i="11"/>
  <c r="K1373" i="11"/>
  <c r="K1372" i="11"/>
  <c r="K1371" i="11"/>
  <c r="K1370" i="11"/>
  <c r="K1369" i="11"/>
  <c r="K1368" i="11"/>
  <c r="K1367" i="11"/>
  <c r="K1366" i="11"/>
  <c r="K1365" i="11"/>
  <c r="K1364" i="11"/>
  <c r="K1363" i="11"/>
  <c r="K1362" i="11"/>
  <c r="K1361" i="11"/>
  <c r="K1360" i="11"/>
  <c r="K1359" i="11"/>
  <c r="K1358" i="11"/>
  <c r="K1357" i="11"/>
  <c r="K1356" i="11"/>
  <c r="K1355" i="11"/>
  <c r="K1354" i="11"/>
  <c r="K1353" i="11"/>
  <c r="K1352" i="11"/>
  <c r="K1351" i="11"/>
  <c r="K1350" i="11"/>
  <c r="K1349" i="11"/>
  <c r="K1348" i="11"/>
  <c r="K1347" i="11"/>
  <c r="K1346" i="11"/>
  <c r="K1345" i="11"/>
  <c r="K1344" i="11"/>
  <c r="K1343" i="11"/>
  <c r="K1342" i="11"/>
  <c r="K1341" i="11"/>
  <c r="K1340" i="11"/>
  <c r="K1339" i="11"/>
  <c r="K1338" i="11"/>
  <c r="K1337" i="11"/>
  <c r="K1336" i="11"/>
  <c r="K1335" i="11"/>
  <c r="K1334" i="11"/>
  <c r="K1333" i="11"/>
  <c r="K1332" i="11"/>
  <c r="K1331" i="11"/>
  <c r="K1330" i="11"/>
  <c r="K1329" i="11"/>
  <c r="K1328" i="11"/>
  <c r="K1327" i="11"/>
  <c r="K1326" i="11"/>
  <c r="K1325" i="11"/>
  <c r="K1324" i="11"/>
  <c r="K1323" i="11"/>
  <c r="K1322" i="11"/>
  <c r="K1321" i="11"/>
  <c r="K1320" i="11"/>
  <c r="K1319" i="11"/>
  <c r="K1318" i="11"/>
  <c r="K1317" i="11"/>
  <c r="K1316" i="11"/>
  <c r="K1315" i="11"/>
  <c r="K1314" i="11"/>
  <c r="K1313" i="11"/>
  <c r="K1312" i="11"/>
  <c r="K1311" i="11"/>
  <c r="K1310" i="11"/>
  <c r="K1309" i="11"/>
  <c r="K1308" i="11"/>
  <c r="K1307" i="11"/>
  <c r="K1306" i="11"/>
  <c r="K1305" i="11"/>
  <c r="K1304" i="11"/>
  <c r="K1303" i="11"/>
  <c r="K1302" i="11"/>
  <c r="K1301" i="11"/>
  <c r="K1300" i="11"/>
  <c r="K1299" i="11"/>
  <c r="K1298" i="11"/>
  <c r="K1297" i="11"/>
  <c r="K1296" i="11"/>
  <c r="K1295" i="11"/>
  <c r="K1294" i="11"/>
  <c r="K1293" i="11"/>
  <c r="K1292" i="11"/>
  <c r="K1291" i="11"/>
  <c r="K1290" i="11"/>
  <c r="K1289" i="11"/>
  <c r="K1288" i="11"/>
  <c r="K1287" i="11"/>
  <c r="K1286" i="11"/>
  <c r="K1285" i="11"/>
  <c r="K1284" i="11"/>
  <c r="K1283" i="11"/>
  <c r="K1282" i="11"/>
  <c r="K1281" i="11"/>
  <c r="K1280" i="11"/>
  <c r="K1279" i="11"/>
  <c r="K1278" i="11"/>
  <c r="K1277" i="11"/>
  <c r="K1276" i="11"/>
  <c r="K1275" i="11"/>
  <c r="K1274" i="11"/>
  <c r="K1273" i="11"/>
  <c r="K1272" i="11"/>
  <c r="K1271" i="11"/>
  <c r="K1270" i="11"/>
  <c r="K1269" i="11"/>
  <c r="K1268" i="11"/>
  <c r="K1267" i="11"/>
  <c r="K1266" i="11"/>
  <c r="K1265" i="11"/>
  <c r="K1264" i="11"/>
  <c r="K1263" i="11"/>
  <c r="K1262" i="11"/>
  <c r="K1261" i="11"/>
  <c r="K1260" i="11"/>
  <c r="K1259" i="11"/>
  <c r="K1258" i="11"/>
  <c r="K1257" i="11"/>
  <c r="K1256" i="11"/>
  <c r="K1255" i="11"/>
  <c r="K1254" i="11"/>
  <c r="K1253" i="11"/>
  <c r="K1252" i="11"/>
  <c r="K1251" i="11"/>
  <c r="K1250" i="11"/>
  <c r="K1249" i="11"/>
  <c r="K1248" i="11"/>
  <c r="K1247" i="11"/>
  <c r="K1246" i="11"/>
  <c r="K1245" i="11"/>
  <c r="K1244" i="11"/>
  <c r="K1243" i="11"/>
  <c r="K1242" i="11"/>
  <c r="K1241" i="11"/>
  <c r="K1240" i="11"/>
  <c r="K1239" i="11"/>
  <c r="K1238" i="11"/>
  <c r="K1237" i="11"/>
  <c r="K1236" i="11"/>
  <c r="K1235" i="11"/>
  <c r="K1234" i="11"/>
  <c r="K1233" i="11"/>
  <c r="K1232" i="11"/>
  <c r="K1231" i="11"/>
  <c r="K1230" i="11"/>
  <c r="K1229" i="11"/>
  <c r="K1228" i="11"/>
  <c r="K1227" i="11"/>
  <c r="K1226" i="11"/>
  <c r="K1225" i="11"/>
  <c r="K1224" i="11"/>
  <c r="K1223" i="11"/>
  <c r="K1222" i="11"/>
  <c r="K1221" i="11"/>
  <c r="K1220" i="11"/>
  <c r="K1219" i="11"/>
  <c r="K1218" i="11"/>
  <c r="K1217" i="11"/>
  <c r="K1216" i="11"/>
  <c r="K1215" i="11"/>
  <c r="K1214" i="11"/>
  <c r="K1213" i="11"/>
  <c r="K1212" i="11"/>
  <c r="K1211" i="11"/>
  <c r="K1210" i="11"/>
  <c r="K1209" i="11"/>
  <c r="K1208" i="11"/>
  <c r="K1207" i="11"/>
  <c r="K1206" i="11"/>
  <c r="K1205" i="11"/>
  <c r="K1204" i="11"/>
  <c r="K1203" i="11"/>
  <c r="K1202" i="11"/>
  <c r="K1201" i="11"/>
  <c r="K1200" i="11"/>
  <c r="K1199" i="11"/>
  <c r="K1198" i="11"/>
  <c r="K1197" i="11"/>
  <c r="K1196" i="11"/>
  <c r="K1195" i="11"/>
  <c r="K1194" i="11"/>
  <c r="K1193" i="11"/>
  <c r="K1192" i="11"/>
  <c r="K1191" i="11"/>
  <c r="K1190" i="11"/>
  <c r="K1189" i="11"/>
  <c r="K1188" i="11"/>
  <c r="K1187" i="11"/>
  <c r="K1186" i="11"/>
  <c r="K1185" i="11"/>
  <c r="K1184" i="11"/>
  <c r="K1183" i="11"/>
  <c r="K1182" i="11"/>
  <c r="K1181" i="11"/>
  <c r="K1180" i="11"/>
  <c r="K1179" i="11"/>
  <c r="K1178" i="11"/>
  <c r="K1177" i="11"/>
  <c r="K1176" i="11"/>
  <c r="K1175" i="11"/>
  <c r="K1174" i="11"/>
  <c r="K1173" i="11"/>
  <c r="K1172" i="11"/>
  <c r="K1171" i="11"/>
  <c r="K1170" i="11"/>
  <c r="K1169" i="11"/>
  <c r="K1168" i="11"/>
  <c r="K1167" i="11"/>
  <c r="K1166" i="11"/>
  <c r="K1165" i="11"/>
  <c r="K1164" i="11"/>
  <c r="K1163" i="11"/>
  <c r="K1162" i="11"/>
  <c r="K1161" i="11"/>
  <c r="K1160" i="11"/>
  <c r="K1159" i="11"/>
  <c r="K1158" i="11"/>
  <c r="K1157" i="11"/>
  <c r="K1156" i="11"/>
  <c r="K1155" i="11"/>
  <c r="K1154" i="11"/>
  <c r="K1153" i="11"/>
  <c r="K1152" i="11"/>
  <c r="K1151" i="11"/>
  <c r="K1150" i="11"/>
  <c r="K1149" i="11"/>
  <c r="K1148" i="11"/>
  <c r="K1147" i="11"/>
  <c r="K1146" i="11"/>
  <c r="K1145" i="11"/>
  <c r="K1144" i="11"/>
  <c r="K1143" i="11"/>
  <c r="K1142" i="11"/>
  <c r="K1141" i="11"/>
  <c r="K1140" i="11"/>
  <c r="K1139" i="11"/>
  <c r="K1138" i="11"/>
  <c r="K1137" i="11"/>
  <c r="K1136" i="11"/>
  <c r="K1135" i="11"/>
  <c r="K1134" i="11"/>
  <c r="K1133" i="11"/>
  <c r="K1132" i="11"/>
  <c r="K1131" i="11"/>
  <c r="K1130" i="11"/>
  <c r="K1129" i="11"/>
  <c r="K1128" i="11"/>
  <c r="K1127" i="11"/>
  <c r="K1126" i="11"/>
  <c r="K1125" i="11"/>
  <c r="K1124" i="11"/>
  <c r="K1123" i="11"/>
  <c r="K1122" i="11"/>
  <c r="K1121" i="11"/>
  <c r="K1120" i="11"/>
  <c r="K1119" i="11"/>
  <c r="K1118" i="11"/>
  <c r="K1117" i="11"/>
  <c r="K1116" i="11"/>
  <c r="K1115" i="11"/>
  <c r="K1114" i="11"/>
  <c r="K1113" i="11"/>
  <c r="K1112" i="11"/>
  <c r="K1111" i="11"/>
  <c r="K1110" i="11"/>
  <c r="K1109" i="11"/>
  <c r="K1108" i="11"/>
  <c r="K1107" i="11"/>
  <c r="K1106" i="11"/>
  <c r="K1105" i="11"/>
  <c r="K1104" i="11"/>
  <c r="K1103" i="11"/>
  <c r="K1102" i="11"/>
  <c r="K1101" i="11"/>
  <c r="K1100" i="11"/>
  <c r="K1099" i="11"/>
  <c r="K1098" i="11"/>
  <c r="K1097" i="11"/>
  <c r="K1096" i="11"/>
  <c r="K1095" i="11"/>
  <c r="K1094" i="11"/>
  <c r="K1093" i="11"/>
  <c r="K1092" i="11"/>
  <c r="K1091" i="11"/>
  <c r="K1090" i="11"/>
  <c r="K1089" i="11"/>
  <c r="K1088" i="11"/>
  <c r="K1087" i="11"/>
  <c r="K1086" i="11"/>
  <c r="K1085" i="11"/>
  <c r="K1084" i="11"/>
  <c r="K1083" i="11"/>
  <c r="K1082" i="11"/>
  <c r="K1081" i="11"/>
  <c r="K1080" i="11"/>
  <c r="K1079" i="11"/>
  <c r="K1078" i="11"/>
  <c r="K1077" i="11"/>
  <c r="K1076" i="11"/>
  <c r="K1075" i="11"/>
  <c r="K1074" i="11"/>
  <c r="K1073" i="11"/>
  <c r="K1072" i="11"/>
  <c r="K1071" i="11"/>
  <c r="K1070" i="11"/>
  <c r="K1069" i="11"/>
  <c r="K1068" i="11"/>
  <c r="K1067" i="11"/>
  <c r="K1066" i="11"/>
  <c r="K1065" i="11"/>
  <c r="K1064" i="11"/>
  <c r="K1063" i="11"/>
  <c r="K1062" i="11"/>
  <c r="K1061" i="11"/>
  <c r="K1060" i="11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K140" i="11"/>
  <c r="K139" i="11"/>
  <c r="K138" i="11"/>
  <c r="K137" i="11"/>
  <c r="K136" i="11"/>
  <c r="K135" i="11"/>
  <c r="K134" i="1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K115" i="11"/>
  <c r="K114" i="11"/>
  <c r="K113" i="11"/>
  <c r="K112" i="11"/>
  <c r="K111" i="11"/>
  <c r="K110" i="11"/>
  <c r="K109" i="11"/>
  <c r="K108" i="11"/>
  <c r="K107" i="11"/>
  <c r="K106" i="11"/>
  <c r="K105" i="11"/>
  <c r="K104" i="11"/>
  <c r="K103" i="11"/>
  <c r="K102" i="11"/>
  <c r="K101" i="11"/>
  <c r="K100" i="11"/>
  <c r="K99" i="11"/>
  <c r="K98" i="11"/>
  <c r="K97" i="11"/>
  <c r="K96" i="11"/>
  <c r="K95" i="11"/>
  <c r="K94" i="11"/>
  <c r="K93" i="11"/>
  <c r="K92" i="11"/>
  <c r="K91" i="11"/>
  <c r="K90" i="11"/>
  <c r="K89" i="11"/>
  <c r="K88" i="11"/>
  <c r="K87" i="11"/>
  <c r="K86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61" i="11"/>
  <c r="K60" i="11"/>
  <c r="K59" i="11"/>
  <c r="K58" i="11"/>
  <c r="K57" i="11"/>
  <c r="K56" i="11"/>
  <c r="K55" i="11"/>
  <c r="K54" i="11"/>
  <c r="K53" i="11"/>
  <c r="K52" i="11"/>
  <c r="K51" i="11"/>
  <c r="K50" i="11"/>
  <c r="K49" i="11"/>
  <c r="K48" i="11"/>
  <c r="K47" i="11"/>
  <c r="K46" i="11"/>
  <c r="K45" i="11"/>
  <c r="K44" i="11"/>
  <c r="K43" i="11"/>
  <c r="K4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K4" i="11"/>
  <c r="K3" i="11"/>
  <c r="K1" i="11"/>
  <c r="J2570" i="11"/>
  <c r="J2569" i="11"/>
  <c r="J2568" i="11"/>
  <c r="J2567" i="11"/>
  <c r="J2566" i="11"/>
  <c r="J2565" i="11"/>
  <c r="J2564" i="11"/>
  <c r="J2563" i="11"/>
  <c r="J2562" i="11"/>
  <c r="J2561" i="11"/>
  <c r="J2560" i="11"/>
  <c r="J2559" i="11"/>
  <c r="J2558" i="11"/>
  <c r="J2557" i="11"/>
  <c r="J2556" i="11"/>
  <c r="J2555" i="11"/>
  <c r="J2554" i="11"/>
  <c r="J2553" i="11"/>
  <c r="J2552" i="11"/>
  <c r="J2551" i="11"/>
  <c r="J2550" i="11"/>
  <c r="J2549" i="11"/>
  <c r="J2548" i="11"/>
  <c r="J2547" i="11"/>
  <c r="J2546" i="11"/>
  <c r="J2545" i="11"/>
  <c r="J2544" i="11"/>
  <c r="J2543" i="11"/>
  <c r="J2542" i="11"/>
  <c r="J2541" i="11"/>
  <c r="J2540" i="11"/>
  <c r="J2539" i="11"/>
  <c r="J2538" i="11"/>
  <c r="J2537" i="11"/>
  <c r="J2536" i="11"/>
  <c r="J2535" i="11"/>
  <c r="J2534" i="11"/>
  <c r="J2533" i="11"/>
  <c r="J2532" i="11"/>
  <c r="J2531" i="11"/>
  <c r="J2530" i="11"/>
  <c r="J2529" i="11"/>
  <c r="J2528" i="11"/>
  <c r="J2527" i="11"/>
  <c r="J2526" i="11"/>
  <c r="J2525" i="11"/>
  <c r="J2524" i="11"/>
  <c r="J2523" i="11"/>
  <c r="J2522" i="11"/>
  <c r="J2521" i="11"/>
  <c r="J2520" i="11"/>
  <c r="J2519" i="11"/>
  <c r="J2518" i="11"/>
  <c r="J2517" i="11"/>
  <c r="J2516" i="11"/>
  <c r="J2515" i="11"/>
  <c r="J2514" i="11"/>
  <c r="J2513" i="11"/>
  <c r="J2512" i="11"/>
  <c r="J2511" i="11"/>
  <c r="J2510" i="11"/>
  <c r="J2509" i="11"/>
  <c r="J2508" i="11"/>
  <c r="J2507" i="11"/>
  <c r="J2506" i="11"/>
  <c r="J2505" i="11"/>
  <c r="J2504" i="11"/>
  <c r="J2503" i="11"/>
  <c r="J2502" i="11"/>
  <c r="J2501" i="11"/>
  <c r="J2500" i="11"/>
  <c r="J2499" i="11"/>
  <c r="J2498" i="11"/>
  <c r="J2497" i="11"/>
  <c r="J2496" i="11"/>
  <c r="J2495" i="11"/>
  <c r="J2494" i="11"/>
  <c r="J2493" i="11"/>
  <c r="J2492" i="11"/>
  <c r="J2491" i="11"/>
  <c r="J2490" i="11"/>
  <c r="J2489" i="11"/>
  <c r="J2488" i="11"/>
  <c r="J2487" i="11"/>
  <c r="J2486" i="11"/>
  <c r="J2485" i="11"/>
  <c r="J2484" i="11"/>
  <c r="J2483" i="11"/>
  <c r="J2482" i="11"/>
  <c r="J2481" i="11"/>
  <c r="J2480" i="11"/>
  <c r="J2479" i="11"/>
  <c r="J2478" i="11"/>
  <c r="J2477" i="11"/>
  <c r="J2476" i="11"/>
  <c r="J2475" i="11"/>
  <c r="J2474" i="11"/>
  <c r="J2473" i="11"/>
  <c r="J2472" i="11"/>
  <c r="J2471" i="11"/>
  <c r="J2470" i="11"/>
  <c r="J2469" i="11"/>
  <c r="J2468" i="11"/>
  <c r="J2467" i="11"/>
  <c r="J2466" i="11"/>
  <c r="J2465" i="11"/>
  <c r="J2464" i="11"/>
  <c r="J2463" i="11"/>
  <c r="J2462" i="11"/>
  <c r="J2461" i="11"/>
  <c r="J2460" i="11"/>
  <c r="J2459" i="11"/>
  <c r="J2458" i="11"/>
  <c r="J2457" i="11"/>
  <c r="J2456" i="11"/>
  <c r="J2455" i="11"/>
  <c r="J2454" i="11"/>
  <c r="J2453" i="11"/>
  <c r="J2452" i="11"/>
  <c r="J2451" i="11"/>
  <c r="J2450" i="11"/>
  <c r="J2449" i="11"/>
  <c r="J2448" i="11"/>
  <c r="J2447" i="11"/>
  <c r="J2446" i="11"/>
  <c r="J2445" i="11"/>
  <c r="J2444" i="11"/>
  <c r="J2443" i="11"/>
  <c r="J2442" i="11"/>
  <c r="J2441" i="11"/>
  <c r="J2440" i="11"/>
  <c r="J2439" i="11"/>
  <c r="J2438" i="11"/>
  <c r="J2437" i="11"/>
  <c r="J2436" i="11"/>
  <c r="J2435" i="11"/>
  <c r="J2434" i="11"/>
  <c r="J2433" i="11"/>
  <c r="J2432" i="11"/>
  <c r="J2431" i="11"/>
  <c r="J2430" i="11"/>
  <c r="J2429" i="11"/>
  <c r="J2428" i="11"/>
  <c r="J2427" i="11"/>
  <c r="J2426" i="11"/>
  <c r="J2425" i="11"/>
  <c r="J2424" i="11"/>
  <c r="J2423" i="11"/>
  <c r="J2422" i="11"/>
  <c r="J2421" i="11"/>
  <c r="J2420" i="11"/>
  <c r="J2419" i="11"/>
  <c r="J2418" i="11"/>
  <c r="J2417" i="11"/>
  <c r="J2416" i="11"/>
  <c r="J2415" i="11"/>
  <c r="J2414" i="11"/>
  <c r="J2413" i="11"/>
  <c r="J2412" i="11"/>
  <c r="J2411" i="11"/>
  <c r="J2410" i="11"/>
  <c r="J2409" i="11"/>
  <c r="J2408" i="11"/>
  <c r="J2407" i="11"/>
  <c r="J2406" i="11"/>
  <c r="J2405" i="11"/>
  <c r="J2404" i="11"/>
  <c r="J2403" i="11"/>
  <c r="J2402" i="11"/>
  <c r="J2401" i="11"/>
  <c r="J2400" i="11"/>
  <c r="J2399" i="11"/>
  <c r="J2398" i="11"/>
  <c r="J2397" i="11"/>
  <c r="J2396" i="11"/>
  <c r="J2395" i="11"/>
  <c r="J2394" i="11"/>
  <c r="J2393" i="11"/>
  <c r="J2392" i="11"/>
  <c r="J2391" i="11"/>
  <c r="J2390" i="11"/>
  <c r="J2389" i="11"/>
  <c r="J2388" i="11"/>
  <c r="J2387" i="11"/>
  <c r="J2386" i="11"/>
  <c r="J2385" i="11"/>
  <c r="J2384" i="11"/>
  <c r="J2383" i="11"/>
  <c r="J2382" i="11"/>
  <c r="J2381" i="11"/>
  <c r="J2380" i="11"/>
  <c r="J2379" i="11"/>
  <c r="J2378" i="11"/>
  <c r="J2377" i="11"/>
  <c r="J2376" i="11"/>
  <c r="J2375" i="11"/>
  <c r="J2374" i="11"/>
  <c r="J2373" i="11"/>
  <c r="J2372" i="11"/>
  <c r="J2371" i="11"/>
  <c r="J2370" i="11"/>
  <c r="J2369" i="11"/>
  <c r="J2368" i="11"/>
  <c r="J2367" i="11"/>
  <c r="J2366" i="11"/>
  <c r="J2365" i="11"/>
  <c r="J2364" i="11"/>
  <c r="J2363" i="11"/>
  <c r="J2362" i="11"/>
  <c r="J2361" i="11"/>
  <c r="J2360" i="11"/>
  <c r="J2359" i="11"/>
  <c r="J2358" i="11"/>
  <c r="J2357" i="11"/>
  <c r="J2356" i="11"/>
  <c r="J2355" i="11"/>
  <c r="J2354" i="11"/>
  <c r="J2353" i="11"/>
  <c r="J2352" i="11"/>
  <c r="J2351" i="11"/>
  <c r="J2350" i="11"/>
  <c r="J2349" i="11"/>
  <c r="J2348" i="11"/>
  <c r="J2347" i="11"/>
  <c r="J2346" i="11"/>
  <c r="J2345" i="11"/>
  <c r="J2344" i="11"/>
  <c r="J2343" i="11"/>
  <c r="J2342" i="11"/>
  <c r="J2341" i="11"/>
  <c r="J2340" i="11"/>
  <c r="J2339" i="11"/>
  <c r="J2338" i="11"/>
  <c r="J2337" i="11"/>
  <c r="J2336" i="11"/>
  <c r="J2335" i="11"/>
  <c r="J2334" i="11"/>
  <c r="J2333" i="11"/>
  <c r="J2332" i="11"/>
  <c r="J2331" i="11"/>
  <c r="J2330" i="11"/>
  <c r="J2329" i="11"/>
  <c r="J2328" i="11"/>
  <c r="J2327" i="11"/>
  <c r="J2326" i="11"/>
  <c r="J2325" i="11"/>
  <c r="J2324" i="11"/>
  <c r="J2323" i="11"/>
  <c r="J2322" i="11"/>
  <c r="J2321" i="11"/>
  <c r="J2320" i="11"/>
  <c r="J2319" i="11"/>
  <c r="J2318" i="11"/>
  <c r="J2317" i="11"/>
  <c r="J2316" i="11"/>
  <c r="J2315" i="11"/>
  <c r="J2314" i="11"/>
  <c r="J2313" i="11"/>
  <c r="J2312" i="11"/>
  <c r="J2311" i="11"/>
  <c r="J2310" i="11"/>
  <c r="J2309" i="11"/>
  <c r="J2308" i="11"/>
  <c r="J2307" i="11"/>
  <c r="J2306" i="11"/>
  <c r="J2305" i="11"/>
  <c r="J2304" i="11"/>
  <c r="J2303" i="11"/>
  <c r="J2302" i="11"/>
  <c r="J2301" i="11"/>
  <c r="J2300" i="11"/>
  <c r="J2299" i="11"/>
  <c r="J2298" i="11"/>
  <c r="J2297" i="11"/>
  <c r="J2296" i="11"/>
  <c r="J2295" i="11"/>
  <c r="J2294" i="11"/>
  <c r="J2293" i="11"/>
  <c r="J2292" i="11"/>
  <c r="J2291" i="11"/>
  <c r="J2290" i="11"/>
  <c r="J2289" i="11"/>
  <c r="J2288" i="11"/>
  <c r="J2287" i="11"/>
  <c r="J2286" i="11"/>
  <c r="J2285" i="11"/>
  <c r="J2284" i="11"/>
  <c r="J2283" i="11"/>
  <c r="J2282" i="11"/>
  <c r="J2281" i="11"/>
  <c r="J2280" i="11"/>
  <c r="J2279" i="11"/>
  <c r="J2278" i="11"/>
  <c r="J2277" i="11"/>
  <c r="J2276" i="11"/>
  <c r="J2275" i="11"/>
  <c r="J2274" i="11"/>
  <c r="J2273" i="11"/>
  <c r="J2272" i="11"/>
  <c r="J2271" i="11"/>
  <c r="J2270" i="11"/>
  <c r="J2269" i="11"/>
  <c r="J2268" i="11"/>
  <c r="J2267" i="11"/>
  <c r="J2266" i="11"/>
  <c r="J2265" i="11"/>
  <c r="J2264" i="11"/>
  <c r="J2263" i="11"/>
  <c r="J2262" i="11"/>
  <c r="J2261" i="11"/>
  <c r="J2260" i="11"/>
  <c r="J2259" i="11"/>
  <c r="J2258" i="11"/>
  <c r="J2257" i="11"/>
  <c r="J2256" i="11"/>
  <c r="J2255" i="11"/>
  <c r="J2254" i="11"/>
  <c r="J2253" i="11"/>
  <c r="J2252" i="11"/>
  <c r="J2251" i="11"/>
  <c r="J2250" i="11"/>
  <c r="J2249" i="11"/>
  <c r="J2248" i="11"/>
  <c r="J2247" i="11"/>
  <c r="J2246" i="11"/>
  <c r="J2245" i="11"/>
  <c r="J2244" i="11"/>
  <c r="J2243" i="11"/>
  <c r="J2242" i="11"/>
  <c r="J2241" i="11"/>
  <c r="J2240" i="11"/>
  <c r="J2239" i="11"/>
  <c r="J2238" i="11"/>
  <c r="J2237" i="11"/>
  <c r="J2236" i="11"/>
  <c r="J2235" i="11"/>
  <c r="J2234" i="11"/>
  <c r="J2233" i="11"/>
  <c r="J2232" i="11"/>
  <c r="J2231" i="11"/>
  <c r="J2230" i="11"/>
  <c r="J2229" i="11"/>
  <c r="J2228" i="11"/>
  <c r="J2227" i="11"/>
  <c r="J2226" i="11"/>
  <c r="J2225" i="11"/>
  <c r="J2224" i="11"/>
  <c r="J2223" i="11"/>
  <c r="J2222" i="11"/>
  <c r="J2221" i="11"/>
  <c r="J2220" i="11"/>
  <c r="J2219" i="11"/>
  <c r="J2218" i="11"/>
  <c r="J2217" i="11"/>
  <c r="J2216" i="11"/>
  <c r="J2215" i="11"/>
  <c r="J2214" i="11"/>
  <c r="J2213" i="11"/>
  <c r="J2212" i="11"/>
  <c r="J2211" i="11"/>
  <c r="J2210" i="11"/>
  <c r="J2209" i="11"/>
  <c r="J2208" i="11"/>
  <c r="J2207" i="11"/>
  <c r="J2206" i="11"/>
  <c r="J2205" i="11"/>
  <c r="J2204" i="11"/>
  <c r="J2203" i="11"/>
  <c r="J2202" i="11"/>
  <c r="J2201" i="11"/>
  <c r="J2200" i="11"/>
  <c r="J2199" i="11"/>
  <c r="J2198" i="11"/>
  <c r="J2197" i="11"/>
  <c r="J2196" i="11"/>
  <c r="J2195" i="11"/>
  <c r="J2194" i="11"/>
  <c r="J2193" i="11"/>
  <c r="J2192" i="11"/>
  <c r="J2191" i="11"/>
  <c r="J2190" i="11"/>
  <c r="J2189" i="11"/>
  <c r="J2188" i="11"/>
  <c r="J2187" i="11"/>
  <c r="J2186" i="11"/>
  <c r="J2185" i="11"/>
  <c r="J2184" i="11"/>
  <c r="J2183" i="11"/>
  <c r="J2182" i="11"/>
  <c r="J2181" i="11"/>
  <c r="J2180" i="11"/>
  <c r="J2179" i="11"/>
  <c r="J2178" i="11"/>
  <c r="J2177" i="11"/>
  <c r="J2176" i="11"/>
  <c r="J2175" i="11"/>
  <c r="J2174" i="11"/>
  <c r="J2173" i="11"/>
  <c r="J2172" i="11"/>
  <c r="J2171" i="11"/>
  <c r="J2170" i="11"/>
  <c r="J2169" i="11"/>
  <c r="J2168" i="11"/>
  <c r="J2167" i="11"/>
  <c r="J2166" i="11"/>
  <c r="J2165" i="11"/>
  <c r="J2164" i="11"/>
  <c r="J2163" i="11"/>
  <c r="J2162" i="11"/>
  <c r="J2161" i="11"/>
  <c r="J2160" i="11"/>
  <c r="J2159" i="11"/>
  <c r="J2158" i="11"/>
  <c r="J2157" i="11"/>
  <c r="J2156" i="11"/>
  <c r="J2155" i="11"/>
  <c r="J2154" i="11"/>
  <c r="J2153" i="11"/>
  <c r="J2152" i="11"/>
  <c r="J2151" i="11"/>
  <c r="J2150" i="11"/>
  <c r="J2149" i="11"/>
  <c r="J2148" i="11"/>
  <c r="J2147" i="11"/>
  <c r="J2146" i="11"/>
  <c r="J2145" i="11"/>
  <c r="J2144" i="11"/>
  <c r="J2143" i="11"/>
  <c r="J2142" i="11"/>
  <c r="J2141" i="11"/>
  <c r="J2140" i="11"/>
  <c r="J2139" i="11"/>
  <c r="J2138" i="11"/>
  <c r="J2137" i="11"/>
  <c r="J2136" i="11"/>
  <c r="J2135" i="11"/>
  <c r="J2134" i="11"/>
  <c r="J2133" i="11"/>
  <c r="J2132" i="11"/>
  <c r="J2131" i="11"/>
  <c r="J2130" i="11"/>
  <c r="J2129" i="11"/>
  <c r="J2128" i="11"/>
  <c r="J2127" i="11"/>
  <c r="J2126" i="11"/>
  <c r="J2125" i="11"/>
  <c r="J2124" i="11"/>
  <c r="J2123" i="11"/>
  <c r="J2122" i="11"/>
  <c r="J2121" i="11"/>
  <c r="J2120" i="11"/>
  <c r="J2119" i="11"/>
  <c r="J2118" i="11"/>
  <c r="J2117" i="11"/>
  <c r="J2116" i="11"/>
  <c r="J2115" i="11"/>
  <c r="J2114" i="11"/>
  <c r="J2113" i="11"/>
  <c r="J2112" i="11"/>
  <c r="J2111" i="11"/>
  <c r="J2110" i="11"/>
  <c r="J2109" i="11"/>
  <c r="J2108" i="11"/>
  <c r="J2107" i="11"/>
  <c r="J2106" i="11"/>
  <c r="J2105" i="11"/>
  <c r="J2104" i="11"/>
  <c r="J2103" i="11"/>
  <c r="J2102" i="11"/>
  <c r="J2101" i="11"/>
  <c r="J2100" i="11"/>
  <c r="J2099" i="11"/>
  <c r="J2098" i="11"/>
  <c r="J2097" i="11"/>
  <c r="J2096" i="11"/>
  <c r="J2095" i="11"/>
  <c r="J2094" i="11"/>
  <c r="J2093" i="11"/>
  <c r="J2092" i="11"/>
  <c r="J2091" i="11"/>
  <c r="J2090" i="11"/>
  <c r="J2089" i="11"/>
  <c r="J2088" i="11"/>
  <c r="J2087" i="11"/>
  <c r="J2086" i="11"/>
  <c r="J2085" i="11"/>
  <c r="J2084" i="11"/>
  <c r="J2083" i="11"/>
  <c r="J2082" i="11"/>
  <c r="J2081" i="11"/>
  <c r="J2080" i="11"/>
  <c r="J2079" i="11"/>
  <c r="J2078" i="11"/>
  <c r="J2077" i="11"/>
  <c r="J2076" i="11"/>
  <c r="J2075" i="11"/>
  <c r="J2074" i="11"/>
  <c r="J2073" i="11"/>
  <c r="J2072" i="11"/>
  <c r="J2071" i="11"/>
  <c r="J2070" i="11"/>
  <c r="J2069" i="11"/>
  <c r="J2068" i="11"/>
  <c r="J2067" i="11"/>
  <c r="J2066" i="11"/>
  <c r="J2065" i="11"/>
  <c r="J2064" i="11"/>
  <c r="J2063" i="11"/>
  <c r="J2062" i="11"/>
  <c r="J2061" i="11"/>
  <c r="J2060" i="11"/>
  <c r="J2059" i="11"/>
  <c r="J2058" i="11"/>
  <c r="J2057" i="11"/>
  <c r="J2056" i="11"/>
  <c r="J2055" i="11"/>
  <c r="J2054" i="11"/>
  <c r="J2053" i="11"/>
  <c r="J2052" i="11"/>
  <c r="J2051" i="11"/>
  <c r="J2050" i="11"/>
  <c r="J2049" i="11"/>
  <c r="J2048" i="11"/>
  <c r="J2047" i="11"/>
  <c r="J2046" i="11"/>
  <c r="J2045" i="11"/>
  <c r="J2044" i="11"/>
  <c r="J2043" i="11"/>
  <c r="J2042" i="11"/>
  <c r="J2041" i="11"/>
  <c r="J2040" i="11"/>
  <c r="J2039" i="11"/>
  <c r="J2038" i="11"/>
  <c r="J2037" i="11"/>
  <c r="J2036" i="11"/>
  <c r="J2035" i="11"/>
  <c r="J2034" i="11"/>
  <c r="J2033" i="11"/>
  <c r="J2032" i="11"/>
  <c r="J2031" i="11"/>
  <c r="J2030" i="11"/>
  <c r="J2029" i="11"/>
  <c r="J2028" i="11"/>
  <c r="J2027" i="11"/>
  <c r="J2026" i="11"/>
  <c r="J2025" i="11"/>
  <c r="J2024" i="11"/>
  <c r="J2023" i="11"/>
  <c r="J2022" i="11"/>
  <c r="J2021" i="11"/>
  <c r="J2020" i="11"/>
  <c r="J2019" i="11"/>
  <c r="J2018" i="11"/>
  <c r="J2017" i="11"/>
  <c r="J2016" i="11"/>
  <c r="J2015" i="11"/>
  <c r="J2014" i="11"/>
  <c r="J2013" i="11"/>
  <c r="J2012" i="11"/>
  <c r="J2011" i="11"/>
  <c r="J2010" i="11"/>
  <c r="J2009" i="11"/>
  <c r="J2008" i="11"/>
  <c r="J2007" i="11"/>
  <c r="J2006" i="11"/>
  <c r="J2005" i="11"/>
  <c r="J2004" i="11"/>
  <c r="J2003" i="11"/>
  <c r="J2002" i="11"/>
  <c r="J2001" i="11"/>
  <c r="J2000" i="11"/>
  <c r="J1999" i="11"/>
  <c r="J1998" i="11"/>
  <c r="J1997" i="11"/>
  <c r="J1996" i="11"/>
  <c r="J1995" i="11"/>
  <c r="J1994" i="11"/>
  <c r="J1993" i="11"/>
  <c r="J1992" i="11"/>
  <c r="J1991" i="11"/>
  <c r="J1990" i="11"/>
  <c r="J1989" i="11"/>
  <c r="J1988" i="11"/>
  <c r="J1987" i="11"/>
  <c r="J1986" i="11"/>
  <c r="J1985" i="11"/>
  <c r="J1984" i="11"/>
  <c r="J1983" i="11"/>
  <c r="J1982" i="11"/>
  <c r="J1981" i="11"/>
  <c r="J1980" i="11"/>
  <c r="J1979" i="11"/>
  <c r="J1978" i="11"/>
  <c r="J1977" i="11"/>
  <c r="J1976" i="11"/>
  <c r="J1975" i="11"/>
  <c r="J1974" i="11"/>
  <c r="J1973" i="11"/>
  <c r="J1972" i="11"/>
  <c r="J1971" i="11"/>
  <c r="J1970" i="11"/>
  <c r="J1969" i="11"/>
  <c r="J1968" i="11"/>
  <c r="J1967" i="11"/>
  <c r="J1966" i="11"/>
  <c r="J1965" i="11"/>
  <c r="J1964" i="11"/>
  <c r="J1963" i="11"/>
  <c r="J1962" i="11"/>
  <c r="J1961" i="11"/>
  <c r="J1960" i="11"/>
  <c r="J1959" i="11"/>
  <c r="J1958" i="11"/>
  <c r="J1957" i="11"/>
  <c r="J1956" i="11"/>
  <c r="J1955" i="11"/>
  <c r="J1954" i="11"/>
  <c r="J1953" i="11"/>
  <c r="J1952" i="11"/>
  <c r="J1951" i="11"/>
  <c r="J1950" i="11"/>
  <c r="J1949" i="11"/>
  <c r="J1948" i="11"/>
  <c r="J1947" i="11"/>
  <c r="J1946" i="11"/>
  <c r="J1945" i="11"/>
  <c r="J1944" i="11"/>
  <c r="J1943" i="11"/>
  <c r="J1942" i="11"/>
  <c r="J1941" i="11"/>
  <c r="J1940" i="11"/>
  <c r="J1939" i="11"/>
  <c r="J1938" i="11"/>
  <c r="J1937" i="11"/>
  <c r="J1936" i="11"/>
  <c r="J1935" i="11"/>
  <c r="J1934" i="11"/>
  <c r="J1933" i="11"/>
  <c r="J1932" i="11"/>
  <c r="J1931" i="11"/>
  <c r="J1930" i="11"/>
  <c r="J1929" i="11"/>
  <c r="J1928" i="11"/>
  <c r="J1927" i="11"/>
  <c r="J1926" i="11"/>
  <c r="J1925" i="11"/>
  <c r="J1924" i="11"/>
  <c r="J1923" i="11"/>
  <c r="J1922" i="11"/>
  <c r="J1921" i="11"/>
  <c r="J1920" i="11"/>
  <c r="J1919" i="11"/>
  <c r="J1918" i="11"/>
  <c r="J1917" i="11"/>
  <c r="J1916" i="11"/>
  <c r="J1915" i="11"/>
  <c r="J1914" i="11"/>
  <c r="J1913" i="11"/>
  <c r="J1912" i="11"/>
  <c r="J1911" i="11"/>
  <c r="J1910" i="11"/>
  <c r="J1909" i="11"/>
  <c r="J1908" i="11"/>
  <c r="J1907" i="11"/>
  <c r="J1906" i="11"/>
  <c r="J1905" i="11"/>
  <c r="J1904" i="11"/>
  <c r="J1903" i="11"/>
  <c r="J1902" i="11"/>
  <c r="J1901" i="11"/>
  <c r="J1900" i="11"/>
  <c r="J1899" i="11"/>
  <c r="J1898" i="11"/>
  <c r="J1897" i="11"/>
  <c r="J1896" i="11"/>
  <c r="J1895" i="11"/>
  <c r="J1894" i="11"/>
  <c r="J1893" i="11"/>
  <c r="J1892" i="11"/>
  <c r="J1891" i="11"/>
  <c r="J1890" i="11"/>
  <c r="J1889" i="11"/>
  <c r="J1888" i="11"/>
  <c r="J1887" i="11"/>
  <c r="J1886" i="11"/>
  <c r="J1885" i="11"/>
  <c r="J1884" i="11"/>
  <c r="J1883" i="11"/>
  <c r="J1882" i="11"/>
  <c r="J1881" i="11"/>
  <c r="J1880" i="11"/>
  <c r="J1879" i="11"/>
  <c r="J1878" i="11"/>
  <c r="J1877" i="11"/>
  <c r="J1876" i="11"/>
  <c r="J1875" i="11"/>
  <c r="J1874" i="11"/>
  <c r="J1873" i="11"/>
  <c r="J1872" i="11"/>
  <c r="J1871" i="11"/>
  <c r="J1870" i="11"/>
  <c r="J1869" i="11"/>
  <c r="J1868" i="11"/>
  <c r="J1867" i="11"/>
  <c r="J1866" i="11"/>
  <c r="J1865" i="11"/>
  <c r="J1864" i="11"/>
  <c r="J1863" i="11"/>
  <c r="J1862" i="11"/>
  <c r="J1861" i="11"/>
  <c r="J1860" i="11"/>
  <c r="J1859" i="11"/>
  <c r="J1858" i="11"/>
  <c r="J1857" i="11"/>
  <c r="J1856" i="11"/>
  <c r="J1855" i="11"/>
  <c r="J1854" i="11"/>
  <c r="J1853" i="11"/>
  <c r="J1852" i="11"/>
  <c r="J1851" i="11"/>
  <c r="J1850" i="11"/>
  <c r="J1849" i="11"/>
  <c r="J1848" i="11"/>
  <c r="J1847" i="11"/>
  <c r="J1846" i="11"/>
  <c r="J1845" i="11"/>
  <c r="J1844" i="11"/>
  <c r="J1843" i="11"/>
  <c r="J1842" i="11"/>
  <c r="J1841" i="11"/>
  <c r="J1840" i="11"/>
  <c r="J1839" i="11"/>
  <c r="J1838" i="11"/>
  <c r="J1837" i="11"/>
  <c r="J1836" i="11"/>
  <c r="J1835" i="11"/>
  <c r="J1834" i="11"/>
  <c r="J1833" i="11"/>
  <c r="J1832" i="11"/>
  <c r="J1831" i="11"/>
  <c r="J1830" i="11"/>
  <c r="J1829" i="11"/>
  <c r="J1828" i="11"/>
  <c r="J1827" i="11"/>
  <c r="J1826" i="11"/>
  <c r="J1825" i="11"/>
  <c r="J1824" i="11"/>
  <c r="J1823" i="11"/>
  <c r="J1822" i="11"/>
  <c r="J1821" i="11"/>
  <c r="J1820" i="11"/>
  <c r="J1819" i="11"/>
  <c r="J1818" i="11"/>
  <c r="J1817" i="11"/>
  <c r="J1816" i="11"/>
  <c r="J1815" i="11"/>
  <c r="J1814" i="11"/>
  <c r="J1813" i="11"/>
  <c r="J1812" i="11"/>
  <c r="J1811" i="11"/>
  <c r="J1810" i="11"/>
  <c r="J1809" i="11"/>
  <c r="J1808" i="11"/>
  <c r="J1807" i="11"/>
  <c r="J1806" i="11"/>
  <c r="J1805" i="11"/>
  <c r="J1804" i="11"/>
  <c r="J1803" i="11"/>
  <c r="J1802" i="11"/>
  <c r="J1801" i="11"/>
  <c r="J1800" i="11"/>
  <c r="J1799" i="11"/>
  <c r="J1798" i="11"/>
  <c r="J1797" i="11"/>
  <c r="J1796" i="11"/>
  <c r="J1795" i="11"/>
  <c r="J1794" i="11"/>
  <c r="J1793" i="11"/>
  <c r="J1792" i="11"/>
  <c r="J1791" i="11"/>
  <c r="J1790" i="11"/>
  <c r="J1789" i="11"/>
  <c r="J1788" i="11"/>
  <c r="J1787" i="11"/>
  <c r="J1786" i="11"/>
  <c r="J1785" i="11"/>
  <c r="J1784" i="11"/>
  <c r="J1783" i="11"/>
  <c r="J1782" i="11"/>
  <c r="J1781" i="11"/>
  <c r="J1780" i="11"/>
  <c r="J1779" i="11"/>
  <c r="J1778" i="11"/>
  <c r="J1777" i="11"/>
  <c r="J1776" i="11"/>
  <c r="J1775" i="11"/>
  <c r="J1774" i="11"/>
  <c r="J1773" i="11"/>
  <c r="J1772" i="11"/>
  <c r="J1771" i="11"/>
  <c r="J1770" i="11"/>
  <c r="J1769" i="11"/>
  <c r="J1768" i="11"/>
  <c r="J1767" i="11"/>
  <c r="J1766" i="11"/>
  <c r="J1765" i="11"/>
  <c r="J1764" i="11"/>
  <c r="J1763" i="11"/>
  <c r="J1762" i="11"/>
  <c r="J1761" i="11"/>
  <c r="J1760" i="11"/>
  <c r="J1759" i="11"/>
  <c r="J1758" i="11"/>
  <c r="J1757" i="11"/>
  <c r="J1756" i="11"/>
  <c r="J1755" i="11"/>
  <c r="J1754" i="11"/>
  <c r="J1753" i="11"/>
  <c r="J1752" i="11"/>
  <c r="J1751" i="11"/>
  <c r="J1750" i="11"/>
  <c r="J1749" i="11"/>
  <c r="J1748" i="11"/>
  <c r="J1747" i="11"/>
  <c r="J1746" i="11"/>
  <c r="J1745" i="11"/>
  <c r="J1744" i="11"/>
  <c r="J1743" i="11"/>
  <c r="J1742" i="11"/>
  <c r="J1741" i="11"/>
  <c r="J1740" i="11"/>
  <c r="J1739" i="11"/>
  <c r="J1738" i="11"/>
  <c r="J1737" i="11"/>
  <c r="J1736" i="11"/>
  <c r="J1735" i="11"/>
  <c r="J1734" i="11"/>
  <c r="J1733" i="11"/>
  <c r="J1732" i="11"/>
  <c r="J1731" i="11"/>
  <c r="J1730" i="11"/>
  <c r="J1729" i="11"/>
  <c r="J1728" i="11"/>
  <c r="J1727" i="11"/>
  <c r="J1726" i="11"/>
  <c r="J1725" i="11"/>
  <c r="J1724" i="11"/>
  <c r="J1723" i="11"/>
  <c r="J1722" i="11"/>
  <c r="J1721" i="11"/>
  <c r="J1720" i="11"/>
  <c r="J1719" i="11"/>
  <c r="J1718" i="11"/>
  <c r="J1717" i="11"/>
  <c r="J1716" i="11"/>
  <c r="J1715" i="11"/>
  <c r="J1714" i="11"/>
  <c r="J1713" i="11"/>
  <c r="J1712" i="11"/>
  <c r="J1711" i="11"/>
  <c r="J1710" i="11"/>
  <c r="J1709" i="11"/>
  <c r="J1708" i="11"/>
  <c r="J1707" i="11"/>
  <c r="J1706" i="11"/>
  <c r="J1705" i="11"/>
  <c r="J1704" i="11"/>
  <c r="J1703" i="11"/>
  <c r="J1702" i="11"/>
  <c r="J1701" i="11"/>
  <c r="J1700" i="11"/>
  <c r="J1699" i="11"/>
  <c r="J1698" i="11"/>
  <c r="J1697" i="11"/>
  <c r="J1696" i="11"/>
  <c r="J1695" i="11"/>
  <c r="J1694" i="11"/>
  <c r="J1693" i="11"/>
  <c r="J1692" i="11"/>
  <c r="J1691" i="11"/>
  <c r="J1690" i="11"/>
  <c r="J1689" i="11"/>
  <c r="J1688" i="11"/>
  <c r="J1687" i="11"/>
  <c r="J1686" i="11"/>
  <c r="J1685" i="11"/>
  <c r="J1684" i="11"/>
  <c r="J1683" i="11"/>
  <c r="J1682" i="11"/>
  <c r="J1681" i="11"/>
  <c r="J1680" i="11"/>
  <c r="J1679" i="11"/>
  <c r="J1678" i="11"/>
  <c r="J1677" i="11"/>
  <c r="J1676" i="11"/>
  <c r="J1675" i="11"/>
  <c r="J1674" i="11"/>
  <c r="J1673" i="11"/>
  <c r="J1672" i="11"/>
  <c r="J1671" i="11"/>
  <c r="J1670" i="11"/>
  <c r="J1669" i="11"/>
  <c r="J1668" i="11"/>
  <c r="J1667" i="11"/>
  <c r="J1666" i="11"/>
  <c r="J1665" i="11"/>
  <c r="J1664" i="11"/>
  <c r="J1663" i="11"/>
  <c r="J1662" i="11"/>
  <c r="J1661" i="11"/>
  <c r="J1660" i="11"/>
  <c r="J1659" i="11"/>
  <c r="J1658" i="11"/>
  <c r="J1657" i="11"/>
  <c r="J1656" i="11"/>
  <c r="J1655" i="11"/>
  <c r="J1654" i="11"/>
  <c r="J1653" i="11"/>
  <c r="J1652" i="11"/>
  <c r="J1651" i="11"/>
  <c r="J1650" i="11"/>
  <c r="J1649" i="11"/>
  <c r="J1648" i="11"/>
  <c r="J1647" i="11"/>
  <c r="J1646" i="11"/>
  <c r="J1645" i="11"/>
  <c r="J1644" i="11"/>
  <c r="J1643" i="11"/>
  <c r="J1642" i="11"/>
  <c r="J1641" i="11"/>
  <c r="J1640" i="11"/>
  <c r="J1639" i="11"/>
  <c r="J1638" i="11"/>
  <c r="J1637" i="11"/>
  <c r="J1636" i="11"/>
  <c r="J1635" i="11"/>
  <c r="J1634" i="11"/>
  <c r="J1633" i="11"/>
  <c r="J1632" i="11"/>
  <c r="J1631" i="11"/>
  <c r="J1630" i="11"/>
  <c r="J1629" i="11"/>
  <c r="J1628" i="11"/>
  <c r="J1627" i="11"/>
  <c r="J1626" i="11"/>
  <c r="J1625" i="11"/>
  <c r="J1624" i="11"/>
  <c r="J1623" i="11"/>
  <c r="J1622" i="11"/>
  <c r="J1621" i="11"/>
  <c r="J1620" i="11"/>
  <c r="J1619" i="11"/>
  <c r="J1618" i="11"/>
  <c r="J1617" i="11"/>
  <c r="J1616" i="11"/>
  <c r="J1615" i="11"/>
  <c r="J1614" i="11"/>
  <c r="J1613" i="11"/>
  <c r="J1612" i="11"/>
  <c r="J1611" i="11"/>
  <c r="J1610" i="11"/>
  <c r="J1609" i="11"/>
  <c r="J1608" i="11"/>
  <c r="J1607" i="11"/>
  <c r="J1606" i="11"/>
  <c r="J1605" i="11"/>
  <c r="J1604" i="11"/>
  <c r="J1603" i="11"/>
  <c r="J1602" i="11"/>
  <c r="J1601" i="11"/>
  <c r="J1600" i="11"/>
  <c r="J1599" i="11"/>
  <c r="J1598" i="11"/>
  <c r="J1597" i="11"/>
  <c r="J1596" i="11"/>
  <c r="J1595" i="11"/>
  <c r="J1594" i="11"/>
  <c r="J1593" i="11"/>
  <c r="J1592" i="11"/>
  <c r="J1591" i="11"/>
  <c r="J1590" i="11"/>
  <c r="J1589" i="11"/>
  <c r="J1588" i="11"/>
  <c r="J1587" i="11"/>
  <c r="J1586" i="11"/>
  <c r="J1585" i="11"/>
  <c r="J1584" i="11"/>
  <c r="J1583" i="11"/>
  <c r="J1582" i="11"/>
  <c r="J1581" i="11"/>
  <c r="J1580" i="11"/>
  <c r="J1579" i="11"/>
  <c r="J1578" i="11"/>
  <c r="J1577" i="11"/>
  <c r="J1576" i="11"/>
  <c r="J1575" i="11"/>
  <c r="J1574" i="11"/>
  <c r="J1573" i="11"/>
  <c r="J1572" i="11"/>
  <c r="J1571" i="11"/>
  <c r="J1570" i="11"/>
  <c r="J1569" i="11"/>
  <c r="J1568" i="11"/>
  <c r="J1567" i="11"/>
  <c r="J1566" i="11"/>
  <c r="J1565" i="11"/>
  <c r="J1564" i="11"/>
  <c r="J1563" i="11"/>
  <c r="J1562" i="11"/>
  <c r="J1561" i="11"/>
  <c r="J1560" i="11"/>
  <c r="J1559" i="11"/>
  <c r="J1558" i="11"/>
  <c r="J1557" i="11"/>
  <c r="J1556" i="11"/>
  <c r="J1555" i="11"/>
  <c r="J1554" i="11"/>
  <c r="J1553" i="11"/>
  <c r="J1552" i="11"/>
  <c r="J1551" i="11"/>
  <c r="J1550" i="11"/>
  <c r="J1549" i="11"/>
  <c r="J1548" i="11"/>
  <c r="J1547" i="11"/>
  <c r="J1546" i="11"/>
  <c r="J1545" i="11"/>
  <c r="J1544" i="11"/>
  <c r="J1543" i="11"/>
  <c r="J1542" i="11"/>
  <c r="J1541" i="11"/>
  <c r="J1540" i="11"/>
  <c r="J1539" i="11"/>
  <c r="J1538" i="11"/>
  <c r="J1537" i="11"/>
  <c r="J1536" i="11"/>
  <c r="J1535" i="11"/>
  <c r="J1534" i="11"/>
  <c r="J1533" i="11"/>
  <c r="J1532" i="11"/>
  <c r="J1531" i="11"/>
  <c r="J1530" i="11"/>
  <c r="J1529" i="11"/>
  <c r="J1528" i="11"/>
  <c r="J1527" i="11"/>
  <c r="J1526" i="11"/>
  <c r="J1525" i="11"/>
  <c r="J1524" i="11"/>
  <c r="J1523" i="11"/>
  <c r="J1522" i="11"/>
  <c r="J1521" i="11"/>
  <c r="J1520" i="11"/>
  <c r="J1519" i="11"/>
  <c r="J1518" i="11"/>
  <c r="J1517" i="11"/>
  <c r="J1516" i="11"/>
  <c r="J1515" i="11"/>
  <c r="J1514" i="11"/>
  <c r="J1513" i="11"/>
  <c r="J1512" i="11"/>
  <c r="J1511" i="11"/>
  <c r="J1510" i="11"/>
  <c r="J1509" i="11"/>
  <c r="J1508" i="11"/>
  <c r="J1507" i="11"/>
  <c r="J1506" i="11"/>
  <c r="J1505" i="11"/>
  <c r="J1504" i="11"/>
  <c r="J1503" i="11"/>
  <c r="J1502" i="11"/>
  <c r="J1501" i="11"/>
  <c r="J1500" i="11"/>
  <c r="J1499" i="11"/>
  <c r="J1498" i="11"/>
  <c r="J1497" i="11"/>
  <c r="J1496" i="11"/>
  <c r="J1495" i="11"/>
  <c r="J1494" i="11"/>
  <c r="J1493" i="11"/>
  <c r="J1492" i="11"/>
  <c r="J1491" i="11"/>
  <c r="J1490" i="11"/>
  <c r="J1489" i="11"/>
  <c r="J1488" i="11"/>
  <c r="J1487" i="11"/>
  <c r="J1486" i="11"/>
  <c r="J1485" i="11"/>
  <c r="J1484" i="11"/>
  <c r="J1483" i="11"/>
  <c r="J1482" i="11"/>
  <c r="J1481" i="11"/>
  <c r="J1480" i="11"/>
  <c r="J1479" i="11"/>
  <c r="J1478" i="11"/>
  <c r="J1477" i="11"/>
  <c r="J1476" i="11"/>
  <c r="J1475" i="11"/>
  <c r="J1474" i="11"/>
  <c r="J1473" i="11"/>
  <c r="J1472" i="11"/>
  <c r="J1471" i="11"/>
  <c r="J1470" i="11"/>
  <c r="J1469" i="11"/>
  <c r="J1468" i="11"/>
  <c r="J1467" i="11"/>
  <c r="J1466" i="11"/>
  <c r="J1465" i="11"/>
  <c r="J1464" i="11"/>
  <c r="J1463" i="11"/>
  <c r="J1462" i="11"/>
  <c r="J1461" i="11"/>
  <c r="J1460" i="11"/>
  <c r="J1459" i="11"/>
  <c r="J1458" i="11"/>
  <c r="J1457" i="11"/>
  <c r="J1456" i="11"/>
  <c r="J1455" i="11"/>
  <c r="J1454" i="11"/>
  <c r="J1453" i="11"/>
  <c r="J1452" i="11"/>
  <c r="J1451" i="11"/>
  <c r="J1450" i="11"/>
  <c r="J1449" i="11"/>
  <c r="J1448" i="11"/>
  <c r="J1447" i="11"/>
  <c r="J1446" i="11"/>
  <c r="J1445" i="11"/>
  <c r="J1444" i="11"/>
  <c r="J1443" i="11"/>
  <c r="J1442" i="11"/>
  <c r="J1441" i="11"/>
  <c r="J1440" i="11"/>
  <c r="J1439" i="11"/>
  <c r="J1438" i="11"/>
  <c r="J1437" i="11"/>
  <c r="J1436" i="11"/>
  <c r="J1435" i="11"/>
  <c r="J1434" i="11"/>
  <c r="J1433" i="11"/>
  <c r="J1432" i="11"/>
  <c r="J1431" i="11"/>
  <c r="J1430" i="11"/>
  <c r="J1429" i="11"/>
  <c r="J1428" i="11"/>
  <c r="J1427" i="11"/>
  <c r="J1426" i="11"/>
  <c r="J1425" i="11"/>
  <c r="J1424" i="11"/>
  <c r="J1423" i="11"/>
  <c r="J1422" i="11"/>
  <c r="J1421" i="11"/>
  <c r="J1420" i="11"/>
  <c r="J1419" i="11"/>
  <c r="J1418" i="11"/>
  <c r="J1417" i="11"/>
  <c r="J1416" i="11"/>
  <c r="J1415" i="11"/>
  <c r="J1414" i="11"/>
  <c r="J1413" i="11"/>
  <c r="J1412" i="11"/>
  <c r="J1411" i="11"/>
  <c r="J1410" i="11"/>
  <c r="J1409" i="11"/>
  <c r="J1408" i="11"/>
  <c r="J1407" i="11"/>
  <c r="J1406" i="11"/>
  <c r="J1405" i="11"/>
  <c r="J1404" i="11"/>
  <c r="J1403" i="11"/>
  <c r="J1402" i="11"/>
  <c r="J1401" i="11"/>
  <c r="J1400" i="11"/>
  <c r="J1399" i="11"/>
  <c r="J1398" i="11"/>
  <c r="J1397" i="11"/>
  <c r="J1396" i="11"/>
  <c r="J1395" i="11"/>
  <c r="J1394" i="11"/>
  <c r="J1393" i="11"/>
  <c r="J1392" i="11"/>
  <c r="J1391" i="11"/>
  <c r="J1390" i="11"/>
  <c r="J1389" i="11"/>
  <c r="J1388" i="11"/>
  <c r="J1387" i="11"/>
  <c r="J1386" i="11"/>
  <c r="J1385" i="11"/>
  <c r="J1384" i="11"/>
  <c r="J1383" i="11"/>
  <c r="J1382" i="11"/>
  <c r="J1381" i="11"/>
  <c r="J1380" i="11"/>
  <c r="J1379" i="11"/>
  <c r="J1378" i="11"/>
  <c r="J1377" i="11"/>
  <c r="J1376" i="11"/>
  <c r="J1375" i="11"/>
  <c r="J1374" i="11"/>
  <c r="J1373" i="11"/>
  <c r="J1372" i="11"/>
  <c r="J1371" i="11"/>
  <c r="J1370" i="11"/>
  <c r="J1369" i="11"/>
  <c r="J1368" i="11"/>
  <c r="J1367" i="11"/>
  <c r="J1366" i="11"/>
  <c r="J1365" i="11"/>
  <c r="J1364" i="11"/>
  <c r="J1363" i="11"/>
  <c r="J1362" i="11"/>
  <c r="J1361" i="11"/>
  <c r="J1360" i="11"/>
  <c r="J1359" i="11"/>
  <c r="J1358" i="11"/>
  <c r="J1357" i="11"/>
  <c r="J1356" i="11"/>
  <c r="J1355" i="11"/>
  <c r="J1354" i="11"/>
  <c r="J1353" i="11"/>
  <c r="J1352" i="11"/>
  <c r="J1351" i="11"/>
  <c r="J1350" i="11"/>
  <c r="J1349" i="11"/>
  <c r="J1348" i="11"/>
  <c r="J1347" i="11"/>
  <c r="J1346" i="11"/>
  <c r="J1345" i="11"/>
  <c r="J1344" i="11"/>
  <c r="J1343" i="11"/>
  <c r="J1342" i="11"/>
  <c r="J1341" i="11"/>
  <c r="J1340" i="11"/>
  <c r="J1339" i="11"/>
  <c r="J1338" i="11"/>
  <c r="J1337" i="11"/>
  <c r="J1336" i="11"/>
  <c r="J1335" i="11"/>
  <c r="J1334" i="11"/>
  <c r="J1333" i="11"/>
  <c r="J1332" i="11"/>
  <c r="J1331" i="11"/>
  <c r="J1330" i="11"/>
  <c r="J1329" i="11"/>
  <c r="J1328" i="11"/>
  <c r="J1327" i="11"/>
  <c r="J1326" i="11"/>
  <c r="J1325" i="11"/>
  <c r="J1324" i="11"/>
  <c r="J1323" i="11"/>
  <c r="J1322" i="11"/>
  <c r="J1321" i="11"/>
  <c r="J1320" i="11"/>
  <c r="J1319" i="11"/>
  <c r="J1318" i="11"/>
  <c r="J1317" i="11"/>
  <c r="J1316" i="11"/>
  <c r="J1315" i="11"/>
  <c r="J1314" i="11"/>
  <c r="J1313" i="11"/>
  <c r="J1312" i="11"/>
  <c r="J1311" i="11"/>
  <c r="J1310" i="11"/>
  <c r="J1309" i="11"/>
  <c r="J1308" i="11"/>
  <c r="J1307" i="11"/>
  <c r="J1306" i="11"/>
  <c r="J1305" i="11"/>
  <c r="J1304" i="11"/>
  <c r="J1303" i="11"/>
  <c r="J1302" i="11"/>
  <c r="J1301" i="11"/>
  <c r="J1300" i="11"/>
  <c r="J1299" i="11"/>
  <c r="J1298" i="11"/>
  <c r="J1297" i="11"/>
  <c r="J1296" i="11"/>
  <c r="J1295" i="11"/>
  <c r="J1294" i="11"/>
  <c r="J1293" i="11"/>
  <c r="J1292" i="11"/>
  <c r="J1291" i="11"/>
  <c r="J1290" i="11"/>
  <c r="J1289" i="11"/>
  <c r="J1288" i="11"/>
  <c r="J1287" i="11"/>
  <c r="J1286" i="11"/>
  <c r="J1285" i="11"/>
  <c r="J1284" i="11"/>
  <c r="J1283" i="11"/>
  <c r="J1282" i="11"/>
  <c r="J1281" i="11"/>
  <c r="J1280" i="11"/>
  <c r="J1279" i="11"/>
  <c r="J1278" i="11"/>
  <c r="J1277" i="11"/>
  <c r="J1276" i="11"/>
  <c r="J1275" i="11"/>
  <c r="J1274" i="11"/>
  <c r="J1273" i="11"/>
  <c r="J1272" i="11"/>
  <c r="J1271" i="11"/>
  <c r="J1270" i="11"/>
  <c r="J1269" i="11"/>
  <c r="J1268" i="11"/>
  <c r="J1267" i="11"/>
  <c r="J1266" i="11"/>
  <c r="J1265" i="11"/>
  <c r="J1264" i="11"/>
  <c r="J1263" i="11"/>
  <c r="J1262" i="11"/>
  <c r="J1261" i="11"/>
  <c r="J1260" i="11"/>
  <c r="J1259" i="11"/>
  <c r="J1258" i="11"/>
  <c r="J1257" i="11"/>
  <c r="J1256" i="11"/>
  <c r="J1255" i="11"/>
  <c r="J1254" i="11"/>
  <c r="J1253" i="11"/>
  <c r="J1252" i="11"/>
  <c r="J1251" i="11"/>
  <c r="J1250" i="11"/>
  <c r="J1249" i="11"/>
  <c r="J1248" i="11"/>
  <c r="J1247" i="11"/>
  <c r="J1246" i="11"/>
  <c r="J1245" i="11"/>
  <c r="J1244" i="11"/>
  <c r="J1243" i="11"/>
  <c r="J1242" i="11"/>
  <c r="J1241" i="11"/>
  <c r="J1240" i="11"/>
  <c r="J1239" i="11"/>
  <c r="J1238" i="11"/>
  <c r="J1237" i="11"/>
  <c r="J1236" i="11"/>
  <c r="J1235" i="11"/>
  <c r="J1234" i="11"/>
  <c r="J1233" i="11"/>
  <c r="J1232" i="11"/>
  <c r="J1231" i="11"/>
  <c r="J1230" i="11"/>
  <c r="J1229" i="11"/>
  <c r="J1228" i="11"/>
  <c r="J1227" i="11"/>
  <c r="J1226" i="11"/>
  <c r="J1225" i="11"/>
  <c r="J1224" i="11"/>
  <c r="J1223" i="11"/>
  <c r="J1222" i="11"/>
  <c r="J1221" i="11"/>
  <c r="J1220" i="11"/>
  <c r="J1219" i="11"/>
  <c r="J1218" i="11"/>
  <c r="J1217" i="11"/>
  <c r="J1216" i="11"/>
  <c r="J1215" i="11"/>
  <c r="J1214" i="11"/>
  <c r="J1213" i="11"/>
  <c r="J1212" i="11"/>
  <c r="J1211" i="11"/>
  <c r="J1210" i="11"/>
  <c r="J1209" i="11"/>
  <c r="J1208" i="11"/>
  <c r="J1207" i="11"/>
  <c r="J1206" i="11"/>
  <c r="J1205" i="11"/>
  <c r="J1204" i="11"/>
  <c r="J1203" i="11"/>
  <c r="J1202" i="11"/>
  <c r="J1201" i="11"/>
  <c r="J1200" i="11"/>
  <c r="J1199" i="11"/>
  <c r="J1198" i="11"/>
  <c r="J1197" i="11"/>
  <c r="J1196" i="11"/>
  <c r="J1195" i="11"/>
  <c r="J1194" i="11"/>
  <c r="J1193" i="11"/>
  <c r="J1192" i="11"/>
  <c r="J1191" i="11"/>
  <c r="J1190" i="11"/>
  <c r="J1189" i="11"/>
  <c r="J1188" i="11"/>
  <c r="J1187" i="11"/>
  <c r="J1186" i="11"/>
  <c r="J1185" i="11"/>
  <c r="J1184" i="11"/>
  <c r="J1183" i="11"/>
  <c r="J1182" i="11"/>
  <c r="J1181" i="11"/>
  <c r="J1180" i="11"/>
  <c r="J1179" i="11"/>
  <c r="J1178" i="11"/>
  <c r="J1177" i="11"/>
  <c r="J1176" i="11"/>
  <c r="J1175" i="11"/>
  <c r="J1174" i="11"/>
  <c r="J1173" i="11"/>
  <c r="J1172" i="11"/>
  <c r="J1171" i="11"/>
  <c r="J1170" i="11"/>
  <c r="J1169" i="11"/>
  <c r="J1168" i="11"/>
  <c r="J1167" i="11"/>
  <c r="J1166" i="11"/>
  <c r="J1165" i="11"/>
  <c r="J1164" i="11"/>
  <c r="J1163" i="11"/>
  <c r="J1162" i="11"/>
  <c r="J1161" i="11"/>
  <c r="J1160" i="11"/>
  <c r="J1159" i="11"/>
  <c r="J1158" i="11"/>
  <c r="J1157" i="11"/>
  <c r="J1156" i="11"/>
  <c r="J1155" i="11"/>
  <c r="J1154" i="11"/>
  <c r="J1153" i="11"/>
  <c r="J1152" i="11"/>
  <c r="J1151" i="11"/>
  <c r="J1150" i="11"/>
  <c r="J1149" i="11"/>
  <c r="J1148" i="11"/>
  <c r="J1147" i="11"/>
  <c r="J1146" i="11"/>
  <c r="J1145" i="11"/>
  <c r="J1144" i="11"/>
  <c r="J1143" i="11"/>
  <c r="J1142" i="11"/>
  <c r="J1141" i="11"/>
  <c r="J1140" i="11"/>
  <c r="J1139" i="11"/>
  <c r="J1138" i="11"/>
  <c r="J1137" i="11"/>
  <c r="J1136" i="11"/>
  <c r="J1135" i="11"/>
  <c r="J1134" i="11"/>
  <c r="J1133" i="11"/>
  <c r="J1132" i="11"/>
  <c r="J1131" i="11"/>
  <c r="J1130" i="11"/>
  <c r="J1129" i="11"/>
  <c r="J1128" i="11"/>
  <c r="J1127" i="11"/>
  <c r="J1126" i="11"/>
  <c r="J1125" i="11"/>
  <c r="J1124" i="11"/>
  <c r="J1123" i="11"/>
  <c r="J1122" i="11"/>
  <c r="J1121" i="11"/>
  <c r="J1120" i="11"/>
  <c r="J1119" i="11"/>
  <c r="J1118" i="11"/>
  <c r="J1117" i="11"/>
  <c r="J1116" i="11"/>
  <c r="J1115" i="11"/>
  <c r="J1114" i="11"/>
  <c r="J1113" i="11"/>
  <c r="J1112" i="11"/>
  <c r="J1111" i="11"/>
  <c r="J1110" i="11"/>
  <c r="J1109" i="11"/>
  <c r="J1108" i="11"/>
  <c r="J1107" i="11"/>
  <c r="J1106" i="11"/>
  <c r="J1105" i="11"/>
  <c r="J1104" i="11"/>
  <c r="J1103" i="11"/>
  <c r="J1102" i="11"/>
  <c r="J1101" i="11"/>
  <c r="J1100" i="11"/>
  <c r="J1099" i="11"/>
  <c r="J1098" i="11"/>
  <c r="J1097" i="11"/>
  <c r="J1096" i="11"/>
  <c r="J1095" i="11"/>
  <c r="J1094" i="11"/>
  <c r="J1093" i="11"/>
  <c r="J1092" i="11"/>
  <c r="J1091" i="11"/>
  <c r="J1090" i="11"/>
  <c r="J1089" i="11"/>
  <c r="J1088" i="11"/>
  <c r="J1087" i="11"/>
  <c r="J1086" i="11"/>
  <c r="J1085" i="11"/>
  <c r="J1084" i="11"/>
  <c r="J1083" i="11"/>
  <c r="J1082" i="11"/>
  <c r="J1081" i="11"/>
  <c r="J1080" i="11"/>
  <c r="J1079" i="11"/>
  <c r="J1078" i="11"/>
  <c r="J1077" i="11"/>
  <c r="J1076" i="11"/>
  <c r="J1075" i="11"/>
  <c r="J1074" i="11"/>
  <c r="J1073" i="11"/>
  <c r="J1072" i="11"/>
  <c r="J1071" i="11"/>
  <c r="J1070" i="11"/>
  <c r="J1069" i="11"/>
  <c r="J1068" i="11"/>
  <c r="J1067" i="11"/>
  <c r="J1066" i="11"/>
  <c r="J1065" i="11"/>
  <c r="J1064" i="11"/>
  <c r="J1063" i="11"/>
  <c r="J1062" i="11"/>
  <c r="J1061" i="11"/>
  <c r="J1060" i="11"/>
  <c r="J1059" i="11"/>
  <c r="J1058" i="11"/>
  <c r="J1057" i="11"/>
  <c r="J1056" i="11"/>
  <c r="J1055" i="11"/>
  <c r="J1054" i="11"/>
  <c r="J1053" i="11"/>
  <c r="J1052" i="11"/>
  <c r="J1051" i="11"/>
  <c r="J1050" i="11"/>
  <c r="J1049" i="11"/>
  <c r="J1048" i="11"/>
  <c r="J1047" i="11"/>
  <c r="J1046" i="11"/>
  <c r="J1045" i="11"/>
  <c r="J1044" i="11"/>
  <c r="J1043" i="11"/>
  <c r="J1042" i="11"/>
  <c r="J1041" i="11"/>
  <c r="J1040" i="11"/>
  <c r="J1039" i="11"/>
  <c r="J1038" i="11"/>
  <c r="J1037" i="11"/>
  <c r="J1036" i="11"/>
  <c r="J1035" i="11"/>
  <c r="J1034" i="11"/>
  <c r="J1033" i="11"/>
  <c r="J1032" i="11"/>
  <c r="J1031" i="11"/>
  <c r="J1030" i="11"/>
  <c r="J1029" i="11"/>
  <c r="J1028" i="11"/>
  <c r="J1027" i="11"/>
  <c r="J1026" i="11"/>
  <c r="J1025" i="11"/>
  <c r="J1024" i="11"/>
  <c r="J1023" i="11"/>
  <c r="J1022" i="11"/>
  <c r="J1021" i="11"/>
  <c r="J1020" i="11"/>
  <c r="J1019" i="11"/>
  <c r="J1018" i="11"/>
  <c r="J1017" i="11"/>
  <c r="J1016" i="11"/>
  <c r="J1015" i="11"/>
  <c r="J1014" i="11"/>
  <c r="J1013" i="11"/>
  <c r="J1012" i="11"/>
  <c r="J1011" i="11"/>
  <c r="J1010" i="11"/>
  <c r="J1009" i="11"/>
  <c r="J1008" i="11"/>
  <c r="J1007" i="11"/>
  <c r="J1006" i="11"/>
  <c r="J1005" i="11"/>
  <c r="J1004" i="11"/>
  <c r="J1003" i="11"/>
  <c r="J1002" i="11"/>
  <c r="J1001" i="11"/>
  <c r="J1000" i="11"/>
  <c r="J999" i="11"/>
  <c r="J998" i="11"/>
  <c r="J997" i="11"/>
  <c r="J996" i="11"/>
  <c r="J995" i="11"/>
  <c r="J994" i="11"/>
  <c r="J993" i="11"/>
  <c r="J992" i="11"/>
  <c r="J991" i="11"/>
  <c r="J990" i="11"/>
  <c r="J989" i="11"/>
  <c r="J988" i="11"/>
  <c r="J987" i="11"/>
  <c r="J986" i="11"/>
  <c r="J985" i="11"/>
  <c r="J984" i="11"/>
  <c r="J983" i="11"/>
  <c r="J982" i="11"/>
  <c r="J981" i="11"/>
  <c r="J980" i="11"/>
  <c r="J979" i="11"/>
  <c r="J978" i="11"/>
  <c r="J977" i="11"/>
  <c r="J976" i="11"/>
  <c r="J975" i="11"/>
  <c r="J974" i="11"/>
  <c r="J973" i="11"/>
  <c r="J972" i="11"/>
  <c r="J971" i="11"/>
  <c r="J970" i="11"/>
  <c r="J969" i="11"/>
  <c r="J968" i="11"/>
  <c r="J967" i="11"/>
  <c r="J966" i="11"/>
  <c r="J965" i="11"/>
  <c r="J964" i="11"/>
  <c r="J963" i="11"/>
  <c r="J962" i="11"/>
  <c r="J961" i="11"/>
  <c r="J960" i="11"/>
  <c r="J959" i="11"/>
  <c r="J958" i="11"/>
  <c r="J957" i="11"/>
  <c r="J956" i="11"/>
  <c r="J955" i="11"/>
  <c r="J954" i="11"/>
  <c r="J953" i="11"/>
  <c r="J952" i="11"/>
  <c r="J951" i="11"/>
  <c r="J950" i="11"/>
  <c r="J949" i="11"/>
  <c r="J948" i="11"/>
  <c r="J947" i="11"/>
  <c r="J946" i="11"/>
  <c r="J945" i="11"/>
  <c r="J944" i="11"/>
  <c r="J943" i="11"/>
  <c r="J942" i="11"/>
  <c r="J941" i="11"/>
  <c r="J940" i="11"/>
  <c r="J939" i="11"/>
  <c r="J938" i="11"/>
  <c r="J937" i="11"/>
  <c r="J936" i="11"/>
  <c r="J935" i="11"/>
  <c r="J934" i="11"/>
  <c r="J933" i="11"/>
  <c r="J932" i="11"/>
  <c r="J931" i="11"/>
  <c r="J930" i="11"/>
  <c r="J929" i="11"/>
  <c r="J928" i="11"/>
  <c r="J927" i="11"/>
  <c r="J926" i="11"/>
  <c r="J925" i="11"/>
  <c r="J924" i="11"/>
  <c r="J923" i="11"/>
  <c r="J922" i="11"/>
  <c r="J921" i="11"/>
  <c r="J920" i="11"/>
  <c r="J919" i="11"/>
  <c r="J918" i="11"/>
  <c r="J917" i="11"/>
  <c r="J916" i="11"/>
  <c r="J915" i="11"/>
  <c r="J914" i="11"/>
  <c r="J913" i="11"/>
  <c r="J912" i="11"/>
  <c r="J911" i="11"/>
  <c r="J910" i="11"/>
  <c r="J909" i="11"/>
  <c r="J908" i="11"/>
  <c r="J907" i="11"/>
  <c r="J906" i="11"/>
  <c r="J905" i="11"/>
  <c r="J904" i="11"/>
  <c r="J903" i="11"/>
  <c r="J902" i="11"/>
  <c r="J901" i="11"/>
  <c r="J900" i="11"/>
  <c r="J899" i="11"/>
  <c r="J898" i="11"/>
  <c r="J897" i="11"/>
  <c r="J896" i="11"/>
  <c r="J895" i="11"/>
  <c r="J894" i="11"/>
  <c r="J893" i="11"/>
  <c r="J892" i="11"/>
  <c r="J891" i="11"/>
  <c r="J890" i="11"/>
  <c r="J889" i="11"/>
  <c r="J888" i="11"/>
  <c r="J887" i="11"/>
  <c r="J886" i="11"/>
  <c r="J885" i="11"/>
  <c r="J884" i="11"/>
  <c r="J883" i="11"/>
  <c r="J882" i="11"/>
  <c r="J881" i="11"/>
  <c r="J880" i="11"/>
  <c r="J879" i="11"/>
  <c r="J878" i="11"/>
  <c r="J877" i="11"/>
  <c r="J876" i="11"/>
  <c r="J875" i="11"/>
  <c r="J874" i="11"/>
  <c r="J873" i="11"/>
  <c r="J872" i="11"/>
  <c r="J871" i="11"/>
  <c r="J870" i="11"/>
  <c r="J869" i="11"/>
  <c r="J868" i="11"/>
  <c r="J867" i="11"/>
  <c r="J866" i="11"/>
  <c r="J865" i="11"/>
  <c r="J864" i="11"/>
  <c r="J863" i="11"/>
  <c r="J862" i="11"/>
  <c r="J861" i="11"/>
  <c r="J860" i="11"/>
  <c r="J859" i="11"/>
  <c r="J858" i="11"/>
  <c r="J857" i="11"/>
  <c r="J856" i="11"/>
  <c r="J855" i="11"/>
  <c r="J854" i="11"/>
  <c r="J853" i="11"/>
  <c r="J852" i="11"/>
  <c r="J851" i="11"/>
  <c r="J850" i="11"/>
  <c r="J849" i="11"/>
  <c r="J848" i="11"/>
  <c r="J847" i="11"/>
  <c r="J846" i="11"/>
  <c r="J845" i="11"/>
  <c r="J844" i="11"/>
  <c r="J843" i="11"/>
  <c r="J842" i="11"/>
  <c r="J841" i="11"/>
  <c r="J840" i="11"/>
  <c r="J839" i="11"/>
  <c r="J838" i="11"/>
  <c r="J837" i="11"/>
  <c r="J836" i="11"/>
  <c r="J835" i="11"/>
  <c r="J834" i="11"/>
  <c r="J833" i="11"/>
  <c r="J832" i="11"/>
  <c r="J831" i="11"/>
  <c r="J830" i="11"/>
  <c r="J829" i="11"/>
  <c r="J828" i="11"/>
  <c r="J827" i="11"/>
  <c r="J826" i="11"/>
  <c r="J825" i="11"/>
  <c r="J824" i="11"/>
  <c r="J823" i="11"/>
  <c r="J822" i="11"/>
  <c r="J821" i="11"/>
  <c r="J820" i="11"/>
  <c r="J819" i="11"/>
  <c r="J818" i="11"/>
  <c r="J817" i="11"/>
  <c r="J816" i="11"/>
  <c r="J815" i="11"/>
  <c r="J814" i="11"/>
  <c r="J813" i="11"/>
  <c r="J812" i="11"/>
  <c r="J811" i="11"/>
  <c r="J810" i="11"/>
  <c r="J809" i="11"/>
  <c r="J808" i="11"/>
  <c r="J807" i="11"/>
  <c r="J806" i="11"/>
  <c r="J805" i="11"/>
  <c r="J804" i="11"/>
  <c r="J803" i="11"/>
  <c r="J802" i="11"/>
  <c r="J801" i="11"/>
  <c r="J800" i="11"/>
  <c r="J799" i="11"/>
  <c r="J798" i="11"/>
  <c r="J797" i="11"/>
  <c r="J796" i="11"/>
  <c r="J795" i="11"/>
  <c r="J794" i="11"/>
  <c r="J793" i="11"/>
  <c r="J792" i="11"/>
  <c r="J791" i="11"/>
  <c r="J790" i="11"/>
  <c r="J789" i="11"/>
  <c r="J788" i="11"/>
  <c r="J787" i="11"/>
  <c r="J786" i="11"/>
  <c r="J785" i="11"/>
  <c r="J784" i="11"/>
  <c r="J783" i="11"/>
  <c r="J782" i="11"/>
  <c r="J781" i="11"/>
  <c r="J780" i="11"/>
  <c r="J779" i="11"/>
  <c r="J778" i="11"/>
  <c r="J777" i="11"/>
  <c r="J776" i="11"/>
  <c r="J775" i="11"/>
  <c r="J774" i="11"/>
  <c r="J773" i="11"/>
  <c r="J772" i="11"/>
  <c r="J771" i="11"/>
  <c r="J770" i="11"/>
  <c r="J769" i="11"/>
  <c r="J768" i="11"/>
  <c r="J767" i="11"/>
  <c r="J766" i="11"/>
  <c r="J765" i="11"/>
  <c r="J764" i="11"/>
  <c r="J763" i="11"/>
  <c r="J762" i="11"/>
  <c r="J761" i="11"/>
  <c r="J760" i="11"/>
  <c r="J759" i="11"/>
  <c r="J758" i="11"/>
  <c r="J757" i="11"/>
  <c r="J756" i="11"/>
  <c r="J755" i="11"/>
  <c r="J754" i="11"/>
  <c r="J753" i="11"/>
  <c r="J752" i="11"/>
  <c r="J751" i="11"/>
  <c r="J750" i="11"/>
  <c r="J749" i="11"/>
  <c r="J748" i="11"/>
  <c r="J747" i="11"/>
  <c r="J746" i="11"/>
  <c r="J745" i="11"/>
  <c r="J744" i="11"/>
  <c r="J743" i="11"/>
  <c r="J742" i="11"/>
  <c r="J741" i="11"/>
  <c r="J740" i="11"/>
  <c r="J739" i="11"/>
  <c r="J738" i="11"/>
  <c r="J737" i="11"/>
  <c r="J736" i="11"/>
  <c r="J735" i="11"/>
  <c r="J734" i="11"/>
  <c r="J733" i="11"/>
  <c r="J732" i="11"/>
  <c r="J731" i="11"/>
  <c r="J730" i="11"/>
  <c r="J729" i="11"/>
  <c r="J728" i="11"/>
  <c r="J727" i="11"/>
  <c r="J726" i="11"/>
  <c r="J725" i="11"/>
  <c r="J724" i="11"/>
  <c r="J723" i="11"/>
  <c r="J722" i="11"/>
  <c r="J721" i="11"/>
  <c r="J720" i="11"/>
  <c r="J719" i="11"/>
  <c r="J718" i="11"/>
  <c r="J717" i="11"/>
  <c r="J716" i="11"/>
  <c r="J715" i="11"/>
  <c r="J714" i="11"/>
  <c r="J713" i="11"/>
  <c r="J712" i="11"/>
  <c r="J711" i="11"/>
  <c r="J710" i="11"/>
  <c r="J709" i="11"/>
  <c r="J708" i="11"/>
  <c r="J707" i="11"/>
  <c r="J706" i="11"/>
  <c r="J705" i="11"/>
  <c r="J704" i="11"/>
  <c r="J703" i="11"/>
  <c r="J702" i="11"/>
  <c r="J701" i="11"/>
  <c r="J700" i="11"/>
  <c r="J699" i="11"/>
  <c r="J698" i="11"/>
  <c r="J697" i="11"/>
  <c r="J696" i="11"/>
  <c r="J695" i="11"/>
  <c r="J694" i="11"/>
  <c r="J693" i="11"/>
  <c r="J692" i="11"/>
  <c r="J691" i="11"/>
  <c r="J690" i="11"/>
  <c r="J689" i="11"/>
  <c r="J688" i="11"/>
  <c r="J687" i="11"/>
  <c r="J686" i="11"/>
  <c r="J685" i="11"/>
  <c r="J684" i="11"/>
  <c r="J683" i="11"/>
  <c r="J682" i="11"/>
  <c r="J681" i="11"/>
  <c r="J680" i="11"/>
  <c r="J679" i="11"/>
  <c r="J678" i="11"/>
  <c r="J677" i="11"/>
  <c r="J676" i="11"/>
  <c r="J675" i="11"/>
  <c r="J674" i="11"/>
  <c r="J673" i="11"/>
  <c r="J672" i="11"/>
  <c r="J671" i="11"/>
  <c r="J670" i="11"/>
  <c r="J669" i="11"/>
  <c r="J668" i="11"/>
  <c r="J667" i="11"/>
  <c r="J666" i="11"/>
  <c r="J665" i="11"/>
  <c r="J664" i="11"/>
  <c r="J663" i="11"/>
  <c r="J662" i="11"/>
  <c r="J661" i="11"/>
  <c r="J660" i="11"/>
  <c r="J659" i="11"/>
  <c r="J658" i="11"/>
  <c r="J657" i="11"/>
  <c r="J656" i="11"/>
  <c r="J655" i="11"/>
  <c r="J654" i="11"/>
  <c r="J653" i="11"/>
  <c r="J652" i="11"/>
  <c r="J651" i="11"/>
  <c r="J650" i="11"/>
  <c r="J649" i="11"/>
  <c r="J648" i="11"/>
  <c r="J647" i="11"/>
  <c r="J646" i="11"/>
  <c r="J645" i="11"/>
  <c r="J644" i="11"/>
  <c r="J643" i="11"/>
  <c r="J642" i="11"/>
  <c r="J641" i="11"/>
  <c r="J640" i="11"/>
  <c r="J639" i="11"/>
  <c r="J638" i="11"/>
  <c r="J637" i="11"/>
  <c r="J636" i="11"/>
  <c r="J635" i="11"/>
  <c r="J634" i="11"/>
  <c r="J633" i="11"/>
  <c r="J632" i="11"/>
  <c r="J631" i="11"/>
  <c r="J630" i="11"/>
  <c r="J629" i="11"/>
  <c r="J628" i="11"/>
  <c r="J627" i="11"/>
  <c r="J626" i="11"/>
  <c r="J625" i="11"/>
  <c r="J624" i="11"/>
  <c r="J623" i="11"/>
  <c r="J622" i="11"/>
  <c r="J621" i="11"/>
  <c r="J620" i="11"/>
  <c r="J619" i="11"/>
  <c r="J618" i="11"/>
  <c r="J617" i="11"/>
  <c r="J616" i="11"/>
  <c r="J615" i="11"/>
  <c r="J614" i="11"/>
  <c r="J613" i="11"/>
  <c r="J612" i="11"/>
  <c r="J611" i="11"/>
  <c r="J610" i="11"/>
  <c r="J609" i="11"/>
  <c r="J608" i="11"/>
  <c r="J607" i="11"/>
  <c r="J606" i="11"/>
  <c r="J605" i="11"/>
  <c r="J604" i="11"/>
  <c r="J603" i="11"/>
  <c r="J602" i="11"/>
  <c r="J601" i="11"/>
  <c r="J600" i="11"/>
  <c r="J599" i="11"/>
  <c r="J598" i="11"/>
  <c r="J597" i="11"/>
  <c r="J596" i="11"/>
  <c r="J595" i="11"/>
  <c r="J594" i="11"/>
  <c r="J593" i="11"/>
  <c r="J592" i="11"/>
  <c r="J591" i="11"/>
  <c r="J590" i="11"/>
  <c r="J589" i="11"/>
  <c r="J588" i="11"/>
  <c r="J587" i="11"/>
  <c r="J586" i="11"/>
  <c r="J585" i="11"/>
  <c r="J584" i="11"/>
  <c r="J583" i="11"/>
  <c r="J582" i="11"/>
  <c r="J581" i="11"/>
  <c r="J580" i="11"/>
  <c r="J579" i="11"/>
  <c r="J578" i="11"/>
  <c r="J577" i="11"/>
  <c r="J576" i="11"/>
  <c r="J575" i="11"/>
  <c r="J574" i="11"/>
  <c r="J573" i="11"/>
  <c r="J572" i="11"/>
  <c r="J571" i="11"/>
  <c r="J570" i="11"/>
  <c r="J569" i="11"/>
  <c r="J568" i="11"/>
  <c r="J567" i="11"/>
  <c r="J566" i="11"/>
  <c r="J565" i="11"/>
  <c r="J564" i="11"/>
  <c r="J563" i="11"/>
  <c r="J562" i="11"/>
  <c r="J561" i="11"/>
  <c r="J560" i="11"/>
  <c r="J559" i="11"/>
  <c r="J558" i="11"/>
  <c r="J557" i="11"/>
  <c r="J556" i="11"/>
  <c r="J555" i="11"/>
  <c r="J554" i="11"/>
  <c r="J553" i="11"/>
  <c r="J552" i="11"/>
  <c r="J551" i="11"/>
  <c r="J550" i="11"/>
  <c r="J549" i="11"/>
  <c r="J548" i="11"/>
  <c r="J547" i="11"/>
  <c r="J546" i="11"/>
  <c r="J545" i="11"/>
  <c r="J544" i="11"/>
  <c r="J543" i="11"/>
  <c r="J542" i="11"/>
  <c r="J541" i="11"/>
  <c r="J540" i="11"/>
  <c r="J539" i="11"/>
  <c r="J538" i="11"/>
  <c r="J537" i="11"/>
  <c r="J536" i="11"/>
  <c r="J535" i="11"/>
  <c r="J534" i="11"/>
  <c r="J533" i="11"/>
  <c r="J532" i="11"/>
  <c r="J531" i="11"/>
  <c r="J530" i="11"/>
  <c r="J529" i="11"/>
  <c r="J528" i="11"/>
  <c r="J527" i="11"/>
  <c r="J526" i="11"/>
  <c r="J525" i="11"/>
  <c r="J524" i="11"/>
  <c r="J523" i="11"/>
  <c r="J522" i="11"/>
  <c r="J521" i="11"/>
  <c r="J520" i="11"/>
  <c r="J519" i="11"/>
  <c r="J518" i="11"/>
  <c r="J517" i="11"/>
  <c r="J516" i="11"/>
  <c r="J515" i="11"/>
  <c r="J514" i="11"/>
  <c r="J513" i="11"/>
  <c r="J512" i="11"/>
  <c r="J511" i="11"/>
  <c r="J510" i="11"/>
  <c r="J509" i="11"/>
  <c r="J508" i="11"/>
  <c r="J507" i="11"/>
  <c r="J506" i="11"/>
  <c r="J505" i="11"/>
  <c r="J504" i="11"/>
  <c r="J503" i="11"/>
  <c r="J502" i="11"/>
  <c r="J501" i="11"/>
  <c r="J500" i="11"/>
  <c r="J499" i="11"/>
  <c r="J498" i="11"/>
  <c r="J497" i="11"/>
  <c r="J496" i="11"/>
  <c r="J495" i="11"/>
  <c r="J494" i="11"/>
  <c r="J493" i="11"/>
  <c r="J492" i="11"/>
  <c r="J491" i="11"/>
  <c r="J490" i="11"/>
  <c r="J489" i="11"/>
  <c r="J488" i="11"/>
  <c r="J487" i="11"/>
  <c r="J486" i="11"/>
  <c r="J485" i="11"/>
  <c r="J484" i="11"/>
  <c r="J483" i="11"/>
  <c r="J482" i="11"/>
  <c r="J481" i="11"/>
  <c r="J480" i="11"/>
  <c r="J479" i="11"/>
  <c r="J478" i="11"/>
  <c r="J477" i="11"/>
  <c r="J476" i="11"/>
  <c r="J475" i="11"/>
  <c r="J474" i="11"/>
  <c r="J473" i="11"/>
  <c r="J472" i="11"/>
  <c r="J471" i="11"/>
  <c r="J470" i="11"/>
  <c r="J469" i="11"/>
  <c r="J468" i="11"/>
  <c r="J467" i="11"/>
  <c r="J466" i="11"/>
  <c r="J465" i="11"/>
  <c r="J464" i="11"/>
  <c r="J463" i="11"/>
  <c r="J462" i="11"/>
  <c r="J461" i="11"/>
  <c r="J460" i="11"/>
  <c r="J459" i="11"/>
  <c r="J458" i="11"/>
  <c r="J457" i="11"/>
  <c r="J456" i="11"/>
  <c r="J455" i="11"/>
  <c r="J454" i="11"/>
  <c r="J453" i="11"/>
  <c r="J452" i="11"/>
  <c r="J451" i="11"/>
  <c r="J450" i="11"/>
  <c r="J449" i="11"/>
  <c r="J448" i="11"/>
  <c r="J447" i="11"/>
  <c r="J446" i="11"/>
  <c r="J445" i="11"/>
  <c r="J444" i="11"/>
  <c r="J443" i="11"/>
  <c r="J442" i="11"/>
  <c r="J441" i="11"/>
  <c r="J440" i="11"/>
  <c r="J439" i="11"/>
  <c r="J438" i="11"/>
  <c r="J437" i="11"/>
  <c r="J436" i="11"/>
  <c r="J435" i="11"/>
  <c r="J434" i="11"/>
  <c r="J433" i="11"/>
  <c r="J432" i="11"/>
  <c r="J431" i="11"/>
  <c r="J430" i="11"/>
  <c r="J429" i="11"/>
  <c r="J428" i="11"/>
  <c r="J427" i="11"/>
  <c r="J426" i="11"/>
  <c r="J425" i="11"/>
  <c r="J424" i="11"/>
  <c r="J423" i="11"/>
  <c r="J422" i="11"/>
  <c r="J421" i="11"/>
  <c r="J420" i="11"/>
  <c r="J419" i="11"/>
  <c r="J418" i="11"/>
  <c r="J417" i="11"/>
  <c r="J416" i="11"/>
  <c r="J415" i="11"/>
  <c r="J414" i="11"/>
  <c r="J413" i="11"/>
  <c r="J412" i="11"/>
  <c r="J411" i="11"/>
  <c r="J410" i="11"/>
  <c r="J409" i="11"/>
  <c r="J408" i="11"/>
  <c r="J407" i="11"/>
  <c r="J406" i="11"/>
  <c r="J405" i="11"/>
  <c r="J404" i="11"/>
  <c r="J403" i="11"/>
  <c r="J402" i="11"/>
  <c r="J401" i="11"/>
  <c r="J400" i="11"/>
  <c r="J399" i="11"/>
  <c r="J398" i="11"/>
  <c r="J397" i="11"/>
  <c r="J396" i="11"/>
  <c r="J395" i="11"/>
  <c r="J394" i="11"/>
  <c r="J393" i="11"/>
  <c r="J392" i="11"/>
  <c r="J391" i="11"/>
  <c r="J390" i="11"/>
  <c r="J389" i="11"/>
  <c r="J388" i="11"/>
  <c r="J387" i="11"/>
  <c r="J386" i="11"/>
  <c r="J385" i="11"/>
  <c r="J384" i="11"/>
  <c r="J383" i="11"/>
  <c r="J382" i="11"/>
  <c r="J381" i="11"/>
  <c r="J380" i="11"/>
  <c r="J379" i="11"/>
  <c r="J378" i="11"/>
  <c r="J377" i="11"/>
  <c r="J376" i="11"/>
  <c r="J375" i="11"/>
  <c r="J374" i="11"/>
  <c r="J373" i="11"/>
  <c r="J372" i="11"/>
  <c r="J371" i="11"/>
  <c r="J370" i="11"/>
  <c r="J369" i="11"/>
  <c r="J368" i="11"/>
  <c r="J367" i="11"/>
  <c r="J366" i="11"/>
  <c r="J365" i="11"/>
  <c r="J364" i="11"/>
  <c r="J363" i="11"/>
  <c r="J362" i="11"/>
  <c r="J361" i="11"/>
  <c r="J360" i="11"/>
  <c r="J359" i="11"/>
  <c r="J358" i="11"/>
  <c r="J357" i="11"/>
  <c r="J356" i="11"/>
  <c r="J355" i="11"/>
  <c r="J354" i="11"/>
  <c r="J353" i="11"/>
  <c r="J352" i="11"/>
  <c r="J351" i="11"/>
  <c r="J350" i="11"/>
  <c r="J349" i="11"/>
  <c r="J348" i="11"/>
  <c r="J347" i="11"/>
  <c r="J346" i="11"/>
  <c r="J345" i="11"/>
  <c r="J344" i="11"/>
  <c r="J343" i="11"/>
  <c r="J342" i="11"/>
  <c r="J341" i="11"/>
  <c r="J340" i="11"/>
  <c r="J339" i="11"/>
  <c r="J338" i="11"/>
  <c r="J337" i="11"/>
  <c r="J336" i="11"/>
  <c r="J335" i="11"/>
  <c r="J334" i="11"/>
  <c r="J333" i="11"/>
  <c r="J332" i="11"/>
  <c r="J331" i="11"/>
  <c r="J330" i="11"/>
  <c r="J329" i="11"/>
  <c r="J328" i="11"/>
  <c r="J327" i="11"/>
  <c r="J326" i="11"/>
  <c r="J325" i="11"/>
  <c r="J324" i="11"/>
  <c r="J323" i="11"/>
  <c r="J322" i="11"/>
  <c r="J321" i="11"/>
  <c r="J320" i="11"/>
  <c r="J319" i="11"/>
  <c r="J318" i="11"/>
  <c r="J317" i="11"/>
  <c r="J316" i="11"/>
  <c r="J315" i="11"/>
  <c r="J314" i="11"/>
  <c r="J313" i="11"/>
  <c r="J312" i="11"/>
  <c r="J311" i="11"/>
  <c r="J310" i="11"/>
  <c r="J309" i="11"/>
  <c r="J308" i="11"/>
  <c r="J307" i="11"/>
  <c r="J306" i="11"/>
  <c r="J305" i="11"/>
  <c r="J304" i="11"/>
  <c r="J303" i="11"/>
  <c r="J302" i="11"/>
  <c r="J301" i="11"/>
  <c r="J300" i="11"/>
  <c r="J299" i="11"/>
  <c r="J298" i="11"/>
  <c r="J297" i="11"/>
  <c r="J296" i="11"/>
  <c r="J295" i="11"/>
  <c r="J294" i="11"/>
  <c r="J293" i="11"/>
  <c r="J292" i="11"/>
  <c r="J291" i="11"/>
  <c r="J290" i="11"/>
  <c r="J289" i="11"/>
  <c r="J288" i="11"/>
  <c r="J287" i="11"/>
  <c r="J286" i="11"/>
  <c r="J285" i="11"/>
  <c r="J284" i="11"/>
  <c r="J283" i="11"/>
  <c r="J282" i="11"/>
  <c r="J281" i="11"/>
  <c r="J280" i="11"/>
  <c r="J279" i="11"/>
  <c r="J278" i="11"/>
  <c r="J277" i="11"/>
  <c r="J276" i="11"/>
  <c r="J275" i="11"/>
  <c r="J274" i="11"/>
  <c r="J273" i="11"/>
  <c r="J272" i="11"/>
  <c r="J271" i="11"/>
  <c r="J270" i="11"/>
  <c r="J269" i="11"/>
  <c r="J268" i="11"/>
  <c r="J267" i="11"/>
  <c r="J266" i="11"/>
  <c r="J265" i="11"/>
  <c r="J264" i="11"/>
  <c r="J263" i="11"/>
  <c r="J262" i="11"/>
  <c r="J261" i="11"/>
  <c r="J260" i="11"/>
  <c r="J259" i="11"/>
  <c r="J258" i="11"/>
  <c r="J257" i="11"/>
  <c r="J256" i="11"/>
  <c r="J255" i="11"/>
  <c r="J254" i="11"/>
  <c r="J253" i="11"/>
  <c r="J252" i="11"/>
  <c r="J251" i="11"/>
  <c r="J250" i="11"/>
  <c r="J249" i="11"/>
  <c r="J248" i="11"/>
  <c r="J247" i="11"/>
  <c r="J246" i="11"/>
  <c r="J245" i="11"/>
  <c r="J244" i="11"/>
  <c r="J243" i="11"/>
  <c r="J242" i="11"/>
  <c r="J241" i="11"/>
  <c r="J240" i="11"/>
  <c r="J239" i="11"/>
  <c r="J238" i="11"/>
  <c r="J237" i="11"/>
  <c r="J236" i="11"/>
  <c r="J235" i="11"/>
  <c r="J234" i="11"/>
  <c r="J233" i="11"/>
  <c r="J232" i="11"/>
  <c r="J231" i="11"/>
  <c r="J230" i="11"/>
  <c r="J229" i="11"/>
  <c r="J228" i="11"/>
  <c r="J227" i="11"/>
  <c r="J226" i="11"/>
  <c r="J225" i="11"/>
  <c r="J224" i="11"/>
  <c r="J223" i="11"/>
  <c r="J222" i="11"/>
  <c r="J221" i="11"/>
  <c r="J220" i="11"/>
  <c r="J219" i="11"/>
  <c r="J218" i="11"/>
  <c r="J217" i="11"/>
  <c r="J216" i="11"/>
  <c r="J215" i="11"/>
  <c r="J214" i="11"/>
  <c r="J213" i="11"/>
  <c r="J212" i="11"/>
  <c r="J211" i="11"/>
  <c r="J210" i="11"/>
  <c r="J209" i="11"/>
  <c r="J208" i="11"/>
  <c r="J207" i="11"/>
  <c r="J206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1" i="11"/>
  <c r="I2570" i="11"/>
  <c r="I2569" i="11"/>
  <c r="I2568" i="11"/>
  <c r="I2567" i="11"/>
  <c r="I2566" i="11"/>
  <c r="I2565" i="11"/>
  <c r="I2564" i="11"/>
  <c r="I2563" i="11"/>
  <c r="I2562" i="11"/>
  <c r="I2561" i="11"/>
  <c r="I2560" i="11"/>
  <c r="I2559" i="11"/>
  <c r="I2558" i="11"/>
  <c r="I2557" i="11"/>
  <c r="I2556" i="11"/>
  <c r="I2555" i="11"/>
  <c r="I2554" i="11"/>
  <c r="I2553" i="11"/>
  <c r="I2552" i="11"/>
  <c r="I2551" i="11"/>
  <c r="I2550" i="11"/>
  <c r="I2549" i="11"/>
  <c r="I2548" i="11"/>
  <c r="I2547" i="11"/>
  <c r="I2546" i="11"/>
  <c r="I2545" i="11"/>
  <c r="I2544" i="11"/>
  <c r="I2543" i="11"/>
  <c r="I2542" i="11"/>
  <c r="I2541" i="11"/>
  <c r="I2540" i="11"/>
  <c r="I2539" i="11"/>
  <c r="I2538" i="11"/>
  <c r="I2537" i="11"/>
  <c r="I2536" i="11"/>
  <c r="I2535" i="11"/>
  <c r="I2534" i="11"/>
  <c r="I2533" i="11"/>
  <c r="I2532" i="11"/>
  <c r="I2531" i="11"/>
  <c r="I2530" i="11"/>
  <c r="I2529" i="11"/>
  <c r="I2528" i="11"/>
  <c r="I2527" i="11"/>
  <c r="I2526" i="11"/>
  <c r="I2525" i="11"/>
  <c r="I2524" i="11"/>
  <c r="I2523" i="11"/>
  <c r="I2522" i="11"/>
  <c r="I2521" i="11"/>
  <c r="I2520" i="11"/>
  <c r="I2519" i="11"/>
  <c r="I2518" i="11"/>
  <c r="I2517" i="11"/>
  <c r="I2516" i="11"/>
  <c r="I2515" i="11"/>
  <c r="I2514" i="11"/>
  <c r="I2513" i="11"/>
  <c r="I2512" i="11"/>
  <c r="I2511" i="11"/>
  <c r="I2510" i="11"/>
  <c r="I2509" i="11"/>
  <c r="I2508" i="11"/>
  <c r="I2507" i="11"/>
  <c r="I2506" i="11"/>
  <c r="I2505" i="11"/>
  <c r="I2504" i="11"/>
  <c r="I2503" i="11"/>
  <c r="I2502" i="11"/>
  <c r="I2501" i="11"/>
  <c r="I2500" i="11"/>
  <c r="I2499" i="11"/>
  <c r="I2498" i="11"/>
  <c r="I2497" i="11"/>
  <c r="I2496" i="11"/>
  <c r="I2495" i="11"/>
  <c r="I2494" i="11"/>
  <c r="I2493" i="11"/>
  <c r="I2492" i="11"/>
  <c r="I2491" i="11"/>
  <c r="I2490" i="11"/>
  <c r="I2489" i="11"/>
  <c r="I2488" i="11"/>
  <c r="I2487" i="11"/>
  <c r="I2486" i="11"/>
  <c r="I2485" i="11"/>
  <c r="I2484" i="11"/>
  <c r="I2483" i="11"/>
  <c r="I2482" i="11"/>
  <c r="I2481" i="11"/>
  <c r="I2480" i="11"/>
  <c r="I2479" i="11"/>
  <c r="I2478" i="11"/>
  <c r="I2477" i="11"/>
  <c r="I2476" i="11"/>
  <c r="I2475" i="11"/>
  <c r="I2474" i="11"/>
  <c r="I2473" i="11"/>
  <c r="I2472" i="11"/>
  <c r="I2471" i="11"/>
  <c r="I2470" i="11"/>
  <c r="I2469" i="11"/>
  <c r="I2468" i="11"/>
  <c r="I2467" i="11"/>
  <c r="I2466" i="11"/>
  <c r="I2465" i="11"/>
  <c r="I2464" i="11"/>
  <c r="I2463" i="11"/>
  <c r="I2462" i="11"/>
  <c r="I2461" i="11"/>
  <c r="I2460" i="11"/>
  <c r="I2459" i="11"/>
  <c r="I2458" i="11"/>
  <c r="I2457" i="11"/>
  <c r="I2456" i="11"/>
  <c r="I2455" i="11"/>
  <c r="I2454" i="11"/>
  <c r="I2453" i="11"/>
  <c r="I2452" i="11"/>
  <c r="I2451" i="11"/>
  <c r="I2450" i="11"/>
  <c r="I2449" i="11"/>
  <c r="I2448" i="11"/>
  <c r="I2447" i="11"/>
  <c r="I2446" i="11"/>
  <c r="I2445" i="11"/>
  <c r="I2444" i="11"/>
  <c r="I2443" i="11"/>
  <c r="I2442" i="11"/>
  <c r="I2441" i="11"/>
  <c r="I2440" i="11"/>
  <c r="I2439" i="11"/>
  <c r="I2438" i="11"/>
  <c r="I2437" i="11"/>
  <c r="I2436" i="11"/>
  <c r="I2435" i="11"/>
  <c r="I2434" i="11"/>
  <c r="I2433" i="11"/>
  <c r="I2432" i="11"/>
  <c r="I2431" i="11"/>
  <c r="I2430" i="11"/>
  <c r="I2429" i="11"/>
  <c r="I2428" i="11"/>
  <c r="I2427" i="11"/>
  <c r="I2426" i="11"/>
  <c r="I2425" i="11"/>
  <c r="I2424" i="11"/>
  <c r="I2423" i="11"/>
  <c r="I2422" i="11"/>
  <c r="I2421" i="11"/>
  <c r="I2420" i="11"/>
  <c r="I2419" i="11"/>
  <c r="I2418" i="11"/>
  <c r="I2417" i="11"/>
  <c r="I2416" i="11"/>
  <c r="I2415" i="11"/>
  <c r="I2414" i="11"/>
  <c r="I2413" i="11"/>
  <c r="I2412" i="11"/>
  <c r="I2411" i="11"/>
  <c r="I2410" i="11"/>
  <c r="I2409" i="11"/>
  <c r="I2408" i="11"/>
  <c r="I2407" i="11"/>
  <c r="I2406" i="11"/>
  <c r="I2405" i="11"/>
  <c r="I2404" i="11"/>
  <c r="I2403" i="11"/>
  <c r="I2402" i="11"/>
  <c r="I2401" i="11"/>
  <c r="I2400" i="11"/>
  <c r="I2399" i="11"/>
  <c r="I2398" i="11"/>
  <c r="I2397" i="11"/>
  <c r="I2396" i="11"/>
  <c r="I2395" i="11"/>
  <c r="I2394" i="11"/>
  <c r="I2393" i="11"/>
  <c r="I2392" i="11"/>
  <c r="I2391" i="11"/>
  <c r="I2390" i="11"/>
  <c r="I2389" i="11"/>
  <c r="I2388" i="11"/>
  <c r="I2387" i="11"/>
  <c r="I2386" i="11"/>
  <c r="I2385" i="11"/>
  <c r="I2384" i="11"/>
  <c r="I2383" i="11"/>
  <c r="I2382" i="11"/>
  <c r="I2381" i="11"/>
  <c r="I2380" i="11"/>
  <c r="I2379" i="11"/>
  <c r="I2378" i="11"/>
  <c r="I2377" i="11"/>
  <c r="I2376" i="11"/>
  <c r="I2375" i="11"/>
  <c r="I2374" i="11"/>
  <c r="I2373" i="11"/>
  <c r="I2372" i="11"/>
  <c r="I2371" i="11"/>
  <c r="I2370" i="11"/>
  <c r="I2369" i="11"/>
  <c r="I2368" i="11"/>
  <c r="I2367" i="11"/>
  <c r="I2366" i="11"/>
  <c r="I2365" i="11"/>
  <c r="I2364" i="11"/>
  <c r="I2363" i="11"/>
  <c r="I2362" i="11"/>
  <c r="I2361" i="11"/>
  <c r="I2360" i="11"/>
  <c r="I2359" i="11"/>
  <c r="I2358" i="11"/>
  <c r="I2357" i="11"/>
  <c r="I2356" i="11"/>
  <c r="I2355" i="11"/>
  <c r="I2354" i="11"/>
  <c r="I2353" i="11"/>
  <c r="I2352" i="11"/>
  <c r="I2351" i="11"/>
  <c r="I2350" i="11"/>
  <c r="I2349" i="11"/>
  <c r="I2348" i="11"/>
  <c r="I2347" i="11"/>
  <c r="I2346" i="11"/>
  <c r="I2345" i="11"/>
  <c r="I2344" i="11"/>
  <c r="I2343" i="11"/>
  <c r="I2342" i="11"/>
  <c r="I2341" i="11"/>
  <c r="I2340" i="11"/>
  <c r="I2339" i="11"/>
  <c r="I2338" i="11"/>
  <c r="I2337" i="11"/>
  <c r="I2336" i="11"/>
  <c r="I2335" i="11"/>
  <c r="I2334" i="11"/>
  <c r="I2333" i="11"/>
  <c r="I2332" i="11"/>
  <c r="I2331" i="11"/>
  <c r="I2330" i="11"/>
  <c r="I2329" i="11"/>
  <c r="I2328" i="11"/>
  <c r="I2327" i="11"/>
  <c r="I2326" i="11"/>
  <c r="I2325" i="11"/>
  <c r="I2324" i="11"/>
  <c r="I2323" i="11"/>
  <c r="I2322" i="11"/>
  <c r="I2321" i="11"/>
  <c r="I2320" i="11"/>
  <c r="I2319" i="11"/>
  <c r="I2318" i="11"/>
  <c r="I2317" i="11"/>
  <c r="I2316" i="11"/>
  <c r="I2315" i="11"/>
  <c r="I2314" i="11"/>
  <c r="I2313" i="11"/>
  <c r="I2312" i="11"/>
  <c r="I2311" i="11"/>
  <c r="I2310" i="11"/>
  <c r="I2309" i="11"/>
  <c r="I2308" i="11"/>
  <c r="I2307" i="11"/>
  <c r="I2306" i="11"/>
  <c r="I2305" i="11"/>
  <c r="I2304" i="11"/>
  <c r="I2303" i="11"/>
  <c r="I2302" i="11"/>
  <c r="I2301" i="11"/>
  <c r="I2300" i="11"/>
  <c r="I2299" i="11"/>
  <c r="I2298" i="11"/>
  <c r="I2297" i="11"/>
  <c r="I2296" i="11"/>
  <c r="I2295" i="11"/>
  <c r="I2294" i="11"/>
  <c r="I2293" i="11"/>
  <c r="I2292" i="11"/>
  <c r="I2291" i="11"/>
  <c r="I2290" i="11"/>
  <c r="I2289" i="11"/>
  <c r="I2288" i="11"/>
  <c r="I2287" i="11"/>
  <c r="I2286" i="11"/>
  <c r="I2285" i="11"/>
  <c r="I2284" i="11"/>
  <c r="I2283" i="11"/>
  <c r="I2282" i="11"/>
  <c r="I2281" i="11"/>
  <c r="I2280" i="11"/>
  <c r="I2279" i="11"/>
  <c r="I2278" i="11"/>
  <c r="I2277" i="11"/>
  <c r="I2276" i="11"/>
  <c r="I2275" i="11"/>
  <c r="I2274" i="11"/>
  <c r="I2273" i="11"/>
  <c r="I2272" i="11"/>
  <c r="I2271" i="11"/>
  <c r="I2270" i="11"/>
  <c r="I2269" i="11"/>
  <c r="I2268" i="11"/>
  <c r="I2267" i="11"/>
  <c r="I2266" i="11"/>
  <c r="I2265" i="11"/>
  <c r="I2264" i="11"/>
  <c r="I2263" i="11"/>
  <c r="I2262" i="11"/>
  <c r="I2261" i="11"/>
  <c r="I2260" i="11"/>
  <c r="I2259" i="11"/>
  <c r="I2258" i="11"/>
  <c r="I2257" i="11"/>
  <c r="I2256" i="11"/>
  <c r="I2255" i="11"/>
  <c r="I2254" i="11"/>
  <c r="I2253" i="11"/>
  <c r="I2252" i="11"/>
  <c r="I2251" i="11"/>
  <c r="I2250" i="11"/>
  <c r="I2249" i="11"/>
  <c r="I2248" i="11"/>
  <c r="I2247" i="11"/>
  <c r="I2246" i="11"/>
  <c r="I2245" i="11"/>
  <c r="I2244" i="11"/>
  <c r="I2243" i="11"/>
  <c r="I2242" i="11"/>
  <c r="I2241" i="11"/>
  <c r="I2240" i="11"/>
  <c r="I2239" i="11"/>
  <c r="I2238" i="11"/>
  <c r="I2237" i="11"/>
  <c r="I2236" i="11"/>
  <c r="I2235" i="11"/>
  <c r="I2234" i="11"/>
  <c r="I2233" i="11"/>
  <c r="I2232" i="11"/>
  <c r="I2231" i="11"/>
  <c r="I2230" i="11"/>
  <c r="I2229" i="11"/>
  <c r="I2228" i="11"/>
  <c r="I2227" i="11"/>
  <c r="I2226" i="11"/>
  <c r="I2225" i="11"/>
  <c r="I2224" i="11"/>
  <c r="I2223" i="11"/>
  <c r="I2222" i="11"/>
  <c r="I2221" i="11"/>
  <c r="I2220" i="11"/>
  <c r="I2219" i="11"/>
  <c r="I2218" i="11"/>
  <c r="I2217" i="11"/>
  <c r="I2216" i="11"/>
  <c r="I2215" i="11"/>
  <c r="I2214" i="11"/>
  <c r="I2213" i="11"/>
  <c r="I2212" i="11"/>
  <c r="I2211" i="11"/>
  <c r="I2210" i="11"/>
  <c r="I2209" i="11"/>
  <c r="I2208" i="11"/>
  <c r="I2207" i="11"/>
  <c r="I2206" i="11"/>
  <c r="I2205" i="11"/>
  <c r="I2204" i="11"/>
  <c r="I2203" i="11"/>
  <c r="I2202" i="11"/>
  <c r="I2201" i="11"/>
  <c r="I2200" i="11"/>
  <c r="I2199" i="11"/>
  <c r="I2198" i="11"/>
  <c r="I2197" i="11"/>
  <c r="I2196" i="11"/>
  <c r="I2195" i="11"/>
  <c r="I2194" i="11"/>
  <c r="I2193" i="11"/>
  <c r="I2192" i="11"/>
  <c r="I2191" i="11"/>
  <c r="I2190" i="11"/>
  <c r="I2189" i="11"/>
  <c r="I2188" i="11"/>
  <c r="I2187" i="11"/>
  <c r="I2186" i="11"/>
  <c r="I2185" i="11"/>
  <c r="I2184" i="11"/>
  <c r="I2183" i="11"/>
  <c r="I2182" i="11"/>
  <c r="I2181" i="11"/>
  <c r="I2180" i="11"/>
  <c r="I2179" i="11"/>
  <c r="I2178" i="11"/>
  <c r="I2177" i="11"/>
  <c r="I2176" i="11"/>
  <c r="I2175" i="11"/>
  <c r="I2174" i="11"/>
  <c r="I2173" i="11"/>
  <c r="I2172" i="11"/>
  <c r="I2171" i="11"/>
  <c r="I2170" i="11"/>
  <c r="I2169" i="11"/>
  <c r="I2168" i="11"/>
  <c r="I2167" i="11"/>
  <c r="I2166" i="11"/>
  <c r="I2165" i="11"/>
  <c r="I2164" i="11"/>
  <c r="I2163" i="11"/>
  <c r="I2162" i="11"/>
  <c r="I2161" i="11"/>
  <c r="I2160" i="11"/>
  <c r="I2159" i="11"/>
  <c r="I2158" i="11"/>
  <c r="I2157" i="11"/>
  <c r="I2156" i="11"/>
  <c r="I2155" i="11"/>
  <c r="I2154" i="11"/>
  <c r="I2153" i="11"/>
  <c r="I2152" i="11"/>
  <c r="I2151" i="11"/>
  <c r="I2150" i="11"/>
  <c r="I2149" i="11"/>
  <c r="I2148" i="11"/>
  <c r="I2147" i="11"/>
  <c r="I2146" i="11"/>
  <c r="I2145" i="11"/>
  <c r="I2144" i="11"/>
  <c r="I2143" i="11"/>
  <c r="I2142" i="11"/>
  <c r="I2141" i="11"/>
  <c r="I2140" i="11"/>
  <c r="I2139" i="11"/>
  <c r="I2138" i="11"/>
  <c r="I2137" i="11"/>
  <c r="I2136" i="11"/>
  <c r="I2135" i="11"/>
  <c r="I2134" i="11"/>
  <c r="I2133" i="11"/>
  <c r="I2132" i="11"/>
  <c r="I2131" i="11"/>
  <c r="I2130" i="11"/>
  <c r="I2129" i="11"/>
  <c r="I2128" i="11"/>
  <c r="I2127" i="11"/>
  <c r="I2126" i="11"/>
  <c r="I2125" i="11"/>
  <c r="I2124" i="11"/>
  <c r="I2123" i="11"/>
  <c r="I2122" i="11"/>
  <c r="I2121" i="11"/>
  <c r="I2120" i="11"/>
  <c r="I2119" i="11"/>
  <c r="I2118" i="11"/>
  <c r="I2117" i="11"/>
  <c r="I2116" i="11"/>
  <c r="I2115" i="11"/>
  <c r="I2114" i="11"/>
  <c r="I2113" i="11"/>
  <c r="I2112" i="11"/>
  <c r="I2111" i="11"/>
  <c r="I2110" i="11"/>
  <c r="I2109" i="11"/>
  <c r="I2108" i="11"/>
  <c r="I2107" i="11"/>
  <c r="I2106" i="11"/>
  <c r="I2105" i="11"/>
  <c r="I2104" i="11"/>
  <c r="I2103" i="11"/>
  <c r="I2102" i="11"/>
  <c r="I2101" i="11"/>
  <c r="I2100" i="11"/>
  <c r="I2099" i="11"/>
  <c r="I2098" i="11"/>
  <c r="I2097" i="11"/>
  <c r="I2096" i="11"/>
  <c r="I2095" i="11"/>
  <c r="I2094" i="11"/>
  <c r="I2093" i="11"/>
  <c r="I2092" i="11"/>
  <c r="I2091" i="11"/>
  <c r="I2090" i="11"/>
  <c r="I2089" i="11"/>
  <c r="I2088" i="11"/>
  <c r="I2087" i="11"/>
  <c r="I2086" i="11"/>
  <c r="I2085" i="11"/>
  <c r="I2084" i="11"/>
  <c r="I2083" i="11"/>
  <c r="I2082" i="11"/>
  <c r="I2081" i="11"/>
  <c r="I2080" i="11"/>
  <c r="I2079" i="11"/>
  <c r="I2078" i="11"/>
  <c r="I2077" i="11"/>
  <c r="I2076" i="11"/>
  <c r="I2075" i="11"/>
  <c r="I2074" i="11"/>
  <c r="I2073" i="11"/>
  <c r="I2072" i="11"/>
  <c r="I2071" i="11"/>
  <c r="I2070" i="11"/>
  <c r="I2069" i="11"/>
  <c r="I2068" i="11"/>
  <c r="I2067" i="11"/>
  <c r="I2066" i="11"/>
  <c r="I2065" i="11"/>
  <c r="I2064" i="11"/>
  <c r="I2063" i="11"/>
  <c r="I2062" i="11"/>
  <c r="I2061" i="11"/>
  <c r="I2060" i="11"/>
  <c r="I2059" i="11"/>
  <c r="I2058" i="11"/>
  <c r="I2057" i="11"/>
  <c r="I2056" i="11"/>
  <c r="I2055" i="11"/>
  <c r="I2054" i="11"/>
  <c r="I2053" i="11"/>
  <c r="I2052" i="11"/>
  <c r="I2051" i="11"/>
  <c r="I2050" i="11"/>
  <c r="I2049" i="11"/>
  <c r="I2048" i="11"/>
  <c r="I2047" i="11"/>
  <c r="I2046" i="11"/>
  <c r="I2045" i="11"/>
  <c r="I2044" i="11"/>
  <c r="I2043" i="11"/>
  <c r="I2042" i="11"/>
  <c r="I2041" i="11"/>
  <c r="I2040" i="11"/>
  <c r="I2039" i="11"/>
  <c r="I2038" i="11"/>
  <c r="I2037" i="11"/>
  <c r="I2036" i="11"/>
  <c r="I2035" i="11"/>
  <c r="I2034" i="11"/>
  <c r="I2033" i="11"/>
  <c r="I2032" i="11"/>
  <c r="I2031" i="11"/>
  <c r="I2030" i="11"/>
  <c r="I2029" i="11"/>
  <c r="I2028" i="11"/>
  <c r="I2027" i="11"/>
  <c r="I2026" i="11"/>
  <c r="I2025" i="11"/>
  <c r="I2024" i="11"/>
  <c r="I2023" i="11"/>
  <c r="I2022" i="11"/>
  <c r="I2021" i="11"/>
  <c r="I2020" i="11"/>
  <c r="I2019" i="11"/>
  <c r="I2018" i="11"/>
  <c r="I2017" i="11"/>
  <c r="I2016" i="11"/>
  <c r="I2015" i="11"/>
  <c r="I2014" i="11"/>
  <c r="I2013" i="11"/>
  <c r="I2012" i="11"/>
  <c r="I2011" i="11"/>
  <c r="I2010" i="11"/>
  <c r="I2009" i="11"/>
  <c r="I2008" i="11"/>
  <c r="I2007" i="11"/>
  <c r="I2006" i="11"/>
  <c r="I2005" i="11"/>
  <c r="I2004" i="11"/>
  <c r="I2003" i="11"/>
  <c r="I2002" i="11"/>
  <c r="I2001" i="11"/>
  <c r="I2000" i="11"/>
  <c r="I1999" i="11"/>
  <c r="I1998" i="11"/>
  <c r="I1997" i="11"/>
  <c r="I1996" i="11"/>
  <c r="I1995" i="11"/>
  <c r="I1994" i="11"/>
  <c r="I1993" i="11"/>
  <c r="I1992" i="11"/>
  <c r="I1991" i="11"/>
  <c r="I1990" i="11"/>
  <c r="I1989" i="11"/>
  <c r="I1988" i="11"/>
  <c r="I1987" i="11"/>
  <c r="I1986" i="11"/>
  <c r="I1985" i="11"/>
  <c r="I1984" i="11"/>
  <c r="I1983" i="11"/>
  <c r="I1982" i="11"/>
  <c r="I1981" i="11"/>
  <c r="I1980" i="11"/>
  <c r="I1979" i="11"/>
  <c r="I1978" i="11"/>
  <c r="I1977" i="11"/>
  <c r="I1976" i="11"/>
  <c r="I1975" i="11"/>
  <c r="I1974" i="11"/>
  <c r="I1973" i="11"/>
  <c r="I1972" i="11"/>
  <c r="I1971" i="11"/>
  <c r="I1970" i="11"/>
  <c r="I1969" i="11"/>
  <c r="I1968" i="11"/>
  <c r="I1967" i="11"/>
  <c r="I1966" i="11"/>
  <c r="I1965" i="11"/>
  <c r="I1964" i="11"/>
  <c r="I1963" i="11"/>
  <c r="I1962" i="11"/>
  <c r="I1961" i="11"/>
  <c r="I1960" i="11"/>
  <c r="I1959" i="11"/>
  <c r="I1958" i="11"/>
  <c r="I1957" i="11"/>
  <c r="I1956" i="11"/>
  <c r="I1955" i="11"/>
  <c r="I1954" i="11"/>
  <c r="I1953" i="11"/>
  <c r="I1952" i="11"/>
  <c r="I1951" i="11"/>
  <c r="I1950" i="11"/>
  <c r="I1949" i="11"/>
  <c r="I1948" i="11"/>
  <c r="I1947" i="11"/>
  <c r="I1946" i="11"/>
  <c r="I1945" i="11"/>
  <c r="I1944" i="11"/>
  <c r="I1943" i="11"/>
  <c r="I1942" i="11"/>
  <c r="I1941" i="11"/>
  <c r="I1940" i="11"/>
  <c r="I1939" i="11"/>
  <c r="I1938" i="11"/>
  <c r="I1937" i="11"/>
  <c r="I1936" i="11"/>
  <c r="I1935" i="11"/>
  <c r="I1934" i="11"/>
  <c r="I1933" i="11"/>
  <c r="I1932" i="11"/>
  <c r="I1931" i="11"/>
  <c r="I1930" i="11"/>
  <c r="I1929" i="11"/>
  <c r="I1928" i="11"/>
  <c r="I1927" i="11"/>
  <c r="I1926" i="11"/>
  <c r="I1925" i="11"/>
  <c r="I1924" i="11"/>
  <c r="I1923" i="11"/>
  <c r="I1922" i="11"/>
  <c r="I1921" i="11"/>
  <c r="I1920" i="11"/>
  <c r="I1919" i="11"/>
  <c r="I1918" i="11"/>
  <c r="I1917" i="11"/>
  <c r="I1916" i="11"/>
  <c r="I1915" i="11"/>
  <c r="I1914" i="11"/>
  <c r="I1913" i="11"/>
  <c r="I1912" i="11"/>
  <c r="I1911" i="11"/>
  <c r="I1910" i="11"/>
  <c r="I1909" i="11"/>
  <c r="I1908" i="11"/>
  <c r="I1907" i="11"/>
  <c r="I1906" i="11"/>
  <c r="I1905" i="11"/>
  <c r="I1904" i="11"/>
  <c r="I1903" i="11"/>
  <c r="I1902" i="11"/>
  <c r="I1901" i="11"/>
  <c r="I1900" i="11"/>
  <c r="I1899" i="11"/>
  <c r="I1898" i="11"/>
  <c r="I1897" i="11"/>
  <c r="I1896" i="11"/>
  <c r="I1895" i="11"/>
  <c r="I1894" i="11"/>
  <c r="I1893" i="11"/>
  <c r="I1892" i="11"/>
  <c r="I1891" i="11"/>
  <c r="I1890" i="11"/>
  <c r="I1889" i="11"/>
  <c r="I1888" i="11"/>
  <c r="I1887" i="11"/>
  <c r="I1886" i="11"/>
  <c r="I1885" i="11"/>
  <c r="I1884" i="11"/>
  <c r="I1883" i="11"/>
  <c r="I1882" i="11"/>
  <c r="I1881" i="11"/>
  <c r="I1880" i="11"/>
  <c r="I1879" i="11"/>
  <c r="I1878" i="11"/>
  <c r="I1877" i="11"/>
  <c r="I1876" i="11"/>
  <c r="I1875" i="11"/>
  <c r="I1874" i="11"/>
  <c r="I1873" i="11"/>
  <c r="I1872" i="11"/>
  <c r="I1871" i="11"/>
  <c r="I1870" i="11"/>
  <c r="I1869" i="11"/>
  <c r="I1868" i="11"/>
  <c r="I1867" i="11"/>
  <c r="I1866" i="11"/>
  <c r="I1865" i="11"/>
  <c r="I1864" i="11"/>
  <c r="I1863" i="11"/>
  <c r="I1862" i="11"/>
  <c r="I1861" i="11"/>
  <c r="I1860" i="11"/>
  <c r="I1859" i="11"/>
  <c r="I1858" i="11"/>
  <c r="I1857" i="11"/>
  <c r="I1856" i="11"/>
  <c r="I1855" i="11"/>
  <c r="I1854" i="11"/>
  <c r="I1853" i="11"/>
  <c r="I1852" i="11"/>
  <c r="I1851" i="11"/>
  <c r="I1850" i="11"/>
  <c r="I1849" i="11"/>
  <c r="I1848" i="11"/>
  <c r="I1847" i="11"/>
  <c r="I1846" i="11"/>
  <c r="I1845" i="11"/>
  <c r="I1844" i="11"/>
  <c r="I1843" i="11"/>
  <c r="I1842" i="11"/>
  <c r="I1841" i="11"/>
  <c r="I1840" i="11"/>
  <c r="I1839" i="11"/>
  <c r="I1838" i="11"/>
  <c r="I1837" i="11"/>
  <c r="I1836" i="11"/>
  <c r="I1835" i="11"/>
  <c r="I1834" i="11"/>
  <c r="I1833" i="11"/>
  <c r="I1832" i="11"/>
  <c r="I1831" i="11"/>
  <c r="I1830" i="11"/>
  <c r="I1829" i="11"/>
  <c r="I1828" i="11"/>
  <c r="I1827" i="11"/>
  <c r="I1826" i="11"/>
  <c r="I1825" i="11"/>
  <c r="I1824" i="11"/>
  <c r="I1823" i="11"/>
  <c r="I1822" i="11"/>
  <c r="I1821" i="11"/>
  <c r="I1820" i="11"/>
  <c r="I1819" i="11"/>
  <c r="I1818" i="11"/>
  <c r="I1817" i="11"/>
  <c r="I1816" i="11"/>
  <c r="I1815" i="11"/>
  <c r="I1814" i="11"/>
  <c r="I1813" i="11"/>
  <c r="I1812" i="11"/>
  <c r="I1811" i="11"/>
  <c r="I1810" i="11"/>
  <c r="I1809" i="11"/>
  <c r="I1808" i="11"/>
  <c r="I1807" i="11"/>
  <c r="I1806" i="11"/>
  <c r="I1805" i="11"/>
  <c r="I1804" i="11"/>
  <c r="I1803" i="11"/>
  <c r="I1802" i="11"/>
  <c r="I1801" i="11"/>
  <c r="I1800" i="11"/>
  <c r="I1799" i="11"/>
  <c r="I1798" i="11"/>
  <c r="I1797" i="11"/>
  <c r="I1796" i="11"/>
  <c r="I1795" i="11"/>
  <c r="I1794" i="11"/>
  <c r="I1793" i="11"/>
  <c r="I1792" i="11"/>
  <c r="I1791" i="11"/>
  <c r="I1790" i="11"/>
  <c r="I1789" i="11"/>
  <c r="I1788" i="11"/>
  <c r="I1787" i="11"/>
  <c r="I1786" i="11"/>
  <c r="I1785" i="11"/>
  <c r="I1784" i="11"/>
  <c r="I1783" i="11"/>
  <c r="I1782" i="11"/>
  <c r="I1781" i="11"/>
  <c r="I1780" i="11"/>
  <c r="I1779" i="11"/>
  <c r="I1778" i="11"/>
  <c r="I1777" i="11"/>
  <c r="I1776" i="11"/>
  <c r="I1775" i="11"/>
  <c r="I1774" i="11"/>
  <c r="I1773" i="11"/>
  <c r="I1772" i="11"/>
  <c r="I1771" i="11"/>
  <c r="I1770" i="11"/>
  <c r="I1769" i="11"/>
  <c r="I1768" i="11"/>
  <c r="I1767" i="11"/>
  <c r="I1766" i="11"/>
  <c r="I1765" i="11"/>
  <c r="I1764" i="11"/>
  <c r="I1763" i="11"/>
  <c r="I1762" i="11"/>
  <c r="I1761" i="11"/>
  <c r="I1760" i="11"/>
  <c r="I1759" i="11"/>
  <c r="I1758" i="11"/>
  <c r="I1757" i="11"/>
  <c r="I1756" i="11"/>
  <c r="I1755" i="11"/>
  <c r="I1754" i="11"/>
  <c r="I1753" i="11"/>
  <c r="I1752" i="11"/>
  <c r="I1751" i="11"/>
  <c r="I1750" i="11"/>
  <c r="I1749" i="11"/>
  <c r="I1748" i="11"/>
  <c r="I1747" i="11"/>
  <c r="I1746" i="11"/>
  <c r="I1745" i="11"/>
  <c r="I1744" i="11"/>
  <c r="I1743" i="11"/>
  <c r="I1742" i="11"/>
  <c r="I1741" i="11"/>
  <c r="I1740" i="11"/>
  <c r="I1739" i="11"/>
  <c r="I1738" i="11"/>
  <c r="I1737" i="11"/>
  <c r="I1736" i="11"/>
  <c r="I1735" i="11"/>
  <c r="I1734" i="11"/>
  <c r="I1733" i="11"/>
  <c r="I1732" i="11"/>
  <c r="I1731" i="11"/>
  <c r="I1730" i="11"/>
  <c r="I1729" i="11"/>
  <c r="I1728" i="11"/>
  <c r="I1727" i="11"/>
  <c r="I1726" i="11"/>
  <c r="I1725" i="11"/>
  <c r="I1724" i="11"/>
  <c r="I1723" i="11"/>
  <c r="I1722" i="11"/>
  <c r="I1721" i="11"/>
  <c r="I1720" i="11"/>
  <c r="I1719" i="11"/>
  <c r="I1718" i="11"/>
  <c r="I1717" i="11"/>
  <c r="I1716" i="11"/>
  <c r="I1715" i="11"/>
  <c r="I1714" i="11"/>
  <c r="I1713" i="11"/>
  <c r="I1712" i="11"/>
  <c r="I1711" i="11"/>
  <c r="I1710" i="11"/>
  <c r="I1709" i="11"/>
  <c r="I1708" i="11"/>
  <c r="I1707" i="11"/>
  <c r="I1706" i="11"/>
  <c r="I1705" i="11"/>
  <c r="I1704" i="11"/>
  <c r="I1703" i="11"/>
  <c r="I1702" i="11"/>
  <c r="I1701" i="11"/>
  <c r="I1700" i="11"/>
  <c r="I1699" i="11"/>
  <c r="I1698" i="11"/>
  <c r="I1697" i="11"/>
  <c r="I1696" i="11"/>
  <c r="I1695" i="11"/>
  <c r="I1694" i="11"/>
  <c r="I1693" i="11"/>
  <c r="I1692" i="11"/>
  <c r="I1691" i="11"/>
  <c r="I1690" i="11"/>
  <c r="I1689" i="11"/>
  <c r="I1688" i="11"/>
  <c r="I1687" i="11"/>
  <c r="I1686" i="11"/>
  <c r="I1685" i="11"/>
  <c r="I1684" i="11"/>
  <c r="I1683" i="11"/>
  <c r="I1682" i="11"/>
  <c r="I1681" i="11"/>
  <c r="I1680" i="11"/>
  <c r="I1679" i="11"/>
  <c r="I1678" i="11"/>
  <c r="I1677" i="11"/>
  <c r="I1676" i="11"/>
  <c r="I1675" i="11"/>
  <c r="I1674" i="11"/>
  <c r="I1673" i="11"/>
  <c r="I1672" i="11"/>
  <c r="I1671" i="11"/>
  <c r="I1670" i="11"/>
  <c r="I1669" i="11"/>
  <c r="I1668" i="11"/>
  <c r="I1667" i="11"/>
  <c r="I1666" i="11"/>
  <c r="I1665" i="11"/>
  <c r="I1664" i="11"/>
  <c r="I1663" i="11"/>
  <c r="I1662" i="11"/>
  <c r="I1661" i="11"/>
  <c r="I1660" i="11"/>
  <c r="I1659" i="11"/>
  <c r="I1658" i="11"/>
  <c r="I1657" i="11"/>
  <c r="I1656" i="11"/>
  <c r="I1655" i="11"/>
  <c r="I1654" i="11"/>
  <c r="I1653" i="11"/>
  <c r="I1652" i="11"/>
  <c r="I1651" i="11"/>
  <c r="I1650" i="11"/>
  <c r="I1649" i="11"/>
  <c r="I1648" i="11"/>
  <c r="I1647" i="11"/>
  <c r="I1646" i="11"/>
  <c r="I1645" i="11"/>
  <c r="I1644" i="11"/>
  <c r="I1643" i="11"/>
  <c r="I1642" i="11"/>
  <c r="I1641" i="11"/>
  <c r="I1640" i="11"/>
  <c r="I1639" i="11"/>
  <c r="I1638" i="11"/>
  <c r="I1637" i="11"/>
  <c r="I1636" i="11"/>
  <c r="I1635" i="11"/>
  <c r="I1634" i="11"/>
  <c r="I1633" i="11"/>
  <c r="I1632" i="11"/>
  <c r="I1631" i="11"/>
  <c r="I1630" i="11"/>
  <c r="I1629" i="11"/>
  <c r="I1628" i="11"/>
  <c r="I1627" i="11"/>
  <c r="I1626" i="11"/>
  <c r="I1625" i="11"/>
  <c r="I1624" i="11"/>
  <c r="I1623" i="11"/>
  <c r="I1622" i="11"/>
  <c r="I1621" i="11"/>
  <c r="I1620" i="11"/>
  <c r="I1619" i="11"/>
  <c r="I1618" i="11"/>
  <c r="I1617" i="11"/>
  <c r="I1616" i="11"/>
  <c r="I1615" i="11"/>
  <c r="I1614" i="11"/>
  <c r="I1613" i="11"/>
  <c r="I1612" i="11"/>
  <c r="I1611" i="11"/>
  <c r="I1610" i="11"/>
  <c r="I1609" i="11"/>
  <c r="I1608" i="11"/>
  <c r="I1607" i="11"/>
  <c r="I1606" i="11"/>
  <c r="I1605" i="11"/>
  <c r="I1604" i="11"/>
  <c r="I1603" i="11"/>
  <c r="I1602" i="11"/>
  <c r="I1601" i="11"/>
  <c r="I1600" i="11"/>
  <c r="I1599" i="11"/>
  <c r="I1598" i="11"/>
  <c r="I1597" i="11"/>
  <c r="I1596" i="11"/>
  <c r="I1595" i="11"/>
  <c r="I1594" i="11"/>
  <c r="I1593" i="11"/>
  <c r="I1592" i="11"/>
  <c r="I1591" i="11"/>
  <c r="I1590" i="11"/>
  <c r="I1589" i="11"/>
  <c r="I1588" i="11"/>
  <c r="I1587" i="11"/>
  <c r="I1586" i="11"/>
  <c r="I1585" i="11"/>
  <c r="I1584" i="11"/>
  <c r="I1583" i="11"/>
  <c r="I1582" i="11"/>
  <c r="I1581" i="11"/>
  <c r="I1580" i="11"/>
  <c r="I1579" i="11"/>
  <c r="I1578" i="11"/>
  <c r="I1577" i="11"/>
  <c r="I1576" i="11"/>
  <c r="I1575" i="11"/>
  <c r="I1574" i="11"/>
  <c r="I1573" i="11"/>
  <c r="I1572" i="11"/>
  <c r="I1571" i="11"/>
  <c r="I1570" i="11"/>
  <c r="I1569" i="11"/>
  <c r="I1568" i="11"/>
  <c r="I1567" i="11"/>
  <c r="I1566" i="11"/>
  <c r="I1565" i="11"/>
  <c r="I1564" i="11"/>
  <c r="I1563" i="11"/>
  <c r="I1562" i="11"/>
  <c r="I1561" i="11"/>
  <c r="I1560" i="11"/>
  <c r="I1559" i="11"/>
  <c r="I1558" i="11"/>
  <c r="I1557" i="11"/>
  <c r="I1556" i="11"/>
  <c r="I1555" i="11"/>
  <c r="I1554" i="11"/>
  <c r="I1553" i="11"/>
  <c r="I1552" i="11"/>
  <c r="I1551" i="11"/>
  <c r="I1550" i="11"/>
  <c r="I1549" i="11"/>
  <c r="I1548" i="11"/>
  <c r="I1547" i="11"/>
  <c r="I1546" i="11"/>
  <c r="I1545" i="11"/>
  <c r="I1544" i="11"/>
  <c r="I1543" i="11"/>
  <c r="I1542" i="11"/>
  <c r="I1541" i="11"/>
  <c r="I1540" i="11"/>
  <c r="I1539" i="11"/>
  <c r="I1538" i="11"/>
  <c r="I1537" i="11"/>
  <c r="I1536" i="11"/>
  <c r="I1535" i="11"/>
  <c r="I1534" i="11"/>
  <c r="I1533" i="11"/>
  <c r="I1532" i="11"/>
  <c r="I1531" i="11"/>
  <c r="I1530" i="11"/>
  <c r="I1529" i="11"/>
  <c r="I1528" i="11"/>
  <c r="I1527" i="11"/>
  <c r="I1526" i="11"/>
  <c r="I1525" i="11"/>
  <c r="I1524" i="11"/>
  <c r="I1523" i="11"/>
  <c r="I1522" i="11"/>
  <c r="I1521" i="11"/>
  <c r="I1520" i="11"/>
  <c r="I1519" i="11"/>
  <c r="I1518" i="11"/>
  <c r="I1517" i="11"/>
  <c r="I1516" i="11"/>
  <c r="I1515" i="11"/>
  <c r="I1514" i="11"/>
  <c r="I1513" i="11"/>
  <c r="I1512" i="11"/>
  <c r="I1511" i="11"/>
  <c r="I1510" i="11"/>
  <c r="I1509" i="11"/>
  <c r="I1508" i="11"/>
  <c r="I1507" i="11"/>
  <c r="I1506" i="11"/>
  <c r="I1505" i="11"/>
  <c r="I1504" i="11"/>
  <c r="I1503" i="11"/>
  <c r="I1502" i="11"/>
  <c r="I1501" i="11"/>
  <c r="I1500" i="11"/>
  <c r="I1499" i="11"/>
  <c r="I1498" i="11"/>
  <c r="I1497" i="11"/>
  <c r="I1496" i="11"/>
  <c r="I1495" i="11"/>
  <c r="I1494" i="11"/>
  <c r="I1493" i="11"/>
  <c r="I1492" i="11"/>
  <c r="I1491" i="11"/>
  <c r="I1490" i="11"/>
  <c r="I1489" i="11"/>
  <c r="I1488" i="11"/>
  <c r="I1487" i="11"/>
  <c r="I1486" i="11"/>
  <c r="I1485" i="11"/>
  <c r="I1484" i="11"/>
  <c r="I1483" i="11"/>
  <c r="I1482" i="11"/>
  <c r="I1481" i="11"/>
  <c r="I1480" i="11"/>
  <c r="I1479" i="11"/>
  <c r="I1478" i="11"/>
  <c r="I1477" i="11"/>
  <c r="I1476" i="11"/>
  <c r="I1475" i="11"/>
  <c r="I1474" i="11"/>
  <c r="I1473" i="11"/>
  <c r="I1472" i="11"/>
  <c r="I1471" i="11"/>
  <c r="I1470" i="11"/>
  <c r="I1469" i="11"/>
  <c r="I1468" i="11"/>
  <c r="I1467" i="11"/>
  <c r="I1466" i="11"/>
  <c r="I1465" i="11"/>
  <c r="I1464" i="11"/>
  <c r="I1463" i="11"/>
  <c r="I1462" i="11"/>
  <c r="I1461" i="11"/>
  <c r="I1460" i="11"/>
  <c r="I1459" i="11"/>
  <c r="I1458" i="11"/>
  <c r="I1457" i="11"/>
  <c r="I1456" i="11"/>
  <c r="I1455" i="11"/>
  <c r="I1454" i="11"/>
  <c r="I1453" i="11"/>
  <c r="I1452" i="11"/>
  <c r="I1451" i="11"/>
  <c r="I1450" i="11"/>
  <c r="I1449" i="11"/>
  <c r="I1448" i="11"/>
  <c r="I1447" i="11"/>
  <c r="I1446" i="11"/>
  <c r="I1445" i="11"/>
  <c r="I1444" i="11"/>
  <c r="I1443" i="11"/>
  <c r="I1442" i="11"/>
  <c r="I1441" i="11"/>
  <c r="I1440" i="11"/>
  <c r="I1439" i="11"/>
  <c r="I1438" i="11"/>
  <c r="I1437" i="11"/>
  <c r="I1436" i="11"/>
  <c r="I1435" i="11"/>
  <c r="I1434" i="11"/>
  <c r="I1433" i="11"/>
  <c r="I1432" i="11"/>
  <c r="I1431" i="11"/>
  <c r="I1430" i="11"/>
  <c r="I1429" i="11"/>
  <c r="I1428" i="11"/>
  <c r="I1427" i="11"/>
  <c r="I1426" i="11"/>
  <c r="I1425" i="11"/>
  <c r="I1424" i="11"/>
  <c r="I1423" i="11"/>
  <c r="I1422" i="11"/>
  <c r="I1421" i="11"/>
  <c r="I1420" i="11"/>
  <c r="I1419" i="11"/>
  <c r="I1418" i="11"/>
  <c r="I1417" i="11"/>
  <c r="I1416" i="11"/>
  <c r="I1415" i="11"/>
  <c r="I1414" i="11"/>
  <c r="I1413" i="11"/>
  <c r="I1412" i="11"/>
  <c r="I1411" i="11"/>
  <c r="I1410" i="11"/>
  <c r="I1409" i="11"/>
  <c r="I1408" i="11"/>
  <c r="I1407" i="11"/>
  <c r="I1406" i="11"/>
  <c r="I1405" i="11"/>
  <c r="I1404" i="11"/>
  <c r="I1403" i="11"/>
  <c r="I1402" i="11"/>
  <c r="I1401" i="11"/>
  <c r="I1400" i="11"/>
  <c r="I1399" i="11"/>
  <c r="I1398" i="11"/>
  <c r="I1397" i="11"/>
  <c r="I1396" i="11"/>
  <c r="I1395" i="11"/>
  <c r="I1394" i="11"/>
  <c r="I1393" i="11"/>
  <c r="I1392" i="11"/>
  <c r="I1391" i="11"/>
  <c r="I1390" i="11"/>
  <c r="I1389" i="11"/>
  <c r="I1388" i="11"/>
  <c r="I1387" i="11"/>
  <c r="I1386" i="11"/>
  <c r="I1385" i="11"/>
  <c r="I1384" i="11"/>
  <c r="I1383" i="11"/>
  <c r="I1382" i="11"/>
  <c r="I1381" i="11"/>
  <c r="I1380" i="11"/>
  <c r="I1379" i="11"/>
  <c r="I1378" i="11"/>
  <c r="I1377" i="11"/>
  <c r="I1376" i="11"/>
  <c r="I1375" i="11"/>
  <c r="I1374" i="11"/>
  <c r="I1373" i="11"/>
  <c r="I1372" i="11"/>
  <c r="I1371" i="11"/>
  <c r="I1370" i="11"/>
  <c r="I1369" i="11"/>
  <c r="I1368" i="11"/>
  <c r="I1367" i="11"/>
  <c r="I1366" i="11"/>
  <c r="I1365" i="11"/>
  <c r="I1364" i="11"/>
  <c r="I1363" i="11"/>
  <c r="I1362" i="11"/>
  <c r="I1361" i="11"/>
  <c r="I1360" i="11"/>
  <c r="I1359" i="11"/>
  <c r="I1358" i="11"/>
  <c r="I1357" i="11"/>
  <c r="I1356" i="11"/>
  <c r="I1355" i="11"/>
  <c r="I1354" i="11"/>
  <c r="I1353" i="11"/>
  <c r="I1352" i="11"/>
  <c r="I1351" i="11"/>
  <c r="I1350" i="11"/>
  <c r="I1349" i="11"/>
  <c r="I1348" i="11"/>
  <c r="I1347" i="11"/>
  <c r="I1346" i="11"/>
  <c r="I1345" i="11"/>
  <c r="I1344" i="11"/>
  <c r="I1343" i="11"/>
  <c r="I1342" i="11"/>
  <c r="I1341" i="11"/>
  <c r="I1340" i="11"/>
  <c r="I1339" i="11"/>
  <c r="I1338" i="11"/>
  <c r="I1337" i="11"/>
  <c r="I1336" i="11"/>
  <c r="I1335" i="11"/>
  <c r="I1334" i="11"/>
  <c r="I1333" i="11"/>
  <c r="I1332" i="11"/>
  <c r="I1331" i="11"/>
  <c r="I1330" i="11"/>
  <c r="I1329" i="11"/>
  <c r="I1328" i="11"/>
  <c r="I1327" i="11"/>
  <c r="I1326" i="11"/>
  <c r="I1325" i="11"/>
  <c r="I1324" i="11"/>
  <c r="I1323" i="11"/>
  <c r="I1322" i="11"/>
  <c r="I1321" i="11"/>
  <c r="I1320" i="11"/>
  <c r="I1319" i="11"/>
  <c r="I1318" i="11"/>
  <c r="I1317" i="11"/>
  <c r="I1316" i="11"/>
  <c r="I1315" i="11"/>
  <c r="I1314" i="11"/>
  <c r="I1313" i="11"/>
  <c r="I1312" i="11"/>
  <c r="I1311" i="11"/>
  <c r="I1310" i="11"/>
  <c r="I1309" i="11"/>
  <c r="I1308" i="11"/>
  <c r="I1307" i="11"/>
  <c r="I1306" i="11"/>
  <c r="I1305" i="11"/>
  <c r="I1304" i="11"/>
  <c r="I1303" i="11"/>
  <c r="I1302" i="11"/>
  <c r="I1301" i="11"/>
  <c r="I1300" i="11"/>
  <c r="I1299" i="11"/>
  <c r="I1298" i="11"/>
  <c r="I1297" i="11"/>
  <c r="I1296" i="11"/>
  <c r="I1295" i="11"/>
  <c r="I1294" i="11"/>
  <c r="I1293" i="11"/>
  <c r="I1292" i="11"/>
  <c r="I1291" i="11"/>
  <c r="I1290" i="11"/>
  <c r="I1289" i="11"/>
  <c r="I1288" i="11"/>
  <c r="I1287" i="11"/>
  <c r="I1286" i="11"/>
  <c r="I1285" i="11"/>
  <c r="I1284" i="11"/>
  <c r="I1283" i="11"/>
  <c r="I1282" i="11"/>
  <c r="I1281" i="11"/>
  <c r="I1280" i="11"/>
  <c r="I1279" i="11"/>
  <c r="I1278" i="11"/>
  <c r="I1277" i="11"/>
  <c r="I1276" i="11"/>
  <c r="I1275" i="11"/>
  <c r="I1274" i="11"/>
  <c r="I1273" i="11"/>
  <c r="I1272" i="11"/>
  <c r="I1271" i="11"/>
  <c r="I1270" i="11"/>
  <c r="I1269" i="11"/>
  <c r="I1268" i="11"/>
  <c r="I1267" i="11"/>
  <c r="I1266" i="11"/>
  <c r="I1265" i="11"/>
  <c r="I1264" i="11"/>
  <c r="I1263" i="11"/>
  <c r="I1262" i="11"/>
  <c r="I1261" i="11"/>
  <c r="I1260" i="11"/>
  <c r="I1259" i="11"/>
  <c r="I1258" i="11"/>
  <c r="I1257" i="11"/>
  <c r="I1256" i="11"/>
  <c r="I1255" i="11"/>
  <c r="I1254" i="11"/>
  <c r="I1253" i="11"/>
  <c r="I1252" i="11"/>
  <c r="I1251" i="11"/>
  <c r="I1250" i="11"/>
  <c r="I1249" i="11"/>
  <c r="I1248" i="11"/>
  <c r="I1247" i="11"/>
  <c r="I1246" i="11"/>
  <c r="I1245" i="11"/>
  <c r="I1244" i="11"/>
  <c r="I1243" i="11"/>
  <c r="I1242" i="11"/>
  <c r="I1241" i="11"/>
  <c r="I1240" i="11"/>
  <c r="I1239" i="11"/>
  <c r="I1238" i="11"/>
  <c r="I1237" i="11"/>
  <c r="I1236" i="11"/>
  <c r="I1235" i="11"/>
  <c r="I1234" i="11"/>
  <c r="I1233" i="11"/>
  <c r="I1232" i="11"/>
  <c r="I1231" i="11"/>
  <c r="I1230" i="11"/>
  <c r="I1229" i="11"/>
  <c r="I1228" i="11"/>
  <c r="I1227" i="11"/>
  <c r="I1226" i="11"/>
  <c r="I1225" i="11"/>
  <c r="I1224" i="11"/>
  <c r="I1223" i="11"/>
  <c r="I1222" i="11"/>
  <c r="I1221" i="11"/>
  <c r="I1220" i="11"/>
  <c r="I1219" i="11"/>
  <c r="I1218" i="11"/>
  <c r="I1217" i="11"/>
  <c r="I1216" i="11"/>
  <c r="I1215" i="11"/>
  <c r="I1214" i="11"/>
  <c r="I1213" i="11"/>
  <c r="I1212" i="11"/>
  <c r="I1211" i="11"/>
  <c r="I1210" i="11"/>
  <c r="I1209" i="11"/>
  <c r="I1208" i="11"/>
  <c r="I1207" i="11"/>
  <c r="I1206" i="11"/>
  <c r="I1205" i="11"/>
  <c r="I1204" i="11"/>
  <c r="I1203" i="11"/>
  <c r="I1202" i="11"/>
  <c r="I1201" i="11"/>
  <c r="I1200" i="11"/>
  <c r="I1199" i="11"/>
  <c r="I1198" i="11"/>
  <c r="I1197" i="11"/>
  <c r="I1196" i="11"/>
  <c r="I1195" i="11"/>
  <c r="I1194" i="11"/>
  <c r="I1193" i="11"/>
  <c r="I1192" i="11"/>
  <c r="I1191" i="11"/>
  <c r="I1190" i="11"/>
  <c r="I1189" i="11"/>
  <c r="I1188" i="11"/>
  <c r="I1187" i="11"/>
  <c r="I1186" i="11"/>
  <c r="I1185" i="11"/>
  <c r="I1184" i="11"/>
  <c r="I1183" i="11"/>
  <c r="I1182" i="11"/>
  <c r="I1181" i="11"/>
  <c r="I1180" i="11"/>
  <c r="I1179" i="11"/>
  <c r="I1178" i="11"/>
  <c r="I1177" i="11"/>
  <c r="I1176" i="11"/>
  <c r="I1175" i="11"/>
  <c r="I1174" i="11"/>
  <c r="I1173" i="11"/>
  <c r="I1172" i="11"/>
  <c r="I1171" i="11"/>
  <c r="I1170" i="11"/>
  <c r="I1169" i="11"/>
  <c r="I1168" i="11"/>
  <c r="I1167" i="11"/>
  <c r="I1166" i="11"/>
  <c r="I1165" i="11"/>
  <c r="I1164" i="11"/>
  <c r="I1163" i="11"/>
  <c r="I1162" i="11"/>
  <c r="I1161" i="11"/>
  <c r="I1160" i="11"/>
  <c r="I1159" i="11"/>
  <c r="I1158" i="11"/>
  <c r="I1157" i="11"/>
  <c r="I1156" i="11"/>
  <c r="I1155" i="11"/>
  <c r="I1154" i="11"/>
  <c r="I1153" i="11"/>
  <c r="I1152" i="11"/>
  <c r="I1151" i="11"/>
  <c r="I1150" i="11"/>
  <c r="I1149" i="11"/>
  <c r="I1148" i="11"/>
  <c r="I1147" i="11"/>
  <c r="I1146" i="11"/>
  <c r="I1145" i="11"/>
  <c r="I1144" i="11"/>
  <c r="I1143" i="11"/>
  <c r="I1142" i="11"/>
  <c r="I1141" i="11"/>
  <c r="I1140" i="11"/>
  <c r="I1139" i="11"/>
  <c r="I1138" i="11"/>
  <c r="I1137" i="11"/>
  <c r="I1136" i="11"/>
  <c r="I1135" i="11"/>
  <c r="I1134" i="11"/>
  <c r="I1133" i="11"/>
  <c r="I1132" i="11"/>
  <c r="I1131" i="11"/>
  <c r="I1130" i="11"/>
  <c r="I1129" i="11"/>
  <c r="I1128" i="11"/>
  <c r="I1127" i="11"/>
  <c r="I1126" i="11"/>
  <c r="I1125" i="11"/>
  <c r="I1124" i="11"/>
  <c r="I1123" i="11"/>
  <c r="I1122" i="11"/>
  <c r="I1121" i="11"/>
  <c r="I1120" i="11"/>
  <c r="I1119" i="11"/>
  <c r="I1118" i="11"/>
  <c r="I1117" i="11"/>
  <c r="I1116" i="11"/>
  <c r="I1115" i="11"/>
  <c r="I1114" i="11"/>
  <c r="I1113" i="11"/>
  <c r="I1112" i="11"/>
  <c r="I1111" i="11"/>
  <c r="I1110" i="11"/>
  <c r="I1109" i="11"/>
  <c r="I1108" i="11"/>
  <c r="I1107" i="11"/>
  <c r="I1106" i="11"/>
  <c r="I1105" i="11"/>
  <c r="I1104" i="11"/>
  <c r="I1103" i="11"/>
  <c r="I1102" i="11"/>
  <c r="I1101" i="11"/>
  <c r="I1100" i="11"/>
  <c r="I1099" i="11"/>
  <c r="I1098" i="11"/>
  <c r="I1097" i="11"/>
  <c r="I1096" i="11"/>
  <c r="I1095" i="11"/>
  <c r="I1094" i="11"/>
  <c r="I1093" i="11"/>
  <c r="I1092" i="11"/>
  <c r="I1091" i="11"/>
  <c r="I1090" i="11"/>
  <c r="I1089" i="11"/>
  <c r="I1088" i="11"/>
  <c r="I1087" i="11"/>
  <c r="I1086" i="11"/>
  <c r="I1085" i="11"/>
  <c r="I1084" i="11"/>
  <c r="I1083" i="11"/>
  <c r="I1082" i="11"/>
  <c r="I1081" i="11"/>
  <c r="I1080" i="11"/>
  <c r="I1079" i="11"/>
  <c r="I1078" i="11"/>
  <c r="I1077" i="11"/>
  <c r="I1076" i="11"/>
  <c r="I1075" i="11"/>
  <c r="I1074" i="11"/>
  <c r="I1073" i="11"/>
  <c r="I1072" i="11"/>
  <c r="I1071" i="11"/>
  <c r="I1070" i="11"/>
  <c r="I1069" i="11"/>
  <c r="I1068" i="11"/>
  <c r="I1067" i="11"/>
  <c r="I1066" i="11"/>
  <c r="I1065" i="11"/>
  <c r="I1064" i="11"/>
  <c r="I1063" i="11"/>
  <c r="I1062" i="11"/>
  <c r="I1061" i="11"/>
  <c r="I1060" i="11"/>
  <c r="I1059" i="11"/>
  <c r="I1058" i="11"/>
  <c r="I1057" i="11"/>
  <c r="I1056" i="11"/>
  <c r="I1055" i="11"/>
  <c r="I1054" i="11"/>
  <c r="I1053" i="11"/>
  <c r="I1052" i="11"/>
  <c r="I1051" i="11"/>
  <c r="I1050" i="11"/>
  <c r="I1049" i="11"/>
  <c r="I1048" i="11"/>
  <c r="I1047" i="11"/>
  <c r="I1046" i="11"/>
  <c r="I1045" i="11"/>
  <c r="I1044" i="11"/>
  <c r="I1043" i="11"/>
  <c r="I1042" i="11"/>
  <c r="I1041" i="11"/>
  <c r="I1040" i="11"/>
  <c r="I1039" i="11"/>
  <c r="I1038" i="11"/>
  <c r="I1037" i="11"/>
  <c r="I1036" i="11"/>
  <c r="I1035" i="11"/>
  <c r="I1034" i="11"/>
  <c r="I1033" i="11"/>
  <c r="I1032" i="11"/>
  <c r="I1031" i="11"/>
  <c r="I1030" i="11"/>
  <c r="I1029" i="11"/>
  <c r="I1028" i="11"/>
  <c r="I1027" i="11"/>
  <c r="I1026" i="11"/>
  <c r="I1025" i="11"/>
  <c r="I1024" i="11"/>
  <c r="I1023" i="11"/>
  <c r="I1022" i="11"/>
  <c r="I1021" i="11"/>
  <c r="I1020" i="11"/>
  <c r="I1019" i="11"/>
  <c r="I1018" i="11"/>
  <c r="I1017" i="11"/>
  <c r="I1016" i="11"/>
  <c r="I1015" i="11"/>
  <c r="I1014" i="11"/>
  <c r="I1013" i="11"/>
  <c r="I1012" i="11"/>
  <c r="I1011" i="11"/>
  <c r="I1010" i="11"/>
  <c r="I1009" i="11"/>
  <c r="I1008" i="11"/>
  <c r="I1007" i="11"/>
  <c r="I1006" i="11"/>
  <c r="I1005" i="11"/>
  <c r="I1004" i="11"/>
  <c r="I1003" i="11"/>
  <c r="I1002" i="11"/>
  <c r="I1001" i="11"/>
  <c r="I1000" i="11"/>
  <c r="I999" i="11"/>
  <c r="I998" i="11"/>
  <c r="I997" i="11"/>
  <c r="I996" i="11"/>
  <c r="I995" i="11"/>
  <c r="I994" i="11"/>
  <c r="I993" i="11"/>
  <c r="I992" i="11"/>
  <c r="I991" i="11"/>
  <c r="I990" i="11"/>
  <c r="I989" i="11"/>
  <c r="I988" i="11"/>
  <c r="I987" i="11"/>
  <c r="I986" i="11"/>
  <c r="I985" i="11"/>
  <c r="I984" i="11"/>
  <c r="I983" i="11"/>
  <c r="I982" i="11"/>
  <c r="I981" i="11"/>
  <c r="I980" i="11"/>
  <c r="I979" i="11"/>
  <c r="I978" i="11"/>
  <c r="I977" i="11"/>
  <c r="I976" i="11"/>
  <c r="I975" i="11"/>
  <c r="I974" i="11"/>
  <c r="I973" i="11"/>
  <c r="I972" i="11"/>
  <c r="I971" i="11"/>
  <c r="I970" i="11"/>
  <c r="I969" i="11"/>
  <c r="I968" i="11"/>
  <c r="I967" i="11"/>
  <c r="I966" i="11"/>
  <c r="I965" i="11"/>
  <c r="I964" i="11"/>
  <c r="I963" i="11"/>
  <c r="I962" i="11"/>
  <c r="I961" i="11"/>
  <c r="I960" i="11"/>
  <c r="I959" i="11"/>
  <c r="I958" i="11"/>
  <c r="I957" i="11"/>
  <c r="I956" i="11"/>
  <c r="I955" i="11"/>
  <c r="I954" i="11"/>
  <c r="I953" i="11"/>
  <c r="I952" i="11"/>
  <c r="I951" i="11"/>
  <c r="I950" i="11"/>
  <c r="I949" i="11"/>
  <c r="I948" i="11"/>
  <c r="I947" i="11"/>
  <c r="I946" i="11"/>
  <c r="I945" i="11"/>
  <c r="I944" i="11"/>
  <c r="I943" i="11"/>
  <c r="I942" i="11"/>
  <c r="I941" i="11"/>
  <c r="I940" i="11"/>
  <c r="I939" i="11"/>
  <c r="I938" i="11"/>
  <c r="I937" i="11"/>
  <c r="I936" i="11"/>
  <c r="I935" i="11"/>
  <c r="I934" i="11"/>
  <c r="I933" i="11"/>
  <c r="I932" i="11"/>
  <c r="I931" i="11"/>
  <c r="I930" i="11"/>
  <c r="I929" i="11"/>
  <c r="I928" i="11"/>
  <c r="I927" i="11"/>
  <c r="I926" i="11"/>
  <c r="I925" i="11"/>
  <c r="I924" i="11"/>
  <c r="I923" i="11"/>
  <c r="I922" i="11"/>
  <c r="I921" i="11"/>
  <c r="I920" i="11"/>
  <c r="I919" i="11"/>
  <c r="I918" i="11"/>
  <c r="I917" i="11"/>
  <c r="I916" i="11"/>
  <c r="I915" i="11"/>
  <c r="I914" i="11"/>
  <c r="I913" i="11"/>
  <c r="I912" i="11"/>
  <c r="I911" i="11"/>
  <c r="I910" i="11"/>
  <c r="I909" i="11"/>
  <c r="I908" i="11"/>
  <c r="I907" i="11"/>
  <c r="I906" i="11"/>
  <c r="I905" i="11"/>
  <c r="I904" i="11"/>
  <c r="I903" i="11"/>
  <c r="I902" i="11"/>
  <c r="I901" i="11"/>
  <c r="I900" i="11"/>
  <c r="I899" i="11"/>
  <c r="I898" i="11"/>
  <c r="I897" i="11"/>
  <c r="I896" i="11"/>
  <c r="I895" i="11"/>
  <c r="I894" i="11"/>
  <c r="I893" i="11"/>
  <c r="I892" i="11"/>
  <c r="I891" i="11"/>
  <c r="I890" i="11"/>
  <c r="I889" i="11"/>
  <c r="I888" i="11"/>
  <c r="I887" i="11"/>
  <c r="I886" i="11"/>
  <c r="I885" i="11"/>
  <c r="I884" i="11"/>
  <c r="I883" i="11"/>
  <c r="I882" i="11"/>
  <c r="I881" i="11"/>
  <c r="I880" i="11"/>
  <c r="I879" i="11"/>
  <c r="I878" i="11"/>
  <c r="I877" i="11"/>
  <c r="I876" i="11"/>
  <c r="I875" i="11"/>
  <c r="I874" i="11"/>
  <c r="I873" i="11"/>
  <c r="I872" i="11"/>
  <c r="I871" i="11"/>
  <c r="I870" i="11"/>
  <c r="I869" i="11"/>
  <c r="I868" i="11"/>
  <c r="I867" i="11"/>
  <c r="I866" i="11"/>
  <c r="I865" i="11"/>
  <c r="I864" i="11"/>
  <c r="I863" i="11"/>
  <c r="I862" i="11"/>
  <c r="I861" i="11"/>
  <c r="I860" i="11"/>
  <c r="I859" i="11"/>
  <c r="I858" i="11"/>
  <c r="I857" i="11"/>
  <c r="I856" i="11"/>
  <c r="I855" i="11"/>
  <c r="I854" i="11"/>
  <c r="I853" i="11"/>
  <c r="I852" i="11"/>
  <c r="I851" i="11"/>
  <c r="I850" i="11"/>
  <c r="I849" i="11"/>
  <c r="I848" i="11"/>
  <c r="I847" i="11"/>
  <c r="I846" i="11"/>
  <c r="I845" i="11"/>
  <c r="I844" i="11"/>
  <c r="I843" i="11"/>
  <c r="I842" i="11"/>
  <c r="I841" i="11"/>
  <c r="I840" i="11"/>
  <c r="I839" i="11"/>
  <c r="I838" i="11"/>
  <c r="I837" i="11"/>
  <c r="I836" i="11"/>
  <c r="I835" i="11"/>
  <c r="I834" i="11"/>
  <c r="I833" i="11"/>
  <c r="I832" i="11"/>
  <c r="I831" i="11"/>
  <c r="I830" i="11"/>
  <c r="I829" i="11"/>
  <c r="I828" i="11"/>
  <c r="I827" i="11"/>
  <c r="I826" i="11"/>
  <c r="I825" i="11"/>
  <c r="I824" i="11"/>
  <c r="I823" i="11"/>
  <c r="I822" i="11"/>
  <c r="I821" i="11"/>
  <c r="I820" i="11"/>
  <c r="I819" i="11"/>
  <c r="I818" i="11"/>
  <c r="I817" i="11"/>
  <c r="I816" i="11"/>
  <c r="I815" i="11"/>
  <c r="I814" i="11"/>
  <c r="I813" i="11"/>
  <c r="I812" i="11"/>
  <c r="I811" i="11"/>
  <c r="I810" i="11"/>
  <c r="I809" i="11"/>
  <c r="I808" i="11"/>
  <c r="I807" i="11"/>
  <c r="I806" i="11"/>
  <c r="I805" i="11"/>
  <c r="I804" i="11"/>
  <c r="I803" i="11"/>
  <c r="I802" i="11"/>
  <c r="I801" i="11"/>
  <c r="I800" i="11"/>
  <c r="I799" i="11"/>
  <c r="I798" i="11"/>
  <c r="I797" i="11"/>
  <c r="I796" i="11"/>
  <c r="I795" i="11"/>
  <c r="I794" i="11"/>
  <c r="I793" i="11"/>
  <c r="I792" i="11"/>
  <c r="I791" i="11"/>
  <c r="I790" i="11"/>
  <c r="I789" i="11"/>
  <c r="I788" i="11"/>
  <c r="I787" i="11"/>
  <c r="I786" i="11"/>
  <c r="I785" i="11"/>
  <c r="I784" i="11"/>
  <c r="I783" i="11"/>
  <c r="I782" i="11"/>
  <c r="I781" i="11"/>
  <c r="I780" i="11"/>
  <c r="I779" i="11"/>
  <c r="I778" i="11"/>
  <c r="I777" i="11"/>
  <c r="I776" i="11"/>
  <c r="I775" i="11"/>
  <c r="I774" i="11"/>
  <c r="I773" i="11"/>
  <c r="I772" i="11"/>
  <c r="I771" i="11"/>
  <c r="I770" i="11"/>
  <c r="I769" i="11"/>
  <c r="I768" i="11"/>
  <c r="I767" i="11"/>
  <c r="I766" i="11"/>
  <c r="I765" i="11"/>
  <c r="I764" i="11"/>
  <c r="I763" i="11"/>
  <c r="I762" i="11"/>
  <c r="I761" i="11"/>
  <c r="I760" i="11"/>
  <c r="I759" i="11"/>
  <c r="I758" i="11"/>
  <c r="I757" i="11"/>
  <c r="I756" i="11"/>
  <c r="I755" i="11"/>
  <c r="I754" i="11"/>
  <c r="I753" i="11"/>
  <c r="I752" i="11"/>
  <c r="I751" i="11"/>
  <c r="I750" i="11"/>
  <c r="I749" i="11"/>
  <c r="I748" i="11"/>
  <c r="I747" i="11"/>
  <c r="I746" i="11"/>
  <c r="I745" i="11"/>
  <c r="I744" i="11"/>
  <c r="I743" i="11"/>
  <c r="I742" i="11"/>
  <c r="I741" i="11"/>
  <c r="I740" i="11"/>
  <c r="I739" i="11"/>
  <c r="I738" i="11"/>
  <c r="I737" i="11"/>
  <c r="I736" i="11"/>
  <c r="I735" i="11"/>
  <c r="I734" i="11"/>
  <c r="I733" i="11"/>
  <c r="I732" i="11"/>
  <c r="I731" i="11"/>
  <c r="I730" i="11"/>
  <c r="I729" i="11"/>
  <c r="I728" i="11"/>
  <c r="I727" i="11"/>
  <c r="I726" i="11"/>
  <c r="I725" i="11"/>
  <c r="I724" i="11"/>
  <c r="I723" i="11"/>
  <c r="I722" i="11"/>
  <c r="I721" i="11"/>
  <c r="I720" i="11"/>
  <c r="I719" i="11"/>
  <c r="I718" i="11"/>
  <c r="I717" i="11"/>
  <c r="I716" i="11"/>
  <c r="I715" i="11"/>
  <c r="I714" i="11"/>
  <c r="I713" i="11"/>
  <c r="I712" i="11"/>
  <c r="I711" i="11"/>
  <c r="I710" i="11"/>
  <c r="I709" i="11"/>
  <c r="I708" i="11"/>
  <c r="I707" i="11"/>
  <c r="I706" i="11"/>
  <c r="I705" i="11"/>
  <c r="I704" i="11"/>
  <c r="I703" i="11"/>
  <c r="I702" i="11"/>
  <c r="I701" i="11"/>
  <c r="I700" i="11"/>
  <c r="I699" i="11"/>
  <c r="I698" i="11"/>
  <c r="I697" i="11"/>
  <c r="I696" i="11"/>
  <c r="I695" i="11"/>
  <c r="I694" i="11"/>
  <c r="I693" i="11"/>
  <c r="I692" i="11"/>
  <c r="I691" i="11"/>
  <c r="I690" i="11"/>
  <c r="I689" i="11"/>
  <c r="I688" i="11"/>
  <c r="I687" i="11"/>
  <c r="I686" i="11"/>
  <c r="I685" i="11"/>
  <c r="I684" i="11"/>
  <c r="I683" i="11"/>
  <c r="I682" i="11"/>
  <c r="I681" i="11"/>
  <c r="I680" i="11"/>
  <c r="I679" i="11"/>
  <c r="I678" i="11"/>
  <c r="I677" i="11"/>
  <c r="I676" i="11"/>
  <c r="I675" i="11"/>
  <c r="I674" i="11"/>
  <c r="I673" i="11"/>
  <c r="I672" i="11"/>
  <c r="I671" i="11"/>
  <c r="I670" i="11"/>
  <c r="I669" i="11"/>
  <c r="I668" i="11"/>
  <c r="I667" i="11"/>
  <c r="I666" i="11"/>
  <c r="I665" i="11"/>
  <c r="I664" i="11"/>
  <c r="I663" i="11"/>
  <c r="I662" i="11"/>
  <c r="I661" i="11"/>
  <c r="I660" i="11"/>
  <c r="I659" i="11"/>
  <c r="I658" i="11"/>
  <c r="I657" i="11"/>
  <c r="I656" i="11"/>
  <c r="I655" i="11"/>
  <c r="I654" i="11"/>
  <c r="I653" i="11"/>
  <c r="I652" i="11"/>
  <c r="I651" i="11"/>
  <c r="I650" i="11"/>
  <c r="I649" i="11"/>
  <c r="I648" i="11"/>
  <c r="I647" i="11"/>
  <c r="I646" i="11"/>
  <c r="I645" i="11"/>
  <c r="I644" i="11"/>
  <c r="I643" i="11"/>
  <c r="I642" i="11"/>
  <c r="I641" i="11"/>
  <c r="I640" i="11"/>
  <c r="I639" i="11"/>
  <c r="I638" i="11"/>
  <c r="I637" i="11"/>
  <c r="I636" i="11"/>
  <c r="I635" i="11"/>
  <c r="I634" i="11"/>
  <c r="I633" i="11"/>
  <c r="I632" i="11"/>
  <c r="I631" i="11"/>
  <c r="I630" i="11"/>
  <c r="I629" i="11"/>
  <c r="I628" i="11"/>
  <c r="I627" i="11"/>
  <c r="I626" i="11"/>
  <c r="I625" i="11"/>
  <c r="I624" i="11"/>
  <c r="I623" i="11"/>
  <c r="I622" i="11"/>
  <c r="I621" i="11"/>
  <c r="I620" i="11"/>
  <c r="I619" i="11"/>
  <c r="I618" i="11"/>
  <c r="I617" i="11"/>
  <c r="I616" i="11"/>
  <c r="I615" i="11"/>
  <c r="I614" i="11"/>
  <c r="I613" i="11"/>
  <c r="I612" i="11"/>
  <c r="I611" i="11"/>
  <c r="I610" i="11"/>
  <c r="I609" i="11"/>
  <c r="I608" i="11"/>
  <c r="I607" i="11"/>
  <c r="I606" i="11"/>
  <c r="I605" i="11"/>
  <c r="I604" i="11"/>
  <c r="I603" i="11"/>
  <c r="I602" i="11"/>
  <c r="I601" i="11"/>
  <c r="I600" i="11"/>
  <c r="I599" i="11"/>
  <c r="I598" i="11"/>
  <c r="I597" i="11"/>
  <c r="I596" i="11"/>
  <c r="I595" i="11"/>
  <c r="I594" i="11"/>
  <c r="I593" i="11"/>
  <c r="I592" i="11"/>
  <c r="I591" i="11"/>
  <c r="I590" i="11"/>
  <c r="I589" i="11"/>
  <c r="I588" i="11"/>
  <c r="I587" i="11"/>
  <c r="I586" i="11"/>
  <c r="I585" i="11"/>
  <c r="I584" i="11"/>
  <c r="I583" i="11"/>
  <c r="I582" i="11"/>
  <c r="I581" i="11"/>
  <c r="I580" i="11"/>
  <c r="I579" i="11"/>
  <c r="I578" i="11"/>
  <c r="I577" i="11"/>
  <c r="I576" i="11"/>
  <c r="I575" i="11"/>
  <c r="I574" i="11"/>
  <c r="I573" i="11"/>
  <c r="I572" i="11"/>
  <c r="I571" i="11"/>
  <c r="I570" i="11"/>
  <c r="I569" i="11"/>
  <c r="I568" i="11"/>
  <c r="I567" i="11"/>
  <c r="I566" i="11"/>
  <c r="I565" i="11"/>
  <c r="I564" i="11"/>
  <c r="I563" i="11"/>
  <c r="I562" i="11"/>
  <c r="I561" i="11"/>
  <c r="I560" i="11"/>
  <c r="I559" i="11"/>
  <c r="I558" i="11"/>
  <c r="I557" i="11"/>
  <c r="I556" i="11"/>
  <c r="I555" i="11"/>
  <c r="I554" i="11"/>
  <c r="I553" i="11"/>
  <c r="I552" i="11"/>
  <c r="I551" i="11"/>
  <c r="I550" i="11"/>
  <c r="I549" i="11"/>
  <c r="I548" i="11"/>
  <c r="I547" i="11"/>
  <c r="I546" i="11"/>
  <c r="I545" i="11"/>
  <c r="I544" i="11"/>
  <c r="I543" i="11"/>
  <c r="I542" i="11"/>
  <c r="I541" i="11"/>
  <c r="I540" i="11"/>
  <c r="I539" i="11"/>
  <c r="I538" i="11"/>
  <c r="I537" i="11"/>
  <c r="I536" i="11"/>
  <c r="I535" i="11"/>
  <c r="I534" i="11"/>
  <c r="I533" i="11"/>
  <c r="I532" i="11"/>
  <c r="I531" i="11"/>
  <c r="I530" i="11"/>
  <c r="I529" i="11"/>
  <c r="I528" i="11"/>
  <c r="I527" i="11"/>
  <c r="I526" i="11"/>
  <c r="I525" i="11"/>
  <c r="I524" i="11"/>
  <c r="I523" i="11"/>
  <c r="I522" i="11"/>
  <c r="I521" i="11"/>
  <c r="I520" i="11"/>
  <c r="I519" i="11"/>
  <c r="I518" i="11"/>
  <c r="I517" i="11"/>
  <c r="I516" i="11"/>
  <c r="I515" i="11"/>
  <c r="I514" i="11"/>
  <c r="I513" i="11"/>
  <c r="I512" i="11"/>
  <c r="I511" i="11"/>
  <c r="I510" i="11"/>
  <c r="I509" i="11"/>
  <c r="I508" i="11"/>
  <c r="I507" i="11"/>
  <c r="I506" i="11"/>
  <c r="I505" i="11"/>
  <c r="I504" i="11"/>
  <c r="I503" i="11"/>
  <c r="I502" i="11"/>
  <c r="I501" i="11"/>
  <c r="I500" i="11"/>
  <c r="I499" i="11"/>
  <c r="I498" i="11"/>
  <c r="I497" i="11"/>
  <c r="I496" i="11"/>
  <c r="I495" i="11"/>
  <c r="I494" i="11"/>
  <c r="I493" i="11"/>
  <c r="I492" i="11"/>
  <c r="I491" i="11"/>
  <c r="I490" i="11"/>
  <c r="I489" i="11"/>
  <c r="I488" i="11"/>
  <c r="I487" i="11"/>
  <c r="I486" i="11"/>
  <c r="I485" i="11"/>
  <c r="I484" i="11"/>
  <c r="I483" i="11"/>
  <c r="I482" i="11"/>
  <c r="I481" i="11"/>
  <c r="I480" i="11"/>
  <c r="I479" i="11"/>
  <c r="I478" i="11"/>
  <c r="I477" i="11"/>
  <c r="I476" i="11"/>
  <c r="I475" i="11"/>
  <c r="I474" i="11"/>
  <c r="I473" i="11"/>
  <c r="I472" i="11"/>
  <c r="I471" i="11"/>
  <c r="I470" i="11"/>
  <c r="I469" i="11"/>
  <c r="I468" i="11"/>
  <c r="I467" i="11"/>
  <c r="I466" i="11"/>
  <c r="I465" i="11"/>
  <c r="I464" i="11"/>
  <c r="I463" i="11"/>
  <c r="I462" i="11"/>
  <c r="I461" i="11"/>
  <c r="I460" i="11"/>
  <c r="I459" i="11"/>
  <c r="I458" i="11"/>
  <c r="I457" i="11"/>
  <c r="I456" i="11"/>
  <c r="I455" i="11"/>
  <c r="I454" i="11"/>
  <c r="I453" i="11"/>
  <c r="I452" i="11"/>
  <c r="I451" i="11"/>
  <c r="I450" i="11"/>
  <c r="I449" i="11"/>
  <c r="I448" i="11"/>
  <c r="I447" i="11"/>
  <c r="I446" i="11"/>
  <c r="I445" i="11"/>
  <c r="I444" i="11"/>
  <c r="I443" i="11"/>
  <c r="I442" i="11"/>
  <c r="I441" i="11"/>
  <c r="I440" i="11"/>
  <c r="I439" i="11"/>
  <c r="I438" i="11"/>
  <c r="I437" i="11"/>
  <c r="I436" i="11"/>
  <c r="I435" i="11"/>
  <c r="I434" i="11"/>
  <c r="I433" i="11"/>
  <c r="I432" i="11"/>
  <c r="I431" i="11"/>
  <c r="I430" i="11"/>
  <c r="I429" i="11"/>
  <c r="I428" i="11"/>
  <c r="I427" i="11"/>
  <c r="I426" i="11"/>
  <c r="I425" i="11"/>
  <c r="I424" i="11"/>
  <c r="I423" i="11"/>
  <c r="I422" i="11"/>
  <c r="I421" i="11"/>
  <c r="I420" i="11"/>
  <c r="I419" i="11"/>
  <c r="I418" i="11"/>
  <c r="I417" i="11"/>
  <c r="I416" i="11"/>
  <c r="I415" i="11"/>
  <c r="I414" i="11"/>
  <c r="I413" i="11"/>
  <c r="I412" i="11"/>
  <c r="I411" i="11"/>
  <c r="I410" i="11"/>
  <c r="I409" i="11"/>
  <c r="I408" i="11"/>
  <c r="I407" i="11"/>
  <c r="I406" i="11"/>
  <c r="I405" i="11"/>
  <c r="I404" i="11"/>
  <c r="I403" i="11"/>
  <c r="I402" i="11"/>
  <c r="I401" i="11"/>
  <c r="I400" i="11"/>
  <c r="I399" i="11"/>
  <c r="I398" i="11"/>
  <c r="I397" i="11"/>
  <c r="I396" i="11"/>
  <c r="I395" i="11"/>
  <c r="I394" i="11"/>
  <c r="I393" i="11"/>
  <c r="I392" i="11"/>
  <c r="I391" i="11"/>
  <c r="I390" i="11"/>
  <c r="I389" i="11"/>
  <c r="I388" i="11"/>
  <c r="I387" i="11"/>
  <c r="I386" i="11"/>
  <c r="I385" i="11"/>
  <c r="I384" i="11"/>
  <c r="I383" i="11"/>
  <c r="I382" i="11"/>
  <c r="I381" i="11"/>
  <c r="I380" i="11"/>
  <c r="I379" i="11"/>
  <c r="I378" i="11"/>
  <c r="I377" i="11"/>
  <c r="I376" i="11"/>
  <c r="I375" i="11"/>
  <c r="I374" i="11"/>
  <c r="I373" i="11"/>
  <c r="I372" i="11"/>
  <c r="I371" i="11"/>
  <c r="I370" i="11"/>
  <c r="I369" i="11"/>
  <c r="I368" i="11"/>
  <c r="I367" i="11"/>
  <c r="I366" i="11"/>
  <c r="I365" i="11"/>
  <c r="I364" i="11"/>
  <c r="I363" i="11"/>
  <c r="I362" i="11"/>
  <c r="I361" i="11"/>
  <c r="I360" i="11"/>
  <c r="I359" i="11"/>
  <c r="I358" i="11"/>
  <c r="I357" i="11"/>
  <c r="I356" i="11"/>
  <c r="I355" i="11"/>
  <c r="I354" i="11"/>
  <c r="I353" i="11"/>
  <c r="I352" i="11"/>
  <c r="I351" i="11"/>
  <c r="I350" i="11"/>
  <c r="I349" i="11"/>
  <c r="I348" i="11"/>
  <c r="I347" i="11"/>
  <c r="I346" i="11"/>
  <c r="I345" i="11"/>
  <c r="I344" i="11"/>
  <c r="I343" i="11"/>
  <c r="I342" i="11"/>
  <c r="I341" i="11"/>
  <c r="I340" i="11"/>
  <c r="I339" i="11"/>
  <c r="I338" i="11"/>
  <c r="I337" i="11"/>
  <c r="I336" i="11"/>
  <c r="I335" i="11"/>
  <c r="I334" i="11"/>
  <c r="I333" i="11"/>
  <c r="I332" i="11"/>
  <c r="I331" i="11"/>
  <c r="I330" i="11"/>
  <c r="I329" i="11"/>
  <c r="I328" i="11"/>
  <c r="I327" i="11"/>
  <c r="I326" i="11"/>
  <c r="I325" i="11"/>
  <c r="I324" i="11"/>
  <c r="I323" i="11"/>
  <c r="I322" i="11"/>
  <c r="I321" i="11"/>
  <c r="I320" i="11"/>
  <c r="I319" i="11"/>
  <c r="I318" i="11"/>
  <c r="I317" i="11"/>
  <c r="I316" i="11"/>
  <c r="I315" i="11"/>
  <c r="I314" i="11"/>
  <c r="I313" i="11"/>
  <c r="I312" i="11"/>
  <c r="I311" i="11"/>
  <c r="I310" i="11"/>
  <c r="I309" i="11"/>
  <c r="I308" i="11"/>
  <c r="I307" i="11"/>
  <c r="I306" i="11"/>
  <c r="I305" i="11"/>
  <c r="I304" i="11"/>
  <c r="I303" i="11"/>
  <c r="I302" i="11"/>
  <c r="I301" i="11"/>
  <c r="I300" i="11"/>
  <c r="I299" i="11"/>
  <c r="I298" i="11"/>
  <c r="I297" i="11"/>
  <c r="I296" i="11"/>
  <c r="I295" i="11"/>
  <c r="I294" i="11"/>
  <c r="I293" i="11"/>
  <c r="I292" i="11"/>
  <c r="I291" i="11"/>
  <c r="I290" i="11"/>
  <c r="I289" i="11"/>
  <c r="I288" i="11"/>
  <c r="I287" i="11"/>
  <c r="I286" i="11"/>
  <c r="I285" i="11"/>
  <c r="I284" i="11"/>
  <c r="I283" i="11"/>
  <c r="I282" i="11"/>
  <c r="I281" i="11"/>
  <c r="I280" i="11"/>
  <c r="I279" i="11"/>
  <c r="I278" i="11"/>
  <c r="I277" i="11"/>
  <c r="I276" i="11"/>
  <c r="I275" i="11"/>
  <c r="I274" i="11"/>
  <c r="I273" i="11"/>
  <c r="I272" i="11"/>
  <c r="I271" i="11"/>
  <c r="I270" i="11"/>
  <c r="I269" i="11"/>
  <c r="I268" i="11"/>
  <c r="I267" i="11"/>
  <c r="I266" i="11"/>
  <c r="I265" i="11"/>
  <c r="I264" i="11"/>
  <c r="I263" i="11"/>
  <c r="I262" i="11"/>
  <c r="I261" i="11"/>
  <c r="I260" i="11"/>
  <c r="I259" i="11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1" i="11"/>
  <c r="H2570" i="11"/>
  <c r="H2569" i="11"/>
  <c r="H2568" i="11"/>
  <c r="H2567" i="11"/>
  <c r="H2566" i="11"/>
  <c r="H2565" i="11"/>
  <c r="H2564" i="11"/>
  <c r="H2563" i="11"/>
  <c r="H2562" i="11"/>
  <c r="H2561" i="11"/>
  <c r="H2560" i="11"/>
  <c r="H2559" i="11"/>
  <c r="H2558" i="11"/>
  <c r="H2557" i="11"/>
  <c r="H2556" i="11"/>
  <c r="H2555" i="11"/>
  <c r="H2554" i="11"/>
  <c r="H2553" i="11"/>
  <c r="H2552" i="11"/>
  <c r="H2551" i="11"/>
  <c r="H2550" i="11"/>
  <c r="H2549" i="11"/>
  <c r="H2548" i="11"/>
  <c r="H2547" i="11"/>
  <c r="H2546" i="11"/>
  <c r="H2545" i="11"/>
  <c r="H2544" i="11"/>
  <c r="H2543" i="11"/>
  <c r="H2542" i="11"/>
  <c r="H2541" i="11"/>
  <c r="H2540" i="11"/>
  <c r="H2539" i="11"/>
  <c r="H2538" i="11"/>
  <c r="H2537" i="11"/>
  <c r="H2536" i="11"/>
  <c r="H2535" i="11"/>
  <c r="H2534" i="11"/>
  <c r="H2533" i="11"/>
  <c r="H2532" i="11"/>
  <c r="H2531" i="11"/>
  <c r="H2530" i="11"/>
  <c r="H2529" i="11"/>
  <c r="H2528" i="11"/>
  <c r="H2527" i="11"/>
  <c r="H2526" i="11"/>
  <c r="H2525" i="11"/>
  <c r="H2524" i="11"/>
  <c r="H2523" i="11"/>
  <c r="H2522" i="11"/>
  <c r="H2521" i="11"/>
  <c r="H2520" i="11"/>
  <c r="H2519" i="11"/>
  <c r="H2518" i="11"/>
  <c r="H2517" i="11"/>
  <c r="H2516" i="11"/>
  <c r="H2515" i="11"/>
  <c r="H2514" i="11"/>
  <c r="H2513" i="11"/>
  <c r="H2512" i="11"/>
  <c r="H2511" i="11"/>
  <c r="H2510" i="11"/>
  <c r="H2509" i="11"/>
  <c r="H2508" i="11"/>
  <c r="H2507" i="11"/>
  <c r="H2506" i="11"/>
  <c r="H2505" i="11"/>
  <c r="H2504" i="11"/>
  <c r="H2503" i="11"/>
  <c r="H2502" i="11"/>
  <c r="H2501" i="11"/>
  <c r="H2500" i="11"/>
  <c r="H2499" i="11"/>
  <c r="H2498" i="11"/>
  <c r="H2497" i="11"/>
  <c r="H2496" i="11"/>
  <c r="H2495" i="11"/>
  <c r="H2494" i="11"/>
  <c r="H2493" i="11"/>
  <c r="H2492" i="11"/>
  <c r="H2491" i="11"/>
  <c r="H2490" i="11"/>
  <c r="H2489" i="11"/>
  <c r="H2488" i="11"/>
  <c r="H2487" i="11"/>
  <c r="H2486" i="11"/>
  <c r="H2485" i="11"/>
  <c r="H2484" i="11"/>
  <c r="H2483" i="11"/>
  <c r="H2482" i="11"/>
  <c r="H2481" i="11"/>
  <c r="H2480" i="11"/>
  <c r="H2479" i="11"/>
  <c r="H2478" i="11"/>
  <c r="H2477" i="11"/>
  <c r="H2476" i="11"/>
  <c r="H2475" i="11"/>
  <c r="H2474" i="11"/>
  <c r="H2473" i="11"/>
  <c r="H2472" i="11"/>
  <c r="H2471" i="11"/>
  <c r="H2470" i="11"/>
  <c r="H2469" i="11"/>
  <c r="H2468" i="11"/>
  <c r="H2467" i="11"/>
  <c r="H2466" i="11"/>
  <c r="H2465" i="11"/>
  <c r="H2464" i="11"/>
  <c r="H2463" i="11"/>
  <c r="H2462" i="11"/>
  <c r="H2461" i="11"/>
  <c r="H2460" i="11"/>
  <c r="H2459" i="11"/>
  <c r="H2458" i="11"/>
  <c r="H2457" i="11"/>
  <c r="H2456" i="11"/>
  <c r="H2455" i="11"/>
  <c r="H2454" i="11"/>
  <c r="H2453" i="11"/>
  <c r="H2452" i="11"/>
  <c r="H2451" i="11"/>
  <c r="H2450" i="11"/>
  <c r="H2449" i="11"/>
  <c r="H2448" i="11"/>
  <c r="H2447" i="11"/>
  <c r="H2446" i="11"/>
  <c r="H2445" i="11"/>
  <c r="H2444" i="11"/>
  <c r="H2443" i="11"/>
  <c r="H2442" i="11"/>
  <c r="H2441" i="11"/>
  <c r="H2440" i="11"/>
  <c r="H2439" i="11"/>
  <c r="H2438" i="11"/>
  <c r="H2437" i="11"/>
  <c r="H2436" i="11"/>
  <c r="H2435" i="11"/>
  <c r="H2434" i="11"/>
  <c r="H2433" i="11"/>
  <c r="H2432" i="11"/>
  <c r="H2431" i="11"/>
  <c r="H2430" i="11"/>
  <c r="H2429" i="11"/>
  <c r="H2428" i="11"/>
  <c r="H2427" i="11"/>
  <c r="H2426" i="11"/>
  <c r="H2425" i="11"/>
  <c r="H2424" i="11"/>
  <c r="H2423" i="11"/>
  <c r="H2422" i="11"/>
  <c r="H2421" i="11"/>
  <c r="H2420" i="11"/>
  <c r="H2419" i="11"/>
  <c r="H2418" i="11"/>
  <c r="H2417" i="11"/>
  <c r="H2416" i="11"/>
  <c r="H2415" i="11"/>
  <c r="H2414" i="11"/>
  <c r="H2413" i="11"/>
  <c r="H2412" i="11"/>
  <c r="H2411" i="11"/>
  <c r="H2410" i="11"/>
  <c r="H2409" i="11"/>
  <c r="H2408" i="11"/>
  <c r="H2407" i="11"/>
  <c r="H2406" i="11"/>
  <c r="H2405" i="11"/>
  <c r="H2404" i="11"/>
  <c r="H2403" i="11"/>
  <c r="H2402" i="11"/>
  <c r="H2401" i="11"/>
  <c r="H2400" i="11"/>
  <c r="H2399" i="11"/>
  <c r="H2398" i="11"/>
  <c r="H2397" i="11"/>
  <c r="H2396" i="11"/>
  <c r="H2395" i="11"/>
  <c r="H2394" i="11"/>
  <c r="H2393" i="11"/>
  <c r="H2392" i="11"/>
  <c r="H2391" i="11"/>
  <c r="H2390" i="11"/>
  <c r="H2389" i="11"/>
  <c r="H2388" i="11"/>
  <c r="H2387" i="11"/>
  <c r="H2386" i="11"/>
  <c r="H2385" i="11"/>
  <c r="H2384" i="11"/>
  <c r="H2383" i="11"/>
  <c r="H2382" i="11"/>
  <c r="H2381" i="11"/>
  <c r="H2380" i="11"/>
  <c r="H2379" i="11"/>
  <c r="H2378" i="11"/>
  <c r="H2377" i="11"/>
  <c r="H2376" i="11"/>
  <c r="H2375" i="11"/>
  <c r="H2374" i="11"/>
  <c r="H2373" i="11"/>
  <c r="H2372" i="11"/>
  <c r="H2371" i="11"/>
  <c r="H2370" i="11"/>
  <c r="H2369" i="11"/>
  <c r="H2368" i="11"/>
  <c r="H2367" i="11"/>
  <c r="H2366" i="11"/>
  <c r="H2365" i="11"/>
  <c r="H2364" i="11"/>
  <c r="H2363" i="11"/>
  <c r="H2362" i="11"/>
  <c r="H2361" i="11"/>
  <c r="H2360" i="11"/>
  <c r="H2359" i="11"/>
  <c r="H2358" i="11"/>
  <c r="H2357" i="11"/>
  <c r="H2356" i="11"/>
  <c r="H2355" i="11"/>
  <c r="H2354" i="11"/>
  <c r="H2353" i="11"/>
  <c r="H2352" i="11"/>
  <c r="H2351" i="11"/>
  <c r="H2350" i="11"/>
  <c r="H2349" i="11"/>
  <c r="H2348" i="11"/>
  <c r="H2347" i="11"/>
  <c r="H2346" i="11"/>
  <c r="H2345" i="11"/>
  <c r="H2344" i="11"/>
  <c r="H2343" i="11"/>
  <c r="H2342" i="11"/>
  <c r="H2341" i="11"/>
  <c r="H2340" i="11"/>
  <c r="H2339" i="11"/>
  <c r="H2338" i="11"/>
  <c r="H2337" i="11"/>
  <c r="H2336" i="11"/>
  <c r="H2335" i="11"/>
  <c r="H2334" i="11"/>
  <c r="H2333" i="11"/>
  <c r="H2332" i="11"/>
  <c r="H2331" i="11"/>
  <c r="H2330" i="11"/>
  <c r="H2329" i="11"/>
  <c r="H2328" i="11"/>
  <c r="H2327" i="11"/>
  <c r="H2326" i="11"/>
  <c r="H2325" i="11"/>
  <c r="H2324" i="11"/>
  <c r="H2323" i="11"/>
  <c r="H2322" i="11"/>
  <c r="H2321" i="11"/>
  <c r="H2320" i="11"/>
  <c r="H2319" i="11"/>
  <c r="H2318" i="11"/>
  <c r="H2317" i="11"/>
  <c r="H2316" i="11"/>
  <c r="H2315" i="11"/>
  <c r="H2314" i="11"/>
  <c r="H2313" i="11"/>
  <c r="H2312" i="11"/>
  <c r="H2311" i="11"/>
  <c r="H2310" i="11"/>
  <c r="H2309" i="11"/>
  <c r="H2308" i="11"/>
  <c r="H2307" i="11"/>
  <c r="H2306" i="11"/>
  <c r="H2305" i="11"/>
  <c r="H2304" i="11"/>
  <c r="H2303" i="11"/>
  <c r="H2302" i="11"/>
  <c r="H2301" i="11"/>
  <c r="H2300" i="11"/>
  <c r="H2299" i="11"/>
  <c r="H2298" i="11"/>
  <c r="H2297" i="11"/>
  <c r="H2296" i="11"/>
  <c r="H2295" i="11"/>
  <c r="H2294" i="11"/>
  <c r="H2293" i="11"/>
  <c r="H2292" i="11"/>
  <c r="H2291" i="11"/>
  <c r="H2290" i="11"/>
  <c r="H2289" i="11"/>
  <c r="H2288" i="11"/>
  <c r="H2287" i="11"/>
  <c r="H2286" i="11"/>
  <c r="H2285" i="11"/>
  <c r="H2284" i="11"/>
  <c r="H2283" i="11"/>
  <c r="H2282" i="11"/>
  <c r="H2281" i="11"/>
  <c r="H2280" i="11"/>
  <c r="H2279" i="11"/>
  <c r="H2278" i="11"/>
  <c r="H2277" i="11"/>
  <c r="H2276" i="11"/>
  <c r="H2275" i="11"/>
  <c r="H2274" i="11"/>
  <c r="H2273" i="11"/>
  <c r="H2272" i="11"/>
  <c r="H2271" i="11"/>
  <c r="H2270" i="11"/>
  <c r="H2269" i="11"/>
  <c r="H2268" i="11"/>
  <c r="H2267" i="11"/>
  <c r="H2266" i="11"/>
  <c r="H2265" i="11"/>
  <c r="H2264" i="11"/>
  <c r="H2263" i="11"/>
  <c r="H2262" i="11"/>
  <c r="H2261" i="11"/>
  <c r="H2260" i="11"/>
  <c r="H2259" i="11"/>
  <c r="H2258" i="11"/>
  <c r="H2257" i="11"/>
  <c r="H2256" i="11"/>
  <c r="H2255" i="11"/>
  <c r="H2254" i="11"/>
  <c r="H2253" i="11"/>
  <c r="H2252" i="11"/>
  <c r="H2251" i="11"/>
  <c r="H2250" i="11"/>
  <c r="H2249" i="11"/>
  <c r="H2248" i="11"/>
  <c r="H2247" i="11"/>
  <c r="H2246" i="11"/>
  <c r="H2245" i="11"/>
  <c r="H2244" i="11"/>
  <c r="H2243" i="11"/>
  <c r="H2242" i="11"/>
  <c r="H2241" i="11"/>
  <c r="H2240" i="11"/>
  <c r="H2239" i="11"/>
  <c r="H2238" i="11"/>
  <c r="H2237" i="11"/>
  <c r="H2236" i="11"/>
  <c r="H2235" i="11"/>
  <c r="H2234" i="11"/>
  <c r="H2233" i="11"/>
  <c r="H2232" i="11"/>
  <c r="H2231" i="11"/>
  <c r="H2230" i="11"/>
  <c r="H2229" i="11"/>
  <c r="H2228" i="11"/>
  <c r="H2227" i="11"/>
  <c r="H2226" i="11"/>
  <c r="H2225" i="11"/>
  <c r="H2224" i="11"/>
  <c r="H2223" i="11"/>
  <c r="H2222" i="11"/>
  <c r="H2221" i="11"/>
  <c r="H2220" i="11"/>
  <c r="H2219" i="11"/>
  <c r="H2218" i="11"/>
  <c r="H2217" i="11"/>
  <c r="H2216" i="11"/>
  <c r="H2215" i="11"/>
  <c r="H2214" i="11"/>
  <c r="H2213" i="11"/>
  <c r="H2212" i="11"/>
  <c r="H2211" i="11"/>
  <c r="H2210" i="11"/>
  <c r="H2209" i="11"/>
  <c r="H2208" i="11"/>
  <c r="H2207" i="11"/>
  <c r="H2206" i="11"/>
  <c r="H2205" i="11"/>
  <c r="H2204" i="11"/>
  <c r="H2203" i="11"/>
  <c r="H2202" i="11"/>
  <c r="H2201" i="11"/>
  <c r="H2200" i="11"/>
  <c r="H2199" i="11"/>
  <c r="H2198" i="11"/>
  <c r="H2197" i="11"/>
  <c r="H2196" i="11"/>
  <c r="H2195" i="11"/>
  <c r="H2194" i="11"/>
  <c r="H2193" i="11"/>
  <c r="H2192" i="11"/>
  <c r="H2191" i="11"/>
  <c r="H2190" i="11"/>
  <c r="H2189" i="11"/>
  <c r="H2188" i="11"/>
  <c r="H2187" i="11"/>
  <c r="H2186" i="11"/>
  <c r="H2185" i="11"/>
  <c r="H2184" i="11"/>
  <c r="H2183" i="11"/>
  <c r="H2182" i="11"/>
  <c r="H2181" i="11"/>
  <c r="H2180" i="11"/>
  <c r="H2179" i="11"/>
  <c r="H2178" i="11"/>
  <c r="H2177" i="11"/>
  <c r="H2176" i="11"/>
  <c r="H2175" i="11"/>
  <c r="H2174" i="11"/>
  <c r="H2173" i="11"/>
  <c r="H2172" i="11"/>
  <c r="H2171" i="11"/>
  <c r="H2170" i="11"/>
  <c r="H2169" i="11"/>
  <c r="H2168" i="11"/>
  <c r="H2167" i="11"/>
  <c r="H2166" i="11"/>
  <c r="H2165" i="11"/>
  <c r="H2164" i="11"/>
  <c r="H2163" i="11"/>
  <c r="H2162" i="11"/>
  <c r="H2161" i="11"/>
  <c r="H2160" i="11"/>
  <c r="H2159" i="11"/>
  <c r="H2158" i="11"/>
  <c r="H2157" i="11"/>
  <c r="H2156" i="11"/>
  <c r="H2155" i="11"/>
  <c r="H2154" i="11"/>
  <c r="H2153" i="11"/>
  <c r="H2152" i="11"/>
  <c r="H2151" i="11"/>
  <c r="H2150" i="11"/>
  <c r="H2149" i="11"/>
  <c r="H2148" i="11"/>
  <c r="H2147" i="11"/>
  <c r="H2146" i="11"/>
  <c r="H2145" i="11"/>
  <c r="H2144" i="11"/>
  <c r="H2143" i="11"/>
  <c r="H2142" i="11"/>
  <c r="H2141" i="11"/>
  <c r="H2140" i="11"/>
  <c r="H2139" i="11"/>
  <c r="H2138" i="11"/>
  <c r="H2137" i="11"/>
  <c r="H2136" i="11"/>
  <c r="H2135" i="11"/>
  <c r="H2134" i="11"/>
  <c r="H2133" i="11"/>
  <c r="H2132" i="11"/>
  <c r="H2131" i="11"/>
  <c r="H2130" i="11"/>
  <c r="H2129" i="11"/>
  <c r="H2128" i="11"/>
  <c r="H2127" i="11"/>
  <c r="H2126" i="11"/>
  <c r="H2125" i="11"/>
  <c r="H2124" i="11"/>
  <c r="H2123" i="11"/>
  <c r="H2122" i="11"/>
  <c r="H2121" i="11"/>
  <c r="H2120" i="11"/>
  <c r="H2119" i="11"/>
  <c r="H2118" i="11"/>
  <c r="H2117" i="11"/>
  <c r="H2116" i="11"/>
  <c r="H2115" i="11"/>
  <c r="H2114" i="11"/>
  <c r="H2113" i="11"/>
  <c r="H2112" i="11"/>
  <c r="H2111" i="11"/>
  <c r="H2110" i="11"/>
  <c r="H2109" i="11"/>
  <c r="H2108" i="11"/>
  <c r="H2107" i="11"/>
  <c r="H2106" i="11"/>
  <c r="H2105" i="11"/>
  <c r="H2104" i="11"/>
  <c r="H2103" i="11"/>
  <c r="H2102" i="11"/>
  <c r="H2101" i="11"/>
  <c r="H2100" i="11"/>
  <c r="H2099" i="11"/>
  <c r="H2098" i="11"/>
  <c r="H2097" i="11"/>
  <c r="H2096" i="11"/>
  <c r="H2095" i="11"/>
  <c r="H2094" i="11"/>
  <c r="H2093" i="11"/>
  <c r="H2092" i="11"/>
  <c r="H2091" i="11"/>
  <c r="H2090" i="11"/>
  <c r="H2089" i="11"/>
  <c r="H2088" i="11"/>
  <c r="H2087" i="11"/>
  <c r="H2086" i="11"/>
  <c r="H2085" i="11"/>
  <c r="H2084" i="11"/>
  <c r="H2083" i="11"/>
  <c r="H2082" i="11"/>
  <c r="H2081" i="11"/>
  <c r="H2080" i="11"/>
  <c r="H2079" i="11"/>
  <c r="H2078" i="11"/>
  <c r="H2077" i="11"/>
  <c r="H2076" i="11"/>
  <c r="H2075" i="11"/>
  <c r="H2074" i="11"/>
  <c r="H2073" i="11"/>
  <c r="H2072" i="11"/>
  <c r="H2071" i="11"/>
  <c r="H2070" i="11"/>
  <c r="H2069" i="11"/>
  <c r="H2068" i="11"/>
  <c r="H2067" i="11"/>
  <c r="H2066" i="11"/>
  <c r="H2065" i="11"/>
  <c r="H2064" i="11"/>
  <c r="H2063" i="11"/>
  <c r="H2062" i="11"/>
  <c r="H2061" i="11"/>
  <c r="H2060" i="11"/>
  <c r="H2059" i="11"/>
  <c r="H2058" i="11"/>
  <c r="H2057" i="11"/>
  <c r="H2056" i="11"/>
  <c r="H2055" i="11"/>
  <c r="H2054" i="11"/>
  <c r="H2053" i="11"/>
  <c r="H2052" i="11"/>
  <c r="H2051" i="11"/>
  <c r="H2050" i="11"/>
  <c r="H2049" i="11"/>
  <c r="H2048" i="11"/>
  <c r="H2047" i="11"/>
  <c r="H2046" i="11"/>
  <c r="H2045" i="11"/>
  <c r="H2044" i="11"/>
  <c r="H2043" i="11"/>
  <c r="H2042" i="11"/>
  <c r="H2041" i="11"/>
  <c r="H2040" i="11"/>
  <c r="H2039" i="11"/>
  <c r="H2038" i="11"/>
  <c r="H2037" i="11"/>
  <c r="H2036" i="11"/>
  <c r="H2035" i="11"/>
  <c r="H2034" i="11"/>
  <c r="H2033" i="11"/>
  <c r="H2032" i="11"/>
  <c r="H2031" i="11"/>
  <c r="H2030" i="11"/>
  <c r="H2029" i="11"/>
  <c r="H2028" i="11"/>
  <c r="H2027" i="11"/>
  <c r="H2026" i="11"/>
  <c r="H2025" i="11"/>
  <c r="H2024" i="11"/>
  <c r="H2023" i="11"/>
  <c r="H2022" i="11"/>
  <c r="H2021" i="11"/>
  <c r="H2020" i="11"/>
  <c r="H2019" i="11"/>
  <c r="H2018" i="11"/>
  <c r="H2017" i="11"/>
  <c r="H2016" i="11"/>
  <c r="H2015" i="11"/>
  <c r="H2014" i="11"/>
  <c r="H2013" i="11"/>
  <c r="H2012" i="11"/>
  <c r="H2011" i="11"/>
  <c r="H2010" i="11"/>
  <c r="H2009" i="11"/>
  <c r="H2008" i="11"/>
  <c r="H2007" i="11"/>
  <c r="H2006" i="11"/>
  <c r="H2005" i="11"/>
  <c r="H2004" i="11"/>
  <c r="H2003" i="11"/>
  <c r="H2002" i="11"/>
  <c r="H2001" i="11"/>
  <c r="H2000" i="11"/>
  <c r="H1999" i="11"/>
  <c r="H1998" i="11"/>
  <c r="H1997" i="11"/>
  <c r="H1996" i="11"/>
  <c r="H1995" i="11"/>
  <c r="H1994" i="11"/>
  <c r="H1993" i="11"/>
  <c r="H1992" i="11"/>
  <c r="H1991" i="11"/>
  <c r="H1990" i="11"/>
  <c r="H1989" i="11"/>
  <c r="H1988" i="11"/>
  <c r="H1987" i="11"/>
  <c r="H1986" i="11"/>
  <c r="H1985" i="11"/>
  <c r="H1984" i="11"/>
  <c r="H1983" i="11"/>
  <c r="H1982" i="11"/>
  <c r="H1981" i="11"/>
  <c r="H1980" i="11"/>
  <c r="H1979" i="11"/>
  <c r="H1978" i="11"/>
  <c r="H1977" i="11"/>
  <c r="H1976" i="11"/>
  <c r="H1975" i="11"/>
  <c r="H1974" i="11"/>
  <c r="H1973" i="11"/>
  <c r="H1972" i="11"/>
  <c r="H1971" i="11"/>
  <c r="H1970" i="11"/>
  <c r="H1969" i="11"/>
  <c r="H1968" i="11"/>
  <c r="H1967" i="11"/>
  <c r="H1966" i="11"/>
  <c r="H1965" i="11"/>
  <c r="H1964" i="11"/>
  <c r="H1963" i="11"/>
  <c r="H1962" i="11"/>
  <c r="H1961" i="11"/>
  <c r="H1960" i="11"/>
  <c r="H1959" i="11"/>
  <c r="H1958" i="11"/>
  <c r="H1957" i="11"/>
  <c r="H1956" i="11"/>
  <c r="H1955" i="11"/>
  <c r="H1954" i="11"/>
  <c r="H1953" i="11"/>
  <c r="H1952" i="11"/>
  <c r="H1951" i="11"/>
  <c r="H1950" i="11"/>
  <c r="H1949" i="11"/>
  <c r="H1948" i="11"/>
  <c r="H1947" i="11"/>
  <c r="H1946" i="11"/>
  <c r="H1945" i="11"/>
  <c r="H1944" i="11"/>
  <c r="H1943" i="11"/>
  <c r="H1942" i="11"/>
  <c r="H1941" i="11"/>
  <c r="H1940" i="11"/>
  <c r="H1939" i="11"/>
  <c r="H1938" i="11"/>
  <c r="H1937" i="11"/>
  <c r="H1936" i="11"/>
  <c r="H1935" i="11"/>
  <c r="H1934" i="11"/>
  <c r="H1933" i="11"/>
  <c r="H1932" i="11"/>
  <c r="H1931" i="11"/>
  <c r="H1930" i="11"/>
  <c r="H1929" i="11"/>
  <c r="H1928" i="11"/>
  <c r="H1927" i="11"/>
  <c r="H1926" i="11"/>
  <c r="H1925" i="11"/>
  <c r="H1924" i="11"/>
  <c r="H1923" i="11"/>
  <c r="H1922" i="11"/>
  <c r="H1921" i="11"/>
  <c r="H1920" i="11"/>
  <c r="H1919" i="11"/>
  <c r="H1918" i="11"/>
  <c r="H1917" i="11"/>
  <c r="H1916" i="11"/>
  <c r="H1915" i="11"/>
  <c r="H1914" i="11"/>
  <c r="H1913" i="11"/>
  <c r="H1912" i="11"/>
  <c r="H1911" i="11"/>
  <c r="H1910" i="11"/>
  <c r="H1909" i="11"/>
  <c r="H1908" i="11"/>
  <c r="H1907" i="11"/>
  <c r="H1906" i="11"/>
  <c r="H1905" i="11"/>
  <c r="H1904" i="11"/>
  <c r="H1903" i="11"/>
  <c r="H1902" i="11"/>
  <c r="H1901" i="11"/>
  <c r="H1900" i="11"/>
  <c r="H1899" i="11"/>
  <c r="H1898" i="11"/>
  <c r="H1897" i="11"/>
  <c r="H1896" i="11"/>
  <c r="H1895" i="11"/>
  <c r="H1894" i="11"/>
  <c r="H1893" i="11"/>
  <c r="H1892" i="11"/>
  <c r="H1891" i="11"/>
  <c r="H1890" i="11"/>
  <c r="H1889" i="11"/>
  <c r="H1888" i="11"/>
  <c r="H1887" i="11"/>
  <c r="H1886" i="11"/>
  <c r="H1885" i="11"/>
  <c r="H1884" i="11"/>
  <c r="H1883" i="11"/>
  <c r="H1882" i="11"/>
  <c r="H1881" i="11"/>
  <c r="H1880" i="11"/>
  <c r="H1879" i="11"/>
  <c r="H1878" i="11"/>
  <c r="H1877" i="11"/>
  <c r="H1876" i="11"/>
  <c r="H1875" i="11"/>
  <c r="H1874" i="11"/>
  <c r="H1873" i="11"/>
  <c r="H1872" i="11"/>
  <c r="H1871" i="11"/>
  <c r="H1870" i="11"/>
  <c r="H1869" i="11"/>
  <c r="H1868" i="11"/>
  <c r="H1867" i="11"/>
  <c r="H1866" i="11"/>
  <c r="H1865" i="11"/>
  <c r="H1864" i="11"/>
  <c r="H1863" i="11"/>
  <c r="H1862" i="11"/>
  <c r="H1861" i="11"/>
  <c r="H1860" i="11"/>
  <c r="H1859" i="11"/>
  <c r="H1858" i="11"/>
  <c r="H1857" i="11"/>
  <c r="H1856" i="11"/>
  <c r="H1855" i="11"/>
  <c r="H1854" i="11"/>
  <c r="H1853" i="11"/>
  <c r="H1852" i="11"/>
  <c r="H1851" i="11"/>
  <c r="H1850" i="11"/>
  <c r="H1849" i="11"/>
  <c r="H1848" i="11"/>
  <c r="H1847" i="11"/>
  <c r="H1846" i="11"/>
  <c r="H1845" i="11"/>
  <c r="H1844" i="11"/>
  <c r="H1843" i="11"/>
  <c r="H1842" i="11"/>
  <c r="H1841" i="11"/>
  <c r="H1840" i="11"/>
  <c r="H1839" i="11"/>
  <c r="H1838" i="11"/>
  <c r="H1837" i="11"/>
  <c r="H1836" i="11"/>
  <c r="H1835" i="11"/>
  <c r="H1834" i="11"/>
  <c r="H1833" i="11"/>
  <c r="H1832" i="11"/>
  <c r="H1831" i="11"/>
  <c r="H1830" i="11"/>
  <c r="H1829" i="11"/>
  <c r="H1828" i="11"/>
  <c r="H1827" i="11"/>
  <c r="H1826" i="11"/>
  <c r="H1825" i="11"/>
  <c r="H1824" i="11"/>
  <c r="H1823" i="11"/>
  <c r="H1822" i="11"/>
  <c r="H1821" i="11"/>
  <c r="H1820" i="11"/>
  <c r="H1819" i="11"/>
  <c r="H1818" i="11"/>
  <c r="H1817" i="11"/>
  <c r="H1816" i="11"/>
  <c r="H1815" i="11"/>
  <c r="H1814" i="11"/>
  <c r="H1813" i="11"/>
  <c r="H1812" i="11"/>
  <c r="H1811" i="11"/>
  <c r="H1810" i="11"/>
  <c r="H1809" i="11"/>
  <c r="H1808" i="11"/>
  <c r="H1807" i="11"/>
  <c r="H1806" i="11"/>
  <c r="H1805" i="11"/>
  <c r="H1804" i="11"/>
  <c r="H1803" i="11"/>
  <c r="H1802" i="11"/>
  <c r="H1801" i="11"/>
  <c r="H1800" i="11"/>
  <c r="H1799" i="11"/>
  <c r="H1798" i="11"/>
  <c r="H1797" i="11"/>
  <c r="H1796" i="11"/>
  <c r="H1795" i="11"/>
  <c r="H1794" i="11"/>
  <c r="H1793" i="11"/>
  <c r="H1792" i="11"/>
  <c r="H1791" i="11"/>
  <c r="H1790" i="11"/>
  <c r="H1789" i="11"/>
  <c r="H1788" i="11"/>
  <c r="H1787" i="11"/>
  <c r="H1786" i="11"/>
  <c r="H1785" i="11"/>
  <c r="H1784" i="11"/>
  <c r="H1783" i="11"/>
  <c r="H1782" i="11"/>
  <c r="H1781" i="11"/>
  <c r="H1780" i="11"/>
  <c r="H1779" i="11"/>
  <c r="H1778" i="11"/>
  <c r="H1777" i="11"/>
  <c r="H1776" i="11"/>
  <c r="H1775" i="11"/>
  <c r="H1774" i="11"/>
  <c r="H1773" i="11"/>
  <c r="H1772" i="11"/>
  <c r="H1771" i="11"/>
  <c r="H1770" i="11"/>
  <c r="H1769" i="11"/>
  <c r="H1768" i="11"/>
  <c r="H1767" i="11"/>
  <c r="H1766" i="11"/>
  <c r="H1765" i="11"/>
  <c r="H1764" i="11"/>
  <c r="H1763" i="11"/>
  <c r="H1762" i="11"/>
  <c r="H1761" i="11"/>
  <c r="H1760" i="11"/>
  <c r="H1759" i="11"/>
  <c r="H1758" i="11"/>
  <c r="H1757" i="11"/>
  <c r="H1756" i="11"/>
  <c r="H1755" i="11"/>
  <c r="H1754" i="11"/>
  <c r="H1753" i="11"/>
  <c r="H1752" i="11"/>
  <c r="H1751" i="11"/>
  <c r="H1750" i="11"/>
  <c r="H1749" i="11"/>
  <c r="H1748" i="11"/>
  <c r="H1747" i="11"/>
  <c r="H1746" i="11"/>
  <c r="H1745" i="11"/>
  <c r="H1744" i="11"/>
  <c r="H1743" i="11"/>
  <c r="H1742" i="11"/>
  <c r="H1741" i="11"/>
  <c r="H1740" i="11"/>
  <c r="H1739" i="11"/>
  <c r="H1738" i="11"/>
  <c r="H1737" i="11"/>
  <c r="H1736" i="11"/>
  <c r="H1735" i="11"/>
  <c r="H1734" i="11"/>
  <c r="H1733" i="11"/>
  <c r="H1732" i="11"/>
  <c r="H1731" i="11"/>
  <c r="H1730" i="11"/>
  <c r="H1729" i="11"/>
  <c r="H1728" i="11"/>
  <c r="H1727" i="11"/>
  <c r="H1726" i="11"/>
  <c r="H1725" i="11"/>
  <c r="H1724" i="11"/>
  <c r="H1723" i="11"/>
  <c r="H1722" i="11"/>
  <c r="H1721" i="11"/>
  <c r="H1720" i="11"/>
  <c r="H1719" i="11"/>
  <c r="H1718" i="11"/>
  <c r="H1717" i="11"/>
  <c r="H1716" i="11"/>
  <c r="H1715" i="11"/>
  <c r="H1714" i="11"/>
  <c r="H1713" i="11"/>
  <c r="H1712" i="11"/>
  <c r="H1711" i="11"/>
  <c r="H1710" i="11"/>
  <c r="H1709" i="11"/>
  <c r="H1708" i="11"/>
  <c r="H1707" i="11"/>
  <c r="H1706" i="11"/>
  <c r="H1705" i="11"/>
  <c r="H1704" i="11"/>
  <c r="H1703" i="11"/>
  <c r="H1702" i="11"/>
  <c r="H1701" i="11"/>
  <c r="H1700" i="11"/>
  <c r="H1699" i="11"/>
  <c r="H1698" i="11"/>
  <c r="H1697" i="11"/>
  <c r="H1696" i="11"/>
  <c r="H1695" i="11"/>
  <c r="H1694" i="11"/>
  <c r="H1693" i="11"/>
  <c r="H1692" i="11"/>
  <c r="H1691" i="11"/>
  <c r="H1690" i="11"/>
  <c r="H1689" i="11"/>
  <c r="H1688" i="11"/>
  <c r="H1687" i="11"/>
  <c r="H1686" i="11"/>
  <c r="H1685" i="11"/>
  <c r="H1684" i="11"/>
  <c r="H1683" i="11"/>
  <c r="H1682" i="11"/>
  <c r="H1681" i="11"/>
  <c r="H1680" i="11"/>
  <c r="H1679" i="11"/>
  <c r="H1678" i="11"/>
  <c r="H1677" i="11"/>
  <c r="H1676" i="11"/>
  <c r="H1675" i="11"/>
  <c r="H1674" i="11"/>
  <c r="H1673" i="11"/>
  <c r="H1672" i="11"/>
  <c r="H1671" i="11"/>
  <c r="H1670" i="11"/>
  <c r="H1669" i="11"/>
  <c r="H1668" i="11"/>
  <c r="H1667" i="11"/>
  <c r="H1666" i="11"/>
  <c r="H1665" i="11"/>
  <c r="H1664" i="11"/>
  <c r="H1663" i="11"/>
  <c r="H1662" i="11"/>
  <c r="H1661" i="11"/>
  <c r="H1660" i="11"/>
  <c r="H1659" i="11"/>
  <c r="H1658" i="11"/>
  <c r="H1657" i="11"/>
  <c r="H1656" i="11"/>
  <c r="H1655" i="11"/>
  <c r="H1654" i="11"/>
  <c r="H1653" i="11"/>
  <c r="H1652" i="11"/>
  <c r="H1651" i="11"/>
  <c r="H1650" i="11"/>
  <c r="H1649" i="11"/>
  <c r="H1648" i="11"/>
  <c r="H1647" i="11"/>
  <c r="H1646" i="11"/>
  <c r="H1645" i="11"/>
  <c r="H1644" i="11"/>
  <c r="H1643" i="11"/>
  <c r="H1642" i="11"/>
  <c r="H1641" i="11"/>
  <c r="H1640" i="11"/>
  <c r="H1639" i="11"/>
  <c r="H1638" i="11"/>
  <c r="H1637" i="11"/>
  <c r="H1636" i="11"/>
  <c r="H1635" i="11"/>
  <c r="H1634" i="11"/>
  <c r="H1633" i="11"/>
  <c r="H1632" i="11"/>
  <c r="H1631" i="11"/>
  <c r="H1630" i="11"/>
  <c r="H1629" i="11"/>
  <c r="H1628" i="11"/>
  <c r="H1627" i="11"/>
  <c r="H1626" i="11"/>
  <c r="H1625" i="11"/>
  <c r="H1624" i="11"/>
  <c r="H1623" i="11"/>
  <c r="H1622" i="11"/>
  <c r="H1621" i="11"/>
  <c r="H1620" i="11"/>
  <c r="H1619" i="11"/>
  <c r="H1618" i="11"/>
  <c r="H1617" i="11"/>
  <c r="H1616" i="11"/>
  <c r="H1615" i="11"/>
  <c r="H1614" i="11"/>
  <c r="H1613" i="11"/>
  <c r="H1612" i="11"/>
  <c r="H1611" i="11"/>
  <c r="H1610" i="11"/>
  <c r="H1609" i="11"/>
  <c r="H1608" i="11"/>
  <c r="H1607" i="11"/>
  <c r="H1606" i="11"/>
  <c r="H1605" i="11"/>
  <c r="H1604" i="11"/>
  <c r="H1603" i="11"/>
  <c r="H1602" i="11"/>
  <c r="H1601" i="11"/>
  <c r="H1600" i="11"/>
  <c r="H1599" i="11"/>
  <c r="H1598" i="11"/>
  <c r="H1597" i="11"/>
  <c r="H1596" i="11"/>
  <c r="H1595" i="11"/>
  <c r="H1594" i="11"/>
  <c r="H1593" i="11"/>
  <c r="H1592" i="11"/>
  <c r="H1591" i="11"/>
  <c r="H1590" i="11"/>
  <c r="H1589" i="11"/>
  <c r="H1588" i="11"/>
  <c r="H1587" i="11"/>
  <c r="H1586" i="11"/>
  <c r="H1585" i="11"/>
  <c r="H1584" i="11"/>
  <c r="H1583" i="11"/>
  <c r="H1582" i="11"/>
  <c r="H1581" i="11"/>
  <c r="H1580" i="11"/>
  <c r="H1579" i="11"/>
  <c r="H1578" i="11"/>
  <c r="H1577" i="11"/>
  <c r="H1576" i="11"/>
  <c r="H1575" i="11"/>
  <c r="H1574" i="11"/>
  <c r="H1573" i="11"/>
  <c r="H1572" i="11"/>
  <c r="H1571" i="11"/>
  <c r="H1570" i="11"/>
  <c r="H1569" i="11"/>
  <c r="H1568" i="11"/>
  <c r="H1567" i="11"/>
  <c r="H1566" i="11"/>
  <c r="H1565" i="11"/>
  <c r="H1564" i="11"/>
  <c r="H1563" i="11"/>
  <c r="H1562" i="11"/>
  <c r="H1561" i="11"/>
  <c r="H1560" i="11"/>
  <c r="H1559" i="11"/>
  <c r="H1558" i="11"/>
  <c r="H1557" i="11"/>
  <c r="H1556" i="11"/>
  <c r="H1555" i="11"/>
  <c r="H1554" i="11"/>
  <c r="H1553" i="11"/>
  <c r="H1552" i="11"/>
  <c r="H1551" i="11"/>
  <c r="H1550" i="11"/>
  <c r="H1549" i="11"/>
  <c r="H1548" i="11"/>
  <c r="H1547" i="11"/>
  <c r="H1546" i="11"/>
  <c r="H1545" i="11"/>
  <c r="H1544" i="11"/>
  <c r="H1543" i="11"/>
  <c r="H1542" i="11"/>
  <c r="H1541" i="11"/>
  <c r="H1540" i="11"/>
  <c r="H1539" i="11"/>
  <c r="H1538" i="11"/>
  <c r="H1537" i="11"/>
  <c r="H1536" i="11"/>
  <c r="H1535" i="11"/>
  <c r="H1534" i="11"/>
  <c r="H1533" i="11"/>
  <c r="H1532" i="11"/>
  <c r="H1531" i="11"/>
  <c r="H1530" i="11"/>
  <c r="H1529" i="11"/>
  <c r="H1528" i="11"/>
  <c r="H1527" i="11"/>
  <c r="H1526" i="11"/>
  <c r="H1525" i="11"/>
  <c r="H1524" i="11"/>
  <c r="H1523" i="11"/>
  <c r="H1522" i="11"/>
  <c r="H1521" i="11"/>
  <c r="H1520" i="11"/>
  <c r="H1519" i="11"/>
  <c r="H1518" i="11"/>
  <c r="H1517" i="11"/>
  <c r="H1516" i="11"/>
  <c r="H1515" i="11"/>
  <c r="H1514" i="11"/>
  <c r="H1513" i="11"/>
  <c r="H1512" i="11"/>
  <c r="H1511" i="11"/>
  <c r="H1510" i="11"/>
  <c r="H1509" i="11"/>
  <c r="H1508" i="11"/>
  <c r="H1507" i="11"/>
  <c r="H1506" i="11"/>
  <c r="H1505" i="11"/>
  <c r="H1504" i="11"/>
  <c r="H1503" i="11"/>
  <c r="H1502" i="11"/>
  <c r="H1501" i="11"/>
  <c r="H1500" i="11"/>
  <c r="H1499" i="11"/>
  <c r="H1498" i="11"/>
  <c r="H1497" i="11"/>
  <c r="H1496" i="11"/>
  <c r="H1495" i="11"/>
  <c r="H1494" i="11"/>
  <c r="H1493" i="11"/>
  <c r="H1492" i="11"/>
  <c r="H1491" i="11"/>
  <c r="H1490" i="11"/>
  <c r="H1489" i="11"/>
  <c r="H1488" i="11"/>
  <c r="H1487" i="11"/>
  <c r="H1486" i="11"/>
  <c r="H1485" i="11"/>
  <c r="H1484" i="11"/>
  <c r="H1483" i="11"/>
  <c r="H1482" i="11"/>
  <c r="H1481" i="11"/>
  <c r="H1480" i="11"/>
  <c r="H1479" i="11"/>
  <c r="H1478" i="11"/>
  <c r="H1477" i="11"/>
  <c r="H1476" i="11"/>
  <c r="H1475" i="11"/>
  <c r="H1474" i="11"/>
  <c r="H1473" i="11"/>
  <c r="H1472" i="11"/>
  <c r="H1471" i="11"/>
  <c r="H1470" i="11"/>
  <c r="H1469" i="11"/>
  <c r="H1468" i="11"/>
  <c r="H1467" i="11"/>
  <c r="H1466" i="11"/>
  <c r="H1465" i="11"/>
  <c r="H1464" i="11"/>
  <c r="H1463" i="11"/>
  <c r="H1462" i="11"/>
  <c r="H1461" i="11"/>
  <c r="H1460" i="11"/>
  <c r="H1459" i="11"/>
  <c r="H1458" i="11"/>
  <c r="H1457" i="11"/>
  <c r="H1456" i="11"/>
  <c r="H1455" i="11"/>
  <c r="H1454" i="11"/>
  <c r="H1453" i="11"/>
  <c r="H1452" i="11"/>
  <c r="H1451" i="11"/>
  <c r="H1450" i="11"/>
  <c r="H1449" i="11"/>
  <c r="H1448" i="11"/>
  <c r="H1447" i="11"/>
  <c r="H1446" i="11"/>
  <c r="H1445" i="11"/>
  <c r="H1444" i="11"/>
  <c r="H1443" i="11"/>
  <c r="H1442" i="11"/>
  <c r="H1441" i="11"/>
  <c r="H1440" i="11"/>
  <c r="H1439" i="11"/>
  <c r="H1438" i="11"/>
  <c r="H1437" i="11"/>
  <c r="H1436" i="11"/>
  <c r="H1435" i="11"/>
  <c r="H1434" i="11"/>
  <c r="H1433" i="11"/>
  <c r="H1432" i="11"/>
  <c r="H1431" i="11"/>
  <c r="H1430" i="11"/>
  <c r="H1429" i="11"/>
  <c r="H1428" i="11"/>
  <c r="H1427" i="11"/>
  <c r="H1426" i="11"/>
  <c r="H1425" i="11"/>
  <c r="H1424" i="11"/>
  <c r="H1423" i="11"/>
  <c r="H1422" i="11"/>
  <c r="H1421" i="11"/>
  <c r="H1420" i="11"/>
  <c r="H1419" i="11"/>
  <c r="H1418" i="11"/>
  <c r="H1417" i="11"/>
  <c r="H1416" i="11"/>
  <c r="H1415" i="11"/>
  <c r="H1414" i="11"/>
  <c r="H1413" i="11"/>
  <c r="H1412" i="11"/>
  <c r="H1411" i="11"/>
  <c r="H1410" i="11"/>
  <c r="H1409" i="11"/>
  <c r="H1408" i="11"/>
  <c r="H1407" i="11"/>
  <c r="H1406" i="11"/>
  <c r="H1405" i="11"/>
  <c r="H1404" i="11"/>
  <c r="H1403" i="11"/>
  <c r="H1402" i="11"/>
  <c r="H1401" i="11"/>
  <c r="H1400" i="11"/>
  <c r="H1399" i="11"/>
  <c r="H1398" i="11"/>
  <c r="H1397" i="11"/>
  <c r="H1396" i="11"/>
  <c r="H1395" i="11"/>
  <c r="H1394" i="11"/>
  <c r="H1393" i="11"/>
  <c r="H1392" i="11"/>
  <c r="H1391" i="11"/>
  <c r="H1390" i="11"/>
  <c r="H1389" i="11"/>
  <c r="H1388" i="11"/>
  <c r="H1387" i="11"/>
  <c r="H1386" i="11"/>
  <c r="H1385" i="11"/>
  <c r="H1384" i="11"/>
  <c r="H1383" i="11"/>
  <c r="H1382" i="11"/>
  <c r="H1381" i="11"/>
  <c r="H1380" i="11"/>
  <c r="H1379" i="11"/>
  <c r="H1378" i="11"/>
  <c r="H1377" i="11"/>
  <c r="H1376" i="11"/>
  <c r="H1375" i="11"/>
  <c r="H1374" i="11"/>
  <c r="H1373" i="11"/>
  <c r="H1372" i="11"/>
  <c r="H1371" i="11"/>
  <c r="H1370" i="11"/>
  <c r="H1369" i="11"/>
  <c r="H1368" i="11"/>
  <c r="H1367" i="11"/>
  <c r="H1366" i="11"/>
  <c r="H1365" i="11"/>
  <c r="H1364" i="11"/>
  <c r="H1363" i="11"/>
  <c r="H1362" i="11"/>
  <c r="H1361" i="11"/>
  <c r="H1360" i="11"/>
  <c r="H1359" i="11"/>
  <c r="H1358" i="11"/>
  <c r="H1357" i="11"/>
  <c r="H1356" i="11"/>
  <c r="H1355" i="11"/>
  <c r="H1354" i="11"/>
  <c r="H1353" i="11"/>
  <c r="H1352" i="11"/>
  <c r="H1351" i="11"/>
  <c r="H1350" i="11"/>
  <c r="H1349" i="11"/>
  <c r="H1348" i="11"/>
  <c r="H1347" i="11"/>
  <c r="H1346" i="11"/>
  <c r="H1345" i="11"/>
  <c r="H1344" i="11"/>
  <c r="H1343" i="11"/>
  <c r="H1342" i="11"/>
  <c r="H1341" i="11"/>
  <c r="H1340" i="11"/>
  <c r="H1339" i="11"/>
  <c r="H1338" i="11"/>
  <c r="H1337" i="11"/>
  <c r="H1336" i="11"/>
  <c r="H1335" i="11"/>
  <c r="H1334" i="11"/>
  <c r="H1333" i="11"/>
  <c r="H1332" i="11"/>
  <c r="H1331" i="11"/>
  <c r="H1330" i="11"/>
  <c r="H1329" i="11"/>
  <c r="H1328" i="11"/>
  <c r="H1327" i="11"/>
  <c r="H1326" i="11"/>
  <c r="H1325" i="11"/>
  <c r="H1324" i="11"/>
  <c r="H1323" i="11"/>
  <c r="H1322" i="11"/>
  <c r="H1321" i="11"/>
  <c r="H1320" i="11"/>
  <c r="H1319" i="11"/>
  <c r="H1318" i="11"/>
  <c r="H1317" i="11"/>
  <c r="H1316" i="11"/>
  <c r="H1315" i="11"/>
  <c r="H1314" i="11"/>
  <c r="H1313" i="11"/>
  <c r="H1312" i="11"/>
  <c r="H1311" i="11"/>
  <c r="H1310" i="11"/>
  <c r="H1309" i="11"/>
  <c r="H1308" i="11"/>
  <c r="H1307" i="11"/>
  <c r="H1306" i="11"/>
  <c r="H1305" i="11"/>
  <c r="H1304" i="11"/>
  <c r="H1303" i="11"/>
  <c r="H1302" i="11"/>
  <c r="H1301" i="11"/>
  <c r="H1300" i="11"/>
  <c r="H1299" i="11"/>
  <c r="H1298" i="11"/>
  <c r="H1297" i="11"/>
  <c r="H1296" i="11"/>
  <c r="H1295" i="11"/>
  <c r="H1294" i="11"/>
  <c r="H1293" i="11"/>
  <c r="H1292" i="11"/>
  <c r="H1291" i="11"/>
  <c r="H1290" i="11"/>
  <c r="H1289" i="11"/>
  <c r="H1288" i="11"/>
  <c r="H1287" i="11"/>
  <c r="H1286" i="11"/>
  <c r="H1285" i="11"/>
  <c r="H1284" i="11"/>
  <c r="H1283" i="11"/>
  <c r="H1282" i="11"/>
  <c r="H1281" i="11"/>
  <c r="H1280" i="11"/>
  <c r="H1279" i="11"/>
  <c r="H1278" i="11"/>
  <c r="H1277" i="11"/>
  <c r="H1276" i="11"/>
  <c r="H1275" i="11"/>
  <c r="H1274" i="11"/>
  <c r="H1273" i="11"/>
  <c r="H1272" i="11"/>
  <c r="H1271" i="11"/>
  <c r="H1270" i="11"/>
  <c r="H1269" i="11"/>
  <c r="H1268" i="11"/>
  <c r="H1267" i="11"/>
  <c r="H1266" i="11"/>
  <c r="H1265" i="11"/>
  <c r="H1264" i="11"/>
  <c r="H1263" i="11"/>
  <c r="H1262" i="11"/>
  <c r="H1261" i="11"/>
  <c r="H1260" i="11"/>
  <c r="H1259" i="11"/>
  <c r="H1258" i="11"/>
  <c r="H1257" i="11"/>
  <c r="H1256" i="11"/>
  <c r="H1255" i="11"/>
  <c r="H1254" i="11"/>
  <c r="H1253" i="11"/>
  <c r="H1252" i="11"/>
  <c r="H1251" i="11"/>
  <c r="H1250" i="11"/>
  <c r="H1249" i="11"/>
  <c r="H1248" i="11"/>
  <c r="H1247" i="11"/>
  <c r="H1246" i="11"/>
  <c r="H1245" i="11"/>
  <c r="H1244" i="11"/>
  <c r="H1243" i="11"/>
  <c r="H1242" i="11"/>
  <c r="H1241" i="11"/>
  <c r="H1240" i="11"/>
  <c r="H1239" i="11"/>
  <c r="H1238" i="11"/>
  <c r="H1237" i="11"/>
  <c r="H1236" i="11"/>
  <c r="H1235" i="11"/>
  <c r="H1234" i="11"/>
  <c r="H1233" i="11"/>
  <c r="H1232" i="11"/>
  <c r="H1231" i="11"/>
  <c r="H1230" i="11"/>
  <c r="H1229" i="11"/>
  <c r="H1228" i="11"/>
  <c r="H1227" i="11"/>
  <c r="H1226" i="11"/>
  <c r="H1225" i="11"/>
  <c r="H1224" i="11"/>
  <c r="H1223" i="11"/>
  <c r="H1222" i="11"/>
  <c r="H1221" i="11"/>
  <c r="H1220" i="11"/>
  <c r="H1219" i="11"/>
  <c r="H1218" i="11"/>
  <c r="H1217" i="11"/>
  <c r="H1216" i="11"/>
  <c r="H1215" i="11"/>
  <c r="H1214" i="11"/>
  <c r="H1213" i="11"/>
  <c r="H1212" i="11"/>
  <c r="H1211" i="11"/>
  <c r="H1210" i="11"/>
  <c r="H1209" i="11"/>
  <c r="H1208" i="11"/>
  <c r="H1207" i="11"/>
  <c r="H1206" i="11"/>
  <c r="H1205" i="11"/>
  <c r="H1204" i="11"/>
  <c r="H1203" i="11"/>
  <c r="H1202" i="11"/>
  <c r="H1201" i="11"/>
  <c r="H1200" i="11"/>
  <c r="H1199" i="11"/>
  <c r="H1198" i="11"/>
  <c r="H1197" i="11"/>
  <c r="H1196" i="11"/>
  <c r="H1195" i="11"/>
  <c r="H1194" i="11"/>
  <c r="H1193" i="11"/>
  <c r="H1192" i="11"/>
  <c r="H1191" i="11"/>
  <c r="H1190" i="11"/>
  <c r="H1189" i="11"/>
  <c r="H1188" i="11"/>
  <c r="H1187" i="11"/>
  <c r="H1186" i="11"/>
  <c r="H1185" i="11"/>
  <c r="H1184" i="11"/>
  <c r="H1183" i="11"/>
  <c r="H1182" i="11"/>
  <c r="H1181" i="11"/>
  <c r="H1180" i="11"/>
  <c r="H1179" i="11"/>
  <c r="H1178" i="11"/>
  <c r="H1177" i="11"/>
  <c r="H1176" i="11"/>
  <c r="H1175" i="11"/>
  <c r="H1174" i="11"/>
  <c r="H1173" i="11"/>
  <c r="H1172" i="11"/>
  <c r="H1171" i="11"/>
  <c r="H1170" i="11"/>
  <c r="H1169" i="11"/>
  <c r="H1168" i="11"/>
  <c r="H1167" i="11"/>
  <c r="H1166" i="11"/>
  <c r="H1165" i="11"/>
  <c r="H1164" i="11"/>
  <c r="H1163" i="11"/>
  <c r="H1162" i="11"/>
  <c r="H1161" i="11"/>
  <c r="H1160" i="11"/>
  <c r="H1159" i="11"/>
  <c r="H1158" i="11"/>
  <c r="H1157" i="11"/>
  <c r="H1156" i="11"/>
  <c r="H1155" i="11"/>
  <c r="H1154" i="11"/>
  <c r="H1153" i="11"/>
  <c r="H1152" i="11"/>
  <c r="H1151" i="11"/>
  <c r="H1150" i="11"/>
  <c r="H1149" i="11"/>
  <c r="H1148" i="11"/>
  <c r="H1147" i="11"/>
  <c r="H1146" i="11"/>
  <c r="H1145" i="11"/>
  <c r="H1144" i="11"/>
  <c r="H1143" i="11"/>
  <c r="H1142" i="11"/>
  <c r="H1141" i="11"/>
  <c r="H1140" i="11"/>
  <c r="H1139" i="11"/>
  <c r="H1138" i="11"/>
  <c r="H1137" i="11"/>
  <c r="H1136" i="11"/>
  <c r="H1135" i="11"/>
  <c r="H1134" i="11"/>
  <c r="H1133" i="11"/>
  <c r="H1132" i="11"/>
  <c r="H1131" i="11"/>
  <c r="H1130" i="11"/>
  <c r="H1129" i="11"/>
  <c r="H1128" i="11"/>
  <c r="H1127" i="11"/>
  <c r="H1126" i="11"/>
  <c r="H1125" i="11"/>
  <c r="H1124" i="11"/>
  <c r="H1123" i="11"/>
  <c r="H1122" i="11"/>
  <c r="H1121" i="11"/>
  <c r="H1120" i="11"/>
  <c r="H1119" i="11"/>
  <c r="H1118" i="11"/>
  <c r="H1117" i="11"/>
  <c r="H1116" i="11"/>
  <c r="H1115" i="11"/>
  <c r="H1114" i="11"/>
  <c r="H1113" i="11"/>
  <c r="H1112" i="11"/>
  <c r="H1111" i="11"/>
  <c r="H1110" i="11"/>
  <c r="H1109" i="11"/>
  <c r="H1108" i="11"/>
  <c r="H1107" i="11"/>
  <c r="H1106" i="11"/>
  <c r="H1105" i="11"/>
  <c r="H1104" i="11"/>
  <c r="H1103" i="11"/>
  <c r="H1102" i="11"/>
  <c r="H1101" i="11"/>
  <c r="H1100" i="11"/>
  <c r="H1099" i="11"/>
  <c r="H1098" i="11"/>
  <c r="H1097" i="11"/>
  <c r="H1096" i="11"/>
  <c r="H1095" i="11"/>
  <c r="H1094" i="11"/>
  <c r="H1093" i="11"/>
  <c r="H1092" i="11"/>
  <c r="H1091" i="11"/>
  <c r="H1090" i="11"/>
  <c r="H1089" i="11"/>
  <c r="H1088" i="11"/>
  <c r="H1087" i="11"/>
  <c r="H1086" i="11"/>
  <c r="H1085" i="11"/>
  <c r="H1084" i="11"/>
  <c r="H1083" i="11"/>
  <c r="H1082" i="11"/>
  <c r="H1081" i="11"/>
  <c r="H1080" i="11"/>
  <c r="H1079" i="11"/>
  <c r="H1078" i="11"/>
  <c r="H1077" i="11"/>
  <c r="H1076" i="11"/>
  <c r="H1075" i="11"/>
  <c r="H1074" i="11"/>
  <c r="H1073" i="11"/>
  <c r="H1072" i="11"/>
  <c r="H1071" i="11"/>
  <c r="H1070" i="11"/>
  <c r="H1069" i="11"/>
  <c r="H1068" i="11"/>
  <c r="H1067" i="11"/>
  <c r="H1066" i="11"/>
  <c r="H1065" i="11"/>
  <c r="H1064" i="11"/>
  <c r="H1063" i="11"/>
  <c r="H1062" i="11"/>
  <c r="H1061" i="11"/>
  <c r="H1060" i="11"/>
  <c r="H1059" i="11"/>
  <c r="H1058" i="11"/>
  <c r="H1057" i="11"/>
  <c r="H1056" i="11"/>
  <c r="H1055" i="11"/>
  <c r="H1054" i="11"/>
  <c r="H1053" i="11"/>
  <c r="H1052" i="11"/>
  <c r="H1051" i="11"/>
  <c r="H1050" i="11"/>
  <c r="H1049" i="11"/>
  <c r="H1048" i="11"/>
  <c r="H1047" i="11"/>
  <c r="H1046" i="11"/>
  <c r="H1045" i="11"/>
  <c r="H1044" i="11"/>
  <c r="H1043" i="11"/>
  <c r="H1042" i="11"/>
  <c r="H1041" i="11"/>
  <c r="H1040" i="11"/>
  <c r="H1039" i="11"/>
  <c r="H1038" i="11"/>
  <c r="H1037" i="11"/>
  <c r="H1036" i="11"/>
  <c r="H1035" i="11"/>
  <c r="H1034" i="11"/>
  <c r="H1033" i="11"/>
  <c r="H1032" i="11"/>
  <c r="H1031" i="11"/>
  <c r="H1030" i="11"/>
  <c r="H1029" i="11"/>
  <c r="H1028" i="11"/>
  <c r="H1027" i="11"/>
  <c r="H1026" i="11"/>
  <c r="H1025" i="11"/>
  <c r="H1024" i="11"/>
  <c r="H1023" i="11"/>
  <c r="H1022" i="11"/>
  <c r="H1021" i="11"/>
  <c r="H1020" i="11"/>
  <c r="H1019" i="11"/>
  <c r="H1018" i="11"/>
  <c r="H1017" i="11"/>
  <c r="H1016" i="11"/>
  <c r="H1015" i="11"/>
  <c r="H1014" i="11"/>
  <c r="H1013" i="11"/>
  <c r="H1012" i="11"/>
  <c r="H1011" i="11"/>
  <c r="H1010" i="11"/>
  <c r="H1009" i="11"/>
  <c r="H1008" i="11"/>
  <c r="H1007" i="11"/>
  <c r="H1006" i="11"/>
  <c r="H1005" i="11"/>
  <c r="H1004" i="11"/>
  <c r="H1003" i="11"/>
  <c r="H1002" i="11"/>
  <c r="H1001" i="11"/>
  <c r="H1000" i="11"/>
  <c r="H999" i="11"/>
  <c r="H998" i="11"/>
  <c r="H997" i="11"/>
  <c r="H996" i="11"/>
  <c r="H995" i="11"/>
  <c r="H994" i="11"/>
  <c r="H993" i="11"/>
  <c r="H992" i="11"/>
  <c r="H991" i="11"/>
  <c r="H990" i="11"/>
  <c r="H989" i="11"/>
  <c r="H988" i="11"/>
  <c r="H987" i="11"/>
  <c r="H986" i="11"/>
  <c r="H985" i="11"/>
  <c r="H984" i="11"/>
  <c r="H983" i="11"/>
  <c r="H982" i="11"/>
  <c r="H981" i="11"/>
  <c r="H980" i="11"/>
  <c r="H979" i="11"/>
  <c r="H978" i="11"/>
  <c r="H977" i="11"/>
  <c r="H976" i="11"/>
  <c r="H975" i="11"/>
  <c r="H974" i="11"/>
  <c r="H973" i="11"/>
  <c r="H972" i="11"/>
  <c r="H971" i="11"/>
  <c r="H970" i="11"/>
  <c r="H969" i="11"/>
  <c r="H968" i="11"/>
  <c r="H967" i="11"/>
  <c r="H966" i="11"/>
  <c r="H965" i="11"/>
  <c r="H964" i="11"/>
  <c r="H963" i="11"/>
  <c r="H962" i="11"/>
  <c r="H961" i="11"/>
  <c r="H960" i="11"/>
  <c r="H959" i="11"/>
  <c r="H958" i="11"/>
  <c r="H957" i="11"/>
  <c r="H956" i="11"/>
  <c r="H955" i="11"/>
  <c r="H954" i="11"/>
  <c r="H953" i="11"/>
  <c r="H952" i="11"/>
  <c r="H951" i="11"/>
  <c r="H950" i="11"/>
  <c r="H949" i="11"/>
  <c r="H948" i="11"/>
  <c r="H947" i="11"/>
  <c r="H946" i="11"/>
  <c r="H945" i="11"/>
  <c r="H944" i="11"/>
  <c r="H943" i="11"/>
  <c r="H942" i="11"/>
  <c r="H941" i="11"/>
  <c r="H940" i="11"/>
  <c r="H939" i="11"/>
  <c r="H938" i="11"/>
  <c r="H937" i="11"/>
  <c r="H936" i="11"/>
  <c r="H935" i="11"/>
  <c r="H934" i="11"/>
  <c r="H933" i="11"/>
  <c r="H932" i="11"/>
  <c r="H931" i="11"/>
  <c r="H930" i="11"/>
  <c r="H929" i="11"/>
  <c r="H928" i="11"/>
  <c r="H927" i="11"/>
  <c r="H926" i="11"/>
  <c r="H925" i="11"/>
  <c r="H924" i="11"/>
  <c r="H923" i="11"/>
  <c r="H922" i="11"/>
  <c r="H921" i="11"/>
  <c r="H920" i="11"/>
  <c r="H919" i="11"/>
  <c r="H918" i="11"/>
  <c r="H917" i="11"/>
  <c r="H916" i="11"/>
  <c r="H915" i="11"/>
  <c r="H914" i="11"/>
  <c r="H913" i="11"/>
  <c r="H912" i="11"/>
  <c r="H911" i="11"/>
  <c r="H910" i="11"/>
  <c r="H909" i="11"/>
  <c r="H908" i="11"/>
  <c r="H907" i="11"/>
  <c r="H906" i="11"/>
  <c r="H905" i="11"/>
  <c r="H904" i="11"/>
  <c r="H903" i="11"/>
  <c r="H902" i="11"/>
  <c r="H901" i="11"/>
  <c r="H900" i="11"/>
  <c r="H899" i="11"/>
  <c r="H898" i="11"/>
  <c r="H897" i="11"/>
  <c r="H896" i="11"/>
  <c r="H895" i="11"/>
  <c r="H894" i="11"/>
  <c r="H893" i="11"/>
  <c r="H892" i="11"/>
  <c r="H891" i="11"/>
  <c r="H890" i="11"/>
  <c r="H889" i="11"/>
  <c r="H888" i="11"/>
  <c r="H887" i="11"/>
  <c r="H886" i="11"/>
  <c r="H885" i="11"/>
  <c r="H884" i="11"/>
  <c r="H883" i="11"/>
  <c r="H882" i="11"/>
  <c r="H881" i="11"/>
  <c r="H880" i="11"/>
  <c r="H879" i="11"/>
  <c r="H878" i="11"/>
  <c r="H877" i="11"/>
  <c r="H876" i="11"/>
  <c r="H875" i="11"/>
  <c r="H874" i="11"/>
  <c r="H873" i="11"/>
  <c r="H872" i="11"/>
  <c r="H871" i="11"/>
  <c r="H870" i="11"/>
  <c r="H869" i="11"/>
  <c r="H868" i="11"/>
  <c r="H867" i="11"/>
  <c r="H866" i="11"/>
  <c r="H865" i="11"/>
  <c r="H864" i="11"/>
  <c r="H863" i="11"/>
  <c r="H862" i="11"/>
  <c r="H861" i="11"/>
  <c r="H860" i="11"/>
  <c r="H859" i="11"/>
  <c r="H858" i="11"/>
  <c r="H857" i="11"/>
  <c r="H856" i="11"/>
  <c r="H855" i="11"/>
  <c r="H854" i="11"/>
  <c r="H853" i="11"/>
  <c r="H852" i="11"/>
  <c r="H851" i="11"/>
  <c r="H850" i="11"/>
  <c r="H849" i="11"/>
  <c r="H848" i="11"/>
  <c r="H847" i="11"/>
  <c r="H846" i="11"/>
  <c r="H845" i="11"/>
  <c r="H844" i="11"/>
  <c r="H843" i="11"/>
  <c r="H842" i="11"/>
  <c r="H841" i="11"/>
  <c r="H840" i="11"/>
  <c r="H839" i="11"/>
  <c r="H838" i="11"/>
  <c r="H837" i="11"/>
  <c r="H836" i="11"/>
  <c r="H835" i="11"/>
  <c r="H834" i="11"/>
  <c r="H833" i="11"/>
  <c r="H832" i="11"/>
  <c r="H831" i="11"/>
  <c r="H830" i="11"/>
  <c r="H829" i="11"/>
  <c r="H828" i="11"/>
  <c r="H827" i="11"/>
  <c r="H826" i="11"/>
  <c r="H825" i="11"/>
  <c r="H824" i="11"/>
  <c r="H823" i="11"/>
  <c r="H822" i="11"/>
  <c r="H821" i="11"/>
  <c r="H820" i="11"/>
  <c r="H819" i="11"/>
  <c r="H818" i="11"/>
  <c r="H817" i="11"/>
  <c r="H816" i="11"/>
  <c r="H815" i="11"/>
  <c r="H814" i="11"/>
  <c r="H813" i="11"/>
  <c r="H812" i="11"/>
  <c r="H811" i="11"/>
  <c r="H810" i="11"/>
  <c r="H809" i="11"/>
  <c r="H808" i="11"/>
  <c r="H807" i="11"/>
  <c r="H806" i="11"/>
  <c r="H805" i="11"/>
  <c r="H804" i="11"/>
  <c r="H803" i="11"/>
  <c r="H802" i="11"/>
  <c r="H801" i="11"/>
  <c r="H800" i="11"/>
  <c r="H799" i="11"/>
  <c r="H798" i="11"/>
  <c r="H797" i="11"/>
  <c r="H796" i="11"/>
  <c r="H795" i="11"/>
  <c r="H794" i="11"/>
  <c r="H793" i="11"/>
  <c r="H792" i="11"/>
  <c r="H791" i="11"/>
  <c r="H790" i="11"/>
  <c r="H789" i="11"/>
  <c r="H788" i="11"/>
  <c r="H787" i="11"/>
  <c r="H786" i="11"/>
  <c r="H785" i="11"/>
  <c r="H784" i="11"/>
  <c r="H783" i="11"/>
  <c r="H782" i="11"/>
  <c r="H781" i="11"/>
  <c r="H780" i="11"/>
  <c r="H779" i="11"/>
  <c r="H778" i="11"/>
  <c r="H777" i="11"/>
  <c r="H776" i="11"/>
  <c r="H775" i="11"/>
  <c r="H774" i="11"/>
  <c r="H773" i="11"/>
  <c r="H772" i="11"/>
  <c r="H771" i="11"/>
  <c r="H770" i="11"/>
  <c r="H769" i="11"/>
  <c r="H768" i="11"/>
  <c r="H767" i="11"/>
  <c r="H766" i="11"/>
  <c r="H765" i="11"/>
  <c r="H764" i="11"/>
  <c r="H763" i="11"/>
  <c r="H762" i="11"/>
  <c r="H761" i="11"/>
  <c r="H760" i="11"/>
  <c r="H759" i="11"/>
  <c r="H758" i="11"/>
  <c r="H757" i="11"/>
  <c r="H756" i="11"/>
  <c r="H755" i="11"/>
  <c r="H754" i="11"/>
  <c r="H753" i="11"/>
  <c r="H752" i="11"/>
  <c r="H751" i="11"/>
  <c r="H750" i="11"/>
  <c r="H749" i="11"/>
  <c r="H748" i="11"/>
  <c r="H747" i="11"/>
  <c r="H746" i="11"/>
  <c r="H745" i="11"/>
  <c r="H744" i="11"/>
  <c r="H743" i="11"/>
  <c r="H742" i="11"/>
  <c r="H741" i="11"/>
  <c r="H740" i="11"/>
  <c r="H739" i="11"/>
  <c r="H738" i="11"/>
  <c r="H737" i="11"/>
  <c r="H736" i="11"/>
  <c r="H735" i="11"/>
  <c r="H734" i="11"/>
  <c r="H733" i="11"/>
  <c r="H732" i="11"/>
  <c r="H731" i="11"/>
  <c r="H730" i="11"/>
  <c r="H729" i="11"/>
  <c r="H728" i="11"/>
  <c r="H727" i="11"/>
  <c r="H726" i="11"/>
  <c r="H725" i="11"/>
  <c r="H724" i="11"/>
  <c r="H723" i="11"/>
  <c r="H722" i="11"/>
  <c r="H721" i="11"/>
  <c r="H720" i="11"/>
  <c r="H719" i="11"/>
  <c r="H718" i="11"/>
  <c r="H717" i="11"/>
  <c r="H716" i="11"/>
  <c r="H715" i="11"/>
  <c r="H714" i="11"/>
  <c r="H713" i="11"/>
  <c r="H712" i="11"/>
  <c r="H711" i="11"/>
  <c r="H710" i="11"/>
  <c r="H709" i="11"/>
  <c r="H708" i="11"/>
  <c r="H707" i="11"/>
  <c r="H706" i="11"/>
  <c r="H705" i="11"/>
  <c r="H704" i="11"/>
  <c r="H703" i="11"/>
  <c r="H702" i="11"/>
  <c r="H701" i="11"/>
  <c r="H700" i="11"/>
  <c r="H699" i="11"/>
  <c r="H698" i="11"/>
  <c r="H697" i="11"/>
  <c r="H696" i="11"/>
  <c r="H695" i="11"/>
  <c r="H694" i="11"/>
  <c r="H693" i="11"/>
  <c r="H692" i="11"/>
  <c r="H691" i="11"/>
  <c r="H690" i="11"/>
  <c r="H689" i="11"/>
  <c r="H688" i="11"/>
  <c r="H687" i="11"/>
  <c r="H686" i="11"/>
  <c r="H685" i="11"/>
  <c r="H684" i="11"/>
  <c r="H683" i="11"/>
  <c r="H682" i="11"/>
  <c r="H681" i="11"/>
  <c r="H680" i="11"/>
  <c r="H679" i="11"/>
  <c r="H678" i="11"/>
  <c r="H677" i="11"/>
  <c r="H676" i="11"/>
  <c r="H675" i="11"/>
  <c r="H674" i="11"/>
  <c r="H673" i="11"/>
  <c r="H672" i="11"/>
  <c r="H671" i="11"/>
  <c r="H670" i="11"/>
  <c r="H669" i="11"/>
  <c r="H668" i="11"/>
  <c r="H667" i="11"/>
  <c r="H666" i="11"/>
  <c r="H665" i="11"/>
  <c r="H664" i="11"/>
  <c r="H663" i="11"/>
  <c r="H662" i="11"/>
  <c r="H661" i="11"/>
  <c r="H660" i="11"/>
  <c r="H659" i="11"/>
  <c r="H658" i="11"/>
  <c r="H657" i="11"/>
  <c r="H656" i="11"/>
  <c r="H655" i="11"/>
  <c r="H654" i="11"/>
  <c r="H653" i="11"/>
  <c r="H652" i="11"/>
  <c r="H651" i="11"/>
  <c r="H650" i="11"/>
  <c r="H649" i="11"/>
  <c r="H648" i="11"/>
  <c r="H647" i="11"/>
  <c r="H646" i="11"/>
  <c r="H645" i="11"/>
  <c r="H644" i="11"/>
  <c r="H643" i="11"/>
  <c r="H642" i="11"/>
  <c r="H641" i="11"/>
  <c r="H640" i="11"/>
  <c r="H639" i="11"/>
  <c r="H638" i="11"/>
  <c r="H637" i="11"/>
  <c r="H636" i="11"/>
  <c r="H635" i="11"/>
  <c r="H634" i="11"/>
  <c r="H633" i="11"/>
  <c r="H632" i="11"/>
  <c r="H631" i="11"/>
  <c r="H630" i="11"/>
  <c r="H629" i="11"/>
  <c r="H628" i="11"/>
  <c r="H627" i="11"/>
  <c r="H626" i="11"/>
  <c r="H625" i="11"/>
  <c r="H624" i="11"/>
  <c r="H623" i="11"/>
  <c r="H622" i="11"/>
  <c r="H621" i="11"/>
  <c r="H620" i="11"/>
  <c r="H619" i="11"/>
  <c r="H618" i="11"/>
  <c r="H617" i="11"/>
  <c r="H616" i="11"/>
  <c r="H615" i="11"/>
  <c r="H614" i="11"/>
  <c r="H613" i="11"/>
  <c r="H612" i="11"/>
  <c r="H611" i="11"/>
  <c r="H610" i="11"/>
  <c r="H609" i="11"/>
  <c r="H608" i="11"/>
  <c r="H607" i="11"/>
  <c r="H606" i="11"/>
  <c r="H605" i="11"/>
  <c r="H604" i="11"/>
  <c r="H603" i="11"/>
  <c r="H602" i="11"/>
  <c r="H601" i="11"/>
  <c r="H600" i="11"/>
  <c r="H599" i="11"/>
  <c r="H598" i="11"/>
  <c r="H597" i="11"/>
  <c r="H596" i="11"/>
  <c r="H595" i="11"/>
  <c r="H594" i="11"/>
  <c r="H593" i="11"/>
  <c r="H592" i="11"/>
  <c r="H591" i="11"/>
  <c r="H590" i="11"/>
  <c r="H589" i="11"/>
  <c r="H588" i="11"/>
  <c r="H587" i="11"/>
  <c r="H586" i="11"/>
  <c r="H585" i="11"/>
  <c r="H584" i="11"/>
  <c r="H583" i="11"/>
  <c r="H582" i="11"/>
  <c r="H581" i="11"/>
  <c r="H580" i="11"/>
  <c r="H579" i="11"/>
  <c r="H578" i="11"/>
  <c r="H577" i="11"/>
  <c r="H576" i="11"/>
  <c r="H575" i="11"/>
  <c r="H574" i="11"/>
  <c r="H573" i="11"/>
  <c r="H572" i="11"/>
  <c r="H571" i="11"/>
  <c r="H570" i="11"/>
  <c r="H569" i="11"/>
  <c r="H568" i="11"/>
  <c r="H567" i="11"/>
  <c r="H566" i="11"/>
  <c r="H565" i="11"/>
  <c r="H564" i="11"/>
  <c r="H563" i="11"/>
  <c r="H562" i="11"/>
  <c r="H561" i="11"/>
  <c r="H560" i="11"/>
  <c r="H559" i="11"/>
  <c r="H558" i="11"/>
  <c r="H557" i="11"/>
  <c r="H556" i="11"/>
  <c r="H555" i="11"/>
  <c r="H554" i="11"/>
  <c r="H553" i="11"/>
  <c r="H552" i="11"/>
  <c r="H551" i="11"/>
  <c r="H550" i="11"/>
  <c r="H549" i="11"/>
  <c r="H548" i="11"/>
  <c r="H547" i="11"/>
  <c r="H546" i="11"/>
  <c r="H545" i="11"/>
  <c r="H544" i="11"/>
  <c r="H543" i="11"/>
  <c r="H542" i="11"/>
  <c r="H541" i="11"/>
  <c r="H540" i="11"/>
  <c r="H539" i="11"/>
  <c r="H538" i="11"/>
  <c r="H537" i="11"/>
  <c r="H536" i="11"/>
  <c r="H535" i="11"/>
  <c r="H534" i="11"/>
  <c r="H533" i="11"/>
  <c r="H532" i="11"/>
  <c r="H531" i="11"/>
  <c r="H530" i="11"/>
  <c r="H529" i="11"/>
  <c r="H528" i="11"/>
  <c r="H527" i="11"/>
  <c r="H526" i="11"/>
  <c r="H525" i="11"/>
  <c r="H524" i="11"/>
  <c r="H523" i="11"/>
  <c r="H522" i="11"/>
  <c r="H521" i="11"/>
  <c r="H520" i="11"/>
  <c r="H519" i="11"/>
  <c r="H518" i="11"/>
  <c r="H517" i="11"/>
  <c r="H516" i="11"/>
  <c r="H515" i="11"/>
  <c r="H514" i="11"/>
  <c r="H513" i="11"/>
  <c r="H512" i="11"/>
  <c r="H511" i="11"/>
  <c r="H510" i="11"/>
  <c r="H509" i="11"/>
  <c r="H508" i="11"/>
  <c r="H507" i="11"/>
  <c r="H506" i="11"/>
  <c r="H505" i="11"/>
  <c r="H504" i="11"/>
  <c r="H503" i="11"/>
  <c r="H502" i="11"/>
  <c r="H501" i="11"/>
  <c r="H500" i="11"/>
  <c r="H499" i="11"/>
  <c r="H498" i="11"/>
  <c r="H497" i="11"/>
  <c r="H496" i="11"/>
  <c r="H495" i="11"/>
  <c r="H494" i="11"/>
  <c r="H493" i="11"/>
  <c r="H492" i="11"/>
  <c r="H491" i="11"/>
  <c r="H490" i="11"/>
  <c r="H489" i="11"/>
  <c r="H488" i="11"/>
  <c r="H487" i="11"/>
  <c r="H486" i="11"/>
  <c r="H485" i="11"/>
  <c r="H484" i="11"/>
  <c r="H483" i="11"/>
  <c r="H482" i="11"/>
  <c r="H481" i="11"/>
  <c r="H480" i="11"/>
  <c r="H479" i="11"/>
  <c r="H478" i="11"/>
  <c r="H477" i="11"/>
  <c r="H476" i="11"/>
  <c r="H475" i="11"/>
  <c r="H474" i="11"/>
  <c r="H473" i="11"/>
  <c r="H472" i="11"/>
  <c r="H471" i="11"/>
  <c r="H470" i="11"/>
  <c r="H469" i="11"/>
  <c r="H468" i="11"/>
  <c r="H467" i="11"/>
  <c r="H466" i="11"/>
  <c r="H465" i="11"/>
  <c r="H464" i="11"/>
  <c r="H463" i="11"/>
  <c r="H462" i="11"/>
  <c r="H461" i="11"/>
  <c r="H460" i="11"/>
  <c r="H459" i="11"/>
  <c r="H458" i="11"/>
  <c r="H457" i="11"/>
  <c r="H456" i="11"/>
  <c r="H455" i="11"/>
  <c r="H454" i="11"/>
  <c r="H453" i="11"/>
  <c r="H452" i="11"/>
  <c r="H451" i="11"/>
  <c r="H450" i="11"/>
  <c r="H449" i="11"/>
  <c r="H448" i="11"/>
  <c r="H447" i="11"/>
  <c r="H446" i="11"/>
  <c r="H445" i="11"/>
  <c r="H444" i="11"/>
  <c r="H443" i="11"/>
  <c r="H442" i="11"/>
  <c r="H441" i="11"/>
  <c r="H440" i="11"/>
  <c r="H439" i="11"/>
  <c r="H438" i="11"/>
  <c r="H437" i="11"/>
  <c r="H436" i="11"/>
  <c r="H435" i="11"/>
  <c r="H434" i="11"/>
  <c r="H433" i="11"/>
  <c r="H432" i="11"/>
  <c r="H431" i="11"/>
  <c r="H430" i="11"/>
  <c r="H429" i="11"/>
  <c r="H428" i="11"/>
  <c r="H427" i="11"/>
  <c r="H426" i="11"/>
  <c r="H425" i="11"/>
  <c r="H424" i="11"/>
  <c r="H423" i="11"/>
  <c r="H422" i="11"/>
  <c r="H421" i="11"/>
  <c r="H420" i="11"/>
  <c r="H419" i="11"/>
  <c r="H418" i="11"/>
  <c r="H417" i="11"/>
  <c r="H416" i="11"/>
  <c r="H415" i="11"/>
  <c r="H414" i="11"/>
  <c r="H413" i="11"/>
  <c r="H412" i="11"/>
  <c r="H411" i="11"/>
  <c r="H410" i="11"/>
  <c r="H409" i="11"/>
  <c r="H408" i="11"/>
  <c r="H407" i="11"/>
  <c r="H406" i="11"/>
  <c r="H405" i="11"/>
  <c r="H404" i="11"/>
  <c r="H403" i="11"/>
  <c r="H402" i="11"/>
  <c r="H401" i="11"/>
  <c r="H400" i="11"/>
  <c r="H399" i="11"/>
  <c r="H398" i="11"/>
  <c r="H397" i="11"/>
  <c r="H396" i="11"/>
  <c r="H395" i="11"/>
  <c r="H394" i="11"/>
  <c r="H393" i="11"/>
  <c r="H392" i="11"/>
  <c r="H391" i="11"/>
  <c r="H390" i="11"/>
  <c r="H389" i="11"/>
  <c r="H388" i="11"/>
  <c r="H387" i="11"/>
  <c r="H386" i="11"/>
  <c r="H385" i="11"/>
  <c r="H384" i="11"/>
  <c r="H383" i="11"/>
  <c r="H382" i="11"/>
  <c r="H381" i="11"/>
  <c r="H380" i="11"/>
  <c r="H379" i="11"/>
  <c r="H378" i="11"/>
  <c r="H377" i="11"/>
  <c r="H376" i="11"/>
  <c r="H375" i="11"/>
  <c r="H374" i="11"/>
  <c r="H373" i="11"/>
  <c r="H372" i="11"/>
  <c r="H371" i="11"/>
  <c r="H370" i="11"/>
  <c r="H369" i="11"/>
  <c r="H368" i="11"/>
  <c r="H367" i="11"/>
  <c r="H366" i="11"/>
  <c r="H365" i="11"/>
  <c r="H364" i="11"/>
  <c r="H363" i="11"/>
  <c r="H362" i="11"/>
  <c r="H361" i="11"/>
  <c r="H360" i="11"/>
  <c r="H359" i="11"/>
  <c r="H358" i="11"/>
  <c r="H357" i="11"/>
  <c r="H356" i="11"/>
  <c r="H355" i="11"/>
  <c r="H354" i="11"/>
  <c r="H353" i="11"/>
  <c r="H352" i="11"/>
  <c r="H351" i="11"/>
  <c r="H350" i="11"/>
  <c r="H349" i="11"/>
  <c r="H348" i="11"/>
  <c r="H347" i="11"/>
  <c r="H346" i="11"/>
  <c r="H345" i="11"/>
  <c r="H344" i="11"/>
  <c r="H343" i="11"/>
  <c r="H342" i="11"/>
  <c r="H341" i="11"/>
  <c r="H340" i="11"/>
  <c r="H339" i="11"/>
  <c r="H338" i="11"/>
  <c r="H337" i="11"/>
  <c r="H336" i="11"/>
  <c r="H335" i="11"/>
  <c r="H334" i="11"/>
  <c r="H333" i="11"/>
  <c r="H332" i="11"/>
  <c r="H331" i="11"/>
  <c r="H330" i="11"/>
  <c r="H329" i="11"/>
  <c r="H328" i="11"/>
  <c r="H327" i="11"/>
  <c r="H326" i="11"/>
  <c r="H325" i="11"/>
  <c r="H324" i="11"/>
  <c r="H323" i="11"/>
  <c r="H322" i="11"/>
  <c r="H321" i="11"/>
  <c r="H320" i="11"/>
  <c r="H319" i="11"/>
  <c r="H318" i="11"/>
  <c r="H317" i="11"/>
  <c r="H316" i="11"/>
  <c r="H315" i="11"/>
  <c r="H314" i="11"/>
  <c r="H313" i="11"/>
  <c r="H312" i="11"/>
  <c r="H311" i="11"/>
  <c r="H310" i="11"/>
  <c r="H309" i="11"/>
  <c r="H308" i="11"/>
  <c r="H307" i="11"/>
  <c r="H306" i="11"/>
  <c r="H305" i="11"/>
  <c r="H304" i="11"/>
  <c r="H303" i="11"/>
  <c r="H302" i="11"/>
  <c r="H301" i="11"/>
  <c r="H300" i="11"/>
  <c r="H299" i="11"/>
  <c r="H298" i="11"/>
  <c r="H297" i="11"/>
  <c r="H296" i="11"/>
  <c r="H295" i="11"/>
  <c r="H294" i="11"/>
  <c r="H293" i="11"/>
  <c r="H292" i="11"/>
  <c r="H291" i="11"/>
  <c r="H290" i="11"/>
  <c r="H289" i="11"/>
  <c r="H288" i="11"/>
  <c r="H287" i="11"/>
  <c r="H286" i="11"/>
  <c r="H285" i="11"/>
  <c r="H284" i="11"/>
  <c r="H283" i="11"/>
  <c r="H282" i="11"/>
  <c r="H281" i="11"/>
  <c r="H280" i="11"/>
  <c r="H279" i="11"/>
  <c r="H278" i="11"/>
  <c r="H277" i="11"/>
  <c r="H276" i="11"/>
  <c r="H275" i="11"/>
  <c r="H274" i="11"/>
  <c r="H273" i="11"/>
  <c r="H272" i="11"/>
  <c r="H271" i="11"/>
  <c r="H270" i="11"/>
  <c r="H269" i="11"/>
  <c r="H268" i="11"/>
  <c r="H267" i="11"/>
  <c r="H266" i="11"/>
  <c r="H265" i="11"/>
  <c r="H264" i="11"/>
  <c r="H263" i="11"/>
  <c r="H262" i="11"/>
  <c r="H261" i="11"/>
  <c r="H260" i="11"/>
  <c r="H259" i="11"/>
  <c r="H258" i="11"/>
  <c r="H257" i="11"/>
  <c r="H256" i="11"/>
  <c r="H255" i="11"/>
  <c r="H254" i="11"/>
  <c r="H253" i="11"/>
  <c r="H252" i="1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H3" i="11"/>
  <c r="H1" i="11"/>
  <c r="G2570" i="11"/>
  <c r="G2569" i="11"/>
  <c r="G2568" i="11"/>
  <c r="G2567" i="11"/>
  <c r="G2566" i="11"/>
  <c r="G2565" i="11"/>
  <c r="G2564" i="11"/>
  <c r="G2563" i="11"/>
  <c r="G2562" i="11"/>
  <c r="G2561" i="11"/>
  <c r="G2560" i="11"/>
  <c r="G2559" i="11"/>
  <c r="G2558" i="11"/>
  <c r="G2557" i="11"/>
  <c r="G2556" i="11"/>
  <c r="G2555" i="11"/>
  <c r="G2554" i="11"/>
  <c r="G2553" i="11"/>
  <c r="G2552" i="11"/>
  <c r="G2551" i="11"/>
  <c r="G2550" i="11"/>
  <c r="G2549" i="11"/>
  <c r="G2548" i="11"/>
  <c r="G2547" i="11"/>
  <c r="G2546" i="11"/>
  <c r="G2545" i="11"/>
  <c r="G2544" i="11"/>
  <c r="G2543" i="11"/>
  <c r="G2542" i="11"/>
  <c r="G2541" i="11"/>
  <c r="G2540" i="11"/>
  <c r="G2539" i="11"/>
  <c r="G2538" i="11"/>
  <c r="G2537" i="11"/>
  <c r="G2536" i="11"/>
  <c r="G2535" i="11"/>
  <c r="G2534" i="11"/>
  <c r="G2533" i="11"/>
  <c r="G2532" i="11"/>
  <c r="G2531" i="11"/>
  <c r="G2530" i="11"/>
  <c r="G2529" i="11"/>
  <c r="G2528" i="11"/>
  <c r="G2527" i="11"/>
  <c r="G2526" i="11"/>
  <c r="G2525" i="11"/>
  <c r="G2524" i="11"/>
  <c r="G2523" i="11"/>
  <c r="G2522" i="11"/>
  <c r="G2521" i="11"/>
  <c r="G2520" i="11"/>
  <c r="G2519" i="11"/>
  <c r="G2518" i="11"/>
  <c r="G2517" i="11"/>
  <c r="G2516" i="11"/>
  <c r="G2515" i="11"/>
  <c r="G2514" i="11"/>
  <c r="G2513" i="11"/>
  <c r="G2512" i="11"/>
  <c r="G2511" i="11"/>
  <c r="G2510" i="11"/>
  <c r="G2509" i="11"/>
  <c r="G2508" i="11"/>
  <c r="G2507" i="11"/>
  <c r="G2506" i="11"/>
  <c r="G2505" i="11"/>
  <c r="G2504" i="11"/>
  <c r="G2503" i="11"/>
  <c r="G2502" i="11"/>
  <c r="G2501" i="11"/>
  <c r="G2500" i="11"/>
  <c r="G2499" i="11"/>
  <c r="G2498" i="11"/>
  <c r="G2497" i="11"/>
  <c r="G2496" i="11"/>
  <c r="G2495" i="11"/>
  <c r="G2494" i="11"/>
  <c r="G2493" i="11"/>
  <c r="G2492" i="11"/>
  <c r="G2491" i="11"/>
  <c r="G2490" i="11"/>
  <c r="G2489" i="11"/>
  <c r="G2488" i="11"/>
  <c r="G2487" i="11"/>
  <c r="G2486" i="11"/>
  <c r="G2485" i="11"/>
  <c r="G2484" i="11"/>
  <c r="G2483" i="11"/>
  <c r="G2482" i="11"/>
  <c r="G2481" i="11"/>
  <c r="G2480" i="11"/>
  <c r="G2479" i="11"/>
  <c r="G2478" i="11"/>
  <c r="G2477" i="11"/>
  <c r="G2476" i="11"/>
  <c r="G2475" i="11"/>
  <c r="G2474" i="11"/>
  <c r="G2473" i="11"/>
  <c r="G2472" i="11"/>
  <c r="G2471" i="11"/>
  <c r="G2470" i="11"/>
  <c r="G2469" i="11"/>
  <c r="G2468" i="11"/>
  <c r="G2467" i="11"/>
  <c r="G2466" i="11"/>
  <c r="G2465" i="11"/>
  <c r="G2464" i="11"/>
  <c r="G2463" i="11"/>
  <c r="G2462" i="11"/>
  <c r="G2461" i="11"/>
  <c r="G2460" i="11"/>
  <c r="G2459" i="11"/>
  <c r="G2458" i="11"/>
  <c r="G2457" i="11"/>
  <c r="G2456" i="11"/>
  <c r="G2455" i="11"/>
  <c r="G2454" i="11"/>
  <c r="G2453" i="11"/>
  <c r="G2452" i="11"/>
  <c r="G2451" i="11"/>
  <c r="G2450" i="11"/>
  <c r="G2449" i="11"/>
  <c r="G2448" i="11"/>
  <c r="G2447" i="11"/>
  <c r="G2446" i="11"/>
  <c r="G2445" i="11"/>
  <c r="G2444" i="11"/>
  <c r="G2443" i="11"/>
  <c r="G2442" i="11"/>
  <c r="G2441" i="11"/>
  <c r="G2440" i="11"/>
  <c r="G2439" i="11"/>
  <c r="G2438" i="11"/>
  <c r="G2437" i="11"/>
  <c r="G2436" i="11"/>
  <c r="G2435" i="11"/>
  <c r="G2434" i="11"/>
  <c r="G2433" i="11"/>
  <c r="G2432" i="11"/>
  <c r="G2431" i="11"/>
  <c r="G2430" i="11"/>
  <c r="G2429" i="11"/>
  <c r="G2428" i="11"/>
  <c r="G2427" i="11"/>
  <c r="G2426" i="11"/>
  <c r="G2425" i="11"/>
  <c r="G2424" i="11"/>
  <c r="G2423" i="11"/>
  <c r="G2422" i="11"/>
  <c r="G2421" i="11"/>
  <c r="G2420" i="11"/>
  <c r="G2419" i="11"/>
  <c r="G2418" i="11"/>
  <c r="G2417" i="11"/>
  <c r="G2416" i="11"/>
  <c r="G2415" i="11"/>
  <c r="G2414" i="11"/>
  <c r="G2413" i="11"/>
  <c r="G2412" i="11"/>
  <c r="G2411" i="11"/>
  <c r="G2410" i="11"/>
  <c r="G2409" i="11"/>
  <c r="G2408" i="11"/>
  <c r="G2407" i="11"/>
  <c r="G2406" i="11"/>
  <c r="G2405" i="11"/>
  <c r="G2404" i="11"/>
  <c r="G2403" i="11"/>
  <c r="G2402" i="11"/>
  <c r="G2401" i="11"/>
  <c r="G2400" i="11"/>
  <c r="G2399" i="11"/>
  <c r="G2398" i="11"/>
  <c r="G2397" i="11"/>
  <c r="G2396" i="11"/>
  <c r="G2395" i="11"/>
  <c r="G2394" i="11"/>
  <c r="G2393" i="11"/>
  <c r="G2392" i="11"/>
  <c r="G2391" i="11"/>
  <c r="G2390" i="11"/>
  <c r="G2389" i="11"/>
  <c r="G2388" i="11"/>
  <c r="G2387" i="11"/>
  <c r="G2386" i="11"/>
  <c r="G2385" i="11"/>
  <c r="G2384" i="11"/>
  <c r="G2383" i="11"/>
  <c r="G2382" i="11"/>
  <c r="G2381" i="11"/>
  <c r="G2380" i="11"/>
  <c r="G2379" i="11"/>
  <c r="G2378" i="11"/>
  <c r="G2377" i="11"/>
  <c r="G2376" i="11"/>
  <c r="G2375" i="11"/>
  <c r="G2374" i="11"/>
  <c r="G2373" i="11"/>
  <c r="G2372" i="11"/>
  <c r="G2371" i="11"/>
  <c r="G2370" i="11"/>
  <c r="G2369" i="11"/>
  <c r="G2368" i="11"/>
  <c r="G2367" i="11"/>
  <c r="G2366" i="11"/>
  <c r="G2365" i="11"/>
  <c r="G2364" i="11"/>
  <c r="G2363" i="11"/>
  <c r="G2362" i="11"/>
  <c r="G2361" i="11"/>
  <c r="G2360" i="11"/>
  <c r="G2359" i="11"/>
  <c r="G2358" i="11"/>
  <c r="G2357" i="11"/>
  <c r="G2356" i="11"/>
  <c r="G2355" i="11"/>
  <c r="G2354" i="11"/>
  <c r="G2353" i="11"/>
  <c r="G2352" i="11"/>
  <c r="G2351" i="11"/>
  <c r="G2350" i="11"/>
  <c r="G2349" i="11"/>
  <c r="G2348" i="11"/>
  <c r="G2347" i="11"/>
  <c r="G2346" i="11"/>
  <c r="G2345" i="11"/>
  <c r="G2344" i="11"/>
  <c r="G2343" i="11"/>
  <c r="G2342" i="11"/>
  <c r="G2341" i="11"/>
  <c r="G2340" i="11"/>
  <c r="G2339" i="11"/>
  <c r="G2338" i="11"/>
  <c r="G2337" i="11"/>
  <c r="G2336" i="11"/>
  <c r="G2335" i="11"/>
  <c r="G2334" i="11"/>
  <c r="G2333" i="11"/>
  <c r="G2332" i="11"/>
  <c r="G2331" i="11"/>
  <c r="G2330" i="11"/>
  <c r="G2329" i="11"/>
  <c r="G2328" i="11"/>
  <c r="G2327" i="11"/>
  <c r="G2326" i="11"/>
  <c r="G2325" i="11"/>
  <c r="G2324" i="11"/>
  <c r="G2323" i="11"/>
  <c r="G2322" i="11"/>
  <c r="G2321" i="11"/>
  <c r="G2320" i="11"/>
  <c r="G2319" i="11"/>
  <c r="G2318" i="11"/>
  <c r="G2317" i="11"/>
  <c r="G2316" i="11"/>
  <c r="G2315" i="11"/>
  <c r="G2314" i="11"/>
  <c r="G2313" i="11"/>
  <c r="G2312" i="11"/>
  <c r="G2311" i="11"/>
  <c r="G2310" i="11"/>
  <c r="G2309" i="11"/>
  <c r="G2308" i="11"/>
  <c r="G2307" i="11"/>
  <c r="G2306" i="11"/>
  <c r="G2305" i="11"/>
  <c r="G2304" i="11"/>
  <c r="G2303" i="11"/>
  <c r="G2302" i="11"/>
  <c r="G2301" i="11"/>
  <c r="G2300" i="11"/>
  <c r="G2299" i="11"/>
  <c r="G2298" i="11"/>
  <c r="G2297" i="11"/>
  <c r="G2296" i="11"/>
  <c r="G2295" i="11"/>
  <c r="G2294" i="11"/>
  <c r="G2293" i="11"/>
  <c r="G2292" i="11"/>
  <c r="G2291" i="11"/>
  <c r="G2290" i="11"/>
  <c r="G2289" i="11"/>
  <c r="G2288" i="11"/>
  <c r="G2287" i="11"/>
  <c r="G2286" i="11"/>
  <c r="G2285" i="11"/>
  <c r="G2284" i="11"/>
  <c r="G2283" i="11"/>
  <c r="G2282" i="11"/>
  <c r="G2281" i="11"/>
  <c r="G2280" i="11"/>
  <c r="G2279" i="11"/>
  <c r="G2278" i="11"/>
  <c r="G2277" i="11"/>
  <c r="G2276" i="11"/>
  <c r="G2275" i="11"/>
  <c r="G2274" i="11"/>
  <c r="G2273" i="11"/>
  <c r="G2272" i="11"/>
  <c r="G2271" i="11"/>
  <c r="G2270" i="11"/>
  <c r="G2269" i="11"/>
  <c r="G2268" i="11"/>
  <c r="G2267" i="11"/>
  <c r="G2266" i="11"/>
  <c r="G2265" i="11"/>
  <c r="G2264" i="11"/>
  <c r="G2263" i="11"/>
  <c r="G2262" i="11"/>
  <c r="G2261" i="11"/>
  <c r="G2260" i="11"/>
  <c r="G2259" i="11"/>
  <c r="G2258" i="11"/>
  <c r="G2257" i="11"/>
  <c r="G2256" i="11"/>
  <c r="G2255" i="11"/>
  <c r="G2254" i="11"/>
  <c r="G2253" i="11"/>
  <c r="G2252" i="11"/>
  <c r="G2251" i="11"/>
  <c r="G2250" i="11"/>
  <c r="G2249" i="11"/>
  <c r="G2248" i="11"/>
  <c r="G2247" i="11"/>
  <c r="G2246" i="11"/>
  <c r="G2245" i="11"/>
  <c r="G2244" i="11"/>
  <c r="G2243" i="11"/>
  <c r="G2242" i="11"/>
  <c r="G2241" i="11"/>
  <c r="G2240" i="11"/>
  <c r="G2239" i="11"/>
  <c r="G2238" i="11"/>
  <c r="G2237" i="11"/>
  <c r="G2236" i="11"/>
  <c r="G2235" i="11"/>
  <c r="G2234" i="11"/>
  <c r="G2233" i="11"/>
  <c r="G2232" i="11"/>
  <c r="G2231" i="11"/>
  <c r="G2230" i="11"/>
  <c r="G2229" i="11"/>
  <c r="G2228" i="11"/>
  <c r="G2227" i="11"/>
  <c r="G2226" i="11"/>
  <c r="G2225" i="11"/>
  <c r="G2224" i="11"/>
  <c r="G2223" i="11"/>
  <c r="G2222" i="11"/>
  <c r="G2221" i="11"/>
  <c r="G2220" i="11"/>
  <c r="G2219" i="11"/>
  <c r="G2218" i="11"/>
  <c r="G2217" i="11"/>
  <c r="G2216" i="11"/>
  <c r="G2215" i="11"/>
  <c r="G2214" i="11"/>
  <c r="G2213" i="11"/>
  <c r="G2212" i="11"/>
  <c r="G2211" i="11"/>
  <c r="G2210" i="11"/>
  <c r="G2209" i="11"/>
  <c r="G2208" i="11"/>
  <c r="G2207" i="11"/>
  <c r="G2206" i="11"/>
  <c r="G2205" i="11"/>
  <c r="G2204" i="11"/>
  <c r="G2203" i="11"/>
  <c r="G2202" i="11"/>
  <c r="G2201" i="11"/>
  <c r="G2200" i="11"/>
  <c r="G2199" i="11"/>
  <c r="G2198" i="11"/>
  <c r="G2197" i="11"/>
  <c r="G2196" i="11"/>
  <c r="G2195" i="11"/>
  <c r="G2194" i="11"/>
  <c r="G2193" i="11"/>
  <c r="G2192" i="11"/>
  <c r="G2191" i="11"/>
  <c r="G2190" i="11"/>
  <c r="G2189" i="11"/>
  <c r="G2188" i="11"/>
  <c r="G2187" i="11"/>
  <c r="G2186" i="11"/>
  <c r="G2185" i="11"/>
  <c r="G2184" i="11"/>
  <c r="G2183" i="11"/>
  <c r="G2182" i="11"/>
  <c r="G2181" i="11"/>
  <c r="G2180" i="11"/>
  <c r="G2179" i="11"/>
  <c r="G2178" i="11"/>
  <c r="G2177" i="11"/>
  <c r="G2176" i="11"/>
  <c r="G2175" i="11"/>
  <c r="G2174" i="11"/>
  <c r="G2173" i="11"/>
  <c r="G2172" i="11"/>
  <c r="G2171" i="11"/>
  <c r="G2170" i="11"/>
  <c r="G2169" i="11"/>
  <c r="G2168" i="11"/>
  <c r="G2167" i="11"/>
  <c r="G2166" i="11"/>
  <c r="G2165" i="11"/>
  <c r="G2164" i="11"/>
  <c r="G2163" i="11"/>
  <c r="G2162" i="11"/>
  <c r="G2161" i="11"/>
  <c r="G2160" i="11"/>
  <c r="G2159" i="11"/>
  <c r="G2158" i="11"/>
  <c r="G2157" i="11"/>
  <c r="G2156" i="11"/>
  <c r="G2155" i="11"/>
  <c r="G2154" i="11"/>
  <c r="G2153" i="11"/>
  <c r="G2152" i="11"/>
  <c r="G2151" i="11"/>
  <c r="G2150" i="11"/>
  <c r="G2149" i="11"/>
  <c r="G2148" i="11"/>
  <c r="G2147" i="11"/>
  <c r="G2146" i="11"/>
  <c r="G2145" i="11"/>
  <c r="G2144" i="11"/>
  <c r="G2143" i="11"/>
  <c r="G2142" i="11"/>
  <c r="G2141" i="11"/>
  <c r="G2140" i="11"/>
  <c r="G2139" i="11"/>
  <c r="G2138" i="11"/>
  <c r="G2137" i="11"/>
  <c r="G2136" i="11"/>
  <c r="G2135" i="11"/>
  <c r="G2134" i="11"/>
  <c r="G2133" i="11"/>
  <c r="G2132" i="11"/>
  <c r="G2131" i="11"/>
  <c r="G2130" i="11"/>
  <c r="G2129" i="11"/>
  <c r="G2128" i="11"/>
  <c r="G2127" i="11"/>
  <c r="G2126" i="11"/>
  <c r="G2125" i="11"/>
  <c r="G2124" i="11"/>
  <c r="G2123" i="11"/>
  <c r="G2122" i="11"/>
  <c r="G2121" i="11"/>
  <c r="G2120" i="11"/>
  <c r="G2119" i="11"/>
  <c r="G2118" i="11"/>
  <c r="G2117" i="11"/>
  <c r="G2116" i="11"/>
  <c r="G2115" i="11"/>
  <c r="G2114" i="11"/>
  <c r="G2113" i="11"/>
  <c r="G2112" i="11"/>
  <c r="G2111" i="11"/>
  <c r="G2110" i="11"/>
  <c r="G2109" i="11"/>
  <c r="G2108" i="11"/>
  <c r="G2107" i="11"/>
  <c r="G2106" i="11"/>
  <c r="G2105" i="11"/>
  <c r="G2104" i="11"/>
  <c r="G2103" i="11"/>
  <c r="G2102" i="11"/>
  <c r="G2101" i="11"/>
  <c r="G2100" i="11"/>
  <c r="G2099" i="11"/>
  <c r="G2098" i="11"/>
  <c r="G2097" i="11"/>
  <c r="G2096" i="11"/>
  <c r="G2095" i="11"/>
  <c r="G2094" i="11"/>
  <c r="G2093" i="11"/>
  <c r="G2092" i="11"/>
  <c r="G2091" i="11"/>
  <c r="G2090" i="11"/>
  <c r="G2089" i="11"/>
  <c r="G2088" i="11"/>
  <c r="G2087" i="11"/>
  <c r="G2086" i="11"/>
  <c r="G2085" i="11"/>
  <c r="G2084" i="11"/>
  <c r="G2083" i="11"/>
  <c r="G2082" i="11"/>
  <c r="G2081" i="11"/>
  <c r="G2080" i="11"/>
  <c r="G2079" i="11"/>
  <c r="G2078" i="11"/>
  <c r="G2077" i="11"/>
  <c r="G2076" i="11"/>
  <c r="G2075" i="11"/>
  <c r="G2074" i="11"/>
  <c r="G2073" i="11"/>
  <c r="G2072" i="11"/>
  <c r="G2071" i="11"/>
  <c r="G2070" i="11"/>
  <c r="G2069" i="11"/>
  <c r="G2068" i="11"/>
  <c r="G2067" i="11"/>
  <c r="G2066" i="11"/>
  <c r="G2065" i="11"/>
  <c r="G2064" i="11"/>
  <c r="G2063" i="11"/>
  <c r="G2062" i="11"/>
  <c r="G2061" i="11"/>
  <c r="G2060" i="11"/>
  <c r="G2059" i="11"/>
  <c r="G2058" i="11"/>
  <c r="G2057" i="11"/>
  <c r="G2056" i="11"/>
  <c r="G2055" i="11"/>
  <c r="G2054" i="11"/>
  <c r="G2053" i="11"/>
  <c r="G2052" i="11"/>
  <c r="G2051" i="11"/>
  <c r="G2050" i="11"/>
  <c r="G2049" i="11"/>
  <c r="G2048" i="11"/>
  <c r="G2047" i="11"/>
  <c r="G2046" i="11"/>
  <c r="G2045" i="11"/>
  <c r="G2044" i="11"/>
  <c r="G2043" i="11"/>
  <c r="G2042" i="11"/>
  <c r="G2041" i="11"/>
  <c r="G2040" i="11"/>
  <c r="G2039" i="11"/>
  <c r="G2038" i="11"/>
  <c r="G2037" i="11"/>
  <c r="G2036" i="11"/>
  <c r="G2035" i="11"/>
  <c r="G2034" i="11"/>
  <c r="G2033" i="11"/>
  <c r="G2032" i="11"/>
  <c r="G2031" i="11"/>
  <c r="G2030" i="11"/>
  <c r="G2029" i="11"/>
  <c r="G2028" i="11"/>
  <c r="G2027" i="11"/>
  <c r="G2026" i="11"/>
  <c r="G2025" i="11"/>
  <c r="G2024" i="11"/>
  <c r="G2023" i="11"/>
  <c r="G2022" i="11"/>
  <c r="G2021" i="11"/>
  <c r="G2020" i="11"/>
  <c r="G2019" i="11"/>
  <c r="G2018" i="11"/>
  <c r="G2017" i="11"/>
  <c r="G2016" i="11"/>
  <c r="G2015" i="11"/>
  <c r="G2014" i="11"/>
  <c r="G2013" i="11"/>
  <c r="G2012" i="11"/>
  <c r="G2011" i="11"/>
  <c r="G2010" i="11"/>
  <c r="G2009" i="11"/>
  <c r="G2008" i="11"/>
  <c r="G2007" i="11"/>
  <c r="G2006" i="11"/>
  <c r="G2005" i="11"/>
  <c r="G2004" i="11"/>
  <c r="G2003" i="11"/>
  <c r="G2002" i="11"/>
  <c r="G2001" i="11"/>
  <c r="G2000" i="11"/>
  <c r="G1999" i="11"/>
  <c r="G1998" i="11"/>
  <c r="G1997" i="11"/>
  <c r="G1996" i="11"/>
  <c r="G1995" i="11"/>
  <c r="G1994" i="11"/>
  <c r="G1993" i="11"/>
  <c r="G1992" i="11"/>
  <c r="G1991" i="11"/>
  <c r="G1990" i="11"/>
  <c r="G1989" i="11"/>
  <c r="G1988" i="11"/>
  <c r="G1987" i="11"/>
  <c r="G1986" i="11"/>
  <c r="G1985" i="11"/>
  <c r="G1984" i="11"/>
  <c r="G1983" i="11"/>
  <c r="G1982" i="11"/>
  <c r="G1981" i="11"/>
  <c r="G1980" i="11"/>
  <c r="G1979" i="11"/>
  <c r="G1978" i="11"/>
  <c r="G1977" i="11"/>
  <c r="G1976" i="11"/>
  <c r="G1975" i="11"/>
  <c r="G1974" i="11"/>
  <c r="G1973" i="11"/>
  <c r="G1972" i="11"/>
  <c r="G1971" i="11"/>
  <c r="G1970" i="11"/>
  <c r="G1969" i="11"/>
  <c r="G1968" i="11"/>
  <c r="G1967" i="11"/>
  <c r="G1966" i="11"/>
  <c r="G1965" i="11"/>
  <c r="G1964" i="11"/>
  <c r="G1963" i="11"/>
  <c r="G1962" i="11"/>
  <c r="G1961" i="11"/>
  <c r="G1960" i="11"/>
  <c r="G1959" i="11"/>
  <c r="G1958" i="11"/>
  <c r="G1957" i="11"/>
  <c r="G1956" i="11"/>
  <c r="G1955" i="11"/>
  <c r="G1954" i="11"/>
  <c r="G1953" i="11"/>
  <c r="G1952" i="11"/>
  <c r="G1951" i="11"/>
  <c r="G1950" i="11"/>
  <c r="G1949" i="11"/>
  <c r="G1948" i="11"/>
  <c r="G1947" i="11"/>
  <c r="G1946" i="11"/>
  <c r="G1945" i="11"/>
  <c r="G1944" i="11"/>
  <c r="G1943" i="11"/>
  <c r="G1942" i="11"/>
  <c r="G1941" i="11"/>
  <c r="G1940" i="11"/>
  <c r="G1939" i="11"/>
  <c r="G1938" i="11"/>
  <c r="G1937" i="11"/>
  <c r="G1936" i="11"/>
  <c r="G1935" i="11"/>
  <c r="G1934" i="11"/>
  <c r="G1933" i="11"/>
  <c r="G1932" i="11"/>
  <c r="G1931" i="11"/>
  <c r="G1930" i="11"/>
  <c r="G1929" i="11"/>
  <c r="G1928" i="11"/>
  <c r="G1927" i="11"/>
  <c r="G1926" i="11"/>
  <c r="G1925" i="11"/>
  <c r="G1924" i="11"/>
  <c r="G1923" i="11"/>
  <c r="G1922" i="11"/>
  <c r="G1921" i="11"/>
  <c r="G1920" i="11"/>
  <c r="G1919" i="11"/>
  <c r="G1918" i="11"/>
  <c r="G1917" i="11"/>
  <c r="G1916" i="11"/>
  <c r="G1915" i="11"/>
  <c r="G1914" i="11"/>
  <c r="G1913" i="11"/>
  <c r="G1912" i="11"/>
  <c r="G1911" i="11"/>
  <c r="G1910" i="11"/>
  <c r="G1909" i="11"/>
  <c r="G1908" i="11"/>
  <c r="G1907" i="11"/>
  <c r="G1906" i="11"/>
  <c r="G1905" i="11"/>
  <c r="G1904" i="11"/>
  <c r="G1903" i="11"/>
  <c r="G1902" i="11"/>
  <c r="G1901" i="11"/>
  <c r="G1900" i="11"/>
  <c r="G1899" i="11"/>
  <c r="G1898" i="11"/>
  <c r="G1897" i="11"/>
  <c r="G1896" i="11"/>
  <c r="G1895" i="11"/>
  <c r="G1894" i="11"/>
  <c r="G1893" i="11"/>
  <c r="G1892" i="11"/>
  <c r="G1891" i="11"/>
  <c r="G1890" i="11"/>
  <c r="G1889" i="11"/>
  <c r="G1888" i="11"/>
  <c r="G1887" i="11"/>
  <c r="G1886" i="11"/>
  <c r="G1885" i="11"/>
  <c r="G1884" i="11"/>
  <c r="G1883" i="11"/>
  <c r="G1882" i="11"/>
  <c r="G1881" i="11"/>
  <c r="G1880" i="11"/>
  <c r="G1879" i="11"/>
  <c r="G1878" i="11"/>
  <c r="G1877" i="11"/>
  <c r="G1876" i="11"/>
  <c r="G1875" i="11"/>
  <c r="G1874" i="11"/>
  <c r="G1873" i="11"/>
  <c r="G1872" i="11"/>
  <c r="G1871" i="11"/>
  <c r="G1870" i="11"/>
  <c r="G1869" i="11"/>
  <c r="G1868" i="11"/>
  <c r="G1867" i="11"/>
  <c r="G1866" i="11"/>
  <c r="G1865" i="11"/>
  <c r="G1864" i="11"/>
  <c r="G1863" i="11"/>
  <c r="G1862" i="11"/>
  <c r="G1861" i="11"/>
  <c r="G1860" i="11"/>
  <c r="G1859" i="11"/>
  <c r="G1858" i="11"/>
  <c r="G1857" i="11"/>
  <c r="G1856" i="11"/>
  <c r="G1855" i="11"/>
  <c r="G1854" i="11"/>
  <c r="G1853" i="11"/>
  <c r="G1852" i="11"/>
  <c r="G1851" i="11"/>
  <c r="G1850" i="11"/>
  <c r="G1849" i="11"/>
  <c r="G1848" i="11"/>
  <c r="G1847" i="11"/>
  <c r="G1846" i="11"/>
  <c r="G1845" i="11"/>
  <c r="G1844" i="11"/>
  <c r="G1843" i="11"/>
  <c r="G1842" i="11"/>
  <c r="G1841" i="11"/>
  <c r="G1840" i="11"/>
  <c r="G1839" i="11"/>
  <c r="G1838" i="11"/>
  <c r="G1837" i="11"/>
  <c r="G1836" i="11"/>
  <c r="G1835" i="11"/>
  <c r="G1834" i="11"/>
  <c r="G1833" i="11"/>
  <c r="G1832" i="11"/>
  <c r="G1831" i="11"/>
  <c r="G1830" i="11"/>
  <c r="G1829" i="11"/>
  <c r="G1828" i="11"/>
  <c r="G1827" i="11"/>
  <c r="G1826" i="11"/>
  <c r="G1825" i="11"/>
  <c r="G1824" i="11"/>
  <c r="G1823" i="11"/>
  <c r="G1822" i="11"/>
  <c r="G1821" i="11"/>
  <c r="G1820" i="11"/>
  <c r="G1819" i="11"/>
  <c r="G1818" i="11"/>
  <c r="G1817" i="11"/>
  <c r="G1816" i="11"/>
  <c r="G1815" i="11"/>
  <c r="G1814" i="11"/>
  <c r="G1813" i="11"/>
  <c r="G1812" i="11"/>
  <c r="G1811" i="11"/>
  <c r="G1810" i="11"/>
  <c r="G1809" i="11"/>
  <c r="G1808" i="11"/>
  <c r="G1807" i="11"/>
  <c r="G1806" i="11"/>
  <c r="G1805" i="11"/>
  <c r="G1804" i="11"/>
  <c r="G1803" i="11"/>
  <c r="G1802" i="11"/>
  <c r="G1801" i="11"/>
  <c r="G1800" i="11"/>
  <c r="G1799" i="11"/>
  <c r="G1798" i="11"/>
  <c r="G1797" i="11"/>
  <c r="G1796" i="11"/>
  <c r="G1795" i="11"/>
  <c r="G1794" i="11"/>
  <c r="G1793" i="11"/>
  <c r="G1792" i="11"/>
  <c r="G1791" i="11"/>
  <c r="G1790" i="11"/>
  <c r="G1789" i="11"/>
  <c r="G1788" i="11"/>
  <c r="G1787" i="11"/>
  <c r="G1786" i="11"/>
  <c r="G1785" i="11"/>
  <c r="G1784" i="11"/>
  <c r="G1783" i="11"/>
  <c r="G1782" i="11"/>
  <c r="G1781" i="11"/>
  <c r="G1780" i="11"/>
  <c r="G1779" i="11"/>
  <c r="G1778" i="11"/>
  <c r="G1777" i="11"/>
  <c r="G1776" i="11"/>
  <c r="G1775" i="11"/>
  <c r="G1774" i="11"/>
  <c r="G1773" i="11"/>
  <c r="G1772" i="11"/>
  <c r="G1771" i="11"/>
  <c r="G1770" i="11"/>
  <c r="G1769" i="11"/>
  <c r="G1768" i="11"/>
  <c r="G1767" i="11"/>
  <c r="G1766" i="11"/>
  <c r="G1765" i="11"/>
  <c r="G1764" i="11"/>
  <c r="G1763" i="11"/>
  <c r="G1762" i="11"/>
  <c r="G1761" i="11"/>
  <c r="G1760" i="11"/>
  <c r="G1759" i="11"/>
  <c r="G1758" i="11"/>
  <c r="G1757" i="11"/>
  <c r="G1756" i="11"/>
  <c r="G1755" i="11"/>
  <c r="G1754" i="11"/>
  <c r="G1753" i="11"/>
  <c r="G1752" i="11"/>
  <c r="G1751" i="11"/>
  <c r="G1750" i="11"/>
  <c r="G1749" i="11"/>
  <c r="G1748" i="11"/>
  <c r="G1747" i="11"/>
  <c r="G1746" i="11"/>
  <c r="G1745" i="11"/>
  <c r="G1744" i="11"/>
  <c r="G1743" i="11"/>
  <c r="G1742" i="11"/>
  <c r="G1741" i="11"/>
  <c r="G1740" i="11"/>
  <c r="G1739" i="11"/>
  <c r="G1738" i="11"/>
  <c r="G1737" i="11"/>
  <c r="G1736" i="11"/>
  <c r="G1735" i="11"/>
  <c r="G1734" i="11"/>
  <c r="G1733" i="11"/>
  <c r="G1732" i="11"/>
  <c r="G1731" i="11"/>
  <c r="G1730" i="11"/>
  <c r="G1729" i="11"/>
  <c r="G1728" i="11"/>
  <c r="G1727" i="11"/>
  <c r="G1726" i="11"/>
  <c r="G1725" i="11"/>
  <c r="G1724" i="11"/>
  <c r="G1723" i="11"/>
  <c r="G1722" i="11"/>
  <c r="G1721" i="11"/>
  <c r="G1720" i="11"/>
  <c r="G1719" i="11"/>
  <c r="G1718" i="11"/>
  <c r="G1717" i="11"/>
  <c r="G1716" i="11"/>
  <c r="G1715" i="11"/>
  <c r="G1714" i="11"/>
  <c r="G1713" i="11"/>
  <c r="G1712" i="11"/>
  <c r="G1711" i="11"/>
  <c r="G1710" i="11"/>
  <c r="G1709" i="11"/>
  <c r="G1708" i="11"/>
  <c r="G1707" i="11"/>
  <c r="G1706" i="11"/>
  <c r="G1705" i="11"/>
  <c r="G1704" i="11"/>
  <c r="G1703" i="11"/>
  <c r="G1702" i="11"/>
  <c r="G1701" i="11"/>
  <c r="G1700" i="11"/>
  <c r="G1699" i="11"/>
  <c r="G1698" i="11"/>
  <c r="G1697" i="11"/>
  <c r="G1696" i="11"/>
  <c r="G1695" i="11"/>
  <c r="G1694" i="11"/>
  <c r="G1693" i="11"/>
  <c r="G1692" i="11"/>
  <c r="G1691" i="11"/>
  <c r="G1690" i="11"/>
  <c r="G1689" i="11"/>
  <c r="G1688" i="11"/>
  <c r="G1687" i="11"/>
  <c r="G1686" i="11"/>
  <c r="G1685" i="11"/>
  <c r="G1684" i="11"/>
  <c r="G1683" i="11"/>
  <c r="G1682" i="11"/>
  <c r="G1681" i="11"/>
  <c r="G1680" i="11"/>
  <c r="G1679" i="11"/>
  <c r="G1678" i="11"/>
  <c r="G1677" i="11"/>
  <c r="G1676" i="11"/>
  <c r="G1675" i="11"/>
  <c r="G1674" i="11"/>
  <c r="G1673" i="11"/>
  <c r="G1672" i="11"/>
  <c r="G1671" i="11"/>
  <c r="G1670" i="11"/>
  <c r="G1669" i="11"/>
  <c r="G1668" i="11"/>
  <c r="G1667" i="11"/>
  <c r="G1666" i="11"/>
  <c r="G1665" i="11"/>
  <c r="G1664" i="11"/>
  <c r="G1663" i="11"/>
  <c r="G1662" i="11"/>
  <c r="G1661" i="11"/>
  <c r="G1660" i="11"/>
  <c r="G1659" i="11"/>
  <c r="G1658" i="11"/>
  <c r="G1657" i="11"/>
  <c r="G1656" i="11"/>
  <c r="G1655" i="11"/>
  <c r="G1654" i="11"/>
  <c r="G1653" i="11"/>
  <c r="G1652" i="11"/>
  <c r="G1651" i="11"/>
  <c r="G1650" i="11"/>
  <c r="G1649" i="11"/>
  <c r="G1648" i="11"/>
  <c r="G1647" i="11"/>
  <c r="G1646" i="11"/>
  <c r="G1645" i="11"/>
  <c r="G1644" i="11"/>
  <c r="G1643" i="11"/>
  <c r="G1642" i="11"/>
  <c r="G1641" i="11"/>
  <c r="G1640" i="11"/>
  <c r="G1639" i="11"/>
  <c r="G1638" i="11"/>
  <c r="G1637" i="11"/>
  <c r="G1636" i="11"/>
  <c r="G1635" i="11"/>
  <c r="G1634" i="11"/>
  <c r="G1633" i="11"/>
  <c r="G1632" i="11"/>
  <c r="G1631" i="11"/>
  <c r="G1630" i="11"/>
  <c r="G1629" i="11"/>
  <c r="G1628" i="11"/>
  <c r="G1627" i="11"/>
  <c r="G1626" i="11"/>
  <c r="G1625" i="11"/>
  <c r="G1624" i="11"/>
  <c r="G1623" i="11"/>
  <c r="G1622" i="11"/>
  <c r="G1621" i="11"/>
  <c r="G1620" i="11"/>
  <c r="G1619" i="11"/>
  <c r="G1618" i="11"/>
  <c r="G1617" i="11"/>
  <c r="G1616" i="11"/>
  <c r="G1615" i="11"/>
  <c r="G1614" i="11"/>
  <c r="G1613" i="11"/>
  <c r="G1612" i="11"/>
  <c r="G1611" i="11"/>
  <c r="G1610" i="11"/>
  <c r="G1609" i="11"/>
  <c r="G1608" i="11"/>
  <c r="G1607" i="11"/>
  <c r="G1606" i="11"/>
  <c r="G1605" i="11"/>
  <c r="G1604" i="11"/>
  <c r="G1603" i="11"/>
  <c r="G1602" i="11"/>
  <c r="G1601" i="11"/>
  <c r="G1600" i="11"/>
  <c r="G1599" i="11"/>
  <c r="G1598" i="11"/>
  <c r="G1597" i="11"/>
  <c r="G1596" i="11"/>
  <c r="G1595" i="11"/>
  <c r="G1594" i="11"/>
  <c r="G1593" i="11"/>
  <c r="G1592" i="11"/>
  <c r="G1591" i="11"/>
  <c r="G1590" i="11"/>
  <c r="G1589" i="11"/>
  <c r="G1588" i="11"/>
  <c r="G1587" i="11"/>
  <c r="G1586" i="11"/>
  <c r="G1585" i="11"/>
  <c r="G1584" i="11"/>
  <c r="G1583" i="11"/>
  <c r="G1582" i="11"/>
  <c r="G1581" i="11"/>
  <c r="G1580" i="11"/>
  <c r="G1579" i="11"/>
  <c r="G1578" i="11"/>
  <c r="G1577" i="11"/>
  <c r="G1576" i="11"/>
  <c r="G1575" i="11"/>
  <c r="G1574" i="11"/>
  <c r="G1573" i="11"/>
  <c r="G1572" i="11"/>
  <c r="G1571" i="11"/>
  <c r="G1570" i="11"/>
  <c r="G1569" i="11"/>
  <c r="G1568" i="11"/>
  <c r="G1567" i="11"/>
  <c r="G1566" i="11"/>
  <c r="G1565" i="11"/>
  <c r="G1564" i="11"/>
  <c r="G1563" i="11"/>
  <c r="G1562" i="11"/>
  <c r="G1561" i="11"/>
  <c r="G1560" i="11"/>
  <c r="G1559" i="11"/>
  <c r="G1558" i="11"/>
  <c r="G1557" i="11"/>
  <c r="G1556" i="11"/>
  <c r="G1555" i="11"/>
  <c r="G1554" i="11"/>
  <c r="G1553" i="11"/>
  <c r="G1552" i="11"/>
  <c r="G1551" i="11"/>
  <c r="G1550" i="11"/>
  <c r="G1549" i="11"/>
  <c r="G1548" i="11"/>
  <c r="G1547" i="11"/>
  <c r="G1546" i="11"/>
  <c r="G1545" i="11"/>
  <c r="G1544" i="11"/>
  <c r="G1543" i="11"/>
  <c r="G1542" i="11"/>
  <c r="G1541" i="11"/>
  <c r="G1540" i="11"/>
  <c r="G1539" i="11"/>
  <c r="G1538" i="11"/>
  <c r="G1537" i="11"/>
  <c r="G1536" i="11"/>
  <c r="G1535" i="11"/>
  <c r="G1534" i="11"/>
  <c r="G1533" i="11"/>
  <c r="G1532" i="11"/>
  <c r="G1531" i="11"/>
  <c r="G1530" i="11"/>
  <c r="G1529" i="11"/>
  <c r="G1528" i="11"/>
  <c r="G1527" i="11"/>
  <c r="G1526" i="11"/>
  <c r="G1525" i="11"/>
  <c r="G1524" i="11"/>
  <c r="G1523" i="11"/>
  <c r="G1522" i="11"/>
  <c r="G1521" i="11"/>
  <c r="G1520" i="11"/>
  <c r="G1519" i="11"/>
  <c r="G1518" i="11"/>
  <c r="G1517" i="11"/>
  <c r="G1516" i="11"/>
  <c r="G1515" i="11"/>
  <c r="G1514" i="11"/>
  <c r="G1513" i="11"/>
  <c r="G1512" i="11"/>
  <c r="G1511" i="11"/>
  <c r="G1510" i="11"/>
  <c r="G1509" i="11"/>
  <c r="G1508" i="11"/>
  <c r="G1507" i="11"/>
  <c r="G1506" i="11"/>
  <c r="G1505" i="11"/>
  <c r="G1504" i="11"/>
  <c r="G1503" i="11"/>
  <c r="G1502" i="11"/>
  <c r="G1501" i="11"/>
  <c r="G1500" i="11"/>
  <c r="G1499" i="11"/>
  <c r="G1498" i="11"/>
  <c r="G1497" i="11"/>
  <c r="G1496" i="11"/>
  <c r="G1495" i="11"/>
  <c r="G1494" i="11"/>
  <c r="G1493" i="11"/>
  <c r="G1492" i="11"/>
  <c r="G1491" i="11"/>
  <c r="G1490" i="11"/>
  <c r="G1489" i="11"/>
  <c r="G1488" i="11"/>
  <c r="G1487" i="11"/>
  <c r="G1486" i="11"/>
  <c r="G1485" i="11"/>
  <c r="G1484" i="11"/>
  <c r="G1483" i="11"/>
  <c r="G1482" i="11"/>
  <c r="G1481" i="11"/>
  <c r="G1480" i="11"/>
  <c r="G1479" i="11"/>
  <c r="G1478" i="11"/>
  <c r="G1477" i="11"/>
  <c r="G1476" i="11"/>
  <c r="G1475" i="11"/>
  <c r="G1474" i="11"/>
  <c r="G1473" i="11"/>
  <c r="G1472" i="11"/>
  <c r="G1471" i="11"/>
  <c r="G1470" i="11"/>
  <c r="G1469" i="11"/>
  <c r="G1468" i="11"/>
  <c r="G1467" i="11"/>
  <c r="G1466" i="11"/>
  <c r="G1465" i="11"/>
  <c r="G1464" i="11"/>
  <c r="G1463" i="11"/>
  <c r="G1462" i="11"/>
  <c r="G1461" i="11"/>
  <c r="G1460" i="11"/>
  <c r="G1459" i="11"/>
  <c r="G1458" i="11"/>
  <c r="G1457" i="11"/>
  <c r="G1456" i="11"/>
  <c r="G1455" i="11"/>
  <c r="G1454" i="11"/>
  <c r="G1453" i="11"/>
  <c r="G1452" i="11"/>
  <c r="G1451" i="11"/>
  <c r="G1450" i="11"/>
  <c r="G1449" i="11"/>
  <c r="G1448" i="11"/>
  <c r="G1447" i="11"/>
  <c r="G1446" i="11"/>
  <c r="G1445" i="11"/>
  <c r="G1444" i="11"/>
  <c r="G1443" i="11"/>
  <c r="G1442" i="11"/>
  <c r="G1441" i="11"/>
  <c r="G1440" i="11"/>
  <c r="G1439" i="11"/>
  <c r="G1438" i="11"/>
  <c r="G1437" i="11"/>
  <c r="G1436" i="11"/>
  <c r="G1435" i="11"/>
  <c r="G1434" i="11"/>
  <c r="G1433" i="11"/>
  <c r="G1432" i="11"/>
  <c r="G1431" i="11"/>
  <c r="G1430" i="11"/>
  <c r="G1429" i="11"/>
  <c r="G1428" i="11"/>
  <c r="G1427" i="11"/>
  <c r="G1426" i="11"/>
  <c r="G1425" i="11"/>
  <c r="G1424" i="11"/>
  <c r="G1423" i="11"/>
  <c r="G1422" i="11"/>
  <c r="G1421" i="11"/>
  <c r="G1420" i="11"/>
  <c r="G1419" i="11"/>
  <c r="G1418" i="11"/>
  <c r="G1417" i="11"/>
  <c r="G1416" i="11"/>
  <c r="G1415" i="11"/>
  <c r="G1414" i="11"/>
  <c r="G1413" i="11"/>
  <c r="G1412" i="11"/>
  <c r="G1411" i="11"/>
  <c r="G1410" i="11"/>
  <c r="G1409" i="11"/>
  <c r="G1408" i="11"/>
  <c r="G1407" i="11"/>
  <c r="G1406" i="11"/>
  <c r="G1405" i="11"/>
  <c r="G1404" i="11"/>
  <c r="G1403" i="11"/>
  <c r="G1402" i="11"/>
  <c r="G1401" i="11"/>
  <c r="G1400" i="11"/>
  <c r="G1399" i="11"/>
  <c r="G1398" i="11"/>
  <c r="G1397" i="11"/>
  <c r="G1396" i="11"/>
  <c r="G1395" i="11"/>
  <c r="G1394" i="11"/>
  <c r="G1393" i="11"/>
  <c r="G1392" i="11"/>
  <c r="G1391" i="11"/>
  <c r="G1390" i="11"/>
  <c r="G1389" i="11"/>
  <c r="G1388" i="11"/>
  <c r="G1387" i="11"/>
  <c r="G1386" i="11"/>
  <c r="G1385" i="11"/>
  <c r="G1384" i="11"/>
  <c r="G1383" i="11"/>
  <c r="G1382" i="11"/>
  <c r="G1381" i="11"/>
  <c r="G1380" i="11"/>
  <c r="G1379" i="11"/>
  <c r="G1378" i="11"/>
  <c r="G1377" i="11"/>
  <c r="G1376" i="11"/>
  <c r="G1375" i="11"/>
  <c r="G1374" i="11"/>
  <c r="G1373" i="11"/>
  <c r="G1372" i="11"/>
  <c r="G1371" i="11"/>
  <c r="G1370" i="11"/>
  <c r="G1369" i="11"/>
  <c r="G1368" i="11"/>
  <c r="G1367" i="11"/>
  <c r="G1366" i="11"/>
  <c r="G1365" i="11"/>
  <c r="G1364" i="11"/>
  <c r="G1363" i="11"/>
  <c r="G1362" i="11"/>
  <c r="G1361" i="11"/>
  <c r="G1360" i="11"/>
  <c r="G1359" i="11"/>
  <c r="G1358" i="11"/>
  <c r="G1357" i="11"/>
  <c r="G1356" i="11"/>
  <c r="G1355" i="11"/>
  <c r="G1354" i="11"/>
  <c r="G1353" i="11"/>
  <c r="G1352" i="11"/>
  <c r="G1351" i="11"/>
  <c r="G1350" i="11"/>
  <c r="G1349" i="11"/>
  <c r="G1348" i="11"/>
  <c r="G1347" i="11"/>
  <c r="G1346" i="11"/>
  <c r="G1345" i="11"/>
  <c r="G1344" i="11"/>
  <c r="G1343" i="11"/>
  <c r="G1342" i="11"/>
  <c r="G1341" i="11"/>
  <c r="G1340" i="11"/>
  <c r="G1339" i="11"/>
  <c r="G1338" i="11"/>
  <c r="G1337" i="11"/>
  <c r="G1336" i="11"/>
  <c r="G1335" i="11"/>
  <c r="G1334" i="11"/>
  <c r="G1333" i="11"/>
  <c r="G1332" i="11"/>
  <c r="G1331" i="11"/>
  <c r="G1330" i="11"/>
  <c r="G1329" i="11"/>
  <c r="G1328" i="11"/>
  <c r="G1327" i="11"/>
  <c r="G1326" i="11"/>
  <c r="G1325" i="11"/>
  <c r="G1324" i="11"/>
  <c r="G1323" i="11"/>
  <c r="G1322" i="11"/>
  <c r="G1321" i="11"/>
  <c r="G1320" i="11"/>
  <c r="G1319" i="11"/>
  <c r="G1318" i="11"/>
  <c r="G1317" i="11"/>
  <c r="G1316" i="11"/>
  <c r="G1315" i="11"/>
  <c r="G1314" i="11"/>
  <c r="G1313" i="11"/>
  <c r="G1312" i="11"/>
  <c r="G1311" i="11"/>
  <c r="G1310" i="11"/>
  <c r="G1309" i="11"/>
  <c r="G1308" i="11"/>
  <c r="G1307" i="11"/>
  <c r="G1306" i="11"/>
  <c r="G1305" i="11"/>
  <c r="G1304" i="11"/>
  <c r="G1303" i="11"/>
  <c r="G1302" i="11"/>
  <c r="G1301" i="11"/>
  <c r="G1300" i="11"/>
  <c r="G1299" i="11"/>
  <c r="G1298" i="11"/>
  <c r="G1297" i="11"/>
  <c r="G1296" i="11"/>
  <c r="G1295" i="11"/>
  <c r="G1294" i="11"/>
  <c r="G1293" i="11"/>
  <c r="G1292" i="11"/>
  <c r="G1291" i="11"/>
  <c r="G1290" i="11"/>
  <c r="G1289" i="11"/>
  <c r="G1288" i="11"/>
  <c r="G1287" i="11"/>
  <c r="G1286" i="11"/>
  <c r="G1285" i="11"/>
  <c r="G1284" i="11"/>
  <c r="G1283" i="11"/>
  <c r="G1282" i="11"/>
  <c r="G1281" i="11"/>
  <c r="G1280" i="11"/>
  <c r="G1279" i="11"/>
  <c r="G1278" i="11"/>
  <c r="G1277" i="11"/>
  <c r="G1276" i="11"/>
  <c r="G1275" i="11"/>
  <c r="G1274" i="11"/>
  <c r="G1273" i="11"/>
  <c r="G1272" i="11"/>
  <c r="G1271" i="11"/>
  <c r="G1270" i="11"/>
  <c r="G1269" i="11"/>
  <c r="G1268" i="11"/>
  <c r="G1267" i="11"/>
  <c r="G1266" i="11"/>
  <c r="G1265" i="11"/>
  <c r="G1264" i="11"/>
  <c r="G1263" i="11"/>
  <c r="G1262" i="11"/>
  <c r="G1261" i="11"/>
  <c r="G1260" i="11"/>
  <c r="G1259" i="11"/>
  <c r="G1258" i="11"/>
  <c r="G1257" i="11"/>
  <c r="G1256" i="11"/>
  <c r="G1255" i="11"/>
  <c r="G1254" i="11"/>
  <c r="G1253" i="11"/>
  <c r="G1252" i="11"/>
  <c r="G1251" i="11"/>
  <c r="G1250" i="11"/>
  <c r="G1249" i="11"/>
  <c r="G1248" i="11"/>
  <c r="G1247" i="11"/>
  <c r="G1246" i="11"/>
  <c r="G1245" i="11"/>
  <c r="G1244" i="11"/>
  <c r="G1243" i="11"/>
  <c r="G1242" i="11"/>
  <c r="G1241" i="11"/>
  <c r="G1240" i="11"/>
  <c r="G1239" i="11"/>
  <c r="G1238" i="11"/>
  <c r="G1237" i="11"/>
  <c r="G1236" i="11"/>
  <c r="G1235" i="11"/>
  <c r="G1234" i="11"/>
  <c r="G1233" i="11"/>
  <c r="G1232" i="11"/>
  <c r="G1231" i="11"/>
  <c r="G1230" i="11"/>
  <c r="G1229" i="11"/>
  <c r="G1228" i="11"/>
  <c r="G1227" i="11"/>
  <c r="G1226" i="11"/>
  <c r="G1225" i="11"/>
  <c r="G1224" i="11"/>
  <c r="G1223" i="11"/>
  <c r="G1222" i="11"/>
  <c r="G1221" i="11"/>
  <c r="G1220" i="11"/>
  <c r="G1219" i="11"/>
  <c r="G1218" i="11"/>
  <c r="G1217" i="11"/>
  <c r="G1216" i="11"/>
  <c r="G1215" i="11"/>
  <c r="G1214" i="11"/>
  <c r="G1213" i="11"/>
  <c r="G1212" i="11"/>
  <c r="G1211" i="11"/>
  <c r="G1210" i="11"/>
  <c r="G1209" i="11"/>
  <c r="G1208" i="11"/>
  <c r="G1207" i="11"/>
  <c r="G1206" i="11"/>
  <c r="G1205" i="11"/>
  <c r="G1204" i="11"/>
  <c r="G1203" i="11"/>
  <c r="G1202" i="11"/>
  <c r="G1201" i="11"/>
  <c r="G1200" i="11"/>
  <c r="G1199" i="11"/>
  <c r="G1198" i="11"/>
  <c r="G1197" i="11"/>
  <c r="G1196" i="11"/>
  <c r="G1195" i="11"/>
  <c r="G1194" i="11"/>
  <c r="G1193" i="11"/>
  <c r="G1192" i="11"/>
  <c r="G1191" i="11"/>
  <c r="G1190" i="11"/>
  <c r="G1189" i="11"/>
  <c r="G1188" i="11"/>
  <c r="G1187" i="11"/>
  <c r="G1186" i="11"/>
  <c r="G1185" i="11"/>
  <c r="G1184" i="11"/>
  <c r="G1183" i="11"/>
  <c r="G1182" i="11"/>
  <c r="G1181" i="11"/>
  <c r="G1180" i="11"/>
  <c r="G1179" i="11"/>
  <c r="G1178" i="11"/>
  <c r="G1177" i="11"/>
  <c r="G1176" i="11"/>
  <c r="G1175" i="11"/>
  <c r="G1174" i="11"/>
  <c r="G1173" i="11"/>
  <c r="G1172" i="11"/>
  <c r="G1171" i="11"/>
  <c r="G1170" i="11"/>
  <c r="G1169" i="11"/>
  <c r="G1168" i="11"/>
  <c r="G1167" i="11"/>
  <c r="G1166" i="11"/>
  <c r="G1165" i="11"/>
  <c r="G1164" i="11"/>
  <c r="G1163" i="11"/>
  <c r="G1162" i="11"/>
  <c r="G1161" i="11"/>
  <c r="G1160" i="11"/>
  <c r="G1159" i="11"/>
  <c r="G1158" i="11"/>
  <c r="G1157" i="11"/>
  <c r="G1156" i="11"/>
  <c r="G1155" i="11"/>
  <c r="G1154" i="11"/>
  <c r="G1153" i="11"/>
  <c r="G1152" i="11"/>
  <c r="G1151" i="11"/>
  <c r="G1150" i="11"/>
  <c r="G1149" i="11"/>
  <c r="G1148" i="11"/>
  <c r="G1147" i="11"/>
  <c r="G1146" i="11"/>
  <c r="G1145" i="11"/>
  <c r="G1144" i="11"/>
  <c r="G1143" i="11"/>
  <c r="G1142" i="11"/>
  <c r="G1141" i="11"/>
  <c r="G1140" i="11"/>
  <c r="G1139" i="11"/>
  <c r="G1138" i="11"/>
  <c r="G1137" i="11"/>
  <c r="G1136" i="11"/>
  <c r="G1135" i="11"/>
  <c r="G1134" i="11"/>
  <c r="G1133" i="11"/>
  <c r="G1132" i="11"/>
  <c r="G1131" i="11"/>
  <c r="G1130" i="11"/>
  <c r="G1129" i="11"/>
  <c r="G1128" i="11"/>
  <c r="G1127" i="11"/>
  <c r="G1126" i="11"/>
  <c r="G1125" i="11"/>
  <c r="G1124" i="11"/>
  <c r="G1123" i="11"/>
  <c r="G1122" i="11"/>
  <c r="G1121" i="11"/>
  <c r="G1120" i="11"/>
  <c r="G1119" i="11"/>
  <c r="G1118" i="11"/>
  <c r="G1117" i="11"/>
  <c r="G1116" i="11"/>
  <c r="G1115" i="11"/>
  <c r="G1114" i="11"/>
  <c r="G1113" i="11"/>
  <c r="G1112" i="11"/>
  <c r="G1111" i="11"/>
  <c r="G1110" i="11"/>
  <c r="G1109" i="11"/>
  <c r="G1108" i="11"/>
  <c r="G1107" i="11"/>
  <c r="G1106" i="11"/>
  <c r="G1105" i="11"/>
  <c r="G1104" i="11"/>
  <c r="G1103" i="11"/>
  <c r="G1102" i="11"/>
  <c r="G1101" i="11"/>
  <c r="G1100" i="11"/>
  <c r="G1099" i="11"/>
  <c r="G1098" i="11"/>
  <c r="G1097" i="11"/>
  <c r="G1096" i="11"/>
  <c r="G1095" i="11"/>
  <c r="G1094" i="11"/>
  <c r="G1093" i="11"/>
  <c r="G1092" i="11"/>
  <c r="G1091" i="11"/>
  <c r="G1090" i="11"/>
  <c r="G1089" i="11"/>
  <c r="G1088" i="11"/>
  <c r="G1087" i="11"/>
  <c r="G1086" i="11"/>
  <c r="G1085" i="11"/>
  <c r="G1084" i="11"/>
  <c r="G1083" i="11"/>
  <c r="G1082" i="11"/>
  <c r="G1081" i="11"/>
  <c r="G1080" i="11"/>
  <c r="G1079" i="11"/>
  <c r="G1078" i="11"/>
  <c r="G1077" i="11"/>
  <c r="G1076" i="11"/>
  <c r="G1075" i="11"/>
  <c r="G1074" i="11"/>
  <c r="G1073" i="11"/>
  <c r="G1072" i="11"/>
  <c r="G1071" i="11"/>
  <c r="G1070" i="11"/>
  <c r="G1069" i="11"/>
  <c r="G1068" i="11"/>
  <c r="G1067" i="11"/>
  <c r="G1066" i="11"/>
  <c r="G1065" i="11"/>
  <c r="G1064" i="11"/>
  <c r="G1063" i="11"/>
  <c r="G1062" i="11"/>
  <c r="G1061" i="11"/>
  <c r="G1060" i="11"/>
  <c r="G1059" i="11"/>
  <c r="G1058" i="11"/>
  <c r="G1057" i="11"/>
  <c r="G1056" i="11"/>
  <c r="G1055" i="11"/>
  <c r="G1054" i="11"/>
  <c r="G1053" i="11"/>
  <c r="G1052" i="11"/>
  <c r="G1051" i="11"/>
  <c r="G1050" i="11"/>
  <c r="G1049" i="11"/>
  <c r="G1048" i="11"/>
  <c r="G1047" i="11"/>
  <c r="G1046" i="11"/>
  <c r="G1045" i="11"/>
  <c r="G1044" i="11"/>
  <c r="G1043" i="11"/>
  <c r="G1042" i="11"/>
  <c r="G1041" i="11"/>
  <c r="G1040" i="11"/>
  <c r="G1039" i="11"/>
  <c r="G1038" i="11"/>
  <c r="G1037" i="11"/>
  <c r="G1036" i="11"/>
  <c r="G1035" i="11"/>
  <c r="G1034" i="11"/>
  <c r="G1033" i="11"/>
  <c r="G1032" i="11"/>
  <c r="G1031" i="11"/>
  <c r="G1030" i="11"/>
  <c r="G1029" i="11"/>
  <c r="G1028" i="11"/>
  <c r="G1027" i="11"/>
  <c r="G1026" i="11"/>
  <c r="G1025" i="11"/>
  <c r="G1024" i="11"/>
  <c r="G1023" i="11"/>
  <c r="G1022" i="11"/>
  <c r="G1021" i="11"/>
  <c r="G1020" i="11"/>
  <c r="G1019" i="11"/>
  <c r="G1018" i="11"/>
  <c r="G1017" i="11"/>
  <c r="G1016" i="11"/>
  <c r="G1015" i="11"/>
  <c r="G1014" i="11"/>
  <c r="G1013" i="11"/>
  <c r="G1012" i="11"/>
  <c r="G1011" i="11"/>
  <c r="G1010" i="11"/>
  <c r="G1009" i="11"/>
  <c r="G1008" i="11"/>
  <c r="G1007" i="11"/>
  <c r="G1006" i="11"/>
  <c r="G1005" i="11"/>
  <c r="G1004" i="11"/>
  <c r="G1003" i="11"/>
  <c r="G1002" i="11"/>
  <c r="G1001" i="11"/>
  <c r="G1000" i="11"/>
  <c r="G999" i="11"/>
  <c r="G998" i="11"/>
  <c r="G997" i="11"/>
  <c r="G996" i="11"/>
  <c r="G995" i="11"/>
  <c r="G994" i="11"/>
  <c r="G993" i="11"/>
  <c r="G992" i="11"/>
  <c r="G991" i="11"/>
  <c r="G990" i="11"/>
  <c r="G989" i="11"/>
  <c r="G988" i="11"/>
  <c r="G987" i="11"/>
  <c r="G986" i="11"/>
  <c r="G985" i="11"/>
  <c r="G984" i="11"/>
  <c r="G983" i="11"/>
  <c r="G982" i="11"/>
  <c r="G981" i="11"/>
  <c r="G980" i="11"/>
  <c r="G979" i="11"/>
  <c r="G978" i="11"/>
  <c r="G977" i="11"/>
  <c r="G976" i="11"/>
  <c r="G975" i="11"/>
  <c r="G974" i="11"/>
  <c r="G973" i="11"/>
  <c r="G972" i="11"/>
  <c r="G971" i="11"/>
  <c r="G970" i="11"/>
  <c r="G969" i="11"/>
  <c r="G968" i="11"/>
  <c r="G967" i="11"/>
  <c r="G966" i="11"/>
  <c r="G965" i="11"/>
  <c r="G964" i="11"/>
  <c r="G963" i="11"/>
  <c r="G962" i="11"/>
  <c r="G961" i="11"/>
  <c r="G960" i="11"/>
  <c r="G959" i="11"/>
  <c r="G958" i="11"/>
  <c r="G957" i="11"/>
  <c r="G956" i="11"/>
  <c r="G955" i="11"/>
  <c r="G954" i="11"/>
  <c r="G953" i="11"/>
  <c r="G952" i="11"/>
  <c r="G951" i="11"/>
  <c r="G950" i="11"/>
  <c r="G949" i="11"/>
  <c r="G948" i="11"/>
  <c r="G947" i="11"/>
  <c r="G946" i="11"/>
  <c r="G945" i="11"/>
  <c r="G944" i="11"/>
  <c r="G943" i="11"/>
  <c r="G942" i="11"/>
  <c r="G941" i="11"/>
  <c r="G940" i="11"/>
  <c r="G939" i="11"/>
  <c r="G938" i="11"/>
  <c r="G937" i="11"/>
  <c r="G936" i="11"/>
  <c r="G935" i="11"/>
  <c r="G934" i="11"/>
  <c r="G933" i="11"/>
  <c r="G932" i="11"/>
  <c r="G931" i="11"/>
  <c r="G930" i="11"/>
  <c r="G929" i="11"/>
  <c r="G928" i="11"/>
  <c r="G927" i="11"/>
  <c r="G926" i="11"/>
  <c r="G925" i="11"/>
  <c r="G924" i="11"/>
  <c r="G923" i="11"/>
  <c r="G922" i="11"/>
  <c r="G921" i="11"/>
  <c r="G920" i="11"/>
  <c r="G919" i="11"/>
  <c r="G918" i="11"/>
  <c r="G917" i="11"/>
  <c r="G916" i="11"/>
  <c r="G915" i="11"/>
  <c r="G914" i="11"/>
  <c r="G913" i="11"/>
  <c r="G912" i="11"/>
  <c r="G911" i="11"/>
  <c r="G910" i="11"/>
  <c r="G909" i="11"/>
  <c r="G908" i="11"/>
  <c r="G907" i="11"/>
  <c r="G906" i="11"/>
  <c r="G905" i="11"/>
  <c r="G904" i="11"/>
  <c r="G903" i="11"/>
  <c r="G902" i="11"/>
  <c r="G901" i="11"/>
  <c r="G900" i="11"/>
  <c r="G899" i="11"/>
  <c r="G898" i="11"/>
  <c r="G897" i="11"/>
  <c r="G896" i="11"/>
  <c r="G895" i="11"/>
  <c r="G894" i="11"/>
  <c r="G893" i="11"/>
  <c r="G892" i="11"/>
  <c r="G891" i="11"/>
  <c r="G890" i="11"/>
  <c r="G889" i="11"/>
  <c r="G888" i="11"/>
  <c r="G887" i="11"/>
  <c r="G886" i="11"/>
  <c r="G885" i="11"/>
  <c r="G884" i="11"/>
  <c r="G883" i="11"/>
  <c r="G882" i="11"/>
  <c r="G881" i="11"/>
  <c r="G880" i="11"/>
  <c r="G879" i="11"/>
  <c r="G878" i="11"/>
  <c r="G877" i="11"/>
  <c r="G876" i="11"/>
  <c r="G875" i="11"/>
  <c r="G874" i="11"/>
  <c r="G873" i="11"/>
  <c r="G872" i="11"/>
  <c r="G871" i="11"/>
  <c r="G870" i="11"/>
  <c r="G869" i="11"/>
  <c r="G868" i="11"/>
  <c r="G867" i="11"/>
  <c r="G866" i="11"/>
  <c r="G865" i="11"/>
  <c r="G864" i="11"/>
  <c r="G863" i="11"/>
  <c r="G862" i="11"/>
  <c r="G861" i="11"/>
  <c r="G860" i="11"/>
  <c r="G859" i="11"/>
  <c r="G858" i="11"/>
  <c r="G857" i="11"/>
  <c r="G856" i="11"/>
  <c r="G855" i="11"/>
  <c r="G854" i="11"/>
  <c r="G853" i="11"/>
  <c r="G852" i="11"/>
  <c r="G851" i="11"/>
  <c r="G850" i="11"/>
  <c r="G849" i="11"/>
  <c r="G848" i="11"/>
  <c r="G847" i="11"/>
  <c r="G846" i="11"/>
  <c r="G845" i="11"/>
  <c r="G844" i="11"/>
  <c r="G843" i="11"/>
  <c r="G842" i="11"/>
  <c r="G841" i="11"/>
  <c r="G840" i="11"/>
  <c r="G839" i="11"/>
  <c r="G838" i="11"/>
  <c r="G837" i="11"/>
  <c r="G836" i="11"/>
  <c r="G835" i="11"/>
  <c r="G834" i="11"/>
  <c r="G833" i="11"/>
  <c r="G832" i="11"/>
  <c r="G831" i="11"/>
  <c r="G830" i="11"/>
  <c r="G829" i="11"/>
  <c r="G828" i="11"/>
  <c r="G827" i="11"/>
  <c r="G826" i="11"/>
  <c r="G825" i="11"/>
  <c r="G824" i="11"/>
  <c r="G823" i="11"/>
  <c r="G822" i="11"/>
  <c r="G821" i="11"/>
  <c r="G820" i="11"/>
  <c r="G819" i="11"/>
  <c r="G818" i="11"/>
  <c r="G817" i="11"/>
  <c r="G816" i="11"/>
  <c r="G815" i="11"/>
  <c r="G814" i="11"/>
  <c r="G813" i="11"/>
  <c r="G812" i="11"/>
  <c r="G811" i="11"/>
  <c r="G810" i="11"/>
  <c r="G809" i="11"/>
  <c r="G808" i="11"/>
  <c r="G807" i="11"/>
  <c r="G806" i="11"/>
  <c r="G805" i="11"/>
  <c r="G804" i="11"/>
  <c r="G803" i="11"/>
  <c r="G802" i="11"/>
  <c r="G801" i="11"/>
  <c r="G800" i="11"/>
  <c r="G799" i="11"/>
  <c r="G798" i="11"/>
  <c r="G797" i="11"/>
  <c r="G796" i="11"/>
  <c r="G795" i="11"/>
  <c r="G794" i="11"/>
  <c r="G793" i="11"/>
  <c r="G792" i="11"/>
  <c r="G791" i="11"/>
  <c r="G790" i="11"/>
  <c r="G789" i="11"/>
  <c r="G788" i="11"/>
  <c r="G787" i="11"/>
  <c r="G786" i="11"/>
  <c r="G785" i="11"/>
  <c r="G784" i="11"/>
  <c r="G783" i="11"/>
  <c r="G782" i="11"/>
  <c r="G781" i="11"/>
  <c r="G780" i="11"/>
  <c r="G779" i="11"/>
  <c r="G778" i="11"/>
  <c r="G777" i="11"/>
  <c r="G776" i="11"/>
  <c r="G775" i="11"/>
  <c r="G774" i="11"/>
  <c r="G773" i="11"/>
  <c r="G772" i="11"/>
  <c r="G771" i="11"/>
  <c r="G770" i="11"/>
  <c r="G769" i="11"/>
  <c r="G768" i="11"/>
  <c r="G767" i="11"/>
  <c r="G766" i="11"/>
  <c r="G765" i="11"/>
  <c r="G764" i="11"/>
  <c r="G763" i="11"/>
  <c r="G762" i="11"/>
  <c r="G761" i="11"/>
  <c r="G760" i="11"/>
  <c r="G759" i="11"/>
  <c r="G758" i="11"/>
  <c r="G757" i="11"/>
  <c r="G756" i="11"/>
  <c r="G755" i="11"/>
  <c r="G754" i="11"/>
  <c r="G753" i="11"/>
  <c r="G752" i="11"/>
  <c r="G751" i="11"/>
  <c r="G750" i="11"/>
  <c r="G749" i="11"/>
  <c r="G748" i="11"/>
  <c r="G747" i="11"/>
  <c r="G746" i="11"/>
  <c r="G745" i="11"/>
  <c r="G744" i="11"/>
  <c r="G743" i="11"/>
  <c r="G742" i="11"/>
  <c r="G741" i="11"/>
  <c r="G740" i="11"/>
  <c r="G739" i="11"/>
  <c r="G738" i="11"/>
  <c r="G737" i="11"/>
  <c r="G736" i="11"/>
  <c r="G735" i="11"/>
  <c r="G734" i="11"/>
  <c r="G733" i="11"/>
  <c r="G732" i="11"/>
  <c r="G731" i="11"/>
  <c r="G730" i="11"/>
  <c r="G729" i="11"/>
  <c r="G728" i="11"/>
  <c r="G727" i="11"/>
  <c r="G726" i="11"/>
  <c r="G725" i="11"/>
  <c r="G724" i="11"/>
  <c r="G723" i="11"/>
  <c r="G722" i="11"/>
  <c r="G721" i="11"/>
  <c r="G720" i="11"/>
  <c r="G719" i="11"/>
  <c r="G718" i="11"/>
  <c r="G717" i="11"/>
  <c r="G716" i="11"/>
  <c r="G715" i="11"/>
  <c r="G714" i="11"/>
  <c r="G713" i="11"/>
  <c r="G712" i="11"/>
  <c r="G711" i="11"/>
  <c r="G710" i="11"/>
  <c r="G709" i="11"/>
  <c r="G708" i="11"/>
  <c r="G707" i="11"/>
  <c r="G706" i="11"/>
  <c r="G705" i="11"/>
  <c r="G704" i="11"/>
  <c r="G703" i="11"/>
  <c r="G702" i="11"/>
  <c r="G701" i="11"/>
  <c r="G700" i="11"/>
  <c r="G699" i="11"/>
  <c r="G698" i="11"/>
  <c r="G697" i="11"/>
  <c r="G696" i="11"/>
  <c r="G695" i="11"/>
  <c r="G694" i="11"/>
  <c r="G693" i="11"/>
  <c r="G692" i="11"/>
  <c r="G691" i="11"/>
  <c r="G690" i="11"/>
  <c r="G689" i="11"/>
  <c r="G688" i="11"/>
  <c r="G687" i="11"/>
  <c r="G686" i="11"/>
  <c r="G685" i="11"/>
  <c r="G684" i="11"/>
  <c r="G683" i="11"/>
  <c r="G682" i="11"/>
  <c r="G681" i="11"/>
  <c r="G680" i="11"/>
  <c r="G679" i="11"/>
  <c r="G678" i="11"/>
  <c r="G677" i="11"/>
  <c r="G676" i="11"/>
  <c r="G675" i="11"/>
  <c r="G674" i="11"/>
  <c r="G673" i="11"/>
  <c r="G672" i="11"/>
  <c r="G671" i="11"/>
  <c r="G670" i="11"/>
  <c r="G669" i="11"/>
  <c r="G668" i="11"/>
  <c r="G667" i="11"/>
  <c r="G666" i="11"/>
  <c r="G665" i="11"/>
  <c r="G664" i="11"/>
  <c r="G663" i="11"/>
  <c r="G662" i="11"/>
  <c r="G661" i="11"/>
  <c r="G660" i="11"/>
  <c r="G659" i="11"/>
  <c r="G658" i="11"/>
  <c r="G657" i="11"/>
  <c r="G656" i="11"/>
  <c r="G655" i="11"/>
  <c r="G654" i="11"/>
  <c r="G653" i="11"/>
  <c r="G652" i="11"/>
  <c r="G651" i="11"/>
  <c r="G650" i="11"/>
  <c r="G649" i="11"/>
  <c r="G648" i="11"/>
  <c r="G647" i="11"/>
  <c r="G646" i="11"/>
  <c r="G645" i="11"/>
  <c r="G644" i="11"/>
  <c r="G643" i="11"/>
  <c r="G642" i="11"/>
  <c r="G641" i="11"/>
  <c r="G640" i="11"/>
  <c r="G639" i="11"/>
  <c r="G638" i="11"/>
  <c r="G637" i="11"/>
  <c r="G636" i="11"/>
  <c r="G635" i="11"/>
  <c r="G634" i="11"/>
  <c r="G633" i="11"/>
  <c r="G632" i="11"/>
  <c r="G631" i="11"/>
  <c r="G630" i="11"/>
  <c r="G629" i="11"/>
  <c r="G628" i="11"/>
  <c r="G627" i="11"/>
  <c r="G626" i="11"/>
  <c r="G625" i="11"/>
  <c r="G624" i="11"/>
  <c r="G623" i="11"/>
  <c r="G622" i="11"/>
  <c r="G621" i="11"/>
  <c r="G620" i="11"/>
  <c r="G619" i="11"/>
  <c r="G618" i="11"/>
  <c r="G617" i="11"/>
  <c r="G616" i="11"/>
  <c r="G615" i="11"/>
  <c r="G614" i="11"/>
  <c r="G613" i="11"/>
  <c r="G612" i="11"/>
  <c r="G611" i="11"/>
  <c r="G610" i="11"/>
  <c r="G609" i="11"/>
  <c r="G608" i="11"/>
  <c r="G607" i="11"/>
  <c r="G606" i="11"/>
  <c r="G605" i="11"/>
  <c r="G604" i="11"/>
  <c r="G603" i="11"/>
  <c r="G602" i="11"/>
  <c r="G601" i="11"/>
  <c r="G600" i="11"/>
  <c r="G599" i="11"/>
  <c r="G598" i="11"/>
  <c r="G597" i="11"/>
  <c r="G596" i="11"/>
  <c r="G595" i="11"/>
  <c r="G594" i="11"/>
  <c r="G593" i="11"/>
  <c r="G592" i="11"/>
  <c r="G591" i="11"/>
  <c r="G590" i="11"/>
  <c r="G589" i="11"/>
  <c r="G588" i="11"/>
  <c r="G587" i="11"/>
  <c r="G586" i="11"/>
  <c r="G585" i="11"/>
  <c r="G584" i="11"/>
  <c r="G583" i="11"/>
  <c r="G582" i="11"/>
  <c r="G581" i="11"/>
  <c r="G580" i="11"/>
  <c r="G579" i="11"/>
  <c r="G578" i="11"/>
  <c r="G577" i="11"/>
  <c r="G576" i="11"/>
  <c r="G575" i="11"/>
  <c r="G574" i="11"/>
  <c r="G573" i="11"/>
  <c r="G572" i="11"/>
  <c r="G571" i="11"/>
  <c r="G570" i="11"/>
  <c r="G569" i="11"/>
  <c r="G568" i="11"/>
  <c r="G567" i="11"/>
  <c r="G566" i="11"/>
  <c r="G565" i="11"/>
  <c r="G564" i="11"/>
  <c r="G563" i="11"/>
  <c r="G562" i="11"/>
  <c r="G561" i="11"/>
  <c r="G560" i="11"/>
  <c r="G559" i="11"/>
  <c r="G558" i="11"/>
  <c r="G557" i="11"/>
  <c r="G556" i="11"/>
  <c r="G555" i="11"/>
  <c r="G554" i="11"/>
  <c r="G553" i="11"/>
  <c r="G552" i="11"/>
  <c r="G551" i="11"/>
  <c r="G550" i="11"/>
  <c r="G549" i="11"/>
  <c r="G548" i="11"/>
  <c r="G547" i="11"/>
  <c r="G546" i="11"/>
  <c r="G545" i="11"/>
  <c r="G544" i="11"/>
  <c r="G543" i="11"/>
  <c r="G542" i="11"/>
  <c r="G541" i="11"/>
  <c r="G540" i="11"/>
  <c r="G539" i="11"/>
  <c r="G538" i="11"/>
  <c r="G537" i="11"/>
  <c r="G536" i="11"/>
  <c r="G535" i="11"/>
  <c r="G534" i="11"/>
  <c r="G533" i="11"/>
  <c r="G532" i="11"/>
  <c r="G531" i="11"/>
  <c r="G530" i="11"/>
  <c r="G529" i="11"/>
  <c r="G528" i="11"/>
  <c r="G527" i="11"/>
  <c r="G526" i="11"/>
  <c r="G525" i="11"/>
  <c r="G524" i="11"/>
  <c r="G523" i="11"/>
  <c r="G522" i="11"/>
  <c r="G521" i="11"/>
  <c r="G520" i="11"/>
  <c r="G519" i="11"/>
  <c r="G518" i="11"/>
  <c r="G517" i="11"/>
  <c r="G516" i="11"/>
  <c r="G515" i="11"/>
  <c r="G514" i="11"/>
  <c r="G513" i="11"/>
  <c r="G512" i="11"/>
  <c r="G511" i="11"/>
  <c r="G510" i="11"/>
  <c r="G509" i="11"/>
  <c r="G508" i="11"/>
  <c r="G507" i="11"/>
  <c r="G506" i="11"/>
  <c r="G505" i="11"/>
  <c r="G504" i="11"/>
  <c r="G503" i="11"/>
  <c r="G502" i="11"/>
  <c r="G501" i="11"/>
  <c r="G500" i="11"/>
  <c r="G499" i="11"/>
  <c r="G498" i="11"/>
  <c r="G497" i="11"/>
  <c r="G496" i="11"/>
  <c r="G495" i="11"/>
  <c r="G494" i="11"/>
  <c r="G493" i="11"/>
  <c r="G492" i="11"/>
  <c r="G491" i="11"/>
  <c r="G490" i="11"/>
  <c r="G489" i="11"/>
  <c r="G488" i="11"/>
  <c r="G487" i="11"/>
  <c r="G486" i="11"/>
  <c r="G485" i="11"/>
  <c r="G484" i="11"/>
  <c r="G483" i="11"/>
  <c r="G482" i="11"/>
  <c r="G481" i="11"/>
  <c r="G480" i="11"/>
  <c r="G479" i="11"/>
  <c r="G478" i="11"/>
  <c r="G477" i="11"/>
  <c r="G476" i="11"/>
  <c r="G475" i="11"/>
  <c r="G474" i="11"/>
  <c r="G473" i="11"/>
  <c r="G472" i="11"/>
  <c r="G471" i="11"/>
  <c r="G470" i="11"/>
  <c r="G469" i="11"/>
  <c r="G468" i="11"/>
  <c r="G467" i="11"/>
  <c r="G466" i="11"/>
  <c r="G465" i="11"/>
  <c r="G464" i="11"/>
  <c r="G463" i="11"/>
  <c r="G462" i="11"/>
  <c r="G461" i="11"/>
  <c r="G460" i="11"/>
  <c r="G459" i="11"/>
  <c r="G458" i="11"/>
  <c r="G457" i="11"/>
  <c r="G456" i="11"/>
  <c r="G455" i="11"/>
  <c r="G454" i="11"/>
  <c r="G453" i="11"/>
  <c r="G452" i="11"/>
  <c r="G451" i="11"/>
  <c r="G450" i="11"/>
  <c r="G449" i="11"/>
  <c r="G448" i="11"/>
  <c r="G447" i="11"/>
  <c r="G446" i="11"/>
  <c r="G445" i="11"/>
  <c r="G444" i="11"/>
  <c r="G443" i="11"/>
  <c r="G442" i="11"/>
  <c r="G441" i="11"/>
  <c r="G440" i="11"/>
  <c r="G439" i="11"/>
  <c r="G438" i="11"/>
  <c r="G437" i="11"/>
  <c r="G436" i="11"/>
  <c r="G435" i="11"/>
  <c r="G434" i="11"/>
  <c r="G433" i="11"/>
  <c r="G432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G406" i="11"/>
  <c r="G405" i="11"/>
  <c r="G404" i="11"/>
  <c r="G403" i="11"/>
  <c r="G402" i="11"/>
  <c r="G401" i="11"/>
  <c r="G400" i="11"/>
  <c r="G399" i="11"/>
  <c r="G398" i="11"/>
  <c r="G397" i="11"/>
  <c r="G396" i="11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2" i="11"/>
  <c r="G371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G295" i="11"/>
  <c r="G294" i="11"/>
  <c r="G293" i="11"/>
  <c r="G292" i="11"/>
  <c r="G291" i="11"/>
  <c r="G290" i="11"/>
  <c r="G289" i="11"/>
  <c r="G288" i="11"/>
  <c r="G287" i="11"/>
  <c r="G286" i="11"/>
  <c r="G285" i="11"/>
  <c r="G284" i="11"/>
  <c r="G283" i="11"/>
  <c r="G282" i="11"/>
  <c r="G281" i="11"/>
  <c r="G280" i="11"/>
  <c r="G279" i="11"/>
  <c r="G278" i="11"/>
  <c r="G277" i="11"/>
  <c r="G276" i="11"/>
  <c r="G275" i="11"/>
  <c r="G274" i="11"/>
  <c r="G273" i="11"/>
  <c r="G272" i="11"/>
  <c r="G271" i="11"/>
  <c r="G270" i="11"/>
  <c r="G269" i="11"/>
  <c r="G268" i="11"/>
  <c r="G267" i="11"/>
  <c r="G266" i="11"/>
  <c r="G265" i="11"/>
  <c r="G264" i="11"/>
  <c r="G263" i="11"/>
  <c r="G262" i="11"/>
  <c r="G261" i="11"/>
  <c r="G260" i="11"/>
  <c r="G259" i="11"/>
  <c r="G258" i="11"/>
  <c r="G257" i="11"/>
  <c r="G256" i="11"/>
  <c r="G255" i="11"/>
  <c r="G254" i="11"/>
  <c r="G253" i="11"/>
  <c r="G252" i="11"/>
  <c r="G251" i="11"/>
  <c r="G250" i="11"/>
  <c r="G249" i="11"/>
  <c r="G248" i="11"/>
  <c r="G247" i="11"/>
  <c r="G246" i="11"/>
  <c r="G245" i="11"/>
  <c r="G244" i="11"/>
  <c r="G243" i="11"/>
  <c r="G242" i="11"/>
  <c r="G241" i="11"/>
  <c r="G240" i="11"/>
  <c r="G239" i="11"/>
  <c r="G238" i="11"/>
  <c r="G237" i="11"/>
  <c r="G236" i="11"/>
  <c r="G235" i="11"/>
  <c r="G234" i="11"/>
  <c r="G233" i="11"/>
  <c r="G232" i="11"/>
  <c r="G231" i="11"/>
  <c r="G230" i="11"/>
  <c r="G229" i="11"/>
  <c r="G228" i="11"/>
  <c r="G227" i="11"/>
  <c r="G226" i="11"/>
  <c r="G225" i="11"/>
  <c r="G224" i="11"/>
  <c r="G223" i="11"/>
  <c r="G222" i="11"/>
  <c r="G221" i="11"/>
  <c r="G220" i="11"/>
  <c r="G219" i="11"/>
  <c r="G218" i="11"/>
  <c r="G217" i="11"/>
  <c r="G216" i="11"/>
  <c r="G215" i="11"/>
  <c r="G214" i="11"/>
  <c r="G213" i="11"/>
  <c r="G212" i="11"/>
  <c r="G211" i="11"/>
  <c r="G210" i="11"/>
  <c r="G209" i="11"/>
  <c r="G208" i="11"/>
  <c r="G207" i="11"/>
  <c r="G206" i="11"/>
  <c r="G205" i="11"/>
  <c r="G204" i="1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G185" i="11"/>
  <c r="G184" i="11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G166" i="11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51" i="11"/>
  <c r="G150" i="11"/>
  <c r="G149" i="11"/>
  <c r="G148" i="11"/>
  <c r="G147" i="11"/>
  <c r="G146" i="11"/>
  <c r="G145" i="11"/>
  <c r="G144" i="11"/>
  <c r="G143" i="11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1" i="11"/>
  <c r="F2570" i="11"/>
  <c r="F2569" i="11"/>
  <c r="F2568" i="11"/>
  <c r="F2567" i="11"/>
  <c r="F2566" i="11"/>
  <c r="F2565" i="11"/>
  <c r="F2564" i="11"/>
  <c r="F2563" i="11"/>
  <c r="F2562" i="11"/>
  <c r="F2561" i="11"/>
  <c r="F2560" i="11"/>
  <c r="F2559" i="11"/>
  <c r="F2558" i="11"/>
  <c r="F2557" i="11"/>
  <c r="F2556" i="11"/>
  <c r="F2555" i="11"/>
  <c r="F2554" i="11"/>
  <c r="F2553" i="11"/>
  <c r="F2552" i="11"/>
  <c r="F2551" i="11"/>
  <c r="F2550" i="11"/>
  <c r="F2549" i="11"/>
  <c r="F2548" i="11"/>
  <c r="F2547" i="11"/>
  <c r="F2546" i="11"/>
  <c r="F2545" i="11"/>
  <c r="F2544" i="11"/>
  <c r="F2543" i="11"/>
  <c r="F2542" i="11"/>
  <c r="F2541" i="11"/>
  <c r="F2540" i="11"/>
  <c r="F2539" i="11"/>
  <c r="F2538" i="11"/>
  <c r="F2537" i="11"/>
  <c r="F2536" i="11"/>
  <c r="F2535" i="11"/>
  <c r="F2534" i="11"/>
  <c r="F2533" i="11"/>
  <c r="F2532" i="11"/>
  <c r="F2531" i="11"/>
  <c r="F2530" i="11"/>
  <c r="F2529" i="11"/>
  <c r="F2528" i="11"/>
  <c r="F2527" i="11"/>
  <c r="F2526" i="11"/>
  <c r="F2525" i="11"/>
  <c r="F2524" i="11"/>
  <c r="F2523" i="11"/>
  <c r="F2522" i="11"/>
  <c r="F2521" i="11"/>
  <c r="F2520" i="11"/>
  <c r="F2519" i="11"/>
  <c r="F2518" i="11"/>
  <c r="F2517" i="11"/>
  <c r="F2516" i="11"/>
  <c r="F2515" i="11"/>
  <c r="F2514" i="11"/>
  <c r="F2513" i="11"/>
  <c r="F2512" i="11"/>
  <c r="F2511" i="11"/>
  <c r="F2510" i="11"/>
  <c r="F2509" i="11"/>
  <c r="F2508" i="11"/>
  <c r="F2507" i="11"/>
  <c r="F2506" i="11"/>
  <c r="F2505" i="11"/>
  <c r="F2504" i="11"/>
  <c r="F2503" i="11"/>
  <c r="F2502" i="11"/>
  <c r="F2501" i="11"/>
  <c r="F2500" i="11"/>
  <c r="F2499" i="11"/>
  <c r="F2498" i="11"/>
  <c r="F2497" i="11"/>
  <c r="F2496" i="11"/>
  <c r="F2495" i="11"/>
  <c r="F2494" i="11"/>
  <c r="F2493" i="11"/>
  <c r="F2492" i="11"/>
  <c r="F2491" i="11"/>
  <c r="F2490" i="11"/>
  <c r="F2489" i="11"/>
  <c r="F2488" i="11"/>
  <c r="F2487" i="11"/>
  <c r="F2486" i="11"/>
  <c r="F2485" i="11"/>
  <c r="F2484" i="11"/>
  <c r="F2483" i="11"/>
  <c r="F2482" i="11"/>
  <c r="F2481" i="11"/>
  <c r="F2480" i="11"/>
  <c r="F2479" i="11"/>
  <c r="F2478" i="11"/>
  <c r="F2477" i="11"/>
  <c r="F2476" i="11"/>
  <c r="F2475" i="11"/>
  <c r="F2474" i="11"/>
  <c r="F2473" i="11"/>
  <c r="F2472" i="11"/>
  <c r="F2471" i="11"/>
  <c r="F2470" i="11"/>
  <c r="F2469" i="11"/>
  <c r="F2468" i="11"/>
  <c r="F2467" i="11"/>
  <c r="F2466" i="11"/>
  <c r="F2465" i="11"/>
  <c r="F2464" i="11"/>
  <c r="F2463" i="11"/>
  <c r="F2462" i="11"/>
  <c r="F2461" i="11"/>
  <c r="F2460" i="11"/>
  <c r="F2459" i="11"/>
  <c r="F2458" i="11"/>
  <c r="F2457" i="11"/>
  <c r="F2456" i="11"/>
  <c r="F2455" i="11"/>
  <c r="F2454" i="11"/>
  <c r="F2453" i="11"/>
  <c r="F2452" i="11"/>
  <c r="F2451" i="11"/>
  <c r="F2450" i="11"/>
  <c r="F2449" i="11"/>
  <c r="F2448" i="11"/>
  <c r="F2447" i="11"/>
  <c r="F2446" i="11"/>
  <c r="F2445" i="11"/>
  <c r="F2444" i="11"/>
  <c r="F2443" i="11"/>
  <c r="F2442" i="11"/>
  <c r="F2441" i="11"/>
  <c r="F2440" i="11"/>
  <c r="F2439" i="11"/>
  <c r="F2438" i="11"/>
  <c r="F2437" i="11"/>
  <c r="F2436" i="11"/>
  <c r="F2435" i="11"/>
  <c r="F2434" i="11"/>
  <c r="F2433" i="11"/>
  <c r="F2432" i="11"/>
  <c r="F2431" i="11"/>
  <c r="F2430" i="11"/>
  <c r="F2429" i="11"/>
  <c r="F2428" i="11"/>
  <c r="F2427" i="11"/>
  <c r="F2426" i="11"/>
  <c r="F2425" i="11"/>
  <c r="F2424" i="11"/>
  <c r="F2423" i="11"/>
  <c r="F2422" i="11"/>
  <c r="F2421" i="11"/>
  <c r="F2420" i="11"/>
  <c r="F2419" i="11"/>
  <c r="F2418" i="11"/>
  <c r="F2417" i="11"/>
  <c r="F2416" i="11"/>
  <c r="F2415" i="11"/>
  <c r="F2414" i="11"/>
  <c r="F2413" i="11"/>
  <c r="F2412" i="11"/>
  <c r="F2411" i="11"/>
  <c r="F2410" i="11"/>
  <c r="F2409" i="11"/>
  <c r="F2408" i="11"/>
  <c r="F2407" i="11"/>
  <c r="F2406" i="11"/>
  <c r="F2405" i="11"/>
  <c r="F2404" i="11"/>
  <c r="F2403" i="11"/>
  <c r="F2402" i="11"/>
  <c r="F2401" i="11"/>
  <c r="F2400" i="11"/>
  <c r="F2399" i="11"/>
  <c r="F2398" i="11"/>
  <c r="F2397" i="11"/>
  <c r="F2396" i="11"/>
  <c r="F2395" i="11"/>
  <c r="F2394" i="11"/>
  <c r="F2393" i="11"/>
  <c r="F2392" i="11"/>
  <c r="F2391" i="11"/>
  <c r="F2390" i="11"/>
  <c r="F2389" i="11"/>
  <c r="F2388" i="11"/>
  <c r="F2387" i="11"/>
  <c r="F2386" i="11"/>
  <c r="F2385" i="11"/>
  <c r="F2384" i="11"/>
  <c r="F2383" i="11"/>
  <c r="F2382" i="11"/>
  <c r="F2381" i="11"/>
  <c r="F2380" i="11"/>
  <c r="F2379" i="11"/>
  <c r="F2378" i="11"/>
  <c r="F2377" i="11"/>
  <c r="F2376" i="11"/>
  <c r="F2375" i="11"/>
  <c r="F2374" i="11"/>
  <c r="F2373" i="11"/>
  <c r="F2372" i="11"/>
  <c r="F2371" i="11"/>
  <c r="F2370" i="11"/>
  <c r="F2369" i="11"/>
  <c r="F2368" i="11"/>
  <c r="F2367" i="11"/>
  <c r="F2366" i="11"/>
  <c r="F2365" i="11"/>
  <c r="F2364" i="11"/>
  <c r="F2363" i="11"/>
  <c r="F2362" i="11"/>
  <c r="F2361" i="11"/>
  <c r="F2360" i="11"/>
  <c r="F2359" i="11"/>
  <c r="F2358" i="11"/>
  <c r="F2357" i="11"/>
  <c r="F2356" i="11"/>
  <c r="F2355" i="11"/>
  <c r="F2354" i="11"/>
  <c r="F2353" i="11"/>
  <c r="F2352" i="11"/>
  <c r="F2351" i="11"/>
  <c r="F2350" i="11"/>
  <c r="F2349" i="11"/>
  <c r="F2348" i="11"/>
  <c r="F2347" i="11"/>
  <c r="F2346" i="11"/>
  <c r="F2345" i="11"/>
  <c r="F2344" i="11"/>
  <c r="F2343" i="11"/>
  <c r="F2342" i="11"/>
  <c r="F2341" i="11"/>
  <c r="F2340" i="11"/>
  <c r="F2339" i="11"/>
  <c r="F2338" i="11"/>
  <c r="F2337" i="11"/>
  <c r="F2336" i="11"/>
  <c r="F2335" i="11"/>
  <c r="F2334" i="11"/>
  <c r="F2333" i="11"/>
  <c r="F2332" i="11"/>
  <c r="F2331" i="11"/>
  <c r="F2330" i="11"/>
  <c r="F2329" i="11"/>
  <c r="F2328" i="11"/>
  <c r="F2327" i="11"/>
  <c r="F2326" i="11"/>
  <c r="F2325" i="11"/>
  <c r="F2324" i="11"/>
  <c r="F2323" i="11"/>
  <c r="F2322" i="11"/>
  <c r="F2321" i="11"/>
  <c r="F2320" i="11"/>
  <c r="F2319" i="11"/>
  <c r="F2318" i="11"/>
  <c r="F2317" i="11"/>
  <c r="F2316" i="11"/>
  <c r="F2315" i="11"/>
  <c r="F2314" i="11"/>
  <c r="F2313" i="11"/>
  <c r="F2312" i="11"/>
  <c r="F2311" i="11"/>
  <c r="F2310" i="11"/>
  <c r="F2309" i="11"/>
  <c r="F2308" i="11"/>
  <c r="F2307" i="11"/>
  <c r="F2306" i="11"/>
  <c r="F2305" i="11"/>
  <c r="F2304" i="11"/>
  <c r="F2303" i="11"/>
  <c r="F2302" i="11"/>
  <c r="F2301" i="11"/>
  <c r="F2300" i="11"/>
  <c r="F2299" i="11"/>
  <c r="F2298" i="11"/>
  <c r="F2297" i="11"/>
  <c r="F2296" i="11"/>
  <c r="F2295" i="11"/>
  <c r="F2294" i="11"/>
  <c r="F2293" i="11"/>
  <c r="F2292" i="11"/>
  <c r="F2291" i="11"/>
  <c r="F2290" i="11"/>
  <c r="F2289" i="11"/>
  <c r="F2288" i="11"/>
  <c r="F2287" i="11"/>
  <c r="F2286" i="11"/>
  <c r="F2285" i="11"/>
  <c r="F2284" i="11"/>
  <c r="F2283" i="11"/>
  <c r="F2282" i="11"/>
  <c r="F2281" i="11"/>
  <c r="F2280" i="11"/>
  <c r="F2279" i="11"/>
  <c r="F2278" i="11"/>
  <c r="F2277" i="11"/>
  <c r="F2276" i="11"/>
  <c r="F2275" i="11"/>
  <c r="F2274" i="11"/>
  <c r="F2273" i="11"/>
  <c r="F2272" i="11"/>
  <c r="F2271" i="11"/>
  <c r="F2270" i="11"/>
  <c r="F2269" i="11"/>
  <c r="F2268" i="11"/>
  <c r="F2267" i="11"/>
  <c r="F2266" i="11"/>
  <c r="F2265" i="11"/>
  <c r="F2264" i="11"/>
  <c r="F2263" i="11"/>
  <c r="F2262" i="11"/>
  <c r="F2261" i="11"/>
  <c r="F2260" i="11"/>
  <c r="F2259" i="11"/>
  <c r="F2258" i="11"/>
  <c r="F2257" i="11"/>
  <c r="F2256" i="11"/>
  <c r="F2255" i="11"/>
  <c r="F2254" i="11"/>
  <c r="F2253" i="11"/>
  <c r="F2252" i="11"/>
  <c r="F2251" i="11"/>
  <c r="F2250" i="11"/>
  <c r="F2249" i="11"/>
  <c r="F2248" i="11"/>
  <c r="F2247" i="11"/>
  <c r="F2246" i="11"/>
  <c r="F2245" i="11"/>
  <c r="F2244" i="11"/>
  <c r="F2243" i="11"/>
  <c r="F2242" i="11"/>
  <c r="F2241" i="11"/>
  <c r="F2240" i="11"/>
  <c r="F2239" i="11"/>
  <c r="F2238" i="11"/>
  <c r="F2237" i="11"/>
  <c r="F2236" i="11"/>
  <c r="F2235" i="11"/>
  <c r="F2234" i="11"/>
  <c r="F2233" i="11"/>
  <c r="F2232" i="11"/>
  <c r="F2231" i="11"/>
  <c r="F2230" i="11"/>
  <c r="F2229" i="11"/>
  <c r="F2228" i="11"/>
  <c r="F2227" i="11"/>
  <c r="F2226" i="11"/>
  <c r="F2225" i="11"/>
  <c r="F2224" i="11"/>
  <c r="F2223" i="11"/>
  <c r="F2222" i="11"/>
  <c r="F2221" i="11"/>
  <c r="F2220" i="11"/>
  <c r="F2219" i="11"/>
  <c r="F2218" i="11"/>
  <c r="F2217" i="11"/>
  <c r="F2216" i="11"/>
  <c r="F2215" i="11"/>
  <c r="F2214" i="11"/>
  <c r="F2213" i="11"/>
  <c r="F2212" i="11"/>
  <c r="F2211" i="11"/>
  <c r="F2210" i="11"/>
  <c r="F2209" i="11"/>
  <c r="F2208" i="11"/>
  <c r="F2207" i="11"/>
  <c r="F2206" i="11"/>
  <c r="F2205" i="11"/>
  <c r="F2204" i="11"/>
  <c r="F2203" i="11"/>
  <c r="F2202" i="11"/>
  <c r="F2201" i="11"/>
  <c r="F2200" i="11"/>
  <c r="F2199" i="11"/>
  <c r="F2198" i="11"/>
  <c r="F2197" i="11"/>
  <c r="F2196" i="11"/>
  <c r="F2195" i="11"/>
  <c r="F2194" i="11"/>
  <c r="F2193" i="11"/>
  <c r="F2192" i="11"/>
  <c r="F2191" i="11"/>
  <c r="F2190" i="11"/>
  <c r="F2189" i="11"/>
  <c r="F2188" i="11"/>
  <c r="F2187" i="11"/>
  <c r="F2186" i="11"/>
  <c r="F2185" i="11"/>
  <c r="F2184" i="11"/>
  <c r="F2183" i="11"/>
  <c r="F2182" i="11"/>
  <c r="F2181" i="11"/>
  <c r="F2180" i="11"/>
  <c r="F2179" i="11"/>
  <c r="F2178" i="11"/>
  <c r="F2177" i="11"/>
  <c r="F2176" i="11"/>
  <c r="F2175" i="11"/>
  <c r="F2174" i="11"/>
  <c r="F2173" i="11"/>
  <c r="F2172" i="11"/>
  <c r="F2171" i="11"/>
  <c r="F2170" i="11"/>
  <c r="F2169" i="11"/>
  <c r="F2168" i="11"/>
  <c r="F2167" i="11"/>
  <c r="F2166" i="11"/>
  <c r="F2165" i="11"/>
  <c r="F2164" i="11"/>
  <c r="F2163" i="11"/>
  <c r="F2162" i="11"/>
  <c r="F2161" i="11"/>
  <c r="F2160" i="11"/>
  <c r="F2159" i="11"/>
  <c r="F2158" i="11"/>
  <c r="F2157" i="11"/>
  <c r="F2156" i="11"/>
  <c r="F2155" i="11"/>
  <c r="F2154" i="11"/>
  <c r="F2153" i="11"/>
  <c r="F2152" i="11"/>
  <c r="F2151" i="11"/>
  <c r="F2150" i="11"/>
  <c r="F2149" i="11"/>
  <c r="F2148" i="11"/>
  <c r="F2147" i="11"/>
  <c r="F2146" i="11"/>
  <c r="F2145" i="11"/>
  <c r="F2144" i="11"/>
  <c r="F2143" i="11"/>
  <c r="F2142" i="11"/>
  <c r="F2141" i="11"/>
  <c r="F2140" i="11"/>
  <c r="F2139" i="11"/>
  <c r="F2138" i="11"/>
  <c r="F2137" i="11"/>
  <c r="F2136" i="11"/>
  <c r="F2135" i="11"/>
  <c r="F2134" i="11"/>
  <c r="F2133" i="11"/>
  <c r="F2132" i="11"/>
  <c r="F2131" i="11"/>
  <c r="F2130" i="11"/>
  <c r="F2129" i="11"/>
  <c r="F2128" i="11"/>
  <c r="F2127" i="11"/>
  <c r="F2126" i="11"/>
  <c r="F2125" i="11"/>
  <c r="F2124" i="11"/>
  <c r="F2123" i="11"/>
  <c r="F2122" i="11"/>
  <c r="F2121" i="11"/>
  <c r="F2120" i="11"/>
  <c r="F2119" i="11"/>
  <c r="F2118" i="11"/>
  <c r="F2117" i="11"/>
  <c r="F2116" i="11"/>
  <c r="F2115" i="11"/>
  <c r="F2114" i="11"/>
  <c r="F2113" i="11"/>
  <c r="F2112" i="11"/>
  <c r="F2111" i="11"/>
  <c r="F2110" i="11"/>
  <c r="F2109" i="11"/>
  <c r="F2108" i="11"/>
  <c r="F2107" i="11"/>
  <c r="F2106" i="11"/>
  <c r="F2105" i="11"/>
  <c r="F2104" i="11"/>
  <c r="F2103" i="11"/>
  <c r="F2102" i="11"/>
  <c r="F2101" i="11"/>
  <c r="F2100" i="11"/>
  <c r="F2099" i="11"/>
  <c r="F2098" i="11"/>
  <c r="F2097" i="11"/>
  <c r="F2096" i="11"/>
  <c r="F2095" i="11"/>
  <c r="F2094" i="11"/>
  <c r="F2093" i="11"/>
  <c r="F2092" i="11"/>
  <c r="F2091" i="11"/>
  <c r="F2090" i="11"/>
  <c r="F2089" i="11"/>
  <c r="F2088" i="11"/>
  <c r="F2087" i="11"/>
  <c r="F2086" i="11"/>
  <c r="F2085" i="11"/>
  <c r="F2084" i="11"/>
  <c r="F2083" i="11"/>
  <c r="F2082" i="11"/>
  <c r="F2081" i="11"/>
  <c r="F2080" i="11"/>
  <c r="F2079" i="11"/>
  <c r="F2078" i="11"/>
  <c r="F2077" i="11"/>
  <c r="F2076" i="11"/>
  <c r="F2075" i="11"/>
  <c r="F2074" i="11"/>
  <c r="F2073" i="11"/>
  <c r="F2072" i="11"/>
  <c r="F2071" i="11"/>
  <c r="F2070" i="11"/>
  <c r="F2069" i="11"/>
  <c r="F2068" i="11"/>
  <c r="F2067" i="11"/>
  <c r="F2066" i="11"/>
  <c r="F2065" i="11"/>
  <c r="F2064" i="11"/>
  <c r="F2063" i="11"/>
  <c r="F2062" i="11"/>
  <c r="F2061" i="11"/>
  <c r="F2060" i="11"/>
  <c r="F2059" i="11"/>
  <c r="F2058" i="11"/>
  <c r="F2057" i="11"/>
  <c r="F2056" i="11"/>
  <c r="F2055" i="11"/>
  <c r="F2054" i="11"/>
  <c r="F2053" i="11"/>
  <c r="F2052" i="11"/>
  <c r="F2051" i="11"/>
  <c r="F2050" i="11"/>
  <c r="F2049" i="11"/>
  <c r="F2048" i="11"/>
  <c r="F2047" i="11"/>
  <c r="F2046" i="11"/>
  <c r="F2045" i="11"/>
  <c r="F2044" i="11"/>
  <c r="F2043" i="11"/>
  <c r="F2042" i="11"/>
  <c r="F2041" i="11"/>
  <c r="F2040" i="11"/>
  <c r="F2039" i="11"/>
  <c r="F2038" i="11"/>
  <c r="F2037" i="11"/>
  <c r="F2036" i="11"/>
  <c r="F2035" i="11"/>
  <c r="F2034" i="11"/>
  <c r="F2033" i="11"/>
  <c r="F2032" i="11"/>
  <c r="F2031" i="11"/>
  <c r="F2030" i="11"/>
  <c r="F2029" i="11"/>
  <c r="F2028" i="11"/>
  <c r="F2027" i="11"/>
  <c r="F2026" i="11"/>
  <c r="F2025" i="11"/>
  <c r="F2024" i="11"/>
  <c r="F2023" i="11"/>
  <c r="F2022" i="11"/>
  <c r="F2021" i="11"/>
  <c r="F2020" i="11"/>
  <c r="F2019" i="11"/>
  <c r="F2018" i="11"/>
  <c r="F2017" i="11"/>
  <c r="F2016" i="11"/>
  <c r="F2015" i="11"/>
  <c r="F2014" i="11"/>
  <c r="F2013" i="11"/>
  <c r="F2012" i="11"/>
  <c r="F2011" i="11"/>
  <c r="F2010" i="11"/>
  <c r="F2009" i="11"/>
  <c r="F2008" i="11"/>
  <c r="F2007" i="11"/>
  <c r="F2006" i="11"/>
  <c r="F2005" i="11"/>
  <c r="F2004" i="11"/>
  <c r="F2003" i="11"/>
  <c r="F2002" i="11"/>
  <c r="F2001" i="11"/>
  <c r="F2000" i="11"/>
  <c r="F1999" i="11"/>
  <c r="F1998" i="11"/>
  <c r="F1997" i="11"/>
  <c r="F1996" i="11"/>
  <c r="F1995" i="11"/>
  <c r="F1994" i="11"/>
  <c r="F1993" i="11"/>
  <c r="F1992" i="11"/>
  <c r="F1991" i="11"/>
  <c r="F1990" i="11"/>
  <c r="F1989" i="11"/>
  <c r="F1988" i="11"/>
  <c r="F1987" i="11"/>
  <c r="F1986" i="11"/>
  <c r="F1985" i="11"/>
  <c r="F1984" i="11"/>
  <c r="F1983" i="11"/>
  <c r="F1982" i="11"/>
  <c r="F1981" i="11"/>
  <c r="F1980" i="11"/>
  <c r="F1979" i="11"/>
  <c r="F1978" i="11"/>
  <c r="F1977" i="11"/>
  <c r="F1976" i="11"/>
  <c r="F1975" i="11"/>
  <c r="F1974" i="11"/>
  <c r="F1973" i="11"/>
  <c r="F1972" i="11"/>
  <c r="F1971" i="11"/>
  <c r="F1970" i="11"/>
  <c r="F1969" i="11"/>
  <c r="F1968" i="11"/>
  <c r="F1967" i="11"/>
  <c r="F1966" i="11"/>
  <c r="F1965" i="11"/>
  <c r="F1964" i="11"/>
  <c r="F1963" i="11"/>
  <c r="F1962" i="11"/>
  <c r="F1961" i="11"/>
  <c r="F1960" i="11"/>
  <c r="F1959" i="11"/>
  <c r="F1958" i="11"/>
  <c r="F1957" i="11"/>
  <c r="F1956" i="11"/>
  <c r="F1955" i="11"/>
  <c r="F1954" i="11"/>
  <c r="F1953" i="11"/>
  <c r="F1952" i="11"/>
  <c r="F1951" i="11"/>
  <c r="F1950" i="11"/>
  <c r="F1949" i="11"/>
  <c r="F1948" i="11"/>
  <c r="F1947" i="11"/>
  <c r="F1946" i="11"/>
  <c r="F1945" i="11"/>
  <c r="F1944" i="11"/>
  <c r="F1943" i="11"/>
  <c r="F1942" i="11"/>
  <c r="F1941" i="11"/>
  <c r="F1940" i="11"/>
  <c r="F1939" i="11"/>
  <c r="F1938" i="11"/>
  <c r="F1937" i="11"/>
  <c r="F1936" i="11"/>
  <c r="F1935" i="11"/>
  <c r="F1934" i="11"/>
  <c r="F1933" i="11"/>
  <c r="F1932" i="11"/>
  <c r="F1931" i="11"/>
  <c r="F1930" i="11"/>
  <c r="F1929" i="11"/>
  <c r="F1928" i="11"/>
  <c r="F1927" i="11"/>
  <c r="F1926" i="11"/>
  <c r="F1925" i="11"/>
  <c r="F1924" i="11"/>
  <c r="F1923" i="11"/>
  <c r="F1922" i="11"/>
  <c r="F1921" i="11"/>
  <c r="F1920" i="11"/>
  <c r="F1919" i="11"/>
  <c r="F1918" i="11"/>
  <c r="F1917" i="11"/>
  <c r="F1916" i="11"/>
  <c r="F1915" i="11"/>
  <c r="F1914" i="11"/>
  <c r="F1913" i="11"/>
  <c r="F1912" i="11"/>
  <c r="F1911" i="11"/>
  <c r="F1910" i="11"/>
  <c r="F1909" i="11"/>
  <c r="F1908" i="11"/>
  <c r="F1907" i="11"/>
  <c r="F1906" i="11"/>
  <c r="F1905" i="11"/>
  <c r="F1904" i="11"/>
  <c r="F1903" i="11"/>
  <c r="F1902" i="11"/>
  <c r="F1901" i="11"/>
  <c r="F1900" i="11"/>
  <c r="F1899" i="11"/>
  <c r="F1898" i="11"/>
  <c r="F1897" i="11"/>
  <c r="F1896" i="11"/>
  <c r="F1895" i="11"/>
  <c r="F1894" i="11"/>
  <c r="F1893" i="11"/>
  <c r="F1892" i="11"/>
  <c r="F1891" i="11"/>
  <c r="F1890" i="11"/>
  <c r="F1889" i="11"/>
  <c r="F1888" i="11"/>
  <c r="F1887" i="11"/>
  <c r="F1886" i="11"/>
  <c r="F1885" i="11"/>
  <c r="F1884" i="11"/>
  <c r="F1883" i="11"/>
  <c r="F1882" i="11"/>
  <c r="F1881" i="11"/>
  <c r="F1880" i="11"/>
  <c r="F1879" i="11"/>
  <c r="F1878" i="11"/>
  <c r="F1877" i="11"/>
  <c r="F1876" i="11"/>
  <c r="F1875" i="11"/>
  <c r="F1874" i="11"/>
  <c r="F1873" i="11"/>
  <c r="F1872" i="11"/>
  <c r="F1871" i="11"/>
  <c r="F1870" i="11"/>
  <c r="F1869" i="11"/>
  <c r="F1868" i="11"/>
  <c r="F1867" i="11"/>
  <c r="F1866" i="11"/>
  <c r="F1865" i="11"/>
  <c r="F1864" i="11"/>
  <c r="F1863" i="11"/>
  <c r="F1862" i="11"/>
  <c r="F1861" i="11"/>
  <c r="F1860" i="11"/>
  <c r="F1859" i="11"/>
  <c r="F1858" i="11"/>
  <c r="F1857" i="11"/>
  <c r="F1856" i="11"/>
  <c r="F1855" i="11"/>
  <c r="F1854" i="11"/>
  <c r="F1853" i="11"/>
  <c r="F1852" i="11"/>
  <c r="F1851" i="11"/>
  <c r="F1850" i="11"/>
  <c r="F1849" i="11"/>
  <c r="F1848" i="11"/>
  <c r="F1847" i="11"/>
  <c r="F1846" i="11"/>
  <c r="F1845" i="11"/>
  <c r="F1844" i="11"/>
  <c r="F1843" i="11"/>
  <c r="F1842" i="11"/>
  <c r="F1841" i="11"/>
  <c r="F1840" i="11"/>
  <c r="F1839" i="11"/>
  <c r="F1838" i="11"/>
  <c r="F1837" i="11"/>
  <c r="F1836" i="11"/>
  <c r="F1835" i="11"/>
  <c r="F1834" i="11"/>
  <c r="F1833" i="11"/>
  <c r="F1832" i="11"/>
  <c r="F1831" i="11"/>
  <c r="F1830" i="11"/>
  <c r="F1829" i="11"/>
  <c r="F1828" i="11"/>
  <c r="F1827" i="11"/>
  <c r="F1826" i="11"/>
  <c r="F1825" i="11"/>
  <c r="F1824" i="11"/>
  <c r="F1823" i="11"/>
  <c r="F1822" i="11"/>
  <c r="F1821" i="11"/>
  <c r="F1820" i="11"/>
  <c r="F1819" i="11"/>
  <c r="F1818" i="11"/>
  <c r="F1817" i="11"/>
  <c r="F1816" i="11"/>
  <c r="F1815" i="11"/>
  <c r="F1814" i="11"/>
  <c r="F1813" i="11"/>
  <c r="F1812" i="11"/>
  <c r="F1811" i="11"/>
  <c r="F1810" i="11"/>
  <c r="F1809" i="11"/>
  <c r="F1808" i="11"/>
  <c r="F1807" i="11"/>
  <c r="F1806" i="11"/>
  <c r="F1805" i="11"/>
  <c r="F1804" i="11"/>
  <c r="F1803" i="11"/>
  <c r="F1802" i="11"/>
  <c r="F1801" i="11"/>
  <c r="F1800" i="11"/>
  <c r="F1799" i="11"/>
  <c r="F1798" i="11"/>
  <c r="F1797" i="11"/>
  <c r="F1796" i="11"/>
  <c r="F1795" i="11"/>
  <c r="F1794" i="11"/>
  <c r="F1793" i="11"/>
  <c r="F1792" i="11"/>
  <c r="F1791" i="11"/>
  <c r="F1790" i="11"/>
  <c r="F1789" i="11"/>
  <c r="F1788" i="11"/>
  <c r="F1787" i="11"/>
  <c r="F1786" i="11"/>
  <c r="F1785" i="11"/>
  <c r="F1784" i="11"/>
  <c r="F1783" i="11"/>
  <c r="F1782" i="11"/>
  <c r="F1781" i="11"/>
  <c r="F1780" i="11"/>
  <c r="F1779" i="11"/>
  <c r="F1778" i="11"/>
  <c r="F1777" i="11"/>
  <c r="F1776" i="11"/>
  <c r="F1775" i="11"/>
  <c r="F1774" i="11"/>
  <c r="F1773" i="11"/>
  <c r="F1772" i="11"/>
  <c r="F1771" i="11"/>
  <c r="F1770" i="11"/>
  <c r="F1769" i="11"/>
  <c r="F1768" i="11"/>
  <c r="F1767" i="11"/>
  <c r="F1766" i="11"/>
  <c r="F1765" i="11"/>
  <c r="F1764" i="11"/>
  <c r="F1763" i="11"/>
  <c r="F1762" i="11"/>
  <c r="F1761" i="11"/>
  <c r="F1760" i="11"/>
  <c r="F1759" i="11"/>
  <c r="F1758" i="11"/>
  <c r="F1757" i="11"/>
  <c r="F1756" i="11"/>
  <c r="F1755" i="11"/>
  <c r="F1754" i="11"/>
  <c r="F1753" i="11"/>
  <c r="F1752" i="11"/>
  <c r="F1751" i="11"/>
  <c r="F1750" i="11"/>
  <c r="F1749" i="11"/>
  <c r="F1748" i="11"/>
  <c r="F1747" i="11"/>
  <c r="F1746" i="11"/>
  <c r="F1745" i="11"/>
  <c r="F1744" i="11"/>
  <c r="F1743" i="11"/>
  <c r="F1742" i="11"/>
  <c r="F1741" i="11"/>
  <c r="F1740" i="11"/>
  <c r="F1739" i="11"/>
  <c r="F1738" i="11"/>
  <c r="F1737" i="11"/>
  <c r="F1736" i="11"/>
  <c r="F1735" i="11"/>
  <c r="F1734" i="11"/>
  <c r="F1733" i="11"/>
  <c r="F1732" i="11"/>
  <c r="F1731" i="11"/>
  <c r="F1730" i="11"/>
  <c r="F1729" i="11"/>
  <c r="F1728" i="11"/>
  <c r="F1727" i="11"/>
  <c r="F1726" i="11"/>
  <c r="F1725" i="11"/>
  <c r="F1724" i="11"/>
  <c r="F1723" i="11"/>
  <c r="F1722" i="11"/>
  <c r="F1721" i="11"/>
  <c r="F1720" i="11"/>
  <c r="F1719" i="11"/>
  <c r="F1718" i="11"/>
  <c r="F1717" i="11"/>
  <c r="F1716" i="11"/>
  <c r="F1715" i="11"/>
  <c r="F1714" i="11"/>
  <c r="F1713" i="11"/>
  <c r="F1712" i="11"/>
  <c r="F1711" i="11"/>
  <c r="F1710" i="11"/>
  <c r="F1709" i="11"/>
  <c r="F1708" i="11"/>
  <c r="F1707" i="11"/>
  <c r="F1706" i="11"/>
  <c r="F1705" i="11"/>
  <c r="F1704" i="11"/>
  <c r="F1703" i="11"/>
  <c r="F1702" i="11"/>
  <c r="F1701" i="11"/>
  <c r="F1700" i="11"/>
  <c r="F1699" i="11"/>
  <c r="F1698" i="11"/>
  <c r="F1697" i="11"/>
  <c r="F1696" i="11"/>
  <c r="F1695" i="11"/>
  <c r="F1694" i="11"/>
  <c r="F1693" i="11"/>
  <c r="F1692" i="11"/>
  <c r="F1691" i="11"/>
  <c r="F1690" i="11"/>
  <c r="F1689" i="11"/>
  <c r="F1688" i="11"/>
  <c r="F1687" i="11"/>
  <c r="F1686" i="11"/>
  <c r="F1685" i="11"/>
  <c r="F1684" i="11"/>
  <c r="F1683" i="11"/>
  <c r="F1682" i="11"/>
  <c r="F1681" i="11"/>
  <c r="F1680" i="11"/>
  <c r="F1679" i="11"/>
  <c r="F1678" i="11"/>
  <c r="F1677" i="11"/>
  <c r="F1676" i="11"/>
  <c r="F1675" i="11"/>
  <c r="F1674" i="11"/>
  <c r="F1673" i="11"/>
  <c r="F1672" i="11"/>
  <c r="F1671" i="11"/>
  <c r="F1670" i="11"/>
  <c r="F1669" i="11"/>
  <c r="F1668" i="11"/>
  <c r="F1667" i="11"/>
  <c r="F1666" i="11"/>
  <c r="F1665" i="11"/>
  <c r="F1664" i="11"/>
  <c r="F1663" i="11"/>
  <c r="F1662" i="11"/>
  <c r="F1661" i="11"/>
  <c r="F1660" i="11"/>
  <c r="F1659" i="11"/>
  <c r="F1658" i="11"/>
  <c r="F1657" i="11"/>
  <c r="F1656" i="11"/>
  <c r="F1655" i="11"/>
  <c r="F1654" i="11"/>
  <c r="F1653" i="11"/>
  <c r="F1652" i="11"/>
  <c r="F1651" i="11"/>
  <c r="F1650" i="11"/>
  <c r="F1649" i="11"/>
  <c r="F1648" i="11"/>
  <c r="F1647" i="11"/>
  <c r="F1646" i="11"/>
  <c r="F1645" i="11"/>
  <c r="F1644" i="11"/>
  <c r="F1643" i="11"/>
  <c r="F1642" i="11"/>
  <c r="F1641" i="11"/>
  <c r="F1640" i="11"/>
  <c r="F1639" i="11"/>
  <c r="F1638" i="11"/>
  <c r="F1637" i="11"/>
  <c r="F1636" i="11"/>
  <c r="F1635" i="11"/>
  <c r="F1634" i="11"/>
  <c r="F1633" i="11"/>
  <c r="F1632" i="11"/>
  <c r="F1631" i="11"/>
  <c r="F1630" i="11"/>
  <c r="F1629" i="11"/>
  <c r="F1628" i="11"/>
  <c r="F1627" i="11"/>
  <c r="F1626" i="11"/>
  <c r="F1625" i="11"/>
  <c r="F1624" i="11"/>
  <c r="F1623" i="11"/>
  <c r="F1622" i="11"/>
  <c r="F1621" i="11"/>
  <c r="F1620" i="11"/>
  <c r="F1619" i="11"/>
  <c r="F1618" i="11"/>
  <c r="F1617" i="11"/>
  <c r="F1616" i="11"/>
  <c r="F1615" i="11"/>
  <c r="F1614" i="11"/>
  <c r="F1613" i="11"/>
  <c r="F1612" i="11"/>
  <c r="F1611" i="11"/>
  <c r="F1610" i="11"/>
  <c r="F1609" i="11"/>
  <c r="F1608" i="11"/>
  <c r="F1607" i="11"/>
  <c r="F1606" i="11"/>
  <c r="F1605" i="11"/>
  <c r="F1604" i="11"/>
  <c r="F1603" i="11"/>
  <c r="F1602" i="11"/>
  <c r="F1601" i="11"/>
  <c r="F1600" i="11"/>
  <c r="F1599" i="11"/>
  <c r="F1598" i="11"/>
  <c r="F1597" i="11"/>
  <c r="F1596" i="11"/>
  <c r="F1595" i="11"/>
  <c r="F1594" i="11"/>
  <c r="F1593" i="11"/>
  <c r="F1592" i="11"/>
  <c r="F1591" i="11"/>
  <c r="F1590" i="11"/>
  <c r="F1589" i="11"/>
  <c r="F1588" i="11"/>
  <c r="F1587" i="11"/>
  <c r="F1586" i="11"/>
  <c r="F1585" i="11"/>
  <c r="F1584" i="11"/>
  <c r="F1583" i="11"/>
  <c r="F1582" i="11"/>
  <c r="F1581" i="11"/>
  <c r="F1580" i="11"/>
  <c r="F1579" i="11"/>
  <c r="F1578" i="11"/>
  <c r="F1577" i="11"/>
  <c r="F1576" i="11"/>
  <c r="F1575" i="11"/>
  <c r="F1574" i="11"/>
  <c r="F1573" i="11"/>
  <c r="F1572" i="11"/>
  <c r="F1571" i="11"/>
  <c r="F1570" i="11"/>
  <c r="F1569" i="11"/>
  <c r="F1568" i="11"/>
  <c r="F1567" i="11"/>
  <c r="F1566" i="11"/>
  <c r="F1565" i="11"/>
  <c r="F1564" i="11"/>
  <c r="F1563" i="11"/>
  <c r="F1562" i="11"/>
  <c r="F1561" i="11"/>
  <c r="F1560" i="11"/>
  <c r="F1559" i="11"/>
  <c r="F1558" i="11"/>
  <c r="F1557" i="11"/>
  <c r="F1556" i="11"/>
  <c r="F1555" i="11"/>
  <c r="F1554" i="11"/>
  <c r="F1553" i="11"/>
  <c r="F1552" i="11"/>
  <c r="F1551" i="11"/>
  <c r="F1550" i="11"/>
  <c r="F1549" i="11"/>
  <c r="F1548" i="11"/>
  <c r="F1547" i="11"/>
  <c r="F1546" i="11"/>
  <c r="F1545" i="11"/>
  <c r="F1544" i="11"/>
  <c r="F1543" i="11"/>
  <c r="F1542" i="11"/>
  <c r="F1541" i="11"/>
  <c r="F1540" i="11"/>
  <c r="F1539" i="11"/>
  <c r="F1538" i="11"/>
  <c r="F1537" i="11"/>
  <c r="F1536" i="11"/>
  <c r="F1535" i="11"/>
  <c r="F1534" i="11"/>
  <c r="F1533" i="11"/>
  <c r="F1532" i="11"/>
  <c r="F1531" i="11"/>
  <c r="F1530" i="11"/>
  <c r="F1529" i="11"/>
  <c r="F1528" i="11"/>
  <c r="F1527" i="11"/>
  <c r="F1526" i="11"/>
  <c r="F1525" i="11"/>
  <c r="F1524" i="11"/>
  <c r="F1523" i="11"/>
  <c r="F1522" i="11"/>
  <c r="F1521" i="11"/>
  <c r="F1520" i="11"/>
  <c r="F1519" i="11"/>
  <c r="F1518" i="11"/>
  <c r="F1517" i="11"/>
  <c r="F1516" i="11"/>
  <c r="F1515" i="11"/>
  <c r="F1514" i="11"/>
  <c r="F1513" i="11"/>
  <c r="F1512" i="11"/>
  <c r="F1511" i="11"/>
  <c r="F1510" i="11"/>
  <c r="F1509" i="11"/>
  <c r="F1508" i="11"/>
  <c r="F1507" i="11"/>
  <c r="F1506" i="11"/>
  <c r="F1505" i="11"/>
  <c r="F1504" i="11"/>
  <c r="F1503" i="11"/>
  <c r="F1502" i="11"/>
  <c r="F1501" i="11"/>
  <c r="F1500" i="11"/>
  <c r="F1499" i="11"/>
  <c r="F1498" i="11"/>
  <c r="F1497" i="11"/>
  <c r="F1496" i="11"/>
  <c r="F1495" i="11"/>
  <c r="F1494" i="11"/>
  <c r="F1493" i="11"/>
  <c r="F1492" i="11"/>
  <c r="F1491" i="11"/>
  <c r="F1490" i="11"/>
  <c r="F1489" i="11"/>
  <c r="F1488" i="11"/>
  <c r="F1487" i="11"/>
  <c r="F1486" i="11"/>
  <c r="F1485" i="11"/>
  <c r="F1484" i="11"/>
  <c r="F1483" i="11"/>
  <c r="F1482" i="11"/>
  <c r="F1481" i="11"/>
  <c r="F1480" i="11"/>
  <c r="F1479" i="11"/>
  <c r="F1478" i="11"/>
  <c r="F1477" i="11"/>
  <c r="F1476" i="11"/>
  <c r="F1475" i="11"/>
  <c r="F1474" i="11"/>
  <c r="F1473" i="11"/>
  <c r="F1472" i="11"/>
  <c r="F1471" i="11"/>
  <c r="F1470" i="11"/>
  <c r="F1469" i="11"/>
  <c r="F1468" i="11"/>
  <c r="F1467" i="11"/>
  <c r="F1466" i="11"/>
  <c r="F1465" i="11"/>
  <c r="F1464" i="11"/>
  <c r="F1463" i="11"/>
  <c r="F1462" i="11"/>
  <c r="F1461" i="11"/>
  <c r="F1460" i="11"/>
  <c r="F1459" i="11"/>
  <c r="F1458" i="11"/>
  <c r="F1457" i="11"/>
  <c r="F1456" i="11"/>
  <c r="F1455" i="11"/>
  <c r="F1454" i="11"/>
  <c r="F1453" i="11"/>
  <c r="F1452" i="11"/>
  <c r="F1451" i="11"/>
  <c r="F1450" i="11"/>
  <c r="F1449" i="11"/>
  <c r="F1448" i="11"/>
  <c r="F1447" i="11"/>
  <c r="F1446" i="11"/>
  <c r="F1445" i="11"/>
  <c r="F1444" i="11"/>
  <c r="F1443" i="11"/>
  <c r="F1442" i="11"/>
  <c r="F1441" i="11"/>
  <c r="F1440" i="11"/>
  <c r="F1439" i="11"/>
  <c r="F1438" i="11"/>
  <c r="F1437" i="11"/>
  <c r="F1436" i="11"/>
  <c r="F1435" i="11"/>
  <c r="F1434" i="11"/>
  <c r="F1433" i="11"/>
  <c r="F1432" i="11"/>
  <c r="F1431" i="11"/>
  <c r="F1430" i="11"/>
  <c r="F1429" i="11"/>
  <c r="F1428" i="11"/>
  <c r="F1427" i="11"/>
  <c r="F1426" i="11"/>
  <c r="F1425" i="11"/>
  <c r="F1424" i="11"/>
  <c r="F1423" i="11"/>
  <c r="F1422" i="11"/>
  <c r="F1421" i="11"/>
  <c r="F1420" i="11"/>
  <c r="F1419" i="11"/>
  <c r="F1418" i="11"/>
  <c r="F1417" i="11"/>
  <c r="F1416" i="11"/>
  <c r="F1415" i="11"/>
  <c r="F1414" i="11"/>
  <c r="F1413" i="11"/>
  <c r="F1412" i="11"/>
  <c r="F1411" i="11"/>
  <c r="F1410" i="11"/>
  <c r="F1409" i="11"/>
  <c r="F1408" i="11"/>
  <c r="F1407" i="11"/>
  <c r="F1406" i="11"/>
  <c r="F1405" i="11"/>
  <c r="F1404" i="11"/>
  <c r="F1403" i="11"/>
  <c r="F1402" i="11"/>
  <c r="F1401" i="11"/>
  <c r="F1400" i="11"/>
  <c r="F1399" i="11"/>
  <c r="F1398" i="11"/>
  <c r="F1397" i="11"/>
  <c r="F1396" i="11"/>
  <c r="F1395" i="11"/>
  <c r="F1394" i="11"/>
  <c r="F1393" i="11"/>
  <c r="F1392" i="11"/>
  <c r="F1391" i="11"/>
  <c r="F1390" i="11"/>
  <c r="F1389" i="11"/>
  <c r="F1388" i="11"/>
  <c r="F1387" i="11"/>
  <c r="F1386" i="11"/>
  <c r="F1385" i="11"/>
  <c r="F1384" i="11"/>
  <c r="F1383" i="11"/>
  <c r="F1382" i="11"/>
  <c r="F1381" i="11"/>
  <c r="F1380" i="11"/>
  <c r="F1379" i="11"/>
  <c r="F1378" i="11"/>
  <c r="F1377" i="11"/>
  <c r="F1376" i="11"/>
  <c r="F1375" i="11"/>
  <c r="F1374" i="11"/>
  <c r="F1373" i="11"/>
  <c r="F1372" i="11"/>
  <c r="F1371" i="11"/>
  <c r="F1370" i="11"/>
  <c r="F1369" i="11"/>
  <c r="F1368" i="11"/>
  <c r="F1367" i="11"/>
  <c r="F1366" i="11"/>
  <c r="F1365" i="11"/>
  <c r="F1364" i="11"/>
  <c r="F1363" i="11"/>
  <c r="F1362" i="11"/>
  <c r="F1361" i="11"/>
  <c r="F1360" i="11"/>
  <c r="F1359" i="11"/>
  <c r="F1358" i="11"/>
  <c r="F1357" i="11"/>
  <c r="F1356" i="11"/>
  <c r="F1355" i="11"/>
  <c r="F1354" i="11"/>
  <c r="F1353" i="11"/>
  <c r="F1352" i="11"/>
  <c r="F1351" i="11"/>
  <c r="F1350" i="11"/>
  <c r="F1349" i="11"/>
  <c r="F1348" i="11"/>
  <c r="F1347" i="11"/>
  <c r="F1346" i="11"/>
  <c r="F1345" i="11"/>
  <c r="F1344" i="11"/>
  <c r="F1343" i="11"/>
  <c r="F1342" i="11"/>
  <c r="F1341" i="11"/>
  <c r="F1340" i="11"/>
  <c r="F1339" i="11"/>
  <c r="F1338" i="11"/>
  <c r="F1337" i="11"/>
  <c r="F1336" i="11"/>
  <c r="F1335" i="11"/>
  <c r="F1334" i="11"/>
  <c r="F1333" i="11"/>
  <c r="F1332" i="11"/>
  <c r="F1331" i="11"/>
  <c r="F1330" i="11"/>
  <c r="F1329" i="11"/>
  <c r="F1328" i="11"/>
  <c r="F1327" i="11"/>
  <c r="F1326" i="11"/>
  <c r="F1325" i="11"/>
  <c r="F1324" i="11"/>
  <c r="F1323" i="11"/>
  <c r="F1322" i="11"/>
  <c r="F1321" i="11"/>
  <c r="F1320" i="11"/>
  <c r="F1319" i="11"/>
  <c r="F1318" i="11"/>
  <c r="F1317" i="11"/>
  <c r="F1316" i="11"/>
  <c r="F1315" i="11"/>
  <c r="F1314" i="11"/>
  <c r="F1313" i="11"/>
  <c r="F1312" i="11"/>
  <c r="F1311" i="11"/>
  <c r="F1310" i="11"/>
  <c r="F1309" i="11"/>
  <c r="F1308" i="11"/>
  <c r="F1307" i="11"/>
  <c r="F1306" i="11"/>
  <c r="F1305" i="11"/>
  <c r="F1304" i="11"/>
  <c r="F1303" i="11"/>
  <c r="F1302" i="11"/>
  <c r="F1301" i="11"/>
  <c r="F1300" i="11"/>
  <c r="F1299" i="11"/>
  <c r="F1298" i="11"/>
  <c r="F1297" i="11"/>
  <c r="F1296" i="11"/>
  <c r="F1295" i="11"/>
  <c r="F1294" i="11"/>
  <c r="F1293" i="11"/>
  <c r="F1292" i="11"/>
  <c r="F1291" i="11"/>
  <c r="F1290" i="11"/>
  <c r="F1289" i="11"/>
  <c r="F1288" i="11"/>
  <c r="F1287" i="11"/>
  <c r="F1286" i="11"/>
  <c r="F1285" i="11"/>
  <c r="F1284" i="11"/>
  <c r="F1283" i="11"/>
  <c r="F1282" i="11"/>
  <c r="F1281" i="11"/>
  <c r="F1280" i="11"/>
  <c r="F1279" i="11"/>
  <c r="F1278" i="11"/>
  <c r="F1277" i="11"/>
  <c r="F1276" i="11"/>
  <c r="F1275" i="11"/>
  <c r="F1274" i="11"/>
  <c r="F1273" i="11"/>
  <c r="F1272" i="11"/>
  <c r="F1271" i="11"/>
  <c r="F1270" i="11"/>
  <c r="F1269" i="11"/>
  <c r="F1268" i="11"/>
  <c r="F1267" i="11"/>
  <c r="F1266" i="11"/>
  <c r="F1265" i="11"/>
  <c r="F1264" i="11"/>
  <c r="F1263" i="11"/>
  <c r="F1262" i="11"/>
  <c r="F1261" i="11"/>
  <c r="F1260" i="11"/>
  <c r="F1259" i="11"/>
  <c r="F1258" i="11"/>
  <c r="F1257" i="11"/>
  <c r="F1256" i="11"/>
  <c r="F1255" i="11"/>
  <c r="F1254" i="11"/>
  <c r="F1253" i="11"/>
  <c r="F1252" i="11"/>
  <c r="F1251" i="11"/>
  <c r="F1250" i="11"/>
  <c r="F1249" i="11"/>
  <c r="F1248" i="11"/>
  <c r="F1247" i="11"/>
  <c r="F1246" i="11"/>
  <c r="F1245" i="11"/>
  <c r="F1244" i="11"/>
  <c r="F1243" i="11"/>
  <c r="F1242" i="11"/>
  <c r="F1241" i="11"/>
  <c r="F1240" i="11"/>
  <c r="F1239" i="11"/>
  <c r="F1238" i="11"/>
  <c r="F1237" i="11"/>
  <c r="F1236" i="11"/>
  <c r="F1235" i="11"/>
  <c r="F1234" i="11"/>
  <c r="F1233" i="11"/>
  <c r="F1232" i="11"/>
  <c r="F1231" i="11"/>
  <c r="F1230" i="11"/>
  <c r="F1229" i="11"/>
  <c r="F1228" i="11"/>
  <c r="F1227" i="11"/>
  <c r="F1226" i="11"/>
  <c r="F1225" i="11"/>
  <c r="F1224" i="11"/>
  <c r="F1223" i="11"/>
  <c r="F1222" i="11"/>
  <c r="F1221" i="11"/>
  <c r="F1220" i="11"/>
  <c r="F1219" i="11"/>
  <c r="F1218" i="11"/>
  <c r="F1217" i="11"/>
  <c r="F1216" i="11"/>
  <c r="F1215" i="11"/>
  <c r="F1214" i="11"/>
  <c r="F1213" i="11"/>
  <c r="F1212" i="11"/>
  <c r="F1211" i="11"/>
  <c r="F1210" i="11"/>
  <c r="F1209" i="11"/>
  <c r="F1208" i="11"/>
  <c r="F1207" i="11"/>
  <c r="F1206" i="11"/>
  <c r="F1205" i="11"/>
  <c r="F1204" i="11"/>
  <c r="F1203" i="11"/>
  <c r="F1202" i="11"/>
  <c r="F1201" i="11"/>
  <c r="F1200" i="11"/>
  <c r="F1199" i="11"/>
  <c r="F1198" i="11"/>
  <c r="F1197" i="11"/>
  <c r="F1196" i="11"/>
  <c r="F1195" i="11"/>
  <c r="F1194" i="11"/>
  <c r="F1193" i="11"/>
  <c r="F1192" i="11"/>
  <c r="F1191" i="11"/>
  <c r="F1190" i="11"/>
  <c r="F1189" i="11"/>
  <c r="F1188" i="11"/>
  <c r="F1187" i="11"/>
  <c r="F1186" i="11"/>
  <c r="F1185" i="11"/>
  <c r="F1184" i="11"/>
  <c r="F1183" i="11"/>
  <c r="F1182" i="11"/>
  <c r="F1181" i="11"/>
  <c r="F1180" i="11"/>
  <c r="F1179" i="11"/>
  <c r="F1178" i="11"/>
  <c r="F1177" i="11"/>
  <c r="F1176" i="11"/>
  <c r="F1175" i="11"/>
  <c r="F1174" i="11"/>
  <c r="F1173" i="11"/>
  <c r="F1172" i="11"/>
  <c r="F1171" i="11"/>
  <c r="F1170" i="11"/>
  <c r="F1169" i="11"/>
  <c r="F1168" i="11"/>
  <c r="F1167" i="11"/>
  <c r="F1166" i="11"/>
  <c r="F1165" i="11"/>
  <c r="F1164" i="11"/>
  <c r="F1163" i="11"/>
  <c r="F1162" i="11"/>
  <c r="F1161" i="11"/>
  <c r="F1160" i="11"/>
  <c r="F1159" i="11"/>
  <c r="F1158" i="11"/>
  <c r="F1157" i="11"/>
  <c r="F1156" i="11"/>
  <c r="F1155" i="11"/>
  <c r="F1154" i="11"/>
  <c r="F1153" i="11"/>
  <c r="F1152" i="11"/>
  <c r="F1151" i="11"/>
  <c r="F1150" i="11"/>
  <c r="F1149" i="11"/>
  <c r="F1148" i="11"/>
  <c r="F1147" i="11"/>
  <c r="F1146" i="11"/>
  <c r="F1145" i="11"/>
  <c r="F1144" i="11"/>
  <c r="F1143" i="11"/>
  <c r="F1142" i="11"/>
  <c r="F1141" i="11"/>
  <c r="F1140" i="11"/>
  <c r="F1139" i="11"/>
  <c r="F1138" i="11"/>
  <c r="F1137" i="11"/>
  <c r="F1136" i="11"/>
  <c r="F1135" i="11"/>
  <c r="F1134" i="11"/>
  <c r="F1133" i="11"/>
  <c r="F1132" i="11"/>
  <c r="F1131" i="11"/>
  <c r="F1130" i="11"/>
  <c r="F1129" i="11"/>
  <c r="F1128" i="11"/>
  <c r="F1127" i="11"/>
  <c r="F1126" i="11"/>
  <c r="F1125" i="11"/>
  <c r="F1124" i="11"/>
  <c r="F1123" i="11"/>
  <c r="F1122" i="11"/>
  <c r="F1121" i="11"/>
  <c r="F1120" i="11"/>
  <c r="F1119" i="11"/>
  <c r="F1118" i="11"/>
  <c r="F1117" i="11"/>
  <c r="F1116" i="11"/>
  <c r="F1115" i="11"/>
  <c r="F1114" i="11"/>
  <c r="F1113" i="11"/>
  <c r="F1112" i="11"/>
  <c r="F1111" i="11"/>
  <c r="F1110" i="11"/>
  <c r="F1109" i="11"/>
  <c r="F1108" i="11"/>
  <c r="F1107" i="11"/>
  <c r="F1106" i="11"/>
  <c r="F1105" i="11"/>
  <c r="F1104" i="11"/>
  <c r="F1103" i="11"/>
  <c r="F1102" i="11"/>
  <c r="F1101" i="11"/>
  <c r="F1100" i="11"/>
  <c r="F1099" i="11"/>
  <c r="F1098" i="11"/>
  <c r="F1097" i="11"/>
  <c r="F1096" i="11"/>
  <c r="F1095" i="11"/>
  <c r="F1094" i="11"/>
  <c r="F1093" i="11"/>
  <c r="F1092" i="11"/>
  <c r="F1091" i="11"/>
  <c r="F1090" i="11"/>
  <c r="F1089" i="11"/>
  <c r="F1088" i="11"/>
  <c r="F1087" i="11"/>
  <c r="F1086" i="11"/>
  <c r="F1085" i="11"/>
  <c r="F1084" i="11"/>
  <c r="F1083" i="11"/>
  <c r="F1082" i="11"/>
  <c r="F1081" i="11"/>
  <c r="F1080" i="11"/>
  <c r="F1079" i="11"/>
  <c r="F1078" i="11"/>
  <c r="F1077" i="11"/>
  <c r="F1076" i="11"/>
  <c r="F1075" i="11"/>
  <c r="F1074" i="11"/>
  <c r="F1073" i="11"/>
  <c r="F1072" i="11"/>
  <c r="F1071" i="11"/>
  <c r="F1070" i="11"/>
  <c r="F1069" i="11"/>
  <c r="F1068" i="11"/>
  <c r="F1067" i="11"/>
  <c r="F1066" i="11"/>
  <c r="F1065" i="11"/>
  <c r="F1064" i="11"/>
  <c r="F1063" i="11"/>
  <c r="F1062" i="11"/>
  <c r="F1061" i="11"/>
  <c r="F1060" i="11"/>
  <c r="F1059" i="11"/>
  <c r="F1058" i="11"/>
  <c r="F1057" i="11"/>
  <c r="F1056" i="11"/>
  <c r="F1055" i="11"/>
  <c r="F1054" i="11"/>
  <c r="F1053" i="11"/>
  <c r="F1052" i="11"/>
  <c r="F1051" i="11"/>
  <c r="F1050" i="11"/>
  <c r="F1049" i="11"/>
  <c r="F1048" i="11"/>
  <c r="F1047" i="11"/>
  <c r="F1046" i="11"/>
  <c r="F1045" i="11"/>
  <c r="F1044" i="11"/>
  <c r="F1043" i="11"/>
  <c r="F1042" i="11"/>
  <c r="F1041" i="11"/>
  <c r="F1040" i="11"/>
  <c r="F1039" i="11"/>
  <c r="F1038" i="11"/>
  <c r="F1037" i="11"/>
  <c r="F1036" i="11"/>
  <c r="F1035" i="11"/>
  <c r="F1034" i="11"/>
  <c r="F1033" i="11"/>
  <c r="F1032" i="11"/>
  <c r="F1031" i="11"/>
  <c r="F1030" i="11"/>
  <c r="F1029" i="11"/>
  <c r="F1028" i="11"/>
  <c r="F1027" i="11"/>
  <c r="F1026" i="11"/>
  <c r="F1025" i="11"/>
  <c r="F1024" i="11"/>
  <c r="F1023" i="11"/>
  <c r="F1022" i="11"/>
  <c r="F1021" i="11"/>
  <c r="F1020" i="11"/>
  <c r="F1019" i="11"/>
  <c r="F1018" i="11"/>
  <c r="F1017" i="11"/>
  <c r="F1016" i="11"/>
  <c r="F1015" i="11"/>
  <c r="F1014" i="11"/>
  <c r="F1013" i="11"/>
  <c r="F1012" i="11"/>
  <c r="F1011" i="11"/>
  <c r="F1010" i="11"/>
  <c r="F1009" i="11"/>
  <c r="F1008" i="11"/>
  <c r="F1007" i="11"/>
  <c r="F1006" i="11"/>
  <c r="F1005" i="11"/>
  <c r="F1004" i="11"/>
  <c r="F1003" i="11"/>
  <c r="F1002" i="11"/>
  <c r="F1001" i="11"/>
  <c r="F1000" i="11"/>
  <c r="F999" i="11"/>
  <c r="F998" i="11"/>
  <c r="F997" i="11"/>
  <c r="F996" i="11"/>
  <c r="F995" i="11"/>
  <c r="F994" i="11"/>
  <c r="F993" i="11"/>
  <c r="F992" i="11"/>
  <c r="F991" i="11"/>
  <c r="F990" i="11"/>
  <c r="F989" i="11"/>
  <c r="F988" i="11"/>
  <c r="F987" i="11"/>
  <c r="F986" i="11"/>
  <c r="F985" i="11"/>
  <c r="F984" i="11"/>
  <c r="F983" i="11"/>
  <c r="F982" i="11"/>
  <c r="F981" i="11"/>
  <c r="F980" i="11"/>
  <c r="F979" i="11"/>
  <c r="F978" i="11"/>
  <c r="F977" i="11"/>
  <c r="F976" i="11"/>
  <c r="F975" i="11"/>
  <c r="F974" i="11"/>
  <c r="F973" i="11"/>
  <c r="F972" i="11"/>
  <c r="F971" i="11"/>
  <c r="F970" i="11"/>
  <c r="F969" i="11"/>
  <c r="F968" i="11"/>
  <c r="F967" i="11"/>
  <c r="F966" i="11"/>
  <c r="F965" i="11"/>
  <c r="F964" i="11"/>
  <c r="F963" i="11"/>
  <c r="F962" i="11"/>
  <c r="F961" i="11"/>
  <c r="F960" i="11"/>
  <c r="F959" i="11"/>
  <c r="F958" i="11"/>
  <c r="F957" i="11"/>
  <c r="F956" i="11"/>
  <c r="F955" i="11"/>
  <c r="F954" i="11"/>
  <c r="F953" i="11"/>
  <c r="F952" i="11"/>
  <c r="F951" i="11"/>
  <c r="F950" i="11"/>
  <c r="F949" i="11"/>
  <c r="F948" i="11"/>
  <c r="F947" i="11"/>
  <c r="F946" i="11"/>
  <c r="F945" i="11"/>
  <c r="F944" i="11"/>
  <c r="F943" i="11"/>
  <c r="F942" i="11"/>
  <c r="F941" i="11"/>
  <c r="F940" i="11"/>
  <c r="F939" i="11"/>
  <c r="F938" i="11"/>
  <c r="F937" i="11"/>
  <c r="F936" i="11"/>
  <c r="F935" i="11"/>
  <c r="F934" i="11"/>
  <c r="F933" i="11"/>
  <c r="F932" i="11"/>
  <c r="F931" i="11"/>
  <c r="F930" i="11"/>
  <c r="F929" i="11"/>
  <c r="F928" i="11"/>
  <c r="F927" i="11"/>
  <c r="F926" i="11"/>
  <c r="F925" i="11"/>
  <c r="F924" i="11"/>
  <c r="F923" i="11"/>
  <c r="F922" i="11"/>
  <c r="F921" i="11"/>
  <c r="F920" i="11"/>
  <c r="F919" i="11"/>
  <c r="F918" i="11"/>
  <c r="F917" i="11"/>
  <c r="F916" i="11"/>
  <c r="F915" i="11"/>
  <c r="F914" i="11"/>
  <c r="F913" i="11"/>
  <c r="F912" i="11"/>
  <c r="F911" i="11"/>
  <c r="F910" i="11"/>
  <c r="F909" i="11"/>
  <c r="F908" i="11"/>
  <c r="F907" i="11"/>
  <c r="F906" i="11"/>
  <c r="F905" i="11"/>
  <c r="F904" i="11"/>
  <c r="F903" i="11"/>
  <c r="F902" i="11"/>
  <c r="F901" i="11"/>
  <c r="F900" i="11"/>
  <c r="F899" i="11"/>
  <c r="F898" i="11"/>
  <c r="F897" i="11"/>
  <c r="F896" i="11"/>
  <c r="F895" i="11"/>
  <c r="F894" i="11"/>
  <c r="F893" i="11"/>
  <c r="F892" i="11"/>
  <c r="F891" i="11"/>
  <c r="F890" i="11"/>
  <c r="F889" i="11"/>
  <c r="F888" i="11"/>
  <c r="F887" i="11"/>
  <c r="F886" i="11"/>
  <c r="F885" i="11"/>
  <c r="F884" i="11"/>
  <c r="F883" i="11"/>
  <c r="F882" i="11"/>
  <c r="F881" i="11"/>
  <c r="F880" i="11"/>
  <c r="F879" i="11"/>
  <c r="F878" i="11"/>
  <c r="F877" i="11"/>
  <c r="F876" i="11"/>
  <c r="F875" i="11"/>
  <c r="F874" i="11"/>
  <c r="F873" i="11"/>
  <c r="F872" i="11"/>
  <c r="F871" i="11"/>
  <c r="F870" i="11"/>
  <c r="F869" i="11"/>
  <c r="F868" i="11"/>
  <c r="F867" i="11"/>
  <c r="F866" i="11"/>
  <c r="F865" i="11"/>
  <c r="F864" i="11"/>
  <c r="F863" i="11"/>
  <c r="F862" i="11"/>
  <c r="F861" i="11"/>
  <c r="F860" i="11"/>
  <c r="F859" i="11"/>
  <c r="F858" i="11"/>
  <c r="F857" i="11"/>
  <c r="F856" i="11"/>
  <c r="F855" i="11"/>
  <c r="F854" i="11"/>
  <c r="F853" i="11"/>
  <c r="F852" i="11"/>
  <c r="F851" i="11"/>
  <c r="F850" i="11"/>
  <c r="F849" i="11"/>
  <c r="F848" i="11"/>
  <c r="F847" i="11"/>
  <c r="F846" i="11"/>
  <c r="F845" i="11"/>
  <c r="F844" i="11"/>
  <c r="F843" i="11"/>
  <c r="F842" i="11"/>
  <c r="F841" i="11"/>
  <c r="F840" i="11"/>
  <c r="F839" i="11"/>
  <c r="F838" i="11"/>
  <c r="F837" i="11"/>
  <c r="F836" i="11"/>
  <c r="F835" i="11"/>
  <c r="F834" i="11"/>
  <c r="F833" i="11"/>
  <c r="F832" i="11"/>
  <c r="F831" i="11"/>
  <c r="F830" i="11"/>
  <c r="F829" i="11"/>
  <c r="F828" i="11"/>
  <c r="F827" i="11"/>
  <c r="F826" i="11"/>
  <c r="F825" i="11"/>
  <c r="F824" i="11"/>
  <c r="F823" i="11"/>
  <c r="F822" i="11"/>
  <c r="F821" i="11"/>
  <c r="F820" i="11"/>
  <c r="F819" i="11"/>
  <c r="F818" i="11"/>
  <c r="F817" i="11"/>
  <c r="F816" i="11"/>
  <c r="F815" i="11"/>
  <c r="F814" i="11"/>
  <c r="F813" i="11"/>
  <c r="F812" i="11"/>
  <c r="F811" i="11"/>
  <c r="F810" i="11"/>
  <c r="F809" i="11"/>
  <c r="F808" i="11"/>
  <c r="F807" i="11"/>
  <c r="F806" i="11"/>
  <c r="F805" i="11"/>
  <c r="F804" i="11"/>
  <c r="F803" i="11"/>
  <c r="F802" i="11"/>
  <c r="F801" i="11"/>
  <c r="F800" i="11"/>
  <c r="F799" i="11"/>
  <c r="F798" i="11"/>
  <c r="F797" i="11"/>
  <c r="F796" i="11"/>
  <c r="F795" i="11"/>
  <c r="F794" i="11"/>
  <c r="F793" i="11"/>
  <c r="F792" i="11"/>
  <c r="F791" i="11"/>
  <c r="F790" i="11"/>
  <c r="F789" i="11"/>
  <c r="F788" i="11"/>
  <c r="F787" i="11"/>
  <c r="F786" i="11"/>
  <c r="F785" i="11"/>
  <c r="F784" i="11"/>
  <c r="F783" i="11"/>
  <c r="F782" i="11"/>
  <c r="F781" i="11"/>
  <c r="F780" i="11"/>
  <c r="F779" i="11"/>
  <c r="F778" i="11"/>
  <c r="F777" i="11"/>
  <c r="F776" i="11"/>
  <c r="F775" i="11"/>
  <c r="F774" i="11"/>
  <c r="F773" i="11"/>
  <c r="F772" i="11"/>
  <c r="F771" i="11"/>
  <c r="F770" i="11"/>
  <c r="F769" i="11"/>
  <c r="F768" i="11"/>
  <c r="F767" i="11"/>
  <c r="F766" i="11"/>
  <c r="F765" i="11"/>
  <c r="F764" i="11"/>
  <c r="F763" i="11"/>
  <c r="F762" i="11"/>
  <c r="F761" i="11"/>
  <c r="F760" i="11"/>
  <c r="F759" i="11"/>
  <c r="F758" i="11"/>
  <c r="F757" i="11"/>
  <c r="F756" i="11"/>
  <c r="F755" i="11"/>
  <c r="F754" i="11"/>
  <c r="F753" i="11"/>
  <c r="F752" i="11"/>
  <c r="F751" i="11"/>
  <c r="F750" i="11"/>
  <c r="F749" i="11"/>
  <c r="F748" i="11"/>
  <c r="F747" i="11"/>
  <c r="F746" i="11"/>
  <c r="F745" i="11"/>
  <c r="F744" i="11"/>
  <c r="F743" i="11"/>
  <c r="F742" i="11"/>
  <c r="F741" i="11"/>
  <c r="F740" i="11"/>
  <c r="F739" i="11"/>
  <c r="F738" i="11"/>
  <c r="F737" i="11"/>
  <c r="F736" i="11"/>
  <c r="F735" i="11"/>
  <c r="F734" i="11"/>
  <c r="F733" i="11"/>
  <c r="F732" i="11"/>
  <c r="F731" i="11"/>
  <c r="F730" i="11"/>
  <c r="F729" i="11"/>
  <c r="F728" i="11"/>
  <c r="F727" i="11"/>
  <c r="F726" i="11"/>
  <c r="F725" i="11"/>
  <c r="F724" i="11"/>
  <c r="F723" i="11"/>
  <c r="F722" i="11"/>
  <c r="F721" i="11"/>
  <c r="F720" i="11"/>
  <c r="F719" i="11"/>
  <c r="F718" i="11"/>
  <c r="F717" i="11"/>
  <c r="F716" i="11"/>
  <c r="F715" i="11"/>
  <c r="F714" i="11"/>
  <c r="F713" i="11"/>
  <c r="F712" i="11"/>
  <c r="F711" i="11"/>
  <c r="F710" i="11"/>
  <c r="F709" i="11"/>
  <c r="F708" i="11"/>
  <c r="F707" i="11"/>
  <c r="F706" i="11"/>
  <c r="F705" i="11"/>
  <c r="F704" i="11"/>
  <c r="F703" i="11"/>
  <c r="F702" i="11"/>
  <c r="F701" i="11"/>
  <c r="F700" i="11"/>
  <c r="F699" i="11"/>
  <c r="F698" i="11"/>
  <c r="F697" i="11"/>
  <c r="F696" i="11"/>
  <c r="F695" i="11"/>
  <c r="F694" i="11"/>
  <c r="F693" i="11"/>
  <c r="F692" i="11"/>
  <c r="F691" i="11"/>
  <c r="F690" i="11"/>
  <c r="F689" i="11"/>
  <c r="F688" i="11"/>
  <c r="F687" i="11"/>
  <c r="F686" i="11"/>
  <c r="F685" i="11"/>
  <c r="F684" i="11"/>
  <c r="F683" i="11"/>
  <c r="F682" i="11"/>
  <c r="F681" i="11"/>
  <c r="F680" i="11"/>
  <c r="F679" i="11"/>
  <c r="F678" i="11"/>
  <c r="F677" i="11"/>
  <c r="F676" i="11"/>
  <c r="F675" i="11"/>
  <c r="F674" i="11"/>
  <c r="F673" i="11"/>
  <c r="F672" i="11"/>
  <c r="F671" i="11"/>
  <c r="F670" i="11"/>
  <c r="F669" i="11"/>
  <c r="F668" i="11"/>
  <c r="F667" i="11"/>
  <c r="F666" i="11"/>
  <c r="F665" i="11"/>
  <c r="F664" i="11"/>
  <c r="F663" i="11"/>
  <c r="F662" i="11"/>
  <c r="F661" i="11"/>
  <c r="F660" i="11"/>
  <c r="F659" i="11"/>
  <c r="F658" i="11"/>
  <c r="F657" i="11"/>
  <c r="F656" i="11"/>
  <c r="F655" i="11"/>
  <c r="F654" i="11"/>
  <c r="F653" i="11"/>
  <c r="F652" i="11"/>
  <c r="F651" i="11"/>
  <c r="F650" i="11"/>
  <c r="F649" i="11"/>
  <c r="F648" i="11"/>
  <c r="F647" i="11"/>
  <c r="F646" i="11"/>
  <c r="F645" i="11"/>
  <c r="F644" i="11"/>
  <c r="F643" i="11"/>
  <c r="F642" i="11"/>
  <c r="F641" i="11"/>
  <c r="F640" i="11"/>
  <c r="F639" i="11"/>
  <c r="F638" i="11"/>
  <c r="F637" i="11"/>
  <c r="F636" i="11"/>
  <c r="F635" i="11"/>
  <c r="F634" i="11"/>
  <c r="F633" i="11"/>
  <c r="F632" i="11"/>
  <c r="F631" i="11"/>
  <c r="F630" i="11"/>
  <c r="F629" i="11"/>
  <c r="F628" i="11"/>
  <c r="F627" i="11"/>
  <c r="F626" i="11"/>
  <c r="F625" i="11"/>
  <c r="F624" i="11"/>
  <c r="F623" i="11"/>
  <c r="F622" i="11"/>
  <c r="F621" i="11"/>
  <c r="F620" i="11"/>
  <c r="F619" i="11"/>
  <c r="F618" i="11"/>
  <c r="F617" i="11"/>
  <c r="F616" i="11"/>
  <c r="F615" i="11"/>
  <c r="F614" i="11"/>
  <c r="F613" i="11"/>
  <c r="F612" i="11"/>
  <c r="F611" i="11"/>
  <c r="F610" i="11"/>
  <c r="F609" i="11"/>
  <c r="F608" i="11"/>
  <c r="F607" i="11"/>
  <c r="F606" i="11"/>
  <c r="F605" i="11"/>
  <c r="F604" i="11"/>
  <c r="F603" i="11"/>
  <c r="F602" i="11"/>
  <c r="F601" i="11"/>
  <c r="F600" i="11"/>
  <c r="F599" i="11"/>
  <c r="F598" i="11"/>
  <c r="F597" i="11"/>
  <c r="F596" i="11"/>
  <c r="F595" i="11"/>
  <c r="F594" i="11"/>
  <c r="F593" i="11"/>
  <c r="F592" i="11"/>
  <c r="F591" i="11"/>
  <c r="F590" i="11"/>
  <c r="F589" i="11"/>
  <c r="F588" i="11"/>
  <c r="F587" i="11"/>
  <c r="F586" i="11"/>
  <c r="F585" i="11"/>
  <c r="F584" i="11"/>
  <c r="F583" i="11"/>
  <c r="F582" i="11"/>
  <c r="F581" i="11"/>
  <c r="F580" i="11"/>
  <c r="F579" i="11"/>
  <c r="F578" i="11"/>
  <c r="F577" i="11"/>
  <c r="F576" i="11"/>
  <c r="F575" i="11"/>
  <c r="F574" i="11"/>
  <c r="F573" i="11"/>
  <c r="F572" i="11"/>
  <c r="F571" i="11"/>
  <c r="F570" i="11"/>
  <c r="F569" i="11"/>
  <c r="F568" i="11"/>
  <c r="F567" i="11"/>
  <c r="F566" i="11"/>
  <c r="F565" i="11"/>
  <c r="F564" i="11"/>
  <c r="F563" i="11"/>
  <c r="F562" i="11"/>
  <c r="F561" i="11"/>
  <c r="F560" i="11"/>
  <c r="F559" i="11"/>
  <c r="F558" i="11"/>
  <c r="F557" i="11"/>
  <c r="F556" i="11"/>
  <c r="F555" i="11"/>
  <c r="F554" i="11"/>
  <c r="F553" i="11"/>
  <c r="F552" i="11"/>
  <c r="F551" i="11"/>
  <c r="F550" i="11"/>
  <c r="F549" i="11"/>
  <c r="F548" i="11"/>
  <c r="F547" i="11"/>
  <c r="F546" i="11"/>
  <c r="F545" i="11"/>
  <c r="F544" i="11"/>
  <c r="F543" i="11"/>
  <c r="F542" i="11"/>
  <c r="F541" i="11"/>
  <c r="F540" i="11"/>
  <c r="F539" i="11"/>
  <c r="F538" i="11"/>
  <c r="F537" i="11"/>
  <c r="F536" i="11"/>
  <c r="F535" i="11"/>
  <c r="F534" i="11"/>
  <c r="F533" i="11"/>
  <c r="F532" i="11"/>
  <c r="F531" i="11"/>
  <c r="F530" i="11"/>
  <c r="F529" i="11"/>
  <c r="F528" i="11"/>
  <c r="F527" i="11"/>
  <c r="F526" i="11"/>
  <c r="F525" i="11"/>
  <c r="F524" i="11"/>
  <c r="F523" i="11"/>
  <c r="F522" i="11"/>
  <c r="F521" i="11"/>
  <c r="F520" i="11"/>
  <c r="F519" i="11"/>
  <c r="F518" i="11"/>
  <c r="F517" i="11"/>
  <c r="F516" i="11"/>
  <c r="F515" i="11"/>
  <c r="F514" i="11"/>
  <c r="F513" i="11"/>
  <c r="F512" i="11"/>
  <c r="F511" i="11"/>
  <c r="F510" i="11"/>
  <c r="F509" i="11"/>
  <c r="F508" i="11"/>
  <c r="F507" i="11"/>
  <c r="F506" i="11"/>
  <c r="F505" i="11"/>
  <c r="F504" i="11"/>
  <c r="F503" i="11"/>
  <c r="F502" i="11"/>
  <c r="F501" i="11"/>
  <c r="F500" i="11"/>
  <c r="F499" i="11"/>
  <c r="F498" i="11"/>
  <c r="F497" i="11"/>
  <c r="F496" i="11"/>
  <c r="F495" i="11"/>
  <c r="F494" i="11"/>
  <c r="F493" i="11"/>
  <c r="F492" i="11"/>
  <c r="F491" i="11"/>
  <c r="F490" i="11"/>
  <c r="F489" i="11"/>
  <c r="F488" i="11"/>
  <c r="F487" i="11"/>
  <c r="F486" i="11"/>
  <c r="F485" i="11"/>
  <c r="F484" i="11"/>
  <c r="F483" i="11"/>
  <c r="F482" i="11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" i="11"/>
  <c r="E2570" i="11"/>
  <c r="E2569" i="11"/>
  <c r="E2568" i="11"/>
  <c r="E2567" i="11"/>
  <c r="E2566" i="11"/>
  <c r="E2565" i="11"/>
  <c r="E2564" i="11"/>
  <c r="E2563" i="11"/>
  <c r="E2562" i="11"/>
  <c r="E2561" i="11"/>
  <c r="E2560" i="11"/>
  <c r="E2559" i="11"/>
  <c r="E2558" i="11"/>
  <c r="E2557" i="11"/>
  <c r="E2556" i="11"/>
  <c r="E2555" i="11"/>
  <c r="E2554" i="11"/>
  <c r="E2553" i="11"/>
  <c r="E2552" i="11"/>
  <c r="E2551" i="11"/>
  <c r="E2550" i="11"/>
  <c r="E2549" i="11"/>
  <c r="E2548" i="11"/>
  <c r="E2547" i="11"/>
  <c r="E2546" i="11"/>
  <c r="E2545" i="11"/>
  <c r="E2544" i="11"/>
  <c r="E2543" i="11"/>
  <c r="E2542" i="11"/>
  <c r="E2541" i="11"/>
  <c r="E2540" i="11"/>
  <c r="E2539" i="11"/>
  <c r="E2538" i="11"/>
  <c r="E2537" i="11"/>
  <c r="E2536" i="11"/>
  <c r="E2535" i="11"/>
  <c r="E2534" i="11"/>
  <c r="E2533" i="11"/>
  <c r="E2532" i="11"/>
  <c r="E2531" i="11"/>
  <c r="E2530" i="11"/>
  <c r="E2529" i="11"/>
  <c r="E2528" i="11"/>
  <c r="E2527" i="11"/>
  <c r="E2526" i="11"/>
  <c r="E2525" i="11"/>
  <c r="E2524" i="11"/>
  <c r="E2523" i="11"/>
  <c r="E2522" i="11"/>
  <c r="E2521" i="11"/>
  <c r="E2520" i="11"/>
  <c r="E2519" i="11"/>
  <c r="E2518" i="11"/>
  <c r="E2517" i="11"/>
  <c r="E2516" i="11"/>
  <c r="E2515" i="11"/>
  <c r="E2514" i="11"/>
  <c r="E2513" i="11"/>
  <c r="E2512" i="11"/>
  <c r="E2511" i="11"/>
  <c r="E2510" i="11"/>
  <c r="E2509" i="11"/>
  <c r="E2508" i="11"/>
  <c r="E2507" i="11"/>
  <c r="E2506" i="11"/>
  <c r="E2505" i="11"/>
  <c r="E2504" i="11"/>
  <c r="E2503" i="11"/>
  <c r="E2502" i="11"/>
  <c r="E2501" i="11"/>
  <c r="E2500" i="11"/>
  <c r="E2499" i="11"/>
  <c r="E2498" i="11"/>
  <c r="E2497" i="11"/>
  <c r="E2496" i="11"/>
  <c r="E2495" i="11"/>
  <c r="E2494" i="11"/>
  <c r="E2493" i="11"/>
  <c r="E2492" i="11"/>
  <c r="E2491" i="11"/>
  <c r="E2490" i="11"/>
  <c r="E2489" i="11"/>
  <c r="E2488" i="11"/>
  <c r="E2487" i="11"/>
  <c r="E2486" i="11"/>
  <c r="E2485" i="11"/>
  <c r="E2484" i="11"/>
  <c r="E2483" i="11"/>
  <c r="E2482" i="11"/>
  <c r="E2481" i="11"/>
  <c r="E2480" i="11"/>
  <c r="E2479" i="11"/>
  <c r="E2478" i="11"/>
  <c r="E2477" i="11"/>
  <c r="E2476" i="11"/>
  <c r="E2475" i="11"/>
  <c r="E2474" i="11"/>
  <c r="E2473" i="11"/>
  <c r="E2472" i="11"/>
  <c r="E2471" i="11"/>
  <c r="E2470" i="11"/>
  <c r="E2469" i="11"/>
  <c r="E2468" i="11"/>
  <c r="E2467" i="11"/>
  <c r="E2466" i="11"/>
  <c r="E2465" i="11"/>
  <c r="E2464" i="11"/>
  <c r="E2463" i="11"/>
  <c r="E2462" i="11"/>
  <c r="E2461" i="11"/>
  <c r="E2460" i="11"/>
  <c r="E2459" i="11"/>
  <c r="E2458" i="11"/>
  <c r="E2457" i="11"/>
  <c r="E2456" i="11"/>
  <c r="E2455" i="11"/>
  <c r="E2454" i="11"/>
  <c r="E2453" i="11"/>
  <c r="E2452" i="11"/>
  <c r="E2451" i="11"/>
  <c r="E2450" i="11"/>
  <c r="E2449" i="11"/>
  <c r="E2448" i="11"/>
  <c r="E2447" i="11"/>
  <c r="E2446" i="11"/>
  <c r="E2445" i="11"/>
  <c r="E2444" i="11"/>
  <c r="E2443" i="11"/>
  <c r="E2442" i="11"/>
  <c r="E2441" i="11"/>
  <c r="E2440" i="11"/>
  <c r="E2439" i="11"/>
  <c r="E2438" i="11"/>
  <c r="E2437" i="11"/>
  <c r="E2436" i="11"/>
  <c r="E2435" i="11"/>
  <c r="E2434" i="11"/>
  <c r="E2433" i="11"/>
  <c r="E2432" i="11"/>
  <c r="E2431" i="11"/>
  <c r="E2430" i="11"/>
  <c r="E2429" i="11"/>
  <c r="E2428" i="11"/>
  <c r="E2427" i="11"/>
  <c r="E2426" i="11"/>
  <c r="E2425" i="11"/>
  <c r="E2424" i="11"/>
  <c r="E2423" i="11"/>
  <c r="E2422" i="11"/>
  <c r="E2421" i="11"/>
  <c r="E2420" i="11"/>
  <c r="E2419" i="11"/>
  <c r="E2418" i="11"/>
  <c r="E2417" i="11"/>
  <c r="E2416" i="11"/>
  <c r="E2415" i="11"/>
  <c r="E2414" i="11"/>
  <c r="E2413" i="11"/>
  <c r="E2412" i="11"/>
  <c r="E2411" i="11"/>
  <c r="E2410" i="11"/>
  <c r="E2409" i="11"/>
  <c r="E2408" i="11"/>
  <c r="E2407" i="11"/>
  <c r="E2406" i="11"/>
  <c r="E2405" i="11"/>
  <c r="E2404" i="11"/>
  <c r="E2403" i="11"/>
  <c r="E2402" i="11"/>
  <c r="E2401" i="11"/>
  <c r="E2400" i="11"/>
  <c r="E2399" i="11"/>
  <c r="E2398" i="11"/>
  <c r="E2397" i="11"/>
  <c r="E2396" i="11"/>
  <c r="E2395" i="11"/>
  <c r="E2394" i="11"/>
  <c r="E2393" i="11"/>
  <c r="E2392" i="11"/>
  <c r="E2391" i="11"/>
  <c r="E2390" i="11"/>
  <c r="E2389" i="11"/>
  <c r="E2388" i="11"/>
  <c r="E2387" i="11"/>
  <c r="E2386" i="11"/>
  <c r="E2385" i="11"/>
  <c r="E2384" i="11"/>
  <c r="E2383" i="11"/>
  <c r="E2382" i="11"/>
  <c r="E2381" i="11"/>
  <c r="E2380" i="11"/>
  <c r="E2379" i="11"/>
  <c r="E2378" i="11"/>
  <c r="E2377" i="11"/>
  <c r="E2376" i="11"/>
  <c r="E2375" i="11"/>
  <c r="E2374" i="11"/>
  <c r="E2373" i="11"/>
  <c r="E2372" i="11"/>
  <c r="E2371" i="11"/>
  <c r="E2370" i="11"/>
  <c r="E2369" i="11"/>
  <c r="E2368" i="11"/>
  <c r="E2367" i="11"/>
  <c r="E2366" i="11"/>
  <c r="E2365" i="11"/>
  <c r="E2364" i="11"/>
  <c r="E2363" i="11"/>
  <c r="E2362" i="11"/>
  <c r="E2361" i="11"/>
  <c r="E2360" i="11"/>
  <c r="E2359" i="11"/>
  <c r="E2358" i="11"/>
  <c r="E2357" i="11"/>
  <c r="E2356" i="11"/>
  <c r="E2355" i="11"/>
  <c r="E2354" i="11"/>
  <c r="E2353" i="11"/>
  <c r="E2352" i="11"/>
  <c r="E2351" i="11"/>
  <c r="E2350" i="11"/>
  <c r="E2349" i="11"/>
  <c r="E2348" i="11"/>
  <c r="E2347" i="11"/>
  <c r="E2346" i="11"/>
  <c r="E2345" i="11"/>
  <c r="E2344" i="11"/>
  <c r="E2343" i="11"/>
  <c r="E2342" i="11"/>
  <c r="E2341" i="11"/>
  <c r="E2340" i="11"/>
  <c r="E2339" i="11"/>
  <c r="E2338" i="11"/>
  <c r="E2337" i="11"/>
  <c r="E2336" i="11"/>
  <c r="E2335" i="11"/>
  <c r="E2334" i="11"/>
  <c r="E2333" i="11"/>
  <c r="E2332" i="11"/>
  <c r="E2331" i="11"/>
  <c r="E2330" i="11"/>
  <c r="E2329" i="11"/>
  <c r="E2328" i="11"/>
  <c r="E2327" i="11"/>
  <c r="E2326" i="11"/>
  <c r="E2325" i="11"/>
  <c r="E2324" i="11"/>
  <c r="E2323" i="11"/>
  <c r="E2322" i="11"/>
  <c r="E2321" i="11"/>
  <c r="E2320" i="11"/>
  <c r="E2319" i="11"/>
  <c r="E2318" i="11"/>
  <c r="E2317" i="11"/>
  <c r="E2316" i="11"/>
  <c r="E2315" i="11"/>
  <c r="E2314" i="11"/>
  <c r="E2313" i="11"/>
  <c r="E2312" i="11"/>
  <c r="E2311" i="11"/>
  <c r="E2310" i="11"/>
  <c r="E2309" i="11"/>
  <c r="E2308" i="11"/>
  <c r="E2307" i="11"/>
  <c r="E2306" i="11"/>
  <c r="E2305" i="11"/>
  <c r="E2304" i="11"/>
  <c r="E2303" i="11"/>
  <c r="E2302" i="11"/>
  <c r="E2301" i="11"/>
  <c r="E2300" i="11"/>
  <c r="E2299" i="11"/>
  <c r="E2298" i="11"/>
  <c r="E2297" i="11"/>
  <c r="E2296" i="11"/>
  <c r="E2295" i="11"/>
  <c r="E2294" i="11"/>
  <c r="E2293" i="11"/>
  <c r="E2292" i="11"/>
  <c r="E2291" i="11"/>
  <c r="E2290" i="11"/>
  <c r="E2289" i="11"/>
  <c r="E2288" i="11"/>
  <c r="E2287" i="11"/>
  <c r="E2286" i="11"/>
  <c r="E2285" i="11"/>
  <c r="E2284" i="11"/>
  <c r="E2283" i="11"/>
  <c r="E2282" i="11"/>
  <c r="E2281" i="11"/>
  <c r="E2280" i="11"/>
  <c r="E2279" i="11"/>
  <c r="E2278" i="11"/>
  <c r="E2277" i="11"/>
  <c r="E2276" i="11"/>
  <c r="E2275" i="11"/>
  <c r="E2274" i="11"/>
  <c r="E2273" i="11"/>
  <c r="E2272" i="11"/>
  <c r="E2271" i="11"/>
  <c r="E2270" i="11"/>
  <c r="E2269" i="11"/>
  <c r="E2268" i="11"/>
  <c r="E2267" i="11"/>
  <c r="E2266" i="11"/>
  <c r="E2265" i="11"/>
  <c r="E2264" i="11"/>
  <c r="E2263" i="11"/>
  <c r="E2262" i="11"/>
  <c r="E2261" i="11"/>
  <c r="E2260" i="11"/>
  <c r="E2259" i="11"/>
  <c r="E2258" i="11"/>
  <c r="E2257" i="11"/>
  <c r="E2256" i="11"/>
  <c r="E2255" i="11"/>
  <c r="E2254" i="11"/>
  <c r="E2253" i="11"/>
  <c r="E2252" i="11"/>
  <c r="E2251" i="11"/>
  <c r="E2250" i="11"/>
  <c r="E2249" i="11"/>
  <c r="E2248" i="11"/>
  <c r="E2247" i="11"/>
  <c r="E2246" i="11"/>
  <c r="E2245" i="11"/>
  <c r="E2244" i="11"/>
  <c r="E2243" i="11"/>
  <c r="E2242" i="11"/>
  <c r="E2241" i="11"/>
  <c r="E2240" i="11"/>
  <c r="E2239" i="11"/>
  <c r="E2238" i="11"/>
  <c r="E2237" i="11"/>
  <c r="E2236" i="11"/>
  <c r="E2235" i="11"/>
  <c r="E2234" i="11"/>
  <c r="E2233" i="11"/>
  <c r="E2232" i="11"/>
  <c r="E2231" i="11"/>
  <c r="E2230" i="11"/>
  <c r="E2229" i="11"/>
  <c r="E2228" i="11"/>
  <c r="E2227" i="11"/>
  <c r="E2226" i="11"/>
  <c r="E2225" i="11"/>
  <c r="E2224" i="11"/>
  <c r="E2223" i="11"/>
  <c r="E2222" i="11"/>
  <c r="E2221" i="11"/>
  <c r="E2220" i="11"/>
  <c r="E2219" i="11"/>
  <c r="E2218" i="11"/>
  <c r="E2217" i="11"/>
  <c r="E2216" i="11"/>
  <c r="E2215" i="11"/>
  <c r="E2214" i="11"/>
  <c r="E2213" i="11"/>
  <c r="E2212" i="11"/>
  <c r="E2211" i="11"/>
  <c r="E2210" i="11"/>
  <c r="E2209" i="11"/>
  <c r="E2208" i="11"/>
  <c r="E2207" i="11"/>
  <c r="E2206" i="11"/>
  <c r="E2205" i="11"/>
  <c r="E2204" i="11"/>
  <c r="E2203" i="11"/>
  <c r="E2202" i="11"/>
  <c r="E2201" i="11"/>
  <c r="E2200" i="11"/>
  <c r="E2199" i="11"/>
  <c r="E2198" i="11"/>
  <c r="E2197" i="11"/>
  <c r="E2196" i="11"/>
  <c r="E2195" i="11"/>
  <c r="E2194" i="11"/>
  <c r="E2193" i="11"/>
  <c r="E2192" i="11"/>
  <c r="E2191" i="11"/>
  <c r="E2190" i="11"/>
  <c r="E2189" i="11"/>
  <c r="E2188" i="11"/>
  <c r="E2187" i="11"/>
  <c r="E2186" i="11"/>
  <c r="E2185" i="11"/>
  <c r="E2184" i="11"/>
  <c r="E2183" i="11"/>
  <c r="E2182" i="11"/>
  <c r="E2181" i="11"/>
  <c r="E2180" i="11"/>
  <c r="E2179" i="11"/>
  <c r="E2178" i="11"/>
  <c r="E2177" i="11"/>
  <c r="E2176" i="11"/>
  <c r="E2175" i="11"/>
  <c r="E2174" i="11"/>
  <c r="E2173" i="11"/>
  <c r="E2172" i="11"/>
  <c r="E2171" i="11"/>
  <c r="E2170" i="11"/>
  <c r="E2169" i="11"/>
  <c r="E2168" i="11"/>
  <c r="E2167" i="11"/>
  <c r="E2166" i="11"/>
  <c r="E2165" i="11"/>
  <c r="E2164" i="11"/>
  <c r="E2163" i="11"/>
  <c r="E2162" i="11"/>
  <c r="E2161" i="11"/>
  <c r="E2160" i="11"/>
  <c r="E2159" i="11"/>
  <c r="E2158" i="11"/>
  <c r="E2157" i="11"/>
  <c r="E2156" i="11"/>
  <c r="E2155" i="11"/>
  <c r="E2154" i="11"/>
  <c r="E2153" i="11"/>
  <c r="E2152" i="11"/>
  <c r="E2151" i="11"/>
  <c r="E2150" i="11"/>
  <c r="E2149" i="11"/>
  <c r="E2148" i="11"/>
  <c r="E2147" i="11"/>
  <c r="E2146" i="11"/>
  <c r="E2145" i="11"/>
  <c r="E2144" i="11"/>
  <c r="E2143" i="11"/>
  <c r="E2142" i="11"/>
  <c r="E2141" i="11"/>
  <c r="E2140" i="11"/>
  <c r="E2139" i="11"/>
  <c r="E2138" i="11"/>
  <c r="E2137" i="11"/>
  <c r="E2136" i="11"/>
  <c r="E2135" i="11"/>
  <c r="E2134" i="11"/>
  <c r="E2133" i="11"/>
  <c r="E2132" i="11"/>
  <c r="E2131" i="11"/>
  <c r="E2130" i="11"/>
  <c r="E2129" i="11"/>
  <c r="E2128" i="11"/>
  <c r="E2127" i="11"/>
  <c r="E2126" i="11"/>
  <c r="E2125" i="11"/>
  <c r="E2124" i="11"/>
  <c r="E2123" i="11"/>
  <c r="E2122" i="11"/>
  <c r="E2121" i="11"/>
  <c r="E2120" i="11"/>
  <c r="E2119" i="11"/>
  <c r="E2118" i="11"/>
  <c r="E2117" i="11"/>
  <c r="E2116" i="11"/>
  <c r="E2115" i="11"/>
  <c r="E2114" i="11"/>
  <c r="E2113" i="11"/>
  <c r="E2112" i="11"/>
  <c r="E2111" i="11"/>
  <c r="E2110" i="11"/>
  <c r="E2109" i="11"/>
  <c r="E2108" i="11"/>
  <c r="E2107" i="11"/>
  <c r="E2106" i="11"/>
  <c r="E2105" i="11"/>
  <c r="E2104" i="11"/>
  <c r="E2103" i="11"/>
  <c r="E2102" i="11"/>
  <c r="E2101" i="11"/>
  <c r="E2100" i="11"/>
  <c r="E2099" i="11"/>
  <c r="E2098" i="11"/>
  <c r="E2097" i="11"/>
  <c r="E2096" i="11"/>
  <c r="E2095" i="11"/>
  <c r="E2094" i="11"/>
  <c r="E2093" i="11"/>
  <c r="E2092" i="11"/>
  <c r="E2091" i="11"/>
  <c r="E2090" i="11"/>
  <c r="E2089" i="11"/>
  <c r="E2088" i="11"/>
  <c r="E2087" i="11"/>
  <c r="E2086" i="11"/>
  <c r="E2085" i="11"/>
  <c r="E2084" i="11"/>
  <c r="E2083" i="11"/>
  <c r="E2082" i="11"/>
  <c r="E2081" i="11"/>
  <c r="E2080" i="11"/>
  <c r="E2079" i="11"/>
  <c r="E2078" i="11"/>
  <c r="E2077" i="11"/>
  <c r="E2076" i="11"/>
  <c r="E2075" i="11"/>
  <c r="E2074" i="11"/>
  <c r="E2073" i="11"/>
  <c r="E2072" i="11"/>
  <c r="E2071" i="11"/>
  <c r="E2070" i="11"/>
  <c r="E2069" i="11"/>
  <c r="E2068" i="11"/>
  <c r="E2067" i="11"/>
  <c r="E2066" i="11"/>
  <c r="E2065" i="11"/>
  <c r="E2064" i="11"/>
  <c r="E2063" i="11"/>
  <c r="E2062" i="11"/>
  <c r="E2061" i="11"/>
  <c r="E2060" i="11"/>
  <c r="E2059" i="11"/>
  <c r="E2058" i="11"/>
  <c r="E2057" i="11"/>
  <c r="E2056" i="11"/>
  <c r="E2055" i="11"/>
  <c r="E2054" i="11"/>
  <c r="E2053" i="11"/>
  <c r="E2052" i="11"/>
  <c r="E2051" i="11"/>
  <c r="E2050" i="11"/>
  <c r="E2049" i="11"/>
  <c r="E2048" i="11"/>
  <c r="E2047" i="11"/>
  <c r="E2046" i="11"/>
  <c r="E2045" i="11"/>
  <c r="E2044" i="11"/>
  <c r="E2043" i="11"/>
  <c r="E2042" i="11"/>
  <c r="E2041" i="11"/>
  <c r="E2040" i="11"/>
  <c r="E2039" i="11"/>
  <c r="E2038" i="11"/>
  <c r="E2037" i="11"/>
  <c r="E2036" i="11"/>
  <c r="E2035" i="11"/>
  <c r="E2034" i="11"/>
  <c r="E2033" i="11"/>
  <c r="E2032" i="11"/>
  <c r="E2031" i="11"/>
  <c r="E2030" i="11"/>
  <c r="E2029" i="11"/>
  <c r="E2028" i="11"/>
  <c r="E2027" i="11"/>
  <c r="E2026" i="11"/>
  <c r="E2025" i="11"/>
  <c r="E2024" i="11"/>
  <c r="E2023" i="11"/>
  <c r="E2022" i="11"/>
  <c r="E2021" i="11"/>
  <c r="E2020" i="11"/>
  <c r="E2019" i="11"/>
  <c r="E2018" i="11"/>
  <c r="E2017" i="11"/>
  <c r="E2016" i="11"/>
  <c r="E2015" i="11"/>
  <c r="E2014" i="11"/>
  <c r="E2013" i="11"/>
  <c r="E2012" i="11"/>
  <c r="E2011" i="11"/>
  <c r="E2010" i="11"/>
  <c r="E2009" i="11"/>
  <c r="E2008" i="11"/>
  <c r="E2007" i="11"/>
  <c r="E2006" i="11"/>
  <c r="E2005" i="11"/>
  <c r="E2004" i="11"/>
  <c r="E2003" i="11"/>
  <c r="E2002" i="11"/>
  <c r="E2001" i="11"/>
  <c r="E2000" i="11"/>
  <c r="E1999" i="11"/>
  <c r="E1998" i="11"/>
  <c r="E1997" i="11"/>
  <c r="E1996" i="11"/>
  <c r="E1995" i="11"/>
  <c r="E1994" i="11"/>
  <c r="E1993" i="11"/>
  <c r="E1992" i="11"/>
  <c r="E1991" i="11"/>
  <c r="E1990" i="11"/>
  <c r="E1989" i="11"/>
  <c r="E1988" i="11"/>
  <c r="E1987" i="11"/>
  <c r="E1986" i="11"/>
  <c r="E1985" i="11"/>
  <c r="E1984" i="11"/>
  <c r="E1983" i="11"/>
  <c r="E1982" i="11"/>
  <c r="E1981" i="11"/>
  <c r="E1980" i="11"/>
  <c r="E1979" i="11"/>
  <c r="E1978" i="11"/>
  <c r="E1977" i="11"/>
  <c r="E1976" i="11"/>
  <c r="E1975" i="11"/>
  <c r="E1974" i="11"/>
  <c r="E1973" i="11"/>
  <c r="E1972" i="11"/>
  <c r="E1971" i="11"/>
  <c r="E1970" i="11"/>
  <c r="E1969" i="11"/>
  <c r="E1968" i="11"/>
  <c r="E1967" i="11"/>
  <c r="E1966" i="11"/>
  <c r="E1965" i="11"/>
  <c r="E1964" i="11"/>
  <c r="E1963" i="11"/>
  <c r="E1962" i="11"/>
  <c r="E1961" i="11"/>
  <c r="E1960" i="11"/>
  <c r="E1959" i="11"/>
  <c r="E1958" i="11"/>
  <c r="E1957" i="11"/>
  <c r="E1956" i="11"/>
  <c r="E1955" i="11"/>
  <c r="E1954" i="11"/>
  <c r="E1953" i="11"/>
  <c r="E1952" i="11"/>
  <c r="E1951" i="11"/>
  <c r="E1950" i="11"/>
  <c r="E1949" i="11"/>
  <c r="E1948" i="11"/>
  <c r="E1947" i="11"/>
  <c r="E1946" i="11"/>
  <c r="E1945" i="11"/>
  <c r="E1944" i="11"/>
  <c r="E1943" i="11"/>
  <c r="E1942" i="11"/>
  <c r="E1941" i="11"/>
  <c r="E1940" i="11"/>
  <c r="E1939" i="11"/>
  <c r="E1938" i="11"/>
  <c r="E1937" i="11"/>
  <c r="E1936" i="11"/>
  <c r="E1935" i="11"/>
  <c r="E1934" i="11"/>
  <c r="E1933" i="11"/>
  <c r="E1932" i="11"/>
  <c r="E1931" i="11"/>
  <c r="E1930" i="11"/>
  <c r="E1929" i="11"/>
  <c r="E1928" i="11"/>
  <c r="E1927" i="11"/>
  <c r="E1926" i="11"/>
  <c r="E1925" i="11"/>
  <c r="E1924" i="11"/>
  <c r="E1923" i="11"/>
  <c r="E1922" i="11"/>
  <c r="E1921" i="11"/>
  <c r="E1920" i="11"/>
  <c r="E1919" i="11"/>
  <c r="E1918" i="11"/>
  <c r="E1917" i="11"/>
  <c r="E1916" i="11"/>
  <c r="E1915" i="11"/>
  <c r="E1914" i="11"/>
  <c r="E1913" i="11"/>
  <c r="E1912" i="11"/>
  <c r="E1911" i="11"/>
  <c r="E1910" i="11"/>
  <c r="E1909" i="11"/>
  <c r="E1908" i="11"/>
  <c r="E1907" i="11"/>
  <c r="E1906" i="11"/>
  <c r="E1905" i="11"/>
  <c r="E1904" i="11"/>
  <c r="E1903" i="11"/>
  <c r="E1902" i="11"/>
  <c r="E1901" i="11"/>
  <c r="E1900" i="11"/>
  <c r="E1899" i="11"/>
  <c r="E1898" i="11"/>
  <c r="E1897" i="11"/>
  <c r="E1896" i="11"/>
  <c r="E1895" i="11"/>
  <c r="E1894" i="11"/>
  <c r="E1893" i="11"/>
  <c r="E1892" i="11"/>
  <c r="E1891" i="11"/>
  <c r="E1890" i="11"/>
  <c r="E1889" i="11"/>
  <c r="E1888" i="11"/>
  <c r="E1887" i="11"/>
  <c r="E1886" i="11"/>
  <c r="E1885" i="11"/>
  <c r="E1884" i="11"/>
  <c r="E1883" i="11"/>
  <c r="E1882" i="11"/>
  <c r="E1881" i="11"/>
  <c r="E1880" i="11"/>
  <c r="E1879" i="11"/>
  <c r="E1878" i="11"/>
  <c r="E1877" i="11"/>
  <c r="E1876" i="11"/>
  <c r="E1875" i="11"/>
  <c r="E1874" i="11"/>
  <c r="E1873" i="11"/>
  <c r="E1872" i="11"/>
  <c r="E1871" i="11"/>
  <c r="E1870" i="11"/>
  <c r="E1869" i="11"/>
  <c r="E1868" i="11"/>
  <c r="E1867" i="11"/>
  <c r="E1866" i="11"/>
  <c r="E1865" i="11"/>
  <c r="E1864" i="11"/>
  <c r="E1863" i="11"/>
  <c r="E1862" i="11"/>
  <c r="E1861" i="11"/>
  <c r="E1860" i="11"/>
  <c r="E1859" i="11"/>
  <c r="E1858" i="11"/>
  <c r="E1857" i="11"/>
  <c r="E1856" i="11"/>
  <c r="E1855" i="11"/>
  <c r="E1854" i="11"/>
  <c r="E1853" i="11"/>
  <c r="E1852" i="11"/>
  <c r="E1851" i="11"/>
  <c r="E1850" i="11"/>
  <c r="E1849" i="11"/>
  <c r="E1848" i="11"/>
  <c r="E1847" i="11"/>
  <c r="E1846" i="11"/>
  <c r="E1845" i="11"/>
  <c r="E1844" i="11"/>
  <c r="E1843" i="11"/>
  <c r="E1842" i="11"/>
  <c r="E1841" i="11"/>
  <c r="E1840" i="11"/>
  <c r="E1839" i="11"/>
  <c r="E1838" i="11"/>
  <c r="E1837" i="11"/>
  <c r="E1836" i="11"/>
  <c r="E1835" i="11"/>
  <c r="E1834" i="11"/>
  <c r="E1833" i="11"/>
  <c r="E1832" i="11"/>
  <c r="E1831" i="11"/>
  <c r="E1830" i="11"/>
  <c r="E1829" i="11"/>
  <c r="E1828" i="11"/>
  <c r="E1827" i="11"/>
  <c r="E1826" i="11"/>
  <c r="E1825" i="11"/>
  <c r="E1824" i="11"/>
  <c r="E1823" i="11"/>
  <c r="E1822" i="11"/>
  <c r="E1821" i="11"/>
  <c r="E1820" i="11"/>
  <c r="E1819" i="11"/>
  <c r="E1818" i="11"/>
  <c r="E1817" i="11"/>
  <c r="E1816" i="11"/>
  <c r="E1815" i="11"/>
  <c r="E1814" i="11"/>
  <c r="E1813" i="11"/>
  <c r="E1812" i="11"/>
  <c r="E1811" i="11"/>
  <c r="E1810" i="11"/>
  <c r="E1809" i="11"/>
  <c r="E1808" i="11"/>
  <c r="E1807" i="11"/>
  <c r="E1806" i="11"/>
  <c r="E1805" i="11"/>
  <c r="E1804" i="11"/>
  <c r="E1803" i="11"/>
  <c r="E1802" i="11"/>
  <c r="E1801" i="11"/>
  <c r="E1800" i="11"/>
  <c r="E1799" i="11"/>
  <c r="E1798" i="11"/>
  <c r="E1797" i="11"/>
  <c r="E1796" i="11"/>
  <c r="E1795" i="11"/>
  <c r="E1794" i="11"/>
  <c r="E1793" i="11"/>
  <c r="E1792" i="11"/>
  <c r="E1791" i="11"/>
  <c r="E1790" i="11"/>
  <c r="E1789" i="11"/>
  <c r="E1788" i="11"/>
  <c r="E1787" i="11"/>
  <c r="E1786" i="11"/>
  <c r="E1785" i="11"/>
  <c r="E1784" i="11"/>
  <c r="E1783" i="11"/>
  <c r="E1782" i="11"/>
  <c r="E1781" i="11"/>
  <c r="E1780" i="11"/>
  <c r="E1779" i="11"/>
  <c r="E1778" i="11"/>
  <c r="E1777" i="11"/>
  <c r="E1776" i="11"/>
  <c r="E1775" i="11"/>
  <c r="E1774" i="11"/>
  <c r="E1773" i="11"/>
  <c r="E1772" i="11"/>
  <c r="E1771" i="11"/>
  <c r="E1770" i="11"/>
  <c r="E1769" i="11"/>
  <c r="E1768" i="11"/>
  <c r="E1767" i="11"/>
  <c r="E1766" i="11"/>
  <c r="E1765" i="11"/>
  <c r="E1764" i="11"/>
  <c r="E1763" i="11"/>
  <c r="E1762" i="11"/>
  <c r="E1761" i="11"/>
  <c r="E1760" i="11"/>
  <c r="E1759" i="11"/>
  <c r="E1758" i="11"/>
  <c r="E1757" i="11"/>
  <c r="E1756" i="11"/>
  <c r="E1755" i="11"/>
  <c r="E1754" i="11"/>
  <c r="E1753" i="11"/>
  <c r="E1752" i="11"/>
  <c r="E1751" i="11"/>
  <c r="E1750" i="11"/>
  <c r="E1749" i="11"/>
  <c r="E1748" i="11"/>
  <c r="E1747" i="11"/>
  <c r="E1746" i="11"/>
  <c r="E1745" i="11"/>
  <c r="E1744" i="11"/>
  <c r="E1743" i="11"/>
  <c r="E1742" i="11"/>
  <c r="E1741" i="11"/>
  <c r="E1740" i="11"/>
  <c r="E1739" i="11"/>
  <c r="E1738" i="11"/>
  <c r="E1737" i="11"/>
  <c r="E1736" i="11"/>
  <c r="E1735" i="11"/>
  <c r="E1734" i="11"/>
  <c r="E1733" i="11"/>
  <c r="E1732" i="11"/>
  <c r="E1731" i="11"/>
  <c r="E1730" i="11"/>
  <c r="E1729" i="11"/>
  <c r="E1728" i="11"/>
  <c r="E1727" i="11"/>
  <c r="E1726" i="11"/>
  <c r="E1725" i="11"/>
  <c r="E1724" i="11"/>
  <c r="E1723" i="11"/>
  <c r="E1722" i="11"/>
  <c r="E1721" i="11"/>
  <c r="E1720" i="11"/>
  <c r="E1719" i="11"/>
  <c r="E1718" i="11"/>
  <c r="E1717" i="11"/>
  <c r="E1716" i="11"/>
  <c r="E1715" i="11"/>
  <c r="E1714" i="11"/>
  <c r="E1713" i="11"/>
  <c r="E1712" i="11"/>
  <c r="E1711" i="11"/>
  <c r="E1710" i="11"/>
  <c r="E1709" i="11"/>
  <c r="E1708" i="11"/>
  <c r="E1707" i="11"/>
  <c r="E1706" i="11"/>
  <c r="E1705" i="11"/>
  <c r="E1704" i="11"/>
  <c r="E1703" i="11"/>
  <c r="E1702" i="11"/>
  <c r="E1701" i="11"/>
  <c r="E1700" i="11"/>
  <c r="E1699" i="11"/>
  <c r="E1698" i="11"/>
  <c r="E1697" i="11"/>
  <c r="E1696" i="11"/>
  <c r="E1695" i="11"/>
  <c r="E1694" i="11"/>
  <c r="E1693" i="11"/>
  <c r="E1692" i="11"/>
  <c r="E1691" i="11"/>
  <c r="E1690" i="11"/>
  <c r="E1689" i="11"/>
  <c r="E1688" i="11"/>
  <c r="E1687" i="11"/>
  <c r="E1686" i="11"/>
  <c r="E1685" i="11"/>
  <c r="E1684" i="11"/>
  <c r="E1683" i="11"/>
  <c r="E1682" i="11"/>
  <c r="E1681" i="11"/>
  <c r="E1680" i="11"/>
  <c r="E1679" i="11"/>
  <c r="E1678" i="11"/>
  <c r="E1677" i="11"/>
  <c r="E1676" i="11"/>
  <c r="E1675" i="11"/>
  <c r="E1674" i="11"/>
  <c r="E1673" i="11"/>
  <c r="E1672" i="11"/>
  <c r="E1671" i="11"/>
  <c r="E1670" i="11"/>
  <c r="E1669" i="11"/>
  <c r="E1668" i="11"/>
  <c r="E1667" i="11"/>
  <c r="E1666" i="11"/>
  <c r="E1665" i="11"/>
  <c r="E1664" i="11"/>
  <c r="E1663" i="11"/>
  <c r="E1662" i="11"/>
  <c r="E1661" i="11"/>
  <c r="E1660" i="11"/>
  <c r="E1659" i="11"/>
  <c r="E1658" i="11"/>
  <c r="E1657" i="11"/>
  <c r="E1656" i="11"/>
  <c r="E1655" i="11"/>
  <c r="E1654" i="11"/>
  <c r="E1653" i="11"/>
  <c r="E1652" i="11"/>
  <c r="E1651" i="11"/>
  <c r="E1650" i="11"/>
  <c r="E1649" i="11"/>
  <c r="E1648" i="11"/>
  <c r="E1647" i="11"/>
  <c r="E1646" i="11"/>
  <c r="E1645" i="11"/>
  <c r="E1644" i="11"/>
  <c r="E1643" i="11"/>
  <c r="E1642" i="11"/>
  <c r="E1641" i="11"/>
  <c r="E1640" i="11"/>
  <c r="E1639" i="11"/>
  <c r="E1638" i="11"/>
  <c r="E1637" i="11"/>
  <c r="E1636" i="11"/>
  <c r="E1635" i="11"/>
  <c r="E1634" i="11"/>
  <c r="E1633" i="11"/>
  <c r="E1632" i="11"/>
  <c r="E1631" i="11"/>
  <c r="E1630" i="11"/>
  <c r="E1629" i="11"/>
  <c r="E1628" i="11"/>
  <c r="E1627" i="11"/>
  <c r="E1626" i="11"/>
  <c r="E1625" i="11"/>
  <c r="E1624" i="11"/>
  <c r="E1623" i="11"/>
  <c r="E1622" i="11"/>
  <c r="E1621" i="11"/>
  <c r="E1620" i="11"/>
  <c r="E1619" i="11"/>
  <c r="E1618" i="11"/>
  <c r="E1617" i="11"/>
  <c r="E1616" i="11"/>
  <c r="E1615" i="11"/>
  <c r="E1614" i="11"/>
  <c r="E1613" i="11"/>
  <c r="E1612" i="11"/>
  <c r="E1611" i="11"/>
  <c r="E1610" i="11"/>
  <c r="E1609" i="11"/>
  <c r="E1608" i="11"/>
  <c r="E1607" i="11"/>
  <c r="E1606" i="11"/>
  <c r="E1605" i="11"/>
  <c r="E1604" i="11"/>
  <c r="E1603" i="11"/>
  <c r="E1602" i="11"/>
  <c r="E1601" i="11"/>
  <c r="E1600" i="11"/>
  <c r="E1599" i="11"/>
  <c r="E1598" i="11"/>
  <c r="E1597" i="11"/>
  <c r="E1596" i="11"/>
  <c r="E1595" i="11"/>
  <c r="E1594" i="11"/>
  <c r="E1593" i="11"/>
  <c r="E1592" i="11"/>
  <c r="E1591" i="11"/>
  <c r="E1590" i="11"/>
  <c r="E1589" i="11"/>
  <c r="E1588" i="11"/>
  <c r="E1587" i="11"/>
  <c r="E1586" i="11"/>
  <c r="E1585" i="11"/>
  <c r="E1584" i="11"/>
  <c r="E1583" i="11"/>
  <c r="E1582" i="11"/>
  <c r="E1581" i="11"/>
  <c r="E1580" i="11"/>
  <c r="E1579" i="11"/>
  <c r="E1578" i="11"/>
  <c r="E1577" i="11"/>
  <c r="E1576" i="11"/>
  <c r="E1575" i="11"/>
  <c r="E1574" i="11"/>
  <c r="E1573" i="11"/>
  <c r="E1572" i="11"/>
  <c r="E1571" i="11"/>
  <c r="E1570" i="11"/>
  <c r="E1569" i="11"/>
  <c r="E1568" i="11"/>
  <c r="E1567" i="11"/>
  <c r="E1566" i="11"/>
  <c r="E1565" i="11"/>
  <c r="E1564" i="11"/>
  <c r="E1563" i="11"/>
  <c r="E1562" i="11"/>
  <c r="E1561" i="11"/>
  <c r="E1560" i="11"/>
  <c r="E1559" i="11"/>
  <c r="E1558" i="11"/>
  <c r="E1557" i="11"/>
  <c r="E1556" i="11"/>
  <c r="E1555" i="11"/>
  <c r="E1554" i="11"/>
  <c r="E1553" i="11"/>
  <c r="E1552" i="11"/>
  <c r="E1551" i="11"/>
  <c r="E1550" i="11"/>
  <c r="E1549" i="11"/>
  <c r="E1548" i="11"/>
  <c r="E1547" i="11"/>
  <c r="E1546" i="11"/>
  <c r="E1545" i="11"/>
  <c r="E1544" i="11"/>
  <c r="E1543" i="11"/>
  <c r="E1542" i="11"/>
  <c r="E1541" i="11"/>
  <c r="E1540" i="11"/>
  <c r="E1539" i="11"/>
  <c r="E1538" i="11"/>
  <c r="E1537" i="11"/>
  <c r="E1536" i="11"/>
  <c r="E1535" i="11"/>
  <c r="E1534" i="11"/>
  <c r="E1533" i="11"/>
  <c r="E1532" i="11"/>
  <c r="E1531" i="11"/>
  <c r="E1530" i="11"/>
  <c r="E1529" i="11"/>
  <c r="E1528" i="11"/>
  <c r="E1527" i="11"/>
  <c r="E1526" i="11"/>
  <c r="E1525" i="11"/>
  <c r="E1524" i="11"/>
  <c r="E1523" i="11"/>
  <c r="E1522" i="11"/>
  <c r="E1521" i="11"/>
  <c r="E1520" i="11"/>
  <c r="E1519" i="11"/>
  <c r="E1518" i="11"/>
  <c r="E1517" i="11"/>
  <c r="E1516" i="11"/>
  <c r="E1515" i="11"/>
  <c r="E1514" i="11"/>
  <c r="E1513" i="11"/>
  <c r="E1512" i="11"/>
  <c r="E1511" i="11"/>
  <c r="E1510" i="11"/>
  <c r="E1509" i="11"/>
  <c r="E1508" i="11"/>
  <c r="E1507" i="11"/>
  <c r="E1506" i="11"/>
  <c r="E1505" i="11"/>
  <c r="E1504" i="11"/>
  <c r="E1503" i="11"/>
  <c r="E1502" i="11"/>
  <c r="E1501" i="11"/>
  <c r="E1500" i="11"/>
  <c r="E1499" i="11"/>
  <c r="E1498" i="11"/>
  <c r="E1497" i="11"/>
  <c r="E1496" i="11"/>
  <c r="E1495" i="11"/>
  <c r="E1494" i="11"/>
  <c r="E1493" i="11"/>
  <c r="E1492" i="11"/>
  <c r="E1491" i="11"/>
  <c r="E1490" i="11"/>
  <c r="E1489" i="11"/>
  <c r="E1488" i="11"/>
  <c r="E1487" i="11"/>
  <c r="E1486" i="11"/>
  <c r="E1485" i="11"/>
  <c r="E1484" i="11"/>
  <c r="E1483" i="11"/>
  <c r="E1482" i="11"/>
  <c r="E1481" i="11"/>
  <c r="E1480" i="11"/>
  <c r="E1479" i="11"/>
  <c r="E1478" i="11"/>
  <c r="E1477" i="11"/>
  <c r="E1476" i="11"/>
  <c r="E1475" i="11"/>
  <c r="E1474" i="11"/>
  <c r="E1473" i="11"/>
  <c r="E1472" i="11"/>
  <c r="E1471" i="11"/>
  <c r="E1470" i="11"/>
  <c r="E1469" i="11"/>
  <c r="E1468" i="11"/>
  <c r="E1467" i="11"/>
  <c r="E1466" i="11"/>
  <c r="E1465" i="11"/>
  <c r="E1464" i="11"/>
  <c r="E1463" i="11"/>
  <c r="E1462" i="11"/>
  <c r="E1461" i="11"/>
  <c r="E1460" i="11"/>
  <c r="E1459" i="11"/>
  <c r="E1458" i="11"/>
  <c r="E1457" i="11"/>
  <c r="E1456" i="11"/>
  <c r="E1455" i="11"/>
  <c r="E1454" i="11"/>
  <c r="E1453" i="11"/>
  <c r="E1452" i="11"/>
  <c r="E1451" i="11"/>
  <c r="E1450" i="11"/>
  <c r="E1449" i="11"/>
  <c r="E1448" i="11"/>
  <c r="E1447" i="11"/>
  <c r="E1446" i="11"/>
  <c r="E1445" i="11"/>
  <c r="E1444" i="11"/>
  <c r="E1443" i="11"/>
  <c r="E1442" i="11"/>
  <c r="E1441" i="11"/>
  <c r="E1440" i="11"/>
  <c r="E1439" i="11"/>
  <c r="E1438" i="11"/>
  <c r="E1437" i="11"/>
  <c r="E1436" i="11"/>
  <c r="E1435" i="11"/>
  <c r="E1434" i="11"/>
  <c r="E1433" i="11"/>
  <c r="E1432" i="11"/>
  <c r="E1431" i="11"/>
  <c r="E1430" i="11"/>
  <c r="E1429" i="11"/>
  <c r="E1428" i="11"/>
  <c r="E1427" i="11"/>
  <c r="E1426" i="11"/>
  <c r="E1425" i="11"/>
  <c r="E1424" i="11"/>
  <c r="E1423" i="11"/>
  <c r="E1422" i="11"/>
  <c r="E1421" i="11"/>
  <c r="E1420" i="11"/>
  <c r="E1419" i="11"/>
  <c r="E1418" i="11"/>
  <c r="E1417" i="11"/>
  <c r="E1416" i="11"/>
  <c r="E1415" i="11"/>
  <c r="E1414" i="11"/>
  <c r="E1413" i="11"/>
  <c r="E1412" i="11"/>
  <c r="E1411" i="11"/>
  <c r="E1410" i="11"/>
  <c r="E1409" i="11"/>
  <c r="E1408" i="11"/>
  <c r="E1407" i="11"/>
  <c r="E1406" i="11"/>
  <c r="E1405" i="11"/>
  <c r="E1404" i="11"/>
  <c r="E1403" i="11"/>
  <c r="E1402" i="11"/>
  <c r="E1401" i="11"/>
  <c r="E1400" i="11"/>
  <c r="E1399" i="11"/>
  <c r="E1398" i="11"/>
  <c r="E1397" i="11"/>
  <c r="E1396" i="11"/>
  <c r="E1395" i="11"/>
  <c r="E1394" i="11"/>
  <c r="E1393" i="11"/>
  <c r="E1392" i="11"/>
  <c r="E1391" i="11"/>
  <c r="E1390" i="11"/>
  <c r="E1389" i="11"/>
  <c r="E1388" i="11"/>
  <c r="E1387" i="11"/>
  <c r="E1386" i="11"/>
  <c r="E1385" i="11"/>
  <c r="E1384" i="11"/>
  <c r="E1383" i="11"/>
  <c r="E1382" i="11"/>
  <c r="E1381" i="11"/>
  <c r="E1380" i="11"/>
  <c r="E1379" i="11"/>
  <c r="E1378" i="11"/>
  <c r="E1377" i="11"/>
  <c r="E1376" i="11"/>
  <c r="E1375" i="11"/>
  <c r="E1374" i="11"/>
  <c r="E1373" i="11"/>
  <c r="E1372" i="11"/>
  <c r="E1371" i="11"/>
  <c r="E1370" i="11"/>
  <c r="E1369" i="11"/>
  <c r="E1368" i="11"/>
  <c r="E1367" i="11"/>
  <c r="E1366" i="11"/>
  <c r="E1365" i="11"/>
  <c r="E1364" i="11"/>
  <c r="E1363" i="11"/>
  <c r="E1362" i="11"/>
  <c r="E1361" i="11"/>
  <c r="E1360" i="11"/>
  <c r="E1359" i="11"/>
  <c r="E1358" i="11"/>
  <c r="E1357" i="11"/>
  <c r="E1356" i="11"/>
  <c r="E1355" i="11"/>
  <c r="E1354" i="11"/>
  <c r="E1353" i="11"/>
  <c r="E1352" i="11"/>
  <c r="E1351" i="11"/>
  <c r="E1350" i="11"/>
  <c r="E1349" i="11"/>
  <c r="E1348" i="11"/>
  <c r="E1347" i="11"/>
  <c r="E1346" i="11"/>
  <c r="E1345" i="11"/>
  <c r="E1344" i="11"/>
  <c r="E1343" i="11"/>
  <c r="E1342" i="11"/>
  <c r="E1341" i="11"/>
  <c r="E1340" i="11"/>
  <c r="E1339" i="11"/>
  <c r="E1338" i="11"/>
  <c r="E1337" i="11"/>
  <c r="E1336" i="11"/>
  <c r="E1335" i="11"/>
  <c r="E1334" i="11"/>
  <c r="E1333" i="11"/>
  <c r="E1332" i="11"/>
  <c r="E1331" i="11"/>
  <c r="E1330" i="11"/>
  <c r="E1329" i="11"/>
  <c r="E1328" i="11"/>
  <c r="E1327" i="11"/>
  <c r="E1326" i="11"/>
  <c r="E1325" i="11"/>
  <c r="E1324" i="11"/>
  <c r="E1323" i="11"/>
  <c r="E1322" i="11"/>
  <c r="E1321" i="11"/>
  <c r="E1320" i="11"/>
  <c r="E1319" i="11"/>
  <c r="E1318" i="11"/>
  <c r="E1317" i="11"/>
  <c r="E1316" i="11"/>
  <c r="E1315" i="11"/>
  <c r="E1314" i="11"/>
  <c r="E1313" i="11"/>
  <c r="E1312" i="11"/>
  <c r="E1311" i="11"/>
  <c r="E1310" i="11"/>
  <c r="E1309" i="11"/>
  <c r="E1308" i="11"/>
  <c r="E1307" i="11"/>
  <c r="E1306" i="11"/>
  <c r="E1305" i="11"/>
  <c r="E1304" i="11"/>
  <c r="E1303" i="11"/>
  <c r="E1302" i="11"/>
  <c r="E1301" i="11"/>
  <c r="E1300" i="11"/>
  <c r="E1299" i="11"/>
  <c r="E1298" i="11"/>
  <c r="E1297" i="11"/>
  <c r="E1296" i="11"/>
  <c r="E1295" i="11"/>
  <c r="E1294" i="11"/>
  <c r="E1293" i="11"/>
  <c r="E1292" i="11"/>
  <c r="E1291" i="11"/>
  <c r="E1290" i="11"/>
  <c r="E1289" i="11"/>
  <c r="E1288" i="11"/>
  <c r="E1287" i="11"/>
  <c r="E1286" i="11"/>
  <c r="E1285" i="11"/>
  <c r="E1284" i="11"/>
  <c r="E1283" i="11"/>
  <c r="E1282" i="11"/>
  <c r="E1281" i="11"/>
  <c r="E1280" i="11"/>
  <c r="E1279" i="11"/>
  <c r="E1278" i="11"/>
  <c r="E1277" i="11"/>
  <c r="E1276" i="11"/>
  <c r="E1275" i="11"/>
  <c r="E1274" i="11"/>
  <c r="E1273" i="11"/>
  <c r="E1272" i="11"/>
  <c r="E1271" i="11"/>
  <c r="E1270" i="11"/>
  <c r="E1269" i="11"/>
  <c r="E1268" i="11"/>
  <c r="E1267" i="11"/>
  <c r="E1266" i="11"/>
  <c r="E1265" i="11"/>
  <c r="E1264" i="11"/>
  <c r="E1263" i="11"/>
  <c r="E1262" i="11"/>
  <c r="E1261" i="11"/>
  <c r="E1260" i="11"/>
  <c r="E1259" i="11"/>
  <c r="E1258" i="11"/>
  <c r="E1257" i="11"/>
  <c r="E1256" i="11"/>
  <c r="E1255" i="11"/>
  <c r="E1254" i="11"/>
  <c r="E1253" i="11"/>
  <c r="E1252" i="11"/>
  <c r="E1251" i="11"/>
  <c r="E1250" i="11"/>
  <c r="E1249" i="11"/>
  <c r="E1248" i="11"/>
  <c r="E1247" i="11"/>
  <c r="E1246" i="11"/>
  <c r="E1245" i="11"/>
  <c r="E1244" i="11"/>
  <c r="E1243" i="11"/>
  <c r="E1242" i="11"/>
  <c r="E1241" i="11"/>
  <c r="E1240" i="11"/>
  <c r="E1239" i="11"/>
  <c r="E1238" i="11"/>
  <c r="E1237" i="11"/>
  <c r="E1236" i="11"/>
  <c r="E1235" i="11"/>
  <c r="E1234" i="11"/>
  <c r="E1233" i="11"/>
  <c r="E1232" i="11"/>
  <c r="E1231" i="11"/>
  <c r="E1230" i="11"/>
  <c r="E1229" i="11"/>
  <c r="E1228" i="11"/>
  <c r="E1227" i="11"/>
  <c r="E1226" i="11"/>
  <c r="E1225" i="11"/>
  <c r="E1224" i="11"/>
  <c r="E1223" i="11"/>
  <c r="E1222" i="11"/>
  <c r="E1221" i="11"/>
  <c r="E1220" i="11"/>
  <c r="E1219" i="11"/>
  <c r="E1218" i="11"/>
  <c r="E1217" i="11"/>
  <c r="E1216" i="11"/>
  <c r="E1215" i="11"/>
  <c r="E1214" i="11"/>
  <c r="E1213" i="11"/>
  <c r="E1212" i="11"/>
  <c r="E1211" i="11"/>
  <c r="E1210" i="11"/>
  <c r="E1209" i="11"/>
  <c r="E1208" i="11"/>
  <c r="E1207" i="11"/>
  <c r="E1206" i="11"/>
  <c r="E1205" i="11"/>
  <c r="E1204" i="11"/>
  <c r="E1203" i="11"/>
  <c r="E1202" i="11"/>
  <c r="E1201" i="11"/>
  <c r="E1200" i="11"/>
  <c r="E1199" i="11"/>
  <c r="E1198" i="11"/>
  <c r="E1197" i="11"/>
  <c r="E1196" i="11"/>
  <c r="E1195" i="11"/>
  <c r="E1194" i="11"/>
  <c r="E1193" i="11"/>
  <c r="E1192" i="11"/>
  <c r="E1191" i="11"/>
  <c r="E1190" i="11"/>
  <c r="E1189" i="11"/>
  <c r="E1188" i="11"/>
  <c r="E1187" i="11"/>
  <c r="E1186" i="11"/>
  <c r="E1185" i="11"/>
  <c r="E1184" i="11"/>
  <c r="E1183" i="11"/>
  <c r="E1182" i="11"/>
  <c r="E1181" i="11"/>
  <c r="E1180" i="11"/>
  <c r="E1179" i="11"/>
  <c r="E1178" i="11"/>
  <c r="E1177" i="11"/>
  <c r="E1176" i="11"/>
  <c r="E1175" i="11"/>
  <c r="E1174" i="11"/>
  <c r="E1173" i="11"/>
  <c r="E1172" i="11"/>
  <c r="E1171" i="11"/>
  <c r="E1170" i="11"/>
  <c r="E1169" i="11"/>
  <c r="E1168" i="11"/>
  <c r="E1167" i="11"/>
  <c r="E1166" i="11"/>
  <c r="E1165" i="11"/>
  <c r="E1164" i="11"/>
  <c r="E1163" i="11"/>
  <c r="E1162" i="11"/>
  <c r="E1161" i="11"/>
  <c r="E1160" i="11"/>
  <c r="E1159" i="11"/>
  <c r="E1158" i="11"/>
  <c r="E1157" i="11"/>
  <c r="E1156" i="11"/>
  <c r="E1155" i="11"/>
  <c r="E1154" i="11"/>
  <c r="E1153" i="11"/>
  <c r="E1152" i="11"/>
  <c r="E1151" i="11"/>
  <c r="E1150" i="11"/>
  <c r="E1149" i="11"/>
  <c r="E1148" i="11"/>
  <c r="E1147" i="11"/>
  <c r="E1146" i="11"/>
  <c r="E1145" i="11"/>
  <c r="E1144" i="11"/>
  <c r="E1143" i="11"/>
  <c r="E1142" i="11"/>
  <c r="E1141" i="11"/>
  <c r="E1140" i="11"/>
  <c r="E1139" i="11"/>
  <c r="E1138" i="11"/>
  <c r="E1137" i="11"/>
  <c r="E1136" i="11"/>
  <c r="E1135" i="11"/>
  <c r="E1134" i="11"/>
  <c r="E1133" i="11"/>
  <c r="E1132" i="11"/>
  <c r="E1131" i="11"/>
  <c r="E1130" i="11"/>
  <c r="E1129" i="11"/>
  <c r="E1128" i="11"/>
  <c r="E1127" i="11"/>
  <c r="E1126" i="11"/>
  <c r="E1125" i="11"/>
  <c r="E1124" i="11"/>
  <c r="E1123" i="11"/>
  <c r="E1122" i="11"/>
  <c r="E1121" i="11"/>
  <c r="E1120" i="11"/>
  <c r="E1119" i="11"/>
  <c r="E1118" i="11"/>
  <c r="E1117" i="11"/>
  <c r="E1116" i="11"/>
  <c r="E1115" i="11"/>
  <c r="E1114" i="11"/>
  <c r="E1113" i="11"/>
  <c r="E1112" i="11"/>
  <c r="E1111" i="11"/>
  <c r="E1110" i="11"/>
  <c r="E1109" i="11"/>
  <c r="E1108" i="11"/>
  <c r="E1107" i="11"/>
  <c r="E1106" i="11"/>
  <c r="E1105" i="11"/>
  <c r="E1104" i="11"/>
  <c r="E1103" i="11"/>
  <c r="E1102" i="11"/>
  <c r="E1101" i="11"/>
  <c r="E1100" i="11"/>
  <c r="E1099" i="11"/>
  <c r="E1098" i="11"/>
  <c r="E1097" i="11"/>
  <c r="E1096" i="11"/>
  <c r="E1095" i="11"/>
  <c r="E1094" i="11"/>
  <c r="E1093" i="11"/>
  <c r="E1092" i="11"/>
  <c r="E1091" i="11"/>
  <c r="E1090" i="11"/>
  <c r="E1089" i="11"/>
  <c r="E1088" i="11"/>
  <c r="E1087" i="11"/>
  <c r="E1086" i="11"/>
  <c r="E1085" i="11"/>
  <c r="E1084" i="11"/>
  <c r="E1083" i="11"/>
  <c r="E1082" i="11"/>
  <c r="E1081" i="11"/>
  <c r="E1080" i="11"/>
  <c r="E1079" i="11"/>
  <c r="E1078" i="11"/>
  <c r="E1077" i="11"/>
  <c r="E1076" i="11"/>
  <c r="E1075" i="11"/>
  <c r="E1074" i="11"/>
  <c r="E1073" i="11"/>
  <c r="E1072" i="11"/>
  <c r="E1071" i="11"/>
  <c r="E1070" i="11"/>
  <c r="E1069" i="11"/>
  <c r="E1068" i="11"/>
  <c r="E1067" i="11"/>
  <c r="E1066" i="11"/>
  <c r="E1065" i="11"/>
  <c r="E1064" i="11"/>
  <c r="E1063" i="11"/>
  <c r="E1062" i="11"/>
  <c r="E1061" i="11"/>
  <c r="E1060" i="11"/>
  <c r="E1059" i="11"/>
  <c r="E1058" i="11"/>
  <c r="E1057" i="11"/>
  <c r="E1056" i="11"/>
  <c r="E1055" i="11"/>
  <c r="E1054" i="11"/>
  <c r="E1053" i="11"/>
  <c r="E1052" i="11"/>
  <c r="E1051" i="11"/>
  <c r="E1050" i="11"/>
  <c r="E1049" i="11"/>
  <c r="E1048" i="11"/>
  <c r="E1047" i="11"/>
  <c r="E1046" i="11"/>
  <c r="E1045" i="11"/>
  <c r="E1044" i="11"/>
  <c r="E1043" i="11"/>
  <c r="E1042" i="11"/>
  <c r="E1041" i="11"/>
  <c r="E1040" i="11"/>
  <c r="E1039" i="11"/>
  <c r="E1038" i="11"/>
  <c r="E1037" i="11"/>
  <c r="E1036" i="11"/>
  <c r="E1035" i="11"/>
  <c r="E1034" i="11"/>
  <c r="E1033" i="11"/>
  <c r="E1032" i="11"/>
  <c r="E1031" i="11"/>
  <c r="E1030" i="11"/>
  <c r="E1029" i="11"/>
  <c r="E1028" i="11"/>
  <c r="E1027" i="11"/>
  <c r="E1026" i="11"/>
  <c r="E1025" i="11"/>
  <c r="E1024" i="11"/>
  <c r="E1023" i="11"/>
  <c r="E1022" i="11"/>
  <c r="E1021" i="11"/>
  <c r="E1020" i="11"/>
  <c r="E1019" i="11"/>
  <c r="E1018" i="11"/>
  <c r="E1017" i="11"/>
  <c r="E1016" i="11"/>
  <c r="E1015" i="11"/>
  <c r="E1014" i="11"/>
  <c r="E1013" i="11"/>
  <c r="E1012" i="11"/>
  <c r="E1011" i="11"/>
  <c r="E1010" i="11"/>
  <c r="E1009" i="11"/>
  <c r="E1008" i="11"/>
  <c r="E1007" i="11"/>
  <c r="E1006" i="11"/>
  <c r="E1005" i="11"/>
  <c r="E1004" i="11"/>
  <c r="E1003" i="11"/>
  <c r="E1002" i="11"/>
  <c r="E1001" i="11"/>
  <c r="E1000" i="11"/>
  <c r="E999" i="11"/>
  <c r="E998" i="11"/>
  <c r="E997" i="11"/>
  <c r="E996" i="11"/>
  <c r="E995" i="11"/>
  <c r="E994" i="11"/>
  <c r="E993" i="11"/>
  <c r="E992" i="11"/>
  <c r="E991" i="11"/>
  <c r="E990" i="11"/>
  <c r="E989" i="11"/>
  <c r="E988" i="11"/>
  <c r="E987" i="11"/>
  <c r="E986" i="11"/>
  <c r="E985" i="11"/>
  <c r="E984" i="11"/>
  <c r="E983" i="11"/>
  <c r="E982" i="11"/>
  <c r="E981" i="11"/>
  <c r="E980" i="11"/>
  <c r="E979" i="11"/>
  <c r="E978" i="11"/>
  <c r="E977" i="11"/>
  <c r="E976" i="11"/>
  <c r="E975" i="11"/>
  <c r="E974" i="11"/>
  <c r="E973" i="11"/>
  <c r="E972" i="11"/>
  <c r="E971" i="11"/>
  <c r="E970" i="11"/>
  <c r="E969" i="11"/>
  <c r="E968" i="11"/>
  <c r="E967" i="11"/>
  <c r="E966" i="11"/>
  <c r="E965" i="11"/>
  <c r="E964" i="11"/>
  <c r="E963" i="11"/>
  <c r="E962" i="11"/>
  <c r="E961" i="11"/>
  <c r="E960" i="11"/>
  <c r="E959" i="11"/>
  <c r="E958" i="11"/>
  <c r="E957" i="11"/>
  <c r="E956" i="11"/>
  <c r="E955" i="11"/>
  <c r="E954" i="11"/>
  <c r="E953" i="11"/>
  <c r="E952" i="11"/>
  <c r="E951" i="11"/>
  <c r="E950" i="11"/>
  <c r="E949" i="11"/>
  <c r="E948" i="11"/>
  <c r="E947" i="11"/>
  <c r="E946" i="11"/>
  <c r="E945" i="11"/>
  <c r="E944" i="11"/>
  <c r="E943" i="11"/>
  <c r="E942" i="11"/>
  <c r="E941" i="11"/>
  <c r="E940" i="11"/>
  <c r="E939" i="11"/>
  <c r="E938" i="11"/>
  <c r="E937" i="11"/>
  <c r="E936" i="11"/>
  <c r="E935" i="11"/>
  <c r="E934" i="11"/>
  <c r="E933" i="11"/>
  <c r="E932" i="11"/>
  <c r="E931" i="11"/>
  <c r="E930" i="11"/>
  <c r="E929" i="11"/>
  <c r="E928" i="11"/>
  <c r="E927" i="11"/>
  <c r="E926" i="11"/>
  <c r="E925" i="11"/>
  <c r="E924" i="11"/>
  <c r="E923" i="11"/>
  <c r="E922" i="11"/>
  <c r="E921" i="11"/>
  <c r="E920" i="11"/>
  <c r="E919" i="11"/>
  <c r="E918" i="11"/>
  <c r="E917" i="11"/>
  <c r="E916" i="11"/>
  <c r="E915" i="11"/>
  <c r="E914" i="11"/>
  <c r="E913" i="11"/>
  <c r="E912" i="11"/>
  <c r="E911" i="11"/>
  <c r="E910" i="11"/>
  <c r="E909" i="11"/>
  <c r="E908" i="11"/>
  <c r="E907" i="11"/>
  <c r="E906" i="11"/>
  <c r="E905" i="11"/>
  <c r="E904" i="11"/>
  <c r="E903" i="11"/>
  <c r="E902" i="11"/>
  <c r="E901" i="11"/>
  <c r="E900" i="11"/>
  <c r="E899" i="11"/>
  <c r="E898" i="11"/>
  <c r="E897" i="11"/>
  <c r="E896" i="11"/>
  <c r="E895" i="11"/>
  <c r="E894" i="11"/>
  <c r="E893" i="11"/>
  <c r="E892" i="11"/>
  <c r="E891" i="11"/>
  <c r="E890" i="11"/>
  <c r="E889" i="11"/>
  <c r="E888" i="11"/>
  <c r="E887" i="11"/>
  <c r="E886" i="11"/>
  <c r="E885" i="11"/>
  <c r="E884" i="11"/>
  <c r="E883" i="11"/>
  <c r="E882" i="11"/>
  <c r="E881" i="11"/>
  <c r="E880" i="11"/>
  <c r="E879" i="11"/>
  <c r="E878" i="11"/>
  <c r="E877" i="11"/>
  <c r="E876" i="11"/>
  <c r="E875" i="11"/>
  <c r="E874" i="11"/>
  <c r="E873" i="11"/>
  <c r="E872" i="11"/>
  <c r="E871" i="11"/>
  <c r="E870" i="11"/>
  <c r="E869" i="11"/>
  <c r="E868" i="11"/>
  <c r="E867" i="11"/>
  <c r="E866" i="11"/>
  <c r="E865" i="11"/>
  <c r="E864" i="11"/>
  <c r="E863" i="11"/>
  <c r="E862" i="11"/>
  <c r="E861" i="11"/>
  <c r="E860" i="11"/>
  <c r="E859" i="11"/>
  <c r="E858" i="11"/>
  <c r="E857" i="11"/>
  <c r="E856" i="11"/>
  <c r="E855" i="11"/>
  <c r="E854" i="11"/>
  <c r="E853" i="11"/>
  <c r="E852" i="11"/>
  <c r="E851" i="11"/>
  <c r="E850" i="11"/>
  <c r="E849" i="11"/>
  <c r="E848" i="11"/>
  <c r="E847" i="11"/>
  <c r="E846" i="11"/>
  <c r="E845" i="11"/>
  <c r="E844" i="11"/>
  <c r="E843" i="11"/>
  <c r="E842" i="11"/>
  <c r="E841" i="11"/>
  <c r="E840" i="11"/>
  <c r="E839" i="11"/>
  <c r="E838" i="11"/>
  <c r="E837" i="11"/>
  <c r="E836" i="11"/>
  <c r="E835" i="11"/>
  <c r="E834" i="11"/>
  <c r="E833" i="11"/>
  <c r="E832" i="11"/>
  <c r="E831" i="11"/>
  <c r="E830" i="11"/>
  <c r="E829" i="11"/>
  <c r="E828" i="11"/>
  <c r="E827" i="11"/>
  <c r="E826" i="11"/>
  <c r="E825" i="11"/>
  <c r="E824" i="11"/>
  <c r="E823" i="11"/>
  <c r="E822" i="11"/>
  <c r="E821" i="11"/>
  <c r="E820" i="11"/>
  <c r="E819" i="11"/>
  <c r="E818" i="11"/>
  <c r="E817" i="11"/>
  <c r="E816" i="11"/>
  <c r="E815" i="11"/>
  <c r="E814" i="11"/>
  <c r="E813" i="11"/>
  <c r="E812" i="11"/>
  <c r="E811" i="11"/>
  <c r="E810" i="11"/>
  <c r="E809" i="11"/>
  <c r="E808" i="11"/>
  <c r="E807" i="11"/>
  <c r="E806" i="11"/>
  <c r="E805" i="11"/>
  <c r="E804" i="11"/>
  <c r="E803" i="11"/>
  <c r="E802" i="11"/>
  <c r="E801" i="11"/>
  <c r="E800" i="11"/>
  <c r="E799" i="11"/>
  <c r="E798" i="11"/>
  <c r="E797" i="11"/>
  <c r="E796" i="11"/>
  <c r="E795" i="11"/>
  <c r="E794" i="11"/>
  <c r="E793" i="11"/>
  <c r="E792" i="11"/>
  <c r="E791" i="11"/>
  <c r="E790" i="11"/>
  <c r="E789" i="11"/>
  <c r="E788" i="11"/>
  <c r="E787" i="11"/>
  <c r="E786" i="11"/>
  <c r="E785" i="11"/>
  <c r="E784" i="11"/>
  <c r="E783" i="11"/>
  <c r="E782" i="11"/>
  <c r="E781" i="11"/>
  <c r="E780" i="11"/>
  <c r="E779" i="11"/>
  <c r="E778" i="11"/>
  <c r="E777" i="11"/>
  <c r="E776" i="11"/>
  <c r="E775" i="11"/>
  <c r="E774" i="11"/>
  <c r="E773" i="11"/>
  <c r="E772" i="11"/>
  <c r="E771" i="11"/>
  <c r="E770" i="11"/>
  <c r="E769" i="11"/>
  <c r="E768" i="11"/>
  <c r="E767" i="11"/>
  <c r="E766" i="11"/>
  <c r="E765" i="11"/>
  <c r="E764" i="11"/>
  <c r="E763" i="11"/>
  <c r="E762" i="11"/>
  <c r="E761" i="11"/>
  <c r="E760" i="11"/>
  <c r="E759" i="11"/>
  <c r="E758" i="11"/>
  <c r="E757" i="11"/>
  <c r="E756" i="11"/>
  <c r="E755" i="11"/>
  <c r="E754" i="11"/>
  <c r="E753" i="11"/>
  <c r="E752" i="11"/>
  <c r="E751" i="11"/>
  <c r="E750" i="11"/>
  <c r="E749" i="11"/>
  <c r="E748" i="11"/>
  <c r="E747" i="11"/>
  <c r="E746" i="11"/>
  <c r="E745" i="11"/>
  <c r="E744" i="11"/>
  <c r="E743" i="11"/>
  <c r="E742" i="11"/>
  <c r="E741" i="11"/>
  <c r="E740" i="11"/>
  <c r="E739" i="11"/>
  <c r="E738" i="11"/>
  <c r="E737" i="11"/>
  <c r="E736" i="11"/>
  <c r="E735" i="11"/>
  <c r="E734" i="11"/>
  <c r="E733" i="11"/>
  <c r="E732" i="11"/>
  <c r="E731" i="11"/>
  <c r="E730" i="11"/>
  <c r="E729" i="11"/>
  <c r="E728" i="11"/>
  <c r="E727" i="11"/>
  <c r="E726" i="11"/>
  <c r="E725" i="11"/>
  <c r="E724" i="11"/>
  <c r="E723" i="11"/>
  <c r="E722" i="11"/>
  <c r="E721" i="11"/>
  <c r="E720" i="11"/>
  <c r="E719" i="11"/>
  <c r="E718" i="11"/>
  <c r="E717" i="11"/>
  <c r="E716" i="11"/>
  <c r="E715" i="11"/>
  <c r="E714" i="11"/>
  <c r="E713" i="11"/>
  <c r="E712" i="11"/>
  <c r="E711" i="11"/>
  <c r="E710" i="11"/>
  <c r="E709" i="11"/>
  <c r="E708" i="11"/>
  <c r="E707" i="11"/>
  <c r="E706" i="11"/>
  <c r="E705" i="11"/>
  <c r="E704" i="11"/>
  <c r="E703" i="11"/>
  <c r="E702" i="11"/>
  <c r="E701" i="11"/>
  <c r="E700" i="11"/>
  <c r="E699" i="11"/>
  <c r="E698" i="11"/>
  <c r="E697" i="11"/>
  <c r="E696" i="11"/>
  <c r="E695" i="11"/>
  <c r="E694" i="11"/>
  <c r="E693" i="11"/>
  <c r="E692" i="11"/>
  <c r="E691" i="11"/>
  <c r="E690" i="11"/>
  <c r="E689" i="11"/>
  <c r="E688" i="11"/>
  <c r="E687" i="11"/>
  <c r="E686" i="11"/>
  <c r="E685" i="11"/>
  <c r="E684" i="11"/>
  <c r="E683" i="11"/>
  <c r="E682" i="11"/>
  <c r="E681" i="11"/>
  <c r="E680" i="11"/>
  <c r="E679" i="11"/>
  <c r="E678" i="11"/>
  <c r="E677" i="11"/>
  <c r="E676" i="11"/>
  <c r="E675" i="11"/>
  <c r="E674" i="11"/>
  <c r="E673" i="11"/>
  <c r="E672" i="11"/>
  <c r="E671" i="11"/>
  <c r="E670" i="11"/>
  <c r="E669" i="11"/>
  <c r="E668" i="11"/>
  <c r="E667" i="11"/>
  <c r="E666" i="11"/>
  <c r="E665" i="11"/>
  <c r="E664" i="11"/>
  <c r="E663" i="11"/>
  <c r="E662" i="11"/>
  <c r="E661" i="11"/>
  <c r="E660" i="11"/>
  <c r="E659" i="11"/>
  <c r="E658" i="11"/>
  <c r="E657" i="11"/>
  <c r="E656" i="11"/>
  <c r="E655" i="11"/>
  <c r="E654" i="11"/>
  <c r="E653" i="11"/>
  <c r="E652" i="11"/>
  <c r="E651" i="11"/>
  <c r="E650" i="11"/>
  <c r="E649" i="11"/>
  <c r="E648" i="11"/>
  <c r="E647" i="11"/>
  <c r="E646" i="11"/>
  <c r="E645" i="11"/>
  <c r="E644" i="11"/>
  <c r="E643" i="11"/>
  <c r="E642" i="11"/>
  <c r="E641" i="11"/>
  <c r="E640" i="11"/>
  <c r="E639" i="11"/>
  <c r="E638" i="11"/>
  <c r="E637" i="11"/>
  <c r="E636" i="11"/>
  <c r="E635" i="11"/>
  <c r="E634" i="11"/>
  <c r="E633" i="11"/>
  <c r="E632" i="11"/>
  <c r="E631" i="11"/>
  <c r="E630" i="11"/>
  <c r="E629" i="11"/>
  <c r="E628" i="11"/>
  <c r="E627" i="11"/>
  <c r="E626" i="11"/>
  <c r="E625" i="11"/>
  <c r="E624" i="11"/>
  <c r="E623" i="11"/>
  <c r="E622" i="11"/>
  <c r="E621" i="11"/>
  <c r="E620" i="11"/>
  <c r="E619" i="11"/>
  <c r="E618" i="11"/>
  <c r="E617" i="11"/>
  <c r="E616" i="11"/>
  <c r="E615" i="11"/>
  <c r="E614" i="11"/>
  <c r="E613" i="11"/>
  <c r="E612" i="11"/>
  <c r="E611" i="11"/>
  <c r="E610" i="11"/>
  <c r="E609" i="11"/>
  <c r="E608" i="11"/>
  <c r="E607" i="11"/>
  <c r="E606" i="11"/>
  <c r="E605" i="11"/>
  <c r="E604" i="11"/>
  <c r="E603" i="11"/>
  <c r="E602" i="11"/>
  <c r="E601" i="11"/>
  <c r="E600" i="11"/>
  <c r="E599" i="11"/>
  <c r="E598" i="11"/>
  <c r="E597" i="11"/>
  <c r="E596" i="11"/>
  <c r="E595" i="11"/>
  <c r="E594" i="11"/>
  <c r="E593" i="11"/>
  <c r="E592" i="11"/>
  <c r="E591" i="11"/>
  <c r="E590" i="11"/>
  <c r="E589" i="11"/>
  <c r="E588" i="11"/>
  <c r="E587" i="11"/>
  <c r="E586" i="11"/>
  <c r="E585" i="11"/>
  <c r="E584" i="11"/>
  <c r="E583" i="11"/>
  <c r="E582" i="11"/>
  <c r="E581" i="11"/>
  <c r="E580" i="11"/>
  <c r="E579" i="11"/>
  <c r="E578" i="11"/>
  <c r="E577" i="11"/>
  <c r="E576" i="11"/>
  <c r="E575" i="11"/>
  <c r="E574" i="11"/>
  <c r="E573" i="11"/>
  <c r="E572" i="11"/>
  <c r="E571" i="11"/>
  <c r="E570" i="11"/>
  <c r="E569" i="11"/>
  <c r="E568" i="11"/>
  <c r="E567" i="11"/>
  <c r="E566" i="11"/>
  <c r="E565" i="11"/>
  <c r="E564" i="11"/>
  <c r="E563" i="11"/>
  <c r="E562" i="11"/>
  <c r="E561" i="11"/>
  <c r="E560" i="11"/>
  <c r="E559" i="11"/>
  <c r="E558" i="11"/>
  <c r="E557" i="11"/>
  <c r="E556" i="11"/>
  <c r="E555" i="11"/>
  <c r="E554" i="11"/>
  <c r="E553" i="11"/>
  <c r="E552" i="11"/>
  <c r="E551" i="11"/>
  <c r="E550" i="11"/>
  <c r="E549" i="11"/>
  <c r="E548" i="11"/>
  <c r="E547" i="11"/>
  <c r="E546" i="11"/>
  <c r="E545" i="11"/>
  <c r="E544" i="11"/>
  <c r="E543" i="11"/>
  <c r="E542" i="11"/>
  <c r="E541" i="11"/>
  <c r="E540" i="11"/>
  <c r="E539" i="11"/>
  <c r="E538" i="11"/>
  <c r="E537" i="11"/>
  <c r="E536" i="11"/>
  <c r="E535" i="11"/>
  <c r="E534" i="11"/>
  <c r="E533" i="11"/>
  <c r="E532" i="11"/>
  <c r="E531" i="11"/>
  <c r="E530" i="11"/>
  <c r="E529" i="11"/>
  <c r="E528" i="11"/>
  <c r="E527" i="11"/>
  <c r="E526" i="11"/>
  <c r="E525" i="11"/>
  <c r="E524" i="11"/>
  <c r="E523" i="11"/>
  <c r="E522" i="11"/>
  <c r="E521" i="11"/>
  <c r="E520" i="11"/>
  <c r="E519" i="11"/>
  <c r="E518" i="11"/>
  <c r="E517" i="11"/>
  <c r="E516" i="11"/>
  <c r="E515" i="11"/>
  <c r="E514" i="11"/>
  <c r="E513" i="11"/>
  <c r="E512" i="11"/>
  <c r="E511" i="11"/>
  <c r="E510" i="11"/>
  <c r="E509" i="11"/>
  <c r="E508" i="11"/>
  <c r="E507" i="11"/>
  <c r="E506" i="11"/>
  <c r="E505" i="11"/>
  <c r="E504" i="11"/>
  <c r="E503" i="11"/>
  <c r="E502" i="11"/>
  <c r="E501" i="11"/>
  <c r="E500" i="11"/>
  <c r="E499" i="11"/>
  <c r="E498" i="11"/>
  <c r="E497" i="11"/>
  <c r="E496" i="11"/>
  <c r="E495" i="11"/>
  <c r="E494" i="11"/>
  <c r="E493" i="11"/>
  <c r="E492" i="11"/>
  <c r="E491" i="11"/>
  <c r="E490" i="11"/>
  <c r="E489" i="11"/>
  <c r="E488" i="11"/>
  <c r="E487" i="11"/>
  <c r="E486" i="11"/>
  <c r="E485" i="11"/>
  <c r="E484" i="11"/>
  <c r="E483" i="11"/>
  <c r="E482" i="11"/>
  <c r="E481" i="11"/>
  <c r="E480" i="11"/>
  <c r="E479" i="11"/>
  <c r="E478" i="11"/>
  <c r="E477" i="11"/>
  <c r="E476" i="11"/>
  <c r="E475" i="11"/>
  <c r="E474" i="11"/>
  <c r="E473" i="11"/>
  <c r="E472" i="11"/>
  <c r="E471" i="11"/>
  <c r="E470" i="11"/>
  <c r="E469" i="11"/>
  <c r="E468" i="11"/>
  <c r="E467" i="11"/>
  <c r="E466" i="11"/>
  <c r="E465" i="11"/>
  <c r="E464" i="11"/>
  <c r="E463" i="11"/>
  <c r="E462" i="11"/>
  <c r="E461" i="11"/>
  <c r="E460" i="11"/>
  <c r="E459" i="11"/>
  <c r="E458" i="11"/>
  <c r="E457" i="11"/>
  <c r="E456" i="11"/>
  <c r="E455" i="11"/>
  <c r="E454" i="11"/>
  <c r="E453" i="11"/>
  <c r="E452" i="11"/>
  <c r="E451" i="11"/>
  <c r="E450" i="11"/>
  <c r="E449" i="11"/>
  <c r="E448" i="11"/>
  <c r="E447" i="11"/>
  <c r="E446" i="11"/>
  <c r="E445" i="11"/>
  <c r="E444" i="11"/>
  <c r="E443" i="11"/>
  <c r="E442" i="11"/>
  <c r="E441" i="11"/>
  <c r="E440" i="11"/>
  <c r="E439" i="11"/>
  <c r="E438" i="11"/>
  <c r="E437" i="11"/>
  <c r="E436" i="11"/>
  <c r="E435" i="11"/>
  <c r="E434" i="11"/>
  <c r="E433" i="11"/>
  <c r="E432" i="11"/>
  <c r="E431" i="11"/>
  <c r="E430" i="11"/>
  <c r="E429" i="11"/>
  <c r="E428" i="11"/>
  <c r="E427" i="11"/>
  <c r="E426" i="11"/>
  <c r="E425" i="11"/>
  <c r="E424" i="11"/>
  <c r="E423" i="11"/>
  <c r="E422" i="11"/>
  <c r="E421" i="11"/>
  <c r="E420" i="11"/>
  <c r="E419" i="11"/>
  <c r="E418" i="11"/>
  <c r="E417" i="11"/>
  <c r="E416" i="11"/>
  <c r="E415" i="11"/>
  <c r="E414" i="11"/>
  <c r="E413" i="11"/>
  <c r="E412" i="11"/>
  <c r="E411" i="11"/>
  <c r="E410" i="11"/>
  <c r="E409" i="11"/>
  <c r="E408" i="11"/>
  <c r="E407" i="11"/>
  <c r="E406" i="11"/>
  <c r="E405" i="11"/>
  <c r="E404" i="11"/>
  <c r="E403" i="11"/>
  <c r="E402" i="11"/>
  <c r="E401" i="11"/>
  <c r="E400" i="11"/>
  <c r="E399" i="11"/>
  <c r="E398" i="11"/>
  <c r="E397" i="11"/>
  <c r="E396" i="11"/>
  <c r="E395" i="11"/>
  <c r="E394" i="11"/>
  <c r="E393" i="11"/>
  <c r="E392" i="11"/>
  <c r="E391" i="11"/>
  <c r="E390" i="11"/>
  <c r="E389" i="11"/>
  <c r="E388" i="11"/>
  <c r="E387" i="11"/>
  <c r="E386" i="11"/>
  <c r="E385" i="11"/>
  <c r="E384" i="11"/>
  <c r="E383" i="11"/>
  <c r="E382" i="11"/>
  <c r="E381" i="11"/>
  <c r="E380" i="11"/>
  <c r="E379" i="11"/>
  <c r="E378" i="11"/>
  <c r="E377" i="11"/>
  <c r="E376" i="11"/>
  <c r="E375" i="11"/>
  <c r="E374" i="11"/>
  <c r="E373" i="11"/>
  <c r="E372" i="11"/>
  <c r="E371" i="11"/>
  <c r="E370" i="11"/>
  <c r="E369" i="11"/>
  <c r="E368" i="11"/>
  <c r="E367" i="11"/>
  <c r="E366" i="11"/>
  <c r="E365" i="11"/>
  <c r="E364" i="11"/>
  <c r="E363" i="11"/>
  <c r="E362" i="11"/>
  <c r="E361" i="11"/>
  <c r="E360" i="11"/>
  <c r="E359" i="11"/>
  <c r="E358" i="11"/>
  <c r="E357" i="11"/>
  <c r="E356" i="11"/>
  <c r="E355" i="11"/>
  <c r="E354" i="11"/>
  <c r="E353" i="11"/>
  <c r="E352" i="11"/>
  <c r="E351" i="11"/>
  <c r="E350" i="11"/>
  <c r="E349" i="11"/>
  <c r="E348" i="11"/>
  <c r="E347" i="11"/>
  <c r="E346" i="11"/>
  <c r="E345" i="11"/>
  <c r="E344" i="11"/>
  <c r="E343" i="11"/>
  <c r="E342" i="11"/>
  <c r="E341" i="11"/>
  <c r="E340" i="11"/>
  <c r="E339" i="11"/>
  <c r="E338" i="11"/>
  <c r="E337" i="11"/>
  <c r="E336" i="11"/>
  <c r="E335" i="11"/>
  <c r="E334" i="11"/>
  <c r="E333" i="11"/>
  <c r="E332" i="11"/>
  <c r="E331" i="11"/>
  <c r="E330" i="11"/>
  <c r="E329" i="11"/>
  <c r="E328" i="11"/>
  <c r="E327" i="11"/>
  <c r="E326" i="11"/>
  <c r="E325" i="11"/>
  <c r="E324" i="11"/>
  <c r="E323" i="11"/>
  <c r="E322" i="11"/>
  <c r="E321" i="11"/>
  <c r="E320" i="11"/>
  <c r="E319" i="11"/>
  <c r="E318" i="11"/>
  <c r="E317" i="11"/>
  <c r="E316" i="11"/>
  <c r="E315" i="11"/>
  <c r="E314" i="11"/>
  <c r="E313" i="11"/>
  <c r="E312" i="11"/>
  <c r="E311" i="11"/>
  <c r="E310" i="11"/>
  <c r="E309" i="11"/>
  <c r="E308" i="11"/>
  <c r="E307" i="11"/>
  <c r="E306" i="11"/>
  <c r="E305" i="11"/>
  <c r="E304" i="11"/>
  <c r="E303" i="11"/>
  <c r="E302" i="11"/>
  <c r="E301" i="11"/>
  <c r="E300" i="11"/>
  <c r="E299" i="11"/>
  <c r="E298" i="11"/>
  <c r="E297" i="11"/>
  <c r="E296" i="11"/>
  <c r="E295" i="11"/>
  <c r="E294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7" i="11"/>
  <c r="D2376" i="11"/>
  <c r="D2375" i="11"/>
  <c r="D2374" i="11"/>
  <c r="D2373" i="11"/>
  <c r="D2372" i="11"/>
  <c r="D2371" i="11"/>
  <c r="D2370" i="11"/>
  <c r="D2369" i="11"/>
  <c r="D2368" i="11"/>
  <c r="D2367" i="11"/>
  <c r="D2366" i="11"/>
  <c r="D2365" i="11"/>
  <c r="D2364" i="11"/>
  <c r="D2363" i="11"/>
  <c r="D2362" i="11"/>
  <c r="D2361" i="11"/>
  <c r="D2360" i="11"/>
  <c r="D2359" i="11"/>
  <c r="D2358" i="11"/>
  <c r="D2357" i="11"/>
  <c r="D2356" i="11"/>
  <c r="D2355" i="11"/>
  <c r="D2354" i="11"/>
  <c r="D2353" i="11"/>
  <c r="D2352" i="11"/>
  <c r="D2351" i="11"/>
  <c r="D2350" i="11"/>
  <c r="D2349" i="11"/>
  <c r="D2348" i="11"/>
  <c r="D2347" i="11"/>
  <c r="D2346" i="11"/>
  <c r="D2345" i="11"/>
  <c r="D2344" i="11"/>
  <c r="D2343" i="11"/>
  <c r="D2342" i="11"/>
  <c r="D2341" i="11"/>
  <c r="D2340" i="11"/>
  <c r="D2339" i="11"/>
  <c r="D2338" i="11"/>
  <c r="D2337" i="11"/>
  <c r="D2336" i="11"/>
  <c r="D2335" i="11"/>
  <c r="D2334" i="11"/>
  <c r="D2333" i="11"/>
  <c r="D2332" i="11"/>
  <c r="D2331" i="11"/>
  <c r="D2330" i="11"/>
  <c r="D2329" i="11"/>
  <c r="D2328" i="11"/>
  <c r="D2327" i="11"/>
  <c r="D2326" i="11"/>
  <c r="D2325" i="11"/>
  <c r="D2324" i="11"/>
  <c r="D2323" i="11"/>
  <c r="D2322" i="11"/>
  <c r="D2321" i="11"/>
  <c r="D2320" i="11"/>
  <c r="D2319" i="11"/>
  <c r="D2318" i="11"/>
  <c r="D2317" i="11"/>
  <c r="D2316" i="11"/>
  <c r="D2315" i="11"/>
  <c r="D2314" i="11"/>
  <c r="D2313" i="11"/>
  <c r="D2312" i="11"/>
  <c r="D2311" i="11"/>
  <c r="D2310" i="11"/>
  <c r="D2309" i="11"/>
  <c r="D2308" i="11"/>
  <c r="D2307" i="11"/>
  <c r="D2306" i="11"/>
  <c r="D2305" i="11"/>
  <c r="D2304" i="11"/>
  <c r="D2303" i="11"/>
  <c r="D2302" i="11"/>
  <c r="D2301" i="11"/>
  <c r="D2300" i="11"/>
  <c r="D2299" i="11"/>
  <c r="D2298" i="11"/>
  <c r="D2297" i="11"/>
  <c r="D2296" i="11"/>
  <c r="D2295" i="11"/>
  <c r="D2294" i="11"/>
  <c r="D2293" i="11"/>
  <c r="D2292" i="11"/>
  <c r="D2291" i="11"/>
  <c r="D2290" i="11"/>
  <c r="D2289" i="11"/>
  <c r="D2288" i="11"/>
  <c r="D2287" i="11"/>
  <c r="D2286" i="11"/>
  <c r="D2285" i="11"/>
  <c r="D2284" i="11"/>
  <c r="D2283" i="11"/>
  <c r="D2282" i="11"/>
  <c r="D2281" i="11"/>
  <c r="D2280" i="11"/>
  <c r="D2279" i="11"/>
  <c r="D2278" i="11"/>
  <c r="D2277" i="11"/>
  <c r="D2276" i="11"/>
  <c r="D2275" i="11"/>
  <c r="D2274" i="11"/>
  <c r="D2273" i="11"/>
  <c r="D2272" i="11"/>
  <c r="D2271" i="11"/>
  <c r="D2270" i="11"/>
  <c r="D2269" i="11"/>
  <c r="D2268" i="11"/>
  <c r="D2267" i="11"/>
  <c r="D2266" i="11"/>
  <c r="D2265" i="11"/>
  <c r="D2264" i="11"/>
  <c r="D2263" i="11"/>
  <c r="D2262" i="11"/>
  <c r="D2261" i="11"/>
  <c r="D2260" i="11"/>
  <c r="D2259" i="11"/>
  <c r="D2258" i="11"/>
  <c r="D2257" i="11"/>
  <c r="D2256" i="11"/>
  <c r="D2255" i="11"/>
  <c r="D2254" i="11"/>
  <c r="D2253" i="11"/>
  <c r="D2252" i="11"/>
  <c r="D2251" i="11"/>
  <c r="D2250" i="11"/>
  <c r="D2249" i="11"/>
  <c r="D2248" i="11"/>
  <c r="D2247" i="11"/>
  <c r="D2246" i="11"/>
  <c r="D2245" i="11"/>
  <c r="D2244" i="11"/>
  <c r="D2243" i="11"/>
  <c r="D2242" i="11"/>
  <c r="D2241" i="11"/>
  <c r="D2240" i="11"/>
  <c r="D2239" i="11"/>
  <c r="D2238" i="11"/>
  <c r="D2237" i="11"/>
  <c r="D2236" i="11"/>
  <c r="D2235" i="11"/>
  <c r="D2234" i="11"/>
  <c r="D2233" i="11"/>
  <c r="D2232" i="11"/>
  <c r="D2231" i="11"/>
  <c r="D2230" i="11"/>
  <c r="D2229" i="11"/>
  <c r="D2228" i="11"/>
  <c r="D2227" i="11"/>
  <c r="D2226" i="11"/>
  <c r="D2225" i="11"/>
  <c r="D2224" i="11"/>
  <c r="D2223" i="11"/>
  <c r="D2222" i="11"/>
  <c r="D2221" i="11"/>
  <c r="D2220" i="11"/>
  <c r="D2219" i="11"/>
  <c r="D2218" i="11"/>
  <c r="D2217" i="11"/>
  <c r="D2216" i="11"/>
  <c r="D2215" i="11"/>
  <c r="D2214" i="11"/>
  <c r="D2213" i="11"/>
  <c r="D2212" i="11"/>
  <c r="D2211" i="11"/>
  <c r="D2210" i="11"/>
  <c r="D2209" i="11"/>
  <c r="D2208" i="11"/>
  <c r="D2207" i="11"/>
  <c r="D2206" i="11"/>
  <c r="D2205" i="11"/>
  <c r="D2204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3" i="11"/>
  <c r="D2182" i="11"/>
  <c r="D2181" i="11"/>
  <c r="D2180" i="11"/>
  <c r="D2179" i="11"/>
  <c r="D2178" i="11"/>
  <c r="D2177" i="11"/>
  <c r="D2176" i="11"/>
  <c r="D2175" i="11"/>
  <c r="D2174" i="11"/>
  <c r="D2173" i="11"/>
  <c r="D2172" i="11"/>
  <c r="D2171" i="11"/>
  <c r="D2170" i="11"/>
  <c r="D2169" i="11"/>
  <c r="D2168" i="11"/>
  <c r="D2167" i="11"/>
  <c r="D2166" i="11"/>
  <c r="D2165" i="11"/>
  <c r="D2164" i="11"/>
  <c r="D2163" i="11"/>
  <c r="D2162" i="11"/>
  <c r="D2161" i="11"/>
  <c r="D2160" i="11"/>
  <c r="D2159" i="11"/>
  <c r="D2158" i="11"/>
  <c r="D2157" i="11"/>
  <c r="D2156" i="11"/>
  <c r="D2155" i="11"/>
  <c r="D2154" i="11"/>
  <c r="D2153" i="11"/>
  <c r="D2152" i="11"/>
  <c r="D2151" i="11"/>
  <c r="D2150" i="11"/>
  <c r="D2149" i="11"/>
  <c r="D2148" i="11"/>
  <c r="D2147" i="11"/>
  <c r="D2146" i="11"/>
  <c r="D2145" i="11"/>
  <c r="D2144" i="11"/>
  <c r="D2143" i="11"/>
  <c r="D2142" i="11"/>
  <c r="D2141" i="11"/>
  <c r="D2140" i="11"/>
  <c r="D2139" i="11"/>
  <c r="D2138" i="11"/>
  <c r="D2137" i="11"/>
  <c r="D2136" i="11"/>
  <c r="D2135" i="11"/>
  <c r="D2134" i="11"/>
  <c r="D2133" i="11"/>
  <c r="D2132" i="11"/>
  <c r="D2131" i="11"/>
  <c r="D2130" i="11"/>
  <c r="D2129" i="11"/>
  <c r="D2128" i="11"/>
  <c r="D2127" i="11"/>
  <c r="D2126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63" i="11"/>
  <c r="D2062" i="11"/>
  <c r="D2061" i="11"/>
  <c r="D2060" i="11"/>
  <c r="D2059" i="11"/>
  <c r="D2058" i="11"/>
  <c r="D2057" i="11"/>
  <c r="D2056" i="11"/>
  <c r="D2055" i="11"/>
  <c r="D2054" i="11"/>
  <c r="D2053" i="11"/>
  <c r="D2052" i="11"/>
  <c r="D2051" i="11"/>
  <c r="D2050" i="11"/>
  <c r="D2049" i="11"/>
  <c r="D2048" i="11"/>
  <c r="D2047" i="11"/>
  <c r="D2046" i="11"/>
  <c r="D2045" i="11"/>
  <c r="D2044" i="11"/>
  <c r="D2043" i="11"/>
  <c r="D2042" i="11"/>
  <c r="D2041" i="11"/>
  <c r="D2040" i="11"/>
  <c r="D2039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2" i="11"/>
  <c r="D1871" i="11"/>
  <c r="D1870" i="11"/>
  <c r="D1869" i="11"/>
  <c r="D1868" i="11"/>
  <c r="D1867" i="11"/>
  <c r="D1866" i="11"/>
  <c r="D1865" i="11"/>
  <c r="D1864" i="11"/>
  <c r="D1863" i="11"/>
  <c r="D1862" i="11"/>
  <c r="D1861" i="11"/>
  <c r="D1860" i="11"/>
  <c r="D1859" i="11"/>
  <c r="D1858" i="11"/>
  <c r="D1857" i="11"/>
  <c r="D1856" i="11"/>
  <c r="D1855" i="11"/>
  <c r="D1854" i="11"/>
  <c r="D1853" i="11"/>
  <c r="D1852" i="11"/>
  <c r="D1851" i="11"/>
  <c r="D1850" i="11"/>
  <c r="D1849" i="11"/>
  <c r="D1848" i="11"/>
  <c r="D1847" i="11"/>
  <c r="D1846" i="11"/>
  <c r="D1845" i="11"/>
  <c r="D1844" i="11"/>
  <c r="D1843" i="11"/>
  <c r="D1842" i="11"/>
  <c r="D1841" i="11"/>
  <c r="D1840" i="11"/>
  <c r="D1839" i="11"/>
  <c r="D1838" i="11"/>
  <c r="D1837" i="11"/>
  <c r="D1836" i="11"/>
  <c r="D1835" i="11"/>
  <c r="D1834" i="11"/>
  <c r="D1833" i="11"/>
  <c r="D1832" i="11"/>
  <c r="D1831" i="11"/>
  <c r="D1830" i="11"/>
  <c r="D1829" i="11"/>
  <c r="D1828" i="11"/>
  <c r="D1827" i="11"/>
  <c r="D1826" i="11"/>
  <c r="D1825" i="11"/>
  <c r="D1824" i="11"/>
  <c r="D1823" i="11"/>
  <c r="D1822" i="11"/>
  <c r="D1821" i="11"/>
  <c r="D1820" i="11"/>
  <c r="D1819" i="11"/>
  <c r="D1818" i="11"/>
  <c r="D1817" i="11"/>
  <c r="D1816" i="11"/>
  <c r="D1815" i="11"/>
  <c r="D1814" i="11"/>
  <c r="D1813" i="11"/>
  <c r="D1812" i="11"/>
  <c r="D1811" i="11"/>
  <c r="D1810" i="11"/>
  <c r="D1809" i="11"/>
  <c r="D1808" i="11"/>
  <c r="D1807" i="11"/>
  <c r="D1806" i="11"/>
  <c r="D1805" i="11"/>
  <c r="D1804" i="11"/>
  <c r="D1803" i="11"/>
  <c r="D1802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4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432" i="11"/>
  <c r="D1431" i="11"/>
  <c r="D1430" i="11"/>
  <c r="D1429" i="11"/>
  <c r="D1428" i="11"/>
  <c r="D1427" i="11"/>
  <c r="D1426" i="11"/>
  <c r="D1425" i="11"/>
  <c r="D1424" i="11"/>
  <c r="D1423" i="11"/>
  <c r="D1422" i="11"/>
  <c r="D1421" i="11"/>
  <c r="D1420" i="11"/>
  <c r="D1419" i="11"/>
  <c r="D1418" i="11"/>
  <c r="D1417" i="11"/>
  <c r="D1416" i="11"/>
  <c r="D1415" i="11"/>
  <c r="D1414" i="11"/>
  <c r="D1413" i="11"/>
  <c r="D1412" i="11"/>
  <c r="D1411" i="11"/>
  <c r="D1410" i="11"/>
  <c r="D1409" i="11"/>
  <c r="D1408" i="11"/>
  <c r="D1407" i="11"/>
  <c r="D1406" i="11"/>
  <c r="D1405" i="11"/>
  <c r="D1404" i="11"/>
  <c r="D1403" i="11"/>
  <c r="D1402" i="11"/>
  <c r="D1401" i="11"/>
  <c r="D1400" i="11"/>
  <c r="D1399" i="11"/>
  <c r="D1398" i="11"/>
  <c r="D1397" i="11"/>
  <c r="D1396" i="11"/>
  <c r="D1395" i="11"/>
  <c r="D1394" i="11"/>
  <c r="D1393" i="11"/>
  <c r="D1392" i="11"/>
  <c r="D1391" i="11"/>
  <c r="D1390" i="11"/>
  <c r="D1389" i="11"/>
  <c r="D1388" i="11"/>
  <c r="D1387" i="11"/>
  <c r="D1386" i="11"/>
  <c r="D1385" i="11"/>
  <c r="D1384" i="11"/>
  <c r="D1383" i="11"/>
  <c r="D1382" i="11"/>
  <c r="D1381" i="11"/>
  <c r="D1380" i="11"/>
  <c r="D1379" i="11"/>
  <c r="D1378" i="11"/>
  <c r="D1377" i="11"/>
  <c r="D1376" i="11"/>
  <c r="D1375" i="11"/>
  <c r="D1374" i="11"/>
  <c r="D1373" i="11"/>
  <c r="D1372" i="11"/>
  <c r="D1371" i="11"/>
  <c r="D1370" i="11"/>
  <c r="D1369" i="11"/>
  <c r="D1368" i="11"/>
  <c r="D1367" i="11"/>
  <c r="D1366" i="11"/>
  <c r="D1365" i="11"/>
  <c r="D1364" i="11"/>
  <c r="D1363" i="11"/>
  <c r="D1362" i="11"/>
  <c r="D1361" i="11"/>
  <c r="D1360" i="11"/>
  <c r="D1359" i="11"/>
  <c r="D1358" i="11"/>
  <c r="D1357" i="11"/>
  <c r="D1356" i="11"/>
  <c r="D1355" i="11"/>
  <c r="D1354" i="11"/>
  <c r="D1353" i="11"/>
  <c r="D1352" i="11"/>
  <c r="D1351" i="11"/>
  <c r="D1350" i="11"/>
  <c r="D1349" i="11"/>
  <c r="D1348" i="11"/>
  <c r="D1347" i="11"/>
  <c r="D1346" i="11"/>
  <c r="D1345" i="11"/>
  <c r="D1344" i="11"/>
  <c r="D1343" i="11"/>
  <c r="D1342" i="11"/>
  <c r="D1341" i="11"/>
  <c r="D1340" i="11"/>
  <c r="D1339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1" i="11"/>
  <c r="D1300" i="11"/>
  <c r="D1299" i="11"/>
  <c r="D1298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D783" i="11"/>
  <c r="D782" i="11"/>
  <c r="D781" i="11"/>
  <c r="D780" i="11"/>
  <c r="D779" i="11"/>
  <c r="D778" i="11"/>
  <c r="D777" i="11"/>
  <c r="D776" i="11"/>
  <c r="D775" i="11"/>
  <c r="D774" i="11"/>
  <c r="D773" i="11"/>
  <c r="D772" i="11"/>
  <c r="D771" i="11"/>
  <c r="D770" i="11"/>
  <c r="D769" i="11"/>
  <c r="D76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3" i="11"/>
  <c r="D722" i="11"/>
  <c r="D721" i="11"/>
  <c r="D720" i="11"/>
  <c r="D719" i="11"/>
  <c r="D718" i="11"/>
  <c r="D717" i="11"/>
  <c r="D716" i="11"/>
  <c r="D715" i="11"/>
  <c r="D714" i="11"/>
  <c r="D713" i="11"/>
  <c r="D712" i="11"/>
  <c r="D711" i="11"/>
  <c r="D710" i="11"/>
  <c r="D709" i="11"/>
  <c r="D708" i="11"/>
  <c r="D707" i="11"/>
  <c r="D706" i="11"/>
  <c r="D705" i="1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2" i="11"/>
  <c r="D691" i="11"/>
  <c r="D690" i="11"/>
  <c r="D689" i="11"/>
  <c r="D688" i="11"/>
  <c r="D687" i="11"/>
  <c r="D686" i="11"/>
  <c r="D685" i="11"/>
  <c r="D684" i="11"/>
  <c r="D683" i="11"/>
  <c r="D682" i="11"/>
  <c r="D681" i="11"/>
  <c r="D680" i="11"/>
  <c r="D679" i="11"/>
  <c r="D678" i="11"/>
  <c r="D677" i="11"/>
  <c r="D676" i="11"/>
  <c r="D675" i="11"/>
  <c r="D674" i="11"/>
  <c r="D673" i="11"/>
  <c r="D672" i="11"/>
  <c r="D671" i="11"/>
  <c r="D670" i="11"/>
  <c r="D669" i="11"/>
  <c r="D668" i="11"/>
  <c r="D667" i="11"/>
  <c r="D666" i="11"/>
  <c r="D665" i="11"/>
  <c r="D664" i="11"/>
  <c r="D663" i="11"/>
  <c r="D662" i="11"/>
  <c r="D661" i="11"/>
  <c r="D660" i="11"/>
  <c r="D659" i="11"/>
  <c r="D658" i="11"/>
  <c r="D657" i="11"/>
  <c r="D656" i="11"/>
  <c r="D655" i="11"/>
  <c r="D654" i="11"/>
  <c r="D653" i="11"/>
  <c r="D652" i="11"/>
  <c r="D651" i="11"/>
  <c r="D650" i="11"/>
  <c r="D649" i="11"/>
  <c r="D648" i="11"/>
  <c r="D647" i="11"/>
  <c r="D646" i="11"/>
  <c r="D645" i="11"/>
  <c r="D644" i="11"/>
  <c r="D643" i="11"/>
  <c r="D642" i="11"/>
  <c r="D641" i="11"/>
  <c r="D640" i="11"/>
  <c r="D639" i="11"/>
  <c r="D638" i="11"/>
  <c r="D637" i="11"/>
  <c r="D636" i="11"/>
  <c r="D635" i="11"/>
  <c r="D634" i="11"/>
  <c r="D633" i="11"/>
  <c r="D632" i="11"/>
  <c r="D631" i="11"/>
  <c r="D630" i="11"/>
  <c r="D629" i="11"/>
  <c r="D628" i="11"/>
  <c r="D627" i="11"/>
  <c r="D626" i="11"/>
  <c r="D625" i="11"/>
  <c r="D624" i="11"/>
  <c r="D623" i="11"/>
  <c r="D622" i="11"/>
  <c r="D621" i="11"/>
  <c r="D620" i="11"/>
  <c r="D619" i="11"/>
  <c r="D618" i="11"/>
  <c r="D617" i="11"/>
  <c r="D616" i="11"/>
  <c r="D615" i="11"/>
  <c r="D614" i="11"/>
  <c r="D613" i="11"/>
  <c r="D612" i="11"/>
  <c r="D611" i="11"/>
  <c r="D610" i="11"/>
  <c r="D609" i="11"/>
  <c r="D608" i="11"/>
  <c r="D607" i="11"/>
  <c r="D606" i="11"/>
  <c r="D605" i="11"/>
  <c r="D604" i="11"/>
  <c r="D603" i="11"/>
  <c r="D602" i="11"/>
  <c r="D601" i="11"/>
  <c r="D600" i="11"/>
  <c r="D599" i="11"/>
  <c r="D598" i="11"/>
  <c r="D597" i="11"/>
  <c r="D596" i="11"/>
  <c r="D595" i="11"/>
  <c r="D594" i="11"/>
  <c r="D593" i="11"/>
  <c r="D592" i="11"/>
  <c r="D591" i="11"/>
  <c r="D590" i="11"/>
  <c r="D589" i="11"/>
  <c r="D588" i="11"/>
  <c r="D587" i="11"/>
  <c r="D586" i="11"/>
  <c r="D585" i="11"/>
  <c r="D584" i="11"/>
  <c r="D583" i="11"/>
  <c r="D582" i="11"/>
  <c r="D581" i="11"/>
  <c r="D580" i="11"/>
  <c r="D579" i="11"/>
  <c r="D578" i="11"/>
  <c r="D577" i="11"/>
  <c r="D576" i="11"/>
  <c r="D575" i="11"/>
  <c r="D574" i="11"/>
  <c r="D573" i="11"/>
  <c r="D572" i="11"/>
  <c r="D571" i="11"/>
  <c r="D570" i="11"/>
  <c r="D569" i="11"/>
  <c r="D568" i="11"/>
  <c r="D567" i="11"/>
  <c r="D566" i="11"/>
  <c r="D56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14" i="11"/>
  <c r="D513" i="11"/>
  <c r="D512" i="11"/>
  <c r="D511" i="11"/>
  <c r="D510" i="11"/>
  <c r="D509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8" i="11"/>
  <c r="D457" i="11"/>
  <c r="D456" i="11"/>
  <c r="D455" i="11"/>
  <c r="D454" i="11"/>
  <c r="D453" i="11"/>
  <c r="D452" i="11"/>
  <c r="D451" i="11"/>
  <c r="D450" i="11"/>
  <c r="D449" i="11"/>
  <c r="D448" i="11"/>
  <c r="D447" i="11"/>
  <c r="D446" i="11"/>
  <c r="D445" i="11"/>
  <c r="D444" i="11"/>
  <c r="D443" i="11"/>
  <c r="D442" i="11"/>
  <c r="D441" i="11"/>
  <c r="D440" i="11"/>
  <c r="D439" i="11"/>
  <c r="D438" i="11"/>
  <c r="D437" i="11"/>
  <c r="D436" i="11"/>
  <c r="D435" i="11"/>
  <c r="D434" i="11"/>
  <c r="D433" i="11"/>
  <c r="D432" i="11"/>
  <c r="D431" i="11"/>
  <c r="D430" i="11"/>
  <c r="D429" i="11"/>
  <c r="D428" i="11"/>
  <c r="D427" i="11"/>
  <c r="D426" i="11"/>
  <c r="D425" i="11"/>
  <c r="D424" i="11"/>
  <c r="D423" i="11"/>
  <c r="D422" i="11"/>
  <c r="D421" i="11"/>
  <c r="D420" i="11"/>
  <c r="D419" i="11"/>
  <c r="D418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7" i="11"/>
  <c r="D396" i="11"/>
  <c r="D395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70" i="11"/>
  <c r="D369" i="11"/>
  <c r="D368" i="11"/>
  <c r="D367" i="11"/>
  <c r="D366" i="11"/>
  <c r="D365" i="11"/>
  <c r="D364" i="11"/>
  <c r="D363" i="11"/>
  <c r="D362" i="11"/>
  <c r="D361" i="11"/>
  <c r="D360" i="11"/>
  <c r="D359" i="11"/>
  <c r="D358" i="11"/>
  <c r="D357" i="11"/>
  <c r="D356" i="11"/>
  <c r="D355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D1" i="11"/>
  <c r="C2570" i="11"/>
  <c r="B2570" i="11" s="1"/>
  <c r="C2569" i="11"/>
  <c r="B2569" i="11" s="1"/>
  <c r="C2568" i="11"/>
  <c r="B2568" i="11" s="1"/>
  <c r="C2567" i="11"/>
  <c r="B2567" i="11" s="1"/>
  <c r="C2566" i="11"/>
  <c r="B2566" i="11" s="1"/>
  <c r="C2565" i="11"/>
  <c r="B2565" i="11" s="1"/>
  <c r="C2564" i="11"/>
  <c r="B2564" i="11" s="1"/>
  <c r="C2563" i="11"/>
  <c r="B2563" i="11" s="1"/>
  <c r="C2562" i="11"/>
  <c r="B2562" i="11" s="1"/>
  <c r="C2561" i="11"/>
  <c r="B2561" i="11" s="1"/>
  <c r="C2560" i="11"/>
  <c r="B2560" i="11" s="1"/>
  <c r="C2559" i="11"/>
  <c r="B2559" i="11" s="1"/>
  <c r="C2558" i="11"/>
  <c r="B2558" i="11" s="1"/>
  <c r="C2557" i="11"/>
  <c r="B2557" i="11" s="1"/>
  <c r="C2556" i="11"/>
  <c r="B2556" i="11" s="1"/>
  <c r="C2555" i="11"/>
  <c r="B2555" i="11" s="1"/>
  <c r="C2554" i="11"/>
  <c r="B2554" i="11" s="1"/>
  <c r="C2553" i="11"/>
  <c r="B2553" i="11" s="1"/>
  <c r="C2552" i="11"/>
  <c r="B2552" i="11" s="1"/>
  <c r="C2551" i="11"/>
  <c r="B2551" i="11" s="1"/>
  <c r="C2550" i="11"/>
  <c r="B2550" i="11" s="1"/>
  <c r="C2549" i="11"/>
  <c r="B2549" i="11" s="1"/>
  <c r="C2548" i="11"/>
  <c r="B2548" i="11" s="1"/>
  <c r="C2547" i="11"/>
  <c r="B2547" i="11" s="1"/>
  <c r="C2546" i="11"/>
  <c r="B2546" i="11" s="1"/>
  <c r="C2545" i="11"/>
  <c r="B2545" i="11" s="1"/>
  <c r="C2544" i="11"/>
  <c r="B2544" i="11" s="1"/>
  <c r="C2543" i="11"/>
  <c r="B2543" i="11" s="1"/>
  <c r="C2542" i="11"/>
  <c r="B2542" i="11" s="1"/>
  <c r="C2541" i="11"/>
  <c r="B2541" i="11" s="1"/>
  <c r="C2540" i="11"/>
  <c r="B2540" i="11" s="1"/>
  <c r="C2539" i="11"/>
  <c r="B2539" i="11" s="1"/>
  <c r="C2538" i="11"/>
  <c r="B2538" i="11" s="1"/>
  <c r="C2537" i="11"/>
  <c r="B2537" i="11" s="1"/>
  <c r="C2536" i="11"/>
  <c r="B2536" i="11" s="1"/>
  <c r="C2535" i="11"/>
  <c r="B2535" i="11" s="1"/>
  <c r="C2534" i="11"/>
  <c r="B2534" i="11" s="1"/>
  <c r="C2533" i="11"/>
  <c r="B2533" i="11" s="1"/>
  <c r="C2532" i="11"/>
  <c r="B2532" i="11" s="1"/>
  <c r="C2531" i="11"/>
  <c r="B2531" i="11" s="1"/>
  <c r="C2530" i="11"/>
  <c r="B2530" i="11" s="1"/>
  <c r="C2529" i="11"/>
  <c r="B2529" i="11" s="1"/>
  <c r="C2528" i="11"/>
  <c r="B2528" i="11" s="1"/>
  <c r="C2527" i="11"/>
  <c r="B2527" i="11" s="1"/>
  <c r="C2526" i="11"/>
  <c r="B2526" i="11" s="1"/>
  <c r="C2525" i="11"/>
  <c r="B2525" i="11" s="1"/>
  <c r="C2524" i="11"/>
  <c r="B2524" i="11" s="1"/>
  <c r="C2523" i="11"/>
  <c r="B2523" i="11" s="1"/>
  <c r="C2522" i="11"/>
  <c r="B2522" i="11" s="1"/>
  <c r="C2521" i="11"/>
  <c r="B2521" i="11" s="1"/>
  <c r="C2520" i="11"/>
  <c r="B2520" i="11" s="1"/>
  <c r="C2519" i="11"/>
  <c r="B2519" i="11" s="1"/>
  <c r="C2518" i="11"/>
  <c r="B2518" i="11" s="1"/>
  <c r="C2517" i="11"/>
  <c r="B2517" i="11" s="1"/>
  <c r="C2516" i="11"/>
  <c r="B2516" i="11" s="1"/>
  <c r="C2515" i="11"/>
  <c r="B2515" i="11" s="1"/>
  <c r="C2514" i="11"/>
  <c r="B2514" i="11" s="1"/>
  <c r="C2513" i="11"/>
  <c r="B2513" i="11" s="1"/>
  <c r="C2512" i="11"/>
  <c r="B2512" i="11" s="1"/>
  <c r="C2511" i="11"/>
  <c r="B2511" i="11" s="1"/>
  <c r="C2510" i="11"/>
  <c r="B2510" i="11" s="1"/>
  <c r="C2509" i="11"/>
  <c r="B2509" i="11" s="1"/>
  <c r="C2508" i="11"/>
  <c r="B2508" i="11" s="1"/>
  <c r="C2507" i="11"/>
  <c r="B2507" i="11" s="1"/>
  <c r="C2506" i="11"/>
  <c r="B2506" i="11" s="1"/>
  <c r="C2505" i="11"/>
  <c r="B2505" i="11" s="1"/>
  <c r="C2504" i="11"/>
  <c r="B2504" i="11" s="1"/>
  <c r="C2503" i="11"/>
  <c r="B2503" i="11" s="1"/>
  <c r="C2502" i="11"/>
  <c r="B2502" i="11" s="1"/>
  <c r="C2501" i="11"/>
  <c r="B2501" i="11" s="1"/>
  <c r="C2500" i="11"/>
  <c r="B2500" i="11" s="1"/>
  <c r="C2499" i="11"/>
  <c r="B2499" i="11" s="1"/>
  <c r="C2498" i="11"/>
  <c r="B2498" i="11" s="1"/>
  <c r="C2497" i="11"/>
  <c r="B2497" i="11" s="1"/>
  <c r="C2496" i="11"/>
  <c r="B2496" i="11" s="1"/>
  <c r="C2495" i="11"/>
  <c r="B2495" i="11" s="1"/>
  <c r="C2494" i="11"/>
  <c r="B2494" i="11" s="1"/>
  <c r="C2493" i="11"/>
  <c r="B2493" i="11" s="1"/>
  <c r="C2492" i="11"/>
  <c r="B2492" i="11" s="1"/>
  <c r="C2491" i="11"/>
  <c r="B2491" i="11" s="1"/>
  <c r="C2490" i="11"/>
  <c r="B2490" i="11" s="1"/>
  <c r="C2489" i="11"/>
  <c r="B2489" i="11" s="1"/>
  <c r="C2488" i="11"/>
  <c r="B2488" i="11" s="1"/>
  <c r="C2487" i="11"/>
  <c r="B2487" i="11" s="1"/>
  <c r="C2486" i="11"/>
  <c r="B2486" i="11" s="1"/>
  <c r="C2485" i="11"/>
  <c r="B2485" i="11" s="1"/>
  <c r="C2484" i="11"/>
  <c r="B2484" i="11" s="1"/>
  <c r="C2483" i="11"/>
  <c r="B2483" i="11" s="1"/>
  <c r="C2482" i="11"/>
  <c r="B2482" i="11" s="1"/>
  <c r="C2481" i="11"/>
  <c r="B2481" i="11" s="1"/>
  <c r="C2480" i="11"/>
  <c r="B2480" i="11" s="1"/>
  <c r="C2479" i="11"/>
  <c r="B2479" i="11" s="1"/>
  <c r="C2478" i="11"/>
  <c r="B2478" i="11" s="1"/>
  <c r="C2477" i="11"/>
  <c r="B2477" i="11" s="1"/>
  <c r="C2476" i="11"/>
  <c r="B2476" i="11" s="1"/>
  <c r="C2475" i="11"/>
  <c r="B2475" i="11" s="1"/>
  <c r="C2474" i="11"/>
  <c r="B2474" i="11" s="1"/>
  <c r="C2473" i="11"/>
  <c r="B2473" i="11" s="1"/>
  <c r="C2472" i="11"/>
  <c r="B2472" i="11" s="1"/>
  <c r="C2471" i="11"/>
  <c r="B2471" i="11" s="1"/>
  <c r="C2470" i="11"/>
  <c r="B2470" i="11" s="1"/>
  <c r="C2469" i="11"/>
  <c r="B2469" i="11" s="1"/>
  <c r="C2468" i="11"/>
  <c r="B2468" i="11" s="1"/>
  <c r="C2467" i="11"/>
  <c r="B2467" i="11" s="1"/>
  <c r="C2466" i="11"/>
  <c r="B2466" i="11" s="1"/>
  <c r="C2465" i="11"/>
  <c r="B2465" i="11" s="1"/>
  <c r="C2464" i="11"/>
  <c r="B2464" i="11" s="1"/>
  <c r="C2463" i="11"/>
  <c r="B2463" i="11" s="1"/>
  <c r="C2462" i="11"/>
  <c r="B2462" i="11" s="1"/>
  <c r="C2461" i="11"/>
  <c r="B2461" i="11" s="1"/>
  <c r="C2460" i="11"/>
  <c r="B2460" i="11" s="1"/>
  <c r="C2459" i="11"/>
  <c r="B2459" i="11" s="1"/>
  <c r="C2458" i="11"/>
  <c r="B2458" i="11" s="1"/>
  <c r="C2457" i="11"/>
  <c r="B2457" i="11" s="1"/>
  <c r="C2456" i="11"/>
  <c r="B2456" i="11" s="1"/>
  <c r="C2455" i="11"/>
  <c r="B2455" i="11" s="1"/>
  <c r="C2454" i="11"/>
  <c r="B2454" i="11" s="1"/>
  <c r="C2453" i="11"/>
  <c r="B2453" i="11" s="1"/>
  <c r="C2452" i="11"/>
  <c r="B2452" i="11" s="1"/>
  <c r="C2451" i="11"/>
  <c r="B2451" i="11" s="1"/>
  <c r="C2450" i="11"/>
  <c r="B2450" i="11" s="1"/>
  <c r="C2449" i="11"/>
  <c r="B2449" i="11" s="1"/>
  <c r="C2448" i="11"/>
  <c r="B2448" i="11" s="1"/>
  <c r="C2447" i="11"/>
  <c r="B2447" i="11" s="1"/>
  <c r="C2446" i="11"/>
  <c r="B2446" i="11" s="1"/>
  <c r="C2445" i="11"/>
  <c r="B2445" i="11" s="1"/>
  <c r="C2444" i="11"/>
  <c r="B2444" i="11" s="1"/>
  <c r="C2443" i="11"/>
  <c r="B2443" i="11" s="1"/>
  <c r="C2442" i="11"/>
  <c r="B2442" i="11" s="1"/>
  <c r="C2441" i="11"/>
  <c r="B2441" i="11" s="1"/>
  <c r="C2440" i="11"/>
  <c r="B2440" i="11" s="1"/>
  <c r="C2439" i="11"/>
  <c r="B2439" i="11" s="1"/>
  <c r="C2438" i="11"/>
  <c r="B2438" i="11" s="1"/>
  <c r="C2437" i="11"/>
  <c r="B2437" i="11" s="1"/>
  <c r="C2436" i="11"/>
  <c r="B2436" i="11" s="1"/>
  <c r="C2435" i="11"/>
  <c r="B2435" i="11" s="1"/>
  <c r="C2434" i="11"/>
  <c r="B2434" i="11" s="1"/>
  <c r="C2433" i="11"/>
  <c r="B2433" i="11" s="1"/>
  <c r="C2432" i="11"/>
  <c r="B2432" i="11" s="1"/>
  <c r="C2431" i="11"/>
  <c r="B2431" i="11" s="1"/>
  <c r="C2430" i="11"/>
  <c r="B2430" i="11" s="1"/>
  <c r="C2429" i="11"/>
  <c r="B2429" i="11" s="1"/>
  <c r="C2428" i="11"/>
  <c r="B2428" i="11" s="1"/>
  <c r="C2427" i="11"/>
  <c r="B2427" i="11" s="1"/>
  <c r="C2426" i="11"/>
  <c r="B2426" i="11" s="1"/>
  <c r="C2425" i="11"/>
  <c r="B2425" i="11" s="1"/>
  <c r="C2424" i="11"/>
  <c r="B2424" i="11" s="1"/>
  <c r="C2423" i="11"/>
  <c r="B2423" i="11" s="1"/>
  <c r="C2422" i="11"/>
  <c r="B2422" i="11" s="1"/>
  <c r="C2421" i="11"/>
  <c r="B2421" i="11" s="1"/>
  <c r="C2420" i="11"/>
  <c r="B2420" i="11" s="1"/>
  <c r="C2419" i="11"/>
  <c r="B2419" i="11" s="1"/>
  <c r="C2418" i="11"/>
  <c r="B2418" i="11" s="1"/>
  <c r="C2417" i="11"/>
  <c r="B2417" i="11" s="1"/>
  <c r="C2416" i="11"/>
  <c r="B2416" i="11" s="1"/>
  <c r="C2415" i="11"/>
  <c r="B2415" i="11" s="1"/>
  <c r="C2414" i="11"/>
  <c r="B2414" i="11" s="1"/>
  <c r="C2413" i="11"/>
  <c r="B2413" i="11" s="1"/>
  <c r="C2412" i="11"/>
  <c r="B2412" i="11" s="1"/>
  <c r="C2411" i="11"/>
  <c r="B2411" i="11" s="1"/>
  <c r="C2410" i="11"/>
  <c r="B2410" i="11" s="1"/>
  <c r="C2409" i="11"/>
  <c r="B2409" i="11" s="1"/>
  <c r="C2408" i="11"/>
  <c r="B2408" i="11" s="1"/>
  <c r="C2407" i="11"/>
  <c r="B2407" i="11" s="1"/>
  <c r="C2406" i="11"/>
  <c r="B2406" i="11" s="1"/>
  <c r="C2405" i="11"/>
  <c r="B2405" i="11" s="1"/>
  <c r="C2404" i="11"/>
  <c r="B2404" i="11" s="1"/>
  <c r="C2403" i="11"/>
  <c r="B2403" i="11" s="1"/>
  <c r="C2402" i="11"/>
  <c r="B2402" i="11" s="1"/>
  <c r="C2401" i="11"/>
  <c r="B2401" i="11" s="1"/>
  <c r="C2400" i="11"/>
  <c r="B2400" i="11" s="1"/>
  <c r="C2399" i="11"/>
  <c r="B2399" i="11" s="1"/>
  <c r="C2398" i="11"/>
  <c r="B2398" i="11" s="1"/>
  <c r="C2397" i="11"/>
  <c r="B2397" i="11" s="1"/>
  <c r="C2396" i="11"/>
  <c r="B2396" i="11" s="1"/>
  <c r="C2395" i="11"/>
  <c r="B2395" i="11" s="1"/>
  <c r="C2394" i="11"/>
  <c r="B2394" i="11" s="1"/>
  <c r="C2393" i="11"/>
  <c r="B2393" i="11" s="1"/>
  <c r="C2392" i="11"/>
  <c r="B2392" i="11" s="1"/>
  <c r="C2391" i="11"/>
  <c r="B2391" i="11" s="1"/>
  <c r="C2390" i="11"/>
  <c r="B2390" i="11" s="1"/>
  <c r="C2389" i="11"/>
  <c r="B2389" i="11" s="1"/>
  <c r="C2388" i="11"/>
  <c r="B2388" i="11" s="1"/>
  <c r="C2387" i="11"/>
  <c r="B2387" i="11" s="1"/>
  <c r="C2386" i="11"/>
  <c r="B2386" i="11" s="1"/>
  <c r="C2385" i="11"/>
  <c r="B2385" i="11" s="1"/>
  <c r="C2384" i="11"/>
  <c r="B2384" i="11" s="1"/>
  <c r="C2383" i="11"/>
  <c r="B2383" i="11" s="1"/>
  <c r="C2382" i="11"/>
  <c r="B2382" i="11" s="1"/>
  <c r="C2381" i="11"/>
  <c r="B2381" i="11" s="1"/>
  <c r="C2380" i="11"/>
  <c r="B2380" i="11" s="1"/>
  <c r="C2379" i="11"/>
  <c r="B2379" i="11" s="1"/>
  <c r="C2378" i="11"/>
  <c r="B2378" i="11" s="1"/>
  <c r="C2377" i="11"/>
  <c r="B2377" i="11" s="1"/>
  <c r="C2376" i="11"/>
  <c r="B2376" i="11" s="1"/>
  <c r="C2375" i="11"/>
  <c r="B2375" i="11" s="1"/>
  <c r="C2374" i="11"/>
  <c r="B2374" i="11" s="1"/>
  <c r="C2373" i="11"/>
  <c r="B2373" i="11" s="1"/>
  <c r="C2372" i="11"/>
  <c r="B2372" i="11" s="1"/>
  <c r="C2371" i="11"/>
  <c r="B2371" i="11" s="1"/>
  <c r="C2370" i="11"/>
  <c r="B2370" i="11" s="1"/>
  <c r="C2369" i="11"/>
  <c r="B2369" i="11" s="1"/>
  <c r="C2368" i="11"/>
  <c r="B2368" i="11" s="1"/>
  <c r="C2367" i="11"/>
  <c r="B2367" i="11" s="1"/>
  <c r="C2366" i="11"/>
  <c r="B2366" i="11" s="1"/>
  <c r="C2365" i="11"/>
  <c r="B2365" i="11" s="1"/>
  <c r="C2364" i="11"/>
  <c r="B2364" i="11" s="1"/>
  <c r="C2363" i="11"/>
  <c r="B2363" i="11" s="1"/>
  <c r="C2362" i="11"/>
  <c r="B2362" i="11" s="1"/>
  <c r="C2361" i="11"/>
  <c r="B2361" i="11" s="1"/>
  <c r="C2360" i="11"/>
  <c r="B2360" i="11" s="1"/>
  <c r="C2359" i="11"/>
  <c r="B2359" i="11" s="1"/>
  <c r="C2358" i="11"/>
  <c r="B2358" i="11" s="1"/>
  <c r="C2357" i="11"/>
  <c r="B2357" i="11" s="1"/>
  <c r="C2356" i="11"/>
  <c r="B2356" i="11" s="1"/>
  <c r="C2355" i="11"/>
  <c r="B2355" i="11" s="1"/>
  <c r="C2354" i="11"/>
  <c r="B2354" i="11" s="1"/>
  <c r="C2353" i="11"/>
  <c r="B2353" i="11" s="1"/>
  <c r="C2352" i="11"/>
  <c r="B2352" i="11" s="1"/>
  <c r="C2351" i="11"/>
  <c r="B2351" i="11" s="1"/>
  <c r="C2350" i="11"/>
  <c r="B2350" i="11" s="1"/>
  <c r="C2349" i="11"/>
  <c r="B2349" i="11" s="1"/>
  <c r="C2348" i="11"/>
  <c r="B2348" i="11" s="1"/>
  <c r="C2347" i="11"/>
  <c r="B2347" i="11" s="1"/>
  <c r="C2346" i="11"/>
  <c r="B2346" i="11" s="1"/>
  <c r="C2345" i="11"/>
  <c r="B2345" i="11" s="1"/>
  <c r="C2344" i="11"/>
  <c r="B2344" i="11" s="1"/>
  <c r="C2343" i="11"/>
  <c r="B2343" i="11" s="1"/>
  <c r="C2342" i="11"/>
  <c r="B2342" i="11" s="1"/>
  <c r="C2341" i="11"/>
  <c r="B2341" i="11" s="1"/>
  <c r="C2340" i="11"/>
  <c r="B2340" i="11" s="1"/>
  <c r="C2339" i="11"/>
  <c r="B2339" i="11" s="1"/>
  <c r="C2338" i="11"/>
  <c r="B2338" i="11" s="1"/>
  <c r="C2337" i="11"/>
  <c r="B2337" i="11" s="1"/>
  <c r="C2336" i="11"/>
  <c r="B2336" i="11" s="1"/>
  <c r="C2335" i="11"/>
  <c r="B2335" i="11" s="1"/>
  <c r="C2334" i="11"/>
  <c r="B2334" i="11" s="1"/>
  <c r="C2333" i="11"/>
  <c r="B2333" i="11" s="1"/>
  <c r="C2332" i="11"/>
  <c r="B2332" i="11" s="1"/>
  <c r="C2331" i="11"/>
  <c r="B2331" i="11" s="1"/>
  <c r="C2330" i="11"/>
  <c r="B2330" i="11" s="1"/>
  <c r="C2329" i="11"/>
  <c r="B2329" i="11" s="1"/>
  <c r="C2328" i="11"/>
  <c r="B2328" i="11" s="1"/>
  <c r="C2327" i="11"/>
  <c r="B2327" i="11" s="1"/>
  <c r="C2326" i="11"/>
  <c r="B2326" i="11" s="1"/>
  <c r="C2325" i="11"/>
  <c r="B2325" i="11" s="1"/>
  <c r="C2324" i="11"/>
  <c r="B2324" i="11" s="1"/>
  <c r="C2323" i="11"/>
  <c r="B2323" i="11" s="1"/>
  <c r="C2322" i="11"/>
  <c r="B2322" i="11" s="1"/>
  <c r="C2321" i="11"/>
  <c r="B2321" i="11" s="1"/>
  <c r="C2320" i="11"/>
  <c r="B2320" i="11" s="1"/>
  <c r="C2319" i="11"/>
  <c r="B2319" i="11" s="1"/>
  <c r="C2318" i="11"/>
  <c r="B2318" i="11" s="1"/>
  <c r="C2317" i="11"/>
  <c r="B2317" i="11" s="1"/>
  <c r="C2316" i="11"/>
  <c r="B2316" i="11" s="1"/>
  <c r="C2315" i="11"/>
  <c r="B2315" i="11" s="1"/>
  <c r="C2314" i="11"/>
  <c r="B2314" i="11" s="1"/>
  <c r="C2313" i="11"/>
  <c r="B2313" i="11" s="1"/>
  <c r="C2312" i="11"/>
  <c r="B2312" i="11" s="1"/>
  <c r="C2311" i="11"/>
  <c r="B2311" i="11" s="1"/>
  <c r="C2310" i="11"/>
  <c r="B2310" i="11" s="1"/>
  <c r="C2309" i="11"/>
  <c r="B2309" i="11" s="1"/>
  <c r="C2308" i="11"/>
  <c r="B2308" i="11" s="1"/>
  <c r="C2307" i="11"/>
  <c r="B2307" i="11" s="1"/>
  <c r="C2306" i="11"/>
  <c r="B2306" i="11" s="1"/>
  <c r="C2305" i="11"/>
  <c r="B2305" i="11" s="1"/>
  <c r="C2304" i="11"/>
  <c r="B2304" i="11" s="1"/>
  <c r="C2303" i="11"/>
  <c r="B2303" i="11" s="1"/>
  <c r="C2302" i="11"/>
  <c r="B2302" i="11" s="1"/>
  <c r="C2301" i="11"/>
  <c r="B2301" i="11" s="1"/>
  <c r="C2300" i="11"/>
  <c r="B2300" i="11" s="1"/>
  <c r="C2299" i="11"/>
  <c r="B2299" i="11" s="1"/>
  <c r="C2298" i="11"/>
  <c r="B2298" i="11" s="1"/>
  <c r="C2297" i="11"/>
  <c r="B2297" i="11" s="1"/>
  <c r="C2296" i="11"/>
  <c r="B2296" i="11" s="1"/>
  <c r="C2295" i="11"/>
  <c r="B2295" i="11" s="1"/>
  <c r="C2294" i="11"/>
  <c r="B2294" i="11" s="1"/>
  <c r="C2293" i="11"/>
  <c r="B2293" i="11" s="1"/>
  <c r="C2292" i="11"/>
  <c r="B2292" i="11" s="1"/>
  <c r="C2291" i="11"/>
  <c r="B2291" i="11" s="1"/>
  <c r="C2290" i="11"/>
  <c r="B2290" i="11" s="1"/>
  <c r="C2289" i="11"/>
  <c r="B2289" i="11" s="1"/>
  <c r="C2288" i="11"/>
  <c r="B2288" i="11" s="1"/>
  <c r="C2287" i="11"/>
  <c r="B2287" i="11" s="1"/>
  <c r="C2286" i="11"/>
  <c r="B2286" i="11" s="1"/>
  <c r="C2285" i="11"/>
  <c r="B2285" i="11" s="1"/>
  <c r="C2284" i="11"/>
  <c r="B2284" i="11" s="1"/>
  <c r="C2283" i="11"/>
  <c r="B2283" i="11" s="1"/>
  <c r="C2282" i="11"/>
  <c r="B2282" i="11" s="1"/>
  <c r="C2281" i="11"/>
  <c r="B2281" i="11" s="1"/>
  <c r="C2280" i="11"/>
  <c r="B2280" i="11" s="1"/>
  <c r="C2279" i="11"/>
  <c r="B2279" i="11" s="1"/>
  <c r="C2278" i="11"/>
  <c r="B2278" i="11" s="1"/>
  <c r="C2277" i="11"/>
  <c r="B2277" i="11" s="1"/>
  <c r="C2276" i="11"/>
  <c r="B2276" i="11" s="1"/>
  <c r="C2275" i="11"/>
  <c r="B2275" i="11" s="1"/>
  <c r="C2274" i="11"/>
  <c r="B2274" i="11" s="1"/>
  <c r="C2273" i="11"/>
  <c r="B2273" i="11" s="1"/>
  <c r="C2272" i="11"/>
  <c r="B2272" i="11" s="1"/>
  <c r="C2271" i="11"/>
  <c r="B2271" i="11" s="1"/>
  <c r="C2270" i="11"/>
  <c r="B2270" i="11" s="1"/>
  <c r="C2269" i="11"/>
  <c r="B2269" i="11" s="1"/>
  <c r="C2268" i="11"/>
  <c r="B2268" i="11" s="1"/>
  <c r="C2267" i="11"/>
  <c r="B2267" i="11" s="1"/>
  <c r="C2266" i="11"/>
  <c r="B2266" i="11" s="1"/>
  <c r="C2265" i="11"/>
  <c r="B2265" i="11" s="1"/>
  <c r="C2264" i="11"/>
  <c r="B2264" i="11" s="1"/>
  <c r="C2263" i="11"/>
  <c r="B2263" i="11" s="1"/>
  <c r="C2262" i="11"/>
  <c r="B2262" i="11" s="1"/>
  <c r="C2261" i="11"/>
  <c r="B2261" i="11" s="1"/>
  <c r="C2260" i="11"/>
  <c r="B2260" i="11" s="1"/>
  <c r="C2259" i="11"/>
  <c r="B2259" i="11" s="1"/>
  <c r="C2258" i="11"/>
  <c r="B2258" i="11" s="1"/>
  <c r="C2257" i="11"/>
  <c r="B2257" i="11" s="1"/>
  <c r="C2256" i="11"/>
  <c r="B2256" i="11" s="1"/>
  <c r="C2255" i="11"/>
  <c r="B2255" i="11" s="1"/>
  <c r="C2254" i="11"/>
  <c r="B2254" i="11" s="1"/>
  <c r="C2253" i="11"/>
  <c r="B2253" i="11" s="1"/>
  <c r="C2252" i="11"/>
  <c r="B2252" i="11" s="1"/>
  <c r="C2251" i="11"/>
  <c r="B2251" i="11" s="1"/>
  <c r="C2250" i="11"/>
  <c r="B2250" i="11" s="1"/>
  <c r="C2249" i="11"/>
  <c r="B2249" i="11" s="1"/>
  <c r="C2248" i="11"/>
  <c r="B2248" i="11" s="1"/>
  <c r="C2247" i="11"/>
  <c r="B2247" i="11" s="1"/>
  <c r="C2246" i="11"/>
  <c r="B2246" i="11" s="1"/>
  <c r="C2245" i="11"/>
  <c r="B2245" i="11" s="1"/>
  <c r="C2244" i="11"/>
  <c r="B2244" i="11" s="1"/>
  <c r="C2243" i="11"/>
  <c r="B2243" i="11" s="1"/>
  <c r="C2242" i="11"/>
  <c r="B2242" i="11" s="1"/>
  <c r="C2241" i="11"/>
  <c r="B2241" i="11" s="1"/>
  <c r="C2240" i="11"/>
  <c r="B2240" i="11" s="1"/>
  <c r="C2239" i="11"/>
  <c r="B2239" i="11" s="1"/>
  <c r="C2238" i="11"/>
  <c r="B2238" i="11" s="1"/>
  <c r="C2237" i="11"/>
  <c r="B2237" i="11" s="1"/>
  <c r="C2236" i="11"/>
  <c r="B2236" i="11" s="1"/>
  <c r="C2235" i="11"/>
  <c r="B2235" i="11" s="1"/>
  <c r="C2234" i="11"/>
  <c r="B2234" i="11" s="1"/>
  <c r="C2233" i="11"/>
  <c r="B2233" i="11" s="1"/>
  <c r="C2232" i="11"/>
  <c r="B2232" i="11" s="1"/>
  <c r="C2231" i="11"/>
  <c r="B2231" i="11" s="1"/>
  <c r="C2230" i="11"/>
  <c r="B2230" i="11" s="1"/>
  <c r="C2229" i="11"/>
  <c r="B2229" i="11" s="1"/>
  <c r="C2228" i="11"/>
  <c r="B2228" i="11" s="1"/>
  <c r="C2227" i="11"/>
  <c r="B2227" i="11" s="1"/>
  <c r="C2226" i="11"/>
  <c r="B2226" i="11" s="1"/>
  <c r="C2225" i="11"/>
  <c r="B2225" i="11" s="1"/>
  <c r="C2224" i="11"/>
  <c r="B2224" i="11" s="1"/>
  <c r="C2223" i="11"/>
  <c r="B2223" i="11" s="1"/>
  <c r="C2222" i="11"/>
  <c r="B2222" i="11" s="1"/>
  <c r="C2221" i="11"/>
  <c r="B2221" i="11" s="1"/>
  <c r="C2220" i="11"/>
  <c r="B2220" i="11" s="1"/>
  <c r="C2219" i="11"/>
  <c r="B2219" i="11" s="1"/>
  <c r="C2218" i="11"/>
  <c r="B2218" i="11" s="1"/>
  <c r="C2217" i="11"/>
  <c r="B2217" i="11" s="1"/>
  <c r="C2216" i="11"/>
  <c r="B2216" i="11" s="1"/>
  <c r="C2215" i="11"/>
  <c r="B2215" i="11" s="1"/>
  <c r="C2214" i="11"/>
  <c r="B2214" i="11" s="1"/>
  <c r="C2213" i="11"/>
  <c r="B2213" i="11" s="1"/>
  <c r="C2212" i="11"/>
  <c r="B2212" i="11" s="1"/>
  <c r="C2211" i="11"/>
  <c r="B2211" i="11" s="1"/>
  <c r="C2210" i="11"/>
  <c r="B2210" i="11" s="1"/>
  <c r="C2209" i="11"/>
  <c r="B2209" i="11" s="1"/>
  <c r="C2208" i="11"/>
  <c r="B2208" i="11" s="1"/>
  <c r="C2207" i="11"/>
  <c r="B2207" i="11" s="1"/>
  <c r="C2206" i="11"/>
  <c r="B2206" i="11" s="1"/>
  <c r="C2205" i="11"/>
  <c r="B2205" i="11" s="1"/>
  <c r="C2204" i="11"/>
  <c r="B2204" i="11" s="1"/>
  <c r="C2203" i="11"/>
  <c r="B2203" i="11" s="1"/>
  <c r="C2202" i="11"/>
  <c r="B2202" i="11" s="1"/>
  <c r="C2201" i="11"/>
  <c r="B2201" i="11" s="1"/>
  <c r="C2200" i="11"/>
  <c r="B2200" i="11" s="1"/>
  <c r="C2199" i="11"/>
  <c r="B2199" i="11" s="1"/>
  <c r="C2198" i="11"/>
  <c r="B2198" i="11" s="1"/>
  <c r="C2197" i="11"/>
  <c r="B2197" i="11" s="1"/>
  <c r="C2196" i="11"/>
  <c r="B2196" i="11" s="1"/>
  <c r="C2195" i="11"/>
  <c r="B2195" i="11" s="1"/>
  <c r="C2194" i="11"/>
  <c r="B2194" i="11" s="1"/>
  <c r="C2193" i="11"/>
  <c r="B2193" i="11" s="1"/>
  <c r="C2192" i="11"/>
  <c r="B2192" i="11" s="1"/>
  <c r="C2191" i="11"/>
  <c r="B2191" i="11" s="1"/>
  <c r="C2190" i="11"/>
  <c r="B2190" i="11" s="1"/>
  <c r="C2189" i="11"/>
  <c r="B2189" i="11" s="1"/>
  <c r="C2188" i="11"/>
  <c r="B2188" i="11" s="1"/>
  <c r="C2187" i="11"/>
  <c r="B2187" i="11" s="1"/>
  <c r="C2186" i="11"/>
  <c r="B2186" i="11" s="1"/>
  <c r="C2185" i="11"/>
  <c r="B2185" i="11" s="1"/>
  <c r="C2184" i="11"/>
  <c r="B2184" i="11" s="1"/>
  <c r="C2183" i="11"/>
  <c r="B2183" i="11" s="1"/>
  <c r="C2182" i="11"/>
  <c r="B2182" i="11" s="1"/>
  <c r="C2181" i="11"/>
  <c r="B2181" i="11" s="1"/>
  <c r="C2180" i="11"/>
  <c r="B2180" i="11" s="1"/>
  <c r="C2179" i="11"/>
  <c r="B2179" i="11" s="1"/>
  <c r="C2178" i="11"/>
  <c r="B2178" i="11" s="1"/>
  <c r="C2177" i="11"/>
  <c r="B2177" i="11" s="1"/>
  <c r="C2176" i="11"/>
  <c r="B2176" i="11" s="1"/>
  <c r="C2175" i="11"/>
  <c r="B2175" i="11" s="1"/>
  <c r="C2174" i="11"/>
  <c r="B2174" i="11" s="1"/>
  <c r="C2173" i="11"/>
  <c r="B2173" i="11" s="1"/>
  <c r="C2172" i="11"/>
  <c r="B2172" i="11" s="1"/>
  <c r="C2171" i="11"/>
  <c r="B2171" i="11" s="1"/>
  <c r="C2170" i="11"/>
  <c r="B2170" i="11" s="1"/>
  <c r="C2169" i="11"/>
  <c r="B2169" i="11" s="1"/>
  <c r="C2168" i="11"/>
  <c r="B2168" i="11" s="1"/>
  <c r="C2167" i="11"/>
  <c r="B2167" i="11" s="1"/>
  <c r="C2166" i="11"/>
  <c r="B2166" i="11" s="1"/>
  <c r="C2165" i="11"/>
  <c r="B2165" i="11" s="1"/>
  <c r="C2164" i="11"/>
  <c r="B2164" i="11" s="1"/>
  <c r="C2163" i="11"/>
  <c r="B2163" i="11" s="1"/>
  <c r="C2162" i="11"/>
  <c r="B2162" i="11" s="1"/>
  <c r="C2161" i="11"/>
  <c r="B2161" i="11" s="1"/>
  <c r="C2160" i="11"/>
  <c r="B2160" i="11" s="1"/>
  <c r="C2159" i="11"/>
  <c r="B2159" i="11" s="1"/>
  <c r="C2158" i="11"/>
  <c r="B2158" i="11" s="1"/>
  <c r="C2157" i="11"/>
  <c r="B2157" i="11" s="1"/>
  <c r="C2156" i="11"/>
  <c r="B2156" i="11" s="1"/>
  <c r="C2155" i="11"/>
  <c r="B2155" i="11" s="1"/>
  <c r="C2154" i="11"/>
  <c r="B2154" i="11" s="1"/>
  <c r="C2153" i="11"/>
  <c r="B2153" i="11" s="1"/>
  <c r="C2152" i="11"/>
  <c r="B2152" i="11" s="1"/>
  <c r="C2151" i="11"/>
  <c r="B2151" i="11" s="1"/>
  <c r="C2150" i="11"/>
  <c r="B2150" i="11" s="1"/>
  <c r="C2149" i="11"/>
  <c r="B2149" i="11" s="1"/>
  <c r="C2148" i="11"/>
  <c r="B2148" i="11" s="1"/>
  <c r="C2147" i="11"/>
  <c r="B2147" i="11" s="1"/>
  <c r="C2146" i="11"/>
  <c r="B2146" i="11" s="1"/>
  <c r="C2145" i="11"/>
  <c r="B2145" i="11" s="1"/>
  <c r="C2144" i="11"/>
  <c r="B2144" i="11" s="1"/>
  <c r="C2143" i="11"/>
  <c r="B2143" i="11" s="1"/>
  <c r="C2142" i="11"/>
  <c r="B2142" i="11" s="1"/>
  <c r="C2141" i="11"/>
  <c r="B2141" i="11" s="1"/>
  <c r="C2140" i="11"/>
  <c r="B2140" i="11" s="1"/>
  <c r="C2139" i="11"/>
  <c r="B2139" i="11" s="1"/>
  <c r="C2138" i="11"/>
  <c r="B2138" i="11" s="1"/>
  <c r="C2137" i="11"/>
  <c r="B2137" i="11" s="1"/>
  <c r="C2136" i="11"/>
  <c r="B2136" i="11" s="1"/>
  <c r="C2135" i="11"/>
  <c r="B2135" i="11" s="1"/>
  <c r="C2134" i="11"/>
  <c r="B2134" i="11" s="1"/>
  <c r="C2133" i="11"/>
  <c r="B2133" i="11" s="1"/>
  <c r="C2132" i="11"/>
  <c r="B2132" i="11" s="1"/>
  <c r="C2131" i="11"/>
  <c r="B2131" i="11" s="1"/>
  <c r="C2130" i="11"/>
  <c r="B2130" i="11" s="1"/>
  <c r="C2129" i="11"/>
  <c r="B2129" i="11" s="1"/>
  <c r="C2128" i="11"/>
  <c r="B2128" i="11" s="1"/>
  <c r="C2127" i="11"/>
  <c r="B2127" i="11" s="1"/>
  <c r="C2126" i="11"/>
  <c r="B2126" i="11" s="1"/>
  <c r="C2125" i="11"/>
  <c r="B2125" i="11" s="1"/>
  <c r="C2124" i="11"/>
  <c r="B2124" i="11" s="1"/>
  <c r="C2123" i="11"/>
  <c r="B2123" i="11" s="1"/>
  <c r="C2122" i="11"/>
  <c r="B2122" i="11" s="1"/>
  <c r="C2121" i="11"/>
  <c r="B2121" i="11" s="1"/>
  <c r="C2120" i="11"/>
  <c r="B2120" i="11" s="1"/>
  <c r="C2119" i="11"/>
  <c r="B2119" i="11" s="1"/>
  <c r="C2118" i="11"/>
  <c r="B2118" i="11" s="1"/>
  <c r="C2117" i="11"/>
  <c r="B2117" i="11" s="1"/>
  <c r="C2116" i="11"/>
  <c r="B2116" i="11" s="1"/>
  <c r="C2115" i="11"/>
  <c r="B2115" i="11" s="1"/>
  <c r="C2114" i="11"/>
  <c r="B2114" i="11" s="1"/>
  <c r="C2113" i="11"/>
  <c r="B2113" i="11" s="1"/>
  <c r="C2112" i="11"/>
  <c r="B2112" i="11" s="1"/>
  <c r="C2111" i="11"/>
  <c r="B2111" i="11" s="1"/>
  <c r="C2110" i="11"/>
  <c r="B2110" i="11" s="1"/>
  <c r="C2109" i="11"/>
  <c r="B2109" i="11" s="1"/>
  <c r="C2108" i="11"/>
  <c r="B2108" i="11" s="1"/>
  <c r="C2107" i="11"/>
  <c r="B2107" i="11" s="1"/>
  <c r="C2106" i="11"/>
  <c r="B2106" i="11" s="1"/>
  <c r="C2105" i="11"/>
  <c r="B2105" i="11" s="1"/>
  <c r="C2104" i="11"/>
  <c r="B2104" i="11" s="1"/>
  <c r="C2103" i="11"/>
  <c r="B2103" i="11" s="1"/>
  <c r="C2102" i="11"/>
  <c r="B2102" i="11" s="1"/>
  <c r="C2101" i="11"/>
  <c r="B2101" i="11" s="1"/>
  <c r="C2100" i="11"/>
  <c r="B2100" i="11" s="1"/>
  <c r="C2099" i="11"/>
  <c r="B2099" i="11" s="1"/>
  <c r="C2098" i="11"/>
  <c r="B2098" i="11" s="1"/>
  <c r="C2097" i="11"/>
  <c r="B2097" i="11" s="1"/>
  <c r="C2096" i="11"/>
  <c r="B2096" i="11" s="1"/>
  <c r="C2095" i="11"/>
  <c r="B2095" i="11" s="1"/>
  <c r="C2094" i="11"/>
  <c r="B2094" i="11" s="1"/>
  <c r="C2093" i="11"/>
  <c r="B2093" i="11" s="1"/>
  <c r="C2092" i="11"/>
  <c r="B2092" i="11" s="1"/>
  <c r="C2091" i="11"/>
  <c r="B2091" i="11" s="1"/>
  <c r="C2090" i="11"/>
  <c r="B2090" i="11" s="1"/>
  <c r="C2089" i="11"/>
  <c r="B2089" i="11" s="1"/>
  <c r="C2088" i="11"/>
  <c r="B2088" i="11" s="1"/>
  <c r="C2087" i="11"/>
  <c r="B2087" i="11" s="1"/>
  <c r="C2086" i="11"/>
  <c r="B2086" i="11" s="1"/>
  <c r="C2085" i="11"/>
  <c r="B2085" i="11" s="1"/>
  <c r="C2084" i="11"/>
  <c r="B2084" i="11" s="1"/>
  <c r="C2083" i="11"/>
  <c r="B2083" i="11" s="1"/>
  <c r="C2082" i="11"/>
  <c r="B2082" i="11" s="1"/>
  <c r="C2081" i="11"/>
  <c r="B2081" i="11" s="1"/>
  <c r="C2080" i="11"/>
  <c r="B2080" i="11" s="1"/>
  <c r="C2079" i="11"/>
  <c r="B2079" i="11" s="1"/>
  <c r="C2078" i="11"/>
  <c r="B2078" i="11" s="1"/>
  <c r="C2077" i="11"/>
  <c r="B2077" i="11" s="1"/>
  <c r="C2076" i="11"/>
  <c r="B2076" i="11" s="1"/>
  <c r="C2075" i="11"/>
  <c r="B2075" i="11" s="1"/>
  <c r="C2074" i="11"/>
  <c r="B2074" i="11" s="1"/>
  <c r="C2073" i="11"/>
  <c r="B2073" i="11" s="1"/>
  <c r="C2072" i="11"/>
  <c r="B2072" i="11" s="1"/>
  <c r="C2071" i="11"/>
  <c r="B2071" i="11" s="1"/>
  <c r="C2070" i="11"/>
  <c r="B2070" i="11" s="1"/>
  <c r="C2069" i="11"/>
  <c r="B2069" i="11" s="1"/>
  <c r="C2068" i="11"/>
  <c r="B2068" i="11" s="1"/>
  <c r="C2067" i="11"/>
  <c r="B2067" i="11" s="1"/>
  <c r="C2066" i="11"/>
  <c r="B2066" i="11" s="1"/>
  <c r="C2065" i="11"/>
  <c r="B2065" i="11" s="1"/>
  <c r="C2064" i="11"/>
  <c r="B2064" i="11" s="1"/>
  <c r="C2063" i="11"/>
  <c r="B2063" i="11" s="1"/>
  <c r="C2062" i="11"/>
  <c r="B2062" i="11" s="1"/>
  <c r="C2061" i="11"/>
  <c r="B2061" i="11" s="1"/>
  <c r="C2060" i="11"/>
  <c r="B2060" i="11" s="1"/>
  <c r="C2059" i="11"/>
  <c r="B2059" i="11" s="1"/>
  <c r="C2058" i="11"/>
  <c r="B2058" i="11" s="1"/>
  <c r="C2057" i="11"/>
  <c r="B2057" i="11" s="1"/>
  <c r="C2056" i="11"/>
  <c r="B2056" i="11" s="1"/>
  <c r="C2055" i="11"/>
  <c r="B2055" i="11" s="1"/>
  <c r="C2054" i="11"/>
  <c r="B2054" i="11" s="1"/>
  <c r="C2053" i="11"/>
  <c r="B2053" i="11" s="1"/>
  <c r="C2052" i="11"/>
  <c r="B2052" i="11" s="1"/>
  <c r="C2051" i="11"/>
  <c r="B2051" i="11" s="1"/>
  <c r="C2050" i="11"/>
  <c r="B2050" i="11" s="1"/>
  <c r="C2049" i="11"/>
  <c r="B2049" i="11" s="1"/>
  <c r="C2048" i="11"/>
  <c r="B2048" i="11" s="1"/>
  <c r="C2047" i="11"/>
  <c r="B2047" i="11" s="1"/>
  <c r="C2046" i="11"/>
  <c r="B2046" i="11" s="1"/>
  <c r="C2045" i="11"/>
  <c r="B2045" i="11" s="1"/>
  <c r="C2044" i="11"/>
  <c r="B2044" i="11" s="1"/>
  <c r="C2043" i="11"/>
  <c r="B2043" i="11" s="1"/>
  <c r="C2042" i="11"/>
  <c r="B2042" i="11" s="1"/>
  <c r="C2041" i="11"/>
  <c r="B2041" i="11" s="1"/>
  <c r="C2040" i="11"/>
  <c r="B2040" i="11" s="1"/>
  <c r="C2039" i="11"/>
  <c r="B2039" i="11" s="1"/>
  <c r="C2038" i="11"/>
  <c r="B2038" i="11" s="1"/>
  <c r="C2037" i="11"/>
  <c r="B2037" i="11" s="1"/>
  <c r="C2036" i="11"/>
  <c r="B2036" i="11" s="1"/>
  <c r="C2035" i="11"/>
  <c r="B2035" i="11" s="1"/>
  <c r="C2034" i="11"/>
  <c r="B2034" i="11" s="1"/>
  <c r="C2033" i="11"/>
  <c r="B2033" i="11" s="1"/>
  <c r="C2032" i="11"/>
  <c r="B2032" i="11" s="1"/>
  <c r="C2031" i="11"/>
  <c r="B2031" i="11" s="1"/>
  <c r="C2030" i="11"/>
  <c r="B2030" i="11" s="1"/>
  <c r="C2029" i="11"/>
  <c r="B2029" i="11" s="1"/>
  <c r="C2028" i="11"/>
  <c r="B2028" i="11" s="1"/>
  <c r="C2027" i="11"/>
  <c r="B2027" i="11" s="1"/>
  <c r="C2026" i="11"/>
  <c r="B2026" i="11" s="1"/>
  <c r="C2025" i="11"/>
  <c r="B2025" i="11" s="1"/>
  <c r="C2024" i="11"/>
  <c r="B2024" i="11" s="1"/>
  <c r="C2023" i="11"/>
  <c r="B2023" i="11" s="1"/>
  <c r="C2022" i="11"/>
  <c r="B2022" i="11" s="1"/>
  <c r="C2021" i="11"/>
  <c r="B2021" i="11" s="1"/>
  <c r="C2020" i="11"/>
  <c r="B2020" i="11" s="1"/>
  <c r="C2019" i="11"/>
  <c r="B2019" i="11" s="1"/>
  <c r="C2018" i="11"/>
  <c r="B2018" i="11" s="1"/>
  <c r="C2017" i="11"/>
  <c r="B2017" i="11" s="1"/>
  <c r="C2016" i="11"/>
  <c r="B2016" i="11" s="1"/>
  <c r="C2015" i="11"/>
  <c r="B2015" i="11" s="1"/>
  <c r="C2014" i="11"/>
  <c r="B2014" i="11" s="1"/>
  <c r="C2013" i="11"/>
  <c r="B2013" i="11" s="1"/>
  <c r="C2012" i="11"/>
  <c r="B2012" i="11" s="1"/>
  <c r="C2011" i="11"/>
  <c r="B2011" i="11" s="1"/>
  <c r="C2010" i="11"/>
  <c r="B2010" i="11" s="1"/>
  <c r="C2009" i="11"/>
  <c r="B2009" i="11" s="1"/>
  <c r="C2008" i="11"/>
  <c r="B2008" i="11" s="1"/>
  <c r="C2007" i="11"/>
  <c r="B2007" i="11" s="1"/>
  <c r="C2006" i="11"/>
  <c r="B2006" i="11" s="1"/>
  <c r="C2005" i="11"/>
  <c r="B2005" i="11" s="1"/>
  <c r="C2004" i="11"/>
  <c r="B2004" i="11" s="1"/>
  <c r="C2003" i="11"/>
  <c r="B2003" i="11" s="1"/>
  <c r="C2002" i="11"/>
  <c r="B2002" i="11" s="1"/>
  <c r="C2001" i="11"/>
  <c r="B2001" i="11" s="1"/>
  <c r="C2000" i="11"/>
  <c r="B2000" i="11" s="1"/>
  <c r="C1999" i="11"/>
  <c r="B1999" i="11" s="1"/>
  <c r="C1998" i="11"/>
  <c r="B1998" i="11" s="1"/>
  <c r="C1997" i="11"/>
  <c r="B1997" i="11" s="1"/>
  <c r="C1996" i="11"/>
  <c r="B1996" i="11" s="1"/>
  <c r="C1995" i="11"/>
  <c r="B1995" i="11" s="1"/>
  <c r="C1994" i="11"/>
  <c r="B1994" i="11" s="1"/>
  <c r="C1993" i="11"/>
  <c r="B1993" i="11" s="1"/>
  <c r="C1992" i="11"/>
  <c r="B1992" i="11" s="1"/>
  <c r="C1991" i="11"/>
  <c r="B1991" i="11" s="1"/>
  <c r="C1990" i="11"/>
  <c r="B1990" i="11" s="1"/>
  <c r="C1989" i="11"/>
  <c r="B1989" i="11" s="1"/>
  <c r="C1988" i="11"/>
  <c r="B1988" i="11" s="1"/>
  <c r="C1987" i="11"/>
  <c r="B1987" i="11" s="1"/>
  <c r="C1986" i="11"/>
  <c r="B1986" i="11" s="1"/>
  <c r="C1985" i="11"/>
  <c r="B1985" i="11" s="1"/>
  <c r="C1984" i="11"/>
  <c r="B1984" i="11" s="1"/>
  <c r="C1983" i="11"/>
  <c r="B1983" i="11" s="1"/>
  <c r="C1982" i="11"/>
  <c r="B1982" i="11" s="1"/>
  <c r="C1981" i="11"/>
  <c r="B1981" i="11" s="1"/>
  <c r="C1980" i="11"/>
  <c r="B1980" i="11" s="1"/>
  <c r="C1979" i="11"/>
  <c r="B1979" i="11" s="1"/>
  <c r="C1978" i="11"/>
  <c r="B1978" i="11" s="1"/>
  <c r="C1977" i="11"/>
  <c r="B1977" i="11" s="1"/>
  <c r="C1976" i="11"/>
  <c r="B1976" i="11" s="1"/>
  <c r="C1975" i="11"/>
  <c r="B1975" i="11" s="1"/>
  <c r="C1974" i="11"/>
  <c r="B1974" i="11" s="1"/>
  <c r="C1973" i="11"/>
  <c r="B1973" i="11" s="1"/>
  <c r="C1972" i="11"/>
  <c r="B1972" i="11" s="1"/>
  <c r="C1971" i="11"/>
  <c r="B1971" i="11" s="1"/>
  <c r="C1970" i="11"/>
  <c r="B1970" i="11" s="1"/>
  <c r="C1969" i="11"/>
  <c r="B1969" i="11" s="1"/>
  <c r="C1968" i="11"/>
  <c r="B1968" i="11" s="1"/>
  <c r="C1967" i="11"/>
  <c r="B1967" i="11" s="1"/>
  <c r="C1966" i="11"/>
  <c r="B1966" i="11" s="1"/>
  <c r="C1965" i="11"/>
  <c r="B1965" i="11" s="1"/>
  <c r="C1964" i="11"/>
  <c r="B1964" i="11" s="1"/>
  <c r="C1963" i="11"/>
  <c r="B1963" i="11" s="1"/>
  <c r="C1962" i="11"/>
  <c r="B1962" i="11" s="1"/>
  <c r="C1961" i="11"/>
  <c r="B1961" i="11" s="1"/>
  <c r="C1960" i="11"/>
  <c r="B1960" i="11" s="1"/>
  <c r="C1959" i="11"/>
  <c r="B1959" i="11" s="1"/>
  <c r="C1958" i="11"/>
  <c r="B1958" i="11" s="1"/>
  <c r="C1957" i="11"/>
  <c r="B1957" i="11" s="1"/>
  <c r="C1956" i="11"/>
  <c r="B1956" i="11" s="1"/>
  <c r="C1955" i="11"/>
  <c r="B1955" i="11" s="1"/>
  <c r="C1954" i="11"/>
  <c r="B1954" i="11" s="1"/>
  <c r="C1953" i="11"/>
  <c r="B1953" i="11" s="1"/>
  <c r="C1952" i="11"/>
  <c r="B1952" i="11" s="1"/>
  <c r="C1951" i="11"/>
  <c r="B1951" i="11" s="1"/>
  <c r="C1950" i="11"/>
  <c r="B1950" i="11" s="1"/>
  <c r="C1949" i="11"/>
  <c r="B1949" i="11" s="1"/>
  <c r="C1948" i="11"/>
  <c r="B1948" i="11" s="1"/>
  <c r="C1947" i="11"/>
  <c r="B1947" i="11" s="1"/>
  <c r="C1946" i="11"/>
  <c r="B1946" i="11" s="1"/>
  <c r="C1945" i="11"/>
  <c r="B1945" i="11" s="1"/>
  <c r="C1944" i="11"/>
  <c r="B1944" i="11" s="1"/>
  <c r="C1943" i="11"/>
  <c r="B1943" i="11" s="1"/>
  <c r="C1942" i="11"/>
  <c r="B1942" i="11" s="1"/>
  <c r="C1941" i="11"/>
  <c r="B1941" i="11" s="1"/>
  <c r="C1940" i="11"/>
  <c r="B1940" i="11" s="1"/>
  <c r="C1939" i="11"/>
  <c r="B1939" i="11" s="1"/>
  <c r="C1938" i="11"/>
  <c r="B1938" i="11" s="1"/>
  <c r="C1937" i="11"/>
  <c r="B1937" i="11" s="1"/>
  <c r="C1936" i="11"/>
  <c r="B1936" i="11" s="1"/>
  <c r="C1935" i="11"/>
  <c r="B1935" i="11" s="1"/>
  <c r="C1934" i="11"/>
  <c r="B1934" i="11" s="1"/>
  <c r="C1933" i="11"/>
  <c r="B1933" i="11" s="1"/>
  <c r="C1932" i="11"/>
  <c r="B1932" i="11" s="1"/>
  <c r="C1931" i="11"/>
  <c r="B1931" i="11" s="1"/>
  <c r="C1930" i="11"/>
  <c r="B1930" i="11" s="1"/>
  <c r="C1929" i="11"/>
  <c r="B1929" i="11" s="1"/>
  <c r="C1928" i="11"/>
  <c r="B1928" i="11" s="1"/>
  <c r="C1927" i="11"/>
  <c r="B1927" i="11" s="1"/>
  <c r="C1926" i="11"/>
  <c r="B1926" i="11" s="1"/>
  <c r="C1925" i="11"/>
  <c r="B1925" i="11" s="1"/>
  <c r="C1924" i="11"/>
  <c r="B1924" i="11" s="1"/>
  <c r="C1923" i="11"/>
  <c r="B1923" i="11" s="1"/>
  <c r="C1922" i="11"/>
  <c r="B1922" i="11" s="1"/>
  <c r="C1921" i="11"/>
  <c r="B1921" i="11" s="1"/>
  <c r="C1920" i="11"/>
  <c r="B1920" i="11" s="1"/>
  <c r="C1919" i="11"/>
  <c r="B1919" i="11" s="1"/>
  <c r="C1918" i="11"/>
  <c r="B1918" i="11" s="1"/>
  <c r="C1917" i="11"/>
  <c r="B1917" i="11" s="1"/>
  <c r="C1916" i="11"/>
  <c r="B1916" i="11" s="1"/>
  <c r="C1915" i="11"/>
  <c r="B1915" i="11" s="1"/>
  <c r="C1914" i="11"/>
  <c r="B1914" i="11" s="1"/>
  <c r="C1913" i="11"/>
  <c r="B1913" i="11" s="1"/>
  <c r="C1912" i="11"/>
  <c r="B1912" i="11" s="1"/>
  <c r="C1911" i="11"/>
  <c r="B1911" i="11" s="1"/>
  <c r="C1910" i="11"/>
  <c r="B1910" i="11" s="1"/>
  <c r="C1909" i="11"/>
  <c r="B1909" i="11" s="1"/>
  <c r="C1908" i="11"/>
  <c r="B1908" i="11" s="1"/>
  <c r="C1907" i="11"/>
  <c r="B1907" i="11" s="1"/>
  <c r="C1906" i="11"/>
  <c r="B1906" i="11" s="1"/>
  <c r="C1905" i="11"/>
  <c r="B1905" i="11" s="1"/>
  <c r="C1904" i="11"/>
  <c r="B1904" i="11" s="1"/>
  <c r="C1903" i="11"/>
  <c r="B1903" i="11" s="1"/>
  <c r="C1902" i="11"/>
  <c r="B1902" i="11" s="1"/>
  <c r="C1901" i="11"/>
  <c r="B1901" i="11" s="1"/>
  <c r="C1900" i="11"/>
  <c r="B1900" i="11" s="1"/>
  <c r="C1899" i="11"/>
  <c r="B1899" i="11" s="1"/>
  <c r="C1898" i="11"/>
  <c r="B1898" i="11" s="1"/>
  <c r="C1897" i="11"/>
  <c r="B1897" i="11" s="1"/>
  <c r="C1896" i="11"/>
  <c r="B1896" i="11" s="1"/>
  <c r="C1895" i="11"/>
  <c r="B1895" i="11" s="1"/>
  <c r="C1894" i="11"/>
  <c r="B1894" i="11" s="1"/>
  <c r="C1893" i="11"/>
  <c r="B1893" i="11" s="1"/>
  <c r="C1892" i="11"/>
  <c r="B1892" i="11" s="1"/>
  <c r="C1891" i="11"/>
  <c r="B1891" i="11" s="1"/>
  <c r="C1890" i="11"/>
  <c r="B1890" i="11" s="1"/>
  <c r="C1889" i="11"/>
  <c r="B1889" i="11" s="1"/>
  <c r="C1888" i="11"/>
  <c r="B1888" i="11" s="1"/>
  <c r="C1887" i="11"/>
  <c r="B1887" i="11" s="1"/>
  <c r="C1886" i="11"/>
  <c r="B1886" i="11" s="1"/>
  <c r="C1885" i="11"/>
  <c r="B1885" i="11" s="1"/>
  <c r="C1884" i="11"/>
  <c r="B1884" i="11" s="1"/>
  <c r="C1883" i="11"/>
  <c r="B1883" i="11" s="1"/>
  <c r="C1882" i="11"/>
  <c r="B1882" i="11" s="1"/>
  <c r="C1881" i="11"/>
  <c r="B1881" i="11" s="1"/>
  <c r="C1880" i="11"/>
  <c r="B1880" i="11" s="1"/>
  <c r="C1879" i="11"/>
  <c r="B1879" i="11" s="1"/>
  <c r="C1878" i="11"/>
  <c r="B1878" i="11" s="1"/>
  <c r="C1877" i="11"/>
  <c r="B1877" i="11" s="1"/>
  <c r="C1876" i="11"/>
  <c r="B1876" i="11" s="1"/>
  <c r="C1875" i="11"/>
  <c r="B1875" i="11" s="1"/>
  <c r="C1874" i="11"/>
  <c r="B1874" i="11" s="1"/>
  <c r="C1873" i="11"/>
  <c r="B1873" i="11" s="1"/>
  <c r="C1872" i="11"/>
  <c r="B1872" i="11" s="1"/>
  <c r="C1871" i="11"/>
  <c r="B1871" i="11" s="1"/>
  <c r="C1870" i="11"/>
  <c r="B1870" i="11" s="1"/>
  <c r="C1869" i="11"/>
  <c r="B1869" i="11" s="1"/>
  <c r="C1868" i="11"/>
  <c r="B1868" i="11" s="1"/>
  <c r="C1867" i="11"/>
  <c r="B1867" i="11" s="1"/>
  <c r="C1866" i="11"/>
  <c r="B1866" i="11" s="1"/>
  <c r="C1865" i="11"/>
  <c r="B1865" i="11" s="1"/>
  <c r="C1864" i="11"/>
  <c r="B1864" i="11" s="1"/>
  <c r="C1863" i="11"/>
  <c r="B1863" i="11" s="1"/>
  <c r="C1862" i="11"/>
  <c r="B1862" i="11" s="1"/>
  <c r="C1861" i="11"/>
  <c r="B1861" i="11" s="1"/>
  <c r="C1860" i="11"/>
  <c r="B1860" i="11" s="1"/>
  <c r="C1859" i="11"/>
  <c r="B1859" i="11" s="1"/>
  <c r="C1858" i="11"/>
  <c r="B1858" i="11" s="1"/>
  <c r="C1857" i="11"/>
  <c r="B1857" i="11" s="1"/>
  <c r="C1856" i="11"/>
  <c r="B1856" i="11" s="1"/>
  <c r="C1855" i="11"/>
  <c r="B1855" i="11" s="1"/>
  <c r="C1854" i="11"/>
  <c r="B1854" i="11" s="1"/>
  <c r="C1853" i="11"/>
  <c r="B1853" i="11" s="1"/>
  <c r="C1852" i="11"/>
  <c r="B1852" i="11" s="1"/>
  <c r="C1851" i="11"/>
  <c r="B1851" i="11" s="1"/>
  <c r="C1850" i="11"/>
  <c r="B1850" i="11" s="1"/>
  <c r="C1849" i="11"/>
  <c r="B1849" i="11" s="1"/>
  <c r="C1848" i="11"/>
  <c r="B1848" i="11" s="1"/>
  <c r="C1847" i="11"/>
  <c r="B1847" i="11" s="1"/>
  <c r="C1846" i="11"/>
  <c r="B1846" i="11" s="1"/>
  <c r="C1845" i="11"/>
  <c r="B1845" i="11" s="1"/>
  <c r="C1844" i="11"/>
  <c r="B1844" i="11" s="1"/>
  <c r="C1843" i="11"/>
  <c r="B1843" i="11" s="1"/>
  <c r="C1842" i="11"/>
  <c r="B1842" i="11" s="1"/>
  <c r="C1841" i="11"/>
  <c r="B1841" i="11" s="1"/>
  <c r="C1840" i="11"/>
  <c r="B1840" i="11" s="1"/>
  <c r="C1839" i="11"/>
  <c r="B1839" i="11" s="1"/>
  <c r="C1838" i="11"/>
  <c r="B1838" i="11" s="1"/>
  <c r="C1837" i="11"/>
  <c r="B1837" i="11" s="1"/>
  <c r="C1836" i="11"/>
  <c r="B1836" i="11" s="1"/>
  <c r="C1835" i="11"/>
  <c r="B1835" i="11" s="1"/>
  <c r="C1834" i="11"/>
  <c r="B1834" i="11" s="1"/>
  <c r="C1833" i="11"/>
  <c r="B1833" i="11" s="1"/>
  <c r="C1832" i="11"/>
  <c r="B1832" i="11" s="1"/>
  <c r="C1831" i="11"/>
  <c r="B1831" i="11" s="1"/>
  <c r="C1830" i="11"/>
  <c r="B1830" i="11" s="1"/>
  <c r="C1829" i="11"/>
  <c r="B1829" i="11" s="1"/>
  <c r="C1828" i="11"/>
  <c r="B1828" i="11" s="1"/>
  <c r="C1827" i="11"/>
  <c r="B1827" i="11" s="1"/>
  <c r="C1826" i="11"/>
  <c r="B1826" i="11" s="1"/>
  <c r="C1825" i="11"/>
  <c r="B1825" i="11" s="1"/>
  <c r="C1824" i="11"/>
  <c r="B1824" i="11" s="1"/>
  <c r="C1823" i="11"/>
  <c r="B1823" i="11" s="1"/>
  <c r="C1822" i="11"/>
  <c r="B1822" i="11" s="1"/>
  <c r="C1821" i="11"/>
  <c r="B1821" i="11" s="1"/>
  <c r="C1820" i="11"/>
  <c r="B1820" i="11" s="1"/>
  <c r="C1819" i="11"/>
  <c r="B1819" i="11" s="1"/>
  <c r="C1818" i="11"/>
  <c r="B1818" i="11" s="1"/>
  <c r="C1817" i="11"/>
  <c r="B1817" i="11" s="1"/>
  <c r="C1816" i="11"/>
  <c r="B1816" i="11" s="1"/>
  <c r="C1815" i="11"/>
  <c r="B1815" i="11" s="1"/>
  <c r="C1814" i="11"/>
  <c r="B1814" i="11" s="1"/>
  <c r="C1813" i="11"/>
  <c r="B1813" i="11" s="1"/>
  <c r="C1812" i="11"/>
  <c r="B1812" i="11" s="1"/>
  <c r="C1811" i="11"/>
  <c r="B1811" i="11" s="1"/>
  <c r="C1810" i="11"/>
  <c r="B1810" i="11" s="1"/>
  <c r="C1809" i="11"/>
  <c r="B1809" i="11" s="1"/>
  <c r="C1808" i="11"/>
  <c r="B1808" i="11" s="1"/>
  <c r="C1807" i="11"/>
  <c r="B1807" i="11" s="1"/>
  <c r="C1806" i="11"/>
  <c r="B1806" i="11" s="1"/>
  <c r="C1805" i="11"/>
  <c r="B1805" i="11" s="1"/>
  <c r="C1804" i="11"/>
  <c r="B1804" i="11" s="1"/>
  <c r="C1803" i="11"/>
  <c r="B1803" i="11" s="1"/>
  <c r="C1802" i="11"/>
  <c r="B1802" i="11" s="1"/>
  <c r="C1801" i="11"/>
  <c r="B1801" i="11" s="1"/>
  <c r="C1800" i="11"/>
  <c r="B1800" i="11" s="1"/>
  <c r="C1799" i="11"/>
  <c r="B1799" i="11" s="1"/>
  <c r="C1798" i="11"/>
  <c r="B1798" i="11" s="1"/>
  <c r="C1797" i="11"/>
  <c r="B1797" i="11" s="1"/>
  <c r="C1796" i="11"/>
  <c r="B1796" i="11" s="1"/>
  <c r="C1795" i="11"/>
  <c r="B1795" i="11" s="1"/>
  <c r="C1794" i="11"/>
  <c r="B1794" i="11" s="1"/>
  <c r="C1793" i="11"/>
  <c r="B1793" i="11" s="1"/>
  <c r="C1792" i="11"/>
  <c r="B1792" i="11" s="1"/>
  <c r="C1791" i="11"/>
  <c r="B1791" i="11" s="1"/>
  <c r="C1790" i="11"/>
  <c r="B1790" i="11" s="1"/>
  <c r="C1789" i="11"/>
  <c r="B1789" i="11" s="1"/>
  <c r="C1788" i="11"/>
  <c r="B1788" i="11" s="1"/>
  <c r="C1787" i="11"/>
  <c r="B1787" i="11" s="1"/>
  <c r="C1786" i="11"/>
  <c r="B1786" i="11" s="1"/>
  <c r="C1785" i="11"/>
  <c r="B1785" i="11" s="1"/>
  <c r="C1784" i="11"/>
  <c r="B1784" i="11" s="1"/>
  <c r="C1783" i="11"/>
  <c r="B1783" i="11" s="1"/>
  <c r="C1782" i="11"/>
  <c r="B1782" i="11" s="1"/>
  <c r="C1781" i="11"/>
  <c r="B1781" i="11" s="1"/>
  <c r="C1780" i="11"/>
  <c r="B1780" i="11" s="1"/>
  <c r="C1779" i="11"/>
  <c r="B1779" i="11" s="1"/>
  <c r="C1778" i="11"/>
  <c r="B1778" i="11" s="1"/>
  <c r="C1777" i="11"/>
  <c r="B1777" i="11" s="1"/>
  <c r="C1776" i="11"/>
  <c r="B1776" i="11" s="1"/>
  <c r="C1775" i="11"/>
  <c r="B1775" i="11" s="1"/>
  <c r="C1774" i="11"/>
  <c r="B1774" i="11" s="1"/>
  <c r="C1773" i="11"/>
  <c r="B1773" i="11" s="1"/>
  <c r="C1772" i="11"/>
  <c r="B1772" i="11" s="1"/>
  <c r="C1771" i="11"/>
  <c r="B1771" i="11" s="1"/>
  <c r="C1770" i="11"/>
  <c r="B1770" i="11" s="1"/>
  <c r="C1769" i="11"/>
  <c r="B1769" i="11" s="1"/>
  <c r="C1768" i="11"/>
  <c r="B1768" i="11" s="1"/>
  <c r="C1767" i="11"/>
  <c r="B1767" i="11" s="1"/>
  <c r="C1766" i="11"/>
  <c r="B1766" i="11" s="1"/>
  <c r="C1765" i="11"/>
  <c r="B1765" i="11" s="1"/>
  <c r="C1764" i="11"/>
  <c r="B1764" i="11" s="1"/>
  <c r="C1763" i="11"/>
  <c r="B1763" i="11" s="1"/>
  <c r="C1762" i="11"/>
  <c r="B1762" i="11" s="1"/>
  <c r="C1761" i="11"/>
  <c r="B1761" i="11" s="1"/>
  <c r="C1760" i="11"/>
  <c r="B1760" i="11" s="1"/>
  <c r="C1759" i="11"/>
  <c r="B1759" i="11" s="1"/>
  <c r="C1758" i="11"/>
  <c r="B1758" i="11" s="1"/>
  <c r="C1757" i="11"/>
  <c r="B1757" i="11" s="1"/>
  <c r="C1756" i="11"/>
  <c r="B1756" i="11" s="1"/>
  <c r="C1755" i="11"/>
  <c r="B1755" i="11" s="1"/>
  <c r="C1754" i="11"/>
  <c r="B1754" i="11" s="1"/>
  <c r="C1753" i="11"/>
  <c r="B1753" i="11" s="1"/>
  <c r="C1752" i="11"/>
  <c r="B1752" i="11" s="1"/>
  <c r="C1751" i="11"/>
  <c r="B1751" i="11" s="1"/>
  <c r="C1750" i="11"/>
  <c r="B1750" i="11" s="1"/>
  <c r="C1749" i="11"/>
  <c r="B1749" i="11" s="1"/>
  <c r="C1748" i="11"/>
  <c r="B1748" i="11" s="1"/>
  <c r="C1747" i="11"/>
  <c r="B1747" i="11" s="1"/>
  <c r="C1746" i="11"/>
  <c r="B1746" i="11" s="1"/>
  <c r="C1745" i="11"/>
  <c r="B1745" i="11" s="1"/>
  <c r="C1744" i="11"/>
  <c r="B1744" i="11" s="1"/>
  <c r="C1743" i="11"/>
  <c r="B1743" i="11" s="1"/>
  <c r="C1742" i="11"/>
  <c r="B1742" i="11" s="1"/>
  <c r="C1741" i="11"/>
  <c r="B1741" i="11" s="1"/>
  <c r="C1740" i="11"/>
  <c r="B1740" i="11" s="1"/>
  <c r="C1739" i="11"/>
  <c r="B1739" i="11" s="1"/>
  <c r="C1738" i="11"/>
  <c r="B1738" i="11" s="1"/>
  <c r="C1737" i="11"/>
  <c r="B1737" i="11" s="1"/>
  <c r="C1736" i="11"/>
  <c r="B1736" i="11" s="1"/>
  <c r="C1735" i="11"/>
  <c r="B1735" i="11" s="1"/>
  <c r="C1734" i="11"/>
  <c r="B1734" i="11" s="1"/>
  <c r="C1733" i="11"/>
  <c r="B1733" i="11" s="1"/>
  <c r="C1732" i="11"/>
  <c r="B1732" i="11" s="1"/>
  <c r="C1731" i="11"/>
  <c r="B1731" i="11" s="1"/>
  <c r="C1730" i="11"/>
  <c r="B1730" i="11" s="1"/>
  <c r="C1729" i="11"/>
  <c r="B1729" i="11" s="1"/>
  <c r="C1728" i="11"/>
  <c r="B1728" i="11" s="1"/>
  <c r="C1727" i="11"/>
  <c r="B1727" i="11" s="1"/>
  <c r="C1726" i="11"/>
  <c r="B1726" i="11" s="1"/>
  <c r="C1725" i="11"/>
  <c r="B1725" i="11" s="1"/>
  <c r="C1724" i="11"/>
  <c r="B1724" i="11" s="1"/>
  <c r="C1723" i="11"/>
  <c r="B1723" i="11" s="1"/>
  <c r="C1722" i="11"/>
  <c r="B1722" i="11" s="1"/>
  <c r="C1721" i="11"/>
  <c r="B1721" i="11" s="1"/>
  <c r="C1720" i="11"/>
  <c r="B1720" i="11" s="1"/>
  <c r="C1719" i="11"/>
  <c r="B1719" i="11" s="1"/>
  <c r="C1718" i="11"/>
  <c r="B1718" i="11" s="1"/>
  <c r="C1717" i="11"/>
  <c r="B1717" i="11" s="1"/>
  <c r="C1716" i="11"/>
  <c r="B1716" i="11" s="1"/>
  <c r="C1715" i="11"/>
  <c r="B1715" i="11" s="1"/>
  <c r="C1714" i="11"/>
  <c r="B1714" i="11" s="1"/>
  <c r="C1713" i="11"/>
  <c r="B1713" i="11" s="1"/>
  <c r="C1712" i="11"/>
  <c r="B1712" i="11" s="1"/>
  <c r="C1711" i="11"/>
  <c r="B1711" i="11" s="1"/>
  <c r="C1710" i="11"/>
  <c r="B1710" i="11" s="1"/>
  <c r="C1709" i="11"/>
  <c r="B1709" i="11" s="1"/>
  <c r="C1708" i="11"/>
  <c r="B1708" i="11" s="1"/>
  <c r="C1707" i="11"/>
  <c r="B1707" i="11" s="1"/>
  <c r="C1706" i="11"/>
  <c r="B1706" i="11" s="1"/>
  <c r="C1705" i="11"/>
  <c r="B1705" i="11" s="1"/>
  <c r="C1704" i="11"/>
  <c r="B1704" i="11" s="1"/>
  <c r="C1703" i="11"/>
  <c r="B1703" i="11" s="1"/>
  <c r="C1702" i="11"/>
  <c r="B1702" i="11" s="1"/>
  <c r="C1701" i="11"/>
  <c r="B1701" i="11" s="1"/>
  <c r="C1700" i="11"/>
  <c r="B1700" i="11" s="1"/>
  <c r="C1699" i="11"/>
  <c r="B1699" i="11" s="1"/>
  <c r="C1698" i="11"/>
  <c r="B1698" i="11" s="1"/>
  <c r="C1697" i="11"/>
  <c r="B1697" i="11" s="1"/>
  <c r="C1696" i="11"/>
  <c r="B1696" i="11" s="1"/>
  <c r="C1695" i="11"/>
  <c r="B1695" i="11" s="1"/>
  <c r="C1694" i="11"/>
  <c r="B1694" i="11" s="1"/>
  <c r="C1693" i="11"/>
  <c r="B1693" i="11" s="1"/>
  <c r="C1692" i="11"/>
  <c r="B1692" i="11" s="1"/>
  <c r="C1691" i="11"/>
  <c r="B1691" i="11" s="1"/>
  <c r="C1690" i="11"/>
  <c r="B1690" i="11" s="1"/>
  <c r="C1689" i="11"/>
  <c r="B1689" i="11" s="1"/>
  <c r="C1688" i="11"/>
  <c r="B1688" i="11" s="1"/>
  <c r="C1687" i="11"/>
  <c r="B1687" i="11" s="1"/>
  <c r="C1686" i="11"/>
  <c r="B1686" i="11" s="1"/>
  <c r="C1685" i="11"/>
  <c r="B1685" i="11" s="1"/>
  <c r="C1684" i="11"/>
  <c r="B1684" i="11" s="1"/>
  <c r="C1683" i="11"/>
  <c r="B1683" i="11" s="1"/>
  <c r="C1682" i="11"/>
  <c r="B1682" i="11" s="1"/>
  <c r="C1681" i="11"/>
  <c r="B1681" i="11" s="1"/>
  <c r="C1680" i="11"/>
  <c r="B1680" i="11" s="1"/>
  <c r="C1679" i="11"/>
  <c r="B1679" i="11" s="1"/>
  <c r="C1678" i="11"/>
  <c r="B1678" i="11" s="1"/>
  <c r="C1677" i="11"/>
  <c r="B1677" i="11" s="1"/>
  <c r="C1676" i="11"/>
  <c r="B1676" i="11" s="1"/>
  <c r="C1675" i="11"/>
  <c r="B1675" i="11" s="1"/>
  <c r="C1674" i="11"/>
  <c r="B1674" i="11" s="1"/>
  <c r="C1673" i="11"/>
  <c r="B1673" i="11" s="1"/>
  <c r="C1672" i="11"/>
  <c r="B1672" i="11" s="1"/>
  <c r="C1671" i="11"/>
  <c r="B1671" i="11" s="1"/>
  <c r="C1670" i="11"/>
  <c r="B1670" i="11" s="1"/>
  <c r="C1669" i="11"/>
  <c r="B1669" i="11" s="1"/>
  <c r="C1668" i="11"/>
  <c r="B1668" i="11" s="1"/>
  <c r="C1667" i="11"/>
  <c r="B1667" i="11" s="1"/>
  <c r="C1666" i="11"/>
  <c r="B1666" i="11" s="1"/>
  <c r="C1665" i="11"/>
  <c r="B1665" i="11" s="1"/>
  <c r="C1664" i="11"/>
  <c r="B1664" i="11" s="1"/>
  <c r="C1663" i="11"/>
  <c r="B1663" i="11" s="1"/>
  <c r="C1662" i="11"/>
  <c r="B1662" i="11" s="1"/>
  <c r="C1661" i="11"/>
  <c r="B1661" i="11" s="1"/>
  <c r="C1660" i="11"/>
  <c r="B1660" i="11" s="1"/>
  <c r="C1659" i="11"/>
  <c r="B1659" i="11" s="1"/>
  <c r="C1658" i="11"/>
  <c r="B1658" i="11" s="1"/>
  <c r="C1657" i="11"/>
  <c r="B1657" i="11" s="1"/>
  <c r="C1656" i="11"/>
  <c r="B1656" i="11" s="1"/>
  <c r="C1655" i="11"/>
  <c r="B1655" i="11" s="1"/>
  <c r="C1654" i="11"/>
  <c r="B1654" i="11" s="1"/>
  <c r="C1653" i="11"/>
  <c r="B1653" i="11" s="1"/>
  <c r="C1652" i="11"/>
  <c r="B1652" i="11" s="1"/>
  <c r="C1651" i="11"/>
  <c r="B1651" i="11" s="1"/>
  <c r="C1650" i="11"/>
  <c r="B1650" i="11" s="1"/>
  <c r="C1649" i="11"/>
  <c r="B1649" i="11" s="1"/>
  <c r="C1648" i="11"/>
  <c r="B1648" i="11" s="1"/>
  <c r="C1647" i="11"/>
  <c r="B1647" i="11" s="1"/>
  <c r="C1646" i="11"/>
  <c r="B1646" i="11" s="1"/>
  <c r="C1645" i="11"/>
  <c r="B1645" i="11" s="1"/>
  <c r="C1644" i="11"/>
  <c r="B1644" i="11" s="1"/>
  <c r="C1643" i="11"/>
  <c r="B1643" i="11" s="1"/>
  <c r="C1642" i="11"/>
  <c r="B1642" i="11" s="1"/>
  <c r="C1641" i="11"/>
  <c r="B1641" i="11" s="1"/>
  <c r="C1640" i="11"/>
  <c r="B1640" i="11" s="1"/>
  <c r="C1639" i="11"/>
  <c r="B1639" i="11" s="1"/>
  <c r="C1638" i="11"/>
  <c r="B1638" i="11" s="1"/>
  <c r="C1637" i="11"/>
  <c r="B1637" i="11" s="1"/>
  <c r="C1636" i="11"/>
  <c r="B1636" i="11" s="1"/>
  <c r="C1635" i="11"/>
  <c r="B1635" i="11" s="1"/>
  <c r="C1634" i="11"/>
  <c r="B1634" i="11" s="1"/>
  <c r="C1633" i="11"/>
  <c r="B1633" i="11" s="1"/>
  <c r="C1632" i="11"/>
  <c r="B1632" i="11" s="1"/>
  <c r="C1631" i="11"/>
  <c r="B1631" i="11" s="1"/>
  <c r="C1630" i="11"/>
  <c r="B1630" i="11" s="1"/>
  <c r="C1629" i="11"/>
  <c r="B1629" i="11" s="1"/>
  <c r="C1628" i="11"/>
  <c r="B1628" i="11" s="1"/>
  <c r="C1627" i="11"/>
  <c r="B1627" i="11" s="1"/>
  <c r="C1626" i="11"/>
  <c r="B1626" i="11" s="1"/>
  <c r="C1625" i="11"/>
  <c r="B1625" i="11" s="1"/>
  <c r="C1624" i="11"/>
  <c r="B1624" i="11" s="1"/>
  <c r="C1623" i="11"/>
  <c r="B1623" i="11" s="1"/>
  <c r="C1622" i="11"/>
  <c r="B1622" i="11" s="1"/>
  <c r="C1621" i="11"/>
  <c r="B1621" i="11" s="1"/>
  <c r="C1620" i="11"/>
  <c r="B1620" i="11" s="1"/>
  <c r="C1619" i="11"/>
  <c r="B1619" i="11" s="1"/>
  <c r="C1618" i="11"/>
  <c r="B1618" i="11" s="1"/>
  <c r="C1617" i="11"/>
  <c r="B1617" i="11" s="1"/>
  <c r="C1616" i="11"/>
  <c r="B1616" i="11" s="1"/>
  <c r="C1615" i="11"/>
  <c r="B1615" i="11" s="1"/>
  <c r="C1614" i="11"/>
  <c r="B1614" i="11" s="1"/>
  <c r="C1613" i="11"/>
  <c r="B1613" i="11" s="1"/>
  <c r="C1612" i="11"/>
  <c r="B1612" i="11" s="1"/>
  <c r="C1611" i="11"/>
  <c r="B1611" i="11" s="1"/>
  <c r="C1610" i="11"/>
  <c r="B1610" i="11" s="1"/>
  <c r="C1609" i="11"/>
  <c r="B1609" i="11" s="1"/>
  <c r="C1608" i="11"/>
  <c r="B1608" i="11" s="1"/>
  <c r="C1607" i="11"/>
  <c r="B1607" i="11" s="1"/>
  <c r="C1606" i="11"/>
  <c r="B1606" i="11" s="1"/>
  <c r="C1605" i="11"/>
  <c r="B1605" i="11" s="1"/>
  <c r="C1604" i="11"/>
  <c r="B1604" i="11" s="1"/>
  <c r="C1603" i="11"/>
  <c r="B1603" i="11" s="1"/>
  <c r="C1602" i="11"/>
  <c r="B1602" i="11" s="1"/>
  <c r="C1601" i="11"/>
  <c r="B1601" i="11" s="1"/>
  <c r="C1600" i="11"/>
  <c r="B1600" i="11" s="1"/>
  <c r="C1599" i="11"/>
  <c r="B1599" i="11" s="1"/>
  <c r="C1598" i="11"/>
  <c r="B1598" i="11" s="1"/>
  <c r="C1597" i="11"/>
  <c r="B1597" i="11" s="1"/>
  <c r="C1596" i="11"/>
  <c r="B1596" i="11" s="1"/>
  <c r="C1595" i="11"/>
  <c r="B1595" i="11" s="1"/>
  <c r="C1594" i="11"/>
  <c r="B1594" i="11" s="1"/>
  <c r="C1593" i="11"/>
  <c r="B1593" i="11" s="1"/>
  <c r="C1592" i="11"/>
  <c r="B1592" i="11" s="1"/>
  <c r="C1591" i="11"/>
  <c r="B1591" i="11" s="1"/>
  <c r="C1590" i="11"/>
  <c r="B1590" i="11" s="1"/>
  <c r="C1589" i="11"/>
  <c r="B1589" i="11" s="1"/>
  <c r="C1588" i="11"/>
  <c r="B1588" i="11" s="1"/>
  <c r="C1587" i="11"/>
  <c r="B1587" i="11" s="1"/>
  <c r="C1586" i="11"/>
  <c r="B1586" i="11" s="1"/>
  <c r="C1585" i="11"/>
  <c r="B1585" i="11" s="1"/>
  <c r="C1584" i="11"/>
  <c r="B1584" i="11" s="1"/>
  <c r="C1583" i="11"/>
  <c r="B1583" i="11" s="1"/>
  <c r="C1582" i="11"/>
  <c r="B1582" i="11" s="1"/>
  <c r="C1581" i="11"/>
  <c r="B1581" i="11" s="1"/>
  <c r="C1580" i="11"/>
  <c r="B1580" i="11" s="1"/>
  <c r="C1579" i="11"/>
  <c r="B1579" i="11" s="1"/>
  <c r="C1578" i="11"/>
  <c r="B1578" i="11" s="1"/>
  <c r="C1577" i="11"/>
  <c r="B1577" i="11" s="1"/>
  <c r="C1576" i="11"/>
  <c r="B1576" i="11" s="1"/>
  <c r="C1575" i="11"/>
  <c r="B1575" i="11" s="1"/>
  <c r="C1574" i="11"/>
  <c r="B1574" i="11" s="1"/>
  <c r="C1573" i="11"/>
  <c r="B1573" i="11" s="1"/>
  <c r="C1572" i="11"/>
  <c r="B1572" i="11" s="1"/>
  <c r="C1571" i="11"/>
  <c r="B1571" i="11" s="1"/>
  <c r="C1570" i="11"/>
  <c r="B1570" i="11" s="1"/>
  <c r="C1569" i="11"/>
  <c r="B1569" i="11" s="1"/>
  <c r="C1568" i="11"/>
  <c r="B1568" i="11" s="1"/>
  <c r="C1567" i="11"/>
  <c r="B1567" i="11" s="1"/>
  <c r="C1566" i="11"/>
  <c r="B1566" i="11" s="1"/>
  <c r="C1565" i="11"/>
  <c r="B1565" i="11" s="1"/>
  <c r="C1564" i="11"/>
  <c r="B1564" i="11" s="1"/>
  <c r="C1563" i="11"/>
  <c r="B1563" i="11" s="1"/>
  <c r="C1562" i="11"/>
  <c r="B1562" i="11" s="1"/>
  <c r="C1561" i="11"/>
  <c r="B1561" i="11" s="1"/>
  <c r="C1560" i="11"/>
  <c r="B1560" i="11" s="1"/>
  <c r="C1559" i="11"/>
  <c r="B1559" i="11" s="1"/>
  <c r="C1558" i="11"/>
  <c r="B1558" i="11" s="1"/>
  <c r="C1557" i="11"/>
  <c r="B1557" i="11" s="1"/>
  <c r="C1556" i="11"/>
  <c r="B1556" i="11" s="1"/>
  <c r="C1555" i="11"/>
  <c r="B1555" i="11" s="1"/>
  <c r="C1554" i="11"/>
  <c r="B1554" i="11" s="1"/>
  <c r="C1553" i="11"/>
  <c r="B1553" i="11" s="1"/>
  <c r="C1552" i="11"/>
  <c r="B1552" i="11" s="1"/>
  <c r="C1551" i="11"/>
  <c r="B1551" i="11" s="1"/>
  <c r="C1550" i="11"/>
  <c r="B1550" i="11" s="1"/>
  <c r="C1549" i="11"/>
  <c r="B1549" i="11" s="1"/>
  <c r="C1548" i="11"/>
  <c r="B1548" i="11" s="1"/>
  <c r="C1547" i="11"/>
  <c r="B1547" i="11" s="1"/>
  <c r="C1546" i="11"/>
  <c r="B1546" i="11" s="1"/>
  <c r="C1545" i="11"/>
  <c r="B1545" i="11" s="1"/>
  <c r="C1544" i="11"/>
  <c r="B1544" i="11" s="1"/>
  <c r="C1543" i="11"/>
  <c r="B1543" i="11" s="1"/>
  <c r="C1542" i="11"/>
  <c r="B1542" i="11" s="1"/>
  <c r="C1541" i="11"/>
  <c r="B1541" i="11" s="1"/>
  <c r="C1540" i="11"/>
  <c r="B1540" i="11" s="1"/>
  <c r="C1539" i="11"/>
  <c r="B1539" i="11" s="1"/>
  <c r="C1538" i="11"/>
  <c r="B1538" i="11" s="1"/>
  <c r="C1537" i="11"/>
  <c r="B1537" i="11" s="1"/>
  <c r="C1536" i="11"/>
  <c r="B1536" i="11" s="1"/>
  <c r="C1535" i="11"/>
  <c r="B1535" i="11" s="1"/>
  <c r="C1534" i="11"/>
  <c r="B1534" i="11" s="1"/>
  <c r="C1533" i="11"/>
  <c r="B1533" i="11" s="1"/>
  <c r="C1532" i="11"/>
  <c r="B1532" i="11" s="1"/>
  <c r="C1531" i="11"/>
  <c r="B1531" i="11" s="1"/>
  <c r="C1530" i="11"/>
  <c r="B1530" i="11" s="1"/>
  <c r="C1529" i="11"/>
  <c r="B1529" i="11" s="1"/>
  <c r="C1528" i="11"/>
  <c r="B1528" i="11" s="1"/>
  <c r="C1527" i="11"/>
  <c r="B1527" i="11" s="1"/>
  <c r="C1526" i="11"/>
  <c r="B1526" i="11" s="1"/>
  <c r="C1525" i="11"/>
  <c r="B1525" i="11" s="1"/>
  <c r="C1524" i="11"/>
  <c r="B1524" i="11" s="1"/>
  <c r="C1523" i="11"/>
  <c r="B1523" i="11" s="1"/>
  <c r="C1522" i="11"/>
  <c r="B1522" i="11" s="1"/>
  <c r="C1521" i="11"/>
  <c r="B1521" i="11" s="1"/>
  <c r="C1520" i="11"/>
  <c r="B1520" i="11" s="1"/>
  <c r="C1519" i="11"/>
  <c r="B1519" i="11" s="1"/>
  <c r="C1518" i="11"/>
  <c r="B1518" i="11" s="1"/>
  <c r="C1517" i="11"/>
  <c r="B1517" i="11" s="1"/>
  <c r="C1516" i="11"/>
  <c r="B1516" i="11" s="1"/>
  <c r="C1515" i="11"/>
  <c r="B1515" i="11" s="1"/>
  <c r="C1514" i="11"/>
  <c r="B1514" i="11" s="1"/>
  <c r="C1513" i="11"/>
  <c r="B1513" i="11" s="1"/>
  <c r="C1512" i="11"/>
  <c r="B1512" i="11" s="1"/>
  <c r="C1511" i="11"/>
  <c r="B1511" i="11" s="1"/>
  <c r="C1510" i="11"/>
  <c r="B1510" i="11" s="1"/>
  <c r="C1509" i="11"/>
  <c r="B1509" i="11" s="1"/>
  <c r="C1508" i="11"/>
  <c r="B1508" i="11" s="1"/>
  <c r="C1507" i="11"/>
  <c r="B1507" i="11" s="1"/>
  <c r="C1506" i="11"/>
  <c r="B1506" i="11" s="1"/>
  <c r="C1505" i="11"/>
  <c r="B1505" i="11" s="1"/>
  <c r="C1504" i="11"/>
  <c r="B1504" i="11" s="1"/>
  <c r="C1503" i="11"/>
  <c r="B1503" i="11" s="1"/>
  <c r="C1502" i="11"/>
  <c r="B1502" i="11" s="1"/>
  <c r="C1501" i="11"/>
  <c r="B1501" i="11" s="1"/>
  <c r="C1500" i="11"/>
  <c r="B1500" i="11" s="1"/>
  <c r="C1499" i="11"/>
  <c r="B1499" i="11" s="1"/>
  <c r="C1498" i="11"/>
  <c r="B1498" i="11" s="1"/>
  <c r="C1497" i="11"/>
  <c r="B1497" i="11" s="1"/>
  <c r="C1496" i="11"/>
  <c r="B1496" i="11" s="1"/>
  <c r="C1495" i="11"/>
  <c r="B1495" i="11" s="1"/>
  <c r="C1494" i="11"/>
  <c r="B1494" i="11" s="1"/>
  <c r="C1493" i="11"/>
  <c r="B1493" i="11" s="1"/>
  <c r="C1492" i="11"/>
  <c r="B1492" i="11" s="1"/>
  <c r="C1491" i="11"/>
  <c r="B1491" i="11" s="1"/>
  <c r="C1490" i="11"/>
  <c r="B1490" i="11" s="1"/>
  <c r="C1489" i="11"/>
  <c r="B1489" i="11" s="1"/>
  <c r="C1488" i="11"/>
  <c r="B1488" i="11" s="1"/>
  <c r="C1487" i="11"/>
  <c r="B1487" i="11" s="1"/>
  <c r="C1486" i="11"/>
  <c r="B1486" i="11" s="1"/>
  <c r="C1485" i="11"/>
  <c r="B1485" i="11" s="1"/>
  <c r="C1484" i="11"/>
  <c r="B1484" i="11" s="1"/>
  <c r="C1483" i="11"/>
  <c r="B1483" i="11" s="1"/>
  <c r="C1482" i="11"/>
  <c r="B1482" i="11" s="1"/>
  <c r="C1481" i="11"/>
  <c r="B1481" i="11" s="1"/>
  <c r="C1480" i="11"/>
  <c r="B1480" i="11" s="1"/>
  <c r="C1479" i="11"/>
  <c r="B1479" i="11" s="1"/>
  <c r="C1478" i="11"/>
  <c r="B1478" i="11" s="1"/>
  <c r="C1477" i="11"/>
  <c r="B1477" i="11" s="1"/>
  <c r="C1476" i="11"/>
  <c r="B1476" i="11" s="1"/>
  <c r="C1475" i="11"/>
  <c r="B1475" i="11" s="1"/>
  <c r="C1474" i="11"/>
  <c r="B1474" i="11" s="1"/>
  <c r="C1473" i="11"/>
  <c r="B1473" i="11" s="1"/>
  <c r="C1472" i="11"/>
  <c r="B1472" i="11" s="1"/>
  <c r="C1471" i="11"/>
  <c r="B1471" i="11" s="1"/>
  <c r="C1470" i="11"/>
  <c r="B1470" i="11" s="1"/>
  <c r="C1469" i="11"/>
  <c r="B1469" i="11" s="1"/>
  <c r="C1468" i="11"/>
  <c r="B1468" i="11" s="1"/>
  <c r="C1467" i="11"/>
  <c r="B1467" i="11" s="1"/>
  <c r="C1466" i="11"/>
  <c r="B1466" i="11" s="1"/>
  <c r="C1465" i="11"/>
  <c r="B1465" i="11" s="1"/>
  <c r="C1464" i="11"/>
  <c r="B1464" i="11" s="1"/>
  <c r="C1463" i="11"/>
  <c r="B1463" i="11" s="1"/>
  <c r="C1462" i="11"/>
  <c r="B1462" i="11" s="1"/>
  <c r="C1461" i="11"/>
  <c r="B1461" i="11" s="1"/>
  <c r="C1460" i="11"/>
  <c r="B1460" i="11" s="1"/>
  <c r="C1459" i="11"/>
  <c r="B1459" i="11" s="1"/>
  <c r="C1458" i="11"/>
  <c r="B1458" i="11" s="1"/>
  <c r="C1457" i="11"/>
  <c r="B1457" i="11" s="1"/>
  <c r="C1456" i="11"/>
  <c r="B1456" i="11" s="1"/>
  <c r="C1455" i="11"/>
  <c r="B1455" i="11" s="1"/>
  <c r="C1454" i="11"/>
  <c r="B1454" i="11" s="1"/>
  <c r="C1453" i="11"/>
  <c r="B1453" i="11" s="1"/>
  <c r="C1452" i="11"/>
  <c r="B1452" i="11" s="1"/>
  <c r="C1451" i="11"/>
  <c r="B1451" i="11" s="1"/>
  <c r="C1450" i="11"/>
  <c r="B1450" i="11" s="1"/>
  <c r="C1449" i="11"/>
  <c r="B1449" i="11" s="1"/>
  <c r="C1448" i="11"/>
  <c r="B1448" i="11" s="1"/>
  <c r="C1447" i="11"/>
  <c r="B1447" i="11" s="1"/>
  <c r="C1446" i="11"/>
  <c r="B1446" i="11" s="1"/>
  <c r="C1445" i="11"/>
  <c r="B1445" i="11" s="1"/>
  <c r="C1444" i="11"/>
  <c r="B1444" i="11" s="1"/>
  <c r="C1443" i="11"/>
  <c r="B1443" i="11" s="1"/>
  <c r="C1442" i="11"/>
  <c r="B1442" i="11" s="1"/>
  <c r="C1441" i="11"/>
  <c r="B1441" i="11" s="1"/>
  <c r="C1440" i="11"/>
  <c r="B1440" i="11" s="1"/>
  <c r="C1439" i="11"/>
  <c r="B1439" i="11" s="1"/>
  <c r="C1438" i="11"/>
  <c r="B1438" i="11" s="1"/>
  <c r="C1437" i="11"/>
  <c r="B1437" i="11" s="1"/>
  <c r="C1436" i="11"/>
  <c r="B1436" i="11" s="1"/>
  <c r="C1435" i="11"/>
  <c r="B1435" i="11" s="1"/>
  <c r="C1434" i="11"/>
  <c r="B1434" i="11" s="1"/>
  <c r="C1433" i="11"/>
  <c r="B1433" i="11" s="1"/>
  <c r="C1432" i="11"/>
  <c r="B1432" i="11" s="1"/>
  <c r="C1431" i="11"/>
  <c r="B1431" i="11" s="1"/>
  <c r="C1430" i="11"/>
  <c r="B1430" i="11" s="1"/>
  <c r="C1429" i="11"/>
  <c r="B1429" i="11" s="1"/>
  <c r="C1428" i="11"/>
  <c r="B1428" i="11" s="1"/>
  <c r="C1427" i="11"/>
  <c r="B1427" i="11" s="1"/>
  <c r="C1426" i="11"/>
  <c r="B1426" i="11" s="1"/>
  <c r="C1425" i="11"/>
  <c r="B1425" i="11" s="1"/>
  <c r="C1424" i="11"/>
  <c r="B1424" i="11" s="1"/>
  <c r="C1423" i="11"/>
  <c r="B1423" i="11" s="1"/>
  <c r="C1422" i="11"/>
  <c r="B1422" i="11" s="1"/>
  <c r="C1421" i="11"/>
  <c r="B1421" i="11" s="1"/>
  <c r="C1420" i="11"/>
  <c r="B1420" i="11" s="1"/>
  <c r="C1419" i="11"/>
  <c r="B1419" i="11" s="1"/>
  <c r="C1418" i="11"/>
  <c r="B1418" i="11" s="1"/>
  <c r="C1417" i="11"/>
  <c r="B1417" i="11" s="1"/>
  <c r="C1416" i="11"/>
  <c r="B1416" i="11" s="1"/>
  <c r="C1415" i="11"/>
  <c r="B1415" i="11" s="1"/>
  <c r="C1414" i="11"/>
  <c r="B1414" i="11" s="1"/>
  <c r="C1413" i="11"/>
  <c r="B1413" i="11" s="1"/>
  <c r="C1412" i="11"/>
  <c r="B1412" i="11" s="1"/>
  <c r="C1411" i="11"/>
  <c r="B1411" i="11" s="1"/>
  <c r="C1410" i="11"/>
  <c r="B1410" i="11" s="1"/>
  <c r="C1409" i="11"/>
  <c r="B1409" i="11" s="1"/>
  <c r="C1408" i="11"/>
  <c r="B1408" i="11" s="1"/>
  <c r="C1407" i="11"/>
  <c r="B1407" i="11" s="1"/>
  <c r="C1406" i="11"/>
  <c r="B1406" i="11" s="1"/>
  <c r="C1405" i="11"/>
  <c r="B1405" i="11" s="1"/>
  <c r="C1404" i="11"/>
  <c r="B1404" i="11" s="1"/>
  <c r="C1403" i="11"/>
  <c r="B1403" i="11" s="1"/>
  <c r="C1402" i="11"/>
  <c r="B1402" i="11" s="1"/>
  <c r="C1401" i="11"/>
  <c r="B1401" i="11" s="1"/>
  <c r="C1400" i="11"/>
  <c r="B1400" i="11" s="1"/>
  <c r="C1399" i="11"/>
  <c r="B1399" i="11" s="1"/>
  <c r="C1398" i="11"/>
  <c r="B1398" i="11" s="1"/>
  <c r="C1397" i="11"/>
  <c r="B1397" i="11" s="1"/>
  <c r="C1396" i="11"/>
  <c r="B1396" i="11" s="1"/>
  <c r="C1395" i="11"/>
  <c r="B1395" i="11" s="1"/>
  <c r="C1394" i="11"/>
  <c r="B1394" i="11" s="1"/>
  <c r="C1393" i="11"/>
  <c r="B1393" i="11" s="1"/>
  <c r="C1392" i="11"/>
  <c r="B1392" i="11" s="1"/>
  <c r="C1391" i="11"/>
  <c r="B1391" i="11" s="1"/>
  <c r="C1390" i="11"/>
  <c r="B1390" i="11" s="1"/>
  <c r="C1389" i="11"/>
  <c r="B1389" i="11" s="1"/>
  <c r="C1388" i="11"/>
  <c r="B1388" i="11" s="1"/>
  <c r="C1387" i="11"/>
  <c r="B1387" i="11" s="1"/>
  <c r="C1386" i="11"/>
  <c r="B1386" i="11" s="1"/>
  <c r="C1385" i="11"/>
  <c r="B1385" i="11" s="1"/>
  <c r="C1384" i="11"/>
  <c r="B1384" i="11" s="1"/>
  <c r="C1383" i="11"/>
  <c r="B1383" i="11" s="1"/>
  <c r="C1382" i="11"/>
  <c r="B1382" i="11" s="1"/>
  <c r="C1381" i="11"/>
  <c r="B1381" i="11" s="1"/>
  <c r="C1380" i="11"/>
  <c r="B1380" i="11" s="1"/>
  <c r="C1379" i="11"/>
  <c r="B1379" i="11" s="1"/>
  <c r="C1378" i="11"/>
  <c r="B1378" i="11" s="1"/>
  <c r="C1377" i="11"/>
  <c r="B1377" i="11" s="1"/>
  <c r="C1376" i="11"/>
  <c r="B1376" i="11" s="1"/>
  <c r="C1375" i="11"/>
  <c r="B1375" i="11" s="1"/>
  <c r="C1374" i="11"/>
  <c r="B1374" i="11" s="1"/>
  <c r="C1373" i="11"/>
  <c r="B1373" i="11" s="1"/>
  <c r="C1372" i="11"/>
  <c r="B1372" i="11" s="1"/>
  <c r="C1371" i="11"/>
  <c r="B1371" i="11" s="1"/>
  <c r="C1370" i="11"/>
  <c r="B1370" i="11" s="1"/>
  <c r="C1369" i="11"/>
  <c r="B1369" i="11" s="1"/>
  <c r="C1368" i="11"/>
  <c r="B1368" i="11" s="1"/>
  <c r="C1367" i="11"/>
  <c r="B1367" i="11" s="1"/>
  <c r="C1366" i="11"/>
  <c r="B1366" i="11" s="1"/>
  <c r="C1365" i="11"/>
  <c r="B1365" i="11" s="1"/>
  <c r="C1364" i="11"/>
  <c r="B1364" i="11" s="1"/>
  <c r="C1363" i="11"/>
  <c r="B1363" i="11" s="1"/>
  <c r="C1362" i="11"/>
  <c r="B1362" i="11" s="1"/>
  <c r="C1361" i="11"/>
  <c r="B1361" i="11" s="1"/>
  <c r="C1360" i="11"/>
  <c r="B1360" i="11" s="1"/>
  <c r="C1359" i="11"/>
  <c r="B1359" i="11" s="1"/>
  <c r="C1358" i="11"/>
  <c r="B1358" i="11" s="1"/>
  <c r="C1357" i="11"/>
  <c r="B1357" i="11" s="1"/>
  <c r="C1356" i="11"/>
  <c r="B1356" i="11" s="1"/>
  <c r="C1355" i="11"/>
  <c r="B1355" i="11" s="1"/>
  <c r="C1354" i="11"/>
  <c r="B1354" i="11" s="1"/>
  <c r="C1353" i="11"/>
  <c r="B1353" i="11" s="1"/>
  <c r="C1352" i="11"/>
  <c r="B1352" i="11" s="1"/>
  <c r="C1351" i="11"/>
  <c r="B1351" i="11" s="1"/>
  <c r="C1350" i="11"/>
  <c r="B1350" i="11" s="1"/>
  <c r="C1349" i="11"/>
  <c r="B1349" i="11" s="1"/>
  <c r="C1348" i="11"/>
  <c r="B1348" i="11" s="1"/>
  <c r="C1347" i="11"/>
  <c r="B1347" i="11" s="1"/>
  <c r="C1346" i="11"/>
  <c r="B1346" i="11" s="1"/>
  <c r="C1345" i="11"/>
  <c r="B1345" i="11" s="1"/>
  <c r="C1344" i="11"/>
  <c r="B1344" i="11" s="1"/>
  <c r="C1343" i="11"/>
  <c r="B1343" i="11" s="1"/>
  <c r="C1342" i="11"/>
  <c r="B1342" i="11" s="1"/>
  <c r="C1341" i="11"/>
  <c r="B1341" i="11" s="1"/>
  <c r="C1340" i="11"/>
  <c r="B1340" i="11" s="1"/>
  <c r="C1339" i="11"/>
  <c r="B1339" i="11" s="1"/>
  <c r="C1338" i="11"/>
  <c r="B1338" i="11" s="1"/>
  <c r="C1337" i="11"/>
  <c r="B1337" i="11" s="1"/>
  <c r="C1336" i="11"/>
  <c r="B1336" i="11" s="1"/>
  <c r="C1335" i="11"/>
  <c r="B1335" i="11" s="1"/>
  <c r="C1334" i="11"/>
  <c r="B1334" i="11" s="1"/>
  <c r="C1333" i="11"/>
  <c r="B1333" i="11" s="1"/>
  <c r="C1332" i="11"/>
  <c r="B1332" i="11" s="1"/>
  <c r="C1331" i="11"/>
  <c r="B1331" i="11" s="1"/>
  <c r="C1330" i="11"/>
  <c r="B1330" i="11" s="1"/>
  <c r="C1329" i="11"/>
  <c r="B1329" i="11" s="1"/>
  <c r="C1328" i="11"/>
  <c r="B1328" i="11" s="1"/>
  <c r="C1327" i="11"/>
  <c r="B1327" i="11" s="1"/>
  <c r="C1326" i="11"/>
  <c r="B1326" i="11" s="1"/>
  <c r="C1325" i="11"/>
  <c r="B1325" i="11" s="1"/>
  <c r="C1324" i="11"/>
  <c r="B1324" i="11" s="1"/>
  <c r="C1323" i="11"/>
  <c r="B1323" i="11" s="1"/>
  <c r="C1322" i="11"/>
  <c r="B1322" i="11" s="1"/>
  <c r="C1321" i="11"/>
  <c r="B1321" i="11" s="1"/>
  <c r="C1320" i="11"/>
  <c r="B1320" i="11" s="1"/>
  <c r="C1319" i="11"/>
  <c r="B1319" i="11" s="1"/>
  <c r="C1318" i="11"/>
  <c r="B1318" i="11" s="1"/>
  <c r="C1317" i="11"/>
  <c r="B1317" i="11" s="1"/>
  <c r="C1316" i="11"/>
  <c r="B1316" i="11" s="1"/>
  <c r="C1315" i="11"/>
  <c r="B1315" i="11" s="1"/>
  <c r="C1314" i="11"/>
  <c r="B1314" i="11" s="1"/>
  <c r="C1313" i="11"/>
  <c r="B1313" i="11" s="1"/>
  <c r="C1312" i="11"/>
  <c r="B1312" i="11" s="1"/>
  <c r="C1311" i="11"/>
  <c r="B1311" i="11" s="1"/>
  <c r="C1310" i="11"/>
  <c r="B1310" i="11" s="1"/>
  <c r="C1309" i="11"/>
  <c r="B1309" i="11" s="1"/>
  <c r="C1308" i="11"/>
  <c r="B1308" i="11" s="1"/>
  <c r="C1307" i="11"/>
  <c r="B1307" i="11" s="1"/>
  <c r="C1306" i="11"/>
  <c r="B1306" i="11" s="1"/>
  <c r="C1305" i="11"/>
  <c r="B1305" i="11" s="1"/>
  <c r="C1304" i="11"/>
  <c r="B1304" i="11" s="1"/>
  <c r="C1303" i="11"/>
  <c r="B1303" i="11" s="1"/>
  <c r="C1302" i="11"/>
  <c r="B1302" i="11" s="1"/>
  <c r="C1301" i="11"/>
  <c r="B1301" i="11" s="1"/>
  <c r="C1300" i="11"/>
  <c r="B1300" i="11" s="1"/>
  <c r="C1299" i="11"/>
  <c r="B1299" i="11" s="1"/>
  <c r="C1298" i="11"/>
  <c r="B1298" i="11" s="1"/>
  <c r="C1297" i="11"/>
  <c r="B1297" i="11" s="1"/>
  <c r="C1296" i="11"/>
  <c r="B1296" i="11" s="1"/>
  <c r="C1295" i="11"/>
  <c r="B1295" i="11" s="1"/>
  <c r="C1294" i="11"/>
  <c r="B1294" i="11" s="1"/>
  <c r="C1293" i="11"/>
  <c r="B1293" i="11" s="1"/>
  <c r="C1292" i="11"/>
  <c r="B1292" i="11" s="1"/>
  <c r="C1291" i="11"/>
  <c r="B1291" i="11" s="1"/>
  <c r="C1290" i="11"/>
  <c r="B1290" i="11" s="1"/>
  <c r="C1289" i="11"/>
  <c r="B1289" i="11" s="1"/>
  <c r="C1288" i="11"/>
  <c r="B1288" i="11" s="1"/>
  <c r="C1287" i="11"/>
  <c r="B1287" i="11" s="1"/>
  <c r="C1286" i="11"/>
  <c r="B1286" i="11" s="1"/>
  <c r="C1285" i="11"/>
  <c r="B1285" i="11" s="1"/>
  <c r="C1284" i="11"/>
  <c r="B1284" i="11" s="1"/>
  <c r="C1283" i="11"/>
  <c r="B1283" i="11" s="1"/>
  <c r="C1282" i="11"/>
  <c r="B1282" i="11" s="1"/>
  <c r="C1281" i="11"/>
  <c r="B1281" i="11" s="1"/>
  <c r="C1280" i="11"/>
  <c r="B1280" i="11" s="1"/>
  <c r="C1279" i="11"/>
  <c r="B1279" i="11" s="1"/>
  <c r="C1278" i="11"/>
  <c r="B1278" i="11" s="1"/>
  <c r="C1277" i="11"/>
  <c r="B1277" i="11" s="1"/>
  <c r="C1276" i="11"/>
  <c r="B1276" i="11" s="1"/>
  <c r="C1275" i="11"/>
  <c r="B1275" i="11" s="1"/>
  <c r="C1274" i="11"/>
  <c r="B1274" i="11" s="1"/>
  <c r="C1273" i="11"/>
  <c r="B1273" i="11" s="1"/>
  <c r="C1272" i="11"/>
  <c r="B1272" i="11" s="1"/>
  <c r="C1271" i="11"/>
  <c r="B1271" i="11" s="1"/>
  <c r="C1270" i="11"/>
  <c r="B1270" i="11" s="1"/>
  <c r="C1269" i="11"/>
  <c r="B1269" i="11" s="1"/>
  <c r="C1268" i="11"/>
  <c r="B1268" i="11" s="1"/>
  <c r="C1267" i="11"/>
  <c r="B1267" i="11" s="1"/>
  <c r="C1266" i="11"/>
  <c r="B1266" i="11" s="1"/>
  <c r="C1265" i="11"/>
  <c r="B1265" i="11" s="1"/>
  <c r="C1264" i="11"/>
  <c r="B1264" i="11" s="1"/>
  <c r="C1263" i="11"/>
  <c r="B1263" i="11" s="1"/>
  <c r="C1262" i="11"/>
  <c r="B1262" i="11" s="1"/>
  <c r="C1261" i="11"/>
  <c r="B1261" i="11" s="1"/>
  <c r="C1260" i="11"/>
  <c r="B1260" i="11" s="1"/>
  <c r="C1259" i="11"/>
  <c r="B1259" i="11" s="1"/>
  <c r="C1258" i="11"/>
  <c r="B1258" i="11" s="1"/>
  <c r="C1257" i="11"/>
  <c r="B1257" i="11" s="1"/>
  <c r="C1256" i="11"/>
  <c r="B1256" i="11" s="1"/>
  <c r="C1255" i="11"/>
  <c r="B1255" i="11" s="1"/>
  <c r="C1254" i="11"/>
  <c r="B1254" i="11" s="1"/>
  <c r="C1253" i="11"/>
  <c r="B1253" i="11" s="1"/>
  <c r="C1252" i="11"/>
  <c r="B1252" i="11" s="1"/>
  <c r="C1251" i="11"/>
  <c r="B1251" i="11" s="1"/>
  <c r="C1250" i="11"/>
  <c r="B1250" i="11" s="1"/>
  <c r="C1249" i="11"/>
  <c r="B1249" i="11" s="1"/>
  <c r="C1248" i="11"/>
  <c r="B1248" i="11" s="1"/>
  <c r="C1247" i="11"/>
  <c r="B1247" i="11" s="1"/>
  <c r="C1246" i="11"/>
  <c r="B1246" i="11" s="1"/>
  <c r="C1245" i="11"/>
  <c r="B1245" i="11" s="1"/>
  <c r="C1244" i="11"/>
  <c r="B1244" i="11" s="1"/>
  <c r="C1243" i="11"/>
  <c r="B1243" i="11" s="1"/>
  <c r="C1242" i="11"/>
  <c r="B1242" i="11" s="1"/>
  <c r="C1241" i="11"/>
  <c r="B1241" i="11" s="1"/>
  <c r="C1240" i="11"/>
  <c r="B1240" i="11" s="1"/>
  <c r="C1239" i="11"/>
  <c r="B1239" i="11" s="1"/>
  <c r="C1238" i="11"/>
  <c r="B1238" i="11" s="1"/>
  <c r="C1237" i="11"/>
  <c r="B1237" i="11" s="1"/>
  <c r="C1236" i="11"/>
  <c r="B1236" i="11" s="1"/>
  <c r="C1235" i="11"/>
  <c r="B1235" i="11" s="1"/>
  <c r="C1234" i="11"/>
  <c r="B1234" i="11" s="1"/>
  <c r="C1233" i="11"/>
  <c r="B1233" i="11" s="1"/>
  <c r="C1232" i="11"/>
  <c r="B1232" i="11" s="1"/>
  <c r="C1231" i="11"/>
  <c r="B1231" i="11" s="1"/>
  <c r="C1230" i="11"/>
  <c r="B1230" i="11" s="1"/>
  <c r="C1229" i="11"/>
  <c r="B1229" i="11" s="1"/>
  <c r="C1228" i="11"/>
  <c r="B1228" i="11" s="1"/>
  <c r="C1227" i="11"/>
  <c r="B1227" i="11" s="1"/>
  <c r="C1226" i="11"/>
  <c r="B1226" i="11" s="1"/>
  <c r="C1225" i="11"/>
  <c r="B1225" i="11" s="1"/>
  <c r="C1224" i="11"/>
  <c r="B1224" i="11" s="1"/>
  <c r="C1223" i="11"/>
  <c r="B1223" i="11" s="1"/>
  <c r="C1222" i="11"/>
  <c r="B1222" i="11" s="1"/>
  <c r="C1221" i="11"/>
  <c r="B1221" i="11" s="1"/>
  <c r="C1220" i="11"/>
  <c r="B1220" i="11" s="1"/>
  <c r="C1219" i="11"/>
  <c r="B1219" i="11" s="1"/>
  <c r="C1218" i="11"/>
  <c r="B1218" i="11" s="1"/>
  <c r="C1217" i="11"/>
  <c r="B1217" i="11" s="1"/>
  <c r="C1216" i="11"/>
  <c r="B1216" i="11" s="1"/>
  <c r="C1215" i="11"/>
  <c r="B1215" i="11" s="1"/>
  <c r="C1214" i="11"/>
  <c r="B1214" i="11" s="1"/>
  <c r="C1213" i="11"/>
  <c r="B1213" i="11" s="1"/>
  <c r="C1212" i="11"/>
  <c r="B1212" i="11" s="1"/>
  <c r="C1211" i="11"/>
  <c r="B1211" i="11" s="1"/>
  <c r="C1210" i="11"/>
  <c r="B1210" i="11" s="1"/>
  <c r="C1209" i="11"/>
  <c r="B1209" i="11" s="1"/>
  <c r="C1208" i="11"/>
  <c r="B1208" i="11" s="1"/>
  <c r="C1207" i="11"/>
  <c r="B1207" i="11" s="1"/>
  <c r="C1206" i="11"/>
  <c r="B1206" i="11" s="1"/>
  <c r="C1205" i="11"/>
  <c r="B1205" i="11" s="1"/>
  <c r="C1204" i="11"/>
  <c r="B1204" i="11" s="1"/>
  <c r="C1203" i="11"/>
  <c r="B1203" i="11" s="1"/>
  <c r="C1202" i="11"/>
  <c r="B1202" i="11" s="1"/>
  <c r="C1201" i="11"/>
  <c r="B1201" i="11" s="1"/>
  <c r="C1200" i="11"/>
  <c r="B1200" i="11" s="1"/>
  <c r="C1199" i="11"/>
  <c r="B1199" i="11" s="1"/>
  <c r="C1198" i="11"/>
  <c r="B1198" i="11" s="1"/>
  <c r="C1197" i="11"/>
  <c r="B1197" i="11" s="1"/>
  <c r="C1196" i="11"/>
  <c r="B1196" i="11" s="1"/>
  <c r="C1195" i="11"/>
  <c r="B1195" i="11" s="1"/>
  <c r="C1194" i="11"/>
  <c r="B1194" i="11" s="1"/>
  <c r="C1193" i="11"/>
  <c r="B1193" i="11" s="1"/>
  <c r="C1192" i="11"/>
  <c r="B1192" i="11" s="1"/>
  <c r="C1191" i="11"/>
  <c r="B1191" i="11" s="1"/>
  <c r="C1190" i="11"/>
  <c r="B1190" i="11" s="1"/>
  <c r="C1189" i="11"/>
  <c r="B1189" i="11" s="1"/>
  <c r="C1188" i="11"/>
  <c r="B1188" i="11" s="1"/>
  <c r="C1187" i="11"/>
  <c r="B1187" i="11" s="1"/>
  <c r="C1186" i="11"/>
  <c r="B1186" i="11" s="1"/>
  <c r="C1185" i="11"/>
  <c r="B1185" i="11" s="1"/>
  <c r="C1184" i="11"/>
  <c r="B1184" i="11" s="1"/>
  <c r="C1183" i="11"/>
  <c r="B1183" i="11" s="1"/>
  <c r="C1182" i="11"/>
  <c r="B1182" i="11" s="1"/>
  <c r="C1181" i="11"/>
  <c r="B1181" i="11" s="1"/>
  <c r="C1180" i="11"/>
  <c r="B1180" i="11" s="1"/>
  <c r="C1179" i="11"/>
  <c r="B1179" i="11" s="1"/>
  <c r="C1178" i="11"/>
  <c r="B1178" i="11" s="1"/>
  <c r="C1177" i="11"/>
  <c r="B1177" i="11" s="1"/>
  <c r="C1176" i="11"/>
  <c r="B1176" i="11" s="1"/>
  <c r="C1175" i="11"/>
  <c r="B1175" i="11" s="1"/>
  <c r="C1174" i="11"/>
  <c r="B1174" i="11" s="1"/>
  <c r="C1173" i="11"/>
  <c r="B1173" i="11" s="1"/>
  <c r="C1172" i="11"/>
  <c r="B1172" i="11" s="1"/>
  <c r="C1171" i="11"/>
  <c r="B1171" i="11" s="1"/>
  <c r="C1170" i="11"/>
  <c r="B1170" i="11" s="1"/>
  <c r="C1169" i="11"/>
  <c r="B1169" i="11" s="1"/>
  <c r="C1168" i="11"/>
  <c r="B1168" i="11" s="1"/>
  <c r="C1167" i="11"/>
  <c r="B1167" i="11" s="1"/>
  <c r="C1166" i="11"/>
  <c r="B1166" i="11" s="1"/>
  <c r="C1165" i="11"/>
  <c r="B1165" i="11" s="1"/>
  <c r="C1164" i="11"/>
  <c r="B1164" i="11" s="1"/>
  <c r="C1163" i="11"/>
  <c r="B1163" i="11" s="1"/>
  <c r="C1162" i="11"/>
  <c r="B1162" i="11" s="1"/>
  <c r="C1161" i="11"/>
  <c r="B1161" i="11" s="1"/>
  <c r="C1160" i="11"/>
  <c r="B1160" i="11" s="1"/>
  <c r="C1159" i="11"/>
  <c r="B1159" i="11" s="1"/>
  <c r="C1158" i="11"/>
  <c r="B1158" i="11" s="1"/>
  <c r="C1157" i="11"/>
  <c r="B1157" i="11" s="1"/>
  <c r="C1156" i="11"/>
  <c r="B1156" i="11" s="1"/>
  <c r="C1155" i="11"/>
  <c r="B1155" i="11" s="1"/>
  <c r="C1154" i="11"/>
  <c r="B1154" i="11" s="1"/>
  <c r="C1153" i="11"/>
  <c r="B1153" i="11" s="1"/>
  <c r="C1152" i="11"/>
  <c r="B1152" i="11" s="1"/>
  <c r="C1151" i="11"/>
  <c r="B1151" i="11" s="1"/>
  <c r="C1150" i="11"/>
  <c r="B1150" i="11" s="1"/>
  <c r="C1149" i="11"/>
  <c r="B1149" i="11" s="1"/>
  <c r="C1148" i="11"/>
  <c r="B1148" i="11" s="1"/>
  <c r="C1147" i="11"/>
  <c r="B1147" i="11" s="1"/>
  <c r="C1146" i="11"/>
  <c r="B1146" i="11" s="1"/>
  <c r="C1145" i="11"/>
  <c r="B1145" i="11" s="1"/>
  <c r="C1144" i="11"/>
  <c r="B1144" i="11" s="1"/>
  <c r="C1143" i="11"/>
  <c r="B1143" i="11" s="1"/>
  <c r="C1142" i="11"/>
  <c r="B1142" i="11" s="1"/>
  <c r="C1141" i="11"/>
  <c r="B1141" i="11" s="1"/>
  <c r="C1140" i="11"/>
  <c r="B1140" i="11" s="1"/>
  <c r="C1139" i="11"/>
  <c r="B1139" i="11" s="1"/>
  <c r="C1138" i="11"/>
  <c r="B1138" i="11" s="1"/>
  <c r="C1137" i="11"/>
  <c r="B1137" i="11" s="1"/>
  <c r="C1136" i="11"/>
  <c r="B1136" i="11" s="1"/>
  <c r="C1135" i="11"/>
  <c r="B1135" i="11" s="1"/>
  <c r="C1134" i="11"/>
  <c r="B1134" i="11" s="1"/>
  <c r="C1133" i="11"/>
  <c r="B1133" i="11" s="1"/>
  <c r="C1132" i="11"/>
  <c r="B1132" i="11" s="1"/>
  <c r="C1131" i="11"/>
  <c r="B1131" i="11" s="1"/>
  <c r="C1130" i="11"/>
  <c r="B1130" i="11" s="1"/>
  <c r="C1129" i="11"/>
  <c r="B1129" i="11" s="1"/>
  <c r="C1128" i="11"/>
  <c r="B1128" i="11" s="1"/>
  <c r="C1127" i="11"/>
  <c r="B1127" i="11" s="1"/>
  <c r="C1126" i="11"/>
  <c r="B1126" i="11" s="1"/>
  <c r="C1125" i="11"/>
  <c r="B1125" i="11" s="1"/>
  <c r="C1124" i="11"/>
  <c r="B1124" i="11" s="1"/>
  <c r="C1123" i="11"/>
  <c r="B1123" i="11" s="1"/>
  <c r="C1122" i="11"/>
  <c r="B1122" i="11" s="1"/>
  <c r="C1121" i="11"/>
  <c r="B1121" i="11" s="1"/>
  <c r="C1120" i="11"/>
  <c r="B1120" i="11" s="1"/>
  <c r="C1119" i="11"/>
  <c r="B1119" i="11" s="1"/>
  <c r="C1118" i="11"/>
  <c r="B1118" i="11" s="1"/>
  <c r="C1117" i="11"/>
  <c r="B1117" i="11" s="1"/>
  <c r="C1116" i="11"/>
  <c r="B1116" i="11" s="1"/>
  <c r="C1115" i="11"/>
  <c r="B1115" i="11" s="1"/>
  <c r="C1114" i="11"/>
  <c r="B1114" i="11" s="1"/>
  <c r="C1113" i="11"/>
  <c r="B1113" i="11" s="1"/>
  <c r="C1112" i="11"/>
  <c r="B1112" i="11" s="1"/>
  <c r="C1111" i="11"/>
  <c r="B1111" i="11" s="1"/>
  <c r="C1110" i="11"/>
  <c r="B1110" i="11" s="1"/>
  <c r="C1109" i="11"/>
  <c r="B1109" i="11" s="1"/>
  <c r="C1108" i="11"/>
  <c r="B1108" i="11" s="1"/>
  <c r="C1107" i="11"/>
  <c r="B1107" i="11" s="1"/>
  <c r="C1106" i="11"/>
  <c r="B1106" i="11" s="1"/>
  <c r="C1105" i="11"/>
  <c r="B1105" i="11" s="1"/>
  <c r="C1104" i="11"/>
  <c r="B1104" i="11" s="1"/>
  <c r="C1103" i="11"/>
  <c r="B1103" i="11" s="1"/>
  <c r="C1102" i="11"/>
  <c r="B1102" i="11" s="1"/>
  <c r="C1101" i="11"/>
  <c r="B1101" i="11" s="1"/>
  <c r="C1100" i="11"/>
  <c r="B1100" i="11" s="1"/>
  <c r="C1099" i="11"/>
  <c r="B1099" i="11" s="1"/>
  <c r="C1098" i="11"/>
  <c r="B1098" i="11" s="1"/>
  <c r="C1097" i="11"/>
  <c r="B1097" i="11" s="1"/>
  <c r="C1096" i="11"/>
  <c r="B1096" i="11" s="1"/>
  <c r="C1095" i="11"/>
  <c r="B1095" i="11" s="1"/>
  <c r="C1094" i="11"/>
  <c r="B1094" i="11" s="1"/>
  <c r="C1093" i="11"/>
  <c r="B1093" i="11" s="1"/>
  <c r="C1092" i="11"/>
  <c r="B1092" i="11" s="1"/>
  <c r="C1091" i="11"/>
  <c r="B1091" i="11" s="1"/>
  <c r="C1090" i="11"/>
  <c r="B1090" i="11" s="1"/>
  <c r="C1089" i="11"/>
  <c r="B1089" i="11" s="1"/>
  <c r="C1088" i="11"/>
  <c r="B1088" i="11" s="1"/>
  <c r="C1087" i="11"/>
  <c r="B1087" i="11" s="1"/>
  <c r="C1086" i="11"/>
  <c r="B1086" i="11" s="1"/>
  <c r="C1085" i="11"/>
  <c r="B1085" i="11" s="1"/>
  <c r="C1084" i="11"/>
  <c r="B1084" i="11" s="1"/>
  <c r="C1083" i="11"/>
  <c r="B1083" i="11" s="1"/>
  <c r="C1082" i="11"/>
  <c r="B1082" i="11" s="1"/>
  <c r="C1081" i="11"/>
  <c r="B1081" i="11" s="1"/>
  <c r="C1080" i="11"/>
  <c r="B1080" i="11" s="1"/>
  <c r="C1079" i="11"/>
  <c r="B1079" i="11" s="1"/>
  <c r="C1078" i="11"/>
  <c r="B1078" i="11" s="1"/>
  <c r="C1077" i="11"/>
  <c r="B1077" i="11" s="1"/>
  <c r="C1076" i="11"/>
  <c r="B1076" i="11" s="1"/>
  <c r="C1075" i="11"/>
  <c r="B1075" i="11" s="1"/>
  <c r="C1074" i="11"/>
  <c r="B1074" i="11" s="1"/>
  <c r="C1073" i="11"/>
  <c r="B1073" i="11" s="1"/>
  <c r="C1072" i="11"/>
  <c r="B1072" i="11" s="1"/>
  <c r="C1071" i="11"/>
  <c r="B1071" i="11" s="1"/>
  <c r="C1070" i="11"/>
  <c r="B1070" i="11" s="1"/>
  <c r="C1069" i="11"/>
  <c r="B1069" i="11" s="1"/>
  <c r="C1068" i="11"/>
  <c r="B1068" i="11" s="1"/>
  <c r="C1067" i="11"/>
  <c r="B1067" i="11" s="1"/>
  <c r="C1066" i="11"/>
  <c r="B1066" i="11" s="1"/>
  <c r="C1065" i="11"/>
  <c r="B1065" i="11" s="1"/>
  <c r="C1064" i="11"/>
  <c r="B1064" i="11" s="1"/>
  <c r="C1063" i="11"/>
  <c r="B1063" i="11" s="1"/>
  <c r="C1062" i="11"/>
  <c r="B1062" i="11" s="1"/>
  <c r="C1061" i="11"/>
  <c r="B1061" i="11" s="1"/>
  <c r="C1060" i="11"/>
  <c r="B1060" i="11" s="1"/>
  <c r="C1059" i="11"/>
  <c r="B1059" i="11" s="1"/>
  <c r="C1058" i="11"/>
  <c r="B1058" i="11" s="1"/>
  <c r="C1057" i="11"/>
  <c r="B1057" i="11" s="1"/>
  <c r="C1056" i="11"/>
  <c r="B1056" i="11" s="1"/>
  <c r="C1055" i="11"/>
  <c r="B1055" i="11" s="1"/>
  <c r="C1054" i="11"/>
  <c r="B1054" i="11" s="1"/>
  <c r="C1053" i="11"/>
  <c r="B1053" i="11" s="1"/>
  <c r="C1052" i="11"/>
  <c r="B1052" i="11" s="1"/>
  <c r="C1051" i="11"/>
  <c r="B1051" i="11" s="1"/>
  <c r="C1050" i="11"/>
  <c r="B1050" i="11" s="1"/>
  <c r="C1049" i="11"/>
  <c r="B1049" i="11" s="1"/>
  <c r="C1048" i="11"/>
  <c r="B1048" i="11" s="1"/>
  <c r="C1047" i="11"/>
  <c r="B1047" i="11" s="1"/>
  <c r="C1046" i="11"/>
  <c r="B1046" i="11" s="1"/>
  <c r="C1045" i="11"/>
  <c r="B1045" i="11" s="1"/>
  <c r="C1044" i="11"/>
  <c r="B1044" i="11" s="1"/>
  <c r="C1043" i="11"/>
  <c r="B1043" i="11" s="1"/>
  <c r="C1042" i="11"/>
  <c r="B1042" i="11" s="1"/>
  <c r="C1041" i="11"/>
  <c r="B1041" i="11" s="1"/>
  <c r="C1040" i="11"/>
  <c r="B1040" i="11" s="1"/>
  <c r="C1039" i="11"/>
  <c r="B1039" i="11" s="1"/>
  <c r="C1038" i="11"/>
  <c r="B1038" i="11" s="1"/>
  <c r="C1037" i="11"/>
  <c r="B1037" i="11" s="1"/>
  <c r="C1036" i="11"/>
  <c r="B1036" i="11" s="1"/>
  <c r="C1035" i="11"/>
  <c r="B1035" i="11" s="1"/>
  <c r="C1034" i="11"/>
  <c r="B1034" i="11" s="1"/>
  <c r="C1033" i="11"/>
  <c r="B1033" i="11" s="1"/>
  <c r="C1032" i="11"/>
  <c r="B1032" i="11" s="1"/>
  <c r="C1031" i="11"/>
  <c r="B1031" i="11" s="1"/>
  <c r="C1030" i="11"/>
  <c r="B1030" i="11" s="1"/>
  <c r="C1029" i="11"/>
  <c r="B1029" i="11" s="1"/>
  <c r="C1028" i="11"/>
  <c r="B1028" i="11" s="1"/>
  <c r="C1027" i="11"/>
  <c r="B1027" i="11" s="1"/>
  <c r="C1026" i="11"/>
  <c r="B1026" i="11" s="1"/>
  <c r="C1025" i="11"/>
  <c r="B1025" i="11" s="1"/>
  <c r="C1024" i="11"/>
  <c r="B1024" i="11" s="1"/>
  <c r="C1023" i="11"/>
  <c r="B1023" i="11" s="1"/>
  <c r="C1022" i="11"/>
  <c r="B1022" i="11" s="1"/>
  <c r="C1021" i="11"/>
  <c r="B1021" i="11" s="1"/>
  <c r="C1020" i="11"/>
  <c r="B1020" i="11" s="1"/>
  <c r="C1019" i="11"/>
  <c r="B1019" i="11" s="1"/>
  <c r="C1018" i="11"/>
  <c r="B1018" i="11" s="1"/>
  <c r="C1017" i="11"/>
  <c r="B1017" i="11" s="1"/>
  <c r="C1016" i="11"/>
  <c r="B1016" i="11" s="1"/>
  <c r="C1015" i="11"/>
  <c r="B1015" i="11" s="1"/>
  <c r="C1014" i="11"/>
  <c r="B1014" i="11" s="1"/>
  <c r="C1013" i="11"/>
  <c r="B1013" i="11" s="1"/>
  <c r="C1012" i="11"/>
  <c r="B1012" i="11" s="1"/>
  <c r="C1011" i="11"/>
  <c r="B1011" i="11" s="1"/>
  <c r="C1010" i="11"/>
  <c r="B1010" i="11" s="1"/>
  <c r="C1009" i="11"/>
  <c r="B1009" i="11" s="1"/>
  <c r="C1008" i="11"/>
  <c r="B1008" i="11" s="1"/>
  <c r="C1007" i="11"/>
  <c r="B1007" i="11" s="1"/>
  <c r="C1006" i="11"/>
  <c r="B1006" i="11" s="1"/>
  <c r="C1005" i="11"/>
  <c r="B1005" i="11" s="1"/>
  <c r="C1004" i="11"/>
  <c r="B1004" i="11" s="1"/>
  <c r="C1003" i="11"/>
  <c r="B1003" i="11" s="1"/>
  <c r="C1002" i="11"/>
  <c r="B1002" i="11" s="1"/>
  <c r="C1001" i="11"/>
  <c r="B1001" i="11" s="1"/>
  <c r="C1000" i="11"/>
  <c r="B1000" i="11" s="1"/>
  <c r="C999" i="11"/>
  <c r="B999" i="11" s="1"/>
  <c r="C998" i="11"/>
  <c r="B998" i="11" s="1"/>
  <c r="C997" i="11"/>
  <c r="B997" i="11" s="1"/>
  <c r="C996" i="11"/>
  <c r="B996" i="11" s="1"/>
  <c r="C995" i="11"/>
  <c r="B995" i="11" s="1"/>
  <c r="C994" i="11"/>
  <c r="B994" i="11" s="1"/>
  <c r="C993" i="11"/>
  <c r="B993" i="11" s="1"/>
  <c r="C992" i="11"/>
  <c r="B992" i="11" s="1"/>
  <c r="C991" i="11"/>
  <c r="B991" i="11" s="1"/>
  <c r="C990" i="11"/>
  <c r="B990" i="11" s="1"/>
  <c r="C989" i="11"/>
  <c r="B989" i="11" s="1"/>
  <c r="C988" i="11"/>
  <c r="B988" i="11" s="1"/>
  <c r="C987" i="11"/>
  <c r="B987" i="11" s="1"/>
  <c r="C986" i="11"/>
  <c r="B986" i="11" s="1"/>
  <c r="C985" i="11"/>
  <c r="B985" i="11" s="1"/>
  <c r="C984" i="11"/>
  <c r="B984" i="11" s="1"/>
  <c r="C983" i="11"/>
  <c r="B983" i="11" s="1"/>
  <c r="C982" i="11"/>
  <c r="B982" i="11" s="1"/>
  <c r="C981" i="11"/>
  <c r="B981" i="11" s="1"/>
  <c r="C980" i="11"/>
  <c r="B980" i="11" s="1"/>
  <c r="C979" i="11"/>
  <c r="B979" i="11" s="1"/>
  <c r="C978" i="11"/>
  <c r="B978" i="11" s="1"/>
  <c r="C977" i="11"/>
  <c r="B977" i="11" s="1"/>
  <c r="C976" i="11"/>
  <c r="B976" i="11" s="1"/>
  <c r="C975" i="11"/>
  <c r="B975" i="11" s="1"/>
  <c r="C974" i="11"/>
  <c r="B974" i="11" s="1"/>
  <c r="C973" i="11"/>
  <c r="B973" i="11" s="1"/>
  <c r="C972" i="11"/>
  <c r="B972" i="11" s="1"/>
  <c r="C971" i="11"/>
  <c r="B971" i="11" s="1"/>
  <c r="C970" i="11"/>
  <c r="B970" i="11" s="1"/>
  <c r="C969" i="11"/>
  <c r="B969" i="11" s="1"/>
  <c r="C968" i="11"/>
  <c r="B968" i="11" s="1"/>
  <c r="C967" i="11"/>
  <c r="B967" i="11" s="1"/>
  <c r="C966" i="11"/>
  <c r="B966" i="11" s="1"/>
  <c r="C965" i="11"/>
  <c r="B965" i="11" s="1"/>
  <c r="C964" i="11"/>
  <c r="B964" i="11" s="1"/>
  <c r="C963" i="11"/>
  <c r="B963" i="11" s="1"/>
  <c r="C962" i="11"/>
  <c r="B962" i="11" s="1"/>
  <c r="C961" i="11"/>
  <c r="B961" i="11" s="1"/>
  <c r="C960" i="11"/>
  <c r="B960" i="11" s="1"/>
  <c r="C959" i="11"/>
  <c r="B959" i="11" s="1"/>
  <c r="C958" i="11"/>
  <c r="B958" i="11" s="1"/>
  <c r="C957" i="11"/>
  <c r="B957" i="11" s="1"/>
  <c r="C956" i="11"/>
  <c r="B956" i="11" s="1"/>
  <c r="C955" i="11"/>
  <c r="B955" i="11" s="1"/>
  <c r="C954" i="11"/>
  <c r="B954" i="11" s="1"/>
  <c r="C953" i="11"/>
  <c r="B953" i="11" s="1"/>
  <c r="C952" i="11"/>
  <c r="B952" i="11" s="1"/>
  <c r="C951" i="11"/>
  <c r="B951" i="11" s="1"/>
  <c r="C950" i="11"/>
  <c r="B950" i="11" s="1"/>
  <c r="C949" i="11"/>
  <c r="B949" i="11" s="1"/>
  <c r="C948" i="11"/>
  <c r="B948" i="11" s="1"/>
  <c r="C947" i="11"/>
  <c r="B947" i="11" s="1"/>
  <c r="C946" i="11"/>
  <c r="B946" i="11" s="1"/>
  <c r="C945" i="11"/>
  <c r="B945" i="11" s="1"/>
  <c r="C944" i="11"/>
  <c r="B944" i="11" s="1"/>
  <c r="C943" i="11"/>
  <c r="B943" i="11" s="1"/>
  <c r="C942" i="11"/>
  <c r="B942" i="11" s="1"/>
  <c r="C941" i="11"/>
  <c r="B941" i="11" s="1"/>
  <c r="C940" i="11"/>
  <c r="B940" i="11" s="1"/>
  <c r="C939" i="11"/>
  <c r="B939" i="11" s="1"/>
  <c r="C938" i="11"/>
  <c r="B938" i="11" s="1"/>
  <c r="C937" i="11"/>
  <c r="B937" i="11" s="1"/>
  <c r="C936" i="11"/>
  <c r="B936" i="11" s="1"/>
  <c r="C935" i="11"/>
  <c r="B935" i="11" s="1"/>
  <c r="C934" i="11"/>
  <c r="B934" i="11" s="1"/>
  <c r="C933" i="11"/>
  <c r="B933" i="11" s="1"/>
  <c r="C932" i="11"/>
  <c r="B932" i="11" s="1"/>
  <c r="C931" i="11"/>
  <c r="B931" i="11" s="1"/>
  <c r="C930" i="11"/>
  <c r="B930" i="11" s="1"/>
  <c r="C929" i="11"/>
  <c r="B929" i="11" s="1"/>
  <c r="C928" i="11"/>
  <c r="B928" i="11" s="1"/>
  <c r="C927" i="11"/>
  <c r="B927" i="11" s="1"/>
  <c r="C926" i="11"/>
  <c r="B926" i="11" s="1"/>
  <c r="C925" i="11"/>
  <c r="B925" i="11" s="1"/>
  <c r="C924" i="11"/>
  <c r="B924" i="11" s="1"/>
  <c r="C923" i="11"/>
  <c r="B923" i="11" s="1"/>
  <c r="C922" i="11"/>
  <c r="B922" i="11" s="1"/>
  <c r="C921" i="11"/>
  <c r="B921" i="11" s="1"/>
  <c r="C920" i="11"/>
  <c r="B920" i="11" s="1"/>
  <c r="C919" i="11"/>
  <c r="B919" i="11" s="1"/>
  <c r="C918" i="11"/>
  <c r="B918" i="11" s="1"/>
  <c r="C917" i="11"/>
  <c r="B917" i="11" s="1"/>
  <c r="C916" i="11"/>
  <c r="B916" i="11" s="1"/>
  <c r="C915" i="11"/>
  <c r="B915" i="11" s="1"/>
  <c r="C914" i="11"/>
  <c r="B914" i="11" s="1"/>
  <c r="C913" i="11"/>
  <c r="B913" i="11" s="1"/>
  <c r="C912" i="11"/>
  <c r="B912" i="11" s="1"/>
  <c r="C911" i="11"/>
  <c r="B911" i="11" s="1"/>
  <c r="C910" i="11"/>
  <c r="B910" i="11" s="1"/>
  <c r="C909" i="11"/>
  <c r="B909" i="11" s="1"/>
  <c r="C908" i="11"/>
  <c r="B908" i="11" s="1"/>
  <c r="C907" i="11"/>
  <c r="B907" i="11" s="1"/>
  <c r="C906" i="11"/>
  <c r="B906" i="11" s="1"/>
  <c r="C905" i="11"/>
  <c r="B905" i="11" s="1"/>
  <c r="C904" i="11"/>
  <c r="B904" i="11" s="1"/>
  <c r="C903" i="11"/>
  <c r="B903" i="11" s="1"/>
  <c r="C902" i="11"/>
  <c r="B902" i="11" s="1"/>
  <c r="C901" i="11"/>
  <c r="B901" i="11" s="1"/>
  <c r="C900" i="11"/>
  <c r="B900" i="11" s="1"/>
  <c r="C899" i="11"/>
  <c r="B899" i="11" s="1"/>
  <c r="C898" i="11"/>
  <c r="B898" i="11" s="1"/>
  <c r="C897" i="11"/>
  <c r="B897" i="11" s="1"/>
  <c r="C896" i="11"/>
  <c r="B896" i="11" s="1"/>
  <c r="C895" i="11"/>
  <c r="B895" i="11" s="1"/>
  <c r="C894" i="11"/>
  <c r="B894" i="11" s="1"/>
  <c r="C893" i="11"/>
  <c r="B893" i="11" s="1"/>
  <c r="C892" i="11"/>
  <c r="B892" i="11" s="1"/>
  <c r="C891" i="11"/>
  <c r="B891" i="11" s="1"/>
  <c r="C890" i="11"/>
  <c r="B890" i="11" s="1"/>
  <c r="C889" i="11"/>
  <c r="B889" i="11" s="1"/>
  <c r="C888" i="11"/>
  <c r="B888" i="11" s="1"/>
  <c r="C887" i="11"/>
  <c r="B887" i="11" s="1"/>
  <c r="C886" i="11"/>
  <c r="B886" i="11" s="1"/>
  <c r="C885" i="11"/>
  <c r="B885" i="11" s="1"/>
  <c r="C884" i="11"/>
  <c r="B884" i="11" s="1"/>
  <c r="C883" i="11"/>
  <c r="B883" i="11" s="1"/>
  <c r="C882" i="11"/>
  <c r="B882" i="11" s="1"/>
  <c r="C881" i="11"/>
  <c r="B881" i="11" s="1"/>
  <c r="C880" i="11"/>
  <c r="B880" i="11" s="1"/>
  <c r="C879" i="11"/>
  <c r="B879" i="11" s="1"/>
  <c r="C878" i="11"/>
  <c r="B878" i="11" s="1"/>
  <c r="C877" i="11"/>
  <c r="B877" i="11" s="1"/>
  <c r="C876" i="11"/>
  <c r="B876" i="11" s="1"/>
  <c r="C875" i="11"/>
  <c r="B875" i="11" s="1"/>
  <c r="C874" i="11"/>
  <c r="B874" i="11" s="1"/>
  <c r="C873" i="11"/>
  <c r="B873" i="11" s="1"/>
  <c r="C872" i="11"/>
  <c r="B872" i="11" s="1"/>
  <c r="C871" i="11"/>
  <c r="B871" i="11" s="1"/>
  <c r="C870" i="11"/>
  <c r="B870" i="11" s="1"/>
  <c r="C869" i="11"/>
  <c r="B869" i="11" s="1"/>
  <c r="C868" i="11"/>
  <c r="B868" i="11" s="1"/>
  <c r="C867" i="11"/>
  <c r="B867" i="11" s="1"/>
  <c r="C866" i="11"/>
  <c r="B866" i="11" s="1"/>
  <c r="C865" i="11"/>
  <c r="B865" i="11" s="1"/>
  <c r="C864" i="11"/>
  <c r="B864" i="11" s="1"/>
  <c r="C863" i="11"/>
  <c r="B863" i="11" s="1"/>
  <c r="C862" i="11"/>
  <c r="B862" i="11" s="1"/>
  <c r="C861" i="11"/>
  <c r="B861" i="11" s="1"/>
  <c r="C860" i="11"/>
  <c r="B860" i="11" s="1"/>
  <c r="C859" i="11"/>
  <c r="B859" i="11" s="1"/>
  <c r="C858" i="11"/>
  <c r="B858" i="11" s="1"/>
  <c r="C857" i="11"/>
  <c r="B857" i="11" s="1"/>
  <c r="C856" i="11"/>
  <c r="B856" i="11" s="1"/>
  <c r="C855" i="11"/>
  <c r="B855" i="11" s="1"/>
  <c r="C854" i="11"/>
  <c r="B854" i="11" s="1"/>
  <c r="C853" i="11"/>
  <c r="B853" i="11" s="1"/>
  <c r="C852" i="11"/>
  <c r="B852" i="11" s="1"/>
  <c r="C851" i="11"/>
  <c r="B851" i="11" s="1"/>
  <c r="C850" i="11"/>
  <c r="B850" i="11" s="1"/>
  <c r="C849" i="11"/>
  <c r="B849" i="11" s="1"/>
  <c r="C848" i="11"/>
  <c r="B848" i="11" s="1"/>
  <c r="C847" i="11"/>
  <c r="B847" i="11" s="1"/>
  <c r="C846" i="11"/>
  <c r="B846" i="11" s="1"/>
  <c r="C845" i="11"/>
  <c r="B845" i="11" s="1"/>
  <c r="C844" i="11"/>
  <c r="B844" i="11" s="1"/>
  <c r="C843" i="11"/>
  <c r="B843" i="11" s="1"/>
  <c r="C842" i="11"/>
  <c r="B842" i="11" s="1"/>
  <c r="C841" i="11"/>
  <c r="B841" i="11" s="1"/>
  <c r="C840" i="11"/>
  <c r="B840" i="11" s="1"/>
  <c r="C839" i="11"/>
  <c r="B839" i="11" s="1"/>
  <c r="C838" i="11"/>
  <c r="B838" i="11" s="1"/>
  <c r="C837" i="11"/>
  <c r="B837" i="11" s="1"/>
  <c r="C836" i="11"/>
  <c r="B836" i="11" s="1"/>
  <c r="C835" i="11"/>
  <c r="B835" i="11" s="1"/>
  <c r="C834" i="11"/>
  <c r="B834" i="11" s="1"/>
  <c r="C833" i="11"/>
  <c r="B833" i="11" s="1"/>
  <c r="C832" i="11"/>
  <c r="B832" i="11" s="1"/>
  <c r="C831" i="11"/>
  <c r="B831" i="11" s="1"/>
  <c r="C830" i="11"/>
  <c r="B830" i="11" s="1"/>
  <c r="C829" i="11"/>
  <c r="B829" i="11" s="1"/>
  <c r="C828" i="11"/>
  <c r="B828" i="11" s="1"/>
  <c r="C827" i="11"/>
  <c r="B827" i="11" s="1"/>
  <c r="C826" i="11"/>
  <c r="B826" i="11" s="1"/>
  <c r="C825" i="11"/>
  <c r="B825" i="11" s="1"/>
  <c r="C824" i="11"/>
  <c r="B824" i="11" s="1"/>
  <c r="C823" i="11"/>
  <c r="B823" i="11" s="1"/>
  <c r="C822" i="11"/>
  <c r="B822" i="11" s="1"/>
  <c r="C821" i="11"/>
  <c r="B821" i="11" s="1"/>
  <c r="C820" i="11"/>
  <c r="B820" i="11" s="1"/>
  <c r="C819" i="11"/>
  <c r="B819" i="11" s="1"/>
  <c r="C818" i="11"/>
  <c r="B818" i="11" s="1"/>
  <c r="C817" i="11"/>
  <c r="B817" i="11" s="1"/>
  <c r="C816" i="11"/>
  <c r="B816" i="11" s="1"/>
  <c r="C815" i="11"/>
  <c r="B815" i="11" s="1"/>
  <c r="C814" i="11"/>
  <c r="B814" i="11" s="1"/>
  <c r="C813" i="11"/>
  <c r="B813" i="11" s="1"/>
  <c r="C812" i="11"/>
  <c r="B812" i="11" s="1"/>
  <c r="C811" i="11"/>
  <c r="B811" i="11" s="1"/>
  <c r="C810" i="11"/>
  <c r="B810" i="11" s="1"/>
  <c r="C809" i="11"/>
  <c r="B809" i="11" s="1"/>
  <c r="C808" i="11"/>
  <c r="B808" i="11" s="1"/>
  <c r="C807" i="11"/>
  <c r="B807" i="11" s="1"/>
  <c r="C806" i="11"/>
  <c r="B806" i="11" s="1"/>
  <c r="C805" i="11"/>
  <c r="B805" i="11" s="1"/>
  <c r="C804" i="11"/>
  <c r="B804" i="11" s="1"/>
  <c r="C803" i="11"/>
  <c r="B803" i="11" s="1"/>
  <c r="C802" i="11"/>
  <c r="B802" i="11" s="1"/>
  <c r="C801" i="11"/>
  <c r="B801" i="11" s="1"/>
  <c r="C800" i="11"/>
  <c r="B800" i="11" s="1"/>
  <c r="C799" i="11"/>
  <c r="B799" i="11" s="1"/>
  <c r="C798" i="11"/>
  <c r="B798" i="11" s="1"/>
  <c r="C797" i="11"/>
  <c r="B797" i="11" s="1"/>
  <c r="C796" i="11"/>
  <c r="B796" i="11" s="1"/>
  <c r="C795" i="11"/>
  <c r="B795" i="11" s="1"/>
  <c r="C794" i="11"/>
  <c r="B794" i="11" s="1"/>
  <c r="C793" i="11"/>
  <c r="B793" i="11" s="1"/>
  <c r="C792" i="11"/>
  <c r="B792" i="11" s="1"/>
  <c r="C791" i="11"/>
  <c r="B791" i="11" s="1"/>
  <c r="C790" i="11"/>
  <c r="B790" i="11" s="1"/>
  <c r="C789" i="11"/>
  <c r="B789" i="11" s="1"/>
  <c r="C788" i="11"/>
  <c r="B788" i="11" s="1"/>
  <c r="C787" i="11"/>
  <c r="B787" i="11" s="1"/>
  <c r="C786" i="11"/>
  <c r="B786" i="11" s="1"/>
  <c r="C785" i="11"/>
  <c r="B785" i="11" s="1"/>
  <c r="C784" i="11"/>
  <c r="B784" i="11" s="1"/>
  <c r="C783" i="11"/>
  <c r="B783" i="11" s="1"/>
  <c r="C782" i="11"/>
  <c r="B782" i="11" s="1"/>
  <c r="C781" i="11"/>
  <c r="B781" i="11" s="1"/>
  <c r="C780" i="11"/>
  <c r="B780" i="11" s="1"/>
  <c r="C779" i="11"/>
  <c r="B779" i="11" s="1"/>
  <c r="C778" i="11"/>
  <c r="B778" i="11" s="1"/>
  <c r="C777" i="11"/>
  <c r="B777" i="11" s="1"/>
  <c r="C776" i="11"/>
  <c r="B776" i="11" s="1"/>
  <c r="C775" i="11"/>
  <c r="B775" i="11" s="1"/>
  <c r="C774" i="11"/>
  <c r="B774" i="11" s="1"/>
  <c r="C773" i="11"/>
  <c r="B773" i="11" s="1"/>
  <c r="C772" i="11"/>
  <c r="B772" i="11" s="1"/>
  <c r="C771" i="11"/>
  <c r="B771" i="11" s="1"/>
  <c r="C770" i="11"/>
  <c r="B770" i="11" s="1"/>
  <c r="C769" i="11"/>
  <c r="B769" i="11" s="1"/>
  <c r="C768" i="11"/>
  <c r="B768" i="11" s="1"/>
  <c r="C767" i="11"/>
  <c r="B767" i="11" s="1"/>
  <c r="C766" i="11"/>
  <c r="B766" i="11" s="1"/>
  <c r="C765" i="11"/>
  <c r="B765" i="11" s="1"/>
  <c r="C764" i="11"/>
  <c r="B764" i="11" s="1"/>
  <c r="C763" i="11"/>
  <c r="B763" i="11" s="1"/>
  <c r="C762" i="11"/>
  <c r="B762" i="11" s="1"/>
  <c r="C761" i="11"/>
  <c r="B761" i="11" s="1"/>
  <c r="C760" i="11"/>
  <c r="B760" i="11" s="1"/>
  <c r="C759" i="11"/>
  <c r="B759" i="11" s="1"/>
  <c r="C758" i="11"/>
  <c r="B758" i="11" s="1"/>
  <c r="C757" i="11"/>
  <c r="B757" i="11" s="1"/>
  <c r="C756" i="11"/>
  <c r="B756" i="11" s="1"/>
  <c r="C755" i="11"/>
  <c r="B755" i="11" s="1"/>
  <c r="C754" i="11"/>
  <c r="B754" i="11" s="1"/>
  <c r="C753" i="11"/>
  <c r="B753" i="11" s="1"/>
  <c r="C752" i="11"/>
  <c r="B752" i="11" s="1"/>
  <c r="C751" i="11"/>
  <c r="B751" i="11" s="1"/>
  <c r="C750" i="11"/>
  <c r="B750" i="11" s="1"/>
  <c r="C749" i="11"/>
  <c r="B749" i="11" s="1"/>
  <c r="C748" i="11"/>
  <c r="B748" i="11" s="1"/>
  <c r="C747" i="11"/>
  <c r="B747" i="11" s="1"/>
  <c r="C746" i="11"/>
  <c r="B746" i="11" s="1"/>
  <c r="C745" i="11"/>
  <c r="B745" i="11" s="1"/>
  <c r="C744" i="11"/>
  <c r="B744" i="11" s="1"/>
  <c r="C743" i="11"/>
  <c r="B743" i="11" s="1"/>
  <c r="C742" i="11"/>
  <c r="B742" i="11" s="1"/>
  <c r="C741" i="11"/>
  <c r="B741" i="11" s="1"/>
  <c r="C740" i="11"/>
  <c r="B740" i="11" s="1"/>
  <c r="C739" i="11"/>
  <c r="B739" i="11" s="1"/>
  <c r="C738" i="11"/>
  <c r="B738" i="11" s="1"/>
  <c r="C737" i="11"/>
  <c r="B737" i="11" s="1"/>
  <c r="C736" i="11"/>
  <c r="B736" i="11" s="1"/>
  <c r="C735" i="11"/>
  <c r="B735" i="11" s="1"/>
  <c r="C734" i="11"/>
  <c r="B734" i="11" s="1"/>
  <c r="C733" i="11"/>
  <c r="B733" i="11" s="1"/>
  <c r="C732" i="11"/>
  <c r="B732" i="11" s="1"/>
  <c r="C731" i="11"/>
  <c r="B731" i="11" s="1"/>
  <c r="C730" i="11"/>
  <c r="B730" i="11" s="1"/>
  <c r="C729" i="11"/>
  <c r="B729" i="11" s="1"/>
  <c r="C728" i="11"/>
  <c r="B728" i="11" s="1"/>
  <c r="C727" i="11"/>
  <c r="B727" i="11" s="1"/>
  <c r="C726" i="11"/>
  <c r="B726" i="11" s="1"/>
  <c r="C725" i="11"/>
  <c r="B725" i="11" s="1"/>
  <c r="C724" i="11"/>
  <c r="B724" i="11" s="1"/>
  <c r="C723" i="11"/>
  <c r="B723" i="11" s="1"/>
  <c r="C722" i="11"/>
  <c r="B722" i="11" s="1"/>
  <c r="C721" i="11"/>
  <c r="B721" i="11" s="1"/>
  <c r="C720" i="11"/>
  <c r="B720" i="11" s="1"/>
  <c r="C719" i="11"/>
  <c r="B719" i="11" s="1"/>
  <c r="C718" i="11"/>
  <c r="B718" i="11" s="1"/>
  <c r="C717" i="11"/>
  <c r="B717" i="11" s="1"/>
  <c r="C716" i="11"/>
  <c r="B716" i="11" s="1"/>
  <c r="C715" i="11"/>
  <c r="B715" i="11" s="1"/>
  <c r="C714" i="11"/>
  <c r="B714" i="11" s="1"/>
  <c r="C713" i="11"/>
  <c r="B713" i="11" s="1"/>
  <c r="C712" i="11"/>
  <c r="B712" i="11" s="1"/>
  <c r="C711" i="11"/>
  <c r="B711" i="11" s="1"/>
  <c r="C710" i="11"/>
  <c r="B710" i="11" s="1"/>
  <c r="C709" i="11"/>
  <c r="B709" i="11" s="1"/>
  <c r="C708" i="11"/>
  <c r="B708" i="11" s="1"/>
  <c r="C707" i="11"/>
  <c r="B707" i="11" s="1"/>
  <c r="C706" i="11"/>
  <c r="B706" i="11" s="1"/>
  <c r="C705" i="11"/>
  <c r="B705" i="11" s="1"/>
  <c r="C704" i="11"/>
  <c r="B704" i="11" s="1"/>
  <c r="C703" i="11"/>
  <c r="B703" i="11" s="1"/>
  <c r="C702" i="11"/>
  <c r="B702" i="11" s="1"/>
  <c r="C701" i="11"/>
  <c r="B701" i="11" s="1"/>
  <c r="C700" i="11"/>
  <c r="B700" i="11" s="1"/>
  <c r="C699" i="11"/>
  <c r="B699" i="11" s="1"/>
  <c r="C698" i="11"/>
  <c r="B698" i="11" s="1"/>
  <c r="C697" i="11"/>
  <c r="B697" i="11" s="1"/>
  <c r="C696" i="11"/>
  <c r="B696" i="11" s="1"/>
  <c r="C695" i="11"/>
  <c r="B695" i="11" s="1"/>
  <c r="C694" i="11"/>
  <c r="B694" i="11" s="1"/>
  <c r="C693" i="11"/>
  <c r="B693" i="11" s="1"/>
  <c r="C692" i="11"/>
  <c r="B692" i="11" s="1"/>
  <c r="C691" i="11"/>
  <c r="B691" i="11" s="1"/>
  <c r="C690" i="11"/>
  <c r="B690" i="11" s="1"/>
  <c r="C689" i="11"/>
  <c r="B689" i="11" s="1"/>
  <c r="C688" i="11"/>
  <c r="B688" i="11" s="1"/>
  <c r="C687" i="11"/>
  <c r="B687" i="11" s="1"/>
  <c r="C686" i="11"/>
  <c r="B686" i="11" s="1"/>
  <c r="C685" i="11"/>
  <c r="B685" i="11" s="1"/>
  <c r="C684" i="11"/>
  <c r="B684" i="11" s="1"/>
  <c r="C683" i="11"/>
  <c r="B683" i="11" s="1"/>
  <c r="C682" i="11"/>
  <c r="B682" i="11" s="1"/>
  <c r="C681" i="11"/>
  <c r="B681" i="11" s="1"/>
  <c r="C680" i="11"/>
  <c r="B680" i="11" s="1"/>
  <c r="C679" i="11"/>
  <c r="B679" i="11" s="1"/>
  <c r="C678" i="11"/>
  <c r="B678" i="11" s="1"/>
  <c r="C677" i="11"/>
  <c r="B677" i="11" s="1"/>
  <c r="C676" i="11"/>
  <c r="B676" i="11" s="1"/>
  <c r="C675" i="11"/>
  <c r="B675" i="11" s="1"/>
  <c r="C674" i="11"/>
  <c r="B674" i="11" s="1"/>
  <c r="C673" i="11"/>
  <c r="B673" i="11" s="1"/>
  <c r="C672" i="11"/>
  <c r="B672" i="11" s="1"/>
  <c r="C671" i="11"/>
  <c r="B671" i="11" s="1"/>
  <c r="C670" i="11"/>
  <c r="B670" i="11" s="1"/>
  <c r="C669" i="11"/>
  <c r="B669" i="11" s="1"/>
  <c r="C668" i="11"/>
  <c r="B668" i="11" s="1"/>
  <c r="C667" i="11"/>
  <c r="B667" i="11" s="1"/>
  <c r="C666" i="11"/>
  <c r="B666" i="11" s="1"/>
  <c r="C665" i="11"/>
  <c r="B665" i="11" s="1"/>
  <c r="C664" i="11"/>
  <c r="B664" i="11" s="1"/>
  <c r="C663" i="11"/>
  <c r="B663" i="11" s="1"/>
  <c r="C662" i="11"/>
  <c r="B662" i="11" s="1"/>
  <c r="C661" i="11"/>
  <c r="B661" i="11" s="1"/>
  <c r="C660" i="11"/>
  <c r="B660" i="11" s="1"/>
  <c r="C659" i="11"/>
  <c r="B659" i="11" s="1"/>
  <c r="C658" i="11"/>
  <c r="B658" i="11" s="1"/>
  <c r="C657" i="11"/>
  <c r="B657" i="11" s="1"/>
  <c r="C656" i="11"/>
  <c r="B656" i="11" s="1"/>
  <c r="C655" i="11"/>
  <c r="B655" i="11" s="1"/>
  <c r="C654" i="11"/>
  <c r="B654" i="11" s="1"/>
  <c r="C653" i="11"/>
  <c r="B653" i="11" s="1"/>
  <c r="C652" i="11"/>
  <c r="B652" i="11" s="1"/>
  <c r="C651" i="11"/>
  <c r="B651" i="11" s="1"/>
  <c r="C650" i="11"/>
  <c r="B650" i="11" s="1"/>
  <c r="C649" i="11"/>
  <c r="B649" i="11" s="1"/>
  <c r="C648" i="11"/>
  <c r="B648" i="11" s="1"/>
  <c r="C647" i="11"/>
  <c r="B647" i="11" s="1"/>
  <c r="C646" i="11"/>
  <c r="B646" i="11" s="1"/>
  <c r="C645" i="11"/>
  <c r="B645" i="11" s="1"/>
  <c r="C644" i="11"/>
  <c r="B644" i="11" s="1"/>
  <c r="C643" i="11"/>
  <c r="B643" i="11" s="1"/>
  <c r="C642" i="11"/>
  <c r="B642" i="11" s="1"/>
  <c r="C641" i="11"/>
  <c r="B641" i="11" s="1"/>
  <c r="C640" i="11"/>
  <c r="B640" i="11" s="1"/>
  <c r="C639" i="11"/>
  <c r="B639" i="11" s="1"/>
  <c r="C638" i="11"/>
  <c r="B638" i="11" s="1"/>
  <c r="C637" i="11"/>
  <c r="B637" i="11" s="1"/>
  <c r="C636" i="11"/>
  <c r="B636" i="11" s="1"/>
  <c r="C635" i="11"/>
  <c r="B635" i="11" s="1"/>
  <c r="C634" i="11"/>
  <c r="B634" i="11" s="1"/>
  <c r="C633" i="11"/>
  <c r="B633" i="11" s="1"/>
  <c r="C632" i="11"/>
  <c r="B632" i="11" s="1"/>
  <c r="C631" i="11"/>
  <c r="B631" i="11" s="1"/>
  <c r="C630" i="11"/>
  <c r="B630" i="11" s="1"/>
  <c r="C629" i="11"/>
  <c r="B629" i="11" s="1"/>
  <c r="C628" i="11"/>
  <c r="B628" i="11" s="1"/>
  <c r="C627" i="11"/>
  <c r="B627" i="11" s="1"/>
  <c r="C626" i="11"/>
  <c r="B626" i="11" s="1"/>
  <c r="C625" i="11"/>
  <c r="B625" i="11" s="1"/>
  <c r="C624" i="11"/>
  <c r="B624" i="11" s="1"/>
  <c r="C623" i="11"/>
  <c r="B623" i="11" s="1"/>
  <c r="C622" i="11"/>
  <c r="B622" i="11" s="1"/>
  <c r="C621" i="11"/>
  <c r="B621" i="11" s="1"/>
  <c r="C620" i="11"/>
  <c r="B620" i="11" s="1"/>
  <c r="C619" i="11"/>
  <c r="B619" i="11" s="1"/>
  <c r="C618" i="11"/>
  <c r="B618" i="11" s="1"/>
  <c r="C617" i="11"/>
  <c r="B617" i="11" s="1"/>
  <c r="C616" i="11"/>
  <c r="B616" i="11" s="1"/>
  <c r="C615" i="11"/>
  <c r="B615" i="11" s="1"/>
  <c r="C614" i="11"/>
  <c r="B614" i="11" s="1"/>
  <c r="C613" i="11"/>
  <c r="B613" i="11" s="1"/>
  <c r="C612" i="11"/>
  <c r="B612" i="11" s="1"/>
  <c r="C611" i="11"/>
  <c r="B611" i="11" s="1"/>
  <c r="C610" i="11"/>
  <c r="B610" i="11" s="1"/>
  <c r="C609" i="11"/>
  <c r="B609" i="11" s="1"/>
  <c r="C608" i="11"/>
  <c r="B608" i="11" s="1"/>
  <c r="C607" i="11"/>
  <c r="B607" i="11" s="1"/>
  <c r="C606" i="11"/>
  <c r="B606" i="11" s="1"/>
  <c r="C605" i="11"/>
  <c r="B605" i="11" s="1"/>
  <c r="C604" i="11"/>
  <c r="B604" i="11" s="1"/>
  <c r="C603" i="11"/>
  <c r="B603" i="11" s="1"/>
  <c r="C602" i="11"/>
  <c r="B602" i="11" s="1"/>
  <c r="C601" i="11"/>
  <c r="B601" i="11" s="1"/>
  <c r="C600" i="11"/>
  <c r="B600" i="11" s="1"/>
  <c r="C599" i="11"/>
  <c r="B599" i="11" s="1"/>
  <c r="C598" i="11"/>
  <c r="B598" i="11" s="1"/>
  <c r="C597" i="11"/>
  <c r="B597" i="11" s="1"/>
  <c r="C596" i="11"/>
  <c r="B596" i="11" s="1"/>
  <c r="C595" i="11"/>
  <c r="B595" i="11" s="1"/>
  <c r="C594" i="11"/>
  <c r="B594" i="11" s="1"/>
  <c r="C593" i="11"/>
  <c r="B593" i="11" s="1"/>
  <c r="C592" i="11"/>
  <c r="B592" i="11" s="1"/>
  <c r="C591" i="11"/>
  <c r="B591" i="11" s="1"/>
  <c r="C590" i="11"/>
  <c r="B590" i="11" s="1"/>
  <c r="C589" i="11"/>
  <c r="B589" i="11" s="1"/>
  <c r="C588" i="11"/>
  <c r="B588" i="11" s="1"/>
  <c r="C587" i="11"/>
  <c r="B587" i="11" s="1"/>
  <c r="C586" i="11"/>
  <c r="B586" i="11" s="1"/>
  <c r="C585" i="11"/>
  <c r="B585" i="11" s="1"/>
  <c r="C584" i="11"/>
  <c r="B584" i="11" s="1"/>
  <c r="C583" i="11"/>
  <c r="B583" i="11" s="1"/>
  <c r="C582" i="11"/>
  <c r="B582" i="11" s="1"/>
  <c r="C581" i="11"/>
  <c r="B581" i="11" s="1"/>
  <c r="C580" i="11"/>
  <c r="B580" i="11" s="1"/>
  <c r="C579" i="11"/>
  <c r="B579" i="11" s="1"/>
  <c r="C578" i="11"/>
  <c r="B578" i="11" s="1"/>
  <c r="C577" i="11"/>
  <c r="B577" i="11" s="1"/>
  <c r="C576" i="11"/>
  <c r="B576" i="11" s="1"/>
  <c r="C575" i="11"/>
  <c r="B575" i="11" s="1"/>
  <c r="C574" i="11"/>
  <c r="B574" i="11" s="1"/>
  <c r="C573" i="11"/>
  <c r="B573" i="11" s="1"/>
  <c r="C572" i="11"/>
  <c r="B572" i="11" s="1"/>
  <c r="C571" i="11"/>
  <c r="B571" i="11" s="1"/>
  <c r="C570" i="11"/>
  <c r="B570" i="11" s="1"/>
  <c r="C569" i="11"/>
  <c r="B569" i="11" s="1"/>
  <c r="C568" i="11"/>
  <c r="B568" i="11" s="1"/>
  <c r="C567" i="11"/>
  <c r="B567" i="11" s="1"/>
  <c r="C566" i="11"/>
  <c r="B566" i="11" s="1"/>
  <c r="C565" i="11"/>
  <c r="B565" i="11" s="1"/>
  <c r="C564" i="11"/>
  <c r="B564" i="11" s="1"/>
  <c r="C563" i="11"/>
  <c r="B563" i="11" s="1"/>
  <c r="C562" i="11"/>
  <c r="B562" i="11" s="1"/>
  <c r="C561" i="11"/>
  <c r="B561" i="11" s="1"/>
  <c r="C560" i="11"/>
  <c r="B560" i="11" s="1"/>
  <c r="C559" i="11"/>
  <c r="B559" i="11" s="1"/>
  <c r="C558" i="11"/>
  <c r="B558" i="11" s="1"/>
  <c r="C557" i="11"/>
  <c r="B557" i="11" s="1"/>
  <c r="C556" i="11"/>
  <c r="B556" i="11" s="1"/>
  <c r="C555" i="11"/>
  <c r="B555" i="11" s="1"/>
  <c r="C554" i="11"/>
  <c r="B554" i="11" s="1"/>
  <c r="C553" i="11"/>
  <c r="B553" i="11" s="1"/>
  <c r="C552" i="11"/>
  <c r="B552" i="11" s="1"/>
  <c r="C551" i="11"/>
  <c r="B551" i="11" s="1"/>
  <c r="C550" i="11"/>
  <c r="B550" i="11" s="1"/>
  <c r="C549" i="11"/>
  <c r="B549" i="11" s="1"/>
  <c r="C548" i="11"/>
  <c r="B548" i="11" s="1"/>
  <c r="C547" i="11"/>
  <c r="B547" i="11" s="1"/>
  <c r="C546" i="11"/>
  <c r="B546" i="11" s="1"/>
  <c r="C545" i="11"/>
  <c r="B545" i="11" s="1"/>
  <c r="C544" i="11"/>
  <c r="B544" i="11" s="1"/>
  <c r="C543" i="11"/>
  <c r="B543" i="11" s="1"/>
  <c r="C542" i="11"/>
  <c r="B542" i="11" s="1"/>
  <c r="C541" i="11"/>
  <c r="B541" i="11" s="1"/>
  <c r="C540" i="11"/>
  <c r="B540" i="11" s="1"/>
  <c r="C539" i="11"/>
  <c r="B539" i="11" s="1"/>
  <c r="C538" i="11"/>
  <c r="B538" i="11" s="1"/>
  <c r="C537" i="11"/>
  <c r="B537" i="11" s="1"/>
  <c r="C536" i="11"/>
  <c r="B536" i="11" s="1"/>
  <c r="C535" i="11"/>
  <c r="B535" i="11" s="1"/>
  <c r="C534" i="11"/>
  <c r="B534" i="11" s="1"/>
  <c r="C533" i="11"/>
  <c r="B533" i="11" s="1"/>
  <c r="C532" i="11"/>
  <c r="B532" i="11" s="1"/>
  <c r="C531" i="11"/>
  <c r="B531" i="11" s="1"/>
  <c r="C530" i="11"/>
  <c r="B530" i="11" s="1"/>
  <c r="C529" i="11"/>
  <c r="B529" i="11" s="1"/>
  <c r="C528" i="11"/>
  <c r="B528" i="11" s="1"/>
  <c r="C527" i="11"/>
  <c r="B527" i="11" s="1"/>
  <c r="C526" i="11"/>
  <c r="B526" i="11" s="1"/>
  <c r="C525" i="11"/>
  <c r="B525" i="11" s="1"/>
  <c r="C524" i="11"/>
  <c r="B524" i="11" s="1"/>
  <c r="C523" i="11"/>
  <c r="B523" i="11" s="1"/>
  <c r="C522" i="11"/>
  <c r="B522" i="11" s="1"/>
  <c r="C521" i="11"/>
  <c r="B521" i="11" s="1"/>
  <c r="C520" i="11"/>
  <c r="B520" i="11" s="1"/>
  <c r="C519" i="11"/>
  <c r="B519" i="11" s="1"/>
  <c r="C518" i="11"/>
  <c r="B518" i="11" s="1"/>
  <c r="C517" i="11"/>
  <c r="B517" i="11" s="1"/>
  <c r="C516" i="11"/>
  <c r="B516" i="11" s="1"/>
  <c r="C515" i="11"/>
  <c r="B515" i="11" s="1"/>
  <c r="C514" i="11"/>
  <c r="B514" i="11" s="1"/>
  <c r="C513" i="11"/>
  <c r="B513" i="11" s="1"/>
  <c r="C512" i="11"/>
  <c r="B512" i="11" s="1"/>
  <c r="C511" i="11"/>
  <c r="B511" i="11" s="1"/>
  <c r="C510" i="11"/>
  <c r="B510" i="11" s="1"/>
  <c r="C509" i="11"/>
  <c r="B509" i="11" s="1"/>
  <c r="C508" i="11"/>
  <c r="B508" i="11" s="1"/>
  <c r="C507" i="11"/>
  <c r="B507" i="11" s="1"/>
  <c r="C506" i="11"/>
  <c r="B506" i="11" s="1"/>
  <c r="C505" i="11"/>
  <c r="B505" i="11" s="1"/>
  <c r="C504" i="11"/>
  <c r="B504" i="11" s="1"/>
  <c r="C503" i="11"/>
  <c r="B503" i="11" s="1"/>
  <c r="C502" i="11"/>
  <c r="B502" i="11" s="1"/>
  <c r="C501" i="11"/>
  <c r="B501" i="11" s="1"/>
  <c r="C500" i="11"/>
  <c r="B500" i="11" s="1"/>
  <c r="C499" i="11"/>
  <c r="B499" i="11" s="1"/>
  <c r="C498" i="11"/>
  <c r="B498" i="11" s="1"/>
  <c r="C497" i="11"/>
  <c r="B497" i="11" s="1"/>
  <c r="C496" i="11"/>
  <c r="B496" i="11" s="1"/>
  <c r="C495" i="11"/>
  <c r="B495" i="11" s="1"/>
  <c r="C494" i="11"/>
  <c r="B494" i="11" s="1"/>
  <c r="C493" i="11"/>
  <c r="B493" i="11" s="1"/>
  <c r="C492" i="11"/>
  <c r="B492" i="11" s="1"/>
  <c r="C491" i="11"/>
  <c r="B491" i="11" s="1"/>
  <c r="C490" i="11"/>
  <c r="B490" i="11" s="1"/>
  <c r="C489" i="11"/>
  <c r="B489" i="11" s="1"/>
  <c r="C488" i="11"/>
  <c r="B488" i="11" s="1"/>
  <c r="C487" i="11"/>
  <c r="B487" i="11" s="1"/>
  <c r="C486" i="11"/>
  <c r="B486" i="11" s="1"/>
  <c r="C485" i="11"/>
  <c r="B485" i="11" s="1"/>
  <c r="C484" i="11"/>
  <c r="B484" i="11" s="1"/>
  <c r="C483" i="11"/>
  <c r="B483" i="11" s="1"/>
  <c r="C482" i="11"/>
  <c r="B482" i="11" s="1"/>
  <c r="C481" i="11"/>
  <c r="B481" i="11" s="1"/>
  <c r="C480" i="11"/>
  <c r="B480" i="11" s="1"/>
  <c r="C479" i="11"/>
  <c r="B479" i="11" s="1"/>
  <c r="C478" i="11"/>
  <c r="B478" i="11" s="1"/>
  <c r="C477" i="11"/>
  <c r="B477" i="11" s="1"/>
  <c r="C476" i="11"/>
  <c r="B476" i="11" s="1"/>
  <c r="C475" i="11"/>
  <c r="B475" i="11" s="1"/>
  <c r="C474" i="11"/>
  <c r="B474" i="11" s="1"/>
  <c r="C473" i="11"/>
  <c r="B473" i="11" s="1"/>
  <c r="C472" i="11"/>
  <c r="B472" i="11" s="1"/>
  <c r="C471" i="11"/>
  <c r="B471" i="11" s="1"/>
  <c r="C470" i="11"/>
  <c r="B470" i="11" s="1"/>
  <c r="C469" i="11"/>
  <c r="B469" i="11" s="1"/>
  <c r="C468" i="11"/>
  <c r="B468" i="11" s="1"/>
  <c r="C467" i="11"/>
  <c r="B467" i="11" s="1"/>
  <c r="C466" i="11"/>
  <c r="B466" i="11" s="1"/>
  <c r="C465" i="11"/>
  <c r="B465" i="11" s="1"/>
  <c r="C464" i="11"/>
  <c r="B464" i="11" s="1"/>
  <c r="C463" i="11"/>
  <c r="B463" i="11" s="1"/>
  <c r="C462" i="11"/>
  <c r="B462" i="11" s="1"/>
  <c r="C461" i="11"/>
  <c r="B461" i="11" s="1"/>
  <c r="C460" i="11"/>
  <c r="B460" i="11" s="1"/>
  <c r="C459" i="11"/>
  <c r="B459" i="11" s="1"/>
  <c r="C458" i="11"/>
  <c r="B458" i="11" s="1"/>
  <c r="C457" i="11"/>
  <c r="B457" i="11" s="1"/>
  <c r="C456" i="11"/>
  <c r="B456" i="11" s="1"/>
  <c r="C455" i="11"/>
  <c r="B455" i="11" s="1"/>
  <c r="C454" i="11"/>
  <c r="B454" i="11" s="1"/>
  <c r="C453" i="11"/>
  <c r="B453" i="11" s="1"/>
  <c r="C452" i="11"/>
  <c r="B452" i="11" s="1"/>
  <c r="C451" i="11"/>
  <c r="B451" i="11" s="1"/>
  <c r="C450" i="11"/>
  <c r="B450" i="11" s="1"/>
  <c r="C449" i="11"/>
  <c r="B449" i="11" s="1"/>
  <c r="C448" i="11"/>
  <c r="B448" i="11" s="1"/>
  <c r="C447" i="11"/>
  <c r="B447" i="11" s="1"/>
  <c r="C446" i="11"/>
  <c r="B446" i="11" s="1"/>
  <c r="C445" i="11"/>
  <c r="B445" i="11" s="1"/>
  <c r="C444" i="11"/>
  <c r="B444" i="11" s="1"/>
  <c r="C443" i="11"/>
  <c r="B443" i="11" s="1"/>
  <c r="C442" i="11"/>
  <c r="B442" i="11" s="1"/>
  <c r="C441" i="11"/>
  <c r="B441" i="11" s="1"/>
  <c r="C440" i="11"/>
  <c r="B440" i="11" s="1"/>
  <c r="C439" i="11"/>
  <c r="B439" i="11" s="1"/>
  <c r="C438" i="11"/>
  <c r="B438" i="11" s="1"/>
  <c r="C437" i="11"/>
  <c r="B437" i="11" s="1"/>
  <c r="C436" i="11"/>
  <c r="B436" i="11" s="1"/>
  <c r="C435" i="11"/>
  <c r="B435" i="11" s="1"/>
  <c r="C434" i="11"/>
  <c r="B434" i="11" s="1"/>
  <c r="C433" i="11"/>
  <c r="B433" i="11" s="1"/>
  <c r="C432" i="11"/>
  <c r="B432" i="11" s="1"/>
  <c r="C431" i="11"/>
  <c r="B431" i="11" s="1"/>
  <c r="C430" i="11"/>
  <c r="B430" i="11" s="1"/>
  <c r="C429" i="11"/>
  <c r="B429" i="11" s="1"/>
  <c r="C428" i="11"/>
  <c r="B428" i="11" s="1"/>
  <c r="C427" i="11"/>
  <c r="B427" i="11" s="1"/>
  <c r="C426" i="11"/>
  <c r="B426" i="11" s="1"/>
  <c r="C425" i="11"/>
  <c r="B425" i="11" s="1"/>
  <c r="C424" i="11"/>
  <c r="B424" i="11" s="1"/>
  <c r="C423" i="11"/>
  <c r="B423" i="11" s="1"/>
  <c r="C422" i="11"/>
  <c r="B422" i="11" s="1"/>
  <c r="C421" i="11"/>
  <c r="B421" i="11" s="1"/>
  <c r="C420" i="11"/>
  <c r="B420" i="11" s="1"/>
  <c r="C419" i="11"/>
  <c r="B419" i="11" s="1"/>
  <c r="C418" i="11"/>
  <c r="B418" i="11" s="1"/>
  <c r="C417" i="11"/>
  <c r="B417" i="11" s="1"/>
  <c r="C416" i="11"/>
  <c r="B416" i="11" s="1"/>
  <c r="C415" i="11"/>
  <c r="B415" i="11" s="1"/>
  <c r="C414" i="11"/>
  <c r="B414" i="11" s="1"/>
  <c r="C413" i="11"/>
  <c r="B413" i="11" s="1"/>
  <c r="C412" i="11"/>
  <c r="B412" i="11" s="1"/>
  <c r="C411" i="11"/>
  <c r="B411" i="11" s="1"/>
  <c r="C410" i="11"/>
  <c r="B410" i="11" s="1"/>
  <c r="C409" i="11"/>
  <c r="B409" i="11" s="1"/>
  <c r="C408" i="11"/>
  <c r="B408" i="11" s="1"/>
  <c r="C407" i="11"/>
  <c r="B407" i="11" s="1"/>
  <c r="C406" i="11"/>
  <c r="B406" i="11" s="1"/>
  <c r="C405" i="11"/>
  <c r="B405" i="11" s="1"/>
  <c r="C404" i="11"/>
  <c r="B404" i="11" s="1"/>
  <c r="C403" i="11"/>
  <c r="B403" i="11" s="1"/>
  <c r="C402" i="11"/>
  <c r="B402" i="11" s="1"/>
  <c r="C401" i="11"/>
  <c r="B401" i="11" s="1"/>
  <c r="C400" i="11"/>
  <c r="B400" i="11" s="1"/>
  <c r="C399" i="11"/>
  <c r="B399" i="11" s="1"/>
  <c r="C398" i="11"/>
  <c r="B398" i="11" s="1"/>
  <c r="C397" i="11"/>
  <c r="B397" i="11" s="1"/>
  <c r="C396" i="11"/>
  <c r="B396" i="11" s="1"/>
  <c r="C395" i="11"/>
  <c r="B395" i="11" s="1"/>
  <c r="C394" i="11"/>
  <c r="B394" i="11" s="1"/>
  <c r="C393" i="11"/>
  <c r="B393" i="11" s="1"/>
  <c r="C392" i="11"/>
  <c r="B392" i="11" s="1"/>
  <c r="C391" i="11"/>
  <c r="B391" i="11" s="1"/>
  <c r="C390" i="11"/>
  <c r="B390" i="11" s="1"/>
  <c r="C389" i="11"/>
  <c r="B389" i="11" s="1"/>
  <c r="C388" i="11"/>
  <c r="B388" i="11" s="1"/>
  <c r="C387" i="11"/>
  <c r="B387" i="11" s="1"/>
  <c r="C386" i="11"/>
  <c r="B386" i="11" s="1"/>
  <c r="C385" i="11"/>
  <c r="B385" i="11" s="1"/>
  <c r="C384" i="11"/>
  <c r="B384" i="11" s="1"/>
  <c r="C383" i="11"/>
  <c r="B383" i="11" s="1"/>
  <c r="C382" i="11"/>
  <c r="B382" i="11" s="1"/>
  <c r="C381" i="11"/>
  <c r="B381" i="11" s="1"/>
  <c r="C380" i="11"/>
  <c r="B380" i="11" s="1"/>
  <c r="C379" i="11"/>
  <c r="B379" i="11" s="1"/>
  <c r="C378" i="11"/>
  <c r="B378" i="11" s="1"/>
  <c r="C377" i="11"/>
  <c r="B377" i="11" s="1"/>
  <c r="C376" i="11"/>
  <c r="B376" i="11" s="1"/>
  <c r="C375" i="11"/>
  <c r="B375" i="11" s="1"/>
  <c r="C374" i="11"/>
  <c r="B374" i="11" s="1"/>
  <c r="C373" i="11"/>
  <c r="B373" i="11" s="1"/>
  <c r="C372" i="11"/>
  <c r="B372" i="11" s="1"/>
  <c r="C371" i="11"/>
  <c r="B371" i="11" s="1"/>
  <c r="C370" i="11"/>
  <c r="B370" i="11" s="1"/>
  <c r="C369" i="11"/>
  <c r="B369" i="11" s="1"/>
  <c r="C368" i="11"/>
  <c r="B368" i="11" s="1"/>
  <c r="C367" i="11"/>
  <c r="B367" i="11" s="1"/>
  <c r="C366" i="11"/>
  <c r="B366" i="11" s="1"/>
  <c r="C365" i="11"/>
  <c r="B365" i="11" s="1"/>
  <c r="C364" i="11"/>
  <c r="B364" i="11" s="1"/>
  <c r="C363" i="11"/>
  <c r="B363" i="11" s="1"/>
  <c r="C362" i="11"/>
  <c r="B362" i="11" s="1"/>
  <c r="C361" i="11"/>
  <c r="B361" i="11" s="1"/>
  <c r="C360" i="11"/>
  <c r="B360" i="11" s="1"/>
  <c r="C359" i="11"/>
  <c r="B359" i="11" s="1"/>
  <c r="C358" i="11"/>
  <c r="B358" i="11" s="1"/>
  <c r="C357" i="11"/>
  <c r="B357" i="11" s="1"/>
  <c r="C356" i="11"/>
  <c r="B356" i="11" s="1"/>
  <c r="C355" i="11"/>
  <c r="B355" i="11" s="1"/>
  <c r="C354" i="11"/>
  <c r="B354" i="11" s="1"/>
  <c r="C353" i="11"/>
  <c r="B353" i="11" s="1"/>
  <c r="C352" i="11"/>
  <c r="B352" i="11" s="1"/>
  <c r="C351" i="11"/>
  <c r="B351" i="11" s="1"/>
  <c r="C350" i="11"/>
  <c r="B350" i="11" s="1"/>
  <c r="C349" i="11"/>
  <c r="B349" i="11" s="1"/>
  <c r="C348" i="11"/>
  <c r="B348" i="11" s="1"/>
  <c r="C347" i="11"/>
  <c r="B347" i="11" s="1"/>
  <c r="C346" i="11"/>
  <c r="B346" i="11" s="1"/>
  <c r="C345" i="11"/>
  <c r="B345" i="11" s="1"/>
  <c r="C344" i="11"/>
  <c r="B344" i="11" s="1"/>
  <c r="C343" i="11"/>
  <c r="B343" i="11" s="1"/>
  <c r="C342" i="11"/>
  <c r="B342" i="11" s="1"/>
  <c r="C341" i="11"/>
  <c r="B341" i="11" s="1"/>
  <c r="C340" i="11"/>
  <c r="B340" i="11" s="1"/>
  <c r="C339" i="11"/>
  <c r="B339" i="11" s="1"/>
  <c r="C338" i="11"/>
  <c r="B338" i="11" s="1"/>
  <c r="C337" i="11"/>
  <c r="B337" i="11" s="1"/>
  <c r="C336" i="11"/>
  <c r="B336" i="11" s="1"/>
  <c r="C335" i="11"/>
  <c r="B335" i="11" s="1"/>
  <c r="C334" i="11"/>
  <c r="B334" i="11" s="1"/>
  <c r="C333" i="11"/>
  <c r="B333" i="11" s="1"/>
  <c r="C332" i="11"/>
  <c r="B332" i="11" s="1"/>
  <c r="C331" i="11"/>
  <c r="B331" i="11" s="1"/>
  <c r="C330" i="11"/>
  <c r="B330" i="11" s="1"/>
  <c r="C329" i="11"/>
  <c r="B329" i="11" s="1"/>
  <c r="C328" i="11"/>
  <c r="B328" i="11" s="1"/>
  <c r="C327" i="11"/>
  <c r="B327" i="11" s="1"/>
  <c r="C326" i="11"/>
  <c r="B326" i="11" s="1"/>
  <c r="C325" i="11"/>
  <c r="B325" i="11" s="1"/>
  <c r="C324" i="11"/>
  <c r="B324" i="11" s="1"/>
  <c r="C323" i="11"/>
  <c r="B323" i="11" s="1"/>
  <c r="C322" i="11"/>
  <c r="B322" i="11" s="1"/>
  <c r="C321" i="11"/>
  <c r="B321" i="11" s="1"/>
  <c r="C320" i="11"/>
  <c r="B320" i="11" s="1"/>
  <c r="C319" i="11"/>
  <c r="B319" i="11" s="1"/>
  <c r="C318" i="11"/>
  <c r="B318" i="11" s="1"/>
  <c r="C317" i="11"/>
  <c r="B317" i="11" s="1"/>
  <c r="C316" i="11"/>
  <c r="B316" i="11" s="1"/>
  <c r="C315" i="11"/>
  <c r="B315" i="11" s="1"/>
  <c r="C314" i="11"/>
  <c r="B314" i="11" s="1"/>
  <c r="C313" i="11"/>
  <c r="B313" i="11" s="1"/>
  <c r="C312" i="11"/>
  <c r="B312" i="11" s="1"/>
  <c r="C311" i="11"/>
  <c r="B311" i="11" s="1"/>
  <c r="C310" i="11"/>
  <c r="B310" i="11" s="1"/>
  <c r="C309" i="11"/>
  <c r="B309" i="11" s="1"/>
  <c r="C308" i="11"/>
  <c r="B308" i="11" s="1"/>
  <c r="C307" i="11"/>
  <c r="B307" i="11" s="1"/>
  <c r="C306" i="11"/>
  <c r="B306" i="11" s="1"/>
  <c r="C305" i="11"/>
  <c r="B305" i="11" s="1"/>
  <c r="C304" i="11"/>
  <c r="B304" i="11" s="1"/>
  <c r="C303" i="11"/>
  <c r="B303" i="11" s="1"/>
  <c r="C302" i="11"/>
  <c r="B302" i="11" s="1"/>
  <c r="C301" i="11"/>
  <c r="B301" i="11" s="1"/>
  <c r="C300" i="11"/>
  <c r="B300" i="11" s="1"/>
  <c r="C299" i="11"/>
  <c r="B299" i="11" s="1"/>
  <c r="C298" i="11"/>
  <c r="B298" i="11" s="1"/>
  <c r="C297" i="11"/>
  <c r="B297" i="11" s="1"/>
  <c r="C296" i="11"/>
  <c r="B296" i="11" s="1"/>
  <c r="C295" i="11"/>
  <c r="B295" i="11" s="1"/>
  <c r="C294" i="11"/>
  <c r="B294" i="11" s="1"/>
  <c r="C293" i="11"/>
  <c r="B293" i="11" s="1"/>
  <c r="C292" i="11"/>
  <c r="B292" i="11" s="1"/>
  <c r="C291" i="11"/>
  <c r="B291" i="11" s="1"/>
  <c r="C290" i="11"/>
  <c r="B290" i="11" s="1"/>
  <c r="C289" i="11"/>
  <c r="B289" i="11" s="1"/>
  <c r="C288" i="11"/>
  <c r="B288" i="11" s="1"/>
  <c r="C287" i="11"/>
  <c r="B287" i="11" s="1"/>
  <c r="C286" i="11"/>
  <c r="B286" i="11" s="1"/>
  <c r="C285" i="11"/>
  <c r="B285" i="11" s="1"/>
  <c r="C284" i="11"/>
  <c r="B284" i="11" s="1"/>
  <c r="C283" i="11"/>
  <c r="B283" i="11" s="1"/>
  <c r="C282" i="11"/>
  <c r="B282" i="11" s="1"/>
  <c r="C281" i="11"/>
  <c r="B281" i="11" s="1"/>
  <c r="C280" i="11"/>
  <c r="B280" i="11" s="1"/>
  <c r="C279" i="11"/>
  <c r="B279" i="11" s="1"/>
  <c r="C278" i="11"/>
  <c r="B278" i="11" s="1"/>
  <c r="C277" i="11"/>
  <c r="B277" i="11" s="1"/>
  <c r="C276" i="11"/>
  <c r="B276" i="11" s="1"/>
  <c r="C275" i="11"/>
  <c r="B275" i="11" s="1"/>
  <c r="C274" i="11"/>
  <c r="B274" i="11" s="1"/>
  <c r="C273" i="11"/>
  <c r="B273" i="11" s="1"/>
  <c r="C272" i="11"/>
  <c r="B272" i="11" s="1"/>
  <c r="C271" i="11"/>
  <c r="B271" i="11" s="1"/>
  <c r="C270" i="11"/>
  <c r="B270" i="11" s="1"/>
  <c r="C269" i="11"/>
  <c r="B269" i="11" s="1"/>
  <c r="C268" i="11"/>
  <c r="B268" i="11" s="1"/>
  <c r="C267" i="11"/>
  <c r="B267" i="11" s="1"/>
  <c r="C266" i="11"/>
  <c r="B266" i="11" s="1"/>
  <c r="C265" i="11"/>
  <c r="B265" i="11" s="1"/>
  <c r="C264" i="11"/>
  <c r="B264" i="11" s="1"/>
  <c r="C263" i="11"/>
  <c r="B263" i="11" s="1"/>
  <c r="C262" i="11"/>
  <c r="B262" i="11" s="1"/>
  <c r="C261" i="11"/>
  <c r="B261" i="11" s="1"/>
  <c r="C260" i="11"/>
  <c r="B260" i="11" s="1"/>
  <c r="C259" i="11"/>
  <c r="B259" i="11" s="1"/>
  <c r="C258" i="11"/>
  <c r="B258" i="11" s="1"/>
  <c r="C257" i="11"/>
  <c r="B257" i="11" s="1"/>
  <c r="C256" i="11"/>
  <c r="B256" i="11" s="1"/>
  <c r="C255" i="11"/>
  <c r="B255" i="11" s="1"/>
  <c r="C254" i="11"/>
  <c r="B254" i="11" s="1"/>
  <c r="C253" i="11"/>
  <c r="B253" i="11" s="1"/>
  <c r="C252" i="11"/>
  <c r="B252" i="11" s="1"/>
  <c r="C251" i="11"/>
  <c r="B251" i="11" s="1"/>
  <c r="C250" i="11"/>
  <c r="B250" i="11" s="1"/>
  <c r="C249" i="11"/>
  <c r="B249" i="11" s="1"/>
  <c r="C248" i="11"/>
  <c r="B248" i="11" s="1"/>
  <c r="C247" i="11"/>
  <c r="B247" i="11" s="1"/>
  <c r="C246" i="11"/>
  <c r="B246" i="11" s="1"/>
  <c r="C245" i="11"/>
  <c r="B245" i="11" s="1"/>
  <c r="C244" i="11"/>
  <c r="B244" i="11" s="1"/>
  <c r="C243" i="11"/>
  <c r="B243" i="11" s="1"/>
  <c r="C242" i="11"/>
  <c r="B242" i="11" s="1"/>
  <c r="C241" i="11"/>
  <c r="B241" i="11" s="1"/>
  <c r="C240" i="11"/>
  <c r="B240" i="11" s="1"/>
  <c r="C239" i="11"/>
  <c r="B239" i="11" s="1"/>
  <c r="C238" i="11"/>
  <c r="B238" i="11" s="1"/>
  <c r="C237" i="11"/>
  <c r="B237" i="11" s="1"/>
  <c r="C236" i="11"/>
  <c r="B236" i="11" s="1"/>
  <c r="C235" i="11"/>
  <c r="B235" i="11" s="1"/>
  <c r="C234" i="11"/>
  <c r="B234" i="11" s="1"/>
  <c r="C233" i="11"/>
  <c r="B233" i="11" s="1"/>
  <c r="C232" i="11"/>
  <c r="B232" i="11" s="1"/>
  <c r="C231" i="11"/>
  <c r="B231" i="11" s="1"/>
  <c r="C230" i="11"/>
  <c r="B230" i="11" s="1"/>
  <c r="C229" i="11"/>
  <c r="B229" i="11" s="1"/>
  <c r="C228" i="11"/>
  <c r="B228" i="11" s="1"/>
  <c r="C227" i="11"/>
  <c r="B227" i="11" s="1"/>
  <c r="C226" i="11"/>
  <c r="B226" i="11" s="1"/>
  <c r="C225" i="11"/>
  <c r="B225" i="11" s="1"/>
  <c r="C224" i="11"/>
  <c r="B224" i="11" s="1"/>
  <c r="C223" i="11"/>
  <c r="B223" i="11" s="1"/>
  <c r="C222" i="11"/>
  <c r="B222" i="11" s="1"/>
  <c r="C221" i="11"/>
  <c r="B221" i="11" s="1"/>
  <c r="C220" i="11"/>
  <c r="B220" i="11" s="1"/>
  <c r="C219" i="11"/>
  <c r="B219" i="11" s="1"/>
  <c r="C218" i="11"/>
  <c r="B218" i="11" s="1"/>
  <c r="C217" i="11"/>
  <c r="B217" i="11" s="1"/>
  <c r="C216" i="11"/>
  <c r="B216" i="11" s="1"/>
  <c r="C215" i="11"/>
  <c r="B215" i="11" s="1"/>
  <c r="C214" i="11"/>
  <c r="B214" i="11" s="1"/>
  <c r="C213" i="11"/>
  <c r="B213" i="11" s="1"/>
  <c r="C212" i="11"/>
  <c r="B212" i="11" s="1"/>
  <c r="C211" i="11"/>
  <c r="B211" i="11" s="1"/>
  <c r="C210" i="11"/>
  <c r="B210" i="11" s="1"/>
  <c r="C209" i="11"/>
  <c r="B209" i="11" s="1"/>
  <c r="C208" i="11"/>
  <c r="B208" i="11" s="1"/>
  <c r="C207" i="11"/>
  <c r="B207" i="11" s="1"/>
  <c r="C206" i="11"/>
  <c r="B206" i="11" s="1"/>
  <c r="C205" i="11"/>
  <c r="B205" i="11" s="1"/>
  <c r="C204" i="11"/>
  <c r="B204" i="11" s="1"/>
  <c r="C203" i="11"/>
  <c r="B203" i="11" s="1"/>
  <c r="C202" i="11"/>
  <c r="B202" i="11" s="1"/>
  <c r="C201" i="11"/>
  <c r="B201" i="11" s="1"/>
  <c r="C200" i="11"/>
  <c r="B200" i="11" s="1"/>
  <c r="C199" i="11"/>
  <c r="B199" i="11" s="1"/>
  <c r="C198" i="11"/>
  <c r="B198" i="11" s="1"/>
  <c r="C197" i="11"/>
  <c r="B197" i="11" s="1"/>
  <c r="C196" i="11"/>
  <c r="B196" i="11" s="1"/>
  <c r="C195" i="11"/>
  <c r="B195" i="11" s="1"/>
  <c r="C194" i="11"/>
  <c r="B194" i="11" s="1"/>
  <c r="C193" i="11"/>
  <c r="B193" i="11" s="1"/>
  <c r="C192" i="11"/>
  <c r="B192" i="11" s="1"/>
  <c r="C191" i="11"/>
  <c r="B191" i="11" s="1"/>
  <c r="C190" i="11"/>
  <c r="B190" i="11" s="1"/>
  <c r="C189" i="11"/>
  <c r="B189" i="11" s="1"/>
  <c r="C188" i="11"/>
  <c r="B188" i="11" s="1"/>
  <c r="C187" i="11"/>
  <c r="B187" i="11" s="1"/>
  <c r="C186" i="11"/>
  <c r="B186" i="11" s="1"/>
  <c r="C185" i="11"/>
  <c r="B185" i="11" s="1"/>
  <c r="C184" i="11"/>
  <c r="B184" i="11" s="1"/>
  <c r="C183" i="11"/>
  <c r="B183" i="11" s="1"/>
  <c r="C182" i="11"/>
  <c r="B182" i="11" s="1"/>
  <c r="C181" i="11"/>
  <c r="B181" i="11" s="1"/>
  <c r="C180" i="11"/>
  <c r="B180" i="11" s="1"/>
  <c r="C179" i="11"/>
  <c r="B179" i="11" s="1"/>
  <c r="C178" i="11"/>
  <c r="B178" i="11" s="1"/>
  <c r="C177" i="11"/>
  <c r="B177" i="11" s="1"/>
  <c r="C176" i="11"/>
  <c r="B176" i="11" s="1"/>
  <c r="C175" i="11"/>
  <c r="B175" i="11" s="1"/>
  <c r="C174" i="11"/>
  <c r="B174" i="11" s="1"/>
  <c r="C173" i="11"/>
  <c r="B173" i="11" s="1"/>
  <c r="C172" i="11"/>
  <c r="B172" i="11" s="1"/>
  <c r="C171" i="11"/>
  <c r="B171" i="11" s="1"/>
  <c r="C170" i="11"/>
  <c r="B170" i="11" s="1"/>
  <c r="C169" i="11"/>
  <c r="B169" i="11" s="1"/>
  <c r="C168" i="11"/>
  <c r="B168" i="11" s="1"/>
  <c r="C167" i="11"/>
  <c r="B167" i="11" s="1"/>
  <c r="C166" i="11"/>
  <c r="B166" i="11" s="1"/>
  <c r="C165" i="11"/>
  <c r="B165" i="11" s="1"/>
  <c r="C164" i="11"/>
  <c r="B164" i="11" s="1"/>
  <c r="C163" i="11"/>
  <c r="B163" i="11" s="1"/>
  <c r="C162" i="11"/>
  <c r="B162" i="11" s="1"/>
  <c r="C161" i="11"/>
  <c r="B161" i="11" s="1"/>
  <c r="C160" i="11"/>
  <c r="B160" i="11" s="1"/>
  <c r="C159" i="11"/>
  <c r="B159" i="11" s="1"/>
  <c r="C158" i="11"/>
  <c r="B158" i="11" s="1"/>
  <c r="C157" i="11"/>
  <c r="B157" i="11" s="1"/>
  <c r="C156" i="11"/>
  <c r="B156" i="11" s="1"/>
  <c r="C155" i="11"/>
  <c r="B155" i="11" s="1"/>
  <c r="C154" i="11"/>
  <c r="B154" i="11" s="1"/>
  <c r="C153" i="11"/>
  <c r="B153" i="11" s="1"/>
  <c r="C152" i="11"/>
  <c r="B152" i="11" s="1"/>
  <c r="C151" i="11"/>
  <c r="B151" i="11" s="1"/>
  <c r="C150" i="11"/>
  <c r="B150" i="11" s="1"/>
  <c r="C149" i="11"/>
  <c r="B149" i="11" s="1"/>
  <c r="C148" i="11"/>
  <c r="B148" i="11" s="1"/>
  <c r="C147" i="11"/>
  <c r="B147" i="11" s="1"/>
  <c r="C146" i="11"/>
  <c r="B146" i="11" s="1"/>
  <c r="C145" i="11"/>
  <c r="B145" i="11" s="1"/>
  <c r="C144" i="11"/>
  <c r="B144" i="11" s="1"/>
  <c r="C143" i="11"/>
  <c r="B143" i="11" s="1"/>
  <c r="C142" i="11"/>
  <c r="B142" i="11" s="1"/>
  <c r="C141" i="11"/>
  <c r="B141" i="11" s="1"/>
  <c r="C140" i="11"/>
  <c r="B140" i="11" s="1"/>
  <c r="C139" i="11"/>
  <c r="B139" i="11" s="1"/>
  <c r="C138" i="11"/>
  <c r="B138" i="11" s="1"/>
  <c r="C137" i="11"/>
  <c r="B137" i="11" s="1"/>
  <c r="C136" i="11"/>
  <c r="B136" i="11" s="1"/>
  <c r="C135" i="11"/>
  <c r="B135" i="11" s="1"/>
  <c r="C134" i="11"/>
  <c r="B134" i="11" s="1"/>
  <c r="C133" i="11"/>
  <c r="B133" i="11" s="1"/>
  <c r="C132" i="11"/>
  <c r="B132" i="11" s="1"/>
  <c r="C131" i="11"/>
  <c r="B131" i="11" s="1"/>
  <c r="C130" i="11"/>
  <c r="B130" i="11" s="1"/>
  <c r="C129" i="11"/>
  <c r="B129" i="11" s="1"/>
  <c r="C128" i="11"/>
  <c r="B128" i="11" s="1"/>
  <c r="C127" i="11"/>
  <c r="B127" i="11" s="1"/>
  <c r="C126" i="11"/>
  <c r="B126" i="11" s="1"/>
  <c r="C125" i="11"/>
  <c r="B125" i="11" s="1"/>
  <c r="C124" i="11"/>
  <c r="B124" i="11" s="1"/>
  <c r="C123" i="11"/>
  <c r="B123" i="11" s="1"/>
  <c r="C122" i="11"/>
  <c r="B122" i="11" s="1"/>
  <c r="C121" i="11"/>
  <c r="B121" i="11" s="1"/>
  <c r="C120" i="11"/>
  <c r="B120" i="11" s="1"/>
  <c r="C119" i="11"/>
  <c r="B119" i="11" s="1"/>
  <c r="C118" i="11"/>
  <c r="B118" i="11" s="1"/>
  <c r="C117" i="11"/>
  <c r="B117" i="11" s="1"/>
  <c r="C116" i="11"/>
  <c r="B116" i="11" s="1"/>
  <c r="C115" i="11"/>
  <c r="B115" i="11" s="1"/>
  <c r="C114" i="11"/>
  <c r="B114" i="11" s="1"/>
  <c r="C113" i="11"/>
  <c r="B113" i="11" s="1"/>
  <c r="C112" i="11"/>
  <c r="B112" i="11" s="1"/>
  <c r="C111" i="11"/>
  <c r="B111" i="11" s="1"/>
  <c r="C110" i="11"/>
  <c r="B110" i="11" s="1"/>
  <c r="C109" i="11"/>
  <c r="B109" i="11" s="1"/>
  <c r="C108" i="11"/>
  <c r="B108" i="11" s="1"/>
  <c r="C107" i="11"/>
  <c r="B107" i="11" s="1"/>
  <c r="C106" i="11"/>
  <c r="B106" i="11" s="1"/>
  <c r="C105" i="11"/>
  <c r="B105" i="11" s="1"/>
  <c r="C104" i="11"/>
  <c r="B104" i="11" s="1"/>
  <c r="C103" i="11"/>
  <c r="B103" i="11" s="1"/>
  <c r="C102" i="11"/>
  <c r="B102" i="11" s="1"/>
  <c r="C101" i="11"/>
  <c r="B101" i="11" s="1"/>
  <c r="C100" i="11"/>
  <c r="B100" i="11" s="1"/>
  <c r="C99" i="11"/>
  <c r="B99" i="11" s="1"/>
  <c r="C98" i="11"/>
  <c r="B98" i="11" s="1"/>
  <c r="C97" i="11"/>
  <c r="B97" i="11" s="1"/>
  <c r="C96" i="11"/>
  <c r="B96" i="11" s="1"/>
  <c r="C95" i="11"/>
  <c r="B95" i="11" s="1"/>
  <c r="C94" i="11"/>
  <c r="B94" i="11" s="1"/>
  <c r="C93" i="11"/>
  <c r="B93" i="11" s="1"/>
  <c r="C92" i="11"/>
  <c r="B92" i="11" s="1"/>
  <c r="C91" i="11"/>
  <c r="B91" i="11" s="1"/>
  <c r="C90" i="11"/>
  <c r="B90" i="11" s="1"/>
  <c r="C89" i="11"/>
  <c r="B89" i="11" s="1"/>
  <c r="C88" i="11"/>
  <c r="B88" i="11" s="1"/>
  <c r="C87" i="11"/>
  <c r="B87" i="11" s="1"/>
  <c r="C86" i="11"/>
  <c r="B86" i="11" s="1"/>
  <c r="C85" i="11"/>
  <c r="B85" i="11" s="1"/>
  <c r="C84" i="11"/>
  <c r="B84" i="11" s="1"/>
  <c r="C83" i="11"/>
  <c r="B83" i="11" s="1"/>
  <c r="C82" i="11"/>
  <c r="B82" i="11" s="1"/>
  <c r="C81" i="11"/>
  <c r="B81" i="11" s="1"/>
  <c r="C80" i="11"/>
  <c r="B80" i="11" s="1"/>
  <c r="C79" i="11"/>
  <c r="B79" i="11" s="1"/>
  <c r="C78" i="11"/>
  <c r="B78" i="11" s="1"/>
  <c r="C77" i="11"/>
  <c r="B77" i="11" s="1"/>
  <c r="C76" i="11"/>
  <c r="B76" i="11" s="1"/>
  <c r="C75" i="11"/>
  <c r="B75" i="11" s="1"/>
  <c r="C74" i="11"/>
  <c r="B74" i="11" s="1"/>
  <c r="C73" i="11"/>
  <c r="B73" i="11" s="1"/>
  <c r="C72" i="11"/>
  <c r="B72" i="11" s="1"/>
  <c r="C71" i="11"/>
  <c r="B71" i="11" s="1"/>
  <c r="C70" i="11"/>
  <c r="B70" i="11" s="1"/>
  <c r="C69" i="11"/>
  <c r="B69" i="11" s="1"/>
  <c r="C68" i="11"/>
  <c r="B68" i="11" s="1"/>
  <c r="C67" i="11"/>
  <c r="B67" i="11" s="1"/>
  <c r="C66" i="11"/>
  <c r="B66" i="11" s="1"/>
  <c r="C65" i="11"/>
  <c r="B65" i="11" s="1"/>
  <c r="C64" i="11"/>
  <c r="B64" i="11" s="1"/>
  <c r="C63" i="11"/>
  <c r="B63" i="11" s="1"/>
  <c r="C62" i="11"/>
  <c r="B62" i="11" s="1"/>
  <c r="C61" i="11"/>
  <c r="B61" i="11" s="1"/>
  <c r="C60" i="11"/>
  <c r="B60" i="11" s="1"/>
  <c r="C59" i="11"/>
  <c r="B59" i="11" s="1"/>
  <c r="C58" i="11"/>
  <c r="B58" i="11" s="1"/>
  <c r="C57" i="11"/>
  <c r="B57" i="11" s="1"/>
  <c r="C56" i="11"/>
  <c r="B56" i="11" s="1"/>
  <c r="C55" i="11"/>
  <c r="B55" i="11" s="1"/>
  <c r="C54" i="11"/>
  <c r="B54" i="11" s="1"/>
  <c r="C53" i="11"/>
  <c r="B53" i="11" s="1"/>
  <c r="C52" i="11"/>
  <c r="B52" i="11" s="1"/>
  <c r="C51" i="11"/>
  <c r="B51" i="11" s="1"/>
  <c r="C50" i="11"/>
  <c r="B50" i="11" s="1"/>
  <c r="C49" i="11"/>
  <c r="B49" i="11" s="1"/>
  <c r="C48" i="11"/>
  <c r="B48" i="11" s="1"/>
  <c r="C47" i="11"/>
  <c r="B47" i="11" s="1"/>
  <c r="C46" i="11"/>
  <c r="B46" i="11" s="1"/>
  <c r="C45" i="11"/>
  <c r="B45" i="11" s="1"/>
  <c r="C44" i="11"/>
  <c r="B44" i="11" s="1"/>
  <c r="C43" i="11"/>
  <c r="B43" i="11" s="1"/>
  <c r="C42" i="11"/>
  <c r="B42" i="11" s="1"/>
  <c r="C41" i="11"/>
  <c r="B41" i="11" s="1"/>
  <c r="C40" i="11"/>
  <c r="B40" i="11" s="1"/>
  <c r="C39" i="11"/>
  <c r="B39" i="11" s="1"/>
  <c r="C38" i="11"/>
  <c r="B38" i="11" s="1"/>
  <c r="C37" i="11"/>
  <c r="B37" i="11" s="1"/>
  <c r="C36" i="11"/>
  <c r="B36" i="11" s="1"/>
  <c r="C35" i="11"/>
  <c r="B35" i="11" s="1"/>
  <c r="C34" i="11"/>
  <c r="B34" i="11" s="1"/>
  <c r="C33" i="11"/>
  <c r="B33" i="11" s="1"/>
  <c r="C32" i="11"/>
  <c r="B32" i="11" s="1"/>
  <c r="C31" i="11"/>
  <c r="B31" i="11" s="1"/>
  <c r="C30" i="11"/>
  <c r="B30" i="11" s="1"/>
  <c r="C29" i="11"/>
  <c r="B29" i="11" s="1"/>
  <c r="C28" i="11"/>
  <c r="B28" i="11" s="1"/>
  <c r="C27" i="11"/>
  <c r="B27" i="11" s="1"/>
  <c r="C26" i="11"/>
  <c r="B26" i="11" s="1"/>
  <c r="C25" i="11"/>
  <c r="B25" i="11" s="1"/>
  <c r="C24" i="11"/>
  <c r="B24" i="11" s="1"/>
  <c r="C23" i="11"/>
  <c r="B23" i="11" s="1"/>
  <c r="C22" i="11"/>
  <c r="B22" i="11" s="1"/>
  <c r="C21" i="11"/>
  <c r="B21" i="11" s="1"/>
  <c r="C20" i="11"/>
  <c r="B20" i="11" s="1"/>
  <c r="C19" i="11"/>
  <c r="B19" i="11" s="1"/>
  <c r="C18" i="11"/>
  <c r="B18" i="11" s="1"/>
  <c r="C17" i="11"/>
  <c r="B17" i="11" s="1"/>
  <c r="C16" i="11"/>
  <c r="B16" i="11" s="1"/>
  <c r="C15" i="11"/>
  <c r="B15" i="11" s="1"/>
  <c r="C14" i="11"/>
  <c r="B14" i="11" s="1"/>
  <c r="C13" i="11"/>
  <c r="B13" i="11" s="1"/>
  <c r="C12" i="11"/>
  <c r="B12" i="11" s="1"/>
  <c r="C11" i="11"/>
  <c r="B11" i="11" s="1"/>
  <c r="C10" i="11"/>
  <c r="B10" i="11" s="1"/>
  <c r="C9" i="11"/>
  <c r="B9" i="11" s="1"/>
  <c r="C8" i="11"/>
  <c r="B8" i="11" s="1"/>
  <c r="C7" i="11"/>
  <c r="B7" i="11" s="1"/>
  <c r="C6" i="11"/>
  <c r="B6" i="11" s="1"/>
  <c r="C5" i="11"/>
  <c r="B5" i="11" s="1"/>
  <c r="C4" i="11"/>
  <c r="B4" i="11" s="1"/>
  <c r="C3" i="11"/>
  <c r="B3" i="11" s="1"/>
  <c r="C1" i="11"/>
  <c r="D19" i="2" l="1"/>
  <c r="A31" i="2" l="1"/>
  <c r="C3370" i="34"/>
  <c r="F3370" i="34" s="1"/>
  <c r="J3370" i="34" s="1"/>
  <c r="C3371" i="34"/>
  <c r="F3371" i="34" s="1"/>
  <c r="J3371" i="34" s="1"/>
  <c r="C3372" i="34"/>
  <c r="C3373" i="34"/>
  <c r="F3373" i="34" s="1"/>
  <c r="J3373" i="34" s="1"/>
  <c r="C3374" i="34"/>
  <c r="F3374" i="34" s="1"/>
  <c r="J3374" i="34" s="1"/>
  <c r="C3375" i="34"/>
  <c r="F3375" i="34" s="1"/>
  <c r="J3375" i="34" s="1"/>
  <c r="C3376" i="34"/>
  <c r="F3376" i="34" s="1"/>
  <c r="J3376" i="34" s="1"/>
  <c r="C3377" i="34"/>
  <c r="F3377" i="34" s="1"/>
  <c r="J3377" i="34" s="1"/>
  <c r="C3378" i="34"/>
  <c r="C3379" i="34"/>
  <c r="F3379" i="34" s="1"/>
  <c r="J3379" i="34" s="1"/>
  <c r="C3380" i="34"/>
  <c r="F3380" i="34" s="1"/>
  <c r="J3380" i="34" s="1"/>
  <c r="C3381" i="34"/>
  <c r="F3381" i="34" s="1"/>
  <c r="J3381" i="34" s="1"/>
  <c r="C3382" i="34"/>
  <c r="F3382" i="34" s="1"/>
  <c r="J3382" i="34" s="1"/>
  <c r="C3383" i="34"/>
  <c r="F3383" i="34" s="1"/>
  <c r="J3383" i="34" s="1"/>
  <c r="C3384" i="34"/>
  <c r="F3384" i="34" s="1"/>
  <c r="J3384" i="34" s="1"/>
  <c r="C3385" i="34"/>
  <c r="F3385" i="34" s="1"/>
  <c r="J3385" i="34" s="1"/>
  <c r="C3386" i="34"/>
  <c r="F3386" i="34" s="1"/>
  <c r="J3386" i="34" s="1"/>
  <c r="C3387" i="34"/>
  <c r="F3387" i="34" s="1"/>
  <c r="J3387" i="34" s="1"/>
  <c r="C3388" i="34"/>
  <c r="F3388" i="34" s="1"/>
  <c r="J3388" i="34" s="1"/>
  <c r="C3389" i="34"/>
  <c r="F3389" i="34" s="1"/>
  <c r="J3389" i="34" s="1"/>
  <c r="C3390" i="34"/>
  <c r="F3390" i="34" s="1"/>
  <c r="J3390" i="34" s="1"/>
  <c r="C3391" i="34"/>
  <c r="F3391" i="34" s="1"/>
  <c r="J3391" i="34" s="1"/>
  <c r="C3392" i="34"/>
  <c r="C3393" i="34"/>
  <c r="F3393" i="34" s="1"/>
  <c r="J3393" i="34" s="1"/>
  <c r="C3394" i="34"/>
  <c r="F3394" i="34" s="1"/>
  <c r="J3394" i="34" s="1"/>
  <c r="C3395" i="34"/>
  <c r="F3395" i="34" s="1"/>
  <c r="J3395" i="34" s="1"/>
  <c r="C3396" i="34"/>
  <c r="F3396" i="34" s="1"/>
  <c r="J3396" i="34" s="1"/>
  <c r="C3397" i="34"/>
  <c r="F3397" i="34" s="1"/>
  <c r="J3397" i="34" s="1"/>
  <c r="C3398" i="34"/>
  <c r="C3399" i="34"/>
  <c r="F3399" i="34" s="1"/>
  <c r="J3399" i="34" s="1"/>
  <c r="C3400" i="34"/>
  <c r="F3400" i="34" s="1"/>
  <c r="J3400" i="34" s="1"/>
  <c r="C3401" i="34"/>
  <c r="F3401" i="34" s="1"/>
  <c r="J3401" i="34" s="1"/>
  <c r="C3402" i="34"/>
  <c r="F3402" i="34" s="1"/>
  <c r="J3402" i="34" s="1"/>
  <c r="C3403" i="34"/>
  <c r="F3403" i="34" s="1"/>
  <c r="J3403" i="34" s="1"/>
  <c r="C3404" i="34"/>
  <c r="F3404" i="34" s="1"/>
  <c r="J3404" i="34" s="1"/>
  <c r="C3405" i="34"/>
  <c r="F3405" i="34" s="1"/>
  <c r="J3405" i="34" s="1"/>
  <c r="C3406" i="34"/>
  <c r="F3406" i="34" s="1"/>
  <c r="J3406" i="34" s="1"/>
  <c r="C3407" i="34"/>
  <c r="F3407" i="34" s="1"/>
  <c r="J3407" i="34" s="1"/>
  <c r="C3408" i="34"/>
  <c r="F3408" i="34" s="1"/>
  <c r="J3408" i="34" s="1"/>
  <c r="C3409" i="34"/>
  <c r="F3409" i="34" s="1"/>
  <c r="J3409" i="34" s="1"/>
  <c r="C3410" i="34"/>
  <c r="F3410" i="34" s="1"/>
  <c r="J3410" i="34" s="1"/>
  <c r="C3411" i="34"/>
  <c r="F3411" i="34" s="1"/>
  <c r="J3411" i="34" s="1"/>
  <c r="C3412" i="34"/>
  <c r="C3413" i="34"/>
  <c r="F3413" i="34" s="1"/>
  <c r="J3413" i="34" s="1"/>
  <c r="C3414" i="34"/>
  <c r="F3414" i="34" s="1"/>
  <c r="J3414" i="34" s="1"/>
  <c r="C3415" i="34"/>
  <c r="F3415" i="34" s="1"/>
  <c r="J3415" i="34" s="1"/>
  <c r="C3416" i="34"/>
  <c r="F3416" i="34" s="1"/>
  <c r="J3416" i="34" s="1"/>
  <c r="C3417" i="34"/>
  <c r="F3417" i="34" s="1"/>
  <c r="J3417" i="34" s="1"/>
  <c r="C3418" i="34"/>
  <c r="F3418" i="34" s="1"/>
  <c r="J3418" i="34" s="1"/>
  <c r="C3419" i="34"/>
  <c r="F3419" i="34" s="1"/>
  <c r="J3419" i="34" s="1"/>
  <c r="C3420" i="34"/>
  <c r="F3420" i="34" s="1"/>
  <c r="J3420" i="34" s="1"/>
  <c r="C3421" i="34"/>
  <c r="F3421" i="34" s="1"/>
  <c r="J3421" i="34" s="1"/>
  <c r="C3422" i="34"/>
  <c r="F3422" i="34" s="1"/>
  <c r="J3422" i="34" s="1"/>
  <c r="C3423" i="34"/>
  <c r="F3423" i="34" s="1"/>
  <c r="J3423" i="34" s="1"/>
  <c r="C3424" i="34"/>
  <c r="F3424" i="34" s="1"/>
  <c r="J3424" i="34" s="1"/>
  <c r="C3425" i="34"/>
  <c r="F3425" i="34" s="1"/>
  <c r="J3425" i="34" s="1"/>
  <c r="C3426" i="34"/>
  <c r="F3426" i="34" s="1"/>
  <c r="J3426" i="34" s="1"/>
  <c r="C3427" i="34"/>
  <c r="F3427" i="34" s="1"/>
  <c r="J3427" i="34" s="1"/>
  <c r="C3428" i="34"/>
  <c r="F3428" i="34" s="1"/>
  <c r="J3428" i="34" s="1"/>
  <c r="C3429" i="34"/>
  <c r="F3429" i="34" s="1"/>
  <c r="J3429" i="34" s="1"/>
  <c r="C3430" i="34"/>
  <c r="F3430" i="34" s="1"/>
  <c r="J3430" i="34" s="1"/>
  <c r="C3431" i="34"/>
  <c r="F3431" i="34" s="1"/>
  <c r="J3431" i="34" s="1"/>
  <c r="C3432" i="34"/>
  <c r="C3433" i="34"/>
  <c r="F3433" i="34" s="1"/>
  <c r="J3433" i="34" s="1"/>
  <c r="C3434" i="34"/>
  <c r="F3434" i="34" s="1"/>
  <c r="J3434" i="34" s="1"/>
  <c r="C3435" i="34"/>
  <c r="F3435" i="34" s="1"/>
  <c r="J3435" i="34" s="1"/>
  <c r="C3436" i="34"/>
  <c r="F3436" i="34" s="1"/>
  <c r="J3436" i="34" s="1"/>
  <c r="C3437" i="34"/>
  <c r="F3437" i="34" s="1"/>
  <c r="J3437" i="34" s="1"/>
  <c r="C3438" i="34"/>
  <c r="F3438" i="34" s="1"/>
  <c r="J3438" i="34" s="1"/>
  <c r="C3439" i="34"/>
  <c r="F3439" i="34" s="1"/>
  <c r="J3439" i="34" s="1"/>
  <c r="C3440" i="34"/>
  <c r="F3440" i="34" s="1"/>
  <c r="J3440" i="34" s="1"/>
  <c r="C3441" i="34"/>
  <c r="F3441" i="34" s="1"/>
  <c r="J3441" i="34" s="1"/>
  <c r="C3442" i="34"/>
  <c r="F3442" i="34" s="1"/>
  <c r="J3442" i="34" s="1"/>
  <c r="C3443" i="34"/>
  <c r="F3443" i="34" s="1"/>
  <c r="J3443" i="34" s="1"/>
  <c r="C3444" i="34"/>
  <c r="F3444" i="34" s="1"/>
  <c r="J3444" i="34" s="1"/>
  <c r="C3445" i="34"/>
  <c r="F3445" i="34" s="1"/>
  <c r="J3445" i="34" s="1"/>
  <c r="C3446" i="34"/>
  <c r="F3446" i="34" s="1"/>
  <c r="J3446" i="34" s="1"/>
  <c r="C3447" i="34"/>
  <c r="F3447" i="34" s="1"/>
  <c r="J3447" i="34" s="1"/>
  <c r="C3448" i="34"/>
  <c r="F3448" i="34" s="1"/>
  <c r="J3448" i="34" s="1"/>
  <c r="C3449" i="34"/>
  <c r="F3449" i="34" s="1"/>
  <c r="J3449" i="34" s="1"/>
  <c r="C3450" i="34"/>
  <c r="F3450" i="34" s="1"/>
  <c r="J3450" i="34" s="1"/>
  <c r="C3451" i="34"/>
  <c r="F3451" i="34" s="1"/>
  <c r="J3451" i="34" s="1"/>
  <c r="C3452" i="34"/>
  <c r="C3453" i="34"/>
  <c r="F3453" i="34" s="1"/>
  <c r="J3453" i="34" s="1"/>
  <c r="C3454" i="34"/>
  <c r="F3454" i="34" s="1"/>
  <c r="J3454" i="34" s="1"/>
  <c r="C3455" i="34"/>
  <c r="F3455" i="34" s="1"/>
  <c r="J3455" i="34" s="1"/>
  <c r="C3456" i="34"/>
  <c r="F3456" i="34" s="1"/>
  <c r="J3456" i="34" s="1"/>
  <c r="C3457" i="34"/>
  <c r="F3457" i="34" s="1"/>
  <c r="J3457" i="34" s="1"/>
  <c r="C3458" i="34"/>
  <c r="C3459" i="34"/>
  <c r="F3459" i="34" s="1"/>
  <c r="J3459" i="34" s="1"/>
  <c r="C3460" i="34"/>
  <c r="F3460" i="34" s="1"/>
  <c r="J3460" i="34" s="1"/>
  <c r="C3461" i="34"/>
  <c r="F3461" i="34" s="1"/>
  <c r="J3461" i="34" s="1"/>
  <c r="C3462" i="34"/>
  <c r="F3462" i="34" s="1"/>
  <c r="J3462" i="34" s="1"/>
  <c r="C3463" i="34"/>
  <c r="F3463" i="34" s="1"/>
  <c r="J3463" i="34" s="1"/>
  <c r="C3464" i="34"/>
  <c r="F3464" i="34" s="1"/>
  <c r="J3464" i="34" s="1"/>
  <c r="C3465" i="34"/>
  <c r="F3465" i="34" s="1"/>
  <c r="J3465" i="34" s="1"/>
  <c r="C3466" i="34"/>
  <c r="F3466" i="34" s="1"/>
  <c r="J3466" i="34" s="1"/>
  <c r="C3467" i="34"/>
  <c r="F3467" i="34" s="1"/>
  <c r="J3467" i="34" s="1"/>
  <c r="C3468" i="34"/>
  <c r="F3468" i="34" s="1"/>
  <c r="J3468" i="34" s="1"/>
  <c r="C3469" i="34"/>
  <c r="F3469" i="34" s="1"/>
  <c r="J3469" i="34" s="1"/>
  <c r="C3470" i="34"/>
  <c r="F3470" i="34" s="1"/>
  <c r="J3470" i="34" s="1"/>
  <c r="C3471" i="34"/>
  <c r="F3471" i="34" s="1"/>
  <c r="J3471" i="34" s="1"/>
  <c r="C3472" i="34"/>
  <c r="C3473" i="34"/>
  <c r="F3473" i="34" s="1"/>
  <c r="J3473" i="34" s="1"/>
  <c r="C3474" i="34"/>
  <c r="F3474" i="34" s="1"/>
  <c r="J3474" i="34" s="1"/>
  <c r="C3475" i="34"/>
  <c r="F3475" i="34" s="1"/>
  <c r="J3475" i="34" s="1"/>
  <c r="C3476" i="34"/>
  <c r="F3476" i="34" s="1"/>
  <c r="J3476" i="34" s="1"/>
  <c r="C3477" i="34"/>
  <c r="F3477" i="34" s="1"/>
  <c r="J3477" i="34" s="1"/>
  <c r="C3478" i="34"/>
  <c r="C3479" i="34"/>
  <c r="F3479" i="34" s="1"/>
  <c r="J3479" i="34" s="1"/>
  <c r="C3480" i="34"/>
  <c r="F3480" i="34" s="1"/>
  <c r="J3480" i="34" s="1"/>
  <c r="C3481" i="34"/>
  <c r="F3481" i="34" s="1"/>
  <c r="J3481" i="34" s="1"/>
  <c r="C3482" i="34"/>
  <c r="F3482" i="34" s="1"/>
  <c r="J3482" i="34" s="1"/>
  <c r="C3483" i="34"/>
  <c r="F3483" i="34" s="1"/>
  <c r="J3483" i="34" s="1"/>
  <c r="C3484" i="34"/>
  <c r="F3484" i="34" s="1"/>
  <c r="J3484" i="34" s="1"/>
  <c r="C3485" i="34"/>
  <c r="F3485" i="34" s="1"/>
  <c r="J3485" i="34" s="1"/>
  <c r="C3486" i="34"/>
  <c r="F3486" i="34" s="1"/>
  <c r="J3486" i="34" s="1"/>
  <c r="C3487" i="34"/>
  <c r="F3487" i="34" s="1"/>
  <c r="J3487" i="34" s="1"/>
  <c r="C3488" i="34"/>
  <c r="F3488" i="34" s="1"/>
  <c r="J3488" i="34" s="1"/>
  <c r="C3489" i="34"/>
  <c r="F3489" i="34" s="1"/>
  <c r="J3489" i="34" s="1"/>
  <c r="C3490" i="34"/>
  <c r="F3490" i="34" s="1"/>
  <c r="J3490" i="34" s="1"/>
  <c r="C3491" i="34"/>
  <c r="F3491" i="34" s="1"/>
  <c r="J3491" i="34" s="1"/>
  <c r="C3492" i="34"/>
  <c r="C3493" i="34"/>
  <c r="F3493" i="34" s="1"/>
  <c r="J3493" i="34" s="1"/>
  <c r="C3494" i="34"/>
  <c r="F3494" i="34" s="1"/>
  <c r="J3494" i="34" s="1"/>
  <c r="C3495" i="34"/>
  <c r="F3495" i="34" s="1"/>
  <c r="J3495" i="34" s="1"/>
  <c r="C3496" i="34"/>
  <c r="F3496" i="34" s="1"/>
  <c r="J3496" i="34" s="1"/>
  <c r="C3497" i="34"/>
  <c r="F3497" i="34" s="1"/>
  <c r="J3497" i="34" s="1"/>
  <c r="C3498" i="34"/>
  <c r="C3499" i="34"/>
  <c r="F3499" i="34" s="1"/>
  <c r="J3499" i="34" s="1"/>
  <c r="C3500" i="34"/>
  <c r="F3500" i="34" s="1"/>
  <c r="J3500" i="34" s="1"/>
  <c r="C3501" i="34"/>
  <c r="F3501" i="34" s="1"/>
  <c r="J3501" i="34" s="1"/>
  <c r="C3502" i="34"/>
  <c r="F3502" i="34" s="1"/>
  <c r="J3502" i="34" s="1"/>
  <c r="C3503" i="34"/>
  <c r="F3503" i="34" s="1"/>
  <c r="J3503" i="34" s="1"/>
  <c r="C3504" i="34"/>
  <c r="F3504" i="34" s="1"/>
  <c r="J3504" i="34" s="1"/>
  <c r="C3505" i="34"/>
  <c r="F3505" i="34" s="1"/>
  <c r="J3505" i="34" s="1"/>
  <c r="C3506" i="34"/>
  <c r="F3506" i="34" s="1"/>
  <c r="J3506" i="34" s="1"/>
  <c r="C3507" i="34"/>
  <c r="F3507" i="34" s="1"/>
  <c r="J3507" i="34" s="1"/>
  <c r="C3508" i="34"/>
  <c r="F3508" i="34" s="1"/>
  <c r="J3508" i="34" s="1"/>
  <c r="C3509" i="34"/>
  <c r="F3509" i="34" s="1"/>
  <c r="J3509" i="34" s="1"/>
  <c r="C3510" i="34"/>
  <c r="F3510" i="34" s="1"/>
  <c r="J3510" i="34" s="1"/>
  <c r="C3511" i="34"/>
  <c r="F3511" i="34" s="1"/>
  <c r="J3511" i="34" s="1"/>
  <c r="C3512" i="34"/>
  <c r="C3513" i="34"/>
  <c r="F3513" i="34" s="1"/>
  <c r="J3513" i="34" s="1"/>
  <c r="C3514" i="34"/>
  <c r="F3514" i="34" s="1"/>
  <c r="J3514" i="34" s="1"/>
  <c r="C3515" i="34"/>
  <c r="F3515" i="34" s="1"/>
  <c r="J3515" i="34" s="1"/>
  <c r="C3516" i="34"/>
  <c r="F3516" i="34" s="1"/>
  <c r="J3516" i="34" s="1"/>
  <c r="C3517" i="34"/>
  <c r="F3517" i="34" s="1"/>
  <c r="J3517" i="34" s="1"/>
  <c r="C3518" i="34"/>
  <c r="C3519" i="34"/>
  <c r="F3519" i="34" s="1"/>
  <c r="J3519" i="34" s="1"/>
  <c r="C3520" i="34"/>
  <c r="F3520" i="34" s="1"/>
  <c r="J3520" i="34" s="1"/>
  <c r="C3521" i="34"/>
  <c r="F3521" i="34" s="1"/>
  <c r="J3521" i="34" s="1"/>
  <c r="C3522" i="34"/>
  <c r="F3522" i="34" s="1"/>
  <c r="J3522" i="34" s="1"/>
  <c r="C3523" i="34"/>
  <c r="F3523" i="34" s="1"/>
  <c r="J3523" i="34" s="1"/>
  <c r="C3524" i="34"/>
  <c r="F3524" i="34" s="1"/>
  <c r="J3524" i="34" s="1"/>
  <c r="C3525" i="34"/>
  <c r="F3525" i="34" s="1"/>
  <c r="J3525" i="34" s="1"/>
  <c r="C3526" i="34"/>
  <c r="F3526" i="34" s="1"/>
  <c r="J3526" i="34" s="1"/>
  <c r="C3527" i="34"/>
  <c r="F3527" i="34" s="1"/>
  <c r="J3527" i="34" s="1"/>
  <c r="C3528" i="34"/>
  <c r="F3528" i="34" s="1"/>
  <c r="J3528" i="34" s="1"/>
  <c r="C3529" i="34"/>
  <c r="F3529" i="34" s="1"/>
  <c r="J3529" i="34" s="1"/>
  <c r="C3530" i="34"/>
  <c r="F3530" i="34" s="1"/>
  <c r="J3530" i="34" s="1"/>
  <c r="C3531" i="34"/>
  <c r="F3531" i="34" s="1"/>
  <c r="J3531" i="34" s="1"/>
  <c r="C3532" i="34"/>
  <c r="C3533" i="34"/>
  <c r="F3533" i="34" s="1"/>
  <c r="J3533" i="34" s="1"/>
  <c r="C3534" i="34"/>
  <c r="F3534" i="34" s="1"/>
  <c r="J3534" i="34" s="1"/>
  <c r="C3535" i="34"/>
  <c r="F3535" i="34" s="1"/>
  <c r="J3535" i="34" s="1"/>
  <c r="C3536" i="34"/>
  <c r="F3536" i="34" s="1"/>
  <c r="J3536" i="34" s="1"/>
  <c r="C3537" i="34"/>
  <c r="F3537" i="34" s="1"/>
  <c r="J3537" i="34" s="1"/>
  <c r="C3538" i="34"/>
  <c r="F3538" i="34" s="1"/>
  <c r="J3538" i="34" s="1"/>
  <c r="C3539" i="34"/>
  <c r="F3539" i="34" s="1"/>
  <c r="J3539" i="34" s="1"/>
  <c r="C3540" i="34"/>
  <c r="F3540" i="34" s="1"/>
  <c r="J3540" i="34" s="1"/>
  <c r="C3541" i="34"/>
  <c r="F3541" i="34" s="1"/>
  <c r="J3541" i="34" s="1"/>
  <c r="C3542" i="34"/>
  <c r="F3542" i="34" s="1"/>
  <c r="J3542" i="34" s="1"/>
  <c r="C3543" i="34"/>
  <c r="F3543" i="34" s="1"/>
  <c r="J3543" i="34" s="1"/>
  <c r="C3544" i="34"/>
  <c r="F3544" i="34" s="1"/>
  <c r="J3544" i="34" s="1"/>
  <c r="C3545" i="34"/>
  <c r="F3545" i="34" s="1"/>
  <c r="J3545" i="34" s="1"/>
  <c r="C3546" i="34"/>
  <c r="F3546" i="34" s="1"/>
  <c r="J3546" i="34" s="1"/>
  <c r="C3547" i="34"/>
  <c r="F3547" i="34" s="1"/>
  <c r="J3547" i="34" s="1"/>
  <c r="C3548" i="34"/>
  <c r="F3548" i="34" s="1"/>
  <c r="J3548" i="34" s="1"/>
  <c r="C3549" i="34"/>
  <c r="F3549" i="34" s="1"/>
  <c r="J3549" i="34" s="1"/>
  <c r="C3550" i="34"/>
  <c r="F3550" i="34" s="1"/>
  <c r="J3550" i="34" s="1"/>
  <c r="C3551" i="34"/>
  <c r="F3551" i="34" s="1"/>
  <c r="J3551" i="34" s="1"/>
  <c r="C3552" i="34"/>
  <c r="C3553" i="34"/>
  <c r="F3553" i="34" s="1"/>
  <c r="J3553" i="34" s="1"/>
  <c r="C3554" i="34"/>
  <c r="F3554" i="34" s="1"/>
  <c r="J3554" i="34" s="1"/>
  <c r="C3555" i="34"/>
  <c r="F3555" i="34" s="1"/>
  <c r="J3555" i="34" s="1"/>
  <c r="C3556" i="34"/>
  <c r="F3556" i="34" s="1"/>
  <c r="J3556" i="34" s="1"/>
  <c r="C3557" i="34"/>
  <c r="F3557" i="34" s="1"/>
  <c r="J3557" i="34" s="1"/>
  <c r="C3558" i="34"/>
  <c r="C3559" i="34"/>
  <c r="F3559" i="34" s="1"/>
  <c r="J3559" i="34" s="1"/>
  <c r="C3560" i="34"/>
  <c r="F3560" i="34" s="1"/>
  <c r="J3560" i="34" s="1"/>
  <c r="C3561" i="34"/>
  <c r="F3561" i="34" s="1"/>
  <c r="J3561" i="34" s="1"/>
  <c r="C3562" i="34"/>
  <c r="F3562" i="34" s="1"/>
  <c r="J3562" i="34" s="1"/>
  <c r="C3563" i="34"/>
  <c r="F3563" i="34" s="1"/>
  <c r="J3563" i="34" s="1"/>
  <c r="C3564" i="34"/>
  <c r="F3564" i="34" s="1"/>
  <c r="J3564" i="34" s="1"/>
  <c r="C3565" i="34"/>
  <c r="F3565" i="34" s="1"/>
  <c r="J3565" i="34" s="1"/>
  <c r="C3566" i="34"/>
  <c r="F3566" i="34" s="1"/>
  <c r="J3566" i="34" s="1"/>
  <c r="C3567" i="34"/>
  <c r="F3567" i="34" s="1"/>
  <c r="J3567" i="34" s="1"/>
  <c r="C3568" i="34"/>
  <c r="F3568" i="34" s="1"/>
  <c r="J3568" i="34" s="1"/>
  <c r="C3569" i="34"/>
  <c r="F3569" i="34" s="1"/>
  <c r="J3569" i="34" s="1"/>
  <c r="C3570" i="34"/>
  <c r="F3570" i="34" s="1"/>
  <c r="J3570" i="34" s="1"/>
  <c r="C3571" i="34"/>
  <c r="F3571" i="34" s="1"/>
  <c r="J3571" i="34" s="1"/>
  <c r="C3572" i="34"/>
  <c r="C3573" i="34"/>
  <c r="F3573" i="34" s="1"/>
  <c r="J3573" i="34" s="1"/>
  <c r="C3574" i="34"/>
  <c r="F3574" i="34" s="1"/>
  <c r="J3574" i="34" s="1"/>
  <c r="C3575" i="34"/>
  <c r="F3575" i="34" s="1"/>
  <c r="J3575" i="34" s="1"/>
  <c r="C3576" i="34"/>
  <c r="F3576" i="34" s="1"/>
  <c r="J3576" i="34" s="1"/>
  <c r="C3577" i="34"/>
  <c r="F3577" i="34" s="1"/>
  <c r="J3577" i="34" s="1"/>
  <c r="C3578" i="34"/>
  <c r="F3578" i="34" s="1"/>
  <c r="J3578" i="34" s="1"/>
  <c r="C3579" i="34"/>
  <c r="F3579" i="34" s="1"/>
  <c r="J3579" i="34" s="1"/>
  <c r="C3580" i="34"/>
  <c r="F3580" i="34" s="1"/>
  <c r="J3580" i="34" s="1"/>
  <c r="C3581" i="34"/>
  <c r="F3581" i="34" s="1"/>
  <c r="J3581" i="34" s="1"/>
  <c r="C3582" i="34"/>
  <c r="F3582" i="34" s="1"/>
  <c r="J3582" i="34" s="1"/>
  <c r="C3583" i="34"/>
  <c r="F3583" i="34" s="1"/>
  <c r="J3583" i="34" s="1"/>
  <c r="C3584" i="34"/>
  <c r="F3584" i="34" s="1"/>
  <c r="J3584" i="34" s="1"/>
  <c r="C3585" i="34"/>
  <c r="F3585" i="34" s="1"/>
  <c r="J3585" i="34" s="1"/>
  <c r="C3586" i="34"/>
  <c r="F3586" i="34" s="1"/>
  <c r="J3586" i="34" s="1"/>
  <c r="C3587" i="34"/>
  <c r="F3587" i="34" s="1"/>
  <c r="J3587" i="34" s="1"/>
  <c r="C3588" i="34"/>
  <c r="F3588" i="34" s="1"/>
  <c r="J3588" i="34" s="1"/>
  <c r="C3589" i="34"/>
  <c r="F3589" i="34" s="1"/>
  <c r="J3589" i="34" s="1"/>
  <c r="C3590" i="34"/>
  <c r="F3590" i="34" s="1"/>
  <c r="J3590" i="34" s="1"/>
  <c r="C3591" i="34"/>
  <c r="F3591" i="34" s="1"/>
  <c r="J3591" i="34" s="1"/>
  <c r="C3592" i="34"/>
  <c r="C3593" i="34"/>
  <c r="F3593" i="34" s="1"/>
  <c r="J3593" i="34" s="1"/>
  <c r="C3594" i="34"/>
  <c r="F3594" i="34" s="1"/>
  <c r="J3594" i="34" s="1"/>
  <c r="C3595" i="34"/>
  <c r="F3595" i="34" s="1"/>
  <c r="J3595" i="34" s="1"/>
  <c r="C3596" i="34"/>
  <c r="F3596" i="34" s="1"/>
  <c r="J3596" i="34" s="1"/>
  <c r="C3597" i="34"/>
  <c r="F3597" i="34" s="1"/>
  <c r="J3597" i="34" s="1"/>
  <c r="C3598" i="34"/>
  <c r="F3598" i="34" s="1"/>
  <c r="J3598" i="34" s="1"/>
  <c r="C3599" i="34"/>
  <c r="F3599" i="34" s="1"/>
  <c r="J3599" i="34" s="1"/>
  <c r="C3600" i="34"/>
  <c r="F3600" i="34" s="1"/>
  <c r="J3600" i="34" s="1"/>
  <c r="C3601" i="34"/>
  <c r="F3601" i="34" s="1"/>
  <c r="J3601" i="34" s="1"/>
  <c r="C3602" i="34"/>
  <c r="F3602" i="34" s="1"/>
  <c r="J3602" i="34" s="1"/>
  <c r="C3603" i="34"/>
  <c r="F3603" i="34" s="1"/>
  <c r="J3603" i="34" s="1"/>
  <c r="C3604" i="34"/>
  <c r="F3604" i="34" s="1"/>
  <c r="J3604" i="34" s="1"/>
  <c r="C3605" i="34"/>
  <c r="F3605" i="34" s="1"/>
  <c r="J3605" i="34" s="1"/>
  <c r="C3606" i="34"/>
  <c r="F3606" i="34" s="1"/>
  <c r="J3606" i="34" s="1"/>
  <c r="C3607" i="34"/>
  <c r="F3607" i="34" s="1"/>
  <c r="J3607" i="34" s="1"/>
  <c r="C3608" i="34"/>
  <c r="F3608" i="34" s="1"/>
  <c r="J3608" i="34" s="1"/>
  <c r="C3609" i="34"/>
  <c r="F3609" i="34" s="1"/>
  <c r="J3609" i="34" s="1"/>
  <c r="C3610" i="34"/>
  <c r="F3610" i="34" s="1"/>
  <c r="J3610" i="34" s="1"/>
  <c r="C3611" i="34"/>
  <c r="F3611" i="34" s="1"/>
  <c r="J3611" i="34" s="1"/>
  <c r="C3612" i="34"/>
  <c r="C3613" i="34"/>
  <c r="F3613" i="34" s="1"/>
  <c r="J3613" i="34" s="1"/>
  <c r="C3614" i="34"/>
  <c r="F3614" i="34" s="1"/>
  <c r="J3614" i="34" s="1"/>
  <c r="C3615" i="34"/>
  <c r="F3615" i="34" s="1"/>
  <c r="J3615" i="34" s="1"/>
  <c r="C3616" i="34"/>
  <c r="F3616" i="34" s="1"/>
  <c r="J3616" i="34" s="1"/>
  <c r="C3617" i="34"/>
  <c r="F3617" i="34" s="1"/>
  <c r="J3617" i="34" s="1"/>
  <c r="C3618" i="34"/>
  <c r="C3619" i="34"/>
  <c r="F3619" i="34" s="1"/>
  <c r="J3619" i="34" s="1"/>
  <c r="C3620" i="34"/>
  <c r="F3620" i="34" s="1"/>
  <c r="J3620" i="34" s="1"/>
  <c r="C3621" i="34"/>
  <c r="F3621" i="34" s="1"/>
  <c r="J3621" i="34" s="1"/>
  <c r="C3622" i="34"/>
  <c r="F3622" i="34" s="1"/>
  <c r="J3622" i="34" s="1"/>
  <c r="C3623" i="34"/>
  <c r="F3623" i="34" s="1"/>
  <c r="J3623" i="34" s="1"/>
  <c r="C3624" i="34"/>
  <c r="F3624" i="34" s="1"/>
  <c r="J3624" i="34" s="1"/>
  <c r="C3625" i="34"/>
  <c r="F3625" i="34" s="1"/>
  <c r="J3625" i="34" s="1"/>
  <c r="C3626" i="34"/>
  <c r="F3626" i="34" s="1"/>
  <c r="J3626" i="34" s="1"/>
  <c r="C3627" i="34"/>
  <c r="F3627" i="34" s="1"/>
  <c r="J3627" i="34" s="1"/>
  <c r="C3628" i="34"/>
  <c r="F3628" i="34" s="1"/>
  <c r="J3628" i="34" s="1"/>
  <c r="C3629" i="34"/>
  <c r="F3629" i="34" s="1"/>
  <c r="J3629" i="34" s="1"/>
  <c r="C3630" i="34"/>
  <c r="F3630" i="34" s="1"/>
  <c r="J3630" i="34" s="1"/>
  <c r="C3631" i="34"/>
  <c r="F3631" i="34" s="1"/>
  <c r="J3631" i="34" s="1"/>
  <c r="C3632" i="34"/>
  <c r="C3633" i="34"/>
  <c r="F3633" i="34" s="1"/>
  <c r="J3633" i="34" s="1"/>
  <c r="C3634" i="34"/>
  <c r="F3634" i="34" s="1"/>
  <c r="J3634" i="34" s="1"/>
  <c r="C3635" i="34"/>
  <c r="F3635" i="34" s="1"/>
  <c r="J3635" i="34" s="1"/>
  <c r="C3636" i="34"/>
  <c r="F3636" i="34" s="1"/>
  <c r="J3636" i="34" s="1"/>
  <c r="C3637" i="34"/>
  <c r="F3637" i="34" s="1"/>
  <c r="J3637" i="34" s="1"/>
  <c r="C3638" i="34"/>
  <c r="F3638" i="34" s="1"/>
  <c r="J3638" i="34" s="1"/>
  <c r="C3639" i="34"/>
  <c r="F3639" i="34" s="1"/>
  <c r="J3639" i="34" s="1"/>
  <c r="C3640" i="34"/>
  <c r="F3640" i="34" s="1"/>
  <c r="J3640" i="34" s="1"/>
  <c r="C3641" i="34"/>
  <c r="F3641" i="34" s="1"/>
  <c r="J3641" i="34" s="1"/>
  <c r="C3642" i="34"/>
  <c r="F3642" i="34" s="1"/>
  <c r="J3642" i="34" s="1"/>
  <c r="C3643" i="34"/>
  <c r="F3643" i="34" s="1"/>
  <c r="J3643" i="34" s="1"/>
  <c r="C3644" i="34"/>
  <c r="F3644" i="34" s="1"/>
  <c r="J3644" i="34" s="1"/>
  <c r="C3645" i="34"/>
  <c r="F3645" i="34" s="1"/>
  <c r="J3645" i="34" s="1"/>
  <c r="C3646" i="34"/>
  <c r="F3646" i="34" s="1"/>
  <c r="J3646" i="34" s="1"/>
  <c r="C3647" i="34"/>
  <c r="F3647" i="34" s="1"/>
  <c r="J3647" i="34" s="1"/>
  <c r="C3648" i="34"/>
  <c r="F3648" i="34" s="1"/>
  <c r="J3648" i="34" s="1"/>
  <c r="C3649" i="34"/>
  <c r="F3649" i="34" s="1"/>
  <c r="J3649" i="34" s="1"/>
  <c r="C3650" i="34"/>
  <c r="F3650" i="34" s="1"/>
  <c r="J3650" i="34" s="1"/>
  <c r="C3651" i="34"/>
  <c r="F3651" i="34" s="1"/>
  <c r="J3651" i="34" s="1"/>
  <c r="C3652" i="34"/>
  <c r="C3653" i="34"/>
  <c r="F3653" i="34" s="1"/>
  <c r="J3653" i="34" s="1"/>
  <c r="C3654" i="34"/>
  <c r="F3654" i="34" s="1"/>
  <c r="J3654" i="34" s="1"/>
  <c r="C3655" i="34"/>
  <c r="F3655" i="34" s="1"/>
  <c r="J3655" i="34" s="1"/>
  <c r="C3656" i="34"/>
  <c r="F3656" i="34" s="1"/>
  <c r="J3656" i="34" s="1"/>
  <c r="C3657" i="34"/>
  <c r="F3657" i="34" s="1"/>
  <c r="J3657" i="34" s="1"/>
  <c r="C3658" i="34"/>
  <c r="C3659" i="34"/>
  <c r="F3659" i="34" s="1"/>
  <c r="J3659" i="34" s="1"/>
  <c r="C3660" i="34"/>
  <c r="F3660" i="34" s="1"/>
  <c r="J3660" i="34" s="1"/>
  <c r="C3661" i="34"/>
  <c r="F3661" i="34" s="1"/>
  <c r="J3661" i="34" s="1"/>
  <c r="C3662" i="34"/>
  <c r="F3662" i="34" s="1"/>
  <c r="J3662" i="34" s="1"/>
  <c r="C3663" i="34"/>
  <c r="F3663" i="34" s="1"/>
  <c r="J3663" i="34" s="1"/>
  <c r="C3664" i="34"/>
  <c r="F3664" i="34" s="1"/>
  <c r="J3664" i="34" s="1"/>
  <c r="C3665" i="34"/>
  <c r="F3665" i="34" s="1"/>
  <c r="J3665" i="34" s="1"/>
  <c r="C3666" i="34"/>
  <c r="F3666" i="34" s="1"/>
  <c r="J3666" i="34" s="1"/>
  <c r="C3667" i="34"/>
  <c r="F3667" i="34" s="1"/>
  <c r="J3667" i="34" s="1"/>
  <c r="C3668" i="34"/>
  <c r="F3668" i="34" s="1"/>
  <c r="J3668" i="34" s="1"/>
  <c r="C3669" i="34"/>
  <c r="F3669" i="34" s="1"/>
  <c r="J3669" i="34" s="1"/>
  <c r="C3670" i="34"/>
  <c r="F3670" i="34" s="1"/>
  <c r="J3670" i="34" s="1"/>
  <c r="C3671" i="34"/>
  <c r="F3671" i="34" s="1"/>
  <c r="J3671" i="34" s="1"/>
  <c r="C3672" i="34"/>
  <c r="C3673" i="34"/>
  <c r="F3673" i="34" s="1"/>
  <c r="J3673" i="34" s="1"/>
  <c r="C3674" i="34"/>
  <c r="F3674" i="34" s="1"/>
  <c r="J3674" i="34" s="1"/>
  <c r="C3675" i="34"/>
  <c r="F3675" i="34" s="1"/>
  <c r="J3675" i="34" s="1"/>
  <c r="C3676" i="34"/>
  <c r="F3676" i="34" s="1"/>
  <c r="J3676" i="34" s="1"/>
  <c r="C3677" i="34"/>
  <c r="F3677" i="34" s="1"/>
  <c r="J3677" i="34" s="1"/>
  <c r="C3678" i="34"/>
  <c r="F3678" i="34" s="1"/>
  <c r="J3678" i="34" s="1"/>
  <c r="C3679" i="34"/>
  <c r="F3679" i="34" s="1"/>
  <c r="J3679" i="34" s="1"/>
  <c r="C3680" i="34"/>
  <c r="F3680" i="34" s="1"/>
  <c r="J3680" i="34" s="1"/>
  <c r="C3681" i="34"/>
  <c r="F3681" i="34" s="1"/>
  <c r="J3681" i="34" s="1"/>
  <c r="C3682" i="34"/>
  <c r="F3682" i="34" s="1"/>
  <c r="J3682" i="34" s="1"/>
  <c r="C3683" i="34"/>
  <c r="F3683" i="34" s="1"/>
  <c r="J3683" i="34" s="1"/>
  <c r="C3684" i="34"/>
  <c r="F3684" i="34" s="1"/>
  <c r="J3684" i="34" s="1"/>
  <c r="C3685" i="34"/>
  <c r="F3685" i="34" s="1"/>
  <c r="J3685" i="34" s="1"/>
  <c r="C3686" i="34"/>
  <c r="F3686" i="34" s="1"/>
  <c r="J3686" i="34" s="1"/>
  <c r="C3687" i="34"/>
  <c r="F3687" i="34" s="1"/>
  <c r="J3687" i="34" s="1"/>
  <c r="C3688" i="34"/>
  <c r="F3688" i="34" s="1"/>
  <c r="J3688" i="34" s="1"/>
  <c r="C3689" i="34"/>
  <c r="F3689" i="34" s="1"/>
  <c r="J3689" i="34" s="1"/>
  <c r="C3690" i="34"/>
  <c r="F3690" i="34" s="1"/>
  <c r="J3690" i="34" s="1"/>
  <c r="C3691" i="34"/>
  <c r="F3691" i="34" s="1"/>
  <c r="J3691" i="34" s="1"/>
  <c r="C3692" i="34"/>
  <c r="F3692" i="34" s="1"/>
  <c r="J3692" i="34" s="1"/>
  <c r="C3693" i="34"/>
  <c r="F3693" i="34" s="1"/>
  <c r="J3693" i="34" s="1"/>
  <c r="C3694" i="34"/>
  <c r="F3694" i="34" s="1"/>
  <c r="J3694" i="34" s="1"/>
  <c r="C3695" i="34"/>
  <c r="F3695" i="34" s="1"/>
  <c r="J3695" i="34" s="1"/>
  <c r="C3696" i="34"/>
  <c r="F3696" i="34" s="1"/>
  <c r="J3696" i="34" s="1"/>
  <c r="C3697" i="34"/>
  <c r="F3697" i="34" s="1"/>
  <c r="J3697" i="34" s="1"/>
  <c r="C3698" i="34"/>
  <c r="C3699" i="34"/>
  <c r="F3699" i="34" s="1"/>
  <c r="J3699" i="34" s="1"/>
  <c r="C3700" i="34"/>
  <c r="F3700" i="34" s="1"/>
  <c r="J3700" i="34" s="1"/>
  <c r="C3701" i="34"/>
  <c r="F3701" i="34" s="1"/>
  <c r="J3701" i="34" s="1"/>
  <c r="C3702" i="34"/>
  <c r="F3702" i="34" s="1"/>
  <c r="J3702" i="34" s="1"/>
  <c r="C3703" i="34"/>
  <c r="F3703" i="34" s="1"/>
  <c r="J3703" i="34" s="1"/>
  <c r="C3704" i="34"/>
  <c r="F3704" i="34" s="1"/>
  <c r="J3704" i="34" s="1"/>
  <c r="C3705" i="34"/>
  <c r="F3705" i="34" s="1"/>
  <c r="J3705" i="34" s="1"/>
  <c r="C3706" i="34"/>
  <c r="F3706" i="34" s="1"/>
  <c r="J3706" i="34" s="1"/>
  <c r="C3707" i="34"/>
  <c r="F3707" i="34" s="1"/>
  <c r="J3707" i="34" s="1"/>
  <c r="C3708" i="34"/>
  <c r="F3708" i="34" s="1"/>
  <c r="J3708" i="34" s="1"/>
  <c r="C3709" i="34"/>
  <c r="F3709" i="34" s="1"/>
  <c r="J3709" i="34" s="1"/>
  <c r="C3710" i="34"/>
  <c r="F3710" i="34" s="1"/>
  <c r="J3710" i="34" s="1"/>
  <c r="C3711" i="34"/>
  <c r="F3711" i="34" s="1"/>
  <c r="J3711" i="34" s="1"/>
  <c r="C3712" i="34"/>
  <c r="C3713" i="34"/>
  <c r="F3713" i="34" s="1"/>
  <c r="J3713" i="34" s="1"/>
  <c r="C3714" i="34"/>
  <c r="F3714" i="34" s="1"/>
  <c r="J3714" i="34" s="1"/>
  <c r="C3715" i="34"/>
  <c r="F3715" i="34" s="1"/>
  <c r="J3715" i="34" s="1"/>
  <c r="C3716" i="34"/>
  <c r="F3716" i="34" s="1"/>
  <c r="J3716" i="34" s="1"/>
  <c r="C3717" i="34"/>
  <c r="F3717" i="34" s="1"/>
  <c r="J3717" i="34" s="1"/>
  <c r="C3718" i="34"/>
  <c r="F3718" i="34" s="1"/>
  <c r="J3718" i="34" s="1"/>
  <c r="C3719" i="34"/>
  <c r="F3719" i="34" s="1"/>
  <c r="J3719" i="34" s="1"/>
  <c r="C3720" i="34"/>
  <c r="F3720" i="34" s="1"/>
  <c r="J3720" i="34" s="1"/>
  <c r="C3721" i="34"/>
  <c r="F3721" i="34" s="1"/>
  <c r="J3721" i="34" s="1"/>
  <c r="C3722" i="34"/>
  <c r="F3722" i="34" s="1"/>
  <c r="J3722" i="34" s="1"/>
  <c r="C3723" i="34"/>
  <c r="F3723" i="34" s="1"/>
  <c r="J3723" i="34" s="1"/>
  <c r="C3724" i="34"/>
  <c r="F3724" i="34" s="1"/>
  <c r="J3724" i="34" s="1"/>
  <c r="C3725" i="34"/>
  <c r="F3725" i="34" s="1"/>
  <c r="J3725" i="34" s="1"/>
  <c r="C3726" i="34"/>
  <c r="F3726" i="34" s="1"/>
  <c r="J3726" i="34" s="1"/>
  <c r="C3727" i="34"/>
  <c r="F3727" i="34" s="1"/>
  <c r="J3727" i="34" s="1"/>
  <c r="C3728" i="34"/>
  <c r="F3728" i="34" s="1"/>
  <c r="J3728" i="34" s="1"/>
  <c r="C3729" i="34"/>
  <c r="F3729" i="34" s="1"/>
  <c r="J3729" i="34" s="1"/>
  <c r="C3730" i="34"/>
  <c r="F3730" i="34" s="1"/>
  <c r="J3730" i="34" s="1"/>
  <c r="C3731" i="34"/>
  <c r="F3731" i="34" s="1"/>
  <c r="J3731" i="34" s="1"/>
  <c r="C3732" i="34"/>
  <c r="C3733" i="34"/>
  <c r="F3733" i="34" s="1"/>
  <c r="J3733" i="34" s="1"/>
  <c r="C3734" i="34"/>
  <c r="F3734" i="34" s="1"/>
  <c r="J3734" i="34" s="1"/>
  <c r="C3735" i="34"/>
  <c r="F3735" i="34" s="1"/>
  <c r="J3735" i="34" s="1"/>
  <c r="C3736" i="34"/>
  <c r="F3736" i="34" s="1"/>
  <c r="J3736" i="34" s="1"/>
  <c r="C3737" i="34"/>
  <c r="F3737" i="34" s="1"/>
  <c r="J3737" i="34" s="1"/>
  <c r="C3738" i="34"/>
  <c r="F3738" i="34" s="1"/>
  <c r="J3738" i="34" s="1"/>
  <c r="C3739" i="34"/>
  <c r="F3739" i="34" s="1"/>
  <c r="J3739" i="34" s="1"/>
  <c r="C3740" i="34"/>
  <c r="F3740" i="34" s="1"/>
  <c r="J3740" i="34" s="1"/>
  <c r="C3741" i="34"/>
  <c r="F3741" i="34" s="1"/>
  <c r="J3741" i="34" s="1"/>
  <c r="C3742" i="34"/>
  <c r="F3742" i="34" s="1"/>
  <c r="J3742" i="34" s="1"/>
  <c r="C3743" i="34"/>
  <c r="F3743" i="34" s="1"/>
  <c r="J3743" i="34" s="1"/>
  <c r="C3744" i="34"/>
  <c r="F3744" i="34" s="1"/>
  <c r="J3744" i="34" s="1"/>
  <c r="C3745" i="34"/>
  <c r="F3745" i="34" s="1"/>
  <c r="J3745" i="34" s="1"/>
  <c r="C3746" i="34"/>
  <c r="F3746" i="34" s="1"/>
  <c r="J3746" i="34" s="1"/>
  <c r="C3747" i="34"/>
  <c r="F3747" i="34" s="1"/>
  <c r="J3747" i="34" s="1"/>
  <c r="C3748" i="34"/>
  <c r="F3748" i="34" s="1"/>
  <c r="J3748" i="34" s="1"/>
  <c r="C3749" i="34"/>
  <c r="F3749" i="34" s="1"/>
  <c r="J3749" i="34" s="1"/>
  <c r="C3750" i="34"/>
  <c r="F3750" i="34" s="1"/>
  <c r="J3750" i="34" s="1"/>
  <c r="C3751" i="34"/>
  <c r="F3751" i="34" s="1"/>
  <c r="J3751" i="34" s="1"/>
  <c r="C3752" i="34"/>
  <c r="C3753" i="34"/>
  <c r="F3753" i="34" s="1"/>
  <c r="J3753" i="34" s="1"/>
  <c r="C3754" i="34"/>
  <c r="F3754" i="34" s="1"/>
  <c r="J3754" i="34" s="1"/>
  <c r="C3755" i="34"/>
  <c r="F3755" i="34" s="1"/>
  <c r="J3755" i="34" s="1"/>
  <c r="C3756" i="34"/>
  <c r="F3756" i="34" s="1"/>
  <c r="J3756" i="34" s="1"/>
  <c r="C3757" i="34"/>
  <c r="F3757" i="34" s="1"/>
  <c r="J3757" i="34" s="1"/>
  <c r="C3758" i="34"/>
  <c r="C3759" i="34"/>
  <c r="F3759" i="34" s="1"/>
  <c r="J3759" i="34" s="1"/>
  <c r="C3760" i="34"/>
  <c r="F3760" i="34" s="1"/>
  <c r="J3760" i="34" s="1"/>
  <c r="C3761" i="34"/>
  <c r="F3761" i="34" s="1"/>
  <c r="J3761" i="34" s="1"/>
  <c r="C3762" i="34"/>
  <c r="F3762" i="34" s="1"/>
  <c r="J3762" i="34" s="1"/>
  <c r="C3763" i="34"/>
  <c r="F3763" i="34" s="1"/>
  <c r="J3763" i="34" s="1"/>
  <c r="C3764" i="34"/>
  <c r="F3764" i="34" s="1"/>
  <c r="J3764" i="34" s="1"/>
  <c r="C3765" i="34"/>
  <c r="F3765" i="34" s="1"/>
  <c r="J3765" i="34" s="1"/>
  <c r="C3766" i="34"/>
  <c r="F3766" i="34" s="1"/>
  <c r="J3766" i="34" s="1"/>
  <c r="C3767" i="34"/>
  <c r="F3767" i="34" s="1"/>
  <c r="J3767" i="34" s="1"/>
  <c r="C3768" i="34"/>
  <c r="F3768" i="34" s="1"/>
  <c r="J3768" i="34" s="1"/>
  <c r="C3769" i="34"/>
  <c r="F3769" i="34" s="1"/>
  <c r="J3769" i="34" s="1"/>
  <c r="C3770" i="34"/>
  <c r="F3770" i="34" s="1"/>
  <c r="J3770" i="34" s="1"/>
  <c r="C3771" i="34"/>
  <c r="F3771" i="34" s="1"/>
  <c r="J3771" i="34" s="1"/>
  <c r="C3772" i="34"/>
  <c r="C3773" i="34"/>
  <c r="F3773" i="34" s="1"/>
  <c r="J3773" i="34" s="1"/>
  <c r="C3774" i="34"/>
  <c r="F3774" i="34" s="1"/>
  <c r="J3774" i="34" s="1"/>
  <c r="C3775" i="34"/>
  <c r="F3775" i="34" s="1"/>
  <c r="J3775" i="34" s="1"/>
  <c r="C3776" i="34"/>
  <c r="F3776" i="34" s="1"/>
  <c r="J3776" i="34" s="1"/>
  <c r="C3777" i="34"/>
  <c r="F3777" i="34" s="1"/>
  <c r="J3777" i="34" s="1"/>
  <c r="C3778" i="34"/>
  <c r="C3779" i="34"/>
  <c r="F3779" i="34" s="1"/>
  <c r="J3779" i="34" s="1"/>
  <c r="C3780" i="34"/>
  <c r="F3780" i="34" s="1"/>
  <c r="J3780" i="34" s="1"/>
  <c r="C3781" i="34"/>
  <c r="F3781" i="34" s="1"/>
  <c r="J3781" i="34" s="1"/>
  <c r="C3782" i="34"/>
  <c r="F3782" i="34" s="1"/>
  <c r="J3782" i="34" s="1"/>
  <c r="C3783" i="34"/>
  <c r="F3783" i="34" s="1"/>
  <c r="J3783" i="34" s="1"/>
  <c r="C3784" i="34"/>
  <c r="F3784" i="34" s="1"/>
  <c r="J3784" i="34" s="1"/>
  <c r="C3785" i="34"/>
  <c r="F3785" i="34" s="1"/>
  <c r="J3785" i="34" s="1"/>
  <c r="C3786" i="34"/>
  <c r="F3786" i="34" s="1"/>
  <c r="J3786" i="34" s="1"/>
  <c r="C3787" i="34"/>
  <c r="F3787" i="34" s="1"/>
  <c r="J3787" i="34" s="1"/>
  <c r="C3788" i="34"/>
  <c r="F3788" i="34" s="1"/>
  <c r="J3788" i="34" s="1"/>
  <c r="C3789" i="34"/>
  <c r="F3789" i="34" s="1"/>
  <c r="J3789" i="34" s="1"/>
  <c r="C3790" i="34"/>
  <c r="F3790" i="34" s="1"/>
  <c r="J3790" i="34" s="1"/>
  <c r="C3791" i="34"/>
  <c r="F3791" i="34" s="1"/>
  <c r="J3791" i="34" s="1"/>
  <c r="C3792" i="34"/>
  <c r="C3793" i="34"/>
  <c r="F3793" i="34" s="1"/>
  <c r="J3793" i="34" s="1"/>
  <c r="C3794" i="34"/>
  <c r="F3794" i="34" s="1"/>
  <c r="J3794" i="34" s="1"/>
  <c r="C3795" i="34"/>
  <c r="F3795" i="34" s="1"/>
  <c r="J3795" i="34" s="1"/>
  <c r="C3796" i="34"/>
  <c r="F3796" i="34" s="1"/>
  <c r="J3796" i="34" s="1"/>
  <c r="C3797" i="34"/>
  <c r="F3797" i="34" s="1"/>
  <c r="J3797" i="34" s="1"/>
  <c r="C3798" i="34"/>
  <c r="C3799" i="34"/>
  <c r="F3799" i="34" s="1"/>
  <c r="J3799" i="34" s="1"/>
  <c r="C3800" i="34"/>
  <c r="F3800" i="34" s="1"/>
  <c r="J3800" i="34" s="1"/>
  <c r="C3801" i="34"/>
  <c r="F3801" i="34" s="1"/>
  <c r="J3801" i="34" s="1"/>
  <c r="C3802" i="34"/>
  <c r="F3802" i="34" s="1"/>
  <c r="J3802" i="34" s="1"/>
  <c r="C3803" i="34"/>
  <c r="F3803" i="34" s="1"/>
  <c r="J3803" i="34" s="1"/>
  <c r="C3804" i="34"/>
  <c r="F3804" i="34" s="1"/>
  <c r="J3804" i="34" s="1"/>
  <c r="C3805" i="34"/>
  <c r="F3805" i="34" s="1"/>
  <c r="J3805" i="34" s="1"/>
  <c r="C3806" i="34"/>
  <c r="F3806" i="34" s="1"/>
  <c r="J3806" i="34" s="1"/>
  <c r="C3807" i="34"/>
  <c r="F3807" i="34" s="1"/>
  <c r="J3807" i="34" s="1"/>
  <c r="C3808" i="34"/>
  <c r="F3808" i="34" s="1"/>
  <c r="J3808" i="34" s="1"/>
  <c r="C3809" i="34"/>
  <c r="F3809" i="34" s="1"/>
  <c r="J3809" i="34" s="1"/>
  <c r="C3810" i="34"/>
  <c r="F3810" i="34" s="1"/>
  <c r="J3810" i="34" s="1"/>
  <c r="C3811" i="34"/>
  <c r="F3811" i="34" s="1"/>
  <c r="J3811" i="34" s="1"/>
  <c r="C3812" i="34"/>
  <c r="C3813" i="34"/>
  <c r="F3813" i="34" s="1"/>
  <c r="J3813" i="34" s="1"/>
  <c r="C3814" i="34"/>
  <c r="F3814" i="34" s="1"/>
  <c r="J3814" i="34" s="1"/>
  <c r="C3815" i="34"/>
  <c r="F3815" i="34" s="1"/>
  <c r="J3815" i="34" s="1"/>
  <c r="C3816" i="34"/>
  <c r="F3816" i="34" s="1"/>
  <c r="J3816" i="34" s="1"/>
  <c r="C3817" i="34"/>
  <c r="F3817" i="34" s="1"/>
  <c r="J3817" i="34" s="1"/>
  <c r="C3818" i="34"/>
  <c r="F3818" i="34" s="1"/>
  <c r="J3818" i="34" s="1"/>
  <c r="C3819" i="34"/>
  <c r="F3819" i="34" s="1"/>
  <c r="J3819" i="34" s="1"/>
  <c r="C3820" i="34"/>
  <c r="F3820" i="34" s="1"/>
  <c r="J3820" i="34" s="1"/>
  <c r="C3821" i="34"/>
  <c r="F3821" i="34" s="1"/>
  <c r="J3821" i="34" s="1"/>
  <c r="C3822" i="34"/>
  <c r="F3822" i="34" s="1"/>
  <c r="J3822" i="34" s="1"/>
  <c r="C3823" i="34"/>
  <c r="F3823" i="34" s="1"/>
  <c r="J3823" i="34" s="1"/>
  <c r="C3824" i="34"/>
  <c r="F3824" i="34" s="1"/>
  <c r="J3824" i="34" s="1"/>
  <c r="C3825" i="34"/>
  <c r="F3825" i="34" s="1"/>
  <c r="J3825" i="34" s="1"/>
  <c r="C3826" i="34"/>
  <c r="F3826" i="34" s="1"/>
  <c r="J3826" i="34" s="1"/>
  <c r="C3827" i="34"/>
  <c r="F3827" i="34" s="1"/>
  <c r="J3827" i="34" s="1"/>
  <c r="C3828" i="34"/>
  <c r="F3828" i="34" s="1"/>
  <c r="J3828" i="34" s="1"/>
  <c r="C3829" i="34"/>
  <c r="F3829" i="34" s="1"/>
  <c r="J3829" i="34" s="1"/>
  <c r="C3830" i="34"/>
  <c r="F3830" i="34" s="1"/>
  <c r="J3830" i="34" s="1"/>
  <c r="C3831" i="34"/>
  <c r="F3831" i="34" s="1"/>
  <c r="J3831" i="34" s="1"/>
  <c r="C3832" i="34"/>
  <c r="C3833" i="34"/>
  <c r="F3833" i="34" s="1"/>
  <c r="J3833" i="34" s="1"/>
  <c r="C3834" i="34"/>
  <c r="F3834" i="34" s="1"/>
  <c r="J3834" i="34" s="1"/>
  <c r="C3835" i="34"/>
  <c r="F3835" i="34" s="1"/>
  <c r="J3835" i="34" s="1"/>
  <c r="C3836" i="34"/>
  <c r="F3836" i="34" s="1"/>
  <c r="J3836" i="34" s="1"/>
  <c r="C3837" i="34"/>
  <c r="F3837" i="34" s="1"/>
  <c r="J3837" i="34" s="1"/>
  <c r="C3838" i="34"/>
  <c r="F3838" i="34" s="1"/>
  <c r="J3838" i="34" s="1"/>
  <c r="C3839" i="34"/>
  <c r="F3839" i="34" s="1"/>
  <c r="J3839" i="34" s="1"/>
  <c r="C3840" i="34"/>
  <c r="F3840" i="34" s="1"/>
  <c r="J3840" i="34" s="1"/>
  <c r="C3841" i="34"/>
  <c r="F3841" i="34" s="1"/>
  <c r="J3841" i="34" s="1"/>
  <c r="C3842" i="34"/>
  <c r="F3842" i="34" s="1"/>
  <c r="J3842" i="34" s="1"/>
  <c r="C3843" i="34"/>
  <c r="F3843" i="34" s="1"/>
  <c r="J3843" i="34" s="1"/>
  <c r="C3844" i="34"/>
  <c r="F3844" i="34" s="1"/>
  <c r="J3844" i="34" s="1"/>
  <c r="C3845" i="34"/>
  <c r="F3845" i="34" s="1"/>
  <c r="J3845" i="34" s="1"/>
  <c r="C3846" i="34"/>
  <c r="F3846" i="34" s="1"/>
  <c r="J3846" i="34" s="1"/>
  <c r="C3847" i="34"/>
  <c r="F3847" i="34" s="1"/>
  <c r="J3847" i="34" s="1"/>
  <c r="C3848" i="34"/>
  <c r="F3848" i="34" s="1"/>
  <c r="J3848" i="34" s="1"/>
  <c r="C3849" i="34"/>
  <c r="F3849" i="34" s="1"/>
  <c r="J3849" i="34" s="1"/>
  <c r="C3850" i="34"/>
  <c r="F3850" i="34" s="1"/>
  <c r="J3850" i="34" s="1"/>
  <c r="C3851" i="34"/>
  <c r="F3851" i="34" s="1"/>
  <c r="J3851" i="34" s="1"/>
  <c r="C3852" i="34"/>
  <c r="C3853" i="34"/>
  <c r="F3853" i="34" s="1"/>
  <c r="J3853" i="34" s="1"/>
  <c r="C3854" i="34"/>
  <c r="F3854" i="34" s="1"/>
  <c r="J3854" i="34" s="1"/>
  <c r="C3855" i="34"/>
  <c r="F3855" i="34" s="1"/>
  <c r="J3855" i="34" s="1"/>
  <c r="C3856" i="34"/>
  <c r="F3856" i="34" s="1"/>
  <c r="J3856" i="34" s="1"/>
  <c r="C3857" i="34"/>
  <c r="F3857" i="34" s="1"/>
  <c r="J3857" i="34" s="1"/>
  <c r="C3858" i="34"/>
  <c r="F3858" i="34" s="1"/>
  <c r="J3858" i="34" s="1"/>
  <c r="C3859" i="34"/>
  <c r="F3859" i="34" s="1"/>
  <c r="J3859" i="34" s="1"/>
  <c r="C3860" i="34"/>
  <c r="F3860" i="34" s="1"/>
  <c r="J3860" i="34" s="1"/>
  <c r="C3861" i="34"/>
  <c r="F3861" i="34" s="1"/>
  <c r="J3861" i="34" s="1"/>
  <c r="C3862" i="34"/>
  <c r="F3862" i="34" s="1"/>
  <c r="J3862" i="34" s="1"/>
  <c r="C3863" i="34"/>
  <c r="F3863" i="34" s="1"/>
  <c r="J3863" i="34" s="1"/>
  <c r="C3864" i="34"/>
  <c r="F3864" i="34" s="1"/>
  <c r="J3864" i="34" s="1"/>
  <c r="C3865" i="34"/>
  <c r="F3865" i="34" s="1"/>
  <c r="J3865" i="34" s="1"/>
  <c r="C3866" i="34"/>
  <c r="F3866" i="34" s="1"/>
  <c r="J3866" i="34" s="1"/>
  <c r="C3867" i="34"/>
  <c r="F3867" i="34" s="1"/>
  <c r="J3867" i="34" s="1"/>
  <c r="C3868" i="34"/>
  <c r="F3868" i="34" s="1"/>
  <c r="J3868" i="34" s="1"/>
  <c r="C3869" i="34"/>
  <c r="F3869" i="34" s="1"/>
  <c r="J3869" i="34" s="1"/>
  <c r="C3870" i="34"/>
  <c r="F3870" i="34" s="1"/>
  <c r="J3870" i="34" s="1"/>
  <c r="C3871" i="34"/>
  <c r="F3871" i="34" s="1"/>
  <c r="J3871" i="34" s="1"/>
  <c r="C3872" i="34"/>
  <c r="C3873" i="34"/>
  <c r="F3873" i="34" s="1"/>
  <c r="J3873" i="34" s="1"/>
  <c r="C3874" i="34"/>
  <c r="F3874" i="34" s="1"/>
  <c r="J3874" i="34" s="1"/>
  <c r="C3875" i="34"/>
  <c r="F3875" i="34" s="1"/>
  <c r="J3875" i="34" s="1"/>
  <c r="C3876" i="34"/>
  <c r="F3876" i="34" s="1"/>
  <c r="J3876" i="34" s="1"/>
  <c r="C3877" i="34"/>
  <c r="F3877" i="34" s="1"/>
  <c r="J3877" i="34" s="1"/>
  <c r="C3878" i="34"/>
  <c r="F3878" i="34" s="1"/>
  <c r="J3878" i="34" s="1"/>
  <c r="C3879" i="34"/>
  <c r="F3879" i="34" s="1"/>
  <c r="J3879" i="34" s="1"/>
  <c r="C3880" i="34"/>
  <c r="F3880" i="34" s="1"/>
  <c r="J3880" i="34" s="1"/>
  <c r="C3881" i="34"/>
  <c r="F3881" i="34" s="1"/>
  <c r="J3881" i="34" s="1"/>
  <c r="C3882" i="34"/>
  <c r="F3882" i="34" s="1"/>
  <c r="J3882" i="34" s="1"/>
  <c r="C3883" i="34"/>
  <c r="F3883" i="34" s="1"/>
  <c r="J3883" i="34" s="1"/>
  <c r="C3884" i="34"/>
  <c r="F3884" i="34" s="1"/>
  <c r="J3884" i="34" s="1"/>
  <c r="C3885" i="34"/>
  <c r="F3885" i="34" s="1"/>
  <c r="J3885" i="34" s="1"/>
  <c r="C3886" i="34"/>
  <c r="F3886" i="34" s="1"/>
  <c r="J3886" i="34" s="1"/>
  <c r="C3887" i="34"/>
  <c r="F3887" i="34" s="1"/>
  <c r="J3887" i="34" s="1"/>
  <c r="C3888" i="34"/>
  <c r="F3888" i="34" s="1"/>
  <c r="J3888" i="34" s="1"/>
  <c r="C3889" i="34"/>
  <c r="F3889" i="34" s="1"/>
  <c r="J3889" i="34" s="1"/>
  <c r="C3890" i="34"/>
  <c r="F3890" i="34" s="1"/>
  <c r="J3890" i="34" s="1"/>
  <c r="C3891" i="34"/>
  <c r="F3891" i="34" s="1"/>
  <c r="J3891" i="34" s="1"/>
  <c r="C3892" i="34"/>
  <c r="F3892" i="34" s="1"/>
  <c r="J3892" i="34" s="1"/>
  <c r="C3893" i="34"/>
  <c r="F3893" i="34" s="1"/>
  <c r="J3893" i="34" s="1"/>
  <c r="C3894" i="34"/>
  <c r="F3894" i="34" s="1"/>
  <c r="J3894" i="34" s="1"/>
  <c r="C3895" i="34"/>
  <c r="F3895" i="34" s="1"/>
  <c r="J3895" i="34" s="1"/>
  <c r="C3896" i="34"/>
  <c r="F3896" i="34" s="1"/>
  <c r="J3896" i="34" s="1"/>
  <c r="C3897" i="34"/>
  <c r="F3897" i="34" s="1"/>
  <c r="J3897" i="34" s="1"/>
  <c r="C3898" i="34"/>
  <c r="C3899" i="34"/>
  <c r="F3899" i="34" s="1"/>
  <c r="J3899" i="34" s="1"/>
  <c r="C3900" i="34"/>
  <c r="F3900" i="34" s="1"/>
  <c r="J3900" i="34" s="1"/>
  <c r="C3901" i="34"/>
  <c r="F3901" i="34" s="1"/>
  <c r="J3901" i="34" s="1"/>
  <c r="C3902" i="34"/>
  <c r="F3902" i="34" s="1"/>
  <c r="J3902" i="34" s="1"/>
  <c r="C3903" i="34"/>
  <c r="F3903" i="34" s="1"/>
  <c r="J3903" i="34" s="1"/>
  <c r="C3904" i="34"/>
  <c r="F3904" i="34" s="1"/>
  <c r="J3904" i="34" s="1"/>
  <c r="C3905" i="34"/>
  <c r="F3905" i="34" s="1"/>
  <c r="J3905" i="34" s="1"/>
  <c r="C3906" i="34"/>
  <c r="F3906" i="34" s="1"/>
  <c r="J3906" i="34" s="1"/>
  <c r="C3907" i="34"/>
  <c r="F3907" i="34" s="1"/>
  <c r="J3907" i="34" s="1"/>
  <c r="C3908" i="34"/>
  <c r="F3908" i="34" s="1"/>
  <c r="J3908" i="34" s="1"/>
  <c r="C3909" i="34"/>
  <c r="F3909" i="34" s="1"/>
  <c r="J3909" i="34" s="1"/>
  <c r="C3910" i="34"/>
  <c r="F3910" i="34" s="1"/>
  <c r="J3910" i="34" s="1"/>
  <c r="C3911" i="34"/>
  <c r="F3911" i="34" s="1"/>
  <c r="J3911" i="34" s="1"/>
  <c r="C3912" i="34"/>
  <c r="C3913" i="34"/>
  <c r="F3913" i="34" s="1"/>
  <c r="J3913" i="34" s="1"/>
  <c r="C3914" i="34"/>
  <c r="F3914" i="34" s="1"/>
  <c r="J3914" i="34" s="1"/>
  <c r="C3915" i="34"/>
  <c r="F3915" i="34" s="1"/>
  <c r="J3915" i="34" s="1"/>
  <c r="C3916" i="34"/>
  <c r="F3916" i="34" s="1"/>
  <c r="J3916" i="34" s="1"/>
  <c r="C3917" i="34"/>
  <c r="F3917" i="34" s="1"/>
  <c r="J3917" i="34" s="1"/>
  <c r="C3918" i="34"/>
  <c r="C3919" i="34"/>
  <c r="F3919" i="34" s="1"/>
  <c r="J3919" i="34" s="1"/>
  <c r="C3920" i="34"/>
  <c r="F3920" i="34" s="1"/>
  <c r="J3920" i="34" s="1"/>
  <c r="C3921" i="34"/>
  <c r="F3921" i="34" s="1"/>
  <c r="J3921" i="34" s="1"/>
  <c r="C3922" i="34"/>
  <c r="F3922" i="34" s="1"/>
  <c r="J3922" i="34" s="1"/>
  <c r="C3923" i="34"/>
  <c r="F3923" i="34" s="1"/>
  <c r="J3923" i="34" s="1"/>
  <c r="C3924" i="34"/>
  <c r="F3924" i="34" s="1"/>
  <c r="J3924" i="34" s="1"/>
  <c r="C3925" i="34"/>
  <c r="F3925" i="34" s="1"/>
  <c r="J3925" i="34" s="1"/>
  <c r="C3926" i="34"/>
  <c r="F3926" i="34" s="1"/>
  <c r="J3926" i="34" s="1"/>
  <c r="C3927" i="34"/>
  <c r="F3927" i="34" s="1"/>
  <c r="J3927" i="34" s="1"/>
  <c r="C3928" i="34"/>
  <c r="F3928" i="34" s="1"/>
  <c r="J3928" i="34" s="1"/>
  <c r="C3929" i="34"/>
  <c r="F3929" i="34" s="1"/>
  <c r="J3929" i="34" s="1"/>
  <c r="C3930" i="34"/>
  <c r="F3930" i="34" s="1"/>
  <c r="J3930" i="34" s="1"/>
  <c r="C3931" i="34"/>
  <c r="F3931" i="34" s="1"/>
  <c r="J3931" i="34" s="1"/>
  <c r="C3932" i="34"/>
  <c r="F3932" i="34" s="1"/>
  <c r="J3932" i="34" s="1"/>
  <c r="C3933" i="34"/>
  <c r="F3933" i="34" s="1"/>
  <c r="J3933" i="34" s="1"/>
  <c r="C3934" i="34"/>
  <c r="F3934" i="34" s="1"/>
  <c r="J3934" i="34" s="1"/>
  <c r="C3935" i="34"/>
  <c r="F3935" i="34" s="1"/>
  <c r="J3935" i="34" s="1"/>
  <c r="C3936" i="34"/>
  <c r="F3936" i="34" s="1"/>
  <c r="J3936" i="34" s="1"/>
  <c r="C3937" i="34"/>
  <c r="F3937" i="34" s="1"/>
  <c r="J3937" i="34" s="1"/>
  <c r="C3938" i="34"/>
  <c r="F3938" i="34" s="1"/>
  <c r="J3938" i="34" s="1"/>
  <c r="C3939" i="34"/>
  <c r="F3939" i="34" s="1"/>
  <c r="J3939" i="34" s="1"/>
  <c r="C3940" i="34"/>
  <c r="F3940" i="34" s="1"/>
  <c r="J3940" i="34" s="1"/>
  <c r="C3941" i="34"/>
  <c r="F3941" i="34" s="1"/>
  <c r="J3941" i="34" s="1"/>
  <c r="C3942" i="34"/>
  <c r="F3942" i="34" s="1"/>
  <c r="J3942" i="34" s="1"/>
  <c r="C3943" i="34"/>
  <c r="F3943" i="34" s="1"/>
  <c r="J3943" i="34" s="1"/>
  <c r="C3944" i="34"/>
  <c r="F3944" i="34" s="1"/>
  <c r="J3944" i="34" s="1"/>
  <c r="C3945" i="34"/>
  <c r="F3945" i="34" s="1"/>
  <c r="J3945" i="34" s="1"/>
  <c r="C3946" i="34"/>
  <c r="F3946" i="34" s="1"/>
  <c r="J3946" i="34" s="1"/>
  <c r="C3947" i="34"/>
  <c r="F3947" i="34" s="1"/>
  <c r="J3947" i="34" s="1"/>
  <c r="C3948" i="34"/>
  <c r="F3948" i="34" s="1"/>
  <c r="J3948" i="34" s="1"/>
  <c r="C3949" i="34"/>
  <c r="F3949" i="34" s="1"/>
  <c r="J3949" i="34" s="1"/>
  <c r="C3950" i="34"/>
  <c r="F3950" i="34" s="1"/>
  <c r="J3950" i="34" s="1"/>
  <c r="C3951" i="34"/>
  <c r="F3951" i="34" s="1"/>
  <c r="J3951" i="34" s="1"/>
  <c r="C3952" i="34"/>
  <c r="F3952" i="34" s="1"/>
  <c r="J3952" i="34" s="1"/>
  <c r="C3953" i="34"/>
  <c r="F3953" i="34" s="1"/>
  <c r="J3953" i="34" s="1"/>
  <c r="C3954" i="34"/>
  <c r="F3954" i="34" s="1"/>
  <c r="J3954" i="34" s="1"/>
  <c r="C3955" i="34"/>
  <c r="F3955" i="34" s="1"/>
  <c r="J3955" i="34" s="1"/>
  <c r="C3956" i="34"/>
  <c r="F3956" i="34" s="1"/>
  <c r="J3956" i="34" s="1"/>
  <c r="C3957" i="34"/>
  <c r="F3957" i="34" s="1"/>
  <c r="J3957" i="34" s="1"/>
  <c r="C3958" i="34"/>
  <c r="F3958" i="34" s="1"/>
  <c r="J3958" i="34" s="1"/>
  <c r="C3959" i="34"/>
  <c r="F3959" i="34" s="1"/>
  <c r="J3959" i="34" s="1"/>
  <c r="C3960" i="34"/>
  <c r="F3960" i="34" s="1"/>
  <c r="J3960" i="34" s="1"/>
  <c r="C3961" i="34"/>
  <c r="F3961" i="34" s="1"/>
  <c r="J3961" i="34" s="1"/>
  <c r="C3962" i="34"/>
  <c r="F3962" i="34" s="1"/>
  <c r="J3962" i="34" s="1"/>
  <c r="C3963" i="34"/>
  <c r="F3963" i="34" s="1"/>
  <c r="J3963" i="34" s="1"/>
  <c r="C3964" i="34"/>
  <c r="F3964" i="34" s="1"/>
  <c r="J3964" i="34" s="1"/>
  <c r="C3965" i="34"/>
  <c r="F3965" i="34" s="1"/>
  <c r="J3965" i="34" s="1"/>
  <c r="C3966" i="34"/>
  <c r="F3966" i="34" s="1"/>
  <c r="J3966" i="34" s="1"/>
  <c r="C3967" i="34"/>
  <c r="F3967" i="34" s="1"/>
  <c r="J3967" i="34" s="1"/>
  <c r="C3968" i="34"/>
  <c r="F3968" i="34" s="1"/>
  <c r="J3968" i="34" s="1"/>
  <c r="C3969" i="34"/>
  <c r="F3969" i="34" s="1"/>
  <c r="J3969" i="34" s="1"/>
  <c r="C3970" i="34"/>
  <c r="F3970" i="34" s="1"/>
  <c r="J3970" i="34" s="1"/>
  <c r="C3971" i="34"/>
  <c r="F3971" i="34" s="1"/>
  <c r="J3971" i="34" s="1"/>
  <c r="C3972" i="34"/>
  <c r="F3972" i="34" s="1"/>
  <c r="J3972" i="34" s="1"/>
  <c r="C3973" i="34"/>
  <c r="F3973" i="34" s="1"/>
  <c r="J3973" i="34" s="1"/>
  <c r="C3974" i="34"/>
  <c r="F3974" i="34" s="1"/>
  <c r="J3974" i="34" s="1"/>
  <c r="C3975" i="34"/>
  <c r="F3975" i="34" s="1"/>
  <c r="J3975" i="34" s="1"/>
  <c r="C3976" i="34"/>
  <c r="F3976" i="34" s="1"/>
  <c r="J3976" i="34" s="1"/>
  <c r="C3977" i="34"/>
  <c r="F3977" i="34" s="1"/>
  <c r="J3977" i="34" s="1"/>
  <c r="C3978" i="34"/>
  <c r="C3979" i="34"/>
  <c r="F3979" i="34" s="1"/>
  <c r="J3979" i="34" s="1"/>
  <c r="C3980" i="34"/>
  <c r="F3980" i="34" s="1"/>
  <c r="J3980" i="34" s="1"/>
  <c r="C3981" i="34"/>
  <c r="F3981" i="34" s="1"/>
  <c r="J3981" i="34" s="1"/>
  <c r="C3982" i="34"/>
  <c r="F3982" i="34" s="1"/>
  <c r="J3982" i="34" s="1"/>
  <c r="C3983" i="34"/>
  <c r="F3983" i="34" s="1"/>
  <c r="J3983" i="34" s="1"/>
  <c r="C3984" i="34"/>
  <c r="F3984" i="34" s="1"/>
  <c r="J3984" i="34" s="1"/>
  <c r="C3985" i="34"/>
  <c r="F3985" i="34" s="1"/>
  <c r="J3985" i="34" s="1"/>
  <c r="C3986" i="34"/>
  <c r="F3986" i="34" s="1"/>
  <c r="J3986" i="34" s="1"/>
  <c r="C3987" i="34"/>
  <c r="F3987" i="34" s="1"/>
  <c r="J3987" i="34" s="1"/>
  <c r="C3988" i="34"/>
  <c r="F3988" i="34" s="1"/>
  <c r="J3988" i="34" s="1"/>
  <c r="C3989" i="34"/>
  <c r="F3989" i="34" s="1"/>
  <c r="J3989" i="34" s="1"/>
  <c r="C3990" i="34"/>
  <c r="F3990" i="34" s="1"/>
  <c r="J3990" i="34" s="1"/>
  <c r="C3991" i="34"/>
  <c r="F3991" i="34" s="1"/>
  <c r="J3991" i="34" s="1"/>
  <c r="C3992" i="34"/>
  <c r="F3992" i="34" s="1"/>
  <c r="J3992" i="34" s="1"/>
  <c r="C3993" i="34"/>
  <c r="F3993" i="34" s="1"/>
  <c r="J3993" i="34" s="1"/>
  <c r="C3994" i="34"/>
  <c r="F3994" i="34" s="1"/>
  <c r="J3994" i="34" s="1"/>
  <c r="C3995" i="34"/>
  <c r="F3995" i="34" s="1"/>
  <c r="J3995" i="34" s="1"/>
  <c r="C3996" i="34"/>
  <c r="F3996" i="34" s="1"/>
  <c r="J3996" i="34" s="1"/>
  <c r="C3997" i="34"/>
  <c r="F3997" i="34" s="1"/>
  <c r="J3997" i="34" s="1"/>
  <c r="C3998" i="34"/>
  <c r="F3998" i="34" s="1"/>
  <c r="J3998" i="34" s="1"/>
  <c r="C3999" i="34"/>
  <c r="F3999" i="34" s="1"/>
  <c r="J3999" i="34" s="1"/>
  <c r="C4000" i="34"/>
  <c r="F4000" i="34" s="1"/>
  <c r="J4000" i="34" s="1"/>
  <c r="C4001" i="34"/>
  <c r="F4001" i="34" s="1"/>
  <c r="J4001" i="34" s="1"/>
  <c r="C4002" i="34"/>
  <c r="F4002" i="34" s="1"/>
  <c r="J4002" i="34" s="1"/>
  <c r="C4003" i="34"/>
  <c r="F4003" i="34" s="1"/>
  <c r="J4003" i="34" s="1"/>
  <c r="C4004" i="34"/>
  <c r="F4004" i="34" s="1"/>
  <c r="J4004" i="34" s="1"/>
  <c r="C4005" i="34"/>
  <c r="F4005" i="34" s="1"/>
  <c r="J4005" i="34" s="1"/>
  <c r="C4006" i="34"/>
  <c r="F4006" i="34" s="1"/>
  <c r="J4006" i="34" s="1"/>
  <c r="C4007" i="34"/>
  <c r="F4007" i="34" s="1"/>
  <c r="J4007" i="34" s="1"/>
  <c r="C4008" i="34"/>
  <c r="F4008" i="34" s="1"/>
  <c r="J4008" i="34" s="1"/>
  <c r="C4009" i="34"/>
  <c r="F4009" i="34" s="1"/>
  <c r="J4009" i="34" s="1"/>
  <c r="C4010" i="34"/>
  <c r="F4010" i="34" s="1"/>
  <c r="J4010" i="34" s="1"/>
  <c r="C4011" i="34"/>
  <c r="F4011" i="34" s="1"/>
  <c r="J4011" i="34" s="1"/>
  <c r="C4012" i="34"/>
  <c r="F4012" i="34" s="1"/>
  <c r="J4012" i="34" s="1"/>
  <c r="C4013" i="34"/>
  <c r="F4013" i="34" s="1"/>
  <c r="J4013" i="34" s="1"/>
  <c r="C4014" i="34"/>
  <c r="F4014" i="34" s="1"/>
  <c r="J4014" i="34" s="1"/>
  <c r="C4015" i="34"/>
  <c r="F4015" i="34" s="1"/>
  <c r="J4015" i="34" s="1"/>
  <c r="C4016" i="34"/>
  <c r="F4016" i="34" s="1"/>
  <c r="J4016" i="34" s="1"/>
  <c r="C4017" i="34"/>
  <c r="F4017" i="34" s="1"/>
  <c r="J4017" i="34" s="1"/>
  <c r="C4018" i="34"/>
  <c r="F4018" i="34" s="1"/>
  <c r="J4018" i="34" s="1"/>
  <c r="C4019" i="34"/>
  <c r="F4019" i="34" s="1"/>
  <c r="J4019" i="34" s="1"/>
  <c r="C4020" i="34"/>
  <c r="F4020" i="34" s="1"/>
  <c r="J4020" i="34" s="1"/>
  <c r="C4021" i="34"/>
  <c r="F4021" i="34" s="1"/>
  <c r="J4021" i="34" s="1"/>
  <c r="C4022" i="34"/>
  <c r="F4022" i="34" s="1"/>
  <c r="J4022" i="34" s="1"/>
  <c r="C4023" i="34"/>
  <c r="F4023" i="34" s="1"/>
  <c r="J4023" i="34" s="1"/>
  <c r="C4024" i="34"/>
  <c r="F4024" i="34" s="1"/>
  <c r="J4024" i="34" s="1"/>
  <c r="C4025" i="34"/>
  <c r="F4025" i="34" s="1"/>
  <c r="J4025" i="34" s="1"/>
  <c r="C4026" i="34"/>
  <c r="F4026" i="34" s="1"/>
  <c r="J4026" i="34" s="1"/>
  <c r="C4027" i="34"/>
  <c r="F4027" i="34" s="1"/>
  <c r="J4027" i="34" s="1"/>
  <c r="C4028" i="34"/>
  <c r="F4028" i="34" s="1"/>
  <c r="J4028" i="34" s="1"/>
  <c r="C4029" i="34"/>
  <c r="F4029" i="34" s="1"/>
  <c r="J4029" i="34" s="1"/>
  <c r="C4030" i="34"/>
  <c r="F4030" i="34" s="1"/>
  <c r="J4030" i="34" s="1"/>
  <c r="C4031" i="34"/>
  <c r="F4031" i="34" s="1"/>
  <c r="J4031" i="34" s="1"/>
  <c r="C4032" i="34"/>
  <c r="F4032" i="34" s="1"/>
  <c r="J4032" i="34" s="1"/>
  <c r="C4033" i="34"/>
  <c r="F4033" i="34" s="1"/>
  <c r="J4033" i="34" s="1"/>
  <c r="C4034" i="34"/>
  <c r="F4034" i="34" s="1"/>
  <c r="J4034" i="34" s="1"/>
  <c r="C4035" i="34"/>
  <c r="F4035" i="34" s="1"/>
  <c r="J4035" i="34" s="1"/>
  <c r="C4036" i="34"/>
  <c r="F4036" i="34" s="1"/>
  <c r="J4036" i="34" s="1"/>
  <c r="C4037" i="34"/>
  <c r="F4037" i="34" s="1"/>
  <c r="J4037" i="34" s="1"/>
  <c r="C4038" i="34"/>
  <c r="C4039" i="34"/>
  <c r="F4039" i="34" s="1"/>
  <c r="J4039" i="34" s="1"/>
  <c r="C4040" i="34"/>
  <c r="F4040" i="34" s="1"/>
  <c r="J4040" i="34" s="1"/>
  <c r="C4041" i="34"/>
  <c r="F4041" i="34" s="1"/>
  <c r="J4041" i="34" s="1"/>
  <c r="C4042" i="34"/>
  <c r="F4042" i="34" s="1"/>
  <c r="J4042" i="34" s="1"/>
  <c r="C4043" i="34"/>
  <c r="F4043" i="34" s="1"/>
  <c r="J4043" i="34" s="1"/>
  <c r="C4044" i="34"/>
  <c r="F4044" i="34" s="1"/>
  <c r="J4044" i="34" s="1"/>
  <c r="C4045" i="34"/>
  <c r="F4045" i="34" s="1"/>
  <c r="J4045" i="34" s="1"/>
  <c r="C4046" i="34"/>
  <c r="F4046" i="34" s="1"/>
  <c r="J4046" i="34" s="1"/>
  <c r="C4047" i="34"/>
  <c r="F4047" i="34" s="1"/>
  <c r="J4047" i="34" s="1"/>
  <c r="C4048" i="34"/>
  <c r="F4048" i="34" s="1"/>
  <c r="J4048" i="34" s="1"/>
  <c r="C4049" i="34"/>
  <c r="F4049" i="34" s="1"/>
  <c r="J4049" i="34" s="1"/>
  <c r="C4050" i="34"/>
  <c r="F4050" i="34" s="1"/>
  <c r="J4050" i="34" s="1"/>
  <c r="C4051" i="34"/>
  <c r="F4051" i="34" s="1"/>
  <c r="J4051" i="34" s="1"/>
  <c r="C4052" i="34"/>
  <c r="F4052" i="34" s="1"/>
  <c r="J4052" i="34" s="1"/>
  <c r="C4053" i="34"/>
  <c r="F4053" i="34" s="1"/>
  <c r="D3370" i="34"/>
  <c r="D3371" i="34"/>
  <c r="D3372" i="34"/>
  <c r="D3373" i="34"/>
  <c r="D3374" i="34"/>
  <c r="D3375" i="34"/>
  <c r="D3376" i="34"/>
  <c r="D3377" i="34"/>
  <c r="D3378" i="34"/>
  <c r="D3379" i="34"/>
  <c r="D3380" i="34"/>
  <c r="D3381" i="34"/>
  <c r="D3382" i="34"/>
  <c r="D3383" i="34"/>
  <c r="D3384" i="34"/>
  <c r="D3385" i="34"/>
  <c r="D3386" i="34"/>
  <c r="D3387" i="34"/>
  <c r="D3388" i="34"/>
  <c r="D3389" i="34"/>
  <c r="D3390" i="34"/>
  <c r="D3391" i="34"/>
  <c r="D3392" i="34"/>
  <c r="D3393" i="34"/>
  <c r="D3394" i="34"/>
  <c r="D3395" i="34"/>
  <c r="D3396" i="34"/>
  <c r="D3397" i="34"/>
  <c r="D3398" i="34"/>
  <c r="D3399" i="34"/>
  <c r="D3400" i="34"/>
  <c r="D3401" i="34"/>
  <c r="D3402" i="34"/>
  <c r="D3403" i="34"/>
  <c r="D3404" i="34"/>
  <c r="D3405" i="34"/>
  <c r="D3406" i="34"/>
  <c r="D3407" i="34"/>
  <c r="D3408" i="34"/>
  <c r="D3409" i="34"/>
  <c r="D3410" i="34"/>
  <c r="D3411" i="34"/>
  <c r="D3412" i="34"/>
  <c r="D3413" i="34"/>
  <c r="D3414" i="34"/>
  <c r="D3415" i="34"/>
  <c r="D3416" i="34"/>
  <c r="D3417" i="34"/>
  <c r="D3418" i="34"/>
  <c r="D3419" i="34"/>
  <c r="D3420" i="34"/>
  <c r="D3421" i="34"/>
  <c r="D3422" i="34"/>
  <c r="D3423" i="34"/>
  <c r="D3424" i="34"/>
  <c r="D3425" i="34"/>
  <c r="D3426" i="34"/>
  <c r="D3427" i="34"/>
  <c r="D3428" i="34"/>
  <c r="D3429" i="34"/>
  <c r="D3430" i="34"/>
  <c r="D3431" i="34"/>
  <c r="D3432" i="34"/>
  <c r="D3433" i="34"/>
  <c r="D3434" i="34"/>
  <c r="D3435" i="34"/>
  <c r="D3436" i="34"/>
  <c r="D3437" i="34"/>
  <c r="D3438" i="34"/>
  <c r="D3439" i="34"/>
  <c r="D3440" i="34"/>
  <c r="D3441" i="34"/>
  <c r="D3442" i="34"/>
  <c r="D3443" i="34"/>
  <c r="D3444" i="34"/>
  <c r="D3445" i="34"/>
  <c r="D3446" i="34"/>
  <c r="D3447" i="34"/>
  <c r="D3448" i="34"/>
  <c r="D3449" i="34"/>
  <c r="D3450" i="34"/>
  <c r="D3451" i="34"/>
  <c r="D3452" i="34"/>
  <c r="D3453" i="34"/>
  <c r="D3454" i="34"/>
  <c r="D3455" i="34"/>
  <c r="D3456" i="34"/>
  <c r="D3457" i="34"/>
  <c r="D3458" i="34"/>
  <c r="D3459" i="34"/>
  <c r="D3460" i="34"/>
  <c r="D3461" i="34"/>
  <c r="D3462" i="34"/>
  <c r="D3463" i="34"/>
  <c r="D3464" i="34"/>
  <c r="D3465" i="34"/>
  <c r="D3466" i="34"/>
  <c r="D3467" i="34"/>
  <c r="D3468" i="34"/>
  <c r="D3469" i="34"/>
  <c r="D3470" i="34"/>
  <c r="D3471" i="34"/>
  <c r="D3472" i="34"/>
  <c r="D3473" i="34"/>
  <c r="D3474" i="34"/>
  <c r="D3475" i="34"/>
  <c r="D3476" i="34"/>
  <c r="D3477" i="34"/>
  <c r="D3478" i="34"/>
  <c r="D3479" i="34"/>
  <c r="D3480" i="34"/>
  <c r="D3481" i="34"/>
  <c r="D3482" i="34"/>
  <c r="D3483" i="34"/>
  <c r="D3484" i="34"/>
  <c r="D3485" i="34"/>
  <c r="D3486" i="34"/>
  <c r="D3487" i="34"/>
  <c r="D3488" i="34"/>
  <c r="D3489" i="34"/>
  <c r="D3490" i="34"/>
  <c r="D3491" i="34"/>
  <c r="D3492" i="34"/>
  <c r="D3493" i="34"/>
  <c r="D3494" i="34"/>
  <c r="D3495" i="34"/>
  <c r="D3496" i="34"/>
  <c r="D3497" i="34"/>
  <c r="D3498" i="34"/>
  <c r="D3499" i="34"/>
  <c r="D3500" i="34"/>
  <c r="D3501" i="34"/>
  <c r="D3502" i="34"/>
  <c r="D3503" i="34"/>
  <c r="D3504" i="34"/>
  <c r="D3505" i="34"/>
  <c r="D3506" i="34"/>
  <c r="D3507" i="34"/>
  <c r="D3508" i="34"/>
  <c r="D3509" i="34"/>
  <c r="D3510" i="34"/>
  <c r="D3511" i="34"/>
  <c r="D3512" i="34"/>
  <c r="D3513" i="34"/>
  <c r="D3514" i="34"/>
  <c r="D3515" i="34"/>
  <c r="D3516" i="34"/>
  <c r="D3517" i="34"/>
  <c r="D3518" i="34"/>
  <c r="D3519" i="34"/>
  <c r="D3520" i="34"/>
  <c r="D3521" i="34"/>
  <c r="D3522" i="34"/>
  <c r="D3523" i="34"/>
  <c r="D3524" i="34"/>
  <c r="D3525" i="34"/>
  <c r="D3526" i="34"/>
  <c r="D3527" i="34"/>
  <c r="D3528" i="34"/>
  <c r="D3529" i="34"/>
  <c r="D3530" i="34"/>
  <c r="D3531" i="34"/>
  <c r="D3532" i="34"/>
  <c r="D3533" i="34"/>
  <c r="D3534" i="34"/>
  <c r="D3535" i="34"/>
  <c r="D3536" i="34"/>
  <c r="D3537" i="34"/>
  <c r="D3538" i="34"/>
  <c r="D3539" i="34"/>
  <c r="D3540" i="34"/>
  <c r="D3541" i="34"/>
  <c r="D3542" i="34"/>
  <c r="D3543" i="34"/>
  <c r="D3544" i="34"/>
  <c r="D3545" i="34"/>
  <c r="D3546" i="34"/>
  <c r="D3547" i="34"/>
  <c r="D3548" i="34"/>
  <c r="D3549" i="34"/>
  <c r="D3550" i="34"/>
  <c r="D3551" i="34"/>
  <c r="D3552" i="34"/>
  <c r="D3553" i="34"/>
  <c r="D3554" i="34"/>
  <c r="D3555" i="34"/>
  <c r="D3556" i="34"/>
  <c r="D3557" i="34"/>
  <c r="D3558" i="34"/>
  <c r="D3559" i="34"/>
  <c r="D3560" i="34"/>
  <c r="D3561" i="34"/>
  <c r="D3562" i="34"/>
  <c r="D3563" i="34"/>
  <c r="D3564" i="34"/>
  <c r="D3565" i="34"/>
  <c r="D3566" i="34"/>
  <c r="D3567" i="34"/>
  <c r="D3568" i="34"/>
  <c r="D3569" i="34"/>
  <c r="D3570" i="34"/>
  <c r="D3571" i="34"/>
  <c r="D3572" i="34"/>
  <c r="D3573" i="34"/>
  <c r="D3574" i="34"/>
  <c r="D3575" i="34"/>
  <c r="D3576" i="34"/>
  <c r="D3577" i="34"/>
  <c r="D3578" i="34"/>
  <c r="D3579" i="34"/>
  <c r="D3580" i="34"/>
  <c r="D3581" i="34"/>
  <c r="D3582" i="34"/>
  <c r="D3583" i="34"/>
  <c r="D3584" i="34"/>
  <c r="D3585" i="34"/>
  <c r="D3586" i="34"/>
  <c r="D3587" i="34"/>
  <c r="D3588" i="34"/>
  <c r="D3589" i="34"/>
  <c r="D3590" i="34"/>
  <c r="D3591" i="34"/>
  <c r="D3592" i="34"/>
  <c r="D3593" i="34"/>
  <c r="D3594" i="34"/>
  <c r="D3595" i="34"/>
  <c r="D3596" i="34"/>
  <c r="D3597" i="34"/>
  <c r="D3598" i="34"/>
  <c r="D3599" i="34"/>
  <c r="D3600" i="34"/>
  <c r="D3601" i="34"/>
  <c r="D3602" i="34"/>
  <c r="D3603" i="34"/>
  <c r="D3604" i="34"/>
  <c r="D3605" i="34"/>
  <c r="D3606" i="34"/>
  <c r="D3607" i="34"/>
  <c r="D3608" i="34"/>
  <c r="D3609" i="34"/>
  <c r="D3610" i="34"/>
  <c r="D3611" i="34"/>
  <c r="D3612" i="34"/>
  <c r="D3613" i="34"/>
  <c r="D3614" i="34"/>
  <c r="D3615" i="34"/>
  <c r="D3616" i="34"/>
  <c r="D3617" i="34"/>
  <c r="D3618" i="34"/>
  <c r="D3619" i="34"/>
  <c r="D3620" i="34"/>
  <c r="D3621" i="34"/>
  <c r="D3622" i="34"/>
  <c r="D3623" i="34"/>
  <c r="D3624" i="34"/>
  <c r="D3625" i="34"/>
  <c r="D3626" i="34"/>
  <c r="D3627" i="34"/>
  <c r="D3628" i="34"/>
  <c r="D3629" i="34"/>
  <c r="D3630" i="34"/>
  <c r="D3631" i="34"/>
  <c r="D3632" i="34"/>
  <c r="D3633" i="34"/>
  <c r="D3634" i="34"/>
  <c r="D3635" i="34"/>
  <c r="D3636" i="34"/>
  <c r="D3637" i="34"/>
  <c r="D3638" i="34"/>
  <c r="D3639" i="34"/>
  <c r="D3640" i="34"/>
  <c r="D3641" i="34"/>
  <c r="D3642" i="34"/>
  <c r="D3643" i="34"/>
  <c r="D3644" i="34"/>
  <c r="D3645" i="34"/>
  <c r="D3646" i="34"/>
  <c r="D3647" i="34"/>
  <c r="D3648" i="34"/>
  <c r="D3649" i="34"/>
  <c r="D3650" i="34"/>
  <c r="D3651" i="34"/>
  <c r="D3652" i="34"/>
  <c r="D3653" i="34"/>
  <c r="D3654" i="34"/>
  <c r="D3655" i="34"/>
  <c r="D3656" i="34"/>
  <c r="D3657" i="34"/>
  <c r="D3658" i="34"/>
  <c r="D3659" i="34"/>
  <c r="D3660" i="34"/>
  <c r="D3661" i="34"/>
  <c r="D3662" i="34"/>
  <c r="D3663" i="34"/>
  <c r="D3664" i="34"/>
  <c r="D3665" i="34"/>
  <c r="D3666" i="34"/>
  <c r="D3667" i="34"/>
  <c r="D3668" i="34"/>
  <c r="D3669" i="34"/>
  <c r="D3670" i="34"/>
  <c r="D3671" i="34"/>
  <c r="D3672" i="34"/>
  <c r="D3673" i="34"/>
  <c r="D3674" i="34"/>
  <c r="D3675" i="34"/>
  <c r="D3676" i="34"/>
  <c r="D3677" i="34"/>
  <c r="D3678" i="34"/>
  <c r="D3679" i="34"/>
  <c r="D3680" i="34"/>
  <c r="D3681" i="34"/>
  <c r="D3682" i="34"/>
  <c r="D3683" i="34"/>
  <c r="D3684" i="34"/>
  <c r="D3685" i="34"/>
  <c r="D3686" i="34"/>
  <c r="D3687" i="34"/>
  <c r="D3688" i="34"/>
  <c r="D3689" i="34"/>
  <c r="D3690" i="34"/>
  <c r="D3691" i="34"/>
  <c r="D3692" i="34"/>
  <c r="D3693" i="34"/>
  <c r="D3694" i="34"/>
  <c r="D3695" i="34"/>
  <c r="D3696" i="34"/>
  <c r="D3697" i="34"/>
  <c r="D3698" i="34"/>
  <c r="D3699" i="34"/>
  <c r="D3700" i="34"/>
  <c r="D3701" i="34"/>
  <c r="D3702" i="34"/>
  <c r="D3703" i="34"/>
  <c r="D3704" i="34"/>
  <c r="D3705" i="34"/>
  <c r="D3706" i="34"/>
  <c r="D3707" i="34"/>
  <c r="D3708" i="34"/>
  <c r="D3709" i="34"/>
  <c r="D3710" i="34"/>
  <c r="D3711" i="34"/>
  <c r="D3712" i="34"/>
  <c r="D3713" i="34"/>
  <c r="D3714" i="34"/>
  <c r="D3715" i="34"/>
  <c r="D3716" i="34"/>
  <c r="D3717" i="34"/>
  <c r="D3718" i="34"/>
  <c r="D3719" i="34"/>
  <c r="D3720" i="34"/>
  <c r="D3721" i="34"/>
  <c r="D3722" i="34"/>
  <c r="D3723" i="34"/>
  <c r="D3724" i="34"/>
  <c r="D3725" i="34"/>
  <c r="D3726" i="34"/>
  <c r="D3727" i="34"/>
  <c r="D3728" i="34"/>
  <c r="D3729" i="34"/>
  <c r="D3730" i="34"/>
  <c r="D3731" i="34"/>
  <c r="D3732" i="34"/>
  <c r="D3733" i="34"/>
  <c r="D3734" i="34"/>
  <c r="D3735" i="34"/>
  <c r="D3736" i="34"/>
  <c r="D3737" i="34"/>
  <c r="D3738" i="34"/>
  <c r="D3739" i="34"/>
  <c r="D3740" i="34"/>
  <c r="D3741" i="34"/>
  <c r="D3742" i="34"/>
  <c r="D3743" i="34"/>
  <c r="D3744" i="34"/>
  <c r="D3745" i="34"/>
  <c r="D3746" i="34"/>
  <c r="D3747" i="34"/>
  <c r="D3748" i="34"/>
  <c r="D3749" i="34"/>
  <c r="D3750" i="34"/>
  <c r="D3751" i="34"/>
  <c r="D3752" i="34"/>
  <c r="D3753" i="34"/>
  <c r="D3754" i="34"/>
  <c r="D3755" i="34"/>
  <c r="D3756" i="34"/>
  <c r="D3757" i="34"/>
  <c r="D3758" i="34"/>
  <c r="D3759" i="34"/>
  <c r="D3760" i="34"/>
  <c r="D3761" i="34"/>
  <c r="D3762" i="34"/>
  <c r="D3763" i="34"/>
  <c r="D3764" i="34"/>
  <c r="D3765" i="34"/>
  <c r="D3766" i="34"/>
  <c r="D3767" i="34"/>
  <c r="D3768" i="34"/>
  <c r="D3769" i="34"/>
  <c r="D3770" i="34"/>
  <c r="D3771" i="34"/>
  <c r="D3772" i="34"/>
  <c r="D3773" i="34"/>
  <c r="D3774" i="34"/>
  <c r="D3775" i="34"/>
  <c r="D3776" i="34"/>
  <c r="D3777" i="34"/>
  <c r="D3778" i="34"/>
  <c r="D3779" i="34"/>
  <c r="D3780" i="34"/>
  <c r="D3781" i="34"/>
  <c r="D3782" i="34"/>
  <c r="D3783" i="34"/>
  <c r="D3784" i="34"/>
  <c r="D3785" i="34"/>
  <c r="D3786" i="34"/>
  <c r="D3787" i="34"/>
  <c r="D3788" i="34"/>
  <c r="D3789" i="34"/>
  <c r="D3790" i="34"/>
  <c r="D3791" i="34"/>
  <c r="D3792" i="34"/>
  <c r="D3793" i="34"/>
  <c r="D3794" i="34"/>
  <c r="D3795" i="34"/>
  <c r="D3796" i="34"/>
  <c r="D3797" i="34"/>
  <c r="D3798" i="34"/>
  <c r="D3799" i="34"/>
  <c r="D3800" i="34"/>
  <c r="D3801" i="34"/>
  <c r="D3802" i="34"/>
  <c r="D3803" i="34"/>
  <c r="D3804" i="34"/>
  <c r="D3805" i="34"/>
  <c r="D3806" i="34"/>
  <c r="D3807" i="34"/>
  <c r="D3808" i="34"/>
  <c r="D3809" i="34"/>
  <c r="D3810" i="34"/>
  <c r="D3811" i="34"/>
  <c r="D3812" i="34"/>
  <c r="D3813" i="34"/>
  <c r="D3814" i="34"/>
  <c r="D3815" i="34"/>
  <c r="D3816" i="34"/>
  <c r="D3817" i="34"/>
  <c r="D3818" i="34"/>
  <c r="D3819" i="34"/>
  <c r="D3820" i="34"/>
  <c r="D3821" i="34"/>
  <c r="D3822" i="34"/>
  <c r="D3823" i="34"/>
  <c r="D3824" i="34"/>
  <c r="D3825" i="34"/>
  <c r="D3826" i="34"/>
  <c r="D3827" i="34"/>
  <c r="D3828" i="34"/>
  <c r="D3829" i="34"/>
  <c r="D3830" i="34"/>
  <c r="D3831" i="34"/>
  <c r="D3832" i="34"/>
  <c r="D3833" i="34"/>
  <c r="D3834" i="34"/>
  <c r="D3835" i="34"/>
  <c r="D3836" i="34"/>
  <c r="D3837" i="34"/>
  <c r="D3838" i="34"/>
  <c r="D3839" i="34"/>
  <c r="D3840" i="34"/>
  <c r="D3841" i="34"/>
  <c r="D3842" i="34"/>
  <c r="D3843" i="34"/>
  <c r="D3844" i="34"/>
  <c r="D3845" i="34"/>
  <c r="D3846" i="34"/>
  <c r="D3847" i="34"/>
  <c r="D3848" i="34"/>
  <c r="D3849" i="34"/>
  <c r="D3850" i="34"/>
  <c r="D3851" i="34"/>
  <c r="D3852" i="34"/>
  <c r="D3853" i="34"/>
  <c r="D3854" i="34"/>
  <c r="D3855" i="34"/>
  <c r="D3856" i="34"/>
  <c r="D3857" i="34"/>
  <c r="D3858" i="34"/>
  <c r="D3859" i="34"/>
  <c r="D3860" i="34"/>
  <c r="D3861" i="34"/>
  <c r="D3862" i="34"/>
  <c r="D3863" i="34"/>
  <c r="D3864" i="34"/>
  <c r="D3865" i="34"/>
  <c r="D3866" i="34"/>
  <c r="D3867" i="34"/>
  <c r="D3868" i="34"/>
  <c r="D3869" i="34"/>
  <c r="D3870" i="34"/>
  <c r="D3871" i="34"/>
  <c r="D3872" i="34"/>
  <c r="D3873" i="34"/>
  <c r="D3874" i="34"/>
  <c r="D3875" i="34"/>
  <c r="D3876" i="34"/>
  <c r="D3877" i="34"/>
  <c r="D3878" i="34"/>
  <c r="D3879" i="34"/>
  <c r="D3880" i="34"/>
  <c r="D3881" i="34"/>
  <c r="D3882" i="34"/>
  <c r="D3883" i="34"/>
  <c r="D3884" i="34"/>
  <c r="D3885" i="34"/>
  <c r="D3886" i="34"/>
  <c r="D3887" i="34"/>
  <c r="D3888" i="34"/>
  <c r="D3889" i="34"/>
  <c r="D3890" i="34"/>
  <c r="D3891" i="34"/>
  <c r="D3892" i="34"/>
  <c r="D3893" i="34"/>
  <c r="D3894" i="34"/>
  <c r="D3895" i="34"/>
  <c r="D3896" i="34"/>
  <c r="D3897" i="34"/>
  <c r="D3898" i="34"/>
  <c r="D3899" i="34"/>
  <c r="D3900" i="34"/>
  <c r="D3901" i="34"/>
  <c r="D3902" i="34"/>
  <c r="D3903" i="34"/>
  <c r="D3904" i="34"/>
  <c r="D3905" i="34"/>
  <c r="D3906" i="34"/>
  <c r="D3907" i="34"/>
  <c r="D3908" i="34"/>
  <c r="D3909" i="34"/>
  <c r="D3910" i="34"/>
  <c r="D3911" i="34"/>
  <c r="D3912" i="34"/>
  <c r="D3913" i="34"/>
  <c r="D3914" i="34"/>
  <c r="D3915" i="34"/>
  <c r="D3916" i="34"/>
  <c r="D3917" i="34"/>
  <c r="D3918" i="34"/>
  <c r="D3919" i="34"/>
  <c r="D3920" i="34"/>
  <c r="D3921" i="34"/>
  <c r="D3922" i="34"/>
  <c r="D3923" i="34"/>
  <c r="D3924" i="34"/>
  <c r="D3925" i="34"/>
  <c r="D3926" i="34"/>
  <c r="D3927" i="34"/>
  <c r="D3928" i="34"/>
  <c r="D3929" i="34"/>
  <c r="D3930" i="34"/>
  <c r="D3931" i="34"/>
  <c r="D3932" i="34"/>
  <c r="D3933" i="34"/>
  <c r="D3934" i="34"/>
  <c r="D3935" i="34"/>
  <c r="D3936" i="34"/>
  <c r="D3937" i="34"/>
  <c r="D3938" i="34"/>
  <c r="D3939" i="34"/>
  <c r="D3940" i="34"/>
  <c r="D3941" i="34"/>
  <c r="D3942" i="34"/>
  <c r="D3943" i="34"/>
  <c r="D3944" i="34"/>
  <c r="D3945" i="34"/>
  <c r="D3946" i="34"/>
  <c r="D3947" i="34"/>
  <c r="D3948" i="34"/>
  <c r="D3949" i="34"/>
  <c r="D3950" i="34"/>
  <c r="D3951" i="34"/>
  <c r="D3952" i="34"/>
  <c r="D3953" i="34"/>
  <c r="D3954" i="34"/>
  <c r="D3955" i="34"/>
  <c r="D3956" i="34"/>
  <c r="D3957" i="34"/>
  <c r="D3958" i="34"/>
  <c r="D3959" i="34"/>
  <c r="D3960" i="34"/>
  <c r="D3961" i="34"/>
  <c r="D3962" i="34"/>
  <c r="D3963" i="34"/>
  <c r="D3964" i="34"/>
  <c r="D3965" i="34"/>
  <c r="D3966" i="34"/>
  <c r="D3967" i="34"/>
  <c r="D3968" i="34"/>
  <c r="D3969" i="34"/>
  <c r="D3970" i="34"/>
  <c r="D3971" i="34"/>
  <c r="D3972" i="34"/>
  <c r="D3973" i="34"/>
  <c r="D3974" i="34"/>
  <c r="D3975" i="34"/>
  <c r="D3976" i="34"/>
  <c r="D3977" i="34"/>
  <c r="D3978" i="34"/>
  <c r="D3979" i="34"/>
  <c r="D3980" i="34"/>
  <c r="D3981" i="34"/>
  <c r="D3982" i="34"/>
  <c r="D3983" i="34"/>
  <c r="D3984" i="34"/>
  <c r="D3985" i="34"/>
  <c r="D3986" i="34"/>
  <c r="D3987" i="34"/>
  <c r="D3988" i="34"/>
  <c r="D3989" i="34"/>
  <c r="D3990" i="34"/>
  <c r="D3991" i="34"/>
  <c r="D3992" i="34"/>
  <c r="D3993" i="34"/>
  <c r="D3994" i="34"/>
  <c r="D3995" i="34"/>
  <c r="D3996" i="34"/>
  <c r="D3997" i="34"/>
  <c r="D3998" i="34"/>
  <c r="D3999" i="34"/>
  <c r="D4000" i="34"/>
  <c r="D4001" i="34"/>
  <c r="D4002" i="34"/>
  <c r="D4003" i="34"/>
  <c r="D4004" i="34"/>
  <c r="D4005" i="34"/>
  <c r="D4006" i="34"/>
  <c r="D4007" i="34"/>
  <c r="D4008" i="34"/>
  <c r="D4009" i="34"/>
  <c r="D4010" i="34"/>
  <c r="D4011" i="34"/>
  <c r="D4012" i="34"/>
  <c r="D4013" i="34"/>
  <c r="D4014" i="34"/>
  <c r="D4015" i="34"/>
  <c r="D4016" i="34"/>
  <c r="D4017" i="34"/>
  <c r="D4018" i="34"/>
  <c r="D4019" i="34"/>
  <c r="D4020" i="34"/>
  <c r="D4021" i="34"/>
  <c r="D4022" i="34"/>
  <c r="D4023" i="34"/>
  <c r="D4024" i="34"/>
  <c r="D4025" i="34"/>
  <c r="D4026" i="34"/>
  <c r="D4027" i="34"/>
  <c r="D4028" i="34"/>
  <c r="D4029" i="34"/>
  <c r="D4030" i="34"/>
  <c r="D4031" i="34"/>
  <c r="D4032" i="34"/>
  <c r="D4033" i="34"/>
  <c r="D4034" i="34"/>
  <c r="D4035" i="34"/>
  <c r="D4036" i="34"/>
  <c r="D4037" i="34"/>
  <c r="D4038" i="34"/>
  <c r="D4039" i="34"/>
  <c r="D4040" i="34"/>
  <c r="D4041" i="34"/>
  <c r="D4042" i="34"/>
  <c r="D4043" i="34"/>
  <c r="D4044" i="34"/>
  <c r="D4045" i="34"/>
  <c r="D4046" i="34"/>
  <c r="D4047" i="34"/>
  <c r="D4048" i="34"/>
  <c r="D4049" i="34"/>
  <c r="D4050" i="34"/>
  <c r="D4051" i="34"/>
  <c r="D4052" i="34"/>
  <c r="D4053" i="34"/>
  <c r="B3664" i="34"/>
  <c r="B3665" i="34"/>
  <c r="B3666" i="34"/>
  <c r="B3667" i="34"/>
  <c r="B3668" i="34"/>
  <c r="B3669" i="34"/>
  <c r="B3670" i="34"/>
  <c r="B3671" i="34"/>
  <c r="B3672" i="34"/>
  <c r="B3673" i="34"/>
  <c r="B3674" i="34"/>
  <c r="B3675" i="34"/>
  <c r="B3676" i="34"/>
  <c r="B3677" i="34"/>
  <c r="B3678" i="34"/>
  <c r="B3679" i="34"/>
  <c r="B3680" i="34"/>
  <c r="B3681" i="34"/>
  <c r="B3682" i="34"/>
  <c r="B3683" i="34"/>
  <c r="B3684" i="34"/>
  <c r="B3685" i="34"/>
  <c r="B3686" i="34"/>
  <c r="B3687" i="34"/>
  <c r="B3688" i="34"/>
  <c r="B3689" i="34"/>
  <c r="B3690" i="34"/>
  <c r="B3691" i="34"/>
  <c r="B3692" i="34"/>
  <c r="B3693" i="34"/>
  <c r="B3694" i="34"/>
  <c r="B3695" i="34"/>
  <c r="B3696" i="34"/>
  <c r="B3697" i="34"/>
  <c r="B3698" i="34"/>
  <c r="B3699" i="34"/>
  <c r="B3700" i="34"/>
  <c r="B3701" i="34"/>
  <c r="B3702" i="34"/>
  <c r="B3703" i="34"/>
  <c r="B3704" i="34"/>
  <c r="B3705" i="34"/>
  <c r="B3706" i="34"/>
  <c r="B3707" i="34"/>
  <c r="B3708" i="34"/>
  <c r="B3709" i="34"/>
  <c r="B3710" i="34"/>
  <c r="B3711" i="34"/>
  <c r="B3712" i="34"/>
  <c r="B3713" i="34"/>
  <c r="B3714" i="34"/>
  <c r="B3715" i="34"/>
  <c r="B3716" i="34"/>
  <c r="B3717" i="34"/>
  <c r="B3718" i="34"/>
  <c r="B3719" i="34"/>
  <c r="B3720" i="34"/>
  <c r="B3721" i="34"/>
  <c r="B3722" i="34"/>
  <c r="B3723" i="34"/>
  <c r="B3724" i="34"/>
  <c r="B3725" i="34"/>
  <c r="B3726" i="34"/>
  <c r="B3727" i="34"/>
  <c r="B3728" i="34"/>
  <c r="B3729" i="34"/>
  <c r="B3730" i="34"/>
  <c r="B3731" i="34"/>
  <c r="B3732" i="34"/>
  <c r="B3733" i="34"/>
  <c r="B3734" i="34"/>
  <c r="B3735" i="34"/>
  <c r="B3736" i="34"/>
  <c r="B3737" i="34"/>
  <c r="B3738" i="34"/>
  <c r="B3739" i="34"/>
  <c r="B3740" i="34"/>
  <c r="B3741" i="34"/>
  <c r="B3742" i="34"/>
  <c r="B3743" i="34"/>
  <c r="B3744" i="34"/>
  <c r="B3745" i="34"/>
  <c r="B3746" i="34"/>
  <c r="B3747" i="34"/>
  <c r="B3748" i="34"/>
  <c r="B3749" i="34"/>
  <c r="B3750" i="34"/>
  <c r="B3751" i="34"/>
  <c r="B3752" i="34"/>
  <c r="B3753" i="34"/>
  <c r="B3754" i="34"/>
  <c r="B3755" i="34"/>
  <c r="B3756" i="34"/>
  <c r="B3757" i="34"/>
  <c r="B3758" i="34"/>
  <c r="B3759" i="34"/>
  <c r="B3760" i="34"/>
  <c r="B3761" i="34"/>
  <c r="B3762" i="34"/>
  <c r="B3763" i="34"/>
  <c r="B3764" i="34"/>
  <c r="B3765" i="34"/>
  <c r="B3766" i="34"/>
  <c r="B3767" i="34"/>
  <c r="B3768" i="34"/>
  <c r="B3769" i="34"/>
  <c r="B3770" i="34"/>
  <c r="B3771" i="34"/>
  <c r="B3772" i="34"/>
  <c r="B3773" i="34"/>
  <c r="B3774" i="34"/>
  <c r="B3775" i="34"/>
  <c r="B3776" i="34"/>
  <c r="B3777" i="34"/>
  <c r="B3778" i="34"/>
  <c r="B3779" i="34"/>
  <c r="B3780" i="34"/>
  <c r="B3781" i="34"/>
  <c r="B3782" i="34"/>
  <c r="B3783" i="34"/>
  <c r="B3784" i="34"/>
  <c r="B3785" i="34"/>
  <c r="B3786" i="34"/>
  <c r="B3787" i="34"/>
  <c r="B3788" i="34"/>
  <c r="B3789" i="34"/>
  <c r="B3790" i="34"/>
  <c r="B3791" i="34"/>
  <c r="B3792" i="34"/>
  <c r="B3793" i="34"/>
  <c r="B3794" i="34"/>
  <c r="B3795" i="34"/>
  <c r="B3796" i="34"/>
  <c r="B3797" i="34"/>
  <c r="B3798" i="34"/>
  <c r="B3799" i="34"/>
  <c r="B3800" i="34"/>
  <c r="B3801" i="34"/>
  <c r="B3802" i="34"/>
  <c r="B3803" i="34"/>
  <c r="B3804" i="34"/>
  <c r="B3805" i="34"/>
  <c r="B3806" i="34"/>
  <c r="B3807" i="34"/>
  <c r="B3808" i="34"/>
  <c r="B3809" i="34"/>
  <c r="B3810" i="34"/>
  <c r="B3811" i="34"/>
  <c r="B3812" i="34"/>
  <c r="B3813" i="34"/>
  <c r="B3814" i="34"/>
  <c r="B3815" i="34"/>
  <c r="B3816" i="34"/>
  <c r="B3817" i="34"/>
  <c r="B3818" i="34"/>
  <c r="B3819" i="34"/>
  <c r="B3820" i="34"/>
  <c r="B3821" i="34"/>
  <c r="B3822" i="34"/>
  <c r="B3823" i="34"/>
  <c r="B3824" i="34"/>
  <c r="B3825" i="34"/>
  <c r="B3826" i="34"/>
  <c r="B3827" i="34"/>
  <c r="B3828" i="34"/>
  <c r="B3829" i="34"/>
  <c r="B3830" i="34"/>
  <c r="B3831" i="34"/>
  <c r="B3832" i="34"/>
  <c r="B3833" i="34"/>
  <c r="B3834" i="34"/>
  <c r="B3835" i="34"/>
  <c r="B3836" i="34"/>
  <c r="B3837" i="34"/>
  <c r="B3838" i="34"/>
  <c r="B3839" i="34"/>
  <c r="B3840" i="34"/>
  <c r="B3841" i="34"/>
  <c r="B3842" i="34"/>
  <c r="B3843" i="34"/>
  <c r="B3844" i="34"/>
  <c r="B3845" i="34"/>
  <c r="B3846" i="34"/>
  <c r="B3847" i="34"/>
  <c r="B3848" i="34"/>
  <c r="B3849" i="34"/>
  <c r="B3850" i="34"/>
  <c r="B3851" i="34"/>
  <c r="B3852" i="34"/>
  <c r="B3853" i="34"/>
  <c r="B3854" i="34"/>
  <c r="B3855" i="34"/>
  <c r="B3856" i="34"/>
  <c r="B3857" i="34"/>
  <c r="B3858" i="34"/>
  <c r="B3859" i="34"/>
  <c r="B3860" i="34"/>
  <c r="B3861" i="34"/>
  <c r="B3862" i="34"/>
  <c r="B3863" i="34"/>
  <c r="B3864" i="34"/>
  <c r="B3865" i="34"/>
  <c r="B3866" i="34"/>
  <c r="B3867" i="34"/>
  <c r="B3868" i="34"/>
  <c r="B3869" i="34"/>
  <c r="B3870" i="34"/>
  <c r="B3871" i="34"/>
  <c r="B3872" i="34"/>
  <c r="B3873" i="34"/>
  <c r="B3874" i="34"/>
  <c r="B3875" i="34"/>
  <c r="B3876" i="34"/>
  <c r="B3877" i="34"/>
  <c r="B3878" i="34"/>
  <c r="B3879" i="34"/>
  <c r="B3880" i="34"/>
  <c r="B3881" i="34"/>
  <c r="B3882" i="34"/>
  <c r="B3883" i="34"/>
  <c r="B3884" i="34"/>
  <c r="B3885" i="34"/>
  <c r="B3886" i="34"/>
  <c r="B3887" i="34"/>
  <c r="B3888" i="34"/>
  <c r="B3889" i="34"/>
  <c r="B3890" i="34"/>
  <c r="B3891" i="34"/>
  <c r="B3892" i="34"/>
  <c r="B3893" i="34"/>
  <c r="B3894" i="34"/>
  <c r="B3895" i="34"/>
  <c r="B3896" i="34"/>
  <c r="B3897" i="34"/>
  <c r="B3898" i="34"/>
  <c r="B3899" i="34"/>
  <c r="B3900" i="34"/>
  <c r="B3901" i="34"/>
  <c r="B3902" i="34"/>
  <c r="B3903" i="34"/>
  <c r="B3904" i="34"/>
  <c r="B3905" i="34"/>
  <c r="B3906" i="34"/>
  <c r="B3907" i="34"/>
  <c r="B3908" i="34"/>
  <c r="B3909" i="34"/>
  <c r="B3910" i="34"/>
  <c r="B3911" i="34"/>
  <c r="B3912" i="34"/>
  <c r="B3913" i="34"/>
  <c r="B3914" i="34"/>
  <c r="B3915" i="34"/>
  <c r="B3916" i="34"/>
  <c r="B3917" i="34"/>
  <c r="B3918" i="34"/>
  <c r="B3919" i="34"/>
  <c r="B3920" i="34"/>
  <c r="B3921" i="34"/>
  <c r="B3922" i="34"/>
  <c r="B3923" i="34"/>
  <c r="B3924" i="34"/>
  <c r="B3925" i="34"/>
  <c r="B3926" i="34"/>
  <c r="B3927" i="34"/>
  <c r="B3928" i="34"/>
  <c r="B3929" i="34"/>
  <c r="B3930" i="34"/>
  <c r="B3931" i="34"/>
  <c r="B3932" i="34"/>
  <c r="B3933" i="34"/>
  <c r="B3934" i="34"/>
  <c r="B3935" i="34"/>
  <c r="B3936" i="34"/>
  <c r="B3937" i="34"/>
  <c r="B3938" i="34"/>
  <c r="B3939" i="34"/>
  <c r="B3940" i="34"/>
  <c r="B3941" i="34"/>
  <c r="B3942" i="34"/>
  <c r="B3943" i="34"/>
  <c r="B3944" i="34"/>
  <c r="B3945" i="34"/>
  <c r="B3946" i="34"/>
  <c r="B3947" i="34"/>
  <c r="B3948" i="34"/>
  <c r="B3949" i="34"/>
  <c r="B3950" i="34"/>
  <c r="B3951" i="34"/>
  <c r="B3952" i="34"/>
  <c r="B3953" i="34"/>
  <c r="B3954" i="34"/>
  <c r="B3955" i="34"/>
  <c r="B3956" i="34"/>
  <c r="B3957" i="34"/>
  <c r="B3958" i="34"/>
  <c r="B3959" i="34"/>
  <c r="B3960" i="34"/>
  <c r="B3961" i="34"/>
  <c r="B3962" i="34"/>
  <c r="B3963" i="34"/>
  <c r="B3964" i="34"/>
  <c r="B3965" i="34"/>
  <c r="B3966" i="34"/>
  <c r="B3967" i="34"/>
  <c r="B3968" i="34"/>
  <c r="B3969" i="34"/>
  <c r="B3970" i="34"/>
  <c r="B3971" i="34"/>
  <c r="B3972" i="34"/>
  <c r="B3973" i="34"/>
  <c r="B3974" i="34"/>
  <c r="B3975" i="34"/>
  <c r="B3976" i="34"/>
  <c r="B3977" i="34"/>
  <c r="B3978" i="34"/>
  <c r="B3979" i="34"/>
  <c r="B3980" i="34"/>
  <c r="B3981" i="34"/>
  <c r="B3982" i="34"/>
  <c r="B3983" i="34"/>
  <c r="B3984" i="34"/>
  <c r="B3985" i="34"/>
  <c r="B3986" i="34"/>
  <c r="B3987" i="34"/>
  <c r="B3988" i="34"/>
  <c r="B3989" i="34"/>
  <c r="B3990" i="34"/>
  <c r="B3991" i="34"/>
  <c r="B3992" i="34"/>
  <c r="B3993" i="34"/>
  <c r="B3994" i="34"/>
  <c r="B3995" i="34"/>
  <c r="B3996" i="34"/>
  <c r="B3997" i="34"/>
  <c r="B3998" i="34"/>
  <c r="B3999" i="34"/>
  <c r="B4000" i="34"/>
  <c r="B4001" i="34"/>
  <c r="B4002" i="34"/>
  <c r="B4003" i="34"/>
  <c r="B4004" i="34"/>
  <c r="B4005" i="34"/>
  <c r="B4006" i="34"/>
  <c r="B4007" i="34"/>
  <c r="B4008" i="34"/>
  <c r="B4009" i="34"/>
  <c r="B4010" i="34"/>
  <c r="B4011" i="34"/>
  <c r="B4012" i="34"/>
  <c r="B4013" i="34"/>
  <c r="B4014" i="34"/>
  <c r="B4015" i="34"/>
  <c r="B4016" i="34"/>
  <c r="B4017" i="34"/>
  <c r="B4018" i="34"/>
  <c r="B4019" i="34"/>
  <c r="B4020" i="34"/>
  <c r="B4021" i="34"/>
  <c r="B4022" i="34"/>
  <c r="B4023" i="34"/>
  <c r="B4024" i="34"/>
  <c r="B4025" i="34"/>
  <c r="B4026" i="34"/>
  <c r="B4027" i="34"/>
  <c r="B4028" i="34"/>
  <c r="B4029" i="34"/>
  <c r="B4030" i="34"/>
  <c r="B4031" i="34"/>
  <c r="B4032" i="34"/>
  <c r="B4033" i="34"/>
  <c r="B4034" i="34"/>
  <c r="B4035" i="34"/>
  <c r="B4036" i="34"/>
  <c r="B4037" i="34"/>
  <c r="B4038" i="34"/>
  <c r="B4039" i="34"/>
  <c r="B4040" i="34"/>
  <c r="B4041" i="34"/>
  <c r="B4042" i="34"/>
  <c r="B4043" i="34"/>
  <c r="B4044" i="34"/>
  <c r="B4045" i="34"/>
  <c r="B4046" i="34"/>
  <c r="B4047" i="34"/>
  <c r="B4048" i="34"/>
  <c r="B4049" i="34"/>
  <c r="B4050" i="34"/>
  <c r="B4051" i="34"/>
  <c r="B4052" i="34"/>
  <c r="B4053" i="34"/>
  <c r="B3370" i="34"/>
  <c r="B3371" i="34"/>
  <c r="B3372" i="34"/>
  <c r="B3373" i="34"/>
  <c r="B3374" i="34"/>
  <c r="B3375" i="34"/>
  <c r="B3376" i="34"/>
  <c r="B3377" i="34"/>
  <c r="B3378" i="34"/>
  <c r="B3379" i="34"/>
  <c r="B3380" i="34"/>
  <c r="B3381" i="34"/>
  <c r="B3382" i="34"/>
  <c r="B3383" i="34"/>
  <c r="B3384" i="34"/>
  <c r="B3385" i="34"/>
  <c r="B3386" i="34"/>
  <c r="B3387" i="34"/>
  <c r="B3388" i="34"/>
  <c r="B3389" i="34"/>
  <c r="B3390" i="34"/>
  <c r="B3391" i="34"/>
  <c r="B3392" i="34"/>
  <c r="B3393" i="34"/>
  <c r="B3394" i="34"/>
  <c r="B3395" i="34"/>
  <c r="B3396" i="34"/>
  <c r="B3397" i="34"/>
  <c r="B3398" i="34"/>
  <c r="B3399" i="34"/>
  <c r="B3400" i="34"/>
  <c r="B3401" i="34"/>
  <c r="B3402" i="34"/>
  <c r="B3403" i="34"/>
  <c r="B3404" i="34"/>
  <c r="B3405" i="34"/>
  <c r="B3406" i="34"/>
  <c r="B3407" i="34"/>
  <c r="B3408" i="34"/>
  <c r="B3409" i="34"/>
  <c r="B3410" i="34"/>
  <c r="B3411" i="34"/>
  <c r="B3412" i="34"/>
  <c r="B3413" i="34"/>
  <c r="B3414" i="34"/>
  <c r="B3415" i="34"/>
  <c r="B3416" i="34"/>
  <c r="B3417" i="34"/>
  <c r="B3418" i="34"/>
  <c r="B3419" i="34"/>
  <c r="B3420" i="34"/>
  <c r="B3421" i="34"/>
  <c r="B3422" i="34"/>
  <c r="B3423" i="34"/>
  <c r="B3424" i="34"/>
  <c r="B3425" i="34"/>
  <c r="B3426" i="34"/>
  <c r="B3427" i="34"/>
  <c r="B3428" i="34"/>
  <c r="B3429" i="34"/>
  <c r="B3430" i="34"/>
  <c r="B3431" i="34"/>
  <c r="B3432" i="34"/>
  <c r="B3433" i="34"/>
  <c r="B3434" i="34"/>
  <c r="B3435" i="34"/>
  <c r="B3436" i="34"/>
  <c r="B3437" i="34"/>
  <c r="B3438" i="34"/>
  <c r="B3439" i="34"/>
  <c r="B3440" i="34"/>
  <c r="B3441" i="34"/>
  <c r="B3442" i="34"/>
  <c r="B3443" i="34"/>
  <c r="B3444" i="34"/>
  <c r="B3445" i="34"/>
  <c r="B3446" i="34"/>
  <c r="B3447" i="34"/>
  <c r="B3448" i="34"/>
  <c r="B3449" i="34"/>
  <c r="B3450" i="34"/>
  <c r="B3451" i="34"/>
  <c r="B3452" i="34"/>
  <c r="B3453" i="34"/>
  <c r="B3454" i="34"/>
  <c r="B3455" i="34"/>
  <c r="B3456" i="34"/>
  <c r="B3457" i="34"/>
  <c r="B3458" i="34"/>
  <c r="B3459" i="34"/>
  <c r="B3460" i="34"/>
  <c r="B3461" i="34"/>
  <c r="B3462" i="34"/>
  <c r="B3463" i="34"/>
  <c r="B3464" i="34"/>
  <c r="B3465" i="34"/>
  <c r="B3466" i="34"/>
  <c r="B3467" i="34"/>
  <c r="B3468" i="34"/>
  <c r="B3469" i="34"/>
  <c r="B3470" i="34"/>
  <c r="B3471" i="34"/>
  <c r="B3472" i="34"/>
  <c r="B3473" i="34"/>
  <c r="B3474" i="34"/>
  <c r="B3475" i="34"/>
  <c r="B3476" i="34"/>
  <c r="B3477" i="34"/>
  <c r="B3478" i="34"/>
  <c r="B3479" i="34"/>
  <c r="B3480" i="34"/>
  <c r="B3481" i="34"/>
  <c r="B3482" i="34"/>
  <c r="B3483" i="34"/>
  <c r="B3484" i="34"/>
  <c r="B3485" i="34"/>
  <c r="B3486" i="34"/>
  <c r="B3487" i="34"/>
  <c r="B3488" i="34"/>
  <c r="B3489" i="34"/>
  <c r="B3490" i="34"/>
  <c r="B3491" i="34"/>
  <c r="B3492" i="34"/>
  <c r="B3493" i="34"/>
  <c r="B3494" i="34"/>
  <c r="B3495" i="34"/>
  <c r="B3496" i="34"/>
  <c r="B3497" i="34"/>
  <c r="B3498" i="34"/>
  <c r="B3499" i="34"/>
  <c r="B3500" i="34"/>
  <c r="B3501" i="34"/>
  <c r="B3502" i="34"/>
  <c r="B3503" i="34"/>
  <c r="B3504" i="34"/>
  <c r="B3505" i="34"/>
  <c r="B3506" i="34"/>
  <c r="B3507" i="34"/>
  <c r="B3508" i="34"/>
  <c r="B3509" i="34"/>
  <c r="B3510" i="34"/>
  <c r="B3511" i="34"/>
  <c r="B3512" i="34"/>
  <c r="B3513" i="34"/>
  <c r="B3514" i="34"/>
  <c r="B3515" i="34"/>
  <c r="B3516" i="34"/>
  <c r="B3517" i="34"/>
  <c r="B3518" i="34"/>
  <c r="B3519" i="34"/>
  <c r="B3520" i="34"/>
  <c r="B3521" i="34"/>
  <c r="B3522" i="34"/>
  <c r="B3523" i="34"/>
  <c r="B3524" i="34"/>
  <c r="B3525" i="34"/>
  <c r="B3526" i="34"/>
  <c r="B3527" i="34"/>
  <c r="B3528" i="34"/>
  <c r="B3529" i="34"/>
  <c r="B3530" i="34"/>
  <c r="B3531" i="34"/>
  <c r="B3532" i="34"/>
  <c r="B3533" i="34"/>
  <c r="B3534" i="34"/>
  <c r="B3535" i="34"/>
  <c r="B3536" i="34"/>
  <c r="B3537" i="34"/>
  <c r="B3538" i="34"/>
  <c r="B3539" i="34"/>
  <c r="B3540" i="34"/>
  <c r="B3541" i="34"/>
  <c r="B3542" i="34"/>
  <c r="B3543" i="34"/>
  <c r="B3544" i="34"/>
  <c r="B3545" i="34"/>
  <c r="B3546" i="34"/>
  <c r="B3547" i="34"/>
  <c r="B3548" i="34"/>
  <c r="B3549" i="34"/>
  <c r="B3550" i="34"/>
  <c r="B3551" i="34"/>
  <c r="B3552" i="34"/>
  <c r="B3553" i="34"/>
  <c r="B3554" i="34"/>
  <c r="B3555" i="34"/>
  <c r="B3556" i="34"/>
  <c r="B3557" i="34"/>
  <c r="B3558" i="34"/>
  <c r="B3559" i="34"/>
  <c r="B3560" i="34"/>
  <c r="B3561" i="34"/>
  <c r="B3562" i="34"/>
  <c r="B3563" i="34"/>
  <c r="B3564" i="34"/>
  <c r="B3565" i="34"/>
  <c r="B3566" i="34"/>
  <c r="B3567" i="34"/>
  <c r="B3568" i="34"/>
  <c r="B3569" i="34"/>
  <c r="B3570" i="34"/>
  <c r="B3571" i="34"/>
  <c r="B3572" i="34"/>
  <c r="B3573" i="34"/>
  <c r="B3574" i="34"/>
  <c r="B3575" i="34"/>
  <c r="B3576" i="34"/>
  <c r="B3577" i="34"/>
  <c r="B3578" i="34"/>
  <c r="B3579" i="34"/>
  <c r="B3580" i="34"/>
  <c r="B3581" i="34"/>
  <c r="B3582" i="34"/>
  <c r="B3583" i="34"/>
  <c r="B3584" i="34"/>
  <c r="B3585" i="34"/>
  <c r="B3586" i="34"/>
  <c r="B3587" i="34"/>
  <c r="B3588" i="34"/>
  <c r="B3589" i="34"/>
  <c r="B3590" i="34"/>
  <c r="B3591" i="34"/>
  <c r="B3592" i="34"/>
  <c r="B3593" i="34"/>
  <c r="B3594" i="34"/>
  <c r="B3595" i="34"/>
  <c r="B3596" i="34"/>
  <c r="B3597" i="34"/>
  <c r="B3598" i="34"/>
  <c r="B3599" i="34"/>
  <c r="B3600" i="34"/>
  <c r="B3601" i="34"/>
  <c r="B3602" i="34"/>
  <c r="B3603" i="34"/>
  <c r="B3604" i="34"/>
  <c r="B3605" i="34"/>
  <c r="B3606" i="34"/>
  <c r="B3607" i="34"/>
  <c r="B3608" i="34"/>
  <c r="B3609" i="34"/>
  <c r="B3610" i="34"/>
  <c r="B3611" i="34"/>
  <c r="B3612" i="34"/>
  <c r="B3613" i="34"/>
  <c r="B3614" i="34"/>
  <c r="B3615" i="34"/>
  <c r="B3616" i="34"/>
  <c r="B3617" i="34"/>
  <c r="B3618" i="34"/>
  <c r="B3619" i="34"/>
  <c r="B3620" i="34"/>
  <c r="B3621" i="34"/>
  <c r="B3622" i="34"/>
  <c r="B3623" i="34"/>
  <c r="B3624" i="34"/>
  <c r="B3625" i="34"/>
  <c r="B3626" i="34"/>
  <c r="B3627" i="34"/>
  <c r="B3628" i="34"/>
  <c r="B3629" i="34"/>
  <c r="B3630" i="34"/>
  <c r="B3631" i="34"/>
  <c r="B3632" i="34"/>
  <c r="B3633" i="34"/>
  <c r="B3634" i="34"/>
  <c r="B3635" i="34"/>
  <c r="B3636" i="34"/>
  <c r="B3637" i="34"/>
  <c r="B3638" i="34"/>
  <c r="B3639" i="34"/>
  <c r="B3640" i="34"/>
  <c r="B3641" i="34"/>
  <c r="B3642" i="34"/>
  <c r="B3643" i="34"/>
  <c r="B3644" i="34"/>
  <c r="B3645" i="34"/>
  <c r="B3646" i="34"/>
  <c r="B3647" i="34"/>
  <c r="B3648" i="34"/>
  <c r="B3649" i="34"/>
  <c r="B3650" i="34"/>
  <c r="B3651" i="34"/>
  <c r="B3652" i="34"/>
  <c r="B3653" i="34"/>
  <c r="B3654" i="34"/>
  <c r="B3655" i="34"/>
  <c r="B3656" i="34"/>
  <c r="B3657" i="34"/>
  <c r="B3658" i="34"/>
  <c r="B3659" i="34"/>
  <c r="B3660" i="34"/>
  <c r="B3661" i="34"/>
  <c r="B3662" i="34"/>
  <c r="B3663" i="34"/>
  <c r="E22" i="2"/>
  <c r="D22" i="2"/>
  <c r="C22" i="2"/>
  <c r="J4053" i="34" l="1"/>
  <c r="G4053" i="34"/>
  <c r="B3167" i="3"/>
  <c r="B3187" i="3"/>
  <c r="B3096" i="3"/>
  <c r="B3116" i="3"/>
  <c r="B3080" i="3"/>
  <c r="B3120" i="3"/>
  <c r="B3140" i="3"/>
  <c r="B3160" i="3"/>
  <c r="B3180" i="3"/>
  <c r="B3200" i="3"/>
  <c r="B3118" i="3"/>
  <c r="B3126" i="3"/>
  <c r="B3076" i="3"/>
  <c r="B3084" i="3"/>
  <c r="B3148" i="3"/>
  <c r="B3103" i="3"/>
  <c r="B3111" i="3"/>
  <c r="B3153" i="3"/>
  <c r="B3170" i="3"/>
  <c r="B3173" i="3"/>
  <c r="B3088" i="3"/>
  <c r="B3133" i="3"/>
  <c r="B3161" i="3"/>
  <c r="B3163" i="3"/>
  <c r="B3085" i="3"/>
  <c r="B3079" i="3"/>
  <c r="G3937" i="34"/>
  <c r="F3758" i="34"/>
  <c r="F3498" i="34"/>
  <c r="J3498" i="34" s="1"/>
  <c r="F3378" i="34"/>
  <c r="F3558" i="34"/>
  <c r="J3558" i="34" s="1"/>
  <c r="F3478" i="34"/>
  <c r="F4038" i="34"/>
  <c r="F3918" i="34"/>
  <c r="J3918" i="34" s="1"/>
  <c r="F3778" i="34"/>
  <c r="F3658" i="34"/>
  <c r="F3618" i="34"/>
  <c r="F3518" i="34"/>
  <c r="F3398" i="34"/>
  <c r="J3398" i="34" s="1"/>
  <c r="F3978" i="34"/>
  <c r="F3898" i="34"/>
  <c r="F3798" i="34"/>
  <c r="F3698" i="34"/>
  <c r="G3957" i="34"/>
  <c r="F3458" i="34"/>
  <c r="G3891" i="34"/>
  <c r="F3872" i="34"/>
  <c r="F3852" i="34"/>
  <c r="J3852" i="34" s="1"/>
  <c r="F3832" i="34"/>
  <c r="F3812" i="34"/>
  <c r="F3792" i="34"/>
  <c r="F3772" i="34"/>
  <c r="F3752" i="34"/>
  <c r="F3732" i="34"/>
  <c r="F3712" i="34"/>
  <c r="F3672" i="34"/>
  <c r="F3652" i="34"/>
  <c r="F3632" i="34"/>
  <c r="F3612" i="34"/>
  <c r="F3592" i="34"/>
  <c r="F3572" i="34"/>
  <c r="F3552" i="34"/>
  <c r="J3552" i="34" s="1"/>
  <c r="F3532" i="34"/>
  <c r="F3512" i="34"/>
  <c r="F3492" i="34"/>
  <c r="F3472" i="34"/>
  <c r="F3452" i="34"/>
  <c r="J3452" i="34" s="1"/>
  <c r="F3432" i="34"/>
  <c r="J3432" i="34" s="1"/>
  <c r="F3412" i="34"/>
  <c r="F3392" i="34"/>
  <c r="F3372" i="34"/>
  <c r="F3912" i="34"/>
  <c r="G4036" i="34"/>
  <c r="G3996" i="34"/>
  <c r="G3916" i="34"/>
  <c r="G3856" i="34"/>
  <c r="G3736" i="34"/>
  <c r="G3696" i="34"/>
  <c r="G3676" i="34"/>
  <c r="G3616" i="34"/>
  <c r="G3576" i="34"/>
  <c r="G3556" i="34"/>
  <c r="G3496" i="34"/>
  <c r="G3456" i="34"/>
  <c r="G4030" i="34"/>
  <c r="G4010" i="34"/>
  <c r="G3990" i="34"/>
  <c r="G3970" i="34"/>
  <c r="G3950" i="34"/>
  <c r="G3930" i="34"/>
  <c r="G3910" i="34"/>
  <c r="G3890" i="34"/>
  <c r="G3870" i="34"/>
  <c r="G3850" i="34"/>
  <c r="G3830" i="34"/>
  <c r="G3810" i="34"/>
  <c r="G3790" i="34"/>
  <c r="G3750" i="34"/>
  <c r="G3730" i="34"/>
  <c r="G3690" i="34"/>
  <c r="G3670" i="34"/>
  <c r="G3650" i="34"/>
  <c r="G3630" i="34"/>
  <c r="G3610" i="34"/>
  <c r="G3590" i="34"/>
  <c r="G3570" i="34"/>
  <c r="G3530" i="34"/>
  <c r="G3510" i="34"/>
  <c r="G3490" i="34"/>
  <c r="G3470" i="34"/>
  <c r="G3450" i="34"/>
  <c r="G3370" i="34"/>
  <c r="G4046" i="34"/>
  <c r="G4026" i="34"/>
  <c r="G4006" i="34"/>
  <c r="G3986" i="34"/>
  <c r="G3966" i="34"/>
  <c r="G3946" i="34"/>
  <c r="G3926" i="34"/>
  <c r="G3866" i="34"/>
  <c r="G3826" i="34"/>
  <c r="G3806" i="34"/>
  <c r="G3786" i="34"/>
  <c r="G3766" i="34"/>
  <c r="G3746" i="34"/>
  <c r="G3726" i="34"/>
  <c r="G3686" i="34"/>
  <c r="G3666" i="34"/>
  <c r="G3586" i="34"/>
  <c r="G3546" i="34"/>
  <c r="G3526" i="34"/>
  <c r="G3406" i="34"/>
  <c r="G3386" i="34"/>
  <c r="G4045" i="34"/>
  <c r="G3425" i="34"/>
  <c r="G3984" i="34"/>
  <c r="G3944" i="34"/>
  <c r="G3904" i="34"/>
  <c r="G3884" i="34"/>
  <c r="G3824" i="34"/>
  <c r="G3804" i="34"/>
  <c r="G3764" i="34"/>
  <c r="G3744" i="34"/>
  <c r="G3724" i="34"/>
  <c r="G3704" i="34"/>
  <c r="G3664" i="34"/>
  <c r="G3604" i="34"/>
  <c r="G3564" i="34"/>
  <c r="G3524" i="34"/>
  <c r="G3504" i="34"/>
  <c r="G3484" i="34"/>
  <c r="G3464" i="34"/>
  <c r="G3444" i="34"/>
  <c r="G3424" i="34"/>
  <c r="G3384" i="34"/>
  <c r="G4040" i="34"/>
  <c r="G4020" i="34"/>
  <c r="G3960" i="34"/>
  <c r="G3940" i="34"/>
  <c r="G3920" i="34"/>
  <c r="G3880" i="34"/>
  <c r="G3860" i="34"/>
  <c r="G3840" i="34"/>
  <c r="G3820" i="34"/>
  <c r="G3800" i="34"/>
  <c r="G3780" i="34"/>
  <c r="G3760" i="34"/>
  <c r="G3680" i="34"/>
  <c r="G3660" i="34"/>
  <c r="G3640" i="34"/>
  <c r="G3500" i="34"/>
  <c r="G3480" i="34"/>
  <c r="G3440" i="34"/>
  <c r="G3420" i="34"/>
  <c r="G4039" i="34"/>
  <c r="G4019" i="34"/>
  <c r="G3999" i="34"/>
  <c r="G3979" i="34"/>
  <c r="G3959" i="34"/>
  <c r="G3939" i="34"/>
  <c r="G3919" i="34"/>
  <c r="G3899" i="34"/>
  <c r="G3859" i="34"/>
  <c r="G3839" i="34"/>
  <c r="G3819" i="34"/>
  <c r="G3799" i="34"/>
  <c r="G3779" i="34"/>
  <c r="G3739" i="34"/>
  <c r="G3719" i="34"/>
  <c r="G3699" i="34"/>
  <c r="G3679" i="34"/>
  <c r="G3659" i="34"/>
  <c r="G3639" i="34"/>
  <c r="G3579" i="34"/>
  <c r="G3559" i="34"/>
  <c r="G3539" i="34"/>
  <c r="G3519" i="34"/>
  <c r="G3499" i="34"/>
  <c r="G3459" i="34"/>
  <c r="G3419" i="34"/>
  <c r="G3399" i="34"/>
  <c r="G3379" i="34"/>
  <c r="G3843" i="34"/>
  <c r="G3563" i="34"/>
  <c r="G4047" i="34"/>
  <c r="G4007" i="34"/>
  <c r="G3967" i="34"/>
  <c r="G3947" i="34"/>
  <c r="G3927" i="34"/>
  <c r="G3907" i="34"/>
  <c r="G3887" i="34"/>
  <c r="G3867" i="34"/>
  <c r="G3827" i="34"/>
  <c r="G3807" i="34"/>
  <c r="G3787" i="34"/>
  <c r="G3767" i="34"/>
  <c r="G3747" i="34"/>
  <c r="G3727" i="34"/>
  <c r="G3707" i="34"/>
  <c r="G3687" i="34"/>
  <c r="G3667" i="34"/>
  <c r="G3647" i="34"/>
  <c r="G3627" i="34"/>
  <c r="G3607" i="34"/>
  <c r="G3567" i="34"/>
  <c r="G3547" i="34"/>
  <c r="G3527" i="34"/>
  <c r="G3507" i="34"/>
  <c r="G3467" i="34"/>
  <c r="G3447" i="34"/>
  <c r="G3427" i="34"/>
  <c r="G4025" i="34"/>
  <c r="G4005" i="34"/>
  <c r="G3985" i="34"/>
  <c r="G3965" i="34"/>
  <c r="G3945" i="34"/>
  <c r="G3925" i="34"/>
  <c r="G3865" i="34"/>
  <c r="G3845" i="34"/>
  <c r="G3825" i="34"/>
  <c r="G3805" i="34"/>
  <c r="G3745" i="34"/>
  <c r="G3725" i="34"/>
  <c r="G3685" i="34"/>
  <c r="G3645" i="34"/>
  <c r="G3625" i="34"/>
  <c r="G3585" i="34"/>
  <c r="G3545" i="34"/>
  <c r="G3525" i="34"/>
  <c r="G3405" i="34"/>
  <c r="G3976" i="34"/>
  <c r="G4034" i="34"/>
  <c r="G4014" i="34"/>
  <c r="G3994" i="34"/>
  <c r="G3974" i="34"/>
  <c r="G3954" i="34"/>
  <c r="G3934" i="34"/>
  <c r="G3914" i="34"/>
  <c r="G3894" i="34"/>
  <c r="G3874" i="34"/>
  <c r="G3854" i="34"/>
  <c r="G3834" i="34"/>
  <c r="G3814" i="34"/>
  <c r="G3794" i="34"/>
  <c r="G3774" i="34"/>
  <c r="G3754" i="34"/>
  <c r="G3734" i="34"/>
  <c r="G3714" i="34"/>
  <c r="G3694" i="34"/>
  <c r="G3674" i="34"/>
  <c r="G3654" i="34"/>
  <c r="G3634" i="34"/>
  <c r="G3614" i="34"/>
  <c r="G3594" i="34"/>
  <c r="G3574" i="34"/>
  <c r="G3554" i="34"/>
  <c r="G3534" i="34"/>
  <c r="G3514" i="34"/>
  <c r="G3494" i="34"/>
  <c r="G3474" i="34"/>
  <c r="G3454" i="34"/>
  <c r="G3434" i="34"/>
  <c r="G3414" i="34"/>
  <c r="G3394" i="34"/>
  <c r="G3374" i="34"/>
  <c r="G4031" i="34"/>
  <c r="G4011" i="34"/>
  <c r="G3991" i="34"/>
  <c r="G3951" i="34"/>
  <c r="G3931" i="34"/>
  <c r="G4028" i="34"/>
  <c r="G3988" i="34"/>
  <c r="G3968" i="34"/>
  <c r="G3888" i="34"/>
  <c r="G3848" i="34"/>
  <c r="G3748" i="34"/>
  <c r="G3708" i="34"/>
  <c r="G3668" i="34"/>
  <c r="G3608" i="34"/>
  <c r="G3568" i="34"/>
  <c r="G3468" i="34"/>
  <c r="G3428" i="34"/>
  <c r="G3408" i="34"/>
  <c r="G3837" i="34"/>
  <c r="G3436" i="34"/>
  <c r="G3376" i="34"/>
  <c r="G3735" i="34"/>
  <c r="G3695" i="34"/>
  <c r="G3575" i="34"/>
  <c r="G3395" i="34"/>
  <c r="G4052" i="34"/>
  <c r="G4032" i="34"/>
  <c r="G4012" i="34"/>
  <c r="G3972" i="34"/>
  <c r="G3952" i="34"/>
  <c r="G3932" i="34"/>
  <c r="G3892" i="34"/>
  <c r="G4042" i="34"/>
  <c r="G4002" i="34"/>
  <c r="G3922" i="34"/>
  <c r="G3902" i="34"/>
  <c r="G3882" i="34"/>
  <c r="G3862" i="34"/>
  <c r="G3802" i="34"/>
  <c r="G3782" i="34"/>
  <c r="G3762" i="34"/>
  <c r="G3722" i="34"/>
  <c r="G3682" i="34"/>
  <c r="G3642" i="34"/>
  <c r="G3622" i="34"/>
  <c r="G3602" i="34"/>
  <c r="G3582" i="34"/>
  <c r="G3542" i="34"/>
  <c r="G3522" i="34"/>
  <c r="G3502" i="34"/>
  <c r="G3462" i="34"/>
  <c r="G3442" i="34"/>
  <c r="G3402" i="34"/>
  <c r="G4041" i="34"/>
  <c r="G3941" i="34"/>
  <c r="G3921" i="34"/>
  <c r="G3901" i="34"/>
  <c r="G3841" i="34"/>
  <c r="G3801" i="34"/>
  <c r="G3761" i="34"/>
  <c r="G3701" i="34"/>
  <c r="G3661" i="34"/>
  <c r="G3641" i="34"/>
  <c r="G3581" i="34"/>
  <c r="G3561" i="34"/>
  <c r="G3521" i="34"/>
  <c r="G3481" i="34"/>
  <c r="G3421" i="34"/>
  <c r="G3381" i="34"/>
  <c r="G3740" i="34"/>
  <c r="G3620" i="34"/>
  <c r="G3600" i="34"/>
  <c r="G3560" i="34"/>
  <c r="G3540" i="34"/>
  <c r="G3380" i="34"/>
  <c r="G3938" i="34"/>
  <c r="G3838" i="34"/>
  <c r="G3818" i="34"/>
  <c r="G3718" i="34"/>
  <c r="G3678" i="34"/>
  <c r="G3638" i="34"/>
  <c r="G3538" i="34"/>
  <c r="G3418" i="34"/>
  <c r="G3876" i="34"/>
  <c r="G3416" i="34"/>
  <c r="G3923" i="34"/>
  <c r="G3703" i="34"/>
  <c r="G3506" i="34"/>
  <c r="G3466" i="34"/>
  <c r="G3446" i="34"/>
  <c r="G3785" i="34"/>
  <c r="G3505" i="34"/>
  <c r="G3485" i="34"/>
  <c r="G3445" i="34"/>
  <c r="G4043" i="34"/>
  <c r="G4023" i="34"/>
  <c r="G3983" i="34"/>
  <c r="G3963" i="34"/>
  <c r="G3943" i="34"/>
  <c r="G3903" i="34"/>
  <c r="G3883" i="34"/>
  <c r="G3823" i="34"/>
  <c r="G3803" i="34"/>
  <c r="G3743" i="34"/>
  <c r="G3723" i="34"/>
  <c r="G3663" i="34"/>
  <c r="G3623" i="34"/>
  <c r="G3603" i="34"/>
  <c r="G3523" i="34"/>
  <c r="G3503" i="34"/>
  <c r="G3483" i="34"/>
  <c r="G3443" i="34"/>
  <c r="G3423" i="34"/>
  <c r="G3905" i="34"/>
  <c r="G3783" i="34"/>
  <c r="G3763" i="34"/>
  <c r="G3643" i="34"/>
  <c r="G3463" i="34"/>
  <c r="G3407" i="34"/>
  <c r="G3846" i="34"/>
  <c r="G3624" i="34"/>
  <c r="G4017" i="34"/>
  <c r="G3437" i="34"/>
  <c r="G3636" i="34"/>
  <c r="G3488" i="34"/>
  <c r="G3387" i="34"/>
  <c r="G3906" i="34"/>
  <c r="G3626" i="34"/>
  <c r="G4003" i="34"/>
  <c r="G3861" i="34"/>
  <c r="G3580" i="34"/>
  <c r="G3565" i="34"/>
  <c r="G3784" i="34"/>
  <c r="G3997" i="34"/>
  <c r="G3646" i="34"/>
  <c r="G3765" i="34"/>
  <c r="G3700" i="34"/>
  <c r="G3460" i="34"/>
  <c r="G3858" i="34"/>
  <c r="G3716" i="34"/>
  <c r="G3383" i="34"/>
  <c r="G3482" i="34"/>
  <c r="G3980" i="34"/>
  <c r="G3857" i="34"/>
  <c r="G3577" i="34"/>
  <c r="G3995" i="34"/>
  <c r="G3675" i="34"/>
  <c r="G3998" i="34"/>
  <c r="G3969" i="34"/>
  <c r="G3717" i="34"/>
  <c r="G3776" i="34"/>
  <c r="G3595" i="34"/>
  <c r="G3438" i="34"/>
  <c r="G3955" i="34"/>
  <c r="G3598" i="34"/>
  <c r="G3877" i="34"/>
  <c r="G3817" i="34"/>
  <c r="G3537" i="34"/>
  <c r="G3829" i="34"/>
  <c r="G3769" i="34"/>
  <c r="G4015" i="34"/>
  <c r="G4049" i="34"/>
  <c r="G4029" i="34"/>
  <c r="G4009" i="34"/>
  <c r="G3989" i="34"/>
  <c r="G3949" i="34"/>
  <c r="G3929" i="34"/>
  <c r="G3909" i="34"/>
  <c r="G3889" i="34"/>
  <c r="G3869" i="34"/>
  <c r="G3849" i="34"/>
  <c r="G3809" i="34"/>
  <c r="G3789" i="34"/>
  <c r="G3749" i="34"/>
  <c r="G3729" i="34"/>
  <c r="G3709" i="34"/>
  <c r="G3689" i="34"/>
  <c r="G3669" i="34"/>
  <c r="G3649" i="34"/>
  <c r="G3629" i="34"/>
  <c r="G3609" i="34"/>
  <c r="G3589" i="34"/>
  <c r="G3569" i="34"/>
  <c r="G3549" i="34"/>
  <c r="G3529" i="34"/>
  <c r="G3509" i="34"/>
  <c r="G3489" i="34"/>
  <c r="G3469" i="34"/>
  <c r="G3449" i="34"/>
  <c r="G3429" i="34"/>
  <c r="G3409" i="34"/>
  <c r="G3389" i="34"/>
  <c r="G4050" i="34"/>
  <c r="G4051" i="34"/>
  <c r="G3486" i="34"/>
  <c r="G3487" i="34"/>
  <c r="G3596" i="34"/>
  <c r="G3597" i="34"/>
  <c r="G4016" i="34"/>
  <c r="G3453" i="34"/>
  <c r="G3992" i="34"/>
  <c r="G3993" i="34"/>
  <c r="G3873" i="34"/>
  <c r="G3692" i="34"/>
  <c r="G3693" i="34"/>
  <c r="G3553" i="34"/>
  <c r="G3737" i="34"/>
  <c r="G3971" i="34"/>
  <c r="G3691" i="34"/>
  <c r="G3770" i="34"/>
  <c r="G3710" i="34"/>
  <c r="G3550" i="34"/>
  <c r="G3430" i="34"/>
  <c r="G3410" i="34"/>
  <c r="G3390" i="34"/>
  <c r="G3548" i="34"/>
  <c r="G3587" i="34"/>
  <c r="G3879" i="34"/>
  <c r="G3759" i="34"/>
  <c r="G3619" i="34"/>
  <c r="G3599" i="34"/>
  <c r="G3479" i="34"/>
  <c r="G3439" i="34"/>
  <c r="G3705" i="34"/>
  <c r="G3975" i="34"/>
  <c r="G3520" i="34"/>
  <c r="G3677" i="34"/>
  <c r="G3900" i="34"/>
  <c r="G3401" i="34"/>
  <c r="G3400" i="34"/>
  <c r="G3878" i="34"/>
  <c r="G4021" i="34"/>
  <c r="G3741" i="34"/>
  <c r="G3605" i="34"/>
  <c r="G3942" i="34"/>
  <c r="G3961" i="34"/>
  <c r="G3962" i="34"/>
  <c r="G3720" i="34"/>
  <c r="G4035" i="34"/>
  <c r="G3935" i="34"/>
  <c r="G3896" i="34"/>
  <c r="G3895" i="34"/>
  <c r="G3795" i="34"/>
  <c r="G3755" i="34"/>
  <c r="G3756" i="34"/>
  <c r="G3655" i="34"/>
  <c r="G3615" i="34"/>
  <c r="G3515" i="34"/>
  <c r="G3475" i="34"/>
  <c r="G3375" i="34"/>
  <c r="G3885" i="34"/>
  <c r="G3835" i="34"/>
  <c r="G3768" i="34"/>
  <c r="G3455" i="34"/>
  <c r="G3385" i="34"/>
  <c r="G3981" i="34"/>
  <c r="G4000" i="34"/>
  <c r="G4001" i="34"/>
  <c r="G4033" i="34"/>
  <c r="G4013" i="34"/>
  <c r="G3973" i="34"/>
  <c r="G3953" i="34"/>
  <c r="G3933" i="34"/>
  <c r="G3913" i="34"/>
  <c r="G3893" i="34"/>
  <c r="G3853" i="34"/>
  <c r="G3833" i="34"/>
  <c r="G3813" i="34"/>
  <c r="G3793" i="34"/>
  <c r="G3773" i="34"/>
  <c r="G3753" i="34"/>
  <c r="G3733" i="34"/>
  <c r="G3713" i="34"/>
  <c r="G3673" i="34"/>
  <c r="G3653" i="34"/>
  <c r="G3633" i="34"/>
  <c r="G3613" i="34"/>
  <c r="G3593" i="34"/>
  <c r="G3573" i="34"/>
  <c r="G3533" i="34"/>
  <c r="G3513" i="34"/>
  <c r="G3493" i="34"/>
  <c r="G3473" i="34"/>
  <c r="G3433" i="34"/>
  <c r="G3413" i="34"/>
  <c r="G3393" i="34"/>
  <c r="G3373" i="34"/>
  <c r="G4018" i="34"/>
  <c r="G3924" i="34"/>
  <c r="G3738" i="34"/>
  <c r="G3501" i="34"/>
  <c r="G3875" i="34"/>
  <c r="G3781" i="34"/>
  <c r="G3958" i="34"/>
  <c r="G3578" i="34"/>
  <c r="G3621" i="34"/>
  <c r="G3435" i="34"/>
  <c r="G3637" i="34"/>
  <c r="G4024" i="34"/>
  <c r="G3715" i="34"/>
  <c r="G3936" i="34"/>
  <c r="G3796" i="34"/>
  <c r="G3656" i="34"/>
  <c r="G3516" i="34"/>
  <c r="G3396" i="34"/>
  <c r="G3836" i="34"/>
  <c r="G3775" i="34"/>
  <c r="G3742" i="34"/>
  <c r="G3681" i="34"/>
  <c r="G3555" i="34"/>
  <c r="G3495" i="34"/>
  <c r="G3461" i="34"/>
  <c r="G3417" i="34"/>
  <c r="G3928" i="34"/>
  <c r="G3688" i="34"/>
  <c r="G3588" i="34"/>
  <c r="G3528" i="34"/>
  <c r="G3855" i="34"/>
  <c r="G3706" i="34"/>
  <c r="G3821" i="34"/>
  <c r="G3635" i="34"/>
  <c r="G3465" i="34"/>
  <c r="G3915" i="34"/>
  <c r="G3881" i="34"/>
  <c r="G3601" i="34"/>
  <c r="G4008" i="34"/>
  <c r="G3948" i="34"/>
  <c r="G3868" i="34"/>
  <c r="G3788" i="34"/>
  <c r="G3628" i="34"/>
  <c r="G3448" i="34"/>
  <c r="G3987" i="34"/>
  <c r="G3606" i="34"/>
  <c r="G3566" i="34"/>
  <c r="G3665" i="34"/>
  <c r="G3541" i="34"/>
  <c r="G3415" i="34"/>
  <c r="G4044" i="34"/>
  <c r="G4004" i="34"/>
  <c r="G3964" i="34"/>
  <c r="G3864" i="34"/>
  <c r="G3844" i="34"/>
  <c r="G3684" i="34"/>
  <c r="G3644" i="34"/>
  <c r="G3584" i="34"/>
  <c r="G3544" i="34"/>
  <c r="G3404" i="34"/>
  <c r="G3816" i="34"/>
  <c r="G3536" i="34"/>
  <c r="G3441" i="34"/>
  <c r="G3908" i="34"/>
  <c r="G3808" i="34"/>
  <c r="G3648" i="34"/>
  <c r="G3388" i="34"/>
  <c r="G3847" i="34"/>
  <c r="G3886" i="34"/>
  <c r="G3426" i="34"/>
  <c r="G3863" i="34"/>
  <c r="G3683" i="34"/>
  <c r="G3583" i="34"/>
  <c r="G3543" i="34"/>
  <c r="G3403" i="34"/>
  <c r="G3815" i="34"/>
  <c r="G3721" i="34"/>
  <c r="G3662" i="34"/>
  <c r="G3535" i="34"/>
  <c r="G3476" i="34"/>
  <c r="G4048" i="34"/>
  <c r="G3828" i="34"/>
  <c r="G3728" i="34"/>
  <c r="G3508" i="34"/>
  <c r="G4027" i="34"/>
  <c r="G3982" i="34"/>
  <c r="G3842" i="34"/>
  <c r="G3702" i="34"/>
  <c r="G3562" i="34"/>
  <c r="G3382" i="34"/>
  <c r="G4022" i="34"/>
  <c r="G3822" i="34"/>
  <c r="G3422" i="34"/>
  <c r="G3956" i="34"/>
  <c r="B3156" i="3"/>
  <c r="B3104" i="3"/>
  <c r="B3091" i="3"/>
  <c r="B3092" i="3"/>
  <c r="B3112" i="3"/>
  <c r="B3132" i="3"/>
  <c r="B3152" i="3"/>
  <c r="B3095" i="3"/>
  <c r="B3115" i="3"/>
  <c r="B3135" i="3"/>
  <c r="B3155" i="3"/>
  <c r="B3078" i="3"/>
  <c r="B3098" i="3"/>
  <c r="B3158" i="3"/>
  <c r="B3119" i="3"/>
  <c r="B3159" i="3"/>
  <c r="B3107" i="3"/>
  <c r="B3147" i="3"/>
  <c r="B3108" i="3"/>
  <c r="B3128" i="3"/>
  <c r="B3093" i="3"/>
  <c r="B3113" i="3"/>
  <c r="B3086" i="3"/>
  <c r="B3146" i="3"/>
  <c r="B3131" i="3"/>
  <c r="B3154" i="3"/>
  <c r="B3101" i="3"/>
  <c r="B3122" i="3"/>
  <c r="B3142" i="3"/>
  <c r="B3123" i="3"/>
  <c r="B3143" i="3"/>
  <c r="B3136" i="3"/>
  <c r="B3077" i="3"/>
  <c r="B3097" i="3"/>
  <c r="B3117" i="3"/>
  <c r="B3137" i="3"/>
  <c r="B3138" i="3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B3403" i="4"/>
  <c r="A3404" i="4"/>
  <c r="B3404" i="4"/>
  <c r="A3405" i="4"/>
  <c r="B3405" i="4"/>
  <c r="A3406" i="4"/>
  <c r="B3406" i="4"/>
  <c r="A3407" i="4"/>
  <c r="B3407" i="4"/>
  <c r="A3408" i="4"/>
  <c r="B3408" i="4"/>
  <c r="A3409" i="4"/>
  <c r="B3409" i="4"/>
  <c r="A3410" i="4"/>
  <c r="B3410" i="4"/>
  <c r="A3411" i="4"/>
  <c r="B3411" i="4"/>
  <c r="A3412" i="4"/>
  <c r="B3412" i="4"/>
  <c r="A3413" i="4"/>
  <c r="B3413" i="4"/>
  <c r="A3414" i="4"/>
  <c r="B3414" i="4"/>
  <c r="A3415" i="4"/>
  <c r="B3415" i="4"/>
  <c r="A3416" i="4"/>
  <c r="B3416" i="4"/>
  <c r="A3417" i="4"/>
  <c r="B3417" i="4"/>
  <c r="A3418" i="4"/>
  <c r="B3418" i="4"/>
  <c r="A3419" i="4"/>
  <c r="B3419" i="4"/>
  <c r="A3420" i="4"/>
  <c r="B3420" i="4"/>
  <c r="A3421" i="4"/>
  <c r="B3421" i="4"/>
  <c r="A3422" i="4"/>
  <c r="B3422" i="4"/>
  <c r="A3423" i="4"/>
  <c r="B3423" i="4"/>
  <c r="A3424" i="4"/>
  <c r="B3424" i="4"/>
  <c r="A3425" i="4"/>
  <c r="B3425" i="4"/>
  <c r="A3426" i="4"/>
  <c r="B3426" i="4"/>
  <c r="A3427" i="4"/>
  <c r="B3427" i="4"/>
  <c r="A3428" i="4"/>
  <c r="B3428" i="4"/>
  <c r="A3429" i="4"/>
  <c r="B3429" i="4"/>
  <c r="A3430" i="4"/>
  <c r="B3430" i="4"/>
  <c r="A3431" i="4"/>
  <c r="B3431" i="4"/>
  <c r="A3432" i="4"/>
  <c r="B3432" i="4"/>
  <c r="A3433" i="4"/>
  <c r="B3433" i="4"/>
  <c r="A3434" i="4"/>
  <c r="B3434" i="4"/>
  <c r="A3435" i="4"/>
  <c r="B3435" i="4"/>
  <c r="A3436" i="4"/>
  <c r="B3436" i="4"/>
  <c r="A3437" i="4"/>
  <c r="B3437" i="4"/>
  <c r="A3438" i="4"/>
  <c r="B3438" i="4"/>
  <c r="A3439" i="4"/>
  <c r="B3439" i="4"/>
  <c r="A3440" i="4"/>
  <c r="B3440" i="4"/>
  <c r="A3441" i="4"/>
  <c r="B3441" i="4"/>
  <c r="A3442" i="4"/>
  <c r="B3442" i="4"/>
  <c r="A3443" i="4"/>
  <c r="B3443" i="4"/>
  <c r="A3444" i="4"/>
  <c r="B3444" i="4"/>
  <c r="A3445" i="4"/>
  <c r="B3445" i="4"/>
  <c r="A3446" i="4"/>
  <c r="B3446" i="4"/>
  <c r="A3447" i="4"/>
  <c r="B3447" i="4"/>
  <c r="A3448" i="4"/>
  <c r="B3448" i="4"/>
  <c r="A3449" i="4"/>
  <c r="B3449" i="4"/>
  <c r="A3450" i="4"/>
  <c r="B3450" i="4"/>
  <c r="A3451" i="4"/>
  <c r="B3451" i="4"/>
  <c r="A3452" i="4"/>
  <c r="B3452" i="4"/>
  <c r="A3453" i="4"/>
  <c r="B3453" i="4"/>
  <c r="A3454" i="4"/>
  <c r="B3454" i="4"/>
  <c r="A3455" i="4"/>
  <c r="B3455" i="4"/>
  <c r="A3456" i="4"/>
  <c r="B3456" i="4"/>
  <c r="A3457" i="4"/>
  <c r="B3457" i="4"/>
  <c r="A3458" i="4"/>
  <c r="B3458" i="4"/>
  <c r="A3459" i="4"/>
  <c r="B3459" i="4"/>
  <c r="A3460" i="4"/>
  <c r="B3460" i="4"/>
  <c r="A3461" i="4"/>
  <c r="B3461" i="4"/>
  <c r="A3462" i="4"/>
  <c r="B3462" i="4"/>
  <c r="A3463" i="4"/>
  <c r="B3463" i="4"/>
  <c r="A3464" i="4"/>
  <c r="B3464" i="4"/>
  <c r="A3465" i="4"/>
  <c r="B3465" i="4"/>
  <c r="A3466" i="4"/>
  <c r="B3466" i="4"/>
  <c r="A3467" i="4"/>
  <c r="B3467" i="4"/>
  <c r="A3468" i="4"/>
  <c r="B3468" i="4"/>
  <c r="A3469" i="4"/>
  <c r="B3469" i="4"/>
  <c r="A3470" i="4"/>
  <c r="B3470" i="4"/>
  <c r="A3471" i="4"/>
  <c r="B3471" i="4"/>
  <c r="A3472" i="4"/>
  <c r="B3472" i="4"/>
  <c r="A3473" i="4"/>
  <c r="B3473" i="4"/>
  <c r="A3474" i="4"/>
  <c r="B3474" i="4"/>
  <c r="A3475" i="4"/>
  <c r="B3475" i="4"/>
  <c r="A3476" i="4"/>
  <c r="B3476" i="4"/>
  <c r="A3477" i="4"/>
  <c r="B3477" i="4"/>
  <c r="A3478" i="4"/>
  <c r="B3478" i="4"/>
  <c r="A3479" i="4"/>
  <c r="B3479" i="4"/>
  <c r="A3480" i="4"/>
  <c r="B3480" i="4"/>
  <c r="A3481" i="4"/>
  <c r="B3481" i="4"/>
  <c r="A3482" i="4"/>
  <c r="B3482" i="4"/>
  <c r="A3483" i="4"/>
  <c r="B3483" i="4"/>
  <c r="A3484" i="4"/>
  <c r="B3484" i="4"/>
  <c r="A3485" i="4"/>
  <c r="B3485" i="4"/>
  <c r="A3486" i="4"/>
  <c r="B3486" i="4"/>
  <c r="A3487" i="4"/>
  <c r="B3487" i="4"/>
  <c r="A3488" i="4"/>
  <c r="B3488" i="4"/>
  <c r="A3489" i="4"/>
  <c r="B3489" i="4"/>
  <c r="A3490" i="4"/>
  <c r="B3490" i="4"/>
  <c r="A3491" i="4"/>
  <c r="B3491" i="4"/>
  <c r="A3492" i="4"/>
  <c r="B3492" i="4"/>
  <c r="A3493" i="4"/>
  <c r="B3493" i="4"/>
  <c r="A3494" i="4"/>
  <c r="B3494" i="4"/>
  <c r="A3495" i="4"/>
  <c r="B3495" i="4"/>
  <c r="A3496" i="4"/>
  <c r="B3496" i="4"/>
  <c r="A3497" i="4"/>
  <c r="B3497" i="4"/>
  <c r="A3498" i="4"/>
  <c r="B3498" i="4"/>
  <c r="A3499" i="4"/>
  <c r="B3499" i="4"/>
  <c r="A3500" i="4"/>
  <c r="B3500" i="4"/>
  <c r="A3501" i="4"/>
  <c r="B3501" i="4"/>
  <c r="A3502" i="4"/>
  <c r="B3502" i="4"/>
  <c r="A3503" i="4"/>
  <c r="B3503" i="4"/>
  <c r="A3504" i="4"/>
  <c r="B3504" i="4"/>
  <c r="A3505" i="4"/>
  <c r="B3505" i="4"/>
  <c r="A3506" i="4"/>
  <c r="B3506" i="4"/>
  <c r="A3507" i="4"/>
  <c r="B3507" i="4"/>
  <c r="A3508" i="4"/>
  <c r="B3508" i="4"/>
  <c r="A3509" i="4"/>
  <c r="B3509" i="4"/>
  <c r="A3510" i="4"/>
  <c r="B3510" i="4"/>
  <c r="A3511" i="4"/>
  <c r="B3511" i="4"/>
  <c r="A3512" i="4"/>
  <c r="B3512" i="4"/>
  <c r="A3513" i="4"/>
  <c r="B3513" i="4"/>
  <c r="A3514" i="4"/>
  <c r="B3514" i="4"/>
  <c r="A3515" i="4"/>
  <c r="B3515" i="4"/>
  <c r="A3516" i="4"/>
  <c r="B3516" i="4"/>
  <c r="A3517" i="4"/>
  <c r="B3517" i="4"/>
  <c r="A3518" i="4"/>
  <c r="B3518" i="4"/>
  <c r="A3519" i="4"/>
  <c r="B3519" i="4"/>
  <c r="A3520" i="4"/>
  <c r="B3520" i="4"/>
  <c r="A3521" i="4"/>
  <c r="B3521" i="4"/>
  <c r="A3522" i="4"/>
  <c r="B3522" i="4"/>
  <c r="A3523" i="4"/>
  <c r="B3523" i="4"/>
  <c r="A3524" i="4"/>
  <c r="B3524" i="4"/>
  <c r="A3525" i="4"/>
  <c r="B3525" i="4"/>
  <c r="A3526" i="4"/>
  <c r="B3526" i="4"/>
  <c r="A3527" i="4"/>
  <c r="B3527" i="4"/>
  <c r="A3528" i="4"/>
  <c r="B3528" i="4"/>
  <c r="A3529" i="4"/>
  <c r="B3529" i="4"/>
  <c r="A3530" i="4"/>
  <c r="B3530" i="4"/>
  <c r="A3531" i="4"/>
  <c r="B3531" i="4"/>
  <c r="A3532" i="4"/>
  <c r="B3532" i="4"/>
  <c r="A3533" i="4"/>
  <c r="B3533" i="4"/>
  <c r="A3534" i="4"/>
  <c r="B3534" i="4"/>
  <c r="A3535" i="4"/>
  <c r="B3535" i="4"/>
  <c r="A3536" i="4"/>
  <c r="B3536" i="4"/>
  <c r="A3537" i="4"/>
  <c r="B3537" i="4"/>
  <c r="A3538" i="4"/>
  <c r="B3538" i="4"/>
  <c r="A3539" i="4"/>
  <c r="B3539" i="4"/>
  <c r="A3540" i="4"/>
  <c r="B3540" i="4"/>
  <c r="A3541" i="4"/>
  <c r="B3541" i="4"/>
  <c r="A3542" i="4"/>
  <c r="B3542" i="4"/>
  <c r="A3543" i="4"/>
  <c r="B3543" i="4"/>
  <c r="A3544" i="4"/>
  <c r="B3544" i="4"/>
  <c r="A3545" i="4"/>
  <c r="B3545" i="4"/>
  <c r="A3546" i="4"/>
  <c r="B3546" i="4"/>
  <c r="A3547" i="4"/>
  <c r="B3547" i="4"/>
  <c r="A3548" i="4"/>
  <c r="B3548" i="4"/>
  <c r="A3549" i="4"/>
  <c r="B3549" i="4"/>
  <c r="A3550" i="4"/>
  <c r="B3550" i="4"/>
  <c r="A3551" i="4"/>
  <c r="B3551" i="4"/>
  <c r="A3552" i="4"/>
  <c r="B3552" i="4"/>
  <c r="A3553" i="4"/>
  <c r="B3553" i="4"/>
  <c r="A3554" i="4"/>
  <c r="B3554" i="4"/>
  <c r="A3555" i="4"/>
  <c r="B3555" i="4"/>
  <c r="A3556" i="4"/>
  <c r="B3556" i="4"/>
  <c r="A3557" i="4"/>
  <c r="B3557" i="4"/>
  <c r="A3558" i="4"/>
  <c r="B3558" i="4"/>
  <c r="A3559" i="4"/>
  <c r="B3559" i="4"/>
  <c r="A3560" i="4"/>
  <c r="B3560" i="4"/>
  <c r="A3561" i="4"/>
  <c r="B3561" i="4"/>
  <c r="A3562" i="4"/>
  <c r="B3562" i="4"/>
  <c r="A3563" i="4"/>
  <c r="B3563" i="4"/>
  <c r="A3564" i="4"/>
  <c r="B3564" i="4"/>
  <c r="A3565" i="4"/>
  <c r="B3565" i="4"/>
  <c r="A3566" i="4"/>
  <c r="B3566" i="4"/>
  <c r="A3567" i="4"/>
  <c r="B3567" i="4"/>
  <c r="A3568" i="4"/>
  <c r="B3568" i="4"/>
  <c r="A3569" i="4"/>
  <c r="B3569" i="4"/>
  <c r="A3570" i="4"/>
  <c r="B3570" i="4"/>
  <c r="A3571" i="4"/>
  <c r="B3571" i="4"/>
  <c r="A3572" i="4"/>
  <c r="B3572" i="4"/>
  <c r="A3573" i="4"/>
  <c r="B3573" i="4"/>
  <c r="A3574" i="4"/>
  <c r="B3574" i="4"/>
  <c r="A3575" i="4"/>
  <c r="B3575" i="4"/>
  <c r="A3576" i="4"/>
  <c r="B3576" i="4"/>
  <c r="A3577" i="4"/>
  <c r="B3577" i="4"/>
  <c r="A3578" i="4"/>
  <c r="B3578" i="4"/>
  <c r="A3579" i="4"/>
  <c r="B3579" i="4"/>
  <c r="A3580" i="4"/>
  <c r="B3580" i="4"/>
  <c r="A3581" i="4"/>
  <c r="B3581" i="4"/>
  <c r="A3582" i="4"/>
  <c r="B3582" i="4"/>
  <c r="A3583" i="4"/>
  <c r="B3583" i="4"/>
  <c r="A3584" i="4"/>
  <c r="B3584" i="4"/>
  <c r="A3585" i="4"/>
  <c r="B3585" i="4"/>
  <c r="A3586" i="4"/>
  <c r="B3586" i="4"/>
  <c r="A3587" i="4"/>
  <c r="B3587" i="4"/>
  <c r="A3588" i="4"/>
  <c r="B3588" i="4"/>
  <c r="A3589" i="4"/>
  <c r="B3589" i="4"/>
  <c r="A3590" i="4"/>
  <c r="B3590" i="4"/>
  <c r="A3591" i="4"/>
  <c r="B3591" i="4"/>
  <c r="A3592" i="4"/>
  <c r="B3592" i="4"/>
  <c r="A3593" i="4"/>
  <c r="B3593" i="4"/>
  <c r="A3594" i="4"/>
  <c r="B3594" i="4"/>
  <c r="A3595" i="4"/>
  <c r="B3595" i="4"/>
  <c r="A3596" i="4"/>
  <c r="B3596" i="4"/>
  <c r="A3597" i="4"/>
  <c r="B3597" i="4"/>
  <c r="A3598" i="4"/>
  <c r="B3598" i="4"/>
  <c r="A3599" i="4"/>
  <c r="B3599" i="4"/>
  <c r="A3600" i="4"/>
  <c r="B3600" i="4"/>
  <c r="A3601" i="4"/>
  <c r="B3601" i="4"/>
  <c r="A3602" i="4"/>
  <c r="B3602" i="4"/>
  <c r="A3603" i="4"/>
  <c r="B3603" i="4"/>
  <c r="A3604" i="4"/>
  <c r="B3604" i="4"/>
  <c r="A3605" i="4"/>
  <c r="B3605" i="4"/>
  <c r="A3606" i="4"/>
  <c r="B3606" i="4"/>
  <c r="A3607" i="4"/>
  <c r="B3607" i="4"/>
  <c r="A3608" i="4"/>
  <c r="B3608" i="4"/>
  <c r="A3609" i="4"/>
  <c r="B3609" i="4"/>
  <c r="A3610" i="4"/>
  <c r="B3610" i="4"/>
  <c r="A3611" i="4"/>
  <c r="B3611" i="4"/>
  <c r="A3612" i="4"/>
  <c r="B3612" i="4"/>
  <c r="A3613" i="4"/>
  <c r="B3613" i="4"/>
  <c r="A3614" i="4"/>
  <c r="B3614" i="4"/>
  <c r="A3615" i="4"/>
  <c r="B3615" i="4"/>
  <c r="A3616" i="4"/>
  <c r="B3616" i="4"/>
  <c r="A3617" i="4"/>
  <c r="B3617" i="4"/>
  <c r="A3618" i="4"/>
  <c r="B3618" i="4"/>
  <c r="A3619" i="4"/>
  <c r="B3619" i="4"/>
  <c r="A3620" i="4"/>
  <c r="B3620" i="4"/>
  <c r="A3621" i="4"/>
  <c r="B3621" i="4"/>
  <c r="A3622" i="4"/>
  <c r="B3622" i="4"/>
  <c r="A3623" i="4"/>
  <c r="B3623" i="4"/>
  <c r="A3624" i="4"/>
  <c r="B3624" i="4"/>
  <c r="A3625" i="4"/>
  <c r="B3625" i="4"/>
  <c r="A3626" i="4"/>
  <c r="B3626" i="4"/>
  <c r="A3627" i="4"/>
  <c r="B3627" i="4"/>
  <c r="A3628" i="4"/>
  <c r="B3628" i="4"/>
  <c r="A3629" i="4"/>
  <c r="B3629" i="4"/>
  <c r="A3630" i="4"/>
  <c r="B3630" i="4"/>
  <c r="A3631" i="4"/>
  <c r="B3631" i="4"/>
  <c r="A3632" i="4"/>
  <c r="B3632" i="4"/>
  <c r="A3633" i="4"/>
  <c r="B3633" i="4"/>
  <c r="A3634" i="4"/>
  <c r="B3634" i="4"/>
  <c r="A3635" i="4"/>
  <c r="B3635" i="4"/>
  <c r="A3636" i="4"/>
  <c r="B3636" i="4"/>
  <c r="A3637" i="4"/>
  <c r="B3637" i="4"/>
  <c r="A3638" i="4"/>
  <c r="B3638" i="4"/>
  <c r="A3639" i="4"/>
  <c r="B3639" i="4"/>
  <c r="A3640" i="4"/>
  <c r="B3640" i="4"/>
  <c r="A3641" i="4"/>
  <c r="B3641" i="4"/>
  <c r="A3642" i="4"/>
  <c r="B3642" i="4"/>
  <c r="A3643" i="4"/>
  <c r="B3643" i="4"/>
  <c r="A3644" i="4"/>
  <c r="B3644" i="4"/>
  <c r="A3645" i="4"/>
  <c r="B3645" i="4"/>
  <c r="A3646" i="4"/>
  <c r="B3646" i="4"/>
  <c r="A3647" i="4"/>
  <c r="B3647" i="4"/>
  <c r="A3648" i="4"/>
  <c r="B3648" i="4"/>
  <c r="A3649" i="4"/>
  <c r="B3649" i="4"/>
  <c r="A3650" i="4"/>
  <c r="B3650" i="4"/>
  <c r="A3651" i="4"/>
  <c r="B3651" i="4"/>
  <c r="A3652" i="4"/>
  <c r="B3652" i="4"/>
  <c r="A3653" i="4"/>
  <c r="B3653" i="4"/>
  <c r="A3654" i="4"/>
  <c r="B3654" i="4"/>
  <c r="A3655" i="4"/>
  <c r="B3655" i="4"/>
  <c r="A3656" i="4"/>
  <c r="B3656" i="4"/>
  <c r="A3657" i="4"/>
  <c r="B3657" i="4"/>
  <c r="A3658" i="4"/>
  <c r="B3658" i="4"/>
  <c r="A3659" i="4"/>
  <c r="B3659" i="4"/>
  <c r="A3660" i="4"/>
  <c r="B3660" i="4"/>
  <c r="A3661" i="4"/>
  <c r="B3661" i="4"/>
  <c r="A3662" i="4"/>
  <c r="B3662" i="4"/>
  <c r="A3663" i="4"/>
  <c r="B3663" i="4"/>
  <c r="A3664" i="4"/>
  <c r="B3664" i="4"/>
  <c r="A3665" i="4"/>
  <c r="B3665" i="4"/>
  <c r="A3666" i="4"/>
  <c r="B3666" i="4"/>
  <c r="A3667" i="4"/>
  <c r="B3667" i="4"/>
  <c r="A3668" i="4"/>
  <c r="B3668" i="4"/>
  <c r="A3669" i="4"/>
  <c r="B3669" i="4"/>
  <c r="A3670" i="4"/>
  <c r="B3670" i="4"/>
  <c r="A3671" i="4"/>
  <c r="B3671" i="4"/>
  <c r="A3672" i="4"/>
  <c r="B3672" i="4"/>
  <c r="A3673" i="4"/>
  <c r="B3673" i="4"/>
  <c r="A3674" i="4"/>
  <c r="B3674" i="4"/>
  <c r="A3675" i="4"/>
  <c r="B3675" i="4"/>
  <c r="A3676" i="4"/>
  <c r="B3676" i="4"/>
  <c r="A3677" i="4"/>
  <c r="B3677" i="4"/>
  <c r="A3678" i="4"/>
  <c r="B3678" i="4"/>
  <c r="A3679" i="4"/>
  <c r="B3679" i="4"/>
  <c r="A3680" i="4"/>
  <c r="B3680" i="4"/>
  <c r="A3681" i="4"/>
  <c r="B3681" i="4"/>
  <c r="A3682" i="4"/>
  <c r="B3682" i="4"/>
  <c r="A3683" i="4"/>
  <c r="B3683" i="4"/>
  <c r="A3684" i="4"/>
  <c r="B3684" i="4"/>
  <c r="A3685" i="4"/>
  <c r="B3685" i="4"/>
  <c r="A3686" i="4"/>
  <c r="B3686" i="4"/>
  <c r="A3687" i="4"/>
  <c r="B3687" i="4"/>
  <c r="A3688" i="4"/>
  <c r="B3688" i="4"/>
  <c r="A3689" i="4"/>
  <c r="B3689" i="4"/>
  <c r="A3690" i="4"/>
  <c r="B3690" i="4"/>
  <c r="A3691" i="4"/>
  <c r="B3691" i="4"/>
  <c r="A3692" i="4"/>
  <c r="B3692" i="4"/>
  <c r="A3693" i="4"/>
  <c r="B3693" i="4"/>
  <c r="A3694" i="4"/>
  <c r="B3694" i="4"/>
  <c r="A3695" i="4"/>
  <c r="B3695" i="4"/>
  <c r="A3696" i="4"/>
  <c r="B3696" i="4"/>
  <c r="A3697" i="4"/>
  <c r="B3697" i="4"/>
  <c r="A3698" i="4"/>
  <c r="B3698" i="4"/>
  <c r="A3699" i="4"/>
  <c r="B3699" i="4"/>
  <c r="A3700" i="4"/>
  <c r="B3700" i="4"/>
  <c r="A3701" i="4"/>
  <c r="B3701" i="4"/>
  <c r="A3702" i="4"/>
  <c r="B3702" i="4"/>
  <c r="A3703" i="4"/>
  <c r="B3703" i="4"/>
  <c r="A3704" i="4"/>
  <c r="B3704" i="4"/>
  <c r="A3705" i="4"/>
  <c r="B3705" i="4"/>
  <c r="A3706" i="4"/>
  <c r="B3706" i="4"/>
  <c r="A3707" i="4"/>
  <c r="B3707" i="4"/>
  <c r="A3708" i="4"/>
  <c r="B3708" i="4"/>
  <c r="A3709" i="4"/>
  <c r="B3709" i="4"/>
  <c r="A3710" i="4"/>
  <c r="B3710" i="4"/>
  <c r="A3711" i="4"/>
  <c r="B3711" i="4"/>
  <c r="A3712" i="4"/>
  <c r="B3712" i="4"/>
  <c r="A3713" i="4"/>
  <c r="B3713" i="4"/>
  <c r="A3714" i="4"/>
  <c r="B3714" i="4"/>
  <c r="A3715" i="4"/>
  <c r="B3715" i="4"/>
  <c r="A3716" i="4"/>
  <c r="B3716" i="4"/>
  <c r="A3717" i="4"/>
  <c r="B3717" i="4"/>
  <c r="A3718" i="4"/>
  <c r="B3718" i="4"/>
  <c r="A3719" i="4"/>
  <c r="B3719" i="4"/>
  <c r="A3720" i="4"/>
  <c r="B3720" i="4"/>
  <c r="A3721" i="4"/>
  <c r="B3721" i="4"/>
  <c r="A3722" i="4"/>
  <c r="B3722" i="4"/>
  <c r="A3723" i="4"/>
  <c r="B3723" i="4"/>
  <c r="A3724" i="4"/>
  <c r="B3724" i="4"/>
  <c r="A3725" i="4"/>
  <c r="B3725" i="4"/>
  <c r="A3726" i="4"/>
  <c r="B3726" i="4"/>
  <c r="A3727" i="4"/>
  <c r="B3727" i="4"/>
  <c r="A3728" i="4"/>
  <c r="B3728" i="4"/>
  <c r="A3729" i="4"/>
  <c r="B3729" i="4"/>
  <c r="A3730" i="4"/>
  <c r="B3730" i="4"/>
  <c r="A3731" i="4"/>
  <c r="B3731" i="4"/>
  <c r="A3732" i="4"/>
  <c r="B3732" i="4"/>
  <c r="A3733" i="4"/>
  <c r="B3733" i="4"/>
  <c r="A3734" i="4"/>
  <c r="B3734" i="4"/>
  <c r="A3735" i="4"/>
  <c r="B3735" i="4"/>
  <c r="A3736" i="4"/>
  <c r="B3736" i="4"/>
  <c r="A3737" i="4"/>
  <c r="B3737" i="4"/>
  <c r="A3738" i="4"/>
  <c r="B3738" i="4"/>
  <c r="A3739" i="4"/>
  <c r="B3739" i="4"/>
  <c r="A3740" i="4"/>
  <c r="B3740" i="4"/>
  <c r="A3741" i="4"/>
  <c r="B3741" i="4"/>
  <c r="A3742" i="4"/>
  <c r="B3742" i="4"/>
  <c r="A3743" i="4"/>
  <c r="B3743" i="4"/>
  <c r="A3744" i="4"/>
  <c r="B3744" i="4"/>
  <c r="A3745" i="4"/>
  <c r="B3745" i="4"/>
  <c r="A3746" i="4"/>
  <c r="B3746" i="4"/>
  <c r="A3747" i="4"/>
  <c r="B3747" i="4"/>
  <c r="A3748" i="4"/>
  <c r="B3748" i="4"/>
  <c r="A3749" i="4"/>
  <c r="B3749" i="4"/>
  <c r="A3750" i="4"/>
  <c r="B3750" i="4"/>
  <c r="A3751" i="4"/>
  <c r="B3751" i="4"/>
  <c r="A3752" i="4"/>
  <c r="B3752" i="4"/>
  <c r="A3753" i="4"/>
  <c r="B3753" i="4"/>
  <c r="A3754" i="4"/>
  <c r="B3754" i="4"/>
  <c r="A3755" i="4"/>
  <c r="B3755" i="4"/>
  <c r="A3756" i="4"/>
  <c r="B3756" i="4"/>
  <c r="A3757" i="4"/>
  <c r="B3757" i="4"/>
  <c r="A3758" i="4"/>
  <c r="B3758" i="4"/>
  <c r="A3759" i="4"/>
  <c r="B3759" i="4"/>
  <c r="A3760" i="4"/>
  <c r="B3760" i="4"/>
  <c r="A3761" i="4"/>
  <c r="B3761" i="4"/>
  <c r="A3762" i="4"/>
  <c r="B3762" i="4"/>
  <c r="A3763" i="4"/>
  <c r="B3763" i="4"/>
  <c r="A3764" i="4"/>
  <c r="B3764" i="4"/>
  <c r="A3765" i="4"/>
  <c r="B3765" i="4"/>
  <c r="A3766" i="4"/>
  <c r="B3766" i="4"/>
  <c r="A3767" i="4"/>
  <c r="B3767" i="4"/>
  <c r="A3768" i="4"/>
  <c r="B3768" i="4"/>
  <c r="A3769" i="4"/>
  <c r="B3769" i="4"/>
  <c r="A3770" i="4"/>
  <c r="B3770" i="4"/>
  <c r="A3771" i="4"/>
  <c r="B3771" i="4"/>
  <c r="A3772" i="4"/>
  <c r="B3772" i="4"/>
  <c r="A3773" i="4"/>
  <c r="B3773" i="4"/>
  <c r="A3774" i="4"/>
  <c r="B3774" i="4"/>
  <c r="A3775" i="4"/>
  <c r="B3775" i="4"/>
  <c r="A3776" i="4"/>
  <c r="B3776" i="4"/>
  <c r="A3777" i="4"/>
  <c r="B3777" i="4"/>
  <c r="A3778" i="4"/>
  <c r="B3778" i="4"/>
  <c r="A3779" i="4"/>
  <c r="B3779" i="4"/>
  <c r="A3780" i="4"/>
  <c r="B3780" i="4"/>
  <c r="A3781" i="4"/>
  <c r="B3781" i="4"/>
  <c r="A3782" i="4"/>
  <c r="B3782" i="4"/>
  <c r="A3783" i="4"/>
  <c r="B3783" i="4"/>
  <c r="A3784" i="4"/>
  <c r="B3784" i="4"/>
  <c r="A3785" i="4"/>
  <c r="B3785" i="4"/>
  <c r="A3786" i="4"/>
  <c r="B3786" i="4"/>
  <c r="A3787" i="4"/>
  <c r="B3787" i="4"/>
  <c r="A3788" i="4"/>
  <c r="B3788" i="4"/>
  <c r="A3789" i="4"/>
  <c r="B3789" i="4"/>
  <c r="A3790" i="4"/>
  <c r="B3790" i="4"/>
  <c r="A3791" i="4"/>
  <c r="B3791" i="4"/>
  <c r="A3792" i="4"/>
  <c r="B3792" i="4"/>
  <c r="A3793" i="4"/>
  <c r="B3793" i="4"/>
  <c r="A3794" i="4"/>
  <c r="B3794" i="4"/>
  <c r="A3795" i="4"/>
  <c r="B3795" i="4"/>
  <c r="A3796" i="4"/>
  <c r="B3796" i="4"/>
  <c r="A3797" i="4"/>
  <c r="B3797" i="4"/>
  <c r="A3798" i="4"/>
  <c r="B3798" i="4"/>
  <c r="A3799" i="4"/>
  <c r="B3799" i="4"/>
  <c r="A3800" i="4"/>
  <c r="B3800" i="4"/>
  <c r="A3801" i="4"/>
  <c r="B3801" i="4"/>
  <c r="A3802" i="4"/>
  <c r="B3802" i="4"/>
  <c r="A3803" i="4"/>
  <c r="B3803" i="4"/>
  <c r="A3804" i="4"/>
  <c r="B3804" i="4"/>
  <c r="A3805" i="4"/>
  <c r="B3805" i="4"/>
  <c r="A3806" i="4"/>
  <c r="B3806" i="4"/>
  <c r="A3807" i="4"/>
  <c r="B3807" i="4"/>
  <c r="A3808" i="4"/>
  <c r="B3808" i="4"/>
  <c r="A3809" i="4"/>
  <c r="B3809" i="4"/>
  <c r="A3810" i="4"/>
  <c r="B3810" i="4"/>
  <c r="A3811" i="4"/>
  <c r="B3811" i="4"/>
  <c r="A3076" i="3"/>
  <c r="A3077" i="3"/>
  <c r="A3078" i="3"/>
  <c r="A3079" i="3"/>
  <c r="A3080" i="3"/>
  <c r="A3081" i="3"/>
  <c r="B3081" i="3"/>
  <c r="A3082" i="3"/>
  <c r="B3082" i="3"/>
  <c r="A3083" i="3"/>
  <c r="B3083" i="3"/>
  <c r="A3084" i="3"/>
  <c r="A3085" i="3"/>
  <c r="A3086" i="3"/>
  <c r="A3087" i="3"/>
  <c r="B3087" i="3"/>
  <c r="A3088" i="3"/>
  <c r="A3089" i="3"/>
  <c r="B3089" i="3"/>
  <c r="A3090" i="3"/>
  <c r="B3090" i="3"/>
  <c r="A3091" i="3"/>
  <c r="A3092" i="3"/>
  <c r="A3093" i="3"/>
  <c r="A3094" i="3"/>
  <c r="B3094" i="3"/>
  <c r="A3095" i="3"/>
  <c r="A3096" i="3"/>
  <c r="A3097" i="3"/>
  <c r="A3098" i="3"/>
  <c r="A3099" i="3"/>
  <c r="B3099" i="3"/>
  <c r="A3100" i="3"/>
  <c r="B3100" i="3"/>
  <c r="A3101" i="3"/>
  <c r="A3102" i="3"/>
  <c r="B3102" i="3"/>
  <c r="A3103" i="3"/>
  <c r="A3104" i="3"/>
  <c r="A3105" i="3"/>
  <c r="B3105" i="3"/>
  <c r="A3106" i="3"/>
  <c r="B3106" i="3"/>
  <c r="A3107" i="3"/>
  <c r="A3108" i="3"/>
  <c r="A3109" i="3"/>
  <c r="B3109" i="3"/>
  <c r="A3110" i="3"/>
  <c r="B3110" i="3"/>
  <c r="A3111" i="3"/>
  <c r="A3112" i="3"/>
  <c r="A3113" i="3"/>
  <c r="A3114" i="3"/>
  <c r="B3114" i="3"/>
  <c r="A3115" i="3"/>
  <c r="A3116" i="3"/>
  <c r="A3117" i="3"/>
  <c r="A3118" i="3"/>
  <c r="A3119" i="3"/>
  <c r="A3120" i="3"/>
  <c r="A3121" i="3"/>
  <c r="B3121" i="3"/>
  <c r="A3122" i="3"/>
  <c r="A3123" i="3"/>
  <c r="A3124" i="3"/>
  <c r="B3124" i="3"/>
  <c r="A3125" i="3"/>
  <c r="B3125" i="3"/>
  <c r="A3126" i="3"/>
  <c r="A3127" i="3"/>
  <c r="B3127" i="3"/>
  <c r="A3128" i="3"/>
  <c r="A3129" i="3"/>
  <c r="B3129" i="3"/>
  <c r="A3130" i="3"/>
  <c r="B3130" i="3"/>
  <c r="A3131" i="3"/>
  <c r="A3132" i="3"/>
  <c r="A3133" i="3"/>
  <c r="A3134" i="3"/>
  <c r="B3134" i="3"/>
  <c r="A3135" i="3"/>
  <c r="A3136" i="3"/>
  <c r="A3137" i="3"/>
  <c r="A3138" i="3"/>
  <c r="A3139" i="3"/>
  <c r="B3139" i="3"/>
  <c r="A3140" i="3"/>
  <c r="A3141" i="3"/>
  <c r="B3141" i="3"/>
  <c r="A3142" i="3"/>
  <c r="A3143" i="3"/>
  <c r="A3144" i="3"/>
  <c r="B3144" i="3"/>
  <c r="A3145" i="3"/>
  <c r="B3145" i="3"/>
  <c r="A3146" i="3"/>
  <c r="A3147" i="3"/>
  <c r="A3148" i="3"/>
  <c r="A3149" i="3"/>
  <c r="B3149" i="3"/>
  <c r="A3150" i="3"/>
  <c r="B3150" i="3"/>
  <c r="A3151" i="3"/>
  <c r="B3151" i="3"/>
  <c r="A3152" i="3"/>
  <c r="A3153" i="3"/>
  <c r="A3154" i="3"/>
  <c r="A3155" i="3"/>
  <c r="A3156" i="3"/>
  <c r="A3157" i="3"/>
  <c r="B3157" i="3"/>
  <c r="A3158" i="3"/>
  <c r="A3159" i="3"/>
  <c r="A3160" i="3"/>
  <c r="A3161" i="3"/>
  <c r="A3162" i="3"/>
  <c r="B3162" i="3"/>
  <c r="A3163" i="3"/>
  <c r="A3164" i="3"/>
  <c r="B3164" i="3"/>
  <c r="A3165" i="3"/>
  <c r="B3165" i="3"/>
  <c r="A3166" i="3"/>
  <c r="B3166" i="3"/>
  <c r="A3167" i="3"/>
  <c r="A3168" i="3"/>
  <c r="B3168" i="3"/>
  <c r="A3169" i="3"/>
  <c r="B3169" i="3"/>
  <c r="A3170" i="3"/>
  <c r="A3171" i="3"/>
  <c r="B3171" i="3"/>
  <c r="A3172" i="3"/>
  <c r="B3172" i="3"/>
  <c r="A3173" i="3"/>
  <c r="A3174" i="3"/>
  <c r="B3174" i="3"/>
  <c r="A3175" i="3"/>
  <c r="B3175" i="3"/>
  <c r="A3176" i="3"/>
  <c r="B3176" i="3"/>
  <c r="A3177" i="3"/>
  <c r="B3177" i="3"/>
  <c r="A3178" i="3"/>
  <c r="B3178" i="3"/>
  <c r="A3179" i="3"/>
  <c r="B3179" i="3"/>
  <c r="A3180" i="3"/>
  <c r="A3181" i="3"/>
  <c r="B3181" i="3"/>
  <c r="A3182" i="3"/>
  <c r="B3182" i="3"/>
  <c r="A3183" i="3"/>
  <c r="B3183" i="3"/>
  <c r="A3184" i="3"/>
  <c r="B3184" i="3"/>
  <c r="A3185" i="3"/>
  <c r="B3185" i="3"/>
  <c r="A3186" i="3"/>
  <c r="B3186" i="3"/>
  <c r="A3187" i="3"/>
  <c r="A3188" i="3"/>
  <c r="B3188" i="3"/>
  <c r="A3189" i="3"/>
  <c r="B3189" i="3"/>
  <c r="A3190" i="3"/>
  <c r="B3190" i="3"/>
  <c r="A3191" i="3"/>
  <c r="B3191" i="3"/>
  <c r="A3192" i="3"/>
  <c r="B3192" i="3"/>
  <c r="A3193" i="3"/>
  <c r="B3193" i="3"/>
  <c r="A3194" i="3"/>
  <c r="B3194" i="3"/>
  <c r="A3195" i="3"/>
  <c r="B3195" i="3"/>
  <c r="A3196" i="3"/>
  <c r="B3196" i="3"/>
  <c r="A3197" i="3"/>
  <c r="B3197" i="3"/>
  <c r="A3198" i="3"/>
  <c r="B3198" i="3"/>
  <c r="A3199" i="3"/>
  <c r="B3199" i="3"/>
  <c r="A3200" i="3"/>
  <c r="A3201" i="3"/>
  <c r="B3201" i="3"/>
  <c r="A3202" i="3"/>
  <c r="B3202" i="3"/>
  <c r="A3203" i="3"/>
  <c r="B3203" i="3"/>
  <c r="A3204" i="3"/>
  <c r="B3204" i="3"/>
  <c r="A3205" i="3"/>
  <c r="B3205" i="3"/>
  <c r="A3206" i="3"/>
  <c r="B3206" i="3"/>
  <c r="A3207" i="3"/>
  <c r="B3207" i="3"/>
  <c r="A3208" i="3"/>
  <c r="B3208" i="3"/>
  <c r="A3209" i="3"/>
  <c r="B3209" i="3"/>
  <c r="A3210" i="3"/>
  <c r="B3210" i="3"/>
  <c r="A3211" i="3"/>
  <c r="B3211" i="3"/>
  <c r="A3212" i="3"/>
  <c r="B3212" i="3"/>
  <c r="A3213" i="3"/>
  <c r="B3213" i="3"/>
  <c r="A3214" i="3"/>
  <c r="B3214" i="3"/>
  <c r="A3215" i="3"/>
  <c r="B3215" i="3"/>
  <c r="A3216" i="3"/>
  <c r="B3216" i="3"/>
  <c r="A3217" i="3"/>
  <c r="B3217" i="3"/>
  <c r="A3218" i="3"/>
  <c r="B3218" i="3"/>
  <c r="A3219" i="3"/>
  <c r="B3219" i="3"/>
  <c r="A3220" i="3"/>
  <c r="B3220" i="3"/>
  <c r="A3221" i="3"/>
  <c r="B3221" i="3"/>
  <c r="A3222" i="3"/>
  <c r="B3222" i="3"/>
  <c r="A3223" i="3"/>
  <c r="B3223" i="3"/>
  <c r="A3224" i="3"/>
  <c r="B3224" i="3"/>
  <c r="A3225" i="3"/>
  <c r="B3225" i="3"/>
  <c r="A3226" i="3"/>
  <c r="B3226" i="3"/>
  <c r="A3227" i="3"/>
  <c r="B3227" i="3"/>
  <c r="A3228" i="3"/>
  <c r="B3228" i="3"/>
  <c r="A3229" i="3"/>
  <c r="B3229" i="3"/>
  <c r="A3230" i="3"/>
  <c r="B3230" i="3"/>
  <c r="A3231" i="3"/>
  <c r="B3231" i="3"/>
  <c r="A3232" i="3"/>
  <c r="B3232" i="3"/>
  <c r="D3232" i="3"/>
  <c r="A3233" i="3"/>
  <c r="B3233" i="3"/>
  <c r="A3234" i="3"/>
  <c r="B3234" i="3"/>
  <c r="A3235" i="3"/>
  <c r="B3235" i="3"/>
  <c r="A3236" i="3"/>
  <c r="B3236" i="3"/>
  <c r="A3237" i="3"/>
  <c r="B3237" i="3"/>
  <c r="A3238" i="3"/>
  <c r="B3238" i="3"/>
  <c r="A3239" i="3"/>
  <c r="B3239" i="3"/>
  <c r="A3240" i="3"/>
  <c r="B3240" i="3"/>
  <c r="A3241" i="3"/>
  <c r="B3241" i="3"/>
  <c r="A3242" i="3"/>
  <c r="B3242" i="3"/>
  <c r="A3243" i="3"/>
  <c r="B3243" i="3"/>
  <c r="A3244" i="3"/>
  <c r="B3244" i="3"/>
  <c r="A3245" i="3"/>
  <c r="B3245" i="3"/>
  <c r="A3246" i="3"/>
  <c r="B3246" i="3"/>
  <c r="A3247" i="3"/>
  <c r="B3247" i="3"/>
  <c r="A3248" i="3"/>
  <c r="B3248" i="3"/>
  <c r="A3249" i="3"/>
  <c r="B3249" i="3"/>
  <c r="A3250" i="3"/>
  <c r="B3250" i="3"/>
  <c r="A3251" i="3"/>
  <c r="B3251" i="3"/>
  <c r="A3252" i="3"/>
  <c r="B3252" i="3"/>
  <c r="D3252" i="3"/>
  <c r="A3253" i="3"/>
  <c r="B3253" i="3"/>
  <c r="A3254" i="3"/>
  <c r="B3254" i="3"/>
  <c r="A3255" i="3"/>
  <c r="B3255" i="3"/>
  <c r="A3256" i="3"/>
  <c r="B3256" i="3"/>
  <c r="A3257" i="3"/>
  <c r="B3257" i="3"/>
  <c r="A3258" i="3"/>
  <c r="B3258" i="3"/>
  <c r="A3259" i="3"/>
  <c r="B3259" i="3"/>
  <c r="A3260" i="3"/>
  <c r="B3260" i="3"/>
  <c r="A3261" i="3"/>
  <c r="B3261" i="3"/>
  <c r="A3262" i="3"/>
  <c r="B3262" i="3"/>
  <c r="A3263" i="3"/>
  <c r="B3263" i="3"/>
  <c r="A3264" i="3"/>
  <c r="B3264" i="3"/>
  <c r="A3265" i="3"/>
  <c r="B3265" i="3"/>
  <c r="A3266" i="3"/>
  <c r="B3266" i="3"/>
  <c r="A3267" i="3"/>
  <c r="B3267" i="3"/>
  <c r="A3268" i="3"/>
  <c r="B3268" i="3"/>
  <c r="A3269" i="3"/>
  <c r="B3269" i="3"/>
  <c r="A3270" i="3"/>
  <c r="B3270" i="3"/>
  <c r="A3271" i="3"/>
  <c r="B3271" i="3"/>
  <c r="A3272" i="3"/>
  <c r="B3272" i="3"/>
  <c r="A3273" i="3"/>
  <c r="B3273" i="3"/>
  <c r="A3274" i="3"/>
  <c r="B3274" i="3"/>
  <c r="A3275" i="3"/>
  <c r="B3275" i="3"/>
  <c r="A3276" i="3"/>
  <c r="B3276" i="3"/>
  <c r="A3277" i="3"/>
  <c r="B3277" i="3"/>
  <c r="A3278" i="3"/>
  <c r="B3278" i="3"/>
  <c r="A3279" i="3"/>
  <c r="B3279" i="3"/>
  <c r="A3280" i="3"/>
  <c r="B3280" i="3"/>
  <c r="A3281" i="3"/>
  <c r="B3281" i="3"/>
  <c r="A3282" i="3"/>
  <c r="B3282" i="3"/>
  <c r="A3283" i="3"/>
  <c r="B3283" i="3"/>
  <c r="A3284" i="3"/>
  <c r="B3284" i="3"/>
  <c r="A3285" i="3"/>
  <c r="B3285" i="3"/>
  <c r="A3286" i="3"/>
  <c r="B3286" i="3"/>
  <c r="A3287" i="3"/>
  <c r="B3287" i="3"/>
  <c r="A3288" i="3"/>
  <c r="B3288" i="3"/>
  <c r="A3289" i="3"/>
  <c r="B3289" i="3"/>
  <c r="A3290" i="3"/>
  <c r="B3290" i="3"/>
  <c r="A3291" i="3"/>
  <c r="B3291" i="3"/>
  <c r="A3292" i="3"/>
  <c r="B3292" i="3"/>
  <c r="A3293" i="3"/>
  <c r="B3293" i="3"/>
  <c r="A3294" i="3"/>
  <c r="B3294" i="3"/>
  <c r="A3295" i="3"/>
  <c r="B3295" i="3"/>
  <c r="A3296" i="3"/>
  <c r="B3296" i="3"/>
  <c r="A3297" i="3"/>
  <c r="B3297" i="3"/>
  <c r="A3298" i="3"/>
  <c r="B3298" i="3"/>
  <c r="A3299" i="3"/>
  <c r="B3299" i="3"/>
  <c r="A3300" i="3"/>
  <c r="B3300" i="3"/>
  <c r="A3301" i="3"/>
  <c r="B3301" i="3"/>
  <c r="A3302" i="3"/>
  <c r="B3302" i="3"/>
  <c r="A3303" i="3"/>
  <c r="B3303" i="3"/>
  <c r="A3304" i="3"/>
  <c r="B3304" i="3"/>
  <c r="A3305" i="3"/>
  <c r="B3305" i="3"/>
  <c r="A3306" i="3"/>
  <c r="B3306" i="3"/>
  <c r="A3307" i="3"/>
  <c r="B3307" i="3"/>
  <c r="A3308" i="3"/>
  <c r="B3308" i="3"/>
  <c r="A3309" i="3"/>
  <c r="B3309" i="3"/>
  <c r="A3310" i="3"/>
  <c r="B3310" i="3"/>
  <c r="A3311" i="3"/>
  <c r="B3311" i="3"/>
  <c r="A3312" i="3"/>
  <c r="B3312" i="3"/>
  <c r="A3313" i="3"/>
  <c r="B3313" i="3"/>
  <c r="A3314" i="3"/>
  <c r="B3314" i="3"/>
  <c r="A3315" i="3"/>
  <c r="B3315" i="3"/>
  <c r="A3316" i="3"/>
  <c r="B3316" i="3"/>
  <c r="A3317" i="3"/>
  <c r="B3317" i="3"/>
  <c r="A3318" i="3"/>
  <c r="B3318" i="3"/>
  <c r="A3319" i="3"/>
  <c r="B3319" i="3"/>
  <c r="A3320" i="3"/>
  <c r="B3320" i="3"/>
  <c r="A3321" i="3"/>
  <c r="B3321" i="3"/>
  <c r="A3322" i="3"/>
  <c r="B3322" i="3"/>
  <c r="A3323" i="3"/>
  <c r="B3323" i="3"/>
  <c r="A3324" i="3"/>
  <c r="B3324" i="3"/>
  <c r="A3325" i="3"/>
  <c r="B3325" i="3"/>
  <c r="A3326" i="3"/>
  <c r="B3326" i="3"/>
  <c r="A3327" i="3"/>
  <c r="B3327" i="3"/>
  <c r="A3328" i="3"/>
  <c r="B3328" i="3"/>
  <c r="A3329" i="3"/>
  <c r="B3329" i="3"/>
  <c r="A3330" i="3"/>
  <c r="B3330" i="3"/>
  <c r="A3331" i="3"/>
  <c r="B3331" i="3"/>
  <c r="A3332" i="3"/>
  <c r="B3332" i="3"/>
  <c r="A3333" i="3"/>
  <c r="B3333" i="3"/>
  <c r="A3334" i="3"/>
  <c r="B3334" i="3"/>
  <c r="A3335" i="3"/>
  <c r="B3335" i="3"/>
  <c r="A3336" i="3"/>
  <c r="B3336" i="3"/>
  <c r="A3337" i="3"/>
  <c r="B3337" i="3"/>
  <c r="A3338" i="3"/>
  <c r="B3338" i="3"/>
  <c r="A3339" i="3"/>
  <c r="B3339" i="3"/>
  <c r="A3340" i="3"/>
  <c r="B3340" i="3"/>
  <c r="A3341" i="3"/>
  <c r="B3341" i="3"/>
  <c r="A3342" i="3"/>
  <c r="B3342" i="3"/>
  <c r="A3343" i="3"/>
  <c r="B3343" i="3"/>
  <c r="A3344" i="3"/>
  <c r="B3344" i="3"/>
  <c r="A3345" i="3"/>
  <c r="B3345" i="3"/>
  <c r="A3346" i="3"/>
  <c r="B3346" i="3"/>
  <c r="A3347" i="3"/>
  <c r="B3347" i="3"/>
  <c r="A3348" i="3"/>
  <c r="B3348" i="3"/>
  <c r="A3349" i="3"/>
  <c r="B3349" i="3"/>
  <c r="A3350" i="3"/>
  <c r="B3350" i="3"/>
  <c r="A3351" i="3"/>
  <c r="B3351" i="3"/>
  <c r="A3352" i="3"/>
  <c r="B3352" i="3"/>
  <c r="A3353" i="3"/>
  <c r="B3353" i="3"/>
  <c r="A3354" i="3"/>
  <c r="B3354" i="3"/>
  <c r="A3355" i="3"/>
  <c r="B3355" i="3"/>
  <c r="A3356" i="3"/>
  <c r="B3356" i="3"/>
  <c r="A3357" i="3"/>
  <c r="B3357" i="3"/>
  <c r="A3358" i="3"/>
  <c r="B3358" i="3"/>
  <c r="A3359" i="3"/>
  <c r="B3359" i="3"/>
  <c r="A3360" i="3"/>
  <c r="B3360" i="3"/>
  <c r="A3361" i="3"/>
  <c r="B3361" i="3"/>
  <c r="A3362" i="3"/>
  <c r="B3362" i="3"/>
  <c r="A3363" i="3"/>
  <c r="B3363" i="3"/>
  <c r="A3364" i="3"/>
  <c r="B3364" i="3"/>
  <c r="A3365" i="3"/>
  <c r="B3365" i="3"/>
  <c r="A3366" i="3"/>
  <c r="B3366" i="3"/>
  <c r="A3367" i="3"/>
  <c r="B3367" i="3"/>
  <c r="A3368" i="3"/>
  <c r="B3368" i="3"/>
  <c r="A3369" i="3"/>
  <c r="B3369" i="3"/>
  <c r="A3370" i="3"/>
  <c r="D3370" i="3" s="1"/>
  <c r="B3370" i="3"/>
  <c r="B3370" i="4" s="1"/>
  <c r="A3371" i="3"/>
  <c r="D3371" i="3" s="1"/>
  <c r="B3371" i="3"/>
  <c r="B3371" i="4" s="1"/>
  <c r="A3372" i="3"/>
  <c r="D3372" i="3" s="1"/>
  <c r="B3372" i="3"/>
  <c r="B3372" i="4" s="1"/>
  <c r="A3373" i="3"/>
  <c r="D3373" i="3" s="1"/>
  <c r="B3373" i="3"/>
  <c r="B3373" i="4" s="1"/>
  <c r="A3374" i="3"/>
  <c r="D3374" i="3" s="1"/>
  <c r="B3374" i="3"/>
  <c r="B3374" i="4" s="1"/>
  <c r="A3375" i="3"/>
  <c r="D3375" i="3" s="1"/>
  <c r="B3375" i="3"/>
  <c r="B3375" i="4" s="1"/>
  <c r="A3376" i="3"/>
  <c r="D3376" i="3" s="1"/>
  <c r="B3376" i="3"/>
  <c r="B3376" i="4" s="1"/>
  <c r="A3377" i="3"/>
  <c r="D3377" i="3" s="1"/>
  <c r="B3377" i="3"/>
  <c r="B3377" i="4" s="1"/>
  <c r="A3378" i="3"/>
  <c r="D3378" i="3" s="1"/>
  <c r="B3378" i="3"/>
  <c r="B3378" i="4" s="1"/>
  <c r="A3379" i="3"/>
  <c r="D3379" i="3" s="1"/>
  <c r="B3379" i="3"/>
  <c r="B3379" i="4" s="1"/>
  <c r="A3380" i="3"/>
  <c r="D3380" i="3" s="1"/>
  <c r="B3380" i="3"/>
  <c r="B3380" i="4" s="1"/>
  <c r="A3381" i="3"/>
  <c r="D3381" i="3" s="1"/>
  <c r="B3381" i="3"/>
  <c r="B3381" i="4" s="1"/>
  <c r="A3382" i="3"/>
  <c r="D3382" i="3" s="1"/>
  <c r="B3382" i="3"/>
  <c r="B3382" i="4" s="1"/>
  <c r="A3383" i="3"/>
  <c r="D3383" i="3" s="1"/>
  <c r="B3383" i="3"/>
  <c r="B3383" i="4" s="1"/>
  <c r="A3384" i="3"/>
  <c r="D3384" i="3" s="1"/>
  <c r="B3384" i="3"/>
  <c r="B3384" i="4" s="1"/>
  <c r="A3385" i="3"/>
  <c r="D3385" i="3" s="1"/>
  <c r="B3385" i="3"/>
  <c r="B3385" i="4" s="1"/>
  <c r="A3386" i="3"/>
  <c r="D3386" i="3" s="1"/>
  <c r="B3386" i="3"/>
  <c r="B3386" i="4" s="1"/>
  <c r="A3387" i="3"/>
  <c r="D3387" i="3" s="1"/>
  <c r="B3387" i="3"/>
  <c r="B3387" i="4" s="1"/>
  <c r="A3388" i="3"/>
  <c r="D3388" i="3" s="1"/>
  <c r="B3388" i="3"/>
  <c r="B3388" i="4" s="1"/>
  <c r="A3389" i="3"/>
  <c r="D3389" i="3" s="1"/>
  <c r="B3389" i="3"/>
  <c r="B3389" i="4" s="1"/>
  <c r="A3390" i="3"/>
  <c r="D3390" i="3" s="1"/>
  <c r="B3390" i="3"/>
  <c r="B3390" i="4" s="1"/>
  <c r="A3391" i="3"/>
  <c r="D3391" i="3" s="1"/>
  <c r="B3391" i="3"/>
  <c r="B3391" i="4" s="1"/>
  <c r="A3392" i="3"/>
  <c r="D3392" i="3" s="1"/>
  <c r="B3392" i="3"/>
  <c r="B3392" i="4" s="1"/>
  <c r="A3393" i="3"/>
  <c r="D3393" i="3" s="1"/>
  <c r="B3393" i="3"/>
  <c r="B3393" i="4" s="1"/>
  <c r="A3394" i="3"/>
  <c r="D3394" i="3" s="1"/>
  <c r="B3394" i="3"/>
  <c r="B3394" i="4" s="1"/>
  <c r="A3395" i="3"/>
  <c r="D3395" i="3" s="1"/>
  <c r="B3395" i="3"/>
  <c r="B3395" i="4" s="1"/>
  <c r="A3396" i="3"/>
  <c r="D3396" i="3" s="1"/>
  <c r="B3396" i="3"/>
  <c r="B3396" i="4" s="1"/>
  <c r="A3397" i="3"/>
  <c r="D3397" i="3" s="1"/>
  <c r="B3397" i="3"/>
  <c r="B3397" i="4" s="1"/>
  <c r="A3398" i="3"/>
  <c r="D3398" i="3" s="1"/>
  <c r="B3398" i="3"/>
  <c r="B3398" i="4" s="1"/>
  <c r="A3399" i="3"/>
  <c r="D3399" i="3" s="1"/>
  <c r="B3399" i="3"/>
  <c r="B3399" i="4" s="1"/>
  <c r="A3400" i="3"/>
  <c r="D3400" i="3" s="1"/>
  <c r="B3400" i="3"/>
  <c r="B3400" i="4" s="1"/>
  <c r="A3401" i="3"/>
  <c r="D3401" i="3" s="1"/>
  <c r="B3401" i="3"/>
  <c r="B3401" i="4" s="1"/>
  <c r="A3402" i="3"/>
  <c r="D3402" i="3" s="1"/>
  <c r="B3402" i="3"/>
  <c r="B3402" i="4" s="1"/>
  <c r="B3369" i="4" l="1"/>
  <c r="D3369" i="34"/>
  <c r="B3368" i="4"/>
  <c r="D3368" i="34"/>
  <c r="D3369" i="3"/>
  <c r="B3369" i="34"/>
  <c r="C3369" i="34"/>
  <c r="F3369" i="34" s="1"/>
  <c r="D3368" i="3"/>
  <c r="C3368" i="34"/>
  <c r="F3368" i="34" s="1"/>
  <c r="J3368" i="34" s="1"/>
  <c r="B3368" i="34"/>
  <c r="B3237" i="4"/>
  <c r="D3237" i="34"/>
  <c r="B3356" i="4"/>
  <c r="D3356" i="34"/>
  <c r="B3344" i="4"/>
  <c r="D3344" i="34"/>
  <c r="B3332" i="4"/>
  <c r="D3332" i="34"/>
  <c r="B3320" i="4"/>
  <c r="D3320" i="34"/>
  <c r="B3308" i="4"/>
  <c r="D3308" i="34"/>
  <c r="B3296" i="4"/>
  <c r="D3296" i="34"/>
  <c r="B3284" i="4"/>
  <c r="D3284" i="34"/>
  <c r="B3272" i="4"/>
  <c r="D3272" i="34"/>
  <c r="B3260" i="4"/>
  <c r="D3260" i="34"/>
  <c r="B3225" i="4"/>
  <c r="D3225" i="34"/>
  <c r="B3213" i="4"/>
  <c r="D3213" i="34"/>
  <c r="B3354" i="4"/>
  <c r="D3354" i="34"/>
  <c r="B3319" i="4"/>
  <c r="D3319" i="34"/>
  <c r="B3270" i="4"/>
  <c r="D3270" i="34"/>
  <c r="B3365" i="4"/>
  <c r="D3365" i="34"/>
  <c r="B3281" i="4"/>
  <c r="D3281" i="34"/>
  <c r="B3364" i="4"/>
  <c r="D3364" i="34"/>
  <c r="B3244" i="4"/>
  <c r="D3244" i="34"/>
  <c r="B3223" i="4"/>
  <c r="D3223" i="34"/>
  <c r="B3210" i="4"/>
  <c r="D3210" i="34"/>
  <c r="B3316" i="4"/>
  <c r="D3316" i="34"/>
  <c r="B3256" i="4"/>
  <c r="D3256" i="34"/>
  <c r="B3282" i="4"/>
  <c r="D3282" i="34"/>
  <c r="B3353" i="4"/>
  <c r="D3353" i="34"/>
  <c r="B3222" i="4"/>
  <c r="D3222" i="34"/>
  <c r="B3243" i="4"/>
  <c r="D3243" i="34"/>
  <c r="B3355" i="4"/>
  <c r="D3355" i="34"/>
  <c r="B3224" i="4"/>
  <c r="D3224" i="34"/>
  <c r="B3330" i="4"/>
  <c r="D3330" i="34"/>
  <c r="B3234" i="4"/>
  <c r="D3234" i="34"/>
  <c r="B3327" i="4"/>
  <c r="D3327" i="34"/>
  <c r="B3267" i="4"/>
  <c r="D3267" i="34"/>
  <c r="B3232" i="4"/>
  <c r="D3232" i="34"/>
  <c r="B3362" i="4"/>
  <c r="D3362" i="34"/>
  <c r="B3350" i="4"/>
  <c r="D3350" i="34"/>
  <c r="B3338" i="4"/>
  <c r="D3338" i="34"/>
  <c r="B3326" i="4"/>
  <c r="D3326" i="34"/>
  <c r="B3314" i="4"/>
  <c r="D3314" i="34"/>
  <c r="B3302" i="4"/>
  <c r="D3302" i="34"/>
  <c r="B3290" i="4"/>
  <c r="D3290" i="34"/>
  <c r="B3278" i="4"/>
  <c r="D3278" i="34"/>
  <c r="B3266" i="4"/>
  <c r="D3266" i="34"/>
  <c r="B3254" i="4"/>
  <c r="D3254" i="34"/>
  <c r="B3231" i="4"/>
  <c r="D3231" i="34"/>
  <c r="B3219" i="4"/>
  <c r="D3219" i="34"/>
  <c r="B3307" i="4"/>
  <c r="D3307" i="34"/>
  <c r="B3258" i="4"/>
  <c r="D3258" i="34"/>
  <c r="B3329" i="4"/>
  <c r="D3329" i="34"/>
  <c r="B3233" i="4"/>
  <c r="D3233" i="34"/>
  <c r="B3352" i="4"/>
  <c r="D3352" i="34"/>
  <c r="B3292" i="4"/>
  <c r="D3292" i="34"/>
  <c r="B3221" i="4"/>
  <c r="D3221" i="34"/>
  <c r="B3363" i="4"/>
  <c r="D3363" i="34"/>
  <c r="B3279" i="4"/>
  <c r="D3279" i="34"/>
  <c r="B3255" i="4"/>
  <c r="D3255" i="34"/>
  <c r="B3220" i="4"/>
  <c r="D3220" i="34"/>
  <c r="B3242" i="4"/>
  <c r="D3242" i="34"/>
  <c r="B3212" i="4"/>
  <c r="D3212" i="34"/>
  <c r="B3341" i="4"/>
  <c r="D3341" i="34"/>
  <c r="B3340" i="4"/>
  <c r="D3340" i="34"/>
  <c r="B3280" i="4"/>
  <c r="D3280" i="34"/>
  <c r="B3325" i="4"/>
  <c r="D3325" i="34"/>
  <c r="B3343" i="4"/>
  <c r="D3343" i="34"/>
  <c r="B3294" i="4"/>
  <c r="D3294" i="34"/>
  <c r="B3246" i="4"/>
  <c r="D3246" i="34"/>
  <c r="B3269" i="4"/>
  <c r="D3269" i="34"/>
  <c r="B3241" i="4"/>
  <c r="D3241" i="34"/>
  <c r="B3247" i="4"/>
  <c r="D3247" i="34"/>
  <c r="B3348" i="4"/>
  <c r="D3348" i="34"/>
  <c r="B3336" i="4"/>
  <c r="D3336" i="34"/>
  <c r="B3324" i="4"/>
  <c r="D3324" i="34"/>
  <c r="B3312" i="4"/>
  <c r="D3312" i="34"/>
  <c r="B3300" i="4"/>
  <c r="D3300" i="34"/>
  <c r="B3288" i="4"/>
  <c r="D3288" i="34"/>
  <c r="B3276" i="4"/>
  <c r="D3276" i="34"/>
  <c r="B3264" i="4"/>
  <c r="D3264" i="34"/>
  <c r="B3229" i="4"/>
  <c r="D3229" i="34"/>
  <c r="B3217" i="4"/>
  <c r="D3217" i="34"/>
  <c r="B3248" i="4"/>
  <c r="D3248" i="34"/>
  <c r="B3367" i="4"/>
  <c r="D3367" i="34"/>
  <c r="B3283" i="4"/>
  <c r="D3283" i="34"/>
  <c r="B3235" i="4"/>
  <c r="D3235" i="34"/>
  <c r="B3306" i="4"/>
  <c r="D3306" i="34"/>
  <c r="B3293" i="4"/>
  <c r="D3293" i="34"/>
  <c r="B3315" i="4"/>
  <c r="D3315" i="34"/>
  <c r="B3301" i="4"/>
  <c r="D3301" i="34"/>
  <c r="B3360" i="4"/>
  <c r="D3360" i="34"/>
  <c r="B3252" i="4"/>
  <c r="D3252" i="34"/>
  <c r="B3240" i="4"/>
  <c r="D3240" i="34"/>
  <c r="B3236" i="4"/>
  <c r="D3236" i="34"/>
  <c r="B3259" i="4"/>
  <c r="D3259" i="34"/>
  <c r="B3318" i="4"/>
  <c r="D3318" i="34"/>
  <c r="B3317" i="4"/>
  <c r="D3317" i="34"/>
  <c r="B3339" i="4"/>
  <c r="D3339" i="34"/>
  <c r="B3349" i="4"/>
  <c r="D3349" i="34"/>
  <c r="B3289" i="4"/>
  <c r="D3289" i="34"/>
  <c r="B3253" i="4"/>
  <c r="D3253" i="34"/>
  <c r="B3359" i="4"/>
  <c r="D3359" i="34"/>
  <c r="B3347" i="4"/>
  <c r="D3347" i="34"/>
  <c r="B3335" i="4"/>
  <c r="D3335" i="34"/>
  <c r="B3311" i="4"/>
  <c r="D3311" i="34"/>
  <c r="B3299" i="4"/>
  <c r="D3299" i="34"/>
  <c r="B3287" i="4"/>
  <c r="D3287" i="34"/>
  <c r="B3275" i="4"/>
  <c r="D3275" i="34"/>
  <c r="B3263" i="4"/>
  <c r="D3263" i="34"/>
  <c r="B3228" i="4"/>
  <c r="D3228" i="34"/>
  <c r="B3216" i="4"/>
  <c r="D3216" i="34"/>
  <c r="B3331" i="4"/>
  <c r="D3331" i="34"/>
  <c r="B3366" i="4"/>
  <c r="D3366" i="34"/>
  <c r="B3305" i="4"/>
  <c r="D3305" i="34"/>
  <c r="B3328" i="4"/>
  <c r="D3328" i="34"/>
  <c r="B3351" i="4"/>
  <c r="D3351" i="34"/>
  <c r="B3337" i="4"/>
  <c r="D3337" i="34"/>
  <c r="B3218" i="4"/>
  <c r="D3218" i="34"/>
  <c r="B3323" i="4"/>
  <c r="D3323" i="34"/>
  <c r="B3251" i="4"/>
  <c r="D3251" i="34"/>
  <c r="B3239" i="4"/>
  <c r="D3239" i="34"/>
  <c r="B3249" i="4"/>
  <c r="D3249" i="34"/>
  <c r="B3304" i="4"/>
  <c r="D3304" i="34"/>
  <c r="B3346" i="4"/>
  <c r="D3346" i="34"/>
  <c r="B3334" i="4"/>
  <c r="D3334" i="34"/>
  <c r="B3322" i="4"/>
  <c r="D3322" i="34"/>
  <c r="B3310" i="4"/>
  <c r="D3310" i="34"/>
  <c r="B3298" i="4"/>
  <c r="D3298" i="34"/>
  <c r="B3286" i="4"/>
  <c r="D3286" i="34"/>
  <c r="B3274" i="4"/>
  <c r="D3274" i="34"/>
  <c r="B3262" i="4"/>
  <c r="D3262" i="34"/>
  <c r="B3227" i="4"/>
  <c r="D3227" i="34"/>
  <c r="B3215" i="4"/>
  <c r="D3215" i="34"/>
  <c r="B3271" i="4"/>
  <c r="D3271" i="34"/>
  <c r="B3211" i="4"/>
  <c r="D3211" i="34"/>
  <c r="B3268" i="4"/>
  <c r="D3268" i="34"/>
  <c r="B3291" i="4"/>
  <c r="D3291" i="34"/>
  <c r="B3277" i="4"/>
  <c r="D3277" i="34"/>
  <c r="B3358" i="4"/>
  <c r="D3358" i="34"/>
  <c r="B3250" i="4"/>
  <c r="D3250" i="34"/>
  <c r="B3238" i="4"/>
  <c r="D3238" i="34"/>
  <c r="B3295" i="4"/>
  <c r="D3295" i="34"/>
  <c r="B3342" i="4"/>
  <c r="D3342" i="34"/>
  <c r="B3257" i="4"/>
  <c r="D3257" i="34"/>
  <c r="B3245" i="4"/>
  <c r="D3245" i="34"/>
  <c r="B3303" i="4"/>
  <c r="D3303" i="34"/>
  <c r="B3361" i="4"/>
  <c r="D3361" i="34"/>
  <c r="B3313" i="4"/>
  <c r="D3313" i="34"/>
  <c r="B3265" i="4"/>
  <c r="D3265" i="34"/>
  <c r="B3230" i="4"/>
  <c r="D3230" i="34"/>
  <c r="B3357" i="4"/>
  <c r="D3357" i="34"/>
  <c r="B3345" i="4"/>
  <c r="D3345" i="34"/>
  <c r="B3333" i="4"/>
  <c r="D3333" i="34"/>
  <c r="B3321" i="4"/>
  <c r="D3321" i="34"/>
  <c r="B3309" i="4"/>
  <c r="D3309" i="34"/>
  <c r="B3297" i="4"/>
  <c r="D3297" i="34"/>
  <c r="B3285" i="4"/>
  <c r="D3285" i="34"/>
  <c r="B3273" i="4"/>
  <c r="D3273" i="34"/>
  <c r="B3261" i="4"/>
  <c r="D3261" i="34"/>
  <c r="B3226" i="4"/>
  <c r="D3226" i="34"/>
  <c r="B3214" i="4"/>
  <c r="D3214" i="34"/>
  <c r="D3306" i="3"/>
  <c r="C3306" i="34"/>
  <c r="B3306" i="34"/>
  <c r="D3367" i="3"/>
  <c r="B3367" i="34"/>
  <c r="C3367" i="34"/>
  <c r="F3367" i="34" s="1"/>
  <c r="D3355" i="3"/>
  <c r="C3355" i="34"/>
  <c r="F3355" i="34" s="1"/>
  <c r="B3355" i="34"/>
  <c r="D3343" i="3"/>
  <c r="B3343" i="34"/>
  <c r="C3343" i="34"/>
  <c r="F3343" i="34" s="1"/>
  <c r="D3331" i="3"/>
  <c r="C3331" i="34"/>
  <c r="B3331" i="34"/>
  <c r="D3319" i="3"/>
  <c r="B3319" i="34"/>
  <c r="C3319" i="34"/>
  <c r="D3307" i="3"/>
  <c r="C3307" i="34"/>
  <c r="B3307" i="34"/>
  <c r="D3295" i="3"/>
  <c r="B3295" i="34"/>
  <c r="C3295" i="34"/>
  <c r="D3283" i="3"/>
  <c r="C3283" i="34"/>
  <c r="B3283" i="34"/>
  <c r="D3271" i="3"/>
  <c r="B3271" i="34"/>
  <c r="C3271" i="34"/>
  <c r="D3259" i="3"/>
  <c r="C3259" i="34"/>
  <c r="B3259" i="34"/>
  <c r="D3224" i="3"/>
  <c r="B3224" i="34"/>
  <c r="C3224" i="34"/>
  <c r="D3212" i="3"/>
  <c r="C3212" i="34"/>
  <c r="B3212" i="34"/>
  <c r="D3270" i="3"/>
  <c r="B3270" i="34"/>
  <c r="C3270" i="34"/>
  <c r="D3354" i="3"/>
  <c r="C3354" i="34"/>
  <c r="F3354" i="34" s="1"/>
  <c r="B3354" i="34"/>
  <c r="D3353" i="3"/>
  <c r="C3353" i="34"/>
  <c r="F3353" i="34" s="1"/>
  <c r="J3353" i="34" s="1"/>
  <c r="B3353" i="34"/>
  <c r="D3221" i="3"/>
  <c r="B3221" i="34"/>
  <c r="C3221" i="34"/>
  <c r="D3243" i="3"/>
  <c r="B3243" i="34"/>
  <c r="C3243" i="34"/>
  <c r="D3247" i="3"/>
  <c r="B3247" i="34"/>
  <c r="C3247" i="34"/>
  <c r="D3282" i="3"/>
  <c r="C3282" i="34"/>
  <c r="B3282" i="34"/>
  <c r="D3222" i="3"/>
  <c r="B3222" i="34"/>
  <c r="C3222" i="34"/>
  <c r="D3304" i="3"/>
  <c r="B3304" i="34"/>
  <c r="C3304" i="34"/>
  <c r="D3362" i="3"/>
  <c r="C3362" i="34"/>
  <c r="F3362" i="34" s="1"/>
  <c r="B3362" i="34"/>
  <c r="D3314" i="3"/>
  <c r="C3314" i="34"/>
  <c r="B3314" i="34"/>
  <c r="D3290" i="3"/>
  <c r="C3290" i="34"/>
  <c r="B3290" i="34"/>
  <c r="D3266" i="3"/>
  <c r="C3266" i="34"/>
  <c r="B3266" i="34"/>
  <c r="D3231" i="3"/>
  <c r="B3231" i="34"/>
  <c r="C3231" i="34"/>
  <c r="D3318" i="3"/>
  <c r="B3318" i="34"/>
  <c r="C3318" i="34"/>
  <c r="D3245" i="3"/>
  <c r="B3245" i="34"/>
  <c r="C3245" i="34"/>
  <c r="D3340" i="3"/>
  <c r="B3340" i="34"/>
  <c r="C3340" i="34"/>
  <c r="F3340" i="34" s="1"/>
  <c r="D3316" i="3"/>
  <c r="B3316" i="34"/>
  <c r="C3316" i="34"/>
  <c r="D3280" i="3"/>
  <c r="B3280" i="34"/>
  <c r="C3280" i="34"/>
  <c r="D3256" i="3"/>
  <c r="B3256" i="34"/>
  <c r="C3256" i="34"/>
  <c r="D3350" i="3"/>
  <c r="B3350" i="34"/>
  <c r="C3350" i="34"/>
  <c r="F3350" i="34" s="1"/>
  <c r="D3326" i="3"/>
  <c r="B3326" i="34"/>
  <c r="C3326" i="34"/>
  <c r="D3302" i="3"/>
  <c r="B3302" i="34"/>
  <c r="C3302" i="34"/>
  <c r="D3278" i="3"/>
  <c r="B3278" i="34"/>
  <c r="C3278" i="34"/>
  <c r="D3219" i="3"/>
  <c r="B3219" i="34"/>
  <c r="C3219" i="34"/>
  <c r="D3242" i="3"/>
  <c r="C3242" i="34"/>
  <c r="B3242" i="34"/>
  <c r="D3366" i="3"/>
  <c r="B3366" i="34"/>
  <c r="C3366" i="34"/>
  <c r="F3366" i="34" s="1"/>
  <c r="D3351" i="3"/>
  <c r="B3351" i="34"/>
  <c r="C3351" i="34"/>
  <c r="F3351" i="34" s="1"/>
  <c r="D3315" i="3"/>
  <c r="B3315" i="34"/>
  <c r="C3315" i="34"/>
  <c r="D3279" i="3"/>
  <c r="B3279" i="34"/>
  <c r="C3279" i="34"/>
  <c r="D3267" i="3"/>
  <c r="B3267" i="34"/>
  <c r="C3267" i="34"/>
  <c r="D3255" i="3"/>
  <c r="B3255" i="34"/>
  <c r="C3255" i="34"/>
  <c r="D3220" i="3"/>
  <c r="B3220" i="34"/>
  <c r="C3220" i="34"/>
  <c r="D3338" i="3"/>
  <c r="C3338" i="34"/>
  <c r="F3338" i="34" s="1"/>
  <c r="B3338" i="34"/>
  <c r="D3254" i="3"/>
  <c r="B3254" i="34"/>
  <c r="C3254" i="34"/>
  <c r="D3361" i="3"/>
  <c r="C3361" i="34"/>
  <c r="F3361" i="34" s="1"/>
  <c r="B3361" i="34"/>
  <c r="D3349" i="3"/>
  <c r="B3349" i="34"/>
  <c r="C3349" i="34"/>
  <c r="F3349" i="34" s="1"/>
  <c r="D3337" i="3"/>
  <c r="C3337" i="34"/>
  <c r="F3337" i="34" s="1"/>
  <c r="B3337" i="34"/>
  <c r="D3325" i="3"/>
  <c r="B3325" i="34"/>
  <c r="C3325" i="34"/>
  <c r="D3313" i="3"/>
  <c r="B3313" i="34"/>
  <c r="C3313" i="34"/>
  <c r="D3301" i="3"/>
  <c r="B3301" i="34"/>
  <c r="C3301" i="34"/>
  <c r="D3289" i="3"/>
  <c r="B3289" i="34"/>
  <c r="C3289" i="34"/>
  <c r="D3277" i="3"/>
  <c r="B3277" i="34"/>
  <c r="C3277" i="34"/>
  <c r="D3265" i="3"/>
  <c r="C3265" i="34"/>
  <c r="B3265" i="34"/>
  <c r="D3253" i="3"/>
  <c r="B3253" i="34"/>
  <c r="C3253" i="34"/>
  <c r="D3230" i="3"/>
  <c r="B3230" i="34"/>
  <c r="C3230" i="34"/>
  <c r="D3218" i="3"/>
  <c r="C3218" i="34"/>
  <c r="B3218" i="34"/>
  <c r="D3246" i="3"/>
  <c r="B3246" i="34"/>
  <c r="C3246" i="34"/>
  <c r="D3341" i="3"/>
  <c r="B3341" i="34"/>
  <c r="C3341" i="34"/>
  <c r="F3341" i="34" s="1"/>
  <c r="D3241" i="3"/>
  <c r="B3241" i="34"/>
  <c r="C3241" i="34"/>
  <c r="D3210" i="3"/>
  <c r="C3210" i="34"/>
  <c r="B3210" i="34"/>
  <c r="D3292" i="3"/>
  <c r="B3292" i="34"/>
  <c r="C3292" i="34"/>
  <c r="D3327" i="3"/>
  <c r="B3327" i="34"/>
  <c r="C3327" i="34"/>
  <c r="D3336" i="3"/>
  <c r="C3336" i="34"/>
  <c r="B3336" i="34"/>
  <c r="D3300" i="3"/>
  <c r="B3300" i="34"/>
  <c r="C3300" i="34"/>
  <c r="D3264" i="3"/>
  <c r="C3264" i="34"/>
  <c r="B3264" i="34"/>
  <c r="D3229" i="3"/>
  <c r="B3229" i="34"/>
  <c r="C3229" i="34"/>
  <c r="D3330" i="3"/>
  <c r="C3330" i="34"/>
  <c r="B3330" i="34"/>
  <c r="D3365" i="3"/>
  <c r="B3365" i="34"/>
  <c r="C3365" i="34"/>
  <c r="F3365" i="34" s="1"/>
  <c r="D3233" i="3"/>
  <c r="C3233" i="34"/>
  <c r="B3233" i="34"/>
  <c r="D3339" i="3"/>
  <c r="B3339" i="34"/>
  <c r="C3339" i="34"/>
  <c r="F3339" i="34" s="1"/>
  <c r="D3360" i="3"/>
  <c r="C3360" i="34"/>
  <c r="F3360" i="34" s="1"/>
  <c r="B3360" i="34"/>
  <c r="D3324" i="3"/>
  <c r="B3324" i="34"/>
  <c r="C3324" i="34"/>
  <c r="D3312" i="3"/>
  <c r="C3312" i="34"/>
  <c r="B3312" i="34"/>
  <c r="D3276" i="3"/>
  <c r="B3276" i="34"/>
  <c r="C3276" i="34"/>
  <c r="D3217" i="3"/>
  <c r="B3217" i="34"/>
  <c r="C3217" i="34"/>
  <c r="B3252" i="34"/>
  <c r="C3252" i="34"/>
  <c r="D3240" i="3"/>
  <c r="B3240" i="34"/>
  <c r="C3240" i="34"/>
  <c r="D3294" i="3"/>
  <c r="B3294" i="34"/>
  <c r="C3294" i="34"/>
  <c r="D3257" i="3"/>
  <c r="C3257" i="34"/>
  <c r="B3257" i="34"/>
  <c r="D3363" i="3"/>
  <c r="B3363" i="34"/>
  <c r="C3363" i="34"/>
  <c r="F3363" i="34" s="1"/>
  <c r="D3303" i="3"/>
  <c r="B3303" i="34"/>
  <c r="C3303" i="34"/>
  <c r="D3348" i="3"/>
  <c r="B3348" i="34"/>
  <c r="C3348" i="34"/>
  <c r="F3348" i="34" s="1"/>
  <c r="D3288" i="3"/>
  <c r="B3288" i="34"/>
  <c r="C3288" i="34"/>
  <c r="D3359" i="3"/>
  <c r="C3359" i="34"/>
  <c r="F3359" i="34" s="1"/>
  <c r="J3359" i="34" s="1"/>
  <c r="B3359" i="34"/>
  <c r="D3347" i="3"/>
  <c r="B3347" i="34"/>
  <c r="C3347" i="34"/>
  <c r="F3347" i="34" s="1"/>
  <c r="D3335" i="3"/>
  <c r="C3335" i="34"/>
  <c r="B3335" i="34"/>
  <c r="D3323" i="3"/>
  <c r="B3323" i="34"/>
  <c r="C3323" i="34"/>
  <c r="D3311" i="3"/>
  <c r="B3311" i="34"/>
  <c r="C3311" i="34"/>
  <c r="D3299" i="3"/>
  <c r="B3299" i="34"/>
  <c r="C3299" i="34"/>
  <c r="D3287" i="3"/>
  <c r="C3287" i="34"/>
  <c r="B3287" i="34"/>
  <c r="D3275" i="3"/>
  <c r="B3275" i="34"/>
  <c r="C3275" i="34"/>
  <c r="D3263" i="3"/>
  <c r="C3263" i="34"/>
  <c r="B3263" i="34"/>
  <c r="D3228" i="3"/>
  <c r="B3228" i="34"/>
  <c r="C3228" i="34"/>
  <c r="D3216" i="3"/>
  <c r="C3216" i="34"/>
  <c r="B3216" i="34"/>
  <c r="D3281" i="3"/>
  <c r="C3281" i="34"/>
  <c r="B3281" i="34"/>
  <c r="D3291" i="3"/>
  <c r="B3291" i="34"/>
  <c r="C3291" i="34"/>
  <c r="D3342" i="3"/>
  <c r="B3342" i="34"/>
  <c r="C3342" i="34"/>
  <c r="F3342" i="34" s="1"/>
  <c r="D3293" i="3"/>
  <c r="B3293" i="34"/>
  <c r="C3293" i="34"/>
  <c r="D3244" i="3"/>
  <c r="B3244" i="34"/>
  <c r="C3244" i="34"/>
  <c r="D3346" i="3"/>
  <c r="B3346" i="34"/>
  <c r="C3346" i="34"/>
  <c r="F3346" i="34" s="1"/>
  <c r="D3322" i="3"/>
  <c r="B3322" i="34"/>
  <c r="C3322" i="34"/>
  <c r="D3310" i="3"/>
  <c r="C3310" i="34"/>
  <c r="B3310" i="34"/>
  <c r="D3298" i="3"/>
  <c r="B3298" i="34"/>
  <c r="C3298" i="34"/>
  <c r="D3286" i="3"/>
  <c r="B3286" i="34"/>
  <c r="C3286" i="34"/>
  <c r="D3274" i="3"/>
  <c r="B3274" i="34"/>
  <c r="C3274" i="34"/>
  <c r="D3262" i="3"/>
  <c r="B3262" i="34"/>
  <c r="C3262" i="34"/>
  <c r="D3227" i="3"/>
  <c r="B3227" i="34"/>
  <c r="C3227" i="34"/>
  <c r="D3215" i="3"/>
  <c r="C3215" i="34"/>
  <c r="B3215" i="34"/>
  <c r="D3211" i="3"/>
  <c r="B3211" i="34"/>
  <c r="C3211" i="34"/>
  <c r="D3329" i="3"/>
  <c r="C3329" i="34"/>
  <c r="B3329" i="34"/>
  <c r="D3364" i="3"/>
  <c r="B3364" i="34"/>
  <c r="C3364" i="34"/>
  <c r="F3364" i="34" s="1"/>
  <c r="D3328" i="3"/>
  <c r="B3328" i="34"/>
  <c r="C3328" i="34"/>
  <c r="D3268" i="3"/>
  <c r="B3268" i="34"/>
  <c r="C3268" i="34"/>
  <c r="D3358" i="3"/>
  <c r="B3358" i="34"/>
  <c r="C3358" i="34"/>
  <c r="F3358" i="34" s="1"/>
  <c r="D3334" i="3"/>
  <c r="C3334" i="34"/>
  <c r="B3334" i="34"/>
  <c r="D3250" i="3"/>
  <c r="B3250" i="34"/>
  <c r="C3250" i="34"/>
  <c r="D3238" i="3"/>
  <c r="C3238" i="34"/>
  <c r="B3238" i="34"/>
  <c r="D3317" i="3"/>
  <c r="B3317" i="34"/>
  <c r="C3317" i="34"/>
  <c r="D3352" i="3"/>
  <c r="B3352" i="34"/>
  <c r="C3352" i="34"/>
  <c r="F3352" i="34" s="1"/>
  <c r="D3251" i="3"/>
  <c r="B3251" i="34"/>
  <c r="C3251" i="34"/>
  <c r="D3239" i="3"/>
  <c r="B3239" i="34"/>
  <c r="C3239" i="34"/>
  <c r="D3357" i="3"/>
  <c r="C3357" i="34"/>
  <c r="F3357" i="34" s="1"/>
  <c r="G3357" i="34" s="1"/>
  <c r="B3357" i="34"/>
  <c r="D3345" i="3"/>
  <c r="B3345" i="34"/>
  <c r="C3345" i="34"/>
  <c r="F3345" i="34" s="1"/>
  <c r="D3333" i="3"/>
  <c r="C3333" i="34"/>
  <c r="B3333" i="34"/>
  <c r="D3321" i="3"/>
  <c r="B3321" i="34"/>
  <c r="C3321" i="34"/>
  <c r="D3309" i="3"/>
  <c r="B3309" i="34"/>
  <c r="C3309" i="34"/>
  <c r="D3297" i="3"/>
  <c r="B3297" i="34"/>
  <c r="C3297" i="34"/>
  <c r="D3285" i="3"/>
  <c r="B3285" i="34"/>
  <c r="C3285" i="34"/>
  <c r="D3273" i="3"/>
  <c r="B3273" i="34"/>
  <c r="C3273" i="34"/>
  <c r="D3261" i="3"/>
  <c r="C3261" i="34"/>
  <c r="B3261" i="34"/>
  <c r="D3226" i="3"/>
  <c r="B3226" i="34"/>
  <c r="C3226" i="34"/>
  <c r="D3214" i="3"/>
  <c r="C3214" i="34"/>
  <c r="B3214" i="34"/>
  <c r="D3269" i="3"/>
  <c r="B3269" i="34"/>
  <c r="C3269" i="34"/>
  <c r="B3232" i="34"/>
  <c r="C3232" i="34"/>
  <c r="D3235" i="3"/>
  <c r="C3235" i="34"/>
  <c r="B3235" i="34"/>
  <c r="D3223" i="3"/>
  <c r="B3223" i="34"/>
  <c r="C3223" i="34"/>
  <c r="D3234" i="3"/>
  <c r="C3234" i="34"/>
  <c r="B3234" i="34"/>
  <c r="D3305" i="3"/>
  <c r="C3305" i="34"/>
  <c r="B3305" i="34"/>
  <c r="D3237" i="3"/>
  <c r="C3237" i="34"/>
  <c r="B3237" i="34"/>
  <c r="D3356" i="3"/>
  <c r="C3356" i="34"/>
  <c r="F3356" i="34" s="1"/>
  <c r="B3356" i="34"/>
  <c r="D3332" i="3"/>
  <c r="C3332" i="34"/>
  <c r="B3332" i="34"/>
  <c r="D3320" i="3"/>
  <c r="B3320" i="34"/>
  <c r="C3320" i="34"/>
  <c r="D3308" i="3"/>
  <c r="C3308" i="34"/>
  <c r="B3308" i="34"/>
  <c r="D3296" i="3"/>
  <c r="B3296" i="34"/>
  <c r="C3296" i="34"/>
  <c r="D3284" i="3"/>
  <c r="B3284" i="34"/>
  <c r="C3284" i="34"/>
  <c r="D3272" i="3"/>
  <c r="B3272" i="34"/>
  <c r="C3272" i="34"/>
  <c r="D3260" i="3"/>
  <c r="C3260" i="34"/>
  <c r="B3260" i="34"/>
  <c r="D3225" i="3"/>
  <c r="B3225" i="34"/>
  <c r="C3225" i="34"/>
  <c r="D3213" i="3"/>
  <c r="C3213" i="34"/>
  <c r="B3213" i="34"/>
  <c r="D3258" i="3"/>
  <c r="C3258" i="34"/>
  <c r="B3258" i="34"/>
  <c r="D3249" i="3"/>
  <c r="B3249" i="34"/>
  <c r="C3249" i="34"/>
  <c r="D3344" i="3"/>
  <c r="B3344" i="34"/>
  <c r="C3344" i="34"/>
  <c r="F3344" i="34" s="1"/>
  <c r="D3248" i="3"/>
  <c r="B3248" i="34"/>
  <c r="C3248" i="34"/>
  <c r="D3236" i="3"/>
  <c r="B3236" i="34"/>
  <c r="C3236" i="34"/>
  <c r="K3956" i="34"/>
  <c r="K3543" i="34"/>
  <c r="K3844" i="34"/>
  <c r="K3635" i="34"/>
  <c r="K3656" i="34"/>
  <c r="K3893" i="34"/>
  <c r="K3885" i="34"/>
  <c r="K4021" i="34"/>
  <c r="K3390" i="34"/>
  <c r="K3749" i="34"/>
  <c r="K3595" i="34"/>
  <c r="K4003" i="34"/>
  <c r="K3445" i="34"/>
  <c r="K3941" i="34"/>
  <c r="K3882" i="34"/>
  <c r="K4011" i="34"/>
  <c r="K3796" i="34"/>
  <c r="K3913" i="34"/>
  <c r="K3878" i="34"/>
  <c r="K3410" i="34"/>
  <c r="K3776" i="34"/>
  <c r="K3485" i="34"/>
  <c r="K4041" i="34"/>
  <c r="K3902" i="34"/>
  <c r="K4031" i="34"/>
  <c r="K3967" i="34"/>
  <c r="K3964" i="34"/>
  <c r="K3706" i="34"/>
  <c r="K3936" i="34"/>
  <c r="K3373" i="34"/>
  <c r="K3933" i="34"/>
  <c r="K3375" i="34"/>
  <c r="K3400" i="34"/>
  <c r="K3430" i="34"/>
  <c r="K3809" i="34"/>
  <c r="K3717" i="34"/>
  <c r="K3922" i="34"/>
  <c r="K4007" i="34"/>
  <c r="K3715" i="34"/>
  <c r="K3393" i="34"/>
  <c r="K3953" i="34"/>
  <c r="K3475" i="34"/>
  <c r="K3401" i="34"/>
  <c r="K3550" i="34"/>
  <c r="K3849" i="34"/>
  <c r="K3969" i="34"/>
  <c r="K3387" i="34"/>
  <c r="K3423" i="34"/>
  <c r="K3785" i="34"/>
  <c r="K4047" i="34"/>
  <c r="K3973" i="34"/>
  <c r="K3515" i="34"/>
  <c r="K3900" i="34"/>
  <c r="K3710" i="34"/>
  <c r="K3380" i="34"/>
  <c r="K3754" i="34"/>
  <c r="K3540" i="34"/>
  <c r="K3774" i="34"/>
  <c r="K3527" i="34"/>
  <c r="K3995" i="34"/>
  <c r="K3560" i="34"/>
  <c r="K3892" i="34"/>
  <c r="K3794" i="34"/>
  <c r="K3929" i="34"/>
  <c r="K3600" i="34"/>
  <c r="K3932" i="34"/>
  <c r="K3814" i="34"/>
  <c r="K3578" i="34"/>
  <c r="K3402" i="34"/>
  <c r="K3834" i="34"/>
  <c r="K3899" i="34"/>
  <c r="K3804" i="34"/>
  <c r="K3821" i="34"/>
  <c r="K3770" i="34"/>
  <c r="K4053" i="34"/>
  <c r="K3702" i="34"/>
  <c r="K3388" i="34"/>
  <c r="K3606" i="34"/>
  <c r="K3928" i="34"/>
  <c r="K3958" i="34"/>
  <c r="K3533" i="34"/>
  <c r="K3795" i="34"/>
  <c r="K3553" i="34"/>
  <c r="K3449" i="34"/>
  <c r="K3989" i="34"/>
  <c r="K3624" i="34"/>
  <c r="K3740" i="34"/>
  <c r="K3748" i="34"/>
  <c r="K3374" i="34"/>
  <c r="K3854" i="34"/>
  <c r="K3855" i="34"/>
  <c r="K3426" i="34"/>
  <c r="K3382" i="34"/>
  <c r="K3847" i="34"/>
  <c r="K3842" i="34"/>
  <c r="K3648" i="34"/>
  <c r="K3781" i="34"/>
  <c r="K3573" i="34"/>
  <c r="K4001" i="34"/>
  <c r="K3895" i="34"/>
  <c r="K3520" i="34"/>
  <c r="K3693" i="34"/>
  <c r="K3469" i="34"/>
  <c r="K4009" i="34"/>
  <c r="K3846" i="34"/>
  <c r="K3462" i="34"/>
  <c r="K4012" i="34"/>
  <c r="K3848" i="34"/>
  <c r="K3394" i="34"/>
  <c r="K3874" i="34"/>
  <c r="K3675" i="34"/>
  <c r="K3691" i="34"/>
  <c r="K3588" i="34"/>
  <c r="K3577" i="34"/>
  <c r="K3566" i="34"/>
  <c r="K3677" i="34"/>
  <c r="K3982" i="34"/>
  <c r="K3808" i="34"/>
  <c r="K3987" i="34"/>
  <c r="K3875" i="34"/>
  <c r="K3593" i="34"/>
  <c r="K4000" i="34"/>
  <c r="K3896" i="34"/>
  <c r="K3975" i="34"/>
  <c r="K3692" i="34"/>
  <c r="K4029" i="34"/>
  <c r="K4032" i="34"/>
  <c r="K3888" i="34"/>
  <c r="K3414" i="34"/>
  <c r="K3894" i="34"/>
  <c r="K3683" i="34"/>
  <c r="K3413" i="34"/>
  <c r="K3637" i="34"/>
  <c r="K3909" i="34"/>
  <c r="K3621" i="34"/>
  <c r="K3437" i="34"/>
  <c r="K3755" i="34"/>
  <c r="K4027" i="34"/>
  <c r="K3908" i="34"/>
  <c r="K3417" i="34"/>
  <c r="K3613" i="34"/>
  <c r="K3935" i="34"/>
  <c r="K3873" i="34"/>
  <c r="K3509" i="34"/>
  <c r="K3743" i="34"/>
  <c r="K4052" i="34"/>
  <c r="K3968" i="34"/>
  <c r="K3379" i="34"/>
  <c r="K3944" i="34"/>
  <c r="K3996" i="34"/>
  <c r="K3822" i="34"/>
  <c r="K3389" i="34"/>
  <c r="K3562" i="34"/>
  <c r="K3688" i="34"/>
  <c r="K3857" i="34"/>
  <c r="K3501" i="34"/>
  <c r="K3633" i="34"/>
  <c r="K4035" i="34"/>
  <c r="K3705" i="34"/>
  <c r="K3993" i="34"/>
  <c r="K3803" i="34"/>
  <c r="K3454" i="34"/>
  <c r="K3583" i="34"/>
  <c r="K3863" i="34"/>
  <c r="K3665" i="34"/>
  <c r="K3508" i="34"/>
  <c r="K3441" i="34"/>
  <c r="K3448" i="34"/>
  <c r="K3653" i="34"/>
  <c r="K3981" i="34"/>
  <c r="K3992" i="34"/>
  <c r="K3549" i="34"/>
  <c r="K3460" i="34"/>
  <c r="K3823" i="34"/>
  <c r="K3561" i="34"/>
  <c r="K3954" i="34"/>
  <c r="K3945" i="34"/>
  <c r="K4019" i="34"/>
  <c r="K3422" i="34"/>
  <c r="K4024" i="34"/>
  <c r="K4013" i="34"/>
  <c r="K3655" i="34"/>
  <c r="K3620" i="34"/>
  <c r="K3728" i="34"/>
  <c r="K3536" i="34"/>
  <c r="K3628" i="34"/>
  <c r="K3461" i="34"/>
  <c r="K3738" i="34"/>
  <c r="K3673" i="34"/>
  <c r="K3439" i="34"/>
  <c r="K3453" i="34"/>
  <c r="K3569" i="34"/>
  <c r="K3829" i="34"/>
  <c r="K3463" i="34"/>
  <c r="K3883" i="34"/>
  <c r="K3695" i="34"/>
  <c r="K3494" i="34"/>
  <c r="K3864" i="34"/>
  <c r="K4004" i="34"/>
  <c r="K4033" i="34"/>
  <c r="K3409" i="34"/>
  <c r="K3828" i="34"/>
  <c r="K3816" i="34"/>
  <c r="K3788" i="34"/>
  <c r="K3495" i="34"/>
  <c r="K3924" i="34"/>
  <c r="K3713" i="34"/>
  <c r="K3479" i="34"/>
  <c r="K4016" i="34"/>
  <c r="K3765" i="34"/>
  <c r="K3643" i="34"/>
  <c r="K3514" i="34"/>
  <c r="K3473" i="34"/>
  <c r="K3971" i="34"/>
  <c r="K4048" i="34"/>
  <c r="K3868" i="34"/>
  <c r="K3555" i="34"/>
  <c r="K4018" i="34"/>
  <c r="K3733" i="34"/>
  <c r="K3385" i="34"/>
  <c r="K3720" i="34"/>
  <c r="K3599" i="34"/>
  <c r="K3597" i="34"/>
  <c r="K3537" i="34"/>
  <c r="K3763" i="34"/>
  <c r="K3943" i="34"/>
  <c r="K3418" i="34"/>
  <c r="K3534" i="34"/>
  <c r="K4022" i="34"/>
  <c r="K3615" i="34"/>
  <c r="K3541" i="34"/>
  <c r="K3737" i="34"/>
  <c r="K3476" i="34"/>
  <c r="K3948" i="34"/>
  <c r="K3681" i="34"/>
  <c r="K3753" i="34"/>
  <c r="K3962" i="34"/>
  <c r="K3619" i="34"/>
  <c r="K3596" i="34"/>
  <c r="K3817" i="34"/>
  <c r="K3783" i="34"/>
  <c r="K3963" i="34"/>
  <c r="K3538" i="34"/>
  <c r="K3535" i="34"/>
  <c r="K3404" i="34"/>
  <c r="K4008" i="34"/>
  <c r="K3742" i="34"/>
  <c r="K3773" i="34"/>
  <c r="K3455" i="34"/>
  <c r="K3961" i="34"/>
  <c r="K3759" i="34"/>
  <c r="K3487" i="34"/>
  <c r="K3997" i="34"/>
  <c r="K3905" i="34"/>
  <c r="K3983" i="34"/>
  <c r="K3638" i="34"/>
  <c r="K3761" i="34"/>
  <c r="K3722" i="34"/>
  <c r="K3574" i="34"/>
  <c r="K4044" i="34"/>
  <c r="K3415" i="34"/>
  <c r="K3886" i="34"/>
  <c r="K3662" i="34"/>
  <c r="K3544" i="34"/>
  <c r="K3601" i="34"/>
  <c r="K3775" i="34"/>
  <c r="K3793" i="34"/>
  <c r="K3942" i="34"/>
  <c r="K3879" i="34"/>
  <c r="K3486" i="34"/>
  <c r="K3669" i="34"/>
  <c r="K3678" i="34"/>
  <c r="K3801" i="34"/>
  <c r="K3762" i="34"/>
  <c r="K3594" i="34"/>
  <c r="K3493" i="34"/>
  <c r="K3949" i="34"/>
  <c r="K3721" i="34"/>
  <c r="K3584" i="34"/>
  <c r="K3881" i="34"/>
  <c r="K3836" i="34"/>
  <c r="K3813" i="34"/>
  <c r="K3587" i="34"/>
  <c r="K4051" i="34"/>
  <c r="K3689" i="34"/>
  <c r="K3565" i="34"/>
  <c r="K4043" i="34"/>
  <c r="K3841" i="34"/>
  <c r="K3782" i="34"/>
  <c r="K3376" i="34"/>
  <c r="K3614" i="34"/>
  <c r="K3970" i="34"/>
  <c r="K3435" i="34"/>
  <c r="K3756" i="34"/>
  <c r="K3513" i="34"/>
  <c r="K3815" i="34"/>
  <c r="K3644" i="34"/>
  <c r="K3915" i="34"/>
  <c r="K3396" i="34"/>
  <c r="K3833" i="34"/>
  <c r="K3768" i="34"/>
  <c r="K3605" i="34"/>
  <c r="K3548" i="34"/>
  <c r="K4050" i="34"/>
  <c r="K3709" i="34"/>
  <c r="K3955" i="34"/>
  <c r="K3818" i="34"/>
  <c r="K3901" i="34"/>
  <c r="K3436" i="34"/>
  <c r="K3500" i="34"/>
  <c r="K3433" i="34"/>
  <c r="K3528" i="34"/>
  <c r="K3429" i="34"/>
  <c r="K3403" i="34"/>
  <c r="K3684" i="34"/>
  <c r="K3465" i="34"/>
  <c r="K3516" i="34"/>
  <c r="K3853" i="34"/>
  <c r="K3835" i="34"/>
  <c r="K3741" i="34"/>
  <c r="K3729" i="34"/>
  <c r="K3438" i="34"/>
  <c r="K3861" i="34"/>
  <c r="K3838" i="34"/>
  <c r="K3921" i="34"/>
  <c r="K3862" i="34"/>
  <c r="K3837" i="34"/>
  <c r="K3991" i="34"/>
  <c r="K3470" i="34"/>
  <c r="B3203" i="4"/>
  <c r="D3203" i="34"/>
  <c r="B3202" i="4"/>
  <c r="D3202" i="34"/>
  <c r="B3206" i="4"/>
  <c r="D3206" i="34"/>
  <c r="B3201" i="4"/>
  <c r="D3201" i="34"/>
  <c r="B3209" i="4"/>
  <c r="D3209" i="34"/>
  <c r="B3208" i="4"/>
  <c r="D3208" i="34"/>
  <c r="B3207" i="4"/>
  <c r="D3207" i="34"/>
  <c r="B3205" i="4"/>
  <c r="D3205" i="34"/>
  <c r="B3204" i="4"/>
  <c r="D3204" i="34"/>
  <c r="D3203" i="3"/>
  <c r="C3203" i="34"/>
  <c r="B3203" i="34"/>
  <c r="D3208" i="3"/>
  <c r="B3208" i="34"/>
  <c r="C3208" i="34"/>
  <c r="D3202" i="3"/>
  <c r="C3202" i="34"/>
  <c r="B3202" i="34"/>
  <c r="D3201" i="3"/>
  <c r="C3201" i="34"/>
  <c r="B3201" i="34"/>
  <c r="D3209" i="3"/>
  <c r="B3209" i="34"/>
  <c r="C3209" i="34"/>
  <c r="D3205" i="3"/>
  <c r="C3205" i="34"/>
  <c r="B3205" i="34"/>
  <c r="D3206" i="3"/>
  <c r="B3206" i="34"/>
  <c r="C3206" i="34"/>
  <c r="D3204" i="3"/>
  <c r="C3204" i="34"/>
  <c r="B3204" i="34"/>
  <c r="D3207" i="3"/>
  <c r="B3207" i="34"/>
  <c r="C3207" i="34"/>
  <c r="D3178" i="3"/>
  <c r="C3178" i="34"/>
  <c r="B3178" i="34"/>
  <c r="D3177" i="3"/>
  <c r="C3177" i="34"/>
  <c r="B3177" i="34"/>
  <c r="D3157" i="3"/>
  <c r="C3157" i="34"/>
  <c r="B3157" i="34"/>
  <c r="B3187" i="4"/>
  <c r="D3187" i="34"/>
  <c r="D3167" i="3"/>
  <c r="C3167" i="34"/>
  <c r="B3167" i="34"/>
  <c r="D3112" i="3"/>
  <c r="C3112" i="34"/>
  <c r="B3112" i="34"/>
  <c r="B3141" i="4"/>
  <c r="D3141" i="34"/>
  <c r="D3198" i="3"/>
  <c r="C3198" i="34"/>
  <c r="B3198" i="34"/>
  <c r="D3188" i="3"/>
  <c r="C3188" i="34"/>
  <c r="B3188" i="34"/>
  <c r="D3168" i="3"/>
  <c r="C3168" i="34"/>
  <c r="B3168" i="34"/>
  <c r="D3143" i="3"/>
  <c r="C3143" i="34"/>
  <c r="B3143" i="34"/>
  <c r="D3128" i="3"/>
  <c r="C3128" i="34"/>
  <c r="B3128" i="34"/>
  <c r="D3114" i="3"/>
  <c r="B3114" i="34"/>
  <c r="C3114" i="34"/>
  <c r="D3101" i="3"/>
  <c r="C3101" i="34"/>
  <c r="B3101" i="34"/>
  <c r="D3087" i="3"/>
  <c r="C3087" i="34"/>
  <c r="B3087" i="34"/>
  <c r="B3140" i="4"/>
  <c r="D3140" i="34"/>
  <c r="B3113" i="4"/>
  <c r="D3113" i="34"/>
  <c r="B3095" i="4"/>
  <c r="D3095" i="34"/>
  <c r="B3197" i="4"/>
  <c r="D3197" i="34"/>
  <c r="B3177" i="4"/>
  <c r="D3177" i="34"/>
  <c r="B3167" i="4"/>
  <c r="D3167" i="34"/>
  <c r="D3156" i="3"/>
  <c r="C3156" i="34"/>
  <c r="B3156" i="34"/>
  <c r="D3142" i="3"/>
  <c r="C3142" i="34"/>
  <c r="B3142" i="34"/>
  <c r="B3127" i="4"/>
  <c r="D3127" i="34"/>
  <c r="D3113" i="3"/>
  <c r="C3113" i="34"/>
  <c r="B3113" i="34"/>
  <c r="B3100" i="4"/>
  <c r="D3100" i="34"/>
  <c r="D3086" i="3"/>
  <c r="C3086" i="34"/>
  <c r="B3086" i="34"/>
  <c r="B3120" i="4"/>
  <c r="D3120" i="34"/>
  <c r="B3093" i="4"/>
  <c r="D3093" i="34"/>
  <c r="B3152" i="4"/>
  <c r="D3152" i="34"/>
  <c r="D3197" i="3"/>
  <c r="C3197" i="34"/>
  <c r="B3197" i="34"/>
  <c r="D3187" i="3"/>
  <c r="C3187" i="34"/>
  <c r="B3187" i="34"/>
  <c r="D3155" i="3"/>
  <c r="C3155" i="34"/>
  <c r="B3155" i="34"/>
  <c r="D3127" i="3"/>
  <c r="B3127" i="34"/>
  <c r="C3127" i="34"/>
  <c r="D3100" i="3"/>
  <c r="C3100" i="34"/>
  <c r="B3100" i="34"/>
  <c r="B3085" i="4"/>
  <c r="D3085" i="34"/>
  <c r="B3080" i="4"/>
  <c r="D3080" i="34"/>
  <c r="B3128" i="4"/>
  <c r="D3128" i="34"/>
  <c r="B3132" i="4"/>
  <c r="D3132" i="34"/>
  <c r="B3196" i="4"/>
  <c r="D3196" i="34"/>
  <c r="B3186" i="4"/>
  <c r="D3186" i="34"/>
  <c r="B3176" i="4"/>
  <c r="D3176" i="34"/>
  <c r="B3166" i="4"/>
  <c r="D3166" i="34"/>
  <c r="D3154" i="3"/>
  <c r="C3154" i="34"/>
  <c r="B3154" i="34"/>
  <c r="D3141" i="3"/>
  <c r="C3141" i="34"/>
  <c r="B3141" i="34"/>
  <c r="B3126" i="4"/>
  <c r="D3126" i="34"/>
  <c r="B3111" i="4"/>
  <c r="D3111" i="34"/>
  <c r="B3099" i="4"/>
  <c r="D3099" i="34"/>
  <c r="D3085" i="3"/>
  <c r="C3085" i="34"/>
  <c r="B3085" i="34"/>
  <c r="B3138" i="4"/>
  <c r="D3138" i="34"/>
  <c r="B3108" i="4"/>
  <c r="D3108" i="34"/>
  <c r="B3112" i="4"/>
  <c r="D3112" i="34"/>
  <c r="D3196" i="3"/>
  <c r="C3196" i="34"/>
  <c r="B3196" i="34"/>
  <c r="D3186" i="3"/>
  <c r="C3186" i="34"/>
  <c r="B3186" i="34"/>
  <c r="D3176" i="3"/>
  <c r="B3176" i="34"/>
  <c r="C3176" i="34"/>
  <c r="D3166" i="3"/>
  <c r="C3166" i="34"/>
  <c r="B3166" i="34"/>
  <c r="B3153" i="4"/>
  <c r="D3153" i="34"/>
  <c r="D3140" i="3"/>
  <c r="C3140" i="34"/>
  <c r="B3140" i="34"/>
  <c r="D3126" i="3"/>
  <c r="C3126" i="34"/>
  <c r="B3126" i="34"/>
  <c r="D3111" i="3"/>
  <c r="C3111" i="34"/>
  <c r="B3111" i="34"/>
  <c r="D3099" i="3"/>
  <c r="B3099" i="34"/>
  <c r="C3099" i="34"/>
  <c r="B3084" i="4"/>
  <c r="D3084" i="34"/>
  <c r="B3137" i="4"/>
  <c r="D3137" i="34"/>
  <c r="B3088" i="4"/>
  <c r="D3088" i="34"/>
  <c r="B3092" i="4"/>
  <c r="D3092" i="34"/>
  <c r="B3195" i="4"/>
  <c r="D3195" i="34"/>
  <c r="B3185" i="4"/>
  <c r="D3185" i="34"/>
  <c r="B3175" i="4"/>
  <c r="D3175" i="34"/>
  <c r="B3165" i="4"/>
  <c r="D3165" i="34"/>
  <c r="D3153" i="3"/>
  <c r="C3153" i="34"/>
  <c r="B3153" i="34"/>
  <c r="B3139" i="4"/>
  <c r="D3139" i="34"/>
  <c r="B3125" i="4"/>
  <c r="D3125" i="34"/>
  <c r="B3110" i="4"/>
  <c r="D3110" i="34"/>
  <c r="D3098" i="3"/>
  <c r="C3098" i="34"/>
  <c r="B3098" i="34"/>
  <c r="D3084" i="3"/>
  <c r="C3084" i="34"/>
  <c r="B3084" i="34"/>
  <c r="B3117" i="4"/>
  <c r="D3117" i="34"/>
  <c r="B3147" i="4"/>
  <c r="D3147" i="34"/>
  <c r="B3091" i="4"/>
  <c r="D3091" i="34"/>
  <c r="D3195" i="3"/>
  <c r="C3195" i="34"/>
  <c r="B3195" i="34"/>
  <c r="D3185" i="3"/>
  <c r="C3185" i="34"/>
  <c r="B3185" i="34"/>
  <c r="D3175" i="3"/>
  <c r="B3175" i="34"/>
  <c r="C3175" i="34"/>
  <c r="D3165" i="3"/>
  <c r="C3165" i="34"/>
  <c r="B3165" i="34"/>
  <c r="D3152" i="3"/>
  <c r="C3152" i="34"/>
  <c r="B3152" i="34"/>
  <c r="D3139" i="3"/>
  <c r="C3139" i="34"/>
  <c r="B3139" i="34"/>
  <c r="D3125" i="3"/>
  <c r="B3125" i="34"/>
  <c r="C3125" i="34"/>
  <c r="D3110" i="3"/>
  <c r="C3110" i="34"/>
  <c r="B3110" i="34"/>
  <c r="D3097" i="3"/>
  <c r="C3097" i="34"/>
  <c r="B3097" i="34"/>
  <c r="B3083" i="4"/>
  <c r="D3083" i="34"/>
  <c r="B3097" i="4"/>
  <c r="D3097" i="34"/>
  <c r="B3107" i="4"/>
  <c r="D3107" i="34"/>
  <c r="B3104" i="4"/>
  <c r="D3104" i="34"/>
  <c r="B3194" i="4"/>
  <c r="D3194" i="34"/>
  <c r="B3184" i="4"/>
  <c r="D3184" i="34"/>
  <c r="B3174" i="4"/>
  <c r="D3174" i="34"/>
  <c r="B3164" i="4"/>
  <c r="D3164" i="34"/>
  <c r="B3151" i="4"/>
  <c r="D3151" i="34"/>
  <c r="D3138" i="3"/>
  <c r="C3138" i="34"/>
  <c r="B3138" i="34"/>
  <c r="B3124" i="4"/>
  <c r="D3124" i="34"/>
  <c r="B3109" i="4"/>
  <c r="D3109" i="34"/>
  <c r="D3096" i="3"/>
  <c r="C3096" i="34"/>
  <c r="B3096" i="34"/>
  <c r="D3083" i="3"/>
  <c r="C3083" i="34"/>
  <c r="B3083" i="34"/>
  <c r="B3077" i="4"/>
  <c r="D3077" i="34"/>
  <c r="B3159" i="4"/>
  <c r="D3159" i="34"/>
  <c r="B3156" i="4"/>
  <c r="D3156" i="34"/>
  <c r="D3194" i="3"/>
  <c r="C3194" i="34"/>
  <c r="B3194" i="34"/>
  <c r="D3184" i="3"/>
  <c r="C3184" i="34"/>
  <c r="B3184" i="34"/>
  <c r="D3174" i="3"/>
  <c r="C3174" i="34"/>
  <c r="B3174" i="34"/>
  <c r="D3164" i="3"/>
  <c r="C3164" i="34"/>
  <c r="B3164" i="34"/>
  <c r="D3151" i="3"/>
  <c r="C3151" i="34"/>
  <c r="B3151" i="34"/>
  <c r="D3137" i="3"/>
  <c r="C3137" i="34"/>
  <c r="B3137" i="34"/>
  <c r="D3124" i="3"/>
  <c r="C3124" i="34"/>
  <c r="B3124" i="34"/>
  <c r="D3109" i="3"/>
  <c r="C3109" i="34"/>
  <c r="B3109" i="34"/>
  <c r="D3095" i="3"/>
  <c r="C3095" i="34"/>
  <c r="B3095" i="34"/>
  <c r="B3082" i="4"/>
  <c r="D3082" i="34"/>
  <c r="B3136" i="4"/>
  <c r="D3136" i="34"/>
  <c r="B3119" i="4"/>
  <c r="D3119" i="34"/>
  <c r="B3193" i="4"/>
  <c r="D3193" i="34"/>
  <c r="B3183" i="4"/>
  <c r="D3183" i="34"/>
  <c r="B3173" i="4"/>
  <c r="D3173" i="34"/>
  <c r="B3163" i="4"/>
  <c r="D3163" i="34"/>
  <c r="B3150" i="4"/>
  <c r="D3150" i="34"/>
  <c r="D3136" i="3"/>
  <c r="C3136" i="34"/>
  <c r="B3136" i="34"/>
  <c r="D3123" i="3"/>
  <c r="C3123" i="34"/>
  <c r="B3123" i="34"/>
  <c r="D3108" i="3"/>
  <c r="C3108" i="34"/>
  <c r="B3108" i="34"/>
  <c r="B3094" i="4"/>
  <c r="D3094" i="34"/>
  <c r="D3082" i="3"/>
  <c r="C3082" i="34"/>
  <c r="B3082" i="34"/>
  <c r="B3143" i="4"/>
  <c r="D3143" i="34"/>
  <c r="B3079" i="4"/>
  <c r="D3079" i="34"/>
  <c r="D3193" i="3"/>
  <c r="C3193" i="34"/>
  <c r="B3193" i="34"/>
  <c r="D3183" i="3"/>
  <c r="C3183" i="34"/>
  <c r="B3183" i="34"/>
  <c r="D3173" i="3"/>
  <c r="B3173" i="34"/>
  <c r="C3173" i="34"/>
  <c r="D3163" i="3"/>
  <c r="C3163" i="34"/>
  <c r="B3163" i="34"/>
  <c r="D3150" i="3"/>
  <c r="C3150" i="34"/>
  <c r="B3150" i="34"/>
  <c r="D3135" i="3"/>
  <c r="C3135" i="34"/>
  <c r="B3135" i="34"/>
  <c r="D3122" i="3"/>
  <c r="C3122" i="34"/>
  <c r="B3122" i="34"/>
  <c r="D3107" i="3"/>
  <c r="C3107" i="34"/>
  <c r="B3107" i="34"/>
  <c r="D3094" i="3"/>
  <c r="B3094" i="34"/>
  <c r="C3094" i="34"/>
  <c r="B3081" i="4"/>
  <c r="D3081" i="34"/>
  <c r="B3123" i="4"/>
  <c r="D3123" i="34"/>
  <c r="B3158" i="4"/>
  <c r="D3158" i="34"/>
  <c r="B3121" i="4"/>
  <c r="D3121" i="34"/>
  <c r="B3142" i="4"/>
  <c r="D3142" i="34"/>
  <c r="B3118" i="4"/>
  <c r="D3118" i="34"/>
  <c r="D3106" i="3"/>
  <c r="C3106" i="34"/>
  <c r="B3106" i="34"/>
  <c r="B3098" i="4"/>
  <c r="D3098" i="34"/>
  <c r="B3191" i="4"/>
  <c r="D3191" i="34"/>
  <c r="B3181" i="4"/>
  <c r="D3181" i="34"/>
  <c r="B3171" i="4"/>
  <c r="D3171" i="34"/>
  <c r="B3161" i="4"/>
  <c r="D3161" i="34"/>
  <c r="D3148" i="3"/>
  <c r="C3148" i="34"/>
  <c r="B3148" i="34"/>
  <c r="D3133" i="3"/>
  <c r="C3133" i="34"/>
  <c r="B3133" i="34"/>
  <c r="D3120" i="3"/>
  <c r="C3120" i="34"/>
  <c r="B3120" i="34"/>
  <c r="B3105" i="4"/>
  <c r="D3105" i="34"/>
  <c r="D3091" i="3"/>
  <c r="C3091" i="34"/>
  <c r="B3091" i="34"/>
  <c r="D3079" i="3"/>
  <c r="C3079" i="34"/>
  <c r="B3079" i="34"/>
  <c r="B3101" i="4"/>
  <c r="D3101" i="34"/>
  <c r="B3078" i="4"/>
  <c r="D3078" i="34"/>
  <c r="D3190" i="3"/>
  <c r="B3190" i="34"/>
  <c r="C3190" i="34"/>
  <c r="D3180" i="3"/>
  <c r="B3180" i="34"/>
  <c r="C3180" i="34"/>
  <c r="D3170" i="3"/>
  <c r="C3170" i="34"/>
  <c r="B3170" i="34"/>
  <c r="D3160" i="3"/>
  <c r="C3160" i="34"/>
  <c r="B3160" i="34"/>
  <c r="B3145" i="4"/>
  <c r="D3145" i="34"/>
  <c r="B3130" i="4"/>
  <c r="D3130" i="34"/>
  <c r="D3117" i="3"/>
  <c r="C3117" i="34"/>
  <c r="B3117" i="34"/>
  <c r="B3103" i="4"/>
  <c r="D3103" i="34"/>
  <c r="B3089" i="4"/>
  <c r="D3089" i="34"/>
  <c r="D3076" i="3"/>
  <c r="B3076" i="34"/>
  <c r="C3076" i="34"/>
  <c r="D3200" i="3"/>
  <c r="C3200" i="34"/>
  <c r="B3200" i="34"/>
  <c r="B3192" i="4"/>
  <c r="D3192" i="34"/>
  <c r="B3182" i="4"/>
  <c r="D3182" i="34"/>
  <c r="B3172" i="4"/>
  <c r="D3172" i="34"/>
  <c r="B3162" i="4"/>
  <c r="D3162" i="34"/>
  <c r="B3149" i="4"/>
  <c r="D3149" i="34"/>
  <c r="B3134" i="4"/>
  <c r="D3134" i="34"/>
  <c r="B3106" i="4"/>
  <c r="D3106" i="34"/>
  <c r="D3093" i="3"/>
  <c r="C3093" i="34"/>
  <c r="B3093" i="34"/>
  <c r="D3081" i="3"/>
  <c r="C3081" i="34"/>
  <c r="B3081" i="34"/>
  <c r="D3192" i="3"/>
  <c r="C3192" i="34"/>
  <c r="B3192" i="34"/>
  <c r="D3182" i="3"/>
  <c r="C3182" i="34"/>
  <c r="B3182" i="34"/>
  <c r="D3172" i="3"/>
  <c r="C3172" i="34"/>
  <c r="B3172" i="34"/>
  <c r="D3162" i="3"/>
  <c r="C3162" i="34"/>
  <c r="B3162" i="34"/>
  <c r="D3149" i="3"/>
  <c r="C3149" i="34"/>
  <c r="B3149" i="34"/>
  <c r="D3134" i="3"/>
  <c r="C3134" i="34"/>
  <c r="B3134" i="34"/>
  <c r="D3121" i="3"/>
  <c r="B3121" i="34"/>
  <c r="C3121" i="34"/>
  <c r="D3092" i="3"/>
  <c r="B3092" i="34"/>
  <c r="C3092" i="34"/>
  <c r="D3080" i="3"/>
  <c r="C3080" i="34"/>
  <c r="B3080" i="34"/>
  <c r="B3122" i="4"/>
  <c r="D3122" i="34"/>
  <c r="D3191" i="3"/>
  <c r="B3191" i="34"/>
  <c r="C3191" i="34"/>
  <c r="D3181" i="3"/>
  <c r="B3181" i="34"/>
  <c r="C3181" i="34"/>
  <c r="D3171" i="3"/>
  <c r="C3171" i="34"/>
  <c r="B3171" i="34"/>
  <c r="D3161" i="3"/>
  <c r="C3161" i="34"/>
  <c r="B3161" i="34"/>
  <c r="D3147" i="3"/>
  <c r="C3147" i="34"/>
  <c r="B3147" i="34"/>
  <c r="D3132" i="3"/>
  <c r="C3132" i="34"/>
  <c r="B3132" i="34"/>
  <c r="D3119" i="3"/>
  <c r="B3119" i="34"/>
  <c r="C3119" i="34"/>
  <c r="D3105" i="3"/>
  <c r="C3105" i="34"/>
  <c r="B3105" i="34"/>
  <c r="B3090" i="4"/>
  <c r="D3090" i="34"/>
  <c r="D3078" i="3"/>
  <c r="C3078" i="34"/>
  <c r="B3078" i="34"/>
  <c r="B3154" i="4"/>
  <c r="D3154" i="34"/>
  <c r="B3116" i="4"/>
  <c r="D3116" i="34"/>
  <c r="B3200" i="4"/>
  <c r="D3200" i="34"/>
  <c r="B3190" i="4"/>
  <c r="D3190" i="34"/>
  <c r="B3180" i="4"/>
  <c r="D3180" i="34"/>
  <c r="B3170" i="4"/>
  <c r="D3170" i="34"/>
  <c r="B3160" i="4"/>
  <c r="D3160" i="34"/>
  <c r="D3146" i="3"/>
  <c r="C3146" i="34"/>
  <c r="B3146" i="34"/>
  <c r="D3131" i="3"/>
  <c r="C3131" i="34"/>
  <c r="B3131" i="34"/>
  <c r="D3118" i="3"/>
  <c r="B3118" i="34"/>
  <c r="C3118" i="34"/>
  <c r="D3104" i="3"/>
  <c r="C3104" i="34"/>
  <c r="B3104" i="34"/>
  <c r="D3090" i="3"/>
  <c r="C3090" i="34"/>
  <c r="B3090" i="34"/>
  <c r="D3077" i="3"/>
  <c r="C3077" i="34"/>
  <c r="B3077" i="34"/>
  <c r="B3131" i="4"/>
  <c r="D3131" i="34"/>
  <c r="B3096" i="4"/>
  <c r="D3096" i="34"/>
  <c r="B3148" i="4"/>
  <c r="D3148" i="34"/>
  <c r="B3076" i="4"/>
  <c r="D3076" i="34"/>
  <c r="B3199" i="4"/>
  <c r="D3199" i="34"/>
  <c r="B3189" i="4"/>
  <c r="D3189" i="34"/>
  <c r="B3179" i="4"/>
  <c r="D3179" i="34"/>
  <c r="B3169" i="4"/>
  <c r="D3169" i="34"/>
  <c r="D3159" i="3"/>
  <c r="C3159" i="34"/>
  <c r="B3159" i="34"/>
  <c r="D3145" i="3"/>
  <c r="C3145" i="34"/>
  <c r="B3145" i="34"/>
  <c r="D3130" i="3"/>
  <c r="C3130" i="34"/>
  <c r="B3130" i="34"/>
  <c r="D3116" i="3"/>
  <c r="B3116" i="34"/>
  <c r="C3116" i="34"/>
  <c r="D3103" i="3"/>
  <c r="C3103" i="34"/>
  <c r="B3103" i="34"/>
  <c r="D3089" i="3"/>
  <c r="C3089" i="34"/>
  <c r="B3089" i="34"/>
  <c r="B3146" i="4"/>
  <c r="D3146" i="34"/>
  <c r="B3155" i="4"/>
  <c r="D3155" i="34"/>
  <c r="D3199" i="3"/>
  <c r="C3199" i="34"/>
  <c r="B3199" i="34"/>
  <c r="D3189" i="3"/>
  <c r="C3189" i="34"/>
  <c r="B3189" i="34"/>
  <c r="D3179" i="3"/>
  <c r="B3179" i="34"/>
  <c r="C3179" i="34"/>
  <c r="D3169" i="3"/>
  <c r="C3169" i="34"/>
  <c r="B3169" i="34"/>
  <c r="D3158" i="3"/>
  <c r="C3158" i="34"/>
  <c r="B3158" i="34"/>
  <c r="B3144" i="4"/>
  <c r="D3144" i="34"/>
  <c r="B3129" i="4"/>
  <c r="D3129" i="34"/>
  <c r="D3115" i="3"/>
  <c r="C3115" i="34"/>
  <c r="B3115" i="34"/>
  <c r="B3102" i="4"/>
  <c r="D3102" i="34"/>
  <c r="D3088" i="3"/>
  <c r="C3088" i="34"/>
  <c r="B3088" i="34"/>
  <c r="B3086" i="4"/>
  <c r="D3086" i="34"/>
  <c r="B3135" i="4"/>
  <c r="D3135" i="34"/>
  <c r="B3198" i="4"/>
  <c r="D3198" i="34"/>
  <c r="B3188" i="4"/>
  <c r="D3188" i="34"/>
  <c r="B3178" i="4"/>
  <c r="D3178" i="34"/>
  <c r="B3168" i="4"/>
  <c r="D3168" i="34"/>
  <c r="B3157" i="4"/>
  <c r="D3157" i="34"/>
  <c r="D3144" i="3"/>
  <c r="C3144" i="34"/>
  <c r="B3144" i="34"/>
  <c r="D3129" i="3"/>
  <c r="C3129" i="34"/>
  <c r="B3129" i="34"/>
  <c r="B3114" i="4"/>
  <c r="D3114" i="34"/>
  <c r="D3102" i="3"/>
  <c r="C3102" i="34"/>
  <c r="B3102" i="34"/>
  <c r="B3087" i="4"/>
  <c r="D3087" i="34"/>
  <c r="B3133" i="4"/>
  <c r="D3133" i="34"/>
  <c r="B3115" i="4"/>
  <c r="D3115" i="34"/>
  <c r="I3629" i="34"/>
  <c r="K3629" i="34"/>
  <c r="I3877" i="34"/>
  <c r="K3877" i="34"/>
  <c r="H3580" i="34"/>
  <c r="K3580" i="34"/>
  <c r="I3503" i="34"/>
  <c r="K3503" i="34"/>
  <c r="I3416" i="34"/>
  <c r="K3416" i="34"/>
  <c r="I3802" i="34"/>
  <c r="K3802" i="34"/>
  <c r="H4028" i="34"/>
  <c r="K4028" i="34"/>
  <c r="I3985" i="34"/>
  <c r="K3985" i="34"/>
  <c r="H3607" i="34"/>
  <c r="K3607" i="34"/>
  <c r="I3719" i="34"/>
  <c r="K3719" i="34"/>
  <c r="H3880" i="34"/>
  <c r="K3880" i="34"/>
  <c r="I3564" i="34"/>
  <c r="K3564" i="34"/>
  <c r="I3406" i="34"/>
  <c r="K3406" i="34"/>
  <c r="I3610" i="34"/>
  <c r="K3610" i="34"/>
  <c r="I3556" i="34"/>
  <c r="K3556" i="34"/>
  <c r="G3377" i="34"/>
  <c r="J3378" i="34"/>
  <c r="I3649" i="34"/>
  <c r="K3649" i="34"/>
  <c r="H3598" i="34"/>
  <c r="K3598" i="34"/>
  <c r="H3523" i="34"/>
  <c r="K3523" i="34"/>
  <c r="I3876" i="34"/>
  <c r="K3876" i="34"/>
  <c r="I3474" i="34"/>
  <c r="K3474" i="34"/>
  <c r="I4005" i="34"/>
  <c r="K4005" i="34"/>
  <c r="I3627" i="34"/>
  <c r="K3627" i="34"/>
  <c r="H3739" i="34"/>
  <c r="K3739" i="34"/>
  <c r="I3920" i="34"/>
  <c r="K3920" i="34"/>
  <c r="I3604" i="34"/>
  <c r="K3604" i="34"/>
  <c r="H3526" i="34"/>
  <c r="K3526" i="34"/>
  <c r="H3630" i="34"/>
  <c r="K3630" i="34"/>
  <c r="H3576" i="34"/>
  <c r="K3576" i="34"/>
  <c r="G3871" i="34"/>
  <c r="J3872" i="34"/>
  <c r="G3697" i="34"/>
  <c r="J3698" i="34"/>
  <c r="I3603" i="34"/>
  <c r="K3603" i="34"/>
  <c r="I4025" i="34"/>
  <c r="K4025" i="34"/>
  <c r="I3647" i="34"/>
  <c r="K3647" i="34"/>
  <c r="I3779" i="34"/>
  <c r="K3779" i="34"/>
  <c r="I3940" i="34"/>
  <c r="K3940" i="34"/>
  <c r="I3664" i="34"/>
  <c r="K3664" i="34"/>
  <c r="H3546" i="34"/>
  <c r="K3546" i="34"/>
  <c r="H3650" i="34"/>
  <c r="K3650" i="34"/>
  <c r="I3616" i="34"/>
  <c r="K3616" i="34"/>
  <c r="G3471" i="34"/>
  <c r="J3472" i="34"/>
  <c r="H3891" i="34"/>
  <c r="K3891" i="34"/>
  <c r="G3798" i="34"/>
  <c r="J3798" i="34"/>
  <c r="G3757" i="34"/>
  <c r="J3758" i="34"/>
  <c r="I4015" i="34"/>
  <c r="K4015" i="34"/>
  <c r="H3700" i="34"/>
  <c r="K3700" i="34"/>
  <c r="H3623" i="34"/>
  <c r="K3623" i="34"/>
  <c r="H3914" i="34"/>
  <c r="K3914" i="34"/>
  <c r="I3667" i="34"/>
  <c r="K3667" i="34"/>
  <c r="I3799" i="34"/>
  <c r="K3799" i="34"/>
  <c r="H3960" i="34"/>
  <c r="K3960" i="34"/>
  <c r="I3704" i="34"/>
  <c r="K3704" i="34"/>
  <c r="I3586" i="34"/>
  <c r="K3586" i="34"/>
  <c r="I3670" i="34"/>
  <c r="K3670" i="34"/>
  <c r="I3676" i="34"/>
  <c r="K3676" i="34"/>
  <c r="G3491" i="34"/>
  <c r="J3492" i="34"/>
  <c r="G3897" i="34"/>
  <c r="J3898" i="34"/>
  <c r="H3937" i="34"/>
  <c r="K3937" i="34"/>
  <c r="I3769" i="34"/>
  <c r="K3769" i="34"/>
  <c r="H3663" i="34"/>
  <c r="K3663" i="34"/>
  <c r="H3718" i="34"/>
  <c r="K3718" i="34"/>
  <c r="H3934" i="34"/>
  <c r="K3934" i="34"/>
  <c r="I3405" i="34"/>
  <c r="K3405" i="34"/>
  <c r="H3687" i="34"/>
  <c r="K3687" i="34"/>
  <c r="H3819" i="34"/>
  <c r="K3819" i="34"/>
  <c r="I4020" i="34"/>
  <c r="K4020" i="34"/>
  <c r="I3724" i="34"/>
  <c r="K3724" i="34"/>
  <c r="H3666" i="34"/>
  <c r="K3666" i="34"/>
  <c r="H3690" i="34"/>
  <c r="K3690" i="34"/>
  <c r="H3696" i="34"/>
  <c r="K3696" i="34"/>
  <c r="G3511" i="34"/>
  <c r="J3512" i="34"/>
  <c r="G3458" i="34"/>
  <c r="J3458" i="34"/>
  <c r="G3977" i="34"/>
  <c r="J3978" i="34"/>
  <c r="H3723" i="34"/>
  <c r="K3723" i="34"/>
  <c r="H4002" i="34"/>
  <c r="K4002" i="34"/>
  <c r="I3395" i="34"/>
  <c r="K3395" i="34"/>
  <c r="I3554" i="34"/>
  <c r="K3554" i="34"/>
  <c r="I3525" i="34"/>
  <c r="K3525" i="34"/>
  <c r="H3707" i="34"/>
  <c r="K3707" i="34"/>
  <c r="H3839" i="34"/>
  <c r="K3839" i="34"/>
  <c r="I4040" i="34"/>
  <c r="K4040" i="34"/>
  <c r="I3744" i="34"/>
  <c r="K3744" i="34"/>
  <c r="I3686" i="34"/>
  <c r="K3686" i="34"/>
  <c r="H3730" i="34"/>
  <c r="K3730" i="34"/>
  <c r="I3736" i="34"/>
  <c r="K3736" i="34"/>
  <c r="G3531" i="34"/>
  <c r="J3532" i="34"/>
  <c r="I3957" i="34"/>
  <c r="K3957" i="34"/>
  <c r="H4042" i="34"/>
  <c r="K4042" i="34"/>
  <c r="I3974" i="34"/>
  <c r="K3974" i="34"/>
  <c r="H3545" i="34"/>
  <c r="K3545" i="34"/>
  <c r="I3727" i="34"/>
  <c r="K3727" i="34"/>
  <c r="H3859" i="34"/>
  <c r="K3859" i="34"/>
  <c r="H3764" i="34"/>
  <c r="K3764" i="34"/>
  <c r="I3726" i="34"/>
  <c r="K3726" i="34"/>
  <c r="I3750" i="34"/>
  <c r="K3750" i="34"/>
  <c r="I3856" i="34"/>
  <c r="K3856" i="34"/>
  <c r="H3789" i="34"/>
  <c r="K3789" i="34"/>
  <c r="I3646" i="34"/>
  <c r="K3646" i="34"/>
  <c r="I3938" i="34"/>
  <c r="K3938" i="34"/>
  <c r="I3381" i="34"/>
  <c r="K3381" i="34"/>
  <c r="I3442" i="34"/>
  <c r="K3442" i="34"/>
  <c r="I3575" i="34"/>
  <c r="K3575" i="34"/>
  <c r="H3994" i="34"/>
  <c r="K3994" i="34"/>
  <c r="I3585" i="34"/>
  <c r="K3585" i="34"/>
  <c r="I3747" i="34"/>
  <c r="K3747" i="34"/>
  <c r="I3420" i="34"/>
  <c r="K3420" i="34"/>
  <c r="H3746" i="34"/>
  <c r="K3746" i="34"/>
  <c r="I3790" i="34"/>
  <c r="K3790" i="34"/>
  <c r="I3916" i="34"/>
  <c r="K3916" i="34"/>
  <c r="G3572" i="34"/>
  <c r="J3572" i="34"/>
  <c r="I3421" i="34"/>
  <c r="K3421" i="34"/>
  <c r="I3408" i="34"/>
  <c r="K3408" i="34"/>
  <c r="I4014" i="34"/>
  <c r="K4014" i="34"/>
  <c r="I3625" i="34"/>
  <c r="K3625" i="34"/>
  <c r="H3767" i="34"/>
  <c r="K3767" i="34"/>
  <c r="I3399" i="34"/>
  <c r="K3399" i="34"/>
  <c r="H3919" i="34"/>
  <c r="K3919" i="34"/>
  <c r="I3440" i="34"/>
  <c r="K3440" i="34"/>
  <c r="I3766" i="34"/>
  <c r="K3766" i="34"/>
  <c r="G3592" i="34"/>
  <c r="J3592" i="34"/>
  <c r="J3358" i="34"/>
  <c r="H3980" i="34"/>
  <c r="K3980" i="34"/>
  <c r="I3626" i="34"/>
  <c r="K3626" i="34"/>
  <c r="H3407" i="34"/>
  <c r="K3407" i="34"/>
  <c r="H3481" i="34"/>
  <c r="K3481" i="34"/>
  <c r="I3502" i="34"/>
  <c r="K3502" i="34"/>
  <c r="I3735" i="34"/>
  <c r="K3735" i="34"/>
  <c r="I3428" i="34"/>
  <c r="K3428" i="34"/>
  <c r="I3634" i="34"/>
  <c r="K3634" i="34"/>
  <c r="I4034" i="34"/>
  <c r="K4034" i="34"/>
  <c r="H3645" i="34"/>
  <c r="K3645" i="34"/>
  <c r="I3787" i="34"/>
  <c r="K3787" i="34"/>
  <c r="I3419" i="34"/>
  <c r="K3419" i="34"/>
  <c r="I3939" i="34"/>
  <c r="K3939" i="34"/>
  <c r="I3480" i="34"/>
  <c r="K3480" i="34"/>
  <c r="I3884" i="34"/>
  <c r="K3884" i="34"/>
  <c r="H3786" i="34"/>
  <c r="K3786" i="34"/>
  <c r="I3830" i="34"/>
  <c r="K3830" i="34"/>
  <c r="I4036" i="34"/>
  <c r="K4036" i="34"/>
  <c r="G3611" i="34"/>
  <c r="J3612" i="34"/>
  <c r="I3869" i="34"/>
  <c r="K3869" i="34"/>
  <c r="H3906" i="34"/>
  <c r="K3906" i="34"/>
  <c r="I3903" i="34"/>
  <c r="K3903" i="34"/>
  <c r="H3521" i="34"/>
  <c r="K3521" i="34"/>
  <c r="H3522" i="34"/>
  <c r="K3522" i="34"/>
  <c r="I3468" i="34"/>
  <c r="K3468" i="34"/>
  <c r="H3654" i="34"/>
  <c r="K3654" i="34"/>
  <c r="H3685" i="34"/>
  <c r="K3685" i="34"/>
  <c r="H3807" i="34"/>
  <c r="K3807" i="34"/>
  <c r="H3459" i="34"/>
  <c r="K3459" i="34"/>
  <c r="I3959" i="34"/>
  <c r="K3959" i="34"/>
  <c r="H3904" i="34"/>
  <c r="K3904" i="34"/>
  <c r="H3806" i="34"/>
  <c r="K3806" i="34"/>
  <c r="H3850" i="34"/>
  <c r="K3850" i="34"/>
  <c r="G3631" i="34"/>
  <c r="J3632" i="34"/>
  <c r="G3518" i="34"/>
  <c r="J3518" i="34"/>
  <c r="H3889" i="34"/>
  <c r="K3889" i="34"/>
  <c r="I3542" i="34"/>
  <c r="K3542" i="34"/>
  <c r="H3568" i="34"/>
  <c r="K3568" i="34"/>
  <c r="I3674" i="34"/>
  <c r="K3674" i="34"/>
  <c r="I3725" i="34"/>
  <c r="K3725" i="34"/>
  <c r="I3827" i="34"/>
  <c r="K3827" i="34"/>
  <c r="I3499" i="34"/>
  <c r="K3499" i="34"/>
  <c r="I3979" i="34"/>
  <c r="K3979" i="34"/>
  <c r="I3640" i="34"/>
  <c r="K3640" i="34"/>
  <c r="I3826" i="34"/>
  <c r="K3826" i="34"/>
  <c r="H3870" i="34"/>
  <c r="K3870" i="34"/>
  <c r="G3651" i="34"/>
  <c r="J3652" i="34"/>
  <c r="G3617" i="34"/>
  <c r="J3618" i="34"/>
  <c r="H3482" i="34"/>
  <c r="K3482" i="34"/>
  <c r="I3446" i="34"/>
  <c r="K3446" i="34"/>
  <c r="H3581" i="34"/>
  <c r="K3581" i="34"/>
  <c r="I3582" i="34"/>
  <c r="K3582" i="34"/>
  <c r="H3952" i="34"/>
  <c r="K3952" i="34"/>
  <c r="I3608" i="34"/>
  <c r="K3608" i="34"/>
  <c r="I3694" i="34"/>
  <c r="K3694" i="34"/>
  <c r="H3745" i="34"/>
  <c r="K3745" i="34"/>
  <c r="I3867" i="34"/>
  <c r="K3867" i="34"/>
  <c r="I3519" i="34"/>
  <c r="K3519" i="34"/>
  <c r="I3999" i="34"/>
  <c r="K3999" i="34"/>
  <c r="H3660" i="34"/>
  <c r="K3660" i="34"/>
  <c r="I3984" i="34"/>
  <c r="K3984" i="34"/>
  <c r="I3866" i="34"/>
  <c r="K3866" i="34"/>
  <c r="I3370" i="34"/>
  <c r="K3370" i="34"/>
  <c r="I3890" i="34"/>
  <c r="K3890" i="34"/>
  <c r="G3912" i="34"/>
  <c r="J3912" i="34"/>
  <c r="G3671" i="34"/>
  <c r="J3672" i="34"/>
  <c r="G3657" i="34"/>
  <c r="J3658" i="34"/>
  <c r="I3489" i="34"/>
  <c r="K3489" i="34"/>
  <c r="I3383" i="34"/>
  <c r="K3383" i="34"/>
  <c r="I3488" i="34"/>
  <c r="K3488" i="34"/>
  <c r="H3466" i="34"/>
  <c r="K3466" i="34"/>
  <c r="I3641" i="34"/>
  <c r="K3641" i="34"/>
  <c r="I3602" i="34"/>
  <c r="K3602" i="34"/>
  <c r="I3972" i="34"/>
  <c r="K3972" i="34"/>
  <c r="I3668" i="34"/>
  <c r="K3668" i="34"/>
  <c r="I3931" i="34"/>
  <c r="K3931" i="34"/>
  <c r="I3714" i="34"/>
  <c r="K3714" i="34"/>
  <c r="H3805" i="34"/>
  <c r="K3805" i="34"/>
  <c r="I3427" i="34"/>
  <c r="K3427" i="34"/>
  <c r="I3887" i="34"/>
  <c r="K3887" i="34"/>
  <c r="I3539" i="34"/>
  <c r="K3539" i="34"/>
  <c r="I3680" i="34"/>
  <c r="K3680" i="34"/>
  <c r="I3384" i="34"/>
  <c r="K3384" i="34"/>
  <c r="I3926" i="34"/>
  <c r="K3926" i="34"/>
  <c r="I3450" i="34"/>
  <c r="K3450" i="34"/>
  <c r="H3910" i="34"/>
  <c r="K3910" i="34"/>
  <c r="G3711" i="34"/>
  <c r="J3712" i="34"/>
  <c r="G3778" i="34"/>
  <c r="J3778" i="34"/>
  <c r="I3810" i="34"/>
  <c r="K3810" i="34"/>
  <c r="I3661" i="34"/>
  <c r="K3661" i="34"/>
  <c r="I3951" i="34"/>
  <c r="K3951" i="34"/>
  <c r="I3907" i="34"/>
  <c r="K3907" i="34"/>
  <c r="I4039" i="34"/>
  <c r="K4039" i="34"/>
  <c r="H3930" i="34"/>
  <c r="K3930" i="34"/>
  <c r="H3529" i="34"/>
  <c r="K3529" i="34"/>
  <c r="I3845" i="34"/>
  <c r="K3845" i="34"/>
  <c r="H3579" i="34"/>
  <c r="K3579" i="34"/>
  <c r="I3950" i="34"/>
  <c r="K3950" i="34"/>
  <c r="I3682" i="34"/>
  <c r="K3682" i="34"/>
  <c r="I3865" i="34"/>
  <c r="K3865" i="34"/>
  <c r="H3507" i="34"/>
  <c r="K3507" i="34"/>
  <c r="I3947" i="34"/>
  <c r="K3947" i="34"/>
  <c r="I3639" i="34"/>
  <c r="K3639" i="34"/>
  <c r="I3800" i="34"/>
  <c r="K3800" i="34"/>
  <c r="I3464" i="34"/>
  <c r="K3464" i="34"/>
  <c r="I3986" i="34"/>
  <c r="K3986" i="34"/>
  <c r="I3510" i="34"/>
  <c r="K3510" i="34"/>
  <c r="G3352" i="34"/>
  <c r="J3352" i="34"/>
  <c r="G3772" i="34"/>
  <c r="J3772" i="34"/>
  <c r="I3784" i="34"/>
  <c r="K3784" i="34"/>
  <c r="H4023" i="34"/>
  <c r="K4023" i="34"/>
  <c r="I3506" i="34"/>
  <c r="K3506" i="34"/>
  <c r="I3976" i="34"/>
  <c r="K3976" i="34"/>
  <c r="I3424" i="34"/>
  <c r="K3424" i="34"/>
  <c r="H3946" i="34"/>
  <c r="K3946" i="34"/>
  <c r="G3731" i="34"/>
  <c r="J3732" i="34"/>
  <c r="H3642" i="34"/>
  <c r="K3642" i="34"/>
  <c r="I3927" i="34"/>
  <c r="K3927" i="34"/>
  <c r="I3444" i="34"/>
  <c r="K3444" i="34"/>
  <c r="I3966" i="34"/>
  <c r="K3966" i="34"/>
  <c r="H3998" i="34"/>
  <c r="K3998" i="34"/>
  <c r="I3505" i="34"/>
  <c r="K3505" i="34"/>
  <c r="H3703" i="34"/>
  <c r="K3703" i="34"/>
  <c r="H3925" i="34"/>
  <c r="K3925" i="34"/>
  <c r="I3563" i="34"/>
  <c r="K3563" i="34"/>
  <c r="I3659" i="34"/>
  <c r="K3659" i="34"/>
  <c r="H3820" i="34"/>
  <c r="K3820" i="34"/>
  <c r="I3484" i="34"/>
  <c r="K3484" i="34"/>
  <c r="I4006" i="34"/>
  <c r="K4006" i="34"/>
  <c r="I3530" i="34"/>
  <c r="K3530" i="34"/>
  <c r="I3990" i="34"/>
  <c r="K3990" i="34"/>
  <c r="G3372" i="34"/>
  <c r="J3372" i="34"/>
  <c r="G3791" i="34"/>
  <c r="J3792" i="34"/>
  <c r="H3824" i="34"/>
  <c r="K3824" i="34"/>
  <c r="I3636" i="34"/>
  <c r="K3636" i="34"/>
  <c r="I3708" i="34"/>
  <c r="K3708" i="34"/>
  <c r="I3447" i="34"/>
  <c r="K3447" i="34"/>
  <c r="I3559" i="34"/>
  <c r="K3559" i="34"/>
  <c r="I3780" i="34"/>
  <c r="K3780" i="34"/>
  <c r="I3490" i="34"/>
  <c r="K3490" i="34"/>
  <c r="G3751" i="34"/>
  <c r="J3752" i="34"/>
  <c r="G4037" i="34"/>
  <c r="J4038" i="34"/>
  <c r="I3589" i="34"/>
  <c r="K3589" i="34"/>
  <c r="H4049" i="34"/>
  <c r="K4049" i="34"/>
  <c r="I3716" i="34"/>
  <c r="K3716" i="34"/>
  <c r="H4017" i="34"/>
  <c r="K4017" i="34"/>
  <c r="I3443" i="34"/>
  <c r="K3443" i="34"/>
  <c r="I3547" i="34"/>
  <c r="K3547" i="34"/>
  <c r="I3843" i="34"/>
  <c r="K3843" i="34"/>
  <c r="I3679" i="34"/>
  <c r="K3679" i="34"/>
  <c r="H3840" i="34"/>
  <c r="K3840" i="34"/>
  <c r="H3504" i="34"/>
  <c r="K3504" i="34"/>
  <c r="I3425" i="34"/>
  <c r="K3425" i="34"/>
  <c r="I4026" i="34"/>
  <c r="K4026" i="34"/>
  <c r="I3570" i="34"/>
  <c r="K3570" i="34"/>
  <c r="I4010" i="34"/>
  <c r="K4010" i="34"/>
  <c r="H3456" i="34"/>
  <c r="K3456" i="34"/>
  <c r="G3392" i="34"/>
  <c r="J3392" i="34"/>
  <c r="G3812" i="34"/>
  <c r="J3812" i="34"/>
  <c r="G3478" i="34"/>
  <c r="J3478" i="34"/>
  <c r="I3622" i="34"/>
  <c r="K3622" i="34"/>
  <c r="H3734" i="34"/>
  <c r="K3734" i="34"/>
  <c r="H3825" i="34"/>
  <c r="K3825" i="34"/>
  <c r="I3760" i="34"/>
  <c r="K3760" i="34"/>
  <c r="I3701" i="34"/>
  <c r="K3701" i="34"/>
  <c r="I3467" i="34"/>
  <c r="K3467" i="34"/>
  <c r="I3609" i="34"/>
  <c r="K3609" i="34"/>
  <c r="I3858" i="34"/>
  <c r="K3858" i="34"/>
  <c r="I3483" i="34"/>
  <c r="K3483" i="34"/>
  <c r="I3923" i="34"/>
  <c r="K3923" i="34"/>
  <c r="H3988" i="34"/>
  <c r="K3988" i="34"/>
  <c r="H3434" i="34"/>
  <c r="K3434" i="34"/>
  <c r="I3965" i="34"/>
  <c r="K3965" i="34"/>
  <c r="I3567" i="34"/>
  <c r="K3567" i="34"/>
  <c r="I3699" i="34"/>
  <c r="K3699" i="34"/>
  <c r="I3860" i="34"/>
  <c r="K3860" i="34"/>
  <c r="H3524" i="34"/>
  <c r="K3524" i="34"/>
  <c r="I4045" i="34"/>
  <c r="K4045" i="34"/>
  <c r="I3386" i="34"/>
  <c r="K3386" i="34"/>
  <c r="H4046" i="34"/>
  <c r="K4046" i="34"/>
  <c r="I3590" i="34"/>
  <c r="K3590" i="34"/>
  <c r="I4030" i="34"/>
  <c r="K4030" i="34"/>
  <c r="I3496" i="34"/>
  <c r="K3496" i="34"/>
  <c r="G3412" i="34"/>
  <c r="J3412" i="34"/>
  <c r="G3831" i="34"/>
  <c r="J3832" i="34"/>
  <c r="G3672" i="34"/>
  <c r="G3758" i="34"/>
  <c r="H3950" i="34"/>
  <c r="H3420" i="34"/>
  <c r="H3966" i="34"/>
  <c r="H3866" i="34"/>
  <c r="H3370" i="34"/>
  <c r="H3890" i="34"/>
  <c r="G3832" i="34"/>
  <c r="I3568" i="34"/>
  <c r="G3612" i="34"/>
  <c r="I3576" i="34"/>
  <c r="G3472" i="34"/>
  <c r="G3492" i="34"/>
  <c r="G3532" i="34"/>
  <c r="H4036" i="34"/>
  <c r="I3891" i="34"/>
  <c r="G3512" i="34"/>
  <c r="G3632" i="34"/>
  <c r="G3618" i="34"/>
  <c r="I3456" i="34"/>
  <c r="H3826" i="34"/>
  <c r="H3990" i="34"/>
  <c r="G3371" i="34"/>
  <c r="H3496" i="34"/>
  <c r="H3843" i="34"/>
  <c r="G3792" i="34"/>
  <c r="H3810" i="34"/>
  <c r="G3898" i="34"/>
  <c r="G3712" i="34"/>
  <c r="G3732" i="34"/>
  <c r="G3752" i="34"/>
  <c r="I3937" i="34"/>
  <c r="H3719" i="34"/>
  <c r="I3870" i="34"/>
  <c r="I3526" i="34"/>
  <c r="I3786" i="34"/>
  <c r="G3378" i="34"/>
  <c r="G3872" i="34"/>
  <c r="G3978" i="34"/>
  <c r="H3427" i="34"/>
  <c r="H3386" i="34"/>
  <c r="I3910" i="34"/>
  <c r="I3930" i="34"/>
  <c r="G3652" i="34"/>
  <c r="G3358" i="34"/>
  <c r="G3797" i="34"/>
  <c r="H3556" i="34"/>
  <c r="G3517" i="34"/>
  <c r="H3384" i="34"/>
  <c r="G3777" i="34"/>
  <c r="I3696" i="34"/>
  <c r="I4046" i="34"/>
  <c r="G3698" i="34"/>
  <c r="G4038" i="34"/>
  <c r="H3444" i="34"/>
  <c r="G3658" i="34"/>
  <c r="G3411" i="34"/>
  <c r="G3351" i="34"/>
  <c r="H3790" i="34"/>
  <c r="H3450" i="34"/>
  <c r="H3926" i="34"/>
  <c r="I3919" i="34"/>
  <c r="H3680" i="34"/>
  <c r="G3432" i="34"/>
  <c r="G3431" i="34"/>
  <c r="G3558" i="34"/>
  <c r="G3557" i="34"/>
  <c r="G3452" i="34"/>
  <c r="G3451" i="34"/>
  <c r="G3771" i="34"/>
  <c r="I3970" i="34"/>
  <c r="H3970" i="34"/>
  <c r="G3552" i="34"/>
  <c r="G3551" i="34"/>
  <c r="G3917" i="34"/>
  <c r="G3918" i="34"/>
  <c r="I3561" i="34"/>
  <c r="H3561" i="34"/>
  <c r="G3398" i="34"/>
  <c r="G3397" i="34"/>
  <c r="H3959" i="34"/>
  <c r="I3379" i="34"/>
  <c r="H3379" i="34"/>
  <c r="I3899" i="34"/>
  <c r="H3899" i="34"/>
  <c r="I3804" i="34"/>
  <c r="H3804" i="34"/>
  <c r="I3806" i="34"/>
  <c r="I3850" i="34"/>
  <c r="I3996" i="34"/>
  <c r="H3996" i="34"/>
  <c r="G3811" i="34"/>
  <c r="G3571" i="34"/>
  <c r="G3457" i="34"/>
  <c r="I3944" i="34"/>
  <c r="H3944" i="34"/>
  <c r="G3591" i="34"/>
  <c r="G3852" i="34"/>
  <c r="G3851" i="34"/>
  <c r="I4019" i="34"/>
  <c r="H4019" i="34"/>
  <c r="G3497" i="34"/>
  <c r="G3498" i="34"/>
  <c r="H3957" i="34"/>
  <c r="I3470" i="34"/>
  <c r="H3470" i="34"/>
  <c r="G3391" i="34"/>
  <c r="I3500" i="34"/>
  <c r="H3500" i="34"/>
  <c r="G3911" i="34"/>
  <c r="G3477" i="34"/>
  <c r="H3940" i="34"/>
  <c r="I3764" i="34"/>
  <c r="I3666" i="34"/>
  <c r="H4020" i="34"/>
  <c r="H3664" i="34"/>
  <c r="H3616" i="34"/>
  <c r="I3546" i="34"/>
  <c r="H3916" i="34"/>
  <c r="H3443" i="34"/>
  <c r="I3824" i="34"/>
  <c r="H3499" i="34"/>
  <c r="H3938" i="34"/>
  <c r="H3640" i="34"/>
  <c r="H3884" i="34"/>
  <c r="I3807" i="34"/>
  <c r="I3839" i="34"/>
  <c r="H3766" i="34"/>
  <c r="I3730" i="34"/>
  <c r="I3690" i="34"/>
  <c r="H3744" i="34"/>
  <c r="I3819" i="34"/>
  <c r="H3676" i="34"/>
  <c r="I3459" i="34"/>
  <c r="I3960" i="34"/>
  <c r="I3746" i="34"/>
  <c r="H3856" i="34"/>
  <c r="H3750" i="34"/>
  <c r="H3736" i="34"/>
  <c r="I3904" i="34"/>
  <c r="H3799" i="34"/>
  <c r="H3542" i="34"/>
  <c r="H3979" i="34"/>
  <c r="H3585" i="34"/>
  <c r="H3670" i="34"/>
  <c r="H3399" i="34"/>
  <c r="H3726" i="34"/>
  <c r="H3519" i="34"/>
  <c r="I3859" i="34"/>
  <c r="H3510" i="34"/>
  <c r="H3570" i="34"/>
  <c r="H3986" i="34"/>
  <c r="I3734" i="34"/>
  <c r="H3590" i="34"/>
  <c r="H3406" i="34"/>
  <c r="H3760" i="34"/>
  <c r="H3830" i="34"/>
  <c r="H3490" i="34"/>
  <c r="H4010" i="34"/>
  <c r="H3530" i="34"/>
  <c r="H4030" i="34"/>
  <c r="H4045" i="34"/>
  <c r="H3907" i="34"/>
  <c r="H3610" i="34"/>
  <c r="H3419" i="34"/>
  <c r="H3464" i="34"/>
  <c r="H3604" i="34"/>
  <c r="H3502" i="34"/>
  <c r="H4040" i="34"/>
  <c r="I3946" i="34"/>
  <c r="I3630" i="34"/>
  <c r="I3880" i="34"/>
  <c r="H4006" i="34"/>
  <c r="I3739" i="34"/>
  <c r="I3650" i="34"/>
  <c r="H4026" i="34"/>
  <c r="H3686" i="34"/>
  <c r="H3563" i="34"/>
  <c r="H3440" i="34"/>
  <c r="H3784" i="34"/>
  <c r="H3480" i="34"/>
  <c r="H3939" i="34"/>
  <c r="H3586" i="34"/>
  <c r="H3787" i="34"/>
  <c r="H3947" i="34"/>
  <c r="H3876" i="34"/>
  <c r="H3984" i="34"/>
  <c r="H3931" i="34"/>
  <c r="H3424" i="34"/>
  <c r="H3951" i="34"/>
  <c r="H3927" i="34"/>
  <c r="I3642" i="34"/>
  <c r="H3425" i="34"/>
  <c r="I3825" i="34"/>
  <c r="H3780" i="34"/>
  <c r="H3639" i="34"/>
  <c r="H3484" i="34"/>
  <c r="H3602" i="34"/>
  <c r="H3661" i="34"/>
  <c r="H3649" i="34"/>
  <c r="H3699" i="34"/>
  <c r="H3920" i="34"/>
  <c r="H3559" i="34"/>
  <c r="H3539" i="34"/>
  <c r="H3667" i="34"/>
  <c r="H3679" i="34"/>
  <c r="I3579" i="34"/>
  <c r="I3623" i="34"/>
  <c r="I3745" i="34"/>
  <c r="H3701" i="34"/>
  <c r="H3727" i="34"/>
  <c r="H4039" i="34"/>
  <c r="I3504" i="34"/>
  <c r="H3999" i="34"/>
  <c r="I3660" i="34"/>
  <c r="H3383" i="34"/>
  <c r="I3663" i="34"/>
  <c r="H3865" i="34"/>
  <c r="H3976" i="34"/>
  <c r="H3467" i="34"/>
  <c r="H3708" i="34"/>
  <c r="I3840" i="34"/>
  <c r="H3564" i="34"/>
  <c r="H3845" i="34"/>
  <c r="H3887" i="34"/>
  <c r="H3779" i="34"/>
  <c r="I3820" i="34"/>
  <c r="H3659" i="34"/>
  <c r="I3524" i="34"/>
  <c r="H3724" i="34"/>
  <c r="H3860" i="34"/>
  <c r="H3704" i="34"/>
  <c r="H3622" i="34"/>
  <c r="H3800" i="34"/>
  <c r="H3641" i="34"/>
  <c r="I3507" i="34"/>
  <c r="H3747" i="34"/>
  <c r="I3645" i="34"/>
  <c r="H3447" i="34"/>
  <c r="H3625" i="34"/>
  <c r="H3589" i="34"/>
  <c r="H3923" i="34"/>
  <c r="H3428" i="34"/>
  <c r="I3581" i="34"/>
  <c r="H3525" i="34"/>
  <c r="I3607" i="34"/>
  <c r="I3545" i="34"/>
  <c r="I3767" i="34"/>
  <c r="H3416" i="34"/>
  <c r="H3647" i="34"/>
  <c r="H4005" i="34"/>
  <c r="I3685" i="34"/>
  <c r="I3407" i="34"/>
  <c r="I3522" i="34"/>
  <c r="H3627" i="34"/>
  <c r="H3867" i="34"/>
  <c r="H3387" i="34"/>
  <c r="I3387" i="34"/>
  <c r="I3823" i="34"/>
  <c r="H3823" i="34"/>
  <c r="I3527" i="34"/>
  <c r="H3527" i="34"/>
  <c r="H3565" i="34"/>
  <c r="I3565" i="34"/>
  <c r="H3414" i="34"/>
  <c r="I3414" i="34"/>
  <c r="I3945" i="34"/>
  <c r="H3945" i="34"/>
  <c r="H3488" i="34"/>
  <c r="H3547" i="34"/>
  <c r="I3925" i="34"/>
  <c r="H4007" i="34"/>
  <c r="I4007" i="34"/>
  <c r="I3967" i="34"/>
  <c r="H3967" i="34"/>
  <c r="I4047" i="34"/>
  <c r="H4047" i="34"/>
  <c r="H3636" i="34"/>
  <c r="H3985" i="34"/>
  <c r="I3529" i="34"/>
  <c r="H3827" i="34"/>
  <c r="H3609" i="34"/>
  <c r="H3965" i="34"/>
  <c r="I3703" i="34"/>
  <c r="H3582" i="34"/>
  <c r="H3608" i="34"/>
  <c r="I3482" i="34"/>
  <c r="H3725" i="34"/>
  <c r="H3629" i="34"/>
  <c r="H3668" i="34"/>
  <c r="H3674" i="34"/>
  <c r="H4025" i="34"/>
  <c r="I3707" i="34"/>
  <c r="I3521" i="34"/>
  <c r="I3805" i="34"/>
  <c r="H4014" i="34"/>
  <c r="I3687" i="34"/>
  <c r="I4049" i="34"/>
  <c r="H3405" i="34"/>
  <c r="H3567" i="34"/>
  <c r="I3994" i="34"/>
  <c r="I3838" i="34"/>
  <c r="H3838" i="34"/>
  <c r="I3434" i="34"/>
  <c r="H3402" i="34"/>
  <c r="I3402" i="34"/>
  <c r="I3718" i="34"/>
  <c r="H3785" i="34"/>
  <c r="I3785" i="34"/>
  <c r="H3446" i="34"/>
  <c r="I3998" i="34"/>
  <c r="I3914" i="34"/>
  <c r="H3506" i="34"/>
  <c r="H3483" i="34"/>
  <c r="H3809" i="34"/>
  <c r="I3809" i="34"/>
  <c r="I3934" i="34"/>
  <c r="H3408" i="34"/>
  <c r="H3575" i="34"/>
  <c r="H3974" i="34"/>
  <c r="I3481" i="34"/>
  <c r="H3494" i="34"/>
  <c r="I3494" i="34"/>
  <c r="H3445" i="34"/>
  <c r="I3445" i="34"/>
  <c r="H4012" i="34"/>
  <c r="I4012" i="34"/>
  <c r="I3954" i="34"/>
  <c r="H3954" i="34"/>
  <c r="I4002" i="34"/>
  <c r="H3554" i="34"/>
  <c r="H3818" i="34"/>
  <c r="I3818" i="34"/>
  <c r="I3462" i="34"/>
  <c r="H3462" i="34"/>
  <c r="H3594" i="34"/>
  <c r="I3594" i="34"/>
  <c r="I3700" i="34"/>
  <c r="H3669" i="34"/>
  <c r="I3669" i="34"/>
  <c r="I3955" i="34"/>
  <c r="H3955" i="34"/>
  <c r="I3614" i="34"/>
  <c r="H3614" i="34"/>
  <c r="H3729" i="34"/>
  <c r="I3729" i="34"/>
  <c r="I4042" i="34"/>
  <c r="I4028" i="34"/>
  <c r="H3395" i="34"/>
  <c r="I3437" i="34"/>
  <c r="H3437" i="34"/>
  <c r="H3894" i="34"/>
  <c r="I3894" i="34"/>
  <c r="I3600" i="34"/>
  <c r="H3600" i="34"/>
  <c r="H4043" i="34"/>
  <c r="I4043" i="34"/>
  <c r="H3485" i="34"/>
  <c r="I3485" i="34"/>
  <c r="H4032" i="34"/>
  <c r="I4032" i="34"/>
  <c r="I3695" i="34"/>
  <c r="H3695" i="34"/>
  <c r="H3474" i="34"/>
  <c r="H4034" i="34"/>
  <c r="H3694" i="34"/>
  <c r="I3723" i="34"/>
  <c r="I3523" i="34"/>
  <c r="I3654" i="34"/>
  <c r="H3468" i="34"/>
  <c r="H3714" i="34"/>
  <c r="H3634" i="34"/>
  <c r="H3603" i="34"/>
  <c r="H3869" i="34"/>
  <c r="I3889" i="34"/>
  <c r="H3743" i="34"/>
  <c r="I3743" i="34"/>
  <c r="I3761" i="34"/>
  <c r="H3761" i="34"/>
  <c r="H3991" i="34"/>
  <c r="I3991" i="34"/>
  <c r="H3682" i="34"/>
  <c r="I3418" i="34"/>
  <c r="H3418" i="34"/>
  <c r="I3848" i="34"/>
  <c r="H3848" i="34"/>
  <c r="I3374" i="34"/>
  <c r="H3374" i="34"/>
  <c r="I3841" i="34"/>
  <c r="H3841" i="34"/>
  <c r="I3883" i="34"/>
  <c r="H3883" i="34"/>
  <c r="I3901" i="34"/>
  <c r="H3901" i="34"/>
  <c r="I3782" i="34"/>
  <c r="H3782" i="34"/>
  <c r="I3814" i="34"/>
  <c r="H3814" i="34"/>
  <c r="I3988" i="34"/>
  <c r="I3380" i="34"/>
  <c r="H3380" i="34"/>
  <c r="I3941" i="34"/>
  <c r="H3941" i="34"/>
  <c r="I3862" i="34"/>
  <c r="H3862" i="34"/>
  <c r="I3376" i="34"/>
  <c r="H3376" i="34"/>
  <c r="I3854" i="34"/>
  <c r="H3854" i="34"/>
  <c r="H3802" i="34"/>
  <c r="H3903" i="34"/>
  <c r="I3709" i="34"/>
  <c r="H3709" i="34"/>
  <c r="I3774" i="34"/>
  <c r="H3774" i="34"/>
  <c r="H4015" i="34"/>
  <c r="I3754" i="34"/>
  <c r="H3754" i="34"/>
  <c r="I3834" i="34"/>
  <c r="H3834" i="34"/>
  <c r="I3794" i="34"/>
  <c r="H3794" i="34"/>
  <c r="I3748" i="34"/>
  <c r="H3748" i="34"/>
  <c r="I3803" i="34"/>
  <c r="H3803" i="34"/>
  <c r="H3801" i="34"/>
  <c r="I3801" i="34"/>
  <c r="I3722" i="34"/>
  <c r="H3722" i="34"/>
  <c r="I4011" i="34"/>
  <c r="H4011" i="34"/>
  <c r="I3762" i="34"/>
  <c r="H3762" i="34"/>
  <c r="I3888" i="34"/>
  <c r="H3888" i="34"/>
  <c r="I4031" i="34"/>
  <c r="H4031" i="34"/>
  <c r="I3394" i="34"/>
  <c r="H3394" i="34"/>
  <c r="I3968" i="34"/>
  <c r="H3968" i="34"/>
  <c r="I3538" i="34"/>
  <c r="H3538" i="34"/>
  <c r="I3921" i="34"/>
  <c r="H3921" i="34"/>
  <c r="I3892" i="34"/>
  <c r="H3892" i="34"/>
  <c r="I3943" i="34"/>
  <c r="H3943" i="34"/>
  <c r="I3454" i="34"/>
  <c r="H3454" i="34"/>
  <c r="H3689" i="34"/>
  <c r="I3689" i="34"/>
  <c r="H3874" i="34"/>
  <c r="I3874" i="34"/>
  <c r="I4041" i="34"/>
  <c r="H4041" i="34"/>
  <c r="H3983" i="34"/>
  <c r="I3983" i="34"/>
  <c r="H3560" i="34"/>
  <c r="I3560" i="34"/>
  <c r="H3902" i="34"/>
  <c r="I3902" i="34"/>
  <c r="I3922" i="34"/>
  <c r="H3922" i="34"/>
  <c r="I3514" i="34"/>
  <c r="H3514" i="34"/>
  <c r="I3678" i="34"/>
  <c r="H3678" i="34"/>
  <c r="H3620" i="34"/>
  <c r="I3620" i="34"/>
  <c r="I3534" i="34"/>
  <c r="H3534" i="34"/>
  <c r="H3626" i="34"/>
  <c r="I3817" i="34"/>
  <c r="H3817" i="34"/>
  <c r="I3740" i="34"/>
  <c r="H3740" i="34"/>
  <c r="H3438" i="34"/>
  <c r="I3438" i="34"/>
  <c r="H3963" i="34"/>
  <c r="I3963" i="34"/>
  <c r="H3540" i="34"/>
  <c r="I3540" i="34"/>
  <c r="I3882" i="34"/>
  <c r="H3882" i="34"/>
  <c r="I3932" i="34"/>
  <c r="H3932" i="34"/>
  <c r="I3436" i="34"/>
  <c r="H3436" i="34"/>
  <c r="I3638" i="34"/>
  <c r="H3638" i="34"/>
  <c r="H3837" i="34"/>
  <c r="I3837" i="34"/>
  <c r="I3580" i="34"/>
  <c r="I3423" i="34"/>
  <c r="H3423" i="34"/>
  <c r="H4052" i="34"/>
  <c r="I4052" i="34"/>
  <c r="I3574" i="34"/>
  <c r="H3574" i="34"/>
  <c r="H3442" i="34"/>
  <c r="H3769" i="34"/>
  <c r="I3466" i="34"/>
  <c r="H3505" i="34"/>
  <c r="I4023" i="34"/>
  <c r="I3952" i="34"/>
  <c r="H3972" i="34"/>
  <c r="I4017" i="34"/>
  <c r="H3381" i="34"/>
  <c r="H3735" i="34"/>
  <c r="H3421" i="34"/>
  <c r="H3503" i="34"/>
  <c r="I3829" i="34"/>
  <c r="H3829" i="34"/>
  <c r="H3861" i="34"/>
  <c r="I3861" i="34"/>
  <c r="I3537" i="34"/>
  <c r="H3537" i="34"/>
  <c r="H3763" i="34"/>
  <c r="I3763" i="34"/>
  <c r="H3849" i="34"/>
  <c r="I3849" i="34"/>
  <c r="H3429" i="34"/>
  <c r="I3429" i="34"/>
  <c r="H3646" i="34"/>
  <c r="I3675" i="34"/>
  <c r="H3675" i="34"/>
  <c r="I3789" i="34"/>
  <c r="I3749" i="34"/>
  <c r="H3749" i="34"/>
  <c r="H3995" i="34"/>
  <c r="I3995" i="34"/>
  <c r="H3765" i="34"/>
  <c r="I3765" i="34"/>
  <c r="I3643" i="34"/>
  <c r="H3643" i="34"/>
  <c r="I3389" i="34"/>
  <c r="H3389" i="34"/>
  <c r="I3409" i="34"/>
  <c r="H3409" i="34"/>
  <c r="I3783" i="34"/>
  <c r="H3783" i="34"/>
  <c r="I3449" i="34"/>
  <c r="H3449" i="34"/>
  <c r="I4003" i="34"/>
  <c r="H4003" i="34"/>
  <c r="I3469" i="34"/>
  <c r="H3469" i="34"/>
  <c r="I3909" i="34"/>
  <c r="H3909" i="34"/>
  <c r="H3595" i="34"/>
  <c r="I3595" i="34"/>
  <c r="I3577" i="34"/>
  <c r="H3577" i="34"/>
  <c r="I3905" i="34"/>
  <c r="H3905" i="34"/>
  <c r="I3929" i="34"/>
  <c r="H3929" i="34"/>
  <c r="I3857" i="34"/>
  <c r="H3857" i="34"/>
  <c r="I3997" i="34"/>
  <c r="H3997" i="34"/>
  <c r="I3509" i="34"/>
  <c r="H3509" i="34"/>
  <c r="I3949" i="34"/>
  <c r="H3949" i="34"/>
  <c r="I3776" i="34"/>
  <c r="H3776" i="34"/>
  <c r="H3989" i="34"/>
  <c r="I3989" i="34"/>
  <c r="I3717" i="34"/>
  <c r="H3717" i="34"/>
  <c r="I3549" i="34"/>
  <c r="H3549" i="34"/>
  <c r="I4009" i="34"/>
  <c r="H4009" i="34"/>
  <c r="I3569" i="34"/>
  <c r="H3569" i="34"/>
  <c r="I4029" i="34"/>
  <c r="H4029" i="34"/>
  <c r="I3969" i="34"/>
  <c r="H3969" i="34"/>
  <c r="H3877" i="34"/>
  <c r="I3980" i="34"/>
  <c r="H3716" i="34"/>
  <c r="I3598" i="34"/>
  <c r="I3906" i="34"/>
  <c r="H3489" i="34"/>
  <c r="I3624" i="34"/>
  <c r="H3624" i="34"/>
  <c r="I3846" i="34"/>
  <c r="H3846" i="34"/>
  <c r="H3858" i="34"/>
  <c r="I3460" i="34"/>
  <c r="H3460" i="34"/>
  <c r="I3463" i="34"/>
  <c r="H3463" i="34"/>
  <c r="I3956" i="34"/>
  <c r="H3956" i="34"/>
  <c r="I3422" i="34"/>
  <c r="H3422" i="34"/>
  <c r="I3822" i="34"/>
  <c r="H3822" i="34"/>
  <c r="I4022" i="34"/>
  <c r="H4022" i="34"/>
  <c r="I3382" i="34"/>
  <c r="H3382" i="34"/>
  <c r="I3562" i="34"/>
  <c r="H3562" i="34"/>
  <c r="I3702" i="34"/>
  <c r="H3702" i="34"/>
  <c r="I3842" i="34"/>
  <c r="H3842" i="34"/>
  <c r="I3982" i="34"/>
  <c r="H3982" i="34"/>
  <c r="I4027" i="34"/>
  <c r="H4027" i="34"/>
  <c r="I3508" i="34"/>
  <c r="H3508" i="34"/>
  <c r="I3728" i="34"/>
  <c r="H3728" i="34"/>
  <c r="H3828" i="34"/>
  <c r="I3828" i="34"/>
  <c r="I4048" i="34"/>
  <c r="H4048" i="34"/>
  <c r="I3476" i="34"/>
  <c r="H3476" i="34"/>
  <c r="I3535" i="34"/>
  <c r="H3535" i="34"/>
  <c r="I3662" i="34"/>
  <c r="H3662" i="34"/>
  <c r="I3721" i="34"/>
  <c r="H3721" i="34"/>
  <c r="H3815" i="34"/>
  <c r="I3815" i="34"/>
  <c r="I3403" i="34"/>
  <c r="H3403" i="34"/>
  <c r="I3543" i="34"/>
  <c r="H3543" i="34"/>
  <c r="I3583" i="34"/>
  <c r="H3583" i="34"/>
  <c r="I3683" i="34"/>
  <c r="H3683" i="34"/>
  <c r="I3863" i="34"/>
  <c r="H3863" i="34"/>
  <c r="I3426" i="34"/>
  <c r="H3426" i="34"/>
  <c r="I3886" i="34"/>
  <c r="H3886" i="34"/>
  <c r="I3847" i="34"/>
  <c r="H3847" i="34"/>
  <c r="I3388" i="34"/>
  <c r="H3388" i="34"/>
  <c r="H3648" i="34"/>
  <c r="I3648" i="34"/>
  <c r="I3808" i="34"/>
  <c r="H3808" i="34"/>
  <c r="H3908" i="34"/>
  <c r="I3908" i="34"/>
  <c r="I3441" i="34"/>
  <c r="H3441" i="34"/>
  <c r="I3536" i="34"/>
  <c r="H3536" i="34"/>
  <c r="I3816" i="34"/>
  <c r="H3816" i="34"/>
  <c r="I3404" i="34"/>
  <c r="H3404" i="34"/>
  <c r="I3544" i="34"/>
  <c r="H3544" i="34"/>
  <c r="I3584" i="34"/>
  <c r="H3584" i="34"/>
  <c r="H3644" i="34"/>
  <c r="I3644" i="34"/>
  <c r="I3684" i="34"/>
  <c r="H3684" i="34"/>
  <c r="I3844" i="34"/>
  <c r="H3844" i="34"/>
  <c r="I3864" i="34"/>
  <c r="H3864" i="34"/>
  <c r="I3964" i="34"/>
  <c r="H3964" i="34"/>
  <c r="H4004" i="34"/>
  <c r="I4004" i="34"/>
  <c r="I4044" i="34"/>
  <c r="H4044" i="34"/>
  <c r="I3415" i="34"/>
  <c r="H3415" i="34"/>
  <c r="I3541" i="34"/>
  <c r="H3541" i="34"/>
  <c r="I3665" i="34"/>
  <c r="H3665" i="34"/>
  <c r="I3566" i="34"/>
  <c r="H3566" i="34"/>
  <c r="I3606" i="34"/>
  <c r="H3606" i="34"/>
  <c r="I3987" i="34"/>
  <c r="H3987" i="34"/>
  <c r="I3448" i="34"/>
  <c r="H3448" i="34"/>
  <c r="I3628" i="34"/>
  <c r="H3628" i="34"/>
  <c r="I3788" i="34"/>
  <c r="H3788" i="34"/>
  <c r="I3868" i="34"/>
  <c r="H3868" i="34"/>
  <c r="I3948" i="34"/>
  <c r="H3948" i="34"/>
  <c r="H4008" i="34"/>
  <c r="I4008" i="34"/>
  <c r="I3601" i="34"/>
  <c r="H3601" i="34"/>
  <c r="H3881" i="34"/>
  <c r="I3881" i="34"/>
  <c r="I3915" i="34"/>
  <c r="H3915" i="34"/>
  <c r="H3465" i="34"/>
  <c r="I3465" i="34"/>
  <c r="I3635" i="34"/>
  <c r="H3635" i="34"/>
  <c r="I3821" i="34"/>
  <c r="H3821" i="34"/>
  <c r="I3706" i="34"/>
  <c r="H3706" i="34"/>
  <c r="H3855" i="34"/>
  <c r="I3855" i="34"/>
  <c r="I3528" i="34"/>
  <c r="H3528" i="34"/>
  <c r="I3588" i="34"/>
  <c r="H3588" i="34"/>
  <c r="I3688" i="34"/>
  <c r="H3688" i="34"/>
  <c r="I3928" i="34"/>
  <c r="H3928" i="34"/>
  <c r="I3417" i="34"/>
  <c r="H3417" i="34"/>
  <c r="I3461" i="34"/>
  <c r="H3461" i="34"/>
  <c r="H3495" i="34"/>
  <c r="I3495" i="34"/>
  <c r="H3555" i="34"/>
  <c r="I3555" i="34"/>
  <c r="I3681" i="34"/>
  <c r="H3681" i="34"/>
  <c r="I3742" i="34"/>
  <c r="H3742" i="34"/>
  <c r="H3775" i="34"/>
  <c r="I3775" i="34"/>
  <c r="I3836" i="34"/>
  <c r="H3836" i="34"/>
  <c r="I3396" i="34"/>
  <c r="H3396" i="34"/>
  <c r="I3516" i="34"/>
  <c r="H3516" i="34"/>
  <c r="I3656" i="34"/>
  <c r="H3656" i="34"/>
  <c r="I3796" i="34"/>
  <c r="H3796" i="34"/>
  <c r="I3936" i="34"/>
  <c r="H3936" i="34"/>
  <c r="I3715" i="34"/>
  <c r="H3715" i="34"/>
  <c r="I4024" i="34"/>
  <c r="H4024" i="34"/>
  <c r="I3637" i="34"/>
  <c r="H3637" i="34"/>
  <c r="I3435" i="34"/>
  <c r="H3435" i="34"/>
  <c r="I3621" i="34"/>
  <c r="H3621" i="34"/>
  <c r="I3578" i="34"/>
  <c r="H3578" i="34"/>
  <c r="I3958" i="34"/>
  <c r="H3958" i="34"/>
  <c r="I3781" i="34"/>
  <c r="H3781" i="34"/>
  <c r="H3875" i="34"/>
  <c r="I3875" i="34"/>
  <c r="I3501" i="34"/>
  <c r="H3501" i="34"/>
  <c r="I3738" i="34"/>
  <c r="H3738" i="34"/>
  <c r="I3924" i="34"/>
  <c r="H3924" i="34"/>
  <c r="I4018" i="34"/>
  <c r="H4018" i="34"/>
  <c r="I3373" i="34"/>
  <c r="H3373" i="34"/>
  <c r="I3393" i="34"/>
  <c r="H3393" i="34"/>
  <c r="H3413" i="34"/>
  <c r="I3413" i="34"/>
  <c r="I3433" i="34"/>
  <c r="H3433" i="34"/>
  <c r="I3473" i="34"/>
  <c r="H3473" i="34"/>
  <c r="I3493" i="34"/>
  <c r="H3493" i="34"/>
  <c r="I3513" i="34"/>
  <c r="H3513" i="34"/>
  <c r="I3533" i="34"/>
  <c r="H3533" i="34"/>
  <c r="I3573" i="34"/>
  <c r="H3573" i="34"/>
  <c r="I3593" i="34"/>
  <c r="H3593" i="34"/>
  <c r="H3613" i="34"/>
  <c r="I3613" i="34"/>
  <c r="I3633" i="34"/>
  <c r="H3633" i="34"/>
  <c r="I3653" i="34"/>
  <c r="H3653" i="34"/>
  <c r="H3673" i="34"/>
  <c r="I3673" i="34"/>
  <c r="I3713" i="34"/>
  <c r="H3713" i="34"/>
  <c r="I3733" i="34"/>
  <c r="H3733" i="34"/>
  <c r="I3753" i="34"/>
  <c r="H3753" i="34"/>
  <c r="I3773" i="34"/>
  <c r="H3773" i="34"/>
  <c r="I3793" i="34"/>
  <c r="H3793" i="34"/>
  <c r="H3813" i="34"/>
  <c r="I3813" i="34"/>
  <c r="I3833" i="34"/>
  <c r="H3833" i="34"/>
  <c r="I3853" i="34"/>
  <c r="H3853" i="34"/>
  <c r="I3893" i="34"/>
  <c r="H3893" i="34"/>
  <c r="I3913" i="34"/>
  <c r="H3913" i="34"/>
  <c r="I3933" i="34"/>
  <c r="H3933" i="34"/>
  <c r="H3953" i="34"/>
  <c r="I3953" i="34"/>
  <c r="I3973" i="34"/>
  <c r="H3973" i="34"/>
  <c r="H4013" i="34"/>
  <c r="I4013" i="34"/>
  <c r="H4033" i="34"/>
  <c r="I4033" i="34"/>
  <c r="I4053" i="34"/>
  <c r="H4053" i="34"/>
  <c r="I4001" i="34"/>
  <c r="H4001" i="34"/>
  <c r="I4000" i="34"/>
  <c r="H4000" i="34"/>
  <c r="I3981" i="34"/>
  <c r="H3981" i="34"/>
  <c r="H3385" i="34"/>
  <c r="I3385" i="34"/>
  <c r="H3455" i="34"/>
  <c r="I3455" i="34"/>
  <c r="I3768" i="34"/>
  <c r="H3768" i="34"/>
  <c r="I3835" i="34"/>
  <c r="H3835" i="34"/>
  <c r="H3885" i="34"/>
  <c r="I3885" i="34"/>
  <c r="I3375" i="34"/>
  <c r="H3375" i="34"/>
  <c r="I3475" i="34"/>
  <c r="H3475" i="34"/>
  <c r="I3515" i="34"/>
  <c r="H3515" i="34"/>
  <c r="I3615" i="34"/>
  <c r="H3615" i="34"/>
  <c r="I3655" i="34"/>
  <c r="H3655" i="34"/>
  <c r="I3756" i="34"/>
  <c r="H3756" i="34"/>
  <c r="I3755" i="34"/>
  <c r="H3755" i="34"/>
  <c r="I3795" i="34"/>
  <c r="H3795" i="34"/>
  <c r="I3895" i="34"/>
  <c r="H3895" i="34"/>
  <c r="I3896" i="34"/>
  <c r="H3896" i="34"/>
  <c r="I3935" i="34"/>
  <c r="H3935" i="34"/>
  <c r="H4035" i="34"/>
  <c r="I4035" i="34"/>
  <c r="I3720" i="34"/>
  <c r="H3720" i="34"/>
  <c r="H3962" i="34"/>
  <c r="I3962" i="34"/>
  <c r="H3961" i="34"/>
  <c r="I3961" i="34"/>
  <c r="I3942" i="34"/>
  <c r="H3942" i="34"/>
  <c r="I3605" i="34"/>
  <c r="H3605" i="34"/>
  <c r="I3741" i="34"/>
  <c r="H3741" i="34"/>
  <c r="I4021" i="34"/>
  <c r="H4021" i="34"/>
  <c r="I3878" i="34"/>
  <c r="H3878" i="34"/>
  <c r="I3400" i="34"/>
  <c r="H3400" i="34"/>
  <c r="I3401" i="34"/>
  <c r="H3401" i="34"/>
  <c r="H3900" i="34"/>
  <c r="I3900" i="34"/>
  <c r="I3677" i="34"/>
  <c r="H3677" i="34"/>
  <c r="I3520" i="34"/>
  <c r="H3520" i="34"/>
  <c r="I3975" i="34"/>
  <c r="H3975" i="34"/>
  <c r="H3705" i="34"/>
  <c r="I3705" i="34"/>
  <c r="I3439" i="34"/>
  <c r="H3439" i="34"/>
  <c r="I3479" i="34"/>
  <c r="H3479" i="34"/>
  <c r="I3599" i="34"/>
  <c r="H3599" i="34"/>
  <c r="I3619" i="34"/>
  <c r="H3619" i="34"/>
  <c r="I3759" i="34"/>
  <c r="H3759" i="34"/>
  <c r="I3879" i="34"/>
  <c r="H3879" i="34"/>
  <c r="I3587" i="34"/>
  <c r="H3587" i="34"/>
  <c r="I3548" i="34"/>
  <c r="H3548" i="34"/>
  <c r="I3390" i="34"/>
  <c r="H3390" i="34"/>
  <c r="I3410" i="34"/>
  <c r="H3410" i="34"/>
  <c r="I3430" i="34"/>
  <c r="H3430" i="34"/>
  <c r="I3550" i="34"/>
  <c r="H3550" i="34"/>
  <c r="I3710" i="34"/>
  <c r="H3710" i="34"/>
  <c r="I3770" i="34"/>
  <c r="H3770" i="34"/>
  <c r="I3691" i="34"/>
  <c r="H3691" i="34"/>
  <c r="I3971" i="34"/>
  <c r="H3971" i="34"/>
  <c r="I3737" i="34"/>
  <c r="H3737" i="34"/>
  <c r="I3553" i="34"/>
  <c r="H3553" i="34"/>
  <c r="I3693" i="34"/>
  <c r="H3693" i="34"/>
  <c r="I3692" i="34"/>
  <c r="H3692" i="34"/>
  <c r="I3873" i="34"/>
  <c r="H3873" i="34"/>
  <c r="H3993" i="34"/>
  <c r="I3993" i="34"/>
  <c r="I3992" i="34"/>
  <c r="H3992" i="34"/>
  <c r="I3453" i="34"/>
  <c r="H3453" i="34"/>
  <c r="I4016" i="34"/>
  <c r="H4016" i="34"/>
  <c r="H3597" i="34"/>
  <c r="I3597" i="34"/>
  <c r="I3596" i="34"/>
  <c r="H3596" i="34"/>
  <c r="I3487" i="34"/>
  <c r="H3487" i="34"/>
  <c r="I3486" i="34"/>
  <c r="H3486" i="34"/>
  <c r="H4051" i="34"/>
  <c r="I4051" i="34"/>
  <c r="I4050" i="34"/>
  <c r="H4050" i="34"/>
  <c r="A2958" i="3"/>
  <c r="B2958" i="3"/>
  <c r="A2959" i="3"/>
  <c r="B2959" i="3"/>
  <c r="A2960" i="3"/>
  <c r="B2960" i="3"/>
  <c r="A2961" i="3"/>
  <c r="B2961" i="3"/>
  <c r="A2962" i="3"/>
  <c r="B2962" i="3"/>
  <c r="A2963" i="3"/>
  <c r="B2963" i="3"/>
  <c r="A2964" i="3"/>
  <c r="B2964" i="3"/>
  <c r="A2965" i="3"/>
  <c r="B2965" i="3"/>
  <c r="A2966" i="3"/>
  <c r="B2966" i="3"/>
  <c r="A2967" i="3"/>
  <c r="B2967" i="3"/>
  <c r="A2968" i="3"/>
  <c r="B2968" i="3"/>
  <c r="A2969" i="3"/>
  <c r="B2969" i="3"/>
  <c r="A2970" i="3"/>
  <c r="B2970" i="3"/>
  <c r="A2971" i="3"/>
  <c r="B2971" i="3"/>
  <c r="A2972" i="3"/>
  <c r="B2972" i="3"/>
  <c r="A2973" i="3"/>
  <c r="B2973" i="3"/>
  <c r="A2974" i="3"/>
  <c r="B2974" i="3"/>
  <c r="A2975" i="3"/>
  <c r="B2975" i="3"/>
  <c r="A2976" i="3"/>
  <c r="B2976" i="3"/>
  <c r="A2977" i="3"/>
  <c r="B2977" i="3"/>
  <c r="A2978" i="3"/>
  <c r="B2978" i="3"/>
  <c r="A2979" i="3"/>
  <c r="B2979" i="3"/>
  <c r="A2980" i="3"/>
  <c r="B2980" i="3"/>
  <c r="A2981" i="3"/>
  <c r="B2981" i="3"/>
  <c r="A2982" i="3"/>
  <c r="B2982" i="3"/>
  <c r="A2983" i="3"/>
  <c r="B2983" i="3"/>
  <c r="A2984" i="3"/>
  <c r="B2984" i="3"/>
  <c r="A2985" i="3"/>
  <c r="B2985" i="3"/>
  <c r="A2986" i="3"/>
  <c r="B2986" i="3"/>
  <c r="A2987" i="3"/>
  <c r="B2987" i="3"/>
  <c r="A2988" i="3"/>
  <c r="B2988" i="3"/>
  <c r="A2989" i="3"/>
  <c r="B2989" i="3"/>
  <c r="A2990" i="3"/>
  <c r="B2990" i="3"/>
  <c r="A2991" i="3"/>
  <c r="B2991" i="3"/>
  <c r="A2992" i="3"/>
  <c r="B2992" i="3"/>
  <c r="A2993" i="3"/>
  <c r="B2993" i="3"/>
  <c r="A2994" i="3"/>
  <c r="B2994" i="3"/>
  <c r="A2995" i="3"/>
  <c r="B2995" i="3"/>
  <c r="A2996" i="3"/>
  <c r="B2996" i="3"/>
  <c r="A2997" i="3"/>
  <c r="B2997" i="3"/>
  <c r="A2998" i="3"/>
  <c r="B2998" i="3"/>
  <c r="A2999" i="3"/>
  <c r="B2999" i="3"/>
  <c r="A3000" i="3"/>
  <c r="B3000" i="3"/>
  <c r="A3001" i="3"/>
  <c r="B3001" i="3"/>
  <c r="A3002" i="3"/>
  <c r="B3002" i="3"/>
  <c r="A3003" i="3"/>
  <c r="B3003" i="3"/>
  <c r="A3004" i="3"/>
  <c r="B3004" i="3"/>
  <c r="A3005" i="3"/>
  <c r="B3005" i="3"/>
  <c r="A3006" i="3"/>
  <c r="B3006" i="3"/>
  <c r="A3007" i="3"/>
  <c r="B3007" i="3"/>
  <c r="A3008" i="3"/>
  <c r="B3008" i="3"/>
  <c r="A3009" i="3"/>
  <c r="B3009" i="3"/>
  <c r="A3010" i="3"/>
  <c r="B3010" i="3"/>
  <c r="A3011" i="3"/>
  <c r="B3011" i="3"/>
  <c r="A3012" i="3"/>
  <c r="B3012" i="3"/>
  <c r="A3013" i="3"/>
  <c r="B3013" i="3"/>
  <c r="A3014" i="3"/>
  <c r="B3014" i="3"/>
  <c r="A3015" i="3"/>
  <c r="B3015" i="3"/>
  <c r="A3016" i="3"/>
  <c r="B3016" i="3"/>
  <c r="A3017" i="3"/>
  <c r="B3017" i="3"/>
  <c r="A3018" i="3"/>
  <c r="B3018" i="3"/>
  <c r="A3019" i="3"/>
  <c r="B3019" i="3"/>
  <c r="A3020" i="3"/>
  <c r="B3020" i="3"/>
  <c r="A3021" i="3"/>
  <c r="B3021" i="3"/>
  <c r="A3022" i="3"/>
  <c r="B3022" i="3"/>
  <c r="A3023" i="3"/>
  <c r="B3023" i="3"/>
  <c r="A3024" i="3"/>
  <c r="B3024" i="3"/>
  <c r="A3025" i="3"/>
  <c r="B3025" i="3"/>
  <c r="A3026" i="3"/>
  <c r="B3026" i="3"/>
  <c r="A3027" i="3"/>
  <c r="B3027" i="3"/>
  <c r="A3028" i="3"/>
  <c r="B3028" i="3"/>
  <c r="A3029" i="3"/>
  <c r="B3029" i="3"/>
  <c r="A3030" i="3"/>
  <c r="B3030" i="3"/>
  <c r="A3031" i="3"/>
  <c r="B3031" i="3"/>
  <c r="A3032" i="3"/>
  <c r="B3032" i="3"/>
  <c r="A3033" i="3"/>
  <c r="B3033" i="3"/>
  <c r="A3034" i="3"/>
  <c r="B3034" i="3"/>
  <c r="A3035" i="3"/>
  <c r="B3035" i="3"/>
  <c r="A3036" i="3"/>
  <c r="B3036" i="3"/>
  <c r="A3037" i="3"/>
  <c r="B3037" i="3"/>
  <c r="A3038" i="3"/>
  <c r="B3038" i="3"/>
  <c r="A3039" i="3"/>
  <c r="B3039" i="3"/>
  <c r="A3040" i="3"/>
  <c r="B3040" i="3"/>
  <c r="A3041" i="3"/>
  <c r="B3041" i="3"/>
  <c r="A3042" i="3"/>
  <c r="B3042" i="3"/>
  <c r="A3043" i="3"/>
  <c r="B3043" i="3"/>
  <c r="A3044" i="3"/>
  <c r="B3044" i="3"/>
  <c r="A3045" i="3"/>
  <c r="B3045" i="3"/>
  <c r="A3046" i="3"/>
  <c r="B3046" i="3"/>
  <c r="A3047" i="3"/>
  <c r="B3047" i="3"/>
  <c r="A3048" i="3"/>
  <c r="B3048" i="3"/>
  <c r="A3049" i="3"/>
  <c r="B3049" i="3"/>
  <c r="A3050" i="3"/>
  <c r="B3050" i="3"/>
  <c r="A3051" i="3"/>
  <c r="B3051" i="3"/>
  <c r="A3052" i="3"/>
  <c r="B3052" i="3"/>
  <c r="A3053" i="3"/>
  <c r="B3053" i="3"/>
  <c r="A3054" i="3"/>
  <c r="B3054" i="3"/>
  <c r="A3055" i="3"/>
  <c r="B3055" i="3"/>
  <c r="A3056" i="3"/>
  <c r="B3056" i="3"/>
  <c r="A3057" i="3"/>
  <c r="B3057" i="3"/>
  <c r="A3058" i="3"/>
  <c r="B3058" i="3"/>
  <c r="A3059" i="3"/>
  <c r="B3059" i="3"/>
  <c r="A3060" i="3"/>
  <c r="B3060" i="3"/>
  <c r="A3061" i="3"/>
  <c r="B3061" i="3"/>
  <c r="A3062" i="3"/>
  <c r="B3062" i="3"/>
  <c r="A3063" i="3"/>
  <c r="B3063" i="3"/>
  <c r="A3064" i="3"/>
  <c r="B3064" i="3"/>
  <c r="A3065" i="3"/>
  <c r="B3065" i="3"/>
  <c r="A3066" i="3"/>
  <c r="B3066" i="3"/>
  <c r="A3067" i="3"/>
  <c r="B3067" i="3"/>
  <c r="A3068" i="3"/>
  <c r="B3068" i="3"/>
  <c r="A3069" i="3"/>
  <c r="B3069" i="3"/>
  <c r="A3070" i="3"/>
  <c r="B3070" i="3"/>
  <c r="A3071" i="3"/>
  <c r="B3071" i="3"/>
  <c r="A3072" i="3"/>
  <c r="B3072" i="3"/>
  <c r="A3073" i="3"/>
  <c r="B3073" i="3"/>
  <c r="A3074" i="3"/>
  <c r="B3074" i="3"/>
  <c r="A3075" i="3"/>
  <c r="B3075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J3369" i="34" l="1"/>
  <c r="G3368" i="34"/>
  <c r="G3369" i="34"/>
  <c r="J3365" i="34"/>
  <c r="G3364" i="34"/>
  <c r="J3366" i="34"/>
  <c r="G3365" i="34"/>
  <c r="J3346" i="34"/>
  <c r="G3345" i="34"/>
  <c r="J3356" i="34"/>
  <c r="G3355" i="34"/>
  <c r="J3345" i="34"/>
  <c r="G3344" i="34"/>
  <c r="J3338" i="34"/>
  <c r="G3337" i="34"/>
  <c r="J3362" i="34"/>
  <c r="G3361" i="34"/>
  <c r="J3354" i="34"/>
  <c r="G3353" i="34"/>
  <c r="J3341" i="34"/>
  <c r="G3340" i="34"/>
  <c r="J3340" i="34"/>
  <c r="G3339" i="34"/>
  <c r="J3348" i="34"/>
  <c r="G3347" i="34"/>
  <c r="J3357" i="34"/>
  <c r="G3356" i="34"/>
  <c r="J3342" i="34"/>
  <c r="G3341" i="34"/>
  <c r="J3343" i="34"/>
  <c r="G3342" i="34"/>
  <c r="J3363" i="34"/>
  <c r="G3362" i="34"/>
  <c r="J3344" i="34"/>
  <c r="G3343" i="34"/>
  <c r="J3364" i="34"/>
  <c r="G3363" i="34"/>
  <c r="J3360" i="34"/>
  <c r="G3359" i="34"/>
  <c r="J3337" i="34"/>
  <c r="J3355" i="34"/>
  <c r="G3354" i="34"/>
  <c r="J3339" i="34"/>
  <c r="G3338" i="34"/>
  <c r="J3349" i="34"/>
  <c r="G3348" i="34"/>
  <c r="J3350" i="34"/>
  <c r="G3349" i="34"/>
  <c r="J3367" i="34"/>
  <c r="G3367" i="34"/>
  <c r="G3366" i="34"/>
  <c r="J3351" i="34"/>
  <c r="G3350" i="34"/>
  <c r="J3347" i="34"/>
  <c r="G3346" i="34"/>
  <c r="J3361" i="34"/>
  <c r="G3360" i="34"/>
  <c r="K3457" i="34"/>
  <c r="H3772" i="34"/>
  <c r="K3757" i="34"/>
  <c r="K3352" i="34"/>
  <c r="K3611" i="34"/>
  <c r="K3357" i="34"/>
  <c r="K3798" i="34"/>
  <c r="K3812" i="34"/>
  <c r="K3592" i="34"/>
  <c r="K3977" i="34"/>
  <c r="K3458" i="34"/>
  <c r="H3731" i="34"/>
  <c r="H3697" i="34"/>
  <c r="K3391" i="34"/>
  <c r="H3871" i="34"/>
  <c r="K3431" i="34"/>
  <c r="K3657" i="34"/>
  <c r="K3771" i="34"/>
  <c r="K3471" i="34"/>
  <c r="H3511" i="34"/>
  <c r="K3778" i="34"/>
  <c r="H3671" i="34"/>
  <c r="K3617" i="34"/>
  <c r="K3811" i="34"/>
  <c r="H3631" i="34"/>
  <c r="K3451" i="34"/>
  <c r="K3477" i="34"/>
  <c r="K3651" i="34"/>
  <c r="K3518" i="34"/>
  <c r="K3497" i="34"/>
  <c r="K3351" i="34"/>
  <c r="K3571" i="34"/>
  <c r="K3397" i="34"/>
  <c r="H3711" i="34"/>
  <c r="H3831" i="34"/>
  <c r="K3791" i="34"/>
  <c r="K3912" i="34"/>
  <c r="K3897" i="34"/>
  <c r="K3911" i="34"/>
  <c r="K3851" i="34"/>
  <c r="K3412" i="34"/>
  <c r="K4037" i="34"/>
  <c r="K3372" i="34"/>
  <c r="K3531" i="34"/>
  <c r="I3491" i="34"/>
  <c r="H3478" i="34"/>
  <c r="K3557" i="34"/>
  <c r="K3392" i="34"/>
  <c r="K3591" i="34"/>
  <c r="K3751" i="34"/>
  <c r="H3377" i="34"/>
  <c r="K3517" i="34"/>
  <c r="K3917" i="34"/>
  <c r="K3551" i="34"/>
  <c r="K3777" i="34"/>
  <c r="I3651" i="34"/>
  <c r="H3458" i="34"/>
  <c r="H3897" i="34"/>
  <c r="I3897" i="34"/>
  <c r="H3357" i="34"/>
  <c r="I3357" i="34"/>
  <c r="I3458" i="34"/>
  <c r="I3372" i="34"/>
  <c r="I3392" i="34"/>
  <c r="H3392" i="34"/>
  <c r="B2944" i="4"/>
  <c r="D2944" i="34"/>
  <c r="B2924" i="4"/>
  <c r="D2924" i="34"/>
  <c r="B2904" i="4"/>
  <c r="D2904" i="34"/>
  <c r="B2884" i="4"/>
  <c r="D2884" i="34"/>
  <c r="B2864" i="4"/>
  <c r="D2864" i="34"/>
  <c r="D3066" i="3"/>
  <c r="C3066" i="34"/>
  <c r="B3066" i="34"/>
  <c r="D3056" i="3"/>
  <c r="C3056" i="34"/>
  <c r="B3056" i="34"/>
  <c r="D3046" i="3"/>
  <c r="C3046" i="34"/>
  <c r="B3046" i="34"/>
  <c r="D3036" i="3"/>
  <c r="C3036" i="34"/>
  <c r="B3036" i="34"/>
  <c r="D3026" i="3"/>
  <c r="C3026" i="34"/>
  <c r="B3026" i="34"/>
  <c r="D3016" i="3"/>
  <c r="C3016" i="34"/>
  <c r="B3016" i="34"/>
  <c r="D3006" i="3"/>
  <c r="B3006" i="34"/>
  <c r="C3006" i="34"/>
  <c r="D2996" i="3"/>
  <c r="C2996" i="34"/>
  <c r="B2996" i="34"/>
  <c r="D2986" i="3"/>
  <c r="B2986" i="34"/>
  <c r="C2986" i="34"/>
  <c r="D2976" i="3"/>
  <c r="C2976" i="34"/>
  <c r="B2976" i="34"/>
  <c r="D2966" i="3"/>
  <c r="C2966" i="34"/>
  <c r="B2966" i="34"/>
  <c r="B2943" i="4"/>
  <c r="D2943" i="34"/>
  <c r="B2923" i="4"/>
  <c r="D2923" i="34"/>
  <c r="B2903" i="4"/>
  <c r="D2903" i="34"/>
  <c r="B2883" i="4"/>
  <c r="D2883" i="34"/>
  <c r="B3075" i="4"/>
  <c r="D3075" i="34"/>
  <c r="B3065" i="4"/>
  <c r="D3065" i="34"/>
  <c r="B3045" i="4"/>
  <c r="D3045" i="34"/>
  <c r="B3035" i="4"/>
  <c r="D3035" i="34"/>
  <c r="B3015" i="4"/>
  <c r="D3015" i="34"/>
  <c r="B3005" i="4"/>
  <c r="D3005" i="34"/>
  <c r="B2995" i="4"/>
  <c r="D2995" i="34"/>
  <c r="B2985" i="4"/>
  <c r="D2985" i="34"/>
  <c r="B2975" i="4"/>
  <c r="D2975" i="34"/>
  <c r="B2965" i="4"/>
  <c r="D2965" i="34"/>
  <c r="B2942" i="4"/>
  <c r="D2942" i="34"/>
  <c r="B2922" i="4"/>
  <c r="D2922" i="34"/>
  <c r="B2902" i="4"/>
  <c r="D2902" i="34"/>
  <c r="B2882" i="4"/>
  <c r="D2882" i="34"/>
  <c r="D3075" i="3"/>
  <c r="C3075" i="34"/>
  <c r="B3075" i="34"/>
  <c r="D3065" i="3"/>
  <c r="C3065" i="34"/>
  <c r="B3065" i="34"/>
  <c r="D3055" i="3"/>
  <c r="C3055" i="34"/>
  <c r="B3055" i="34"/>
  <c r="D3045" i="3"/>
  <c r="B3045" i="34"/>
  <c r="C3045" i="34"/>
  <c r="D3035" i="3"/>
  <c r="C3035" i="34"/>
  <c r="B3035" i="34"/>
  <c r="D3025" i="3"/>
  <c r="C3025" i="34"/>
  <c r="B3025" i="34"/>
  <c r="D3015" i="3"/>
  <c r="C3015" i="34"/>
  <c r="B3015" i="34"/>
  <c r="D3005" i="3"/>
  <c r="C3005" i="34"/>
  <c r="B3005" i="34"/>
  <c r="D2995" i="3"/>
  <c r="B2995" i="34"/>
  <c r="C2995" i="34"/>
  <c r="D2985" i="3"/>
  <c r="B2985" i="34"/>
  <c r="C2985" i="34"/>
  <c r="D2975" i="3"/>
  <c r="C2975" i="34"/>
  <c r="B2975" i="34"/>
  <c r="D2965" i="3"/>
  <c r="C2965" i="34"/>
  <c r="B2965" i="34"/>
  <c r="B2938" i="4"/>
  <c r="D2938" i="34"/>
  <c r="B2918" i="4"/>
  <c r="D2918" i="34"/>
  <c r="B2898" i="4"/>
  <c r="D2898" i="34"/>
  <c r="B2878" i="4"/>
  <c r="D2878" i="34"/>
  <c r="D3073" i="3"/>
  <c r="C3073" i="34"/>
  <c r="B3073" i="34"/>
  <c r="D3063" i="3"/>
  <c r="C3063" i="34"/>
  <c r="B3063" i="34"/>
  <c r="D3053" i="3"/>
  <c r="C3053" i="34"/>
  <c r="B3053" i="34"/>
  <c r="D3043" i="3"/>
  <c r="C3043" i="34"/>
  <c r="B3043" i="34"/>
  <c r="D3033" i="3"/>
  <c r="C3033" i="34"/>
  <c r="B3033" i="34"/>
  <c r="D3023" i="3"/>
  <c r="C3023" i="34"/>
  <c r="B3023" i="34"/>
  <c r="D3013" i="3"/>
  <c r="C3013" i="34"/>
  <c r="B3013" i="34"/>
  <c r="D3003" i="3"/>
  <c r="C3003" i="34"/>
  <c r="B3003" i="34"/>
  <c r="D2993" i="3"/>
  <c r="C2993" i="34"/>
  <c r="B2993" i="34"/>
  <c r="D2983" i="3"/>
  <c r="C2983" i="34"/>
  <c r="B2983" i="34"/>
  <c r="D2963" i="3"/>
  <c r="C2963" i="34"/>
  <c r="B2963" i="34"/>
  <c r="B2953" i="4"/>
  <c r="D2953" i="34"/>
  <c r="B2933" i="4"/>
  <c r="D2933" i="34"/>
  <c r="B2913" i="4"/>
  <c r="D2913" i="34"/>
  <c r="B2893" i="4"/>
  <c r="D2893" i="34"/>
  <c r="B2873" i="4"/>
  <c r="D2873" i="34"/>
  <c r="B3070" i="4"/>
  <c r="D3070" i="34"/>
  <c r="B3060" i="4"/>
  <c r="D3060" i="34"/>
  <c r="B3050" i="4"/>
  <c r="D3050" i="34"/>
  <c r="B3040" i="4"/>
  <c r="D3040" i="34"/>
  <c r="B3030" i="4"/>
  <c r="D3030" i="34"/>
  <c r="B3020" i="4"/>
  <c r="D3020" i="34"/>
  <c r="B3010" i="4"/>
  <c r="D3010" i="34"/>
  <c r="B3000" i="4"/>
  <c r="D3000" i="34"/>
  <c r="B2990" i="4"/>
  <c r="D2990" i="34"/>
  <c r="B2980" i="4"/>
  <c r="D2980" i="34"/>
  <c r="B2970" i="4"/>
  <c r="D2970" i="34"/>
  <c r="B2960" i="4"/>
  <c r="D2960" i="34"/>
  <c r="B3025" i="4"/>
  <c r="D3025" i="34"/>
  <c r="D2973" i="3"/>
  <c r="C2973" i="34"/>
  <c r="B2973" i="34"/>
  <c r="B2890" i="4"/>
  <c r="D2890" i="34"/>
  <c r="B2870" i="4"/>
  <c r="D2870" i="34"/>
  <c r="D3069" i="3"/>
  <c r="C3069" i="34"/>
  <c r="B3069" i="34"/>
  <c r="D3059" i="3"/>
  <c r="C3059" i="34"/>
  <c r="B3059" i="34"/>
  <c r="D3049" i="3"/>
  <c r="C3049" i="34"/>
  <c r="B3049" i="34"/>
  <c r="D3039" i="3"/>
  <c r="C3039" i="34"/>
  <c r="B3039" i="34"/>
  <c r="D3029" i="3"/>
  <c r="C3029" i="34"/>
  <c r="B3029" i="34"/>
  <c r="D3019" i="3"/>
  <c r="C3019" i="34"/>
  <c r="B3019" i="34"/>
  <c r="D3009" i="3"/>
  <c r="C3009" i="34"/>
  <c r="B3009" i="34"/>
  <c r="D2999" i="3"/>
  <c r="C2999" i="34"/>
  <c r="B2999" i="34"/>
  <c r="D2989" i="3"/>
  <c r="C2989" i="34"/>
  <c r="B2989" i="34"/>
  <c r="D2979" i="3"/>
  <c r="C2979" i="34"/>
  <c r="B2979" i="34"/>
  <c r="D2969" i="3"/>
  <c r="C2969" i="34"/>
  <c r="B2969" i="34"/>
  <c r="D2959" i="3"/>
  <c r="C2959" i="34"/>
  <c r="B2959" i="34"/>
  <c r="B2952" i="4"/>
  <c r="D2952" i="34"/>
  <c r="B2872" i="4"/>
  <c r="D2872" i="34"/>
  <c r="D3040" i="3"/>
  <c r="B3040" i="34"/>
  <c r="C3040" i="34"/>
  <c r="D3000" i="3"/>
  <c r="C3000" i="34"/>
  <c r="B3000" i="34"/>
  <c r="D2960" i="3"/>
  <c r="C2960" i="34"/>
  <c r="B2960" i="34"/>
  <c r="B2930" i="4"/>
  <c r="D2930" i="34"/>
  <c r="B2909" i="4"/>
  <c r="D2909" i="34"/>
  <c r="B2869" i="4"/>
  <c r="D2869" i="34"/>
  <c r="B3068" i="4"/>
  <c r="D3068" i="34"/>
  <c r="B3058" i="4"/>
  <c r="D3058" i="34"/>
  <c r="B3048" i="4"/>
  <c r="D3048" i="34"/>
  <c r="B3038" i="4"/>
  <c r="D3038" i="34"/>
  <c r="B3028" i="4"/>
  <c r="D3028" i="34"/>
  <c r="B3018" i="4"/>
  <c r="D3018" i="34"/>
  <c r="B3008" i="4"/>
  <c r="D3008" i="34"/>
  <c r="B2998" i="4"/>
  <c r="D2998" i="34"/>
  <c r="B2988" i="4"/>
  <c r="D2988" i="34"/>
  <c r="B2978" i="4"/>
  <c r="D2978" i="34"/>
  <c r="B2968" i="4"/>
  <c r="D2968" i="34"/>
  <c r="B2958" i="4"/>
  <c r="D2958" i="34"/>
  <c r="B3055" i="4"/>
  <c r="D3055" i="34"/>
  <c r="B2912" i="4"/>
  <c r="D2912" i="34"/>
  <c r="D3060" i="3"/>
  <c r="C3060" i="34"/>
  <c r="B3060" i="34"/>
  <c r="D3030" i="3"/>
  <c r="C3030" i="34"/>
  <c r="B3030" i="34"/>
  <c r="D3010" i="3"/>
  <c r="C3010" i="34"/>
  <c r="B3010" i="34"/>
  <c r="D2980" i="3"/>
  <c r="C2980" i="34"/>
  <c r="B2980" i="34"/>
  <c r="B2931" i="4"/>
  <c r="D2931" i="34"/>
  <c r="B2891" i="4"/>
  <c r="D2891" i="34"/>
  <c r="B3059" i="4"/>
  <c r="D3059" i="34"/>
  <c r="B3039" i="4"/>
  <c r="D3039" i="34"/>
  <c r="B3019" i="4"/>
  <c r="D3019" i="34"/>
  <c r="B2999" i="4"/>
  <c r="D2999" i="34"/>
  <c r="B2979" i="4"/>
  <c r="D2979" i="34"/>
  <c r="B2959" i="4"/>
  <c r="D2959" i="34"/>
  <c r="B2910" i="4"/>
  <c r="D2910" i="34"/>
  <c r="B2929" i="4"/>
  <c r="D2929" i="34"/>
  <c r="B2948" i="4"/>
  <c r="D2948" i="34"/>
  <c r="B2908" i="4"/>
  <c r="D2908" i="34"/>
  <c r="B2888" i="4"/>
  <c r="D2888" i="34"/>
  <c r="B2868" i="4"/>
  <c r="D2868" i="34"/>
  <c r="D3068" i="3"/>
  <c r="C3068" i="34"/>
  <c r="B3068" i="34"/>
  <c r="D3058" i="3"/>
  <c r="C3058" i="34"/>
  <c r="B3058" i="34"/>
  <c r="D3048" i="3"/>
  <c r="C3048" i="34"/>
  <c r="B3048" i="34"/>
  <c r="D3038" i="3"/>
  <c r="C3038" i="34"/>
  <c r="B3038" i="34"/>
  <c r="D3028" i="3"/>
  <c r="C3028" i="34"/>
  <c r="B3028" i="34"/>
  <c r="D3018" i="3"/>
  <c r="C3018" i="34"/>
  <c r="B3018" i="34"/>
  <c r="D3008" i="3"/>
  <c r="C3008" i="34"/>
  <c r="B3008" i="34"/>
  <c r="D2998" i="3"/>
  <c r="B2998" i="34"/>
  <c r="C2998" i="34"/>
  <c r="D2988" i="3"/>
  <c r="C2988" i="34"/>
  <c r="B2988" i="34"/>
  <c r="D2978" i="3"/>
  <c r="B2978" i="34"/>
  <c r="C2978" i="34"/>
  <c r="D2968" i="3"/>
  <c r="C2968" i="34"/>
  <c r="B2968" i="34"/>
  <c r="D2958" i="3"/>
  <c r="C2958" i="34"/>
  <c r="B2958" i="34"/>
  <c r="B2932" i="4"/>
  <c r="D2932" i="34"/>
  <c r="B2892" i="4"/>
  <c r="D2892" i="34"/>
  <c r="D3070" i="3"/>
  <c r="C3070" i="34"/>
  <c r="B3070" i="34"/>
  <c r="D3050" i="3"/>
  <c r="C3050" i="34"/>
  <c r="B3050" i="34"/>
  <c r="D3020" i="3"/>
  <c r="C3020" i="34"/>
  <c r="B3020" i="34"/>
  <c r="D2990" i="3"/>
  <c r="C2990" i="34"/>
  <c r="B2990" i="34"/>
  <c r="D2970" i="3"/>
  <c r="C2970" i="34"/>
  <c r="B2970" i="34"/>
  <c r="B2951" i="4"/>
  <c r="D2951" i="34"/>
  <c r="B2911" i="4"/>
  <c r="D2911" i="34"/>
  <c r="B2871" i="4"/>
  <c r="D2871" i="34"/>
  <c r="B3069" i="4"/>
  <c r="D3069" i="34"/>
  <c r="B3049" i="4"/>
  <c r="D3049" i="34"/>
  <c r="B3029" i="4"/>
  <c r="D3029" i="34"/>
  <c r="B3009" i="4"/>
  <c r="D3009" i="34"/>
  <c r="B2989" i="4"/>
  <c r="D2989" i="34"/>
  <c r="B2969" i="4"/>
  <c r="D2969" i="34"/>
  <c r="B2950" i="4"/>
  <c r="D2950" i="34"/>
  <c r="B2949" i="4"/>
  <c r="D2949" i="34"/>
  <c r="B2889" i="4"/>
  <c r="D2889" i="34"/>
  <c r="B2928" i="4"/>
  <c r="D2928" i="34"/>
  <c r="B2947" i="4"/>
  <c r="D2947" i="34"/>
  <c r="B2927" i="4"/>
  <c r="D2927" i="34"/>
  <c r="B2907" i="4"/>
  <c r="D2907" i="34"/>
  <c r="B2887" i="4"/>
  <c r="D2887" i="34"/>
  <c r="B2867" i="4"/>
  <c r="D2867" i="34"/>
  <c r="B3067" i="4"/>
  <c r="D3067" i="34"/>
  <c r="B3057" i="4"/>
  <c r="D3057" i="34"/>
  <c r="B3047" i="4"/>
  <c r="D3047" i="34"/>
  <c r="B3037" i="4"/>
  <c r="D3037" i="34"/>
  <c r="B3027" i="4"/>
  <c r="D3027" i="34"/>
  <c r="B3017" i="4"/>
  <c r="D3017" i="34"/>
  <c r="B3007" i="4"/>
  <c r="D3007" i="34"/>
  <c r="B2997" i="4"/>
  <c r="D2997" i="34"/>
  <c r="B2987" i="4"/>
  <c r="D2987" i="34"/>
  <c r="B2977" i="4"/>
  <c r="D2977" i="34"/>
  <c r="B2967" i="4"/>
  <c r="D2967" i="34"/>
  <c r="B2946" i="4"/>
  <c r="D2946" i="34"/>
  <c r="B2926" i="4"/>
  <c r="D2926" i="34"/>
  <c r="B2906" i="4"/>
  <c r="D2906" i="34"/>
  <c r="B2886" i="4"/>
  <c r="D2886" i="34"/>
  <c r="B2866" i="4"/>
  <c r="D2866" i="34"/>
  <c r="D3067" i="3"/>
  <c r="C3067" i="34"/>
  <c r="B3067" i="34"/>
  <c r="D3057" i="3"/>
  <c r="C3057" i="34"/>
  <c r="B3057" i="34"/>
  <c r="D3047" i="3"/>
  <c r="C3047" i="34"/>
  <c r="B3047" i="34"/>
  <c r="D3037" i="3"/>
  <c r="C3037" i="34"/>
  <c r="B3037" i="34"/>
  <c r="D3027" i="3"/>
  <c r="C3027" i="34"/>
  <c r="B3027" i="34"/>
  <c r="D3017" i="3"/>
  <c r="C3017" i="34"/>
  <c r="B3017" i="34"/>
  <c r="D3007" i="3"/>
  <c r="B3007" i="34"/>
  <c r="C3007" i="34"/>
  <c r="D2997" i="3"/>
  <c r="B2997" i="34"/>
  <c r="C2997" i="34"/>
  <c r="D2987" i="3"/>
  <c r="C2987" i="34"/>
  <c r="B2987" i="34"/>
  <c r="D2977" i="3"/>
  <c r="C2977" i="34"/>
  <c r="B2977" i="34"/>
  <c r="D2967" i="3"/>
  <c r="C2967" i="34"/>
  <c r="B2967" i="34"/>
  <c r="B2945" i="4"/>
  <c r="D2945" i="34"/>
  <c r="B2925" i="4"/>
  <c r="D2925" i="34"/>
  <c r="B2905" i="4"/>
  <c r="D2905" i="34"/>
  <c r="B2885" i="4"/>
  <c r="D2885" i="34"/>
  <c r="B2865" i="4"/>
  <c r="D2865" i="34"/>
  <c r="B3066" i="4"/>
  <c r="D3066" i="34"/>
  <c r="B3056" i="4"/>
  <c r="D3056" i="34"/>
  <c r="B3046" i="4"/>
  <c r="D3046" i="34"/>
  <c r="B3036" i="4"/>
  <c r="D3036" i="34"/>
  <c r="B3026" i="4"/>
  <c r="D3026" i="34"/>
  <c r="B3016" i="4"/>
  <c r="D3016" i="34"/>
  <c r="B3006" i="4"/>
  <c r="D3006" i="34"/>
  <c r="B2996" i="4"/>
  <c r="D2996" i="34"/>
  <c r="B2986" i="4"/>
  <c r="D2986" i="34"/>
  <c r="B2976" i="4"/>
  <c r="D2976" i="34"/>
  <c r="B2966" i="4"/>
  <c r="D2966" i="34"/>
  <c r="B2941" i="4"/>
  <c r="D2941" i="34"/>
  <c r="B2921" i="4"/>
  <c r="D2921" i="34"/>
  <c r="B2901" i="4"/>
  <c r="D2901" i="34"/>
  <c r="B2881" i="4"/>
  <c r="D2881" i="34"/>
  <c r="B3074" i="4"/>
  <c r="D3074" i="34"/>
  <c r="B3064" i="4"/>
  <c r="D3064" i="34"/>
  <c r="B3054" i="4"/>
  <c r="D3054" i="34"/>
  <c r="B3044" i="4"/>
  <c r="D3044" i="34"/>
  <c r="B3034" i="4"/>
  <c r="D3034" i="34"/>
  <c r="B3024" i="4"/>
  <c r="D3024" i="34"/>
  <c r="B3014" i="4"/>
  <c r="D3014" i="34"/>
  <c r="B3004" i="4"/>
  <c r="D3004" i="34"/>
  <c r="B2994" i="4"/>
  <c r="D2994" i="34"/>
  <c r="B2984" i="4"/>
  <c r="D2984" i="34"/>
  <c r="B2974" i="4"/>
  <c r="D2974" i="34"/>
  <c r="B2964" i="4"/>
  <c r="D2964" i="34"/>
  <c r="B2940" i="4"/>
  <c r="D2940" i="34"/>
  <c r="B2920" i="4"/>
  <c r="D2920" i="34"/>
  <c r="B2900" i="4"/>
  <c r="D2900" i="34"/>
  <c r="B2880" i="4"/>
  <c r="D2880" i="34"/>
  <c r="D3074" i="3"/>
  <c r="C3074" i="34"/>
  <c r="B3074" i="34"/>
  <c r="D3064" i="3"/>
  <c r="C3064" i="34"/>
  <c r="B3064" i="34"/>
  <c r="D3054" i="3"/>
  <c r="C3054" i="34"/>
  <c r="B3054" i="34"/>
  <c r="D3044" i="3"/>
  <c r="C3044" i="34"/>
  <c r="B3044" i="34"/>
  <c r="D3034" i="3"/>
  <c r="C3034" i="34"/>
  <c r="B3034" i="34"/>
  <c r="D3024" i="3"/>
  <c r="C3024" i="34"/>
  <c r="B3024" i="34"/>
  <c r="D3014" i="3"/>
  <c r="C3014" i="34"/>
  <c r="B3014" i="34"/>
  <c r="D3004" i="3"/>
  <c r="C3004" i="34"/>
  <c r="B3004" i="34"/>
  <c r="D2994" i="3"/>
  <c r="B2994" i="34"/>
  <c r="C2994" i="34"/>
  <c r="D2984" i="3"/>
  <c r="C2984" i="34"/>
  <c r="B2984" i="34"/>
  <c r="D2974" i="3"/>
  <c r="C2974" i="34"/>
  <c r="B2974" i="34"/>
  <c r="D2964" i="3"/>
  <c r="C2964" i="34"/>
  <c r="B2964" i="34"/>
  <c r="B2939" i="4"/>
  <c r="D2939" i="34"/>
  <c r="B2919" i="4"/>
  <c r="D2919" i="34"/>
  <c r="B2899" i="4"/>
  <c r="D2899" i="34"/>
  <c r="B2879" i="4"/>
  <c r="D2879" i="34"/>
  <c r="B3073" i="4"/>
  <c r="D3073" i="34"/>
  <c r="B3063" i="4"/>
  <c r="D3063" i="34"/>
  <c r="B3053" i="4"/>
  <c r="D3053" i="34"/>
  <c r="B3043" i="4"/>
  <c r="D3043" i="34"/>
  <c r="B3033" i="4"/>
  <c r="D3033" i="34"/>
  <c r="B3023" i="4"/>
  <c r="D3023" i="34"/>
  <c r="B3013" i="4"/>
  <c r="D3013" i="34"/>
  <c r="B3003" i="4"/>
  <c r="D3003" i="34"/>
  <c r="B2993" i="4"/>
  <c r="D2993" i="34"/>
  <c r="B2983" i="4"/>
  <c r="D2983" i="34"/>
  <c r="B2973" i="4"/>
  <c r="D2973" i="34"/>
  <c r="B2963" i="4"/>
  <c r="D2963" i="34"/>
  <c r="B2917" i="4"/>
  <c r="D2917" i="34"/>
  <c r="B3062" i="4"/>
  <c r="D3062" i="34"/>
  <c r="B3032" i="4"/>
  <c r="D3032" i="34"/>
  <c r="B3012" i="4"/>
  <c r="D3012" i="34"/>
  <c r="B3002" i="4"/>
  <c r="D3002" i="34"/>
  <c r="B2982" i="4"/>
  <c r="D2982" i="34"/>
  <c r="B2972" i="4"/>
  <c r="D2972" i="34"/>
  <c r="B2962" i="4"/>
  <c r="D2962" i="34"/>
  <c r="B2956" i="4"/>
  <c r="D2956" i="34"/>
  <c r="B2936" i="4"/>
  <c r="D2936" i="34"/>
  <c r="B2916" i="4"/>
  <c r="D2916" i="34"/>
  <c r="B2896" i="4"/>
  <c r="D2896" i="34"/>
  <c r="B2876" i="4"/>
  <c r="D2876" i="34"/>
  <c r="D3072" i="3"/>
  <c r="C3072" i="34"/>
  <c r="B3072" i="34"/>
  <c r="D3062" i="3"/>
  <c r="C3062" i="34"/>
  <c r="B3062" i="34"/>
  <c r="D3052" i="3"/>
  <c r="C3052" i="34"/>
  <c r="B3052" i="34"/>
  <c r="D3042" i="3"/>
  <c r="C3042" i="34"/>
  <c r="B3042" i="34"/>
  <c r="D3032" i="3"/>
  <c r="C3032" i="34"/>
  <c r="B3032" i="34"/>
  <c r="D3022" i="3"/>
  <c r="C3022" i="34"/>
  <c r="B3022" i="34"/>
  <c r="D3012" i="3"/>
  <c r="C3012" i="34"/>
  <c r="B3012" i="34"/>
  <c r="D3002" i="3"/>
  <c r="C3002" i="34"/>
  <c r="B3002" i="34"/>
  <c r="D2992" i="3"/>
  <c r="C2992" i="34"/>
  <c r="B2992" i="34"/>
  <c r="D2982" i="3"/>
  <c r="C2982" i="34"/>
  <c r="B2982" i="34"/>
  <c r="D2972" i="3"/>
  <c r="C2972" i="34"/>
  <c r="B2972" i="34"/>
  <c r="D2962" i="3"/>
  <c r="C2962" i="34"/>
  <c r="B2962" i="34"/>
  <c r="B2957" i="4"/>
  <c r="D2957" i="34"/>
  <c r="B2937" i="4"/>
  <c r="D2937" i="34"/>
  <c r="B2897" i="4"/>
  <c r="D2897" i="34"/>
  <c r="B2877" i="4"/>
  <c r="D2877" i="34"/>
  <c r="B3072" i="4"/>
  <c r="D3072" i="34"/>
  <c r="B3052" i="4"/>
  <c r="D3052" i="34"/>
  <c r="B3042" i="4"/>
  <c r="D3042" i="34"/>
  <c r="B3022" i="4"/>
  <c r="D3022" i="34"/>
  <c r="B2992" i="4"/>
  <c r="D2992" i="34"/>
  <c r="B2955" i="4"/>
  <c r="D2955" i="34"/>
  <c r="B2935" i="4"/>
  <c r="D2935" i="34"/>
  <c r="B2915" i="4"/>
  <c r="D2915" i="34"/>
  <c r="B2895" i="4"/>
  <c r="D2895" i="34"/>
  <c r="B2875" i="4"/>
  <c r="D2875" i="34"/>
  <c r="B3071" i="4"/>
  <c r="D3071" i="34"/>
  <c r="B3061" i="4"/>
  <c r="D3061" i="34"/>
  <c r="B3051" i="4"/>
  <c r="D3051" i="34"/>
  <c r="B3041" i="4"/>
  <c r="D3041" i="34"/>
  <c r="B3031" i="4"/>
  <c r="D3031" i="34"/>
  <c r="B3021" i="4"/>
  <c r="D3021" i="34"/>
  <c r="B3011" i="4"/>
  <c r="D3011" i="34"/>
  <c r="B3001" i="4"/>
  <c r="D3001" i="34"/>
  <c r="B2991" i="4"/>
  <c r="D2991" i="34"/>
  <c r="B2981" i="4"/>
  <c r="D2981" i="34"/>
  <c r="B2971" i="4"/>
  <c r="D2971" i="34"/>
  <c r="B2961" i="4"/>
  <c r="D2961" i="34"/>
  <c r="B2954" i="4"/>
  <c r="D2954" i="34"/>
  <c r="B2934" i="4"/>
  <c r="D2934" i="34"/>
  <c r="B2914" i="4"/>
  <c r="D2914" i="34"/>
  <c r="B2894" i="4"/>
  <c r="D2894" i="34"/>
  <c r="B2874" i="4"/>
  <c r="D2874" i="34"/>
  <c r="D3071" i="3"/>
  <c r="C3071" i="34"/>
  <c r="B3071" i="34"/>
  <c r="D3061" i="3"/>
  <c r="C3061" i="34"/>
  <c r="B3061" i="34"/>
  <c r="D3051" i="3"/>
  <c r="C3051" i="34"/>
  <c r="B3051" i="34"/>
  <c r="D3041" i="3"/>
  <c r="B3041" i="34"/>
  <c r="C3041" i="34"/>
  <c r="D3031" i="3"/>
  <c r="C3031" i="34"/>
  <c r="B3031" i="34"/>
  <c r="D3021" i="3"/>
  <c r="C3021" i="34"/>
  <c r="B3021" i="34"/>
  <c r="D3011" i="3"/>
  <c r="C3011" i="34"/>
  <c r="B3011" i="34"/>
  <c r="D3001" i="3"/>
  <c r="C3001" i="34"/>
  <c r="B3001" i="34"/>
  <c r="D2991" i="3"/>
  <c r="C2991" i="34"/>
  <c r="B2991" i="34"/>
  <c r="D2981" i="3"/>
  <c r="B2981" i="34"/>
  <c r="C2981" i="34"/>
  <c r="D2971" i="3"/>
  <c r="C2971" i="34"/>
  <c r="B2971" i="34"/>
  <c r="D2961" i="3"/>
  <c r="C2961" i="34"/>
  <c r="B2961" i="34"/>
  <c r="H3611" i="34"/>
  <c r="I3611" i="34"/>
  <c r="H3651" i="34"/>
  <c r="H4037" i="34"/>
  <c r="I3778" i="34"/>
  <c r="H3617" i="34"/>
  <c r="H3778" i="34"/>
  <c r="I3617" i="34"/>
  <c r="I4037" i="34"/>
  <c r="H3798" i="34"/>
  <c r="H3757" i="34"/>
  <c r="I3977" i="34"/>
  <c r="I3978" i="34"/>
  <c r="K3978" i="34"/>
  <c r="H3532" i="34"/>
  <c r="K3532" i="34"/>
  <c r="I3798" i="34"/>
  <c r="I3757" i="34"/>
  <c r="H3657" i="34"/>
  <c r="H3812" i="34"/>
  <c r="I3657" i="34"/>
  <c r="I3752" i="34"/>
  <c r="K3752" i="34"/>
  <c r="I3492" i="34"/>
  <c r="K3492" i="34"/>
  <c r="I3671" i="34"/>
  <c r="K3671" i="34"/>
  <c r="I3377" i="34"/>
  <c r="K3377" i="34"/>
  <c r="H3412" i="34"/>
  <c r="H3352" i="34"/>
  <c r="I3812" i="34"/>
  <c r="I3452" i="34"/>
  <c r="K3452" i="34"/>
  <c r="H3652" i="34"/>
  <c r="K3652" i="34"/>
  <c r="I3872" i="34"/>
  <c r="K3872" i="34"/>
  <c r="H3732" i="34"/>
  <c r="K3732" i="34"/>
  <c r="I3511" i="34"/>
  <c r="K3511" i="34"/>
  <c r="I3831" i="34"/>
  <c r="K3831" i="34"/>
  <c r="I3731" i="34"/>
  <c r="K3731" i="34"/>
  <c r="H3411" i="34"/>
  <c r="K3411" i="34"/>
  <c r="I3712" i="34"/>
  <c r="K3712" i="34"/>
  <c r="I3918" i="34"/>
  <c r="K3918" i="34"/>
  <c r="H3898" i="34"/>
  <c r="K3898" i="34"/>
  <c r="H3618" i="34"/>
  <c r="K3618" i="34"/>
  <c r="I3832" i="34"/>
  <c r="K3832" i="34"/>
  <c r="I3552" i="34"/>
  <c r="K3552" i="34"/>
  <c r="H3558" i="34"/>
  <c r="K3558" i="34"/>
  <c r="I3371" i="34"/>
  <c r="K3371" i="34"/>
  <c r="I3632" i="34"/>
  <c r="K3632" i="34"/>
  <c r="I3472" i="34"/>
  <c r="K3472" i="34"/>
  <c r="I3498" i="34"/>
  <c r="K3498" i="34"/>
  <c r="I3512" i="34"/>
  <c r="K3512" i="34"/>
  <c r="I3697" i="34"/>
  <c r="K3697" i="34"/>
  <c r="I3378" i="34"/>
  <c r="K3378" i="34"/>
  <c r="I3531" i="34"/>
  <c r="H3751" i="34"/>
  <c r="H3518" i="34"/>
  <c r="H3852" i="34"/>
  <c r="K3852" i="34"/>
  <c r="H3531" i="34"/>
  <c r="I3751" i="34"/>
  <c r="H3658" i="34"/>
  <c r="K3658" i="34"/>
  <c r="I3758" i="34"/>
  <c r="K3758" i="34"/>
  <c r="I3518" i="34"/>
  <c r="H3592" i="34"/>
  <c r="H3758" i="34"/>
  <c r="I3478" i="34"/>
  <c r="K3478" i="34"/>
  <c r="I3592" i="34"/>
  <c r="I3432" i="34"/>
  <c r="K3432" i="34"/>
  <c r="H3572" i="34"/>
  <c r="K3572" i="34"/>
  <c r="H3491" i="34"/>
  <c r="K3491" i="34"/>
  <c r="H3912" i="34"/>
  <c r="I4038" i="34"/>
  <c r="K4038" i="34"/>
  <c r="I3612" i="34"/>
  <c r="K3612" i="34"/>
  <c r="I3871" i="34"/>
  <c r="K3871" i="34"/>
  <c r="I3912" i="34"/>
  <c r="H3398" i="34"/>
  <c r="K3398" i="34"/>
  <c r="H3791" i="34"/>
  <c r="H3698" i="34"/>
  <c r="K3698" i="34"/>
  <c r="I3792" i="34"/>
  <c r="K3792" i="34"/>
  <c r="I3672" i="34"/>
  <c r="K3672" i="34"/>
  <c r="I3631" i="34"/>
  <c r="K3631" i="34"/>
  <c r="I3791" i="34"/>
  <c r="I3797" i="34"/>
  <c r="K3797" i="34"/>
  <c r="H3471" i="34"/>
  <c r="I3711" i="34"/>
  <c r="K3711" i="34"/>
  <c r="H3977" i="34"/>
  <c r="I3358" i="34"/>
  <c r="K3358" i="34"/>
  <c r="I3471" i="34"/>
  <c r="I3412" i="34"/>
  <c r="I3352" i="34"/>
  <c r="H3372" i="34"/>
  <c r="I3572" i="34"/>
  <c r="I3772" i="34"/>
  <c r="K3772" i="34"/>
  <c r="H3672" i="34"/>
  <c r="I3852" i="34"/>
  <c r="I3558" i="34"/>
  <c r="H3792" i="34"/>
  <c r="H3612" i="34"/>
  <c r="H3472" i="34"/>
  <c r="H3632" i="34"/>
  <c r="H3512" i="34"/>
  <c r="I3732" i="34"/>
  <c r="I3898" i="34"/>
  <c r="H3832" i="34"/>
  <c r="I3658" i="34"/>
  <c r="I3532" i="34"/>
  <c r="H3872" i="34"/>
  <c r="H3978" i="34"/>
  <c r="H3371" i="34"/>
  <c r="H3752" i="34"/>
  <c r="I3411" i="34"/>
  <c r="H3492" i="34"/>
  <c r="I3652" i="34"/>
  <c r="I3618" i="34"/>
  <c r="I3398" i="34"/>
  <c r="H3378" i="34"/>
  <c r="H3552" i="34"/>
  <c r="H3712" i="34"/>
  <c r="H3498" i="34"/>
  <c r="H3358" i="34"/>
  <c r="I3777" i="34"/>
  <c r="H3777" i="34"/>
  <c r="H4038" i="34"/>
  <c r="I3351" i="34"/>
  <c r="H3351" i="34"/>
  <c r="I3698" i="34"/>
  <c r="I3517" i="34"/>
  <c r="H3517" i="34"/>
  <c r="H3797" i="34"/>
  <c r="H3918" i="34"/>
  <c r="I3451" i="34"/>
  <c r="H3451" i="34"/>
  <c r="H3432" i="34"/>
  <c r="I3571" i="34"/>
  <c r="H3571" i="34"/>
  <c r="H3851" i="34"/>
  <c r="I3851" i="34"/>
  <c r="I3591" i="34"/>
  <c r="H3591" i="34"/>
  <c r="H3452" i="34"/>
  <c r="H3477" i="34"/>
  <c r="I3477" i="34"/>
  <c r="I3917" i="34"/>
  <c r="H3917" i="34"/>
  <c r="H3771" i="34"/>
  <c r="I3771" i="34"/>
  <c r="I3557" i="34"/>
  <c r="H3557" i="34"/>
  <c r="I3551" i="34"/>
  <c r="H3551" i="34"/>
  <c r="I3811" i="34"/>
  <c r="H3811" i="34"/>
  <c r="I3911" i="34"/>
  <c r="H3911" i="34"/>
  <c r="I3431" i="34"/>
  <c r="H3431" i="34"/>
  <c r="I3391" i="34"/>
  <c r="H3391" i="34"/>
  <c r="H3457" i="34"/>
  <c r="I3457" i="34"/>
  <c r="H3397" i="34"/>
  <c r="I3397" i="34"/>
  <c r="H3497" i="34"/>
  <c r="I3497" i="34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3" i="4"/>
  <c r="I3369" i="34" l="1"/>
  <c r="K3369" i="34"/>
  <c r="H3369" i="34"/>
  <c r="H3368" i="34"/>
  <c r="I3368" i="34"/>
  <c r="K3368" i="34"/>
  <c r="H3346" i="34"/>
  <c r="I3346" i="34"/>
  <c r="K3346" i="34"/>
  <c r="H3348" i="34"/>
  <c r="I3348" i="34"/>
  <c r="K3348" i="34"/>
  <c r="I3359" i="34"/>
  <c r="H3359" i="34"/>
  <c r="K3359" i="34"/>
  <c r="I3343" i="34"/>
  <c r="H3343" i="34"/>
  <c r="K3343" i="34"/>
  <c r="K3341" i="34"/>
  <c r="I3341" i="34"/>
  <c r="H3341" i="34"/>
  <c r="I3347" i="34"/>
  <c r="K3347" i="34"/>
  <c r="H3347" i="34"/>
  <c r="I3344" i="34"/>
  <c r="K3344" i="34"/>
  <c r="H3344" i="34"/>
  <c r="H3338" i="34"/>
  <c r="K3338" i="34"/>
  <c r="I3338" i="34"/>
  <c r="K3362" i="34"/>
  <c r="H3362" i="34"/>
  <c r="I3362" i="34"/>
  <c r="H3345" i="34"/>
  <c r="I3345" i="34"/>
  <c r="K3345" i="34"/>
  <c r="K3363" i="34"/>
  <c r="H3363" i="34"/>
  <c r="I3363" i="34"/>
  <c r="I3353" i="34"/>
  <c r="H3353" i="34"/>
  <c r="K3353" i="34"/>
  <c r="H3361" i="34"/>
  <c r="K3361" i="34"/>
  <c r="I3361" i="34"/>
  <c r="I3339" i="34"/>
  <c r="K3339" i="34"/>
  <c r="H3339" i="34"/>
  <c r="H3365" i="34"/>
  <c r="K3365" i="34"/>
  <c r="I3365" i="34"/>
  <c r="H3366" i="34"/>
  <c r="I3366" i="34"/>
  <c r="K3366" i="34"/>
  <c r="H3367" i="34"/>
  <c r="I3367" i="34"/>
  <c r="K3367" i="34"/>
  <c r="I3337" i="34"/>
  <c r="K3337" i="34"/>
  <c r="H3337" i="34"/>
  <c r="I3355" i="34"/>
  <c r="H3355" i="34"/>
  <c r="K3355" i="34"/>
  <c r="I3350" i="34"/>
  <c r="H3350" i="34"/>
  <c r="K3350" i="34"/>
  <c r="I3354" i="34"/>
  <c r="H3354" i="34"/>
  <c r="K3354" i="34"/>
  <c r="K3360" i="34"/>
  <c r="I3360" i="34"/>
  <c r="H3360" i="34"/>
  <c r="I3342" i="34"/>
  <c r="H3342" i="34"/>
  <c r="K3342" i="34"/>
  <c r="H3340" i="34"/>
  <c r="K3340" i="34"/>
  <c r="I3340" i="34"/>
  <c r="I3364" i="34"/>
  <c r="H3364" i="34"/>
  <c r="K3364" i="34"/>
  <c r="I3349" i="34"/>
  <c r="K3349" i="34"/>
  <c r="H3349" i="34"/>
  <c r="I3356" i="34"/>
  <c r="H3356" i="34"/>
  <c r="K3356" i="34"/>
  <c r="C11" i="34"/>
  <c r="B11" i="34"/>
  <c r="C71" i="34"/>
  <c r="B71" i="34"/>
  <c r="C111" i="34"/>
  <c r="B111" i="34"/>
  <c r="C191" i="34"/>
  <c r="B191" i="34"/>
  <c r="B231" i="34"/>
  <c r="C231" i="34"/>
  <c r="C271" i="34"/>
  <c r="B271" i="34"/>
  <c r="C331" i="34"/>
  <c r="B331" i="34"/>
  <c r="C451" i="34"/>
  <c r="B451" i="34"/>
  <c r="C551" i="34"/>
  <c r="B551" i="34"/>
  <c r="C591" i="34"/>
  <c r="B591" i="34"/>
  <c r="C631" i="34"/>
  <c r="B631" i="34"/>
  <c r="C671" i="34"/>
  <c r="B671" i="34"/>
  <c r="C731" i="34"/>
  <c r="B731" i="34"/>
  <c r="C791" i="34"/>
  <c r="B791" i="34"/>
  <c r="C851" i="34"/>
  <c r="B851" i="34"/>
  <c r="C891" i="34"/>
  <c r="B891" i="34"/>
  <c r="C931" i="34"/>
  <c r="B931" i="34"/>
  <c r="C971" i="34"/>
  <c r="B971" i="34"/>
  <c r="C1011" i="34"/>
  <c r="B1011" i="34"/>
  <c r="C1051" i="34"/>
  <c r="B1051" i="34"/>
  <c r="C1091" i="34"/>
  <c r="B1091" i="34"/>
  <c r="C1131" i="34"/>
  <c r="B1131" i="34"/>
  <c r="C1171" i="34"/>
  <c r="B1171" i="34"/>
  <c r="C1211" i="34"/>
  <c r="B1211" i="34"/>
  <c r="C1231" i="34"/>
  <c r="B1231" i="34"/>
  <c r="C1271" i="34"/>
  <c r="B1271" i="34"/>
  <c r="C1291" i="34"/>
  <c r="B1291" i="34"/>
  <c r="C1311" i="34"/>
  <c r="B1311" i="34"/>
  <c r="C1351" i="34"/>
  <c r="B1351" i="34"/>
  <c r="C1391" i="34"/>
  <c r="B1391" i="34"/>
  <c r="C1431" i="34"/>
  <c r="B1431" i="34"/>
  <c r="C1511" i="34"/>
  <c r="B1511" i="34"/>
  <c r="B1591" i="34"/>
  <c r="C1591" i="34"/>
  <c r="C1631" i="34"/>
  <c r="B1631" i="34"/>
  <c r="C1691" i="34"/>
  <c r="B1691" i="34"/>
  <c r="C1751" i="34"/>
  <c r="B1751" i="34"/>
  <c r="B1831" i="34"/>
  <c r="C1831" i="34"/>
  <c r="C1871" i="34"/>
  <c r="B1871" i="34"/>
  <c r="C1911" i="34"/>
  <c r="B1911" i="34"/>
  <c r="C1951" i="34"/>
  <c r="B1951" i="34"/>
  <c r="B1991" i="34"/>
  <c r="C1991" i="34"/>
  <c r="C2031" i="34"/>
  <c r="B2031" i="34"/>
  <c r="C2091" i="34"/>
  <c r="B2091" i="34"/>
  <c r="C2131" i="34"/>
  <c r="B2131" i="34"/>
  <c r="B2191" i="34"/>
  <c r="C2191" i="34"/>
  <c r="C2231" i="34"/>
  <c r="B2231" i="34"/>
  <c r="C2291" i="34"/>
  <c r="B2291" i="34"/>
  <c r="C2331" i="34"/>
  <c r="B2331" i="34"/>
  <c r="C2371" i="34"/>
  <c r="B2371" i="34"/>
  <c r="B2411" i="34"/>
  <c r="C2411" i="34"/>
  <c r="C2451" i="34"/>
  <c r="B2451" i="34"/>
  <c r="C2491" i="34"/>
  <c r="B2491" i="34"/>
  <c r="C2591" i="34"/>
  <c r="B2591" i="34"/>
  <c r="C2711" i="34"/>
  <c r="B2711" i="34"/>
  <c r="D2871" i="3"/>
  <c r="C2871" i="34"/>
  <c r="B2871" i="34"/>
  <c r="C32" i="34"/>
  <c r="B32" i="34"/>
  <c r="C112" i="34"/>
  <c r="B112" i="34"/>
  <c r="B172" i="34"/>
  <c r="C172" i="34"/>
  <c r="C212" i="34"/>
  <c r="B212" i="34"/>
  <c r="C252" i="34"/>
  <c r="B252" i="34"/>
  <c r="C292" i="34"/>
  <c r="B292" i="34"/>
  <c r="C332" i="34"/>
  <c r="B332" i="34"/>
  <c r="C372" i="34"/>
  <c r="B372" i="34"/>
  <c r="C412" i="34"/>
  <c r="B412" i="34"/>
  <c r="C452" i="34"/>
  <c r="B452" i="34"/>
  <c r="C472" i="34"/>
  <c r="B472" i="34"/>
  <c r="C512" i="34"/>
  <c r="B512" i="34"/>
  <c r="C532" i="34"/>
  <c r="B532" i="34"/>
  <c r="C572" i="34"/>
  <c r="B572" i="34"/>
  <c r="C592" i="34"/>
  <c r="B592" i="34"/>
  <c r="C632" i="34"/>
  <c r="B632" i="34"/>
  <c r="C652" i="34"/>
  <c r="B652" i="34"/>
  <c r="C672" i="34"/>
  <c r="B672" i="34"/>
  <c r="C712" i="34"/>
  <c r="B712" i="34"/>
  <c r="C752" i="34"/>
  <c r="B752" i="34"/>
  <c r="C792" i="34"/>
  <c r="B792" i="34"/>
  <c r="C832" i="34"/>
  <c r="B832" i="34"/>
  <c r="C872" i="34"/>
  <c r="B872" i="34"/>
  <c r="C912" i="34"/>
  <c r="B912" i="34"/>
  <c r="C972" i="34"/>
  <c r="B972" i="34"/>
  <c r="C1032" i="34"/>
  <c r="B1032" i="34"/>
  <c r="C1072" i="34"/>
  <c r="B1072" i="34"/>
  <c r="C1112" i="34"/>
  <c r="B1112" i="34"/>
  <c r="C1172" i="34"/>
  <c r="B1172" i="34"/>
  <c r="C1212" i="34"/>
  <c r="B1212" i="34"/>
  <c r="C1252" i="34"/>
  <c r="B1252" i="34"/>
  <c r="C1272" i="34"/>
  <c r="B1272" i="34"/>
  <c r="C1312" i="34"/>
  <c r="B1312" i="34"/>
  <c r="C1332" i="34"/>
  <c r="B1332" i="34"/>
  <c r="C1372" i="34"/>
  <c r="B1372" i="34"/>
  <c r="C1392" i="34"/>
  <c r="B1392" i="34"/>
  <c r="C1412" i="34"/>
  <c r="B1412" i="34"/>
  <c r="C1452" i="34"/>
  <c r="B1452" i="34"/>
  <c r="C1492" i="34"/>
  <c r="B1492" i="34"/>
  <c r="C1532" i="34"/>
  <c r="B1532" i="34"/>
  <c r="C1572" i="34"/>
  <c r="B1572" i="34"/>
  <c r="C1612" i="34"/>
  <c r="B1612" i="34"/>
  <c r="C1652" i="34"/>
  <c r="B1652" i="34"/>
  <c r="C1692" i="34"/>
  <c r="B1692" i="34"/>
  <c r="C1752" i="34"/>
  <c r="B1752" i="34"/>
  <c r="C1832" i="34"/>
  <c r="B1832" i="34"/>
  <c r="C1872" i="34"/>
  <c r="B1872" i="34"/>
  <c r="C1912" i="34"/>
  <c r="B1912" i="34"/>
  <c r="C1952" i="34"/>
  <c r="B1952" i="34"/>
  <c r="C1992" i="34"/>
  <c r="B1992" i="34"/>
  <c r="C2032" i="34"/>
  <c r="B2032" i="34"/>
  <c r="C2092" i="34"/>
  <c r="B2092" i="34"/>
  <c r="C2152" i="34"/>
  <c r="B2152" i="34"/>
  <c r="B2192" i="34"/>
  <c r="C2192" i="34"/>
  <c r="C2232" i="34"/>
  <c r="B2232" i="34"/>
  <c r="C2272" i="34"/>
  <c r="B2272" i="34"/>
  <c r="C2312" i="34"/>
  <c r="B2312" i="34"/>
  <c r="B2372" i="34"/>
  <c r="C2372" i="34"/>
  <c r="C2412" i="34"/>
  <c r="B2412" i="34"/>
  <c r="C2452" i="34"/>
  <c r="B2452" i="34"/>
  <c r="C2492" i="34"/>
  <c r="B2492" i="34"/>
  <c r="C2532" i="34"/>
  <c r="B2532" i="34"/>
  <c r="C2572" i="34"/>
  <c r="B2572" i="34"/>
  <c r="C2612" i="34"/>
  <c r="B2612" i="34"/>
  <c r="C2632" i="34"/>
  <c r="B2632" i="34"/>
  <c r="C2672" i="34"/>
  <c r="B2672" i="34"/>
  <c r="B2692" i="34"/>
  <c r="C2692" i="34"/>
  <c r="C2732" i="34"/>
  <c r="B2732" i="34"/>
  <c r="C2752" i="34"/>
  <c r="B2752" i="34"/>
  <c r="C2792" i="34"/>
  <c r="B2792" i="34"/>
  <c r="C2812" i="34"/>
  <c r="B2812" i="34"/>
  <c r="B2852" i="34"/>
  <c r="C2852" i="34"/>
  <c r="D2872" i="3"/>
  <c r="C2872" i="34"/>
  <c r="B2872" i="34"/>
  <c r="D2912" i="3"/>
  <c r="C2912" i="34"/>
  <c r="B2912" i="34"/>
  <c r="D2932" i="3"/>
  <c r="C2932" i="34"/>
  <c r="B2932" i="34"/>
  <c r="B33" i="34"/>
  <c r="C33" i="34"/>
  <c r="C73" i="34"/>
  <c r="B73" i="34"/>
  <c r="C113" i="34"/>
  <c r="B113" i="34"/>
  <c r="C133" i="34"/>
  <c r="B133" i="34"/>
  <c r="C173" i="34"/>
  <c r="B173" i="34"/>
  <c r="C213" i="34"/>
  <c r="B213" i="34"/>
  <c r="C253" i="34"/>
  <c r="B253" i="34"/>
  <c r="C273" i="34"/>
  <c r="B273" i="34"/>
  <c r="C313" i="34"/>
  <c r="B313" i="34"/>
  <c r="C353" i="34"/>
  <c r="B353" i="34"/>
  <c r="C393" i="34"/>
  <c r="B393" i="34"/>
  <c r="C473" i="34"/>
  <c r="B473" i="34"/>
  <c r="C533" i="34"/>
  <c r="B533" i="34"/>
  <c r="C573" i="34"/>
  <c r="B573" i="34"/>
  <c r="C613" i="34"/>
  <c r="B613" i="34"/>
  <c r="C653" i="34"/>
  <c r="B653" i="34"/>
  <c r="C693" i="34"/>
  <c r="B693" i="34"/>
  <c r="C733" i="34"/>
  <c r="B733" i="34"/>
  <c r="C753" i="34"/>
  <c r="B753" i="34"/>
  <c r="C793" i="34"/>
  <c r="B793" i="34"/>
  <c r="C813" i="34"/>
  <c r="B813" i="34"/>
  <c r="C833" i="34"/>
  <c r="B833" i="34"/>
  <c r="C853" i="34"/>
  <c r="B853" i="34"/>
  <c r="C893" i="34"/>
  <c r="B893" i="34"/>
  <c r="C933" i="34"/>
  <c r="B933" i="34"/>
  <c r="C953" i="34"/>
  <c r="B953" i="34"/>
  <c r="C973" i="34"/>
  <c r="B973" i="34"/>
  <c r="C993" i="34"/>
  <c r="B993" i="34"/>
  <c r="C1013" i="34"/>
  <c r="B1013" i="34"/>
  <c r="C1053" i="34"/>
  <c r="B1053" i="34"/>
  <c r="C1073" i="34"/>
  <c r="B1073" i="34"/>
  <c r="C1093" i="34"/>
  <c r="B1093" i="34"/>
  <c r="C1113" i="34"/>
  <c r="B1113" i="34"/>
  <c r="C1133" i="34"/>
  <c r="B1133" i="34"/>
  <c r="C1153" i="34"/>
  <c r="B1153" i="34"/>
  <c r="C1173" i="34"/>
  <c r="B1173" i="34"/>
  <c r="C1193" i="34"/>
  <c r="B1193" i="34"/>
  <c r="C1213" i="34"/>
  <c r="B1213" i="34"/>
  <c r="C1253" i="34"/>
  <c r="B1253" i="34"/>
  <c r="C1273" i="34"/>
  <c r="B1273" i="34"/>
  <c r="C1293" i="34"/>
  <c r="B1293" i="34"/>
  <c r="C1313" i="34"/>
  <c r="B1313" i="34"/>
  <c r="C1333" i="34"/>
  <c r="B1333" i="34"/>
  <c r="C1353" i="34"/>
  <c r="B1353" i="34"/>
  <c r="B1373" i="34"/>
  <c r="C1373" i="34"/>
  <c r="C1393" i="34"/>
  <c r="B1393" i="34"/>
  <c r="C1413" i="34"/>
  <c r="B1413" i="34"/>
  <c r="C1433" i="34"/>
  <c r="B1433" i="34"/>
  <c r="C1453" i="34"/>
  <c r="B1453" i="34"/>
  <c r="C1473" i="34"/>
  <c r="B1473" i="34"/>
  <c r="C1493" i="34"/>
  <c r="B1493" i="34"/>
  <c r="C1533" i="34"/>
  <c r="B1533" i="34"/>
  <c r="C1593" i="34"/>
  <c r="B1593" i="34"/>
  <c r="C1633" i="34"/>
  <c r="B1633" i="34"/>
  <c r="C1673" i="34"/>
  <c r="B1673" i="34"/>
  <c r="C1753" i="34"/>
  <c r="B1753" i="34"/>
  <c r="C1793" i="34"/>
  <c r="B1793" i="34"/>
  <c r="C1833" i="34"/>
  <c r="B1833" i="34"/>
  <c r="C1873" i="34"/>
  <c r="B1873" i="34"/>
  <c r="C1913" i="34"/>
  <c r="B1913" i="34"/>
  <c r="C1953" i="34"/>
  <c r="B1953" i="34"/>
  <c r="C1993" i="34"/>
  <c r="B1993" i="34"/>
  <c r="C2033" i="34"/>
  <c r="B2033" i="34"/>
  <c r="C2073" i="34"/>
  <c r="B2073" i="34"/>
  <c r="C2113" i="34"/>
  <c r="B2113" i="34"/>
  <c r="C2153" i="34"/>
  <c r="B2153" i="34"/>
  <c r="C2173" i="34"/>
  <c r="B2173" i="34"/>
  <c r="C2213" i="34"/>
  <c r="B2213" i="34"/>
  <c r="C2253" i="34"/>
  <c r="B2253" i="34"/>
  <c r="C2313" i="34"/>
  <c r="B2313" i="34"/>
  <c r="C2373" i="34"/>
  <c r="B2373" i="34"/>
  <c r="C2413" i="34"/>
  <c r="B2413" i="34"/>
  <c r="C2453" i="34"/>
  <c r="B2453" i="34"/>
  <c r="C2473" i="34"/>
  <c r="B2473" i="34"/>
  <c r="C2533" i="34"/>
  <c r="B2533" i="34"/>
  <c r="C2573" i="34"/>
  <c r="B2573" i="34"/>
  <c r="C2613" i="34"/>
  <c r="B2613" i="34"/>
  <c r="C2633" i="34"/>
  <c r="B2633" i="34"/>
  <c r="C2673" i="34"/>
  <c r="B2673" i="34"/>
  <c r="C2713" i="34"/>
  <c r="B2713" i="34"/>
  <c r="C2753" i="34"/>
  <c r="B2753" i="34"/>
  <c r="B2793" i="34"/>
  <c r="C2793" i="34"/>
  <c r="C2853" i="34"/>
  <c r="B2853" i="34"/>
  <c r="D2933" i="3"/>
  <c r="C2933" i="34"/>
  <c r="B2933" i="34"/>
  <c r="C391" i="34"/>
  <c r="B391" i="34"/>
  <c r="C1132" i="34"/>
  <c r="B1132" i="34"/>
  <c r="C491" i="34"/>
  <c r="B491" i="34"/>
  <c r="C1772" i="34"/>
  <c r="B1772" i="34"/>
  <c r="C13" i="34"/>
  <c r="B13" i="34"/>
  <c r="C371" i="34"/>
  <c r="B371" i="34"/>
  <c r="C1472" i="34"/>
  <c r="B1472" i="34"/>
  <c r="C413" i="34"/>
  <c r="B413" i="34"/>
  <c r="C531" i="34"/>
  <c r="B531" i="34"/>
  <c r="C1712" i="34"/>
  <c r="B1712" i="34"/>
  <c r="C913" i="34"/>
  <c r="B913" i="34"/>
  <c r="C31" i="34"/>
  <c r="B31" i="34"/>
  <c r="C51" i="34"/>
  <c r="B51" i="34"/>
  <c r="C91" i="34"/>
  <c r="B91" i="34"/>
  <c r="C131" i="34"/>
  <c r="B131" i="34"/>
  <c r="C151" i="34"/>
  <c r="B151" i="34"/>
  <c r="C171" i="34"/>
  <c r="B171" i="34"/>
  <c r="C211" i="34"/>
  <c r="B211" i="34"/>
  <c r="C251" i="34"/>
  <c r="B251" i="34"/>
  <c r="C291" i="34"/>
  <c r="B291" i="34"/>
  <c r="B311" i="34"/>
  <c r="C311" i="34"/>
  <c r="C351" i="34"/>
  <c r="B351" i="34"/>
  <c r="C411" i="34"/>
  <c r="B411" i="34"/>
  <c r="C431" i="34"/>
  <c r="B431" i="34"/>
  <c r="C471" i="34"/>
  <c r="B471" i="34"/>
  <c r="C511" i="34"/>
  <c r="B511" i="34"/>
  <c r="C571" i="34"/>
  <c r="B571" i="34"/>
  <c r="C611" i="34"/>
  <c r="B611" i="34"/>
  <c r="C651" i="34"/>
  <c r="B651" i="34"/>
  <c r="C691" i="34"/>
  <c r="B691" i="34"/>
  <c r="C711" i="34"/>
  <c r="B711" i="34"/>
  <c r="C751" i="34"/>
  <c r="B751" i="34"/>
  <c r="C771" i="34"/>
  <c r="B771" i="34"/>
  <c r="C811" i="34"/>
  <c r="B811" i="34"/>
  <c r="C831" i="34"/>
  <c r="B831" i="34"/>
  <c r="B871" i="34"/>
  <c r="C871" i="34"/>
  <c r="C911" i="34"/>
  <c r="B911" i="34"/>
  <c r="C951" i="34"/>
  <c r="B951" i="34"/>
  <c r="C991" i="34"/>
  <c r="B991" i="34"/>
  <c r="C1031" i="34"/>
  <c r="B1031" i="34"/>
  <c r="C1071" i="34"/>
  <c r="B1071" i="34"/>
  <c r="C1111" i="34"/>
  <c r="B1111" i="34"/>
  <c r="C1151" i="34"/>
  <c r="B1151" i="34"/>
  <c r="C1191" i="34"/>
  <c r="B1191" i="34"/>
  <c r="C1251" i="34"/>
  <c r="B1251" i="34"/>
  <c r="C1331" i="34"/>
  <c r="B1331" i="34"/>
  <c r="C1371" i="34"/>
  <c r="B1371" i="34"/>
  <c r="C1411" i="34"/>
  <c r="B1411" i="34"/>
  <c r="C1451" i="34"/>
  <c r="B1451" i="34"/>
  <c r="C1471" i="34"/>
  <c r="B1471" i="34"/>
  <c r="C1491" i="34"/>
  <c r="B1491" i="34"/>
  <c r="C1531" i="34"/>
  <c r="B1531" i="34"/>
  <c r="C1551" i="34"/>
  <c r="B1551" i="34"/>
  <c r="C1571" i="34"/>
  <c r="B1571" i="34"/>
  <c r="C1611" i="34"/>
  <c r="B1611" i="34"/>
  <c r="C1651" i="34"/>
  <c r="B1651" i="34"/>
  <c r="B1671" i="34"/>
  <c r="C1671" i="34"/>
  <c r="C1711" i="34"/>
  <c r="B1711" i="34"/>
  <c r="C1731" i="34"/>
  <c r="B1731" i="34"/>
  <c r="C1771" i="34"/>
  <c r="B1771" i="34"/>
  <c r="C1791" i="34"/>
  <c r="B1791" i="34"/>
  <c r="C1811" i="34"/>
  <c r="B1811" i="34"/>
  <c r="C1851" i="34"/>
  <c r="B1851" i="34"/>
  <c r="B1891" i="34"/>
  <c r="C1891" i="34"/>
  <c r="C1931" i="34"/>
  <c r="B1931" i="34"/>
  <c r="C1971" i="34"/>
  <c r="B1971" i="34"/>
  <c r="C2011" i="34"/>
  <c r="B2011" i="34"/>
  <c r="B2051" i="34"/>
  <c r="C2051" i="34"/>
  <c r="C2071" i="34"/>
  <c r="B2071" i="34"/>
  <c r="C2111" i="34"/>
  <c r="B2111" i="34"/>
  <c r="C2151" i="34"/>
  <c r="B2151" i="34"/>
  <c r="C2171" i="34"/>
  <c r="B2171" i="34"/>
  <c r="C2211" i="34"/>
  <c r="B2211" i="34"/>
  <c r="C2251" i="34"/>
  <c r="B2251" i="34"/>
  <c r="C2271" i="34"/>
  <c r="B2271" i="34"/>
  <c r="C2311" i="34"/>
  <c r="B2311" i="34"/>
  <c r="C2351" i="34"/>
  <c r="B2351" i="34"/>
  <c r="C2391" i="34"/>
  <c r="B2391" i="34"/>
  <c r="C2431" i="34"/>
  <c r="B2431" i="34"/>
  <c r="C2471" i="34"/>
  <c r="B2471" i="34"/>
  <c r="C2511" i="34"/>
  <c r="B2511" i="34"/>
  <c r="C2531" i="34"/>
  <c r="B2531" i="34"/>
  <c r="C2551" i="34"/>
  <c r="B2551" i="34"/>
  <c r="C2571" i="34"/>
  <c r="B2571" i="34"/>
  <c r="C2611" i="34"/>
  <c r="B2611" i="34"/>
  <c r="C2631" i="34"/>
  <c r="B2631" i="34"/>
  <c r="C2651" i="34"/>
  <c r="B2651" i="34"/>
  <c r="C2671" i="34"/>
  <c r="B2671" i="34"/>
  <c r="B2691" i="34"/>
  <c r="C2691" i="34"/>
  <c r="C2731" i="34"/>
  <c r="B2731" i="34"/>
  <c r="C2751" i="34"/>
  <c r="B2751" i="34"/>
  <c r="C2771" i="34"/>
  <c r="B2771" i="34"/>
  <c r="C2791" i="34"/>
  <c r="B2791" i="34"/>
  <c r="C2811" i="34"/>
  <c r="B2811" i="34"/>
  <c r="B2831" i="34"/>
  <c r="C2831" i="34"/>
  <c r="C2851" i="34"/>
  <c r="B2851" i="34"/>
  <c r="D2891" i="3"/>
  <c r="C2891" i="34"/>
  <c r="B2891" i="34"/>
  <c r="D2911" i="3"/>
  <c r="C2911" i="34"/>
  <c r="B2911" i="34"/>
  <c r="D2931" i="3"/>
  <c r="C2931" i="34"/>
  <c r="B2931" i="34"/>
  <c r="D2951" i="3"/>
  <c r="C2951" i="34"/>
  <c r="B2951" i="34"/>
  <c r="C12" i="34"/>
  <c r="B12" i="34"/>
  <c r="C52" i="34"/>
  <c r="B52" i="34"/>
  <c r="C72" i="34"/>
  <c r="B72" i="34"/>
  <c r="C92" i="34"/>
  <c r="B92" i="34"/>
  <c r="C132" i="34"/>
  <c r="B132" i="34"/>
  <c r="C152" i="34"/>
  <c r="B152" i="34"/>
  <c r="C192" i="34"/>
  <c r="B192" i="34"/>
  <c r="B232" i="34"/>
  <c r="C232" i="34"/>
  <c r="C272" i="34"/>
  <c r="B272" i="34"/>
  <c r="C312" i="34"/>
  <c r="B312" i="34"/>
  <c r="C352" i="34"/>
  <c r="B352" i="34"/>
  <c r="C392" i="34"/>
  <c r="B392" i="34"/>
  <c r="C432" i="34"/>
  <c r="B432" i="34"/>
  <c r="C492" i="34"/>
  <c r="B492" i="34"/>
  <c r="C552" i="34"/>
  <c r="B552" i="34"/>
  <c r="C612" i="34"/>
  <c r="B612" i="34"/>
  <c r="C692" i="34"/>
  <c r="B692" i="34"/>
  <c r="C732" i="34"/>
  <c r="B732" i="34"/>
  <c r="C772" i="34"/>
  <c r="B772" i="34"/>
  <c r="C812" i="34"/>
  <c r="B812" i="34"/>
  <c r="C852" i="34"/>
  <c r="B852" i="34"/>
  <c r="C892" i="34"/>
  <c r="B892" i="34"/>
  <c r="C932" i="34"/>
  <c r="B932" i="34"/>
  <c r="C952" i="34"/>
  <c r="B952" i="34"/>
  <c r="C992" i="34"/>
  <c r="B992" i="34"/>
  <c r="C1012" i="34"/>
  <c r="B1012" i="34"/>
  <c r="C1052" i="34"/>
  <c r="B1052" i="34"/>
  <c r="C1092" i="34"/>
  <c r="B1092" i="34"/>
  <c r="C1152" i="34"/>
  <c r="B1152" i="34"/>
  <c r="C1192" i="34"/>
  <c r="B1192" i="34"/>
  <c r="C1232" i="34"/>
  <c r="B1232" i="34"/>
  <c r="C1292" i="34"/>
  <c r="B1292" i="34"/>
  <c r="C1352" i="34"/>
  <c r="B1352" i="34"/>
  <c r="C1432" i="34"/>
  <c r="B1432" i="34"/>
  <c r="C1512" i="34"/>
  <c r="B1512" i="34"/>
  <c r="C1552" i="34"/>
  <c r="B1552" i="34"/>
  <c r="C1592" i="34"/>
  <c r="B1592" i="34"/>
  <c r="C1632" i="34"/>
  <c r="B1632" i="34"/>
  <c r="C1672" i="34"/>
  <c r="B1672" i="34"/>
  <c r="C1732" i="34"/>
  <c r="B1732" i="34"/>
  <c r="C1792" i="34"/>
  <c r="B1792" i="34"/>
  <c r="C1812" i="34"/>
  <c r="B1812" i="34"/>
  <c r="C1852" i="34"/>
  <c r="B1852" i="34"/>
  <c r="B1892" i="34"/>
  <c r="C1892" i="34"/>
  <c r="C1932" i="34"/>
  <c r="B1932" i="34"/>
  <c r="C1972" i="34"/>
  <c r="B1972" i="34"/>
  <c r="C2012" i="34"/>
  <c r="B2012" i="34"/>
  <c r="C2052" i="34"/>
  <c r="B2052" i="34"/>
  <c r="C2072" i="34"/>
  <c r="B2072" i="34"/>
  <c r="C2112" i="34"/>
  <c r="B2112" i="34"/>
  <c r="C2132" i="34"/>
  <c r="B2132" i="34"/>
  <c r="C2172" i="34"/>
  <c r="B2172" i="34"/>
  <c r="C2212" i="34"/>
  <c r="B2212" i="34"/>
  <c r="C2252" i="34"/>
  <c r="B2252" i="34"/>
  <c r="C2292" i="34"/>
  <c r="B2292" i="34"/>
  <c r="C2332" i="34"/>
  <c r="B2332" i="34"/>
  <c r="C2352" i="34"/>
  <c r="B2352" i="34"/>
  <c r="C2392" i="34"/>
  <c r="B2392" i="34"/>
  <c r="B2432" i="34"/>
  <c r="C2432" i="34"/>
  <c r="C2472" i="34"/>
  <c r="B2472" i="34"/>
  <c r="C2512" i="34"/>
  <c r="B2512" i="34"/>
  <c r="C2552" i="34"/>
  <c r="B2552" i="34"/>
  <c r="C2592" i="34"/>
  <c r="B2592" i="34"/>
  <c r="C2652" i="34"/>
  <c r="B2652" i="34"/>
  <c r="C2712" i="34"/>
  <c r="B2712" i="34"/>
  <c r="C2772" i="34"/>
  <c r="B2772" i="34"/>
  <c r="B2832" i="34"/>
  <c r="C2832" i="34"/>
  <c r="D2892" i="3"/>
  <c r="C2892" i="34"/>
  <c r="B2892" i="34"/>
  <c r="D2952" i="3"/>
  <c r="C2952" i="34"/>
  <c r="B2952" i="34"/>
  <c r="C53" i="34"/>
  <c r="B53" i="34"/>
  <c r="C93" i="34"/>
  <c r="B93" i="34"/>
  <c r="C153" i="34"/>
  <c r="B153" i="34"/>
  <c r="C193" i="34"/>
  <c r="B193" i="34"/>
  <c r="C233" i="34"/>
  <c r="B233" i="34"/>
  <c r="C293" i="34"/>
  <c r="B293" i="34"/>
  <c r="C333" i="34"/>
  <c r="B333" i="34"/>
  <c r="C373" i="34"/>
  <c r="B373" i="34"/>
  <c r="C433" i="34"/>
  <c r="B433" i="34"/>
  <c r="C453" i="34"/>
  <c r="B453" i="34"/>
  <c r="C493" i="34"/>
  <c r="B493" i="34"/>
  <c r="C513" i="34"/>
  <c r="B513" i="34"/>
  <c r="C553" i="34"/>
  <c r="B553" i="34"/>
  <c r="C593" i="34"/>
  <c r="B593" i="34"/>
  <c r="C633" i="34"/>
  <c r="B633" i="34"/>
  <c r="C673" i="34"/>
  <c r="B673" i="34"/>
  <c r="C713" i="34"/>
  <c r="B713" i="34"/>
  <c r="C773" i="34"/>
  <c r="B773" i="34"/>
  <c r="C873" i="34"/>
  <c r="B873" i="34"/>
  <c r="C1033" i="34"/>
  <c r="B1033" i="34"/>
  <c r="C1233" i="34"/>
  <c r="B1233" i="34"/>
  <c r="C1513" i="34"/>
  <c r="B1513" i="34"/>
  <c r="C1553" i="34"/>
  <c r="B1553" i="34"/>
  <c r="C1573" i="34"/>
  <c r="B1573" i="34"/>
  <c r="C1613" i="34"/>
  <c r="B1613" i="34"/>
  <c r="C1653" i="34"/>
  <c r="B1653" i="34"/>
  <c r="C1693" i="34"/>
  <c r="B1693" i="34"/>
  <c r="C1713" i="34"/>
  <c r="B1713" i="34"/>
  <c r="C1733" i="34"/>
  <c r="B1733" i="34"/>
  <c r="C1773" i="34"/>
  <c r="B1773" i="34"/>
  <c r="C1813" i="34"/>
  <c r="B1813" i="34"/>
  <c r="C1853" i="34"/>
  <c r="B1853" i="34"/>
  <c r="C1893" i="34"/>
  <c r="B1893" i="34"/>
  <c r="B1933" i="34"/>
  <c r="C1933" i="34"/>
  <c r="C1973" i="34"/>
  <c r="B1973" i="34"/>
  <c r="C2013" i="34"/>
  <c r="B2013" i="34"/>
  <c r="C2053" i="34"/>
  <c r="B2053" i="34"/>
  <c r="C2093" i="34"/>
  <c r="B2093" i="34"/>
  <c r="C2133" i="34"/>
  <c r="B2133" i="34"/>
  <c r="C2193" i="34"/>
  <c r="B2193" i="34"/>
  <c r="C2233" i="34"/>
  <c r="B2233" i="34"/>
  <c r="C2273" i="34"/>
  <c r="B2273" i="34"/>
  <c r="C2293" i="34"/>
  <c r="B2293" i="34"/>
  <c r="C2333" i="34"/>
  <c r="B2333" i="34"/>
  <c r="C2353" i="34"/>
  <c r="B2353" i="34"/>
  <c r="C2393" i="34"/>
  <c r="B2393" i="34"/>
  <c r="C2433" i="34"/>
  <c r="B2433" i="34"/>
  <c r="C2493" i="34"/>
  <c r="B2493" i="34"/>
  <c r="C2513" i="34"/>
  <c r="B2513" i="34"/>
  <c r="C2553" i="34"/>
  <c r="B2553" i="34"/>
  <c r="C2593" i="34"/>
  <c r="B2593" i="34"/>
  <c r="C2653" i="34"/>
  <c r="B2653" i="34"/>
  <c r="B2693" i="34"/>
  <c r="C2693" i="34"/>
  <c r="C2733" i="34"/>
  <c r="B2733" i="34"/>
  <c r="C2773" i="34"/>
  <c r="B2773" i="34"/>
  <c r="C2813" i="34"/>
  <c r="B2813" i="34"/>
  <c r="C2833" i="34"/>
  <c r="B2833" i="34"/>
  <c r="D2873" i="3"/>
  <c r="B2873" i="34"/>
  <c r="C2873" i="34"/>
  <c r="D2893" i="3"/>
  <c r="B2893" i="34"/>
  <c r="C2893" i="34"/>
  <c r="D2913" i="3"/>
  <c r="C2913" i="34"/>
  <c r="B2913" i="34"/>
  <c r="D2953" i="3"/>
  <c r="C2953" i="34"/>
  <c r="B2953" i="34"/>
  <c r="C34" i="34"/>
  <c r="B34" i="34"/>
  <c r="C74" i="34"/>
  <c r="B74" i="34"/>
  <c r="C134" i="34"/>
  <c r="B134" i="34"/>
  <c r="C174" i="34"/>
  <c r="B174" i="34"/>
  <c r="C214" i="34"/>
  <c r="B214" i="34"/>
  <c r="C254" i="34"/>
  <c r="B254" i="34"/>
  <c r="C294" i="34"/>
  <c r="B294" i="34"/>
  <c r="C314" i="34"/>
  <c r="B314" i="34"/>
  <c r="C354" i="34"/>
  <c r="B354" i="34"/>
  <c r="C394" i="34"/>
  <c r="B394" i="34"/>
  <c r="C414" i="34"/>
  <c r="B414" i="34"/>
  <c r="C434" i="34"/>
  <c r="B434" i="34"/>
  <c r="C474" i="34"/>
  <c r="B474" i="34"/>
  <c r="C514" i="34"/>
  <c r="B514" i="34"/>
  <c r="C554" i="34"/>
  <c r="B554" i="34"/>
  <c r="C594" i="34"/>
  <c r="B594" i="34"/>
  <c r="C614" i="34"/>
  <c r="B614" i="34"/>
  <c r="C654" i="34"/>
  <c r="B654" i="34"/>
  <c r="C714" i="34"/>
  <c r="B714" i="34"/>
  <c r="C754" i="34"/>
  <c r="B754" i="34"/>
  <c r="C814" i="34"/>
  <c r="B814" i="34"/>
  <c r="C834" i="34"/>
  <c r="B834" i="34"/>
  <c r="C874" i="34"/>
  <c r="B874" i="34"/>
  <c r="C914" i="34"/>
  <c r="B914" i="34"/>
  <c r="C954" i="34"/>
  <c r="B954" i="34"/>
  <c r="C994" i="34"/>
  <c r="B994" i="34"/>
  <c r="C1034" i="34"/>
  <c r="B1034" i="34"/>
  <c r="C1074" i="34"/>
  <c r="B1074" i="34"/>
  <c r="C1114" i="34"/>
  <c r="B1114" i="34"/>
  <c r="C1154" i="34"/>
  <c r="B1154" i="34"/>
  <c r="C1194" i="34"/>
  <c r="B1194" i="34"/>
  <c r="C1234" i="34"/>
  <c r="B1234" i="34"/>
  <c r="C1274" i="34"/>
  <c r="B1274" i="34"/>
  <c r="C1314" i="34"/>
  <c r="B1314" i="34"/>
  <c r="C1354" i="34"/>
  <c r="B1354" i="34"/>
  <c r="C1394" i="34"/>
  <c r="B1394" i="34"/>
  <c r="C1434" i="34"/>
  <c r="B1434" i="34"/>
  <c r="C1474" i="34"/>
  <c r="B1474" i="34"/>
  <c r="C1514" i="34"/>
  <c r="B1514" i="34"/>
  <c r="C1554" i="34"/>
  <c r="B1554" i="34"/>
  <c r="C1594" i="34"/>
  <c r="B1594" i="34"/>
  <c r="C1634" i="34"/>
  <c r="B1634" i="34"/>
  <c r="C1714" i="34"/>
  <c r="B1714" i="34"/>
  <c r="C1834" i="34"/>
  <c r="B1834" i="34"/>
  <c r="C1874" i="34"/>
  <c r="B1874" i="34"/>
  <c r="C1914" i="34"/>
  <c r="B1914" i="34"/>
  <c r="C1934" i="34"/>
  <c r="B1934" i="34"/>
  <c r="C1974" i="34"/>
  <c r="B1974" i="34"/>
  <c r="C2014" i="34"/>
  <c r="B2014" i="34"/>
  <c r="B2054" i="34"/>
  <c r="C2054" i="34"/>
  <c r="C2094" i="34"/>
  <c r="B2094" i="34"/>
  <c r="C2134" i="34"/>
  <c r="B2134" i="34"/>
  <c r="C2174" i="34"/>
  <c r="B2174" i="34"/>
  <c r="C2214" i="34"/>
  <c r="B2214" i="34"/>
  <c r="C2254" i="34"/>
  <c r="B2254" i="34"/>
  <c r="C2294" i="34"/>
  <c r="B2294" i="34"/>
  <c r="C2334" i="34"/>
  <c r="B2334" i="34"/>
  <c r="C2374" i="34"/>
  <c r="B2374" i="34"/>
  <c r="C2414" i="34"/>
  <c r="B2414" i="34"/>
  <c r="C2434" i="34"/>
  <c r="B2434" i="34"/>
  <c r="C2474" i="34"/>
  <c r="B2474" i="34"/>
  <c r="C2514" i="34"/>
  <c r="B2514" i="34"/>
  <c r="C2534" i="34"/>
  <c r="B2534" i="34"/>
  <c r="C2574" i="34"/>
  <c r="B2574" i="34"/>
  <c r="C2614" i="34"/>
  <c r="B2614" i="34"/>
  <c r="C2634" i="34"/>
  <c r="B2634" i="34"/>
  <c r="C2674" i="34"/>
  <c r="B2674" i="34"/>
  <c r="C2694" i="34"/>
  <c r="B2694" i="34"/>
  <c r="C2734" i="34"/>
  <c r="B2734" i="34"/>
  <c r="C2754" i="34"/>
  <c r="B2754" i="34"/>
  <c r="C2774" i="34"/>
  <c r="B2774" i="34"/>
  <c r="C2814" i="34"/>
  <c r="B2814" i="34"/>
  <c r="C2834" i="34"/>
  <c r="B2834" i="34"/>
  <c r="D2874" i="3"/>
  <c r="C2874" i="34"/>
  <c r="B2874" i="34"/>
  <c r="D2914" i="3"/>
  <c r="C2914" i="34"/>
  <c r="B2914" i="34"/>
  <c r="D2954" i="3"/>
  <c r="C2954" i="34"/>
  <c r="B2954" i="34"/>
  <c r="C35" i="34"/>
  <c r="B35" i="34"/>
  <c r="C75" i="34"/>
  <c r="B75" i="34"/>
  <c r="C115" i="34"/>
  <c r="B115" i="34"/>
  <c r="C155" i="34"/>
  <c r="B155" i="34"/>
  <c r="C195" i="34"/>
  <c r="B195" i="34"/>
  <c r="C235" i="34"/>
  <c r="B235" i="34"/>
  <c r="C275" i="34"/>
  <c r="B275" i="34"/>
  <c r="C315" i="34"/>
  <c r="B315" i="34"/>
  <c r="C335" i="34"/>
  <c r="B335" i="34"/>
  <c r="C375" i="34"/>
  <c r="B375" i="34"/>
  <c r="C415" i="34"/>
  <c r="B415" i="34"/>
  <c r="C455" i="34"/>
  <c r="B455" i="34"/>
  <c r="C495" i="34"/>
  <c r="B495" i="34"/>
  <c r="C535" i="34"/>
  <c r="B535" i="34"/>
  <c r="C575" i="34"/>
  <c r="B575" i="34"/>
  <c r="C615" i="34"/>
  <c r="B615" i="34"/>
  <c r="C655" i="34"/>
  <c r="B655" i="34"/>
  <c r="C675" i="34"/>
  <c r="B675" i="34"/>
  <c r="C715" i="34"/>
  <c r="B715" i="34"/>
  <c r="C755" i="34"/>
  <c r="B755" i="34"/>
  <c r="C815" i="34"/>
  <c r="B815" i="34"/>
  <c r="C855" i="34"/>
  <c r="B855" i="34"/>
  <c r="C915" i="34"/>
  <c r="B915" i="34"/>
  <c r="C955" i="34"/>
  <c r="B955" i="34"/>
  <c r="C995" i="34"/>
  <c r="B995" i="34"/>
  <c r="C1055" i="34"/>
  <c r="B1055" i="34"/>
  <c r="C1095" i="34"/>
  <c r="B1095" i="34"/>
  <c r="C1135" i="34"/>
  <c r="B1135" i="34"/>
  <c r="C1175" i="34"/>
  <c r="B1175" i="34"/>
  <c r="C1215" i="34"/>
  <c r="B1215" i="34"/>
  <c r="C1255" i="34"/>
  <c r="B1255" i="34"/>
  <c r="C1295" i="34"/>
  <c r="B1295" i="34"/>
  <c r="C1335" i="34"/>
  <c r="B1335" i="34"/>
  <c r="C1355" i="34"/>
  <c r="B1355" i="34"/>
  <c r="C1375" i="34"/>
  <c r="B1375" i="34"/>
  <c r="C1415" i="34"/>
  <c r="B1415" i="34"/>
  <c r="C1435" i="34"/>
  <c r="B1435" i="34"/>
  <c r="C1475" i="34"/>
  <c r="B1475" i="34"/>
  <c r="C1515" i="34"/>
  <c r="B1515" i="34"/>
  <c r="C1575" i="34"/>
  <c r="B1575" i="34"/>
  <c r="C1655" i="34"/>
  <c r="B1655" i="34"/>
  <c r="C1695" i="34"/>
  <c r="B1695" i="34"/>
  <c r="C1735" i="34"/>
  <c r="B1735" i="34"/>
  <c r="C1755" i="34"/>
  <c r="B1755" i="34"/>
  <c r="C1795" i="34"/>
  <c r="B1795" i="34"/>
  <c r="C1815" i="34"/>
  <c r="B1815" i="34"/>
  <c r="C1855" i="34"/>
  <c r="B1855" i="34"/>
  <c r="C1895" i="34"/>
  <c r="B1895" i="34"/>
  <c r="C1955" i="34"/>
  <c r="B1955" i="34"/>
  <c r="C2015" i="34"/>
  <c r="B2015" i="34"/>
  <c r="B2075" i="34"/>
  <c r="C2075" i="34"/>
  <c r="C2175" i="34"/>
  <c r="B2175" i="34"/>
  <c r="C2215" i="34"/>
  <c r="B2215" i="34"/>
  <c r="C2255" i="34"/>
  <c r="B2255" i="34"/>
  <c r="C2295" i="34"/>
  <c r="B2295" i="34"/>
  <c r="C2335" i="34"/>
  <c r="B2335" i="34"/>
  <c r="C2375" i="34"/>
  <c r="B2375" i="34"/>
  <c r="C2455" i="34"/>
  <c r="B2455" i="34"/>
  <c r="C2495" i="34"/>
  <c r="B2495" i="34"/>
  <c r="C2535" i="34"/>
  <c r="B2535" i="34"/>
  <c r="C2575" i="34"/>
  <c r="B2575" i="34"/>
  <c r="C2615" i="34"/>
  <c r="B2615" i="34"/>
  <c r="C2655" i="34"/>
  <c r="B2655" i="34"/>
  <c r="C2675" i="34"/>
  <c r="B2675" i="34"/>
  <c r="C2715" i="34"/>
  <c r="B2715" i="34"/>
  <c r="C2735" i="34"/>
  <c r="B2735" i="34"/>
  <c r="C2755" i="34"/>
  <c r="B2755" i="34"/>
  <c r="C2795" i="34"/>
  <c r="B2795" i="34"/>
  <c r="C2835" i="34"/>
  <c r="B2835" i="34"/>
  <c r="D2875" i="3"/>
  <c r="C2875" i="34"/>
  <c r="B2875" i="34"/>
  <c r="D2915" i="3"/>
  <c r="C2915" i="34"/>
  <c r="B2915" i="34"/>
  <c r="D2955" i="3"/>
  <c r="C2955" i="34"/>
  <c r="B2955" i="34"/>
  <c r="C36" i="34"/>
  <c r="B36" i="34"/>
  <c r="C76" i="34"/>
  <c r="B76" i="34"/>
  <c r="C116" i="34"/>
  <c r="B116" i="34"/>
  <c r="C156" i="34"/>
  <c r="B156" i="34"/>
  <c r="C196" i="34"/>
  <c r="B196" i="34"/>
  <c r="C276" i="34"/>
  <c r="B276" i="34"/>
  <c r="C376" i="34"/>
  <c r="B376" i="34"/>
  <c r="C396" i="34"/>
  <c r="B396" i="34"/>
  <c r="C456" i="34"/>
  <c r="B456" i="34"/>
  <c r="C496" i="34"/>
  <c r="B496" i="34"/>
  <c r="C576" i="34"/>
  <c r="B576" i="34"/>
  <c r="C616" i="34"/>
  <c r="B616" i="34"/>
  <c r="C656" i="34"/>
  <c r="B656" i="34"/>
  <c r="C676" i="34"/>
  <c r="B676" i="34"/>
  <c r="C716" i="34"/>
  <c r="B716" i="34"/>
  <c r="C756" i="34"/>
  <c r="B756" i="34"/>
  <c r="C776" i="34"/>
  <c r="B776" i="34"/>
  <c r="C816" i="34"/>
  <c r="B816" i="34"/>
  <c r="C836" i="34"/>
  <c r="B836" i="34"/>
  <c r="C856" i="34"/>
  <c r="B856" i="34"/>
  <c r="C896" i="34"/>
  <c r="B896" i="34"/>
  <c r="C936" i="34"/>
  <c r="B936" i="34"/>
  <c r="C976" i="34"/>
  <c r="B976" i="34"/>
  <c r="C1036" i="34"/>
  <c r="B1036" i="34"/>
  <c r="C1096" i="34"/>
  <c r="B1096" i="34"/>
  <c r="C1156" i="34"/>
  <c r="B1156" i="34"/>
  <c r="C1196" i="34"/>
  <c r="B1196" i="34"/>
  <c r="C1236" i="34"/>
  <c r="B1236" i="34"/>
  <c r="C1256" i="34"/>
  <c r="B1256" i="34"/>
  <c r="C1296" i="34"/>
  <c r="B1296" i="34"/>
  <c r="C1336" i="34"/>
  <c r="B1336" i="34"/>
  <c r="C1376" i="34"/>
  <c r="B1376" i="34"/>
  <c r="C1416" i="34"/>
  <c r="B1416" i="34"/>
  <c r="B1456" i="34"/>
  <c r="C1456" i="34"/>
  <c r="C1496" i="34"/>
  <c r="B1496" i="34"/>
  <c r="C1536" i="34"/>
  <c r="B1536" i="34"/>
  <c r="C1556" i="34"/>
  <c r="B1556" i="34"/>
  <c r="C1596" i="34"/>
  <c r="B1596" i="34"/>
  <c r="C1616" i="34"/>
  <c r="B1616" i="34"/>
  <c r="C1656" i="34"/>
  <c r="B1656" i="34"/>
  <c r="C1676" i="34"/>
  <c r="B1676" i="34"/>
  <c r="C1716" i="34"/>
  <c r="B1716" i="34"/>
  <c r="C1776" i="34"/>
  <c r="B1776" i="34"/>
  <c r="C1816" i="34"/>
  <c r="B1816" i="34"/>
  <c r="C1856" i="34"/>
  <c r="B1856" i="34"/>
  <c r="C1896" i="34"/>
  <c r="B1896" i="34"/>
  <c r="C1936" i="34"/>
  <c r="B1936" i="34"/>
  <c r="C1976" i="34"/>
  <c r="B1976" i="34"/>
  <c r="C2036" i="34"/>
  <c r="B2036" i="34"/>
  <c r="C2056" i="34"/>
  <c r="B2056" i="34"/>
  <c r="C2096" i="34"/>
  <c r="B2096" i="34"/>
  <c r="C2136" i="34"/>
  <c r="B2136" i="34"/>
  <c r="C2176" i="34"/>
  <c r="B2176" i="34"/>
  <c r="C2216" i="34"/>
  <c r="B2216" i="34"/>
  <c r="C2256" i="34"/>
  <c r="B2256" i="34"/>
  <c r="C2296" i="34"/>
  <c r="B2296" i="34"/>
  <c r="C2336" i="34"/>
  <c r="B2336" i="34"/>
  <c r="C2376" i="34"/>
  <c r="B2376" i="34"/>
  <c r="C2416" i="34"/>
  <c r="B2416" i="34"/>
  <c r="C2456" i="34"/>
  <c r="B2456" i="34"/>
  <c r="C2496" i="34"/>
  <c r="B2496" i="34"/>
  <c r="C2536" i="34"/>
  <c r="B2536" i="34"/>
  <c r="C2616" i="34"/>
  <c r="B2616" i="34"/>
  <c r="C2676" i="34"/>
  <c r="B2676" i="34"/>
  <c r="C2716" i="34"/>
  <c r="B2716" i="34"/>
  <c r="C2756" i="34"/>
  <c r="B2756" i="34"/>
  <c r="C2776" i="34"/>
  <c r="B2776" i="34"/>
  <c r="C2816" i="34"/>
  <c r="B2816" i="34"/>
  <c r="C2836" i="34"/>
  <c r="B2836" i="34"/>
  <c r="C2856" i="34"/>
  <c r="B2856" i="34"/>
  <c r="D2896" i="3"/>
  <c r="C2896" i="34"/>
  <c r="B2896" i="34"/>
  <c r="D2916" i="3"/>
  <c r="C2916" i="34"/>
  <c r="B2916" i="34"/>
  <c r="D2936" i="3"/>
  <c r="C2936" i="34"/>
  <c r="B2936" i="34"/>
  <c r="C37" i="34"/>
  <c r="B37" i="34"/>
  <c r="C77" i="34"/>
  <c r="B77" i="34"/>
  <c r="C117" i="34"/>
  <c r="B117" i="34"/>
  <c r="C137" i="34"/>
  <c r="B137" i="34"/>
  <c r="C177" i="34"/>
  <c r="B177" i="34"/>
  <c r="C197" i="34"/>
  <c r="B197" i="34"/>
  <c r="C257" i="34"/>
  <c r="B257" i="34"/>
  <c r="C277" i="34"/>
  <c r="B277" i="34"/>
  <c r="C317" i="34"/>
  <c r="B317" i="34"/>
  <c r="C357" i="34"/>
  <c r="B357" i="34"/>
  <c r="C417" i="34"/>
  <c r="B417" i="34"/>
  <c r="C457" i="34"/>
  <c r="B457" i="34"/>
  <c r="C497" i="34"/>
  <c r="B497" i="34"/>
  <c r="C537" i="34"/>
  <c r="B537" i="34"/>
  <c r="C577" i="34"/>
  <c r="B577" i="34"/>
  <c r="C617" i="34"/>
  <c r="B617" i="34"/>
  <c r="C657" i="34"/>
  <c r="B657" i="34"/>
  <c r="C697" i="34"/>
  <c r="B697" i="34"/>
  <c r="C737" i="34"/>
  <c r="B737" i="34"/>
  <c r="C777" i="34"/>
  <c r="B777" i="34"/>
  <c r="C797" i="34"/>
  <c r="B797" i="34"/>
  <c r="C837" i="34"/>
  <c r="B837" i="34"/>
  <c r="C857" i="34"/>
  <c r="B857" i="34"/>
  <c r="C917" i="34"/>
  <c r="B917" i="34"/>
  <c r="C957" i="34"/>
  <c r="B957" i="34"/>
  <c r="C997" i="34"/>
  <c r="B997" i="34"/>
  <c r="C1057" i="34"/>
  <c r="B1057" i="34"/>
  <c r="C1097" i="34"/>
  <c r="B1097" i="34"/>
  <c r="C1137" i="34"/>
  <c r="B1137" i="34"/>
  <c r="C1177" i="34"/>
  <c r="B1177" i="34"/>
  <c r="C1217" i="34"/>
  <c r="B1217" i="34"/>
  <c r="C1237" i="34"/>
  <c r="B1237" i="34"/>
  <c r="C1277" i="34"/>
  <c r="B1277" i="34"/>
  <c r="C1317" i="34"/>
  <c r="B1317" i="34"/>
  <c r="C1357" i="34"/>
  <c r="B1357" i="34"/>
  <c r="C1397" i="34"/>
  <c r="B1397" i="34"/>
  <c r="C1437" i="34"/>
  <c r="B1437" i="34"/>
  <c r="C1477" i="34"/>
  <c r="B1477" i="34"/>
  <c r="C1517" i="34"/>
  <c r="B1517" i="34"/>
  <c r="C1557" i="34"/>
  <c r="B1557" i="34"/>
  <c r="C1597" i="34"/>
  <c r="B1597" i="34"/>
  <c r="C1637" i="34"/>
  <c r="B1637" i="34"/>
  <c r="C1677" i="34"/>
  <c r="B1677" i="34"/>
  <c r="C1697" i="34"/>
  <c r="B1697" i="34"/>
  <c r="C1737" i="34"/>
  <c r="B1737" i="34"/>
  <c r="C40" i="34"/>
  <c r="B40" i="34"/>
  <c r="C80" i="34"/>
  <c r="B80" i="34"/>
  <c r="C120" i="34"/>
  <c r="B120" i="34"/>
  <c r="C160" i="34"/>
  <c r="B160" i="34"/>
  <c r="C200" i="34"/>
  <c r="B200" i="34"/>
  <c r="C240" i="34"/>
  <c r="B240" i="34"/>
  <c r="C280" i="34"/>
  <c r="B280" i="34"/>
  <c r="C320" i="34"/>
  <c r="B320" i="34"/>
  <c r="C360" i="34"/>
  <c r="B360" i="34"/>
  <c r="C400" i="34"/>
  <c r="B400" i="34"/>
  <c r="C480" i="34"/>
  <c r="B480" i="34"/>
  <c r="C520" i="34"/>
  <c r="B520" i="34"/>
  <c r="C540" i="34"/>
  <c r="B540" i="34"/>
  <c r="C620" i="34"/>
  <c r="B620" i="34"/>
  <c r="C700" i="34"/>
  <c r="B700" i="34"/>
  <c r="C760" i="34"/>
  <c r="B760" i="34"/>
  <c r="C800" i="34"/>
  <c r="B800" i="34"/>
  <c r="C840" i="34"/>
  <c r="B840" i="34"/>
  <c r="C880" i="34"/>
  <c r="B880" i="34"/>
  <c r="C920" i="34"/>
  <c r="B920" i="34"/>
  <c r="C960" i="34"/>
  <c r="B960" i="34"/>
  <c r="C1000" i="34"/>
  <c r="B1000" i="34"/>
  <c r="C1040" i="34"/>
  <c r="B1040" i="34"/>
  <c r="C1080" i="34"/>
  <c r="B1080" i="34"/>
  <c r="C1120" i="34"/>
  <c r="B1120" i="34"/>
  <c r="C1160" i="34"/>
  <c r="B1160" i="34"/>
  <c r="C1180" i="34"/>
  <c r="B1180" i="34"/>
  <c r="C1220" i="34"/>
  <c r="B1220" i="34"/>
  <c r="C1260" i="34"/>
  <c r="B1260" i="34"/>
  <c r="C1300" i="34"/>
  <c r="B1300" i="34"/>
  <c r="C1340" i="34"/>
  <c r="B1340" i="34"/>
  <c r="C1380" i="34"/>
  <c r="B1380" i="34"/>
  <c r="C1420" i="34"/>
  <c r="B1420" i="34"/>
  <c r="C1460" i="34"/>
  <c r="B1460" i="34"/>
  <c r="C1500" i="34"/>
  <c r="B1500" i="34"/>
  <c r="C1540" i="34"/>
  <c r="B1540" i="34"/>
  <c r="C1580" i="34"/>
  <c r="B1580" i="34"/>
  <c r="C1620" i="34"/>
  <c r="B1620" i="34"/>
  <c r="C1660" i="34"/>
  <c r="B1660" i="34"/>
  <c r="C1700" i="34"/>
  <c r="B1700" i="34"/>
  <c r="C1720" i="34"/>
  <c r="B1720" i="34"/>
  <c r="C1760" i="34"/>
  <c r="B1760" i="34"/>
  <c r="C1800" i="34"/>
  <c r="B1800" i="34"/>
  <c r="C1840" i="34"/>
  <c r="B1840" i="34"/>
  <c r="C1860" i="34"/>
  <c r="B1860" i="34"/>
  <c r="C1900" i="34"/>
  <c r="B1900" i="34"/>
  <c r="C1940" i="34"/>
  <c r="B1940" i="34"/>
  <c r="C1960" i="34"/>
  <c r="B1960" i="34"/>
  <c r="C2000" i="34"/>
  <c r="B2000" i="34"/>
  <c r="C2040" i="34"/>
  <c r="B2040" i="34"/>
  <c r="C2080" i="34"/>
  <c r="B2080" i="34"/>
  <c r="C2100" i="34"/>
  <c r="B2100" i="34"/>
  <c r="C2140" i="34"/>
  <c r="B2140" i="34"/>
  <c r="C2180" i="34"/>
  <c r="B2180" i="34"/>
  <c r="C2220" i="34"/>
  <c r="B2220" i="34"/>
  <c r="C2260" i="34"/>
  <c r="B2260" i="34"/>
  <c r="C2300" i="34"/>
  <c r="B2300" i="34"/>
  <c r="C2340" i="34"/>
  <c r="B2340" i="34"/>
  <c r="C2380" i="34"/>
  <c r="B2380" i="34"/>
  <c r="C2420" i="34"/>
  <c r="B2420" i="34"/>
  <c r="C2460" i="34"/>
  <c r="B2460" i="34"/>
  <c r="C2500" i="34"/>
  <c r="B2500" i="34"/>
  <c r="C2540" i="34"/>
  <c r="B2540" i="34"/>
  <c r="C2560" i="34"/>
  <c r="B2560" i="34"/>
  <c r="C2600" i="34"/>
  <c r="B2600" i="34"/>
  <c r="C2640" i="34"/>
  <c r="B2640" i="34"/>
  <c r="C2680" i="34"/>
  <c r="B2680" i="34"/>
  <c r="C2760" i="34"/>
  <c r="B2760" i="34"/>
  <c r="C2820" i="34"/>
  <c r="B2820" i="34"/>
  <c r="C2840" i="34"/>
  <c r="B2840" i="34"/>
  <c r="D2880" i="3"/>
  <c r="C2880" i="34"/>
  <c r="B2880" i="34"/>
  <c r="D2940" i="3"/>
  <c r="C2940" i="34"/>
  <c r="B2940" i="34"/>
  <c r="C41" i="34"/>
  <c r="B41" i="34"/>
  <c r="C81" i="34"/>
  <c r="B81" i="34"/>
  <c r="C121" i="34"/>
  <c r="B121" i="34"/>
  <c r="C161" i="34"/>
  <c r="B161" i="34"/>
  <c r="C201" i="34"/>
  <c r="B201" i="34"/>
  <c r="C241" i="34"/>
  <c r="B241" i="34"/>
  <c r="C281" i="34"/>
  <c r="B281" i="34"/>
  <c r="C321" i="34"/>
  <c r="B321" i="34"/>
  <c r="C361" i="34"/>
  <c r="B361" i="34"/>
  <c r="C401" i="34"/>
  <c r="B401" i="34"/>
  <c r="C441" i="34"/>
  <c r="B441" i="34"/>
  <c r="C501" i="34"/>
  <c r="B501" i="34"/>
  <c r="C541" i="34"/>
  <c r="B541" i="34"/>
  <c r="C581" i="34"/>
  <c r="B581" i="34"/>
  <c r="C621" i="34"/>
  <c r="B621" i="34"/>
  <c r="C661" i="34"/>
  <c r="B661" i="34"/>
  <c r="C721" i="34"/>
  <c r="B721" i="34"/>
  <c r="C761" i="34"/>
  <c r="B761" i="34"/>
  <c r="C801" i="34"/>
  <c r="B801" i="34"/>
  <c r="C841" i="34"/>
  <c r="B841" i="34"/>
  <c r="C881" i="34"/>
  <c r="B881" i="34"/>
  <c r="C921" i="34"/>
  <c r="B921" i="34"/>
  <c r="C961" i="34"/>
  <c r="B961" i="34"/>
  <c r="C1001" i="34"/>
  <c r="B1001" i="34"/>
  <c r="C1041" i="34"/>
  <c r="B1041" i="34"/>
  <c r="C1081" i="34"/>
  <c r="B1081" i="34"/>
  <c r="C1121" i="34"/>
  <c r="B1121" i="34"/>
  <c r="C1161" i="34"/>
  <c r="B1161" i="34"/>
  <c r="C1221" i="34"/>
  <c r="B1221" i="34"/>
  <c r="C1261" i="34"/>
  <c r="B1261" i="34"/>
  <c r="C1301" i="34"/>
  <c r="B1301" i="34"/>
  <c r="C1341" i="34"/>
  <c r="B1341" i="34"/>
  <c r="C1381" i="34"/>
  <c r="B1381" i="34"/>
  <c r="B1421" i="34"/>
  <c r="C1421" i="34"/>
  <c r="C1461" i="34"/>
  <c r="B1461" i="34"/>
  <c r="C1501" i="34"/>
  <c r="B1501" i="34"/>
  <c r="C1561" i="34"/>
  <c r="B1561" i="34"/>
  <c r="C1601" i="34"/>
  <c r="B1601" i="34"/>
  <c r="C1641" i="34"/>
  <c r="B1641" i="34"/>
  <c r="C1681" i="34"/>
  <c r="B1681" i="34"/>
  <c r="C1721" i="34"/>
  <c r="B1721" i="34"/>
  <c r="C1761" i="34"/>
  <c r="B1761" i="34"/>
  <c r="C1781" i="34"/>
  <c r="B1781" i="34"/>
  <c r="C1801" i="34"/>
  <c r="B1801" i="34"/>
  <c r="C1841" i="34"/>
  <c r="B1841" i="34"/>
  <c r="C1861" i="34"/>
  <c r="B1861" i="34"/>
  <c r="C1881" i="34"/>
  <c r="B1881" i="34"/>
  <c r="C1921" i="34"/>
  <c r="B1921" i="34"/>
  <c r="C1941" i="34"/>
  <c r="B1941" i="34"/>
  <c r="C1981" i="34"/>
  <c r="B1981" i="34"/>
  <c r="C2021" i="34"/>
  <c r="B2021" i="34"/>
  <c r="C2061" i="34"/>
  <c r="B2061" i="34"/>
  <c r="C2101" i="34"/>
  <c r="B2101" i="34"/>
  <c r="C2141" i="34"/>
  <c r="B2141" i="34"/>
  <c r="C2181" i="34"/>
  <c r="B2181" i="34"/>
  <c r="C2221" i="34"/>
  <c r="B2221" i="34"/>
  <c r="C2281" i="34"/>
  <c r="B2281" i="34"/>
  <c r="C2321" i="34"/>
  <c r="B2321" i="34"/>
  <c r="C2361" i="34"/>
  <c r="B2361" i="34"/>
  <c r="C2401" i="34"/>
  <c r="B2401" i="34"/>
  <c r="C2421" i="34"/>
  <c r="B2421" i="34"/>
  <c r="C2461" i="34"/>
  <c r="B2461" i="34"/>
  <c r="C2481" i="34"/>
  <c r="B2481" i="34"/>
  <c r="C2501" i="34"/>
  <c r="B2501" i="34"/>
  <c r="C2541" i="34"/>
  <c r="B2541" i="34"/>
  <c r="C2581" i="34"/>
  <c r="B2581" i="34"/>
  <c r="C2601" i="34"/>
  <c r="B2601" i="34"/>
  <c r="C2641" i="34"/>
  <c r="B2641" i="34"/>
  <c r="C2681" i="34"/>
  <c r="B2681" i="34"/>
  <c r="C2721" i="34"/>
  <c r="B2721" i="34"/>
  <c r="C2761" i="34"/>
  <c r="B2761" i="34"/>
  <c r="C2801" i="34"/>
  <c r="B2801" i="34"/>
  <c r="C2841" i="34"/>
  <c r="B2841" i="34"/>
  <c r="D2881" i="3"/>
  <c r="C2881" i="34"/>
  <c r="B2881" i="34"/>
  <c r="D2921" i="3"/>
  <c r="C2921" i="34"/>
  <c r="B2921" i="34"/>
  <c r="C22" i="34"/>
  <c r="B22" i="34"/>
  <c r="C62" i="34"/>
  <c r="B62" i="34"/>
  <c r="C102" i="34"/>
  <c r="B102" i="34"/>
  <c r="C142" i="34"/>
  <c r="B142" i="34"/>
  <c r="C182" i="34"/>
  <c r="B182" i="34"/>
  <c r="C202" i="34"/>
  <c r="B202" i="34"/>
  <c r="C242" i="34"/>
  <c r="B242" i="34"/>
  <c r="C282" i="34"/>
  <c r="B282" i="34"/>
  <c r="C322" i="34"/>
  <c r="B322" i="34"/>
  <c r="C382" i="34"/>
  <c r="B382" i="34"/>
  <c r="C442" i="34"/>
  <c r="B442" i="34"/>
  <c r="C502" i="34"/>
  <c r="B502" i="34"/>
  <c r="C542" i="34"/>
  <c r="B542" i="34"/>
  <c r="C582" i="34"/>
  <c r="B582" i="34"/>
  <c r="C622" i="34"/>
  <c r="B622" i="34"/>
  <c r="C662" i="34"/>
  <c r="B662" i="34"/>
  <c r="C702" i="34"/>
  <c r="B702" i="34"/>
  <c r="C762" i="34"/>
  <c r="B762" i="34"/>
  <c r="C822" i="34"/>
  <c r="B822" i="34"/>
  <c r="C862" i="34"/>
  <c r="B862" i="34"/>
  <c r="C902" i="34"/>
  <c r="B902" i="34"/>
  <c r="C942" i="34"/>
  <c r="B942" i="34"/>
  <c r="C1002" i="34"/>
  <c r="B1002" i="34"/>
  <c r="C1042" i="34"/>
  <c r="B1042" i="34"/>
  <c r="C1082" i="34"/>
  <c r="B1082" i="34"/>
  <c r="C1122" i="34"/>
  <c r="B1122" i="34"/>
  <c r="C1182" i="34"/>
  <c r="B1182" i="34"/>
  <c r="C1222" i="34"/>
  <c r="B1222" i="34"/>
  <c r="C1262" i="34"/>
  <c r="B1262" i="34"/>
  <c r="C1322" i="34"/>
  <c r="B1322" i="34"/>
  <c r="C1362" i="34"/>
  <c r="B1362" i="34"/>
  <c r="C1382" i="34"/>
  <c r="B1382" i="34"/>
  <c r="C1422" i="34"/>
  <c r="B1422" i="34"/>
  <c r="C1462" i="34"/>
  <c r="B1462" i="34"/>
  <c r="C1502" i="34"/>
  <c r="B1502" i="34"/>
  <c r="C1542" i="34"/>
  <c r="B1542" i="34"/>
  <c r="C1782" i="34"/>
  <c r="B1782" i="34"/>
  <c r="C1842" i="34"/>
  <c r="B1842" i="34"/>
  <c r="C14" i="34"/>
  <c r="B14" i="34"/>
  <c r="C54" i="34"/>
  <c r="B54" i="34"/>
  <c r="C94" i="34"/>
  <c r="B94" i="34"/>
  <c r="C114" i="34"/>
  <c r="B114" i="34"/>
  <c r="C154" i="34"/>
  <c r="B154" i="34"/>
  <c r="C194" i="34"/>
  <c r="B194" i="34"/>
  <c r="C234" i="34"/>
  <c r="B234" i="34"/>
  <c r="C274" i="34"/>
  <c r="B274" i="34"/>
  <c r="C334" i="34"/>
  <c r="B334" i="34"/>
  <c r="C374" i="34"/>
  <c r="B374" i="34"/>
  <c r="C454" i="34"/>
  <c r="B454" i="34"/>
  <c r="C494" i="34"/>
  <c r="B494" i="34"/>
  <c r="C534" i="34"/>
  <c r="B534" i="34"/>
  <c r="C574" i="34"/>
  <c r="B574" i="34"/>
  <c r="C634" i="34"/>
  <c r="B634" i="34"/>
  <c r="C674" i="34"/>
  <c r="B674" i="34"/>
  <c r="C694" i="34"/>
  <c r="B694" i="34"/>
  <c r="C734" i="34"/>
  <c r="B734" i="34"/>
  <c r="C794" i="34"/>
  <c r="B794" i="34"/>
  <c r="C854" i="34"/>
  <c r="B854" i="34"/>
  <c r="C894" i="34"/>
  <c r="B894" i="34"/>
  <c r="C934" i="34"/>
  <c r="B934" i="34"/>
  <c r="C974" i="34"/>
  <c r="B974" i="34"/>
  <c r="C1014" i="34"/>
  <c r="B1014" i="34"/>
  <c r="C1054" i="34"/>
  <c r="B1054" i="34"/>
  <c r="C1094" i="34"/>
  <c r="B1094" i="34"/>
  <c r="C1134" i="34"/>
  <c r="B1134" i="34"/>
  <c r="C1174" i="34"/>
  <c r="B1174" i="34"/>
  <c r="C1214" i="34"/>
  <c r="B1214" i="34"/>
  <c r="C1254" i="34"/>
  <c r="B1254" i="34"/>
  <c r="C1294" i="34"/>
  <c r="B1294" i="34"/>
  <c r="C1334" i="34"/>
  <c r="B1334" i="34"/>
  <c r="C1374" i="34"/>
  <c r="B1374" i="34"/>
  <c r="C1414" i="34"/>
  <c r="B1414" i="34"/>
  <c r="C1454" i="34"/>
  <c r="B1454" i="34"/>
  <c r="C1494" i="34"/>
  <c r="B1494" i="34"/>
  <c r="C1534" i="34"/>
  <c r="B1534" i="34"/>
  <c r="C1574" i="34"/>
  <c r="B1574" i="34"/>
  <c r="C1614" i="34"/>
  <c r="B1614" i="34"/>
  <c r="C1654" i="34"/>
  <c r="B1654" i="34"/>
  <c r="C1674" i="34"/>
  <c r="B1674" i="34"/>
  <c r="C1754" i="34"/>
  <c r="B1754" i="34"/>
  <c r="C1774" i="34"/>
  <c r="B1774" i="34"/>
  <c r="C1814" i="34"/>
  <c r="B1814" i="34"/>
  <c r="C1854" i="34"/>
  <c r="B1854" i="34"/>
  <c r="C1894" i="34"/>
  <c r="B1894" i="34"/>
  <c r="C1954" i="34"/>
  <c r="B1954" i="34"/>
  <c r="C1994" i="34"/>
  <c r="B1994" i="34"/>
  <c r="C2034" i="34"/>
  <c r="B2034" i="34"/>
  <c r="C2074" i="34"/>
  <c r="B2074" i="34"/>
  <c r="C2114" i="34"/>
  <c r="B2114" i="34"/>
  <c r="C2154" i="34"/>
  <c r="B2154" i="34"/>
  <c r="C2194" i="34"/>
  <c r="B2194" i="34"/>
  <c r="C2234" i="34"/>
  <c r="B2234" i="34"/>
  <c r="C2274" i="34"/>
  <c r="B2274" i="34"/>
  <c r="C2314" i="34"/>
  <c r="B2314" i="34"/>
  <c r="C2354" i="34"/>
  <c r="B2354" i="34"/>
  <c r="C2394" i="34"/>
  <c r="B2394" i="34"/>
  <c r="C2454" i="34"/>
  <c r="B2454" i="34"/>
  <c r="C2494" i="34"/>
  <c r="B2494" i="34"/>
  <c r="C2554" i="34"/>
  <c r="B2554" i="34"/>
  <c r="C2594" i="34"/>
  <c r="B2594" i="34"/>
  <c r="C2654" i="34"/>
  <c r="B2654" i="34"/>
  <c r="C2714" i="34"/>
  <c r="B2714" i="34"/>
  <c r="C2794" i="34"/>
  <c r="B2794" i="34"/>
  <c r="C2854" i="34"/>
  <c r="B2854" i="34"/>
  <c r="D2894" i="3"/>
  <c r="C2894" i="34"/>
  <c r="B2894" i="34"/>
  <c r="D2934" i="3"/>
  <c r="B2934" i="34"/>
  <c r="C2934" i="34"/>
  <c r="C15" i="34"/>
  <c r="B15" i="34"/>
  <c r="C55" i="34"/>
  <c r="B55" i="34"/>
  <c r="C95" i="34"/>
  <c r="B95" i="34"/>
  <c r="C135" i="34"/>
  <c r="B135" i="34"/>
  <c r="C175" i="34"/>
  <c r="B175" i="34"/>
  <c r="C215" i="34"/>
  <c r="B215" i="34"/>
  <c r="C255" i="34"/>
  <c r="B255" i="34"/>
  <c r="C295" i="34"/>
  <c r="B295" i="34"/>
  <c r="C355" i="34"/>
  <c r="B355" i="34"/>
  <c r="C395" i="34"/>
  <c r="B395" i="34"/>
  <c r="C435" i="34"/>
  <c r="B435" i="34"/>
  <c r="C475" i="34"/>
  <c r="B475" i="34"/>
  <c r="C515" i="34"/>
  <c r="B515" i="34"/>
  <c r="C555" i="34"/>
  <c r="B555" i="34"/>
  <c r="C595" i="34"/>
  <c r="B595" i="34"/>
  <c r="C635" i="34"/>
  <c r="B635" i="34"/>
  <c r="C695" i="34"/>
  <c r="B695" i="34"/>
  <c r="C735" i="34"/>
  <c r="B735" i="34"/>
  <c r="C775" i="34"/>
  <c r="B775" i="34"/>
  <c r="C795" i="34"/>
  <c r="B795" i="34"/>
  <c r="C835" i="34"/>
  <c r="B835" i="34"/>
  <c r="C875" i="34"/>
  <c r="B875" i="34"/>
  <c r="C895" i="34"/>
  <c r="B895" i="34"/>
  <c r="C935" i="34"/>
  <c r="B935" i="34"/>
  <c r="C975" i="34"/>
  <c r="B975" i="34"/>
  <c r="C1015" i="34"/>
  <c r="B1015" i="34"/>
  <c r="C1035" i="34"/>
  <c r="B1035" i="34"/>
  <c r="C1075" i="34"/>
  <c r="B1075" i="34"/>
  <c r="C1115" i="34"/>
  <c r="B1115" i="34"/>
  <c r="C1155" i="34"/>
  <c r="B1155" i="34"/>
  <c r="C1195" i="34"/>
  <c r="B1195" i="34"/>
  <c r="C1235" i="34"/>
  <c r="B1235" i="34"/>
  <c r="C1275" i="34"/>
  <c r="B1275" i="34"/>
  <c r="C1315" i="34"/>
  <c r="B1315" i="34"/>
  <c r="C1395" i="34"/>
  <c r="B1395" i="34"/>
  <c r="C1455" i="34"/>
  <c r="B1455" i="34"/>
  <c r="C1495" i="34"/>
  <c r="B1495" i="34"/>
  <c r="C1535" i="34"/>
  <c r="B1535" i="34"/>
  <c r="C1555" i="34"/>
  <c r="B1555" i="34"/>
  <c r="C1595" i="34"/>
  <c r="B1595" i="34"/>
  <c r="C1615" i="34"/>
  <c r="B1615" i="34"/>
  <c r="C1635" i="34"/>
  <c r="B1635" i="34"/>
  <c r="C1675" i="34"/>
  <c r="B1675" i="34"/>
  <c r="C1715" i="34"/>
  <c r="B1715" i="34"/>
  <c r="C1775" i="34"/>
  <c r="B1775" i="34"/>
  <c r="C1835" i="34"/>
  <c r="B1835" i="34"/>
  <c r="C1875" i="34"/>
  <c r="B1875" i="34"/>
  <c r="C1915" i="34"/>
  <c r="B1915" i="34"/>
  <c r="C1935" i="34"/>
  <c r="B1935" i="34"/>
  <c r="C1975" i="34"/>
  <c r="B1975" i="34"/>
  <c r="C1995" i="34"/>
  <c r="B1995" i="34"/>
  <c r="C2055" i="34"/>
  <c r="B2055" i="34"/>
  <c r="C2115" i="34"/>
  <c r="B2115" i="34"/>
  <c r="C2195" i="34"/>
  <c r="B2195" i="34"/>
  <c r="C2235" i="34"/>
  <c r="B2235" i="34"/>
  <c r="C2275" i="34"/>
  <c r="B2275" i="34"/>
  <c r="C2315" i="34"/>
  <c r="B2315" i="34"/>
  <c r="C2355" i="34"/>
  <c r="B2355" i="34"/>
  <c r="C2395" i="34"/>
  <c r="B2395" i="34"/>
  <c r="C2415" i="34"/>
  <c r="B2415" i="34"/>
  <c r="C2435" i="34"/>
  <c r="B2435" i="34"/>
  <c r="C2475" i="34"/>
  <c r="B2475" i="34"/>
  <c r="C2515" i="34"/>
  <c r="B2515" i="34"/>
  <c r="C2555" i="34"/>
  <c r="B2555" i="34"/>
  <c r="C2595" i="34"/>
  <c r="B2595" i="34"/>
  <c r="C2635" i="34"/>
  <c r="B2635" i="34"/>
  <c r="C2695" i="34"/>
  <c r="B2695" i="34"/>
  <c r="C2775" i="34"/>
  <c r="B2775" i="34"/>
  <c r="C2815" i="34"/>
  <c r="B2815" i="34"/>
  <c r="C2855" i="34"/>
  <c r="B2855" i="34"/>
  <c r="D2895" i="3"/>
  <c r="C2895" i="34"/>
  <c r="B2895" i="34"/>
  <c r="D2935" i="3"/>
  <c r="C2935" i="34"/>
  <c r="B2935" i="34"/>
  <c r="C16" i="34"/>
  <c r="B16" i="34"/>
  <c r="C56" i="34"/>
  <c r="B56" i="34"/>
  <c r="C96" i="34"/>
  <c r="B96" i="34"/>
  <c r="C136" i="34"/>
  <c r="B136" i="34"/>
  <c r="C176" i="34"/>
  <c r="B176" i="34"/>
  <c r="C216" i="34"/>
  <c r="B216" i="34"/>
  <c r="C236" i="34"/>
  <c r="B236" i="34"/>
  <c r="C256" i="34"/>
  <c r="B256" i="34"/>
  <c r="C296" i="34"/>
  <c r="B296" i="34"/>
  <c r="C316" i="34"/>
  <c r="B316" i="34"/>
  <c r="C336" i="34"/>
  <c r="B336" i="34"/>
  <c r="C356" i="34"/>
  <c r="B356" i="34"/>
  <c r="C416" i="34"/>
  <c r="B416" i="34"/>
  <c r="C436" i="34"/>
  <c r="B436" i="34"/>
  <c r="C516" i="34"/>
  <c r="B516" i="34"/>
  <c r="C596" i="34"/>
  <c r="B596" i="34"/>
  <c r="C636" i="34"/>
  <c r="B636" i="34"/>
  <c r="C696" i="34"/>
  <c r="B696" i="34"/>
  <c r="C736" i="34"/>
  <c r="B736" i="34"/>
  <c r="C796" i="34"/>
  <c r="B796" i="34"/>
  <c r="C876" i="34"/>
  <c r="B876" i="34"/>
  <c r="C916" i="34"/>
  <c r="B916" i="34"/>
  <c r="C956" i="34"/>
  <c r="B956" i="34"/>
  <c r="C996" i="34"/>
  <c r="B996" i="34"/>
  <c r="C1016" i="34"/>
  <c r="B1016" i="34"/>
  <c r="C1056" i="34"/>
  <c r="B1056" i="34"/>
  <c r="C1076" i="34"/>
  <c r="B1076" i="34"/>
  <c r="C1116" i="34"/>
  <c r="B1116" i="34"/>
  <c r="C1136" i="34"/>
  <c r="B1136" i="34"/>
  <c r="C1176" i="34"/>
  <c r="B1176" i="34"/>
  <c r="C1216" i="34"/>
  <c r="B1216" i="34"/>
  <c r="C1276" i="34"/>
  <c r="B1276" i="34"/>
  <c r="C1316" i="34"/>
  <c r="B1316" i="34"/>
  <c r="C1356" i="34"/>
  <c r="B1356" i="34"/>
  <c r="C1396" i="34"/>
  <c r="B1396" i="34"/>
  <c r="C1436" i="34"/>
  <c r="B1436" i="34"/>
  <c r="C1476" i="34"/>
  <c r="B1476" i="34"/>
  <c r="C1516" i="34"/>
  <c r="B1516" i="34"/>
  <c r="C1576" i="34"/>
  <c r="B1576" i="34"/>
  <c r="C1636" i="34"/>
  <c r="B1636" i="34"/>
  <c r="C1696" i="34"/>
  <c r="B1696" i="34"/>
  <c r="C1756" i="34"/>
  <c r="B1756" i="34"/>
  <c r="C1796" i="34"/>
  <c r="B1796" i="34"/>
  <c r="C1836" i="34"/>
  <c r="B1836" i="34"/>
  <c r="C1876" i="34"/>
  <c r="B1876" i="34"/>
  <c r="C1916" i="34"/>
  <c r="B1916" i="34"/>
  <c r="C1956" i="34"/>
  <c r="B1956" i="34"/>
  <c r="C1996" i="34"/>
  <c r="B1996" i="34"/>
  <c r="C2016" i="34"/>
  <c r="B2016" i="34"/>
  <c r="C2076" i="34"/>
  <c r="B2076" i="34"/>
  <c r="C2116" i="34"/>
  <c r="B2116" i="34"/>
  <c r="C2156" i="34"/>
  <c r="B2156" i="34"/>
  <c r="C2196" i="34"/>
  <c r="B2196" i="34"/>
  <c r="C2236" i="34"/>
  <c r="B2236" i="34"/>
  <c r="C2276" i="34"/>
  <c r="B2276" i="34"/>
  <c r="C2316" i="34"/>
  <c r="B2316" i="34"/>
  <c r="C2356" i="34"/>
  <c r="B2356" i="34"/>
  <c r="C2396" i="34"/>
  <c r="B2396" i="34"/>
  <c r="C2436" i="34"/>
  <c r="B2436" i="34"/>
  <c r="C2476" i="34"/>
  <c r="B2476" i="34"/>
  <c r="C2516" i="34"/>
  <c r="B2516" i="34"/>
  <c r="C2556" i="34"/>
  <c r="B2556" i="34"/>
  <c r="C2596" i="34"/>
  <c r="B2596" i="34"/>
  <c r="C2696" i="34"/>
  <c r="B2696" i="34"/>
  <c r="C2736" i="34"/>
  <c r="B2736" i="34"/>
  <c r="C2796" i="34"/>
  <c r="B2796" i="34"/>
  <c r="D2876" i="3"/>
  <c r="C2876" i="34"/>
  <c r="B2876" i="34"/>
  <c r="D2956" i="3"/>
  <c r="C2956" i="34"/>
  <c r="B2956" i="34"/>
  <c r="C17" i="34"/>
  <c r="B17" i="34"/>
  <c r="C57" i="34"/>
  <c r="B57" i="34"/>
  <c r="C97" i="34"/>
  <c r="B97" i="34"/>
  <c r="C157" i="34"/>
  <c r="B157" i="34"/>
  <c r="C217" i="34"/>
  <c r="B217" i="34"/>
  <c r="C297" i="34"/>
  <c r="B297" i="34"/>
  <c r="C337" i="34"/>
  <c r="B337" i="34"/>
  <c r="C377" i="34"/>
  <c r="B377" i="34"/>
  <c r="C437" i="34"/>
  <c r="B437" i="34"/>
  <c r="C477" i="34"/>
  <c r="B477" i="34"/>
  <c r="C517" i="34"/>
  <c r="B517" i="34"/>
  <c r="C557" i="34"/>
  <c r="B557" i="34"/>
  <c r="C597" i="34"/>
  <c r="B597" i="34"/>
  <c r="C637" i="34"/>
  <c r="B637" i="34"/>
  <c r="C677" i="34"/>
  <c r="B677" i="34"/>
  <c r="C717" i="34"/>
  <c r="B717" i="34"/>
  <c r="C757" i="34"/>
  <c r="B757" i="34"/>
  <c r="C817" i="34"/>
  <c r="B817" i="34"/>
  <c r="C877" i="34"/>
  <c r="B877" i="34"/>
  <c r="C897" i="34"/>
  <c r="B897" i="34"/>
  <c r="C937" i="34"/>
  <c r="B937" i="34"/>
  <c r="C977" i="34"/>
  <c r="B977" i="34"/>
  <c r="C1017" i="34"/>
  <c r="B1017" i="34"/>
  <c r="C1037" i="34"/>
  <c r="B1037" i="34"/>
  <c r="C1077" i="34"/>
  <c r="B1077" i="34"/>
  <c r="C1117" i="34"/>
  <c r="B1117" i="34"/>
  <c r="C1157" i="34"/>
  <c r="B1157" i="34"/>
  <c r="C1197" i="34"/>
  <c r="B1197" i="34"/>
  <c r="C1257" i="34"/>
  <c r="B1257" i="34"/>
  <c r="C1297" i="34"/>
  <c r="B1297" i="34"/>
  <c r="C1337" i="34"/>
  <c r="B1337" i="34"/>
  <c r="C1377" i="34"/>
  <c r="B1377" i="34"/>
  <c r="C1457" i="34"/>
  <c r="B1457" i="34"/>
  <c r="C1497" i="34"/>
  <c r="B1497" i="34"/>
  <c r="C1537" i="34"/>
  <c r="B1537" i="34"/>
  <c r="C1577" i="34"/>
  <c r="B1577" i="34"/>
  <c r="C1617" i="34"/>
  <c r="B1617" i="34"/>
  <c r="C1657" i="34"/>
  <c r="B1657" i="34"/>
  <c r="C1717" i="34"/>
  <c r="B1717" i="34"/>
  <c r="C20" i="34"/>
  <c r="B20" i="34"/>
  <c r="C60" i="34"/>
  <c r="B60" i="34"/>
  <c r="C100" i="34"/>
  <c r="B100" i="34"/>
  <c r="C140" i="34"/>
  <c r="B140" i="34"/>
  <c r="C180" i="34"/>
  <c r="B180" i="34"/>
  <c r="C220" i="34"/>
  <c r="B220" i="34"/>
  <c r="C260" i="34"/>
  <c r="B260" i="34"/>
  <c r="C300" i="34"/>
  <c r="B300" i="34"/>
  <c r="C340" i="34"/>
  <c r="B340" i="34"/>
  <c r="C380" i="34"/>
  <c r="B380" i="34"/>
  <c r="C420" i="34"/>
  <c r="B420" i="34"/>
  <c r="C440" i="34"/>
  <c r="B440" i="34"/>
  <c r="C460" i="34"/>
  <c r="B460" i="34"/>
  <c r="C500" i="34"/>
  <c r="B500" i="34"/>
  <c r="C580" i="34"/>
  <c r="B580" i="34"/>
  <c r="C680" i="34"/>
  <c r="B680" i="34"/>
  <c r="C720" i="34"/>
  <c r="B720" i="34"/>
  <c r="C740" i="34"/>
  <c r="B740" i="34"/>
  <c r="C780" i="34"/>
  <c r="B780" i="34"/>
  <c r="C820" i="34"/>
  <c r="B820" i="34"/>
  <c r="C860" i="34"/>
  <c r="B860" i="34"/>
  <c r="C900" i="34"/>
  <c r="B900" i="34"/>
  <c r="C940" i="34"/>
  <c r="B940" i="34"/>
  <c r="C980" i="34"/>
  <c r="B980" i="34"/>
  <c r="C1020" i="34"/>
  <c r="B1020" i="34"/>
  <c r="C1060" i="34"/>
  <c r="B1060" i="34"/>
  <c r="C1100" i="34"/>
  <c r="B1100" i="34"/>
  <c r="C1140" i="34"/>
  <c r="B1140" i="34"/>
  <c r="C1200" i="34"/>
  <c r="B1200" i="34"/>
  <c r="C1240" i="34"/>
  <c r="B1240" i="34"/>
  <c r="C1280" i="34"/>
  <c r="B1280" i="34"/>
  <c r="C1320" i="34"/>
  <c r="B1320" i="34"/>
  <c r="C1360" i="34"/>
  <c r="B1360" i="34"/>
  <c r="C1400" i="34"/>
  <c r="B1400" i="34"/>
  <c r="C1440" i="34"/>
  <c r="B1440" i="34"/>
  <c r="C1480" i="34"/>
  <c r="B1480" i="34"/>
  <c r="C1520" i="34"/>
  <c r="B1520" i="34"/>
  <c r="C1560" i="34"/>
  <c r="B1560" i="34"/>
  <c r="C1600" i="34"/>
  <c r="B1600" i="34"/>
  <c r="C1640" i="34"/>
  <c r="B1640" i="34"/>
  <c r="C1680" i="34"/>
  <c r="B1680" i="34"/>
  <c r="C1740" i="34"/>
  <c r="B1740" i="34"/>
  <c r="C1780" i="34"/>
  <c r="B1780" i="34"/>
  <c r="C1820" i="34"/>
  <c r="B1820" i="34"/>
  <c r="C1880" i="34"/>
  <c r="B1880" i="34"/>
  <c r="C1920" i="34"/>
  <c r="B1920" i="34"/>
  <c r="C1980" i="34"/>
  <c r="B1980" i="34"/>
  <c r="C2020" i="34"/>
  <c r="B2020" i="34"/>
  <c r="C2060" i="34"/>
  <c r="B2060" i="34"/>
  <c r="C2120" i="34"/>
  <c r="B2120" i="34"/>
  <c r="C2160" i="34"/>
  <c r="B2160" i="34"/>
  <c r="C2200" i="34"/>
  <c r="B2200" i="34"/>
  <c r="C2240" i="34"/>
  <c r="B2240" i="34"/>
  <c r="C2280" i="34"/>
  <c r="B2280" i="34"/>
  <c r="C2320" i="34"/>
  <c r="B2320" i="34"/>
  <c r="C2360" i="34"/>
  <c r="B2360" i="34"/>
  <c r="C2400" i="34"/>
  <c r="B2400" i="34"/>
  <c r="C2440" i="34"/>
  <c r="B2440" i="34"/>
  <c r="C2480" i="34"/>
  <c r="B2480" i="34"/>
  <c r="C2520" i="34"/>
  <c r="B2520" i="34"/>
  <c r="C2580" i="34"/>
  <c r="B2580" i="34"/>
  <c r="C2620" i="34"/>
  <c r="B2620" i="34"/>
  <c r="C2660" i="34"/>
  <c r="B2660" i="34"/>
  <c r="C2700" i="34"/>
  <c r="B2700" i="34"/>
  <c r="C2720" i="34"/>
  <c r="B2720" i="34"/>
  <c r="C2740" i="34"/>
  <c r="B2740" i="34"/>
  <c r="C2780" i="34"/>
  <c r="B2780" i="34"/>
  <c r="C2800" i="34"/>
  <c r="B2800" i="34"/>
  <c r="C2860" i="34"/>
  <c r="B2860" i="34"/>
  <c r="D2900" i="3"/>
  <c r="C2900" i="34"/>
  <c r="B2900" i="34"/>
  <c r="D2920" i="3"/>
  <c r="C2920" i="34"/>
  <c r="B2920" i="34"/>
  <c r="C21" i="34"/>
  <c r="B21" i="34"/>
  <c r="C61" i="34"/>
  <c r="B61" i="34"/>
  <c r="C101" i="34"/>
  <c r="B101" i="34"/>
  <c r="C141" i="34"/>
  <c r="B141" i="34"/>
  <c r="C181" i="34"/>
  <c r="B181" i="34"/>
  <c r="C221" i="34"/>
  <c r="B221" i="34"/>
  <c r="C261" i="34"/>
  <c r="B261" i="34"/>
  <c r="C301" i="34"/>
  <c r="B301" i="34"/>
  <c r="C341" i="34"/>
  <c r="B341" i="34"/>
  <c r="C381" i="34"/>
  <c r="B381" i="34"/>
  <c r="C421" i="34"/>
  <c r="B421" i="34"/>
  <c r="C461" i="34"/>
  <c r="B461" i="34"/>
  <c r="C481" i="34"/>
  <c r="B481" i="34"/>
  <c r="C521" i="34"/>
  <c r="B521" i="34"/>
  <c r="C561" i="34"/>
  <c r="B561" i="34"/>
  <c r="C601" i="34"/>
  <c r="B601" i="34"/>
  <c r="C641" i="34"/>
  <c r="B641" i="34"/>
  <c r="C681" i="34"/>
  <c r="B681" i="34"/>
  <c r="C701" i="34"/>
  <c r="B701" i="34"/>
  <c r="C741" i="34"/>
  <c r="B741" i="34"/>
  <c r="C781" i="34"/>
  <c r="B781" i="34"/>
  <c r="C821" i="34"/>
  <c r="B821" i="34"/>
  <c r="C861" i="34"/>
  <c r="B861" i="34"/>
  <c r="C901" i="34"/>
  <c r="B901" i="34"/>
  <c r="C941" i="34"/>
  <c r="B941" i="34"/>
  <c r="C981" i="34"/>
  <c r="B981" i="34"/>
  <c r="C1021" i="34"/>
  <c r="B1021" i="34"/>
  <c r="C1061" i="34"/>
  <c r="B1061" i="34"/>
  <c r="C1101" i="34"/>
  <c r="B1101" i="34"/>
  <c r="C1141" i="34"/>
  <c r="B1141" i="34"/>
  <c r="C1181" i="34"/>
  <c r="B1181" i="34"/>
  <c r="C1201" i="34"/>
  <c r="B1201" i="34"/>
  <c r="C1241" i="34"/>
  <c r="B1241" i="34"/>
  <c r="C1281" i="34"/>
  <c r="B1281" i="34"/>
  <c r="C1321" i="34"/>
  <c r="B1321" i="34"/>
  <c r="C1361" i="34"/>
  <c r="B1361" i="34"/>
  <c r="C1401" i="34"/>
  <c r="B1401" i="34"/>
  <c r="C1441" i="34"/>
  <c r="B1441" i="34"/>
  <c r="C1481" i="34"/>
  <c r="B1481" i="34"/>
  <c r="C1521" i="34"/>
  <c r="B1521" i="34"/>
  <c r="C1541" i="34"/>
  <c r="B1541" i="34"/>
  <c r="C1581" i="34"/>
  <c r="B1581" i="34"/>
  <c r="C1621" i="34"/>
  <c r="B1621" i="34"/>
  <c r="C1661" i="34"/>
  <c r="B1661" i="34"/>
  <c r="C1701" i="34"/>
  <c r="B1701" i="34"/>
  <c r="C1741" i="34"/>
  <c r="B1741" i="34"/>
  <c r="C1821" i="34"/>
  <c r="B1821" i="34"/>
  <c r="C1901" i="34"/>
  <c r="B1901" i="34"/>
  <c r="C1961" i="34"/>
  <c r="B1961" i="34"/>
  <c r="C2001" i="34"/>
  <c r="B2001" i="34"/>
  <c r="C2041" i="34"/>
  <c r="B2041" i="34"/>
  <c r="C2081" i="34"/>
  <c r="B2081" i="34"/>
  <c r="C2121" i="34"/>
  <c r="B2121" i="34"/>
  <c r="C2161" i="34"/>
  <c r="B2161" i="34"/>
  <c r="C2201" i="34"/>
  <c r="B2201" i="34"/>
  <c r="C2241" i="34"/>
  <c r="B2241" i="34"/>
  <c r="C2261" i="34"/>
  <c r="B2261" i="34"/>
  <c r="C2301" i="34"/>
  <c r="B2301" i="34"/>
  <c r="C2341" i="34"/>
  <c r="B2341" i="34"/>
  <c r="C2381" i="34"/>
  <c r="B2381" i="34"/>
  <c r="C2441" i="34"/>
  <c r="B2441" i="34"/>
  <c r="C2521" i="34"/>
  <c r="B2521" i="34"/>
  <c r="C2561" i="34"/>
  <c r="B2561" i="34"/>
  <c r="C2621" i="34"/>
  <c r="B2621" i="34"/>
  <c r="C2661" i="34"/>
  <c r="B2661" i="34"/>
  <c r="C2701" i="34"/>
  <c r="B2701" i="34"/>
  <c r="C2741" i="34"/>
  <c r="B2741" i="34"/>
  <c r="C2781" i="34"/>
  <c r="B2781" i="34"/>
  <c r="C2821" i="34"/>
  <c r="B2821" i="34"/>
  <c r="C2861" i="34"/>
  <c r="B2861" i="34"/>
  <c r="D2901" i="3"/>
  <c r="C2901" i="34"/>
  <c r="B2901" i="34"/>
  <c r="D2941" i="3"/>
  <c r="B2941" i="34"/>
  <c r="C2941" i="34"/>
  <c r="C42" i="34"/>
  <c r="B42" i="34"/>
  <c r="C82" i="34"/>
  <c r="B82" i="34"/>
  <c r="C122" i="34"/>
  <c r="B122" i="34"/>
  <c r="C162" i="34"/>
  <c r="B162" i="34"/>
  <c r="C222" i="34"/>
  <c r="B222" i="34"/>
  <c r="C262" i="34"/>
  <c r="B262" i="34"/>
  <c r="C302" i="34"/>
  <c r="B302" i="34"/>
  <c r="C342" i="34"/>
  <c r="B342" i="34"/>
  <c r="C362" i="34"/>
  <c r="B362" i="34"/>
  <c r="C402" i="34"/>
  <c r="B402" i="34"/>
  <c r="C422" i="34"/>
  <c r="B422" i="34"/>
  <c r="C462" i="34"/>
  <c r="B462" i="34"/>
  <c r="C482" i="34"/>
  <c r="B482" i="34"/>
  <c r="C522" i="34"/>
  <c r="B522" i="34"/>
  <c r="C562" i="34"/>
  <c r="B562" i="34"/>
  <c r="C602" i="34"/>
  <c r="B602" i="34"/>
  <c r="C642" i="34"/>
  <c r="B642" i="34"/>
  <c r="C682" i="34"/>
  <c r="B682" i="34"/>
  <c r="C722" i="34"/>
  <c r="B722" i="34"/>
  <c r="C742" i="34"/>
  <c r="B742" i="34"/>
  <c r="C782" i="34"/>
  <c r="B782" i="34"/>
  <c r="C802" i="34"/>
  <c r="B802" i="34"/>
  <c r="C842" i="34"/>
  <c r="B842" i="34"/>
  <c r="C882" i="34"/>
  <c r="B882" i="34"/>
  <c r="C922" i="34"/>
  <c r="B922" i="34"/>
  <c r="C962" i="34"/>
  <c r="B962" i="34"/>
  <c r="C982" i="34"/>
  <c r="B982" i="34"/>
  <c r="C1022" i="34"/>
  <c r="B1022" i="34"/>
  <c r="C1062" i="34"/>
  <c r="B1062" i="34"/>
  <c r="C1102" i="34"/>
  <c r="B1102" i="34"/>
  <c r="C1142" i="34"/>
  <c r="B1142" i="34"/>
  <c r="C1162" i="34"/>
  <c r="B1162" i="34"/>
  <c r="C1202" i="34"/>
  <c r="B1202" i="34"/>
  <c r="C1242" i="34"/>
  <c r="B1242" i="34"/>
  <c r="C1282" i="34"/>
  <c r="B1282" i="34"/>
  <c r="C1302" i="34"/>
  <c r="B1302" i="34"/>
  <c r="C1342" i="34"/>
  <c r="B1342" i="34"/>
  <c r="C1402" i="34"/>
  <c r="B1402" i="34"/>
  <c r="B1442" i="34"/>
  <c r="C1442" i="34"/>
  <c r="B1482" i="34"/>
  <c r="C1482" i="34"/>
  <c r="C1522" i="34"/>
  <c r="B1522" i="34"/>
  <c r="C1742" i="34"/>
  <c r="B1742" i="34"/>
  <c r="C1802" i="34"/>
  <c r="B1802" i="34"/>
  <c r="C1794" i="34"/>
  <c r="B1794" i="34"/>
  <c r="C2155" i="34"/>
  <c r="B2155" i="34"/>
  <c r="C476" i="34"/>
  <c r="B476" i="34"/>
  <c r="C2576" i="34"/>
  <c r="B2576" i="34"/>
  <c r="C600" i="34"/>
  <c r="B600" i="34"/>
  <c r="C774" i="34"/>
  <c r="B774" i="34"/>
  <c r="C2095" i="34"/>
  <c r="B2095" i="34"/>
  <c r="C556" i="34"/>
  <c r="B556" i="34"/>
  <c r="C2636" i="34"/>
  <c r="B2636" i="34"/>
  <c r="C1417" i="34"/>
  <c r="B1417" i="34"/>
  <c r="C660" i="34"/>
  <c r="B660" i="34"/>
  <c r="C1734" i="34"/>
  <c r="B1734" i="34"/>
  <c r="C2135" i="34"/>
  <c r="B2135" i="34"/>
  <c r="C536" i="34"/>
  <c r="B536" i="34"/>
  <c r="C2656" i="34"/>
  <c r="B2656" i="34"/>
  <c r="C397" i="34"/>
  <c r="B397" i="34"/>
  <c r="C640" i="34"/>
  <c r="B640" i="34"/>
  <c r="C9" i="34"/>
  <c r="B9" i="34"/>
  <c r="C29" i="34"/>
  <c r="B29" i="34"/>
  <c r="C49" i="34"/>
  <c r="B49" i="34"/>
  <c r="C69" i="34"/>
  <c r="B69" i="34"/>
  <c r="C89" i="34"/>
  <c r="B89" i="34"/>
  <c r="C109" i="34"/>
  <c r="B109" i="34"/>
  <c r="B129" i="34"/>
  <c r="C129" i="34"/>
  <c r="C149" i="34"/>
  <c r="B149" i="34"/>
  <c r="C169" i="34"/>
  <c r="B169" i="34"/>
  <c r="C189" i="34"/>
  <c r="B189" i="34"/>
  <c r="C209" i="34"/>
  <c r="B209" i="34"/>
  <c r="C229" i="34"/>
  <c r="B229" i="34"/>
  <c r="C249" i="34"/>
  <c r="B249" i="34"/>
  <c r="C269" i="34"/>
  <c r="B269" i="34"/>
  <c r="C289" i="34"/>
  <c r="B289" i="34"/>
  <c r="C309" i="34"/>
  <c r="B309" i="34"/>
  <c r="C329" i="34"/>
  <c r="B329" i="34"/>
  <c r="C349" i="34"/>
  <c r="B349" i="34"/>
  <c r="C369" i="34"/>
  <c r="B369" i="34"/>
  <c r="C389" i="34"/>
  <c r="B389" i="34"/>
  <c r="C409" i="34"/>
  <c r="B409" i="34"/>
  <c r="C429" i="34"/>
  <c r="B429" i="34"/>
  <c r="C449" i="34"/>
  <c r="B449" i="34"/>
  <c r="C469" i="34"/>
  <c r="B469" i="34"/>
  <c r="C489" i="34"/>
  <c r="B489" i="34"/>
  <c r="C509" i="34"/>
  <c r="B509" i="34"/>
  <c r="C529" i="34"/>
  <c r="B529" i="34"/>
  <c r="C549" i="34"/>
  <c r="B549" i="34"/>
  <c r="C569" i="34"/>
  <c r="B569" i="34"/>
  <c r="C589" i="34"/>
  <c r="B589" i="34"/>
  <c r="C609" i="34"/>
  <c r="B609" i="34"/>
  <c r="C629" i="34"/>
  <c r="B629" i="34"/>
  <c r="C649" i="34"/>
  <c r="B649" i="34"/>
  <c r="C669" i="34"/>
  <c r="B669" i="34"/>
  <c r="C689" i="34"/>
  <c r="B689" i="34"/>
  <c r="C709" i="34"/>
  <c r="B709" i="34"/>
  <c r="C729" i="34"/>
  <c r="B729" i="34"/>
  <c r="C749" i="34"/>
  <c r="B749" i="34"/>
  <c r="C769" i="34"/>
  <c r="B769" i="34"/>
  <c r="C789" i="34"/>
  <c r="B789" i="34"/>
  <c r="C809" i="34"/>
  <c r="B809" i="34"/>
  <c r="C829" i="34"/>
  <c r="B829" i="34"/>
  <c r="C849" i="34"/>
  <c r="B849" i="34"/>
  <c r="C869" i="34"/>
  <c r="B869" i="34"/>
  <c r="C889" i="34"/>
  <c r="B889" i="34"/>
  <c r="C909" i="34"/>
  <c r="B909" i="34"/>
  <c r="C929" i="34"/>
  <c r="B929" i="34"/>
  <c r="C949" i="34"/>
  <c r="B949" i="34"/>
  <c r="C969" i="34"/>
  <c r="B969" i="34"/>
  <c r="C989" i="34"/>
  <c r="B989" i="34"/>
  <c r="C1009" i="34"/>
  <c r="B1009" i="34"/>
  <c r="C1029" i="34"/>
  <c r="B1029" i="34"/>
  <c r="C1049" i="34"/>
  <c r="B1049" i="34"/>
  <c r="C1069" i="34"/>
  <c r="B1069" i="34"/>
  <c r="C1089" i="34"/>
  <c r="B1089" i="34"/>
  <c r="C1109" i="34"/>
  <c r="B1109" i="34"/>
  <c r="C1129" i="34"/>
  <c r="B1129" i="34"/>
  <c r="C1149" i="34"/>
  <c r="B1149" i="34"/>
  <c r="C1169" i="34"/>
  <c r="B1169" i="34"/>
  <c r="C1189" i="34"/>
  <c r="B1189" i="34"/>
  <c r="C1209" i="34"/>
  <c r="B1209" i="34"/>
  <c r="C1229" i="34"/>
  <c r="B1229" i="34"/>
  <c r="C1249" i="34"/>
  <c r="B1249" i="34"/>
  <c r="C1269" i="34"/>
  <c r="B1269" i="34"/>
  <c r="C1289" i="34"/>
  <c r="B1289" i="34"/>
  <c r="C1309" i="34"/>
  <c r="B1309" i="34"/>
  <c r="C1329" i="34"/>
  <c r="B1329" i="34"/>
  <c r="C1349" i="34"/>
  <c r="B1349" i="34"/>
  <c r="C1369" i="34"/>
  <c r="B1369" i="34"/>
  <c r="C1389" i="34"/>
  <c r="B1389" i="34"/>
  <c r="C1409" i="34"/>
  <c r="B1409" i="34"/>
  <c r="C1429" i="34"/>
  <c r="B1429" i="34"/>
  <c r="C1449" i="34"/>
  <c r="B1449" i="34"/>
  <c r="C1469" i="34"/>
  <c r="B1469" i="34"/>
  <c r="C1489" i="34"/>
  <c r="B1489" i="34"/>
  <c r="C1509" i="34"/>
  <c r="B1509" i="34"/>
  <c r="C1529" i="34"/>
  <c r="B1529" i="34"/>
  <c r="C1549" i="34"/>
  <c r="B1549" i="34"/>
  <c r="B1569" i="34"/>
  <c r="C1569" i="34"/>
  <c r="C1589" i="34"/>
  <c r="B1589" i="34"/>
  <c r="C1609" i="34"/>
  <c r="B1609" i="34"/>
  <c r="C1629" i="34"/>
  <c r="B1629" i="34"/>
  <c r="C1649" i="34"/>
  <c r="B1649" i="34"/>
  <c r="C1669" i="34"/>
  <c r="B1669" i="34"/>
  <c r="C1689" i="34"/>
  <c r="B1689" i="34"/>
  <c r="C1709" i="34"/>
  <c r="B1709" i="34"/>
  <c r="C1729" i="34"/>
  <c r="B1729" i="34"/>
  <c r="C1749" i="34"/>
  <c r="B1749" i="34"/>
  <c r="C1769" i="34"/>
  <c r="B1769" i="34"/>
  <c r="C1789" i="34"/>
  <c r="B1789" i="34"/>
  <c r="C1809" i="34"/>
  <c r="B1809" i="34"/>
  <c r="C1829" i="34"/>
  <c r="B1829" i="34"/>
  <c r="C1849" i="34"/>
  <c r="B1849" i="34"/>
  <c r="C1869" i="34"/>
  <c r="B1869" i="34"/>
  <c r="C1889" i="34"/>
  <c r="B1889" i="34"/>
  <c r="C1909" i="34"/>
  <c r="B1909" i="34"/>
  <c r="C1929" i="34"/>
  <c r="B1929" i="34"/>
  <c r="C1949" i="34"/>
  <c r="B1949" i="34"/>
  <c r="C1969" i="34"/>
  <c r="B1969" i="34"/>
  <c r="C1989" i="34"/>
  <c r="B1989" i="34"/>
  <c r="C2009" i="34"/>
  <c r="B2009" i="34"/>
  <c r="C2029" i="34"/>
  <c r="B2029" i="34"/>
  <c r="C2049" i="34"/>
  <c r="B2049" i="34"/>
  <c r="C2069" i="34"/>
  <c r="B2069" i="34"/>
  <c r="C2089" i="34"/>
  <c r="B2089" i="34"/>
  <c r="C2109" i="34"/>
  <c r="B2109" i="34"/>
  <c r="C2129" i="34"/>
  <c r="B2129" i="34"/>
  <c r="C2149" i="34"/>
  <c r="B2149" i="34"/>
  <c r="C2169" i="34"/>
  <c r="B2169" i="34"/>
  <c r="C2189" i="34"/>
  <c r="B2189" i="34"/>
  <c r="C2209" i="34"/>
  <c r="B2209" i="34"/>
  <c r="C2229" i="34"/>
  <c r="B2229" i="34"/>
  <c r="C2249" i="34"/>
  <c r="B2249" i="34"/>
  <c r="C2269" i="34"/>
  <c r="B2269" i="34"/>
  <c r="C2289" i="34"/>
  <c r="B2289" i="34"/>
  <c r="C2309" i="34"/>
  <c r="B2309" i="34"/>
  <c r="C2329" i="34"/>
  <c r="B2329" i="34"/>
  <c r="C2349" i="34"/>
  <c r="B2349" i="34"/>
  <c r="C2369" i="34"/>
  <c r="B2369" i="34"/>
  <c r="C2389" i="34"/>
  <c r="B2389" i="34"/>
  <c r="B2409" i="34"/>
  <c r="C2409" i="34"/>
  <c r="C2429" i="34"/>
  <c r="B2429" i="34"/>
  <c r="C2449" i="34"/>
  <c r="B2449" i="34"/>
  <c r="C2469" i="34"/>
  <c r="B2469" i="34"/>
  <c r="C2489" i="34"/>
  <c r="B2489" i="34"/>
  <c r="C2509" i="34"/>
  <c r="B2509" i="34"/>
  <c r="C2529" i="34"/>
  <c r="B2529" i="34"/>
  <c r="C2549" i="34"/>
  <c r="B2549" i="34"/>
  <c r="C2569" i="34"/>
  <c r="B2569" i="34"/>
  <c r="C2589" i="34"/>
  <c r="B2589" i="34"/>
  <c r="C2609" i="34"/>
  <c r="B2609" i="34"/>
  <c r="C2629" i="34"/>
  <c r="B2629" i="34"/>
  <c r="C2649" i="34"/>
  <c r="B2649" i="34"/>
  <c r="C2669" i="34"/>
  <c r="B2669" i="34"/>
  <c r="C2689" i="34"/>
  <c r="B2689" i="34"/>
  <c r="C2709" i="34"/>
  <c r="B2709" i="34"/>
  <c r="C2729" i="34"/>
  <c r="B2729" i="34"/>
  <c r="B2749" i="34"/>
  <c r="C2749" i="34"/>
  <c r="C2769" i="34"/>
  <c r="B2769" i="34"/>
  <c r="C2789" i="34"/>
  <c r="B2789" i="34"/>
  <c r="C2809" i="34"/>
  <c r="B2809" i="34"/>
  <c r="C2829" i="34"/>
  <c r="B2829" i="34"/>
  <c r="C2849" i="34"/>
  <c r="B2849" i="34"/>
  <c r="D2869" i="3"/>
  <c r="C2869" i="34"/>
  <c r="B2869" i="34"/>
  <c r="D2889" i="3"/>
  <c r="C2889" i="34"/>
  <c r="B2889" i="34"/>
  <c r="D2909" i="3"/>
  <c r="C2909" i="34"/>
  <c r="B2909" i="34"/>
  <c r="D2929" i="3"/>
  <c r="C2929" i="34"/>
  <c r="B2929" i="34"/>
  <c r="D2949" i="3"/>
  <c r="C2949" i="34"/>
  <c r="B2949" i="34"/>
  <c r="C1694" i="34"/>
  <c r="B1694" i="34"/>
  <c r="C2035" i="34"/>
  <c r="B2035" i="34"/>
  <c r="C1736" i="34"/>
  <c r="B1736" i="34"/>
  <c r="C237" i="34"/>
  <c r="B237" i="34"/>
  <c r="C560" i="34"/>
  <c r="B560" i="34"/>
  <c r="C10" i="34"/>
  <c r="B10" i="34"/>
  <c r="C30" i="34"/>
  <c r="B30" i="34"/>
  <c r="C50" i="34"/>
  <c r="B50" i="34"/>
  <c r="C70" i="34"/>
  <c r="B70" i="34"/>
  <c r="C90" i="34"/>
  <c r="B90" i="34"/>
  <c r="C110" i="34"/>
  <c r="B110" i="34"/>
  <c r="C130" i="34"/>
  <c r="B130" i="34"/>
  <c r="C150" i="34"/>
  <c r="B150" i="34"/>
  <c r="C170" i="34"/>
  <c r="B170" i="34"/>
  <c r="C190" i="34"/>
  <c r="B190" i="34"/>
  <c r="C210" i="34"/>
  <c r="B210" i="34"/>
  <c r="C230" i="34"/>
  <c r="B230" i="34"/>
  <c r="C250" i="34"/>
  <c r="B250" i="34"/>
  <c r="C270" i="34"/>
  <c r="B270" i="34"/>
  <c r="C290" i="34"/>
  <c r="B290" i="34"/>
  <c r="C310" i="34"/>
  <c r="B310" i="34"/>
  <c r="C330" i="34"/>
  <c r="B330" i="34"/>
  <c r="C350" i="34"/>
  <c r="B350" i="34"/>
  <c r="C370" i="34"/>
  <c r="B370" i="34"/>
  <c r="C390" i="34"/>
  <c r="B390" i="34"/>
  <c r="C410" i="34"/>
  <c r="B410" i="34"/>
  <c r="C430" i="34"/>
  <c r="B430" i="34"/>
  <c r="C450" i="34"/>
  <c r="B450" i="34"/>
  <c r="C470" i="34"/>
  <c r="B470" i="34"/>
  <c r="C490" i="34"/>
  <c r="B490" i="34"/>
  <c r="C510" i="34"/>
  <c r="B510" i="34"/>
  <c r="C530" i="34"/>
  <c r="B530" i="34"/>
  <c r="C550" i="34"/>
  <c r="B550" i="34"/>
  <c r="C570" i="34"/>
  <c r="B570" i="34"/>
  <c r="C590" i="34"/>
  <c r="B590" i="34"/>
  <c r="C610" i="34"/>
  <c r="B610" i="34"/>
  <c r="C630" i="34"/>
  <c r="B630" i="34"/>
  <c r="C650" i="34"/>
  <c r="B650" i="34"/>
  <c r="C670" i="34"/>
  <c r="B670" i="34"/>
  <c r="C690" i="34"/>
  <c r="B690" i="34"/>
  <c r="C710" i="34"/>
  <c r="B710" i="34"/>
  <c r="C730" i="34"/>
  <c r="B730" i="34"/>
  <c r="C750" i="34"/>
  <c r="B750" i="34"/>
  <c r="C770" i="34"/>
  <c r="B770" i="34"/>
  <c r="C790" i="34"/>
  <c r="B790" i="34"/>
  <c r="C810" i="34"/>
  <c r="B810" i="34"/>
  <c r="C830" i="34"/>
  <c r="B830" i="34"/>
  <c r="C850" i="34"/>
  <c r="B850" i="34"/>
  <c r="C870" i="34"/>
  <c r="B870" i="34"/>
  <c r="C890" i="34"/>
  <c r="B890" i="34"/>
  <c r="C910" i="34"/>
  <c r="B910" i="34"/>
  <c r="C930" i="34"/>
  <c r="B930" i="34"/>
  <c r="C950" i="34"/>
  <c r="B950" i="34"/>
  <c r="C970" i="34"/>
  <c r="B970" i="34"/>
  <c r="C990" i="34"/>
  <c r="B990" i="34"/>
  <c r="C1010" i="34"/>
  <c r="B1010" i="34"/>
  <c r="C1030" i="34"/>
  <c r="B1030" i="34"/>
  <c r="C1050" i="34"/>
  <c r="B1050" i="34"/>
  <c r="C1070" i="34"/>
  <c r="B1070" i="34"/>
  <c r="C1090" i="34"/>
  <c r="B1090" i="34"/>
  <c r="C1110" i="34"/>
  <c r="B1110" i="34"/>
  <c r="C1130" i="34"/>
  <c r="B1130" i="34"/>
  <c r="C1150" i="34"/>
  <c r="B1150" i="34"/>
  <c r="C1170" i="34"/>
  <c r="B1170" i="34"/>
  <c r="C1190" i="34"/>
  <c r="B1190" i="34"/>
  <c r="C1210" i="34"/>
  <c r="B1210" i="34"/>
  <c r="C1230" i="34"/>
  <c r="B1230" i="34"/>
  <c r="C1250" i="34"/>
  <c r="B1250" i="34"/>
  <c r="C1270" i="34"/>
  <c r="B1270" i="34"/>
  <c r="C1290" i="34"/>
  <c r="B1290" i="34"/>
  <c r="C1310" i="34"/>
  <c r="B1310" i="34"/>
  <c r="B1330" i="34"/>
  <c r="C1330" i="34"/>
  <c r="C1350" i="34"/>
  <c r="B1350" i="34"/>
  <c r="C1370" i="34"/>
  <c r="B1370" i="34"/>
  <c r="C1390" i="34"/>
  <c r="B1390" i="34"/>
  <c r="C1410" i="34"/>
  <c r="B1410" i="34"/>
  <c r="C1430" i="34"/>
  <c r="B1430" i="34"/>
  <c r="C1450" i="34"/>
  <c r="B1450" i="34"/>
  <c r="C1470" i="34"/>
  <c r="B1470" i="34"/>
  <c r="C1490" i="34"/>
  <c r="B1490" i="34"/>
  <c r="C1510" i="34"/>
  <c r="B1510" i="34"/>
  <c r="C1530" i="34"/>
  <c r="B1530" i="34"/>
  <c r="C1550" i="34"/>
  <c r="B1550" i="34"/>
  <c r="C1570" i="34"/>
  <c r="B1570" i="34"/>
  <c r="C1590" i="34"/>
  <c r="B1590" i="34"/>
  <c r="C1610" i="34"/>
  <c r="B1610" i="34"/>
  <c r="C1630" i="34"/>
  <c r="B1630" i="34"/>
  <c r="C1650" i="34"/>
  <c r="B1650" i="34"/>
  <c r="B1670" i="34"/>
  <c r="C1670" i="34"/>
  <c r="C1690" i="34"/>
  <c r="B1690" i="34"/>
  <c r="C1710" i="34"/>
  <c r="B1710" i="34"/>
  <c r="C1730" i="34"/>
  <c r="B1730" i="34"/>
  <c r="C1750" i="34"/>
  <c r="B1750" i="34"/>
  <c r="C1770" i="34"/>
  <c r="B1770" i="34"/>
  <c r="C1790" i="34"/>
  <c r="B1790" i="34"/>
  <c r="C1810" i="34"/>
  <c r="B1810" i="34"/>
  <c r="C1830" i="34"/>
  <c r="B1830" i="34"/>
  <c r="C1850" i="34"/>
  <c r="B1850" i="34"/>
  <c r="C1870" i="34"/>
  <c r="B1870" i="34"/>
  <c r="C1890" i="34"/>
  <c r="B1890" i="34"/>
  <c r="B1910" i="34"/>
  <c r="C1910" i="34"/>
  <c r="C1930" i="34"/>
  <c r="B1930" i="34"/>
  <c r="C1950" i="34"/>
  <c r="B1950" i="34"/>
  <c r="C1970" i="34"/>
  <c r="B1970" i="34"/>
  <c r="C1990" i="34"/>
  <c r="B1990" i="34"/>
  <c r="C2010" i="34"/>
  <c r="B2010" i="34"/>
  <c r="C2030" i="34"/>
  <c r="B2030" i="34"/>
  <c r="C2050" i="34"/>
  <c r="B2050" i="34"/>
  <c r="C2070" i="34"/>
  <c r="B2070" i="34"/>
  <c r="C2090" i="34"/>
  <c r="B2090" i="34"/>
  <c r="C2110" i="34"/>
  <c r="B2110" i="34"/>
  <c r="C2130" i="34"/>
  <c r="B2130" i="34"/>
  <c r="C2150" i="34"/>
  <c r="B2150" i="34"/>
  <c r="C2170" i="34"/>
  <c r="B2170" i="34"/>
  <c r="B2190" i="34"/>
  <c r="C2190" i="34"/>
  <c r="C2210" i="34"/>
  <c r="B2210" i="34"/>
  <c r="C2230" i="34"/>
  <c r="B2230" i="34"/>
  <c r="C2250" i="34"/>
  <c r="B2250" i="34"/>
  <c r="B2270" i="34"/>
  <c r="C2270" i="34"/>
  <c r="C2290" i="34"/>
  <c r="B2290" i="34"/>
  <c r="C2310" i="34"/>
  <c r="B2310" i="34"/>
  <c r="C2330" i="34"/>
  <c r="B2330" i="34"/>
  <c r="C2350" i="34"/>
  <c r="B2350" i="34"/>
  <c r="C2370" i="34"/>
  <c r="B2370" i="34"/>
  <c r="C2390" i="34"/>
  <c r="B2390" i="34"/>
  <c r="B2410" i="34"/>
  <c r="C2410" i="34"/>
  <c r="C2430" i="34"/>
  <c r="B2430" i="34"/>
  <c r="C2450" i="34"/>
  <c r="B2450" i="34"/>
  <c r="C2470" i="34"/>
  <c r="B2470" i="34"/>
  <c r="C2490" i="34"/>
  <c r="B2490" i="34"/>
  <c r="B2510" i="34"/>
  <c r="C2510" i="34"/>
  <c r="C2530" i="34"/>
  <c r="B2530" i="34"/>
  <c r="C2550" i="34"/>
  <c r="B2550" i="34"/>
  <c r="C2570" i="34"/>
  <c r="B2570" i="34"/>
  <c r="C2590" i="34"/>
  <c r="B2590" i="34"/>
  <c r="C2610" i="34"/>
  <c r="B2610" i="34"/>
  <c r="C2630" i="34"/>
  <c r="B2630" i="34"/>
  <c r="C2650" i="34"/>
  <c r="B2650" i="34"/>
  <c r="C2670" i="34"/>
  <c r="B2670" i="34"/>
  <c r="C2690" i="34"/>
  <c r="B2690" i="34"/>
  <c r="C2710" i="34"/>
  <c r="B2710" i="34"/>
  <c r="C2730" i="34"/>
  <c r="B2730" i="34"/>
  <c r="C2750" i="34"/>
  <c r="B2750" i="34"/>
  <c r="C2770" i="34"/>
  <c r="B2770" i="34"/>
  <c r="C2790" i="34"/>
  <c r="B2790" i="34"/>
  <c r="C2810" i="34"/>
  <c r="B2810" i="34"/>
  <c r="B2830" i="34"/>
  <c r="C2830" i="34"/>
  <c r="C2850" i="34"/>
  <c r="B2850" i="34"/>
  <c r="D2870" i="3"/>
  <c r="C2870" i="34"/>
  <c r="B2870" i="34"/>
  <c r="D2890" i="3"/>
  <c r="C2890" i="34"/>
  <c r="B2890" i="34"/>
  <c r="D2910" i="3"/>
  <c r="C2910" i="34"/>
  <c r="B2910" i="34"/>
  <c r="D2930" i="3"/>
  <c r="C2930" i="34"/>
  <c r="B2930" i="34"/>
  <c r="D2950" i="3"/>
  <c r="C2950" i="34"/>
  <c r="B2950" i="34"/>
  <c r="C1757" i="34"/>
  <c r="B1757" i="34"/>
  <c r="C1777" i="34"/>
  <c r="B1777" i="34"/>
  <c r="C1797" i="34"/>
  <c r="B1797" i="34"/>
  <c r="C1817" i="34"/>
  <c r="B1817" i="34"/>
  <c r="C1837" i="34"/>
  <c r="B1837" i="34"/>
  <c r="C1857" i="34"/>
  <c r="B1857" i="34"/>
  <c r="C1877" i="34"/>
  <c r="B1877" i="34"/>
  <c r="C1897" i="34"/>
  <c r="B1897" i="34"/>
  <c r="C1917" i="34"/>
  <c r="B1917" i="34"/>
  <c r="C1937" i="34"/>
  <c r="B1937" i="34"/>
  <c r="C1957" i="34"/>
  <c r="B1957" i="34"/>
  <c r="C1977" i="34"/>
  <c r="B1977" i="34"/>
  <c r="C1997" i="34"/>
  <c r="B1997" i="34"/>
  <c r="C2017" i="34"/>
  <c r="B2017" i="34"/>
  <c r="C2037" i="34"/>
  <c r="B2037" i="34"/>
  <c r="C2057" i="34"/>
  <c r="B2057" i="34"/>
  <c r="C2077" i="34"/>
  <c r="B2077" i="34"/>
  <c r="C2097" i="34"/>
  <c r="B2097" i="34"/>
  <c r="C2117" i="34"/>
  <c r="B2117" i="34"/>
  <c r="B2137" i="34"/>
  <c r="C2137" i="34"/>
  <c r="C2157" i="34"/>
  <c r="B2157" i="34"/>
  <c r="C2177" i="34"/>
  <c r="B2177" i="34"/>
  <c r="C2197" i="34"/>
  <c r="B2197" i="34"/>
  <c r="C2217" i="34"/>
  <c r="B2217" i="34"/>
  <c r="C2237" i="34"/>
  <c r="B2237" i="34"/>
  <c r="C2257" i="34"/>
  <c r="B2257" i="34"/>
  <c r="C2277" i="34"/>
  <c r="B2277" i="34"/>
  <c r="C2297" i="34"/>
  <c r="B2297" i="34"/>
  <c r="C2317" i="34"/>
  <c r="B2317" i="34"/>
  <c r="C2337" i="34"/>
  <c r="B2337" i="34"/>
  <c r="C2357" i="34"/>
  <c r="B2357" i="34"/>
  <c r="C2377" i="34"/>
  <c r="B2377" i="34"/>
  <c r="C2397" i="34"/>
  <c r="B2397" i="34"/>
  <c r="C2417" i="34"/>
  <c r="B2417" i="34"/>
  <c r="C2437" i="34"/>
  <c r="B2437" i="34"/>
  <c r="C2457" i="34"/>
  <c r="B2457" i="34"/>
  <c r="C2477" i="34"/>
  <c r="B2477" i="34"/>
  <c r="C2497" i="34"/>
  <c r="B2497" i="34"/>
  <c r="C2517" i="34"/>
  <c r="B2517" i="34"/>
  <c r="C2537" i="34"/>
  <c r="B2537" i="34"/>
  <c r="C2557" i="34"/>
  <c r="B2557" i="34"/>
  <c r="C2577" i="34"/>
  <c r="B2577" i="34"/>
  <c r="C2597" i="34"/>
  <c r="B2597" i="34"/>
  <c r="C2617" i="34"/>
  <c r="B2617" i="34"/>
  <c r="C2637" i="34"/>
  <c r="B2637" i="34"/>
  <c r="C2657" i="34"/>
  <c r="B2657" i="34"/>
  <c r="C2677" i="34"/>
  <c r="B2677" i="34"/>
  <c r="C2697" i="34"/>
  <c r="B2697" i="34"/>
  <c r="C2717" i="34"/>
  <c r="B2717" i="34"/>
  <c r="C2737" i="34"/>
  <c r="B2737" i="34"/>
  <c r="C2757" i="34"/>
  <c r="B2757" i="34"/>
  <c r="C2777" i="34"/>
  <c r="B2777" i="34"/>
  <c r="C2797" i="34"/>
  <c r="B2797" i="34"/>
  <c r="C2817" i="34"/>
  <c r="B2817" i="34"/>
  <c r="C2837" i="34"/>
  <c r="B2837" i="34"/>
  <c r="C2857" i="34"/>
  <c r="B2857" i="34"/>
  <c r="D2877" i="3"/>
  <c r="C2877" i="34"/>
  <c r="B2877" i="34"/>
  <c r="D2897" i="3"/>
  <c r="C2897" i="34"/>
  <c r="B2897" i="34"/>
  <c r="D2917" i="3"/>
  <c r="C2917" i="34"/>
  <c r="B2917" i="34"/>
  <c r="D2937" i="3"/>
  <c r="B2937" i="34"/>
  <c r="C2937" i="34"/>
  <c r="D2957" i="3"/>
  <c r="C2957" i="34"/>
  <c r="B2957" i="34"/>
  <c r="C18" i="34"/>
  <c r="B18" i="34"/>
  <c r="C38" i="34"/>
  <c r="B38" i="34"/>
  <c r="B58" i="34"/>
  <c r="C58" i="34"/>
  <c r="B78" i="34"/>
  <c r="C78" i="34"/>
  <c r="C98" i="34"/>
  <c r="B98" i="34"/>
  <c r="C118" i="34"/>
  <c r="B118" i="34"/>
  <c r="C138" i="34"/>
  <c r="B138" i="34"/>
  <c r="C158" i="34"/>
  <c r="B158" i="34"/>
  <c r="C178" i="34"/>
  <c r="B178" i="34"/>
  <c r="C198" i="34"/>
  <c r="B198" i="34"/>
  <c r="C218" i="34"/>
  <c r="B218" i="34"/>
  <c r="C238" i="34"/>
  <c r="B238" i="34"/>
  <c r="C258" i="34"/>
  <c r="B258" i="34"/>
  <c r="C278" i="34"/>
  <c r="B278" i="34"/>
  <c r="C298" i="34"/>
  <c r="B298" i="34"/>
  <c r="C318" i="34"/>
  <c r="B318" i="34"/>
  <c r="C338" i="34"/>
  <c r="B338" i="34"/>
  <c r="C358" i="34"/>
  <c r="B358" i="34"/>
  <c r="C378" i="34"/>
  <c r="B378" i="34"/>
  <c r="C398" i="34"/>
  <c r="B398" i="34"/>
  <c r="C418" i="34"/>
  <c r="B418" i="34"/>
  <c r="C438" i="34"/>
  <c r="B438" i="34"/>
  <c r="C458" i="34"/>
  <c r="B458" i="34"/>
  <c r="C478" i="34"/>
  <c r="B478" i="34"/>
  <c r="C498" i="34"/>
  <c r="B498" i="34"/>
  <c r="C518" i="34"/>
  <c r="B518" i="34"/>
  <c r="C538" i="34"/>
  <c r="B538" i="34"/>
  <c r="C558" i="34"/>
  <c r="B558" i="34"/>
  <c r="C578" i="34"/>
  <c r="B578" i="34"/>
  <c r="C598" i="34"/>
  <c r="B598" i="34"/>
  <c r="C618" i="34"/>
  <c r="B618" i="34"/>
  <c r="C638" i="34"/>
  <c r="B638" i="34"/>
  <c r="B658" i="34"/>
  <c r="C658" i="34"/>
  <c r="C678" i="34"/>
  <c r="B678" i="34"/>
  <c r="C698" i="34"/>
  <c r="B698" i="34"/>
  <c r="C718" i="34"/>
  <c r="B718" i="34"/>
  <c r="C738" i="34"/>
  <c r="B738" i="34"/>
  <c r="C758" i="34"/>
  <c r="B758" i="34"/>
  <c r="C778" i="34"/>
  <c r="B778" i="34"/>
  <c r="C798" i="34"/>
  <c r="B798" i="34"/>
  <c r="C818" i="34"/>
  <c r="B818" i="34"/>
  <c r="C838" i="34"/>
  <c r="B838" i="34"/>
  <c r="B858" i="34"/>
  <c r="C858" i="34"/>
  <c r="C878" i="34"/>
  <c r="B878" i="34"/>
  <c r="C898" i="34"/>
  <c r="B898" i="34"/>
  <c r="C918" i="34"/>
  <c r="B918" i="34"/>
  <c r="C938" i="34"/>
  <c r="B938" i="34"/>
  <c r="C958" i="34"/>
  <c r="B958" i="34"/>
  <c r="B978" i="34"/>
  <c r="C978" i="34"/>
  <c r="C998" i="34"/>
  <c r="B998" i="34"/>
  <c r="C1018" i="34"/>
  <c r="B1018" i="34"/>
  <c r="C1038" i="34"/>
  <c r="B1038" i="34"/>
  <c r="C1058" i="34"/>
  <c r="B1058" i="34"/>
  <c r="C1078" i="34"/>
  <c r="B1078" i="34"/>
  <c r="C1098" i="34"/>
  <c r="B1098" i="34"/>
  <c r="C1118" i="34"/>
  <c r="B1118" i="34"/>
  <c r="C1138" i="34"/>
  <c r="B1138" i="34"/>
  <c r="C1158" i="34"/>
  <c r="B1158" i="34"/>
  <c r="C1178" i="34"/>
  <c r="B1178" i="34"/>
  <c r="C1198" i="34"/>
  <c r="B1198" i="34"/>
  <c r="C1218" i="34"/>
  <c r="B1218" i="34"/>
  <c r="C1238" i="34"/>
  <c r="B1238" i="34"/>
  <c r="C1258" i="34"/>
  <c r="B1258" i="34"/>
  <c r="C1278" i="34"/>
  <c r="B1278" i="34"/>
  <c r="C1298" i="34"/>
  <c r="B1298" i="34"/>
  <c r="C1318" i="34"/>
  <c r="B1318" i="34"/>
  <c r="C1338" i="34"/>
  <c r="B1338" i="34"/>
  <c r="C1358" i="34"/>
  <c r="B1358" i="34"/>
  <c r="C1378" i="34"/>
  <c r="B1378" i="34"/>
  <c r="C1398" i="34"/>
  <c r="B1398" i="34"/>
  <c r="C1418" i="34"/>
  <c r="B1418" i="34"/>
  <c r="C1438" i="34"/>
  <c r="B1438" i="34"/>
  <c r="C1458" i="34"/>
  <c r="B1458" i="34"/>
  <c r="C1478" i="34"/>
  <c r="B1478" i="34"/>
  <c r="C1498" i="34"/>
  <c r="B1498" i="34"/>
  <c r="C1518" i="34"/>
  <c r="B1518" i="34"/>
  <c r="C1538" i="34"/>
  <c r="B1538" i="34"/>
  <c r="C1558" i="34"/>
  <c r="B1558" i="34"/>
  <c r="C1578" i="34"/>
  <c r="B1578" i="34"/>
  <c r="C1598" i="34"/>
  <c r="B1598" i="34"/>
  <c r="C1618" i="34"/>
  <c r="B1618" i="34"/>
  <c r="C1638" i="34"/>
  <c r="B1638" i="34"/>
  <c r="C1658" i="34"/>
  <c r="B1658" i="34"/>
  <c r="C1678" i="34"/>
  <c r="B1678" i="34"/>
  <c r="C1698" i="34"/>
  <c r="B1698" i="34"/>
  <c r="C1718" i="34"/>
  <c r="B1718" i="34"/>
  <c r="C1738" i="34"/>
  <c r="B1738" i="34"/>
  <c r="C1758" i="34"/>
  <c r="B1758" i="34"/>
  <c r="C1778" i="34"/>
  <c r="B1778" i="34"/>
  <c r="C1798" i="34"/>
  <c r="B1798" i="34"/>
  <c r="C1818" i="34"/>
  <c r="B1818" i="34"/>
  <c r="C1838" i="34"/>
  <c r="B1838" i="34"/>
  <c r="C1858" i="34"/>
  <c r="B1858" i="34"/>
  <c r="C1878" i="34"/>
  <c r="B1878" i="34"/>
  <c r="C1898" i="34"/>
  <c r="B1898" i="34"/>
  <c r="C1918" i="34"/>
  <c r="B1918" i="34"/>
  <c r="C1938" i="34"/>
  <c r="B1938" i="34"/>
  <c r="C1958" i="34"/>
  <c r="B1958" i="34"/>
  <c r="C1978" i="34"/>
  <c r="B1978" i="34"/>
  <c r="C1998" i="34"/>
  <c r="B1998" i="34"/>
  <c r="C2018" i="34"/>
  <c r="B2018" i="34"/>
  <c r="C2038" i="34"/>
  <c r="B2038" i="34"/>
  <c r="C2058" i="34"/>
  <c r="B2058" i="34"/>
  <c r="C2078" i="34"/>
  <c r="B2078" i="34"/>
  <c r="C2098" i="34"/>
  <c r="B2098" i="34"/>
  <c r="C2118" i="34"/>
  <c r="B2118" i="34"/>
  <c r="B2138" i="34"/>
  <c r="C2138" i="34"/>
  <c r="C2158" i="34"/>
  <c r="B2158" i="34"/>
  <c r="C2178" i="34"/>
  <c r="B2178" i="34"/>
  <c r="C2198" i="34"/>
  <c r="B2198" i="34"/>
  <c r="C2218" i="34"/>
  <c r="B2218" i="34"/>
  <c r="C2238" i="34"/>
  <c r="B2238" i="34"/>
  <c r="C2258" i="34"/>
  <c r="B2258" i="34"/>
  <c r="C2278" i="34"/>
  <c r="B2278" i="34"/>
  <c r="C2298" i="34"/>
  <c r="B2298" i="34"/>
  <c r="C2318" i="34"/>
  <c r="B2318" i="34"/>
  <c r="C2338" i="34"/>
  <c r="B2338" i="34"/>
  <c r="B2358" i="34"/>
  <c r="C2358" i="34"/>
  <c r="C2378" i="34"/>
  <c r="B2378" i="34"/>
  <c r="C2398" i="34"/>
  <c r="B2398" i="34"/>
  <c r="C2418" i="34"/>
  <c r="B2418" i="34"/>
  <c r="C2438" i="34"/>
  <c r="B2438" i="34"/>
  <c r="C2458" i="34"/>
  <c r="B2458" i="34"/>
  <c r="B2478" i="34"/>
  <c r="C2478" i="34"/>
  <c r="C2498" i="34"/>
  <c r="B2498" i="34"/>
  <c r="C2518" i="34"/>
  <c r="B2518" i="34"/>
  <c r="C2538" i="34"/>
  <c r="B2538" i="34"/>
  <c r="B2558" i="34"/>
  <c r="C2558" i="34"/>
  <c r="B2578" i="34"/>
  <c r="C2578" i="34"/>
  <c r="C2598" i="34"/>
  <c r="B2598" i="34"/>
  <c r="C2618" i="34"/>
  <c r="B2618" i="34"/>
  <c r="C2638" i="34"/>
  <c r="B2638" i="34"/>
  <c r="C2658" i="34"/>
  <c r="B2658" i="34"/>
  <c r="C2678" i="34"/>
  <c r="B2678" i="34"/>
  <c r="C2698" i="34"/>
  <c r="B2698" i="34"/>
  <c r="C2718" i="34"/>
  <c r="B2718" i="34"/>
  <c r="C2738" i="34"/>
  <c r="B2738" i="34"/>
  <c r="C2758" i="34"/>
  <c r="B2758" i="34"/>
  <c r="C2778" i="34"/>
  <c r="B2778" i="34"/>
  <c r="C2798" i="34"/>
  <c r="B2798" i="34"/>
  <c r="C2818" i="34"/>
  <c r="B2818" i="34"/>
  <c r="C2838" i="34"/>
  <c r="B2838" i="34"/>
  <c r="C2858" i="34"/>
  <c r="B2858" i="34"/>
  <c r="D2878" i="3"/>
  <c r="C2878" i="34"/>
  <c r="B2878" i="34"/>
  <c r="D2898" i="3"/>
  <c r="C2898" i="34"/>
  <c r="B2898" i="34"/>
  <c r="D2918" i="3"/>
  <c r="C2918" i="34"/>
  <c r="B2918" i="34"/>
  <c r="D2938" i="3"/>
  <c r="C2938" i="34"/>
  <c r="B2938" i="34"/>
  <c r="C19" i="34"/>
  <c r="B19" i="34"/>
  <c r="C39" i="34"/>
  <c r="B39" i="34"/>
  <c r="C59" i="34"/>
  <c r="B59" i="34"/>
  <c r="C79" i="34"/>
  <c r="B79" i="34"/>
  <c r="C99" i="34"/>
  <c r="B99" i="34"/>
  <c r="C119" i="34"/>
  <c r="B119" i="34"/>
  <c r="C139" i="34"/>
  <c r="B139" i="34"/>
  <c r="C159" i="34"/>
  <c r="B159" i="34"/>
  <c r="C179" i="34"/>
  <c r="B179" i="34"/>
  <c r="C199" i="34"/>
  <c r="B199" i="34"/>
  <c r="C219" i="34"/>
  <c r="B219" i="34"/>
  <c r="C239" i="34"/>
  <c r="B239" i="34"/>
  <c r="C259" i="34"/>
  <c r="B259" i="34"/>
  <c r="C279" i="34"/>
  <c r="B279" i="34"/>
  <c r="C299" i="34"/>
  <c r="B299" i="34"/>
  <c r="C319" i="34"/>
  <c r="B319" i="34"/>
  <c r="C339" i="34"/>
  <c r="B339" i="34"/>
  <c r="C359" i="34"/>
  <c r="B359" i="34"/>
  <c r="C379" i="34"/>
  <c r="B379" i="34"/>
  <c r="C399" i="34"/>
  <c r="B399" i="34"/>
  <c r="C419" i="34"/>
  <c r="B419" i="34"/>
  <c r="C439" i="34"/>
  <c r="B439" i="34"/>
  <c r="C459" i="34"/>
  <c r="B459" i="34"/>
  <c r="C479" i="34"/>
  <c r="B479" i="34"/>
  <c r="C499" i="34"/>
  <c r="B499" i="34"/>
  <c r="C519" i="34"/>
  <c r="B519" i="34"/>
  <c r="C539" i="34"/>
  <c r="B539" i="34"/>
  <c r="C559" i="34"/>
  <c r="B559" i="34"/>
  <c r="C579" i="34"/>
  <c r="B579" i="34"/>
  <c r="C599" i="34"/>
  <c r="B599" i="34"/>
  <c r="C619" i="34"/>
  <c r="B619" i="34"/>
  <c r="C639" i="34"/>
  <c r="B639" i="34"/>
  <c r="C659" i="34"/>
  <c r="B659" i="34"/>
  <c r="C679" i="34"/>
  <c r="B679" i="34"/>
  <c r="C699" i="34"/>
  <c r="B699" i="34"/>
  <c r="C719" i="34"/>
  <c r="B719" i="34"/>
  <c r="C739" i="34"/>
  <c r="B739" i="34"/>
  <c r="C759" i="34"/>
  <c r="B759" i="34"/>
  <c r="C779" i="34"/>
  <c r="B779" i="34"/>
  <c r="C799" i="34"/>
  <c r="B799" i="34"/>
  <c r="C819" i="34"/>
  <c r="B819" i="34"/>
  <c r="C839" i="34"/>
  <c r="B839" i="34"/>
  <c r="C859" i="34"/>
  <c r="B859" i="34"/>
  <c r="C879" i="34"/>
  <c r="B879" i="34"/>
  <c r="C899" i="34"/>
  <c r="B899" i="34"/>
  <c r="C919" i="34"/>
  <c r="B919" i="34"/>
  <c r="C939" i="34"/>
  <c r="B939" i="34"/>
  <c r="C959" i="34"/>
  <c r="B959" i="34"/>
  <c r="C979" i="34"/>
  <c r="B979" i="34"/>
  <c r="C999" i="34"/>
  <c r="B999" i="34"/>
  <c r="C1019" i="34"/>
  <c r="B1019" i="34"/>
  <c r="C1039" i="34"/>
  <c r="B1039" i="34"/>
  <c r="C1059" i="34"/>
  <c r="B1059" i="34"/>
  <c r="C1079" i="34"/>
  <c r="B1079" i="34"/>
  <c r="C1099" i="34"/>
  <c r="B1099" i="34"/>
  <c r="C1119" i="34"/>
  <c r="B1119" i="34"/>
  <c r="C1139" i="34"/>
  <c r="B1139" i="34"/>
  <c r="C1159" i="34"/>
  <c r="B1159" i="34"/>
  <c r="C1179" i="34"/>
  <c r="B1179" i="34"/>
  <c r="C1199" i="34"/>
  <c r="B1199" i="34"/>
  <c r="C1219" i="34"/>
  <c r="B1219" i="34"/>
  <c r="C1239" i="34"/>
  <c r="B1239" i="34"/>
  <c r="C1259" i="34"/>
  <c r="B1259" i="34"/>
  <c r="C1279" i="34"/>
  <c r="B1279" i="34"/>
  <c r="C1299" i="34"/>
  <c r="B1299" i="34"/>
  <c r="C1319" i="34"/>
  <c r="B1319" i="34"/>
  <c r="C1339" i="34"/>
  <c r="B1339" i="34"/>
  <c r="C1359" i="34"/>
  <c r="B1359" i="34"/>
  <c r="C1379" i="34"/>
  <c r="B1379" i="34"/>
  <c r="C1399" i="34"/>
  <c r="B1399" i="34"/>
  <c r="C1419" i="34"/>
  <c r="B1419" i="34"/>
  <c r="C1439" i="34"/>
  <c r="B1439" i="34"/>
  <c r="C1459" i="34"/>
  <c r="B1459" i="34"/>
  <c r="C1479" i="34"/>
  <c r="B1479" i="34"/>
  <c r="C1499" i="34"/>
  <c r="B1499" i="34"/>
  <c r="C1519" i="34"/>
  <c r="B1519" i="34"/>
  <c r="C1539" i="34"/>
  <c r="B1539" i="34"/>
  <c r="C1559" i="34"/>
  <c r="B1559" i="34"/>
  <c r="C1579" i="34"/>
  <c r="B1579" i="34"/>
  <c r="C1599" i="34"/>
  <c r="B1599" i="34"/>
  <c r="C1619" i="34"/>
  <c r="B1619" i="34"/>
  <c r="C1639" i="34"/>
  <c r="B1639" i="34"/>
  <c r="C1659" i="34"/>
  <c r="B1659" i="34"/>
  <c r="C1679" i="34"/>
  <c r="B1679" i="34"/>
  <c r="C1699" i="34"/>
  <c r="B1699" i="34"/>
  <c r="C1719" i="34"/>
  <c r="B1719" i="34"/>
  <c r="C1739" i="34"/>
  <c r="B1739" i="34"/>
  <c r="C1759" i="34"/>
  <c r="B1759" i="34"/>
  <c r="C1779" i="34"/>
  <c r="B1779" i="34"/>
  <c r="C1799" i="34"/>
  <c r="B1799" i="34"/>
  <c r="C1819" i="34"/>
  <c r="B1819" i="34"/>
  <c r="C1839" i="34"/>
  <c r="B1839" i="34"/>
  <c r="C1859" i="34"/>
  <c r="B1859" i="34"/>
  <c r="C1879" i="34"/>
  <c r="B1879" i="34"/>
  <c r="C1899" i="34"/>
  <c r="B1899" i="34"/>
  <c r="C1919" i="34"/>
  <c r="B1919" i="34"/>
  <c r="C1939" i="34"/>
  <c r="B1939" i="34"/>
  <c r="C1959" i="34"/>
  <c r="B1959" i="34"/>
  <c r="C1979" i="34"/>
  <c r="B1979" i="34"/>
  <c r="C1999" i="34"/>
  <c r="B1999" i="34"/>
  <c r="C2019" i="34"/>
  <c r="B2019" i="34"/>
  <c r="C2039" i="34"/>
  <c r="B2039" i="34"/>
  <c r="C2059" i="34"/>
  <c r="B2059" i="34"/>
  <c r="C2079" i="34"/>
  <c r="B2079" i="34"/>
  <c r="C2099" i="34"/>
  <c r="B2099" i="34"/>
  <c r="C2119" i="34"/>
  <c r="B2119" i="34"/>
  <c r="C2139" i="34"/>
  <c r="B2139" i="34"/>
  <c r="C2159" i="34"/>
  <c r="B2159" i="34"/>
  <c r="C2179" i="34"/>
  <c r="B2179" i="34"/>
  <c r="C2199" i="34"/>
  <c r="B2199" i="34"/>
  <c r="C2219" i="34"/>
  <c r="B2219" i="34"/>
  <c r="C2239" i="34"/>
  <c r="B2239" i="34"/>
  <c r="C2259" i="34"/>
  <c r="B2259" i="34"/>
  <c r="C2279" i="34"/>
  <c r="B2279" i="34"/>
  <c r="C2299" i="34"/>
  <c r="B2299" i="34"/>
  <c r="C2319" i="34"/>
  <c r="B2319" i="34"/>
  <c r="C2339" i="34"/>
  <c r="B2339" i="34"/>
  <c r="C2359" i="34"/>
  <c r="B2359" i="34"/>
  <c r="C2379" i="34"/>
  <c r="B2379" i="34"/>
  <c r="C2399" i="34"/>
  <c r="B2399" i="34"/>
  <c r="C2419" i="34"/>
  <c r="B2419" i="34"/>
  <c r="C2439" i="34"/>
  <c r="B2439" i="34"/>
  <c r="C2459" i="34"/>
  <c r="B2459" i="34"/>
  <c r="C2479" i="34"/>
  <c r="B2479" i="34"/>
  <c r="B2499" i="34"/>
  <c r="C2499" i="34"/>
  <c r="C2519" i="34"/>
  <c r="B2519" i="34"/>
  <c r="C2539" i="34"/>
  <c r="B2539" i="34"/>
  <c r="B2559" i="34"/>
  <c r="C2559" i="34"/>
  <c r="B2579" i="34"/>
  <c r="C2579" i="34"/>
  <c r="C2599" i="34"/>
  <c r="B2599" i="34"/>
  <c r="C2619" i="34"/>
  <c r="B2619" i="34"/>
  <c r="C2639" i="34"/>
  <c r="B2639" i="34"/>
  <c r="C2659" i="34"/>
  <c r="B2659" i="34"/>
  <c r="C2679" i="34"/>
  <c r="B2679" i="34"/>
  <c r="C2699" i="34"/>
  <c r="B2699" i="34"/>
  <c r="C2719" i="34"/>
  <c r="B2719" i="34"/>
  <c r="C2739" i="34"/>
  <c r="B2739" i="34"/>
  <c r="C2759" i="34"/>
  <c r="B2759" i="34"/>
  <c r="C2779" i="34"/>
  <c r="B2779" i="34"/>
  <c r="C2799" i="34"/>
  <c r="B2799" i="34"/>
  <c r="C2819" i="34"/>
  <c r="B2819" i="34"/>
  <c r="C2839" i="34"/>
  <c r="B2839" i="34"/>
  <c r="C2859" i="34"/>
  <c r="B2859" i="34"/>
  <c r="D2879" i="3"/>
  <c r="C2879" i="34"/>
  <c r="B2879" i="34"/>
  <c r="D2899" i="3"/>
  <c r="C2899" i="34"/>
  <c r="B2899" i="34"/>
  <c r="D2919" i="3"/>
  <c r="C2919" i="34"/>
  <c r="B2919" i="34"/>
  <c r="D2939" i="3"/>
  <c r="C2939" i="34"/>
  <c r="B2939" i="34"/>
  <c r="C1562" i="34"/>
  <c r="B1562" i="34"/>
  <c r="C1582" i="34"/>
  <c r="B1582" i="34"/>
  <c r="C1602" i="34"/>
  <c r="B1602" i="34"/>
  <c r="C1622" i="34"/>
  <c r="B1622" i="34"/>
  <c r="B1642" i="34"/>
  <c r="C1642" i="34"/>
  <c r="C1662" i="34"/>
  <c r="B1662" i="34"/>
  <c r="C1682" i="34"/>
  <c r="B1682" i="34"/>
  <c r="C1702" i="34"/>
  <c r="B1702" i="34"/>
  <c r="C1722" i="34"/>
  <c r="B1722" i="34"/>
  <c r="C1762" i="34"/>
  <c r="B1762" i="34"/>
  <c r="C1822" i="34"/>
  <c r="B1822" i="34"/>
  <c r="C1862" i="34"/>
  <c r="B1862" i="34"/>
  <c r="C1882" i="34"/>
  <c r="B1882" i="34"/>
  <c r="C1902" i="34"/>
  <c r="B1902" i="34"/>
  <c r="C1922" i="34"/>
  <c r="B1922" i="34"/>
  <c r="C1942" i="34"/>
  <c r="B1942" i="34"/>
  <c r="C1962" i="34"/>
  <c r="B1962" i="34"/>
  <c r="C1982" i="34"/>
  <c r="B1982" i="34"/>
  <c r="C2002" i="34"/>
  <c r="B2002" i="34"/>
  <c r="C2022" i="34"/>
  <c r="B2022" i="34"/>
  <c r="C2042" i="34"/>
  <c r="B2042" i="34"/>
  <c r="C2062" i="34"/>
  <c r="B2062" i="34"/>
  <c r="C2082" i="34"/>
  <c r="B2082" i="34"/>
  <c r="C2102" i="34"/>
  <c r="B2102" i="34"/>
  <c r="C2122" i="34"/>
  <c r="B2122" i="34"/>
  <c r="C2142" i="34"/>
  <c r="B2142" i="34"/>
  <c r="C2162" i="34"/>
  <c r="B2162" i="34"/>
  <c r="C2182" i="34"/>
  <c r="B2182" i="34"/>
  <c r="C2202" i="34"/>
  <c r="B2202" i="34"/>
  <c r="C2222" i="34"/>
  <c r="B2222" i="34"/>
  <c r="C2242" i="34"/>
  <c r="B2242" i="34"/>
  <c r="C2262" i="34"/>
  <c r="B2262" i="34"/>
  <c r="C2282" i="34"/>
  <c r="B2282" i="34"/>
  <c r="C2302" i="34"/>
  <c r="B2302" i="34"/>
  <c r="C2322" i="34"/>
  <c r="B2322" i="34"/>
  <c r="C2342" i="34"/>
  <c r="B2342" i="34"/>
  <c r="C2362" i="34"/>
  <c r="B2362" i="34"/>
  <c r="C2382" i="34"/>
  <c r="B2382" i="34"/>
  <c r="C2402" i="34"/>
  <c r="B2402" i="34"/>
  <c r="C2422" i="34"/>
  <c r="B2422" i="34"/>
  <c r="C2442" i="34"/>
  <c r="B2442" i="34"/>
  <c r="C2462" i="34"/>
  <c r="B2462" i="34"/>
  <c r="C2482" i="34"/>
  <c r="B2482" i="34"/>
  <c r="C2502" i="34"/>
  <c r="B2502" i="34"/>
  <c r="C2522" i="34"/>
  <c r="B2522" i="34"/>
  <c r="C2542" i="34"/>
  <c r="B2542" i="34"/>
  <c r="C2562" i="34"/>
  <c r="B2562" i="34"/>
  <c r="C2582" i="34"/>
  <c r="B2582" i="34"/>
  <c r="C2602" i="34"/>
  <c r="B2602" i="34"/>
  <c r="C2622" i="34"/>
  <c r="B2622" i="34"/>
  <c r="B2642" i="34"/>
  <c r="C2642" i="34"/>
  <c r="C2662" i="34"/>
  <c r="B2662" i="34"/>
  <c r="C2682" i="34"/>
  <c r="B2682" i="34"/>
  <c r="C2702" i="34"/>
  <c r="B2702" i="34"/>
  <c r="C2722" i="34"/>
  <c r="B2722" i="34"/>
  <c r="C2742" i="34"/>
  <c r="B2742" i="34"/>
  <c r="C2762" i="34"/>
  <c r="B2762" i="34"/>
  <c r="C2782" i="34"/>
  <c r="B2782" i="34"/>
  <c r="C2802" i="34"/>
  <c r="B2802" i="34"/>
  <c r="C2822" i="34"/>
  <c r="B2822" i="34"/>
  <c r="C2842" i="34"/>
  <c r="B2842" i="34"/>
  <c r="C2862" i="34"/>
  <c r="B2862" i="34"/>
  <c r="D2882" i="3"/>
  <c r="C2882" i="34"/>
  <c r="B2882" i="34"/>
  <c r="D2902" i="3"/>
  <c r="C2902" i="34"/>
  <c r="B2902" i="34"/>
  <c r="D2922" i="3"/>
  <c r="C2922" i="34"/>
  <c r="B2922" i="34"/>
  <c r="D2942" i="3"/>
  <c r="C2942" i="34"/>
  <c r="B2942" i="34"/>
  <c r="C23" i="34"/>
  <c r="B23" i="34"/>
  <c r="C103" i="34"/>
  <c r="B103" i="34"/>
  <c r="C183" i="34"/>
  <c r="B183" i="34"/>
  <c r="C263" i="34"/>
  <c r="B263" i="34"/>
  <c r="C363" i="34"/>
  <c r="B363" i="34"/>
  <c r="C463" i="34"/>
  <c r="B463" i="34"/>
  <c r="C543" i="34"/>
  <c r="B543" i="34"/>
  <c r="C623" i="34"/>
  <c r="B623" i="34"/>
  <c r="C723" i="34"/>
  <c r="B723" i="34"/>
  <c r="C803" i="34"/>
  <c r="B803" i="34"/>
  <c r="C903" i="34"/>
  <c r="B903" i="34"/>
  <c r="C983" i="34"/>
  <c r="B983" i="34"/>
  <c r="C1083" i="34"/>
  <c r="B1083" i="34"/>
  <c r="C1163" i="34"/>
  <c r="B1163" i="34"/>
  <c r="C1243" i="34"/>
  <c r="B1243" i="34"/>
  <c r="C1343" i="34"/>
  <c r="B1343" i="34"/>
  <c r="C1423" i="34"/>
  <c r="B1423" i="34"/>
  <c r="C1503" i="34"/>
  <c r="B1503" i="34"/>
  <c r="C1583" i="34"/>
  <c r="B1583" i="34"/>
  <c r="B1663" i="34"/>
  <c r="C1663" i="34"/>
  <c r="C1743" i="34"/>
  <c r="B1743" i="34"/>
  <c r="C1823" i="34"/>
  <c r="B1823" i="34"/>
  <c r="C1903" i="34"/>
  <c r="B1903" i="34"/>
  <c r="C1983" i="34"/>
  <c r="B1983" i="34"/>
  <c r="C2063" i="34"/>
  <c r="B2063" i="34"/>
  <c r="C2143" i="34"/>
  <c r="B2143" i="34"/>
  <c r="B2243" i="34"/>
  <c r="C2243" i="34"/>
  <c r="C2323" i="34"/>
  <c r="B2323" i="34"/>
  <c r="C2423" i="34"/>
  <c r="B2423" i="34"/>
  <c r="C2523" i="34"/>
  <c r="B2523" i="34"/>
  <c r="C2583" i="34"/>
  <c r="B2583" i="34"/>
  <c r="B2663" i="34"/>
  <c r="C2663" i="34"/>
  <c r="C2743" i="34"/>
  <c r="B2743" i="34"/>
  <c r="C2823" i="34"/>
  <c r="B2823" i="34"/>
  <c r="D2903" i="3"/>
  <c r="B2903" i="34"/>
  <c r="C2903" i="34"/>
  <c r="C4" i="34"/>
  <c r="B4" i="34"/>
  <c r="C104" i="34"/>
  <c r="B104" i="34"/>
  <c r="C184" i="34"/>
  <c r="B184" i="34"/>
  <c r="C264" i="34"/>
  <c r="B264" i="34"/>
  <c r="C364" i="34"/>
  <c r="B364" i="34"/>
  <c r="C464" i="34"/>
  <c r="B464" i="34"/>
  <c r="C564" i="34"/>
  <c r="B564" i="34"/>
  <c r="C664" i="34"/>
  <c r="B664" i="34"/>
  <c r="B744" i="34"/>
  <c r="C744" i="34"/>
  <c r="C824" i="34"/>
  <c r="B824" i="34"/>
  <c r="C904" i="34"/>
  <c r="B904" i="34"/>
  <c r="C944" i="34"/>
  <c r="B944" i="34"/>
  <c r="C1064" i="34"/>
  <c r="B1064" i="34"/>
  <c r="B1144" i="34"/>
  <c r="C1144" i="34"/>
  <c r="C1224" i="34"/>
  <c r="B1224" i="34"/>
  <c r="C1304" i="34"/>
  <c r="B1304" i="34"/>
  <c r="C1384" i="34"/>
  <c r="B1384" i="34"/>
  <c r="C1464" i="34"/>
  <c r="B1464" i="34"/>
  <c r="C1544" i="34"/>
  <c r="B1544" i="34"/>
  <c r="C1624" i="34"/>
  <c r="B1624" i="34"/>
  <c r="C1724" i="34"/>
  <c r="B1724" i="34"/>
  <c r="C1804" i="34"/>
  <c r="B1804" i="34"/>
  <c r="C1924" i="34"/>
  <c r="B1924" i="34"/>
  <c r="C2044" i="34"/>
  <c r="B2044" i="34"/>
  <c r="C2164" i="34"/>
  <c r="B2164" i="34"/>
  <c r="C2284" i="34"/>
  <c r="B2284" i="34"/>
  <c r="C2404" i="34"/>
  <c r="B2404" i="34"/>
  <c r="C2524" i="34"/>
  <c r="B2524" i="34"/>
  <c r="C2704" i="34"/>
  <c r="B2704" i="34"/>
  <c r="D2884" i="3"/>
  <c r="C2884" i="34"/>
  <c r="B2884" i="34"/>
  <c r="C5" i="34"/>
  <c r="B5" i="34"/>
  <c r="C25" i="34"/>
  <c r="B25" i="34"/>
  <c r="B45" i="34"/>
  <c r="C45" i="34"/>
  <c r="C65" i="34"/>
  <c r="B65" i="34"/>
  <c r="C85" i="34"/>
  <c r="B85" i="34"/>
  <c r="C105" i="34"/>
  <c r="B105" i="34"/>
  <c r="C125" i="34"/>
  <c r="B125" i="34"/>
  <c r="C145" i="34"/>
  <c r="B145" i="34"/>
  <c r="C165" i="34"/>
  <c r="B165" i="34"/>
  <c r="C185" i="34"/>
  <c r="B185" i="34"/>
  <c r="C205" i="34"/>
  <c r="B205" i="34"/>
  <c r="C225" i="34"/>
  <c r="B225" i="34"/>
  <c r="C245" i="34"/>
  <c r="B245" i="34"/>
  <c r="C265" i="34"/>
  <c r="B265" i="34"/>
  <c r="C285" i="34"/>
  <c r="B285" i="34"/>
  <c r="C305" i="34"/>
  <c r="B305" i="34"/>
  <c r="C325" i="34"/>
  <c r="B325" i="34"/>
  <c r="C345" i="34"/>
  <c r="B345" i="34"/>
  <c r="C365" i="34"/>
  <c r="B365" i="34"/>
  <c r="C385" i="34"/>
  <c r="B385" i="34"/>
  <c r="C405" i="34"/>
  <c r="B405" i="34"/>
  <c r="C425" i="34"/>
  <c r="B425" i="34"/>
  <c r="C445" i="34"/>
  <c r="B445" i="34"/>
  <c r="C465" i="34"/>
  <c r="B465" i="34"/>
  <c r="C485" i="34"/>
  <c r="B485" i="34"/>
  <c r="C505" i="34"/>
  <c r="B505" i="34"/>
  <c r="C525" i="34"/>
  <c r="B525" i="34"/>
  <c r="C545" i="34"/>
  <c r="B545" i="34"/>
  <c r="C565" i="34"/>
  <c r="B565" i="34"/>
  <c r="C585" i="34"/>
  <c r="B585" i="34"/>
  <c r="C605" i="34"/>
  <c r="B605" i="34"/>
  <c r="C625" i="34"/>
  <c r="B625" i="34"/>
  <c r="C645" i="34"/>
  <c r="B645" i="34"/>
  <c r="C665" i="34"/>
  <c r="B665" i="34"/>
  <c r="C685" i="34"/>
  <c r="B685" i="34"/>
  <c r="C705" i="34"/>
  <c r="B705" i="34"/>
  <c r="C725" i="34"/>
  <c r="B725" i="34"/>
  <c r="C745" i="34"/>
  <c r="B745" i="34"/>
  <c r="C765" i="34"/>
  <c r="B765" i="34"/>
  <c r="C785" i="34"/>
  <c r="B785" i="34"/>
  <c r="C805" i="34"/>
  <c r="B805" i="34"/>
  <c r="C825" i="34"/>
  <c r="B825" i="34"/>
  <c r="C845" i="34"/>
  <c r="B845" i="34"/>
  <c r="C865" i="34"/>
  <c r="B865" i="34"/>
  <c r="C885" i="34"/>
  <c r="B885" i="34"/>
  <c r="C905" i="34"/>
  <c r="B905" i="34"/>
  <c r="C925" i="34"/>
  <c r="B925" i="34"/>
  <c r="C945" i="34"/>
  <c r="B945" i="34"/>
  <c r="C965" i="34"/>
  <c r="B965" i="34"/>
  <c r="C985" i="34"/>
  <c r="B985" i="34"/>
  <c r="C1005" i="34"/>
  <c r="B1005" i="34"/>
  <c r="C1025" i="34"/>
  <c r="B1025" i="34"/>
  <c r="C1045" i="34"/>
  <c r="B1045" i="34"/>
  <c r="C1065" i="34"/>
  <c r="B1065" i="34"/>
  <c r="C1085" i="34"/>
  <c r="B1085" i="34"/>
  <c r="C1105" i="34"/>
  <c r="B1105" i="34"/>
  <c r="C1125" i="34"/>
  <c r="B1125" i="34"/>
  <c r="C1145" i="34"/>
  <c r="B1145" i="34"/>
  <c r="C1165" i="34"/>
  <c r="B1165" i="34"/>
  <c r="C1185" i="34"/>
  <c r="B1185" i="34"/>
  <c r="C1205" i="34"/>
  <c r="B1205" i="34"/>
  <c r="C1225" i="34"/>
  <c r="B1225" i="34"/>
  <c r="C1245" i="34"/>
  <c r="B1245" i="34"/>
  <c r="C1265" i="34"/>
  <c r="B1265" i="34"/>
  <c r="C1285" i="34"/>
  <c r="B1285" i="34"/>
  <c r="C1305" i="34"/>
  <c r="B1305" i="34"/>
  <c r="C1325" i="34"/>
  <c r="B1325" i="34"/>
  <c r="C1345" i="34"/>
  <c r="B1345" i="34"/>
  <c r="C1365" i="34"/>
  <c r="B1365" i="34"/>
  <c r="C1385" i="34"/>
  <c r="B1385" i="34"/>
  <c r="C1405" i="34"/>
  <c r="B1405" i="34"/>
  <c r="C1425" i="34"/>
  <c r="B1425" i="34"/>
  <c r="C1445" i="34"/>
  <c r="B1445" i="34"/>
  <c r="C1465" i="34"/>
  <c r="B1465" i="34"/>
  <c r="C1485" i="34"/>
  <c r="B1485" i="34"/>
  <c r="C1505" i="34"/>
  <c r="B1505" i="34"/>
  <c r="C1525" i="34"/>
  <c r="B1525" i="34"/>
  <c r="C1545" i="34"/>
  <c r="B1545" i="34"/>
  <c r="C1565" i="34"/>
  <c r="B1565" i="34"/>
  <c r="C1585" i="34"/>
  <c r="B1585" i="34"/>
  <c r="C1605" i="34"/>
  <c r="B1605" i="34"/>
  <c r="C1625" i="34"/>
  <c r="B1625" i="34"/>
  <c r="C1645" i="34"/>
  <c r="B1645" i="34"/>
  <c r="C1665" i="34"/>
  <c r="B1665" i="34"/>
  <c r="C1685" i="34"/>
  <c r="B1685" i="34"/>
  <c r="C1705" i="34"/>
  <c r="B1705" i="34"/>
  <c r="C1725" i="34"/>
  <c r="B1725" i="34"/>
  <c r="C1745" i="34"/>
  <c r="B1745" i="34"/>
  <c r="C1765" i="34"/>
  <c r="B1765" i="34"/>
  <c r="C1785" i="34"/>
  <c r="B1785" i="34"/>
  <c r="C1805" i="34"/>
  <c r="B1805" i="34"/>
  <c r="C1825" i="34"/>
  <c r="B1825" i="34"/>
  <c r="C1845" i="34"/>
  <c r="B1845" i="34"/>
  <c r="C1865" i="34"/>
  <c r="B1865" i="34"/>
  <c r="C1885" i="34"/>
  <c r="B1885" i="34"/>
  <c r="C1905" i="34"/>
  <c r="B1905" i="34"/>
  <c r="C1925" i="34"/>
  <c r="B1925" i="34"/>
  <c r="C1945" i="34"/>
  <c r="B1945" i="34"/>
  <c r="C1965" i="34"/>
  <c r="B1965" i="34"/>
  <c r="C1985" i="34"/>
  <c r="B1985" i="34"/>
  <c r="C2005" i="34"/>
  <c r="B2005" i="34"/>
  <c r="C2025" i="34"/>
  <c r="B2025" i="34"/>
  <c r="C2045" i="34"/>
  <c r="B2045" i="34"/>
  <c r="C2065" i="34"/>
  <c r="B2065" i="34"/>
  <c r="C2085" i="34"/>
  <c r="B2085" i="34"/>
  <c r="C2105" i="34"/>
  <c r="B2105" i="34"/>
  <c r="C2125" i="34"/>
  <c r="B2125" i="34"/>
  <c r="B2145" i="34"/>
  <c r="C2145" i="34"/>
  <c r="C2165" i="34"/>
  <c r="B2165" i="34"/>
  <c r="C2185" i="34"/>
  <c r="B2185" i="34"/>
  <c r="C2205" i="34"/>
  <c r="B2205" i="34"/>
  <c r="C2225" i="34"/>
  <c r="B2225" i="34"/>
  <c r="C2245" i="34"/>
  <c r="B2245" i="34"/>
  <c r="C2265" i="34"/>
  <c r="B2265" i="34"/>
  <c r="C2285" i="34"/>
  <c r="B2285" i="34"/>
  <c r="C2305" i="34"/>
  <c r="B2305" i="34"/>
  <c r="B2325" i="34"/>
  <c r="C2325" i="34"/>
  <c r="C2345" i="34"/>
  <c r="B2345" i="34"/>
  <c r="C2365" i="34"/>
  <c r="B2365" i="34"/>
  <c r="C2385" i="34"/>
  <c r="B2385" i="34"/>
  <c r="C2405" i="34"/>
  <c r="B2405" i="34"/>
  <c r="C2425" i="34"/>
  <c r="B2425" i="34"/>
  <c r="C2445" i="34"/>
  <c r="B2445" i="34"/>
  <c r="C2465" i="34"/>
  <c r="B2465" i="34"/>
  <c r="C2485" i="34"/>
  <c r="B2485" i="34"/>
  <c r="C2505" i="34"/>
  <c r="B2505" i="34"/>
  <c r="C2525" i="34"/>
  <c r="B2525" i="34"/>
  <c r="C2545" i="34"/>
  <c r="B2545" i="34"/>
  <c r="C2565" i="34"/>
  <c r="B2565" i="34"/>
  <c r="C2585" i="34"/>
  <c r="B2585" i="34"/>
  <c r="C2605" i="34"/>
  <c r="B2605" i="34"/>
  <c r="C2625" i="34"/>
  <c r="B2625" i="34"/>
  <c r="C2645" i="34"/>
  <c r="B2645" i="34"/>
  <c r="C2665" i="34"/>
  <c r="B2665" i="34"/>
  <c r="C2685" i="34"/>
  <c r="B2685" i="34"/>
  <c r="C2705" i="34"/>
  <c r="B2705" i="34"/>
  <c r="C2725" i="34"/>
  <c r="B2725" i="34"/>
  <c r="C2745" i="34"/>
  <c r="B2745" i="34"/>
  <c r="C2765" i="34"/>
  <c r="B2765" i="34"/>
  <c r="C2785" i="34"/>
  <c r="B2785" i="34"/>
  <c r="C2805" i="34"/>
  <c r="B2805" i="34"/>
  <c r="C2825" i="34"/>
  <c r="B2825" i="34"/>
  <c r="C2845" i="34"/>
  <c r="B2845" i="34"/>
  <c r="D2865" i="3"/>
  <c r="C2865" i="34"/>
  <c r="B2865" i="34"/>
  <c r="D2885" i="3"/>
  <c r="C2885" i="34"/>
  <c r="B2885" i="34"/>
  <c r="D2905" i="3"/>
  <c r="C2905" i="34"/>
  <c r="B2905" i="34"/>
  <c r="D2925" i="3"/>
  <c r="B2925" i="34"/>
  <c r="C2925" i="34"/>
  <c r="D2945" i="3"/>
  <c r="C2945" i="34"/>
  <c r="B2945" i="34"/>
  <c r="C63" i="34"/>
  <c r="B63" i="34"/>
  <c r="C123" i="34"/>
  <c r="B123" i="34"/>
  <c r="C203" i="34"/>
  <c r="B203" i="34"/>
  <c r="C283" i="34"/>
  <c r="B283" i="34"/>
  <c r="C343" i="34"/>
  <c r="B343" i="34"/>
  <c r="C423" i="34"/>
  <c r="B423" i="34"/>
  <c r="C503" i="34"/>
  <c r="B503" i="34"/>
  <c r="C583" i="34"/>
  <c r="B583" i="34"/>
  <c r="C663" i="34"/>
  <c r="B663" i="34"/>
  <c r="C743" i="34"/>
  <c r="B743" i="34"/>
  <c r="C783" i="34"/>
  <c r="B783" i="34"/>
  <c r="C863" i="34"/>
  <c r="B863" i="34"/>
  <c r="C943" i="34"/>
  <c r="B943" i="34"/>
  <c r="C1023" i="34"/>
  <c r="B1023" i="34"/>
  <c r="C1103" i="34"/>
  <c r="B1103" i="34"/>
  <c r="B1183" i="34"/>
  <c r="C1183" i="34"/>
  <c r="C1283" i="34"/>
  <c r="B1283" i="34"/>
  <c r="C1363" i="34"/>
  <c r="B1363" i="34"/>
  <c r="C1443" i="34"/>
  <c r="B1443" i="34"/>
  <c r="C1523" i="34"/>
  <c r="B1523" i="34"/>
  <c r="C1603" i="34"/>
  <c r="B1603" i="34"/>
  <c r="C1683" i="34"/>
  <c r="B1683" i="34"/>
  <c r="C1763" i="34"/>
  <c r="B1763" i="34"/>
  <c r="C1843" i="34"/>
  <c r="B1843" i="34"/>
  <c r="C1923" i="34"/>
  <c r="B1923" i="34"/>
  <c r="C2003" i="34"/>
  <c r="B2003" i="34"/>
  <c r="B2083" i="34"/>
  <c r="C2083" i="34"/>
  <c r="C2163" i="34"/>
  <c r="B2163" i="34"/>
  <c r="C2203" i="34"/>
  <c r="B2203" i="34"/>
  <c r="C2283" i="34"/>
  <c r="B2283" i="34"/>
  <c r="C2343" i="34"/>
  <c r="B2343" i="34"/>
  <c r="C2403" i="34"/>
  <c r="B2403" i="34"/>
  <c r="C2443" i="34"/>
  <c r="B2443" i="34"/>
  <c r="C2483" i="34"/>
  <c r="B2483" i="34"/>
  <c r="C2543" i="34"/>
  <c r="B2543" i="34"/>
  <c r="C2603" i="34"/>
  <c r="B2603" i="34"/>
  <c r="C2683" i="34"/>
  <c r="B2683" i="34"/>
  <c r="C2763" i="34"/>
  <c r="B2763" i="34"/>
  <c r="C2843" i="34"/>
  <c r="B2843" i="34"/>
  <c r="D2883" i="3"/>
  <c r="C2883" i="34"/>
  <c r="B2883" i="34"/>
  <c r="C24" i="34"/>
  <c r="B24" i="34"/>
  <c r="C84" i="34"/>
  <c r="B84" i="34"/>
  <c r="C164" i="34"/>
  <c r="B164" i="34"/>
  <c r="C244" i="34"/>
  <c r="B244" i="34"/>
  <c r="C324" i="34"/>
  <c r="B324" i="34"/>
  <c r="B404" i="34"/>
  <c r="C404" i="34"/>
  <c r="C484" i="34"/>
  <c r="B484" i="34"/>
  <c r="C544" i="34"/>
  <c r="B544" i="34"/>
  <c r="C624" i="34"/>
  <c r="B624" i="34"/>
  <c r="C704" i="34"/>
  <c r="B704" i="34"/>
  <c r="C784" i="34"/>
  <c r="B784" i="34"/>
  <c r="B844" i="34"/>
  <c r="C844" i="34"/>
  <c r="C924" i="34"/>
  <c r="B924" i="34"/>
  <c r="C1004" i="34"/>
  <c r="B1004" i="34"/>
  <c r="C1024" i="34"/>
  <c r="B1024" i="34"/>
  <c r="C1104" i="34"/>
  <c r="B1104" i="34"/>
  <c r="B1164" i="34"/>
  <c r="C1164" i="34"/>
  <c r="B1244" i="34"/>
  <c r="C1244" i="34"/>
  <c r="C1324" i="34"/>
  <c r="B1324" i="34"/>
  <c r="C1404" i="34"/>
  <c r="B1404" i="34"/>
  <c r="B1484" i="34"/>
  <c r="C1484" i="34"/>
  <c r="C1564" i="34"/>
  <c r="B1564" i="34"/>
  <c r="C1644" i="34"/>
  <c r="B1644" i="34"/>
  <c r="C1704" i="34"/>
  <c r="B1704" i="34"/>
  <c r="C1784" i="34"/>
  <c r="B1784" i="34"/>
  <c r="C1844" i="34"/>
  <c r="B1844" i="34"/>
  <c r="C1884" i="34"/>
  <c r="B1884" i="34"/>
  <c r="C1964" i="34"/>
  <c r="B1964" i="34"/>
  <c r="C2004" i="34"/>
  <c r="B2004" i="34"/>
  <c r="C2064" i="34"/>
  <c r="B2064" i="34"/>
  <c r="C2104" i="34"/>
  <c r="B2104" i="34"/>
  <c r="B2144" i="34"/>
  <c r="C2144" i="34"/>
  <c r="C2204" i="34"/>
  <c r="B2204" i="34"/>
  <c r="C2244" i="34"/>
  <c r="B2244" i="34"/>
  <c r="C2324" i="34"/>
  <c r="B2324" i="34"/>
  <c r="C2344" i="34"/>
  <c r="B2344" i="34"/>
  <c r="C2424" i="34"/>
  <c r="B2424" i="34"/>
  <c r="C2484" i="34"/>
  <c r="B2484" i="34"/>
  <c r="C2564" i="34"/>
  <c r="B2564" i="34"/>
  <c r="C2604" i="34"/>
  <c r="B2604" i="34"/>
  <c r="B2664" i="34"/>
  <c r="C2664" i="34"/>
  <c r="C2744" i="34"/>
  <c r="B2744" i="34"/>
  <c r="B2804" i="34"/>
  <c r="C2804" i="34"/>
  <c r="C2844" i="34"/>
  <c r="B2844" i="34"/>
  <c r="D2904" i="3"/>
  <c r="C2904" i="34"/>
  <c r="B2904" i="34"/>
  <c r="C6" i="34"/>
  <c r="B6" i="34"/>
  <c r="C26" i="34"/>
  <c r="B26" i="34"/>
  <c r="C46" i="34"/>
  <c r="B46" i="34"/>
  <c r="C66" i="34"/>
  <c r="B66" i="34"/>
  <c r="C86" i="34"/>
  <c r="B86" i="34"/>
  <c r="C106" i="34"/>
  <c r="B106" i="34"/>
  <c r="C126" i="34"/>
  <c r="B126" i="34"/>
  <c r="C146" i="34"/>
  <c r="B146" i="34"/>
  <c r="C166" i="34"/>
  <c r="B166" i="34"/>
  <c r="C186" i="34"/>
  <c r="B186" i="34"/>
  <c r="C206" i="34"/>
  <c r="B206" i="34"/>
  <c r="C226" i="34"/>
  <c r="B226" i="34"/>
  <c r="C246" i="34"/>
  <c r="B246" i="34"/>
  <c r="C266" i="34"/>
  <c r="B266" i="34"/>
  <c r="C286" i="34"/>
  <c r="B286" i="34"/>
  <c r="B306" i="34"/>
  <c r="C306" i="34"/>
  <c r="C326" i="34"/>
  <c r="B326" i="34"/>
  <c r="C346" i="34"/>
  <c r="B346" i="34"/>
  <c r="C366" i="34"/>
  <c r="B366" i="34"/>
  <c r="C386" i="34"/>
  <c r="B386" i="34"/>
  <c r="C406" i="34"/>
  <c r="B406" i="34"/>
  <c r="C426" i="34"/>
  <c r="B426" i="34"/>
  <c r="C446" i="34"/>
  <c r="B446" i="34"/>
  <c r="C466" i="34"/>
  <c r="B466" i="34"/>
  <c r="C486" i="34"/>
  <c r="B486" i="34"/>
  <c r="C506" i="34"/>
  <c r="B506" i="34"/>
  <c r="C526" i="34"/>
  <c r="B526" i="34"/>
  <c r="C546" i="34"/>
  <c r="B546" i="34"/>
  <c r="C566" i="34"/>
  <c r="B566" i="34"/>
  <c r="C586" i="34"/>
  <c r="B586" i="34"/>
  <c r="C606" i="34"/>
  <c r="B606" i="34"/>
  <c r="C626" i="34"/>
  <c r="B626" i="34"/>
  <c r="C646" i="34"/>
  <c r="B646" i="34"/>
  <c r="C666" i="34"/>
  <c r="B666" i="34"/>
  <c r="C686" i="34"/>
  <c r="B686" i="34"/>
  <c r="B706" i="34"/>
  <c r="C706" i="34"/>
  <c r="C726" i="34"/>
  <c r="B726" i="34"/>
  <c r="C746" i="34"/>
  <c r="B746" i="34"/>
  <c r="C766" i="34"/>
  <c r="B766" i="34"/>
  <c r="C786" i="34"/>
  <c r="B786" i="34"/>
  <c r="C806" i="34"/>
  <c r="B806" i="34"/>
  <c r="C826" i="34"/>
  <c r="B826" i="34"/>
  <c r="C846" i="34"/>
  <c r="B846" i="34"/>
  <c r="C866" i="34"/>
  <c r="B866" i="34"/>
  <c r="C886" i="34"/>
  <c r="B886" i="34"/>
  <c r="C906" i="34"/>
  <c r="B906" i="34"/>
  <c r="C926" i="34"/>
  <c r="B926" i="34"/>
  <c r="C946" i="34"/>
  <c r="B946" i="34"/>
  <c r="C966" i="34"/>
  <c r="B966" i="34"/>
  <c r="C986" i="34"/>
  <c r="B986" i="34"/>
  <c r="C1006" i="34"/>
  <c r="B1006" i="34"/>
  <c r="C1026" i="34"/>
  <c r="B1026" i="34"/>
  <c r="C1046" i="34"/>
  <c r="B1046" i="34"/>
  <c r="C1066" i="34"/>
  <c r="B1066" i="34"/>
  <c r="C1086" i="34"/>
  <c r="B1086" i="34"/>
  <c r="C1106" i="34"/>
  <c r="B1106" i="34"/>
  <c r="C1126" i="34"/>
  <c r="B1126" i="34"/>
  <c r="C1146" i="34"/>
  <c r="B1146" i="34"/>
  <c r="C1166" i="34"/>
  <c r="B1166" i="34"/>
  <c r="C1186" i="34"/>
  <c r="B1186" i="34"/>
  <c r="C1206" i="34"/>
  <c r="B1206" i="34"/>
  <c r="B1226" i="34"/>
  <c r="C1226" i="34"/>
  <c r="C1246" i="34"/>
  <c r="B1246" i="34"/>
  <c r="C1266" i="34"/>
  <c r="B1266" i="34"/>
  <c r="C1286" i="34"/>
  <c r="B1286" i="34"/>
  <c r="C1306" i="34"/>
  <c r="B1306" i="34"/>
  <c r="C1326" i="34"/>
  <c r="B1326" i="34"/>
  <c r="C1346" i="34"/>
  <c r="B1346" i="34"/>
  <c r="C1366" i="34"/>
  <c r="B1366" i="34"/>
  <c r="C1386" i="34"/>
  <c r="B1386" i="34"/>
  <c r="C1406" i="34"/>
  <c r="B1406" i="34"/>
  <c r="C1426" i="34"/>
  <c r="B1426" i="34"/>
  <c r="C1446" i="34"/>
  <c r="B1446" i="34"/>
  <c r="C1466" i="34"/>
  <c r="B1466" i="34"/>
  <c r="C1486" i="34"/>
  <c r="B1486" i="34"/>
  <c r="C1506" i="34"/>
  <c r="B1506" i="34"/>
  <c r="C1526" i="34"/>
  <c r="B1526" i="34"/>
  <c r="C1546" i="34"/>
  <c r="B1546" i="34"/>
  <c r="C1566" i="34"/>
  <c r="B1566" i="34"/>
  <c r="C1586" i="34"/>
  <c r="B1586" i="34"/>
  <c r="B1606" i="34"/>
  <c r="C1606" i="34"/>
  <c r="C1626" i="34"/>
  <c r="B1626" i="34"/>
  <c r="C1646" i="34"/>
  <c r="B1646" i="34"/>
  <c r="C1666" i="34"/>
  <c r="B1666" i="34"/>
  <c r="C1686" i="34"/>
  <c r="B1686" i="34"/>
  <c r="C1706" i="34"/>
  <c r="B1706" i="34"/>
  <c r="C1726" i="34"/>
  <c r="B1726" i="34"/>
  <c r="C1746" i="34"/>
  <c r="B1746" i="34"/>
  <c r="C1766" i="34"/>
  <c r="B1766" i="34"/>
  <c r="C1786" i="34"/>
  <c r="B1786" i="34"/>
  <c r="C1806" i="34"/>
  <c r="B1806" i="34"/>
  <c r="C1826" i="34"/>
  <c r="B1826" i="34"/>
  <c r="C1846" i="34"/>
  <c r="B1846" i="34"/>
  <c r="C1866" i="34"/>
  <c r="B1866" i="34"/>
  <c r="C1886" i="34"/>
  <c r="B1886" i="34"/>
  <c r="C1906" i="34"/>
  <c r="B1906" i="34"/>
  <c r="C1926" i="34"/>
  <c r="B1926" i="34"/>
  <c r="C1946" i="34"/>
  <c r="B1946" i="34"/>
  <c r="C1966" i="34"/>
  <c r="B1966" i="34"/>
  <c r="C1986" i="34"/>
  <c r="B1986" i="34"/>
  <c r="C2006" i="34"/>
  <c r="B2006" i="34"/>
  <c r="C2026" i="34"/>
  <c r="B2026" i="34"/>
  <c r="B2046" i="34"/>
  <c r="C2046" i="34"/>
  <c r="C2066" i="34"/>
  <c r="B2066" i="34"/>
  <c r="C2086" i="34"/>
  <c r="B2086" i="34"/>
  <c r="C2106" i="34"/>
  <c r="B2106" i="34"/>
  <c r="C2126" i="34"/>
  <c r="B2126" i="34"/>
  <c r="C2146" i="34"/>
  <c r="B2146" i="34"/>
  <c r="C2166" i="34"/>
  <c r="B2166" i="34"/>
  <c r="C2186" i="34"/>
  <c r="B2186" i="34"/>
  <c r="C2206" i="34"/>
  <c r="B2206" i="34"/>
  <c r="C2226" i="34"/>
  <c r="B2226" i="34"/>
  <c r="C2246" i="34"/>
  <c r="B2246" i="34"/>
  <c r="C2266" i="34"/>
  <c r="B2266" i="34"/>
  <c r="C2286" i="34"/>
  <c r="B2286" i="34"/>
  <c r="B2306" i="34"/>
  <c r="C2306" i="34"/>
  <c r="C2326" i="34"/>
  <c r="B2326" i="34"/>
  <c r="C2346" i="34"/>
  <c r="B2346" i="34"/>
  <c r="C2366" i="34"/>
  <c r="B2366" i="34"/>
  <c r="C2386" i="34"/>
  <c r="B2386" i="34"/>
  <c r="C2406" i="34"/>
  <c r="B2406" i="34"/>
  <c r="C2426" i="34"/>
  <c r="B2426" i="34"/>
  <c r="C2446" i="34"/>
  <c r="B2446" i="34"/>
  <c r="C2466" i="34"/>
  <c r="B2466" i="34"/>
  <c r="C2486" i="34"/>
  <c r="B2486" i="34"/>
  <c r="C2506" i="34"/>
  <c r="B2506" i="34"/>
  <c r="C2526" i="34"/>
  <c r="B2526" i="34"/>
  <c r="C2546" i="34"/>
  <c r="B2546" i="34"/>
  <c r="C2566" i="34"/>
  <c r="B2566" i="34"/>
  <c r="C2586" i="34"/>
  <c r="B2586" i="34"/>
  <c r="C2606" i="34"/>
  <c r="B2606" i="34"/>
  <c r="C2626" i="34"/>
  <c r="B2626" i="34"/>
  <c r="C2646" i="34"/>
  <c r="B2646" i="34"/>
  <c r="C2666" i="34"/>
  <c r="B2666" i="34"/>
  <c r="C2686" i="34"/>
  <c r="B2686" i="34"/>
  <c r="C2706" i="34"/>
  <c r="B2706" i="34"/>
  <c r="C2726" i="34"/>
  <c r="B2726" i="34"/>
  <c r="B2746" i="34"/>
  <c r="C2746" i="34"/>
  <c r="C2766" i="34"/>
  <c r="B2766" i="34"/>
  <c r="C2786" i="34"/>
  <c r="B2786" i="34"/>
  <c r="C2806" i="34"/>
  <c r="B2806" i="34"/>
  <c r="C2826" i="34"/>
  <c r="B2826" i="34"/>
  <c r="C2846" i="34"/>
  <c r="B2846" i="34"/>
  <c r="D2866" i="3"/>
  <c r="C2866" i="34"/>
  <c r="B2866" i="34"/>
  <c r="D2886" i="3"/>
  <c r="C2886" i="34"/>
  <c r="B2886" i="34"/>
  <c r="D2906" i="3"/>
  <c r="C2906" i="34"/>
  <c r="B2906" i="34"/>
  <c r="D2926" i="3"/>
  <c r="C2926" i="34"/>
  <c r="B2926" i="34"/>
  <c r="D2946" i="3"/>
  <c r="C2946" i="34"/>
  <c r="B2946" i="34"/>
  <c r="C3" i="34"/>
  <c r="B3" i="34"/>
  <c r="C83" i="34"/>
  <c r="B83" i="34"/>
  <c r="C143" i="34"/>
  <c r="B143" i="34"/>
  <c r="C223" i="34"/>
  <c r="B223" i="34"/>
  <c r="C303" i="34"/>
  <c r="B303" i="34"/>
  <c r="C383" i="34"/>
  <c r="B383" i="34"/>
  <c r="C443" i="34"/>
  <c r="B443" i="34"/>
  <c r="C523" i="34"/>
  <c r="B523" i="34"/>
  <c r="C603" i="34"/>
  <c r="B603" i="34"/>
  <c r="C683" i="34"/>
  <c r="B683" i="34"/>
  <c r="C823" i="34"/>
  <c r="B823" i="34"/>
  <c r="C883" i="34"/>
  <c r="B883" i="34"/>
  <c r="C963" i="34"/>
  <c r="B963" i="34"/>
  <c r="C1043" i="34"/>
  <c r="B1043" i="34"/>
  <c r="C1123" i="34"/>
  <c r="B1123" i="34"/>
  <c r="C1203" i="34"/>
  <c r="B1203" i="34"/>
  <c r="C1263" i="34"/>
  <c r="B1263" i="34"/>
  <c r="C1323" i="34"/>
  <c r="B1323" i="34"/>
  <c r="C1403" i="34"/>
  <c r="B1403" i="34"/>
  <c r="C1483" i="34"/>
  <c r="B1483" i="34"/>
  <c r="C1563" i="34"/>
  <c r="B1563" i="34"/>
  <c r="C1643" i="34"/>
  <c r="B1643" i="34"/>
  <c r="C1723" i="34"/>
  <c r="B1723" i="34"/>
  <c r="C1783" i="34"/>
  <c r="B1783" i="34"/>
  <c r="C1863" i="34"/>
  <c r="B1863" i="34"/>
  <c r="C1943" i="34"/>
  <c r="B1943" i="34"/>
  <c r="C2023" i="34"/>
  <c r="B2023" i="34"/>
  <c r="C2103" i="34"/>
  <c r="B2103" i="34"/>
  <c r="C2183" i="34"/>
  <c r="B2183" i="34"/>
  <c r="C2263" i="34"/>
  <c r="B2263" i="34"/>
  <c r="C2363" i="34"/>
  <c r="B2363" i="34"/>
  <c r="C2463" i="34"/>
  <c r="B2463" i="34"/>
  <c r="C2563" i="34"/>
  <c r="B2563" i="34"/>
  <c r="C2643" i="34"/>
  <c r="B2643" i="34"/>
  <c r="C2723" i="34"/>
  <c r="B2723" i="34"/>
  <c r="C2803" i="34"/>
  <c r="B2803" i="34"/>
  <c r="D2943" i="3"/>
  <c r="C2943" i="34"/>
  <c r="B2943" i="34"/>
  <c r="C64" i="34"/>
  <c r="B64" i="34"/>
  <c r="C144" i="34"/>
  <c r="B144" i="34"/>
  <c r="C224" i="34"/>
  <c r="B224" i="34"/>
  <c r="C304" i="34"/>
  <c r="B304" i="34"/>
  <c r="C384" i="34"/>
  <c r="B384" i="34"/>
  <c r="C444" i="34"/>
  <c r="B444" i="34"/>
  <c r="C524" i="34"/>
  <c r="B524" i="34"/>
  <c r="C604" i="34"/>
  <c r="B604" i="34"/>
  <c r="C684" i="34"/>
  <c r="B684" i="34"/>
  <c r="C764" i="34"/>
  <c r="B764" i="34"/>
  <c r="C864" i="34"/>
  <c r="B864" i="34"/>
  <c r="C984" i="34"/>
  <c r="B984" i="34"/>
  <c r="C1084" i="34"/>
  <c r="B1084" i="34"/>
  <c r="C1184" i="34"/>
  <c r="B1184" i="34"/>
  <c r="C1264" i="34"/>
  <c r="B1264" i="34"/>
  <c r="C1344" i="34"/>
  <c r="B1344" i="34"/>
  <c r="C1424" i="34"/>
  <c r="B1424" i="34"/>
  <c r="C1504" i="34"/>
  <c r="B1504" i="34"/>
  <c r="C1584" i="34"/>
  <c r="B1584" i="34"/>
  <c r="B1664" i="34"/>
  <c r="C1664" i="34"/>
  <c r="C1744" i="34"/>
  <c r="B1744" i="34"/>
  <c r="C1824" i="34"/>
  <c r="B1824" i="34"/>
  <c r="C1904" i="34"/>
  <c r="B1904" i="34"/>
  <c r="C1984" i="34"/>
  <c r="B1984" i="34"/>
  <c r="C2084" i="34"/>
  <c r="B2084" i="34"/>
  <c r="B2184" i="34"/>
  <c r="C2184" i="34"/>
  <c r="C2264" i="34"/>
  <c r="B2264" i="34"/>
  <c r="C2364" i="34"/>
  <c r="B2364" i="34"/>
  <c r="C2444" i="34"/>
  <c r="B2444" i="34"/>
  <c r="C2504" i="34"/>
  <c r="B2504" i="34"/>
  <c r="C2584" i="34"/>
  <c r="B2584" i="34"/>
  <c r="C2644" i="34"/>
  <c r="B2644" i="34"/>
  <c r="C2724" i="34"/>
  <c r="B2724" i="34"/>
  <c r="C2784" i="34"/>
  <c r="B2784" i="34"/>
  <c r="D2864" i="3"/>
  <c r="C2864" i="34"/>
  <c r="B2864" i="34"/>
  <c r="D2944" i="3"/>
  <c r="C2944" i="34"/>
  <c r="B2944" i="34"/>
  <c r="C7" i="34"/>
  <c r="B7" i="34"/>
  <c r="B27" i="34"/>
  <c r="C27" i="34"/>
  <c r="C47" i="34"/>
  <c r="B47" i="34"/>
  <c r="C67" i="34"/>
  <c r="B67" i="34"/>
  <c r="C87" i="34"/>
  <c r="B87" i="34"/>
  <c r="C107" i="34"/>
  <c r="B107" i="34"/>
  <c r="C127" i="34"/>
  <c r="B127" i="34"/>
  <c r="C147" i="34"/>
  <c r="B147" i="34"/>
  <c r="C167" i="34"/>
  <c r="B167" i="34"/>
  <c r="C187" i="34"/>
  <c r="B187" i="34"/>
  <c r="C207" i="34"/>
  <c r="B207" i="34"/>
  <c r="C227" i="34"/>
  <c r="B227" i="34"/>
  <c r="C247" i="34"/>
  <c r="B247" i="34"/>
  <c r="C267" i="34"/>
  <c r="B267" i="34"/>
  <c r="C287" i="34"/>
  <c r="B287" i="34"/>
  <c r="C307" i="34"/>
  <c r="B307" i="34"/>
  <c r="C327" i="34"/>
  <c r="B327" i="34"/>
  <c r="C347" i="34"/>
  <c r="B347" i="34"/>
  <c r="C367" i="34"/>
  <c r="B367" i="34"/>
  <c r="C387" i="34"/>
  <c r="B387" i="34"/>
  <c r="C407" i="34"/>
  <c r="B407" i="34"/>
  <c r="C427" i="34"/>
  <c r="B427" i="34"/>
  <c r="C447" i="34"/>
  <c r="B447" i="34"/>
  <c r="C467" i="34"/>
  <c r="B467" i="34"/>
  <c r="C487" i="34"/>
  <c r="B487" i="34"/>
  <c r="C507" i="34"/>
  <c r="B507" i="34"/>
  <c r="C527" i="34"/>
  <c r="B527" i="34"/>
  <c r="C547" i="34"/>
  <c r="B547" i="34"/>
  <c r="C567" i="34"/>
  <c r="B567" i="34"/>
  <c r="C587" i="34"/>
  <c r="B587" i="34"/>
  <c r="C607" i="34"/>
  <c r="B607" i="34"/>
  <c r="C627" i="34"/>
  <c r="B627" i="34"/>
  <c r="C647" i="34"/>
  <c r="B647" i="34"/>
  <c r="C667" i="34"/>
  <c r="B667" i="34"/>
  <c r="C687" i="34"/>
  <c r="B687" i="34"/>
  <c r="C707" i="34"/>
  <c r="B707" i="34"/>
  <c r="C727" i="34"/>
  <c r="B727" i="34"/>
  <c r="C747" i="34"/>
  <c r="B747" i="34"/>
  <c r="C767" i="34"/>
  <c r="B767" i="34"/>
  <c r="C787" i="34"/>
  <c r="B787" i="34"/>
  <c r="C807" i="34"/>
  <c r="B807" i="34"/>
  <c r="C827" i="34"/>
  <c r="B827" i="34"/>
  <c r="C847" i="34"/>
  <c r="B847" i="34"/>
  <c r="C867" i="34"/>
  <c r="B867" i="34"/>
  <c r="C887" i="34"/>
  <c r="B887" i="34"/>
  <c r="C907" i="34"/>
  <c r="B907" i="34"/>
  <c r="C927" i="34"/>
  <c r="B927" i="34"/>
  <c r="C947" i="34"/>
  <c r="B947" i="34"/>
  <c r="C967" i="34"/>
  <c r="B967" i="34"/>
  <c r="C987" i="34"/>
  <c r="B987" i="34"/>
  <c r="C1007" i="34"/>
  <c r="B1007" i="34"/>
  <c r="C1027" i="34"/>
  <c r="B1027" i="34"/>
  <c r="C1047" i="34"/>
  <c r="B1047" i="34"/>
  <c r="C1067" i="34"/>
  <c r="B1067" i="34"/>
  <c r="C1087" i="34"/>
  <c r="B1087" i="34"/>
  <c r="C1107" i="34"/>
  <c r="B1107" i="34"/>
  <c r="C1127" i="34"/>
  <c r="B1127" i="34"/>
  <c r="C1147" i="34"/>
  <c r="B1147" i="34"/>
  <c r="C1167" i="34"/>
  <c r="B1167" i="34"/>
  <c r="C1187" i="34"/>
  <c r="B1187" i="34"/>
  <c r="C1207" i="34"/>
  <c r="B1207" i="34"/>
  <c r="C1227" i="34"/>
  <c r="B1227" i="34"/>
  <c r="C1247" i="34"/>
  <c r="B1247" i="34"/>
  <c r="C1267" i="34"/>
  <c r="B1267" i="34"/>
  <c r="C1287" i="34"/>
  <c r="B1287" i="34"/>
  <c r="C1307" i="34"/>
  <c r="B1307" i="34"/>
  <c r="C1327" i="34"/>
  <c r="B1327" i="34"/>
  <c r="C1347" i="34"/>
  <c r="B1347" i="34"/>
  <c r="C1367" i="34"/>
  <c r="B1367" i="34"/>
  <c r="C1387" i="34"/>
  <c r="B1387" i="34"/>
  <c r="C1407" i="34"/>
  <c r="B1407" i="34"/>
  <c r="C1427" i="34"/>
  <c r="B1427" i="34"/>
  <c r="C1447" i="34"/>
  <c r="B1447" i="34"/>
  <c r="C1467" i="34"/>
  <c r="B1467" i="34"/>
  <c r="C1487" i="34"/>
  <c r="B1487" i="34"/>
  <c r="C1507" i="34"/>
  <c r="B1507" i="34"/>
  <c r="C1527" i="34"/>
  <c r="B1527" i="34"/>
  <c r="C1547" i="34"/>
  <c r="B1547" i="34"/>
  <c r="C1567" i="34"/>
  <c r="B1567" i="34"/>
  <c r="C1587" i="34"/>
  <c r="B1587" i="34"/>
  <c r="B1607" i="34"/>
  <c r="C1607" i="34"/>
  <c r="C1627" i="34"/>
  <c r="B1627" i="34"/>
  <c r="C1647" i="34"/>
  <c r="B1647" i="34"/>
  <c r="C1667" i="34"/>
  <c r="B1667" i="34"/>
  <c r="C1687" i="34"/>
  <c r="B1687" i="34"/>
  <c r="C1707" i="34"/>
  <c r="B1707" i="34"/>
  <c r="C1727" i="34"/>
  <c r="B1727" i="34"/>
  <c r="C1747" i="34"/>
  <c r="B1747" i="34"/>
  <c r="C1767" i="34"/>
  <c r="B1767" i="34"/>
  <c r="C1787" i="34"/>
  <c r="B1787" i="34"/>
  <c r="C1807" i="34"/>
  <c r="B1807" i="34"/>
  <c r="C1827" i="34"/>
  <c r="B1827" i="34"/>
  <c r="C1847" i="34"/>
  <c r="B1847" i="34"/>
  <c r="C1867" i="34"/>
  <c r="B1867" i="34"/>
  <c r="C1887" i="34"/>
  <c r="B1887" i="34"/>
  <c r="C1907" i="34"/>
  <c r="B1907" i="34"/>
  <c r="C1927" i="34"/>
  <c r="B1927" i="34"/>
  <c r="C1947" i="34"/>
  <c r="B1947" i="34"/>
  <c r="C1967" i="34"/>
  <c r="B1967" i="34"/>
  <c r="C1987" i="34"/>
  <c r="B1987" i="34"/>
  <c r="C2007" i="34"/>
  <c r="B2007" i="34"/>
  <c r="C2027" i="34"/>
  <c r="B2027" i="34"/>
  <c r="C2047" i="34"/>
  <c r="B2047" i="34"/>
  <c r="C2067" i="34"/>
  <c r="B2067" i="34"/>
  <c r="C2087" i="34"/>
  <c r="B2087" i="34"/>
  <c r="C2107" i="34"/>
  <c r="B2107" i="34"/>
  <c r="C2127" i="34"/>
  <c r="B2127" i="34"/>
  <c r="C2147" i="34"/>
  <c r="B2147" i="34"/>
  <c r="C2167" i="34"/>
  <c r="B2167" i="34"/>
  <c r="C2187" i="34"/>
  <c r="B2187" i="34"/>
  <c r="C2207" i="34"/>
  <c r="B2207" i="34"/>
  <c r="C2227" i="34"/>
  <c r="B2227" i="34"/>
  <c r="C2247" i="34"/>
  <c r="B2247" i="34"/>
  <c r="C2267" i="34"/>
  <c r="B2267" i="34"/>
  <c r="C2287" i="34"/>
  <c r="B2287" i="34"/>
  <c r="C2307" i="34"/>
  <c r="B2307" i="34"/>
  <c r="C2327" i="34"/>
  <c r="B2327" i="34"/>
  <c r="C2347" i="34"/>
  <c r="B2347" i="34"/>
  <c r="C2367" i="34"/>
  <c r="B2367" i="34"/>
  <c r="C2387" i="34"/>
  <c r="B2387" i="34"/>
  <c r="C2407" i="34"/>
  <c r="B2407" i="34"/>
  <c r="C2427" i="34"/>
  <c r="B2427" i="34"/>
  <c r="C2447" i="34"/>
  <c r="B2447" i="34"/>
  <c r="C2467" i="34"/>
  <c r="B2467" i="34"/>
  <c r="C2487" i="34"/>
  <c r="B2487" i="34"/>
  <c r="B2507" i="34"/>
  <c r="C2507" i="34"/>
  <c r="C2527" i="34"/>
  <c r="B2527" i="34"/>
  <c r="C2547" i="34"/>
  <c r="B2547" i="34"/>
  <c r="C2567" i="34"/>
  <c r="B2567" i="34"/>
  <c r="B2587" i="34"/>
  <c r="C2587" i="34"/>
  <c r="C2607" i="34"/>
  <c r="B2607" i="34"/>
  <c r="C2627" i="34"/>
  <c r="B2627" i="34"/>
  <c r="C2647" i="34"/>
  <c r="B2647" i="34"/>
  <c r="C2667" i="34"/>
  <c r="B2667" i="34"/>
  <c r="C2687" i="34"/>
  <c r="B2687" i="34"/>
  <c r="C2707" i="34"/>
  <c r="B2707" i="34"/>
  <c r="B2727" i="34"/>
  <c r="C2727" i="34"/>
  <c r="C2747" i="34"/>
  <c r="B2747" i="34"/>
  <c r="C2767" i="34"/>
  <c r="B2767" i="34"/>
  <c r="C2787" i="34"/>
  <c r="B2787" i="34"/>
  <c r="C2807" i="34"/>
  <c r="B2807" i="34"/>
  <c r="B2827" i="34"/>
  <c r="C2827" i="34"/>
  <c r="C2847" i="34"/>
  <c r="B2847" i="34"/>
  <c r="D2867" i="3"/>
  <c r="C2867" i="34"/>
  <c r="B2867" i="34"/>
  <c r="D2887" i="3"/>
  <c r="C2887" i="34"/>
  <c r="B2887" i="34"/>
  <c r="D2907" i="3"/>
  <c r="C2907" i="34"/>
  <c r="B2907" i="34"/>
  <c r="D2927" i="3"/>
  <c r="C2927" i="34"/>
  <c r="B2927" i="34"/>
  <c r="D2947" i="3"/>
  <c r="C2947" i="34"/>
  <c r="B2947" i="34"/>
  <c r="C43" i="34"/>
  <c r="B43" i="34"/>
  <c r="C163" i="34"/>
  <c r="B163" i="34"/>
  <c r="C243" i="34"/>
  <c r="B243" i="34"/>
  <c r="C323" i="34"/>
  <c r="B323" i="34"/>
  <c r="C403" i="34"/>
  <c r="B403" i="34"/>
  <c r="C483" i="34"/>
  <c r="B483" i="34"/>
  <c r="C563" i="34"/>
  <c r="B563" i="34"/>
  <c r="C643" i="34"/>
  <c r="B643" i="34"/>
  <c r="C703" i="34"/>
  <c r="B703" i="34"/>
  <c r="C763" i="34"/>
  <c r="B763" i="34"/>
  <c r="C843" i="34"/>
  <c r="B843" i="34"/>
  <c r="C923" i="34"/>
  <c r="B923" i="34"/>
  <c r="C1003" i="34"/>
  <c r="B1003" i="34"/>
  <c r="C1063" i="34"/>
  <c r="B1063" i="34"/>
  <c r="C1143" i="34"/>
  <c r="B1143" i="34"/>
  <c r="C1223" i="34"/>
  <c r="B1223" i="34"/>
  <c r="C1303" i="34"/>
  <c r="B1303" i="34"/>
  <c r="C1383" i="34"/>
  <c r="B1383" i="34"/>
  <c r="C1463" i="34"/>
  <c r="B1463" i="34"/>
  <c r="C1543" i="34"/>
  <c r="B1543" i="34"/>
  <c r="C1623" i="34"/>
  <c r="B1623" i="34"/>
  <c r="C1703" i="34"/>
  <c r="B1703" i="34"/>
  <c r="C1803" i="34"/>
  <c r="B1803" i="34"/>
  <c r="C1883" i="34"/>
  <c r="B1883" i="34"/>
  <c r="C1963" i="34"/>
  <c r="B1963" i="34"/>
  <c r="C2043" i="34"/>
  <c r="B2043" i="34"/>
  <c r="C2123" i="34"/>
  <c r="B2123" i="34"/>
  <c r="C2223" i="34"/>
  <c r="B2223" i="34"/>
  <c r="C2303" i="34"/>
  <c r="B2303" i="34"/>
  <c r="B2383" i="34"/>
  <c r="C2383" i="34"/>
  <c r="C2503" i="34"/>
  <c r="B2503" i="34"/>
  <c r="C2623" i="34"/>
  <c r="B2623" i="34"/>
  <c r="C2703" i="34"/>
  <c r="B2703" i="34"/>
  <c r="C2783" i="34"/>
  <c r="B2783" i="34"/>
  <c r="C2863" i="34"/>
  <c r="B2863" i="34"/>
  <c r="D2923" i="3"/>
  <c r="C2923" i="34"/>
  <c r="B2923" i="34"/>
  <c r="C44" i="34"/>
  <c r="B44" i="34"/>
  <c r="C124" i="34"/>
  <c r="B124" i="34"/>
  <c r="B204" i="34"/>
  <c r="C204" i="34"/>
  <c r="C284" i="34"/>
  <c r="B284" i="34"/>
  <c r="C344" i="34"/>
  <c r="B344" i="34"/>
  <c r="C424" i="34"/>
  <c r="B424" i="34"/>
  <c r="B504" i="34"/>
  <c r="C504" i="34"/>
  <c r="C584" i="34"/>
  <c r="B584" i="34"/>
  <c r="C644" i="34"/>
  <c r="B644" i="34"/>
  <c r="C724" i="34"/>
  <c r="B724" i="34"/>
  <c r="C804" i="34"/>
  <c r="B804" i="34"/>
  <c r="C884" i="34"/>
  <c r="B884" i="34"/>
  <c r="B964" i="34"/>
  <c r="C964" i="34"/>
  <c r="C1044" i="34"/>
  <c r="B1044" i="34"/>
  <c r="C1124" i="34"/>
  <c r="B1124" i="34"/>
  <c r="C1204" i="34"/>
  <c r="B1204" i="34"/>
  <c r="B1284" i="34"/>
  <c r="C1284" i="34"/>
  <c r="C1364" i="34"/>
  <c r="B1364" i="34"/>
  <c r="C1444" i="34"/>
  <c r="B1444" i="34"/>
  <c r="C1524" i="34"/>
  <c r="B1524" i="34"/>
  <c r="C1604" i="34"/>
  <c r="B1604" i="34"/>
  <c r="C1684" i="34"/>
  <c r="B1684" i="34"/>
  <c r="C1764" i="34"/>
  <c r="B1764" i="34"/>
  <c r="C1864" i="34"/>
  <c r="B1864" i="34"/>
  <c r="C1944" i="34"/>
  <c r="B1944" i="34"/>
  <c r="C2024" i="34"/>
  <c r="B2024" i="34"/>
  <c r="C2124" i="34"/>
  <c r="B2124" i="34"/>
  <c r="C2224" i="34"/>
  <c r="B2224" i="34"/>
  <c r="C2304" i="34"/>
  <c r="B2304" i="34"/>
  <c r="C2384" i="34"/>
  <c r="B2384" i="34"/>
  <c r="C2464" i="34"/>
  <c r="B2464" i="34"/>
  <c r="C2544" i="34"/>
  <c r="B2544" i="34"/>
  <c r="C2624" i="34"/>
  <c r="B2624" i="34"/>
  <c r="C2684" i="34"/>
  <c r="B2684" i="34"/>
  <c r="C2764" i="34"/>
  <c r="B2764" i="34"/>
  <c r="C2824" i="34"/>
  <c r="B2824" i="34"/>
  <c r="D2924" i="3"/>
  <c r="C2924" i="34"/>
  <c r="B2924" i="34"/>
  <c r="C8" i="34"/>
  <c r="B8" i="34"/>
  <c r="C28" i="34"/>
  <c r="B28" i="34"/>
  <c r="C48" i="34"/>
  <c r="B48" i="34"/>
  <c r="C68" i="34"/>
  <c r="B68" i="34"/>
  <c r="C88" i="34"/>
  <c r="B88" i="34"/>
  <c r="C108" i="34"/>
  <c r="B108" i="34"/>
  <c r="C128" i="34"/>
  <c r="B128" i="34"/>
  <c r="C148" i="34"/>
  <c r="B148" i="34"/>
  <c r="C168" i="34"/>
  <c r="B168" i="34"/>
  <c r="C188" i="34"/>
  <c r="B188" i="34"/>
  <c r="C208" i="34"/>
  <c r="B208" i="34"/>
  <c r="C228" i="34"/>
  <c r="B228" i="34"/>
  <c r="C248" i="34"/>
  <c r="B248" i="34"/>
  <c r="C268" i="34"/>
  <c r="B268" i="34"/>
  <c r="C288" i="34"/>
  <c r="B288" i="34"/>
  <c r="C308" i="34"/>
  <c r="B308" i="34"/>
  <c r="C328" i="34"/>
  <c r="B328" i="34"/>
  <c r="C348" i="34"/>
  <c r="B348" i="34"/>
  <c r="C368" i="34"/>
  <c r="B368" i="34"/>
  <c r="C388" i="34"/>
  <c r="B388" i="34"/>
  <c r="C408" i="34"/>
  <c r="B408" i="34"/>
  <c r="C428" i="34"/>
  <c r="B428" i="34"/>
  <c r="C448" i="34"/>
  <c r="B448" i="34"/>
  <c r="C468" i="34"/>
  <c r="B468" i="34"/>
  <c r="C488" i="34"/>
  <c r="B488" i="34"/>
  <c r="C508" i="34"/>
  <c r="B508" i="34"/>
  <c r="C528" i="34"/>
  <c r="B528" i="34"/>
  <c r="C548" i="34"/>
  <c r="B548" i="34"/>
  <c r="C568" i="34"/>
  <c r="B568" i="34"/>
  <c r="C588" i="34"/>
  <c r="B588" i="34"/>
  <c r="C608" i="34"/>
  <c r="B608" i="34"/>
  <c r="C628" i="34"/>
  <c r="B628" i="34"/>
  <c r="C648" i="34"/>
  <c r="B648" i="34"/>
  <c r="C668" i="34"/>
  <c r="B668" i="34"/>
  <c r="C688" i="34"/>
  <c r="B688" i="34"/>
  <c r="C708" i="34"/>
  <c r="B708" i="34"/>
  <c r="C728" i="34"/>
  <c r="B728" i="34"/>
  <c r="C748" i="34"/>
  <c r="B748" i="34"/>
  <c r="C768" i="34"/>
  <c r="B768" i="34"/>
  <c r="C788" i="34"/>
  <c r="B788" i="34"/>
  <c r="C808" i="34"/>
  <c r="B808" i="34"/>
  <c r="C828" i="34"/>
  <c r="B828" i="34"/>
  <c r="C848" i="34"/>
  <c r="B848" i="34"/>
  <c r="C868" i="34"/>
  <c r="B868" i="34"/>
  <c r="C888" i="34"/>
  <c r="B888" i="34"/>
  <c r="C908" i="34"/>
  <c r="B908" i="34"/>
  <c r="C928" i="34"/>
  <c r="B928" i="34"/>
  <c r="C948" i="34"/>
  <c r="B948" i="34"/>
  <c r="C968" i="34"/>
  <c r="B968" i="34"/>
  <c r="C988" i="34"/>
  <c r="B988" i="34"/>
  <c r="C1008" i="34"/>
  <c r="B1008" i="34"/>
  <c r="C1028" i="34"/>
  <c r="B1028" i="34"/>
  <c r="C1048" i="34"/>
  <c r="B1048" i="34"/>
  <c r="C1068" i="34"/>
  <c r="B1068" i="34"/>
  <c r="C1088" i="34"/>
  <c r="B1088" i="34"/>
  <c r="C1108" i="34"/>
  <c r="B1108" i="34"/>
  <c r="C1128" i="34"/>
  <c r="B1128" i="34"/>
  <c r="C1148" i="34"/>
  <c r="B1148" i="34"/>
  <c r="C1168" i="34"/>
  <c r="B1168" i="34"/>
  <c r="C1188" i="34"/>
  <c r="B1188" i="34"/>
  <c r="C1208" i="34"/>
  <c r="B1208" i="34"/>
  <c r="C1228" i="34"/>
  <c r="B1228" i="34"/>
  <c r="C1248" i="34"/>
  <c r="B1248" i="34"/>
  <c r="C1268" i="34"/>
  <c r="B1268" i="34"/>
  <c r="C1288" i="34"/>
  <c r="B1288" i="34"/>
  <c r="C1308" i="34"/>
  <c r="B1308" i="34"/>
  <c r="C1328" i="34"/>
  <c r="B1328" i="34"/>
  <c r="C1348" i="34"/>
  <c r="B1348" i="34"/>
  <c r="C1368" i="34"/>
  <c r="B1368" i="34"/>
  <c r="C1388" i="34"/>
  <c r="B1388" i="34"/>
  <c r="C1408" i="34"/>
  <c r="B1408" i="34"/>
  <c r="C1428" i="34"/>
  <c r="B1428" i="34"/>
  <c r="C1448" i="34"/>
  <c r="B1448" i="34"/>
  <c r="C1468" i="34"/>
  <c r="B1468" i="34"/>
  <c r="C1488" i="34"/>
  <c r="B1488" i="34"/>
  <c r="C1508" i="34"/>
  <c r="B1508" i="34"/>
  <c r="C1528" i="34"/>
  <c r="B1528" i="34"/>
  <c r="C1548" i="34"/>
  <c r="B1548" i="34"/>
  <c r="C1568" i="34"/>
  <c r="B1568" i="34"/>
  <c r="C1588" i="34"/>
  <c r="B1588" i="34"/>
  <c r="C1608" i="34"/>
  <c r="B1608" i="34"/>
  <c r="C1628" i="34"/>
  <c r="B1628" i="34"/>
  <c r="C1648" i="34"/>
  <c r="B1648" i="34"/>
  <c r="C1668" i="34"/>
  <c r="B1668" i="34"/>
  <c r="C1688" i="34"/>
  <c r="B1688" i="34"/>
  <c r="C1708" i="34"/>
  <c r="B1708" i="34"/>
  <c r="C1728" i="34"/>
  <c r="B1728" i="34"/>
  <c r="C1748" i="34"/>
  <c r="B1748" i="34"/>
  <c r="C1768" i="34"/>
  <c r="B1768" i="34"/>
  <c r="C1788" i="34"/>
  <c r="B1788" i="34"/>
  <c r="C1808" i="34"/>
  <c r="B1808" i="34"/>
  <c r="C1828" i="34"/>
  <c r="B1828" i="34"/>
  <c r="C1848" i="34"/>
  <c r="B1848" i="34"/>
  <c r="C1868" i="34"/>
  <c r="B1868" i="34"/>
  <c r="C1888" i="34"/>
  <c r="B1888" i="34"/>
  <c r="C1908" i="34"/>
  <c r="B1908" i="34"/>
  <c r="C1928" i="34"/>
  <c r="B1928" i="34"/>
  <c r="C1948" i="34"/>
  <c r="B1948" i="34"/>
  <c r="C1968" i="34"/>
  <c r="B1968" i="34"/>
  <c r="C1988" i="34"/>
  <c r="B1988" i="34"/>
  <c r="C2008" i="34"/>
  <c r="B2008" i="34"/>
  <c r="C2028" i="34"/>
  <c r="B2028" i="34"/>
  <c r="C2048" i="34"/>
  <c r="B2048" i="34"/>
  <c r="C2068" i="34"/>
  <c r="B2068" i="34"/>
  <c r="C2088" i="34"/>
  <c r="B2088" i="34"/>
  <c r="C2108" i="34"/>
  <c r="B2108" i="34"/>
  <c r="C2128" i="34"/>
  <c r="B2128" i="34"/>
  <c r="C2148" i="34"/>
  <c r="B2148" i="34"/>
  <c r="C2168" i="34"/>
  <c r="B2168" i="34"/>
  <c r="B2188" i="34"/>
  <c r="C2188" i="34"/>
  <c r="C2208" i="34"/>
  <c r="B2208" i="34"/>
  <c r="C2228" i="34"/>
  <c r="B2228" i="34"/>
  <c r="C2248" i="34"/>
  <c r="B2248" i="34"/>
  <c r="C2268" i="34"/>
  <c r="B2268" i="34"/>
  <c r="C2288" i="34"/>
  <c r="B2288" i="34"/>
  <c r="C2308" i="34"/>
  <c r="B2308" i="34"/>
  <c r="C2328" i="34"/>
  <c r="B2328" i="34"/>
  <c r="C2348" i="34"/>
  <c r="B2348" i="34"/>
  <c r="C2368" i="34"/>
  <c r="B2368" i="34"/>
  <c r="C2388" i="34"/>
  <c r="B2388" i="34"/>
  <c r="C2408" i="34"/>
  <c r="B2408" i="34"/>
  <c r="C2428" i="34"/>
  <c r="B2428" i="34"/>
  <c r="C2448" i="34"/>
  <c r="B2448" i="34"/>
  <c r="C2468" i="34"/>
  <c r="B2468" i="34"/>
  <c r="C2488" i="34"/>
  <c r="B2488" i="34"/>
  <c r="C2508" i="34"/>
  <c r="B2508" i="34"/>
  <c r="C2528" i="34"/>
  <c r="B2528" i="34"/>
  <c r="C2548" i="34"/>
  <c r="B2548" i="34"/>
  <c r="C2568" i="34"/>
  <c r="B2568" i="34"/>
  <c r="C2588" i="34"/>
  <c r="B2588" i="34"/>
  <c r="C2608" i="34"/>
  <c r="B2608" i="34"/>
  <c r="C2628" i="34"/>
  <c r="B2628" i="34"/>
  <c r="C2648" i="34"/>
  <c r="B2648" i="34"/>
  <c r="C2668" i="34"/>
  <c r="B2668" i="34"/>
  <c r="B2688" i="34"/>
  <c r="C2688" i="34"/>
  <c r="C2708" i="34"/>
  <c r="B2708" i="34"/>
  <c r="C2728" i="34"/>
  <c r="B2728" i="34"/>
  <c r="C2748" i="34"/>
  <c r="B2748" i="34"/>
  <c r="C2768" i="34"/>
  <c r="B2768" i="34"/>
  <c r="C2788" i="34"/>
  <c r="B2788" i="34"/>
  <c r="C2808" i="34"/>
  <c r="B2808" i="34"/>
  <c r="B2828" i="34"/>
  <c r="C2828" i="34"/>
  <c r="C2848" i="34"/>
  <c r="B2848" i="34"/>
  <c r="D2868" i="3"/>
  <c r="C2868" i="34"/>
  <c r="B2868" i="34"/>
  <c r="D2888" i="3"/>
  <c r="C2888" i="34"/>
  <c r="B2888" i="34"/>
  <c r="D2908" i="3"/>
  <c r="C2908" i="34"/>
  <c r="B2908" i="34"/>
  <c r="D2928" i="3"/>
  <c r="C2928" i="34"/>
  <c r="B2928" i="34"/>
  <c r="D2948" i="3"/>
  <c r="C2948" i="34"/>
  <c r="B2948" i="34"/>
  <c r="L2864" i="4"/>
  <c r="L2865" i="4"/>
  <c r="L2866" i="4"/>
  <c r="L2867" i="4"/>
  <c r="L2868" i="4"/>
  <c r="L2869" i="4"/>
  <c r="L2870" i="4"/>
  <c r="L2871" i="4"/>
  <c r="L2872" i="4"/>
  <c r="L2873" i="4"/>
  <c r="L2874" i="4"/>
  <c r="L2875" i="4"/>
  <c r="L2876" i="4"/>
  <c r="L2877" i="4"/>
  <c r="L2878" i="4"/>
  <c r="L2879" i="4"/>
  <c r="L2880" i="4"/>
  <c r="L2881" i="4"/>
  <c r="L2882" i="4"/>
  <c r="L2883" i="4"/>
  <c r="L2884" i="4"/>
  <c r="L2885" i="4"/>
  <c r="L2886" i="4"/>
  <c r="L2887" i="4"/>
  <c r="L2888" i="4"/>
  <c r="L2889" i="4"/>
  <c r="L2890" i="4"/>
  <c r="L2891" i="4"/>
  <c r="L2892" i="4"/>
  <c r="L2893" i="4"/>
  <c r="L2894" i="4"/>
  <c r="L2895" i="4"/>
  <c r="L2896" i="4"/>
  <c r="L2897" i="4"/>
  <c r="L2898" i="4"/>
  <c r="L2899" i="4"/>
  <c r="L2900" i="4"/>
  <c r="L2901" i="4"/>
  <c r="L2902" i="4"/>
  <c r="L2903" i="4"/>
  <c r="L2904" i="4"/>
  <c r="L2905" i="4"/>
  <c r="B2863" i="3"/>
  <c r="D2863" i="34" s="1"/>
  <c r="B2860" i="3"/>
  <c r="D2860" i="34" s="1"/>
  <c r="B2859" i="3"/>
  <c r="D2859" i="34" s="1"/>
  <c r="B2858" i="3"/>
  <c r="D2858" i="34" s="1"/>
  <c r="B2857" i="3"/>
  <c r="D2857" i="34" s="1"/>
  <c r="B2855" i="3"/>
  <c r="D2855" i="34" s="1"/>
  <c r="B2852" i="3"/>
  <c r="D2852" i="34" s="1"/>
  <c r="B2851" i="3"/>
  <c r="D2851" i="34" s="1"/>
  <c r="B2850" i="3"/>
  <c r="D2850" i="34" s="1"/>
  <c r="B2849" i="3"/>
  <c r="D2849" i="34" s="1"/>
  <c r="B2847" i="3"/>
  <c r="D2847" i="34" s="1"/>
  <c r="B2844" i="3"/>
  <c r="D2844" i="34" s="1"/>
  <c r="B2843" i="3"/>
  <c r="D2843" i="34" s="1"/>
  <c r="B2842" i="3"/>
  <c r="D2842" i="34" s="1"/>
  <c r="B2841" i="3"/>
  <c r="D2841" i="34" s="1"/>
  <c r="B2839" i="3"/>
  <c r="D2839" i="34" s="1"/>
  <c r="B2836" i="3"/>
  <c r="D2836" i="34" s="1"/>
  <c r="B2835" i="3"/>
  <c r="D2835" i="34" s="1"/>
  <c r="B2834" i="3"/>
  <c r="D2834" i="34" s="1"/>
  <c r="B2833" i="3"/>
  <c r="D2833" i="34" s="1"/>
  <c r="B2831" i="3"/>
  <c r="D2831" i="34" s="1"/>
  <c r="B2828" i="3"/>
  <c r="D2828" i="34" s="1"/>
  <c r="B2827" i="3"/>
  <c r="D2827" i="34" s="1"/>
  <c r="B2826" i="3"/>
  <c r="D2826" i="34" s="1"/>
  <c r="B2825" i="3"/>
  <c r="D2825" i="34" s="1"/>
  <c r="B2823" i="3"/>
  <c r="D2823" i="34" s="1"/>
  <c r="B2820" i="3"/>
  <c r="D2820" i="34" s="1"/>
  <c r="B2819" i="3"/>
  <c r="D2819" i="34" s="1"/>
  <c r="B2818" i="3"/>
  <c r="D2818" i="34" s="1"/>
  <c r="B2817" i="3"/>
  <c r="D2817" i="34" s="1"/>
  <c r="B2815" i="3"/>
  <c r="D2815" i="34" s="1"/>
  <c r="B2812" i="3"/>
  <c r="D2812" i="34" s="1"/>
  <c r="B2811" i="3"/>
  <c r="D2811" i="34" s="1"/>
  <c r="B2810" i="3"/>
  <c r="D2810" i="34" s="1"/>
  <c r="B2809" i="3"/>
  <c r="D2809" i="34" s="1"/>
  <c r="B2807" i="3"/>
  <c r="D2807" i="34" s="1"/>
  <c r="B2804" i="3"/>
  <c r="D2804" i="34" s="1"/>
  <c r="B2803" i="3"/>
  <c r="D2803" i="34" s="1"/>
  <c r="B2802" i="3"/>
  <c r="D2802" i="34" s="1"/>
  <c r="B2801" i="3"/>
  <c r="D2801" i="34" s="1"/>
  <c r="B2799" i="3"/>
  <c r="D2799" i="34" s="1"/>
  <c r="B2796" i="3"/>
  <c r="D2796" i="34" s="1"/>
  <c r="B2795" i="3"/>
  <c r="D2795" i="34" s="1"/>
  <c r="B2794" i="3"/>
  <c r="D2794" i="34" s="1"/>
  <c r="B2793" i="3"/>
  <c r="D2793" i="34" s="1"/>
  <c r="B2791" i="3"/>
  <c r="D2791" i="34" s="1"/>
  <c r="B2788" i="3"/>
  <c r="D2788" i="34" s="1"/>
  <c r="B2787" i="3"/>
  <c r="D2787" i="34" s="1"/>
  <c r="B2786" i="3"/>
  <c r="D2786" i="34" s="1"/>
  <c r="B2785" i="3"/>
  <c r="D2785" i="34" s="1"/>
  <c r="B2783" i="3"/>
  <c r="D2783" i="34" s="1"/>
  <c r="B2780" i="3"/>
  <c r="D2780" i="34" s="1"/>
  <c r="B2779" i="3"/>
  <c r="D2779" i="34" s="1"/>
  <c r="B2778" i="3"/>
  <c r="D2778" i="34" s="1"/>
  <c r="B2777" i="3"/>
  <c r="D2777" i="34" s="1"/>
  <c r="B2775" i="3"/>
  <c r="D2775" i="34" s="1"/>
  <c r="B2772" i="3"/>
  <c r="D2772" i="34" s="1"/>
  <c r="B2771" i="3"/>
  <c r="D2771" i="34" s="1"/>
  <c r="B2770" i="3"/>
  <c r="D2770" i="34" s="1"/>
  <c r="B2769" i="3"/>
  <c r="D2769" i="34" s="1"/>
  <c r="B2767" i="3"/>
  <c r="D2767" i="34" s="1"/>
  <c r="B2764" i="3"/>
  <c r="D2764" i="34" s="1"/>
  <c r="B2763" i="3"/>
  <c r="D2763" i="34" s="1"/>
  <c r="B2762" i="3"/>
  <c r="D2762" i="34" s="1"/>
  <c r="B2761" i="3"/>
  <c r="D2761" i="34" s="1"/>
  <c r="B2759" i="3"/>
  <c r="D2759" i="34" s="1"/>
  <c r="B2756" i="3"/>
  <c r="D2756" i="34" s="1"/>
  <c r="B2755" i="3"/>
  <c r="D2755" i="34" s="1"/>
  <c r="B2754" i="3"/>
  <c r="D2754" i="34" s="1"/>
  <c r="B2753" i="3"/>
  <c r="D2753" i="34" s="1"/>
  <c r="B2751" i="3"/>
  <c r="D2751" i="34" s="1"/>
  <c r="B2748" i="3"/>
  <c r="D2748" i="34" s="1"/>
  <c r="B2747" i="3"/>
  <c r="D2747" i="34" s="1"/>
  <c r="B2746" i="3"/>
  <c r="D2746" i="34" s="1"/>
  <c r="B2745" i="3"/>
  <c r="D2745" i="34" s="1"/>
  <c r="B2743" i="3"/>
  <c r="D2743" i="34" s="1"/>
  <c r="B2740" i="3"/>
  <c r="D2740" i="34" s="1"/>
  <c r="B2739" i="3"/>
  <c r="D2739" i="34" s="1"/>
  <c r="B2738" i="3"/>
  <c r="D2738" i="34" s="1"/>
  <c r="B2737" i="3"/>
  <c r="D2737" i="34" s="1"/>
  <c r="B2735" i="3"/>
  <c r="D2735" i="34" s="1"/>
  <c r="B2732" i="3"/>
  <c r="D2732" i="34" s="1"/>
  <c r="B2731" i="3"/>
  <c r="D2731" i="34" s="1"/>
  <c r="B2730" i="3"/>
  <c r="D2730" i="34" s="1"/>
  <c r="B2729" i="3"/>
  <c r="D2729" i="34" s="1"/>
  <c r="B2727" i="3"/>
  <c r="D2727" i="34" s="1"/>
  <c r="B2724" i="3"/>
  <c r="D2724" i="34" s="1"/>
  <c r="B2723" i="3"/>
  <c r="D2723" i="34" s="1"/>
  <c r="B2722" i="3"/>
  <c r="D2722" i="34" s="1"/>
  <c r="B2721" i="3"/>
  <c r="D2721" i="34" s="1"/>
  <c r="B2719" i="3"/>
  <c r="D2719" i="34" s="1"/>
  <c r="B2716" i="3"/>
  <c r="D2716" i="34" s="1"/>
  <c r="B2715" i="3"/>
  <c r="D2715" i="34" s="1"/>
  <c r="B2714" i="3"/>
  <c r="D2714" i="34" s="1"/>
  <c r="B2713" i="3"/>
  <c r="D2713" i="34" s="1"/>
  <c r="B2711" i="3"/>
  <c r="D2711" i="34" s="1"/>
  <c r="B2708" i="3"/>
  <c r="D2708" i="34" s="1"/>
  <c r="B2707" i="3"/>
  <c r="D2707" i="34" s="1"/>
  <c r="B2706" i="3"/>
  <c r="D2706" i="34" s="1"/>
  <c r="B2705" i="3"/>
  <c r="D2705" i="34" s="1"/>
  <c r="B2703" i="3"/>
  <c r="D2703" i="34" s="1"/>
  <c r="B2700" i="3"/>
  <c r="D2700" i="34" s="1"/>
  <c r="B2699" i="3"/>
  <c r="D2699" i="34" s="1"/>
  <c r="B2698" i="3"/>
  <c r="D2698" i="34" s="1"/>
  <c r="B2697" i="3"/>
  <c r="D2697" i="34" s="1"/>
  <c r="B2695" i="3"/>
  <c r="D2695" i="34" s="1"/>
  <c r="B2692" i="3"/>
  <c r="D2692" i="34" s="1"/>
  <c r="B2691" i="3"/>
  <c r="D2691" i="34" s="1"/>
  <c r="B2690" i="3"/>
  <c r="D2690" i="34" s="1"/>
  <c r="B2689" i="3"/>
  <c r="D2689" i="34" s="1"/>
  <c r="B2687" i="3"/>
  <c r="D2687" i="34" s="1"/>
  <c r="B2684" i="3"/>
  <c r="D2684" i="34" s="1"/>
  <c r="B2683" i="3"/>
  <c r="D2683" i="34" s="1"/>
  <c r="B2682" i="3"/>
  <c r="D2682" i="34" s="1"/>
  <c r="B2681" i="3"/>
  <c r="D2681" i="34" s="1"/>
  <c r="B2679" i="3"/>
  <c r="D2679" i="34" s="1"/>
  <c r="B2676" i="3"/>
  <c r="D2676" i="34" s="1"/>
  <c r="B2675" i="3"/>
  <c r="D2675" i="34" s="1"/>
  <c r="B2674" i="3"/>
  <c r="D2674" i="34" s="1"/>
  <c r="B2673" i="3"/>
  <c r="D2673" i="34" s="1"/>
  <c r="B2671" i="3"/>
  <c r="D2671" i="34" s="1"/>
  <c r="B2668" i="3"/>
  <c r="D2668" i="34" s="1"/>
  <c r="B2667" i="3"/>
  <c r="D2667" i="34" s="1"/>
  <c r="B2666" i="3"/>
  <c r="D2666" i="34" s="1"/>
  <c r="B2665" i="3"/>
  <c r="D2665" i="34" s="1"/>
  <c r="B2663" i="3"/>
  <c r="D2663" i="34" s="1"/>
  <c r="B2660" i="3"/>
  <c r="D2660" i="34" s="1"/>
  <c r="B2659" i="3"/>
  <c r="D2659" i="34" s="1"/>
  <c r="B2658" i="3"/>
  <c r="D2658" i="34" s="1"/>
  <c r="B2657" i="3"/>
  <c r="D2657" i="34" s="1"/>
  <c r="B2655" i="3"/>
  <c r="D2655" i="34" s="1"/>
  <c r="B2652" i="3"/>
  <c r="D2652" i="34" s="1"/>
  <c r="B2651" i="3"/>
  <c r="D2651" i="34" s="1"/>
  <c r="B2650" i="3"/>
  <c r="D2650" i="34" s="1"/>
  <c r="B2649" i="3"/>
  <c r="D2649" i="34" s="1"/>
  <c r="B2647" i="3"/>
  <c r="D2647" i="34" s="1"/>
  <c r="B2644" i="3"/>
  <c r="D2644" i="34" s="1"/>
  <c r="B2643" i="3"/>
  <c r="D2643" i="34" s="1"/>
  <c r="B2642" i="3"/>
  <c r="D2642" i="34" s="1"/>
  <c r="B2641" i="3"/>
  <c r="D2641" i="34" s="1"/>
  <c r="B2639" i="3"/>
  <c r="D2639" i="34" s="1"/>
  <c r="B2636" i="3"/>
  <c r="D2636" i="34" s="1"/>
  <c r="B2635" i="3"/>
  <c r="D2635" i="34" s="1"/>
  <c r="B2634" i="3"/>
  <c r="D2634" i="34" s="1"/>
  <c r="B2633" i="3"/>
  <c r="D2633" i="34" s="1"/>
  <c r="B2631" i="3"/>
  <c r="D2631" i="34" s="1"/>
  <c r="B2628" i="3"/>
  <c r="D2628" i="34" s="1"/>
  <c r="B2627" i="3"/>
  <c r="D2627" i="34" s="1"/>
  <c r="B2626" i="3"/>
  <c r="D2626" i="34" s="1"/>
  <c r="B2625" i="3"/>
  <c r="D2625" i="34" s="1"/>
  <c r="B2623" i="3"/>
  <c r="D2623" i="34" s="1"/>
  <c r="B2620" i="3"/>
  <c r="D2620" i="34" s="1"/>
  <c r="B2619" i="3"/>
  <c r="D2619" i="34" s="1"/>
  <c r="B2618" i="3"/>
  <c r="D2618" i="34" s="1"/>
  <c r="B2617" i="3"/>
  <c r="D2617" i="34" s="1"/>
  <c r="B2615" i="3"/>
  <c r="D2615" i="34" s="1"/>
  <c r="B2612" i="3"/>
  <c r="D2612" i="34" s="1"/>
  <c r="B2611" i="3"/>
  <c r="D2611" i="34" s="1"/>
  <c r="B2610" i="3"/>
  <c r="D2610" i="34" s="1"/>
  <c r="B2609" i="3"/>
  <c r="D2609" i="34" s="1"/>
  <c r="B2607" i="3"/>
  <c r="D2607" i="34" s="1"/>
  <c r="B2604" i="3"/>
  <c r="D2604" i="34" s="1"/>
  <c r="B2603" i="3"/>
  <c r="D2603" i="34" s="1"/>
  <c r="B2602" i="3"/>
  <c r="D2602" i="34" s="1"/>
  <c r="B2601" i="3"/>
  <c r="D2601" i="34" s="1"/>
  <c r="B2599" i="3"/>
  <c r="D2599" i="34" s="1"/>
  <c r="B2596" i="3"/>
  <c r="D2596" i="34" s="1"/>
  <c r="B2595" i="3"/>
  <c r="D2595" i="34" s="1"/>
  <c r="B2594" i="3"/>
  <c r="D2594" i="34" s="1"/>
  <c r="B2593" i="3"/>
  <c r="D2593" i="34" s="1"/>
  <c r="B2591" i="3"/>
  <c r="D2591" i="34" s="1"/>
  <c r="B2588" i="3"/>
  <c r="D2588" i="34" s="1"/>
  <c r="B2587" i="3"/>
  <c r="D2587" i="34" s="1"/>
  <c r="B2586" i="3"/>
  <c r="D2586" i="34" s="1"/>
  <c r="B2585" i="3"/>
  <c r="D2585" i="34" s="1"/>
  <c r="B2583" i="3"/>
  <c r="D2583" i="34" s="1"/>
  <c r="B2580" i="3"/>
  <c r="D2580" i="34" s="1"/>
  <c r="B2579" i="3"/>
  <c r="D2579" i="34" s="1"/>
  <c r="B2578" i="3"/>
  <c r="D2578" i="34" s="1"/>
  <c r="B2577" i="3"/>
  <c r="D2577" i="34" s="1"/>
  <c r="B2575" i="3"/>
  <c r="D2575" i="34" s="1"/>
  <c r="B2572" i="3"/>
  <c r="D2572" i="34" s="1"/>
  <c r="B2571" i="3"/>
  <c r="D2571" i="34" s="1"/>
  <c r="B2570" i="3"/>
  <c r="D2570" i="34" s="1"/>
  <c r="B2569" i="3"/>
  <c r="D2569" i="34" s="1"/>
  <c r="B2567" i="3"/>
  <c r="D2567" i="34" s="1"/>
  <c r="B2564" i="3"/>
  <c r="D2564" i="34" s="1"/>
  <c r="B2563" i="3"/>
  <c r="D2563" i="34" s="1"/>
  <c r="B2562" i="3"/>
  <c r="D2562" i="34" s="1"/>
  <c r="B2561" i="3"/>
  <c r="D2561" i="34" s="1"/>
  <c r="B2559" i="3"/>
  <c r="D2559" i="34" s="1"/>
  <c r="B2556" i="3"/>
  <c r="D2556" i="34" s="1"/>
  <c r="B2555" i="3"/>
  <c r="D2555" i="34" s="1"/>
  <c r="B2554" i="3"/>
  <c r="D2554" i="34" s="1"/>
  <c r="B2553" i="3"/>
  <c r="D2553" i="34" s="1"/>
  <c r="B2551" i="3"/>
  <c r="D2551" i="34" s="1"/>
  <c r="B2548" i="3"/>
  <c r="D2548" i="34" s="1"/>
  <c r="B2547" i="3"/>
  <c r="D2547" i="34" s="1"/>
  <c r="B2546" i="3"/>
  <c r="D2546" i="34" s="1"/>
  <c r="B2545" i="3"/>
  <c r="D2545" i="34" s="1"/>
  <c r="B2543" i="3"/>
  <c r="D2543" i="34" s="1"/>
  <c r="B2540" i="3"/>
  <c r="D2540" i="34" s="1"/>
  <c r="B2539" i="3"/>
  <c r="D2539" i="34" s="1"/>
  <c r="B2538" i="3"/>
  <c r="D2538" i="34" s="1"/>
  <c r="B2537" i="3"/>
  <c r="D2537" i="34" s="1"/>
  <c r="B2535" i="3"/>
  <c r="D2535" i="34" s="1"/>
  <c r="B2532" i="3"/>
  <c r="D2532" i="34" s="1"/>
  <c r="B2531" i="3"/>
  <c r="D2531" i="34" s="1"/>
  <c r="B2530" i="3"/>
  <c r="D2530" i="34" s="1"/>
  <c r="B2529" i="3"/>
  <c r="D2529" i="34" s="1"/>
  <c r="B2527" i="3"/>
  <c r="D2527" i="34" s="1"/>
  <c r="B2524" i="3"/>
  <c r="D2524" i="34" s="1"/>
  <c r="B2523" i="3"/>
  <c r="D2523" i="34" s="1"/>
  <c r="B2522" i="3"/>
  <c r="D2522" i="34" s="1"/>
  <c r="B2521" i="3"/>
  <c r="D2521" i="34" s="1"/>
  <c r="B2519" i="3"/>
  <c r="D2519" i="34" s="1"/>
  <c r="B2516" i="3"/>
  <c r="D2516" i="34" s="1"/>
  <c r="B2515" i="3"/>
  <c r="D2515" i="34" s="1"/>
  <c r="B2514" i="3"/>
  <c r="D2514" i="34" s="1"/>
  <c r="B2513" i="3"/>
  <c r="D2513" i="34" s="1"/>
  <c r="B2511" i="3"/>
  <c r="D2511" i="34" s="1"/>
  <c r="B2508" i="3"/>
  <c r="D2508" i="34" s="1"/>
  <c r="B2507" i="3"/>
  <c r="D2507" i="34" s="1"/>
  <c r="B2506" i="3"/>
  <c r="D2506" i="34" s="1"/>
  <c r="B2505" i="3"/>
  <c r="D2505" i="34" s="1"/>
  <c r="B2503" i="3"/>
  <c r="D2503" i="34" s="1"/>
  <c r="B2500" i="3"/>
  <c r="D2500" i="34" s="1"/>
  <c r="B2499" i="3"/>
  <c r="D2499" i="34" s="1"/>
  <c r="B2498" i="3"/>
  <c r="D2498" i="34" s="1"/>
  <c r="B2497" i="3"/>
  <c r="D2497" i="34" s="1"/>
  <c r="B2495" i="3"/>
  <c r="D2495" i="34" s="1"/>
  <c r="B2492" i="3"/>
  <c r="D2492" i="34" s="1"/>
  <c r="B2491" i="3"/>
  <c r="D2491" i="34" s="1"/>
  <c r="B2490" i="3"/>
  <c r="D2490" i="34" s="1"/>
  <c r="B2489" i="3"/>
  <c r="D2489" i="34" s="1"/>
  <c r="B2487" i="3"/>
  <c r="D2487" i="34" s="1"/>
  <c r="B2484" i="3"/>
  <c r="D2484" i="34" s="1"/>
  <c r="B2483" i="3"/>
  <c r="D2483" i="34" s="1"/>
  <c r="B2482" i="3"/>
  <c r="D2482" i="34" s="1"/>
  <c r="B2481" i="3"/>
  <c r="D2481" i="34" s="1"/>
  <c r="B2479" i="3"/>
  <c r="D2479" i="34" s="1"/>
  <c r="B2476" i="3"/>
  <c r="D2476" i="34" s="1"/>
  <c r="B2475" i="3"/>
  <c r="D2475" i="34" s="1"/>
  <c r="B2474" i="3"/>
  <c r="D2474" i="34" s="1"/>
  <c r="B2473" i="3"/>
  <c r="D2473" i="34" s="1"/>
  <c r="B2471" i="3"/>
  <c r="D2471" i="34" s="1"/>
  <c r="B2468" i="3"/>
  <c r="D2468" i="34" s="1"/>
  <c r="B2467" i="3"/>
  <c r="D2467" i="34" s="1"/>
  <c r="B2466" i="3"/>
  <c r="D2466" i="34" s="1"/>
  <c r="B2465" i="3"/>
  <c r="D2465" i="34" s="1"/>
  <c r="B2463" i="3"/>
  <c r="D2463" i="34" s="1"/>
  <c r="B2460" i="3"/>
  <c r="D2460" i="34" s="1"/>
  <c r="B2459" i="3"/>
  <c r="D2459" i="34" s="1"/>
  <c r="B2458" i="3"/>
  <c r="D2458" i="34" s="1"/>
  <c r="B2457" i="3"/>
  <c r="D2457" i="34" s="1"/>
  <c r="B2455" i="3"/>
  <c r="D2455" i="34" s="1"/>
  <c r="B2452" i="3"/>
  <c r="D2452" i="34" s="1"/>
  <c r="B2451" i="3"/>
  <c r="D2451" i="34" s="1"/>
  <c r="B2450" i="3"/>
  <c r="D2450" i="34" s="1"/>
  <c r="B2449" i="3"/>
  <c r="D2449" i="34" s="1"/>
  <c r="B2447" i="3"/>
  <c r="D2447" i="34" s="1"/>
  <c r="B2444" i="3"/>
  <c r="D2444" i="34" s="1"/>
  <c r="B2443" i="3"/>
  <c r="D2443" i="34" s="1"/>
  <c r="B2442" i="3"/>
  <c r="D2442" i="34" s="1"/>
  <c r="B2441" i="3"/>
  <c r="D2441" i="34" s="1"/>
  <c r="B2439" i="3"/>
  <c r="D2439" i="34" s="1"/>
  <c r="B2436" i="3"/>
  <c r="D2436" i="34" s="1"/>
  <c r="B2435" i="3"/>
  <c r="D2435" i="34" s="1"/>
  <c r="B2434" i="3"/>
  <c r="D2434" i="34" s="1"/>
  <c r="B2433" i="3"/>
  <c r="D2433" i="34" s="1"/>
  <c r="B2431" i="3"/>
  <c r="D2431" i="34" s="1"/>
  <c r="B2428" i="3"/>
  <c r="D2428" i="34" s="1"/>
  <c r="B2427" i="3"/>
  <c r="D2427" i="34" s="1"/>
  <c r="B2426" i="3"/>
  <c r="D2426" i="34" s="1"/>
  <c r="B2425" i="3"/>
  <c r="D2425" i="34" s="1"/>
  <c r="B2423" i="3"/>
  <c r="D2423" i="34" s="1"/>
  <c r="B2420" i="3"/>
  <c r="D2420" i="34" s="1"/>
  <c r="B2419" i="3"/>
  <c r="D2419" i="34" s="1"/>
  <c r="B2418" i="3"/>
  <c r="D2418" i="34" s="1"/>
  <c r="B2417" i="3"/>
  <c r="D2417" i="34" s="1"/>
  <c r="B2415" i="3"/>
  <c r="D2415" i="34" s="1"/>
  <c r="B2412" i="3"/>
  <c r="D2412" i="34" s="1"/>
  <c r="B2411" i="3"/>
  <c r="D2411" i="34" s="1"/>
  <c r="B2410" i="3"/>
  <c r="D2410" i="34" s="1"/>
  <c r="B2409" i="3"/>
  <c r="D2409" i="34" s="1"/>
  <c r="B2407" i="3"/>
  <c r="D2407" i="34" s="1"/>
  <c r="B2404" i="3"/>
  <c r="D2404" i="34" s="1"/>
  <c r="B2403" i="3"/>
  <c r="D2403" i="34" s="1"/>
  <c r="B2402" i="3"/>
  <c r="D2402" i="34" s="1"/>
  <c r="B2401" i="3"/>
  <c r="D2401" i="34" s="1"/>
  <c r="B2399" i="3"/>
  <c r="D2399" i="34" s="1"/>
  <c r="B2396" i="3"/>
  <c r="D2396" i="34" s="1"/>
  <c r="B2395" i="3"/>
  <c r="D2395" i="34" s="1"/>
  <c r="B2394" i="3"/>
  <c r="D2394" i="34" s="1"/>
  <c r="B2393" i="3"/>
  <c r="D2393" i="34" s="1"/>
  <c r="B2391" i="3"/>
  <c r="D2391" i="34" s="1"/>
  <c r="B2388" i="3"/>
  <c r="D2388" i="34" s="1"/>
  <c r="B2387" i="3"/>
  <c r="D2387" i="34" s="1"/>
  <c r="B2386" i="3"/>
  <c r="D2386" i="34" s="1"/>
  <c r="B2385" i="3"/>
  <c r="D2385" i="34" s="1"/>
  <c r="B2383" i="3"/>
  <c r="D2383" i="34" s="1"/>
  <c r="B2380" i="3"/>
  <c r="D2380" i="34" s="1"/>
  <c r="B2379" i="3"/>
  <c r="D2379" i="34" s="1"/>
  <c r="B2378" i="3"/>
  <c r="D2378" i="34" s="1"/>
  <c r="B2377" i="3"/>
  <c r="D2377" i="34" s="1"/>
  <c r="B2375" i="3"/>
  <c r="D2375" i="34" s="1"/>
  <c r="B2372" i="3"/>
  <c r="D2372" i="34" s="1"/>
  <c r="B2371" i="3"/>
  <c r="D2371" i="34" s="1"/>
  <c r="B2370" i="3"/>
  <c r="D2370" i="34" s="1"/>
  <c r="B2369" i="3"/>
  <c r="D2369" i="34" s="1"/>
  <c r="B2367" i="3"/>
  <c r="D2367" i="34" s="1"/>
  <c r="B2364" i="3"/>
  <c r="D2364" i="34" s="1"/>
  <c r="B2363" i="3"/>
  <c r="D2363" i="34" s="1"/>
  <c r="B2362" i="3"/>
  <c r="D2362" i="34" s="1"/>
  <c r="B2361" i="3"/>
  <c r="D2361" i="34" s="1"/>
  <c r="B2359" i="3"/>
  <c r="D2359" i="34" s="1"/>
  <c r="B2356" i="3"/>
  <c r="D2356" i="34" s="1"/>
  <c r="B2355" i="3"/>
  <c r="D2355" i="34" s="1"/>
  <c r="B2354" i="3"/>
  <c r="D2354" i="34" s="1"/>
  <c r="B2353" i="3"/>
  <c r="D2353" i="34" s="1"/>
  <c r="B2351" i="3"/>
  <c r="D2351" i="34" s="1"/>
  <c r="B2348" i="3"/>
  <c r="D2348" i="34" s="1"/>
  <c r="B2347" i="3"/>
  <c r="D2347" i="34" s="1"/>
  <c r="B2346" i="3"/>
  <c r="D2346" i="34" s="1"/>
  <c r="B2345" i="3"/>
  <c r="D2345" i="34" s="1"/>
  <c r="B2343" i="3"/>
  <c r="D2343" i="34" s="1"/>
  <c r="B2340" i="3"/>
  <c r="D2340" i="34" s="1"/>
  <c r="B2339" i="3"/>
  <c r="D2339" i="34" s="1"/>
  <c r="B2338" i="3"/>
  <c r="D2338" i="34" s="1"/>
  <c r="B2337" i="3"/>
  <c r="D2337" i="34" s="1"/>
  <c r="B2335" i="3"/>
  <c r="D2335" i="34" s="1"/>
  <c r="B2332" i="3"/>
  <c r="D2332" i="34" s="1"/>
  <c r="B2331" i="3"/>
  <c r="D2331" i="34" s="1"/>
  <c r="B2330" i="3"/>
  <c r="D2330" i="34" s="1"/>
  <c r="B2329" i="3"/>
  <c r="D2329" i="34" s="1"/>
  <c r="B2327" i="3"/>
  <c r="D2327" i="34" s="1"/>
  <c r="B2324" i="3"/>
  <c r="D2324" i="34" s="1"/>
  <c r="B2323" i="3"/>
  <c r="D2323" i="34" s="1"/>
  <c r="B2322" i="3"/>
  <c r="D2322" i="34" s="1"/>
  <c r="B2321" i="3"/>
  <c r="D2321" i="34" s="1"/>
  <c r="B2319" i="3"/>
  <c r="D2319" i="34" s="1"/>
  <c r="B2316" i="3"/>
  <c r="D2316" i="34" s="1"/>
  <c r="B2315" i="3"/>
  <c r="D2315" i="34" s="1"/>
  <c r="B2314" i="3"/>
  <c r="D2314" i="34" s="1"/>
  <c r="B2313" i="3"/>
  <c r="D2313" i="34" s="1"/>
  <c r="B2311" i="3"/>
  <c r="D2311" i="34" s="1"/>
  <c r="B2308" i="3"/>
  <c r="D2308" i="34" s="1"/>
  <c r="B2307" i="3"/>
  <c r="D2307" i="34" s="1"/>
  <c r="B2306" i="3"/>
  <c r="D2306" i="34" s="1"/>
  <c r="B2305" i="3"/>
  <c r="D2305" i="34" s="1"/>
  <c r="B2303" i="3"/>
  <c r="D2303" i="34" s="1"/>
  <c r="B2300" i="3"/>
  <c r="D2300" i="34" s="1"/>
  <c r="B2299" i="3"/>
  <c r="D2299" i="34" s="1"/>
  <c r="B2298" i="3"/>
  <c r="D2298" i="34" s="1"/>
  <c r="B2297" i="3"/>
  <c r="D2297" i="34" s="1"/>
  <c r="B2295" i="3"/>
  <c r="D2295" i="34" s="1"/>
  <c r="B2292" i="3"/>
  <c r="D2292" i="34" s="1"/>
  <c r="B2291" i="3"/>
  <c r="D2291" i="34" s="1"/>
  <c r="B2290" i="3"/>
  <c r="D2290" i="34" s="1"/>
  <c r="B2289" i="3"/>
  <c r="D2289" i="34" s="1"/>
  <c r="B2287" i="3"/>
  <c r="D2287" i="34" s="1"/>
  <c r="B2284" i="3"/>
  <c r="D2284" i="34" s="1"/>
  <c r="B2283" i="3"/>
  <c r="D2283" i="34" s="1"/>
  <c r="B2282" i="3"/>
  <c r="D2282" i="34" s="1"/>
  <c r="B2281" i="3"/>
  <c r="D2281" i="34" s="1"/>
  <c r="B2279" i="3"/>
  <c r="D2279" i="34" s="1"/>
  <c r="B2276" i="3"/>
  <c r="D2276" i="34" s="1"/>
  <c r="B2275" i="3"/>
  <c r="D2275" i="34" s="1"/>
  <c r="B2274" i="3"/>
  <c r="D2274" i="34" s="1"/>
  <c r="B2273" i="3"/>
  <c r="D2273" i="34" s="1"/>
  <c r="B2271" i="3"/>
  <c r="D2271" i="34" s="1"/>
  <c r="B2268" i="3"/>
  <c r="D2268" i="34" s="1"/>
  <c r="B2267" i="3"/>
  <c r="D2267" i="34" s="1"/>
  <c r="B2266" i="3"/>
  <c r="D2266" i="34" s="1"/>
  <c r="B2265" i="3"/>
  <c r="D2265" i="34" s="1"/>
  <c r="B2263" i="3"/>
  <c r="D2263" i="34" s="1"/>
  <c r="B2260" i="3"/>
  <c r="D2260" i="34" s="1"/>
  <c r="B2259" i="3"/>
  <c r="D2259" i="34" s="1"/>
  <c r="B2258" i="3"/>
  <c r="D2258" i="34" s="1"/>
  <c r="B2257" i="3"/>
  <c r="D2257" i="34" s="1"/>
  <c r="B2255" i="3"/>
  <c r="D2255" i="34" s="1"/>
  <c r="B2252" i="3"/>
  <c r="D2252" i="34" s="1"/>
  <c r="B2251" i="3"/>
  <c r="D2251" i="34" s="1"/>
  <c r="B2250" i="3"/>
  <c r="D2250" i="34" s="1"/>
  <c r="B2249" i="3"/>
  <c r="D2249" i="34" s="1"/>
  <c r="B2247" i="3"/>
  <c r="D2247" i="34" s="1"/>
  <c r="B2244" i="3"/>
  <c r="D2244" i="34" s="1"/>
  <c r="B2243" i="3"/>
  <c r="D2243" i="34" s="1"/>
  <c r="B2242" i="3"/>
  <c r="D2242" i="34" s="1"/>
  <c r="B2241" i="3"/>
  <c r="D2241" i="34" s="1"/>
  <c r="B2239" i="3"/>
  <c r="D2239" i="34" s="1"/>
  <c r="B2236" i="3"/>
  <c r="D2236" i="34" s="1"/>
  <c r="B2235" i="3"/>
  <c r="D2235" i="34" s="1"/>
  <c r="B2234" i="3"/>
  <c r="D2234" i="34" s="1"/>
  <c r="B2233" i="3"/>
  <c r="D2233" i="34" s="1"/>
  <c r="B2231" i="3"/>
  <c r="D2231" i="34" s="1"/>
  <c r="B2228" i="3"/>
  <c r="D2228" i="34" s="1"/>
  <c r="B2227" i="3"/>
  <c r="D2227" i="34" s="1"/>
  <c r="B2226" i="3"/>
  <c r="D2226" i="34" s="1"/>
  <c r="B2225" i="3"/>
  <c r="D2225" i="34" s="1"/>
  <c r="B2223" i="3"/>
  <c r="D2223" i="34" s="1"/>
  <c r="B2220" i="3"/>
  <c r="D2220" i="34" s="1"/>
  <c r="B2219" i="3"/>
  <c r="D2219" i="34" s="1"/>
  <c r="B2218" i="3"/>
  <c r="D2218" i="34" s="1"/>
  <c r="B2217" i="3"/>
  <c r="D2217" i="34" s="1"/>
  <c r="B2215" i="3"/>
  <c r="D2215" i="34" s="1"/>
  <c r="B2212" i="3"/>
  <c r="D2212" i="34" s="1"/>
  <c r="B2211" i="3"/>
  <c r="D2211" i="34" s="1"/>
  <c r="B2210" i="3"/>
  <c r="D2210" i="34" s="1"/>
  <c r="B2209" i="3"/>
  <c r="D2209" i="34" s="1"/>
  <c r="B2207" i="3"/>
  <c r="D2207" i="34" s="1"/>
  <c r="B2204" i="3"/>
  <c r="D2204" i="34" s="1"/>
  <c r="B2203" i="3"/>
  <c r="D2203" i="34" s="1"/>
  <c r="B2202" i="3"/>
  <c r="D2202" i="34" s="1"/>
  <c r="B2201" i="3"/>
  <c r="D2201" i="34" s="1"/>
  <c r="B2199" i="3"/>
  <c r="D2199" i="34" s="1"/>
  <c r="B2196" i="3"/>
  <c r="D2196" i="34" s="1"/>
  <c r="B2195" i="3"/>
  <c r="D2195" i="34" s="1"/>
  <c r="B2194" i="3"/>
  <c r="D2194" i="34" s="1"/>
  <c r="B2193" i="3"/>
  <c r="D2193" i="34" s="1"/>
  <c r="B2191" i="3"/>
  <c r="D2191" i="34" s="1"/>
  <c r="B2188" i="3"/>
  <c r="D2188" i="34" s="1"/>
  <c r="B2187" i="3"/>
  <c r="D2187" i="34" s="1"/>
  <c r="B2186" i="3"/>
  <c r="D2186" i="34" s="1"/>
  <c r="B2185" i="3"/>
  <c r="D2185" i="34" s="1"/>
  <c r="B2183" i="3"/>
  <c r="D2183" i="34" s="1"/>
  <c r="B2180" i="3"/>
  <c r="D2180" i="34" s="1"/>
  <c r="B2179" i="3"/>
  <c r="D2179" i="34" s="1"/>
  <c r="B2178" i="3"/>
  <c r="D2178" i="34" s="1"/>
  <c r="B2177" i="3"/>
  <c r="D2177" i="34" s="1"/>
  <c r="B2175" i="3"/>
  <c r="D2175" i="34" s="1"/>
  <c r="B2172" i="3"/>
  <c r="D2172" i="34" s="1"/>
  <c r="B2171" i="3"/>
  <c r="D2171" i="34" s="1"/>
  <c r="B2170" i="3"/>
  <c r="D2170" i="34" s="1"/>
  <c r="B2169" i="3"/>
  <c r="D2169" i="34" s="1"/>
  <c r="B2167" i="3"/>
  <c r="D2167" i="34" s="1"/>
  <c r="B2164" i="3"/>
  <c r="D2164" i="34" s="1"/>
  <c r="B2163" i="3"/>
  <c r="D2163" i="34" s="1"/>
  <c r="B2162" i="3"/>
  <c r="D2162" i="34" s="1"/>
  <c r="B2161" i="3"/>
  <c r="D2161" i="34" s="1"/>
  <c r="B2159" i="3"/>
  <c r="D2159" i="34" s="1"/>
  <c r="B2156" i="3"/>
  <c r="D2156" i="34" s="1"/>
  <c r="B2155" i="3"/>
  <c r="D2155" i="34" s="1"/>
  <c r="B2154" i="3"/>
  <c r="D2154" i="34" s="1"/>
  <c r="B2153" i="3"/>
  <c r="D2153" i="34" s="1"/>
  <c r="B2151" i="3"/>
  <c r="D2151" i="34" s="1"/>
  <c r="B2148" i="3"/>
  <c r="D2148" i="34" s="1"/>
  <c r="B2147" i="3"/>
  <c r="D2147" i="34" s="1"/>
  <c r="B2146" i="3"/>
  <c r="D2146" i="34" s="1"/>
  <c r="B2145" i="3"/>
  <c r="D2145" i="34" s="1"/>
  <c r="B2143" i="3"/>
  <c r="D2143" i="34" s="1"/>
  <c r="B2140" i="3"/>
  <c r="D2140" i="34" s="1"/>
  <c r="B2139" i="3"/>
  <c r="D2139" i="34" s="1"/>
  <c r="B2138" i="3"/>
  <c r="D2138" i="34" s="1"/>
  <c r="B2137" i="3"/>
  <c r="D2137" i="34" s="1"/>
  <c r="B2135" i="3"/>
  <c r="D2135" i="34" s="1"/>
  <c r="B2132" i="3"/>
  <c r="D2132" i="34" s="1"/>
  <c r="B2131" i="3"/>
  <c r="D2131" i="34" s="1"/>
  <c r="B2130" i="3"/>
  <c r="D2130" i="34" s="1"/>
  <c r="B2129" i="3"/>
  <c r="D2129" i="34" s="1"/>
  <c r="B2127" i="3"/>
  <c r="D2127" i="34" s="1"/>
  <c r="B2124" i="3"/>
  <c r="D2124" i="34" s="1"/>
  <c r="B2123" i="3"/>
  <c r="D2123" i="34" s="1"/>
  <c r="B2122" i="3"/>
  <c r="D2122" i="34" s="1"/>
  <c r="B2121" i="3"/>
  <c r="D2121" i="34" s="1"/>
  <c r="B2119" i="3"/>
  <c r="D2119" i="34" s="1"/>
  <c r="B2116" i="3"/>
  <c r="D2116" i="34" s="1"/>
  <c r="B2115" i="3"/>
  <c r="D2115" i="34" s="1"/>
  <c r="B2114" i="3"/>
  <c r="D2114" i="34" s="1"/>
  <c r="B2113" i="3"/>
  <c r="D2113" i="34" s="1"/>
  <c r="B2111" i="3"/>
  <c r="D2111" i="34" s="1"/>
  <c r="B2108" i="3"/>
  <c r="D2108" i="34" s="1"/>
  <c r="B2107" i="3"/>
  <c r="D2107" i="34" s="1"/>
  <c r="B2106" i="3"/>
  <c r="D2106" i="34" s="1"/>
  <c r="B2105" i="3"/>
  <c r="D2105" i="34" s="1"/>
  <c r="B2103" i="3"/>
  <c r="D2103" i="34" s="1"/>
  <c r="B2100" i="3"/>
  <c r="D2100" i="34" s="1"/>
  <c r="B2099" i="3"/>
  <c r="D2099" i="34" s="1"/>
  <c r="B2098" i="3"/>
  <c r="D2098" i="34" s="1"/>
  <c r="B2097" i="3"/>
  <c r="D2097" i="34" s="1"/>
  <c r="B2095" i="3"/>
  <c r="D2095" i="34" s="1"/>
  <c r="B2092" i="3"/>
  <c r="D2092" i="34" s="1"/>
  <c r="B2091" i="3"/>
  <c r="D2091" i="34" s="1"/>
  <c r="B2090" i="3"/>
  <c r="D2090" i="34" s="1"/>
  <c r="B2089" i="3"/>
  <c r="D2089" i="34" s="1"/>
  <c r="B2087" i="3"/>
  <c r="D2087" i="34" s="1"/>
  <c r="B2084" i="3"/>
  <c r="D2084" i="34" s="1"/>
  <c r="B2083" i="3"/>
  <c r="D2083" i="34" s="1"/>
  <c r="B2082" i="3"/>
  <c r="D2082" i="34" s="1"/>
  <c r="B2081" i="3"/>
  <c r="D2081" i="34" s="1"/>
  <c r="B2079" i="3"/>
  <c r="D2079" i="34" s="1"/>
  <c r="B2076" i="3"/>
  <c r="D2076" i="34" s="1"/>
  <c r="B2075" i="3"/>
  <c r="D2075" i="34" s="1"/>
  <c r="B2074" i="3"/>
  <c r="D2074" i="34" s="1"/>
  <c r="B2073" i="3"/>
  <c r="D2073" i="34" s="1"/>
  <c r="B2071" i="3"/>
  <c r="D2071" i="34" s="1"/>
  <c r="B2068" i="3"/>
  <c r="D2068" i="34" s="1"/>
  <c r="B2067" i="3"/>
  <c r="D2067" i="34" s="1"/>
  <c r="B2066" i="3"/>
  <c r="D2066" i="34" s="1"/>
  <c r="B2065" i="3"/>
  <c r="D2065" i="34" s="1"/>
  <c r="B2063" i="3"/>
  <c r="D2063" i="34" s="1"/>
  <c r="B2060" i="3"/>
  <c r="D2060" i="34" s="1"/>
  <c r="B2059" i="3"/>
  <c r="D2059" i="34" s="1"/>
  <c r="B2058" i="3"/>
  <c r="D2058" i="34" s="1"/>
  <c r="B2057" i="3"/>
  <c r="D2057" i="34" s="1"/>
  <c r="B2055" i="3"/>
  <c r="D2055" i="34" s="1"/>
  <c r="B2052" i="3"/>
  <c r="D2052" i="34" s="1"/>
  <c r="B2051" i="3"/>
  <c r="D2051" i="34" s="1"/>
  <c r="B2050" i="3"/>
  <c r="D2050" i="34" s="1"/>
  <c r="B2049" i="3"/>
  <c r="D2049" i="34" s="1"/>
  <c r="B2047" i="3"/>
  <c r="D2047" i="34" s="1"/>
  <c r="B2044" i="3"/>
  <c r="D2044" i="34" s="1"/>
  <c r="B2043" i="3"/>
  <c r="D2043" i="34" s="1"/>
  <c r="B2042" i="3"/>
  <c r="D2042" i="34" s="1"/>
  <c r="B2041" i="3"/>
  <c r="D2041" i="34" s="1"/>
  <c r="B2039" i="3"/>
  <c r="D2039" i="34" s="1"/>
  <c r="B2036" i="3"/>
  <c r="D2036" i="34" s="1"/>
  <c r="B2035" i="3"/>
  <c r="D2035" i="34" s="1"/>
  <c r="B2034" i="3"/>
  <c r="D2034" i="34" s="1"/>
  <c r="B2033" i="3"/>
  <c r="D2033" i="34" s="1"/>
  <c r="B2031" i="3"/>
  <c r="D2031" i="34" s="1"/>
  <c r="B2028" i="3"/>
  <c r="D2028" i="34" s="1"/>
  <c r="B2027" i="3"/>
  <c r="D2027" i="34" s="1"/>
  <c r="B2026" i="3"/>
  <c r="D2026" i="34" s="1"/>
  <c r="B2025" i="3"/>
  <c r="D2025" i="34" s="1"/>
  <c r="B2023" i="3"/>
  <c r="D2023" i="34" s="1"/>
  <c r="B2020" i="3"/>
  <c r="D2020" i="34" s="1"/>
  <c r="B2019" i="3"/>
  <c r="D2019" i="34" s="1"/>
  <c r="B2018" i="3"/>
  <c r="D2018" i="34" s="1"/>
  <c r="B2017" i="3"/>
  <c r="D2017" i="34" s="1"/>
  <c r="B2015" i="3"/>
  <c r="D2015" i="34" s="1"/>
  <c r="B2012" i="3"/>
  <c r="D2012" i="34" s="1"/>
  <c r="B2011" i="3"/>
  <c r="D2011" i="34" s="1"/>
  <c r="B2010" i="3"/>
  <c r="D2010" i="34" s="1"/>
  <c r="B2009" i="3"/>
  <c r="D2009" i="34" s="1"/>
  <c r="B2007" i="3"/>
  <c r="D2007" i="34" s="1"/>
  <c r="B2004" i="3"/>
  <c r="D2004" i="34" s="1"/>
  <c r="B2003" i="3"/>
  <c r="D2003" i="34" s="1"/>
  <c r="B2002" i="3"/>
  <c r="D2002" i="34" s="1"/>
  <c r="B2001" i="3"/>
  <c r="D2001" i="34" s="1"/>
  <c r="B1999" i="3"/>
  <c r="D1999" i="34" s="1"/>
  <c r="B1996" i="3"/>
  <c r="D1996" i="34" s="1"/>
  <c r="B1995" i="3"/>
  <c r="D1995" i="34" s="1"/>
  <c r="B1994" i="3"/>
  <c r="D1994" i="34" s="1"/>
  <c r="B1993" i="3"/>
  <c r="D1993" i="34" s="1"/>
  <c r="B1991" i="3"/>
  <c r="D1991" i="34" s="1"/>
  <c r="B1988" i="3"/>
  <c r="D1988" i="34" s="1"/>
  <c r="B1987" i="3"/>
  <c r="D1987" i="34" s="1"/>
  <c r="B1986" i="3"/>
  <c r="D1986" i="34" s="1"/>
  <c r="B1985" i="3"/>
  <c r="D1985" i="34" s="1"/>
  <c r="B1983" i="3"/>
  <c r="D1983" i="34" s="1"/>
  <c r="B1980" i="3"/>
  <c r="D1980" i="34" s="1"/>
  <c r="B1979" i="3"/>
  <c r="D1979" i="34" s="1"/>
  <c r="B1978" i="3"/>
  <c r="D1978" i="34" s="1"/>
  <c r="B1977" i="3"/>
  <c r="D1977" i="34" s="1"/>
  <c r="B1975" i="3"/>
  <c r="D1975" i="34" s="1"/>
  <c r="B1972" i="3"/>
  <c r="D1972" i="34" s="1"/>
  <c r="B1971" i="3"/>
  <c r="D1971" i="34" s="1"/>
  <c r="B1970" i="3"/>
  <c r="D1970" i="34" s="1"/>
  <c r="B1969" i="3"/>
  <c r="D1969" i="34" s="1"/>
  <c r="B1967" i="3"/>
  <c r="D1967" i="34" s="1"/>
  <c r="B1964" i="3"/>
  <c r="D1964" i="34" s="1"/>
  <c r="B1963" i="3"/>
  <c r="D1963" i="34" s="1"/>
  <c r="B1962" i="3"/>
  <c r="D1962" i="34" s="1"/>
  <c r="B1961" i="3"/>
  <c r="D1961" i="34" s="1"/>
  <c r="B1959" i="3"/>
  <c r="D1959" i="34" s="1"/>
  <c r="B1956" i="3"/>
  <c r="D1956" i="34" s="1"/>
  <c r="B1955" i="3"/>
  <c r="D1955" i="34" s="1"/>
  <c r="B1954" i="3"/>
  <c r="D1954" i="34" s="1"/>
  <c r="B1953" i="3"/>
  <c r="D1953" i="34" s="1"/>
  <c r="B1951" i="3"/>
  <c r="D1951" i="34" s="1"/>
  <c r="B1948" i="3"/>
  <c r="D1948" i="34" s="1"/>
  <c r="B1947" i="3"/>
  <c r="D1947" i="34" s="1"/>
  <c r="B1946" i="3"/>
  <c r="D1946" i="34" s="1"/>
  <c r="B1945" i="3"/>
  <c r="D1945" i="34" s="1"/>
  <c r="B1943" i="3"/>
  <c r="D1943" i="34" s="1"/>
  <c r="B1940" i="3"/>
  <c r="D1940" i="34" s="1"/>
  <c r="B1939" i="3"/>
  <c r="D1939" i="34" s="1"/>
  <c r="B1938" i="3"/>
  <c r="D1938" i="34" s="1"/>
  <c r="B1937" i="3"/>
  <c r="D1937" i="34" s="1"/>
  <c r="B1935" i="3"/>
  <c r="D1935" i="34" s="1"/>
  <c r="B1932" i="3"/>
  <c r="D1932" i="34" s="1"/>
  <c r="B1931" i="3"/>
  <c r="D1931" i="34" s="1"/>
  <c r="B1930" i="3"/>
  <c r="D1930" i="34" s="1"/>
  <c r="B1929" i="3"/>
  <c r="D1929" i="34" s="1"/>
  <c r="B1927" i="3"/>
  <c r="D1927" i="34" s="1"/>
  <c r="B1924" i="3"/>
  <c r="D1924" i="34" s="1"/>
  <c r="B1922" i="3"/>
  <c r="D1922" i="34" s="1"/>
  <c r="B1921" i="3"/>
  <c r="D1921" i="34" s="1"/>
  <c r="B1919" i="3"/>
  <c r="D1919" i="34" s="1"/>
  <c r="B1916" i="3"/>
  <c r="D1916" i="34" s="1"/>
  <c r="B1914" i="3"/>
  <c r="D1914" i="34" s="1"/>
  <c r="B1913" i="3"/>
  <c r="D1913" i="34" s="1"/>
  <c r="B1911" i="3"/>
  <c r="D1911" i="34" s="1"/>
  <c r="B1908" i="3"/>
  <c r="D1908" i="34" s="1"/>
  <c r="B1906" i="3"/>
  <c r="D1906" i="34" s="1"/>
  <c r="B1905" i="3"/>
  <c r="D1905" i="34" s="1"/>
  <c r="B1903" i="3"/>
  <c r="D1903" i="34" s="1"/>
  <c r="B1900" i="3"/>
  <c r="D1900" i="34" s="1"/>
  <c r="B1898" i="3"/>
  <c r="D1898" i="34" s="1"/>
  <c r="B1897" i="3"/>
  <c r="D1897" i="34" s="1"/>
  <c r="B1895" i="3"/>
  <c r="D1895" i="34" s="1"/>
  <c r="B1892" i="3"/>
  <c r="D1892" i="34" s="1"/>
  <c r="B1890" i="3"/>
  <c r="D1890" i="34" s="1"/>
  <c r="B1889" i="3"/>
  <c r="D1889" i="34" s="1"/>
  <c r="B1887" i="3"/>
  <c r="D1887" i="34" s="1"/>
  <c r="B1884" i="3"/>
  <c r="D1884" i="34" s="1"/>
  <c r="B1882" i="3"/>
  <c r="D1882" i="34" s="1"/>
  <c r="B1881" i="3"/>
  <c r="D1881" i="34" s="1"/>
  <c r="B1879" i="3"/>
  <c r="D1879" i="34" s="1"/>
  <c r="B1876" i="3"/>
  <c r="D1876" i="34" s="1"/>
  <c r="B1874" i="3"/>
  <c r="D1874" i="34" s="1"/>
  <c r="B1873" i="3"/>
  <c r="D1873" i="34" s="1"/>
  <c r="B1871" i="3"/>
  <c r="D1871" i="34" s="1"/>
  <c r="B1868" i="3"/>
  <c r="D1868" i="34" s="1"/>
  <c r="B1866" i="3"/>
  <c r="D1866" i="34" s="1"/>
  <c r="B1865" i="3"/>
  <c r="D1865" i="34" s="1"/>
  <c r="B1863" i="3"/>
  <c r="D1863" i="34" s="1"/>
  <c r="B1860" i="3"/>
  <c r="D1860" i="34" s="1"/>
  <c r="B1858" i="3"/>
  <c r="D1858" i="34" s="1"/>
  <c r="B1857" i="3"/>
  <c r="D1857" i="34" s="1"/>
  <c r="B1855" i="3"/>
  <c r="D1855" i="34" s="1"/>
  <c r="B1852" i="3"/>
  <c r="D1852" i="34" s="1"/>
  <c r="B1850" i="3"/>
  <c r="D1850" i="34" s="1"/>
  <c r="B1849" i="3"/>
  <c r="D1849" i="34" s="1"/>
  <c r="B1847" i="3"/>
  <c r="D1847" i="34" s="1"/>
  <c r="B1844" i="3"/>
  <c r="D1844" i="34" s="1"/>
  <c r="B1842" i="3"/>
  <c r="D1842" i="34" s="1"/>
  <c r="B1841" i="3"/>
  <c r="D1841" i="34" s="1"/>
  <c r="B1839" i="3"/>
  <c r="D1839" i="34" s="1"/>
  <c r="B1836" i="3"/>
  <c r="D1836" i="34" s="1"/>
  <c r="B1834" i="3"/>
  <c r="D1834" i="34" s="1"/>
  <c r="B1833" i="3"/>
  <c r="D1833" i="34" s="1"/>
  <c r="B1831" i="3"/>
  <c r="D1831" i="34" s="1"/>
  <c r="B1828" i="3"/>
  <c r="D1828" i="34" s="1"/>
  <c r="B1826" i="3"/>
  <c r="D1826" i="34" s="1"/>
  <c r="B1825" i="3"/>
  <c r="D1825" i="34" s="1"/>
  <c r="B1823" i="3"/>
  <c r="D1823" i="34" s="1"/>
  <c r="B1820" i="3"/>
  <c r="D1820" i="34" s="1"/>
  <c r="B1818" i="3"/>
  <c r="D1818" i="34" s="1"/>
  <c r="B1817" i="3"/>
  <c r="D1817" i="34" s="1"/>
  <c r="B1815" i="3"/>
  <c r="D1815" i="34" s="1"/>
  <c r="B1812" i="3"/>
  <c r="D1812" i="34" s="1"/>
  <c r="B1810" i="3"/>
  <c r="D1810" i="34" s="1"/>
  <c r="B1809" i="3"/>
  <c r="D1809" i="34" s="1"/>
  <c r="B1807" i="3"/>
  <c r="D1807" i="34" s="1"/>
  <c r="B1804" i="3"/>
  <c r="D1804" i="34" s="1"/>
  <c r="B1802" i="3"/>
  <c r="D1802" i="34" s="1"/>
  <c r="B1801" i="3"/>
  <c r="D1801" i="34" s="1"/>
  <c r="B1799" i="3"/>
  <c r="D1799" i="34" s="1"/>
  <c r="B1796" i="3"/>
  <c r="D1796" i="34" s="1"/>
  <c r="B1794" i="3"/>
  <c r="D1794" i="34" s="1"/>
  <c r="B1793" i="3"/>
  <c r="D1793" i="34" s="1"/>
  <c r="B1791" i="3"/>
  <c r="D1791" i="34" s="1"/>
  <c r="B1788" i="3"/>
  <c r="D1788" i="34" s="1"/>
  <c r="B1786" i="3"/>
  <c r="D1786" i="34" s="1"/>
  <c r="B1785" i="3"/>
  <c r="D1785" i="34" s="1"/>
  <c r="B1783" i="3"/>
  <c r="D1783" i="34" s="1"/>
  <c r="B1780" i="3"/>
  <c r="D1780" i="34" s="1"/>
  <c r="B1778" i="3"/>
  <c r="D1778" i="34" s="1"/>
  <c r="B1777" i="3"/>
  <c r="D1777" i="34" s="1"/>
  <c r="B1775" i="3"/>
  <c r="D1775" i="34" s="1"/>
  <c r="B1772" i="3"/>
  <c r="D1772" i="34" s="1"/>
  <c r="B1770" i="3"/>
  <c r="D1770" i="34" s="1"/>
  <c r="B1769" i="3"/>
  <c r="D1769" i="34" s="1"/>
  <c r="B1767" i="3"/>
  <c r="D1767" i="34" s="1"/>
  <c r="B1764" i="3"/>
  <c r="D1764" i="34" s="1"/>
  <c r="B1762" i="3"/>
  <c r="D1762" i="34" s="1"/>
  <c r="B1761" i="3"/>
  <c r="D1761" i="34" s="1"/>
  <c r="B1759" i="3"/>
  <c r="D1759" i="34" s="1"/>
  <c r="B1756" i="3"/>
  <c r="D1756" i="34" s="1"/>
  <c r="B1754" i="3"/>
  <c r="D1754" i="34" s="1"/>
  <c r="B1753" i="3"/>
  <c r="D1753" i="34" s="1"/>
  <c r="B1751" i="3"/>
  <c r="D1751" i="34" s="1"/>
  <c r="B1748" i="3"/>
  <c r="D1748" i="34" s="1"/>
  <c r="B1746" i="3"/>
  <c r="D1746" i="34" s="1"/>
  <c r="B1745" i="3"/>
  <c r="D1745" i="34" s="1"/>
  <c r="B1743" i="3"/>
  <c r="D1743" i="34" s="1"/>
  <c r="B1740" i="3"/>
  <c r="D1740" i="34" s="1"/>
  <c r="B1738" i="3"/>
  <c r="D1738" i="34" s="1"/>
  <c r="B1737" i="3"/>
  <c r="D1737" i="34" s="1"/>
  <c r="B1735" i="3"/>
  <c r="D1735" i="34" s="1"/>
  <c r="B1732" i="3"/>
  <c r="D1732" i="34" s="1"/>
  <c r="B1730" i="3"/>
  <c r="D1730" i="34" s="1"/>
  <c r="B1729" i="3"/>
  <c r="D1729" i="34" s="1"/>
  <c r="B1727" i="3"/>
  <c r="D1727" i="34" s="1"/>
  <c r="B1724" i="3"/>
  <c r="D1724" i="34" s="1"/>
  <c r="B1722" i="3"/>
  <c r="D1722" i="34" s="1"/>
  <c r="B1721" i="3"/>
  <c r="D1721" i="34" s="1"/>
  <c r="B1719" i="3"/>
  <c r="D1719" i="34" s="1"/>
  <c r="B1716" i="3"/>
  <c r="D1716" i="34" s="1"/>
  <c r="B1714" i="3"/>
  <c r="D1714" i="34" s="1"/>
  <c r="B1713" i="3"/>
  <c r="D1713" i="34" s="1"/>
  <c r="B1711" i="3"/>
  <c r="D1711" i="34" s="1"/>
  <c r="B1708" i="3"/>
  <c r="D1708" i="34" s="1"/>
  <c r="B1706" i="3"/>
  <c r="D1706" i="34" s="1"/>
  <c r="B1705" i="3"/>
  <c r="D1705" i="34" s="1"/>
  <c r="B1703" i="3"/>
  <c r="D1703" i="34" s="1"/>
  <c r="B1700" i="3"/>
  <c r="D1700" i="34" s="1"/>
  <c r="B1698" i="3"/>
  <c r="D1698" i="34" s="1"/>
  <c r="B1697" i="3"/>
  <c r="D1697" i="34" s="1"/>
  <c r="B1695" i="3"/>
  <c r="D1695" i="34" s="1"/>
  <c r="B1692" i="3"/>
  <c r="D1692" i="34" s="1"/>
  <c r="B1690" i="3"/>
  <c r="D1690" i="34" s="1"/>
  <c r="B1689" i="3"/>
  <c r="D1689" i="34" s="1"/>
  <c r="B1687" i="3"/>
  <c r="D1687" i="34" s="1"/>
  <c r="B1684" i="3"/>
  <c r="D1684" i="34" s="1"/>
  <c r="B1682" i="3"/>
  <c r="D1682" i="34" s="1"/>
  <c r="B1681" i="3"/>
  <c r="D1681" i="34" s="1"/>
  <c r="B1679" i="3"/>
  <c r="D1679" i="34" s="1"/>
  <c r="B1676" i="3"/>
  <c r="D1676" i="34" s="1"/>
  <c r="B1674" i="3"/>
  <c r="D1674" i="34" s="1"/>
  <c r="B1673" i="3"/>
  <c r="D1673" i="34" s="1"/>
  <c r="B1671" i="3"/>
  <c r="D1671" i="34" s="1"/>
  <c r="B1668" i="3"/>
  <c r="D1668" i="34" s="1"/>
  <c r="B1666" i="3"/>
  <c r="D1666" i="34" s="1"/>
  <c r="B1665" i="3"/>
  <c r="D1665" i="34" s="1"/>
  <c r="B1663" i="3"/>
  <c r="D1663" i="34" s="1"/>
  <c r="B1660" i="3"/>
  <c r="D1660" i="34" s="1"/>
  <c r="B1658" i="3"/>
  <c r="D1658" i="34" s="1"/>
  <c r="B1657" i="3"/>
  <c r="D1657" i="34" s="1"/>
  <c r="B1655" i="3"/>
  <c r="D1655" i="34" s="1"/>
  <c r="B1652" i="3"/>
  <c r="D1652" i="34" s="1"/>
  <c r="B1650" i="3"/>
  <c r="D1650" i="34" s="1"/>
  <c r="B1649" i="3"/>
  <c r="D1649" i="34" s="1"/>
  <c r="B1647" i="3"/>
  <c r="D1647" i="34" s="1"/>
  <c r="B1644" i="3"/>
  <c r="D1644" i="34" s="1"/>
  <c r="B1642" i="3"/>
  <c r="D1642" i="34" s="1"/>
  <c r="B1641" i="3"/>
  <c r="D1641" i="34" s="1"/>
  <c r="B1639" i="3"/>
  <c r="D1639" i="34" s="1"/>
  <c r="B1636" i="3"/>
  <c r="D1636" i="34" s="1"/>
  <c r="B1634" i="3"/>
  <c r="D1634" i="34" s="1"/>
  <c r="B1633" i="3"/>
  <c r="D1633" i="34" s="1"/>
  <c r="B1631" i="3"/>
  <c r="D1631" i="34" s="1"/>
  <c r="B1628" i="3"/>
  <c r="D1628" i="34" s="1"/>
  <c r="B1626" i="3"/>
  <c r="D1626" i="34" s="1"/>
  <c r="B1625" i="3"/>
  <c r="D1625" i="34" s="1"/>
  <c r="B1623" i="3"/>
  <c r="D1623" i="34" s="1"/>
  <c r="B1620" i="3"/>
  <c r="D1620" i="34" s="1"/>
  <c r="B1618" i="3"/>
  <c r="D1618" i="34" s="1"/>
  <c r="B1617" i="3"/>
  <c r="D1617" i="34" s="1"/>
  <c r="B1615" i="3"/>
  <c r="D1615" i="34" s="1"/>
  <c r="B1612" i="3"/>
  <c r="D1612" i="34" s="1"/>
  <c r="B1610" i="3"/>
  <c r="D1610" i="34" s="1"/>
  <c r="B1609" i="3"/>
  <c r="D1609" i="34" s="1"/>
  <c r="B1607" i="3"/>
  <c r="D1607" i="34" s="1"/>
  <c r="B1604" i="3"/>
  <c r="D1604" i="34" s="1"/>
  <c r="B1602" i="3"/>
  <c r="D1602" i="34" s="1"/>
  <c r="B1601" i="3"/>
  <c r="D1601" i="34" s="1"/>
  <c r="B1599" i="3"/>
  <c r="D1599" i="34" s="1"/>
  <c r="B1596" i="3"/>
  <c r="D1596" i="34" s="1"/>
  <c r="B1594" i="3"/>
  <c r="D1594" i="34" s="1"/>
  <c r="B1593" i="3"/>
  <c r="D1593" i="34" s="1"/>
  <c r="B1591" i="3"/>
  <c r="D1591" i="34" s="1"/>
  <c r="B1588" i="3"/>
  <c r="D1588" i="34" s="1"/>
  <c r="B1586" i="3"/>
  <c r="D1586" i="34" s="1"/>
  <c r="B1585" i="3"/>
  <c r="D1585" i="34" s="1"/>
  <c r="B1583" i="3"/>
  <c r="D1583" i="34" s="1"/>
  <c r="B1580" i="3"/>
  <c r="D1580" i="34" s="1"/>
  <c r="B1578" i="3"/>
  <c r="D1578" i="34" s="1"/>
  <c r="B1577" i="3"/>
  <c r="D1577" i="34" s="1"/>
  <c r="B1575" i="3"/>
  <c r="D1575" i="34" s="1"/>
  <c r="B1572" i="3"/>
  <c r="D1572" i="34" s="1"/>
  <c r="B1570" i="3"/>
  <c r="D1570" i="34" s="1"/>
  <c r="B1569" i="3"/>
  <c r="D1569" i="34" s="1"/>
  <c r="B1567" i="3"/>
  <c r="D1567" i="34" s="1"/>
  <c r="B1564" i="3"/>
  <c r="D1564" i="34" s="1"/>
  <c r="B1562" i="3"/>
  <c r="D1562" i="34" s="1"/>
  <c r="B1561" i="3"/>
  <c r="D1561" i="34" s="1"/>
  <c r="B1559" i="3"/>
  <c r="D1559" i="34" s="1"/>
  <c r="B1556" i="3"/>
  <c r="D1556" i="34" s="1"/>
  <c r="B1554" i="3"/>
  <c r="D1554" i="34" s="1"/>
  <c r="B1553" i="3"/>
  <c r="D1553" i="34" s="1"/>
  <c r="B1551" i="3"/>
  <c r="D1551" i="34" s="1"/>
  <c r="B1548" i="3"/>
  <c r="D1548" i="34" s="1"/>
  <c r="B1546" i="3"/>
  <c r="D1546" i="34" s="1"/>
  <c r="B1545" i="3"/>
  <c r="D1545" i="34" s="1"/>
  <c r="B1543" i="3"/>
  <c r="D1543" i="34" s="1"/>
  <c r="B1540" i="3"/>
  <c r="D1540" i="34" s="1"/>
  <c r="B1538" i="3"/>
  <c r="D1538" i="34" s="1"/>
  <c r="B1537" i="3"/>
  <c r="D1537" i="34" s="1"/>
  <c r="B1535" i="3"/>
  <c r="D1535" i="34" s="1"/>
  <c r="B1532" i="3"/>
  <c r="D1532" i="34" s="1"/>
  <c r="B1530" i="3"/>
  <c r="D1530" i="34" s="1"/>
  <c r="B1529" i="3"/>
  <c r="D1529" i="34" s="1"/>
  <c r="B1527" i="3"/>
  <c r="D1527" i="34" s="1"/>
  <c r="B1524" i="3"/>
  <c r="D1524" i="34" s="1"/>
  <c r="B1522" i="3"/>
  <c r="D1522" i="34" s="1"/>
  <c r="B1521" i="3"/>
  <c r="D1521" i="34" s="1"/>
  <c r="B1519" i="3"/>
  <c r="D1519" i="34" s="1"/>
  <c r="B1516" i="3"/>
  <c r="D1516" i="34" s="1"/>
  <c r="B1514" i="3"/>
  <c r="D1514" i="34" s="1"/>
  <c r="B1513" i="3"/>
  <c r="D1513" i="34" s="1"/>
  <c r="B1511" i="3"/>
  <c r="D1511" i="34" s="1"/>
  <c r="B1508" i="3"/>
  <c r="D1508" i="34" s="1"/>
  <c r="B1506" i="3"/>
  <c r="D1506" i="34" s="1"/>
  <c r="B1505" i="3"/>
  <c r="D1505" i="34" s="1"/>
  <c r="B1503" i="3"/>
  <c r="D1503" i="34" s="1"/>
  <c r="B1500" i="3"/>
  <c r="D1500" i="34" s="1"/>
  <c r="B1498" i="3"/>
  <c r="D1498" i="34" s="1"/>
  <c r="B1497" i="3"/>
  <c r="D1497" i="34" s="1"/>
  <c r="B1495" i="3"/>
  <c r="D1495" i="34" s="1"/>
  <c r="B1492" i="3"/>
  <c r="D1492" i="34" s="1"/>
  <c r="B1490" i="3"/>
  <c r="D1490" i="34" s="1"/>
  <c r="B1489" i="3"/>
  <c r="D1489" i="34" s="1"/>
  <c r="B1487" i="3"/>
  <c r="D1487" i="34" s="1"/>
  <c r="B1484" i="3"/>
  <c r="D1484" i="34" s="1"/>
  <c r="B1482" i="3"/>
  <c r="D1482" i="34" s="1"/>
  <c r="B1481" i="3"/>
  <c r="D1481" i="34" s="1"/>
  <c r="B1479" i="3"/>
  <c r="D1479" i="34" s="1"/>
  <c r="B1476" i="3"/>
  <c r="D1476" i="34" s="1"/>
  <c r="B1474" i="3"/>
  <c r="D1474" i="34" s="1"/>
  <c r="B1473" i="3"/>
  <c r="D1473" i="34" s="1"/>
  <c r="B1471" i="3"/>
  <c r="D1471" i="34" s="1"/>
  <c r="B1468" i="3"/>
  <c r="D1468" i="34" s="1"/>
  <c r="B1466" i="3"/>
  <c r="D1466" i="34" s="1"/>
  <c r="B1465" i="3"/>
  <c r="D1465" i="34" s="1"/>
  <c r="B1463" i="3"/>
  <c r="D1463" i="34" s="1"/>
  <c r="B1460" i="3"/>
  <c r="D1460" i="34" s="1"/>
  <c r="B1458" i="3"/>
  <c r="D1458" i="34" s="1"/>
  <c r="B1457" i="3"/>
  <c r="D1457" i="34" s="1"/>
  <c r="B1455" i="3"/>
  <c r="D1455" i="34" s="1"/>
  <c r="B1452" i="3"/>
  <c r="D1452" i="34" s="1"/>
  <c r="B1450" i="3"/>
  <c r="D1450" i="34" s="1"/>
  <c r="B1449" i="3"/>
  <c r="D1449" i="34" s="1"/>
  <c r="B1447" i="3"/>
  <c r="D1447" i="34" s="1"/>
  <c r="B1444" i="3"/>
  <c r="D1444" i="34" s="1"/>
  <c r="B1442" i="3"/>
  <c r="D1442" i="34" s="1"/>
  <c r="B1441" i="3"/>
  <c r="D1441" i="34" s="1"/>
  <c r="B1439" i="3"/>
  <c r="D1439" i="34" s="1"/>
  <c r="B1436" i="3"/>
  <c r="D1436" i="34" s="1"/>
  <c r="B1434" i="3"/>
  <c r="D1434" i="34" s="1"/>
  <c r="B1433" i="3"/>
  <c r="D1433" i="34" s="1"/>
  <c r="B1431" i="3"/>
  <c r="D1431" i="34" s="1"/>
  <c r="B1428" i="3"/>
  <c r="D1428" i="34" s="1"/>
  <c r="B1426" i="3"/>
  <c r="D1426" i="34" s="1"/>
  <c r="B1425" i="3"/>
  <c r="D1425" i="34" s="1"/>
  <c r="B1423" i="3"/>
  <c r="D1423" i="34" s="1"/>
  <c r="B1420" i="3"/>
  <c r="D1420" i="34" s="1"/>
  <c r="B1418" i="3"/>
  <c r="D1418" i="34" s="1"/>
  <c r="B1417" i="3"/>
  <c r="D1417" i="34" s="1"/>
  <c r="B1415" i="3"/>
  <c r="D1415" i="34" s="1"/>
  <c r="B1412" i="3"/>
  <c r="D1412" i="34" s="1"/>
  <c r="B1410" i="3"/>
  <c r="D1410" i="34" s="1"/>
  <c r="B1409" i="3"/>
  <c r="D1409" i="34" s="1"/>
  <c r="B1407" i="3"/>
  <c r="D1407" i="34" s="1"/>
  <c r="B1404" i="3"/>
  <c r="D1404" i="34" s="1"/>
  <c r="B1402" i="3"/>
  <c r="D1402" i="34" s="1"/>
  <c r="B1401" i="3"/>
  <c r="D1401" i="34" s="1"/>
  <c r="B1399" i="3"/>
  <c r="D1399" i="34" s="1"/>
  <c r="B1396" i="3"/>
  <c r="D1396" i="34" s="1"/>
  <c r="B1394" i="3"/>
  <c r="D1394" i="34" s="1"/>
  <c r="B1393" i="3"/>
  <c r="D1393" i="34" s="1"/>
  <c r="B1391" i="3"/>
  <c r="D1391" i="34" s="1"/>
  <c r="B1388" i="3"/>
  <c r="D1388" i="34" s="1"/>
  <c r="B1386" i="3"/>
  <c r="D1386" i="34" s="1"/>
  <c r="B1385" i="3"/>
  <c r="D1385" i="34" s="1"/>
  <c r="B1383" i="3"/>
  <c r="D1383" i="34" s="1"/>
  <c r="B1380" i="3"/>
  <c r="D1380" i="34" s="1"/>
  <c r="B1378" i="3"/>
  <c r="D1378" i="34" s="1"/>
  <c r="B1377" i="3"/>
  <c r="D1377" i="34" s="1"/>
  <c r="B1375" i="3"/>
  <c r="D1375" i="34" s="1"/>
  <c r="B1372" i="3"/>
  <c r="D1372" i="34" s="1"/>
  <c r="B1370" i="3"/>
  <c r="D1370" i="34" s="1"/>
  <c r="B1369" i="3"/>
  <c r="D1369" i="34" s="1"/>
  <c r="B1367" i="3"/>
  <c r="D1367" i="34" s="1"/>
  <c r="B1364" i="3"/>
  <c r="D1364" i="34" s="1"/>
  <c r="B1362" i="3"/>
  <c r="D1362" i="34" s="1"/>
  <c r="B1361" i="3"/>
  <c r="D1361" i="34" s="1"/>
  <c r="B1359" i="3"/>
  <c r="D1359" i="34" s="1"/>
  <c r="B1356" i="3"/>
  <c r="D1356" i="34" s="1"/>
  <c r="B1354" i="3"/>
  <c r="D1354" i="34" s="1"/>
  <c r="B1353" i="3"/>
  <c r="D1353" i="34" s="1"/>
  <c r="B1351" i="3"/>
  <c r="D1351" i="34" s="1"/>
  <c r="B1348" i="3"/>
  <c r="D1348" i="34" s="1"/>
  <c r="B1346" i="3"/>
  <c r="D1346" i="34" s="1"/>
  <c r="B1345" i="3"/>
  <c r="D1345" i="34" s="1"/>
  <c r="B1343" i="3"/>
  <c r="D1343" i="34" s="1"/>
  <c r="B1340" i="3"/>
  <c r="D1340" i="34" s="1"/>
  <c r="B1338" i="3"/>
  <c r="D1338" i="34" s="1"/>
  <c r="B1337" i="3"/>
  <c r="D1337" i="34" s="1"/>
  <c r="B1335" i="3"/>
  <c r="D1335" i="34" s="1"/>
  <c r="B1332" i="3"/>
  <c r="D1332" i="34" s="1"/>
  <c r="B1330" i="3"/>
  <c r="D1330" i="34" s="1"/>
  <c r="B1329" i="3"/>
  <c r="D1329" i="34" s="1"/>
  <c r="B1327" i="3"/>
  <c r="D1327" i="34" s="1"/>
  <c r="B1324" i="3"/>
  <c r="D1324" i="34" s="1"/>
  <c r="B1322" i="3"/>
  <c r="D1322" i="34" s="1"/>
  <c r="B1321" i="3"/>
  <c r="D1321" i="34" s="1"/>
  <c r="B1319" i="3"/>
  <c r="D1319" i="34" s="1"/>
  <c r="B1316" i="3"/>
  <c r="D1316" i="34" s="1"/>
  <c r="B1314" i="3"/>
  <c r="D1314" i="34" s="1"/>
  <c r="B1313" i="3"/>
  <c r="D1313" i="34" s="1"/>
  <c r="B1311" i="3"/>
  <c r="D1311" i="34" s="1"/>
  <c r="B1308" i="3"/>
  <c r="D1308" i="34" s="1"/>
  <c r="B1306" i="3"/>
  <c r="D1306" i="34" s="1"/>
  <c r="B1305" i="3"/>
  <c r="D1305" i="34" s="1"/>
  <c r="B1303" i="3"/>
  <c r="D1303" i="34" s="1"/>
  <c r="B1300" i="3"/>
  <c r="D1300" i="34" s="1"/>
  <c r="B1298" i="3"/>
  <c r="D1298" i="34" s="1"/>
  <c r="B1297" i="3"/>
  <c r="D1297" i="34" s="1"/>
  <c r="B1295" i="3"/>
  <c r="D1295" i="34" s="1"/>
  <c r="B1292" i="3"/>
  <c r="D1292" i="34" s="1"/>
  <c r="B1290" i="3"/>
  <c r="D1290" i="34" s="1"/>
  <c r="B1289" i="3"/>
  <c r="D1289" i="34" s="1"/>
  <c r="B1287" i="3"/>
  <c r="D1287" i="34" s="1"/>
  <c r="B1284" i="3"/>
  <c r="D1284" i="34" s="1"/>
  <c r="B1282" i="3"/>
  <c r="D1282" i="34" s="1"/>
  <c r="B1281" i="3"/>
  <c r="D1281" i="34" s="1"/>
  <c r="B1279" i="3"/>
  <c r="D1279" i="34" s="1"/>
  <c r="B1276" i="3"/>
  <c r="D1276" i="34" s="1"/>
  <c r="B1274" i="3"/>
  <c r="D1274" i="34" s="1"/>
  <c r="B1273" i="3"/>
  <c r="D1273" i="34" s="1"/>
  <c r="B1271" i="3"/>
  <c r="D1271" i="34" s="1"/>
  <c r="B1268" i="3"/>
  <c r="D1268" i="34" s="1"/>
  <c r="B1266" i="3"/>
  <c r="D1266" i="34" s="1"/>
  <c r="B1265" i="3"/>
  <c r="D1265" i="34" s="1"/>
  <c r="B1263" i="3"/>
  <c r="D1263" i="34" s="1"/>
  <c r="B1260" i="3"/>
  <c r="D1260" i="34" s="1"/>
  <c r="B1258" i="3"/>
  <c r="D1258" i="34" s="1"/>
  <c r="B1257" i="3"/>
  <c r="D1257" i="34" s="1"/>
  <c r="B1255" i="3"/>
  <c r="D1255" i="34" s="1"/>
  <c r="B1252" i="3"/>
  <c r="D1252" i="34" s="1"/>
  <c r="B1250" i="3"/>
  <c r="D1250" i="34" s="1"/>
  <c r="B1249" i="3"/>
  <c r="D1249" i="34" s="1"/>
  <c r="B1247" i="3"/>
  <c r="D1247" i="34" s="1"/>
  <c r="B1244" i="3"/>
  <c r="D1244" i="34" s="1"/>
  <c r="B1242" i="3"/>
  <c r="D1242" i="34" s="1"/>
  <c r="B1241" i="3"/>
  <c r="D1241" i="34" s="1"/>
  <c r="B1239" i="3"/>
  <c r="D1239" i="34" s="1"/>
  <c r="B1236" i="3"/>
  <c r="D1236" i="34" s="1"/>
  <c r="B1234" i="3"/>
  <c r="D1234" i="34" s="1"/>
  <c r="B1233" i="3"/>
  <c r="D1233" i="34" s="1"/>
  <c r="B1231" i="3"/>
  <c r="D1231" i="34" s="1"/>
  <c r="B1228" i="3"/>
  <c r="D1228" i="34" s="1"/>
  <c r="B1226" i="3"/>
  <c r="D1226" i="34" s="1"/>
  <c r="B1225" i="3"/>
  <c r="D1225" i="34" s="1"/>
  <c r="B1223" i="3"/>
  <c r="D1223" i="34" s="1"/>
  <c r="B1220" i="3"/>
  <c r="D1220" i="34" s="1"/>
  <c r="B1218" i="3"/>
  <c r="D1218" i="34" s="1"/>
  <c r="B1217" i="3"/>
  <c r="D1217" i="34" s="1"/>
  <c r="B1215" i="3"/>
  <c r="D1215" i="34" s="1"/>
  <c r="B1212" i="3"/>
  <c r="D1212" i="34" s="1"/>
  <c r="B1210" i="3"/>
  <c r="D1210" i="34" s="1"/>
  <c r="B1209" i="3"/>
  <c r="D1209" i="34" s="1"/>
  <c r="B1207" i="3"/>
  <c r="D1207" i="34" s="1"/>
  <c r="B1204" i="3"/>
  <c r="D1204" i="34" s="1"/>
  <c r="B1202" i="3"/>
  <c r="D1202" i="34" s="1"/>
  <c r="B1201" i="3"/>
  <c r="D1201" i="34" s="1"/>
  <c r="B1199" i="3"/>
  <c r="D1199" i="34" s="1"/>
  <c r="B1196" i="3"/>
  <c r="D1196" i="34" s="1"/>
  <c r="B1194" i="3"/>
  <c r="D1194" i="34" s="1"/>
  <c r="B1193" i="3"/>
  <c r="D1193" i="34" s="1"/>
  <c r="B1191" i="3"/>
  <c r="D1191" i="34" s="1"/>
  <c r="B1188" i="3"/>
  <c r="D1188" i="34" s="1"/>
  <c r="B1186" i="3"/>
  <c r="D1186" i="34" s="1"/>
  <c r="B1185" i="3"/>
  <c r="D1185" i="34" s="1"/>
  <c r="B1183" i="3"/>
  <c r="D1183" i="34" s="1"/>
  <c r="B1180" i="3"/>
  <c r="D1180" i="34" s="1"/>
  <c r="B1178" i="3"/>
  <c r="D1178" i="34" s="1"/>
  <c r="B1177" i="3"/>
  <c r="D1177" i="34" s="1"/>
  <c r="B1175" i="3"/>
  <c r="D1175" i="34" s="1"/>
  <c r="B1172" i="3"/>
  <c r="D1172" i="34" s="1"/>
  <c r="B1170" i="3"/>
  <c r="D1170" i="34" s="1"/>
  <c r="B1169" i="3"/>
  <c r="D1169" i="34" s="1"/>
  <c r="B1167" i="3"/>
  <c r="D1167" i="34" s="1"/>
  <c r="B1164" i="3"/>
  <c r="D1164" i="34" s="1"/>
  <c r="B1162" i="3"/>
  <c r="D1162" i="34" s="1"/>
  <c r="B1161" i="3"/>
  <c r="D1161" i="34" s="1"/>
  <c r="B1159" i="3"/>
  <c r="D1159" i="34" s="1"/>
  <c r="B1156" i="3"/>
  <c r="D1156" i="34" s="1"/>
  <c r="B1154" i="3"/>
  <c r="D1154" i="34" s="1"/>
  <c r="B1153" i="3"/>
  <c r="D1153" i="34" s="1"/>
  <c r="B1151" i="3"/>
  <c r="D1151" i="34" s="1"/>
  <c r="B1148" i="3"/>
  <c r="D1148" i="34" s="1"/>
  <c r="B1146" i="3"/>
  <c r="D1146" i="34" s="1"/>
  <c r="B1145" i="3"/>
  <c r="D1145" i="34" s="1"/>
  <c r="B1143" i="3"/>
  <c r="D1143" i="34" s="1"/>
  <c r="B1140" i="3"/>
  <c r="D1140" i="34" s="1"/>
  <c r="B1138" i="3"/>
  <c r="D1138" i="34" s="1"/>
  <c r="B1137" i="3"/>
  <c r="D1137" i="34" s="1"/>
  <c r="B1135" i="3"/>
  <c r="D1135" i="34" s="1"/>
  <c r="B1132" i="3"/>
  <c r="D1132" i="34" s="1"/>
  <c r="B1130" i="3"/>
  <c r="D1130" i="34" s="1"/>
  <c r="B1129" i="3"/>
  <c r="D1129" i="34" s="1"/>
  <c r="B1127" i="3"/>
  <c r="D1127" i="34" s="1"/>
  <c r="B1124" i="3"/>
  <c r="D1124" i="34" s="1"/>
  <c r="B1122" i="3"/>
  <c r="D1122" i="34" s="1"/>
  <c r="B1121" i="3"/>
  <c r="D1121" i="34" s="1"/>
  <c r="B1119" i="3"/>
  <c r="D1119" i="34" s="1"/>
  <c r="B1116" i="3"/>
  <c r="D1116" i="34" s="1"/>
  <c r="B1114" i="3"/>
  <c r="D1114" i="34" s="1"/>
  <c r="B1113" i="3"/>
  <c r="D1113" i="34" s="1"/>
  <c r="B1111" i="3"/>
  <c r="D1111" i="34" s="1"/>
  <c r="B1108" i="3"/>
  <c r="D1108" i="34" s="1"/>
  <c r="B1106" i="3"/>
  <c r="D1106" i="34" s="1"/>
  <c r="B1105" i="3"/>
  <c r="D1105" i="34" s="1"/>
  <c r="B1103" i="3"/>
  <c r="D1103" i="34" s="1"/>
  <c r="B1100" i="3"/>
  <c r="D1100" i="34" s="1"/>
  <c r="B1098" i="3"/>
  <c r="D1098" i="34" s="1"/>
  <c r="B1097" i="3"/>
  <c r="D1097" i="34" s="1"/>
  <c r="B1095" i="3"/>
  <c r="D1095" i="34" s="1"/>
  <c r="B1092" i="3"/>
  <c r="D1092" i="34" s="1"/>
  <c r="B1090" i="3"/>
  <c r="D1090" i="34" s="1"/>
  <c r="B1089" i="3"/>
  <c r="D1089" i="34" s="1"/>
  <c r="B1087" i="3"/>
  <c r="D1087" i="34" s="1"/>
  <c r="B1084" i="3"/>
  <c r="D1084" i="34" s="1"/>
  <c r="B1082" i="3"/>
  <c r="D1082" i="34" s="1"/>
  <c r="B1081" i="3"/>
  <c r="D1081" i="34" s="1"/>
  <c r="B1079" i="3"/>
  <c r="D1079" i="34" s="1"/>
  <c r="B1076" i="3"/>
  <c r="D1076" i="34" s="1"/>
  <c r="B1074" i="3"/>
  <c r="D1074" i="34" s="1"/>
  <c r="B1073" i="3"/>
  <c r="D1073" i="34" s="1"/>
  <c r="B1071" i="3"/>
  <c r="D1071" i="34" s="1"/>
  <c r="B1068" i="3"/>
  <c r="D1068" i="34" s="1"/>
  <c r="B1066" i="3"/>
  <c r="D1066" i="34" s="1"/>
  <c r="B1065" i="3"/>
  <c r="D1065" i="34" s="1"/>
  <c r="B1063" i="3"/>
  <c r="D1063" i="34" s="1"/>
  <c r="B1060" i="3"/>
  <c r="D1060" i="34" s="1"/>
  <c r="B1058" i="3"/>
  <c r="D1058" i="34" s="1"/>
  <c r="B1057" i="3"/>
  <c r="D1057" i="34" s="1"/>
  <c r="B1055" i="3"/>
  <c r="D1055" i="34" s="1"/>
  <c r="B1052" i="3"/>
  <c r="D1052" i="34" s="1"/>
  <c r="B1050" i="3"/>
  <c r="D1050" i="34" s="1"/>
  <c r="B1049" i="3"/>
  <c r="D1049" i="34" s="1"/>
  <c r="B1047" i="3"/>
  <c r="D1047" i="34" s="1"/>
  <c r="B1044" i="3"/>
  <c r="D1044" i="34" s="1"/>
  <c r="B1042" i="3"/>
  <c r="D1042" i="34" s="1"/>
  <c r="B1041" i="3"/>
  <c r="D1041" i="34" s="1"/>
  <c r="B1039" i="3"/>
  <c r="D1039" i="34" s="1"/>
  <c r="B1036" i="3"/>
  <c r="D1036" i="34" s="1"/>
  <c r="B1034" i="3"/>
  <c r="D1034" i="34" s="1"/>
  <c r="B1033" i="3"/>
  <c r="D1033" i="34" s="1"/>
  <c r="B1031" i="3"/>
  <c r="D1031" i="34" s="1"/>
  <c r="B1028" i="3"/>
  <c r="D1028" i="34" s="1"/>
  <c r="B1026" i="3"/>
  <c r="D1026" i="34" s="1"/>
  <c r="B1025" i="3"/>
  <c r="D1025" i="34" s="1"/>
  <c r="B1023" i="3"/>
  <c r="D1023" i="34" s="1"/>
  <c r="B1020" i="3"/>
  <c r="D1020" i="34" s="1"/>
  <c r="B1018" i="3"/>
  <c r="D1018" i="34" s="1"/>
  <c r="B1017" i="3"/>
  <c r="D1017" i="34" s="1"/>
  <c r="B1015" i="3"/>
  <c r="D1015" i="34" s="1"/>
  <c r="B1012" i="3"/>
  <c r="D1012" i="34" s="1"/>
  <c r="B1010" i="3"/>
  <c r="D1010" i="34" s="1"/>
  <c r="B1009" i="3"/>
  <c r="D1009" i="34" s="1"/>
  <c r="B1007" i="3"/>
  <c r="D1007" i="34" s="1"/>
  <c r="B1004" i="3"/>
  <c r="D1004" i="34" s="1"/>
  <c r="B1002" i="3"/>
  <c r="D1002" i="34" s="1"/>
  <c r="B1001" i="3"/>
  <c r="D1001" i="34" s="1"/>
  <c r="B999" i="3"/>
  <c r="D999" i="34" s="1"/>
  <c r="B996" i="3"/>
  <c r="D996" i="34" s="1"/>
  <c r="B994" i="3"/>
  <c r="D994" i="34" s="1"/>
  <c r="B993" i="3"/>
  <c r="D993" i="34" s="1"/>
  <c r="B991" i="3"/>
  <c r="D991" i="34" s="1"/>
  <c r="B988" i="3"/>
  <c r="D988" i="34" s="1"/>
  <c r="B986" i="3"/>
  <c r="D986" i="34" s="1"/>
  <c r="B985" i="3"/>
  <c r="D985" i="34" s="1"/>
  <c r="B983" i="3"/>
  <c r="D983" i="34" s="1"/>
  <c r="B980" i="3"/>
  <c r="D980" i="34" s="1"/>
  <c r="B978" i="3"/>
  <c r="D978" i="34" s="1"/>
  <c r="B977" i="3"/>
  <c r="D977" i="34" s="1"/>
  <c r="B975" i="3"/>
  <c r="D975" i="34" s="1"/>
  <c r="B972" i="3"/>
  <c r="D972" i="34" s="1"/>
  <c r="B970" i="3"/>
  <c r="D970" i="34" s="1"/>
  <c r="B969" i="3"/>
  <c r="D969" i="34" s="1"/>
  <c r="B967" i="3"/>
  <c r="D967" i="34" s="1"/>
  <c r="B964" i="3"/>
  <c r="D964" i="34" s="1"/>
  <c r="B962" i="3"/>
  <c r="D962" i="34" s="1"/>
  <c r="B961" i="3"/>
  <c r="D961" i="34" s="1"/>
  <c r="B959" i="3"/>
  <c r="D959" i="34" s="1"/>
  <c r="B956" i="3"/>
  <c r="D956" i="34" s="1"/>
  <c r="B954" i="3"/>
  <c r="D954" i="34" s="1"/>
  <c r="B953" i="3"/>
  <c r="D953" i="34" s="1"/>
  <c r="B951" i="3"/>
  <c r="D951" i="34" s="1"/>
  <c r="B948" i="3"/>
  <c r="D948" i="34" s="1"/>
  <c r="B946" i="3"/>
  <c r="D946" i="34" s="1"/>
  <c r="B945" i="3"/>
  <c r="D945" i="34" s="1"/>
  <c r="B943" i="3"/>
  <c r="D943" i="34" s="1"/>
  <c r="B940" i="3"/>
  <c r="D940" i="34" s="1"/>
  <c r="B938" i="3"/>
  <c r="D938" i="34" s="1"/>
  <c r="B937" i="3"/>
  <c r="D937" i="34" s="1"/>
  <c r="B935" i="3"/>
  <c r="D935" i="34" s="1"/>
  <c r="B932" i="3"/>
  <c r="D932" i="34" s="1"/>
  <c r="B930" i="3"/>
  <c r="D930" i="34" s="1"/>
  <c r="B929" i="3"/>
  <c r="D929" i="34" s="1"/>
  <c r="B927" i="3"/>
  <c r="D927" i="34" s="1"/>
  <c r="B924" i="3"/>
  <c r="D924" i="34" s="1"/>
  <c r="B922" i="3"/>
  <c r="D922" i="34" s="1"/>
  <c r="B921" i="3"/>
  <c r="D921" i="34" s="1"/>
  <c r="B919" i="3"/>
  <c r="D919" i="34" s="1"/>
  <c r="B916" i="3"/>
  <c r="D916" i="34" s="1"/>
  <c r="B914" i="3"/>
  <c r="D914" i="34" s="1"/>
  <c r="B913" i="3"/>
  <c r="D913" i="34" s="1"/>
  <c r="B911" i="3"/>
  <c r="D911" i="34" s="1"/>
  <c r="B908" i="3"/>
  <c r="D908" i="34" s="1"/>
  <c r="B906" i="3"/>
  <c r="D906" i="34" s="1"/>
  <c r="B905" i="3"/>
  <c r="D905" i="34" s="1"/>
  <c r="B903" i="3"/>
  <c r="D903" i="34" s="1"/>
  <c r="B900" i="3"/>
  <c r="D900" i="34" s="1"/>
  <c r="B898" i="3"/>
  <c r="D898" i="34" s="1"/>
  <c r="B897" i="3"/>
  <c r="D897" i="34" s="1"/>
  <c r="B895" i="3"/>
  <c r="D895" i="34" s="1"/>
  <c r="B892" i="3"/>
  <c r="D892" i="34" s="1"/>
  <c r="B890" i="3"/>
  <c r="D890" i="34" s="1"/>
  <c r="B889" i="3"/>
  <c r="D889" i="34" s="1"/>
  <c r="B887" i="3"/>
  <c r="D887" i="34" s="1"/>
  <c r="B884" i="3"/>
  <c r="D884" i="34" s="1"/>
  <c r="B882" i="3"/>
  <c r="D882" i="34" s="1"/>
  <c r="B881" i="3"/>
  <c r="D881" i="34" s="1"/>
  <c r="B879" i="3"/>
  <c r="D879" i="34" s="1"/>
  <c r="B876" i="3"/>
  <c r="D876" i="34" s="1"/>
  <c r="B874" i="3"/>
  <c r="D874" i="34" s="1"/>
  <c r="B873" i="3"/>
  <c r="D873" i="34" s="1"/>
  <c r="B871" i="3"/>
  <c r="D871" i="34" s="1"/>
  <c r="B868" i="3"/>
  <c r="D868" i="34" s="1"/>
  <c r="B866" i="3"/>
  <c r="D866" i="34" s="1"/>
  <c r="B865" i="3"/>
  <c r="D865" i="34" s="1"/>
  <c r="B863" i="3"/>
  <c r="D863" i="34" s="1"/>
  <c r="B860" i="3"/>
  <c r="D860" i="34" s="1"/>
  <c r="B858" i="3"/>
  <c r="D858" i="34" s="1"/>
  <c r="B857" i="3"/>
  <c r="D857" i="34" s="1"/>
  <c r="B855" i="3"/>
  <c r="D855" i="34" s="1"/>
  <c r="B852" i="3"/>
  <c r="D852" i="34" s="1"/>
  <c r="B850" i="3"/>
  <c r="D850" i="34" s="1"/>
  <c r="B849" i="3"/>
  <c r="D849" i="34" s="1"/>
  <c r="B847" i="3"/>
  <c r="D847" i="34" s="1"/>
  <c r="B844" i="3"/>
  <c r="D844" i="34" s="1"/>
  <c r="B842" i="3"/>
  <c r="D842" i="34" s="1"/>
  <c r="B841" i="3"/>
  <c r="D841" i="34" s="1"/>
  <c r="B839" i="3"/>
  <c r="D839" i="34" s="1"/>
  <c r="B836" i="3"/>
  <c r="D836" i="34" s="1"/>
  <c r="B834" i="3"/>
  <c r="D834" i="34" s="1"/>
  <c r="B833" i="3"/>
  <c r="D833" i="34" s="1"/>
  <c r="B831" i="3"/>
  <c r="D831" i="34" s="1"/>
  <c r="B828" i="3"/>
  <c r="D828" i="34" s="1"/>
  <c r="B826" i="3"/>
  <c r="D826" i="34" s="1"/>
  <c r="B825" i="3"/>
  <c r="D825" i="34" s="1"/>
  <c r="B823" i="3"/>
  <c r="D823" i="34" s="1"/>
  <c r="B820" i="3"/>
  <c r="D820" i="34" s="1"/>
  <c r="B818" i="3"/>
  <c r="D818" i="34" s="1"/>
  <c r="B817" i="3"/>
  <c r="D817" i="34" s="1"/>
  <c r="B815" i="3"/>
  <c r="D815" i="34" s="1"/>
  <c r="B812" i="3"/>
  <c r="D812" i="34" s="1"/>
  <c r="B810" i="3"/>
  <c r="D810" i="34" s="1"/>
  <c r="B809" i="3"/>
  <c r="D809" i="34" s="1"/>
  <c r="B807" i="3"/>
  <c r="D807" i="34" s="1"/>
  <c r="B804" i="3"/>
  <c r="D804" i="34" s="1"/>
  <c r="B802" i="3"/>
  <c r="D802" i="34" s="1"/>
  <c r="B801" i="3"/>
  <c r="D801" i="34" s="1"/>
  <c r="B799" i="3"/>
  <c r="D799" i="34" s="1"/>
  <c r="B796" i="3"/>
  <c r="D796" i="34" s="1"/>
  <c r="B794" i="3"/>
  <c r="D794" i="34" s="1"/>
  <c r="B793" i="3"/>
  <c r="D793" i="34" s="1"/>
  <c r="B791" i="3"/>
  <c r="D791" i="34" s="1"/>
  <c r="B788" i="3"/>
  <c r="D788" i="34" s="1"/>
  <c r="B786" i="3"/>
  <c r="D786" i="34" s="1"/>
  <c r="B785" i="3"/>
  <c r="D785" i="34" s="1"/>
  <c r="B783" i="3"/>
  <c r="D783" i="34" s="1"/>
  <c r="B780" i="3"/>
  <c r="D780" i="34" s="1"/>
  <c r="B778" i="3"/>
  <c r="D778" i="34" s="1"/>
  <c r="B777" i="3"/>
  <c r="D777" i="34" s="1"/>
  <c r="B775" i="3"/>
  <c r="D775" i="34" s="1"/>
  <c r="B772" i="3"/>
  <c r="D772" i="34" s="1"/>
  <c r="B770" i="3"/>
  <c r="D770" i="34" s="1"/>
  <c r="B769" i="3"/>
  <c r="D769" i="34" s="1"/>
  <c r="B767" i="3"/>
  <c r="D767" i="34" s="1"/>
  <c r="B764" i="3"/>
  <c r="D764" i="34" s="1"/>
  <c r="B762" i="3"/>
  <c r="D762" i="34" s="1"/>
  <c r="B761" i="3"/>
  <c r="D761" i="34" s="1"/>
  <c r="B759" i="3"/>
  <c r="D759" i="34" s="1"/>
  <c r="B756" i="3"/>
  <c r="D756" i="34" s="1"/>
  <c r="B754" i="3"/>
  <c r="D754" i="34" s="1"/>
  <c r="B753" i="3"/>
  <c r="D753" i="34" s="1"/>
  <c r="B751" i="3"/>
  <c r="D751" i="34" s="1"/>
  <c r="B748" i="3"/>
  <c r="D748" i="34" s="1"/>
  <c r="B746" i="3"/>
  <c r="D746" i="34" s="1"/>
  <c r="B745" i="3"/>
  <c r="D745" i="34" s="1"/>
  <c r="B743" i="3"/>
  <c r="D743" i="34" s="1"/>
  <c r="B740" i="3"/>
  <c r="D740" i="34" s="1"/>
  <c r="B737" i="3"/>
  <c r="D737" i="34" s="1"/>
  <c r="B735" i="3"/>
  <c r="D735" i="34" s="1"/>
  <c r="B732" i="3"/>
  <c r="D732" i="34" s="1"/>
  <c r="B729" i="3"/>
  <c r="D729" i="34" s="1"/>
  <c r="B727" i="3"/>
  <c r="D727" i="34" s="1"/>
  <c r="B724" i="3"/>
  <c r="D724" i="34" s="1"/>
  <c r="B721" i="3"/>
  <c r="D721" i="34" s="1"/>
  <c r="B719" i="3"/>
  <c r="D719" i="34" s="1"/>
  <c r="B716" i="3"/>
  <c r="D716" i="34" s="1"/>
  <c r="B713" i="3"/>
  <c r="D713" i="34" s="1"/>
  <c r="B711" i="3"/>
  <c r="D711" i="34" s="1"/>
  <c r="B708" i="3"/>
  <c r="D708" i="34" s="1"/>
  <c r="B705" i="3"/>
  <c r="D705" i="34" s="1"/>
  <c r="B703" i="3"/>
  <c r="D703" i="34" s="1"/>
  <c r="B700" i="3"/>
  <c r="D700" i="34" s="1"/>
  <c r="B697" i="3"/>
  <c r="D697" i="34" s="1"/>
  <c r="B695" i="3"/>
  <c r="D695" i="34" s="1"/>
  <c r="B692" i="3"/>
  <c r="D692" i="34" s="1"/>
  <c r="B689" i="3"/>
  <c r="D689" i="34" s="1"/>
  <c r="B687" i="3"/>
  <c r="D687" i="34" s="1"/>
  <c r="B684" i="3"/>
  <c r="D684" i="34" s="1"/>
  <c r="B681" i="3"/>
  <c r="D681" i="34" s="1"/>
  <c r="B679" i="3"/>
  <c r="D679" i="34" s="1"/>
  <c r="B676" i="3"/>
  <c r="D676" i="34" s="1"/>
  <c r="B673" i="3"/>
  <c r="D673" i="34" s="1"/>
  <c r="B671" i="3"/>
  <c r="D671" i="34" s="1"/>
  <c r="B668" i="3"/>
  <c r="D668" i="34" s="1"/>
  <c r="B665" i="3"/>
  <c r="D665" i="34" s="1"/>
  <c r="B663" i="3"/>
  <c r="D663" i="34" s="1"/>
  <c r="B660" i="3"/>
  <c r="D660" i="34" s="1"/>
  <c r="B657" i="3"/>
  <c r="D657" i="34" s="1"/>
  <c r="B655" i="3"/>
  <c r="D655" i="34" s="1"/>
  <c r="B652" i="3"/>
  <c r="D652" i="34" s="1"/>
  <c r="B649" i="3"/>
  <c r="D649" i="34" s="1"/>
  <c r="B647" i="3"/>
  <c r="D647" i="34" s="1"/>
  <c r="B644" i="3"/>
  <c r="D644" i="34" s="1"/>
  <c r="B641" i="3"/>
  <c r="D641" i="34" s="1"/>
  <c r="B639" i="3"/>
  <c r="D639" i="34" s="1"/>
  <c r="B636" i="3"/>
  <c r="D636" i="34" s="1"/>
  <c r="B633" i="3"/>
  <c r="D633" i="34" s="1"/>
  <c r="B631" i="3"/>
  <c r="D631" i="34" s="1"/>
  <c r="B628" i="3"/>
  <c r="D628" i="34" s="1"/>
  <c r="B625" i="3"/>
  <c r="D625" i="34" s="1"/>
  <c r="B623" i="3"/>
  <c r="D623" i="34" s="1"/>
  <c r="B620" i="3"/>
  <c r="D620" i="34" s="1"/>
  <c r="B617" i="3"/>
  <c r="D617" i="34" s="1"/>
  <c r="B615" i="3"/>
  <c r="D615" i="34" s="1"/>
  <c r="B612" i="3"/>
  <c r="D612" i="34" s="1"/>
  <c r="B609" i="3"/>
  <c r="D609" i="34" s="1"/>
  <c r="B607" i="3"/>
  <c r="D607" i="34" s="1"/>
  <c r="B604" i="3"/>
  <c r="D604" i="34" s="1"/>
  <c r="B601" i="3"/>
  <c r="D601" i="34" s="1"/>
  <c r="B599" i="3"/>
  <c r="D599" i="34" s="1"/>
  <c r="B596" i="3"/>
  <c r="D596" i="34" s="1"/>
  <c r="B593" i="3"/>
  <c r="D593" i="34" s="1"/>
  <c r="B591" i="3"/>
  <c r="D591" i="34" s="1"/>
  <c r="B588" i="3"/>
  <c r="D588" i="34" s="1"/>
  <c r="B585" i="3"/>
  <c r="D585" i="34" s="1"/>
  <c r="B583" i="3"/>
  <c r="D583" i="34" s="1"/>
  <c r="B580" i="3"/>
  <c r="D580" i="34" s="1"/>
  <c r="B577" i="3"/>
  <c r="D577" i="34" s="1"/>
  <c r="B575" i="3"/>
  <c r="D575" i="34" s="1"/>
  <c r="B572" i="3"/>
  <c r="D572" i="34" s="1"/>
  <c r="B569" i="3"/>
  <c r="D569" i="34" s="1"/>
  <c r="B567" i="3"/>
  <c r="D567" i="34" s="1"/>
  <c r="B564" i="3"/>
  <c r="D564" i="34" s="1"/>
  <c r="B561" i="3"/>
  <c r="D561" i="34" s="1"/>
  <c r="B559" i="3"/>
  <c r="D559" i="34" s="1"/>
  <c r="B556" i="3"/>
  <c r="D556" i="34" s="1"/>
  <c r="B553" i="3"/>
  <c r="D553" i="34" s="1"/>
  <c r="B551" i="3"/>
  <c r="D551" i="34" s="1"/>
  <c r="B548" i="3"/>
  <c r="D548" i="34" s="1"/>
  <c r="B545" i="3"/>
  <c r="D545" i="34" s="1"/>
  <c r="B543" i="3"/>
  <c r="D543" i="34" s="1"/>
  <c r="B540" i="3"/>
  <c r="D540" i="34" s="1"/>
  <c r="B537" i="3"/>
  <c r="D537" i="34" s="1"/>
  <c r="B535" i="3"/>
  <c r="D535" i="34" s="1"/>
  <c r="B532" i="3"/>
  <c r="D532" i="34" s="1"/>
  <c r="B529" i="3"/>
  <c r="D529" i="34" s="1"/>
  <c r="B527" i="3"/>
  <c r="D527" i="34" s="1"/>
  <c r="B524" i="3"/>
  <c r="D524" i="34" s="1"/>
  <c r="B521" i="3"/>
  <c r="D521" i="34" s="1"/>
  <c r="B519" i="3"/>
  <c r="D519" i="34" s="1"/>
  <c r="B516" i="3"/>
  <c r="D516" i="34" s="1"/>
  <c r="B513" i="3"/>
  <c r="D513" i="34" s="1"/>
  <c r="B511" i="3"/>
  <c r="D511" i="34" s="1"/>
  <c r="B508" i="3"/>
  <c r="D508" i="34" s="1"/>
  <c r="B505" i="3"/>
  <c r="D505" i="34" s="1"/>
  <c r="B503" i="3"/>
  <c r="D503" i="34" s="1"/>
  <c r="B500" i="3"/>
  <c r="D500" i="34" s="1"/>
  <c r="B497" i="3"/>
  <c r="D497" i="34" s="1"/>
  <c r="B495" i="3"/>
  <c r="D495" i="34" s="1"/>
  <c r="B492" i="3"/>
  <c r="D492" i="34" s="1"/>
  <c r="B489" i="3"/>
  <c r="D489" i="34" s="1"/>
  <c r="B487" i="3"/>
  <c r="D487" i="34" s="1"/>
  <c r="B484" i="3"/>
  <c r="D484" i="34" s="1"/>
  <c r="B481" i="3"/>
  <c r="D481" i="34" s="1"/>
  <c r="B479" i="3"/>
  <c r="D479" i="34" s="1"/>
  <c r="B476" i="3"/>
  <c r="D476" i="34" s="1"/>
  <c r="B473" i="3"/>
  <c r="D473" i="34" s="1"/>
  <c r="B471" i="3"/>
  <c r="D471" i="34" s="1"/>
  <c r="B468" i="3"/>
  <c r="D468" i="34" s="1"/>
  <c r="B465" i="3"/>
  <c r="D465" i="34" s="1"/>
  <c r="B463" i="3"/>
  <c r="D463" i="34" s="1"/>
  <c r="B460" i="3"/>
  <c r="D460" i="34" s="1"/>
  <c r="B457" i="3"/>
  <c r="D457" i="34" s="1"/>
  <c r="B455" i="3"/>
  <c r="D455" i="34" s="1"/>
  <c r="B452" i="3"/>
  <c r="D452" i="34" s="1"/>
  <c r="B449" i="3"/>
  <c r="D449" i="34" s="1"/>
  <c r="B447" i="3"/>
  <c r="D447" i="34" s="1"/>
  <c r="B444" i="3"/>
  <c r="D444" i="34" s="1"/>
  <c r="B441" i="3"/>
  <c r="D441" i="34" s="1"/>
  <c r="B439" i="3"/>
  <c r="D439" i="34" s="1"/>
  <c r="B436" i="3"/>
  <c r="D436" i="34" s="1"/>
  <c r="B433" i="3"/>
  <c r="D433" i="34" s="1"/>
  <c r="B431" i="3"/>
  <c r="D431" i="34" s="1"/>
  <c r="B428" i="3"/>
  <c r="D428" i="34" s="1"/>
  <c r="B425" i="3"/>
  <c r="D425" i="34" s="1"/>
  <c r="B423" i="3"/>
  <c r="D423" i="34" s="1"/>
  <c r="B420" i="3"/>
  <c r="D420" i="34" s="1"/>
  <c r="B417" i="3"/>
  <c r="D417" i="34" s="1"/>
  <c r="B415" i="3"/>
  <c r="D415" i="34" s="1"/>
  <c r="B412" i="3"/>
  <c r="D412" i="34" s="1"/>
  <c r="B409" i="3"/>
  <c r="D409" i="34" s="1"/>
  <c r="B407" i="3"/>
  <c r="D407" i="34" s="1"/>
  <c r="B404" i="3"/>
  <c r="D404" i="34" s="1"/>
  <c r="B401" i="3"/>
  <c r="D401" i="34" s="1"/>
  <c r="B399" i="3"/>
  <c r="D399" i="34" s="1"/>
  <c r="B396" i="3"/>
  <c r="D396" i="34" s="1"/>
  <c r="B393" i="3"/>
  <c r="D393" i="34" s="1"/>
  <c r="B391" i="3"/>
  <c r="D391" i="34" s="1"/>
  <c r="B388" i="3"/>
  <c r="D388" i="34" s="1"/>
  <c r="B385" i="3"/>
  <c r="D385" i="34" s="1"/>
  <c r="B383" i="3"/>
  <c r="D383" i="34" s="1"/>
  <c r="B380" i="3"/>
  <c r="D380" i="34" s="1"/>
  <c r="B377" i="3"/>
  <c r="D377" i="34" s="1"/>
  <c r="B375" i="3"/>
  <c r="D375" i="34" s="1"/>
  <c r="B372" i="3"/>
  <c r="D372" i="34" s="1"/>
  <c r="B369" i="3"/>
  <c r="D369" i="34" s="1"/>
  <c r="B367" i="3"/>
  <c r="D367" i="34" s="1"/>
  <c r="B364" i="3"/>
  <c r="D364" i="34" s="1"/>
  <c r="B361" i="3"/>
  <c r="D361" i="34" s="1"/>
  <c r="B359" i="3"/>
  <c r="D359" i="34" s="1"/>
  <c r="B356" i="3"/>
  <c r="D356" i="34" s="1"/>
  <c r="B353" i="3"/>
  <c r="D353" i="34" s="1"/>
  <c r="B351" i="3"/>
  <c r="D351" i="34" s="1"/>
  <c r="B348" i="3"/>
  <c r="D348" i="34" s="1"/>
  <c r="B345" i="3"/>
  <c r="D345" i="34" s="1"/>
  <c r="B343" i="3"/>
  <c r="D343" i="34" s="1"/>
  <c r="B340" i="3"/>
  <c r="D340" i="34" s="1"/>
  <c r="B337" i="3"/>
  <c r="D337" i="34" s="1"/>
  <c r="B335" i="3"/>
  <c r="D335" i="34" s="1"/>
  <c r="B332" i="3"/>
  <c r="D332" i="34" s="1"/>
  <c r="B329" i="3"/>
  <c r="D329" i="34" s="1"/>
  <c r="B327" i="3"/>
  <c r="D327" i="34" s="1"/>
  <c r="B324" i="3"/>
  <c r="D324" i="34" s="1"/>
  <c r="B321" i="3"/>
  <c r="D321" i="34" s="1"/>
  <c r="B319" i="3"/>
  <c r="D319" i="34" s="1"/>
  <c r="B316" i="3"/>
  <c r="D316" i="34" s="1"/>
  <c r="B313" i="3"/>
  <c r="D313" i="34" s="1"/>
  <c r="B311" i="3"/>
  <c r="D311" i="34" s="1"/>
  <c r="B308" i="3"/>
  <c r="D308" i="34" s="1"/>
  <c r="B305" i="3"/>
  <c r="D305" i="34" s="1"/>
  <c r="B303" i="3"/>
  <c r="D303" i="34" s="1"/>
  <c r="B300" i="3"/>
  <c r="D300" i="34" s="1"/>
  <c r="B297" i="3"/>
  <c r="D297" i="34" s="1"/>
  <c r="B295" i="3"/>
  <c r="D295" i="34" s="1"/>
  <c r="B292" i="3"/>
  <c r="D292" i="34" s="1"/>
  <c r="B289" i="3"/>
  <c r="D289" i="34" s="1"/>
  <c r="B287" i="3"/>
  <c r="D287" i="34" s="1"/>
  <c r="B284" i="3"/>
  <c r="D284" i="34" s="1"/>
  <c r="B281" i="3"/>
  <c r="D281" i="34" s="1"/>
  <c r="B279" i="3"/>
  <c r="D279" i="34" s="1"/>
  <c r="B276" i="3"/>
  <c r="D276" i="34" s="1"/>
  <c r="B273" i="3"/>
  <c r="D273" i="34" s="1"/>
  <c r="B271" i="3"/>
  <c r="D271" i="34" s="1"/>
  <c r="B268" i="3"/>
  <c r="D268" i="34" s="1"/>
  <c r="B265" i="3"/>
  <c r="D265" i="34" s="1"/>
  <c r="B263" i="3"/>
  <c r="D263" i="34" s="1"/>
  <c r="B260" i="3"/>
  <c r="D260" i="34" s="1"/>
  <c r="B257" i="3"/>
  <c r="D257" i="34" s="1"/>
  <c r="B255" i="3"/>
  <c r="D255" i="34" s="1"/>
  <c r="B252" i="3"/>
  <c r="D252" i="34" s="1"/>
  <c r="B249" i="3"/>
  <c r="D249" i="34" s="1"/>
  <c r="B247" i="3"/>
  <c r="D247" i="34" s="1"/>
  <c r="B244" i="3"/>
  <c r="D244" i="34" s="1"/>
  <c r="B241" i="3"/>
  <c r="D241" i="34" s="1"/>
  <c r="B239" i="3"/>
  <c r="D239" i="34" s="1"/>
  <c r="B236" i="3"/>
  <c r="D236" i="34" s="1"/>
  <c r="B233" i="3"/>
  <c r="D233" i="34" s="1"/>
  <c r="B231" i="3"/>
  <c r="D231" i="34" s="1"/>
  <c r="B228" i="3"/>
  <c r="D228" i="34" s="1"/>
  <c r="B225" i="3"/>
  <c r="D225" i="34" s="1"/>
  <c r="B223" i="3"/>
  <c r="D223" i="34" s="1"/>
  <c r="B220" i="3"/>
  <c r="D220" i="34" s="1"/>
  <c r="B217" i="3"/>
  <c r="D217" i="34" s="1"/>
  <c r="B215" i="3"/>
  <c r="D215" i="34" s="1"/>
  <c r="B212" i="3"/>
  <c r="D212" i="34" s="1"/>
  <c r="B209" i="3"/>
  <c r="D209" i="34" s="1"/>
  <c r="B207" i="3"/>
  <c r="D207" i="34" s="1"/>
  <c r="B204" i="3"/>
  <c r="D204" i="34" s="1"/>
  <c r="B201" i="3"/>
  <c r="D201" i="34" s="1"/>
  <c r="B199" i="3"/>
  <c r="D199" i="34" s="1"/>
  <c r="B196" i="3"/>
  <c r="D196" i="34" s="1"/>
  <c r="B193" i="3"/>
  <c r="D193" i="34" s="1"/>
  <c r="B191" i="3"/>
  <c r="D191" i="34" s="1"/>
  <c r="B188" i="3"/>
  <c r="D188" i="34" s="1"/>
  <c r="B185" i="3"/>
  <c r="D185" i="34" s="1"/>
  <c r="B183" i="3"/>
  <c r="D183" i="34" s="1"/>
  <c r="B180" i="3"/>
  <c r="D180" i="34" s="1"/>
  <c r="B177" i="3"/>
  <c r="D177" i="34" s="1"/>
  <c r="B175" i="3"/>
  <c r="D175" i="34" s="1"/>
  <c r="B172" i="3"/>
  <c r="D172" i="34" s="1"/>
  <c r="B169" i="3"/>
  <c r="D169" i="34" s="1"/>
  <c r="B167" i="3"/>
  <c r="D167" i="34" s="1"/>
  <c r="B164" i="3"/>
  <c r="D164" i="34" s="1"/>
  <c r="B161" i="3"/>
  <c r="D161" i="34" s="1"/>
  <c r="B159" i="3"/>
  <c r="D159" i="34" s="1"/>
  <c r="B156" i="3"/>
  <c r="D156" i="34" s="1"/>
  <c r="B153" i="3"/>
  <c r="D153" i="34" s="1"/>
  <c r="B151" i="3"/>
  <c r="D151" i="34" s="1"/>
  <c r="B148" i="3"/>
  <c r="D148" i="34" s="1"/>
  <c r="B145" i="3"/>
  <c r="D145" i="34" s="1"/>
  <c r="B143" i="3"/>
  <c r="D143" i="34" s="1"/>
  <c r="B140" i="3"/>
  <c r="D140" i="34" s="1"/>
  <c r="B137" i="3"/>
  <c r="D137" i="34" s="1"/>
  <c r="B135" i="3"/>
  <c r="D135" i="34" s="1"/>
  <c r="B132" i="3"/>
  <c r="D132" i="34" s="1"/>
  <c r="B129" i="3"/>
  <c r="D129" i="34" s="1"/>
  <c r="B127" i="3"/>
  <c r="D127" i="34" s="1"/>
  <c r="B124" i="3"/>
  <c r="D124" i="34" s="1"/>
  <c r="B121" i="3"/>
  <c r="D121" i="34" s="1"/>
  <c r="B119" i="3"/>
  <c r="D119" i="34" s="1"/>
  <c r="B116" i="3"/>
  <c r="D116" i="34" s="1"/>
  <c r="B113" i="3"/>
  <c r="D113" i="34" s="1"/>
  <c r="B111" i="3"/>
  <c r="D111" i="34" s="1"/>
  <c r="B108" i="3"/>
  <c r="D108" i="34" s="1"/>
  <c r="B105" i="3"/>
  <c r="D105" i="34" s="1"/>
  <c r="B103" i="3"/>
  <c r="D103" i="34" s="1"/>
  <c r="B100" i="3"/>
  <c r="D100" i="34" s="1"/>
  <c r="B97" i="3"/>
  <c r="D97" i="34" s="1"/>
  <c r="B95" i="3"/>
  <c r="D95" i="34" s="1"/>
  <c r="B92" i="3"/>
  <c r="D92" i="34" s="1"/>
  <c r="B89" i="3"/>
  <c r="D89" i="34" s="1"/>
  <c r="B87" i="3"/>
  <c r="D87" i="34" s="1"/>
  <c r="B84" i="3"/>
  <c r="D84" i="34" s="1"/>
  <c r="B81" i="3"/>
  <c r="D81" i="34" s="1"/>
  <c r="B79" i="3"/>
  <c r="D79" i="34" s="1"/>
  <c r="B76" i="3"/>
  <c r="D76" i="34" s="1"/>
  <c r="B73" i="3"/>
  <c r="D73" i="34" s="1"/>
  <c r="B71" i="3"/>
  <c r="D71" i="34" s="1"/>
  <c r="B68" i="3"/>
  <c r="D68" i="34" s="1"/>
  <c r="B65" i="3"/>
  <c r="D65" i="34" s="1"/>
  <c r="B63" i="3"/>
  <c r="D63" i="34" s="1"/>
  <c r="B60" i="3"/>
  <c r="D60" i="34" s="1"/>
  <c r="B57" i="3"/>
  <c r="D57" i="34" s="1"/>
  <c r="B55" i="3"/>
  <c r="D55" i="34" s="1"/>
  <c r="B52" i="3"/>
  <c r="D52" i="34" s="1"/>
  <c r="B49" i="3"/>
  <c r="D49" i="34" s="1"/>
  <c r="B47" i="3"/>
  <c r="D47" i="34" s="1"/>
  <c r="B44" i="3"/>
  <c r="D44" i="34" s="1"/>
  <c r="B41" i="3"/>
  <c r="D41" i="34" s="1"/>
  <c r="B39" i="3"/>
  <c r="D39" i="34" s="1"/>
  <c r="B36" i="3"/>
  <c r="D36" i="34" s="1"/>
  <c r="B33" i="3"/>
  <c r="D33" i="34" s="1"/>
  <c r="B31" i="3"/>
  <c r="D31" i="34" s="1"/>
  <c r="B28" i="3"/>
  <c r="D28" i="34" s="1"/>
  <c r="B25" i="3"/>
  <c r="D25" i="34" s="1"/>
  <c r="B23" i="3"/>
  <c r="D23" i="34" s="1"/>
  <c r="B20" i="3"/>
  <c r="D20" i="34" s="1"/>
  <c r="B17" i="3"/>
  <c r="D17" i="34" s="1"/>
  <c r="B15" i="3"/>
  <c r="D15" i="34" s="1"/>
  <c r="B12" i="3"/>
  <c r="D12" i="34" s="1"/>
  <c r="B9" i="3"/>
  <c r="D9" i="34" s="1"/>
  <c r="B7" i="3"/>
  <c r="D7" i="34" s="1"/>
  <c r="B4" i="3"/>
  <c r="D4" i="34" s="1"/>
  <c r="B10" i="3" l="1"/>
  <c r="D10" i="34" s="1"/>
  <c r="B26" i="3"/>
  <c r="D26" i="34" s="1"/>
  <c r="B42" i="3"/>
  <c r="D42" i="34" s="1"/>
  <c r="B58" i="3"/>
  <c r="D58" i="34" s="1"/>
  <c r="B74" i="3"/>
  <c r="D74" i="34" s="1"/>
  <c r="B90" i="3"/>
  <c r="D90" i="34" s="1"/>
  <c r="B106" i="3"/>
  <c r="D106" i="34" s="1"/>
  <c r="B122" i="3"/>
  <c r="D122" i="34" s="1"/>
  <c r="B138" i="3"/>
  <c r="D138" i="34" s="1"/>
  <c r="B154" i="3"/>
  <c r="D154" i="34" s="1"/>
  <c r="B170" i="3"/>
  <c r="D170" i="34" s="1"/>
  <c r="B186" i="3"/>
  <c r="D186" i="34" s="1"/>
  <c r="B202" i="3"/>
  <c r="D202" i="34" s="1"/>
  <c r="B218" i="3"/>
  <c r="D218" i="34" s="1"/>
  <c r="B234" i="3"/>
  <c r="D234" i="34" s="1"/>
  <c r="B250" i="3"/>
  <c r="D250" i="34" s="1"/>
  <c r="B266" i="3"/>
  <c r="D266" i="34" s="1"/>
  <c r="B282" i="3"/>
  <c r="D282" i="34" s="1"/>
  <c r="B298" i="3"/>
  <c r="D298" i="34" s="1"/>
  <c r="B314" i="3"/>
  <c r="D314" i="34" s="1"/>
  <c r="B330" i="3"/>
  <c r="D330" i="34" s="1"/>
  <c r="B346" i="3"/>
  <c r="D346" i="34" s="1"/>
  <c r="B370" i="3"/>
  <c r="D370" i="34" s="1"/>
  <c r="B386" i="3"/>
  <c r="D386" i="34" s="1"/>
  <c r="B402" i="3"/>
  <c r="D402" i="34" s="1"/>
  <c r="B418" i="3"/>
  <c r="D418" i="34" s="1"/>
  <c r="B434" i="3"/>
  <c r="D434" i="34" s="1"/>
  <c r="B450" i="3"/>
  <c r="D450" i="34" s="1"/>
  <c r="B466" i="3"/>
  <c r="D466" i="34" s="1"/>
  <c r="B482" i="3"/>
  <c r="D482" i="34" s="1"/>
  <c r="B498" i="3"/>
  <c r="D498" i="34" s="1"/>
  <c r="B514" i="3"/>
  <c r="D514" i="34" s="1"/>
  <c r="B530" i="3"/>
  <c r="D530" i="34" s="1"/>
  <c r="B546" i="3"/>
  <c r="D546" i="34" s="1"/>
  <c r="B562" i="3"/>
  <c r="D562" i="34" s="1"/>
  <c r="B578" i="3"/>
  <c r="D578" i="34" s="1"/>
  <c r="B594" i="3"/>
  <c r="D594" i="34" s="1"/>
  <c r="B610" i="3"/>
  <c r="D610" i="34" s="1"/>
  <c r="B626" i="3"/>
  <c r="D626" i="34" s="1"/>
  <c r="B642" i="3"/>
  <c r="D642" i="34" s="1"/>
  <c r="B658" i="3"/>
  <c r="D658" i="34" s="1"/>
  <c r="B674" i="3"/>
  <c r="D674" i="34" s="1"/>
  <c r="B690" i="3"/>
  <c r="D690" i="34" s="1"/>
  <c r="B706" i="3"/>
  <c r="D706" i="34" s="1"/>
  <c r="B722" i="3"/>
  <c r="D722" i="34" s="1"/>
  <c r="B738" i="3"/>
  <c r="D738" i="34" s="1"/>
  <c r="B18" i="3"/>
  <c r="D18" i="34" s="1"/>
  <c r="B34" i="3"/>
  <c r="D34" i="34" s="1"/>
  <c r="B50" i="3"/>
  <c r="D50" i="34" s="1"/>
  <c r="B66" i="3"/>
  <c r="D66" i="34" s="1"/>
  <c r="B82" i="3"/>
  <c r="D82" i="34" s="1"/>
  <c r="B98" i="3"/>
  <c r="D98" i="34" s="1"/>
  <c r="B114" i="3"/>
  <c r="D114" i="34" s="1"/>
  <c r="B130" i="3"/>
  <c r="D130" i="34" s="1"/>
  <c r="B146" i="3"/>
  <c r="D146" i="34" s="1"/>
  <c r="B162" i="3"/>
  <c r="D162" i="34" s="1"/>
  <c r="B178" i="3"/>
  <c r="D178" i="34" s="1"/>
  <c r="B194" i="3"/>
  <c r="D194" i="34" s="1"/>
  <c r="B210" i="3"/>
  <c r="D210" i="34" s="1"/>
  <c r="B226" i="3"/>
  <c r="D226" i="34" s="1"/>
  <c r="B242" i="3"/>
  <c r="D242" i="34" s="1"/>
  <c r="B258" i="3"/>
  <c r="D258" i="34" s="1"/>
  <c r="B274" i="3"/>
  <c r="D274" i="34" s="1"/>
  <c r="B290" i="3"/>
  <c r="D290" i="34" s="1"/>
  <c r="B306" i="3"/>
  <c r="D306" i="34" s="1"/>
  <c r="B322" i="3"/>
  <c r="D322" i="34" s="1"/>
  <c r="B338" i="3"/>
  <c r="D338" i="34" s="1"/>
  <c r="B354" i="3"/>
  <c r="D354" i="34" s="1"/>
  <c r="B362" i="3"/>
  <c r="D362" i="34" s="1"/>
  <c r="B378" i="3"/>
  <c r="D378" i="34" s="1"/>
  <c r="B394" i="3"/>
  <c r="D394" i="34" s="1"/>
  <c r="B410" i="3"/>
  <c r="D410" i="34" s="1"/>
  <c r="B426" i="3"/>
  <c r="D426" i="34" s="1"/>
  <c r="B442" i="3"/>
  <c r="D442" i="34" s="1"/>
  <c r="B458" i="3"/>
  <c r="D458" i="34" s="1"/>
  <c r="B474" i="3"/>
  <c r="D474" i="34" s="1"/>
  <c r="B490" i="3"/>
  <c r="D490" i="34" s="1"/>
  <c r="B506" i="3"/>
  <c r="D506" i="34" s="1"/>
  <c r="B522" i="3"/>
  <c r="D522" i="34" s="1"/>
  <c r="B538" i="3"/>
  <c r="D538" i="34" s="1"/>
  <c r="B554" i="3"/>
  <c r="D554" i="34" s="1"/>
  <c r="B570" i="3"/>
  <c r="D570" i="34" s="1"/>
  <c r="B586" i="3"/>
  <c r="D586" i="34" s="1"/>
  <c r="B602" i="3"/>
  <c r="D602" i="34" s="1"/>
  <c r="B618" i="3"/>
  <c r="D618" i="34" s="1"/>
  <c r="B634" i="3"/>
  <c r="D634" i="34" s="1"/>
  <c r="B650" i="3"/>
  <c r="D650" i="34" s="1"/>
  <c r="B666" i="3"/>
  <c r="D666" i="34" s="1"/>
  <c r="B682" i="3"/>
  <c r="D682" i="34" s="1"/>
  <c r="B698" i="3"/>
  <c r="D698" i="34" s="1"/>
  <c r="B714" i="3"/>
  <c r="D714" i="34" s="1"/>
  <c r="B730" i="3"/>
  <c r="D730" i="34" s="1"/>
  <c r="B8" i="3"/>
  <c r="D8" i="34" s="1"/>
  <c r="B16" i="3"/>
  <c r="D16" i="34" s="1"/>
  <c r="B32" i="3"/>
  <c r="D32" i="34" s="1"/>
  <c r="B80" i="3"/>
  <c r="D80" i="34" s="1"/>
  <c r="B96" i="3"/>
  <c r="D96" i="34" s="1"/>
  <c r="B112" i="3"/>
  <c r="D112" i="34" s="1"/>
  <c r="B128" i="3"/>
  <c r="D128" i="34" s="1"/>
  <c r="B144" i="3"/>
  <c r="D144" i="34" s="1"/>
  <c r="B160" i="3"/>
  <c r="D160" i="34" s="1"/>
  <c r="B176" i="3"/>
  <c r="D176" i="34" s="1"/>
  <c r="B192" i="3"/>
  <c r="D192" i="34" s="1"/>
  <c r="B208" i="3"/>
  <c r="D208" i="34" s="1"/>
  <c r="B224" i="3"/>
  <c r="D224" i="34" s="1"/>
  <c r="B240" i="3"/>
  <c r="D240" i="34" s="1"/>
  <c r="B256" i="3"/>
  <c r="D256" i="34" s="1"/>
  <c r="B272" i="3"/>
  <c r="D272" i="34" s="1"/>
  <c r="B288" i="3"/>
  <c r="D288" i="34" s="1"/>
  <c r="B304" i="3"/>
  <c r="D304" i="34" s="1"/>
  <c r="B320" i="3"/>
  <c r="D320" i="34" s="1"/>
  <c r="B336" i="3"/>
  <c r="D336" i="34" s="1"/>
  <c r="B344" i="3"/>
  <c r="D344" i="34" s="1"/>
  <c r="B352" i="3"/>
  <c r="D352" i="34" s="1"/>
  <c r="B368" i="3"/>
  <c r="D368" i="34" s="1"/>
  <c r="B376" i="3"/>
  <c r="D376" i="34" s="1"/>
  <c r="B384" i="3"/>
  <c r="D384" i="34" s="1"/>
  <c r="B400" i="3"/>
  <c r="D400" i="34" s="1"/>
  <c r="B416" i="3"/>
  <c r="D416" i="34" s="1"/>
  <c r="B432" i="3"/>
  <c r="D432" i="34" s="1"/>
  <c r="B448" i="3"/>
  <c r="D448" i="34" s="1"/>
  <c r="B464" i="3"/>
  <c r="D464" i="34" s="1"/>
  <c r="B480" i="3"/>
  <c r="D480" i="34" s="1"/>
  <c r="B496" i="3"/>
  <c r="D496" i="34" s="1"/>
  <c r="B512" i="3"/>
  <c r="D512" i="34" s="1"/>
  <c r="B528" i="3"/>
  <c r="D528" i="34" s="1"/>
  <c r="B544" i="3"/>
  <c r="D544" i="34" s="1"/>
  <c r="B560" i="3"/>
  <c r="D560" i="34" s="1"/>
  <c r="B5" i="3"/>
  <c r="D5" i="34" s="1"/>
  <c r="B21" i="3"/>
  <c r="D21" i="34" s="1"/>
  <c r="B37" i="3"/>
  <c r="D37" i="34" s="1"/>
  <c r="B53" i="3"/>
  <c r="D53" i="34" s="1"/>
  <c r="B69" i="3"/>
  <c r="D69" i="34" s="1"/>
  <c r="B85" i="3"/>
  <c r="D85" i="34" s="1"/>
  <c r="B101" i="3"/>
  <c r="D101" i="34" s="1"/>
  <c r="B117" i="3"/>
  <c r="D117" i="34" s="1"/>
  <c r="B133" i="3"/>
  <c r="D133" i="34" s="1"/>
  <c r="B149" i="3"/>
  <c r="D149" i="34" s="1"/>
  <c r="B165" i="3"/>
  <c r="D165" i="34" s="1"/>
  <c r="B181" i="3"/>
  <c r="D181" i="34" s="1"/>
  <c r="B197" i="3"/>
  <c r="D197" i="34" s="1"/>
  <c r="B205" i="3"/>
  <c r="D205" i="34" s="1"/>
  <c r="B221" i="3"/>
  <c r="D221" i="34" s="1"/>
  <c r="B269" i="3"/>
  <c r="D269" i="34" s="1"/>
  <c r="B285" i="3"/>
  <c r="D285" i="34" s="1"/>
  <c r="B301" i="3"/>
  <c r="D301" i="34" s="1"/>
  <c r="B317" i="3"/>
  <c r="D317" i="34" s="1"/>
  <c r="B333" i="3"/>
  <c r="D333" i="34" s="1"/>
  <c r="B349" i="3"/>
  <c r="D349" i="34" s="1"/>
  <c r="B365" i="3"/>
  <c r="D365" i="34" s="1"/>
  <c r="B381" i="3"/>
  <c r="D381" i="34" s="1"/>
  <c r="B397" i="3"/>
  <c r="D397" i="34" s="1"/>
  <c r="B413" i="3"/>
  <c r="D413" i="34" s="1"/>
  <c r="B429" i="3"/>
  <c r="D429" i="34" s="1"/>
  <c r="B445" i="3"/>
  <c r="D445" i="34" s="1"/>
  <c r="B461" i="3"/>
  <c r="D461" i="34" s="1"/>
  <c r="B477" i="3"/>
  <c r="D477" i="34" s="1"/>
  <c r="B485" i="3"/>
  <c r="D485" i="34" s="1"/>
  <c r="B501" i="3"/>
  <c r="D501" i="34" s="1"/>
  <c r="B517" i="3"/>
  <c r="D517" i="34" s="1"/>
  <c r="B533" i="3"/>
  <c r="D533" i="34" s="1"/>
  <c r="B549" i="3"/>
  <c r="D549" i="34" s="1"/>
  <c r="B565" i="3"/>
  <c r="D565" i="34" s="1"/>
  <c r="B581" i="3"/>
  <c r="D581" i="34" s="1"/>
  <c r="B597" i="3"/>
  <c r="D597" i="34" s="1"/>
  <c r="B613" i="3"/>
  <c r="D613" i="34" s="1"/>
  <c r="B629" i="3"/>
  <c r="D629" i="34" s="1"/>
  <c r="B645" i="3"/>
  <c r="D645" i="34" s="1"/>
  <c r="B661" i="3"/>
  <c r="D661" i="34" s="1"/>
  <c r="B677" i="3"/>
  <c r="D677" i="34" s="1"/>
  <c r="B693" i="3"/>
  <c r="D693" i="34" s="1"/>
  <c r="B701" i="3"/>
  <c r="D701" i="34" s="1"/>
  <c r="B709" i="3"/>
  <c r="D709" i="34" s="1"/>
  <c r="B725" i="3"/>
  <c r="D725" i="34" s="1"/>
  <c r="B741" i="3"/>
  <c r="D741" i="34" s="1"/>
  <c r="B757" i="3"/>
  <c r="D757" i="34" s="1"/>
  <c r="B773" i="3"/>
  <c r="D773" i="34" s="1"/>
  <c r="B789" i="3"/>
  <c r="D789" i="34" s="1"/>
  <c r="B805" i="3"/>
  <c r="D805" i="34" s="1"/>
  <c r="B821" i="3"/>
  <c r="D821" i="34" s="1"/>
  <c r="B837" i="3"/>
  <c r="D837" i="34" s="1"/>
  <c r="B853" i="3"/>
  <c r="D853" i="34" s="1"/>
  <c r="B869" i="3"/>
  <c r="D869" i="34" s="1"/>
  <c r="B885" i="3"/>
  <c r="D885" i="34" s="1"/>
  <c r="B901" i="3"/>
  <c r="D901" i="34" s="1"/>
  <c r="B917" i="3"/>
  <c r="D917" i="34" s="1"/>
  <c r="B933" i="3"/>
  <c r="D933" i="34" s="1"/>
  <c r="B949" i="3"/>
  <c r="D949" i="34" s="1"/>
  <c r="B965" i="3"/>
  <c r="D965" i="34" s="1"/>
  <c r="B981" i="3"/>
  <c r="D981" i="34" s="1"/>
  <c r="B997" i="3"/>
  <c r="D997" i="34" s="1"/>
  <c r="B1013" i="3"/>
  <c r="D1013" i="34" s="1"/>
  <c r="B1029" i="3"/>
  <c r="D1029" i="34" s="1"/>
  <c r="B1045" i="3"/>
  <c r="D1045" i="34" s="1"/>
  <c r="B1061" i="3"/>
  <c r="D1061" i="34" s="1"/>
  <c r="B13" i="3"/>
  <c r="D13" i="34" s="1"/>
  <c r="B29" i="3"/>
  <c r="D29" i="34" s="1"/>
  <c r="B45" i="3"/>
  <c r="D45" i="34" s="1"/>
  <c r="B61" i="3"/>
  <c r="D61" i="34" s="1"/>
  <c r="B77" i="3"/>
  <c r="D77" i="34" s="1"/>
  <c r="B93" i="3"/>
  <c r="D93" i="34" s="1"/>
  <c r="B109" i="3"/>
  <c r="D109" i="34" s="1"/>
  <c r="B125" i="3"/>
  <c r="D125" i="34" s="1"/>
  <c r="B141" i="3"/>
  <c r="D141" i="34" s="1"/>
  <c r="B157" i="3"/>
  <c r="D157" i="34" s="1"/>
  <c r="B173" i="3"/>
  <c r="D173" i="34" s="1"/>
  <c r="B189" i="3"/>
  <c r="D189" i="34" s="1"/>
  <c r="B213" i="3"/>
  <c r="D213" i="34" s="1"/>
  <c r="B229" i="3"/>
  <c r="D229" i="34" s="1"/>
  <c r="B237" i="3"/>
  <c r="D237" i="34" s="1"/>
  <c r="B245" i="3"/>
  <c r="D245" i="34" s="1"/>
  <c r="B253" i="3"/>
  <c r="D253" i="34" s="1"/>
  <c r="B261" i="3"/>
  <c r="D261" i="34" s="1"/>
  <c r="B277" i="3"/>
  <c r="D277" i="34" s="1"/>
  <c r="B293" i="3"/>
  <c r="D293" i="34" s="1"/>
  <c r="B309" i="3"/>
  <c r="D309" i="34" s="1"/>
  <c r="B325" i="3"/>
  <c r="D325" i="34" s="1"/>
  <c r="B341" i="3"/>
  <c r="D341" i="34" s="1"/>
  <c r="B357" i="3"/>
  <c r="D357" i="34" s="1"/>
  <c r="B373" i="3"/>
  <c r="D373" i="34" s="1"/>
  <c r="B389" i="3"/>
  <c r="D389" i="34" s="1"/>
  <c r="B405" i="3"/>
  <c r="D405" i="34" s="1"/>
  <c r="B421" i="3"/>
  <c r="D421" i="34" s="1"/>
  <c r="B437" i="3"/>
  <c r="D437" i="34" s="1"/>
  <c r="B453" i="3"/>
  <c r="D453" i="34" s="1"/>
  <c r="B469" i="3"/>
  <c r="D469" i="34" s="1"/>
  <c r="B493" i="3"/>
  <c r="D493" i="34" s="1"/>
  <c r="B509" i="3"/>
  <c r="D509" i="34" s="1"/>
  <c r="B525" i="3"/>
  <c r="D525" i="34" s="1"/>
  <c r="B541" i="3"/>
  <c r="D541" i="34" s="1"/>
  <c r="B557" i="3"/>
  <c r="D557" i="34" s="1"/>
  <c r="B573" i="3"/>
  <c r="D573" i="34" s="1"/>
  <c r="B589" i="3"/>
  <c r="D589" i="34" s="1"/>
  <c r="B605" i="3"/>
  <c r="D605" i="34" s="1"/>
  <c r="B621" i="3"/>
  <c r="D621" i="34" s="1"/>
  <c r="B637" i="3"/>
  <c r="D637" i="34" s="1"/>
  <c r="B653" i="3"/>
  <c r="D653" i="34" s="1"/>
  <c r="B669" i="3"/>
  <c r="D669" i="34" s="1"/>
  <c r="B685" i="3"/>
  <c r="D685" i="34" s="1"/>
  <c r="B717" i="3"/>
  <c r="D717" i="34" s="1"/>
  <c r="B733" i="3"/>
  <c r="D733" i="34" s="1"/>
  <c r="B749" i="3"/>
  <c r="D749" i="34" s="1"/>
  <c r="B765" i="3"/>
  <c r="D765" i="34" s="1"/>
  <c r="B781" i="3"/>
  <c r="D781" i="34" s="1"/>
  <c r="B797" i="3"/>
  <c r="D797" i="34" s="1"/>
  <c r="B813" i="3"/>
  <c r="D813" i="34" s="1"/>
  <c r="B829" i="3"/>
  <c r="D829" i="34" s="1"/>
  <c r="B845" i="3"/>
  <c r="D845" i="34" s="1"/>
  <c r="B861" i="3"/>
  <c r="D861" i="34" s="1"/>
  <c r="B877" i="3"/>
  <c r="D877" i="34" s="1"/>
  <c r="B893" i="3"/>
  <c r="D893" i="34" s="1"/>
  <c r="B909" i="3"/>
  <c r="D909" i="34" s="1"/>
  <c r="B925" i="3"/>
  <c r="D925" i="34" s="1"/>
  <c r="B941" i="3"/>
  <c r="D941" i="34" s="1"/>
  <c r="B957" i="3"/>
  <c r="D957" i="34" s="1"/>
  <c r="B973" i="3"/>
  <c r="D973" i="34" s="1"/>
  <c r="B989" i="3"/>
  <c r="D989" i="34" s="1"/>
  <c r="B1005" i="3"/>
  <c r="D1005" i="34" s="1"/>
  <c r="B1021" i="3"/>
  <c r="D1021" i="34" s="1"/>
  <c r="B1037" i="3"/>
  <c r="D1037" i="34" s="1"/>
  <c r="B1053" i="3"/>
  <c r="D1053" i="34" s="1"/>
  <c r="B1069" i="3"/>
  <c r="D1069" i="34" s="1"/>
  <c r="B24" i="3"/>
  <c r="D24" i="34" s="1"/>
  <c r="B40" i="3"/>
  <c r="D40" i="34" s="1"/>
  <c r="B48" i="3"/>
  <c r="D48" i="34" s="1"/>
  <c r="B56" i="3"/>
  <c r="D56" i="34" s="1"/>
  <c r="B64" i="3"/>
  <c r="D64" i="34" s="1"/>
  <c r="B72" i="3"/>
  <c r="D72" i="34" s="1"/>
  <c r="B88" i="3"/>
  <c r="D88" i="34" s="1"/>
  <c r="B104" i="3"/>
  <c r="D104" i="34" s="1"/>
  <c r="B120" i="3"/>
  <c r="D120" i="34" s="1"/>
  <c r="B136" i="3"/>
  <c r="D136" i="34" s="1"/>
  <c r="B152" i="3"/>
  <c r="D152" i="34" s="1"/>
  <c r="B168" i="3"/>
  <c r="D168" i="34" s="1"/>
  <c r="B184" i="3"/>
  <c r="D184" i="34" s="1"/>
  <c r="B200" i="3"/>
  <c r="D200" i="34" s="1"/>
  <c r="B216" i="3"/>
  <c r="D216" i="34" s="1"/>
  <c r="B232" i="3"/>
  <c r="D232" i="34" s="1"/>
  <c r="B248" i="3"/>
  <c r="D248" i="34" s="1"/>
  <c r="B264" i="3"/>
  <c r="D264" i="34" s="1"/>
  <c r="B280" i="3"/>
  <c r="D280" i="34" s="1"/>
  <c r="B296" i="3"/>
  <c r="D296" i="34" s="1"/>
  <c r="B312" i="3"/>
  <c r="D312" i="34" s="1"/>
  <c r="B328" i="3"/>
  <c r="D328" i="34" s="1"/>
  <c r="B360" i="3"/>
  <c r="D360" i="34" s="1"/>
  <c r="B392" i="3"/>
  <c r="D392" i="34" s="1"/>
  <c r="B408" i="3"/>
  <c r="D408" i="34" s="1"/>
  <c r="B424" i="3"/>
  <c r="D424" i="34" s="1"/>
  <c r="B440" i="3"/>
  <c r="D440" i="34" s="1"/>
  <c r="B456" i="3"/>
  <c r="D456" i="34" s="1"/>
  <c r="B472" i="3"/>
  <c r="D472" i="34" s="1"/>
  <c r="B488" i="3"/>
  <c r="D488" i="34" s="1"/>
  <c r="B504" i="3"/>
  <c r="D504" i="34" s="1"/>
  <c r="B520" i="3"/>
  <c r="D520" i="34" s="1"/>
  <c r="B536" i="3"/>
  <c r="D536" i="34" s="1"/>
  <c r="B552" i="3"/>
  <c r="D552" i="34" s="1"/>
  <c r="B568" i="3"/>
  <c r="D568" i="34" s="1"/>
  <c r="B576" i="3"/>
  <c r="D576" i="34" s="1"/>
  <c r="B584" i="3"/>
  <c r="D584" i="34" s="1"/>
  <c r="B592" i="3"/>
  <c r="D592" i="34" s="1"/>
  <c r="B600" i="3"/>
  <c r="D600" i="34" s="1"/>
  <c r="B608" i="3"/>
  <c r="D608" i="34" s="1"/>
  <c r="B616" i="3"/>
  <c r="D616" i="34" s="1"/>
  <c r="B624" i="3"/>
  <c r="D624" i="34" s="1"/>
  <c r="B632" i="3"/>
  <c r="D632" i="34" s="1"/>
  <c r="B640" i="3"/>
  <c r="D640" i="34" s="1"/>
  <c r="B648" i="3"/>
  <c r="D648" i="34" s="1"/>
  <c r="B656" i="3"/>
  <c r="D656" i="34" s="1"/>
  <c r="B664" i="3"/>
  <c r="D664" i="34" s="1"/>
  <c r="B672" i="3"/>
  <c r="D672" i="34" s="1"/>
  <c r="B680" i="3"/>
  <c r="D680" i="34" s="1"/>
  <c r="B688" i="3"/>
  <c r="D688" i="34" s="1"/>
  <c r="B696" i="3"/>
  <c r="D696" i="34" s="1"/>
  <c r="B704" i="3"/>
  <c r="D704" i="34" s="1"/>
  <c r="B712" i="3"/>
  <c r="D712" i="34" s="1"/>
  <c r="B720" i="3"/>
  <c r="D720" i="34" s="1"/>
  <c r="B728" i="3"/>
  <c r="D728" i="34" s="1"/>
  <c r="B736" i="3"/>
  <c r="D736" i="34" s="1"/>
  <c r="B744" i="3"/>
  <c r="D744" i="34" s="1"/>
  <c r="B752" i="3"/>
  <c r="D752" i="34" s="1"/>
  <c r="B760" i="3"/>
  <c r="D760" i="34" s="1"/>
  <c r="B768" i="3"/>
  <c r="D768" i="34" s="1"/>
  <c r="B776" i="3"/>
  <c r="D776" i="34" s="1"/>
  <c r="B784" i="3"/>
  <c r="D784" i="34" s="1"/>
  <c r="B792" i="3"/>
  <c r="D792" i="34" s="1"/>
  <c r="B800" i="3"/>
  <c r="D800" i="34" s="1"/>
  <c r="B808" i="3"/>
  <c r="D808" i="34" s="1"/>
  <c r="B816" i="3"/>
  <c r="D816" i="34" s="1"/>
  <c r="B824" i="3"/>
  <c r="D824" i="34" s="1"/>
  <c r="B832" i="3"/>
  <c r="D832" i="34" s="1"/>
  <c r="B840" i="3"/>
  <c r="D840" i="34" s="1"/>
  <c r="B848" i="3"/>
  <c r="D848" i="34" s="1"/>
  <c r="B856" i="3"/>
  <c r="D856" i="34" s="1"/>
  <c r="B864" i="3"/>
  <c r="D864" i="34" s="1"/>
  <c r="B872" i="3"/>
  <c r="D872" i="34" s="1"/>
  <c r="B880" i="3"/>
  <c r="D880" i="34" s="1"/>
  <c r="B888" i="3"/>
  <c r="D888" i="34" s="1"/>
  <c r="B896" i="3"/>
  <c r="D896" i="34" s="1"/>
  <c r="B11" i="3"/>
  <c r="D11" i="34" s="1"/>
  <c r="B27" i="3"/>
  <c r="D27" i="34" s="1"/>
  <c r="B67" i="3"/>
  <c r="D67" i="34" s="1"/>
  <c r="B91" i="3"/>
  <c r="D91" i="34" s="1"/>
  <c r="B115" i="3"/>
  <c r="D115" i="34" s="1"/>
  <c r="B163" i="3"/>
  <c r="D163" i="34" s="1"/>
  <c r="B179" i="3"/>
  <c r="D179" i="34" s="1"/>
  <c r="B219" i="3"/>
  <c r="D219" i="34" s="1"/>
  <c r="B227" i="3"/>
  <c r="D227" i="34" s="1"/>
  <c r="B243" i="3"/>
  <c r="D243" i="34" s="1"/>
  <c r="B259" i="3"/>
  <c r="D259" i="34" s="1"/>
  <c r="B283" i="3"/>
  <c r="D283" i="34" s="1"/>
  <c r="B307" i="3"/>
  <c r="D307" i="34" s="1"/>
  <c r="B323" i="3"/>
  <c r="D323" i="34" s="1"/>
  <c r="B339" i="3"/>
  <c r="D339" i="34" s="1"/>
  <c r="B363" i="3"/>
  <c r="D363" i="34" s="1"/>
  <c r="B371" i="3"/>
  <c r="D371" i="34" s="1"/>
  <c r="B379" i="3"/>
  <c r="D379" i="34" s="1"/>
  <c r="B395" i="3"/>
  <c r="D395" i="34" s="1"/>
  <c r="B411" i="3"/>
  <c r="D411" i="34" s="1"/>
  <c r="B427" i="3"/>
  <c r="D427" i="34" s="1"/>
  <c r="B451" i="3"/>
  <c r="D451" i="34" s="1"/>
  <c r="B467" i="3"/>
  <c r="D467" i="34" s="1"/>
  <c r="B483" i="3"/>
  <c r="D483" i="34" s="1"/>
  <c r="B499" i="3"/>
  <c r="D499" i="34" s="1"/>
  <c r="B515" i="3"/>
  <c r="D515" i="34" s="1"/>
  <c r="B531" i="3"/>
  <c r="D531" i="34" s="1"/>
  <c r="B555" i="3"/>
  <c r="D555" i="34" s="1"/>
  <c r="B571" i="3"/>
  <c r="D571" i="34" s="1"/>
  <c r="B587" i="3"/>
  <c r="D587" i="34" s="1"/>
  <c r="B603" i="3"/>
  <c r="D603" i="34" s="1"/>
  <c r="B619" i="3"/>
  <c r="D619" i="34" s="1"/>
  <c r="B3" i="3"/>
  <c r="D3" i="34" s="1"/>
  <c r="B19" i="3"/>
  <c r="D19" i="34" s="1"/>
  <c r="B35" i="3"/>
  <c r="D35" i="34" s="1"/>
  <c r="B43" i="3"/>
  <c r="D43" i="34" s="1"/>
  <c r="B51" i="3"/>
  <c r="D51" i="34" s="1"/>
  <c r="B59" i="3"/>
  <c r="D59" i="34" s="1"/>
  <c r="B75" i="3"/>
  <c r="D75" i="34" s="1"/>
  <c r="B83" i="3"/>
  <c r="D83" i="34" s="1"/>
  <c r="B99" i="3"/>
  <c r="D99" i="34" s="1"/>
  <c r="B107" i="3"/>
  <c r="D107" i="34" s="1"/>
  <c r="B123" i="3"/>
  <c r="D123" i="34" s="1"/>
  <c r="B131" i="3"/>
  <c r="D131" i="34" s="1"/>
  <c r="B139" i="3"/>
  <c r="D139" i="34" s="1"/>
  <c r="B147" i="3"/>
  <c r="D147" i="34" s="1"/>
  <c r="B155" i="3"/>
  <c r="D155" i="34" s="1"/>
  <c r="B171" i="3"/>
  <c r="D171" i="34" s="1"/>
  <c r="B187" i="3"/>
  <c r="D187" i="34" s="1"/>
  <c r="B195" i="3"/>
  <c r="D195" i="34" s="1"/>
  <c r="B203" i="3"/>
  <c r="D203" i="34" s="1"/>
  <c r="B211" i="3"/>
  <c r="D211" i="34" s="1"/>
  <c r="B235" i="3"/>
  <c r="D235" i="34" s="1"/>
  <c r="B251" i="3"/>
  <c r="D251" i="34" s="1"/>
  <c r="B267" i="3"/>
  <c r="D267" i="34" s="1"/>
  <c r="B275" i="3"/>
  <c r="D275" i="34" s="1"/>
  <c r="B291" i="3"/>
  <c r="D291" i="34" s="1"/>
  <c r="B299" i="3"/>
  <c r="D299" i="34" s="1"/>
  <c r="B315" i="3"/>
  <c r="D315" i="34" s="1"/>
  <c r="B331" i="3"/>
  <c r="D331" i="34" s="1"/>
  <c r="B347" i="3"/>
  <c r="D347" i="34" s="1"/>
  <c r="B355" i="3"/>
  <c r="D355" i="34" s="1"/>
  <c r="B387" i="3"/>
  <c r="D387" i="34" s="1"/>
  <c r="B403" i="3"/>
  <c r="D403" i="34" s="1"/>
  <c r="B419" i="3"/>
  <c r="D419" i="34" s="1"/>
  <c r="B435" i="3"/>
  <c r="D435" i="34" s="1"/>
  <c r="B443" i="3"/>
  <c r="D443" i="34" s="1"/>
  <c r="B459" i="3"/>
  <c r="D459" i="34" s="1"/>
  <c r="B475" i="3"/>
  <c r="D475" i="34" s="1"/>
  <c r="B491" i="3"/>
  <c r="D491" i="34" s="1"/>
  <c r="B507" i="3"/>
  <c r="D507" i="34" s="1"/>
  <c r="B523" i="3"/>
  <c r="D523" i="34" s="1"/>
  <c r="B539" i="3"/>
  <c r="D539" i="34" s="1"/>
  <c r="B547" i="3"/>
  <c r="D547" i="34" s="1"/>
  <c r="B563" i="3"/>
  <c r="D563" i="34" s="1"/>
  <c r="B579" i="3"/>
  <c r="D579" i="34" s="1"/>
  <c r="B595" i="3"/>
  <c r="D595" i="34" s="1"/>
  <c r="B611" i="3"/>
  <c r="D611" i="34" s="1"/>
  <c r="B1077" i="3"/>
  <c r="D1077" i="34" s="1"/>
  <c r="B1101" i="3"/>
  <c r="D1101" i="34" s="1"/>
  <c r="B1117" i="3"/>
  <c r="D1117" i="34" s="1"/>
  <c r="B1125" i="3"/>
  <c r="D1125" i="34" s="1"/>
  <c r="B1141" i="3"/>
  <c r="D1141" i="34" s="1"/>
  <c r="B1149" i="3"/>
  <c r="D1149" i="34" s="1"/>
  <c r="B1165" i="3"/>
  <c r="D1165" i="34" s="1"/>
  <c r="B1181" i="3"/>
  <c r="D1181" i="34" s="1"/>
  <c r="B1189" i="3"/>
  <c r="D1189" i="34" s="1"/>
  <c r="B1213" i="3"/>
  <c r="D1213" i="34" s="1"/>
  <c r="B1221" i="3"/>
  <c r="D1221" i="34" s="1"/>
  <c r="B1245" i="3"/>
  <c r="D1245" i="34" s="1"/>
  <c r="B1253" i="3"/>
  <c r="D1253" i="34" s="1"/>
  <c r="B1277" i="3"/>
  <c r="D1277" i="34" s="1"/>
  <c r="B1293" i="3"/>
  <c r="D1293" i="34" s="1"/>
  <c r="B1309" i="3"/>
  <c r="D1309" i="34" s="1"/>
  <c r="B1333" i="3"/>
  <c r="D1333" i="34" s="1"/>
  <c r="B1349" i="3"/>
  <c r="D1349" i="34" s="1"/>
  <c r="B1365" i="3"/>
  <c r="D1365" i="34" s="1"/>
  <c r="B1373" i="3"/>
  <c r="D1373" i="34" s="1"/>
  <c r="B1389" i="3"/>
  <c r="D1389" i="34" s="1"/>
  <c r="B1405" i="3"/>
  <c r="D1405" i="34" s="1"/>
  <c r="B1421" i="3"/>
  <c r="D1421" i="34" s="1"/>
  <c r="B1437" i="3"/>
  <c r="D1437" i="34" s="1"/>
  <c r="B1453" i="3"/>
  <c r="D1453" i="34" s="1"/>
  <c r="B1469" i="3"/>
  <c r="D1469" i="34" s="1"/>
  <c r="B1485" i="3"/>
  <c r="D1485" i="34" s="1"/>
  <c r="B1501" i="3"/>
  <c r="D1501" i="34" s="1"/>
  <c r="B1517" i="3"/>
  <c r="D1517" i="34" s="1"/>
  <c r="B1533" i="3"/>
  <c r="D1533" i="34" s="1"/>
  <c r="B1549" i="3"/>
  <c r="D1549" i="34" s="1"/>
  <c r="B1565" i="3"/>
  <c r="D1565" i="34" s="1"/>
  <c r="B1581" i="3"/>
  <c r="D1581" i="34" s="1"/>
  <c r="B1597" i="3"/>
  <c r="D1597" i="34" s="1"/>
  <c r="B1613" i="3"/>
  <c r="D1613" i="34" s="1"/>
  <c r="B1629" i="3"/>
  <c r="D1629" i="34" s="1"/>
  <c r="B1645" i="3"/>
  <c r="D1645" i="34" s="1"/>
  <c r="B1661" i="3"/>
  <c r="D1661" i="34" s="1"/>
  <c r="B1677" i="3"/>
  <c r="D1677" i="34" s="1"/>
  <c r="B1693" i="3"/>
  <c r="D1693" i="34" s="1"/>
  <c r="B1709" i="3"/>
  <c r="D1709" i="34" s="1"/>
  <c r="B1725" i="3"/>
  <c r="D1725" i="34" s="1"/>
  <c r="B1741" i="3"/>
  <c r="D1741" i="34" s="1"/>
  <c r="B1757" i="3"/>
  <c r="D1757" i="34" s="1"/>
  <c r="B1773" i="3"/>
  <c r="D1773" i="34" s="1"/>
  <c r="B1789" i="3"/>
  <c r="D1789" i="34" s="1"/>
  <c r="B1805" i="3"/>
  <c r="D1805" i="34" s="1"/>
  <c r="B1821" i="3"/>
  <c r="D1821" i="34" s="1"/>
  <c r="B1837" i="3"/>
  <c r="D1837" i="34" s="1"/>
  <c r="B1853" i="3"/>
  <c r="D1853" i="34" s="1"/>
  <c r="B1869" i="3"/>
  <c r="D1869" i="34" s="1"/>
  <c r="B1885" i="3"/>
  <c r="D1885" i="34" s="1"/>
  <c r="B1901" i="3"/>
  <c r="D1901" i="34" s="1"/>
  <c r="B1917" i="3"/>
  <c r="D1917" i="34" s="1"/>
  <c r="B1933" i="3"/>
  <c r="D1933" i="34" s="1"/>
  <c r="B1949" i="3"/>
  <c r="D1949" i="34" s="1"/>
  <c r="B1965" i="3"/>
  <c r="D1965" i="34" s="1"/>
  <c r="B1981" i="3"/>
  <c r="D1981" i="34" s="1"/>
  <c r="B1997" i="3"/>
  <c r="D1997" i="34" s="1"/>
  <c r="B2005" i="3"/>
  <c r="D2005" i="34" s="1"/>
  <c r="B2029" i="3"/>
  <c r="D2029" i="34" s="1"/>
  <c r="B2037" i="3"/>
  <c r="D2037" i="34" s="1"/>
  <c r="B2061" i="3"/>
  <c r="D2061" i="34" s="1"/>
  <c r="B2077" i="3"/>
  <c r="D2077" i="34" s="1"/>
  <c r="B2085" i="3"/>
  <c r="D2085" i="34" s="1"/>
  <c r="B2101" i="3"/>
  <c r="D2101" i="34" s="1"/>
  <c r="B2125" i="3"/>
  <c r="D2125" i="34" s="1"/>
  <c r="B2141" i="3"/>
  <c r="D2141" i="34" s="1"/>
  <c r="B2157" i="3"/>
  <c r="D2157" i="34" s="1"/>
  <c r="B2165" i="3"/>
  <c r="D2165" i="34" s="1"/>
  <c r="B2181" i="3"/>
  <c r="D2181" i="34" s="1"/>
  <c r="B2197" i="3"/>
  <c r="D2197" i="34" s="1"/>
  <c r="B2221" i="3"/>
  <c r="D2221" i="34" s="1"/>
  <c r="B2237" i="3"/>
  <c r="D2237" i="34" s="1"/>
  <c r="B2245" i="3"/>
  <c r="D2245" i="34" s="1"/>
  <c r="B2261" i="3"/>
  <c r="D2261" i="34" s="1"/>
  <c r="B2285" i="3"/>
  <c r="D2285" i="34" s="1"/>
  <c r="B2301" i="3"/>
  <c r="D2301" i="34" s="1"/>
  <c r="B2317" i="3"/>
  <c r="D2317" i="34" s="1"/>
  <c r="B2333" i="3"/>
  <c r="D2333" i="34" s="1"/>
  <c r="B2341" i="3"/>
  <c r="D2341" i="34" s="1"/>
  <c r="B2357" i="3"/>
  <c r="D2357" i="34" s="1"/>
  <c r="B2381" i="3"/>
  <c r="D2381" i="34" s="1"/>
  <c r="B2397" i="3"/>
  <c r="D2397" i="34" s="1"/>
  <c r="B2413" i="3"/>
  <c r="D2413" i="34" s="1"/>
  <c r="B1085" i="3"/>
  <c r="D1085" i="34" s="1"/>
  <c r="B1093" i="3"/>
  <c r="D1093" i="34" s="1"/>
  <c r="B1109" i="3"/>
  <c r="D1109" i="34" s="1"/>
  <c r="B1133" i="3"/>
  <c r="D1133" i="34" s="1"/>
  <c r="B1157" i="3"/>
  <c r="D1157" i="34" s="1"/>
  <c r="B1173" i="3"/>
  <c r="D1173" i="34" s="1"/>
  <c r="B1197" i="3"/>
  <c r="D1197" i="34" s="1"/>
  <c r="B1205" i="3"/>
  <c r="D1205" i="34" s="1"/>
  <c r="B1229" i="3"/>
  <c r="D1229" i="34" s="1"/>
  <c r="B1237" i="3"/>
  <c r="D1237" i="34" s="1"/>
  <c r="B1261" i="3"/>
  <c r="D1261" i="34" s="1"/>
  <c r="B1269" i="3"/>
  <c r="D1269" i="34" s="1"/>
  <c r="B1285" i="3"/>
  <c r="D1285" i="34" s="1"/>
  <c r="B1301" i="3"/>
  <c r="D1301" i="34" s="1"/>
  <c r="B1317" i="3"/>
  <c r="D1317" i="34" s="1"/>
  <c r="B1325" i="3"/>
  <c r="D1325" i="34" s="1"/>
  <c r="B1341" i="3"/>
  <c r="D1341" i="34" s="1"/>
  <c r="B1357" i="3"/>
  <c r="D1357" i="34" s="1"/>
  <c r="B1381" i="3"/>
  <c r="D1381" i="34" s="1"/>
  <c r="B1397" i="3"/>
  <c r="D1397" i="34" s="1"/>
  <c r="B1413" i="3"/>
  <c r="D1413" i="34" s="1"/>
  <c r="B1429" i="3"/>
  <c r="D1429" i="34" s="1"/>
  <c r="B1445" i="3"/>
  <c r="D1445" i="34" s="1"/>
  <c r="B1461" i="3"/>
  <c r="D1461" i="34" s="1"/>
  <c r="B1477" i="3"/>
  <c r="D1477" i="34" s="1"/>
  <c r="B1493" i="3"/>
  <c r="D1493" i="34" s="1"/>
  <c r="B1509" i="3"/>
  <c r="D1509" i="34" s="1"/>
  <c r="B1525" i="3"/>
  <c r="D1525" i="34" s="1"/>
  <c r="B1541" i="3"/>
  <c r="D1541" i="34" s="1"/>
  <c r="B1557" i="3"/>
  <c r="D1557" i="34" s="1"/>
  <c r="B1573" i="3"/>
  <c r="D1573" i="34" s="1"/>
  <c r="B1589" i="3"/>
  <c r="D1589" i="34" s="1"/>
  <c r="B1605" i="3"/>
  <c r="D1605" i="34" s="1"/>
  <c r="B1621" i="3"/>
  <c r="D1621" i="34" s="1"/>
  <c r="B1637" i="3"/>
  <c r="D1637" i="34" s="1"/>
  <c r="B1653" i="3"/>
  <c r="D1653" i="34" s="1"/>
  <c r="B1669" i="3"/>
  <c r="D1669" i="34" s="1"/>
  <c r="B1685" i="3"/>
  <c r="D1685" i="34" s="1"/>
  <c r="B1701" i="3"/>
  <c r="D1701" i="34" s="1"/>
  <c r="B1717" i="3"/>
  <c r="D1717" i="34" s="1"/>
  <c r="B1733" i="3"/>
  <c r="D1733" i="34" s="1"/>
  <c r="B1749" i="3"/>
  <c r="D1749" i="34" s="1"/>
  <c r="B1765" i="3"/>
  <c r="D1765" i="34" s="1"/>
  <c r="B1781" i="3"/>
  <c r="D1781" i="34" s="1"/>
  <c r="B1797" i="3"/>
  <c r="D1797" i="34" s="1"/>
  <c r="B1813" i="3"/>
  <c r="D1813" i="34" s="1"/>
  <c r="B1829" i="3"/>
  <c r="D1829" i="34" s="1"/>
  <c r="B1845" i="3"/>
  <c r="D1845" i="34" s="1"/>
  <c r="B1861" i="3"/>
  <c r="D1861" i="34" s="1"/>
  <c r="B1877" i="3"/>
  <c r="D1877" i="34" s="1"/>
  <c r="B1893" i="3"/>
  <c r="D1893" i="34" s="1"/>
  <c r="B1909" i="3"/>
  <c r="D1909" i="34" s="1"/>
  <c r="B1925" i="3"/>
  <c r="D1925" i="34" s="1"/>
  <c r="B1941" i="3"/>
  <c r="D1941" i="34" s="1"/>
  <c r="B1957" i="3"/>
  <c r="D1957" i="34" s="1"/>
  <c r="B1973" i="3"/>
  <c r="D1973" i="34" s="1"/>
  <c r="B1989" i="3"/>
  <c r="D1989" i="34" s="1"/>
  <c r="B2013" i="3"/>
  <c r="D2013" i="34" s="1"/>
  <c r="B2021" i="3"/>
  <c r="D2021" i="34" s="1"/>
  <c r="B2045" i="3"/>
  <c r="D2045" i="34" s="1"/>
  <c r="B2053" i="3"/>
  <c r="D2053" i="34" s="1"/>
  <c r="B2069" i="3"/>
  <c r="D2069" i="34" s="1"/>
  <c r="B2093" i="3"/>
  <c r="D2093" i="34" s="1"/>
  <c r="B2109" i="3"/>
  <c r="D2109" i="34" s="1"/>
  <c r="B2117" i="3"/>
  <c r="D2117" i="34" s="1"/>
  <c r="B2133" i="3"/>
  <c r="D2133" i="34" s="1"/>
  <c r="B2149" i="3"/>
  <c r="D2149" i="34" s="1"/>
  <c r="B2173" i="3"/>
  <c r="D2173" i="34" s="1"/>
  <c r="B2189" i="3"/>
  <c r="D2189" i="34" s="1"/>
  <c r="B2205" i="3"/>
  <c r="D2205" i="34" s="1"/>
  <c r="B2213" i="3"/>
  <c r="D2213" i="34" s="1"/>
  <c r="B2229" i="3"/>
  <c r="D2229" i="34" s="1"/>
  <c r="B2253" i="3"/>
  <c r="D2253" i="34" s="1"/>
  <c r="B2269" i="3"/>
  <c r="D2269" i="34" s="1"/>
  <c r="B2277" i="3"/>
  <c r="D2277" i="34" s="1"/>
  <c r="B2293" i="3"/>
  <c r="D2293" i="34" s="1"/>
  <c r="B2309" i="3"/>
  <c r="D2309" i="34" s="1"/>
  <c r="B2325" i="3"/>
  <c r="D2325" i="34" s="1"/>
  <c r="B2349" i="3"/>
  <c r="D2349" i="34" s="1"/>
  <c r="B2365" i="3"/>
  <c r="D2365" i="34" s="1"/>
  <c r="B2373" i="3"/>
  <c r="D2373" i="34" s="1"/>
  <c r="B2389" i="3"/>
  <c r="D2389" i="34" s="1"/>
  <c r="B2405" i="3"/>
  <c r="D2405" i="34" s="1"/>
  <c r="B2421" i="3"/>
  <c r="D2421" i="34" s="1"/>
  <c r="B904" i="3"/>
  <c r="D904" i="34" s="1"/>
  <c r="B912" i="3"/>
  <c r="D912" i="34" s="1"/>
  <c r="B920" i="3"/>
  <c r="D920" i="34" s="1"/>
  <c r="B928" i="3"/>
  <c r="D928" i="34" s="1"/>
  <c r="B936" i="3"/>
  <c r="D936" i="34" s="1"/>
  <c r="B944" i="3"/>
  <c r="D944" i="34" s="1"/>
  <c r="B952" i="3"/>
  <c r="D952" i="34" s="1"/>
  <c r="B960" i="3"/>
  <c r="D960" i="34" s="1"/>
  <c r="B968" i="3"/>
  <c r="D968" i="34" s="1"/>
  <c r="B976" i="3"/>
  <c r="D976" i="34" s="1"/>
  <c r="B984" i="3"/>
  <c r="D984" i="34" s="1"/>
  <c r="B992" i="3"/>
  <c r="D992" i="34" s="1"/>
  <c r="B1000" i="3"/>
  <c r="D1000" i="34" s="1"/>
  <c r="B1008" i="3"/>
  <c r="D1008" i="34" s="1"/>
  <c r="B1016" i="3"/>
  <c r="D1016" i="34" s="1"/>
  <c r="B1024" i="3"/>
  <c r="D1024" i="34" s="1"/>
  <c r="B1032" i="3"/>
  <c r="D1032" i="34" s="1"/>
  <c r="B1040" i="3"/>
  <c r="D1040" i="34" s="1"/>
  <c r="B1048" i="3"/>
  <c r="D1048" i="34" s="1"/>
  <c r="B1056" i="3"/>
  <c r="D1056" i="34" s="1"/>
  <c r="B1064" i="3"/>
  <c r="D1064" i="34" s="1"/>
  <c r="B1072" i="3"/>
  <c r="D1072" i="34" s="1"/>
  <c r="B1080" i="3"/>
  <c r="D1080" i="34" s="1"/>
  <c r="B1088" i="3"/>
  <c r="D1088" i="34" s="1"/>
  <c r="B1096" i="3"/>
  <c r="D1096" i="34" s="1"/>
  <c r="B1104" i="3"/>
  <c r="D1104" i="34" s="1"/>
  <c r="B1112" i="3"/>
  <c r="D1112" i="34" s="1"/>
  <c r="B1120" i="3"/>
  <c r="D1120" i="34" s="1"/>
  <c r="B1128" i="3"/>
  <c r="D1128" i="34" s="1"/>
  <c r="B1136" i="3"/>
  <c r="D1136" i="34" s="1"/>
  <c r="B1144" i="3"/>
  <c r="D1144" i="34" s="1"/>
  <c r="B1152" i="3"/>
  <c r="D1152" i="34" s="1"/>
  <c r="B1160" i="3"/>
  <c r="D1160" i="34" s="1"/>
  <c r="B1168" i="3"/>
  <c r="D1168" i="34" s="1"/>
  <c r="B1176" i="3"/>
  <c r="D1176" i="34" s="1"/>
  <c r="B1184" i="3"/>
  <c r="D1184" i="34" s="1"/>
  <c r="B1192" i="3"/>
  <c r="D1192" i="34" s="1"/>
  <c r="B1200" i="3"/>
  <c r="D1200" i="34" s="1"/>
  <c r="B1208" i="3"/>
  <c r="D1208" i="34" s="1"/>
  <c r="B1216" i="3"/>
  <c r="D1216" i="34" s="1"/>
  <c r="B1224" i="3"/>
  <c r="D1224" i="34" s="1"/>
  <c r="B1232" i="3"/>
  <c r="D1232" i="34" s="1"/>
  <c r="B1240" i="3"/>
  <c r="D1240" i="34" s="1"/>
  <c r="B1248" i="3"/>
  <c r="D1248" i="34" s="1"/>
  <c r="B1256" i="3"/>
  <c r="D1256" i="34" s="1"/>
  <c r="B1264" i="3"/>
  <c r="D1264" i="34" s="1"/>
  <c r="B1272" i="3"/>
  <c r="D1272" i="34" s="1"/>
  <c r="B1280" i="3"/>
  <c r="D1280" i="34" s="1"/>
  <c r="B1288" i="3"/>
  <c r="D1288" i="34" s="1"/>
  <c r="B1296" i="3"/>
  <c r="D1296" i="34" s="1"/>
  <c r="B1304" i="3"/>
  <c r="D1304" i="34" s="1"/>
  <c r="B1312" i="3"/>
  <c r="D1312" i="34" s="1"/>
  <c r="B1320" i="3"/>
  <c r="D1320" i="34" s="1"/>
  <c r="B1328" i="3"/>
  <c r="D1328" i="34" s="1"/>
  <c r="B1336" i="3"/>
  <c r="D1336" i="34" s="1"/>
  <c r="B1344" i="3"/>
  <c r="D1344" i="34" s="1"/>
  <c r="B1352" i="3"/>
  <c r="D1352" i="34" s="1"/>
  <c r="B1360" i="3"/>
  <c r="D1360" i="34" s="1"/>
  <c r="B1368" i="3"/>
  <c r="D1368" i="34" s="1"/>
  <c r="B1376" i="3"/>
  <c r="D1376" i="34" s="1"/>
  <c r="B1384" i="3"/>
  <c r="D1384" i="34" s="1"/>
  <c r="B1392" i="3"/>
  <c r="D1392" i="34" s="1"/>
  <c r="B1400" i="3"/>
  <c r="D1400" i="34" s="1"/>
  <c r="B1408" i="3"/>
  <c r="D1408" i="34" s="1"/>
  <c r="B1416" i="3"/>
  <c r="D1416" i="34" s="1"/>
  <c r="B1424" i="3"/>
  <c r="D1424" i="34" s="1"/>
  <c r="B1432" i="3"/>
  <c r="D1432" i="34" s="1"/>
  <c r="B1440" i="3"/>
  <c r="D1440" i="34" s="1"/>
  <c r="B1448" i="3"/>
  <c r="D1448" i="34" s="1"/>
  <c r="B1456" i="3"/>
  <c r="D1456" i="34" s="1"/>
  <c r="B1464" i="3"/>
  <c r="D1464" i="34" s="1"/>
  <c r="B1472" i="3"/>
  <c r="D1472" i="34" s="1"/>
  <c r="B1480" i="3"/>
  <c r="D1480" i="34" s="1"/>
  <c r="B1488" i="3"/>
  <c r="D1488" i="34" s="1"/>
  <c r="B1496" i="3"/>
  <c r="D1496" i="34" s="1"/>
  <c r="B1504" i="3"/>
  <c r="D1504" i="34" s="1"/>
  <c r="B1512" i="3"/>
  <c r="D1512" i="34" s="1"/>
  <c r="B1520" i="3"/>
  <c r="D1520" i="34" s="1"/>
  <c r="B1528" i="3"/>
  <c r="D1528" i="34" s="1"/>
  <c r="B1536" i="3"/>
  <c r="D1536" i="34" s="1"/>
  <c r="B1544" i="3"/>
  <c r="D1544" i="34" s="1"/>
  <c r="B1552" i="3"/>
  <c r="D1552" i="34" s="1"/>
  <c r="B1560" i="3"/>
  <c r="D1560" i="34" s="1"/>
  <c r="B1568" i="3"/>
  <c r="D1568" i="34" s="1"/>
  <c r="B1576" i="3"/>
  <c r="D1576" i="34" s="1"/>
  <c r="B1584" i="3"/>
  <c r="D1584" i="34" s="1"/>
  <c r="B1592" i="3"/>
  <c r="D1592" i="34" s="1"/>
  <c r="B1600" i="3"/>
  <c r="D1600" i="34" s="1"/>
  <c r="B1608" i="3"/>
  <c r="D1608" i="34" s="1"/>
  <c r="B1616" i="3"/>
  <c r="D1616" i="34" s="1"/>
  <c r="B1624" i="3"/>
  <c r="D1624" i="34" s="1"/>
  <c r="B1632" i="3"/>
  <c r="D1632" i="34" s="1"/>
  <c r="B1640" i="3"/>
  <c r="D1640" i="34" s="1"/>
  <c r="B1648" i="3"/>
  <c r="D1648" i="34" s="1"/>
  <c r="B651" i="3"/>
  <c r="D651" i="34" s="1"/>
  <c r="B667" i="3"/>
  <c r="D667" i="34" s="1"/>
  <c r="B683" i="3"/>
  <c r="D683" i="34" s="1"/>
  <c r="B699" i="3"/>
  <c r="D699" i="34" s="1"/>
  <c r="B715" i="3"/>
  <c r="D715" i="34" s="1"/>
  <c r="B731" i="3"/>
  <c r="D731" i="34" s="1"/>
  <c r="B755" i="3"/>
  <c r="D755" i="34" s="1"/>
  <c r="B771" i="3"/>
  <c r="D771" i="34" s="1"/>
  <c r="B795" i="3"/>
  <c r="D795" i="34" s="1"/>
  <c r="B811" i="3"/>
  <c r="D811" i="34" s="1"/>
  <c r="B819" i="3"/>
  <c r="D819" i="34" s="1"/>
  <c r="B835" i="3"/>
  <c r="D835" i="34" s="1"/>
  <c r="B851" i="3"/>
  <c r="D851" i="34" s="1"/>
  <c r="B867" i="3"/>
  <c r="D867" i="34" s="1"/>
  <c r="B883" i="3"/>
  <c r="D883" i="34" s="1"/>
  <c r="B899" i="3"/>
  <c r="D899" i="34" s="1"/>
  <c r="B915" i="3"/>
  <c r="D915" i="34" s="1"/>
  <c r="B939" i="3"/>
  <c r="D939" i="34" s="1"/>
  <c r="B955" i="3"/>
  <c r="D955" i="34" s="1"/>
  <c r="B971" i="3"/>
  <c r="D971" i="34" s="1"/>
  <c r="B979" i="3"/>
  <c r="D979" i="34" s="1"/>
  <c r="B987" i="3"/>
  <c r="D987" i="34" s="1"/>
  <c r="B1003" i="3"/>
  <c r="D1003" i="34" s="1"/>
  <c r="B1019" i="3"/>
  <c r="D1019" i="34" s="1"/>
  <c r="B1035" i="3"/>
  <c r="D1035" i="34" s="1"/>
  <c r="B1051" i="3"/>
  <c r="D1051" i="34" s="1"/>
  <c r="B1067" i="3"/>
  <c r="D1067" i="34" s="1"/>
  <c r="B1083" i="3"/>
  <c r="D1083" i="34" s="1"/>
  <c r="B1091" i="3"/>
  <c r="D1091" i="34" s="1"/>
  <c r="B1107" i="3"/>
  <c r="D1107" i="34" s="1"/>
  <c r="B1123" i="3"/>
  <c r="D1123" i="34" s="1"/>
  <c r="B1147" i="3"/>
  <c r="D1147" i="34" s="1"/>
  <c r="B1163" i="3"/>
  <c r="D1163" i="34" s="1"/>
  <c r="B1179" i="3"/>
  <c r="D1179" i="34" s="1"/>
  <c r="B1195" i="3"/>
  <c r="D1195" i="34" s="1"/>
  <c r="B1219" i="3"/>
  <c r="D1219" i="34" s="1"/>
  <c r="B1227" i="3"/>
  <c r="D1227" i="34" s="1"/>
  <c r="B1243" i="3"/>
  <c r="D1243" i="34" s="1"/>
  <c r="B1259" i="3"/>
  <c r="D1259" i="34" s="1"/>
  <c r="B1275" i="3"/>
  <c r="D1275" i="34" s="1"/>
  <c r="B1291" i="3"/>
  <c r="D1291" i="34" s="1"/>
  <c r="B1307" i="3"/>
  <c r="D1307" i="34" s="1"/>
  <c r="B1331" i="3"/>
  <c r="D1331" i="34" s="1"/>
  <c r="B1347" i="3"/>
  <c r="D1347" i="34" s="1"/>
  <c r="B1363" i="3"/>
  <c r="D1363" i="34" s="1"/>
  <c r="B1379" i="3"/>
  <c r="D1379" i="34" s="1"/>
  <c r="B1395" i="3"/>
  <c r="D1395" i="34" s="1"/>
  <c r="B1411" i="3"/>
  <c r="D1411" i="34" s="1"/>
  <c r="B1427" i="3"/>
  <c r="D1427" i="34" s="1"/>
  <c r="B1443" i="3"/>
  <c r="D1443" i="34" s="1"/>
  <c r="B1459" i="3"/>
  <c r="D1459" i="34" s="1"/>
  <c r="B1475" i="3"/>
  <c r="D1475" i="34" s="1"/>
  <c r="B1491" i="3"/>
  <c r="D1491" i="34" s="1"/>
  <c r="B1507" i="3"/>
  <c r="D1507" i="34" s="1"/>
  <c r="B1523" i="3"/>
  <c r="D1523" i="34" s="1"/>
  <c r="B1539" i="3"/>
  <c r="D1539" i="34" s="1"/>
  <c r="B1555" i="3"/>
  <c r="D1555" i="34" s="1"/>
  <c r="B1571" i="3"/>
  <c r="D1571" i="34" s="1"/>
  <c r="B1587" i="3"/>
  <c r="D1587" i="34" s="1"/>
  <c r="B1611" i="3"/>
  <c r="D1611" i="34" s="1"/>
  <c r="B1627" i="3"/>
  <c r="D1627" i="34" s="1"/>
  <c r="B1643" i="3"/>
  <c r="D1643" i="34" s="1"/>
  <c r="B1659" i="3"/>
  <c r="D1659" i="34" s="1"/>
  <c r="B1675" i="3"/>
  <c r="D1675" i="34" s="1"/>
  <c r="B1691" i="3"/>
  <c r="D1691" i="34" s="1"/>
  <c r="B1707" i="3"/>
  <c r="D1707" i="34" s="1"/>
  <c r="B1723" i="3"/>
  <c r="D1723" i="34" s="1"/>
  <c r="B1747" i="3"/>
  <c r="D1747" i="34" s="1"/>
  <c r="B1763" i="3"/>
  <c r="D1763" i="34" s="1"/>
  <c r="B1779" i="3"/>
  <c r="D1779" i="34" s="1"/>
  <c r="B1795" i="3"/>
  <c r="D1795" i="34" s="1"/>
  <c r="B1811" i="3"/>
  <c r="D1811" i="34" s="1"/>
  <c r="B1827" i="3"/>
  <c r="D1827" i="34" s="1"/>
  <c r="B1851" i="3"/>
  <c r="D1851" i="34" s="1"/>
  <c r="B1867" i="3"/>
  <c r="D1867" i="34" s="1"/>
  <c r="B1883" i="3"/>
  <c r="D1883" i="34" s="1"/>
  <c r="B1899" i="3"/>
  <c r="D1899" i="34" s="1"/>
  <c r="B1915" i="3"/>
  <c r="D1915" i="34" s="1"/>
  <c r="B627" i="3"/>
  <c r="D627" i="34" s="1"/>
  <c r="B635" i="3"/>
  <c r="D635" i="34" s="1"/>
  <c r="B643" i="3"/>
  <c r="D643" i="34" s="1"/>
  <c r="B659" i="3"/>
  <c r="D659" i="34" s="1"/>
  <c r="B675" i="3"/>
  <c r="D675" i="34" s="1"/>
  <c r="B691" i="3"/>
  <c r="D691" i="34" s="1"/>
  <c r="B707" i="3"/>
  <c r="D707" i="34" s="1"/>
  <c r="B723" i="3"/>
  <c r="D723" i="34" s="1"/>
  <c r="B739" i="3"/>
  <c r="D739" i="34" s="1"/>
  <c r="B747" i="3"/>
  <c r="D747" i="34" s="1"/>
  <c r="B763" i="3"/>
  <c r="D763" i="34" s="1"/>
  <c r="B779" i="3"/>
  <c r="D779" i="34" s="1"/>
  <c r="B787" i="3"/>
  <c r="D787" i="34" s="1"/>
  <c r="B803" i="3"/>
  <c r="D803" i="34" s="1"/>
  <c r="B827" i="3"/>
  <c r="D827" i="34" s="1"/>
  <c r="B843" i="3"/>
  <c r="D843" i="34" s="1"/>
  <c r="B859" i="3"/>
  <c r="D859" i="34" s="1"/>
  <c r="B875" i="3"/>
  <c r="D875" i="34" s="1"/>
  <c r="B891" i="3"/>
  <c r="D891" i="34" s="1"/>
  <c r="B907" i="3"/>
  <c r="D907" i="34" s="1"/>
  <c r="B923" i="3"/>
  <c r="D923" i="34" s="1"/>
  <c r="B931" i="3"/>
  <c r="D931" i="34" s="1"/>
  <c r="B947" i="3"/>
  <c r="D947" i="34" s="1"/>
  <c r="B963" i="3"/>
  <c r="D963" i="34" s="1"/>
  <c r="B995" i="3"/>
  <c r="D995" i="34" s="1"/>
  <c r="B1011" i="3"/>
  <c r="D1011" i="34" s="1"/>
  <c r="B1027" i="3"/>
  <c r="D1027" i="34" s="1"/>
  <c r="B1043" i="3"/>
  <c r="D1043" i="34" s="1"/>
  <c r="B1059" i="3"/>
  <c r="D1059" i="34" s="1"/>
  <c r="B1075" i="3"/>
  <c r="D1075" i="34" s="1"/>
  <c r="B1099" i="3"/>
  <c r="D1099" i="34" s="1"/>
  <c r="B1115" i="3"/>
  <c r="D1115" i="34" s="1"/>
  <c r="B1131" i="3"/>
  <c r="D1131" i="34" s="1"/>
  <c r="B1139" i="3"/>
  <c r="D1139" i="34" s="1"/>
  <c r="B1155" i="3"/>
  <c r="D1155" i="34" s="1"/>
  <c r="B1171" i="3"/>
  <c r="D1171" i="34" s="1"/>
  <c r="B1187" i="3"/>
  <c r="D1187" i="34" s="1"/>
  <c r="B1203" i="3"/>
  <c r="D1203" i="34" s="1"/>
  <c r="B1211" i="3"/>
  <c r="D1211" i="34" s="1"/>
  <c r="B1235" i="3"/>
  <c r="D1235" i="34" s="1"/>
  <c r="B1251" i="3"/>
  <c r="D1251" i="34" s="1"/>
  <c r="B1267" i="3"/>
  <c r="D1267" i="34" s="1"/>
  <c r="B1283" i="3"/>
  <c r="D1283" i="34" s="1"/>
  <c r="B1299" i="3"/>
  <c r="D1299" i="34" s="1"/>
  <c r="B1315" i="3"/>
  <c r="D1315" i="34" s="1"/>
  <c r="B1323" i="3"/>
  <c r="D1323" i="34" s="1"/>
  <c r="B1339" i="3"/>
  <c r="D1339" i="34" s="1"/>
  <c r="B1355" i="3"/>
  <c r="D1355" i="34" s="1"/>
  <c r="B1371" i="3"/>
  <c r="D1371" i="34" s="1"/>
  <c r="B1387" i="3"/>
  <c r="D1387" i="34" s="1"/>
  <c r="B1403" i="3"/>
  <c r="D1403" i="34" s="1"/>
  <c r="B1419" i="3"/>
  <c r="D1419" i="34" s="1"/>
  <c r="B1435" i="3"/>
  <c r="D1435" i="34" s="1"/>
  <c r="B1451" i="3"/>
  <c r="D1451" i="34" s="1"/>
  <c r="B1467" i="3"/>
  <c r="D1467" i="34" s="1"/>
  <c r="B1483" i="3"/>
  <c r="D1483" i="34" s="1"/>
  <c r="B1499" i="3"/>
  <c r="D1499" i="34" s="1"/>
  <c r="B1515" i="3"/>
  <c r="D1515" i="34" s="1"/>
  <c r="B1531" i="3"/>
  <c r="D1531" i="34" s="1"/>
  <c r="B1547" i="3"/>
  <c r="D1547" i="34" s="1"/>
  <c r="B1563" i="3"/>
  <c r="D1563" i="34" s="1"/>
  <c r="B1579" i="3"/>
  <c r="D1579" i="34" s="1"/>
  <c r="B1595" i="3"/>
  <c r="D1595" i="34" s="1"/>
  <c r="B1603" i="3"/>
  <c r="D1603" i="34" s="1"/>
  <c r="B1619" i="3"/>
  <c r="D1619" i="34" s="1"/>
  <c r="B1635" i="3"/>
  <c r="D1635" i="34" s="1"/>
  <c r="B1651" i="3"/>
  <c r="D1651" i="34" s="1"/>
  <c r="B1667" i="3"/>
  <c r="D1667" i="34" s="1"/>
  <c r="B1683" i="3"/>
  <c r="D1683" i="34" s="1"/>
  <c r="B1699" i="3"/>
  <c r="D1699" i="34" s="1"/>
  <c r="B1715" i="3"/>
  <c r="D1715" i="34" s="1"/>
  <c r="B1731" i="3"/>
  <c r="D1731" i="34" s="1"/>
  <c r="B1739" i="3"/>
  <c r="D1739" i="34" s="1"/>
  <c r="B1755" i="3"/>
  <c r="D1755" i="34" s="1"/>
  <c r="B1771" i="3"/>
  <c r="D1771" i="34" s="1"/>
  <c r="B1787" i="3"/>
  <c r="D1787" i="34" s="1"/>
  <c r="B1803" i="3"/>
  <c r="D1803" i="34" s="1"/>
  <c r="B1819" i="3"/>
  <c r="D1819" i="34" s="1"/>
  <c r="B1835" i="3"/>
  <c r="D1835" i="34" s="1"/>
  <c r="B1843" i="3"/>
  <c r="D1843" i="34" s="1"/>
  <c r="B1859" i="3"/>
  <c r="D1859" i="34" s="1"/>
  <c r="B1875" i="3"/>
  <c r="D1875" i="34" s="1"/>
  <c r="B1891" i="3"/>
  <c r="D1891" i="34" s="1"/>
  <c r="B1907" i="3"/>
  <c r="D1907" i="34" s="1"/>
  <c r="B1923" i="3"/>
  <c r="D1923" i="34" s="1"/>
  <c r="B2429" i="3"/>
  <c r="D2429" i="34" s="1"/>
  <c r="B2437" i="3"/>
  <c r="D2437" i="34" s="1"/>
  <c r="B2445" i="3"/>
  <c r="D2445" i="34" s="1"/>
  <c r="B2453" i="3"/>
  <c r="D2453" i="34" s="1"/>
  <c r="B2461" i="3"/>
  <c r="D2461" i="34" s="1"/>
  <c r="B2469" i="3"/>
  <c r="D2469" i="34" s="1"/>
  <c r="B2477" i="3"/>
  <c r="D2477" i="34" s="1"/>
  <c r="B2485" i="3"/>
  <c r="D2485" i="34" s="1"/>
  <c r="B2493" i="3"/>
  <c r="D2493" i="34" s="1"/>
  <c r="B2501" i="3"/>
  <c r="D2501" i="34" s="1"/>
  <c r="B2509" i="3"/>
  <c r="D2509" i="34" s="1"/>
  <c r="B2517" i="3"/>
  <c r="D2517" i="34" s="1"/>
  <c r="B2525" i="3"/>
  <c r="D2525" i="34" s="1"/>
  <c r="B2533" i="3"/>
  <c r="D2533" i="34" s="1"/>
  <c r="B2541" i="3"/>
  <c r="D2541" i="34" s="1"/>
  <c r="B2549" i="3"/>
  <c r="D2549" i="34" s="1"/>
  <c r="B2557" i="3"/>
  <c r="D2557" i="34" s="1"/>
  <c r="B2565" i="3"/>
  <c r="D2565" i="34" s="1"/>
  <c r="B2573" i="3"/>
  <c r="D2573" i="34" s="1"/>
  <c r="B2581" i="3"/>
  <c r="D2581" i="34" s="1"/>
  <c r="B2589" i="3"/>
  <c r="D2589" i="34" s="1"/>
  <c r="B2597" i="3"/>
  <c r="D2597" i="34" s="1"/>
  <c r="B2605" i="3"/>
  <c r="D2605" i="34" s="1"/>
  <c r="B2613" i="3"/>
  <c r="D2613" i="34" s="1"/>
  <c r="B2621" i="3"/>
  <c r="D2621" i="34" s="1"/>
  <c r="B2629" i="3"/>
  <c r="D2629" i="34" s="1"/>
  <c r="B2637" i="3"/>
  <c r="D2637" i="34" s="1"/>
  <c r="B2645" i="3"/>
  <c r="D2645" i="34" s="1"/>
  <c r="B2653" i="3"/>
  <c r="D2653" i="34" s="1"/>
  <c r="B2661" i="3"/>
  <c r="D2661" i="34" s="1"/>
  <c r="B2669" i="3"/>
  <c r="D2669" i="34" s="1"/>
  <c r="B2677" i="3"/>
  <c r="D2677" i="34" s="1"/>
  <c r="B2685" i="3"/>
  <c r="D2685" i="34" s="1"/>
  <c r="B2693" i="3"/>
  <c r="D2693" i="34" s="1"/>
  <c r="B2701" i="3"/>
  <c r="D2701" i="34" s="1"/>
  <c r="B2709" i="3"/>
  <c r="D2709" i="34" s="1"/>
  <c r="B2717" i="3"/>
  <c r="D2717" i="34" s="1"/>
  <c r="B2725" i="3"/>
  <c r="D2725" i="34" s="1"/>
  <c r="B2733" i="3"/>
  <c r="D2733" i="34" s="1"/>
  <c r="B2741" i="3"/>
  <c r="D2741" i="34" s="1"/>
  <c r="B2749" i="3"/>
  <c r="D2749" i="34" s="1"/>
  <c r="B2757" i="3"/>
  <c r="D2757" i="34" s="1"/>
  <c r="B2765" i="3"/>
  <c r="D2765" i="34" s="1"/>
  <c r="B2773" i="3"/>
  <c r="D2773" i="34" s="1"/>
  <c r="B2781" i="3"/>
  <c r="D2781" i="34" s="1"/>
  <c r="B2789" i="3"/>
  <c r="D2789" i="34" s="1"/>
  <c r="B2797" i="3"/>
  <c r="D2797" i="34" s="1"/>
  <c r="B2805" i="3"/>
  <c r="D2805" i="34" s="1"/>
  <c r="B2813" i="3"/>
  <c r="D2813" i="34" s="1"/>
  <c r="B2821" i="3"/>
  <c r="D2821" i="34" s="1"/>
  <c r="B2829" i="3"/>
  <c r="D2829" i="34" s="1"/>
  <c r="B2837" i="3"/>
  <c r="D2837" i="34" s="1"/>
  <c r="B2845" i="3"/>
  <c r="D2845" i="34" s="1"/>
  <c r="B2853" i="3"/>
  <c r="D2853" i="34" s="1"/>
  <c r="B2861" i="3"/>
  <c r="D2861" i="34" s="1"/>
  <c r="B1656" i="3"/>
  <c r="D1656" i="34" s="1"/>
  <c r="B1664" i="3"/>
  <c r="D1664" i="34" s="1"/>
  <c r="B1672" i="3"/>
  <c r="D1672" i="34" s="1"/>
  <c r="B1680" i="3"/>
  <c r="D1680" i="34" s="1"/>
  <c r="B1688" i="3"/>
  <c r="D1688" i="34" s="1"/>
  <c r="B1696" i="3"/>
  <c r="D1696" i="34" s="1"/>
  <c r="B1704" i="3"/>
  <c r="D1704" i="34" s="1"/>
  <c r="B1712" i="3"/>
  <c r="D1712" i="34" s="1"/>
  <c r="B1720" i="3"/>
  <c r="D1720" i="34" s="1"/>
  <c r="B1728" i="3"/>
  <c r="D1728" i="34" s="1"/>
  <c r="B1736" i="3"/>
  <c r="D1736" i="34" s="1"/>
  <c r="B1744" i="3"/>
  <c r="D1744" i="34" s="1"/>
  <c r="B1752" i="3"/>
  <c r="D1752" i="34" s="1"/>
  <c r="B1760" i="3"/>
  <c r="D1760" i="34" s="1"/>
  <c r="B1768" i="3"/>
  <c r="D1768" i="34" s="1"/>
  <c r="B1776" i="3"/>
  <c r="D1776" i="34" s="1"/>
  <c r="B1784" i="3"/>
  <c r="D1784" i="34" s="1"/>
  <c r="B1792" i="3"/>
  <c r="D1792" i="34" s="1"/>
  <c r="B1800" i="3"/>
  <c r="D1800" i="34" s="1"/>
  <c r="B1808" i="3"/>
  <c r="D1808" i="34" s="1"/>
  <c r="B1816" i="3"/>
  <c r="D1816" i="34" s="1"/>
  <c r="B1824" i="3"/>
  <c r="D1824" i="34" s="1"/>
  <c r="B1832" i="3"/>
  <c r="D1832" i="34" s="1"/>
  <c r="B1840" i="3"/>
  <c r="D1840" i="34" s="1"/>
  <c r="B1848" i="3"/>
  <c r="D1848" i="34" s="1"/>
  <c r="B1856" i="3"/>
  <c r="D1856" i="34" s="1"/>
  <c r="B1864" i="3"/>
  <c r="D1864" i="34" s="1"/>
  <c r="B1872" i="3"/>
  <c r="D1872" i="34" s="1"/>
  <c r="B1880" i="3"/>
  <c r="D1880" i="34" s="1"/>
  <c r="B1888" i="3"/>
  <c r="D1888" i="34" s="1"/>
  <c r="B1896" i="3"/>
  <c r="D1896" i="34" s="1"/>
  <c r="B1904" i="3"/>
  <c r="D1904" i="34" s="1"/>
  <c r="B1912" i="3"/>
  <c r="D1912" i="34" s="1"/>
  <c r="B1920" i="3"/>
  <c r="D1920" i="34" s="1"/>
  <c r="B1928" i="3"/>
  <c r="D1928" i="34" s="1"/>
  <c r="B1936" i="3"/>
  <c r="D1936" i="34" s="1"/>
  <c r="B1944" i="3"/>
  <c r="D1944" i="34" s="1"/>
  <c r="B1952" i="3"/>
  <c r="D1952" i="34" s="1"/>
  <c r="B1960" i="3"/>
  <c r="D1960" i="34" s="1"/>
  <c r="B1968" i="3"/>
  <c r="D1968" i="34" s="1"/>
  <c r="B1976" i="3"/>
  <c r="D1976" i="34" s="1"/>
  <c r="B1984" i="3"/>
  <c r="D1984" i="34" s="1"/>
  <c r="B1992" i="3"/>
  <c r="D1992" i="34" s="1"/>
  <c r="B2000" i="3"/>
  <c r="D2000" i="34" s="1"/>
  <c r="B2008" i="3"/>
  <c r="D2008" i="34" s="1"/>
  <c r="B2016" i="3"/>
  <c r="D2016" i="34" s="1"/>
  <c r="B2024" i="3"/>
  <c r="D2024" i="34" s="1"/>
  <c r="B2032" i="3"/>
  <c r="D2032" i="34" s="1"/>
  <c r="B2040" i="3"/>
  <c r="D2040" i="34" s="1"/>
  <c r="B2048" i="3"/>
  <c r="D2048" i="34" s="1"/>
  <c r="B2056" i="3"/>
  <c r="D2056" i="34" s="1"/>
  <c r="B2064" i="3"/>
  <c r="D2064" i="34" s="1"/>
  <c r="B2072" i="3"/>
  <c r="D2072" i="34" s="1"/>
  <c r="B2080" i="3"/>
  <c r="D2080" i="34" s="1"/>
  <c r="B2088" i="3"/>
  <c r="D2088" i="34" s="1"/>
  <c r="B2096" i="3"/>
  <c r="D2096" i="34" s="1"/>
  <c r="B2104" i="3"/>
  <c r="D2104" i="34" s="1"/>
  <c r="B2112" i="3"/>
  <c r="D2112" i="34" s="1"/>
  <c r="B2120" i="3"/>
  <c r="D2120" i="34" s="1"/>
  <c r="B2128" i="3"/>
  <c r="D2128" i="34" s="1"/>
  <c r="B2136" i="3"/>
  <c r="D2136" i="34" s="1"/>
  <c r="B2144" i="3"/>
  <c r="D2144" i="34" s="1"/>
  <c r="B2152" i="3"/>
  <c r="D2152" i="34" s="1"/>
  <c r="B2160" i="3"/>
  <c r="D2160" i="34" s="1"/>
  <c r="B2168" i="3"/>
  <c r="D2168" i="34" s="1"/>
  <c r="B2176" i="3"/>
  <c r="D2176" i="34" s="1"/>
  <c r="B2184" i="3"/>
  <c r="D2184" i="34" s="1"/>
  <c r="B2192" i="3"/>
  <c r="D2192" i="34" s="1"/>
  <c r="B2200" i="3"/>
  <c r="D2200" i="34" s="1"/>
  <c r="B2208" i="3"/>
  <c r="D2208" i="34" s="1"/>
  <c r="B2216" i="3"/>
  <c r="D2216" i="34" s="1"/>
  <c r="B2224" i="3"/>
  <c r="D2224" i="34" s="1"/>
  <c r="B2232" i="3"/>
  <c r="D2232" i="34" s="1"/>
  <c r="B6" i="3"/>
  <c r="D6" i="34" s="1"/>
  <c r="B14" i="3"/>
  <c r="D14" i="34" s="1"/>
  <c r="B22" i="3"/>
  <c r="D22" i="34" s="1"/>
  <c r="B30" i="3"/>
  <c r="D30" i="34" s="1"/>
  <c r="B38" i="3"/>
  <c r="D38" i="34" s="1"/>
  <c r="B46" i="3"/>
  <c r="D46" i="34" s="1"/>
  <c r="B54" i="3"/>
  <c r="D54" i="34" s="1"/>
  <c r="B62" i="3"/>
  <c r="D62" i="34" s="1"/>
  <c r="B70" i="3"/>
  <c r="D70" i="34" s="1"/>
  <c r="B78" i="3"/>
  <c r="D78" i="34" s="1"/>
  <c r="B86" i="3"/>
  <c r="D86" i="34" s="1"/>
  <c r="B94" i="3"/>
  <c r="D94" i="34" s="1"/>
  <c r="B102" i="3"/>
  <c r="D102" i="34" s="1"/>
  <c r="B110" i="3"/>
  <c r="D110" i="34" s="1"/>
  <c r="B118" i="3"/>
  <c r="D118" i="34" s="1"/>
  <c r="B126" i="3"/>
  <c r="D126" i="34" s="1"/>
  <c r="B134" i="3"/>
  <c r="D134" i="34" s="1"/>
  <c r="B142" i="3"/>
  <c r="D142" i="34" s="1"/>
  <c r="B150" i="3"/>
  <c r="D150" i="34" s="1"/>
  <c r="B158" i="3"/>
  <c r="D158" i="34" s="1"/>
  <c r="B166" i="3"/>
  <c r="D166" i="34" s="1"/>
  <c r="B174" i="3"/>
  <c r="D174" i="34" s="1"/>
  <c r="B182" i="3"/>
  <c r="D182" i="34" s="1"/>
  <c r="B190" i="3"/>
  <c r="D190" i="34" s="1"/>
  <c r="B198" i="3"/>
  <c r="D198" i="34" s="1"/>
  <c r="B206" i="3"/>
  <c r="D206" i="34" s="1"/>
  <c r="B214" i="3"/>
  <c r="D214" i="34" s="1"/>
  <c r="B222" i="3"/>
  <c r="D222" i="34" s="1"/>
  <c r="B230" i="3"/>
  <c r="D230" i="34" s="1"/>
  <c r="B238" i="3"/>
  <c r="D238" i="34" s="1"/>
  <c r="B246" i="3"/>
  <c r="D246" i="34" s="1"/>
  <c r="B254" i="3"/>
  <c r="D254" i="34" s="1"/>
  <c r="B262" i="3"/>
  <c r="D262" i="34" s="1"/>
  <c r="B270" i="3"/>
  <c r="D270" i="34" s="1"/>
  <c r="B278" i="3"/>
  <c r="D278" i="34" s="1"/>
  <c r="B286" i="3"/>
  <c r="D286" i="34" s="1"/>
  <c r="B294" i="3"/>
  <c r="D294" i="34" s="1"/>
  <c r="B302" i="3"/>
  <c r="D302" i="34" s="1"/>
  <c r="B310" i="3"/>
  <c r="D310" i="34" s="1"/>
  <c r="B318" i="3"/>
  <c r="D318" i="34" s="1"/>
  <c r="B326" i="3"/>
  <c r="D326" i="34" s="1"/>
  <c r="B334" i="3"/>
  <c r="D334" i="34" s="1"/>
  <c r="B342" i="3"/>
  <c r="D342" i="34" s="1"/>
  <c r="B350" i="3"/>
  <c r="D350" i="34" s="1"/>
  <c r="B358" i="3"/>
  <c r="D358" i="34" s="1"/>
  <c r="B366" i="3"/>
  <c r="D366" i="34" s="1"/>
  <c r="B374" i="3"/>
  <c r="D374" i="34" s="1"/>
  <c r="B382" i="3"/>
  <c r="D382" i="34" s="1"/>
  <c r="B390" i="3"/>
  <c r="D390" i="34" s="1"/>
  <c r="B398" i="3"/>
  <c r="D398" i="34" s="1"/>
  <c r="B406" i="3"/>
  <c r="D406" i="34" s="1"/>
  <c r="B414" i="3"/>
  <c r="D414" i="34" s="1"/>
  <c r="B422" i="3"/>
  <c r="D422" i="34" s="1"/>
  <c r="B430" i="3"/>
  <c r="D430" i="34" s="1"/>
  <c r="B438" i="3"/>
  <c r="D438" i="34" s="1"/>
  <c r="B446" i="3"/>
  <c r="D446" i="34" s="1"/>
  <c r="B454" i="3"/>
  <c r="D454" i="34" s="1"/>
  <c r="B462" i="3"/>
  <c r="D462" i="34" s="1"/>
  <c r="B470" i="3"/>
  <c r="D470" i="34" s="1"/>
  <c r="B478" i="3"/>
  <c r="D478" i="34" s="1"/>
  <c r="B486" i="3"/>
  <c r="D486" i="34" s="1"/>
  <c r="B494" i="3"/>
  <c r="D494" i="34" s="1"/>
  <c r="B502" i="3"/>
  <c r="D502" i="34" s="1"/>
  <c r="B510" i="3"/>
  <c r="D510" i="34" s="1"/>
  <c r="B518" i="3"/>
  <c r="D518" i="34" s="1"/>
  <c r="B526" i="3"/>
  <c r="D526" i="34" s="1"/>
  <c r="B534" i="3"/>
  <c r="D534" i="34" s="1"/>
  <c r="B542" i="3"/>
  <c r="D542" i="34" s="1"/>
  <c r="B550" i="3"/>
  <c r="D550" i="34" s="1"/>
  <c r="B558" i="3"/>
  <c r="D558" i="34" s="1"/>
  <c r="B566" i="3"/>
  <c r="D566" i="34" s="1"/>
  <c r="B574" i="3"/>
  <c r="D574" i="34" s="1"/>
  <c r="B582" i="3"/>
  <c r="D582" i="34" s="1"/>
  <c r="B590" i="3"/>
  <c r="D590" i="34" s="1"/>
  <c r="B598" i="3"/>
  <c r="D598" i="34" s="1"/>
  <c r="B606" i="3"/>
  <c r="D606" i="34" s="1"/>
  <c r="B614" i="3"/>
  <c r="D614" i="34" s="1"/>
  <c r="B622" i="3"/>
  <c r="D622" i="34" s="1"/>
  <c r="B630" i="3"/>
  <c r="D630" i="34" s="1"/>
  <c r="B638" i="3"/>
  <c r="D638" i="34" s="1"/>
  <c r="B646" i="3"/>
  <c r="D646" i="34" s="1"/>
  <c r="B654" i="3"/>
  <c r="D654" i="34" s="1"/>
  <c r="B662" i="3"/>
  <c r="D662" i="34" s="1"/>
  <c r="B670" i="3"/>
  <c r="D670" i="34" s="1"/>
  <c r="B678" i="3"/>
  <c r="D678" i="34" s="1"/>
  <c r="B686" i="3"/>
  <c r="D686" i="34" s="1"/>
  <c r="B694" i="3"/>
  <c r="D694" i="34" s="1"/>
  <c r="B702" i="3"/>
  <c r="D702" i="34" s="1"/>
  <c r="B710" i="3"/>
  <c r="D710" i="34" s="1"/>
  <c r="B718" i="3"/>
  <c r="D718" i="34" s="1"/>
  <c r="B726" i="3"/>
  <c r="D726" i="34" s="1"/>
  <c r="B734" i="3"/>
  <c r="D734" i="34" s="1"/>
  <c r="B742" i="3"/>
  <c r="D742" i="34" s="1"/>
  <c r="B750" i="3"/>
  <c r="D750" i="34" s="1"/>
  <c r="B758" i="3"/>
  <c r="D758" i="34" s="1"/>
  <c r="B766" i="3"/>
  <c r="D766" i="34" s="1"/>
  <c r="B774" i="3"/>
  <c r="D774" i="34" s="1"/>
  <c r="B782" i="3"/>
  <c r="D782" i="34" s="1"/>
  <c r="B790" i="3"/>
  <c r="D790" i="34" s="1"/>
  <c r="B798" i="3"/>
  <c r="D798" i="34" s="1"/>
  <c r="B806" i="3"/>
  <c r="D806" i="34" s="1"/>
  <c r="B814" i="3"/>
  <c r="D814" i="34" s="1"/>
  <c r="B822" i="3"/>
  <c r="D822" i="34" s="1"/>
  <c r="B830" i="3"/>
  <c r="D830" i="34" s="1"/>
  <c r="B838" i="3"/>
  <c r="D838" i="34" s="1"/>
  <c r="B846" i="3"/>
  <c r="D846" i="34" s="1"/>
  <c r="B854" i="3"/>
  <c r="D854" i="34" s="1"/>
  <c r="B862" i="3"/>
  <c r="D862" i="34" s="1"/>
  <c r="B870" i="3"/>
  <c r="D870" i="34" s="1"/>
  <c r="B878" i="3"/>
  <c r="D878" i="34" s="1"/>
  <c r="B886" i="3"/>
  <c r="D886" i="34" s="1"/>
  <c r="B894" i="3"/>
  <c r="D894" i="34" s="1"/>
  <c r="B902" i="3"/>
  <c r="D902" i="34" s="1"/>
  <c r="B910" i="3"/>
  <c r="D910" i="34" s="1"/>
  <c r="B918" i="3"/>
  <c r="D918" i="34" s="1"/>
  <c r="B926" i="3"/>
  <c r="D926" i="34" s="1"/>
  <c r="B934" i="3"/>
  <c r="D934" i="34" s="1"/>
  <c r="B942" i="3"/>
  <c r="D942" i="34" s="1"/>
  <c r="B950" i="3"/>
  <c r="D950" i="34" s="1"/>
  <c r="B958" i="3"/>
  <c r="D958" i="34" s="1"/>
  <c r="B966" i="3"/>
  <c r="D966" i="34" s="1"/>
  <c r="B2240" i="3"/>
  <c r="D2240" i="34" s="1"/>
  <c r="B2248" i="3"/>
  <c r="D2248" i="34" s="1"/>
  <c r="B2256" i="3"/>
  <c r="D2256" i="34" s="1"/>
  <c r="B2264" i="3"/>
  <c r="D2264" i="34" s="1"/>
  <c r="B2272" i="3"/>
  <c r="D2272" i="34" s="1"/>
  <c r="B2280" i="3"/>
  <c r="D2280" i="34" s="1"/>
  <c r="B2288" i="3"/>
  <c r="D2288" i="34" s="1"/>
  <c r="B2296" i="3"/>
  <c r="D2296" i="34" s="1"/>
  <c r="B2304" i="3"/>
  <c r="D2304" i="34" s="1"/>
  <c r="B2312" i="3"/>
  <c r="D2312" i="34" s="1"/>
  <c r="B2320" i="3"/>
  <c r="D2320" i="34" s="1"/>
  <c r="B2328" i="3"/>
  <c r="D2328" i="34" s="1"/>
  <c r="B2336" i="3"/>
  <c r="D2336" i="34" s="1"/>
  <c r="B2344" i="3"/>
  <c r="D2344" i="34" s="1"/>
  <c r="B2352" i="3"/>
  <c r="D2352" i="34" s="1"/>
  <c r="B2360" i="3"/>
  <c r="D2360" i="34" s="1"/>
  <c r="B2368" i="3"/>
  <c r="D2368" i="34" s="1"/>
  <c r="B2376" i="3"/>
  <c r="D2376" i="34" s="1"/>
  <c r="B2384" i="3"/>
  <c r="D2384" i="34" s="1"/>
  <c r="B2392" i="3"/>
  <c r="D2392" i="34" s="1"/>
  <c r="B2400" i="3"/>
  <c r="D2400" i="34" s="1"/>
  <c r="B2408" i="3"/>
  <c r="D2408" i="34" s="1"/>
  <c r="B2416" i="3"/>
  <c r="D2416" i="34" s="1"/>
  <c r="B2424" i="3"/>
  <c r="D2424" i="34" s="1"/>
  <c r="B2432" i="3"/>
  <c r="D2432" i="34" s="1"/>
  <c r="B2440" i="3"/>
  <c r="D2440" i="34" s="1"/>
  <c r="B2448" i="3"/>
  <c r="D2448" i="34" s="1"/>
  <c r="B2456" i="3"/>
  <c r="D2456" i="34" s="1"/>
  <c r="B2464" i="3"/>
  <c r="D2464" i="34" s="1"/>
  <c r="B2472" i="3"/>
  <c r="D2472" i="34" s="1"/>
  <c r="B2480" i="3"/>
  <c r="D2480" i="34" s="1"/>
  <c r="B2488" i="3"/>
  <c r="D2488" i="34" s="1"/>
  <c r="B2496" i="3"/>
  <c r="D2496" i="34" s="1"/>
  <c r="B2504" i="3"/>
  <c r="D2504" i="34" s="1"/>
  <c r="B2512" i="3"/>
  <c r="D2512" i="34" s="1"/>
  <c r="B2520" i="3"/>
  <c r="D2520" i="34" s="1"/>
  <c r="B2528" i="3"/>
  <c r="D2528" i="34" s="1"/>
  <c r="B2536" i="3"/>
  <c r="D2536" i="34" s="1"/>
  <c r="B2544" i="3"/>
  <c r="D2544" i="34" s="1"/>
  <c r="B2552" i="3"/>
  <c r="D2552" i="34" s="1"/>
  <c r="B2560" i="3"/>
  <c r="D2560" i="34" s="1"/>
  <c r="B2568" i="3"/>
  <c r="D2568" i="34" s="1"/>
  <c r="B2576" i="3"/>
  <c r="D2576" i="34" s="1"/>
  <c r="B2584" i="3"/>
  <c r="D2584" i="34" s="1"/>
  <c r="B2592" i="3"/>
  <c r="D2592" i="34" s="1"/>
  <c r="B2600" i="3"/>
  <c r="D2600" i="34" s="1"/>
  <c r="B2608" i="3"/>
  <c r="D2608" i="34" s="1"/>
  <c r="B2616" i="3"/>
  <c r="D2616" i="34" s="1"/>
  <c r="B2624" i="3"/>
  <c r="D2624" i="34" s="1"/>
  <c r="B2632" i="3"/>
  <c r="D2632" i="34" s="1"/>
  <c r="B2640" i="3"/>
  <c r="D2640" i="34" s="1"/>
  <c r="B2648" i="3"/>
  <c r="D2648" i="34" s="1"/>
  <c r="B2656" i="3"/>
  <c r="D2656" i="34" s="1"/>
  <c r="B2664" i="3"/>
  <c r="D2664" i="34" s="1"/>
  <c r="B2672" i="3"/>
  <c r="D2672" i="34" s="1"/>
  <c r="B2680" i="3"/>
  <c r="D2680" i="34" s="1"/>
  <c r="B2688" i="3"/>
  <c r="D2688" i="34" s="1"/>
  <c r="B2696" i="3"/>
  <c r="D2696" i="34" s="1"/>
  <c r="B2704" i="3"/>
  <c r="D2704" i="34" s="1"/>
  <c r="B2712" i="3"/>
  <c r="D2712" i="34" s="1"/>
  <c r="B2720" i="3"/>
  <c r="D2720" i="34" s="1"/>
  <c r="B2728" i="3"/>
  <c r="D2728" i="34" s="1"/>
  <c r="B2736" i="3"/>
  <c r="D2736" i="34" s="1"/>
  <c r="B2744" i="3"/>
  <c r="D2744" i="34" s="1"/>
  <c r="B2752" i="3"/>
  <c r="D2752" i="34" s="1"/>
  <c r="B2760" i="3"/>
  <c r="D2760" i="34" s="1"/>
  <c r="B2768" i="3"/>
  <c r="D2768" i="34" s="1"/>
  <c r="B2776" i="3"/>
  <c r="D2776" i="34" s="1"/>
  <c r="B2784" i="3"/>
  <c r="D2784" i="34" s="1"/>
  <c r="B2792" i="3"/>
  <c r="D2792" i="34" s="1"/>
  <c r="B2800" i="3"/>
  <c r="D2800" i="34" s="1"/>
  <c r="B2808" i="3"/>
  <c r="D2808" i="34" s="1"/>
  <c r="B2816" i="3"/>
  <c r="D2816" i="34" s="1"/>
  <c r="B2824" i="3"/>
  <c r="D2824" i="34" s="1"/>
  <c r="B2832" i="3"/>
  <c r="D2832" i="34" s="1"/>
  <c r="B2840" i="3"/>
  <c r="D2840" i="34" s="1"/>
  <c r="B2848" i="3"/>
  <c r="D2848" i="34" s="1"/>
  <c r="B2856" i="3"/>
  <c r="D2856" i="34" s="1"/>
  <c r="B974" i="3"/>
  <c r="D974" i="34" s="1"/>
  <c r="B982" i="3"/>
  <c r="D982" i="34" s="1"/>
  <c r="B990" i="3"/>
  <c r="D990" i="34" s="1"/>
  <c r="B998" i="3"/>
  <c r="D998" i="34" s="1"/>
  <c r="B1006" i="3"/>
  <c r="D1006" i="34" s="1"/>
  <c r="B1014" i="3"/>
  <c r="D1014" i="34" s="1"/>
  <c r="B1022" i="3"/>
  <c r="D1022" i="34" s="1"/>
  <c r="B1030" i="3"/>
  <c r="D1030" i="34" s="1"/>
  <c r="B1038" i="3"/>
  <c r="D1038" i="34" s="1"/>
  <c r="B1046" i="3"/>
  <c r="D1046" i="34" s="1"/>
  <c r="B1054" i="3"/>
  <c r="D1054" i="34" s="1"/>
  <c r="B1062" i="3"/>
  <c r="D1062" i="34" s="1"/>
  <c r="B1070" i="3"/>
  <c r="D1070" i="34" s="1"/>
  <c r="B1078" i="3"/>
  <c r="D1078" i="34" s="1"/>
  <c r="B1086" i="3"/>
  <c r="D1086" i="34" s="1"/>
  <c r="B1094" i="3"/>
  <c r="D1094" i="34" s="1"/>
  <c r="B1102" i="3"/>
  <c r="D1102" i="34" s="1"/>
  <c r="B1110" i="3"/>
  <c r="D1110" i="34" s="1"/>
  <c r="B1118" i="3"/>
  <c r="D1118" i="34" s="1"/>
  <c r="B1126" i="3"/>
  <c r="D1126" i="34" s="1"/>
  <c r="B1134" i="3"/>
  <c r="D1134" i="34" s="1"/>
  <c r="B1142" i="3"/>
  <c r="D1142" i="34" s="1"/>
  <c r="B1150" i="3"/>
  <c r="D1150" i="34" s="1"/>
  <c r="B1158" i="3"/>
  <c r="D1158" i="34" s="1"/>
  <c r="B1166" i="3"/>
  <c r="D1166" i="34" s="1"/>
  <c r="B1174" i="3"/>
  <c r="D1174" i="34" s="1"/>
  <c r="B1182" i="3"/>
  <c r="D1182" i="34" s="1"/>
  <c r="B1190" i="3"/>
  <c r="D1190" i="34" s="1"/>
  <c r="B1198" i="3"/>
  <c r="D1198" i="34" s="1"/>
  <c r="B1206" i="3"/>
  <c r="D1206" i="34" s="1"/>
  <c r="B1214" i="3"/>
  <c r="D1214" i="34" s="1"/>
  <c r="B1222" i="3"/>
  <c r="D1222" i="34" s="1"/>
  <c r="B1230" i="3"/>
  <c r="D1230" i="34" s="1"/>
  <c r="B1238" i="3"/>
  <c r="D1238" i="34" s="1"/>
  <c r="B1246" i="3"/>
  <c r="D1246" i="34" s="1"/>
  <c r="B1254" i="3"/>
  <c r="D1254" i="34" s="1"/>
  <c r="B1262" i="3"/>
  <c r="D1262" i="34" s="1"/>
  <c r="B1270" i="3"/>
  <c r="D1270" i="34" s="1"/>
  <c r="B1278" i="3"/>
  <c r="D1278" i="34" s="1"/>
  <c r="B1286" i="3"/>
  <c r="D1286" i="34" s="1"/>
  <c r="B1294" i="3"/>
  <c r="D1294" i="34" s="1"/>
  <c r="B1302" i="3"/>
  <c r="D1302" i="34" s="1"/>
  <c r="B1310" i="3"/>
  <c r="D1310" i="34" s="1"/>
  <c r="B1318" i="3"/>
  <c r="D1318" i="34" s="1"/>
  <c r="B1326" i="3"/>
  <c r="D1326" i="34" s="1"/>
  <c r="B1334" i="3"/>
  <c r="D1334" i="34" s="1"/>
  <c r="B1342" i="3"/>
  <c r="D1342" i="34" s="1"/>
  <c r="B1350" i="3"/>
  <c r="D1350" i="34" s="1"/>
  <c r="B1358" i="3"/>
  <c r="D1358" i="34" s="1"/>
  <c r="B1366" i="3"/>
  <c r="D1366" i="34" s="1"/>
  <c r="B1374" i="3"/>
  <c r="D1374" i="34" s="1"/>
  <c r="B1382" i="3"/>
  <c r="D1382" i="34" s="1"/>
  <c r="B1390" i="3"/>
  <c r="D1390" i="34" s="1"/>
  <c r="B1398" i="3"/>
  <c r="D1398" i="34" s="1"/>
  <c r="B1406" i="3"/>
  <c r="D1406" i="34" s="1"/>
  <c r="B1414" i="3"/>
  <c r="D1414" i="34" s="1"/>
  <c r="B1422" i="3"/>
  <c r="D1422" i="34" s="1"/>
  <c r="B1430" i="3"/>
  <c r="D1430" i="34" s="1"/>
  <c r="B1438" i="3"/>
  <c r="D1438" i="34" s="1"/>
  <c r="B1446" i="3"/>
  <c r="D1446" i="34" s="1"/>
  <c r="B1454" i="3"/>
  <c r="D1454" i="34" s="1"/>
  <c r="B1462" i="3"/>
  <c r="D1462" i="34" s="1"/>
  <c r="B1470" i="3"/>
  <c r="D1470" i="34" s="1"/>
  <c r="B1478" i="3"/>
  <c r="D1478" i="34" s="1"/>
  <c r="B1486" i="3"/>
  <c r="D1486" i="34" s="1"/>
  <c r="B1494" i="3"/>
  <c r="D1494" i="34" s="1"/>
  <c r="B1502" i="3"/>
  <c r="D1502" i="34" s="1"/>
  <c r="B1510" i="3"/>
  <c r="D1510" i="34" s="1"/>
  <c r="B1518" i="3"/>
  <c r="D1518" i="34" s="1"/>
  <c r="B1526" i="3"/>
  <c r="D1526" i="34" s="1"/>
  <c r="B1534" i="3"/>
  <c r="D1534" i="34" s="1"/>
  <c r="B1542" i="3"/>
  <c r="D1542" i="34" s="1"/>
  <c r="B1550" i="3"/>
  <c r="D1550" i="34" s="1"/>
  <c r="B1558" i="3"/>
  <c r="D1558" i="34" s="1"/>
  <c r="B1566" i="3"/>
  <c r="D1566" i="34" s="1"/>
  <c r="B1574" i="3"/>
  <c r="D1574" i="34" s="1"/>
  <c r="B1582" i="3"/>
  <c r="D1582" i="34" s="1"/>
  <c r="B1590" i="3"/>
  <c r="D1590" i="34" s="1"/>
  <c r="B1598" i="3"/>
  <c r="D1598" i="34" s="1"/>
  <c r="B1606" i="3"/>
  <c r="D1606" i="34" s="1"/>
  <c r="B1614" i="3"/>
  <c r="D1614" i="34" s="1"/>
  <c r="B1622" i="3"/>
  <c r="D1622" i="34" s="1"/>
  <c r="B1630" i="3"/>
  <c r="D1630" i="34" s="1"/>
  <c r="B1638" i="3"/>
  <c r="D1638" i="34" s="1"/>
  <c r="B1646" i="3"/>
  <c r="D1646" i="34" s="1"/>
  <c r="B1654" i="3"/>
  <c r="D1654" i="34" s="1"/>
  <c r="B1662" i="3"/>
  <c r="D1662" i="34" s="1"/>
  <c r="B1670" i="3"/>
  <c r="D1670" i="34" s="1"/>
  <c r="B1678" i="3"/>
  <c r="D1678" i="34" s="1"/>
  <c r="B1686" i="3"/>
  <c r="D1686" i="34" s="1"/>
  <c r="B1694" i="3"/>
  <c r="D1694" i="34" s="1"/>
  <c r="B1702" i="3"/>
  <c r="D1702" i="34" s="1"/>
  <c r="B1710" i="3"/>
  <c r="D1710" i="34" s="1"/>
  <c r="B1718" i="3"/>
  <c r="D1718" i="34" s="1"/>
  <c r="B1726" i="3"/>
  <c r="D1726" i="34" s="1"/>
  <c r="B1734" i="3"/>
  <c r="D1734" i="34" s="1"/>
  <c r="B1742" i="3"/>
  <c r="D1742" i="34" s="1"/>
  <c r="B1750" i="3"/>
  <c r="D1750" i="34" s="1"/>
  <c r="B1758" i="3"/>
  <c r="D1758" i="34" s="1"/>
  <c r="B1766" i="3"/>
  <c r="D1766" i="34" s="1"/>
  <c r="B1774" i="3"/>
  <c r="D1774" i="34" s="1"/>
  <c r="B1782" i="3"/>
  <c r="D1782" i="34" s="1"/>
  <c r="B1790" i="3"/>
  <c r="D1790" i="34" s="1"/>
  <c r="B1798" i="3"/>
  <c r="D1798" i="34" s="1"/>
  <c r="B1806" i="3"/>
  <c r="D1806" i="34" s="1"/>
  <c r="B1814" i="3"/>
  <c r="D1814" i="34" s="1"/>
  <c r="B1822" i="3"/>
  <c r="D1822" i="34" s="1"/>
  <c r="B1830" i="3"/>
  <c r="D1830" i="34" s="1"/>
  <c r="B1838" i="3"/>
  <c r="D1838" i="34" s="1"/>
  <c r="B1846" i="3"/>
  <c r="D1846" i="34" s="1"/>
  <c r="B1854" i="3"/>
  <c r="D1854" i="34" s="1"/>
  <c r="B1862" i="3"/>
  <c r="D1862" i="34" s="1"/>
  <c r="B1870" i="3"/>
  <c r="D1870" i="34" s="1"/>
  <c r="B1878" i="3"/>
  <c r="D1878" i="34" s="1"/>
  <c r="B1886" i="3"/>
  <c r="D1886" i="34" s="1"/>
  <c r="B1894" i="3"/>
  <c r="D1894" i="34" s="1"/>
  <c r="B1902" i="3"/>
  <c r="D1902" i="34" s="1"/>
  <c r="B1910" i="3"/>
  <c r="D1910" i="34" s="1"/>
  <c r="B1918" i="3"/>
  <c r="D1918" i="34" s="1"/>
  <c r="B1926" i="3"/>
  <c r="D1926" i="34" s="1"/>
  <c r="B1934" i="3"/>
  <c r="D1934" i="34" s="1"/>
  <c r="B1942" i="3"/>
  <c r="D1942" i="34" s="1"/>
  <c r="B1950" i="3"/>
  <c r="D1950" i="34" s="1"/>
  <c r="B1958" i="3"/>
  <c r="D1958" i="34" s="1"/>
  <c r="B1966" i="3"/>
  <c r="D1966" i="34" s="1"/>
  <c r="B1974" i="3"/>
  <c r="D1974" i="34" s="1"/>
  <c r="B1982" i="3"/>
  <c r="D1982" i="34" s="1"/>
  <c r="B1990" i="3"/>
  <c r="D1990" i="34" s="1"/>
  <c r="B1998" i="3"/>
  <c r="D1998" i="34" s="1"/>
  <c r="B2006" i="3"/>
  <c r="D2006" i="34" s="1"/>
  <c r="B2014" i="3"/>
  <c r="D2014" i="34" s="1"/>
  <c r="B2022" i="3"/>
  <c r="D2022" i="34" s="1"/>
  <c r="B2030" i="3"/>
  <c r="D2030" i="34" s="1"/>
  <c r="B2038" i="3"/>
  <c r="D2038" i="34" s="1"/>
  <c r="B2046" i="3"/>
  <c r="D2046" i="34" s="1"/>
  <c r="B2054" i="3"/>
  <c r="D2054" i="34" s="1"/>
  <c r="B2062" i="3"/>
  <c r="D2062" i="34" s="1"/>
  <c r="B2070" i="3"/>
  <c r="D2070" i="34" s="1"/>
  <c r="B2078" i="3"/>
  <c r="D2078" i="34" s="1"/>
  <c r="B2086" i="3"/>
  <c r="D2086" i="34" s="1"/>
  <c r="B2094" i="3"/>
  <c r="D2094" i="34" s="1"/>
  <c r="B2102" i="3"/>
  <c r="D2102" i="34" s="1"/>
  <c r="B2110" i="3"/>
  <c r="D2110" i="34" s="1"/>
  <c r="B2118" i="3"/>
  <c r="D2118" i="34" s="1"/>
  <c r="B2126" i="3"/>
  <c r="D2126" i="34" s="1"/>
  <c r="B2134" i="3"/>
  <c r="D2134" i="34" s="1"/>
  <c r="B2142" i="3"/>
  <c r="D2142" i="34" s="1"/>
  <c r="B2150" i="3"/>
  <c r="D2150" i="34" s="1"/>
  <c r="B2158" i="3"/>
  <c r="D2158" i="34" s="1"/>
  <c r="B2166" i="3"/>
  <c r="D2166" i="34" s="1"/>
  <c r="B2174" i="3"/>
  <c r="D2174" i="34" s="1"/>
  <c r="B2182" i="3"/>
  <c r="D2182" i="34" s="1"/>
  <c r="B2190" i="3"/>
  <c r="D2190" i="34" s="1"/>
  <c r="B2198" i="3"/>
  <c r="D2198" i="34" s="1"/>
  <c r="B2206" i="3"/>
  <c r="D2206" i="34" s="1"/>
  <c r="B2214" i="3"/>
  <c r="D2214" i="34" s="1"/>
  <c r="B2222" i="3"/>
  <c r="D2222" i="34" s="1"/>
  <c r="B2230" i="3"/>
  <c r="D2230" i="34" s="1"/>
  <c r="B2238" i="3"/>
  <c r="D2238" i="34" s="1"/>
  <c r="B2246" i="3"/>
  <c r="D2246" i="34" s="1"/>
  <c r="B2254" i="3"/>
  <c r="D2254" i="34" s="1"/>
  <c r="B2262" i="3"/>
  <c r="D2262" i="34" s="1"/>
  <c r="B2270" i="3"/>
  <c r="D2270" i="34" s="1"/>
  <c r="B2278" i="3"/>
  <c r="D2278" i="34" s="1"/>
  <c r="B2286" i="3"/>
  <c r="D2286" i="34" s="1"/>
  <c r="B2294" i="3"/>
  <c r="D2294" i="34" s="1"/>
  <c r="B2302" i="3"/>
  <c r="D2302" i="34" s="1"/>
  <c r="B2310" i="3"/>
  <c r="D2310" i="34" s="1"/>
  <c r="B2318" i="3"/>
  <c r="D2318" i="34" s="1"/>
  <c r="B2326" i="3"/>
  <c r="D2326" i="34" s="1"/>
  <c r="B2334" i="3"/>
  <c r="D2334" i="34" s="1"/>
  <c r="B2342" i="3"/>
  <c r="D2342" i="34" s="1"/>
  <c r="B2350" i="3"/>
  <c r="D2350" i="34" s="1"/>
  <c r="B2358" i="3"/>
  <c r="D2358" i="34" s="1"/>
  <c r="B2366" i="3"/>
  <c r="D2366" i="34" s="1"/>
  <c r="B2374" i="3"/>
  <c r="D2374" i="34" s="1"/>
  <c r="B2382" i="3"/>
  <c r="D2382" i="34" s="1"/>
  <c r="B2390" i="3"/>
  <c r="D2390" i="34" s="1"/>
  <c r="B2398" i="3"/>
  <c r="D2398" i="34" s="1"/>
  <c r="B2406" i="3"/>
  <c r="D2406" i="34" s="1"/>
  <c r="B2414" i="3"/>
  <c r="D2414" i="34" s="1"/>
  <c r="B2422" i="3"/>
  <c r="D2422" i="34" s="1"/>
  <c r="B2430" i="3"/>
  <c r="D2430" i="34" s="1"/>
  <c r="B2438" i="3"/>
  <c r="D2438" i="34" s="1"/>
  <c r="B2446" i="3"/>
  <c r="D2446" i="34" s="1"/>
  <c r="B2454" i="3"/>
  <c r="D2454" i="34" s="1"/>
  <c r="B2462" i="3"/>
  <c r="D2462" i="34" s="1"/>
  <c r="B2470" i="3"/>
  <c r="D2470" i="34" s="1"/>
  <c r="B2478" i="3"/>
  <c r="D2478" i="34" s="1"/>
  <c r="B2486" i="3"/>
  <c r="D2486" i="34" s="1"/>
  <c r="B2494" i="3"/>
  <c r="D2494" i="34" s="1"/>
  <c r="B2502" i="3"/>
  <c r="D2502" i="34" s="1"/>
  <c r="B2510" i="3"/>
  <c r="D2510" i="34" s="1"/>
  <c r="B2518" i="3"/>
  <c r="D2518" i="34" s="1"/>
  <c r="B2526" i="3"/>
  <c r="D2526" i="34" s="1"/>
  <c r="B2534" i="3"/>
  <c r="D2534" i="34" s="1"/>
  <c r="B2542" i="3"/>
  <c r="D2542" i="34" s="1"/>
  <c r="B2550" i="3"/>
  <c r="D2550" i="34" s="1"/>
  <c r="B2558" i="3"/>
  <c r="D2558" i="34" s="1"/>
  <c r="B2566" i="3"/>
  <c r="D2566" i="34" s="1"/>
  <c r="B2574" i="3"/>
  <c r="D2574" i="34" s="1"/>
  <c r="B2582" i="3"/>
  <c r="D2582" i="34" s="1"/>
  <c r="B2590" i="3"/>
  <c r="D2590" i="34" s="1"/>
  <c r="B2598" i="3"/>
  <c r="D2598" i="34" s="1"/>
  <c r="B2606" i="3"/>
  <c r="D2606" i="34" s="1"/>
  <c r="B2614" i="3"/>
  <c r="D2614" i="34" s="1"/>
  <c r="B2622" i="3"/>
  <c r="D2622" i="34" s="1"/>
  <c r="B2630" i="3"/>
  <c r="D2630" i="34" s="1"/>
  <c r="B2638" i="3"/>
  <c r="D2638" i="34" s="1"/>
  <c r="B2646" i="3"/>
  <c r="D2646" i="34" s="1"/>
  <c r="B2654" i="3"/>
  <c r="D2654" i="34" s="1"/>
  <c r="B2662" i="3"/>
  <c r="D2662" i="34" s="1"/>
  <c r="B2670" i="3"/>
  <c r="D2670" i="34" s="1"/>
  <c r="B2678" i="3"/>
  <c r="D2678" i="34" s="1"/>
  <c r="B2686" i="3"/>
  <c r="D2686" i="34" s="1"/>
  <c r="B2694" i="3"/>
  <c r="D2694" i="34" s="1"/>
  <c r="B2702" i="3"/>
  <c r="D2702" i="34" s="1"/>
  <c r="B2710" i="3"/>
  <c r="D2710" i="34" s="1"/>
  <c r="B2718" i="3"/>
  <c r="D2718" i="34" s="1"/>
  <c r="B2726" i="3"/>
  <c r="D2726" i="34" s="1"/>
  <c r="B2734" i="3"/>
  <c r="D2734" i="34" s="1"/>
  <c r="B2742" i="3"/>
  <c r="D2742" i="34" s="1"/>
  <c r="B2750" i="3"/>
  <c r="D2750" i="34" s="1"/>
  <c r="B2758" i="3"/>
  <c r="D2758" i="34" s="1"/>
  <c r="B2766" i="3"/>
  <c r="D2766" i="34" s="1"/>
  <c r="B2774" i="3"/>
  <c r="D2774" i="34" s="1"/>
  <c r="B2782" i="3"/>
  <c r="D2782" i="34" s="1"/>
  <c r="B2790" i="3"/>
  <c r="D2790" i="34" s="1"/>
  <c r="B2798" i="3"/>
  <c r="D2798" i="34" s="1"/>
  <c r="B2806" i="3"/>
  <c r="D2806" i="34" s="1"/>
  <c r="B2814" i="3"/>
  <c r="D2814" i="34" s="1"/>
  <c r="B2822" i="3"/>
  <c r="D2822" i="34" s="1"/>
  <c r="B2830" i="3"/>
  <c r="D2830" i="34" s="1"/>
  <c r="B2838" i="3"/>
  <c r="D2838" i="34" s="1"/>
  <c r="B2846" i="3"/>
  <c r="D2846" i="34" s="1"/>
  <c r="B2854" i="3"/>
  <c r="D2854" i="34" s="1"/>
  <c r="B2862" i="3"/>
  <c r="D2862" i="34" s="1"/>
  <c r="B1703" i="4" l="1"/>
  <c r="B2266" i="4"/>
  <c r="B2695" i="4"/>
  <c r="B2749" i="4"/>
  <c r="B438" i="4"/>
  <c r="B759" i="4"/>
  <c r="B824" i="4"/>
  <c r="B583" i="4"/>
  <c r="B760" i="4"/>
  <c r="B301" i="4"/>
  <c r="B372" i="4"/>
  <c r="B435" i="4"/>
  <c r="B498" i="4"/>
  <c r="B634" i="4"/>
  <c r="B671" i="4"/>
  <c r="B775" i="4"/>
  <c r="B323" i="4"/>
  <c r="B365" i="4"/>
  <c r="B501" i="4"/>
  <c r="B568" i="4"/>
  <c r="B695" i="4"/>
  <c r="B839" i="4"/>
  <c r="B514" i="4"/>
  <c r="B696" i="4"/>
  <c r="B711" i="4"/>
  <c r="B888" i="4"/>
  <c r="B1089" i="4"/>
  <c r="B1180" i="4"/>
  <c r="B1375" i="4"/>
  <c r="B1439" i="4"/>
  <c r="B1471" i="4"/>
  <c r="B1503" i="4"/>
  <c r="B1583" i="4"/>
  <c r="B1639" i="4"/>
  <c r="B1708" i="4"/>
  <c r="B1720" i="4"/>
  <c r="B1752" i="4"/>
  <c r="B1803" i="4"/>
  <c r="B1824" i="4"/>
  <c r="B1880" i="4"/>
  <c r="B1952" i="4"/>
  <c r="B1995" i="4"/>
  <c r="B2005" i="4"/>
  <c r="B2013" i="4"/>
  <c r="B2069" i="4"/>
  <c r="B2077" i="4"/>
  <c r="B2117" i="4"/>
  <c r="B2157" i="4"/>
  <c r="B2181" i="4"/>
  <c r="B2205" i="4"/>
  <c r="B2221" i="4"/>
  <c r="B2246" i="4"/>
  <c r="B2248" i="4"/>
  <c r="B2253" i="4"/>
  <c r="B2269" i="4"/>
  <c r="B2365" i="4"/>
  <c r="B2381" i="4"/>
  <c r="B2677" i="4"/>
  <c r="B2685" i="4"/>
  <c r="B2686" i="4"/>
  <c r="B2691" i="4"/>
  <c r="B2693" i="4"/>
  <c r="B2702" i="4"/>
  <c r="B2709" i="4"/>
  <c r="B2717" i="4"/>
  <c r="B2723" i="4"/>
  <c r="B2725" i="4"/>
  <c r="B2726" i="4"/>
  <c r="B2733" i="4"/>
  <c r="B2735" i="4"/>
  <c r="B2741" i="4"/>
  <c r="B2742" i="4"/>
  <c r="B2747" i="4"/>
  <c r="B2758" i="4"/>
  <c r="B2771" i="4"/>
  <c r="B2773" i="4"/>
  <c r="B2777" i="4"/>
  <c r="B901" i="4"/>
  <c r="B905" i="4"/>
  <c r="B1109" i="4"/>
  <c r="B1183" i="4"/>
  <c r="B1199" i="4"/>
  <c r="B935" i="4"/>
  <c r="B999" i="4"/>
  <c r="B1159" i="4"/>
  <c r="B1207" i="4"/>
  <c r="B1237" i="4"/>
  <c r="B1242" i="4"/>
  <c r="B1244" i="4"/>
  <c r="B1247" i="4"/>
  <c r="B948" i="4"/>
  <c r="B990" i="4"/>
  <c r="B1047" i="4"/>
  <c r="B1071" i="4"/>
  <c r="B1119" i="4"/>
  <c r="B1143" i="4"/>
  <c r="B893" i="4"/>
  <c r="B952" i="4"/>
  <c r="B981" i="4"/>
  <c r="B1003" i="4"/>
  <c r="B1048" i="4"/>
  <c r="B1101" i="4"/>
  <c r="B2632" i="4"/>
  <c r="B412" i="4"/>
  <c r="B69" i="4"/>
  <c r="B320" i="4"/>
  <c r="B155" i="4"/>
  <c r="B165" i="4"/>
  <c r="B245" i="4"/>
  <c r="B1495" i="4"/>
  <c r="B2542" i="4"/>
  <c r="B2543" i="4"/>
  <c r="B2553" i="4"/>
  <c r="B2615" i="4"/>
  <c r="B2670" i="4"/>
  <c r="B2671" i="4"/>
  <c r="B2674" i="4"/>
  <c r="B2445" i="4"/>
  <c r="B2469" i="4"/>
  <c r="B2515" i="4"/>
  <c r="B2525" i="4"/>
  <c r="B2531" i="4"/>
  <c r="B2533" i="4"/>
  <c r="B2547" i="4"/>
  <c r="B2563" i="4"/>
  <c r="B2571" i="4"/>
  <c r="B2581" i="4"/>
  <c r="B2595" i="4"/>
  <c r="B2597" i="4"/>
  <c r="B2603" i="4"/>
  <c r="B2613" i="4"/>
  <c r="B2627" i="4"/>
  <c r="B2629" i="4"/>
  <c r="B2635" i="4"/>
  <c r="B2645" i="4"/>
  <c r="B2659" i="4"/>
  <c r="B2661" i="4"/>
  <c r="B2734" i="4"/>
  <c r="B2802" i="4"/>
  <c r="B2804" i="4"/>
  <c r="B495" i="4"/>
  <c r="B751" i="4"/>
  <c r="B1215" i="4"/>
  <c r="B1620" i="4"/>
  <c r="B1682" i="4"/>
  <c r="B1728" i="4"/>
  <c r="B2045" i="4"/>
  <c r="B2110" i="4"/>
  <c r="B2114" i="4"/>
  <c r="B2173" i="4"/>
  <c r="B2357" i="4"/>
  <c r="B2787" i="4"/>
  <c r="B2789" i="4"/>
  <c r="B2791" i="4"/>
  <c r="B2799" i="4"/>
  <c r="B2811" i="4"/>
  <c r="B2813" i="4"/>
  <c r="B2814" i="4"/>
  <c r="B2827" i="4"/>
  <c r="B2847" i="4"/>
  <c r="B2851" i="4"/>
  <c r="B2861" i="4"/>
  <c r="B1151" i="4"/>
  <c r="B1473" i="4"/>
  <c r="B1535" i="4"/>
  <c r="B1399" i="4"/>
  <c r="B2029" i="4"/>
  <c r="B2032" i="4"/>
  <c r="B2093" i="4"/>
  <c r="B2576" i="4"/>
  <c r="B2823" i="4"/>
  <c r="B919" i="4"/>
  <c r="B1447" i="4"/>
  <c r="B316" i="4"/>
  <c r="B37" i="4"/>
  <c r="B141" i="4"/>
  <c r="B94" i="4"/>
  <c r="B96" i="4"/>
  <c r="B100" i="4"/>
  <c r="B535" i="4"/>
  <c r="B599" i="4"/>
  <c r="B29" i="4"/>
  <c r="B30" i="4"/>
  <c r="B36" i="4"/>
  <c r="B157" i="4"/>
  <c r="B158" i="4"/>
  <c r="B162" i="4"/>
  <c r="B197" i="4"/>
  <c r="B221" i="4"/>
  <c r="B226" i="4"/>
  <c r="B267" i="4"/>
  <c r="B285" i="4"/>
  <c r="B291" i="4"/>
  <c r="B297" i="4"/>
  <c r="B300" i="4"/>
  <c r="B690" i="4"/>
  <c r="B727" i="4"/>
  <c r="B321" i="4"/>
  <c r="B269" i="4"/>
  <c r="B309" i="4"/>
  <c r="B386" i="4"/>
  <c r="B190" i="4"/>
  <c r="B237" i="4"/>
  <c r="B443" i="4"/>
  <c r="B591" i="4"/>
  <c r="B479" i="4"/>
  <c r="B523" i="4"/>
  <c r="B615" i="4"/>
  <c r="B639" i="4"/>
  <c r="B644" i="4"/>
  <c r="B769" i="4"/>
  <c r="B774" i="4"/>
  <c r="B807" i="4"/>
  <c r="B833" i="4"/>
  <c r="B1178" i="4"/>
  <c r="B1179" i="4"/>
  <c r="B1182" i="4"/>
  <c r="B1329" i="4"/>
  <c r="B1687" i="4"/>
  <c r="B1695" i="4"/>
  <c r="B2149" i="4"/>
  <c r="B2165" i="4"/>
  <c r="B2192" i="4"/>
  <c r="B2193" i="4"/>
  <c r="B2194" i="4"/>
  <c r="B2326" i="4"/>
  <c r="B2535" i="4"/>
  <c r="B2537" i="4"/>
  <c r="B2538" i="4"/>
  <c r="B2599" i="4"/>
  <c r="B2601" i="4"/>
  <c r="B2604" i="4"/>
  <c r="B2662" i="4"/>
  <c r="B2663" i="4"/>
  <c r="B2666" i="4"/>
  <c r="B2727" i="4"/>
  <c r="B2728" i="4"/>
  <c r="B2729" i="4"/>
  <c r="B2730" i="4"/>
  <c r="B2732" i="4"/>
  <c r="B2792" i="4"/>
  <c r="B2796" i="4"/>
  <c r="B2855" i="4"/>
  <c r="B2856" i="4"/>
  <c r="B2857" i="4"/>
  <c r="B2860" i="4"/>
  <c r="B708" i="4"/>
  <c r="B710" i="4"/>
  <c r="B783" i="4"/>
  <c r="B1231" i="4"/>
  <c r="B1319" i="4"/>
  <c r="B1320" i="4"/>
  <c r="B1393" i="4"/>
  <c r="B1736" i="4"/>
  <c r="B1744" i="4"/>
  <c r="B1747" i="4"/>
  <c r="B1750" i="4"/>
  <c r="B1751" i="4"/>
  <c r="B2255" i="4"/>
  <c r="B2545" i="4"/>
  <c r="B2546" i="4"/>
  <c r="B2548" i="4"/>
  <c r="B2609" i="4"/>
  <c r="B2718" i="4"/>
  <c r="B2737" i="4"/>
  <c r="B1287" i="4"/>
  <c r="B1295" i="4"/>
  <c r="B1303" i="4"/>
  <c r="B1308" i="4"/>
  <c r="B1784" i="4"/>
  <c r="B1800" i="4"/>
  <c r="B1808" i="4"/>
  <c r="B1814" i="4"/>
  <c r="B2349" i="4"/>
  <c r="B2373" i="4"/>
  <c r="B2374" i="4"/>
  <c r="B2379" i="4"/>
  <c r="B2556" i="4"/>
  <c r="B2584" i="4"/>
  <c r="B2617" i="4"/>
  <c r="B2639" i="4"/>
  <c r="B2678" i="4"/>
  <c r="B2679" i="4"/>
  <c r="B2680" i="4"/>
  <c r="B2681" i="4"/>
  <c r="B2744" i="4"/>
  <c r="B2748" i="4"/>
  <c r="B2774" i="4"/>
  <c r="B2808" i="4"/>
  <c r="B2812" i="4"/>
  <c r="B1327" i="4"/>
  <c r="B1351" i="4"/>
  <c r="B1359" i="4"/>
  <c r="B1371" i="4"/>
  <c r="B1848" i="4"/>
  <c r="B1864" i="4"/>
  <c r="B1876" i="4"/>
  <c r="B2389" i="4"/>
  <c r="B2437" i="4"/>
  <c r="B2441" i="4"/>
  <c r="B2528" i="4"/>
  <c r="B2555" i="4"/>
  <c r="B2561" i="4"/>
  <c r="B2623" i="4"/>
  <c r="B2628" i="4"/>
  <c r="B2687" i="4"/>
  <c r="B2689" i="4"/>
  <c r="B2692" i="4"/>
  <c r="B2753" i="4"/>
  <c r="B2782" i="4"/>
  <c r="B2798" i="4"/>
  <c r="B2815" i="4"/>
  <c r="B2816" i="4"/>
  <c r="B2818" i="4"/>
  <c r="B897" i="4"/>
  <c r="B903" i="4"/>
  <c r="B1073" i="4"/>
  <c r="B1423" i="4"/>
  <c r="B1431" i="4"/>
  <c r="B1435" i="4"/>
  <c r="B1797" i="4"/>
  <c r="B1928" i="4"/>
  <c r="B1940" i="4"/>
  <c r="B1942" i="4"/>
  <c r="B1943" i="4"/>
  <c r="B2293" i="4"/>
  <c r="B2453" i="4"/>
  <c r="B2503" i="4"/>
  <c r="B2505" i="4"/>
  <c r="B2507" i="4"/>
  <c r="B2508" i="4"/>
  <c r="B2567" i="4"/>
  <c r="B2569" i="4"/>
  <c r="B2570" i="4"/>
  <c r="B2630" i="4"/>
  <c r="B2636" i="4"/>
  <c r="B2696" i="4"/>
  <c r="B2697" i="4"/>
  <c r="B2759" i="4"/>
  <c r="B2764" i="4"/>
  <c r="B2822" i="4"/>
  <c r="B2828" i="4"/>
  <c r="B983" i="4"/>
  <c r="B985" i="4"/>
  <c r="B986" i="4"/>
  <c r="B1455" i="4"/>
  <c r="B1498" i="4"/>
  <c r="B1499" i="4"/>
  <c r="B1500" i="4"/>
  <c r="B1657" i="4"/>
  <c r="B1858" i="4"/>
  <c r="B1960" i="4"/>
  <c r="B1989" i="4"/>
  <c r="B1997" i="4"/>
  <c r="B2001" i="4"/>
  <c r="B2004" i="4"/>
  <c r="B2280" i="4"/>
  <c r="B2544" i="4"/>
  <c r="B2574" i="4"/>
  <c r="B2575" i="4"/>
  <c r="B2578" i="4"/>
  <c r="B2580" i="4"/>
  <c r="B2641" i="4"/>
  <c r="B2642" i="4"/>
  <c r="B2703" i="4"/>
  <c r="B2704" i="4"/>
  <c r="B2750" i="4"/>
  <c r="B2766" i="4"/>
  <c r="B2768" i="4"/>
  <c r="B2769" i="4"/>
  <c r="B2830" i="4"/>
  <c r="B2831" i="4"/>
  <c r="B2832" i="4"/>
  <c r="B855" i="4"/>
  <c r="B1031" i="4"/>
  <c r="B1049" i="4"/>
  <c r="B1050" i="4"/>
  <c r="B1054" i="4"/>
  <c r="B1487" i="4"/>
  <c r="B1493" i="4"/>
  <c r="B1543" i="4"/>
  <c r="B1562" i="4"/>
  <c r="B1563" i="4"/>
  <c r="B1564" i="4"/>
  <c r="B1922" i="4"/>
  <c r="B2037" i="4"/>
  <c r="B2053" i="4"/>
  <c r="B2061" i="4"/>
  <c r="B2062" i="4"/>
  <c r="B2065" i="4"/>
  <c r="B2142" i="4"/>
  <c r="B2317" i="4"/>
  <c r="B2320" i="4"/>
  <c r="B2485" i="4"/>
  <c r="B2521" i="4"/>
  <c r="B2522" i="4"/>
  <c r="B2524" i="4"/>
  <c r="B2582" i="4"/>
  <c r="B2583" i="4"/>
  <c r="B2588" i="4"/>
  <c r="B2616" i="4"/>
  <c r="B2647" i="4"/>
  <c r="B2650" i="4"/>
  <c r="B2711" i="4"/>
  <c r="B2712" i="4"/>
  <c r="B2713" i="4"/>
  <c r="B2776" i="4"/>
  <c r="B2839" i="4"/>
  <c r="B2840" i="4"/>
  <c r="B2841" i="4"/>
  <c r="B551" i="4"/>
  <c r="B579" i="4"/>
  <c r="B582" i="4"/>
  <c r="B655" i="4"/>
  <c r="B1118" i="4"/>
  <c r="B1335" i="4"/>
  <c r="B1591" i="4"/>
  <c r="B1634" i="4"/>
  <c r="B2085" i="4"/>
  <c r="B2101" i="4"/>
  <c r="B2125" i="4"/>
  <c r="B2129" i="4"/>
  <c r="B2206" i="4"/>
  <c r="B2408" i="4"/>
  <c r="B2526" i="4"/>
  <c r="B2530" i="4"/>
  <c r="B2591" i="4"/>
  <c r="B2593" i="4"/>
  <c r="B2594" i="4"/>
  <c r="B2655" i="4"/>
  <c r="B2658" i="4"/>
  <c r="B2660" i="4"/>
  <c r="B2719" i="4"/>
  <c r="B2722" i="4"/>
  <c r="B2784" i="4"/>
  <c r="B2785" i="4"/>
  <c r="B2786" i="4"/>
  <c r="B2849" i="4"/>
  <c r="B8" i="4"/>
  <c r="B6" i="4"/>
  <c r="B45" i="4"/>
  <c r="B26" i="4"/>
  <c r="B88" i="4"/>
  <c r="B91" i="4"/>
  <c r="B153" i="4"/>
  <c r="B191" i="4"/>
  <c r="B217" i="4"/>
  <c r="B218" i="4"/>
  <c r="B246" i="4"/>
  <c r="B282" i="4"/>
  <c r="B283" i="4"/>
  <c r="B41" i="4"/>
  <c r="B99" i="4"/>
  <c r="B102" i="4"/>
  <c r="B106" i="4"/>
  <c r="B143" i="4"/>
  <c r="B166" i="4"/>
  <c r="B230" i="4"/>
  <c r="B235" i="4"/>
  <c r="B40" i="4"/>
  <c r="B43" i="4"/>
  <c r="B49" i="4"/>
  <c r="B87" i="4"/>
  <c r="B114" i="4"/>
  <c r="B169" i="4"/>
  <c r="B174" i="4"/>
  <c r="B179" i="4"/>
  <c r="B240" i="4"/>
  <c r="B241" i="4"/>
  <c r="B244" i="4"/>
  <c r="B288" i="4"/>
  <c r="B324" i="4"/>
  <c r="B54" i="4"/>
  <c r="B56" i="4"/>
  <c r="B95" i="4"/>
  <c r="B121" i="4"/>
  <c r="B122" i="4"/>
  <c r="B182" i="4"/>
  <c r="B184" i="4"/>
  <c r="B186" i="4"/>
  <c r="B187" i="4"/>
  <c r="B248" i="4"/>
  <c r="B252" i="4"/>
  <c r="B39" i="4"/>
  <c r="B65" i="4"/>
  <c r="B66" i="4"/>
  <c r="B103" i="4"/>
  <c r="B126" i="4"/>
  <c r="B128" i="4"/>
  <c r="B130" i="4"/>
  <c r="B131" i="4"/>
  <c r="B192" i="4"/>
  <c r="B195" i="4"/>
  <c r="B196" i="4"/>
  <c r="B257" i="4"/>
  <c r="B260" i="4"/>
  <c r="B265" i="4"/>
  <c r="B303" i="4"/>
  <c r="B38" i="4"/>
  <c r="B47" i="4"/>
  <c r="B72" i="4"/>
  <c r="B73" i="4"/>
  <c r="B111" i="4"/>
  <c r="B120" i="4"/>
  <c r="B137" i="4"/>
  <c r="B138" i="4"/>
  <c r="B198" i="4"/>
  <c r="B200" i="4"/>
  <c r="B201" i="4"/>
  <c r="B202" i="4"/>
  <c r="B203" i="4"/>
  <c r="B268" i="4"/>
  <c r="B20" i="4"/>
  <c r="B55" i="4"/>
  <c r="B82" i="4"/>
  <c r="B119" i="4"/>
  <c r="B142" i="4"/>
  <c r="B148" i="4"/>
  <c r="B183" i="4"/>
  <c r="B206" i="4"/>
  <c r="B209" i="4"/>
  <c r="B210" i="4"/>
  <c r="B270" i="4"/>
  <c r="B272" i="4"/>
  <c r="B273" i="4"/>
  <c r="B274" i="4"/>
  <c r="B276" i="4"/>
  <c r="B287" i="4"/>
  <c r="B310" i="4"/>
  <c r="B312" i="4"/>
  <c r="B313" i="4"/>
  <c r="B314" i="4"/>
  <c r="B315" i="4"/>
  <c r="B405" i="4"/>
  <c r="B414" i="4"/>
  <c r="B430" i="4"/>
  <c r="B439" i="4"/>
  <c r="B442" i="4"/>
  <c r="B490" i="4"/>
  <c r="B508" i="4"/>
  <c r="B513" i="4"/>
  <c r="B516" i="4"/>
  <c r="B565" i="4"/>
  <c r="B569" i="4"/>
  <c r="B571" i="4"/>
  <c r="B620" i="4"/>
  <c r="B626" i="4"/>
  <c r="B629" i="4"/>
  <c r="B633" i="4"/>
  <c r="B635" i="4"/>
  <c r="B636" i="4"/>
  <c r="B638" i="4"/>
  <c r="B682" i="4"/>
  <c r="B699" i="4"/>
  <c r="B700" i="4"/>
  <c r="B702" i="4"/>
  <c r="B746" i="4"/>
  <c r="B752" i="4"/>
  <c r="B764" i="4"/>
  <c r="B766" i="4"/>
  <c r="B816" i="4"/>
  <c r="B821" i="4"/>
  <c r="B828" i="4"/>
  <c r="B830" i="4"/>
  <c r="B874" i="4"/>
  <c r="B885" i="4"/>
  <c r="B889" i="4"/>
  <c r="B892" i="4"/>
  <c r="B959" i="4"/>
  <c r="B960" i="4"/>
  <c r="B376" i="4"/>
  <c r="B421" i="4"/>
  <c r="B440" i="4"/>
  <c r="B446" i="4"/>
  <c r="B449" i="4"/>
  <c r="B487" i="4"/>
  <c r="B572" i="4"/>
  <c r="B576" i="4"/>
  <c r="B578" i="4"/>
  <c r="B581" i="4"/>
  <c r="B585" i="4"/>
  <c r="B640" i="4"/>
  <c r="B645" i="4"/>
  <c r="B651" i="4"/>
  <c r="B654" i="4"/>
  <c r="B709" i="4"/>
  <c r="B713" i="4"/>
  <c r="B715" i="4"/>
  <c r="B716" i="4"/>
  <c r="B718" i="4"/>
  <c r="B762" i="4"/>
  <c r="B777" i="4"/>
  <c r="B779" i="4"/>
  <c r="B782" i="4"/>
  <c r="B826" i="4"/>
  <c r="B832" i="4"/>
  <c r="B841" i="4"/>
  <c r="B843" i="4"/>
  <c r="B844" i="4"/>
  <c r="B846" i="4"/>
  <c r="B890" i="4"/>
  <c r="B909" i="4"/>
  <c r="B913" i="4"/>
  <c r="B302" i="4"/>
  <c r="B326" i="4"/>
  <c r="B328" i="4"/>
  <c r="B329" i="4"/>
  <c r="B332" i="4"/>
  <c r="B366" i="4"/>
  <c r="B393" i="4"/>
  <c r="B399" i="4"/>
  <c r="B409" i="4"/>
  <c r="B411" i="4"/>
  <c r="B420" i="4"/>
  <c r="B448" i="4"/>
  <c r="B459" i="4"/>
  <c r="B525" i="4"/>
  <c r="B584" i="4"/>
  <c r="B589" i="4"/>
  <c r="B593" i="4"/>
  <c r="B595" i="4"/>
  <c r="B642" i="4"/>
  <c r="B653" i="4"/>
  <c r="B659" i="4"/>
  <c r="B660" i="4"/>
  <c r="B662" i="4"/>
  <c r="B717" i="4"/>
  <c r="B721" i="4"/>
  <c r="B724" i="4"/>
  <c r="B726" i="4"/>
  <c r="B770" i="4"/>
  <c r="B787" i="4"/>
  <c r="B790" i="4"/>
  <c r="B840" i="4"/>
  <c r="B849" i="4"/>
  <c r="B852" i="4"/>
  <c r="B898" i="4"/>
  <c r="B912" i="4"/>
  <c r="B917" i="4"/>
  <c r="B923" i="4"/>
  <c r="B926" i="4"/>
  <c r="B319" i="4"/>
  <c r="B334" i="4"/>
  <c r="B340" i="4"/>
  <c r="B345" i="4"/>
  <c r="B346" i="4"/>
  <c r="B347" i="4"/>
  <c r="B348" i="4"/>
  <c r="B392" i="4"/>
  <c r="B415" i="4"/>
  <c r="B417" i="4"/>
  <c r="B418" i="4"/>
  <c r="B429" i="4"/>
  <c r="B477" i="4"/>
  <c r="B503" i="4"/>
  <c r="B511" i="4"/>
  <c r="B530" i="4"/>
  <c r="B537" i="4"/>
  <c r="B542" i="4"/>
  <c r="B592" i="4"/>
  <c r="B594" i="4"/>
  <c r="B597" i="4"/>
  <c r="B650" i="4"/>
  <c r="B661" i="4"/>
  <c r="B665" i="4"/>
  <c r="B667" i="4"/>
  <c r="B720" i="4"/>
  <c r="B725" i="4"/>
  <c r="B729" i="4"/>
  <c r="B731" i="4"/>
  <c r="B732" i="4"/>
  <c r="B734" i="4"/>
  <c r="B778" i="4"/>
  <c r="B789" i="4"/>
  <c r="B795" i="4"/>
  <c r="B796" i="4"/>
  <c r="B798" i="4"/>
  <c r="B853" i="4"/>
  <c r="B857" i="4"/>
  <c r="B860" i="4"/>
  <c r="B914" i="4"/>
  <c r="B931" i="4"/>
  <c r="B934" i="4"/>
  <c r="B337" i="4"/>
  <c r="B350" i="4"/>
  <c r="B354" i="4"/>
  <c r="B355" i="4"/>
  <c r="B382" i="4"/>
  <c r="B400" i="4"/>
  <c r="B426" i="4"/>
  <c r="B456" i="4"/>
  <c r="B464" i="4"/>
  <c r="B472" i="4"/>
  <c r="B532" i="4"/>
  <c r="B541" i="4"/>
  <c r="B545" i="4"/>
  <c r="B600" i="4"/>
  <c r="B605" i="4"/>
  <c r="B611" i="4"/>
  <c r="B669" i="4"/>
  <c r="B675" i="4"/>
  <c r="B676" i="4"/>
  <c r="B678" i="4"/>
  <c r="B733" i="4"/>
  <c r="B737" i="4"/>
  <c r="B740" i="4"/>
  <c r="B742" i="4"/>
  <c r="B786" i="4"/>
  <c r="B803" i="4"/>
  <c r="B806" i="4"/>
  <c r="B850" i="4"/>
  <c r="B856" i="4"/>
  <c r="B865" i="4"/>
  <c r="B868" i="4"/>
  <c r="B933" i="4"/>
  <c r="B943" i="4"/>
  <c r="B945" i="4"/>
  <c r="B358" i="4"/>
  <c r="B362" i="4"/>
  <c r="B363" i="4"/>
  <c r="B364" i="4"/>
  <c r="B416" i="4"/>
  <c r="B436" i="4"/>
  <c r="B445" i="4"/>
  <c r="B471" i="4"/>
  <c r="B494" i="4"/>
  <c r="B540" i="4"/>
  <c r="B546" i="4"/>
  <c r="B549" i="4"/>
  <c r="B553" i="4"/>
  <c r="B608" i="4"/>
  <c r="B613" i="4"/>
  <c r="B617" i="4"/>
  <c r="B619" i="4"/>
  <c r="B666" i="4"/>
  <c r="B677" i="4"/>
  <c r="B683" i="4"/>
  <c r="B684" i="4"/>
  <c r="B686" i="4"/>
  <c r="B745" i="4"/>
  <c r="B748" i="4"/>
  <c r="B750" i="4"/>
  <c r="B794" i="4"/>
  <c r="B805" i="4"/>
  <c r="B811" i="4"/>
  <c r="B858" i="4"/>
  <c r="B864" i="4"/>
  <c r="B873" i="4"/>
  <c r="B875" i="4"/>
  <c r="B876" i="4"/>
  <c r="B920" i="4"/>
  <c r="B941" i="4"/>
  <c r="B304" i="4"/>
  <c r="B308" i="4"/>
  <c r="B335" i="4"/>
  <c r="B368" i="4"/>
  <c r="B371" i="4"/>
  <c r="B406" i="4"/>
  <c r="B424" i="4"/>
  <c r="B444" i="4"/>
  <c r="B485" i="4"/>
  <c r="B493" i="4"/>
  <c r="B497" i="4"/>
  <c r="B557" i="4"/>
  <c r="B563" i="4"/>
  <c r="B566" i="4"/>
  <c r="B612" i="4"/>
  <c r="B618" i="4"/>
  <c r="B625" i="4"/>
  <c r="B630" i="4"/>
  <c r="B674" i="4"/>
  <c r="B680" i="4"/>
  <c r="B692" i="4"/>
  <c r="B738" i="4"/>
  <c r="B749" i="4"/>
  <c r="B758" i="4"/>
  <c r="B808" i="4"/>
  <c r="B813" i="4"/>
  <c r="B817" i="4"/>
  <c r="B819" i="4"/>
  <c r="B820" i="4"/>
  <c r="B866" i="4"/>
  <c r="B877" i="4"/>
  <c r="B881" i="4"/>
  <c r="B883" i="4"/>
  <c r="B973" i="4"/>
  <c r="B978" i="4"/>
  <c r="B979" i="4"/>
  <c r="B980" i="4"/>
  <c r="B1037" i="4"/>
  <c r="B1041" i="4"/>
  <c r="B1043" i="4"/>
  <c r="B1044" i="4"/>
  <c r="B1046" i="4"/>
  <c r="B1093" i="4"/>
  <c r="B1108" i="4"/>
  <c r="B1120" i="4"/>
  <c r="B1129" i="4"/>
  <c r="B1165" i="4"/>
  <c r="B1174" i="4"/>
  <c r="B1193" i="4"/>
  <c r="B1229" i="4"/>
  <c r="B1248" i="4"/>
  <c r="B1257" i="4"/>
  <c r="B1293" i="4"/>
  <c r="B1299" i="4"/>
  <c r="B1300" i="4"/>
  <c r="B1302" i="4"/>
  <c r="B1321" i="4"/>
  <c r="B1362" i="4"/>
  <c r="B1364" i="4"/>
  <c r="B1366" i="4"/>
  <c r="B1376" i="4"/>
  <c r="B1385" i="4"/>
  <c r="B1421" i="4"/>
  <c r="B1424" i="4"/>
  <c r="B1426" i="4"/>
  <c r="B1428" i="4"/>
  <c r="B1430" i="4"/>
  <c r="B1465" i="4"/>
  <c r="B1488" i="4"/>
  <c r="B1490" i="4"/>
  <c r="B1491" i="4"/>
  <c r="B1494" i="4"/>
  <c r="B1540" i="4"/>
  <c r="B1552" i="4"/>
  <c r="B1554" i="4"/>
  <c r="B1555" i="4"/>
  <c r="B1558" i="4"/>
  <c r="B968" i="4"/>
  <c r="B993" i="4"/>
  <c r="B994" i="4"/>
  <c r="B995" i="4"/>
  <c r="B998" i="4"/>
  <c r="B1053" i="4"/>
  <c r="B1059" i="4"/>
  <c r="B1060" i="4"/>
  <c r="B1061" i="4"/>
  <c r="B1122" i="4"/>
  <c r="B1124" i="4"/>
  <c r="B1127" i="4"/>
  <c r="B1145" i="4"/>
  <c r="B1181" i="4"/>
  <c r="B1186" i="4"/>
  <c r="B1190" i="4"/>
  <c r="B1209" i="4"/>
  <c r="B1245" i="4"/>
  <c r="B1251" i="4"/>
  <c r="B1252" i="4"/>
  <c r="B1254" i="4"/>
  <c r="B1309" i="4"/>
  <c r="B1314" i="4"/>
  <c r="B1316" i="4"/>
  <c r="B1318" i="4"/>
  <c r="B1328" i="4"/>
  <c r="B1378" i="4"/>
  <c r="B1379" i="4"/>
  <c r="B1382" i="4"/>
  <c r="B1392" i="4"/>
  <c r="B1401" i="4"/>
  <c r="B1437" i="4"/>
  <c r="B1442" i="4"/>
  <c r="B1443" i="4"/>
  <c r="B1446" i="4"/>
  <c r="B1481" i="4"/>
  <c r="B1501" i="4"/>
  <c r="B1504" i="4"/>
  <c r="B1507" i="4"/>
  <c r="B1508" i="4"/>
  <c r="B1510" i="4"/>
  <c r="B1568" i="4"/>
  <c r="B1570" i="4"/>
  <c r="B1571" i="4"/>
  <c r="B1574" i="4"/>
  <c r="B1593" i="4"/>
  <c r="B938" i="4"/>
  <c r="B939" i="4"/>
  <c r="B940" i="4"/>
  <c r="B976" i="4"/>
  <c r="B1004" i="4"/>
  <c r="B1040" i="4"/>
  <c r="B1067" i="4"/>
  <c r="B1069" i="4"/>
  <c r="B1134" i="4"/>
  <c r="B1153" i="4"/>
  <c r="B1189" i="4"/>
  <c r="B1194" i="4"/>
  <c r="B1195" i="4"/>
  <c r="B1217" i="4"/>
  <c r="B1253" i="4"/>
  <c r="B1258" i="4"/>
  <c r="B1259" i="4"/>
  <c r="B1260" i="4"/>
  <c r="B1281" i="4"/>
  <c r="B1317" i="4"/>
  <c r="B1323" i="4"/>
  <c r="B1324" i="4"/>
  <c r="B1326" i="4"/>
  <c r="B1381" i="4"/>
  <c r="B1386" i="4"/>
  <c r="B1387" i="4"/>
  <c r="B1388" i="4"/>
  <c r="B1390" i="4"/>
  <c r="B1400" i="4"/>
  <c r="B1450" i="4"/>
  <c r="B1451" i="4"/>
  <c r="B1452" i="4"/>
  <c r="B1454" i="4"/>
  <c r="B1489" i="4"/>
  <c r="B1514" i="4"/>
  <c r="B1515" i="4"/>
  <c r="B1518" i="4"/>
  <c r="B1573" i="4"/>
  <c r="B1578" i="4"/>
  <c r="B1580" i="4"/>
  <c r="B1582" i="4"/>
  <c r="B1601" i="4"/>
  <c r="B946" i="4"/>
  <c r="B947" i="4"/>
  <c r="B1002" i="4"/>
  <c r="B1005" i="4"/>
  <c r="B1010" i="4"/>
  <c r="B1011" i="4"/>
  <c r="B1012" i="4"/>
  <c r="B1068" i="4"/>
  <c r="B1080" i="4"/>
  <c r="B1082" i="4"/>
  <c r="B1084" i="4"/>
  <c r="B1138" i="4"/>
  <c r="B1139" i="4"/>
  <c r="B1152" i="4"/>
  <c r="B1161" i="4"/>
  <c r="B1203" i="4"/>
  <c r="B1204" i="4"/>
  <c r="B1225" i="4"/>
  <c r="B1261" i="4"/>
  <c r="B1267" i="4"/>
  <c r="B1268" i="4"/>
  <c r="B1270" i="4"/>
  <c r="B1325" i="4"/>
  <c r="B1330" i="4"/>
  <c r="B1334" i="4"/>
  <c r="B1344" i="4"/>
  <c r="B1394" i="4"/>
  <c r="B1395" i="4"/>
  <c r="B1398" i="4"/>
  <c r="B1408" i="4"/>
  <c r="B1417" i="4"/>
  <c r="B1458" i="4"/>
  <c r="B1459" i="4"/>
  <c r="B1462" i="4"/>
  <c r="B1497" i="4"/>
  <c r="B1517" i="4"/>
  <c r="B1522" i="4"/>
  <c r="B1523" i="4"/>
  <c r="B1524" i="4"/>
  <c r="B1545" i="4"/>
  <c r="B1581" i="4"/>
  <c r="B1584" i="4"/>
  <c r="B1586" i="4"/>
  <c r="B1588" i="4"/>
  <c r="B1590" i="4"/>
  <c r="B953" i="4"/>
  <c r="B954" i="4"/>
  <c r="B955" i="4"/>
  <c r="B958" i="4"/>
  <c r="B992" i="4"/>
  <c r="B1013" i="4"/>
  <c r="B1018" i="4"/>
  <c r="B1019" i="4"/>
  <c r="B1020" i="4"/>
  <c r="B1022" i="4"/>
  <c r="B1077" i="4"/>
  <c r="B1079" i="4"/>
  <c r="B1105" i="4"/>
  <c r="B1141" i="4"/>
  <c r="B1147" i="4"/>
  <c r="B1148" i="4"/>
  <c r="B1150" i="4"/>
  <c r="B1169" i="4"/>
  <c r="B1211" i="4"/>
  <c r="B1212" i="4"/>
  <c r="B1214" i="4"/>
  <c r="B1233" i="4"/>
  <c r="B1269" i="4"/>
  <c r="B1275" i="4"/>
  <c r="B1278" i="4"/>
  <c r="B1288" i="4"/>
  <c r="B1297" i="4"/>
  <c r="B1338" i="4"/>
  <c r="B1339" i="4"/>
  <c r="B1340" i="4"/>
  <c r="B1352" i="4"/>
  <c r="B1361" i="4"/>
  <c r="B1397" i="4"/>
  <c r="B1404" i="4"/>
  <c r="B1406" i="4"/>
  <c r="B1425" i="4"/>
  <c r="B1461" i="4"/>
  <c r="B1464" i="4"/>
  <c r="B1467" i="4"/>
  <c r="B1468" i="4"/>
  <c r="B1470" i="4"/>
  <c r="B1525" i="4"/>
  <c r="B1528" i="4"/>
  <c r="B1530" i="4"/>
  <c r="B1531" i="4"/>
  <c r="B1534" i="4"/>
  <c r="B1589" i="4"/>
  <c r="B1594" i="4"/>
  <c r="B1595" i="4"/>
  <c r="B1598" i="4"/>
  <c r="B900" i="4"/>
  <c r="B936" i="4"/>
  <c r="B957" i="4"/>
  <c r="B962" i="4"/>
  <c r="B963" i="4"/>
  <c r="B964" i="4"/>
  <c r="B1021" i="4"/>
  <c r="B1025" i="4"/>
  <c r="B1027" i="4"/>
  <c r="B1028" i="4"/>
  <c r="B1030" i="4"/>
  <c r="B1087" i="4"/>
  <c r="B1096" i="4"/>
  <c r="B1098" i="4"/>
  <c r="B1100" i="4"/>
  <c r="B1104" i="4"/>
  <c r="B1149" i="4"/>
  <c r="B1158" i="4"/>
  <c r="B1168" i="4"/>
  <c r="B1213" i="4"/>
  <c r="B1232" i="4"/>
  <c r="B1241" i="4"/>
  <c r="B1274" i="4"/>
  <c r="B1277" i="4"/>
  <c r="B1283" i="4"/>
  <c r="B1296" i="4"/>
  <c r="B1305" i="4"/>
  <c r="B1341" i="4"/>
  <c r="B1346" i="4"/>
  <c r="B1347" i="4"/>
  <c r="B1348" i="4"/>
  <c r="B1369" i="4"/>
  <c r="B1405" i="4"/>
  <c r="B1411" i="4"/>
  <c r="B1412" i="4"/>
  <c r="B1414" i="4"/>
  <c r="B1449" i="4"/>
  <c r="B1469" i="4"/>
  <c r="B1472" i="4"/>
  <c r="B1475" i="4"/>
  <c r="B1476" i="4"/>
  <c r="B1478" i="4"/>
  <c r="B1533" i="4"/>
  <c r="B1536" i="4"/>
  <c r="B1538" i="4"/>
  <c r="B1539" i="4"/>
  <c r="B1607" i="4"/>
  <c r="B1608" i="4"/>
  <c r="B1611" i="4"/>
  <c r="B1614" i="4"/>
  <c r="B944" i="4"/>
  <c r="B969" i="4"/>
  <c r="B970" i="4"/>
  <c r="B971" i="4"/>
  <c r="B1008" i="4"/>
  <c r="B1029" i="4"/>
  <c r="B1033" i="4"/>
  <c r="B1035" i="4"/>
  <c r="B1036" i="4"/>
  <c r="B1038" i="4"/>
  <c r="B1095" i="4"/>
  <c r="B1102" i="4"/>
  <c r="B1112" i="4"/>
  <c r="B1157" i="4"/>
  <c r="B1166" i="4"/>
  <c r="B1176" i="4"/>
  <c r="B1221" i="4"/>
  <c r="B1230" i="4"/>
  <c r="B1240" i="4"/>
  <c r="B1282" i="4"/>
  <c r="B1285" i="4"/>
  <c r="B1290" i="4"/>
  <c r="B1292" i="4"/>
  <c r="B1294" i="4"/>
  <c r="B1304" i="4"/>
  <c r="B1313" i="4"/>
  <c r="B1354" i="4"/>
  <c r="B1355" i="4"/>
  <c r="B1358" i="4"/>
  <c r="B1377" i="4"/>
  <c r="B1413" i="4"/>
  <c r="B1418" i="4"/>
  <c r="B1419" i="4"/>
  <c r="B1420" i="4"/>
  <c r="B1441" i="4"/>
  <c r="B1457" i="4"/>
  <c r="B1477" i="4"/>
  <c r="B1482" i="4"/>
  <c r="B1483" i="4"/>
  <c r="B1484" i="4"/>
  <c r="B1521" i="4"/>
  <c r="B1532" i="4"/>
  <c r="B1541" i="4"/>
  <c r="B1544" i="4"/>
  <c r="B1546" i="4"/>
  <c r="B1547" i="4"/>
  <c r="B1550" i="4"/>
  <c r="B1596" i="4"/>
  <c r="B1605" i="4"/>
  <c r="B1623" i="4"/>
  <c r="B1636" i="4"/>
  <c r="B1645" i="4"/>
  <c r="B1648" i="4"/>
  <c r="B1651" i="4"/>
  <c r="B1654" i="4"/>
  <c r="B1688" i="4"/>
  <c r="B1711" i="4"/>
  <c r="B1718" i="4"/>
  <c r="B1740" i="4"/>
  <c r="B1754" i="4"/>
  <c r="B1763" i="4"/>
  <c r="B1766" i="4"/>
  <c r="B1767" i="4"/>
  <c r="B1810" i="4"/>
  <c r="B1813" i="4"/>
  <c r="B1825" i="4"/>
  <c r="B1828" i="4"/>
  <c r="B1830" i="4"/>
  <c r="B1831" i="4"/>
  <c r="B1874" i="4"/>
  <c r="B1877" i="4"/>
  <c r="B1883" i="4"/>
  <c r="B1892" i="4"/>
  <c r="B1894" i="4"/>
  <c r="B1895" i="4"/>
  <c r="B1938" i="4"/>
  <c r="B1941" i="4"/>
  <c r="B1947" i="4"/>
  <c r="B1953" i="4"/>
  <c r="B1958" i="4"/>
  <c r="B1959" i="4"/>
  <c r="B2002" i="4"/>
  <c r="B2011" i="4"/>
  <c r="B2014" i="4"/>
  <c r="B2015" i="4"/>
  <c r="B2017" i="4"/>
  <c r="B2048" i="4"/>
  <c r="B2066" i="4"/>
  <c r="B2071" i="4"/>
  <c r="B2078" i="4"/>
  <c r="B2080" i="4"/>
  <c r="B2081" i="4"/>
  <c r="B2083" i="4"/>
  <c r="B2130" i="4"/>
  <c r="B2144" i="4"/>
  <c r="B2145" i="4"/>
  <c r="B2146" i="4"/>
  <c r="B2148" i="4"/>
  <c r="B2158" i="4"/>
  <c r="B2208" i="4"/>
  <c r="B2209" i="4"/>
  <c r="B2210" i="4"/>
  <c r="B2212" i="4"/>
  <c r="B2222" i="4"/>
  <c r="B2278" i="4"/>
  <c r="B2279" i="4"/>
  <c r="B2283" i="4"/>
  <c r="B2284" i="4"/>
  <c r="B1617" i="4"/>
  <c r="B1644" i="4"/>
  <c r="B1656" i="4"/>
  <c r="B1658" i="4"/>
  <c r="B1660" i="4"/>
  <c r="B1696" i="4"/>
  <c r="B1717" i="4"/>
  <c r="B1748" i="4"/>
  <c r="B1762" i="4"/>
  <c r="B1769" i="4"/>
  <c r="B1774" i="4"/>
  <c r="B1775" i="4"/>
  <c r="B1818" i="4"/>
  <c r="B1827" i="4"/>
  <c r="B1833" i="4"/>
  <c r="B1836" i="4"/>
  <c r="B1839" i="4"/>
  <c r="B1882" i="4"/>
  <c r="B1885" i="4"/>
  <c r="B1891" i="4"/>
  <c r="B1897" i="4"/>
  <c r="B1900" i="4"/>
  <c r="B1902" i="4"/>
  <c r="B1946" i="4"/>
  <c r="B1949" i="4"/>
  <c r="B1955" i="4"/>
  <c r="B1961" i="4"/>
  <c r="B1964" i="4"/>
  <c r="B1966" i="4"/>
  <c r="B1967" i="4"/>
  <c r="B2010" i="4"/>
  <c r="B2019" i="4"/>
  <c r="B2022" i="4"/>
  <c r="B2023" i="4"/>
  <c r="B2025" i="4"/>
  <c r="B2028" i="4"/>
  <c r="B2074" i="4"/>
  <c r="B2086" i="4"/>
  <c r="B2088" i="4"/>
  <c r="B2089" i="4"/>
  <c r="B2091" i="4"/>
  <c r="B2092" i="4"/>
  <c r="B2134" i="4"/>
  <c r="B2138" i="4"/>
  <c r="B2147" i="4"/>
  <c r="B2151" i="4"/>
  <c r="B2152" i="4"/>
  <c r="B2153" i="4"/>
  <c r="B2156" i="4"/>
  <c r="B2166" i="4"/>
  <c r="B2207" i="4"/>
  <c r="B2216" i="4"/>
  <c r="B2217" i="4"/>
  <c r="B2218" i="4"/>
  <c r="B2220" i="4"/>
  <c r="B2230" i="4"/>
  <c r="B2250" i="4"/>
  <c r="B2276" i="4"/>
  <c r="B2316" i="4"/>
  <c r="B1561" i="4"/>
  <c r="B1597" i="4"/>
  <c r="B1602" i="4"/>
  <c r="B1603" i="4"/>
  <c r="B1606" i="4"/>
  <c r="B1652" i="4"/>
  <c r="B1665" i="4"/>
  <c r="B1677" i="4"/>
  <c r="B1704" i="4"/>
  <c r="B1723" i="4"/>
  <c r="B1756" i="4"/>
  <c r="B1765" i="4"/>
  <c r="B1770" i="4"/>
  <c r="B1779" i="4"/>
  <c r="B1782" i="4"/>
  <c r="B1826" i="4"/>
  <c r="B1829" i="4"/>
  <c r="B1835" i="4"/>
  <c r="B1841" i="4"/>
  <c r="B1844" i="4"/>
  <c r="B1846" i="4"/>
  <c r="B1847" i="4"/>
  <c r="B1893" i="4"/>
  <c r="B1899" i="4"/>
  <c r="B1905" i="4"/>
  <c r="B1910" i="4"/>
  <c r="B1911" i="4"/>
  <c r="B1954" i="4"/>
  <c r="B1963" i="4"/>
  <c r="B1972" i="4"/>
  <c r="B1975" i="4"/>
  <c r="B2000" i="4"/>
  <c r="B2018" i="4"/>
  <c r="B2030" i="4"/>
  <c r="B2031" i="4"/>
  <c r="B2033" i="4"/>
  <c r="B2035" i="4"/>
  <c r="B2036" i="4"/>
  <c r="B2082" i="4"/>
  <c r="B2087" i="4"/>
  <c r="B2095" i="4"/>
  <c r="B2096" i="4"/>
  <c r="B2097" i="4"/>
  <c r="B2099" i="4"/>
  <c r="B2100" i="4"/>
  <c r="B2155" i="4"/>
  <c r="B2159" i="4"/>
  <c r="B2160" i="4"/>
  <c r="B2161" i="4"/>
  <c r="B2164" i="4"/>
  <c r="B2174" i="4"/>
  <c r="B2215" i="4"/>
  <c r="B2219" i="4"/>
  <c r="B2224" i="4"/>
  <c r="B2225" i="4"/>
  <c r="B2226" i="4"/>
  <c r="B2238" i="4"/>
  <c r="B2306" i="4"/>
  <c r="B2325" i="4"/>
  <c r="B1668" i="4"/>
  <c r="B1672" i="4"/>
  <c r="B1722" i="4"/>
  <c r="B1727" i="4"/>
  <c r="B1764" i="4"/>
  <c r="B1778" i="4"/>
  <c r="B1787" i="4"/>
  <c r="B1791" i="4"/>
  <c r="B1834" i="4"/>
  <c r="B1837" i="4"/>
  <c r="B1843" i="4"/>
  <c r="B1849" i="4"/>
  <c r="B1852" i="4"/>
  <c r="B1854" i="4"/>
  <c r="B1898" i="4"/>
  <c r="B1901" i="4"/>
  <c r="B1907" i="4"/>
  <c r="B1913" i="4"/>
  <c r="B1916" i="4"/>
  <c r="B1918" i="4"/>
  <c r="B1919" i="4"/>
  <c r="B1965" i="4"/>
  <c r="B1971" i="4"/>
  <c r="B1977" i="4"/>
  <c r="B1980" i="4"/>
  <c r="B1982" i="4"/>
  <c r="B1983" i="4"/>
  <c r="B2008" i="4"/>
  <c r="B2026" i="4"/>
  <c r="B2038" i="4"/>
  <c r="B2039" i="4"/>
  <c r="B2041" i="4"/>
  <c r="B2043" i="4"/>
  <c r="B2044" i="4"/>
  <c r="B2090" i="4"/>
  <c r="B2103" i="4"/>
  <c r="B2105" i="4"/>
  <c r="B2107" i="4"/>
  <c r="B2108" i="4"/>
  <c r="B2154" i="4"/>
  <c r="B2163" i="4"/>
  <c r="B2167" i="4"/>
  <c r="B2168" i="4"/>
  <c r="B2169" i="4"/>
  <c r="B2172" i="4"/>
  <c r="B2182" i="4"/>
  <c r="B2223" i="4"/>
  <c r="B2227" i="4"/>
  <c r="B2232" i="4"/>
  <c r="B2233" i="4"/>
  <c r="B2234" i="4"/>
  <c r="B2247" i="4"/>
  <c r="B2258" i="4"/>
  <c r="B2341" i="4"/>
  <c r="B1604" i="4"/>
  <c r="B1616" i="4"/>
  <c r="B1618" i="4"/>
  <c r="B1622" i="4"/>
  <c r="B1641" i="4"/>
  <c r="B1671" i="4"/>
  <c r="B1686" i="4"/>
  <c r="B1725" i="4"/>
  <c r="B1729" i="4"/>
  <c r="B1731" i="4"/>
  <c r="B1735" i="4"/>
  <c r="B1772" i="4"/>
  <c r="B1781" i="4"/>
  <c r="B1786" i="4"/>
  <c r="B1795" i="4"/>
  <c r="B1798" i="4"/>
  <c r="B1842" i="4"/>
  <c r="B1845" i="4"/>
  <c r="B1851" i="4"/>
  <c r="B1857" i="4"/>
  <c r="B1860" i="4"/>
  <c r="B1862" i="4"/>
  <c r="B1863" i="4"/>
  <c r="B1906" i="4"/>
  <c r="B1909" i="4"/>
  <c r="B1921" i="4"/>
  <c r="B1924" i="4"/>
  <c r="B1926" i="4"/>
  <c r="B1927" i="4"/>
  <c r="B1970" i="4"/>
  <c r="B1979" i="4"/>
  <c r="B1985" i="4"/>
  <c r="B1988" i="4"/>
  <c r="B2016" i="4"/>
  <c r="B2034" i="4"/>
  <c r="B2046" i="4"/>
  <c r="B2047" i="4"/>
  <c r="B2051" i="4"/>
  <c r="B2052" i="4"/>
  <c r="B2094" i="4"/>
  <c r="B2098" i="4"/>
  <c r="B2111" i="4"/>
  <c r="B2112" i="4"/>
  <c r="B2113" i="4"/>
  <c r="B2116" i="4"/>
  <c r="B2162" i="4"/>
  <c r="B2171" i="4"/>
  <c r="B2175" i="4"/>
  <c r="B2176" i="4"/>
  <c r="B2177" i="4"/>
  <c r="B2180" i="4"/>
  <c r="B2231" i="4"/>
  <c r="B2235" i="4"/>
  <c r="B2240" i="4"/>
  <c r="B2243" i="4"/>
  <c r="B2245" i="4"/>
  <c r="B2256" i="4"/>
  <c r="B2333" i="4"/>
  <c r="B1612" i="4"/>
  <c r="B1621" i="4"/>
  <c r="B1624" i="4"/>
  <c r="B1626" i="4"/>
  <c r="B1627" i="4"/>
  <c r="B1630" i="4"/>
  <c r="B1649" i="4"/>
  <c r="B1685" i="4"/>
  <c r="B1691" i="4"/>
  <c r="B1730" i="4"/>
  <c r="B1737" i="4"/>
  <c r="B1739" i="4"/>
  <c r="B1742" i="4"/>
  <c r="B1780" i="4"/>
  <c r="B1789" i="4"/>
  <c r="B1794" i="4"/>
  <c r="B1804" i="4"/>
  <c r="B1806" i="4"/>
  <c r="B1807" i="4"/>
  <c r="B1850" i="4"/>
  <c r="B1853" i="4"/>
  <c r="B1859" i="4"/>
  <c r="B1865" i="4"/>
  <c r="B1868" i="4"/>
  <c r="B1870" i="4"/>
  <c r="B1871" i="4"/>
  <c r="B1914" i="4"/>
  <c r="B1923" i="4"/>
  <c r="B1929" i="4"/>
  <c r="B1932" i="4"/>
  <c r="B1934" i="4"/>
  <c r="B1935" i="4"/>
  <c r="B1978" i="4"/>
  <c r="B1981" i="4"/>
  <c r="B1987" i="4"/>
  <c r="B1990" i="4"/>
  <c r="B1991" i="4"/>
  <c r="B1993" i="4"/>
  <c r="B1996" i="4"/>
  <c r="B2024" i="4"/>
  <c r="B2042" i="4"/>
  <c r="B2054" i="4"/>
  <c r="B2057" i="4"/>
  <c r="B2059" i="4"/>
  <c r="B2060" i="4"/>
  <c r="B2102" i="4"/>
  <c r="B2106" i="4"/>
  <c r="B2119" i="4"/>
  <c r="B2120" i="4"/>
  <c r="B2123" i="4"/>
  <c r="B2124" i="4"/>
  <c r="B2170" i="4"/>
  <c r="B2179" i="4"/>
  <c r="B2183" i="4"/>
  <c r="B2184" i="4"/>
  <c r="B2185" i="4"/>
  <c r="B2198" i="4"/>
  <c r="B2239" i="4"/>
  <c r="B2244" i="4"/>
  <c r="B2251" i="4"/>
  <c r="B2252" i="4"/>
  <c r="B2254" i="4"/>
  <c r="B2288" i="4"/>
  <c r="B1628" i="4"/>
  <c r="B1637" i="4"/>
  <c r="B1640" i="4"/>
  <c r="B1642" i="4"/>
  <c r="B1643" i="4"/>
  <c r="B1646" i="4"/>
  <c r="B1666" i="4"/>
  <c r="B1701" i="4"/>
  <c r="B1707" i="4"/>
  <c r="B1732" i="4"/>
  <c r="B1746" i="4"/>
  <c r="B1755" i="4"/>
  <c r="B1758" i="4"/>
  <c r="B1796" i="4"/>
  <c r="B1805" i="4"/>
  <c r="B1811" i="4"/>
  <c r="B1820" i="4"/>
  <c r="B1822" i="4"/>
  <c r="B1823" i="4"/>
  <c r="B1866" i="4"/>
  <c r="B1869" i="4"/>
  <c r="B1875" i="4"/>
  <c r="B1881" i="4"/>
  <c r="B1884" i="4"/>
  <c r="B1886" i="4"/>
  <c r="B1887" i="4"/>
  <c r="B1930" i="4"/>
  <c r="B1933" i="4"/>
  <c r="B1939" i="4"/>
  <c r="B1945" i="4"/>
  <c r="B1948" i="4"/>
  <c r="B1950" i="4"/>
  <c r="B1951" i="4"/>
  <c r="B1994" i="4"/>
  <c r="B2003" i="4"/>
  <c r="B2007" i="4"/>
  <c r="B2009" i="4"/>
  <c r="B2012" i="4"/>
  <c r="B2040" i="4"/>
  <c r="B2058" i="4"/>
  <c r="B2063" i="4"/>
  <c r="B2070" i="4"/>
  <c r="B2073" i="4"/>
  <c r="B2075" i="4"/>
  <c r="B2076" i="4"/>
  <c r="B2118" i="4"/>
  <c r="B2122" i="4"/>
  <c r="B2135" i="4"/>
  <c r="B2136" i="4"/>
  <c r="B2139" i="4"/>
  <c r="B2140" i="4"/>
  <c r="B2150" i="4"/>
  <c r="B2186" i="4"/>
  <c r="B2191" i="4"/>
  <c r="B2195" i="4"/>
  <c r="B2199" i="4"/>
  <c r="B2201" i="4"/>
  <c r="B2202" i="4"/>
  <c r="B2204" i="4"/>
  <c r="B2214" i="4"/>
  <c r="B2261" i="4"/>
  <c r="B2264" i="4"/>
  <c r="B2268" i="4"/>
  <c r="B2314" i="4"/>
  <c r="B2323" i="4"/>
  <c r="B2324" i="4"/>
  <c r="B2334" i="4"/>
  <c r="B2352" i="4"/>
  <c r="B2360" i="4"/>
  <c r="B2378" i="4"/>
  <c r="B2383" i="4"/>
  <c r="B2385" i="4"/>
  <c r="B2386" i="4"/>
  <c r="B2387" i="4"/>
  <c r="B2388" i="4"/>
  <c r="B2416" i="4"/>
  <c r="B2446" i="4"/>
  <c r="B2449" i="4"/>
  <c r="B2450" i="4"/>
  <c r="B2451" i="4"/>
  <c r="B2452" i="4"/>
  <c r="B2480" i="4"/>
  <c r="B2510" i="4"/>
  <c r="B2511" i="4"/>
  <c r="B2331" i="4"/>
  <c r="B2332" i="4"/>
  <c r="B2342" i="4"/>
  <c r="B2390" i="4"/>
  <c r="B2391" i="4"/>
  <c r="B2393" i="4"/>
  <c r="B2394" i="4"/>
  <c r="B2396" i="4"/>
  <c r="B2424" i="4"/>
  <c r="B2454" i="4"/>
  <c r="B2455" i="4"/>
  <c r="B2457" i="4"/>
  <c r="B2458" i="4"/>
  <c r="B2460" i="4"/>
  <c r="B2488" i="4"/>
  <c r="B2304" i="4"/>
  <c r="B2340" i="4"/>
  <c r="B2350" i="4"/>
  <c r="B2368" i="4"/>
  <c r="B2398" i="4"/>
  <c r="B2399" i="4"/>
  <c r="B2401" i="4"/>
  <c r="B2403" i="4"/>
  <c r="B2404" i="4"/>
  <c r="B2432" i="4"/>
  <c r="B2459" i="4"/>
  <c r="B2462" i="4"/>
  <c r="B2463" i="4"/>
  <c r="B2465" i="4"/>
  <c r="B2467" i="4"/>
  <c r="B2468" i="4"/>
  <c r="B2496" i="4"/>
  <c r="B2263" i="4"/>
  <c r="B2271" i="4"/>
  <c r="B2277" i="4"/>
  <c r="B2294" i="4"/>
  <c r="B2343" i="4"/>
  <c r="B2345" i="4"/>
  <c r="B2348" i="4"/>
  <c r="B2358" i="4"/>
  <c r="B2376" i="4"/>
  <c r="B2406" i="4"/>
  <c r="B2407" i="4"/>
  <c r="B2410" i="4"/>
  <c r="B2411" i="4"/>
  <c r="B2412" i="4"/>
  <c r="B2440" i="4"/>
  <c r="B2470" i="4"/>
  <c r="B2471" i="4"/>
  <c r="B2473" i="4"/>
  <c r="B2475" i="4"/>
  <c r="B2476" i="4"/>
  <c r="B2504" i="4"/>
  <c r="B2346" i="4"/>
  <c r="B2351" i="4"/>
  <c r="B2353" i="4"/>
  <c r="B2355" i="4"/>
  <c r="B2356" i="4"/>
  <c r="B2384" i="4"/>
  <c r="B2414" i="4"/>
  <c r="B2415" i="4"/>
  <c r="B2417" i="4"/>
  <c r="B2418" i="4"/>
  <c r="B2419" i="4"/>
  <c r="B2420" i="4"/>
  <c r="B2478" i="4"/>
  <c r="B2479" i="4"/>
  <c r="B2481" i="4"/>
  <c r="B2482" i="4"/>
  <c r="B2484" i="4"/>
  <c r="B2512" i="4"/>
  <c r="B2295" i="4"/>
  <c r="B2297" i="4"/>
  <c r="B2300" i="4"/>
  <c r="B2310" i="4"/>
  <c r="B2328" i="4"/>
  <c r="B2354" i="4"/>
  <c r="B2359" i="4"/>
  <c r="B2361" i="4"/>
  <c r="B2363" i="4"/>
  <c r="B2392" i="4"/>
  <c r="B2422" i="4"/>
  <c r="B2423" i="4"/>
  <c r="B2425" i="4"/>
  <c r="B2426" i="4"/>
  <c r="B2428" i="4"/>
  <c r="B2456" i="4"/>
  <c r="B2486" i="4"/>
  <c r="B2487" i="4"/>
  <c r="B2489" i="4"/>
  <c r="B2490" i="4"/>
  <c r="B2491" i="4"/>
  <c r="B2492" i="4"/>
  <c r="B2260" i="4"/>
  <c r="B2286" i="4"/>
  <c r="B2298" i="4"/>
  <c r="B2303" i="4"/>
  <c r="B2305" i="4"/>
  <c r="B2307" i="4"/>
  <c r="B2308" i="4"/>
  <c r="B2318" i="4"/>
  <c r="B2362" i="4"/>
  <c r="B2366" i="4"/>
  <c r="B2367" i="4"/>
  <c r="B2369" i="4"/>
  <c r="B2371" i="4"/>
  <c r="B2372" i="4"/>
  <c r="B2400" i="4"/>
  <c r="B2430" i="4"/>
  <c r="B2431" i="4"/>
  <c r="B2433" i="4"/>
  <c r="B2434" i="4"/>
  <c r="B2435" i="4"/>
  <c r="B2436" i="4"/>
  <c r="B2464" i="4"/>
  <c r="B2495" i="4"/>
  <c r="B2497" i="4"/>
  <c r="B2498" i="4"/>
  <c r="B2499" i="4"/>
  <c r="B2500" i="4"/>
  <c r="B2743" i="4"/>
  <c r="B2803" i="4"/>
  <c r="B2833" i="4"/>
  <c r="B10" i="4"/>
  <c r="B22" i="4"/>
  <c r="B9" i="4"/>
  <c r="B7" i="4"/>
  <c r="B16" i="4"/>
  <c r="B17" i="4"/>
  <c r="B23" i="4"/>
  <c r="B483" i="4"/>
  <c r="B496" i="4"/>
  <c r="B499" i="4"/>
  <c r="B518" i="4"/>
  <c r="B521" i="4"/>
  <c r="B473" i="4"/>
  <c r="B502" i="4"/>
  <c r="B520" i="4"/>
  <c r="B475" i="4"/>
  <c r="B489" i="4"/>
  <c r="B505" i="4"/>
  <c r="B507" i="4"/>
  <c r="B529" i="4"/>
  <c r="B488" i="4"/>
  <c r="B491" i="4"/>
  <c r="B504" i="4"/>
  <c r="B506" i="4"/>
  <c r="B528" i="4"/>
  <c r="B467" i="4"/>
  <c r="B510" i="4"/>
  <c r="B1074" i="4"/>
  <c r="B1075" i="4"/>
  <c r="B1106" i="4"/>
  <c r="B1107" i="4"/>
  <c r="B1066" i="4"/>
  <c r="B1090" i="4"/>
  <c r="B1091" i="4"/>
  <c r="B1146" i="4"/>
  <c r="B1210" i="4"/>
  <c r="B1058" i="4"/>
  <c r="B1078" i="4"/>
  <c r="B1094" i="4"/>
  <c r="B1114" i="4"/>
  <c r="B1115" i="4"/>
  <c r="B1155" i="4"/>
  <c r="B1218" i="4"/>
  <c r="B1219" i="4"/>
  <c r="B1220" i="4"/>
  <c r="B1117" i="4"/>
  <c r="B1162" i="4"/>
  <c r="B1163" i="4"/>
  <c r="B1226" i="4"/>
  <c r="B1227" i="4"/>
  <c r="B1228" i="4"/>
  <c r="B1126" i="4"/>
  <c r="B1170" i="4"/>
  <c r="B1171" i="4"/>
  <c r="B1172" i="4"/>
  <c r="B1234" i="4"/>
  <c r="B1235" i="4"/>
  <c r="B1236" i="4"/>
  <c r="B1086" i="4"/>
  <c r="B1130" i="4"/>
  <c r="B1131" i="4"/>
  <c r="B1132" i="4"/>
  <c r="B1187" i="4"/>
  <c r="B1113" i="4"/>
  <c r="B1196" i="4"/>
  <c r="B1675" i="4"/>
  <c r="B1689" i="4"/>
  <c r="B1705" i="4"/>
  <c r="B1721" i="4"/>
  <c r="B1667" i="4"/>
  <c r="B1690" i="4"/>
  <c r="B1706" i="4"/>
  <c r="B1726" i="4"/>
  <c r="B1659" i="4"/>
  <c r="B1694" i="4"/>
  <c r="B1710" i="4"/>
  <c r="B1670" i="4"/>
  <c r="B1683" i="4"/>
  <c r="B1697" i="4"/>
  <c r="B1699" i="4"/>
  <c r="B1713" i="4"/>
  <c r="B1715" i="4"/>
  <c r="B1698" i="4"/>
  <c r="B1714" i="4"/>
  <c r="B2338" i="4"/>
  <c r="B2347" i="4"/>
  <c r="B2267" i="4"/>
  <c r="B2257" i="4"/>
  <c r="B2249" i="4"/>
  <c r="B2259" i="4"/>
  <c r="B2281" i="4"/>
  <c r="B2282" i="4"/>
  <c r="B2311" i="4"/>
  <c r="B2313" i="4"/>
  <c r="B2315" i="4"/>
  <c r="B2287" i="4"/>
  <c r="B2319" i="4"/>
  <c r="B2321" i="4"/>
  <c r="B2273" i="4"/>
  <c r="B2275" i="4"/>
  <c r="B2289" i="4"/>
  <c r="B2291" i="4"/>
  <c r="B2292" i="4"/>
  <c r="B2322" i="4"/>
  <c r="B2329" i="4"/>
  <c r="B2274" i="4"/>
  <c r="B2330" i="4"/>
  <c r="B2335" i="4"/>
  <c r="B2337" i="4"/>
  <c r="B2339" i="4"/>
  <c r="I2" i="2"/>
  <c r="B2863" i="4"/>
  <c r="B2862" i="4"/>
  <c r="B2859" i="4"/>
  <c r="B2858" i="4"/>
  <c r="B2854" i="4"/>
  <c r="B2853" i="4"/>
  <c r="B2852" i="4"/>
  <c r="B2850" i="4"/>
  <c r="B2848" i="4"/>
  <c r="B2846" i="4"/>
  <c r="B2845" i="4"/>
  <c r="B2844" i="4"/>
  <c r="B2843" i="4"/>
  <c r="B2842" i="4"/>
  <c r="B2838" i="4"/>
  <c r="B2837" i="4"/>
  <c r="B2836" i="4"/>
  <c r="B2835" i="4"/>
  <c r="B2834" i="4"/>
  <c r="B2829" i="4"/>
  <c r="B2826" i="4"/>
  <c r="B2825" i="4"/>
  <c r="B2824" i="4"/>
  <c r="B2821" i="4"/>
  <c r="B2820" i="4"/>
  <c r="B2819" i="4"/>
  <c r="B2817" i="4"/>
  <c r="B2810" i="4"/>
  <c r="B2809" i="4"/>
  <c r="B2807" i="4"/>
  <c r="B2806" i="4"/>
  <c r="B2805" i="4"/>
  <c r="B2801" i="4"/>
  <c r="B2800" i="4"/>
  <c r="B2797" i="4"/>
  <c r="B2795" i="4"/>
  <c r="B2794" i="4"/>
  <c r="B2793" i="4"/>
  <c r="B2790" i="4"/>
  <c r="B2788" i="4"/>
  <c r="B2783" i="4"/>
  <c r="B2781" i="4"/>
  <c r="B2780" i="4"/>
  <c r="B2779" i="4"/>
  <c r="B2778" i="4"/>
  <c r="B2775" i="4"/>
  <c r="B2772" i="4"/>
  <c r="B2770" i="4"/>
  <c r="B2767" i="4"/>
  <c r="B2765" i="4"/>
  <c r="B2763" i="4"/>
  <c r="B2762" i="4"/>
  <c r="B2761" i="4"/>
  <c r="B2760" i="4"/>
  <c r="B2757" i="4"/>
  <c r="B2756" i="4"/>
  <c r="B2755" i="4"/>
  <c r="B2754" i="4"/>
  <c r="B2752" i="4"/>
  <c r="B2751" i="4"/>
  <c r="B2746" i="4"/>
  <c r="B2745" i="4"/>
  <c r="B2740" i="4"/>
  <c r="B2739" i="4"/>
  <c r="B2738" i="4"/>
  <c r="B2736" i="4"/>
  <c r="B2731" i="4"/>
  <c r="B2724" i="4"/>
  <c r="B2721" i="4"/>
  <c r="B2720" i="4"/>
  <c r="B2716" i="4"/>
  <c r="B2715" i="4"/>
  <c r="B2714" i="4"/>
  <c r="B2710" i="4"/>
  <c r="B2708" i="4"/>
  <c r="B2707" i="4"/>
  <c r="B2706" i="4"/>
  <c r="B2705" i="4"/>
  <c r="B2701" i="4"/>
  <c r="B2700" i="4"/>
  <c r="B2699" i="4"/>
  <c r="B2698" i="4"/>
  <c r="B2694" i="4"/>
  <c r="B2690" i="4"/>
  <c r="B2688" i="4"/>
  <c r="B2684" i="4"/>
  <c r="B2683" i="4"/>
  <c r="B2682" i="4"/>
  <c r="B2676" i="4"/>
  <c r="B2675" i="4"/>
  <c r="B2673" i="4"/>
  <c r="B2672" i="4"/>
  <c r="B2669" i="4"/>
  <c r="B2668" i="4"/>
  <c r="B2667" i="4"/>
  <c r="B2665" i="4"/>
  <c r="B2664" i="4"/>
  <c r="B2657" i="4"/>
  <c r="B2656" i="4"/>
  <c r="B2654" i="4"/>
  <c r="B2653" i="4"/>
  <c r="B2652" i="4"/>
  <c r="B2651" i="4"/>
  <c r="B2649" i="4"/>
  <c r="B2648" i="4"/>
  <c r="B2646" i="4"/>
  <c r="B2644" i="4"/>
  <c r="B2643" i="4"/>
  <c r="B2640" i="4"/>
  <c r="B2638" i="4"/>
  <c r="B2637" i="4"/>
  <c r="B2634" i="4"/>
  <c r="B2633" i="4"/>
  <c r="B2631" i="4"/>
  <c r="B2626" i="4"/>
  <c r="B2625" i="4"/>
  <c r="B2624" i="4"/>
  <c r="B2622" i="4"/>
  <c r="B2621" i="4"/>
  <c r="B2620" i="4"/>
  <c r="B2619" i="4"/>
  <c r="B2618" i="4"/>
  <c r="B2614" i="4"/>
  <c r="B2612" i="4"/>
  <c r="B2611" i="4"/>
  <c r="B2610" i="4"/>
  <c r="B2608" i="4"/>
  <c r="B2607" i="4"/>
  <c r="B2606" i="4"/>
  <c r="B2605" i="4"/>
  <c r="B2602" i="4"/>
  <c r="B2600" i="4"/>
  <c r="B2598" i="4"/>
  <c r="B2596" i="4"/>
  <c r="B2592" i="4"/>
  <c r="B2590" i="4"/>
  <c r="B2589" i="4"/>
  <c r="B2587" i="4"/>
  <c r="B2586" i="4"/>
  <c r="B2585" i="4"/>
  <c r="B2579" i="4"/>
  <c r="B2577" i="4"/>
  <c r="B2573" i="4"/>
  <c r="B2572" i="4"/>
  <c r="B2568" i="4"/>
  <c r="B2566" i="4"/>
  <c r="B2565" i="4"/>
  <c r="B2564" i="4"/>
  <c r="B2562" i="4"/>
  <c r="B2560" i="4"/>
  <c r="B2559" i="4"/>
  <c r="B2558" i="4"/>
  <c r="B2557" i="4"/>
  <c r="B2554" i="4"/>
  <c r="B2552" i="4"/>
  <c r="B2551" i="4"/>
  <c r="B2550" i="4"/>
  <c r="B2549" i="4"/>
  <c r="B2541" i="4"/>
  <c r="B2540" i="4"/>
  <c r="B2539" i="4"/>
  <c r="B2536" i="4"/>
  <c r="B2534" i="4"/>
  <c r="B2532" i="4"/>
  <c r="B2529" i="4"/>
  <c r="B2527" i="4"/>
  <c r="B2523" i="4"/>
  <c r="B2520" i="4"/>
  <c r="B2519" i="4"/>
  <c r="B2518" i="4"/>
  <c r="B2517" i="4"/>
  <c r="B2516" i="4"/>
  <c r="B2514" i="4"/>
  <c r="B2513" i="4"/>
  <c r="B2509" i="4"/>
  <c r="B2506" i="4"/>
  <c r="B2502" i="4"/>
  <c r="B2501" i="4"/>
  <c r="B2494" i="4"/>
  <c r="B2493" i="4"/>
  <c r="B2483" i="4"/>
  <c r="B2477" i="4"/>
  <c r="B2474" i="4"/>
  <c r="B2472" i="4"/>
  <c r="B2466" i="4"/>
  <c r="B2461" i="4"/>
  <c r="B2448" i="4"/>
  <c r="B2447" i="4"/>
  <c r="B2444" i="4"/>
  <c r="B2443" i="4"/>
  <c r="B2442" i="4"/>
  <c r="B2439" i="4"/>
  <c r="B2438" i="4"/>
  <c r="B2429" i="4"/>
  <c r="B2427" i="4"/>
  <c r="B2421" i="4"/>
  <c r="B2413" i="4"/>
  <c r="B2409" i="4"/>
  <c r="B2405" i="4"/>
  <c r="B2402" i="4"/>
  <c r="B2397" i="4"/>
  <c r="B2395" i="4"/>
  <c r="B2382" i="4"/>
  <c r="B2380" i="4"/>
  <c r="B2377" i="4"/>
  <c r="B2375" i="4"/>
  <c r="B2370" i="4"/>
  <c r="B2364" i="4"/>
  <c r="B2344" i="4"/>
  <c r="B2336" i="4"/>
  <c r="B2327" i="4"/>
  <c r="B2312" i="4"/>
  <c r="B2309" i="4"/>
  <c r="B2302" i="4"/>
  <c r="B2301" i="4"/>
  <c r="B2299" i="4"/>
  <c r="B2296" i="4"/>
  <c r="B2290" i="4"/>
  <c r="B2285" i="4"/>
  <c r="B2272" i="4"/>
  <c r="B2270" i="4"/>
  <c r="B2265" i="4"/>
  <c r="B2262" i="4"/>
  <c r="B2242" i="4"/>
  <c r="B2241" i="4"/>
  <c r="B2237" i="4"/>
  <c r="B2236" i="4"/>
  <c r="B2229" i="4"/>
  <c r="B2228" i="4"/>
  <c r="B2213" i="4"/>
  <c r="B2211" i="4"/>
  <c r="B2203" i="4"/>
  <c r="B2200" i="4"/>
  <c r="B2197" i="4"/>
  <c r="B2196" i="4"/>
  <c r="B2190" i="4"/>
  <c r="B2189" i="4"/>
  <c r="B2188" i="4"/>
  <c r="B2187" i="4"/>
  <c r="B2178" i="4"/>
  <c r="B2143" i="4"/>
  <c r="B2141" i="4"/>
  <c r="B2137" i="4"/>
  <c r="B2133" i="4"/>
  <c r="B2132" i="4"/>
  <c r="B2131" i="4"/>
  <c r="B2128" i="4"/>
  <c r="B2127" i="4"/>
  <c r="B2126" i="4"/>
  <c r="B2121" i="4"/>
  <c r="B2115" i="4"/>
  <c r="B2109" i="4"/>
  <c r="B2104" i="4"/>
  <c r="B2084" i="4"/>
  <c r="B2079" i="4"/>
  <c r="B2072" i="4"/>
  <c r="B2068" i="4"/>
  <c r="B2067" i="4"/>
  <c r="B2064" i="4"/>
  <c r="B2056" i="4"/>
  <c r="B2055" i="4"/>
  <c r="B2050" i="4"/>
  <c r="B2049" i="4"/>
  <c r="B2027" i="4"/>
  <c r="B2021" i="4"/>
  <c r="B2020" i="4"/>
  <c r="B2006" i="4"/>
  <c r="B1999" i="4"/>
  <c r="B1998" i="4"/>
  <c r="B1992" i="4"/>
  <c r="B1986" i="4"/>
  <c r="B1984" i="4"/>
  <c r="B1976" i="4"/>
  <c r="B1974" i="4"/>
  <c r="B1973" i="4"/>
  <c r="B1969" i="4"/>
  <c r="B1968" i="4"/>
  <c r="B1962" i="4"/>
  <c r="B1957" i="4"/>
  <c r="B1956" i="4"/>
  <c r="B1944" i="4"/>
  <c r="B1937" i="4"/>
  <c r="B1936" i="4"/>
  <c r="B1931" i="4"/>
  <c r="B1925" i="4"/>
  <c r="B1920" i="4"/>
  <c r="B1917" i="4"/>
  <c r="B1915" i="4"/>
  <c r="B1912" i="4"/>
  <c r="B1908" i="4"/>
  <c r="B1904" i="4"/>
  <c r="B1903" i="4"/>
  <c r="B1896" i="4"/>
  <c r="B1890" i="4"/>
  <c r="B1889" i="4"/>
  <c r="B1888" i="4"/>
  <c r="B1879" i="4"/>
  <c r="B1878" i="4"/>
  <c r="B1873" i="4"/>
  <c r="B1872" i="4"/>
  <c r="B1867" i="4"/>
  <c r="B1861" i="4"/>
  <c r="B1856" i="4"/>
  <c r="B1855" i="4"/>
  <c r="B1840" i="4"/>
  <c r="B1838" i="4"/>
  <c r="B1832" i="4"/>
  <c r="B1819" i="4"/>
  <c r="B1816" i="4"/>
  <c r="B1815" i="4"/>
  <c r="B1812" i="4"/>
  <c r="B1802" i="4"/>
  <c r="B1799" i="4"/>
  <c r="B1792" i="4"/>
  <c r="B1790" i="4"/>
  <c r="B1788" i="4"/>
  <c r="B1783" i="4"/>
  <c r="B1776" i="4"/>
  <c r="B1771" i="4"/>
  <c r="B1768" i="4"/>
  <c r="B1760" i="4"/>
  <c r="B1759" i="4"/>
  <c r="B1743" i="4"/>
  <c r="B1738" i="4"/>
  <c r="B1734" i="4"/>
  <c r="B1724" i="4"/>
  <c r="B1719" i="4"/>
  <c r="B1716" i="4"/>
  <c r="B1712" i="4"/>
  <c r="B1702" i="4"/>
  <c r="B1700" i="4"/>
  <c r="B1692" i="4"/>
  <c r="B1684" i="4"/>
  <c r="B1680" i="4"/>
  <c r="B1679" i="4"/>
  <c r="B1678" i="4"/>
  <c r="B1676" i="4"/>
  <c r="B1674" i="4"/>
  <c r="B1664" i="4"/>
  <c r="B1663" i="4"/>
  <c r="B1662" i="4"/>
  <c r="B1655" i="4"/>
  <c r="B1650" i="4"/>
  <c r="B1647" i="4"/>
  <c r="B1638" i="4"/>
  <c r="B1635" i="4"/>
  <c r="B1632" i="4"/>
  <c r="B1631" i="4"/>
  <c r="B1619" i="4"/>
  <c r="B1615" i="4"/>
  <c r="B1610" i="4"/>
  <c r="B1600" i="4"/>
  <c r="B1599" i="4"/>
  <c r="B1592" i="4"/>
  <c r="B1587" i="4"/>
  <c r="B1579" i="4"/>
  <c r="B1576" i="4"/>
  <c r="B1575" i="4"/>
  <c r="B1572" i="4"/>
  <c r="B1567" i="4"/>
  <c r="B1566" i="4"/>
  <c r="B1560" i="4"/>
  <c r="B1559" i="4"/>
  <c r="B1556" i="4"/>
  <c r="B1551" i="4"/>
  <c r="B1548" i="4"/>
  <c r="B1542" i="4"/>
  <c r="B1527" i="4"/>
  <c r="B1526" i="4"/>
  <c r="B1520" i="4"/>
  <c r="B1519" i="4"/>
  <c r="B1516" i="4"/>
  <c r="B1512" i="4"/>
  <c r="B1511" i="4"/>
  <c r="B1506" i="4"/>
  <c r="B1502" i="4"/>
  <c r="B1492" i="4"/>
  <c r="B1486" i="4"/>
  <c r="B1485" i="4"/>
  <c r="B1479" i="4"/>
  <c r="B1474" i="4"/>
  <c r="B1466" i="4"/>
  <c r="B1463" i="4"/>
  <c r="B1460" i="4"/>
  <c r="B1453" i="4"/>
  <c r="B1445" i="4"/>
  <c r="B1444" i="4"/>
  <c r="B1438" i="4"/>
  <c r="B1436" i="4"/>
  <c r="B1434" i="4"/>
  <c r="B1433" i="4"/>
  <c r="B1429" i="4"/>
  <c r="B1427" i="4"/>
  <c r="B1422" i="4"/>
  <c r="B1415" i="4"/>
  <c r="B1410" i="4"/>
  <c r="B1409" i="4"/>
  <c r="B1407" i="4"/>
  <c r="B1403" i="4"/>
  <c r="B1402" i="4"/>
  <c r="B1396" i="4"/>
  <c r="B1391" i="4"/>
  <c r="B1389" i="4"/>
  <c r="B1383" i="4"/>
  <c r="B1380" i="4"/>
  <c r="B1374" i="4"/>
  <c r="B1373" i="4"/>
  <c r="B1372" i="4"/>
  <c r="B1370" i="4"/>
  <c r="B1367" i="4"/>
  <c r="B1365" i="4"/>
  <c r="B1363" i="4"/>
  <c r="B1357" i="4"/>
  <c r="B1356" i="4"/>
  <c r="B1353" i="4"/>
  <c r="B1350" i="4"/>
  <c r="B1349" i="4"/>
  <c r="B1345" i="4"/>
  <c r="B1343" i="4"/>
  <c r="B1342" i="4"/>
  <c r="B1337" i="4"/>
  <c r="B1333" i="4"/>
  <c r="B1332" i="4"/>
  <c r="B1331" i="4"/>
  <c r="B1322" i="4"/>
  <c r="B1315" i="4"/>
  <c r="B1311" i="4"/>
  <c r="B1310" i="4"/>
  <c r="B1307" i="4"/>
  <c r="B1306" i="4"/>
  <c r="B1301" i="4"/>
  <c r="B1298" i="4"/>
  <c r="B1291" i="4"/>
  <c r="B1289" i="4"/>
  <c r="B1286" i="4"/>
  <c r="B1284" i="4"/>
  <c r="B1279" i="4"/>
  <c r="B1276" i="4"/>
  <c r="B1273" i="4"/>
  <c r="B1271" i="4"/>
  <c r="B1266" i="4"/>
  <c r="B1265" i="4"/>
  <c r="B1263" i="4"/>
  <c r="B1262" i="4"/>
  <c r="B1255" i="4"/>
  <c r="B1250" i="4"/>
  <c r="B1249" i="4"/>
  <c r="B1246" i="4"/>
  <c r="B1243" i="4"/>
  <c r="B1239" i="4"/>
  <c r="B1238" i="4"/>
  <c r="B1223" i="4"/>
  <c r="B1222" i="4"/>
  <c r="B1206" i="4"/>
  <c r="B1205" i="4"/>
  <c r="B1202" i="4"/>
  <c r="B1201" i="4"/>
  <c r="B1198" i="4"/>
  <c r="B1197" i="4"/>
  <c r="B1191" i="4"/>
  <c r="B1188" i="4"/>
  <c r="B1185" i="4"/>
  <c r="B1177" i="4"/>
  <c r="B1175" i="4"/>
  <c r="B1173" i="4"/>
  <c r="B1167" i="4"/>
  <c r="B1164" i="4"/>
  <c r="B1156" i="4"/>
  <c r="B1154" i="4"/>
  <c r="B1142" i="4"/>
  <c r="B1140" i="4"/>
  <c r="B1137" i="4"/>
  <c r="B1135" i="4"/>
  <c r="B1133" i="4"/>
  <c r="B1125" i="4"/>
  <c r="B1123" i="4"/>
  <c r="B1121" i="4"/>
  <c r="B1116" i="4"/>
  <c r="B1111" i="4"/>
  <c r="B1110" i="4"/>
  <c r="B1103" i="4"/>
  <c r="B1099" i="4"/>
  <c r="B1097" i="4"/>
  <c r="B1092" i="4"/>
  <c r="B1085" i="4"/>
  <c r="B1083" i="4"/>
  <c r="B1081" i="4"/>
  <c r="B1076" i="4"/>
  <c r="B1070" i="4"/>
  <c r="B1065" i="4"/>
  <c r="B1063" i="4"/>
  <c r="B1062" i="4"/>
  <c r="B1057" i="4"/>
  <c r="B1055" i="4"/>
  <c r="B1052" i="4"/>
  <c r="B1051" i="4"/>
  <c r="B1045" i="4"/>
  <c r="B1042" i="4"/>
  <c r="B1039" i="4"/>
  <c r="B1034" i="4"/>
  <c r="B1026" i="4"/>
  <c r="B1023" i="4"/>
  <c r="B1017" i="4"/>
  <c r="B1015" i="4"/>
  <c r="B1014" i="4"/>
  <c r="B1009" i="4"/>
  <c r="B1007" i="4"/>
  <c r="B1006" i="4"/>
  <c r="B1001" i="4"/>
  <c r="B997" i="4"/>
  <c r="B996" i="4"/>
  <c r="B991" i="4"/>
  <c r="B989" i="4"/>
  <c r="B988" i="4"/>
  <c r="B987" i="4"/>
  <c r="B984" i="4"/>
  <c r="B977" i="4"/>
  <c r="B975" i="4"/>
  <c r="B974" i="4"/>
  <c r="B972" i="4"/>
  <c r="B967" i="4"/>
  <c r="B965" i="4"/>
  <c r="B961" i="4"/>
  <c r="B956" i="4"/>
  <c r="B951" i="4"/>
  <c r="B949" i="4"/>
  <c r="B942" i="4"/>
  <c r="B937" i="4"/>
  <c r="B932" i="4"/>
  <c r="B930" i="4"/>
  <c r="B929" i="4"/>
  <c r="B928" i="4"/>
  <c r="B927" i="4"/>
  <c r="B925" i="4"/>
  <c r="B924" i="4"/>
  <c r="B922" i="4"/>
  <c r="B921" i="4"/>
  <c r="B916" i="4"/>
  <c r="B915" i="4"/>
  <c r="B911" i="4"/>
  <c r="B910" i="4"/>
  <c r="B908" i="4"/>
  <c r="B907" i="4"/>
  <c r="B906" i="4"/>
  <c r="B904" i="4"/>
  <c r="B899" i="4"/>
  <c r="B896" i="4"/>
  <c r="B895" i="4"/>
  <c r="B894" i="4"/>
  <c r="B891" i="4"/>
  <c r="B887" i="4"/>
  <c r="B884" i="4"/>
  <c r="B882" i="4"/>
  <c r="B880" i="4"/>
  <c r="B879" i="4"/>
  <c r="B878" i="4"/>
  <c r="B872" i="4"/>
  <c r="B871" i="4"/>
  <c r="B869" i="4"/>
  <c r="B867" i="4"/>
  <c r="B863" i="4"/>
  <c r="B862" i="4"/>
  <c r="B861" i="4"/>
  <c r="B859" i="4"/>
  <c r="B851" i="4"/>
  <c r="B848" i="4"/>
  <c r="B847" i="4"/>
  <c r="B845" i="4"/>
  <c r="B842" i="4"/>
  <c r="B837" i="4"/>
  <c r="B836" i="4"/>
  <c r="B835" i="4"/>
  <c r="B834" i="4"/>
  <c r="B831" i="4"/>
  <c r="B829" i="4"/>
  <c r="B827" i="4"/>
  <c r="B825" i="4"/>
  <c r="B823" i="4"/>
  <c r="B822" i="4"/>
  <c r="B818" i="4"/>
  <c r="B815" i="4"/>
  <c r="B814" i="4"/>
  <c r="B812" i="4"/>
  <c r="B810" i="4"/>
  <c r="B809" i="4"/>
  <c r="B804" i="4"/>
  <c r="B802" i="4"/>
  <c r="B801" i="4"/>
  <c r="B799" i="4"/>
  <c r="B797" i="4"/>
  <c r="B793" i="4"/>
  <c r="B792" i="4"/>
  <c r="B791" i="4"/>
  <c r="B788" i="4"/>
  <c r="B785" i="4"/>
  <c r="B784" i="4"/>
  <c r="B781" i="4"/>
  <c r="B780" i="4"/>
  <c r="B776" i="4"/>
  <c r="B773" i="4"/>
  <c r="B772" i="4"/>
  <c r="B768" i="4"/>
  <c r="B767" i="4"/>
  <c r="B765" i="4"/>
  <c r="B763" i="4"/>
  <c r="B761" i="4"/>
  <c r="B757" i="4"/>
  <c r="B756" i="4"/>
  <c r="B755" i="4"/>
  <c r="B754" i="4"/>
  <c r="B753" i="4"/>
  <c r="B747" i="4"/>
  <c r="B744" i="4"/>
  <c r="B743" i="4"/>
  <c r="B741" i="4"/>
  <c r="B736" i="4"/>
  <c r="B735" i="4"/>
  <c r="B730" i="4"/>
  <c r="B728" i="4"/>
  <c r="B723" i="4"/>
  <c r="B722" i="4"/>
  <c r="B719" i="4"/>
  <c r="B714" i="4"/>
  <c r="B712" i="4"/>
  <c r="B706" i="4"/>
  <c r="B705" i="4"/>
  <c r="B704" i="4"/>
  <c r="B703" i="4"/>
  <c r="B701" i="4"/>
  <c r="B698" i="4"/>
  <c r="B697" i="4"/>
  <c r="B694" i="4"/>
  <c r="B693" i="4"/>
  <c r="B691" i="4"/>
  <c r="B689" i="4"/>
  <c r="B688" i="4"/>
  <c r="B687" i="4"/>
  <c r="B685" i="4"/>
  <c r="B681" i="4"/>
  <c r="B679" i="4"/>
  <c r="B673" i="4"/>
  <c r="B672" i="4"/>
  <c r="B670" i="4"/>
  <c r="B668" i="4"/>
  <c r="B664" i="4"/>
  <c r="B663" i="4"/>
  <c r="B658" i="4"/>
  <c r="B657" i="4"/>
  <c r="B656" i="4"/>
  <c r="B652" i="4"/>
  <c r="B649" i="4"/>
  <c r="B648" i="4"/>
  <c r="B647" i="4"/>
  <c r="B646" i="4"/>
  <c r="B641" i="4"/>
  <c r="B637" i="4"/>
  <c r="B632" i="4"/>
  <c r="B631" i="4"/>
  <c r="B628" i="4"/>
  <c r="B627" i="4"/>
  <c r="B624" i="4"/>
  <c r="B623" i="4"/>
  <c r="B622" i="4"/>
  <c r="B621" i="4"/>
  <c r="B616" i="4"/>
  <c r="B614" i="4"/>
  <c r="B610" i="4"/>
  <c r="B609" i="4"/>
  <c r="B607" i="4"/>
  <c r="B606" i="4"/>
  <c r="B604" i="4"/>
  <c r="B603" i="4"/>
  <c r="B602" i="4"/>
  <c r="B601" i="4"/>
  <c r="B598" i="4"/>
  <c r="B596" i="4"/>
  <c r="B590" i="4"/>
  <c r="B588" i="4"/>
  <c r="B587" i="4"/>
  <c r="B586" i="4"/>
  <c r="B580" i="4"/>
  <c r="B577" i="4"/>
  <c r="B575" i="4"/>
  <c r="B574" i="4"/>
  <c r="B573" i="4"/>
  <c r="B570" i="4"/>
  <c r="B567" i="4"/>
  <c r="B564" i="4"/>
  <c r="B562" i="4"/>
  <c r="B561" i="4"/>
  <c r="B560" i="4"/>
  <c r="B559" i="4"/>
  <c r="B558" i="4"/>
  <c r="B556" i="4"/>
  <c r="B555" i="4"/>
  <c r="B554" i="4"/>
  <c r="B552" i="4"/>
  <c r="B550" i="4"/>
  <c r="B548" i="4"/>
  <c r="B547" i="4"/>
  <c r="B544" i="4"/>
  <c r="B543" i="4"/>
  <c r="B539" i="4"/>
  <c r="B538" i="4"/>
  <c r="B536" i="4"/>
  <c r="B534" i="4"/>
  <c r="B533" i="4"/>
  <c r="B531" i="4"/>
  <c r="B527" i="4"/>
  <c r="B526" i="4"/>
  <c r="B524" i="4"/>
  <c r="B522" i="4"/>
  <c r="B519" i="4"/>
  <c r="B517" i="4"/>
  <c r="B515" i="4"/>
  <c r="B512" i="4"/>
  <c r="B509" i="4"/>
  <c r="B500" i="4"/>
  <c r="B492" i="4"/>
  <c r="B486" i="4"/>
  <c r="B484" i="4"/>
  <c r="B482" i="4"/>
  <c r="B481" i="4"/>
  <c r="B480" i="4"/>
  <c r="B478" i="4"/>
  <c r="B476" i="4"/>
  <c r="B474" i="4"/>
  <c r="B470" i="4"/>
  <c r="B469" i="4"/>
  <c r="B468" i="4"/>
  <c r="B466" i="4"/>
  <c r="B465" i="4"/>
  <c r="B463" i="4"/>
  <c r="B462" i="4"/>
  <c r="B461" i="4"/>
  <c r="B460" i="4"/>
  <c r="B458" i="4"/>
  <c r="B457" i="4"/>
  <c r="B455" i="4"/>
  <c r="B454" i="4"/>
  <c r="B453" i="4"/>
  <c r="B452" i="4"/>
  <c r="B451" i="4"/>
  <c r="B450" i="4"/>
  <c r="B447" i="4"/>
  <c r="B441" i="4"/>
  <c r="B437" i="4"/>
  <c r="B434" i="4"/>
  <c r="B433" i="4"/>
  <c r="B432" i="4"/>
  <c r="B431" i="4"/>
  <c r="B427" i="4"/>
  <c r="B425" i="4"/>
  <c r="B423" i="4"/>
  <c r="B422" i="4"/>
  <c r="B419" i="4"/>
  <c r="B413" i="4"/>
  <c r="B410" i="4"/>
  <c r="B408" i="4"/>
  <c r="B407" i="4"/>
  <c r="B404" i="4"/>
  <c r="B403" i="4"/>
  <c r="B402" i="4"/>
  <c r="B401" i="4"/>
  <c r="B398" i="4"/>
  <c r="B397" i="4"/>
  <c r="B396" i="4"/>
  <c r="B395" i="4"/>
  <c r="B394" i="4"/>
  <c r="B391" i="4"/>
  <c r="B390" i="4"/>
  <c r="B389" i="4"/>
  <c r="B388" i="4"/>
  <c r="B387" i="4"/>
  <c r="B385" i="4"/>
  <c r="B384" i="4"/>
  <c r="B383" i="4"/>
  <c r="B381" i="4"/>
  <c r="B380" i="4"/>
  <c r="B379" i="4"/>
  <c r="B378" i="4"/>
  <c r="B377" i="4"/>
  <c r="B375" i="4"/>
  <c r="B374" i="4"/>
  <c r="B373" i="4"/>
  <c r="B370" i="4"/>
  <c r="B369" i="4"/>
  <c r="B367" i="4"/>
  <c r="B361" i="4"/>
  <c r="B360" i="4"/>
  <c r="B359" i="4"/>
  <c r="B357" i="4"/>
  <c r="B356" i="4"/>
  <c r="B353" i="4"/>
  <c r="B352" i="4"/>
  <c r="B351" i="4"/>
  <c r="B349" i="4"/>
  <c r="B344" i="4"/>
  <c r="B343" i="4"/>
  <c r="B342" i="4"/>
  <c r="B341" i="4"/>
  <c r="B339" i="4"/>
  <c r="B338" i="4"/>
  <c r="B336" i="4"/>
  <c r="B333" i="4"/>
  <c r="B331" i="4"/>
  <c r="B330" i="4"/>
  <c r="B327" i="4"/>
  <c r="B325" i="4"/>
  <c r="B322" i="4"/>
  <c r="B318" i="4"/>
  <c r="B317" i="4"/>
  <c r="B311" i="4"/>
  <c r="B307" i="4"/>
  <c r="B306" i="4"/>
  <c r="B305" i="4"/>
  <c r="B299" i="4"/>
  <c r="B298" i="4"/>
  <c r="B296" i="4"/>
  <c r="B295" i="4"/>
  <c r="B294" i="4"/>
  <c r="B293" i="4"/>
  <c r="B292" i="4"/>
  <c r="B290" i="4"/>
  <c r="B289" i="4"/>
  <c r="B286" i="4"/>
  <c r="B284" i="4"/>
  <c r="B281" i="4"/>
  <c r="B280" i="4"/>
  <c r="B279" i="4"/>
  <c r="B278" i="4"/>
  <c r="B277" i="4"/>
  <c r="B275" i="4"/>
  <c r="B271" i="4"/>
  <c r="B266" i="4"/>
  <c r="B264" i="4"/>
  <c r="B263" i="4"/>
  <c r="B262" i="4"/>
  <c r="B261" i="4"/>
  <c r="B258" i="4"/>
  <c r="B256" i="4"/>
  <c r="B255" i="4"/>
  <c r="B254" i="4"/>
  <c r="B253" i="4"/>
  <c r="B251" i="4"/>
  <c r="B250" i="4"/>
  <c r="B249" i="4"/>
  <c r="B247" i="4"/>
  <c r="B243" i="4"/>
  <c r="B242" i="4"/>
  <c r="B239" i="4"/>
  <c r="B238" i="4"/>
  <c r="B236" i="4"/>
  <c r="B234" i="4"/>
  <c r="B233" i="4"/>
  <c r="B232" i="4"/>
  <c r="B231" i="4"/>
  <c r="B229" i="4"/>
  <c r="B228" i="4"/>
  <c r="B227" i="4"/>
  <c r="B225" i="4"/>
  <c r="B224" i="4"/>
  <c r="B223" i="4"/>
  <c r="B222" i="4"/>
  <c r="B220" i="4"/>
  <c r="B219" i="4"/>
  <c r="B216" i="4"/>
  <c r="B215" i="4"/>
  <c r="B214" i="4"/>
  <c r="B213" i="4"/>
  <c r="B212" i="4"/>
  <c r="B211" i="4"/>
  <c r="B208" i="4"/>
  <c r="B207" i="4"/>
  <c r="B205" i="4"/>
  <c r="B204" i="4"/>
  <c r="B199" i="4"/>
  <c r="B194" i="4"/>
  <c r="B193" i="4"/>
  <c r="B189" i="4"/>
  <c r="B188" i="4"/>
  <c r="B185" i="4"/>
  <c r="B181" i="4"/>
  <c r="B180" i="4"/>
  <c r="B178" i="4"/>
  <c r="B177" i="4"/>
  <c r="B176" i="4"/>
  <c r="B175" i="4"/>
  <c r="B173" i="4"/>
  <c r="B172" i="4"/>
  <c r="B171" i="4"/>
  <c r="B170" i="4"/>
  <c r="B168" i="4"/>
  <c r="B167" i="4"/>
  <c r="B164" i="4"/>
  <c r="B163" i="4"/>
  <c r="B161" i="4"/>
  <c r="B160" i="4"/>
  <c r="B159" i="4"/>
  <c r="B156" i="4"/>
  <c r="B154" i="4"/>
  <c r="B152" i="4"/>
  <c r="B151" i="4"/>
  <c r="B150" i="4"/>
  <c r="B149" i="4"/>
  <c r="B147" i="4"/>
  <c r="B146" i="4"/>
  <c r="B145" i="4"/>
  <c r="B144" i="4"/>
  <c r="B140" i="4"/>
  <c r="B139" i="4"/>
  <c r="B136" i="4"/>
  <c r="B135" i="4"/>
  <c r="B134" i="4"/>
  <c r="B133" i="4"/>
  <c r="B132" i="4"/>
  <c r="B129" i="4"/>
  <c r="B127" i="4"/>
  <c r="B125" i="4"/>
  <c r="B124" i="4"/>
  <c r="B123" i="4"/>
  <c r="B118" i="4"/>
  <c r="B117" i="4"/>
  <c r="B116" i="4"/>
  <c r="B115" i="4"/>
  <c r="B113" i="4"/>
  <c r="B112" i="4"/>
  <c r="B110" i="4"/>
  <c r="B109" i="4"/>
  <c r="B108" i="4"/>
  <c r="B107" i="4"/>
  <c r="B105" i="4"/>
  <c r="B104" i="4"/>
  <c r="B101" i="4"/>
  <c r="B98" i="4"/>
  <c r="B97" i="4"/>
  <c r="B93" i="4"/>
  <c r="B92" i="4"/>
  <c r="B90" i="4"/>
  <c r="B89" i="4"/>
  <c r="B86" i="4"/>
  <c r="B85" i="4"/>
  <c r="B84" i="4"/>
  <c r="B83" i="4"/>
  <c r="B81" i="4"/>
  <c r="B80" i="4"/>
  <c r="B79" i="4"/>
  <c r="B78" i="4"/>
  <c r="B77" i="4"/>
  <c r="B76" i="4"/>
  <c r="B75" i="4"/>
  <c r="B74" i="4"/>
  <c r="B71" i="4"/>
  <c r="B70" i="4"/>
  <c r="B68" i="4"/>
  <c r="B67" i="4"/>
  <c r="B64" i="4"/>
  <c r="B63" i="4"/>
  <c r="B62" i="4"/>
  <c r="B61" i="4"/>
  <c r="B60" i="4"/>
  <c r="B59" i="4"/>
  <c r="B58" i="4"/>
  <c r="B57" i="4"/>
  <c r="B53" i="4"/>
  <c r="B52" i="4"/>
  <c r="B51" i="4"/>
  <c r="B50" i="4"/>
  <c r="B48" i="4"/>
  <c r="B46" i="4"/>
  <c r="B44" i="4"/>
  <c r="B42" i="4"/>
  <c r="B35" i="4"/>
  <c r="B34" i="4"/>
  <c r="B33" i="4"/>
  <c r="B32" i="4"/>
  <c r="B31" i="4"/>
  <c r="B28" i="4"/>
  <c r="B27" i="4"/>
  <c r="B25" i="4"/>
  <c r="B24" i="4"/>
  <c r="B21" i="4"/>
  <c r="B19" i="4"/>
  <c r="B18" i="4"/>
  <c r="B15" i="4"/>
  <c r="B14" i="4"/>
  <c r="B13" i="4"/>
  <c r="B12" i="4"/>
  <c r="B11" i="4"/>
  <c r="B5" i="4"/>
  <c r="B4" i="4"/>
  <c r="B3" i="4"/>
  <c r="B259" i="4"/>
  <c r="B428" i="4"/>
  <c r="B643" i="4"/>
  <c r="B707" i="4"/>
  <c r="B739" i="4"/>
  <c r="B771" i="4"/>
  <c r="B800" i="4"/>
  <c r="B838" i="4"/>
  <c r="B854" i="4"/>
  <c r="B870" i="4"/>
  <c r="B886" i="4"/>
  <c r="B902" i="4"/>
  <c r="B918" i="4"/>
  <c r="B950" i="4"/>
  <c r="B966" i="4"/>
  <c r="B982" i="4"/>
  <c r="B1000" i="4"/>
  <c r="B1016" i="4"/>
  <c r="B1024" i="4"/>
  <c r="B1032" i="4"/>
  <c r="B1056" i="4"/>
  <c r="B1064" i="4"/>
  <c r="B1072" i="4"/>
  <c r="B1088" i="4"/>
  <c r="B1128" i="4"/>
  <c r="B1136" i="4"/>
  <c r="B1144" i="4"/>
  <c r="B1160" i="4"/>
  <c r="B1184" i="4"/>
  <c r="B1192" i="4"/>
  <c r="B1200" i="4"/>
  <c r="B1208" i="4"/>
  <c r="B1216" i="4"/>
  <c r="B1224" i="4"/>
  <c r="B1256" i="4"/>
  <c r="B1264" i="4"/>
  <c r="B1272" i="4"/>
  <c r="B1280" i="4"/>
  <c r="B1312" i="4"/>
  <c r="B1336" i="4"/>
  <c r="B1360" i="4"/>
  <c r="B1368" i="4"/>
  <c r="B1384" i="4"/>
  <c r="B1416" i="4"/>
  <c r="B1432" i="4"/>
  <c r="B1440" i="4"/>
  <c r="B1448" i="4"/>
  <c r="B1456" i="4"/>
  <c r="B1480" i="4"/>
  <c r="B1496" i="4"/>
  <c r="B1505" i="4"/>
  <c r="B1509" i="4"/>
  <c r="B1513" i="4"/>
  <c r="B1529" i="4"/>
  <c r="B1537" i="4"/>
  <c r="B1549" i="4"/>
  <c r="B1553" i="4"/>
  <c r="B1557" i="4"/>
  <c r="B1565" i="4"/>
  <c r="B1569" i="4"/>
  <c r="B1577" i="4"/>
  <c r="B1585" i="4"/>
  <c r="B1609" i="4"/>
  <c r="B1613" i="4"/>
  <c r="B1625" i="4"/>
  <c r="B1629" i="4"/>
  <c r="B1633" i="4"/>
  <c r="B1653" i="4"/>
  <c r="B1661" i="4"/>
  <c r="B1669" i="4"/>
  <c r="B1673" i="4"/>
  <c r="B1681" i="4"/>
  <c r="B1693" i="4"/>
  <c r="B1709" i="4"/>
  <c r="B1733" i="4"/>
  <c r="B1741" i="4"/>
  <c r="B1745" i="4"/>
  <c r="B1749" i="4"/>
  <c r="B1753" i="4"/>
  <c r="B1757" i="4"/>
  <c r="B1761" i="4"/>
  <c r="B1773" i="4"/>
  <c r="B1777" i="4"/>
  <c r="B1785" i="4"/>
  <c r="B1793" i="4"/>
  <c r="B1801" i="4"/>
  <c r="B1809" i="4"/>
  <c r="B1817" i="4"/>
  <c r="B1821" i="4"/>
  <c r="E11" i="2"/>
  <c r="B7" i="2"/>
  <c r="C7" i="2" l="1"/>
  <c r="D7" i="2"/>
  <c r="B8" i="2"/>
  <c r="D11" i="2"/>
  <c r="C2972" i="4"/>
  <c r="C3036" i="4"/>
  <c r="C3100" i="4"/>
  <c r="C3584" i="4"/>
  <c r="C3603" i="4"/>
  <c r="C3690" i="4"/>
  <c r="C3778" i="4"/>
  <c r="C2864" i="4"/>
  <c r="C2868" i="4"/>
  <c r="C2872" i="4"/>
  <c r="C2876" i="4"/>
  <c r="C2880" i="4"/>
  <c r="C2884" i="4"/>
  <c r="C2888" i="4"/>
  <c r="C2892" i="4"/>
  <c r="C2896" i="4"/>
  <c r="C2900" i="4"/>
  <c r="C2904" i="4"/>
  <c r="C2908" i="4"/>
  <c r="C2912" i="4"/>
  <c r="C2916" i="4"/>
  <c r="C2920" i="4"/>
  <c r="C2924" i="4"/>
  <c r="C2928" i="4"/>
  <c r="C2932" i="4"/>
  <c r="C2936" i="4"/>
  <c r="C2940" i="4"/>
  <c r="C2944" i="4"/>
  <c r="C2948" i="4"/>
  <c r="C2952" i="4"/>
  <c r="C2956" i="4"/>
  <c r="C2980" i="4"/>
  <c r="C3044" i="4"/>
  <c r="C3156" i="4"/>
  <c r="C3600" i="4"/>
  <c r="C3698" i="4"/>
  <c r="C3786" i="4"/>
  <c r="C2958" i="4"/>
  <c r="C2988" i="4"/>
  <c r="C3052" i="4"/>
  <c r="C3220" i="4"/>
  <c r="C3642" i="4"/>
  <c r="C3706" i="4"/>
  <c r="C3794" i="4"/>
  <c r="C2865" i="4"/>
  <c r="C2869" i="4"/>
  <c r="C2873" i="4"/>
  <c r="C2877" i="4"/>
  <c r="C2881" i="4"/>
  <c r="C2885" i="4"/>
  <c r="C2889" i="4"/>
  <c r="C2893" i="4"/>
  <c r="C2897" i="4"/>
  <c r="C2901" i="4"/>
  <c r="C2905" i="4"/>
  <c r="C2909" i="4"/>
  <c r="C2913" i="4"/>
  <c r="C2917" i="4"/>
  <c r="C2921" i="4"/>
  <c r="C2925" i="4"/>
  <c r="C2929" i="4"/>
  <c r="C2933" i="4"/>
  <c r="C2937" i="4"/>
  <c r="C2941" i="4"/>
  <c r="C2945" i="4"/>
  <c r="C2949" i="4"/>
  <c r="C2953" i="4"/>
  <c r="C2957" i="4"/>
  <c r="C2996" i="4"/>
  <c r="C3060" i="4"/>
  <c r="C3284" i="4"/>
  <c r="C3631" i="4"/>
  <c r="C3650" i="4"/>
  <c r="C3714" i="4"/>
  <c r="C3802" i="4"/>
  <c r="C3004" i="4"/>
  <c r="C3068" i="4"/>
  <c r="C3476" i="4"/>
  <c r="C3658" i="4"/>
  <c r="C3810" i="4"/>
  <c r="C2870" i="4"/>
  <c r="C2878" i="4"/>
  <c r="C2886" i="4"/>
  <c r="C2894" i="4"/>
  <c r="C2902" i="4"/>
  <c r="C2910" i="4"/>
  <c r="C2918" i="4"/>
  <c r="C2926" i="4"/>
  <c r="C2934" i="4"/>
  <c r="C2942" i="4"/>
  <c r="C2950" i="4"/>
  <c r="C3617" i="4"/>
  <c r="C3722" i="4"/>
  <c r="C2882" i="4"/>
  <c r="C2898" i="4"/>
  <c r="C2906" i="4"/>
  <c r="C2930" i="4"/>
  <c r="C2954" i="4"/>
  <c r="C2964" i="4"/>
  <c r="C3020" i="4"/>
  <c r="C3076" i="4"/>
  <c r="C3540" i="4"/>
  <c r="C3666" i="4"/>
  <c r="C3092" i="4"/>
  <c r="C3620" i="4"/>
  <c r="C3028" i="4"/>
  <c r="C2866" i="4"/>
  <c r="C2890" i="4"/>
  <c r="C2922" i="4"/>
  <c r="C2946" i="4"/>
  <c r="C3674" i="4"/>
  <c r="C2871" i="4"/>
  <c r="C2879" i="4"/>
  <c r="C2887" i="4"/>
  <c r="C2895" i="4"/>
  <c r="C2903" i="4"/>
  <c r="C2911" i="4"/>
  <c r="C2919" i="4"/>
  <c r="C2927" i="4"/>
  <c r="C2935" i="4"/>
  <c r="C2943" i="4"/>
  <c r="C2951" i="4"/>
  <c r="C3682" i="4"/>
  <c r="C3012" i="4"/>
  <c r="C2874" i="4"/>
  <c r="C2914" i="4"/>
  <c r="C3754" i="4"/>
  <c r="C3412" i="4"/>
  <c r="C3770" i="4"/>
  <c r="C2938" i="4"/>
  <c r="C3084" i="4"/>
  <c r="C3348" i="4"/>
  <c r="C3762" i="4"/>
  <c r="C2867" i="4"/>
  <c r="C2875" i="4"/>
  <c r="C2883" i="4"/>
  <c r="C2891" i="4"/>
  <c r="C2899" i="4"/>
  <c r="C2907" i="4"/>
  <c r="C2915" i="4"/>
  <c r="C2923" i="4"/>
  <c r="C2931" i="4"/>
  <c r="C2939" i="4"/>
  <c r="C2947" i="4"/>
  <c r="C2955" i="4"/>
  <c r="C3747" i="4"/>
  <c r="C3804" i="4"/>
  <c r="C3730" i="4"/>
  <c r="C3807" i="4"/>
  <c r="C3743" i="4"/>
  <c r="C3679" i="4"/>
  <c r="C3614" i="4"/>
  <c r="C3148" i="4"/>
  <c r="C3756" i="4"/>
  <c r="C3692" i="4"/>
  <c r="C3633" i="4"/>
  <c r="C3524" i="4"/>
  <c r="C3448" i="4"/>
  <c r="C3753" i="4"/>
  <c r="C3689" i="4"/>
  <c r="C3619" i="4"/>
  <c r="C3196" i="4"/>
  <c r="C3766" i="4"/>
  <c r="C3702" i="4"/>
  <c r="C3638" i="4"/>
  <c r="C3380" i="4"/>
  <c r="C3795" i="4"/>
  <c r="C3723" i="4"/>
  <c r="C3659" i="4"/>
  <c r="C3595" i="4"/>
  <c r="C3180" i="4"/>
  <c r="C3634" i="4"/>
  <c r="C3776" i="4"/>
  <c r="C3712" i="4"/>
  <c r="C3648" i="4"/>
  <c r="C3300" i="4"/>
  <c r="C3669" i="4"/>
  <c r="C3606" i="4"/>
  <c r="C3536" i="4"/>
  <c r="C3517" i="4"/>
  <c r="C3453" i="4"/>
  <c r="C3389" i="4"/>
  <c r="C3325" i="4"/>
  <c r="C3261" i="4"/>
  <c r="C3197" i="4"/>
  <c r="C3133" i="4"/>
  <c r="C3069" i="4"/>
  <c r="C3005" i="4"/>
  <c r="C3610" i="4"/>
  <c r="C3546" i="4"/>
  <c r="C3482" i="4"/>
  <c r="C3418" i="4"/>
  <c r="C3354" i="4"/>
  <c r="C3290" i="4"/>
  <c r="C3226" i="4"/>
  <c r="C3162" i="4"/>
  <c r="C3098" i="4"/>
  <c r="C3034" i="4"/>
  <c r="C2970" i="4"/>
  <c r="C3551" i="4"/>
  <c r="C3487" i="4"/>
  <c r="C3423" i="4"/>
  <c r="C3359" i="4"/>
  <c r="C3295" i="4"/>
  <c r="C3231" i="4"/>
  <c r="C3167" i="4"/>
  <c r="C3103" i="4"/>
  <c r="C3039" i="4"/>
  <c r="C2975" i="4"/>
  <c r="C3537" i="4"/>
  <c r="C3473" i="4"/>
  <c r="C3409" i="4"/>
  <c r="C3345" i="4"/>
  <c r="C3281" i="4"/>
  <c r="C3217" i="4"/>
  <c r="C3153" i="4"/>
  <c r="C3089" i="4"/>
  <c r="C3025" i="4"/>
  <c r="C2961" i="4"/>
  <c r="C3534" i="4"/>
  <c r="C3470" i="4"/>
  <c r="C3406" i="4"/>
  <c r="C3725" i="4"/>
  <c r="C3709" i="4"/>
  <c r="C3789" i="4"/>
  <c r="C3799" i="4"/>
  <c r="C3735" i="4"/>
  <c r="C3671" i="4"/>
  <c r="C3580" i="4"/>
  <c r="C3520" i="4"/>
  <c r="C3748" i="4"/>
  <c r="C3684" i="4"/>
  <c r="C3622" i="4"/>
  <c r="C3460" i="4"/>
  <c r="C3809" i="4"/>
  <c r="C3745" i="4"/>
  <c r="C3681" i="4"/>
  <c r="C3616" i="4"/>
  <c r="C3132" i="4"/>
  <c r="C3758" i="4"/>
  <c r="C3694" i="4"/>
  <c r="C3627" i="4"/>
  <c r="C3316" i="4"/>
  <c r="C3787" i="4"/>
  <c r="C3715" i="4"/>
  <c r="C3651" i="4"/>
  <c r="C3592" i="4"/>
  <c r="C3116" i="4"/>
  <c r="C3573" i="4"/>
  <c r="C3768" i="4"/>
  <c r="C3704" i="4"/>
  <c r="C3640" i="4"/>
  <c r="C3236" i="4"/>
  <c r="C3661" i="4"/>
  <c r="C3597" i="4"/>
  <c r="C3472" i="4"/>
  <c r="C3509" i="4"/>
  <c r="C3445" i="4"/>
  <c r="C3381" i="4"/>
  <c r="C3317" i="4"/>
  <c r="C3253" i="4"/>
  <c r="C3189" i="4"/>
  <c r="C3125" i="4"/>
  <c r="C3061" i="4"/>
  <c r="C2997" i="4"/>
  <c r="C3602" i="4"/>
  <c r="C3538" i="4"/>
  <c r="C3474" i="4"/>
  <c r="C3410" i="4"/>
  <c r="C3346" i="4"/>
  <c r="C3282" i="4"/>
  <c r="C3218" i="4"/>
  <c r="C3154" i="4"/>
  <c r="C3090" i="4"/>
  <c r="C3026" i="4"/>
  <c r="C2962" i="4"/>
  <c r="C3543" i="4"/>
  <c r="C3479" i="4"/>
  <c r="C3415" i="4"/>
  <c r="C3351" i="4"/>
  <c r="C3287" i="4"/>
  <c r="C3223" i="4"/>
  <c r="C3159" i="4"/>
  <c r="C3095" i="4"/>
  <c r="C3031" i="4"/>
  <c r="C2967" i="4"/>
  <c r="C3529" i="4"/>
  <c r="C3465" i="4"/>
  <c r="C3401" i="4"/>
  <c r="C3337" i="4"/>
  <c r="C3273" i="4"/>
  <c r="C3209" i="4"/>
  <c r="C3145" i="4"/>
  <c r="C3081" i="4"/>
  <c r="C3017" i="4"/>
  <c r="C3590" i="4"/>
  <c r="C3526" i="4"/>
  <c r="C3462" i="4"/>
  <c r="C3398" i="4"/>
  <c r="C3334" i="4"/>
  <c r="C3270" i="4"/>
  <c r="C3206" i="4"/>
  <c r="C3142" i="4"/>
  <c r="C3078" i="4"/>
  <c r="C3014" i="4"/>
  <c r="C3571" i="4"/>
  <c r="C3507" i="4"/>
  <c r="C3108" i="4"/>
  <c r="C3805" i="4"/>
  <c r="C3733" i="4"/>
  <c r="C3791" i="4"/>
  <c r="C3727" i="4"/>
  <c r="C3663" i="4"/>
  <c r="C3532" i="4"/>
  <c r="C3456" i="4"/>
  <c r="C3740" i="4"/>
  <c r="C3676" i="4"/>
  <c r="C3611" i="4"/>
  <c r="C3396" i="4"/>
  <c r="C3801" i="4"/>
  <c r="C3737" i="4"/>
  <c r="C3673" i="4"/>
  <c r="C3572" i="4"/>
  <c r="C3504" i="4"/>
  <c r="C3750" i="4"/>
  <c r="C3686" i="4"/>
  <c r="C3624" i="4"/>
  <c r="C3252" i="4"/>
  <c r="C3779" i="4"/>
  <c r="C3707" i="4"/>
  <c r="C3643" i="4"/>
  <c r="C3564" i="4"/>
  <c r="C3552" i="4"/>
  <c r="C3581" i="4"/>
  <c r="C3760" i="4"/>
  <c r="C3696" i="4"/>
  <c r="C3629" i="4"/>
  <c r="C3172" i="4"/>
  <c r="C3653" i="4"/>
  <c r="C3588" i="4"/>
  <c r="C3565" i="4"/>
  <c r="C3501" i="4"/>
  <c r="C3437" i="4"/>
  <c r="C3373" i="4"/>
  <c r="C3309" i="4"/>
  <c r="C3245" i="4"/>
  <c r="C3181" i="4"/>
  <c r="C3117" i="4"/>
  <c r="C3053" i="4"/>
  <c r="C2989" i="4"/>
  <c r="C3594" i="4"/>
  <c r="C3530" i="4"/>
  <c r="C3466" i="4"/>
  <c r="C3402" i="4"/>
  <c r="C3338" i="4"/>
  <c r="C3274" i="4"/>
  <c r="C3210" i="4"/>
  <c r="C3146" i="4"/>
  <c r="C3082" i="4"/>
  <c r="C3018" i="4"/>
  <c r="C3599" i="4"/>
  <c r="C3535" i="4"/>
  <c r="C3471" i="4"/>
  <c r="C3407" i="4"/>
  <c r="C3343" i="4"/>
  <c r="C3279" i="4"/>
  <c r="C3215" i="4"/>
  <c r="C3151" i="4"/>
  <c r="C3087" i="4"/>
  <c r="C3023" i="4"/>
  <c r="C2959" i="4"/>
  <c r="C3521" i="4"/>
  <c r="C3457" i="4"/>
  <c r="C3393" i="4"/>
  <c r="C3329" i="4"/>
  <c r="C3265" i="4"/>
  <c r="C3201" i="4"/>
  <c r="C3137" i="4"/>
  <c r="C3073" i="4"/>
  <c r="C3009" i="4"/>
  <c r="C3582" i="4"/>
  <c r="C3518" i="4"/>
  <c r="C3454" i="4"/>
  <c r="C3390" i="4"/>
  <c r="C3326" i="4"/>
  <c r="C3717" i="4"/>
  <c r="C3765" i="4"/>
  <c r="C3685" i="4"/>
  <c r="C3783" i="4"/>
  <c r="C3719" i="4"/>
  <c r="C3655" i="4"/>
  <c r="C3468" i="4"/>
  <c r="C3796" i="4"/>
  <c r="C3732" i="4"/>
  <c r="C3668" i="4"/>
  <c r="C3608" i="4"/>
  <c r="C3332" i="4"/>
  <c r="C3793" i="4"/>
  <c r="C3729" i="4"/>
  <c r="C3665" i="4"/>
  <c r="C3516" i="4"/>
  <c r="C3806" i="4"/>
  <c r="C3742" i="4"/>
  <c r="C3678" i="4"/>
  <c r="C3613" i="4"/>
  <c r="C3188" i="4"/>
  <c r="C3771" i="4"/>
  <c r="C3699" i="4"/>
  <c r="C3635" i="4"/>
  <c r="C3500" i="4"/>
  <c r="C3560" i="4"/>
  <c r="C3488" i="4"/>
  <c r="C3752" i="4"/>
  <c r="C3688" i="4"/>
  <c r="C3615" i="4"/>
  <c r="C3544" i="4"/>
  <c r="C3645" i="4"/>
  <c r="C3548" i="4"/>
  <c r="C3557" i="4"/>
  <c r="C3493" i="4"/>
  <c r="C3429" i="4"/>
  <c r="C3365" i="4"/>
  <c r="C3301" i="4"/>
  <c r="C3237" i="4"/>
  <c r="C3173" i="4"/>
  <c r="C3109" i="4"/>
  <c r="C3045" i="4"/>
  <c r="C2981" i="4"/>
  <c r="C3586" i="4"/>
  <c r="C3522" i="4"/>
  <c r="C3458" i="4"/>
  <c r="C3394" i="4"/>
  <c r="C3330" i="4"/>
  <c r="C3266" i="4"/>
  <c r="C3202" i="4"/>
  <c r="C3138" i="4"/>
  <c r="C3074" i="4"/>
  <c r="C3010" i="4"/>
  <c r="C3591" i="4"/>
  <c r="C3527" i="4"/>
  <c r="C3463" i="4"/>
  <c r="C3399" i="4"/>
  <c r="C3335" i="4"/>
  <c r="C3271" i="4"/>
  <c r="C3207" i="4"/>
  <c r="C3143" i="4"/>
  <c r="C3079" i="4"/>
  <c r="C3015" i="4"/>
  <c r="C3577" i="4"/>
  <c r="C3513" i="4"/>
  <c r="C3449" i="4"/>
  <c r="C3385" i="4"/>
  <c r="C3321" i="4"/>
  <c r="C3257" i="4"/>
  <c r="C3164" i="4"/>
  <c r="C3797" i="4"/>
  <c r="C3738" i="4"/>
  <c r="C3767" i="4"/>
  <c r="C3703" i="4"/>
  <c r="C3639" i="4"/>
  <c r="C3340" i="4"/>
  <c r="C3780" i="4"/>
  <c r="C3716" i="4"/>
  <c r="C3749" i="4"/>
  <c r="C3464" i="4"/>
  <c r="C3628" i="4"/>
  <c r="C3724" i="4"/>
  <c r="C3596" i="4"/>
  <c r="C3777" i="4"/>
  <c r="C3649" i="4"/>
  <c r="C3790" i="4"/>
  <c r="C3662" i="4"/>
  <c r="C3496" i="4"/>
  <c r="C3683" i="4"/>
  <c r="C3372" i="4"/>
  <c r="C3800" i="4"/>
  <c r="C3672" i="4"/>
  <c r="C3773" i="4"/>
  <c r="C3420" i="4"/>
  <c r="C3477" i="4"/>
  <c r="C3349" i="4"/>
  <c r="C3221" i="4"/>
  <c r="C3093" i="4"/>
  <c r="C2965" i="4"/>
  <c r="C3506" i="4"/>
  <c r="C3378" i="4"/>
  <c r="C3250" i="4"/>
  <c r="C3122" i="4"/>
  <c r="C2994" i="4"/>
  <c r="C3511" i="4"/>
  <c r="C3383" i="4"/>
  <c r="C3255" i="4"/>
  <c r="C3127" i="4"/>
  <c r="C3677" i="4"/>
  <c r="C3775" i="4"/>
  <c r="C3625" i="4"/>
  <c r="C3708" i="4"/>
  <c r="C3593" i="4"/>
  <c r="C3769" i="4"/>
  <c r="C3641" i="4"/>
  <c r="C3782" i="4"/>
  <c r="C3654" i="4"/>
  <c r="C3811" i="4"/>
  <c r="C3675" i="4"/>
  <c r="C3308" i="4"/>
  <c r="C3792" i="4"/>
  <c r="C3664" i="4"/>
  <c r="C3757" i="4"/>
  <c r="C3356" i="4"/>
  <c r="C3469" i="4"/>
  <c r="C3341" i="4"/>
  <c r="C3213" i="4"/>
  <c r="C3085" i="4"/>
  <c r="C3626" i="4"/>
  <c r="C3498" i="4"/>
  <c r="C3370" i="4"/>
  <c r="C3242" i="4"/>
  <c r="C3114" i="4"/>
  <c r="C2986" i="4"/>
  <c r="C3503" i="4"/>
  <c r="C3375" i="4"/>
  <c r="C3247" i="4"/>
  <c r="C3119" i="4"/>
  <c r="C2991" i="4"/>
  <c r="C3489" i="4"/>
  <c r="C3361" i="4"/>
  <c r="C3233" i="4"/>
  <c r="C3121" i="4"/>
  <c r="C3033" i="4"/>
  <c r="C3558" i="4"/>
  <c r="C3446" i="4"/>
  <c r="C3358" i="4"/>
  <c r="C3278" i="4"/>
  <c r="C3198" i="4"/>
  <c r="C3126" i="4"/>
  <c r="C3054" i="4"/>
  <c r="C2982" i="4"/>
  <c r="C3531" i="4"/>
  <c r="C3459" i="4"/>
  <c r="C3395" i="4"/>
  <c r="C3331" i="4"/>
  <c r="C3267" i="4"/>
  <c r="C3203" i="4"/>
  <c r="C3139" i="4"/>
  <c r="C3075" i="4"/>
  <c r="C3011" i="4"/>
  <c r="C3432" i="4"/>
  <c r="C3368" i="4"/>
  <c r="C3304" i="4"/>
  <c r="C3240" i="4"/>
  <c r="C3176" i="4"/>
  <c r="C3112" i="4"/>
  <c r="C3048" i="4"/>
  <c r="C2984" i="4"/>
  <c r="C3212" i="4"/>
  <c r="C3204" i="4"/>
  <c r="C3726" i="4"/>
  <c r="C3621" i="4"/>
  <c r="C3492" i="4"/>
  <c r="C3413" i="4"/>
  <c r="C3029" i="4"/>
  <c r="C3058" i="4"/>
  <c r="C3319" i="4"/>
  <c r="C3063" i="4"/>
  <c r="C3305" i="4"/>
  <c r="C2985" i="4"/>
  <c r="C3318" i="4"/>
  <c r="C3102" i="4"/>
  <c r="C3435" i="4"/>
  <c r="C3179" i="4"/>
  <c r="C2987" i="4"/>
  <c r="C3280" i="4"/>
  <c r="C3024" i="4"/>
  <c r="C3788" i="4"/>
  <c r="C3140" i="4"/>
  <c r="C3718" i="4"/>
  <c r="C3604" i="4"/>
  <c r="C3228" i="4"/>
  <c r="C3759" i="4"/>
  <c r="C3404" i="4"/>
  <c r="C3700" i="4"/>
  <c r="C3576" i="4"/>
  <c r="C3761" i="4"/>
  <c r="C3630" i="4"/>
  <c r="C3774" i="4"/>
  <c r="C3646" i="4"/>
  <c r="C3803" i="4"/>
  <c r="C3667" i="4"/>
  <c r="C3244" i="4"/>
  <c r="C3784" i="4"/>
  <c r="C3656" i="4"/>
  <c r="C3741" i="4"/>
  <c r="C3292" i="4"/>
  <c r="C3461" i="4"/>
  <c r="C3333" i="4"/>
  <c r="C3205" i="4"/>
  <c r="C3077" i="4"/>
  <c r="C3618" i="4"/>
  <c r="C3490" i="4"/>
  <c r="C3362" i="4"/>
  <c r="C3234" i="4"/>
  <c r="C3106" i="4"/>
  <c r="C2978" i="4"/>
  <c r="C3495" i="4"/>
  <c r="C3367" i="4"/>
  <c r="C3239" i="4"/>
  <c r="C3111" i="4"/>
  <c r="C2983" i="4"/>
  <c r="C3481" i="4"/>
  <c r="C3353" i="4"/>
  <c r="C3225" i="4"/>
  <c r="C3113" i="4"/>
  <c r="C3001" i="4"/>
  <c r="C3550" i="4"/>
  <c r="C3438" i="4"/>
  <c r="C3350" i="4"/>
  <c r="C3262" i="4"/>
  <c r="C3190" i="4"/>
  <c r="C3118" i="4"/>
  <c r="C3046" i="4"/>
  <c r="C2974" i="4"/>
  <c r="C3523" i="4"/>
  <c r="C3451" i="4"/>
  <c r="C3387" i="4"/>
  <c r="C3323" i="4"/>
  <c r="C3259" i="4"/>
  <c r="C3195" i="4"/>
  <c r="C3131" i="4"/>
  <c r="C3067" i="4"/>
  <c r="C3003" i="4"/>
  <c r="C3424" i="4"/>
  <c r="C3360" i="4"/>
  <c r="C3296" i="4"/>
  <c r="C3232" i="4"/>
  <c r="C3168" i="4"/>
  <c r="C3104" i="4"/>
  <c r="C3040" i="4"/>
  <c r="C2976" i="4"/>
  <c r="C3711" i="4"/>
  <c r="C3713" i="4"/>
  <c r="C3568" i="4"/>
  <c r="C3598" i="4"/>
  <c r="C3623" i="4"/>
  <c r="C3285" i="4"/>
  <c r="C3570" i="4"/>
  <c r="C3314" i="4"/>
  <c r="C3447" i="4"/>
  <c r="C3561" i="4"/>
  <c r="C3185" i="4"/>
  <c r="C3510" i="4"/>
  <c r="C3246" i="4"/>
  <c r="C3030" i="4"/>
  <c r="C3499" i="4"/>
  <c r="C3307" i="4"/>
  <c r="C3115" i="4"/>
  <c r="C3408" i="4"/>
  <c r="C3216" i="4"/>
  <c r="C3088" i="4"/>
  <c r="C3695" i="4"/>
  <c r="C3644" i="4"/>
  <c r="C3324" i="4"/>
  <c r="C3739" i="4"/>
  <c r="C3701" i="4"/>
  <c r="C3751" i="4"/>
  <c r="C3276" i="4"/>
  <c r="C3660" i="4"/>
  <c r="C3268" i="4"/>
  <c r="C3721" i="4"/>
  <c r="C3452" i="4"/>
  <c r="C3734" i="4"/>
  <c r="C3589" i="4"/>
  <c r="C3763" i="4"/>
  <c r="C3632" i="4"/>
  <c r="C3587" i="4"/>
  <c r="C3744" i="4"/>
  <c r="C3556" i="4"/>
  <c r="C3637" i="4"/>
  <c r="C3549" i="4"/>
  <c r="C3421" i="4"/>
  <c r="C3293" i="4"/>
  <c r="C3165" i="4"/>
  <c r="C3037" i="4"/>
  <c r="C3578" i="4"/>
  <c r="C3450" i="4"/>
  <c r="C3322" i="4"/>
  <c r="C3194" i="4"/>
  <c r="C3066" i="4"/>
  <c r="C3583" i="4"/>
  <c r="C3455" i="4"/>
  <c r="C3327" i="4"/>
  <c r="C3199" i="4"/>
  <c r="C3071" i="4"/>
  <c r="C3569" i="4"/>
  <c r="C3441" i="4"/>
  <c r="C3313" i="4"/>
  <c r="C3193" i="4"/>
  <c r="C3105" i="4"/>
  <c r="C2993" i="4"/>
  <c r="C3542" i="4"/>
  <c r="C3430" i="4"/>
  <c r="C3342" i="4"/>
  <c r="C3254" i="4"/>
  <c r="C3182" i="4"/>
  <c r="C3110" i="4"/>
  <c r="C3038" i="4"/>
  <c r="C2966" i="4"/>
  <c r="C3515" i="4"/>
  <c r="C3443" i="4"/>
  <c r="C3379" i="4"/>
  <c r="C3315" i="4"/>
  <c r="C3251" i="4"/>
  <c r="C3187" i="4"/>
  <c r="C3123" i="4"/>
  <c r="C3059" i="4"/>
  <c r="C2995" i="4"/>
  <c r="C3416" i="4"/>
  <c r="C3352" i="4"/>
  <c r="C3288" i="4"/>
  <c r="C3224" i="4"/>
  <c r="C3160" i="4"/>
  <c r="C3096" i="4"/>
  <c r="C3032" i="4"/>
  <c r="C2968" i="4"/>
  <c r="C3781" i="4"/>
  <c r="C3652" i="4"/>
  <c r="C3388" i="4"/>
  <c r="C3755" i="4"/>
  <c r="C3736" i="4"/>
  <c r="C3541" i="4"/>
  <c r="C3157" i="4"/>
  <c r="C3442" i="4"/>
  <c r="C3186" i="4"/>
  <c r="C3575" i="4"/>
  <c r="C3191" i="4"/>
  <c r="C3433" i="4"/>
  <c r="C3097" i="4"/>
  <c r="C3422" i="4"/>
  <c r="C3174" i="4"/>
  <c r="C3579" i="4"/>
  <c r="C3371" i="4"/>
  <c r="C3243" i="4"/>
  <c r="C3051" i="4"/>
  <c r="C3344" i="4"/>
  <c r="C3152" i="4"/>
  <c r="C3693" i="4"/>
  <c r="C3705" i="4"/>
  <c r="C3508" i="4"/>
  <c r="C3585" i="4"/>
  <c r="C3746" i="4"/>
  <c r="C3512" i="4"/>
  <c r="C3444" i="4"/>
  <c r="C3728" i="4"/>
  <c r="C3484" i="4"/>
  <c r="C3269" i="4"/>
  <c r="C3562" i="4"/>
  <c r="C3258" i="4"/>
  <c r="C3559" i="4"/>
  <c r="C3183" i="4"/>
  <c r="C3545" i="4"/>
  <c r="C3289" i="4"/>
  <c r="C3057" i="4"/>
  <c r="C3494" i="4"/>
  <c r="C3302" i="4"/>
  <c r="C3158" i="4"/>
  <c r="C3006" i="4"/>
  <c r="C3483" i="4"/>
  <c r="C3355" i="4"/>
  <c r="C3227" i="4"/>
  <c r="C3099" i="4"/>
  <c r="C2971" i="4"/>
  <c r="C3328" i="4"/>
  <c r="C3200" i="4"/>
  <c r="C3072" i="4"/>
  <c r="C3528" i="4"/>
  <c r="C3785" i="4"/>
  <c r="C3124" i="4"/>
  <c r="C3720" i="4"/>
  <c r="C3533" i="4"/>
  <c r="C3229" i="4"/>
  <c r="C3554" i="4"/>
  <c r="C3178" i="4"/>
  <c r="C3519" i="4"/>
  <c r="C3175" i="4"/>
  <c r="C3505" i="4"/>
  <c r="C3249" i="4"/>
  <c r="C3049" i="4"/>
  <c r="C3486" i="4"/>
  <c r="C3294" i="4"/>
  <c r="C3150" i="4"/>
  <c r="C2998" i="4"/>
  <c r="C3475" i="4"/>
  <c r="C3347" i="4"/>
  <c r="C3219" i="4"/>
  <c r="C3091" i="4"/>
  <c r="C2963" i="4"/>
  <c r="C3320" i="4"/>
  <c r="C3192" i="4"/>
  <c r="C3064" i="4"/>
  <c r="C3171" i="4"/>
  <c r="C3272" i="4"/>
  <c r="C3260" i="4"/>
  <c r="C3050" i="4"/>
  <c r="C3169" i="4"/>
  <c r="C3230" i="4"/>
  <c r="C3419" i="4"/>
  <c r="C3035" i="4"/>
  <c r="C3136" i="4"/>
  <c r="C3798" i="4"/>
  <c r="C3397" i="4"/>
  <c r="C3042" i="4"/>
  <c r="C3377" i="4"/>
  <c r="C3374" i="4"/>
  <c r="C3547" i="4"/>
  <c r="C3155" i="4"/>
  <c r="C3256" i="4"/>
  <c r="C3636" i="4"/>
  <c r="C3612" i="4"/>
  <c r="C3306" i="4"/>
  <c r="C3369" i="4"/>
  <c r="C3366" i="4"/>
  <c r="C3403" i="4"/>
  <c r="C3019" i="4"/>
  <c r="C3120" i="4"/>
  <c r="C3605" i="4"/>
  <c r="C3609" i="4"/>
  <c r="C3298" i="4"/>
  <c r="C3553" i="4"/>
  <c r="C3297" i="4"/>
  <c r="C3310" i="4"/>
  <c r="C3491" i="4"/>
  <c r="C3107" i="4"/>
  <c r="C3208" i="4"/>
  <c r="C3687" i="4"/>
  <c r="C3697" i="4"/>
  <c r="C3731" i="4"/>
  <c r="C3680" i="4"/>
  <c r="C3525" i="4"/>
  <c r="C3149" i="4"/>
  <c r="C3514" i="4"/>
  <c r="C3170" i="4"/>
  <c r="C3439" i="4"/>
  <c r="C3135" i="4"/>
  <c r="C3497" i="4"/>
  <c r="C3241" i="4"/>
  <c r="C3041" i="4"/>
  <c r="C3478" i="4"/>
  <c r="C3286" i="4"/>
  <c r="C3134" i="4"/>
  <c r="C2990" i="4"/>
  <c r="C3467" i="4"/>
  <c r="C3339" i="4"/>
  <c r="C3211" i="4"/>
  <c r="C3083" i="4"/>
  <c r="C3440" i="4"/>
  <c r="C3312" i="4"/>
  <c r="C3184" i="4"/>
  <c r="C3056" i="4"/>
  <c r="C3400" i="4"/>
  <c r="C3144" i="4"/>
  <c r="C3772" i="4"/>
  <c r="C3391" i="4"/>
  <c r="C2969" i="4"/>
  <c r="C3086" i="4"/>
  <c r="C3291" i="4"/>
  <c r="C3392" i="4"/>
  <c r="C3008" i="4"/>
  <c r="C3436" i="4"/>
  <c r="C3480" i="4"/>
  <c r="C3386" i="4"/>
  <c r="C3311" i="4"/>
  <c r="C3161" i="4"/>
  <c r="C3222" i="4"/>
  <c r="C3411" i="4"/>
  <c r="C3027" i="4"/>
  <c r="C3128" i="4"/>
  <c r="C3710" i="4"/>
  <c r="C3357" i="4"/>
  <c r="C3002" i="4"/>
  <c r="C2999" i="4"/>
  <c r="C3566" i="4"/>
  <c r="C3062" i="4"/>
  <c r="C3275" i="4"/>
  <c r="C3376" i="4"/>
  <c r="C2992" i="4"/>
  <c r="C3808" i="4"/>
  <c r="C2973" i="4"/>
  <c r="C3567" i="4"/>
  <c r="C3502" i="4"/>
  <c r="C3022" i="4"/>
  <c r="C3363" i="4"/>
  <c r="C2979" i="4"/>
  <c r="C3080" i="4"/>
  <c r="C3647" i="4"/>
  <c r="C3657" i="4"/>
  <c r="C3691" i="4"/>
  <c r="C3428" i="4"/>
  <c r="C3485" i="4"/>
  <c r="C3141" i="4"/>
  <c r="C3434" i="4"/>
  <c r="C3130" i="4"/>
  <c r="C3431" i="4"/>
  <c r="C3055" i="4"/>
  <c r="C3425" i="4"/>
  <c r="C3177" i="4"/>
  <c r="C2977" i="4"/>
  <c r="C3414" i="4"/>
  <c r="C3238" i="4"/>
  <c r="C3094" i="4"/>
  <c r="C3563" i="4"/>
  <c r="C3427" i="4"/>
  <c r="C3299" i="4"/>
  <c r="C3043" i="4"/>
  <c r="C3016" i="4"/>
  <c r="C3601" i="4"/>
  <c r="C3364" i="4"/>
  <c r="C3405" i="4"/>
  <c r="C3101" i="4"/>
  <c r="C3426" i="4"/>
  <c r="C3047" i="4"/>
  <c r="C3417" i="4"/>
  <c r="C3382" i="4"/>
  <c r="C3555" i="4"/>
  <c r="C3163" i="4"/>
  <c r="C3264" i="4"/>
  <c r="C3764" i="4"/>
  <c r="C3021" i="4"/>
  <c r="C3007" i="4"/>
  <c r="C3574" i="4"/>
  <c r="C3070" i="4"/>
  <c r="C3283" i="4"/>
  <c r="C3384" i="4"/>
  <c r="C3000" i="4"/>
  <c r="C3607" i="4"/>
  <c r="C3013" i="4"/>
  <c r="C3303" i="4"/>
  <c r="C3129" i="4"/>
  <c r="C3214" i="4"/>
  <c r="C3539" i="4"/>
  <c r="C3147" i="4"/>
  <c r="C3248" i="4"/>
  <c r="C3670" i="4"/>
  <c r="C3277" i="4"/>
  <c r="C3263" i="4"/>
  <c r="C3065" i="4"/>
  <c r="C3166" i="4"/>
  <c r="C3235" i="4"/>
  <c r="C3336" i="4"/>
  <c r="C2960" i="4"/>
  <c r="C2674" i="4"/>
  <c r="C2422" i="4"/>
  <c r="C2514" i="4"/>
  <c r="C2834" i="4"/>
  <c r="C2706" i="4"/>
  <c r="C2578" i="4"/>
  <c r="C2546" i="4"/>
  <c r="C2862" i="4"/>
  <c r="C2702" i="4"/>
  <c r="C2542" i="4"/>
  <c r="C2414" i="4"/>
  <c r="C2858" i="4"/>
  <c r="C2826" i="4"/>
  <c r="C2794" i="4"/>
  <c r="C2762" i="4"/>
  <c r="C2730" i="4"/>
  <c r="C2698" i="4"/>
  <c r="C2666" i="4"/>
  <c r="C2634" i="4"/>
  <c r="C2602" i="4"/>
  <c r="C2570" i="4"/>
  <c r="C2538" i="4"/>
  <c r="C2506" i="4"/>
  <c r="C2474" i="4"/>
  <c r="C2442" i="4"/>
  <c r="C2406" i="4"/>
  <c r="C2770" i="4"/>
  <c r="C2642" i="4"/>
  <c r="C2482" i="4"/>
  <c r="C2766" i="4"/>
  <c r="C2638" i="4"/>
  <c r="C2446" i="4"/>
  <c r="C2854" i="4"/>
  <c r="C2758" i="4"/>
  <c r="C2694" i="4"/>
  <c r="C2630" i="4"/>
  <c r="C2566" i="4"/>
  <c r="C2502" i="4"/>
  <c r="C2470" i="4"/>
  <c r="C2398" i="4"/>
  <c r="C2850" i="4"/>
  <c r="C2818" i="4"/>
  <c r="C2786" i="4"/>
  <c r="C2754" i="4"/>
  <c r="C2722" i="4"/>
  <c r="C2690" i="4"/>
  <c r="C2658" i="4"/>
  <c r="C2626" i="4"/>
  <c r="C2594" i="4"/>
  <c r="C2562" i="4"/>
  <c r="C2530" i="4"/>
  <c r="C2498" i="4"/>
  <c r="C2466" i="4"/>
  <c r="C2434" i="4"/>
  <c r="C2390" i="4"/>
  <c r="C2738" i="4"/>
  <c r="C2610" i="4"/>
  <c r="C2450" i="4"/>
  <c r="C2798" i="4"/>
  <c r="C2670" i="4"/>
  <c r="C2510" i="4"/>
  <c r="C2822" i="4"/>
  <c r="C2790" i="4"/>
  <c r="C2726" i="4"/>
  <c r="C2662" i="4"/>
  <c r="C2598" i="4"/>
  <c r="C2534" i="4"/>
  <c r="C2438" i="4"/>
  <c r="C2846" i="4"/>
  <c r="C2814" i="4"/>
  <c r="C2782" i="4"/>
  <c r="C2750" i="4"/>
  <c r="C2718" i="4"/>
  <c r="C2686" i="4"/>
  <c r="C2654" i="4"/>
  <c r="C2622" i="4"/>
  <c r="C2590" i="4"/>
  <c r="C2558" i="4"/>
  <c r="C2526" i="4"/>
  <c r="C2494" i="4"/>
  <c r="C2462" i="4"/>
  <c r="C2430" i="4"/>
  <c r="C2382" i="4"/>
  <c r="C2802" i="4"/>
  <c r="C2418" i="4"/>
  <c r="C2606" i="4"/>
  <c r="C2842" i="4"/>
  <c r="C2778" i="4"/>
  <c r="C2682" i="4"/>
  <c r="C2586" i="4"/>
  <c r="C2426" i="4"/>
  <c r="C2830" i="4"/>
  <c r="C2734" i="4"/>
  <c r="C2574" i="4"/>
  <c r="C2478" i="4"/>
  <c r="C2810" i="4"/>
  <c r="C2746" i="4"/>
  <c r="C2714" i="4"/>
  <c r="C2650" i="4"/>
  <c r="C2618" i="4"/>
  <c r="C2554" i="4"/>
  <c r="C2522" i="4"/>
  <c r="C2490" i="4"/>
  <c r="C2458" i="4"/>
  <c r="C2374" i="4"/>
  <c r="C2838" i="4"/>
  <c r="C2806" i="4"/>
  <c r="C2774" i="4"/>
  <c r="C2742" i="4"/>
  <c r="C2710" i="4"/>
  <c r="C2678" i="4"/>
  <c r="C2646" i="4"/>
  <c r="C2614" i="4"/>
  <c r="C2582" i="4"/>
  <c r="C2550" i="4"/>
  <c r="C2518" i="4"/>
  <c r="C2486" i="4"/>
  <c r="C2454" i="4"/>
  <c r="C2378" i="4"/>
  <c r="C2863" i="4"/>
  <c r="C2856" i="4"/>
  <c r="C2848" i="4"/>
  <c r="C2840" i="4"/>
  <c r="C2832" i="4"/>
  <c r="C2824" i="4"/>
  <c r="C2816" i="4"/>
  <c r="C2808" i="4"/>
  <c r="C2800" i="4"/>
  <c r="C2792" i="4"/>
  <c r="C2784" i="4"/>
  <c r="C2776" i="4"/>
  <c r="C2768" i="4"/>
  <c r="C2760" i="4"/>
  <c r="C2752" i="4"/>
  <c r="C2744" i="4"/>
  <c r="C2736" i="4"/>
  <c r="C2728" i="4"/>
  <c r="C2720" i="4"/>
  <c r="C2712" i="4"/>
  <c r="C2704" i="4"/>
  <c r="C2696" i="4"/>
  <c r="C2688" i="4"/>
  <c r="C2680" i="4"/>
  <c r="C2672" i="4"/>
  <c r="C2664" i="4"/>
  <c r="C2656" i="4"/>
  <c r="C2648" i="4"/>
  <c r="C2640" i="4"/>
  <c r="C2632" i="4"/>
  <c r="C2624" i="4"/>
  <c r="C2616" i="4"/>
  <c r="C2608" i="4"/>
  <c r="C2600" i="4"/>
  <c r="C2592" i="4"/>
  <c r="C2584" i="4"/>
  <c r="C2576" i="4"/>
  <c r="C2568" i="4"/>
  <c r="C2560" i="4"/>
  <c r="C2552" i="4"/>
  <c r="C2544" i="4"/>
  <c r="C2536" i="4"/>
  <c r="C2528" i="4"/>
  <c r="C2520" i="4"/>
  <c r="C2512" i="4"/>
  <c r="C2504" i="4"/>
  <c r="C2496" i="4"/>
  <c r="C2488" i="4"/>
  <c r="C2480" i="4"/>
  <c r="C2472" i="4"/>
  <c r="C2464" i="4"/>
  <c r="C2456" i="4"/>
  <c r="C2448" i="4"/>
  <c r="C2440" i="4"/>
  <c r="C2432" i="4"/>
  <c r="C2424" i="4"/>
  <c r="C2416" i="4"/>
  <c r="C2402" i="4"/>
  <c r="C2386" i="4"/>
  <c r="C2370" i="4"/>
  <c r="C2860" i="4"/>
  <c r="C2852" i="4"/>
  <c r="C2844" i="4"/>
  <c r="C2836" i="4"/>
  <c r="C2828" i="4"/>
  <c r="C2820" i="4"/>
  <c r="C2812" i="4"/>
  <c r="C2804" i="4"/>
  <c r="C2796" i="4"/>
  <c r="C2788" i="4"/>
  <c r="C2780" i="4"/>
  <c r="C2772" i="4"/>
  <c r="C2764" i="4"/>
  <c r="C2756" i="4"/>
  <c r="C2748" i="4"/>
  <c r="C2740" i="4"/>
  <c r="C2732" i="4"/>
  <c r="C2724" i="4"/>
  <c r="C2716" i="4"/>
  <c r="C2708" i="4"/>
  <c r="C2700" i="4"/>
  <c r="C2692" i="4"/>
  <c r="C2684" i="4"/>
  <c r="C2676" i="4"/>
  <c r="C2668" i="4"/>
  <c r="C2660" i="4"/>
  <c r="C2652" i="4"/>
  <c r="C2644" i="4"/>
  <c r="C2636" i="4"/>
  <c r="C2628" i="4"/>
  <c r="C2620" i="4"/>
  <c r="C2612" i="4"/>
  <c r="C2604" i="4"/>
  <c r="C2596" i="4"/>
  <c r="C2588" i="4"/>
  <c r="C2580" i="4"/>
  <c r="C2572" i="4"/>
  <c r="C2564" i="4"/>
  <c r="C2556" i="4"/>
  <c r="C2548" i="4"/>
  <c r="C2540" i="4"/>
  <c r="C2532" i="4"/>
  <c r="C2524" i="4"/>
  <c r="C2516" i="4"/>
  <c r="C2508" i="4"/>
  <c r="C2500" i="4"/>
  <c r="C2492" i="4"/>
  <c r="C2484" i="4"/>
  <c r="C2476" i="4"/>
  <c r="C2468" i="4"/>
  <c r="C2460" i="4"/>
  <c r="C2452" i="4"/>
  <c r="C2444" i="4"/>
  <c r="C2436" i="4"/>
  <c r="C2428" i="4"/>
  <c r="C2420" i="4"/>
  <c r="C2410" i="4"/>
  <c r="C2394" i="4"/>
  <c r="C343" i="4"/>
  <c r="C624" i="4"/>
  <c r="C626" i="4"/>
  <c r="C628" i="4"/>
  <c r="C630" i="4"/>
  <c r="C632" i="4"/>
  <c r="C634" i="4"/>
  <c r="C636" i="4"/>
  <c r="C638" i="4"/>
  <c r="C640" i="4"/>
  <c r="C642" i="4"/>
  <c r="C644" i="4"/>
  <c r="C646" i="4"/>
  <c r="C648" i="4"/>
  <c r="C650" i="4"/>
  <c r="C652" i="4"/>
  <c r="C654" i="4"/>
  <c r="C656" i="4"/>
  <c r="C658" i="4"/>
  <c r="C660" i="4"/>
  <c r="C662" i="4"/>
  <c r="C664" i="4"/>
  <c r="C666" i="4"/>
  <c r="C668" i="4"/>
  <c r="C670" i="4"/>
  <c r="C672" i="4"/>
  <c r="C674" i="4"/>
  <c r="C676" i="4"/>
  <c r="C678" i="4"/>
  <c r="C680" i="4"/>
  <c r="C682" i="4"/>
  <c r="C684" i="4"/>
  <c r="C686" i="4"/>
  <c r="C688" i="4"/>
  <c r="C690" i="4"/>
  <c r="C692" i="4"/>
  <c r="C694" i="4"/>
  <c r="C696" i="4"/>
  <c r="C698" i="4"/>
  <c r="C700" i="4"/>
  <c r="C702" i="4"/>
  <c r="C704" i="4"/>
  <c r="C706" i="4"/>
  <c r="C708" i="4"/>
  <c r="C710" i="4"/>
  <c r="C712" i="4"/>
  <c r="C714" i="4"/>
  <c r="C716" i="4"/>
  <c r="C718" i="4"/>
  <c r="C720" i="4"/>
  <c r="C722" i="4"/>
  <c r="C724" i="4"/>
  <c r="C726" i="4"/>
  <c r="C728" i="4"/>
  <c r="C730" i="4"/>
  <c r="C732" i="4"/>
  <c r="C734" i="4"/>
  <c r="C736" i="4"/>
  <c r="C738" i="4"/>
  <c r="C740" i="4"/>
  <c r="C742" i="4"/>
  <c r="C744" i="4"/>
  <c r="C746" i="4"/>
  <c r="C748" i="4"/>
  <c r="C750" i="4"/>
  <c r="C752" i="4"/>
  <c r="C754" i="4"/>
  <c r="C756" i="4"/>
  <c r="C758" i="4"/>
  <c r="C760" i="4"/>
  <c r="C762" i="4"/>
  <c r="C764" i="4"/>
  <c r="C766" i="4"/>
  <c r="C768" i="4"/>
  <c r="C770" i="4"/>
  <c r="C772" i="4"/>
  <c r="C774" i="4"/>
  <c r="C776" i="4"/>
  <c r="C778" i="4"/>
  <c r="C780" i="4"/>
  <c r="C782" i="4"/>
  <c r="C784" i="4"/>
  <c r="C786" i="4"/>
  <c r="C788" i="4"/>
  <c r="C790" i="4"/>
  <c r="C792" i="4"/>
  <c r="C794" i="4"/>
  <c r="C796" i="4"/>
  <c r="C798" i="4"/>
  <c r="C800" i="4"/>
  <c r="C802" i="4"/>
  <c r="C804" i="4"/>
  <c r="C806" i="4"/>
  <c r="C808" i="4"/>
  <c r="C810" i="4"/>
  <c r="C812" i="4"/>
  <c r="C814" i="4"/>
  <c r="C816" i="4"/>
  <c r="C818" i="4"/>
  <c r="C820" i="4"/>
  <c r="C822" i="4"/>
  <c r="C623" i="4"/>
  <c r="C625" i="4"/>
  <c r="C627" i="4"/>
  <c r="C629" i="4"/>
  <c r="C631" i="4"/>
  <c r="C633" i="4"/>
  <c r="C635" i="4"/>
  <c r="C637" i="4"/>
  <c r="C639" i="4"/>
  <c r="C641" i="4"/>
  <c r="C643" i="4"/>
  <c r="C645" i="4"/>
  <c r="C647" i="4"/>
  <c r="C649" i="4"/>
  <c r="C651" i="4"/>
  <c r="C653" i="4"/>
  <c r="C655" i="4"/>
  <c r="C657" i="4"/>
  <c r="C659" i="4"/>
  <c r="C661" i="4"/>
  <c r="C663" i="4"/>
  <c r="C665" i="4"/>
  <c r="C667" i="4"/>
  <c r="C669" i="4"/>
  <c r="C671" i="4"/>
  <c r="C673" i="4"/>
  <c r="C675" i="4"/>
  <c r="C677" i="4"/>
  <c r="C679" i="4"/>
  <c r="C681" i="4"/>
  <c r="C683" i="4"/>
  <c r="C685" i="4"/>
  <c r="C687" i="4"/>
  <c r="C689" i="4"/>
  <c r="C691" i="4"/>
  <c r="C693" i="4"/>
  <c r="C695" i="4"/>
  <c r="C697" i="4"/>
  <c r="C699" i="4"/>
  <c r="C701" i="4"/>
  <c r="C703" i="4"/>
  <c r="C705" i="4"/>
  <c r="C707" i="4"/>
  <c r="C709" i="4"/>
  <c r="C711" i="4"/>
  <c r="C713" i="4"/>
  <c r="C715" i="4"/>
  <c r="C717" i="4"/>
  <c r="C719" i="4"/>
  <c r="C721" i="4"/>
  <c r="C723" i="4"/>
  <c r="C725" i="4"/>
  <c r="C727" i="4"/>
  <c r="C729" i="4"/>
  <c r="C731" i="4"/>
  <c r="C733" i="4"/>
  <c r="C735" i="4"/>
  <c r="C737" i="4"/>
  <c r="C739" i="4"/>
  <c r="C741" i="4"/>
  <c r="C743" i="4"/>
  <c r="C745" i="4"/>
  <c r="C747" i="4"/>
  <c r="C749" i="4"/>
  <c r="C751" i="4"/>
  <c r="C753" i="4"/>
  <c r="C755" i="4"/>
  <c r="C757" i="4"/>
  <c r="C759" i="4"/>
  <c r="C761" i="4"/>
  <c r="C763" i="4"/>
  <c r="C765" i="4"/>
  <c r="C767" i="4"/>
  <c r="C769" i="4"/>
  <c r="C771" i="4"/>
  <c r="C773" i="4"/>
  <c r="C775" i="4"/>
  <c r="C777" i="4"/>
  <c r="C779" i="4"/>
  <c r="C781" i="4"/>
  <c r="C783" i="4"/>
  <c r="C785" i="4"/>
  <c r="C787" i="4"/>
  <c r="C789" i="4"/>
  <c r="C791" i="4"/>
  <c r="C793" i="4"/>
  <c r="C799" i="4"/>
  <c r="C807" i="4"/>
  <c r="C815" i="4"/>
  <c r="C823" i="4"/>
  <c r="C825" i="4"/>
  <c r="C827" i="4"/>
  <c r="C829" i="4"/>
  <c r="C831" i="4"/>
  <c r="C833" i="4"/>
  <c r="C835" i="4"/>
  <c r="C837" i="4"/>
  <c r="C839" i="4"/>
  <c r="C841" i="4"/>
  <c r="C843" i="4"/>
  <c r="C845" i="4"/>
  <c r="C847" i="4"/>
  <c r="C849" i="4"/>
  <c r="C851" i="4"/>
  <c r="C853" i="4"/>
  <c r="C855" i="4"/>
  <c r="C857" i="4"/>
  <c r="C859" i="4"/>
  <c r="C861" i="4"/>
  <c r="C863" i="4"/>
  <c r="C865" i="4"/>
  <c r="C867" i="4"/>
  <c r="C869" i="4"/>
  <c r="C871" i="4"/>
  <c r="C873" i="4"/>
  <c r="C875" i="4"/>
  <c r="C877" i="4"/>
  <c r="C879" i="4"/>
  <c r="C881" i="4"/>
  <c r="C883" i="4"/>
  <c r="C885" i="4"/>
  <c r="C887" i="4"/>
  <c r="C889" i="4"/>
  <c r="C891" i="4"/>
  <c r="C893" i="4"/>
  <c r="C895" i="4"/>
  <c r="C897" i="4"/>
  <c r="C899" i="4"/>
  <c r="C901" i="4"/>
  <c r="C903" i="4"/>
  <c r="C905" i="4"/>
  <c r="C907" i="4"/>
  <c r="C909" i="4"/>
  <c r="C911" i="4"/>
  <c r="C913" i="4"/>
  <c r="C915" i="4"/>
  <c r="C917" i="4"/>
  <c r="C919" i="4"/>
  <c r="C921" i="4"/>
  <c r="C923" i="4"/>
  <c r="C925" i="4"/>
  <c r="C927" i="4"/>
  <c r="C929" i="4"/>
  <c r="C931" i="4"/>
  <c r="C933" i="4"/>
  <c r="C935" i="4"/>
  <c r="C937" i="4"/>
  <c r="C939" i="4"/>
  <c r="C941" i="4"/>
  <c r="C943" i="4"/>
  <c r="C945" i="4"/>
  <c r="C947" i="4"/>
  <c r="C949" i="4"/>
  <c r="C951" i="4"/>
  <c r="C953" i="4"/>
  <c r="C955" i="4"/>
  <c r="C957" i="4"/>
  <c r="C959" i="4"/>
  <c r="C961" i="4"/>
  <c r="C963" i="4"/>
  <c r="C965" i="4"/>
  <c r="C967" i="4"/>
  <c r="C969" i="4"/>
  <c r="C971" i="4"/>
  <c r="C973" i="4"/>
  <c r="C975" i="4"/>
  <c r="C977" i="4"/>
  <c r="C979" i="4"/>
  <c r="C981" i="4"/>
  <c r="C983" i="4"/>
  <c r="C985" i="4"/>
  <c r="C795" i="4"/>
  <c r="C803" i="4"/>
  <c r="C811" i="4"/>
  <c r="C819" i="4"/>
  <c r="C824" i="4"/>
  <c r="C826" i="4"/>
  <c r="C828" i="4"/>
  <c r="C830" i="4"/>
  <c r="C832" i="4"/>
  <c r="C834" i="4"/>
  <c r="C836" i="4"/>
  <c r="C838" i="4"/>
  <c r="C840" i="4"/>
  <c r="C842" i="4"/>
  <c r="C844" i="4"/>
  <c r="C846" i="4"/>
  <c r="C848" i="4"/>
  <c r="C850" i="4"/>
  <c r="C852" i="4"/>
  <c r="C854" i="4"/>
  <c r="C856" i="4"/>
  <c r="C858" i="4"/>
  <c r="C860" i="4"/>
  <c r="C862" i="4"/>
  <c r="C864" i="4"/>
  <c r="C866" i="4"/>
  <c r="C868" i="4"/>
  <c r="C870" i="4"/>
  <c r="C872" i="4"/>
  <c r="C874" i="4"/>
  <c r="C876" i="4"/>
  <c r="C878" i="4"/>
  <c r="C880" i="4"/>
  <c r="C882" i="4"/>
  <c r="C884" i="4"/>
  <c r="C886" i="4"/>
  <c r="C888" i="4"/>
  <c r="C890" i="4"/>
  <c r="C892" i="4"/>
  <c r="C894" i="4"/>
  <c r="C896" i="4"/>
  <c r="C898" i="4"/>
  <c r="C900" i="4"/>
  <c r="C902" i="4"/>
  <c r="C904" i="4"/>
  <c r="C906" i="4"/>
  <c r="C908" i="4"/>
  <c r="C910" i="4"/>
  <c r="C912" i="4"/>
  <c r="C914" i="4"/>
  <c r="C916" i="4"/>
  <c r="C918" i="4"/>
  <c r="C920" i="4"/>
  <c r="C922" i="4"/>
  <c r="C924" i="4"/>
  <c r="C926" i="4"/>
  <c r="C928" i="4"/>
  <c r="C930" i="4"/>
  <c r="C932" i="4"/>
  <c r="C934" i="4"/>
  <c r="C936" i="4"/>
  <c r="C938" i="4"/>
  <c r="C940" i="4"/>
  <c r="C942" i="4"/>
  <c r="C944" i="4"/>
  <c r="C946" i="4"/>
  <c r="C948" i="4"/>
  <c r="C950" i="4"/>
  <c r="C952" i="4"/>
  <c r="C954" i="4"/>
  <c r="C956" i="4"/>
  <c r="C958" i="4"/>
  <c r="C960" i="4"/>
  <c r="C962" i="4"/>
  <c r="C964" i="4"/>
  <c r="C966" i="4"/>
  <c r="C968" i="4"/>
  <c r="C970" i="4"/>
  <c r="C972" i="4"/>
  <c r="C974" i="4"/>
  <c r="C976" i="4"/>
  <c r="C978" i="4"/>
  <c r="C980" i="4"/>
  <c r="C982" i="4"/>
  <c r="C984" i="4"/>
  <c r="C809" i="4"/>
  <c r="C987" i="4"/>
  <c r="C989" i="4"/>
  <c r="C991" i="4"/>
  <c r="C993" i="4"/>
  <c r="C995" i="4"/>
  <c r="C997" i="4"/>
  <c r="C999" i="4"/>
  <c r="C1001" i="4"/>
  <c r="C1003" i="4"/>
  <c r="C1005" i="4"/>
  <c r="C1007" i="4"/>
  <c r="C1009" i="4"/>
  <c r="C1011" i="4"/>
  <c r="C1013" i="4"/>
  <c r="C1015" i="4"/>
  <c r="C1017" i="4"/>
  <c r="C1019" i="4"/>
  <c r="C1021" i="4"/>
  <c r="C1023" i="4"/>
  <c r="C1025" i="4"/>
  <c r="C1027" i="4"/>
  <c r="C1029" i="4"/>
  <c r="C1031" i="4"/>
  <c r="C1033" i="4"/>
  <c r="C1035" i="4"/>
  <c r="C1037" i="4"/>
  <c r="C1039" i="4"/>
  <c r="C1041" i="4"/>
  <c r="C1043" i="4"/>
  <c r="C1045" i="4"/>
  <c r="C1047" i="4"/>
  <c r="C1049" i="4"/>
  <c r="C1051" i="4"/>
  <c r="C1053" i="4"/>
  <c r="C1055" i="4"/>
  <c r="C1057" i="4"/>
  <c r="C1059" i="4"/>
  <c r="C1061" i="4"/>
  <c r="C1063" i="4"/>
  <c r="C1065" i="4"/>
  <c r="C1067" i="4"/>
  <c r="C1069" i="4"/>
  <c r="C1071" i="4"/>
  <c r="C1073" i="4"/>
  <c r="C1075" i="4"/>
  <c r="C1077" i="4"/>
  <c r="C1079" i="4"/>
  <c r="C1081" i="4"/>
  <c r="C1083" i="4"/>
  <c r="C1085" i="4"/>
  <c r="C1087" i="4"/>
  <c r="C1089" i="4"/>
  <c r="C1091" i="4"/>
  <c r="C1093" i="4"/>
  <c r="C1095" i="4"/>
  <c r="C1097" i="4"/>
  <c r="C1099" i="4"/>
  <c r="C1101" i="4"/>
  <c r="C1103" i="4"/>
  <c r="C1105" i="4"/>
  <c r="C1107" i="4"/>
  <c r="C1109" i="4"/>
  <c r="C1111" i="4"/>
  <c r="C1113" i="4"/>
  <c r="C1115" i="4"/>
  <c r="C1117" i="4"/>
  <c r="C1119" i="4"/>
  <c r="C1121" i="4"/>
  <c r="C1123" i="4"/>
  <c r="C1125" i="4"/>
  <c r="C1127" i="4"/>
  <c r="C1129" i="4"/>
  <c r="C1131" i="4"/>
  <c r="C1133" i="4"/>
  <c r="C1135" i="4"/>
  <c r="C1137" i="4"/>
  <c r="C1139" i="4"/>
  <c r="C1141" i="4"/>
  <c r="C1143" i="4"/>
  <c r="C1145" i="4"/>
  <c r="C1147" i="4"/>
  <c r="C1149" i="4"/>
  <c r="C1151" i="4"/>
  <c r="C1153" i="4"/>
  <c r="C1155" i="4"/>
  <c r="C1157" i="4"/>
  <c r="C1159" i="4"/>
  <c r="C1161" i="4"/>
  <c r="C1163" i="4"/>
  <c r="C1165" i="4"/>
  <c r="C1167" i="4"/>
  <c r="C1169" i="4"/>
  <c r="C1171" i="4"/>
  <c r="C1173" i="4"/>
  <c r="C1175" i="4"/>
  <c r="C1177" i="4"/>
  <c r="C1179" i="4"/>
  <c r="C1181" i="4"/>
  <c r="C1183" i="4"/>
  <c r="C1185" i="4"/>
  <c r="C1187" i="4"/>
  <c r="C1189" i="4"/>
  <c r="C1191" i="4"/>
  <c r="C1193" i="4"/>
  <c r="C1195" i="4"/>
  <c r="C1197" i="4"/>
  <c r="C1199" i="4"/>
  <c r="C1201" i="4"/>
  <c r="C1203" i="4"/>
  <c r="C1205" i="4"/>
  <c r="C1207" i="4"/>
  <c r="C1209" i="4"/>
  <c r="C1211" i="4"/>
  <c r="C1213" i="4"/>
  <c r="C1215" i="4"/>
  <c r="C1217" i="4"/>
  <c r="C1219" i="4"/>
  <c r="C1221" i="4"/>
  <c r="C1223" i="4"/>
  <c r="C1225" i="4"/>
  <c r="C1227" i="4"/>
  <c r="C1229" i="4"/>
  <c r="C1231" i="4"/>
  <c r="C1233" i="4"/>
  <c r="C1235" i="4"/>
  <c r="C1237" i="4"/>
  <c r="C1239" i="4"/>
  <c r="C1241" i="4"/>
  <c r="C1243" i="4"/>
  <c r="C1245" i="4"/>
  <c r="C1247" i="4"/>
  <c r="C1249" i="4"/>
  <c r="C1251" i="4"/>
  <c r="C1253" i="4"/>
  <c r="C1255" i="4"/>
  <c r="C1257" i="4"/>
  <c r="C1259" i="4"/>
  <c r="C1261" i="4"/>
  <c r="C1263" i="4"/>
  <c r="C1265" i="4"/>
  <c r="C1267" i="4"/>
  <c r="C1269" i="4"/>
  <c r="C1271" i="4"/>
  <c r="C1273" i="4"/>
  <c r="C1275" i="4"/>
  <c r="C1277" i="4"/>
  <c r="C1279" i="4"/>
  <c r="C1281" i="4"/>
  <c r="C1283" i="4"/>
  <c r="C1285" i="4"/>
  <c r="C1287" i="4"/>
  <c r="C1289" i="4"/>
  <c r="C1291" i="4"/>
  <c r="C1293" i="4"/>
  <c r="C1295" i="4"/>
  <c r="C1297" i="4"/>
  <c r="C1299" i="4"/>
  <c r="C1301" i="4"/>
  <c r="C1303" i="4"/>
  <c r="C1305" i="4"/>
  <c r="C1307" i="4"/>
  <c r="C1309" i="4"/>
  <c r="C1311" i="4"/>
  <c r="C1313" i="4"/>
  <c r="C1315" i="4"/>
  <c r="C1317" i="4"/>
  <c r="C1319" i="4"/>
  <c r="C1321" i="4"/>
  <c r="C1323" i="4"/>
  <c r="C1325" i="4"/>
  <c r="C1327" i="4"/>
  <c r="C1329" i="4"/>
  <c r="C1331" i="4"/>
  <c r="C1333" i="4"/>
  <c r="C1335" i="4"/>
  <c r="C1337" i="4"/>
  <c r="C1339" i="4"/>
  <c r="C1341" i="4"/>
  <c r="C1343" i="4"/>
  <c r="C1345" i="4"/>
  <c r="C1347" i="4"/>
  <c r="C1349" i="4"/>
  <c r="C1351" i="4"/>
  <c r="C1353" i="4"/>
  <c r="C1355" i="4"/>
  <c r="C1357" i="4"/>
  <c r="C1359" i="4"/>
  <c r="C1361" i="4"/>
  <c r="C1363" i="4"/>
  <c r="C1365" i="4"/>
  <c r="C1367" i="4"/>
  <c r="C1369" i="4"/>
  <c r="C1371" i="4"/>
  <c r="C1373" i="4"/>
  <c r="C1375" i="4"/>
  <c r="C1377" i="4"/>
  <c r="C1379" i="4"/>
  <c r="C1381" i="4"/>
  <c r="C1383" i="4"/>
  <c r="C1385" i="4"/>
  <c r="C1387" i="4"/>
  <c r="C1389" i="4"/>
  <c r="C1391" i="4"/>
  <c r="C1393" i="4"/>
  <c r="C1395" i="4"/>
  <c r="C1397" i="4"/>
  <c r="C1399" i="4"/>
  <c r="C1401" i="4"/>
  <c r="C1403" i="4"/>
  <c r="C1405" i="4"/>
  <c r="C1407" i="4"/>
  <c r="C1409" i="4"/>
  <c r="C1411" i="4"/>
  <c r="C1413" i="4"/>
  <c r="C1415" i="4"/>
  <c r="C1417" i="4"/>
  <c r="C1419" i="4"/>
  <c r="C1421" i="4"/>
  <c r="C1423" i="4"/>
  <c r="C1425" i="4"/>
  <c r="C1427" i="4"/>
  <c r="C1429" i="4"/>
  <c r="C1431" i="4"/>
  <c r="C1433" i="4"/>
  <c r="C1435" i="4"/>
  <c r="C1437" i="4"/>
  <c r="C1439" i="4"/>
  <c r="C1441" i="4"/>
  <c r="C1443" i="4"/>
  <c r="C1445" i="4"/>
  <c r="C1447" i="4"/>
  <c r="C1449" i="4"/>
  <c r="C1451" i="4"/>
  <c r="C1453" i="4"/>
  <c r="C1455" i="4"/>
  <c r="C1457" i="4"/>
  <c r="C1459" i="4"/>
  <c r="C1461" i="4"/>
  <c r="C1463" i="4"/>
  <c r="C1465" i="4"/>
  <c r="C1467" i="4"/>
  <c r="C1469" i="4"/>
  <c r="C1471" i="4"/>
  <c r="C1473" i="4"/>
  <c r="C1475" i="4"/>
  <c r="C1477" i="4"/>
  <c r="C1479" i="4"/>
  <c r="C1481" i="4"/>
  <c r="C1483" i="4"/>
  <c r="C1485" i="4"/>
  <c r="C1487" i="4"/>
  <c r="C1489" i="4"/>
  <c r="C1491" i="4"/>
  <c r="C1493" i="4"/>
  <c r="C1495" i="4"/>
  <c r="C1497" i="4"/>
  <c r="C801" i="4"/>
  <c r="C817" i="4"/>
  <c r="C986" i="4"/>
  <c r="C988" i="4"/>
  <c r="C990" i="4"/>
  <c r="C992" i="4"/>
  <c r="C994" i="4"/>
  <c r="C996" i="4"/>
  <c r="C998" i="4"/>
  <c r="C1000" i="4"/>
  <c r="C1002" i="4"/>
  <c r="C1004" i="4"/>
  <c r="C1006" i="4"/>
  <c r="C1008" i="4"/>
  <c r="C1010" i="4"/>
  <c r="C1012" i="4"/>
  <c r="C1014" i="4"/>
  <c r="C1016" i="4"/>
  <c r="C1018" i="4"/>
  <c r="C1020" i="4"/>
  <c r="C1022" i="4"/>
  <c r="C1024" i="4"/>
  <c r="C1026" i="4"/>
  <c r="C1028" i="4"/>
  <c r="C1030" i="4"/>
  <c r="C1032" i="4"/>
  <c r="C1034" i="4"/>
  <c r="C1036" i="4"/>
  <c r="C1038" i="4"/>
  <c r="C1040" i="4"/>
  <c r="C1042" i="4"/>
  <c r="C1044" i="4"/>
  <c r="C1046" i="4"/>
  <c r="C1048" i="4"/>
  <c r="C1050" i="4"/>
  <c r="C1052" i="4"/>
  <c r="C1054" i="4"/>
  <c r="C1056" i="4"/>
  <c r="C1058" i="4"/>
  <c r="C1060" i="4"/>
  <c r="C1062" i="4"/>
  <c r="C1064" i="4"/>
  <c r="C1066" i="4"/>
  <c r="C1068" i="4"/>
  <c r="C1070" i="4"/>
  <c r="C1072" i="4"/>
  <c r="C1074" i="4"/>
  <c r="C1076" i="4"/>
  <c r="C1078" i="4"/>
  <c r="C1080" i="4"/>
  <c r="C1082" i="4"/>
  <c r="C1084" i="4"/>
  <c r="C1086" i="4"/>
  <c r="C1088" i="4"/>
  <c r="C1090" i="4"/>
  <c r="C1092" i="4"/>
  <c r="C1094" i="4"/>
  <c r="C1096" i="4"/>
  <c r="C1098" i="4"/>
  <c r="C1100" i="4"/>
  <c r="C1102" i="4"/>
  <c r="C1104" i="4"/>
  <c r="C1106" i="4"/>
  <c r="C1108" i="4"/>
  <c r="C1110" i="4"/>
  <c r="C1112" i="4"/>
  <c r="C1114" i="4"/>
  <c r="C1116" i="4"/>
  <c r="C1118" i="4"/>
  <c r="C1120" i="4"/>
  <c r="C1122" i="4"/>
  <c r="C1124" i="4"/>
  <c r="C1126" i="4"/>
  <c r="C1128" i="4"/>
  <c r="C1130" i="4"/>
  <c r="C1132" i="4"/>
  <c r="C1134" i="4"/>
  <c r="C1136" i="4"/>
  <c r="C1138" i="4"/>
  <c r="C1140" i="4"/>
  <c r="C1142" i="4"/>
  <c r="C1144" i="4"/>
  <c r="C1146" i="4"/>
  <c r="C1148" i="4"/>
  <c r="C1150" i="4"/>
  <c r="C1152" i="4"/>
  <c r="C1154" i="4"/>
  <c r="C1156" i="4"/>
  <c r="C1158" i="4"/>
  <c r="C1160" i="4"/>
  <c r="C1162" i="4"/>
  <c r="C1164" i="4"/>
  <c r="C1166" i="4"/>
  <c r="C1168" i="4"/>
  <c r="C1170" i="4"/>
  <c r="C1172" i="4"/>
  <c r="C1174" i="4"/>
  <c r="C1176" i="4"/>
  <c r="C1178" i="4"/>
  <c r="C1180" i="4"/>
  <c r="C1182" i="4"/>
  <c r="C1184" i="4"/>
  <c r="C1186" i="4"/>
  <c r="C1188" i="4"/>
  <c r="C1190" i="4"/>
  <c r="C1192" i="4"/>
  <c r="C1194" i="4"/>
  <c r="C1196" i="4"/>
  <c r="C1198" i="4"/>
  <c r="C1200" i="4"/>
  <c r="C1202" i="4"/>
  <c r="C1204" i="4"/>
  <c r="C1206" i="4"/>
  <c r="C1208" i="4"/>
  <c r="C1210" i="4"/>
  <c r="C1212" i="4"/>
  <c r="C1214" i="4"/>
  <c r="C1216" i="4"/>
  <c r="C1218" i="4"/>
  <c r="C1220" i="4"/>
  <c r="C1222" i="4"/>
  <c r="C1224" i="4"/>
  <c r="C1226" i="4"/>
  <c r="C1228" i="4"/>
  <c r="C1230" i="4"/>
  <c r="C1232" i="4"/>
  <c r="C1234" i="4"/>
  <c r="C1236" i="4"/>
  <c r="C1238" i="4"/>
  <c r="C1240" i="4"/>
  <c r="C1242" i="4"/>
  <c r="C1244" i="4"/>
  <c r="C1246" i="4"/>
  <c r="C1248" i="4"/>
  <c r="C1250" i="4"/>
  <c r="C1252" i="4"/>
  <c r="C1254" i="4"/>
  <c r="C1256" i="4"/>
  <c r="C1258" i="4"/>
  <c r="C1260" i="4"/>
  <c r="C1262" i="4"/>
  <c r="C1264" i="4"/>
  <c r="C1266" i="4"/>
  <c r="C1268" i="4"/>
  <c r="C1270" i="4"/>
  <c r="C1272" i="4"/>
  <c r="C1274" i="4"/>
  <c r="C1276" i="4"/>
  <c r="C1278" i="4"/>
  <c r="C1280" i="4"/>
  <c r="C1282" i="4"/>
  <c r="C1284" i="4"/>
  <c r="C1286" i="4"/>
  <c r="C1288" i="4"/>
  <c r="C1290" i="4"/>
  <c r="C1292" i="4"/>
  <c r="C1294" i="4"/>
  <c r="C1296" i="4"/>
  <c r="C1298" i="4"/>
  <c r="C1300" i="4"/>
  <c r="C1302" i="4"/>
  <c r="C1304" i="4"/>
  <c r="C1306" i="4"/>
  <c r="C1308" i="4"/>
  <c r="C1310" i="4"/>
  <c r="C1312" i="4"/>
  <c r="C1314" i="4"/>
  <c r="C1316" i="4"/>
  <c r="C1318" i="4"/>
  <c r="C1320" i="4"/>
  <c r="C1322" i="4"/>
  <c r="C1324" i="4"/>
  <c r="C1326" i="4"/>
  <c r="C1328" i="4"/>
  <c r="C1330" i="4"/>
  <c r="C1332" i="4"/>
  <c r="C1334" i="4"/>
  <c r="C1336" i="4"/>
  <c r="C1338" i="4"/>
  <c r="C1340" i="4"/>
  <c r="C1342" i="4"/>
  <c r="C1344" i="4"/>
  <c r="C1346" i="4"/>
  <c r="C1348" i="4"/>
  <c r="C1350" i="4"/>
  <c r="C1352" i="4"/>
  <c r="C1354" i="4"/>
  <c r="C1356" i="4"/>
  <c r="C1358" i="4"/>
  <c r="C1360" i="4"/>
  <c r="C1362" i="4"/>
  <c r="C1364" i="4"/>
  <c r="C1366" i="4"/>
  <c r="C1368" i="4"/>
  <c r="C1370" i="4"/>
  <c r="C1372" i="4"/>
  <c r="C1374" i="4"/>
  <c r="C1376" i="4"/>
  <c r="C1378" i="4"/>
  <c r="C1380" i="4"/>
  <c r="C1382" i="4"/>
  <c r="C1384" i="4"/>
  <c r="C1386" i="4"/>
  <c r="C1388" i="4"/>
  <c r="C1390" i="4"/>
  <c r="C1392" i="4"/>
  <c r="C1394" i="4"/>
  <c r="C1396" i="4"/>
  <c r="C1398" i="4"/>
  <c r="C1400" i="4"/>
  <c r="C1402" i="4"/>
  <c r="C1404" i="4"/>
  <c r="C1406" i="4"/>
  <c r="C1408" i="4"/>
  <c r="C1410" i="4"/>
  <c r="C1412" i="4"/>
  <c r="C1414" i="4"/>
  <c r="C1416" i="4"/>
  <c r="C1418" i="4"/>
  <c r="C1420" i="4"/>
  <c r="C1422" i="4"/>
  <c r="C1424" i="4"/>
  <c r="C1426" i="4"/>
  <c r="C1428" i="4"/>
  <c r="C1430" i="4"/>
  <c r="C1432" i="4"/>
  <c r="C1434" i="4"/>
  <c r="C1436" i="4"/>
  <c r="C1438" i="4"/>
  <c r="C1440" i="4"/>
  <c r="C1442" i="4"/>
  <c r="C1444" i="4"/>
  <c r="C1446" i="4"/>
  <c r="C1448" i="4"/>
  <c r="C1450" i="4"/>
  <c r="C1452" i="4"/>
  <c r="C1454" i="4"/>
  <c r="C1456" i="4"/>
  <c r="C1458" i="4"/>
  <c r="C1460" i="4"/>
  <c r="C1462" i="4"/>
  <c r="C1464" i="4"/>
  <c r="C1466" i="4"/>
  <c r="C1468" i="4"/>
  <c r="C1470" i="4"/>
  <c r="C1472" i="4"/>
  <c r="C1474" i="4"/>
  <c r="C1476" i="4"/>
  <c r="C1478" i="4"/>
  <c r="C1480" i="4"/>
  <c r="C1482" i="4"/>
  <c r="C1484" i="4"/>
  <c r="C1486" i="4"/>
  <c r="C1488" i="4"/>
  <c r="C1490" i="4"/>
  <c r="C1492" i="4"/>
  <c r="C1494" i="4"/>
  <c r="C1496" i="4"/>
  <c r="C797" i="4"/>
  <c r="C1498" i="4"/>
  <c r="C1500" i="4"/>
  <c r="C1502" i="4"/>
  <c r="C1504" i="4"/>
  <c r="C1506" i="4"/>
  <c r="C1508" i="4"/>
  <c r="C1510" i="4"/>
  <c r="C1512" i="4"/>
  <c r="C1514" i="4"/>
  <c r="C1516" i="4"/>
  <c r="C1518" i="4"/>
  <c r="C1520" i="4"/>
  <c r="C1522" i="4"/>
  <c r="C1524" i="4"/>
  <c r="C1526" i="4"/>
  <c r="C1528" i="4"/>
  <c r="C1530" i="4"/>
  <c r="C1532" i="4"/>
  <c r="C1534" i="4"/>
  <c r="C1536" i="4"/>
  <c r="C1538" i="4"/>
  <c r="C1540" i="4"/>
  <c r="C1542" i="4"/>
  <c r="C1544" i="4"/>
  <c r="C1546" i="4"/>
  <c r="C1548" i="4"/>
  <c r="C1550" i="4"/>
  <c r="C1552" i="4"/>
  <c r="C1554" i="4"/>
  <c r="C1556" i="4"/>
  <c r="C1558" i="4"/>
  <c r="C1560" i="4"/>
  <c r="C1562" i="4"/>
  <c r="C1564" i="4"/>
  <c r="C1566" i="4"/>
  <c r="C1568" i="4"/>
  <c r="C1570" i="4"/>
  <c r="C1572" i="4"/>
  <c r="C1574" i="4"/>
  <c r="C1576" i="4"/>
  <c r="C1578" i="4"/>
  <c r="C1580" i="4"/>
  <c r="C1582" i="4"/>
  <c r="C1584" i="4"/>
  <c r="C1586" i="4"/>
  <c r="C1588" i="4"/>
  <c r="C1590" i="4"/>
  <c r="C1592" i="4"/>
  <c r="C1594" i="4"/>
  <c r="C1596" i="4"/>
  <c r="C1598" i="4"/>
  <c r="C1600" i="4"/>
  <c r="C1602" i="4"/>
  <c r="C1604" i="4"/>
  <c r="C1606" i="4"/>
  <c r="C1608" i="4"/>
  <c r="C1610" i="4"/>
  <c r="C1612" i="4"/>
  <c r="C1614" i="4"/>
  <c r="C1616" i="4"/>
  <c r="C1618" i="4"/>
  <c r="C1620" i="4"/>
  <c r="C1622" i="4"/>
  <c r="C1624" i="4"/>
  <c r="C1626" i="4"/>
  <c r="C1628" i="4"/>
  <c r="C1630" i="4"/>
  <c r="C1632" i="4"/>
  <c r="C1634" i="4"/>
  <c r="C1636" i="4"/>
  <c r="C1638" i="4"/>
  <c r="C1640" i="4"/>
  <c r="C1642" i="4"/>
  <c r="C1644" i="4"/>
  <c r="C1646" i="4"/>
  <c r="C1648" i="4"/>
  <c r="C1650" i="4"/>
  <c r="C1652" i="4"/>
  <c r="C1654" i="4"/>
  <c r="C1656" i="4"/>
  <c r="C1658" i="4"/>
  <c r="C1660" i="4"/>
  <c r="C1662" i="4"/>
  <c r="C1664" i="4"/>
  <c r="C1666" i="4"/>
  <c r="C1668" i="4"/>
  <c r="C1670" i="4"/>
  <c r="C1672" i="4"/>
  <c r="C1674" i="4"/>
  <c r="C1676" i="4"/>
  <c r="C1678" i="4"/>
  <c r="C1680" i="4"/>
  <c r="C1682" i="4"/>
  <c r="C1684" i="4"/>
  <c r="C1686" i="4"/>
  <c r="C1688" i="4"/>
  <c r="C1690" i="4"/>
  <c r="C1692" i="4"/>
  <c r="C1694" i="4"/>
  <c r="C1696" i="4"/>
  <c r="C1698" i="4"/>
  <c r="C1700" i="4"/>
  <c r="C1702" i="4"/>
  <c r="C1704" i="4"/>
  <c r="C1706" i="4"/>
  <c r="C1708" i="4"/>
  <c r="C1710" i="4"/>
  <c r="C1712" i="4"/>
  <c r="C1714" i="4"/>
  <c r="C1716" i="4"/>
  <c r="C1718" i="4"/>
  <c r="C1720" i="4"/>
  <c r="C1722" i="4"/>
  <c r="C1724" i="4"/>
  <c r="C1726" i="4"/>
  <c r="C1728" i="4"/>
  <c r="C1730" i="4"/>
  <c r="C1732" i="4"/>
  <c r="C1734" i="4"/>
  <c r="C1736" i="4"/>
  <c r="C1738" i="4"/>
  <c r="C1740" i="4"/>
  <c r="C1742" i="4"/>
  <c r="C1744" i="4"/>
  <c r="C1746" i="4"/>
  <c r="C1748" i="4"/>
  <c r="C1750" i="4"/>
  <c r="C1752" i="4"/>
  <c r="C1754" i="4"/>
  <c r="C1756" i="4"/>
  <c r="C1758" i="4"/>
  <c r="C1760" i="4"/>
  <c r="C1762" i="4"/>
  <c r="C1764" i="4"/>
  <c r="C1766" i="4"/>
  <c r="C1768" i="4"/>
  <c r="C1770" i="4"/>
  <c r="C1772" i="4"/>
  <c r="C1774" i="4"/>
  <c r="C1776" i="4"/>
  <c r="C1778" i="4"/>
  <c r="C1780" i="4"/>
  <c r="C1782" i="4"/>
  <c r="C1784" i="4"/>
  <c r="C1786" i="4"/>
  <c r="C1788" i="4"/>
  <c r="C1790" i="4"/>
  <c r="C1792" i="4"/>
  <c r="C1794" i="4"/>
  <c r="C1796" i="4"/>
  <c r="C1798" i="4"/>
  <c r="C1800" i="4"/>
  <c r="C1802" i="4"/>
  <c r="C1804" i="4"/>
  <c r="C1806" i="4"/>
  <c r="C1808" i="4"/>
  <c r="C1810" i="4"/>
  <c r="C1812" i="4"/>
  <c r="C1814" i="4"/>
  <c r="C1816" i="4"/>
  <c r="C1818" i="4"/>
  <c r="C1820" i="4"/>
  <c r="C1822" i="4"/>
  <c r="C1824" i="4"/>
  <c r="C1826" i="4"/>
  <c r="C1828" i="4"/>
  <c r="C1830" i="4"/>
  <c r="C1832" i="4"/>
  <c r="C1834" i="4"/>
  <c r="C1836" i="4"/>
  <c r="C1838" i="4"/>
  <c r="C813" i="4"/>
  <c r="C1499" i="4"/>
  <c r="C1501" i="4"/>
  <c r="C1503" i="4"/>
  <c r="C1505" i="4"/>
  <c r="C1507" i="4"/>
  <c r="C1509" i="4"/>
  <c r="C1511" i="4"/>
  <c r="C1513" i="4"/>
  <c r="C1515" i="4"/>
  <c r="C1517" i="4"/>
  <c r="C1519" i="4"/>
  <c r="C1521" i="4"/>
  <c r="C1523" i="4"/>
  <c r="C1525" i="4"/>
  <c r="C1527" i="4"/>
  <c r="C1529" i="4"/>
  <c r="C1531" i="4"/>
  <c r="C1533" i="4"/>
  <c r="C1535" i="4"/>
  <c r="C1537" i="4"/>
  <c r="C1539" i="4"/>
  <c r="C1541" i="4"/>
  <c r="C1543" i="4"/>
  <c r="C1545" i="4"/>
  <c r="C1547" i="4"/>
  <c r="C1549" i="4"/>
  <c r="C1551" i="4"/>
  <c r="C1553" i="4"/>
  <c r="C1555" i="4"/>
  <c r="C1557" i="4"/>
  <c r="C1559" i="4"/>
  <c r="C1561" i="4"/>
  <c r="C1563" i="4"/>
  <c r="C1565" i="4"/>
  <c r="C1567" i="4"/>
  <c r="C1569" i="4"/>
  <c r="C1571" i="4"/>
  <c r="C1573" i="4"/>
  <c r="C1575" i="4"/>
  <c r="C1577" i="4"/>
  <c r="C1579" i="4"/>
  <c r="C1581" i="4"/>
  <c r="C1583" i="4"/>
  <c r="C1585" i="4"/>
  <c r="C1587" i="4"/>
  <c r="C1589" i="4"/>
  <c r="C1591" i="4"/>
  <c r="C1593" i="4"/>
  <c r="C1595" i="4"/>
  <c r="C1597" i="4"/>
  <c r="C1599" i="4"/>
  <c r="C1601" i="4"/>
  <c r="C1603" i="4"/>
  <c r="C1605" i="4"/>
  <c r="C1607" i="4"/>
  <c r="C1609" i="4"/>
  <c r="C1611" i="4"/>
  <c r="C1613" i="4"/>
  <c r="C1615" i="4"/>
  <c r="C1617" i="4"/>
  <c r="C1619" i="4"/>
  <c r="C1621" i="4"/>
  <c r="C1623" i="4"/>
  <c r="C1625" i="4"/>
  <c r="C1627" i="4"/>
  <c r="C1629" i="4"/>
  <c r="C1631" i="4"/>
  <c r="C1633" i="4"/>
  <c r="C1635" i="4"/>
  <c r="C1637" i="4"/>
  <c r="C1639" i="4"/>
  <c r="C1641" i="4"/>
  <c r="C1643" i="4"/>
  <c r="C1645" i="4"/>
  <c r="C1647" i="4"/>
  <c r="C1649" i="4"/>
  <c r="C1651" i="4"/>
  <c r="C1653" i="4"/>
  <c r="C1655" i="4"/>
  <c r="C1657" i="4"/>
  <c r="C1659" i="4"/>
  <c r="C1661" i="4"/>
  <c r="C1663" i="4"/>
  <c r="C1665" i="4"/>
  <c r="C1667" i="4"/>
  <c r="C1669" i="4"/>
  <c r="C1671" i="4"/>
  <c r="C1673" i="4"/>
  <c r="C1675" i="4"/>
  <c r="C1677" i="4"/>
  <c r="C1679" i="4"/>
  <c r="C1681" i="4"/>
  <c r="C1683" i="4"/>
  <c r="C1685" i="4"/>
  <c r="C1687" i="4"/>
  <c r="C1689" i="4"/>
  <c r="C1691" i="4"/>
  <c r="C1693" i="4"/>
  <c r="C1695" i="4"/>
  <c r="C1697" i="4"/>
  <c r="C1699" i="4"/>
  <c r="C1701" i="4"/>
  <c r="C1703" i="4"/>
  <c r="C1705" i="4"/>
  <c r="C1707" i="4"/>
  <c r="C1709" i="4"/>
  <c r="C1711" i="4"/>
  <c r="C1713" i="4"/>
  <c r="C1715" i="4"/>
  <c r="C1717" i="4"/>
  <c r="C1719" i="4"/>
  <c r="C1721" i="4"/>
  <c r="C1723" i="4"/>
  <c r="C1725" i="4"/>
  <c r="C1727" i="4"/>
  <c r="C1729" i="4"/>
  <c r="C1731" i="4"/>
  <c r="C1733" i="4"/>
  <c r="C1735" i="4"/>
  <c r="C1737" i="4"/>
  <c r="C1739" i="4"/>
  <c r="C1741" i="4"/>
  <c r="C1743" i="4"/>
  <c r="C1745" i="4"/>
  <c r="C1747" i="4"/>
  <c r="C1749" i="4"/>
  <c r="C1751" i="4"/>
  <c r="C1753" i="4"/>
  <c r="C1755" i="4"/>
  <c r="C1757" i="4"/>
  <c r="C1759" i="4"/>
  <c r="C1761" i="4"/>
  <c r="C1763" i="4"/>
  <c r="C1765" i="4"/>
  <c r="C1767" i="4"/>
  <c r="C1769" i="4"/>
  <c r="C1771" i="4"/>
  <c r="C1773" i="4"/>
  <c r="C1775" i="4"/>
  <c r="C1777" i="4"/>
  <c r="C1779" i="4"/>
  <c r="C1781" i="4"/>
  <c r="C1783" i="4"/>
  <c r="C1785" i="4"/>
  <c r="C1787" i="4"/>
  <c r="C1789" i="4"/>
  <c r="C1791" i="4"/>
  <c r="C1793" i="4"/>
  <c r="C1795" i="4"/>
  <c r="C1797" i="4"/>
  <c r="C1799" i="4"/>
  <c r="C1801" i="4"/>
  <c r="C1803" i="4"/>
  <c r="C1805" i="4"/>
  <c r="C1807" i="4"/>
  <c r="C1809" i="4"/>
  <c r="C1811" i="4"/>
  <c r="C1813" i="4"/>
  <c r="C1815" i="4"/>
  <c r="C1817" i="4"/>
  <c r="C1819" i="4"/>
  <c r="C1821" i="4"/>
  <c r="C1823" i="4"/>
  <c r="C1825" i="4"/>
  <c r="C1827" i="4"/>
  <c r="C1829" i="4"/>
  <c r="C1831" i="4"/>
  <c r="C1833" i="4"/>
  <c r="C1835" i="4"/>
  <c r="C1837" i="4"/>
  <c r="C1839" i="4"/>
  <c r="C805" i="4"/>
  <c r="C1840" i="4"/>
  <c r="C1848" i="4"/>
  <c r="C1856" i="4"/>
  <c r="C1864" i="4"/>
  <c r="C1872" i="4"/>
  <c r="C1876" i="4"/>
  <c r="C1884" i="4"/>
  <c r="C1892" i="4"/>
  <c r="C1900" i="4"/>
  <c r="C1908" i="4"/>
  <c r="C1916" i="4"/>
  <c r="C1924" i="4"/>
  <c r="C1928" i="4"/>
  <c r="C1936" i="4"/>
  <c r="C1944" i="4"/>
  <c r="C1952" i="4"/>
  <c r="C1960" i="4"/>
  <c r="C1964" i="4"/>
  <c r="C1972" i="4"/>
  <c r="C1980" i="4"/>
  <c r="C1988" i="4"/>
  <c r="C1992" i="4"/>
  <c r="C2000" i="4"/>
  <c r="C2008" i="4"/>
  <c r="C2012" i="4"/>
  <c r="C2020" i="4"/>
  <c r="C2028" i="4"/>
  <c r="C2036" i="4"/>
  <c r="C2044" i="4"/>
  <c r="C2048" i="4"/>
  <c r="C2056" i="4"/>
  <c r="C2064" i="4"/>
  <c r="C2076" i="4"/>
  <c r="C2084" i="4"/>
  <c r="C2092" i="4"/>
  <c r="C2100" i="4"/>
  <c r="C2108" i="4"/>
  <c r="C2112" i="4"/>
  <c r="C2120" i="4"/>
  <c r="C2128" i="4"/>
  <c r="C2132" i="4"/>
  <c r="C2140" i="4"/>
  <c r="C2148" i="4"/>
  <c r="C2156" i="4"/>
  <c r="C2164" i="4"/>
  <c r="C2172" i="4"/>
  <c r="C2180" i="4"/>
  <c r="C2188" i="4"/>
  <c r="C2192" i="4"/>
  <c r="C2200" i="4"/>
  <c r="C2204" i="4"/>
  <c r="C2212" i="4"/>
  <c r="C2220" i="4"/>
  <c r="C2228" i="4"/>
  <c r="C2236" i="4"/>
  <c r="C2244" i="4"/>
  <c r="C2252" i="4"/>
  <c r="C2260" i="4"/>
  <c r="C2268" i="4"/>
  <c r="C2276" i="4"/>
  <c r="C2284" i="4"/>
  <c r="C2292" i="4"/>
  <c r="C2300" i="4"/>
  <c r="C2308" i="4"/>
  <c r="C2312" i="4"/>
  <c r="C2320" i="4"/>
  <c r="C2328" i="4"/>
  <c r="C2336" i="4"/>
  <c r="C2344" i="4"/>
  <c r="C2348" i="4"/>
  <c r="C2356" i="4"/>
  <c r="C2364" i="4"/>
  <c r="C2372" i="4"/>
  <c r="C2376" i="4"/>
  <c r="C2384" i="4"/>
  <c r="C2392" i="4"/>
  <c r="C2404" i="4"/>
  <c r="C2412" i="4"/>
  <c r="C1841" i="4"/>
  <c r="C1845" i="4"/>
  <c r="C1849" i="4"/>
  <c r="C1853" i="4"/>
  <c r="C1857" i="4"/>
  <c r="C1861" i="4"/>
  <c r="C1865" i="4"/>
  <c r="C1869" i="4"/>
  <c r="C1873" i="4"/>
  <c r="C1877" i="4"/>
  <c r="C1881" i="4"/>
  <c r="C1885" i="4"/>
  <c r="C1889" i="4"/>
  <c r="C1893" i="4"/>
  <c r="C1897" i="4"/>
  <c r="C1901" i="4"/>
  <c r="C1905" i="4"/>
  <c r="C1909" i="4"/>
  <c r="C1913" i="4"/>
  <c r="C1917" i="4"/>
  <c r="C1921" i="4"/>
  <c r="C1925" i="4"/>
  <c r="C1929" i="4"/>
  <c r="C1933" i="4"/>
  <c r="C1937" i="4"/>
  <c r="C1941" i="4"/>
  <c r="C1945" i="4"/>
  <c r="C1949" i="4"/>
  <c r="C1953" i="4"/>
  <c r="C1957" i="4"/>
  <c r="C1961" i="4"/>
  <c r="C1965" i="4"/>
  <c r="C1969" i="4"/>
  <c r="C1973" i="4"/>
  <c r="C1977" i="4"/>
  <c r="C1981" i="4"/>
  <c r="C1985" i="4"/>
  <c r="C1989" i="4"/>
  <c r="C1993" i="4"/>
  <c r="C1997" i="4"/>
  <c r="C2001" i="4"/>
  <c r="C2005" i="4"/>
  <c r="C2009" i="4"/>
  <c r="C2013" i="4"/>
  <c r="C2017" i="4"/>
  <c r="C2021" i="4"/>
  <c r="C2025" i="4"/>
  <c r="C2029" i="4"/>
  <c r="C2033" i="4"/>
  <c r="C2037" i="4"/>
  <c r="C2041" i="4"/>
  <c r="C2045" i="4"/>
  <c r="C2049" i="4"/>
  <c r="C2053" i="4"/>
  <c r="C2057" i="4"/>
  <c r="C2061" i="4"/>
  <c r="C2065" i="4"/>
  <c r="C2069" i="4"/>
  <c r="C2073" i="4"/>
  <c r="C2077" i="4"/>
  <c r="C2081" i="4"/>
  <c r="C2085" i="4"/>
  <c r="C2089" i="4"/>
  <c r="C2093" i="4"/>
  <c r="C2097" i="4"/>
  <c r="C2101" i="4"/>
  <c r="C2105" i="4"/>
  <c r="C2109" i="4"/>
  <c r="C2113" i="4"/>
  <c r="C2117" i="4"/>
  <c r="C2121" i="4"/>
  <c r="C2125" i="4"/>
  <c r="C2129" i="4"/>
  <c r="C2133" i="4"/>
  <c r="C2137" i="4"/>
  <c r="C2141" i="4"/>
  <c r="C2145" i="4"/>
  <c r="C2149" i="4"/>
  <c r="C2153" i="4"/>
  <c r="C2157" i="4"/>
  <c r="C2161" i="4"/>
  <c r="C2165" i="4"/>
  <c r="C2169" i="4"/>
  <c r="C2173" i="4"/>
  <c r="C2177" i="4"/>
  <c r="C2181" i="4"/>
  <c r="C2185" i="4"/>
  <c r="C2189" i="4"/>
  <c r="C2193" i="4"/>
  <c r="C2197" i="4"/>
  <c r="C2201" i="4"/>
  <c r="C2205" i="4"/>
  <c r="C2209" i="4"/>
  <c r="C2213" i="4"/>
  <c r="C2217" i="4"/>
  <c r="C2221" i="4"/>
  <c r="C2225" i="4"/>
  <c r="C2229" i="4"/>
  <c r="C2233" i="4"/>
  <c r="C2237" i="4"/>
  <c r="C2241" i="4"/>
  <c r="C2245" i="4"/>
  <c r="C2249" i="4"/>
  <c r="C2253" i="4"/>
  <c r="C2257" i="4"/>
  <c r="C2261" i="4"/>
  <c r="C2265" i="4"/>
  <c r="C2269" i="4"/>
  <c r="C2273" i="4"/>
  <c r="C2277" i="4"/>
  <c r="C2281" i="4"/>
  <c r="C2285" i="4"/>
  <c r="C2289" i="4"/>
  <c r="C2293" i="4"/>
  <c r="C2297" i="4"/>
  <c r="C2301" i="4"/>
  <c r="C2305" i="4"/>
  <c r="C2309" i="4"/>
  <c r="C2313" i="4"/>
  <c r="C2317" i="4"/>
  <c r="C2321" i="4"/>
  <c r="C2325" i="4"/>
  <c r="C2329" i="4"/>
  <c r="C2333" i="4"/>
  <c r="C2337" i="4"/>
  <c r="C2341" i="4"/>
  <c r="C2345" i="4"/>
  <c r="C2349" i="4"/>
  <c r="C2353" i="4"/>
  <c r="C2357" i="4"/>
  <c r="C2361" i="4"/>
  <c r="C2365" i="4"/>
  <c r="C2369" i="4"/>
  <c r="C2373" i="4"/>
  <c r="C2377" i="4"/>
  <c r="C2381" i="4"/>
  <c r="C2385" i="4"/>
  <c r="C2389" i="4"/>
  <c r="C2393" i="4"/>
  <c r="C2397" i="4"/>
  <c r="C2401" i="4"/>
  <c r="C2405" i="4"/>
  <c r="C2409" i="4"/>
  <c r="C2413" i="4"/>
  <c r="C2417" i="4"/>
  <c r="C2421" i="4"/>
  <c r="C2425" i="4"/>
  <c r="C2429" i="4"/>
  <c r="C2433" i="4"/>
  <c r="C2437" i="4"/>
  <c r="C2441" i="4"/>
  <c r="C2445" i="4"/>
  <c r="C2449" i="4"/>
  <c r="C2453" i="4"/>
  <c r="C2457" i="4"/>
  <c r="C2461" i="4"/>
  <c r="C2465" i="4"/>
  <c r="C2469" i="4"/>
  <c r="C2473" i="4"/>
  <c r="C2477" i="4"/>
  <c r="C2481" i="4"/>
  <c r="C2485" i="4"/>
  <c r="C2489" i="4"/>
  <c r="C2493" i="4"/>
  <c r="C2497" i="4"/>
  <c r="C2501" i="4"/>
  <c r="C2505" i="4"/>
  <c r="C2509" i="4"/>
  <c r="C2513" i="4"/>
  <c r="C2517" i="4"/>
  <c r="C2521" i="4"/>
  <c r="C2525" i="4"/>
  <c r="C2529" i="4"/>
  <c r="C2533" i="4"/>
  <c r="C2537" i="4"/>
  <c r="C2541" i="4"/>
  <c r="C2545" i="4"/>
  <c r="C2549" i="4"/>
  <c r="C2553" i="4"/>
  <c r="C2557" i="4"/>
  <c r="C2561" i="4"/>
  <c r="C2565" i="4"/>
  <c r="C2569" i="4"/>
  <c r="C2573" i="4"/>
  <c r="C2577" i="4"/>
  <c r="C2581" i="4"/>
  <c r="C2585" i="4"/>
  <c r="C2589" i="4"/>
  <c r="C2593" i="4"/>
  <c r="C2597" i="4"/>
  <c r="C2601" i="4"/>
  <c r="C2605" i="4"/>
  <c r="C2609" i="4"/>
  <c r="C2613" i="4"/>
  <c r="C2617" i="4"/>
  <c r="C2621" i="4"/>
  <c r="C2625" i="4"/>
  <c r="C2629" i="4"/>
  <c r="C2633" i="4"/>
  <c r="C2637" i="4"/>
  <c r="C2641" i="4"/>
  <c r="C2645" i="4"/>
  <c r="C2649" i="4"/>
  <c r="C2653" i="4"/>
  <c r="C2657" i="4"/>
  <c r="C2661" i="4"/>
  <c r="C2665" i="4"/>
  <c r="C2669" i="4"/>
  <c r="C2673" i="4"/>
  <c r="C2677" i="4"/>
  <c r="C2681" i="4"/>
  <c r="C2685" i="4"/>
  <c r="C2689" i="4"/>
  <c r="C2693" i="4"/>
  <c r="C2697" i="4"/>
  <c r="C2701" i="4"/>
  <c r="C2705" i="4"/>
  <c r="C2709" i="4"/>
  <c r="C2713" i="4"/>
  <c r="C2717" i="4"/>
  <c r="C2721" i="4"/>
  <c r="C2725" i="4"/>
  <c r="C2729" i="4"/>
  <c r="C2733" i="4"/>
  <c r="C2737" i="4"/>
  <c r="C2741" i="4"/>
  <c r="C2745" i="4"/>
  <c r="C2749" i="4"/>
  <c r="C2753" i="4"/>
  <c r="C2757" i="4"/>
  <c r="C2761" i="4"/>
  <c r="C2765" i="4"/>
  <c r="C2769" i="4"/>
  <c r="C2773" i="4"/>
  <c r="C2777" i="4"/>
  <c r="C2781" i="4"/>
  <c r="C2785" i="4"/>
  <c r="C2789" i="4"/>
  <c r="C2793" i="4"/>
  <c r="C2797" i="4"/>
  <c r="C2801" i="4"/>
  <c r="C2805" i="4"/>
  <c r="C2809" i="4"/>
  <c r="C2813" i="4"/>
  <c r="C2817" i="4"/>
  <c r="C2821" i="4"/>
  <c r="C2825" i="4"/>
  <c r="C2829" i="4"/>
  <c r="C2833" i="4"/>
  <c r="C2837" i="4"/>
  <c r="C2841" i="4"/>
  <c r="C2845" i="4"/>
  <c r="C2849" i="4"/>
  <c r="C2853" i="4"/>
  <c r="C2857" i="4"/>
  <c r="C2861" i="4"/>
  <c r="C1846" i="4"/>
  <c r="C1850" i="4"/>
  <c r="C1854" i="4"/>
  <c r="C1862" i="4"/>
  <c r="C1870" i="4"/>
  <c r="C1878" i="4"/>
  <c r="C1882" i="4"/>
  <c r="C1890" i="4"/>
  <c r="C1898" i="4"/>
  <c r="C1906" i="4"/>
  <c r="C1914" i="4"/>
  <c r="C1918" i="4"/>
  <c r="C1926" i="4"/>
  <c r="C1934" i="4"/>
  <c r="C1942" i="4"/>
  <c r="C1946" i="4"/>
  <c r="C1954" i="4"/>
  <c r="C1962" i="4"/>
  <c r="C1966" i="4"/>
  <c r="C1974" i="4"/>
  <c r="C1982" i="4"/>
  <c r="C1990" i="4"/>
  <c r="C1998" i="4"/>
  <c r="C2002" i="4"/>
  <c r="C2010" i="4"/>
  <c r="C2018" i="4"/>
  <c r="C2022" i="4"/>
  <c r="C2030" i="4"/>
  <c r="C2038" i="4"/>
  <c r="C2042" i="4"/>
  <c r="C2050" i="4"/>
  <c r="C2058" i="4"/>
  <c r="C2066" i="4"/>
  <c r="C2074" i="4"/>
  <c r="C2078" i="4"/>
  <c r="C2086" i="4"/>
  <c r="C2094" i="4"/>
  <c r="C2102" i="4"/>
  <c r="C2110" i="4"/>
  <c r="C2118" i="4"/>
  <c r="C2126" i="4"/>
  <c r="C2134" i="4"/>
  <c r="C2138" i="4"/>
  <c r="C2146" i="4"/>
  <c r="C2154" i="4"/>
  <c r="C2162" i="4"/>
  <c r="C2166" i="4"/>
  <c r="C2174" i="4"/>
  <c r="C2182" i="4"/>
  <c r="C2190" i="4"/>
  <c r="C2198" i="4"/>
  <c r="C2206" i="4"/>
  <c r="C2214" i="4"/>
  <c r="C2222" i="4"/>
  <c r="C2226" i="4"/>
  <c r="C2234" i="4"/>
  <c r="C2242" i="4"/>
  <c r="C2250" i="4"/>
  <c r="C2258" i="4"/>
  <c r="C2266" i="4"/>
  <c r="C2270" i="4"/>
  <c r="C2278" i="4"/>
  <c r="C2286" i="4"/>
  <c r="C2294" i="4"/>
  <c r="C2298" i="4"/>
  <c r="C2306" i="4"/>
  <c r="C2314" i="4"/>
  <c r="C2322" i="4"/>
  <c r="C2326" i="4"/>
  <c r="C2334" i="4"/>
  <c r="C2342" i="4"/>
  <c r="C2350" i="4"/>
  <c r="C2354" i="4"/>
  <c r="C2362" i="4"/>
  <c r="C1842" i="4"/>
  <c r="C1858" i="4"/>
  <c r="C1866" i="4"/>
  <c r="C1874" i="4"/>
  <c r="C1886" i="4"/>
  <c r="C1894" i="4"/>
  <c r="C1902" i="4"/>
  <c r="C1910" i="4"/>
  <c r="C1922" i="4"/>
  <c r="C1930" i="4"/>
  <c r="C1938" i="4"/>
  <c r="C1950" i="4"/>
  <c r="C1958" i="4"/>
  <c r="C1970" i="4"/>
  <c r="C1978" i="4"/>
  <c r="C1986" i="4"/>
  <c r="C1994" i="4"/>
  <c r="C2006" i="4"/>
  <c r="C2014" i="4"/>
  <c r="C2026" i="4"/>
  <c r="C2034" i="4"/>
  <c r="C2046" i="4"/>
  <c r="C2054" i="4"/>
  <c r="C2062" i="4"/>
  <c r="C2070" i="4"/>
  <c r="C2082" i="4"/>
  <c r="C2090" i="4"/>
  <c r="C2098" i="4"/>
  <c r="C2106" i="4"/>
  <c r="C2114" i="4"/>
  <c r="C2122" i="4"/>
  <c r="C2130" i="4"/>
  <c r="C2142" i="4"/>
  <c r="C2150" i="4"/>
  <c r="C2158" i="4"/>
  <c r="C2170" i="4"/>
  <c r="C2178" i="4"/>
  <c r="C2186" i="4"/>
  <c r="C2194" i="4"/>
  <c r="C2202" i="4"/>
  <c r="C2210" i="4"/>
  <c r="C2218" i="4"/>
  <c r="C2230" i="4"/>
  <c r="C2238" i="4"/>
  <c r="C2246" i="4"/>
  <c r="C2254" i="4"/>
  <c r="C2262" i="4"/>
  <c r="C2274" i="4"/>
  <c r="C2282" i="4"/>
  <c r="C2290" i="4"/>
  <c r="C2302" i="4"/>
  <c r="C2310" i="4"/>
  <c r="C2318" i="4"/>
  <c r="C2330" i="4"/>
  <c r="C2338" i="4"/>
  <c r="C2346" i="4"/>
  <c r="C2358" i="4"/>
  <c r="C2366" i="4"/>
  <c r="C1843" i="4"/>
  <c r="C1847" i="4"/>
  <c r="C1851" i="4"/>
  <c r="C1855" i="4"/>
  <c r="C1859" i="4"/>
  <c r="C1863" i="4"/>
  <c r="C1867" i="4"/>
  <c r="C1871" i="4"/>
  <c r="C1875" i="4"/>
  <c r="C1879" i="4"/>
  <c r="C1883" i="4"/>
  <c r="C1887" i="4"/>
  <c r="C1891" i="4"/>
  <c r="C1895" i="4"/>
  <c r="C1899" i="4"/>
  <c r="C1903" i="4"/>
  <c r="C1907" i="4"/>
  <c r="C1911" i="4"/>
  <c r="C1915" i="4"/>
  <c r="C1919" i="4"/>
  <c r="C1923" i="4"/>
  <c r="C1927" i="4"/>
  <c r="C1931" i="4"/>
  <c r="C1935" i="4"/>
  <c r="C1939" i="4"/>
  <c r="C1943" i="4"/>
  <c r="C1947" i="4"/>
  <c r="C1951" i="4"/>
  <c r="C1955" i="4"/>
  <c r="C1959" i="4"/>
  <c r="C1963" i="4"/>
  <c r="C1967" i="4"/>
  <c r="C1971" i="4"/>
  <c r="C1975" i="4"/>
  <c r="C1979" i="4"/>
  <c r="C1983" i="4"/>
  <c r="C1987" i="4"/>
  <c r="C1991" i="4"/>
  <c r="C1995" i="4"/>
  <c r="C1999" i="4"/>
  <c r="C2003" i="4"/>
  <c r="C2007" i="4"/>
  <c r="C2011" i="4"/>
  <c r="C2015" i="4"/>
  <c r="C2019" i="4"/>
  <c r="C2023" i="4"/>
  <c r="C2027" i="4"/>
  <c r="C2031" i="4"/>
  <c r="C2035" i="4"/>
  <c r="C2039" i="4"/>
  <c r="C2043" i="4"/>
  <c r="C2047" i="4"/>
  <c r="C2051" i="4"/>
  <c r="C2055" i="4"/>
  <c r="C2059" i="4"/>
  <c r="C2063" i="4"/>
  <c r="C2067" i="4"/>
  <c r="C2071" i="4"/>
  <c r="C2075" i="4"/>
  <c r="C2079" i="4"/>
  <c r="C2083" i="4"/>
  <c r="C2087" i="4"/>
  <c r="C2091" i="4"/>
  <c r="C2095" i="4"/>
  <c r="C2099" i="4"/>
  <c r="C2103" i="4"/>
  <c r="C2107" i="4"/>
  <c r="C2111" i="4"/>
  <c r="C2115" i="4"/>
  <c r="C2119" i="4"/>
  <c r="C2123" i="4"/>
  <c r="C2127" i="4"/>
  <c r="C2131" i="4"/>
  <c r="C2135" i="4"/>
  <c r="C2139" i="4"/>
  <c r="C2143" i="4"/>
  <c r="C2147" i="4"/>
  <c r="C2151" i="4"/>
  <c r="C2155" i="4"/>
  <c r="C2159" i="4"/>
  <c r="C2163" i="4"/>
  <c r="C2167" i="4"/>
  <c r="C2171" i="4"/>
  <c r="C2175" i="4"/>
  <c r="C2179" i="4"/>
  <c r="C2183" i="4"/>
  <c r="C2187" i="4"/>
  <c r="C2191" i="4"/>
  <c r="C2195" i="4"/>
  <c r="C2199" i="4"/>
  <c r="C2203" i="4"/>
  <c r="C2207" i="4"/>
  <c r="C2211" i="4"/>
  <c r="C2215" i="4"/>
  <c r="C2219" i="4"/>
  <c r="C2223" i="4"/>
  <c r="C2227" i="4"/>
  <c r="C2231" i="4"/>
  <c r="C2235" i="4"/>
  <c r="C2239" i="4"/>
  <c r="C2243" i="4"/>
  <c r="C2247" i="4"/>
  <c r="C2251" i="4"/>
  <c r="C2255" i="4"/>
  <c r="C2259" i="4"/>
  <c r="C2263" i="4"/>
  <c r="C2267" i="4"/>
  <c r="C2271" i="4"/>
  <c r="C2275" i="4"/>
  <c r="C2279" i="4"/>
  <c r="C2283" i="4"/>
  <c r="C2287" i="4"/>
  <c r="C2291" i="4"/>
  <c r="C2295" i="4"/>
  <c r="C2299" i="4"/>
  <c r="C2303" i="4"/>
  <c r="C2307" i="4"/>
  <c r="C2311" i="4"/>
  <c r="C2315" i="4"/>
  <c r="C2319" i="4"/>
  <c r="C2323" i="4"/>
  <c r="C2327" i="4"/>
  <c r="C2331" i="4"/>
  <c r="C2335" i="4"/>
  <c r="C2339" i="4"/>
  <c r="C2343" i="4"/>
  <c r="C2347" i="4"/>
  <c r="C2351" i="4"/>
  <c r="C2355" i="4"/>
  <c r="C2359" i="4"/>
  <c r="C2363" i="4"/>
  <c r="C2367" i="4"/>
  <c r="C2371" i="4"/>
  <c r="C2375" i="4"/>
  <c r="C2379" i="4"/>
  <c r="C2383" i="4"/>
  <c r="C2387" i="4"/>
  <c r="C2391" i="4"/>
  <c r="C2395" i="4"/>
  <c r="C2399" i="4"/>
  <c r="C2403" i="4"/>
  <c r="C2407" i="4"/>
  <c r="C2411" i="4"/>
  <c r="C2415" i="4"/>
  <c r="C2419" i="4"/>
  <c r="C2423" i="4"/>
  <c r="C2427" i="4"/>
  <c r="C2431" i="4"/>
  <c r="C2435" i="4"/>
  <c r="C2439" i="4"/>
  <c r="C2443" i="4"/>
  <c r="C2447" i="4"/>
  <c r="C2451" i="4"/>
  <c r="C2455" i="4"/>
  <c r="C2459" i="4"/>
  <c r="C2463" i="4"/>
  <c r="C2467" i="4"/>
  <c r="C2471" i="4"/>
  <c r="C2475" i="4"/>
  <c r="C2479" i="4"/>
  <c r="C2483" i="4"/>
  <c r="C2487" i="4"/>
  <c r="C2491" i="4"/>
  <c r="C2495" i="4"/>
  <c r="C2499" i="4"/>
  <c r="C2503" i="4"/>
  <c r="C2507" i="4"/>
  <c r="C2511" i="4"/>
  <c r="C2515" i="4"/>
  <c r="C2519" i="4"/>
  <c r="C2523" i="4"/>
  <c r="C2527" i="4"/>
  <c r="C2531" i="4"/>
  <c r="C2535" i="4"/>
  <c r="C2539" i="4"/>
  <c r="C2543" i="4"/>
  <c r="C2547" i="4"/>
  <c r="C2551" i="4"/>
  <c r="C2555" i="4"/>
  <c r="C2559" i="4"/>
  <c r="C2563" i="4"/>
  <c r="C2567" i="4"/>
  <c r="C2571" i="4"/>
  <c r="C2575" i="4"/>
  <c r="C2579" i="4"/>
  <c r="C2583" i="4"/>
  <c r="C2587" i="4"/>
  <c r="C2591" i="4"/>
  <c r="C2595" i="4"/>
  <c r="C2599" i="4"/>
  <c r="C2603" i="4"/>
  <c r="C2607" i="4"/>
  <c r="C2611" i="4"/>
  <c r="C2615" i="4"/>
  <c r="C2619" i="4"/>
  <c r="C2623" i="4"/>
  <c r="C2627" i="4"/>
  <c r="C2631" i="4"/>
  <c r="C2635" i="4"/>
  <c r="C2639" i="4"/>
  <c r="C2643" i="4"/>
  <c r="C2647" i="4"/>
  <c r="C2651" i="4"/>
  <c r="C2655" i="4"/>
  <c r="C2659" i="4"/>
  <c r="C2663" i="4"/>
  <c r="C2667" i="4"/>
  <c r="C2671" i="4"/>
  <c r="C2675" i="4"/>
  <c r="C2679" i="4"/>
  <c r="C2683" i="4"/>
  <c r="C2687" i="4"/>
  <c r="C2691" i="4"/>
  <c r="C2695" i="4"/>
  <c r="C2699" i="4"/>
  <c r="C2703" i="4"/>
  <c r="C2707" i="4"/>
  <c r="C2711" i="4"/>
  <c r="C2715" i="4"/>
  <c r="C2719" i="4"/>
  <c r="C2723" i="4"/>
  <c r="C2727" i="4"/>
  <c r="C2731" i="4"/>
  <c r="C2735" i="4"/>
  <c r="C2739" i="4"/>
  <c r="C2743" i="4"/>
  <c r="C2747" i="4"/>
  <c r="C2751" i="4"/>
  <c r="C2755" i="4"/>
  <c r="C2759" i="4"/>
  <c r="C2763" i="4"/>
  <c r="C2767" i="4"/>
  <c r="C2771" i="4"/>
  <c r="C2775" i="4"/>
  <c r="C2779" i="4"/>
  <c r="C2783" i="4"/>
  <c r="C2787" i="4"/>
  <c r="C2791" i="4"/>
  <c r="C2795" i="4"/>
  <c r="C2799" i="4"/>
  <c r="C2803" i="4"/>
  <c r="C2807" i="4"/>
  <c r="C2811" i="4"/>
  <c r="C2815" i="4"/>
  <c r="C2819" i="4"/>
  <c r="C2823" i="4"/>
  <c r="C2827" i="4"/>
  <c r="C2831" i="4"/>
  <c r="C2835" i="4"/>
  <c r="C2839" i="4"/>
  <c r="C2843" i="4"/>
  <c r="C2847" i="4"/>
  <c r="C2851" i="4"/>
  <c r="C2855" i="4"/>
  <c r="C2859" i="4"/>
  <c r="C821" i="4"/>
  <c r="C1844" i="4"/>
  <c r="C1852" i="4"/>
  <c r="C1860" i="4"/>
  <c r="C1868" i="4"/>
  <c r="C1880" i="4"/>
  <c r="C1888" i="4"/>
  <c r="C1896" i="4"/>
  <c r="C1904" i="4"/>
  <c r="C1912" i="4"/>
  <c r="C1920" i="4"/>
  <c r="C1932" i="4"/>
  <c r="C1940" i="4"/>
  <c r="C1948" i="4"/>
  <c r="C1956" i="4"/>
  <c r="C1968" i="4"/>
  <c r="C1976" i="4"/>
  <c r="C1984" i="4"/>
  <c r="C1996" i="4"/>
  <c r="C2004" i="4"/>
  <c r="C2016" i="4"/>
  <c r="C2024" i="4"/>
  <c r="C2032" i="4"/>
  <c r="C2040" i="4"/>
  <c r="C2052" i="4"/>
  <c r="C2060" i="4"/>
  <c r="C2068" i="4"/>
  <c r="C2072" i="4"/>
  <c r="C2080" i="4"/>
  <c r="C2088" i="4"/>
  <c r="C2096" i="4"/>
  <c r="C2104" i="4"/>
  <c r="C2116" i="4"/>
  <c r="C2124" i="4"/>
  <c r="C2136" i="4"/>
  <c r="C2144" i="4"/>
  <c r="C2152" i="4"/>
  <c r="C2160" i="4"/>
  <c r="C2168" i="4"/>
  <c r="C2176" i="4"/>
  <c r="C2184" i="4"/>
  <c r="C2196" i="4"/>
  <c r="C2208" i="4"/>
  <c r="C2216" i="4"/>
  <c r="C2224" i="4"/>
  <c r="C2232" i="4"/>
  <c r="C2240" i="4"/>
  <c r="C2248" i="4"/>
  <c r="C2256" i="4"/>
  <c r="C2264" i="4"/>
  <c r="C2272" i="4"/>
  <c r="C2280" i="4"/>
  <c r="C2288" i="4"/>
  <c r="C2296" i="4"/>
  <c r="C2304" i="4"/>
  <c r="C2316" i="4"/>
  <c r="C2324" i="4"/>
  <c r="C2332" i="4"/>
  <c r="C2340" i="4"/>
  <c r="C2352" i="4"/>
  <c r="C2360" i="4"/>
  <c r="C2368" i="4"/>
  <c r="C2380" i="4"/>
  <c r="C2388" i="4"/>
  <c r="C2396" i="4"/>
  <c r="C2400" i="4"/>
  <c r="C2408" i="4"/>
  <c r="C601" i="4"/>
  <c r="C603" i="4"/>
  <c r="C613" i="4"/>
  <c r="C615" i="4"/>
  <c r="C617" i="4"/>
  <c r="C619" i="4"/>
  <c r="C621" i="4"/>
  <c r="C597" i="4"/>
  <c r="C604" i="4"/>
  <c r="C605" i="4"/>
  <c r="C607" i="4"/>
  <c r="C609" i="4"/>
  <c r="C611" i="4"/>
  <c r="C614" i="4"/>
  <c r="C622" i="4"/>
  <c r="C620" i="4"/>
  <c r="C618" i="4"/>
  <c r="C616" i="4"/>
  <c r="C612" i="4"/>
  <c r="C610" i="4"/>
  <c r="C608" i="4"/>
  <c r="C606" i="4"/>
  <c r="C602" i="4"/>
  <c r="C600" i="4"/>
  <c r="C598" i="4"/>
  <c r="C596" i="4"/>
  <c r="C594" i="4"/>
  <c r="C592" i="4"/>
  <c r="C590" i="4"/>
  <c r="C588" i="4"/>
  <c r="C586" i="4"/>
  <c r="C584" i="4"/>
  <c r="C582" i="4"/>
  <c r="C580" i="4"/>
  <c r="C578" i="4"/>
  <c r="C576" i="4"/>
  <c r="C574" i="4"/>
  <c r="C572" i="4"/>
  <c r="C570" i="4"/>
  <c r="C568" i="4"/>
  <c r="C566" i="4"/>
  <c r="C564" i="4"/>
  <c r="C562" i="4"/>
  <c r="C560" i="4"/>
  <c r="C558" i="4"/>
  <c r="C556" i="4"/>
  <c r="C554" i="4"/>
  <c r="C552" i="4"/>
  <c r="C550" i="4"/>
  <c r="C548" i="4"/>
  <c r="C546" i="4"/>
  <c r="C544" i="4"/>
  <c r="C542" i="4"/>
  <c r="C540" i="4"/>
  <c r="C538" i="4"/>
  <c r="C536" i="4"/>
  <c r="C534" i="4"/>
  <c r="C532" i="4"/>
  <c r="C530" i="4"/>
  <c r="C528" i="4"/>
  <c r="C526" i="4"/>
  <c r="C524" i="4"/>
  <c r="C522" i="4"/>
  <c r="C520" i="4"/>
  <c r="C518" i="4"/>
  <c r="C516" i="4"/>
  <c r="C514" i="4"/>
  <c r="C512" i="4"/>
  <c r="C510" i="4"/>
  <c r="C508" i="4"/>
  <c r="C506" i="4"/>
  <c r="C504" i="4"/>
  <c r="C502" i="4"/>
  <c r="C500" i="4"/>
  <c r="C498" i="4"/>
  <c r="C496" i="4"/>
  <c r="C494" i="4"/>
  <c r="C492" i="4"/>
  <c r="C490" i="4"/>
  <c r="C488" i="4"/>
  <c r="C486" i="4"/>
  <c r="C484" i="4"/>
  <c r="C482" i="4"/>
  <c r="C480" i="4"/>
  <c r="C478" i="4"/>
  <c r="C476" i="4"/>
  <c r="C474" i="4"/>
  <c r="C472" i="4"/>
  <c r="C470" i="4"/>
  <c r="C468" i="4"/>
  <c r="C466" i="4"/>
  <c r="C464" i="4"/>
  <c r="C462" i="4"/>
  <c r="C460" i="4"/>
  <c r="C458" i="4"/>
  <c r="C456" i="4"/>
  <c r="C454" i="4"/>
  <c r="C452" i="4"/>
  <c r="C450" i="4"/>
  <c r="C448" i="4"/>
  <c r="C446" i="4"/>
  <c r="C444" i="4"/>
  <c r="C442" i="4"/>
  <c r="C440" i="4"/>
  <c r="C438" i="4"/>
  <c r="C436" i="4"/>
  <c r="C434" i="4"/>
  <c r="C432" i="4"/>
  <c r="C430" i="4"/>
  <c r="C428" i="4"/>
  <c r="C426" i="4"/>
  <c r="C424" i="4"/>
  <c r="C422" i="4"/>
  <c r="C420" i="4"/>
  <c r="C418" i="4"/>
  <c r="C416" i="4"/>
  <c r="C414" i="4"/>
  <c r="C412" i="4"/>
  <c r="C410" i="4"/>
  <c r="C408" i="4"/>
  <c r="C406" i="4"/>
  <c r="C404" i="4"/>
  <c r="C402" i="4"/>
  <c r="C400" i="4"/>
  <c r="C398" i="4"/>
  <c r="C396" i="4"/>
  <c r="C394" i="4"/>
  <c r="C392" i="4"/>
  <c r="C390" i="4"/>
  <c r="C388" i="4"/>
  <c r="C386" i="4"/>
  <c r="C384" i="4"/>
  <c r="C382" i="4"/>
  <c r="C380" i="4"/>
  <c r="C378" i="4"/>
  <c r="C376" i="4"/>
  <c r="C374" i="4"/>
  <c r="C372" i="4"/>
  <c r="C370" i="4"/>
  <c r="C368" i="4"/>
  <c r="C366" i="4"/>
  <c r="C364" i="4"/>
  <c r="C362" i="4"/>
  <c r="C360" i="4"/>
  <c r="C358" i="4"/>
  <c r="C356" i="4"/>
  <c r="C354" i="4"/>
  <c r="C352" i="4"/>
  <c r="C350" i="4"/>
  <c r="C348" i="4"/>
  <c r="C346" i="4"/>
  <c r="C344" i="4"/>
  <c r="C599" i="4"/>
  <c r="C595" i="4"/>
  <c r="C593" i="4"/>
  <c r="C591" i="4"/>
  <c r="C589" i="4"/>
  <c r="C587" i="4"/>
  <c r="C585" i="4"/>
  <c r="C583" i="4"/>
  <c r="C581" i="4"/>
  <c r="C579" i="4"/>
  <c r="C577" i="4"/>
  <c r="C575" i="4"/>
  <c r="C573" i="4"/>
  <c r="C571" i="4"/>
  <c r="C569" i="4"/>
  <c r="C567" i="4"/>
  <c r="C565" i="4"/>
  <c r="C563" i="4"/>
  <c r="C561" i="4"/>
  <c r="C559" i="4"/>
  <c r="C557" i="4"/>
  <c r="C555" i="4"/>
  <c r="C553" i="4"/>
  <c r="C551" i="4"/>
  <c r="C549" i="4"/>
  <c r="C547" i="4"/>
  <c r="C545" i="4"/>
  <c r="C543" i="4"/>
  <c r="C541" i="4"/>
  <c r="C539" i="4"/>
  <c r="C537" i="4"/>
  <c r="C535" i="4"/>
  <c r="C533" i="4"/>
  <c r="C531" i="4"/>
  <c r="C529" i="4"/>
  <c r="C527" i="4"/>
  <c r="C525" i="4"/>
  <c r="C523" i="4"/>
  <c r="C521" i="4"/>
  <c r="C519" i="4"/>
  <c r="C517" i="4"/>
  <c r="C515" i="4"/>
  <c r="C513" i="4"/>
  <c r="C511" i="4"/>
  <c r="C509" i="4"/>
  <c r="C507" i="4"/>
  <c r="C505" i="4"/>
  <c r="C503" i="4"/>
  <c r="C501" i="4"/>
  <c r="C499" i="4"/>
  <c r="C497" i="4"/>
  <c r="C495" i="4"/>
  <c r="C493" i="4"/>
  <c r="C491" i="4"/>
  <c r="C489" i="4"/>
  <c r="C487" i="4"/>
  <c r="C485" i="4"/>
  <c r="C483" i="4"/>
  <c r="C481" i="4"/>
  <c r="C479" i="4"/>
  <c r="C477" i="4"/>
  <c r="C475" i="4"/>
  <c r="C473" i="4"/>
  <c r="C471" i="4"/>
  <c r="C469" i="4"/>
  <c r="C467" i="4"/>
  <c r="C465" i="4"/>
  <c r="C463" i="4"/>
  <c r="C461" i="4"/>
  <c r="C459" i="4"/>
  <c r="C457" i="4"/>
  <c r="C455" i="4"/>
  <c r="C453" i="4"/>
  <c r="C451" i="4"/>
  <c r="C449" i="4"/>
  <c r="C447" i="4"/>
  <c r="C445" i="4"/>
  <c r="C443" i="4"/>
  <c r="C441" i="4"/>
  <c r="C439" i="4"/>
  <c r="C437" i="4"/>
  <c r="C435" i="4"/>
  <c r="C433" i="4"/>
  <c r="C431" i="4"/>
  <c r="C429" i="4"/>
  <c r="C427" i="4"/>
  <c r="C425" i="4"/>
  <c r="C423" i="4"/>
  <c r="C421" i="4"/>
  <c r="C419" i="4"/>
  <c r="C417" i="4"/>
  <c r="C415" i="4"/>
  <c r="C413" i="4"/>
  <c r="C411" i="4"/>
  <c r="C409" i="4"/>
  <c r="C407" i="4"/>
  <c r="C405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C349" i="4"/>
  <c r="C347" i="4"/>
  <c r="C345" i="4"/>
  <c r="C3" i="4"/>
  <c r="C5" i="4"/>
  <c r="C7" i="4"/>
  <c r="C9" i="4"/>
  <c r="C11" i="4"/>
  <c r="C13" i="4"/>
  <c r="C15" i="4"/>
  <c r="C17" i="4"/>
  <c r="C19" i="4"/>
  <c r="C21" i="4"/>
  <c r="C23" i="4"/>
  <c r="C25" i="4"/>
  <c r="C27" i="4"/>
  <c r="C29" i="4"/>
  <c r="C31" i="4"/>
  <c r="C33" i="4"/>
  <c r="C35" i="4"/>
  <c r="C37" i="4"/>
  <c r="C39" i="4"/>
  <c r="C41" i="4"/>
  <c r="C43" i="4"/>
  <c r="C45" i="4"/>
  <c r="C47" i="4"/>
  <c r="C49" i="4"/>
  <c r="C51" i="4"/>
  <c r="C53" i="4"/>
  <c r="C55" i="4"/>
  <c r="C57" i="4"/>
  <c r="C59" i="4"/>
  <c r="C61" i="4"/>
  <c r="C63" i="4"/>
  <c r="C65" i="4"/>
  <c r="C67" i="4"/>
  <c r="C69" i="4"/>
  <c r="C71" i="4"/>
  <c r="C73" i="4"/>
  <c r="C75" i="4"/>
  <c r="C77" i="4"/>
  <c r="C79" i="4"/>
  <c r="C81" i="4"/>
  <c r="C83" i="4"/>
  <c r="C85" i="4"/>
  <c r="C87" i="4"/>
  <c r="C89" i="4"/>
  <c r="C91" i="4"/>
  <c r="C93" i="4"/>
  <c r="C95" i="4"/>
  <c r="C97" i="4"/>
  <c r="C99" i="4"/>
  <c r="C101" i="4"/>
  <c r="C103" i="4"/>
  <c r="C105" i="4"/>
  <c r="C107" i="4"/>
  <c r="C109" i="4"/>
  <c r="C111" i="4"/>
  <c r="C113" i="4"/>
  <c r="C115" i="4"/>
  <c r="C117" i="4"/>
  <c r="C119" i="4"/>
  <c r="C121" i="4"/>
  <c r="C123" i="4"/>
  <c r="C125" i="4"/>
  <c r="C127" i="4"/>
  <c r="C129" i="4"/>
  <c r="C131" i="4"/>
  <c r="C133" i="4"/>
  <c r="C135" i="4"/>
  <c r="C137" i="4"/>
  <c r="C139" i="4"/>
  <c r="C141" i="4"/>
  <c r="C143" i="4"/>
  <c r="C145" i="4"/>
  <c r="C147" i="4"/>
  <c r="C149" i="4"/>
  <c r="C151" i="4"/>
  <c r="C153" i="4"/>
  <c r="C155" i="4"/>
  <c r="C157" i="4"/>
  <c r="C159" i="4"/>
  <c r="C161" i="4"/>
  <c r="C163" i="4"/>
  <c r="C165" i="4"/>
  <c r="C167" i="4"/>
  <c r="C169" i="4"/>
  <c r="C171" i="4"/>
  <c r="C4" i="4"/>
  <c r="C6" i="4"/>
  <c r="C8" i="4"/>
  <c r="C10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4"/>
  <c r="C104" i="4"/>
  <c r="C106" i="4"/>
  <c r="C108" i="4"/>
  <c r="C110" i="4"/>
  <c r="C112" i="4"/>
  <c r="C114" i="4"/>
  <c r="C116" i="4"/>
  <c r="C118" i="4"/>
  <c r="C120" i="4"/>
  <c r="C122" i="4"/>
  <c r="C124" i="4"/>
  <c r="C126" i="4"/>
  <c r="C128" i="4"/>
  <c r="C130" i="4"/>
  <c r="C132" i="4"/>
  <c r="C134" i="4"/>
  <c r="C136" i="4"/>
  <c r="C138" i="4"/>
  <c r="C140" i="4"/>
  <c r="C142" i="4"/>
  <c r="C144" i="4"/>
  <c r="C146" i="4"/>
  <c r="C148" i="4"/>
  <c r="C150" i="4"/>
  <c r="C152" i="4"/>
  <c r="C154" i="4"/>
  <c r="C156" i="4"/>
  <c r="C158" i="4"/>
  <c r="C160" i="4"/>
  <c r="C162" i="4"/>
  <c r="C164" i="4"/>
  <c r="C166" i="4"/>
  <c r="C168" i="4"/>
  <c r="C170" i="4"/>
  <c r="C172" i="4"/>
  <c r="C174" i="4"/>
  <c r="C176" i="4"/>
  <c r="C178" i="4"/>
  <c r="C180" i="4"/>
  <c r="C182" i="4"/>
  <c r="C184" i="4"/>
  <c r="C186" i="4"/>
  <c r="C188" i="4"/>
  <c r="C190" i="4"/>
  <c r="C192" i="4"/>
  <c r="C194" i="4"/>
  <c r="C196" i="4"/>
  <c r="C198" i="4"/>
  <c r="C200" i="4"/>
  <c r="C202" i="4"/>
  <c r="C204" i="4"/>
  <c r="C206" i="4"/>
  <c r="C208" i="4"/>
  <c r="C210" i="4"/>
  <c r="C212" i="4"/>
  <c r="C214" i="4"/>
  <c r="C216" i="4"/>
  <c r="C218" i="4"/>
  <c r="C220" i="4"/>
  <c r="C222" i="4"/>
  <c r="C224" i="4"/>
  <c r="C226" i="4"/>
  <c r="C228" i="4"/>
  <c r="C230" i="4"/>
  <c r="C232" i="4"/>
  <c r="C234" i="4"/>
  <c r="C236" i="4"/>
  <c r="C238" i="4"/>
  <c r="C240" i="4"/>
  <c r="C242" i="4"/>
  <c r="C244" i="4"/>
  <c r="C246" i="4"/>
  <c r="C248" i="4"/>
  <c r="C250" i="4"/>
  <c r="C252" i="4"/>
  <c r="C254" i="4"/>
  <c r="C256" i="4"/>
  <c r="C258" i="4"/>
  <c r="C260" i="4"/>
  <c r="C262" i="4"/>
  <c r="C264" i="4"/>
  <c r="C266" i="4"/>
  <c r="C268" i="4"/>
  <c r="C270" i="4"/>
  <c r="C272" i="4"/>
  <c r="C274" i="4"/>
  <c r="C276" i="4"/>
  <c r="C278" i="4"/>
  <c r="C280" i="4"/>
  <c r="C282" i="4"/>
  <c r="C284" i="4"/>
  <c r="C286" i="4"/>
  <c r="C288" i="4"/>
  <c r="C290" i="4"/>
  <c r="C292" i="4"/>
  <c r="C294" i="4"/>
  <c r="C296" i="4"/>
  <c r="C298" i="4"/>
  <c r="C300" i="4"/>
  <c r="C302" i="4"/>
  <c r="C304" i="4"/>
  <c r="C306" i="4"/>
  <c r="C308" i="4"/>
  <c r="C310" i="4"/>
  <c r="C312" i="4"/>
  <c r="C314" i="4"/>
  <c r="C316" i="4"/>
  <c r="C318" i="4"/>
  <c r="C320" i="4"/>
  <c r="C322" i="4"/>
  <c r="C324" i="4"/>
  <c r="C326" i="4"/>
  <c r="C328" i="4"/>
  <c r="C330" i="4"/>
  <c r="C332" i="4"/>
  <c r="C334" i="4"/>
  <c r="C336" i="4"/>
  <c r="C338" i="4"/>
  <c r="C340" i="4"/>
  <c r="C342" i="4"/>
  <c r="C173" i="4"/>
  <c r="C175" i="4"/>
  <c r="C177" i="4"/>
  <c r="C179" i="4"/>
  <c r="C181" i="4"/>
  <c r="C183" i="4"/>
  <c r="C185" i="4"/>
  <c r="C187" i="4"/>
  <c r="C189" i="4"/>
  <c r="C191" i="4"/>
  <c r="C193" i="4"/>
  <c r="C195" i="4"/>
  <c r="C197" i="4"/>
  <c r="C199" i="4"/>
  <c r="C201" i="4"/>
  <c r="C203" i="4"/>
  <c r="C205" i="4"/>
  <c r="C207" i="4"/>
  <c r="C209" i="4"/>
  <c r="C211" i="4"/>
  <c r="C213" i="4"/>
  <c r="C215" i="4"/>
  <c r="C217" i="4"/>
  <c r="C219" i="4"/>
  <c r="C221" i="4"/>
  <c r="C223" i="4"/>
  <c r="C225" i="4"/>
  <c r="C227" i="4"/>
  <c r="C229" i="4"/>
  <c r="C231" i="4"/>
  <c r="C233" i="4"/>
  <c r="C235" i="4"/>
  <c r="C237" i="4"/>
  <c r="C239" i="4"/>
  <c r="C241" i="4"/>
  <c r="C243" i="4"/>
  <c r="C245" i="4"/>
  <c r="C247" i="4"/>
  <c r="C249" i="4"/>
  <c r="C251" i="4"/>
  <c r="C253" i="4"/>
  <c r="C255" i="4"/>
  <c r="C257" i="4"/>
  <c r="C259" i="4"/>
  <c r="C261" i="4"/>
  <c r="C263" i="4"/>
  <c r="C265" i="4"/>
  <c r="C267" i="4"/>
  <c r="C269" i="4"/>
  <c r="C271" i="4"/>
  <c r="C273" i="4"/>
  <c r="C275" i="4"/>
  <c r="C277" i="4"/>
  <c r="C279" i="4"/>
  <c r="C281" i="4"/>
  <c r="C283" i="4"/>
  <c r="C285" i="4"/>
  <c r="C287" i="4"/>
  <c r="C289" i="4"/>
  <c r="C291" i="4"/>
  <c r="C293" i="4"/>
  <c r="C295" i="4"/>
  <c r="C297" i="4"/>
  <c r="C299" i="4"/>
  <c r="C301" i="4"/>
  <c r="C303" i="4"/>
  <c r="C305" i="4"/>
  <c r="C307" i="4"/>
  <c r="C309" i="4"/>
  <c r="C311" i="4"/>
  <c r="C313" i="4"/>
  <c r="C315" i="4"/>
  <c r="C317" i="4"/>
  <c r="C319" i="4"/>
  <c r="C321" i="4"/>
  <c r="C323" i="4"/>
  <c r="C325" i="4"/>
  <c r="C327" i="4"/>
  <c r="C329" i="4"/>
  <c r="C331" i="4"/>
  <c r="C333" i="4"/>
  <c r="C335" i="4"/>
  <c r="C337" i="4"/>
  <c r="C339" i="4"/>
  <c r="C341" i="4"/>
  <c r="D8" i="2" l="1"/>
  <c r="C8" i="2"/>
  <c r="E15" i="2"/>
  <c r="N17" i="2" s="1"/>
  <c r="E13" i="2"/>
  <c r="D2863" i="3"/>
  <c r="D2862" i="3"/>
  <c r="D2861" i="3"/>
  <c r="D2860" i="3"/>
  <c r="D2859" i="3"/>
  <c r="D2858" i="3"/>
  <c r="D2857" i="3"/>
  <c r="D2856" i="3"/>
  <c r="D2855" i="3"/>
  <c r="D2854" i="3"/>
  <c r="D2853" i="3"/>
  <c r="D2852" i="3"/>
  <c r="D2851" i="3"/>
  <c r="D2850" i="3"/>
  <c r="D2849" i="3"/>
  <c r="D2848" i="3"/>
  <c r="D2847" i="3"/>
  <c r="D2846" i="3"/>
  <c r="D2845" i="3"/>
  <c r="D2844" i="3"/>
  <c r="D2843" i="3"/>
  <c r="D2842" i="3"/>
  <c r="D2841" i="3"/>
  <c r="D2840" i="3"/>
  <c r="D2839" i="3"/>
  <c r="D2838" i="3"/>
  <c r="D2837" i="3"/>
  <c r="D2836" i="3"/>
  <c r="D2835" i="3"/>
  <c r="D2834" i="3"/>
  <c r="D2833" i="3"/>
  <c r="D2832" i="3"/>
  <c r="D2831" i="3"/>
  <c r="D2830" i="3"/>
  <c r="D2829" i="3"/>
  <c r="D2828" i="3"/>
  <c r="D2827" i="3"/>
  <c r="D2826" i="3"/>
  <c r="D2825" i="3"/>
  <c r="D2824" i="3"/>
  <c r="D2823" i="3"/>
  <c r="D2822" i="3"/>
  <c r="D2821" i="3"/>
  <c r="D2820" i="3"/>
  <c r="D2819" i="3"/>
  <c r="D2818" i="3"/>
  <c r="D2817" i="3"/>
  <c r="D2816" i="3"/>
  <c r="D2815" i="3"/>
  <c r="D2814" i="3"/>
  <c r="D2813" i="3"/>
  <c r="D2812" i="3"/>
  <c r="D2811" i="3"/>
  <c r="D2810" i="3"/>
  <c r="D2809" i="3"/>
  <c r="D2808" i="3"/>
  <c r="D2807" i="3"/>
  <c r="D2806" i="3"/>
  <c r="D2805" i="3"/>
  <c r="D2804" i="3"/>
  <c r="D2803" i="3"/>
  <c r="D2802" i="3"/>
  <c r="D2801" i="3"/>
  <c r="D2800" i="3"/>
  <c r="D2799" i="3"/>
  <c r="D2798" i="3"/>
  <c r="D2797" i="3"/>
  <c r="D2796" i="3"/>
  <c r="D2795" i="3"/>
  <c r="D2794" i="3"/>
  <c r="D2793" i="3"/>
  <c r="D2792" i="3"/>
  <c r="D2791" i="3"/>
  <c r="D2790" i="3"/>
  <c r="D2789" i="3"/>
  <c r="D2788" i="3"/>
  <c r="D2787" i="3"/>
  <c r="D2786" i="3"/>
  <c r="D2785" i="3"/>
  <c r="D2784" i="3"/>
  <c r="D2783" i="3"/>
  <c r="D2782" i="3"/>
  <c r="D2781" i="3"/>
  <c r="D2780" i="3"/>
  <c r="D2779" i="3"/>
  <c r="D2778" i="3"/>
  <c r="D2777" i="3"/>
  <c r="D2776" i="3"/>
  <c r="D2775" i="3"/>
  <c r="D2774" i="3"/>
  <c r="D2773" i="3"/>
  <c r="D2772" i="3"/>
  <c r="D2771" i="3"/>
  <c r="D2770" i="3"/>
  <c r="D2769" i="3"/>
  <c r="D2768" i="3"/>
  <c r="D2767" i="3"/>
  <c r="D2766" i="3"/>
  <c r="D2765" i="3"/>
  <c r="D2764" i="3"/>
  <c r="D2763" i="3"/>
  <c r="D2762" i="3"/>
  <c r="D2761" i="3"/>
  <c r="D2760" i="3"/>
  <c r="D2759" i="3"/>
  <c r="D2758" i="3"/>
  <c r="D2757" i="3"/>
  <c r="D2756" i="3"/>
  <c r="D2755" i="3"/>
  <c r="D2754" i="3"/>
  <c r="D2753" i="3"/>
  <c r="D2752" i="3"/>
  <c r="D2751" i="3"/>
  <c r="D2750" i="3"/>
  <c r="D2749" i="3"/>
  <c r="D2748" i="3"/>
  <c r="D2747" i="3"/>
  <c r="D2746" i="3"/>
  <c r="D2745" i="3"/>
  <c r="D2744" i="3"/>
  <c r="D2743" i="3"/>
  <c r="D2742" i="3"/>
  <c r="D2741" i="3"/>
  <c r="D2740" i="3"/>
  <c r="D2739" i="3"/>
  <c r="D2738" i="3"/>
  <c r="D2737" i="3"/>
  <c r="D2736" i="3"/>
  <c r="D2735" i="3"/>
  <c r="D2734" i="3"/>
  <c r="D2733" i="3"/>
  <c r="D2732" i="3"/>
  <c r="D2731" i="3"/>
  <c r="D2730" i="3"/>
  <c r="D2729" i="3"/>
  <c r="D2728" i="3"/>
  <c r="D2727" i="3"/>
  <c r="D2726" i="3"/>
  <c r="D2725" i="3"/>
  <c r="D2724" i="3"/>
  <c r="D2723" i="3"/>
  <c r="D2722" i="3"/>
  <c r="D2721" i="3"/>
  <c r="D2720" i="3"/>
  <c r="D2719" i="3"/>
  <c r="D2718" i="3"/>
  <c r="D2717" i="3"/>
  <c r="D2716" i="3"/>
  <c r="D2715" i="3"/>
  <c r="D2714" i="3"/>
  <c r="D2713" i="3"/>
  <c r="D2712" i="3"/>
  <c r="D2711" i="3"/>
  <c r="D2710" i="3"/>
  <c r="D2709" i="3"/>
  <c r="D2708" i="3"/>
  <c r="D2707" i="3"/>
  <c r="D2706" i="3"/>
  <c r="D2705" i="3"/>
  <c r="D2704" i="3"/>
  <c r="D2703" i="3"/>
  <c r="D2702" i="3"/>
  <c r="D2701" i="3"/>
  <c r="D2700" i="3"/>
  <c r="D2699" i="3"/>
  <c r="D2698" i="3"/>
  <c r="D2697" i="3"/>
  <c r="D2696" i="3"/>
  <c r="D2695" i="3"/>
  <c r="D2694" i="3"/>
  <c r="D2693" i="3"/>
  <c r="D2692" i="3"/>
  <c r="D2691" i="3"/>
  <c r="D2690" i="3"/>
  <c r="D2689" i="3"/>
  <c r="D2688" i="3"/>
  <c r="D2687" i="3"/>
  <c r="D2686" i="3"/>
  <c r="D2685" i="3"/>
  <c r="D2684" i="3"/>
  <c r="D2683" i="3"/>
  <c r="D2682" i="3"/>
  <c r="D2681" i="3"/>
  <c r="D2680" i="3"/>
  <c r="D2679" i="3"/>
  <c r="D2678" i="3"/>
  <c r="D2677" i="3"/>
  <c r="D2676" i="3"/>
  <c r="D2675" i="3"/>
  <c r="D2674" i="3"/>
  <c r="D2673" i="3"/>
  <c r="D2672" i="3"/>
  <c r="D2671" i="3"/>
  <c r="D2670" i="3"/>
  <c r="D2669" i="3"/>
  <c r="D2668" i="3"/>
  <c r="D2667" i="3"/>
  <c r="D2666" i="3"/>
  <c r="D2665" i="3"/>
  <c r="D2664" i="3"/>
  <c r="D2663" i="3"/>
  <c r="D2662" i="3"/>
  <c r="D2661" i="3"/>
  <c r="D2660" i="3"/>
  <c r="D2659" i="3"/>
  <c r="D2658" i="3"/>
  <c r="D2657" i="3"/>
  <c r="D2656" i="3"/>
  <c r="D2655" i="3"/>
  <c r="D2654" i="3"/>
  <c r="D2653" i="3"/>
  <c r="D2652" i="3"/>
  <c r="D2651" i="3"/>
  <c r="D2650" i="3"/>
  <c r="D2649" i="3"/>
  <c r="D2648" i="3"/>
  <c r="D2647" i="3"/>
  <c r="D2646" i="3"/>
  <c r="D2645" i="3"/>
  <c r="D2644" i="3"/>
  <c r="D2643" i="3"/>
  <c r="D2642" i="3"/>
  <c r="D2641" i="3"/>
  <c r="D2640" i="3"/>
  <c r="D2639" i="3"/>
  <c r="D2638" i="3"/>
  <c r="D2637" i="3"/>
  <c r="D2636" i="3"/>
  <c r="D2635" i="3"/>
  <c r="D2634" i="3"/>
  <c r="D2633" i="3"/>
  <c r="D2632" i="3"/>
  <c r="D2631" i="3"/>
  <c r="D2630" i="3"/>
  <c r="D2629" i="3"/>
  <c r="D2628" i="3"/>
  <c r="D2627" i="3"/>
  <c r="D2626" i="3"/>
  <c r="D2625" i="3"/>
  <c r="D2624" i="3"/>
  <c r="D2623" i="3"/>
  <c r="D2622" i="3"/>
  <c r="D2621" i="3"/>
  <c r="D2620" i="3"/>
  <c r="D2619" i="3"/>
  <c r="D2618" i="3"/>
  <c r="D2617" i="3"/>
  <c r="D2616" i="3"/>
  <c r="D2615" i="3"/>
  <c r="D2614" i="3"/>
  <c r="D2613" i="3"/>
  <c r="D2612" i="3"/>
  <c r="D2611" i="3"/>
  <c r="D2610" i="3"/>
  <c r="D2609" i="3"/>
  <c r="D2608" i="3"/>
  <c r="D2607" i="3"/>
  <c r="D2606" i="3"/>
  <c r="D2605" i="3"/>
  <c r="D2604" i="3"/>
  <c r="D2603" i="3"/>
  <c r="D2602" i="3"/>
  <c r="D2601" i="3"/>
  <c r="D2600" i="3"/>
  <c r="D2599" i="3"/>
  <c r="D2598" i="3"/>
  <c r="D2597" i="3"/>
  <c r="D2596" i="3"/>
  <c r="D2595" i="3"/>
  <c r="D2594" i="3"/>
  <c r="D2593" i="3"/>
  <c r="D2592" i="3"/>
  <c r="D2591" i="3"/>
  <c r="D2590" i="3"/>
  <c r="D2589" i="3"/>
  <c r="D2588" i="3"/>
  <c r="D2587" i="3"/>
  <c r="D2586" i="3"/>
  <c r="D2585" i="3"/>
  <c r="D2584" i="3"/>
  <c r="D2583" i="3"/>
  <c r="D2582" i="3"/>
  <c r="D2581" i="3"/>
  <c r="D2580" i="3"/>
  <c r="D2579" i="3"/>
  <c r="D2578" i="3"/>
  <c r="D2577" i="3"/>
  <c r="D2576" i="3"/>
  <c r="D2575" i="3"/>
  <c r="D2574" i="3"/>
  <c r="D2573" i="3"/>
  <c r="D2572" i="3"/>
  <c r="D2571" i="3"/>
  <c r="D2570" i="3"/>
  <c r="D2569" i="3"/>
  <c r="D2568" i="3"/>
  <c r="D2567" i="3"/>
  <c r="D2566" i="3"/>
  <c r="D2565" i="3"/>
  <c r="D2564" i="3"/>
  <c r="D2563" i="3"/>
  <c r="D2562" i="3"/>
  <c r="D2561" i="3"/>
  <c r="D2560" i="3"/>
  <c r="D2559" i="3"/>
  <c r="D2558" i="3"/>
  <c r="D2557" i="3"/>
  <c r="D2556" i="3"/>
  <c r="D2555" i="3"/>
  <c r="D2554" i="3"/>
  <c r="D2553" i="3"/>
  <c r="D2552" i="3"/>
  <c r="D2551" i="3"/>
  <c r="D2550" i="3"/>
  <c r="D2549" i="3"/>
  <c r="D2548" i="3"/>
  <c r="D2547" i="3"/>
  <c r="D2546" i="3"/>
  <c r="D2545" i="3"/>
  <c r="D2544" i="3"/>
  <c r="D2543" i="3"/>
  <c r="D2542" i="3"/>
  <c r="D2541" i="3"/>
  <c r="D2540" i="3"/>
  <c r="D2539" i="3"/>
  <c r="D2538" i="3"/>
  <c r="D2537" i="3"/>
  <c r="D2536" i="3"/>
  <c r="D2535" i="3"/>
  <c r="D2534" i="3"/>
  <c r="D2533" i="3"/>
  <c r="D2532" i="3"/>
  <c r="D2531" i="3"/>
  <c r="D2530" i="3"/>
  <c r="D2529" i="3"/>
  <c r="D2528" i="3"/>
  <c r="D2527" i="3"/>
  <c r="D2526" i="3"/>
  <c r="D2525" i="3"/>
  <c r="D2524" i="3"/>
  <c r="D2523" i="3"/>
  <c r="D2522" i="3"/>
  <c r="D2521" i="3"/>
  <c r="D2520" i="3"/>
  <c r="D2519" i="3"/>
  <c r="D2518" i="3"/>
  <c r="D2517" i="3"/>
  <c r="D2516" i="3"/>
  <c r="D2515" i="3"/>
  <c r="D2514" i="3"/>
  <c r="D2513" i="3"/>
  <c r="D2512" i="3"/>
  <c r="D2511" i="3"/>
  <c r="D2510" i="3"/>
  <c r="D2509" i="3"/>
  <c r="D2508" i="3"/>
  <c r="D2507" i="3"/>
  <c r="D2506" i="3"/>
  <c r="D2505" i="3"/>
  <c r="D2504" i="3"/>
  <c r="D2503" i="3"/>
  <c r="D2502" i="3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26" i="2" l="1"/>
  <c r="P4" i="3"/>
  <c r="G4" i="3"/>
  <c r="H4" i="3" l="1"/>
  <c r="J2" i="2"/>
  <c r="K2" i="2" l="1"/>
  <c r="I4" i="3"/>
  <c r="L6417" i="4"/>
  <c r="L6418" i="4"/>
  <c r="L6419" i="4"/>
  <c r="L6420" i="4"/>
  <c r="L6421" i="4"/>
  <c r="L6422" i="4"/>
  <c r="L6423" i="4"/>
  <c r="L6424" i="4"/>
  <c r="L6425" i="4"/>
  <c r="L6426" i="4"/>
  <c r="L6427" i="4"/>
  <c r="L6428" i="4"/>
  <c r="L6429" i="4"/>
  <c r="L6430" i="4"/>
  <c r="L6431" i="4"/>
  <c r="L6432" i="4"/>
  <c r="L6433" i="4"/>
  <c r="L6434" i="4"/>
  <c r="L6435" i="4"/>
  <c r="L6436" i="4"/>
  <c r="L6437" i="4"/>
  <c r="L6438" i="4"/>
  <c r="L6439" i="4"/>
  <c r="L6440" i="4"/>
  <c r="L6441" i="4"/>
  <c r="L6442" i="4"/>
  <c r="L6443" i="4"/>
  <c r="L6444" i="4"/>
  <c r="L6445" i="4"/>
  <c r="L6446" i="4"/>
  <c r="L6447" i="4"/>
  <c r="L6448" i="4"/>
  <c r="L6449" i="4"/>
  <c r="L6450" i="4"/>
  <c r="L6451" i="4"/>
  <c r="L6452" i="4"/>
  <c r="L6453" i="4"/>
  <c r="L6454" i="4"/>
  <c r="L6455" i="4"/>
  <c r="L6456" i="4"/>
  <c r="L6457" i="4"/>
  <c r="L6458" i="4"/>
  <c r="L6459" i="4"/>
  <c r="L6460" i="4"/>
  <c r="L6461" i="4"/>
  <c r="L6462" i="4"/>
  <c r="L6463" i="4"/>
  <c r="L6464" i="4"/>
  <c r="L6465" i="4"/>
  <c r="L6466" i="4"/>
  <c r="L6467" i="4"/>
  <c r="L6468" i="4"/>
  <c r="L6469" i="4"/>
  <c r="L6470" i="4"/>
  <c r="L6471" i="4"/>
  <c r="L6472" i="4"/>
  <c r="L6473" i="4"/>
  <c r="L6416" i="4"/>
  <c r="L6415" i="4"/>
  <c r="L6414" i="4"/>
  <c r="L6413" i="4"/>
  <c r="L6412" i="4"/>
  <c r="L6411" i="4"/>
  <c r="L6410" i="4"/>
  <c r="L6409" i="4"/>
  <c r="L6408" i="4"/>
  <c r="L6407" i="4"/>
  <c r="L6406" i="4"/>
  <c r="L6405" i="4"/>
  <c r="L6404" i="4"/>
  <c r="L6403" i="4"/>
  <c r="L6402" i="4"/>
  <c r="L6401" i="4"/>
  <c r="L6400" i="4"/>
  <c r="L6399" i="4"/>
  <c r="L6398" i="4"/>
  <c r="L6397" i="4"/>
  <c r="L6396" i="4"/>
  <c r="L6395" i="4"/>
  <c r="L6394" i="4"/>
  <c r="L6393" i="4"/>
  <c r="L6392" i="4"/>
  <c r="L6391" i="4"/>
  <c r="L6390" i="4"/>
  <c r="L6389" i="4"/>
  <c r="L6388" i="4"/>
  <c r="L6387" i="4"/>
  <c r="L6386" i="4"/>
  <c r="L6385" i="4"/>
  <c r="L6384" i="4"/>
  <c r="L6383" i="4"/>
  <c r="L6382" i="4"/>
  <c r="L6381" i="4"/>
  <c r="L6380" i="4"/>
  <c r="L6379" i="4"/>
  <c r="L6378" i="4"/>
  <c r="L6377" i="4"/>
  <c r="L6376" i="4"/>
  <c r="L6375" i="4"/>
  <c r="L6374" i="4"/>
  <c r="L6373" i="4"/>
  <c r="L6372" i="4"/>
  <c r="L6371" i="4"/>
  <c r="L6370" i="4"/>
  <c r="L6369" i="4"/>
  <c r="L6368" i="4"/>
  <c r="L6367" i="4"/>
  <c r="L6366" i="4"/>
  <c r="L6365" i="4"/>
  <c r="L6364" i="4"/>
  <c r="L6363" i="4"/>
  <c r="L6362" i="4"/>
  <c r="L6361" i="4"/>
  <c r="L6360" i="4"/>
  <c r="L6359" i="4"/>
  <c r="L6358" i="4"/>
  <c r="L6357" i="4"/>
  <c r="L6356" i="4"/>
  <c r="L6355" i="4"/>
  <c r="L6354" i="4"/>
  <c r="L6353" i="4"/>
  <c r="L6352" i="4"/>
  <c r="L6351" i="4"/>
  <c r="L6350" i="4"/>
  <c r="L6349" i="4"/>
  <c r="L6348" i="4"/>
  <c r="L6347" i="4"/>
  <c r="L6346" i="4"/>
  <c r="L6345" i="4"/>
  <c r="L6344" i="4"/>
  <c r="L6343" i="4"/>
  <c r="L6342" i="4"/>
  <c r="L6341" i="4"/>
  <c r="L6340" i="4"/>
  <c r="L6339" i="4"/>
  <c r="L6338" i="4"/>
  <c r="L6337" i="4"/>
  <c r="L6336" i="4"/>
  <c r="L6335" i="4"/>
  <c r="L6334" i="4"/>
  <c r="L6333" i="4"/>
  <c r="L6332" i="4"/>
  <c r="L6331" i="4"/>
  <c r="L6330" i="4"/>
  <c r="L6329" i="4"/>
  <c r="L6328" i="4"/>
  <c r="L6327" i="4"/>
  <c r="L6326" i="4"/>
  <c r="L6325" i="4"/>
  <c r="L6324" i="4"/>
  <c r="L6323" i="4"/>
  <c r="L6322" i="4"/>
  <c r="L6321" i="4"/>
  <c r="L6320" i="4"/>
  <c r="L6319" i="4"/>
  <c r="L6318" i="4"/>
  <c r="L6317" i="4"/>
  <c r="L6316" i="4"/>
  <c r="L6315" i="4"/>
  <c r="L6314" i="4"/>
  <c r="L6313" i="4"/>
  <c r="L6312" i="4"/>
  <c r="L6311" i="4"/>
  <c r="L6310" i="4"/>
  <c r="L6309" i="4"/>
  <c r="L6308" i="4"/>
  <c r="L6307" i="4"/>
  <c r="L6306" i="4"/>
  <c r="L6305" i="4"/>
  <c r="L6304" i="4"/>
  <c r="L6303" i="4"/>
  <c r="L6302" i="4"/>
  <c r="L6301" i="4"/>
  <c r="L6300" i="4"/>
  <c r="L6299" i="4"/>
  <c r="L6298" i="4"/>
  <c r="L6297" i="4"/>
  <c r="L6296" i="4"/>
  <c r="L6295" i="4"/>
  <c r="L6294" i="4"/>
  <c r="L6293" i="4"/>
  <c r="L6292" i="4"/>
  <c r="L6291" i="4"/>
  <c r="L6290" i="4"/>
  <c r="L6289" i="4"/>
  <c r="L6288" i="4"/>
  <c r="L6287" i="4"/>
  <c r="L6286" i="4"/>
  <c r="L6285" i="4"/>
  <c r="L6284" i="4"/>
  <c r="L6283" i="4"/>
  <c r="L6282" i="4"/>
  <c r="L6281" i="4"/>
  <c r="L6280" i="4"/>
  <c r="L6279" i="4"/>
  <c r="L6278" i="4"/>
  <c r="L6277" i="4"/>
  <c r="L6276" i="4"/>
  <c r="L6275" i="4"/>
  <c r="L6274" i="4"/>
  <c r="L6273" i="4"/>
  <c r="L6272" i="4"/>
  <c r="L6271" i="4"/>
  <c r="L6270" i="4"/>
  <c r="L6269" i="4"/>
  <c r="L6268" i="4"/>
  <c r="L6267" i="4"/>
  <c r="L6266" i="4"/>
  <c r="L6265" i="4"/>
  <c r="L6264" i="4"/>
  <c r="L6263" i="4"/>
  <c r="L6262" i="4"/>
  <c r="L6261" i="4"/>
  <c r="L6260" i="4"/>
  <c r="L6259" i="4"/>
  <c r="L6258" i="4"/>
  <c r="L6257" i="4"/>
  <c r="L6256" i="4"/>
  <c r="L6255" i="4"/>
  <c r="L6254" i="4"/>
  <c r="L6253" i="4"/>
  <c r="L6252" i="4"/>
  <c r="L6251" i="4"/>
  <c r="L6250" i="4"/>
  <c r="L6249" i="4"/>
  <c r="L6248" i="4"/>
  <c r="L6247" i="4"/>
  <c r="L6246" i="4"/>
  <c r="L6245" i="4"/>
  <c r="L6244" i="4"/>
  <c r="L6243" i="4"/>
  <c r="L6242" i="4"/>
  <c r="L6241" i="4"/>
  <c r="L6240" i="4"/>
  <c r="L6239" i="4"/>
  <c r="L6238" i="4"/>
  <c r="L6237" i="4"/>
  <c r="L6236" i="4"/>
  <c r="L6235" i="4"/>
  <c r="L6234" i="4"/>
  <c r="L6233" i="4"/>
  <c r="L6232" i="4"/>
  <c r="L6231" i="4"/>
  <c r="L6230" i="4"/>
  <c r="L6229" i="4"/>
  <c r="L6228" i="4"/>
  <c r="L6227" i="4"/>
  <c r="L6226" i="4"/>
  <c r="L6225" i="4"/>
  <c r="L6224" i="4"/>
  <c r="L6223" i="4"/>
  <c r="L6222" i="4"/>
  <c r="L6221" i="4"/>
  <c r="L6220" i="4"/>
  <c r="L6219" i="4"/>
  <c r="L6218" i="4"/>
  <c r="L6217" i="4"/>
  <c r="L6216" i="4"/>
  <c r="L6215" i="4"/>
  <c r="L6214" i="4"/>
  <c r="L6213" i="4"/>
  <c r="L6212" i="4"/>
  <c r="L6211" i="4"/>
  <c r="L6210" i="4"/>
  <c r="L6209" i="4"/>
  <c r="L6208" i="4"/>
  <c r="L6207" i="4"/>
  <c r="L6206" i="4"/>
  <c r="L6205" i="4"/>
  <c r="L6204" i="4"/>
  <c r="L6203" i="4"/>
  <c r="L6202" i="4"/>
  <c r="L6201" i="4"/>
  <c r="L6200" i="4"/>
  <c r="L6199" i="4"/>
  <c r="L6198" i="4"/>
  <c r="L6197" i="4"/>
  <c r="L6196" i="4"/>
  <c r="L6195" i="4"/>
  <c r="L6194" i="4"/>
  <c r="L6193" i="4"/>
  <c r="L6192" i="4"/>
  <c r="L6191" i="4"/>
  <c r="L6190" i="4"/>
  <c r="L6189" i="4"/>
  <c r="L6188" i="4"/>
  <c r="L6187" i="4"/>
  <c r="L6186" i="4"/>
  <c r="L6185" i="4"/>
  <c r="L6184" i="4"/>
  <c r="L6183" i="4"/>
  <c r="L6182" i="4"/>
  <c r="L6181" i="4"/>
  <c r="L6180" i="4"/>
  <c r="L6179" i="4"/>
  <c r="L6178" i="4"/>
  <c r="L6177" i="4"/>
  <c r="L6176" i="4"/>
  <c r="L6175" i="4"/>
  <c r="L6174" i="4"/>
  <c r="L6173" i="4"/>
  <c r="L6172" i="4"/>
  <c r="L6171" i="4"/>
  <c r="L6170" i="4"/>
  <c r="L6169" i="4"/>
  <c r="L6168" i="4"/>
  <c r="L6167" i="4"/>
  <c r="L6166" i="4"/>
  <c r="L6165" i="4"/>
  <c r="L6164" i="4"/>
  <c r="L6163" i="4"/>
  <c r="L6162" i="4"/>
  <c r="L6161" i="4"/>
  <c r="L6160" i="4"/>
  <c r="L6159" i="4"/>
  <c r="L6158" i="4"/>
  <c r="L6157" i="4"/>
  <c r="L6156" i="4"/>
  <c r="L6155" i="4"/>
  <c r="L6154" i="4"/>
  <c r="L6153" i="4"/>
  <c r="L6152" i="4"/>
  <c r="L6151" i="4"/>
  <c r="L6150" i="4"/>
  <c r="L6149" i="4"/>
  <c r="L6148" i="4"/>
  <c r="L6147" i="4"/>
  <c r="L6146" i="4"/>
  <c r="L6145" i="4"/>
  <c r="L6144" i="4"/>
  <c r="L6143" i="4"/>
  <c r="L6142" i="4"/>
  <c r="L6141" i="4"/>
  <c r="L6140" i="4"/>
  <c r="L6139" i="4"/>
  <c r="L6138" i="4"/>
  <c r="L6137" i="4"/>
  <c r="L6136" i="4"/>
  <c r="L6135" i="4"/>
  <c r="L6134" i="4"/>
  <c r="L6133" i="4"/>
  <c r="L6132" i="4"/>
  <c r="L6131" i="4"/>
  <c r="L6130" i="4"/>
  <c r="L6129" i="4"/>
  <c r="L6128" i="4"/>
  <c r="L6127" i="4"/>
  <c r="L6126" i="4"/>
  <c r="L6125" i="4"/>
  <c r="L6124" i="4"/>
  <c r="L6123" i="4"/>
  <c r="L6122" i="4"/>
  <c r="L6121" i="4"/>
  <c r="L6120" i="4"/>
  <c r="L6119" i="4"/>
  <c r="L6118" i="4"/>
  <c r="L6117" i="4"/>
  <c r="L6116" i="4"/>
  <c r="L6115" i="4"/>
  <c r="L6114" i="4"/>
  <c r="L6113" i="4"/>
  <c r="L6112" i="4"/>
  <c r="L6111" i="4"/>
  <c r="L6110" i="4"/>
  <c r="L6109" i="4"/>
  <c r="L6108" i="4"/>
  <c r="L6107" i="4"/>
  <c r="L6106" i="4"/>
  <c r="L6105" i="4"/>
  <c r="L6104" i="4"/>
  <c r="L6103" i="4"/>
  <c r="L6102" i="4"/>
  <c r="L6101" i="4"/>
  <c r="L6100" i="4"/>
  <c r="L6099" i="4"/>
  <c r="L6098" i="4"/>
  <c r="L6097" i="4"/>
  <c r="L6096" i="4"/>
  <c r="L6095" i="4"/>
  <c r="L6094" i="4"/>
  <c r="L6093" i="4"/>
  <c r="L6092" i="4"/>
  <c r="L6091" i="4"/>
  <c r="L6090" i="4"/>
  <c r="L6089" i="4"/>
  <c r="L6088" i="4"/>
  <c r="L6087" i="4"/>
  <c r="L6086" i="4"/>
  <c r="L6085" i="4"/>
  <c r="L6084" i="4"/>
  <c r="L6083" i="4"/>
  <c r="L6082" i="4"/>
  <c r="L6081" i="4"/>
  <c r="L6080" i="4"/>
  <c r="L6079" i="4"/>
  <c r="L6078" i="4"/>
  <c r="L6077" i="4"/>
  <c r="L6076" i="4"/>
  <c r="L6075" i="4"/>
  <c r="L6074" i="4"/>
  <c r="L6073" i="4"/>
  <c r="L6072" i="4"/>
  <c r="L6071" i="4"/>
  <c r="L6070" i="4"/>
  <c r="L6069" i="4"/>
  <c r="L6068" i="4"/>
  <c r="L6067" i="4"/>
  <c r="L6066" i="4"/>
  <c r="L6065" i="4"/>
  <c r="L6064" i="4"/>
  <c r="L6063" i="4"/>
  <c r="L6062" i="4"/>
  <c r="L6061" i="4"/>
  <c r="L6060" i="4"/>
  <c r="L6059" i="4"/>
  <c r="L6058" i="4"/>
  <c r="L6057" i="4"/>
  <c r="L6056" i="4"/>
  <c r="L6055" i="4"/>
  <c r="L6054" i="4"/>
  <c r="L6053" i="4"/>
  <c r="L6052" i="4"/>
  <c r="L6051" i="4"/>
  <c r="L6050" i="4"/>
  <c r="L6049" i="4"/>
  <c r="L6048" i="4"/>
  <c r="L6047" i="4"/>
  <c r="L6046" i="4"/>
  <c r="L6045" i="4"/>
  <c r="L6044" i="4"/>
  <c r="L6043" i="4"/>
  <c r="L6042" i="4"/>
  <c r="L6041" i="4"/>
  <c r="L6040" i="4"/>
  <c r="L6039" i="4"/>
  <c r="L6038" i="4"/>
  <c r="L6037" i="4"/>
  <c r="L6036" i="4"/>
  <c r="L6035" i="4"/>
  <c r="L6034" i="4"/>
  <c r="L6033" i="4"/>
  <c r="L6032" i="4"/>
  <c r="L6031" i="4"/>
  <c r="L6030" i="4"/>
  <c r="L6029" i="4"/>
  <c r="L6028" i="4"/>
  <c r="L6027" i="4"/>
  <c r="L6026" i="4"/>
  <c r="L6025" i="4"/>
  <c r="L6024" i="4"/>
  <c r="L6023" i="4"/>
  <c r="L6022" i="4"/>
  <c r="L6021" i="4"/>
  <c r="L6020" i="4"/>
  <c r="L6019" i="4"/>
  <c r="L6018" i="4"/>
  <c r="L6017" i="4"/>
  <c r="L6016" i="4"/>
  <c r="L6015" i="4"/>
  <c r="L6014" i="4"/>
  <c r="L6013" i="4"/>
  <c r="L6012" i="4"/>
  <c r="L6011" i="4"/>
  <c r="L6010" i="4"/>
  <c r="L6009" i="4"/>
  <c r="L6008" i="4"/>
  <c r="L6007" i="4"/>
  <c r="L6006" i="4"/>
  <c r="L6005" i="4"/>
  <c r="L6004" i="4"/>
  <c r="L6003" i="4"/>
  <c r="L6002" i="4"/>
  <c r="L6001" i="4"/>
  <c r="L6000" i="4"/>
  <c r="L5999" i="4"/>
  <c r="L5998" i="4"/>
  <c r="L5997" i="4"/>
  <c r="L5996" i="4"/>
  <c r="L5995" i="4"/>
  <c r="L5994" i="4"/>
  <c r="L5993" i="4"/>
  <c r="L5992" i="4"/>
  <c r="L5991" i="4"/>
  <c r="L5990" i="4"/>
  <c r="L5989" i="4"/>
  <c r="L5988" i="4"/>
  <c r="L5987" i="4"/>
  <c r="L5986" i="4"/>
  <c r="L5985" i="4"/>
  <c r="L5984" i="4"/>
  <c r="L5983" i="4"/>
  <c r="L5982" i="4"/>
  <c r="L5981" i="4"/>
  <c r="L5980" i="4"/>
  <c r="L5979" i="4"/>
  <c r="L5978" i="4"/>
  <c r="L5977" i="4"/>
  <c r="L5976" i="4"/>
  <c r="L5975" i="4"/>
  <c r="L5974" i="4"/>
  <c r="L5973" i="4"/>
  <c r="L5972" i="4"/>
  <c r="L5971" i="4"/>
  <c r="L5970" i="4"/>
  <c r="L5969" i="4"/>
  <c r="L5968" i="4"/>
  <c r="L5967" i="4"/>
  <c r="L5966" i="4"/>
  <c r="L5965" i="4"/>
  <c r="L5964" i="4"/>
  <c r="L5963" i="4"/>
  <c r="L5962" i="4"/>
  <c r="L5961" i="4"/>
  <c r="L5960" i="4"/>
  <c r="L5959" i="4"/>
  <c r="L5958" i="4"/>
  <c r="L5957" i="4"/>
  <c r="L5956" i="4"/>
  <c r="L5955" i="4"/>
  <c r="L5954" i="4"/>
  <c r="L5953" i="4"/>
  <c r="L5952" i="4"/>
  <c r="L5951" i="4"/>
  <c r="L5950" i="4"/>
  <c r="L5949" i="4"/>
  <c r="L5948" i="4"/>
  <c r="L5947" i="4"/>
  <c r="L5946" i="4"/>
  <c r="L5945" i="4"/>
  <c r="L5944" i="4"/>
  <c r="L5943" i="4"/>
  <c r="L5942" i="4"/>
  <c r="L5941" i="4"/>
  <c r="L5940" i="4"/>
  <c r="L5939" i="4"/>
  <c r="L5938" i="4"/>
  <c r="L5937" i="4"/>
  <c r="L5936" i="4"/>
  <c r="L5935" i="4"/>
  <c r="L5934" i="4"/>
  <c r="L5933" i="4"/>
  <c r="L5932" i="4"/>
  <c r="L5931" i="4"/>
  <c r="L5930" i="4"/>
  <c r="L5929" i="4"/>
  <c r="L5928" i="4"/>
  <c r="L5927" i="4"/>
  <c r="L5926" i="4"/>
  <c r="L5925" i="4"/>
  <c r="L5924" i="4"/>
  <c r="L5923" i="4"/>
  <c r="L5922" i="4"/>
  <c r="L5921" i="4"/>
  <c r="L5920" i="4"/>
  <c r="L5919" i="4"/>
  <c r="L5918" i="4"/>
  <c r="L5917" i="4"/>
  <c r="L5916" i="4"/>
  <c r="L5915" i="4"/>
  <c r="L5914" i="4"/>
  <c r="L5913" i="4"/>
  <c r="L5912" i="4"/>
  <c r="L5911" i="4"/>
  <c r="L5910" i="4"/>
  <c r="L5909" i="4"/>
  <c r="L5908" i="4"/>
  <c r="L5907" i="4"/>
  <c r="L5906" i="4"/>
  <c r="L5905" i="4"/>
  <c r="L5904" i="4"/>
  <c r="L5903" i="4"/>
  <c r="L5902" i="4"/>
  <c r="L5901" i="4"/>
  <c r="L5900" i="4"/>
  <c r="L5899" i="4"/>
  <c r="L5898" i="4"/>
  <c r="L5897" i="4"/>
  <c r="L5896" i="4"/>
  <c r="L5895" i="4"/>
  <c r="L5894" i="4"/>
  <c r="L5893" i="4"/>
  <c r="L5892" i="4"/>
  <c r="L5891" i="4"/>
  <c r="L5890" i="4"/>
  <c r="L5889" i="4"/>
  <c r="L5888" i="4"/>
  <c r="L5887" i="4"/>
  <c r="L5886" i="4"/>
  <c r="L5885" i="4"/>
  <c r="L5884" i="4"/>
  <c r="L5883" i="4"/>
  <c r="L5882" i="4"/>
  <c r="L5881" i="4"/>
  <c r="L5880" i="4"/>
  <c r="L5879" i="4"/>
  <c r="L5878" i="4"/>
  <c r="L5877" i="4"/>
  <c r="L5876" i="4"/>
  <c r="L5875" i="4"/>
  <c r="L5874" i="4"/>
  <c r="L5873" i="4"/>
  <c r="L5872" i="4"/>
  <c r="L5871" i="4"/>
  <c r="L5870" i="4"/>
  <c r="L5869" i="4"/>
  <c r="L5868" i="4"/>
  <c r="L5867" i="4"/>
  <c r="L5866" i="4"/>
  <c r="L5865" i="4"/>
  <c r="L5864" i="4"/>
  <c r="L5863" i="4"/>
  <c r="L5862" i="4"/>
  <c r="L5861" i="4"/>
  <c r="L5860" i="4"/>
  <c r="L5859" i="4"/>
  <c r="L5858" i="4"/>
  <c r="L5857" i="4"/>
  <c r="L5856" i="4"/>
  <c r="L5855" i="4"/>
  <c r="L5854" i="4"/>
  <c r="L5853" i="4"/>
  <c r="L5852" i="4"/>
  <c r="L5851" i="4"/>
  <c r="L5850" i="4"/>
  <c r="L5849" i="4"/>
  <c r="L5848" i="4"/>
  <c r="L5847" i="4"/>
  <c r="L5846" i="4"/>
  <c r="L5845" i="4"/>
  <c r="L5844" i="4"/>
  <c r="L5843" i="4"/>
  <c r="L5842" i="4"/>
  <c r="L5841" i="4"/>
  <c r="L5840" i="4"/>
  <c r="L5839" i="4"/>
  <c r="L5838" i="4"/>
  <c r="L5837" i="4"/>
  <c r="L5836" i="4"/>
  <c r="L5835" i="4"/>
  <c r="L5834" i="4"/>
  <c r="L5833" i="4"/>
  <c r="L5832" i="4"/>
  <c r="L5831" i="4"/>
  <c r="L5830" i="4"/>
  <c r="L5829" i="4"/>
  <c r="L5828" i="4"/>
  <c r="L5827" i="4"/>
  <c r="L5826" i="4"/>
  <c r="L5825" i="4"/>
  <c r="L5824" i="4"/>
  <c r="L5823" i="4"/>
  <c r="L5822" i="4"/>
  <c r="L5821" i="4"/>
  <c r="L5820" i="4"/>
  <c r="L5819" i="4"/>
  <c r="L5818" i="4"/>
  <c r="L5817" i="4"/>
  <c r="L5816" i="4"/>
  <c r="L5815" i="4"/>
  <c r="L5814" i="4"/>
  <c r="L5813" i="4"/>
  <c r="L5812" i="4"/>
  <c r="L5811" i="4"/>
  <c r="L5810" i="4"/>
  <c r="L5809" i="4"/>
  <c r="L5808" i="4"/>
  <c r="L5807" i="4"/>
  <c r="L5806" i="4"/>
  <c r="L5805" i="4"/>
  <c r="L5804" i="4"/>
  <c r="L5803" i="4"/>
  <c r="L5802" i="4"/>
  <c r="L5801" i="4"/>
  <c r="L5800" i="4"/>
  <c r="L5799" i="4"/>
  <c r="L5798" i="4"/>
  <c r="L5797" i="4"/>
  <c r="L5796" i="4"/>
  <c r="L5795" i="4"/>
  <c r="L5794" i="4"/>
  <c r="L5793" i="4"/>
  <c r="L5792" i="4"/>
  <c r="L5791" i="4"/>
  <c r="L5790" i="4"/>
  <c r="L5789" i="4"/>
  <c r="L5788" i="4"/>
  <c r="L5787" i="4"/>
  <c r="L5786" i="4"/>
  <c r="L5785" i="4"/>
  <c r="L5784" i="4"/>
  <c r="L5783" i="4"/>
  <c r="L5782" i="4"/>
  <c r="L5781" i="4"/>
  <c r="L5780" i="4"/>
  <c r="L5779" i="4"/>
  <c r="L5778" i="4"/>
  <c r="L5777" i="4"/>
  <c r="L5776" i="4"/>
  <c r="L5775" i="4"/>
  <c r="L5774" i="4"/>
  <c r="L5773" i="4"/>
  <c r="L5772" i="4"/>
  <c r="L5771" i="4"/>
  <c r="L5770" i="4"/>
  <c r="L5769" i="4"/>
  <c r="L5768" i="4"/>
  <c r="L5767" i="4"/>
  <c r="L5766" i="4"/>
  <c r="L5765" i="4"/>
  <c r="L5764" i="4"/>
  <c r="L5763" i="4"/>
  <c r="L5762" i="4"/>
  <c r="L5761" i="4"/>
  <c r="L5760" i="4"/>
  <c r="L5759" i="4"/>
  <c r="L5758" i="4"/>
  <c r="L5757" i="4"/>
  <c r="L5756" i="4"/>
  <c r="L5755" i="4"/>
  <c r="L5754" i="4"/>
  <c r="L5753" i="4"/>
  <c r="L5752" i="4"/>
  <c r="L5751" i="4"/>
  <c r="L5750" i="4"/>
  <c r="L5749" i="4"/>
  <c r="L5748" i="4"/>
  <c r="L5747" i="4"/>
  <c r="L5746" i="4"/>
  <c r="L5745" i="4"/>
  <c r="L5744" i="4"/>
  <c r="L5743" i="4"/>
  <c r="L5742" i="4"/>
  <c r="L5741" i="4"/>
  <c r="L5740" i="4"/>
  <c r="L5739" i="4"/>
  <c r="L5738" i="4"/>
  <c r="L5737" i="4"/>
  <c r="L5736" i="4"/>
  <c r="L5735" i="4"/>
  <c r="L5734" i="4"/>
  <c r="L5733" i="4"/>
  <c r="L5732" i="4"/>
  <c r="L5731" i="4"/>
  <c r="L5730" i="4"/>
  <c r="L5729" i="4"/>
  <c r="L5728" i="4"/>
  <c r="L5727" i="4"/>
  <c r="L5726" i="4"/>
  <c r="L5725" i="4"/>
  <c r="L5724" i="4"/>
  <c r="L5723" i="4"/>
  <c r="L5722" i="4"/>
  <c r="L5721" i="4"/>
  <c r="L5720" i="4"/>
  <c r="L5719" i="4"/>
  <c r="L5718" i="4"/>
  <c r="L5717" i="4"/>
  <c r="L5716" i="4"/>
  <c r="L5715" i="4"/>
  <c r="L5714" i="4"/>
  <c r="L5713" i="4"/>
  <c r="L5712" i="4"/>
  <c r="L5711" i="4"/>
  <c r="L5710" i="4"/>
  <c r="L5709" i="4"/>
  <c r="L5708" i="4"/>
  <c r="L5707" i="4"/>
  <c r="L5706" i="4"/>
  <c r="L5705" i="4"/>
  <c r="L5704" i="4"/>
  <c r="L5703" i="4"/>
  <c r="L5702" i="4"/>
  <c r="L5701" i="4"/>
  <c r="L5700" i="4"/>
  <c r="L5699" i="4"/>
  <c r="L5698" i="4"/>
  <c r="L5697" i="4"/>
  <c r="L5696" i="4"/>
  <c r="L5695" i="4"/>
  <c r="L5694" i="4"/>
  <c r="L5693" i="4"/>
  <c r="L5692" i="4"/>
  <c r="L5691" i="4"/>
  <c r="L5690" i="4"/>
  <c r="L5689" i="4"/>
  <c r="L5688" i="4"/>
  <c r="L5687" i="4"/>
  <c r="L5686" i="4"/>
  <c r="L5685" i="4"/>
  <c r="L5684" i="4"/>
  <c r="L5683" i="4"/>
  <c r="L5682" i="4"/>
  <c r="L5681" i="4"/>
  <c r="L5680" i="4"/>
  <c r="L5679" i="4"/>
  <c r="L5678" i="4"/>
  <c r="L5677" i="4"/>
  <c r="L5676" i="4"/>
  <c r="L5675" i="4"/>
  <c r="L5674" i="4"/>
  <c r="L5673" i="4"/>
  <c r="L5672" i="4"/>
  <c r="L5671" i="4"/>
  <c r="L5670" i="4"/>
  <c r="L5669" i="4"/>
  <c r="L5668" i="4"/>
  <c r="L5667" i="4"/>
  <c r="L5666" i="4"/>
  <c r="L5665" i="4"/>
  <c r="L5664" i="4"/>
  <c r="L5663" i="4"/>
  <c r="L5662" i="4"/>
  <c r="L5661" i="4"/>
  <c r="L5660" i="4"/>
  <c r="L5659" i="4"/>
  <c r="L5658" i="4"/>
  <c r="L5657" i="4"/>
  <c r="L5656" i="4"/>
  <c r="L5655" i="4"/>
  <c r="L5654" i="4"/>
  <c r="L5653" i="4"/>
  <c r="L5652" i="4"/>
  <c r="L5651" i="4"/>
  <c r="L5650" i="4"/>
  <c r="L5649" i="4"/>
  <c r="L5648" i="4"/>
  <c r="L5647" i="4"/>
  <c r="L5646" i="4"/>
  <c r="L5645" i="4"/>
  <c r="L5644" i="4"/>
  <c r="L5643" i="4"/>
  <c r="L5642" i="4"/>
  <c r="L5641" i="4"/>
  <c r="L5640" i="4"/>
  <c r="L5639" i="4"/>
  <c r="L5638" i="4"/>
  <c r="L5637" i="4"/>
  <c r="L5636" i="4"/>
  <c r="L5635" i="4"/>
  <c r="L5634" i="4"/>
  <c r="L5633" i="4"/>
  <c r="L5632" i="4"/>
  <c r="L5631" i="4"/>
  <c r="L5630" i="4"/>
  <c r="L5629" i="4"/>
  <c r="L5628" i="4"/>
  <c r="L5627" i="4"/>
  <c r="L5626" i="4"/>
  <c r="L5625" i="4"/>
  <c r="L5624" i="4"/>
  <c r="L5623" i="4"/>
  <c r="L5622" i="4"/>
  <c r="L5621" i="4"/>
  <c r="L5620" i="4"/>
  <c r="L5619" i="4"/>
  <c r="L5618" i="4"/>
  <c r="L5617" i="4"/>
  <c r="L5616" i="4"/>
  <c r="L5615" i="4"/>
  <c r="L5614" i="4"/>
  <c r="L5613" i="4"/>
  <c r="L5612" i="4"/>
  <c r="L5611" i="4"/>
  <c r="L5610" i="4"/>
  <c r="L5609" i="4"/>
  <c r="L5608" i="4"/>
  <c r="L5607" i="4"/>
  <c r="L5606" i="4"/>
  <c r="L5605" i="4"/>
  <c r="L5604" i="4"/>
  <c r="L5603" i="4"/>
  <c r="L5602" i="4"/>
  <c r="L5601" i="4"/>
  <c r="L5600" i="4"/>
  <c r="L5599" i="4"/>
  <c r="L5598" i="4"/>
  <c r="L5597" i="4"/>
  <c r="L5596" i="4"/>
  <c r="L5595" i="4"/>
  <c r="L5594" i="4"/>
  <c r="L5593" i="4"/>
  <c r="L5592" i="4"/>
  <c r="L5591" i="4"/>
  <c r="L5590" i="4"/>
  <c r="L5589" i="4"/>
  <c r="L5588" i="4"/>
  <c r="L5587" i="4"/>
  <c r="L5586" i="4"/>
  <c r="L5585" i="4"/>
  <c r="L5584" i="4"/>
  <c r="L5583" i="4"/>
  <c r="L5582" i="4"/>
  <c r="L5581" i="4"/>
  <c r="L5580" i="4"/>
  <c r="L5579" i="4"/>
  <c r="L5578" i="4"/>
  <c r="L5577" i="4"/>
  <c r="L5576" i="4"/>
  <c r="L5575" i="4"/>
  <c r="L5574" i="4"/>
  <c r="L5573" i="4"/>
  <c r="L5572" i="4"/>
  <c r="L5571" i="4"/>
  <c r="L5570" i="4"/>
  <c r="L5569" i="4"/>
  <c r="L5568" i="4"/>
  <c r="L5567" i="4"/>
  <c r="L5566" i="4"/>
  <c r="L5565" i="4"/>
  <c r="L5564" i="4"/>
  <c r="L5563" i="4"/>
  <c r="L5562" i="4"/>
  <c r="L5561" i="4"/>
  <c r="L5560" i="4"/>
  <c r="L5559" i="4"/>
  <c r="L5558" i="4"/>
  <c r="L5557" i="4"/>
  <c r="L5556" i="4"/>
  <c r="L5555" i="4"/>
  <c r="L5554" i="4"/>
  <c r="L5553" i="4"/>
  <c r="L5552" i="4"/>
  <c r="L5551" i="4"/>
  <c r="L5550" i="4"/>
  <c r="L5549" i="4"/>
  <c r="L5548" i="4"/>
  <c r="L5547" i="4"/>
  <c r="L5546" i="4"/>
  <c r="L5545" i="4"/>
  <c r="L5544" i="4"/>
  <c r="L5543" i="4"/>
  <c r="L5542" i="4"/>
  <c r="L5541" i="4"/>
  <c r="L5540" i="4"/>
  <c r="L5539" i="4"/>
  <c r="L5538" i="4"/>
  <c r="L5537" i="4"/>
  <c r="L5536" i="4"/>
  <c r="L5535" i="4"/>
  <c r="L5534" i="4"/>
  <c r="L5533" i="4"/>
  <c r="L5532" i="4"/>
  <c r="L5531" i="4"/>
  <c r="L5530" i="4"/>
  <c r="L5529" i="4"/>
  <c r="L5528" i="4"/>
  <c r="L5527" i="4"/>
  <c r="L5526" i="4"/>
  <c r="L5525" i="4"/>
  <c r="L5524" i="4"/>
  <c r="L5523" i="4"/>
  <c r="L5522" i="4"/>
  <c r="L5521" i="4"/>
  <c r="L5520" i="4"/>
  <c r="L5519" i="4"/>
  <c r="L5518" i="4"/>
  <c r="L5517" i="4"/>
  <c r="L5516" i="4"/>
  <c r="L5515" i="4"/>
  <c r="L5514" i="4"/>
  <c r="L5513" i="4"/>
  <c r="L5512" i="4"/>
  <c r="L5511" i="4"/>
  <c r="L5510" i="4"/>
  <c r="L5509" i="4"/>
  <c r="L5508" i="4"/>
  <c r="L5507" i="4"/>
  <c r="L5506" i="4"/>
  <c r="L5505" i="4"/>
  <c r="L5504" i="4"/>
  <c r="L5503" i="4"/>
  <c r="L5502" i="4"/>
  <c r="L5501" i="4"/>
  <c r="L5500" i="4"/>
  <c r="L5499" i="4"/>
  <c r="L5498" i="4"/>
  <c r="L5497" i="4"/>
  <c r="L5496" i="4"/>
  <c r="L5495" i="4"/>
  <c r="L5494" i="4"/>
  <c r="L5493" i="4"/>
  <c r="L5492" i="4"/>
  <c r="L5491" i="4"/>
  <c r="L5490" i="4"/>
  <c r="L5489" i="4"/>
  <c r="L5488" i="4"/>
  <c r="L5487" i="4"/>
  <c r="L5486" i="4"/>
  <c r="L5485" i="4"/>
  <c r="L5484" i="4"/>
  <c r="L5483" i="4"/>
  <c r="L5482" i="4"/>
  <c r="L5481" i="4"/>
  <c r="L5480" i="4"/>
  <c r="L5479" i="4"/>
  <c r="L5478" i="4"/>
  <c r="L5477" i="4"/>
  <c r="L5476" i="4"/>
  <c r="L5475" i="4"/>
  <c r="L5474" i="4"/>
  <c r="L5473" i="4"/>
  <c r="L5472" i="4"/>
  <c r="L5471" i="4"/>
  <c r="L5470" i="4"/>
  <c r="L5469" i="4"/>
  <c r="L5468" i="4"/>
  <c r="L5467" i="4"/>
  <c r="L5466" i="4"/>
  <c r="L5465" i="4"/>
  <c r="L5464" i="4"/>
  <c r="L5463" i="4"/>
  <c r="L5462" i="4"/>
  <c r="L5461" i="4"/>
  <c r="L5460" i="4"/>
  <c r="L5459" i="4"/>
  <c r="L5458" i="4"/>
  <c r="L5457" i="4"/>
  <c r="L5456" i="4"/>
  <c r="L5455" i="4"/>
  <c r="L5454" i="4"/>
  <c r="L5453" i="4"/>
  <c r="L5452" i="4"/>
  <c r="L5451" i="4"/>
  <c r="L5450" i="4"/>
  <c r="L5449" i="4"/>
  <c r="L5448" i="4"/>
  <c r="L5447" i="4"/>
  <c r="L5446" i="4"/>
  <c r="L5445" i="4"/>
  <c r="L5444" i="4"/>
  <c r="L5443" i="4"/>
  <c r="L5442" i="4"/>
  <c r="L5441" i="4"/>
  <c r="L5440" i="4"/>
  <c r="L5439" i="4"/>
  <c r="L5438" i="4"/>
  <c r="L5437" i="4"/>
  <c r="L5436" i="4"/>
  <c r="L5435" i="4"/>
  <c r="L5434" i="4"/>
  <c r="L5433" i="4"/>
  <c r="L5432" i="4"/>
  <c r="L5431" i="4"/>
  <c r="L5430" i="4"/>
  <c r="L5429" i="4"/>
  <c r="L5428" i="4"/>
  <c r="L5427" i="4"/>
  <c r="L5426" i="4"/>
  <c r="L5425" i="4"/>
  <c r="L5424" i="4"/>
  <c r="L5423" i="4"/>
  <c r="L5422" i="4"/>
  <c r="L5421" i="4"/>
  <c r="L5420" i="4"/>
  <c r="L5419" i="4"/>
  <c r="L5418" i="4"/>
  <c r="L5417" i="4"/>
  <c r="L5416" i="4"/>
  <c r="L5415" i="4"/>
  <c r="L5414" i="4"/>
  <c r="L5413" i="4"/>
  <c r="L5412" i="4"/>
  <c r="L5411" i="4"/>
  <c r="L5410" i="4"/>
  <c r="L5409" i="4"/>
  <c r="L5408" i="4"/>
  <c r="L5407" i="4"/>
  <c r="L5406" i="4"/>
  <c r="L5405" i="4"/>
  <c r="L5404" i="4"/>
  <c r="L5403" i="4"/>
  <c r="L5402" i="4"/>
  <c r="L5401" i="4"/>
  <c r="L5400" i="4"/>
  <c r="L5399" i="4"/>
  <c r="L5398" i="4"/>
  <c r="L5397" i="4"/>
  <c r="L5396" i="4"/>
  <c r="L5395" i="4"/>
  <c r="L5394" i="4"/>
  <c r="L5393" i="4"/>
  <c r="L5392" i="4"/>
  <c r="L5391" i="4"/>
  <c r="L5390" i="4"/>
  <c r="L5389" i="4"/>
  <c r="L5388" i="4"/>
  <c r="L5387" i="4"/>
  <c r="L5386" i="4"/>
  <c r="L5385" i="4"/>
  <c r="L5384" i="4"/>
  <c r="L5383" i="4"/>
  <c r="L5382" i="4"/>
  <c r="L5381" i="4"/>
  <c r="L5380" i="4"/>
  <c r="L5379" i="4"/>
  <c r="L5378" i="4"/>
  <c r="L5377" i="4"/>
  <c r="L5376" i="4"/>
  <c r="L5375" i="4"/>
  <c r="L5374" i="4"/>
  <c r="L5373" i="4"/>
  <c r="L5372" i="4"/>
  <c r="L5371" i="4"/>
  <c r="L5370" i="4"/>
  <c r="L5369" i="4"/>
  <c r="L5368" i="4"/>
  <c r="L5367" i="4"/>
  <c r="L5366" i="4"/>
  <c r="L5365" i="4"/>
  <c r="L5364" i="4"/>
  <c r="L5363" i="4"/>
  <c r="L5362" i="4"/>
  <c r="L5361" i="4"/>
  <c r="L5360" i="4"/>
  <c r="L5359" i="4"/>
  <c r="L5358" i="4"/>
  <c r="L5357" i="4"/>
  <c r="L5356" i="4"/>
  <c r="L5355" i="4"/>
  <c r="L5354" i="4"/>
  <c r="L5353" i="4"/>
  <c r="L5352" i="4"/>
  <c r="L5351" i="4"/>
  <c r="L5350" i="4"/>
  <c r="L5349" i="4"/>
  <c r="L5348" i="4"/>
  <c r="L5347" i="4"/>
  <c r="L5346" i="4"/>
  <c r="L5345" i="4"/>
  <c r="L5344" i="4"/>
  <c r="L5343" i="4"/>
  <c r="L5342" i="4"/>
  <c r="L5341" i="4"/>
  <c r="L5340" i="4"/>
  <c r="L5339" i="4"/>
  <c r="L5338" i="4"/>
  <c r="L5337" i="4"/>
  <c r="L5336" i="4"/>
  <c r="L5335" i="4"/>
  <c r="L5334" i="4"/>
  <c r="L5333" i="4"/>
  <c r="L5332" i="4"/>
  <c r="L5331" i="4"/>
  <c r="L5330" i="4"/>
  <c r="L5329" i="4"/>
  <c r="L5328" i="4"/>
  <c r="L5327" i="4"/>
  <c r="L5326" i="4"/>
  <c r="L5325" i="4"/>
  <c r="L5324" i="4"/>
  <c r="L5323" i="4"/>
  <c r="L5322" i="4"/>
  <c r="L5321" i="4"/>
  <c r="L5320" i="4"/>
  <c r="L5319" i="4"/>
  <c r="L5318" i="4"/>
  <c r="L5317" i="4"/>
  <c r="L5316" i="4"/>
  <c r="L5315" i="4"/>
  <c r="L5314" i="4"/>
  <c r="L5313" i="4"/>
  <c r="L5312" i="4"/>
  <c r="L5311" i="4"/>
  <c r="L5310" i="4"/>
  <c r="L5309" i="4"/>
  <c r="L5308" i="4"/>
  <c r="L5307" i="4"/>
  <c r="L5306" i="4"/>
  <c r="L5305" i="4"/>
  <c r="L5304" i="4"/>
  <c r="L5303" i="4"/>
  <c r="L5302" i="4"/>
  <c r="L5301" i="4"/>
  <c r="L5300" i="4"/>
  <c r="L5299" i="4"/>
  <c r="L5298" i="4"/>
  <c r="L5297" i="4"/>
  <c r="L5296" i="4"/>
  <c r="L5295" i="4"/>
  <c r="L5294" i="4"/>
  <c r="L5293" i="4"/>
  <c r="L5292" i="4"/>
  <c r="L5291" i="4"/>
  <c r="L5290" i="4"/>
  <c r="L5289" i="4"/>
  <c r="L5288" i="4"/>
  <c r="L5287" i="4"/>
  <c r="L5286" i="4"/>
  <c r="L5285" i="4"/>
  <c r="L5284" i="4"/>
  <c r="L5283" i="4"/>
  <c r="L5282" i="4"/>
  <c r="L5281" i="4"/>
  <c r="L5280" i="4"/>
  <c r="L5279" i="4"/>
  <c r="L5278" i="4"/>
  <c r="L5277" i="4"/>
  <c r="L5276" i="4"/>
  <c r="L5275" i="4"/>
  <c r="L5274" i="4"/>
  <c r="L5273" i="4"/>
  <c r="L5272" i="4"/>
  <c r="L5271" i="4"/>
  <c r="L5270" i="4"/>
  <c r="L5269" i="4"/>
  <c r="L5268" i="4"/>
  <c r="L5267" i="4"/>
  <c r="L5266" i="4"/>
  <c r="L5265" i="4"/>
  <c r="L5264" i="4"/>
  <c r="L5263" i="4"/>
  <c r="L5262" i="4"/>
  <c r="L5261" i="4"/>
  <c r="L5260" i="4"/>
  <c r="L5259" i="4"/>
  <c r="L5258" i="4"/>
  <c r="L5257" i="4"/>
  <c r="L5256" i="4"/>
  <c r="L5255" i="4"/>
  <c r="L5254" i="4"/>
  <c r="L5253" i="4"/>
  <c r="L5252" i="4"/>
  <c r="L5251" i="4"/>
  <c r="L5250" i="4"/>
  <c r="L5249" i="4"/>
  <c r="L5248" i="4"/>
  <c r="L5247" i="4"/>
  <c r="L5246" i="4"/>
  <c r="L5245" i="4"/>
  <c r="L5244" i="4"/>
  <c r="L5243" i="4"/>
  <c r="L5242" i="4"/>
  <c r="L5241" i="4"/>
  <c r="L5240" i="4"/>
  <c r="L5239" i="4"/>
  <c r="L5238" i="4"/>
  <c r="L5237" i="4"/>
  <c r="L5236" i="4"/>
  <c r="L5235" i="4"/>
  <c r="L5234" i="4"/>
  <c r="L5233" i="4"/>
  <c r="L5232" i="4"/>
  <c r="L5231" i="4"/>
  <c r="L5230" i="4"/>
  <c r="L5229" i="4"/>
  <c r="L5228" i="4"/>
  <c r="L5227" i="4"/>
  <c r="L5226" i="4"/>
  <c r="L5225" i="4"/>
  <c r="L5224" i="4"/>
  <c r="L5223" i="4"/>
  <c r="L5222" i="4"/>
  <c r="L5221" i="4"/>
  <c r="L5220" i="4"/>
  <c r="L5219" i="4"/>
  <c r="L5218" i="4"/>
  <c r="L5217" i="4"/>
  <c r="L5216" i="4"/>
  <c r="L5215" i="4"/>
  <c r="L5214" i="4"/>
  <c r="L5213" i="4"/>
  <c r="L5212" i="4"/>
  <c r="L5211" i="4"/>
  <c r="L5210" i="4"/>
  <c r="L5209" i="4"/>
  <c r="L5208" i="4"/>
  <c r="L5207" i="4"/>
  <c r="L5206" i="4"/>
  <c r="L5205" i="4"/>
  <c r="L5204" i="4"/>
  <c r="L5203" i="4"/>
  <c r="L5202" i="4"/>
  <c r="L5201" i="4"/>
  <c r="L5200" i="4"/>
  <c r="L5199" i="4"/>
  <c r="L5198" i="4"/>
  <c r="L5197" i="4"/>
  <c r="L5196" i="4"/>
  <c r="L5195" i="4"/>
  <c r="L5194" i="4"/>
  <c r="L5193" i="4"/>
  <c r="L5192" i="4"/>
  <c r="L5191" i="4"/>
  <c r="L5190" i="4"/>
  <c r="L5189" i="4"/>
  <c r="L5188" i="4"/>
  <c r="L5187" i="4"/>
  <c r="L5186" i="4"/>
  <c r="L5185" i="4"/>
  <c r="L5184" i="4"/>
  <c r="L5183" i="4"/>
  <c r="L5182" i="4"/>
  <c r="L5181" i="4"/>
  <c r="L5180" i="4"/>
  <c r="L5179" i="4"/>
  <c r="L5178" i="4"/>
  <c r="L5177" i="4"/>
  <c r="L5176" i="4"/>
  <c r="L5175" i="4"/>
  <c r="L5174" i="4"/>
  <c r="L5173" i="4"/>
  <c r="L5172" i="4"/>
  <c r="L5171" i="4"/>
  <c r="L5170" i="4"/>
  <c r="L5169" i="4"/>
  <c r="L5168" i="4"/>
  <c r="L5167" i="4"/>
  <c r="L5166" i="4"/>
  <c r="L5165" i="4"/>
  <c r="L5164" i="4"/>
  <c r="L5163" i="4"/>
  <c r="L5162" i="4"/>
  <c r="L5161" i="4"/>
  <c r="L5160" i="4"/>
  <c r="L5159" i="4"/>
  <c r="L5158" i="4"/>
  <c r="L5157" i="4"/>
  <c r="L5156" i="4"/>
  <c r="L5155" i="4"/>
  <c r="L5154" i="4"/>
  <c r="L5153" i="4"/>
  <c r="L5152" i="4"/>
  <c r="L5151" i="4"/>
  <c r="L5150" i="4"/>
  <c r="L5149" i="4"/>
  <c r="L5148" i="4"/>
  <c r="L5147" i="4"/>
  <c r="L5146" i="4"/>
  <c r="L5145" i="4"/>
  <c r="L5144" i="4"/>
  <c r="L5143" i="4"/>
  <c r="L5142" i="4"/>
  <c r="L5141" i="4"/>
  <c r="L5140" i="4"/>
  <c r="L5139" i="4"/>
  <c r="L5138" i="4"/>
  <c r="L5137" i="4"/>
  <c r="L5136" i="4"/>
  <c r="L5135" i="4"/>
  <c r="L5134" i="4"/>
  <c r="L5133" i="4"/>
  <c r="L5132" i="4"/>
  <c r="L5131" i="4"/>
  <c r="L5130" i="4"/>
  <c r="L5129" i="4"/>
  <c r="L5128" i="4"/>
  <c r="L5127" i="4"/>
  <c r="L5126" i="4"/>
  <c r="L5125" i="4"/>
  <c r="L5124" i="4"/>
  <c r="L5123" i="4"/>
  <c r="L5122" i="4"/>
  <c r="L5121" i="4"/>
  <c r="L5120" i="4"/>
  <c r="L5119" i="4"/>
  <c r="L5118" i="4"/>
  <c r="L5117" i="4"/>
  <c r="L5116" i="4"/>
  <c r="L5115" i="4"/>
  <c r="L5114" i="4"/>
  <c r="L5113" i="4"/>
  <c r="L5112" i="4"/>
  <c r="L5111" i="4"/>
  <c r="L5110" i="4"/>
  <c r="L5109" i="4"/>
  <c r="L5108" i="4"/>
  <c r="L5107" i="4"/>
  <c r="L5106" i="4"/>
  <c r="L5105" i="4"/>
  <c r="L5104" i="4"/>
  <c r="L5103" i="4"/>
  <c r="L5102" i="4"/>
  <c r="L5101" i="4"/>
  <c r="L5100" i="4"/>
  <c r="L5099" i="4"/>
  <c r="L5098" i="4"/>
  <c r="L5097" i="4"/>
  <c r="L5096" i="4"/>
  <c r="L5095" i="4"/>
  <c r="L5094" i="4"/>
  <c r="L5093" i="4"/>
  <c r="L5092" i="4"/>
  <c r="L5091" i="4"/>
  <c r="L5090" i="4"/>
  <c r="L5089" i="4"/>
  <c r="L5088" i="4"/>
  <c r="L5087" i="4"/>
  <c r="L5086" i="4"/>
  <c r="L5085" i="4"/>
  <c r="L5084" i="4"/>
  <c r="L5083" i="4"/>
  <c r="L5082" i="4"/>
  <c r="L5081" i="4"/>
  <c r="L5080" i="4"/>
  <c r="L5079" i="4"/>
  <c r="L5078" i="4"/>
  <c r="L5077" i="4"/>
  <c r="L5076" i="4"/>
  <c r="L5075" i="4"/>
  <c r="L5074" i="4"/>
  <c r="L5073" i="4"/>
  <c r="L5072" i="4"/>
  <c r="L5071" i="4"/>
  <c r="L5070" i="4"/>
  <c r="L5069" i="4"/>
  <c r="L5068" i="4"/>
  <c r="L5067" i="4"/>
  <c r="L5066" i="4"/>
  <c r="L5065" i="4"/>
  <c r="L5064" i="4"/>
  <c r="L5063" i="4"/>
  <c r="L5062" i="4"/>
  <c r="L5061" i="4"/>
  <c r="L5060" i="4"/>
  <c r="L5059" i="4"/>
  <c r="L5058" i="4"/>
  <c r="L5057" i="4"/>
  <c r="L5056" i="4"/>
  <c r="L5055" i="4"/>
  <c r="L5054" i="4"/>
  <c r="L5053" i="4"/>
  <c r="L5052" i="4"/>
  <c r="L5051" i="4"/>
  <c r="L5050" i="4"/>
  <c r="L5049" i="4"/>
  <c r="L5048" i="4"/>
  <c r="L5047" i="4"/>
  <c r="L5046" i="4"/>
  <c r="L5045" i="4"/>
  <c r="L5044" i="4"/>
  <c r="L5043" i="4"/>
  <c r="L5042" i="4"/>
  <c r="L5041" i="4"/>
  <c r="L5040" i="4"/>
  <c r="L5039" i="4"/>
  <c r="L5038" i="4"/>
  <c r="L5037" i="4"/>
  <c r="L5036" i="4"/>
  <c r="L5035" i="4"/>
  <c r="L5034" i="4"/>
  <c r="L5033" i="4"/>
  <c r="L5032" i="4"/>
  <c r="L5031" i="4"/>
  <c r="L5030" i="4"/>
  <c r="L5029" i="4"/>
  <c r="L5028" i="4"/>
  <c r="L5027" i="4"/>
  <c r="L5026" i="4"/>
  <c r="L5025" i="4"/>
  <c r="L5024" i="4"/>
  <c r="L5023" i="4"/>
  <c r="L5022" i="4"/>
  <c r="L5021" i="4"/>
  <c r="L5020" i="4"/>
  <c r="L5019" i="4"/>
  <c r="L5018" i="4"/>
  <c r="L5017" i="4"/>
  <c r="L5016" i="4"/>
  <c r="L5015" i="4"/>
  <c r="L5014" i="4"/>
  <c r="L5013" i="4"/>
  <c r="L5012" i="4"/>
  <c r="L5011" i="4"/>
  <c r="L5010" i="4"/>
  <c r="L5009" i="4"/>
  <c r="L5008" i="4"/>
  <c r="L5007" i="4"/>
  <c r="L5006" i="4"/>
  <c r="L5005" i="4"/>
  <c r="L5004" i="4"/>
  <c r="L5003" i="4"/>
  <c r="L5002" i="4"/>
  <c r="L5001" i="4"/>
  <c r="L5000" i="4"/>
  <c r="L4999" i="4"/>
  <c r="L4998" i="4"/>
  <c r="L4997" i="4"/>
  <c r="L4996" i="4"/>
  <c r="L4995" i="4"/>
  <c r="L4994" i="4"/>
  <c r="L4993" i="4"/>
  <c r="L4992" i="4"/>
  <c r="L4991" i="4"/>
  <c r="L4990" i="4"/>
  <c r="L4989" i="4"/>
  <c r="L4988" i="4"/>
  <c r="L4987" i="4"/>
  <c r="L4986" i="4"/>
  <c r="L4985" i="4"/>
  <c r="L4984" i="4"/>
  <c r="L4983" i="4"/>
  <c r="L4982" i="4"/>
  <c r="L4981" i="4"/>
  <c r="L4980" i="4"/>
  <c r="L4979" i="4"/>
  <c r="L4978" i="4"/>
  <c r="L4977" i="4"/>
  <c r="L4976" i="4"/>
  <c r="L4975" i="4"/>
  <c r="L4974" i="4"/>
  <c r="L4973" i="4"/>
  <c r="L4972" i="4"/>
  <c r="L4971" i="4"/>
  <c r="L4970" i="4"/>
  <c r="L4969" i="4"/>
  <c r="L4968" i="4"/>
  <c r="L4967" i="4"/>
  <c r="L4966" i="4"/>
  <c r="L4965" i="4"/>
  <c r="L4964" i="4"/>
  <c r="L4963" i="4"/>
  <c r="L4962" i="4"/>
  <c r="L4961" i="4"/>
  <c r="L4960" i="4"/>
  <c r="L4959" i="4"/>
  <c r="L4958" i="4"/>
  <c r="L4957" i="4"/>
  <c r="L4956" i="4"/>
  <c r="L4955" i="4"/>
  <c r="L4954" i="4"/>
  <c r="L4953" i="4"/>
  <c r="L4952" i="4"/>
  <c r="L4951" i="4"/>
  <c r="L4950" i="4"/>
  <c r="L4949" i="4"/>
  <c r="L4948" i="4"/>
  <c r="L4947" i="4"/>
  <c r="L4946" i="4"/>
  <c r="L4945" i="4"/>
  <c r="L4944" i="4"/>
  <c r="L4943" i="4"/>
  <c r="L4942" i="4"/>
  <c r="L4941" i="4"/>
  <c r="L4940" i="4"/>
  <c r="L4939" i="4"/>
  <c r="L4938" i="4"/>
  <c r="L4937" i="4"/>
  <c r="L4936" i="4"/>
  <c r="L4935" i="4"/>
  <c r="L4934" i="4"/>
  <c r="L4933" i="4"/>
  <c r="L4932" i="4"/>
  <c r="L4931" i="4"/>
  <c r="L4930" i="4"/>
  <c r="L4929" i="4"/>
  <c r="L4928" i="4"/>
  <c r="L4927" i="4"/>
  <c r="L4926" i="4"/>
  <c r="L4925" i="4"/>
  <c r="L4924" i="4"/>
  <c r="L4923" i="4"/>
  <c r="L4922" i="4"/>
  <c r="L4921" i="4"/>
  <c r="L4920" i="4"/>
  <c r="L4919" i="4"/>
  <c r="L4918" i="4"/>
  <c r="L4917" i="4"/>
  <c r="L4916" i="4"/>
  <c r="L4915" i="4"/>
  <c r="L4914" i="4"/>
  <c r="L4913" i="4"/>
  <c r="L4912" i="4"/>
  <c r="L4911" i="4"/>
  <c r="L4910" i="4"/>
  <c r="L4909" i="4"/>
  <c r="L4908" i="4"/>
  <c r="L4907" i="4"/>
  <c r="L4906" i="4"/>
  <c r="L4905" i="4"/>
  <c r="L4904" i="4"/>
  <c r="L4903" i="4"/>
  <c r="L4902" i="4"/>
  <c r="L4901" i="4"/>
  <c r="L4900" i="4"/>
  <c r="L4899" i="4"/>
  <c r="L4898" i="4"/>
  <c r="L4897" i="4"/>
  <c r="L4896" i="4"/>
  <c r="L4895" i="4"/>
  <c r="L4894" i="4"/>
  <c r="L4893" i="4"/>
  <c r="L4892" i="4"/>
  <c r="L4891" i="4"/>
  <c r="L4890" i="4"/>
  <c r="L4889" i="4"/>
  <c r="L4888" i="4"/>
  <c r="L4887" i="4"/>
  <c r="L4886" i="4"/>
  <c r="L4885" i="4"/>
  <c r="L4884" i="4"/>
  <c r="L4883" i="4"/>
  <c r="L4882" i="4"/>
  <c r="L4881" i="4"/>
  <c r="L4880" i="4"/>
  <c r="L4879" i="4"/>
  <c r="L4878" i="4"/>
  <c r="L4877" i="4"/>
  <c r="L4876" i="4"/>
  <c r="L4875" i="4"/>
  <c r="L4874" i="4"/>
  <c r="L4873" i="4"/>
  <c r="L4872" i="4"/>
  <c r="L4871" i="4"/>
  <c r="L4870" i="4"/>
  <c r="L4869" i="4"/>
  <c r="L4868" i="4"/>
  <c r="L4867" i="4"/>
  <c r="L4866" i="4"/>
  <c r="L4865" i="4"/>
  <c r="L4864" i="4"/>
  <c r="L4863" i="4"/>
  <c r="L4862" i="4"/>
  <c r="L4861" i="4"/>
  <c r="L4860" i="4"/>
  <c r="L4859" i="4"/>
  <c r="L4858" i="4"/>
  <c r="L4857" i="4"/>
  <c r="L4856" i="4"/>
  <c r="L4855" i="4"/>
  <c r="L4854" i="4"/>
  <c r="L4853" i="4"/>
  <c r="L4852" i="4"/>
  <c r="L4851" i="4"/>
  <c r="L4850" i="4"/>
  <c r="L4849" i="4"/>
  <c r="L4848" i="4"/>
  <c r="L4847" i="4"/>
  <c r="L4846" i="4"/>
  <c r="L4845" i="4"/>
  <c r="L4844" i="4"/>
  <c r="L4843" i="4"/>
  <c r="L4842" i="4"/>
  <c r="L4841" i="4"/>
  <c r="L4840" i="4"/>
  <c r="L4839" i="4"/>
  <c r="L4838" i="4"/>
  <c r="L4837" i="4"/>
  <c r="L4836" i="4"/>
  <c r="L4835" i="4"/>
  <c r="L4834" i="4"/>
  <c r="L4833" i="4"/>
  <c r="L4832" i="4"/>
  <c r="L4831" i="4"/>
  <c r="L4830" i="4"/>
  <c r="L4829" i="4"/>
  <c r="L4828" i="4"/>
  <c r="L4827" i="4"/>
  <c r="L4826" i="4"/>
  <c r="L4825" i="4"/>
  <c r="L4824" i="4"/>
  <c r="L4823" i="4"/>
  <c r="L4822" i="4"/>
  <c r="L4821" i="4"/>
  <c r="L4820" i="4"/>
  <c r="L4819" i="4"/>
  <c r="L4818" i="4"/>
  <c r="L4817" i="4"/>
  <c r="L4816" i="4"/>
  <c r="L4815" i="4"/>
  <c r="L4814" i="4"/>
  <c r="L4813" i="4"/>
  <c r="L4812" i="4"/>
  <c r="L4811" i="4"/>
  <c r="L4810" i="4"/>
  <c r="L4809" i="4"/>
  <c r="L4808" i="4"/>
  <c r="L4807" i="4"/>
  <c r="L4806" i="4"/>
  <c r="L4805" i="4"/>
  <c r="L4804" i="4"/>
  <c r="L4803" i="4"/>
  <c r="L4802" i="4"/>
  <c r="L4801" i="4"/>
  <c r="L4800" i="4"/>
  <c r="L4799" i="4"/>
  <c r="L4798" i="4"/>
  <c r="L4797" i="4"/>
  <c r="L4796" i="4"/>
  <c r="L4795" i="4"/>
  <c r="L4794" i="4"/>
  <c r="L4793" i="4"/>
  <c r="L4792" i="4"/>
  <c r="L4791" i="4"/>
  <c r="L4790" i="4"/>
  <c r="L4789" i="4"/>
  <c r="L4788" i="4"/>
  <c r="L4787" i="4"/>
  <c r="L4786" i="4"/>
  <c r="L4785" i="4"/>
  <c r="L4784" i="4"/>
  <c r="L4783" i="4"/>
  <c r="L4782" i="4"/>
  <c r="L4781" i="4"/>
  <c r="L4780" i="4"/>
  <c r="L4779" i="4"/>
  <c r="L4778" i="4"/>
  <c r="L4777" i="4"/>
  <c r="L4776" i="4"/>
  <c r="L4775" i="4"/>
  <c r="L4774" i="4"/>
  <c r="L4773" i="4"/>
  <c r="L4772" i="4"/>
  <c r="L4771" i="4"/>
  <c r="L4770" i="4"/>
  <c r="L4769" i="4"/>
  <c r="L4768" i="4"/>
  <c r="L4767" i="4"/>
  <c r="L4766" i="4"/>
  <c r="L4765" i="4"/>
  <c r="L4764" i="4"/>
  <c r="L4763" i="4"/>
  <c r="L4762" i="4"/>
  <c r="L4761" i="4"/>
  <c r="L4760" i="4"/>
  <c r="L4759" i="4"/>
  <c r="L4758" i="4"/>
  <c r="L4757" i="4"/>
  <c r="L4756" i="4"/>
  <c r="L4755" i="4"/>
  <c r="L4754" i="4"/>
  <c r="L4753" i="4"/>
  <c r="L4752" i="4"/>
  <c r="L4751" i="4"/>
  <c r="L4750" i="4"/>
  <c r="L4749" i="4"/>
  <c r="L4748" i="4"/>
  <c r="L4747" i="4"/>
  <c r="L4746" i="4"/>
  <c r="L4745" i="4"/>
  <c r="L4744" i="4"/>
  <c r="L4743" i="4"/>
  <c r="L4742" i="4"/>
  <c r="L4741" i="4"/>
  <c r="L4740" i="4"/>
  <c r="L4739" i="4"/>
  <c r="L4738" i="4"/>
  <c r="L4737" i="4"/>
  <c r="L4736" i="4"/>
  <c r="L4735" i="4"/>
  <c r="L4734" i="4"/>
  <c r="L4733" i="4"/>
  <c r="L4732" i="4"/>
  <c r="L4731" i="4"/>
  <c r="L4730" i="4"/>
  <c r="L4729" i="4"/>
  <c r="L4728" i="4"/>
  <c r="L4727" i="4"/>
  <c r="L4726" i="4"/>
  <c r="L4725" i="4"/>
  <c r="L4724" i="4"/>
  <c r="L4723" i="4"/>
  <c r="L4722" i="4"/>
  <c r="L4721" i="4"/>
  <c r="L4720" i="4"/>
  <c r="L4719" i="4"/>
  <c r="L4718" i="4"/>
  <c r="L4717" i="4"/>
  <c r="L4716" i="4"/>
  <c r="L4715" i="4"/>
  <c r="L4714" i="4"/>
  <c r="L4713" i="4"/>
  <c r="L4712" i="4"/>
  <c r="L4711" i="4"/>
  <c r="L4710" i="4"/>
  <c r="L4709" i="4"/>
  <c r="L4708" i="4"/>
  <c r="L4707" i="4"/>
  <c r="L4706" i="4"/>
  <c r="L4705" i="4"/>
  <c r="L4704" i="4"/>
  <c r="L4703" i="4"/>
  <c r="L4702" i="4"/>
  <c r="L4701" i="4"/>
  <c r="L4700" i="4"/>
  <c r="L4699" i="4"/>
  <c r="L4698" i="4"/>
  <c r="L4697" i="4"/>
  <c r="L4696" i="4"/>
  <c r="L4695" i="4"/>
  <c r="L4694" i="4"/>
  <c r="L4693" i="4"/>
  <c r="L4692" i="4"/>
  <c r="L4691" i="4"/>
  <c r="L4690" i="4"/>
  <c r="L4689" i="4"/>
  <c r="L4688" i="4"/>
  <c r="L4687" i="4"/>
  <c r="L4686" i="4"/>
  <c r="L4685" i="4"/>
  <c r="L4684" i="4"/>
  <c r="L4683" i="4"/>
  <c r="L4682" i="4"/>
  <c r="L4681" i="4"/>
  <c r="L4680" i="4"/>
  <c r="L4679" i="4"/>
  <c r="L4678" i="4"/>
  <c r="L4677" i="4"/>
  <c r="L4676" i="4"/>
  <c r="L4675" i="4"/>
  <c r="L4674" i="4"/>
  <c r="L4673" i="4"/>
  <c r="L4672" i="4"/>
  <c r="L4671" i="4"/>
  <c r="L4670" i="4"/>
  <c r="L4669" i="4"/>
  <c r="L4668" i="4"/>
  <c r="L4667" i="4"/>
  <c r="L4666" i="4"/>
  <c r="L4665" i="4"/>
  <c r="L4664" i="4"/>
  <c r="L4663" i="4"/>
  <c r="L4662" i="4"/>
  <c r="L4661" i="4"/>
  <c r="L4660" i="4"/>
  <c r="L4659" i="4"/>
  <c r="L4658" i="4"/>
  <c r="L4657" i="4"/>
  <c r="L4656" i="4"/>
  <c r="L4655" i="4"/>
  <c r="L4654" i="4"/>
  <c r="L4653" i="4"/>
  <c r="L4652" i="4"/>
  <c r="L4651" i="4"/>
  <c r="L4650" i="4"/>
  <c r="L4649" i="4"/>
  <c r="L4648" i="4"/>
  <c r="L4647" i="4"/>
  <c r="L4646" i="4"/>
  <c r="L4645" i="4"/>
  <c r="L4644" i="4"/>
  <c r="L4643" i="4"/>
  <c r="L4642" i="4"/>
  <c r="L4641" i="4"/>
  <c r="L4640" i="4"/>
  <c r="L4639" i="4"/>
  <c r="L4638" i="4"/>
  <c r="L4637" i="4"/>
  <c r="L4636" i="4"/>
  <c r="L4635" i="4"/>
  <c r="L4634" i="4"/>
  <c r="L4633" i="4"/>
  <c r="L4632" i="4"/>
  <c r="L4631" i="4"/>
  <c r="L4630" i="4"/>
  <c r="L4629" i="4"/>
  <c r="L4628" i="4"/>
  <c r="L4627" i="4"/>
  <c r="L4626" i="4"/>
  <c r="L4625" i="4"/>
  <c r="L4624" i="4"/>
  <c r="L4623" i="4"/>
  <c r="L4622" i="4"/>
  <c r="L4621" i="4"/>
  <c r="L4620" i="4"/>
  <c r="L4619" i="4"/>
  <c r="L4618" i="4"/>
  <c r="L4617" i="4"/>
  <c r="L4616" i="4"/>
  <c r="L4615" i="4"/>
  <c r="L4614" i="4"/>
  <c r="L4613" i="4"/>
  <c r="L4612" i="4"/>
  <c r="L4611" i="4"/>
  <c r="L4610" i="4"/>
  <c r="L4609" i="4"/>
  <c r="L4608" i="4"/>
  <c r="L4607" i="4"/>
  <c r="L4606" i="4"/>
  <c r="L4605" i="4"/>
  <c r="L4604" i="4"/>
  <c r="L4603" i="4"/>
  <c r="L4602" i="4"/>
  <c r="L4601" i="4"/>
  <c r="L4600" i="4"/>
  <c r="L4599" i="4"/>
  <c r="L4598" i="4"/>
  <c r="L4597" i="4"/>
  <c r="L4596" i="4"/>
  <c r="L4595" i="4"/>
  <c r="L4594" i="4"/>
  <c r="L4593" i="4"/>
  <c r="L4592" i="4"/>
  <c r="L4591" i="4"/>
  <c r="L4590" i="4"/>
  <c r="L4589" i="4"/>
  <c r="L4588" i="4"/>
  <c r="L4587" i="4"/>
  <c r="L4586" i="4"/>
  <c r="L4585" i="4"/>
  <c r="L4584" i="4"/>
  <c r="L4583" i="4"/>
  <c r="L4582" i="4"/>
  <c r="L4581" i="4"/>
  <c r="L4580" i="4"/>
  <c r="L4579" i="4"/>
  <c r="L4578" i="4"/>
  <c r="L4577" i="4"/>
  <c r="L4576" i="4"/>
  <c r="L4575" i="4"/>
  <c r="L4574" i="4"/>
  <c r="L4573" i="4"/>
  <c r="L4572" i="4"/>
  <c r="L4571" i="4"/>
  <c r="L4570" i="4"/>
  <c r="L4569" i="4"/>
  <c r="L4568" i="4"/>
  <c r="L4567" i="4"/>
  <c r="L4566" i="4"/>
  <c r="L4565" i="4"/>
  <c r="L4564" i="4"/>
  <c r="L4563" i="4"/>
  <c r="L4562" i="4"/>
  <c r="L4561" i="4"/>
  <c r="L4560" i="4"/>
  <c r="L4559" i="4"/>
  <c r="L4558" i="4"/>
  <c r="L4557" i="4"/>
  <c r="L4556" i="4"/>
  <c r="L4555" i="4"/>
  <c r="L4554" i="4"/>
  <c r="L4553" i="4"/>
  <c r="L4552" i="4"/>
  <c r="L4551" i="4"/>
  <c r="L4550" i="4"/>
  <c r="L4549" i="4"/>
  <c r="L4548" i="4"/>
  <c r="L4547" i="4"/>
  <c r="L4546" i="4"/>
  <c r="L4545" i="4"/>
  <c r="L4544" i="4"/>
  <c r="L4543" i="4"/>
  <c r="L4542" i="4"/>
  <c r="L4541" i="4"/>
  <c r="L4540" i="4"/>
  <c r="L4539" i="4"/>
  <c r="L4538" i="4"/>
  <c r="L4537" i="4"/>
  <c r="L4536" i="4"/>
  <c r="L4535" i="4"/>
  <c r="L4534" i="4"/>
  <c r="L4533" i="4"/>
  <c r="L4532" i="4"/>
  <c r="L4531" i="4"/>
  <c r="L4530" i="4"/>
  <c r="L4529" i="4"/>
  <c r="L4528" i="4"/>
  <c r="L4527" i="4"/>
  <c r="L4526" i="4"/>
  <c r="L4525" i="4"/>
  <c r="L4524" i="4"/>
  <c r="L4523" i="4"/>
  <c r="L4522" i="4"/>
  <c r="L4521" i="4"/>
  <c r="L4520" i="4"/>
  <c r="L4519" i="4"/>
  <c r="L4518" i="4"/>
  <c r="L4517" i="4"/>
  <c r="L4516" i="4"/>
  <c r="L4515" i="4"/>
  <c r="L4514" i="4"/>
  <c r="L4513" i="4"/>
  <c r="L4512" i="4"/>
  <c r="L4511" i="4"/>
  <c r="L4510" i="4"/>
  <c r="L4509" i="4"/>
  <c r="L4508" i="4"/>
  <c r="L4507" i="4"/>
  <c r="L4506" i="4"/>
  <c r="L4505" i="4"/>
  <c r="L4504" i="4"/>
  <c r="L4503" i="4"/>
  <c r="L4502" i="4"/>
  <c r="L4501" i="4"/>
  <c r="L4500" i="4"/>
  <c r="L4499" i="4"/>
  <c r="L4498" i="4"/>
  <c r="L4497" i="4"/>
  <c r="L4496" i="4"/>
  <c r="L4495" i="4"/>
  <c r="L4494" i="4"/>
  <c r="L4493" i="4"/>
  <c r="L4492" i="4"/>
  <c r="L4491" i="4"/>
  <c r="L4490" i="4"/>
  <c r="L4489" i="4"/>
  <c r="L4488" i="4"/>
  <c r="L4487" i="4"/>
  <c r="L4486" i="4"/>
  <c r="L4485" i="4"/>
  <c r="L4484" i="4"/>
  <c r="L4483" i="4"/>
  <c r="L4482" i="4"/>
  <c r="L4481" i="4"/>
  <c r="L4480" i="4"/>
  <c r="L4479" i="4"/>
  <c r="L4478" i="4"/>
  <c r="L4477" i="4"/>
  <c r="L4476" i="4"/>
  <c r="L4475" i="4"/>
  <c r="L4474" i="4"/>
  <c r="L4473" i="4"/>
  <c r="L4472" i="4"/>
  <c r="L4471" i="4"/>
  <c r="L4470" i="4"/>
  <c r="L4469" i="4"/>
  <c r="L4468" i="4"/>
  <c r="L4467" i="4"/>
  <c r="L4466" i="4"/>
  <c r="L4465" i="4"/>
  <c r="L4464" i="4"/>
  <c r="L4463" i="4"/>
  <c r="L4462" i="4"/>
  <c r="L4461" i="4"/>
  <c r="L4460" i="4"/>
  <c r="L4459" i="4"/>
  <c r="L4458" i="4"/>
  <c r="L4457" i="4"/>
  <c r="L4456" i="4"/>
  <c r="L4455" i="4"/>
  <c r="L4454" i="4"/>
  <c r="L4453" i="4"/>
  <c r="L4452" i="4"/>
  <c r="L4451" i="4"/>
  <c r="L4450" i="4"/>
  <c r="L4449" i="4"/>
  <c r="L4448" i="4"/>
  <c r="L4447" i="4"/>
  <c r="L4446" i="4"/>
  <c r="L4445" i="4"/>
  <c r="L4444" i="4"/>
  <c r="L4443" i="4"/>
  <c r="L4442" i="4"/>
  <c r="L4441" i="4"/>
  <c r="L4440" i="4"/>
  <c r="L4439" i="4"/>
  <c r="L4438" i="4"/>
  <c r="L4437" i="4"/>
  <c r="L4436" i="4"/>
  <c r="L4435" i="4"/>
  <c r="L4434" i="4"/>
  <c r="L4433" i="4"/>
  <c r="L4432" i="4"/>
  <c r="L4431" i="4"/>
  <c r="L4430" i="4"/>
  <c r="L4429" i="4"/>
  <c r="L4428" i="4"/>
  <c r="L4427" i="4"/>
  <c r="L4426" i="4"/>
  <c r="L4425" i="4"/>
  <c r="L4424" i="4"/>
  <c r="L4423" i="4"/>
  <c r="L4422" i="4"/>
  <c r="L4421" i="4"/>
  <c r="L4420" i="4"/>
  <c r="L4419" i="4"/>
  <c r="L4418" i="4"/>
  <c r="L4417" i="4"/>
  <c r="L4416" i="4"/>
  <c r="L4415" i="4"/>
  <c r="L4414" i="4"/>
  <c r="L4413" i="4"/>
  <c r="L4412" i="4"/>
  <c r="L4411" i="4"/>
  <c r="L4410" i="4"/>
  <c r="L4409" i="4"/>
  <c r="L4408" i="4"/>
  <c r="L4407" i="4"/>
  <c r="L4406" i="4"/>
  <c r="L4405" i="4"/>
  <c r="L4404" i="4"/>
  <c r="L4403" i="4"/>
  <c r="L4402" i="4"/>
  <c r="L4401" i="4"/>
  <c r="L4400" i="4"/>
  <c r="L4399" i="4"/>
  <c r="L4398" i="4"/>
  <c r="L4397" i="4"/>
  <c r="L4396" i="4"/>
  <c r="L4395" i="4"/>
  <c r="L4394" i="4"/>
  <c r="L4393" i="4"/>
  <c r="L4392" i="4"/>
  <c r="L4391" i="4"/>
  <c r="L4390" i="4"/>
  <c r="L4389" i="4"/>
  <c r="L4388" i="4"/>
  <c r="L4387" i="4"/>
  <c r="L4386" i="4"/>
  <c r="L4385" i="4"/>
  <c r="L4384" i="4"/>
  <c r="L4383" i="4"/>
  <c r="L4382" i="4"/>
  <c r="L4381" i="4"/>
  <c r="L4380" i="4"/>
  <c r="L4379" i="4"/>
  <c r="L4378" i="4"/>
  <c r="L4377" i="4"/>
  <c r="L4376" i="4"/>
  <c r="L4375" i="4"/>
  <c r="L4374" i="4"/>
  <c r="L4373" i="4"/>
  <c r="L4372" i="4"/>
  <c r="L4371" i="4"/>
  <c r="L4370" i="4"/>
  <c r="L4369" i="4"/>
  <c r="L4368" i="4"/>
  <c r="L4367" i="4"/>
  <c r="L4366" i="4"/>
  <c r="L4365" i="4"/>
  <c r="L4364" i="4"/>
  <c r="L4363" i="4"/>
  <c r="L4362" i="4"/>
  <c r="L4361" i="4"/>
  <c r="L4360" i="4"/>
  <c r="L4359" i="4"/>
  <c r="L4358" i="4"/>
  <c r="L4357" i="4"/>
  <c r="L4356" i="4"/>
  <c r="L4355" i="4"/>
  <c r="L4354" i="4"/>
  <c r="L4353" i="4"/>
  <c r="L4352" i="4"/>
  <c r="L4351" i="4"/>
  <c r="L4350" i="4"/>
  <c r="L4349" i="4"/>
  <c r="L4348" i="4"/>
  <c r="L4347" i="4"/>
  <c r="L4346" i="4"/>
  <c r="L4345" i="4"/>
  <c r="L4344" i="4"/>
  <c r="L4343" i="4"/>
  <c r="L4342" i="4"/>
  <c r="L4341" i="4"/>
  <c r="L4340" i="4"/>
  <c r="L4339" i="4"/>
  <c r="L4338" i="4"/>
  <c r="L4337" i="4"/>
  <c r="L4336" i="4"/>
  <c r="L4335" i="4"/>
  <c r="L4334" i="4"/>
  <c r="L4333" i="4"/>
  <c r="L4332" i="4"/>
  <c r="L4331" i="4"/>
  <c r="L4330" i="4"/>
  <c r="L4329" i="4"/>
  <c r="L4328" i="4"/>
  <c r="L4327" i="4"/>
  <c r="L4326" i="4"/>
  <c r="L4325" i="4"/>
  <c r="L4324" i="4"/>
  <c r="L4323" i="4"/>
  <c r="L4322" i="4"/>
  <c r="L4321" i="4"/>
  <c r="L4320" i="4"/>
  <c r="L4319" i="4"/>
  <c r="L4318" i="4"/>
  <c r="L4317" i="4"/>
  <c r="L4316" i="4"/>
  <c r="L4315" i="4"/>
  <c r="L4314" i="4"/>
  <c r="L4313" i="4"/>
  <c r="L4312" i="4"/>
  <c r="L4311" i="4"/>
  <c r="L4310" i="4"/>
  <c r="L4309" i="4"/>
  <c r="L4308" i="4"/>
  <c r="L4307" i="4"/>
  <c r="L4306" i="4"/>
  <c r="L4305" i="4"/>
  <c r="L4304" i="4"/>
  <c r="L4303" i="4"/>
  <c r="L4302" i="4"/>
  <c r="L4301" i="4"/>
  <c r="L4300" i="4"/>
  <c r="L4299" i="4"/>
  <c r="L4298" i="4"/>
  <c r="L4297" i="4"/>
  <c r="L4296" i="4"/>
  <c r="L4295" i="4"/>
  <c r="L4294" i="4"/>
  <c r="L4293" i="4"/>
  <c r="L4292" i="4"/>
  <c r="L4291" i="4"/>
  <c r="L4290" i="4"/>
  <c r="L4289" i="4"/>
  <c r="L4288" i="4"/>
  <c r="L4287" i="4"/>
  <c r="L4286" i="4"/>
  <c r="L4285" i="4"/>
  <c r="L4284" i="4"/>
  <c r="L4283" i="4"/>
  <c r="L4282" i="4"/>
  <c r="L4281" i="4"/>
  <c r="L4280" i="4"/>
  <c r="L4279" i="4"/>
  <c r="L4278" i="4"/>
  <c r="L4277" i="4"/>
  <c r="L4276" i="4"/>
  <c r="L4275" i="4"/>
  <c r="L4274" i="4"/>
  <c r="L4273" i="4"/>
  <c r="L4272" i="4"/>
  <c r="L4271" i="4"/>
  <c r="L4270" i="4"/>
  <c r="L4269" i="4"/>
  <c r="L4268" i="4"/>
  <c r="L4267" i="4"/>
  <c r="L4266" i="4"/>
  <c r="L4265" i="4"/>
  <c r="L4264" i="4"/>
  <c r="L4263" i="4"/>
  <c r="L4262" i="4"/>
  <c r="L4261" i="4"/>
  <c r="L4260" i="4"/>
  <c r="L4259" i="4"/>
  <c r="L4258" i="4"/>
  <c r="L4257" i="4"/>
  <c r="L4256" i="4"/>
  <c r="L4255" i="4"/>
  <c r="L4254" i="4"/>
  <c r="L4253" i="4"/>
  <c r="L4252" i="4"/>
  <c r="L4251" i="4"/>
  <c r="L4250" i="4"/>
  <c r="L4249" i="4"/>
  <c r="L4248" i="4"/>
  <c r="L4247" i="4"/>
  <c r="L4246" i="4"/>
  <c r="L4245" i="4"/>
  <c r="L4244" i="4"/>
  <c r="L4243" i="4"/>
  <c r="L4242" i="4"/>
  <c r="L4241" i="4"/>
  <c r="L4240" i="4"/>
  <c r="L4239" i="4"/>
  <c r="L4238" i="4"/>
  <c r="L4237" i="4"/>
  <c r="L4236" i="4"/>
  <c r="L4235" i="4"/>
  <c r="L4234" i="4"/>
  <c r="L4233" i="4"/>
  <c r="L4232" i="4"/>
  <c r="L4231" i="4"/>
  <c r="L4230" i="4"/>
  <c r="L4229" i="4"/>
  <c r="L4228" i="4"/>
  <c r="L4227" i="4"/>
  <c r="L4226" i="4"/>
  <c r="L4225" i="4"/>
  <c r="L4224" i="4"/>
  <c r="L4223" i="4"/>
  <c r="L4222" i="4"/>
  <c r="L4221" i="4"/>
  <c r="L4220" i="4"/>
  <c r="L4219" i="4"/>
  <c r="L4218" i="4"/>
  <c r="L4217" i="4"/>
  <c r="L4216" i="4"/>
  <c r="L4215" i="4"/>
  <c r="L4214" i="4"/>
  <c r="L4213" i="4"/>
  <c r="L4212" i="4"/>
  <c r="L4211" i="4"/>
  <c r="L4210" i="4"/>
  <c r="L4209" i="4"/>
  <c r="L4208" i="4"/>
  <c r="L4207" i="4"/>
  <c r="L4206" i="4"/>
  <c r="L4205" i="4"/>
  <c r="L4204" i="4"/>
  <c r="L4203" i="4"/>
  <c r="L4202" i="4"/>
  <c r="L4201" i="4"/>
  <c r="L4200" i="4"/>
  <c r="L4199" i="4"/>
  <c r="L4198" i="4"/>
  <c r="L4197" i="4"/>
  <c r="L4196" i="4"/>
  <c r="L4195" i="4"/>
  <c r="L4194" i="4"/>
  <c r="L4193" i="4"/>
  <c r="L4192" i="4"/>
  <c r="L4191" i="4"/>
  <c r="L4190" i="4"/>
  <c r="L4189" i="4"/>
  <c r="L4188" i="4"/>
  <c r="L4187" i="4"/>
  <c r="L4186" i="4"/>
  <c r="L4185" i="4"/>
  <c r="L4184" i="4"/>
  <c r="L4183" i="4"/>
  <c r="L4182" i="4"/>
  <c r="L4181" i="4"/>
  <c r="L4180" i="4"/>
  <c r="L4179" i="4"/>
  <c r="L4178" i="4"/>
  <c r="L4177" i="4"/>
  <c r="L4176" i="4"/>
  <c r="L4175" i="4"/>
  <c r="L4174" i="4"/>
  <c r="L4173" i="4"/>
  <c r="L4172" i="4"/>
  <c r="L4171" i="4"/>
  <c r="L4170" i="4"/>
  <c r="L4169" i="4"/>
  <c r="L4168" i="4"/>
  <c r="L4167" i="4"/>
  <c r="L4166" i="4"/>
  <c r="L4165" i="4"/>
  <c r="L4164" i="4"/>
  <c r="L4163" i="4"/>
  <c r="L4162" i="4"/>
  <c r="L4161" i="4"/>
  <c r="L4160" i="4"/>
  <c r="L4159" i="4"/>
  <c r="L4158" i="4"/>
  <c r="L4157" i="4"/>
  <c r="L4156" i="4"/>
  <c r="L4155" i="4"/>
  <c r="L4154" i="4"/>
  <c r="L4153" i="4"/>
  <c r="L4152" i="4"/>
  <c r="L4151" i="4"/>
  <c r="L4150" i="4"/>
  <c r="L4149" i="4"/>
  <c r="L4148" i="4"/>
  <c r="L4147" i="4"/>
  <c r="L4146" i="4"/>
  <c r="L4145" i="4"/>
  <c r="L4144" i="4"/>
  <c r="L4143" i="4"/>
  <c r="L4142" i="4"/>
  <c r="L4141" i="4"/>
  <c r="L4140" i="4"/>
  <c r="L4139" i="4"/>
  <c r="L4138" i="4"/>
  <c r="L4137" i="4"/>
  <c r="L4136" i="4"/>
  <c r="L4135" i="4"/>
  <c r="L4134" i="4"/>
  <c r="L4133" i="4"/>
  <c r="L4132" i="4"/>
  <c r="L4131" i="4"/>
  <c r="L4130" i="4"/>
  <c r="L4129" i="4"/>
  <c r="L4128" i="4"/>
  <c r="L4127" i="4"/>
  <c r="L4126" i="4"/>
  <c r="L4125" i="4"/>
  <c r="L4124" i="4"/>
  <c r="L4123" i="4"/>
  <c r="L4122" i="4"/>
  <c r="L4121" i="4"/>
  <c r="L4120" i="4"/>
  <c r="L4119" i="4"/>
  <c r="L4118" i="4"/>
  <c r="L4117" i="4"/>
  <c r="L4116" i="4"/>
  <c r="L4115" i="4"/>
  <c r="L4114" i="4"/>
  <c r="L4113" i="4"/>
  <c r="L4112" i="4"/>
  <c r="L4111" i="4"/>
  <c r="L4110" i="4"/>
  <c r="L4109" i="4"/>
  <c r="L4108" i="4"/>
  <c r="L4107" i="4"/>
  <c r="L4106" i="4"/>
  <c r="L4105" i="4"/>
  <c r="L4104" i="4"/>
  <c r="L4103" i="4"/>
  <c r="L4102" i="4"/>
  <c r="L4101" i="4"/>
  <c r="L4100" i="4"/>
  <c r="L4099" i="4"/>
  <c r="L4098" i="4"/>
  <c r="L4097" i="4"/>
  <c r="L4096" i="4"/>
  <c r="L4095" i="4"/>
  <c r="L4094" i="4"/>
  <c r="L4093" i="4"/>
  <c r="L4092" i="4"/>
  <c r="L4091" i="4"/>
  <c r="L4090" i="4"/>
  <c r="L4089" i="4"/>
  <c r="L4088" i="4"/>
  <c r="L4087" i="4"/>
  <c r="L4086" i="4"/>
  <c r="L4085" i="4"/>
  <c r="L4084" i="4"/>
  <c r="L4083" i="4"/>
  <c r="L4082" i="4"/>
  <c r="L4081" i="4"/>
  <c r="L4080" i="4"/>
  <c r="L4079" i="4"/>
  <c r="L4078" i="4"/>
  <c r="L4077" i="4"/>
  <c r="L4076" i="4"/>
  <c r="L4075" i="4"/>
  <c r="L4074" i="4"/>
  <c r="L4073" i="4"/>
  <c r="L4072" i="4"/>
  <c r="L4071" i="4"/>
  <c r="L4070" i="4"/>
  <c r="L4069" i="4"/>
  <c r="L4068" i="4"/>
  <c r="L4067" i="4"/>
  <c r="L4066" i="4"/>
  <c r="L4065" i="4"/>
  <c r="L4064" i="4"/>
  <c r="L4063" i="4"/>
  <c r="L4062" i="4"/>
  <c r="L4061" i="4"/>
  <c r="L4060" i="4"/>
  <c r="L4059" i="4"/>
  <c r="L4058" i="4"/>
  <c r="L4057" i="4"/>
  <c r="L4056" i="4"/>
  <c r="L4055" i="4"/>
  <c r="L4054" i="4"/>
  <c r="L4053" i="4"/>
  <c r="L4052" i="4"/>
  <c r="L4051" i="4"/>
  <c r="L4050" i="4"/>
  <c r="L4049" i="4"/>
  <c r="L4048" i="4"/>
  <c r="L4047" i="4"/>
  <c r="L4046" i="4"/>
  <c r="L4045" i="4"/>
  <c r="L4044" i="4"/>
  <c r="L4043" i="4"/>
  <c r="L4042" i="4"/>
  <c r="L4041" i="4"/>
  <c r="L4040" i="4"/>
  <c r="L4039" i="4"/>
  <c r="L4038" i="4"/>
  <c r="L4037" i="4"/>
  <c r="L4036" i="4"/>
  <c r="L4035" i="4"/>
  <c r="L4034" i="4"/>
  <c r="L4033" i="4"/>
  <c r="L4032" i="4"/>
  <c r="L4031" i="4"/>
  <c r="L4030" i="4"/>
  <c r="L4029" i="4"/>
  <c r="L4028" i="4"/>
  <c r="L4027" i="4"/>
  <c r="L4026" i="4"/>
  <c r="L4025" i="4"/>
  <c r="L4024" i="4"/>
  <c r="L4023" i="4"/>
  <c r="L4022" i="4"/>
  <c r="L4021" i="4"/>
  <c r="L4020" i="4"/>
  <c r="L4019" i="4"/>
  <c r="L4018" i="4"/>
  <c r="L4017" i="4"/>
  <c r="L4016" i="4"/>
  <c r="L4015" i="4"/>
  <c r="L4014" i="4"/>
  <c r="L4013" i="4"/>
  <c r="L4012" i="4"/>
  <c r="L4011" i="4"/>
  <c r="L4010" i="4"/>
  <c r="L4009" i="4"/>
  <c r="L4008" i="4"/>
  <c r="L4007" i="4"/>
  <c r="L4006" i="4"/>
  <c r="L4005" i="4"/>
  <c r="L4004" i="4"/>
  <c r="L4003" i="4"/>
  <c r="L4002" i="4"/>
  <c r="L4001" i="4"/>
  <c r="L4000" i="4"/>
  <c r="L3999" i="4"/>
  <c r="L3998" i="4"/>
  <c r="L3997" i="4"/>
  <c r="L3996" i="4"/>
  <c r="L3995" i="4"/>
  <c r="L3994" i="4"/>
  <c r="L3993" i="4"/>
  <c r="L3992" i="4"/>
  <c r="L3991" i="4"/>
  <c r="L3990" i="4"/>
  <c r="L3989" i="4"/>
  <c r="L3988" i="4"/>
  <c r="L3987" i="4"/>
  <c r="L3986" i="4"/>
  <c r="L3985" i="4"/>
  <c r="L3984" i="4"/>
  <c r="L3983" i="4"/>
  <c r="L3982" i="4"/>
  <c r="L3981" i="4"/>
  <c r="L3980" i="4"/>
  <c r="L3979" i="4"/>
  <c r="L3978" i="4"/>
  <c r="L3977" i="4"/>
  <c r="L3976" i="4"/>
  <c r="L3975" i="4"/>
  <c r="L3974" i="4"/>
  <c r="L3973" i="4"/>
  <c r="L3972" i="4"/>
  <c r="L3971" i="4"/>
  <c r="L3970" i="4"/>
  <c r="L3969" i="4"/>
  <c r="L3968" i="4"/>
  <c r="L3967" i="4"/>
  <c r="L3966" i="4"/>
  <c r="L3965" i="4"/>
  <c r="L3964" i="4"/>
  <c r="L3963" i="4"/>
  <c r="L3962" i="4"/>
  <c r="L3961" i="4"/>
  <c r="L3960" i="4"/>
  <c r="L3959" i="4"/>
  <c r="L3958" i="4"/>
  <c r="L3957" i="4"/>
  <c r="L3956" i="4"/>
  <c r="L3955" i="4"/>
  <c r="L3954" i="4"/>
  <c r="L3953" i="4"/>
  <c r="L3952" i="4"/>
  <c r="L3951" i="4"/>
  <c r="L3950" i="4"/>
  <c r="L3949" i="4"/>
  <c r="L3948" i="4"/>
  <c r="L3947" i="4"/>
  <c r="L3946" i="4"/>
  <c r="L3945" i="4"/>
  <c r="L3944" i="4"/>
  <c r="L3943" i="4"/>
  <c r="L3942" i="4"/>
  <c r="L3941" i="4"/>
  <c r="L3940" i="4"/>
  <c r="L3939" i="4"/>
  <c r="L3938" i="4"/>
  <c r="L3937" i="4"/>
  <c r="L3936" i="4"/>
  <c r="L3935" i="4"/>
  <c r="L3934" i="4"/>
  <c r="L3933" i="4"/>
  <c r="L3932" i="4"/>
  <c r="L3931" i="4"/>
  <c r="L3930" i="4"/>
  <c r="L3929" i="4"/>
  <c r="L3928" i="4"/>
  <c r="L3927" i="4"/>
  <c r="L3926" i="4"/>
  <c r="L3925" i="4"/>
  <c r="L3924" i="4"/>
  <c r="L3923" i="4"/>
  <c r="L3922" i="4"/>
  <c r="L3921" i="4"/>
  <c r="L3920" i="4"/>
  <c r="L3919" i="4"/>
  <c r="L3918" i="4"/>
  <c r="L3917" i="4"/>
  <c r="L3916" i="4"/>
  <c r="L3915" i="4"/>
  <c r="L3914" i="4"/>
  <c r="L3913" i="4"/>
  <c r="L3912" i="4"/>
  <c r="L3911" i="4"/>
  <c r="L3910" i="4"/>
  <c r="L3909" i="4"/>
  <c r="L3908" i="4"/>
  <c r="L3907" i="4"/>
  <c r="L3906" i="4"/>
  <c r="L3905" i="4"/>
  <c r="L3904" i="4"/>
  <c r="L3903" i="4"/>
  <c r="L3902" i="4"/>
  <c r="L3901" i="4"/>
  <c r="L3900" i="4"/>
  <c r="L3899" i="4"/>
  <c r="L3898" i="4"/>
  <c r="L3897" i="4"/>
  <c r="L3896" i="4"/>
  <c r="L3895" i="4"/>
  <c r="L3894" i="4"/>
  <c r="L3893" i="4"/>
  <c r="L3892" i="4"/>
  <c r="L3891" i="4"/>
  <c r="L3890" i="4"/>
  <c r="L3889" i="4"/>
  <c r="L3888" i="4"/>
  <c r="L3887" i="4"/>
  <c r="L3886" i="4"/>
  <c r="L3885" i="4"/>
  <c r="L3884" i="4"/>
  <c r="L3883" i="4"/>
  <c r="L3882" i="4"/>
  <c r="L3881" i="4"/>
  <c r="L3880" i="4"/>
  <c r="L3879" i="4"/>
  <c r="L3878" i="4"/>
  <c r="L3877" i="4"/>
  <c r="L3876" i="4"/>
  <c r="L3875" i="4"/>
  <c r="L3874" i="4"/>
  <c r="L3873" i="4"/>
  <c r="L3872" i="4"/>
  <c r="L3871" i="4"/>
  <c r="L3870" i="4"/>
  <c r="L3869" i="4"/>
  <c r="L3868" i="4"/>
  <c r="L3867" i="4"/>
  <c r="L3866" i="4"/>
  <c r="L3865" i="4"/>
  <c r="L3864" i="4"/>
  <c r="L3863" i="4"/>
  <c r="L3862" i="4"/>
  <c r="L3861" i="4"/>
  <c r="L3860" i="4"/>
  <c r="L3859" i="4"/>
  <c r="L3858" i="4"/>
  <c r="L3857" i="4"/>
  <c r="L3856" i="4"/>
  <c r="L3855" i="4"/>
  <c r="L3854" i="4"/>
  <c r="L3853" i="4"/>
  <c r="L3852" i="4"/>
  <c r="L3851" i="4"/>
  <c r="L3850" i="4"/>
  <c r="L3849" i="4"/>
  <c r="L3848" i="4"/>
  <c r="L3847" i="4"/>
  <c r="L3846" i="4"/>
  <c r="L3845" i="4"/>
  <c r="L3844" i="4"/>
  <c r="L3843" i="4"/>
  <c r="L3842" i="4"/>
  <c r="L3841" i="4"/>
  <c r="L3840" i="4"/>
  <c r="L3839" i="4"/>
  <c r="L3838" i="4"/>
  <c r="L3837" i="4"/>
  <c r="L3836" i="4"/>
  <c r="L3835" i="4"/>
  <c r="L3834" i="4"/>
  <c r="L3833" i="4"/>
  <c r="L3832" i="4"/>
  <c r="L3831" i="4"/>
  <c r="L3830" i="4"/>
  <c r="L3829" i="4"/>
  <c r="L3828" i="4"/>
  <c r="L3827" i="4"/>
  <c r="L3826" i="4"/>
  <c r="L3825" i="4"/>
  <c r="L3824" i="4"/>
  <c r="L3823" i="4"/>
  <c r="L3822" i="4"/>
  <c r="L3821" i="4"/>
  <c r="L3820" i="4"/>
  <c r="L3819" i="4"/>
  <c r="L3818" i="4"/>
  <c r="L3817" i="4"/>
  <c r="L3816" i="4"/>
  <c r="L3815" i="4"/>
  <c r="L3814" i="4"/>
  <c r="L3813" i="4"/>
  <c r="L3812" i="4"/>
  <c r="L3811" i="4"/>
  <c r="L3810" i="4"/>
  <c r="L3809" i="4"/>
  <c r="L3808" i="4"/>
  <c r="L3807" i="4"/>
  <c r="L3806" i="4"/>
  <c r="L3805" i="4"/>
  <c r="L3804" i="4"/>
  <c r="L3803" i="4"/>
  <c r="L3802" i="4"/>
  <c r="L3801" i="4"/>
  <c r="L3800" i="4"/>
  <c r="L3799" i="4"/>
  <c r="L3798" i="4"/>
  <c r="L3797" i="4"/>
  <c r="L3796" i="4"/>
  <c r="L3795" i="4"/>
  <c r="L3794" i="4"/>
  <c r="L3793" i="4"/>
  <c r="L3792" i="4"/>
  <c r="L3791" i="4"/>
  <c r="L3790" i="4"/>
  <c r="L3789" i="4"/>
  <c r="L3788" i="4"/>
  <c r="L3787" i="4"/>
  <c r="L3786" i="4"/>
  <c r="L3785" i="4"/>
  <c r="L3784" i="4"/>
  <c r="L3783" i="4"/>
  <c r="L3782" i="4"/>
  <c r="L3781" i="4"/>
  <c r="L3780" i="4"/>
  <c r="L3779" i="4"/>
  <c r="L3778" i="4"/>
  <c r="L3777" i="4"/>
  <c r="L3776" i="4"/>
  <c r="L3775" i="4"/>
  <c r="L3774" i="4"/>
  <c r="L3773" i="4"/>
  <c r="L3772" i="4"/>
  <c r="L3771" i="4"/>
  <c r="L3770" i="4"/>
  <c r="L3769" i="4"/>
  <c r="L3768" i="4"/>
  <c r="L3767" i="4"/>
  <c r="L3766" i="4"/>
  <c r="L3765" i="4"/>
  <c r="L3764" i="4"/>
  <c r="L3763" i="4"/>
  <c r="L3762" i="4"/>
  <c r="L3761" i="4"/>
  <c r="L3760" i="4"/>
  <c r="L3759" i="4"/>
  <c r="L3758" i="4"/>
  <c r="L3757" i="4"/>
  <c r="L3756" i="4"/>
  <c r="L3755" i="4"/>
  <c r="L3754" i="4"/>
  <c r="L3753" i="4"/>
  <c r="L3752" i="4"/>
  <c r="L3751" i="4"/>
  <c r="L3750" i="4"/>
  <c r="L3749" i="4"/>
  <c r="L3748" i="4"/>
  <c r="L3747" i="4"/>
  <c r="L3746" i="4"/>
  <c r="L3745" i="4"/>
  <c r="L3744" i="4"/>
  <c r="L3743" i="4"/>
  <c r="L3742" i="4"/>
  <c r="L3741" i="4"/>
  <c r="L3740" i="4"/>
  <c r="L3739" i="4"/>
  <c r="L3738" i="4"/>
  <c r="L3737" i="4"/>
  <c r="L3736" i="4"/>
  <c r="L3735" i="4"/>
  <c r="L3734" i="4"/>
  <c r="L3733" i="4"/>
  <c r="L3732" i="4"/>
  <c r="L3731" i="4"/>
  <c r="L3730" i="4"/>
  <c r="L3729" i="4"/>
  <c r="L3728" i="4"/>
  <c r="L3727" i="4"/>
  <c r="L3726" i="4"/>
  <c r="L3725" i="4"/>
  <c r="L3724" i="4"/>
  <c r="L3723" i="4"/>
  <c r="L3722" i="4"/>
  <c r="L3721" i="4"/>
  <c r="L3720" i="4"/>
  <c r="L3719" i="4"/>
  <c r="L3718" i="4"/>
  <c r="L3717" i="4"/>
  <c r="L3716" i="4"/>
  <c r="L3715" i="4"/>
  <c r="L3714" i="4"/>
  <c r="L3713" i="4"/>
  <c r="L3712" i="4"/>
  <c r="L3711" i="4"/>
  <c r="L3710" i="4"/>
  <c r="L3709" i="4"/>
  <c r="L3708" i="4"/>
  <c r="L3707" i="4"/>
  <c r="L3706" i="4"/>
  <c r="L3705" i="4"/>
  <c r="L3704" i="4"/>
  <c r="L3703" i="4"/>
  <c r="L3702" i="4"/>
  <c r="L3701" i="4"/>
  <c r="L3700" i="4"/>
  <c r="L3699" i="4"/>
  <c r="L3698" i="4"/>
  <c r="L3697" i="4"/>
  <c r="L3696" i="4"/>
  <c r="L3695" i="4"/>
  <c r="L3694" i="4"/>
  <c r="L3693" i="4"/>
  <c r="L3692" i="4"/>
  <c r="L3691" i="4"/>
  <c r="L3690" i="4"/>
  <c r="L3689" i="4"/>
  <c r="L3688" i="4"/>
  <c r="L3687" i="4"/>
  <c r="L3686" i="4"/>
  <c r="L3685" i="4"/>
  <c r="L3684" i="4"/>
  <c r="L3683" i="4"/>
  <c r="L3682" i="4"/>
  <c r="L3681" i="4"/>
  <c r="L3680" i="4"/>
  <c r="L3679" i="4"/>
  <c r="L3678" i="4"/>
  <c r="L3677" i="4"/>
  <c r="L3676" i="4"/>
  <c r="L3675" i="4"/>
  <c r="L3674" i="4"/>
  <c r="L3673" i="4"/>
  <c r="L3672" i="4"/>
  <c r="L3671" i="4"/>
  <c r="L3670" i="4"/>
  <c r="L3669" i="4"/>
  <c r="L3668" i="4"/>
  <c r="L3667" i="4"/>
  <c r="L3666" i="4"/>
  <c r="L3665" i="4"/>
  <c r="L3664" i="4"/>
  <c r="L3663" i="4"/>
  <c r="L3662" i="4"/>
  <c r="L3661" i="4"/>
  <c r="L3660" i="4"/>
  <c r="L3659" i="4"/>
  <c r="L3658" i="4"/>
  <c r="L3657" i="4"/>
  <c r="L3656" i="4"/>
  <c r="L3655" i="4"/>
  <c r="L3654" i="4"/>
  <c r="L3653" i="4"/>
  <c r="L3652" i="4"/>
  <c r="L3651" i="4"/>
  <c r="L3650" i="4"/>
  <c r="L3649" i="4"/>
  <c r="L3648" i="4"/>
  <c r="L3647" i="4"/>
  <c r="L3646" i="4"/>
  <c r="L3645" i="4"/>
  <c r="L3644" i="4"/>
  <c r="L3643" i="4"/>
  <c r="L3642" i="4"/>
  <c r="L3641" i="4"/>
  <c r="L3640" i="4"/>
  <c r="L3639" i="4"/>
  <c r="L3638" i="4"/>
  <c r="L3637" i="4"/>
  <c r="L3636" i="4"/>
  <c r="L3635" i="4"/>
  <c r="L3634" i="4"/>
  <c r="L3633" i="4"/>
  <c r="L3632" i="4"/>
  <c r="L3631" i="4"/>
  <c r="L3630" i="4"/>
  <c r="L3629" i="4"/>
  <c r="L3628" i="4"/>
  <c r="L3627" i="4"/>
  <c r="L3626" i="4"/>
  <c r="L3625" i="4"/>
  <c r="L3624" i="4"/>
  <c r="L3623" i="4"/>
  <c r="L3622" i="4"/>
  <c r="L3621" i="4"/>
  <c r="L3620" i="4"/>
  <c r="L3619" i="4"/>
  <c r="L3618" i="4"/>
  <c r="L3617" i="4"/>
  <c r="L3616" i="4"/>
  <c r="L3615" i="4"/>
  <c r="L3614" i="4"/>
  <c r="L3613" i="4"/>
  <c r="L3612" i="4"/>
  <c r="L3611" i="4"/>
  <c r="L3610" i="4"/>
  <c r="L3609" i="4"/>
  <c r="L3608" i="4"/>
  <c r="L3607" i="4"/>
  <c r="L3606" i="4"/>
  <c r="L3605" i="4"/>
  <c r="L3604" i="4"/>
  <c r="L3603" i="4"/>
  <c r="L3602" i="4"/>
  <c r="L3601" i="4"/>
  <c r="L3600" i="4"/>
  <c r="L3599" i="4"/>
  <c r="L3598" i="4"/>
  <c r="L3597" i="4"/>
  <c r="L3596" i="4"/>
  <c r="L3595" i="4"/>
  <c r="L3594" i="4"/>
  <c r="L3593" i="4"/>
  <c r="L3592" i="4"/>
  <c r="L3591" i="4"/>
  <c r="L3590" i="4"/>
  <c r="L3589" i="4"/>
  <c r="L3588" i="4"/>
  <c r="L3587" i="4"/>
  <c r="L3586" i="4"/>
  <c r="L3585" i="4"/>
  <c r="L3584" i="4"/>
  <c r="L3583" i="4"/>
  <c r="L3582" i="4"/>
  <c r="L3581" i="4"/>
  <c r="L3580" i="4"/>
  <c r="L3579" i="4"/>
  <c r="L3578" i="4"/>
  <c r="L3577" i="4"/>
  <c r="L3576" i="4"/>
  <c r="L3575" i="4"/>
  <c r="L3574" i="4"/>
  <c r="L3573" i="4"/>
  <c r="L3572" i="4"/>
  <c r="L3571" i="4"/>
  <c r="L3570" i="4"/>
  <c r="L3569" i="4"/>
  <c r="L3568" i="4"/>
  <c r="L3567" i="4"/>
  <c r="L3566" i="4"/>
  <c r="L3565" i="4"/>
  <c r="L3564" i="4"/>
  <c r="L3563" i="4"/>
  <c r="L3562" i="4"/>
  <c r="L3561" i="4"/>
  <c r="L3560" i="4"/>
  <c r="L3559" i="4"/>
  <c r="L3558" i="4"/>
  <c r="L3557" i="4"/>
  <c r="L3556" i="4"/>
  <c r="L3555" i="4"/>
  <c r="L3554" i="4"/>
  <c r="L3553" i="4"/>
  <c r="L3552" i="4"/>
  <c r="L3551" i="4"/>
  <c r="L3550" i="4"/>
  <c r="L3549" i="4"/>
  <c r="L3548" i="4"/>
  <c r="L3547" i="4"/>
  <c r="L3546" i="4"/>
  <c r="L3545" i="4"/>
  <c r="L3544" i="4"/>
  <c r="L3543" i="4"/>
  <c r="L3542" i="4"/>
  <c r="L3541" i="4"/>
  <c r="L3540" i="4"/>
  <c r="L3539" i="4"/>
  <c r="L3538" i="4"/>
  <c r="L3537" i="4"/>
  <c r="L3536" i="4"/>
  <c r="L3535" i="4"/>
  <c r="L3534" i="4"/>
  <c r="L3533" i="4"/>
  <c r="L3532" i="4"/>
  <c r="L3531" i="4"/>
  <c r="L3530" i="4"/>
  <c r="L3529" i="4"/>
  <c r="L3528" i="4"/>
  <c r="L3527" i="4"/>
  <c r="L3526" i="4"/>
  <c r="L3525" i="4"/>
  <c r="L3524" i="4"/>
  <c r="L3523" i="4"/>
  <c r="L3522" i="4"/>
  <c r="L3521" i="4"/>
  <c r="L3520" i="4"/>
  <c r="L3519" i="4"/>
  <c r="L3518" i="4"/>
  <c r="L3517" i="4"/>
  <c r="L3516" i="4"/>
  <c r="L3515" i="4"/>
  <c r="L3514" i="4"/>
  <c r="L3513" i="4"/>
  <c r="L3512" i="4"/>
  <c r="L3511" i="4"/>
  <c r="L3510" i="4"/>
  <c r="L3509" i="4"/>
  <c r="L3508" i="4"/>
  <c r="L3507" i="4"/>
  <c r="L3506" i="4"/>
  <c r="L3505" i="4"/>
  <c r="L3504" i="4"/>
  <c r="L3503" i="4"/>
  <c r="L3502" i="4"/>
  <c r="L3501" i="4"/>
  <c r="L3500" i="4"/>
  <c r="L3499" i="4"/>
  <c r="L3498" i="4"/>
  <c r="L3497" i="4"/>
  <c r="L3496" i="4"/>
  <c r="L3495" i="4"/>
  <c r="L3494" i="4"/>
  <c r="L3493" i="4"/>
  <c r="L3492" i="4"/>
  <c r="L3491" i="4"/>
  <c r="L3490" i="4"/>
  <c r="L3489" i="4"/>
  <c r="L3488" i="4"/>
  <c r="L3487" i="4"/>
  <c r="L3486" i="4"/>
  <c r="L3485" i="4"/>
  <c r="L3484" i="4"/>
  <c r="L3483" i="4"/>
  <c r="L3482" i="4"/>
  <c r="L3481" i="4"/>
  <c r="L3480" i="4"/>
  <c r="L3479" i="4"/>
  <c r="L3478" i="4"/>
  <c r="L3477" i="4"/>
  <c r="L3476" i="4"/>
  <c r="L3475" i="4"/>
  <c r="L3474" i="4"/>
  <c r="L3473" i="4"/>
  <c r="L3472" i="4"/>
  <c r="L3471" i="4"/>
  <c r="L3470" i="4"/>
  <c r="L3469" i="4"/>
  <c r="L3468" i="4"/>
  <c r="L3467" i="4"/>
  <c r="L3466" i="4"/>
  <c r="L3465" i="4"/>
  <c r="L3464" i="4"/>
  <c r="L3463" i="4"/>
  <c r="L3462" i="4"/>
  <c r="L3461" i="4"/>
  <c r="L3460" i="4"/>
  <c r="L3459" i="4"/>
  <c r="L3458" i="4"/>
  <c r="L3457" i="4"/>
  <c r="L3456" i="4"/>
  <c r="L3455" i="4"/>
  <c r="L3454" i="4"/>
  <c r="L3453" i="4"/>
  <c r="L3452" i="4"/>
  <c r="L3451" i="4"/>
  <c r="L3450" i="4"/>
  <c r="L3449" i="4"/>
  <c r="L3448" i="4"/>
  <c r="L3447" i="4"/>
  <c r="L3446" i="4"/>
  <c r="L3445" i="4"/>
  <c r="L3444" i="4"/>
  <c r="L3443" i="4"/>
  <c r="L3442" i="4"/>
  <c r="L3441" i="4"/>
  <c r="L3440" i="4"/>
  <c r="L3439" i="4"/>
  <c r="L3438" i="4"/>
  <c r="L3437" i="4"/>
  <c r="L3436" i="4"/>
  <c r="L3435" i="4"/>
  <c r="L3434" i="4"/>
  <c r="L3433" i="4"/>
  <c r="L3432" i="4"/>
  <c r="L3431" i="4"/>
  <c r="L3430" i="4"/>
  <c r="L3429" i="4"/>
  <c r="L3428" i="4"/>
  <c r="L3427" i="4"/>
  <c r="L3426" i="4"/>
  <c r="L3425" i="4"/>
  <c r="L3424" i="4"/>
  <c r="L3423" i="4"/>
  <c r="L3422" i="4"/>
  <c r="L3421" i="4"/>
  <c r="L3420" i="4"/>
  <c r="L3419" i="4"/>
  <c r="L3418" i="4"/>
  <c r="L3417" i="4"/>
  <c r="L3416" i="4"/>
  <c r="L3415" i="4"/>
  <c r="L3414" i="4"/>
  <c r="L3413" i="4"/>
  <c r="L3412" i="4"/>
  <c r="L3411" i="4"/>
  <c r="L3410" i="4"/>
  <c r="L3409" i="4"/>
  <c r="L3408" i="4"/>
  <c r="L3407" i="4"/>
  <c r="L3406" i="4"/>
  <c r="L3405" i="4"/>
  <c r="L3404" i="4"/>
  <c r="L3403" i="4"/>
  <c r="L3402" i="4"/>
  <c r="L3401" i="4"/>
  <c r="L3400" i="4"/>
  <c r="L3399" i="4"/>
  <c r="L3398" i="4"/>
  <c r="L3397" i="4"/>
  <c r="L3396" i="4"/>
  <c r="L3395" i="4"/>
  <c r="L3394" i="4"/>
  <c r="L3393" i="4"/>
  <c r="L3392" i="4"/>
  <c r="L3391" i="4"/>
  <c r="L3390" i="4"/>
  <c r="L3389" i="4"/>
  <c r="L3388" i="4"/>
  <c r="L3387" i="4"/>
  <c r="L3386" i="4"/>
  <c r="L3385" i="4"/>
  <c r="L3384" i="4"/>
  <c r="L3383" i="4"/>
  <c r="L3382" i="4"/>
  <c r="L3381" i="4"/>
  <c r="L3380" i="4"/>
  <c r="L3379" i="4"/>
  <c r="L3378" i="4"/>
  <c r="L3377" i="4"/>
  <c r="L3376" i="4"/>
  <c r="L3375" i="4"/>
  <c r="L3374" i="4"/>
  <c r="L3373" i="4"/>
  <c r="L3372" i="4"/>
  <c r="L3371" i="4"/>
  <c r="L3370" i="4"/>
  <c r="L3369" i="4"/>
  <c r="L3368" i="4"/>
  <c r="L3367" i="4"/>
  <c r="L3366" i="4"/>
  <c r="L3365" i="4"/>
  <c r="L3364" i="4"/>
  <c r="L3363" i="4"/>
  <c r="L3362" i="4"/>
  <c r="L3361" i="4"/>
  <c r="L3360" i="4"/>
  <c r="L3359" i="4"/>
  <c r="L3358" i="4"/>
  <c r="L3357" i="4"/>
  <c r="L3356" i="4"/>
  <c r="L3355" i="4"/>
  <c r="L3354" i="4"/>
  <c r="L3353" i="4"/>
  <c r="L3352" i="4"/>
  <c r="L3351" i="4"/>
  <c r="L3350" i="4"/>
  <c r="L3349" i="4"/>
  <c r="L3348" i="4"/>
  <c r="L3347" i="4"/>
  <c r="L3346" i="4"/>
  <c r="L3345" i="4"/>
  <c r="L3344" i="4"/>
  <c r="L3343" i="4"/>
  <c r="L3342" i="4"/>
  <c r="L3341" i="4"/>
  <c r="L3340" i="4"/>
  <c r="L3339" i="4"/>
  <c r="L3338" i="4"/>
  <c r="L3337" i="4"/>
  <c r="L3336" i="4"/>
  <c r="L3335" i="4"/>
  <c r="L3334" i="4"/>
  <c r="L3333" i="4"/>
  <c r="L3332" i="4"/>
  <c r="L3331" i="4"/>
  <c r="L3330" i="4"/>
  <c r="L3329" i="4"/>
  <c r="L3328" i="4"/>
  <c r="L3327" i="4"/>
  <c r="L3326" i="4"/>
  <c r="L3325" i="4"/>
  <c r="L3324" i="4"/>
  <c r="L3323" i="4"/>
  <c r="L3322" i="4"/>
  <c r="L3321" i="4"/>
  <c r="L3320" i="4"/>
  <c r="L3319" i="4"/>
  <c r="L3318" i="4"/>
  <c r="L3317" i="4"/>
  <c r="L3316" i="4"/>
  <c r="L3315" i="4"/>
  <c r="L3314" i="4"/>
  <c r="L3313" i="4"/>
  <c r="L3312" i="4"/>
  <c r="L3311" i="4"/>
  <c r="L3310" i="4"/>
  <c r="L3309" i="4"/>
  <c r="L3308" i="4"/>
  <c r="L3307" i="4"/>
  <c r="L3306" i="4"/>
  <c r="L3305" i="4"/>
  <c r="L3304" i="4"/>
  <c r="L3303" i="4"/>
  <c r="L3302" i="4"/>
  <c r="L3301" i="4"/>
  <c r="L3300" i="4"/>
  <c r="L3299" i="4"/>
  <c r="L3298" i="4"/>
  <c r="L3297" i="4"/>
  <c r="L3296" i="4"/>
  <c r="L3295" i="4"/>
  <c r="L3294" i="4"/>
  <c r="L3293" i="4"/>
  <c r="L3292" i="4"/>
  <c r="L3291" i="4"/>
  <c r="L3290" i="4"/>
  <c r="L3289" i="4"/>
  <c r="L3288" i="4"/>
  <c r="L3287" i="4"/>
  <c r="L3286" i="4"/>
  <c r="L3285" i="4"/>
  <c r="L3284" i="4"/>
  <c r="L3283" i="4"/>
  <c r="L3282" i="4"/>
  <c r="L3281" i="4"/>
  <c r="L3280" i="4"/>
  <c r="L3279" i="4"/>
  <c r="L3278" i="4"/>
  <c r="L3277" i="4"/>
  <c r="L3276" i="4"/>
  <c r="L3275" i="4"/>
  <c r="L3274" i="4"/>
  <c r="L3273" i="4"/>
  <c r="L3272" i="4"/>
  <c r="L3271" i="4"/>
  <c r="L3270" i="4"/>
  <c r="L3269" i="4"/>
  <c r="L3268" i="4"/>
  <c r="L3267" i="4"/>
  <c r="L3266" i="4"/>
  <c r="L3265" i="4"/>
  <c r="L3264" i="4"/>
  <c r="L3263" i="4"/>
  <c r="L3262" i="4"/>
  <c r="L3261" i="4"/>
  <c r="L3260" i="4"/>
  <c r="L3259" i="4"/>
  <c r="L3258" i="4"/>
  <c r="L3257" i="4"/>
  <c r="L3256" i="4"/>
  <c r="L3255" i="4"/>
  <c r="L3254" i="4"/>
  <c r="L3253" i="4"/>
  <c r="L3252" i="4"/>
  <c r="L3251" i="4"/>
  <c r="L3250" i="4"/>
  <c r="L3249" i="4"/>
  <c r="L3248" i="4"/>
  <c r="L3247" i="4"/>
  <c r="L3246" i="4"/>
  <c r="L3245" i="4"/>
  <c r="L3244" i="4"/>
  <c r="L3243" i="4"/>
  <c r="L3242" i="4"/>
  <c r="L3241" i="4"/>
  <c r="L3240" i="4"/>
  <c r="L3239" i="4"/>
  <c r="L3238" i="4"/>
  <c r="L3237" i="4"/>
  <c r="L3236" i="4"/>
  <c r="L3235" i="4"/>
  <c r="L3234" i="4"/>
  <c r="L3233" i="4"/>
  <c r="L3232" i="4"/>
  <c r="L3231" i="4"/>
  <c r="L3230" i="4"/>
  <c r="L3229" i="4"/>
  <c r="L3228" i="4"/>
  <c r="L3227" i="4"/>
  <c r="L3226" i="4"/>
  <c r="L3225" i="4"/>
  <c r="L3224" i="4"/>
  <c r="L3223" i="4"/>
  <c r="L3222" i="4"/>
  <c r="L3221" i="4"/>
  <c r="L3220" i="4"/>
  <c r="L3219" i="4"/>
  <c r="L3218" i="4"/>
  <c r="L3217" i="4"/>
  <c r="L3216" i="4"/>
  <c r="L3215" i="4"/>
  <c r="L3214" i="4"/>
  <c r="L3213" i="4"/>
  <c r="L3212" i="4"/>
  <c r="L3211" i="4"/>
  <c r="L3210" i="4"/>
  <c r="L3209" i="4"/>
  <c r="L3208" i="4"/>
  <c r="L3207" i="4"/>
  <c r="L3206" i="4"/>
  <c r="L3205" i="4"/>
  <c r="L3204" i="4"/>
  <c r="L3203" i="4"/>
  <c r="L3202" i="4"/>
  <c r="L3201" i="4"/>
  <c r="L3200" i="4"/>
  <c r="L3199" i="4"/>
  <c r="L3198" i="4"/>
  <c r="L3197" i="4"/>
  <c r="L3196" i="4"/>
  <c r="L3195" i="4"/>
  <c r="L3194" i="4"/>
  <c r="L3193" i="4"/>
  <c r="L3192" i="4"/>
  <c r="L3191" i="4"/>
  <c r="L3190" i="4"/>
  <c r="L3189" i="4"/>
  <c r="L3188" i="4"/>
  <c r="L3187" i="4"/>
  <c r="L3186" i="4"/>
  <c r="L3185" i="4"/>
  <c r="L3184" i="4"/>
  <c r="L3183" i="4"/>
  <c r="L3182" i="4"/>
  <c r="L3181" i="4"/>
  <c r="L3180" i="4"/>
  <c r="L3179" i="4"/>
  <c r="L3178" i="4"/>
  <c r="L3177" i="4"/>
  <c r="L3176" i="4"/>
  <c r="L3175" i="4"/>
  <c r="L3174" i="4"/>
  <c r="L3173" i="4"/>
  <c r="L3172" i="4"/>
  <c r="L3171" i="4"/>
  <c r="L3170" i="4"/>
  <c r="L3169" i="4"/>
  <c r="L3168" i="4"/>
  <c r="L3167" i="4"/>
  <c r="L3166" i="4"/>
  <c r="L3165" i="4"/>
  <c r="L3164" i="4"/>
  <c r="L3163" i="4"/>
  <c r="L3162" i="4"/>
  <c r="L3161" i="4"/>
  <c r="L3160" i="4"/>
  <c r="L3159" i="4"/>
  <c r="L3158" i="4"/>
  <c r="L3157" i="4"/>
  <c r="L3156" i="4"/>
  <c r="L3155" i="4"/>
  <c r="L3154" i="4"/>
  <c r="L3153" i="4"/>
  <c r="L3152" i="4"/>
  <c r="L3151" i="4"/>
  <c r="L3150" i="4"/>
  <c r="L3149" i="4"/>
  <c r="L3148" i="4"/>
  <c r="L3147" i="4"/>
  <c r="L3146" i="4"/>
  <c r="L3145" i="4"/>
  <c r="L3144" i="4"/>
  <c r="L3143" i="4"/>
  <c r="L3142" i="4"/>
  <c r="L3141" i="4"/>
  <c r="L3140" i="4"/>
  <c r="L3139" i="4"/>
  <c r="L3138" i="4"/>
  <c r="L3137" i="4"/>
  <c r="L3136" i="4"/>
  <c r="L3135" i="4"/>
  <c r="L3134" i="4"/>
  <c r="L3133" i="4"/>
  <c r="L3132" i="4"/>
  <c r="L3131" i="4"/>
  <c r="L3130" i="4"/>
  <c r="L3129" i="4"/>
  <c r="L3128" i="4"/>
  <c r="L3127" i="4"/>
  <c r="L3126" i="4"/>
  <c r="L3125" i="4"/>
  <c r="L3124" i="4"/>
  <c r="L3123" i="4"/>
  <c r="L3122" i="4"/>
  <c r="L3121" i="4"/>
  <c r="L3120" i="4"/>
  <c r="L3119" i="4"/>
  <c r="L3118" i="4"/>
  <c r="L3117" i="4"/>
  <c r="L3116" i="4"/>
  <c r="L3115" i="4"/>
  <c r="L3114" i="4"/>
  <c r="L3113" i="4"/>
  <c r="L3112" i="4"/>
  <c r="L3111" i="4"/>
  <c r="L3110" i="4"/>
  <c r="L3109" i="4"/>
  <c r="L3108" i="4"/>
  <c r="L3107" i="4"/>
  <c r="L3106" i="4"/>
  <c r="L3105" i="4"/>
  <c r="L3104" i="4"/>
  <c r="L3103" i="4"/>
  <c r="L3102" i="4"/>
  <c r="L3101" i="4"/>
  <c r="L3100" i="4"/>
  <c r="L3099" i="4"/>
  <c r="L3098" i="4"/>
  <c r="L3097" i="4"/>
  <c r="L3096" i="4"/>
  <c r="L3095" i="4"/>
  <c r="L3094" i="4"/>
  <c r="L3093" i="4"/>
  <c r="L3092" i="4"/>
  <c r="L3091" i="4"/>
  <c r="L3090" i="4"/>
  <c r="L3089" i="4"/>
  <c r="L3088" i="4"/>
  <c r="L3087" i="4"/>
  <c r="L3086" i="4"/>
  <c r="L3085" i="4"/>
  <c r="L3084" i="4"/>
  <c r="L3083" i="4"/>
  <c r="L3082" i="4"/>
  <c r="L3081" i="4"/>
  <c r="L3080" i="4"/>
  <c r="L3079" i="4"/>
  <c r="L3078" i="4"/>
  <c r="L3077" i="4"/>
  <c r="L3076" i="4"/>
  <c r="L3075" i="4"/>
  <c r="L3074" i="4"/>
  <c r="L3073" i="4"/>
  <c r="L3072" i="4"/>
  <c r="L3071" i="4"/>
  <c r="L3070" i="4"/>
  <c r="L3069" i="4"/>
  <c r="L3068" i="4"/>
  <c r="L3067" i="4"/>
  <c r="L3066" i="4"/>
  <c r="L3065" i="4"/>
  <c r="L3064" i="4"/>
  <c r="L3063" i="4"/>
  <c r="L3062" i="4"/>
  <c r="L3061" i="4"/>
  <c r="L3060" i="4"/>
  <c r="L3059" i="4"/>
  <c r="L3058" i="4"/>
  <c r="L3057" i="4"/>
  <c r="L3056" i="4"/>
  <c r="L3055" i="4"/>
  <c r="L3054" i="4"/>
  <c r="L3053" i="4"/>
  <c r="L3052" i="4"/>
  <c r="L3051" i="4"/>
  <c r="L3050" i="4"/>
  <c r="L3049" i="4"/>
  <c r="L3048" i="4"/>
  <c r="L3047" i="4"/>
  <c r="L3046" i="4"/>
  <c r="L3045" i="4"/>
  <c r="L3044" i="4"/>
  <c r="L3043" i="4"/>
  <c r="L3042" i="4"/>
  <c r="L3041" i="4"/>
  <c r="L3040" i="4"/>
  <c r="L3039" i="4"/>
  <c r="L3038" i="4"/>
  <c r="L3037" i="4"/>
  <c r="L3036" i="4"/>
  <c r="L3035" i="4"/>
  <c r="L3034" i="4"/>
  <c r="L3033" i="4"/>
  <c r="L3032" i="4"/>
  <c r="L3031" i="4"/>
  <c r="L3030" i="4"/>
  <c r="L3029" i="4"/>
  <c r="L3028" i="4"/>
  <c r="L3027" i="4"/>
  <c r="L3026" i="4"/>
  <c r="L3025" i="4"/>
  <c r="L3024" i="4"/>
  <c r="L3023" i="4"/>
  <c r="L3022" i="4"/>
  <c r="L3021" i="4"/>
  <c r="L3020" i="4"/>
  <c r="L3019" i="4"/>
  <c r="L3018" i="4"/>
  <c r="L3017" i="4"/>
  <c r="L3016" i="4"/>
  <c r="L3015" i="4"/>
  <c r="L3014" i="4"/>
  <c r="L3013" i="4"/>
  <c r="L3012" i="4"/>
  <c r="L3011" i="4"/>
  <c r="L3010" i="4"/>
  <c r="L3009" i="4"/>
  <c r="L3008" i="4"/>
  <c r="L3007" i="4"/>
  <c r="L3006" i="4"/>
  <c r="L3005" i="4"/>
  <c r="L3004" i="4"/>
  <c r="L3003" i="4"/>
  <c r="L3002" i="4"/>
  <c r="L3001" i="4"/>
  <c r="L3000" i="4"/>
  <c r="L2999" i="4"/>
  <c r="L2998" i="4"/>
  <c r="L2997" i="4"/>
  <c r="L2996" i="4"/>
  <c r="L2995" i="4"/>
  <c r="L2994" i="4"/>
  <c r="L2993" i="4"/>
  <c r="L2992" i="4"/>
  <c r="L2991" i="4"/>
  <c r="L2990" i="4"/>
  <c r="L2989" i="4"/>
  <c r="L2988" i="4"/>
  <c r="L2987" i="4"/>
  <c r="L2986" i="4"/>
  <c r="L2985" i="4"/>
  <c r="L2984" i="4"/>
  <c r="L2983" i="4"/>
  <c r="L2982" i="4"/>
  <c r="L2981" i="4"/>
  <c r="L2980" i="4"/>
  <c r="L2979" i="4"/>
  <c r="L2978" i="4"/>
  <c r="L2977" i="4"/>
  <c r="L2976" i="4"/>
  <c r="L2975" i="4"/>
  <c r="L2974" i="4"/>
  <c r="L2973" i="4"/>
  <c r="L2972" i="4"/>
  <c r="L2971" i="4"/>
  <c r="L2970" i="4"/>
  <c r="L2969" i="4"/>
  <c r="L2968" i="4"/>
  <c r="L2967" i="4"/>
  <c r="L2966" i="4"/>
  <c r="L2965" i="4"/>
  <c r="L2964" i="4"/>
  <c r="L2963" i="4"/>
  <c r="L2962" i="4"/>
  <c r="L2961" i="4"/>
  <c r="L2960" i="4"/>
  <c r="L2959" i="4"/>
  <c r="L2958" i="4"/>
  <c r="L2957" i="4"/>
  <c r="L2956" i="4"/>
  <c r="L2955" i="4"/>
  <c r="L2954" i="4"/>
  <c r="L2953" i="4"/>
  <c r="L2952" i="4"/>
  <c r="L2951" i="4"/>
  <c r="L2950" i="4"/>
  <c r="L2949" i="4"/>
  <c r="L2948" i="4"/>
  <c r="L2947" i="4"/>
  <c r="L2946" i="4"/>
  <c r="L2945" i="4"/>
  <c r="L2944" i="4"/>
  <c r="L2943" i="4"/>
  <c r="L2942" i="4"/>
  <c r="L2941" i="4"/>
  <c r="L2940" i="4"/>
  <c r="L2939" i="4"/>
  <c r="L2938" i="4"/>
  <c r="L2937" i="4"/>
  <c r="L2936" i="4"/>
  <c r="L2935" i="4"/>
  <c r="L2934" i="4"/>
  <c r="L2933" i="4"/>
  <c r="L2932" i="4"/>
  <c r="L2931" i="4"/>
  <c r="L2930" i="4"/>
  <c r="L2929" i="4"/>
  <c r="L2928" i="4"/>
  <c r="L2927" i="4"/>
  <c r="L2926" i="4"/>
  <c r="L2925" i="4"/>
  <c r="L2924" i="4"/>
  <c r="L2923" i="4"/>
  <c r="L2922" i="4"/>
  <c r="L2921" i="4"/>
  <c r="L2920" i="4"/>
  <c r="L2919" i="4"/>
  <c r="L2918" i="4"/>
  <c r="L2917" i="4"/>
  <c r="L2916" i="4"/>
  <c r="L2915" i="4"/>
  <c r="L2914" i="4"/>
  <c r="L2913" i="4"/>
  <c r="L2912" i="4"/>
  <c r="L2911" i="4"/>
  <c r="L2910" i="4"/>
  <c r="L2909" i="4"/>
  <c r="L2908" i="4"/>
  <c r="L2907" i="4"/>
  <c r="L2906" i="4"/>
  <c r="L2863" i="4"/>
  <c r="L2862" i="4"/>
  <c r="L2861" i="4"/>
  <c r="L2860" i="4"/>
  <c r="L2859" i="4"/>
  <c r="L2858" i="4"/>
  <c r="L2857" i="4"/>
  <c r="L2856" i="4"/>
  <c r="L2855" i="4"/>
  <c r="L2854" i="4"/>
  <c r="L2853" i="4"/>
  <c r="L2852" i="4"/>
  <c r="L2851" i="4"/>
  <c r="L2850" i="4"/>
  <c r="L2849" i="4"/>
  <c r="L2848" i="4"/>
  <c r="L2847" i="4"/>
  <c r="L2846" i="4"/>
  <c r="L2845" i="4"/>
  <c r="L2844" i="4"/>
  <c r="L2843" i="4"/>
  <c r="L2842" i="4"/>
  <c r="L2841" i="4"/>
  <c r="L2840" i="4"/>
  <c r="L2839" i="4"/>
  <c r="L2838" i="4"/>
  <c r="L2837" i="4"/>
  <c r="L2836" i="4"/>
  <c r="L2835" i="4"/>
  <c r="L2834" i="4"/>
  <c r="L2833" i="4"/>
  <c r="L2832" i="4"/>
  <c r="L2831" i="4"/>
  <c r="L2830" i="4"/>
  <c r="L2829" i="4"/>
  <c r="L2828" i="4"/>
  <c r="L2827" i="4"/>
  <c r="L2826" i="4"/>
  <c r="L2825" i="4"/>
  <c r="L2824" i="4"/>
  <c r="L2823" i="4"/>
  <c r="L2822" i="4"/>
  <c r="L2821" i="4"/>
  <c r="L2820" i="4"/>
  <c r="L2819" i="4"/>
  <c r="L2818" i="4"/>
  <c r="L2817" i="4"/>
  <c r="L2816" i="4"/>
  <c r="L2815" i="4"/>
  <c r="L2814" i="4"/>
  <c r="L2813" i="4"/>
  <c r="L2812" i="4"/>
  <c r="L2811" i="4"/>
  <c r="L2810" i="4"/>
  <c r="L2809" i="4"/>
  <c r="L2808" i="4"/>
  <c r="L2807" i="4"/>
  <c r="L2806" i="4"/>
  <c r="L2805" i="4"/>
  <c r="L2804" i="4"/>
  <c r="L2803" i="4"/>
  <c r="L2802" i="4"/>
  <c r="L2801" i="4"/>
  <c r="L2800" i="4"/>
  <c r="L2799" i="4"/>
  <c r="L2798" i="4"/>
  <c r="L2797" i="4"/>
  <c r="L2796" i="4"/>
  <c r="L2795" i="4"/>
  <c r="L2794" i="4"/>
  <c r="L2793" i="4"/>
  <c r="L2792" i="4"/>
  <c r="L2791" i="4"/>
  <c r="L2790" i="4"/>
  <c r="L2789" i="4"/>
  <c r="L2788" i="4"/>
  <c r="L2787" i="4"/>
  <c r="L2786" i="4"/>
  <c r="L2785" i="4"/>
  <c r="L2784" i="4"/>
  <c r="L2783" i="4"/>
  <c r="L2782" i="4"/>
  <c r="L2781" i="4"/>
  <c r="L2780" i="4"/>
  <c r="L2779" i="4"/>
  <c r="L2778" i="4"/>
  <c r="L2777" i="4"/>
  <c r="L2776" i="4"/>
  <c r="L2775" i="4"/>
  <c r="L2774" i="4"/>
  <c r="L2773" i="4"/>
  <c r="L2772" i="4"/>
  <c r="L2771" i="4"/>
  <c r="L2770" i="4"/>
  <c r="L2769" i="4"/>
  <c r="L2768" i="4"/>
  <c r="L2767" i="4"/>
  <c r="L2766" i="4"/>
  <c r="L2765" i="4"/>
  <c r="L2764" i="4"/>
  <c r="L2763" i="4"/>
  <c r="L2762" i="4"/>
  <c r="L2761" i="4"/>
  <c r="L2760" i="4"/>
  <c r="L2759" i="4"/>
  <c r="L2758" i="4"/>
  <c r="L2757" i="4"/>
  <c r="L2756" i="4"/>
  <c r="L2755" i="4"/>
  <c r="L2754" i="4"/>
  <c r="L2753" i="4"/>
  <c r="L2752" i="4"/>
  <c r="L2751" i="4"/>
  <c r="L2750" i="4"/>
  <c r="L2749" i="4"/>
  <c r="L2748" i="4"/>
  <c r="L2747" i="4"/>
  <c r="L2746" i="4"/>
  <c r="L2745" i="4"/>
  <c r="L2744" i="4"/>
  <c r="L2743" i="4"/>
  <c r="L2742" i="4"/>
  <c r="L2741" i="4"/>
  <c r="L2740" i="4"/>
  <c r="L2739" i="4"/>
  <c r="L2738" i="4"/>
  <c r="L2737" i="4"/>
  <c r="L2736" i="4"/>
  <c r="L2735" i="4"/>
  <c r="L2734" i="4"/>
  <c r="L2733" i="4"/>
  <c r="L2732" i="4"/>
  <c r="L2731" i="4"/>
  <c r="L2730" i="4"/>
  <c r="L2729" i="4"/>
  <c r="L2728" i="4"/>
  <c r="L2727" i="4"/>
  <c r="L2726" i="4"/>
  <c r="L2725" i="4"/>
  <c r="L2724" i="4"/>
  <c r="L2723" i="4"/>
  <c r="L2722" i="4"/>
  <c r="L2721" i="4"/>
  <c r="L2720" i="4"/>
  <c r="L2719" i="4"/>
  <c r="L2718" i="4"/>
  <c r="L2717" i="4"/>
  <c r="L2716" i="4"/>
  <c r="L2715" i="4"/>
  <c r="L2714" i="4"/>
  <c r="L2713" i="4"/>
  <c r="L2712" i="4"/>
  <c r="L2711" i="4"/>
  <c r="L2710" i="4"/>
  <c r="L2709" i="4"/>
  <c r="L2708" i="4"/>
  <c r="L2707" i="4"/>
  <c r="L2706" i="4"/>
  <c r="L2705" i="4"/>
  <c r="L2704" i="4"/>
  <c r="L2703" i="4"/>
  <c r="L2702" i="4"/>
  <c r="L2701" i="4"/>
  <c r="L2700" i="4"/>
  <c r="L2699" i="4"/>
  <c r="L2698" i="4"/>
  <c r="L2697" i="4"/>
  <c r="L2696" i="4"/>
  <c r="L2695" i="4"/>
  <c r="L2694" i="4"/>
  <c r="L2693" i="4"/>
  <c r="L2692" i="4"/>
  <c r="L2691" i="4"/>
  <c r="L2690" i="4"/>
  <c r="L2689" i="4"/>
  <c r="L2688" i="4"/>
  <c r="L2687" i="4"/>
  <c r="L2686" i="4"/>
  <c r="L2685" i="4"/>
  <c r="L2684" i="4"/>
  <c r="L2683" i="4"/>
  <c r="L2682" i="4"/>
  <c r="L2681" i="4"/>
  <c r="L2680" i="4"/>
  <c r="L2679" i="4"/>
  <c r="L2678" i="4"/>
  <c r="L2677" i="4"/>
  <c r="L2676" i="4"/>
  <c r="L2675" i="4"/>
  <c r="L2674" i="4"/>
  <c r="L2673" i="4"/>
  <c r="L2672" i="4"/>
  <c r="L2671" i="4"/>
  <c r="L2670" i="4"/>
  <c r="L2669" i="4"/>
  <c r="L2668" i="4"/>
  <c r="L2667" i="4"/>
  <c r="L2666" i="4"/>
  <c r="L2665" i="4"/>
  <c r="L2664" i="4"/>
  <c r="L2663" i="4"/>
  <c r="L2662" i="4"/>
  <c r="L2661" i="4"/>
  <c r="L2660" i="4"/>
  <c r="L2659" i="4"/>
  <c r="L2658" i="4"/>
  <c r="L2657" i="4"/>
  <c r="L2656" i="4"/>
  <c r="L2655" i="4"/>
  <c r="L2654" i="4"/>
  <c r="L2653" i="4"/>
  <c r="L2652" i="4"/>
  <c r="L2651" i="4"/>
  <c r="L2650" i="4"/>
  <c r="L2649" i="4"/>
  <c r="L2648" i="4"/>
  <c r="L2647" i="4"/>
  <c r="L2646" i="4"/>
  <c r="L2645" i="4"/>
  <c r="L2644" i="4"/>
  <c r="L2643" i="4"/>
  <c r="L2642" i="4"/>
  <c r="L2641" i="4"/>
  <c r="L2640" i="4"/>
  <c r="L2639" i="4"/>
  <c r="L2638" i="4"/>
  <c r="L2637" i="4"/>
  <c r="L2636" i="4"/>
  <c r="L2635" i="4"/>
  <c r="L2634" i="4"/>
  <c r="L2633" i="4"/>
  <c r="L2632" i="4"/>
  <c r="L2631" i="4"/>
  <c r="L2630" i="4"/>
  <c r="L2629" i="4"/>
  <c r="L2628" i="4"/>
  <c r="L2627" i="4"/>
  <c r="L2626" i="4"/>
  <c r="L2625" i="4"/>
  <c r="L2624" i="4"/>
  <c r="L2623" i="4"/>
  <c r="L2622" i="4"/>
  <c r="L2621" i="4"/>
  <c r="L2620" i="4"/>
  <c r="L2619" i="4"/>
  <c r="L2618" i="4"/>
  <c r="L2617" i="4"/>
  <c r="L2616" i="4"/>
  <c r="L2615" i="4"/>
  <c r="L2614" i="4"/>
  <c r="L2613" i="4"/>
  <c r="L2612" i="4"/>
  <c r="L2611" i="4"/>
  <c r="L2610" i="4"/>
  <c r="L2609" i="4"/>
  <c r="L2608" i="4"/>
  <c r="L2607" i="4"/>
  <c r="L2606" i="4"/>
  <c r="L2605" i="4"/>
  <c r="L2604" i="4"/>
  <c r="L2603" i="4"/>
  <c r="L2602" i="4"/>
  <c r="L2601" i="4"/>
  <c r="L2600" i="4"/>
  <c r="L2599" i="4"/>
  <c r="L2598" i="4"/>
  <c r="L2597" i="4"/>
  <c r="L2596" i="4"/>
  <c r="L2595" i="4"/>
  <c r="L2594" i="4"/>
  <c r="L2593" i="4"/>
  <c r="L2592" i="4"/>
  <c r="L2591" i="4"/>
  <c r="L2590" i="4"/>
  <c r="L2589" i="4"/>
  <c r="L2588" i="4"/>
  <c r="L2587" i="4"/>
  <c r="L2586" i="4"/>
  <c r="L2585" i="4"/>
  <c r="L2584" i="4"/>
  <c r="L2583" i="4"/>
  <c r="L2582" i="4"/>
  <c r="L2581" i="4"/>
  <c r="L2580" i="4"/>
  <c r="L2579" i="4"/>
  <c r="L2578" i="4"/>
  <c r="L2577" i="4"/>
  <c r="L2576" i="4"/>
  <c r="L2575" i="4"/>
  <c r="L2574" i="4"/>
  <c r="L2573" i="4"/>
  <c r="L2572" i="4"/>
  <c r="L2571" i="4"/>
  <c r="L2570" i="4"/>
  <c r="L2569" i="4"/>
  <c r="L2568" i="4"/>
  <c r="L2567" i="4"/>
  <c r="L2566" i="4"/>
  <c r="L2565" i="4"/>
  <c r="L2564" i="4"/>
  <c r="L2563" i="4"/>
  <c r="L2562" i="4"/>
  <c r="L2561" i="4"/>
  <c r="L2560" i="4"/>
  <c r="L2559" i="4"/>
  <c r="L2558" i="4"/>
  <c r="L2557" i="4"/>
  <c r="L2556" i="4"/>
  <c r="L2555" i="4"/>
  <c r="L2554" i="4"/>
  <c r="L2553" i="4"/>
  <c r="L2552" i="4"/>
  <c r="L2551" i="4"/>
  <c r="L2550" i="4"/>
  <c r="L2549" i="4"/>
  <c r="L2548" i="4"/>
  <c r="L2547" i="4"/>
  <c r="L2546" i="4"/>
  <c r="L2545" i="4"/>
  <c r="L2544" i="4"/>
  <c r="L2543" i="4"/>
  <c r="L2542" i="4"/>
  <c r="L2541" i="4"/>
  <c r="L2540" i="4"/>
  <c r="L2539" i="4"/>
  <c r="L2538" i="4"/>
  <c r="L2537" i="4"/>
  <c r="L2536" i="4"/>
  <c r="L2535" i="4"/>
  <c r="L2534" i="4"/>
  <c r="L2533" i="4"/>
  <c r="L2532" i="4"/>
  <c r="L2531" i="4"/>
  <c r="L2530" i="4"/>
  <c r="L2529" i="4"/>
  <c r="L2528" i="4"/>
  <c r="L2527" i="4"/>
  <c r="L2526" i="4"/>
  <c r="L2525" i="4"/>
  <c r="L2524" i="4"/>
  <c r="L2523" i="4"/>
  <c r="L2522" i="4"/>
  <c r="L2521" i="4"/>
  <c r="L2520" i="4"/>
  <c r="L2519" i="4"/>
  <c r="L2518" i="4"/>
  <c r="L2517" i="4"/>
  <c r="L2516" i="4"/>
  <c r="L2515" i="4"/>
  <c r="L2514" i="4"/>
  <c r="L2513" i="4"/>
  <c r="L2512" i="4"/>
  <c r="L2511" i="4"/>
  <c r="L2510" i="4"/>
  <c r="L2509" i="4"/>
  <c r="L2508" i="4"/>
  <c r="L2507" i="4"/>
  <c r="L2506" i="4"/>
  <c r="L2505" i="4"/>
  <c r="L2504" i="4"/>
  <c r="L2503" i="4"/>
  <c r="L2502" i="4"/>
  <c r="L2501" i="4"/>
  <c r="L2500" i="4"/>
  <c r="L2499" i="4"/>
  <c r="L2498" i="4"/>
  <c r="L2497" i="4"/>
  <c r="L2496" i="4"/>
  <c r="L2495" i="4"/>
  <c r="L2494" i="4"/>
  <c r="L2493" i="4"/>
  <c r="L2492" i="4"/>
  <c r="L2491" i="4"/>
  <c r="L2490" i="4"/>
  <c r="L2489" i="4"/>
  <c r="L2488" i="4"/>
  <c r="L2487" i="4"/>
  <c r="L2486" i="4"/>
  <c r="L2485" i="4"/>
  <c r="L2484" i="4"/>
  <c r="L2483" i="4"/>
  <c r="L2482" i="4"/>
  <c r="L2481" i="4"/>
  <c r="L2480" i="4"/>
  <c r="L2479" i="4"/>
  <c r="L2478" i="4"/>
  <c r="L2477" i="4"/>
  <c r="L2476" i="4"/>
  <c r="L2475" i="4"/>
  <c r="L2474" i="4"/>
  <c r="L2473" i="4"/>
  <c r="L2472" i="4"/>
  <c r="L2471" i="4"/>
  <c r="L2470" i="4"/>
  <c r="L2469" i="4"/>
  <c r="L2468" i="4"/>
  <c r="L2467" i="4"/>
  <c r="L2466" i="4"/>
  <c r="L2465" i="4"/>
  <c r="L2464" i="4"/>
  <c r="L2463" i="4"/>
  <c r="L2462" i="4"/>
  <c r="L2461" i="4"/>
  <c r="L2460" i="4"/>
  <c r="L2459" i="4"/>
  <c r="L2458" i="4"/>
  <c r="L2457" i="4"/>
  <c r="L2456" i="4"/>
  <c r="L2455" i="4"/>
  <c r="L2454" i="4"/>
  <c r="L2453" i="4"/>
  <c r="L2452" i="4"/>
  <c r="L2451" i="4"/>
  <c r="L2450" i="4"/>
  <c r="L2449" i="4"/>
  <c r="L2448" i="4"/>
  <c r="L2447" i="4"/>
  <c r="L2446" i="4"/>
  <c r="L2445" i="4"/>
  <c r="L2444" i="4"/>
  <c r="L2443" i="4"/>
  <c r="L2442" i="4"/>
  <c r="L2441" i="4"/>
  <c r="L2440" i="4"/>
  <c r="L2439" i="4"/>
  <c r="L2438" i="4"/>
  <c r="L2437" i="4"/>
  <c r="L2436" i="4"/>
  <c r="L2435" i="4"/>
  <c r="L2434" i="4"/>
  <c r="L2433" i="4"/>
  <c r="L2432" i="4"/>
  <c r="L2431" i="4"/>
  <c r="L2430" i="4"/>
  <c r="L2429" i="4"/>
  <c r="L2428" i="4"/>
  <c r="L2427" i="4"/>
  <c r="L2426" i="4"/>
  <c r="L2425" i="4"/>
  <c r="L2424" i="4"/>
  <c r="L2423" i="4"/>
  <c r="L2422" i="4"/>
  <c r="L2421" i="4"/>
  <c r="L2420" i="4"/>
  <c r="L2419" i="4"/>
  <c r="L2418" i="4"/>
  <c r="L2417" i="4"/>
  <c r="L2416" i="4"/>
  <c r="L2415" i="4"/>
  <c r="L2414" i="4"/>
  <c r="L2413" i="4"/>
  <c r="L2412" i="4"/>
  <c r="L2411" i="4"/>
  <c r="L2410" i="4"/>
  <c r="L2409" i="4"/>
  <c r="L2408" i="4"/>
  <c r="L2407" i="4"/>
  <c r="L2406" i="4"/>
  <c r="L2405" i="4"/>
  <c r="L2404" i="4"/>
  <c r="L2403" i="4"/>
  <c r="L2402" i="4"/>
  <c r="L2401" i="4"/>
  <c r="L2400" i="4"/>
  <c r="L2399" i="4"/>
  <c r="L2398" i="4"/>
  <c r="L2397" i="4"/>
  <c r="L2396" i="4"/>
  <c r="L2395" i="4"/>
  <c r="L2394" i="4"/>
  <c r="L2393" i="4"/>
  <c r="L2392" i="4"/>
  <c r="L2391" i="4"/>
  <c r="L2390" i="4"/>
  <c r="L2389" i="4"/>
  <c r="L2388" i="4"/>
  <c r="L2387" i="4"/>
  <c r="L2386" i="4"/>
  <c r="L2385" i="4"/>
  <c r="L2384" i="4"/>
  <c r="L2383" i="4"/>
  <c r="L2382" i="4"/>
  <c r="L2381" i="4"/>
  <c r="L2380" i="4"/>
  <c r="L2379" i="4"/>
  <c r="L2378" i="4"/>
  <c r="L2377" i="4"/>
  <c r="L2376" i="4"/>
  <c r="L2375" i="4"/>
  <c r="L2374" i="4"/>
  <c r="L2373" i="4"/>
  <c r="L2372" i="4"/>
  <c r="L2371" i="4"/>
  <c r="L2370" i="4"/>
  <c r="L2369" i="4"/>
  <c r="L2368" i="4"/>
  <c r="L2367" i="4"/>
  <c r="L2366" i="4"/>
  <c r="L2365" i="4"/>
  <c r="L2364" i="4"/>
  <c r="L2363" i="4"/>
  <c r="L2362" i="4"/>
  <c r="L2361" i="4"/>
  <c r="L2360" i="4"/>
  <c r="L2359" i="4"/>
  <c r="L2358" i="4"/>
  <c r="L2357" i="4"/>
  <c r="L2356" i="4"/>
  <c r="L2355" i="4"/>
  <c r="L2354" i="4"/>
  <c r="L2353" i="4"/>
  <c r="L2352" i="4"/>
  <c r="L2351" i="4"/>
  <c r="L2350" i="4"/>
  <c r="L2349" i="4"/>
  <c r="L2348" i="4"/>
  <c r="L2347" i="4"/>
  <c r="L2346" i="4"/>
  <c r="L2345" i="4"/>
  <c r="L2344" i="4"/>
  <c r="L2343" i="4"/>
  <c r="L2342" i="4"/>
  <c r="L2341" i="4"/>
  <c r="L2340" i="4"/>
  <c r="L2339" i="4"/>
  <c r="L2338" i="4"/>
  <c r="L2337" i="4"/>
  <c r="L2336" i="4"/>
  <c r="L2335" i="4"/>
  <c r="L2334" i="4"/>
  <c r="L2333" i="4"/>
  <c r="L2332" i="4"/>
  <c r="L2331" i="4"/>
  <c r="L2330" i="4"/>
  <c r="L2329" i="4"/>
  <c r="L2328" i="4"/>
  <c r="L2327" i="4"/>
  <c r="L2326" i="4"/>
  <c r="L2325" i="4"/>
  <c r="L2324" i="4"/>
  <c r="L2323" i="4"/>
  <c r="L2322" i="4"/>
  <c r="L2321" i="4"/>
  <c r="L2320" i="4"/>
  <c r="L2319" i="4"/>
  <c r="L2318" i="4"/>
  <c r="L2317" i="4"/>
  <c r="L2316" i="4"/>
  <c r="L2315" i="4"/>
  <c r="L2314" i="4"/>
  <c r="L2313" i="4"/>
  <c r="L2312" i="4"/>
  <c r="L2311" i="4"/>
  <c r="L2310" i="4"/>
  <c r="L2309" i="4"/>
  <c r="L2308" i="4"/>
  <c r="L2307" i="4"/>
  <c r="L2306" i="4"/>
  <c r="L2305" i="4"/>
  <c r="L2304" i="4"/>
  <c r="L2303" i="4"/>
  <c r="L2302" i="4"/>
  <c r="L2301" i="4"/>
  <c r="L2300" i="4"/>
  <c r="L2299" i="4"/>
  <c r="L2298" i="4"/>
  <c r="L2297" i="4"/>
  <c r="L2296" i="4"/>
  <c r="L2295" i="4"/>
  <c r="L2294" i="4"/>
  <c r="L2293" i="4"/>
  <c r="L2292" i="4"/>
  <c r="L2291" i="4"/>
  <c r="L2290" i="4"/>
  <c r="L2289" i="4"/>
  <c r="L2288" i="4"/>
  <c r="L2287" i="4"/>
  <c r="L2286" i="4"/>
  <c r="L2285" i="4"/>
  <c r="L2284" i="4"/>
  <c r="L2283" i="4"/>
  <c r="L2282" i="4"/>
  <c r="L2281" i="4"/>
  <c r="L2280" i="4"/>
  <c r="L2279" i="4"/>
  <c r="L2278" i="4"/>
  <c r="L2277" i="4"/>
  <c r="L2276" i="4"/>
  <c r="L2275" i="4"/>
  <c r="L2274" i="4"/>
  <c r="L2273" i="4"/>
  <c r="L2272" i="4"/>
  <c r="L2271" i="4"/>
  <c r="L2270" i="4"/>
  <c r="L2269" i="4"/>
  <c r="L2268" i="4"/>
  <c r="L2267" i="4"/>
  <c r="L2266" i="4"/>
  <c r="L2265" i="4"/>
  <c r="L2264" i="4"/>
  <c r="L2263" i="4"/>
  <c r="L2262" i="4"/>
  <c r="L2261" i="4"/>
  <c r="L2260" i="4"/>
  <c r="L2259" i="4"/>
  <c r="L2258" i="4"/>
  <c r="L2257" i="4"/>
  <c r="L2256" i="4"/>
  <c r="L2255" i="4"/>
  <c r="L2254" i="4"/>
  <c r="L2253" i="4"/>
  <c r="L2252" i="4"/>
  <c r="L2251" i="4"/>
  <c r="L2250" i="4"/>
  <c r="L2249" i="4"/>
  <c r="L2248" i="4"/>
  <c r="L2247" i="4"/>
  <c r="L2246" i="4"/>
  <c r="L2245" i="4"/>
  <c r="L2244" i="4"/>
  <c r="L2243" i="4"/>
  <c r="L2242" i="4"/>
  <c r="L2241" i="4"/>
  <c r="L2240" i="4"/>
  <c r="L2239" i="4"/>
  <c r="L2238" i="4"/>
  <c r="L2237" i="4"/>
  <c r="L2236" i="4"/>
  <c r="L2235" i="4"/>
  <c r="L2234" i="4"/>
  <c r="L2233" i="4"/>
  <c r="L2232" i="4"/>
  <c r="L2231" i="4"/>
  <c r="L2230" i="4"/>
  <c r="L2229" i="4"/>
  <c r="L2228" i="4"/>
  <c r="L2227" i="4"/>
  <c r="L2226" i="4"/>
  <c r="L2225" i="4"/>
  <c r="L2224" i="4"/>
  <c r="L2223" i="4"/>
  <c r="L2222" i="4"/>
  <c r="L2221" i="4"/>
  <c r="L2220" i="4"/>
  <c r="L2219" i="4"/>
  <c r="L2218" i="4"/>
  <c r="L2217" i="4"/>
  <c r="L2216" i="4"/>
  <c r="L2215" i="4"/>
  <c r="L2214" i="4"/>
  <c r="L2213" i="4"/>
  <c r="L2212" i="4"/>
  <c r="L2211" i="4"/>
  <c r="L2210" i="4"/>
  <c r="L2209" i="4"/>
  <c r="L2208" i="4"/>
  <c r="L2207" i="4"/>
  <c r="L2206" i="4"/>
  <c r="L2205" i="4"/>
  <c r="L2204" i="4"/>
  <c r="L2203" i="4"/>
  <c r="L2202" i="4"/>
  <c r="L2201" i="4"/>
  <c r="L2200" i="4"/>
  <c r="L2199" i="4"/>
  <c r="L2198" i="4"/>
  <c r="L2197" i="4"/>
  <c r="L2196" i="4"/>
  <c r="L2195" i="4"/>
  <c r="L2194" i="4"/>
  <c r="L2193" i="4"/>
  <c r="L2192" i="4"/>
  <c r="L2191" i="4"/>
  <c r="L2190" i="4"/>
  <c r="L2189" i="4"/>
  <c r="L2188" i="4"/>
  <c r="L2187" i="4"/>
  <c r="L2186" i="4"/>
  <c r="L2185" i="4"/>
  <c r="L2184" i="4"/>
  <c r="L2183" i="4"/>
  <c r="L2182" i="4"/>
  <c r="L2181" i="4"/>
  <c r="L2180" i="4"/>
  <c r="L2179" i="4"/>
  <c r="L2178" i="4"/>
  <c r="L2177" i="4"/>
  <c r="L2176" i="4"/>
  <c r="L2175" i="4"/>
  <c r="L2174" i="4"/>
  <c r="L2173" i="4"/>
  <c r="L2172" i="4"/>
  <c r="L2171" i="4"/>
  <c r="L2170" i="4"/>
  <c r="L2169" i="4"/>
  <c r="L2168" i="4"/>
  <c r="L2167" i="4"/>
  <c r="L2166" i="4"/>
  <c r="L2165" i="4"/>
  <c r="L2164" i="4"/>
  <c r="L2163" i="4"/>
  <c r="L2162" i="4"/>
  <c r="L2161" i="4"/>
  <c r="L2160" i="4"/>
  <c r="L2159" i="4"/>
  <c r="L2158" i="4"/>
  <c r="L2157" i="4"/>
  <c r="L2156" i="4"/>
  <c r="L2155" i="4"/>
  <c r="L2154" i="4"/>
  <c r="L2153" i="4"/>
  <c r="L2152" i="4"/>
  <c r="L2151" i="4"/>
  <c r="L2150" i="4"/>
  <c r="L2149" i="4"/>
  <c r="L2148" i="4"/>
  <c r="L2147" i="4"/>
  <c r="L2146" i="4"/>
  <c r="L2145" i="4"/>
  <c r="L2144" i="4"/>
  <c r="L2143" i="4"/>
  <c r="L2142" i="4"/>
  <c r="L2141" i="4"/>
  <c r="L2140" i="4"/>
  <c r="L2139" i="4"/>
  <c r="L2138" i="4"/>
  <c r="L2137" i="4"/>
  <c r="L2136" i="4"/>
  <c r="L2135" i="4"/>
  <c r="L2134" i="4"/>
  <c r="L2133" i="4"/>
  <c r="L2132" i="4"/>
  <c r="L2131" i="4"/>
  <c r="L2130" i="4"/>
  <c r="L2129" i="4"/>
  <c r="L2128" i="4"/>
  <c r="L2127" i="4"/>
  <c r="L2126" i="4"/>
  <c r="L2125" i="4"/>
  <c r="L2124" i="4"/>
  <c r="L2123" i="4"/>
  <c r="L2122" i="4"/>
  <c r="L2121" i="4"/>
  <c r="L2120" i="4"/>
  <c r="L2119" i="4"/>
  <c r="L2118" i="4"/>
  <c r="L2117" i="4"/>
  <c r="L2116" i="4"/>
  <c r="L2115" i="4"/>
  <c r="L2114" i="4"/>
  <c r="L2113" i="4"/>
  <c r="L2112" i="4"/>
  <c r="L2111" i="4"/>
  <c r="L2110" i="4"/>
  <c r="L2109" i="4"/>
  <c r="L2108" i="4"/>
  <c r="L2107" i="4"/>
  <c r="L2106" i="4"/>
  <c r="L2105" i="4"/>
  <c r="L2104" i="4"/>
  <c r="L2103" i="4"/>
  <c r="L2102" i="4"/>
  <c r="L2101" i="4"/>
  <c r="L2100" i="4"/>
  <c r="L2099" i="4"/>
  <c r="L2098" i="4"/>
  <c r="L2097" i="4"/>
  <c r="L2096" i="4"/>
  <c r="L2095" i="4"/>
  <c r="L2094" i="4"/>
  <c r="L2093" i="4"/>
  <c r="L2092" i="4"/>
  <c r="L2091" i="4"/>
  <c r="L2090" i="4"/>
  <c r="L2089" i="4"/>
  <c r="L2088" i="4"/>
  <c r="L2087" i="4"/>
  <c r="L2086" i="4"/>
  <c r="L2085" i="4"/>
  <c r="L2084" i="4"/>
  <c r="L2083" i="4"/>
  <c r="L2082" i="4"/>
  <c r="L2081" i="4"/>
  <c r="L2080" i="4"/>
  <c r="L2079" i="4"/>
  <c r="L2078" i="4"/>
  <c r="L2077" i="4"/>
  <c r="L2076" i="4"/>
  <c r="L2075" i="4"/>
  <c r="L2074" i="4"/>
  <c r="L2073" i="4"/>
  <c r="L2072" i="4"/>
  <c r="L2071" i="4"/>
  <c r="L2070" i="4"/>
  <c r="L2069" i="4"/>
  <c r="L2068" i="4"/>
  <c r="L2067" i="4"/>
  <c r="L2066" i="4"/>
  <c r="L2065" i="4"/>
  <c r="L2064" i="4"/>
  <c r="L2063" i="4"/>
  <c r="L2062" i="4"/>
  <c r="L2061" i="4"/>
  <c r="L2060" i="4"/>
  <c r="L2059" i="4"/>
  <c r="L2058" i="4"/>
  <c r="L2057" i="4"/>
  <c r="L2056" i="4"/>
  <c r="L2055" i="4"/>
  <c r="L2054" i="4"/>
  <c r="L2053" i="4"/>
  <c r="L2052" i="4"/>
  <c r="L2051" i="4"/>
  <c r="L2050" i="4"/>
  <c r="L2049" i="4"/>
  <c r="L2048" i="4"/>
  <c r="L2047" i="4"/>
  <c r="L2046" i="4"/>
  <c r="L2045" i="4"/>
  <c r="L2044" i="4"/>
  <c r="L2043" i="4"/>
  <c r="L2042" i="4"/>
  <c r="L2041" i="4"/>
  <c r="L2040" i="4"/>
  <c r="L2039" i="4"/>
  <c r="L2038" i="4"/>
  <c r="L2037" i="4"/>
  <c r="L2036" i="4"/>
  <c r="L2035" i="4"/>
  <c r="L2034" i="4"/>
  <c r="L2033" i="4"/>
  <c r="L2032" i="4"/>
  <c r="L2031" i="4"/>
  <c r="L2030" i="4"/>
  <c r="L2029" i="4"/>
  <c r="L2028" i="4"/>
  <c r="L2027" i="4"/>
  <c r="L2026" i="4"/>
  <c r="L2025" i="4"/>
  <c r="L2024" i="4"/>
  <c r="L2023" i="4"/>
  <c r="L2022" i="4"/>
  <c r="L2021" i="4"/>
  <c r="L2020" i="4"/>
  <c r="L2019" i="4"/>
  <c r="L2018" i="4"/>
  <c r="L2017" i="4"/>
  <c r="L2016" i="4"/>
  <c r="L2015" i="4"/>
  <c r="L2014" i="4"/>
  <c r="L2013" i="4"/>
  <c r="L2012" i="4"/>
  <c r="L2011" i="4"/>
  <c r="L2010" i="4"/>
  <c r="L2009" i="4"/>
  <c r="L2008" i="4"/>
  <c r="L2007" i="4"/>
  <c r="L2006" i="4"/>
  <c r="L2005" i="4"/>
  <c r="L2004" i="4"/>
  <c r="L2003" i="4"/>
  <c r="L2002" i="4"/>
  <c r="L2001" i="4"/>
  <c r="L2000" i="4"/>
  <c r="L1999" i="4"/>
  <c r="L1998" i="4"/>
  <c r="L1997" i="4"/>
  <c r="L1996" i="4"/>
  <c r="L1995" i="4"/>
  <c r="L1994" i="4"/>
  <c r="L1993" i="4"/>
  <c r="L1992" i="4"/>
  <c r="L1991" i="4"/>
  <c r="L1990" i="4"/>
  <c r="L1989" i="4"/>
  <c r="L1988" i="4"/>
  <c r="L1987" i="4"/>
  <c r="L1986" i="4"/>
  <c r="L1985" i="4"/>
  <c r="L1984" i="4"/>
  <c r="L1983" i="4"/>
  <c r="L1982" i="4"/>
  <c r="L1981" i="4"/>
  <c r="L1980" i="4"/>
  <c r="L1979" i="4"/>
  <c r="L1978" i="4"/>
  <c r="L1977" i="4"/>
  <c r="L1976" i="4"/>
  <c r="L1975" i="4"/>
  <c r="L1974" i="4"/>
  <c r="L1973" i="4"/>
  <c r="L1972" i="4"/>
  <c r="L1971" i="4"/>
  <c r="L1970" i="4"/>
  <c r="L1969" i="4"/>
  <c r="L1968" i="4"/>
  <c r="L1967" i="4"/>
  <c r="L1966" i="4"/>
  <c r="L1965" i="4"/>
  <c r="L1964" i="4"/>
  <c r="L1963" i="4"/>
  <c r="L1962" i="4"/>
  <c r="L1961" i="4"/>
  <c r="L1960" i="4"/>
  <c r="L1959" i="4"/>
  <c r="L1958" i="4"/>
  <c r="L1957" i="4"/>
  <c r="L1956" i="4"/>
  <c r="L1955" i="4"/>
  <c r="L1954" i="4"/>
  <c r="L1953" i="4"/>
  <c r="L1952" i="4"/>
  <c r="L1951" i="4"/>
  <c r="L1950" i="4"/>
  <c r="L1949" i="4"/>
  <c r="L1948" i="4"/>
  <c r="L1947" i="4"/>
  <c r="L1946" i="4"/>
  <c r="L1945" i="4"/>
  <c r="L1944" i="4"/>
  <c r="L1943" i="4"/>
  <c r="L1942" i="4"/>
  <c r="L1941" i="4"/>
  <c r="L1940" i="4"/>
  <c r="L1939" i="4"/>
  <c r="L1938" i="4"/>
  <c r="L1937" i="4"/>
  <c r="L1936" i="4"/>
  <c r="L1935" i="4"/>
  <c r="L1934" i="4"/>
  <c r="L1933" i="4"/>
  <c r="L1932" i="4"/>
  <c r="L1931" i="4"/>
  <c r="L1930" i="4"/>
  <c r="L1929" i="4"/>
  <c r="L1928" i="4"/>
  <c r="L1927" i="4"/>
  <c r="L1926" i="4"/>
  <c r="L1925" i="4"/>
  <c r="L1924" i="4"/>
  <c r="L1923" i="4"/>
  <c r="L1922" i="4"/>
  <c r="L1921" i="4"/>
  <c r="L1920" i="4"/>
  <c r="L1919" i="4"/>
  <c r="L1918" i="4"/>
  <c r="L1917" i="4"/>
  <c r="L1916" i="4"/>
  <c r="L1915" i="4"/>
  <c r="L1914" i="4"/>
  <c r="L1913" i="4"/>
  <c r="L1912" i="4"/>
  <c r="L1911" i="4"/>
  <c r="L1910" i="4"/>
  <c r="L1909" i="4"/>
  <c r="L1908" i="4"/>
  <c r="L1907" i="4"/>
  <c r="L1906" i="4"/>
  <c r="L1905" i="4"/>
  <c r="L1904" i="4"/>
  <c r="L1903" i="4"/>
  <c r="L1902" i="4"/>
  <c r="L1901" i="4"/>
  <c r="L1900" i="4"/>
  <c r="L1899" i="4"/>
  <c r="L1898" i="4"/>
  <c r="L1897" i="4"/>
  <c r="L1896" i="4"/>
  <c r="L1895" i="4"/>
  <c r="L1894" i="4"/>
  <c r="L1893" i="4"/>
  <c r="L1892" i="4"/>
  <c r="L1891" i="4"/>
  <c r="L1890" i="4"/>
  <c r="L1889" i="4"/>
  <c r="L1888" i="4"/>
  <c r="L1887" i="4"/>
  <c r="L1886" i="4"/>
  <c r="L1885" i="4"/>
  <c r="L1884" i="4"/>
  <c r="L1883" i="4"/>
  <c r="L1882" i="4"/>
  <c r="L1881" i="4"/>
  <c r="L1880" i="4"/>
  <c r="L1879" i="4"/>
  <c r="L1878" i="4"/>
  <c r="L1877" i="4"/>
  <c r="L1876" i="4"/>
  <c r="L1875" i="4"/>
  <c r="L1874" i="4"/>
  <c r="L1873" i="4"/>
  <c r="L1872" i="4"/>
  <c r="L1871" i="4"/>
  <c r="L1870" i="4"/>
  <c r="L1869" i="4"/>
  <c r="L1868" i="4"/>
  <c r="L1867" i="4"/>
  <c r="L1866" i="4"/>
  <c r="L1865" i="4"/>
  <c r="L1864" i="4"/>
  <c r="L1863" i="4"/>
  <c r="L1862" i="4"/>
  <c r="L1861" i="4"/>
  <c r="L1860" i="4"/>
  <c r="L1859" i="4"/>
  <c r="L1858" i="4"/>
  <c r="L1857" i="4"/>
  <c r="L1856" i="4"/>
  <c r="L1855" i="4"/>
  <c r="L1854" i="4"/>
  <c r="L1853" i="4"/>
  <c r="L1852" i="4"/>
  <c r="L1851" i="4"/>
  <c r="L1850" i="4"/>
  <c r="L1849" i="4"/>
  <c r="L1848" i="4"/>
  <c r="L1847" i="4"/>
  <c r="L1846" i="4"/>
  <c r="L1845" i="4"/>
  <c r="L1844" i="4"/>
  <c r="L1843" i="4"/>
  <c r="L1842" i="4"/>
  <c r="L1841" i="4"/>
  <c r="L1840" i="4"/>
  <c r="L1839" i="4"/>
  <c r="L1838" i="4"/>
  <c r="L1837" i="4"/>
  <c r="L1836" i="4"/>
  <c r="L1835" i="4"/>
  <c r="L1834" i="4"/>
  <c r="L1833" i="4"/>
  <c r="L1832" i="4"/>
  <c r="L1831" i="4"/>
  <c r="L1830" i="4"/>
  <c r="L1829" i="4"/>
  <c r="L1828" i="4"/>
  <c r="L1827" i="4"/>
  <c r="L1826" i="4"/>
  <c r="L1825" i="4"/>
  <c r="L1824" i="4"/>
  <c r="L1823" i="4"/>
  <c r="L1822" i="4"/>
  <c r="L1821" i="4"/>
  <c r="L1820" i="4"/>
  <c r="L1819" i="4"/>
  <c r="L1818" i="4"/>
  <c r="L1817" i="4"/>
  <c r="L1816" i="4"/>
  <c r="L1815" i="4"/>
  <c r="L1814" i="4"/>
  <c r="L1813" i="4"/>
  <c r="L1812" i="4"/>
  <c r="L1811" i="4"/>
  <c r="L1810" i="4"/>
  <c r="L1809" i="4"/>
  <c r="L1808" i="4"/>
  <c r="L1807" i="4"/>
  <c r="L1806" i="4"/>
  <c r="L1805" i="4"/>
  <c r="L1804" i="4"/>
  <c r="L1803" i="4"/>
  <c r="L1802" i="4"/>
  <c r="L1801" i="4"/>
  <c r="L1800" i="4"/>
  <c r="L1799" i="4"/>
  <c r="L1798" i="4"/>
  <c r="L1797" i="4"/>
  <c r="L1796" i="4"/>
  <c r="L1795" i="4"/>
  <c r="L1794" i="4"/>
  <c r="L1793" i="4"/>
  <c r="L1792" i="4"/>
  <c r="L1791" i="4"/>
  <c r="L1790" i="4"/>
  <c r="L1789" i="4"/>
  <c r="L1788" i="4"/>
  <c r="L1787" i="4"/>
  <c r="L1786" i="4"/>
  <c r="L1785" i="4"/>
  <c r="L1784" i="4"/>
  <c r="L1783" i="4"/>
  <c r="L1782" i="4"/>
  <c r="L1781" i="4"/>
  <c r="L1780" i="4"/>
  <c r="L1779" i="4"/>
  <c r="L1778" i="4"/>
  <c r="L1777" i="4"/>
  <c r="L1776" i="4"/>
  <c r="L1775" i="4"/>
  <c r="L1774" i="4"/>
  <c r="L1773" i="4"/>
  <c r="L1772" i="4"/>
  <c r="L1771" i="4"/>
  <c r="L1770" i="4"/>
  <c r="L1769" i="4"/>
  <c r="L1768" i="4"/>
  <c r="L1767" i="4"/>
  <c r="L1766" i="4"/>
  <c r="L1765" i="4"/>
  <c r="L1764" i="4"/>
  <c r="L1763" i="4"/>
  <c r="L1762" i="4"/>
  <c r="L1761" i="4"/>
  <c r="L1760" i="4"/>
  <c r="L1759" i="4"/>
  <c r="L1758" i="4"/>
  <c r="L1757" i="4"/>
  <c r="L1756" i="4"/>
  <c r="L1755" i="4"/>
  <c r="L1754" i="4"/>
  <c r="L1753" i="4"/>
  <c r="L1752" i="4"/>
  <c r="L1751" i="4"/>
  <c r="L1750" i="4"/>
  <c r="L1749" i="4"/>
  <c r="L1748" i="4"/>
  <c r="L1747" i="4"/>
  <c r="L1746" i="4"/>
  <c r="L1745" i="4"/>
  <c r="L1744" i="4"/>
  <c r="L1743" i="4"/>
  <c r="L1742" i="4"/>
  <c r="L1741" i="4"/>
  <c r="L1740" i="4"/>
  <c r="L1739" i="4"/>
  <c r="L1738" i="4"/>
  <c r="L1737" i="4"/>
  <c r="L1736" i="4"/>
  <c r="L1735" i="4"/>
  <c r="L1734" i="4"/>
  <c r="L1733" i="4"/>
  <c r="L1732" i="4"/>
  <c r="L1731" i="4"/>
  <c r="L1730" i="4"/>
  <c r="L1729" i="4"/>
  <c r="L1728" i="4"/>
  <c r="L1727" i="4"/>
  <c r="L1726" i="4"/>
  <c r="L1725" i="4"/>
  <c r="L1724" i="4"/>
  <c r="L1723" i="4"/>
  <c r="L1722" i="4"/>
  <c r="L1721" i="4"/>
  <c r="L1720" i="4"/>
  <c r="L1719" i="4"/>
  <c r="L1718" i="4"/>
  <c r="L1717" i="4"/>
  <c r="L1716" i="4"/>
  <c r="L1715" i="4"/>
  <c r="L1714" i="4"/>
  <c r="L1713" i="4"/>
  <c r="L1712" i="4"/>
  <c r="L1711" i="4"/>
  <c r="L1710" i="4"/>
  <c r="L1709" i="4"/>
  <c r="L1708" i="4"/>
  <c r="L1707" i="4"/>
  <c r="L1706" i="4"/>
  <c r="L1705" i="4"/>
  <c r="L1704" i="4"/>
  <c r="L1703" i="4"/>
  <c r="L1702" i="4"/>
  <c r="L1701" i="4"/>
  <c r="L1700" i="4"/>
  <c r="L1699" i="4"/>
  <c r="L1698" i="4"/>
  <c r="L1697" i="4"/>
  <c r="L1696" i="4"/>
  <c r="L1695" i="4"/>
  <c r="L1694" i="4"/>
  <c r="L1693" i="4"/>
  <c r="L1692" i="4"/>
  <c r="L1691" i="4"/>
  <c r="L1690" i="4"/>
  <c r="L1689" i="4"/>
  <c r="L1688" i="4"/>
  <c r="L1687" i="4"/>
  <c r="L1686" i="4"/>
  <c r="L1685" i="4"/>
  <c r="L1684" i="4"/>
  <c r="L1683" i="4"/>
  <c r="L1682" i="4"/>
  <c r="L1681" i="4"/>
  <c r="L1680" i="4"/>
  <c r="L1679" i="4"/>
  <c r="L1678" i="4"/>
  <c r="L1677" i="4"/>
  <c r="L1676" i="4"/>
  <c r="L1675" i="4"/>
  <c r="L1674" i="4"/>
  <c r="L1673" i="4"/>
  <c r="L1672" i="4"/>
  <c r="L1671" i="4"/>
  <c r="L1670" i="4"/>
  <c r="L1669" i="4"/>
  <c r="L1668" i="4"/>
  <c r="L1667" i="4"/>
  <c r="L1666" i="4"/>
  <c r="L1665" i="4"/>
  <c r="L1664" i="4"/>
  <c r="L1663" i="4"/>
  <c r="L1662" i="4"/>
  <c r="L1661" i="4"/>
  <c r="L1660" i="4"/>
  <c r="L1659" i="4"/>
  <c r="L1658" i="4"/>
  <c r="L1657" i="4"/>
  <c r="L1656" i="4"/>
  <c r="L1655" i="4"/>
  <c r="L1654" i="4"/>
  <c r="L1653" i="4"/>
  <c r="L1652" i="4"/>
  <c r="L1651" i="4"/>
  <c r="L1650" i="4"/>
  <c r="L1649" i="4"/>
  <c r="L1648" i="4"/>
  <c r="L1647" i="4"/>
  <c r="L1646" i="4"/>
  <c r="L1645" i="4"/>
  <c r="L1644" i="4"/>
  <c r="L1643" i="4"/>
  <c r="L1642" i="4"/>
  <c r="L1641" i="4"/>
  <c r="L1640" i="4"/>
  <c r="L1639" i="4"/>
  <c r="L1638" i="4"/>
  <c r="L1637" i="4"/>
  <c r="L1636" i="4"/>
  <c r="L1635" i="4"/>
  <c r="L1634" i="4"/>
  <c r="L1633" i="4"/>
  <c r="L1632" i="4"/>
  <c r="L1631" i="4"/>
  <c r="L1630" i="4"/>
  <c r="L1629" i="4"/>
  <c r="L1628" i="4"/>
  <c r="L1627" i="4"/>
  <c r="L1626" i="4"/>
  <c r="L1625" i="4"/>
  <c r="L1624" i="4"/>
  <c r="L1623" i="4"/>
  <c r="L1622" i="4"/>
  <c r="L1621" i="4"/>
  <c r="L1620" i="4"/>
  <c r="L1619" i="4"/>
  <c r="L1618" i="4"/>
  <c r="L1617" i="4"/>
  <c r="L1616" i="4"/>
  <c r="L1615" i="4"/>
  <c r="L1614" i="4"/>
  <c r="L1613" i="4"/>
  <c r="L1612" i="4"/>
  <c r="L1611" i="4"/>
  <c r="L1610" i="4"/>
  <c r="L1609" i="4"/>
  <c r="L1608" i="4"/>
  <c r="L1607" i="4"/>
  <c r="L1606" i="4"/>
  <c r="L1605" i="4"/>
  <c r="L1604" i="4"/>
  <c r="L1603" i="4"/>
  <c r="L1602" i="4"/>
  <c r="L1601" i="4"/>
  <c r="L1600" i="4"/>
  <c r="L1599" i="4"/>
  <c r="L1598" i="4"/>
  <c r="L1597" i="4"/>
  <c r="L1596" i="4"/>
  <c r="L1595" i="4"/>
  <c r="L1594" i="4"/>
  <c r="L1593" i="4"/>
  <c r="L1592" i="4"/>
  <c r="L1591" i="4"/>
  <c r="L1590" i="4"/>
  <c r="L1589" i="4"/>
  <c r="L1588" i="4"/>
  <c r="L1587" i="4"/>
  <c r="L1586" i="4"/>
  <c r="L1585" i="4"/>
  <c r="L1584" i="4"/>
  <c r="L1583" i="4"/>
  <c r="L1582" i="4"/>
  <c r="L1581" i="4"/>
  <c r="L1580" i="4"/>
  <c r="L1579" i="4"/>
  <c r="L1578" i="4"/>
  <c r="L1577" i="4"/>
  <c r="L1576" i="4"/>
  <c r="L1575" i="4"/>
  <c r="L1574" i="4"/>
  <c r="L1573" i="4"/>
  <c r="L1572" i="4"/>
  <c r="L1571" i="4"/>
  <c r="L1570" i="4"/>
  <c r="L1569" i="4"/>
  <c r="L1568" i="4"/>
  <c r="L1567" i="4"/>
  <c r="L1566" i="4"/>
  <c r="L1565" i="4"/>
  <c r="L1564" i="4"/>
  <c r="L1563" i="4"/>
  <c r="L1562" i="4"/>
  <c r="L1561" i="4"/>
  <c r="L1560" i="4"/>
  <c r="L1559" i="4"/>
  <c r="L1558" i="4"/>
  <c r="L1557" i="4"/>
  <c r="L1556" i="4"/>
  <c r="L1555" i="4"/>
  <c r="L1554" i="4"/>
  <c r="L1553" i="4"/>
  <c r="L1552" i="4"/>
  <c r="L1551" i="4"/>
  <c r="L1550" i="4"/>
  <c r="L1549" i="4"/>
  <c r="L1548" i="4"/>
  <c r="L1547" i="4"/>
  <c r="L1546" i="4"/>
  <c r="L1545" i="4"/>
  <c r="L1544" i="4"/>
  <c r="L1543" i="4"/>
  <c r="L1542" i="4"/>
  <c r="L1541" i="4"/>
  <c r="L1540" i="4"/>
  <c r="L1539" i="4"/>
  <c r="L1538" i="4"/>
  <c r="L1537" i="4"/>
  <c r="L1536" i="4"/>
  <c r="L1535" i="4"/>
  <c r="L1534" i="4"/>
  <c r="L1533" i="4"/>
  <c r="L1532" i="4"/>
  <c r="L1531" i="4"/>
  <c r="L1530" i="4"/>
  <c r="L1529" i="4"/>
  <c r="L1528" i="4"/>
  <c r="L1527" i="4"/>
  <c r="L1526" i="4"/>
  <c r="L1525" i="4"/>
  <c r="L1524" i="4"/>
  <c r="L1523" i="4"/>
  <c r="L1522" i="4"/>
  <c r="L1521" i="4"/>
  <c r="L1520" i="4"/>
  <c r="L1519" i="4"/>
  <c r="L1518" i="4"/>
  <c r="L1517" i="4"/>
  <c r="L1516" i="4"/>
  <c r="L1515" i="4"/>
  <c r="L1514" i="4"/>
  <c r="L1513" i="4"/>
  <c r="L1512" i="4"/>
  <c r="L1511" i="4"/>
  <c r="L1510" i="4"/>
  <c r="L1509" i="4"/>
  <c r="L1508" i="4"/>
  <c r="L1507" i="4"/>
  <c r="L1506" i="4"/>
  <c r="L1505" i="4"/>
  <c r="L1504" i="4"/>
  <c r="L1503" i="4"/>
  <c r="L1502" i="4"/>
  <c r="L1501" i="4"/>
  <c r="L1500" i="4"/>
  <c r="L1499" i="4"/>
  <c r="L1498" i="4"/>
  <c r="L1497" i="4"/>
  <c r="L1496" i="4"/>
  <c r="L1495" i="4"/>
  <c r="L1494" i="4"/>
  <c r="L1493" i="4"/>
  <c r="L1492" i="4"/>
  <c r="L1491" i="4"/>
  <c r="L1490" i="4"/>
  <c r="L1489" i="4"/>
  <c r="L1488" i="4"/>
  <c r="L1487" i="4"/>
  <c r="L1486" i="4"/>
  <c r="L1485" i="4"/>
  <c r="L1484" i="4"/>
  <c r="L1483" i="4"/>
  <c r="L1482" i="4"/>
  <c r="L1481" i="4"/>
  <c r="L1480" i="4"/>
  <c r="L1479" i="4"/>
  <c r="L1478" i="4"/>
  <c r="L1477" i="4"/>
  <c r="L1476" i="4"/>
  <c r="L1475" i="4"/>
  <c r="L1474" i="4"/>
  <c r="L1473" i="4"/>
  <c r="L1472" i="4"/>
  <c r="L1471" i="4"/>
  <c r="L1470" i="4"/>
  <c r="L1469" i="4"/>
  <c r="L1468" i="4"/>
  <c r="L1467" i="4"/>
  <c r="L1466" i="4"/>
  <c r="L1465" i="4"/>
  <c r="L1464" i="4"/>
  <c r="L1463" i="4"/>
  <c r="L1462" i="4"/>
  <c r="L1461" i="4"/>
  <c r="L1460" i="4"/>
  <c r="L1459" i="4"/>
  <c r="L1458" i="4"/>
  <c r="L1457" i="4"/>
  <c r="L1456" i="4"/>
  <c r="L1455" i="4"/>
  <c r="L1454" i="4"/>
  <c r="L1453" i="4"/>
  <c r="L1452" i="4"/>
  <c r="L1451" i="4"/>
  <c r="L1450" i="4"/>
  <c r="L1449" i="4"/>
  <c r="L1448" i="4"/>
  <c r="L1447" i="4"/>
  <c r="L1446" i="4"/>
  <c r="L1445" i="4"/>
  <c r="L1444" i="4"/>
  <c r="L1443" i="4"/>
  <c r="L1442" i="4"/>
  <c r="L1441" i="4"/>
  <c r="L1440" i="4"/>
  <c r="L1439" i="4"/>
  <c r="L1438" i="4"/>
  <c r="L1437" i="4"/>
  <c r="L1436" i="4"/>
  <c r="L1435" i="4"/>
  <c r="L1434" i="4"/>
  <c r="L1433" i="4"/>
  <c r="L1432" i="4"/>
  <c r="L1431" i="4"/>
  <c r="L1430" i="4"/>
  <c r="L1429" i="4"/>
  <c r="L1428" i="4"/>
  <c r="L1427" i="4"/>
  <c r="L1426" i="4"/>
  <c r="L1425" i="4"/>
  <c r="L1424" i="4"/>
  <c r="L1423" i="4"/>
  <c r="L1422" i="4"/>
  <c r="L1421" i="4"/>
  <c r="L1420" i="4"/>
  <c r="L1419" i="4"/>
  <c r="L1418" i="4"/>
  <c r="L1417" i="4"/>
  <c r="L1416" i="4"/>
  <c r="L1415" i="4"/>
  <c r="L1414" i="4"/>
  <c r="L1413" i="4"/>
  <c r="L1412" i="4"/>
  <c r="L1411" i="4"/>
  <c r="L1410" i="4"/>
  <c r="L1409" i="4"/>
  <c r="L1408" i="4"/>
  <c r="L1407" i="4"/>
  <c r="L1406" i="4"/>
  <c r="L1405" i="4"/>
  <c r="L1404" i="4"/>
  <c r="L1403" i="4"/>
  <c r="L1402" i="4"/>
  <c r="L1401" i="4"/>
  <c r="L1400" i="4"/>
  <c r="L1399" i="4"/>
  <c r="L1398" i="4"/>
  <c r="L1397" i="4"/>
  <c r="L1396" i="4"/>
  <c r="L1395" i="4"/>
  <c r="L1394" i="4"/>
  <c r="L1393" i="4"/>
  <c r="L1392" i="4"/>
  <c r="L1391" i="4"/>
  <c r="L1390" i="4"/>
  <c r="L1389" i="4"/>
  <c r="L1388" i="4"/>
  <c r="L1387" i="4"/>
  <c r="L1386" i="4"/>
  <c r="L1385" i="4"/>
  <c r="L1384" i="4"/>
  <c r="L1383" i="4"/>
  <c r="L1382" i="4"/>
  <c r="L1381" i="4"/>
  <c r="L1380" i="4"/>
  <c r="L1379" i="4"/>
  <c r="L1378" i="4"/>
  <c r="L1377" i="4"/>
  <c r="L1376" i="4"/>
  <c r="L1375" i="4"/>
  <c r="L1374" i="4"/>
  <c r="L1373" i="4"/>
  <c r="L1372" i="4"/>
  <c r="L1371" i="4"/>
  <c r="L1370" i="4"/>
  <c r="L1369" i="4"/>
  <c r="L1368" i="4"/>
  <c r="L1367" i="4"/>
  <c r="L1366" i="4"/>
  <c r="L1365" i="4"/>
  <c r="L1364" i="4"/>
  <c r="L1363" i="4"/>
  <c r="L1362" i="4"/>
  <c r="L1361" i="4"/>
  <c r="L1360" i="4"/>
  <c r="L1359" i="4"/>
  <c r="L1358" i="4"/>
  <c r="L1357" i="4"/>
  <c r="L1356" i="4"/>
  <c r="L1355" i="4"/>
  <c r="L1354" i="4"/>
  <c r="L1353" i="4"/>
  <c r="L1352" i="4"/>
  <c r="L1351" i="4"/>
  <c r="L1350" i="4"/>
  <c r="L1349" i="4"/>
  <c r="L1348" i="4"/>
  <c r="L1347" i="4"/>
  <c r="L1346" i="4"/>
  <c r="L1345" i="4"/>
  <c r="L1344" i="4"/>
  <c r="L1343" i="4"/>
  <c r="L1342" i="4"/>
  <c r="L1341" i="4"/>
  <c r="L1340" i="4"/>
  <c r="L1339" i="4"/>
  <c r="L1338" i="4"/>
  <c r="L1337" i="4"/>
  <c r="L1336" i="4"/>
  <c r="L1335" i="4"/>
  <c r="L1334" i="4"/>
  <c r="L1333" i="4"/>
  <c r="L1332" i="4"/>
  <c r="L1331" i="4"/>
  <c r="L1330" i="4"/>
  <c r="L1329" i="4"/>
  <c r="L1328" i="4"/>
  <c r="L1327" i="4"/>
  <c r="L1326" i="4"/>
  <c r="L1325" i="4"/>
  <c r="L1324" i="4"/>
  <c r="L1323" i="4"/>
  <c r="L1322" i="4"/>
  <c r="L1321" i="4"/>
  <c r="L1320" i="4"/>
  <c r="L1319" i="4"/>
  <c r="L1318" i="4"/>
  <c r="L1317" i="4"/>
  <c r="L1316" i="4"/>
  <c r="L1315" i="4"/>
  <c r="L1314" i="4"/>
  <c r="L1313" i="4"/>
  <c r="L1312" i="4"/>
  <c r="L1311" i="4"/>
  <c r="L1310" i="4"/>
  <c r="L1309" i="4"/>
  <c r="L1308" i="4"/>
  <c r="L1307" i="4"/>
  <c r="L1306" i="4"/>
  <c r="L1305" i="4"/>
  <c r="L1304" i="4"/>
  <c r="L1303" i="4"/>
  <c r="L1302" i="4"/>
  <c r="L1301" i="4"/>
  <c r="L1300" i="4"/>
  <c r="L1299" i="4"/>
  <c r="L1298" i="4"/>
  <c r="L1297" i="4"/>
  <c r="L1296" i="4"/>
  <c r="L1295" i="4"/>
  <c r="L1294" i="4"/>
  <c r="L1293" i="4"/>
  <c r="L1292" i="4"/>
  <c r="L1291" i="4"/>
  <c r="L1290" i="4"/>
  <c r="L1289" i="4"/>
  <c r="L1288" i="4"/>
  <c r="L1287" i="4"/>
  <c r="L1286" i="4"/>
  <c r="L1285" i="4"/>
  <c r="L1284" i="4"/>
  <c r="L1283" i="4"/>
  <c r="L1282" i="4"/>
  <c r="L1281" i="4"/>
  <c r="L1280" i="4"/>
  <c r="L1279" i="4"/>
  <c r="L1278" i="4"/>
  <c r="L1277" i="4"/>
  <c r="L1276" i="4"/>
  <c r="L1275" i="4"/>
  <c r="L1274" i="4"/>
  <c r="L1273" i="4"/>
  <c r="L1272" i="4"/>
  <c r="L1271" i="4"/>
  <c r="L1270" i="4"/>
  <c r="L1269" i="4"/>
  <c r="L1268" i="4"/>
  <c r="L1267" i="4"/>
  <c r="L1266" i="4"/>
  <c r="L1265" i="4"/>
  <c r="L1264" i="4"/>
  <c r="L1263" i="4"/>
  <c r="L1262" i="4"/>
  <c r="L1261" i="4"/>
  <c r="L1260" i="4"/>
  <c r="L1259" i="4"/>
  <c r="L1258" i="4"/>
  <c r="L1257" i="4"/>
  <c r="L1256" i="4"/>
  <c r="L1255" i="4"/>
  <c r="L1254" i="4"/>
  <c r="L1253" i="4"/>
  <c r="L1252" i="4"/>
  <c r="L1251" i="4"/>
  <c r="L1250" i="4"/>
  <c r="L1249" i="4"/>
  <c r="L1248" i="4"/>
  <c r="L1247" i="4"/>
  <c r="L1246" i="4"/>
  <c r="L1245" i="4"/>
  <c r="L1244" i="4"/>
  <c r="L1243" i="4"/>
  <c r="L1242" i="4"/>
  <c r="L1241" i="4"/>
  <c r="L1240" i="4"/>
  <c r="L1239" i="4"/>
  <c r="L1238" i="4"/>
  <c r="L1237" i="4"/>
  <c r="L1236" i="4"/>
  <c r="L1235" i="4"/>
  <c r="L1234" i="4"/>
  <c r="L1233" i="4"/>
  <c r="L1232" i="4"/>
  <c r="L1231" i="4"/>
  <c r="L1230" i="4"/>
  <c r="L1229" i="4"/>
  <c r="L1228" i="4"/>
  <c r="L1227" i="4"/>
  <c r="L1226" i="4"/>
  <c r="L1225" i="4"/>
  <c r="L1224" i="4"/>
  <c r="L1223" i="4"/>
  <c r="L1222" i="4"/>
  <c r="L1221" i="4"/>
  <c r="L1220" i="4"/>
  <c r="L1219" i="4"/>
  <c r="L1218" i="4"/>
  <c r="L1217" i="4"/>
  <c r="L1216" i="4"/>
  <c r="L1215" i="4"/>
  <c r="L1214" i="4"/>
  <c r="L1213" i="4"/>
  <c r="L1212" i="4"/>
  <c r="L1211" i="4"/>
  <c r="L1210" i="4"/>
  <c r="L1209" i="4"/>
  <c r="L1208" i="4"/>
  <c r="L1207" i="4"/>
  <c r="L1206" i="4"/>
  <c r="L1205" i="4"/>
  <c r="L1204" i="4"/>
  <c r="L1203" i="4"/>
  <c r="L1202" i="4"/>
  <c r="L1201" i="4"/>
  <c r="L1200" i="4"/>
  <c r="L1199" i="4"/>
  <c r="L1198" i="4"/>
  <c r="L1197" i="4"/>
  <c r="L1196" i="4"/>
  <c r="L1195" i="4"/>
  <c r="L1194" i="4"/>
  <c r="L1193" i="4"/>
  <c r="L1192" i="4"/>
  <c r="L1191" i="4"/>
  <c r="L1190" i="4"/>
  <c r="L1189" i="4"/>
  <c r="L1188" i="4"/>
  <c r="L1187" i="4"/>
  <c r="L1186" i="4"/>
  <c r="L1185" i="4"/>
  <c r="L1184" i="4"/>
  <c r="L1183" i="4"/>
  <c r="L1182" i="4"/>
  <c r="L1181" i="4"/>
  <c r="L1180" i="4"/>
  <c r="L1179" i="4"/>
  <c r="L1178" i="4"/>
  <c r="L1177" i="4"/>
  <c r="L1176" i="4"/>
  <c r="L1175" i="4"/>
  <c r="L1174" i="4"/>
  <c r="L1173" i="4"/>
  <c r="L1172" i="4"/>
  <c r="L1171" i="4"/>
  <c r="L1170" i="4"/>
  <c r="L1169" i="4"/>
  <c r="L1168" i="4"/>
  <c r="L1167" i="4"/>
  <c r="L1166" i="4"/>
  <c r="L1165" i="4"/>
  <c r="L1164" i="4"/>
  <c r="L1163" i="4"/>
  <c r="L1162" i="4"/>
  <c r="L1161" i="4"/>
  <c r="L1160" i="4"/>
  <c r="L1159" i="4"/>
  <c r="L1158" i="4"/>
  <c r="L1157" i="4"/>
  <c r="L1156" i="4"/>
  <c r="L1155" i="4"/>
  <c r="L1154" i="4"/>
  <c r="L1153" i="4"/>
  <c r="L1152" i="4"/>
  <c r="L1151" i="4"/>
  <c r="L1150" i="4"/>
  <c r="L1149" i="4"/>
  <c r="L1148" i="4"/>
  <c r="L1147" i="4"/>
  <c r="L1146" i="4"/>
  <c r="L1145" i="4"/>
  <c r="L1144" i="4"/>
  <c r="L1143" i="4"/>
  <c r="L1142" i="4"/>
  <c r="L1141" i="4"/>
  <c r="L1140" i="4"/>
  <c r="L1139" i="4"/>
  <c r="L1138" i="4"/>
  <c r="L1137" i="4"/>
  <c r="L1136" i="4"/>
  <c r="L1135" i="4"/>
  <c r="L1134" i="4"/>
  <c r="L1133" i="4"/>
  <c r="L1132" i="4"/>
  <c r="L1131" i="4"/>
  <c r="L1130" i="4"/>
  <c r="L1129" i="4"/>
  <c r="L1128" i="4"/>
  <c r="L1127" i="4"/>
  <c r="L1126" i="4"/>
  <c r="L1125" i="4"/>
  <c r="L1124" i="4"/>
  <c r="L1123" i="4"/>
  <c r="L1122" i="4"/>
  <c r="L1121" i="4"/>
  <c r="L1120" i="4"/>
  <c r="L1119" i="4"/>
  <c r="L1118" i="4"/>
  <c r="L1117" i="4"/>
  <c r="L1116" i="4"/>
  <c r="L1115" i="4"/>
  <c r="L1114" i="4"/>
  <c r="L1113" i="4"/>
  <c r="L1112" i="4"/>
  <c r="L1111" i="4"/>
  <c r="L1110" i="4"/>
  <c r="L1109" i="4"/>
  <c r="L1108" i="4"/>
  <c r="L1107" i="4"/>
  <c r="L1106" i="4"/>
  <c r="L1105" i="4"/>
  <c r="L1104" i="4"/>
  <c r="L1103" i="4"/>
  <c r="L1102" i="4"/>
  <c r="L1101" i="4"/>
  <c r="L1100" i="4"/>
  <c r="L1099" i="4"/>
  <c r="L1098" i="4"/>
  <c r="L1097" i="4"/>
  <c r="L1096" i="4"/>
  <c r="L1095" i="4"/>
  <c r="L1094" i="4"/>
  <c r="L1093" i="4"/>
  <c r="L1092" i="4"/>
  <c r="L1091" i="4"/>
  <c r="L1090" i="4"/>
  <c r="L1089" i="4"/>
  <c r="L1088" i="4"/>
  <c r="L1087" i="4"/>
  <c r="L1086" i="4"/>
  <c r="L1085" i="4"/>
  <c r="L1084" i="4"/>
  <c r="L1083" i="4"/>
  <c r="L1082" i="4"/>
  <c r="L1081" i="4"/>
  <c r="L1080" i="4"/>
  <c r="L1079" i="4"/>
  <c r="L1078" i="4"/>
  <c r="L1077" i="4"/>
  <c r="L1076" i="4"/>
  <c r="L1075" i="4"/>
  <c r="L1074" i="4"/>
  <c r="L1073" i="4"/>
  <c r="L1072" i="4"/>
  <c r="L1071" i="4"/>
  <c r="L1070" i="4"/>
  <c r="L1069" i="4"/>
  <c r="L1068" i="4"/>
  <c r="L1067" i="4"/>
  <c r="L1066" i="4"/>
  <c r="L1065" i="4"/>
  <c r="L1064" i="4"/>
  <c r="L1063" i="4"/>
  <c r="L1062" i="4"/>
  <c r="L1061" i="4"/>
  <c r="L1060" i="4"/>
  <c r="L1059" i="4"/>
  <c r="L1058" i="4"/>
  <c r="L1057" i="4"/>
  <c r="L1056" i="4"/>
  <c r="L1055" i="4"/>
  <c r="L1054" i="4"/>
  <c r="L1053" i="4"/>
  <c r="L1052" i="4"/>
  <c r="L1051" i="4"/>
  <c r="L1050" i="4"/>
  <c r="L1049" i="4"/>
  <c r="L1048" i="4"/>
  <c r="L1047" i="4"/>
  <c r="L1046" i="4"/>
  <c r="L1045" i="4"/>
  <c r="L1044" i="4"/>
  <c r="L1043" i="4"/>
  <c r="L1042" i="4"/>
  <c r="L1041" i="4"/>
  <c r="L1040" i="4"/>
  <c r="L1039" i="4"/>
  <c r="L1038" i="4"/>
  <c r="L1037" i="4"/>
  <c r="L1036" i="4"/>
  <c r="L1035" i="4"/>
  <c r="L1034" i="4"/>
  <c r="L1033" i="4"/>
  <c r="L1032" i="4"/>
  <c r="L1031" i="4"/>
  <c r="L1030" i="4"/>
  <c r="L1029" i="4"/>
  <c r="L1028" i="4"/>
  <c r="L1027" i="4"/>
  <c r="L1026" i="4"/>
  <c r="L1025" i="4"/>
  <c r="L1024" i="4"/>
  <c r="L1023" i="4"/>
  <c r="L1022" i="4"/>
  <c r="L1021" i="4"/>
  <c r="L1020" i="4"/>
  <c r="L1019" i="4"/>
  <c r="L1018" i="4"/>
  <c r="L1017" i="4"/>
  <c r="L1016" i="4"/>
  <c r="L1015" i="4"/>
  <c r="L1014" i="4"/>
  <c r="L1013" i="4"/>
  <c r="L1012" i="4"/>
  <c r="L1011" i="4"/>
  <c r="L1010" i="4"/>
  <c r="L1009" i="4"/>
  <c r="L1008" i="4"/>
  <c r="L1007" i="4"/>
  <c r="L1006" i="4"/>
  <c r="L1005" i="4"/>
  <c r="L1004" i="4"/>
  <c r="L1003" i="4"/>
  <c r="L1002" i="4"/>
  <c r="L1001" i="4"/>
  <c r="L1000" i="4"/>
  <c r="L999" i="4"/>
  <c r="L998" i="4"/>
  <c r="L997" i="4"/>
  <c r="L996" i="4"/>
  <c r="L995" i="4"/>
  <c r="L994" i="4"/>
  <c r="L993" i="4"/>
  <c r="L992" i="4"/>
  <c r="L991" i="4"/>
  <c r="L990" i="4"/>
  <c r="L989" i="4"/>
  <c r="L988" i="4"/>
  <c r="L987" i="4"/>
  <c r="L986" i="4"/>
  <c r="L985" i="4"/>
  <c r="L984" i="4"/>
  <c r="L983" i="4"/>
  <c r="L982" i="4"/>
  <c r="L981" i="4"/>
  <c r="L980" i="4"/>
  <c r="L979" i="4"/>
  <c r="L978" i="4"/>
  <c r="L977" i="4"/>
  <c r="L976" i="4"/>
  <c r="L975" i="4"/>
  <c r="L974" i="4"/>
  <c r="L973" i="4"/>
  <c r="L972" i="4"/>
  <c r="L971" i="4"/>
  <c r="L970" i="4"/>
  <c r="L969" i="4"/>
  <c r="L968" i="4"/>
  <c r="L967" i="4"/>
  <c r="L966" i="4"/>
  <c r="L965" i="4"/>
  <c r="L964" i="4"/>
  <c r="L963" i="4"/>
  <c r="L962" i="4"/>
  <c r="L961" i="4"/>
  <c r="L960" i="4"/>
  <c r="L959" i="4"/>
  <c r="L958" i="4"/>
  <c r="L957" i="4"/>
  <c r="L956" i="4"/>
  <c r="L955" i="4"/>
  <c r="L954" i="4"/>
  <c r="L953" i="4"/>
  <c r="L952" i="4"/>
  <c r="L951" i="4"/>
  <c r="L950" i="4"/>
  <c r="L949" i="4"/>
  <c r="L948" i="4"/>
  <c r="L947" i="4"/>
  <c r="L946" i="4"/>
  <c r="L945" i="4"/>
  <c r="L944" i="4"/>
  <c r="L943" i="4"/>
  <c r="L942" i="4"/>
  <c r="L941" i="4"/>
  <c r="L940" i="4"/>
  <c r="L939" i="4"/>
  <c r="L938" i="4"/>
  <c r="L937" i="4"/>
  <c r="L936" i="4"/>
  <c r="L935" i="4"/>
  <c r="L934" i="4"/>
  <c r="L933" i="4"/>
  <c r="L932" i="4"/>
  <c r="L931" i="4"/>
  <c r="L930" i="4"/>
  <c r="L929" i="4"/>
  <c r="L928" i="4"/>
  <c r="L927" i="4"/>
  <c r="L926" i="4"/>
  <c r="L925" i="4"/>
  <c r="L924" i="4"/>
  <c r="L923" i="4"/>
  <c r="L922" i="4"/>
  <c r="L921" i="4"/>
  <c r="L920" i="4"/>
  <c r="L919" i="4"/>
  <c r="L918" i="4"/>
  <c r="L917" i="4"/>
  <c r="L916" i="4"/>
  <c r="L915" i="4"/>
  <c r="L914" i="4"/>
  <c r="L913" i="4"/>
  <c r="L912" i="4"/>
  <c r="L911" i="4"/>
  <c r="L910" i="4"/>
  <c r="L909" i="4"/>
  <c r="L908" i="4"/>
  <c r="L907" i="4"/>
  <c r="L906" i="4"/>
  <c r="L905" i="4"/>
  <c r="L904" i="4"/>
  <c r="L903" i="4"/>
  <c r="L902" i="4"/>
  <c r="L901" i="4"/>
  <c r="L900" i="4"/>
  <c r="L899" i="4"/>
  <c r="L898" i="4"/>
  <c r="L897" i="4"/>
  <c r="L896" i="4"/>
  <c r="L895" i="4"/>
  <c r="L894" i="4"/>
  <c r="L893" i="4"/>
  <c r="L892" i="4"/>
  <c r="L891" i="4"/>
  <c r="L890" i="4"/>
  <c r="L889" i="4"/>
  <c r="L888" i="4"/>
  <c r="L887" i="4"/>
  <c r="L886" i="4"/>
  <c r="L885" i="4"/>
  <c r="L884" i="4"/>
  <c r="L883" i="4"/>
  <c r="L882" i="4"/>
  <c r="L881" i="4"/>
  <c r="L880" i="4"/>
  <c r="L879" i="4"/>
  <c r="L878" i="4"/>
  <c r="L877" i="4"/>
  <c r="L876" i="4"/>
  <c r="L875" i="4"/>
  <c r="L874" i="4"/>
  <c r="L873" i="4"/>
  <c r="L872" i="4"/>
  <c r="L871" i="4"/>
  <c r="L870" i="4"/>
  <c r="L869" i="4"/>
  <c r="L868" i="4"/>
  <c r="L867" i="4"/>
  <c r="L866" i="4"/>
  <c r="L865" i="4"/>
  <c r="L864" i="4"/>
  <c r="L863" i="4"/>
  <c r="L862" i="4"/>
  <c r="L861" i="4"/>
  <c r="L860" i="4"/>
  <c r="L859" i="4"/>
  <c r="L858" i="4"/>
  <c r="L857" i="4"/>
  <c r="L856" i="4"/>
  <c r="L855" i="4"/>
  <c r="L854" i="4"/>
  <c r="L853" i="4"/>
  <c r="L852" i="4"/>
  <c r="L851" i="4"/>
  <c r="L850" i="4"/>
  <c r="L849" i="4"/>
  <c r="L848" i="4"/>
  <c r="L847" i="4"/>
  <c r="L846" i="4"/>
  <c r="L845" i="4"/>
  <c r="L844" i="4"/>
  <c r="L843" i="4"/>
  <c r="L842" i="4"/>
  <c r="L841" i="4"/>
  <c r="L840" i="4"/>
  <c r="L839" i="4"/>
  <c r="L838" i="4"/>
  <c r="L837" i="4"/>
  <c r="L836" i="4"/>
  <c r="L835" i="4"/>
  <c r="L834" i="4"/>
  <c r="L833" i="4"/>
  <c r="L832" i="4"/>
  <c r="L831" i="4"/>
  <c r="L830" i="4"/>
  <c r="L829" i="4"/>
  <c r="L828" i="4"/>
  <c r="L827" i="4"/>
  <c r="L826" i="4"/>
  <c r="L825" i="4"/>
  <c r="L824" i="4"/>
  <c r="L823" i="4"/>
  <c r="L822" i="4"/>
  <c r="L821" i="4"/>
  <c r="L820" i="4"/>
  <c r="L819" i="4"/>
  <c r="L818" i="4"/>
  <c r="L817" i="4"/>
  <c r="L816" i="4"/>
  <c r="L815" i="4"/>
  <c r="L814" i="4"/>
  <c r="L813" i="4"/>
  <c r="L812" i="4"/>
  <c r="L811" i="4"/>
  <c r="L810" i="4"/>
  <c r="L809" i="4"/>
  <c r="L808" i="4"/>
  <c r="L807" i="4"/>
  <c r="L806" i="4"/>
  <c r="L805" i="4"/>
  <c r="L804" i="4"/>
  <c r="L803" i="4"/>
  <c r="L802" i="4"/>
  <c r="L801" i="4"/>
  <c r="L800" i="4"/>
  <c r="L799" i="4"/>
  <c r="L798" i="4"/>
  <c r="L797" i="4"/>
  <c r="L796" i="4"/>
  <c r="L795" i="4"/>
  <c r="L794" i="4"/>
  <c r="L793" i="4"/>
  <c r="L792" i="4"/>
  <c r="L791" i="4"/>
  <c r="L790" i="4"/>
  <c r="L789" i="4"/>
  <c r="L788" i="4"/>
  <c r="L787" i="4"/>
  <c r="L786" i="4"/>
  <c r="L785" i="4"/>
  <c r="L784" i="4"/>
  <c r="L783" i="4"/>
  <c r="L782" i="4"/>
  <c r="L781" i="4"/>
  <c r="L780" i="4"/>
  <c r="L779" i="4"/>
  <c r="L778" i="4"/>
  <c r="L777" i="4"/>
  <c r="L776" i="4"/>
  <c r="L775" i="4"/>
  <c r="L774" i="4"/>
  <c r="L773" i="4"/>
  <c r="L772" i="4"/>
  <c r="L771" i="4"/>
  <c r="L770" i="4"/>
  <c r="L769" i="4"/>
  <c r="L768" i="4"/>
  <c r="L767" i="4"/>
  <c r="L766" i="4"/>
  <c r="L765" i="4"/>
  <c r="L764" i="4"/>
  <c r="L763" i="4"/>
  <c r="L762" i="4"/>
  <c r="L761" i="4"/>
  <c r="L760" i="4"/>
  <c r="L759" i="4"/>
  <c r="L758" i="4"/>
  <c r="L757" i="4"/>
  <c r="L756" i="4"/>
  <c r="L755" i="4"/>
  <c r="L754" i="4"/>
  <c r="L753" i="4"/>
  <c r="L752" i="4"/>
  <c r="L751" i="4"/>
  <c r="L750" i="4"/>
  <c r="L749" i="4"/>
  <c r="L748" i="4"/>
  <c r="L747" i="4"/>
  <c r="L746" i="4"/>
  <c r="L745" i="4"/>
  <c r="L744" i="4"/>
  <c r="L743" i="4"/>
  <c r="L742" i="4"/>
  <c r="L741" i="4"/>
  <c r="L740" i="4"/>
  <c r="L739" i="4"/>
  <c r="L738" i="4"/>
  <c r="L737" i="4"/>
  <c r="L736" i="4"/>
  <c r="L735" i="4"/>
  <c r="L734" i="4"/>
  <c r="L733" i="4"/>
  <c r="L732" i="4"/>
  <c r="L731" i="4"/>
  <c r="L730" i="4"/>
  <c r="L729" i="4"/>
  <c r="L728" i="4"/>
  <c r="L727" i="4"/>
  <c r="L726" i="4"/>
  <c r="L725" i="4"/>
  <c r="L724" i="4"/>
  <c r="L723" i="4"/>
  <c r="L722" i="4"/>
  <c r="L721" i="4"/>
  <c r="L720" i="4"/>
  <c r="L719" i="4"/>
  <c r="L718" i="4"/>
  <c r="L717" i="4"/>
  <c r="L716" i="4"/>
  <c r="L715" i="4"/>
  <c r="L714" i="4"/>
  <c r="L713" i="4"/>
  <c r="L712" i="4"/>
  <c r="L711" i="4"/>
  <c r="L710" i="4"/>
  <c r="L709" i="4"/>
  <c r="L708" i="4"/>
  <c r="L707" i="4"/>
  <c r="L706" i="4"/>
  <c r="L705" i="4"/>
  <c r="L704" i="4"/>
  <c r="L703" i="4"/>
  <c r="L702" i="4"/>
  <c r="L701" i="4"/>
  <c r="L700" i="4"/>
  <c r="L699" i="4"/>
  <c r="L698" i="4"/>
  <c r="L697" i="4"/>
  <c r="L696" i="4"/>
  <c r="L695" i="4"/>
  <c r="L694" i="4"/>
  <c r="L693" i="4"/>
  <c r="L692" i="4"/>
  <c r="L691" i="4"/>
  <c r="L690" i="4"/>
  <c r="L689" i="4"/>
  <c r="L688" i="4"/>
  <c r="L687" i="4"/>
  <c r="L686" i="4"/>
  <c r="L685" i="4"/>
  <c r="L684" i="4"/>
  <c r="L683" i="4"/>
  <c r="L682" i="4"/>
  <c r="L681" i="4"/>
  <c r="L680" i="4"/>
  <c r="L679" i="4"/>
  <c r="L678" i="4"/>
  <c r="L677" i="4"/>
  <c r="L676" i="4"/>
  <c r="L675" i="4"/>
  <c r="L674" i="4"/>
  <c r="L673" i="4"/>
  <c r="L672" i="4"/>
  <c r="L671" i="4"/>
  <c r="L670" i="4"/>
  <c r="L669" i="4"/>
  <c r="L668" i="4"/>
  <c r="L667" i="4"/>
  <c r="L666" i="4"/>
  <c r="L665" i="4"/>
  <c r="L664" i="4"/>
  <c r="L663" i="4"/>
  <c r="L662" i="4"/>
  <c r="L661" i="4"/>
  <c r="L660" i="4"/>
  <c r="L659" i="4"/>
  <c r="L658" i="4"/>
  <c r="L657" i="4"/>
  <c r="L656" i="4"/>
  <c r="L655" i="4"/>
  <c r="L654" i="4"/>
  <c r="L653" i="4"/>
  <c r="L652" i="4"/>
  <c r="L651" i="4"/>
  <c r="L650" i="4"/>
  <c r="L649" i="4"/>
  <c r="L648" i="4"/>
  <c r="L647" i="4"/>
  <c r="L646" i="4"/>
  <c r="L645" i="4"/>
  <c r="L644" i="4"/>
  <c r="L643" i="4"/>
  <c r="L642" i="4"/>
  <c r="L641" i="4"/>
  <c r="L640" i="4"/>
  <c r="L639" i="4"/>
  <c r="L638" i="4"/>
  <c r="L637" i="4"/>
  <c r="L636" i="4"/>
  <c r="L635" i="4"/>
  <c r="L634" i="4"/>
  <c r="L633" i="4"/>
  <c r="L632" i="4"/>
  <c r="L631" i="4"/>
  <c r="L630" i="4"/>
  <c r="L629" i="4"/>
  <c r="L628" i="4"/>
  <c r="L627" i="4"/>
  <c r="L626" i="4"/>
  <c r="L625" i="4"/>
  <c r="L624" i="4"/>
  <c r="L623" i="4"/>
  <c r="L622" i="4"/>
  <c r="L621" i="4"/>
  <c r="L620" i="4"/>
  <c r="L619" i="4"/>
  <c r="L618" i="4"/>
  <c r="L617" i="4"/>
  <c r="L616" i="4"/>
  <c r="L615" i="4"/>
  <c r="L614" i="4"/>
  <c r="L613" i="4"/>
  <c r="L612" i="4"/>
  <c r="L611" i="4"/>
  <c r="L610" i="4"/>
  <c r="L609" i="4"/>
  <c r="L608" i="4"/>
  <c r="L607" i="4"/>
  <c r="L606" i="4"/>
  <c r="L605" i="4"/>
  <c r="L604" i="4"/>
  <c r="L603" i="4"/>
  <c r="L602" i="4"/>
  <c r="L601" i="4"/>
  <c r="L600" i="4"/>
  <c r="L599" i="4"/>
  <c r="L598" i="4"/>
  <c r="L597" i="4"/>
  <c r="L596" i="4"/>
  <c r="L595" i="4"/>
  <c r="L594" i="4"/>
  <c r="L593" i="4"/>
  <c r="L592" i="4"/>
  <c r="L591" i="4"/>
  <c r="L590" i="4"/>
  <c r="L589" i="4"/>
  <c r="L588" i="4"/>
  <c r="L587" i="4"/>
  <c r="L586" i="4"/>
  <c r="L585" i="4"/>
  <c r="L584" i="4"/>
  <c r="L583" i="4"/>
  <c r="L582" i="4"/>
  <c r="L581" i="4"/>
  <c r="L580" i="4"/>
  <c r="L579" i="4"/>
  <c r="L578" i="4"/>
  <c r="L577" i="4"/>
  <c r="L576" i="4"/>
  <c r="L575" i="4"/>
  <c r="L574" i="4"/>
  <c r="L573" i="4"/>
  <c r="L572" i="4"/>
  <c r="L571" i="4"/>
  <c r="L570" i="4"/>
  <c r="L569" i="4"/>
  <c r="L568" i="4"/>
  <c r="L567" i="4"/>
  <c r="L566" i="4"/>
  <c r="L565" i="4"/>
  <c r="L564" i="4"/>
  <c r="L563" i="4"/>
  <c r="L562" i="4"/>
  <c r="L561" i="4"/>
  <c r="L560" i="4"/>
  <c r="L559" i="4"/>
  <c r="L558" i="4"/>
  <c r="L557" i="4"/>
  <c r="L556" i="4"/>
  <c r="L555" i="4"/>
  <c r="L554" i="4"/>
  <c r="L553" i="4"/>
  <c r="L552" i="4"/>
  <c r="L551" i="4"/>
  <c r="L550" i="4"/>
  <c r="L549" i="4"/>
  <c r="L548" i="4"/>
  <c r="L547" i="4"/>
  <c r="L546" i="4"/>
  <c r="L545" i="4"/>
  <c r="L544" i="4"/>
  <c r="L543" i="4"/>
  <c r="L542" i="4"/>
  <c r="L541" i="4"/>
  <c r="L540" i="4"/>
  <c r="L539" i="4"/>
  <c r="L538" i="4"/>
  <c r="L537" i="4"/>
  <c r="L536" i="4"/>
  <c r="L535" i="4"/>
  <c r="L534" i="4"/>
  <c r="L533" i="4"/>
  <c r="L532" i="4"/>
  <c r="L531" i="4"/>
  <c r="L530" i="4"/>
  <c r="L529" i="4"/>
  <c r="L528" i="4"/>
  <c r="L527" i="4"/>
  <c r="L526" i="4"/>
  <c r="L525" i="4"/>
  <c r="L524" i="4"/>
  <c r="L523" i="4"/>
  <c r="L522" i="4"/>
  <c r="L521" i="4"/>
  <c r="L520" i="4"/>
  <c r="L519" i="4"/>
  <c r="L518" i="4"/>
  <c r="L517" i="4"/>
  <c r="L516" i="4"/>
  <c r="L515" i="4"/>
  <c r="L514" i="4"/>
  <c r="L513" i="4"/>
  <c r="L512" i="4"/>
  <c r="L511" i="4"/>
  <c r="L510" i="4"/>
  <c r="L509" i="4"/>
  <c r="L508" i="4"/>
  <c r="L507" i="4"/>
  <c r="L506" i="4"/>
  <c r="L505" i="4"/>
  <c r="L504" i="4"/>
  <c r="L503" i="4"/>
  <c r="L502" i="4"/>
  <c r="L501" i="4"/>
  <c r="L500" i="4"/>
  <c r="L499" i="4"/>
  <c r="L498" i="4"/>
  <c r="L497" i="4"/>
  <c r="L496" i="4"/>
  <c r="L495" i="4"/>
  <c r="L494" i="4"/>
  <c r="L493" i="4"/>
  <c r="L492" i="4"/>
  <c r="L491" i="4"/>
  <c r="L490" i="4"/>
  <c r="L489" i="4"/>
  <c r="L488" i="4"/>
  <c r="L487" i="4"/>
  <c r="L486" i="4"/>
  <c r="L485" i="4"/>
  <c r="L484" i="4"/>
  <c r="L483" i="4"/>
  <c r="L482" i="4"/>
  <c r="L481" i="4"/>
  <c r="L480" i="4"/>
  <c r="L479" i="4"/>
  <c r="L478" i="4"/>
  <c r="L477" i="4"/>
  <c r="L476" i="4"/>
  <c r="L475" i="4"/>
  <c r="L474" i="4"/>
  <c r="L473" i="4"/>
  <c r="L472" i="4"/>
  <c r="L471" i="4"/>
  <c r="L470" i="4"/>
  <c r="L469" i="4"/>
  <c r="L468" i="4"/>
  <c r="L467" i="4"/>
  <c r="L466" i="4"/>
  <c r="L465" i="4"/>
  <c r="L464" i="4"/>
  <c r="L463" i="4"/>
  <c r="L462" i="4"/>
  <c r="L461" i="4"/>
  <c r="L460" i="4"/>
  <c r="L459" i="4"/>
  <c r="L458" i="4"/>
  <c r="L457" i="4"/>
  <c r="L456" i="4"/>
  <c r="L455" i="4"/>
  <c r="L454" i="4"/>
  <c r="L453" i="4"/>
  <c r="L452" i="4"/>
  <c r="L451" i="4"/>
  <c r="L450" i="4"/>
  <c r="L449" i="4"/>
  <c r="L448" i="4"/>
  <c r="L447" i="4"/>
  <c r="L446" i="4"/>
  <c r="L445" i="4"/>
  <c r="L444" i="4"/>
  <c r="L443" i="4"/>
  <c r="L442" i="4"/>
  <c r="L441" i="4"/>
  <c r="L440" i="4"/>
  <c r="L439" i="4"/>
  <c r="L438" i="4"/>
  <c r="L437" i="4"/>
  <c r="L436" i="4"/>
  <c r="L435" i="4"/>
  <c r="L434" i="4"/>
  <c r="L433" i="4"/>
  <c r="L432" i="4"/>
  <c r="L431" i="4"/>
  <c r="L430" i="4"/>
  <c r="L429" i="4"/>
  <c r="L428" i="4"/>
  <c r="L427" i="4"/>
  <c r="L426" i="4"/>
  <c r="L425" i="4"/>
  <c r="L424" i="4"/>
  <c r="L423" i="4"/>
  <c r="L422" i="4"/>
  <c r="L421" i="4"/>
  <c r="L420" i="4"/>
  <c r="L419" i="4"/>
  <c r="L418" i="4"/>
  <c r="L417" i="4"/>
  <c r="L416" i="4"/>
  <c r="L415" i="4"/>
  <c r="L414" i="4"/>
  <c r="L413" i="4"/>
  <c r="L412" i="4"/>
  <c r="L411" i="4"/>
  <c r="L410" i="4"/>
  <c r="L409" i="4"/>
  <c r="L408" i="4"/>
  <c r="L407" i="4"/>
  <c r="L406" i="4"/>
  <c r="L405" i="4"/>
  <c r="L404" i="4"/>
  <c r="L403" i="4"/>
  <c r="L402" i="4"/>
  <c r="L401" i="4"/>
  <c r="L400" i="4"/>
  <c r="L399" i="4"/>
  <c r="L398" i="4"/>
  <c r="L397" i="4"/>
  <c r="L396" i="4"/>
  <c r="L395" i="4"/>
  <c r="L394" i="4"/>
  <c r="L393" i="4"/>
  <c r="L392" i="4"/>
  <c r="L391" i="4"/>
  <c r="L390" i="4"/>
  <c r="L389" i="4"/>
  <c r="L388" i="4"/>
  <c r="L387" i="4"/>
  <c r="L386" i="4"/>
  <c r="L385" i="4"/>
  <c r="L384" i="4"/>
  <c r="L383" i="4"/>
  <c r="L382" i="4"/>
  <c r="L381" i="4"/>
  <c r="L380" i="4"/>
  <c r="L379" i="4"/>
  <c r="L378" i="4"/>
  <c r="L377" i="4"/>
  <c r="L376" i="4"/>
  <c r="L375" i="4"/>
  <c r="L374" i="4"/>
  <c r="L373" i="4"/>
  <c r="L372" i="4"/>
  <c r="L371" i="4"/>
  <c r="L370" i="4"/>
  <c r="L369" i="4"/>
  <c r="L368" i="4"/>
  <c r="L367" i="4"/>
  <c r="L366" i="4"/>
  <c r="L365" i="4"/>
  <c r="L364" i="4"/>
  <c r="L363" i="4"/>
  <c r="L362" i="4"/>
  <c r="L361" i="4"/>
  <c r="L360" i="4"/>
  <c r="L359" i="4"/>
  <c r="L358" i="4"/>
  <c r="L357" i="4"/>
  <c r="L356" i="4"/>
  <c r="L355" i="4"/>
  <c r="L354" i="4"/>
  <c r="L353" i="4"/>
  <c r="L352" i="4"/>
  <c r="L351" i="4"/>
  <c r="L350" i="4"/>
  <c r="L349" i="4"/>
  <c r="L348" i="4"/>
  <c r="L347" i="4"/>
  <c r="L346" i="4"/>
  <c r="L345" i="4"/>
  <c r="L344" i="4"/>
  <c r="L343" i="4"/>
  <c r="L342" i="4"/>
  <c r="L341" i="4"/>
  <c r="L340" i="4"/>
  <c r="L339" i="4"/>
  <c r="L338" i="4"/>
  <c r="L337" i="4"/>
  <c r="L336" i="4"/>
  <c r="L335" i="4"/>
  <c r="L334" i="4"/>
  <c r="L333" i="4"/>
  <c r="L332" i="4"/>
  <c r="L331" i="4"/>
  <c r="L330" i="4"/>
  <c r="L329" i="4"/>
  <c r="L328" i="4"/>
  <c r="L327" i="4"/>
  <c r="L326" i="4"/>
  <c r="L325" i="4"/>
  <c r="L324" i="4"/>
  <c r="L323" i="4"/>
  <c r="L322" i="4"/>
  <c r="L321" i="4"/>
  <c r="L320" i="4"/>
  <c r="L319" i="4"/>
  <c r="L318" i="4"/>
  <c r="L317" i="4"/>
  <c r="L316" i="4"/>
  <c r="L315" i="4"/>
  <c r="L314" i="4"/>
  <c r="L313" i="4"/>
  <c r="L312" i="4"/>
  <c r="L311" i="4"/>
  <c r="L310" i="4"/>
  <c r="L309" i="4"/>
  <c r="L308" i="4"/>
  <c r="L307" i="4"/>
  <c r="L306" i="4"/>
  <c r="L305" i="4"/>
  <c r="L304" i="4"/>
  <c r="L303" i="4"/>
  <c r="L302" i="4"/>
  <c r="L301" i="4"/>
  <c r="L300" i="4"/>
  <c r="L299" i="4"/>
  <c r="L298" i="4"/>
  <c r="L297" i="4"/>
  <c r="L296" i="4"/>
  <c r="L295" i="4"/>
  <c r="L294" i="4"/>
  <c r="L293" i="4"/>
  <c r="L292" i="4"/>
  <c r="L291" i="4"/>
  <c r="L290" i="4"/>
  <c r="L289" i="4"/>
  <c r="L288" i="4"/>
  <c r="L287" i="4"/>
  <c r="L286" i="4"/>
  <c r="L285" i="4"/>
  <c r="L284" i="4"/>
  <c r="L283" i="4"/>
  <c r="L282" i="4"/>
  <c r="L281" i="4"/>
  <c r="L280" i="4"/>
  <c r="L279" i="4"/>
  <c r="L278" i="4"/>
  <c r="L277" i="4"/>
  <c r="L276" i="4"/>
  <c r="L275" i="4"/>
  <c r="L274" i="4"/>
  <c r="L273" i="4"/>
  <c r="L272" i="4"/>
  <c r="L271" i="4"/>
  <c r="L270" i="4"/>
  <c r="L269" i="4"/>
  <c r="L268" i="4"/>
  <c r="L267" i="4"/>
  <c r="L266" i="4"/>
  <c r="L265" i="4"/>
  <c r="L264" i="4"/>
  <c r="L263" i="4"/>
  <c r="L262" i="4"/>
  <c r="L261" i="4"/>
  <c r="L260" i="4"/>
  <c r="L259" i="4"/>
  <c r="L258" i="4"/>
  <c r="L257" i="4"/>
  <c r="L256" i="4"/>
  <c r="L255" i="4"/>
  <c r="L254" i="4"/>
  <c r="L253" i="4"/>
  <c r="L252" i="4"/>
  <c r="L251" i="4"/>
  <c r="L250" i="4"/>
  <c r="L249" i="4"/>
  <c r="L248" i="4"/>
  <c r="L247" i="4"/>
  <c r="L246" i="4"/>
  <c r="L245" i="4"/>
  <c r="L244" i="4"/>
  <c r="L243" i="4"/>
  <c r="L242" i="4"/>
  <c r="L241" i="4"/>
  <c r="L240" i="4"/>
  <c r="L239" i="4"/>
  <c r="L238" i="4"/>
  <c r="L237" i="4"/>
  <c r="L236" i="4"/>
  <c r="L235" i="4"/>
  <c r="L234" i="4"/>
  <c r="L233" i="4"/>
  <c r="L232" i="4"/>
  <c r="L231" i="4"/>
  <c r="L230" i="4"/>
  <c r="L229" i="4"/>
  <c r="L228" i="4"/>
  <c r="L227" i="4"/>
  <c r="L226" i="4"/>
  <c r="L225" i="4"/>
  <c r="L224" i="4"/>
  <c r="L223" i="4"/>
  <c r="L222" i="4"/>
  <c r="L221" i="4"/>
  <c r="L220" i="4"/>
  <c r="L219" i="4"/>
  <c r="L218" i="4"/>
  <c r="L217" i="4"/>
  <c r="L216" i="4"/>
  <c r="L215" i="4"/>
  <c r="L214" i="4"/>
  <c r="L213" i="4"/>
  <c r="L212" i="4"/>
  <c r="L211" i="4"/>
  <c r="L210" i="4"/>
  <c r="L209" i="4"/>
  <c r="L208" i="4"/>
  <c r="L207" i="4"/>
  <c r="L206" i="4"/>
  <c r="L205" i="4"/>
  <c r="L204" i="4"/>
  <c r="L203" i="4"/>
  <c r="L202" i="4"/>
  <c r="L201" i="4"/>
  <c r="L200" i="4"/>
  <c r="L199" i="4"/>
  <c r="L198" i="4"/>
  <c r="L197" i="4"/>
  <c r="L196" i="4"/>
  <c r="L195" i="4"/>
  <c r="L194" i="4"/>
  <c r="L193" i="4"/>
  <c r="L192" i="4"/>
  <c r="L191" i="4"/>
  <c r="L190" i="4"/>
  <c r="L189" i="4"/>
  <c r="L188" i="4"/>
  <c r="L187" i="4"/>
  <c r="L186" i="4"/>
  <c r="L185" i="4"/>
  <c r="L184" i="4"/>
  <c r="L183" i="4"/>
  <c r="L182" i="4"/>
  <c r="L181" i="4"/>
  <c r="L180" i="4"/>
  <c r="L179" i="4"/>
  <c r="L178" i="4"/>
  <c r="L177" i="4"/>
  <c r="L176" i="4"/>
  <c r="L175" i="4"/>
  <c r="L174" i="4"/>
  <c r="L173" i="4"/>
  <c r="L172" i="4"/>
  <c r="L171" i="4"/>
  <c r="L170" i="4"/>
  <c r="L169" i="4"/>
  <c r="L168" i="4"/>
  <c r="L167" i="4"/>
  <c r="L166" i="4"/>
  <c r="L165" i="4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D3" i="3"/>
  <c r="AD3" i="4" l="1"/>
  <c r="AC3" i="4"/>
  <c r="AG3" i="4"/>
  <c r="AH3" i="4"/>
  <c r="AB3" i="4"/>
  <c r="AE3" i="4"/>
  <c r="AF3" i="4"/>
  <c r="J4" i="3"/>
  <c r="M3" i="4"/>
  <c r="M4" i="4" s="1"/>
  <c r="L2" i="2"/>
  <c r="W3" i="4"/>
  <c r="AA3" i="4"/>
  <c r="Y3" i="4"/>
  <c r="Z3" i="4"/>
  <c r="X3" i="4"/>
  <c r="R3" i="4"/>
  <c r="Q3" i="4"/>
  <c r="S3" i="4"/>
  <c r="P3" i="4"/>
  <c r="O3" i="4"/>
  <c r="N3" i="4"/>
  <c r="E1750" i="34" a="1"/>
  <c r="E2717" i="34" a="1"/>
  <c r="E1752" i="34" a="1"/>
  <c r="E757" i="34" a="1"/>
  <c r="E1862" i="34" a="1"/>
  <c r="E372" i="34" a="1"/>
  <c r="E1679" i="34" a="1"/>
  <c r="E3253" i="34" a="1"/>
  <c r="E930" i="34" a="1"/>
  <c r="E3976" i="34" a="1"/>
  <c r="E2113" i="34" a="1"/>
  <c r="E1945" i="34" a="1"/>
  <c r="E4009" i="34" a="1"/>
  <c r="E72" i="34" a="1"/>
  <c r="E643" i="34" a="1"/>
  <c r="E2765" i="34" a="1"/>
  <c r="E2282" i="34" a="1"/>
  <c r="E2366" i="34" a="1"/>
  <c r="E1131" i="34" a="1"/>
  <c r="E2789" i="34" a="1"/>
  <c r="E2031" i="34" a="1"/>
  <c r="E2364" i="34" a="1"/>
  <c r="E1902" i="34" a="1"/>
  <c r="E2223" i="34" a="1"/>
  <c r="E1488" i="34" a="1"/>
  <c r="E1534" i="34" a="1"/>
  <c r="E398" i="34" a="1"/>
  <c r="E3885" i="34" a="1"/>
  <c r="E2597" i="34" a="1"/>
  <c r="E2812" i="34" a="1"/>
  <c r="E2454" i="34" a="1"/>
  <c r="E615" i="34" a="1"/>
  <c r="E3018" i="34" a="1"/>
  <c r="E2787" i="34" a="1"/>
  <c r="E3401" i="34" a="1"/>
  <c r="E3967" i="34" a="1"/>
  <c r="E2607" i="34" a="1"/>
  <c r="E2896" i="34" a="1"/>
  <c r="E2440" i="34" a="1"/>
  <c r="E557" i="34" a="1"/>
  <c r="E3302" i="34" a="1"/>
  <c r="E1284" i="34" a="1"/>
  <c r="E420" i="34" a="1"/>
  <c r="E1625" i="34" a="1"/>
  <c r="E3382" i="34" a="1"/>
  <c r="E3899" i="34" a="1"/>
  <c r="E595" i="34" a="1"/>
  <c r="E2105" i="34" a="1"/>
  <c r="E645" i="34" a="1"/>
  <c r="E606" i="34" a="1"/>
  <c r="E2387" i="34" a="1"/>
  <c r="E96" i="34" a="1"/>
  <c r="E192" i="34" a="1"/>
  <c r="E2870" i="34" a="1"/>
  <c r="E3962" i="34" a="1"/>
  <c r="E2973" i="34" a="1"/>
  <c r="E2448" i="34" a="1"/>
  <c r="E832" i="34" a="1"/>
  <c r="E1961" i="34" a="1"/>
  <c r="E1926" i="34" a="1"/>
  <c r="E926" i="34" a="1"/>
  <c r="E2179" i="34" a="1"/>
  <c r="E277" i="34" a="1"/>
  <c r="E2369" i="34" a="1"/>
  <c r="E3970" i="34" a="1"/>
  <c r="E1913" i="34" a="1"/>
  <c r="E1453" i="34" a="1"/>
  <c r="E2109" i="34" a="1"/>
  <c r="E3082" i="34" a="1"/>
  <c r="E869" i="34" a="1"/>
  <c r="E2666" i="34" a="1"/>
  <c r="E3295" i="34" a="1"/>
  <c r="E3061" i="34" a="1"/>
  <c r="E957" i="34" a="1"/>
  <c r="E2167" i="34" a="1"/>
  <c r="E504" i="34" a="1"/>
  <c r="E3648" i="34" a="1"/>
  <c r="E1993" i="34" a="1"/>
  <c r="E1970" i="34" a="1"/>
  <c r="E354" i="34" a="1"/>
  <c r="E694" i="34" a="1"/>
  <c r="E1353" i="34" a="1"/>
  <c r="E411" i="34" a="1"/>
  <c r="E1288" i="34" a="1"/>
  <c r="E824" i="34" a="1"/>
  <c r="E675" i="34" a="1"/>
  <c r="E1528" i="34" a="1"/>
  <c r="E358" i="34" a="1"/>
  <c r="E3900" i="34" a="1"/>
  <c r="E534" i="34" a="1"/>
  <c r="E3287" i="34" a="1"/>
  <c r="E3842" i="34" a="1"/>
  <c r="E1068" i="34" a="1"/>
  <c r="E900" i="34" a="1"/>
  <c r="E2415" i="34" a="1"/>
  <c r="E3028" i="34" a="1"/>
  <c r="E2700" i="34" a="1"/>
  <c r="E3284" i="34" a="1"/>
  <c r="E532" i="34" a="1"/>
  <c r="E3271" i="34" a="1"/>
  <c r="E541" i="34" a="1"/>
  <c r="E1703" i="34" a="1"/>
  <c r="E3153" i="34" a="1"/>
  <c r="E1207" i="34" a="1"/>
  <c r="E3113" i="34" a="1"/>
  <c r="E3089" i="34" a="1"/>
  <c r="E3099" i="34" a="1"/>
  <c r="E2698" i="34" a="1"/>
  <c r="E2156" i="34" a="1"/>
  <c r="E1743" i="34" a="1"/>
  <c r="E596" i="34" a="1"/>
  <c r="E2069" i="34" a="1"/>
  <c r="E2228" i="34" a="1"/>
  <c r="E416" i="34" a="1"/>
  <c r="E3621" i="34" a="1"/>
  <c r="E3897" i="34" a="1"/>
  <c r="E1272" i="34" a="1"/>
  <c r="E1956" i="34" a="1"/>
  <c r="E3955" i="34" a="1"/>
  <c r="E1914" i="34" a="1"/>
  <c r="E2014" i="34" a="1"/>
  <c r="E690" i="34" a="1"/>
  <c r="E113" i="34" a="1"/>
  <c r="E2925" i="34" a="1"/>
  <c r="E3124" i="34" a="1"/>
  <c r="E2035" i="34" a="1"/>
  <c r="E2101" i="34" a="1"/>
  <c r="E2630" i="34" a="1"/>
  <c r="E652" i="34" a="1"/>
  <c r="E3826" i="34" a="1"/>
  <c r="E1925" i="34" a="1"/>
  <c r="E1325" i="34" a="1"/>
  <c r="E3763" i="34" a="1"/>
  <c r="E177" i="34" a="1"/>
  <c r="E1589" i="34" a="1"/>
  <c r="E998" i="34" a="1"/>
  <c r="E2701" i="34" a="1"/>
  <c r="E3167" i="34" a="1"/>
  <c r="E449" i="34" a="1"/>
  <c r="E202" i="34" a="1"/>
  <c r="E2061" i="34" a="1"/>
  <c r="E2619" i="34" a="1"/>
  <c r="E1823" i="34" a="1"/>
  <c r="E586" i="34" a="1"/>
  <c r="E903" i="34" a="1"/>
  <c r="E1120" i="34" a="1"/>
  <c r="E127" i="34" a="1"/>
  <c r="E1496" i="34" a="1"/>
  <c r="E2135" i="34" a="1"/>
  <c r="E739" i="34" a="1"/>
  <c r="E1089" i="34" a="1"/>
  <c r="E1850" i="34" a="1"/>
  <c r="E1542" i="34" a="1"/>
  <c r="E1544" i="34" a="1"/>
  <c r="E935" i="34" a="1"/>
  <c r="E678" i="34" a="1"/>
  <c r="E2307" i="34" a="1"/>
  <c r="E3119" i="34" a="1"/>
  <c r="E1864" i="34" a="1"/>
  <c r="E1112" i="34" a="1"/>
  <c r="E3701" i="34" a="1"/>
  <c r="E847" i="34" a="1"/>
  <c r="E3434" i="34" a="1"/>
  <c r="E808" i="34" a="1"/>
  <c r="E327" i="34" a="1"/>
  <c r="E4021" i="34" a="1"/>
  <c r="E3480" i="34" a="1"/>
  <c r="E164" i="34" a="1"/>
  <c r="E3671" i="34" a="1"/>
  <c r="E70" i="34" a="1"/>
  <c r="E3323" i="34" a="1"/>
  <c r="E2294" i="34" a="1"/>
  <c r="E4028" i="34" a="1"/>
  <c r="E1330" i="34" a="1"/>
  <c r="E2603" i="34" a="1"/>
  <c r="E796" i="34" a="1"/>
  <c r="E3188" i="34" a="1"/>
  <c r="E2628" i="34" a="1"/>
  <c r="E3418" i="34" a="1"/>
  <c r="E2378" i="34" a="1"/>
  <c r="E1341" i="34" a="1"/>
  <c r="E2658" i="34" a="1"/>
  <c r="E2599" i="34" a="1"/>
  <c r="E3690" i="34" a="1"/>
  <c r="E752" i="34" a="1"/>
  <c r="E727" i="34" a="1"/>
  <c r="E1995" i="34" a="1"/>
  <c r="E4007" i="34" a="1"/>
  <c r="E3238" i="34" a="1"/>
  <c r="E852" i="34" a="1"/>
  <c r="E2076" i="34" a="1"/>
  <c r="E3112" i="34" a="1"/>
  <c r="E2474" i="34" a="1"/>
  <c r="E81" i="34" a="1"/>
  <c r="E2083" i="34" a="1"/>
  <c r="E66" i="34" a="1"/>
  <c r="E1892" i="34" a="1"/>
  <c r="E2640" i="34" a="1"/>
  <c r="E3912" i="34" a="1"/>
  <c r="E1038" i="34" a="1"/>
  <c r="E1888" i="34" a="1"/>
  <c r="E2169" i="34" a="1"/>
  <c r="E1243" i="34" a="1"/>
  <c r="E2217" i="34" a="1"/>
  <c r="E2848" i="34" a="1"/>
  <c r="E155" i="34" a="1"/>
  <c r="E1315" i="34" a="1"/>
  <c r="E3312" i="34" a="1"/>
  <c r="E2754" i="34" a="1"/>
  <c r="E432" i="34" a="1"/>
  <c r="E3959" i="34" a="1"/>
  <c r="E3098" i="34" a="1"/>
  <c r="E3438" i="34" a="1"/>
  <c r="E3796" i="34" a="1"/>
  <c r="E830" i="34" a="1"/>
  <c r="E3227" i="34" a="1"/>
  <c r="E3552" i="34" a="1"/>
  <c r="E812" i="34" a="1"/>
  <c r="E3973" i="34" a="1"/>
  <c r="E1422" i="34" a="1"/>
  <c r="E2316" i="34" a="1"/>
  <c r="E3601" i="34" a="1"/>
  <c r="E1681" i="34" a="1"/>
  <c r="E3809" i="34" a="1"/>
  <c r="E4047" i="34" a="1"/>
  <c r="E3947" i="34" a="1"/>
  <c r="E107" i="34" a="1"/>
  <c r="E3371" i="34" a="1"/>
  <c r="E3366" i="34" a="1"/>
  <c r="E3160" i="34" a="1"/>
  <c r="E3080" i="34" a="1"/>
  <c r="E4039" i="34" a="1"/>
  <c r="E2252" i="34" a="1"/>
  <c r="E221" i="34" a="1"/>
  <c r="E3322" i="34" a="1"/>
  <c r="E720" i="34" a="1"/>
  <c r="E2955" i="34" a="1"/>
  <c r="E2153" i="34" a="1"/>
  <c r="E1028" i="34" a="1"/>
  <c r="E1497" i="34" a="1"/>
  <c r="E233" i="34" a="1"/>
  <c r="E3495" i="34" a="1"/>
  <c r="E1833" i="34" a="1"/>
  <c r="E1840" i="34" a="1"/>
  <c r="E2050" i="34" a="1"/>
  <c r="E3861" i="34" a="1"/>
  <c r="E1963" i="34" a="1"/>
  <c r="E2767" i="34" a="1"/>
  <c r="E1358" i="34" a="1"/>
  <c r="E2916" i="34" a="1"/>
  <c r="E2078" i="34" a="1"/>
  <c r="E2648" i="34" a="1"/>
  <c r="E3762" i="34" a="1"/>
  <c r="E1159" i="34" a="1"/>
  <c r="E3520" i="34" a="1"/>
  <c r="E898" i="34" a="1"/>
  <c r="E142" i="34" a="1"/>
  <c r="E2226" i="34" a="1"/>
  <c r="E1470" i="34" a="1"/>
  <c r="E840" i="34" a="1"/>
  <c r="E31" i="34" a="1"/>
  <c r="E1363" i="34" a="1"/>
  <c r="E853" i="34" a="1"/>
  <c r="E4049" i="34" a="1"/>
  <c r="E260" i="34" a="1"/>
  <c r="E3497" i="34" a="1"/>
  <c r="E2736" i="34" a="1"/>
  <c r="E2891" i="34" a="1"/>
  <c r="E3432" i="34" a="1"/>
  <c r="E84" i="34" a="1"/>
  <c r="E3618" i="34" a="1"/>
  <c r="E2948" i="34" a="1"/>
  <c r="E2883" i="34" a="1"/>
  <c r="E2844" i="34" a="1"/>
  <c r="E2893" i="34" a="1"/>
  <c r="E680" i="34" a="1"/>
  <c r="E3195" i="34" a="1"/>
  <c r="E3202" i="34" a="1"/>
  <c r="E2070" i="34" a="1"/>
  <c r="E2526" i="34" a="1"/>
  <c r="E868" i="34" a="1"/>
  <c r="E2021" i="34" a="1"/>
  <c r="E1631" i="34" a="1"/>
  <c r="E2860" i="34" a="1"/>
  <c r="E1116" i="34" a="1"/>
  <c r="E1537" i="34" a="1"/>
  <c r="E3717" i="34" a="1"/>
  <c r="E667" i="34" a="1"/>
  <c r="E3617" i="34" a="1"/>
  <c r="E2928" i="34" a="1"/>
  <c r="E2446" i="34" a="1"/>
  <c r="E1799" i="34" a="1"/>
  <c r="E3265" i="34" a="1"/>
  <c r="E3536" i="34" a="1"/>
  <c r="E1270" i="34" a="1"/>
  <c r="E2085" i="34" a="1"/>
  <c r="E3268" i="34" a="1"/>
  <c r="E2104" i="34" a="1"/>
  <c r="E1593" i="34" a="1"/>
  <c r="E3583" i="34" a="1"/>
  <c r="E2511" i="34" a="1"/>
  <c r="E2102" i="34" a="1"/>
  <c r="E2594" i="34" a="1"/>
  <c r="E3171" i="34" a="1"/>
  <c r="E3128" i="34" a="1"/>
  <c r="E236" i="34" a="1"/>
  <c r="E323" i="34" a="1"/>
  <c r="E3459" i="34" a="1"/>
  <c r="E1265" i="34" a="1"/>
  <c r="E2639" i="34" a="1"/>
  <c r="E2456" i="34" a="1"/>
  <c r="E1109" i="34" a="1"/>
  <c r="E495" i="34" a="1"/>
  <c r="E1618" i="34" a="1"/>
  <c r="E92" i="34" a="1"/>
  <c r="E1370" i="34" a="1"/>
  <c r="E2525" i="34" a="1"/>
  <c r="E2159" i="34" a="1"/>
  <c r="E766" i="34" a="1"/>
  <c r="E1946" i="34" a="1"/>
  <c r="E2562" i="34" a="1"/>
  <c r="E3910" i="34" a="1"/>
  <c r="E290" i="34" a="1"/>
  <c r="E2137" i="34" a="1"/>
  <c r="E334" i="34" a="1"/>
  <c r="E1819" i="34" a="1"/>
  <c r="E2961" i="34" a="1"/>
  <c r="E1507" i="34" a="1"/>
  <c r="E941" i="34" a="1"/>
  <c r="E1932" i="34" a="1"/>
  <c r="E3135" i="34" a="1"/>
  <c r="E1498" i="34" a="1"/>
  <c r="E2685" i="34" a="1"/>
  <c r="E1345" i="34" a="1"/>
  <c r="E1414" i="34" a="1"/>
  <c r="E3516" i="34" a="1"/>
  <c r="E2555" i="34" a="1"/>
  <c r="E3746" i="34" a="1"/>
  <c r="E550" i="34" a="1"/>
  <c r="E1778" i="34" a="1"/>
  <c r="E818" i="34" a="1"/>
  <c r="E1119" i="34" a="1"/>
  <c r="E2065" i="34" a="1"/>
  <c r="E1917" i="34" a="1"/>
  <c r="E1561" i="34" a="1"/>
  <c r="E872" i="34" a="1"/>
  <c r="E3892" i="34" a="1"/>
  <c r="E1308" i="34" a="1"/>
  <c r="E2775" i="34" a="1"/>
  <c r="E2662" i="34" a="1"/>
  <c r="E2027" i="34" a="1"/>
  <c r="E131" i="34" a="1"/>
  <c r="E1428" i="34" a="1"/>
  <c r="E883" i="34" a="1"/>
  <c r="E151" i="34" a="1"/>
  <c r="E3213" i="34" a="1"/>
  <c r="E1070" i="34" a="1"/>
  <c r="E41" i="34" a="1"/>
  <c r="E726" i="34" a="1"/>
  <c r="E1227" i="34" a="1"/>
  <c r="E848" i="34" a="1"/>
  <c r="E1899" i="34" a="1"/>
  <c r="E3975" i="34" a="1"/>
  <c r="E968" i="34" a="1"/>
  <c r="E268" i="34" a="1"/>
  <c r="E2939" i="34" a="1"/>
  <c r="E664" i="34" a="1"/>
  <c r="E1149" i="34" a="1"/>
  <c r="E3177" i="34" a="1"/>
  <c r="E1290" i="34" a="1"/>
  <c r="E134" i="34" a="1"/>
  <c r="E2759" i="34" a="1"/>
  <c r="E2293" i="34" a="1"/>
  <c r="E2318" i="34" a="1"/>
  <c r="E21" i="34" a="1"/>
  <c r="E3837" i="34" a="1"/>
  <c r="E2393" i="34" a="1"/>
  <c r="E2704" i="34" a="1"/>
  <c r="E2733" i="34" a="1"/>
  <c r="E445" i="34" a="1"/>
  <c r="E1997" i="34" a="1"/>
  <c r="E3727" i="34" a="1"/>
  <c r="E2160" i="34" a="1"/>
  <c r="E3880" i="34" a="1"/>
  <c r="E2006" i="34" a="1"/>
  <c r="E1661" i="34" a="1"/>
  <c r="E948" i="34" a="1"/>
  <c r="E519" i="34" a="1"/>
  <c r="E1144" i="34" a="1"/>
  <c r="E1501" i="34" a="1"/>
  <c r="E349" i="34" a="1"/>
  <c r="E2419" i="34" a="1"/>
  <c r="E2969" i="34" a="1"/>
  <c r="E1274" i="34" a="1"/>
  <c r="E3645" i="34" a="1"/>
  <c r="E758" i="34" a="1"/>
  <c r="E335" i="34" a="1"/>
  <c r="E2649" i="34" a="1"/>
  <c r="E1139" i="34" a="1"/>
  <c r="E1292" i="34" a="1"/>
  <c r="E3439" i="34" a="1"/>
  <c r="E2427" i="34" a="1"/>
  <c r="E3740" i="34" a="1"/>
  <c r="E2869" i="34" a="1"/>
  <c r="E3940" i="34" a="1"/>
  <c r="E1927" i="34" a="1"/>
  <c r="E3474" i="34" a="1"/>
  <c r="E3815" i="34" a="1"/>
  <c r="E25" i="34" a="1"/>
  <c r="E2038" i="34" a="1"/>
  <c r="E361" i="34" a="1"/>
  <c r="E2657" i="34" a="1"/>
  <c r="E447" i="34" a="1"/>
  <c r="E168" i="34" a="1"/>
  <c r="E3588" i="34" a="1"/>
  <c r="E1851" i="34" a="1"/>
  <c r="E1459" i="34" a="1"/>
  <c r="E3463" i="34" a="1"/>
  <c r="E644" i="34" a="1"/>
  <c r="E2351" i="34" a="1"/>
  <c r="E307" i="34" a="1"/>
  <c r="E1245" i="34" a="1"/>
  <c r="E26" i="34" a="1"/>
  <c r="E793" i="34" a="1"/>
  <c r="E417" i="34" a="1"/>
  <c r="E1930" i="34" a="1"/>
  <c r="E3643" i="34" a="1"/>
  <c r="E1037" i="34" a="1"/>
  <c r="E3699" i="34" a="1"/>
  <c r="E207" i="34" a="1"/>
  <c r="E3427" i="34" a="1"/>
  <c r="E1383" i="34" a="1"/>
  <c r="E3078" i="34" a="1"/>
  <c r="E748" i="34" a="1"/>
  <c r="E1461" i="34" a="1"/>
  <c r="E2380" i="34" a="1"/>
  <c r="E1167" i="34" a="1"/>
  <c r="E695" i="34" a="1"/>
  <c r="E2386" i="34" a="1"/>
  <c r="E3058" i="34" a="1"/>
  <c r="E3387" i="34" a="1"/>
  <c r="E2665" i="34" a="1"/>
  <c r="E3340" i="34" a="1"/>
  <c r="E3724" i="34" a="1"/>
  <c r="E1532" i="34" a="1"/>
  <c r="E133" i="34" a="1"/>
  <c r="E1233" i="34" a="1"/>
  <c r="E1087" i="34" a="1"/>
  <c r="E2750" i="34" a="1"/>
  <c r="E2500" i="34" a="1"/>
  <c r="E2482" i="34" a="1"/>
  <c r="E232" i="34" a="1"/>
  <c r="E434" i="34" a="1"/>
  <c r="E183" i="34" a="1"/>
  <c r="E1266" i="34" a="1"/>
  <c r="E3484" i="34" a="1"/>
  <c r="E3457" i="34" a="1"/>
  <c r="E2976" i="34" a="1"/>
  <c r="E1396" i="34" a="1"/>
  <c r="E2735" i="34" a="1"/>
  <c r="E3562" i="34" a="1"/>
  <c r="E1935" i="34" a="1"/>
  <c r="E1683" i="34" a="1"/>
  <c r="E2404" i="34" a="1"/>
  <c r="E2902" i="34" a="1"/>
  <c r="E2400" i="34" a="1"/>
  <c r="E1201" i="34" a="1"/>
  <c r="E2953" i="34" a="1"/>
  <c r="E2626" i="34" a="1"/>
  <c r="E1289" i="34" a="1"/>
  <c r="E3889" i="34" a="1"/>
  <c r="E3672" i="34" a="1"/>
  <c r="E1657" i="34" a="1"/>
  <c r="E1004" i="34" a="1"/>
  <c r="E3476" i="34" a="1"/>
  <c r="E947" i="34" a="1"/>
  <c r="E3979" i="34" a="1"/>
  <c r="E3943" i="34" a="1"/>
  <c r="E3780" i="34" a="1"/>
  <c r="E2573" i="34" a="1"/>
  <c r="E3046" i="34" a="1"/>
  <c r="E1972" i="34" a="1"/>
  <c r="E2998" i="34" a="1"/>
  <c r="E2030" i="34" a="1"/>
  <c r="E1362" i="34" a="1"/>
  <c r="E2262" i="34" a="1"/>
  <c r="E118" i="34" a="1"/>
  <c r="E99" i="34" a="1"/>
  <c r="E1348" i="34" a="1"/>
  <c r="E3117" i="34" a="1"/>
  <c r="E2016" i="34" a="1"/>
  <c r="E940" i="34" a="1"/>
  <c r="E1883" i="34" a="1"/>
  <c r="E3436" i="34" a="1"/>
  <c r="E3891" i="34" a="1"/>
  <c r="E313" i="34" a="1"/>
  <c r="E3846" i="34" a="1"/>
  <c r="E997" i="34" a="1"/>
  <c r="E2271" i="34" a="1"/>
  <c r="E1445" i="34" a="1"/>
  <c r="E3173" i="34" a="1"/>
  <c r="E378" i="34" a="1"/>
  <c r="E2890" i="34" a="1"/>
  <c r="E479" i="34" a="1"/>
  <c r="E1361" i="34" a="1"/>
  <c r="E421" i="34" a="1"/>
  <c r="E2082" i="34" a="1"/>
  <c r="E3154" i="34" a="1"/>
  <c r="E2068" i="34" a="1"/>
  <c r="E1867" i="34" a="1"/>
  <c r="E1524" i="34" a="1"/>
  <c r="E3349" i="34" a="1"/>
  <c r="E1957" i="34" a="1"/>
  <c r="E3862" i="34" a="1"/>
  <c r="E126" i="34" a="1"/>
  <c r="E1042" i="34" a="1"/>
  <c r="E1977" i="34" a="1"/>
  <c r="E2413" i="34" a="1"/>
  <c r="E1934" i="34" a="1"/>
  <c r="E2066" i="34" a="1"/>
  <c r="E1180" i="34" a="1"/>
  <c r="E2845" i="34" a="1"/>
  <c r="E3204" i="34" a="1"/>
  <c r="E45" i="34" a="1"/>
  <c r="E1574" i="34" a="1"/>
  <c r="E1960" i="34" a="1"/>
  <c r="E3294" i="34" a="1"/>
  <c r="E3911" i="34" a="1"/>
  <c r="E1992" i="34" a="1"/>
  <c r="E3581" i="34" a="1"/>
  <c r="E1487" i="34" a="1"/>
  <c r="E44" i="34" a="1"/>
  <c r="E700" i="34" a="1"/>
  <c r="E2933" i="34" a="1"/>
  <c r="E3175" i="34" a="1"/>
  <c r="E566" i="34" a="1"/>
  <c r="E1056" i="34" a="1"/>
  <c r="E1563" i="34" a="1"/>
  <c r="E2660" i="34" a="1"/>
  <c r="E889" i="34" a="1"/>
  <c r="E2711" i="34" a="1"/>
  <c r="E2275" i="34" a="1"/>
  <c r="E640" i="34" a="1"/>
  <c r="E440" i="34" a="1"/>
  <c r="E1399" i="34" a="1"/>
  <c r="E1152" i="34" a="1"/>
  <c r="E2322" i="34" a="1"/>
  <c r="E262" i="34" a="1"/>
  <c r="E1787" i="34" a="1"/>
  <c r="E2040" i="34" a="1"/>
  <c r="E987" i="34" a="1"/>
  <c r="E2476" i="34" a="1"/>
  <c r="E946" i="34" a="1"/>
  <c r="E3334" i="34" a="1"/>
  <c r="E3858" i="34" a="1"/>
  <c r="E3059" i="34" a="1"/>
  <c r="E3623" i="34" a="1"/>
  <c r="E222" i="34" a="1"/>
  <c r="E1707" i="34" a="1"/>
  <c r="E1568" i="34" a="1"/>
  <c r="E1571" i="34" a="1"/>
  <c r="E531" i="34" a="1"/>
  <c r="E2875" i="34" a="1"/>
  <c r="E122" i="34" a="1"/>
  <c r="E2374" i="34" a="1"/>
  <c r="E3449" i="34" a="1"/>
  <c r="E2409" i="34" a="1"/>
  <c r="E191" i="34" a="1"/>
  <c r="E2377" i="34" a="1"/>
  <c r="E2631" i="34" a="1"/>
  <c r="E1156" i="34" a="1"/>
  <c r="E624" i="34" a="1"/>
  <c r="E1716" i="34" a="1"/>
  <c r="E2726" i="34" a="1"/>
  <c r="E2272" i="34" a="1"/>
  <c r="E3654" i="34" a="1"/>
  <c r="E866" i="34" a="1"/>
  <c r="E1779" i="34" a="1"/>
  <c r="E4004" i="34" a="1"/>
  <c r="E2421" i="34" a="1"/>
  <c r="E3125" i="34" a="1"/>
  <c r="E878" i="34" a="1"/>
  <c r="E1896" i="34" a="1"/>
  <c r="E3688" i="34" a="1"/>
  <c r="E3391" i="34" a="1"/>
  <c r="E2205" i="34" a="1"/>
  <c r="E1873" i="34" a="1"/>
  <c r="E3182" i="34" a="1"/>
  <c r="E225" i="34" a="1"/>
  <c r="E3517" i="34" a="1"/>
  <c r="E1281" i="34" a="1"/>
  <c r="E1359" i="34" a="1"/>
  <c r="E773" i="34" a="1"/>
  <c r="E3508" i="34" a="1"/>
  <c r="E3602" i="34" a="1"/>
  <c r="E2017" i="34" a="1"/>
  <c r="E2229" i="34" a="1"/>
  <c r="E1479" i="34" a="1"/>
  <c r="E386" i="34" a="1"/>
  <c r="E3020" i="34" a="1"/>
  <c r="E2407" i="34" a="1"/>
  <c r="E431" i="34" a="1"/>
  <c r="E2551" i="34" a="1"/>
  <c r="E3647" i="34" a="1"/>
  <c r="E1557" i="34" a="1"/>
  <c r="E2683" i="34" a="1"/>
  <c r="E867" i="34" a="1"/>
  <c r="E436" i="34" a="1"/>
  <c r="E943" i="34" a="1"/>
  <c r="E402" i="34" a="1"/>
  <c r="E3920" i="34" a="1"/>
  <c r="E3736" i="34" a="1"/>
  <c r="E2352" i="34" a="1"/>
  <c r="E1651" i="34" a="1"/>
  <c r="E2008" i="34" a="1"/>
  <c r="E4026" i="34" a="1"/>
  <c r="E1427" i="34" a="1"/>
  <c r="E1367" i="34" a="1"/>
  <c r="E1621" i="34" a="1"/>
  <c r="E2338" i="34" a="1"/>
  <c r="E2311" i="34" a="1"/>
  <c r="E3969" i="34" a="1"/>
  <c r="E1980" i="34" a="1"/>
  <c r="E2392" i="34" a="1"/>
  <c r="E3277" i="34" a="1"/>
  <c r="E828" i="34" a="1"/>
  <c r="E2806" i="34" a="1"/>
  <c r="E3054" i="34" a="1"/>
  <c r="E659" i="34" a="1"/>
  <c r="E1025" i="34" a="1"/>
  <c r="E2728" i="34" a="1"/>
  <c r="E2550" i="34" a="1"/>
  <c r="E2828" i="34" a="1"/>
  <c r="E753" i="34" a="1"/>
  <c r="E755" i="34" a="1"/>
  <c r="E3380" i="34" a="1"/>
  <c r="E308" i="34" a="1"/>
  <c r="E3616" i="34" a="1"/>
  <c r="E2949" i="34" a="1"/>
  <c r="E1145" i="34" a="1"/>
  <c r="E2257" i="34" a="1"/>
  <c r="E1111" i="34" a="1"/>
  <c r="E275" i="34" a="1"/>
  <c r="E2136" i="34" a="1"/>
  <c r="E3693" i="34" a="1"/>
  <c r="E1652" i="34" a="1"/>
  <c r="E2022" i="34" a="1"/>
  <c r="E3030" i="34" a="1"/>
  <c r="E3652" i="34" a="1"/>
  <c r="E2938" i="34" a="1"/>
  <c r="E2191" i="34" a="1"/>
  <c r="E1723" i="34" a="1"/>
  <c r="E1195" i="34" a="1"/>
  <c r="E1155" i="34" a="1"/>
  <c r="E144" i="34" a="1"/>
  <c r="E320" i="34" a="1"/>
  <c r="E2866" i="34" a="1"/>
  <c r="E3412" i="34" a="1"/>
  <c r="E1071" i="34" a="1"/>
  <c r="E2020" i="34" a="1"/>
  <c r="E3883" i="34" a="1"/>
  <c r="E816" i="34" a="1"/>
  <c r="E471" i="34" a="1"/>
  <c r="E1895" i="34" a="1"/>
  <c r="E2996" i="34" a="1"/>
  <c r="E254" i="34" a="1"/>
  <c r="E2539" i="34" a="1"/>
  <c r="E3395" i="34" a="1"/>
  <c r="E1938" i="34" a="1"/>
  <c r="E2354" i="34" a="1"/>
  <c r="E747" i="34" a="1"/>
  <c r="E880" i="34" a="1"/>
  <c r="E2924" i="34" a="1"/>
  <c r="E1164" i="34" a="1"/>
  <c r="E482" i="34" a="1"/>
  <c r="E1327" i="34" a="1"/>
  <c r="E1585" i="34" a="1"/>
  <c r="E1216" i="34" a="1"/>
  <c r="E1547" i="34" a="1"/>
  <c r="E3075" i="34" a="1"/>
  <c r="E4052" i="34" a="1"/>
  <c r="E53" i="34" a="1"/>
  <c r="E3085" i="34" a="1"/>
  <c r="E184" i="34" a="1"/>
  <c r="E3785" i="34" a="1"/>
  <c r="E733" i="34" a="1"/>
  <c r="E314" i="34" a="1"/>
  <c r="E3267" i="34" a="1"/>
  <c r="E496" i="34" a="1"/>
  <c r="E418" i="34" a="1"/>
  <c r="E1741" i="34" a="1"/>
  <c r="E3951" i="34" a="1"/>
  <c r="E3987" i="34" a="1"/>
  <c r="E2273" i="34" a="1"/>
  <c r="E1113" i="34" a="1"/>
  <c r="E1645" i="34" a="1"/>
  <c r="E2406" i="34" a="1"/>
  <c r="E2442" i="34" a="1"/>
  <c r="E393" i="34" a="1"/>
  <c r="E2175" i="34" a="1"/>
  <c r="E508" i="34" a="1"/>
  <c r="E3471" i="34" a="1"/>
  <c r="E2595" i="34" a="1"/>
  <c r="E1114" i="34" a="1"/>
  <c r="E2879" i="34" a="1"/>
  <c r="E2588" i="34" a="1"/>
  <c r="E3413" i="34" a="1"/>
  <c r="E1991" i="34" a="1"/>
  <c r="E2164" i="34" a="1"/>
  <c r="E665" i="34" a="1"/>
  <c r="E376" i="34" a="1"/>
  <c r="E2075" i="34" a="1"/>
  <c r="E2810" i="34" a="1"/>
  <c r="E3877" i="34" a="1"/>
  <c r="E493" i="34" a="1"/>
  <c r="E1641" i="34" a="1"/>
  <c r="E366" i="34" a="1"/>
  <c r="E3678" i="34" a="1"/>
  <c r="E3047" i="34" a="1"/>
  <c r="E1267" i="34" a="1"/>
  <c r="E674" i="34" a="1"/>
  <c r="E1058" i="34" a="1"/>
  <c r="E2152" i="34" a="1"/>
  <c r="E37" i="34" a="1"/>
  <c r="E1397" i="34" a="1"/>
  <c r="E3129" i="34" a="1"/>
  <c r="E3732" i="34" a="1"/>
  <c r="E3710" i="34" a="1"/>
  <c r="E1481" i="34" a="1"/>
  <c r="E2475" i="34" a="1"/>
  <c r="E195" i="34" a="1"/>
  <c r="E4025" i="34" a="1"/>
  <c r="E3361" i="34" a="1"/>
  <c r="E3866" i="34" a="1"/>
  <c r="E536" i="34" a="1"/>
  <c r="E1522" i="34" a="1"/>
  <c r="E980" i="34" a="1"/>
  <c r="E612" i="34" a="1"/>
  <c r="E1464" i="34" a="1"/>
  <c r="E629" i="34" a="1"/>
  <c r="E961" i="34" a="1"/>
  <c r="E1603" i="34" a="1"/>
  <c r="E3243" i="34" a="1"/>
  <c r="E3455" i="34" a="1"/>
  <c r="E2908" i="34" a="1"/>
  <c r="E2399" i="34" a="1"/>
  <c r="E2738" i="34" a="1"/>
  <c r="E2697" i="34" a="1"/>
  <c r="E1620" i="34" a="1"/>
  <c r="E3242" i="34" a="1"/>
  <c r="E2601" i="34" a="1"/>
  <c r="E15" i="34" a="1"/>
  <c r="E679" i="34" a="1"/>
  <c r="E1019" i="34" a="1"/>
  <c r="E1465" i="34" a="1"/>
  <c r="E1759" i="34" a="1"/>
  <c r="E3399" i="34" a="1"/>
  <c r="E342" i="34" a="1"/>
  <c r="E1812" i="34" a="1"/>
  <c r="E180" i="34" a="1"/>
  <c r="E132" i="34" a="1"/>
  <c r="E1143" i="34" a="1"/>
  <c r="E1539" i="34" a="1"/>
  <c r="E1334" i="34" a="1"/>
  <c r="E3411" i="34" a="1"/>
  <c r="E4045" i="34" a="1"/>
  <c r="E1678" i="34" a="1"/>
  <c r="E3337" i="34" a="1"/>
  <c r="E2390" i="34" a="1"/>
  <c r="E750" i="34" a="1"/>
  <c r="E3733" i="34" a="1"/>
  <c r="E2778" i="34" a="1"/>
  <c r="E2782" i="34" a="1"/>
  <c r="E209" i="34" a="1"/>
  <c r="E370" i="34" a="1"/>
  <c r="E1350" i="34" a="1"/>
  <c r="E1601" i="34" a="1"/>
  <c r="E601" i="34" a="1"/>
  <c r="E3561" i="34" a="1"/>
  <c r="E2430" i="34" a="1"/>
  <c r="E779" i="34" a="1"/>
  <c r="E1814" i="34" a="1"/>
  <c r="E40" i="34" a="1"/>
  <c r="E858" i="34" a="1"/>
  <c r="E990" i="34" a="1"/>
  <c r="E3372" i="34" a="1"/>
  <c r="E1637" i="34" a="1"/>
  <c r="E3220" i="34" a="1"/>
  <c r="E1166" i="34" a="1"/>
  <c r="E2130" i="34" a="1"/>
  <c r="E2964" i="34" a="1"/>
  <c r="E2464" i="34" a="1"/>
  <c r="E2079" i="34" a="1"/>
  <c r="E3466" i="34" a="1"/>
  <c r="E2651" i="34" a="1"/>
  <c r="E1103" i="34" a="1"/>
  <c r="E189" i="34" a="1"/>
  <c r="E3527" i="34" a="1"/>
  <c r="E1737" i="34" a="1"/>
  <c r="E399" i="34" a="1"/>
  <c r="E1675" i="34" a="1"/>
  <c r="E772" i="34" a="1"/>
  <c r="E2133" i="34" a="1"/>
  <c r="E2327" i="34" a="1"/>
  <c r="E73" i="34" a="1"/>
  <c r="E1241" i="34" a="1"/>
  <c r="E3246" i="34" a="1"/>
  <c r="E1739" i="34" a="1"/>
  <c r="E2357" i="34" a="1"/>
  <c r="E2269" i="34" a="1"/>
  <c r="E2636" i="34" a="1"/>
  <c r="E1586" i="34" a="1"/>
  <c r="E554" i="34" a="1"/>
  <c r="E3557" i="34" a="1"/>
  <c r="E784" i="34" a="1"/>
  <c r="E473" i="34" a="1"/>
  <c r="E641" i="34" a="1"/>
  <c r="E2910" i="34" a="1"/>
  <c r="E2125" i="34" a="1"/>
  <c r="E1998" i="34" a="1"/>
  <c r="E1379" i="34" a="1"/>
  <c r="E1915" i="34" a="1"/>
  <c r="E3852" i="34" a="1"/>
  <c r="E1307" i="34" a="1"/>
  <c r="E745" i="34" a="1"/>
  <c r="E3111" i="34" a="1"/>
  <c r="E1527" i="34" a="1"/>
  <c r="E2515" i="34" a="1"/>
  <c r="E677" i="34" a="1"/>
  <c r="E1983" i="34" a="1"/>
  <c r="E3605" i="34" a="1"/>
  <c r="E2544" i="34" a="1"/>
  <c r="E763" i="34" a="1"/>
  <c r="E2737" i="34" a="1"/>
  <c r="E2819" i="34" a="1"/>
  <c r="E3178" i="34" a="1"/>
  <c r="E3351" i="34" a="1"/>
  <c r="E2495" i="34" a="1"/>
  <c r="E4029" i="34" a="1"/>
  <c r="E1462" i="34" a="1"/>
  <c r="E1390" i="34" a="1"/>
  <c r="E3290" i="34" a="1"/>
  <c r="E3252" i="34" a="1"/>
  <c r="E1607" i="34" a="1"/>
  <c r="E2063" i="34" a="1"/>
  <c r="E2895" i="34" a="1"/>
  <c r="E2314" i="34" a="1"/>
  <c r="E3032" i="34" a="1"/>
  <c r="E2904" i="34" a="1"/>
  <c r="E2652" i="34" a="1"/>
  <c r="E819" i="34" a="1"/>
  <c r="E3286" i="34" a="1"/>
  <c r="E1730" i="34" a="1"/>
  <c r="E3132" i="34" a="1"/>
  <c r="E1365" i="34" a="1"/>
  <c r="E1829" i="34" a="1"/>
  <c r="E1351" i="34" a="1"/>
  <c r="E3494" i="34" a="1"/>
  <c r="E1080" i="34" a="1"/>
  <c r="E1305" i="34" a="1"/>
  <c r="E2206" i="34" a="1"/>
  <c r="E3226" i="34" a="1"/>
  <c r="E934" i="34" a="1"/>
  <c r="E1141" i="34" a="1"/>
  <c r="E2248" i="34" a="1"/>
  <c r="E1520" i="34" a="1"/>
  <c r="E2508" i="34" a="1"/>
  <c r="E1920" i="34" a="1"/>
  <c r="E1749" i="34" a="1"/>
  <c r="E3067" i="34" a="1"/>
  <c r="E2656" i="34" a="1"/>
  <c r="E1615" i="34" a="1"/>
  <c r="E1061" i="34" a="1"/>
  <c r="E1146" i="34" a="1"/>
  <c r="E2762" i="34" a="1"/>
  <c r="E838" i="34" a="1"/>
  <c r="E1656" i="34" a="1"/>
  <c r="E1069" i="34" a="1"/>
  <c r="E1868" i="34" a="1"/>
  <c r="E4001" i="34" a="1"/>
  <c r="E1545" i="34" a="1"/>
  <c r="E2794" i="34" a="1"/>
  <c r="E119" i="34" a="1"/>
  <c r="E1147" i="34" a="1"/>
  <c r="E3305" i="34" a="1"/>
  <c r="E2398" i="34" a="1"/>
  <c r="E3327" i="34" a="1"/>
  <c r="E3543" i="34" a="1"/>
  <c r="E1387" i="34" a="1"/>
  <c r="E1553" i="34" a="1"/>
  <c r="E3442" i="34" a="1"/>
  <c r="E539" i="34" a="1"/>
  <c r="E345" i="34" a="1"/>
  <c r="E2467" i="34" a="1"/>
  <c r="E3307" i="34" a="1"/>
  <c r="E298" i="34" a="1"/>
  <c r="E1371" i="34" a="1"/>
  <c r="E3811" i="34" a="1"/>
  <c r="E983" i="34" a="1"/>
  <c r="E1483" i="34" a="1"/>
  <c r="E1677" i="34" a="1"/>
  <c r="E3381" i="34" a="1"/>
  <c r="E3917" i="34" a="1"/>
  <c r="E2437" i="34" a="1"/>
  <c r="E3817" i="34" a="1"/>
  <c r="E3403" i="34" a="1"/>
  <c r="E2363" i="34" a="1"/>
  <c r="E3245" i="34" a="1"/>
  <c r="E1552" i="34" a="1"/>
  <c r="E537" i="34" a="1"/>
  <c r="E3392" i="34" a="1"/>
  <c r="E1050" i="34" a="1"/>
  <c r="E2714" i="34" a="1"/>
  <c r="E1856" i="34" a="1"/>
  <c r="E239" i="34" a="1"/>
  <c r="E237" i="34" a="1"/>
  <c r="E928" i="34" a="1"/>
  <c r="E145" i="34" a="1"/>
  <c r="E3025" i="34" a="1"/>
  <c r="E8" i="34" a="1"/>
  <c r="E3346" i="34" a="1"/>
  <c r="E2489" i="34" a="1"/>
  <c r="E2795" i="34" a="1"/>
  <c r="E2638" i="34" a="1"/>
  <c r="E1587" i="34" a="1"/>
  <c r="E905" i="34" a="1"/>
  <c r="E3105" i="34" a="1"/>
  <c r="E2216" i="34" a="1"/>
  <c r="E2579" i="34" a="1"/>
  <c r="E3448" i="34" a="1"/>
  <c r="E2360" i="34" a="1"/>
  <c r="E1280" i="34" a="1"/>
  <c r="E3308" i="34" a="1"/>
  <c r="E146" i="34" a="1"/>
  <c r="E1708" i="34" a="1"/>
  <c r="E702" i="34" a="1"/>
  <c r="E2757" i="34" a="1"/>
  <c r="E686" i="34" a="1"/>
  <c r="E419" i="34" a="1"/>
  <c r="E2220" i="34" a="1"/>
  <c r="E3086" i="34" a="1"/>
  <c r="E882" i="34" a="1"/>
  <c r="E3553" i="34" a="1"/>
  <c r="E464" i="34" a="1"/>
  <c r="E788" i="34" a="1"/>
  <c r="E242" i="34" a="1"/>
  <c r="E369" i="34" a="1"/>
  <c r="E159" i="34" a="1"/>
  <c r="E3146" i="34" a="1"/>
  <c r="E1835" i="34" a="1"/>
  <c r="E1255" i="34" a="1"/>
  <c r="E575" i="34" a="1"/>
  <c r="E1467" i="34" a="1"/>
  <c r="E3571" i="34" a="1"/>
  <c r="E3977" i="34" a="1"/>
  <c r="E655" i="34" a="1"/>
  <c r="E1121" i="34" a="1"/>
  <c r="E3534" i="34" a="1"/>
  <c r="E1554" i="34" a="1"/>
  <c r="E1300" i="34" a="1"/>
  <c r="E1176" i="34" a="1"/>
  <c r="E4042" i="34" a="1"/>
  <c r="E2991" i="34" a="1"/>
  <c r="E266" i="34" a="1"/>
  <c r="E782" i="34" a="1"/>
  <c r="E3354" i="34" a="1"/>
  <c r="E2668" i="34" a="1"/>
  <c r="E2024" i="34" a="1"/>
  <c r="E1600" i="34" a="1"/>
  <c r="E2403" i="34" a="1"/>
  <c r="E2929" i="34" a="1"/>
  <c r="E1704" i="34" a="1"/>
  <c r="E1400" i="34" a="1"/>
  <c r="E549" i="34" a="1"/>
  <c r="E693" i="34" a="1"/>
  <c r="E3628" i="34" a="1"/>
  <c r="E3402" i="34" a="1"/>
  <c r="E34" i="34" a="1"/>
  <c r="E1875" i="34" a="1"/>
  <c r="E2517" i="34" a="1"/>
  <c r="E1572" i="34" a="1"/>
  <c r="E109" i="34" a="1"/>
  <c r="E3447" i="34" a="1"/>
  <c r="E2344" i="34" a="1"/>
  <c r="E1640" i="34" a="1"/>
  <c r="E3872" i="34" a="1"/>
  <c r="E240" i="34" a="1"/>
  <c r="E125" i="34" a="1"/>
  <c r="E4022" i="34" a="1"/>
  <c r="E3596" i="34" a="1"/>
  <c r="E486" i="34" a="1"/>
  <c r="E2684" i="34" a="1"/>
  <c r="E2606" i="34" a="1"/>
  <c r="E2128" i="34" a="1"/>
  <c r="E160" i="34" a="1"/>
  <c r="E684" i="34" a="1"/>
  <c r="E1366" i="34" a="1"/>
  <c r="E2103" i="34" a="1"/>
  <c r="E2807" i="34" a="1"/>
  <c r="E3393" i="34" a="1"/>
  <c r="E2418" i="34" a="1"/>
  <c r="E3775" i="34" a="1"/>
  <c r="E1573" i="34" a="1"/>
  <c r="E1796" i="34" a="1"/>
  <c r="E1674" i="34" a="1"/>
  <c r="E2719" i="34" a="1"/>
  <c r="E123" i="34" a="1"/>
  <c r="E20" i="34" a="1"/>
  <c r="E1477" i="34" a="1"/>
  <c r="E139" i="34" a="1"/>
  <c r="E2186" i="34" a="1"/>
  <c r="E276" i="34" a="1"/>
  <c r="E1393" i="34" a="1"/>
  <c r="E3001" i="34" a="1"/>
  <c r="E3511" i="34" a="1"/>
  <c r="E1551" i="34" a="1"/>
  <c r="E87" i="34" a="1"/>
  <c r="E4034" i="34" a="1"/>
  <c r="E1959" i="34" a="1"/>
  <c r="E2091" i="34" a="1"/>
  <c r="E306" i="34" a="1"/>
  <c r="E1187" i="34" a="1"/>
  <c r="E814" i="34" a="1"/>
  <c r="E2798" i="34" a="1"/>
  <c r="E3198" i="34" a="1"/>
  <c r="E3626" i="34" a="1"/>
  <c r="E3926" i="34" a="1"/>
  <c r="E2384" i="34" a="1"/>
  <c r="E565" i="34" a="1"/>
  <c r="E2592" i="34" a="1"/>
  <c r="E140" i="34" a="1"/>
  <c r="E2088" i="34" a="1"/>
  <c r="E3579" i="34" a="1"/>
  <c r="E3360" i="34" a="1"/>
  <c r="E3247" i="34" a="1"/>
  <c r="E448" i="34" a="1"/>
  <c r="E966" i="34" a="1"/>
  <c r="E1664" i="34" a="1"/>
  <c r="E589" i="34" a="1"/>
  <c r="E3754" i="34" a="1"/>
  <c r="E662" i="34" a="1"/>
  <c r="E1834" i="34" a="1"/>
  <c r="E672" i="34" a="1"/>
  <c r="E1843" i="34" a="1"/>
  <c r="E3821" i="34" a="1"/>
  <c r="E214" i="34" a="1"/>
  <c r="E186" i="34" a="1"/>
  <c r="E3833" i="34" a="1"/>
  <c r="E1500" i="34" a="1"/>
  <c r="E1673" i="34" a="1"/>
  <c r="E1123" i="34" a="1"/>
  <c r="E3873" i="34" a="1"/>
  <c r="E328" i="34" a="1"/>
  <c r="E956" i="34" a="1"/>
  <c r="E2237" i="34" a="1"/>
  <c r="E279" i="34" a="1"/>
  <c r="E1939" i="34" a="1"/>
  <c r="E2596" i="34" a="1"/>
  <c r="E3918" i="34" a="1"/>
  <c r="E817" i="34" a="1"/>
  <c r="E2278" i="34" a="1"/>
  <c r="E2353" i="34" a="1"/>
  <c r="E3786" i="34" a="1"/>
  <c r="E1095" i="34" a="1"/>
  <c r="E3799" i="34" a="1"/>
  <c r="E1986" i="34" a="1"/>
  <c r="E1933" i="34" a="1"/>
  <c r="E2359" i="34" a="1"/>
  <c r="E1202" i="34" a="1"/>
  <c r="E4046" i="34" a="1"/>
  <c r="E717" i="34" a="1"/>
  <c r="E1694" i="34" a="1"/>
  <c r="E2480" i="34" a="1"/>
  <c r="E169" i="34" a="1"/>
  <c r="E2494" i="34" a="1"/>
  <c r="E2708" i="34" a="1"/>
  <c r="E3535" i="34" a="1"/>
  <c r="E972" i="34" a="1"/>
  <c r="E2028" i="34" a="1"/>
  <c r="E1059" i="34" a="1"/>
  <c r="E135" i="34" a="1"/>
  <c r="E2574" i="34" a="1"/>
  <c r="E3225" i="34" a="1"/>
  <c r="E2329" i="34" a="1"/>
  <c r="E3835" i="34" a="1"/>
  <c r="E375" i="34" a="1"/>
  <c r="E2951" i="34" a="1"/>
  <c r="E2115" i="34" a="1"/>
  <c r="E2519" i="34" a="1"/>
  <c r="E3363" i="34" a="1"/>
  <c r="E4013" i="34" a="1"/>
  <c r="E954" i="34" a="1"/>
  <c r="E212" i="34" a="1"/>
  <c r="E949" i="34" a="1"/>
  <c r="E1859" i="34" a="1"/>
  <c r="E1411" i="34" a="1"/>
  <c r="E1940" i="34" a="1"/>
  <c r="E1283" i="34" a="1"/>
  <c r="E1738" i="34" a="1"/>
  <c r="E506" i="34" a="1"/>
  <c r="E3782" i="34" a="1"/>
  <c r="E920" i="34" a="1"/>
  <c r="E2546" i="34" a="1"/>
  <c r="E2192" i="34" a="1"/>
  <c r="E406" i="34" a="1"/>
  <c r="E2263" i="34" a="1"/>
  <c r="E165" i="34" a="1"/>
  <c r="E2563" i="34" a="1"/>
  <c r="E899" i="34" a="1"/>
  <c r="E801" i="34" a="1"/>
  <c r="E3320" i="34" a="1"/>
  <c r="E2341" i="34" a="1"/>
  <c r="E2907" i="34" a="1"/>
  <c r="E1908" i="34" a="1"/>
  <c r="E227" i="34" a="1"/>
  <c r="E2297" i="34" a="1"/>
  <c r="E547" i="34" a="1"/>
  <c r="E1064" i="34" a="1"/>
  <c r="E714" i="34" a="1"/>
  <c r="E88" i="34" a="1"/>
  <c r="E1880" i="34" a="1"/>
  <c r="E3259" i="34" a="1"/>
  <c r="E3397" i="34" a="1"/>
  <c r="E3990" i="34" a="1"/>
  <c r="E412" i="34" a="1"/>
  <c r="E1736" i="34" a="1"/>
  <c r="E3221" i="34" a="1"/>
  <c r="E1511" i="34" a="1"/>
  <c r="E2283" i="34" a="1"/>
  <c r="E1189" i="34" a="1"/>
  <c r="E280" i="34" a="1"/>
  <c r="E11" i="34" a="1"/>
  <c r="E582" i="34" a="1"/>
  <c r="E1952" i="34" a="1"/>
  <c r="E4019" i="34" a="1"/>
  <c r="E2663" i="34" a="1"/>
  <c r="E3499" i="34" a="1"/>
  <c r="E439" i="34" a="1"/>
  <c r="E734" i="34" a="1"/>
  <c r="E3655" i="34" a="1"/>
  <c r="E3712" i="34" a="1"/>
  <c r="E610" i="34" a="1"/>
  <c r="E2370" i="34" a="1"/>
  <c r="E1912" i="34" a="1"/>
  <c r="E2946" i="34" a="1"/>
  <c r="E2165" i="34" a="1"/>
  <c r="E200" i="34" a="1"/>
  <c r="E3208" i="34" a="1"/>
  <c r="E1054" i="34" a="1"/>
  <c r="E2811" i="34" a="1"/>
  <c r="E2501" i="34" a="1"/>
  <c r="E2422" i="34" a="1"/>
  <c r="E3760" i="34" a="1"/>
  <c r="E297" i="34" a="1"/>
  <c r="E1696" i="34" a="1"/>
  <c r="E3768" i="34" a="1"/>
  <c r="E3960" i="34" a="1"/>
  <c r="E2420" i="34" a="1"/>
  <c r="E2177" i="34" a="1"/>
  <c r="E2987" i="34" a="1"/>
  <c r="E2265" i="34" a="1"/>
  <c r="E352" i="34" a="1"/>
  <c r="E2979" i="34" a="1"/>
  <c r="E749" i="34" a="1"/>
  <c r="E2026" i="34" a="1"/>
  <c r="E730" i="34" a="1"/>
  <c r="E608" i="34" a="1"/>
  <c r="E2240" i="34" a="1"/>
  <c r="E1106" i="34" a="1"/>
  <c r="E1791" i="34" a="1"/>
  <c r="E2692" i="34" a="1"/>
  <c r="E1385" i="34" a="1"/>
  <c r="E112" i="34" a="1"/>
  <c r="E2304" i="34" a="1"/>
  <c r="E1205" i="34" a="1"/>
  <c r="E3538" i="34" a="1"/>
  <c r="E1369" i="34" a="1"/>
  <c r="E211" i="34" a="1"/>
  <c r="E3014" i="34" a="1"/>
  <c r="E3686" i="34" a="1"/>
  <c r="E178" i="34" a="1"/>
  <c r="E3964" i="34" a="1"/>
  <c r="E381" i="34" a="1"/>
  <c r="E2003" i="34" a="1"/>
  <c r="E138" i="34" a="1"/>
  <c r="E2300" i="34" a="1"/>
  <c r="E76" i="34" a="1"/>
  <c r="E2117" i="34" a="1"/>
  <c r="E3599" i="34" a="1"/>
  <c r="E355" i="34" a="1"/>
  <c r="E2972" i="34" a="1"/>
  <c r="E1407" i="34" a="1"/>
  <c r="E3624" i="34" a="1"/>
  <c r="E681" i="34" a="1"/>
  <c r="E270" i="34" a="1"/>
  <c r="E2571" i="34" a="1"/>
  <c r="E2721" i="34" a="1"/>
  <c r="E3903" i="34" a="1"/>
  <c r="E324" i="34" a="1"/>
  <c r="E855" i="34" a="1"/>
  <c r="E3138" i="34" a="1"/>
  <c r="E587" i="34" a="1"/>
  <c r="E3035" i="34" a="1"/>
  <c r="E2469" i="34" a="1"/>
  <c r="E4011" i="34" a="1"/>
  <c r="E3108" i="34" a="1"/>
  <c r="E526" i="34" a="1"/>
  <c r="E3593" i="34" a="1"/>
  <c r="E1254" i="34" a="1"/>
  <c r="E721" i="34" a="1"/>
  <c r="E1848" i="34" a="1"/>
  <c r="E919" i="34" a="1"/>
  <c r="E3546" i="34" a="1"/>
  <c r="E2444" i="34" a="1"/>
  <c r="E1225" i="34" a="1"/>
  <c r="E1854" i="34" a="1"/>
  <c r="E1392" i="34" a="1"/>
  <c r="E1079" i="34" a="1"/>
  <c r="E3065" i="34" a="1"/>
  <c r="E843" i="34" a="1"/>
  <c r="E3994" i="34" a="1"/>
  <c r="E963" i="34" a="1"/>
  <c r="E234" i="34" a="1"/>
  <c r="E533" i="34" a="1"/>
  <c r="E310" i="34" a="1"/>
  <c r="E2141" i="34" a="1"/>
  <c r="E3365" i="34" a="1"/>
  <c r="E1724" i="34" a="1"/>
  <c r="E3424" i="34" a="1"/>
  <c r="E1861" i="34" a="1"/>
  <c r="E2250" i="34" a="1"/>
  <c r="E967" i="34" a="1"/>
  <c r="E1746" i="34" a="1"/>
  <c r="E1931" i="34" a="1"/>
  <c r="E851" i="34" a="1"/>
  <c r="E2270" i="34" a="1"/>
  <c r="E2512" i="34" a="1"/>
  <c r="E2296" i="34" a="1"/>
  <c r="E35" i="34" a="1"/>
  <c r="E343" i="34" a="1"/>
  <c r="E3222" i="34" a="1"/>
  <c r="E3513" i="34" a="1"/>
  <c r="E2073" i="34" a="1"/>
  <c r="E1172" i="34" a="1"/>
  <c r="E719" i="34" a="1"/>
  <c r="E1412" i="34" a="1"/>
  <c r="E1729" i="34" a="1"/>
  <c r="E2814" i="34" a="1"/>
  <c r="E3011" i="34" a="1"/>
  <c r="E2887" i="34" a="1"/>
  <c r="E1720" i="34" a="1"/>
  <c r="E522" i="34" a="1"/>
  <c r="E3668" i="34" a="1"/>
  <c r="E409" i="34" a="1"/>
  <c r="E1936" i="34" a="1"/>
  <c r="E1526" i="34" a="1"/>
  <c r="E744" i="34" a="1"/>
  <c r="E2791" i="34" a="1"/>
  <c r="E1186" i="34" a="1"/>
  <c r="E3206" i="34" a="1"/>
  <c r="E3037" i="34" a="1"/>
  <c r="E1469" i="34" a="1"/>
  <c r="E1055" i="34" a="1"/>
  <c r="E492" i="34" a="1"/>
  <c r="E3050" i="34" a="1"/>
  <c r="E1298" i="34" a="1"/>
  <c r="E453" i="34" a="1"/>
  <c r="E499" i="34" a="1"/>
  <c r="E2581" i="34" a="1"/>
  <c r="E1794" i="34" a="1"/>
  <c r="E1962" i="34" a="1"/>
  <c r="E1409" i="34" a="1"/>
  <c r="E231" i="34" a="1"/>
  <c r="E1546" i="34" a="1"/>
  <c r="E4018" i="34" a="1"/>
  <c r="E981" i="34" a="1"/>
  <c r="E2822" i="34" a="1"/>
  <c r="E1403" i="34" a="1"/>
  <c r="E3469" i="34" a="1"/>
  <c r="E977" i="34" a="1"/>
  <c r="E2425" i="34" a="1"/>
  <c r="E568" i="34" a="1"/>
  <c r="E1052" i="34" a="1"/>
  <c r="E3640" i="34" a="1"/>
  <c r="E285" i="34" a="1"/>
  <c r="E2207" i="34" a="1"/>
  <c r="E1575" i="34" a="1"/>
  <c r="E2732" i="34" a="1"/>
  <c r="E383" i="34" a="1"/>
  <c r="E3934" i="34" a="1"/>
  <c r="E148" i="34" a="1"/>
  <c r="E3110" i="34" a="1"/>
  <c r="E1213" i="34" a="1"/>
  <c r="E3207" i="34" a="1"/>
  <c r="E382" i="34" a="1"/>
  <c r="E3659" i="34" a="1"/>
  <c r="E1650" i="34" a="1"/>
  <c r="E1240" i="34" a="1"/>
  <c r="E3819" i="34" a="1"/>
  <c r="E1849" i="34" a="1"/>
  <c r="E3574" i="34" a="1"/>
  <c r="E1018" i="34" a="1"/>
  <c r="E2679" i="34" a="1"/>
  <c r="E2253" i="34" a="1"/>
  <c r="E3629" i="34" a="1"/>
  <c r="E3176" i="34" a="1"/>
  <c r="E1646" i="34" a="1"/>
  <c r="E3315" i="34" a="1"/>
  <c r="E689" i="34" a="1"/>
  <c r="E3313" i="34" a="1"/>
  <c r="E3993" i="34" a="1"/>
  <c r="E1608" i="34" a="1"/>
  <c r="E3524" i="34" a="1"/>
  <c r="E3492" i="34" a="1"/>
  <c r="E1924" i="34" a="1"/>
  <c r="E2702" i="34" a="1"/>
  <c r="E3435" i="34" a="1"/>
  <c r="E203" i="34" a="1"/>
  <c r="E380" i="34" a="1"/>
  <c r="E888" i="34" a="1"/>
  <c r="E2147" i="34" a="1"/>
  <c r="E2108" i="34" a="1"/>
  <c r="E3528" i="34" a="1"/>
  <c r="E3367" i="34" a="1"/>
  <c r="E1377" i="34" a="1"/>
  <c r="E2242" i="34" a="1"/>
  <c r="E2797" i="34" a="1"/>
  <c r="E3279" i="34" a="1"/>
  <c r="E2279" i="34" a="1"/>
  <c r="E2204" i="34" a="1"/>
  <c r="E350" i="34" a="1"/>
  <c r="E1971" i="34" a="1"/>
  <c r="E2155" i="34" a="1"/>
  <c r="E3370" i="34" a="1"/>
  <c r="E69" i="34" a="1"/>
  <c r="E3273" i="34" a="1"/>
  <c r="E3209" i="34" a="1"/>
  <c r="E3929" i="34" a="1"/>
  <c r="E2507" i="34" a="1"/>
  <c r="E2180" i="34" a="1"/>
  <c r="E2134" i="34" a="1"/>
  <c r="E1100" i="34" a="1"/>
  <c r="E157" i="34" a="1"/>
  <c r="E1336" i="34" a="1"/>
  <c r="E105" i="34" a="1"/>
  <c r="E862" i="34" a="1"/>
  <c r="E2802" i="34" a="1"/>
  <c r="E2342" i="34" a="1"/>
  <c r="E181" i="34" a="1"/>
  <c r="E2346" i="34" a="1"/>
  <c r="E3589" i="34" a="1"/>
  <c r="E1000" i="34" a="1"/>
  <c r="E1596" i="34" a="1"/>
  <c r="E2291" i="34" a="1"/>
  <c r="E3510" i="34" a="1"/>
  <c r="E3641" i="34" a="1"/>
  <c r="E1437" i="34" a="1"/>
  <c r="E2853" i="34" a="1"/>
  <c r="E1347" i="34" a="1"/>
  <c r="E3644" i="34" a="1"/>
  <c r="E2032" i="34" a="1"/>
  <c r="E1667" i="34" a="1"/>
  <c r="E39" i="34" a="1"/>
  <c r="E1402" i="34" a="1"/>
  <c r="E3751" i="34" a="1"/>
  <c r="E593" i="34" a="1"/>
  <c r="E2763" i="34" a="1"/>
  <c r="E2936" i="34" a="1"/>
  <c r="E3423" i="34" a="1"/>
  <c r="E3805" i="34" a="1"/>
  <c r="E3757" i="34" a="1"/>
  <c r="E1384" i="34" a="1"/>
  <c r="E339" i="34" a="1"/>
  <c r="E1191" i="34" a="1"/>
  <c r="E1448" i="34" a="1"/>
  <c r="E603" i="34" a="1"/>
  <c r="E1907" i="34" a="1"/>
  <c r="E2301" i="34" a="1"/>
  <c r="E2290" i="34" a="1"/>
  <c r="E3945" i="34" a="1"/>
  <c r="E1630" i="34" a="1"/>
  <c r="E3044" i="34" a="1"/>
  <c r="E524" i="34" a="1"/>
  <c r="E2753" i="34" a="1"/>
  <c r="E1316" i="34" a="1"/>
  <c r="E1879" i="34" a="1"/>
  <c r="E3598" i="34" a="1"/>
  <c r="E3356" i="34" a="1"/>
  <c r="E2905" i="34" a="1"/>
  <c r="E3609" i="34" a="1"/>
  <c r="E1770" i="34" a="1"/>
  <c r="E7" i="34" a="1"/>
  <c r="E3068" i="34" a="1"/>
  <c r="E614" i="34" a="1"/>
  <c r="E1423" i="34" a="1"/>
  <c r="E1295" i="34" a="1"/>
  <c r="E2428" i="34" a="1"/>
  <c r="E1985" i="34" a="1"/>
  <c r="E1974" i="34" a="1"/>
  <c r="E2260" i="34" a="1"/>
  <c r="E742" i="34" a="1"/>
  <c r="E1510" i="34" a="1"/>
  <c r="E887" i="34" a="1"/>
  <c r="E2935" i="34" a="1"/>
  <c r="E3604" i="34" a="1"/>
  <c r="E874" i="34" a="1"/>
  <c r="E2080" i="34" a="1"/>
  <c r="E1592" i="34" a="1"/>
  <c r="E1785" i="34" a="1"/>
  <c r="E625" i="34" a="1"/>
  <c r="E476" i="34" a="1"/>
  <c r="E2372" i="34" a="1"/>
  <c r="E3174" i="34" a="1"/>
  <c r="E2396" i="34" a="1"/>
  <c r="E1418" i="34" a="1"/>
  <c r="E3297" i="34" a="1"/>
  <c r="E3278" i="34" a="1"/>
  <c r="E2862" i="34" a="1"/>
  <c r="E3414" i="34" a="1"/>
  <c r="E2529" i="34" a="1"/>
  <c r="E77" i="34" a="1"/>
  <c r="E97" i="34" a="1"/>
  <c r="E295" i="34" a="1"/>
  <c r="E914" i="34" a="1"/>
  <c r="E474" i="34" a="1"/>
  <c r="E78" i="34" a="1"/>
  <c r="E3345" i="34" a="1"/>
  <c r="E2856" i="34" a="1"/>
  <c r="E1314" i="34" a="1"/>
  <c r="E1016" i="34" a="1"/>
  <c r="E1198" i="34" a="1"/>
  <c r="E170" i="34" a="1"/>
  <c r="E3127" i="34" a="1"/>
  <c r="E1020" i="34" a="1"/>
  <c r="E1401" i="34" a="1"/>
  <c r="E1805" i="34" a="1"/>
  <c r="E2225" i="34" a="1"/>
  <c r="E1158" i="34" a="1"/>
  <c r="E283" i="34" a="1"/>
  <c r="E391" i="34" a="1"/>
  <c r="E3344" i="34" a="1"/>
  <c r="E3521" i="34" a="1"/>
  <c r="E1416" i="34" a="1"/>
  <c r="E2383" i="34" a="1"/>
  <c r="E1032" i="34" a="1"/>
  <c r="E639" i="34" a="1"/>
  <c r="E3255" i="34" a="1"/>
  <c r="E2541" i="34" a="1"/>
  <c r="E1727" i="34" a="1"/>
  <c r="E2234" i="34" a="1"/>
  <c r="E1798" i="34" a="1"/>
  <c r="E3512" i="34" a="1"/>
  <c r="E1319" i="34" a="1"/>
  <c r="E925" i="34" a="1"/>
  <c r="E1523" i="34" a="1"/>
  <c r="E299" i="34" a="1"/>
  <c r="E3502" i="34" a="1"/>
  <c r="E3081" i="34" a="1"/>
  <c r="E1682" i="34" a="1"/>
  <c r="E2690" i="34" a="1"/>
  <c r="E54" i="34" a="1"/>
  <c r="E2965" i="34" a="1"/>
  <c r="E1447" i="34" a="1"/>
  <c r="E179" i="34" a="1"/>
  <c r="E3168" i="34" a="1"/>
  <c r="E2236" i="34" a="1"/>
  <c r="E3467" i="34" a="1"/>
  <c r="E261" i="34" a="1"/>
  <c r="E2553" i="34" a="1"/>
  <c r="E3719" i="34" a="1"/>
  <c r="E3229" i="34" a="1"/>
  <c r="E616" i="34" a="1"/>
  <c r="E1566" i="34" a="1"/>
  <c r="E2749" i="34" a="1"/>
  <c r="E1943" i="34" a="1"/>
  <c r="E1096" i="34" a="1"/>
  <c r="E1257" i="34" a="1"/>
  <c r="E2087" i="34" a="1"/>
  <c r="E1456" i="34" a="1"/>
  <c r="E3881" i="34" a="1"/>
  <c r="E910" i="34" a="1"/>
  <c r="E461" i="34" a="1"/>
  <c r="E1062" i="34" a="1"/>
  <c r="E809" i="34" a="1"/>
  <c r="E2330" i="34" a="1"/>
  <c r="E3417" i="34" a="1"/>
  <c r="E1512" i="34" a="1"/>
  <c r="E3005" i="34" a="1"/>
  <c r="E2365" i="34" a="1"/>
  <c r="E414" i="34" a="1"/>
  <c r="E1169" i="34" a="1"/>
  <c r="E3072" i="34" a="1"/>
  <c r="E3260" i="34" a="1"/>
  <c r="E14" i="34" a="1"/>
  <c r="E2411" i="34" a="1"/>
  <c r="E3949" i="34" a="1"/>
  <c r="E2917" i="34" a="1"/>
  <c r="E1294" i="34" a="1"/>
  <c r="E2339" i="34" a="1"/>
  <c r="E1506" i="34" a="1"/>
  <c r="E3441" i="34" a="1"/>
  <c r="E822" i="34" a="1"/>
  <c r="E55" i="34" a="1"/>
  <c r="E1271" i="34" a="1"/>
  <c r="E592" i="34" a="1"/>
  <c r="E100" i="34" a="1"/>
  <c r="E950" i="34" a="1"/>
  <c r="E3995" i="34" a="1"/>
  <c r="E1504" i="34" a="1"/>
  <c r="E1582" i="34" a="1"/>
  <c r="E791" i="34" a="1"/>
  <c r="E2488" i="34" a="1"/>
  <c r="E2703" i="34" a="1"/>
  <c r="E3865" i="34" a="1"/>
  <c r="E1214" i="34" a="1"/>
  <c r="E315" i="34" a="1"/>
  <c r="E2056" i="34" a="1"/>
  <c r="E789" i="34" a="1"/>
  <c r="E2624" i="34" a="1"/>
  <c r="E2676" i="34" a="1"/>
  <c r="E3828" i="34" a="1"/>
  <c r="E251" i="34" a="1"/>
  <c r="E1228" i="34" a="1"/>
  <c r="E1688" i="34" a="1"/>
  <c r="E2761" i="34" a="1"/>
  <c r="E3996" i="34" a="1"/>
  <c r="E3131" i="34" a="1"/>
  <c r="E3193" i="34" a="1"/>
  <c r="E2922" i="34" a="1"/>
  <c r="E790" i="34" a="1"/>
  <c r="E2349" i="34" a="1"/>
  <c r="E1261" i="34" a="1"/>
  <c r="E1713" i="34" a="1"/>
  <c r="E2578" i="34" a="1"/>
  <c r="E795" i="34" a="1"/>
  <c r="E2053" i="34" a="1"/>
  <c r="E2681" i="34" a="1"/>
  <c r="E2561" i="34" a="1"/>
  <c r="E3743" i="34" a="1"/>
  <c r="E605" i="34" a="1"/>
  <c r="E3777" i="34" a="1"/>
  <c r="E617" i="34" a="1"/>
  <c r="E3217" i="34" a="1"/>
  <c r="E488" i="34" a="1"/>
  <c r="E1626" i="34" a="1"/>
  <c r="E2689" i="34" a="1"/>
  <c r="E389" i="34" a="1"/>
  <c r="E3325" i="34" a="1"/>
  <c r="E1826" i="34" a="1"/>
  <c r="E3140" i="34" a="1"/>
  <c r="E1941" i="34" a="1"/>
  <c r="E3063" i="34" a="1"/>
  <c r="E235" i="34" a="1"/>
  <c r="E2834" i="34" a="1"/>
  <c r="E3818" i="34" a="1"/>
  <c r="E2610" i="34" a="1"/>
  <c r="E3158" i="34" a="1"/>
  <c r="E3848" i="34" a="1"/>
  <c r="E1135" i="34" a="1"/>
  <c r="E621" i="34" a="1"/>
  <c r="E1075" i="34" a="1"/>
  <c r="E646" i="34" a="1"/>
  <c r="E1282" i="34" a="1"/>
  <c r="E3235" i="34" a="1"/>
  <c r="E193" i="34" a="1"/>
  <c r="E199" i="34" a="1"/>
  <c r="E1430" i="34" a="1"/>
  <c r="E2647" i="34" a="1"/>
  <c r="E1231" i="34" a="1"/>
  <c r="E594" i="34" a="1"/>
  <c r="E861" i="34" a="1"/>
  <c r="E813" i="34" a="1"/>
  <c r="E1492" i="34" a="1"/>
  <c r="E2863" i="34" a="1"/>
  <c r="E1548" i="34" a="1"/>
  <c r="E2313" i="34" a="1"/>
  <c r="E1857" i="34" a="1"/>
  <c r="E2268" i="34" a="1"/>
  <c r="E1788" i="34" a="1"/>
  <c r="E3456" i="34" a="1"/>
  <c r="E2614" i="34" a="1"/>
  <c r="E2744" i="34" a="1"/>
  <c r="E3478" i="34" a="1"/>
  <c r="E3274" i="34" a="1"/>
  <c r="E1747" i="34" a="1"/>
  <c r="E264" i="34" a="1"/>
  <c r="E156" i="34" a="1"/>
  <c r="E3874" i="34" a="1"/>
  <c r="E965" i="34" a="1"/>
  <c r="E2227" i="34" a="1"/>
  <c r="E3319" i="34" a="1"/>
  <c r="E2956" i="34" a="1"/>
  <c r="E2993" i="34" a="1"/>
  <c r="E2623" i="34" a="1"/>
  <c r="E1468" i="34" a="1"/>
  <c r="E3077" i="34" a="1"/>
  <c r="E863" i="34" a="1"/>
  <c r="E3362" i="34" a="1"/>
  <c r="E1043" i="34" a="1"/>
  <c r="E2934" i="34" a="1"/>
  <c r="E106" i="34" a="1"/>
  <c r="E2799" i="34" a="1"/>
  <c r="E3136" i="34" a="1"/>
  <c r="E351" i="34" a="1"/>
  <c r="E3615" i="34" a="1"/>
  <c r="E701" i="34" a="1"/>
  <c r="E1763" i="34" a="1"/>
  <c r="E2054" i="34" a="1"/>
  <c r="E3707" i="34" a="1"/>
  <c r="E2072" i="34" a="1"/>
  <c r="E909" i="34" a="1"/>
  <c r="E1451" i="34" a="1"/>
  <c r="E2585" i="34" a="1"/>
  <c r="E1206" i="34" a="1"/>
  <c r="E3212" i="34" a="1"/>
  <c r="E2183" i="34" a="1"/>
  <c r="E2033" i="34" a="1"/>
  <c r="E3051" i="34" a="1"/>
  <c r="E992" i="34" a="1"/>
  <c r="E1648" i="34" a="1"/>
  <c r="E2913" i="34" a="1"/>
  <c r="E3093" i="34" a="1"/>
  <c r="E1376" i="34" a="1"/>
  <c r="E3509" i="34" a="1"/>
  <c r="E3485" i="34" a="1"/>
  <c r="E3076" i="34" a="1"/>
  <c r="E590" i="34" a="1"/>
  <c r="E1329" i="34" a="1"/>
  <c r="E2827" i="34" a="1"/>
  <c r="E811" i="34" a="1"/>
  <c r="E269" i="34" a="1"/>
  <c r="E2356" i="34" a="1"/>
  <c r="E1194" i="34" a="1"/>
  <c r="E1721" i="34" a="1"/>
  <c r="E1525" i="34" a="1"/>
  <c r="E933" i="34" a="1"/>
  <c r="E241" i="34" a="1"/>
  <c r="E1697" i="34" a="1"/>
  <c r="E924" i="34" a="1"/>
  <c r="E1536" i="34" a="1"/>
  <c r="E1476" i="34" a="1"/>
  <c r="E2149" i="34" a="1"/>
  <c r="E311" i="34" a="1"/>
  <c r="E2982" i="34" a="1"/>
  <c r="E611" i="34" a="1"/>
  <c r="E3556" i="34" a="1"/>
  <c r="E2196" i="34" a="1"/>
  <c r="E2608" i="34" a="1"/>
  <c r="E718" i="34" a="1"/>
  <c r="E444" i="34" a="1"/>
  <c r="E623" i="34" a="1"/>
  <c r="E4044" i="34" a="1"/>
  <c r="E1321" i="34" a="1"/>
  <c r="E1381" i="34" a="1"/>
  <c r="E591" i="34" a="1"/>
  <c r="E3039" i="34" a="1"/>
  <c r="E3090" i="34" a="1"/>
  <c r="E2058" i="34" a="1"/>
  <c r="E2695" i="34" a="1"/>
  <c r="E61" i="34" a="1"/>
  <c r="E2858" i="34" a="1"/>
  <c r="E2575" i="34" a="1"/>
  <c r="E2842" i="34" a="1"/>
  <c r="E63" i="34" a="1"/>
  <c r="E2221" i="34" a="1"/>
  <c r="E2540" i="34" a="1"/>
  <c r="E3165" i="34" a="1"/>
  <c r="E716" i="34" a="1"/>
  <c r="E1906" i="34" a="1"/>
  <c r="E3741" i="34" a="1"/>
  <c r="E2405" i="34" a="1"/>
  <c r="E1419" i="34" a="1"/>
  <c r="E1161" i="34" a="1"/>
  <c r="E19" i="34" a="1"/>
  <c r="E3988" i="34" a="1"/>
  <c r="E1948" i="34" a="1"/>
  <c r="E1269" i="34" a="1"/>
  <c r="E1259" i="34" a="1"/>
  <c r="E551" i="34" a="1"/>
  <c r="E845" i="34" a="1"/>
  <c r="E3462" i="34" a="1"/>
  <c r="E250" i="34" a="1"/>
  <c r="E1142" i="34" a="1"/>
  <c r="E1047" i="34" a="1"/>
  <c r="E2336" i="34" a="1"/>
  <c r="E2990" i="34" a="1"/>
  <c r="E918" i="34" a="1"/>
  <c r="E3625" i="34" a="1"/>
  <c r="E1344" i="34" a="1"/>
  <c r="E3518" i="34" a="1"/>
  <c r="E357" i="34" a="1"/>
  <c r="E1540" i="34" a="1"/>
  <c r="E913" i="34" a="1"/>
  <c r="E1979" i="34" a="1"/>
  <c r="E3332" i="34" a="1"/>
  <c r="E1287" i="34" a="1"/>
  <c r="E3663" i="34" a="1"/>
  <c r="E3126" i="34" a="1"/>
  <c r="E2434" i="34" a="1"/>
  <c r="E2889" i="34" a="1"/>
  <c r="E1813" i="34" a="1"/>
  <c r="E2734" i="34" a="1"/>
  <c r="E2974" i="34" a="1"/>
  <c r="E2201" i="34" a="1"/>
  <c r="E2945" i="34" a="1"/>
  <c r="E368" i="34" a="1"/>
  <c r="E3985" i="34" a="1"/>
  <c r="E3258" i="34" a="1"/>
  <c r="E850" i="34" a="1"/>
  <c r="E1982" i="34" a="1"/>
  <c r="E3890" i="34" a="1"/>
  <c r="E2901" i="34" a="1"/>
  <c r="E3689" i="34" a="1"/>
  <c r="E2049" i="34" a="1"/>
  <c r="E2547" i="34" a="1"/>
  <c r="E2764" i="34" a="1"/>
  <c r="E3404" i="34" a="1"/>
  <c r="E2334" i="34" a="1"/>
  <c r="E1373" i="34" a="1"/>
  <c r="E525" i="34" a="1"/>
  <c r="E2170" i="34" a="1"/>
  <c r="E3269" i="34" a="1"/>
  <c r="E618" i="34" a="1"/>
  <c r="E443" i="34" a="1"/>
  <c r="E3031" i="34" a="1"/>
  <c r="E860" i="34" a="1"/>
  <c r="E3118" i="34" a="1"/>
  <c r="E1740" i="34" a="1"/>
  <c r="E1378" i="34" a="1"/>
  <c r="E3016" i="34" a="1"/>
  <c r="E1276" i="34" a="1"/>
  <c r="E3905" i="34" a="1"/>
  <c r="E2829" i="34" a="1"/>
  <c r="E3223" i="34" a="1"/>
  <c r="E47" i="34" a="1"/>
  <c r="E2439" i="34" a="1"/>
  <c r="E1797" i="34" a="1"/>
  <c r="E651" i="34" a="1"/>
  <c r="E3073" i="34" a="1"/>
  <c r="E2882" i="34" a="1"/>
  <c r="E881" i="34" a="1"/>
  <c r="E2471" i="34" a="1"/>
  <c r="E3041" i="34" a="1"/>
  <c r="E892" i="34" a="1"/>
  <c r="E2894" i="34" a="1"/>
  <c r="E3180" i="34" a="1"/>
  <c r="E3" i="34" a="1"/>
  <c r="E901" i="34" a="1"/>
  <c r="E1199" i="34" a="1"/>
  <c r="E3953" i="34" a="1"/>
  <c r="E3958" i="34" a="1"/>
  <c r="E725" i="34" a="1"/>
  <c r="E89" i="34" a="1"/>
  <c r="E3493" i="34" a="1"/>
  <c r="E2241" i="34" a="1"/>
  <c r="E3963" i="34" a="1"/>
  <c r="E1083" i="34" a="1"/>
  <c r="E1444" i="34" a="1"/>
  <c r="E1890" i="34" a="1"/>
  <c r="E2203" i="34" a="1"/>
  <c r="E2983" i="34" a="1"/>
  <c r="E2172" i="34" a="1"/>
  <c r="E1030" i="34" a="1"/>
  <c r="E3980" i="34" a="1"/>
  <c r="E3620" i="34" a="1"/>
  <c r="E3309" i="34" a="1"/>
  <c r="E1612" i="34" a="1"/>
  <c r="E951" i="34" a="1"/>
  <c r="E3122" i="34" a="1"/>
  <c r="E2445" i="34" a="1"/>
  <c r="E1053" i="34" a="1"/>
  <c r="E1964" i="34" a="1"/>
  <c r="E3015" i="34" a="1"/>
  <c r="E2632" i="34" a="1"/>
  <c r="E510" i="34" a="1"/>
  <c r="E1027" i="34" a="1"/>
  <c r="E3042" i="34" a="1"/>
  <c r="E2189" i="34" a="1"/>
  <c r="E91" i="34" a="1"/>
  <c r="E3965" i="34" a="1"/>
  <c r="E1771" i="34" a="1"/>
  <c r="E3984" i="34" a="1"/>
  <c r="E2999" i="34" a="1"/>
  <c r="E1627" i="34" a="1"/>
  <c r="E263" i="34" a="1"/>
  <c r="E1937" i="34" a="1"/>
  <c r="E340" i="34" a="1"/>
  <c r="E1795" i="34" a="1"/>
  <c r="E2478" i="34" a="1"/>
  <c r="E1967" i="34" a="1"/>
  <c r="E1642" i="34" a="1"/>
  <c r="E3691" i="34" a="1"/>
  <c r="E2705" i="34" a="1"/>
  <c r="E2865" i="34" a="1"/>
  <c r="E2564" i="34" a="1"/>
  <c r="E598" i="34" a="1"/>
  <c r="E2751" i="34" a="1"/>
  <c r="E3430" i="34" a="1"/>
  <c r="E3895" i="34" a="1"/>
  <c r="E1825" i="34" a="1"/>
  <c r="E1598" i="34" a="1"/>
  <c r="E3594" i="34" a="1"/>
  <c r="E3410" i="34" a="1"/>
  <c r="E2276" i="34" a="1"/>
  <c r="E1045" i="34" a="1"/>
  <c r="E670" i="34" a="1"/>
  <c r="E2084" i="34" a="1"/>
  <c r="E4037" i="34" a="1"/>
  <c r="E1107" i="34" a="1"/>
  <c r="E2095" i="34" a="1"/>
  <c r="E3289" i="34" a="1"/>
  <c r="E1803" i="34" a="1"/>
  <c r="E2864" i="34" a="1"/>
  <c r="E3310" i="34" a="1"/>
  <c r="E2994" i="34" a="1"/>
  <c r="E885" i="34" a="1"/>
  <c r="E3004" i="34" a="1"/>
  <c r="E469" i="34" a="1"/>
  <c r="E2716" i="34" a="1"/>
  <c r="E3311" i="34" a="1"/>
  <c r="E1425" i="34" a="1"/>
  <c r="E3033" i="34" a="1"/>
  <c r="E2443" i="34" a="1"/>
  <c r="E404" i="34" a="1"/>
  <c r="E3847" i="34" a="1"/>
  <c r="E3997" i="34" a="1"/>
  <c r="E1177" i="34" a="1"/>
  <c r="E291" i="34" a="1"/>
  <c r="E2284" i="34" a="1"/>
  <c r="E3675" i="34" a="1"/>
  <c r="E923" i="34" a="1"/>
  <c r="E2876" i="34" a="1"/>
  <c r="E986" i="34" a="1"/>
  <c r="E500" i="34" a="1"/>
  <c r="E2918" i="34" a="1"/>
  <c r="E1375" i="34" a="1"/>
  <c r="E3515" i="34" a="1"/>
  <c r="E1817" i="34" a="1"/>
  <c r="E1232" i="34" a="1"/>
  <c r="E43" i="34" a="1"/>
  <c r="E48" i="34" a="1"/>
  <c r="E3425" i="34" a="1"/>
  <c r="E3007" i="34" a="1"/>
  <c r="E1117" i="34" a="1"/>
  <c r="E3791" i="34" a="1"/>
  <c r="E3631" i="34" a="1"/>
  <c r="E245" i="34" a="1"/>
  <c r="E367" i="34" a="1"/>
  <c r="E3451" i="34" a="1"/>
  <c r="E2385" i="34" a="1"/>
  <c r="E3789" i="34" a="1"/>
  <c r="E205" i="34" a="1"/>
  <c r="E820" i="34" a="1"/>
  <c r="E30" i="34" a="1"/>
  <c r="E332" i="34" a="1"/>
  <c r="E1471" i="34" a="1"/>
  <c r="E3379" i="34" a="1"/>
  <c r="E1844" i="34" a="1"/>
  <c r="E3314" i="34" a="1"/>
  <c r="E2321" i="34" a="1"/>
  <c r="E3419" i="34" a="1"/>
  <c r="E2188" i="34" a="1"/>
  <c r="E1710" i="34" a="1"/>
  <c r="E273" i="34" a="1"/>
  <c r="E1485" i="34" a="1"/>
  <c r="E2509" i="34" a="1"/>
  <c r="E3027" i="34" a="1"/>
  <c r="E3276" i="34" a="1"/>
  <c r="E2932" i="34" a="1"/>
  <c r="E1884" i="34" a="1"/>
  <c r="E3326" i="34" a="1"/>
  <c r="E1405" i="34" a="1"/>
  <c r="E2459" i="34" a="1"/>
  <c r="E1337" i="34" a="1"/>
  <c r="E1360" i="34" a="1"/>
  <c r="E1355" i="34" a="1"/>
  <c r="E2513" i="34" a="1"/>
  <c r="E584" i="34" a="1"/>
  <c r="E3658" i="34" a="1"/>
  <c r="E1226" i="34" a="1"/>
  <c r="E2139" i="34" a="1"/>
  <c r="E1634" i="34" a="1"/>
  <c r="E3921" i="34" a="1"/>
  <c r="E1866" i="34" a="1"/>
  <c r="E2142" i="34" a="1"/>
  <c r="E38" i="34" a="1"/>
  <c r="E111" i="34" a="1"/>
  <c r="E685" i="34" a="1"/>
  <c r="E3190" i="34" a="1"/>
  <c r="E2235" i="34" a="1"/>
  <c r="E1509" i="34" a="1"/>
  <c r="E305" i="34" a="1"/>
  <c r="E3788" i="34" a="1"/>
  <c r="E2796" i="34" a="1"/>
  <c r="E802" i="34" a="1"/>
  <c r="E2194" i="34" a="1"/>
  <c r="E3860" i="34" a="1"/>
  <c r="E804" i="34" a="1"/>
  <c r="E3639" i="34" a="1"/>
  <c r="E1562" i="34" a="1"/>
  <c r="E2232" i="34" a="1"/>
  <c r="E2249" i="34" a="1"/>
  <c r="E3464" i="34" a="1"/>
  <c r="E2760" i="34" a="1"/>
  <c r="E1128" i="34" a="1"/>
  <c r="E710" i="34" a="1"/>
  <c r="E2930" i="34" a="1"/>
  <c r="E842" i="34" a="1"/>
  <c r="E2435" i="34" a="1"/>
  <c r="E3514" i="34" a="1"/>
  <c r="E870" i="34" a="1"/>
  <c r="E1022" i="34" a="1"/>
  <c r="E3181" i="34" a="1"/>
  <c r="E3130" i="34" a="1"/>
  <c r="E3684" i="34" a="1"/>
  <c r="E490" i="34" a="1"/>
  <c r="E2590" i="34" a="1"/>
  <c r="E3744" i="34" a="1"/>
  <c r="E2625" i="34" a="1"/>
  <c r="E912" i="34" a="1"/>
  <c r="E1262" i="34" a="1"/>
  <c r="E1717" i="34" a="1"/>
  <c r="E2158" i="34" a="1"/>
  <c r="E1789" i="34" a="1"/>
  <c r="E2343" i="34" a="1"/>
  <c r="E904" i="34" a="1"/>
  <c r="E2468" i="34" a="1"/>
  <c r="E2687" i="34" a="1"/>
  <c r="E228" i="34" a="1"/>
  <c r="E1966" i="34" a="1"/>
  <c r="E1898" i="34" a="1"/>
  <c r="E1610" i="34" a="1"/>
  <c r="E2368" i="34" a="1"/>
  <c r="E4027" i="34" a="1"/>
  <c r="E1731" i="34" a="1"/>
  <c r="E3013" i="34" a="1"/>
  <c r="E738" i="34" a="1"/>
  <c r="E1718" i="34" a="1"/>
  <c r="E1380" i="34" a="1"/>
  <c r="E1386" i="34" a="1"/>
  <c r="E230" i="34" a="1"/>
  <c r="E780" i="34" a="1"/>
  <c r="E953" i="34" a="1"/>
  <c r="E3633" i="34" a="1"/>
  <c r="E309" i="34" a="1"/>
  <c r="E1745" i="34" a="1"/>
  <c r="E942" i="34" a="1"/>
  <c r="E1357" i="34" a="1"/>
  <c r="E3415" i="34" a="1"/>
  <c r="E3541" i="34" a="1"/>
  <c r="E567" i="34" a="1"/>
  <c r="E962" i="34" a="1"/>
  <c r="E2121" i="34" a="1"/>
  <c r="E1078" i="34" a="1"/>
  <c r="E2154" i="34" a="1"/>
  <c r="E248" i="34" a="1"/>
  <c r="E3029" i="34" a="1"/>
  <c r="E1597" i="34" a="1"/>
  <c r="E60" i="34" a="1"/>
  <c r="E94" i="34" a="1"/>
  <c r="E1134" i="34" a="1"/>
  <c r="E1584" i="34" a="1"/>
  <c r="E1715" i="34" a="1"/>
  <c r="E1009" i="34" a="1"/>
  <c r="E729" i="34" a="1"/>
  <c r="E2833" i="34" a="1"/>
  <c r="E2528" i="34" a="1"/>
  <c r="E2823" i="34" a="1"/>
  <c r="E2150" i="34" a="1"/>
  <c r="E2849" i="34" a="1"/>
  <c r="E2940" i="34" a="1"/>
  <c r="E3856" i="34" a="1"/>
  <c r="E2100" i="34" a="1"/>
  <c r="E3261" i="34" a="1"/>
  <c r="E1693" i="34" a="1"/>
  <c r="E3932" i="34" a="1"/>
  <c r="E3335" i="34" a="1"/>
  <c r="E3878" i="34" a="1"/>
  <c r="E4033" i="34" a="1"/>
  <c r="E974" i="34" a="1"/>
  <c r="E114" i="34" a="1"/>
  <c r="E1922" i="34" a="1"/>
  <c r="E507" i="34" a="1"/>
  <c r="E3479" i="34" a="1"/>
  <c r="E879" i="34" a="1"/>
  <c r="E3040" i="34" a="1"/>
  <c r="E1804" i="34" a="1"/>
  <c r="E3913" i="34" a="1"/>
  <c r="E1185" i="34" a="1"/>
  <c r="E3770" i="34" a="1"/>
  <c r="E1781" i="34" a="1"/>
  <c r="E460" i="34" a="1"/>
  <c r="E663" i="34" a="1"/>
  <c r="E3608" i="34" a="1"/>
  <c r="E2298" i="34" a="1"/>
  <c r="E3291" i="34" a="1"/>
  <c r="E3680" i="34" a="1"/>
  <c r="E2347" i="34" a="1"/>
  <c r="E2646" i="34" a="1"/>
  <c r="E1250" i="34" a="1"/>
  <c r="E2222" i="34" a="1"/>
  <c r="E1555" i="34" a="1"/>
  <c r="E1700" i="34" a="1"/>
  <c r="E3062" i="34" a="1"/>
  <c r="E1629" i="34" a="1"/>
  <c r="E777" i="34" a="1"/>
  <c r="E1776" i="34" a="1"/>
  <c r="E2729" i="34" a="1"/>
  <c r="E1958" i="34" a="1"/>
  <c r="E3503" i="34" a="1"/>
  <c r="E321" i="34" a="1"/>
  <c r="E3248" i="34" a="1"/>
  <c r="E3834" i="34" a="1"/>
  <c r="E3841" i="34" a="1"/>
  <c r="E450" i="34" a="1"/>
  <c r="E1984" i="34" a="1"/>
  <c r="E3364" i="34" a="1"/>
  <c r="E3795" i="34" a="1"/>
  <c r="E1576" i="34" a="1"/>
  <c r="E2730" i="34" a="1"/>
  <c r="E1760" i="34" a="1"/>
  <c r="E2045" i="34" a="1"/>
  <c r="E2682" i="34" a="1"/>
  <c r="E3725" i="34" a="1"/>
  <c r="E287" i="34" a="1"/>
  <c r="E2230" i="34" a="1"/>
  <c r="E2971" i="34" a="1"/>
  <c r="E2989" i="34" a="1"/>
  <c r="E871" i="34" a="1"/>
  <c r="E3961" i="34" a="1"/>
  <c r="E3956" i="34" a="1"/>
  <c r="E552" i="34" a="1"/>
  <c r="E2129" i="34" a="1"/>
  <c r="E4016" i="34" a="1"/>
  <c r="E1153" i="34" a="1"/>
  <c r="E3669" i="34" a="1"/>
  <c r="E2984" i="34" a="1"/>
  <c r="E988" i="34" a="1"/>
  <c r="E2127" i="34" a="1"/>
  <c r="E703" i="34" a="1"/>
  <c r="E110" i="34" a="1"/>
  <c r="E278" i="34" a="1"/>
  <c r="E2671" i="34" a="1"/>
  <c r="E173" i="34" a="1"/>
  <c r="E3157" i="34" a="1"/>
  <c r="E3925" i="34" a="1"/>
  <c r="E647" i="34" a="1"/>
  <c r="E3444" i="34" a="1"/>
  <c r="E2743" i="34" a="1"/>
  <c r="E3317" i="34" a="1"/>
  <c r="E2986" i="34" a="1"/>
  <c r="E559" i="34" a="1"/>
  <c r="E786" i="34" a="1"/>
  <c r="E3288" i="34" a="1"/>
  <c r="E187" i="34" a="1"/>
  <c r="E2843" i="34" a="1"/>
  <c r="E1304" i="34" a="1"/>
  <c r="E1410" i="34" a="1"/>
  <c r="E223" i="34" a="1"/>
  <c r="E98" i="34" a="1"/>
  <c r="E2118" i="34" a="1"/>
  <c r="E2251" i="34" a="1"/>
  <c r="E497" i="34" a="1"/>
  <c r="E3564" i="34" a="1"/>
  <c r="E1463" i="34" a="1"/>
  <c r="E2536" i="34" a="1"/>
  <c r="E1531" i="34" a="1"/>
  <c r="E502" i="34" a="1"/>
  <c r="E1224" i="34" a="1"/>
  <c r="E2199" i="34" a="1"/>
  <c r="E2535" i="34" a="1"/>
  <c r="E3384" i="34" a="1"/>
  <c r="E2281" i="34" a="1"/>
  <c r="E2779" i="34" a="1"/>
  <c r="E3590" i="34" a="1"/>
  <c r="E3376" i="34" a="1"/>
  <c r="E2245" i="34" a="1"/>
  <c r="E3915" i="34" a="1"/>
  <c r="E1073" i="34" a="1"/>
  <c r="E2872" i="34" a="1"/>
  <c r="E1318" i="34" a="1"/>
  <c r="E1691" i="34" a="1"/>
  <c r="E999" i="34" a="1"/>
  <c r="E1338" i="34" a="1"/>
  <c r="E876" i="34" a="1"/>
  <c r="E2438" i="34" a="1"/>
  <c r="E10" i="34" a="1"/>
  <c r="E1443" i="34" a="1"/>
  <c r="E244" i="34" a="1"/>
  <c r="E2319" i="34" a="1"/>
  <c r="E3646" i="34" a="1"/>
  <c r="E2382" i="34" a="1"/>
  <c r="E2612" i="34" a="1"/>
  <c r="E3868" i="34" a="1"/>
  <c r="E2505" i="34" a="1"/>
  <c r="E3339" i="34" a="1"/>
  <c r="E3582" i="34" a="1"/>
  <c r="E3055" i="34" a="1"/>
  <c r="E23" i="34" a="1"/>
  <c r="E1560" i="34" a="1"/>
  <c r="E3263" i="34" a="1"/>
  <c r="E401" i="34" a="1"/>
  <c r="E333" i="34" a="1"/>
  <c r="E3801" i="34" a="1"/>
  <c r="E2310" i="34" a="1"/>
  <c r="E1565" i="34" a="1"/>
  <c r="E42" i="34" a="1"/>
  <c r="E3338" i="34" a="1"/>
  <c r="E3443" i="34" a="1"/>
  <c r="E2747" i="34" a="1"/>
  <c r="E2429" i="34" a="1"/>
  <c r="E514" i="34" a="1"/>
  <c r="E3359" i="34" a="1"/>
  <c r="E3567" i="34" a="1"/>
  <c r="E3682" i="34" a="1"/>
  <c r="E4017" i="34" a="1"/>
  <c r="E660" i="34" a="1"/>
  <c r="E1816" i="34" a="1"/>
  <c r="E2499" i="34" a="1"/>
  <c r="E837" i="34" a="1"/>
  <c r="E3440" i="34" a="1"/>
  <c r="E3389" i="34" a="1"/>
  <c r="E1048" i="34" a="1"/>
  <c r="E1658" i="34" a="1"/>
  <c r="E1806" i="34" a="1"/>
  <c r="E2857" i="34" a="1"/>
  <c r="E3504" i="34" a="1"/>
  <c r="E2326" i="34" a="1"/>
  <c r="E4023" i="34" a="1"/>
  <c r="E3832" i="34" a="1"/>
  <c r="E1163" i="34" a="1"/>
  <c r="E1828" i="34" a="1"/>
  <c r="E1758" i="34" a="1"/>
  <c r="E1208" i="34" a="1"/>
  <c r="E2985" i="34" a="1"/>
  <c r="E886" i="34" a="1"/>
  <c r="E29" i="34" a="1"/>
  <c r="E642" i="34" a="1"/>
  <c r="E4010" i="34" a="1"/>
  <c r="E3704" i="34" a="1"/>
  <c r="E1619" i="34" a="1"/>
  <c r="E995" i="34" a="1"/>
  <c r="E3664" i="34" a="1"/>
  <c r="E1782" i="34" a="1"/>
  <c r="E3804" i="34" a="1"/>
  <c r="E403" i="34" a="1"/>
  <c r="E1751" i="34" a="1"/>
  <c r="E3189" i="34" a="1"/>
  <c r="E1671" i="34" a="1"/>
  <c r="E4008" i="34" a="1"/>
  <c r="E2718" i="34" a="1"/>
  <c r="E2018" i="34" a="1"/>
  <c r="E1581" i="34" a="1"/>
  <c r="E1313" i="34" a="1"/>
  <c r="E1903" i="34" a="1"/>
  <c r="E438" i="34" a="1"/>
  <c r="E3859" i="34" a="1"/>
  <c r="E3578" i="34" a="1"/>
  <c r="E27" i="34" a="1"/>
  <c r="E1863" i="34" a="1"/>
  <c r="E2098" i="34" a="1"/>
  <c r="E2805" i="34" a="1"/>
  <c r="E1101" i="34" a="1"/>
  <c r="E3936" i="34" a="1"/>
  <c r="E1293" i="34" a="1"/>
  <c r="E1663" i="34" a="1"/>
  <c r="E1508" i="34" a="1"/>
  <c r="E571" i="34" a="1"/>
  <c r="E1174" i="34" a="1"/>
  <c r="E3838" i="34" a="1"/>
  <c r="E3937" i="34" a="1"/>
  <c r="E3742" i="34" a="1"/>
  <c r="E2285" i="34" a="1"/>
  <c r="E2123" i="34" a="1"/>
  <c r="E2455" i="34" a="1"/>
  <c r="E1452" i="34" a="1"/>
  <c r="E3199" i="34" a="1"/>
  <c r="E437" i="34" a="1"/>
  <c r="E911" i="34" a="1"/>
  <c r="E3756" i="34" a="1"/>
  <c r="E3487" i="34" a="1"/>
  <c r="E1450" i="34" a="1"/>
  <c r="E2450" i="34" a="1"/>
  <c r="E1687" i="34" a="1"/>
  <c r="E65" i="34" a="1"/>
  <c r="E318" i="34" a="1"/>
  <c r="E480" i="34" a="1"/>
  <c r="E1891" i="34" a="1"/>
  <c r="E1636" i="34" a="1"/>
  <c r="E2609" i="34" a="1"/>
  <c r="E1538" i="34" a="1"/>
  <c r="E292" i="34" a="1"/>
  <c r="E3660" i="34" a="1"/>
  <c r="E1495" i="34" a="1"/>
  <c r="E975" i="34" a="1"/>
  <c r="E740" i="34" a="1"/>
  <c r="E2111" i="34" a="1"/>
  <c r="E3896" i="34" a="1"/>
  <c r="E1988" i="34" a="1"/>
  <c r="E3875" i="34" a="1"/>
  <c r="E528" i="34" a="1"/>
  <c r="E3830" i="34" a="1"/>
  <c r="E256" i="34" a="1"/>
  <c r="E2472" i="34" a="1"/>
  <c r="E585" i="34" a="1"/>
  <c r="E3737" i="34" a="1"/>
  <c r="E494" i="34" a="1"/>
  <c r="E2473" i="34" a="1"/>
  <c r="E627" i="34" a="1"/>
  <c r="E3933" i="34" a="1"/>
  <c r="E2654" i="34" a="1"/>
  <c r="E3635" i="34" a="1"/>
  <c r="E597" i="34" a="1"/>
  <c r="E1780" i="34" a="1"/>
  <c r="E989" i="34" a="1"/>
  <c r="E1333" i="34" a="1"/>
  <c r="E3721" i="34" a="1"/>
  <c r="E3547" i="34" a="1"/>
  <c r="E657" i="34" a="1"/>
  <c r="E9" i="34" a="1"/>
  <c r="E3236" i="34" a="1"/>
  <c r="E1094" i="34" a="1"/>
  <c r="E2941" i="34" a="1"/>
  <c r="E3525" i="34" a="1"/>
  <c r="E344" i="34" a="1"/>
  <c r="E2246" i="34" a="1"/>
  <c r="E1900" i="34" a="1"/>
  <c r="E3673" i="34" a="1"/>
  <c r="E3532" i="34" a="1"/>
  <c r="E737" i="34" a="1"/>
  <c r="E3726" i="34" a="1"/>
  <c r="E1474" i="34" a="1"/>
  <c r="E1616" i="34" a="1"/>
  <c r="E1505" i="34" a="1"/>
  <c r="E174" i="34" a="1"/>
  <c r="E1173" i="34" a="1"/>
  <c r="E103" i="34" a="1"/>
  <c r="E3713" i="34" a="1"/>
  <c r="E59" i="34" a="1"/>
  <c r="E563" i="34" a="1"/>
  <c r="E706" i="34" a="1"/>
  <c r="E1839" i="34" a="1"/>
  <c r="E2615" i="34" a="1"/>
  <c r="E4014" i="34" a="1"/>
  <c r="E3653" i="34" a="1"/>
  <c r="E198" i="34" a="1"/>
  <c r="E2549" i="34" a="1"/>
  <c r="E1184" i="34" a="1"/>
  <c r="E2548" i="34" a="1"/>
  <c r="E2487" i="34" a="1"/>
  <c r="E1659" i="34" a="1"/>
  <c r="E1846" i="34" a="1"/>
  <c r="E1335" i="34" a="1"/>
  <c r="E1662" i="34" a="1"/>
  <c r="E2919" i="34" a="1"/>
  <c r="E2659" i="34" a="1"/>
  <c r="E3433" i="34" a="1"/>
  <c r="E3715" i="34" a="1"/>
  <c r="E687" i="34" a="1"/>
  <c r="E1632" i="34" a="1"/>
  <c r="E2835" i="34" a="1"/>
  <c r="E394" i="34" a="1"/>
  <c r="E3120" i="34" a="1"/>
  <c r="E1633" i="34" a="1"/>
  <c r="E2451" i="34" a="1"/>
  <c r="E3797" i="34" a="1"/>
  <c r="E984" i="34" a="1"/>
  <c r="E579" i="34" a="1"/>
  <c r="E1981" i="34" a="1"/>
  <c r="E3649" i="34" a="1"/>
  <c r="E570" i="34" a="1"/>
  <c r="E1685" i="34" a="1"/>
  <c r="E2524" i="34" a="1"/>
  <c r="E3836" i="34" a="1"/>
  <c r="E1719" i="34" a="1"/>
  <c r="E1218" i="34" a="1"/>
  <c r="E2043" i="34" a="1"/>
  <c r="E1420" i="34" a="1"/>
  <c r="E1968" i="34" a="1"/>
  <c r="E3863" i="34" a="1"/>
  <c r="E2906" i="34" a="1"/>
  <c r="E2498" i="34" a="1"/>
  <c r="E388" i="34" a="1"/>
  <c r="E1372" i="34" a="1"/>
  <c r="E1431" i="34" a="1"/>
  <c r="E1792" i="34" a="1"/>
  <c r="E2292" i="34" a="1"/>
  <c r="E798" i="34" a="1"/>
  <c r="E668" i="34" a="1"/>
  <c r="E2723" i="34" a="1"/>
  <c r="E1909" i="34" a="1"/>
  <c r="E3145" i="34" a="1"/>
  <c r="E797" i="34" a="1"/>
  <c r="E3232" i="34" a="1"/>
  <c r="E3114" i="34" a="1"/>
  <c r="E3622" i="34" a="1"/>
  <c r="E588" i="34" a="1"/>
  <c r="E2493" i="34" a="1"/>
  <c r="E1132" i="34" a="1"/>
  <c r="E2643" i="34" a="1"/>
  <c r="E3374" i="34" a="1"/>
  <c r="E626" i="34" a="1"/>
  <c r="E3200" i="34" a="1"/>
  <c r="E908" i="34" a="1"/>
  <c r="E2010" i="34" a="1"/>
  <c r="E2826" i="34" a="1"/>
  <c r="E2803" i="34" a="1"/>
  <c r="E1978" i="34" a="1"/>
  <c r="E1690" i="34" a="1"/>
  <c r="E3409" i="34" a="1"/>
  <c r="E2947" i="34" a="1"/>
  <c r="E2637" i="34" a="1"/>
  <c r="E3214" i="34" a="1"/>
  <c r="E3823" i="34" a="1"/>
  <c r="E455" i="34" a="1"/>
  <c r="E2145" i="34" a="1"/>
  <c r="E1328" i="34" a="1"/>
  <c r="E669" i="34" a="1"/>
  <c r="E2966" i="34" a="1"/>
  <c r="E3475" i="34" a="1"/>
  <c r="E128" i="34" a="1"/>
  <c r="E3845" i="34" a="1"/>
  <c r="E827" i="34" a="1"/>
  <c r="E1085" i="34" a="1"/>
  <c r="E922" i="34" a="1"/>
  <c r="E3595" i="34" a="1"/>
  <c r="E2176" i="34" a="1"/>
  <c r="E2308" i="34" a="1"/>
  <c r="E1865" i="34" a="1"/>
  <c r="E2337" i="34" a="1"/>
  <c r="E2432" i="34" a="1"/>
  <c r="E2042" i="34" a="1"/>
  <c r="E2873" i="34" a="1"/>
  <c r="E1429" i="34" a="1"/>
  <c r="E2746" i="34" a="1"/>
  <c r="E3094" i="34" a="1"/>
  <c r="E2258" i="34" a="1"/>
  <c r="E1311" i="34" a="1"/>
  <c r="E4031" i="34" a="1"/>
  <c r="E1331" i="34" a="1"/>
  <c r="E1125" i="34" a="1"/>
  <c r="E2261" i="34" a="1"/>
  <c r="E2052" i="34" a="1"/>
  <c r="E2816" i="34" a="1"/>
  <c r="E1162" i="34" a="1"/>
  <c r="E3983" i="34" a="1"/>
  <c r="E2067" i="34" a="1"/>
  <c r="E3779" i="34" a="1"/>
  <c r="E3038" i="34" a="1"/>
  <c r="E2479" i="34" a="1"/>
  <c r="E2055" i="34" a="1"/>
  <c r="E3064" i="34" a="1"/>
  <c r="E2784" i="34" a="1"/>
  <c r="E805" i="34" a="1"/>
  <c r="E865" i="34" a="1"/>
  <c r="E501" i="34" a="1"/>
  <c r="E1852" i="34" a="1"/>
  <c r="E2520" i="34" a="1"/>
  <c r="E3460" i="34" a="1"/>
  <c r="E1881" i="34" a="1"/>
  <c r="E2785" i="34" a="1"/>
  <c r="E451" i="34" a="1"/>
  <c r="E2449" i="34" a="1"/>
  <c r="E3006" i="34" a="1"/>
  <c r="E182" i="34" a="1"/>
  <c r="E2572" i="34" a="1"/>
  <c r="E2675" i="34" a="1"/>
  <c r="E3591" i="34" a="1"/>
  <c r="E3747" i="34" a="1"/>
  <c r="E1491" i="34" a="1"/>
  <c r="E2815" i="34" a="1"/>
  <c r="E1489" i="34" a="1"/>
  <c r="E243" i="34" a="1"/>
  <c r="E3550" i="34" a="1"/>
  <c r="E1421" i="34" a="1"/>
  <c r="E1577" i="34" a="1"/>
  <c r="E304" i="34" a="1"/>
  <c r="E74" i="34" a="1"/>
  <c r="E1008" i="34" a="1"/>
  <c r="E3665" i="34" a="1"/>
  <c r="E3000" i="34" a="1"/>
  <c r="E2431" i="34" a="1"/>
  <c r="E1639" i="34" a="1"/>
  <c r="E2792" i="34" a="1"/>
  <c r="E2071" i="34" a="1"/>
  <c r="E2521" i="34" a="1"/>
  <c r="E1755" i="34" a="1"/>
  <c r="E3549" i="34" a="1"/>
  <c r="E3405" i="34" a="1"/>
  <c r="E3942" i="34" a="1"/>
  <c r="E3613" i="34" a="1"/>
  <c r="E3702" i="34" a="1"/>
  <c r="E1686" i="34" a="1"/>
  <c r="E2962" i="34" a="1"/>
  <c r="E2274" i="34" a="1"/>
  <c r="E792" i="34" a="1"/>
  <c r="E229" i="34" a="1"/>
  <c r="E2086" i="34" a="1"/>
  <c r="E2097" i="34" a="1"/>
  <c r="E3814" i="34" a="1"/>
  <c r="E1777" i="34" a="1"/>
  <c r="E3927" i="34" a="1"/>
  <c r="E3813" i="34" a="1"/>
  <c r="E3144" i="34" a="1"/>
  <c r="E2727" i="34" a="1"/>
  <c r="E1832" i="34" a="1"/>
  <c r="E188" i="34" a="1"/>
  <c r="E1154" i="34" a="1"/>
  <c r="E3924" i="34" a="1"/>
  <c r="E204" i="34" a="1"/>
  <c r="E2110" i="34" a="1"/>
  <c r="E2029" i="34" a="1"/>
  <c r="E1439" i="34" a="1"/>
  <c r="E2200" i="34" a="1"/>
  <c r="E2328" i="34" a="1"/>
  <c r="E3394" i="34" a="1"/>
  <c r="E2433" i="34" a="1"/>
  <c r="E1916" i="34" a="1"/>
  <c r="E2804" i="34" a="1"/>
  <c r="E3529" i="34" a="1"/>
  <c r="E815" i="34" a="1"/>
  <c r="E3697" i="34" a="1"/>
  <c r="E143" i="34" a="1"/>
  <c r="E1735" i="34" a="1"/>
  <c r="E1398" i="34" a="1"/>
  <c r="E709" i="34" a="1"/>
  <c r="E2178" i="34" a="1"/>
  <c r="E2694" i="34" a="1"/>
  <c r="E810" i="34" a="1"/>
  <c r="E3692" i="34" a="1"/>
  <c r="E1494" i="34" a="1"/>
  <c r="E2877" i="34" a="1"/>
  <c r="E2707" i="34" a="1"/>
  <c r="E3215" i="34" a="1"/>
  <c r="E2277" i="34" a="1"/>
  <c r="E1606" i="34" a="1"/>
  <c r="E3228" i="34" a="1"/>
  <c r="E1404" i="34" a="1"/>
  <c r="E3280" i="34" a="1"/>
  <c r="E3161" i="34" a="1"/>
  <c r="E572" i="34" a="1"/>
  <c r="E2332" i="34" a="1"/>
  <c r="E2345" i="34" a="1"/>
  <c r="E1910" i="34" a="1"/>
  <c r="E3021" i="34" a="1"/>
  <c r="E2350" i="34" a="1"/>
  <c r="E217" i="34" a="1"/>
  <c r="E2981" i="34" a="1"/>
  <c r="E3907" i="34" a="1"/>
  <c r="E3428" i="34" a="1"/>
  <c r="E1761" i="34" a="1"/>
  <c r="E2466" i="34" a="1"/>
  <c r="E578" i="34" a="1"/>
  <c r="E3357" i="34" a="1"/>
  <c r="E215" i="34" a="1"/>
  <c r="E3019" i="34" a="1"/>
  <c r="E1654" i="34" a="1"/>
  <c r="E2143" i="34" a="1"/>
  <c r="E3283" i="34" a="1"/>
  <c r="E1514" i="34" a="1"/>
  <c r="E337" i="34" a="1"/>
  <c r="E3083" i="34" a="1"/>
  <c r="E1965" i="34" a="1"/>
  <c r="E2958" i="34" a="1"/>
  <c r="E1084" i="34" a="1"/>
  <c r="E104" i="34" a="1"/>
  <c r="E1580" i="34" a="1"/>
  <c r="E3169" i="34" a="1"/>
  <c r="E83" i="34" a="1"/>
  <c r="E208" i="34" a="1"/>
  <c r="E1105" i="34" a="1"/>
  <c r="E3472" i="34" a="1"/>
  <c r="E3772" i="34" a="1"/>
  <c r="E408" i="34" a="1"/>
  <c r="E3304" i="34" a="1"/>
  <c r="E2496" i="34" a="1"/>
  <c r="E2742" i="34" a="1"/>
  <c r="E1340" i="34" a="1"/>
  <c r="E154" i="34" a="1"/>
  <c r="E150" i="34" a="1"/>
  <c r="E3531" i="34" a="1"/>
  <c r="E544" i="34" a="1"/>
  <c r="E2912" i="34" a="1"/>
  <c r="E1901" i="34" a="1"/>
  <c r="E746" i="34" a="1"/>
  <c r="E3597" i="34" a="1"/>
  <c r="E2644" i="34" a="1"/>
  <c r="E1949" i="34" a="1"/>
  <c r="E329" i="34" a="1"/>
  <c r="E253" i="34" a="1"/>
  <c r="E509" i="34" a="1"/>
  <c r="E2497" i="34" a="1"/>
  <c r="E2557" i="34" a="1"/>
  <c r="E929" i="34" a="1"/>
  <c r="E2963" i="34" a="1"/>
  <c r="E3728" i="34" a="1"/>
  <c r="E1036" i="34" a="1"/>
  <c r="E696" i="34" a="1"/>
  <c r="E3784" i="34" a="1"/>
  <c r="E1614" i="34" a="1"/>
  <c r="E2777" i="34" a="1"/>
  <c r="E2255" i="34" a="1"/>
  <c r="E3731" i="34" a="1"/>
  <c r="E387" i="34" a="1"/>
  <c r="E1602" i="34" a="1"/>
  <c r="E1613" i="34" a="1"/>
  <c r="E400" i="34" a="1"/>
  <c r="E728" i="34" a="1"/>
  <c r="E576" i="34" a="1"/>
  <c r="E1801" i="34" a="1"/>
  <c r="E3465" i="34" a="1"/>
  <c r="E51" i="34" a="1"/>
  <c r="E1772" i="34" a="1"/>
  <c r="E613" i="34" a="1"/>
  <c r="E1836" i="34" a="1"/>
  <c r="E3408" i="34" a="1"/>
  <c r="E348" i="34" a="1"/>
  <c r="E2768" i="34" a="1"/>
  <c r="E3876" i="34" a="1"/>
  <c r="E2162" i="34" a="1"/>
  <c r="E397" i="34" a="1"/>
  <c r="E4043" i="34" a="1"/>
  <c r="E2820" i="34" a="1"/>
  <c r="E520" i="34" a="1"/>
  <c r="E1887" i="34" a="1"/>
  <c r="E1666" i="34" a="1"/>
  <c r="E3194" i="34" a="1"/>
  <c r="E463" i="34" a="1"/>
  <c r="E1220" i="34" a="1"/>
  <c r="E161" i="34" a="1"/>
  <c r="E711" i="34" a="1"/>
  <c r="E3981" i="34" a="1"/>
  <c r="E3353" i="34" a="1"/>
  <c r="E1041" i="34" a="1"/>
  <c r="E3576" i="34" a="1"/>
  <c r="E3069" i="34" a="1"/>
  <c r="E2741" i="34" a="1"/>
  <c r="E2146" i="34" a="1"/>
  <c r="E1223" i="34" a="1"/>
  <c r="E3585" i="34" a="1"/>
  <c r="E1279" i="34" a="1"/>
  <c r="E1436" i="34" a="1"/>
  <c r="E2617" i="34" a="1"/>
  <c r="E2004" i="34" a="1"/>
  <c r="E2859" i="34" a="1"/>
  <c r="E2324" i="34" a="1"/>
  <c r="E562" i="34" a="1"/>
  <c r="E1529" i="34" a="1"/>
  <c r="E1994" i="34" a="1"/>
  <c r="E1722" i="34" a="1"/>
  <c r="E3445" i="34" a="1"/>
  <c r="E3023" i="34" a="1"/>
  <c r="E487" i="34" a="1"/>
  <c r="E2790" i="34" a="1"/>
  <c r="E330" i="34" a="1"/>
  <c r="E3450" i="34" a="1"/>
  <c r="E561" i="34" a="1"/>
  <c r="E1653" i="34" a="1"/>
  <c r="E1349" i="34" a="1"/>
  <c r="E3808" i="34" a="1"/>
  <c r="E1764" i="34" a="1"/>
  <c r="E426" i="34" a="1"/>
  <c r="E3884" i="34" a="1"/>
  <c r="E2560" i="34" a="1"/>
  <c r="E577" i="34" a="1"/>
  <c r="E1644" i="34" a="1"/>
  <c r="E1051" i="34" a="1"/>
  <c r="E2423" i="34" a="1"/>
  <c r="E2923" i="34" a="1"/>
  <c r="E2161" i="34" a="1"/>
  <c r="E699" i="34" a="1"/>
  <c r="E1110" i="34" a="1"/>
  <c r="E3300" i="34" a="1"/>
  <c r="E553" i="34" a="1"/>
  <c r="E3893" i="34" a="1"/>
  <c r="E1217" i="34" a="1"/>
  <c r="E638" i="34" a="1"/>
  <c r="E3735" i="34" a="1"/>
  <c r="E2988" i="34" a="1"/>
  <c r="E1709" i="34" a="1"/>
  <c r="E2005" i="34" a="1"/>
  <c r="E3670" i="34" a="1"/>
  <c r="E2081" i="34" a="1"/>
  <c r="E3738" i="34" a="1"/>
  <c r="E300" i="34" a="1"/>
  <c r="E600" i="34" a="1"/>
  <c r="E1092" i="34" a="1"/>
  <c r="E2771" i="34" a="1"/>
  <c r="E2672" i="34" a="1"/>
  <c r="E1268" i="34" a="1"/>
  <c r="E1996" i="34" a="1"/>
  <c r="E362" i="34" a="1"/>
  <c r="E2394" i="34" a="1"/>
  <c r="E2957" i="34" a="1"/>
  <c r="E153" i="34" a="1"/>
  <c r="E3610" i="34" a="1"/>
  <c r="E2317" i="34" a="1"/>
  <c r="E891" i="34" a="1"/>
  <c r="E2023" i="34" a="1"/>
  <c r="E2667" i="34" a="1"/>
  <c r="E1987" i="34" a="1"/>
  <c r="E2884" i="34" a="1"/>
  <c r="E2074" i="34" a="1"/>
  <c r="E296" i="34" a="1"/>
  <c r="E3187" i="34" a="1"/>
  <c r="E2680" i="34" a="1"/>
  <c r="E767" i="34" a="1"/>
  <c r="E1352" i="34" a="1"/>
  <c r="E1011" i="34" a="1"/>
  <c r="E3544" i="34" a="1"/>
  <c r="E326" i="34" a="1"/>
  <c r="E2909" i="34" a="1"/>
  <c r="E429" i="34" a="1"/>
  <c r="E1549" i="34" a="1"/>
  <c r="E2233" i="34" a="1"/>
  <c r="E3793" i="34" a="1"/>
  <c r="E3483" i="34" a="1"/>
  <c r="E1969" i="34" a="1"/>
  <c r="E743" i="34" a="1"/>
  <c r="E79" i="34" a="1"/>
  <c r="E2491" i="34" a="1"/>
  <c r="E137" i="34" a="1"/>
  <c r="E3745" i="34" a="1"/>
  <c r="E2306" i="34" a="1"/>
  <c r="E1210" i="34" a="1"/>
  <c r="E1368" i="34" a="1"/>
  <c r="E2774" i="34" a="1"/>
  <c r="E3104" i="34" a="1"/>
  <c r="E3758" i="34" a="1"/>
  <c r="E2621" i="34" a="1"/>
  <c r="E1115" i="34" a="1"/>
  <c r="E620" i="34" a="1"/>
  <c r="E1954" i="34" a="1"/>
  <c r="E2012" i="34" a="1"/>
  <c r="E2725" i="34" a="1"/>
  <c r="E2510" i="34" a="1"/>
  <c r="E1417" i="34" a="1"/>
  <c r="E3070" i="34" a="1"/>
  <c r="E741" i="34" a="1"/>
  <c r="E2238" i="34" a="1"/>
  <c r="E548" i="34" a="1"/>
  <c r="E1033" i="34" a="1"/>
  <c r="E4048" i="34" a="1"/>
  <c r="E3388" i="34" a="1"/>
  <c r="E259" i="34" a="1"/>
  <c r="E2239" i="34" a="1"/>
  <c r="E1388" i="34" a="1"/>
  <c r="E1003" i="34" a="1"/>
  <c r="E1517" i="34" a="1"/>
  <c r="E1029" i="34" a="1"/>
  <c r="E1237" i="34" a="1"/>
  <c r="E1824" i="34" a="1"/>
  <c r="E1647" i="34" a="1"/>
  <c r="E1802" i="34" a="1"/>
  <c r="E3186" i="34" a="1"/>
  <c r="E1838" i="34" a="1"/>
  <c r="E484" i="34" a="1"/>
  <c r="E3642" i="34" a="1"/>
  <c r="E3714" i="34" a="1"/>
  <c r="E1989" i="34" a="1"/>
  <c r="E1253" i="34" a="1"/>
  <c r="E3324" i="34" a="1"/>
  <c r="E893" i="34" a="1"/>
  <c r="E2832" i="34" a="1"/>
  <c r="E52" i="34" a="1"/>
  <c r="E3545" i="34" a="1"/>
  <c r="E1238" i="34" a="1"/>
  <c r="E3164" i="34" a="1"/>
  <c r="E1175" i="34" a="1"/>
  <c r="E985" i="34" a="1"/>
  <c r="E115" i="34" a="1"/>
  <c r="E555" i="34" a="1"/>
  <c r="E2506" i="34" a="1"/>
  <c r="E1168" i="34" a="1"/>
  <c r="E1886" i="34" a="1"/>
  <c r="E769" i="34" a="1"/>
  <c r="E2673" i="34" a="1"/>
  <c r="E3224" i="34" a="1"/>
  <c r="E917" i="34" a="1"/>
  <c r="E1091" i="34" a="1"/>
  <c r="E441" i="34" a="1"/>
  <c r="E3776" i="34" a="1"/>
  <c r="E1699" i="34" a="1"/>
  <c r="E1725" i="34" a="1"/>
  <c r="E976" i="34" a="1"/>
  <c r="E1503" i="34" a="1"/>
  <c r="E2138" i="34" a="1"/>
  <c r="E2059" i="34" a="1"/>
  <c r="E3017" i="34" a="1"/>
  <c r="E530" i="34" a="1"/>
  <c r="E1762" i="34" a="1"/>
  <c r="E3569" i="34" a="1"/>
  <c r="E2034" i="34" a="1"/>
  <c r="E2166" i="34" a="1"/>
  <c r="E3787" i="34" a="1"/>
  <c r="E3303" i="34" a="1"/>
  <c r="E3183" i="34" a="1"/>
  <c r="E433" i="34" a="1"/>
  <c r="E2395" i="34" a="1"/>
  <c r="E3603" i="34" a="1"/>
  <c r="E2348" i="34" a="1"/>
  <c r="E2299" i="34" a="1"/>
  <c r="E2975" i="34" a="1"/>
  <c r="E2817" i="34" a="1"/>
  <c r="E1611" i="34" a="1"/>
  <c r="E890" i="34" a="1"/>
  <c r="E846" i="34" a="1"/>
  <c r="E1017" i="34" a="1"/>
  <c r="E505" i="34" a="1"/>
  <c r="E1754" i="34" a="1"/>
  <c r="E542" i="34" a="1"/>
  <c r="E722" i="34" a="1"/>
  <c r="E2710" i="34" a="1"/>
  <c r="E1807" i="34" a="1"/>
  <c r="E1874" i="34" a="1"/>
  <c r="E3299" i="34" a="1"/>
  <c r="E3002" i="34" a="1"/>
  <c r="E1406" i="34" a="1"/>
  <c r="E759" i="34" a="1"/>
  <c r="E2514" i="34" a="1"/>
  <c r="E2970" i="34" a="1"/>
  <c r="E3407" i="34" a="1"/>
  <c r="E430" i="34" a="1"/>
  <c r="E2174" i="34" a="1"/>
  <c r="E454" i="34" a="1"/>
  <c r="E834" i="34" a="1"/>
  <c r="E163" i="34" a="1"/>
  <c r="E3759" i="34" a="1"/>
  <c r="E1076" i="34" a="1"/>
  <c r="E3390" i="34" a="1"/>
  <c r="E2699" i="34" a="1"/>
  <c r="E3369" i="34" a="1"/>
  <c r="E2776" i="34" a="1"/>
  <c r="E896" i="34" a="1"/>
  <c r="E1007" i="34" a="1"/>
  <c r="E1130" i="34" a="1"/>
  <c r="E1515" i="34" a="1"/>
  <c r="E3507" i="34" a="1"/>
  <c r="E2600" i="34" a="1"/>
  <c r="E1140" i="34" a="1"/>
  <c r="E785" i="34" a="1"/>
  <c r="E1847" i="34" a="1"/>
  <c r="E2465" i="34" a="1"/>
  <c r="E36" i="34" a="1"/>
  <c r="E1457" i="34" a="1"/>
  <c r="E3539" i="34" a="1"/>
  <c r="E1251" i="34" a="1"/>
  <c r="E1148" i="34" a="1"/>
  <c r="E3705" i="34" a="1"/>
  <c r="E1911" i="34" a="1"/>
  <c r="E2706" i="34" a="1"/>
  <c r="E3385" i="34" a="1"/>
  <c r="E2713" i="34" a="1"/>
  <c r="E2664" i="34" a="1"/>
  <c r="E2911" i="34" a="1"/>
  <c r="E364" i="34" a="1"/>
  <c r="E1809" i="34" a="1"/>
  <c r="E457" i="34" a="1"/>
  <c r="E3998" i="34" a="1"/>
  <c r="E3184" i="34" a="1"/>
  <c r="E833" i="34" a="1"/>
  <c r="E1301" i="34" a="1"/>
  <c r="E2670" i="34" a="1"/>
  <c r="E1303" i="34" a="1"/>
  <c r="E3254" i="34" a="1"/>
  <c r="E1049" i="34" a="1"/>
  <c r="E1415" i="34" a="1"/>
  <c r="E485" i="34" a="1"/>
  <c r="E3802" i="34" a="1"/>
  <c r="E1830" i="34" a="1"/>
  <c r="E751" i="34" a="1"/>
  <c r="E1242" i="34" a="1"/>
  <c r="E2243" i="34" a="1"/>
  <c r="E1391" i="34" a="1"/>
  <c r="E3711" i="34" a="1"/>
  <c r="E1057" i="34" a="1"/>
  <c r="E3270" i="34" a="1"/>
  <c r="E46" i="34" a="1"/>
  <c r="E1484" i="34" a="1"/>
  <c r="E2340" i="34" a="1"/>
  <c r="E3930" i="34" a="1"/>
  <c r="E2264" i="34" a="1"/>
  <c r="E3166" i="34" a="1"/>
  <c r="E1299" i="34" a="1"/>
  <c r="E3292" i="34" a="1"/>
  <c r="E1655" i="34" a="1"/>
  <c r="E1638" i="34" a="1"/>
  <c r="E2219" i="34" a="1"/>
  <c r="E3498" i="34" a="1"/>
  <c r="E190" i="34" a="1"/>
  <c r="E3716" i="34" a="1"/>
  <c r="E707" i="34" a="1"/>
  <c r="E1748" i="34" a="1"/>
  <c r="E3954" i="34" a="1"/>
  <c r="E2641" i="34" a="1"/>
  <c r="E1040" i="34" a="1"/>
  <c r="E2545" i="34" a="1"/>
  <c r="E3426" i="34" a="1"/>
  <c r="E1395" i="34" a="1"/>
  <c r="E2371" i="34" a="1"/>
  <c r="E3681" i="34" a="1"/>
  <c r="E2650" i="34" a="1"/>
  <c r="E2527" i="34" a="1"/>
  <c r="E2106" i="34" a="1"/>
  <c r="E75" i="34" a="1"/>
  <c r="E825" i="34" a="1"/>
  <c r="E2696" i="34" a="1"/>
  <c r="E3916" i="34" a="1"/>
  <c r="E477" i="34" a="1"/>
  <c r="E3816" i="34" a="1"/>
  <c r="E1024" i="34" a="1"/>
  <c r="E3677" i="34" a="1"/>
  <c r="E2661" i="34" a="1"/>
  <c r="E1171" i="34" a="1"/>
  <c r="E265" i="34" a="1"/>
  <c r="E3570" i="34" a="1"/>
  <c r="E3036" i="34" a="1"/>
  <c r="E799" i="34" a="1"/>
  <c r="E428" i="34" a="1"/>
  <c r="E829" i="34" a="1"/>
  <c r="E1434" i="34" a="1"/>
  <c r="E2417" i="34" a="1"/>
  <c r="E1929" i="34" a="1"/>
  <c r="E472" i="34" a="1"/>
  <c r="E673" i="34" a="1"/>
  <c r="E1567" i="34" a="1"/>
  <c r="E1433" i="34" a="1"/>
  <c r="E1310" i="34" a="1"/>
  <c r="E288" i="34" a="1"/>
  <c r="E3084" i="34" a="1"/>
  <c r="E921" i="34" a="1"/>
  <c r="E3116" i="34" a="1"/>
  <c r="E1005" i="34" a="1"/>
  <c r="E4003" i="34" a="1"/>
  <c r="E3573" i="34" a="1"/>
  <c r="E2586" i="34" a="1"/>
  <c r="E3843" i="34" a="1"/>
  <c r="E1082" i="34" a="1"/>
  <c r="E3855" i="34" a="1"/>
  <c r="E2997" i="34" a="1"/>
  <c r="E3431" i="34" a="1"/>
  <c r="E1302" i="34" a="1"/>
  <c r="E475" i="34" a="1"/>
  <c r="E1783" i="34" a="1"/>
  <c r="E3559" i="34" a="1"/>
  <c r="E3708" i="34" a="1"/>
  <c r="E3612" i="34" a="1"/>
  <c r="E2457" i="34" a="1"/>
  <c r="E1374" i="34" a="1"/>
  <c r="E2892" i="34" a="1"/>
  <c r="E3894" i="34" a="1"/>
  <c r="E831" i="34" a="1"/>
  <c r="E839" i="34" a="1"/>
  <c r="E3851" i="34" a="1"/>
  <c r="E2818" i="34" a="1"/>
  <c r="E835" i="34" a="1"/>
  <c r="E3333" i="34" a="1"/>
  <c r="E2552" i="34" a="1"/>
  <c r="E3957" i="34" a="1"/>
  <c r="E2416" i="34" a="1"/>
  <c r="E2915" i="34" a="1"/>
  <c r="E3968" i="34" a="1"/>
  <c r="E466" i="34" a="1"/>
  <c r="E3052" i="34" a="1"/>
  <c r="E3331" i="34" a="1"/>
  <c r="E2722" i="34" a="1"/>
  <c r="E3192" i="34" a="1"/>
  <c r="E1753" i="34" a="1"/>
  <c r="E2554" i="34" a="1"/>
  <c r="E1044" i="34" a="1"/>
  <c r="E558" i="34" a="1"/>
  <c r="E1894" i="34" a="1"/>
  <c r="E3375" i="34" a="1"/>
  <c r="E2605" i="34" a="1"/>
  <c r="E2212" i="34" a="1"/>
  <c r="E3829" i="34" a="1"/>
  <c r="E2486" i="34" a="1"/>
  <c r="E2522" i="34" a="1"/>
  <c r="E1449" i="34" a="1"/>
  <c r="E3329" i="34" a="1"/>
  <c r="E1953" i="34" a="1"/>
  <c r="E4006" i="34" a="1"/>
  <c r="E1192" i="34" a="1"/>
  <c r="E1178" i="34" a="1"/>
  <c r="E1211" i="34" a="1"/>
  <c r="E1099" i="34" a="1"/>
  <c r="E1692" i="34" a="1"/>
  <c r="E1215" i="34" a="1"/>
  <c r="E1591" i="34" a="1"/>
  <c r="E3045" i="34" a="1"/>
  <c r="E979" i="34" a="1"/>
  <c r="E1182" i="34" a="1"/>
  <c r="E1583" i="34" a="1"/>
  <c r="E2635" i="34" a="1"/>
  <c r="E2213" i="34" a="1"/>
  <c r="E2968" i="34" a="1"/>
  <c r="E634" i="34" a="1"/>
  <c r="E1728" i="34" a="1"/>
  <c r="E1976" i="34" a="1"/>
  <c r="E2062" i="34" a="1"/>
  <c r="E210" i="34" a="1"/>
  <c r="E771" i="34" a="1"/>
  <c r="E1197" i="34" a="1"/>
  <c r="E1441" i="34" a="1"/>
  <c r="E384" i="34" a="1"/>
  <c r="E661" i="34" a="1"/>
  <c r="E478" i="34" a="1"/>
  <c r="E1317" i="34" a="1"/>
  <c r="E2483" i="34" a="1"/>
  <c r="E4002" i="34" a="1"/>
  <c r="E2831" i="34" a="1"/>
  <c r="E3636" i="34" a="1"/>
  <c r="E3343" i="34" a="1"/>
  <c r="E1882" i="34" a="1"/>
  <c r="E3902" i="34" a="1"/>
  <c r="E732" i="34" a="1"/>
  <c r="E2861" i="34" a="1"/>
  <c r="E3330" i="34" a="1"/>
  <c r="E101" i="34" a="1"/>
  <c r="E226" i="34" a="1"/>
  <c r="E3769" i="34" a="1"/>
  <c r="E2358" i="34" a="1"/>
  <c r="E2361" i="34" a="1"/>
  <c r="E3296" i="34" a="1"/>
  <c r="E1684" i="34" a="1"/>
  <c r="E3341" i="34" a="1"/>
  <c r="E338" i="34" a="1"/>
  <c r="E1248" i="34" a="1"/>
  <c r="E3488" i="34" a="1"/>
  <c r="E1150" i="34" a="1"/>
  <c r="E775" i="34" a="1"/>
  <c r="E3533" i="34" a="1"/>
  <c r="E3103" i="34" a="1"/>
  <c r="E3241" i="34" a="1"/>
  <c r="E513" i="34" a="1"/>
  <c r="E1590" i="34" a="1"/>
  <c r="E1744" i="34" a="1"/>
  <c r="E1878" i="34" a="1"/>
  <c r="E1104" i="34" a="1"/>
  <c r="E201" i="34" a="1"/>
  <c r="E3966" i="34" a="1"/>
  <c r="E353" i="34" a="1"/>
  <c r="E3989" i="34" a="1"/>
  <c r="E781" i="34" a="1"/>
  <c r="E1604" i="34" a="1"/>
  <c r="E2209" i="34" a="1"/>
  <c r="E2587" i="34" a="1"/>
  <c r="E3141" i="34" a="1"/>
  <c r="E3406" i="34" a="1"/>
  <c r="E1157" i="34" a="1"/>
  <c r="E28" i="34" a="1"/>
  <c r="E2622" i="34" a="1"/>
  <c r="E3162" i="34" a="1"/>
  <c r="E1955" i="34" a="1"/>
  <c r="E691" i="34" a="1"/>
  <c r="E2886" i="34" a="1"/>
  <c r="E3203" i="34" a="1"/>
  <c r="E3683" i="34" a="1"/>
  <c r="E2773" i="34" a="1"/>
  <c r="E24" i="34" a="1"/>
  <c r="E1726" i="34" a="1"/>
  <c r="E1460" i="34" a="1"/>
  <c r="E821" i="34" a="1"/>
  <c r="E3095" i="34" a="1"/>
  <c r="E604" i="34" a="1"/>
  <c r="E3666" i="34" a="1"/>
  <c r="E1827" i="34" a="1"/>
  <c r="E2502" i="34" a="1"/>
  <c r="E3101" i="34" a="1"/>
  <c r="E2598" i="34" a="1"/>
  <c r="E1193" i="34" a="1"/>
  <c r="E1599" i="34" a="1"/>
  <c r="E3568" i="34" a="1"/>
  <c r="E3928" i="34" a="1"/>
  <c r="E3219" i="34" a="1"/>
  <c r="E1767" i="34" a="1"/>
  <c r="E622" i="34" a="1"/>
  <c r="E3810" i="34" a="1"/>
  <c r="E3530" i="34" a="1"/>
  <c r="E2309" i="34" a="1"/>
  <c r="E2980" i="34" a="1"/>
  <c r="E274" i="34" a="1"/>
  <c r="E1239" i="34" a="1"/>
  <c r="E3667" i="34" a="1"/>
  <c r="E545" i="34" a="1"/>
  <c r="E2885" i="34" a="1"/>
  <c r="E491" i="34" a="1"/>
  <c r="E2530" i="34" a="1"/>
  <c r="E3679" i="34" a="1"/>
  <c r="E1086" i="34" a="1"/>
  <c r="E3806" i="34" a="1"/>
  <c r="E1234" i="34" a="1"/>
  <c r="E2809" i="34" a="1"/>
  <c r="E3632" i="34" a="1"/>
  <c r="E704" i="34" a="1"/>
  <c r="E1904" i="34" a="1"/>
  <c r="E2769" i="34" a="1"/>
  <c r="E564" i="34" a="1"/>
  <c r="E2584" i="34" a="1"/>
  <c r="E3501" i="34" a="1"/>
  <c r="E3096" i="34" a="1"/>
  <c r="E1235" i="34" a="1"/>
  <c r="E2402" i="34" a="1"/>
  <c r="E2485" i="34" a="1"/>
  <c r="E1074" i="34" a="1"/>
  <c r="E658" i="34" a="1"/>
  <c r="E3839" i="34" a="1"/>
  <c r="E284" i="34" a="1"/>
  <c r="E3906" i="34" a="1"/>
  <c r="E1928" i="34" a="1"/>
  <c r="E3919" i="34" a="1"/>
  <c r="E1426" i="34" a="1"/>
  <c r="E1256" i="34" a="1"/>
  <c r="E688" i="34" a="1"/>
  <c r="E301" i="34" a="1"/>
  <c r="E2559" i="34" a="1"/>
  <c r="E1845" i="34" a="1"/>
  <c r="E3251" i="34" a="1"/>
  <c r="E2039" i="34" a="1"/>
  <c r="E859" i="34" a="1"/>
  <c r="E1285" i="34" a="1"/>
  <c r="E3022" i="34" a="1"/>
  <c r="E1458" i="34" a="1"/>
  <c r="E1229" i="34" a="1"/>
  <c r="E1513" i="34" a="1"/>
  <c r="E1490" i="34" a="1"/>
  <c r="E3396" i="34" a="1"/>
  <c r="E3147" i="34" a="1"/>
  <c r="E849" i="34" a="1"/>
  <c r="E3159" i="34" a="1"/>
  <c r="E3500" i="34" a="1"/>
  <c r="E3614" i="34" a="1"/>
  <c r="E1609" i="34" a="1"/>
  <c r="E2655" i="34" a="1"/>
  <c r="E1296" i="34" a="1"/>
  <c r="E2577" i="34" a="1"/>
  <c r="E1665" i="34" a="1"/>
  <c r="E347" i="34" a="1"/>
  <c r="E932" i="34" a="1"/>
  <c r="E3172" i="34" a="1"/>
  <c r="E3778" i="34" a="1"/>
  <c r="E2335" i="34" a="1"/>
  <c r="E422" i="34" a="1"/>
  <c r="E1516" i="34" a="1"/>
  <c r="E2210" i="34" a="1"/>
  <c r="E2007" i="34" a="1"/>
  <c r="E650" i="34" a="1"/>
  <c r="E3555" i="34" a="1"/>
  <c r="E3249" i="34" a="1"/>
  <c r="E2333" i="34" a="1"/>
  <c r="E220" i="34" a="1"/>
  <c r="E609" i="34" a="1"/>
  <c r="E2589" i="34" a="1"/>
  <c r="E1643" i="34" a="1"/>
  <c r="E2041" i="34" a="1"/>
  <c r="E731" i="34" a="1"/>
  <c r="E3748" i="34" a="1"/>
  <c r="E705" i="34" a="1"/>
  <c r="E683" i="34" a="1"/>
  <c r="E2677" i="34" a="1"/>
  <c r="E2556" i="34" a="1"/>
  <c r="E723" i="34" a="1"/>
  <c r="E108" i="34" a="1"/>
  <c r="E939" i="34" a="1"/>
  <c r="E2653" i="34" a="1"/>
  <c r="E2267" i="34" a="1"/>
  <c r="E365" i="34" a="1"/>
  <c r="E3767" i="34" a="1"/>
  <c r="E162" i="34" a="1"/>
  <c r="E1622" i="34" a="1"/>
  <c r="E1046" i="34" a="1"/>
  <c r="E2168" i="34" a="1"/>
  <c r="E1482" i="34" a="1"/>
  <c r="E3864" i="34" a="1"/>
  <c r="E2060" i="34" a="1"/>
  <c r="E3703" i="34" a="1"/>
  <c r="E764" i="34" a="1"/>
  <c r="E124" i="34" a="1"/>
  <c r="E58" i="34" a="1"/>
  <c r="E3352" i="34" a="1"/>
  <c r="E958" i="34" a="1"/>
  <c r="E3749" i="34" a="1"/>
  <c r="E1442" i="34" a="1"/>
  <c r="E120" i="34" a="1"/>
  <c r="E735" i="34" a="1"/>
  <c r="E2558" i="34" a="1"/>
  <c r="E1790" i="34" a="1"/>
  <c r="E1698" i="34" a="1"/>
  <c r="E2461" i="34" a="1"/>
  <c r="E2837" i="34" a="1"/>
  <c r="E377" i="34" a="1"/>
  <c r="E2709" i="34" a="1"/>
  <c r="E1919" i="34" a="1"/>
  <c r="E2132" i="34" a="1"/>
  <c r="E996" i="34" a="1"/>
  <c r="E16" i="34" a="1"/>
  <c r="E1160" i="34" a="1"/>
  <c r="E2379" i="34" a="1"/>
  <c r="E2900" i="34" a="1"/>
  <c r="E1221" i="34" a="1"/>
  <c r="E3293" i="34" a="1"/>
  <c r="E3600" i="34" a="1"/>
  <c r="E3421" i="34" a="1"/>
  <c r="E2927" i="34" a="1"/>
  <c r="E3637" i="34" a="1"/>
  <c r="E3074" i="34" a="1"/>
  <c r="E754" i="34" a="1"/>
  <c r="E2731" i="34" a="1"/>
  <c r="E2686" i="34" a="1"/>
  <c r="E3024" i="34" a="1"/>
  <c r="E2720" i="34" a="1"/>
  <c r="E1871" i="34" a="1"/>
  <c r="E1137" i="34" a="1"/>
  <c r="E136" i="34" a="1"/>
  <c r="E516" i="34" a="1"/>
  <c r="E3941" i="34" a="1"/>
  <c r="E2582" i="34" a="1"/>
  <c r="E483" i="34" a="1"/>
  <c r="E2942" i="34" a="1"/>
  <c r="E897" i="34" a="1"/>
  <c r="E2280" i="34" a="1"/>
  <c r="E423" i="34" a="1"/>
  <c r="E1624" i="34" a="1"/>
  <c r="E3275" i="34" a="1"/>
  <c r="E794" i="34" a="1"/>
  <c r="E1332" i="34" a="1"/>
  <c r="E682" i="34" a="1"/>
  <c r="E3886" i="34" a="1"/>
  <c r="E994" i="34" a="1"/>
  <c r="E3922" i="34" a="1"/>
  <c r="E844" i="34" a="1"/>
  <c r="E3572" i="34" a="1"/>
  <c r="E3651" i="34" a="1"/>
  <c r="E3723" i="34" a="1"/>
  <c r="E1065" i="34" a="1"/>
  <c r="E2566" i="34" a="1"/>
  <c r="E1628" i="34" a="1"/>
  <c r="E1676" i="34" a="1"/>
  <c r="E535" i="34" a="1"/>
  <c r="E1252" i="34" a="1"/>
  <c r="E2921" i="34" a="1"/>
  <c r="E1151" i="34" a="1"/>
  <c r="E1672" i="34" a="1"/>
  <c r="E3264" i="34" a="1"/>
  <c r="E3898" i="34" a="1"/>
  <c r="E2412" i="34" a="1"/>
  <c r="E316" i="34" a="1"/>
  <c r="E1831" i="34" a="1"/>
  <c r="E1190" i="34" a="1"/>
  <c r="E3137" i="34" a="1"/>
  <c r="E346" i="34" a="1"/>
  <c r="E4036" i="34" a="1"/>
  <c r="E2452" i="34" a="1"/>
  <c r="E2131" i="34" a="1"/>
  <c r="E374" i="34" a="1"/>
  <c r="E2786" i="34" a="1"/>
  <c r="E3008" i="34" a="1"/>
  <c r="E1320" i="34" a="1"/>
  <c r="E2531" i="34" a="1"/>
  <c r="E2838" i="34" a="1"/>
  <c r="E697" i="34" a="1"/>
  <c r="E1136" i="34" a="1"/>
  <c r="E2303" i="34" a="1"/>
  <c r="E3783" i="34" a="1"/>
  <c r="E2995" i="34" a="1"/>
  <c r="E1558" i="34" a="1"/>
  <c r="E1579" i="34" a="1"/>
  <c r="E3298" i="34" a="1"/>
  <c r="E1623" i="34" a="1"/>
  <c r="E147" i="34" a="1"/>
  <c r="E3909" i="34" a="1"/>
  <c r="E2481" i="34" a="1"/>
  <c r="E3722" i="34" a="1"/>
  <c r="E1733" i="34" a="1"/>
  <c r="E1701" i="34" a="1"/>
  <c r="E2604" i="34" a="1"/>
  <c r="E3048" i="34" a="1"/>
  <c r="E407" i="34" a="1"/>
  <c r="E3656" i="34" a="1"/>
  <c r="E529" i="34" a="1"/>
  <c r="E3306" i="34" a="1"/>
  <c r="E3584" i="34" a="1"/>
  <c r="E3057" i="34" a="1"/>
  <c r="E341" i="34" a="1"/>
  <c r="E3205" i="34" a="1"/>
  <c r="E2331" i="34" a="1"/>
  <c r="E3115" i="34" a="1"/>
  <c r="E2047" i="34" a="1"/>
  <c r="E2937" i="34" a="1"/>
  <c r="E3854" i="34" a="1"/>
  <c r="E1312" i="34" a="1"/>
  <c r="E1389" i="34" a="1"/>
  <c r="E2195" i="34" a="1"/>
  <c r="E715" i="34" a="1"/>
  <c r="E2048" i="34" a="1"/>
  <c r="E1264" i="34" a="1"/>
  <c r="E3233" i="34" a="1"/>
  <c r="E1858" i="34" a="1"/>
  <c r="E3009" i="34" a="1"/>
  <c r="E915" i="34" a="1"/>
  <c r="E1784" i="34" a="1"/>
  <c r="E252" i="34" a="1"/>
  <c r="E2645" i="34" a="1"/>
  <c r="E1394" i="34" a="1"/>
  <c r="E396" i="34" a="1"/>
  <c r="E3794" i="34" a="1"/>
  <c r="E527" i="34" a="1"/>
  <c r="E3931" i="34" a="1"/>
  <c r="E1773" i="34" a="1"/>
  <c r="E1435" i="34" a="1"/>
  <c r="E3373" i="34" a="1"/>
  <c r="E3318" i="34" a="1"/>
  <c r="E331" i="34" a="1"/>
  <c r="E3554" i="34" a="1"/>
  <c r="E2460" i="34" a="1"/>
  <c r="E823" i="34" a="1"/>
  <c r="E3566" i="34" a="1"/>
  <c r="E1714" i="34" a="1"/>
  <c r="E1291" i="34" a="1"/>
  <c r="E121" i="34" a="1"/>
  <c r="E2044" i="34" a="1"/>
  <c r="E1440" i="34" a="1"/>
  <c r="E1200" i="34" a="1"/>
  <c r="E218" i="34" a="1"/>
  <c r="E3662" i="34" a="1"/>
  <c r="E2064" i="34" a="1"/>
  <c r="E1493" i="34" a="1"/>
  <c r="E3350" i="34" a="1"/>
  <c r="E2231" i="34" a="1"/>
  <c r="E3619" i="34" a="1"/>
  <c r="E1324" i="34" a="1"/>
  <c r="E2286" i="34" a="1"/>
  <c r="E1088" i="34" a="1"/>
  <c r="E1014" i="34" a="1"/>
  <c r="E761" i="34" a="1"/>
  <c r="E1876" i="34" a="1"/>
  <c r="E3481" i="34" a="1"/>
  <c r="E3991" i="34" a="1"/>
  <c r="E4012" i="34" a="1"/>
  <c r="E2959" i="34" a="1"/>
  <c r="E1841" i="34" a="1"/>
  <c r="E760" i="34" a="1"/>
  <c r="E2602" i="34" a="1"/>
  <c r="E2739" i="34" a="1"/>
  <c r="E2537" i="34" a="1"/>
  <c r="E875" i="34" a="1"/>
  <c r="E515" i="34" a="1"/>
  <c r="E442" i="34" a="1"/>
  <c r="E3134" i="34" a="1"/>
  <c r="E294" i="34" a="1"/>
  <c r="E3986" i="34" a="1"/>
  <c r="E2288" i="34" a="1"/>
  <c r="E2770" i="34" a="1"/>
  <c r="E2462" i="34" a="1"/>
  <c r="E3853" i="34" a="1"/>
  <c r="E3250" i="34" a="1"/>
  <c r="E2426" i="34" a="1"/>
  <c r="E1408" i="34" a="1"/>
  <c r="E1249" i="34" a="1"/>
  <c r="E1432" i="34" a="1"/>
  <c r="E1039" i="34" a="1"/>
  <c r="E512" i="34" a="1"/>
  <c r="E884" i="34" a="1"/>
  <c r="E3156" i="34" a="1"/>
  <c r="E877" i="34" a="1"/>
  <c r="E167" i="34" a="1"/>
  <c r="E238" i="34" a="1"/>
  <c r="E1478" i="34" a="1"/>
  <c r="E3765" i="34" a="1"/>
  <c r="E2376" i="34" a="1"/>
  <c r="E1138" i="34" a="1"/>
  <c r="E2758" i="34" a="1"/>
  <c r="E637" i="34" a="1"/>
  <c r="E952" i="34" a="1"/>
  <c r="E2224" i="34" a="1"/>
  <c r="E1204" i="34" a="1"/>
  <c r="E85" i="34" a="1"/>
  <c r="E3151" i="34" a="1"/>
  <c r="E452" i="34" a="1"/>
  <c r="E1821" i="34" a="1"/>
  <c r="E2914" i="34" a="1"/>
  <c r="E1273" i="34" a="1"/>
  <c r="E2107" i="34" a="1"/>
  <c r="E4041" i="34" a="1"/>
  <c r="E3231" i="34" a="1"/>
  <c r="E1734" i="34" a="1"/>
  <c r="E1869" i="34" a="1"/>
  <c r="E1098" i="34" a="1"/>
  <c r="E3734" i="34" a="1"/>
  <c r="E2634" i="34" a="1"/>
  <c r="E991" i="34" a="1"/>
  <c r="E2453" i="34" a="1"/>
  <c r="E2952" i="34" a="1"/>
  <c r="E776" i="34" a="1"/>
  <c r="E2691" i="34" a="1"/>
  <c r="E468" i="34" a="1"/>
  <c r="E1275" i="34" a="1"/>
  <c r="E1165" i="34" a="1"/>
  <c r="E3342" i="34" a="1"/>
  <c r="E2693" i="34" a="1"/>
  <c r="E2992" i="34" a="1"/>
  <c r="E3857" i="34" a="1"/>
  <c r="E2181" i="34" a="1"/>
  <c r="E3781" i="34" a="1"/>
  <c r="E3908" i="34" a="1"/>
  <c r="E1343" i="34" a="1"/>
  <c r="E2266" i="34" a="1"/>
  <c r="E1196" i="34" a="1"/>
  <c r="E57" i="34" a="1"/>
  <c r="E635" i="34" a="1"/>
  <c r="E3904" i="34" a="1"/>
  <c r="E1297" i="34" a="1"/>
  <c r="E3355" i="34" a="1"/>
  <c r="E152" i="34" a="1"/>
  <c r="E3575" i="34" a="1"/>
  <c r="E648" i="34" a="1"/>
  <c r="E3301" i="34" a="1"/>
  <c r="E1757" i="34" a="1"/>
  <c r="E3049" i="34" a="1"/>
  <c r="E3755" i="34" a="1"/>
  <c r="E3879" i="34" a="1"/>
  <c r="E2099" i="34" a="1"/>
  <c r="E1800" i="34" a="1"/>
  <c r="E3458" i="34" a="1"/>
  <c r="E459" i="34" a="1"/>
  <c r="E3948" i="34" a="1"/>
  <c r="E3155" i="34" a="1"/>
  <c r="E1815" i="34" a="1"/>
  <c r="E129" i="34" a="1"/>
  <c r="E2436" i="34" a="1"/>
  <c r="E2375" i="34" a="1"/>
  <c r="E2218" i="34" a="1"/>
  <c r="E2568" i="34" a="1"/>
  <c r="E3761" i="34" a="1"/>
  <c r="E3560" i="34" a="1"/>
  <c r="E1179" i="34" a="1"/>
  <c r="E806" i="34" a="1"/>
  <c r="E1837" i="34" a="1"/>
  <c r="E2051" i="34" a="1"/>
  <c r="E1950" i="34" a="1"/>
  <c r="E2841" i="34" a="1"/>
  <c r="E944" i="34" a="1"/>
  <c r="E3088" i="34" a="1"/>
  <c r="E3698" i="34" a="1"/>
  <c r="E2825" i="34" a="1"/>
  <c r="E854" i="34" a="1"/>
  <c r="E3971" i="34" a="1"/>
  <c r="E258" i="34" a="1"/>
  <c r="E3935" i="34" a="1"/>
  <c r="E3210" i="34" a="1"/>
  <c r="E3262" i="34" a="1"/>
  <c r="E543" i="34" a="1"/>
  <c r="E1768" i="34" a="1"/>
  <c r="E1649" i="34" a="1"/>
  <c r="E2538" i="34" a="1"/>
  <c r="E93" i="34" a="1"/>
  <c r="E2813" i="34" a="1"/>
  <c r="E3377" i="34" a="1"/>
  <c r="E2096" i="34" a="1"/>
  <c r="E3012" i="34" a="1"/>
  <c r="E2903" i="34" a="1"/>
  <c r="E1067" i="34" a="1"/>
  <c r="E1695" i="34" a="1"/>
  <c r="E856" i="34" a="1"/>
  <c r="E2391" i="34" a="1"/>
  <c r="E3383" i="34" a="1"/>
  <c r="E3764" i="34" a="1"/>
  <c r="E3803" i="34" a="1"/>
  <c r="E907" i="34" a="1"/>
  <c r="E3696" i="34" a="1"/>
  <c r="E538" i="34" a="1"/>
  <c r="E602" i="34" a="1"/>
  <c r="E1975" i="34" a="1"/>
  <c r="E2492" i="34" a="1"/>
  <c r="E1855" i="34" a="1"/>
  <c r="E1102" i="34" a="1"/>
  <c r="E518" i="34" a="1"/>
  <c r="E2193" i="34" a="1"/>
  <c r="E2888" i="34" a="1"/>
  <c r="E2633" i="34" a="1"/>
  <c r="E971" i="34" a="1"/>
  <c r="E1118" i="34" a="1"/>
  <c r="E4015" i="34" a="1"/>
  <c r="E2748" i="34" a="1"/>
  <c r="E3281" i="34" a="1"/>
  <c r="E583" i="34" a="1"/>
  <c r="E1486" i="34" a="1"/>
  <c r="E1810" i="34" a="1"/>
  <c r="E272" i="34" a="1"/>
  <c r="E2712" i="34" a="1"/>
  <c r="E2783" i="34" a="1"/>
  <c r="E2025" i="34" a="1"/>
  <c r="E826" i="34" a="1"/>
  <c r="E117" i="34" a="1"/>
  <c r="E649" i="34" a="1"/>
  <c r="E1026" i="34" a="1"/>
  <c r="E371" i="34" a="1"/>
  <c r="E3694" i="34" a="1"/>
  <c r="E4024" i="34" a="1"/>
  <c r="E857" i="34" a="1"/>
  <c r="E2800" i="34" a="1"/>
  <c r="E3378" i="34" a="1"/>
  <c r="E3952" i="34" a="1"/>
  <c r="E390" i="34" a="1"/>
  <c r="E713" i="34" a="1"/>
  <c r="E2523" i="34" a="1"/>
  <c r="E86" i="34" a="1"/>
  <c r="E2534" i="34" a="1"/>
  <c r="E3482" i="34" a="1"/>
  <c r="E424" i="34" a="1"/>
  <c r="E978" i="34" a="1"/>
  <c r="E1872" i="34" a="1"/>
  <c r="E2447" i="34" a="1"/>
  <c r="E993" i="34" a="1"/>
  <c r="E3285" i="34" a="1"/>
  <c r="E1923" i="34" a="1"/>
  <c r="E1742" i="34" a="1"/>
  <c r="E1342" i="34" a="1"/>
  <c r="E1712" i="34" a="1"/>
  <c r="E2013" i="34" a="1"/>
  <c r="E194" i="34" a="1"/>
  <c r="E1382" i="34" a="1"/>
  <c r="E3822" i="34" a="1"/>
  <c r="E3230" i="34" a="1"/>
  <c r="E3429" i="34" a="1"/>
  <c r="E2401" i="34" a="1"/>
  <c r="E3453" i="34" a="1"/>
  <c r="E841" i="34" a="1"/>
  <c r="E3661" i="34" a="1"/>
  <c r="E3586" i="34" a="1"/>
  <c r="E708" i="34" a="1"/>
  <c r="E185" i="34" a="1"/>
  <c r="E3831" i="34" a="1"/>
  <c r="E1706" i="34" a="1"/>
  <c r="E1339" i="34" a="1"/>
  <c r="E2259" i="34" a="1"/>
  <c r="E3522" i="34" a="1"/>
  <c r="E176" i="34" a="1"/>
  <c r="E3201" i="34" a="1"/>
  <c r="E3368" i="34" a="1"/>
  <c r="E1129" i="34" a="1"/>
  <c r="E2611" i="34" a="1"/>
  <c r="E4005" i="34" a="1"/>
  <c r="E1222" i="34" a="1"/>
  <c r="E2851" i="34" a="1"/>
  <c r="E3102" i="34" a="1"/>
  <c r="E2850" i="34" a="1"/>
  <c r="E3010" i="34" a="1"/>
  <c r="E458" i="34" a="1"/>
  <c r="E2355" i="34" a="1"/>
  <c r="E3800" i="34" a="1"/>
  <c r="E3218" i="34" a="1"/>
  <c r="E1002" i="34" a="1"/>
  <c r="E2724" i="34" a="1"/>
  <c r="E216" i="34" a="1"/>
  <c r="E1533" i="34" a="1"/>
  <c r="E3348" i="34" a="1"/>
  <c r="E2057" i="34" a="1"/>
  <c r="E312" i="34" a="1"/>
  <c r="E3974" i="34" a="1"/>
  <c r="E3792" i="34" a="1"/>
  <c r="E2618" i="34" a="1"/>
  <c r="E2000" i="34" a="1"/>
  <c r="E1446" i="34" a="1"/>
  <c r="E2920" i="34" a="1"/>
  <c r="E1774" i="34" a="1"/>
  <c r="E1108" i="34" a="1"/>
  <c r="E22" i="34" a="1"/>
  <c r="E3753" i="34" a="1"/>
  <c r="E2140" i="34" a="1"/>
  <c r="E540" i="34" a="1"/>
  <c r="E2871" i="34" a="1"/>
  <c r="E3490" i="34" a="1"/>
  <c r="E3827" i="34" a="1"/>
  <c r="E3239" i="34" a="1"/>
  <c r="E1570" i="34" a="1"/>
  <c r="E560" i="34" a="1"/>
  <c r="E3092" i="34" a="1"/>
  <c r="E581" i="34" a="1"/>
  <c r="E2752" i="34" a="1"/>
  <c r="E712" i="34" a="1"/>
  <c r="E3638" i="34" a="1"/>
  <c r="E3999" i="34" a="1"/>
  <c r="E82" i="34" a="1"/>
  <c r="E1766" i="34" a="1"/>
  <c r="E3053" i="34" a="1"/>
  <c r="E1973" i="34" a="1"/>
  <c r="E1550" i="34" a="1"/>
  <c r="E3526" i="34" a="1"/>
  <c r="E2295" i="34" a="1"/>
  <c r="E3950" i="34" a="1"/>
  <c r="E1244" i="34" a="1"/>
  <c r="E2215" i="34" a="1"/>
  <c r="E257" i="34" a="1"/>
  <c r="E4040" i="34" a="1"/>
  <c r="E286" i="34" a="1"/>
  <c r="E521" i="34" a="1"/>
  <c r="E666" i="34" a="1"/>
  <c r="E2184" i="34" a="1"/>
  <c r="E80" i="34" a="1"/>
  <c r="E2627" i="34" a="1"/>
  <c r="E3695" i="34" a="1"/>
  <c r="E3790" i="34" a="1"/>
  <c r="E2793" i="34" a="1"/>
  <c r="E2830" i="34" a="1"/>
  <c r="E3798" i="34" a="1"/>
  <c r="E1124" i="34" a="1"/>
  <c r="E2570" i="34" a="1"/>
  <c r="E2836" i="34" a="1"/>
  <c r="E1413" i="34" a="1"/>
  <c r="E1473" i="34" a="1"/>
  <c r="E656" i="34" a="1"/>
  <c r="E2093" i="34" a="1"/>
  <c r="E671" i="34" a="1"/>
  <c r="E302" i="34" a="1"/>
  <c r="E17" i="34" a="1"/>
  <c r="E3489" i="34" a="1"/>
  <c r="E1127" i="34" a="1"/>
  <c r="E1015" i="34" a="1"/>
  <c r="E219" i="34" a="1"/>
  <c r="E1258" i="34" a="1"/>
  <c r="E3121" i="34" a="1"/>
  <c r="E938" i="34" a="1"/>
  <c r="E3607" i="34" a="1"/>
  <c r="E4053" i="34" a="1"/>
  <c r="E95" i="34" a="1"/>
  <c r="E1090" i="34" a="1"/>
  <c r="E511" i="34" a="1"/>
  <c r="E2868" i="34" a="1"/>
  <c r="E317" i="34" a="1"/>
  <c r="E3437" i="34" a="1"/>
  <c r="E3542" i="34" a="1"/>
  <c r="E415" i="34" a="1"/>
  <c r="E2458" i="34" a="1"/>
  <c r="E71" i="34" a="1"/>
  <c r="E2388" i="34" a="1"/>
  <c r="E427" i="34" a="1"/>
  <c r="E3150" i="34" a="1"/>
  <c r="E303" i="34" a="1"/>
  <c r="E3563" i="34" a="1"/>
  <c r="E546" i="34" a="1"/>
  <c r="E573" i="34" a="1"/>
  <c r="E1669" i="34" a="1"/>
  <c r="E3871" i="34" a="1"/>
  <c r="E2157" i="34" a="1"/>
  <c r="E462" i="34" a="1"/>
  <c r="E3700" i="34" a="1"/>
  <c r="E2960" i="34" a="1"/>
  <c r="E3123" i="34" a="1"/>
  <c r="E2046" i="34" a="1"/>
  <c r="E1247" i="34" a="1"/>
  <c r="E360" i="34" a="1"/>
  <c r="E3185" i="34" a="1"/>
  <c r="E12" i="34" a="1"/>
  <c r="E654" i="34" a="1"/>
  <c r="E498" i="34" a="1"/>
  <c r="E1541" i="34" a="1"/>
  <c r="E102" i="34" a="1"/>
  <c r="E2808" i="34" a="1"/>
  <c r="E2148" i="34" a="1"/>
  <c r="E322" i="34" a="1"/>
  <c r="E1475" i="34" a="1"/>
  <c r="E3820" i="34" a="1"/>
  <c r="E2620" i="34" a="1"/>
  <c r="E1842" i="34" a="1"/>
  <c r="E3887" i="34" a="1"/>
  <c r="E765" i="34" a="1"/>
  <c r="E3216" i="34" a="1"/>
  <c r="E1183" i="34" a="1"/>
  <c r="E2591" i="34" a="1"/>
  <c r="E1897" i="34" a="1"/>
  <c r="E1306" i="34" a="1"/>
  <c r="E319" i="34" a="1"/>
  <c r="E2151" i="34" a="1"/>
  <c r="E1921" i="34" a="1"/>
  <c r="E3729" i="34" a="1"/>
  <c r="E3237" i="34" a="1"/>
  <c r="E3627" i="34" a="1"/>
  <c r="E3100" i="34" a="1"/>
  <c r="E224" i="34" a="1"/>
  <c r="E271" i="34" a="1"/>
  <c r="E3066" i="34" a="1"/>
  <c r="E3026" i="34" a="1"/>
  <c r="E2247" i="34" a="1"/>
  <c r="E931" i="34" a="1"/>
  <c r="E3316" i="34" a="1"/>
  <c r="E2185" i="34" a="1"/>
  <c r="E1822" i="34" a="1"/>
  <c r="E435" i="34" a="1"/>
  <c r="E1188" i="34" a="1"/>
  <c r="E768" i="34" a="1"/>
  <c r="E5" i="34" a="1"/>
  <c r="E3888" i="34" a="1"/>
  <c r="E3869" i="34" a="1"/>
  <c r="E3730" i="34" a="1"/>
  <c r="E1702" i="34" a="1"/>
  <c r="E246" i="34" a="1"/>
  <c r="E2967" i="34" a="1"/>
  <c r="E631" i="34" a="1"/>
  <c r="E1947" i="34" a="1"/>
  <c r="E2441" i="34" a="1"/>
  <c r="E2898" i="34" a="1"/>
  <c r="E130" i="34" a="1"/>
  <c r="E3491" i="34" a="1"/>
  <c r="E3923" i="34" a="1"/>
  <c r="E373" i="34" a="1"/>
  <c r="E607" i="34" a="1"/>
  <c r="E902" i="34" a="1"/>
  <c r="E1670" i="34" a="1"/>
  <c r="E599" i="34" a="1"/>
  <c r="E379" i="34" a="1"/>
  <c r="E2847" i="34" a="1"/>
  <c r="E2163" i="34" a="1"/>
  <c r="E2490" i="34" a="1"/>
  <c r="E3179" i="34" a="1"/>
  <c r="E970" i="34" a="1"/>
  <c r="E2325" i="34" a="1"/>
  <c r="E2256" i="34" a="1"/>
  <c r="E3477" i="34" a="1"/>
  <c r="E1499" i="34" a="1"/>
  <c r="E3992" i="34" a="1"/>
  <c r="E982" i="34" a="1"/>
  <c r="E3870" i="34" a="1"/>
  <c r="E3142" i="34" a="1"/>
  <c r="E873" i="34" a="1"/>
  <c r="E2880" i="34" a="1"/>
  <c r="E1775" i="34" a="1"/>
  <c r="E2116" i="34" a="1"/>
  <c r="E3592" i="34" a="1"/>
  <c r="E3978" i="34" a="1"/>
  <c r="E523" i="34" a="1"/>
  <c r="E1617" i="34" a="1"/>
  <c r="E3676" i="34" a="1"/>
  <c r="E2484" i="34" a="1"/>
  <c r="E1219" i="34" a="1"/>
  <c r="E3256" i="34" a="1"/>
  <c r="E2112" i="34" a="1"/>
  <c r="E1818" i="34" a="1"/>
  <c r="E3939" i="34" a="1"/>
  <c r="E3386" i="34" a="1"/>
  <c r="E2897" i="34" a="1"/>
  <c r="E2477" i="34" a="1"/>
  <c r="E1808" i="34" a="1"/>
  <c r="E3400" i="34" a="1"/>
  <c r="E1246" i="34" a="1"/>
  <c r="E395" i="34" a="1"/>
  <c r="E1951" i="34" a="1"/>
  <c r="E3630" i="34" a="1"/>
  <c r="E1732" i="34" a="1"/>
  <c r="E1278" i="34" a="1"/>
  <c r="E2414" i="34" a="1"/>
  <c r="E2874" i="34" a="1"/>
  <c r="E3938" i="34" a="1"/>
  <c r="E3685" i="34" a="1"/>
  <c r="E1870" i="34" a="1"/>
  <c r="E446" i="34" a="1"/>
  <c r="E2015" i="34" a="1"/>
  <c r="E392" i="34" a="1"/>
  <c r="E359" i="34" a="1"/>
  <c r="E1309" i="34" a="1"/>
  <c r="E2950" i="34" a="1"/>
  <c r="E787" i="34" a="1"/>
  <c r="E1578" i="34" a="1"/>
  <c r="E2542" i="34" a="1"/>
  <c r="E1588" i="34" a="1"/>
  <c r="E836" i="34" a="1"/>
  <c r="E3824" i="34" a="1"/>
  <c r="E1660" i="34" a="1"/>
  <c r="E2211" i="34" a="1"/>
  <c r="E1438" i="34" a="1"/>
  <c r="E3060" i="34" a="1"/>
  <c r="E2745" i="34" a="1"/>
  <c r="E3807" i="34" a="1"/>
  <c r="E2532" i="34" a="1"/>
  <c r="E2367" i="34" a="1"/>
  <c r="E2715" i="34" a="1"/>
  <c r="E3606" i="34" a="1"/>
  <c r="E2389" i="34" a="1"/>
  <c r="E1472" i="34" a="1"/>
  <c r="E3548" i="34" a="1"/>
  <c r="E3196" i="34" a="1"/>
  <c r="E3358" i="34" a="1"/>
  <c r="E50" i="34" a="1"/>
  <c r="E3867" i="34" a="1"/>
  <c r="E3191" i="34" a="1"/>
  <c r="E3461" i="34" a="1"/>
  <c r="E2954" i="34" a="1"/>
  <c r="E2122" i="34" a="1"/>
  <c r="E3718" i="34" a="1"/>
  <c r="E4032" i="34" a="1"/>
  <c r="E196" i="34" a="1"/>
  <c r="E698" i="34" a="1"/>
  <c r="E3087" i="34" a="1"/>
  <c r="E1502" i="34" a="1"/>
  <c r="E4050" i="34" a="1"/>
  <c r="E1424" i="34" a="1"/>
  <c r="E2688" i="34" a="1"/>
  <c r="E2470" i="34" a="1"/>
  <c r="E3336" i="34" a="1"/>
  <c r="E2567" i="34" a="1"/>
  <c r="E2504" i="34" a="1"/>
  <c r="E3034" i="34" a="1"/>
  <c r="E13" i="34" a="1"/>
  <c r="E293" i="34" a="1"/>
  <c r="E4030" i="34" a="1"/>
  <c r="E3540" i="34" a="1"/>
  <c r="E2202" i="34" a="1"/>
  <c r="E1286" i="34" a="1"/>
  <c r="E1326" i="34" a="1"/>
  <c r="E2801" i="34" a="1"/>
  <c r="E3091" i="34" a="1"/>
  <c r="E556" i="34" a="1"/>
  <c r="E1035" i="34" a="1"/>
  <c r="E1364" i="34" a="1"/>
  <c r="E3148" i="34" a="1"/>
  <c r="E2533" i="34" a="1"/>
  <c r="E116" i="34" a="1"/>
  <c r="E2373" i="34" a="1"/>
  <c r="E405" i="34" a="1"/>
  <c r="E1556" i="34" a="1"/>
  <c r="E3071" i="34" a="1"/>
  <c r="E3850" i="34" a="1"/>
  <c r="E3506" i="34" a="1"/>
  <c r="E1635" i="34" a="1"/>
  <c r="E32" i="34" a="1"/>
  <c r="E2629" i="34" a="1"/>
  <c r="E945" i="34" a="1"/>
  <c r="E2036" i="34" a="1"/>
  <c r="E1455" i="34" a="1"/>
  <c r="E1077" i="34" a="1"/>
  <c r="E1877" i="34" a="1"/>
  <c r="E770" i="34" a="1"/>
  <c r="E3422" i="34" a="1"/>
  <c r="E1765" i="34" a="1"/>
  <c r="E4035" i="34" a="1"/>
  <c r="E2120" i="34" a="1"/>
  <c r="E3240" i="34" a="1"/>
  <c r="E1212" i="34" a="1"/>
  <c r="E736" i="34" a="1"/>
  <c r="E2001" i="34" a="1"/>
  <c r="E3825" i="34" a="1"/>
  <c r="E3420" i="34" a="1"/>
  <c r="E906" i="34" a="1"/>
  <c r="E2119" i="34" a="1"/>
  <c r="E1942" i="34" a="1"/>
  <c r="E2424" i="34" a="1"/>
  <c r="E1031" i="34" a="1"/>
  <c r="E3473" i="34" a="1"/>
  <c r="E3470" i="34" a="1"/>
  <c r="E2518" i="34" a="1"/>
  <c r="E3750" i="34" a="1"/>
  <c r="E1260" i="34" a="1"/>
  <c r="E1466" i="34" a="1"/>
  <c r="E3234" i="34" a="1"/>
  <c r="E2569" i="34" a="1"/>
  <c r="E56" i="34" a="1"/>
  <c r="E3812" i="34" a="1"/>
  <c r="E289" i="34" a="1"/>
  <c r="E3097" i="34" a="1"/>
  <c r="E1559" i="34" a="1"/>
  <c r="E3766" i="34" a="1"/>
  <c r="E973" i="34" a="1"/>
  <c r="E90" i="34" a="1"/>
  <c r="E3106" i="34" a="1"/>
  <c r="E3452" i="34" a="1"/>
  <c r="E517" i="34" a="1"/>
  <c r="E2408" i="34" a="1"/>
  <c r="E2576" i="34" a="1"/>
  <c r="E3840" i="34" a="1"/>
  <c r="E1999" i="34" a="1"/>
  <c r="E1689" i="34" a="1"/>
  <c r="E1203" i="34" a="1"/>
  <c r="E800" i="34" a="1"/>
  <c r="E894" i="34" a="1"/>
  <c r="E213" i="34" a="1"/>
  <c r="E628" i="34" a="1"/>
  <c r="E1680" i="34" a="1"/>
  <c r="E2881" i="34" a="1"/>
  <c r="E4" i="34" a="1"/>
  <c r="E2320" i="34" a="1"/>
  <c r="E2362" i="34" a="1"/>
  <c r="E4051" i="34" a="1"/>
  <c r="E413" i="34" a="1"/>
  <c r="E3565" i="34" a="1"/>
  <c r="E2678" i="34" a="1"/>
  <c r="E2613" i="34" a="1"/>
  <c r="E2090" i="34" a="1"/>
  <c r="E2543" i="34" a="1"/>
  <c r="E356" i="34" a="1"/>
  <c r="E1853" i="34" a="1"/>
  <c r="E2854" i="34" a="1"/>
  <c r="E574" i="34" a="1"/>
  <c r="E3537" i="34" a="1"/>
  <c r="E2978" i="34" a="1"/>
  <c r="E916" i="34" a="1"/>
  <c r="E456" i="34" a="1"/>
  <c r="E1944" i="34" a="1"/>
  <c r="E1323" i="34" a="1"/>
  <c r="E1230" i="34" a="1"/>
  <c r="E4038" i="34" a="1"/>
  <c r="E1354" i="34" a="1"/>
  <c r="E363" i="34" a="1"/>
  <c r="E2674" i="34" a="1"/>
  <c r="E206" i="34" a="1"/>
  <c r="E175" i="34" a="1"/>
  <c r="E49" i="34" a="1"/>
  <c r="E2977" i="34" a="1"/>
  <c r="E1893" i="34" a="1"/>
  <c r="E3523" i="34" a="1"/>
  <c r="E676" i="34" a="1"/>
  <c r="E959" i="34" a="1"/>
  <c r="E1013" i="34" a="1"/>
  <c r="E2593" i="34" a="1"/>
  <c r="E385" i="34" a="1"/>
  <c r="E2780" i="34" a="1"/>
  <c r="E2931" i="34" a="1"/>
  <c r="E1122" i="34" a="1"/>
  <c r="E2323" i="34" a="1"/>
  <c r="E724" i="34" a="1"/>
  <c r="E1918" i="34" a="1"/>
  <c r="E3416" i="34" a="1"/>
  <c r="E2009" i="34" a="1"/>
  <c r="E1530" i="34" a="1"/>
  <c r="E3687" i="34" a="1"/>
  <c r="E3650" i="34" a="1"/>
  <c r="E3944" i="34" a="1"/>
  <c r="E807" i="34" a="1"/>
  <c r="E2781" i="34" a="1"/>
  <c r="E2772" i="34" a="1"/>
  <c r="E2287" i="34" a="1"/>
  <c r="E3657" i="34" a="1"/>
  <c r="E2565" i="34" a="1"/>
  <c r="E2187" i="34" a="1"/>
  <c r="E1034" i="34" a="1"/>
  <c r="E247" i="34" a="1"/>
  <c r="E2173" i="34" a="1"/>
  <c r="E3709" i="34" a="1"/>
  <c r="E3551" i="34" a="1"/>
  <c r="E636" i="34" a="1"/>
  <c r="E2190" i="34" a="1"/>
  <c r="E2197" i="34" a="1"/>
  <c r="E2410" i="34" a="1"/>
  <c r="E895" i="34" a="1"/>
  <c r="E6" i="34" a="1"/>
  <c r="E3454" i="34" a="1"/>
  <c r="E1277" i="34" a="1"/>
  <c r="E3163" i="34" a="1"/>
  <c r="E67" i="34" a="1"/>
  <c r="E68" i="34" a="1"/>
  <c r="E2315" i="34" a="1"/>
  <c r="E2878" i="34" a="1"/>
  <c r="E1063" i="34" a="1"/>
  <c r="E3257" i="34" a="1"/>
  <c r="E1356" i="34" a="1"/>
  <c r="E2616" i="34" a="1"/>
  <c r="E3611" i="34" a="1"/>
  <c r="E653" i="34" a="1"/>
  <c r="E282" i="34" a="1"/>
  <c r="E1093" i="34" a="1"/>
  <c r="E3774" i="34" a="1"/>
  <c r="E1705" i="34" a="1"/>
  <c r="E2867" i="34" a="1"/>
  <c r="E2669" i="34" a="1"/>
  <c r="E3282" i="34" a="1"/>
  <c r="E2011" i="34" a="1"/>
  <c r="E2312" i="34" a="1"/>
  <c r="E2254" i="34" a="1"/>
  <c r="E2305" i="34" a="1"/>
  <c r="E2899" i="34" a="1"/>
  <c r="E1012" i="34" a="1"/>
  <c r="E3946" i="34" a="1"/>
  <c r="E3720" i="34" a="1"/>
  <c r="E2583" i="34" a="1"/>
  <c r="E619" i="34" a="1"/>
  <c r="E1454" i="34" a="1"/>
  <c r="E1023" i="34" a="1"/>
  <c r="E3328" i="34" a="1"/>
  <c r="E1860" i="34" a="1"/>
  <c r="E425" i="34" a="1"/>
  <c r="E3446" i="34" a="1"/>
  <c r="E3398" i="34" a="1"/>
  <c r="E1346" i="34" a="1"/>
  <c r="E762" i="34" a="1"/>
  <c r="E632" i="34" a="1"/>
  <c r="E2208" i="34" a="1"/>
  <c r="E3972" i="34" a="1"/>
  <c r="E3982" i="34" a="1"/>
  <c r="E2852" i="34" a="1"/>
  <c r="E1564" i="34" a="1"/>
  <c r="E2114" i="34" a="1"/>
  <c r="E3914" i="34" a="1"/>
  <c r="E2244" i="34" a="1"/>
  <c r="E3519" i="34" a="1"/>
  <c r="E2463" i="34" a="1"/>
  <c r="E172" i="34" a="1"/>
  <c r="E3468" i="34" a="1"/>
  <c r="E1081" i="34" a="1"/>
  <c r="E3107" i="34" a="1"/>
  <c r="E141" i="34" a="1"/>
  <c r="E2926" i="34" a="1"/>
  <c r="E197" i="34" a="1"/>
  <c r="E2019" i="34" a="1"/>
  <c r="E2381" i="34" a="1"/>
  <c r="E467" i="34" a="1"/>
  <c r="E1905" i="34" a="1"/>
  <c r="E1072" i="34" a="1"/>
  <c r="E503" i="34" a="1"/>
  <c r="E1518" i="34" a="1"/>
  <c r="E64" i="34" a="1"/>
  <c r="E2302" i="34" a="1"/>
  <c r="E936" i="34" a="1"/>
  <c r="E2642" i="34" a="1"/>
  <c r="E3771" i="34" a="1"/>
  <c r="E2089" i="34" a="1"/>
  <c r="E2821" i="34" a="1"/>
  <c r="E267" i="34" a="1"/>
  <c r="E2846" i="34" a="1"/>
  <c r="E3079" i="34" a="1"/>
  <c r="E3043" i="34" a="1"/>
  <c r="E630" i="34" a="1"/>
  <c r="E18" i="34" a="1"/>
  <c r="E3170" i="34" a="1"/>
  <c r="E1990" i="34" a="1"/>
  <c r="E580" i="34" a="1"/>
  <c r="E336" i="34" a="1"/>
  <c r="E1889" i="34" a="1"/>
  <c r="E1021" i="34" a="1"/>
  <c r="E1569" i="34" a="1"/>
  <c r="E803" i="34" a="1"/>
  <c r="E2516" i="34" a="1"/>
  <c r="E2171" i="34" a="1"/>
  <c r="E2580" i="34" a="1"/>
  <c r="E1060" i="34" a="1"/>
  <c r="E955" i="34" a="1"/>
  <c r="E1170" i="34" a="1"/>
  <c r="E633" i="34" a="1"/>
  <c r="E3197" i="34" a="1"/>
  <c r="E2094" i="34" a="1"/>
  <c r="E2840" i="34" a="1"/>
  <c r="E3844" i="34" a="1"/>
  <c r="E149" i="34" a="1"/>
  <c r="E2397" i="34" a="1"/>
  <c r="E3109" i="34" a="1"/>
  <c r="E3580" i="34" a="1"/>
  <c r="E1209" i="34" a="1"/>
  <c r="E1543" i="34" a="1"/>
  <c r="E171" i="34" a="1"/>
  <c r="E2037" i="34" a="1"/>
  <c r="E864" i="34" a="1"/>
  <c r="E3347" i="34" a="1"/>
  <c r="E1001" i="34" a="1"/>
  <c r="E783" i="34" a="1"/>
  <c r="E692" i="34" a="1"/>
  <c r="E1066" i="34" a="1"/>
  <c r="E1236" i="34" a="1"/>
  <c r="E2788" i="34" a="1"/>
  <c r="E1181" i="34" a="1"/>
  <c r="E4000" i="34" a="1"/>
  <c r="E410" i="34" a="1"/>
  <c r="E249" i="34" a="1"/>
  <c r="E3139" i="34" a="1"/>
  <c r="E1605" i="34" a="1"/>
  <c r="E1769" i="34" a="1"/>
  <c r="E937" i="34" a="1"/>
  <c r="E255" i="34" a="1"/>
  <c r="E2198" i="34" a="1"/>
  <c r="E2944" i="34" a="1"/>
  <c r="E3674" i="34" a="1"/>
  <c r="E3558" i="34" a="1"/>
  <c r="E2214" i="34" a="1"/>
  <c r="E3706" i="34" a="1"/>
  <c r="E1535" i="34" a="1"/>
  <c r="E3056" i="34" a="1"/>
  <c r="E964" i="34" a="1"/>
  <c r="E3244" i="34" a="1"/>
  <c r="E778" i="34" a="1"/>
  <c r="E2182" i="34" a="1"/>
  <c r="E2839" i="34" a="1"/>
  <c r="E3266" i="34" a="1"/>
  <c r="E2289" i="34" a="1"/>
  <c r="E1133" i="34" a="1"/>
  <c r="E3321" i="34" a="1"/>
  <c r="E470" i="34" a="1"/>
  <c r="E3634" i="34" a="1"/>
  <c r="E2124" i="34" a="1"/>
  <c r="E1595" i="34" a="1"/>
  <c r="E2002" i="34" a="1"/>
  <c r="E1263" i="34" a="1"/>
  <c r="E1594" i="34" a="1"/>
  <c r="E1480" i="34" a="1"/>
  <c r="E1711" i="34" a="1"/>
  <c r="E2077" i="34" a="1"/>
  <c r="E2740" i="34" a="1"/>
  <c r="E756" i="34" a="1"/>
  <c r="E2943" i="34" a="1"/>
  <c r="E3752" i="34" a="1"/>
  <c r="E2766" i="34" a="1"/>
  <c r="E1786" i="34" a="1"/>
  <c r="E3773" i="34" a="1"/>
  <c r="E1820" i="34" a="1"/>
  <c r="E3496" i="34" a="1"/>
  <c r="E569" i="34" a="1"/>
  <c r="E1126" i="34" a="1"/>
  <c r="E158" i="34" a="1"/>
  <c r="E3143" i="34" a="1"/>
  <c r="E2755" i="34" a="1"/>
  <c r="E1519" i="34" a="1"/>
  <c r="E3739" i="34" a="1"/>
  <c r="E1756" i="34" a="1"/>
  <c r="E927" i="34" a="1"/>
  <c r="E3486" i="34" a="1"/>
  <c r="E33" i="34" a="1"/>
  <c r="E489" i="34" a="1"/>
  <c r="E1885" i="34" a="1"/>
  <c r="E774" i="34" a="1"/>
  <c r="E969" i="34" a="1"/>
  <c r="E1322" i="34" a="1"/>
  <c r="E3211" i="34" a="1"/>
  <c r="E1010" i="34" a="1"/>
  <c r="E2144" i="34" a="1"/>
  <c r="E3003" i="34" a="1"/>
  <c r="E1097" i="34" a="1"/>
  <c r="E3901" i="34" a="1"/>
  <c r="E960" i="34" a="1"/>
  <c r="E1668" i="34" a="1"/>
  <c r="E3577" i="34" a="1"/>
  <c r="E2126" i="34" a="1"/>
  <c r="E3149" i="34" a="1"/>
  <c r="E3505" i="34" a="1"/>
  <c r="E465" i="34" a="1"/>
  <c r="E3133" i="34" a="1"/>
  <c r="E2092" i="34" a="1"/>
  <c r="E62" i="34" a="1"/>
  <c r="E325" i="34" a="1"/>
  <c r="E1006" i="34" a="1"/>
  <c r="E2824" i="34" a="1"/>
  <c r="E166" i="34" a="1"/>
  <c r="E2756" i="34" a="1"/>
  <c r="E3587" i="34" a="1"/>
  <c r="E3882" i="34" a="1"/>
  <c r="E2855" i="34" a="1"/>
  <c r="E4020" i="34" a="1"/>
  <c r="E1793" i="34" a="1"/>
  <c r="E3272" i="34" a="1"/>
  <c r="E3152" i="34" a="1"/>
  <c r="E3849" i="34" a="1"/>
  <c r="E481" i="34" a="1"/>
  <c r="E1521" i="34" a="1"/>
  <c r="E1811" i="34" a="1"/>
  <c r="E281" i="34" a="1"/>
  <c r="E2503" i="34" a="1"/>
  <c r="E2503" i="34" l="1"/>
  <c r="E281" i="34"/>
  <c r="E1811" i="34"/>
  <c r="E1521" i="34"/>
  <c r="E481" i="34"/>
  <c r="E3849" i="34"/>
  <c r="E3152" i="34"/>
  <c r="E3272" i="34"/>
  <c r="F3272" i="34" s="1"/>
  <c r="J3272" i="34" s="1"/>
  <c r="E1793" i="34"/>
  <c r="E4020" i="34"/>
  <c r="E2855" i="34"/>
  <c r="E3882" i="34"/>
  <c r="E3587" i="34"/>
  <c r="E2756" i="34"/>
  <c r="E166" i="34"/>
  <c r="E2824" i="34"/>
  <c r="E1006" i="34"/>
  <c r="E325" i="34"/>
  <c r="E62" i="34"/>
  <c r="E2092" i="34"/>
  <c r="E3133" i="34"/>
  <c r="E465" i="34"/>
  <c r="E3505" i="34"/>
  <c r="E3149" i="34"/>
  <c r="E2126" i="34"/>
  <c r="E3577" i="34"/>
  <c r="E1668" i="34"/>
  <c r="E960" i="34"/>
  <c r="E3901" i="34"/>
  <c r="E1097" i="34"/>
  <c r="E3003" i="34"/>
  <c r="E2144" i="34"/>
  <c r="E1010" i="34"/>
  <c r="E3211" i="34"/>
  <c r="F3211" i="34" s="1"/>
  <c r="J3211" i="34" s="1"/>
  <c r="E1322" i="34"/>
  <c r="E969" i="34"/>
  <c r="E774" i="34"/>
  <c r="E1885" i="34"/>
  <c r="E489" i="34"/>
  <c r="E33" i="34"/>
  <c r="E3486" i="34"/>
  <c r="E927" i="34"/>
  <c r="E1756" i="34"/>
  <c r="E3739" i="34"/>
  <c r="E1519" i="34"/>
  <c r="E2755" i="34"/>
  <c r="E3143" i="34"/>
  <c r="E158" i="34"/>
  <c r="E1126" i="34"/>
  <c r="E569" i="34"/>
  <c r="E3496" i="34"/>
  <c r="E1820" i="34"/>
  <c r="E3773" i="34"/>
  <c r="E1786" i="34"/>
  <c r="E2766" i="34"/>
  <c r="E3752" i="34"/>
  <c r="E2943" i="34"/>
  <c r="E756" i="34"/>
  <c r="E2740" i="34"/>
  <c r="E2077" i="34"/>
  <c r="E1711" i="34"/>
  <c r="E1480" i="34"/>
  <c r="E1594" i="34"/>
  <c r="E1263" i="34"/>
  <c r="E2002" i="34"/>
  <c r="E1595" i="34"/>
  <c r="E2124" i="34"/>
  <c r="E3634" i="34"/>
  <c r="E470" i="34"/>
  <c r="E3321" i="34"/>
  <c r="E1133" i="34"/>
  <c r="E2289" i="34"/>
  <c r="E3266" i="34"/>
  <c r="F3266" i="34" s="1"/>
  <c r="J3266" i="34" s="1"/>
  <c r="E2839" i="34"/>
  <c r="E2182" i="34"/>
  <c r="E778" i="34"/>
  <c r="E3244" i="34"/>
  <c r="E964" i="34"/>
  <c r="E3056" i="34"/>
  <c r="E1535" i="34"/>
  <c r="E3706" i="34"/>
  <c r="E2214" i="34"/>
  <c r="E3558" i="34"/>
  <c r="E3674" i="34"/>
  <c r="E2944" i="34"/>
  <c r="E2198" i="34"/>
  <c r="E255" i="34"/>
  <c r="E937" i="34"/>
  <c r="E1769" i="34"/>
  <c r="E1605" i="34"/>
  <c r="E3139" i="34"/>
  <c r="E249" i="34"/>
  <c r="F249" i="34" s="1"/>
  <c r="E410" i="34"/>
  <c r="E4000" i="34"/>
  <c r="E1181" i="34"/>
  <c r="E2788" i="34"/>
  <c r="E1236" i="34"/>
  <c r="E1066" i="34"/>
  <c r="E692" i="34"/>
  <c r="E783" i="34"/>
  <c r="E1001" i="34"/>
  <c r="E3347" i="34"/>
  <c r="E864" i="34"/>
  <c r="E2037" i="34"/>
  <c r="E171" i="34"/>
  <c r="E1543" i="34"/>
  <c r="E1209" i="34"/>
  <c r="E3580" i="34"/>
  <c r="E3109" i="34"/>
  <c r="E2397" i="34"/>
  <c r="E149" i="34"/>
  <c r="E3844" i="34"/>
  <c r="E2840" i="34"/>
  <c r="E2094" i="34"/>
  <c r="E3197" i="34"/>
  <c r="F3197" i="34" s="1"/>
  <c r="J3197" i="34" s="1"/>
  <c r="E633" i="34"/>
  <c r="E1170" i="34"/>
  <c r="E955" i="34"/>
  <c r="E1060" i="34"/>
  <c r="E2580" i="34"/>
  <c r="E2171" i="34"/>
  <c r="E2516" i="34"/>
  <c r="E803" i="34"/>
  <c r="E1569" i="34"/>
  <c r="E1021" i="34"/>
  <c r="E1889" i="34"/>
  <c r="E336" i="34"/>
  <c r="E580" i="34"/>
  <c r="E1990" i="34"/>
  <c r="E3170" i="34"/>
  <c r="E18" i="34"/>
  <c r="E630" i="34"/>
  <c r="E3043" i="34"/>
  <c r="E3079" i="34"/>
  <c r="E2846" i="34"/>
  <c r="E267" i="34"/>
  <c r="E2821" i="34"/>
  <c r="E2089" i="34"/>
  <c r="E3771" i="34"/>
  <c r="E2642" i="34"/>
  <c r="F2642" i="34" s="1"/>
  <c r="J2642" i="34" s="1"/>
  <c r="E936" i="34"/>
  <c r="E2302" i="34"/>
  <c r="E64" i="34"/>
  <c r="E1518" i="34"/>
  <c r="E503" i="34"/>
  <c r="E1072" i="34"/>
  <c r="E1905" i="34"/>
  <c r="E467" i="34"/>
  <c r="E2381" i="34"/>
  <c r="E2019" i="34"/>
  <c r="E197" i="34"/>
  <c r="E2926" i="34"/>
  <c r="E141" i="34"/>
  <c r="E3107" i="34"/>
  <c r="E1081" i="34"/>
  <c r="E3468" i="34"/>
  <c r="E172" i="34"/>
  <c r="E2463" i="34"/>
  <c r="E3519" i="34"/>
  <c r="E2244" i="34"/>
  <c r="E3914" i="34"/>
  <c r="E2114" i="34"/>
  <c r="E1564" i="34"/>
  <c r="E2852" i="34"/>
  <c r="E3982" i="34"/>
  <c r="E3972" i="34"/>
  <c r="E2208" i="34"/>
  <c r="E632" i="34"/>
  <c r="E762" i="34"/>
  <c r="E1346" i="34"/>
  <c r="E3398" i="34"/>
  <c r="E3446" i="34"/>
  <c r="E425" i="34"/>
  <c r="E1860" i="34"/>
  <c r="E3328" i="34"/>
  <c r="F3328" i="34" s="1"/>
  <c r="J3328" i="34" s="1"/>
  <c r="E1023" i="34"/>
  <c r="E1454" i="34"/>
  <c r="E619" i="34"/>
  <c r="E2583" i="34"/>
  <c r="E3720" i="34"/>
  <c r="E3946" i="34"/>
  <c r="E1012" i="34"/>
  <c r="E2899" i="34"/>
  <c r="E2305" i="34"/>
  <c r="E2254" i="34"/>
  <c r="E2312" i="34"/>
  <c r="E2011" i="34"/>
  <c r="E3282" i="34"/>
  <c r="F3282" i="34" s="1"/>
  <c r="J3282" i="34" s="1"/>
  <c r="E2669" i="34"/>
  <c r="E2867" i="34"/>
  <c r="E1705" i="34"/>
  <c r="E3774" i="34"/>
  <c r="E1093" i="34"/>
  <c r="E282" i="34"/>
  <c r="E653" i="34"/>
  <c r="E3611" i="34"/>
  <c r="E2616" i="34"/>
  <c r="E1356" i="34"/>
  <c r="E3257" i="34"/>
  <c r="F3257" i="34" s="1"/>
  <c r="J3257" i="34" s="1"/>
  <c r="E1063" i="34"/>
  <c r="E2878" i="34"/>
  <c r="E2315" i="34"/>
  <c r="E68" i="34"/>
  <c r="E67" i="34"/>
  <c r="E3163" i="34"/>
  <c r="E1277" i="34"/>
  <c r="E3454" i="34"/>
  <c r="E6" i="34"/>
  <c r="E895" i="34"/>
  <c r="E2410" i="34"/>
  <c r="E2197" i="34"/>
  <c r="E2190" i="34"/>
  <c r="E636" i="34"/>
  <c r="E3551" i="34"/>
  <c r="E3709" i="34"/>
  <c r="E2173" i="34"/>
  <c r="E247" i="34"/>
  <c r="E1034" i="34"/>
  <c r="E2187" i="34"/>
  <c r="E2565" i="34"/>
  <c r="E3657" i="34"/>
  <c r="E2287" i="34"/>
  <c r="E2772" i="34"/>
  <c r="E2781" i="34"/>
  <c r="E807" i="34"/>
  <c r="E3944" i="34"/>
  <c r="E3650" i="34"/>
  <c r="E3687" i="34"/>
  <c r="E1530" i="34"/>
  <c r="E2009" i="34"/>
  <c r="E3416" i="34"/>
  <c r="E1918" i="34"/>
  <c r="E724" i="34"/>
  <c r="E2323" i="34"/>
  <c r="E1122" i="34"/>
  <c r="E2931" i="34"/>
  <c r="E2780" i="34"/>
  <c r="E385" i="34"/>
  <c r="E2593" i="34"/>
  <c r="E1013" i="34"/>
  <c r="E959" i="34"/>
  <c r="E676" i="34"/>
  <c r="E3523" i="34"/>
  <c r="E1893" i="34"/>
  <c r="E2977" i="34"/>
  <c r="E49" i="34"/>
  <c r="E175" i="34"/>
  <c r="E206" i="34"/>
  <c r="E2674" i="34"/>
  <c r="E363" i="34"/>
  <c r="E1354" i="34"/>
  <c r="E4038" i="34"/>
  <c r="E1230" i="34"/>
  <c r="E1323" i="34"/>
  <c r="E1944" i="34"/>
  <c r="E456" i="34"/>
  <c r="E916" i="34"/>
  <c r="E2978" i="34"/>
  <c r="E3537" i="34"/>
  <c r="E574" i="34"/>
  <c r="E2854" i="34"/>
  <c r="E1853" i="34"/>
  <c r="E356" i="34"/>
  <c r="E2543" i="34"/>
  <c r="E2090" i="34"/>
  <c r="E2613" i="34"/>
  <c r="E2678" i="34"/>
  <c r="E3565" i="34"/>
  <c r="E413" i="34"/>
  <c r="E4051" i="34"/>
  <c r="E2362" i="34"/>
  <c r="E2320" i="34"/>
  <c r="E4" i="34"/>
  <c r="E2881" i="34"/>
  <c r="E1680" i="34"/>
  <c r="E628" i="34"/>
  <c r="E213" i="34"/>
  <c r="E894" i="34"/>
  <c r="E800" i="34"/>
  <c r="E1203" i="34"/>
  <c r="E1689" i="34"/>
  <c r="E1999" i="34"/>
  <c r="E3840" i="34"/>
  <c r="E2576" i="34"/>
  <c r="E2408" i="34"/>
  <c r="E517" i="34"/>
  <c r="E3452" i="34"/>
  <c r="E3106" i="34"/>
  <c r="E90" i="34"/>
  <c r="E973" i="34"/>
  <c r="E3766" i="34"/>
  <c r="E1559" i="34"/>
  <c r="E3097" i="34"/>
  <c r="E289" i="34"/>
  <c r="E3812" i="34"/>
  <c r="E56" i="34"/>
  <c r="E2569" i="34"/>
  <c r="E3234" i="34"/>
  <c r="E1466" i="34"/>
  <c r="E1260" i="34"/>
  <c r="E3750" i="34"/>
  <c r="E2518" i="34"/>
  <c r="E3470" i="34"/>
  <c r="E3473" i="34"/>
  <c r="E1031" i="34"/>
  <c r="E2424" i="34"/>
  <c r="E1942" i="34"/>
  <c r="E2119" i="34"/>
  <c r="E906" i="34"/>
  <c r="E3420" i="34"/>
  <c r="E3825" i="34"/>
  <c r="E2001" i="34"/>
  <c r="E736" i="34"/>
  <c r="E1212" i="34"/>
  <c r="E3240" i="34"/>
  <c r="E2120" i="34"/>
  <c r="E4035" i="34"/>
  <c r="E1765" i="34"/>
  <c r="E3422" i="34"/>
  <c r="E770" i="34"/>
  <c r="E1877" i="34"/>
  <c r="E1077" i="34"/>
  <c r="E1455" i="34"/>
  <c r="E2036" i="34"/>
  <c r="E945" i="34"/>
  <c r="E2629" i="34"/>
  <c r="E32" i="34"/>
  <c r="E1635" i="34"/>
  <c r="E3506" i="34"/>
  <c r="E3850" i="34"/>
  <c r="E3071" i="34"/>
  <c r="E1556" i="34"/>
  <c r="E405" i="34"/>
  <c r="E2373" i="34"/>
  <c r="E116" i="34"/>
  <c r="E2533" i="34"/>
  <c r="E3148" i="34"/>
  <c r="E1364" i="34"/>
  <c r="E1035" i="34"/>
  <c r="E556" i="34"/>
  <c r="E3091" i="34"/>
  <c r="E2801" i="34"/>
  <c r="E1326" i="34"/>
  <c r="E1286" i="34"/>
  <c r="E2202" i="34"/>
  <c r="E3540" i="34"/>
  <c r="E4030" i="34"/>
  <c r="E293" i="34"/>
  <c r="E13" i="34"/>
  <c r="E3034" i="34"/>
  <c r="E2504" i="34"/>
  <c r="E2567" i="34"/>
  <c r="E3336" i="34"/>
  <c r="E2470" i="34"/>
  <c r="E2688" i="34"/>
  <c r="E1424" i="34"/>
  <c r="E4050" i="34"/>
  <c r="E1502" i="34"/>
  <c r="E3087" i="34"/>
  <c r="E698" i="34"/>
  <c r="E196" i="34"/>
  <c r="E4032" i="34"/>
  <c r="E3718" i="34"/>
  <c r="E2122" i="34"/>
  <c r="E2954" i="34"/>
  <c r="E3461" i="34"/>
  <c r="E3191" i="34"/>
  <c r="E3867" i="34"/>
  <c r="E50" i="34"/>
  <c r="E3358" i="34"/>
  <c r="E3196" i="34"/>
  <c r="E3548" i="34"/>
  <c r="E1472" i="34"/>
  <c r="E2389" i="34"/>
  <c r="E3606" i="34"/>
  <c r="E2715" i="34"/>
  <c r="E2367" i="34"/>
  <c r="E2532" i="34"/>
  <c r="F2532" i="34" s="1"/>
  <c r="J2532" i="34" s="1"/>
  <c r="E3807" i="34"/>
  <c r="E2745" i="34"/>
  <c r="E3060" i="34"/>
  <c r="E1438" i="34"/>
  <c r="E2211" i="34"/>
  <c r="E1660" i="34"/>
  <c r="E3824" i="34"/>
  <c r="E836" i="34"/>
  <c r="E1588" i="34"/>
  <c r="E2542" i="34"/>
  <c r="E1578" i="34"/>
  <c r="E787" i="34"/>
  <c r="E2950" i="34"/>
  <c r="E1309" i="34"/>
  <c r="E359" i="34"/>
  <c r="E392" i="34"/>
  <c r="E2015" i="34"/>
  <c r="E446" i="34"/>
  <c r="E1870" i="34"/>
  <c r="E3685" i="34"/>
  <c r="E3938" i="34"/>
  <c r="E2874" i="34"/>
  <c r="E2414" i="34"/>
  <c r="E1278" i="34"/>
  <c r="E1732" i="34"/>
  <c r="E3630" i="34"/>
  <c r="E1951" i="34"/>
  <c r="E395" i="34"/>
  <c r="E1246" i="34"/>
  <c r="E3400" i="34"/>
  <c r="E1808" i="34"/>
  <c r="E2477" i="34"/>
  <c r="E2897" i="34"/>
  <c r="E3386" i="34"/>
  <c r="E3939" i="34"/>
  <c r="E1818" i="34"/>
  <c r="E2112" i="34"/>
  <c r="E3256" i="34"/>
  <c r="F3256" i="34" s="1"/>
  <c r="E1219" i="34"/>
  <c r="E2484" i="34"/>
  <c r="E3676" i="34"/>
  <c r="E1617" i="34"/>
  <c r="E523" i="34"/>
  <c r="E3978" i="34"/>
  <c r="E3592" i="34"/>
  <c r="E2116" i="34"/>
  <c r="E1775" i="34"/>
  <c r="E2880" i="34"/>
  <c r="E873" i="34"/>
  <c r="E3142" i="34"/>
  <c r="E3870" i="34"/>
  <c r="E982" i="34"/>
  <c r="E3992" i="34"/>
  <c r="E1499" i="34"/>
  <c r="E3477" i="34"/>
  <c r="E2256" i="34"/>
  <c r="E2325" i="34"/>
  <c r="E970" i="34"/>
  <c r="E3179" i="34"/>
  <c r="E2490" i="34"/>
  <c r="E2163" i="34"/>
  <c r="E2847" i="34"/>
  <c r="E379" i="34"/>
  <c r="E599" i="34"/>
  <c r="E1670" i="34"/>
  <c r="E902" i="34"/>
  <c r="E607" i="34"/>
  <c r="E373" i="34"/>
  <c r="E3923" i="34"/>
  <c r="E3491" i="34"/>
  <c r="E130" i="34"/>
  <c r="E2898" i="34"/>
  <c r="E2441" i="34"/>
  <c r="E1947" i="34"/>
  <c r="E631" i="34"/>
  <c r="E2967" i="34"/>
  <c r="E246" i="34"/>
  <c r="E1702" i="34"/>
  <c r="E3730" i="34"/>
  <c r="E3869" i="34"/>
  <c r="E3888" i="34"/>
  <c r="E5" i="34"/>
  <c r="E768" i="34"/>
  <c r="E1188" i="34"/>
  <c r="E435" i="34"/>
  <c r="E1822" i="34"/>
  <c r="E2185" i="34"/>
  <c r="E3316" i="34"/>
  <c r="F3316" i="34" s="1"/>
  <c r="E931" i="34"/>
  <c r="E2247" i="34"/>
  <c r="E3026" i="34"/>
  <c r="E3066" i="34"/>
  <c r="E271" i="34"/>
  <c r="E224" i="34"/>
  <c r="E3100" i="34"/>
  <c r="E3627" i="34"/>
  <c r="E3237" i="34"/>
  <c r="E3729" i="34"/>
  <c r="E1921" i="34"/>
  <c r="E2151" i="34"/>
  <c r="E319" i="34"/>
  <c r="E1306" i="34"/>
  <c r="E1897" i="34"/>
  <c r="E2591" i="34"/>
  <c r="E1183" i="34"/>
  <c r="E3216" i="34"/>
  <c r="E765" i="34"/>
  <c r="E3887" i="34"/>
  <c r="E1842" i="34"/>
  <c r="E2620" i="34"/>
  <c r="E3820" i="34"/>
  <c r="E1475" i="34"/>
  <c r="E322" i="34"/>
  <c r="E2148" i="34"/>
  <c r="E2808" i="34"/>
  <c r="E102" i="34"/>
  <c r="E1541" i="34"/>
  <c r="E498" i="34"/>
  <c r="E654" i="34"/>
  <c r="E12" i="34"/>
  <c r="E3185" i="34"/>
  <c r="E360" i="34"/>
  <c r="E1247" i="34"/>
  <c r="E2046" i="34"/>
  <c r="E3123" i="34"/>
  <c r="E2960" i="34"/>
  <c r="E3700" i="34"/>
  <c r="E462" i="34"/>
  <c r="E2157" i="34"/>
  <c r="E3871" i="34"/>
  <c r="E1669" i="34"/>
  <c r="E573" i="34"/>
  <c r="E546" i="34"/>
  <c r="E3563" i="34"/>
  <c r="E303" i="34"/>
  <c r="E3150" i="34"/>
  <c r="E427" i="34"/>
  <c r="E2388" i="34"/>
  <c r="E71" i="34"/>
  <c r="E2458" i="34"/>
  <c r="E415" i="34"/>
  <c r="E3542" i="34"/>
  <c r="E3437" i="34"/>
  <c r="E317" i="34"/>
  <c r="E2868" i="34"/>
  <c r="E511" i="34"/>
  <c r="E1090" i="34"/>
  <c r="E95" i="34"/>
  <c r="E4053" i="34"/>
  <c r="E3607" i="34"/>
  <c r="E938" i="34"/>
  <c r="E3121" i="34"/>
  <c r="E1258" i="34"/>
  <c r="E219" i="34"/>
  <c r="E1015" i="34"/>
  <c r="E1127" i="34"/>
  <c r="E3489" i="34"/>
  <c r="E17" i="34"/>
  <c r="E302" i="34"/>
  <c r="E671" i="34"/>
  <c r="E2093" i="34"/>
  <c r="E656" i="34"/>
  <c r="E1473" i="34"/>
  <c r="E1413" i="34"/>
  <c r="E2836" i="34"/>
  <c r="E2570" i="34"/>
  <c r="E1124" i="34"/>
  <c r="E3798" i="34"/>
  <c r="E2830" i="34"/>
  <c r="E2793" i="34"/>
  <c r="E3790" i="34"/>
  <c r="E3695" i="34"/>
  <c r="E2627" i="34"/>
  <c r="E80" i="34"/>
  <c r="E2184" i="34"/>
  <c r="E666" i="34"/>
  <c r="E521" i="34"/>
  <c r="E286" i="34"/>
  <c r="E4040" i="34"/>
  <c r="E257" i="34"/>
  <c r="E2215" i="34"/>
  <c r="E1244" i="34"/>
  <c r="E3950" i="34"/>
  <c r="E2295" i="34"/>
  <c r="E3526" i="34"/>
  <c r="E1550" i="34"/>
  <c r="E1973" i="34"/>
  <c r="E3053" i="34"/>
  <c r="E1766" i="34"/>
  <c r="E82" i="34"/>
  <c r="E3999" i="34"/>
  <c r="E3638" i="34"/>
  <c r="E712" i="34"/>
  <c r="E2752" i="34"/>
  <c r="E581" i="34"/>
  <c r="E3092" i="34"/>
  <c r="E560" i="34"/>
  <c r="E1570" i="34"/>
  <c r="E3239" i="34"/>
  <c r="E3827" i="34"/>
  <c r="E3490" i="34"/>
  <c r="E2871" i="34"/>
  <c r="E540" i="34"/>
  <c r="E2140" i="34"/>
  <c r="E3753" i="34"/>
  <c r="E22" i="34"/>
  <c r="E1108" i="34"/>
  <c r="E1774" i="34"/>
  <c r="E2920" i="34"/>
  <c r="E1446" i="34"/>
  <c r="E2000" i="34"/>
  <c r="E2618" i="34"/>
  <c r="E3792" i="34"/>
  <c r="E3974" i="34"/>
  <c r="E312" i="34"/>
  <c r="E2057" i="34"/>
  <c r="E3348" i="34"/>
  <c r="E1533" i="34"/>
  <c r="E216" i="34"/>
  <c r="E2724" i="34"/>
  <c r="E1002" i="34"/>
  <c r="E3218" i="34"/>
  <c r="F3218" i="34" s="1"/>
  <c r="J3218" i="34" s="1"/>
  <c r="E3800" i="34"/>
  <c r="E2355" i="34"/>
  <c r="E458" i="34"/>
  <c r="E3010" i="34"/>
  <c r="E2850" i="34"/>
  <c r="E3102" i="34"/>
  <c r="E2851" i="34"/>
  <c r="E1222" i="34"/>
  <c r="E4005" i="34"/>
  <c r="E2611" i="34"/>
  <c r="E1129" i="34"/>
  <c r="E3368" i="34"/>
  <c r="E3201" i="34"/>
  <c r="F3201" i="34" s="1"/>
  <c r="E176" i="34"/>
  <c r="E3522" i="34"/>
  <c r="E2259" i="34"/>
  <c r="E1339" i="34"/>
  <c r="E1706" i="34"/>
  <c r="E3831" i="34"/>
  <c r="E185" i="34"/>
  <c r="E708" i="34"/>
  <c r="E3586" i="34"/>
  <c r="E3661" i="34"/>
  <c r="E841" i="34"/>
  <c r="E3453" i="34"/>
  <c r="E2401" i="34"/>
  <c r="E3429" i="34"/>
  <c r="E3230" i="34"/>
  <c r="E3822" i="34"/>
  <c r="E1382" i="34"/>
  <c r="E194" i="34"/>
  <c r="E2013" i="34"/>
  <c r="E1712" i="34"/>
  <c r="E1342" i="34"/>
  <c r="E1742" i="34"/>
  <c r="E1923" i="34"/>
  <c r="E3285" i="34"/>
  <c r="E993" i="34"/>
  <c r="E2447" i="34"/>
  <c r="E1872" i="34"/>
  <c r="E978" i="34"/>
  <c r="E424" i="34"/>
  <c r="E3482" i="34"/>
  <c r="E2534" i="34"/>
  <c r="F2534" i="34" s="1"/>
  <c r="E86" i="34"/>
  <c r="E2523" i="34"/>
  <c r="E713" i="34"/>
  <c r="E390" i="34"/>
  <c r="E3952" i="34"/>
  <c r="E3378" i="34"/>
  <c r="E2800" i="34"/>
  <c r="E857" i="34"/>
  <c r="E4024" i="34"/>
  <c r="E3694" i="34"/>
  <c r="E371" i="34"/>
  <c r="E1026" i="34"/>
  <c r="E649" i="34"/>
  <c r="E117" i="34"/>
  <c r="E826" i="34"/>
  <c r="E2025" i="34"/>
  <c r="E2783" i="34"/>
  <c r="E2712" i="34"/>
  <c r="E272" i="34"/>
  <c r="E1810" i="34"/>
  <c r="E1486" i="34"/>
  <c r="E583" i="34"/>
  <c r="E3281" i="34"/>
  <c r="F3281" i="34" s="1"/>
  <c r="J3281" i="34" s="1"/>
  <c r="E2748" i="34"/>
  <c r="E4015" i="34"/>
  <c r="E1118" i="34"/>
  <c r="E971" i="34"/>
  <c r="E2633" i="34"/>
  <c r="E2888" i="34"/>
  <c r="E2193" i="34"/>
  <c r="E518" i="34"/>
  <c r="E1102" i="34"/>
  <c r="E1855" i="34"/>
  <c r="E2492" i="34"/>
  <c r="E1975" i="34"/>
  <c r="E602" i="34"/>
  <c r="E538" i="34"/>
  <c r="E3696" i="34"/>
  <c r="E907" i="34"/>
  <c r="E3803" i="34"/>
  <c r="E3764" i="34"/>
  <c r="E3383" i="34"/>
  <c r="E2391" i="34"/>
  <c r="E856" i="34"/>
  <c r="E1695" i="34"/>
  <c r="E1067" i="34"/>
  <c r="E2903" i="34"/>
  <c r="E3012" i="34"/>
  <c r="E2096" i="34"/>
  <c r="E3377" i="34"/>
  <c r="E2813" i="34"/>
  <c r="E93" i="34"/>
  <c r="E2538" i="34"/>
  <c r="E1649" i="34"/>
  <c r="E1768" i="34"/>
  <c r="E543" i="34"/>
  <c r="E3262" i="34"/>
  <c r="E3210" i="34"/>
  <c r="F3210" i="34" s="1"/>
  <c r="J3210" i="34" s="1"/>
  <c r="E3935" i="34"/>
  <c r="E258" i="34"/>
  <c r="E3971" i="34"/>
  <c r="E854" i="34"/>
  <c r="E2825" i="34"/>
  <c r="E3698" i="34"/>
  <c r="E3088" i="34"/>
  <c r="E944" i="34"/>
  <c r="E2841" i="34"/>
  <c r="E1950" i="34"/>
  <c r="E2051" i="34"/>
  <c r="E1837" i="34"/>
  <c r="E806" i="34"/>
  <c r="E1179" i="34"/>
  <c r="E3560" i="34"/>
  <c r="E3761" i="34"/>
  <c r="E2568" i="34"/>
  <c r="E2218" i="34"/>
  <c r="E2375" i="34"/>
  <c r="E2436" i="34"/>
  <c r="E129" i="34"/>
  <c r="E1815" i="34"/>
  <c r="E3155" i="34"/>
  <c r="E3948" i="34"/>
  <c r="E459" i="34"/>
  <c r="E3458" i="34"/>
  <c r="E1800" i="34"/>
  <c r="E2099" i="34"/>
  <c r="E3879" i="34"/>
  <c r="E3755" i="34"/>
  <c r="E3049" i="34"/>
  <c r="E1757" i="34"/>
  <c r="E3301" i="34"/>
  <c r="F3301" i="34" s="1"/>
  <c r="J3301" i="34" s="1"/>
  <c r="E648" i="34"/>
  <c r="E3575" i="34"/>
  <c r="E152" i="34"/>
  <c r="E3355" i="34"/>
  <c r="E1297" i="34"/>
  <c r="E3904" i="34"/>
  <c r="E635" i="34"/>
  <c r="E57" i="34"/>
  <c r="E1196" i="34"/>
  <c r="E2266" i="34"/>
  <c r="E1343" i="34"/>
  <c r="E3908" i="34"/>
  <c r="E3781" i="34"/>
  <c r="E2181" i="34"/>
  <c r="E3857" i="34"/>
  <c r="E2992" i="34"/>
  <c r="E2693" i="34"/>
  <c r="E3342" i="34"/>
  <c r="E1165" i="34"/>
  <c r="E1275" i="34"/>
  <c r="E468" i="34"/>
  <c r="E2691" i="34"/>
  <c r="E776" i="34"/>
  <c r="E2952" i="34"/>
  <c r="E2453" i="34"/>
  <c r="E991" i="34"/>
  <c r="E2634" i="34"/>
  <c r="E3734" i="34"/>
  <c r="E1098" i="34"/>
  <c r="E1869" i="34"/>
  <c r="E1734" i="34"/>
  <c r="E3231" i="34"/>
  <c r="E4041" i="34"/>
  <c r="E2107" i="34"/>
  <c r="E1273" i="34"/>
  <c r="E2914" i="34"/>
  <c r="E1821" i="34"/>
  <c r="E452" i="34"/>
  <c r="E3151" i="34"/>
  <c r="E85" i="34"/>
  <c r="E1204" i="34"/>
  <c r="E2224" i="34"/>
  <c r="E952" i="34"/>
  <c r="E637" i="34"/>
  <c r="E2758" i="34"/>
  <c r="E1138" i="34"/>
  <c r="E2376" i="34"/>
  <c r="E3765" i="34"/>
  <c r="E1478" i="34"/>
  <c r="E238" i="34"/>
  <c r="E167" i="34"/>
  <c r="E877" i="34"/>
  <c r="E3156" i="34"/>
  <c r="E884" i="34"/>
  <c r="E512" i="34"/>
  <c r="E1039" i="34"/>
  <c r="E1432" i="34"/>
  <c r="E1249" i="34"/>
  <c r="E1408" i="34"/>
  <c r="E2426" i="34"/>
  <c r="E3250" i="34"/>
  <c r="E3853" i="34"/>
  <c r="E2462" i="34"/>
  <c r="E2770" i="34"/>
  <c r="E2288" i="34"/>
  <c r="E3986" i="34"/>
  <c r="E294" i="34"/>
  <c r="E3134" i="34"/>
  <c r="E442" i="34"/>
  <c r="E515" i="34"/>
  <c r="E875" i="34"/>
  <c r="E2537" i="34"/>
  <c r="E2739" i="34"/>
  <c r="E2602" i="34"/>
  <c r="E760" i="34"/>
  <c r="E1841" i="34"/>
  <c r="E2959" i="34"/>
  <c r="E4012" i="34"/>
  <c r="E3991" i="34"/>
  <c r="E3481" i="34"/>
  <c r="E1876" i="34"/>
  <c r="E761" i="34"/>
  <c r="E1014" i="34"/>
  <c r="E1088" i="34"/>
  <c r="E2286" i="34"/>
  <c r="E1324" i="34"/>
  <c r="E3619" i="34"/>
  <c r="E2231" i="34"/>
  <c r="E3350" i="34"/>
  <c r="E1493" i="34"/>
  <c r="E2064" i="34"/>
  <c r="E3662" i="34"/>
  <c r="E218" i="34"/>
  <c r="E1200" i="34"/>
  <c r="E1440" i="34"/>
  <c r="E2044" i="34"/>
  <c r="E121" i="34"/>
  <c r="E1291" i="34"/>
  <c r="E1714" i="34"/>
  <c r="E3566" i="34"/>
  <c r="E823" i="34"/>
  <c r="E2460" i="34"/>
  <c r="E3554" i="34"/>
  <c r="E331" i="34"/>
  <c r="E3318" i="34"/>
  <c r="E3373" i="34"/>
  <c r="E1435" i="34"/>
  <c r="E1773" i="34"/>
  <c r="E3931" i="34"/>
  <c r="E527" i="34"/>
  <c r="E3794" i="34"/>
  <c r="E396" i="34"/>
  <c r="E1394" i="34"/>
  <c r="E2645" i="34"/>
  <c r="F2645" i="34" s="1"/>
  <c r="E252" i="34"/>
  <c r="E1784" i="34"/>
  <c r="E915" i="34"/>
  <c r="E3009" i="34"/>
  <c r="E1858" i="34"/>
  <c r="E3233" i="34"/>
  <c r="E1264" i="34"/>
  <c r="E2048" i="34"/>
  <c r="E715" i="34"/>
  <c r="E2195" i="34"/>
  <c r="E1389" i="34"/>
  <c r="E1312" i="34"/>
  <c r="E3854" i="34"/>
  <c r="E2937" i="34"/>
  <c r="E2047" i="34"/>
  <c r="E3115" i="34"/>
  <c r="E2331" i="34"/>
  <c r="E3205" i="34"/>
  <c r="F3205" i="34" s="1"/>
  <c r="J3205" i="34" s="1"/>
  <c r="E341" i="34"/>
  <c r="E3057" i="34"/>
  <c r="E3584" i="34"/>
  <c r="E3306" i="34"/>
  <c r="F3306" i="34" s="1"/>
  <c r="E529" i="34"/>
  <c r="E3656" i="34"/>
  <c r="E407" i="34"/>
  <c r="E3048" i="34"/>
  <c r="E2604" i="34"/>
  <c r="E1701" i="34"/>
  <c r="E1733" i="34"/>
  <c r="E3722" i="34"/>
  <c r="E2481" i="34"/>
  <c r="E3909" i="34"/>
  <c r="E147" i="34"/>
  <c r="E1623" i="34"/>
  <c r="E3298" i="34"/>
  <c r="F3298" i="34" s="1"/>
  <c r="E1579" i="34"/>
  <c r="E1558" i="34"/>
  <c r="E2995" i="34"/>
  <c r="E3783" i="34"/>
  <c r="E2303" i="34"/>
  <c r="E1136" i="34"/>
  <c r="E697" i="34"/>
  <c r="E2838" i="34"/>
  <c r="E2531" i="34"/>
  <c r="F2531" i="34" s="1"/>
  <c r="J2531" i="34" s="1"/>
  <c r="E1320" i="34"/>
  <c r="E3008" i="34"/>
  <c r="E2786" i="34"/>
  <c r="E374" i="34"/>
  <c r="E2131" i="34"/>
  <c r="E2452" i="34"/>
  <c r="E4036" i="34"/>
  <c r="E346" i="34"/>
  <c r="E3137" i="34"/>
  <c r="E1190" i="34"/>
  <c r="E1831" i="34"/>
  <c r="E316" i="34"/>
  <c r="E2412" i="34"/>
  <c r="E3898" i="34"/>
  <c r="E3264" i="34"/>
  <c r="E1672" i="34"/>
  <c r="E1151" i="34"/>
  <c r="E2921" i="34"/>
  <c r="E1252" i="34"/>
  <c r="E535" i="34"/>
  <c r="E1676" i="34"/>
  <c r="E1628" i="34"/>
  <c r="E2566" i="34"/>
  <c r="E1065" i="34"/>
  <c r="E3723" i="34"/>
  <c r="E3651" i="34"/>
  <c r="E3572" i="34"/>
  <c r="E844" i="34"/>
  <c r="E3922" i="34"/>
  <c r="E994" i="34"/>
  <c r="E3886" i="34"/>
  <c r="E682" i="34"/>
  <c r="E1332" i="34"/>
  <c r="E794" i="34"/>
  <c r="E3275" i="34"/>
  <c r="E1624" i="34"/>
  <c r="E423" i="34"/>
  <c r="E2280" i="34"/>
  <c r="E897" i="34"/>
  <c r="E2942" i="34"/>
  <c r="E483" i="34"/>
  <c r="E2582" i="34"/>
  <c r="E3941" i="34"/>
  <c r="E516" i="34"/>
  <c r="E136" i="34"/>
  <c r="E1137" i="34"/>
  <c r="E1871" i="34"/>
  <c r="E2720" i="34"/>
  <c r="E3024" i="34"/>
  <c r="E2686" i="34"/>
  <c r="E2731" i="34"/>
  <c r="E754" i="34"/>
  <c r="E3074" i="34"/>
  <c r="E3637" i="34"/>
  <c r="E2927" i="34"/>
  <c r="E3421" i="34"/>
  <c r="E3600" i="34"/>
  <c r="E3293" i="34"/>
  <c r="E1221" i="34"/>
  <c r="E2900" i="34"/>
  <c r="E2379" i="34"/>
  <c r="E1160" i="34"/>
  <c r="E16" i="34"/>
  <c r="E996" i="34"/>
  <c r="E2132" i="34"/>
  <c r="E1919" i="34"/>
  <c r="E2709" i="34"/>
  <c r="E377" i="34"/>
  <c r="E2837" i="34"/>
  <c r="E2461" i="34"/>
  <c r="E1698" i="34"/>
  <c r="E1790" i="34"/>
  <c r="E2558" i="34"/>
  <c r="E735" i="34"/>
  <c r="E120" i="34"/>
  <c r="E1442" i="34"/>
  <c r="E3749" i="34"/>
  <c r="E958" i="34"/>
  <c r="E3352" i="34"/>
  <c r="E58" i="34"/>
  <c r="E124" i="34"/>
  <c r="E764" i="34"/>
  <c r="E3703" i="34"/>
  <c r="E2060" i="34"/>
  <c r="E3864" i="34"/>
  <c r="E1482" i="34"/>
  <c r="E2168" i="34"/>
  <c r="E1046" i="34"/>
  <c r="E1622" i="34"/>
  <c r="E162" i="34"/>
  <c r="E3767" i="34"/>
  <c r="E365" i="34"/>
  <c r="E2267" i="34"/>
  <c r="E2653" i="34"/>
  <c r="E939" i="34"/>
  <c r="E108" i="34"/>
  <c r="E723" i="34"/>
  <c r="E2556" i="34"/>
  <c r="E2677" i="34"/>
  <c r="E683" i="34"/>
  <c r="E705" i="34"/>
  <c r="E3748" i="34"/>
  <c r="E731" i="34"/>
  <c r="E2041" i="34"/>
  <c r="E1643" i="34"/>
  <c r="E2589" i="34"/>
  <c r="E609" i="34"/>
  <c r="E220" i="34"/>
  <c r="E2333" i="34"/>
  <c r="E3249" i="34"/>
  <c r="E3555" i="34"/>
  <c r="E650" i="34"/>
  <c r="E2007" i="34"/>
  <c r="E2210" i="34"/>
  <c r="E1516" i="34"/>
  <c r="E422" i="34"/>
  <c r="E2335" i="34"/>
  <c r="E3778" i="34"/>
  <c r="E3172" i="34"/>
  <c r="E932" i="34"/>
  <c r="E347" i="34"/>
  <c r="E1665" i="34"/>
  <c r="E2577" i="34"/>
  <c r="E1296" i="34"/>
  <c r="E2655" i="34"/>
  <c r="E1609" i="34"/>
  <c r="E3614" i="34"/>
  <c r="E3500" i="34"/>
  <c r="E3159" i="34"/>
  <c r="E849" i="34"/>
  <c r="E3147" i="34"/>
  <c r="E3396" i="34"/>
  <c r="E1490" i="34"/>
  <c r="E1513" i="34"/>
  <c r="E1229" i="34"/>
  <c r="E1458" i="34"/>
  <c r="E3022" i="34"/>
  <c r="E1285" i="34"/>
  <c r="E859" i="34"/>
  <c r="E2039" i="34"/>
  <c r="E3251" i="34"/>
  <c r="E1845" i="34"/>
  <c r="E2559" i="34"/>
  <c r="E301" i="34"/>
  <c r="E688" i="34"/>
  <c r="E1256" i="34"/>
  <c r="E1426" i="34"/>
  <c r="E3919" i="34"/>
  <c r="E1928" i="34"/>
  <c r="E3906" i="34"/>
  <c r="E284" i="34"/>
  <c r="E3839" i="34"/>
  <c r="E658" i="34"/>
  <c r="E1074" i="34"/>
  <c r="E2485" i="34"/>
  <c r="E2402" i="34"/>
  <c r="E1235" i="34"/>
  <c r="E3096" i="34"/>
  <c r="E3501" i="34"/>
  <c r="E2584" i="34"/>
  <c r="E564" i="34"/>
  <c r="E2769" i="34"/>
  <c r="E1904" i="34"/>
  <c r="E704" i="34"/>
  <c r="E3632" i="34"/>
  <c r="E2809" i="34"/>
  <c r="E1234" i="34"/>
  <c r="E3806" i="34"/>
  <c r="E1086" i="34"/>
  <c r="E3679" i="34"/>
  <c r="E2530" i="34"/>
  <c r="E491" i="34"/>
  <c r="E2885" i="34"/>
  <c r="E545" i="34"/>
  <c r="E3667" i="34"/>
  <c r="E1239" i="34"/>
  <c r="E274" i="34"/>
  <c r="E2980" i="34"/>
  <c r="E2309" i="34"/>
  <c r="E3530" i="34"/>
  <c r="E3810" i="34"/>
  <c r="E622" i="34"/>
  <c r="E1767" i="34"/>
  <c r="E3219" i="34"/>
  <c r="F3219" i="34" s="1"/>
  <c r="F3220" i="34" s="1"/>
  <c r="J3220" i="34" s="1"/>
  <c r="E3928" i="34"/>
  <c r="E3568" i="34"/>
  <c r="E1599" i="34"/>
  <c r="E1193" i="34"/>
  <c r="E2598" i="34"/>
  <c r="E3101" i="34"/>
  <c r="E2502" i="34"/>
  <c r="E1827" i="34"/>
  <c r="E3666" i="34"/>
  <c r="E604" i="34"/>
  <c r="E3095" i="34"/>
  <c r="E821" i="34"/>
  <c r="E1460" i="34"/>
  <c r="E1726" i="34"/>
  <c r="E24" i="34"/>
  <c r="E2773" i="34"/>
  <c r="E3683" i="34"/>
  <c r="E3203" i="34"/>
  <c r="F3203" i="34" s="1"/>
  <c r="J3203" i="34" s="1"/>
  <c r="E2886" i="34"/>
  <c r="E691" i="34"/>
  <c r="E1955" i="34"/>
  <c r="E3162" i="34"/>
  <c r="E2622" i="34"/>
  <c r="E28" i="34"/>
  <c r="E1157" i="34"/>
  <c r="E3406" i="34"/>
  <c r="E3141" i="34"/>
  <c r="E2587" i="34"/>
  <c r="E2209" i="34"/>
  <c r="E1604" i="34"/>
  <c r="E781" i="34"/>
  <c r="E3989" i="34"/>
  <c r="E353" i="34"/>
  <c r="E3966" i="34"/>
  <c r="E201" i="34"/>
  <c r="E1104" i="34"/>
  <c r="E1878" i="34"/>
  <c r="E1744" i="34"/>
  <c r="E1590" i="34"/>
  <c r="E513" i="34"/>
  <c r="E3241" i="34"/>
  <c r="E3103" i="34"/>
  <c r="E3533" i="34"/>
  <c r="E775" i="34"/>
  <c r="E1150" i="34"/>
  <c r="E3488" i="34"/>
  <c r="E1248" i="34"/>
  <c r="E338" i="34"/>
  <c r="E3341" i="34"/>
  <c r="E1684" i="34"/>
  <c r="E3296" i="34"/>
  <c r="F3296" i="34" s="1"/>
  <c r="J3296" i="34" s="1"/>
  <c r="E2361" i="34"/>
  <c r="E2358" i="34"/>
  <c r="E3769" i="34"/>
  <c r="E226" i="34"/>
  <c r="E101" i="34"/>
  <c r="E3330" i="34"/>
  <c r="F3330" i="34" s="1"/>
  <c r="J3330" i="34" s="1"/>
  <c r="E2861" i="34"/>
  <c r="E732" i="34"/>
  <c r="E3902" i="34"/>
  <c r="E1882" i="34"/>
  <c r="E3343" i="34"/>
  <c r="E3636" i="34"/>
  <c r="E2831" i="34"/>
  <c r="E4002" i="34"/>
  <c r="E2483" i="34"/>
  <c r="E1317" i="34"/>
  <c r="E478" i="34"/>
  <c r="E661" i="34"/>
  <c r="E384" i="34"/>
  <c r="E1441" i="34"/>
  <c r="E1197" i="34"/>
  <c r="E771" i="34"/>
  <c r="E210" i="34"/>
  <c r="E2062" i="34"/>
  <c r="E1976" i="34"/>
  <c r="E1728" i="34"/>
  <c r="E634" i="34"/>
  <c r="E2968" i="34"/>
  <c r="E2213" i="34"/>
  <c r="E2635" i="34"/>
  <c r="E1583" i="34"/>
  <c r="E1182" i="34"/>
  <c r="E979" i="34"/>
  <c r="E3045" i="34"/>
  <c r="E1591" i="34"/>
  <c r="E1215" i="34"/>
  <c r="E1692" i="34"/>
  <c r="E1099" i="34"/>
  <c r="E1211" i="34"/>
  <c r="E1178" i="34"/>
  <c r="E1192" i="34"/>
  <c r="E4006" i="34"/>
  <c r="E1953" i="34"/>
  <c r="E3329" i="34"/>
  <c r="F3329" i="34" s="1"/>
  <c r="J3329" i="34" s="1"/>
  <c r="E1449" i="34"/>
  <c r="E2522" i="34"/>
  <c r="E2486" i="34"/>
  <c r="E3829" i="34"/>
  <c r="E2212" i="34"/>
  <c r="E2605" i="34"/>
  <c r="E3375" i="34"/>
  <c r="E1894" i="34"/>
  <c r="E558" i="34"/>
  <c r="E1044" i="34"/>
  <c r="E2554" i="34"/>
  <c r="E1753" i="34"/>
  <c r="E3192" i="34"/>
  <c r="E2722" i="34"/>
  <c r="E3331" i="34"/>
  <c r="F3331" i="34" s="1"/>
  <c r="J3331" i="34" s="1"/>
  <c r="E3052" i="34"/>
  <c r="E466" i="34"/>
  <c r="E3968" i="34"/>
  <c r="E2915" i="34"/>
  <c r="E2416" i="34"/>
  <c r="E3957" i="34"/>
  <c r="E2552" i="34"/>
  <c r="E3333" i="34"/>
  <c r="F3333" i="34" s="1"/>
  <c r="G3332" i="34" s="1"/>
  <c r="E835" i="34"/>
  <c r="E2818" i="34"/>
  <c r="E3851" i="34"/>
  <c r="E839" i="34"/>
  <c r="E831" i="34"/>
  <c r="E3894" i="34"/>
  <c r="E2892" i="34"/>
  <c r="E1374" i="34"/>
  <c r="E2457" i="34"/>
  <c r="E3612" i="34"/>
  <c r="E3708" i="34"/>
  <c r="E3559" i="34"/>
  <c r="E1783" i="34"/>
  <c r="E475" i="34"/>
  <c r="E1302" i="34"/>
  <c r="E3431" i="34"/>
  <c r="E2997" i="34"/>
  <c r="E3855" i="34"/>
  <c r="E1082" i="34"/>
  <c r="E3843" i="34"/>
  <c r="E2586" i="34"/>
  <c r="E3573" i="34"/>
  <c r="E4003" i="34"/>
  <c r="E1005" i="34"/>
  <c r="E3116" i="34"/>
  <c r="E921" i="34"/>
  <c r="E3084" i="34"/>
  <c r="E288" i="34"/>
  <c r="E1310" i="34"/>
  <c r="E1433" i="34"/>
  <c r="E1567" i="34"/>
  <c r="E673" i="34"/>
  <c r="E472" i="34"/>
  <c r="E1929" i="34"/>
  <c r="E2417" i="34"/>
  <c r="E1434" i="34"/>
  <c r="E829" i="34"/>
  <c r="E428" i="34"/>
  <c r="E799" i="34"/>
  <c r="E3036" i="34"/>
  <c r="E3570" i="34"/>
  <c r="E265" i="34"/>
  <c r="E1171" i="34"/>
  <c r="E2661" i="34"/>
  <c r="E3677" i="34"/>
  <c r="E1024" i="34"/>
  <c r="E3816" i="34"/>
  <c r="E477" i="34"/>
  <c r="E3916" i="34"/>
  <c r="E2696" i="34"/>
  <c r="F2696" i="34" s="1"/>
  <c r="J2696" i="34" s="1"/>
  <c r="E825" i="34"/>
  <c r="E75" i="34"/>
  <c r="E2106" i="34"/>
  <c r="E2527" i="34"/>
  <c r="E2650" i="34"/>
  <c r="E3681" i="34"/>
  <c r="E2371" i="34"/>
  <c r="E1395" i="34"/>
  <c r="E3426" i="34"/>
  <c r="E2545" i="34"/>
  <c r="E1040" i="34"/>
  <c r="E2641" i="34"/>
  <c r="E3954" i="34"/>
  <c r="E1748" i="34"/>
  <c r="E707" i="34"/>
  <c r="E3716" i="34"/>
  <c r="E190" i="34"/>
  <c r="E3498" i="34"/>
  <c r="E2219" i="34"/>
  <c r="E1638" i="34"/>
  <c r="E1655" i="34"/>
  <c r="E3292" i="34"/>
  <c r="E1299" i="34"/>
  <c r="E3166" i="34"/>
  <c r="E2264" i="34"/>
  <c r="E3930" i="34"/>
  <c r="E2340" i="34"/>
  <c r="E1484" i="34"/>
  <c r="E46" i="34"/>
  <c r="E3270" i="34"/>
  <c r="F3270" i="34" s="1"/>
  <c r="E1057" i="34"/>
  <c r="E3711" i="34"/>
  <c r="E1391" i="34"/>
  <c r="E2243" i="34"/>
  <c r="E1242" i="34"/>
  <c r="E751" i="34"/>
  <c r="E1830" i="34"/>
  <c r="E3802" i="34"/>
  <c r="E485" i="34"/>
  <c r="E1415" i="34"/>
  <c r="E1049" i="34"/>
  <c r="E3254" i="34"/>
  <c r="F3254" i="34" s="1"/>
  <c r="J3254" i="34" s="1"/>
  <c r="E1303" i="34"/>
  <c r="E2670" i="34"/>
  <c r="E1301" i="34"/>
  <c r="E833" i="34"/>
  <c r="E3184" i="34"/>
  <c r="E3998" i="34"/>
  <c r="E457" i="34"/>
  <c r="E1809" i="34"/>
  <c r="E364" i="34"/>
  <c r="E2911" i="34"/>
  <c r="E2664" i="34"/>
  <c r="E2713" i="34"/>
  <c r="E3385" i="34"/>
  <c r="E2706" i="34"/>
  <c r="E1911" i="34"/>
  <c r="E3705" i="34"/>
  <c r="E1148" i="34"/>
  <c r="E1251" i="34"/>
  <c r="E3539" i="34"/>
  <c r="E1457" i="34"/>
  <c r="E36" i="34"/>
  <c r="E2465" i="34"/>
  <c r="E1847" i="34"/>
  <c r="E785" i="34"/>
  <c r="E1140" i="34"/>
  <c r="E2600" i="34"/>
  <c r="E3507" i="34"/>
  <c r="E1515" i="34"/>
  <c r="E1130" i="34"/>
  <c r="E1007" i="34"/>
  <c r="E896" i="34"/>
  <c r="E2776" i="34"/>
  <c r="E3369" i="34"/>
  <c r="E2699" i="34"/>
  <c r="E3390" i="34"/>
  <c r="E1076" i="34"/>
  <c r="E3759" i="34"/>
  <c r="E163" i="34"/>
  <c r="E834" i="34"/>
  <c r="E454" i="34"/>
  <c r="E2174" i="34"/>
  <c r="E430" i="34"/>
  <c r="E3407" i="34"/>
  <c r="E2970" i="34"/>
  <c r="E2514" i="34"/>
  <c r="E759" i="34"/>
  <c r="E1406" i="34"/>
  <c r="E3002" i="34"/>
  <c r="E3299" i="34"/>
  <c r="F3299" i="34" s="1"/>
  <c r="G3298" i="34" s="1"/>
  <c r="E1874" i="34"/>
  <c r="E1807" i="34"/>
  <c r="E2710" i="34"/>
  <c r="E722" i="34"/>
  <c r="E542" i="34"/>
  <c r="E1754" i="34"/>
  <c r="E505" i="34"/>
  <c r="E1017" i="34"/>
  <c r="E846" i="34"/>
  <c r="E890" i="34"/>
  <c r="E1611" i="34"/>
  <c r="E2817" i="34"/>
  <c r="E2975" i="34"/>
  <c r="E2299" i="34"/>
  <c r="E2348" i="34"/>
  <c r="E3603" i="34"/>
  <c r="E2395" i="34"/>
  <c r="E433" i="34"/>
  <c r="E3183" i="34"/>
  <c r="F3183" i="34" s="1"/>
  <c r="J3183" i="34" s="1"/>
  <c r="E3303" i="34"/>
  <c r="F3303" i="34" s="1"/>
  <c r="J3303" i="34" s="1"/>
  <c r="E3787" i="34"/>
  <c r="E2166" i="34"/>
  <c r="E2034" i="34"/>
  <c r="E3569" i="34"/>
  <c r="E1762" i="34"/>
  <c r="E530" i="34"/>
  <c r="E3017" i="34"/>
  <c r="E2059" i="34"/>
  <c r="E2138" i="34"/>
  <c r="E1503" i="34"/>
  <c r="E976" i="34"/>
  <c r="E1725" i="34"/>
  <c r="E1699" i="34"/>
  <c r="E3776" i="34"/>
  <c r="E441" i="34"/>
  <c r="E1091" i="34"/>
  <c r="E917" i="34"/>
  <c r="E3224" i="34"/>
  <c r="E2673" i="34"/>
  <c r="E769" i="34"/>
  <c r="E1886" i="34"/>
  <c r="E1168" i="34"/>
  <c r="E2506" i="34"/>
  <c r="E555" i="34"/>
  <c r="E115" i="34"/>
  <c r="E985" i="34"/>
  <c r="E1175" i="34"/>
  <c r="E3164" i="34"/>
  <c r="E1238" i="34"/>
  <c r="E3545" i="34"/>
  <c r="E52" i="34"/>
  <c r="E2832" i="34"/>
  <c r="E893" i="34"/>
  <c r="E3324" i="34"/>
  <c r="E1253" i="34"/>
  <c r="E1989" i="34"/>
  <c r="E3714" i="34"/>
  <c r="E3642" i="34"/>
  <c r="E484" i="34"/>
  <c r="E1838" i="34"/>
  <c r="E3186" i="34"/>
  <c r="E1802" i="34"/>
  <c r="E1647" i="34"/>
  <c r="E1824" i="34"/>
  <c r="E1237" i="34"/>
  <c r="E1029" i="34"/>
  <c r="E1517" i="34"/>
  <c r="E1003" i="34"/>
  <c r="E1388" i="34"/>
  <c r="E2239" i="34"/>
  <c r="E259" i="34"/>
  <c r="E3388" i="34"/>
  <c r="E4048" i="34"/>
  <c r="E1033" i="34"/>
  <c r="E548" i="34"/>
  <c r="E2238" i="34"/>
  <c r="E741" i="34"/>
  <c r="E3070" i="34"/>
  <c r="E1417" i="34"/>
  <c r="E2510" i="34"/>
  <c r="E2725" i="34"/>
  <c r="E2012" i="34"/>
  <c r="E1954" i="34"/>
  <c r="E620" i="34"/>
  <c r="E1115" i="34"/>
  <c r="E2621" i="34"/>
  <c r="E3758" i="34"/>
  <c r="E3104" i="34"/>
  <c r="E2774" i="34"/>
  <c r="E1368" i="34"/>
  <c r="E1210" i="34"/>
  <c r="E2306" i="34"/>
  <c r="E3745" i="34"/>
  <c r="E137" i="34"/>
  <c r="E2491" i="34"/>
  <c r="E79" i="34"/>
  <c r="E743" i="34"/>
  <c r="E1969" i="34"/>
  <c r="E3483" i="34"/>
  <c r="E3793" i="34"/>
  <c r="E2233" i="34"/>
  <c r="E1549" i="34"/>
  <c r="E429" i="34"/>
  <c r="E2909" i="34"/>
  <c r="E326" i="34"/>
  <c r="E3544" i="34"/>
  <c r="E1011" i="34"/>
  <c r="E1352" i="34"/>
  <c r="E767" i="34"/>
  <c r="E2680" i="34"/>
  <c r="E3187" i="34"/>
  <c r="E296" i="34"/>
  <c r="E2074" i="34"/>
  <c r="E2884" i="34"/>
  <c r="E1987" i="34"/>
  <c r="E2667" i="34"/>
  <c r="E2023" i="34"/>
  <c r="E891" i="34"/>
  <c r="E2317" i="34"/>
  <c r="E3610" i="34"/>
  <c r="E153" i="34"/>
  <c r="E2957" i="34"/>
  <c r="E2394" i="34"/>
  <c r="E362" i="34"/>
  <c r="E1996" i="34"/>
  <c r="E1268" i="34"/>
  <c r="E2672" i="34"/>
  <c r="E2771" i="34"/>
  <c r="E1092" i="34"/>
  <c r="E600" i="34"/>
  <c r="E300" i="34"/>
  <c r="E3738" i="34"/>
  <c r="E2081" i="34"/>
  <c r="E3670" i="34"/>
  <c r="E2005" i="34"/>
  <c r="E1709" i="34"/>
  <c r="E2988" i="34"/>
  <c r="E3735" i="34"/>
  <c r="E638" i="34"/>
  <c r="E1217" i="34"/>
  <c r="E3893" i="34"/>
  <c r="E553" i="34"/>
  <c r="E3300" i="34"/>
  <c r="F3300" i="34" s="1"/>
  <c r="J3300" i="34" s="1"/>
  <c r="E1110" i="34"/>
  <c r="E699" i="34"/>
  <c r="E2161" i="34"/>
  <c r="E2923" i="34"/>
  <c r="E2423" i="34"/>
  <c r="E1051" i="34"/>
  <c r="E1644" i="34"/>
  <c r="E577" i="34"/>
  <c r="E2560" i="34"/>
  <c r="E3884" i="34"/>
  <c r="E426" i="34"/>
  <c r="E1764" i="34"/>
  <c r="E3808" i="34"/>
  <c r="E1349" i="34"/>
  <c r="E1653" i="34"/>
  <c r="E561" i="34"/>
  <c r="E3450" i="34"/>
  <c r="E330" i="34"/>
  <c r="E2790" i="34"/>
  <c r="E487" i="34"/>
  <c r="E3023" i="34"/>
  <c r="E3445" i="34"/>
  <c r="E1722" i="34"/>
  <c r="E1994" i="34"/>
  <c r="E1529" i="34"/>
  <c r="E562" i="34"/>
  <c r="E2324" i="34"/>
  <c r="E2859" i="34"/>
  <c r="E2004" i="34"/>
  <c r="E2617" i="34"/>
  <c r="E1436" i="34"/>
  <c r="E1279" i="34"/>
  <c r="E3585" i="34"/>
  <c r="E1223" i="34"/>
  <c r="E2146" i="34"/>
  <c r="E2741" i="34"/>
  <c r="E3069" i="34"/>
  <c r="E3576" i="34"/>
  <c r="E1041" i="34"/>
  <c r="E3353" i="34"/>
  <c r="E3981" i="34"/>
  <c r="E711" i="34"/>
  <c r="E161" i="34"/>
  <c r="E1220" i="34"/>
  <c r="E463" i="34"/>
  <c r="E3194" i="34"/>
  <c r="E1666" i="34"/>
  <c r="E1887" i="34"/>
  <c r="E520" i="34"/>
  <c r="E2820" i="34"/>
  <c r="E4043" i="34"/>
  <c r="E397" i="34"/>
  <c r="E2162" i="34"/>
  <c r="E3876" i="34"/>
  <c r="E2768" i="34"/>
  <c r="E348" i="34"/>
  <c r="E3408" i="34"/>
  <c r="E1836" i="34"/>
  <c r="E613" i="34"/>
  <c r="E1772" i="34"/>
  <c r="E51" i="34"/>
  <c r="E3465" i="34"/>
  <c r="E1801" i="34"/>
  <c r="E576" i="34"/>
  <c r="E728" i="34"/>
  <c r="E400" i="34"/>
  <c r="E1613" i="34"/>
  <c r="E1602" i="34"/>
  <c r="E387" i="34"/>
  <c r="E3731" i="34"/>
  <c r="E2255" i="34"/>
  <c r="E2777" i="34"/>
  <c r="E1614" i="34"/>
  <c r="E3784" i="34"/>
  <c r="E696" i="34"/>
  <c r="E1036" i="34"/>
  <c r="E3728" i="34"/>
  <c r="E2963" i="34"/>
  <c r="E929" i="34"/>
  <c r="E2557" i="34"/>
  <c r="E2497" i="34"/>
  <c r="E509" i="34"/>
  <c r="E253" i="34"/>
  <c r="E329" i="34"/>
  <c r="E1949" i="34"/>
  <c r="E2644" i="34"/>
  <c r="E3597" i="34"/>
  <c r="E746" i="34"/>
  <c r="E1901" i="34"/>
  <c r="E2912" i="34"/>
  <c r="E544" i="34"/>
  <c r="E3531" i="34"/>
  <c r="E150" i="34"/>
  <c r="E154" i="34"/>
  <c r="E1340" i="34"/>
  <c r="E2742" i="34"/>
  <c r="E2496" i="34"/>
  <c r="E3304" i="34"/>
  <c r="F3304" i="34" s="1"/>
  <c r="E408" i="34"/>
  <c r="E3772" i="34"/>
  <c r="E3472" i="34"/>
  <c r="E1105" i="34"/>
  <c r="E208" i="34"/>
  <c r="E83" i="34"/>
  <c r="E3169" i="34"/>
  <c r="E1580" i="34"/>
  <c r="E104" i="34"/>
  <c r="E1084" i="34"/>
  <c r="E2958" i="34"/>
  <c r="E1965" i="34"/>
  <c r="E3083" i="34"/>
  <c r="E337" i="34"/>
  <c r="E1514" i="34"/>
  <c r="E3283" i="34"/>
  <c r="F3283" i="34" s="1"/>
  <c r="J3283" i="34" s="1"/>
  <c r="E2143" i="34"/>
  <c r="E1654" i="34"/>
  <c r="E3019" i="34"/>
  <c r="E215" i="34"/>
  <c r="E3357" i="34"/>
  <c r="E578" i="34"/>
  <c r="E2466" i="34"/>
  <c r="E1761" i="34"/>
  <c r="E3428" i="34"/>
  <c r="E3907" i="34"/>
  <c r="E2981" i="34"/>
  <c r="E217" i="34"/>
  <c r="E2350" i="34"/>
  <c r="E3021" i="34"/>
  <c r="E1910" i="34"/>
  <c r="E2345" i="34"/>
  <c r="E2332" i="34"/>
  <c r="E572" i="34"/>
  <c r="E3161" i="34"/>
  <c r="E3280" i="34"/>
  <c r="E1404" i="34"/>
  <c r="E3228" i="34"/>
  <c r="E1606" i="34"/>
  <c r="E2277" i="34"/>
  <c r="E3215" i="34"/>
  <c r="F3215" i="34" s="1"/>
  <c r="J3215" i="34" s="1"/>
  <c r="E2707" i="34"/>
  <c r="E2877" i="34"/>
  <c r="E1494" i="34"/>
  <c r="E3692" i="34"/>
  <c r="E810" i="34"/>
  <c r="E2694" i="34"/>
  <c r="E2178" i="34"/>
  <c r="E709" i="34"/>
  <c r="E1398" i="34"/>
  <c r="E1735" i="34"/>
  <c r="E143" i="34"/>
  <c r="E3697" i="34"/>
  <c r="E815" i="34"/>
  <c r="E3529" i="34"/>
  <c r="E2804" i="34"/>
  <c r="E1916" i="34"/>
  <c r="E2433" i="34"/>
  <c r="E3394" i="34"/>
  <c r="E2328" i="34"/>
  <c r="E2200" i="34"/>
  <c r="E1439" i="34"/>
  <c r="E2029" i="34"/>
  <c r="E2110" i="34"/>
  <c r="E204" i="34"/>
  <c r="E3924" i="34"/>
  <c r="E1154" i="34"/>
  <c r="E188" i="34"/>
  <c r="E1832" i="34"/>
  <c r="E2727" i="34"/>
  <c r="E3144" i="34"/>
  <c r="E3813" i="34"/>
  <c r="E3927" i="34"/>
  <c r="E1777" i="34"/>
  <c r="E3814" i="34"/>
  <c r="E2097" i="34"/>
  <c r="E2086" i="34"/>
  <c r="E229" i="34"/>
  <c r="E792" i="34"/>
  <c r="E2274" i="34"/>
  <c r="E2962" i="34"/>
  <c r="E1686" i="34"/>
  <c r="E3702" i="34"/>
  <c r="E3613" i="34"/>
  <c r="E3942" i="34"/>
  <c r="E3405" i="34"/>
  <c r="E3549" i="34"/>
  <c r="E1755" i="34"/>
  <c r="E2521" i="34"/>
  <c r="E2071" i="34"/>
  <c r="E2792" i="34"/>
  <c r="E1639" i="34"/>
  <c r="E2431" i="34"/>
  <c r="E3000" i="34"/>
  <c r="E3665" i="34"/>
  <c r="E1008" i="34"/>
  <c r="E74" i="34"/>
  <c r="E304" i="34"/>
  <c r="E1577" i="34"/>
  <c r="E1421" i="34"/>
  <c r="E3550" i="34"/>
  <c r="E243" i="34"/>
  <c r="E1489" i="34"/>
  <c r="E2815" i="34"/>
  <c r="E1491" i="34"/>
  <c r="E3747" i="34"/>
  <c r="E3591" i="34"/>
  <c r="E2675" i="34"/>
  <c r="E2572" i="34"/>
  <c r="E182" i="34"/>
  <c r="E3006" i="34"/>
  <c r="E2449" i="34"/>
  <c r="E451" i="34"/>
  <c r="E2785" i="34"/>
  <c r="E1881" i="34"/>
  <c r="E3460" i="34"/>
  <c r="E2520" i="34"/>
  <c r="E1852" i="34"/>
  <c r="E501" i="34"/>
  <c r="E865" i="34"/>
  <c r="E805" i="34"/>
  <c r="E2784" i="34"/>
  <c r="E3064" i="34"/>
  <c r="E2055" i="34"/>
  <c r="E2479" i="34"/>
  <c r="E3038" i="34"/>
  <c r="E3779" i="34"/>
  <c r="E2067" i="34"/>
  <c r="E3983" i="34"/>
  <c r="E1162" i="34"/>
  <c r="E2816" i="34"/>
  <c r="E2052" i="34"/>
  <c r="E2261" i="34"/>
  <c r="E1125" i="34"/>
  <c r="E1331" i="34"/>
  <c r="E4031" i="34"/>
  <c r="E1311" i="34"/>
  <c r="E2258" i="34"/>
  <c r="E3094" i="34"/>
  <c r="E2746" i="34"/>
  <c r="E1429" i="34"/>
  <c r="E2873" i="34"/>
  <c r="E2042" i="34"/>
  <c r="E2432" i="34"/>
  <c r="E2337" i="34"/>
  <c r="E1865" i="34"/>
  <c r="E2308" i="34"/>
  <c r="E2176" i="34"/>
  <c r="E3595" i="34"/>
  <c r="E922" i="34"/>
  <c r="E1085" i="34"/>
  <c r="E827" i="34"/>
  <c r="E3845" i="34"/>
  <c r="E128" i="34"/>
  <c r="E3475" i="34"/>
  <c r="E2966" i="34"/>
  <c r="E669" i="34"/>
  <c r="E1328" i="34"/>
  <c r="E2145" i="34"/>
  <c r="E455" i="34"/>
  <c r="E3823" i="34"/>
  <c r="E3214" i="34"/>
  <c r="F3214" i="34" s="1"/>
  <c r="J3214" i="34" s="1"/>
  <c r="E2637" i="34"/>
  <c r="E2947" i="34"/>
  <c r="E3409" i="34"/>
  <c r="E1690" i="34"/>
  <c r="E1978" i="34"/>
  <c r="E2803" i="34"/>
  <c r="E2826" i="34"/>
  <c r="E2010" i="34"/>
  <c r="E908" i="34"/>
  <c r="E3200" i="34"/>
  <c r="F3200" i="34" s="1"/>
  <c r="E626" i="34"/>
  <c r="E3374" i="34"/>
  <c r="E2643" i="34"/>
  <c r="F2643" i="34" s="1"/>
  <c r="G2642" i="34" s="1"/>
  <c r="K2642" i="34" s="1"/>
  <c r="E1132" i="34"/>
  <c r="E2493" i="34"/>
  <c r="E588" i="34"/>
  <c r="E3622" i="34"/>
  <c r="E3114" i="34"/>
  <c r="E3232" i="34"/>
  <c r="E797" i="34"/>
  <c r="E3145" i="34"/>
  <c r="E1909" i="34"/>
  <c r="E2723" i="34"/>
  <c r="E668" i="34"/>
  <c r="E798" i="34"/>
  <c r="E2292" i="34"/>
  <c r="E1792" i="34"/>
  <c r="E1431" i="34"/>
  <c r="E1372" i="34"/>
  <c r="E388" i="34"/>
  <c r="E2498" i="34"/>
  <c r="E2906" i="34"/>
  <c r="E3863" i="34"/>
  <c r="E1968" i="34"/>
  <c r="E1420" i="34"/>
  <c r="E2043" i="34"/>
  <c r="E1218" i="34"/>
  <c r="E1719" i="34"/>
  <c r="E3836" i="34"/>
  <c r="E2524" i="34"/>
  <c r="F2524" i="34" s="1"/>
  <c r="J2524" i="34" s="1"/>
  <c r="E1685" i="34"/>
  <c r="E570" i="34"/>
  <c r="E3649" i="34"/>
  <c r="E1981" i="34"/>
  <c r="E579" i="34"/>
  <c r="E984" i="34"/>
  <c r="E3797" i="34"/>
  <c r="E2451" i="34"/>
  <c r="E1633" i="34"/>
  <c r="E3120" i="34"/>
  <c r="E394" i="34"/>
  <c r="E2835" i="34"/>
  <c r="E1632" i="34"/>
  <c r="E687" i="34"/>
  <c r="E3715" i="34"/>
  <c r="E3433" i="34"/>
  <c r="E2659" i="34"/>
  <c r="E2919" i="34"/>
  <c r="E1662" i="34"/>
  <c r="E1335" i="34"/>
  <c r="E1846" i="34"/>
  <c r="E1659" i="34"/>
  <c r="E2487" i="34"/>
  <c r="E2548" i="34"/>
  <c r="E1184" i="34"/>
  <c r="E2549" i="34"/>
  <c r="E198" i="34"/>
  <c r="E3653" i="34"/>
  <c r="E4014" i="34"/>
  <c r="E2615" i="34"/>
  <c r="E1839" i="34"/>
  <c r="E706" i="34"/>
  <c r="E563" i="34"/>
  <c r="E59" i="34"/>
  <c r="E3713" i="34"/>
  <c r="E103" i="34"/>
  <c r="E1173" i="34"/>
  <c r="E174" i="34"/>
  <c r="E1505" i="34"/>
  <c r="E1616" i="34"/>
  <c r="E1474" i="34"/>
  <c r="E3726" i="34"/>
  <c r="E737" i="34"/>
  <c r="E3532" i="34"/>
  <c r="E3673" i="34"/>
  <c r="E1900" i="34"/>
  <c r="E2246" i="34"/>
  <c r="E344" i="34"/>
  <c r="E3525" i="34"/>
  <c r="E2941" i="34"/>
  <c r="E1094" i="34"/>
  <c r="E3236" i="34"/>
  <c r="E9" i="34"/>
  <c r="E657" i="34"/>
  <c r="E3547" i="34"/>
  <c r="E3721" i="34"/>
  <c r="E1333" i="34"/>
  <c r="E989" i="34"/>
  <c r="E1780" i="34"/>
  <c r="E597" i="34"/>
  <c r="E3635" i="34"/>
  <c r="E2654" i="34"/>
  <c r="E3933" i="34"/>
  <c r="E627" i="34"/>
  <c r="E2473" i="34"/>
  <c r="E494" i="34"/>
  <c r="E3737" i="34"/>
  <c r="E585" i="34"/>
  <c r="E2472" i="34"/>
  <c r="E256" i="34"/>
  <c r="E3830" i="34"/>
  <c r="E528" i="34"/>
  <c r="E3875" i="34"/>
  <c r="E1988" i="34"/>
  <c r="E3896" i="34"/>
  <c r="E2111" i="34"/>
  <c r="E740" i="34"/>
  <c r="E975" i="34"/>
  <c r="E1495" i="34"/>
  <c r="E3660" i="34"/>
  <c r="E292" i="34"/>
  <c r="E1538" i="34"/>
  <c r="E2609" i="34"/>
  <c r="E1636" i="34"/>
  <c r="E1891" i="34"/>
  <c r="E480" i="34"/>
  <c r="E318" i="34"/>
  <c r="E65" i="34"/>
  <c r="E1687" i="34"/>
  <c r="E2450" i="34"/>
  <c r="E1450" i="34"/>
  <c r="E3487" i="34"/>
  <c r="E3756" i="34"/>
  <c r="E911" i="34"/>
  <c r="E437" i="34"/>
  <c r="E3199" i="34"/>
  <c r="F3199" i="34" s="1"/>
  <c r="E1452" i="34"/>
  <c r="E2455" i="34"/>
  <c r="E2123" i="34"/>
  <c r="E2285" i="34"/>
  <c r="E3742" i="34"/>
  <c r="E3937" i="34"/>
  <c r="E3838" i="34"/>
  <c r="E1174" i="34"/>
  <c r="E571" i="34"/>
  <c r="E1508" i="34"/>
  <c r="E1663" i="34"/>
  <c r="E1293" i="34"/>
  <c r="E3936" i="34"/>
  <c r="E1101" i="34"/>
  <c r="E2805" i="34"/>
  <c r="E2098" i="34"/>
  <c r="E1863" i="34"/>
  <c r="E27" i="34"/>
  <c r="E3578" i="34"/>
  <c r="E3859" i="34"/>
  <c r="E438" i="34"/>
  <c r="E1903" i="34"/>
  <c r="E1313" i="34"/>
  <c r="E1581" i="34"/>
  <c r="E2018" i="34"/>
  <c r="E2718" i="34"/>
  <c r="E4008" i="34"/>
  <c r="E1671" i="34"/>
  <c r="E3189" i="34"/>
  <c r="E1751" i="34"/>
  <c r="E403" i="34"/>
  <c r="E3804" i="34"/>
  <c r="E1782" i="34"/>
  <c r="E3664" i="34"/>
  <c r="E995" i="34"/>
  <c r="E1619" i="34"/>
  <c r="E3704" i="34"/>
  <c r="E4010" i="34"/>
  <c r="E642" i="34"/>
  <c r="E29" i="34"/>
  <c r="E886" i="34"/>
  <c r="E2985" i="34"/>
  <c r="E1208" i="34"/>
  <c r="E1758" i="34"/>
  <c r="E1828" i="34"/>
  <c r="E1163" i="34"/>
  <c r="E3832" i="34"/>
  <c r="E4023" i="34"/>
  <c r="E2326" i="34"/>
  <c r="E3504" i="34"/>
  <c r="E2857" i="34"/>
  <c r="E1806" i="34"/>
  <c r="E1658" i="34"/>
  <c r="E1048" i="34"/>
  <c r="E3389" i="34"/>
  <c r="E3440" i="34"/>
  <c r="E837" i="34"/>
  <c r="E2499" i="34"/>
  <c r="E1816" i="34"/>
  <c r="E660" i="34"/>
  <c r="E4017" i="34"/>
  <c r="E3682" i="34"/>
  <c r="E3567" i="34"/>
  <c r="E3359" i="34"/>
  <c r="E514" i="34"/>
  <c r="E2429" i="34"/>
  <c r="E2747" i="34"/>
  <c r="E3443" i="34"/>
  <c r="E3338" i="34"/>
  <c r="E42" i="34"/>
  <c r="E1565" i="34"/>
  <c r="E2310" i="34"/>
  <c r="E3801" i="34"/>
  <c r="E333" i="34"/>
  <c r="E401" i="34"/>
  <c r="E3263" i="34"/>
  <c r="E1560" i="34"/>
  <c r="E23" i="34"/>
  <c r="E3055" i="34"/>
  <c r="E3582" i="34"/>
  <c r="E3339" i="34"/>
  <c r="E2505" i="34"/>
  <c r="E3868" i="34"/>
  <c r="E2612" i="34"/>
  <c r="E2382" i="34"/>
  <c r="E3646" i="34"/>
  <c r="E2319" i="34"/>
  <c r="E244" i="34"/>
  <c r="E1443" i="34"/>
  <c r="E10" i="34"/>
  <c r="E2438" i="34"/>
  <c r="E876" i="34"/>
  <c r="E1338" i="34"/>
  <c r="E999" i="34"/>
  <c r="E1691" i="34"/>
  <c r="E1318" i="34"/>
  <c r="E2872" i="34"/>
  <c r="E1073" i="34"/>
  <c r="E3915" i="34"/>
  <c r="E2245" i="34"/>
  <c r="E3376" i="34"/>
  <c r="E3590" i="34"/>
  <c r="E2779" i="34"/>
  <c r="E2281" i="34"/>
  <c r="E3384" i="34"/>
  <c r="E2535" i="34"/>
  <c r="E2199" i="34"/>
  <c r="E1224" i="34"/>
  <c r="E502" i="34"/>
  <c r="E1531" i="34"/>
  <c r="E2536" i="34"/>
  <c r="E1463" i="34"/>
  <c r="E3564" i="34"/>
  <c r="E497" i="34"/>
  <c r="E2251" i="34"/>
  <c r="E2118" i="34"/>
  <c r="E98" i="34"/>
  <c r="E223" i="34"/>
  <c r="E1410" i="34"/>
  <c r="E1304" i="34"/>
  <c r="E2843" i="34"/>
  <c r="E187" i="34"/>
  <c r="E3288" i="34"/>
  <c r="E786" i="34"/>
  <c r="E559" i="34"/>
  <c r="E2986" i="34"/>
  <c r="E3317" i="34"/>
  <c r="F3317" i="34" s="1"/>
  <c r="E2743" i="34"/>
  <c r="E3444" i="34"/>
  <c r="E647" i="34"/>
  <c r="E3925" i="34"/>
  <c r="E3157" i="34"/>
  <c r="E173" i="34"/>
  <c r="E2671" i="34"/>
  <c r="E278" i="34"/>
  <c r="E110" i="34"/>
  <c r="E703" i="34"/>
  <c r="E2127" i="34"/>
  <c r="E988" i="34"/>
  <c r="E2984" i="34"/>
  <c r="E3669" i="34"/>
  <c r="E1153" i="34"/>
  <c r="E4016" i="34"/>
  <c r="E2129" i="34"/>
  <c r="E552" i="34"/>
  <c r="E3956" i="34"/>
  <c r="E3961" i="34"/>
  <c r="E871" i="34"/>
  <c r="E2989" i="34"/>
  <c r="E2971" i="34"/>
  <c r="E2230" i="34"/>
  <c r="E287" i="34"/>
  <c r="E3725" i="34"/>
  <c r="E2682" i="34"/>
  <c r="E2045" i="34"/>
  <c r="E1760" i="34"/>
  <c r="E2730" i="34"/>
  <c r="E1576" i="34"/>
  <c r="E3795" i="34"/>
  <c r="E3364" i="34"/>
  <c r="E1984" i="34"/>
  <c r="E450" i="34"/>
  <c r="E3841" i="34"/>
  <c r="E3834" i="34"/>
  <c r="E3248" i="34"/>
  <c r="E321" i="34"/>
  <c r="E3503" i="34"/>
  <c r="E1958" i="34"/>
  <c r="E2729" i="34"/>
  <c r="E1776" i="34"/>
  <c r="E777" i="34"/>
  <c r="E1629" i="34"/>
  <c r="E3062" i="34"/>
  <c r="E1700" i="34"/>
  <c r="E1555" i="34"/>
  <c r="E2222" i="34"/>
  <c r="E1250" i="34"/>
  <c r="E2646" i="34"/>
  <c r="E2347" i="34"/>
  <c r="E3680" i="34"/>
  <c r="E3291" i="34"/>
  <c r="E2298" i="34"/>
  <c r="E3608" i="34"/>
  <c r="E663" i="34"/>
  <c r="E460" i="34"/>
  <c r="E1781" i="34"/>
  <c r="E3770" i="34"/>
  <c r="E1185" i="34"/>
  <c r="E3913" i="34"/>
  <c r="E1804" i="34"/>
  <c r="E3040" i="34"/>
  <c r="E879" i="34"/>
  <c r="E3479" i="34"/>
  <c r="E507" i="34"/>
  <c r="E1922" i="34"/>
  <c r="E114" i="34"/>
  <c r="E974" i="34"/>
  <c r="E4033" i="34"/>
  <c r="E3878" i="34"/>
  <c r="E3335" i="34"/>
  <c r="F3335" i="34" s="1"/>
  <c r="F3336" i="34" s="1"/>
  <c r="G3336" i="34" s="1"/>
  <c r="H3336" i="34" s="1"/>
  <c r="E3932" i="34"/>
  <c r="E1693" i="34"/>
  <c r="E3261" i="34"/>
  <c r="F3261" i="34" s="1"/>
  <c r="J3261" i="34" s="1"/>
  <c r="E2100" i="34"/>
  <c r="E3856" i="34"/>
  <c r="E2940" i="34"/>
  <c r="E2849" i="34"/>
  <c r="E2150" i="34"/>
  <c r="E2823" i="34"/>
  <c r="E2528" i="34"/>
  <c r="E2833" i="34"/>
  <c r="E729" i="34"/>
  <c r="E1009" i="34"/>
  <c r="E1715" i="34"/>
  <c r="E1584" i="34"/>
  <c r="E1134" i="34"/>
  <c r="E94" i="34"/>
  <c r="E60" i="34"/>
  <c r="E1597" i="34"/>
  <c r="E3029" i="34"/>
  <c r="E248" i="34"/>
  <c r="E2154" i="34"/>
  <c r="E1078" i="34"/>
  <c r="E2121" i="34"/>
  <c r="E962" i="34"/>
  <c r="E567" i="34"/>
  <c r="E3541" i="34"/>
  <c r="E3415" i="34"/>
  <c r="E1357" i="34"/>
  <c r="E942" i="34"/>
  <c r="E1745" i="34"/>
  <c r="E309" i="34"/>
  <c r="E3633" i="34"/>
  <c r="E953" i="34"/>
  <c r="E780" i="34"/>
  <c r="E230" i="34"/>
  <c r="E1386" i="34"/>
  <c r="E1380" i="34"/>
  <c r="E1718" i="34"/>
  <c r="E738" i="34"/>
  <c r="E3013" i="34"/>
  <c r="E1731" i="34"/>
  <c r="E4027" i="34"/>
  <c r="E2368" i="34"/>
  <c r="E1610" i="34"/>
  <c r="E1898" i="34"/>
  <c r="E1966" i="34"/>
  <c r="E228" i="34"/>
  <c r="E2687" i="34"/>
  <c r="E2468" i="34"/>
  <c r="E904" i="34"/>
  <c r="E2343" i="34"/>
  <c r="E1789" i="34"/>
  <c r="E2158" i="34"/>
  <c r="E1717" i="34"/>
  <c r="E1262" i="34"/>
  <c r="E912" i="34"/>
  <c r="E2625" i="34"/>
  <c r="E3744" i="34"/>
  <c r="E2590" i="34"/>
  <c r="E490" i="34"/>
  <c r="E3684" i="34"/>
  <c r="E3130" i="34"/>
  <c r="E3181" i="34"/>
  <c r="E1022" i="34"/>
  <c r="E870" i="34"/>
  <c r="E3514" i="34"/>
  <c r="E2435" i="34"/>
  <c r="E842" i="34"/>
  <c r="E2930" i="34"/>
  <c r="E710" i="34"/>
  <c r="E1128" i="34"/>
  <c r="E2760" i="34"/>
  <c r="E3464" i="34"/>
  <c r="E2249" i="34"/>
  <c r="E2232" i="34"/>
  <c r="E1562" i="34"/>
  <c r="E3639" i="34"/>
  <c r="E804" i="34"/>
  <c r="E3860" i="34"/>
  <c r="E2194" i="34"/>
  <c r="E802" i="34"/>
  <c r="E2796" i="34"/>
  <c r="E3788" i="34"/>
  <c r="E305" i="34"/>
  <c r="E1509" i="34"/>
  <c r="E2235" i="34"/>
  <c r="E3190" i="34"/>
  <c r="E685" i="34"/>
  <c r="E111" i="34"/>
  <c r="E38" i="34"/>
  <c r="E2142" i="34"/>
  <c r="E1866" i="34"/>
  <c r="E3921" i="34"/>
  <c r="E1634" i="34"/>
  <c r="E2139" i="34"/>
  <c r="E1226" i="34"/>
  <c r="E3658" i="34"/>
  <c r="E584" i="34"/>
  <c r="E2513" i="34"/>
  <c r="E1355" i="34"/>
  <c r="E1360" i="34"/>
  <c r="E1337" i="34"/>
  <c r="E2459" i="34"/>
  <c r="E1405" i="34"/>
  <c r="E3326" i="34"/>
  <c r="E1884" i="34"/>
  <c r="E2932" i="34"/>
  <c r="E3276" i="34"/>
  <c r="E3027" i="34"/>
  <c r="E2509" i="34"/>
  <c r="E1485" i="34"/>
  <c r="E273" i="34"/>
  <c r="E1710" i="34"/>
  <c r="E2188" i="34"/>
  <c r="E3419" i="34"/>
  <c r="E2321" i="34"/>
  <c r="E3314" i="34"/>
  <c r="F3314" i="34" s="1"/>
  <c r="J3314" i="34" s="1"/>
  <c r="E1844" i="34"/>
  <c r="E3379" i="34"/>
  <c r="E1471" i="34"/>
  <c r="E332" i="34"/>
  <c r="E30" i="34"/>
  <c r="E820" i="34"/>
  <c r="E205" i="34"/>
  <c r="E3789" i="34"/>
  <c r="E2385" i="34"/>
  <c r="E3451" i="34"/>
  <c r="E367" i="34"/>
  <c r="E245" i="34"/>
  <c r="E3631" i="34"/>
  <c r="E3791" i="34"/>
  <c r="E1117" i="34"/>
  <c r="E3007" i="34"/>
  <c r="E3425" i="34"/>
  <c r="E48" i="34"/>
  <c r="E43" i="34"/>
  <c r="E1232" i="34"/>
  <c r="E1817" i="34"/>
  <c r="E3515" i="34"/>
  <c r="E1375" i="34"/>
  <c r="E2918" i="34"/>
  <c r="E500" i="34"/>
  <c r="E986" i="34"/>
  <c r="E2876" i="34"/>
  <c r="E923" i="34"/>
  <c r="E3675" i="34"/>
  <c r="E2284" i="34"/>
  <c r="E291" i="34"/>
  <c r="E1177" i="34"/>
  <c r="E3997" i="34"/>
  <c r="E3847" i="34"/>
  <c r="E404" i="34"/>
  <c r="E2443" i="34"/>
  <c r="E3033" i="34"/>
  <c r="E1425" i="34"/>
  <c r="E3311" i="34"/>
  <c r="E2716" i="34"/>
  <c r="E469" i="34"/>
  <c r="E3004" i="34"/>
  <c r="E885" i="34"/>
  <c r="E2994" i="34"/>
  <c r="E3310" i="34"/>
  <c r="E2864" i="34"/>
  <c r="E1803" i="34"/>
  <c r="E3289" i="34"/>
  <c r="E2095" i="34"/>
  <c r="E1107" i="34"/>
  <c r="E4037" i="34"/>
  <c r="E2084" i="34"/>
  <c r="E670" i="34"/>
  <c r="E1045" i="34"/>
  <c r="E2276" i="34"/>
  <c r="E3410" i="34"/>
  <c r="E3594" i="34"/>
  <c r="E1598" i="34"/>
  <c r="E1825" i="34"/>
  <c r="E3895" i="34"/>
  <c r="E3430" i="34"/>
  <c r="E2751" i="34"/>
  <c r="E598" i="34"/>
  <c r="E2564" i="34"/>
  <c r="E2865" i="34"/>
  <c r="E2705" i="34"/>
  <c r="E3691" i="34"/>
  <c r="E1642" i="34"/>
  <c r="E1967" i="34"/>
  <c r="E2478" i="34"/>
  <c r="E1795" i="34"/>
  <c r="E340" i="34"/>
  <c r="E1937" i="34"/>
  <c r="E263" i="34"/>
  <c r="E1627" i="34"/>
  <c r="E2999" i="34"/>
  <c r="E3984" i="34"/>
  <c r="E1771" i="34"/>
  <c r="E3965" i="34"/>
  <c r="E91" i="34"/>
  <c r="E2189" i="34"/>
  <c r="E3042" i="34"/>
  <c r="E1027" i="34"/>
  <c r="E510" i="34"/>
  <c r="E2632" i="34"/>
  <c r="E3015" i="34"/>
  <c r="E1964" i="34"/>
  <c r="E1053" i="34"/>
  <c r="E2445" i="34"/>
  <c r="E3122" i="34"/>
  <c r="E951" i="34"/>
  <c r="E1612" i="34"/>
  <c r="E3309" i="34"/>
  <c r="E3620" i="34"/>
  <c r="E3980" i="34"/>
  <c r="E1030" i="34"/>
  <c r="E2172" i="34"/>
  <c r="E2983" i="34"/>
  <c r="E2203" i="34"/>
  <c r="E1890" i="34"/>
  <c r="E1444" i="34"/>
  <c r="E1083" i="34"/>
  <c r="E3963" i="34"/>
  <c r="E2241" i="34"/>
  <c r="E3493" i="34"/>
  <c r="E89" i="34"/>
  <c r="E725" i="34"/>
  <c r="E3958" i="34"/>
  <c r="E3953" i="34"/>
  <c r="E1199" i="34"/>
  <c r="E901" i="34"/>
  <c r="E3" i="34"/>
  <c r="F3" i="34" s="1"/>
  <c r="J3" i="34" s="1"/>
  <c r="E3180" i="34"/>
  <c r="E2894" i="34"/>
  <c r="E892" i="34"/>
  <c r="E3041" i="34"/>
  <c r="E2471" i="34"/>
  <c r="E881" i="34"/>
  <c r="E2882" i="34"/>
  <c r="E3073" i="34"/>
  <c r="E651" i="34"/>
  <c r="E1797" i="34"/>
  <c r="E2439" i="34"/>
  <c r="E47" i="34"/>
  <c r="E3223" i="34"/>
  <c r="E2829" i="34"/>
  <c r="E3905" i="34"/>
  <c r="E1276" i="34"/>
  <c r="E3016" i="34"/>
  <c r="E1378" i="34"/>
  <c r="E1740" i="34"/>
  <c r="E3118" i="34"/>
  <c r="E860" i="34"/>
  <c r="E3031" i="34"/>
  <c r="E443" i="34"/>
  <c r="E618" i="34"/>
  <c r="E3269" i="34"/>
  <c r="F3269" i="34" s="1"/>
  <c r="J3269" i="34" s="1"/>
  <c r="E2170" i="34"/>
  <c r="E525" i="34"/>
  <c r="E1373" i="34"/>
  <c r="E2334" i="34"/>
  <c r="E3404" i="34"/>
  <c r="E2764" i="34"/>
  <c r="E2547" i="34"/>
  <c r="E2049" i="34"/>
  <c r="E3689" i="34"/>
  <c r="E2901" i="34"/>
  <c r="E3890" i="34"/>
  <c r="E1982" i="34"/>
  <c r="E850" i="34"/>
  <c r="E3258" i="34"/>
  <c r="E3985" i="34"/>
  <c r="E368" i="34"/>
  <c r="E2945" i="34"/>
  <c r="E2201" i="34"/>
  <c r="E2974" i="34"/>
  <c r="E2734" i="34"/>
  <c r="E1813" i="34"/>
  <c r="E2889" i="34"/>
  <c r="E2434" i="34"/>
  <c r="E3126" i="34"/>
  <c r="E3663" i="34"/>
  <c r="E1287" i="34"/>
  <c r="E3332" i="34"/>
  <c r="F3332" i="34" s="1"/>
  <c r="J3332" i="34" s="1"/>
  <c r="E1979" i="34"/>
  <c r="E913" i="34"/>
  <c r="E1540" i="34"/>
  <c r="E357" i="34"/>
  <c r="E3518" i="34"/>
  <c r="E1344" i="34"/>
  <c r="E3625" i="34"/>
  <c r="E918" i="34"/>
  <c r="E2990" i="34"/>
  <c r="E2336" i="34"/>
  <c r="E1047" i="34"/>
  <c r="E1142" i="34"/>
  <c r="E250" i="34"/>
  <c r="E3462" i="34"/>
  <c r="E845" i="34"/>
  <c r="E551" i="34"/>
  <c r="E1259" i="34"/>
  <c r="E1269" i="34"/>
  <c r="E1948" i="34"/>
  <c r="E3988" i="34"/>
  <c r="E19" i="34"/>
  <c r="E1161" i="34"/>
  <c r="E1419" i="34"/>
  <c r="E2405" i="34"/>
  <c r="E3741" i="34"/>
  <c r="E1906" i="34"/>
  <c r="E716" i="34"/>
  <c r="E3165" i="34"/>
  <c r="E2540" i="34"/>
  <c r="E2221" i="34"/>
  <c r="E63" i="34"/>
  <c r="E2842" i="34"/>
  <c r="E2575" i="34"/>
  <c r="E2858" i="34"/>
  <c r="E61" i="34"/>
  <c r="E2695" i="34"/>
  <c r="E2058" i="34"/>
  <c r="E3090" i="34"/>
  <c r="E3039" i="34"/>
  <c r="E591" i="34"/>
  <c r="E1381" i="34"/>
  <c r="E1321" i="34"/>
  <c r="E4044" i="34"/>
  <c r="E623" i="34"/>
  <c r="E444" i="34"/>
  <c r="E718" i="34"/>
  <c r="E2608" i="34"/>
  <c r="E2196" i="34"/>
  <c r="E3556" i="34"/>
  <c r="E611" i="34"/>
  <c r="E2982" i="34"/>
  <c r="E311" i="34"/>
  <c r="E2149" i="34"/>
  <c r="E1476" i="34"/>
  <c r="E1536" i="34"/>
  <c r="E924" i="34"/>
  <c r="E1697" i="34"/>
  <c r="E241" i="34"/>
  <c r="E933" i="34"/>
  <c r="E1525" i="34"/>
  <c r="E1721" i="34"/>
  <c r="E1194" i="34"/>
  <c r="E2356" i="34"/>
  <c r="E269" i="34"/>
  <c r="E811" i="34"/>
  <c r="E2827" i="34"/>
  <c r="E1329" i="34"/>
  <c r="E590" i="34"/>
  <c r="E3076" i="34"/>
  <c r="E3485" i="34"/>
  <c r="E3509" i="34"/>
  <c r="E1376" i="34"/>
  <c r="E3093" i="34"/>
  <c r="E2913" i="34"/>
  <c r="E1648" i="34"/>
  <c r="E992" i="34"/>
  <c r="E3051" i="34"/>
  <c r="E2033" i="34"/>
  <c r="E2183" i="34"/>
  <c r="E3212" i="34"/>
  <c r="F3212" i="34" s="1"/>
  <c r="G3211" i="34" s="1"/>
  <c r="E1206" i="34"/>
  <c r="E2585" i="34"/>
  <c r="E1451" i="34"/>
  <c r="E909" i="34"/>
  <c r="E2072" i="34"/>
  <c r="E3707" i="34"/>
  <c r="E2054" i="34"/>
  <c r="E1763" i="34"/>
  <c r="E701" i="34"/>
  <c r="E3615" i="34"/>
  <c r="E351" i="34"/>
  <c r="E3136" i="34"/>
  <c r="E2799" i="34"/>
  <c r="E106" i="34"/>
  <c r="E2934" i="34"/>
  <c r="E1043" i="34"/>
  <c r="E3362" i="34"/>
  <c r="E863" i="34"/>
  <c r="E3077" i="34"/>
  <c r="E1468" i="34"/>
  <c r="E2623" i="34"/>
  <c r="E2993" i="34"/>
  <c r="E2956" i="34"/>
  <c r="E3319" i="34"/>
  <c r="F3319" i="34" s="1"/>
  <c r="E2227" i="34"/>
  <c r="E965" i="34"/>
  <c r="E3874" i="34"/>
  <c r="E156" i="34"/>
  <c r="E264" i="34"/>
  <c r="E1747" i="34"/>
  <c r="E3274" i="34"/>
  <c r="F3274" i="34" s="1"/>
  <c r="E3478" i="34"/>
  <c r="E2744" i="34"/>
  <c r="E2614" i="34"/>
  <c r="E3456" i="34"/>
  <c r="E1788" i="34"/>
  <c r="E2268" i="34"/>
  <c r="E1857" i="34"/>
  <c r="E2313" i="34"/>
  <c r="E1548" i="34"/>
  <c r="E2863" i="34"/>
  <c r="E1492" i="34"/>
  <c r="E813" i="34"/>
  <c r="E861" i="34"/>
  <c r="E594" i="34"/>
  <c r="E1231" i="34"/>
  <c r="E2647" i="34"/>
  <c r="E1430" i="34"/>
  <c r="E199" i="34"/>
  <c r="E193" i="34"/>
  <c r="E3235" i="34"/>
  <c r="E1282" i="34"/>
  <c r="E646" i="34"/>
  <c r="E1075" i="34"/>
  <c r="E621" i="34"/>
  <c r="E1135" i="34"/>
  <c r="E3848" i="34"/>
  <c r="E3158" i="34"/>
  <c r="E2610" i="34"/>
  <c r="E3818" i="34"/>
  <c r="E2834" i="34"/>
  <c r="E235" i="34"/>
  <c r="E3063" i="34"/>
  <c r="E1941" i="34"/>
  <c r="E3140" i="34"/>
  <c r="E1826" i="34"/>
  <c r="E3325" i="34"/>
  <c r="E389" i="34"/>
  <c r="E2689" i="34"/>
  <c r="E1626" i="34"/>
  <c r="E488" i="34"/>
  <c r="E3217" i="34"/>
  <c r="E617" i="34"/>
  <c r="E3777" i="34"/>
  <c r="E605" i="34"/>
  <c r="E3743" i="34"/>
  <c r="E2561" i="34"/>
  <c r="E2681" i="34"/>
  <c r="E2053" i="34"/>
  <c r="E795" i="34"/>
  <c r="E2578" i="34"/>
  <c r="E1713" i="34"/>
  <c r="E1261" i="34"/>
  <c r="E2349" i="34"/>
  <c r="E790" i="34"/>
  <c r="E2922" i="34"/>
  <c r="E3193" i="34"/>
  <c r="E3131" i="34"/>
  <c r="E3996" i="34"/>
  <c r="E2761" i="34"/>
  <c r="E1688" i="34"/>
  <c r="E1228" i="34"/>
  <c r="E251" i="34"/>
  <c r="E3828" i="34"/>
  <c r="E2676" i="34"/>
  <c r="E2624" i="34"/>
  <c r="E789" i="34"/>
  <c r="E2056" i="34"/>
  <c r="E315" i="34"/>
  <c r="E1214" i="34"/>
  <c r="E3865" i="34"/>
  <c r="E2703" i="34"/>
  <c r="E2488" i="34"/>
  <c r="E791" i="34"/>
  <c r="E1582" i="34"/>
  <c r="E1504" i="34"/>
  <c r="E3995" i="34"/>
  <c r="E950" i="34"/>
  <c r="E100" i="34"/>
  <c r="E592" i="34"/>
  <c r="E1271" i="34"/>
  <c r="E55" i="34"/>
  <c r="E822" i="34"/>
  <c r="E3441" i="34"/>
  <c r="E1506" i="34"/>
  <c r="E2339" i="34"/>
  <c r="E1294" i="34"/>
  <c r="E2917" i="34"/>
  <c r="E3949" i="34"/>
  <c r="E2411" i="34"/>
  <c r="E14" i="34"/>
  <c r="E3260" i="34"/>
  <c r="F3260" i="34" s="1"/>
  <c r="J3260" i="34" s="1"/>
  <c r="E3072" i="34"/>
  <c r="E1169" i="34"/>
  <c r="E414" i="34"/>
  <c r="E2365" i="34"/>
  <c r="E3005" i="34"/>
  <c r="E1512" i="34"/>
  <c r="E3417" i="34"/>
  <c r="E2330" i="34"/>
  <c r="E809" i="34"/>
  <c r="E1062" i="34"/>
  <c r="E461" i="34"/>
  <c r="E910" i="34"/>
  <c r="E3881" i="34"/>
  <c r="E1456" i="34"/>
  <c r="E2087" i="34"/>
  <c r="E1257" i="34"/>
  <c r="E1096" i="34"/>
  <c r="E1943" i="34"/>
  <c r="E2749" i="34"/>
  <c r="E1566" i="34"/>
  <c r="E616" i="34"/>
  <c r="E3229" i="34"/>
  <c r="E3719" i="34"/>
  <c r="E2553" i="34"/>
  <c r="E261" i="34"/>
  <c r="E3467" i="34"/>
  <c r="E2236" i="34"/>
  <c r="E3168" i="34"/>
  <c r="E179" i="34"/>
  <c r="E1447" i="34"/>
  <c r="E2965" i="34"/>
  <c r="E54" i="34"/>
  <c r="E2690" i="34"/>
  <c r="E1682" i="34"/>
  <c r="E3081" i="34"/>
  <c r="E3502" i="34"/>
  <c r="E299" i="34"/>
  <c r="E1523" i="34"/>
  <c r="E925" i="34"/>
  <c r="E1319" i="34"/>
  <c r="E3512" i="34"/>
  <c r="E1798" i="34"/>
  <c r="E2234" i="34"/>
  <c r="E1727" i="34"/>
  <c r="E2541" i="34"/>
  <c r="E3255" i="34"/>
  <c r="F3255" i="34" s="1"/>
  <c r="J3255" i="34" s="1"/>
  <c r="E639" i="34"/>
  <c r="E1032" i="34"/>
  <c r="E2383" i="34"/>
  <c r="E1416" i="34"/>
  <c r="E3521" i="34"/>
  <c r="E3344" i="34"/>
  <c r="E391" i="34"/>
  <c r="E283" i="34"/>
  <c r="E1158" i="34"/>
  <c r="E2225" i="34"/>
  <c r="E1805" i="34"/>
  <c r="E1401" i="34"/>
  <c r="E1020" i="34"/>
  <c r="E3127" i="34"/>
  <c r="E170" i="34"/>
  <c r="E1198" i="34"/>
  <c r="E1016" i="34"/>
  <c r="E1314" i="34"/>
  <c r="E2856" i="34"/>
  <c r="E3345" i="34"/>
  <c r="E78" i="34"/>
  <c r="E474" i="34"/>
  <c r="E914" i="34"/>
  <c r="E295" i="34"/>
  <c r="E97" i="34"/>
  <c r="E77" i="34"/>
  <c r="E2529" i="34"/>
  <c r="E3414" i="34"/>
  <c r="E2862" i="34"/>
  <c r="E3278" i="34"/>
  <c r="E3297" i="34"/>
  <c r="F3297" i="34" s="1"/>
  <c r="J3297" i="34" s="1"/>
  <c r="E1418" i="34"/>
  <c r="E2396" i="34"/>
  <c r="E3174" i="34"/>
  <c r="E2372" i="34"/>
  <c r="E476" i="34"/>
  <c r="E625" i="34"/>
  <c r="E1785" i="34"/>
  <c r="E1592" i="34"/>
  <c r="E2080" i="34"/>
  <c r="E874" i="34"/>
  <c r="E3604" i="34"/>
  <c r="E2935" i="34"/>
  <c r="E887" i="34"/>
  <c r="E1510" i="34"/>
  <c r="E742" i="34"/>
  <c r="E2260" i="34"/>
  <c r="E1974" i="34"/>
  <c r="E1985" i="34"/>
  <c r="E2428" i="34"/>
  <c r="E1295" i="34"/>
  <c r="E1423" i="34"/>
  <c r="E614" i="34"/>
  <c r="E3068" i="34"/>
  <c r="E7" i="34"/>
  <c r="E1770" i="34"/>
  <c r="E3609" i="34"/>
  <c r="E2905" i="34"/>
  <c r="E3356" i="34"/>
  <c r="E3598" i="34"/>
  <c r="E1879" i="34"/>
  <c r="E1316" i="34"/>
  <c r="E2753" i="34"/>
  <c r="E524" i="34"/>
  <c r="E3044" i="34"/>
  <c r="E1630" i="34"/>
  <c r="E3945" i="34"/>
  <c r="E2290" i="34"/>
  <c r="E2301" i="34"/>
  <c r="E1907" i="34"/>
  <c r="E603" i="34"/>
  <c r="E1448" i="34"/>
  <c r="E1191" i="34"/>
  <c r="E339" i="34"/>
  <c r="E1384" i="34"/>
  <c r="E3757" i="34"/>
  <c r="E3805" i="34"/>
  <c r="E3423" i="34"/>
  <c r="E2936" i="34"/>
  <c r="E2763" i="34"/>
  <c r="E593" i="34"/>
  <c r="E3751" i="34"/>
  <c r="E1402" i="34"/>
  <c r="E39" i="34"/>
  <c r="E1667" i="34"/>
  <c r="E2032" i="34"/>
  <c r="E3644" i="34"/>
  <c r="E1347" i="34"/>
  <c r="E2853" i="34"/>
  <c r="E1437" i="34"/>
  <c r="E3641" i="34"/>
  <c r="E3510" i="34"/>
  <c r="E2291" i="34"/>
  <c r="E1596" i="34"/>
  <c r="E1000" i="34"/>
  <c r="E3589" i="34"/>
  <c r="E2346" i="34"/>
  <c r="E181" i="34"/>
  <c r="E2342" i="34"/>
  <c r="E2802" i="34"/>
  <c r="E862" i="34"/>
  <c r="E105" i="34"/>
  <c r="E1336" i="34"/>
  <c r="E157" i="34"/>
  <c r="E1100" i="34"/>
  <c r="E2134" i="34"/>
  <c r="E2180" i="34"/>
  <c r="E2507" i="34"/>
  <c r="E3929" i="34"/>
  <c r="E3209" i="34"/>
  <c r="F3209" i="34" s="1"/>
  <c r="J3209" i="34" s="1"/>
  <c r="E3273" i="34"/>
  <c r="F3273" i="34" s="1"/>
  <c r="G3273" i="34" s="1"/>
  <c r="E69" i="34"/>
  <c r="E3370" i="34"/>
  <c r="E2155" i="34"/>
  <c r="E1971" i="34"/>
  <c r="E350" i="34"/>
  <c r="E2204" i="34"/>
  <c r="E2279" i="34"/>
  <c r="E3279" i="34"/>
  <c r="F3279" i="34" s="1"/>
  <c r="J3279" i="34" s="1"/>
  <c r="E2797" i="34"/>
  <c r="E2242" i="34"/>
  <c r="E1377" i="34"/>
  <c r="E3367" i="34"/>
  <c r="E3528" i="34"/>
  <c r="E2108" i="34"/>
  <c r="E2147" i="34"/>
  <c r="E888" i="34"/>
  <c r="E380" i="34"/>
  <c r="E203" i="34"/>
  <c r="E3435" i="34"/>
  <c r="E2702" i="34"/>
  <c r="E1924" i="34"/>
  <c r="E3492" i="34"/>
  <c r="E3524" i="34"/>
  <c r="E1608" i="34"/>
  <c r="E3993" i="34"/>
  <c r="E3313" i="34"/>
  <c r="E689" i="34"/>
  <c r="E3315" i="34"/>
  <c r="F3315" i="34" s="1"/>
  <c r="J3315" i="34" s="1"/>
  <c r="E1646" i="34"/>
  <c r="E3176" i="34"/>
  <c r="E3629" i="34"/>
  <c r="E2253" i="34"/>
  <c r="E2679" i="34"/>
  <c r="E1018" i="34"/>
  <c r="E3574" i="34"/>
  <c r="E1849" i="34"/>
  <c r="E3819" i="34"/>
  <c r="E1240" i="34"/>
  <c r="E1650" i="34"/>
  <c r="E3659" i="34"/>
  <c r="E382" i="34"/>
  <c r="E3207" i="34"/>
  <c r="F3207" i="34" s="1"/>
  <c r="J3207" i="34" s="1"/>
  <c r="E1213" i="34"/>
  <c r="E3110" i="34"/>
  <c r="E148" i="34"/>
  <c r="E3934" i="34"/>
  <c r="E383" i="34"/>
  <c r="E2732" i="34"/>
  <c r="E1575" i="34"/>
  <c r="E2207" i="34"/>
  <c r="E285" i="34"/>
  <c r="E3640" i="34"/>
  <c r="E1052" i="34"/>
  <c r="E568" i="34"/>
  <c r="E2425" i="34"/>
  <c r="E977" i="34"/>
  <c r="E3469" i="34"/>
  <c r="E1403" i="34"/>
  <c r="E2822" i="34"/>
  <c r="E981" i="34"/>
  <c r="E4018" i="34"/>
  <c r="E1546" i="34"/>
  <c r="E231" i="34"/>
  <c r="E1409" i="34"/>
  <c r="E1962" i="34"/>
  <c r="E1794" i="34"/>
  <c r="E2581" i="34"/>
  <c r="E499" i="34"/>
  <c r="E453" i="34"/>
  <c r="E1298" i="34"/>
  <c r="E3050" i="34"/>
  <c r="E492" i="34"/>
  <c r="E1055" i="34"/>
  <c r="E1469" i="34"/>
  <c r="E3037" i="34"/>
  <c r="E3206" i="34"/>
  <c r="F3206" i="34" s="1"/>
  <c r="G3206" i="34" s="1"/>
  <c r="I3206" i="34" s="1"/>
  <c r="E1186" i="34"/>
  <c r="E2791" i="34"/>
  <c r="E744" i="34"/>
  <c r="E1526" i="34"/>
  <c r="E1936" i="34"/>
  <c r="E409" i="34"/>
  <c r="E3668" i="34"/>
  <c r="E522" i="34"/>
  <c r="E1720" i="34"/>
  <c r="E2887" i="34"/>
  <c r="E3011" i="34"/>
  <c r="E2814" i="34"/>
  <c r="E1729" i="34"/>
  <c r="E1412" i="34"/>
  <c r="E719" i="34"/>
  <c r="E1172" i="34"/>
  <c r="E2073" i="34"/>
  <c r="E3513" i="34"/>
  <c r="E3222" i="34"/>
  <c r="E343" i="34"/>
  <c r="E35" i="34"/>
  <c r="E2296" i="34"/>
  <c r="E2512" i="34"/>
  <c r="E2270" i="34"/>
  <c r="E851" i="34"/>
  <c r="E1931" i="34"/>
  <c r="E1746" i="34"/>
  <c r="E967" i="34"/>
  <c r="E2250" i="34"/>
  <c r="E1861" i="34"/>
  <c r="E3424" i="34"/>
  <c r="E1724" i="34"/>
  <c r="E3365" i="34"/>
  <c r="E2141" i="34"/>
  <c r="E310" i="34"/>
  <c r="E533" i="34"/>
  <c r="E234" i="34"/>
  <c r="E963" i="34"/>
  <c r="E3994" i="34"/>
  <c r="E843" i="34"/>
  <c r="E3065" i="34"/>
  <c r="E1079" i="34"/>
  <c r="E1392" i="34"/>
  <c r="E1854" i="34"/>
  <c r="E1225" i="34"/>
  <c r="E2444" i="34"/>
  <c r="E3546" i="34"/>
  <c r="E919" i="34"/>
  <c r="E1848" i="34"/>
  <c r="E721" i="34"/>
  <c r="E1254" i="34"/>
  <c r="E3593" i="34"/>
  <c r="E526" i="34"/>
  <c r="E3108" i="34"/>
  <c r="E4011" i="34"/>
  <c r="E2469" i="34"/>
  <c r="E3035" i="34"/>
  <c r="E587" i="34"/>
  <c r="E3138" i="34"/>
  <c r="E855" i="34"/>
  <c r="E324" i="34"/>
  <c r="E3903" i="34"/>
  <c r="E2721" i="34"/>
  <c r="E2571" i="34"/>
  <c r="E270" i="34"/>
  <c r="E681" i="34"/>
  <c r="E3624" i="34"/>
  <c r="E1407" i="34"/>
  <c r="E2972" i="34"/>
  <c r="E355" i="34"/>
  <c r="E3599" i="34"/>
  <c r="E2117" i="34"/>
  <c r="E76" i="34"/>
  <c r="E2300" i="34"/>
  <c r="E138" i="34"/>
  <c r="E2003" i="34"/>
  <c r="E381" i="34"/>
  <c r="E3964" i="34"/>
  <c r="E178" i="34"/>
  <c r="E3686" i="34"/>
  <c r="E3014" i="34"/>
  <c r="E211" i="34"/>
  <c r="E1369" i="34"/>
  <c r="E3538" i="34"/>
  <c r="E1205" i="34"/>
  <c r="E2304" i="34"/>
  <c r="E112" i="34"/>
  <c r="E1385" i="34"/>
  <c r="E2692" i="34"/>
  <c r="E1791" i="34"/>
  <c r="E1106" i="34"/>
  <c r="E2240" i="34"/>
  <c r="J3256" i="34"/>
  <c r="J3316" i="34"/>
  <c r="J3298" i="34"/>
  <c r="J3200" i="34"/>
  <c r="G3199" i="34"/>
  <c r="K3199" i="34" s="1"/>
  <c r="J3199" i="34"/>
  <c r="F3318" i="34"/>
  <c r="J3318" i="34" s="1"/>
  <c r="G3316" i="34"/>
  <c r="I3316" i="34" s="1"/>
  <c r="J3212" i="34"/>
  <c r="E608" i="34"/>
  <c r="E730" i="34"/>
  <c r="E2026" i="34"/>
  <c r="E749" i="34"/>
  <c r="E2979" i="34"/>
  <c r="E352" i="34"/>
  <c r="E2265" i="34"/>
  <c r="E2987" i="34"/>
  <c r="E2177" i="34"/>
  <c r="E2420" i="34"/>
  <c r="E3960" i="34"/>
  <c r="E3768" i="34"/>
  <c r="E1696" i="34"/>
  <c r="E297" i="34"/>
  <c r="E3760" i="34"/>
  <c r="E2422" i="34"/>
  <c r="E2501" i="34"/>
  <c r="E2811" i="34"/>
  <c r="E1054" i="34"/>
  <c r="E3208" i="34"/>
  <c r="F3208" i="34" s="1"/>
  <c r="J3208" i="34" s="1"/>
  <c r="E200" i="34"/>
  <c r="E2165" i="34"/>
  <c r="E2946" i="34"/>
  <c r="E1912" i="34"/>
  <c r="E2370" i="34"/>
  <c r="E610" i="34"/>
  <c r="E3712" i="34"/>
  <c r="E3655" i="34"/>
  <c r="E734" i="34"/>
  <c r="E439" i="34"/>
  <c r="E3499" i="34"/>
  <c r="E2663" i="34"/>
  <c r="E4019" i="34"/>
  <c r="E1952" i="34"/>
  <c r="E582" i="34"/>
  <c r="E11" i="34"/>
  <c r="E280" i="34"/>
  <c r="E1189" i="34"/>
  <c r="E2283" i="34"/>
  <c r="E1511" i="34"/>
  <c r="E3221" i="34"/>
  <c r="F3221" i="34" s="1"/>
  <c r="J3221" i="34" s="1"/>
  <c r="E1736" i="34"/>
  <c r="E412" i="34"/>
  <c r="E3990" i="34"/>
  <c r="E3397" i="34"/>
  <c r="E3259" i="34"/>
  <c r="F3259" i="34" s="1"/>
  <c r="J3259" i="34" s="1"/>
  <c r="E1880" i="34"/>
  <c r="E88" i="34"/>
  <c r="E714" i="34"/>
  <c r="E1064" i="34"/>
  <c r="E547" i="34"/>
  <c r="E2297" i="34"/>
  <c r="E227" i="34"/>
  <c r="E1908" i="34"/>
  <c r="E2907" i="34"/>
  <c r="E2341" i="34"/>
  <c r="E3320" i="34"/>
  <c r="E801" i="34"/>
  <c r="E899" i="34"/>
  <c r="E2563" i="34"/>
  <c r="E165" i="34"/>
  <c r="E2263" i="34"/>
  <c r="E406" i="34"/>
  <c r="E2192" i="34"/>
  <c r="E2546" i="34"/>
  <c r="E920" i="34"/>
  <c r="E3782" i="34"/>
  <c r="E506" i="34"/>
  <c r="E1738" i="34"/>
  <c r="E1283" i="34"/>
  <c r="E1940" i="34"/>
  <c r="E1411" i="34"/>
  <c r="E1859" i="34"/>
  <c r="E949" i="34"/>
  <c r="E212" i="34"/>
  <c r="E954" i="34"/>
  <c r="E4013" i="34"/>
  <c r="E3363" i="34"/>
  <c r="E2519" i="34"/>
  <c r="E2115" i="34"/>
  <c r="E2951" i="34"/>
  <c r="E375" i="34"/>
  <c r="E3835" i="34"/>
  <c r="E2329" i="34"/>
  <c r="E3225" i="34"/>
  <c r="F3225" i="34" s="1"/>
  <c r="J3225" i="34" s="1"/>
  <c r="E2574" i="34"/>
  <c r="E135" i="34"/>
  <c r="E1059" i="34"/>
  <c r="E2028" i="34"/>
  <c r="E972" i="34"/>
  <c r="E3535" i="34"/>
  <c r="E2708" i="34"/>
  <c r="E2494" i="34"/>
  <c r="E169" i="34"/>
  <c r="E2480" i="34"/>
  <c r="E1694" i="34"/>
  <c r="E717" i="34"/>
  <c r="E4046" i="34"/>
  <c r="E1202" i="34"/>
  <c r="E2359" i="34"/>
  <c r="E1933" i="34"/>
  <c r="E1986" i="34"/>
  <c r="E3799" i="34"/>
  <c r="E1095" i="34"/>
  <c r="E3786" i="34"/>
  <c r="E2353" i="34"/>
  <c r="E2278" i="34"/>
  <c r="E817" i="34"/>
  <c r="E3918" i="34"/>
  <c r="E2596" i="34"/>
  <c r="E1939" i="34"/>
  <c r="E279" i="34"/>
  <c r="E2237" i="34"/>
  <c r="E956" i="34"/>
  <c r="E328" i="34"/>
  <c r="E3873" i="34"/>
  <c r="E1123" i="34"/>
  <c r="E1673" i="34"/>
  <c r="E1500" i="34"/>
  <c r="E3833" i="34"/>
  <c r="E186" i="34"/>
  <c r="E214" i="34"/>
  <c r="E3821" i="34"/>
  <c r="E1843" i="34"/>
  <c r="E672" i="34"/>
  <c r="E1834" i="34"/>
  <c r="E662" i="34"/>
  <c r="E3754" i="34"/>
  <c r="E589" i="34"/>
  <c r="E1664" i="34"/>
  <c r="E966" i="34"/>
  <c r="E448" i="34"/>
  <c r="E3247" i="34"/>
  <c r="E3360" i="34"/>
  <c r="E3579" i="34"/>
  <c r="E2088" i="34"/>
  <c r="E140" i="34"/>
  <c r="E2592" i="34"/>
  <c r="E565" i="34"/>
  <c r="E2384" i="34"/>
  <c r="E3926" i="34"/>
  <c r="E3626" i="34"/>
  <c r="E3198" i="34"/>
  <c r="F3198" i="34" s="1"/>
  <c r="G3198" i="34" s="1"/>
  <c r="E2798" i="34"/>
  <c r="E814" i="34"/>
  <c r="E1187" i="34"/>
  <c r="E306" i="34"/>
  <c r="E2091" i="34"/>
  <c r="E1959" i="34"/>
  <c r="E4034" i="34"/>
  <c r="E87" i="34"/>
  <c r="E1551" i="34"/>
  <c r="E3511" i="34"/>
  <c r="E3001" i="34"/>
  <c r="E1393" i="34"/>
  <c r="E276" i="34"/>
  <c r="E2186" i="34"/>
  <c r="E139" i="34"/>
  <c r="E1477" i="34"/>
  <c r="E20" i="34"/>
  <c r="E123" i="34"/>
  <c r="E2719" i="34"/>
  <c r="E1674" i="34"/>
  <c r="E1796" i="34"/>
  <c r="E1573" i="34"/>
  <c r="E3775" i="34"/>
  <c r="E2418" i="34"/>
  <c r="E3393" i="34"/>
  <c r="E2807" i="34"/>
  <c r="E2103" i="34"/>
  <c r="E1366" i="34"/>
  <c r="E684" i="34"/>
  <c r="E160" i="34"/>
  <c r="E2128" i="34"/>
  <c r="E2606" i="34"/>
  <c r="E2684" i="34"/>
  <c r="E486" i="34"/>
  <c r="E3596" i="34"/>
  <c r="E4022" i="34"/>
  <c r="E125" i="34"/>
  <c r="E240" i="34"/>
  <c r="E3872" i="34"/>
  <c r="E1640" i="34"/>
  <c r="E2344" i="34"/>
  <c r="E3447" i="34"/>
  <c r="E109" i="34"/>
  <c r="E1572" i="34"/>
  <c r="E2517" i="34"/>
  <c r="E1875" i="34"/>
  <c r="E34" i="34"/>
  <c r="E3402" i="34"/>
  <c r="E3628" i="34"/>
  <c r="E693" i="34"/>
  <c r="E549" i="34"/>
  <c r="E1400" i="34"/>
  <c r="E1704" i="34"/>
  <c r="E2929" i="34"/>
  <c r="E2403" i="34"/>
  <c r="E1600" i="34"/>
  <c r="E2024" i="34"/>
  <c r="E2668" i="34"/>
  <c r="E3354" i="34"/>
  <c r="E782" i="34"/>
  <c r="E266" i="34"/>
  <c r="E2991" i="34"/>
  <c r="E4042" i="34"/>
  <c r="E1176" i="34"/>
  <c r="E1300" i="34"/>
  <c r="E1554" i="34"/>
  <c r="E3534" i="34"/>
  <c r="E1121" i="34"/>
  <c r="E655" i="34"/>
  <c r="E3977" i="34"/>
  <c r="E3571" i="34"/>
  <c r="E1467" i="34"/>
  <c r="E575" i="34"/>
  <c r="E1255" i="34"/>
  <c r="E1835" i="34"/>
  <c r="E3146" i="34"/>
  <c r="E159" i="34"/>
  <c r="E369" i="34"/>
  <c r="E242" i="34"/>
  <c r="E788" i="34"/>
  <c r="E464" i="34"/>
  <c r="E3553" i="34"/>
  <c r="E882" i="34"/>
  <c r="E3086" i="34"/>
  <c r="E2220" i="34"/>
  <c r="E419" i="34"/>
  <c r="E686" i="34"/>
  <c r="E2757" i="34"/>
  <c r="E702" i="34"/>
  <c r="E1708" i="34"/>
  <c r="E146" i="34"/>
  <c r="E3308" i="34"/>
  <c r="E1280" i="34"/>
  <c r="E2360" i="34"/>
  <c r="E3448" i="34"/>
  <c r="E2579" i="34"/>
  <c r="E2216" i="34"/>
  <c r="E3105" i="34"/>
  <c r="E905" i="34"/>
  <c r="E1587" i="34"/>
  <c r="E2638" i="34"/>
  <c r="E2795" i="34"/>
  <c r="E2489" i="34"/>
  <c r="E3346" i="34"/>
  <c r="E8" i="34"/>
  <c r="E3025" i="34"/>
  <c r="E145" i="34"/>
  <c r="E928" i="34"/>
  <c r="E237" i="34"/>
  <c r="E239" i="34"/>
  <c r="E1856" i="34"/>
  <c r="E2714" i="34"/>
  <c r="E1050" i="34"/>
  <c r="E3392" i="34"/>
  <c r="E537" i="34"/>
  <c r="E1552" i="34"/>
  <c r="E3245" i="34"/>
  <c r="E2363" i="34"/>
  <c r="E3403" i="34"/>
  <c r="E3817" i="34"/>
  <c r="E2437" i="34"/>
  <c r="E3917" i="34"/>
  <c r="E3381" i="34"/>
  <c r="E1677" i="34"/>
  <c r="E1483" i="34"/>
  <c r="E983" i="34"/>
  <c r="E3811" i="34"/>
  <c r="E1371" i="34"/>
  <c r="E298" i="34"/>
  <c r="E3307" i="34"/>
  <c r="F3307" i="34" s="1"/>
  <c r="J3307" i="34" s="1"/>
  <c r="E2467" i="34"/>
  <c r="E345" i="34"/>
  <c r="E539" i="34"/>
  <c r="E3442" i="34"/>
  <c r="E1553" i="34"/>
  <c r="E1387" i="34"/>
  <c r="E3543" i="34"/>
  <c r="E3327" i="34"/>
  <c r="E2398" i="34"/>
  <c r="E3305" i="34"/>
  <c r="F3305" i="34" s="1"/>
  <c r="J3305" i="34" s="1"/>
  <c r="E1147" i="34"/>
  <c r="E119" i="34"/>
  <c r="E2794" i="34"/>
  <c r="E1545" i="34"/>
  <c r="E4001" i="34"/>
  <c r="E1868" i="34"/>
  <c r="E1069" i="34"/>
  <c r="E1656" i="34"/>
  <c r="E838" i="34"/>
  <c r="E2762" i="34"/>
  <c r="E1146" i="34"/>
  <c r="E1061" i="34"/>
  <c r="E1615" i="34"/>
  <c r="E2656" i="34"/>
  <c r="E3067" i="34"/>
  <c r="E1749" i="34"/>
  <c r="E1920" i="34"/>
  <c r="E2508" i="34"/>
  <c r="E1520" i="34"/>
  <c r="E2248" i="34"/>
  <c r="E1141" i="34"/>
  <c r="E934" i="34"/>
  <c r="E3226" i="34"/>
  <c r="E2206" i="34"/>
  <c r="E1305" i="34"/>
  <c r="E1080" i="34"/>
  <c r="E3494" i="34"/>
  <c r="E1351" i="34"/>
  <c r="E1829" i="34"/>
  <c r="E1365" i="34"/>
  <c r="E3132" i="34"/>
  <c r="E1730" i="34"/>
  <c r="E3286" i="34"/>
  <c r="F3286" i="34" s="1"/>
  <c r="J3286" i="34" s="1"/>
  <c r="E819" i="34"/>
  <c r="E2652" i="34"/>
  <c r="E2904" i="34"/>
  <c r="E3032" i="34"/>
  <c r="E2314" i="34"/>
  <c r="E2895" i="34"/>
  <c r="E2063" i="34"/>
  <c r="E1607" i="34"/>
  <c r="E3252" i="34"/>
  <c r="E3290" i="34"/>
  <c r="E1390" i="34"/>
  <c r="E1462" i="34"/>
  <c r="E4029" i="34"/>
  <c r="E2495" i="34"/>
  <c r="E3351" i="34"/>
  <c r="E3178" i="34"/>
  <c r="E2819" i="34"/>
  <c r="E2737" i="34"/>
  <c r="E763" i="34"/>
  <c r="E2544" i="34"/>
  <c r="E3605" i="34"/>
  <c r="E1983" i="34"/>
  <c r="E677" i="34"/>
  <c r="E2515" i="34"/>
  <c r="E1527" i="34"/>
  <c r="E3111" i="34"/>
  <c r="E745" i="34"/>
  <c r="E1307" i="34"/>
  <c r="E3852" i="34"/>
  <c r="E1915" i="34"/>
  <c r="E1379" i="34"/>
  <c r="E1998" i="34"/>
  <c r="E2125" i="34"/>
  <c r="E2910" i="34"/>
  <c r="E641" i="34"/>
  <c r="E473" i="34"/>
  <c r="E784" i="34"/>
  <c r="E3557" i="34"/>
  <c r="E554" i="34"/>
  <c r="E1586" i="34"/>
  <c r="E2636" i="34"/>
  <c r="E2269" i="34"/>
  <c r="E2357" i="34"/>
  <c r="E1739" i="34"/>
  <c r="E3246" i="34"/>
  <c r="E1241" i="34"/>
  <c r="E73" i="34"/>
  <c r="E2327" i="34"/>
  <c r="E2133" i="34"/>
  <c r="E772" i="34"/>
  <c r="E1675" i="34"/>
  <c r="E399" i="34"/>
  <c r="E1737" i="34"/>
  <c r="E3527" i="34"/>
  <c r="E189" i="34"/>
  <c r="E1103" i="34"/>
  <c r="E2651" i="34"/>
  <c r="E3466" i="34"/>
  <c r="E2079" i="34"/>
  <c r="E2464" i="34"/>
  <c r="E2964" i="34"/>
  <c r="E2130" i="34"/>
  <c r="E1166" i="34"/>
  <c r="E3220" i="34"/>
  <c r="E1637" i="34"/>
  <c r="E3372" i="34"/>
  <c r="E990" i="34"/>
  <c r="E858" i="34"/>
  <c r="E40" i="34"/>
  <c r="E1814" i="34"/>
  <c r="E779" i="34"/>
  <c r="E2430" i="34"/>
  <c r="E3561" i="34"/>
  <c r="E601" i="34"/>
  <c r="E1601" i="34"/>
  <c r="E1350" i="34"/>
  <c r="E370" i="34"/>
  <c r="E209" i="34"/>
  <c r="E2782" i="34"/>
  <c r="E2778" i="34"/>
  <c r="E3733" i="34"/>
  <c r="E750" i="34"/>
  <c r="E2390" i="34"/>
  <c r="E3337" i="34"/>
  <c r="E1678" i="34"/>
  <c r="E4045" i="34"/>
  <c r="E3411" i="34"/>
  <c r="E1334" i="34"/>
  <c r="E1539" i="34"/>
  <c r="E1143" i="34"/>
  <c r="E132" i="34"/>
  <c r="E180" i="34"/>
  <c r="E1812" i="34"/>
  <c r="E342" i="34"/>
  <c r="E3399" i="34"/>
  <c r="E1759" i="34"/>
  <c r="E1465" i="34"/>
  <c r="E1019" i="34"/>
  <c r="E679" i="34"/>
  <c r="E15" i="34"/>
  <c r="E2601" i="34"/>
  <c r="E3242" i="34"/>
  <c r="E1620" i="34"/>
  <c r="E2697" i="34"/>
  <c r="F2697" i="34" s="1"/>
  <c r="E2738" i="34"/>
  <c r="E2399" i="34"/>
  <c r="E2908" i="34"/>
  <c r="E3455" i="34"/>
  <c r="E3243" i="34"/>
  <c r="E1603" i="34"/>
  <c r="E961" i="34"/>
  <c r="E629" i="34"/>
  <c r="E1464" i="34"/>
  <c r="E612" i="34"/>
  <c r="E980" i="34"/>
  <c r="E1522" i="34"/>
  <c r="E536" i="34"/>
  <c r="E3866" i="34"/>
  <c r="E3361" i="34"/>
  <c r="E4025" i="34"/>
  <c r="E195" i="34"/>
  <c r="E2475" i="34"/>
  <c r="E1481" i="34"/>
  <c r="E3710" i="34"/>
  <c r="E3732" i="34"/>
  <c r="E3129" i="34"/>
  <c r="E1397" i="34"/>
  <c r="E37" i="34"/>
  <c r="E2152" i="34"/>
  <c r="E1058" i="34"/>
  <c r="E674" i="34"/>
  <c r="E1267" i="34"/>
  <c r="E3047" i="34"/>
  <c r="E3678" i="34"/>
  <c r="E366" i="34"/>
  <c r="E1641" i="34"/>
  <c r="E493" i="34"/>
  <c r="E3877" i="34"/>
  <c r="E2810" i="34"/>
  <c r="E2075" i="34"/>
  <c r="E376" i="34"/>
  <c r="E665" i="34"/>
  <c r="E2164" i="34"/>
  <c r="E1991" i="34"/>
  <c r="E3413" i="34"/>
  <c r="E2588" i="34"/>
  <c r="E2879" i="34"/>
  <c r="E1114" i="34"/>
  <c r="E2595" i="34"/>
  <c r="E3471" i="34"/>
  <c r="E508" i="34"/>
  <c r="E2175" i="34"/>
  <c r="E393" i="34"/>
  <c r="E2442" i="34"/>
  <c r="E2406" i="34"/>
  <c r="E1645" i="34"/>
  <c r="E1113" i="34"/>
  <c r="E2273" i="34"/>
  <c r="E3987" i="34"/>
  <c r="E3951" i="34"/>
  <c r="E1741" i="34"/>
  <c r="E418" i="34"/>
  <c r="E496" i="34"/>
  <c r="E3267" i="34"/>
  <c r="E314" i="34"/>
  <c r="E733" i="34"/>
  <c r="E3785" i="34"/>
  <c r="E184" i="34"/>
  <c r="E3085" i="34"/>
  <c r="E53" i="34"/>
  <c r="E4052" i="34"/>
  <c r="E3075" i="34"/>
  <c r="E1547" i="34"/>
  <c r="E1216" i="34"/>
  <c r="E1585" i="34"/>
  <c r="E1327" i="34"/>
  <c r="E482" i="34"/>
  <c r="E1164" i="34"/>
  <c r="E2924" i="34"/>
  <c r="E880" i="34"/>
  <c r="E747" i="34"/>
  <c r="E2354" i="34"/>
  <c r="E1938" i="34"/>
  <c r="E3395" i="34"/>
  <c r="E2539" i="34"/>
  <c r="E254" i="34"/>
  <c r="E2996" i="34"/>
  <c r="E1895" i="34"/>
  <c r="E471" i="34"/>
  <c r="E816" i="34"/>
  <c r="E3883" i="34"/>
  <c r="E2020" i="34"/>
  <c r="E1071" i="34"/>
  <c r="E3412" i="34"/>
  <c r="E2866" i="34"/>
  <c r="E320" i="34"/>
  <c r="E144" i="34"/>
  <c r="E1155" i="34"/>
  <c r="E1195" i="34"/>
  <c r="E1723" i="34"/>
  <c r="E2191" i="34"/>
  <c r="E2938" i="34"/>
  <c r="E3652" i="34"/>
  <c r="E3030" i="34"/>
  <c r="E2022" i="34"/>
  <c r="E1652" i="34"/>
  <c r="E3693" i="34"/>
  <c r="E2136" i="34"/>
  <c r="E275" i="34"/>
  <c r="E1111" i="34"/>
  <c r="E2257" i="34"/>
  <c r="E1145" i="34"/>
  <c r="E2949" i="34"/>
  <c r="E3616" i="34"/>
  <c r="E308" i="34"/>
  <c r="E3380" i="34"/>
  <c r="E755" i="34"/>
  <c r="E753" i="34"/>
  <c r="E2828" i="34"/>
  <c r="E2550" i="34"/>
  <c r="E2728" i="34"/>
  <c r="E1025" i="34"/>
  <c r="E659" i="34"/>
  <c r="E3054" i="34"/>
  <c r="E2806" i="34"/>
  <c r="E828" i="34"/>
  <c r="E3277" i="34"/>
  <c r="E2392" i="34"/>
  <c r="E1980" i="34"/>
  <c r="E3969" i="34"/>
  <c r="E2311" i="34"/>
  <c r="E2338" i="34"/>
  <c r="E1621" i="34"/>
  <c r="E1367" i="34"/>
  <c r="E1427" i="34"/>
  <c r="E4026" i="34"/>
  <c r="E2008" i="34"/>
  <c r="E1651" i="34"/>
  <c r="E2352" i="34"/>
  <c r="E3736" i="34"/>
  <c r="E3920" i="34"/>
  <c r="E402" i="34"/>
  <c r="E943" i="34"/>
  <c r="E436" i="34"/>
  <c r="E867" i="34"/>
  <c r="E2683" i="34"/>
  <c r="E1557" i="34"/>
  <c r="E3647" i="34"/>
  <c r="E2551" i="34"/>
  <c r="E431" i="34"/>
  <c r="E2407" i="34"/>
  <c r="E3020" i="34"/>
  <c r="E386" i="34"/>
  <c r="E1479" i="34"/>
  <c r="E2229" i="34"/>
  <c r="E2017" i="34"/>
  <c r="E3602" i="34"/>
  <c r="E3508" i="34"/>
  <c r="E773" i="34"/>
  <c r="E1359" i="34"/>
  <c r="E1281" i="34"/>
  <c r="E3517" i="34"/>
  <c r="E225" i="34"/>
  <c r="E3182" i="34"/>
  <c r="E1873" i="34"/>
  <c r="E2205" i="34"/>
  <c r="E3391" i="34"/>
  <c r="E3688" i="34"/>
  <c r="E1896" i="34"/>
  <c r="E878" i="34"/>
  <c r="E3125" i="34"/>
  <c r="E2421" i="34"/>
  <c r="E4004" i="34"/>
  <c r="E1779" i="34"/>
  <c r="E866" i="34"/>
  <c r="E3654" i="34"/>
  <c r="E2272" i="34"/>
  <c r="E2726" i="34"/>
  <c r="E1716" i="34"/>
  <c r="E624" i="34"/>
  <c r="E1156" i="34"/>
  <c r="E2631" i="34"/>
  <c r="E2377" i="34"/>
  <c r="E191" i="34"/>
  <c r="E2409" i="34"/>
  <c r="E3449" i="34"/>
  <c r="E2374" i="34"/>
  <c r="E122" i="34"/>
  <c r="E2875" i="34"/>
  <c r="E531" i="34"/>
  <c r="E1571" i="34"/>
  <c r="E1568" i="34"/>
  <c r="E1707" i="34"/>
  <c r="E222" i="34"/>
  <c r="E3623" i="34"/>
  <c r="E3059" i="34"/>
  <c r="E3858" i="34"/>
  <c r="E3334" i="34"/>
  <c r="F3334" i="34" s="1"/>
  <c r="J3334" i="34" s="1"/>
  <c r="E946" i="34"/>
  <c r="E2476" i="34"/>
  <c r="E987" i="34"/>
  <c r="E2040" i="34"/>
  <c r="E1787" i="34"/>
  <c r="E262" i="34"/>
  <c r="E2322" i="34"/>
  <c r="E1152" i="34"/>
  <c r="E1399" i="34"/>
  <c r="E440" i="34"/>
  <c r="E640" i="34"/>
  <c r="E2275" i="34"/>
  <c r="E2711" i="34"/>
  <c r="E889" i="34"/>
  <c r="E2660" i="34"/>
  <c r="E1563" i="34"/>
  <c r="E1056" i="34"/>
  <c r="E566" i="34"/>
  <c r="E3175" i="34"/>
  <c r="E2933" i="34"/>
  <c r="E700" i="34"/>
  <c r="E44" i="34"/>
  <c r="E1487" i="34"/>
  <c r="E3581" i="34"/>
  <c r="E1992" i="34"/>
  <c r="E3911" i="34"/>
  <c r="E3294" i="34"/>
  <c r="E1960" i="34"/>
  <c r="E1574" i="34"/>
  <c r="E45" i="34"/>
  <c r="E3204" i="34"/>
  <c r="F3204" i="34" s="1"/>
  <c r="E2845" i="34"/>
  <c r="E1180" i="34"/>
  <c r="E2066" i="34"/>
  <c r="E1934" i="34"/>
  <c r="E2413" i="34"/>
  <c r="E1977" i="34"/>
  <c r="E1042" i="34"/>
  <c r="E126" i="34"/>
  <c r="E3862" i="34"/>
  <c r="E1957" i="34"/>
  <c r="E3349" i="34"/>
  <c r="E1524" i="34"/>
  <c r="E1867" i="34"/>
  <c r="E2068" i="34"/>
  <c r="E3154" i="34"/>
  <c r="E2082" i="34"/>
  <c r="E421" i="34"/>
  <c r="E1361" i="34"/>
  <c r="E479" i="34"/>
  <c r="E2890" i="34"/>
  <c r="E378" i="34"/>
  <c r="E3173" i="34"/>
  <c r="E1445" i="34"/>
  <c r="E2271" i="34"/>
  <c r="E997" i="34"/>
  <c r="E3846" i="34"/>
  <c r="E313" i="34"/>
  <c r="E3891" i="34"/>
  <c r="E3436" i="34"/>
  <c r="E1883" i="34"/>
  <c r="E940" i="34"/>
  <c r="E2016" i="34"/>
  <c r="E3117" i="34"/>
  <c r="E1348" i="34"/>
  <c r="E99" i="34"/>
  <c r="E118" i="34"/>
  <c r="E2262" i="34"/>
  <c r="E1362" i="34"/>
  <c r="E2030" i="34"/>
  <c r="E2998" i="34"/>
  <c r="E1972" i="34"/>
  <c r="E3046" i="34"/>
  <c r="E2573" i="34"/>
  <c r="E3780" i="34"/>
  <c r="E3943" i="34"/>
  <c r="E3979" i="34"/>
  <c r="E947" i="34"/>
  <c r="E3476" i="34"/>
  <c r="E1004" i="34"/>
  <c r="E1657" i="34"/>
  <c r="E3672" i="34"/>
  <c r="E3889" i="34"/>
  <c r="E1289" i="34"/>
  <c r="E2626" i="34"/>
  <c r="E2953" i="34"/>
  <c r="E1201" i="34"/>
  <c r="E2400" i="34"/>
  <c r="E2902" i="34"/>
  <c r="E2404" i="34"/>
  <c r="E1683" i="34"/>
  <c r="E1935" i="34"/>
  <c r="E3562" i="34"/>
  <c r="E2735" i="34"/>
  <c r="E1396" i="34"/>
  <c r="E2976" i="34"/>
  <c r="E3457" i="34"/>
  <c r="E3484" i="34"/>
  <c r="E1266" i="34"/>
  <c r="E183" i="34"/>
  <c r="E434" i="34"/>
  <c r="E232" i="34"/>
  <c r="E2482" i="34"/>
  <c r="E2500" i="34"/>
  <c r="E2750" i="34"/>
  <c r="E1087" i="34"/>
  <c r="E1233" i="34"/>
  <c r="E133" i="34"/>
  <c r="E1532" i="34"/>
  <c r="E3724" i="34"/>
  <c r="E3340" i="34"/>
  <c r="E2665" i="34"/>
  <c r="E3387" i="34"/>
  <c r="E3058" i="34"/>
  <c r="E2386" i="34"/>
  <c r="E695" i="34"/>
  <c r="E1167" i="34"/>
  <c r="E2380" i="34"/>
  <c r="E1461" i="34"/>
  <c r="E748" i="34"/>
  <c r="E3078" i="34"/>
  <c r="E1383" i="34"/>
  <c r="E3427" i="34"/>
  <c r="E207" i="34"/>
  <c r="E3699" i="34"/>
  <c r="E1037" i="34"/>
  <c r="E3643" i="34"/>
  <c r="E1930" i="34"/>
  <c r="E417" i="34"/>
  <c r="E793" i="34"/>
  <c r="E26" i="34"/>
  <c r="E1245" i="34"/>
  <c r="E307" i="34"/>
  <c r="E2351" i="34"/>
  <c r="E644" i="34"/>
  <c r="E3463" i="34"/>
  <c r="E1459" i="34"/>
  <c r="E1851" i="34"/>
  <c r="E3588" i="34"/>
  <c r="E168" i="34"/>
  <c r="E447" i="34"/>
  <c r="E2657" i="34"/>
  <c r="E361" i="34"/>
  <c r="E2038" i="34"/>
  <c r="E25" i="34"/>
  <c r="E3815" i="34"/>
  <c r="E3474" i="34"/>
  <c r="E1927" i="34"/>
  <c r="E3940" i="34"/>
  <c r="E2869" i="34"/>
  <c r="E3740" i="34"/>
  <c r="E2427" i="34"/>
  <c r="E3439" i="34"/>
  <c r="E1292" i="34"/>
  <c r="E1139" i="34"/>
  <c r="E2649" i="34"/>
  <c r="E335" i="34"/>
  <c r="E758" i="34"/>
  <c r="E3645" i="34"/>
  <c r="E1274" i="34"/>
  <c r="E2969" i="34"/>
  <c r="E2419" i="34"/>
  <c r="E349" i="34"/>
  <c r="E1501" i="34"/>
  <c r="E1144" i="34"/>
  <c r="E519" i="34"/>
  <c r="E948" i="34"/>
  <c r="E1661" i="34"/>
  <c r="E2006" i="34"/>
  <c r="E3880" i="34"/>
  <c r="E2160" i="34"/>
  <c r="E3727" i="34"/>
  <c r="E1997" i="34"/>
  <c r="E445" i="34"/>
  <c r="E2733" i="34"/>
  <c r="E2704" i="34"/>
  <c r="E2393" i="34"/>
  <c r="E3837" i="34"/>
  <c r="E21" i="34"/>
  <c r="E2318" i="34"/>
  <c r="E2293" i="34"/>
  <c r="E2759" i="34"/>
  <c r="E134" i="34"/>
  <c r="E1290" i="34"/>
  <c r="E3177" i="34"/>
  <c r="E1149" i="34"/>
  <c r="E664" i="34"/>
  <c r="E2939" i="34"/>
  <c r="E268" i="34"/>
  <c r="E968" i="34"/>
  <c r="E3975" i="34"/>
  <c r="E1899" i="34"/>
  <c r="E848" i="34"/>
  <c r="E1227" i="34"/>
  <c r="E726" i="34"/>
  <c r="E41" i="34"/>
  <c r="E1070" i="34"/>
  <c r="E3213" i="34"/>
  <c r="F3213" i="34" s="1"/>
  <c r="E151" i="34"/>
  <c r="E883" i="34"/>
  <c r="E1428" i="34"/>
  <c r="E131" i="34"/>
  <c r="E2027" i="34"/>
  <c r="E2662" i="34"/>
  <c r="E2775" i="34"/>
  <c r="E1308" i="34"/>
  <c r="E3892" i="34"/>
  <c r="E872" i="34"/>
  <c r="E1561" i="34"/>
  <c r="E1917" i="34"/>
  <c r="E2065" i="34"/>
  <c r="E1119" i="34"/>
  <c r="E818" i="34"/>
  <c r="E1778" i="34"/>
  <c r="E550" i="34"/>
  <c r="E3746" i="34"/>
  <c r="E2555" i="34"/>
  <c r="E3516" i="34"/>
  <c r="E1414" i="34"/>
  <c r="E1345" i="34"/>
  <c r="E2685" i="34"/>
  <c r="E1498" i="34"/>
  <c r="E3135" i="34"/>
  <c r="E1932" i="34"/>
  <c r="E941" i="34"/>
  <c r="E1507" i="34"/>
  <c r="E2961" i="34"/>
  <c r="E1819" i="34"/>
  <c r="E334" i="34"/>
  <c r="E2137" i="34"/>
  <c r="E290" i="34"/>
  <c r="E3910" i="34"/>
  <c r="E2562" i="34"/>
  <c r="E1946" i="34"/>
  <c r="E766" i="34"/>
  <c r="E2159" i="34"/>
  <c r="E2525" i="34"/>
  <c r="F2525" i="34" s="1"/>
  <c r="J2525" i="34" s="1"/>
  <c r="E1370" i="34"/>
  <c r="E92" i="34"/>
  <c r="E1618" i="34"/>
  <c r="E495" i="34"/>
  <c r="E1109" i="34"/>
  <c r="E2456" i="34"/>
  <c r="E2639" i="34"/>
  <c r="E1265" i="34"/>
  <c r="E3459" i="34"/>
  <c r="E323" i="34"/>
  <c r="E236" i="34"/>
  <c r="E3128" i="34"/>
  <c r="E3171" i="34"/>
  <c r="E2594" i="34"/>
  <c r="E2102" i="34"/>
  <c r="E2511" i="34"/>
  <c r="E3583" i="34"/>
  <c r="E1593" i="34"/>
  <c r="E2104" i="34"/>
  <c r="E3268" i="34"/>
  <c r="E2085" i="34"/>
  <c r="E1270" i="34"/>
  <c r="E3536" i="34"/>
  <c r="E3265" i="34"/>
  <c r="E1799" i="34"/>
  <c r="E2446" i="34"/>
  <c r="E2928" i="34"/>
  <c r="E3617" i="34"/>
  <c r="E667" i="34"/>
  <c r="E3717" i="34"/>
  <c r="E1537" i="34"/>
  <c r="E1116" i="34"/>
  <c r="E2860" i="34"/>
  <c r="E1631" i="34"/>
  <c r="E2021" i="34"/>
  <c r="E868" i="34"/>
  <c r="E2526" i="34"/>
  <c r="E2070" i="34"/>
  <c r="E3202" i="34"/>
  <c r="F3202" i="34" s="1"/>
  <c r="G3202" i="34" s="1"/>
  <c r="E3195" i="34"/>
  <c r="E680" i="34"/>
  <c r="E2893" i="34"/>
  <c r="E2844" i="34"/>
  <c r="E2883" i="34"/>
  <c r="E2948" i="34"/>
  <c r="E3618" i="34"/>
  <c r="E84" i="34"/>
  <c r="E3432" i="34"/>
  <c r="E2891" i="34"/>
  <c r="E2736" i="34"/>
  <c r="E3497" i="34"/>
  <c r="E260" i="34"/>
  <c r="E4049" i="34"/>
  <c r="E853" i="34"/>
  <c r="E1363" i="34"/>
  <c r="E31" i="34"/>
  <c r="E840" i="34"/>
  <c r="E1470" i="34"/>
  <c r="E2226" i="34"/>
  <c r="E142" i="34"/>
  <c r="E898" i="34"/>
  <c r="E3520" i="34"/>
  <c r="E1159" i="34"/>
  <c r="E3762" i="34"/>
  <c r="E2648" i="34"/>
  <c r="E2078" i="34"/>
  <c r="E2916" i="34"/>
  <c r="E1358" i="34"/>
  <c r="E2767" i="34"/>
  <c r="E1963" i="34"/>
  <c r="E3861" i="34"/>
  <c r="E2050" i="34"/>
  <c r="E1840" i="34"/>
  <c r="E1833" i="34"/>
  <c r="E3495" i="34"/>
  <c r="E233" i="34"/>
  <c r="E1497" i="34"/>
  <c r="E1028" i="34"/>
  <c r="E2153" i="34"/>
  <c r="E2955" i="34"/>
  <c r="E720" i="34"/>
  <c r="E3322" i="34"/>
  <c r="E221" i="34"/>
  <c r="E2252" i="34"/>
  <c r="E4039" i="34"/>
  <c r="E3080" i="34"/>
  <c r="E3160" i="34"/>
  <c r="E3366" i="34"/>
  <c r="E3371" i="34"/>
  <c r="E107" i="34"/>
  <c r="E3947" i="34"/>
  <c r="E4047" i="34"/>
  <c r="E3809" i="34"/>
  <c r="E1681" i="34"/>
  <c r="E3601" i="34"/>
  <c r="E2316" i="34"/>
  <c r="E1422" i="34"/>
  <c r="E3973" i="34"/>
  <c r="E812" i="34"/>
  <c r="E3552" i="34"/>
  <c r="E3227" i="34"/>
  <c r="E830" i="34"/>
  <c r="E3796" i="34"/>
  <c r="E3438" i="34"/>
  <c r="E3098" i="34"/>
  <c r="E3959" i="34"/>
  <c r="E432" i="34"/>
  <c r="E2754" i="34"/>
  <c r="E3312" i="34"/>
  <c r="E1315" i="34"/>
  <c r="E155" i="34"/>
  <c r="E2848" i="34"/>
  <c r="E2217" i="34"/>
  <c r="E1243" i="34"/>
  <c r="E2169" i="34"/>
  <c r="E1888" i="34"/>
  <c r="E1038" i="34"/>
  <c r="E3912" i="34"/>
  <c r="E2640" i="34"/>
  <c r="E1892" i="34"/>
  <c r="E66" i="34"/>
  <c r="E2083" i="34"/>
  <c r="E81" i="34"/>
  <c r="E2474" i="34"/>
  <c r="E3112" i="34"/>
  <c r="E2076" i="34"/>
  <c r="E852" i="34"/>
  <c r="E3238" i="34"/>
  <c r="E4007" i="34"/>
  <c r="E1995" i="34"/>
  <c r="E727" i="34"/>
  <c r="E752" i="34"/>
  <c r="E3690" i="34"/>
  <c r="E2599" i="34"/>
  <c r="E2658" i="34"/>
  <c r="E1341" i="34"/>
  <c r="E2378" i="34"/>
  <c r="E3418" i="34"/>
  <c r="E2628" i="34"/>
  <c r="E3188" i="34"/>
  <c r="E796" i="34"/>
  <c r="E2603" i="34"/>
  <c r="E1330" i="34"/>
  <c r="E4028" i="34"/>
  <c r="E2294" i="34"/>
  <c r="E3323" i="34"/>
  <c r="E70" i="34"/>
  <c r="E3671" i="34"/>
  <c r="E164" i="34"/>
  <c r="E3480" i="34"/>
  <c r="E4021" i="34"/>
  <c r="E327" i="34"/>
  <c r="E808" i="34"/>
  <c r="E3434" i="34"/>
  <c r="E847" i="34"/>
  <c r="E3701" i="34"/>
  <c r="E1112" i="34"/>
  <c r="E1864" i="34"/>
  <c r="E3119" i="34"/>
  <c r="E2307" i="34"/>
  <c r="E678" i="34"/>
  <c r="E935" i="34"/>
  <c r="E1544" i="34"/>
  <c r="E1542" i="34"/>
  <c r="E1850" i="34"/>
  <c r="E1089" i="34"/>
  <c r="E739" i="34"/>
  <c r="E2135" i="34"/>
  <c r="E1496" i="34"/>
  <c r="E127" i="34"/>
  <c r="E1120" i="34"/>
  <c r="E903" i="34"/>
  <c r="E586" i="34"/>
  <c r="E1823" i="34"/>
  <c r="E2619" i="34"/>
  <c r="E2061" i="34"/>
  <c r="E202" i="34"/>
  <c r="E449" i="34"/>
  <c r="E3167" i="34"/>
  <c r="E2701" i="34"/>
  <c r="E998" i="34"/>
  <c r="E1589" i="34"/>
  <c r="E177" i="34"/>
  <c r="E3763" i="34"/>
  <c r="E1325" i="34"/>
  <c r="E1925" i="34"/>
  <c r="E3826" i="34"/>
  <c r="E652" i="34"/>
  <c r="E2630" i="34"/>
  <c r="E2101" i="34"/>
  <c r="E2035" i="34"/>
  <c r="E3124" i="34"/>
  <c r="E2925" i="34"/>
  <c r="E113" i="34"/>
  <c r="E690" i="34"/>
  <c r="E2014" i="34"/>
  <c r="E1914" i="34"/>
  <c r="E3955" i="34"/>
  <c r="E1956" i="34"/>
  <c r="E1272" i="34"/>
  <c r="E3897" i="34"/>
  <c r="E3621" i="34"/>
  <c r="E416" i="34"/>
  <c r="E2228" i="34"/>
  <c r="E2069" i="34"/>
  <c r="E596" i="34"/>
  <c r="E1743" i="34"/>
  <c r="E2156" i="34"/>
  <c r="E2698" i="34"/>
  <c r="F2698" i="34" s="1"/>
  <c r="J2698" i="34" s="1"/>
  <c r="E3099" i="34"/>
  <c r="E3089" i="34"/>
  <c r="E3113" i="34"/>
  <c r="E1207" i="34"/>
  <c r="E3153" i="34"/>
  <c r="E1703" i="34"/>
  <c r="E541" i="34"/>
  <c r="E3271" i="34"/>
  <c r="F3271" i="34" s="1"/>
  <c r="J3271" i="34" s="1"/>
  <c r="E532" i="34"/>
  <c r="E3284" i="34"/>
  <c r="F3284" i="34" s="1"/>
  <c r="E2700" i="34"/>
  <c r="E3028" i="34"/>
  <c r="E2415" i="34"/>
  <c r="E900" i="34"/>
  <c r="E1068" i="34"/>
  <c r="E3842" i="34"/>
  <c r="E3287" i="34"/>
  <c r="E534" i="34"/>
  <c r="E3900" i="34"/>
  <c r="E358" i="34"/>
  <c r="E1528" i="34"/>
  <c r="E675" i="34"/>
  <c r="E824" i="34"/>
  <c r="E1288" i="34"/>
  <c r="E411" i="34"/>
  <c r="E1353" i="34"/>
  <c r="E694" i="34"/>
  <c r="E354" i="34"/>
  <c r="E1970" i="34"/>
  <c r="E1993" i="34"/>
  <c r="E3648" i="34"/>
  <c r="E504" i="34"/>
  <c r="E2167" i="34"/>
  <c r="E957" i="34"/>
  <c r="E3061" i="34"/>
  <c r="E3295" i="34"/>
  <c r="E2666" i="34"/>
  <c r="E869" i="34"/>
  <c r="E3082" i="34"/>
  <c r="E2109" i="34"/>
  <c r="E1453" i="34"/>
  <c r="E1913" i="34"/>
  <c r="E3970" i="34"/>
  <c r="E2369" i="34"/>
  <c r="E277" i="34"/>
  <c r="E2179" i="34"/>
  <c r="E926" i="34"/>
  <c r="E1926" i="34"/>
  <c r="E1961" i="34"/>
  <c r="E832" i="34"/>
  <c r="E2448" i="34"/>
  <c r="E2973" i="34"/>
  <c r="E3962" i="34"/>
  <c r="E2870" i="34"/>
  <c r="E192" i="34"/>
  <c r="E96" i="34"/>
  <c r="E2387" i="34"/>
  <c r="E606" i="34"/>
  <c r="E645" i="34"/>
  <c r="E2105" i="34"/>
  <c r="E595" i="34"/>
  <c r="E3899" i="34"/>
  <c r="E3382" i="34"/>
  <c r="E1625" i="34"/>
  <c r="E420" i="34"/>
  <c r="E1284" i="34"/>
  <c r="E3302" i="34"/>
  <c r="F3302" i="34" s="1"/>
  <c r="E557" i="34"/>
  <c r="E2440" i="34"/>
  <c r="E2896" i="34"/>
  <c r="E2607" i="34"/>
  <c r="E3967" i="34"/>
  <c r="E3401" i="34"/>
  <c r="E2787" i="34"/>
  <c r="E3018" i="34"/>
  <c r="E615" i="34"/>
  <c r="E2454" i="34"/>
  <c r="E2812" i="34"/>
  <c r="E2597" i="34"/>
  <c r="E3885" i="34"/>
  <c r="E398" i="34"/>
  <c r="E1534" i="34"/>
  <c r="E1488" i="34"/>
  <c r="E2223" i="34"/>
  <c r="E1902" i="34"/>
  <c r="E2364" i="34"/>
  <c r="E2031" i="34"/>
  <c r="E2789" i="34"/>
  <c r="E1131" i="34"/>
  <c r="E2366" i="34"/>
  <c r="E2282" i="34"/>
  <c r="E2765" i="34"/>
  <c r="E643" i="34"/>
  <c r="E72" i="34"/>
  <c r="E4009" i="34"/>
  <c r="E1945" i="34"/>
  <c r="E2113" i="34"/>
  <c r="E3976" i="34"/>
  <c r="E930" i="34"/>
  <c r="E3253" i="34"/>
  <c r="F3253" i="34" s="1"/>
  <c r="J3253" i="34" s="1"/>
  <c r="E1679" i="34"/>
  <c r="E372" i="34"/>
  <c r="E1862" i="34"/>
  <c r="E757" i="34"/>
  <c r="E1752" i="34"/>
  <c r="E2717" i="34"/>
  <c r="E1750" i="34"/>
  <c r="J3317" i="34"/>
  <c r="F3184" i="34"/>
  <c r="J3184" i="34" s="1"/>
  <c r="F3216" i="34"/>
  <c r="F3267" i="34"/>
  <c r="F3226" i="34"/>
  <c r="F2533" i="34"/>
  <c r="F3262" i="34"/>
  <c r="F3280" i="34"/>
  <c r="J3280" i="34" s="1"/>
  <c r="F3185" i="34"/>
  <c r="F3217" i="34"/>
  <c r="F3258" i="34"/>
  <c r="F3268" i="34"/>
  <c r="F2644" i="34"/>
  <c r="G2644" i="34" s="1"/>
  <c r="F3308" i="34"/>
  <c r="J3274" i="34"/>
  <c r="F3275" i="34"/>
  <c r="F2526" i="34"/>
  <c r="F3222" i="34"/>
  <c r="F3320" i="34"/>
  <c r="F3287" i="34"/>
  <c r="J2645" i="34"/>
  <c r="F2646" i="34"/>
  <c r="F2535" i="34"/>
  <c r="F2699" i="34"/>
  <c r="F2491" i="34"/>
  <c r="J2534" i="34"/>
  <c r="N4" i="4"/>
  <c r="K4" i="3"/>
  <c r="M2" i="2"/>
  <c r="T3" i="4"/>
  <c r="J3333" i="34" l="1"/>
  <c r="G3256" i="34"/>
  <c r="H3256" i="34" s="1"/>
  <c r="G3203" i="34"/>
  <c r="G3306" i="34"/>
  <c r="G2533" i="34"/>
  <c r="G3207" i="34"/>
  <c r="J3299" i="34"/>
  <c r="G3219" i="34"/>
  <c r="I3219" i="34" s="1"/>
  <c r="G3318" i="34"/>
  <c r="I3318" i="34" s="1"/>
  <c r="J3206" i="34"/>
  <c r="J3204" i="34"/>
  <c r="G3280" i="34"/>
  <c r="I3280" i="34" s="1"/>
  <c r="G3296" i="34"/>
  <c r="I3296" i="34" s="1"/>
  <c r="G3279" i="34"/>
  <c r="I3279" i="34" s="1"/>
  <c r="G3305" i="34"/>
  <c r="J3219" i="34"/>
  <c r="I3198" i="34"/>
  <c r="K3198" i="34"/>
  <c r="H3198" i="34"/>
  <c r="I3305" i="34"/>
  <c r="K3305" i="34"/>
  <c r="H3305" i="34"/>
  <c r="G3304" i="34"/>
  <c r="G3270" i="34"/>
  <c r="I3270" i="34" s="1"/>
  <c r="G3282" i="34"/>
  <c r="I3282" i="34" s="1"/>
  <c r="G3303" i="34"/>
  <c r="K3303" i="34" s="1"/>
  <c r="G3297" i="34"/>
  <c r="K3297" i="34" s="1"/>
  <c r="J3304" i="34"/>
  <c r="G3218" i="34"/>
  <c r="I3218" i="34" s="1"/>
  <c r="J3306" i="34"/>
  <c r="G3333" i="34"/>
  <c r="I3333" i="34" s="1"/>
  <c r="G3299" i="34"/>
  <c r="I3299" i="34" s="1"/>
  <c r="F4" i="34"/>
  <c r="F5" i="34" s="1"/>
  <c r="F6" i="34" s="1"/>
  <c r="G3317" i="34"/>
  <c r="K3317" i="34" s="1"/>
  <c r="G3255" i="34"/>
  <c r="K3255" i="34" s="1"/>
  <c r="G3328" i="34"/>
  <c r="I3328" i="34" s="1"/>
  <c r="G3301" i="34"/>
  <c r="G3271" i="34"/>
  <c r="G3200" i="34"/>
  <c r="I3199" i="34"/>
  <c r="G3204" i="34"/>
  <c r="H3199" i="34"/>
  <c r="K3200" i="34"/>
  <c r="H3200" i="34"/>
  <c r="I3200" i="34"/>
  <c r="K3204" i="34"/>
  <c r="I3204" i="34"/>
  <c r="H3204" i="34"/>
  <c r="G3302" i="34"/>
  <c r="H3302" i="34" s="1"/>
  <c r="G2697" i="34"/>
  <c r="H2697" i="34" s="1"/>
  <c r="J3201" i="34"/>
  <c r="J3273" i="34"/>
  <c r="G3210" i="34"/>
  <c r="H3210" i="34" s="1"/>
  <c r="G3208" i="34"/>
  <c r="G3315" i="34"/>
  <c r="G3254" i="34"/>
  <c r="H3254" i="34" s="1"/>
  <c r="I3301" i="34"/>
  <c r="K3336" i="34"/>
  <c r="J3335" i="34"/>
  <c r="G3209" i="34"/>
  <c r="J2643" i="34"/>
  <c r="H3206" i="34"/>
  <c r="J3302" i="34"/>
  <c r="G3272" i="34"/>
  <c r="H3316" i="34"/>
  <c r="J3319" i="34"/>
  <c r="I3336" i="34"/>
  <c r="K3206" i="34"/>
  <c r="G3314" i="34"/>
  <c r="G3220" i="34"/>
  <c r="K3220" i="34" s="1"/>
  <c r="K3256" i="34"/>
  <c r="G3260" i="34"/>
  <c r="I3260" i="34" s="1"/>
  <c r="H3318" i="34"/>
  <c r="G3205" i="34"/>
  <c r="H3205" i="34" s="1"/>
  <c r="K3316" i="34"/>
  <c r="G2531" i="34"/>
  <c r="I2531" i="34" s="1"/>
  <c r="G3213" i="34"/>
  <c r="G3331" i="34"/>
  <c r="G3214" i="34"/>
  <c r="I3214" i="34" s="1"/>
  <c r="G3253" i="34"/>
  <c r="I3253" i="34" s="1"/>
  <c r="G2524" i="34"/>
  <c r="I2524" i="34" s="1"/>
  <c r="G3329" i="34"/>
  <c r="H3329" i="34" s="1"/>
  <c r="J3270" i="34"/>
  <c r="G3281" i="34"/>
  <c r="H3281" i="34" s="1"/>
  <c r="G3300" i="34"/>
  <c r="H3300" i="34" s="1"/>
  <c r="K3296" i="34"/>
  <c r="G3269" i="34"/>
  <c r="G3334" i="34"/>
  <c r="H3334" i="34" s="1"/>
  <c r="H3296" i="34"/>
  <c r="J3336" i="34"/>
  <c r="G3259" i="34"/>
  <c r="G3330" i="34"/>
  <c r="I3330" i="34" s="1"/>
  <c r="G3335" i="34"/>
  <c r="I3335" i="34" s="1"/>
  <c r="F3285" i="34"/>
  <c r="G3285" i="34" s="1"/>
  <c r="K3285" i="34" s="1"/>
  <c r="G3283" i="34"/>
  <c r="J3284" i="34"/>
  <c r="J3202" i="34"/>
  <c r="G3201" i="34"/>
  <c r="G3212" i="34"/>
  <c r="J3213" i="34"/>
  <c r="J2697" i="34"/>
  <c r="G2696" i="34"/>
  <c r="J3198" i="34"/>
  <c r="G3197" i="34"/>
  <c r="I3211" i="34"/>
  <c r="K3211" i="34"/>
  <c r="H3211" i="34"/>
  <c r="H3219" i="34"/>
  <c r="K3219" i="34"/>
  <c r="H3260" i="34"/>
  <c r="K3260" i="34"/>
  <c r="H2642" i="34"/>
  <c r="K3207" i="34"/>
  <c r="H3207" i="34"/>
  <c r="I3207" i="34"/>
  <c r="I2642" i="34"/>
  <c r="G3268" i="34"/>
  <c r="G3267" i="34"/>
  <c r="J3268" i="34"/>
  <c r="K3202" i="34"/>
  <c r="I3202" i="34"/>
  <c r="H3202" i="34"/>
  <c r="G3217" i="34"/>
  <c r="J3217" i="34"/>
  <c r="G3216" i="34"/>
  <c r="I3298" i="34"/>
  <c r="K3298" i="34"/>
  <c r="H3298" i="34"/>
  <c r="J3267" i="34"/>
  <c r="G3266" i="34"/>
  <c r="J3216" i="34"/>
  <c r="G3215" i="34"/>
  <c r="J3258" i="34"/>
  <c r="G3258" i="34"/>
  <c r="G3257" i="34"/>
  <c r="I3332" i="34"/>
  <c r="K3332" i="34"/>
  <c r="H3332" i="34"/>
  <c r="J2533" i="34"/>
  <c r="G2532" i="34"/>
  <c r="F3227" i="34"/>
  <c r="G3225" i="34"/>
  <c r="J3226" i="34"/>
  <c r="F3186" i="34"/>
  <c r="J3185" i="34"/>
  <c r="G3184" i="34"/>
  <c r="G3183" i="34"/>
  <c r="K3203" i="34"/>
  <c r="H3203" i="34"/>
  <c r="I3203" i="34"/>
  <c r="J3262" i="34"/>
  <c r="F3263" i="34"/>
  <c r="G3261" i="34"/>
  <c r="F3276" i="34"/>
  <c r="J3275" i="34"/>
  <c r="G3274" i="34"/>
  <c r="J3308" i="34"/>
  <c r="G3307" i="34"/>
  <c r="F3309" i="34"/>
  <c r="K3273" i="34"/>
  <c r="H3273" i="34"/>
  <c r="I3273" i="34"/>
  <c r="J2526" i="34"/>
  <c r="F2527" i="34"/>
  <c r="G2525" i="34"/>
  <c r="J2644" i="34"/>
  <c r="G2643" i="34"/>
  <c r="K3279" i="34"/>
  <c r="H3306" i="34"/>
  <c r="I3306" i="34"/>
  <c r="K3306" i="34"/>
  <c r="G3319" i="34"/>
  <c r="F3321" i="34"/>
  <c r="J3320" i="34"/>
  <c r="F3223" i="34"/>
  <c r="J3222" i="34"/>
  <c r="G3221" i="34"/>
  <c r="J3287" i="34"/>
  <c r="G3286" i="34"/>
  <c r="F3288" i="34"/>
  <c r="I3220" i="34"/>
  <c r="H3220" i="34"/>
  <c r="G2645" i="34"/>
  <c r="J2646" i="34"/>
  <c r="F2647" i="34"/>
  <c r="H2644" i="34"/>
  <c r="I2644" i="34"/>
  <c r="K2644" i="34"/>
  <c r="F2536" i="34"/>
  <c r="J2535" i="34"/>
  <c r="G2534" i="34"/>
  <c r="G2698" i="34"/>
  <c r="J2699" i="34"/>
  <c r="F2700" i="34"/>
  <c r="J2491" i="34"/>
  <c r="F2492" i="34"/>
  <c r="K2533" i="34"/>
  <c r="I2533" i="34"/>
  <c r="H2533" i="34"/>
  <c r="F250" i="34"/>
  <c r="J249" i="34"/>
  <c r="O4" i="4"/>
  <c r="N2" i="2"/>
  <c r="L4" i="3"/>
  <c r="U3" i="4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4" i="3"/>
  <c r="D5" i="3"/>
  <c r="D6" i="3"/>
  <c r="D7" i="3"/>
  <c r="D8" i="3"/>
  <c r="D9" i="3"/>
  <c r="D10" i="3"/>
  <c r="D11" i="3"/>
  <c r="D12" i="3"/>
  <c r="D13" i="3"/>
  <c r="H3279" i="34" l="1"/>
  <c r="K3318" i="34"/>
  <c r="I3256" i="34"/>
  <c r="K3218" i="34"/>
  <c r="H3299" i="34"/>
  <c r="H3282" i="34"/>
  <c r="K3282" i="34"/>
  <c r="I3281" i="34"/>
  <c r="K3280" i="34"/>
  <c r="H3280" i="34"/>
  <c r="K3330" i="34"/>
  <c r="H3330" i="34"/>
  <c r="J6" i="34"/>
  <c r="G5" i="34"/>
  <c r="F7" i="34"/>
  <c r="H3328" i="34"/>
  <c r="J4" i="34"/>
  <c r="G3" i="34"/>
  <c r="K3254" i="34"/>
  <c r="I3255" i="34"/>
  <c r="K3328" i="34"/>
  <c r="J5" i="34"/>
  <c r="G4" i="34"/>
  <c r="I3302" i="34"/>
  <c r="I3317" i="34"/>
  <c r="H3270" i="34"/>
  <c r="I3285" i="34"/>
  <c r="I2697" i="34"/>
  <c r="I3297" i="34"/>
  <c r="H3297" i="34"/>
  <c r="H3255" i="34"/>
  <c r="K2531" i="34"/>
  <c r="H2531" i="34"/>
  <c r="H3304" i="34"/>
  <c r="K3304" i="34"/>
  <c r="I3304" i="34"/>
  <c r="H2524" i="34"/>
  <c r="H3253" i="34"/>
  <c r="K3253" i="34"/>
  <c r="I3303" i="34"/>
  <c r="K3299" i="34"/>
  <c r="H3317" i="34"/>
  <c r="H3218" i="34"/>
  <c r="H3303" i="34"/>
  <c r="K3214" i="34"/>
  <c r="H3271" i="34"/>
  <c r="K3271" i="34"/>
  <c r="I3271" i="34"/>
  <c r="I3254" i="34"/>
  <c r="K3335" i="34"/>
  <c r="H3333" i="34"/>
  <c r="H3214" i="34"/>
  <c r="K3270" i="34"/>
  <c r="K3301" i="34"/>
  <c r="H3301" i="34"/>
  <c r="I3329" i="34"/>
  <c r="H3285" i="34"/>
  <c r="K2697" i="34"/>
  <c r="K3333" i="34"/>
  <c r="H3269" i="34"/>
  <c r="I3269" i="34"/>
  <c r="H3197" i="34"/>
  <c r="I3197" i="34"/>
  <c r="K3197" i="34"/>
  <c r="H3209" i="34"/>
  <c r="I3209" i="34"/>
  <c r="K3209" i="34"/>
  <c r="I3300" i="34"/>
  <c r="I3272" i="34"/>
  <c r="K3272" i="34"/>
  <c r="H3272" i="34"/>
  <c r="K2524" i="34"/>
  <c r="K3300" i="34"/>
  <c r="I2696" i="34"/>
  <c r="K2696" i="34"/>
  <c r="H2696" i="34"/>
  <c r="K3334" i="34"/>
  <c r="I3334" i="34"/>
  <c r="K3212" i="34"/>
  <c r="I3212" i="34"/>
  <c r="H3212" i="34"/>
  <c r="I3201" i="34"/>
  <c r="K3201" i="34"/>
  <c r="H3201" i="34"/>
  <c r="I3315" i="34"/>
  <c r="H3315" i="34"/>
  <c r="K3315" i="34"/>
  <c r="K3331" i="34"/>
  <c r="I3331" i="34"/>
  <c r="H3331" i="34"/>
  <c r="K3208" i="34"/>
  <c r="H3208" i="34"/>
  <c r="I3208" i="34"/>
  <c r="I3213" i="34"/>
  <c r="H3213" i="34"/>
  <c r="K3213" i="34"/>
  <c r="K3329" i="34"/>
  <c r="I3283" i="34"/>
  <c r="H3283" i="34"/>
  <c r="K3283" i="34"/>
  <c r="H3335" i="34"/>
  <c r="I3205" i="34"/>
  <c r="K3302" i="34"/>
  <c r="K3205" i="34"/>
  <c r="I3259" i="34"/>
  <c r="K3259" i="34"/>
  <c r="H3259" i="34"/>
  <c r="K3269" i="34"/>
  <c r="I3210" i="34"/>
  <c r="I3314" i="34"/>
  <c r="H3314" i="34"/>
  <c r="K3314" i="34"/>
  <c r="K3210" i="34"/>
  <c r="K3281" i="34"/>
  <c r="J3285" i="34"/>
  <c r="G3284" i="34"/>
  <c r="H3225" i="34"/>
  <c r="I3225" i="34"/>
  <c r="K3225" i="34"/>
  <c r="I3266" i="34"/>
  <c r="K3266" i="34"/>
  <c r="H3266" i="34"/>
  <c r="K3216" i="34"/>
  <c r="H3216" i="34"/>
  <c r="I3216" i="34"/>
  <c r="H3183" i="34"/>
  <c r="K3183" i="34"/>
  <c r="I3183" i="34"/>
  <c r="K3184" i="34"/>
  <c r="H3184" i="34"/>
  <c r="I3184" i="34"/>
  <c r="K2532" i="34"/>
  <c r="H2532" i="34"/>
  <c r="I2532" i="34"/>
  <c r="H3215" i="34"/>
  <c r="I3215" i="34"/>
  <c r="K3215" i="34"/>
  <c r="J3186" i="34"/>
  <c r="G3185" i="34"/>
  <c r="F3187" i="34"/>
  <c r="G3226" i="34"/>
  <c r="J3227" i="34"/>
  <c r="F3228" i="34"/>
  <c r="H3217" i="34"/>
  <c r="I3217" i="34"/>
  <c r="K3217" i="34"/>
  <c r="I3261" i="34"/>
  <c r="K3261" i="34"/>
  <c r="H3261" i="34"/>
  <c r="I3257" i="34"/>
  <c r="K3257" i="34"/>
  <c r="H3257" i="34"/>
  <c r="K3267" i="34"/>
  <c r="I3267" i="34"/>
  <c r="H3267" i="34"/>
  <c r="J3263" i="34"/>
  <c r="F3264" i="34"/>
  <c r="G3262" i="34"/>
  <c r="H3258" i="34"/>
  <c r="K3258" i="34"/>
  <c r="I3258" i="34"/>
  <c r="H3268" i="34"/>
  <c r="K3268" i="34"/>
  <c r="I3268" i="34"/>
  <c r="H2525" i="34"/>
  <c r="K2525" i="34"/>
  <c r="I2525" i="34"/>
  <c r="I3307" i="34"/>
  <c r="H3307" i="34"/>
  <c r="K3307" i="34"/>
  <c r="I2643" i="34"/>
  <c r="H2643" i="34"/>
  <c r="K2643" i="34"/>
  <c r="F2528" i="34"/>
  <c r="J2527" i="34"/>
  <c r="G2526" i="34"/>
  <c r="K3274" i="34"/>
  <c r="I3274" i="34"/>
  <c r="H3274" i="34"/>
  <c r="J3309" i="34"/>
  <c r="F3310" i="34"/>
  <c r="G3308" i="34"/>
  <c r="G3275" i="34"/>
  <c r="F3277" i="34"/>
  <c r="J3276" i="34"/>
  <c r="F3224" i="34"/>
  <c r="J3223" i="34"/>
  <c r="G3222" i="34"/>
  <c r="F3289" i="34"/>
  <c r="J3288" i="34"/>
  <c r="G3287" i="34"/>
  <c r="I3286" i="34"/>
  <c r="K3286" i="34"/>
  <c r="H3286" i="34"/>
  <c r="I3221" i="34"/>
  <c r="K3221" i="34"/>
  <c r="H3221" i="34"/>
  <c r="F3322" i="34"/>
  <c r="G3320" i="34"/>
  <c r="J3321" i="34"/>
  <c r="K3319" i="34"/>
  <c r="I3319" i="34"/>
  <c r="H3319" i="34"/>
  <c r="J2647" i="34"/>
  <c r="G2646" i="34"/>
  <c r="F2648" i="34"/>
  <c r="I2645" i="34"/>
  <c r="K2645" i="34"/>
  <c r="H2645" i="34"/>
  <c r="K2534" i="34"/>
  <c r="H2534" i="34"/>
  <c r="I2534" i="34"/>
  <c r="F2537" i="34"/>
  <c r="J2536" i="34"/>
  <c r="G2535" i="34"/>
  <c r="F2572" i="34"/>
  <c r="F2701" i="34"/>
  <c r="G2699" i="34"/>
  <c r="J2700" i="34"/>
  <c r="H2698" i="34"/>
  <c r="K2698" i="34"/>
  <c r="I2698" i="34"/>
  <c r="G2491" i="34"/>
  <c r="F2493" i="34"/>
  <c r="J2492" i="34"/>
  <c r="G249" i="34"/>
  <c r="F251" i="34"/>
  <c r="J250" i="34"/>
  <c r="P4" i="4"/>
  <c r="K16" i="3"/>
  <c r="L14" i="2" s="1"/>
  <c r="K7" i="3"/>
  <c r="L5" i="2" s="1"/>
  <c r="K6" i="3"/>
  <c r="L4" i="2" s="1"/>
  <c r="P13" i="3"/>
  <c r="P16" i="3"/>
  <c r="P6" i="3"/>
  <c r="G10" i="3"/>
  <c r="H8" i="2" s="1"/>
  <c r="H5" i="3"/>
  <c r="I3" i="2" s="1"/>
  <c r="H8" i="3"/>
  <c r="I6" i="2" s="1"/>
  <c r="H16" i="3"/>
  <c r="I14" i="2" s="1"/>
  <c r="G7" i="3"/>
  <c r="H5" i="2" s="1"/>
  <c r="G9" i="3"/>
  <c r="H7" i="2" s="1"/>
  <c r="P9" i="3"/>
  <c r="P12" i="3"/>
  <c r="P15" i="3"/>
  <c r="G13" i="3"/>
  <c r="H11" i="2" s="1"/>
  <c r="H7" i="3"/>
  <c r="I5" i="2" s="1"/>
  <c r="G16" i="3"/>
  <c r="H14" i="2" s="1"/>
  <c r="H13" i="3"/>
  <c r="I11" i="2" s="1"/>
  <c r="H9" i="3"/>
  <c r="I7" i="2" s="1"/>
  <c r="H14" i="3"/>
  <c r="I12" i="2" s="1"/>
  <c r="J15" i="3"/>
  <c r="K13" i="2" s="1"/>
  <c r="J16" i="3"/>
  <c r="K14" i="2" s="1"/>
  <c r="J11" i="3"/>
  <c r="K9" i="2" s="1"/>
  <c r="I6" i="3"/>
  <c r="J4" i="2" s="1"/>
  <c r="J6" i="3"/>
  <c r="K4" i="2" s="1"/>
  <c r="I5" i="3"/>
  <c r="J3" i="2" s="1"/>
  <c r="I12" i="3"/>
  <c r="J10" i="2" s="1"/>
  <c r="P5" i="3"/>
  <c r="P8" i="3"/>
  <c r="P11" i="3"/>
  <c r="G5" i="3"/>
  <c r="H3" i="2" s="1"/>
  <c r="G12" i="3"/>
  <c r="H10" i="2" s="1"/>
  <c r="G8" i="3"/>
  <c r="H6" i="2" s="1"/>
  <c r="H12" i="3"/>
  <c r="I10" i="2" s="1"/>
  <c r="G14" i="3"/>
  <c r="H12" i="2" s="1"/>
  <c r="H11" i="3"/>
  <c r="I9" i="2" s="1"/>
  <c r="I15" i="3"/>
  <c r="J13" i="2" s="1"/>
  <c r="J8" i="3"/>
  <c r="K6" i="2" s="1"/>
  <c r="J14" i="3"/>
  <c r="K12" i="2" s="1"/>
  <c r="I9" i="3"/>
  <c r="J7" i="2" s="1"/>
  <c r="J12" i="3"/>
  <c r="K10" i="2" s="1"/>
  <c r="I13" i="3"/>
  <c r="J11" i="2" s="1"/>
  <c r="I7" i="3"/>
  <c r="J5" i="2" s="1"/>
  <c r="J9" i="3"/>
  <c r="K7" i="2" s="1"/>
  <c r="I16" i="3"/>
  <c r="J14" i="2" s="1"/>
  <c r="I11" i="3"/>
  <c r="J9" i="2" s="1"/>
  <c r="I10" i="3"/>
  <c r="J8" i="2" s="1"/>
  <c r="J5" i="3"/>
  <c r="K3" i="2" s="1"/>
  <c r="P14" i="3"/>
  <c r="P7" i="3"/>
  <c r="P10" i="3"/>
  <c r="H15" i="3"/>
  <c r="I13" i="2" s="1"/>
  <c r="H6" i="3"/>
  <c r="I4" i="2" s="1"/>
  <c r="G11" i="3"/>
  <c r="H9" i="2" s="1"/>
  <c r="G15" i="3"/>
  <c r="H13" i="2" s="1"/>
  <c r="G6" i="3"/>
  <c r="H4" i="2" s="1"/>
  <c r="H10" i="3"/>
  <c r="I8" i="2" s="1"/>
  <c r="J7" i="3"/>
  <c r="K5" i="2" s="1"/>
  <c r="I14" i="3"/>
  <c r="J12" i="2" s="1"/>
  <c r="I8" i="3"/>
  <c r="J6" i="2" s="1"/>
  <c r="J13" i="3"/>
  <c r="K11" i="2" s="1"/>
  <c r="J10" i="3"/>
  <c r="K8" i="2" s="1"/>
  <c r="K5" i="3"/>
  <c r="L3" i="2" s="1"/>
  <c r="K15" i="3"/>
  <c r="L13" i="2" s="1"/>
  <c r="K14" i="3"/>
  <c r="L12" i="2" s="1"/>
  <c r="K13" i="3"/>
  <c r="L11" i="2" s="1"/>
  <c r="K12" i="3"/>
  <c r="L10" i="2" s="1"/>
  <c r="K11" i="3"/>
  <c r="L9" i="2" s="1"/>
  <c r="K10" i="3"/>
  <c r="L8" i="2" s="1"/>
  <c r="K9" i="3"/>
  <c r="L7" i="2" s="1"/>
  <c r="K8" i="3"/>
  <c r="L6" i="2" s="1"/>
  <c r="L14" i="3"/>
  <c r="M12" i="2" s="1"/>
  <c r="L15" i="3"/>
  <c r="M13" i="2" s="1"/>
  <c r="L6" i="3"/>
  <c r="M4" i="2" s="1"/>
  <c r="L8" i="3"/>
  <c r="M6" i="2" s="1"/>
  <c r="L12" i="3"/>
  <c r="M10" i="2" s="1"/>
  <c r="L13" i="3"/>
  <c r="M11" i="2" s="1"/>
  <c r="L11" i="3"/>
  <c r="M9" i="2" s="1"/>
  <c r="L5" i="3"/>
  <c r="M3" i="2" s="1"/>
  <c r="L16" i="3"/>
  <c r="M14" i="2" s="1"/>
  <c r="L10" i="3"/>
  <c r="M8" i="2" s="1"/>
  <c r="L9" i="3"/>
  <c r="M7" i="2" s="1"/>
  <c r="L7" i="3"/>
  <c r="M5" i="2" s="1"/>
  <c r="M4" i="3"/>
  <c r="O2" i="2"/>
  <c r="V3" i="4"/>
  <c r="K4" i="34" l="1"/>
  <c r="H4" i="34"/>
  <c r="M4" i="34"/>
  <c r="I4" i="34"/>
  <c r="I3" i="34"/>
  <c r="M3" i="34"/>
  <c r="K3" i="34"/>
  <c r="H3" i="34"/>
  <c r="J7" i="34"/>
  <c r="F8" i="34"/>
  <c r="I5" i="34"/>
  <c r="H5" i="34"/>
  <c r="M5" i="34"/>
  <c r="K5" i="34"/>
  <c r="H3284" i="34"/>
  <c r="I3284" i="34"/>
  <c r="K3284" i="34"/>
  <c r="F3229" i="34"/>
  <c r="G3227" i="34"/>
  <c r="J3228" i="34"/>
  <c r="I3226" i="34"/>
  <c r="H3226" i="34"/>
  <c r="K3226" i="34"/>
  <c r="J3187" i="34"/>
  <c r="G3186" i="34"/>
  <c r="F3188" i="34"/>
  <c r="I3185" i="34"/>
  <c r="K3185" i="34"/>
  <c r="H3185" i="34"/>
  <c r="K3262" i="34"/>
  <c r="I3262" i="34"/>
  <c r="H3262" i="34"/>
  <c r="J3264" i="34"/>
  <c r="F3265" i="34"/>
  <c r="G3263" i="34"/>
  <c r="G3276" i="34"/>
  <c r="F3278" i="34"/>
  <c r="J3277" i="34"/>
  <c r="K3275" i="34"/>
  <c r="I3275" i="34"/>
  <c r="H3275" i="34"/>
  <c r="I3308" i="34"/>
  <c r="H3308" i="34"/>
  <c r="K3308" i="34"/>
  <c r="G3309" i="34"/>
  <c r="J3310" i="34"/>
  <c r="F3311" i="34"/>
  <c r="K2526" i="34"/>
  <c r="I2526" i="34"/>
  <c r="H2526" i="34"/>
  <c r="J2528" i="34"/>
  <c r="F2529" i="34"/>
  <c r="G2527" i="34"/>
  <c r="H3320" i="34"/>
  <c r="I3320" i="34"/>
  <c r="K3320" i="34"/>
  <c r="J3322" i="34"/>
  <c r="G3321" i="34"/>
  <c r="F3323" i="34"/>
  <c r="I3287" i="34"/>
  <c r="H3287" i="34"/>
  <c r="K3287" i="34"/>
  <c r="F3290" i="34"/>
  <c r="J3289" i="34"/>
  <c r="G3288" i="34"/>
  <c r="K3222" i="34"/>
  <c r="I3222" i="34"/>
  <c r="H3222" i="34"/>
  <c r="J3224" i="34"/>
  <c r="G3223" i="34"/>
  <c r="G3224" i="34"/>
  <c r="G2647" i="34"/>
  <c r="F2649" i="34"/>
  <c r="J2648" i="34"/>
  <c r="H2646" i="34"/>
  <c r="K2646" i="34"/>
  <c r="I2646" i="34"/>
  <c r="G2536" i="34"/>
  <c r="F2538" i="34"/>
  <c r="J2537" i="34"/>
  <c r="K2535" i="34"/>
  <c r="I2535" i="34"/>
  <c r="H2535" i="34"/>
  <c r="F2573" i="34"/>
  <c r="J2572" i="34"/>
  <c r="I2699" i="34"/>
  <c r="H2699" i="34"/>
  <c r="K2699" i="34"/>
  <c r="G2700" i="34"/>
  <c r="F2702" i="34"/>
  <c r="J2701" i="34"/>
  <c r="J2493" i="34"/>
  <c r="F2494" i="34"/>
  <c r="G2492" i="34"/>
  <c r="I2491" i="34"/>
  <c r="K2491" i="34"/>
  <c r="H2491" i="34"/>
  <c r="G250" i="34"/>
  <c r="F252" i="34"/>
  <c r="J251" i="34"/>
  <c r="K249" i="34"/>
  <c r="I249" i="34"/>
  <c r="H249" i="34"/>
  <c r="S69" i="3"/>
  <c r="S66" i="3"/>
  <c r="S70" i="3"/>
  <c r="T70" i="3" s="1"/>
  <c r="S73" i="3"/>
  <c r="T73" i="3" s="1"/>
  <c r="S75" i="3"/>
  <c r="S62" i="3"/>
  <c r="T62" i="3" s="1"/>
  <c r="S8" i="3"/>
  <c r="S42" i="3"/>
  <c r="S16" i="3"/>
  <c r="T16" i="3" s="1"/>
  <c r="S28" i="3"/>
  <c r="S55" i="3"/>
  <c r="T55" i="3" s="1"/>
  <c r="S67" i="3"/>
  <c r="S71" i="3"/>
  <c r="S76" i="3"/>
  <c r="S72" i="3"/>
  <c r="T72" i="3" s="1"/>
  <c r="S74" i="3"/>
  <c r="T74" i="3" s="1"/>
  <c r="S63" i="3"/>
  <c r="T63" i="3" s="1"/>
  <c r="S32" i="3"/>
  <c r="T32" i="3" s="1"/>
  <c r="S6" i="3"/>
  <c r="T6" i="3" s="1"/>
  <c r="S33" i="3"/>
  <c r="T33" i="3" s="1"/>
  <c r="S12" i="3"/>
  <c r="T12" i="3" s="1"/>
  <c r="S26" i="3"/>
  <c r="T26" i="3" s="1"/>
  <c r="S19" i="3"/>
  <c r="S20" i="3"/>
  <c r="S64" i="3"/>
  <c r="S65" i="3"/>
  <c r="S68" i="3"/>
  <c r="S56" i="3"/>
  <c r="S60" i="3"/>
  <c r="T60" i="3" s="1"/>
  <c r="S53" i="3"/>
  <c r="S38" i="3"/>
  <c r="T38" i="3" s="1"/>
  <c r="S15" i="3"/>
  <c r="S34" i="3"/>
  <c r="T34" i="3" s="1"/>
  <c r="S31" i="3"/>
  <c r="S50" i="3"/>
  <c r="T50" i="3" s="1"/>
  <c r="S14" i="3"/>
  <c r="T14" i="3" s="1"/>
  <c r="S5" i="3"/>
  <c r="T5" i="3" s="1"/>
  <c r="S36" i="3"/>
  <c r="T36" i="3" s="1"/>
  <c r="S47" i="3"/>
  <c r="S21" i="3"/>
  <c r="S13" i="3"/>
  <c r="S9" i="3"/>
  <c r="S17" i="3"/>
  <c r="T17" i="3" s="1"/>
  <c r="S11" i="3"/>
  <c r="S24" i="3"/>
  <c r="T24" i="3" s="1"/>
  <c r="S25" i="3"/>
  <c r="S7" i="3"/>
  <c r="S54" i="3"/>
  <c r="S57" i="3"/>
  <c r="T57" i="3" s="1"/>
  <c r="S58" i="3"/>
  <c r="T58" i="3" s="1"/>
  <c r="S59" i="3"/>
  <c r="S61" i="3"/>
  <c r="S46" i="3"/>
  <c r="S49" i="3"/>
  <c r="S43" i="3"/>
  <c r="T43" i="3" s="1"/>
  <c r="S22" i="3"/>
  <c r="T22" i="3" s="1"/>
  <c r="S18" i="3"/>
  <c r="T18" i="3" s="1"/>
  <c r="S27" i="3"/>
  <c r="S41" i="3"/>
  <c r="S35" i="3"/>
  <c r="S40" i="3"/>
  <c r="S45" i="3"/>
  <c r="S37" i="3"/>
  <c r="S48" i="3"/>
  <c r="T48" i="3" s="1"/>
  <c r="S44" i="3"/>
  <c r="T44" i="3" s="1"/>
  <c r="S39" i="3"/>
  <c r="T39" i="3" s="1"/>
  <c r="S23" i="3"/>
  <c r="S29" i="3"/>
  <c r="T29" i="3" s="1"/>
  <c r="S30" i="3"/>
  <c r="T30" i="3" s="1"/>
  <c r="S52" i="3"/>
  <c r="S51" i="3"/>
  <c r="T51" i="3" s="1"/>
  <c r="S10" i="3"/>
  <c r="T10" i="3" s="1"/>
  <c r="Q4" i="4"/>
  <c r="P2" i="2"/>
  <c r="N4" i="3"/>
  <c r="M15" i="3"/>
  <c r="N13" i="2" s="1"/>
  <c r="M7" i="3"/>
  <c r="N5" i="2" s="1"/>
  <c r="M12" i="3"/>
  <c r="N10" i="2" s="1"/>
  <c r="M13" i="3"/>
  <c r="N11" i="2" s="1"/>
  <c r="M5" i="3"/>
  <c r="N3" i="2" s="1"/>
  <c r="M10" i="3"/>
  <c r="N8" i="2" s="1"/>
  <c r="M11" i="3"/>
  <c r="N9" i="2" s="1"/>
  <c r="M16" i="3"/>
  <c r="N14" i="2" s="1"/>
  <c r="M8" i="3"/>
  <c r="N6" i="2" s="1"/>
  <c r="M9" i="3"/>
  <c r="N7" i="2" s="1"/>
  <c r="M14" i="3"/>
  <c r="N12" i="2" s="1"/>
  <c r="M6" i="3"/>
  <c r="N4" i="2" s="1"/>
  <c r="T52" i="3" l="1"/>
  <c r="T75" i="3"/>
  <c r="T56" i="3"/>
  <c r="T35" i="3"/>
  <c r="T37" i="3"/>
  <c r="T40" i="3"/>
  <c r="T41" i="3" s="1"/>
  <c r="J8" i="34"/>
  <c r="F9" i="34"/>
  <c r="T23" i="3"/>
  <c r="J3265" i="34"/>
  <c r="G3264" i="34"/>
  <c r="G3265" i="34"/>
  <c r="K3263" i="34"/>
  <c r="I3263" i="34"/>
  <c r="H3263" i="34"/>
  <c r="J3188" i="34"/>
  <c r="F3189" i="34"/>
  <c r="G3187" i="34"/>
  <c r="H3186" i="34"/>
  <c r="K3186" i="34"/>
  <c r="I3186" i="34"/>
  <c r="T7" i="3"/>
  <c r="T8" i="3" s="1"/>
  <c r="I3227" i="34"/>
  <c r="H3227" i="34"/>
  <c r="K3227" i="34"/>
  <c r="F3230" i="34"/>
  <c r="J3229" i="34"/>
  <c r="G3228" i="34"/>
  <c r="H2527" i="34"/>
  <c r="K2527" i="34"/>
  <c r="I2527" i="34"/>
  <c r="G2528" i="34"/>
  <c r="J2529" i="34"/>
  <c r="F2530" i="34"/>
  <c r="G3310" i="34"/>
  <c r="J3311" i="34"/>
  <c r="F3312" i="34"/>
  <c r="I3309" i="34"/>
  <c r="K3309" i="34"/>
  <c r="H3309" i="34"/>
  <c r="T59" i="3"/>
  <c r="G3278" i="34"/>
  <c r="J3278" i="34"/>
  <c r="G3277" i="34"/>
  <c r="H3276" i="34"/>
  <c r="K3276" i="34"/>
  <c r="I3276" i="34"/>
  <c r="T53" i="3"/>
  <c r="T68" i="3"/>
  <c r="T69" i="3" s="1"/>
  <c r="T15" i="3"/>
  <c r="T64" i="3"/>
  <c r="I3224" i="34"/>
  <c r="H3224" i="34"/>
  <c r="K3224" i="34"/>
  <c r="I3321" i="34"/>
  <c r="H3321" i="34"/>
  <c r="K3321" i="34"/>
  <c r="J3323" i="34"/>
  <c r="G3322" i="34"/>
  <c r="F3324" i="34"/>
  <c r="K3223" i="34"/>
  <c r="H3223" i="34"/>
  <c r="I3223" i="34"/>
  <c r="T11" i="3"/>
  <c r="T13" i="3"/>
  <c r="T76" i="3"/>
  <c r="T71" i="3"/>
  <c r="I3288" i="34"/>
  <c r="H3288" i="34"/>
  <c r="K3288" i="34"/>
  <c r="T27" i="3"/>
  <c r="J3290" i="34"/>
  <c r="F3291" i="34"/>
  <c r="G3289" i="34"/>
  <c r="T42" i="3"/>
  <c r="T9" i="3"/>
  <c r="T28" i="3"/>
  <c r="T31" i="3"/>
  <c r="T25" i="3"/>
  <c r="G2648" i="34"/>
  <c r="J2649" i="34"/>
  <c r="F2650" i="34"/>
  <c r="K2647" i="34"/>
  <c r="H2647" i="34"/>
  <c r="I2647" i="34"/>
  <c r="T61" i="3"/>
  <c r="T65" i="3"/>
  <c r="T66" i="3" s="1"/>
  <c r="T67" i="3" s="1"/>
  <c r="T54" i="3"/>
  <c r="T45" i="3"/>
  <c r="T46" i="3" s="1"/>
  <c r="T47" i="3" s="1"/>
  <c r="T49" i="3"/>
  <c r="T19" i="3"/>
  <c r="T20" i="3" s="1"/>
  <c r="T21" i="3" s="1"/>
  <c r="G2537" i="34"/>
  <c r="J2538" i="34"/>
  <c r="F2539" i="34"/>
  <c r="K2536" i="34"/>
  <c r="H2536" i="34"/>
  <c r="I2536" i="34"/>
  <c r="G2572" i="34"/>
  <c r="J2573" i="34"/>
  <c r="F2574" i="34"/>
  <c r="G2493" i="34"/>
  <c r="J2494" i="34"/>
  <c r="F2495" i="34"/>
  <c r="J2702" i="34"/>
  <c r="F2703" i="34"/>
  <c r="G2701" i="34"/>
  <c r="K2700" i="34"/>
  <c r="I2700" i="34"/>
  <c r="H2700" i="34"/>
  <c r="K2492" i="34"/>
  <c r="I2492" i="34"/>
  <c r="H2492" i="34"/>
  <c r="G251" i="34"/>
  <c r="F253" i="34"/>
  <c r="J252" i="34"/>
  <c r="K250" i="34"/>
  <c r="I250" i="34"/>
  <c r="H250" i="34"/>
  <c r="K15" i="2"/>
  <c r="J15" i="2"/>
  <c r="S80" i="3"/>
  <c r="S77" i="3"/>
  <c r="S87" i="3"/>
  <c r="S78" i="3"/>
  <c r="S88" i="3"/>
  <c r="S85" i="3"/>
  <c r="S86" i="3"/>
  <c r="S83" i="3"/>
  <c r="S84" i="3"/>
  <c r="L15" i="2"/>
  <c r="M15" i="2"/>
  <c r="S81" i="3"/>
  <c r="S82" i="3"/>
  <c r="T82" i="3" s="1"/>
  <c r="S79" i="3"/>
  <c r="R4" i="4"/>
  <c r="I44" i="2"/>
  <c r="J44" i="2"/>
  <c r="H44" i="2"/>
  <c r="K44" i="2"/>
  <c r="M44" i="2"/>
  <c r="L44" i="2"/>
  <c r="N9" i="3"/>
  <c r="O7" i="2" s="1"/>
  <c r="N16" i="3"/>
  <c r="O14" i="2" s="1"/>
  <c r="N8" i="3"/>
  <c r="O6" i="2" s="1"/>
  <c r="N15" i="3"/>
  <c r="O13" i="2" s="1"/>
  <c r="N7" i="3"/>
  <c r="O5" i="2" s="1"/>
  <c r="N5" i="3"/>
  <c r="O3" i="2" s="1"/>
  <c r="N13" i="3"/>
  <c r="O11" i="2" s="1"/>
  <c r="N10" i="3"/>
  <c r="O8" i="2" s="1"/>
  <c r="N14" i="3"/>
  <c r="O12" i="2" s="1"/>
  <c r="N11" i="3"/>
  <c r="O9" i="2" s="1"/>
  <c r="N6" i="3"/>
  <c r="O4" i="2" s="1"/>
  <c r="N12" i="3"/>
  <c r="O10" i="2" s="1"/>
  <c r="O4" i="3"/>
  <c r="T77" i="3" l="1"/>
  <c r="J9" i="34"/>
  <c r="F10" i="34"/>
  <c r="K3228" i="34"/>
  <c r="H3228" i="34"/>
  <c r="I3228" i="34"/>
  <c r="F3231" i="34"/>
  <c r="G3229" i="34"/>
  <c r="J3230" i="34"/>
  <c r="K3187" i="34"/>
  <c r="H3187" i="34"/>
  <c r="I3187" i="34"/>
  <c r="F3190" i="34"/>
  <c r="J3189" i="34"/>
  <c r="G3188" i="34"/>
  <c r="I3265" i="34"/>
  <c r="H3265" i="34"/>
  <c r="K3265" i="34"/>
  <c r="H3264" i="34"/>
  <c r="I3264" i="34"/>
  <c r="K3264" i="34"/>
  <c r="K3277" i="34"/>
  <c r="I3277" i="34"/>
  <c r="H3277" i="34"/>
  <c r="K3278" i="34"/>
  <c r="I3278" i="34"/>
  <c r="H3278" i="34"/>
  <c r="J3312" i="34"/>
  <c r="G3311" i="34"/>
  <c r="F3313" i="34"/>
  <c r="H3310" i="34"/>
  <c r="K3310" i="34"/>
  <c r="I3310" i="34"/>
  <c r="J2530" i="34"/>
  <c r="G2529" i="34"/>
  <c r="G2530" i="34"/>
  <c r="H2528" i="34"/>
  <c r="I2528" i="34"/>
  <c r="K2528" i="34"/>
  <c r="J3324" i="34"/>
  <c r="G3323" i="34"/>
  <c r="F3325" i="34"/>
  <c r="H3289" i="34"/>
  <c r="K3289" i="34"/>
  <c r="I3289" i="34"/>
  <c r="I3322" i="34"/>
  <c r="K3322" i="34"/>
  <c r="H3322" i="34"/>
  <c r="F3292" i="34"/>
  <c r="J3291" i="34"/>
  <c r="G3290" i="34"/>
  <c r="G2649" i="34"/>
  <c r="J2650" i="34"/>
  <c r="F2651" i="34"/>
  <c r="H2648" i="34"/>
  <c r="K2648" i="34"/>
  <c r="I2648" i="34"/>
  <c r="B3" i="2"/>
  <c r="T83" i="3"/>
  <c r="T78" i="3"/>
  <c r="T79" i="3" s="1"/>
  <c r="T80" i="3" s="1"/>
  <c r="T81" i="3" s="1"/>
  <c r="T84" i="3"/>
  <c r="T85" i="3" s="1"/>
  <c r="T86" i="3" s="1"/>
  <c r="T87" i="3" s="1"/>
  <c r="T88" i="3" s="1"/>
  <c r="G2538" i="34"/>
  <c r="F2540" i="34"/>
  <c r="J2539" i="34"/>
  <c r="K2537" i="34"/>
  <c r="H2537" i="34"/>
  <c r="I2537" i="34"/>
  <c r="F2575" i="34"/>
  <c r="G2573" i="34"/>
  <c r="J2574" i="34"/>
  <c r="H2572" i="34"/>
  <c r="I2572" i="34"/>
  <c r="K2572" i="34"/>
  <c r="F2496" i="34"/>
  <c r="J2495" i="34"/>
  <c r="G2494" i="34"/>
  <c r="K2493" i="34"/>
  <c r="H2493" i="34"/>
  <c r="I2493" i="34"/>
  <c r="K2701" i="34"/>
  <c r="H2701" i="34"/>
  <c r="I2701" i="34"/>
  <c r="J2703" i="34"/>
  <c r="G2702" i="34"/>
  <c r="F2704" i="34"/>
  <c r="K251" i="34"/>
  <c r="I251" i="34"/>
  <c r="H251" i="34"/>
  <c r="J253" i="34"/>
  <c r="F254" i="34"/>
  <c r="G252" i="34"/>
  <c r="F3022" i="34"/>
  <c r="F2544" i="34"/>
  <c r="S96" i="3"/>
  <c r="S94" i="3"/>
  <c r="T94" i="3" s="1"/>
  <c r="S99" i="3"/>
  <c r="N15" i="2"/>
  <c r="S90" i="3"/>
  <c r="S97" i="3"/>
  <c r="S92" i="3"/>
  <c r="S95" i="3"/>
  <c r="S89" i="3"/>
  <c r="T89" i="3" s="1"/>
  <c r="S100" i="3"/>
  <c r="S4" i="4"/>
  <c r="S98" i="3"/>
  <c r="S91" i="3"/>
  <c r="S93" i="3"/>
  <c r="N44" i="2"/>
  <c r="O12" i="3"/>
  <c r="P10" i="2" s="1"/>
  <c r="O15" i="3"/>
  <c r="P13" i="2" s="1"/>
  <c r="O7" i="3"/>
  <c r="P5" i="2" s="1"/>
  <c r="O10" i="3"/>
  <c r="P8" i="2" s="1"/>
  <c r="O13" i="3"/>
  <c r="P11" i="2" s="1"/>
  <c r="O5" i="3"/>
  <c r="P3" i="2" s="1"/>
  <c r="O16" i="3"/>
  <c r="P14" i="2" s="1"/>
  <c r="O8" i="3"/>
  <c r="P6" i="2" s="1"/>
  <c r="O11" i="3"/>
  <c r="P9" i="2" s="1"/>
  <c r="O14" i="3"/>
  <c r="P12" i="2" s="1"/>
  <c r="O6" i="3"/>
  <c r="P4" i="2" s="1"/>
  <c r="O9" i="3"/>
  <c r="P7" i="2" s="1"/>
  <c r="I15" i="2"/>
  <c r="H15" i="2"/>
  <c r="G9" i="34" l="1"/>
  <c r="F11" i="34"/>
  <c r="J10" i="34"/>
  <c r="K3188" i="34"/>
  <c r="H3188" i="34"/>
  <c r="I3188" i="34"/>
  <c r="K3229" i="34"/>
  <c r="I3229" i="34"/>
  <c r="H3229" i="34"/>
  <c r="F3232" i="34"/>
  <c r="J3231" i="34"/>
  <c r="G3230" i="34"/>
  <c r="J3190" i="34"/>
  <c r="G3189" i="34"/>
  <c r="F3191" i="34"/>
  <c r="H2530" i="34"/>
  <c r="K2530" i="34"/>
  <c r="I2530" i="34"/>
  <c r="H2529" i="34"/>
  <c r="I2529" i="34"/>
  <c r="K2529" i="34"/>
  <c r="T90" i="3"/>
  <c r="T91" i="3" s="1"/>
  <c r="T92" i="3" s="1"/>
  <c r="J3313" i="34"/>
  <c r="G3312" i="34"/>
  <c r="G3313" i="34"/>
  <c r="I3311" i="34"/>
  <c r="H3311" i="34"/>
  <c r="K3311" i="34"/>
  <c r="T93" i="3"/>
  <c r="T95" i="3"/>
  <c r="T96" i="3" s="1"/>
  <c r="T97" i="3" s="1"/>
  <c r="J3292" i="34"/>
  <c r="F3293" i="34"/>
  <c r="G3291" i="34"/>
  <c r="T98" i="3"/>
  <c r="T99" i="3" s="1"/>
  <c r="T100" i="3" s="1"/>
  <c r="K3290" i="34"/>
  <c r="I3290" i="34"/>
  <c r="H3290" i="34"/>
  <c r="F3326" i="34"/>
  <c r="J3325" i="34"/>
  <c r="G3324" i="34"/>
  <c r="I3323" i="34"/>
  <c r="H3323" i="34"/>
  <c r="K3323" i="34"/>
  <c r="B5" i="2"/>
  <c r="C5" i="2" s="1"/>
  <c r="J2651" i="34"/>
  <c r="G2650" i="34"/>
  <c r="F2652" i="34"/>
  <c r="I2649" i="34"/>
  <c r="H2649" i="34"/>
  <c r="K2649" i="34"/>
  <c r="B4" i="2"/>
  <c r="C4" i="2" s="1"/>
  <c r="D3" i="2"/>
  <c r="C3" i="2"/>
  <c r="B2" i="2"/>
  <c r="K2538" i="34"/>
  <c r="I2538" i="34"/>
  <c r="H2538" i="34"/>
  <c r="G2539" i="34"/>
  <c r="F2541" i="34"/>
  <c r="J2540" i="34"/>
  <c r="K2573" i="34"/>
  <c r="H2573" i="34"/>
  <c r="I2573" i="34"/>
  <c r="F2576" i="34"/>
  <c r="J2575" i="34"/>
  <c r="G2574" i="34"/>
  <c r="K2494" i="34"/>
  <c r="I2494" i="34"/>
  <c r="H2494" i="34"/>
  <c r="J2496" i="34"/>
  <c r="G2495" i="34"/>
  <c r="F2497" i="34"/>
  <c r="J2704" i="34"/>
  <c r="G2703" i="34"/>
  <c r="F2705" i="34"/>
  <c r="H2702" i="34"/>
  <c r="I2702" i="34"/>
  <c r="K2702" i="34"/>
  <c r="K252" i="34"/>
  <c r="I252" i="34"/>
  <c r="H252" i="34"/>
  <c r="J254" i="34"/>
  <c r="F255" i="34"/>
  <c r="G253" i="34"/>
  <c r="F3023" i="34"/>
  <c r="J3022" i="34"/>
  <c r="F2545" i="34"/>
  <c r="G2544" i="34" s="1"/>
  <c r="J2544" i="34"/>
  <c r="T4" i="4"/>
  <c r="S102" i="3"/>
  <c r="S112" i="3"/>
  <c r="T112" i="3" s="1"/>
  <c r="S103" i="3"/>
  <c r="S110" i="3"/>
  <c r="T110" i="3" s="1"/>
  <c r="S101" i="3"/>
  <c r="T101" i="3" s="1"/>
  <c r="S111" i="3"/>
  <c r="T111" i="3" s="1"/>
  <c r="S107" i="3"/>
  <c r="S109" i="3"/>
  <c r="T109" i="3" s="1"/>
  <c r="S108" i="3"/>
  <c r="S105" i="3"/>
  <c r="S104" i="3"/>
  <c r="T104" i="3" s="1"/>
  <c r="S106" i="3"/>
  <c r="T106" i="3" s="1"/>
  <c r="O15" i="2"/>
  <c r="O44" i="2"/>
  <c r="J11" i="34" l="1"/>
  <c r="F12" i="34"/>
  <c r="G10" i="34"/>
  <c r="H9" i="34"/>
  <c r="I9" i="34"/>
  <c r="K9" i="34"/>
  <c r="J3191" i="34"/>
  <c r="F3192" i="34"/>
  <c r="G3190" i="34"/>
  <c r="H3189" i="34"/>
  <c r="I3189" i="34"/>
  <c r="K3189" i="34"/>
  <c r="K3230" i="34"/>
  <c r="I3230" i="34"/>
  <c r="H3230" i="34"/>
  <c r="G3231" i="34"/>
  <c r="F3233" i="34"/>
  <c r="J3232" i="34"/>
  <c r="I3313" i="34"/>
  <c r="H3313" i="34"/>
  <c r="K3313" i="34"/>
  <c r="I3312" i="34"/>
  <c r="K3312" i="34"/>
  <c r="H3312" i="34"/>
  <c r="T107" i="3"/>
  <c r="T108" i="3" s="1"/>
  <c r="K3291" i="34"/>
  <c r="H3291" i="34"/>
  <c r="I3291" i="34"/>
  <c r="F3327" i="34"/>
  <c r="G3325" i="34"/>
  <c r="J3326" i="34"/>
  <c r="G3292" i="34"/>
  <c r="F3294" i="34"/>
  <c r="J3293" i="34"/>
  <c r="K3324" i="34"/>
  <c r="I3324" i="34"/>
  <c r="H3324" i="34"/>
  <c r="D4" i="2"/>
  <c r="D5" i="2"/>
  <c r="T105" i="3"/>
  <c r="K2650" i="34"/>
  <c r="I2650" i="34"/>
  <c r="H2650" i="34"/>
  <c r="F2653" i="34"/>
  <c r="G2651" i="34"/>
  <c r="J2652" i="34"/>
  <c r="C2" i="2"/>
  <c r="D2" i="2"/>
  <c r="K2544" i="34"/>
  <c r="T102" i="3"/>
  <c r="T103" i="3" s="1"/>
  <c r="F2542" i="34"/>
  <c r="J2541" i="34"/>
  <c r="G2540" i="34"/>
  <c r="K2539" i="34"/>
  <c r="H2539" i="34"/>
  <c r="I2539" i="34"/>
  <c r="I2574" i="34"/>
  <c r="K2574" i="34"/>
  <c r="H2574" i="34"/>
  <c r="F2577" i="34"/>
  <c r="J2576" i="34"/>
  <c r="G2575" i="34"/>
  <c r="F2498" i="34"/>
  <c r="J2497" i="34"/>
  <c r="G2496" i="34"/>
  <c r="K2495" i="34"/>
  <c r="I2495" i="34"/>
  <c r="H2495" i="34"/>
  <c r="F2706" i="34"/>
  <c r="J2705" i="34"/>
  <c r="G2704" i="34"/>
  <c r="K2703" i="34"/>
  <c r="I2703" i="34"/>
  <c r="H2703" i="34"/>
  <c r="K253" i="34"/>
  <c r="I253" i="34"/>
  <c r="H253" i="34"/>
  <c r="G254" i="34"/>
  <c r="F256" i="34"/>
  <c r="J255" i="34"/>
  <c r="J3023" i="34"/>
  <c r="G3022" i="34"/>
  <c r="F3024" i="34"/>
  <c r="F2546" i="34"/>
  <c r="G2545" i="34" s="1"/>
  <c r="J2545" i="34"/>
  <c r="I2544" i="34"/>
  <c r="H2544" i="34"/>
  <c r="U4" i="4"/>
  <c r="P15" i="2"/>
  <c r="P44" i="2"/>
  <c r="D13" i="2" s="1"/>
  <c r="I17" i="2"/>
  <c r="B6" i="2" s="1"/>
  <c r="H10" i="34" l="1"/>
  <c r="K10" i="34"/>
  <c r="I10" i="34"/>
  <c r="F13" i="34"/>
  <c r="G11" i="34"/>
  <c r="J12" i="34"/>
  <c r="D12" i="2"/>
  <c r="J3233" i="34"/>
  <c r="F3234" i="34"/>
  <c r="G3232" i="34"/>
  <c r="H3190" i="34"/>
  <c r="K3190" i="34"/>
  <c r="I3190" i="34"/>
  <c r="I3231" i="34"/>
  <c r="K3231" i="34"/>
  <c r="H3231" i="34"/>
  <c r="J3192" i="34"/>
  <c r="G3191" i="34"/>
  <c r="F3193" i="34"/>
  <c r="G3326" i="34"/>
  <c r="J3327" i="34"/>
  <c r="G3327" i="34"/>
  <c r="H3325" i="34"/>
  <c r="K3325" i="34"/>
  <c r="I3325" i="34"/>
  <c r="I3292" i="34"/>
  <c r="K3292" i="34"/>
  <c r="H3292" i="34"/>
  <c r="J3294" i="34"/>
  <c r="G3293" i="34"/>
  <c r="F3295" i="34"/>
  <c r="V4" i="4"/>
  <c r="F24" i="34"/>
  <c r="I2651" i="34"/>
  <c r="H2651" i="34"/>
  <c r="K2651" i="34"/>
  <c r="G2652" i="34"/>
  <c r="F2654" i="34"/>
  <c r="J2653" i="34"/>
  <c r="D6" i="2"/>
  <c r="C6" i="2"/>
  <c r="K2545" i="34"/>
  <c r="K2540" i="34"/>
  <c r="I2540" i="34"/>
  <c r="H2540" i="34"/>
  <c r="G2541" i="34"/>
  <c r="F2543" i="34"/>
  <c r="J2542" i="34"/>
  <c r="K2575" i="34"/>
  <c r="I2575" i="34"/>
  <c r="H2575" i="34"/>
  <c r="G2576" i="34"/>
  <c r="J2577" i="34"/>
  <c r="F2578" i="34"/>
  <c r="I2704" i="34"/>
  <c r="H2704" i="34"/>
  <c r="K2704" i="34"/>
  <c r="I2496" i="34"/>
  <c r="H2496" i="34"/>
  <c r="K2496" i="34"/>
  <c r="G2705" i="34"/>
  <c r="J2706" i="34"/>
  <c r="F2707" i="34"/>
  <c r="F2499" i="34"/>
  <c r="J2498" i="34"/>
  <c r="G2497" i="34"/>
  <c r="F257" i="34"/>
  <c r="G255" i="34"/>
  <c r="J256" i="34"/>
  <c r="K254" i="34"/>
  <c r="H254" i="34"/>
  <c r="I254" i="34"/>
  <c r="K3022" i="34"/>
  <c r="H3022" i="34"/>
  <c r="I3022" i="34"/>
  <c r="F3025" i="34"/>
  <c r="J3024" i="34"/>
  <c r="G3023" i="34"/>
  <c r="F2547" i="34"/>
  <c r="J2546" i="34"/>
  <c r="I2545" i="34"/>
  <c r="H2545" i="34"/>
  <c r="G12" i="34" l="1"/>
  <c r="J13" i="34"/>
  <c r="F14" i="34"/>
  <c r="I11" i="34"/>
  <c r="H11" i="34"/>
  <c r="K11" i="34"/>
  <c r="I3232" i="34"/>
  <c r="H3232" i="34"/>
  <c r="K3232" i="34"/>
  <c r="G3192" i="34"/>
  <c r="J3193" i="34"/>
  <c r="F3194" i="34"/>
  <c r="F3235" i="34"/>
  <c r="G3233" i="34"/>
  <c r="J3234" i="34"/>
  <c r="I3191" i="34"/>
  <c r="H3191" i="34"/>
  <c r="K3191" i="34"/>
  <c r="W4" i="4"/>
  <c r="X4" i="4" s="1"/>
  <c r="H3327" i="34"/>
  <c r="K3327" i="34"/>
  <c r="I3327" i="34"/>
  <c r="G3295" i="34"/>
  <c r="J3295" i="34"/>
  <c r="G3294" i="34"/>
  <c r="I3326" i="34"/>
  <c r="K3326" i="34"/>
  <c r="H3326" i="34"/>
  <c r="I3293" i="34"/>
  <c r="H3293" i="34"/>
  <c r="K3293" i="34"/>
  <c r="J24" i="34"/>
  <c r="F25" i="34"/>
  <c r="G2653" i="34"/>
  <c r="F2655" i="34"/>
  <c r="J2654" i="34"/>
  <c r="K2652" i="34"/>
  <c r="H2652" i="34"/>
  <c r="I2652" i="34"/>
  <c r="G2542" i="34"/>
  <c r="J2543" i="34"/>
  <c r="G2543" i="34"/>
  <c r="K2541" i="34"/>
  <c r="H2541" i="34"/>
  <c r="I2541" i="34"/>
  <c r="G2577" i="34"/>
  <c r="J2578" i="34"/>
  <c r="F2579" i="34"/>
  <c r="K2576" i="34"/>
  <c r="I2576" i="34"/>
  <c r="H2576" i="34"/>
  <c r="K2497" i="34"/>
  <c r="H2497" i="34"/>
  <c r="I2497" i="34"/>
  <c r="H2705" i="34"/>
  <c r="K2705" i="34"/>
  <c r="I2705" i="34"/>
  <c r="G2706" i="34"/>
  <c r="F2708" i="34"/>
  <c r="F2709" i="34" s="1"/>
  <c r="J2707" i="34"/>
  <c r="F2500" i="34"/>
  <c r="J2499" i="34"/>
  <c r="G2498" i="34"/>
  <c r="K3023" i="34"/>
  <c r="H3023" i="34"/>
  <c r="I3023" i="34"/>
  <c r="F3026" i="34"/>
  <c r="J3025" i="34"/>
  <c r="G3024" i="34"/>
  <c r="K255" i="34"/>
  <c r="I255" i="34"/>
  <c r="H255" i="34"/>
  <c r="J2547" i="34"/>
  <c r="F2548" i="34"/>
  <c r="F258" i="34"/>
  <c r="G256" i="34"/>
  <c r="J257" i="34"/>
  <c r="G2546" i="34"/>
  <c r="H16" i="2"/>
  <c r="I16" i="2"/>
  <c r="J14" i="34" l="1"/>
  <c r="F15" i="34"/>
  <c r="F16" i="34" s="1"/>
  <c r="G13" i="34"/>
  <c r="I12" i="34"/>
  <c r="K12" i="34"/>
  <c r="H12" i="34"/>
  <c r="G3234" i="34"/>
  <c r="F3236" i="34"/>
  <c r="J3235" i="34"/>
  <c r="H3192" i="34"/>
  <c r="K3192" i="34"/>
  <c r="I3192" i="34"/>
  <c r="K3233" i="34"/>
  <c r="H3233" i="34"/>
  <c r="I3233" i="34"/>
  <c r="G3193" i="34"/>
  <c r="J3194" i="34"/>
  <c r="F3195" i="34"/>
  <c r="K3294" i="34"/>
  <c r="H3294" i="34"/>
  <c r="I3294" i="34"/>
  <c r="K3295" i="34"/>
  <c r="I3295" i="34"/>
  <c r="H3295" i="34"/>
  <c r="F18" i="34"/>
  <c r="J25" i="34"/>
  <c r="G24" i="34"/>
  <c r="F26" i="34"/>
  <c r="F27" i="34" s="1"/>
  <c r="F28" i="34" s="1"/>
  <c r="J2709" i="34"/>
  <c r="F2710" i="34"/>
  <c r="G2654" i="34"/>
  <c r="J2655" i="34"/>
  <c r="F2656" i="34"/>
  <c r="I2653" i="34"/>
  <c r="H2653" i="34"/>
  <c r="K2653" i="34"/>
  <c r="K2546" i="34"/>
  <c r="K2542" i="34"/>
  <c r="I2542" i="34"/>
  <c r="H2542" i="34"/>
  <c r="K2543" i="34"/>
  <c r="H2543" i="34"/>
  <c r="I2543" i="34"/>
  <c r="J2579" i="34"/>
  <c r="F2580" i="34"/>
  <c r="G2578" i="34"/>
  <c r="K2577" i="34"/>
  <c r="I2577" i="34"/>
  <c r="H2577" i="34"/>
  <c r="J2708" i="34"/>
  <c r="G2707" i="34"/>
  <c r="G2708" i="34"/>
  <c r="K2498" i="34"/>
  <c r="I2498" i="34"/>
  <c r="H2498" i="34"/>
  <c r="J2500" i="34"/>
  <c r="F2501" i="34"/>
  <c r="G2499" i="34"/>
  <c r="K2706" i="34"/>
  <c r="I2706" i="34"/>
  <c r="H2706" i="34"/>
  <c r="F2951" i="34"/>
  <c r="K256" i="34"/>
  <c r="I256" i="34"/>
  <c r="H256" i="34"/>
  <c r="K3024" i="34"/>
  <c r="I3024" i="34"/>
  <c r="H3024" i="34"/>
  <c r="G257" i="34"/>
  <c r="J258" i="34"/>
  <c r="F259" i="34"/>
  <c r="J3026" i="34"/>
  <c r="G3025" i="34"/>
  <c r="F3027" i="34"/>
  <c r="J2548" i="34"/>
  <c r="F2549" i="34"/>
  <c r="G2547" i="34"/>
  <c r="H2546" i="34"/>
  <c r="I2546" i="34"/>
  <c r="Y4" i="4"/>
  <c r="J16" i="2"/>
  <c r="J16" i="34" l="1"/>
  <c r="F17" i="34"/>
  <c r="K13" i="34"/>
  <c r="I13" i="34"/>
  <c r="H13" i="34"/>
  <c r="G14" i="34"/>
  <c r="J15" i="34"/>
  <c r="G15" i="34"/>
  <c r="F3196" i="34"/>
  <c r="J3195" i="34"/>
  <c r="G3194" i="34"/>
  <c r="I3193" i="34"/>
  <c r="H3193" i="34"/>
  <c r="K3193" i="34"/>
  <c r="J3236" i="34"/>
  <c r="F3237" i="34"/>
  <c r="G3235" i="34"/>
  <c r="H3234" i="34"/>
  <c r="K3234" i="34"/>
  <c r="I3234" i="34"/>
  <c r="J27" i="34"/>
  <c r="G26" i="34"/>
  <c r="K26" i="34" s="1"/>
  <c r="G17" i="34"/>
  <c r="J18" i="34"/>
  <c r="F19" i="34"/>
  <c r="J26" i="34"/>
  <c r="G25" i="34"/>
  <c r="K24" i="34"/>
  <c r="I24" i="34"/>
  <c r="H24" i="34"/>
  <c r="G2655" i="34"/>
  <c r="F2657" i="34"/>
  <c r="J2656" i="34"/>
  <c r="K2654" i="34"/>
  <c r="H2654" i="34"/>
  <c r="I2654" i="34"/>
  <c r="J2710" i="34"/>
  <c r="G2709" i="34"/>
  <c r="F2711" i="34"/>
  <c r="K2547" i="34"/>
  <c r="G27" i="34"/>
  <c r="J28" i="34"/>
  <c r="F29" i="34"/>
  <c r="K2578" i="34"/>
  <c r="I2578" i="34"/>
  <c r="H2578" i="34"/>
  <c r="F2581" i="34"/>
  <c r="G2579" i="34"/>
  <c r="J2580" i="34"/>
  <c r="I2707" i="34"/>
  <c r="H2707" i="34"/>
  <c r="K2707" i="34"/>
  <c r="K2708" i="34"/>
  <c r="H2708" i="34"/>
  <c r="I2708" i="34"/>
  <c r="K2499" i="34"/>
  <c r="H2499" i="34"/>
  <c r="I2499" i="34"/>
  <c r="J2501" i="34"/>
  <c r="G2500" i="34"/>
  <c r="F2502" i="34"/>
  <c r="J2951" i="34"/>
  <c r="F2952" i="34"/>
  <c r="F3028" i="34"/>
  <c r="J3027" i="34"/>
  <c r="G3026" i="34"/>
  <c r="G2548" i="34"/>
  <c r="F2550" i="34"/>
  <c r="F2551" i="34" s="1"/>
  <c r="J2549" i="34"/>
  <c r="K3025" i="34"/>
  <c r="I3025" i="34"/>
  <c r="H3025" i="34"/>
  <c r="H2547" i="34"/>
  <c r="F260" i="34"/>
  <c r="J259" i="34"/>
  <c r="G258" i="34"/>
  <c r="K257" i="34"/>
  <c r="I257" i="34"/>
  <c r="H257" i="34"/>
  <c r="I2547" i="34"/>
  <c r="Z4" i="4"/>
  <c r="B22" i="2"/>
  <c r="B24" i="2" s="1"/>
  <c r="B25" i="2" s="1"/>
  <c r="K16" i="2"/>
  <c r="J17" i="34" l="1"/>
  <c r="G16" i="34"/>
  <c r="H15" i="34"/>
  <c r="I15" i="34"/>
  <c r="K15" i="34"/>
  <c r="I14" i="34"/>
  <c r="K14" i="34"/>
  <c r="H14" i="34"/>
  <c r="G3236" i="34"/>
  <c r="F3238" i="34"/>
  <c r="J3237" i="34"/>
  <c r="I3194" i="34"/>
  <c r="K3194" i="34"/>
  <c r="H3194" i="34"/>
  <c r="H3235" i="34"/>
  <c r="I3235" i="34"/>
  <c r="K3235" i="34"/>
  <c r="G3195" i="34"/>
  <c r="G3196" i="34"/>
  <c r="J3196" i="34"/>
  <c r="I26" i="34"/>
  <c r="H26" i="34"/>
  <c r="G18" i="34"/>
  <c r="J19" i="34"/>
  <c r="F20" i="34"/>
  <c r="F21" i="34" s="1"/>
  <c r="K17" i="34"/>
  <c r="I17" i="34"/>
  <c r="H17" i="34"/>
  <c r="H25" i="34"/>
  <c r="I25" i="34"/>
  <c r="K25" i="34"/>
  <c r="I2709" i="34"/>
  <c r="K2709" i="34"/>
  <c r="H2709" i="34"/>
  <c r="G2656" i="34"/>
  <c r="F2658" i="34"/>
  <c r="J2657" i="34"/>
  <c r="K2655" i="34"/>
  <c r="I2655" i="34"/>
  <c r="H2655" i="34"/>
  <c r="J2711" i="34"/>
  <c r="F2712" i="34"/>
  <c r="G2710" i="34"/>
  <c r="F2552" i="34"/>
  <c r="J2551" i="34"/>
  <c r="G28" i="34"/>
  <c r="F30" i="34"/>
  <c r="J29" i="34"/>
  <c r="K27" i="34"/>
  <c r="I27" i="34"/>
  <c r="H27" i="34"/>
  <c r="H2579" i="34"/>
  <c r="I2579" i="34"/>
  <c r="K2579" i="34"/>
  <c r="G2580" i="34"/>
  <c r="F2582" i="34"/>
  <c r="J2581" i="34"/>
  <c r="F2503" i="34"/>
  <c r="G2501" i="34"/>
  <c r="J2502" i="34"/>
  <c r="K2500" i="34"/>
  <c r="I2500" i="34"/>
  <c r="H2500" i="34"/>
  <c r="J2952" i="34"/>
  <c r="G2951" i="34"/>
  <c r="F2953" i="34"/>
  <c r="K2548" i="34"/>
  <c r="H2548" i="34"/>
  <c r="I2548" i="34"/>
  <c r="G3027" i="34"/>
  <c r="F3029" i="34"/>
  <c r="J3028" i="34"/>
  <c r="J2550" i="34"/>
  <c r="G2549" i="34"/>
  <c r="G2550" i="34"/>
  <c r="K3026" i="34"/>
  <c r="H3026" i="34"/>
  <c r="I3026" i="34"/>
  <c r="K258" i="34"/>
  <c r="H258" i="34"/>
  <c r="I258" i="34"/>
  <c r="J260" i="34"/>
  <c r="F261" i="34"/>
  <c r="G259" i="34"/>
  <c r="B26" i="2"/>
  <c r="D27" i="2" s="1"/>
  <c r="B27" i="2"/>
  <c r="AA4" i="4"/>
  <c r="L16" i="2"/>
  <c r="K16" i="34" l="1"/>
  <c r="H16" i="34"/>
  <c r="I16" i="34"/>
  <c r="F22" i="34"/>
  <c r="J21" i="34"/>
  <c r="H3195" i="34"/>
  <c r="I3195" i="34"/>
  <c r="K3195" i="34"/>
  <c r="H3196" i="34"/>
  <c r="K3196" i="34"/>
  <c r="I3196" i="34"/>
  <c r="F3239" i="34"/>
  <c r="J3238" i="34"/>
  <c r="G3237" i="34"/>
  <c r="K3236" i="34"/>
  <c r="I3236" i="34"/>
  <c r="H3236" i="34"/>
  <c r="G19" i="34"/>
  <c r="J20" i="34"/>
  <c r="G20" i="34"/>
  <c r="H18" i="34"/>
  <c r="I18" i="34"/>
  <c r="K18" i="34"/>
  <c r="AB4" i="4"/>
  <c r="J2712" i="34"/>
  <c r="F2713" i="34"/>
  <c r="G2711" i="34"/>
  <c r="K2710" i="34"/>
  <c r="H2710" i="34"/>
  <c r="I2710" i="34"/>
  <c r="F2659" i="34"/>
  <c r="G2657" i="34"/>
  <c r="J2658" i="34"/>
  <c r="I2656" i="34"/>
  <c r="K2656" i="34"/>
  <c r="H2656" i="34"/>
  <c r="J2552" i="34"/>
  <c r="F2553" i="34"/>
  <c r="G2551" i="34"/>
  <c r="F31" i="34"/>
  <c r="G29" i="34"/>
  <c r="J30" i="34"/>
  <c r="H28" i="34"/>
  <c r="K28" i="34"/>
  <c r="I28" i="34"/>
  <c r="F2583" i="34"/>
  <c r="J2582" i="34"/>
  <c r="G2581" i="34"/>
  <c r="K2580" i="34"/>
  <c r="I2580" i="34"/>
  <c r="H2580" i="34"/>
  <c r="J2503" i="34"/>
  <c r="G2502" i="34"/>
  <c r="F2504" i="34"/>
  <c r="I2501" i="34"/>
  <c r="K2501" i="34"/>
  <c r="H2501" i="34"/>
  <c r="F2954" i="34"/>
  <c r="G2952" i="34"/>
  <c r="J2953" i="34"/>
  <c r="K2951" i="34"/>
  <c r="I2951" i="34"/>
  <c r="H2951" i="34"/>
  <c r="H259" i="34"/>
  <c r="I259" i="34"/>
  <c r="K259" i="34"/>
  <c r="K2549" i="34"/>
  <c r="H2549" i="34"/>
  <c r="I2549" i="34"/>
  <c r="F3030" i="34"/>
  <c r="J3029" i="34"/>
  <c r="G3028" i="34"/>
  <c r="K3027" i="34"/>
  <c r="I3027" i="34"/>
  <c r="H3027" i="34"/>
  <c r="J261" i="34"/>
  <c r="F262" i="34"/>
  <c r="G260" i="34"/>
  <c r="K2550" i="34"/>
  <c r="H2550" i="34"/>
  <c r="I2550" i="34"/>
  <c r="M16" i="2"/>
  <c r="F23" i="34" l="1"/>
  <c r="J22" i="34"/>
  <c r="G21" i="34"/>
  <c r="G3238" i="34"/>
  <c r="J3239" i="34"/>
  <c r="F3240" i="34"/>
  <c r="H3237" i="34"/>
  <c r="K3237" i="34"/>
  <c r="I3237" i="34"/>
  <c r="H20" i="34"/>
  <c r="I20" i="34"/>
  <c r="K20" i="34"/>
  <c r="I19" i="34"/>
  <c r="K19" i="34"/>
  <c r="H19" i="34"/>
  <c r="AC4" i="4"/>
  <c r="K2657" i="34"/>
  <c r="H2657" i="34"/>
  <c r="I2657" i="34"/>
  <c r="G2658" i="34"/>
  <c r="F2660" i="34"/>
  <c r="J2659" i="34"/>
  <c r="H2711" i="34"/>
  <c r="I2711" i="34"/>
  <c r="K2711" i="34"/>
  <c r="F2714" i="34"/>
  <c r="G2712" i="34"/>
  <c r="J2713" i="34"/>
  <c r="K2551" i="34"/>
  <c r="I2551" i="34"/>
  <c r="H2551" i="34"/>
  <c r="J2553" i="34"/>
  <c r="F2554" i="34"/>
  <c r="G2552" i="34"/>
  <c r="F32" i="34"/>
  <c r="G30" i="34"/>
  <c r="J31" i="34"/>
  <c r="I29" i="34"/>
  <c r="H29" i="34"/>
  <c r="K29" i="34"/>
  <c r="H2581" i="34"/>
  <c r="K2581" i="34"/>
  <c r="I2581" i="34"/>
  <c r="J2583" i="34"/>
  <c r="G2582" i="34"/>
  <c r="F2584" i="34"/>
  <c r="F2505" i="34"/>
  <c r="F2506" i="34" s="1"/>
  <c r="J2504" i="34"/>
  <c r="G2503" i="34"/>
  <c r="K2502" i="34"/>
  <c r="I2502" i="34"/>
  <c r="H2502" i="34"/>
  <c r="I2952" i="34"/>
  <c r="K2952" i="34"/>
  <c r="H2952" i="34"/>
  <c r="J2954" i="34"/>
  <c r="F2955" i="34"/>
  <c r="G2953" i="34"/>
  <c r="K260" i="34"/>
  <c r="H260" i="34"/>
  <c r="I260" i="34"/>
  <c r="F263" i="34"/>
  <c r="J262" i="34"/>
  <c r="G261" i="34"/>
  <c r="K3028" i="34"/>
  <c r="H3028" i="34"/>
  <c r="I3028" i="34"/>
  <c r="J3030" i="34"/>
  <c r="F3031" i="34"/>
  <c r="G3029" i="34"/>
  <c r="N16" i="2"/>
  <c r="H21" i="34" l="1"/>
  <c r="K21" i="34"/>
  <c r="I21" i="34"/>
  <c r="G22" i="34"/>
  <c r="J23" i="34"/>
  <c r="G23" i="34"/>
  <c r="G3239" i="34"/>
  <c r="F3241" i="34"/>
  <c r="J3240" i="34"/>
  <c r="I3238" i="34"/>
  <c r="K3238" i="34"/>
  <c r="H3238" i="34"/>
  <c r="AD4" i="4"/>
  <c r="G2713" i="34"/>
  <c r="F2715" i="34"/>
  <c r="J2714" i="34"/>
  <c r="G2659" i="34"/>
  <c r="J2660" i="34"/>
  <c r="F2661" i="34"/>
  <c r="I2712" i="34"/>
  <c r="K2712" i="34"/>
  <c r="H2712" i="34"/>
  <c r="I2658" i="34"/>
  <c r="K2658" i="34"/>
  <c r="H2658" i="34"/>
  <c r="G2553" i="34"/>
  <c r="F2555" i="34"/>
  <c r="J2554" i="34"/>
  <c r="F2507" i="34"/>
  <c r="J2506" i="34"/>
  <c r="K2552" i="34"/>
  <c r="H2552" i="34"/>
  <c r="I2552" i="34"/>
  <c r="K30" i="34"/>
  <c r="I30" i="34"/>
  <c r="H30" i="34"/>
  <c r="F33" i="34"/>
  <c r="G31" i="34"/>
  <c r="J32" i="34"/>
  <c r="G2583" i="34"/>
  <c r="F2585" i="34"/>
  <c r="J2584" i="34"/>
  <c r="H2582" i="34"/>
  <c r="K2582" i="34"/>
  <c r="I2582" i="34"/>
  <c r="K2503" i="34"/>
  <c r="H2503" i="34"/>
  <c r="I2503" i="34"/>
  <c r="J2505" i="34"/>
  <c r="G2504" i="34"/>
  <c r="G2505" i="34"/>
  <c r="K2953" i="34"/>
  <c r="I2953" i="34"/>
  <c r="H2953" i="34"/>
  <c r="J2955" i="34"/>
  <c r="G2954" i="34"/>
  <c r="F2956" i="34"/>
  <c r="F2957" i="34" s="1"/>
  <c r="K3029" i="34"/>
  <c r="I3029" i="34"/>
  <c r="H3029" i="34"/>
  <c r="I261" i="34"/>
  <c r="K261" i="34"/>
  <c r="H261" i="34"/>
  <c r="J3031" i="34"/>
  <c r="G3030" i="34"/>
  <c r="F3032" i="34"/>
  <c r="J263" i="34"/>
  <c r="G262" i="34"/>
  <c r="F264" i="34"/>
  <c r="O16" i="2"/>
  <c r="K23" i="34" l="1"/>
  <c r="I23" i="34"/>
  <c r="H23" i="34"/>
  <c r="I22" i="34"/>
  <c r="K22" i="34"/>
  <c r="H22" i="34"/>
  <c r="F3242" i="34"/>
  <c r="J3241" i="34"/>
  <c r="G3240" i="34"/>
  <c r="K3239" i="34"/>
  <c r="H3239" i="34"/>
  <c r="I3239" i="34"/>
  <c r="AE4" i="4"/>
  <c r="G8" i="4"/>
  <c r="G2714" i="34"/>
  <c r="J2715" i="34"/>
  <c r="F2716" i="34"/>
  <c r="F2662" i="34"/>
  <c r="G2660" i="34"/>
  <c r="J2661" i="34"/>
  <c r="H2713" i="34"/>
  <c r="K2713" i="34"/>
  <c r="I2713" i="34"/>
  <c r="J2957" i="34"/>
  <c r="F2958" i="34"/>
  <c r="H2659" i="34"/>
  <c r="I2659" i="34"/>
  <c r="K2659" i="34"/>
  <c r="J2555" i="34"/>
  <c r="F2556" i="34"/>
  <c r="G2554" i="34"/>
  <c r="J2507" i="34"/>
  <c r="F2508" i="34"/>
  <c r="G2506" i="34"/>
  <c r="K2553" i="34"/>
  <c r="H2553" i="34"/>
  <c r="I2553" i="34"/>
  <c r="H31" i="34"/>
  <c r="I31" i="34"/>
  <c r="K31" i="34"/>
  <c r="G32" i="34"/>
  <c r="J33" i="34"/>
  <c r="F34" i="34"/>
  <c r="J2585" i="34"/>
  <c r="G2584" i="34"/>
  <c r="F2586" i="34"/>
  <c r="K2583" i="34"/>
  <c r="I2583" i="34"/>
  <c r="H2583" i="34"/>
  <c r="K2505" i="34"/>
  <c r="I2505" i="34"/>
  <c r="H2505" i="34"/>
  <c r="K2504" i="34"/>
  <c r="H2504" i="34"/>
  <c r="I2504" i="34"/>
  <c r="J2956" i="34"/>
  <c r="G2955" i="34"/>
  <c r="G2956" i="34"/>
  <c r="I2954" i="34"/>
  <c r="K2954" i="34"/>
  <c r="H2954" i="34"/>
  <c r="F3033" i="34"/>
  <c r="J3032" i="34"/>
  <c r="G3031" i="34"/>
  <c r="K262" i="34"/>
  <c r="I262" i="34"/>
  <c r="H262" i="34"/>
  <c r="K3030" i="34"/>
  <c r="H3030" i="34"/>
  <c r="I3030" i="34"/>
  <c r="G263" i="34"/>
  <c r="J264" i="34"/>
  <c r="F265" i="34"/>
  <c r="P16" i="2"/>
  <c r="AF4" i="4" l="1"/>
  <c r="AG4" i="4" s="1"/>
  <c r="AH4" i="4" s="1"/>
  <c r="J3242" i="34"/>
  <c r="F3243" i="34"/>
  <c r="G3241" i="34"/>
  <c r="H3240" i="34"/>
  <c r="I3240" i="34"/>
  <c r="K3240" i="34"/>
  <c r="H2" i="4"/>
  <c r="B11" i="2" s="1"/>
  <c r="G3" i="4"/>
  <c r="A13" i="2" s="1"/>
  <c r="H3" i="4"/>
  <c r="B13" i="2" s="1"/>
  <c r="G2" i="4"/>
  <c r="A11" i="2" s="1"/>
  <c r="H2714" i="34"/>
  <c r="I2714" i="34"/>
  <c r="K2714" i="34"/>
  <c r="J2716" i="34"/>
  <c r="G2715" i="34"/>
  <c r="F2717" i="34"/>
  <c r="J2958" i="34"/>
  <c r="F2959" i="34"/>
  <c r="G2957" i="34"/>
  <c r="H2660" i="34"/>
  <c r="I2660" i="34"/>
  <c r="K2660" i="34"/>
  <c r="F2663" i="34"/>
  <c r="G2661" i="34"/>
  <c r="J2662" i="34"/>
  <c r="K2506" i="34"/>
  <c r="I2506" i="34"/>
  <c r="H2506" i="34"/>
  <c r="G2507" i="34"/>
  <c r="F2509" i="34"/>
  <c r="J2508" i="34"/>
  <c r="K2554" i="34"/>
  <c r="I2554" i="34"/>
  <c r="H2554" i="34"/>
  <c r="J2556" i="34"/>
  <c r="F2557" i="34"/>
  <c r="G2555" i="34"/>
  <c r="J34" i="34"/>
  <c r="F35" i="34"/>
  <c r="G33" i="34"/>
  <c r="I32" i="34"/>
  <c r="H32" i="34"/>
  <c r="K32" i="34"/>
  <c r="G2585" i="34"/>
  <c r="J2586" i="34"/>
  <c r="F2587" i="34"/>
  <c r="K2584" i="34"/>
  <c r="I2584" i="34"/>
  <c r="H2584" i="34"/>
  <c r="I2956" i="34"/>
  <c r="K2956" i="34"/>
  <c r="H2956" i="34"/>
  <c r="H2955" i="34"/>
  <c r="I2955" i="34"/>
  <c r="K2955" i="34"/>
  <c r="K3031" i="34"/>
  <c r="I3031" i="34"/>
  <c r="H3031" i="34"/>
  <c r="G264" i="34"/>
  <c r="J265" i="34"/>
  <c r="F266" i="34"/>
  <c r="K263" i="34"/>
  <c r="I263" i="34"/>
  <c r="H263" i="34"/>
  <c r="F3034" i="34"/>
  <c r="J3033" i="34"/>
  <c r="G3032" i="34"/>
  <c r="K3241" i="34" l="1"/>
  <c r="I3241" i="34"/>
  <c r="H3241" i="34"/>
  <c r="G3242" i="34"/>
  <c r="F3244" i="34"/>
  <c r="J3243" i="34"/>
  <c r="C11" i="2"/>
  <c r="K2661" i="34"/>
  <c r="I2661" i="34"/>
  <c r="H2661" i="34"/>
  <c r="F2960" i="34"/>
  <c r="J2959" i="34"/>
  <c r="G2958" i="34"/>
  <c r="G2716" i="34"/>
  <c r="F2718" i="34"/>
  <c r="J2717" i="34"/>
  <c r="I2715" i="34"/>
  <c r="H2715" i="34"/>
  <c r="K2715" i="34"/>
  <c r="F2664" i="34"/>
  <c r="J2663" i="34"/>
  <c r="G2662" i="34"/>
  <c r="I2957" i="34"/>
  <c r="K2957" i="34"/>
  <c r="H2957" i="34"/>
  <c r="H2555" i="34"/>
  <c r="K2555" i="34"/>
  <c r="I2555" i="34"/>
  <c r="F2510" i="34"/>
  <c r="J2509" i="34"/>
  <c r="G2508" i="34"/>
  <c r="J2557" i="34"/>
  <c r="G2556" i="34"/>
  <c r="F2558" i="34"/>
  <c r="I2507" i="34"/>
  <c r="K2507" i="34"/>
  <c r="H2507" i="34"/>
  <c r="K33" i="34"/>
  <c r="I33" i="34"/>
  <c r="H33" i="34"/>
  <c r="J35" i="34"/>
  <c r="G34" i="34"/>
  <c r="F36" i="34"/>
  <c r="G2586" i="34"/>
  <c r="F2588" i="34"/>
  <c r="J2587" i="34"/>
  <c r="I2585" i="34"/>
  <c r="H2585" i="34"/>
  <c r="K2585" i="34"/>
  <c r="K3032" i="34"/>
  <c r="H3032" i="34"/>
  <c r="I3032" i="34"/>
  <c r="K264" i="34"/>
  <c r="I264" i="34"/>
  <c r="H264" i="34"/>
  <c r="F3035" i="34"/>
  <c r="G3033" i="34"/>
  <c r="J3034" i="34"/>
  <c r="G265" i="34"/>
  <c r="F267" i="34"/>
  <c r="J266" i="34"/>
  <c r="H3242" i="34" l="1"/>
  <c r="K3242" i="34"/>
  <c r="I3242" i="34"/>
  <c r="F3245" i="34"/>
  <c r="J3244" i="34"/>
  <c r="G3243" i="34"/>
  <c r="F2912" i="34"/>
  <c r="G2717" i="34"/>
  <c r="J2718" i="34"/>
  <c r="F2719" i="34"/>
  <c r="K2958" i="34"/>
  <c r="I2958" i="34"/>
  <c r="H2958" i="34"/>
  <c r="I2716" i="34"/>
  <c r="H2716" i="34"/>
  <c r="K2716" i="34"/>
  <c r="G2959" i="34"/>
  <c r="J2960" i="34"/>
  <c r="F2961" i="34"/>
  <c r="K2662" i="34"/>
  <c r="H2662" i="34"/>
  <c r="I2662" i="34"/>
  <c r="F2665" i="34"/>
  <c r="J2664" i="34"/>
  <c r="G2663" i="34"/>
  <c r="F2559" i="34"/>
  <c r="F2560" i="34" s="1"/>
  <c r="G2557" i="34"/>
  <c r="J2558" i="34"/>
  <c r="K2508" i="34"/>
  <c r="H2508" i="34"/>
  <c r="I2508" i="34"/>
  <c r="I2556" i="34"/>
  <c r="H2556" i="34"/>
  <c r="K2556" i="34"/>
  <c r="J2510" i="34"/>
  <c r="G2509" i="34"/>
  <c r="F2511" i="34"/>
  <c r="G35" i="34"/>
  <c r="J36" i="34"/>
  <c r="F37" i="34"/>
  <c r="K34" i="34"/>
  <c r="I34" i="34"/>
  <c r="H34" i="34"/>
  <c r="J2588" i="34"/>
  <c r="G2587" i="34"/>
  <c r="F2589" i="34"/>
  <c r="H2586" i="34"/>
  <c r="K2586" i="34"/>
  <c r="I2586" i="34"/>
  <c r="G266" i="34"/>
  <c r="F268" i="34"/>
  <c r="J267" i="34"/>
  <c r="F3036" i="34"/>
  <c r="J3035" i="34"/>
  <c r="G3034" i="34"/>
  <c r="K265" i="34"/>
  <c r="I265" i="34"/>
  <c r="H265" i="34"/>
  <c r="K3033" i="34"/>
  <c r="H3033" i="34"/>
  <c r="I3033" i="34"/>
  <c r="K3243" i="34" l="1"/>
  <c r="H3243" i="34"/>
  <c r="I3243" i="34"/>
  <c r="G3244" i="34"/>
  <c r="J3245" i="34"/>
  <c r="F3246" i="34"/>
  <c r="J2560" i="34"/>
  <c r="F2561" i="34"/>
  <c r="J2912" i="34"/>
  <c r="F2913" i="34"/>
  <c r="I2663" i="34"/>
  <c r="K2663" i="34"/>
  <c r="H2663" i="34"/>
  <c r="F2962" i="34"/>
  <c r="J2961" i="34"/>
  <c r="G2960" i="34"/>
  <c r="G2664" i="34"/>
  <c r="F2666" i="34"/>
  <c r="J2665" i="34"/>
  <c r="G2718" i="34"/>
  <c r="J2719" i="34"/>
  <c r="F2720" i="34"/>
  <c r="I2959" i="34"/>
  <c r="K2959" i="34"/>
  <c r="H2959" i="34"/>
  <c r="I2717" i="34"/>
  <c r="H2717" i="34"/>
  <c r="K2717" i="34"/>
  <c r="K2509" i="34"/>
  <c r="I2509" i="34"/>
  <c r="H2509" i="34"/>
  <c r="J2559" i="34"/>
  <c r="G2558" i="34"/>
  <c r="G2559" i="34"/>
  <c r="H2557" i="34"/>
  <c r="I2557" i="34"/>
  <c r="K2557" i="34"/>
  <c r="J2511" i="34"/>
  <c r="F2512" i="34"/>
  <c r="G2510" i="34"/>
  <c r="F38" i="34"/>
  <c r="G36" i="34"/>
  <c r="J37" i="34"/>
  <c r="H35" i="34"/>
  <c r="I35" i="34"/>
  <c r="K35" i="34"/>
  <c r="G2588" i="34"/>
  <c r="F2590" i="34"/>
  <c r="J2589" i="34"/>
  <c r="I2587" i="34"/>
  <c r="H2587" i="34"/>
  <c r="K2587" i="34"/>
  <c r="G267" i="34"/>
  <c r="J268" i="34"/>
  <c r="F269" i="34"/>
  <c r="K3034" i="34"/>
  <c r="I3034" i="34"/>
  <c r="H3034" i="34"/>
  <c r="F3037" i="34"/>
  <c r="J3036" i="34"/>
  <c r="G3035" i="34"/>
  <c r="K266" i="34"/>
  <c r="I266" i="34"/>
  <c r="H266" i="34"/>
  <c r="G3245" i="34" l="1"/>
  <c r="F3247" i="34"/>
  <c r="J3246" i="34"/>
  <c r="H3244" i="34"/>
  <c r="I3244" i="34"/>
  <c r="K3244" i="34"/>
  <c r="F2562" i="34"/>
  <c r="G2560" i="34"/>
  <c r="J2561" i="34"/>
  <c r="F2914" i="34"/>
  <c r="J2913" i="34"/>
  <c r="G2912" i="34"/>
  <c r="K2960" i="34"/>
  <c r="I2960" i="34"/>
  <c r="H2960" i="34"/>
  <c r="G2961" i="34"/>
  <c r="F2963" i="34"/>
  <c r="F2964" i="34" s="1"/>
  <c r="J2962" i="34"/>
  <c r="G2719" i="34"/>
  <c r="F2721" i="34"/>
  <c r="J2720" i="34"/>
  <c r="J2666" i="34"/>
  <c r="F2667" i="34"/>
  <c r="G2665" i="34"/>
  <c r="K2664" i="34"/>
  <c r="I2664" i="34"/>
  <c r="H2664" i="34"/>
  <c r="I2718" i="34"/>
  <c r="H2718" i="34"/>
  <c r="K2718" i="34"/>
  <c r="H2559" i="34"/>
  <c r="K2559" i="34"/>
  <c r="I2559" i="34"/>
  <c r="I2510" i="34"/>
  <c r="H2510" i="34"/>
  <c r="K2510" i="34"/>
  <c r="G2511" i="34"/>
  <c r="J2512" i="34"/>
  <c r="F2513" i="34"/>
  <c r="I2558" i="34"/>
  <c r="K2558" i="34"/>
  <c r="H2558" i="34"/>
  <c r="I36" i="34"/>
  <c r="H36" i="34"/>
  <c r="K36" i="34"/>
  <c r="F39" i="34"/>
  <c r="J38" i="34"/>
  <c r="G37" i="34"/>
  <c r="F166" i="34"/>
  <c r="J2590" i="34"/>
  <c r="F2591" i="34"/>
  <c r="G2589" i="34"/>
  <c r="K2588" i="34"/>
  <c r="H2588" i="34"/>
  <c r="I2588" i="34"/>
  <c r="F270" i="34"/>
  <c r="J269" i="34"/>
  <c r="G268" i="34"/>
  <c r="K267" i="34"/>
  <c r="I267" i="34"/>
  <c r="H267" i="34"/>
  <c r="K3035" i="34"/>
  <c r="H3035" i="34"/>
  <c r="I3035" i="34"/>
  <c r="J3037" i="34"/>
  <c r="G3036" i="34"/>
  <c r="F3038" i="34"/>
  <c r="J3247" i="34" l="1"/>
  <c r="G3246" i="34"/>
  <c r="F3248" i="34"/>
  <c r="K3245" i="34"/>
  <c r="I3245" i="34"/>
  <c r="H3245" i="34"/>
  <c r="F2965" i="34"/>
  <c r="J2964" i="34"/>
  <c r="H2560" i="34"/>
  <c r="K2560" i="34"/>
  <c r="I2560" i="34"/>
  <c r="F2563" i="34"/>
  <c r="J2562" i="34"/>
  <c r="G2561" i="34"/>
  <c r="K2912" i="34"/>
  <c r="I2912" i="34"/>
  <c r="H2912" i="34"/>
  <c r="G2913" i="34"/>
  <c r="J2914" i="34"/>
  <c r="F2915" i="34"/>
  <c r="J2667" i="34"/>
  <c r="F2668" i="34"/>
  <c r="G2666" i="34"/>
  <c r="K2961" i="34"/>
  <c r="I2961" i="34"/>
  <c r="H2961" i="34"/>
  <c r="K2665" i="34"/>
  <c r="H2665" i="34"/>
  <c r="I2665" i="34"/>
  <c r="J2721" i="34"/>
  <c r="G2720" i="34"/>
  <c r="F2722" i="34"/>
  <c r="G2962" i="34"/>
  <c r="J2963" i="34"/>
  <c r="G2963" i="34"/>
  <c r="I2719" i="34"/>
  <c r="H2719" i="34"/>
  <c r="K2719" i="34"/>
  <c r="F2514" i="34"/>
  <c r="J2513" i="34"/>
  <c r="G2512" i="34"/>
  <c r="I2511" i="34"/>
  <c r="K2511" i="34"/>
  <c r="H2511" i="34"/>
  <c r="F167" i="34"/>
  <c r="J166" i="34"/>
  <c r="K37" i="34"/>
  <c r="I37" i="34"/>
  <c r="H37" i="34"/>
  <c r="G38" i="34"/>
  <c r="F40" i="34"/>
  <c r="J39" i="34"/>
  <c r="K2589" i="34"/>
  <c r="I2589" i="34"/>
  <c r="H2589" i="34"/>
  <c r="J2591" i="34"/>
  <c r="F2592" i="34"/>
  <c r="G2590" i="34"/>
  <c r="G269" i="34"/>
  <c r="F271" i="34"/>
  <c r="J270" i="34"/>
  <c r="K268" i="34"/>
  <c r="I268" i="34"/>
  <c r="H268" i="34"/>
  <c r="K3036" i="34"/>
  <c r="H3036" i="34"/>
  <c r="I3036" i="34"/>
  <c r="F3039" i="34"/>
  <c r="J3038" i="34"/>
  <c r="G3037" i="34"/>
  <c r="I3246" i="34" l="1"/>
  <c r="K3246" i="34"/>
  <c r="H3246" i="34"/>
  <c r="J3248" i="34"/>
  <c r="G3247" i="34"/>
  <c r="F3249" i="34"/>
  <c r="G2562" i="34"/>
  <c r="J2563" i="34"/>
  <c r="F2564" i="34"/>
  <c r="I2561" i="34"/>
  <c r="K2561" i="34"/>
  <c r="H2561" i="34"/>
  <c r="J2965" i="34"/>
  <c r="G2964" i="34"/>
  <c r="F2966" i="34"/>
  <c r="J2915" i="34"/>
  <c r="G2914" i="34"/>
  <c r="F2916" i="34"/>
  <c r="K2913" i="34"/>
  <c r="I2913" i="34"/>
  <c r="H2913" i="34"/>
  <c r="K2962" i="34"/>
  <c r="I2962" i="34"/>
  <c r="H2962" i="34"/>
  <c r="H2963" i="34"/>
  <c r="K2963" i="34"/>
  <c r="I2963" i="34"/>
  <c r="F2723" i="34"/>
  <c r="G2721" i="34"/>
  <c r="J2722" i="34"/>
  <c r="H2666" i="34"/>
  <c r="I2666" i="34"/>
  <c r="K2666" i="34"/>
  <c r="J2668" i="34"/>
  <c r="F2669" i="34"/>
  <c r="G2667" i="34"/>
  <c r="K2720" i="34"/>
  <c r="H2720" i="34"/>
  <c r="I2720" i="34"/>
  <c r="I2512" i="34"/>
  <c r="K2512" i="34"/>
  <c r="H2512" i="34"/>
  <c r="J2514" i="34"/>
  <c r="F2515" i="34"/>
  <c r="G2513" i="34"/>
  <c r="F168" i="34"/>
  <c r="J167" i="34"/>
  <c r="G166" i="34"/>
  <c r="J40" i="34"/>
  <c r="F41" i="34"/>
  <c r="G39" i="34"/>
  <c r="K38" i="34"/>
  <c r="I38" i="34"/>
  <c r="H38" i="34"/>
  <c r="F2593" i="34"/>
  <c r="J2592" i="34"/>
  <c r="G2591" i="34"/>
  <c r="K2590" i="34"/>
  <c r="H2590" i="34"/>
  <c r="I2590" i="34"/>
  <c r="K3037" i="34"/>
  <c r="H3037" i="34"/>
  <c r="I3037" i="34"/>
  <c r="K269" i="34"/>
  <c r="H269" i="34"/>
  <c r="I269" i="34"/>
  <c r="J271" i="34"/>
  <c r="F272" i="34"/>
  <c r="G270" i="34"/>
  <c r="J3039" i="34"/>
  <c r="G3038" i="34"/>
  <c r="F3040" i="34"/>
  <c r="G3248" i="34" l="1"/>
  <c r="J3249" i="34"/>
  <c r="F3250" i="34"/>
  <c r="K3247" i="34"/>
  <c r="H3247" i="34"/>
  <c r="I3247" i="34"/>
  <c r="K2964" i="34"/>
  <c r="I2964" i="34"/>
  <c r="H2964" i="34"/>
  <c r="J2564" i="34"/>
  <c r="F2565" i="34"/>
  <c r="G2563" i="34"/>
  <c r="J2966" i="34"/>
  <c r="G2965" i="34"/>
  <c r="F2967" i="34"/>
  <c r="K2562" i="34"/>
  <c r="H2562" i="34"/>
  <c r="I2562" i="34"/>
  <c r="J2916" i="34"/>
  <c r="F2917" i="34"/>
  <c r="G2915" i="34"/>
  <c r="H2914" i="34"/>
  <c r="K2914" i="34"/>
  <c r="I2914" i="34"/>
  <c r="K2721" i="34"/>
  <c r="H2721" i="34"/>
  <c r="I2721" i="34"/>
  <c r="K2667" i="34"/>
  <c r="H2667" i="34"/>
  <c r="I2667" i="34"/>
  <c r="J2669" i="34"/>
  <c r="G2668" i="34"/>
  <c r="F2670" i="34"/>
  <c r="F2724" i="34"/>
  <c r="J2723" i="34"/>
  <c r="G2722" i="34"/>
  <c r="J2515" i="34"/>
  <c r="G2514" i="34"/>
  <c r="F2516" i="34"/>
  <c r="F2517" i="34" s="1"/>
  <c r="K2513" i="34"/>
  <c r="H2513" i="34"/>
  <c r="I2513" i="34"/>
  <c r="I39" i="34"/>
  <c r="K39" i="34"/>
  <c r="H39" i="34"/>
  <c r="F42" i="34"/>
  <c r="G40" i="34"/>
  <c r="J41" i="34"/>
  <c r="I166" i="34"/>
  <c r="K166" i="34"/>
  <c r="H166" i="34"/>
  <c r="F169" i="34"/>
  <c r="J168" i="34"/>
  <c r="G167" i="34"/>
  <c r="K2591" i="34"/>
  <c r="I2591" i="34"/>
  <c r="H2591" i="34"/>
  <c r="G2592" i="34"/>
  <c r="F2594" i="34"/>
  <c r="J2593" i="34"/>
  <c r="J272" i="34"/>
  <c r="F273" i="34"/>
  <c r="G271" i="34"/>
  <c r="J3040" i="34"/>
  <c r="G3039" i="34"/>
  <c r="F3041" i="34"/>
  <c r="K3038" i="34"/>
  <c r="H3038" i="34"/>
  <c r="I3038" i="34"/>
  <c r="K270" i="34"/>
  <c r="H270" i="34"/>
  <c r="I270" i="34"/>
  <c r="G3249" i="34" l="1"/>
  <c r="J3250" i="34"/>
  <c r="F3251" i="34"/>
  <c r="I3248" i="34"/>
  <c r="H3248" i="34"/>
  <c r="K3248" i="34"/>
  <c r="G2966" i="34"/>
  <c r="F2968" i="34"/>
  <c r="J2967" i="34"/>
  <c r="I2965" i="34"/>
  <c r="K2965" i="34"/>
  <c r="H2965" i="34"/>
  <c r="H2563" i="34"/>
  <c r="I2563" i="34"/>
  <c r="K2563" i="34"/>
  <c r="F2518" i="34"/>
  <c r="J2517" i="34"/>
  <c r="F2566" i="34"/>
  <c r="G2564" i="34"/>
  <c r="J2565" i="34"/>
  <c r="H2915" i="34"/>
  <c r="K2915" i="34"/>
  <c r="I2915" i="34"/>
  <c r="J2917" i="34"/>
  <c r="F2918" i="34"/>
  <c r="G2916" i="34"/>
  <c r="F2725" i="34"/>
  <c r="J2724" i="34"/>
  <c r="G2723" i="34"/>
  <c r="H2722" i="34"/>
  <c r="I2722" i="34"/>
  <c r="K2722" i="34"/>
  <c r="I2668" i="34"/>
  <c r="H2668" i="34"/>
  <c r="K2668" i="34"/>
  <c r="F2671" i="34"/>
  <c r="G2669" i="34"/>
  <c r="J2670" i="34"/>
  <c r="J2516" i="34"/>
  <c r="G2515" i="34"/>
  <c r="G2516" i="34"/>
  <c r="K2514" i="34"/>
  <c r="H2514" i="34"/>
  <c r="I2514" i="34"/>
  <c r="H167" i="34"/>
  <c r="K167" i="34"/>
  <c r="I167" i="34"/>
  <c r="K40" i="34"/>
  <c r="I40" i="34"/>
  <c r="H40" i="34"/>
  <c r="J169" i="34"/>
  <c r="F170" i="34"/>
  <c r="G168" i="34"/>
  <c r="F43" i="34"/>
  <c r="G41" i="34"/>
  <c r="J42" i="34"/>
  <c r="F2595" i="34"/>
  <c r="G2593" i="34"/>
  <c r="J2594" i="34"/>
  <c r="K2592" i="34"/>
  <c r="H2592" i="34"/>
  <c r="I2592" i="34"/>
  <c r="F3042" i="34"/>
  <c r="J3041" i="34"/>
  <c r="G3040" i="34"/>
  <c r="K271" i="34"/>
  <c r="I271" i="34"/>
  <c r="H271" i="34"/>
  <c r="G272" i="34"/>
  <c r="F274" i="34"/>
  <c r="F275" i="34" s="1"/>
  <c r="J273" i="34"/>
  <c r="K3039" i="34"/>
  <c r="H3039" i="34"/>
  <c r="I3039" i="34"/>
  <c r="G3250" i="34" l="1"/>
  <c r="J3251" i="34"/>
  <c r="F3252" i="34"/>
  <c r="H3249" i="34"/>
  <c r="I3249" i="34"/>
  <c r="K3249" i="34"/>
  <c r="G2565" i="34"/>
  <c r="F2567" i="34"/>
  <c r="J2566" i="34"/>
  <c r="I2564" i="34"/>
  <c r="K2564" i="34"/>
  <c r="H2564" i="34"/>
  <c r="J2968" i="34"/>
  <c r="G2967" i="34"/>
  <c r="F2969" i="34"/>
  <c r="J2518" i="34"/>
  <c r="G2517" i="34"/>
  <c r="F2519" i="34"/>
  <c r="K2966" i="34"/>
  <c r="I2966" i="34"/>
  <c r="H2966" i="34"/>
  <c r="I2916" i="34"/>
  <c r="K2916" i="34"/>
  <c r="H2916" i="34"/>
  <c r="J2918" i="34"/>
  <c r="F2919" i="34"/>
  <c r="G2917" i="34"/>
  <c r="K2669" i="34"/>
  <c r="I2669" i="34"/>
  <c r="H2669" i="34"/>
  <c r="G2670" i="34"/>
  <c r="F2672" i="34"/>
  <c r="J2671" i="34"/>
  <c r="K2723" i="34"/>
  <c r="I2723" i="34"/>
  <c r="H2723" i="34"/>
  <c r="F2726" i="34"/>
  <c r="G2724" i="34"/>
  <c r="J2725" i="34"/>
  <c r="H2516" i="34"/>
  <c r="K2516" i="34"/>
  <c r="I2516" i="34"/>
  <c r="H2515" i="34"/>
  <c r="I2515" i="34"/>
  <c r="K2515" i="34"/>
  <c r="F171" i="34"/>
  <c r="J170" i="34"/>
  <c r="G169" i="34"/>
  <c r="K168" i="34"/>
  <c r="I168" i="34"/>
  <c r="H168" i="34"/>
  <c r="K41" i="34"/>
  <c r="H41" i="34"/>
  <c r="I41" i="34"/>
  <c r="G42" i="34"/>
  <c r="J43" i="34"/>
  <c r="F44" i="34"/>
  <c r="I2593" i="34"/>
  <c r="K2593" i="34"/>
  <c r="H2593" i="34"/>
  <c r="J2595" i="34"/>
  <c r="G2594" i="34"/>
  <c r="F2596" i="34"/>
  <c r="F276" i="34"/>
  <c r="J275" i="34"/>
  <c r="K272" i="34"/>
  <c r="I272" i="34"/>
  <c r="H272" i="34"/>
  <c r="K3040" i="34"/>
  <c r="H3040" i="34"/>
  <c r="I3040" i="34"/>
  <c r="G3041" i="34"/>
  <c r="F3043" i="34"/>
  <c r="J3042" i="34"/>
  <c r="G273" i="34"/>
  <c r="J274" i="34"/>
  <c r="G274" i="34"/>
  <c r="G3251" i="34" l="1"/>
  <c r="G3252" i="34"/>
  <c r="J3252" i="34"/>
  <c r="I3250" i="34"/>
  <c r="K3250" i="34"/>
  <c r="H3250" i="34"/>
  <c r="F2520" i="34"/>
  <c r="J2519" i="34"/>
  <c r="G2518" i="34"/>
  <c r="G2968" i="34"/>
  <c r="F2970" i="34"/>
  <c r="J2969" i="34"/>
  <c r="K2517" i="34"/>
  <c r="H2517" i="34"/>
  <c r="I2517" i="34"/>
  <c r="H2967" i="34"/>
  <c r="I2967" i="34"/>
  <c r="K2967" i="34"/>
  <c r="F2568" i="34"/>
  <c r="G2566" i="34"/>
  <c r="J2567" i="34"/>
  <c r="I2565" i="34"/>
  <c r="K2565" i="34"/>
  <c r="H2565" i="34"/>
  <c r="K2917" i="34"/>
  <c r="H2917" i="34"/>
  <c r="I2917" i="34"/>
  <c r="J2919" i="34"/>
  <c r="F2920" i="34"/>
  <c r="G2918" i="34"/>
  <c r="I2724" i="34"/>
  <c r="H2724" i="34"/>
  <c r="K2724" i="34"/>
  <c r="G2671" i="34"/>
  <c r="J2672" i="34"/>
  <c r="F2673" i="34"/>
  <c r="J2726" i="34"/>
  <c r="F2727" i="34"/>
  <c r="G2725" i="34"/>
  <c r="I2670" i="34"/>
  <c r="H2670" i="34"/>
  <c r="K2670" i="34"/>
  <c r="H169" i="34"/>
  <c r="K169" i="34"/>
  <c r="I169" i="34"/>
  <c r="J171" i="34"/>
  <c r="F172" i="34"/>
  <c r="G170" i="34"/>
  <c r="G43" i="34"/>
  <c r="J44" i="34"/>
  <c r="F45" i="34"/>
  <c r="H42" i="34"/>
  <c r="I42" i="34"/>
  <c r="K42" i="34"/>
  <c r="I2594" i="34"/>
  <c r="H2594" i="34"/>
  <c r="K2594" i="34"/>
  <c r="J2596" i="34"/>
  <c r="F2597" i="34"/>
  <c r="G2595" i="34"/>
  <c r="G275" i="34"/>
  <c r="F277" i="34"/>
  <c r="J276" i="34"/>
  <c r="K3041" i="34"/>
  <c r="H3041" i="34"/>
  <c r="I3041" i="34"/>
  <c r="J3043" i="34"/>
  <c r="F3044" i="34"/>
  <c r="G3042" i="34"/>
  <c r="K273" i="34"/>
  <c r="I273" i="34"/>
  <c r="H273" i="34"/>
  <c r="K274" i="34"/>
  <c r="I274" i="34"/>
  <c r="H274" i="34"/>
  <c r="I3252" i="34" l="1"/>
  <c r="H3252" i="34"/>
  <c r="K3252" i="34"/>
  <c r="H3251" i="34"/>
  <c r="I3251" i="34"/>
  <c r="K3251" i="34"/>
  <c r="J2970" i="34"/>
  <c r="G2969" i="34"/>
  <c r="F2971" i="34"/>
  <c r="F2972" i="34" s="1"/>
  <c r="G2567" i="34"/>
  <c r="F2569" i="34"/>
  <c r="J2568" i="34"/>
  <c r="K2968" i="34"/>
  <c r="H2968" i="34"/>
  <c r="I2968" i="34"/>
  <c r="I2518" i="34"/>
  <c r="K2518" i="34"/>
  <c r="H2518" i="34"/>
  <c r="I2566" i="34"/>
  <c r="K2566" i="34"/>
  <c r="H2566" i="34"/>
  <c r="F2521" i="34"/>
  <c r="J2520" i="34"/>
  <c r="G2519" i="34"/>
  <c r="H2918" i="34"/>
  <c r="I2918" i="34"/>
  <c r="K2918" i="34"/>
  <c r="J2920" i="34"/>
  <c r="F2921" i="34"/>
  <c r="G2919" i="34"/>
  <c r="K2671" i="34"/>
  <c r="I2671" i="34"/>
  <c r="H2671" i="34"/>
  <c r="G2726" i="34"/>
  <c r="F2728" i="34"/>
  <c r="J2727" i="34"/>
  <c r="H2725" i="34"/>
  <c r="I2725" i="34"/>
  <c r="K2725" i="34"/>
  <c r="J2673" i="34"/>
  <c r="F2674" i="34"/>
  <c r="G2672" i="34"/>
  <c r="H43" i="34"/>
  <c r="I43" i="34"/>
  <c r="K43" i="34"/>
  <c r="I170" i="34"/>
  <c r="H170" i="34"/>
  <c r="K170" i="34"/>
  <c r="G171" i="34"/>
  <c r="F173" i="34"/>
  <c r="J172" i="34"/>
  <c r="F46" i="34"/>
  <c r="G44" i="34"/>
  <c r="J45" i="34"/>
  <c r="I2595" i="34"/>
  <c r="K2595" i="34"/>
  <c r="H2595" i="34"/>
  <c r="J2597" i="34"/>
  <c r="G2596" i="34"/>
  <c r="F2598" i="34"/>
  <c r="F278" i="34"/>
  <c r="J277" i="34"/>
  <c r="G276" i="34"/>
  <c r="K275" i="34"/>
  <c r="I275" i="34"/>
  <c r="H275" i="34"/>
  <c r="K3042" i="34"/>
  <c r="I3042" i="34"/>
  <c r="H3042" i="34"/>
  <c r="G3043" i="34"/>
  <c r="F3045" i="34"/>
  <c r="J3044" i="34"/>
  <c r="F2973" i="34" l="1"/>
  <c r="J2972" i="34"/>
  <c r="F2522" i="34"/>
  <c r="J2521" i="34"/>
  <c r="G2520" i="34"/>
  <c r="K2519" i="34"/>
  <c r="I2519" i="34"/>
  <c r="H2519" i="34"/>
  <c r="G2568" i="34"/>
  <c r="F2570" i="34"/>
  <c r="J2569" i="34"/>
  <c r="I2567" i="34"/>
  <c r="K2567" i="34"/>
  <c r="H2567" i="34"/>
  <c r="G2970" i="34"/>
  <c r="J2971" i="34"/>
  <c r="G2971" i="34"/>
  <c r="K2969" i="34"/>
  <c r="H2969" i="34"/>
  <c r="I2969" i="34"/>
  <c r="H2919" i="34"/>
  <c r="I2919" i="34"/>
  <c r="K2919" i="34"/>
  <c r="G2920" i="34"/>
  <c r="F2922" i="34"/>
  <c r="J2921" i="34"/>
  <c r="I2726" i="34"/>
  <c r="H2726" i="34"/>
  <c r="K2726" i="34"/>
  <c r="I2672" i="34"/>
  <c r="H2672" i="34"/>
  <c r="K2672" i="34"/>
  <c r="G2727" i="34"/>
  <c r="F2729" i="34"/>
  <c r="J2728" i="34"/>
  <c r="F2675" i="34"/>
  <c r="J2674" i="34"/>
  <c r="G2673" i="34"/>
  <c r="H44" i="34"/>
  <c r="I44" i="34"/>
  <c r="K44" i="34"/>
  <c r="J46" i="34"/>
  <c r="F47" i="34"/>
  <c r="G45" i="34"/>
  <c r="J173" i="34"/>
  <c r="G172" i="34"/>
  <c r="F174" i="34"/>
  <c r="H171" i="34"/>
  <c r="I171" i="34"/>
  <c r="K171" i="34"/>
  <c r="K2596" i="34"/>
  <c r="H2596" i="34"/>
  <c r="I2596" i="34"/>
  <c r="G2597" i="34"/>
  <c r="J2598" i="34"/>
  <c r="F2599" i="34"/>
  <c r="J278" i="34"/>
  <c r="G277" i="34"/>
  <c r="F279" i="34"/>
  <c r="K276" i="34"/>
  <c r="I276" i="34"/>
  <c r="H276" i="34"/>
  <c r="F3046" i="34"/>
  <c r="J3045" i="34"/>
  <c r="G3044" i="34"/>
  <c r="K3043" i="34"/>
  <c r="H3043" i="34"/>
  <c r="I3043" i="34"/>
  <c r="F2974" i="34" l="1"/>
  <c r="G2972" i="34"/>
  <c r="J2973" i="34"/>
  <c r="F2571" i="34"/>
  <c r="J2570" i="34"/>
  <c r="G2569" i="34"/>
  <c r="K2971" i="34"/>
  <c r="I2971" i="34"/>
  <c r="H2971" i="34"/>
  <c r="H2568" i="34"/>
  <c r="K2568" i="34"/>
  <c r="I2568" i="34"/>
  <c r="H2970" i="34"/>
  <c r="K2970" i="34"/>
  <c r="I2970" i="34"/>
  <c r="H2520" i="34"/>
  <c r="I2520" i="34"/>
  <c r="K2520" i="34"/>
  <c r="J2522" i="34"/>
  <c r="F2523" i="34"/>
  <c r="G2521" i="34"/>
  <c r="G2921" i="34"/>
  <c r="F2923" i="34"/>
  <c r="J2922" i="34"/>
  <c r="H2920" i="34"/>
  <c r="K2920" i="34"/>
  <c r="I2920" i="34"/>
  <c r="K2727" i="34"/>
  <c r="I2727" i="34"/>
  <c r="H2727" i="34"/>
  <c r="K2673" i="34"/>
  <c r="I2673" i="34"/>
  <c r="H2673" i="34"/>
  <c r="F2676" i="34"/>
  <c r="G2674" i="34"/>
  <c r="J2675" i="34"/>
  <c r="F2730" i="34"/>
  <c r="J2729" i="34"/>
  <c r="G2728" i="34"/>
  <c r="J47" i="34"/>
  <c r="G46" i="34"/>
  <c r="F48" i="34"/>
  <c r="F49" i="34" s="1"/>
  <c r="H172" i="34"/>
  <c r="I172" i="34"/>
  <c r="K172" i="34"/>
  <c r="F175" i="34"/>
  <c r="G173" i="34"/>
  <c r="J174" i="34"/>
  <c r="H45" i="34"/>
  <c r="K45" i="34"/>
  <c r="I45" i="34"/>
  <c r="F2600" i="34"/>
  <c r="G2598" i="34"/>
  <c r="J2599" i="34"/>
  <c r="K2597" i="34"/>
  <c r="I2597" i="34"/>
  <c r="H2597" i="34"/>
  <c r="F280" i="34"/>
  <c r="G278" i="34"/>
  <c r="J279" i="34"/>
  <c r="K277" i="34"/>
  <c r="I277" i="34"/>
  <c r="H277" i="34"/>
  <c r="J3046" i="34"/>
  <c r="F3047" i="34"/>
  <c r="G3045" i="34"/>
  <c r="K3044" i="34"/>
  <c r="I3044" i="34"/>
  <c r="H3044" i="34"/>
  <c r="K2972" i="34" l="1"/>
  <c r="H2972" i="34"/>
  <c r="I2972" i="34"/>
  <c r="J2974" i="34"/>
  <c r="F2975" i="34"/>
  <c r="G2973" i="34"/>
  <c r="K2521" i="34"/>
  <c r="H2521" i="34"/>
  <c r="I2521" i="34"/>
  <c r="G2522" i="34"/>
  <c r="G2523" i="34"/>
  <c r="J2523" i="34"/>
  <c r="I2569" i="34"/>
  <c r="K2569" i="34"/>
  <c r="H2569" i="34"/>
  <c r="G2571" i="34"/>
  <c r="G2570" i="34"/>
  <c r="J2571" i="34"/>
  <c r="F2924" i="34"/>
  <c r="J2923" i="34"/>
  <c r="G2922" i="34"/>
  <c r="K2921" i="34"/>
  <c r="H2921" i="34"/>
  <c r="I2921" i="34"/>
  <c r="J2676" i="34"/>
  <c r="F2677" i="34"/>
  <c r="G2675" i="34"/>
  <c r="I2674" i="34"/>
  <c r="H2674" i="34"/>
  <c r="K2674" i="34"/>
  <c r="H2728" i="34"/>
  <c r="K2728" i="34"/>
  <c r="I2728" i="34"/>
  <c r="G2729" i="34"/>
  <c r="F2731" i="34"/>
  <c r="J2730" i="34"/>
  <c r="F50" i="34"/>
  <c r="J49" i="34"/>
  <c r="I173" i="34"/>
  <c r="H173" i="34"/>
  <c r="K173" i="34"/>
  <c r="F176" i="34"/>
  <c r="J175" i="34"/>
  <c r="G174" i="34"/>
  <c r="J48" i="34"/>
  <c r="G47" i="34"/>
  <c r="G48" i="34"/>
  <c r="I46" i="34"/>
  <c r="K46" i="34"/>
  <c r="H46" i="34"/>
  <c r="K2598" i="34"/>
  <c r="H2598" i="34"/>
  <c r="I2598" i="34"/>
  <c r="G2599" i="34"/>
  <c r="J2600" i="34"/>
  <c r="F2601" i="34"/>
  <c r="K278" i="34"/>
  <c r="H278" i="34"/>
  <c r="I278" i="34"/>
  <c r="F281" i="34"/>
  <c r="J280" i="34"/>
  <c r="G279" i="34"/>
  <c r="K3045" i="34"/>
  <c r="H3045" i="34"/>
  <c r="I3045" i="34"/>
  <c r="G3046" i="34"/>
  <c r="F3048" i="34"/>
  <c r="J3047" i="34"/>
  <c r="H2973" i="34" l="1"/>
  <c r="I2973" i="34"/>
  <c r="K2973" i="34"/>
  <c r="J2975" i="34"/>
  <c r="F2976" i="34"/>
  <c r="G2974" i="34"/>
  <c r="H2523" i="34"/>
  <c r="I2523" i="34"/>
  <c r="K2523" i="34"/>
  <c r="H2571" i="34"/>
  <c r="I2571" i="34"/>
  <c r="K2571" i="34"/>
  <c r="K2522" i="34"/>
  <c r="H2522" i="34"/>
  <c r="I2522" i="34"/>
  <c r="H2570" i="34"/>
  <c r="I2570" i="34"/>
  <c r="K2570" i="34"/>
  <c r="K2922" i="34"/>
  <c r="I2922" i="34"/>
  <c r="H2922" i="34"/>
  <c r="F2925" i="34"/>
  <c r="G2923" i="34"/>
  <c r="J2924" i="34"/>
  <c r="H2729" i="34"/>
  <c r="K2729" i="34"/>
  <c r="I2729" i="34"/>
  <c r="F2678" i="34"/>
  <c r="G2676" i="34"/>
  <c r="J2677" i="34"/>
  <c r="H2675" i="34"/>
  <c r="I2675" i="34"/>
  <c r="K2675" i="34"/>
  <c r="F2732" i="34"/>
  <c r="J2731" i="34"/>
  <c r="G2730" i="34"/>
  <c r="F51" i="34"/>
  <c r="G49" i="34"/>
  <c r="J50" i="34"/>
  <c r="K48" i="34"/>
  <c r="I48" i="34"/>
  <c r="H48" i="34"/>
  <c r="I47" i="34"/>
  <c r="H47" i="34"/>
  <c r="K47" i="34"/>
  <c r="I174" i="34"/>
  <c r="K174" i="34"/>
  <c r="H174" i="34"/>
  <c r="G175" i="34"/>
  <c r="F177" i="34"/>
  <c r="J176" i="34"/>
  <c r="K2599" i="34"/>
  <c r="H2599" i="34"/>
  <c r="I2599" i="34"/>
  <c r="G2600" i="34"/>
  <c r="F2602" i="34"/>
  <c r="J2601" i="34"/>
  <c r="K279" i="34"/>
  <c r="I279" i="34"/>
  <c r="H279" i="34"/>
  <c r="J281" i="34"/>
  <c r="G280" i="34"/>
  <c r="F282" i="34"/>
  <c r="K3046" i="34"/>
  <c r="H3046" i="34"/>
  <c r="I3046" i="34"/>
  <c r="G3047" i="34"/>
  <c r="J3048" i="34"/>
  <c r="F3049" i="34"/>
  <c r="K2974" i="34" l="1"/>
  <c r="I2974" i="34"/>
  <c r="H2974" i="34"/>
  <c r="F2977" i="34"/>
  <c r="G2975" i="34"/>
  <c r="J2976" i="34"/>
  <c r="I2923" i="34"/>
  <c r="H2923" i="34"/>
  <c r="K2923" i="34"/>
  <c r="J2925" i="34"/>
  <c r="F2926" i="34"/>
  <c r="G2924" i="34"/>
  <c r="H2676" i="34"/>
  <c r="K2676" i="34"/>
  <c r="I2676" i="34"/>
  <c r="G2677" i="34"/>
  <c r="J2678" i="34"/>
  <c r="F2679" i="34"/>
  <c r="G2731" i="34"/>
  <c r="F2733" i="34"/>
  <c r="J2732" i="34"/>
  <c r="K2730" i="34"/>
  <c r="I2730" i="34"/>
  <c r="H2730" i="34"/>
  <c r="H49" i="34"/>
  <c r="I49" i="34"/>
  <c r="K49" i="34"/>
  <c r="J51" i="34"/>
  <c r="F52" i="34"/>
  <c r="G50" i="34"/>
  <c r="J177" i="34"/>
  <c r="F178" i="34"/>
  <c r="G176" i="34"/>
  <c r="I175" i="34"/>
  <c r="K175" i="34"/>
  <c r="H175" i="34"/>
  <c r="J2602" i="34"/>
  <c r="F2603" i="34"/>
  <c r="G2601" i="34"/>
  <c r="K2600" i="34"/>
  <c r="H2600" i="34"/>
  <c r="I2600" i="34"/>
  <c r="J282" i="34"/>
  <c r="G281" i="34"/>
  <c r="F283" i="34"/>
  <c r="K280" i="34"/>
  <c r="I280" i="34"/>
  <c r="H280" i="34"/>
  <c r="F3050" i="34"/>
  <c r="J3049" i="34"/>
  <c r="G3048" i="34"/>
  <c r="K3047" i="34"/>
  <c r="H3047" i="34"/>
  <c r="I3047" i="34"/>
  <c r="I2975" i="34" l="1"/>
  <c r="K2975" i="34"/>
  <c r="H2975" i="34"/>
  <c r="G2976" i="34"/>
  <c r="J2977" i="34"/>
  <c r="F2978" i="34"/>
  <c r="H2924" i="34"/>
  <c r="K2924" i="34"/>
  <c r="I2924" i="34"/>
  <c r="G2925" i="34"/>
  <c r="J2926" i="34"/>
  <c r="F2927" i="34"/>
  <c r="F2680" i="34"/>
  <c r="G2678" i="34"/>
  <c r="J2679" i="34"/>
  <c r="H2731" i="34"/>
  <c r="I2731" i="34"/>
  <c r="K2731" i="34"/>
  <c r="I2677" i="34"/>
  <c r="K2677" i="34"/>
  <c r="H2677" i="34"/>
  <c r="G2732" i="34"/>
  <c r="F2734" i="34"/>
  <c r="J2733" i="34"/>
  <c r="J52" i="34"/>
  <c r="F53" i="34"/>
  <c r="G51" i="34"/>
  <c r="I50" i="34"/>
  <c r="K50" i="34"/>
  <c r="H50" i="34"/>
  <c r="F179" i="34"/>
  <c r="J178" i="34"/>
  <c r="G177" i="34"/>
  <c r="K176" i="34"/>
  <c r="H176" i="34"/>
  <c r="I176" i="34"/>
  <c r="J2603" i="34"/>
  <c r="G2602" i="34"/>
  <c r="F2604" i="34"/>
  <c r="H2601" i="34"/>
  <c r="K2601" i="34"/>
  <c r="I2601" i="34"/>
  <c r="F284" i="34"/>
  <c r="G282" i="34"/>
  <c r="J283" i="34"/>
  <c r="K281" i="34"/>
  <c r="I281" i="34"/>
  <c r="H281" i="34"/>
  <c r="K3048" i="34"/>
  <c r="I3048" i="34"/>
  <c r="H3048" i="34"/>
  <c r="J3050" i="34"/>
  <c r="G3049" i="34"/>
  <c r="F3051" i="34"/>
  <c r="F2979" i="34" l="1"/>
  <c r="J2978" i="34"/>
  <c r="G2977" i="34"/>
  <c r="I2976" i="34"/>
  <c r="K2976" i="34"/>
  <c r="H2976" i="34"/>
  <c r="F2928" i="34"/>
  <c r="G2926" i="34"/>
  <c r="J2927" i="34"/>
  <c r="H2925" i="34"/>
  <c r="K2925" i="34"/>
  <c r="I2925" i="34"/>
  <c r="I2732" i="34"/>
  <c r="H2732" i="34"/>
  <c r="K2732" i="34"/>
  <c r="H2678" i="34"/>
  <c r="K2678" i="34"/>
  <c r="I2678" i="34"/>
  <c r="G2733" i="34"/>
  <c r="J2734" i="34"/>
  <c r="F2735" i="34"/>
  <c r="G2679" i="34"/>
  <c r="F2681" i="34"/>
  <c r="J2680" i="34"/>
  <c r="K51" i="34"/>
  <c r="H51" i="34"/>
  <c r="I51" i="34"/>
  <c r="G52" i="34"/>
  <c r="F54" i="34"/>
  <c r="J53" i="34"/>
  <c r="I177" i="34"/>
  <c r="K177" i="34"/>
  <c r="H177" i="34"/>
  <c r="G178" i="34"/>
  <c r="J179" i="34"/>
  <c r="F180" i="34"/>
  <c r="G2603" i="34"/>
  <c r="F2605" i="34"/>
  <c r="J2604" i="34"/>
  <c r="I2602" i="34"/>
  <c r="H2602" i="34"/>
  <c r="K2602" i="34"/>
  <c r="F285" i="34"/>
  <c r="J284" i="34"/>
  <c r="G283" i="34"/>
  <c r="K282" i="34"/>
  <c r="H282" i="34"/>
  <c r="I282" i="34"/>
  <c r="J3051" i="34"/>
  <c r="G3050" i="34"/>
  <c r="F3052" i="34"/>
  <c r="K3049" i="34"/>
  <c r="I3049" i="34"/>
  <c r="H3049" i="34"/>
  <c r="H2977" i="34" l="1"/>
  <c r="K2977" i="34"/>
  <c r="I2977" i="34"/>
  <c r="J2979" i="34"/>
  <c r="F2980" i="34"/>
  <c r="G2978" i="34"/>
  <c r="I2926" i="34"/>
  <c r="K2926" i="34"/>
  <c r="H2926" i="34"/>
  <c r="G2927" i="34"/>
  <c r="J2928" i="34"/>
  <c r="F2929" i="34"/>
  <c r="G2734" i="34"/>
  <c r="J2735" i="34"/>
  <c r="F2736" i="34"/>
  <c r="G2680" i="34"/>
  <c r="F2682" i="34"/>
  <c r="J2681" i="34"/>
  <c r="H2733" i="34"/>
  <c r="K2733" i="34"/>
  <c r="I2733" i="34"/>
  <c r="I2679" i="34"/>
  <c r="K2679" i="34"/>
  <c r="H2679" i="34"/>
  <c r="H52" i="34"/>
  <c r="I52" i="34"/>
  <c r="K52" i="34"/>
  <c r="G53" i="34"/>
  <c r="F55" i="34"/>
  <c r="J54" i="34"/>
  <c r="F181" i="34"/>
  <c r="J180" i="34"/>
  <c r="G179" i="34"/>
  <c r="I178" i="34"/>
  <c r="K178" i="34"/>
  <c r="H178" i="34"/>
  <c r="J2605" i="34"/>
  <c r="G2604" i="34"/>
  <c r="F2606" i="34"/>
  <c r="I2603" i="34"/>
  <c r="K2603" i="34"/>
  <c r="H2603" i="34"/>
  <c r="G284" i="34"/>
  <c r="F286" i="34"/>
  <c r="J285" i="34"/>
  <c r="K283" i="34"/>
  <c r="H283" i="34"/>
  <c r="I283" i="34"/>
  <c r="F3053" i="34"/>
  <c r="G3051" i="34"/>
  <c r="J3052" i="34"/>
  <c r="K3050" i="34"/>
  <c r="I3050" i="34"/>
  <c r="H3050" i="34"/>
  <c r="K2978" i="34" l="1"/>
  <c r="I2978" i="34"/>
  <c r="H2978" i="34"/>
  <c r="G2979" i="34"/>
  <c r="F2981" i="34"/>
  <c r="J2980" i="34"/>
  <c r="J2929" i="34"/>
  <c r="F2930" i="34"/>
  <c r="G2928" i="34"/>
  <c r="I2927" i="34"/>
  <c r="H2927" i="34"/>
  <c r="K2927" i="34"/>
  <c r="G2681" i="34"/>
  <c r="J2682" i="34"/>
  <c r="F2683" i="34"/>
  <c r="K2680" i="34"/>
  <c r="I2680" i="34"/>
  <c r="H2680" i="34"/>
  <c r="G2735" i="34"/>
  <c r="F2737" i="34"/>
  <c r="J2736" i="34"/>
  <c r="I2734" i="34"/>
  <c r="K2734" i="34"/>
  <c r="H2734" i="34"/>
  <c r="K53" i="34"/>
  <c r="I53" i="34"/>
  <c r="H53" i="34"/>
  <c r="G54" i="34"/>
  <c r="F56" i="34"/>
  <c r="J55" i="34"/>
  <c r="G180" i="34"/>
  <c r="J181" i="34"/>
  <c r="F182" i="34"/>
  <c r="K179" i="34"/>
  <c r="I179" i="34"/>
  <c r="H179" i="34"/>
  <c r="F2607" i="34"/>
  <c r="G2605" i="34"/>
  <c r="J2606" i="34"/>
  <c r="K2604" i="34"/>
  <c r="I2604" i="34"/>
  <c r="H2604" i="34"/>
  <c r="K284" i="34"/>
  <c r="I284" i="34"/>
  <c r="H284" i="34"/>
  <c r="F3132" i="34"/>
  <c r="J286" i="34"/>
  <c r="F287" i="34"/>
  <c r="G285" i="34"/>
  <c r="J3053" i="34"/>
  <c r="F3054" i="34"/>
  <c r="G3052" i="34"/>
  <c r="K3051" i="34"/>
  <c r="H3051" i="34"/>
  <c r="I3051" i="34"/>
  <c r="F3140" i="34"/>
  <c r="F2982" i="34" l="1"/>
  <c r="J2981" i="34"/>
  <c r="G2980" i="34"/>
  <c r="H2979" i="34"/>
  <c r="I2979" i="34"/>
  <c r="K2979" i="34"/>
  <c r="K2928" i="34"/>
  <c r="H2928" i="34"/>
  <c r="I2928" i="34"/>
  <c r="G2929" i="34"/>
  <c r="F2931" i="34"/>
  <c r="J2930" i="34"/>
  <c r="G2736" i="34"/>
  <c r="J2737" i="34"/>
  <c r="F2738" i="34"/>
  <c r="G2682" i="34"/>
  <c r="J2683" i="34"/>
  <c r="F2684" i="34"/>
  <c r="K2735" i="34"/>
  <c r="I2735" i="34"/>
  <c r="H2735" i="34"/>
  <c r="I2681" i="34"/>
  <c r="H2681" i="34"/>
  <c r="K2681" i="34"/>
  <c r="K54" i="34"/>
  <c r="H54" i="34"/>
  <c r="I54" i="34"/>
  <c r="J56" i="34"/>
  <c r="F57" i="34"/>
  <c r="G55" i="34"/>
  <c r="F183" i="34"/>
  <c r="G181" i="34"/>
  <c r="J182" i="34"/>
  <c r="H180" i="34"/>
  <c r="K180" i="34"/>
  <c r="I180" i="34"/>
  <c r="H2605" i="34"/>
  <c r="K2605" i="34"/>
  <c r="I2605" i="34"/>
  <c r="G2606" i="34"/>
  <c r="F2608" i="34"/>
  <c r="J2607" i="34"/>
  <c r="J287" i="34"/>
  <c r="F288" i="34"/>
  <c r="G286" i="34"/>
  <c r="J3132" i="34"/>
  <c r="F3133" i="34"/>
  <c r="K285" i="34"/>
  <c r="H285" i="34"/>
  <c r="I285" i="34"/>
  <c r="K3052" i="34"/>
  <c r="H3052" i="34"/>
  <c r="I3052" i="34"/>
  <c r="J3054" i="34"/>
  <c r="G3053" i="34"/>
  <c r="F3055" i="34"/>
  <c r="F3141" i="34"/>
  <c r="J3140" i="34"/>
  <c r="H2980" i="34" l="1"/>
  <c r="K2980" i="34"/>
  <c r="I2980" i="34"/>
  <c r="J2982" i="34"/>
  <c r="G2981" i="34"/>
  <c r="F2983" i="34"/>
  <c r="G2930" i="34"/>
  <c r="F2932" i="34"/>
  <c r="J2931" i="34"/>
  <c r="I2929" i="34"/>
  <c r="H2929" i="34"/>
  <c r="K2929" i="34"/>
  <c r="F2685" i="34"/>
  <c r="J2684" i="34"/>
  <c r="G2683" i="34"/>
  <c r="K2682" i="34"/>
  <c r="H2682" i="34"/>
  <c r="I2682" i="34"/>
  <c r="G2737" i="34"/>
  <c r="J2738" i="34"/>
  <c r="F2739" i="34"/>
  <c r="I2736" i="34"/>
  <c r="H2736" i="34"/>
  <c r="K2736" i="34"/>
  <c r="I55" i="34"/>
  <c r="K55" i="34"/>
  <c r="H55" i="34"/>
  <c r="G56" i="34"/>
  <c r="F58" i="34"/>
  <c r="J57" i="34"/>
  <c r="J183" i="34"/>
  <c r="G182" i="34"/>
  <c r="F184" i="34"/>
  <c r="F185" i="34" s="1"/>
  <c r="H181" i="34"/>
  <c r="K181" i="34"/>
  <c r="I181" i="34"/>
  <c r="J2608" i="34"/>
  <c r="G2607" i="34"/>
  <c r="F2609" i="34"/>
  <c r="I2606" i="34"/>
  <c r="K2606" i="34"/>
  <c r="H2606" i="34"/>
  <c r="J3133" i="34"/>
  <c r="G3132" i="34"/>
  <c r="F3134" i="34"/>
  <c r="K286" i="34"/>
  <c r="I286" i="34"/>
  <c r="H286" i="34"/>
  <c r="J288" i="34"/>
  <c r="G287" i="34"/>
  <c r="F289" i="34"/>
  <c r="K3053" i="34"/>
  <c r="I3053" i="34"/>
  <c r="H3053" i="34"/>
  <c r="G3054" i="34"/>
  <c r="J3055" i="34"/>
  <c r="F3056" i="34"/>
  <c r="F3142" i="34"/>
  <c r="J3141" i="34"/>
  <c r="G3140" i="34"/>
  <c r="K2981" i="34" l="1"/>
  <c r="I2981" i="34"/>
  <c r="H2981" i="34"/>
  <c r="J2983" i="34"/>
  <c r="G2982" i="34"/>
  <c r="F2984" i="34"/>
  <c r="J2932" i="34"/>
  <c r="G2931" i="34"/>
  <c r="F2933" i="34"/>
  <c r="K2930" i="34"/>
  <c r="H2930" i="34"/>
  <c r="I2930" i="34"/>
  <c r="K2737" i="34"/>
  <c r="I2737" i="34"/>
  <c r="H2737" i="34"/>
  <c r="J2739" i="34"/>
  <c r="F2740" i="34"/>
  <c r="G2738" i="34"/>
  <c r="I2683" i="34"/>
  <c r="K2683" i="34"/>
  <c r="H2683" i="34"/>
  <c r="F2686" i="34"/>
  <c r="J2685" i="34"/>
  <c r="G2684" i="34"/>
  <c r="K3140" i="34"/>
  <c r="J58" i="34"/>
  <c r="F59" i="34"/>
  <c r="G57" i="34"/>
  <c r="I56" i="34"/>
  <c r="H56" i="34"/>
  <c r="K56" i="34"/>
  <c r="F186" i="34"/>
  <c r="J185" i="34"/>
  <c r="F2490" i="34"/>
  <c r="K182" i="34"/>
  <c r="H182" i="34"/>
  <c r="I182" i="34"/>
  <c r="G183" i="34"/>
  <c r="J184" i="34"/>
  <c r="G184" i="34"/>
  <c r="F2610" i="34"/>
  <c r="J2609" i="34"/>
  <c r="G2608" i="34"/>
  <c r="K2607" i="34"/>
  <c r="H2607" i="34"/>
  <c r="I2607" i="34"/>
  <c r="G288" i="34"/>
  <c r="F290" i="34"/>
  <c r="J289" i="34"/>
  <c r="I287" i="34"/>
  <c r="H287" i="34"/>
  <c r="K287" i="34"/>
  <c r="I3132" i="34"/>
  <c r="K3132" i="34"/>
  <c r="H3132" i="34"/>
  <c r="J3134" i="34"/>
  <c r="F3135" i="34"/>
  <c r="G3133" i="34"/>
  <c r="K3054" i="34"/>
  <c r="H3054" i="34"/>
  <c r="I3054" i="34"/>
  <c r="F3057" i="34"/>
  <c r="J3056" i="34"/>
  <c r="G3055" i="34"/>
  <c r="F3143" i="34"/>
  <c r="J3142" i="34"/>
  <c r="G3141" i="34"/>
  <c r="I3140" i="34"/>
  <c r="H3140" i="34"/>
  <c r="I2982" i="34" l="1"/>
  <c r="H2982" i="34"/>
  <c r="K2982" i="34"/>
  <c r="F2985" i="34"/>
  <c r="J2984" i="34"/>
  <c r="G2983" i="34"/>
  <c r="F2934" i="34"/>
  <c r="J2933" i="34"/>
  <c r="G2932" i="34"/>
  <c r="K2931" i="34"/>
  <c r="H2931" i="34"/>
  <c r="I2931" i="34"/>
  <c r="J2740" i="34"/>
  <c r="F2741" i="34"/>
  <c r="G2739" i="34"/>
  <c r="K2738" i="34"/>
  <c r="H2738" i="34"/>
  <c r="I2738" i="34"/>
  <c r="I2684" i="34"/>
  <c r="H2684" i="34"/>
  <c r="K2684" i="34"/>
  <c r="G2685" i="34"/>
  <c r="F2687" i="34"/>
  <c r="J2686" i="34"/>
  <c r="K3141" i="34"/>
  <c r="F60" i="34"/>
  <c r="G58" i="34"/>
  <c r="J59" i="34"/>
  <c r="J186" i="34"/>
  <c r="G185" i="34"/>
  <c r="F187" i="34"/>
  <c r="K57" i="34"/>
  <c r="H57" i="34"/>
  <c r="I57" i="34"/>
  <c r="J2490" i="34"/>
  <c r="G2490" i="34"/>
  <c r="K184" i="34"/>
  <c r="I184" i="34"/>
  <c r="H184" i="34"/>
  <c r="H183" i="34"/>
  <c r="K183" i="34"/>
  <c r="I183" i="34"/>
  <c r="I2608" i="34"/>
  <c r="H2608" i="34"/>
  <c r="K2608" i="34"/>
  <c r="G2609" i="34"/>
  <c r="F2611" i="34"/>
  <c r="J2610" i="34"/>
  <c r="F291" i="34"/>
  <c r="J290" i="34"/>
  <c r="G289" i="34"/>
  <c r="H288" i="34"/>
  <c r="K288" i="34"/>
  <c r="I288" i="34"/>
  <c r="H3133" i="34"/>
  <c r="I3133" i="34"/>
  <c r="K3133" i="34"/>
  <c r="G3134" i="34"/>
  <c r="J3135" i="34"/>
  <c r="F3136" i="34"/>
  <c r="F3137" i="34" s="1"/>
  <c r="K3055" i="34"/>
  <c r="I3055" i="34"/>
  <c r="H3055" i="34"/>
  <c r="J3057" i="34"/>
  <c r="F3058" i="34"/>
  <c r="G3056" i="34"/>
  <c r="F3144" i="34"/>
  <c r="J3143" i="34"/>
  <c r="I3141" i="34"/>
  <c r="H3141" i="34"/>
  <c r="G3142" i="34"/>
  <c r="H2983" i="34" l="1"/>
  <c r="K2983" i="34"/>
  <c r="I2983" i="34"/>
  <c r="F2986" i="34"/>
  <c r="G2984" i="34"/>
  <c r="J2985" i="34"/>
  <c r="F3138" i="34"/>
  <c r="J3137" i="34"/>
  <c r="I2932" i="34"/>
  <c r="K2932" i="34"/>
  <c r="H2932" i="34"/>
  <c r="J2934" i="34"/>
  <c r="G2933" i="34"/>
  <c r="F2935" i="34"/>
  <c r="H2685" i="34"/>
  <c r="K2685" i="34"/>
  <c r="I2685" i="34"/>
  <c r="K2739" i="34"/>
  <c r="H2739" i="34"/>
  <c r="I2739" i="34"/>
  <c r="J2741" i="34"/>
  <c r="F2742" i="34"/>
  <c r="G2740" i="34"/>
  <c r="F2688" i="34"/>
  <c r="J2687" i="34"/>
  <c r="G2686" i="34"/>
  <c r="K3142" i="34"/>
  <c r="K185" i="34"/>
  <c r="H185" i="34"/>
  <c r="I185" i="34"/>
  <c r="F61" i="34"/>
  <c r="J60" i="34"/>
  <c r="G59" i="34"/>
  <c r="F188" i="34"/>
  <c r="J187" i="34"/>
  <c r="G186" i="34"/>
  <c r="I58" i="34"/>
  <c r="K58" i="34"/>
  <c r="H58" i="34"/>
  <c r="K2490" i="34"/>
  <c r="H2490" i="34"/>
  <c r="I2490" i="34"/>
  <c r="J2611" i="34"/>
  <c r="G2610" i="34"/>
  <c r="F2612" i="34"/>
  <c r="H2609" i="34"/>
  <c r="I2609" i="34"/>
  <c r="K2609" i="34"/>
  <c r="G3135" i="34"/>
  <c r="J3136" i="34"/>
  <c r="G3136" i="34"/>
  <c r="I3134" i="34"/>
  <c r="H3134" i="34"/>
  <c r="K3134" i="34"/>
  <c r="K289" i="34"/>
  <c r="I289" i="34"/>
  <c r="H289" i="34"/>
  <c r="J291" i="34"/>
  <c r="G290" i="34"/>
  <c r="F292" i="34"/>
  <c r="G3057" i="34"/>
  <c r="F3059" i="34"/>
  <c r="J3058" i="34"/>
  <c r="K3056" i="34"/>
  <c r="H3056" i="34"/>
  <c r="I3056" i="34"/>
  <c r="F3145" i="34"/>
  <c r="J3144" i="34"/>
  <c r="G3143" i="34"/>
  <c r="I3142" i="34"/>
  <c r="H3142" i="34"/>
  <c r="J3138" i="34" l="1"/>
  <c r="G3137" i="34"/>
  <c r="F3139" i="34"/>
  <c r="I2984" i="34"/>
  <c r="K2984" i="34"/>
  <c r="H2984" i="34"/>
  <c r="G2985" i="34"/>
  <c r="F2987" i="34"/>
  <c r="J2986" i="34"/>
  <c r="J2935" i="34"/>
  <c r="G2934" i="34"/>
  <c r="F2936" i="34"/>
  <c r="I2933" i="34"/>
  <c r="H2933" i="34"/>
  <c r="K2933" i="34"/>
  <c r="J2742" i="34"/>
  <c r="G2741" i="34"/>
  <c r="F2743" i="34"/>
  <c r="J2688" i="34"/>
  <c r="G2687" i="34"/>
  <c r="F2689" i="34"/>
  <c r="K2686" i="34"/>
  <c r="I2686" i="34"/>
  <c r="H2686" i="34"/>
  <c r="K2740" i="34"/>
  <c r="H2740" i="34"/>
  <c r="I2740" i="34"/>
  <c r="K3143" i="34"/>
  <c r="K186" i="34"/>
  <c r="H186" i="34"/>
  <c r="I186" i="34"/>
  <c r="G187" i="34"/>
  <c r="F189" i="34"/>
  <c r="J188" i="34"/>
  <c r="I59" i="34"/>
  <c r="K59" i="34"/>
  <c r="H59" i="34"/>
  <c r="J61" i="34"/>
  <c r="F62" i="34"/>
  <c r="G60" i="34"/>
  <c r="G2611" i="34"/>
  <c r="J2612" i="34"/>
  <c r="F2613" i="34"/>
  <c r="I2610" i="34"/>
  <c r="H2610" i="34"/>
  <c r="K2610" i="34"/>
  <c r="K3136" i="34"/>
  <c r="I3136" i="34"/>
  <c r="H3136" i="34"/>
  <c r="J292" i="34"/>
  <c r="F293" i="34"/>
  <c r="G291" i="34"/>
  <c r="K3135" i="34"/>
  <c r="I3135" i="34"/>
  <c r="H3135" i="34"/>
  <c r="K290" i="34"/>
  <c r="H290" i="34"/>
  <c r="I290" i="34"/>
  <c r="K3057" i="34"/>
  <c r="H3057" i="34"/>
  <c r="I3057" i="34"/>
  <c r="F3060" i="34"/>
  <c r="J3059" i="34"/>
  <c r="G3058" i="34"/>
  <c r="F3146" i="34"/>
  <c r="J3145" i="34"/>
  <c r="H3143" i="34"/>
  <c r="I3143" i="34"/>
  <c r="G3144" i="34"/>
  <c r="F2988" i="34" l="1"/>
  <c r="J2987" i="34"/>
  <c r="G2986" i="34"/>
  <c r="J3139" i="34"/>
  <c r="G3138" i="34"/>
  <c r="G3139" i="34"/>
  <c r="K3137" i="34"/>
  <c r="H3137" i="34"/>
  <c r="I3137" i="34"/>
  <c r="K2985" i="34"/>
  <c r="I2985" i="34"/>
  <c r="H2985" i="34"/>
  <c r="F2937" i="34"/>
  <c r="G2935" i="34"/>
  <c r="J2936" i="34"/>
  <c r="K2934" i="34"/>
  <c r="H2934" i="34"/>
  <c r="I2934" i="34"/>
  <c r="J2743" i="34"/>
  <c r="F2744" i="34"/>
  <c r="G2742" i="34"/>
  <c r="H2687" i="34"/>
  <c r="I2687" i="34"/>
  <c r="K2687" i="34"/>
  <c r="J2689" i="34"/>
  <c r="F2690" i="34"/>
  <c r="G2688" i="34"/>
  <c r="I2741" i="34"/>
  <c r="H2741" i="34"/>
  <c r="K2741" i="34"/>
  <c r="K3144" i="34"/>
  <c r="J189" i="34"/>
  <c r="F190" i="34"/>
  <c r="G188" i="34"/>
  <c r="I187" i="34"/>
  <c r="H187" i="34"/>
  <c r="K187" i="34"/>
  <c r="F63" i="34"/>
  <c r="J62" i="34"/>
  <c r="G61" i="34"/>
  <c r="H60" i="34"/>
  <c r="I60" i="34"/>
  <c r="K60" i="34"/>
  <c r="G2612" i="34"/>
  <c r="F2614" i="34"/>
  <c r="J2613" i="34"/>
  <c r="I2611" i="34"/>
  <c r="K2611" i="34"/>
  <c r="H2611" i="34"/>
  <c r="K291" i="34"/>
  <c r="I291" i="34"/>
  <c r="H291" i="34"/>
  <c r="F294" i="34"/>
  <c r="G292" i="34"/>
  <c r="J293" i="34"/>
  <c r="K3058" i="34"/>
  <c r="H3058" i="34"/>
  <c r="I3058" i="34"/>
  <c r="F3061" i="34"/>
  <c r="J3060" i="34"/>
  <c r="G3059" i="34"/>
  <c r="F3147" i="34"/>
  <c r="J3146" i="34"/>
  <c r="G3145" i="34"/>
  <c r="H3144" i="34"/>
  <c r="I3144" i="34"/>
  <c r="K3139" i="34" l="1"/>
  <c r="H3139" i="34"/>
  <c r="I3139" i="34"/>
  <c r="K3138" i="34"/>
  <c r="H3138" i="34"/>
  <c r="I3138" i="34"/>
  <c r="H2986" i="34"/>
  <c r="K2986" i="34"/>
  <c r="I2986" i="34"/>
  <c r="J2988" i="34"/>
  <c r="G2987" i="34"/>
  <c r="F2989" i="34"/>
  <c r="K2935" i="34"/>
  <c r="I2935" i="34"/>
  <c r="H2935" i="34"/>
  <c r="G2936" i="34"/>
  <c r="J2937" i="34"/>
  <c r="F2938" i="34"/>
  <c r="H2742" i="34"/>
  <c r="I2742" i="34"/>
  <c r="K2742" i="34"/>
  <c r="H2688" i="34"/>
  <c r="K2688" i="34"/>
  <c r="I2688" i="34"/>
  <c r="F2745" i="34"/>
  <c r="G2743" i="34"/>
  <c r="J2744" i="34"/>
  <c r="F2691" i="34"/>
  <c r="G2689" i="34"/>
  <c r="J2690" i="34"/>
  <c r="K3145" i="34"/>
  <c r="K61" i="34"/>
  <c r="H61" i="34"/>
  <c r="I61" i="34"/>
  <c r="J63" i="34"/>
  <c r="F64" i="34"/>
  <c r="G62" i="34"/>
  <c r="I188" i="34"/>
  <c r="H188" i="34"/>
  <c r="K188" i="34"/>
  <c r="F191" i="34"/>
  <c r="J190" i="34"/>
  <c r="G189" i="34"/>
  <c r="J2614" i="34"/>
  <c r="G2613" i="34"/>
  <c r="F2615" i="34"/>
  <c r="K2612" i="34"/>
  <c r="I2612" i="34"/>
  <c r="H2612" i="34"/>
  <c r="H292" i="34"/>
  <c r="I292" i="34"/>
  <c r="K292" i="34"/>
  <c r="J294" i="34"/>
  <c r="G293" i="34"/>
  <c r="F295" i="34"/>
  <c r="J3061" i="34"/>
  <c r="F3062" i="34"/>
  <c r="G3060" i="34"/>
  <c r="K3059" i="34"/>
  <c r="I3059" i="34"/>
  <c r="H3059" i="34"/>
  <c r="F3148" i="34"/>
  <c r="J3147" i="34"/>
  <c r="G3146" i="34"/>
  <c r="I3145" i="34"/>
  <c r="H3145" i="34"/>
  <c r="K2987" i="34" l="1"/>
  <c r="I2987" i="34"/>
  <c r="H2987" i="34"/>
  <c r="J2989" i="34"/>
  <c r="G2988" i="34"/>
  <c r="F2990" i="34"/>
  <c r="G2937" i="34"/>
  <c r="J2938" i="34"/>
  <c r="F2939" i="34"/>
  <c r="H2936" i="34"/>
  <c r="I2936" i="34"/>
  <c r="K2936" i="34"/>
  <c r="K2743" i="34"/>
  <c r="I2743" i="34"/>
  <c r="H2743" i="34"/>
  <c r="I2689" i="34"/>
  <c r="K2689" i="34"/>
  <c r="H2689" i="34"/>
  <c r="F2746" i="34"/>
  <c r="J2745" i="34"/>
  <c r="G2744" i="34"/>
  <c r="J2691" i="34"/>
  <c r="F2692" i="34"/>
  <c r="G2690" i="34"/>
  <c r="K3146" i="34"/>
  <c r="J64" i="34"/>
  <c r="G63" i="34"/>
  <c r="F65" i="34"/>
  <c r="G190" i="34"/>
  <c r="F192" i="34"/>
  <c r="J191" i="34"/>
  <c r="H189" i="34"/>
  <c r="K189" i="34"/>
  <c r="I189" i="34"/>
  <c r="K62" i="34"/>
  <c r="H62" i="34"/>
  <c r="I62" i="34"/>
  <c r="F2616" i="34"/>
  <c r="G2614" i="34"/>
  <c r="J2615" i="34"/>
  <c r="K2613" i="34"/>
  <c r="I2613" i="34"/>
  <c r="H2613" i="34"/>
  <c r="J295" i="34"/>
  <c r="G294" i="34"/>
  <c r="F296" i="34"/>
  <c r="H293" i="34"/>
  <c r="K293" i="34"/>
  <c r="I293" i="34"/>
  <c r="K3060" i="34"/>
  <c r="H3060" i="34"/>
  <c r="I3060" i="34"/>
  <c r="J3062" i="34"/>
  <c r="G3061" i="34"/>
  <c r="F3063" i="34"/>
  <c r="F3149" i="34"/>
  <c r="J3148" i="34"/>
  <c r="I3146" i="34"/>
  <c r="H3146" i="34"/>
  <c r="G3147" i="34"/>
  <c r="J2990" i="34" l="1"/>
  <c r="F2991" i="34"/>
  <c r="G2989" i="34"/>
  <c r="H2988" i="34"/>
  <c r="K2988" i="34"/>
  <c r="I2988" i="34"/>
  <c r="G2938" i="34"/>
  <c r="J2939" i="34"/>
  <c r="F2940" i="34"/>
  <c r="I2937" i="34"/>
  <c r="K2937" i="34"/>
  <c r="H2937" i="34"/>
  <c r="I2744" i="34"/>
  <c r="K2744" i="34"/>
  <c r="H2744" i="34"/>
  <c r="J2746" i="34"/>
  <c r="F2747" i="34"/>
  <c r="G2745" i="34"/>
  <c r="G2691" i="34"/>
  <c r="J2692" i="34"/>
  <c r="F2693" i="34"/>
  <c r="H2690" i="34"/>
  <c r="K2690" i="34"/>
  <c r="I2690" i="34"/>
  <c r="K3147" i="34"/>
  <c r="I190" i="34"/>
  <c r="H190" i="34"/>
  <c r="K190" i="34"/>
  <c r="G191" i="34"/>
  <c r="J192" i="34"/>
  <c r="F193" i="34"/>
  <c r="F66" i="34"/>
  <c r="F67" i="34" s="1"/>
  <c r="J65" i="34"/>
  <c r="G64" i="34"/>
  <c r="K63" i="34"/>
  <c r="H63" i="34"/>
  <c r="I63" i="34"/>
  <c r="F1777" i="34"/>
  <c r="I2614" i="34"/>
  <c r="H2614" i="34"/>
  <c r="K2614" i="34"/>
  <c r="G2615" i="34"/>
  <c r="F2617" i="34"/>
  <c r="J2616" i="34"/>
  <c r="J296" i="34"/>
  <c r="G295" i="34"/>
  <c r="F297" i="34"/>
  <c r="I294" i="34"/>
  <c r="K294" i="34"/>
  <c r="H294" i="34"/>
  <c r="K3061" i="34"/>
  <c r="H3061" i="34"/>
  <c r="I3061" i="34"/>
  <c r="F3064" i="34"/>
  <c r="G3062" i="34"/>
  <c r="J3063" i="34"/>
  <c r="F3150" i="34"/>
  <c r="J3149" i="34"/>
  <c r="H3147" i="34"/>
  <c r="I3147" i="34"/>
  <c r="G3148" i="34"/>
  <c r="H2989" i="34" l="1"/>
  <c r="I2989" i="34"/>
  <c r="K2989" i="34"/>
  <c r="J2991" i="34"/>
  <c r="F2992" i="34"/>
  <c r="G2990" i="34"/>
  <c r="F2941" i="34"/>
  <c r="J2940" i="34"/>
  <c r="G2939" i="34"/>
  <c r="K2938" i="34"/>
  <c r="H2938" i="34"/>
  <c r="I2938" i="34"/>
  <c r="F2694" i="34"/>
  <c r="J2693" i="34"/>
  <c r="G2692" i="34"/>
  <c r="H2691" i="34"/>
  <c r="K2691" i="34"/>
  <c r="I2691" i="34"/>
  <c r="K2745" i="34"/>
  <c r="I2745" i="34"/>
  <c r="H2745" i="34"/>
  <c r="G2746" i="34"/>
  <c r="J2747" i="34"/>
  <c r="F2748" i="34"/>
  <c r="K3148" i="34"/>
  <c r="F68" i="34"/>
  <c r="J67" i="34"/>
  <c r="G192" i="34"/>
  <c r="J193" i="34"/>
  <c r="F194" i="34"/>
  <c r="K64" i="34"/>
  <c r="I64" i="34"/>
  <c r="H64" i="34"/>
  <c r="G65" i="34"/>
  <c r="J66" i="34"/>
  <c r="G66" i="34"/>
  <c r="I191" i="34"/>
  <c r="H191" i="34"/>
  <c r="K191" i="34"/>
  <c r="F1778" i="34"/>
  <c r="J1777" i="34"/>
  <c r="K2615" i="34"/>
  <c r="I2615" i="34"/>
  <c r="H2615" i="34"/>
  <c r="G2616" i="34"/>
  <c r="F2618" i="34"/>
  <c r="J2617" i="34"/>
  <c r="J297" i="34"/>
  <c r="G296" i="34"/>
  <c r="F298" i="34"/>
  <c r="I295" i="34"/>
  <c r="H295" i="34"/>
  <c r="K295" i="34"/>
  <c r="F3065" i="34"/>
  <c r="J3064" i="34"/>
  <c r="G3063" i="34"/>
  <c r="K3062" i="34"/>
  <c r="I3062" i="34"/>
  <c r="H3062" i="34"/>
  <c r="F3151" i="34"/>
  <c r="J3150" i="34"/>
  <c r="I3148" i="34"/>
  <c r="H3148" i="34"/>
  <c r="G3149" i="34"/>
  <c r="H2990" i="34" l="1"/>
  <c r="K2990" i="34"/>
  <c r="I2990" i="34"/>
  <c r="J2992" i="34"/>
  <c r="G2991" i="34"/>
  <c r="F2993" i="34"/>
  <c r="H2939" i="34"/>
  <c r="I2939" i="34"/>
  <c r="K2939" i="34"/>
  <c r="G2940" i="34"/>
  <c r="J2941" i="34"/>
  <c r="F2942" i="34"/>
  <c r="F2749" i="34"/>
  <c r="J2748" i="34"/>
  <c r="G2747" i="34"/>
  <c r="H2746" i="34"/>
  <c r="I2746" i="34"/>
  <c r="K2746" i="34"/>
  <c r="K2692" i="34"/>
  <c r="H2692" i="34"/>
  <c r="I2692" i="34"/>
  <c r="F2695" i="34"/>
  <c r="G2693" i="34"/>
  <c r="J2694" i="34"/>
  <c r="K3149" i="34"/>
  <c r="F69" i="34"/>
  <c r="J68" i="34"/>
  <c r="G67" i="34"/>
  <c r="H66" i="34"/>
  <c r="K66" i="34"/>
  <c r="I66" i="34"/>
  <c r="I192" i="34"/>
  <c r="K192" i="34"/>
  <c r="H192" i="34"/>
  <c r="I65" i="34"/>
  <c r="K65" i="34"/>
  <c r="H65" i="34"/>
  <c r="J194" i="34"/>
  <c r="G193" i="34"/>
  <c r="F195" i="34"/>
  <c r="J1778" i="34"/>
  <c r="F1779" i="34"/>
  <c r="G1777" i="34"/>
  <c r="F2619" i="34"/>
  <c r="G2617" i="34"/>
  <c r="J2618" i="34"/>
  <c r="I2616" i="34"/>
  <c r="K2616" i="34"/>
  <c r="H2616" i="34"/>
  <c r="F299" i="34"/>
  <c r="G297" i="34"/>
  <c r="J298" i="34"/>
  <c r="K296" i="34"/>
  <c r="I296" i="34"/>
  <c r="H296" i="34"/>
  <c r="K3063" i="34"/>
  <c r="H3063" i="34"/>
  <c r="I3063" i="34"/>
  <c r="F3066" i="34"/>
  <c r="G3064" i="34"/>
  <c r="J3065" i="34"/>
  <c r="F3070" i="34"/>
  <c r="F3152" i="34"/>
  <c r="J3151" i="34"/>
  <c r="I3149" i="34"/>
  <c r="H3149" i="34"/>
  <c r="G3150" i="34"/>
  <c r="G2992" i="34" l="1"/>
  <c r="J2993" i="34"/>
  <c r="F2994" i="34"/>
  <c r="I2991" i="34"/>
  <c r="K2991" i="34"/>
  <c r="H2991" i="34"/>
  <c r="F2943" i="34"/>
  <c r="G2941" i="34"/>
  <c r="J2942" i="34"/>
  <c r="H2940" i="34"/>
  <c r="I2940" i="34"/>
  <c r="K2940" i="34"/>
  <c r="K2747" i="34"/>
  <c r="I2747" i="34"/>
  <c r="H2747" i="34"/>
  <c r="J2749" i="34"/>
  <c r="G2748" i="34"/>
  <c r="F2750" i="34"/>
  <c r="H2693" i="34"/>
  <c r="K2693" i="34"/>
  <c r="I2693" i="34"/>
  <c r="J2695" i="34"/>
  <c r="G2694" i="34"/>
  <c r="G2695" i="34"/>
  <c r="K3150" i="34"/>
  <c r="G68" i="34"/>
  <c r="F70" i="34"/>
  <c r="J69" i="34"/>
  <c r="K67" i="34"/>
  <c r="H67" i="34"/>
  <c r="I67" i="34"/>
  <c r="G194" i="34"/>
  <c r="F196" i="34"/>
  <c r="J195" i="34"/>
  <c r="I193" i="34"/>
  <c r="H193" i="34"/>
  <c r="K193" i="34"/>
  <c r="F1780" i="34"/>
  <c r="J1779" i="34"/>
  <c r="G1778" i="34"/>
  <c r="K1777" i="34"/>
  <c r="H1777" i="34"/>
  <c r="I1777" i="34"/>
  <c r="H2617" i="34"/>
  <c r="K2617" i="34"/>
  <c r="I2617" i="34"/>
  <c r="J2619" i="34"/>
  <c r="F2620" i="34"/>
  <c r="G2618" i="34"/>
  <c r="H297" i="34"/>
  <c r="I297" i="34"/>
  <c r="K297" i="34"/>
  <c r="F300" i="34"/>
  <c r="J299" i="34"/>
  <c r="G298" i="34"/>
  <c r="F3067" i="34"/>
  <c r="J3066" i="34"/>
  <c r="G3065" i="34"/>
  <c r="K3064" i="34"/>
  <c r="I3064" i="34"/>
  <c r="H3064" i="34"/>
  <c r="F3071" i="34"/>
  <c r="J3070" i="34"/>
  <c r="F3153" i="34"/>
  <c r="J3152" i="34"/>
  <c r="G3151" i="34"/>
  <c r="I3150" i="34"/>
  <c r="H3150" i="34"/>
  <c r="J2994" i="34" l="1"/>
  <c r="G2993" i="34"/>
  <c r="F2995" i="34"/>
  <c r="I2992" i="34"/>
  <c r="K2992" i="34"/>
  <c r="H2992" i="34"/>
  <c r="I2941" i="34"/>
  <c r="H2941" i="34"/>
  <c r="K2941" i="34"/>
  <c r="J2943" i="34"/>
  <c r="F2944" i="34"/>
  <c r="G2942" i="34"/>
  <c r="H2748" i="34"/>
  <c r="K2748" i="34"/>
  <c r="I2748" i="34"/>
  <c r="F2751" i="34"/>
  <c r="G2749" i="34"/>
  <c r="J2750" i="34"/>
  <c r="I2694" i="34"/>
  <c r="K2694" i="34"/>
  <c r="H2694" i="34"/>
  <c r="I2695" i="34"/>
  <c r="H2695" i="34"/>
  <c r="K2695" i="34"/>
  <c r="K3151" i="34"/>
  <c r="F71" i="34"/>
  <c r="G69" i="34"/>
  <c r="J70" i="34"/>
  <c r="K68" i="34"/>
  <c r="H68" i="34"/>
  <c r="I68" i="34"/>
  <c r="J196" i="34"/>
  <c r="G195" i="34"/>
  <c r="F197" i="34"/>
  <c r="K194" i="34"/>
  <c r="I194" i="34"/>
  <c r="H194" i="34"/>
  <c r="H1778" i="34"/>
  <c r="K1778" i="34"/>
  <c r="I1778" i="34"/>
  <c r="F1781" i="34"/>
  <c r="G1779" i="34"/>
  <c r="J1780" i="34"/>
  <c r="H2618" i="34"/>
  <c r="I2618" i="34"/>
  <c r="K2618" i="34"/>
  <c r="J2620" i="34"/>
  <c r="F2621" i="34"/>
  <c r="G2619" i="34"/>
  <c r="F301" i="34"/>
  <c r="J300" i="34"/>
  <c r="G299" i="34"/>
  <c r="I298" i="34"/>
  <c r="K298" i="34"/>
  <c r="H298" i="34"/>
  <c r="K3065" i="34"/>
  <c r="H3065" i="34"/>
  <c r="I3065" i="34"/>
  <c r="F3068" i="34"/>
  <c r="J3067" i="34"/>
  <c r="G3066" i="34"/>
  <c r="F3072" i="34"/>
  <c r="J3071" i="34"/>
  <c r="F3154" i="34"/>
  <c r="J3153" i="34"/>
  <c r="G3070" i="34"/>
  <c r="I3151" i="34"/>
  <c r="H3151" i="34"/>
  <c r="G3152" i="34"/>
  <c r="G2994" i="34" l="1"/>
  <c r="J2995" i="34"/>
  <c r="F2996" i="34"/>
  <c r="J3072" i="34"/>
  <c r="F3073" i="34"/>
  <c r="K2993" i="34"/>
  <c r="I2993" i="34"/>
  <c r="H2993" i="34"/>
  <c r="K2942" i="34"/>
  <c r="I2942" i="34"/>
  <c r="H2942" i="34"/>
  <c r="J2944" i="34"/>
  <c r="F2945" i="34"/>
  <c r="G2943" i="34"/>
  <c r="I2749" i="34"/>
  <c r="H2749" i="34"/>
  <c r="K2749" i="34"/>
  <c r="G2750" i="34"/>
  <c r="F2752" i="34"/>
  <c r="J2751" i="34"/>
  <c r="K3152" i="34"/>
  <c r="K3070" i="34"/>
  <c r="G70" i="34"/>
  <c r="J71" i="34"/>
  <c r="F72" i="34"/>
  <c r="H69" i="34"/>
  <c r="I69" i="34"/>
  <c r="K69" i="34"/>
  <c r="H195" i="34"/>
  <c r="K195" i="34"/>
  <c r="I195" i="34"/>
  <c r="J197" i="34"/>
  <c r="G196" i="34"/>
  <c r="F198" i="34"/>
  <c r="K1779" i="34"/>
  <c r="H1779" i="34"/>
  <c r="I1779" i="34"/>
  <c r="J1781" i="34"/>
  <c r="F1782" i="34"/>
  <c r="G1780" i="34"/>
  <c r="J2621" i="34"/>
  <c r="F2622" i="34"/>
  <c r="G2620" i="34"/>
  <c r="H2619" i="34"/>
  <c r="K2619" i="34"/>
  <c r="I2619" i="34"/>
  <c r="I299" i="34"/>
  <c r="K299" i="34"/>
  <c r="H299" i="34"/>
  <c r="G300" i="34"/>
  <c r="J301" i="34"/>
  <c r="F302" i="34"/>
  <c r="K3066" i="34"/>
  <c r="H3066" i="34"/>
  <c r="I3066" i="34"/>
  <c r="F3069" i="34"/>
  <c r="G3067" i="34"/>
  <c r="J3068" i="34"/>
  <c r="F3155" i="34"/>
  <c r="J3154" i="34"/>
  <c r="G3071" i="34"/>
  <c r="G3072" i="34"/>
  <c r="H3070" i="34"/>
  <c r="I3070" i="34"/>
  <c r="I3152" i="34"/>
  <c r="H3152" i="34"/>
  <c r="G3153" i="34"/>
  <c r="J3073" i="34" l="1"/>
  <c r="F3074" i="34"/>
  <c r="G2995" i="34"/>
  <c r="F2997" i="34"/>
  <c r="J2996" i="34"/>
  <c r="I2994" i="34"/>
  <c r="H2994" i="34"/>
  <c r="K2994" i="34"/>
  <c r="H2943" i="34"/>
  <c r="I2943" i="34"/>
  <c r="K2943" i="34"/>
  <c r="J2945" i="34"/>
  <c r="G2944" i="34"/>
  <c r="F2946" i="34"/>
  <c r="F2753" i="34"/>
  <c r="J2752" i="34"/>
  <c r="G2751" i="34"/>
  <c r="I2750" i="34"/>
  <c r="K2750" i="34"/>
  <c r="H2750" i="34"/>
  <c r="K3153" i="34"/>
  <c r="K3072" i="34"/>
  <c r="K3071" i="34"/>
  <c r="F73" i="34"/>
  <c r="J72" i="34"/>
  <c r="G71" i="34"/>
  <c r="H70" i="34"/>
  <c r="I70" i="34"/>
  <c r="K70" i="34"/>
  <c r="F199" i="34"/>
  <c r="G197" i="34"/>
  <c r="J198" i="34"/>
  <c r="I196" i="34"/>
  <c r="K196" i="34"/>
  <c r="H196" i="34"/>
  <c r="G1781" i="34"/>
  <c r="F1783" i="34"/>
  <c r="J1782" i="34"/>
  <c r="I1780" i="34"/>
  <c r="H1780" i="34"/>
  <c r="K1780" i="34"/>
  <c r="H2620" i="34"/>
  <c r="K2620" i="34"/>
  <c r="I2620" i="34"/>
  <c r="G2621" i="34"/>
  <c r="F2623" i="34"/>
  <c r="J2622" i="34"/>
  <c r="J302" i="34"/>
  <c r="F303" i="34"/>
  <c r="G301" i="34"/>
  <c r="H300" i="34"/>
  <c r="I300" i="34"/>
  <c r="K300" i="34"/>
  <c r="K3067" i="34"/>
  <c r="I3067" i="34"/>
  <c r="H3067" i="34"/>
  <c r="G3068" i="34"/>
  <c r="J3069" i="34"/>
  <c r="G3069" i="34"/>
  <c r="F3156" i="34"/>
  <c r="J3155" i="34"/>
  <c r="I3072" i="34"/>
  <c r="H3072" i="34"/>
  <c r="H3071" i="34"/>
  <c r="I3071" i="34"/>
  <c r="I3153" i="34"/>
  <c r="H3153" i="34"/>
  <c r="G3154" i="34"/>
  <c r="J2997" i="34" l="1"/>
  <c r="G2996" i="34"/>
  <c r="F2998" i="34"/>
  <c r="K2995" i="34"/>
  <c r="H2995" i="34"/>
  <c r="I2995" i="34"/>
  <c r="G3073" i="34"/>
  <c r="F3075" i="34"/>
  <c r="J3074" i="34"/>
  <c r="J2946" i="34"/>
  <c r="G2945" i="34"/>
  <c r="F2947" i="34"/>
  <c r="I2944" i="34"/>
  <c r="H2944" i="34"/>
  <c r="K2944" i="34"/>
  <c r="H2751" i="34"/>
  <c r="I2751" i="34"/>
  <c r="K2751" i="34"/>
  <c r="G2752" i="34"/>
  <c r="F2754" i="34"/>
  <c r="J2753" i="34"/>
  <c r="K3154" i="34"/>
  <c r="H71" i="34"/>
  <c r="I71" i="34"/>
  <c r="K71" i="34"/>
  <c r="F74" i="34"/>
  <c r="J73" i="34"/>
  <c r="G72" i="34"/>
  <c r="K197" i="34"/>
  <c r="I197" i="34"/>
  <c r="H197" i="34"/>
  <c r="J199" i="34"/>
  <c r="G198" i="34"/>
  <c r="F200" i="34"/>
  <c r="G1782" i="34"/>
  <c r="J1783" i="34"/>
  <c r="F1784" i="34"/>
  <c r="I1781" i="34"/>
  <c r="K1781" i="34"/>
  <c r="H1781" i="34"/>
  <c r="G2622" i="34"/>
  <c r="J2623" i="34"/>
  <c r="F2624" i="34"/>
  <c r="F2625" i="34" s="1"/>
  <c r="I2621" i="34"/>
  <c r="K2621" i="34"/>
  <c r="H2621" i="34"/>
  <c r="I301" i="34"/>
  <c r="H301" i="34"/>
  <c r="K301" i="34"/>
  <c r="G302" i="34"/>
  <c r="J303" i="34"/>
  <c r="F304" i="34"/>
  <c r="K3068" i="34"/>
  <c r="H3068" i="34"/>
  <c r="I3068" i="34"/>
  <c r="K3069" i="34"/>
  <c r="I3069" i="34"/>
  <c r="H3069" i="34"/>
  <c r="F3157" i="34"/>
  <c r="J3156" i="34"/>
  <c r="G3155" i="34"/>
  <c r="I3154" i="34"/>
  <c r="H3154" i="34"/>
  <c r="K3073" i="34" l="1"/>
  <c r="I3073" i="34"/>
  <c r="H3073" i="34"/>
  <c r="F3076" i="34"/>
  <c r="J3075" i="34"/>
  <c r="G3074" i="34"/>
  <c r="J2998" i="34"/>
  <c r="G2997" i="34"/>
  <c r="F2999" i="34"/>
  <c r="H2996" i="34"/>
  <c r="K2996" i="34"/>
  <c r="I2996" i="34"/>
  <c r="J2947" i="34"/>
  <c r="F2948" i="34"/>
  <c r="G2946" i="34"/>
  <c r="K2945" i="34"/>
  <c r="H2945" i="34"/>
  <c r="I2945" i="34"/>
  <c r="H2752" i="34"/>
  <c r="I2752" i="34"/>
  <c r="K2752" i="34"/>
  <c r="J2754" i="34"/>
  <c r="G2753" i="34"/>
  <c r="F2755" i="34"/>
  <c r="J2625" i="34"/>
  <c r="F2626" i="34"/>
  <c r="K3155" i="34"/>
  <c r="I72" i="34"/>
  <c r="K72" i="34"/>
  <c r="H72" i="34"/>
  <c r="J74" i="34"/>
  <c r="G73" i="34"/>
  <c r="F75" i="34"/>
  <c r="G199" i="34"/>
  <c r="J200" i="34"/>
  <c r="F201" i="34"/>
  <c r="I198" i="34"/>
  <c r="K198" i="34"/>
  <c r="H198" i="34"/>
  <c r="F1785" i="34"/>
  <c r="G1783" i="34"/>
  <c r="J1784" i="34"/>
  <c r="H1782" i="34"/>
  <c r="I1782" i="34"/>
  <c r="K1782" i="34"/>
  <c r="K2622" i="34"/>
  <c r="H2622" i="34"/>
  <c r="I2622" i="34"/>
  <c r="J2624" i="34"/>
  <c r="G2623" i="34"/>
  <c r="G2624" i="34"/>
  <c r="J304" i="34"/>
  <c r="F305" i="34"/>
  <c r="G303" i="34"/>
  <c r="K302" i="34"/>
  <c r="I302" i="34"/>
  <c r="H302" i="34"/>
  <c r="F3158" i="34"/>
  <c r="J3157" i="34"/>
  <c r="I3155" i="34"/>
  <c r="H3155" i="34"/>
  <c r="G3156" i="34"/>
  <c r="K3074" i="34" l="1"/>
  <c r="I3074" i="34"/>
  <c r="H3074" i="34"/>
  <c r="K2997" i="34"/>
  <c r="I2997" i="34"/>
  <c r="H2997" i="34"/>
  <c r="F3077" i="34"/>
  <c r="J3076" i="34"/>
  <c r="G3075" i="34"/>
  <c r="F3000" i="34"/>
  <c r="J2999" i="34"/>
  <c r="G2998" i="34"/>
  <c r="K2946" i="34"/>
  <c r="I2946" i="34"/>
  <c r="H2946" i="34"/>
  <c r="G2947" i="34"/>
  <c r="F2949" i="34"/>
  <c r="J2948" i="34"/>
  <c r="J2626" i="34"/>
  <c r="F2627" i="34"/>
  <c r="F2628" i="34" s="1"/>
  <c r="G2625" i="34"/>
  <c r="J2755" i="34"/>
  <c r="F2756" i="34"/>
  <c r="G2754" i="34"/>
  <c r="I2753" i="34"/>
  <c r="K2753" i="34"/>
  <c r="H2753" i="34"/>
  <c r="K3156" i="34"/>
  <c r="J75" i="34"/>
  <c r="G74" i="34"/>
  <c r="F76" i="34"/>
  <c r="I73" i="34"/>
  <c r="H73" i="34"/>
  <c r="K73" i="34"/>
  <c r="F202" i="34"/>
  <c r="J201" i="34"/>
  <c r="G200" i="34"/>
  <c r="K199" i="34"/>
  <c r="H199" i="34"/>
  <c r="I199" i="34"/>
  <c r="K1783" i="34"/>
  <c r="H1783" i="34"/>
  <c r="I1783" i="34"/>
  <c r="J1785" i="34"/>
  <c r="G1784" i="34"/>
  <c r="F1786" i="34"/>
  <c r="F1199" i="34"/>
  <c r="I2623" i="34"/>
  <c r="K2623" i="34"/>
  <c r="H2623" i="34"/>
  <c r="H2624" i="34"/>
  <c r="I2624" i="34"/>
  <c r="K2624" i="34"/>
  <c r="K303" i="34"/>
  <c r="H303" i="34"/>
  <c r="I303" i="34"/>
  <c r="J305" i="34"/>
  <c r="G304" i="34"/>
  <c r="F306" i="34"/>
  <c r="F3159" i="34"/>
  <c r="J3158" i="34"/>
  <c r="G3157" i="34"/>
  <c r="I3156" i="34"/>
  <c r="H3156" i="34"/>
  <c r="F3001" i="34" l="1"/>
  <c r="G2999" i="34"/>
  <c r="J3000" i="34"/>
  <c r="I2998" i="34"/>
  <c r="H2998" i="34"/>
  <c r="K2998" i="34"/>
  <c r="I3075" i="34"/>
  <c r="K3075" i="34"/>
  <c r="H3075" i="34"/>
  <c r="J3077" i="34"/>
  <c r="F3078" i="34"/>
  <c r="G3076" i="34"/>
  <c r="F2629" i="34"/>
  <c r="J2628" i="34"/>
  <c r="F2950" i="34"/>
  <c r="G2948" i="34"/>
  <c r="J2949" i="34"/>
  <c r="I2947" i="34"/>
  <c r="H2947" i="34"/>
  <c r="K2947" i="34"/>
  <c r="H2754" i="34"/>
  <c r="K2754" i="34"/>
  <c r="I2754" i="34"/>
  <c r="G2755" i="34"/>
  <c r="J2756" i="34"/>
  <c r="F2757" i="34"/>
  <c r="K2625" i="34"/>
  <c r="H2625" i="34"/>
  <c r="I2625" i="34"/>
  <c r="J2627" i="34"/>
  <c r="G2627" i="34"/>
  <c r="G2626" i="34"/>
  <c r="K3157" i="34"/>
  <c r="F77" i="34"/>
  <c r="G75" i="34"/>
  <c r="J76" i="34"/>
  <c r="K74" i="34"/>
  <c r="H74" i="34"/>
  <c r="I74" i="34"/>
  <c r="J202" i="34"/>
  <c r="G201" i="34"/>
  <c r="F203" i="34"/>
  <c r="H200" i="34"/>
  <c r="I200" i="34"/>
  <c r="K200" i="34"/>
  <c r="G1785" i="34"/>
  <c r="J1786" i="34"/>
  <c r="F1787" i="34"/>
  <c r="I1784" i="34"/>
  <c r="K1784" i="34"/>
  <c r="H1784" i="34"/>
  <c r="J1199" i="34"/>
  <c r="F1200" i="34"/>
  <c r="F307" i="34"/>
  <c r="J306" i="34"/>
  <c r="G305" i="34"/>
  <c r="K304" i="34"/>
  <c r="I304" i="34"/>
  <c r="H304" i="34"/>
  <c r="F3160" i="34"/>
  <c r="J3159" i="34"/>
  <c r="I3157" i="34"/>
  <c r="H3157" i="34"/>
  <c r="G3158" i="34"/>
  <c r="J3078" i="34" l="1"/>
  <c r="G3077" i="34"/>
  <c r="F3079" i="34"/>
  <c r="K2999" i="34"/>
  <c r="I2999" i="34"/>
  <c r="H2999" i="34"/>
  <c r="H3076" i="34"/>
  <c r="I3076" i="34"/>
  <c r="K3076" i="34"/>
  <c r="G3000" i="34"/>
  <c r="J3001" i="34"/>
  <c r="F3002" i="34"/>
  <c r="G2628" i="34"/>
  <c r="F2630" i="34"/>
  <c r="J2629" i="34"/>
  <c r="I2948" i="34"/>
  <c r="H2948" i="34"/>
  <c r="K2948" i="34"/>
  <c r="G2949" i="34"/>
  <c r="G2950" i="34"/>
  <c r="J2950" i="34"/>
  <c r="H2626" i="34"/>
  <c r="K2626" i="34"/>
  <c r="I2626" i="34"/>
  <c r="H2627" i="34"/>
  <c r="I2627" i="34"/>
  <c r="K2627" i="34"/>
  <c r="G2756" i="34"/>
  <c r="J2757" i="34"/>
  <c r="F2758" i="34"/>
  <c r="I2755" i="34"/>
  <c r="H2755" i="34"/>
  <c r="K2755" i="34"/>
  <c r="K3158" i="34"/>
  <c r="H75" i="34"/>
  <c r="I75" i="34"/>
  <c r="K75" i="34"/>
  <c r="F78" i="34"/>
  <c r="G76" i="34"/>
  <c r="J77" i="34"/>
  <c r="J203" i="34"/>
  <c r="G202" i="34"/>
  <c r="F204" i="34"/>
  <c r="H201" i="34"/>
  <c r="K201" i="34"/>
  <c r="I201" i="34"/>
  <c r="J1787" i="34"/>
  <c r="F1788" i="34"/>
  <c r="G1786" i="34"/>
  <c r="K1785" i="34"/>
  <c r="H1785" i="34"/>
  <c r="I1785" i="34"/>
  <c r="J1200" i="34"/>
  <c r="G1199" i="34"/>
  <c r="F1201" i="34"/>
  <c r="F1475" i="34"/>
  <c r="F308" i="34"/>
  <c r="J307" i="34"/>
  <c r="G306" i="34"/>
  <c r="H305" i="34"/>
  <c r="I305" i="34"/>
  <c r="K305" i="34"/>
  <c r="F3161" i="34"/>
  <c r="J3160" i="34"/>
  <c r="I3158" i="34"/>
  <c r="H3158" i="34"/>
  <c r="G3159" i="34"/>
  <c r="H3000" i="34" l="1"/>
  <c r="I3000" i="34"/>
  <c r="K3000" i="34"/>
  <c r="F3080" i="34"/>
  <c r="J3079" i="34"/>
  <c r="G3078" i="34"/>
  <c r="K3077" i="34"/>
  <c r="I3077" i="34"/>
  <c r="H3077" i="34"/>
  <c r="G3001" i="34"/>
  <c r="J3002" i="34"/>
  <c r="F3003" i="34"/>
  <c r="F2631" i="34"/>
  <c r="G2629" i="34"/>
  <c r="J2630" i="34"/>
  <c r="K2628" i="34"/>
  <c r="H2628" i="34"/>
  <c r="I2628" i="34"/>
  <c r="I2950" i="34"/>
  <c r="K2950" i="34"/>
  <c r="H2950" i="34"/>
  <c r="H2949" i="34"/>
  <c r="I2949" i="34"/>
  <c r="K2949" i="34"/>
  <c r="K2756" i="34"/>
  <c r="H2756" i="34"/>
  <c r="I2756" i="34"/>
  <c r="G2757" i="34"/>
  <c r="F2759" i="34"/>
  <c r="J2758" i="34"/>
  <c r="K3159" i="34"/>
  <c r="K76" i="34"/>
  <c r="H76" i="34"/>
  <c r="I76" i="34"/>
  <c r="G77" i="34"/>
  <c r="J78" i="34"/>
  <c r="F79" i="34"/>
  <c r="I202" i="34"/>
  <c r="K202" i="34"/>
  <c r="H202" i="34"/>
  <c r="F205" i="34"/>
  <c r="G203" i="34"/>
  <c r="J204" i="34"/>
  <c r="F1202" i="34"/>
  <c r="G1200" i="34"/>
  <c r="J1201" i="34"/>
  <c r="K1786" i="34"/>
  <c r="H1786" i="34"/>
  <c r="I1786" i="34"/>
  <c r="K1199" i="34"/>
  <c r="I1199" i="34"/>
  <c r="H1199" i="34"/>
  <c r="J1788" i="34"/>
  <c r="G1787" i="34"/>
  <c r="F1789" i="34"/>
  <c r="F1476" i="34"/>
  <c r="J1475" i="34"/>
  <c r="K306" i="34"/>
  <c r="I306" i="34"/>
  <c r="H306" i="34"/>
  <c r="F309" i="34"/>
  <c r="F310" i="34" s="1"/>
  <c r="G307" i="34"/>
  <c r="J308" i="34"/>
  <c r="F3162" i="34"/>
  <c r="J3161" i="34"/>
  <c r="G3160" i="34"/>
  <c r="I3159" i="34"/>
  <c r="H3159" i="34"/>
  <c r="F3004" i="34" l="1"/>
  <c r="G3002" i="34"/>
  <c r="J3003" i="34"/>
  <c r="I3078" i="34"/>
  <c r="K3078" i="34"/>
  <c r="H3078" i="34"/>
  <c r="G3079" i="34"/>
  <c r="J3080" i="34"/>
  <c r="F3081" i="34"/>
  <c r="K3001" i="34"/>
  <c r="H3001" i="34"/>
  <c r="I3001" i="34"/>
  <c r="K2629" i="34"/>
  <c r="I2629" i="34"/>
  <c r="H2629" i="34"/>
  <c r="G2630" i="34"/>
  <c r="F2632" i="34"/>
  <c r="J2631" i="34"/>
  <c r="H2757" i="34"/>
  <c r="I2757" i="34"/>
  <c r="K2757" i="34"/>
  <c r="F2760" i="34"/>
  <c r="G2758" i="34"/>
  <c r="J2759" i="34"/>
  <c r="K3160" i="34"/>
  <c r="F80" i="34"/>
  <c r="G78" i="34"/>
  <c r="J79" i="34"/>
  <c r="H77" i="34"/>
  <c r="I77" i="34"/>
  <c r="K77" i="34"/>
  <c r="F1928" i="34"/>
  <c r="I203" i="34"/>
  <c r="H203" i="34"/>
  <c r="K203" i="34"/>
  <c r="F206" i="34"/>
  <c r="G204" i="34"/>
  <c r="J205" i="34"/>
  <c r="K1787" i="34"/>
  <c r="H1787" i="34"/>
  <c r="I1787" i="34"/>
  <c r="F311" i="34"/>
  <c r="J310" i="34"/>
  <c r="K1200" i="34"/>
  <c r="H1200" i="34"/>
  <c r="I1200" i="34"/>
  <c r="F1790" i="34"/>
  <c r="J1789" i="34"/>
  <c r="G1788" i="34"/>
  <c r="J1202" i="34"/>
  <c r="G1201" i="34"/>
  <c r="F1203" i="34"/>
  <c r="G1475" i="34"/>
  <c r="F1477" i="34"/>
  <c r="J1476" i="34"/>
  <c r="K307" i="34"/>
  <c r="I307" i="34"/>
  <c r="H307" i="34"/>
  <c r="J309" i="34"/>
  <c r="G308" i="34"/>
  <c r="G309" i="34"/>
  <c r="F3163" i="34"/>
  <c r="J3162" i="34"/>
  <c r="I3160" i="34"/>
  <c r="H3160" i="34"/>
  <c r="G3161" i="34"/>
  <c r="K3079" i="34" l="1"/>
  <c r="I3079" i="34"/>
  <c r="H3079" i="34"/>
  <c r="I3002" i="34"/>
  <c r="K3002" i="34"/>
  <c r="H3002" i="34"/>
  <c r="J3081" i="34"/>
  <c r="F3082" i="34"/>
  <c r="G3080" i="34"/>
  <c r="F3005" i="34"/>
  <c r="J3004" i="34"/>
  <c r="G3003" i="34"/>
  <c r="F2633" i="34"/>
  <c r="J2632" i="34"/>
  <c r="G2631" i="34"/>
  <c r="K2630" i="34"/>
  <c r="I2630" i="34"/>
  <c r="H2630" i="34"/>
  <c r="K2758" i="34"/>
  <c r="H2758" i="34"/>
  <c r="I2758" i="34"/>
  <c r="J2760" i="34"/>
  <c r="G2759" i="34"/>
  <c r="F2761" i="34"/>
  <c r="K3161" i="34"/>
  <c r="H78" i="34"/>
  <c r="I78" i="34"/>
  <c r="K78" i="34"/>
  <c r="J80" i="34"/>
  <c r="F81" i="34"/>
  <c r="G79" i="34"/>
  <c r="J206" i="34"/>
  <c r="G205" i="34"/>
  <c r="F207" i="34"/>
  <c r="K204" i="34"/>
  <c r="I204" i="34"/>
  <c r="H204" i="34"/>
  <c r="F1929" i="34"/>
  <c r="J1928" i="34"/>
  <c r="J1203" i="34"/>
  <c r="G1202" i="34"/>
  <c r="F1204" i="34"/>
  <c r="J1790" i="34"/>
  <c r="G1789" i="34"/>
  <c r="F1791" i="34"/>
  <c r="F1792" i="34" s="1"/>
  <c r="H1201" i="34"/>
  <c r="I1201" i="34"/>
  <c r="K1201" i="34"/>
  <c r="J311" i="34"/>
  <c r="F312" i="34"/>
  <c r="G310" i="34"/>
  <c r="K1788" i="34"/>
  <c r="I1788" i="34"/>
  <c r="H1788" i="34"/>
  <c r="G1476" i="34"/>
  <c r="F1478" i="34"/>
  <c r="J1477" i="34"/>
  <c r="K1475" i="34"/>
  <c r="H1475" i="34"/>
  <c r="I1475" i="34"/>
  <c r="K309" i="34"/>
  <c r="H309" i="34"/>
  <c r="I309" i="34"/>
  <c r="K308" i="34"/>
  <c r="I308" i="34"/>
  <c r="H308" i="34"/>
  <c r="F3164" i="34"/>
  <c r="J3163" i="34"/>
  <c r="G3162" i="34"/>
  <c r="H3161" i="34"/>
  <c r="I3161" i="34"/>
  <c r="K3003" i="34" l="1"/>
  <c r="H3003" i="34"/>
  <c r="I3003" i="34"/>
  <c r="J3005" i="34"/>
  <c r="F3006" i="34"/>
  <c r="G3004" i="34"/>
  <c r="J3082" i="34"/>
  <c r="F3083" i="34"/>
  <c r="G3081" i="34"/>
  <c r="K3080" i="34"/>
  <c r="H3080" i="34"/>
  <c r="I3080" i="34"/>
  <c r="K2631" i="34"/>
  <c r="I2631" i="34"/>
  <c r="H2631" i="34"/>
  <c r="J2633" i="34"/>
  <c r="F2634" i="34"/>
  <c r="G2632" i="34"/>
  <c r="J2761" i="34"/>
  <c r="F2762" i="34"/>
  <c r="G2760" i="34"/>
  <c r="K2759" i="34"/>
  <c r="I2759" i="34"/>
  <c r="H2759" i="34"/>
  <c r="K3162" i="34"/>
  <c r="I79" i="34"/>
  <c r="K79" i="34"/>
  <c r="H79" i="34"/>
  <c r="F82" i="34"/>
  <c r="J81" i="34"/>
  <c r="G80" i="34"/>
  <c r="G1928" i="34"/>
  <c r="J1929" i="34"/>
  <c r="F1930" i="34"/>
  <c r="J1792" i="34"/>
  <c r="F1793" i="34"/>
  <c r="F208" i="34"/>
  <c r="J207" i="34"/>
  <c r="G206" i="34"/>
  <c r="I205" i="34"/>
  <c r="K205" i="34"/>
  <c r="H205" i="34"/>
  <c r="J312" i="34"/>
  <c r="F313" i="34"/>
  <c r="G311" i="34"/>
  <c r="I310" i="34"/>
  <c r="K310" i="34"/>
  <c r="H310" i="34"/>
  <c r="F1205" i="34"/>
  <c r="G1203" i="34"/>
  <c r="J1204" i="34"/>
  <c r="K1789" i="34"/>
  <c r="I1789" i="34"/>
  <c r="H1789" i="34"/>
  <c r="G1790" i="34"/>
  <c r="J1791" i="34"/>
  <c r="G1791" i="34"/>
  <c r="K1202" i="34"/>
  <c r="H1202" i="34"/>
  <c r="I1202" i="34"/>
  <c r="F1479" i="34"/>
  <c r="G1477" i="34"/>
  <c r="J1478" i="34"/>
  <c r="K1476" i="34"/>
  <c r="I1476" i="34"/>
  <c r="H1476" i="34"/>
  <c r="F3165" i="34"/>
  <c r="J3164" i="34"/>
  <c r="I3162" i="34"/>
  <c r="H3162" i="34"/>
  <c r="G3163" i="34"/>
  <c r="K3081" i="34" l="1"/>
  <c r="I3081" i="34"/>
  <c r="H3081" i="34"/>
  <c r="J3006" i="34"/>
  <c r="F3007" i="34"/>
  <c r="G3005" i="34"/>
  <c r="J3165" i="34"/>
  <c r="F3166" i="34"/>
  <c r="H3004" i="34"/>
  <c r="I3004" i="34"/>
  <c r="K3004" i="34"/>
  <c r="J3083" i="34"/>
  <c r="F3084" i="34"/>
  <c r="G3082" i="34"/>
  <c r="I2632" i="34"/>
  <c r="K2632" i="34"/>
  <c r="H2632" i="34"/>
  <c r="F2635" i="34"/>
  <c r="G2633" i="34"/>
  <c r="J2634" i="34"/>
  <c r="K2760" i="34"/>
  <c r="H2760" i="34"/>
  <c r="I2760" i="34"/>
  <c r="G2761" i="34"/>
  <c r="J2762" i="34"/>
  <c r="F2763" i="34"/>
  <c r="K3163" i="34"/>
  <c r="I80" i="34"/>
  <c r="H80" i="34"/>
  <c r="K80" i="34"/>
  <c r="F83" i="34"/>
  <c r="J82" i="34"/>
  <c r="G81" i="34"/>
  <c r="J1930" i="34"/>
  <c r="F1931" i="34"/>
  <c r="G1929" i="34"/>
  <c r="H206" i="34"/>
  <c r="I206" i="34"/>
  <c r="K206" i="34"/>
  <c r="G207" i="34"/>
  <c r="J208" i="34"/>
  <c r="F209" i="34"/>
  <c r="J1793" i="34"/>
  <c r="G1792" i="34"/>
  <c r="F1794" i="34"/>
  <c r="K1928" i="34"/>
  <c r="I1928" i="34"/>
  <c r="H1928" i="34"/>
  <c r="G1204" i="34"/>
  <c r="J1205" i="34"/>
  <c r="F1206" i="34"/>
  <c r="I1203" i="34"/>
  <c r="K1203" i="34"/>
  <c r="H1203" i="34"/>
  <c r="I1791" i="34"/>
  <c r="H1791" i="34"/>
  <c r="K1791" i="34"/>
  <c r="K311" i="34"/>
  <c r="I311" i="34"/>
  <c r="H311" i="34"/>
  <c r="J313" i="34"/>
  <c r="G312" i="34"/>
  <c r="F314" i="34"/>
  <c r="I1790" i="34"/>
  <c r="H1790" i="34"/>
  <c r="K1790" i="34"/>
  <c r="K1477" i="34"/>
  <c r="I1477" i="34"/>
  <c r="H1477" i="34"/>
  <c r="G1478" i="34"/>
  <c r="J1479" i="34"/>
  <c r="F1480" i="34"/>
  <c r="H3163" i="34"/>
  <c r="I3163" i="34"/>
  <c r="G3164" i="34"/>
  <c r="G3165" i="34"/>
  <c r="K3082" i="34" l="1"/>
  <c r="H3082" i="34"/>
  <c r="I3082" i="34"/>
  <c r="H3005" i="34"/>
  <c r="K3005" i="34"/>
  <c r="I3005" i="34"/>
  <c r="J3007" i="34"/>
  <c r="G3006" i="34"/>
  <c r="F3008" i="34"/>
  <c r="F3085" i="34"/>
  <c r="G3083" i="34"/>
  <c r="J3084" i="34"/>
  <c r="J3166" i="34"/>
  <c r="F3167" i="34"/>
  <c r="H2633" i="34"/>
  <c r="K2633" i="34"/>
  <c r="I2633" i="34"/>
  <c r="J2635" i="34"/>
  <c r="G2634" i="34"/>
  <c r="F2636" i="34"/>
  <c r="J2763" i="34"/>
  <c r="F2764" i="34"/>
  <c r="G2762" i="34"/>
  <c r="K2761" i="34"/>
  <c r="I2761" i="34"/>
  <c r="H2761" i="34"/>
  <c r="K3165" i="34"/>
  <c r="K3164" i="34"/>
  <c r="H81" i="34"/>
  <c r="I81" i="34"/>
  <c r="K81" i="34"/>
  <c r="G82" i="34"/>
  <c r="J83" i="34"/>
  <c r="F84" i="34"/>
  <c r="H1929" i="34"/>
  <c r="K1929" i="34"/>
  <c r="I1929" i="34"/>
  <c r="K1792" i="34"/>
  <c r="H1792" i="34"/>
  <c r="I1792" i="34"/>
  <c r="G1793" i="34"/>
  <c r="F1795" i="34"/>
  <c r="J1794" i="34"/>
  <c r="G208" i="34"/>
  <c r="J209" i="34"/>
  <c r="F210" i="34"/>
  <c r="I207" i="34"/>
  <c r="K207" i="34"/>
  <c r="H207" i="34"/>
  <c r="G1930" i="34"/>
  <c r="F1932" i="34"/>
  <c r="J1931" i="34"/>
  <c r="F1207" i="34"/>
  <c r="J1206" i="34"/>
  <c r="G1205" i="34"/>
  <c r="I312" i="34"/>
  <c r="H312" i="34"/>
  <c r="K312" i="34"/>
  <c r="I1204" i="34"/>
  <c r="K1204" i="34"/>
  <c r="H1204" i="34"/>
  <c r="J314" i="34"/>
  <c r="F315" i="34"/>
  <c r="G313" i="34"/>
  <c r="H1478" i="34"/>
  <c r="I1478" i="34"/>
  <c r="K1478" i="34"/>
  <c r="J1480" i="34"/>
  <c r="F1481" i="34"/>
  <c r="G1479" i="34"/>
  <c r="H3165" i="34"/>
  <c r="I3165" i="34"/>
  <c r="I3164" i="34"/>
  <c r="H3164" i="34"/>
  <c r="K3006" i="34" l="1"/>
  <c r="H3006" i="34"/>
  <c r="I3006" i="34"/>
  <c r="J3085" i="34"/>
  <c r="F3086" i="34"/>
  <c r="G3084" i="34"/>
  <c r="J3167" i="34"/>
  <c r="G3166" i="34"/>
  <c r="F3168" i="34"/>
  <c r="J3008" i="34"/>
  <c r="G3007" i="34"/>
  <c r="F3009" i="34"/>
  <c r="I3083" i="34"/>
  <c r="K3083" i="34"/>
  <c r="H3083" i="34"/>
  <c r="F2637" i="34"/>
  <c r="G2635" i="34"/>
  <c r="J2636" i="34"/>
  <c r="I2634" i="34"/>
  <c r="K2634" i="34"/>
  <c r="H2634" i="34"/>
  <c r="K2762" i="34"/>
  <c r="H2762" i="34"/>
  <c r="I2762" i="34"/>
  <c r="G2763" i="34"/>
  <c r="J2764" i="34"/>
  <c r="F2765" i="34"/>
  <c r="J84" i="34"/>
  <c r="G83" i="34"/>
  <c r="F85" i="34"/>
  <c r="H82" i="34"/>
  <c r="I82" i="34"/>
  <c r="K82" i="34"/>
  <c r="H1793" i="34"/>
  <c r="I1793" i="34"/>
  <c r="K1793" i="34"/>
  <c r="J1932" i="34"/>
  <c r="F1933" i="34"/>
  <c r="G1931" i="34"/>
  <c r="K1930" i="34"/>
  <c r="I1930" i="34"/>
  <c r="H1930" i="34"/>
  <c r="J210" i="34"/>
  <c r="F211" i="34"/>
  <c r="G209" i="34"/>
  <c r="F1796" i="34"/>
  <c r="F1797" i="34" s="1"/>
  <c r="J1795" i="34"/>
  <c r="G1794" i="34"/>
  <c r="I208" i="34"/>
  <c r="K208" i="34"/>
  <c r="H208" i="34"/>
  <c r="J315" i="34"/>
  <c r="G314" i="34"/>
  <c r="F316" i="34"/>
  <c r="K313" i="34"/>
  <c r="H313" i="34"/>
  <c r="I313" i="34"/>
  <c r="K1205" i="34"/>
  <c r="H1205" i="34"/>
  <c r="I1205" i="34"/>
  <c r="J1207" i="34"/>
  <c r="F1208" i="34"/>
  <c r="G1206" i="34"/>
  <c r="J1481" i="34"/>
  <c r="G1480" i="34"/>
  <c r="F1482" i="34"/>
  <c r="H1479" i="34"/>
  <c r="I1479" i="34"/>
  <c r="K1479" i="34"/>
  <c r="K3007" i="34" l="1"/>
  <c r="H3007" i="34"/>
  <c r="I3007" i="34"/>
  <c r="H3084" i="34"/>
  <c r="I3084" i="34"/>
  <c r="K3084" i="34"/>
  <c r="J3086" i="34"/>
  <c r="G3085" i="34"/>
  <c r="F3087" i="34"/>
  <c r="F3169" i="34"/>
  <c r="J3168" i="34"/>
  <c r="G3167" i="34"/>
  <c r="J3009" i="34"/>
  <c r="G3008" i="34"/>
  <c r="F3010" i="34"/>
  <c r="I3166" i="34"/>
  <c r="K3166" i="34"/>
  <c r="H3166" i="34"/>
  <c r="I2635" i="34"/>
  <c r="H2635" i="34"/>
  <c r="K2635" i="34"/>
  <c r="G2636" i="34"/>
  <c r="F2638" i="34"/>
  <c r="J2637" i="34"/>
  <c r="J2765" i="34"/>
  <c r="G2764" i="34"/>
  <c r="F2766" i="34"/>
  <c r="H2763" i="34"/>
  <c r="K2763" i="34"/>
  <c r="I2763" i="34"/>
  <c r="J1797" i="34"/>
  <c r="F1798" i="34"/>
  <c r="J85" i="34"/>
  <c r="G84" i="34"/>
  <c r="F86" i="34"/>
  <c r="K83" i="34"/>
  <c r="H83" i="34"/>
  <c r="I83" i="34"/>
  <c r="K209" i="34"/>
  <c r="H209" i="34"/>
  <c r="I209" i="34"/>
  <c r="F1934" i="34"/>
  <c r="G1932" i="34"/>
  <c r="J1933" i="34"/>
  <c r="K1794" i="34"/>
  <c r="I1794" i="34"/>
  <c r="H1794" i="34"/>
  <c r="J211" i="34"/>
  <c r="G210" i="34"/>
  <c r="F212" i="34"/>
  <c r="I1931" i="34"/>
  <c r="H1931" i="34"/>
  <c r="K1931" i="34"/>
  <c r="J1796" i="34"/>
  <c r="G1795" i="34"/>
  <c r="G1796" i="34"/>
  <c r="I1206" i="34"/>
  <c r="H1206" i="34"/>
  <c r="K1206" i="34"/>
  <c r="H314" i="34"/>
  <c r="K314" i="34"/>
  <c r="I314" i="34"/>
  <c r="G1207" i="34"/>
  <c r="J1208" i="34"/>
  <c r="F1209" i="34"/>
  <c r="F317" i="34"/>
  <c r="J316" i="34"/>
  <c r="G315" i="34"/>
  <c r="F1483" i="34"/>
  <c r="G1481" i="34"/>
  <c r="J1482" i="34"/>
  <c r="K1480" i="34"/>
  <c r="H1480" i="34"/>
  <c r="I1480" i="34"/>
  <c r="K3167" i="34" l="1"/>
  <c r="I3167" i="34"/>
  <c r="H3167" i="34"/>
  <c r="K3085" i="34"/>
  <c r="I3085" i="34"/>
  <c r="H3085" i="34"/>
  <c r="J3010" i="34"/>
  <c r="F3011" i="34"/>
  <c r="G3009" i="34"/>
  <c r="F3170" i="34"/>
  <c r="J3169" i="34"/>
  <c r="G3168" i="34"/>
  <c r="H3008" i="34"/>
  <c r="I3008" i="34"/>
  <c r="K3008" i="34"/>
  <c r="J3087" i="34"/>
  <c r="G3086" i="34"/>
  <c r="F3088" i="34"/>
  <c r="G2637" i="34"/>
  <c r="F2639" i="34"/>
  <c r="J2638" i="34"/>
  <c r="H2636" i="34"/>
  <c r="K2636" i="34"/>
  <c r="I2636" i="34"/>
  <c r="G2765" i="34"/>
  <c r="F2767" i="34"/>
  <c r="J2766" i="34"/>
  <c r="I2764" i="34"/>
  <c r="H2764" i="34"/>
  <c r="K2764" i="34"/>
  <c r="G85" i="34"/>
  <c r="J86" i="34"/>
  <c r="F87" i="34"/>
  <c r="I84" i="34"/>
  <c r="H84" i="34"/>
  <c r="K84" i="34"/>
  <c r="F1799" i="34"/>
  <c r="J1798" i="34"/>
  <c r="G1797" i="34"/>
  <c r="I210" i="34"/>
  <c r="H210" i="34"/>
  <c r="K210" i="34"/>
  <c r="G1933" i="34"/>
  <c r="F1935" i="34"/>
  <c r="J1934" i="34"/>
  <c r="K1932" i="34"/>
  <c r="H1932" i="34"/>
  <c r="I1932" i="34"/>
  <c r="K1795" i="34"/>
  <c r="H1795" i="34"/>
  <c r="I1795" i="34"/>
  <c r="F213" i="34"/>
  <c r="J212" i="34"/>
  <c r="G211" i="34"/>
  <c r="H1796" i="34"/>
  <c r="K1796" i="34"/>
  <c r="I1796" i="34"/>
  <c r="H1207" i="34"/>
  <c r="K1207" i="34"/>
  <c r="I1207" i="34"/>
  <c r="F318" i="34"/>
  <c r="G316" i="34"/>
  <c r="J317" i="34"/>
  <c r="H315" i="34"/>
  <c r="I315" i="34"/>
  <c r="K315" i="34"/>
  <c r="F1210" i="34"/>
  <c r="J1209" i="34"/>
  <c r="G1208" i="34"/>
  <c r="I1481" i="34"/>
  <c r="K1481" i="34"/>
  <c r="H1481" i="34"/>
  <c r="J1483" i="34"/>
  <c r="G1482" i="34"/>
  <c r="F1484" i="34"/>
  <c r="I3086" i="34" l="1"/>
  <c r="H3086" i="34"/>
  <c r="K3086" i="34"/>
  <c r="J3011" i="34"/>
  <c r="F3012" i="34"/>
  <c r="G3010" i="34"/>
  <c r="H3168" i="34"/>
  <c r="K3168" i="34"/>
  <c r="I3168" i="34"/>
  <c r="I3009" i="34"/>
  <c r="K3009" i="34"/>
  <c r="H3009" i="34"/>
  <c r="J3088" i="34"/>
  <c r="F3089" i="34"/>
  <c r="G3087" i="34"/>
  <c r="F3171" i="34"/>
  <c r="J3170" i="34"/>
  <c r="G3169" i="34"/>
  <c r="F2640" i="34"/>
  <c r="J2639" i="34"/>
  <c r="G2638" i="34"/>
  <c r="K2637" i="34"/>
  <c r="I2637" i="34"/>
  <c r="H2637" i="34"/>
  <c r="J2767" i="34"/>
  <c r="G2766" i="34"/>
  <c r="F2768" i="34"/>
  <c r="I2765" i="34"/>
  <c r="K2765" i="34"/>
  <c r="H2765" i="34"/>
  <c r="F1800" i="34"/>
  <c r="J1799" i="34"/>
  <c r="G1798" i="34"/>
  <c r="J87" i="34"/>
  <c r="F88" i="34"/>
  <c r="G86" i="34"/>
  <c r="H1797" i="34"/>
  <c r="K1797" i="34"/>
  <c r="I1797" i="34"/>
  <c r="H85" i="34"/>
  <c r="I85" i="34"/>
  <c r="K85" i="34"/>
  <c r="K1933" i="34"/>
  <c r="H1933" i="34"/>
  <c r="I1933" i="34"/>
  <c r="H211" i="34"/>
  <c r="I211" i="34"/>
  <c r="K211" i="34"/>
  <c r="F214" i="34"/>
  <c r="J213" i="34"/>
  <c r="G212" i="34"/>
  <c r="G1934" i="34"/>
  <c r="F1936" i="34"/>
  <c r="J1935" i="34"/>
  <c r="H1208" i="34"/>
  <c r="K1208" i="34"/>
  <c r="I1208" i="34"/>
  <c r="H316" i="34"/>
  <c r="I316" i="34"/>
  <c r="K316" i="34"/>
  <c r="F319" i="34"/>
  <c r="J318" i="34"/>
  <c r="G317" i="34"/>
  <c r="J1210" i="34"/>
  <c r="G1209" i="34"/>
  <c r="F1211" i="34"/>
  <c r="G1483" i="34"/>
  <c r="J1484" i="34"/>
  <c r="F1485" i="34"/>
  <c r="K1482" i="34"/>
  <c r="I1482" i="34"/>
  <c r="H1482" i="34"/>
  <c r="I3169" i="34" l="1"/>
  <c r="K3169" i="34"/>
  <c r="H3169" i="34"/>
  <c r="I3010" i="34"/>
  <c r="H3010" i="34"/>
  <c r="K3010" i="34"/>
  <c r="K3087" i="34"/>
  <c r="H3087" i="34"/>
  <c r="I3087" i="34"/>
  <c r="F3013" i="34"/>
  <c r="J3012" i="34"/>
  <c r="G3011" i="34"/>
  <c r="J3089" i="34"/>
  <c r="F3090" i="34"/>
  <c r="G3088" i="34"/>
  <c r="F3172" i="34"/>
  <c r="J3171" i="34"/>
  <c r="G3170" i="34"/>
  <c r="K2638" i="34"/>
  <c r="H2638" i="34"/>
  <c r="I2638" i="34"/>
  <c r="J2640" i="34"/>
  <c r="F2641" i="34"/>
  <c r="G2639" i="34"/>
  <c r="G2767" i="34"/>
  <c r="F2769" i="34"/>
  <c r="J2768" i="34"/>
  <c r="K2766" i="34"/>
  <c r="I2766" i="34"/>
  <c r="H2766" i="34"/>
  <c r="K86" i="34"/>
  <c r="I86" i="34"/>
  <c r="H86" i="34"/>
  <c r="G87" i="34"/>
  <c r="F89" i="34"/>
  <c r="J88" i="34"/>
  <c r="I1798" i="34"/>
  <c r="K1798" i="34"/>
  <c r="H1798" i="34"/>
  <c r="J1800" i="34"/>
  <c r="G1799" i="34"/>
  <c r="F1801" i="34"/>
  <c r="G1935" i="34"/>
  <c r="J1936" i="34"/>
  <c r="F1937" i="34"/>
  <c r="H1934" i="34"/>
  <c r="K1934" i="34"/>
  <c r="I1934" i="34"/>
  <c r="H212" i="34"/>
  <c r="K212" i="34"/>
  <c r="I212" i="34"/>
  <c r="J214" i="34"/>
  <c r="F215" i="34"/>
  <c r="G213" i="34"/>
  <c r="K317" i="34"/>
  <c r="I317" i="34"/>
  <c r="H317" i="34"/>
  <c r="J319" i="34"/>
  <c r="F320" i="34"/>
  <c r="G318" i="34"/>
  <c r="H1209" i="34"/>
  <c r="K1209" i="34"/>
  <c r="I1209" i="34"/>
  <c r="F1212" i="34"/>
  <c r="G1210" i="34"/>
  <c r="J1211" i="34"/>
  <c r="J1485" i="34"/>
  <c r="G1484" i="34"/>
  <c r="F1486" i="34"/>
  <c r="I1483" i="34"/>
  <c r="K1483" i="34"/>
  <c r="H1483" i="34"/>
  <c r="I3088" i="34" l="1"/>
  <c r="H3088" i="34"/>
  <c r="K3088" i="34"/>
  <c r="J3013" i="34"/>
  <c r="G3012" i="34"/>
  <c r="F3014" i="34"/>
  <c r="H3170" i="34"/>
  <c r="I3170" i="34"/>
  <c r="K3170" i="34"/>
  <c r="J3090" i="34"/>
  <c r="F3091" i="34"/>
  <c r="G3089" i="34"/>
  <c r="I3011" i="34"/>
  <c r="K3011" i="34"/>
  <c r="H3011" i="34"/>
  <c r="J3172" i="34"/>
  <c r="G3171" i="34"/>
  <c r="F3173" i="34"/>
  <c r="I2639" i="34"/>
  <c r="H2639" i="34"/>
  <c r="K2639" i="34"/>
  <c r="G2640" i="34"/>
  <c r="J2641" i="34"/>
  <c r="G2641" i="34"/>
  <c r="J2769" i="34"/>
  <c r="F2770" i="34"/>
  <c r="G2768" i="34"/>
  <c r="K2767" i="34"/>
  <c r="I2767" i="34"/>
  <c r="H2767" i="34"/>
  <c r="G1800" i="34"/>
  <c r="J1801" i="34"/>
  <c r="F1802" i="34"/>
  <c r="G88" i="34"/>
  <c r="J89" i="34"/>
  <c r="F90" i="34"/>
  <c r="H1799" i="34"/>
  <c r="I1799" i="34"/>
  <c r="K1799" i="34"/>
  <c r="I87" i="34"/>
  <c r="K87" i="34"/>
  <c r="H87" i="34"/>
  <c r="I213" i="34"/>
  <c r="K213" i="34"/>
  <c r="H213" i="34"/>
  <c r="J215" i="34"/>
  <c r="F216" i="34"/>
  <c r="G214" i="34"/>
  <c r="F1938" i="34"/>
  <c r="J1937" i="34"/>
  <c r="G1936" i="34"/>
  <c r="H1935" i="34"/>
  <c r="K1935" i="34"/>
  <c r="I1935" i="34"/>
  <c r="F321" i="34"/>
  <c r="G319" i="34"/>
  <c r="J320" i="34"/>
  <c r="I1210" i="34"/>
  <c r="H1210" i="34"/>
  <c r="K1210" i="34"/>
  <c r="J1212" i="34"/>
  <c r="G1211" i="34"/>
  <c r="F1213" i="34"/>
  <c r="I318" i="34"/>
  <c r="H318" i="34"/>
  <c r="K318" i="34"/>
  <c r="K1484" i="34"/>
  <c r="H1484" i="34"/>
  <c r="I1484" i="34"/>
  <c r="J1486" i="34"/>
  <c r="F1487" i="34"/>
  <c r="G1485" i="34"/>
  <c r="K3171" i="34" l="1"/>
  <c r="I3171" i="34"/>
  <c r="H3171" i="34"/>
  <c r="J3173" i="34"/>
  <c r="F3174" i="34"/>
  <c r="G3172" i="34"/>
  <c r="F3092" i="34"/>
  <c r="J3091" i="34"/>
  <c r="G3090" i="34"/>
  <c r="I3089" i="34"/>
  <c r="K3089" i="34"/>
  <c r="H3089" i="34"/>
  <c r="K3012" i="34"/>
  <c r="I3012" i="34"/>
  <c r="H3012" i="34"/>
  <c r="G3013" i="34"/>
  <c r="F3015" i="34"/>
  <c r="J3014" i="34"/>
  <c r="I2641" i="34"/>
  <c r="H2641" i="34"/>
  <c r="K2641" i="34"/>
  <c r="I2640" i="34"/>
  <c r="H2640" i="34"/>
  <c r="K2640" i="34"/>
  <c r="K2768" i="34"/>
  <c r="I2768" i="34"/>
  <c r="H2768" i="34"/>
  <c r="J2770" i="34"/>
  <c r="G2769" i="34"/>
  <c r="F2771" i="34"/>
  <c r="F91" i="34"/>
  <c r="J90" i="34"/>
  <c r="G89" i="34"/>
  <c r="H88" i="34"/>
  <c r="K88" i="34"/>
  <c r="I88" i="34"/>
  <c r="G1801" i="34"/>
  <c r="J1802" i="34"/>
  <c r="F1803" i="34"/>
  <c r="I1800" i="34"/>
  <c r="K1800" i="34"/>
  <c r="H1800" i="34"/>
  <c r="J1938" i="34"/>
  <c r="F1939" i="34"/>
  <c r="G1937" i="34"/>
  <c r="K214" i="34"/>
  <c r="H214" i="34"/>
  <c r="I214" i="34"/>
  <c r="H1936" i="34"/>
  <c r="I1936" i="34"/>
  <c r="K1936" i="34"/>
  <c r="F217" i="34"/>
  <c r="G215" i="34"/>
  <c r="J216" i="34"/>
  <c r="J321" i="34"/>
  <c r="G320" i="34"/>
  <c r="F322" i="34"/>
  <c r="H319" i="34"/>
  <c r="K319" i="34"/>
  <c r="I319" i="34"/>
  <c r="K1211" i="34"/>
  <c r="I1211" i="34"/>
  <c r="H1211" i="34"/>
  <c r="J1213" i="34"/>
  <c r="F1214" i="34"/>
  <c r="G1212" i="34"/>
  <c r="G1486" i="34"/>
  <c r="J1487" i="34"/>
  <c r="F1488" i="34"/>
  <c r="I1485" i="34"/>
  <c r="K1485" i="34"/>
  <c r="H1485" i="34"/>
  <c r="H3090" i="34" l="1"/>
  <c r="I3090" i="34"/>
  <c r="K3090" i="34"/>
  <c r="J3092" i="34"/>
  <c r="G3091" i="34"/>
  <c r="F3093" i="34"/>
  <c r="K3172" i="34"/>
  <c r="H3172" i="34"/>
  <c r="I3172" i="34"/>
  <c r="J3174" i="34"/>
  <c r="G3173" i="34"/>
  <c r="F3175" i="34"/>
  <c r="I3013" i="34"/>
  <c r="H3013" i="34"/>
  <c r="K3013" i="34"/>
  <c r="G3014" i="34"/>
  <c r="F3016" i="34"/>
  <c r="J3015" i="34"/>
  <c r="K2769" i="34"/>
  <c r="I2769" i="34"/>
  <c r="H2769" i="34"/>
  <c r="F2772" i="34"/>
  <c r="G2770" i="34"/>
  <c r="J2771" i="34"/>
  <c r="K1801" i="34"/>
  <c r="I1801" i="34"/>
  <c r="H1801" i="34"/>
  <c r="I89" i="34"/>
  <c r="H89" i="34"/>
  <c r="K89" i="34"/>
  <c r="F1804" i="34"/>
  <c r="J1803" i="34"/>
  <c r="G1802" i="34"/>
  <c r="J91" i="34"/>
  <c r="F92" i="34"/>
  <c r="G90" i="34"/>
  <c r="G216" i="34"/>
  <c r="J217" i="34"/>
  <c r="F218" i="34"/>
  <c r="I215" i="34"/>
  <c r="H215" i="34"/>
  <c r="K215" i="34"/>
  <c r="H1937" i="34"/>
  <c r="K1937" i="34"/>
  <c r="I1937" i="34"/>
  <c r="G1938" i="34"/>
  <c r="J1939" i="34"/>
  <c r="F1940" i="34"/>
  <c r="K320" i="34"/>
  <c r="I320" i="34"/>
  <c r="H320" i="34"/>
  <c r="F323" i="34"/>
  <c r="J322" i="34"/>
  <c r="G321" i="34"/>
  <c r="I1212" i="34"/>
  <c r="K1212" i="34"/>
  <c r="H1212" i="34"/>
  <c r="G1213" i="34"/>
  <c r="F1215" i="34"/>
  <c r="J1214" i="34"/>
  <c r="J1488" i="34"/>
  <c r="F1489" i="34"/>
  <c r="G1487" i="34"/>
  <c r="K1486" i="34"/>
  <c r="I1486" i="34"/>
  <c r="H1486" i="34"/>
  <c r="K3014" i="34" l="1"/>
  <c r="I3014" i="34"/>
  <c r="H3014" i="34"/>
  <c r="K3173" i="34"/>
  <c r="H3173" i="34"/>
  <c r="I3173" i="34"/>
  <c r="J3093" i="34"/>
  <c r="G3092" i="34"/>
  <c r="F3094" i="34"/>
  <c r="J3016" i="34"/>
  <c r="F3017" i="34"/>
  <c r="G3015" i="34"/>
  <c r="K3091" i="34"/>
  <c r="H3091" i="34"/>
  <c r="I3091" i="34"/>
  <c r="J3175" i="34"/>
  <c r="G3174" i="34"/>
  <c r="F3176" i="34"/>
  <c r="K2770" i="34"/>
  <c r="H2770" i="34"/>
  <c r="I2770" i="34"/>
  <c r="G2771" i="34"/>
  <c r="J2772" i="34"/>
  <c r="F2773" i="34"/>
  <c r="G1803" i="34"/>
  <c r="J1804" i="34"/>
  <c r="F1805" i="34"/>
  <c r="H90" i="34"/>
  <c r="K90" i="34"/>
  <c r="I90" i="34"/>
  <c r="I1802" i="34"/>
  <c r="K1802" i="34"/>
  <c r="H1802" i="34"/>
  <c r="J92" i="34"/>
  <c r="F93" i="34"/>
  <c r="G91" i="34"/>
  <c r="G217" i="34"/>
  <c r="J218" i="34"/>
  <c r="F219" i="34"/>
  <c r="F963" i="34"/>
  <c r="F1941" i="34"/>
  <c r="G1939" i="34"/>
  <c r="J1940" i="34"/>
  <c r="H1938" i="34"/>
  <c r="K1938" i="34"/>
  <c r="I1938" i="34"/>
  <c r="I216" i="34"/>
  <c r="K216" i="34"/>
  <c r="H216" i="34"/>
  <c r="F1216" i="34"/>
  <c r="G1214" i="34"/>
  <c r="J1215" i="34"/>
  <c r="I1213" i="34"/>
  <c r="H1213" i="34"/>
  <c r="K1213" i="34"/>
  <c r="I321" i="34"/>
  <c r="H321" i="34"/>
  <c r="K321" i="34"/>
  <c r="F324" i="34"/>
  <c r="J323" i="34"/>
  <c r="G322" i="34"/>
  <c r="H1487" i="34"/>
  <c r="I1487" i="34"/>
  <c r="K1487" i="34"/>
  <c r="F1490" i="34"/>
  <c r="G1488" i="34"/>
  <c r="J1489" i="34"/>
  <c r="F3177" i="34" l="1"/>
  <c r="J3176" i="34"/>
  <c r="G3175" i="34"/>
  <c r="F3018" i="34"/>
  <c r="J3017" i="34"/>
  <c r="G3016" i="34"/>
  <c r="K3174" i="34"/>
  <c r="H3174" i="34"/>
  <c r="I3174" i="34"/>
  <c r="I3015" i="34"/>
  <c r="K3015" i="34"/>
  <c r="H3015" i="34"/>
  <c r="G3093" i="34"/>
  <c r="F3095" i="34"/>
  <c r="J3094" i="34"/>
  <c r="I3092" i="34"/>
  <c r="K3092" i="34"/>
  <c r="H3092" i="34"/>
  <c r="F2774" i="34"/>
  <c r="J2773" i="34"/>
  <c r="G2772" i="34"/>
  <c r="K2771" i="34"/>
  <c r="H2771" i="34"/>
  <c r="I2771" i="34"/>
  <c r="J1805" i="34"/>
  <c r="F1806" i="34"/>
  <c r="G1804" i="34"/>
  <c r="F94" i="34"/>
  <c r="J93" i="34"/>
  <c r="G92" i="34"/>
  <c r="K91" i="34"/>
  <c r="I91" i="34"/>
  <c r="H91" i="34"/>
  <c r="I1803" i="34"/>
  <c r="H1803" i="34"/>
  <c r="K1803" i="34"/>
  <c r="J1941" i="34"/>
  <c r="F1942" i="34"/>
  <c r="G1940" i="34"/>
  <c r="F964" i="34"/>
  <c r="J963" i="34"/>
  <c r="H1939" i="34"/>
  <c r="I1939" i="34"/>
  <c r="K1939" i="34"/>
  <c r="J219" i="34"/>
  <c r="F220" i="34"/>
  <c r="G218" i="34"/>
  <c r="K217" i="34"/>
  <c r="H217" i="34"/>
  <c r="I217" i="34"/>
  <c r="F576" i="34"/>
  <c r="K1214" i="34"/>
  <c r="I1214" i="34"/>
  <c r="H1214" i="34"/>
  <c r="H322" i="34"/>
  <c r="I322" i="34"/>
  <c r="K322" i="34"/>
  <c r="F325" i="34"/>
  <c r="G323" i="34"/>
  <c r="J324" i="34"/>
  <c r="G1215" i="34"/>
  <c r="F1217" i="34"/>
  <c r="J1216" i="34"/>
  <c r="I1488" i="34"/>
  <c r="H1488" i="34"/>
  <c r="K1488" i="34"/>
  <c r="G1489" i="34"/>
  <c r="F1491" i="34"/>
  <c r="J1490" i="34"/>
  <c r="J3095" i="34" l="1"/>
  <c r="F3096" i="34"/>
  <c r="G3094" i="34"/>
  <c r="I3016" i="34"/>
  <c r="K3016" i="34"/>
  <c r="H3016" i="34"/>
  <c r="F3019" i="34"/>
  <c r="G3017" i="34"/>
  <c r="J3018" i="34"/>
  <c r="K3175" i="34"/>
  <c r="I3175" i="34"/>
  <c r="H3175" i="34"/>
  <c r="I3093" i="34"/>
  <c r="K3093" i="34"/>
  <c r="H3093" i="34"/>
  <c r="F3178" i="34"/>
  <c r="J3177" i="34"/>
  <c r="G3176" i="34"/>
  <c r="K2772" i="34"/>
  <c r="H2772" i="34"/>
  <c r="I2772" i="34"/>
  <c r="F2775" i="34"/>
  <c r="G2773" i="34"/>
  <c r="J2774" i="34"/>
  <c r="K1804" i="34"/>
  <c r="I1804" i="34"/>
  <c r="H1804" i="34"/>
  <c r="K92" i="34"/>
  <c r="I92" i="34"/>
  <c r="H92" i="34"/>
  <c r="G1805" i="34"/>
  <c r="F1807" i="34"/>
  <c r="J1806" i="34"/>
  <c r="F95" i="34"/>
  <c r="J94" i="34"/>
  <c r="G93" i="34"/>
  <c r="H218" i="34"/>
  <c r="I218" i="34"/>
  <c r="K218" i="34"/>
  <c r="G219" i="34"/>
  <c r="F221" i="34"/>
  <c r="J220" i="34"/>
  <c r="K1940" i="34"/>
  <c r="I1940" i="34"/>
  <c r="H1940" i="34"/>
  <c r="F965" i="34"/>
  <c r="G963" i="34"/>
  <c r="J964" i="34"/>
  <c r="F1943" i="34"/>
  <c r="F1944" i="34" s="1"/>
  <c r="J1942" i="34"/>
  <c r="G1941" i="34"/>
  <c r="F1218" i="34"/>
  <c r="J1217" i="34"/>
  <c r="G1216" i="34"/>
  <c r="K323" i="34"/>
  <c r="H323" i="34"/>
  <c r="I323" i="34"/>
  <c r="I1215" i="34"/>
  <c r="K1215" i="34"/>
  <c r="H1215" i="34"/>
  <c r="G324" i="34"/>
  <c r="J325" i="34"/>
  <c r="F326" i="34"/>
  <c r="F577" i="34"/>
  <c r="J576" i="34"/>
  <c r="G1490" i="34"/>
  <c r="J1491" i="34"/>
  <c r="F1492" i="34"/>
  <c r="K1489" i="34"/>
  <c r="H1489" i="34"/>
  <c r="I1489" i="34"/>
  <c r="K3176" i="34" l="1"/>
  <c r="H3176" i="34"/>
  <c r="I3176" i="34"/>
  <c r="J3178" i="34"/>
  <c r="G3177" i="34"/>
  <c r="F3179" i="34"/>
  <c r="F3020" i="34"/>
  <c r="G3018" i="34"/>
  <c r="J3019" i="34"/>
  <c r="H3094" i="34"/>
  <c r="K3094" i="34"/>
  <c r="I3094" i="34"/>
  <c r="F3097" i="34"/>
  <c r="J3096" i="34"/>
  <c r="G3095" i="34"/>
  <c r="I3017" i="34"/>
  <c r="H3017" i="34"/>
  <c r="K3017" i="34"/>
  <c r="J1944" i="34"/>
  <c r="F1945" i="34"/>
  <c r="G2774" i="34"/>
  <c r="J2775" i="34"/>
  <c r="F2776" i="34"/>
  <c r="H2773" i="34"/>
  <c r="K2773" i="34"/>
  <c r="I2773" i="34"/>
  <c r="F1808" i="34"/>
  <c r="J1807" i="34"/>
  <c r="G1806" i="34"/>
  <c r="I1805" i="34"/>
  <c r="K1805" i="34"/>
  <c r="H1805" i="34"/>
  <c r="K93" i="34"/>
  <c r="H93" i="34"/>
  <c r="I93" i="34"/>
  <c r="G94" i="34"/>
  <c r="J95" i="34"/>
  <c r="F96" i="34"/>
  <c r="J1943" i="34"/>
  <c r="G1942" i="34"/>
  <c r="G1943" i="34"/>
  <c r="I963" i="34"/>
  <c r="H963" i="34"/>
  <c r="K963" i="34"/>
  <c r="I219" i="34"/>
  <c r="K219" i="34"/>
  <c r="H219" i="34"/>
  <c r="J965" i="34"/>
  <c r="G964" i="34"/>
  <c r="F966" i="34"/>
  <c r="I1941" i="34"/>
  <c r="H1941" i="34"/>
  <c r="K1941" i="34"/>
  <c r="J221" i="34"/>
  <c r="F222" i="34"/>
  <c r="G220" i="34"/>
  <c r="K324" i="34"/>
  <c r="H324" i="34"/>
  <c r="I324" i="34"/>
  <c r="J1218" i="34"/>
  <c r="G1217" i="34"/>
  <c r="F1219" i="34"/>
  <c r="J326" i="34"/>
  <c r="G325" i="34"/>
  <c r="F327" i="34"/>
  <c r="F578" i="34"/>
  <c r="J577" i="34"/>
  <c r="G576" i="34"/>
  <c r="I1216" i="34"/>
  <c r="K1216" i="34"/>
  <c r="H1216" i="34"/>
  <c r="J1492" i="34"/>
  <c r="G1491" i="34"/>
  <c r="F1493" i="34"/>
  <c r="I1490" i="34"/>
  <c r="H1490" i="34"/>
  <c r="K1490" i="34"/>
  <c r="F3098" i="34" l="1"/>
  <c r="G3096" i="34"/>
  <c r="J3097" i="34"/>
  <c r="J3179" i="34"/>
  <c r="G3178" i="34"/>
  <c r="F3180" i="34"/>
  <c r="K3095" i="34"/>
  <c r="I3095" i="34"/>
  <c r="H3095" i="34"/>
  <c r="K3018" i="34"/>
  <c r="I3018" i="34"/>
  <c r="H3018" i="34"/>
  <c r="K3177" i="34"/>
  <c r="I3177" i="34"/>
  <c r="H3177" i="34"/>
  <c r="J3020" i="34"/>
  <c r="F3021" i="34"/>
  <c r="G3019" i="34"/>
  <c r="G1944" i="34"/>
  <c r="J1945" i="34"/>
  <c r="F1946" i="34"/>
  <c r="G2775" i="34"/>
  <c r="F2777" i="34"/>
  <c r="J2776" i="34"/>
  <c r="H2774" i="34"/>
  <c r="I2774" i="34"/>
  <c r="K2774" i="34"/>
  <c r="H94" i="34"/>
  <c r="I94" i="34"/>
  <c r="K94" i="34"/>
  <c r="I1806" i="34"/>
  <c r="H1806" i="34"/>
  <c r="K1806" i="34"/>
  <c r="F97" i="34"/>
  <c r="J96" i="34"/>
  <c r="G95" i="34"/>
  <c r="G1807" i="34"/>
  <c r="J1808" i="34"/>
  <c r="F1809" i="34"/>
  <c r="F223" i="34"/>
  <c r="G221" i="34"/>
  <c r="J222" i="34"/>
  <c r="I220" i="34"/>
  <c r="H220" i="34"/>
  <c r="K220" i="34"/>
  <c r="G965" i="34"/>
  <c r="J966" i="34"/>
  <c r="F967" i="34"/>
  <c r="K1943" i="34"/>
  <c r="H1943" i="34"/>
  <c r="I1943" i="34"/>
  <c r="K964" i="34"/>
  <c r="H964" i="34"/>
  <c r="I964" i="34"/>
  <c r="I1942" i="34"/>
  <c r="K1942" i="34"/>
  <c r="H1942" i="34"/>
  <c r="G1218" i="34"/>
  <c r="J1219" i="34"/>
  <c r="F1220" i="34"/>
  <c r="K576" i="34"/>
  <c r="H576" i="34"/>
  <c r="I576" i="34"/>
  <c r="F328" i="34"/>
  <c r="J327" i="34"/>
  <c r="G326" i="34"/>
  <c r="H325" i="34"/>
  <c r="I325" i="34"/>
  <c r="K325" i="34"/>
  <c r="K1217" i="34"/>
  <c r="I1217" i="34"/>
  <c r="H1217" i="34"/>
  <c r="F579" i="34"/>
  <c r="G577" i="34"/>
  <c r="J578" i="34"/>
  <c r="K1491" i="34"/>
  <c r="H1491" i="34"/>
  <c r="I1491" i="34"/>
  <c r="G1492" i="34"/>
  <c r="F1494" i="34"/>
  <c r="J1493" i="34"/>
  <c r="J3180" i="34" l="1"/>
  <c r="G3179" i="34"/>
  <c r="F3181" i="34"/>
  <c r="I3178" i="34"/>
  <c r="K3178" i="34"/>
  <c r="H3178" i="34"/>
  <c r="K3019" i="34"/>
  <c r="H3019" i="34"/>
  <c r="I3019" i="34"/>
  <c r="G3020" i="34"/>
  <c r="J3021" i="34"/>
  <c r="G3021" i="34"/>
  <c r="H3096" i="34"/>
  <c r="K3096" i="34"/>
  <c r="I3096" i="34"/>
  <c r="J3098" i="34"/>
  <c r="G3097" i="34"/>
  <c r="F3099" i="34"/>
  <c r="I1944" i="34"/>
  <c r="H1944" i="34"/>
  <c r="K1944" i="34"/>
  <c r="J1946" i="34"/>
  <c r="F1947" i="34"/>
  <c r="G1945" i="34"/>
  <c r="G2776" i="34"/>
  <c r="J2777" i="34"/>
  <c r="F2778" i="34"/>
  <c r="I2775" i="34"/>
  <c r="H2775" i="34"/>
  <c r="K2775" i="34"/>
  <c r="F98" i="34"/>
  <c r="J97" i="34"/>
  <c r="G96" i="34"/>
  <c r="I95" i="34"/>
  <c r="K95" i="34"/>
  <c r="H95" i="34"/>
  <c r="J1809" i="34"/>
  <c r="F1810" i="34"/>
  <c r="F1811" i="34" s="1"/>
  <c r="G1808" i="34"/>
  <c r="K1807" i="34"/>
  <c r="H1807" i="34"/>
  <c r="I1807" i="34"/>
  <c r="H965" i="34"/>
  <c r="I965" i="34"/>
  <c r="K965" i="34"/>
  <c r="F968" i="34"/>
  <c r="G966" i="34"/>
  <c r="J967" i="34"/>
  <c r="I221" i="34"/>
  <c r="K221" i="34"/>
  <c r="H221" i="34"/>
  <c r="G222" i="34"/>
  <c r="J223" i="34"/>
  <c r="F224" i="34"/>
  <c r="F329" i="34"/>
  <c r="G327" i="34"/>
  <c r="J328" i="34"/>
  <c r="H1218" i="34"/>
  <c r="I1218" i="34"/>
  <c r="K1218" i="34"/>
  <c r="J579" i="34"/>
  <c r="F580" i="34"/>
  <c r="G578" i="34"/>
  <c r="K577" i="34"/>
  <c r="H577" i="34"/>
  <c r="I577" i="34"/>
  <c r="I326" i="34"/>
  <c r="K326" i="34"/>
  <c r="H326" i="34"/>
  <c r="J1220" i="34"/>
  <c r="G1219" i="34"/>
  <c r="F1221" i="34"/>
  <c r="G1493" i="34"/>
  <c r="F1495" i="34"/>
  <c r="J1494" i="34"/>
  <c r="H1492" i="34"/>
  <c r="I1492" i="34"/>
  <c r="K1492" i="34"/>
  <c r="J1811" i="34" l="1"/>
  <c r="F1812" i="34"/>
  <c r="I3097" i="34"/>
  <c r="H3097" i="34"/>
  <c r="K3097" i="34"/>
  <c r="J3099" i="34"/>
  <c r="G3098" i="34"/>
  <c r="F3100" i="34"/>
  <c r="K3021" i="34"/>
  <c r="I3021" i="34"/>
  <c r="H3021" i="34"/>
  <c r="J3181" i="34"/>
  <c r="G3180" i="34"/>
  <c r="F3182" i="34"/>
  <c r="I3179" i="34"/>
  <c r="K3179" i="34"/>
  <c r="H3179" i="34"/>
  <c r="K3020" i="34"/>
  <c r="H3020" i="34"/>
  <c r="I3020" i="34"/>
  <c r="I1945" i="34"/>
  <c r="K1945" i="34"/>
  <c r="H1945" i="34"/>
  <c r="J1947" i="34"/>
  <c r="F1948" i="34"/>
  <c r="G1946" i="34"/>
  <c r="J2778" i="34"/>
  <c r="G2777" i="34"/>
  <c r="F2779" i="34"/>
  <c r="I2776" i="34"/>
  <c r="H2776" i="34"/>
  <c r="K2776" i="34"/>
  <c r="G1809" i="34"/>
  <c r="J1810" i="34"/>
  <c r="G1810" i="34"/>
  <c r="H96" i="34"/>
  <c r="I96" i="34"/>
  <c r="K96" i="34"/>
  <c r="I1808" i="34"/>
  <c r="K1808" i="34"/>
  <c r="H1808" i="34"/>
  <c r="J98" i="34"/>
  <c r="F99" i="34"/>
  <c r="G97" i="34"/>
  <c r="J968" i="34"/>
  <c r="F969" i="34"/>
  <c r="G967" i="34"/>
  <c r="K966" i="34"/>
  <c r="I966" i="34"/>
  <c r="H966" i="34"/>
  <c r="J224" i="34"/>
  <c r="F225" i="34"/>
  <c r="G223" i="34"/>
  <c r="K222" i="34"/>
  <c r="I222" i="34"/>
  <c r="H222" i="34"/>
  <c r="J1221" i="34"/>
  <c r="F1222" i="34"/>
  <c r="G1220" i="34"/>
  <c r="K1219" i="34"/>
  <c r="I1219" i="34"/>
  <c r="H1219" i="34"/>
  <c r="H578" i="34"/>
  <c r="I578" i="34"/>
  <c r="K578" i="34"/>
  <c r="F581" i="34"/>
  <c r="G579" i="34"/>
  <c r="J580" i="34"/>
  <c r="H327" i="34"/>
  <c r="I327" i="34"/>
  <c r="K327" i="34"/>
  <c r="F330" i="34"/>
  <c r="G328" i="34"/>
  <c r="J329" i="34"/>
  <c r="G1494" i="34"/>
  <c r="J1495" i="34"/>
  <c r="F1496" i="34"/>
  <c r="I1493" i="34"/>
  <c r="H1493" i="34"/>
  <c r="K1493" i="34"/>
  <c r="J1812" i="34" l="1"/>
  <c r="G1811" i="34"/>
  <c r="F1813" i="34"/>
  <c r="G3099" i="34"/>
  <c r="J3100" i="34"/>
  <c r="F3101" i="34"/>
  <c r="K3180" i="34"/>
  <c r="I3180" i="34"/>
  <c r="H3180" i="34"/>
  <c r="I3098" i="34"/>
  <c r="H3098" i="34"/>
  <c r="K3098" i="34"/>
  <c r="J3182" i="34"/>
  <c r="G3181" i="34"/>
  <c r="G3182" i="34"/>
  <c r="I1946" i="34"/>
  <c r="K1946" i="34"/>
  <c r="H1946" i="34"/>
  <c r="F1949" i="34"/>
  <c r="G1947" i="34"/>
  <c r="J1948" i="34"/>
  <c r="F2780" i="34"/>
  <c r="G2778" i="34"/>
  <c r="J2779" i="34"/>
  <c r="K2777" i="34"/>
  <c r="H2777" i="34"/>
  <c r="I2777" i="34"/>
  <c r="K97" i="34"/>
  <c r="H97" i="34"/>
  <c r="I97" i="34"/>
  <c r="H1810" i="34"/>
  <c r="K1810" i="34"/>
  <c r="I1810" i="34"/>
  <c r="J99" i="34"/>
  <c r="F100" i="34"/>
  <c r="G98" i="34"/>
  <c r="I1809" i="34"/>
  <c r="H1809" i="34"/>
  <c r="K1809" i="34"/>
  <c r="K967" i="34"/>
  <c r="H967" i="34"/>
  <c r="I967" i="34"/>
  <c r="I223" i="34"/>
  <c r="H223" i="34"/>
  <c r="K223" i="34"/>
  <c r="J225" i="34"/>
  <c r="F226" i="34"/>
  <c r="G224" i="34"/>
  <c r="F970" i="34"/>
  <c r="G968" i="34"/>
  <c r="J969" i="34"/>
  <c r="H579" i="34"/>
  <c r="I579" i="34"/>
  <c r="K579" i="34"/>
  <c r="J1222" i="34"/>
  <c r="F1223" i="34"/>
  <c r="G1221" i="34"/>
  <c r="K328" i="34"/>
  <c r="I328" i="34"/>
  <c r="H328" i="34"/>
  <c r="I1220" i="34"/>
  <c r="H1220" i="34"/>
  <c r="K1220" i="34"/>
  <c r="F331" i="34"/>
  <c r="J330" i="34"/>
  <c r="G329" i="34"/>
  <c r="J581" i="34"/>
  <c r="G580" i="34"/>
  <c r="F582" i="34"/>
  <c r="F408" i="34"/>
  <c r="J1496" i="34"/>
  <c r="F1497" i="34"/>
  <c r="G1495" i="34"/>
  <c r="I1494" i="34"/>
  <c r="K1494" i="34"/>
  <c r="H1494" i="34"/>
  <c r="F1814" i="34" l="1"/>
  <c r="J1813" i="34"/>
  <c r="G1812" i="34"/>
  <c r="H1811" i="34"/>
  <c r="I1811" i="34"/>
  <c r="K1811" i="34"/>
  <c r="H3181" i="34"/>
  <c r="I3181" i="34"/>
  <c r="K3181" i="34"/>
  <c r="G3100" i="34"/>
  <c r="J3101" i="34"/>
  <c r="F3102" i="34"/>
  <c r="K3182" i="34"/>
  <c r="H3182" i="34"/>
  <c r="I3182" i="34"/>
  <c r="K3099" i="34"/>
  <c r="I3099" i="34"/>
  <c r="H3099" i="34"/>
  <c r="I1947" i="34"/>
  <c r="H1947" i="34"/>
  <c r="K1947" i="34"/>
  <c r="F1950" i="34"/>
  <c r="J1949" i="34"/>
  <c r="G1948" i="34"/>
  <c r="H2778" i="34"/>
  <c r="K2778" i="34"/>
  <c r="I2778" i="34"/>
  <c r="J2780" i="34"/>
  <c r="F2781" i="34"/>
  <c r="G2779" i="34"/>
  <c r="K98" i="34"/>
  <c r="I98" i="34"/>
  <c r="H98" i="34"/>
  <c r="G99" i="34"/>
  <c r="J100" i="34"/>
  <c r="F101" i="34"/>
  <c r="J226" i="34"/>
  <c r="F227" i="34"/>
  <c r="G225" i="34"/>
  <c r="K968" i="34"/>
  <c r="I968" i="34"/>
  <c r="H968" i="34"/>
  <c r="G969" i="34"/>
  <c r="J970" i="34"/>
  <c r="F971" i="34"/>
  <c r="H224" i="34"/>
  <c r="K224" i="34"/>
  <c r="I224" i="34"/>
  <c r="J1223" i="34"/>
  <c r="G1222" i="34"/>
  <c r="F1224" i="34"/>
  <c r="J408" i="34"/>
  <c r="F409" i="34"/>
  <c r="I580" i="34"/>
  <c r="K580" i="34"/>
  <c r="H580" i="34"/>
  <c r="K329" i="34"/>
  <c r="I329" i="34"/>
  <c r="H329" i="34"/>
  <c r="J331" i="34"/>
  <c r="F332" i="34"/>
  <c r="G330" i="34"/>
  <c r="F583" i="34"/>
  <c r="J582" i="34"/>
  <c r="G581" i="34"/>
  <c r="K1221" i="34"/>
  <c r="H1221" i="34"/>
  <c r="I1221" i="34"/>
  <c r="I1495" i="34"/>
  <c r="K1495" i="34"/>
  <c r="H1495" i="34"/>
  <c r="F1498" i="34"/>
  <c r="G1496" i="34"/>
  <c r="J1497" i="34"/>
  <c r="K1812" i="34" l="1"/>
  <c r="H1812" i="34"/>
  <c r="I1812" i="34"/>
  <c r="F1815" i="34"/>
  <c r="J1814" i="34"/>
  <c r="G1813" i="34"/>
  <c r="J3102" i="34"/>
  <c r="G3101" i="34"/>
  <c r="F3103" i="34"/>
  <c r="H3100" i="34"/>
  <c r="K3100" i="34"/>
  <c r="I3100" i="34"/>
  <c r="J1950" i="34"/>
  <c r="F1951" i="34"/>
  <c r="G1949" i="34"/>
  <c r="I1948" i="34"/>
  <c r="H1948" i="34"/>
  <c r="K1948" i="34"/>
  <c r="H2779" i="34"/>
  <c r="I2779" i="34"/>
  <c r="K2779" i="34"/>
  <c r="G2780" i="34"/>
  <c r="F2782" i="34"/>
  <c r="J2781" i="34"/>
  <c r="K99" i="34"/>
  <c r="H99" i="34"/>
  <c r="I99" i="34"/>
  <c r="J101" i="34"/>
  <c r="G100" i="34"/>
  <c r="F102" i="34"/>
  <c r="K969" i="34"/>
  <c r="I969" i="34"/>
  <c r="H969" i="34"/>
  <c r="G970" i="34"/>
  <c r="J971" i="34"/>
  <c r="F972" i="34"/>
  <c r="I225" i="34"/>
  <c r="K225" i="34"/>
  <c r="H225" i="34"/>
  <c r="G226" i="34"/>
  <c r="F228" i="34"/>
  <c r="J227" i="34"/>
  <c r="K330" i="34"/>
  <c r="I330" i="34"/>
  <c r="H330" i="34"/>
  <c r="I1222" i="34"/>
  <c r="K1222" i="34"/>
  <c r="H1222" i="34"/>
  <c r="J332" i="34"/>
  <c r="F333" i="34"/>
  <c r="G331" i="34"/>
  <c r="F584" i="34"/>
  <c r="G582" i="34"/>
  <c r="J583" i="34"/>
  <c r="J409" i="34"/>
  <c r="F410" i="34"/>
  <c r="G408" i="34"/>
  <c r="F1225" i="34"/>
  <c r="G1223" i="34"/>
  <c r="J1224" i="34"/>
  <c r="H581" i="34"/>
  <c r="I581" i="34"/>
  <c r="K581" i="34"/>
  <c r="H1496" i="34"/>
  <c r="I1496" i="34"/>
  <c r="K1496" i="34"/>
  <c r="F1499" i="34"/>
  <c r="G1497" i="34"/>
  <c r="J1498" i="34"/>
  <c r="K1813" i="34" l="1"/>
  <c r="H1813" i="34"/>
  <c r="I1813" i="34"/>
  <c r="J1815" i="34"/>
  <c r="F1816" i="34"/>
  <c r="G1814" i="34"/>
  <c r="J3103" i="34"/>
  <c r="G3102" i="34"/>
  <c r="F3104" i="34"/>
  <c r="H3101" i="34"/>
  <c r="I3101" i="34"/>
  <c r="K3101" i="34"/>
  <c r="I1949" i="34"/>
  <c r="K1949" i="34"/>
  <c r="H1949" i="34"/>
  <c r="J1951" i="34"/>
  <c r="G1950" i="34"/>
  <c r="F1952" i="34"/>
  <c r="J2782" i="34"/>
  <c r="F2783" i="34"/>
  <c r="G2781" i="34"/>
  <c r="I2780" i="34"/>
  <c r="H2780" i="34"/>
  <c r="K2780" i="34"/>
  <c r="F103" i="34"/>
  <c r="F104" i="34" s="1"/>
  <c r="G101" i="34"/>
  <c r="J102" i="34"/>
  <c r="I100" i="34"/>
  <c r="H100" i="34"/>
  <c r="K100" i="34"/>
  <c r="G227" i="34"/>
  <c r="J228" i="34"/>
  <c r="F229" i="34"/>
  <c r="I226" i="34"/>
  <c r="H226" i="34"/>
  <c r="K226" i="34"/>
  <c r="F973" i="34"/>
  <c r="J972" i="34"/>
  <c r="G971" i="34"/>
  <c r="I970" i="34"/>
  <c r="H970" i="34"/>
  <c r="K970" i="34"/>
  <c r="J1225" i="34"/>
  <c r="F1226" i="34"/>
  <c r="G1224" i="34"/>
  <c r="J410" i="34"/>
  <c r="G409" i="34"/>
  <c r="F411" i="34"/>
  <c r="K582" i="34"/>
  <c r="I582" i="34"/>
  <c r="H582" i="34"/>
  <c r="K408" i="34"/>
  <c r="H408" i="34"/>
  <c r="I408" i="34"/>
  <c r="F334" i="34"/>
  <c r="G332" i="34"/>
  <c r="J333" i="34"/>
  <c r="I1223" i="34"/>
  <c r="K1223" i="34"/>
  <c r="H1223" i="34"/>
  <c r="G583" i="34"/>
  <c r="J584" i="34"/>
  <c r="F585" i="34"/>
  <c r="K331" i="34"/>
  <c r="I331" i="34"/>
  <c r="H331" i="34"/>
  <c r="F1500" i="34"/>
  <c r="G1498" i="34"/>
  <c r="J1499" i="34"/>
  <c r="K1497" i="34"/>
  <c r="H1497" i="34"/>
  <c r="I1497" i="34"/>
  <c r="I1814" i="34" l="1"/>
  <c r="H1814" i="34"/>
  <c r="K1814" i="34"/>
  <c r="F1817" i="34"/>
  <c r="J1816" i="34"/>
  <c r="G1815" i="34"/>
  <c r="J3104" i="34"/>
  <c r="F3105" i="34"/>
  <c r="G3103" i="34"/>
  <c r="K3102" i="34"/>
  <c r="I3102" i="34"/>
  <c r="H3102" i="34"/>
  <c r="H1950" i="34"/>
  <c r="I1950" i="34"/>
  <c r="K1950" i="34"/>
  <c r="J1952" i="34"/>
  <c r="G1951" i="34"/>
  <c r="F1953" i="34"/>
  <c r="F105" i="34"/>
  <c r="J104" i="34"/>
  <c r="K2781" i="34"/>
  <c r="H2781" i="34"/>
  <c r="I2781" i="34"/>
  <c r="F2784" i="34"/>
  <c r="G2782" i="34"/>
  <c r="J2783" i="34"/>
  <c r="I101" i="34"/>
  <c r="H101" i="34"/>
  <c r="K101" i="34"/>
  <c r="G102" i="34"/>
  <c r="J103" i="34"/>
  <c r="G103" i="34"/>
  <c r="F230" i="34"/>
  <c r="J229" i="34"/>
  <c r="G228" i="34"/>
  <c r="F974" i="34"/>
  <c r="J973" i="34"/>
  <c r="G972" i="34"/>
  <c r="I971" i="34"/>
  <c r="K971" i="34"/>
  <c r="H971" i="34"/>
  <c r="I227" i="34"/>
  <c r="H227" i="34"/>
  <c r="K227" i="34"/>
  <c r="H332" i="34"/>
  <c r="I332" i="34"/>
  <c r="K332" i="34"/>
  <c r="G410" i="34"/>
  <c r="J411" i="34"/>
  <c r="F412" i="34"/>
  <c r="F586" i="34"/>
  <c r="J585" i="34"/>
  <c r="G584" i="34"/>
  <c r="H583" i="34"/>
  <c r="I583" i="34"/>
  <c r="K583" i="34"/>
  <c r="G333" i="34"/>
  <c r="F335" i="34"/>
  <c r="J334" i="34"/>
  <c r="K409" i="34"/>
  <c r="H409" i="34"/>
  <c r="I409" i="34"/>
  <c r="I1224" i="34"/>
  <c r="H1224" i="34"/>
  <c r="K1224" i="34"/>
  <c r="G1225" i="34"/>
  <c r="F1227" i="34"/>
  <c r="J1226" i="34"/>
  <c r="I1498" i="34"/>
  <c r="H1498" i="34"/>
  <c r="K1498" i="34"/>
  <c r="F1501" i="34"/>
  <c r="J1500" i="34"/>
  <c r="G1499" i="34"/>
  <c r="H1815" i="34" l="1"/>
  <c r="K1815" i="34"/>
  <c r="I1815" i="34"/>
  <c r="J1817" i="34"/>
  <c r="F1818" i="34"/>
  <c r="G1816" i="34"/>
  <c r="I3103" i="34"/>
  <c r="H3103" i="34"/>
  <c r="K3103" i="34"/>
  <c r="J3105" i="34"/>
  <c r="G3104" i="34"/>
  <c r="F3106" i="34"/>
  <c r="J1953" i="34"/>
  <c r="F1954" i="34"/>
  <c r="G1952" i="34"/>
  <c r="G104" i="34"/>
  <c r="F106" i="34"/>
  <c r="J105" i="34"/>
  <c r="K1951" i="34"/>
  <c r="I1951" i="34"/>
  <c r="H1951" i="34"/>
  <c r="F2785" i="34"/>
  <c r="J2784" i="34"/>
  <c r="G2783" i="34"/>
  <c r="K2782" i="34"/>
  <c r="H2782" i="34"/>
  <c r="I2782" i="34"/>
  <c r="K102" i="34"/>
  <c r="H102" i="34"/>
  <c r="I102" i="34"/>
  <c r="K103" i="34"/>
  <c r="I103" i="34"/>
  <c r="H103" i="34"/>
  <c r="G973" i="34"/>
  <c r="J974" i="34"/>
  <c r="F975" i="34"/>
  <c r="H228" i="34"/>
  <c r="I228" i="34"/>
  <c r="K228" i="34"/>
  <c r="I972" i="34"/>
  <c r="H972" i="34"/>
  <c r="K972" i="34"/>
  <c r="G229" i="34"/>
  <c r="F231" i="34"/>
  <c r="J230" i="34"/>
  <c r="F336" i="34"/>
  <c r="G334" i="34"/>
  <c r="J335" i="34"/>
  <c r="H410" i="34"/>
  <c r="I410" i="34"/>
  <c r="K410" i="34"/>
  <c r="J1227" i="34"/>
  <c r="F1228" i="34"/>
  <c r="G1226" i="34"/>
  <c r="H1225" i="34"/>
  <c r="I1225" i="34"/>
  <c r="K1225" i="34"/>
  <c r="K333" i="34"/>
  <c r="I333" i="34"/>
  <c r="H333" i="34"/>
  <c r="J412" i="34"/>
  <c r="G411" i="34"/>
  <c r="F413" i="34"/>
  <c r="J586" i="34"/>
  <c r="G585" i="34"/>
  <c r="F587" i="34"/>
  <c r="H584" i="34"/>
  <c r="K584" i="34"/>
  <c r="I584" i="34"/>
  <c r="K1499" i="34"/>
  <c r="I1499" i="34"/>
  <c r="H1499" i="34"/>
  <c r="J1501" i="34"/>
  <c r="G1500" i="34"/>
  <c r="F1502" i="34"/>
  <c r="G1817" i="34" l="1"/>
  <c r="J1818" i="34"/>
  <c r="F1819" i="34"/>
  <c r="I1816" i="34"/>
  <c r="K1816" i="34"/>
  <c r="H1816" i="34"/>
  <c r="G3105" i="34"/>
  <c r="F3107" i="34"/>
  <c r="J3106" i="34"/>
  <c r="I3104" i="34"/>
  <c r="K3104" i="34"/>
  <c r="H3104" i="34"/>
  <c r="G105" i="34"/>
  <c r="J106" i="34"/>
  <c r="F107" i="34"/>
  <c r="I104" i="34"/>
  <c r="H104" i="34"/>
  <c r="K104" i="34"/>
  <c r="K1952" i="34"/>
  <c r="I1952" i="34"/>
  <c r="H1952" i="34"/>
  <c r="J1954" i="34"/>
  <c r="G1953" i="34"/>
  <c r="F1955" i="34"/>
  <c r="H2783" i="34"/>
  <c r="I2783" i="34"/>
  <c r="K2783" i="34"/>
  <c r="F2786" i="34"/>
  <c r="G2784" i="34"/>
  <c r="J2785" i="34"/>
  <c r="K229" i="34"/>
  <c r="I229" i="34"/>
  <c r="H229" i="34"/>
  <c r="F232" i="34"/>
  <c r="J231" i="34"/>
  <c r="G230" i="34"/>
  <c r="G974" i="34"/>
  <c r="J975" i="34"/>
  <c r="F976" i="34"/>
  <c r="I973" i="34"/>
  <c r="K973" i="34"/>
  <c r="H973" i="34"/>
  <c r="H411" i="34"/>
  <c r="I411" i="34"/>
  <c r="K411" i="34"/>
  <c r="G412" i="34"/>
  <c r="J413" i="34"/>
  <c r="F414" i="34"/>
  <c r="I585" i="34"/>
  <c r="H585" i="34"/>
  <c r="K585" i="34"/>
  <c r="G1227" i="34"/>
  <c r="F1229" i="34"/>
  <c r="J1228" i="34"/>
  <c r="K334" i="34"/>
  <c r="H334" i="34"/>
  <c r="I334" i="34"/>
  <c r="F337" i="34"/>
  <c r="G335" i="34"/>
  <c r="J336" i="34"/>
  <c r="F588" i="34"/>
  <c r="G586" i="34"/>
  <c r="J587" i="34"/>
  <c r="H1226" i="34"/>
  <c r="K1226" i="34"/>
  <c r="I1226" i="34"/>
  <c r="K1500" i="34"/>
  <c r="I1500" i="34"/>
  <c r="H1500" i="34"/>
  <c r="G1501" i="34"/>
  <c r="F1503" i="34"/>
  <c r="J1502" i="34"/>
  <c r="G1818" i="34" l="1"/>
  <c r="J1819" i="34"/>
  <c r="F1820" i="34"/>
  <c r="H1817" i="34"/>
  <c r="K1817" i="34"/>
  <c r="I1817" i="34"/>
  <c r="G3106" i="34"/>
  <c r="J3107" i="34"/>
  <c r="F3108" i="34"/>
  <c r="H3105" i="34"/>
  <c r="K3105" i="34"/>
  <c r="I3105" i="34"/>
  <c r="J107" i="34"/>
  <c r="G106" i="34"/>
  <c r="F108" i="34"/>
  <c r="H1953" i="34"/>
  <c r="I1953" i="34"/>
  <c r="K1953" i="34"/>
  <c r="K105" i="34"/>
  <c r="I105" i="34"/>
  <c r="H105" i="34"/>
  <c r="G1954" i="34"/>
  <c r="J1955" i="34"/>
  <c r="F1956" i="34"/>
  <c r="G2785" i="34"/>
  <c r="F2787" i="34"/>
  <c r="J2786" i="34"/>
  <c r="I2784" i="34"/>
  <c r="H2784" i="34"/>
  <c r="K2784" i="34"/>
  <c r="H230" i="34"/>
  <c r="K230" i="34"/>
  <c r="I230" i="34"/>
  <c r="F233" i="34"/>
  <c r="J232" i="34"/>
  <c r="G231" i="34"/>
  <c r="J976" i="34"/>
  <c r="F977" i="34"/>
  <c r="G975" i="34"/>
  <c r="K974" i="34"/>
  <c r="I974" i="34"/>
  <c r="H974" i="34"/>
  <c r="J588" i="34"/>
  <c r="F589" i="34"/>
  <c r="G587" i="34"/>
  <c r="J414" i="34"/>
  <c r="G413" i="34"/>
  <c r="F415" i="34"/>
  <c r="H586" i="34"/>
  <c r="K586" i="34"/>
  <c r="I586" i="34"/>
  <c r="G1228" i="34"/>
  <c r="F1230" i="34"/>
  <c r="J1229" i="34"/>
  <c r="J337" i="34"/>
  <c r="F338" i="34"/>
  <c r="G336" i="34"/>
  <c r="F1663" i="34"/>
  <c r="K412" i="34"/>
  <c r="I412" i="34"/>
  <c r="H412" i="34"/>
  <c r="K1227" i="34"/>
  <c r="H1227" i="34"/>
  <c r="I1227" i="34"/>
  <c r="I335" i="34"/>
  <c r="H335" i="34"/>
  <c r="K335" i="34"/>
  <c r="G1502" i="34"/>
  <c r="J1503" i="34"/>
  <c r="F1504" i="34"/>
  <c r="K1501" i="34"/>
  <c r="I1501" i="34"/>
  <c r="H1501" i="34"/>
  <c r="F1821" i="34" l="1"/>
  <c r="J1820" i="34"/>
  <c r="G1819" i="34"/>
  <c r="I1818" i="34"/>
  <c r="H1818" i="34"/>
  <c r="K1818" i="34"/>
  <c r="G3107" i="34"/>
  <c r="J3108" i="34"/>
  <c r="F3109" i="34"/>
  <c r="H3106" i="34"/>
  <c r="K3106" i="34"/>
  <c r="I3106" i="34"/>
  <c r="K1954" i="34"/>
  <c r="H1954" i="34"/>
  <c r="I1954" i="34"/>
  <c r="F109" i="34"/>
  <c r="G107" i="34"/>
  <c r="J108" i="34"/>
  <c r="K106" i="34"/>
  <c r="I106" i="34"/>
  <c r="H106" i="34"/>
  <c r="G1955" i="34"/>
  <c r="F1957" i="34"/>
  <c r="J1956" i="34"/>
  <c r="F2788" i="34"/>
  <c r="G2786" i="34"/>
  <c r="J2787" i="34"/>
  <c r="H2785" i="34"/>
  <c r="I2785" i="34"/>
  <c r="K2785" i="34"/>
  <c r="J977" i="34"/>
  <c r="F978" i="34"/>
  <c r="G976" i="34"/>
  <c r="J233" i="34"/>
  <c r="F234" i="34"/>
  <c r="G232" i="34"/>
  <c r="K975" i="34"/>
  <c r="H975" i="34"/>
  <c r="I975" i="34"/>
  <c r="I231" i="34"/>
  <c r="H231" i="34"/>
  <c r="K231" i="34"/>
  <c r="J1663" i="34"/>
  <c r="F1664" i="34"/>
  <c r="K336" i="34"/>
  <c r="I336" i="34"/>
  <c r="H336" i="34"/>
  <c r="K587" i="34"/>
  <c r="H587" i="34"/>
  <c r="I587" i="34"/>
  <c r="F1231" i="34"/>
  <c r="J1230" i="34"/>
  <c r="G1229" i="34"/>
  <c r="F416" i="34"/>
  <c r="G414" i="34"/>
  <c r="J415" i="34"/>
  <c r="G337" i="34"/>
  <c r="F339" i="34"/>
  <c r="J338" i="34"/>
  <c r="H1228" i="34"/>
  <c r="I1228" i="34"/>
  <c r="K1228" i="34"/>
  <c r="I413" i="34"/>
  <c r="H413" i="34"/>
  <c r="K413" i="34"/>
  <c r="F590" i="34"/>
  <c r="G588" i="34"/>
  <c r="J589" i="34"/>
  <c r="J1504" i="34"/>
  <c r="F1505" i="34"/>
  <c r="G1503" i="34"/>
  <c r="K1502" i="34"/>
  <c r="I1502" i="34"/>
  <c r="H1502" i="34"/>
  <c r="I1819" i="34" l="1"/>
  <c r="K1819" i="34"/>
  <c r="H1819" i="34"/>
  <c r="G1820" i="34"/>
  <c r="F1822" i="34"/>
  <c r="J1821" i="34"/>
  <c r="J3109" i="34"/>
  <c r="G3108" i="34"/>
  <c r="F3110" i="34"/>
  <c r="K3107" i="34"/>
  <c r="I3107" i="34"/>
  <c r="H3107" i="34"/>
  <c r="I1955" i="34"/>
  <c r="H1955" i="34"/>
  <c r="K1955" i="34"/>
  <c r="H107" i="34"/>
  <c r="K107" i="34"/>
  <c r="I107" i="34"/>
  <c r="J109" i="34"/>
  <c r="F110" i="34"/>
  <c r="G108" i="34"/>
  <c r="J1957" i="34"/>
  <c r="G1956" i="34"/>
  <c r="F1958" i="34"/>
  <c r="K2786" i="34"/>
  <c r="H2786" i="34"/>
  <c r="I2786" i="34"/>
  <c r="F2789" i="34"/>
  <c r="G2787" i="34"/>
  <c r="J2788" i="34"/>
  <c r="F235" i="34"/>
  <c r="F236" i="34" s="1"/>
  <c r="J234" i="34"/>
  <c r="G233" i="34"/>
  <c r="H232" i="34"/>
  <c r="I232" i="34"/>
  <c r="K232" i="34"/>
  <c r="I976" i="34"/>
  <c r="K976" i="34"/>
  <c r="H976" i="34"/>
  <c r="F979" i="34"/>
  <c r="G977" i="34"/>
  <c r="J978" i="34"/>
  <c r="F591" i="34"/>
  <c r="J590" i="34"/>
  <c r="G589" i="34"/>
  <c r="H337" i="34"/>
  <c r="I337" i="34"/>
  <c r="K337" i="34"/>
  <c r="J339" i="34"/>
  <c r="G338" i="34"/>
  <c r="F340" i="34"/>
  <c r="J416" i="34"/>
  <c r="G415" i="34"/>
  <c r="F417" i="34"/>
  <c r="F1665" i="34"/>
  <c r="G1663" i="34"/>
  <c r="J1664" i="34"/>
  <c r="H588" i="34"/>
  <c r="K588" i="34"/>
  <c r="I588" i="34"/>
  <c r="K414" i="34"/>
  <c r="H414" i="34"/>
  <c r="I414" i="34"/>
  <c r="G1230" i="34"/>
  <c r="J1231" i="34"/>
  <c r="F1232" i="34"/>
  <c r="I1229" i="34"/>
  <c r="H1229" i="34"/>
  <c r="K1229" i="34"/>
  <c r="H1503" i="34"/>
  <c r="I1503" i="34"/>
  <c r="K1503" i="34"/>
  <c r="F1506" i="34"/>
  <c r="J1505" i="34"/>
  <c r="G1504" i="34"/>
  <c r="F1823" i="34" l="1"/>
  <c r="J1822" i="34"/>
  <c r="G1821" i="34"/>
  <c r="K1820" i="34"/>
  <c r="H1820" i="34"/>
  <c r="I1820" i="34"/>
  <c r="J236" i="34"/>
  <c r="F237" i="34"/>
  <c r="J3110" i="34"/>
  <c r="F3111" i="34"/>
  <c r="G3109" i="34"/>
  <c r="K3108" i="34"/>
  <c r="H3108" i="34"/>
  <c r="I3108" i="34"/>
  <c r="G1957" i="34"/>
  <c r="F1959" i="34"/>
  <c r="J1958" i="34"/>
  <c r="I108" i="34"/>
  <c r="H108" i="34"/>
  <c r="K108" i="34"/>
  <c r="I1956" i="34"/>
  <c r="H1956" i="34"/>
  <c r="K1956" i="34"/>
  <c r="J110" i="34"/>
  <c r="F111" i="34"/>
  <c r="G109" i="34"/>
  <c r="H2787" i="34"/>
  <c r="I2787" i="34"/>
  <c r="K2787" i="34"/>
  <c r="G2788" i="34"/>
  <c r="J2789" i="34"/>
  <c r="F2790" i="34"/>
  <c r="I977" i="34"/>
  <c r="H977" i="34"/>
  <c r="K977" i="34"/>
  <c r="H233" i="34"/>
  <c r="I233" i="34"/>
  <c r="K233" i="34"/>
  <c r="G978" i="34"/>
  <c r="J979" i="34"/>
  <c r="F980" i="34"/>
  <c r="G235" i="34"/>
  <c r="G234" i="34"/>
  <c r="J235" i="34"/>
  <c r="F1233" i="34"/>
  <c r="G1231" i="34"/>
  <c r="J1232" i="34"/>
  <c r="J591" i="34"/>
  <c r="G590" i="34"/>
  <c r="F592" i="34"/>
  <c r="G1664" i="34"/>
  <c r="F1666" i="34"/>
  <c r="J1665" i="34"/>
  <c r="K1230" i="34"/>
  <c r="H1230" i="34"/>
  <c r="I1230" i="34"/>
  <c r="K338" i="34"/>
  <c r="H338" i="34"/>
  <c r="I338" i="34"/>
  <c r="F418" i="34"/>
  <c r="J417" i="34"/>
  <c r="G416" i="34"/>
  <c r="H415" i="34"/>
  <c r="I415" i="34"/>
  <c r="K415" i="34"/>
  <c r="K1663" i="34"/>
  <c r="H1663" i="34"/>
  <c r="I1663" i="34"/>
  <c r="K589" i="34"/>
  <c r="H589" i="34"/>
  <c r="I589" i="34"/>
  <c r="G339" i="34"/>
  <c r="F341" i="34"/>
  <c r="J340" i="34"/>
  <c r="K1504" i="34"/>
  <c r="I1504" i="34"/>
  <c r="H1504" i="34"/>
  <c r="J1506" i="34"/>
  <c r="G1505" i="34"/>
  <c r="F1507" i="34"/>
  <c r="J237" i="34" l="1"/>
  <c r="G236" i="34"/>
  <c r="F238" i="34"/>
  <c r="K1821" i="34"/>
  <c r="H1821" i="34"/>
  <c r="I1821" i="34"/>
  <c r="G1822" i="34"/>
  <c r="J1823" i="34"/>
  <c r="F1824" i="34"/>
  <c r="K3109" i="34"/>
  <c r="I3109" i="34"/>
  <c r="H3109" i="34"/>
  <c r="J3111" i="34"/>
  <c r="F3112" i="34"/>
  <c r="G3110" i="34"/>
  <c r="J111" i="34"/>
  <c r="F112" i="34"/>
  <c r="G110" i="34"/>
  <c r="I109" i="34"/>
  <c r="H109" i="34"/>
  <c r="K109" i="34"/>
  <c r="J1959" i="34"/>
  <c r="G1958" i="34"/>
  <c r="F1960" i="34"/>
  <c r="H1957" i="34"/>
  <c r="I1957" i="34"/>
  <c r="K1957" i="34"/>
  <c r="H2788" i="34"/>
  <c r="K2788" i="34"/>
  <c r="I2788" i="34"/>
  <c r="J2790" i="34"/>
  <c r="G2789" i="34"/>
  <c r="F2791" i="34"/>
  <c r="I235" i="34"/>
  <c r="K235" i="34"/>
  <c r="H235" i="34"/>
  <c r="I978" i="34"/>
  <c r="H978" i="34"/>
  <c r="K978" i="34"/>
  <c r="J980" i="34"/>
  <c r="F981" i="34"/>
  <c r="G979" i="34"/>
  <c r="H234" i="34"/>
  <c r="K234" i="34"/>
  <c r="I234" i="34"/>
  <c r="H416" i="34"/>
  <c r="I416" i="34"/>
  <c r="K416" i="34"/>
  <c r="J418" i="34"/>
  <c r="F419" i="34"/>
  <c r="G417" i="34"/>
  <c r="J1233" i="34"/>
  <c r="G1232" i="34"/>
  <c r="F1234" i="34"/>
  <c r="G591" i="34"/>
  <c r="F593" i="34"/>
  <c r="J592" i="34"/>
  <c r="J341" i="34"/>
  <c r="F342" i="34"/>
  <c r="G340" i="34"/>
  <c r="H1231" i="34"/>
  <c r="I1231" i="34"/>
  <c r="K1231" i="34"/>
  <c r="G1665" i="34"/>
  <c r="J1666" i="34"/>
  <c r="F1667" i="34"/>
  <c r="K590" i="34"/>
  <c r="I590" i="34"/>
  <c r="H590" i="34"/>
  <c r="I1664" i="34"/>
  <c r="H1664" i="34"/>
  <c r="K1664" i="34"/>
  <c r="H339" i="34"/>
  <c r="I339" i="34"/>
  <c r="K339" i="34"/>
  <c r="G1506" i="34"/>
  <c r="F1508" i="34"/>
  <c r="J1507" i="34"/>
  <c r="K1505" i="34"/>
  <c r="H1505" i="34"/>
  <c r="I1505" i="34"/>
  <c r="J1824" i="34" l="1"/>
  <c r="F1825" i="34"/>
  <c r="G1823" i="34"/>
  <c r="I1822" i="34"/>
  <c r="K1822" i="34"/>
  <c r="H1822" i="34"/>
  <c r="J238" i="34"/>
  <c r="G237" i="34"/>
  <c r="F239" i="34"/>
  <c r="K236" i="34"/>
  <c r="H236" i="34"/>
  <c r="I236" i="34"/>
  <c r="H3110" i="34"/>
  <c r="K3110" i="34"/>
  <c r="I3110" i="34"/>
  <c r="G3111" i="34"/>
  <c r="F3113" i="34"/>
  <c r="J3112" i="34"/>
  <c r="K1958" i="34"/>
  <c r="I1958" i="34"/>
  <c r="H1958" i="34"/>
  <c r="K110" i="34"/>
  <c r="I110" i="34"/>
  <c r="H110" i="34"/>
  <c r="J112" i="34"/>
  <c r="G111" i="34"/>
  <c r="F113" i="34"/>
  <c r="F1961" i="34"/>
  <c r="J1960" i="34"/>
  <c r="G1959" i="34"/>
  <c r="G2790" i="34"/>
  <c r="J2791" i="34"/>
  <c r="F2792" i="34"/>
  <c r="I2789" i="34"/>
  <c r="K2789" i="34"/>
  <c r="H2789" i="34"/>
  <c r="I979" i="34"/>
  <c r="H979" i="34"/>
  <c r="K979" i="34"/>
  <c r="J981" i="34"/>
  <c r="F982" i="34"/>
  <c r="G980" i="34"/>
  <c r="K591" i="34"/>
  <c r="I591" i="34"/>
  <c r="H591" i="34"/>
  <c r="J593" i="34"/>
  <c r="G592" i="34"/>
  <c r="F594" i="34"/>
  <c r="F1668" i="34"/>
  <c r="J1667" i="34"/>
  <c r="G1666" i="34"/>
  <c r="I340" i="34"/>
  <c r="H340" i="34"/>
  <c r="K340" i="34"/>
  <c r="G1233" i="34"/>
  <c r="F1235" i="34"/>
  <c r="J1234" i="34"/>
  <c r="K1665" i="34"/>
  <c r="I1665" i="34"/>
  <c r="H1665" i="34"/>
  <c r="J342" i="34"/>
  <c r="F343" i="34"/>
  <c r="G341" i="34"/>
  <c r="K417" i="34"/>
  <c r="I417" i="34"/>
  <c r="H417" i="34"/>
  <c r="H1232" i="34"/>
  <c r="I1232" i="34"/>
  <c r="K1232" i="34"/>
  <c r="J419" i="34"/>
  <c r="G418" i="34"/>
  <c r="F420" i="34"/>
  <c r="J1508" i="34"/>
  <c r="G1507" i="34"/>
  <c r="F1509" i="34"/>
  <c r="I1506" i="34"/>
  <c r="K1506" i="34"/>
  <c r="H1506" i="34"/>
  <c r="J239" i="34" l="1"/>
  <c r="G238" i="34"/>
  <c r="F240" i="34"/>
  <c r="H237" i="34"/>
  <c r="K237" i="34"/>
  <c r="I237" i="34"/>
  <c r="K1823" i="34"/>
  <c r="I1823" i="34"/>
  <c r="H1823" i="34"/>
  <c r="F1826" i="34"/>
  <c r="G1824" i="34"/>
  <c r="J1825" i="34"/>
  <c r="G3112" i="34"/>
  <c r="J3113" i="34"/>
  <c r="F3114" i="34"/>
  <c r="H3111" i="34"/>
  <c r="K3111" i="34"/>
  <c r="I3111" i="34"/>
  <c r="F1962" i="34"/>
  <c r="J1961" i="34"/>
  <c r="G1960" i="34"/>
  <c r="K1959" i="34"/>
  <c r="H1959" i="34"/>
  <c r="I1959" i="34"/>
  <c r="G112" i="34"/>
  <c r="F114" i="34"/>
  <c r="J113" i="34"/>
  <c r="I111" i="34"/>
  <c r="K111" i="34"/>
  <c r="H111" i="34"/>
  <c r="G2791" i="34"/>
  <c r="J2792" i="34"/>
  <c r="F2793" i="34"/>
  <c r="I2790" i="34"/>
  <c r="K2790" i="34"/>
  <c r="H2790" i="34"/>
  <c r="K980" i="34"/>
  <c r="I980" i="34"/>
  <c r="H980" i="34"/>
  <c r="J982" i="34"/>
  <c r="F983" i="34"/>
  <c r="G981" i="34"/>
  <c r="H418" i="34"/>
  <c r="K418" i="34"/>
  <c r="I418" i="34"/>
  <c r="I1666" i="34"/>
  <c r="H1666" i="34"/>
  <c r="K1666" i="34"/>
  <c r="G419" i="34"/>
  <c r="J420" i="34"/>
  <c r="F421" i="34"/>
  <c r="I341" i="34"/>
  <c r="K341" i="34"/>
  <c r="H341" i="34"/>
  <c r="J1235" i="34"/>
  <c r="F1236" i="34"/>
  <c r="G1234" i="34"/>
  <c r="J1668" i="34"/>
  <c r="G1667" i="34"/>
  <c r="F1669" i="34"/>
  <c r="G593" i="34"/>
  <c r="F595" i="34"/>
  <c r="J594" i="34"/>
  <c r="K1233" i="34"/>
  <c r="I1233" i="34"/>
  <c r="H1233" i="34"/>
  <c r="J343" i="34"/>
  <c r="G342" i="34"/>
  <c r="F344" i="34"/>
  <c r="I592" i="34"/>
  <c r="K592" i="34"/>
  <c r="H592" i="34"/>
  <c r="K1507" i="34"/>
  <c r="I1507" i="34"/>
  <c r="H1507" i="34"/>
  <c r="J1509" i="34"/>
  <c r="F1510" i="34"/>
  <c r="G1508" i="34"/>
  <c r="F1827" i="34" l="1"/>
  <c r="J1826" i="34"/>
  <c r="G1825" i="34"/>
  <c r="J240" i="34"/>
  <c r="G239" i="34"/>
  <c r="F241" i="34"/>
  <c r="H1824" i="34"/>
  <c r="I1824" i="34"/>
  <c r="K1824" i="34"/>
  <c r="I238" i="34"/>
  <c r="H238" i="34"/>
  <c r="K238" i="34"/>
  <c r="F3115" i="34"/>
  <c r="J3114" i="34"/>
  <c r="G3113" i="34"/>
  <c r="H3112" i="34"/>
  <c r="K3112" i="34"/>
  <c r="I3112" i="34"/>
  <c r="K1960" i="34"/>
  <c r="H1960" i="34"/>
  <c r="I1960" i="34"/>
  <c r="F1963" i="34"/>
  <c r="J1962" i="34"/>
  <c r="G1961" i="34"/>
  <c r="F115" i="34"/>
  <c r="G113" i="34"/>
  <c r="J114" i="34"/>
  <c r="H112" i="34"/>
  <c r="I112" i="34"/>
  <c r="K112" i="34"/>
  <c r="G2792" i="34"/>
  <c r="J2793" i="34"/>
  <c r="F2794" i="34"/>
  <c r="H2791" i="34"/>
  <c r="K2791" i="34"/>
  <c r="I2791" i="34"/>
  <c r="I981" i="34"/>
  <c r="H981" i="34"/>
  <c r="K981" i="34"/>
  <c r="F984" i="34"/>
  <c r="J983" i="34"/>
  <c r="G982" i="34"/>
  <c r="F422" i="34"/>
  <c r="G420" i="34"/>
  <c r="J421" i="34"/>
  <c r="J344" i="34"/>
  <c r="F345" i="34"/>
  <c r="G343" i="34"/>
  <c r="I1234" i="34"/>
  <c r="H1234" i="34"/>
  <c r="K1234" i="34"/>
  <c r="G594" i="34"/>
  <c r="J595" i="34"/>
  <c r="F596" i="34"/>
  <c r="K1667" i="34"/>
  <c r="I1667" i="34"/>
  <c r="H1667" i="34"/>
  <c r="F1237" i="34"/>
  <c r="J1236" i="34"/>
  <c r="G1235" i="34"/>
  <c r="K593" i="34"/>
  <c r="I593" i="34"/>
  <c r="H593" i="34"/>
  <c r="K419" i="34"/>
  <c r="H419" i="34"/>
  <c r="I419" i="34"/>
  <c r="F1670" i="34"/>
  <c r="J1669" i="34"/>
  <c r="G1668" i="34"/>
  <c r="K342" i="34"/>
  <c r="H342" i="34"/>
  <c r="I342" i="34"/>
  <c r="K1508" i="34"/>
  <c r="I1508" i="34"/>
  <c r="H1508" i="34"/>
  <c r="G1509" i="34"/>
  <c r="F1511" i="34"/>
  <c r="J1510" i="34"/>
  <c r="I1825" i="34" l="1"/>
  <c r="H1825" i="34"/>
  <c r="K1825" i="34"/>
  <c r="I239" i="34"/>
  <c r="K239" i="34"/>
  <c r="H239" i="34"/>
  <c r="J241" i="34"/>
  <c r="G240" i="34"/>
  <c r="F242" i="34"/>
  <c r="G1826" i="34"/>
  <c r="F1828" i="34"/>
  <c r="J1827" i="34"/>
  <c r="I3113" i="34"/>
  <c r="H3113" i="34"/>
  <c r="K3113" i="34"/>
  <c r="G3114" i="34"/>
  <c r="J3115" i="34"/>
  <c r="F3116" i="34"/>
  <c r="G114" i="34"/>
  <c r="J115" i="34"/>
  <c r="F116" i="34"/>
  <c r="H1961" i="34"/>
  <c r="K1961" i="34"/>
  <c r="I1961" i="34"/>
  <c r="F1964" i="34"/>
  <c r="J1963" i="34"/>
  <c r="G1962" i="34"/>
  <c r="H113" i="34"/>
  <c r="I113" i="34"/>
  <c r="K113" i="34"/>
  <c r="F2795" i="34"/>
  <c r="J2794" i="34"/>
  <c r="G2793" i="34"/>
  <c r="H2792" i="34"/>
  <c r="K2792" i="34"/>
  <c r="I2792" i="34"/>
  <c r="K982" i="34"/>
  <c r="H982" i="34"/>
  <c r="I982" i="34"/>
  <c r="G983" i="34"/>
  <c r="J984" i="34"/>
  <c r="F985" i="34"/>
  <c r="F597" i="34"/>
  <c r="G595" i="34"/>
  <c r="J596" i="34"/>
  <c r="H594" i="34"/>
  <c r="K594" i="34"/>
  <c r="I594" i="34"/>
  <c r="K343" i="34"/>
  <c r="H343" i="34"/>
  <c r="I343" i="34"/>
  <c r="K1668" i="34"/>
  <c r="H1668" i="34"/>
  <c r="I1668" i="34"/>
  <c r="H1235" i="34"/>
  <c r="K1235" i="34"/>
  <c r="I1235" i="34"/>
  <c r="F1238" i="34"/>
  <c r="G1236" i="34"/>
  <c r="J1237" i="34"/>
  <c r="F1671" i="34"/>
  <c r="J1670" i="34"/>
  <c r="G1669" i="34"/>
  <c r="G344" i="34"/>
  <c r="J345" i="34"/>
  <c r="F346" i="34"/>
  <c r="H420" i="34"/>
  <c r="K420" i="34"/>
  <c r="I420" i="34"/>
  <c r="F423" i="34"/>
  <c r="G421" i="34"/>
  <c r="J422" i="34"/>
  <c r="I1509" i="34"/>
  <c r="H1509" i="34"/>
  <c r="K1509" i="34"/>
  <c r="F1512" i="34"/>
  <c r="G1510" i="34"/>
  <c r="J1511" i="34"/>
  <c r="K1826" i="34" l="1"/>
  <c r="H1826" i="34"/>
  <c r="I1826" i="34"/>
  <c r="I240" i="34"/>
  <c r="H240" i="34"/>
  <c r="K240" i="34"/>
  <c r="J242" i="34"/>
  <c r="F243" i="34"/>
  <c r="G241" i="34"/>
  <c r="J1828" i="34"/>
  <c r="F1829" i="34"/>
  <c r="G1827" i="34"/>
  <c r="G3115" i="34"/>
  <c r="J3116" i="34"/>
  <c r="F3117" i="34"/>
  <c r="K3114" i="34"/>
  <c r="I3114" i="34"/>
  <c r="H3114" i="34"/>
  <c r="G1963" i="34"/>
  <c r="J1964" i="34"/>
  <c r="F1965" i="34"/>
  <c r="H1962" i="34"/>
  <c r="K1962" i="34"/>
  <c r="I1962" i="34"/>
  <c r="J116" i="34"/>
  <c r="F117" i="34"/>
  <c r="G115" i="34"/>
  <c r="I114" i="34"/>
  <c r="K114" i="34"/>
  <c r="H114" i="34"/>
  <c r="I2793" i="34"/>
  <c r="K2793" i="34"/>
  <c r="H2793" i="34"/>
  <c r="G2794" i="34"/>
  <c r="J2795" i="34"/>
  <c r="F2796" i="34"/>
  <c r="J985" i="34"/>
  <c r="F986" i="34"/>
  <c r="G984" i="34"/>
  <c r="I983" i="34"/>
  <c r="H983" i="34"/>
  <c r="K983" i="34"/>
  <c r="K421" i="34"/>
  <c r="H421" i="34"/>
  <c r="I421" i="34"/>
  <c r="G345" i="34"/>
  <c r="J346" i="34"/>
  <c r="F347" i="34"/>
  <c r="I344" i="34"/>
  <c r="K344" i="34"/>
  <c r="H344" i="34"/>
  <c r="J1671" i="34"/>
  <c r="G1670" i="34"/>
  <c r="F1672" i="34"/>
  <c r="H1236" i="34"/>
  <c r="K1236" i="34"/>
  <c r="I1236" i="34"/>
  <c r="J423" i="34"/>
  <c r="G422" i="34"/>
  <c r="F424" i="34"/>
  <c r="H1669" i="34"/>
  <c r="I1669" i="34"/>
  <c r="K1669" i="34"/>
  <c r="J1238" i="34"/>
  <c r="G1237" i="34"/>
  <c r="F1239" i="34"/>
  <c r="K595" i="34"/>
  <c r="H595" i="34"/>
  <c r="I595" i="34"/>
  <c r="G596" i="34"/>
  <c r="F598" i="34"/>
  <c r="J597" i="34"/>
  <c r="K1510" i="34"/>
  <c r="I1510" i="34"/>
  <c r="H1510" i="34"/>
  <c r="J1512" i="34"/>
  <c r="G1511" i="34"/>
  <c r="F1513" i="34"/>
  <c r="F1830" i="34" l="1"/>
  <c r="J1829" i="34"/>
  <c r="G1828" i="34"/>
  <c r="H241" i="34"/>
  <c r="I241" i="34"/>
  <c r="K241" i="34"/>
  <c r="I1827" i="34"/>
  <c r="H1827" i="34"/>
  <c r="K1827" i="34"/>
  <c r="G242" i="34"/>
  <c r="F244" i="34"/>
  <c r="J243" i="34"/>
  <c r="F3118" i="34"/>
  <c r="G3116" i="34"/>
  <c r="J3117" i="34"/>
  <c r="I3115" i="34"/>
  <c r="H3115" i="34"/>
  <c r="K3115" i="34"/>
  <c r="G116" i="34"/>
  <c r="F118" i="34"/>
  <c r="J117" i="34"/>
  <c r="F1966" i="34"/>
  <c r="G1964" i="34"/>
  <c r="J1965" i="34"/>
  <c r="I1963" i="34"/>
  <c r="K1963" i="34"/>
  <c r="H1963" i="34"/>
  <c r="K115" i="34"/>
  <c r="I115" i="34"/>
  <c r="H115" i="34"/>
  <c r="F2797" i="34"/>
  <c r="G2795" i="34"/>
  <c r="J2796" i="34"/>
  <c r="K2794" i="34"/>
  <c r="I2794" i="34"/>
  <c r="H2794" i="34"/>
  <c r="I984" i="34"/>
  <c r="H984" i="34"/>
  <c r="K984" i="34"/>
  <c r="G985" i="34"/>
  <c r="F987" i="34"/>
  <c r="J986" i="34"/>
  <c r="J1672" i="34"/>
  <c r="F1673" i="34"/>
  <c r="G1671" i="34"/>
  <c r="F599" i="34"/>
  <c r="G597" i="34"/>
  <c r="J598" i="34"/>
  <c r="H596" i="34"/>
  <c r="I596" i="34"/>
  <c r="K596" i="34"/>
  <c r="F348" i="34"/>
  <c r="G346" i="34"/>
  <c r="J347" i="34"/>
  <c r="F425" i="34"/>
  <c r="J424" i="34"/>
  <c r="G423" i="34"/>
  <c r="H422" i="34"/>
  <c r="I422" i="34"/>
  <c r="K422" i="34"/>
  <c r="F1240" i="34"/>
  <c r="J1239" i="34"/>
  <c r="G1238" i="34"/>
  <c r="H1670" i="34"/>
  <c r="I1670" i="34"/>
  <c r="K1670" i="34"/>
  <c r="H345" i="34"/>
  <c r="I345" i="34"/>
  <c r="K345" i="34"/>
  <c r="H1237" i="34"/>
  <c r="K1237" i="34"/>
  <c r="I1237" i="34"/>
  <c r="G1512" i="34"/>
  <c r="J1513" i="34"/>
  <c r="F1514" i="34"/>
  <c r="I1511" i="34"/>
  <c r="K1511" i="34"/>
  <c r="H1511" i="34"/>
  <c r="I242" i="34" l="1"/>
  <c r="K242" i="34"/>
  <c r="H242" i="34"/>
  <c r="H1828" i="34"/>
  <c r="I1828" i="34"/>
  <c r="K1828" i="34"/>
  <c r="J244" i="34"/>
  <c r="F245" i="34"/>
  <c r="G243" i="34"/>
  <c r="F1831" i="34"/>
  <c r="J1830" i="34"/>
  <c r="G1829" i="34"/>
  <c r="I3116" i="34"/>
  <c r="H3116" i="34"/>
  <c r="K3116" i="34"/>
  <c r="G3117" i="34"/>
  <c r="F3119" i="34"/>
  <c r="J3118" i="34"/>
  <c r="I1964" i="34"/>
  <c r="K1964" i="34"/>
  <c r="H1964" i="34"/>
  <c r="F1967" i="34"/>
  <c r="J1966" i="34"/>
  <c r="G1965" i="34"/>
  <c r="J118" i="34"/>
  <c r="F119" i="34"/>
  <c r="G117" i="34"/>
  <c r="I116" i="34"/>
  <c r="K116" i="34"/>
  <c r="H116" i="34"/>
  <c r="K2795" i="34"/>
  <c r="H2795" i="34"/>
  <c r="I2795" i="34"/>
  <c r="F2798" i="34"/>
  <c r="J2797" i="34"/>
  <c r="G2796" i="34"/>
  <c r="H985" i="34"/>
  <c r="I985" i="34"/>
  <c r="K985" i="34"/>
  <c r="F988" i="34"/>
  <c r="J987" i="34"/>
  <c r="G986" i="34"/>
  <c r="H346" i="34"/>
  <c r="I346" i="34"/>
  <c r="K346" i="34"/>
  <c r="K423" i="34"/>
  <c r="I423" i="34"/>
  <c r="H423" i="34"/>
  <c r="G598" i="34"/>
  <c r="F600" i="34"/>
  <c r="J599" i="34"/>
  <c r="I597" i="34"/>
  <c r="K597" i="34"/>
  <c r="H597" i="34"/>
  <c r="F1241" i="34"/>
  <c r="J1240" i="34"/>
  <c r="G1239" i="34"/>
  <c r="K1671" i="34"/>
  <c r="I1671" i="34"/>
  <c r="H1671" i="34"/>
  <c r="F1674" i="34"/>
  <c r="G1672" i="34"/>
  <c r="J1673" i="34"/>
  <c r="G347" i="34"/>
  <c r="F349" i="34"/>
  <c r="J348" i="34"/>
  <c r="J425" i="34"/>
  <c r="G424" i="34"/>
  <c r="F426" i="34"/>
  <c r="K1238" i="34"/>
  <c r="H1238" i="34"/>
  <c r="I1238" i="34"/>
  <c r="G1513" i="34"/>
  <c r="F1515" i="34"/>
  <c r="J1514" i="34"/>
  <c r="I1512" i="34"/>
  <c r="K1512" i="34"/>
  <c r="H1512" i="34"/>
  <c r="I1829" i="34" l="1"/>
  <c r="K1829" i="34"/>
  <c r="H1829" i="34"/>
  <c r="K243" i="34"/>
  <c r="I243" i="34"/>
  <c r="H243" i="34"/>
  <c r="J1831" i="34"/>
  <c r="G1830" i="34"/>
  <c r="F1832" i="34"/>
  <c r="J245" i="34"/>
  <c r="G244" i="34"/>
  <c r="F246" i="34"/>
  <c r="G3118" i="34"/>
  <c r="J3119" i="34"/>
  <c r="F3120" i="34"/>
  <c r="I3117" i="34"/>
  <c r="K3117" i="34"/>
  <c r="H3117" i="34"/>
  <c r="I117" i="34"/>
  <c r="K117" i="34"/>
  <c r="H117" i="34"/>
  <c r="J1967" i="34"/>
  <c r="F1968" i="34"/>
  <c r="G1966" i="34"/>
  <c r="F120" i="34"/>
  <c r="J119" i="34"/>
  <c r="G118" i="34"/>
  <c r="H1965" i="34"/>
  <c r="K1965" i="34"/>
  <c r="I1965" i="34"/>
  <c r="K2796" i="34"/>
  <c r="I2796" i="34"/>
  <c r="H2796" i="34"/>
  <c r="F2799" i="34"/>
  <c r="J2798" i="34"/>
  <c r="G2797" i="34"/>
  <c r="F989" i="34"/>
  <c r="J988" i="34"/>
  <c r="G987" i="34"/>
  <c r="K986" i="34"/>
  <c r="I986" i="34"/>
  <c r="H986" i="34"/>
  <c r="J1674" i="34"/>
  <c r="G1673" i="34"/>
  <c r="F1675" i="34"/>
  <c r="G1240" i="34"/>
  <c r="J1241" i="34"/>
  <c r="F1242" i="34"/>
  <c r="K424" i="34"/>
  <c r="I424" i="34"/>
  <c r="H424" i="34"/>
  <c r="I1239" i="34"/>
  <c r="K1239" i="34"/>
  <c r="H1239" i="34"/>
  <c r="F350" i="34"/>
  <c r="J349" i="34"/>
  <c r="G348" i="34"/>
  <c r="J426" i="34"/>
  <c r="G425" i="34"/>
  <c r="F427" i="34"/>
  <c r="K347" i="34"/>
  <c r="H347" i="34"/>
  <c r="I347" i="34"/>
  <c r="F601" i="34"/>
  <c r="G599" i="34"/>
  <c r="J600" i="34"/>
  <c r="I598" i="34"/>
  <c r="K598" i="34"/>
  <c r="H598" i="34"/>
  <c r="I1672" i="34"/>
  <c r="H1672" i="34"/>
  <c r="K1672" i="34"/>
  <c r="G1514" i="34"/>
  <c r="J1515" i="34"/>
  <c r="F1516" i="34"/>
  <c r="I1513" i="34"/>
  <c r="H1513" i="34"/>
  <c r="K1513" i="34"/>
  <c r="J246" i="34" l="1"/>
  <c r="F247" i="34"/>
  <c r="G245" i="34"/>
  <c r="K1830" i="34"/>
  <c r="H1830" i="34"/>
  <c r="I1830" i="34"/>
  <c r="I244" i="34"/>
  <c r="H244" i="34"/>
  <c r="K244" i="34"/>
  <c r="F1833" i="34"/>
  <c r="G1831" i="34"/>
  <c r="J1832" i="34"/>
  <c r="F3121" i="34"/>
  <c r="G3119" i="34"/>
  <c r="J3120" i="34"/>
  <c r="K3118" i="34"/>
  <c r="I3118" i="34"/>
  <c r="H3118" i="34"/>
  <c r="K1966" i="34"/>
  <c r="H1966" i="34"/>
  <c r="I1966" i="34"/>
  <c r="J1968" i="34"/>
  <c r="F1969" i="34"/>
  <c r="G1967" i="34"/>
  <c r="J120" i="34"/>
  <c r="G119" i="34"/>
  <c r="F121" i="34"/>
  <c r="K118" i="34"/>
  <c r="H118" i="34"/>
  <c r="I118" i="34"/>
  <c r="K2797" i="34"/>
  <c r="I2797" i="34"/>
  <c r="H2797" i="34"/>
  <c r="J2799" i="34"/>
  <c r="G2798" i="34"/>
  <c r="F2800" i="34"/>
  <c r="I987" i="34"/>
  <c r="K987" i="34"/>
  <c r="H987" i="34"/>
  <c r="G988" i="34"/>
  <c r="F990" i="34"/>
  <c r="J989" i="34"/>
  <c r="K348" i="34"/>
  <c r="H348" i="34"/>
  <c r="I348" i="34"/>
  <c r="H599" i="34"/>
  <c r="I599" i="34"/>
  <c r="K599" i="34"/>
  <c r="F1243" i="34"/>
  <c r="G1241" i="34"/>
  <c r="J1242" i="34"/>
  <c r="I1240" i="34"/>
  <c r="K1240" i="34"/>
  <c r="H1240" i="34"/>
  <c r="G1674" i="34"/>
  <c r="J1675" i="34"/>
  <c r="F1676" i="34"/>
  <c r="F602" i="34"/>
  <c r="G600" i="34"/>
  <c r="J601" i="34"/>
  <c r="G349" i="34"/>
  <c r="F351" i="34"/>
  <c r="J350" i="34"/>
  <c r="F428" i="34"/>
  <c r="J427" i="34"/>
  <c r="G426" i="34"/>
  <c r="K1673" i="34"/>
  <c r="I1673" i="34"/>
  <c r="H1673" i="34"/>
  <c r="H425" i="34"/>
  <c r="K425" i="34"/>
  <c r="I425" i="34"/>
  <c r="J1516" i="34"/>
  <c r="G1515" i="34"/>
  <c r="F1517" i="34"/>
  <c r="K1514" i="34"/>
  <c r="H1514" i="34"/>
  <c r="I1514" i="34"/>
  <c r="G1832" i="34" l="1"/>
  <c r="F1834" i="34"/>
  <c r="J1833" i="34"/>
  <c r="H245" i="34"/>
  <c r="I245" i="34"/>
  <c r="K245" i="34"/>
  <c r="K1831" i="34"/>
  <c r="H1831" i="34"/>
  <c r="I1831" i="34"/>
  <c r="F248" i="34"/>
  <c r="J247" i="34"/>
  <c r="G246" i="34"/>
  <c r="K3119" i="34"/>
  <c r="I3119" i="34"/>
  <c r="H3119" i="34"/>
  <c r="F3122" i="34"/>
  <c r="G3120" i="34"/>
  <c r="J3121" i="34"/>
  <c r="H1967" i="34"/>
  <c r="I1967" i="34"/>
  <c r="K1967" i="34"/>
  <c r="H119" i="34"/>
  <c r="K119" i="34"/>
  <c r="I119" i="34"/>
  <c r="F122" i="34"/>
  <c r="J121" i="34"/>
  <c r="G120" i="34"/>
  <c r="F1970" i="34"/>
  <c r="G1968" i="34"/>
  <c r="J1969" i="34"/>
  <c r="J2800" i="34"/>
  <c r="F2801" i="34"/>
  <c r="G2799" i="34"/>
  <c r="I2798" i="34"/>
  <c r="H2798" i="34"/>
  <c r="K2798" i="34"/>
  <c r="H988" i="34"/>
  <c r="I988" i="34"/>
  <c r="K988" i="34"/>
  <c r="G989" i="34"/>
  <c r="J990" i="34"/>
  <c r="F991" i="34"/>
  <c r="H600" i="34"/>
  <c r="I600" i="34"/>
  <c r="K600" i="34"/>
  <c r="F352" i="34"/>
  <c r="G350" i="34"/>
  <c r="J351" i="34"/>
  <c r="J428" i="34"/>
  <c r="G427" i="34"/>
  <c r="F429" i="34"/>
  <c r="K1241" i="34"/>
  <c r="I1241" i="34"/>
  <c r="H1241" i="34"/>
  <c r="H349" i="34"/>
  <c r="I349" i="34"/>
  <c r="K349" i="34"/>
  <c r="J1676" i="34"/>
  <c r="F1677" i="34"/>
  <c r="G1675" i="34"/>
  <c r="F1244" i="34"/>
  <c r="J1243" i="34"/>
  <c r="G1242" i="34"/>
  <c r="J602" i="34"/>
  <c r="G601" i="34"/>
  <c r="F603" i="34"/>
  <c r="H1674" i="34"/>
  <c r="I1674" i="34"/>
  <c r="K1674" i="34"/>
  <c r="K426" i="34"/>
  <c r="H426" i="34"/>
  <c r="I426" i="34"/>
  <c r="H1515" i="34"/>
  <c r="K1515" i="34"/>
  <c r="I1515" i="34"/>
  <c r="J1517" i="34"/>
  <c r="G1516" i="34"/>
  <c r="F1518" i="34"/>
  <c r="H246" i="34" l="1"/>
  <c r="K246" i="34"/>
  <c r="I246" i="34"/>
  <c r="F1835" i="34"/>
  <c r="G1833" i="34"/>
  <c r="J1834" i="34"/>
  <c r="J248" i="34"/>
  <c r="G248" i="34"/>
  <c r="G247" i="34"/>
  <c r="K1832" i="34"/>
  <c r="H1832" i="34"/>
  <c r="I1832" i="34"/>
  <c r="I3120" i="34"/>
  <c r="H3120" i="34"/>
  <c r="K3120" i="34"/>
  <c r="F3123" i="34"/>
  <c r="J3122" i="34"/>
  <c r="G3121" i="34"/>
  <c r="J122" i="34"/>
  <c r="G121" i="34"/>
  <c r="F123" i="34"/>
  <c r="F1971" i="34"/>
  <c r="F1972" i="34" s="1"/>
  <c r="J1970" i="34"/>
  <c r="G1969" i="34"/>
  <c r="K1968" i="34"/>
  <c r="I1968" i="34"/>
  <c r="H1968" i="34"/>
  <c r="I120" i="34"/>
  <c r="K120" i="34"/>
  <c r="H120" i="34"/>
  <c r="K2799" i="34"/>
  <c r="I2799" i="34"/>
  <c r="H2799" i="34"/>
  <c r="G2800" i="34"/>
  <c r="F2802" i="34"/>
  <c r="J2801" i="34"/>
  <c r="J991" i="34"/>
  <c r="F992" i="34"/>
  <c r="F993" i="34" s="1"/>
  <c r="G990" i="34"/>
  <c r="I989" i="34"/>
  <c r="K989" i="34"/>
  <c r="H989" i="34"/>
  <c r="F604" i="34"/>
  <c r="G602" i="34"/>
  <c r="J603" i="34"/>
  <c r="H1242" i="34"/>
  <c r="I1242" i="34"/>
  <c r="K1242" i="34"/>
  <c r="F1245" i="34"/>
  <c r="G1243" i="34"/>
  <c r="J1244" i="34"/>
  <c r="F353" i="34"/>
  <c r="J352" i="34"/>
  <c r="G351" i="34"/>
  <c r="I427" i="34"/>
  <c r="H427" i="34"/>
  <c r="K427" i="34"/>
  <c r="I1675" i="34"/>
  <c r="K1675" i="34"/>
  <c r="H1675" i="34"/>
  <c r="I350" i="34"/>
  <c r="K350" i="34"/>
  <c r="H350" i="34"/>
  <c r="K601" i="34"/>
  <c r="H601" i="34"/>
  <c r="I601" i="34"/>
  <c r="J1677" i="34"/>
  <c r="F1678" i="34"/>
  <c r="G1676" i="34"/>
  <c r="J429" i="34"/>
  <c r="G428" i="34"/>
  <c r="F430" i="34"/>
  <c r="G1517" i="34"/>
  <c r="F1519" i="34"/>
  <c r="J1518" i="34"/>
  <c r="K1516" i="34"/>
  <c r="H1516" i="34"/>
  <c r="I1516" i="34"/>
  <c r="J1972" i="34" l="1"/>
  <c r="F1973" i="34"/>
  <c r="I247" i="34"/>
  <c r="K247" i="34"/>
  <c r="H247" i="34"/>
  <c r="K248" i="34"/>
  <c r="H248" i="34"/>
  <c r="I248" i="34"/>
  <c r="I1833" i="34"/>
  <c r="K1833" i="34"/>
  <c r="H1833" i="34"/>
  <c r="G1834" i="34"/>
  <c r="J1835" i="34"/>
  <c r="F1836" i="34"/>
  <c r="H3121" i="34"/>
  <c r="I3121" i="34"/>
  <c r="K3121" i="34"/>
  <c r="J3123" i="34"/>
  <c r="G3122" i="34"/>
  <c r="F3124" i="34"/>
  <c r="J1971" i="34"/>
  <c r="G1970" i="34"/>
  <c r="G1971" i="34"/>
  <c r="I121" i="34"/>
  <c r="K121" i="34"/>
  <c r="H121" i="34"/>
  <c r="K1969" i="34"/>
  <c r="I1969" i="34"/>
  <c r="H1969" i="34"/>
  <c r="J123" i="34"/>
  <c r="G122" i="34"/>
  <c r="F124" i="34"/>
  <c r="I2800" i="34"/>
  <c r="H2800" i="34"/>
  <c r="K2800" i="34"/>
  <c r="J2802" i="34"/>
  <c r="G2801" i="34"/>
  <c r="F2803" i="34"/>
  <c r="F994" i="34"/>
  <c r="J993" i="34"/>
  <c r="H990" i="34"/>
  <c r="I990" i="34"/>
  <c r="K990" i="34"/>
  <c r="J992" i="34"/>
  <c r="G991" i="34"/>
  <c r="G992" i="34"/>
  <c r="I1243" i="34"/>
  <c r="K1243" i="34"/>
  <c r="H1243" i="34"/>
  <c r="G603" i="34"/>
  <c r="J604" i="34"/>
  <c r="F605" i="34"/>
  <c r="J430" i="34"/>
  <c r="G429" i="34"/>
  <c r="F431" i="34"/>
  <c r="H428" i="34"/>
  <c r="I428" i="34"/>
  <c r="K428" i="34"/>
  <c r="G1677" i="34"/>
  <c r="F1679" i="34"/>
  <c r="J1678" i="34"/>
  <c r="H602" i="34"/>
  <c r="K602" i="34"/>
  <c r="I602" i="34"/>
  <c r="I351" i="34"/>
  <c r="K351" i="34"/>
  <c r="H351" i="34"/>
  <c r="J353" i="34"/>
  <c r="G352" i="34"/>
  <c r="F354" i="34"/>
  <c r="F1246" i="34"/>
  <c r="G1244" i="34"/>
  <c r="J1245" i="34"/>
  <c r="K1676" i="34"/>
  <c r="H1676" i="34"/>
  <c r="I1676" i="34"/>
  <c r="G1518" i="34"/>
  <c r="F1520" i="34"/>
  <c r="J1519" i="34"/>
  <c r="K1517" i="34"/>
  <c r="H1517" i="34"/>
  <c r="I1517" i="34"/>
  <c r="F1837" i="34" l="1"/>
  <c r="G1835" i="34"/>
  <c r="J1836" i="34"/>
  <c r="J1973" i="34"/>
  <c r="G1972" i="34"/>
  <c r="F1974" i="34"/>
  <c r="K1834" i="34"/>
  <c r="I1834" i="34"/>
  <c r="H1834" i="34"/>
  <c r="G3123" i="34"/>
  <c r="J3124" i="34"/>
  <c r="F3125" i="34"/>
  <c r="K3122" i="34"/>
  <c r="H3122" i="34"/>
  <c r="I3122" i="34"/>
  <c r="I122" i="34"/>
  <c r="K122" i="34"/>
  <c r="H122" i="34"/>
  <c r="I1971" i="34"/>
  <c r="K1971" i="34"/>
  <c r="H1971" i="34"/>
  <c r="J124" i="34"/>
  <c r="G123" i="34"/>
  <c r="F125" i="34"/>
  <c r="I1970" i="34"/>
  <c r="H1970" i="34"/>
  <c r="K1970" i="34"/>
  <c r="H2801" i="34"/>
  <c r="K2801" i="34"/>
  <c r="I2801" i="34"/>
  <c r="F2804" i="34"/>
  <c r="J2803" i="34"/>
  <c r="G2802" i="34"/>
  <c r="G993" i="34"/>
  <c r="F995" i="34"/>
  <c r="J994" i="34"/>
  <c r="I992" i="34"/>
  <c r="H992" i="34"/>
  <c r="K992" i="34"/>
  <c r="I991" i="34"/>
  <c r="K991" i="34"/>
  <c r="H991" i="34"/>
  <c r="G1678" i="34"/>
  <c r="J1679" i="34"/>
  <c r="F1680" i="34"/>
  <c r="I429" i="34"/>
  <c r="K429" i="34"/>
  <c r="H429" i="34"/>
  <c r="G1245" i="34"/>
  <c r="J1246" i="34"/>
  <c r="F1247" i="34"/>
  <c r="K603" i="34"/>
  <c r="I603" i="34"/>
  <c r="H603" i="34"/>
  <c r="I1677" i="34"/>
  <c r="K1677" i="34"/>
  <c r="H1677" i="34"/>
  <c r="F432" i="34"/>
  <c r="G430" i="34"/>
  <c r="J431" i="34"/>
  <c r="G353" i="34"/>
  <c r="J354" i="34"/>
  <c r="F355" i="34"/>
  <c r="H1244" i="34"/>
  <c r="K1244" i="34"/>
  <c r="I1244" i="34"/>
  <c r="G604" i="34"/>
  <c r="F606" i="34"/>
  <c r="J605" i="34"/>
  <c r="H352" i="34"/>
  <c r="I352" i="34"/>
  <c r="K352" i="34"/>
  <c r="J1520" i="34"/>
  <c r="G1519" i="34"/>
  <c r="F1521" i="34"/>
  <c r="H1518" i="34"/>
  <c r="I1518" i="34"/>
  <c r="K1518" i="34"/>
  <c r="I1972" i="34" l="1"/>
  <c r="K1972" i="34"/>
  <c r="H1972" i="34"/>
  <c r="K1835" i="34"/>
  <c r="I1835" i="34"/>
  <c r="H1835" i="34"/>
  <c r="F1975" i="34"/>
  <c r="G1973" i="34"/>
  <c r="J1974" i="34"/>
  <c r="J1837" i="34"/>
  <c r="G1836" i="34"/>
  <c r="F1838" i="34"/>
  <c r="G3124" i="34"/>
  <c r="F3126" i="34"/>
  <c r="J3125" i="34"/>
  <c r="I3123" i="34"/>
  <c r="K3123" i="34"/>
  <c r="H3123" i="34"/>
  <c r="H123" i="34"/>
  <c r="I123" i="34"/>
  <c r="K123" i="34"/>
  <c r="G124" i="34"/>
  <c r="J125" i="34"/>
  <c r="F126" i="34"/>
  <c r="H2802" i="34"/>
  <c r="I2802" i="34"/>
  <c r="K2802" i="34"/>
  <c r="J2804" i="34"/>
  <c r="F2805" i="34"/>
  <c r="G2803" i="34"/>
  <c r="J995" i="34"/>
  <c r="F996" i="34"/>
  <c r="G994" i="34"/>
  <c r="I993" i="34"/>
  <c r="H993" i="34"/>
  <c r="K993" i="34"/>
  <c r="H1245" i="34"/>
  <c r="K1245" i="34"/>
  <c r="I1245" i="34"/>
  <c r="F1248" i="34"/>
  <c r="J1247" i="34"/>
  <c r="G1246" i="34"/>
  <c r="G354" i="34"/>
  <c r="J355" i="34"/>
  <c r="F356" i="34"/>
  <c r="I430" i="34"/>
  <c r="H430" i="34"/>
  <c r="K430" i="34"/>
  <c r="F1681" i="34"/>
  <c r="J1680" i="34"/>
  <c r="G1679" i="34"/>
  <c r="I353" i="34"/>
  <c r="H353" i="34"/>
  <c r="K353" i="34"/>
  <c r="G431" i="34"/>
  <c r="J432" i="34"/>
  <c r="F433" i="34"/>
  <c r="G605" i="34"/>
  <c r="J606" i="34"/>
  <c r="F607" i="34"/>
  <c r="K604" i="34"/>
  <c r="I604" i="34"/>
  <c r="H604" i="34"/>
  <c r="K1678" i="34"/>
  <c r="H1678" i="34"/>
  <c r="I1678" i="34"/>
  <c r="K1519" i="34"/>
  <c r="I1519" i="34"/>
  <c r="H1519" i="34"/>
  <c r="F1522" i="34"/>
  <c r="G1520" i="34"/>
  <c r="J1521" i="34"/>
  <c r="K1836" i="34" l="1"/>
  <c r="H1836" i="34"/>
  <c r="I1836" i="34"/>
  <c r="J1975" i="34"/>
  <c r="G1974" i="34"/>
  <c r="F1976" i="34"/>
  <c r="G1837" i="34"/>
  <c r="J1838" i="34"/>
  <c r="F1839" i="34"/>
  <c r="K1973" i="34"/>
  <c r="I1973" i="34"/>
  <c r="H1973" i="34"/>
  <c r="J3126" i="34"/>
  <c r="G3125" i="34"/>
  <c r="F3127" i="34"/>
  <c r="I3124" i="34"/>
  <c r="H3124" i="34"/>
  <c r="K3124" i="34"/>
  <c r="G125" i="34"/>
  <c r="F127" i="34"/>
  <c r="J126" i="34"/>
  <c r="K124" i="34"/>
  <c r="I124" i="34"/>
  <c r="H124" i="34"/>
  <c r="J2805" i="34"/>
  <c r="G2804" i="34"/>
  <c r="F2806" i="34"/>
  <c r="K2803" i="34"/>
  <c r="H2803" i="34"/>
  <c r="I2803" i="34"/>
  <c r="K994" i="34"/>
  <c r="I994" i="34"/>
  <c r="H994" i="34"/>
  <c r="J996" i="34"/>
  <c r="G995" i="34"/>
  <c r="F997" i="34"/>
  <c r="F608" i="34"/>
  <c r="G606" i="34"/>
  <c r="J607" i="34"/>
  <c r="F357" i="34"/>
  <c r="J356" i="34"/>
  <c r="G355" i="34"/>
  <c r="G1247" i="34"/>
  <c r="J1248" i="34"/>
  <c r="F1249" i="34"/>
  <c r="H1679" i="34"/>
  <c r="K1679" i="34"/>
  <c r="I1679" i="34"/>
  <c r="K605" i="34"/>
  <c r="H605" i="34"/>
  <c r="I605" i="34"/>
  <c r="I354" i="34"/>
  <c r="H354" i="34"/>
  <c r="K354" i="34"/>
  <c r="H431" i="34"/>
  <c r="I431" i="34"/>
  <c r="K431" i="34"/>
  <c r="F1682" i="34"/>
  <c r="J1681" i="34"/>
  <c r="G1680" i="34"/>
  <c r="G432" i="34"/>
  <c r="F434" i="34"/>
  <c r="J433" i="34"/>
  <c r="I1246" i="34"/>
  <c r="H1246" i="34"/>
  <c r="K1246" i="34"/>
  <c r="I1520" i="34"/>
  <c r="H1520" i="34"/>
  <c r="K1520" i="34"/>
  <c r="F1523" i="34"/>
  <c r="G1521" i="34"/>
  <c r="J1522" i="34"/>
  <c r="G1838" i="34" l="1"/>
  <c r="J1839" i="34"/>
  <c r="F1840" i="34"/>
  <c r="H1837" i="34"/>
  <c r="K1837" i="34"/>
  <c r="I1837" i="34"/>
  <c r="J1976" i="34"/>
  <c r="F1977" i="34"/>
  <c r="G1975" i="34"/>
  <c r="H1974" i="34"/>
  <c r="I1974" i="34"/>
  <c r="K1974" i="34"/>
  <c r="F3128" i="34"/>
  <c r="G3126" i="34"/>
  <c r="J3127" i="34"/>
  <c r="K3125" i="34"/>
  <c r="H3125" i="34"/>
  <c r="I3125" i="34"/>
  <c r="G126" i="34"/>
  <c r="F128" i="34"/>
  <c r="J127" i="34"/>
  <c r="H125" i="34"/>
  <c r="I125" i="34"/>
  <c r="K125" i="34"/>
  <c r="J2806" i="34"/>
  <c r="F2807" i="34"/>
  <c r="G2805" i="34"/>
  <c r="K2804" i="34"/>
  <c r="H2804" i="34"/>
  <c r="I2804" i="34"/>
  <c r="G996" i="34"/>
  <c r="F998" i="34"/>
  <c r="J997" i="34"/>
  <c r="K995" i="34"/>
  <c r="I995" i="34"/>
  <c r="H995" i="34"/>
  <c r="F435" i="34"/>
  <c r="J434" i="34"/>
  <c r="G433" i="34"/>
  <c r="I355" i="34"/>
  <c r="K355" i="34"/>
  <c r="H355" i="34"/>
  <c r="J1249" i="34"/>
  <c r="F1250" i="34"/>
  <c r="G1248" i="34"/>
  <c r="K432" i="34"/>
  <c r="I432" i="34"/>
  <c r="H432" i="34"/>
  <c r="I1680" i="34"/>
  <c r="K1680" i="34"/>
  <c r="H1680" i="34"/>
  <c r="K1247" i="34"/>
  <c r="I1247" i="34"/>
  <c r="H1247" i="34"/>
  <c r="F1683" i="34"/>
  <c r="J1682" i="34"/>
  <c r="G1681" i="34"/>
  <c r="K606" i="34"/>
  <c r="I606" i="34"/>
  <c r="H606" i="34"/>
  <c r="G356" i="34"/>
  <c r="F358" i="34"/>
  <c r="J357" i="34"/>
  <c r="G607" i="34"/>
  <c r="J608" i="34"/>
  <c r="F609" i="34"/>
  <c r="H1521" i="34"/>
  <c r="I1521" i="34"/>
  <c r="K1521" i="34"/>
  <c r="F1524" i="34"/>
  <c r="G1522" i="34"/>
  <c r="J1523" i="34"/>
  <c r="J1977" i="34" l="1"/>
  <c r="F1978" i="34"/>
  <c r="G1976" i="34"/>
  <c r="I1975" i="34"/>
  <c r="H1975" i="34"/>
  <c r="K1975" i="34"/>
  <c r="J1840" i="34"/>
  <c r="F1841" i="34"/>
  <c r="G1839" i="34"/>
  <c r="I1838" i="34"/>
  <c r="H1838" i="34"/>
  <c r="K1838" i="34"/>
  <c r="I3126" i="34"/>
  <c r="K3126" i="34"/>
  <c r="H3126" i="34"/>
  <c r="J3128" i="34"/>
  <c r="G3127" i="34"/>
  <c r="F3129" i="34"/>
  <c r="F129" i="34"/>
  <c r="G127" i="34"/>
  <c r="J128" i="34"/>
  <c r="H126" i="34"/>
  <c r="K126" i="34"/>
  <c r="I126" i="34"/>
  <c r="K2805" i="34"/>
  <c r="I2805" i="34"/>
  <c r="H2805" i="34"/>
  <c r="J2807" i="34"/>
  <c r="G2806" i="34"/>
  <c r="F2808" i="34"/>
  <c r="G997" i="34"/>
  <c r="J998" i="34"/>
  <c r="F999" i="34"/>
  <c r="K996" i="34"/>
  <c r="I996" i="34"/>
  <c r="H996" i="34"/>
  <c r="K356" i="34"/>
  <c r="H356" i="34"/>
  <c r="I356" i="34"/>
  <c r="H1248" i="34"/>
  <c r="K1248" i="34"/>
  <c r="I1248" i="34"/>
  <c r="I607" i="34"/>
  <c r="K607" i="34"/>
  <c r="H607" i="34"/>
  <c r="J1250" i="34"/>
  <c r="F1251" i="34"/>
  <c r="G1249" i="34"/>
  <c r="K1681" i="34"/>
  <c r="H1681" i="34"/>
  <c r="I1681" i="34"/>
  <c r="I433" i="34"/>
  <c r="H433" i="34"/>
  <c r="K433" i="34"/>
  <c r="J609" i="34"/>
  <c r="F610" i="34"/>
  <c r="G608" i="34"/>
  <c r="G357" i="34"/>
  <c r="J358" i="34"/>
  <c r="F359" i="34"/>
  <c r="F1684" i="34"/>
  <c r="J1683" i="34"/>
  <c r="G1682" i="34"/>
  <c r="G434" i="34"/>
  <c r="J435" i="34"/>
  <c r="F436" i="34"/>
  <c r="H1522" i="34"/>
  <c r="K1522" i="34"/>
  <c r="I1522" i="34"/>
  <c r="F1525" i="34"/>
  <c r="G1523" i="34"/>
  <c r="J1524" i="34"/>
  <c r="I1839" i="34" l="1"/>
  <c r="K1839" i="34"/>
  <c r="H1839" i="34"/>
  <c r="F1842" i="34"/>
  <c r="J1841" i="34"/>
  <c r="G1840" i="34"/>
  <c r="I1976" i="34"/>
  <c r="K1976" i="34"/>
  <c r="H1976" i="34"/>
  <c r="J1978" i="34"/>
  <c r="F1979" i="34"/>
  <c r="G1977" i="34"/>
  <c r="F3130" i="34"/>
  <c r="G3128" i="34"/>
  <c r="J3129" i="34"/>
  <c r="H3127" i="34"/>
  <c r="I3127" i="34"/>
  <c r="K3127" i="34"/>
  <c r="H127" i="34"/>
  <c r="I127" i="34"/>
  <c r="K127" i="34"/>
  <c r="J129" i="34"/>
  <c r="F130" i="34"/>
  <c r="G128" i="34"/>
  <c r="K2806" i="34"/>
  <c r="I2806" i="34"/>
  <c r="H2806" i="34"/>
  <c r="F2809" i="34"/>
  <c r="J2808" i="34"/>
  <c r="G2807" i="34"/>
  <c r="F1000" i="34"/>
  <c r="G998" i="34"/>
  <c r="J999" i="34"/>
  <c r="I997" i="34"/>
  <c r="H997" i="34"/>
  <c r="K997" i="34"/>
  <c r="K1249" i="34"/>
  <c r="H1249" i="34"/>
  <c r="I1249" i="34"/>
  <c r="G358" i="34"/>
  <c r="F360" i="34"/>
  <c r="J359" i="34"/>
  <c r="I1682" i="34"/>
  <c r="K1682" i="34"/>
  <c r="H1682" i="34"/>
  <c r="F1685" i="34"/>
  <c r="G1683" i="34"/>
  <c r="J1684" i="34"/>
  <c r="G609" i="34"/>
  <c r="J610" i="34"/>
  <c r="F611" i="34"/>
  <c r="H434" i="34"/>
  <c r="I434" i="34"/>
  <c r="K434" i="34"/>
  <c r="G1250" i="34"/>
  <c r="J1251" i="34"/>
  <c r="F1252" i="34"/>
  <c r="K608" i="34"/>
  <c r="H608" i="34"/>
  <c r="I608" i="34"/>
  <c r="H357" i="34"/>
  <c r="K357" i="34"/>
  <c r="I357" i="34"/>
  <c r="G435" i="34"/>
  <c r="J436" i="34"/>
  <c r="F437" i="34"/>
  <c r="K1523" i="34"/>
  <c r="I1523" i="34"/>
  <c r="H1523" i="34"/>
  <c r="J1525" i="34"/>
  <c r="G1524" i="34"/>
  <c r="F1526" i="34"/>
  <c r="K1977" i="34" l="1"/>
  <c r="H1977" i="34"/>
  <c r="I1977" i="34"/>
  <c r="G1978" i="34"/>
  <c r="J1979" i="34"/>
  <c r="F1980" i="34"/>
  <c r="K1840" i="34"/>
  <c r="H1840" i="34"/>
  <c r="I1840" i="34"/>
  <c r="J1842" i="34"/>
  <c r="G1841" i="34"/>
  <c r="F1843" i="34"/>
  <c r="H3128" i="34"/>
  <c r="I3128" i="34"/>
  <c r="K3128" i="34"/>
  <c r="G3129" i="34"/>
  <c r="J3130" i="34"/>
  <c r="F3131" i="34"/>
  <c r="K128" i="34"/>
  <c r="H128" i="34"/>
  <c r="I128" i="34"/>
  <c r="J130" i="34"/>
  <c r="G129" i="34"/>
  <c r="F131" i="34"/>
  <c r="J2809" i="34"/>
  <c r="F2810" i="34"/>
  <c r="G2808" i="34"/>
  <c r="H2807" i="34"/>
  <c r="I2807" i="34"/>
  <c r="K2807" i="34"/>
  <c r="I998" i="34"/>
  <c r="K998" i="34"/>
  <c r="H998" i="34"/>
  <c r="G999" i="34"/>
  <c r="J1000" i="34"/>
  <c r="F1001" i="34"/>
  <c r="K1683" i="34"/>
  <c r="H1683" i="34"/>
  <c r="I1683" i="34"/>
  <c r="F361" i="34"/>
  <c r="J360" i="34"/>
  <c r="G359" i="34"/>
  <c r="K609" i="34"/>
  <c r="I609" i="34"/>
  <c r="H609" i="34"/>
  <c r="J1685" i="34"/>
  <c r="G1684" i="34"/>
  <c r="F1686" i="34"/>
  <c r="K435" i="34"/>
  <c r="H435" i="34"/>
  <c r="I435" i="34"/>
  <c r="G1251" i="34"/>
  <c r="F1253" i="34"/>
  <c r="J1252" i="34"/>
  <c r="J437" i="34"/>
  <c r="G436" i="34"/>
  <c r="F438" i="34"/>
  <c r="K358" i="34"/>
  <c r="H358" i="34"/>
  <c r="I358" i="34"/>
  <c r="I1250" i="34"/>
  <c r="K1250" i="34"/>
  <c r="H1250" i="34"/>
  <c r="F612" i="34"/>
  <c r="J611" i="34"/>
  <c r="G610" i="34"/>
  <c r="F1527" i="34"/>
  <c r="G1525" i="34"/>
  <c r="J1526" i="34"/>
  <c r="I1524" i="34"/>
  <c r="K1524" i="34"/>
  <c r="H1524" i="34"/>
  <c r="H1841" i="34" l="1"/>
  <c r="K1841" i="34"/>
  <c r="I1841" i="34"/>
  <c r="J1980" i="34"/>
  <c r="G1979" i="34"/>
  <c r="F1981" i="34"/>
  <c r="F1844" i="34"/>
  <c r="J1843" i="34"/>
  <c r="G1842" i="34"/>
  <c r="I1978" i="34"/>
  <c r="H1978" i="34"/>
  <c r="K1978" i="34"/>
  <c r="J3131" i="34"/>
  <c r="G3130" i="34"/>
  <c r="G3131" i="34"/>
  <c r="H3129" i="34"/>
  <c r="I3129" i="34"/>
  <c r="K3129" i="34"/>
  <c r="H129" i="34"/>
  <c r="I129" i="34"/>
  <c r="K129" i="34"/>
  <c r="F132" i="34"/>
  <c r="G130" i="34"/>
  <c r="J131" i="34"/>
  <c r="F2811" i="34"/>
  <c r="G2809" i="34"/>
  <c r="J2810" i="34"/>
  <c r="K2808" i="34"/>
  <c r="H2808" i="34"/>
  <c r="I2808" i="34"/>
  <c r="K999" i="34"/>
  <c r="I999" i="34"/>
  <c r="H999" i="34"/>
  <c r="J1001" i="34"/>
  <c r="G1000" i="34"/>
  <c r="F1002" i="34"/>
  <c r="K436" i="34"/>
  <c r="H436" i="34"/>
  <c r="I436" i="34"/>
  <c r="I1684" i="34"/>
  <c r="K1684" i="34"/>
  <c r="H1684" i="34"/>
  <c r="G1685" i="34"/>
  <c r="J1686" i="34"/>
  <c r="F1687" i="34"/>
  <c r="F439" i="34"/>
  <c r="J438" i="34"/>
  <c r="G437" i="34"/>
  <c r="F1254" i="34"/>
  <c r="J1253" i="34"/>
  <c r="G1252" i="34"/>
  <c r="K359" i="34"/>
  <c r="I359" i="34"/>
  <c r="H359" i="34"/>
  <c r="J361" i="34"/>
  <c r="G360" i="34"/>
  <c r="F362" i="34"/>
  <c r="J612" i="34"/>
  <c r="G611" i="34"/>
  <c r="F613" i="34"/>
  <c r="I1251" i="34"/>
  <c r="K1251" i="34"/>
  <c r="H1251" i="34"/>
  <c r="K610" i="34"/>
  <c r="H610" i="34"/>
  <c r="I610" i="34"/>
  <c r="K1525" i="34"/>
  <c r="H1525" i="34"/>
  <c r="I1525" i="34"/>
  <c r="J1527" i="34"/>
  <c r="F1528" i="34"/>
  <c r="G1526" i="34"/>
  <c r="H1842" i="34" l="1"/>
  <c r="K1842" i="34"/>
  <c r="I1842" i="34"/>
  <c r="F1982" i="34"/>
  <c r="G1980" i="34"/>
  <c r="J1981" i="34"/>
  <c r="J1844" i="34"/>
  <c r="F1845" i="34"/>
  <c r="G1843" i="34"/>
  <c r="I1979" i="34"/>
  <c r="H1979" i="34"/>
  <c r="K1979" i="34"/>
  <c r="K3131" i="34"/>
  <c r="I3131" i="34"/>
  <c r="H3131" i="34"/>
  <c r="I3130" i="34"/>
  <c r="H3130" i="34"/>
  <c r="K3130" i="34"/>
  <c r="H130" i="34"/>
  <c r="I130" i="34"/>
  <c r="K130" i="34"/>
  <c r="F133" i="34"/>
  <c r="J132" i="34"/>
  <c r="G131" i="34"/>
  <c r="I2809" i="34"/>
  <c r="K2809" i="34"/>
  <c r="H2809" i="34"/>
  <c r="J2811" i="34"/>
  <c r="G2810" i="34"/>
  <c r="F2812" i="34"/>
  <c r="K1000" i="34"/>
  <c r="I1000" i="34"/>
  <c r="H1000" i="34"/>
  <c r="J1002" i="34"/>
  <c r="F1003" i="34"/>
  <c r="G1001" i="34"/>
  <c r="J439" i="34"/>
  <c r="G438" i="34"/>
  <c r="F440" i="34"/>
  <c r="J613" i="34"/>
  <c r="G612" i="34"/>
  <c r="F614" i="34"/>
  <c r="K611" i="34"/>
  <c r="I611" i="34"/>
  <c r="H611" i="34"/>
  <c r="H437" i="34"/>
  <c r="I437" i="34"/>
  <c r="K437" i="34"/>
  <c r="H1685" i="34"/>
  <c r="I1685" i="34"/>
  <c r="K1685" i="34"/>
  <c r="G1253" i="34"/>
  <c r="J1254" i="34"/>
  <c r="F1255" i="34"/>
  <c r="G1686" i="34"/>
  <c r="J1687" i="34"/>
  <c r="F1688" i="34"/>
  <c r="G361" i="34"/>
  <c r="J362" i="34"/>
  <c r="F363" i="34"/>
  <c r="H360" i="34"/>
  <c r="I360" i="34"/>
  <c r="K360" i="34"/>
  <c r="K1252" i="34"/>
  <c r="H1252" i="34"/>
  <c r="I1252" i="34"/>
  <c r="F1529" i="34"/>
  <c r="J1528" i="34"/>
  <c r="G1527" i="34"/>
  <c r="K1526" i="34"/>
  <c r="H1526" i="34"/>
  <c r="I1526" i="34"/>
  <c r="J1845" i="34" l="1"/>
  <c r="G1844" i="34"/>
  <c r="F1846" i="34"/>
  <c r="H1843" i="34"/>
  <c r="K1843" i="34"/>
  <c r="I1843" i="34"/>
  <c r="H1980" i="34"/>
  <c r="K1980" i="34"/>
  <c r="I1980" i="34"/>
  <c r="F1983" i="34"/>
  <c r="G1981" i="34"/>
  <c r="J1982" i="34"/>
  <c r="K131" i="34"/>
  <c r="I131" i="34"/>
  <c r="H131" i="34"/>
  <c r="J133" i="34"/>
  <c r="G132" i="34"/>
  <c r="F134" i="34"/>
  <c r="F2813" i="34"/>
  <c r="J2812" i="34"/>
  <c r="G2811" i="34"/>
  <c r="I2810" i="34"/>
  <c r="K2810" i="34"/>
  <c r="H2810" i="34"/>
  <c r="J1003" i="34"/>
  <c r="G1002" i="34"/>
  <c r="F1004" i="34"/>
  <c r="K1001" i="34"/>
  <c r="I1001" i="34"/>
  <c r="H1001" i="34"/>
  <c r="K361" i="34"/>
  <c r="H361" i="34"/>
  <c r="I361" i="34"/>
  <c r="F1256" i="34"/>
  <c r="F1257" i="34" s="1"/>
  <c r="J1255" i="34"/>
  <c r="G1254" i="34"/>
  <c r="I1253" i="34"/>
  <c r="H1253" i="34"/>
  <c r="K1253" i="34"/>
  <c r="F441" i="34"/>
  <c r="G439" i="34"/>
  <c r="J440" i="34"/>
  <c r="G1687" i="34"/>
  <c r="J1688" i="34"/>
  <c r="F1689" i="34"/>
  <c r="K1686" i="34"/>
  <c r="I1686" i="34"/>
  <c r="H1686" i="34"/>
  <c r="J614" i="34"/>
  <c r="F615" i="34"/>
  <c r="G613" i="34"/>
  <c r="J363" i="34"/>
  <c r="G362" i="34"/>
  <c r="F364" i="34"/>
  <c r="H438" i="34"/>
  <c r="I438" i="34"/>
  <c r="K438" i="34"/>
  <c r="I612" i="34"/>
  <c r="K612" i="34"/>
  <c r="H612" i="34"/>
  <c r="I1527" i="34"/>
  <c r="H1527" i="34"/>
  <c r="K1527" i="34"/>
  <c r="J1529" i="34"/>
  <c r="F1530" i="34"/>
  <c r="G1528" i="34"/>
  <c r="G1845" i="34" l="1"/>
  <c r="J1846" i="34"/>
  <c r="F1847" i="34"/>
  <c r="H1981" i="34"/>
  <c r="K1981" i="34"/>
  <c r="I1981" i="34"/>
  <c r="K1844" i="34"/>
  <c r="I1844" i="34"/>
  <c r="H1844" i="34"/>
  <c r="J1983" i="34"/>
  <c r="G1982" i="34"/>
  <c r="F1984" i="34"/>
  <c r="F135" i="34"/>
  <c r="G133" i="34"/>
  <c r="J134" i="34"/>
  <c r="H132" i="34"/>
  <c r="K132" i="34"/>
  <c r="I132" i="34"/>
  <c r="K2811" i="34"/>
  <c r="I2811" i="34"/>
  <c r="H2811" i="34"/>
  <c r="J2813" i="34"/>
  <c r="F2814" i="34"/>
  <c r="G2812" i="34"/>
  <c r="J1004" i="34"/>
  <c r="F1005" i="34"/>
  <c r="F1006" i="34" s="1"/>
  <c r="G1003" i="34"/>
  <c r="I1002" i="34"/>
  <c r="H1002" i="34"/>
  <c r="K1002" i="34"/>
  <c r="F1258" i="34"/>
  <c r="J1257" i="34"/>
  <c r="J364" i="34"/>
  <c r="G363" i="34"/>
  <c r="F365" i="34"/>
  <c r="K362" i="34"/>
  <c r="H362" i="34"/>
  <c r="I362" i="34"/>
  <c r="K1687" i="34"/>
  <c r="I1687" i="34"/>
  <c r="H1687" i="34"/>
  <c r="I439" i="34"/>
  <c r="H439" i="34"/>
  <c r="K439" i="34"/>
  <c r="K1254" i="34"/>
  <c r="I1254" i="34"/>
  <c r="H1254" i="34"/>
  <c r="G1688" i="34"/>
  <c r="J1689" i="34"/>
  <c r="F1690" i="34"/>
  <c r="J441" i="34"/>
  <c r="F442" i="34"/>
  <c r="G440" i="34"/>
  <c r="K613" i="34"/>
  <c r="I613" i="34"/>
  <c r="H613" i="34"/>
  <c r="J1256" i="34"/>
  <c r="G1256" i="34"/>
  <c r="G1255" i="34"/>
  <c r="F616" i="34"/>
  <c r="J615" i="34"/>
  <c r="G614" i="34"/>
  <c r="K1528" i="34"/>
  <c r="H1528" i="34"/>
  <c r="I1528" i="34"/>
  <c r="F1531" i="34"/>
  <c r="G1529" i="34"/>
  <c r="J1530" i="34"/>
  <c r="K1982" i="34" l="1"/>
  <c r="H1982" i="34"/>
  <c r="I1982" i="34"/>
  <c r="F1985" i="34"/>
  <c r="J1984" i="34"/>
  <c r="G1983" i="34"/>
  <c r="J1847" i="34"/>
  <c r="F1848" i="34"/>
  <c r="G1846" i="34"/>
  <c r="H1845" i="34"/>
  <c r="I1845" i="34"/>
  <c r="K1845" i="34"/>
  <c r="J1006" i="34"/>
  <c r="F1007" i="34"/>
  <c r="I133" i="34"/>
  <c r="H133" i="34"/>
  <c r="K133" i="34"/>
  <c r="F136" i="34"/>
  <c r="J135" i="34"/>
  <c r="G134" i="34"/>
  <c r="J2814" i="34"/>
  <c r="G2813" i="34"/>
  <c r="F2815" i="34"/>
  <c r="H2812" i="34"/>
  <c r="K2812" i="34"/>
  <c r="I2812" i="34"/>
  <c r="I1003" i="34"/>
  <c r="H1003" i="34"/>
  <c r="K1003" i="34"/>
  <c r="G1004" i="34"/>
  <c r="J1005" i="34"/>
  <c r="G1005" i="34"/>
  <c r="J1258" i="34"/>
  <c r="G1257" i="34"/>
  <c r="F1259" i="34"/>
  <c r="I1256" i="34"/>
  <c r="H1256" i="34"/>
  <c r="K1256" i="34"/>
  <c r="F443" i="34"/>
  <c r="J442" i="34"/>
  <c r="G441" i="34"/>
  <c r="J616" i="34"/>
  <c r="G615" i="34"/>
  <c r="F617" i="34"/>
  <c r="G364" i="34"/>
  <c r="J365" i="34"/>
  <c r="F366" i="34"/>
  <c r="H1255" i="34"/>
  <c r="I1255" i="34"/>
  <c r="K1255" i="34"/>
  <c r="I440" i="34"/>
  <c r="H440" i="34"/>
  <c r="K440" i="34"/>
  <c r="H614" i="34"/>
  <c r="I614" i="34"/>
  <c r="K614" i="34"/>
  <c r="K1688" i="34"/>
  <c r="H1688" i="34"/>
  <c r="I1688" i="34"/>
  <c r="K363" i="34"/>
  <c r="H363" i="34"/>
  <c r="I363" i="34"/>
  <c r="G1689" i="34"/>
  <c r="F1691" i="34"/>
  <c r="J1690" i="34"/>
  <c r="K1529" i="34"/>
  <c r="I1529" i="34"/>
  <c r="H1529" i="34"/>
  <c r="G1530" i="34"/>
  <c r="F1532" i="34"/>
  <c r="J1531" i="34"/>
  <c r="G1847" i="34" l="1"/>
  <c r="J1848" i="34"/>
  <c r="F1849" i="34"/>
  <c r="K1846" i="34"/>
  <c r="H1846" i="34"/>
  <c r="I1846" i="34"/>
  <c r="I1983" i="34"/>
  <c r="K1983" i="34"/>
  <c r="H1983" i="34"/>
  <c r="G1984" i="34"/>
  <c r="F1986" i="34"/>
  <c r="J1985" i="34"/>
  <c r="J1007" i="34"/>
  <c r="G1006" i="34"/>
  <c r="F1008" i="34"/>
  <c r="K134" i="34"/>
  <c r="I134" i="34"/>
  <c r="H134" i="34"/>
  <c r="G135" i="34"/>
  <c r="J136" i="34"/>
  <c r="F137" i="34"/>
  <c r="J2815" i="34"/>
  <c r="F2816" i="34"/>
  <c r="G2814" i="34"/>
  <c r="K2813" i="34"/>
  <c r="H2813" i="34"/>
  <c r="I2813" i="34"/>
  <c r="H1004" i="34"/>
  <c r="I1004" i="34"/>
  <c r="K1004" i="34"/>
  <c r="K1005" i="34"/>
  <c r="I1005" i="34"/>
  <c r="H1005" i="34"/>
  <c r="J1259" i="34"/>
  <c r="F1260" i="34"/>
  <c r="G1258" i="34"/>
  <c r="I1257" i="34"/>
  <c r="K1257" i="34"/>
  <c r="H1257" i="34"/>
  <c r="I615" i="34"/>
  <c r="H615" i="34"/>
  <c r="K615" i="34"/>
  <c r="G1690" i="34"/>
  <c r="J1691" i="34"/>
  <c r="F1692" i="34"/>
  <c r="G365" i="34"/>
  <c r="F367" i="34"/>
  <c r="J366" i="34"/>
  <c r="K1689" i="34"/>
  <c r="H1689" i="34"/>
  <c r="I1689" i="34"/>
  <c r="I364" i="34"/>
  <c r="K364" i="34"/>
  <c r="H364" i="34"/>
  <c r="K441" i="34"/>
  <c r="H441" i="34"/>
  <c r="I441" i="34"/>
  <c r="J443" i="34"/>
  <c r="F444" i="34"/>
  <c r="G442" i="34"/>
  <c r="F618" i="34"/>
  <c r="G616" i="34"/>
  <c r="J617" i="34"/>
  <c r="J1532" i="34"/>
  <c r="G1531" i="34"/>
  <c r="F1533" i="34"/>
  <c r="K1530" i="34"/>
  <c r="I1530" i="34"/>
  <c r="H1530" i="34"/>
  <c r="K1984" i="34" l="1"/>
  <c r="I1984" i="34"/>
  <c r="H1984" i="34"/>
  <c r="F1987" i="34"/>
  <c r="G1985" i="34"/>
  <c r="J1986" i="34"/>
  <c r="G1848" i="34"/>
  <c r="F1850" i="34"/>
  <c r="J1849" i="34"/>
  <c r="H1847" i="34"/>
  <c r="K1847" i="34"/>
  <c r="I1847" i="34"/>
  <c r="F138" i="34"/>
  <c r="J137" i="34"/>
  <c r="G136" i="34"/>
  <c r="H135" i="34"/>
  <c r="I135" i="34"/>
  <c r="K135" i="34"/>
  <c r="F1009" i="34"/>
  <c r="J1008" i="34"/>
  <c r="G1007" i="34"/>
  <c r="K1006" i="34"/>
  <c r="H1006" i="34"/>
  <c r="I1006" i="34"/>
  <c r="H2814" i="34"/>
  <c r="I2814" i="34"/>
  <c r="K2814" i="34"/>
  <c r="F2817" i="34"/>
  <c r="G2815" i="34"/>
  <c r="J2816" i="34"/>
  <c r="K1258" i="34"/>
  <c r="I1258" i="34"/>
  <c r="H1258" i="34"/>
  <c r="G1259" i="34"/>
  <c r="J1260" i="34"/>
  <c r="F1261" i="34"/>
  <c r="K1690" i="34"/>
  <c r="I1690" i="34"/>
  <c r="H1690" i="34"/>
  <c r="F368" i="34"/>
  <c r="J367" i="34"/>
  <c r="G366" i="34"/>
  <c r="H442" i="34"/>
  <c r="I442" i="34"/>
  <c r="K442" i="34"/>
  <c r="K616" i="34"/>
  <c r="I616" i="34"/>
  <c r="H616" i="34"/>
  <c r="J618" i="34"/>
  <c r="F619" i="34"/>
  <c r="G617" i="34"/>
  <c r="K365" i="34"/>
  <c r="H365" i="34"/>
  <c r="I365" i="34"/>
  <c r="G1691" i="34"/>
  <c r="F1693" i="34"/>
  <c r="J1692" i="34"/>
  <c r="F445" i="34"/>
  <c r="J444" i="34"/>
  <c r="G443" i="34"/>
  <c r="G1532" i="34"/>
  <c r="F1534" i="34"/>
  <c r="J1533" i="34"/>
  <c r="I1531" i="34"/>
  <c r="H1531" i="34"/>
  <c r="K1531" i="34"/>
  <c r="H1848" i="34" l="1"/>
  <c r="I1848" i="34"/>
  <c r="K1848" i="34"/>
  <c r="I1985" i="34"/>
  <c r="K1985" i="34"/>
  <c r="H1985" i="34"/>
  <c r="J1850" i="34"/>
  <c r="F1851" i="34"/>
  <c r="G1849" i="34"/>
  <c r="J1987" i="34"/>
  <c r="F1988" i="34"/>
  <c r="G1986" i="34"/>
  <c r="F1010" i="34"/>
  <c r="J1009" i="34"/>
  <c r="G1008" i="34"/>
  <c r="I136" i="34"/>
  <c r="H136" i="34"/>
  <c r="K136" i="34"/>
  <c r="I1007" i="34"/>
  <c r="K1007" i="34"/>
  <c r="H1007" i="34"/>
  <c r="G137" i="34"/>
  <c r="F139" i="34"/>
  <c r="J138" i="34"/>
  <c r="H2815" i="34"/>
  <c r="I2815" i="34"/>
  <c r="K2815" i="34"/>
  <c r="J2817" i="34"/>
  <c r="G2816" i="34"/>
  <c r="F2818" i="34"/>
  <c r="J1261" i="34"/>
  <c r="F1262" i="34"/>
  <c r="G1260" i="34"/>
  <c r="H1259" i="34"/>
  <c r="K1259" i="34"/>
  <c r="I1259" i="34"/>
  <c r="F446" i="34"/>
  <c r="G444" i="34"/>
  <c r="J445" i="34"/>
  <c r="K366" i="34"/>
  <c r="I366" i="34"/>
  <c r="H366" i="34"/>
  <c r="H1691" i="34"/>
  <c r="I1691" i="34"/>
  <c r="K1691" i="34"/>
  <c r="H617" i="34"/>
  <c r="I617" i="34"/>
  <c r="K617" i="34"/>
  <c r="J1693" i="34"/>
  <c r="F1694" i="34"/>
  <c r="G1692" i="34"/>
  <c r="F369" i="34"/>
  <c r="G367" i="34"/>
  <c r="J368" i="34"/>
  <c r="F620" i="34"/>
  <c r="G618" i="34"/>
  <c r="J619" i="34"/>
  <c r="I443" i="34"/>
  <c r="H443" i="34"/>
  <c r="K443" i="34"/>
  <c r="G1533" i="34"/>
  <c r="J1534" i="34"/>
  <c r="F1535" i="34"/>
  <c r="K1532" i="34"/>
  <c r="H1532" i="34"/>
  <c r="I1532" i="34"/>
  <c r="F1989" i="34" l="1"/>
  <c r="J1988" i="34"/>
  <c r="G1987" i="34"/>
  <c r="I1986" i="34"/>
  <c r="H1986" i="34"/>
  <c r="K1986" i="34"/>
  <c r="H1849" i="34"/>
  <c r="K1849" i="34"/>
  <c r="I1849" i="34"/>
  <c r="J1851" i="34"/>
  <c r="G1850" i="34"/>
  <c r="F1852" i="34"/>
  <c r="J139" i="34"/>
  <c r="G138" i="34"/>
  <c r="F140" i="34"/>
  <c r="K1008" i="34"/>
  <c r="H1008" i="34"/>
  <c r="I1008" i="34"/>
  <c r="H137" i="34"/>
  <c r="I137" i="34"/>
  <c r="K137" i="34"/>
  <c r="G1009" i="34"/>
  <c r="J1010" i="34"/>
  <c r="F1011" i="34"/>
  <c r="J2818" i="34"/>
  <c r="G2817" i="34"/>
  <c r="F2819" i="34"/>
  <c r="H2816" i="34"/>
  <c r="K2816" i="34"/>
  <c r="I2816" i="34"/>
  <c r="I1260" i="34"/>
  <c r="K1260" i="34"/>
  <c r="H1260" i="34"/>
  <c r="F1263" i="34"/>
  <c r="G1261" i="34"/>
  <c r="J1262" i="34"/>
  <c r="I367" i="34"/>
  <c r="K367" i="34"/>
  <c r="H367" i="34"/>
  <c r="F621" i="34"/>
  <c r="J620" i="34"/>
  <c r="G619" i="34"/>
  <c r="G368" i="34"/>
  <c r="F370" i="34"/>
  <c r="J369" i="34"/>
  <c r="H444" i="34"/>
  <c r="K444" i="34"/>
  <c r="I444" i="34"/>
  <c r="G1693" i="34"/>
  <c r="J1694" i="34"/>
  <c r="F1695" i="34"/>
  <c r="H618" i="34"/>
  <c r="K618" i="34"/>
  <c r="I618" i="34"/>
  <c r="K1692" i="34"/>
  <c r="I1692" i="34"/>
  <c r="H1692" i="34"/>
  <c r="F447" i="34"/>
  <c r="J446" i="34"/>
  <c r="G445" i="34"/>
  <c r="J1535" i="34"/>
  <c r="G1534" i="34"/>
  <c r="F1536" i="34"/>
  <c r="K1533" i="34"/>
  <c r="H1533" i="34"/>
  <c r="I1533" i="34"/>
  <c r="K1850" i="34" l="1"/>
  <c r="I1850" i="34"/>
  <c r="H1850" i="34"/>
  <c r="H1987" i="34"/>
  <c r="K1987" i="34"/>
  <c r="I1987" i="34"/>
  <c r="J1852" i="34"/>
  <c r="F1853" i="34"/>
  <c r="G1851" i="34"/>
  <c r="F1990" i="34"/>
  <c r="G1988" i="34"/>
  <c r="J1989" i="34"/>
  <c r="H1009" i="34"/>
  <c r="I1009" i="34"/>
  <c r="K1009" i="34"/>
  <c r="G139" i="34"/>
  <c r="F141" i="34"/>
  <c r="J140" i="34"/>
  <c r="I138" i="34"/>
  <c r="H138" i="34"/>
  <c r="K138" i="34"/>
  <c r="F1012" i="34"/>
  <c r="J1011" i="34"/>
  <c r="G1010" i="34"/>
  <c r="J2819" i="34"/>
  <c r="G2818" i="34"/>
  <c r="F2820" i="34"/>
  <c r="K2817" i="34"/>
  <c r="H2817" i="34"/>
  <c r="I2817" i="34"/>
  <c r="G1262" i="34"/>
  <c r="F1264" i="34"/>
  <c r="J1263" i="34"/>
  <c r="K1261" i="34"/>
  <c r="H1261" i="34"/>
  <c r="I1261" i="34"/>
  <c r="G446" i="34"/>
  <c r="F448" i="34"/>
  <c r="J447" i="34"/>
  <c r="F1696" i="34"/>
  <c r="G1694" i="34"/>
  <c r="J1695" i="34"/>
  <c r="J370" i="34"/>
  <c r="G369" i="34"/>
  <c r="F371" i="34"/>
  <c r="F622" i="34"/>
  <c r="G620" i="34"/>
  <c r="J621" i="34"/>
  <c r="H1693" i="34"/>
  <c r="K1693" i="34"/>
  <c r="I1693" i="34"/>
  <c r="H368" i="34"/>
  <c r="I368" i="34"/>
  <c r="K368" i="34"/>
  <c r="K619" i="34"/>
  <c r="H619" i="34"/>
  <c r="I619" i="34"/>
  <c r="H445" i="34"/>
  <c r="I445" i="34"/>
  <c r="K445" i="34"/>
  <c r="F1537" i="34"/>
  <c r="G1535" i="34"/>
  <c r="J1536" i="34"/>
  <c r="I1534" i="34"/>
  <c r="H1534" i="34"/>
  <c r="K1534" i="34"/>
  <c r="G7" i="34"/>
  <c r="G8" i="34"/>
  <c r="G6" i="34"/>
  <c r="J1990" i="34" l="1"/>
  <c r="F1991" i="34"/>
  <c r="G1989" i="34"/>
  <c r="F1854" i="34"/>
  <c r="J1853" i="34"/>
  <c r="G1852" i="34"/>
  <c r="H1988" i="34"/>
  <c r="K1988" i="34"/>
  <c r="I1988" i="34"/>
  <c r="H1851" i="34"/>
  <c r="I1851" i="34"/>
  <c r="K1851" i="34"/>
  <c r="K1010" i="34"/>
  <c r="I1010" i="34"/>
  <c r="H1010" i="34"/>
  <c r="G140" i="34"/>
  <c r="M140" i="34" s="1"/>
  <c r="F142" i="34"/>
  <c r="J141" i="34"/>
  <c r="G1011" i="34"/>
  <c r="F1013" i="34"/>
  <c r="J1012" i="34"/>
  <c r="I139" i="34"/>
  <c r="H139" i="34"/>
  <c r="K139" i="34"/>
  <c r="F2821" i="34"/>
  <c r="G2819" i="34"/>
  <c r="J2820" i="34"/>
  <c r="H2818" i="34"/>
  <c r="K2818" i="34"/>
  <c r="I2818" i="34"/>
  <c r="M13" i="34"/>
  <c r="M14" i="34"/>
  <c r="M15" i="34"/>
  <c r="M16" i="34"/>
  <c r="M17" i="34"/>
  <c r="M10" i="34"/>
  <c r="M9" i="34"/>
  <c r="M18" i="34"/>
  <c r="M11" i="34"/>
  <c r="M12" i="34"/>
  <c r="M19" i="34"/>
  <c r="M20" i="34"/>
  <c r="M21" i="34"/>
  <c r="M22" i="34"/>
  <c r="M23" i="34"/>
  <c r="M24" i="34"/>
  <c r="M25" i="34"/>
  <c r="M26" i="34"/>
  <c r="M27" i="34"/>
  <c r="M28" i="34"/>
  <c r="M29" i="34"/>
  <c r="M30" i="34"/>
  <c r="M31" i="34"/>
  <c r="M32" i="34"/>
  <c r="M33" i="34"/>
  <c r="M34" i="34"/>
  <c r="M35" i="34"/>
  <c r="M36" i="34"/>
  <c r="M37" i="34"/>
  <c r="M38" i="34"/>
  <c r="M39" i="34"/>
  <c r="M40" i="34"/>
  <c r="M41" i="34"/>
  <c r="M42" i="34"/>
  <c r="M43" i="34"/>
  <c r="M44" i="34"/>
  <c r="M45" i="34"/>
  <c r="M46" i="34"/>
  <c r="M47" i="34"/>
  <c r="M48" i="34"/>
  <c r="M49" i="34"/>
  <c r="M50" i="34"/>
  <c r="M51" i="34"/>
  <c r="M52" i="34"/>
  <c r="M53" i="34"/>
  <c r="M54" i="34"/>
  <c r="M55" i="34"/>
  <c r="M56" i="34"/>
  <c r="M57" i="34"/>
  <c r="M58" i="34"/>
  <c r="M59" i="34"/>
  <c r="M60" i="34"/>
  <c r="M61" i="34"/>
  <c r="M62" i="34"/>
  <c r="M63" i="34"/>
  <c r="M64" i="34"/>
  <c r="M66" i="34"/>
  <c r="M65" i="34"/>
  <c r="M67" i="34"/>
  <c r="M68" i="34"/>
  <c r="M69" i="34"/>
  <c r="M70" i="34"/>
  <c r="M71" i="34"/>
  <c r="M72" i="34"/>
  <c r="M73" i="34"/>
  <c r="M74" i="34"/>
  <c r="M75" i="34"/>
  <c r="M76" i="34"/>
  <c r="M77" i="34"/>
  <c r="M78" i="34"/>
  <c r="M79" i="34"/>
  <c r="M80" i="34"/>
  <c r="M81" i="34"/>
  <c r="M82" i="34"/>
  <c r="M83" i="34"/>
  <c r="M84" i="34"/>
  <c r="M85" i="34"/>
  <c r="M86" i="34"/>
  <c r="M87" i="34"/>
  <c r="M88" i="34"/>
  <c r="M89" i="34"/>
  <c r="M90" i="34"/>
  <c r="M91" i="34"/>
  <c r="M92" i="34"/>
  <c r="M93" i="34"/>
  <c r="M94" i="34"/>
  <c r="M95" i="34"/>
  <c r="M104" i="34"/>
  <c r="M96" i="34"/>
  <c r="M97" i="34"/>
  <c r="M105" i="34"/>
  <c r="M106" i="34"/>
  <c r="M98" i="34"/>
  <c r="M99" i="34"/>
  <c r="M107" i="34"/>
  <c r="M100" i="34"/>
  <c r="M108" i="34"/>
  <c r="M109" i="34"/>
  <c r="M101" i="34"/>
  <c r="M103" i="34"/>
  <c r="M110" i="34"/>
  <c r="M102" i="34"/>
  <c r="M111" i="34"/>
  <c r="M112" i="34"/>
  <c r="M113" i="34"/>
  <c r="M114" i="34"/>
  <c r="M115" i="34"/>
  <c r="M116" i="34"/>
  <c r="M117" i="34"/>
  <c r="M118" i="34"/>
  <c r="M119" i="34"/>
  <c r="M120" i="34"/>
  <c r="M121" i="34"/>
  <c r="M122" i="34"/>
  <c r="M123" i="34"/>
  <c r="M124" i="34"/>
  <c r="M125" i="34"/>
  <c r="M126" i="34"/>
  <c r="M128" i="34"/>
  <c r="M127" i="34"/>
  <c r="M129" i="34"/>
  <c r="M130" i="34"/>
  <c r="M131" i="34"/>
  <c r="M132" i="34"/>
  <c r="M133" i="34"/>
  <c r="M134" i="34"/>
  <c r="M135" i="34"/>
  <c r="M136" i="34"/>
  <c r="M137" i="34"/>
  <c r="M138" i="34"/>
  <c r="M139" i="34"/>
  <c r="M6" i="34"/>
  <c r="M8" i="34"/>
  <c r="M7" i="34"/>
  <c r="F1265" i="34"/>
  <c r="J1264" i="34"/>
  <c r="G1263" i="34"/>
  <c r="I1262" i="34"/>
  <c r="K1262" i="34"/>
  <c r="H1262" i="34"/>
  <c r="I369" i="34"/>
  <c r="H369" i="34"/>
  <c r="K369" i="34"/>
  <c r="I620" i="34"/>
  <c r="K620" i="34"/>
  <c r="H620" i="34"/>
  <c r="K1694" i="34"/>
  <c r="H1694" i="34"/>
  <c r="I1694" i="34"/>
  <c r="J622" i="34"/>
  <c r="G621" i="34"/>
  <c r="F623" i="34"/>
  <c r="G1695" i="34"/>
  <c r="F1697" i="34"/>
  <c r="J1696" i="34"/>
  <c r="G447" i="34"/>
  <c r="J448" i="34"/>
  <c r="F449" i="34"/>
  <c r="K446" i="34"/>
  <c r="H446" i="34"/>
  <c r="I446" i="34"/>
  <c r="F372" i="34"/>
  <c r="F373" i="34" s="1"/>
  <c r="G370" i="34"/>
  <c r="J371" i="34"/>
  <c r="K1535" i="34"/>
  <c r="I1535" i="34"/>
  <c r="H1535" i="34"/>
  <c r="G1536" i="34"/>
  <c r="F1538" i="34"/>
  <c r="J1537" i="34"/>
  <c r="H7" i="34"/>
  <c r="K7" i="34"/>
  <c r="K6" i="34"/>
  <c r="H8" i="34"/>
  <c r="K8" i="34"/>
  <c r="I7" i="34"/>
  <c r="H6" i="34"/>
  <c r="I8" i="34"/>
  <c r="I6" i="34"/>
  <c r="H1852" i="34" l="1"/>
  <c r="K1852" i="34"/>
  <c r="I1852" i="34"/>
  <c r="J1854" i="34"/>
  <c r="F1855" i="34"/>
  <c r="G1853" i="34"/>
  <c r="H1989" i="34"/>
  <c r="I1989" i="34"/>
  <c r="K1989" i="34"/>
  <c r="G1990" i="34"/>
  <c r="J1991" i="34"/>
  <c r="F1992" i="34"/>
  <c r="F1014" i="34"/>
  <c r="J1013" i="34"/>
  <c r="G1012" i="34"/>
  <c r="K1011" i="34"/>
  <c r="I1011" i="34"/>
  <c r="H1011" i="34"/>
  <c r="G141" i="34"/>
  <c r="J142" i="34"/>
  <c r="F143" i="34"/>
  <c r="K140" i="34"/>
  <c r="I140" i="34"/>
  <c r="H140" i="34"/>
  <c r="I2819" i="34"/>
  <c r="K2819" i="34"/>
  <c r="H2819" i="34"/>
  <c r="J2821" i="34"/>
  <c r="F2822" i="34"/>
  <c r="G2820" i="34"/>
  <c r="J373" i="34"/>
  <c r="F374" i="34"/>
  <c r="K1263" i="34"/>
  <c r="I1263" i="34"/>
  <c r="H1263" i="34"/>
  <c r="G1264" i="34"/>
  <c r="F1266" i="34"/>
  <c r="J1265" i="34"/>
  <c r="G622" i="34"/>
  <c r="F624" i="34"/>
  <c r="J623" i="34"/>
  <c r="G371" i="34"/>
  <c r="J372" i="34"/>
  <c r="G372" i="34"/>
  <c r="H447" i="34"/>
  <c r="K447" i="34"/>
  <c r="I447" i="34"/>
  <c r="H621" i="34"/>
  <c r="I621" i="34"/>
  <c r="K621" i="34"/>
  <c r="G448" i="34"/>
  <c r="F450" i="34"/>
  <c r="J449" i="34"/>
  <c r="F1698" i="34"/>
  <c r="J1697" i="34"/>
  <c r="G1696" i="34"/>
  <c r="K1695" i="34"/>
  <c r="I1695" i="34"/>
  <c r="H1695" i="34"/>
  <c r="K370" i="34"/>
  <c r="H370" i="34"/>
  <c r="I370" i="34"/>
  <c r="G1537" i="34"/>
  <c r="J1538" i="34"/>
  <c r="F1539" i="34"/>
  <c r="K1536" i="34"/>
  <c r="H1536" i="34"/>
  <c r="I1536" i="34"/>
  <c r="G1991" i="34" l="1"/>
  <c r="F1993" i="34"/>
  <c r="J1992" i="34"/>
  <c r="K1990" i="34"/>
  <c r="H1990" i="34"/>
  <c r="I1990" i="34"/>
  <c r="G1854" i="34"/>
  <c r="J1855" i="34"/>
  <c r="F1856" i="34"/>
  <c r="K1853" i="34"/>
  <c r="I1853" i="34"/>
  <c r="H1853" i="34"/>
  <c r="K1012" i="34"/>
  <c r="H1012" i="34"/>
  <c r="I1012" i="34"/>
  <c r="J143" i="34"/>
  <c r="G142" i="34"/>
  <c r="F144" i="34"/>
  <c r="I141" i="34"/>
  <c r="H141" i="34"/>
  <c r="K141" i="34"/>
  <c r="M141" i="34"/>
  <c r="J1014" i="34"/>
  <c r="F1015" i="34"/>
  <c r="G1013" i="34"/>
  <c r="H2820" i="34"/>
  <c r="K2820" i="34"/>
  <c r="I2820" i="34"/>
  <c r="F2823" i="34"/>
  <c r="G2821" i="34"/>
  <c r="J2822" i="34"/>
  <c r="K1264" i="34"/>
  <c r="I1264" i="34"/>
  <c r="H1264" i="34"/>
  <c r="G1265" i="34"/>
  <c r="F1267" i="34"/>
  <c r="J1266" i="34"/>
  <c r="G373" i="34"/>
  <c r="J374" i="34"/>
  <c r="F375" i="34"/>
  <c r="K622" i="34"/>
  <c r="I622" i="34"/>
  <c r="H622" i="34"/>
  <c r="K1696" i="34"/>
  <c r="H1696" i="34"/>
  <c r="I1696" i="34"/>
  <c r="K371" i="34"/>
  <c r="I371" i="34"/>
  <c r="H371" i="34"/>
  <c r="G623" i="34"/>
  <c r="F625" i="34"/>
  <c r="J624" i="34"/>
  <c r="F1699" i="34"/>
  <c r="G1697" i="34"/>
  <c r="J1698" i="34"/>
  <c r="K448" i="34"/>
  <c r="H448" i="34"/>
  <c r="I448" i="34"/>
  <c r="H372" i="34"/>
  <c r="K372" i="34"/>
  <c r="I372" i="34"/>
  <c r="J450" i="34"/>
  <c r="F451" i="34"/>
  <c r="G449" i="34"/>
  <c r="F1540" i="34"/>
  <c r="G1538" i="34"/>
  <c r="J1539" i="34"/>
  <c r="K1537" i="34"/>
  <c r="I1537" i="34"/>
  <c r="H1537" i="34"/>
  <c r="J1856" i="34" l="1"/>
  <c r="G1855" i="34"/>
  <c r="F1857" i="34"/>
  <c r="I1854" i="34"/>
  <c r="H1854" i="34"/>
  <c r="K1854" i="34"/>
  <c r="J1993" i="34"/>
  <c r="F1994" i="34"/>
  <c r="G1992" i="34"/>
  <c r="H1991" i="34"/>
  <c r="K1991" i="34"/>
  <c r="I1991" i="34"/>
  <c r="G143" i="34"/>
  <c r="J144" i="34"/>
  <c r="F145" i="34"/>
  <c r="J1015" i="34"/>
  <c r="F1016" i="34"/>
  <c r="G1014" i="34"/>
  <c r="K1013" i="34"/>
  <c r="H1013" i="34"/>
  <c r="I1013" i="34"/>
  <c r="I142" i="34"/>
  <c r="H142" i="34"/>
  <c r="K142" i="34"/>
  <c r="M142" i="34"/>
  <c r="K2821" i="34"/>
  <c r="I2821" i="34"/>
  <c r="H2821" i="34"/>
  <c r="G2822" i="34"/>
  <c r="F2824" i="34"/>
  <c r="J2823" i="34"/>
  <c r="H1265" i="34"/>
  <c r="K1265" i="34"/>
  <c r="I1265" i="34"/>
  <c r="G374" i="34"/>
  <c r="F376" i="34"/>
  <c r="J375" i="34"/>
  <c r="K373" i="34"/>
  <c r="H373" i="34"/>
  <c r="I373" i="34"/>
  <c r="F1268" i="34"/>
  <c r="G1266" i="34"/>
  <c r="J1267" i="34"/>
  <c r="F626" i="34"/>
  <c r="J625" i="34"/>
  <c r="G624" i="34"/>
  <c r="F452" i="34"/>
  <c r="G450" i="34"/>
  <c r="J451" i="34"/>
  <c r="K623" i="34"/>
  <c r="I623" i="34"/>
  <c r="H623" i="34"/>
  <c r="K1697" i="34"/>
  <c r="I1697" i="34"/>
  <c r="H1697" i="34"/>
  <c r="H449" i="34"/>
  <c r="K449" i="34"/>
  <c r="I449" i="34"/>
  <c r="J1699" i="34"/>
  <c r="F1700" i="34"/>
  <c r="G1698" i="34"/>
  <c r="K1538" i="34"/>
  <c r="I1538" i="34"/>
  <c r="H1538" i="34"/>
  <c r="G1539" i="34"/>
  <c r="F1541" i="34"/>
  <c r="J1540" i="34"/>
  <c r="I1992" i="34" l="1"/>
  <c r="H1992" i="34"/>
  <c r="K1992" i="34"/>
  <c r="G1993" i="34"/>
  <c r="F1995" i="34"/>
  <c r="J1994" i="34"/>
  <c r="F1858" i="34"/>
  <c r="G1856" i="34"/>
  <c r="J1857" i="34"/>
  <c r="H1855" i="34"/>
  <c r="I1855" i="34"/>
  <c r="K1855" i="34"/>
  <c r="I1014" i="34"/>
  <c r="H1014" i="34"/>
  <c r="K1014" i="34"/>
  <c r="F1017" i="34"/>
  <c r="G1015" i="34"/>
  <c r="J1016" i="34"/>
  <c r="J145" i="34"/>
  <c r="G144" i="34"/>
  <c r="F146" i="34"/>
  <c r="I143" i="34"/>
  <c r="K143" i="34"/>
  <c r="H143" i="34"/>
  <c r="M143" i="34"/>
  <c r="G2823" i="34"/>
  <c r="F2825" i="34"/>
  <c r="J2824" i="34"/>
  <c r="H2822" i="34"/>
  <c r="I2822" i="34"/>
  <c r="K2822" i="34"/>
  <c r="K1266" i="34"/>
  <c r="H1266" i="34"/>
  <c r="I1266" i="34"/>
  <c r="J1268" i="34"/>
  <c r="F1269" i="34"/>
  <c r="G1267" i="34"/>
  <c r="I374" i="34"/>
  <c r="H374" i="34"/>
  <c r="K374" i="34"/>
  <c r="J376" i="34"/>
  <c r="G375" i="34"/>
  <c r="F377" i="34"/>
  <c r="G1699" i="34"/>
  <c r="J1700" i="34"/>
  <c r="F1701" i="34"/>
  <c r="K624" i="34"/>
  <c r="H624" i="34"/>
  <c r="I624" i="34"/>
  <c r="I450" i="34"/>
  <c r="H450" i="34"/>
  <c r="K450" i="34"/>
  <c r="H1698" i="34"/>
  <c r="I1698" i="34"/>
  <c r="K1698" i="34"/>
  <c r="F453" i="34"/>
  <c r="J452" i="34"/>
  <c r="G451" i="34"/>
  <c r="F627" i="34"/>
  <c r="G625" i="34"/>
  <c r="J626" i="34"/>
  <c r="G1540" i="34"/>
  <c r="J1541" i="34"/>
  <c r="F1542" i="34"/>
  <c r="F1543" i="34" s="1"/>
  <c r="K1539" i="34"/>
  <c r="I1539" i="34"/>
  <c r="H1539" i="34"/>
  <c r="J1858" i="34" l="1"/>
  <c r="G1857" i="34"/>
  <c r="F1859" i="34"/>
  <c r="J1995" i="34"/>
  <c r="G1994" i="34"/>
  <c r="F1996" i="34"/>
  <c r="I1856" i="34"/>
  <c r="K1856" i="34"/>
  <c r="H1856" i="34"/>
  <c r="H1993" i="34"/>
  <c r="I1993" i="34"/>
  <c r="K1993" i="34"/>
  <c r="F1018" i="34"/>
  <c r="J1017" i="34"/>
  <c r="G1016" i="34"/>
  <c r="J146" i="34"/>
  <c r="F147" i="34"/>
  <c r="G145" i="34"/>
  <c r="I144" i="34"/>
  <c r="H144" i="34"/>
  <c r="K144" i="34"/>
  <c r="M144" i="34"/>
  <c r="I1015" i="34"/>
  <c r="K1015" i="34"/>
  <c r="H1015" i="34"/>
  <c r="F2826" i="34"/>
  <c r="J2825" i="34"/>
  <c r="G2824" i="34"/>
  <c r="I2823" i="34"/>
  <c r="H2823" i="34"/>
  <c r="K2823" i="34"/>
  <c r="F378" i="34"/>
  <c r="G376" i="34"/>
  <c r="J377" i="34"/>
  <c r="K375" i="34"/>
  <c r="H375" i="34"/>
  <c r="I375" i="34"/>
  <c r="H1267" i="34"/>
  <c r="I1267" i="34"/>
  <c r="K1267" i="34"/>
  <c r="F1270" i="34"/>
  <c r="J1269" i="34"/>
  <c r="G1268" i="34"/>
  <c r="J1543" i="34"/>
  <c r="F1544" i="34"/>
  <c r="J627" i="34"/>
  <c r="G626" i="34"/>
  <c r="F628" i="34"/>
  <c r="I451" i="34"/>
  <c r="H451" i="34"/>
  <c r="K451" i="34"/>
  <c r="K625" i="34"/>
  <c r="H625" i="34"/>
  <c r="I625" i="34"/>
  <c r="F454" i="34"/>
  <c r="J453" i="34"/>
  <c r="G452" i="34"/>
  <c r="F1702" i="34"/>
  <c r="G1700" i="34"/>
  <c r="J1701" i="34"/>
  <c r="H1699" i="34"/>
  <c r="I1699" i="34"/>
  <c r="K1699" i="34"/>
  <c r="G1542" i="34"/>
  <c r="J1542" i="34"/>
  <c r="G1541" i="34"/>
  <c r="H1540" i="34"/>
  <c r="K1540" i="34"/>
  <c r="I1540" i="34"/>
  <c r="G1858" i="34" l="1"/>
  <c r="F1860" i="34"/>
  <c r="J1859" i="34"/>
  <c r="G1995" i="34"/>
  <c r="J1996" i="34"/>
  <c r="F1997" i="34"/>
  <c r="K1857" i="34"/>
  <c r="H1857" i="34"/>
  <c r="I1857" i="34"/>
  <c r="K1994" i="34"/>
  <c r="I1994" i="34"/>
  <c r="H1994" i="34"/>
  <c r="I1016" i="34"/>
  <c r="H1016" i="34"/>
  <c r="K1016" i="34"/>
  <c r="J147" i="34"/>
  <c r="G146" i="34"/>
  <c r="F148" i="34"/>
  <c r="H145" i="34"/>
  <c r="K145" i="34"/>
  <c r="I145" i="34"/>
  <c r="M145" i="34"/>
  <c r="J1018" i="34"/>
  <c r="F1019" i="34"/>
  <c r="G1017" i="34"/>
  <c r="K2824" i="34"/>
  <c r="H2824" i="34"/>
  <c r="I2824" i="34"/>
  <c r="J2826" i="34"/>
  <c r="F2827" i="34"/>
  <c r="G2825" i="34"/>
  <c r="F1271" i="34"/>
  <c r="J1270" i="34"/>
  <c r="G1269" i="34"/>
  <c r="G1543" i="34"/>
  <c r="J1544" i="34"/>
  <c r="F1545" i="34"/>
  <c r="K376" i="34"/>
  <c r="H376" i="34"/>
  <c r="I376" i="34"/>
  <c r="H1268" i="34"/>
  <c r="I1268" i="34"/>
  <c r="K1268" i="34"/>
  <c r="J378" i="34"/>
  <c r="F379" i="34"/>
  <c r="G377" i="34"/>
  <c r="J1702" i="34"/>
  <c r="F1703" i="34"/>
  <c r="G1701" i="34"/>
  <c r="J628" i="34"/>
  <c r="F629" i="34"/>
  <c r="G627" i="34"/>
  <c r="K452" i="34"/>
  <c r="H452" i="34"/>
  <c r="I452" i="34"/>
  <c r="I626" i="34"/>
  <c r="K626" i="34"/>
  <c r="H626" i="34"/>
  <c r="H1700" i="34"/>
  <c r="I1700" i="34"/>
  <c r="K1700" i="34"/>
  <c r="G453" i="34"/>
  <c r="F455" i="34"/>
  <c r="J454" i="34"/>
  <c r="K1541" i="34"/>
  <c r="H1541" i="34"/>
  <c r="I1541" i="34"/>
  <c r="I1542" i="34"/>
  <c r="K1542" i="34"/>
  <c r="H1542" i="34"/>
  <c r="F1998" i="34" l="1"/>
  <c r="J1997" i="34"/>
  <c r="G1996" i="34"/>
  <c r="F1861" i="34"/>
  <c r="J1860" i="34"/>
  <c r="G1859" i="34"/>
  <c r="K1995" i="34"/>
  <c r="I1995" i="34"/>
  <c r="H1995" i="34"/>
  <c r="I1858" i="34"/>
  <c r="K1858" i="34"/>
  <c r="H1858" i="34"/>
  <c r="F149" i="34"/>
  <c r="J148" i="34"/>
  <c r="G147" i="34"/>
  <c r="H146" i="34"/>
  <c r="I146" i="34"/>
  <c r="K146" i="34"/>
  <c r="M146" i="34"/>
  <c r="H1017" i="34"/>
  <c r="K1017" i="34"/>
  <c r="I1017" i="34"/>
  <c r="G1018" i="34"/>
  <c r="J1019" i="34"/>
  <c r="F1020" i="34"/>
  <c r="F2828" i="34"/>
  <c r="G2826" i="34"/>
  <c r="J2827" i="34"/>
  <c r="I2825" i="34"/>
  <c r="K2825" i="34"/>
  <c r="H2825" i="34"/>
  <c r="K1543" i="34"/>
  <c r="I1543" i="34"/>
  <c r="H1543" i="34"/>
  <c r="I1269" i="34"/>
  <c r="H1269" i="34"/>
  <c r="K1269" i="34"/>
  <c r="G1544" i="34"/>
  <c r="J1545" i="34"/>
  <c r="F1546" i="34"/>
  <c r="G378" i="34"/>
  <c r="F380" i="34"/>
  <c r="J379" i="34"/>
  <c r="K377" i="34"/>
  <c r="H377" i="34"/>
  <c r="I377" i="34"/>
  <c r="F1272" i="34"/>
  <c r="G1270" i="34"/>
  <c r="J1271" i="34"/>
  <c r="K627" i="34"/>
  <c r="H627" i="34"/>
  <c r="I627" i="34"/>
  <c r="J629" i="34"/>
  <c r="G628" i="34"/>
  <c r="F630" i="34"/>
  <c r="G1702" i="34"/>
  <c r="J1703" i="34"/>
  <c r="F1704" i="34"/>
  <c r="F456" i="34"/>
  <c r="G454" i="34"/>
  <c r="J455" i="34"/>
  <c r="H453" i="34"/>
  <c r="I453" i="34"/>
  <c r="K453" i="34"/>
  <c r="K1701" i="34"/>
  <c r="H1701" i="34"/>
  <c r="I1701" i="34"/>
  <c r="I1859" i="34" l="1"/>
  <c r="K1859" i="34"/>
  <c r="H1859" i="34"/>
  <c r="F1862" i="34"/>
  <c r="G1860" i="34"/>
  <c r="J1861" i="34"/>
  <c r="H1996" i="34"/>
  <c r="K1996" i="34"/>
  <c r="I1996" i="34"/>
  <c r="F1999" i="34"/>
  <c r="J1998" i="34"/>
  <c r="G1997" i="34"/>
  <c r="J1020" i="34"/>
  <c r="F1021" i="34"/>
  <c r="G1019" i="34"/>
  <c r="I1018" i="34"/>
  <c r="H1018" i="34"/>
  <c r="K1018" i="34"/>
  <c r="K147" i="34"/>
  <c r="H147" i="34"/>
  <c r="I147" i="34"/>
  <c r="M147" i="34"/>
  <c r="G148" i="34"/>
  <c r="F150" i="34"/>
  <c r="J149" i="34"/>
  <c r="K2826" i="34"/>
  <c r="I2826" i="34"/>
  <c r="H2826" i="34"/>
  <c r="F2829" i="34"/>
  <c r="J2828" i="34"/>
  <c r="G2827" i="34"/>
  <c r="G379" i="34"/>
  <c r="J380" i="34"/>
  <c r="F381" i="34"/>
  <c r="I378" i="34"/>
  <c r="H378" i="34"/>
  <c r="K378" i="34"/>
  <c r="I1544" i="34"/>
  <c r="H1544" i="34"/>
  <c r="K1544" i="34"/>
  <c r="F1547" i="34"/>
  <c r="J1546" i="34"/>
  <c r="G1545" i="34"/>
  <c r="J1272" i="34"/>
  <c r="F1273" i="34"/>
  <c r="G1271" i="34"/>
  <c r="I1270" i="34"/>
  <c r="H1270" i="34"/>
  <c r="K1270" i="34"/>
  <c r="F1705" i="34"/>
  <c r="J1704" i="34"/>
  <c r="G1703" i="34"/>
  <c r="F631" i="34"/>
  <c r="G629" i="34"/>
  <c r="J630" i="34"/>
  <c r="H454" i="34"/>
  <c r="K454" i="34"/>
  <c r="I454" i="34"/>
  <c r="J456" i="34"/>
  <c r="F457" i="34"/>
  <c r="G455" i="34"/>
  <c r="K1702" i="34"/>
  <c r="I1702" i="34"/>
  <c r="H1702" i="34"/>
  <c r="K628" i="34"/>
  <c r="I628" i="34"/>
  <c r="H628" i="34"/>
  <c r="I1997" i="34" l="1"/>
  <c r="K1997" i="34"/>
  <c r="H1997" i="34"/>
  <c r="G1861" i="34"/>
  <c r="J1862" i="34"/>
  <c r="F1863" i="34"/>
  <c r="J1999" i="34"/>
  <c r="F2000" i="34"/>
  <c r="G1998" i="34"/>
  <c r="H1860" i="34"/>
  <c r="K1860" i="34"/>
  <c r="I1860" i="34"/>
  <c r="G149" i="34"/>
  <c r="J150" i="34"/>
  <c r="F151" i="34"/>
  <c r="F152" i="34" s="1"/>
  <c r="I148" i="34"/>
  <c r="K148" i="34"/>
  <c r="M148" i="34"/>
  <c r="H148" i="34"/>
  <c r="I1019" i="34"/>
  <c r="H1019" i="34"/>
  <c r="K1019" i="34"/>
  <c r="J1021" i="34"/>
  <c r="F1022" i="34"/>
  <c r="G1020" i="34"/>
  <c r="F2830" i="34"/>
  <c r="G2828" i="34"/>
  <c r="J2829" i="34"/>
  <c r="K2827" i="34"/>
  <c r="H2827" i="34"/>
  <c r="I2827" i="34"/>
  <c r="K1271" i="34"/>
  <c r="I1271" i="34"/>
  <c r="H1271" i="34"/>
  <c r="J381" i="34"/>
  <c r="G380" i="34"/>
  <c r="F382" i="34"/>
  <c r="H1545" i="34"/>
  <c r="K1545" i="34"/>
  <c r="I1545" i="34"/>
  <c r="G1546" i="34"/>
  <c r="J1547" i="34"/>
  <c r="F1548" i="34"/>
  <c r="J1273" i="34"/>
  <c r="G1272" i="34"/>
  <c r="F1274" i="34"/>
  <c r="K379" i="34"/>
  <c r="I379" i="34"/>
  <c r="H379" i="34"/>
  <c r="J631" i="34"/>
  <c r="G630" i="34"/>
  <c r="F632" i="34"/>
  <c r="J457" i="34"/>
  <c r="G456" i="34"/>
  <c r="F458" i="34"/>
  <c r="K629" i="34"/>
  <c r="H629" i="34"/>
  <c r="I629" i="34"/>
  <c r="K455" i="34"/>
  <c r="I455" i="34"/>
  <c r="H455" i="34"/>
  <c r="H1703" i="34"/>
  <c r="I1703" i="34"/>
  <c r="K1703" i="34"/>
  <c r="J1705" i="34"/>
  <c r="F1706" i="34"/>
  <c r="G1704" i="34"/>
  <c r="K1998" i="34" l="1"/>
  <c r="I1998" i="34"/>
  <c r="H1998" i="34"/>
  <c r="J152" i="34"/>
  <c r="F153" i="34"/>
  <c r="J2000" i="34"/>
  <c r="G1999" i="34"/>
  <c r="F2001" i="34"/>
  <c r="J1863" i="34"/>
  <c r="G1862" i="34"/>
  <c r="F1864" i="34"/>
  <c r="K1861" i="34"/>
  <c r="I1861" i="34"/>
  <c r="H1861" i="34"/>
  <c r="K1020" i="34"/>
  <c r="I1020" i="34"/>
  <c r="H1020" i="34"/>
  <c r="G150" i="34"/>
  <c r="J151" i="34"/>
  <c r="G151" i="34"/>
  <c r="G1021" i="34"/>
  <c r="J1022" i="34"/>
  <c r="F1023" i="34"/>
  <c r="M149" i="34"/>
  <c r="K149" i="34"/>
  <c r="H149" i="34"/>
  <c r="I149" i="34"/>
  <c r="H2828" i="34"/>
  <c r="K2828" i="34"/>
  <c r="I2828" i="34"/>
  <c r="J2830" i="34"/>
  <c r="F2831" i="34"/>
  <c r="G2829" i="34"/>
  <c r="I1272" i="34"/>
  <c r="H1272" i="34"/>
  <c r="K1272" i="34"/>
  <c r="G1547" i="34"/>
  <c r="J1548" i="34"/>
  <c r="F1549" i="34"/>
  <c r="G1273" i="34"/>
  <c r="J1274" i="34"/>
  <c r="F1275" i="34"/>
  <c r="I1546" i="34"/>
  <c r="H1546" i="34"/>
  <c r="K1546" i="34"/>
  <c r="F383" i="34"/>
  <c r="G381" i="34"/>
  <c r="J382" i="34"/>
  <c r="I380" i="34"/>
  <c r="H380" i="34"/>
  <c r="K380" i="34"/>
  <c r="I456" i="34"/>
  <c r="K456" i="34"/>
  <c r="H456" i="34"/>
  <c r="I1704" i="34"/>
  <c r="H1704" i="34"/>
  <c r="K1704" i="34"/>
  <c r="G631" i="34"/>
  <c r="F633" i="34"/>
  <c r="J632" i="34"/>
  <c r="G457" i="34"/>
  <c r="F459" i="34"/>
  <c r="J458" i="34"/>
  <c r="J1706" i="34"/>
  <c r="F1707" i="34"/>
  <c r="G1705" i="34"/>
  <c r="K630" i="34"/>
  <c r="I630" i="34"/>
  <c r="H630" i="34"/>
  <c r="G2000" i="34" l="1"/>
  <c r="J2001" i="34"/>
  <c r="F2002" i="34"/>
  <c r="I1862" i="34"/>
  <c r="H1862" i="34"/>
  <c r="K1862" i="34"/>
  <c r="K1999" i="34"/>
  <c r="H1999" i="34"/>
  <c r="I1999" i="34"/>
  <c r="F154" i="34"/>
  <c r="J153" i="34"/>
  <c r="G152" i="34"/>
  <c r="F1865" i="34"/>
  <c r="G1863" i="34"/>
  <c r="J1864" i="34"/>
  <c r="M150" i="34"/>
  <c r="K150" i="34"/>
  <c r="H150" i="34"/>
  <c r="I150" i="34"/>
  <c r="M152" i="34"/>
  <c r="H1021" i="34"/>
  <c r="I1021" i="34"/>
  <c r="K1021" i="34"/>
  <c r="H151" i="34"/>
  <c r="I151" i="34"/>
  <c r="M151" i="34"/>
  <c r="K151" i="34"/>
  <c r="F1024" i="34"/>
  <c r="G1022" i="34"/>
  <c r="J1023" i="34"/>
  <c r="J2831" i="34"/>
  <c r="F2832" i="34"/>
  <c r="G2830" i="34"/>
  <c r="K2829" i="34"/>
  <c r="I2829" i="34"/>
  <c r="H2829" i="34"/>
  <c r="I1547" i="34"/>
  <c r="H1547" i="34"/>
  <c r="K1547" i="34"/>
  <c r="I381" i="34"/>
  <c r="H381" i="34"/>
  <c r="K381" i="34"/>
  <c r="J1549" i="34"/>
  <c r="F1550" i="34"/>
  <c r="G1548" i="34"/>
  <c r="G382" i="34"/>
  <c r="F384" i="34"/>
  <c r="J383" i="34"/>
  <c r="I1273" i="34"/>
  <c r="K1273" i="34"/>
  <c r="H1273" i="34"/>
  <c r="J1275" i="34"/>
  <c r="G1274" i="34"/>
  <c r="F1276" i="34"/>
  <c r="F1277" i="34" s="1"/>
  <c r="K457" i="34"/>
  <c r="I457" i="34"/>
  <c r="H457" i="34"/>
  <c r="I631" i="34"/>
  <c r="K631" i="34"/>
  <c r="H631" i="34"/>
  <c r="J633" i="34"/>
  <c r="G632" i="34"/>
  <c r="F634" i="34"/>
  <c r="J1707" i="34"/>
  <c r="F1708" i="34"/>
  <c r="G1706" i="34"/>
  <c r="G458" i="34"/>
  <c r="F460" i="34"/>
  <c r="J459" i="34"/>
  <c r="I1705" i="34"/>
  <c r="H1705" i="34"/>
  <c r="K1705" i="34"/>
  <c r="J1277" i="34" l="1"/>
  <c r="F1278" i="34"/>
  <c r="K1863" i="34"/>
  <c r="I1863" i="34"/>
  <c r="H1863" i="34"/>
  <c r="J1865" i="34"/>
  <c r="F1866" i="34"/>
  <c r="G1864" i="34"/>
  <c r="K152" i="34"/>
  <c r="I152" i="34"/>
  <c r="H152" i="34"/>
  <c r="F155" i="34"/>
  <c r="G153" i="34"/>
  <c r="J154" i="34"/>
  <c r="F2003" i="34"/>
  <c r="G2001" i="34"/>
  <c r="J2002" i="34"/>
  <c r="K2000" i="34"/>
  <c r="H2000" i="34"/>
  <c r="I2000" i="34"/>
  <c r="K1022" i="34"/>
  <c r="H1022" i="34"/>
  <c r="I1022" i="34"/>
  <c r="F1025" i="34"/>
  <c r="G1023" i="34"/>
  <c r="J1024" i="34"/>
  <c r="H2830" i="34"/>
  <c r="I2830" i="34"/>
  <c r="K2830" i="34"/>
  <c r="J2832" i="34"/>
  <c r="F2833" i="34"/>
  <c r="G2831" i="34"/>
  <c r="F385" i="34"/>
  <c r="J384" i="34"/>
  <c r="G383" i="34"/>
  <c r="I382" i="34"/>
  <c r="K382" i="34"/>
  <c r="H382" i="34"/>
  <c r="K1548" i="34"/>
  <c r="I1548" i="34"/>
  <c r="H1548" i="34"/>
  <c r="I1274" i="34"/>
  <c r="H1274" i="34"/>
  <c r="K1274" i="34"/>
  <c r="G1549" i="34"/>
  <c r="J1550" i="34"/>
  <c r="F1551" i="34"/>
  <c r="J1276" i="34"/>
  <c r="G1275" i="34"/>
  <c r="G1276" i="34"/>
  <c r="I632" i="34"/>
  <c r="H632" i="34"/>
  <c r="K632" i="34"/>
  <c r="F1709" i="34"/>
  <c r="J1708" i="34"/>
  <c r="G1707" i="34"/>
  <c r="J634" i="34"/>
  <c r="F635" i="34"/>
  <c r="G633" i="34"/>
  <c r="J460" i="34"/>
  <c r="F461" i="34"/>
  <c r="G459" i="34"/>
  <c r="H458" i="34"/>
  <c r="I458" i="34"/>
  <c r="K458" i="34"/>
  <c r="H1706" i="34"/>
  <c r="I1706" i="34"/>
  <c r="K1706" i="34"/>
  <c r="F2004" i="34" l="1"/>
  <c r="G2002" i="34"/>
  <c r="J2003" i="34"/>
  <c r="I2001" i="34"/>
  <c r="H2001" i="34"/>
  <c r="K2001" i="34"/>
  <c r="J155" i="34"/>
  <c r="G154" i="34"/>
  <c r="F156" i="34"/>
  <c r="H1864" i="34"/>
  <c r="K1864" i="34"/>
  <c r="I1864" i="34"/>
  <c r="K153" i="34"/>
  <c r="I153" i="34"/>
  <c r="H153" i="34"/>
  <c r="M153" i="34"/>
  <c r="F1867" i="34"/>
  <c r="J1866" i="34"/>
  <c r="G1865" i="34"/>
  <c r="F1279" i="34"/>
  <c r="J1278" i="34"/>
  <c r="G1277" i="34"/>
  <c r="F1026" i="34"/>
  <c r="J1025" i="34"/>
  <c r="G1024" i="34"/>
  <c r="H1023" i="34"/>
  <c r="I1023" i="34"/>
  <c r="K1023" i="34"/>
  <c r="H2831" i="34"/>
  <c r="I2831" i="34"/>
  <c r="K2831" i="34"/>
  <c r="J2833" i="34"/>
  <c r="F2834" i="34"/>
  <c r="G2832" i="34"/>
  <c r="H1275" i="34"/>
  <c r="K1275" i="34"/>
  <c r="I1275" i="34"/>
  <c r="H1276" i="34"/>
  <c r="K1276" i="34"/>
  <c r="I1276" i="34"/>
  <c r="K383" i="34"/>
  <c r="H383" i="34"/>
  <c r="I383" i="34"/>
  <c r="G1550" i="34"/>
  <c r="F1552" i="34"/>
  <c r="J1551" i="34"/>
  <c r="K1549" i="34"/>
  <c r="H1549" i="34"/>
  <c r="I1549" i="34"/>
  <c r="G384" i="34"/>
  <c r="J385" i="34"/>
  <c r="F386" i="34"/>
  <c r="F1710" i="34"/>
  <c r="G1708" i="34"/>
  <c r="J1709" i="34"/>
  <c r="I459" i="34"/>
  <c r="H459" i="34"/>
  <c r="K459" i="34"/>
  <c r="K633" i="34"/>
  <c r="H633" i="34"/>
  <c r="I633" i="34"/>
  <c r="J635" i="34"/>
  <c r="F636" i="34"/>
  <c r="G634" i="34"/>
  <c r="K1707" i="34"/>
  <c r="H1707" i="34"/>
  <c r="I1707" i="34"/>
  <c r="F462" i="34"/>
  <c r="J461" i="34"/>
  <c r="G460" i="34"/>
  <c r="F157" i="34" l="1"/>
  <c r="J156" i="34"/>
  <c r="G155" i="34"/>
  <c r="H154" i="34"/>
  <c r="I154" i="34"/>
  <c r="K154" i="34"/>
  <c r="M154" i="34"/>
  <c r="K1277" i="34"/>
  <c r="H1277" i="34"/>
  <c r="I1277" i="34"/>
  <c r="H1865" i="34"/>
  <c r="I1865" i="34"/>
  <c r="K1865" i="34"/>
  <c r="H2002" i="34"/>
  <c r="K2002" i="34"/>
  <c r="I2002" i="34"/>
  <c r="J1279" i="34"/>
  <c r="G1278" i="34"/>
  <c r="F1280" i="34"/>
  <c r="F1868" i="34"/>
  <c r="G1866" i="34"/>
  <c r="J1867" i="34"/>
  <c r="J2004" i="34"/>
  <c r="G2003" i="34"/>
  <c r="F2005" i="34"/>
  <c r="H1024" i="34"/>
  <c r="I1024" i="34"/>
  <c r="K1024" i="34"/>
  <c r="G1025" i="34"/>
  <c r="F1027" i="34"/>
  <c r="J1026" i="34"/>
  <c r="J2834" i="34"/>
  <c r="G2833" i="34"/>
  <c r="F2835" i="34"/>
  <c r="H2832" i="34"/>
  <c r="K2832" i="34"/>
  <c r="I2832" i="34"/>
  <c r="K384" i="34"/>
  <c r="H384" i="34"/>
  <c r="I384" i="34"/>
  <c r="I1550" i="34"/>
  <c r="H1550" i="34"/>
  <c r="K1550" i="34"/>
  <c r="F387" i="34"/>
  <c r="F388" i="34" s="1"/>
  <c r="G385" i="34"/>
  <c r="J386" i="34"/>
  <c r="J1552" i="34"/>
  <c r="F1553" i="34"/>
  <c r="G1551" i="34"/>
  <c r="J636" i="34"/>
  <c r="F637" i="34"/>
  <c r="G635" i="34"/>
  <c r="J462" i="34"/>
  <c r="G461" i="34"/>
  <c r="F463" i="34"/>
  <c r="F1711" i="34"/>
  <c r="G1709" i="34"/>
  <c r="J1710" i="34"/>
  <c r="K634" i="34"/>
  <c r="I634" i="34"/>
  <c r="H634" i="34"/>
  <c r="H460" i="34"/>
  <c r="I460" i="34"/>
  <c r="K460" i="34"/>
  <c r="I1708" i="34"/>
  <c r="H1708" i="34"/>
  <c r="K1708" i="34"/>
  <c r="J2005" i="34" l="1"/>
  <c r="G2004" i="34"/>
  <c r="F2006" i="34"/>
  <c r="I1866" i="34"/>
  <c r="H1866" i="34"/>
  <c r="K1866" i="34"/>
  <c r="J1868" i="34"/>
  <c r="F1869" i="34"/>
  <c r="G1867" i="34"/>
  <c r="H155" i="34"/>
  <c r="I155" i="34"/>
  <c r="K155" i="34"/>
  <c r="M155" i="34"/>
  <c r="H1278" i="34"/>
  <c r="K1278" i="34"/>
  <c r="I1278" i="34"/>
  <c r="K2003" i="34"/>
  <c r="I2003" i="34"/>
  <c r="H2003" i="34"/>
  <c r="J1280" i="34"/>
  <c r="F1281" i="34"/>
  <c r="G1279" i="34"/>
  <c r="J157" i="34"/>
  <c r="F158" i="34"/>
  <c r="G156" i="34"/>
  <c r="H1025" i="34"/>
  <c r="I1025" i="34"/>
  <c r="K1025" i="34"/>
  <c r="F1028" i="34"/>
  <c r="G1026" i="34"/>
  <c r="J1027" i="34"/>
  <c r="G2834" i="34"/>
  <c r="J2835" i="34"/>
  <c r="F2836" i="34"/>
  <c r="K2833" i="34"/>
  <c r="H2833" i="34"/>
  <c r="I2833" i="34"/>
  <c r="F389" i="34"/>
  <c r="F390" i="34" s="1"/>
  <c r="J388" i="34"/>
  <c r="J1553" i="34"/>
  <c r="F1554" i="34"/>
  <c r="G1552" i="34"/>
  <c r="K385" i="34"/>
  <c r="H385" i="34"/>
  <c r="I385" i="34"/>
  <c r="H1551" i="34"/>
  <c r="K1551" i="34"/>
  <c r="I1551" i="34"/>
  <c r="J387" i="34"/>
  <c r="G386" i="34"/>
  <c r="G387" i="34"/>
  <c r="K1709" i="34"/>
  <c r="H1709" i="34"/>
  <c r="I1709" i="34"/>
  <c r="F1712" i="34"/>
  <c r="J1711" i="34"/>
  <c r="G1710" i="34"/>
  <c r="I635" i="34"/>
  <c r="H635" i="34"/>
  <c r="K635" i="34"/>
  <c r="K461" i="34"/>
  <c r="H461" i="34"/>
  <c r="I461" i="34"/>
  <c r="J637" i="34"/>
  <c r="G636" i="34"/>
  <c r="F638" i="34"/>
  <c r="F464" i="34"/>
  <c r="J463" i="34"/>
  <c r="G462" i="34"/>
  <c r="K1279" i="34" l="1"/>
  <c r="H1279" i="34"/>
  <c r="I1279" i="34"/>
  <c r="F391" i="34"/>
  <c r="J390" i="34"/>
  <c r="J1281" i="34"/>
  <c r="F1282" i="34"/>
  <c r="G1280" i="34"/>
  <c r="K1867" i="34"/>
  <c r="H1867" i="34"/>
  <c r="I1867" i="34"/>
  <c r="F1870" i="34"/>
  <c r="G1868" i="34"/>
  <c r="J1869" i="34"/>
  <c r="F2007" i="34"/>
  <c r="G2005" i="34"/>
  <c r="J2006" i="34"/>
  <c r="K2004" i="34"/>
  <c r="I2004" i="34"/>
  <c r="H2004" i="34"/>
  <c r="I156" i="34"/>
  <c r="K156" i="34"/>
  <c r="H156" i="34"/>
  <c r="M156" i="34"/>
  <c r="G157" i="34"/>
  <c r="J158" i="34"/>
  <c r="F159" i="34"/>
  <c r="I1026" i="34"/>
  <c r="K1026" i="34"/>
  <c r="H1026" i="34"/>
  <c r="J1028" i="34"/>
  <c r="F1029" i="34"/>
  <c r="G1027" i="34"/>
  <c r="F2837" i="34"/>
  <c r="G2835" i="34"/>
  <c r="J2836" i="34"/>
  <c r="I2834" i="34"/>
  <c r="K2834" i="34"/>
  <c r="H2834" i="34"/>
  <c r="G388" i="34"/>
  <c r="J389" i="34"/>
  <c r="G389" i="34"/>
  <c r="K1552" i="34"/>
  <c r="I1552" i="34"/>
  <c r="H1552" i="34"/>
  <c r="K386" i="34"/>
  <c r="I386" i="34"/>
  <c r="H386" i="34"/>
  <c r="G1553" i="34"/>
  <c r="J1554" i="34"/>
  <c r="F1555" i="34"/>
  <c r="H387" i="34"/>
  <c r="I387" i="34"/>
  <c r="K387" i="34"/>
  <c r="G463" i="34"/>
  <c r="F465" i="34"/>
  <c r="J464" i="34"/>
  <c r="K1710" i="34"/>
  <c r="I1710" i="34"/>
  <c r="H1710" i="34"/>
  <c r="F639" i="34"/>
  <c r="J638" i="34"/>
  <c r="G637" i="34"/>
  <c r="H636" i="34"/>
  <c r="I636" i="34"/>
  <c r="K636" i="34"/>
  <c r="K462" i="34"/>
  <c r="H462" i="34"/>
  <c r="I462" i="34"/>
  <c r="J1712" i="34"/>
  <c r="F1713" i="34"/>
  <c r="G1711" i="34"/>
  <c r="K2005" i="34" l="1"/>
  <c r="H2005" i="34"/>
  <c r="I2005" i="34"/>
  <c r="I157" i="34"/>
  <c r="K157" i="34"/>
  <c r="H157" i="34"/>
  <c r="M157" i="34"/>
  <c r="F160" i="34"/>
  <c r="J159" i="34"/>
  <c r="G158" i="34"/>
  <c r="H1280" i="34"/>
  <c r="K1280" i="34"/>
  <c r="I1280" i="34"/>
  <c r="F1283" i="34"/>
  <c r="G1281" i="34"/>
  <c r="J1282" i="34"/>
  <c r="F1871" i="34"/>
  <c r="J1870" i="34"/>
  <c r="G1869" i="34"/>
  <c r="G2006" i="34"/>
  <c r="F2008" i="34"/>
  <c r="J2007" i="34"/>
  <c r="I1868" i="34"/>
  <c r="K1868" i="34"/>
  <c r="H1868" i="34"/>
  <c r="F392" i="34"/>
  <c r="G390" i="34"/>
  <c r="J391" i="34"/>
  <c r="H1027" i="34"/>
  <c r="I1027" i="34"/>
  <c r="K1027" i="34"/>
  <c r="G1028" i="34"/>
  <c r="F1030" i="34"/>
  <c r="J1029" i="34"/>
  <c r="I2835" i="34"/>
  <c r="K2835" i="34"/>
  <c r="H2835" i="34"/>
  <c r="G2836" i="34"/>
  <c r="F2838" i="34"/>
  <c r="J2837" i="34"/>
  <c r="H389" i="34"/>
  <c r="I389" i="34"/>
  <c r="K389" i="34"/>
  <c r="H388" i="34"/>
  <c r="I388" i="34"/>
  <c r="K388" i="34"/>
  <c r="F1556" i="34"/>
  <c r="J1555" i="34"/>
  <c r="G1554" i="34"/>
  <c r="K1553" i="34"/>
  <c r="I1553" i="34"/>
  <c r="H1553" i="34"/>
  <c r="H637" i="34"/>
  <c r="K637" i="34"/>
  <c r="I637" i="34"/>
  <c r="F640" i="34"/>
  <c r="G638" i="34"/>
  <c r="J639" i="34"/>
  <c r="G464" i="34"/>
  <c r="J465" i="34"/>
  <c r="F466" i="34"/>
  <c r="J1713" i="34"/>
  <c r="F1714" i="34"/>
  <c r="G1712" i="34"/>
  <c r="I1711" i="34"/>
  <c r="K1711" i="34"/>
  <c r="H1711" i="34"/>
  <c r="I463" i="34"/>
  <c r="H463" i="34"/>
  <c r="K463" i="34"/>
  <c r="F1872" i="34" l="1"/>
  <c r="J1871" i="34"/>
  <c r="G1870" i="34"/>
  <c r="K1869" i="34"/>
  <c r="I1869" i="34"/>
  <c r="H1869" i="34"/>
  <c r="J392" i="34"/>
  <c r="G391" i="34"/>
  <c r="F393" i="34"/>
  <c r="K1281" i="34"/>
  <c r="H1281" i="34"/>
  <c r="I1281" i="34"/>
  <c r="K158" i="34"/>
  <c r="I158" i="34"/>
  <c r="H158" i="34"/>
  <c r="M158" i="34"/>
  <c r="K390" i="34"/>
  <c r="I390" i="34"/>
  <c r="H390" i="34"/>
  <c r="J160" i="34"/>
  <c r="G159" i="34"/>
  <c r="F161" i="34"/>
  <c r="J2008" i="34"/>
  <c r="G2007" i="34"/>
  <c r="F2009" i="34"/>
  <c r="I2006" i="34"/>
  <c r="H2006" i="34"/>
  <c r="K2006" i="34"/>
  <c r="F1284" i="34"/>
  <c r="J1283" i="34"/>
  <c r="G1282" i="34"/>
  <c r="F1031" i="34"/>
  <c r="G1029" i="34"/>
  <c r="J1030" i="34"/>
  <c r="K1028" i="34"/>
  <c r="I1028" i="34"/>
  <c r="H1028" i="34"/>
  <c r="J2838" i="34"/>
  <c r="F2839" i="34"/>
  <c r="G2837" i="34"/>
  <c r="K2836" i="34"/>
  <c r="I2836" i="34"/>
  <c r="H2836" i="34"/>
  <c r="K1554" i="34"/>
  <c r="I1554" i="34"/>
  <c r="H1554" i="34"/>
  <c r="F1557" i="34"/>
  <c r="G1555" i="34"/>
  <c r="J1556" i="34"/>
  <c r="J1714" i="34"/>
  <c r="G1713" i="34"/>
  <c r="F1715" i="34"/>
  <c r="H1712" i="34"/>
  <c r="I1712" i="34"/>
  <c r="K1712" i="34"/>
  <c r="F467" i="34"/>
  <c r="J466" i="34"/>
  <c r="G465" i="34"/>
  <c r="F641" i="34"/>
  <c r="G639" i="34"/>
  <c r="J640" i="34"/>
  <c r="K464" i="34"/>
  <c r="I464" i="34"/>
  <c r="H464" i="34"/>
  <c r="H638" i="34"/>
  <c r="K638" i="34"/>
  <c r="I638" i="34"/>
  <c r="I1282" i="34" l="1"/>
  <c r="H1282" i="34"/>
  <c r="K1282" i="34"/>
  <c r="F394" i="34"/>
  <c r="J393" i="34"/>
  <c r="G392" i="34"/>
  <c r="J2009" i="34"/>
  <c r="F2010" i="34"/>
  <c r="G2008" i="34"/>
  <c r="F162" i="34"/>
  <c r="G160" i="34"/>
  <c r="J161" i="34"/>
  <c r="I1870" i="34"/>
  <c r="K1870" i="34"/>
  <c r="H1870" i="34"/>
  <c r="G1283" i="34"/>
  <c r="F1285" i="34"/>
  <c r="J1284" i="34"/>
  <c r="H391" i="34"/>
  <c r="I391" i="34"/>
  <c r="K391" i="34"/>
  <c r="H2007" i="34"/>
  <c r="I2007" i="34"/>
  <c r="K2007" i="34"/>
  <c r="K159" i="34"/>
  <c r="H159" i="34"/>
  <c r="I159" i="34"/>
  <c r="M159" i="34"/>
  <c r="F1873" i="34"/>
  <c r="G1871" i="34"/>
  <c r="J1872" i="34"/>
  <c r="I1029" i="34"/>
  <c r="H1029" i="34"/>
  <c r="K1029" i="34"/>
  <c r="F1032" i="34"/>
  <c r="J1031" i="34"/>
  <c r="G1030" i="34"/>
  <c r="J2839" i="34"/>
  <c r="G2838" i="34"/>
  <c r="F2840" i="34"/>
  <c r="K2837" i="34"/>
  <c r="I2837" i="34"/>
  <c r="H2837" i="34"/>
  <c r="K1555" i="34"/>
  <c r="I1555" i="34"/>
  <c r="H1555" i="34"/>
  <c r="F1558" i="34"/>
  <c r="G1556" i="34"/>
  <c r="J1557" i="34"/>
  <c r="G640" i="34"/>
  <c r="J641" i="34"/>
  <c r="F642" i="34"/>
  <c r="I465" i="34"/>
  <c r="H465" i="34"/>
  <c r="K465" i="34"/>
  <c r="J1715" i="34"/>
  <c r="F1716" i="34"/>
  <c r="G1714" i="34"/>
  <c r="K639" i="34"/>
  <c r="I639" i="34"/>
  <c r="H639" i="34"/>
  <c r="F468" i="34"/>
  <c r="G466" i="34"/>
  <c r="J467" i="34"/>
  <c r="I1713" i="34"/>
  <c r="H1713" i="34"/>
  <c r="K1713" i="34"/>
  <c r="F1409" i="34"/>
  <c r="J1285" i="34" l="1"/>
  <c r="G1284" i="34"/>
  <c r="F1286" i="34"/>
  <c r="I1283" i="34"/>
  <c r="K1283" i="34"/>
  <c r="H1283" i="34"/>
  <c r="I160" i="34"/>
  <c r="K160" i="34"/>
  <c r="H160" i="34"/>
  <c r="M160" i="34"/>
  <c r="J162" i="34"/>
  <c r="G161" i="34"/>
  <c r="F163" i="34"/>
  <c r="H2008" i="34"/>
  <c r="K2008" i="34"/>
  <c r="I2008" i="34"/>
  <c r="G2009" i="34"/>
  <c r="F2011" i="34"/>
  <c r="J2010" i="34"/>
  <c r="H392" i="34"/>
  <c r="I392" i="34"/>
  <c r="K392" i="34"/>
  <c r="J394" i="34"/>
  <c r="F395" i="34"/>
  <c r="G393" i="34"/>
  <c r="I1871" i="34"/>
  <c r="H1871" i="34"/>
  <c r="K1871" i="34"/>
  <c r="J1873" i="34"/>
  <c r="F1874" i="34"/>
  <c r="G1872" i="34"/>
  <c r="F1033" i="34"/>
  <c r="G1031" i="34"/>
  <c r="J1032" i="34"/>
  <c r="H1030" i="34"/>
  <c r="K1030" i="34"/>
  <c r="I1030" i="34"/>
  <c r="G2839" i="34"/>
  <c r="F2841" i="34"/>
  <c r="J2840" i="34"/>
  <c r="I2838" i="34"/>
  <c r="H2838" i="34"/>
  <c r="K2838" i="34"/>
  <c r="J1558" i="34"/>
  <c r="G1557" i="34"/>
  <c r="F1559" i="34"/>
  <c r="F1560" i="34" s="1"/>
  <c r="K1556" i="34"/>
  <c r="I1556" i="34"/>
  <c r="H1556" i="34"/>
  <c r="K1714" i="34"/>
  <c r="I1714" i="34"/>
  <c r="H1714" i="34"/>
  <c r="J642" i="34"/>
  <c r="G641" i="34"/>
  <c r="F643" i="34"/>
  <c r="F1410" i="34"/>
  <c r="J1409" i="34"/>
  <c r="K466" i="34"/>
  <c r="H466" i="34"/>
  <c r="I466" i="34"/>
  <c r="F1717" i="34"/>
  <c r="G1715" i="34"/>
  <c r="J1716" i="34"/>
  <c r="G467" i="34"/>
  <c r="F469" i="34"/>
  <c r="J468" i="34"/>
  <c r="K640" i="34"/>
  <c r="H640" i="34"/>
  <c r="I640" i="34"/>
  <c r="I1872" i="34" l="1"/>
  <c r="K1872" i="34"/>
  <c r="H1872" i="34"/>
  <c r="F1875" i="34"/>
  <c r="G1873" i="34"/>
  <c r="J1874" i="34"/>
  <c r="H393" i="34"/>
  <c r="K393" i="34"/>
  <c r="I393" i="34"/>
  <c r="G1285" i="34"/>
  <c r="J1286" i="34"/>
  <c r="F1287" i="34"/>
  <c r="G162" i="34"/>
  <c r="J163" i="34"/>
  <c r="F164" i="34"/>
  <c r="K1284" i="34"/>
  <c r="I1284" i="34"/>
  <c r="H1284" i="34"/>
  <c r="F396" i="34"/>
  <c r="J395" i="34"/>
  <c r="G394" i="34"/>
  <c r="J2011" i="34"/>
  <c r="F2012" i="34"/>
  <c r="G2010" i="34"/>
  <c r="H2009" i="34"/>
  <c r="I2009" i="34"/>
  <c r="K2009" i="34"/>
  <c r="K161" i="34"/>
  <c r="H161" i="34"/>
  <c r="I161" i="34"/>
  <c r="M161" i="34"/>
  <c r="I1031" i="34"/>
  <c r="K1031" i="34"/>
  <c r="H1031" i="34"/>
  <c r="F1034" i="34"/>
  <c r="F1035" i="34" s="1"/>
  <c r="J1033" i="34"/>
  <c r="G1032" i="34"/>
  <c r="J2841" i="34"/>
  <c r="F2842" i="34"/>
  <c r="G2840" i="34"/>
  <c r="H2839" i="34"/>
  <c r="K2839" i="34"/>
  <c r="I2839" i="34"/>
  <c r="F1561" i="34"/>
  <c r="J1560" i="34"/>
  <c r="J1559" i="34"/>
  <c r="G1558" i="34"/>
  <c r="G1559" i="34"/>
  <c r="I1557" i="34"/>
  <c r="K1557" i="34"/>
  <c r="H1557" i="34"/>
  <c r="J469" i="34"/>
  <c r="F470" i="34"/>
  <c r="G468" i="34"/>
  <c r="F1411" i="34"/>
  <c r="J1410" i="34"/>
  <c r="H1715" i="34"/>
  <c r="I1715" i="34"/>
  <c r="K1715" i="34"/>
  <c r="F644" i="34"/>
  <c r="G642" i="34"/>
  <c r="J643" i="34"/>
  <c r="G1409" i="34"/>
  <c r="F1718" i="34"/>
  <c r="J1717" i="34"/>
  <c r="G1716" i="34"/>
  <c r="K467" i="34"/>
  <c r="H467" i="34"/>
  <c r="I467" i="34"/>
  <c r="H641" i="34"/>
  <c r="I641" i="34"/>
  <c r="K641" i="34"/>
  <c r="I2010" i="34" l="1"/>
  <c r="K2010" i="34"/>
  <c r="H2010" i="34"/>
  <c r="F397" i="34"/>
  <c r="G395" i="34"/>
  <c r="J396" i="34"/>
  <c r="F2013" i="34"/>
  <c r="G2011" i="34"/>
  <c r="J2012" i="34"/>
  <c r="F165" i="34"/>
  <c r="J164" i="34"/>
  <c r="G163" i="34"/>
  <c r="J1035" i="34"/>
  <c r="F1036" i="34"/>
  <c r="K162" i="34"/>
  <c r="I162" i="34"/>
  <c r="H162" i="34"/>
  <c r="M162" i="34"/>
  <c r="G1286" i="34"/>
  <c r="F1288" i="34"/>
  <c r="J1287" i="34"/>
  <c r="H1285" i="34"/>
  <c r="I1285" i="34"/>
  <c r="K1285" i="34"/>
  <c r="H1873" i="34"/>
  <c r="I1873" i="34"/>
  <c r="K1873" i="34"/>
  <c r="G1874" i="34"/>
  <c r="F1876" i="34"/>
  <c r="J1875" i="34"/>
  <c r="H394" i="34"/>
  <c r="K394" i="34"/>
  <c r="I394" i="34"/>
  <c r="I1032" i="34"/>
  <c r="H1032" i="34"/>
  <c r="K1032" i="34"/>
  <c r="G1033" i="34"/>
  <c r="J1034" i="34"/>
  <c r="G1034" i="34"/>
  <c r="H2840" i="34"/>
  <c r="K2840" i="34"/>
  <c r="I2840" i="34"/>
  <c r="F2843" i="34"/>
  <c r="G2841" i="34"/>
  <c r="J2842" i="34"/>
  <c r="F1562" i="34"/>
  <c r="G1560" i="34"/>
  <c r="J1561" i="34"/>
  <c r="I1559" i="34"/>
  <c r="K1559" i="34"/>
  <c r="H1559" i="34"/>
  <c r="I1558" i="34"/>
  <c r="H1558" i="34"/>
  <c r="K1558" i="34"/>
  <c r="K1409" i="34"/>
  <c r="I1409" i="34"/>
  <c r="H1409" i="34"/>
  <c r="I468" i="34"/>
  <c r="K468" i="34"/>
  <c r="H468" i="34"/>
  <c r="J1718" i="34"/>
  <c r="F1719" i="34"/>
  <c r="G1717" i="34"/>
  <c r="H642" i="34"/>
  <c r="K642" i="34"/>
  <c r="I642" i="34"/>
  <c r="F1412" i="34"/>
  <c r="G1410" i="34"/>
  <c r="J1411" i="34"/>
  <c r="F471" i="34"/>
  <c r="G469" i="34"/>
  <c r="J470" i="34"/>
  <c r="G643" i="34"/>
  <c r="F645" i="34"/>
  <c r="J644" i="34"/>
  <c r="I1716" i="34"/>
  <c r="K1716" i="34"/>
  <c r="H1716" i="34"/>
  <c r="F1037" i="34" l="1"/>
  <c r="J1036" i="34"/>
  <c r="G1035" i="34"/>
  <c r="K163" i="34"/>
  <c r="I163" i="34"/>
  <c r="H163" i="34"/>
  <c r="M163" i="34"/>
  <c r="K2011" i="34"/>
  <c r="H2011" i="34"/>
  <c r="I2011" i="34"/>
  <c r="I395" i="34"/>
  <c r="H395" i="34"/>
  <c r="K395" i="34"/>
  <c r="J165" i="34"/>
  <c r="G164" i="34"/>
  <c r="M388" i="34" s="1"/>
  <c r="G165" i="34"/>
  <c r="F2014" i="34"/>
  <c r="J2013" i="34"/>
  <c r="M394" i="34"/>
  <c r="J397" i="34"/>
  <c r="G396" i="34"/>
  <c r="F398" i="34"/>
  <c r="K1874" i="34"/>
  <c r="I1874" i="34"/>
  <c r="H1874" i="34"/>
  <c r="G1875" i="34"/>
  <c r="F1877" i="34"/>
  <c r="J1876" i="34"/>
  <c r="G2012" i="34"/>
  <c r="G1287" i="34"/>
  <c r="J1288" i="34"/>
  <c r="F1289" i="34"/>
  <c r="H1286" i="34"/>
  <c r="K1286" i="34"/>
  <c r="I1286" i="34"/>
  <c r="I1033" i="34"/>
  <c r="H1033" i="34"/>
  <c r="K1033" i="34"/>
  <c r="K1034" i="34"/>
  <c r="I1034" i="34"/>
  <c r="H1034" i="34"/>
  <c r="I2841" i="34"/>
  <c r="H2841" i="34"/>
  <c r="K2841" i="34"/>
  <c r="F2844" i="34"/>
  <c r="J2843" i="34"/>
  <c r="G2842" i="34"/>
  <c r="K1560" i="34"/>
  <c r="I1560" i="34"/>
  <c r="H1560" i="34"/>
  <c r="G1561" i="34"/>
  <c r="J1562" i="34"/>
  <c r="F1563" i="34"/>
  <c r="F1564" i="34" s="1"/>
  <c r="J1719" i="34"/>
  <c r="F1720" i="34"/>
  <c r="G1718" i="34"/>
  <c r="J645" i="34"/>
  <c r="F646" i="34"/>
  <c r="G644" i="34"/>
  <c r="J471" i="34"/>
  <c r="F472" i="34"/>
  <c r="G470" i="34"/>
  <c r="F1413" i="34"/>
  <c r="J1412" i="34"/>
  <c r="G1411" i="34"/>
  <c r="K1717" i="34"/>
  <c r="I1717" i="34"/>
  <c r="H1717" i="34"/>
  <c r="I643" i="34"/>
  <c r="K643" i="34"/>
  <c r="H643" i="34"/>
  <c r="H1410" i="34"/>
  <c r="K1410" i="34"/>
  <c r="I1410" i="34"/>
  <c r="K469" i="34"/>
  <c r="H469" i="34"/>
  <c r="I469" i="34"/>
  <c r="M384" i="34" l="1"/>
  <c r="M385" i="34"/>
  <c r="M390" i="34"/>
  <c r="M395" i="34"/>
  <c r="K1287" i="34"/>
  <c r="I1287" i="34"/>
  <c r="H1287" i="34"/>
  <c r="M393" i="34"/>
  <c r="K1875" i="34"/>
  <c r="I1875" i="34"/>
  <c r="H1875" i="34"/>
  <c r="F1565" i="34"/>
  <c r="J1564" i="34"/>
  <c r="I1035" i="34"/>
  <c r="K1035" i="34"/>
  <c r="H1035" i="34"/>
  <c r="I396" i="34"/>
  <c r="H396" i="34"/>
  <c r="K396" i="34"/>
  <c r="M396" i="34"/>
  <c r="J1289" i="34"/>
  <c r="G1288" i="34"/>
  <c r="F1290" i="34"/>
  <c r="M386" i="34"/>
  <c r="G397" i="34"/>
  <c r="J398" i="34"/>
  <c r="F399" i="34"/>
  <c r="J2014" i="34"/>
  <c r="G2013" i="34"/>
  <c r="F2015" i="34"/>
  <c r="K165" i="34"/>
  <c r="I165" i="34"/>
  <c r="H165" i="34"/>
  <c r="M165" i="34"/>
  <c r="M245" i="34"/>
  <c r="M254" i="34"/>
  <c r="M260" i="34"/>
  <c r="M313" i="34"/>
  <c r="M264" i="34"/>
  <c r="M343" i="34"/>
  <c r="M333" i="34"/>
  <c r="M180" i="34"/>
  <c r="M175" i="34"/>
  <c r="M167" i="34"/>
  <c r="M241" i="34"/>
  <c r="M238" i="34"/>
  <c r="M216" i="34"/>
  <c r="M172" i="34"/>
  <c r="M307" i="34"/>
  <c r="M190" i="34"/>
  <c r="M194" i="34"/>
  <c r="M331" i="34"/>
  <c r="M309" i="34"/>
  <c r="M269" i="34"/>
  <c r="M229" i="34"/>
  <c r="M219" i="34"/>
  <c r="M372" i="34"/>
  <c r="M289" i="34"/>
  <c r="M235" i="34"/>
  <c r="M346" i="34"/>
  <c r="M242" i="34"/>
  <c r="M183" i="34"/>
  <c r="M184" i="34"/>
  <c r="M294" i="34"/>
  <c r="M320" i="34"/>
  <c r="M212" i="34"/>
  <c r="M178" i="34"/>
  <c r="M263" i="34"/>
  <c r="M171" i="34"/>
  <c r="M306" i="34"/>
  <c r="M227" i="34"/>
  <c r="M302" i="34"/>
  <c r="M206" i="34"/>
  <c r="M261" i="34"/>
  <c r="M253" i="34"/>
  <c r="M292" i="34"/>
  <c r="M349" i="34"/>
  <c r="M272" i="34"/>
  <c r="M277" i="34"/>
  <c r="M291" i="34"/>
  <c r="M203" i="34"/>
  <c r="M323" i="34"/>
  <c r="M282" i="34"/>
  <c r="M255" i="34"/>
  <c r="M279" i="34"/>
  <c r="M344" i="34"/>
  <c r="M274" i="34"/>
  <c r="M207" i="34"/>
  <c r="M350" i="34"/>
  <c r="M233" i="34"/>
  <c r="M243" i="34"/>
  <c r="M169" i="34"/>
  <c r="M187" i="34"/>
  <c r="M208" i="34"/>
  <c r="M232" i="34"/>
  <c r="M332" i="34"/>
  <c r="M364" i="34"/>
  <c r="M298" i="34"/>
  <c r="M366" i="34"/>
  <c r="M352" i="34"/>
  <c r="M252" i="34"/>
  <c r="M237" i="34"/>
  <c r="M181" i="34"/>
  <c r="M327" i="34"/>
  <c r="M276" i="34"/>
  <c r="M214" i="34"/>
  <c r="M315" i="34"/>
  <c r="M326" i="34"/>
  <c r="M275" i="34"/>
  <c r="M373" i="34"/>
  <c r="M377" i="34"/>
  <c r="M278" i="34"/>
  <c r="M283" i="34"/>
  <c r="M224" i="34"/>
  <c r="M380" i="34"/>
  <c r="M284" i="34"/>
  <c r="M355" i="34"/>
  <c r="M176" i="34"/>
  <c r="M360" i="34"/>
  <c r="M270" i="34"/>
  <c r="M281" i="34"/>
  <c r="M379" i="34"/>
  <c r="M359" i="34"/>
  <c r="M371" i="34"/>
  <c r="M347" i="34"/>
  <c r="M211" i="34"/>
  <c r="M338" i="34"/>
  <c r="M231" i="34"/>
  <c r="M198" i="34"/>
  <c r="M316" i="34"/>
  <c r="M225" i="34"/>
  <c r="M295" i="34"/>
  <c r="M168" i="34"/>
  <c r="M217" i="34"/>
  <c r="M303" i="34"/>
  <c r="M197" i="34"/>
  <c r="M222" i="34"/>
  <c r="M324" i="34"/>
  <c r="M210" i="34"/>
  <c r="M250" i="34"/>
  <c r="M341" i="34"/>
  <c r="M199" i="34"/>
  <c r="M321" i="34"/>
  <c r="M189" i="34"/>
  <c r="M193" i="34"/>
  <c r="M223" i="34"/>
  <c r="M174" i="34"/>
  <c r="M249" i="34"/>
  <c r="M177" i="34"/>
  <c r="M330" i="34"/>
  <c r="M311" i="34"/>
  <c r="M273" i="34"/>
  <c r="M325" i="34"/>
  <c r="M339" i="34"/>
  <c r="M376" i="34"/>
  <c r="M296" i="34"/>
  <c r="M285" i="34"/>
  <c r="M308" i="34"/>
  <c r="M356" i="34"/>
  <c r="M317" i="34"/>
  <c r="M322" i="34"/>
  <c r="M318" i="34"/>
  <c r="M204" i="34"/>
  <c r="M195" i="34"/>
  <c r="M200" i="34"/>
  <c r="M336" i="34"/>
  <c r="M319" i="34"/>
  <c r="M280" i="34"/>
  <c r="M268" i="34"/>
  <c r="M369" i="34"/>
  <c r="M340" i="34"/>
  <c r="M191" i="34"/>
  <c r="M334" i="34"/>
  <c r="M314" i="34"/>
  <c r="M374" i="34"/>
  <c r="M365" i="34"/>
  <c r="M382" i="34"/>
  <c r="M230" i="34"/>
  <c r="M337" i="34"/>
  <c r="M265" i="34"/>
  <c r="M362" i="34"/>
  <c r="M258" i="34"/>
  <c r="M202" i="34"/>
  <c r="M218" i="34"/>
  <c r="M305" i="34"/>
  <c r="M173" i="34"/>
  <c r="M381" i="34"/>
  <c r="M267" i="34"/>
  <c r="M297" i="34"/>
  <c r="M375" i="34"/>
  <c r="M228" i="34"/>
  <c r="M186" i="34"/>
  <c r="M251" i="34"/>
  <c r="M353" i="34"/>
  <c r="M363" i="34"/>
  <c r="M293" i="34"/>
  <c r="M342" i="34"/>
  <c r="M370" i="34"/>
  <c r="M234" i="34"/>
  <c r="M351" i="34"/>
  <c r="M179" i="34"/>
  <c r="M312" i="34"/>
  <c r="M358" i="34"/>
  <c r="M239" i="34"/>
  <c r="M166" i="34"/>
  <c r="M301" i="34"/>
  <c r="M220" i="34"/>
  <c r="M354" i="34"/>
  <c r="M240" i="34"/>
  <c r="M221" i="34"/>
  <c r="M378" i="34"/>
  <c r="M213" i="34"/>
  <c r="M226" i="34"/>
  <c r="M335" i="34"/>
  <c r="M246" i="34"/>
  <c r="M266" i="34"/>
  <c r="M368" i="34"/>
  <c r="M300" i="34"/>
  <c r="M299" i="34"/>
  <c r="M185" i="34"/>
  <c r="M244" i="34"/>
  <c r="M287" i="34"/>
  <c r="M257" i="34"/>
  <c r="M329" i="34"/>
  <c r="M348" i="34"/>
  <c r="M304" i="34"/>
  <c r="M345" i="34"/>
  <c r="M170" i="34"/>
  <c r="M310" i="34"/>
  <c r="M367" i="34"/>
  <c r="M215" i="34"/>
  <c r="M236" i="34"/>
  <c r="M361" i="34"/>
  <c r="M256" i="34"/>
  <c r="M271" i="34"/>
  <c r="M188" i="34"/>
  <c r="M192" i="34"/>
  <c r="M383" i="34"/>
  <c r="M328" i="34"/>
  <c r="M262" i="34"/>
  <c r="M205" i="34"/>
  <c r="M259" i="34"/>
  <c r="M196" i="34"/>
  <c r="M357" i="34"/>
  <c r="M201" i="34"/>
  <c r="M209" i="34"/>
  <c r="M286" i="34"/>
  <c r="M247" i="34"/>
  <c r="M290" i="34"/>
  <c r="M248" i="34"/>
  <c r="M288" i="34"/>
  <c r="M182" i="34"/>
  <c r="I164" i="34"/>
  <c r="K164" i="34"/>
  <c r="H164" i="34"/>
  <c r="M164" i="34"/>
  <c r="M389" i="34"/>
  <c r="M387" i="34"/>
  <c r="M392" i="34"/>
  <c r="M391" i="34"/>
  <c r="K2012" i="34"/>
  <c r="I2012" i="34"/>
  <c r="H2012" i="34"/>
  <c r="G1876" i="34"/>
  <c r="F1878" i="34"/>
  <c r="J1877" i="34"/>
  <c r="G1036" i="34"/>
  <c r="J1037" i="34"/>
  <c r="F1038" i="34"/>
  <c r="K2842" i="34"/>
  <c r="H2842" i="34"/>
  <c r="I2842" i="34"/>
  <c r="G2843" i="34"/>
  <c r="F2845" i="34"/>
  <c r="J2844" i="34"/>
  <c r="K1561" i="34"/>
  <c r="H1561" i="34"/>
  <c r="I1561" i="34"/>
  <c r="G1562" i="34"/>
  <c r="J1563" i="34"/>
  <c r="G1563" i="34"/>
  <c r="I1718" i="34"/>
  <c r="K1718" i="34"/>
  <c r="H1718" i="34"/>
  <c r="J1413" i="34"/>
  <c r="G1412" i="34"/>
  <c r="F1414" i="34"/>
  <c r="I470" i="34"/>
  <c r="H470" i="34"/>
  <c r="K470" i="34"/>
  <c r="G645" i="34"/>
  <c r="F647" i="34"/>
  <c r="J646" i="34"/>
  <c r="J1720" i="34"/>
  <c r="F1721" i="34"/>
  <c r="G1719" i="34"/>
  <c r="H1411" i="34"/>
  <c r="I1411" i="34"/>
  <c r="K1411" i="34"/>
  <c r="G471" i="34"/>
  <c r="J472" i="34"/>
  <c r="F473" i="34"/>
  <c r="K644" i="34"/>
  <c r="H644" i="34"/>
  <c r="I644" i="34"/>
  <c r="J2015" i="34" l="1"/>
  <c r="G2014" i="34"/>
  <c r="F2016" i="34"/>
  <c r="I2013" i="34"/>
  <c r="K2013" i="34"/>
  <c r="H2013" i="34"/>
  <c r="J399" i="34"/>
  <c r="F400" i="34"/>
  <c r="G398" i="34"/>
  <c r="K397" i="34"/>
  <c r="I397" i="34"/>
  <c r="H397" i="34"/>
  <c r="M397" i="34"/>
  <c r="F1291" i="34"/>
  <c r="J1290" i="34"/>
  <c r="G1289" i="34"/>
  <c r="K1288" i="34"/>
  <c r="I1288" i="34"/>
  <c r="H1288" i="34"/>
  <c r="K1036" i="34"/>
  <c r="I1036" i="34"/>
  <c r="H1036" i="34"/>
  <c r="I1876" i="34"/>
  <c r="H1876" i="34"/>
  <c r="K1876" i="34"/>
  <c r="J1038" i="34"/>
  <c r="G1037" i="34"/>
  <c r="F1039" i="34"/>
  <c r="J1878" i="34"/>
  <c r="G1877" i="34"/>
  <c r="F1879" i="34"/>
  <c r="F1566" i="34"/>
  <c r="G1564" i="34"/>
  <c r="J1565" i="34"/>
  <c r="G2844" i="34"/>
  <c r="J2845" i="34"/>
  <c r="F2846" i="34"/>
  <c r="H2843" i="34"/>
  <c r="I2843" i="34"/>
  <c r="K2843" i="34"/>
  <c r="K1563" i="34"/>
  <c r="I1563" i="34"/>
  <c r="H1563" i="34"/>
  <c r="H1562" i="34"/>
  <c r="K1562" i="34"/>
  <c r="I1562" i="34"/>
  <c r="K1412" i="34"/>
  <c r="H1412" i="34"/>
  <c r="I1412" i="34"/>
  <c r="I645" i="34"/>
  <c r="K645" i="34"/>
  <c r="H645" i="34"/>
  <c r="G1413" i="34"/>
  <c r="F1415" i="34"/>
  <c r="J1414" i="34"/>
  <c r="I471" i="34"/>
  <c r="K471" i="34"/>
  <c r="H471" i="34"/>
  <c r="F1722" i="34"/>
  <c r="G1720" i="34"/>
  <c r="J1721" i="34"/>
  <c r="F648" i="34"/>
  <c r="J647" i="34"/>
  <c r="G646" i="34"/>
  <c r="J473" i="34"/>
  <c r="F474" i="34"/>
  <c r="G472" i="34"/>
  <c r="H1719" i="34"/>
  <c r="K1719" i="34"/>
  <c r="I1719" i="34"/>
  <c r="H1564" i="34" l="1"/>
  <c r="I1564" i="34"/>
  <c r="K1564" i="34"/>
  <c r="J1879" i="34"/>
  <c r="F1880" i="34"/>
  <c r="G1878" i="34"/>
  <c r="H1037" i="34"/>
  <c r="I1037" i="34"/>
  <c r="K1037" i="34"/>
  <c r="J1291" i="34"/>
  <c r="G1290" i="34"/>
  <c r="F1292" i="34"/>
  <c r="K1877" i="34"/>
  <c r="I1877" i="34"/>
  <c r="H1877" i="34"/>
  <c r="K1289" i="34"/>
  <c r="H1289" i="34"/>
  <c r="I1289" i="34"/>
  <c r="G1565" i="34"/>
  <c r="J1566" i="34"/>
  <c r="F1567" i="34"/>
  <c r="J1039" i="34"/>
  <c r="G1038" i="34"/>
  <c r="F1040" i="34"/>
  <c r="F2017" i="34"/>
  <c r="G2015" i="34"/>
  <c r="J2016" i="34"/>
  <c r="K2014" i="34"/>
  <c r="I2014" i="34"/>
  <c r="H2014" i="34"/>
  <c r="I398" i="34"/>
  <c r="H398" i="34"/>
  <c r="K398" i="34"/>
  <c r="M398" i="34"/>
  <c r="J400" i="34"/>
  <c r="F401" i="34"/>
  <c r="G399" i="34"/>
  <c r="G2845" i="34"/>
  <c r="J2846" i="34"/>
  <c r="F2847" i="34"/>
  <c r="I2844" i="34"/>
  <c r="H2844" i="34"/>
  <c r="K2844" i="34"/>
  <c r="J1415" i="34"/>
  <c r="G1414" i="34"/>
  <c r="F1416" i="34"/>
  <c r="H472" i="34"/>
  <c r="K472" i="34"/>
  <c r="I472" i="34"/>
  <c r="I1720" i="34"/>
  <c r="H1720" i="34"/>
  <c r="K1720" i="34"/>
  <c r="K1413" i="34"/>
  <c r="I1413" i="34"/>
  <c r="H1413" i="34"/>
  <c r="J474" i="34"/>
  <c r="G473" i="34"/>
  <c r="F475" i="34"/>
  <c r="K646" i="34"/>
  <c r="H646" i="34"/>
  <c r="I646" i="34"/>
  <c r="F649" i="34"/>
  <c r="G647" i="34"/>
  <c r="J648" i="34"/>
  <c r="F1723" i="34"/>
  <c r="J1722" i="34"/>
  <c r="G1721" i="34"/>
  <c r="J2017" i="34" l="1"/>
  <c r="F2018" i="34"/>
  <c r="G2016" i="34"/>
  <c r="H1038" i="34"/>
  <c r="I1038" i="34"/>
  <c r="K1038" i="34"/>
  <c r="F1568" i="34"/>
  <c r="J1567" i="34"/>
  <c r="G1566" i="34"/>
  <c r="I1878" i="34"/>
  <c r="K1878" i="34"/>
  <c r="H1878" i="34"/>
  <c r="J1292" i="34"/>
  <c r="F1293" i="34"/>
  <c r="G1291" i="34"/>
  <c r="J1880" i="34"/>
  <c r="G1879" i="34"/>
  <c r="F1881" i="34"/>
  <c r="F1041" i="34"/>
  <c r="J1040" i="34"/>
  <c r="G1039" i="34"/>
  <c r="K1290" i="34"/>
  <c r="I1290" i="34"/>
  <c r="H1290" i="34"/>
  <c r="I2015" i="34"/>
  <c r="H2015" i="34"/>
  <c r="K2015" i="34"/>
  <c r="K1565" i="34"/>
  <c r="I1565" i="34"/>
  <c r="H1565" i="34"/>
  <c r="G400" i="34"/>
  <c r="F402" i="34"/>
  <c r="F403" i="34" s="1"/>
  <c r="J401" i="34"/>
  <c r="I399" i="34"/>
  <c r="K399" i="34"/>
  <c r="H399" i="34"/>
  <c r="M399" i="34"/>
  <c r="J2847" i="34"/>
  <c r="G2846" i="34"/>
  <c r="F2848" i="34"/>
  <c r="I2845" i="34"/>
  <c r="H2845" i="34"/>
  <c r="K2845" i="34"/>
  <c r="H473" i="34"/>
  <c r="I473" i="34"/>
  <c r="K473" i="34"/>
  <c r="I1721" i="34"/>
  <c r="K1721" i="34"/>
  <c r="H1721" i="34"/>
  <c r="J649" i="34"/>
  <c r="F650" i="34"/>
  <c r="G648" i="34"/>
  <c r="I1414" i="34"/>
  <c r="K1414" i="34"/>
  <c r="H1414" i="34"/>
  <c r="F1724" i="34"/>
  <c r="G1723" i="34" s="1"/>
  <c r="G1722" i="34"/>
  <c r="J1723" i="34"/>
  <c r="K647" i="34"/>
  <c r="H647" i="34"/>
  <c r="I647" i="34"/>
  <c r="J1416" i="34"/>
  <c r="G1415" i="34"/>
  <c r="F1417" i="34"/>
  <c r="J475" i="34"/>
  <c r="G474" i="34"/>
  <c r="F476" i="34"/>
  <c r="F404" i="34" l="1"/>
  <c r="J403" i="34"/>
  <c r="I1039" i="34"/>
  <c r="K1039" i="34"/>
  <c r="H1039" i="34"/>
  <c r="J1881" i="34"/>
  <c r="G1880" i="34"/>
  <c r="F1882" i="34"/>
  <c r="K1566" i="34"/>
  <c r="H1566" i="34"/>
  <c r="I1566" i="34"/>
  <c r="F1569" i="34"/>
  <c r="G1567" i="34"/>
  <c r="J1568" i="34"/>
  <c r="I400" i="34"/>
  <c r="H400" i="34"/>
  <c r="K400" i="34"/>
  <c r="M400" i="34"/>
  <c r="H1291" i="34"/>
  <c r="I1291" i="34"/>
  <c r="K1291" i="34"/>
  <c r="I2016" i="34"/>
  <c r="H2016" i="34"/>
  <c r="K2016" i="34"/>
  <c r="J402" i="34"/>
  <c r="G401" i="34"/>
  <c r="G402" i="34"/>
  <c r="G1040" i="34"/>
  <c r="J1041" i="34"/>
  <c r="F1042" i="34"/>
  <c r="J2018" i="34"/>
  <c r="F2019" i="34"/>
  <c r="G2017" i="34"/>
  <c r="K1879" i="34"/>
  <c r="H1879" i="34"/>
  <c r="I1879" i="34"/>
  <c r="F1294" i="34"/>
  <c r="G1292" i="34"/>
  <c r="J1293" i="34"/>
  <c r="K2846" i="34"/>
  <c r="I2846" i="34"/>
  <c r="H2846" i="34"/>
  <c r="G2847" i="34"/>
  <c r="J2848" i="34"/>
  <c r="F2849" i="34"/>
  <c r="H1723" i="34"/>
  <c r="I1723" i="34"/>
  <c r="K1723" i="34"/>
  <c r="F1418" i="34"/>
  <c r="J1417" i="34"/>
  <c r="G1416" i="34"/>
  <c r="J476" i="34"/>
  <c r="F477" i="34"/>
  <c r="G475" i="34"/>
  <c r="G649" i="34"/>
  <c r="F651" i="34"/>
  <c r="J650" i="34"/>
  <c r="K1722" i="34"/>
  <c r="H1722" i="34"/>
  <c r="I1722" i="34"/>
  <c r="H474" i="34"/>
  <c r="I474" i="34"/>
  <c r="K474" i="34"/>
  <c r="I648" i="34"/>
  <c r="K648" i="34"/>
  <c r="H648" i="34"/>
  <c r="I1415" i="34"/>
  <c r="H1415" i="34"/>
  <c r="K1415" i="34"/>
  <c r="J1724" i="34"/>
  <c r="F1725" i="34"/>
  <c r="F405" i="34" l="1"/>
  <c r="J404" i="34"/>
  <c r="G403" i="34"/>
  <c r="I401" i="34"/>
  <c r="H401" i="34"/>
  <c r="K401" i="34"/>
  <c r="M401" i="34"/>
  <c r="I1567" i="34"/>
  <c r="H1567" i="34"/>
  <c r="K1567" i="34"/>
  <c r="F1570" i="34"/>
  <c r="J1569" i="34"/>
  <c r="G1568" i="34"/>
  <c r="J1042" i="34"/>
  <c r="F1043" i="34"/>
  <c r="G1041" i="34"/>
  <c r="K1292" i="34"/>
  <c r="I1292" i="34"/>
  <c r="H1292" i="34"/>
  <c r="J2019" i="34"/>
  <c r="G2018" i="34"/>
  <c r="F2020" i="34"/>
  <c r="K2017" i="34"/>
  <c r="I2017" i="34"/>
  <c r="H2017" i="34"/>
  <c r="J1882" i="34"/>
  <c r="F1883" i="34"/>
  <c r="G1881" i="34"/>
  <c r="K1040" i="34"/>
  <c r="I1040" i="34"/>
  <c r="H1040" i="34"/>
  <c r="F1295" i="34"/>
  <c r="G1293" i="34"/>
  <c r="J1294" i="34"/>
  <c r="I1880" i="34"/>
  <c r="H1880" i="34"/>
  <c r="K1880" i="34"/>
  <c r="I402" i="34"/>
  <c r="H402" i="34"/>
  <c r="K402" i="34"/>
  <c r="M402" i="34"/>
  <c r="M403" i="34"/>
  <c r="F2850" i="34"/>
  <c r="J2849" i="34"/>
  <c r="G2848" i="34"/>
  <c r="H2847" i="34"/>
  <c r="I2847" i="34"/>
  <c r="K2847" i="34"/>
  <c r="F1726" i="34"/>
  <c r="G1724" i="34"/>
  <c r="J1725" i="34"/>
  <c r="F478" i="34"/>
  <c r="J477" i="34"/>
  <c r="G476" i="34"/>
  <c r="F652" i="34"/>
  <c r="G650" i="34"/>
  <c r="J651" i="34"/>
  <c r="I475" i="34"/>
  <c r="K475" i="34"/>
  <c r="H475" i="34"/>
  <c r="K1416" i="34"/>
  <c r="I1416" i="34"/>
  <c r="H1416" i="34"/>
  <c r="G1417" i="34"/>
  <c r="J1418" i="34"/>
  <c r="F1419" i="34"/>
  <c r="I649" i="34"/>
  <c r="H649" i="34"/>
  <c r="K649" i="34"/>
  <c r="I403" i="34" l="1"/>
  <c r="H403" i="34"/>
  <c r="K403" i="34"/>
  <c r="G404" i="34"/>
  <c r="F406" i="34"/>
  <c r="J405" i="34"/>
  <c r="F1884" i="34"/>
  <c r="J1883" i="34"/>
  <c r="G1882" i="34"/>
  <c r="G1569" i="34"/>
  <c r="F1571" i="34"/>
  <c r="J1570" i="34"/>
  <c r="K2018" i="34"/>
  <c r="H2018" i="34"/>
  <c r="I2018" i="34"/>
  <c r="I1293" i="34"/>
  <c r="K1293" i="34"/>
  <c r="H1293" i="34"/>
  <c r="F1296" i="34"/>
  <c r="G1294" i="34"/>
  <c r="J1295" i="34"/>
  <c r="K1041" i="34"/>
  <c r="H1041" i="34"/>
  <c r="I1041" i="34"/>
  <c r="J1043" i="34"/>
  <c r="F1044" i="34"/>
  <c r="G1042" i="34"/>
  <c r="I1568" i="34"/>
  <c r="H1568" i="34"/>
  <c r="K1568" i="34"/>
  <c r="F2021" i="34"/>
  <c r="G2019" i="34"/>
  <c r="J2020" i="34"/>
  <c r="I1881" i="34"/>
  <c r="K1881" i="34"/>
  <c r="H1881" i="34"/>
  <c r="H2848" i="34"/>
  <c r="K2848" i="34"/>
  <c r="I2848" i="34"/>
  <c r="F2851" i="34"/>
  <c r="G2849" i="34"/>
  <c r="J2850" i="34"/>
  <c r="H1417" i="34"/>
  <c r="K1417" i="34"/>
  <c r="I1417" i="34"/>
  <c r="F479" i="34"/>
  <c r="G477" i="34"/>
  <c r="J478" i="34"/>
  <c r="F653" i="34"/>
  <c r="J652" i="34"/>
  <c r="G651" i="34"/>
  <c r="G1418" i="34"/>
  <c r="F1420" i="34"/>
  <c r="J1419" i="34"/>
  <c r="H1724" i="34"/>
  <c r="I1724" i="34"/>
  <c r="K1724" i="34"/>
  <c r="K650" i="34"/>
  <c r="H650" i="34"/>
  <c r="I650" i="34"/>
  <c r="I476" i="34"/>
  <c r="H476" i="34"/>
  <c r="K476" i="34"/>
  <c r="F1727" i="34"/>
  <c r="J1726" i="34"/>
  <c r="G1725" i="34"/>
  <c r="J406" i="34" l="1"/>
  <c r="F407" i="34"/>
  <c r="G405" i="34"/>
  <c r="H404" i="34"/>
  <c r="K404" i="34"/>
  <c r="I404" i="34"/>
  <c r="M404" i="34"/>
  <c r="I2019" i="34"/>
  <c r="K2019" i="34"/>
  <c r="H2019" i="34"/>
  <c r="G2020" i="34"/>
  <c r="F2022" i="34"/>
  <c r="J2021" i="34"/>
  <c r="J1296" i="34"/>
  <c r="G1295" i="34"/>
  <c r="F1297" i="34"/>
  <c r="K1042" i="34"/>
  <c r="H1042" i="34"/>
  <c r="I1042" i="34"/>
  <c r="H1294" i="34"/>
  <c r="K1294" i="34"/>
  <c r="I1294" i="34"/>
  <c r="H1882" i="34"/>
  <c r="I1882" i="34"/>
  <c r="K1882" i="34"/>
  <c r="J1571" i="34"/>
  <c r="F1572" i="34"/>
  <c r="G1570" i="34"/>
  <c r="G1043" i="34"/>
  <c r="F1045" i="34"/>
  <c r="J1044" i="34"/>
  <c r="K1569" i="34"/>
  <c r="H1569" i="34"/>
  <c r="I1569" i="34"/>
  <c r="J1884" i="34"/>
  <c r="G1883" i="34"/>
  <c r="F1885" i="34"/>
  <c r="G2850" i="34"/>
  <c r="F2852" i="34"/>
  <c r="J2851" i="34"/>
  <c r="H2849" i="34"/>
  <c r="K2849" i="34"/>
  <c r="I2849" i="34"/>
  <c r="I651" i="34"/>
  <c r="H651" i="34"/>
  <c r="K651" i="34"/>
  <c r="F480" i="34"/>
  <c r="J479" i="34"/>
  <c r="G478" i="34"/>
  <c r="H477" i="34"/>
  <c r="I477" i="34"/>
  <c r="K477" i="34"/>
  <c r="K1418" i="34"/>
  <c r="I1418" i="34"/>
  <c r="H1418" i="34"/>
  <c r="F1728" i="34"/>
  <c r="G1726" i="34"/>
  <c r="J1727" i="34"/>
  <c r="F654" i="34"/>
  <c r="G652" i="34"/>
  <c r="J653" i="34"/>
  <c r="J1420" i="34"/>
  <c r="F1421" i="34"/>
  <c r="G1419" i="34"/>
  <c r="H1725" i="34"/>
  <c r="I1725" i="34"/>
  <c r="K1725" i="34"/>
  <c r="H405" i="34" l="1"/>
  <c r="I405" i="34"/>
  <c r="K405" i="34"/>
  <c r="M405" i="34"/>
  <c r="M474" i="34"/>
  <c r="M476" i="34"/>
  <c r="G406" i="34"/>
  <c r="J407" i="34"/>
  <c r="G407" i="34"/>
  <c r="F1573" i="34"/>
  <c r="J1572" i="34"/>
  <c r="G1571" i="34"/>
  <c r="I1883" i="34"/>
  <c r="H1883" i="34"/>
  <c r="K1883" i="34"/>
  <c r="F2023" i="34"/>
  <c r="J2022" i="34"/>
  <c r="G2021" i="34"/>
  <c r="G1296" i="34"/>
  <c r="J1297" i="34"/>
  <c r="F1298" i="34"/>
  <c r="H2020" i="34"/>
  <c r="K2020" i="34"/>
  <c r="I2020" i="34"/>
  <c r="G1884" i="34"/>
  <c r="F1886" i="34"/>
  <c r="J1885" i="34"/>
  <c r="J1045" i="34"/>
  <c r="F1046" i="34"/>
  <c r="G1044" i="34"/>
  <c r="H1570" i="34"/>
  <c r="I1570" i="34"/>
  <c r="K1570" i="34"/>
  <c r="I1295" i="34"/>
  <c r="K1295" i="34"/>
  <c r="H1295" i="34"/>
  <c r="K1043" i="34"/>
  <c r="I1043" i="34"/>
  <c r="H1043" i="34"/>
  <c r="G2851" i="34"/>
  <c r="F2853" i="34"/>
  <c r="J2852" i="34"/>
  <c r="K2850" i="34"/>
  <c r="I2850" i="34"/>
  <c r="H2850" i="34"/>
  <c r="M478" i="34"/>
  <c r="I652" i="34"/>
  <c r="K652" i="34"/>
  <c r="H652" i="34"/>
  <c r="F655" i="34"/>
  <c r="G653" i="34"/>
  <c r="J654" i="34"/>
  <c r="K1726" i="34"/>
  <c r="I1726" i="34"/>
  <c r="H1726" i="34"/>
  <c r="K1419" i="34"/>
  <c r="I1419" i="34"/>
  <c r="H1419" i="34"/>
  <c r="F1422" i="34"/>
  <c r="G1420" i="34"/>
  <c r="J1421" i="34"/>
  <c r="H478" i="34"/>
  <c r="K478" i="34"/>
  <c r="I478" i="34"/>
  <c r="F481" i="34"/>
  <c r="G479" i="34"/>
  <c r="J480" i="34"/>
  <c r="J1728" i="34"/>
  <c r="G1727" i="34"/>
  <c r="F1729" i="34"/>
  <c r="I406" i="34" l="1"/>
  <c r="H406" i="34"/>
  <c r="K406" i="34"/>
  <c r="M406" i="34"/>
  <c r="M463" i="34"/>
  <c r="M445" i="34"/>
  <c r="M442" i="34"/>
  <c r="M467" i="34"/>
  <c r="M477" i="34"/>
  <c r="M414" i="34"/>
  <c r="M437" i="34"/>
  <c r="M433" i="34"/>
  <c r="M455" i="34"/>
  <c r="M456" i="34"/>
  <c r="M464" i="34"/>
  <c r="M450" i="34"/>
  <c r="M411" i="34"/>
  <c r="M453" i="34"/>
  <c r="M415" i="34"/>
  <c r="M412" i="34"/>
  <c r="M436" i="34"/>
  <c r="M446" i="34"/>
  <c r="M418" i="34"/>
  <c r="M420" i="34"/>
  <c r="M440" i="34"/>
  <c r="M460" i="34"/>
  <c r="M472" i="34"/>
  <c r="M469" i="34"/>
  <c r="M449" i="34"/>
  <c r="M435" i="34"/>
  <c r="M429" i="34"/>
  <c r="M473" i="34"/>
  <c r="M465" i="34"/>
  <c r="M447" i="34"/>
  <c r="M434" i="34"/>
  <c r="M431" i="34"/>
  <c r="M432" i="34"/>
  <c r="M462" i="34"/>
  <c r="M430" i="34"/>
  <c r="M461" i="34"/>
  <c r="M419" i="34"/>
  <c r="M427" i="34"/>
  <c r="M466" i="34"/>
  <c r="M443" i="34"/>
  <c r="M441" i="34"/>
  <c r="M475" i="34"/>
  <c r="M421" i="34"/>
  <c r="M444" i="34"/>
  <c r="M428" i="34"/>
  <c r="M459" i="34"/>
  <c r="M448" i="34"/>
  <c r="M438" i="34"/>
  <c r="M424" i="34"/>
  <c r="M416" i="34"/>
  <c r="M457" i="34"/>
  <c r="M451" i="34"/>
  <c r="M423" i="34"/>
  <c r="M426" i="34"/>
  <c r="M470" i="34"/>
  <c r="M458" i="34"/>
  <c r="M413" i="34"/>
  <c r="M425" i="34"/>
  <c r="M409" i="34"/>
  <c r="M410" i="34"/>
  <c r="M408" i="34"/>
  <c r="M417" i="34"/>
  <c r="M452" i="34"/>
  <c r="M454" i="34"/>
  <c r="M422" i="34"/>
  <c r="M439" i="34"/>
  <c r="M468" i="34"/>
  <c r="M471" i="34"/>
  <c r="I407" i="34"/>
  <c r="H407" i="34"/>
  <c r="K407" i="34"/>
  <c r="M407" i="34"/>
  <c r="K1044" i="34"/>
  <c r="I1044" i="34"/>
  <c r="H1044" i="34"/>
  <c r="F1887" i="34"/>
  <c r="J1886" i="34"/>
  <c r="G1885" i="34"/>
  <c r="J1298" i="34"/>
  <c r="G1297" i="34"/>
  <c r="F1299" i="34"/>
  <c r="J2023" i="34"/>
  <c r="G2022" i="34"/>
  <c r="F2024" i="34"/>
  <c r="H1571" i="34"/>
  <c r="K1571" i="34"/>
  <c r="I1571" i="34"/>
  <c r="I1296" i="34"/>
  <c r="H1296" i="34"/>
  <c r="K1296" i="34"/>
  <c r="J1046" i="34"/>
  <c r="F1047" i="34"/>
  <c r="G1045" i="34"/>
  <c r="I1884" i="34"/>
  <c r="H1884" i="34"/>
  <c r="K1884" i="34"/>
  <c r="K2021" i="34"/>
  <c r="H2021" i="34"/>
  <c r="I2021" i="34"/>
  <c r="F1574" i="34"/>
  <c r="J1573" i="34"/>
  <c r="G1572" i="34"/>
  <c r="G2852" i="34"/>
  <c r="J2853" i="34"/>
  <c r="F2854" i="34"/>
  <c r="H2851" i="34"/>
  <c r="I2851" i="34"/>
  <c r="K2851" i="34"/>
  <c r="M479" i="34"/>
  <c r="H479" i="34"/>
  <c r="I479" i="34"/>
  <c r="K479" i="34"/>
  <c r="K1727" i="34"/>
  <c r="I1727" i="34"/>
  <c r="H1727" i="34"/>
  <c r="J481" i="34"/>
  <c r="F482" i="34"/>
  <c r="G480" i="34"/>
  <c r="K1420" i="34"/>
  <c r="H1420" i="34"/>
  <c r="I1420" i="34"/>
  <c r="I653" i="34"/>
  <c r="K653" i="34"/>
  <c r="H653" i="34"/>
  <c r="F1423" i="34"/>
  <c r="J1422" i="34"/>
  <c r="G1421" i="34"/>
  <c r="G1728" i="34"/>
  <c r="F1730" i="34"/>
  <c r="J1729" i="34"/>
  <c r="F656" i="34"/>
  <c r="G654" i="34"/>
  <c r="J655" i="34"/>
  <c r="I1045" i="34" l="1"/>
  <c r="H1045" i="34"/>
  <c r="K1045" i="34"/>
  <c r="F1575" i="34"/>
  <c r="G1573" i="34"/>
  <c r="J1574" i="34"/>
  <c r="G1046" i="34"/>
  <c r="F1048" i="34"/>
  <c r="J1047" i="34"/>
  <c r="G2023" i="34"/>
  <c r="J2024" i="34"/>
  <c r="F2025" i="34"/>
  <c r="H1297" i="34"/>
  <c r="K1297" i="34"/>
  <c r="I1297" i="34"/>
  <c r="F1300" i="34"/>
  <c r="J1299" i="34"/>
  <c r="G1298" i="34"/>
  <c r="H1572" i="34"/>
  <c r="K1572" i="34"/>
  <c r="I1572" i="34"/>
  <c r="K2022" i="34"/>
  <c r="I2022" i="34"/>
  <c r="H2022" i="34"/>
  <c r="H1885" i="34"/>
  <c r="K1885" i="34"/>
  <c r="I1885" i="34"/>
  <c r="G1886" i="34"/>
  <c r="J1887" i="34"/>
  <c r="F1888" i="34"/>
  <c r="G2853" i="34"/>
  <c r="J2854" i="34"/>
  <c r="F2855" i="34"/>
  <c r="I2852" i="34"/>
  <c r="K2852" i="34"/>
  <c r="H2852" i="34"/>
  <c r="M480" i="34"/>
  <c r="H1728" i="34"/>
  <c r="I1728" i="34"/>
  <c r="K1728" i="34"/>
  <c r="J656" i="34"/>
  <c r="G655" i="34"/>
  <c r="F657" i="34"/>
  <c r="J482" i="34"/>
  <c r="F483" i="34"/>
  <c r="G481" i="34"/>
  <c r="H1421" i="34"/>
  <c r="I1421" i="34"/>
  <c r="K1421" i="34"/>
  <c r="F1424" i="34"/>
  <c r="J1423" i="34"/>
  <c r="G1422" i="34"/>
  <c r="K654" i="34"/>
  <c r="H654" i="34"/>
  <c r="I654" i="34"/>
  <c r="J1730" i="34"/>
  <c r="G1729" i="34"/>
  <c r="F1731" i="34"/>
  <c r="K480" i="34"/>
  <c r="I480" i="34"/>
  <c r="H480" i="34"/>
  <c r="J1888" i="34" l="1"/>
  <c r="F1889" i="34"/>
  <c r="G1887" i="34"/>
  <c r="I1886" i="34"/>
  <c r="H1886" i="34"/>
  <c r="K1886" i="34"/>
  <c r="K1298" i="34"/>
  <c r="I1298" i="34"/>
  <c r="H1298" i="34"/>
  <c r="J1300" i="34"/>
  <c r="G1299" i="34"/>
  <c r="F1301" i="34"/>
  <c r="G2024" i="34"/>
  <c r="J2025" i="34"/>
  <c r="F2026" i="34"/>
  <c r="G1047" i="34"/>
  <c r="J1048" i="34"/>
  <c r="F1049" i="34"/>
  <c r="I2023" i="34"/>
  <c r="H2023" i="34"/>
  <c r="K2023" i="34"/>
  <c r="K1046" i="34"/>
  <c r="I1046" i="34"/>
  <c r="H1046" i="34"/>
  <c r="K1573" i="34"/>
  <c r="I1573" i="34"/>
  <c r="H1573" i="34"/>
  <c r="J1575" i="34"/>
  <c r="G1574" i="34"/>
  <c r="F1576" i="34"/>
  <c r="G2854" i="34"/>
  <c r="J2855" i="34"/>
  <c r="F2856" i="34"/>
  <c r="I2853" i="34"/>
  <c r="K2853" i="34"/>
  <c r="H2853" i="34"/>
  <c r="M481" i="34"/>
  <c r="K481" i="34"/>
  <c r="I481" i="34"/>
  <c r="H481" i="34"/>
  <c r="J483" i="34"/>
  <c r="F484" i="34"/>
  <c r="G482" i="34"/>
  <c r="G656" i="34"/>
  <c r="J657" i="34"/>
  <c r="F658" i="34"/>
  <c r="K655" i="34"/>
  <c r="I655" i="34"/>
  <c r="H655" i="34"/>
  <c r="K1422" i="34"/>
  <c r="I1422" i="34"/>
  <c r="H1422" i="34"/>
  <c r="F1732" i="34"/>
  <c r="J1731" i="34"/>
  <c r="G1730" i="34"/>
  <c r="K1729" i="34"/>
  <c r="I1729" i="34"/>
  <c r="H1729" i="34"/>
  <c r="J1424" i="34"/>
  <c r="F1425" i="34"/>
  <c r="G1423" i="34"/>
  <c r="I1574" i="34" l="1"/>
  <c r="K1574" i="34"/>
  <c r="H1574" i="34"/>
  <c r="J1049" i="34"/>
  <c r="F1050" i="34"/>
  <c r="G1048" i="34"/>
  <c r="J2026" i="34"/>
  <c r="G2025" i="34"/>
  <c r="F2027" i="34"/>
  <c r="I1047" i="34"/>
  <c r="H1047" i="34"/>
  <c r="K1047" i="34"/>
  <c r="F1577" i="34"/>
  <c r="J1576" i="34"/>
  <c r="G1575" i="34"/>
  <c r="F1302" i="34"/>
  <c r="J1301" i="34"/>
  <c r="G1300" i="34"/>
  <c r="J1889" i="34"/>
  <c r="F1890" i="34"/>
  <c r="G1888" i="34"/>
  <c r="K2024" i="34"/>
  <c r="H2024" i="34"/>
  <c r="I2024" i="34"/>
  <c r="H1299" i="34"/>
  <c r="K1299" i="34"/>
  <c r="I1299" i="34"/>
  <c r="K1887" i="34"/>
  <c r="H1887" i="34"/>
  <c r="I1887" i="34"/>
  <c r="G2855" i="34"/>
  <c r="J2856" i="34"/>
  <c r="F2857" i="34"/>
  <c r="I2854" i="34"/>
  <c r="H2854" i="34"/>
  <c r="K2854" i="34"/>
  <c r="M482" i="34"/>
  <c r="F1426" i="34"/>
  <c r="J1425" i="34"/>
  <c r="G1424" i="34"/>
  <c r="K482" i="34"/>
  <c r="H482" i="34"/>
  <c r="I482" i="34"/>
  <c r="I1730" i="34"/>
  <c r="H1730" i="34"/>
  <c r="K1730" i="34"/>
  <c r="F1733" i="34"/>
  <c r="G1731" i="34"/>
  <c r="J1732" i="34"/>
  <c r="K1423" i="34"/>
  <c r="I1423" i="34"/>
  <c r="H1423" i="34"/>
  <c r="K656" i="34"/>
  <c r="H656" i="34"/>
  <c r="I656" i="34"/>
  <c r="J658" i="34"/>
  <c r="G657" i="34"/>
  <c r="F659" i="34"/>
  <c r="F485" i="34"/>
  <c r="J484" i="34"/>
  <c r="G483" i="34"/>
  <c r="I1888" i="34" l="1"/>
  <c r="H1888" i="34"/>
  <c r="K1888" i="34"/>
  <c r="I1300" i="34"/>
  <c r="H1300" i="34"/>
  <c r="K1300" i="34"/>
  <c r="J1577" i="34"/>
  <c r="G1576" i="34"/>
  <c r="F1578" i="34"/>
  <c r="G2026" i="34"/>
  <c r="J2027" i="34"/>
  <c r="F2028" i="34"/>
  <c r="F1891" i="34"/>
  <c r="G1889" i="34"/>
  <c r="J1890" i="34"/>
  <c r="K1575" i="34"/>
  <c r="I1575" i="34"/>
  <c r="H1575" i="34"/>
  <c r="I2025" i="34"/>
  <c r="H2025" i="34"/>
  <c r="K2025" i="34"/>
  <c r="G1301" i="34"/>
  <c r="J1302" i="34"/>
  <c r="F1303" i="34"/>
  <c r="I1048" i="34"/>
  <c r="H1048" i="34"/>
  <c r="K1048" i="34"/>
  <c r="F1051" i="34"/>
  <c r="G1049" i="34"/>
  <c r="J1050" i="34"/>
  <c r="G2856" i="34"/>
  <c r="F2858" i="34"/>
  <c r="J2857" i="34"/>
  <c r="H2855" i="34"/>
  <c r="I2855" i="34"/>
  <c r="K2855" i="34"/>
  <c r="M483" i="34"/>
  <c r="K1731" i="34"/>
  <c r="I1731" i="34"/>
  <c r="H1731" i="34"/>
  <c r="F1734" i="34"/>
  <c r="J1733" i="34"/>
  <c r="G1732" i="34"/>
  <c r="H483" i="34"/>
  <c r="K483" i="34"/>
  <c r="I483" i="34"/>
  <c r="G658" i="34"/>
  <c r="J659" i="34"/>
  <c r="F660" i="34"/>
  <c r="J485" i="34"/>
  <c r="F486" i="34"/>
  <c r="G484" i="34"/>
  <c r="K657" i="34"/>
  <c r="I657" i="34"/>
  <c r="H657" i="34"/>
  <c r="I1424" i="34"/>
  <c r="K1424" i="34"/>
  <c r="H1424" i="34"/>
  <c r="J1426" i="34"/>
  <c r="F1427" i="34"/>
  <c r="G1425" i="34"/>
  <c r="G1050" i="34" l="1"/>
  <c r="J1051" i="34"/>
  <c r="F1052" i="34"/>
  <c r="G1302" i="34"/>
  <c r="J1303" i="34"/>
  <c r="F1304" i="34"/>
  <c r="G1890" i="34"/>
  <c r="J1891" i="34"/>
  <c r="F1892" i="34"/>
  <c r="J2028" i="34"/>
  <c r="F2029" i="34"/>
  <c r="G2027" i="34"/>
  <c r="K2026" i="34"/>
  <c r="I2026" i="34"/>
  <c r="H2026" i="34"/>
  <c r="I1576" i="34"/>
  <c r="K1576" i="34"/>
  <c r="H1576" i="34"/>
  <c r="K1049" i="34"/>
  <c r="I1049" i="34"/>
  <c r="H1049" i="34"/>
  <c r="H1301" i="34"/>
  <c r="K1301" i="34"/>
  <c r="I1301" i="34"/>
  <c r="I1889" i="34"/>
  <c r="K1889" i="34"/>
  <c r="H1889" i="34"/>
  <c r="J1578" i="34"/>
  <c r="F1579" i="34"/>
  <c r="G1577" i="34"/>
  <c r="G2857" i="34"/>
  <c r="F2859" i="34"/>
  <c r="J2858" i="34"/>
  <c r="H2856" i="34"/>
  <c r="I2856" i="34"/>
  <c r="K2856" i="34"/>
  <c r="M484" i="34"/>
  <c r="H1425" i="34"/>
  <c r="K1425" i="34"/>
  <c r="I1425" i="34"/>
  <c r="I484" i="34"/>
  <c r="H484" i="34"/>
  <c r="K484" i="34"/>
  <c r="F487" i="34"/>
  <c r="G485" i="34"/>
  <c r="J486" i="34"/>
  <c r="G1426" i="34"/>
  <c r="F1428" i="34"/>
  <c r="J1427" i="34"/>
  <c r="K1732" i="34"/>
  <c r="H1732" i="34"/>
  <c r="I1732" i="34"/>
  <c r="F661" i="34"/>
  <c r="G659" i="34"/>
  <c r="J660" i="34"/>
  <c r="G1733" i="34"/>
  <c r="J1734" i="34"/>
  <c r="F1735" i="34"/>
  <c r="K658" i="34"/>
  <c r="I658" i="34"/>
  <c r="H658" i="34"/>
  <c r="G1578" i="34" l="1"/>
  <c r="J1579" i="34"/>
  <c r="F1580" i="34"/>
  <c r="F1893" i="34"/>
  <c r="G1891" i="34"/>
  <c r="J1892" i="34"/>
  <c r="H1577" i="34"/>
  <c r="K1577" i="34"/>
  <c r="I1577" i="34"/>
  <c r="G2028" i="34"/>
  <c r="F2030" i="34"/>
  <c r="J2029" i="34"/>
  <c r="F1305" i="34"/>
  <c r="J1304" i="34"/>
  <c r="G1303" i="34"/>
  <c r="K1302" i="34"/>
  <c r="H1302" i="34"/>
  <c r="I1302" i="34"/>
  <c r="I2027" i="34"/>
  <c r="H2027" i="34"/>
  <c r="K2027" i="34"/>
  <c r="K1890" i="34"/>
  <c r="I1890" i="34"/>
  <c r="H1890" i="34"/>
  <c r="F1053" i="34"/>
  <c r="G1051" i="34"/>
  <c r="J1052" i="34"/>
  <c r="K1050" i="34"/>
  <c r="H1050" i="34"/>
  <c r="I1050" i="34"/>
  <c r="J2859" i="34"/>
  <c r="G2858" i="34"/>
  <c r="F2860" i="34"/>
  <c r="I2857" i="34"/>
  <c r="H2857" i="34"/>
  <c r="K2857" i="34"/>
  <c r="M485" i="34"/>
  <c r="H1426" i="34"/>
  <c r="I1426" i="34"/>
  <c r="K1426" i="34"/>
  <c r="J1428" i="34"/>
  <c r="F1429" i="34"/>
  <c r="G1427" i="34"/>
  <c r="J1735" i="34"/>
  <c r="G1734" i="34"/>
  <c r="F1736" i="34"/>
  <c r="H1733" i="34"/>
  <c r="K1733" i="34"/>
  <c r="I1733" i="34"/>
  <c r="I659" i="34"/>
  <c r="K659" i="34"/>
  <c r="H659" i="34"/>
  <c r="K485" i="34"/>
  <c r="I485" i="34"/>
  <c r="H485" i="34"/>
  <c r="F662" i="34"/>
  <c r="J661" i="34"/>
  <c r="G660" i="34"/>
  <c r="F488" i="34"/>
  <c r="J487" i="34"/>
  <c r="G486" i="34"/>
  <c r="I1051" i="34" l="1"/>
  <c r="K1051" i="34"/>
  <c r="H1051" i="34"/>
  <c r="J1053" i="34"/>
  <c r="G1052" i="34"/>
  <c r="F1054" i="34"/>
  <c r="J1305" i="34"/>
  <c r="G1304" i="34"/>
  <c r="F1306" i="34"/>
  <c r="I2028" i="34"/>
  <c r="K2028" i="34"/>
  <c r="H2028" i="34"/>
  <c r="F1894" i="34"/>
  <c r="G1892" i="34"/>
  <c r="J1893" i="34"/>
  <c r="K1303" i="34"/>
  <c r="I1303" i="34"/>
  <c r="H1303" i="34"/>
  <c r="G2029" i="34"/>
  <c r="J2030" i="34"/>
  <c r="F2031" i="34"/>
  <c r="G1579" i="34"/>
  <c r="F1581" i="34"/>
  <c r="J1580" i="34"/>
  <c r="H1891" i="34"/>
  <c r="K1891" i="34"/>
  <c r="I1891" i="34"/>
  <c r="I1578" i="34"/>
  <c r="K1578" i="34"/>
  <c r="H1578" i="34"/>
  <c r="G2859" i="34"/>
  <c r="J2860" i="34"/>
  <c r="F2861" i="34"/>
  <c r="I2858" i="34"/>
  <c r="K2858" i="34"/>
  <c r="H2858" i="34"/>
  <c r="M486" i="34"/>
  <c r="K1734" i="34"/>
  <c r="H1734" i="34"/>
  <c r="I1734" i="34"/>
  <c r="G661" i="34"/>
  <c r="F663" i="34"/>
  <c r="J662" i="34"/>
  <c r="H1427" i="34"/>
  <c r="K1427" i="34"/>
  <c r="I1427" i="34"/>
  <c r="G1735" i="34"/>
  <c r="F1737" i="34"/>
  <c r="J1736" i="34"/>
  <c r="J1429" i="34"/>
  <c r="G1428" i="34"/>
  <c r="F1430" i="34"/>
  <c r="K486" i="34"/>
  <c r="I486" i="34"/>
  <c r="H486" i="34"/>
  <c r="F489" i="34"/>
  <c r="G487" i="34"/>
  <c r="J488" i="34"/>
  <c r="K660" i="34"/>
  <c r="H660" i="34"/>
  <c r="I660" i="34"/>
  <c r="K1579" i="34" l="1"/>
  <c r="H1579" i="34"/>
  <c r="I1579" i="34"/>
  <c r="F2032" i="34"/>
  <c r="G2030" i="34"/>
  <c r="J2031" i="34"/>
  <c r="I2029" i="34"/>
  <c r="K2029" i="34"/>
  <c r="H2029" i="34"/>
  <c r="F1582" i="34"/>
  <c r="G1580" i="34"/>
  <c r="J1581" i="34"/>
  <c r="F1895" i="34"/>
  <c r="J1894" i="34"/>
  <c r="G1893" i="34"/>
  <c r="G1305" i="34"/>
  <c r="J1306" i="34"/>
  <c r="F1307" i="34"/>
  <c r="H1892" i="34"/>
  <c r="K1892" i="34"/>
  <c r="I1892" i="34"/>
  <c r="K1052" i="34"/>
  <c r="I1052" i="34"/>
  <c r="H1052" i="34"/>
  <c r="K1304" i="34"/>
  <c r="I1304" i="34"/>
  <c r="H1304" i="34"/>
  <c r="G1053" i="34"/>
  <c r="J1054" i="34"/>
  <c r="F1055" i="34"/>
  <c r="G2860" i="34"/>
  <c r="F2862" i="34"/>
  <c r="J2861" i="34"/>
  <c r="H2859" i="34"/>
  <c r="K2859" i="34"/>
  <c r="I2859" i="34"/>
  <c r="M487" i="34"/>
  <c r="J1737" i="34"/>
  <c r="F1738" i="34"/>
  <c r="G1736" i="34"/>
  <c r="H1735" i="34"/>
  <c r="I1735" i="34"/>
  <c r="K1735" i="34"/>
  <c r="I1428" i="34"/>
  <c r="H1428" i="34"/>
  <c r="K1428" i="34"/>
  <c r="K487" i="34"/>
  <c r="I487" i="34"/>
  <c r="H487" i="34"/>
  <c r="F490" i="34"/>
  <c r="J489" i="34"/>
  <c r="G488" i="34"/>
  <c r="G1429" i="34"/>
  <c r="J1430" i="34"/>
  <c r="F1431" i="34"/>
  <c r="J663" i="34"/>
  <c r="G662" i="34"/>
  <c r="F664" i="34"/>
  <c r="K661" i="34"/>
  <c r="I661" i="34"/>
  <c r="H661" i="34"/>
  <c r="K1053" i="34" l="1"/>
  <c r="I1053" i="34"/>
  <c r="H1053" i="34"/>
  <c r="I1580" i="34"/>
  <c r="K1580" i="34"/>
  <c r="H1580" i="34"/>
  <c r="J1055" i="34"/>
  <c r="G1054" i="34"/>
  <c r="F1056" i="34"/>
  <c r="H1893" i="34"/>
  <c r="I1893" i="34"/>
  <c r="K1893" i="34"/>
  <c r="J1895" i="34"/>
  <c r="F1896" i="34"/>
  <c r="G1894" i="34"/>
  <c r="J1582" i="34"/>
  <c r="G1581" i="34"/>
  <c r="F1583" i="34"/>
  <c r="J1307" i="34"/>
  <c r="G1306" i="34"/>
  <c r="F1308" i="34"/>
  <c r="I1305" i="34"/>
  <c r="H1305" i="34"/>
  <c r="K1305" i="34"/>
  <c r="H2030" i="34"/>
  <c r="I2030" i="34"/>
  <c r="K2030" i="34"/>
  <c r="F2033" i="34"/>
  <c r="J2032" i="34"/>
  <c r="G2031" i="34"/>
  <c r="F2863" i="34"/>
  <c r="J2862" i="34"/>
  <c r="G2861" i="34"/>
  <c r="I2860" i="34"/>
  <c r="K2860" i="34"/>
  <c r="H2860" i="34"/>
  <c r="M488" i="34"/>
  <c r="K488" i="34"/>
  <c r="H488" i="34"/>
  <c r="I488" i="34"/>
  <c r="G1430" i="34"/>
  <c r="F1432" i="34"/>
  <c r="J1431" i="34"/>
  <c r="G489" i="34"/>
  <c r="F491" i="34"/>
  <c r="J490" i="34"/>
  <c r="I1429" i="34"/>
  <c r="K1429" i="34"/>
  <c r="H1429" i="34"/>
  <c r="K1736" i="34"/>
  <c r="I1736" i="34"/>
  <c r="H1736" i="34"/>
  <c r="J1738" i="34"/>
  <c r="G1737" i="34"/>
  <c r="F1739" i="34"/>
  <c r="J664" i="34"/>
  <c r="G663" i="34"/>
  <c r="F665" i="34"/>
  <c r="H662" i="34"/>
  <c r="I662" i="34"/>
  <c r="K662" i="34"/>
  <c r="K1306" i="34" l="1"/>
  <c r="I1306" i="34"/>
  <c r="H1306" i="34"/>
  <c r="J1308" i="34"/>
  <c r="G1307" i="34"/>
  <c r="F1309" i="34"/>
  <c r="H1894" i="34"/>
  <c r="I1894" i="34"/>
  <c r="K1894" i="34"/>
  <c r="F1584" i="34"/>
  <c r="J1583" i="34"/>
  <c r="G1582" i="34"/>
  <c r="F2034" i="34"/>
  <c r="G2032" i="34"/>
  <c r="J2033" i="34"/>
  <c r="G1055" i="34"/>
  <c r="J1056" i="34"/>
  <c r="F1057" i="34"/>
  <c r="I2031" i="34"/>
  <c r="K2031" i="34"/>
  <c r="H2031" i="34"/>
  <c r="H1054" i="34"/>
  <c r="I1054" i="34"/>
  <c r="K1054" i="34"/>
  <c r="I1581" i="34"/>
  <c r="K1581" i="34"/>
  <c r="H1581" i="34"/>
  <c r="J1896" i="34"/>
  <c r="G1895" i="34"/>
  <c r="F1897" i="34"/>
  <c r="H2861" i="34"/>
  <c r="K2861" i="34"/>
  <c r="I2861" i="34"/>
  <c r="G2862" i="34"/>
  <c r="F2864" i="34"/>
  <c r="J2863" i="34"/>
  <c r="M489" i="34"/>
  <c r="J491" i="34"/>
  <c r="G490" i="34"/>
  <c r="F492" i="34"/>
  <c r="K489" i="34"/>
  <c r="I489" i="34"/>
  <c r="H489" i="34"/>
  <c r="F1740" i="34"/>
  <c r="J1739" i="34"/>
  <c r="G1738" i="34"/>
  <c r="K1737" i="34"/>
  <c r="I1737" i="34"/>
  <c r="H1737" i="34"/>
  <c r="G1431" i="34"/>
  <c r="J1432" i="34"/>
  <c r="F1433" i="34"/>
  <c r="K1430" i="34"/>
  <c r="I1430" i="34"/>
  <c r="H1430" i="34"/>
  <c r="F666" i="34"/>
  <c r="J665" i="34"/>
  <c r="G664" i="34"/>
  <c r="K663" i="34"/>
  <c r="I663" i="34"/>
  <c r="H663" i="34"/>
  <c r="J1897" i="34" l="1"/>
  <c r="F1898" i="34"/>
  <c r="G1896" i="34"/>
  <c r="H1895" i="34"/>
  <c r="I1895" i="34"/>
  <c r="K1895" i="34"/>
  <c r="F1058" i="34"/>
  <c r="G1056" i="34"/>
  <c r="J1057" i="34"/>
  <c r="I1055" i="34"/>
  <c r="H1055" i="34"/>
  <c r="K1055" i="34"/>
  <c r="H2032" i="34"/>
  <c r="K2032" i="34"/>
  <c r="I2032" i="34"/>
  <c r="I1582" i="34"/>
  <c r="H1582" i="34"/>
  <c r="K1582" i="34"/>
  <c r="F1585" i="34"/>
  <c r="J1584" i="34"/>
  <c r="G1583" i="34"/>
  <c r="K1307" i="34"/>
  <c r="I1307" i="34"/>
  <c r="H1307" i="34"/>
  <c r="J2034" i="34"/>
  <c r="G2033" i="34"/>
  <c r="F2035" i="34"/>
  <c r="G1308" i="34"/>
  <c r="F1310" i="34"/>
  <c r="J1309" i="34"/>
  <c r="G2863" i="34"/>
  <c r="J2864" i="34"/>
  <c r="F2865" i="34"/>
  <c r="H2862" i="34"/>
  <c r="K2862" i="34"/>
  <c r="I2862" i="34"/>
  <c r="M490" i="34"/>
  <c r="G1432" i="34"/>
  <c r="F1434" i="34"/>
  <c r="J1433" i="34"/>
  <c r="H1431" i="34"/>
  <c r="K1431" i="34"/>
  <c r="I1431" i="34"/>
  <c r="H1738" i="34"/>
  <c r="K1738" i="34"/>
  <c r="I1738" i="34"/>
  <c r="F1741" i="34"/>
  <c r="G1739" i="34"/>
  <c r="J1740" i="34"/>
  <c r="I664" i="34"/>
  <c r="H664" i="34"/>
  <c r="K664" i="34"/>
  <c r="J666" i="34"/>
  <c r="G665" i="34"/>
  <c r="F667" i="34"/>
  <c r="J492" i="34"/>
  <c r="G491" i="34"/>
  <c r="F493" i="34"/>
  <c r="K490" i="34"/>
  <c r="I490" i="34"/>
  <c r="H490" i="34"/>
  <c r="G2034" i="34" l="1"/>
  <c r="J2035" i="34"/>
  <c r="F2036" i="34"/>
  <c r="F1311" i="34"/>
  <c r="J1310" i="34"/>
  <c r="G1309" i="34"/>
  <c r="K1056" i="34"/>
  <c r="I1056" i="34"/>
  <c r="H1056" i="34"/>
  <c r="H2033" i="34"/>
  <c r="K2033" i="34"/>
  <c r="I2033" i="34"/>
  <c r="K1583" i="34"/>
  <c r="H1583" i="34"/>
  <c r="I1583" i="34"/>
  <c r="G1057" i="34"/>
  <c r="J1058" i="34"/>
  <c r="F1059" i="34"/>
  <c r="K1896" i="34"/>
  <c r="H1896" i="34"/>
  <c r="I1896" i="34"/>
  <c r="G1897" i="34"/>
  <c r="J1898" i="34"/>
  <c r="F1899" i="34"/>
  <c r="K1308" i="34"/>
  <c r="I1308" i="34"/>
  <c r="H1308" i="34"/>
  <c r="F1586" i="34"/>
  <c r="J1585" i="34"/>
  <c r="G1584" i="34"/>
  <c r="G2864" i="34"/>
  <c r="F2866" i="34"/>
  <c r="J2865" i="34"/>
  <c r="H2863" i="34"/>
  <c r="K2863" i="34"/>
  <c r="I2863" i="34"/>
  <c r="M491" i="34"/>
  <c r="J667" i="34"/>
  <c r="F668" i="34"/>
  <c r="G666" i="34"/>
  <c r="K665" i="34"/>
  <c r="H665" i="34"/>
  <c r="I665" i="34"/>
  <c r="F795" i="34"/>
  <c r="F494" i="34"/>
  <c r="J493" i="34"/>
  <c r="G492" i="34"/>
  <c r="H491" i="34"/>
  <c r="K491" i="34"/>
  <c r="I491" i="34"/>
  <c r="F1435" i="34"/>
  <c r="J1434" i="34"/>
  <c r="G1433" i="34"/>
  <c r="K1432" i="34"/>
  <c r="I1432" i="34"/>
  <c r="H1432" i="34"/>
  <c r="K1739" i="34"/>
  <c r="H1739" i="34"/>
  <c r="I1739" i="34"/>
  <c r="J1741" i="34"/>
  <c r="F1742" i="34"/>
  <c r="F1743" i="34" s="1"/>
  <c r="G1740" i="34"/>
  <c r="G1898" i="34" l="1"/>
  <c r="J1899" i="34"/>
  <c r="F1900" i="34"/>
  <c r="K1897" i="34"/>
  <c r="H1897" i="34"/>
  <c r="I1897" i="34"/>
  <c r="I1584" i="34"/>
  <c r="K1584" i="34"/>
  <c r="H1584" i="34"/>
  <c r="I1309" i="34"/>
  <c r="H1309" i="34"/>
  <c r="K1309" i="34"/>
  <c r="F1060" i="34"/>
  <c r="G1058" i="34"/>
  <c r="J1059" i="34"/>
  <c r="J1311" i="34"/>
  <c r="F1312" i="34"/>
  <c r="G1310" i="34"/>
  <c r="J1586" i="34"/>
  <c r="G1585" i="34"/>
  <c r="F1587" i="34"/>
  <c r="H1057" i="34"/>
  <c r="K1057" i="34"/>
  <c r="I1057" i="34"/>
  <c r="J2036" i="34"/>
  <c r="G2035" i="34"/>
  <c r="F2037" i="34"/>
  <c r="I2034" i="34"/>
  <c r="H2034" i="34"/>
  <c r="K2034" i="34"/>
  <c r="G2865" i="34"/>
  <c r="J2866" i="34"/>
  <c r="F2867" i="34"/>
  <c r="H2864" i="34"/>
  <c r="K2864" i="34"/>
  <c r="I2864" i="34"/>
  <c r="M492" i="34"/>
  <c r="J1743" i="34"/>
  <c r="F1744" i="34"/>
  <c r="J1742" i="34"/>
  <c r="G1741" i="34"/>
  <c r="G1742" i="34"/>
  <c r="K1433" i="34"/>
  <c r="I1433" i="34"/>
  <c r="H1433" i="34"/>
  <c r="G1434" i="34"/>
  <c r="F1436" i="34"/>
  <c r="J1435" i="34"/>
  <c r="J494" i="34"/>
  <c r="F495" i="34"/>
  <c r="G493" i="34"/>
  <c r="F796" i="34"/>
  <c r="J795" i="34"/>
  <c r="K666" i="34"/>
  <c r="H666" i="34"/>
  <c r="I666" i="34"/>
  <c r="K492" i="34"/>
  <c r="H492" i="34"/>
  <c r="I492" i="34"/>
  <c r="I1740" i="34"/>
  <c r="K1740" i="34"/>
  <c r="H1740" i="34"/>
  <c r="J668" i="34"/>
  <c r="G667" i="34"/>
  <c r="F669" i="34"/>
  <c r="J2037" i="34" l="1"/>
  <c r="G2036" i="34"/>
  <c r="F2038" i="34"/>
  <c r="K2035" i="34"/>
  <c r="H2035" i="34"/>
  <c r="I2035" i="34"/>
  <c r="K1058" i="34"/>
  <c r="I1058" i="34"/>
  <c r="H1058" i="34"/>
  <c r="K1585" i="34"/>
  <c r="H1585" i="34"/>
  <c r="I1585" i="34"/>
  <c r="F1313" i="34"/>
  <c r="G1311" i="34"/>
  <c r="J1312" i="34"/>
  <c r="G1059" i="34"/>
  <c r="J1060" i="34"/>
  <c r="F1061" i="34"/>
  <c r="K1310" i="34"/>
  <c r="I1310" i="34"/>
  <c r="H1310" i="34"/>
  <c r="F1901" i="34"/>
  <c r="G1899" i="34"/>
  <c r="J1900" i="34"/>
  <c r="F1588" i="34"/>
  <c r="G1586" i="34"/>
  <c r="J1587" i="34"/>
  <c r="H1898" i="34"/>
  <c r="K1898" i="34"/>
  <c r="I1898" i="34"/>
  <c r="G2866" i="34"/>
  <c r="F2868" i="34"/>
  <c r="J2867" i="34"/>
  <c r="K2865" i="34"/>
  <c r="H2865" i="34"/>
  <c r="I2865" i="34"/>
  <c r="M493" i="34"/>
  <c r="F1745" i="34"/>
  <c r="G1743" i="34"/>
  <c r="J1744" i="34"/>
  <c r="H1434" i="34"/>
  <c r="K1434" i="34"/>
  <c r="I1434" i="34"/>
  <c r="G1435" i="34"/>
  <c r="F1437" i="34"/>
  <c r="J1436" i="34"/>
  <c r="J495" i="34"/>
  <c r="G494" i="34"/>
  <c r="F496" i="34"/>
  <c r="K1742" i="34"/>
  <c r="H1742" i="34"/>
  <c r="I1742" i="34"/>
  <c r="J796" i="34"/>
  <c r="F797" i="34"/>
  <c r="G795" i="34"/>
  <c r="I1741" i="34"/>
  <c r="K1741" i="34"/>
  <c r="H1741" i="34"/>
  <c r="J669" i="34"/>
  <c r="G668" i="34"/>
  <c r="F670" i="34"/>
  <c r="I667" i="34"/>
  <c r="H667" i="34"/>
  <c r="K667" i="34"/>
  <c r="H493" i="34"/>
  <c r="I493" i="34"/>
  <c r="K493" i="34"/>
  <c r="J1901" i="34" l="1"/>
  <c r="F1902" i="34"/>
  <c r="G1900" i="34"/>
  <c r="G1587" i="34"/>
  <c r="J1588" i="34"/>
  <c r="F1589" i="34"/>
  <c r="I1899" i="34"/>
  <c r="H1899" i="34"/>
  <c r="K1899" i="34"/>
  <c r="I1311" i="34"/>
  <c r="K1311" i="34"/>
  <c r="H1311" i="34"/>
  <c r="H1586" i="34"/>
  <c r="I1586" i="34"/>
  <c r="K1586" i="34"/>
  <c r="K2036" i="34"/>
  <c r="I2036" i="34"/>
  <c r="H2036" i="34"/>
  <c r="G1060" i="34"/>
  <c r="J1061" i="34"/>
  <c r="F1062" i="34"/>
  <c r="H1059" i="34"/>
  <c r="K1059" i="34"/>
  <c r="I1059" i="34"/>
  <c r="F1314" i="34"/>
  <c r="J1313" i="34"/>
  <c r="G1312" i="34"/>
  <c r="G2037" i="34"/>
  <c r="J2038" i="34"/>
  <c r="F2039" i="34"/>
  <c r="G2867" i="34"/>
  <c r="F2869" i="34"/>
  <c r="J2868" i="34"/>
  <c r="K2866" i="34"/>
  <c r="H2866" i="34"/>
  <c r="I2866" i="34"/>
  <c r="M494" i="34"/>
  <c r="I1743" i="34"/>
  <c r="H1743" i="34"/>
  <c r="K1743" i="34"/>
  <c r="G1744" i="34"/>
  <c r="J1745" i="34"/>
  <c r="F1746" i="34"/>
  <c r="G669" i="34"/>
  <c r="F671" i="34"/>
  <c r="J670" i="34"/>
  <c r="F798" i="34"/>
  <c r="J797" i="34"/>
  <c r="G796" i="34"/>
  <c r="G1436" i="34"/>
  <c r="F1438" i="34"/>
  <c r="J1437" i="34"/>
  <c r="J496" i="34"/>
  <c r="G495" i="34"/>
  <c r="F497" i="34"/>
  <c r="K1435" i="34"/>
  <c r="H1435" i="34"/>
  <c r="I1435" i="34"/>
  <c r="K795" i="34"/>
  <c r="H795" i="34"/>
  <c r="I795" i="34"/>
  <c r="I668" i="34"/>
  <c r="K668" i="34"/>
  <c r="H668" i="34"/>
  <c r="H494" i="34"/>
  <c r="K494" i="34"/>
  <c r="I494" i="34"/>
  <c r="F2040" i="34" l="1"/>
  <c r="J2039" i="34"/>
  <c r="G2038" i="34"/>
  <c r="K1312" i="34"/>
  <c r="I1312" i="34"/>
  <c r="H1312" i="34"/>
  <c r="K1587" i="34"/>
  <c r="I1587" i="34"/>
  <c r="H1587" i="34"/>
  <c r="K1900" i="34"/>
  <c r="H1900" i="34"/>
  <c r="I1900" i="34"/>
  <c r="I2037" i="34"/>
  <c r="K2037" i="34"/>
  <c r="H2037" i="34"/>
  <c r="J1314" i="34"/>
  <c r="F1315" i="34"/>
  <c r="G1313" i="34"/>
  <c r="J1062" i="34"/>
  <c r="F1063" i="34"/>
  <c r="G1061" i="34"/>
  <c r="K1060" i="34"/>
  <c r="H1060" i="34"/>
  <c r="I1060" i="34"/>
  <c r="J1902" i="34"/>
  <c r="G1901" i="34"/>
  <c r="F1903" i="34"/>
  <c r="G1588" i="34"/>
  <c r="F1590" i="34"/>
  <c r="J1589" i="34"/>
  <c r="G2868" i="34"/>
  <c r="F2870" i="34"/>
  <c r="J2869" i="34"/>
  <c r="K2867" i="34"/>
  <c r="H2867" i="34"/>
  <c r="I2867" i="34"/>
  <c r="M495" i="34"/>
  <c r="J1746" i="34"/>
  <c r="F1747" i="34"/>
  <c r="G1745" i="34"/>
  <c r="I1744" i="34"/>
  <c r="K1744" i="34"/>
  <c r="H1744" i="34"/>
  <c r="K796" i="34"/>
  <c r="H796" i="34"/>
  <c r="I796" i="34"/>
  <c r="G797" i="34"/>
  <c r="J798" i="34"/>
  <c r="F799" i="34"/>
  <c r="F498" i="34"/>
  <c r="J497" i="34"/>
  <c r="G496" i="34"/>
  <c r="K495" i="34"/>
  <c r="I495" i="34"/>
  <c r="H495" i="34"/>
  <c r="J671" i="34"/>
  <c r="F672" i="34"/>
  <c r="G670" i="34"/>
  <c r="J1438" i="34"/>
  <c r="F1439" i="34"/>
  <c r="G1437" i="34"/>
  <c r="K1436" i="34"/>
  <c r="H1436" i="34"/>
  <c r="I1436" i="34"/>
  <c r="H669" i="34"/>
  <c r="K669" i="34"/>
  <c r="I669" i="34"/>
  <c r="G1589" i="34" l="1"/>
  <c r="F1591" i="34"/>
  <c r="J1590" i="34"/>
  <c r="J1315" i="34"/>
  <c r="G1314" i="34"/>
  <c r="F1316" i="34"/>
  <c r="J1063" i="34"/>
  <c r="G1062" i="34"/>
  <c r="F1064" i="34"/>
  <c r="F1904" i="34"/>
  <c r="J1903" i="34"/>
  <c r="G1902" i="34"/>
  <c r="K1061" i="34"/>
  <c r="I1061" i="34"/>
  <c r="H1061" i="34"/>
  <c r="H2038" i="34"/>
  <c r="I2038" i="34"/>
  <c r="K2038" i="34"/>
  <c r="H1588" i="34"/>
  <c r="I1588" i="34"/>
  <c r="K1588" i="34"/>
  <c r="I1901" i="34"/>
  <c r="K1901" i="34"/>
  <c r="H1901" i="34"/>
  <c r="K1313" i="34"/>
  <c r="I1313" i="34"/>
  <c r="H1313" i="34"/>
  <c r="F2041" i="34"/>
  <c r="G2039" i="34"/>
  <c r="J2040" i="34"/>
  <c r="G2869" i="34"/>
  <c r="J2870" i="34"/>
  <c r="F2871" i="34"/>
  <c r="K2868" i="34"/>
  <c r="I2868" i="34"/>
  <c r="H2868" i="34"/>
  <c r="M496" i="34"/>
  <c r="I1745" i="34"/>
  <c r="H1745" i="34"/>
  <c r="K1745" i="34"/>
  <c r="J1747" i="34"/>
  <c r="F1748" i="34"/>
  <c r="G1746" i="34"/>
  <c r="H670" i="34"/>
  <c r="I670" i="34"/>
  <c r="K670" i="34"/>
  <c r="G671" i="34"/>
  <c r="F673" i="34"/>
  <c r="J672" i="34"/>
  <c r="F800" i="34"/>
  <c r="J799" i="34"/>
  <c r="G798" i="34"/>
  <c r="K797" i="34"/>
  <c r="H797" i="34"/>
  <c r="I797" i="34"/>
  <c r="K1437" i="34"/>
  <c r="H1437" i="34"/>
  <c r="I1437" i="34"/>
  <c r="F1440" i="34"/>
  <c r="J1439" i="34"/>
  <c r="G1438" i="34"/>
  <c r="K496" i="34"/>
  <c r="I496" i="34"/>
  <c r="H496" i="34"/>
  <c r="G497" i="34"/>
  <c r="F499" i="34"/>
  <c r="F500" i="34" s="1"/>
  <c r="J498" i="34"/>
  <c r="K2039" i="34" l="1"/>
  <c r="I2039" i="34"/>
  <c r="H2039" i="34"/>
  <c r="K1902" i="34"/>
  <c r="H1902" i="34"/>
  <c r="I1902" i="34"/>
  <c r="J2041" i="34"/>
  <c r="G2040" i="34"/>
  <c r="F2042" i="34"/>
  <c r="J1064" i="34"/>
  <c r="G1063" i="34"/>
  <c r="F1065" i="34"/>
  <c r="K1314" i="34"/>
  <c r="H1314" i="34"/>
  <c r="I1314" i="34"/>
  <c r="G1590" i="34"/>
  <c r="F1592" i="34"/>
  <c r="J1591" i="34"/>
  <c r="G1903" i="34"/>
  <c r="F1905" i="34"/>
  <c r="J1904" i="34"/>
  <c r="K1062" i="34"/>
  <c r="I1062" i="34"/>
  <c r="H1062" i="34"/>
  <c r="G1315" i="34"/>
  <c r="J1316" i="34"/>
  <c r="F1317" i="34"/>
  <c r="I1589" i="34"/>
  <c r="H1589" i="34"/>
  <c r="K1589" i="34"/>
  <c r="F2872" i="34"/>
  <c r="J2871" i="34"/>
  <c r="G2870" i="34"/>
  <c r="H2869" i="34"/>
  <c r="I2869" i="34"/>
  <c r="K2869" i="34"/>
  <c r="M497" i="34"/>
  <c r="I1746" i="34"/>
  <c r="H1746" i="34"/>
  <c r="K1746" i="34"/>
  <c r="J1748" i="34"/>
  <c r="F1749" i="34"/>
  <c r="G1747" i="34"/>
  <c r="F501" i="34"/>
  <c r="J500" i="34"/>
  <c r="H497" i="34"/>
  <c r="I497" i="34"/>
  <c r="K497" i="34"/>
  <c r="K798" i="34"/>
  <c r="I798" i="34"/>
  <c r="H798" i="34"/>
  <c r="F801" i="34"/>
  <c r="J800" i="34"/>
  <c r="G799" i="34"/>
  <c r="G498" i="34"/>
  <c r="J499" i="34"/>
  <c r="G499" i="34"/>
  <c r="G672" i="34"/>
  <c r="J673" i="34"/>
  <c r="F674" i="34"/>
  <c r="I1438" i="34"/>
  <c r="K1438" i="34"/>
  <c r="H1438" i="34"/>
  <c r="K671" i="34"/>
  <c r="H671" i="34"/>
  <c r="I671" i="34"/>
  <c r="G1439" i="34"/>
  <c r="J1440" i="34"/>
  <c r="F1441" i="34"/>
  <c r="K1315" i="34" l="1"/>
  <c r="H1315" i="34"/>
  <c r="I1315" i="34"/>
  <c r="J1905" i="34"/>
  <c r="G1904" i="34"/>
  <c r="F1906" i="34"/>
  <c r="J1317" i="34"/>
  <c r="F1318" i="34"/>
  <c r="G1316" i="34"/>
  <c r="I1590" i="34"/>
  <c r="H1590" i="34"/>
  <c r="K1590" i="34"/>
  <c r="F2043" i="34"/>
  <c r="J2042" i="34"/>
  <c r="G2041" i="34"/>
  <c r="J1592" i="34"/>
  <c r="G1591" i="34"/>
  <c r="F1593" i="34"/>
  <c r="F1066" i="34"/>
  <c r="J1065" i="34"/>
  <c r="G1064" i="34"/>
  <c r="H1903" i="34"/>
  <c r="K1903" i="34"/>
  <c r="I1903" i="34"/>
  <c r="I1063" i="34"/>
  <c r="H1063" i="34"/>
  <c r="K1063" i="34"/>
  <c r="K2040" i="34"/>
  <c r="I2040" i="34"/>
  <c r="H2040" i="34"/>
  <c r="H2870" i="34"/>
  <c r="I2870" i="34"/>
  <c r="K2870" i="34"/>
  <c r="J2872" i="34"/>
  <c r="F2873" i="34"/>
  <c r="G2871" i="34"/>
  <c r="M499" i="34"/>
  <c r="M498" i="34"/>
  <c r="H1747" i="34"/>
  <c r="I1747" i="34"/>
  <c r="K1747" i="34"/>
  <c r="F1750" i="34"/>
  <c r="G1748" i="34"/>
  <c r="J1749" i="34"/>
  <c r="F502" i="34"/>
  <c r="J501" i="34"/>
  <c r="G500" i="34"/>
  <c r="G673" i="34"/>
  <c r="J674" i="34"/>
  <c r="F675" i="34"/>
  <c r="K672" i="34"/>
  <c r="H672" i="34"/>
  <c r="I672" i="34"/>
  <c r="H499" i="34"/>
  <c r="K499" i="34"/>
  <c r="I499" i="34"/>
  <c r="K498" i="34"/>
  <c r="I498" i="34"/>
  <c r="H498" i="34"/>
  <c r="K799" i="34"/>
  <c r="I799" i="34"/>
  <c r="H799" i="34"/>
  <c r="J1441" i="34"/>
  <c r="F1442" i="34"/>
  <c r="G1440" i="34"/>
  <c r="J801" i="34"/>
  <c r="G800" i="34"/>
  <c r="F802" i="34"/>
  <c r="H1439" i="34"/>
  <c r="I1439" i="34"/>
  <c r="K1439" i="34"/>
  <c r="I1064" i="34" l="1"/>
  <c r="H1064" i="34"/>
  <c r="K1064" i="34"/>
  <c r="G1592" i="34"/>
  <c r="J1593" i="34"/>
  <c r="F1594" i="34"/>
  <c r="G1065" i="34"/>
  <c r="F1067" i="34"/>
  <c r="J1066" i="34"/>
  <c r="I2041" i="34"/>
  <c r="H2041" i="34"/>
  <c r="K2041" i="34"/>
  <c r="G2042" i="34"/>
  <c r="J2043" i="34"/>
  <c r="F2044" i="34"/>
  <c r="K1316" i="34"/>
  <c r="H1316" i="34"/>
  <c r="I1316" i="34"/>
  <c r="I1591" i="34"/>
  <c r="K1591" i="34"/>
  <c r="H1591" i="34"/>
  <c r="G1905" i="34"/>
  <c r="J1906" i="34"/>
  <c r="F1907" i="34"/>
  <c r="G1317" i="34"/>
  <c r="J1318" i="34"/>
  <c r="F1319" i="34"/>
  <c r="K1904" i="34"/>
  <c r="I1904" i="34"/>
  <c r="H1904" i="34"/>
  <c r="H2871" i="34"/>
  <c r="K2871" i="34"/>
  <c r="I2871" i="34"/>
  <c r="F2874" i="34"/>
  <c r="G2872" i="34"/>
  <c r="J2873" i="34"/>
  <c r="M500" i="34"/>
  <c r="I1748" i="34"/>
  <c r="H1748" i="34"/>
  <c r="K1748" i="34"/>
  <c r="F1751" i="34"/>
  <c r="J1750" i="34"/>
  <c r="G1749" i="34"/>
  <c r="J502" i="34"/>
  <c r="F503" i="34"/>
  <c r="G501" i="34"/>
  <c r="I500" i="34"/>
  <c r="K500" i="34"/>
  <c r="H500" i="34"/>
  <c r="J802" i="34"/>
  <c r="F803" i="34"/>
  <c r="G801" i="34"/>
  <c r="K800" i="34"/>
  <c r="I800" i="34"/>
  <c r="H800" i="34"/>
  <c r="I1440" i="34"/>
  <c r="H1440" i="34"/>
  <c r="K1440" i="34"/>
  <c r="G1441" i="34"/>
  <c r="F1443" i="34"/>
  <c r="F1444" i="34" s="1"/>
  <c r="F1445" i="34" s="1"/>
  <c r="J1442" i="34"/>
  <c r="F676" i="34"/>
  <c r="J675" i="34"/>
  <c r="G674" i="34"/>
  <c r="K673" i="34"/>
  <c r="I673" i="34"/>
  <c r="H673" i="34"/>
  <c r="H1317" i="34" l="1"/>
  <c r="K1317" i="34"/>
  <c r="I1317" i="34"/>
  <c r="G1318" i="34"/>
  <c r="F1320" i="34"/>
  <c r="J1319" i="34"/>
  <c r="I1905" i="34"/>
  <c r="K1905" i="34"/>
  <c r="H1905" i="34"/>
  <c r="J1907" i="34"/>
  <c r="G1906" i="34"/>
  <c r="F1908" i="34"/>
  <c r="F1446" i="34"/>
  <c r="F1447" i="34" s="1"/>
  <c r="J1445" i="34"/>
  <c r="J2044" i="34"/>
  <c r="G2043" i="34"/>
  <c r="F2045" i="34"/>
  <c r="H2042" i="34"/>
  <c r="K2042" i="34"/>
  <c r="I2042" i="34"/>
  <c r="F1068" i="34"/>
  <c r="G1066" i="34"/>
  <c r="J1067" i="34"/>
  <c r="J1594" i="34"/>
  <c r="G1593" i="34"/>
  <c r="F1595" i="34"/>
  <c r="K1065" i="34"/>
  <c r="I1065" i="34"/>
  <c r="H1065" i="34"/>
  <c r="H1592" i="34"/>
  <c r="K1592" i="34"/>
  <c r="I1592" i="34"/>
  <c r="J2874" i="34"/>
  <c r="F2875" i="34"/>
  <c r="G2873" i="34"/>
  <c r="K2872" i="34"/>
  <c r="I2872" i="34"/>
  <c r="H2872" i="34"/>
  <c r="M501" i="34"/>
  <c r="H501" i="34"/>
  <c r="K501" i="34"/>
  <c r="I501" i="34"/>
  <c r="J1444" i="34"/>
  <c r="G1444" i="34"/>
  <c r="G502" i="34"/>
  <c r="F504" i="34"/>
  <c r="J503" i="34"/>
  <c r="I1749" i="34"/>
  <c r="K1749" i="34"/>
  <c r="H1749" i="34"/>
  <c r="F1752" i="34"/>
  <c r="G1750" i="34"/>
  <c r="J1751" i="34"/>
  <c r="K801" i="34"/>
  <c r="I801" i="34"/>
  <c r="H801" i="34"/>
  <c r="J803" i="34"/>
  <c r="G802" i="34"/>
  <c r="F804" i="34"/>
  <c r="I674" i="34"/>
  <c r="H674" i="34"/>
  <c r="K674" i="34"/>
  <c r="F677" i="34"/>
  <c r="J676" i="34"/>
  <c r="G675" i="34"/>
  <c r="J1443" i="34"/>
  <c r="G1442" i="34"/>
  <c r="G1443" i="34"/>
  <c r="I1441" i="34"/>
  <c r="H1441" i="34"/>
  <c r="K1441" i="34"/>
  <c r="F1448" i="34" l="1"/>
  <c r="J1447" i="34"/>
  <c r="I1593" i="34"/>
  <c r="H1593" i="34"/>
  <c r="K1593" i="34"/>
  <c r="K1066" i="34"/>
  <c r="I1066" i="34"/>
  <c r="H1066" i="34"/>
  <c r="G2044" i="34"/>
  <c r="F2046" i="34"/>
  <c r="J2045" i="34"/>
  <c r="F1596" i="34"/>
  <c r="G1594" i="34"/>
  <c r="J1595" i="34"/>
  <c r="J1068" i="34"/>
  <c r="G1067" i="34"/>
  <c r="F1069" i="34"/>
  <c r="H2043" i="34"/>
  <c r="K2043" i="34"/>
  <c r="I2043" i="34"/>
  <c r="G1445" i="34"/>
  <c r="J1446" i="34"/>
  <c r="G1446" i="34"/>
  <c r="H1906" i="34"/>
  <c r="K1906" i="34"/>
  <c r="I1906" i="34"/>
  <c r="G1907" i="34"/>
  <c r="F1909" i="34"/>
  <c r="J1908" i="34"/>
  <c r="F1321" i="34"/>
  <c r="G1319" i="34"/>
  <c r="J1320" i="34"/>
  <c r="K1318" i="34"/>
  <c r="I1318" i="34"/>
  <c r="H1318" i="34"/>
  <c r="K2873" i="34"/>
  <c r="H2873" i="34"/>
  <c r="I2873" i="34"/>
  <c r="J2875" i="34"/>
  <c r="G2874" i="34"/>
  <c r="F2876" i="34"/>
  <c r="M502" i="34"/>
  <c r="K502" i="34"/>
  <c r="I502" i="34"/>
  <c r="H502" i="34"/>
  <c r="K1750" i="34"/>
  <c r="H1750" i="34"/>
  <c r="I1750" i="34"/>
  <c r="F505" i="34"/>
  <c r="J504" i="34"/>
  <c r="G503" i="34"/>
  <c r="K1444" i="34"/>
  <c r="I1444" i="34"/>
  <c r="H1444" i="34"/>
  <c r="J1752" i="34"/>
  <c r="F1753" i="34"/>
  <c r="G1751" i="34"/>
  <c r="K1442" i="34"/>
  <c r="I1442" i="34"/>
  <c r="H1442" i="34"/>
  <c r="H1443" i="34"/>
  <c r="K1443" i="34"/>
  <c r="I1443" i="34"/>
  <c r="I675" i="34"/>
  <c r="H675" i="34"/>
  <c r="K675" i="34"/>
  <c r="J677" i="34"/>
  <c r="F678" i="34"/>
  <c r="G676" i="34"/>
  <c r="G803" i="34"/>
  <c r="J804" i="34"/>
  <c r="F805" i="34"/>
  <c r="H802" i="34"/>
  <c r="I802" i="34"/>
  <c r="K802" i="34"/>
  <c r="F1449" i="34" l="1"/>
  <c r="J1448" i="34"/>
  <c r="G1447" i="34"/>
  <c r="K1907" i="34"/>
  <c r="H1907" i="34"/>
  <c r="I1907" i="34"/>
  <c r="H1446" i="34"/>
  <c r="K1446" i="34"/>
  <c r="I1446" i="34"/>
  <c r="J1909" i="34"/>
  <c r="G1908" i="34"/>
  <c r="F1910" i="34"/>
  <c r="F1070" i="34"/>
  <c r="J1069" i="34"/>
  <c r="G1068" i="34"/>
  <c r="K1594" i="34"/>
  <c r="I1594" i="34"/>
  <c r="H1594" i="34"/>
  <c r="F1322" i="34"/>
  <c r="G1320" i="34"/>
  <c r="J1321" i="34"/>
  <c r="I1445" i="34"/>
  <c r="K1445" i="34"/>
  <c r="H1445" i="34"/>
  <c r="K1067" i="34"/>
  <c r="H1067" i="34"/>
  <c r="I1067" i="34"/>
  <c r="J1596" i="34"/>
  <c r="F1597" i="34"/>
  <c r="G1595" i="34"/>
  <c r="K2044" i="34"/>
  <c r="H2044" i="34"/>
  <c r="I2044" i="34"/>
  <c r="K1319" i="34"/>
  <c r="H1319" i="34"/>
  <c r="I1319" i="34"/>
  <c r="J2046" i="34"/>
  <c r="F2047" i="34"/>
  <c r="G2045" i="34"/>
  <c r="H2874" i="34"/>
  <c r="I2874" i="34"/>
  <c r="K2874" i="34"/>
  <c r="G2875" i="34"/>
  <c r="J2876" i="34"/>
  <c r="F2877" i="34"/>
  <c r="M503" i="34"/>
  <c r="J1753" i="34"/>
  <c r="G1752" i="34"/>
  <c r="F1754" i="34"/>
  <c r="F506" i="34"/>
  <c r="J505" i="34"/>
  <c r="G504" i="34"/>
  <c r="I1751" i="34"/>
  <c r="H1751" i="34"/>
  <c r="K1751" i="34"/>
  <c r="I503" i="34"/>
  <c r="H503" i="34"/>
  <c r="K503" i="34"/>
  <c r="G804" i="34"/>
  <c r="J805" i="34"/>
  <c r="F806" i="34"/>
  <c r="H803" i="34"/>
  <c r="I803" i="34"/>
  <c r="K803" i="34"/>
  <c r="K676" i="34"/>
  <c r="H676" i="34"/>
  <c r="I676" i="34"/>
  <c r="J678" i="34"/>
  <c r="F679" i="34"/>
  <c r="F680" i="34" s="1"/>
  <c r="G677" i="34"/>
  <c r="I1447" i="34" l="1"/>
  <c r="K1447" i="34"/>
  <c r="H1447" i="34"/>
  <c r="G1448" i="34"/>
  <c r="F1450" i="34"/>
  <c r="J1449" i="34"/>
  <c r="H1595" i="34"/>
  <c r="K1595" i="34"/>
  <c r="I1595" i="34"/>
  <c r="H1068" i="34"/>
  <c r="I1068" i="34"/>
  <c r="K1068" i="34"/>
  <c r="F1323" i="34"/>
  <c r="G1321" i="34"/>
  <c r="J1322" i="34"/>
  <c r="F1911" i="34"/>
  <c r="G1909" i="34"/>
  <c r="J1910" i="34"/>
  <c r="I2045" i="34"/>
  <c r="K2045" i="34"/>
  <c r="H2045" i="34"/>
  <c r="G2046" i="34"/>
  <c r="F2048" i="34"/>
  <c r="J2047" i="34"/>
  <c r="K1320" i="34"/>
  <c r="H1320" i="34"/>
  <c r="I1320" i="34"/>
  <c r="J1070" i="34"/>
  <c r="F1071" i="34"/>
  <c r="G1069" i="34"/>
  <c r="K1908" i="34"/>
  <c r="H1908" i="34"/>
  <c r="I1908" i="34"/>
  <c r="F1598" i="34"/>
  <c r="G1596" i="34"/>
  <c r="J1597" i="34"/>
  <c r="I2875" i="34"/>
  <c r="K2875" i="34"/>
  <c r="H2875" i="34"/>
  <c r="J2877" i="34"/>
  <c r="F2878" i="34"/>
  <c r="G2877" i="34" s="1"/>
  <c r="G2876" i="34"/>
  <c r="M504" i="34"/>
  <c r="H504" i="34"/>
  <c r="I504" i="34"/>
  <c r="K504" i="34"/>
  <c r="G505" i="34"/>
  <c r="F507" i="34"/>
  <c r="J506" i="34"/>
  <c r="K1752" i="34"/>
  <c r="I1752" i="34"/>
  <c r="H1752" i="34"/>
  <c r="J1754" i="34"/>
  <c r="G1753" i="34"/>
  <c r="F1755" i="34"/>
  <c r="J680" i="34"/>
  <c r="F681" i="34"/>
  <c r="H677" i="34"/>
  <c r="K677" i="34"/>
  <c r="I677" i="34"/>
  <c r="J679" i="34"/>
  <c r="G678" i="34"/>
  <c r="G679" i="34"/>
  <c r="F807" i="34"/>
  <c r="J806" i="34"/>
  <c r="G805" i="34"/>
  <c r="I804" i="34"/>
  <c r="H804" i="34"/>
  <c r="K804" i="34"/>
  <c r="F1451" i="34" l="1"/>
  <c r="G1449" i="34"/>
  <c r="J1450" i="34"/>
  <c r="H1448" i="34"/>
  <c r="I1448" i="34"/>
  <c r="K1448" i="34"/>
  <c r="H1596" i="34"/>
  <c r="K1596" i="34"/>
  <c r="I1596" i="34"/>
  <c r="G1597" i="34"/>
  <c r="J1598" i="34"/>
  <c r="F1599" i="34"/>
  <c r="I1069" i="34"/>
  <c r="K1069" i="34"/>
  <c r="H1069" i="34"/>
  <c r="I2046" i="34"/>
  <c r="H2046" i="34"/>
  <c r="K2046" i="34"/>
  <c r="F1912" i="34"/>
  <c r="J1911" i="34"/>
  <c r="G1910" i="34"/>
  <c r="G1070" i="34"/>
  <c r="F1072" i="34"/>
  <c r="J1071" i="34"/>
  <c r="H1321" i="34"/>
  <c r="I1321" i="34"/>
  <c r="K1321" i="34"/>
  <c r="F2049" i="34"/>
  <c r="J2048" i="34"/>
  <c r="G2047" i="34"/>
  <c r="I1909" i="34"/>
  <c r="K1909" i="34"/>
  <c r="H1909" i="34"/>
  <c r="J1323" i="34"/>
  <c r="G1322" i="34"/>
  <c r="F1324" i="34"/>
  <c r="K2877" i="34"/>
  <c r="I2877" i="34"/>
  <c r="H2877" i="34"/>
  <c r="I2876" i="34"/>
  <c r="H2876" i="34"/>
  <c r="K2876" i="34"/>
  <c r="F2879" i="34"/>
  <c r="J2878" i="34"/>
  <c r="M505" i="34"/>
  <c r="F1756" i="34"/>
  <c r="G1754" i="34"/>
  <c r="J1755" i="34"/>
  <c r="G680" i="34"/>
  <c r="J681" i="34"/>
  <c r="F682" i="34"/>
  <c r="K1753" i="34"/>
  <c r="I1753" i="34"/>
  <c r="H1753" i="34"/>
  <c r="I505" i="34"/>
  <c r="H505" i="34"/>
  <c r="K505" i="34"/>
  <c r="F508" i="34"/>
  <c r="G506" i="34"/>
  <c r="J507" i="34"/>
  <c r="K805" i="34"/>
  <c r="H805" i="34"/>
  <c r="I805" i="34"/>
  <c r="G806" i="34"/>
  <c r="F808" i="34"/>
  <c r="J807" i="34"/>
  <c r="I679" i="34"/>
  <c r="H679" i="34"/>
  <c r="K679" i="34"/>
  <c r="K678" i="34"/>
  <c r="H678" i="34"/>
  <c r="I678" i="34"/>
  <c r="I1449" i="34" l="1"/>
  <c r="H1449" i="34"/>
  <c r="K1449" i="34"/>
  <c r="G1450" i="34"/>
  <c r="J1451" i="34"/>
  <c r="F1452" i="34"/>
  <c r="I1910" i="34"/>
  <c r="H1910" i="34"/>
  <c r="K1910" i="34"/>
  <c r="K1070" i="34"/>
  <c r="H1070" i="34"/>
  <c r="I1070" i="34"/>
  <c r="H1322" i="34"/>
  <c r="I1322" i="34"/>
  <c r="K1322" i="34"/>
  <c r="G1911" i="34"/>
  <c r="F1913" i="34"/>
  <c r="J1912" i="34"/>
  <c r="H2047" i="34"/>
  <c r="I2047" i="34"/>
  <c r="K2047" i="34"/>
  <c r="F1073" i="34"/>
  <c r="G1071" i="34"/>
  <c r="J1072" i="34"/>
  <c r="G1323" i="34"/>
  <c r="J1324" i="34"/>
  <c r="F1325" i="34"/>
  <c r="F2050" i="34"/>
  <c r="J2049" i="34"/>
  <c r="G2048" i="34"/>
  <c r="F1600" i="34"/>
  <c r="J1599" i="34"/>
  <c r="G1598" i="34"/>
  <c r="I1597" i="34"/>
  <c r="K1597" i="34"/>
  <c r="H1597" i="34"/>
  <c r="F2880" i="34"/>
  <c r="J2879" i="34"/>
  <c r="G2878" i="34"/>
  <c r="M506" i="34"/>
  <c r="H680" i="34"/>
  <c r="K680" i="34"/>
  <c r="I680" i="34"/>
  <c r="K506" i="34"/>
  <c r="H506" i="34"/>
  <c r="I506" i="34"/>
  <c r="J508" i="34"/>
  <c r="G507" i="34"/>
  <c r="F509" i="34"/>
  <c r="K1754" i="34"/>
  <c r="H1754" i="34"/>
  <c r="I1754" i="34"/>
  <c r="F683" i="34"/>
  <c r="J682" i="34"/>
  <c r="G681" i="34"/>
  <c r="G1755" i="34"/>
  <c r="F1757" i="34"/>
  <c r="J1756" i="34"/>
  <c r="J808" i="34"/>
  <c r="G807" i="34"/>
  <c r="F809" i="34"/>
  <c r="I806" i="34"/>
  <c r="H806" i="34"/>
  <c r="K806" i="34"/>
  <c r="G1451" i="34" l="1"/>
  <c r="J1452" i="34"/>
  <c r="F1453" i="34"/>
  <c r="K1450" i="34"/>
  <c r="I1450" i="34"/>
  <c r="H1450" i="34"/>
  <c r="H1598" i="34"/>
  <c r="I1598" i="34"/>
  <c r="K1598" i="34"/>
  <c r="K1323" i="34"/>
  <c r="H1323" i="34"/>
  <c r="I1323" i="34"/>
  <c r="F1601" i="34"/>
  <c r="J1600" i="34"/>
  <c r="G1599" i="34"/>
  <c r="J1073" i="34"/>
  <c r="G1072" i="34"/>
  <c r="F1074" i="34"/>
  <c r="F1075" i="34" s="1"/>
  <c r="F1326" i="34"/>
  <c r="G1324" i="34"/>
  <c r="J1325" i="34"/>
  <c r="H2048" i="34"/>
  <c r="I2048" i="34"/>
  <c r="K2048" i="34"/>
  <c r="F2051" i="34"/>
  <c r="G2049" i="34"/>
  <c r="J2050" i="34"/>
  <c r="K1071" i="34"/>
  <c r="H1071" i="34"/>
  <c r="I1071" i="34"/>
  <c r="G1912" i="34"/>
  <c r="F1914" i="34"/>
  <c r="J1913" i="34"/>
  <c r="K1911" i="34"/>
  <c r="I1911" i="34"/>
  <c r="H1911" i="34"/>
  <c r="H2878" i="34"/>
  <c r="K2878" i="34"/>
  <c r="I2878" i="34"/>
  <c r="J2880" i="34"/>
  <c r="F2881" i="34"/>
  <c r="G2879" i="34"/>
  <c r="M507" i="34"/>
  <c r="F684" i="34"/>
  <c r="G682" i="34"/>
  <c r="J683" i="34"/>
  <c r="K507" i="34"/>
  <c r="H507" i="34"/>
  <c r="I507" i="34"/>
  <c r="I1755" i="34"/>
  <c r="H1755" i="34"/>
  <c r="K1755" i="34"/>
  <c r="F510" i="34"/>
  <c r="G508" i="34"/>
  <c r="J509" i="34"/>
  <c r="F1758" i="34"/>
  <c r="G1756" i="34"/>
  <c r="J1757" i="34"/>
  <c r="K681" i="34"/>
  <c r="H681" i="34"/>
  <c r="I681" i="34"/>
  <c r="F810" i="34"/>
  <c r="J809" i="34"/>
  <c r="G808" i="34"/>
  <c r="H807" i="34"/>
  <c r="I807" i="34"/>
  <c r="K807" i="34"/>
  <c r="J1075" i="34" l="1"/>
  <c r="F1076" i="34"/>
  <c r="F1454" i="34"/>
  <c r="G1452" i="34"/>
  <c r="J1453" i="34"/>
  <c r="H1451" i="34"/>
  <c r="I1451" i="34"/>
  <c r="K1451" i="34"/>
  <c r="F1915" i="34"/>
  <c r="J1914" i="34"/>
  <c r="G1913" i="34"/>
  <c r="F2052" i="34"/>
  <c r="J2051" i="34"/>
  <c r="G2050" i="34"/>
  <c r="I1324" i="34"/>
  <c r="H1324" i="34"/>
  <c r="K1324" i="34"/>
  <c r="I1912" i="34"/>
  <c r="H1912" i="34"/>
  <c r="K1912" i="34"/>
  <c r="H2049" i="34"/>
  <c r="K2049" i="34"/>
  <c r="I2049" i="34"/>
  <c r="G1325" i="34"/>
  <c r="J1326" i="34"/>
  <c r="F1327" i="34"/>
  <c r="G1073" i="34"/>
  <c r="J1074" i="34"/>
  <c r="G1074" i="34"/>
  <c r="K1072" i="34"/>
  <c r="I1072" i="34"/>
  <c r="H1072" i="34"/>
  <c r="K1599" i="34"/>
  <c r="H1599" i="34"/>
  <c r="I1599" i="34"/>
  <c r="G1600" i="34"/>
  <c r="F1602" i="34"/>
  <c r="J1601" i="34"/>
  <c r="K2879" i="34"/>
  <c r="I2879" i="34"/>
  <c r="H2879" i="34"/>
  <c r="G2880" i="34"/>
  <c r="F2882" i="34"/>
  <c r="J2881" i="34"/>
  <c r="M508" i="34"/>
  <c r="F511" i="34"/>
  <c r="J510" i="34"/>
  <c r="G509" i="34"/>
  <c r="F1759" i="34"/>
  <c r="F1760" i="34" s="1"/>
  <c r="J1758" i="34"/>
  <c r="G1757" i="34"/>
  <c r="K508" i="34"/>
  <c r="I508" i="34"/>
  <c r="H508" i="34"/>
  <c r="K1756" i="34"/>
  <c r="H1756" i="34"/>
  <c r="I1756" i="34"/>
  <c r="K682" i="34"/>
  <c r="H682" i="34"/>
  <c r="I682" i="34"/>
  <c r="F685" i="34"/>
  <c r="G683" i="34"/>
  <c r="J684" i="34"/>
  <c r="F811" i="34"/>
  <c r="J810" i="34"/>
  <c r="G809" i="34"/>
  <c r="K808" i="34"/>
  <c r="H808" i="34"/>
  <c r="I808" i="34"/>
  <c r="I1452" i="34" l="1"/>
  <c r="K1452" i="34"/>
  <c r="H1452" i="34"/>
  <c r="F1455" i="34"/>
  <c r="G1453" i="34"/>
  <c r="J1454" i="34"/>
  <c r="G1075" i="34"/>
  <c r="J1076" i="34"/>
  <c r="F1077" i="34"/>
  <c r="J1760" i="34"/>
  <c r="F1761" i="34"/>
  <c r="K1073" i="34"/>
  <c r="I1073" i="34"/>
  <c r="H1073" i="34"/>
  <c r="H1600" i="34"/>
  <c r="K1600" i="34"/>
  <c r="I1600" i="34"/>
  <c r="K1074" i="34"/>
  <c r="H1074" i="34"/>
  <c r="I1074" i="34"/>
  <c r="H1325" i="34"/>
  <c r="K1325" i="34"/>
  <c r="I1325" i="34"/>
  <c r="K2050" i="34"/>
  <c r="I2050" i="34"/>
  <c r="H2050" i="34"/>
  <c r="F1603" i="34"/>
  <c r="G1601" i="34"/>
  <c r="J1602" i="34"/>
  <c r="J1327" i="34"/>
  <c r="G1326" i="34"/>
  <c r="F1328" i="34"/>
  <c r="J2052" i="34"/>
  <c r="F2053" i="34"/>
  <c r="G2051" i="34"/>
  <c r="K1913" i="34"/>
  <c r="H1913" i="34"/>
  <c r="I1913" i="34"/>
  <c r="F1916" i="34"/>
  <c r="J1915" i="34"/>
  <c r="G1914" i="34"/>
  <c r="K2880" i="34"/>
  <c r="I2880" i="34"/>
  <c r="H2880" i="34"/>
  <c r="G2881" i="34"/>
  <c r="J2882" i="34"/>
  <c r="F2883" i="34"/>
  <c r="M509" i="34"/>
  <c r="J1759" i="34"/>
  <c r="G1758" i="34"/>
  <c r="G1759" i="34"/>
  <c r="K1757" i="34"/>
  <c r="I1757" i="34"/>
  <c r="H1757" i="34"/>
  <c r="I683" i="34"/>
  <c r="H683" i="34"/>
  <c r="K683" i="34"/>
  <c r="K509" i="34"/>
  <c r="I509" i="34"/>
  <c r="H509" i="34"/>
  <c r="G684" i="34"/>
  <c r="F686" i="34"/>
  <c r="J685" i="34"/>
  <c r="F512" i="34"/>
  <c r="G510" i="34"/>
  <c r="J511" i="34"/>
  <c r="I809" i="34"/>
  <c r="H809" i="34"/>
  <c r="K809" i="34"/>
  <c r="G810" i="34"/>
  <c r="J811" i="34"/>
  <c r="F812" i="34"/>
  <c r="G1076" i="34" l="1"/>
  <c r="F1078" i="34"/>
  <c r="J1077" i="34"/>
  <c r="I1453" i="34"/>
  <c r="K1453" i="34"/>
  <c r="H1453" i="34"/>
  <c r="I1075" i="34"/>
  <c r="K1075" i="34"/>
  <c r="H1075" i="34"/>
  <c r="G1454" i="34"/>
  <c r="J1455" i="34"/>
  <c r="F1456" i="34"/>
  <c r="J1328" i="34"/>
  <c r="G1327" i="34"/>
  <c r="F1329" i="34"/>
  <c r="K1914" i="34"/>
  <c r="H1914" i="34"/>
  <c r="I1914" i="34"/>
  <c r="H2051" i="34"/>
  <c r="K2051" i="34"/>
  <c r="I2051" i="34"/>
  <c r="H1326" i="34"/>
  <c r="K1326" i="34"/>
  <c r="I1326" i="34"/>
  <c r="I1601" i="34"/>
  <c r="K1601" i="34"/>
  <c r="H1601" i="34"/>
  <c r="G1760" i="34"/>
  <c r="J1761" i="34"/>
  <c r="F1762" i="34"/>
  <c r="J1916" i="34"/>
  <c r="F1917" i="34"/>
  <c r="G1915" i="34"/>
  <c r="J2053" i="34"/>
  <c r="G2052" i="34"/>
  <c r="F2054" i="34"/>
  <c r="J1603" i="34"/>
  <c r="F1604" i="34"/>
  <c r="G1602" i="34"/>
  <c r="J2883" i="34"/>
  <c r="F2884" i="34"/>
  <c r="G2882" i="34"/>
  <c r="K2881" i="34"/>
  <c r="H2881" i="34"/>
  <c r="I2881" i="34"/>
  <c r="M510" i="34"/>
  <c r="K684" i="34"/>
  <c r="H684" i="34"/>
  <c r="I684" i="34"/>
  <c r="G685" i="34"/>
  <c r="F687" i="34"/>
  <c r="J686" i="34"/>
  <c r="H1758" i="34"/>
  <c r="K1758" i="34"/>
  <c r="I1758" i="34"/>
  <c r="I1759" i="34"/>
  <c r="H1759" i="34"/>
  <c r="K1759" i="34"/>
  <c r="K510" i="34"/>
  <c r="H510" i="34"/>
  <c r="I510" i="34"/>
  <c r="J512" i="34"/>
  <c r="G511" i="34"/>
  <c r="F513" i="34"/>
  <c r="F813" i="34"/>
  <c r="G811" i="34"/>
  <c r="J812" i="34"/>
  <c r="K810" i="34"/>
  <c r="H810" i="34"/>
  <c r="I810" i="34"/>
  <c r="I1454" i="34" l="1"/>
  <c r="K1454" i="34"/>
  <c r="H1454" i="34"/>
  <c r="J1456" i="34"/>
  <c r="G1455" i="34"/>
  <c r="F1457" i="34"/>
  <c r="J1078" i="34"/>
  <c r="F1079" i="34"/>
  <c r="G1077" i="34"/>
  <c r="I1076" i="34"/>
  <c r="K1076" i="34"/>
  <c r="H1076" i="34"/>
  <c r="J2054" i="34"/>
  <c r="F2055" i="34"/>
  <c r="G2053" i="34"/>
  <c r="F1605" i="34"/>
  <c r="J1604" i="34"/>
  <c r="G1603" i="34"/>
  <c r="K1915" i="34"/>
  <c r="H1915" i="34"/>
  <c r="I1915" i="34"/>
  <c r="I1602" i="34"/>
  <c r="K1602" i="34"/>
  <c r="H1602" i="34"/>
  <c r="I2052" i="34"/>
  <c r="H2052" i="34"/>
  <c r="K2052" i="34"/>
  <c r="F1763" i="34"/>
  <c r="G1761" i="34"/>
  <c r="J1762" i="34"/>
  <c r="I1760" i="34"/>
  <c r="H1760" i="34"/>
  <c r="K1760" i="34"/>
  <c r="G1916" i="34"/>
  <c r="J1917" i="34"/>
  <c r="F1918" i="34"/>
  <c r="G1328" i="34"/>
  <c r="F1330" i="34"/>
  <c r="J1329" i="34"/>
  <c r="H1327" i="34"/>
  <c r="K1327" i="34"/>
  <c r="I1327" i="34"/>
  <c r="H2882" i="34"/>
  <c r="I2882" i="34"/>
  <c r="K2882" i="34"/>
  <c r="J2884" i="34"/>
  <c r="G2883" i="34"/>
  <c r="F2885" i="34"/>
  <c r="M511" i="34"/>
  <c r="K685" i="34"/>
  <c r="I685" i="34"/>
  <c r="H685" i="34"/>
  <c r="K511" i="34"/>
  <c r="H511" i="34"/>
  <c r="I511" i="34"/>
  <c r="J687" i="34"/>
  <c r="G686" i="34"/>
  <c r="F688" i="34"/>
  <c r="F514" i="34"/>
  <c r="J513" i="34"/>
  <c r="G512" i="34"/>
  <c r="I811" i="34"/>
  <c r="H811" i="34"/>
  <c r="K811" i="34"/>
  <c r="J813" i="34"/>
  <c r="G812" i="34"/>
  <c r="F814" i="34"/>
  <c r="I1077" i="34" l="1"/>
  <c r="H1077" i="34"/>
  <c r="K1077" i="34"/>
  <c r="K1455" i="34"/>
  <c r="H1455" i="34"/>
  <c r="I1455" i="34"/>
  <c r="F1080" i="34"/>
  <c r="J1079" i="34"/>
  <c r="G1078" i="34"/>
  <c r="F1458" i="34"/>
  <c r="J1457" i="34"/>
  <c r="G1456" i="34"/>
  <c r="F1919" i="34"/>
  <c r="J1918" i="34"/>
  <c r="G1917" i="34"/>
  <c r="H1328" i="34"/>
  <c r="K1328" i="34"/>
  <c r="I1328" i="34"/>
  <c r="J1763" i="34"/>
  <c r="F1764" i="34"/>
  <c r="G1762" i="34"/>
  <c r="G1329" i="34"/>
  <c r="J1330" i="34"/>
  <c r="F1331" i="34"/>
  <c r="J2055" i="34"/>
  <c r="F2056" i="34"/>
  <c r="G2054" i="34"/>
  <c r="I1916" i="34"/>
  <c r="H1916" i="34"/>
  <c r="K1916" i="34"/>
  <c r="K1761" i="34"/>
  <c r="I1761" i="34"/>
  <c r="H1761" i="34"/>
  <c r="H1603" i="34"/>
  <c r="K1603" i="34"/>
  <c r="I1603" i="34"/>
  <c r="G1604" i="34"/>
  <c r="J1605" i="34"/>
  <c r="F1606" i="34"/>
  <c r="H2053" i="34"/>
  <c r="I2053" i="34"/>
  <c r="K2053" i="34"/>
  <c r="F2886" i="34"/>
  <c r="F2887" i="34" s="1"/>
  <c r="J2885" i="34"/>
  <c r="G2884" i="34"/>
  <c r="H2883" i="34"/>
  <c r="K2883" i="34"/>
  <c r="I2883" i="34"/>
  <c r="M512" i="34"/>
  <c r="K512" i="34"/>
  <c r="H512" i="34"/>
  <c r="I512" i="34"/>
  <c r="I686" i="34"/>
  <c r="K686" i="34"/>
  <c r="H686" i="34"/>
  <c r="J514" i="34"/>
  <c r="F515" i="34"/>
  <c r="G513" i="34"/>
  <c r="J688" i="34"/>
  <c r="G687" i="34"/>
  <c r="F689" i="34"/>
  <c r="G813" i="34"/>
  <c r="F815" i="34"/>
  <c r="J814" i="34"/>
  <c r="K812" i="34"/>
  <c r="H812" i="34"/>
  <c r="I812" i="34"/>
  <c r="H1456" i="34" l="1"/>
  <c r="I1456" i="34"/>
  <c r="K1456" i="34"/>
  <c r="G1457" i="34"/>
  <c r="F1459" i="34"/>
  <c r="J1458" i="34"/>
  <c r="I1078" i="34"/>
  <c r="K1078" i="34"/>
  <c r="H1078" i="34"/>
  <c r="J1080" i="34"/>
  <c r="F1081" i="34"/>
  <c r="G1079" i="34"/>
  <c r="G1605" i="34"/>
  <c r="F1607" i="34"/>
  <c r="J1606" i="34"/>
  <c r="I2054" i="34"/>
  <c r="H2054" i="34"/>
  <c r="K2054" i="34"/>
  <c r="G1330" i="34"/>
  <c r="F1332" i="34"/>
  <c r="J1331" i="34"/>
  <c r="I1762" i="34"/>
  <c r="H1762" i="34"/>
  <c r="K1762" i="34"/>
  <c r="J2056" i="34"/>
  <c r="F2057" i="34"/>
  <c r="G2055" i="34"/>
  <c r="G1763" i="34"/>
  <c r="J1764" i="34"/>
  <c r="F1765" i="34"/>
  <c r="I1604" i="34"/>
  <c r="H1604" i="34"/>
  <c r="K1604" i="34"/>
  <c r="K1329" i="34"/>
  <c r="I1329" i="34"/>
  <c r="H1329" i="34"/>
  <c r="K1917" i="34"/>
  <c r="I1917" i="34"/>
  <c r="H1917" i="34"/>
  <c r="G1918" i="34"/>
  <c r="F1920" i="34"/>
  <c r="J1919" i="34"/>
  <c r="J2887" i="34"/>
  <c r="F2888" i="34"/>
  <c r="K2884" i="34"/>
  <c r="H2884" i="34"/>
  <c r="I2884" i="34"/>
  <c r="G2885" i="34"/>
  <c r="J2886" i="34"/>
  <c r="G2886" i="34"/>
  <c r="M513" i="34"/>
  <c r="F516" i="34"/>
  <c r="F517" i="34" s="1"/>
  <c r="G514" i="34"/>
  <c r="J515" i="34"/>
  <c r="K687" i="34"/>
  <c r="I687" i="34"/>
  <c r="H687" i="34"/>
  <c r="K513" i="34"/>
  <c r="H513" i="34"/>
  <c r="I513" i="34"/>
  <c r="F690" i="34"/>
  <c r="J689" i="34"/>
  <c r="G688" i="34"/>
  <c r="G814" i="34"/>
  <c r="F816" i="34"/>
  <c r="J815" i="34"/>
  <c r="I813" i="34"/>
  <c r="K813" i="34"/>
  <c r="H813" i="34"/>
  <c r="I1079" i="34" l="1"/>
  <c r="H1079" i="34"/>
  <c r="K1079" i="34"/>
  <c r="G1080" i="34"/>
  <c r="F1082" i="34"/>
  <c r="J1081" i="34"/>
  <c r="G1458" i="34"/>
  <c r="J1459" i="34"/>
  <c r="F1460" i="34"/>
  <c r="I1457" i="34"/>
  <c r="H1457" i="34"/>
  <c r="K1457" i="34"/>
  <c r="I1918" i="34"/>
  <c r="K1918" i="34"/>
  <c r="H1918" i="34"/>
  <c r="J1765" i="34"/>
  <c r="G1764" i="34"/>
  <c r="F1766" i="34"/>
  <c r="F518" i="34"/>
  <c r="J517" i="34"/>
  <c r="I2055" i="34"/>
  <c r="K2055" i="34"/>
  <c r="H2055" i="34"/>
  <c r="J1920" i="34"/>
  <c r="F1921" i="34"/>
  <c r="G1919" i="34"/>
  <c r="K1763" i="34"/>
  <c r="I1763" i="34"/>
  <c r="H1763" i="34"/>
  <c r="F1333" i="34"/>
  <c r="J1332" i="34"/>
  <c r="G1331" i="34"/>
  <c r="G1606" i="34"/>
  <c r="J1607" i="34"/>
  <c r="F1608" i="34"/>
  <c r="F2058" i="34"/>
  <c r="G2056" i="34"/>
  <c r="J2057" i="34"/>
  <c r="H1330" i="34"/>
  <c r="K1330" i="34"/>
  <c r="I1330" i="34"/>
  <c r="K1605" i="34"/>
  <c r="H1605" i="34"/>
  <c r="I1605" i="34"/>
  <c r="J2888" i="34"/>
  <c r="G2887" i="34"/>
  <c r="F2889" i="34"/>
  <c r="I2886" i="34"/>
  <c r="K2886" i="34"/>
  <c r="H2886" i="34"/>
  <c r="K2885" i="34"/>
  <c r="H2885" i="34"/>
  <c r="I2885" i="34"/>
  <c r="M514" i="34"/>
  <c r="H688" i="34"/>
  <c r="I688" i="34"/>
  <c r="K688" i="34"/>
  <c r="F691" i="34"/>
  <c r="G689" i="34"/>
  <c r="J690" i="34"/>
  <c r="K514" i="34"/>
  <c r="H514" i="34"/>
  <c r="I514" i="34"/>
  <c r="J516" i="34"/>
  <c r="G515" i="34"/>
  <c r="G516" i="34"/>
  <c r="F1109" i="34"/>
  <c r="G815" i="34"/>
  <c r="F817" i="34"/>
  <c r="J816" i="34"/>
  <c r="I814" i="34"/>
  <c r="K814" i="34"/>
  <c r="H814" i="34"/>
  <c r="F1461" i="34" l="1"/>
  <c r="G1459" i="34"/>
  <c r="J1460" i="34"/>
  <c r="H1458" i="34"/>
  <c r="K1458" i="34"/>
  <c r="I1458" i="34"/>
  <c r="F1083" i="34"/>
  <c r="G1081" i="34"/>
  <c r="J1082" i="34"/>
  <c r="K1080" i="34"/>
  <c r="H1080" i="34"/>
  <c r="I1080" i="34"/>
  <c r="G1607" i="34"/>
  <c r="J1608" i="34"/>
  <c r="F1609" i="34"/>
  <c r="I2056" i="34"/>
  <c r="K2056" i="34"/>
  <c r="H2056" i="34"/>
  <c r="G1332" i="34"/>
  <c r="F1334" i="34"/>
  <c r="J1333" i="34"/>
  <c r="K1331" i="34"/>
  <c r="I1331" i="34"/>
  <c r="H1331" i="34"/>
  <c r="K1606" i="34"/>
  <c r="I1606" i="34"/>
  <c r="H1606" i="34"/>
  <c r="G1920" i="34"/>
  <c r="J1921" i="34"/>
  <c r="F1922" i="34"/>
  <c r="G517" i="34"/>
  <c r="M517" i="34" s="1"/>
  <c r="F519" i="34"/>
  <c r="J518" i="34"/>
  <c r="H1764" i="34"/>
  <c r="I1764" i="34"/>
  <c r="K1764" i="34"/>
  <c r="J2058" i="34"/>
  <c r="G2057" i="34"/>
  <c r="F2059" i="34"/>
  <c r="K1919" i="34"/>
  <c r="H1919" i="34"/>
  <c r="I1919" i="34"/>
  <c r="F1767" i="34"/>
  <c r="J1766" i="34"/>
  <c r="G1765" i="34"/>
  <c r="I2887" i="34"/>
  <c r="H2887" i="34"/>
  <c r="K2887" i="34"/>
  <c r="F2890" i="34"/>
  <c r="J2889" i="34"/>
  <c r="G2888" i="34"/>
  <c r="M516" i="34"/>
  <c r="M515" i="34"/>
  <c r="H515" i="34"/>
  <c r="I515" i="34"/>
  <c r="K515" i="34"/>
  <c r="K689" i="34"/>
  <c r="H689" i="34"/>
  <c r="I689" i="34"/>
  <c r="K516" i="34"/>
  <c r="H516" i="34"/>
  <c r="I516" i="34"/>
  <c r="G690" i="34"/>
  <c r="J691" i="34"/>
  <c r="F692" i="34"/>
  <c r="J817" i="34"/>
  <c r="G816" i="34"/>
  <c r="F818" i="34"/>
  <c r="K815" i="34"/>
  <c r="I815" i="34"/>
  <c r="H815" i="34"/>
  <c r="J1109" i="34"/>
  <c r="F1110" i="34"/>
  <c r="I1081" i="34" l="1"/>
  <c r="H1081" i="34"/>
  <c r="K1081" i="34"/>
  <c r="J1083" i="34"/>
  <c r="G1082" i="34"/>
  <c r="F1084" i="34"/>
  <c r="H1459" i="34"/>
  <c r="I1459" i="34"/>
  <c r="K1459" i="34"/>
  <c r="G1460" i="34"/>
  <c r="J1461" i="34"/>
  <c r="F1462" i="34"/>
  <c r="G1766" i="34"/>
  <c r="J1767" i="34"/>
  <c r="F1768" i="34"/>
  <c r="J2059" i="34"/>
  <c r="G2058" i="34"/>
  <c r="F2060" i="34"/>
  <c r="K2057" i="34"/>
  <c r="I2057" i="34"/>
  <c r="H2057" i="34"/>
  <c r="G518" i="34"/>
  <c r="J519" i="34"/>
  <c r="F520" i="34"/>
  <c r="K517" i="34"/>
  <c r="I517" i="34"/>
  <c r="H517" i="34"/>
  <c r="G1921" i="34"/>
  <c r="J1922" i="34"/>
  <c r="F1923" i="34"/>
  <c r="H1920" i="34"/>
  <c r="I1920" i="34"/>
  <c r="K1920" i="34"/>
  <c r="F1335" i="34"/>
  <c r="G1333" i="34"/>
  <c r="J1334" i="34"/>
  <c r="K1332" i="34"/>
  <c r="H1332" i="34"/>
  <c r="I1332" i="34"/>
  <c r="F1610" i="34"/>
  <c r="J1609" i="34"/>
  <c r="G1608" i="34"/>
  <c r="I1765" i="34"/>
  <c r="K1765" i="34"/>
  <c r="H1765" i="34"/>
  <c r="K1607" i="34"/>
  <c r="I1607" i="34"/>
  <c r="H1607" i="34"/>
  <c r="I2888" i="34"/>
  <c r="K2888" i="34"/>
  <c r="H2888" i="34"/>
  <c r="J2890" i="34"/>
  <c r="G2889" i="34"/>
  <c r="F2891" i="34"/>
  <c r="J692" i="34"/>
  <c r="F693" i="34"/>
  <c r="G691" i="34"/>
  <c r="K690" i="34"/>
  <c r="H690" i="34"/>
  <c r="I690" i="34"/>
  <c r="J1110" i="34"/>
  <c r="G1109" i="34"/>
  <c r="F1111" i="34"/>
  <c r="J818" i="34"/>
  <c r="G817" i="34"/>
  <c r="F819" i="34"/>
  <c r="I816" i="34"/>
  <c r="K816" i="34"/>
  <c r="H816" i="34"/>
  <c r="K1460" i="34" l="1"/>
  <c r="I1460" i="34"/>
  <c r="H1460" i="34"/>
  <c r="F1085" i="34"/>
  <c r="J1084" i="34"/>
  <c r="G1083" i="34"/>
  <c r="J1462" i="34"/>
  <c r="F1463" i="34"/>
  <c r="G1461" i="34"/>
  <c r="K1082" i="34"/>
  <c r="I1082" i="34"/>
  <c r="H1082" i="34"/>
  <c r="K1921" i="34"/>
  <c r="I1921" i="34"/>
  <c r="H1921" i="34"/>
  <c r="G519" i="34"/>
  <c r="F521" i="34"/>
  <c r="J520" i="34"/>
  <c r="J1923" i="34"/>
  <c r="G1922" i="34"/>
  <c r="F1924" i="34"/>
  <c r="I2058" i="34"/>
  <c r="H2058" i="34"/>
  <c r="K2058" i="34"/>
  <c r="I518" i="34"/>
  <c r="H518" i="34"/>
  <c r="K518" i="34"/>
  <c r="M518" i="34"/>
  <c r="G2059" i="34"/>
  <c r="J2060" i="34"/>
  <c r="F2061" i="34"/>
  <c r="K1608" i="34"/>
  <c r="I1608" i="34"/>
  <c r="H1608" i="34"/>
  <c r="K1333" i="34"/>
  <c r="H1333" i="34"/>
  <c r="I1333" i="34"/>
  <c r="F1769" i="34"/>
  <c r="G1767" i="34"/>
  <c r="J1768" i="34"/>
  <c r="J1335" i="34"/>
  <c r="G1334" i="34"/>
  <c r="F1336" i="34"/>
  <c r="G1609" i="34"/>
  <c r="J1610" i="34"/>
  <c r="F1611" i="34"/>
  <c r="K1766" i="34"/>
  <c r="H1766" i="34"/>
  <c r="I1766" i="34"/>
  <c r="I2889" i="34"/>
  <c r="H2889" i="34"/>
  <c r="K2889" i="34"/>
  <c r="F2892" i="34"/>
  <c r="G2890" i="34"/>
  <c r="J2891" i="34"/>
  <c r="I691" i="34"/>
  <c r="H691" i="34"/>
  <c r="K691" i="34"/>
  <c r="F694" i="34"/>
  <c r="G692" i="34"/>
  <c r="J693" i="34"/>
  <c r="G818" i="34"/>
  <c r="J819" i="34"/>
  <c r="F820" i="34"/>
  <c r="I817" i="34"/>
  <c r="K817" i="34"/>
  <c r="H817" i="34"/>
  <c r="F1112" i="34"/>
  <c r="F1113" i="34" s="1"/>
  <c r="J1111" i="34"/>
  <c r="G1110" i="34"/>
  <c r="H1109" i="34"/>
  <c r="K1109" i="34"/>
  <c r="I1109" i="34"/>
  <c r="H1461" i="34" l="1"/>
  <c r="I1461" i="34"/>
  <c r="K1461" i="34"/>
  <c r="K1083" i="34"/>
  <c r="I1083" i="34"/>
  <c r="H1083" i="34"/>
  <c r="J1463" i="34"/>
  <c r="F1464" i="34"/>
  <c r="G1462" i="34"/>
  <c r="J1085" i="34"/>
  <c r="F1086" i="34"/>
  <c r="G1084" i="34"/>
  <c r="H1767" i="34"/>
  <c r="I1767" i="34"/>
  <c r="K1767" i="34"/>
  <c r="F1925" i="34"/>
  <c r="G1923" i="34"/>
  <c r="J1924" i="34"/>
  <c r="F1770" i="34"/>
  <c r="G1768" i="34"/>
  <c r="J1769" i="34"/>
  <c r="I2059" i="34"/>
  <c r="K2059" i="34"/>
  <c r="H2059" i="34"/>
  <c r="H1922" i="34"/>
  <c r="I1922" i="34"/>
  <c r="K1922" i="34"/>
  <c r="G2060" i="34"/>
  <c r="J2061" i="34"/>
  <c r="F2062" i="34"/>
  <c r="G1610" i="34"/>
  <c r="F1612" i="34"/>
  <c r="J1611" i="34"/>
  <c r="J521" i="34"/>
  <c r="F522" i="34"/>
  <c r="G520" i="34"/>
  <c r="K519" i="34"/>
  <c r="I519" i="34"/>
  <c r="H519" i="34"/>
  <c r="M519" i="34"/>
  <c r="F1337" i="34"/>
  <c r="G1335" i="34"/>
  <c r="J1336" i="34"/>
  <c r="H1609" i="34"/>
  <c r="I1609" i="34"/>
  <c r="K1609" i="34"/>
  <c r="I1334" i="34"/>
  <c r="H1334" i="34"/>
  <c r="K1334" i="34"/>
  <c r="J2892" i="34"/>
  <c r="G2891" i="34"/>
  <c r="F2893" i="34"/>
  <c r="H2890" i="34"/>
  <c r="K2890" i="34"/>
  <c r="I2890" i="34"/>
  <c r="K692" i="34"/>
  <c r="H692" i="34"/>
  <c r="I692" i="34"/>
  <c r="J1113" i="34"/>
  <c r="F1114" i="34"/>
  <c r="J694" i="34"/>
  <c r="F695" i="34"/>
  <c r="G693" i="34"/>
  <c r="H1110" i="34"/>
  <c r="I1110" i="34"/>
  <c r="K1110" i="34"/>
  <c r="J1112" i="34"/>
  <c r="G1111" i="34"/>
  <c r="G1112" i="34"/>
  <c r="F821" i="34"/>
  <c r="J820" i="34"/>
  <c r="G819" i="34"/>
  <c r="I818" i="34"/>
  <c r="K818" i="34"/>
  <c r="H818" i="34"/>
  <c r="F1087" i="34" l="1"/>
  <c r="J1086" i="34"/>
  <c r="G1085" i="34"/>
  <c r="I1084" i="34"/>
  <c r="H1084" i="34"/>
  <c r="K1084" i="34"/>
  <c r="H1462" i="34"/>
  <c r="I1462" i="34"/>
  <c r="K1462" i="34"/>
  <c r="G1463" i="34"/>
  <c r="F1465" i="34"/>
  <c r="J1464" i="34"/>
  <c r="I1610" i="34"/>
  <c r="K1610" i="34"/>
  <c r="H1610" i="34"/>
  <c r="G521" i="34"/>
  <c r="J522" i="34"/>
  <c r="F523" i="34"/>
  <c r="G1611" i="34"/>
  <c r="F1613" i="34"/>
  <c r="J1612" i="34"/>
  <c r="H1768" i="34"/>
  <c r="K1768" i="34"/>
  <c r="I1768" i="34"/>
  <c r="G2061" i="34"/>
  <c r="J2062" i="34"/>
  <c r="F2063" i="34"/>
  <c r="F1771" i="34"/>
  <c r="G1769" i="34"/>
  <c r="J1770" i="34"/>
  <c r="K1335" i="34"/>
  <c r="I1335" i="34"/>
  <c r="H1335" i="34"/>
  <c r="K1923" i="34"/>
  <c r="I1923" i="34"/>
  <c r="H1923" i="34"/>
  <c r="F1338" i="34"/>
  <c r="J1337" i="34"/>
  <c r="G1336" i="34"/>
  <c r="G1924" i="34"/>
  <c r="J1925" i="34"/>
  <c r="F1926" i="34"/>
  <c r="K520" i="34"/>
  <c r="I520" i="34"/>
  <c r="H520" i="34"/>
  <c r="M520" i="34"/>
  <c r="I2060" i="34"/>
  <c r="H2060" i="34"/>
  <c r="K2060" i="34"/>
  <c r="J2893" i="34"/>
  <c r="G2892" i="34"/>
  <c r="F2894" i="34"/>
  <c r="H2891" i="34"/>
  <c r="K2891" i="34"/>
  <c r="I2891" i="34"/>
  <c r="I693" i="34"/>
  <c r="H693" i="34"/>
  <c r="K693" i="34"/>
  <c r="G1113" i="34"/>
  <c r="F1115" i="34"/>
  <c r="J1114" i="34"/>
  <c r="J695" i="34"/>
  <c r="G694" i="34"/>
  <c r="F696" i="34"/>
  <c r="H819" i="34"/>
  <c r="I819" i="34"/>
  <c r="K819" i="34"/>
  <c r="J821" i="34"/>
  <c r="F822" i="34"/>
  <c r="G820" i="34"/>
  <c r="H1112" i="34"/>
  <c r="K1112" i="34"/>
  <c r="I1112" i="34"/>
  <c r="H1111" i="34"/>
  <c r="I1111" i="34"/>
  <c r="K1111" i="34"/>
  <c r="F1466" i="34" l="1"/>
  <c r="G1464" i="34"/>
  <c r="J1465" i="34"/>
  <c r="K1463" i="34"/>
  <c r="I1463" i="34"/>
  <c r="H1463" i="34"/>
  <c r="I1085" i="34"/>
  <c r="H1085" i="34"/>
  <c r="K1085" i="34"/>
  <c r="G1086" i="34"/>
  <c r="F1088" i="34"/>
  <c r="J1087" i="34"/>
  <c r="K1769" i="34"/>
  <c r="H1769" i="34"/>
  <c r="I1769" i="34"/>
  <c r="F1772" i="34"/>
  <c r="J1771" i="34"/>
  <c r="G1770" i="34"/>
  <c r="F2064" i="34"/>
  <c r="J2063" i="34"/>
  <c r="G2062" i="34"/>
  <c r="K2061" i="34"/>
  <c r="H2061" i="34"/>
  <c r="I2061" i="34"/>
  <c r="F1927" i="34"/>
  <c r="G1925" i="34"/>
  <c r="J1926" i="34"/>
  <c r="J1613" i="34"/>
  <c r="F1614" i="34"/>
  <c r="G1612" i="34"/>
  <c r="K1924" i="34"/>
  <c r="H1924" i="34"/>
  <c r="I1924" i="34"/>
  <c r="K1611" i="34"/>
  <c r="H1611" i="34"/>
  <c r="I1611" i="34"/>
  <c r="J523" i="34"/>
  <c r="F524" i="34"/>
  <c r="G522" i="34"/>
  <c r="K1336" i="34"/>
  <c r="I1336" i="34"/>
  <c r="H1336" i="34"/>
  <c r="K521" i="34"/>
  <c r="H521" i="34"/>
  <c r="I521" i="34"/>
  <c r="M521" i="34"/>
  <c r="F1339" i="34"/>
  <c r="G1337" i="34"/>
  <c r="J1338" i="34"/>
  <c r="K2892" i="34"/>
  <c r="H2892" i="34"/>
  <c r="I2892" i="34"/>
  <c r="G2893" i="34"/>
  <c r="J2894" i="34"/>
  <c r="F2895" i="34"/>
  <c r="F697" i="34"/>
  <c r="G695" i="34"/>
  <c r="J696" i="34"/>
  <c r="K1113" i="34"/>
  <c r="I1113" i="34"/>
  <c r="H1113" i="34"/>
  <c r="K694" i="34"/>
  <c r="I694" i="34"/>
  <c r="H694" i="34"/>
  <c r="G1114" i="34"/>
  <c r="F1116" i="34"/>
  <c r="J1115" i="34"/>
  <c r="K820" i="34"/>
  <c r="I820" i="34"/>
  <c r="H820" i="34"/>
  <c r="G821" i="34"/>
  <c r="F823" i="34"/>
  <c r="J822" i="34"/>
  <c r="J1088" i="34" l="1"/>
  <c r="G1087" i="34"/>
  <c r="F1089" i="34"/>
  <c r="I1086" i="34"/>
  <c r="H1086" i="34"/>
  <c r="K1086" i="34"/>
  <c r="I1464" i="34"/>
  <c r="K1464" i="34"/>
  <c r="H1464" i="34"/>
  <c r="J1466" i="34"/>
  <c r="F1467" i="34"/>
  <c r="G1465" i="34"/>
  <c r="H1337" i="34"/>
  <c r="K1337" i="34"/>
  <c r="I1337" i="34"/>
  <c r="I1925" i="34"/>
  <c r="K1925" i="34"/>
  <c r="H1925" i="34"/>
  <c r="J524" i="34"/>
  <c r="G523" i="34"/>
  <c r="F525" i="34"/>
  <c r="J1927" i="34"/>
  <c r="G1926" i="34"/>
  <c r="G1927" i="34"/>
  <c r="H1612" i="34"/>
  <c r="K1612" i="34"/>
  <c r="I1612" i="34"/>
  <c r="G1771" i="34"/>
  <c r="J1772" i="34"/>
  <c r="F1773" i="34"/>
  <c r="J1339" i="34"/>
  <c r="F1340" i="34"/>
  <c r="G1338" i="34"/>
  <c r="K2062" i="34"/>
  <c r="I2062" i="34"/>
  <c r="H2062" i="34"/>
  <c r="H522" i="34"/>
  <c r="I522" i="34"/>
  <c r="K522" i="34"/>
  <c r="M522" i="34"/>
  <c r="I1770" i="34"/>
  <c r="H1770" i="34"/>
  <c r="K1770" i="34"/>
  <c r="J1614" i="34"/>
  <c r="G1613" i="34"/>
  <c r="F1615" i="34"/>
  <c r="F2065" i="34"/>
  <c r="G2063" i="34"/>
  <c r="J2064" i="34"/>
  <c r="J2895" i="34"/>
  <c r="G2894" i="34"/>
  <c r="F2896" i="34"/>
  <c r="K2893" i="34"/>
  <c r="H2893" i="34"/>
  <c r="I2893" i="34"/>
  <c r="G1115" i="34"/>
  <c r="J1116" i="34"/>
  <c r="F1117" i="34"/>
  <c r="I1114" i="34"/>
  <c r="K1114" i="34"/>
  <c r="H1114" i="34"/>
  <c r="I695" i="34"/>
  <c r="K695" i="34"/>
  <c r="H695" i="34"/>
  <c r="G696" i="34"/>
  <c r="F698" i="34"/>
  <c r="J697" i="34"/>
  <c r="G822" i="34"/>
  <c r="F824" i="34"/>
  <c r="J823" i="34"/>
  <c r="I821" i="34"/>
  <c r="K821" i="34"/>
  <c r="H821" i="34"/>
  <c r="G1466" i="34" l="1"/>
  <c r="F1468" i="34"/>
  <c r="J1467" i="34"/>
  <c r="I1465" i="34"/>
  <c r="H1465" i="34"/>
  <c r="K1465" i="34"/>
  <c r="J1089" i="34"/>
  <c r="G1088" i="34"/>
  <c r="F1090" i="34"/>
  <c r="I1087" i="34"/>
  <c r="K1087" i="34"/>
  <c r="H1087" i="34"/>
  <c r="K1338" i="34"/>
  <c r="I1338" i="34"/>
  <c r="H1338" i="34"/>
  <c r="H1771" i="34"/>
  <c r="I1771" i="34"/>
  <c r="K1771" i="34"/>
  <c r="G1772" i="34"/>
  <c r="J1773" i="34"/>
  <c r="F1774" i="34"/>
  <c r="I1927" i="34"/>
  <c r="K1927" i="34"/>
  <c r="H1927" i="34"/>
  <c r="I1926" i="34"/>
  <c r="H1926" i="34"/>
  <c r="K1926" i="34"/>
  <c r="F526" i="34"/>
  <c r="J525" i="34"/>
  <c r="G524" i="34"/>
  <c r="H523" i="34"/>
  <c r="I523" i="34"/>
  <c r="K523" i="34"/>
  <c r="M523" i="34"/>
  <c r="I2063" i="34"/>
  <c r="K2063" i="34"/>
  <c r="H2063" i="34"/>
  <c r="K1613" i="34"/>
  <c r="H1613" i="34"/>
  <c r="I1613" i="34"/>
  <c r="F1616" i="34"/>
  <c r="J1615" i="34"/>
  <c r="G1614" i="34"/>
  <c r="G1339" i="34"/>
  <c r="J1340" i="34"/>
  <c r="F1341" i="34"/>
  <c r="F2066" i="34"/>
  <c r="J2065" i="34"/>
  <c r="G2064" i="34"/>
  <c r="G2895" i="34"/>
  <c r="F2897" i="34"/>
  <c r="J2896" i="34"/>
  <c r="I2894" i="34"/>
  <c r="H2894" i="34"/>
  <c r="K2894" i="34"/>
  <c r="H696" i="34"/>
  <c r="K696" i="34"/>
  <c r="I696" i="34"/>
  <c r="F699" i="34"/>
  <c r="G697" i="34"/>
  <c r="J698" i="34"/>
  <c r="J1117" i="34"/>
  <c r="G1116" i="34"/>
  <c r="F1118" i="34"/>
  <c r="H1115" i="34"/>
  <c r="I1115" i="34"/>
  <c r="K1115" i="34"/>
  <c r="J824" i="34"/>
  <c r="F825" i="34"/>
  <c r="G823" i="34"/>
  <c r="I822" i="34"/>
  <c r="H822" i="34"/>
  <c r="K822" i="34"/>
  <c r="G1089" i="34" l="1"/>
  <c r="J1090" i="34"/>
  <c r="F1091" i="34"/>
  <c r="I1088" i="34"/>
  <c r="K1088" i="34"/>
  <c r="H1088" i="34"/>
  <c r="G1467" i="34"/>
  <c r="F1469" i="34"/>
  <c r="J1468" i="34"/>
  <c r="H1466" i="34"/>
  <c r="I1466" i="34"/>
  <c r="K1466" i="34"/>
  <c r="J1616" i="34"/>
  <c r="F1617" i="34"/>
  <c r="G1615" i="34"/>
  <c r="F2067" i="34"/>
  <c r="G2065" i="34"/>
  <c r="J2066" i="34"/>
  <c r="F1342" i="34"/>
  <c r="G1340" i="34"/>
  <c r="J1341" i="34"/>
  <c r="F527" i="34"/>
  <c r="G525" i="34"/>
  <c r="J526" i="34"/>
  <c r="H1339" i="34"/>
  <c r="K1339" i="34"/>
  <c r="I1339" i="34"/>
  <c r="G1773" i="34"/>
  <c r="F1775" i="34"/>
  <c r="J1774" i="34"/>
  <c r="K1772" i="34"/>
  <c r="H1772" i="34"/>
  <c r="I1772" i="34"/>
  <c r="H2064" i="34"/>
  <c r="I2064" i="34"/>
  <c r="K2064" i="34"/>
  <c r="K524" i="34"/>
  <c r="H524" i="34"/>
  <c r="I524" i="34"/>
  <c r="M524" i="34"/>
  <c r="H1614" i="34"/>
  <c r="I1614" i="34"/>
  <c r="K1614" i="34"/>
  <c r="G2896" i="34"/>
  <c r="F2898" i="34"/>
  <c r="J2897" i="34"/>
  <c r="I2895" i="34"/>
  <c r="K2895" i="34"/>
  <c r="H2895" i="34"/>
  <c r="I1116" i="34"/>
  <c r="K1116" i="34"/>
  <c r="H1116" i="34"/>
  <c r="F700" i="34"/>
  <c r="J699" i="34"/>
  <c r="G698" i="34"/>
  <c r="K697" i="34"/>
  <c r="I697" i="34"/>
  <c r="H697" i="34"/>
  <c r="G1117" i="34"/>
  <c r="F1119" i="34"/>
  <c r="J1118" i="34"/>
  <c r="H823" i="34"/>
  <c r="K823" i="34"/>
  <c r="I823" i="34"/>
  <c r="G824" i="34"/>
  <c r="F826" i="34"/>
  <c r="J825" i="34"/>
  <c r="J1091" i="34" l="1"/>
  <c r="F1092" i="34"/>
  <c r="G1090" i="34"/>
  <c r="J1469" i="34"/>
  <c r="G1468" i="34"/>
  <c r="F1470" i="34"/>
  <c r="H1467" i="34"/>
  <c r="I1467" i="34"/>
  <c r="K1467" i="34"/>
  <c r="K1089" i="34"/>
  <c r="H1089" i="34"/>
  <c r="I1089" i="34"/>
  <c r="G1774" i="34"/>
  <c r="F1776" i="34"/>
  <c r="J1775" i="34"/>
  <c r="H1773" i="34"/>
  <c r="K1773" i="34"/>
  <c r="I1773" i="34"/>
  <c r="H525" i="34"/>
  <c r="I525" i="34"/>
  <c r="K525" i="34"/>
  <c r="M525" i="34"/>
  <c r="J527" i="34"/>
  <c r="G526" i="34"/>
  <c r="F528" i="34"/>
  <c r="I1340" i="34"/>
  <c r="K1340" i="34"/>
  <c r="H1340" i="34"/>
  <c r="F1343" i="34"/>
  <c r="J1342" i="34"/>
  <c r="G1341" i="34"/>
  <c r="K2065" i="34"/>
  <c r="H2065" i="34"/>
  <c r="I2065" i="34"/>
  <c r="J2067" i="34"/>
  <c r="F2068" i="34"/>
  <c r="G2066" i="34"/>
  <c r="K1615" i="34"/>
  <c r="H1615" i="34"/>
  <c r="I1615" i="34"/>
  <c r="J1617" i="34"/>
  <c r="G1616" i="34"/>
  <c r="F1618" i="34"/>
  <c r="J2898" i="34"/>
  <c r="F2899" i="34"/>
  <c r="G2897" i="34"/>
  <c r="I2896" i="34"/>
  <c r="K2896" i="34"/>
  <c r="H2896" i="34"/>
  <c r="F1120" i="34"/>
  <c r="G1118" i="34"/>
  <c r="J1119" i="34"/>
  <c r="I698" i="34"/>
  <c r="K698" i="34"/>
  <c r="H698" i="34"/>
  <c r="H1117" i="34"/>
  <c r="I1117" i="34"/>
  <c r="K1117" i="34"/>
  <c r="F701" i="34"/>
  <c r="J700" i="34"/>
  <c r="G699" i="34"/>
  <c r="G825" i="34"/>
  <c r="F827" i="34"/>
  <c r="J826" i="34"/>
  <c r="K824" i="34"/>
  <c r="H824" i="34"/>
  <c r="I824" i="34"/>
  <c r="K1468" i="34" l="1"/>
  <c r="H1468" i="34"/>
  <c r="I1468" i="34"/>
  <c r="J1470" i="34"/>
  <c r="G1469" i="34"/>
  <c r="F1471" i="34"/>
  <c r="I1090" i="34"/>
  <c r="H1090" i="34"/>
  <c r="K1090" i="34"/>
  <c r="J1092" i="34"/>
  <c r="F1093" i="34"/>
  <c r="G1091" i="34"/>
  <c r="K1341" i="34"/>
  <c r="H1341" i="34"/>
  <c r="I1341" i="34"/>
  <c r="F1619" i="34"/>
  <c r="G1617" i="34"/>
  <c r="J1618" i="34"/>
  <c r="I1616" i="34"/>
  <c r="K1616" i="34"/>
  <c r="H1616" i="34"/>
  <c r="G527" i="34"/>
  <c r="J528" i="34"/>
  <c r="F529" i="34"/>
  <c r="H2066" i="34"/>
  <c r="I2066" i="34"/>
  <c r="K2066" i="34"/>
  <c r="G2067" i="34"/>
  <c r="J2068" i="34"/>
  <c r="F2069" i="34"/>
  <c r="F1344" i="34"/>
  <c r="G1342" i="34"/>
  <c r="J1343" i="34"/>
  <c r="K526" i="34"/>
  <c r="H526" i="34"/>
  <c r="I526" i="34"/>
  <c r="M526" i="34"/>
  <c r="J1776" i="34"/>
  <c r="G1775" i="34"/>
  <c r="G1776" i="34"/>
  <c r="H1774" i="34"/>
  <c r="I1774" i="34"/>
  <c r="K1774" i="34"/>
  <c r="I2897" i="34"/>
  <c r="H2897" i="34"/>
  <c r="K2897" i="34"/>
  <c r="F2900" i="34"/>
  <c r="J2899" i="34"/>
  <c r="G2898" i="34"/>
  <c r="J701" i="34"/>
  <c r="F702" i="34"/>
  <c r="G700" i="34"/>
  <c r="I1118" i="34"/>
  <c r="K1118" i="34"/>
  <c r="H1118" i="34"/>
  <c r="H699" i="34"/>
  <c r="I699" i="34"/>
  <c r="K699" i="34"/>
  <c r="F1121" i="34"/>
  <c r="J1120" i="34"/>
  <c r="G1119" i="34"/>
  <c r="G826" i="34"/>
  <c r="F828" i="34"/>
  <c r="J827" i="34"/>
  <c r="K825" i="34"/>
  <c r="I825" i="34"/>
  <c r="H825" i="34"/>
  <c r="I1091" i="34" l="1"/>
  <c r="H1091" i="34"/>
  <c r="K1091" i="34"/>
  <c r="G1092" i="34"/>
  <c r="F1094" i="34"/>
  <c r="J1093" i="34"/>
  <c r="J1471" i="34"/>
  <c r="F1472" i="34"/>
  <c r="G1470" i="34"/>
  <c r="K1469" i="34"/>
  <c r="H1469" i="34"/>
  <c r="I1469" i="34"/>
  <c r="K1342" i="34"/>
  <c r="H1342" i="34"/>
  <c r="I1342" i="34"/>
  <c r="G528" i="34"/>
  <c r="F530" i="34"/>
  <c r="J529" i="34"/>
  <c r="J1344" i="34"/>
  <c r="G1343" i="34"/>
  <c r="F1345" i="34"/>
  <c r="I527" i="34"/>
  <c r="H527" i="34"/>
  <c r="K527" i="34"/>
  <c r="M527" i="34"/>
  <c r="H1776" i="34"/>
  <c r="I1776" i="34"/>
  <c r="K1776" i="34"/>
  <c r="K1617" i="34"/>
  <c r="I1617" i="34"/>
  <c r="H1617" i="34"/>
  <c r="J2069" i="34"/>
  <c r="G2068" i="34"/>
  <c r="F2070" i="34"/>
  <c r="J1619" i="34"/>
  <c r="G1618" i="34"/>
  <c r="F1620" i="34"/>
  <c r="K1775" i="34"/>
  <c r="H1775" i="34"/>
  <c r="I1775" i="34"/>
  <c r="H2067" i="34"/>
  <c r="K2067" i="34"/>
  <c r="I2067" i="34"/>
  <c r="I2898" i="34"/>
  <c r="K2898" i="34"/>
  <c r="H2898" i="34"/>
  <c r="J2900" i="34"/>
  <c r="G2899" i="34"/>
  <c r="F2901" i="34"/>
  <c r="J1121" i="34"/>
  <c r="G1120" i="34"/>
  <c r="F1122" i="34"/>
  <c r="I1119" i="34"/>
  <c r="H1119" i="34"/>
  <c r="K1119" i="34"/>
  <c r="G701" i="34"/>
  <c r="F703" i="34"/>
  <c r="J702" i="34"/>
  <c r="H700" i="34"/>
  <c r="K700" i="34"/>
  <c r="I700" i="34"/>
  <c r="H826" i="34"/>
  <c r="K826" i="34"/>
  <c r="I826" i="34"/>
  <c r="J828" i="34"/>
  <c r="G827" i="34"/>
  <c r="F829" i="34"/>
  <c r="F1473" i="34" l="1"/>
  <c r="G1471" i="34"/>
  <c r="J1472" i="34"/>
  <c r="J1094" i="34"/>
  <c r="G1093" i="34"/>
  <c r="F1095" i="34"/>
  <c r="H1470" i="34"/>
  <c r="I1470" i="34"/>
  <c r="K1470" i="34"/>
  <c r="H1092" i="34"/>
  <c r="I1092" i="34"/>
  <c r="K1092" i="34"/>
  <c r="K1618" i="34"/>
  <c r="H1618" i="34"/>
  <c r="I1618" i="34"/>
  <c r="H2068" i="34"/>
  <c r="K2068" i="34"/>
  <c r="I2068" i="34"/>
  <c r="F1621" i="34"/>
  <c r="G1619" i="34"/>
  <c r="J1620" i="34"/>
  <c r="F2071" i="34"/>
  <c r="G2069" i="34"/>
  <c r="J2070" i="34"/>
  <c r="J1345" i="34"/>
  <c r="G1344" i="34"/>
  <c r="F1346" i="34"/>
  <c r="H1343" i="34"/>
  <c r="K1343" i="34"/>
  <c r="I1343" i="34"/>
  <c r="F531" i="34"/>
  <c r="J530" i="34"/>
  <c r="G529" i="34"/>
  <c r="K528" i="34"/>
  <c r="I528" i="34"/>
  <c r="H528" i="34"/>
  <c r="M528" i="34"/>
  <c r="F2902" i="34"/>
  <c r="J2901" i="34"/>
  <c r="G2900" i="34"/>
  <c r="I2899" i="34"/>
  <c r="K2899" i="34"/>
  <c r="H2899" i="34"/>
  <c r="J703" i="34"/>
  <c r="G702" i="34"/>
  <c r="F704" i="34"/>
  <c r="F705" i="34" s="1"/>
  <c r="G1121" i="34"/>
  <c r="J1122" i="34"/>
  <c r="F1123" i="34"/>
  <c r="H701" i="34"/>
  <c r="K701" i="34"/>
  <c r="I701" i="34"/>
  <c r="I1120" i="34"/>
  <c r="H1120" i="34"/>
  <c r="K1120" i="34"/>
  <c r="J829" i="34"/>
  <c r="G828" i="34"/>
  <c r="F830" i="34"/>
  <c r="I827" i="34"/>
  <c r="K827" i="34"/>
  <c r="H827" i="34"/>
  <c r="J1095" i="34" l="1"/>
  <c r="G1094" i="34"/>
  <c r="F1096" i="34"/>
  <c r="K1093" i="34"/>
  <c r="I1093" i="34"/>
  <c r="H1093" i="34"/>
  <c r="H1471" i="34"/>
  <c r="K1471" i="34"/>
  <c r="I1471" i="34"/>
  <c r="F1474" i="34"/>
  <c r="G1472" i="34"/>
  <c r="J1473" i="34"/>
  <c r="K529" i="34"/>
  <c r="H529" i="34"/>
  <c r="I529" i="34"/>
  <c r="M529" i="34"/>
  <c r="F706" i="34"/>
  <c r="J705" i="34"/>
  <c r="I1344" i="34"/>
  <c r="H1344" i="34"/>
  <c r="K1344" i="34"/>
  <c r="I2069" i="34"/>
  <c r="H2069" i="34"/>
  <c r="K2069" i="34"/>
  <c r="F532" i="34"/>
  <c r="G530" i="34"/>
  <c r="J531" i="34"/>
  <c r="G1345" i="34"/>
  <c r="J1346" i="34"/>
  <c r="F1347" i="34"/>
  <c r="J1621" i="34"/>
  <c r="F1622" i="34"/>
  <c r="G1620" i="34"/>
  <c r="G2070" i="34"/>
  <c r="J2071" i="34"/>
  <c r="F2072" i="34"/>
  <c r="I1619" i="34"/>
  <c r="K1619" i="34"/>
  <c r="H1619" i="34"/>
  <c r="I2900" i="34"/>
  <c r="H2900" i="34"/>
  <c r="K2900" i="34"/>
  <c r="G2901" i="34"/>
  <c r="F2903" i="34"/>
  <c r="J2902" i="34"/>
  <c r="G703" i="34"/>
  <c r="J704" i="34"/>
  <c r="G704" i="34"/>
  <c r="J1123" i="34"/>
  <c r="F1124" i="34"/>
  <c r="F1125" i="34" s="1"/>
  <c r="G1122" i="34"/>
  <c r="H1121" i="34"/>
  <c r="K1121" i="34"/>
  <c r="I1121" i="34"/>
  <c r="H702" i="34"/>
  <c r="I702" i="34"/>
  <c r="K702" i="34"/>
  <c r="J830" i="34"/>
  <c r="F831" i="34"/>
  <c r="G829" i="34"/>
  <c r="K828" i="34"/>
  <c r="I828" i="34"/>
  <c r="H828" i="34"/>
  <c r="K1472" i="34" l="1"/>
  <c r="I1472" i="34"/>
  <c r="H1472" i="34"/>
  <c r="G1473" i="34"/>
  <c r="J1474" i="34"/>
  <c r="G1474" i="34"/>
  <c r="J1096" i="34"/>
  <c r="F1097" i="34"/>
  <c r="G1095" i="34"/>
  <c r="H1094" i="34"/>
  <c r="I1094" i="34"/>
  <c r="K1094" i="34"/>
  <c r="K2070" i="34"/>
  <c r="I2070" i="34"/>
  <c r="H2070" i="34"/>
  <c r="G1621" i="34"/>
  <c r="J1622" i="34"/>
  <c r="F1623" i="34"/>
  <c r="F1126" i="34"/>
  <c r="J1125" i="34"/>
  <c r="J532" i="34"/>
  <c r="G531" i="34"/>
  <c r="F533" i="34"/>
  <c r="F2073" i="34"/>
  <c r="G2071" i="34"/>
  <c r="J2072" i="34"/>
  <c r="F707" i="34"/>
  <c r="G705" i="34"/>
  <c r="J706" i="34"/>
  <c r="K1620" i="34"/>
  <c r="I1620" i="34"/>
  <c r="H1620" i="34"/>
  <c r="F1348" i="34"/>
  <c r="J1347" i="34"/>
  <c r="G1346" i="34"/>
  <c r="H1345" i="34"/>
  <c r="K1345" i="34"/>
  <c r="I1345" i="34"/>
  <c r="K530" i="34"/>
  <c r="H530" i="34"/>
  <c r="I530" i="34"/>
  <c r="M530" i="34"/>
  <c r="K2901" i="34"/>
  <c r="H2901" i="34"/>
  <c r="I2901" i="34"/>
  <c r="J2903" i="34"/>
  <c r="F2904" i="34"/>
  <c r="G2902" i="34"/>
  <c r="H1122" i="34"/>
  <c r="K1122" i="34"/>
  <c r="I1122" i="34"/>
  <c r="G1123" i="34"/>
  <c r="J1124" i="34"/>
  <c r="G1124" i="34"/>
  <c r="H704" i="34"/>
  <c r="K704" i="34"/>
  <c r="I704" i="34"/>
  <c r="I703" i="34"/>
  <c r="H703" i="34"/>
  <c r="K703" i="34"/>
  <c r="H829" i="34"/>
  <c r="I829" i="34"/>
  <c r="K829" i="34"/>
  <c r="G830" i="34"/>
  <c r="J831" i="34"/>
  <c r="F832" i="34"/>
  <c r="J1097" i="34" l="1"/>
  <c r="G1096" i="34"/>
  <c r="F1098" i="34"/>
  <c r="I1095" i="34"/>
  <c r="H1095" i="34"/>
  <c r="K1095" i="34"/>
  <c r="H1474" i="34"/>
  <c r="K1474" i="34"/>
  <c r="I1474" i="34"/>
  <c r="K1473" i="34"/>
  <c r="H1473" i="34"/>
  <c r="I1473" i="34"/>
  <c r="K1346" i="34"/>
  <c r="I1346" i="34"/>
  <c r="H1346" i="34"/>
  <c r="I531" i="34"/>
  <c r="H531" i="34"/>
  <c r="K531" i="34"/>
  <c r="M531" i="34"/>
  <c r="J707" i="34"/>
  <c r="F708" i="34"/>
  <c r="G706" i="34"/>
  <c r="F1127" i="34"/>
  <c r="J1126" i="34"/>
  <c r="G1125" i="34"/>
  <c r="J2073" i="34"/>
  <c r="G2072" i="34"/>
  <c r="F2074" i="34"/>
  <c r="G1622" i="34"/>
  <c r="F1624" i="34"/>
  <c r="J1623" i="34"/>
  <c r="G532" i="34"/>
  <c r="F534" i="34"/>
  <c r="J533" i="34"/>
  <c r="I1621" i="34"/>
  <c r="K1621" i="34"/>
  <c r="H1621" i="34"/>
  <c r="I705" i="34"/>
  <c r="K705" i="34"/>
  <c r="H705" i="34"/>
  <c r="F1349" i="34"/>
  <c r="J1348" i="34"/>
  <c r="G1347" i="34"/>
  <c r="H2071" i="34"/>
  <c r="K2071" i="34"/>
  <c r="I2071" i="34"/>
  <c r="I2902" i="34"/>
  <c r="K2902" i="34"/>
  <c r="H2902" i="34"/>
  <c r="J2904" i="34"/>
  <c r="G2903" i="34"/>
  <c r="F2905" i="34"/>
  <c r="K1124" i="34"/>
  <c r="I1124" i="34"/>
  <c r="H1124" i="34"/>
  <c r="I1123" i="34"/>
  <c r="H1123" i="34"/>
  <c r="K1123" i="34"/>
  <c r="F833" i="34"/>
  <c r="G831" i="34"/>
  <c r="J832" i="34"/>
  <c r="H830" i="34"/>
  <c r="K830" i="34"/>
  <c r="I830" i="34"/>
  <c r="G1097" i="34" l="1"/>
  <c r="J1098" i="34"/>
  <c r="F1099" i="34"/>
  <c r="I1096" i="34"/>
  <c r="K1096" i="34"/>
  <c r="H1096" i="34"/>
  <c r="I532" i="34"/>
  <c r="H532" i="34"/>
  <c r="K532" i="34"/>
  <c r="M532" i="34"/>
  <c r="I1347" i="34"/>
  <c r="K1347" i="34"/>
  <c r="H1347" i="34"/>
  <c r="G533" i="34"/>
  <c r="J534" i="34"/>
  <c r="F535" i="34"/>
  <c r="G1623" i="34"/>
  <c r="F1625" i="34"/>
  <c r="J1624" i="34"/>
  <c r="H1622" i="34"/>
  <c r="K1622" i="34"/>
  <c r="I1622" i="34"/>
  <c r="K706" i="34"/>
  <c r="I706" i="34"/>
  <c r="H706" i="34"/>
  <c r="J1349" i="34"/>
  <c r="F1350" i="34"/>
  <c r="G1348" i="34"/>
  <c r="F2075" i="34"/>
  <c r="G2073" i="34"/>
  <c r="J2074" i="34"/>
  <c r="H2072" i="34"/>
  <c r="I2072" i="34"/>
  <c r="K2072" i="34"/>
  <c r="I1125" i="34"/>
  <c r="K1125" i="34"/>
  <c r="H1125" i="34"/>
  <c r="G1126" i="34"/>
  <c r="F1128" i="34"/>
  <c r="J1127" i="34"/>
  <c r="F709" i="34"/>
  <c r="J708" i="34"/>
  <c r="G707" i="34"/>
  <c r="F2906" i="34"/>
  <c r="G2904" i="34"/>
  <c r="J2905" i="34"/>
  <c r="I2903" i="34"/>
  <c r="H2903" i="34"/>
  <c r="K2903" i="34"/>
  <c r="K831" i="34"/>
  <c r="I831" i="34"/>
  <c r="H831" i="34"/>
  <c r="J833" i="34"/>
  <c r="F834" i="34"/>
  <c r="G832" i="34"/>
  <c r="F1100" i="34" l="1"/>
  <c r="J1099" i="34"/>
  <c r="G1098" i="34"/>
  <c r="H1097" i="34"/>
  <c r="K1097" i="34"/>
  <c r="I1097" i="34"/>
  <c r="J2075" i="34"/>
  <c r="G2074" i="34"/>
  <c r="F2076" i="34"/>
  <c r="G1349" i="34"/>
  <c r="F1351" i="34"/>
  <c r="J1350" i="34"/>
  <c r="F1626" i="34"/>
  <c r="G1624" i="34"/>
  <c r="J1625" i="34"/>
  <c r="I2073" i="34"/>
  <c r="H2073" i="34"/>
  <c r="K2073" i="34"/>
  <c r="I1623" i="34"/>
  <c r="H1623" i="34"/>
  <c r="K1623" i="34"/>
  <c r="G708" i="34"/>
  <c r="F710" i="34"/>
  <c r="J709" i="34"/>
  <c r="K533" i="34"/>
  <c r="H533" i="34"/>
  <c r="I533" i="34"/>
  <c r="M533" i="34"/>
  <c r="I1348" i="34"/>
  <c r="H1348" i="34"/>
  <c r="K1348" i="34"/>
  <c r="H707" i="34"/>
  <c r="K707" i="34"/>
  <c r="I707" i="34"/>
  <c r="J535" i="34"/>
  <c r="F536" i="34"/>
  <c r="G534" i="34"/>
  <c r="F1129" i="34"/>
  <c r="J1128" i="34"/>
  <c r="G1127" i="34"/>
  <c r="K1126" i="34"/>
  <c r="H1126" i="34"/>
  <c r="I1126" i="34"/>
  <c r="H2904" i="34"/>
  <c r="I2904" i="34"/>
  <c r="K2904" i="34"/>
  <c r="F2907" i="34"/>
  <c r="G2905" i="34"/>
  <c r="J2906" i="34"/>
  <c r="F835" i="34"/>
  <c r="G833" i="34"/>
  <c r="J834" i="34"/>
  <c r="K832" i="34"/>
  <c r="I832" i="34"/>
  <c r="H832" i="34"/>
  <c r="I1098" i="34" l="1"/>
  <c r="K1098" i="34"/>
  <c r="H1098" i="34"/>
  <c r="G1099" i="34"/>
  <c r="J1100" i="34"/>
  <c r="F1101" i="34"/>
  <c r="I708" i="34"/>
  <c r="H708" i="34"/>
  <c r="K708" i="34"/>
  <c r="J1129" i="34"/>
  <c r="G1128" i="34"/>
  <c r="F1130" i="34"/>
  <c r="K1624" i="34"/>
  <c r="I1624" i="34"/>
  <c r="H1624" i="34"/>
  <c r="K534" i="34"/>
  <c r="I534" i="34"/>
  <c r="H534" i="34"/>
  <c r="M534" i="34"/>
  <c r="G709" i="34"/>
  <c r="F711" i="34"/>
  <c r="J710" i="34"/>
  <c r="G1625" i="34"/>
  <c r="J1626" i="34"/>
  <c r="F1627" i="34"/>
  <c r="G535" i="34"/>
  <c r="F537" i="34"/>
  <c r="J536" i="34"/>
  <c r="J1351" i="34"/>
  <c r="F1352" i="34"/>
  <c r="G1350" i="34"/>
  <c r="I1349" i="34"/>
  <c r="H1349" i="34"/>
  <c r="K1349" i="34"/>
  <c r="I2074" i="34"/>
  <c r="K2074" i="34"/>
  <c r="H2074" i="34"/>
  <c r="J2076" i="34"/>
  <c r="G2075" i="34"/>
  <c r="F2077" i="34"/>
  <c r="K1127" i="34"/>
  <c r="I1127" i="34"/>
  <c r="H1127" i="34"/>
  <c r="G2906" i="34"/>
  <c r="F2908" i="34"/>
  <c r="J2907" i="34"/>
  <c r="F2173" i="34"/>
  <c r="K2905" i="34"/>
  <c r="I2905" i="34"/>
  <c r="H2905" i="34"/>
  <c r="I833" i="34"/>
  <c r="K833" i="34"/>
  <c r="H833" i="34"/>
  <c r="G834" i="34"/>
  <c r="F836" i="34"/>
  <c r="J835" i="34"/>
  <c r="F1102" i="34" l="1"/>
  <c r="J1101" i="34"/>
  <c r="G1100" i="34"/>
  <c r="K1099" i="34"/>
  <c r="I1099" i="34"/>
  <c r="H1099" i="34"/>
  <c r="G536" i="34"/>
  <c r="F538" i="34"/>
  <c r="J537" i="34"/>
  <c r="I535" i="34"/>
  <c r="K535" i="34"/>
  <c r="H535" i="34"/>
  <c r="M535" i="34"/>
  <c r="G1351" i="34"/>
  <c r="F1353" i="34"/>
  <c r="F1354" i="34" s="1"/>
  <c r="J1352" i="34"/>
  <c r="G1626" i="34"/>
  <c r="J1627" i="34"/>
  <c r="F1628" i="34"/>
  <c r="F712" i="34"/>
  <c r="J711" i="34"/>
  <c r="G710" i="34"/>
  <c r="I1128" i="34"/>
  <c r="K1128" i="34"/>
  <c r="H1128" i="34"/>
  <c r="H1350" i="34"/>
  <c r="I1350" i="34"/>
  <c r="K1350" i="34"/>
  <c r="K1625" i="34"/>
  <c r="I1625" i="34"/>
  <c r="H1625" i="34"/>
  <c r="F1131" i="34"/>
  <c r="J1130" i="34"/>
  <c r="G1129" i="34"/>
  <c r="J2077" i="34"/>
  <c r="F2078" i="34"/>
  <c r="G2076" i="34"/>
  <c r="I2075" i="34"/>
  <c r="H2075" i="34"/>
  <c r="K2075" i="34"/>
  <c r="K709" i="34"/>
  <c r="H709" i="34"/>
  <c r="I709" i="34"/>
  <c r="J2908" i="34"/>
  <c r="F2909" i="34"/>
  <c r="G2907" i="34"/>
  <c r="F2174" i="34"/>
  <c r="J2173" i="34"/>
  <c r="K2906" i="34"/>
  <c r="H2906" i="34"/>
  <c r="I2906" i="34"/>
  <c r="H834" i="34"/>
  <c r="I834" i="34"/>
  <c r="K834" i="34"/>
  <c r="J836" i="34"/>
  <c r="G835" i="34"/>
  <c r="F837" i="34"/>
  <c r="H1100" i="34" l="1"/>
  <c r="I1100" i="34"/>
  <c r="K1100" i="34"/>
  <c r="F1355" i="34"/>
  <c r="J1354" i="34"/>
  <c r="J1102" i="34"/>
  <c r="G1101" i="34"/>
  <c r="F1103" i="34"/>
  <c r="J712" i="34"/>
  <c r="G711" i="34"/>
  <c r="F713" i="34"/>
  <c r="J1628" i="34"/>
  <c r="G1627" i="34"/>
  <c r="F1629" i="34"/>
  <c r="G1130" i="34"/>
  <c r="J1131" i="34"/>
  <c r="F1132" i="34"/>
  <c r="G1352" i="34"/>
  <c r="J1353" i="34"/>
  <c r="G1353" i="34"/>
  <c r="K710" i="34"/>
  <c r="H710" i="34"/>
  <c r="I710" i="34"/>
  <c r="J2078" i="34"/>
  <c r="G2077" i="34"/>
  <c r="F2079" i="34"/>
  <c r="K1351" i="34"/>
  <c r="I1351" i="34"/>
  <c r="H1351" i="34"/>
  <c r="J538" i="34"/>
  <c r="F539" i="34"/>
  <c r="G537" i="34"/>
  <c r="H2076" i="34"/>
  <c r="I2076" i="34"/>
  <c r="K2076" i="34"/>
  <c r="H1129" i="34"/>
  <c r="I1129" i="34"/>
  <c r="K1129" i="34"/>
  <c r="H1626" i="34"/>
  <c r="K1626" i="34"/>
  <c r="I1626" i="34"/>
  <c r="K536" i="34"/>
  <c r="I536" i="34"/>
  <c r="H536" i="34"/>
  <c r="M536" i="34"/>
  <c r="F2910" i="34"/>
  <c r="G2908" i="34"/>
  <c r="J2909" i="34"/>
  <c r="F2175" i="34"/>
  <c r="J2174" i="34"/>
  <c r="G2173" i="34"/>
  <c r="I2907" i="34"/>
  <c r="K2907" i="34"/>
  <c r="H2907" i="34"/>
  <c r="H835" i="34"/>
  <c r="K835" i="34"/>
  <c r="I835" i="34"/>
  <c r="F838" i="34"/>
  <c r="J837" i="34"/>
  <c r="G836" i="34"/>
  <c r="J1103" i="34" l="1"/>
  <c r="F1104" i="34"/>
  <c r="G1102" i="34"/>
  <c r="H1101" i="34"/>
  <c r="K1101" i="34"/>
  <c r="I1101" i="34"/>
  <c r="J1355" i="34"/>
  <c r="F1356" i="34"/>
  <c r="G1354" i="34"/>
  <c r="I537" i="34"/>
  <c r="K537" i="34"/>
  <c r="H537" i="34"/>
  <c r="M537" i="34"/>
  <c r="F540" i="34"/>
  <c r="J539" i="34"/>
  <c r="G538" i="34"/>
  <c r="K1130" i="34"/>
  <c r="H1130" i="34"/>
  <c r="I1130" i="34"/>
  <c r="J2079" i="34"/>
  <c r="G2078" i="34"/>
  <c r="F2080" i="34"/>
  <c r="J1629" i="34"/>
  <c r="F1630" i="34"/>
  <c r="G1628" i="34"/>
  <c r="I2077" i="34"/>
  <c r="H2077" i="34"/>
  <c r="K2077" i="34"/>
  <c r="K1353" i="34"/>
  <c r="H1353" i="34"/>
  <c r="I1353" i="34"/>
  <c r="I1627" i="34"/>
  <c r="K1627" i="34"/>
  <c r="H1627" i="34"/>
  <c r="K1352" i="34"/>
  <c r="H1352" i="34"/>
  <c r="I1352" i="34"/>
  <c r="F1133" i="34"/>
  <c r="J1132" i="34"/>
  <c r="G1131" i="34"/>
  <c r="G712" i="34"/>
  <c r="F714" i="34"/>
  <c r="J713" i="34"/>
  <c r="H711" i="34"/>
  <c r="K711" i="34"/>
  <c r="I711" i="34"/>
  <c r="H2173" i="34"/>
  <c r="K2173" i="34"/>
  <c r="I2173" i="34"/>
  <c r="J2175" i="34"/>
  <c r="F2176" i="34"/>
  <c r="G2174" i="34"/>
  <c r="I2908" i="34"/>
  <c r="K2908" i="34"/>
  <c r="H2908" i="34"/>
  <c r="J2910" i="34"/>
  <c r="F2911" i="34"/>
  <c r="G2909" i="34"/>
  <c r="H836" i="34"/>
  <c r="K836" i="34"/>
  <c r="I836" i="34"/>
  <c r="J838" i="34"/>
  <c r="G837" i="34"/>
  <c r="F839" i="34"/>
  <c r="I1354" i="34" l="1"/>
  <c r="H1354" i="34"/>
  <c r="K1354" i="34"/>
  <c r="J1356" i="34"/>
  <c r="F1357" i="34"/>
  <c r="G1355" i="34"/>
  <c r="H1102" i="34"/>
  <c r="K1102" i="34"/>
  <c r="I1102" i="34"/>
  <c r="J1104" i="34"/>
  <c r="G1103" i="34"/>
  <c r="F1105" i="34"/>
  <c r="K1628" i="34"/>
  <c r="H1628" i="34"/>
  <c r="I1628" i="34"/>
  <c r="J1630" i="34"/>
  <c r="G1629" i="34"/>
  <c r="F1631" i="34"/>
  <c r="H2078" i="34"/>
  <c r="I2078" i="34"/>
  <c r="K2078" i="34"/>
  <c r="J540" i="34"/>
  <c r="F541" i="34"/>
  <c r="G539" i="34"/>
  <c r="K712" i="34"/>
  <c r="I712" i="34"/>
  <c r="H712" i="34"/>
  <c r="F2081" i="34"/>
  <c r="J2080" i="34"/>
  <c r="G2079" i="34"/>
  <c r="G713" i="34"/>
  <c r="F715" i="34"/>
  <c r="J714" i="34"/>
  <c r="G1132" i="34"/>
  <c r="J1133" i="34"/>
  <c r="F1134" i="34"/>
  <c r="H538" i="34"/>
  <c r="I538" i="34"/>
  <c r="K538" i="34"/>
  <c r="M538" i="34"/>
  <c r="H1131" i="34"/>
  <c r="I1131" i="34"/>
  <c r="K1131" i="34"/>
  <c r="K2909" i="34"/>
  <c r="I2909" i="34"/>
  <c r="H2909" i="34"/>
  <c r="K2174" i="34"/>
  <c r="I2174" i="34"/>
  <c r="H2174" i="34"/>
  <c r="G2910" i="34"/>
  <c r="J2911" i="34"/>
  <c r="G2911" i="34"/>
  <c r="G2175" i="34"/>
  <c r="F2177" i="34"/>
  <c r="J2176" i="34"/>
  <c r="J839" i="34"/>
  <c r="F840" i="34"/>
  <c r="G838" i="34"/>
  <c r="H837" i="34"/>
  <c r="K837" i="34"/>
  <c r="I837" i="34"/>
  <c r="G1104" i="34" l="1"/>
  <c r="F1106" i="34"/>
  <c r="J1105" i="34"/>
  <c r="K1103" i="34"/>
  <c r="I1103" i="34"/>
  <c r="H1103" i="34"/>
  <c r="I1355" i="34"/>
  <c r="H1355" i="34"/>
  <c r="K1355" i="34"/>
  <c r="J1357" i="34"/>
  <c r="F1358" i="34"/>
  <c r="G1356" i="34"/>
  <c r="F1632" i="34"/>
  <c r="J1631" i="34"/>
  <c r="G1630" i="34"/>
  <c r="I1629" i="34"/>
  <c r="H1629" i="34"/>
  <c r="K1629" i="34"/>
  <c r="K539" i="34"/>
  <c r="I539" i="34"/>
  <c r="H539" i="34"/>
  <c r="M539" i="34"/>
  <c r="F1135" i="34"/>
  <c r="J1134" i="34"/>
  <c r="G1133" i="34"/>
  <c r="G540" i="34"/>
  <c r="J541" i="34"/>
  <c r="F542" i="34"/>
  <c r="I1132" i="34"/>
  <c r="K1132" i="34"/>
  <c r="H1132" i="34"/>
  <c r="G714" i="34"/>
  <c r="F716" i="34"/>
  <c r="J715" i="34"/>
  <c r="H2079" i="34"/>
  <c r="K2079" i="34"/>
  <c r="I2079" i="34"/>
  <c r="F2082" i="34"/>
  <c r="G2080" i="34"/>
  <c r="J2081" i="34"/>
  <c r="K713" i="34"/>
  <c r="I713" i="34"/>
  <c r="H713" i="34"/>
  <c r="I2175" i="34"/>
  <c r="H2175" i="34"/>
  <c r="K2175" i="34"/>
  <c r="G2176" i="34"/>
  <c r="F2178" i="34"/>
  <c r="J2177" i="34"/>
  <c r="K2911" i="34"/>
  <c r="H2911" i="34"/>
  <c r="I2911" i="34"/>
  <c r="H2910" i="34"/>
  <c r="I2910" i="34"/>
  <c r="K2910" i="34"/>
  <c r="H838" i="34"/>
  <c r="K838" i="34"/>
  <c r="I838" i="34"/>
  <c r="J840" i="34"/>
  <c r="F841" i="34"/>
  <c r="F842" i="34" s="1"/>
  <c r="G839" i="34"/>
  <c r="G1357" i="34" l="1"/>
  <c r="J1358" i="34"/>
  <c r="F1359" i="34"/>
  <c r="G1105" i="34"/>
  <c r="F1107" i="34"/>
  <c r="J1106" i="34"/>
  <c r="H1356" i="34"/>
  <c r="K1356" i="34"/>
  <c r="I1356" i="34"/>
  <c r="K1104" i="34"/>
  <c r="I1104" i="34"/>
  <c r="H1104" i="34"/>
  <c r="G715" i="34"/>
  <c r="J716" i="34"/>
  <c r="F717" i="34"/>
  <c r="H714" i="34"/>
  <c r="K714" i="34"/>
  <c r="I714" i="34"/>
  <c r="F1136" i="34"/>
  <c r="G1134" i="34"/>
  <c r="J1135" i="34"/>
  <c r="F543" i="34"/>
  <c r="J542" i="34"/>
  <c r="G541" i="34"/>
  <c r="H540" i="34"/>
  <c r="K540" i="34"/>
  <c r="I540" i="34"/>
  <c r="M540" i="34"/>
  <c r="K1133" i="34"/>
  <c r="H1133" i="34"/>
  <c r="I1133" i="34"/>
  <c r="H2080" i="34"/>
  <c r="I2080" i="34"/>
  <c r="K2080" i="34"/>
  <c r="F2083" i="34"/>
  <c r="J2082" i="34"/>
  <c r="G2081" i="34"/>
  <c r="I1630" i="34"/>
  <c r="H1630" i="34"/>
  <c r="K1630" i="34"/>
  <c r="G1631" i="34"/>
  <c r="J1632" i="34"/>
  <c r="F1633" i="34"/>
  <c r="H2176" i="34"/>
  <c r="I2176" i="34"/>
  <c r="K2176" i="34"/>
  <c r="F2179" i="34"/>
  <c r="J2178" i="34"/>
  <c r="G2177" i="34"/>
  <c r="J842" i="34"/>
  <c r="F843" i="34"/>
  <c r="H839" i="34"/>
  <c r="I839" i="34"/>
  <c r="K839" i="34"/>
  <c r="J841" i="34"/>
  <c r="G840" i="34"/>
  <c r="G841" i="34"/>
  <c r="G1106" i="34" l="1"/>
  <c r="F1108" i="34"/>
  <c r="J1107" i="34"/>
  <c r="H1105" i="34"/>
  <c r="K1105" i="34"/>
  <c r="I1105" i="34"/>
  <c r="J1359" i="34"/>
  <c r="F1360" i="34"/>
  <c r="G1358" i="34"/>
  <c r="H1357" i="34"/>
  <c r="K1357" i="34"/>
  <c r="I1357" i="34"/>
  <c r="J543" i="34"/>
  <c r="G542" i="34"/>
  <c r="F544" i="34"/>
  <c r="I541" i="34"/>
  <c r="H541" i="34"/>
  <c r="K541" i="34"/>
  <c r="M541" i="34"/>
  <c r="G1135" i="34"/>
  <c r="J1136" i="34"/>
  <c r="F1137" i="34"/>
  <c r="J1633" i="34"/>
  <c r="G1632" i="34"/>
  <c r="F1634" i="34"/>
  <c r="I1631" i="34"/>
  <c r="H1631" i="34"/>
  <c r="K1631" i="34"/>
  <c r="J2083" i="34"/>
  <c r="F2084" i="34"/>
  <c r="G2082" i="34"/>
  <c r="G716" i="34"/>
  <c r="F718" i="34"/>
  <c r="J717" i="34"/>
  <c r="H715" i="34"/>
  <c r="K715" i="34"/>
  <c r="I715" i="34"/>
  <c r="K1134" i="34"/>
  <c r="I1134" i="34"/>
  <c r="H1134" i="34"/>
  <c r="H2081" i="34"/>
  <c r="K2081" i="34"/>
  <c r="I2081" i="34"/>
  <c r="I2177" i="34"/>
  <c r="K2177" i="34"/>
  <c r="H2177" i="34"/>
  <c r="F2180" i="34"/>
  <c r="G2178" i="34"/>
  <c r="J2179" i="34"/>
  <c r="F844" i="34"/>
  <c r="F845" i="34" s="1"/>
  <c r="J843" i="34"/>
  <c r="G842" i="34"/>
  <c r="H841" i="34"/>
  <c r="I841" i="34"/>
  <c r="K841" i="34"/>
  <c r="I840" i="34"/>
  <c r="K840" i="34"/>
  <c r="H840" i="34"/>
  <c r="H1358" i="34" l="1"/>
  <c r="K1358" i="34"/>
  <c r="I1358" i="34"/>
  <c r="F1361" i="34"/>
  <c r="G1359" i="34"/>
  <c r="J1360" i="34"/>
  <c r="J1108" i="34"/>
  <c r="G1107" i="34"/>
  <c r="G1108" i="34"/>
  <c r="K1106" i="34"/>
  <c r="H1106" i="34"/>
  <c r="I1106" i="34"/>
  <c r="I716" i="34"/>
  <c r="H716" i="34"/>
  <c r="K716" i="34"/>
  <c r="I1135" i="34"/>
  <c r="K1135" i="34"/>
  <c r="H1135" i="34"/>
  <c r="G717" i="34"/>
  <c r="J718" i="34"/>
  <c r="F719" i="34"/>
  <c r="H2082" i="34"/>
  <c r="K2082" i="34"/>
  <c r="I2082" i="34"/>
  <c r="G1136" i="34"/>
  <c r="J1137" i="34"/>
  <c r="F1138" i="34"/>
  <c r="F2085" i="34"/>
  <c r="G2083" i="34"/>
  <c r="J2084" i="34"/>
  <c r="K1632" i="34"/>
  <c r="I1632" i="34"/>
  <c r="H1632" i="34"/>
  <c r="G543" i="34"/>
  <c r="J544" i="34"/>
  <c r="F545" i="34"/>
  <c r="H542" i="34"/>
  <c r="K542" i="34"/>
  <c r="I542" i="34"/>
  <c r="M542" i="34"/>
  <c r="G1633" i="34"/>
  <c r="F1635" i="34"/>
  <c r="J1634" i="34"/>
  <c r="F2181" i="34"/>
  <c r="G2179" i="34"/>
  <c r="J2180" i="34"/>
  <c r="H2178" i="34"/>
  <c r="I2178" i="34"/>
  <c r="K2178" i="34"/>
  <c r="J845" i="34"/>
  <c r="F846" i="34"/>
  <c r="G843" i="34"/>
  <c r="J844" i="34"/>
  <c r="G844" i="34"/>
  <c r="H842" i="34"/>
  <c r="K842" i="34"/>
  <c r="I842" i="34"/>
  <c r="K1108" i="34" l="1"/>
  <c r="I1108" i="34"/>
  <c r="H1108" i="34"/>
  <c r="I1107" i="34"/>
  <c r="K1107" i="34"/>
  <c r="H1107" i="34"/>
  <c r="K1359" i="34"/>
  <c r="H1359" i="34"/>
  <c r="I1359" i="34"/>
  <c r="J1361" i="34"/>
  <c r="F1362" i="34"/>
  <c r="G1360" i="34"/>
  <c r="I2083" i="34"/>
  <c r="K2083" i="34"/>
  <c r="H2083" i="34"/>
  <c r="J1138" i="34"/>
  <c r="F1139" i="34"/>
  <c r="G1137" i="34"/>
  <c r="I1136" i="34"/>
  <c r="H1136" i="34"/>
  <c r="K1136" i="34"/>
  <c r="J719" i="34"/>
  <c r="G718" i="34"/>
  <c r="F720" i="34"/>
  <c r="H543" i="34"/>
  <c r="K543" i="34"/>
  <c r="I543" i="34"/>
  <c r="M543" i="34"/>
  <c r="H717" i="34"/>
  <c r="K717" i="34"/>
  <c r="I717" i="34"/>
  <c r="G1634" i="34"/>
  <c r="F1636" i="34"/>
  <c r="J1635" i="34"/>
  <c r="K1633" i="34"/>
  <c r="I1633" i="34"/>
  <c r="H1633" i="34"/>
  <c r="F546" i="34"/>
  <c r="J545" i="34"/>
  <c r="G544" i="34"/>
  <c r="J2085" i="34"/>
  <c r="F2086" i="34"/>
  <c r="G2084" i="34"/>
  <c r="K2179" i="34"/>
  <c r="I2179" i="34"/>
  <c r="H2179" i="34"/>
  <c r="J2181" i="34"/>
  <c r="F2182" i="34"/>
  <c r="G2180" i="34"/>
  <c r="J846" i="34"/>
  <c r="G845" i="34"/>
  <c r="F847" i="34"/>
  <c r="I844" i="34"/>
  <c r="K844" i="34"/>
  <c r="H844" i="34"/>
  <c r="I843" i="34"/>
  <c r="K843" i="34"/>
  <c r="H843" i="34"/>
  <c r="K1360" i="34" l="1"/>
  <c r="I1360" i="34"/>
  <c r="H1360" i="34"/>
  <c r="F1363" i="34"/>
  <c r="J1362" i="34"/>
  <c r="G1361" i="34"/>
  <c r="K1634" i="34"/>
  <c r="H1634" i="34"/>
  <c r="I1634" i="34"/>
  <c r="F721" i="34"/>
  <c r="J720" i="34"/>
  <c r="G719" i="34"/>
  <c r="K718" i="34"/>
  <c r="H718" i="34"/>
  <c r="I718" i="34"/>
  <c r="J1636" i="34"/>
  <c r="F1637" i="34"/>
  <c r="G1635" i="34"/>
  <c r="K2084" i="34"/>
  <c r="H2084" i="34"/>
  <c r="I2084" i="34"/>
  <c r="J2086" i="34"/>
  <c r="F2087" i="34"/>
  <c r="G2085" i="34"/>
  <c r="H544" i="34"/>
  <c r="I544" i="34"/>
  <c r="K544" i="34"/>
  <c r="M544" i="34"/>
  <c r="G545" i="34"/>
  <c r="F547" i="34"/>
  <c r="F548" i="34" s="1"/>
  <c r="J546" i="34"/>
  <c r="K1137" i="34"/>
  <c r="H1137" i="34"/>
  <c r="I1137" i="34"/>
  <c r="G1138" i="34"/>
  <c r="J1139" i="34"/>
  <c r="F1140" i="34"/>
  <c r="G2181" i="34"/>
  <c r="J2182" i="34"/>
  <c r="F2183" i="34"/>
  <c r="K2180" i="34"/>
  <c r="I2180" i="34"/>
  <c r="H2180" i="34"/>
  <c r="H845" i="34"/>
  <c r="K845" i="34"/>
  <c r="I845" i="34"/>
  <c r="G846" i="34"/>
  <c r="F848" i="34"/>
  <c r="J847" i="34"/>
  <c r="J548" i="34" l="1"/>
  <c r="F549" i="34"/>
  <c r="K1361" i="34"/>
  <c r="H1361" i="34"/>
  <c r="I1361" i="34"/>
  <c r="F1364" i="34"/>
  <c r="G1362" i="34"/>
  <c r="J1363" i="34"/>
  <c r="J547" i="34"/>
  <c r="G546" i="34"/>
  <c r="G547" i="34"/>
  <c r="G2086" i="34"/>
  <c r="J2087" i="34"/>
  <c r="F2088" i="34"/>
  <c r="I2085" i="34"/>
  <c r="K2085" i="34"/>
  <c r="H2085" i="34"/>
  <c r="K1635" i="34"/>
  <c r="H1635" i="34"/>
  <c r="I1635" i="34"/>
  <c r="F1638" i="34"/>
  <c r="J1637" i="34"/>
  <c r="G1636" i="34"/>
  <c r="K545" i="34"/>
  <c r="H545" i="34"/>
  <c r="I545" i="34"/>
  <c r="M545" i="34"/>
  <c r="I719" i="34"/>
  <c r="K719" i="34"/>
  <c r="H719" i="34"/>
  <c r="J721" i="34"/>
  <c r="G720" i="34"/>
  <c r="F722" i="34"/>
  <c r="J1140" i="34"/>
  <c r="F1141" i="34"/>
  <c r="G1139" i="34"/>
  <c r="K1138" i="34"/>
  <c r="I1138" i="34"/>
  <c r="H1138" i="34"/>
  <c r="G2182" i="34"/>
  <c r="J2183" i="34"/>
  <c r="F2184" i="34"/>
  <c r="K2181" i="34"/>
  <c r="I2181" i="34"/>
  <c r="H2181" i="34"/>
  <c r="F849" i="34"/>
  <c r="J848" i="34"/>
  <c r="G847" i="34"/>
  <c r="K846" i="34"/>
  <c r="H846" i="34"/>
  <c r="I846" i="34"/>
  <c r="I1362" i="34" l="1"/>
  <c r="K1362" i="34"/>
  <c r="H1362" i="34"/>
  <c r="G1363" i="34"/>
  <c r="J1364" i="34"/>
  <c r="F1365" i="34"/>
  <c r="J549" i="34"/>
  <c r="F550" i="34"/>
  <c r="G548" i="34"/>
  <c r="G1637" i="34"/>
  <c r="F1639" i="34"/>
  <c r="J1638" i="34"/>
  <c r="G721" i="34"/>
  <c r="J722" i="34"/>
  <c r="F723" i="34"/>
  <c r="K720" i="34"/>
  <c r="I720" i="34"/>
  <c r="H720" i="34"/>
  <c r="F2089" i="34"/>
  <c r="G2087" i="34"/>
  <c r="J2088" i="34"/>
  <c r="K2086" i="34"/>
  <c r="H2086" i="34"/>
  <c r="I2086" i="34"/>
  <c r="I547" i="34"/>
  <c r="H547" i="34"/>
  <c r="K547" i="34"/>
  <c r="M547" i="34"/>
  <c r="M548" i="34"/>
  <c r="K546" i="34"/>
  <c r="I546" i="34"/>
  <c r="H546" i="34"/>
  <c r="M546" i="34"/>
  <c r="F1142" i="34"/>
  <c r="J1141" i="34"/>
  <c r="G1140" i="34"/>
  <c r="I1636" i="34"/>
  <c r="H1636" i="34"/>
  <c r="K1636" i="34"/>
  <c r="I1139" i="34"/>
  <c r="H1139" i="34"/>
  <c r="K1139" i="34"/>
  <c r="G2183" i="34"/>
  <c r="J2184" i="34"/>
  <c r="F2185" i="34"/>
  <c r="H2182" i="34"/>
  <c r="I2182" i="34"/>
  <c r="K2182" i="34"/>
  <c r="K847" i="34"/>
  <c r="H847" i="34"/>
  <c r="I847" i="34"/>
  <c r="F850" i="34"/>
  <c r="G848" i="34"/>
  <c r="J849" i="34"/>
  <c r="K548" i="34" l="1"/>
  <c r="H548" i="34"/>
  <c r="I548" i="34"/>
  <c r="G549" i="34"/>
  <c r="J550" i="34"/>
  <c r="F551" i="34"/>
  <c r="G1364" i="34"/>
  <c r="F1366" i="34"/>
  <c r="J1365" i="34"/>
  <c r="H1363" i="34"/>
  <c r="I1363" i="34"/>
  <c r="K1363" i="34"/>
  <c r="G1141" i="34"/>
  <c r="F1143" i="34"/>
  <c r="J1142" i="34"/>
  <c r="K2087" i="34"/>
  <c r="H2087" i="34"/>
  <c r="I2087" i="34"/>
  <c r="J2089" i="34"/>
  <c r="G2088" i="34"/>
  <c r="F2090" i="34"/>
  <c r="F724" i="34"/>
  <c r="J723" i="34"/>
  <c r="G722" i="34"/>
  <c r="K721" i="34"/>
  <c r="H721" i="34"/>
  <c r="I721" i="34"/>
  <c r="F1640" i="34"/>
  <c r="J1639" i="34"/>
  <c r="G1638" i="34"/>
  <c r="H1140" i="34"/>
  <c r="K1140" i="34"/>
  <c r="I1140" i="34"/>
  <c r="I1637" i="34"/>
  <c r="K1637" i="34"/>
  <c r="H1637" i="34"/>
  <c r="F2186" i="34"/>
  <c r="J2185" i="34"/>
  <c r="G2184" i="34"/>
  <c r="H2183" i="34"/>
  <c r="K2183" i="34"/>
  <c r="I2183" i="34"/>
  <c r="I848" i="34"/>
  <c r="H848" i="34"/>
  <c r="K848" i="34"/>
  <c r="G849" i="34"/>
  <c r="F851" i="34"/>
  <c r="J850" i="34"/>
  <c r="F2291" i="34"/>
  <c r="F1367" i="34" l="1"/>
  <c r="G1365" i="34"/>
  <c r="J1366" i="34"/>
  <c r="K1364" i="34"/>
  <c r="H1364" i="34"/>
  <c r="I1364" i="34"/>
  <c r="I549" i="34"/>
  <c r="H549" i="34"/>
  <c r="K549" i="34"/>
  <c r="M549" i="34"/>
  <c r="F552" i="34"/>
  <c r="G550" i="34"/>
  <c r="J551" i="34"/>
  <c r="H722" i="34"/>
  <c r="I722" i="34"/>
  <c r="K722" i="34"/>
  <c r="G723" i="34"/>
  <c r="J724" i="34"/>
  <c r="F725" i="34"/>
  <c r="K1638" i="34"/>
  <c r="H1638" i="34"/>
  <c r="I1638" i="34"/>
  <c r="G1639" i="34"/>
  <c r="J1640" i="34"/>
  <c r="F1641" i="34"/>
  <c r="J2090" i="34"/>
  <c r="F2091" i="34"/>
  <c r="G2089" i="34"/>
  <c r="I2088" i="34"/>
  <c r="K2088" i="34"/>
  <c r="H2088" i="34"/>
  <c r="J1143" i="34"/>
  <c r="G1142" i="34"/>
  <c r="F1144" i="34"/>
  <c r="I1141" i="34"/>
  <c r="H1141" i="34"/>
  <c r="K1141" i="34"/>
  <c r="H2184" i="34"/>
  <c r="K2184" i="34"/>
  <c r="I2184" i="34"/>
  <c r="F2187" i="34"/>
  <c r="G2185" i="34"/>
  <c r="J2186" i="34"/>
  <c r="G850" i="34"/>
  <c r="F852" i="34"/>
  <c r="J851" i="34"/>
  <c r="I849" i="34"/>
  <c r="K849" i="34"/>
  <c r="H849" i="34"/>
  <c r="J2291" i="34"/>
  <c r="F2292" i="34"/>
  <c r="I550" i="34" l="1"/>
  <c r="K550" i="34"/>
  <c r="H550" i="34"/>
  <c r="M550" i="34"/>
  <c r="J552" i="34"/>
  <c r="F553" i="34"/>
  <c r="G551" i="34"/>
  <c r="I1365" i="34"/>
  <c r="K1365" i="34"/>
  <c r="H1365" i="34"/>
  <c r="G1366" i="34"/>
  <c r="F1368" i="34"/>
  <c r="J1367" i="34"/>
  <c r="F1642" i="34"/>
  <c r="G1640" i="34"/>
  <c r="J1641" i="34"/>
  <c r="K1142" i="34"/>
  <c r="I1142" i="34"/>
  <c r="H1142" i="34"/>
  <c r="F2092" i="34"/>
  <c r="J2091" i="34"/>
  <c r="G2090" i="34"/>
  <c r="I1639" i="34"/>
  <c r="H1639" i="34"/>
  <c r="K1639" i="34"/>
  <c r="J725" i="34"/>
  <c r="G724" i="34"/>
  <c r="F726" i="34"/>
  <c r="I723" i="34"/>
  <c r="H723" i="34"/>
  <c r="K723" i="34"/>
  <c r="G1143" i="34"/>
  <c r="J1144" i="34"/>
  <c r="F1145" i="34"/>
  <c r="H2089" i="34"/>
  <c r="K2089" i="34"/>
  <c r="I2089" i="34"/>
  <c r="J2187" i="34"/>
  <c r="F2188" i="34"/>
  <c r="G2186" i="34"/>
  <c r="K2185" i="34"/>
  <c r="H2185" i="34"/>
  <c r="I2185" i="34"/>
  <c r="J852" i="34"/>
  <c r="G851" i="34"/>
  <c r="F853" i="34"/>
  <c r="I850" i="34"/>
  <c r="H850" i="34"/>
  <c r="K850" i="34"/>
  <c r="G2291" i="34"/>
  <c r="J2292" i="34"/>
  <c r="F2293" i="34"/>
  <c r="G1367" i="34" l="1"/>
  <c r="J1368" i="34"/>
  <c r="F1369" i="34"/>
  <c r="H1366" i="34"/>
  <c r="K1366" i="34"/>
  <c r="I1366" i="34"/>
  <c r="K551" i="34"/>
  <c r="H551" i="34"/>
  <c r="I551" i="34"/>
  <c r="M551" i="34"/>
  <c r="F554" i="34"/>
  <c r="G552" i="34"/>
  <c r="J553" i="34"/>
  <c r="F1146" i="34"/>
  <c r="G1144" i="34"/>
  <c r="J1145" i="34"/>
  <c r="H1143" i="34"/>
  <c r="K1143" i="34"/>
  <c r="I1143" i="34"/>
  <c r="J726" i="34"/>
  <c r="G725" i="34"/>
  <c r="F727" i="34"/>
  <c r="F2093" i="34"/>
  <c r="J2092" i="34"/>
  <c r="G2091" i="34"/>
  <c r="H1640" i="34"/>
  <c r="I1640" i="34"/>
  <c r="K1640" i="34"/>
  <c r="K724" i="34"/>
  <c r="H724" i="34"/>
  <c r="I724" i="34"/>
  <c r="I2090" i="34"/>
  <c r="H2090" i="34"/>
  <c r="K2090" i="34"/>
  <c r="J1642" i="34"/>
  <c r="G1641" i="34"/>
  <c r="F1643" i="34"/>
  <c r="K2186" i="34"/>
  <c r="H2186" i="34"/>
  <c r="I2186" i="34"/>
  <c r="J2188" i="34"/>
  <c r="F2189" i="34"/>
  <c r="G2187" i="34"/>
  <c r="I851" i="34"/>
  <c r="H851" i="34"/>
  <c r="K851" i="34"/>
  <c r="G852" i="34"/>
  <c r="J853" i="34"/>
  <c r="F854" i="34"/>
  <c r="F2294" i="34"/>
  <c r="J2293" i="34"/>
  <c r="G2292" i="34"/>
  <c r="K2291" i="34"/>
  <c r="I2291" i="34"/>
  <c r="H2291" i="34"/>
  <c r="H552" i="34" l="1"/>
  <c r="K552" i="34"/>
  <c r="I552" i="34"/>
  <c r="M552" i="34"/>
  <c r="G553" i="34"/>
  <c r="F555" i="34"/>
  <c r="J554" i="34"/>
  <c r="F1370" i="34"/>
  <c r="J1369" i="34"/>
  <c r="G1368" i="34"/>
  <c r="H1367" i="34"/>
  <c r="K1367" i="34"/>
  <c r="I1367" i="34"/>
  <c r="F1644" i="34"/>
  <c r="G1642" i="34"/>
  <c r="J1643" i="34"/>
  <c r="K1641" i="34"/>
  <c r="I1641" i="34"/>
  <c r="H1641" i="34"/>
  <c r="J2093" i="34"/>
  <c r="G2092" i="34"/>
  <c r="F2094" i="34"/>
  <c r="H1144" i="34"/>
  <c r="I1144" i="34"/>
  <c r="K1144" i="34"/>
  <c r="K2091" i="34"/>
  <c r="I2091" i="34"/>
  <c r="H2091" i="34"/>
  <c r="G726" i="34"/>
  <c r="J727" i="34"/>
  <c r="F728" i="34"/>
  <c r="H725" i="34"/>
  <c r="K725" i="34"/>
  <c r="I725" i="34"/>
  <c r="G1145" i="34"/>
  <c r="J1146" i="34"/>
  <c r="F1147" i="34"/>
  <c r="F2190" i="34"/>
  <c r="J2189" i="34"/>
  <c r="G2188" i="34"/>
  <c r="H2187" i="34"/>
  <c r="K2187" i="34"/>
  <c r="I2187" i="34"/>
  <c r="J854" i="34"/>
  <c r="F855" i="34"/>
  <c r="G853" i="34"/>
  <c r="K852" i="34"/>
  <c r="H852" i="34"/>
  <c r="I852" i="34"/>
  <c r="I2292" i="34"/>
  <c r="K2292" i="34"/>
  <c r="H2292" i="34"/>
  <c r="F2295" i="34"/>
  <c r="J2294" i="34"/>
  <c r="G2293" i="34"/>
  <c r="K1368" i="34" l="1"/>
  <c r="I1368" i="34"/>
  <c r="H1368" i="34"/>
  <c r="J555" i="34"/>
  <c r="G554" i="34"/>
  <c r="F556" i="34"/>
  <c r="K553" i="34"/>
  <c r="H553" i="34"/>
  <c r="I553" i="34"/>
  <c r="M553" i="34"/>
  <c r="F1371" i="34"/>
  <c r="G1369" i="34"/>
  <c r="J1370" i="34"/>
  <c r="G1146" i="34"/>
  <c r="F1148" i="34"/>
  <c r="J1147" i="34"/>
  <c r="H1145" i="34"/>
  <c r="I1145" i="34"/>
  <c r="K1145" i="34"/>
  <c r="K726" i="34"/>
  <c r="I726" i="34"/>
  <c r="H726" i="34"/>
  <c r="G2093" i="34"/>
  <c r="J2094" i="34"/>
  <c r="F2095" i="34"/>
  <c r="K2092" i="34"/>
  <c r="H2092" i="34"/>
  <c r="I2092" i="34"/>
  <c r="F729" i="34"/>
  <c r="J728" i="34"/>
  <c r="G727" i="34"/>
  <c r="I1642" i="34"/>
  <c r="K1642" i="34"/>
  <c r="H1642" i="34"/>
  <c r="F1645" i="34"/>
  <c r="J1644" i="34"/>
  <c r="G1643" i="34"/>
  <c r="H2188" i="34"/>
  <c r="I2188" i="34"/>
  <c r="K2188" i="34"/>
  <c r="F2191" i="34"/>
  <c r="G2189" i="34"/>
  <c r="J2190" i="34"/>
  <c r="H853" i="34"/>
  <c r="I853" i="34"/>
  <c r="K853" i="34"/>
  <c r="J855" i="34"/>
  <c r="F856" i="34"/>
  <c r="G854" i="34"/>
  <c r="K2293" i="34"/>
  <c r="I2293" i="34"/>
  <c r="H2293" i="34"/>
  <c r="J2295" i="34"/>
  <c r="F2296" i="34"/>
  <c r="G2294" i="34"/>
  <c r="K1369" i="34" l="1"/>
  <c r="I1369" i="34"/>
  <c r="H1369" i="34"/>
  <c r="J1371" i="34"/>
  <c r="G1370" i="34"/>
  <c r="F1372" i="34"/>
  <c r="G555" i="34"/>
  <c r="F557" i="34"/>
  <c r="J556" i="34"/>
  <c r="H554" i="34"/>
  <c r="I554" i="34"/>
  <c r="K554" i="34"/>
  <c r="M554" i="34"/>
  <c r="H1643" i="34"/>
  <c r="I1643" i="34"/>
  <c r="K1643" i="34"/>
  <c r="J2095" i="34"/>
  <c r="F2096" i="34"/>
  <c r="G2094" i="34"/>
  <c r="F1646" i="34"/>
  <c r="J1645" i="34"/>
  <c r="G1644" i="34"/>
  <c r="H727" i="34"/>
  <c r="K727" i="34"/>
  <c r="I727" i="34"/>
  <c r="F730" i="34"/>
  <c r="G728" i="34"/>
  <c r="J729" i="34"/>
  <c r="K2093" i="34"/>
  <c r="I2093" i="34"/>
  <c r="H2093" i="34"/>
  <c r="J1148" i="34"/>
  <c r="F1149" i="34"/>
  <c r="G1147" i="34"/>
  <c r="H1146" i="34"/>
  <c r="I1146" i="34"/>
  <c r="K1146" i="34"/>
  <c r="G2190" i="34"/>
  <c r="F2192" i="34"/>
  <c r="J2191" i="34"/>
  <c r="I2189" i="34"/>
  <c r="K2189" i="34"/>
  <c r="H2189" i="34"/>
  <c r="F857" i="34"/>
  <c r="G855" i="34"/>
  <c r="J856" i="34"/>
  <c r="I854" i="34"/>
  <c r="K854" i="34"/>
  <c r="H854" i="34"/>
  <c r="G2295" i="34"/>
  <c r="J2296" i="34"/>
  <c r="F2297" i="34"/>
  <c r="H2294" i="34"/>
  <c r="K2294" i="34"/>
  <c r="I2294" i="34"/>
  <c r="G556" i="34" l="1"/>
  <c r="F558" i="34"/>
  <c r="J557" i="34"/>
  <c r="I555" i="34"/>
  <c r="H555" i="34"/>
  <c r="K555" i="34"/>
  <c r="M555" i="34"/>
  <c r="J1372" i="34"/>
  <c r="G1371" i="34"/>
  <c r="F1373" i="34"/>
  <c r="I1370" i="34"/>
  <c r="H1370" i="34"/>
  <c r="K1370" i="34"/>
  <c r="H1147" i="34"/>
  <c r="K1147" i="34"/>
  <c r="I1147" i="34"/>
  <c r="J1149" i="34"/>
  <c r="G1148" i="34"/>
  <c r="F1150" i="34"/>
  <c r="K728" i="34"/>
  <c r="H728" i="34"/>
  <c r="I728" i="34"/>
  <c r="G729" i="34"/>
  <c r="F731" i="34"/>
  <c r="J730" i="34"/>
  <c r="H1644" i="34"/>
  <c r="I1644" i="34"/>
  <c r="K1644" i="34"/>
  <c r="F1647" i="34"/>
  <c r="J1646" i="34"/>
  <c r="G1645" i="34"/>
  <c r="I2094" i="34"/>
  <c r="H2094" i="34"/>
  <c r="K2094" i="34"/>
  <c r="F2097" i="34"/>
  <c r="J2096" i="34"/>
  <c r="G2095" i="34"/>
  <c r="J2192" i="34"/>
  <c r="G2191" i="34"/>
  <c r="F2193" i="34"/>
  <c r="H2190" i="34"/>
  <c r="I2190" i="34"/>
  <c r="K2190" i="34"/>
  <c r="K855" i="34"/>
  <c r="I855" i="34"/>
  <c r="H855" i="34"/>
  <c r="F858" i="34"/>
  <c r="J857" i="34"/>
  <c r="G856" i="34"/>
  <c r="G2296" i="34"/>
  <c r="F2298" i="34"/>
  <c r="J2297" i="34"/>
  <c r="K2295" i="34"/>
  <c r="H2295" i="34"/>
  <c r="I2295" i="34"/>
  <c r="J1373" i="34" l="1"/>
  <c r="G1372" i="34"/>
  <c r="F1374" i="34"/>
  <c r="H1371" i="34"/>
  <c r="K1371" i="34"/>
  <c r="I1371" i="34"/>
  <c r="J558" i="34"/>
  <c r="F559" i="34"/>
  <c r="G557" i="34"/>
  <c r="I556" i="34"/>
  <c r="H556" i="34"/>
  <c r="K556" i="34"/>
  <c r="M556" i="34"/>
  <c r="H729" i="34"/>
  <c r="I729" i="34"/>
  <c r="K729" i="34"/>
  <c r="F1151" i="34"/>
  <c r="G1149" i="34"/>
  <c r="J1150" i="34"/>
  <c r="K1148" i="34"/>
  <c r="I1148" i="34"/>
  <c r="H1148" i="34"/>
  <c r="I2095" i="34"/>
  <c r="K2095" i="34"/>
  <c r="H2095" i="34"/>
  <c r="F2098" i="34"/>
  <c r="J2097" i="34"/>
  <c r="G2096" i="34"/>
  <c r="H1645" i="34"/>
  <c r="I1645" i="34"/>
  <c r="K1645" i="34"/>
  <c r="J1647" i="34"/>
  <c r="G1646" i="34"/>
  <c r="F1648" i="34"/>
  <c r="F732" i="34"/>
  <c r="J731" i="34"/>
  <c r="G730" i="34"/>
  <c r="F2194" i="34"/>
  <c r="G2192" i="34"/>
  <c r="J2193" i="34"/>
  <c r="K2191" i="34"/>
  <c r="H2191" i="34"/>
  <c r="I2191" i="34"/>
  <c r="K856" i="34"/>
  <c r="H856" i="34"/>
  <c r="I856" i="34"/>
  <c r="F859" i="34"/>
  <c r="J858" i="34"/>
  <c r="G857" i="34"/>
  <c r="G2297" i="34"/>
  <c r="F2299" i="34"/>
  <c r="J2298" i="34"/>
  <c r="K2296" i="34"/>
  <c r="I2296" i="34"/>
  <c r="H2296" i="34"/>
  <c r="K557" i="34" l="1"/>
  <c r="I557" i="34"/>
  <c r="H557" i="34"/>
  <c r="M557" i="34"/>
  <c r="G558" i="34"/>
  <c r="F560" i="34"/>
  <c r="J559" i="34"/>
  <c r="G1373" i="34"/>
  <c r="F1375" i="34"/>
  <c r="J1374" i="34"/>
  <c r="K1372" i="34"/>
  <c r="H1372" i="34"/>
  <c r="I1372" i="34"/>
  <c r="K730" i="34"/>
  <c r="H730" i="34"/>
  <c r="I730" i="34"/>
  <c r="H1646" i="34"/>
  <c r="K1646" i="34"/>
  <c r="I1646" i="34"/>
  <c r="F2099" i="34"/>
  <c r="G2097" i="34"/>
  <c r="J2098" i="34"/>
  <c r="I2096" i="34"/>
  <c r="H2096" i="34"/>
  <c r="K2096" i="34"/>
  <c r="F1649" i="34"/>
  <c r="G1647" i="34"/>
  <c r="J1648" i="34"/>
  <c r="K1149" i="34"/>
  <c r="I1149" i="34"/>
  <c r="H1149" i="34"/>
  <c r="F1152" i="34"/>
  <c r="J1151" i="34"/>
  <c r="G1150" i="34"/>
  <c r="J732" i="34"/>
  <c r="F733" i="34"/>
  <c r="G731" i="34"/>
  <c r="K2192" i="34"/>
  <c r="I2192" i="34"/>
  <c r="H2192" i="34"/>
  <c r="F2195" i="34"/>
  <c r="G2193" i="34"/>
  <c r="J2194" i="34"/>
  <c r="K857" i="34"/>
  <c r="H857" i="34"/>
  <c r="I857" i="34"/>
  <c r="J859" i="34"/>
  <c r="F860" i="34"/>
  <c r="G858" i="34"/>
  <c r="G2298" i="34"/>
  <c r="J2299" i="34"/>
  <c r="F2300" i="34"/>
  <c r="I2297" i="34"/>
  <c r="H2297" i="34"/>
  <c r="K2297" i="34"/>
  <c r="H1373" i="34" l="1"/>
  <c r="I1373" i="34"/>
  <c r="K1373" i="34"/>
  <c r="J1375" i="34"/>
  <c r="G1374" i="34"/>
  <c r="F1376" i="34"/>
  <c r="F561" i="34"/>
  <c r="G559" i="34"/>
  <c r="J560" i="34"/>
  <c r="K558" i="34"/>
  <c r="H558" i="34"/>
  <c r="I558" i="34"/>
  <c r="M558" i="34"/>
  <c r="J733" i="34"/>
  <c r="G732" i="34"/>
  <c r="F734" i="34"/>
  <c r="H1150" i="34"/>
  <c r="I1150" i="34"/>
  <c r="K1150" i="34"/>
  <c r="K1647" i="34"/>
  <c r="H1647" i="34"/>
  <c r="I1647" i="34"/>
  <c r="K731" i="34"/>
  <c r="H731" i="34"/>
  <c r="I731" i="34"/>
  <c r="F1650" i="34"/>
  <c r="J1649" i="34"/>
  <c r="G1648" i="34"/>
  <c r="K2097" i="34"/>
  <c r="I2097" i="34"/>
  <c r="H2097" i="34"/>
  <c r="J2099" i="34"/>
  <c r="G2098" i="34"/>
  <c r="F2100" i="34"/>
  <c r="J1152" i="34"/>
  <c r="G1151" i="34"/>
  <c r="F1153" i="34"/>
  <c r="K2193" i="34"/>
  <c r="H2193" i="34"/>
  <c r="I2193" i="34"/>
  <c r="J2195" i="34"/>
  <c r="F2196" i="34"/>
  <c r="G2194" i="34"/>
  <c r="J860" i="34"/>
  <c r="G859" i="34"/>
  <c r="F861" i="34"/>
  <c r="I858" i="34"/>
  <c r="K858" i="34"/>
  <c r="H858" i="34"/>
  <c r="F2301" i="34"/>
  <c r="J2300" i="34"/>
  <c r="G2299" i="34"/>
  <c r="H2298" i="34"/>
  <c r="I2298" i="34"/>
  <c r="K2298" i="34"/>
  <c r="K559" i="34" l="1"/>
  <c r="I559" i="34"/>
  <c r="H559" i="34"/>
  <c r="M559" i="34"/>
  <c r="G1375" i="34"/>
  <c r="J1376" i="34"/>
  <c r="F1377" i="34"/>
  <c r="J561" i="34"/>
  <c r="F562" i="34"/>
  <c r="G560" i="34"/>
  <c r="I1374" i="34"/>
  <c r="K1374" i="34"/>
  <c r="H1374" i="34"/>
  <c r="K2098" i="34"/>
  <c r="I2098" i="34"/>
  <c r="H2098" i="34"/>
  <c r="H1648" i="34"/>
  <c r="I1648" i="34"/>
  <c r="K1648" i="34"/>
  <c r="J1650" i="34"/>
  <c r="G1649" i="34"/>
  <c r="F1651" i="34"/>
  <c r="G1152" i="34"/>
  <c r="F1154" i="34"/>
  <c r="J1153" i="34"/>
  <c r="I1151" i="34"/>
  <c r="K1151" i="34"/>
  <c r="H1151" i="34"/>
  <c r="F2101" i="34"/>
  <c r="G2099" i="34"/>
  <c r="J2100" i="34"/>
  <c r="J734" i="34"/>
  <c r="F735" i="34"/>
  <c r="G733" i="34"/>
  <c r="K732" i="34"/>
  <c r="H732" i="34"/>
  <c r="I732" i="34"/>
  <c r="F2197" i="34"/>
  <c r="J2196" i="34"/>
  <c r="G2195" i="34"/>
  <c r="K2194" i="34"/>
  <c r="H2194" i="34"/>
  <c r="I2194" i="34"/>
  <c r="J861" i="34"/>
  <c r="G860" i="34"/>
  <c r="F862" i="34"/>
  <c r="I859" i="34"/>
  <c r="H859" i="34"/>
  <c r="K859" i="34"/>
  <c r="I2299" i="34"/>
  <c r="K2299" i="34"/>
  <c r="H2299" i="34"/>
  <c r="G2300" i="34"/>
  <c r="F2302" i="34"/>
  <c r="J2301" i="34"/>
  <c r="G561" i="34" l="1"/>
  <c r="J562" i="34"/>
  <c r="F563" i="34"/>
  <c r="I560" i="34"/>
  <c r="K560" i="34"/>
  <c r="H560" i="34"/>
  <c r="M560" i="34"/>
  <c r="J1377" i="34"/>
  <c r="G1376" i="34"/>
  <c r="F1378" i="34"/>
  <c r="K1375" i="34"/>
  <c r="H1375" i="34"/>
  <c r="I1375" i="34"/>
  <c r="F736" i="34"/>
  <c r="J735" i="34"/>
  <c r="G734" i="34"/>
  <c r="G2100" i="34"/>
  <c r="J2101" i="34"/>
  <c r="F2102" i="34"/>
  <c r="F1155" i="34"/>
  <c r="G1153" i="34"/>
  <c r="J1154" i="34"/>
  <c r="H1152" i="34"/>
  <c r="I1152" i="34"/>
  <c r="K1152" i="34"/>
  <c r="I1649" i="34"/>
  <c r="K1649" i="34"/>
  <c r="H1649" i="34"/>
  <c r="H2099" i="34"/>
  <c r="I2099" i="34"/>
  <c r="K2099" i="34"/>
  <c r="F1652" i="34"/>
  <c r="G1650" i="34"/>
  <c r="J1651" i="34"/>
  <c r="I733" i="34"/>
  <c r="K733" i="34"/>
  <c r="H733" i="34"/>
  <c r="I2195" i="34"/>
  <c r="K2195" i="34"/>
  <c r="H2195" i="34"/>
  <c r="J2197" i="34"/>
  <c r="F2198" i="34"/>
  <c r="G2196" i="34"/>
  <c r="I860" i="34"/>
  <c r="K860" i="34"/>
  <c r="H860" i="34"/>
  <c r="G861" i="34"/>
  <c r="J862" i="34"/>
  <c r="F863" i="34"/>
  <c r="G2301" i="34"/>
  <c r="J2302" i="34"/>
  <c r="F2303" i="34"/>
  <c r="K2300" i="34"/>
  <c r="H2300" i="34"/>
  <c r="I2300" i="34"/>
  <c r="G1377" i="34" l="1"/>
  <c r="J1378" i="34"/>
  <c r="F1379" i="34"/>
  <c r="K1376" i="34"/>
  <c r="H1376" i="34"/>
  <c r="I1376" i="34"/>
  <c r="F564" i="34"/>
  <c r="J563" i="34"/>
  <c r="G562" i="34"/>
  <c r="I561" i="34"/>
  <c r="H561" i="34"/>
  <c r="K561" i="34"/>
  <c r="M561" i="34"/>
  <c r="I1650" i="34"/>
  <c r="H1650" i="34"/>
  <c r="K1650" i="34"/>
  <c r="J1652" i="34"/>
  <c r="F1653" i="34"/>
  <c r="G1651" i="34"/>
  <c r="I1153" i="34"/>
  <c r="K1153" i="34"/>
  <c r="H1153" i="34"/>
  <c r="G1154" i="34"/>
  <c r="J1155" i="34"/>
  <c r="F1156" i="34"/>
  <c r="F2103" i="34"/>
  <c r="G2101" i="34"/>
  <c r="J2102" i="34"/>
  <c r="I2100" i="34"/>
  <c r="H2100" i="34"/>
  <c r="K2100" i="34"/>
  <c r="I734" i="34"/>
  <c r="H734" i="34"/>
  <c r="K734" i="34"/>
  <c r="J736" i="34"/>
  <c r="G735" i="34"/>
  <c r="F737" i="34"/>
  <c r="K2196" i="34"/>
  <c r="I2196" i="34"/>
  <c r="H2196" i="34"/>
  <c r="G2197" i="34"/>
  <c r="J2198" i="34"/>
  <c r="F2199" i="34"/>
  <c r="K861" i="34"/>
  <c r="H861" i="34"/>
  <c r="I861" i="34"/>
  <c r="F864" i="34"/>
  <c r="J863" i="34"/>
  <c r="G862" i="34"/>
  <c r="G2302" i="34"/>
  <c r="J2303" i="34"/>
  <c r="F2304" i="34"/>
  <c r="I2301" i="34"/>
  <c r="H2301" i="34"/>
  <c r="K2301" i="34"/>
  <c r="I562" i="34" l="1"/>
  <c r="K562" i="34"/>
  <c r="H562" i="34"/>
  <c r="M562" i="34"/>
  <c r="F565" i="34"/>
  <c r="G563" i="34"/>
  <c r="J564" i="34"/>
  <c r="J1379" i="34"/>
  <c r="G1378" i="34"/>
  <c r="F1380" i="34"/>
  <c r="H1377" i="34"/>
  <c r="K1377" i="34"/>
  <c r="I1377" i="34"/>
  <c r="K735" i="34"/>
  <c r="I735" i="34"/>
  <c r="H735" i="34"/>
  <c r="J2103" i="34"/>
  <c r="F2104" i="34"/>
  <c r="G2102" i="34"/>
  <c r="I2101" i="34"/>
  <c r="K2101" i="34"/>
  <c r="H2101" i="34"/>
  <c r="J1156" i="34"/>
  <c r="F1157" i="34"/>
  <c r="G1155" i="34"/>
  <c r="I1154" i="34"/>
  <c r="K1154" i="34"/>
  <c r="H1154" i="34"/>
  <c r="I1651" i="34"/>
  <c r="H1651" i="34"/>
  <c r="K1651" i="34"/>
  <c r="F1654" i="34"/>
  <c r="J1653" i="34"/>
  <c r="G1652" i="34"/>
  <c r="F738" i="34"/>
  <c r="J737" i="34"/>
  <c r="G736" i="34"/>
  <c r="G2198" i="34"/>
  <c r="J2199" i="34"/>
  <c r="F2200" i="34"/>
  <c r="H2197" i="34"/>
  <c r="I2197" i="34"/>
  <c r="K2197" i="34"/>
  <c r="H862" i="34"/>
  <c r="I862" i="34"/>
  <c r="K862" i="34"/>
  <c r="J864" i="34"/>
  <c r="G863" i="34"/>
  <c r="F865" i="34"/>
  <c r="G2303" i="34"/>
  <c r="F2305" i="34"/>
  <c r="J2304" i="34"/>
  <c r="H2302" i="34"/>
  <c r="I2302" i="34"/>
  <c r="K2302" i="34"/>
  <c r="G564" i="34" l="1"/>
  <c r="F566" i="34"/>
  <c r="J565" i="34"/>
  <c r="G1379" i="34"/>
  <c r="F1381" i="34"/>
  <c r="J1380" i="34"/>
  <c r="K1378" i="34"/>
  <c r="H1378" i="34"/>
  <c r="I1378" i="34"/>
  <c r="K563" i="34"/>
  <c r="I563" i="34"/>
  <c r="H563" i="34"/>
  <c r="M563" i="34"/>
  <c r="F739" i="34"/>
  <c r="G737" i="34"/>
  <c r="J738" i="34"/>
  <c r="F1655" i="34"/>
  <c r="G1653" i="34"/>
  <c r="J1654" i="34"/>
  <c r="K1155" i="34"/>
  <c r="I1155" i="34"/>
  <c r="H1155" i="34"/>
  <c r="I2102" i="34"/>
  <c r="H2102" i="34"/>
  <c r="K2102" i="34"/>
  <c r="J2104" i="34"/>
  <c r="G2103" i="34"/>
  <c r="F2105" i="34"/>
  <c r="K1652" i="34"/>
  <c r="H1652" i="34"/>
  <c r="I1652" i="34"/>
  <c r="I736" i="34"/>
  <c r="H736" i="34"/>
  <c r="K736" i="34"/>
  <c r="G1156" i="34"/>
  <c r="J1157" i="34"/>
  <c r="F1158" i="34"/>
  <c r="F2201" i="34"/>
  <c r="G2199" i="34"/>
  <c r="J2200" i="34"/>
  <c r="H2198" i="34"/>
  <c r="I2198" i="34"/>
  <c r="K2198" i="34"/>
  <c r="G864" i="34"/>
  <c r="F866" i="34"/>
  <c r="J865" i="34"/>
  <c r="H863" i="34"/>
  <c r="K863" i="34"/>
  <c r="I863" i="34"/>
  <c r="F2306" i="34"/>
  <c r="G2304" i="34"/>
  <c r="J2305" i="34"/>
  <c r="K2303" i="34"/>
  <c r="I2303" i="34"/>
  <c r="H2303" i="34"/>
  <c r="F1382" i="34" l="1"/>
  <c r="G1380" i="34"/>
  <c r="J1381" i="34"/>
  <c r="K1379" i="34"/>
  <c r="H1379" i="34"/>
  <c r="I1379" i="34"/>
  <c r="J566" i="34"/>
  <c r="F567" i="34"/>
  <c r="G565" i="34"/>
  <c r="I564" i="34"/>
  <c r="H564" i="34"/>
  <c r="K564" i="34"/>
  <c r="M564" i="34"/>
  <c r="G1157" i="34"/>
  <c r="F1159" i="34"/>
  <c r="J1158" i="34"/>
  <c r="H1156" i="34"/>
  <c r="K1156" i="34"/>
  <c r="I1156" i="34"/>
  <c r="G2104" i="34"/>
  <c r="J2105" i="34"/>
  <c r="F2106" i="34"/>
  <c r="H2103" i="34"/>
  <c r="I2103" i="34"/>
  <c r="K2103" i="34"/>
  <c r="K737" i="34"/>
  <c r="I737" i="34"/>
  <c r="H737" i="34"/>
  <c r="I1653" i="34"/>
  <c r="K1653" i="34"/>
  <c r="H1653" i="34"/>
  <c r="G1654" i="34"/>
  <c r="F1656" i="34"/>
  <c r="J1655" i="34"/>
  <c r="G738" i="34"/>
  <c r="F740" i="34"/>
  <c r="J739" i="34"/>
  <c r="K2199" i="34"/>
  <c r="H2199" i="34"/>
  <c r="I2199" i="34"/>
  <c r="F2202" i="34"/>
  <c r="G2200" i="34"/>
  <c r="J2201" i="34"/>
  <c r="F867" i="34"/>
  <c r="J866" i="34"/>
  <c r="G865" i="34"/>
  <c r="I864" i="34"/>
  <c r="K864" i="34"/>
  <c r="H864" i="34"/>
  <c r="K2304" i="34"/>
  <c r="H2304" i="34"/>
  <c r="I2304" i="34"/>
  <c r="G2305" i="34"/>
  <c r="J2306" i="34"/>
  <c r="F2307" i="34"/>
  <c r="K565" i="34" l="1"/>
  <c r="H565" i="34"/>
  <c r="I565" i="34"/>
  <c r="M565" i="34"/>
  <c r="G566" i="34"/>
  <c r="F568" i="34"/>
  <c r="J567" i="34"/>
  <c r="K1380" i="34"/>
  <c r="H1380" i="34"/>
  <c r="I1380" i="34"/>
  <c r="G1381" i="34"/>
  <c r="F1383" i="34"/>
  <c r="J1382" i="34"/>
  <c r="G1655" i="34"/>
  <c r="F1657" i="34"/>
  <c r="J1656" i="34"/>
  <c r="I1654" i="34"/>
  <c r="K1654" i="34"/>
  <c r="H1654" i="34"/>
  <c r="J2106" i="34"/>
  <c r="F2107" i="34"/>
  <c r="G2105" i="34"/>
  <c r="K2104" i="34"/>
  <c r="H2104" i="34"/>
  <c r="I2104" i="34"/>
  <c r="J740" i="34"/>
  <c r="G739" i="34"/>
  <c r="F741" i="34"/>
  <c r="H738" i="34"/>
  <c r="I738" i="34"/>
  <c r="K738" i="34"/>
  <c r="G1158" i="34"/>
  <c r="J1159" i="34"/>
  <c r="F1160" i="34"/>
  <c r="I1157" i="34"/>
  <c r="H1157" i="34"/>
  <c r="K1157" i="34"/>
  <c r="H2200" i="34"/>
  <c r="K2200" i="34"/>
  <c r="I2200" i="34"/>
  <c r="G2201" i="34"/>
  <c r="J2202" i="34"/>
  <c r="F2203" i="34"/>
  <c r="K865" i="34"/>
  <c r="I865" i="34"/>
  <c r="H865" i="34"/>
  <c r="G866" i="34"/>
  <c r="F868" i="34"/>
  <c r="J867" i="34"/>
  <c r="F2308" i="34"/>
  <c r="G2306" i="34"/>
  <c r="J2307" i="34"/>
  <c r="I2305" i="34"/>
  <c r="K2305" i="34"/>
  <c r="H2305" i="34"/>
  <c r="G1382" i="34" l="1"/>
  <c r="F1384" i="34"/>
  <c r="J1383" i="34"/>
  <c r="K1381" i="34"/>
  <c r="H1381" i="34"/>
  <c r="I1381" i="34"/>
  <c r="J568" i="34"/>
  <c r="G567" i="34"/>
  <c r="F569" i="34"/>
  <c r="K566" i="34"/>
  <c r="H566" i="34"/>
  <c r="I566" i="34"/>
  <c r="M566" i="34"/>
  <c r="G1159" i="34"/>
  <c r="F1161" i="34"/>
  <c r="J1160" i="34"/>
  <c r="J741" i="34"/>
  <c r="F742" i="34"/>
  <c r="G740" i="34"/>
  <c r="I2105" i="34"/>
  <c r="K2105" i="34"/>
  <c r="H2105" i="34"/>
  <c r="H1158" i="34"/>
  <c r="K1158" i="34"/>
  <c r="I1158" i="34"/>
  <c r="I739" i="34"/>
  <c r="H739" i="34"/>
  <c r="K739" i="34"/>
  <c r="F2108" i="34"/>
  <c r="J2107" i="34"/>
  <c r="G2106" i="34"/>
  <c r="G1656" i="34"/>
  <c r="F1658" i="34"/>
  <c r="J1657" i="34"/>
  <c r="K1655" i="34"/>
  <c r="I1655" i="34"/>
  <c r="H1655" i="34"/>
  <c r="H2201" i="34"/>
  <c r="I2201" i="34"/>
  <c r="K2201" i="34"/>
  <c r="G2202" i="34"/>
  <c r="J2203" i="34"/>
  <c r="F2204" i="34"/>
  <c r="J868" i="34"/>
  <c r="G867" i="34"/>
  <c r="F869" i="34"/>
  <c r="I866" i="34"/>
  <c r="H866" i="34"/>
  <c r="K866" i="34"/>
  <c r="H2306" i="34"/>
  <c r="I2306" i="34"/>
  <c r="K2306" i="34"/>
  <c r="G2307" i="34"/>
  <c r="J2308" i="34"/>
  <c r="F2309" i="34"/>
  <c r="J569" i="34" l="1"/>
  <c r="F570" i="34"/>
  <c r="G568" i="34"/>
  <c r="I567" i="34"/>
  <c r="H567" i="34"/>
  <c r="K567" i="34"/>
  <c r="M567" i="34"/>
  <c r="J1384" i="34"/>
  <c r="G1383" i="34"/>
  <c r="F1385" i="34"/>
  <c r="K1382" i="34"/>
  <c r="H1382" i="34"/>
  <c r="I1382" i="34"/>
  <c r="F1659" i="34"/>
  <c r="J1658" i="34"/>
  <c r="G1657" i="34"/>
  <c r="K2106" i="34"/>
  <c r="I2106" i="34"/>
  <c r="H2106" i="34"/>
  <c r="F2109" i="34"/>
  <c r="J2108" i="34"/>
  <c r="G2107" i="34"/>
  <c r="H740" i="34"/>
  <c r="I740" i="34"/>
  <c r="K740" i="34"/>
  <c r="G741" i="34"/>
  <c r="F743" i="34"/>
  <c r="J742" i="34"/>
  <c r="K1656" i="34"/>
  <c r="I1656" i="34"/>
  <c r="H1656" i="34"/>
  <c r="F1162" i="34"/>
  <c r="J1161" i="34"/>
  <c r="G1160" i="34"/>
  <c r="H1159" i="34"/>
  <c r="I1159" i="34"/>
  <c r="K1159" i="34"/>
  <c r="F2205" i="34"/>
  <c r="G2203" i="34"/>
  <c r="J2204" i="34"/>
  <c r="H2202" i="34"/>
  <c r="K2202" i="34"/>
  <c r="I2202" i="34"/>
  <c r="J869" i="34"/>
  <c r="G868" i="34"/>
  <c r="F870" i="34"/>
  <c r="H867" i="34"/>
  <c r="K867" i="34"/>
  <c r="I867" i="34"/>
  <c r="J2309" i="34"/>
  <c r="G2308" i="34"/>
  <c r="F2310" i="34"/>
  <c r="K2307" i="34"/>
  <c r="H2307" i="34"/>
  <c r="I2307" i="34"/>
  <c r="G1384" i="34" l="1"/>
  <c r="J1385" i="34"/>
  <c r="F1386" i="34"/>
  <c r="H1383" i="34"/>
  <c r="I1383" i="34"/>
  <c r="K1383" i="34"/>
  <c r="H568" i="34"/>
  <c r="K568" i="34"/>
  <c r="I568" i="34"/>
  <c r="M568" i="34"/>
  <c r="F571" i="34"/>
  <c r="J570" i="34"/>
  <c r="G569" i="34"/>
  <c r="I1160" i="34"/>
  <c r="H1160" i="34"/>
  <c r="K1160" i="34"/>
  <c r="J1162" i="34"/>
  <c r="G1161" i="34"/>
  <c r="F1163" i="34"/>
  <c r="F744" i="34"/>
  <c r="G742" i="34"/>
  <c r="J743" i="34"/>
  <c r="I741" i="34"/>
  <c r="K741" i="34"/>
  <c r="H741" i="34"/>
  <c r="I2107" i="34"/>
  <c r="K2107" i="34"/>
  <c r="H2107" i="34"/>
  <c r="J2109" i="34"/>
  <c r="F2110" i="34"/>
  <c r="G2108" i="34"/>
  <c r="K1657" i="34"/>
  <c r="I1657" i="34"/>
  <c r="H1657" i="34"/>
  <c r="F1660" i="34"/>
  <c r="J1659" i="34"/>
  <c r="G1658" i="34"/>
  <c r="K2203" i="34"/>
  <c r="H2203" i="34"/>
  <c r="I2203" i="34"/>
  <c r="F2206" i="34"/>
  <c r="J2205" i="34"/>
  <c r="G2204" i="34"/>
  <c r="F871" i="34"/>
  <c r="G869" i="34"/>
  <c r="J870" i="34"/>
  <c r="I868" i="34"/>
  <c r="K868" i="34"/>
  <c r="H868" i="34"/>
  <c r="J2310" i="34"/>
  <c r="G2309" i="34"/>
  <c r="F2311" i="34"/>
  <c r="K2308" i="34"/>
  <c r="H2308" i="34"/>
  <c r="I2308" i="34"/>
  <c r="K569" i="34" l="1"/>
  <c r="H569" i="34"/>
  <c r="I569" i="34"/>
  <c r="M569" i="34"/>
  <c r="G570" i="34"/>
  <c r="J571" i="34"/>
  <c r="F572" i="34"/>
  <c r="F1387" i="34"/>
  <c r="G1385" i="34"/>
  <c r="J1386" i="34"/>
  <c r="K1384" i="34"/>
  <c r="H1384" i="34"/>
  <c r="I1384" i="34"/>
  <c r="J1660" i="34"/>
  <c r="G1659" i="34"/>
  <c r="F1661" i="34"/>
  <c r="F2111" i="34"/>
  <c r="G2109" i="34"/>
  <c r="J2110" i="34"/>
  <c r="H742" i="34"/>
  <c r="K742" i="34"/>
  <c r="I742" i="34"/>
  <c r="J744" i="34"/>
  <c r="F745" i="34"/>
  <c r="G743" i="34"/>
  <c r="G1162" i="34"/>
  <c r="F1164" i="34"/>
  <c r="J1163" i="34"/>
  <c r="K1161" i="34"/>
  <c r="H1161" i="34"/>
  <c r="I1161" i="34"/>
  <c r="H1658" i="34"/>
  <c r="I1658" i="34"/>
  <c r="K1658" i="34"/>
  <c r="I2108" i="34"/>
  <c r="K2108" i="34"/>
  <c r="H2108" i="34"/>
  <c r="F2207" i="34"/>
  <c r="F2208" i="34" s="1"/>
  <c r="G2205" i="34"/>
  <c r="J2206" i="34"/>
  <c r="I2204" i="34"/>
  <c r="H2204" i="34"/>
  <c r="K2204" i="34"/>
  <c r="I869" i="34"/>
  <c r="H869" i="34"/>
  <c r="K869" i="34"/>
  <c r="J871" i="34"/>
  <c r="G870" i="34"/>
  <c r="F872" i="34"/>
  <c r="F2312" i="34"/>
  <c r="J2311" i="34"/>
  <c r="G2310" i="34"/>
  <c r="K2309" i="34"/>
  <c r="I2309" i="34"/>
  <c r="H2309" i="34"/>
  <c r="H1385" i="34" l="1"/>
  <c r="K1385" i="34"/>
  <c r="I1385" i="34"/>
  <c r="J572" i="34"/>
  <c r="G571" i="34"/>
  <c r="F573" i="34"/>
  <c r="K570" i="34"/>
  <c r="H570" i="34"/>
  <c r="I570" i="34"/>
  <c r="M570" i="34"/>
  <c r="J1387" i="34"/>
  <c r="G1386" i="34"/>
  <c r="F1388" i="34"/>
  <c r="K1162" i="34"/>
  <c r="H1162" i="34"/>
  <c r="I1162" i="34"/>
  <c r="J2208" i="34"/>
  <c r="F2209" i="34"/>
  <c r="J1164" i="34"/>
  <c r="F1165" i="34"/>
  <c r="G1163" i="34"/>
  <c r="J745" i="34"/>
  <c r="G744" i="34"/>
  <c r="F746" i="34"/>
  <c r="K743" i="34"/>
  <c r="H743" i="34"/>
  <c r="I743" i="34"/>
  <c r="I2109" i="34"/>
  <c r="H2109" i="34"/>
  <c r="K2109" i="34"/>
  <c r="F2112" i="34"/>
  <c r="J2111" i="34"/>
  <c r="G2110" i="34"/>
  <c r="F1662" i="34"/>
  <c r="G1660" i="34"/>
  <c r="J1661" i="34"/>
  <c r="K1659" i="34"/>
  <c r="I1659" i="34"/>
  <c r="H1659" i="34"/>
  <c r="K2205" i="34"/>
  <c r="I2205" i="34"/>
  <c r="H2205" i="34"/>
  <c r="J2207" i="34"/>
  <c r="G2206" i="34"/>
  <c r="G2207" i="34"/>
  <c r="J872" i="34"/>
  <c r="G871" i="34"/>
  <c r="F873" i="34"/>
  <c r="K870" i="34"/>
  <c r="H870" i="34"/>
  <c r="I870" i="34"/>
  <c r="K2310" i="34"/>
  <c r="I2310" i="34"/>
  <c r="H2310" i="34"/>
  <c r="J2312" i="34"/>
  <c r="G2311" i="34"/>
  <c r="F2313" i="34"/>
  <c r="G1387" i="34" l="1"/>
  <c r="F1389" i="34"/>
  <c r="J1388" i="34"/>
  <c r="H1386" i="34"/>
  <c r="I1386" i="34"/>
  <c r="K1386" i="34"/>
  <c r="F574" i="34"/>
  <c r="J573" i="34"/>
  <c r="G572" i="34"/>
  <c r="I571" i="34"/>
  <c r="K571" i="34"/>
  <c r="H571" i="34"/>
  <c r="M571" i="34"/>
  <c r="I1660" i="34"/>
  <c r="H1660" i="34"/>
  <c r="K1660" i="34"/>
  <c r="G1661" i="34"/>
  <c r="J1662" i="34"/>
  <c r="G1662" i="34"/>
  <c r="K2110" i="34"/>
  <c r="H2110" i="34"/>
  <c r="I2110" i="34"/>
  <c r="J2112" i="34"/>
  <c r="F2113" i="34"/>
  <c r="G2111" i="34"/>
  <c r="H1163" i="34"/>
  <c r="I1163" i="34"/>
  <c r="K1163" i="34"/>
  <c r="F747" i="34"/>
  <c r="J746" i="34"/>
  <c r="G745" i="34"/>
  <c r="K744" i="34"/>
  <c r="H744" i="34"/>
  <c r="I744" i="34"/>
  <c r="J1165" i="34"/>
  <c r="G1164" i="34"/>
  <c r="F1166" i="34"/>
  <c r="J2209" i="34"/>
  <c r="F2210" i="34"/>
  <c r="G2208" i="34"/>
  <c r="H2207" i="34"/>
  <c r="I2207" i="34"/>
  <c r="K2207" i="34"/>
  <c r="H2206" i="34"/>
  <c r="I2206" i="34"/>
  <c r="K2206" i="34"/>
  <c r="J873" i="34"/>
  <c r="F874" i="34"/>
  <c r="G872" i="34"/>
  <c r="H871" i="34"/>
  <c r="K871" i="34"/>
  <c r="I871" i="34"/>
  <c r="F2314" i="34"/>
  <c r="J2313" i="34"/>
  <c r="G2312" i="34"/>
  <c r="I2311" i="34"/>
  <c r="K2311" i="34"/>
  <c r="H2311" i="34"/>
  <c r="I572" i="34" l="1"/>
  <c r="K572" i="34"/>
  <c r="H572" i="34"/>
  <c r="M572" i="34"/>
  <c r="J574" i="34"/>
  <c r="F575" i="34"/>
  <c r="G573" i="34"/>
  <c r="J1389" i="34"/>
  <c r="G1388" i="34"/>
  <c r="F1390" i="34"/>
  <c r="K1387" i="34"/>
  <c r="H1387" i="34"/>
  <c r="I1387" i="34"/>
  <c r="H2208" i="34"/>
  <c r="K2208" i="34"/>
  <c r="I2208" i="34"/>
  <c r="J2210" i="34"/>
  <c r="G2209" i="34"/>
  <c r="F2211" i="34"/>
  <c r="G1165" i="34"/>
  <c r="F1167" i="34"/>
  <c r="J1166" i="34"/>
  <c r="H1164" i="34"/>
  <c r="K1164" i="34"/>
  <c r="I1164" i="34"/>
  <c r="J2113" i="34"/>
  <c r="F2114" i="34"/>
  <c r="G2112" i="34"/>
  <c r="H745" i="34"/>
  <c r="I745" i="34"/>
  <c r="K745" i="34"/>
  <c r="G746" i="34"/>
  <c r="F748" i="34"/>
  <c r="J747" i="34"/>
  <c r="K2111" i="34"/>
  <c r="H2111" i="34"/>
  <c r="I2111" i="34"/>
  <c r="I1662" i="34"/>
  <c r="K1662" i="34"/>
  <c r="H1662" i="34"/>
  <c r="K1661" i="34"/>
  <c r="H1661" i="34"/>
  <c r="I1661" i="34"/>
  <c r="H872" i="34"/>
  <c r="K872" i="34"/>
  <c r="I872" i="34"/>
  <c r="G873" i="34"/>
  <c r="F875" i="34"/>
  <c r="J874" i="34"/>
  <c r="K2312" i="34"/>
  <c r="I2312" i="34"/>
  <c r="H2312" i="34"/>
  <c r="G2313" i="34"/>
  <c r="J2314" i="34"/>
  <c r="F2315" i="34"/>
  <c r="I573" i="34" l="1"/>
  <c r="K573" i="34"/>
  <c r="H573" i="34"/>
  <c r="M573" i="34"/>
  <c r="M740" i="34"/>
  <c r="J1390" i="34"/>
  <c r="F1391" i="34"/>
  <c r="G1389" i="34"/>
  <c r="I1388" i="34"/>
  <c r="K1388" i="34"/>
  <c r="H1388" i="34"/>
  <c r="G574" i="34"/>
  <c r="J575" i="34"/>
  <c r="G575" i="34"/>
  <c r="M742" i="34" s="1"/>
  <c r="M745" i="34"/>
  <c r="J748" i="34"/>
  <c r="G747" i="34"/>
  <c r="F749" i="34"/>
  <c r="H746" i="34"/>
  <c r="K746" i="34"/>
  <c r="I746" i="34"/>
  <c r="M746" i="34"/>
  <c r="J2114" i="34"/>
  <c r="G2113" i="34"/>
  <c r="F2115" i="34"/>
  <c r="I2112" i="34"/>
  <c r="K2112" i="34"/>
  <c r="H2112" i="34"/>
  <c r="J1167" i="34"/>
  <c r="F1168" i="34"/>
  <c r="G1166" i="34"/>
  <c r="K1165" i="34"/>
  <c r="H1165" i="34"/>
  <c r="I1165" i="34"/>
  <c r="G2210" i="34"/>
  <c r="F2212" i="34"/>
  <c r="J2211" i="34"/>
  <c r="K2209" i="34"/>
  <c r="I2209" i="34"/>
  <c r="H2209" i="34"/>
  <c r="H873" i="34"/>
  <c r="I873" i="34"/>
  <c r="K873" i="34"/>
  <c r="J875" i="34"/>
  <c r="G874" i="34"/>
  <c r="F876" i="34"/>
  <c r="G2314" i="34"/>
  <c r="F2316" i="34"/>
  <c r="J2315" i="34"/>
  <c r="H2313" i="34"/>
  <c r="K2313" i="34"/>
  <c r="I2313" i="34"/>
  <c r="H574" i="34" l="1"/>
  <c r="K574" i="34"/>
  <c r="I574" i="34"/>
  <c r="M574" i="34"/>
  <c r="M737" i="34"/>
  <c r="M741" i="34"/>
  <c r="I1389" i="34"/>
  <c r="K1389" i="34"/>
  <c r="H1389" i="34"/>
  <c r="M739" i="34"/>
  <c r="M744" i="34"/>
  <c r="K575" i="34"/>
  <c r="H575" i="34"/>
  <c r="I575" i="34"/>
  <c r="M575" i="34"/>
  <c r="M718" i="34"/>
  <c r="M717" i="34"/>
  <c r="M635" i="34"/>
  <c r="M692" i="34"/>
  <c r="M666" i="34"/>
  <c r="M690" i="34"/>
  <c r="M682" i="34"/>
  <c r="M711" i="34"/>
  <c r="M627" i="34"/>
  <c r="M684" i="34"/>
  <c r="M719" i="34"/>
  <c r="M716" i="34"/>
  <c r="M697" i="34"/>
  <c r="M622" i="34"/>
  <c r="M658" i="34"/>
  <c r="M715" i="34"/>
  <c r="M650" i="34"/>
  <c r="M623" i="34"/>
  <c r="M615" i="34"/>
  <c r="M649" i="34"/>
  <c r="M687" i="34"/>
  <c r="M578" i="34"/>
  <c r="M614" i="34"/>
  <c r="M694" i="34"/>
  <c r="M620" i="34"/>
  <c r="M640" i="34"/>
  <c r="M626" i="34"/>
  <c r="M663" i="34"/>
  <c r="M662" i="34"/>
  <c r="M669" i="34"/>
  <c r="M594" i="34"/>
  <c r="M639" i="34"/>
  <c r="M646" i="34"/>
  <c r="M698" i="34"/>
  <c r="M634" i="34"/>
  <c r="M618" i="34"/>
  <c r="M587" i="34"/>
  <c r="M600" i="34"/>
  <c r="M597" i="34"/>
  <c r="M581" i="34"/>
  <c r="M642" i="34"/>
  <c r="M672" i="34"/>
  <c r="M660" i="34"/>
  <c r="M595" i="34"/>
  <c r="M700" i="34"/>
  <c r="M652" i="34"/>
  <c r="M673" i="34"/>
  <c r="M671" i="34"/>
  <c r="M621" i="34"/>
  <c r="M592" i="34"/>
  <c r="M588" i="34"/>
  <c r="M702" i="34"/>
  <c r="M699" i="34"/>
  <c r="M688" i="34"/>
  <c r="M696" i="34"/>
  <c r="M661" i="34"/>
  <c r="M676" i="34"/>
  <c r="M674" i="34"/>
  <c r="M668" i="34"/>
  <c r="M603" i="34"/>
  <c r="M664" i="34"/>
  <c r="M709" i="34"/>
  <c r="M704" i="34"/>
  <c r="M617" i="34"/>
  <c r="M685" i="34"/>
  <c r="M580" i="34"/>
  <c r="M576" i="34"/>
  <c r="M683" i="34"/>
  <c r="M667" i="34"/>
  <c r="M712" i="34"/>
  <c r="M632" i="34"/>
  <c r="M579" i="34"/>
  <c r="M653" i="34"/>
  <c r="M705" i="34"/>
  <c r="M677" i="34"/>
  <c r="M641" i="34"/>
  <c r="M591" i="34"/>
  <c r="M589" i="34"/>
  <c r="M583" i="34"/>
  <c r="M611" i="34"/>
  <c r="M678" i="34"/>
  <c r="M630" i="34"/>
  <c r="M586" i="34"/>
  <c r="M631" i="34"/>
  <c r="M670" i="34"/>
  <c r="M599" i="34"/>
  <c r="M720" i="34"/>
  <c r="M654" i="34"/>
  <c r="M656" i="34"/>
  <c r="M608" i="34"/>
  <c r="M637" i="34"/>
  <c r="M647" i="34"/>
  <c r="M703" i="34"/>
  <c r="M624" i="34"/>
  <c r="M659" i="34"/>
  <c r="M636" i="34"/>
  <c r="M613" i="34"/>
  <c r="M604" i="34"/>
  <c r="M593" i="34"/>
  <c r="M651" i="34"/>
  <c r="M605" i="34"/>
  <c r="M612" i="34"/>
  <c r="M714" i="34"/>
  <c r="M686" i="34"/>
  <c r="M582" i="34"/>
  <c r="M708" i="34"/>
  <c r="M602" i="34"/>
  <c r="M633" i="34"/>
  <c r="M609" i="34"/>
  <c r="M584" i="34"/>
  <c r="M648" i="34"/>
  <c r="M665" i="34"/>
  <c r="M655" i="34"/>
  <c r="M577" i="34"/>
  <c r="M625" i="34"/>
  <c r="M598" i="34"/>
  <c r="M707" i="34"/>
  <c r="M706" i="34"/>
  <c r="M657" i="34"/>
  <c r="M689" i="34"/>
  <c r="M679" i="34"/>
  <c r="M710" i="34"/>
  <c r="M643" i="34"/>
  <c r="M628" i="34"/>
  <c r="M695" i="34"/>
  <c r="M629" i="34"/>
  <c r="M691" i="34"/>
  <c r="M601" i="34"/>
  <c r="M606" i="34"/>
  <c r="M619" i="34"/>
  <c r="M675" i="34"/>
  <c r="M596" i="34"/>
  <c r="M680" i="34"/>
  <c r="M681" i="34"/>
  <c r="M590" i="34"/>
  <c r="M607" i="34"/>
  <c r="M585" i="34"/>
  <c r="M644" i="34"/>
  <c r="M713" i="34"/>
  <c r="M645" i="34"/>
  <c r="M610" i="34"/>
  <c r="M616" i="34"/>
  <c r="M693" i="34"/>
  <c r="M701" i="34"/>
  <c r="M638" i="34"/>
  <c r="M721" i="34"/>
  <c r="M722" i="34"/>
  <c r="M723" i="34"/>
  <c r="M724" i="34"/>
  <c r="M725" i="34"/>
  <c r="M726" i="34"/>
  <c r="M729" i="34"/>
  <c r="M728" i="34"/>
  <c r="M727" i="34"/>
  <c r="M730" i="34"/>
  <c r="M731" i="34"/>
  <c r="M732" i="34"/>
  <c r="M733" i="34"/>
  <c r="M734" i="34"/>
  <c r="M738" i="34"/>
  <c r="M735" i="34"/>
  <c r="G1390" i="34"/>
  <c r="F1392" i="34"/>
  <c r="J1391" i="34"/>
  <c r="M736" i="34"/>
  <c r="M743" i="34"/>
  <c r="H2210" i="34"/>
  <c r="K2210" i="34"/>
  <c r="I2210" i="34"/>
  <c r="F1169" i="34"/>
  <c r="G1167" i="34"/>
  <c r="J1168" i="34"/>
  <c r="J2115" i="34"/>
  <c r="F2116" i="34"/>
  <c r="G2114" i="34"/>
  <c r="F2213" i="34"/>
  <c r="G2211" i="34"/>
  <c r="J2212" i="34"/>
  <c r="H1166" i="34"/>
  <c r="I1166" i="34"/>
  <c r="K1166" i="34"/>
  <c r="K2113" i="34"/>
  <c r="I2113" i="34"/>
  <c r="H2113" i="34"/>
  <c r="J749" i="34"/>
  <c r="G748" i="34"/>
  <c r="F750" i="34"/>
  <c r="K747" i="34"/>
  <c r="H747" i="34"/>
  <c r="I747" i="34"/>
  <c r="M747" i="34"/>
  <c r="F877" i="34"/>
  <c r="G875" i="34"/>
  <c r="J876" i="34"/>
  <c r="H874" i="34"/>
  <c r="K874" i="34"/>
  <c r="I874" i="34"/>
  <c r="J2316" i="34"/>
  <c r="G2315" i="34"/>
  <c r="F2317" i="34"/>
  <c r="I2314" i="34"/>
  <c r="K2314" i="34"/>
  <c r="H2314" i="34"/>
  <c r="I1390" i="34" l="1"/>
  <c r="H1390" i="34"/>
  <c r="K1390" i="34"/>
  <c r="G1391" i="34"/>
  <c r="J1392" i="34"/>
  <c r="F1393" i="34"/>
  <c r="F751" i="34"/>
  <c r="G749" i="34"/>
  <c r="J750" i="34"/>
  <c r="K2211" i="34"/>
  <c r="I2211" i="34"/>
  <c r="H2211" i="34"/>
  <c r="J2116" i="34"/>
  <c r="F2117" i="34"/>
  <c r="G2115" i="34"/>
  <c r="I748" i="34"/>
  <c r="K748" i="34"/>
  <c r="H748" i="34"/>
  <c r="M748" i="34"/>
  <c r="F2214" i="34"/>
  <c r="J2213" i="34"/>
  <c r="G2212" i="34"/>
  <c r="H2114" i="34"/>
  <c r="I2114" i="34"/>
  <c r="K2114" i="34"/>
  <c r="I1167" i="34"/>
  <c r="K1167" i="34"/>
  <c r="H1167" i="34"/>
  <c r="G1168" i="34"/>
  <c r="F1170" i="34"/>
  <c r="J1169" i="34"/>
  <c r="I875" i="34"/>
  <c r="H875" i="34"/>
  <c r="K875" i="34"/>
  <c r="G876" i="34"/>
  <c r="J877" i="34"/>
  <c r="F878" i="34"/>
  <c r="H2315" i="34"/>
  <c r="I2315" i="34"/>
  <c r="K2315" i="34"/>
  <c r="F2318" i="34"/>
  <c r="J2317" i="34"/>
  <c r="G2316" i="34"/>
  <c r="G1392" i="34" l="1"/>
  <c r="F1394" i="34"/>
  <c r="J1393" i="34"/>
  <c r="H1391" i="34"/>
  <c r="K1391" i="34"/>
  <c r="I1391" i="34"/>
  <c r="F1171" i="34"/>
  <c r="J1170" i="34"/>
  <c r="G1169" i="34"/>
  <c r="K2212" i="34"/>
  <c r="H2212" i="34"/>
  <c r="I2212" i="34"/>
  <c r="F2215" i="34"/>
  <c r="J2214" i="34"/>
  <c r="G2213" i="34"/>
  <c r="K1168" i="34"/>
  <c r="H1168" i="34"/>
  <c r="I1168" i="34"/>
  <c r="F2118" i="34"/>
  <c r="J2117" i="34"/>
  <c r="G2116" i="34"/>
  <c r="H2115" i="34"/>
  <c r="K2115" i="34"/>
  <c r="I2115" i="34"/>
  <c r="H749" i="34"/>
  <c r="I749" i="34"/>
  <c r="K749" i="34"/>
  <c r="M749" i="34"/>
  <c r="J751" i="34"/>
  <c r="F752" i="34"/>
  <c r="G750" i="34"/>
  <c r="G877" i="34"/>
  <c r="F879" i="34"/>
  <c r="J878" i="34"/>
  <c r="K876" i="34"/>
  <c r="I876" i="34"/>
  <c r="H876" i="34"/>
  <c r="I2316" i="34"/>
  <c r="K2316" i="34"/>
  <c r="H2316" i="34"/>
  <c r="F2319" i="34"/>
  <c r="J2318" i="34"/>
  <c r="G2317" i="34"/>
  <c r="G1393" i="34" l="1"/>
  <c r="J1394" i="34"/>
  <c r="F1395" i="34"/>
  <c r="K1392" i="34"/>
  <c r="H1392" i="34"/>
  <c r="I1392" i="34"/>
  <c r="J752" i="34"/>
  <c r="F753" i="34"/>
  <c r="G751" i="34"/>
  <c r="K750" i="34"/>
  <c r="I750" i="34"/>
  <c r="H750" i="34"/>
  <c r="M750" i="34"/>
  <c r="J2118" i="34"/>
  <c r="F2119" i="34"/>
  <c r="G2117" i="34"/>
  <c r="H2116" i="34"/>
  <c r="K2116" i="34"/>
  <c r="I2116" i="34"/>
  <c r="I2213" i="34"/>
  <c r="H2213" i="34"/>
  <c r="K2213" i="34"/>
  <c r="G2214" i="34"/>
  <c r="F2216" i="34"/>
  <c r="J2215" i="34"/>
  <c r="I1169" i="34"/>
  <c r="K1169" i="34"/>
  <c r="H1169" i="34"/>
  <c r="J1171" i="34"/>
  <c r="G1170" i="34"/>
  <c r="F1172" i="34"/>
  <c r="F880" i="34"/>
  <c r="J879" i="34"/>
  <c r="G878" i="34"/>
  <c r="K877" i="34"/>
  <c r="I877" i="34"/>
  <c r="H877" i="34"/>
  <c r="I2317" i="34"/>
  <c r="K2317" i="34"/>
  <c r="H2317" i="34"/>
  <c r="F2320" i="34"/>
  <c r="J2319" i="34"/>
  <c r="G2318" i="34"/>
  <c r="J1395" i="34" l="1"/>
  <c r="F1396" i="34"/>
  <c r="G1394" i="34"/>
  <c r="H1393" i="34"/>
  <c r="K1393" i="34"/>
  <c r="I1393" i="34"/>
  <c r="I1170" i="34"/>
  <c r="K1170" i="34"/>
  <c r="H1170" i="34"/>
  <c r="J1172" i="34"/>
  <c r="G1171" i="34"/>
  <c r="F1173" i="34"/>
  <c r="J2216" i="34"/>
  <c r="F2217" i="34"/>
  <c r="G2215" i="34"/>
  <c r="H2214" i="34"/>
  <c r="K2214" i="34"/>
  <c r="I2214" i="34"/>
  <c r="H2117" i="34"/>
  <c r="K2117" i="34"/>
  <c r="I2117" i="34"/>
  <c r="J2119" i="34"/>
  <c r="F2120" i="34"/>
  <c r="G2118" i="34"/>
  <c r="I751" i="34"/>
  <c r="H751" i="34"/>
  <c r="K751" i="34"/>
  <c r="M751" i="34"/>
  <c r="J753" i="34"/>
  <c r="F754" i="34"/>
  <c r="G752" i="34"/>
  <c r="H878" i="34"/>
  <c r="I878" i="34"/>
  <c r="K878" i="34"/>
  <c r="J880" i="34"/>
  <c r="G879" i="34"/>
  <c r="F881" i="34"/>
  <c r="K2318" i="34"/>
  <c r="H2318" i="34"/>
  <c r="I2318" i="34"/>
  <c r="J2320" i="34"/>
  <c r="F2321" i="34"/>
  <c r="G2319" i="34"/>
  <c r="K1394" i="34" l="1"/>
  <c r="H1394" i="34"/>
  <c r="I1394" i="34"/>
  <c r="J1396" i="34"/>
  <c r="G1395" i="34"/>
  <c r="F1397" i="34"/>
  <c r="H752" i="34"/>
  <c r="I752" i="34"/>
  <c r="K752" i="34"/>
  <c r="M752" i="34"/>
  <c r="J754" i="34"/>
  <c r="G753" i="34"/>
  <c r="F755" i="34"/>
  <c r="G2119" i="34"/>
  <c r="J2120" i="34"/>
  <c r="F2121" i="34"/>
  <c r="H2215" i="34"/>
  <c r="I2215" i="34"/>
  <c r="K2215" i="34"/>
  <c r="H2118" i="34"/>
  <c r="I2118" i="34"/>
  <c r="K2118" i="34"/>
  <c r="G2216" i="34"/>
  <c r="J2217" i="34"/>
  <c r="F2218" i="34"/>
  <c r="F1174" i="34"/>
  <c r="G1172" i="34"/>
  <c r="J1173" i="34"/>
  <c r="K1171" i="34"/>
  <c r="I1171" i="34"/>
  <c r="H1171" i="34"/>
  <c r="I879" i="34"/>
  <c r="H879" i="34"/>
  <c r="K879" i="34"/>
  <c r="F882" i="34"/>
  <c r="G880" i="34"/>
  <c r="J881" i="34"/>
  <c r="H2319" i="34"/>
  <c r="K2319" i="34"/>
  <c r="I2319" i="34"/>
  <c r="G2320" i="34"/>
  <c r="F2322" i="34"/>
  <c r="J2321" i="34"/>
  <c r="J1397" i="34" l="1"/>
  <c r="G1396" i="34"/>
  <c r="F1398" i="34"/>
  <c r="H1395" i="34"/>
  <c r="K1395" i="34"/>
  <c r="I1395" i="34"/>
  <c r="H1172" i="34"/>
  <c r="I1172" i="34"/>
  <c r="K1172" i="34"/>
  <c r="K2216" i="34"/>
  <c r="H2216" i="34"/>
  <c r="I2216" i="34"/>
  <c r="F2219" i="34"/>
  <c r="G2217" i="34"/>
  <c r="J2218" i="34"/>
  <c r="G1173" i="34"/>
  <c r="F1175" i="34"/>
  <c r="J1174" i="34"/>
  <c r="H2119" i="34"/>
  <c r="K2119" i="34"/>
  <c r="I2119" i="34"/>
  <c r="I753" i="34"/>
  <c r="H753" i="34"/>
  <c r="K753" i="34"/>
  <c r="M753" i="34"/>
  <c r="G2120" i="34"/>
  <c r="F2122" i="34"/>
  <c r="J2121" i="34"/>
  <c r="J755" i="34"/>
  <c r="G754" i="34"/>
  <c r="F756" i="34"/>
  <c r="H880" i="34"/>
  <c r="I880" i="34"/>
  <c r="K880" i="34"/>
  <c r="F883" i="34"/>
  <c r="G881" i="34"/>
  <c r="J882" i="34"/>
  <c r="F2323" i="34"/>
  <c r="J2322" i="34"/>
  <c r="G2321" i="34"/>
  <c r="K2320" i="34"/>
  <c r="H2320" i="34"/>
  <c r="I2320" i="34"/>
  <c r="F1399" i="34" l="1"/>
  <c r="J1398" i="34"/>
  <c r="G1397" i="34"/>
  <c r="K1396" i="34"/>
  <c r="I1396" i="34"/>
  <c r="H1396" i="34"/>
  <c r="K754" i="34"/>
  <c r="H754" i="34"/>
  <c r="I754" i="34"/>
  <c r="M754" i="34"/>
  <c r="J2122" i="34"/>
  <c r="G2121" i="34"/>
  <c r="F2123" i="34"/>
  <c r="K2120" i="34"/>
  <c r="H2120" i="34"/>
  <c r="I2120" i="34"/>
  <c r="J756" i="34"/>
  <c r="G755" i="34"/>
  <c r="F757" i="34"/>
  <c r="G1174" i="34"/>
  <c r="J1175" i="34"/>
  <c r="F1176" i="34"/>
  <c r="K1173" i="34"/>
  <c r="I1173" i="34"/>
  <c r="H1173" i="34"/>
  <c r="I2217" i="34"/>
  <c r="K2217" i="34"/>
  <c r="H2217" i="34"/>
  <c r="J2219" i="34"/>
  <c r="G2218" i="34"/>
  <c r="F2220" i="34"/>
  <c r="K881" i="34"/>
  <c r="I881" i="34"/>
  <c r="H881" i="34"/>
  <c r="J883" i="34"/>
  <c r="G882" i="34"/>
  <c r="F884" i="34"/>
  <c r="K2321" i="34"/>
  <c r="H2321" i="34"/>
  <c r="I2321" i="34"/>
  <c r="F2324" i="34"/>
  <c r="J2323" i="34"/>
  <c r="G2322" i="34"/>
  <c r="I1397" i="34" l="1"/>
  <c r="K1397" i="34"/>
  <c r="H1397" i="34"/>
  <c r="J1399" i="34"/>
  <c r="G1398" i="34"/>
  <c r="F1400" i="34"/>
  <c r="J2220" i="34"/>
  <c r="F2221" i="34"/>
  <c r="G2219" i="34"/>
  <c r="F1177" i="34"/>
  <c r="J1176" i="34"/>
  <c r="G1175" i="34"/>
  <c r="I1174" i="34"/>
  <c r="K1174" i="34"/>
  <c r="H1174" i="34"/>
  <c r="I755" i="34"/>
  <c r="K755" i="34"/>
  <c r="H755" i="34"/>
  <c r="M755" i="34"/>
  <c r="H2218" i="34"/>
  <c r="I2218" i="34"/>
  <c r="K2218" i="34"/>
  <c r="J757" i="34"/>
  <c r="G756" i="34"/>
  <c r="F758" i="34"/>
  <c r="F2124" i="34"/>
  <c r="J2123" i="34"/>
  <c r="G2122" i="34"/>
  <c r="K2121" i="34"/>
  <c r="I2121" i="34"/>
  <c r="H2121" i="34"/>
  <c r="F885" i="34"/>
  <c r="G883" i="34"/>
  <c r="J884" i="34"/>
  <c r="I882" i="34"/>
  <c r="K882" i="34"/>
  <c r="H882" i="34"/>
  <c r="H2322" i="34"/>
  <c r="I2322" i="34"/>
  <c r="K2322" i="34"/>
  <c r="J2324" i="34"/>
  <c r="F2325" i="34"/>
  <c r="G2323" i="34"/>
  <c r="G1399" i="34" l="1"/>
  <c r="J1400" i="34"/>
  <c r="F1401" i="34"/>
  <c r="K1398" i="34"/>
  <c r="H1398" i="34"/>
  <c r="I1398" i="34"/>
  <c r="K2122" i="34"/>
  <c r="I2122" i="34"/>
  <c r="H2122" i="34"/>
  <c r="J2124" i="34"/>
  <c r="F2125" i="34"/>
  <c r="G2123" i="34"/>
  <c r="J758" i="34"/>
  <c r="F759" i="34"/>
  <c r="G757" i="34"/>
  <c r="K756" i="34"/>
  <c r="I756" i="34"/>
  <c r="H756" i="34"/>
  <c r="M756" i="34"/>
  <c r="I1175" i="34"/>
  <c r="H1175" i="34"/>
  <c r="K1175" i="34"/>
  <c r="G1176" i="34"/>
  <c r="J1177" i="34"/>
  <c r="F1178" i="34"/>
  <c r="K2219" i="34"/>
  <c r="I2219" i="34"/>
  <c r="H2219" i="34"/>
  <c r="F2222" i="34"/>
  <c r="J2221" i="34"/>
  <c r="G2220" i="34"/>
  <c r="K883" i="34"/>
  <c r="H883" i="34"/>
  <c r="I883" i="34"/>
  <c r="J885" i="34"/>
  <c r="G884" i="34"/>
  <c r="F886" i="34"/>
  <c r="F2326" i="34"/>
  <c r="J2325" i="34"/>
  <c r="G2324" i="34"/>
  <c r="I2323" i="34"/>
  <c r="H2323" i="34"/>
  <c r="K2323" i="34"/>
  <c r="F1402" i="34" l="1"/>
  <c r="G1400" i="34"/>
  <c r="J1401" i="34"/>
  <c r="I1399" i="34"/>
  <c r="H1399" i="34"/>
  <c r="K1399" i="34"/>
  <c r="K1176" i="34"/>
  <c r="I1176" i="34"/>
  <c r="H1176" i="34"/>
  <c r="G2221" i="34"/>
  <c r="F2223" i="34"/>
  <c r="J2222" i="34"/>
  <c r="K2220" i="34"/>
  <c r="H2220" i="34"/>
  <c r="I2220" i="34"/>
  <c r="I757" i="34"/>
  <c r="K757" i="34"/>
  <c r="H757" i="34"/>
  <c r="M757" i="34"/>
  <c r="J1178" i="34"/>
  <c r="G1177" i="34"/>
  <c r="F1179" i="34"/>
  <c r="G758" i="34"/>
  <c r="J759" i="34"/>
  <c r="F760" i="34"/>
  <c r="K2123" i="34"/>
  <c r="I2123" i="34"/>
  <c r="H2123" i="34"/>
  <c r="F2126" i="34"/>
  <c r="G2124" i="34"/>
  <c r="J2125" i="34"/>
  <c r="J886" i="34"/>
  <c r="F887" i="34"/>
  <c r="G885" i="34"/>
  <c r="I884" i="34"/>
  <c r="K884" i="34"/>
  <c r="H884" i="34"/>
  <c r="I2324" i="34"/>
  <c r="K2324" i="34"/>
  <c r="H2324" i="34"/>
  <c r="F2327" i="34"/>
  <c r="J2326" i="34"/>
  <c r="G2325" i="34"/>
  <c r="H1400" i="34" l="1"/>
  <c r="I1400" i="34"/>
  <c r="K1400" i="34"/>
  <c r="J1402" i="34"/>
  <c r="F1403" i="34"/>
  <c r="G1401" i="34"/>
  <c r="G759" i="34"/>
  <c r="F761" i="34"/>
  <c r="J760" i="34"/>
  <c r="H2124" i="34"/>
  <c r="K2124" i="34"/>
  <c r="I2124" i="34"/>
  <c r="J1179" i="34"/>
  <c r="F1180" i="34"/>
  <c r="G1178" i="34"/>
  <c r="F2127" i="34"/>
  <c r="G2125" i="34"/>
  <c r="J2126" i="34"/>
  <c r="I758" i="34"/>
  <c r="H758" i="34"/>
  <c r="K758" i="34"/>
  <c r="M758" i="34"/>
  <c r="H1177" i="34"/>
  <c r="I1177" i="34"/>
  <c r="K1177" i="34"/>
  <c r="F2224" i="34"/>
  <c r="G2222" i="34"/>
  <c r="J2223" i="34"/>
  <c r="K2221" i="34"/>
  <c r="H2221" i="34"/>
  <c r="I2221" i="34"/>
  <c r="K885" i="34"/>
  <c r="I885" i="34"/>
  <c r="H885" i="34"/>
  <c r="G886" i="34"/>
  <c r="F888" i="34"/>
  <c r="J887" i="34"/>
  <c r="K2325" i="34"/>
  <c r="I2325" i="34"/>
  <c r="H2325" i="34"/>
  <c r="F2328" i="34"/>
  <c r="G2326" i="34"/>
  <c r="J2327" i="34"/>
  <c r="K1401" i="34" l="1"/>
  <c r="I1401" i="34"/>
  <c r="H1401" i="34"/>
  <c r="J1403" i="34"/>
  <c r="G1402" i="34"/>
  <c r="F1404" i="34"/>
  <c r="F2225" i="34"/>
  <c r="J2224" i="34"/>
  <c r="G2223" i="34"/>
  <c r="K2125" i="34"/>
  <c r="I2125" i="34"/>
  <c r="H2125" i="34"/>
  <c r="G1179" i="34"/>
  <c r="F1181" i="34"/>
  <c r="J1180" i="34"/>
  <c r="F2128" i="34"/>
  <c r="G2126" i="34"/>
  <c r="J2127" i="34"/>
  <c r="I1178" i="34"/>
  <c r="K1178" i="34"/>
  <c r="H1178" i="34"/>
  <c r="I2222" i="34"/>
  <c r="H2222" i="34"/>
  <c r="K2222" i="34"/>
  <c r="G760" i="34"/>
  <c r="J761" i="34"/>
  <c r="F762" i="34"/>
  <c r="H759" i="34"/>
  <c r="I759" i="34"/>
  <c r="K759" i="34"/>
  <c r="M759" i="34"/>
  <c r="I886" i="34"/>
  <c r="K886" i="34"/>
  <c r="H886" i="34"/>
  <c r="F889" i="34"/>
  <c r="J888" i="34"/>
  <c r="G887" i="34"/>
  <c r="K2326" i="34"/>
  <c r="I2326" i="34"/>
  <c r="H2326" i="34"/>
  <c r="J2328" i="34"/>
  <c r="G2327" i="34"/>
  <c r="F2329" i="34"/>
  <c r="F1405" i="34" l="1"/>
  <c r="G1403" i="34"/>
  <c r="J1404" i="34"/>
  <c r="H1402" i="34"/>
  <c r="I1402" i="34"/>
  <c r="K1402" i="34"/>
  <c r="G761" i="34"/>
  <c r="J762" i="34"/>
  <c r="F763" i="34"/>
  <c r="I2126" i="34"/>
  <c r="K2126" i="34"/>
  <c r="H2126" i="34"/>
  <c r="J2128" i="34"/>
  <c r="F2129" i="34"/>
  <c r="G2127" i="34"/>
  <c r="I1179" i="34"/>
  <c r="H1179" i="34"/>
  <c r="K1179" i="34"/>
  <c r="I760" i="34"/>
  <c r="H760" i="34"/>
  <c r="K760" i="34"/>
  <c r="M760" i="34"/>
  <c r="J1181" i="34"/>
  <c r="G1180" i="34"/>
  <c r="F1182" i="34"/>
  <c r="H2223" i="34"/>
  <c r="I2223" i="34"/>
  <c r="K2223" i="34"/>
  <c r="J2225" i="34"/>
  <c r="F2226" i="34"/>
  <c r="G2224" i="34"/>
  <c r="I887" i="34"/>
  <c r="K887" i="34"/>
  <c r="H887" i="34"/>
  <c r="G888" i="34"/>
  <c r="F890" i="34"/>
  <c r="J889" i="34"/>
  <c r="I2327" i="34"/>
  <c r="K2327" i="34"/>
  <c r="H2327" i="34"/>
  <c r="F2330" i="34"/>
  <c r="J2329" i="34"/>
  <c r="G2328" i="34"/>
  <c r="I1403" i="34" l="1"/>
  <c r="K1403" i="34"/>
  <c r="H1403" i="34"/>
  <c r="F1406" i="34"/>
  <c r="G1404" i="34"/>
  <c r="J1405" i="34"/>
  <c r="G2225" i="34"/>
  <c r="J2226" i="34"/>
  <c r="F2227" i="34"/>
  <c r="I2224" i="34"/>
  <c r="H2224" i="34"/>
  <c r="K2224" i="34"/>
  <c r="F1183" i="34"/>
  <c r="J1182" i="34"/>
  <c r="G1181" i="34"/>
  <c r="H1180" i="34"/>
  <c r="K1180" i="34"/>
  <c r="I1180" i="34"/>
  <c r="K2127" i="34"/>
  <c r="H2127" i="34"/>
  <c r="I2127" i="34"/>
  <c r="F2130" i="34"/>
  <c r="G2128" i="34"/>
  <c r="J2129" i="34"/>
  <c r="G762" i="34"/>
  <c r="J763" i="34"/>
  <c r="F764" i="34"/>
  <c r="H761" i="34"/>
  <c r="K761" i="34"/>
  <c r="I761" i="34"/>
  <c r="M761" i="34"/>
  <c r="G889" i="34"/>
  <c r="F891" i="34"/>
  <c r="J890" i="34"/>
  <c r="H888" i="34"/>
  <c r="I888" i="34"/>
  <c r="K888" i="34"/>
  <c r="H2328" i="34"/>
  <c r="I2328" i="34"/>
  <c r="K2328" i="34"/>
  <c r="J2330" i="34"/>
  <c r="F2331" i="34"/>
  <c r="G2329" i="34"/>
  <c r="K1404" i="34" l="1"/>
  <c r="I1404" i="34"/>
  <c r="H1404" i="34"/>
  <c r="J1406" i="34"/>
  <c r="G1405" i="34"/>
  <c r="F1407" i="34"/>
  <c r="K762" i="34"/>
  <c r="I762" i="34"/>
  <c r="H762" i="34"/>
  <c r="M762" i="34"/>
  <c r="I2128" i="34"/>
  <c r="H2128" i="34"/>
  <c r="K2128" i="34"/>
  <c r="J764" i="34"/>
  <c r="F765" i="34"/>
  <c r="G763" i="34"/>
  <c r="J2130" i="34"/>
  <c r="G2129" i="34"/>
  <c r="F2131" i="34"/>
  <c r="I1181" i="34"/>
  <c r="H1181" i="34"/>
  <c r="K1181" i="34"/>
  <c r="F1184" i="34"/>
  <c r="G1182" i="34"/>
  <c r="J1183" i="34"/>
  <c r="J2227" i="34"/>
  <c r="F2228" i="34"/>
  <c r="G2226" i="34"/>
  <c r="K2225" i="34"/>
  <c r="I2225" i="34"/>
  <c r="H2225" i="34"/>
  <c r="J891" i="34"/>
  <c r="G890" i="34"/>
  <c r="F892" i="34"/>
  <c r="I889" i="34"/>
  <c r="H889" i="34"/>
  <c r="K889" i="34"/>
  <c r="H2329" i="34"/>
  <c r="I2329" i="34"/>
  <c r="K2329" i="34"/>
  <c r="J2331" i="34"/>
  <c r="F2332" i="34"/>
  <c r="G2330" i="34"/>
  <c r="F1408" i="34" l="1"/>
  <c r="G1406" i="34"/>
  <c r="J1407" i="34"/>
  <c r="K1405" i="34"/>
  <c r="I1405" i="34"/>
  <c r="H1405" i="34"/>
  <c r="F2229" i="34"/>
  <c r="J2228" i="34"/>
  <c r="G2227" i="34"/>
  <c r="H763" i="34"/>
  <c r="K763" i="34"/>
  <c r="I763" i="34"/>
  <c r="M763" i="34"/>
  <c r="K1182" i="34"/>
  <c r="I1182" i="34"/>
  <c r="H1182" i="34"/>
  <c r="K2129" i="34"/>
  <c r="H2129" i="34"/>
  <c r="I2129" i="34"/>
  <c r="H2226" i="34"/>
  <c r="I2226" i="34"/>
  <c r="K2226" i="34"/>
  <c r="F1185" i="34"/>
  <c r="J1184" i="34"/>
  <c r="G1183" i="34"/>
  <c r="F2132" i="34"/>
  <c r="J2131" i="34"/>
  <c r="G2130" i="34"/>
  <c r="J765" i="34"/>
  <c r="F766" i="34"/>
  <c r="G764" i="34"/>
  <c r="G891" i="34"/>
  <c r="F893" i="34"/>
  <c r="J892" i="34"/>
  <c r="H890" i="34"/>
  <c r="K890" i="34"/>
  <c r="I890" i="34"/>
  <c r="J2332" i="34"/>
  <c r="F2333" i="34"/>
  <c r="G2331" i="34"/>
  <c r="H2330" i="34"/>
  <c r="I2330" i="34"/>
  <c r="K2330" i="34"/>
  <c r="K1406" i="34" l="1"/>
  <c r="H1406" i="34"/>
  <c r="I1406" i="34"/>
  <c r="G1407" i="34"/>
  <c r="J1408" i="34"/>
  <c r="G1408" i="34"/>
  <c r="F767" i="34"/>
  <c r="G765" i="34"/>
  <c r="J766" i="34"/>
  <c r="F2133" i="34"/>
  <c r="J2132" i="34"/>
  <c r="G2131" i="34"/>
  <c r="K1183" i="34"/>
  <c r="H1183" i="34"/>
  <c r="I1183" i="34"/>
  <c r="K764" i="34"/>
  <c r="I764" i="34"/>
  <c r="H764" i="34"/>
  <c r="M764" i="34"/>
  <c r="I2130" i="34"/>
  <c r="H2130" i="34"/>
  <c r="K2130" i="34"/>
  <c r="J1185" i="34"/>
  <c r="G1184" i="34"/>
  <c r="F1186" i="34"/>
  <c r="H2227" i="34"/>
  <c r="K2227" i="34"/>
  <c r="I2227" i="34"/>
  <c r="G2228" i="34"/>
  <c r="J2229" i="34"/>
  <c r="F2230" i="34"/>
  <c r="J893" i="34"/>
  <c r="G892" i="34"/>
  <c r="F894" i="34"/>
  <c r="I891" i="34"/>
  <c r="H891" i="34"/>
  <c r="K891" i="34"/>
  <c r="K2331" i="34"/>
  <c r="H2331" i="34"/>
  <c r="I2331" i="34"/>
  <c r="G2332" i="34"/>
  <c r="F2334" i="34"/>
  <c r="J2333" i="34"/>
  <c r="I1408" i="34" l="1"/>
  <c r="H1408" i="34"/>
  <c r="K1408" i="34"/>
  <c r="I1407" i="34"/>
  <c r="K1407" i="34"/>
  <c r="H1407" i="34"/>
  <c r="J2230" i="34"/>
  <c r="G2229" i="34"/>
  <c r="F2231" i="34"/>
  <c r="H2228" i="34"/>
  <c r="K2228" i="34"/>
  <c r="I2228" i="34"/>
  <c r="F1187" i="34"/>
  <c r="G1185" i="34"/>
  <c r="J1186" i="34"/>
  <c r="H1184" i="34"/>
  <c r="I1184" i="34"/>
  <c r="K1184" i="34"/>
  <c r="I2131" i="34"/>
  <c r="K2131" i="34"/>
  <c r="H2131" i="34"/>
  <c r="F2134" i="34"/>
  <c r="J2133" i="34"/>
  <c r="G2132" i="34"/>
  <c r="I765" i="34"/>
  <c r="K765" i="34"/>
  <c r="H765" i="34"/>
  <c r="M765" i="34"/>
  <c r="J767" i="34"/>
  <c r="G766" i="34"/>
  <c r="F768" i="34"/>
  <c r="G893" i="34"/>
  <c r="J894" i="34"/>
  <c r="F895" i="34"/>
  <c r="H892" i="34"/>
  <c r="I892" i="34"/>
  <c r="K892" i="34"/>
  <c r="J2334" i="34"/>
  <c r="G2333" i="34"/>
  <c r="F2335" i="34"/>
  <c r="H2332" i="34"/>
  <c r="K2332" i="34"/>
  <c r="I2332" i="34"/>
  <c r="G767" i="34" l="1"/>
  <c r="F769" i="34"/>
  <c r="J768" i="34"/>
  <c r="K766" i="34"/>
  <c r="I766" i="34"/>
  <c r="H766" i="34"/>
  <c r="M766" i="34"/>
  <c r="I2132" i="34"/>
  <c r="K2132" i="34"/>
  <c r="H2132" i="34"/>
  <c r="F2135" i="34"/>
  <c r="G2133" i="34"/>
  <c r="J2134" i="34"/>
  <c r="G1186" i="34"/>
  <c r="F1188" i="34"/>
  <c r="J1187" i="34"/>
  <c r="H1185" i="34"/>
  <c r="K1185" i="34"/>
  <c r="I1185" i="34"/>
  <c r="F2232" i="34"/>
  <c r="J2231" i="34"/>
  <c r="G2230" i="34"/>
  <c r="I2229" i="34"/>
  <c r="H2229" i="34"/>
  <c r="K2229" i="34"/>
  <c r="F896" i="34"/>
  <c r="J895" i="34"/>
  <c r="G894" i="34"/>
  <c r="H893" i="34"/>
  <c r="K893" i="34"/>
  <c r="I893" i="34"/>
  <c r="K2333" i="34"/>
  <c r="H2333" i="34"/>
  <c r="I2333" i="34"/>
  <c r="J2335" i="34"/>
  <c r="F2336" i="34"/>
  <c r="G2334" i="34"/>
  <c r="J1188" i="34" l="1"/>
  <c r="F1189" i="34"/>
  <c r="G1187" i="34"/>
  <c r="K1186" i="34"/>
  <c r="I1186" i="34"/>
  <c r="H1186" i="34"/>
  <c r="I2133" i="34"/>
  <c r="K2133" i="34"/>
  <c r="H2133" i="34"/>
  <c r="F2136" i="34"/>
  <c r="J2135" i="34"/>
  <c r="G2134" i="34"/>
  <c r="F2233" i="34"/>
  <c r="J2232" i="34"/>
  <c r="G2231" i="34"/>
  <c r="H2230" i="34"/>
  <c r="I2230" i="34"/>
  <c r="K2230" i="34"/>
  <c r="J769" i="34"/>
  <c r="F770" i="34"/>
  <c r="G768" i="34"/>
  <c r="H767" i="34"/>
  <c r="I767" i="34"/>
  <c r="K767" i="34"/>
  <c r="M767" i="34"/>
  <c r="H894" i="34"/>
  <c r="I894" i="34"/>
  <c r="K894" i="34"/>
  <c r="G895" i="34"/>
  <c r="J896" i="34"/>
  <c r="F897" i="34"/>
  <c r="H2334" i="34"/>
  <c r="I2334" i="34"/>
  <c r="K2334" i="34"/>
  <c r="G2335" i="34"/>
  <c r="F2337" i="34"/>
  <c r="J2336" i="34"/>
  <c r="H768" i="34" l="1"/>
  <c r="K768" i="34"/>
  <c r="I768" i="34"/>
  <c r="M768" i="34"/>
  <c r="K2231" i="34"/>
  <c r="I2231" i="34"/>
  <c r="H2231" i="34"/>
  <c r="I2134" i="34"/>
  <c r="H2134" i="34"/>
  <c r="K2134" i="34"/>
  <c r="F771" i="34"/>
  <c r="J770" i="34"/>
  <c r="G769" i="34"/>
  <c r="F2234" i="34"/>
  <c r="J2233" i="34"/>
  <c r="G2232" i="34"/>
  <c r="J2136" i="34"/>
  <c r="F2137" i="34"/>
  <c r="G2135" i="34"/>
  <c r="K1187" i="34"/>
  <c r="H1187" i="34"/>
  <c r="I1187" i="34"/>
  <c r="F1190" i="34"/>
  <c r="J1189" i="34"/>
  <c r="G1188" i="34"/>
  <c r="J897" i="34"/>
  <c r="F898" i="34"/>
  <c r="G896" i="34"/>
  <c r="K895" i="34"/>
  <c r="I895" i="34"/>
  <c r="H895" i="34"/>
  <c r="G2336" i="34"/>
  <c r="F2338" i="34"/>
  <c r="J2337" i="34"/>
  <c r="K2335" i="34"/>
  <c r="I2335" i="34"/>
  <c r="H2335" i="34"/>
  <c r="G770" i="34" l="1"/>
  <c r="J771" i="34"/>
  <c r="F772" i="34"/>
  <c r="I1188" i="34"/>
  <c r="H1188" i="34"/>
  <c r="K1188" i="34"/>
  <c r="G1189" i="34"/>
  <c r="F1191" i="34"/>
  <c r="J1190" i="34"/>
  <c r="J2137" i="34"/>
  <c r="G2136" i="34"/>
  <c r="F2138" i="34"/>
  <c r="J2234" i="34"/>
  <c r="G2233" i="34"/>
  <c r="F2235" i="34"/>
  <c r="H2135" i="34"/>
  <c r="K2135" i="34"/>
  <c r="I2135" i="34"/>
  <c r="H2232" i="34"/>
  <c r="K2232" i="34"/>
  <c r="I2232" i="34"/>
  <c r="K769" i="34"/>
  <c r="I769" i="34"/>
  <c r="H769" i="34"/>
  <c r="M769" i="34"/>
  <c r="I896" i="34"/>
  <c r="H896" i="34"/>
  <c r="K896" i="34"/>
  <c r="F899" i="34"/>
  <c r="J898" i="34"/>
  <c r="G897" i="34"/>
  <c r="F2339" i="34"/>
  <c r="G2337" i="34"/>
  <c r="J2338" i="34"/>
  <c r="I2336" i="34"/>
  <c r="K2336" i="34"/>
  <c r="H2336" i="34"/>
  <c r="F2236" i="34" l="1"/>
  <c r="J2235" i="34"/>
  <c r="G2234" i="34"/>
  <c r="G1190" i="34"/>
  <c r="F1192" i="34"/>
  <c r="J1191" i="34"/>
  <c r="K1189" i="34"/>
  <c r="I1189" i="34"/>
  <c r="H1189" i="34"/>
  <c r="I2233" i="34"/>
  <c r="K2233" i="34"/>
  <c r="H2233" i="34"/>
  <c r="G2137" i="34"/>
  <c r="J2138" i="34"/>
  <c r="F2139" i="34"/>
  <c r="H2136" i="34"/>
  <c r="K2136" i="34"/>
  <c r="I2136" i="34"/>
  <c r="G771" i="34"/>
  <c r="J772" i="34"/>
  <c r="F773" i="34"/>
  <c r="I770" i="34"/>
  <c r="K770" i="34"/>
  <c r="H770" i="34"/>
  <c r="M770" i="34"/>
  <c r="K897" i="34"/>
  <c r="H897" i="34"/>
  <c r="I897" i="34"/>
  <c r="G898" i="34"/>
  <c r="J899" i="34"/>
  <c r="F900" i="34"/>
  <c r="K2337" i="34"/>
  <c r="I2337" i="34"/>
  <c r="H2337" i="34"/>
  <c r="G2338" i="34"/>
  <c r="F2340" i="34"/>
  <c r="J2339" i="34"/>
  <c r="J773" i="34" l="1"/>
  <c r="G772" i="34"/>
  <c r="F774" i="34"/>
  <c r="H771" i="34"/>
  <c r="K771" i="34"/>
  <c r="I771" i="34"/>
  <c r="M771" i="34"/>
  <c r="F2140" i="34"/>
  <c r="G2138" i="34"/>
  <c r="J2139" i="34"/>
  <c r="H2137" i="34"/>
  <c r="K2137" i="34"/>
  <c r="I2137" i="34"/>
  <c r="J1192" i="34"/>
  <c r="F1193" i="34"/>
  <c r="G1191" i="34"/>
  <c r="H1190" i="34"/>
  <c r="K1190" i="34"/>
  <c r="I1190" i="34"/>
  <c r="I2234" i="34"/>
  <c r="H2234" i="34"/>
  <c r="K2234" i="34"/>
  <c r="F2237" i="34"/>
  <c r="J2236" i="34"/>
  <c r="G2235" i="34"/>
  <c r="F901" i="34"/>
  <c r="G899" i="34"/>
  <c r="J900" i="34"/>
  <c r="H898" i="34"/>
  <c r="K898" i="34"/>
  <c r="I898" i="34"/>
  <c r="F2341" i="34"/>
  <c r="J2340" i="34"/>
  <c r="G2339" i="34"/>
  <c r="H2338" i="34"/>
  <c r="I2338" i="34"/>
  <c r="K2338" i="34"/>
  <c r="G2236" i="34" l="1"/>
  <c r="J2237" i="34"/>
  <c r="F2238" i="34"/>
  <c r="G1192" i="34"/>
  <c r="F1194" i="34"/>
  <c r="J1193" i="34"/>
  <c r="F2141" i="34"/>
  <c r="G2139" i="34"/>
  <c r="J2140" i="34"/>
  <c r="H2235" i="34"/>
  <c r="K2235" i="34"/>
  <c r="I2235" i="34"/>
  <c r="I1191" i="34"/>
  <c r="K1191" i="34"/>
  <c r="H1191" i="34"/>
  <c r="H2138" i="34"/>
  <c r="K2138" i="34"/>
  <c r="I2138" i="34"/>
  <c r="J774" i="34"/>
  <c r="G773" i="34"/>
  <c r="F775" i="34"/>
  <c r="I772" i="34"/>
  <c r="K772" i="34"/>
  <c r="H772" i="34"/>
  <c r="M772" i="34"/>
  <c r="K899" i="34"/>
  <c r="H899" i="34"/>
  <c r="I899" i="34"/>
  <c r="J901" i="34"/>
  <c r="G900" i="34"/>
  <c r="F902" i="34"/>
  <c r="H2339" i="34"/>
  <c r="K2339" i="34"/>
  <c r="I2339" i="34"/>
  <c r="J2341" i="34"/>
  <c r="F2342" i="34"/>
  <c r="G2340" i="34"/>
  <c r="G774" i="34" l="1"/>
  <c r="J775" i="34"/>
  <c r="F776" i="34"/>
  <c r="I773" i="34"/>
  <c r="H773" i="34"/>
  <c r="K773" i="34"/>
  <c r="M773" i="34"/>
  <c r="K2139" i="34"/>
  <c r="I2139" i="34"/>
  <c r="H2139" i="34"/>
  <c r="G2140" i="34"/>
  <c r="F2142" i="34"/>
  <c r="J2141" i="34"/>
  <c r="G1193" i="34"/>
  <c r="F1195" i="34"/>
  <c r="J1194" i="34"/>
  <c r="I1192" i="34"/>
  <c r="K1192" i="34"/>
  <c r="H1192" i="34"/>
  <c r="F2239" i="34"/>
  <c r="J2238" i="34"/>
  <c r="G2237" i="34"/>
  <c r="K2236" i="34"/>
  <c r="I2236" i="34"/>
  <c r="H2236" i="34"/>
  <c r="F903" i="34"/>
  <c r="J902" i="34"/>
  <c r="G901" i="34"/>
  <c r="K900" i="34"/>
  <c r="H900" i="34"/>
  <c r="I900" i="34"/>
  <c r="H2340" i="34"/>
  <c r="I2340" i="34"/>
  <c r="K2340" i="34"/>
  <c r="G2341" i="34"/>
  <c r="J2342" i="34"/>
  <c r="F2343" i="34"/>
  <c r="H1193" i="34" l="1"/>
  <c r="K1193" i="34"/>
  <c r="I1193" i="34"/>
  <c r="F2240" i="34"/>
  <c r="G2238" i="34"/>
  <c r="J2239" i="34"/>
  <c r="G1194" i="34"/>
  <c r="J1195" i="34"/>
  <c r="F1196" i="34"/>
  <c r="K2140" i="34"/>
  <c r="I2140" i="34"/>
  <c r="H2140" i="34"/>
  <c r="H2237" i="34"/>
  <c r="K2237" i="34"/>
  <c r="I2237" i="34"/>
  <c r="G2141" i="34"/>
  <c r="J2142" i="34"/>
  <c r="F2143" i="34"/>
  <c r="G775" i="34"/>
  <c r="F777" i="34"/>
  <c r="J776" i="34"/>
  <c r="K774" i="34"/>
  <c r="I774" i="34"/>
  <c r="H774" i="34"/>
  <c r="M774" i="34"/>
  <c r="K901" i="34"/>
  <c r="I901" i="34"/>
  <c r="H901" i="34"/>
  <c r="F904" i="34"/>
  <c r="G902" i="34"/>
  <c r="J903" i="34"/>
  <c r="G2342" i="34"/>
  <c r="F2344" i="34"/>
  <c r="J2343" i="34"/>
  <c r="K2341" i="34"/>
  <c r="H2341" i="34"/>
  <c r="I2341" i="34"/>
  <c r="G2142" i="34" l="1"/>
  <c r="F2144" i="34"/>
  <c r="J2143" i="34"/>
  <c r="G776" i="34"/>
  <c r="J777" i="34"/>
  <c r="F778" i="34"/>
  <c r="H775" i="34"/>
  <c r="I775" i="34"/>
  <c r="K775" i="34"/>
  <c r="M775" i="34"/>
  <c r="K2141" i="34"/>
  <c r="I2141" i="34"/>
  <c r="H2141" i="34"/>
  <c r="J1196" i="34"/>
  <c r="G1195" i="34"/>
  <c r="F1197" i="34"/>
  <c r="I1194" i="34"/>
  <c r="K1194" i="34"/>
  <c r="H1194" i="34"/>
  <c r="H2238" i="34"/>
  <c r="K2238" i="34"/>
  <c r="I2238" i="34"/>
  <c r="G2239" i="34"/>
  <c r="F2241" i="34"/>
  <c r="J2240" i="34"/>
  <c r="K902" i="34"/>
  <c r="H902" i="34"/>
  <c r="I902" i="34"/>
  <c r="F905" i="34"/>
  <c r="F906" i="34" s="1"/>
  <c r="G903" i="34"/>
  <c r="J904" i="34"/>
  <c r="J2344" i="34"/>
  <c r="G2343" i="34"/>
  <c r="F2345" i="34"/>
  <c r="K2342" i="34"/>
  <c r="H2342" i="34"/>
  <c r="I2342" i="34"/>
  <c r="G1196" i="34" l="1"/>
  <c r="J1197" i="34"/>
  <c r="F1198" i="34"/>
  <c r="K1195" i="34"/>
  <c r="H1195" i="34"/>
  <c r="I1195" i="34"/>
  <c r="H2239" i="34"/>
  <c r="I2239" i="34"/>
  <c r="K2239" i="34"/>
  <c r="F907" i="34"/>
  <c r="J906" i="34"/>
  <c r="K776" i="34"/>
  <c r="I776" i="34"/>
  <c r="H776" i="34"/>
  <c r="M776" i="34"/>
  <c r="G2143" i="34"/>
  <c r="J2144" i="34"/>
  <c r="F2145" i="34"/>
  <c r="J2241" i="34"/>
  <c r="F2242" i="34"/>
  <c r="G2240" i="34"/>
  <c r="F779" i="34"/>
  <c r="G777" i="34"/>
  <c r="J778" i="34"/>
  <c r="H2142" i="34"/>
  <c r="I2142" i="34"/>
  <c r="K2142" i="34"/>
  <c r="I903" i="34"/>
  <c r="H903" i="34"/>
  <c r="K903" i="34"/>
  <c r="J905" i="34"/>
  <c r="G905" i="34"/>
  <c r="G904" i="34"/>
  <c r="G2344" i="34"/>
  <c r="J2345" i="34"/>
  <c r="F2346" i="34"/>
  <c r="I2343" i="34"/>
  <c r="H2343" i="34"/>
  <c r="K2343" i="34"/>
  <c r="K777" i="34" l="1"/>
  <c r="I777" i="34"/>
  <c r="H777" i="34"/>
  <c r="M777" i="34"/>
  <c r="H2240" i="34"/>
  <c r="K2240" i="34"/>
  <c r="I2240" i="34"/>
  <c r="F2146" i="34"/>
  <c r="J2145" i="34"/>
  <c r="G2144" i="34"/>
  <c r="I2143" i="34"/>
  <c r="K2143" i="34"/>
  <c r="H2143" i="34"/>
  <c r="J779" i="34"/>
  <c r="F780" i="34"/>
  <c r="G778" i="34"/>
  <c r="F908" i="34"/>
  <c r="G906" i="34"/>
  <c r="J907" i="34"/>
  <c r="J1198" i="34"/>
  <c r="G1197" i="34"/>
  <c r="G1198" i="34"/>
  <c r="F2243" i="34"/>
  <c r="G2241" i="34"/>
  <c r="J2242" i="34"/>
  <c r="K1196" i="34"/>
  <c r="H1196" i="34"/>
  <c r="I1196" i="34"/>
  <c r="K904" i="34"/>
  <c r="I904" i="34"/>
  <c r="H904" i="34"/>
  <c r="I905" i="34"/>
  <c r="H905" i="34"/>
  <c r="K905" i="34"/>
  <c r="J2346" i="34"/>
  <c r="F2347" i="34"/>
  <c r="G2345" i="34"/>
  <c r="I2344" i="34"/>
  <c r="K2344" i="34"/>
  <c r="H2344" i="34"/>
  <c r="G2242" i="34" l="1"/>
  <c r="J2243" i="34"/>
  <c r="F2244" i="34"/>
  <c r="I1198" i="34"/>
  <c r="K1198" i="34"/>
  <c r="H1198" i="34"/>
  <c r="I1197" i="34"/>
  <c r="K1197" i="34"/>
  <c r="H1197" i="34"/>
  <c r="K906" i="34"/>
  <c r="I906" i="34"/>
  <c r="H906" i="34"/>
  <c r="F909" i="34"/>
  <c r="J908" i="34"/>
  <c r="G907" i="34"/>
  <c r="I778" i="34"/>
  <c r="H778" i="34"/>
  <c r="K778" i="34"/>
  <c r="M778" i="34"/>
  <c r="G779" i="34"/>
  <c r="J780" i="34"/>
  <c r="F781" i="34"/>
  <c r="K2144" i="34"/>
  <c r="I2144" i="34"/>
  <c r="H2144" i="34"/>
  <c r="G2145" i="34"/>
  <c r="F2147" i="34"/>
  <c r="J2146" i="34"/>
  <c r="K2241" i="34"/>
  <c r="I2241" i="34"/>
  <c r="H2241" i="34"/>
  <c r="G2346" i="34"/>
  <c r="J2347" i="34"/>
  <c r="F2348" i="34"/>
  <c r="I2345" i="34"/>
  <c r="K2345" i="34"/>
  <c r="H2345" i="34"/>
  <c r="K779" i="34" l="1"/>
  <c r="I779" i="34"/>
  <c r="H779" i="34"/>
  <c r="M779" i="34"/>
  <c r="F910" i="34"/>
  <c r="G908" i="34"/>
  <c r="J909" i="34"/>
  <c r="J2147" i="34"/>
  <c r="F2148" i="34"/>
  <c r="G2146" i="34"/>
  <c r="K2145" i="34"/>
  <c r="I2145" i="34"/>
  <c r="H2145" i="34"/>
  <c r="G2243" i="34"/>
  <c r="J2244" i="34"/>
  <c r="F2245" i="34"/>
  <c r="G780" i="34"/>
  <c r="J781" i="34"/>
  <c r="F782" i="34"/>
  <c r="H907" i="34"/>
  <c r="I907" i="34"/>
  <c r="K907" i="34"/>
  <c r="I2242" i="34"/>
  <c r="K2242" i="34"/>
  <c r="H2242" i="34"/>
  <c r="J2348" i="34"/>
  <c r="F2349" i="34"/>
  <c r="G2347" i="34"/>
  <c r="H2346" i="34"/>
  <c r="I2346" i="34"/>
  <c r="K2346" i="34"/>
  <c r="J782" i="34" l="1"/>
  <c r="F783" i="34"/>
  <c r="G781" i="34"/>
  <c r="G2244" i="34"/>
  <c r="F2246" i="34"/>
  <c r="J2245" i="34"/>
  <c r="K2243" i="34"/>
  <c r="H2243" i="34"/>
  <c r="I2243" i="34"/>
  <c r="H780" i="34"/>
  <c r="K780" i="34"/>
  <c r="I780" i="34"/>
  <c r="M780" i="34"/>
  <c r="G2147" i="34"/>
  <c r="F2149" i="34"/>
  <c r="J2148" i="34"/>
  <c r="I2146" i="34"/>
  <c r="H2146" i="34"/>
  <c r="K2146" i="34"/>
  <c r="J910" i="34"/>
  <c r="G909" i="34"/>
  <c r="F911" i="34"/>
  <c r="H908" i="34"/>
  <c r="I908" i="34"/>
  <c r="K908" i="34"/>
  <c r="H2347" i="34"/>
  <c r="I2347" i="34"/>
  <c r="K2347" i="34"/>
  <c r="J2349" i="34"/>
  <c r="G2348" i="34"/>
  <c r="F2350" i="34"/>
  <c r="K2244" i="34" l="1"/>
  <c r="I2244" i="34"/>
  <c r="H2244" i="34"/>
  <c r="I781" i="34"/>
  <c r="K781" i="34"/>
  <c r="H781" i="34"/>
  <c r="M781" i="34"/>
  <c r="G782" i="34"/>
  <c r="F784" i="34"/>
  <c r="J783" i="34"/>
  <c r="F2150" i="34"/>
  <c r="G2148" i="34"/>
  <c r="J2149" i="34"/>
  <c r="K2147" i="34"/>
  <c r="I2147" i="34"/>
  <c r="H2147" i="34"/>
  <c r="J911" i="34"/>
  <c r="G910" i="34"/>
  <c r="F912" i="34"/>
  <c r="I909" i="34"/>
  <c r="K909" i="34"/>
  <c r="H909" i="34"/>
  <c r="F2247" i="34"/>
  <c r="J2246" i="34"/>
  <c r="G2245" i="34"/>
  <c r="G2349" i="34"/>
  <c r="F2351" i="34"/>
  <c r="J2350" i="34"/>
  <c r="H2348" i="34"/>
  <c r="K2348" i="34"/>
  <c r="I2348" i="34"/>
  <c r="G783" i="34" l="1"/>
  <c r="J784" i="34"/>
  <c r="F785" i="34"/>
  <c r="K782" i="34"/>
  <c r="I782" i="34"/>
  <c r="H782" i="34"/>
  <c r="M782" i="34"/>
  <c r="I2148" i="34"/>
  <c r="K2148" i="34"/>
  <c r="H2148" i="34"/>
  <c r="F2151" i="34"/>
  <c r="G2149" i="34"/>
  <c r="J2150" i="34"/>
  <c r="J2247" i="34"/>
  <c r="F2248" i="34"/>
  <c r="G2246" i="34"/>
  <c r="K2245" i="34"/>
  <c r="I2245" i="34"/>
  <c r="H2245" i="34"/>
  <c r="F913" i="34"/>
  <c r="G911" i="34"/>
  <c r="J912" i="34"/>
  <c r="I910" i="34"/>
  <c r="H910" i="34"/>
  <c r="K910" i="34"/>
  <c r="J2351" i="34"/>
  <c r="G2350" i="34"/>
  <c r="F2352" i="34"/>
  <c r="H2349" i="34"/>
  <c r="I2349" i="34"/>
  <c r="K2349" i="34"/>
  <c r="G784" i="34" l="1"/>
  <c r="F786" i="34"/>
  <c r="J785" i="34"/>
  <c r="H783" i="34"/>
  <c r="K783" i="34"/>
  <c r="I783" i="34"/>
  <c r="M783" i="34"/>
  <c r="I911" i="34"/>
  <c r="H911" i="34"/>
  <c r="K911" i="34"/>
  <c r="K2246" i="34"/>
  <c r="I2246" i="34"/>
  <c r="H2246" i="34"/>
  <c r="H2149" i="34"/>
  <c r="I2149" i="34"/>
  <c r="K2149" i="34"/>
  <c r="F2249" i="34"/>
  <c r="J2248" i="34"/>
  <c r="G2247" i="34"/>
  <c r="F2152" i="34"/>
  <c r="G2150" i="34"/>
  <c r="J2151" i="34"/>
  <c r="J913" i="34"/>
  <c r="G912" i="34"/>
  <c r="F914" i="34"/>
  <c r="F2353" i="34"/>
  <c r="J2352" i="34"/>
  <c r="G2351" i="34"/>
  <c r="H2350" i="34"/>
  <c r="I2350" i="34"/>
  <c r="K2350" i="34"/>
  <c r="K2247" i="34" l="1"/>
  <c r="I2247" i="34"/>
  <c r="H2247" i="34"/>
  <c r="G2248" i="34"/>
  <c r="F2250" i="34"/>
  <c r="J2249" i="34"/>
  <c r="F2153" i="34"/>
  <c r="J2152" i="34"/>
  <c r="G2151" i="34"/>
  <c r="H2150" i="34"/>
  <c r="I2150" i="34"/>
  <c r="K2150" i="34"/>
  <c r="G913" i="34"/>
  <c r="J914" i="34"/>
  <c r="F915" i="34"/>
  <c r="H912" i="34"/>
  <c r="K912" i="34"/>
  <c r="I912" i="34"/>
  <c r="J786" i="34"/>
  <c r="G785" i="34"/>
  <c r="F787" i="34"/>
  <c r="I784" i="34"/>
  <c r="H784" i="34"/>
  <c r="K784" i="34"/>
  <c r="M784" i="34"/>
  <c r="K2351" i="34"/>
  <c r="I2351" i="34"/>
  <c r="H2351" i="34"/>
  <c r="J2353" i="34"/>
  <c r="G2352" i="34"/>
  <c r="F2354" i="34"/>
  <c r="F788" i="34" l="1"/>
  <c r="J787" i="34"/>
  <c r="G786" i="34"/>
  <c r="I785" i="34"/>
  <c r="H785" i="34"/>
  <c r="K785" i="34"/>
  <c r="M785" i="34"/>
  <c r="F916" i="34"/>
  <c r="G914" i="34"/>
  <c r="J915" i="34"/>
  <c r="H913" i="34"/>
  <c r="K913" i="34"/>
  <c r="I913" i="34"/>
  <c r="I2151" i="34"/>
  <c r="K2151" i="34"/>
  <c r="H2151" i="34"/>
  <c r="F2154" i="34"/>
  <c r="J2153" i="34"/>
  <c r="G2152" i="34"/>
  <c r="G2249" i="34"/>
  <c r="F2251" i="34"/>
  <c r="J2250" i="34"/>
  <c r="K2248" i="34"/>
  <c r="I2248" i="34"/>
  <c r="H2248" i="34"/>
  <c r="K2352" i="34"/>
  <c r="H2352" i="34"/>
  <c r="I2352" i="34"/>
  <c r="J2354" i="34"/>
  <c r="G2353" i="34"/>
  <c r="F2355" i="34"/>
  <c r="J2251" i="34" l="1"/>
  <c r="G2250" i="34"/>
  <c r="F2252" i="34"/>
  <c r="I914" i="34"/>
  <c r="H914" i="34"/>
  <c r="K914" i="34"/>
  <c r="J916" i="34"/>
  <c r="G915" i="34"/>
  <c r="F917" i="34"/>
  <c r="I2152" i="34"/>
  <c r="H2152" i="34"/>
  <c r="K2152" i="34"/>
  <c r="H2249" i="34"/>
  <c r="I2249" i="34"/>
  <c r="K2249" i="34"/>
  <c r="G2153" i="34"/>
  <c r="J2154" i="34"/>
  <c r="F2155" i="34"/>
  <c r="K786" i="34"/>
  <c r="H786" i="34"/>
  <c r="I786" i="34"/>
  <c r="M786" i="34"/>
  <c r="F789" i="34"/>
  <c r="G787" i="34"/>
  <c r="J788" i="34"/>
  <c r="F2356" i="34"/>
  <c r="J2355" i="34"/>
  <c r="G2354" i="34"/>
  <c r="I2353" i="34"/>
  <c r="K2353" i="34"/>
  <c r="H2353" i="34"/>
  <c r="J2155" i="34" l="1"/>
  <c r="G2154" i="34"/>
  <c r="F2156" i="34"/>
  <c r="I2153" i="34"/>
  <c r="H2153" i="34"/>
  <c r="K2153" i="34"/>
  <c r="K787" i="34"/>
  <c r="I787" i="34"/>
  <c r="H787" i="34"/>
  <c r="M787" i="34"/>
  <c r="F790" i="34"/>
  <c r="G788" i="34"/>
  <c r="J789" i="34"/>
  <c r="J917" i="34"/>
  <c r="F918" i="34"/>
  <c r="G916" i="34"/>
  <c r="K915" i="34"/>
  <c r="I915" i="34"/>
  <c r="H915" i="34"/>
  <c r="F2253" i="34"/>
  <c r="G2251" i="34"/>
  <c r="J2252" i="34"/>
  <c r="K2250" i="34"/>
  <c r="I2250" i="34"/>
  <c r="H2250" i="34"/>
  <c r="H2354" i="34"/>
  <c r="I2354" i="34"/>
  <c r="K2354" i="34"/>
  <c r="G2355" i="34"/>
  <c r="F2357" i="34"/>
  <c r="J2356" i="34"/>
  <c r="I916" i="34" l="1"/>
  <c r="K916" i="34"/>
  <c r="H916" i="34"/>
  <c r="G2252" i="34"/>
  <c r="F2254" i="34"/>
  <c r="J2253" i="34"/>
  <c r="G917" i="34"/>
  <c r="J918" i="34"/>
  <c r="F919" i="34"/>
  <c r="J2156" i="34"/>
  <c r="G2155" i="34"/>
  <c r="F2157" i="34"/>
  <c r="I2154" i="34"/>
  <c r="H2154" i="34"/>
  <c r="K2154" i="34"/>
  <c r="I788" i="34"/>
  <c r="K788" i="34"/>
  <c r="H788" i="34"/>
  <c r="M788" i="34"/>
  <c r="G789" i="34"/>
  <c r="J790" i="34"/>
  <c r="F791" i="34"/>
  <c r="H2251" i="34"/>
  <c r="K2251" i="34"/>
  <c r="I2251" i="34"/>
  <c r="G2356" i="34"/>
  <c r="F2358" i="34"/>
  <c r="J2357" i="34"/>
  <c r="K2355" i="34"/>
  <c r="H2355" i="34"/>
  <c r="I2355" i="34"/>
  <c r="G790" i="34" l="1"/>
  <c r="F792" i="34"/>
  <c r="J791" i="34"/>
  <c r="I789" i="34"/>
  <c r="K789" i="34"/>
  <c r="H789" i="34"/>
  <c r="M789" i="34"/>
  <c r="I2155" i="34"/>
  <c r="H2155" i="34"/>
  <c r="K2155" i="34"/>
  <c r="H917" i="34"/>
  <c r="I917" i="34"/>
  <c r="K917" i="34"/>
  <c r="F2158" i="34"/>
  <c r="G2156" i="34"/>
  <c r="J2157" i="34"/>
  <c r="F920" i="34"/>
  <c r="J919" i="34"/>
  <c r="G918" i="34"/>
  <c r="F2255" i="34"/>
  <c r="J2254" i="34"/>
  <c r="G2253" i="34"/>
  <c r="I2252" i="34"/>
  <c r="H2252" i="34"/>
  <c r="K2252" i="34"/>
  <c r="G2357" i="34"/>
  <c r="F2359" i="34"/>
  <c r="J2358" i="34"/>
  <c r="I2356" i="34"/>
  <c r="H2356" i="34"/>
  <c r="K2356" i="34"/>
  <c r="K918" i="34" l="1"/>
  <c r="I918" i="34"/>
  <c r="H918" i="34"/>
  <c r="H2253" i="34"/>
  <c r="K2253" i="34"/>
  <c r="I2253" i="34"/>
  <c r="F2256" i="34"/>
  <c r="G2254" i="34"/>
  <c r="J2255" i="34"/>
  <c r="J920" i="34"/>
  <c r="F921" i="34"/>
  <c r="G919" i="34"/>
  <c r="K2156" i="34"/>
  <c r="I2156" i="34"/>
  <c r="H2156" i="34"/>
  <c r="J2158" i="34"/>
  <c r="F2159" i="34"/>
  <c r="G2157" i="34"/>
  <c r="G791" i="34"/>
  <c r="J792" i="34"/>
  <c r="F793" i="34"/>
  <c r="K790" i="34"/>
  <c r="H790" i="34"/>
  <c r="I790" i="34"/>
  <c r="M790" i="34"/>
  <c r="J2359" i="34"/>
  <c r="G2358" i="34"/>
  <c r="F2360" i="34"/>
  <c r="K2357" i="34"/>
  <c r="I2357" i="34"/>
  <c r="H2357" i="34"/>
  <c r="K2157" i="34" l="1"/>
  <c r="I2157" i="34"/>
  <c r="H2157" i="34"/>
  <c r="G920" i="34"/>
  <c r="F922" i="34"/>
  <c r="J921" i="34"/>
  <c r="K2254" i="34"/>
  <c r="I2254" i="34"/>
  <c r="H2254" i="34"/>
  <c r="J2256" i="34"/>
  <c r="G2255" i="34"/>
  <c r="F2257" i="34"/>
  <c r="J793" i="34"/>
  <c r="G792" i="34"/>
  <c r="F794" i="34"/>
  <c r="G2158" i="34"/>
  <c r="F2160" i="34"/>
  <c r="J2159" i="34"/>
  <c r="K919" i="34"/>
  <c r="H919" i="34"/>
  <c r="I919" i="34"/>
  <c r="H791" i="34"/>
  <c r="K791" i="34"/>
  <c r="I791" i="34"/>
  <c r="M791" i="34"/>
  <c r="I2358" i="34"/>
  <c r="K2358" i="34"/>
  <c r="H2358" i="34"/>
  <c r="G2359" i="34"/>
  <c r="J2360" i="34"/>
  <c r="F2361" i="34"/>
  <c r="F2161" i="34" l="1"/>
  <c r="G2159" i="34"/>
  <c r="J2160" i="34"/>
  <c r="G793" i="34"/>
  <c r="J794" i="34"/>
  <c r="G794" i="34"/>
  <c r="H792" i="34"/>
  <c r="K792" i="34"/>
  <c r="I792" i="34"/>
  <c r="M792" i="34"/>
  <c r="M916" i="34"/>
  <c r="J922" i="34"/>
  <c r="G921" i="34"/>
  <c r="F923" i="34"/>
  <c r="K920" i="34"/>
  <c r="H920" i="34"/>
  <c r="I920" i="34"/>
  <c r="M920" i="34"/>
  <c r="M914" i="34"/>
  <c r="M915" i="34"/>
  <c r="M917" i="34"/>
  <c r="H2158" i="34"/>
  <c r="I2158" i="34"/>
  <c r="K2158" i="34"/>
  <c r="F2258" i="34"/>
  <c r="J2257" i="34"/>
  <c r="G2256" i="34"/>
  <c r="I2255" i="34"/>
  <c r="H2255" i="34"/>
  <c r="K2255" i="34"/>
  <c r="J2361" i="34"/>
  <c r="G2360" i="34"/>
  <c r="F2362" i="34"/>
  <c r="K2359" i="34"/>
  <c r="I2359" i="34"/>
  <c r="H2359" i="34"/>
  <c r="K921" i="34" l="1"/>
  <c r="I921" i="34"/>
  <c r="H921" i="34"/>
  <c r="M921" i="34"/>
  <c r="G2257" i="34"/>
  <c r="F2259" i="34"/>
  <c r="J2258" i="34"/>
  <c r="G922" i="34"/>
  <c r="J923" i="34"/>
  <c r="F924" i="34"/>
  <c r="K793" i="34"/>
  <c r="H793" i="34"/>
  <c r="I793" i="34"/>
  <c r="M793" i="34"/>
  <c r="M913" i="34"/>
  <c r="M918" i="34"/>
  <c r="M919" i="34"/>
  <c r="K2159" i="34"/>
  <c r="H2159" i="34"/>
  <c r="I2159" i="34"/>
  <c r="K2256" i="34"/>
  <c r="I2256" i="34"/>
  <c r="H2256" i="34"/>
  <c r="K794" i="34"/>
  <c r="H794" i="34"/>
  <c r="I794" i="34"/>
  <c r="M794" i="34"/>
  <c r="M820" i="34"/>
  <c r="M816" i="34"/>
  <c r="M824" i="34"/>
  <c r="M826" i="34"/>
  <c r="M815" i="34"/>
  <c r="M796" i="34"/>
  <c r="M805" i="34"/>
  <c r="M828" i="34"/>
  <c r="M804" i="34"/>
  <c r="M801" i="34"/>
  <c r="M817" i="34"/>
  <c r="M825" i="34"/>
  <c r="M810" i="34"/>
  <c r="M821" i="34"/>
  <c r="M811" i="34"/>
  <c r="M829" i="34"/>
  <c r="M823" i="34"/>
  <c r="M833" i="34"/>
  <c r="M827" i="34"/>
  <c r="M818" i="34"/>
  <c r="M799" i="34"/>
  <c r="M795" i="34"/>
  <c r="M822" i="34"/>
  <c r="M812" i="34"/>
  <c r="M802" i="34"/>
  <c r="M809" i="34"/>
  <c r="M807" i="34"/>
  <c r="M814" i="34"/>
  <c r="M808" i="34"/>
  <c r="M800" i="34"/>
  <c r="M798" i="34"/>
  <c r="M797" i="34"/>
  <c r="M813" i="34"/>
  <c r="M806" i="34"/>
  <c r="M803" i="34"/>
  <c r="M819" i="34"/>
  <c r="M830" i="34"/>
  <c r="M831" i="34"/>
  <c r="M832" i="34"/>
  <c r="M835" i="34"/>
  <c r="M834" i="34"/>
  <c r="M836" i="34"/>
  <c r="M837" i="34"/>
  <c r="M839" i="34"/>
  <c r="M838" i="34"/>
  <c r="M845" i="34"/>
  <c r="M841" i="34"/>
  <c r="M840" i="34"/>
  <c r="M842" i="34"/>
  <c r="M843" i="34"/>
  <c r="M844" i="34"/>
  <c r="M847" i="34"/>
  <c r="M846" i="34"/>
  <c r="M849" i="34"/>
  <c r="M848" i="34"/>
  <c r="M851" i="34"/>
  <c r="M850" i="34"/>
  <c r="M852" i="34"/>
  <c r="M853" i="34"/>
  <c r="M855" i="34"/>
  <c r="M854" i="34"/>
  <c r="M856" i="34"/>
  <c r="M857" i="34"/>
  <c r="M859" i="34"/>
  <c r="M858" i="34"/>
  <c r="M862" i="34"/>
  <c r="M860" i="34"/>
  <c r="M861" i="34"/>
  <c r="M864" i="34"/>
  <c r="M867" i="34"/>
  <c r="M863" i="34"/>
  <c r="M865" i="34"/>
  <c r="M866" i="34"/>
  <c r="M869" i="34"/>
  <c r="M868" i="34"/>
  <c r="M870" i="34"/>
  <c r="M872" i="34"/>
  <c r="M871" i="34"/>
  <c r="M873" i="34"/>
  <c r="M874" i="34"/>
  <c r="M876" i="34"/>
  <c r="M875" i="34"/>
  <c r="M878" i="34"/>
  <c r="M877" i="34"/>
  <c r="M879" i="34"/>
  <c r="M880" i="34"/>
  <c r="M881" i="34"/>
  <c r="M882" i="34"/>
  <c r="M884" i="34"/>
  <c r="M883" i="34"/>
  <c r="M885" i="34"/>
  <c r="M889" i="34"/>
  <c r="M886" i="34"/>
  <c r="M887" i="34"/>
  <c r="M888" i="34"/>
  <c r="M890" i="34"/>
  <c r="M891" i="34"/>
  <c r="M892" i="34"/>
  <c r="M893" i="34"/>
  <c r="M895" i="34"/>
  <c r="M894" i="34"/>
  <c r="M896" i="34"/>
  <c r="M897" i="34"/>
  <c r="M898" i="34"/>
  <c r="M900" i="34"/>
  <c r="M902" i="34"/>
  <c r="M903" i="34"/>
  <c r="M899" i="34"/>
  <c r="M901" i="34"/>
  <c r="M906" i="34"/>
  <c r="M907" i="34"/>
  <c r="M904" i="34"/>
  <c r="M905" i="34"/>
  <c r="M908" i="34"/>
  <c r="M910" i="34"/>
  <c r="M909" i="34"/>
  <c r="M912" i="34"/>
  <c r="M911" i="34"/>
  <c r="J2161" i="34"/>
  <c r="F2162" i="34"/>
  <c r="G2160" i="34"/>
  <c r="K2360" i="34"/>
  <c r="H2360" i="34"/>
  <c r="I2360" i="34"/>
  <c r="J2362" i="34"/>
  <c r="G2361" i="34"/>
  <c r="F2363" i="34"/>
  <c r="F925" i="34" l="1"/>
  <c r="J924" i="34"/>
  <c r="G923" i="34"/>
  <c r="H922" i="34"/>
  <c r="K922" i="34"/>
  <c r="I922" i="34"/>
  <c r="M922" i="34"/>
  <c r="F2260" i="34"/>
  <c r="J2259" i="34"/>
  <c r="G2258" i="34"/>
  <c r="K2257" i="34"/>
  <c r="I2257" i="34"/>
  <c r="H2257" i="34"/>
  <c r="H2160" i="34"/>
  <c r="K2160" i="34"/>
  <c r="I2160" i="34"/>
  <c r="J2162" i="34"/>
  <c r="G2161" i="34"/>
  <c r="F2163" i="34"/>
  <c r="F2364" i="34"/>
  <c r="G2362" i="34"/>
  <c r="J2363" i="34"/>
  <c r="K2361" i="34"/>
  <c r="H2361" i="34"/>
  <c r="I2361" i="34"/>
  <c r="G2162" i="34" l="1"/>
  <c r="J2163" i="34"/>
  <c r="F2164" i="34"/>
  <c r="H2161" i="34"/>
  <c r="I2161" i="34"/>
  <c r="K2161" i="34"/>
  <c r="I923" i="34"/>
  <c r="K923" i="34"/>
  <c r="H923" i="34"/>
  <c r="M923" i="34"/>
  <c r="H2258" i="34"/>
  <c r="I2258" i="34"/>
  <c r="K2258" i="34"/>
  <c r="F2261" i="34"/>
  <c r="J2260" i="34"/>
  <c r="G2259" i="34"/>
  <c r="J925" i="34"/>
  <c r="F926" i="34"/>
  <c r="G924" i="34"/>
  <c r="H2362" i="34"/>
  <c r="I2362" i="34"/>
  <c r="K2362" i="34"/>
  <c r="J2364" i="34"/>
  <c r="G2363" i="34"/>
  <c r="F2365" i="34"/>
  <c r="G925" i="34" l="1"/>
  <c r="F927" i="34"/>
  <c r="J926" i="34"/>
  <c r="K924" i="34"/>
  <c r="I924" i="34"/>
  <c r="H924" i="34"/>
  <c r="M924" i="34"/>
  <c r="H2259" i="34"/>
  <c r="I2259" i="34"/>
  <c r="K2259" i="34"/>
  <c r="G2260" i="34"/>
  <c r="J2261" i="34"/>
  <c r="F2262" i="34"/>
  <c r="G2163" i="34"/>
  <c r="F2165" i="34"/>
  <c r="J2164" i="34"/>
  <c r="I2162" i="34"/>
  <c r="H2162" i="34"/>
  <c r="K2162" i="34"/>
  <c r="G2364" i="34"/>
  <c r="F2366" i="34"/>
  <c r="J2365" i="34"/>
  <c r="I2363" i="34"/>
  <c r="K2363" i="34"/>
  <c r="H2363" i="34"/>
  <c r="K2260" i="34" l="1"/>
  <c r="H2260" i="34"/>
  <c r="I2260" i="34"/>
  <c r="J2262" i="34"/>
  <c r="G2261" i="34"/>
  <c r="F2263" i="34"/>
  <c r="J2165" i="34"/>
  <c r="G2164" i="34"/>
  <c r="F2166" i="34"/>
  <c r="H2163" i="34"/>
  <c r="K2163" i="34"/>
  <c r="I2163" i="34"/>
  <c r="G926" i="34"/>
  <c r="F928" i="34"/>
  <c r="J927" i="34"/>
  <c r="H925" i="34"/>
  <c r="I925" i="34"/>
  <c r="K925" i="34"/>
  <c r="M925" i="34"/>
  <c r="F2367" i="34"/>
  <c r="J2366" i="34"/>
  <c r="G2365" i="34"/>
  <c r="K2364" i="34"/>
  <c r="I2364" i="34"/>
  <c r="H2364" i="34"/>
  <c r="F929" i="34" l="1"/>
  <c r="J928" i="34"/>
  <c r="G927" i="34"/>
  <c r="H926" i="34"/>
  <c r="K926" i="34"/>
  <c r="I926" i="34"/>
  <c r="M926" i="34"/>
  <c r="G2165" i="34"/>
  <c r="F2167" i="34"/>
  <c r="J2166" i="34"/>
  <c r="I2164" i="34"/>
  <c r="K2164" i="34"/>
  <c r="H2164" i="34"/>
  <c r="G2262" i="34"/>
  <c r="J2263" i="34"/>
  <c r="F2264" i="34"/>
  <c r="K2261" i="34"/>
  <c r="H2261" i="34"/>
  <c r="I2261" i="34"/>
  <c r="I2365" i="34"/>
  <c r="K2365" i="34"/>
  <c r="H2365" i="34"/>
  <c r="G2366" i="34"/>
  <c r="F2368" i="34"/>
  <c r="J2367" i="34"/>
  <c r="F2265" i="34" l="1"/>
  <c r="G2263" i="34"/>
  <c r="J2264" i="34"/>
  <c r="K927" i="34"/>
  <c r="H927" i="34"/>
  <c r="I927" i="34"/>
  <c r="M927" i="34"/>
  <c r="H2262" i="34"/>
  <c r="I2262" i="34"/>
  <c r="K2262" i="34"/>
  <c r="G2166" i="34"/>
  <c r="F2168" i="34"/>
  <c r="J2167" i="34"/>
  <c r="K2165" i="34"/>
  <c r="I2165" i="34"/>
  <c r="H2165" i="34"/>
  <c r="J929" i="34"/>
  <c r="G928" i="34"/>
  <c r="F930" i="34"/>
  <c r="J2368" i="34"/>
  <c r="G2367" i="34"/>
  <c r="F2369" i="34"/>
  <c r="I2366" i="34"/>
  <c r="K2366" i="34"/>
  <c r="H2366" i="34"/>
  <c r="I2263" i="34" l="1"/>
  <c r="H2263" i="34"/>
  <c r="K2263" i="34"/>
  <c r="F931" i="34"/>
  <c r="J930" i="34"/>
  <c r="G929" i="34"/>
  <c r="K928" i="34"/>
  <c r="I928" i="34"/>
  <c r="H928" i="34"/>
  <c r="M928" i="34"/>
  <c r="G2167" i="34"/>
  <c r="J2168" i="34"/>
  <c r="F2169" i="34"/>
  <c r="H2166" i="34"/>
  <c r="K2166" i="34"/>
  <c r="I2166" i="34"/>
  <c r="F2266" i="34"/>
  <c r="J2265" i="34"/>
  <c r="G2264" i="34"/>
  <c r="H2367" i="34"/>
  <c r="I2367" i="34"/>
  <c r="K2367" i="34"/>
  <c r="F2370" i="34"/>
  <c r="J2369" i="34"/>
  <c r="G2368" i="34"/>
  <c r="K929" i="34" l="1"/>
  <c r="I929" i="34"/>
  <c r="H929" i="34"/>
  <c r="M929" i="34"/>
  <c r="G930" i="34"/>
  <c r="F932" i="34"/>
  <c r="J931" i="34"/>
  <c r="G2168" i="34"/>
  <c r="J2169" i="34"/>
  <c r="F2170" i="34"/>
  <c r="H2167" i="34"/>
  <c r="I2167" i="34"/>
  <c r="K2167" i="34"/>
  <c r="F2267" i="34"/>
  <c r="J2266" i="34"/>
  <c r="G2265" i="34"/>
  <c r="K2264" i="34"/>
  <c r="I2264" i="34"/>
  <c r="H2264" i="34"/>
  <c r="H2368" i="34"/>
  <c r="I2368" i="34"/>
  <c r="K2368" i="34"/>
  <c r="F2371" i="34"/>
  <c r="J2370" i="34"/>
  <c r="G2369" i="34"/>
  <c r="H2265" i="34" l="1"/>
  <c r="I2265" i="34"/>
  <c r="K2265" i="34"/>
  <c r="J2170" i="34"/>
  <c r="G2169" i="34"/>
  <c r="F2171" i="34"/>
  <c r="J2267" i="34"/>
  <c r="F2268" i="34"/>
  <c r="G2266" i="34"/>
  <c r="K2168" i="34"/>
  <c r="I2168" i="34"/>
  <c r="H2168" i="34"/>
  <c r="F933" i="34"/>
  <c r="J932" i="34"/>
  <c r="G931" i="34"/>
  <c r="K930" i="34"/>
  <c r="H930" i="34"/>
  <c r="I930" i="34"/>
  <c r="M930" i="34"/>
  <c r="H2369" i="34"/>
  <c r="I2369" i="34"/>
  <c r="K2369" i="34"/>
  <c r="J2371" i="34"/>
  <c r="F2372" i="34"/>
  <c r="G2370" i="34"/>
  <c r="K2266" i="34" l="1"/>
  <c r="H2266" i="34"/>
  <c r="I2266" i="34"/>
  <c r="J2171" i="34"/>
  <c r="F2172" i="34"/>
  <c r="G2170" i="34"/>
  <c r="H2169" i="34"/>
  <c r="K2169" i="34"/>
  <c r="I2169" i="34"/>
  <c r="I931" i="34"/>
  <c r="K931" i="34"/>
  <c r="H931" i="34"/>
  <c r="M931" i="34"/>
  <c r="F934" i="34"/>
  <c r="G932" i="34"/>
  <c r="J933" i="34"/>
  <c r="F2269" i="34"/>
  <c r="J2268" i="34"/>
  <c r="G2267" i="34"/>
  <c r="F2373" i="34"/>
  <c r="G2371" i="34"/>
  <c r="J2372" i="34"/>
  <c r="H2370" i="34"/>
  <c r="I2370" i="34"/>
  <c r="K2370" i="34"/>
  <c r="J934" i="34" l="1"/>
  <c r="G933" i="34"/>
  <c r="F935" i="34"/>
  <c r="K2267" i="34"/>
  <c r="H2267" i="34"/>
  <c r="I2267" i="34"/>
  <c r="I932" i="34"/>
  <c r="K932" i="34"/>
  <c r="H932" i="34"/>
  <c r="M932" i="34"/>
  <c r="F2270" i="34"/>
  <c r="J2269" i="34"/>
  <c r="G2268" i="34"/>
  <c r="H2170" i="34"/>
  <c r="K2170" i="34"/>
  <c r="I2170" i="34"/>
  <c r="G2171" i="34"/>
  <c r="J2172" i="34"/>
  <c r="G2172" i="34"/>
  <c r="H2371" i="34"/>
  <c r="K2371" i="34"/>
  <c r="I2371" i="34"/>
  <c r="F2374" i="34"/>
  <c r="J2373" i="34"/>
  <c r="G2372" i="34"/>
  <c r="G2269" i="34" l="1"/>
  <c r="F2271" i="34"/>
  <c r="J2270" i="34"/>
  <c r="H2268" i="34"/>
  <c r="K2268" i="34"/>
  <c r="I2268" i="34"/>
  <c r="K2172" i="34"/>
  <c r="I2172" i="34"/>
  <c r="H2172" i="34"/>
  <c r="I2171" i="34"/>
  <c r="K2171" i="34"/>
  <c r="H2171" i="34"/>
  <c r="F936" i="34"/>
  <c r="J935" i="34"/>
  <c r="G934" i="34"/>
  <c r="I933" i="34"/>
  <c r="K933" i="34"/>
  <c r="H933" i="34"/>
  <c r="M933" i="34"/>
  <c r="H2372" i="34"/>
  <c r="I2372" i="34"/>
  <c r="K2372" i="34"/>
  <c r="F2375" i="34"/>
  <c r="J2374" i="34"/>
  <c r="G2373" i="34"/>
  <c r="G935" i="34" l="1"/>
  <c r="F937" i="34"/>
  <c r="J936" i="34"/>
  <c r="I934" i="34"/>
  <c r="K934" i="34"/>
  <c r="H934" i="34"/>
  <c r="M934" i="34"/>
  <c r="J2271" i="34"/>
  <c r="F2272" i="34"/>
  <c r="G2270" i="34"/>
  <c r="K2269" i="34"/>
  <c r="H2269" i="34"/>
  <c r="I2269" i="34"/>
  <c r="H2373" i="34"/>
  <c r="I2373" i="34"/>
  <c r="K2373" i="34"/>
  <c r="J2375" i="34"/>
  <c r="G2374" i="34"/>
  <c r="F2376" i="34"/>
  <c r="J2272" i="34" l="1"/>
  <c r="F2273" i="34"/>
  <c r="G2271" i="34"/>
  <c r="J937" i="34"/>
  <c r="G936" i="34"/>
  <c r="F938" i="34"/>
  <c r="K935" i="34"/>
  <c r="I935" i="34"/>
  <c r="H935" i="34"/>
  <c r="M935" i="34"/>
  <c r="K2270" i="34"/>
  <c r="H2270" i="34"/>
  <c r="I2270" i="34"/>
  <c r="K2374" i="34"/>
  <c r="I2374" i="34"/>
  <c r="H2374" i="34"/>
  <c r="J2376" i="34"/>
  <c r="F2377" i="34"/>
  <c r="G2375" i="34"/>
  <c r="F939" i="34" l="1"/>
  <c r="J938" i="34"/>
  <c r="G937" i="34"/>
  <c r="I936" i="34"/>
  <c r="H936" i="34"/>
  <c r="K936" i="34"/>
  <c r="M936" i="34"/>
  <c r="K2271" i="34"/>
  <c r="H2271" i="34"/>
  <c r="I2271" i="34"/>
  <c r="F2274" i="34"/>
  <c r="G2272" i="34"/>
  <c r="J2273" i="34"/>
  <c r="I2375" i="34"/>
  <c r="K2375" i="34"/>
  <c r="H2375" i="34"/>
  <c r="F2378" i="34"/>
  <c r="J2377" i="34"/>
  <c r="G2376" i="34"/>
  <c r="K2272" i="34" l="1"/>
  <c r="I2272" i="34"/>
  <c r="H2272" i="34"/>
  <c r="G2273" i="34"/>
  <c r="F2275" i="34"/>
  <c r="J2274" i="34"/>
  <c r="I937" i="34"/>
  <c r="K937" i="34"/>
  <c r="H937" i="34"/>
  <c r="M937" i="34"/>
  <c r="G938" i="34"/>
  <c r="J939" i="34"/>
  <c r="F940" i="34"/>
  <c r="K2376" i="34"/>
  <c r="I2376" i="34"/>
  <c r="H2376" i="34"/>
  <c r="F2379" i="34"/>
  <c r="J2378" i="34"/>
  <c r="G2377" i="34"/>
  <c r="K938" i="34" l="1"/>
  <c r="H938" i="34"/>
  <c r="I938" i="34"/>
  <c r="M938" i="34"/>
  <c r="F941" i="34"/>
  <c r="G939" i="34"/>
  <c r="J940" i="34"/>
  <c r="J2275" i="34"/>
  <c r="F2276" i="34"/>
  <c r="G2274" i="34"/>
  <c r="K2273" i="34"/>
  <c r="I2273" i="34"/>
  <c r="H2273" i="34"/>
  <c r="I2377" i="34"/>
  <c r="H2377" i="34"/>
  <c r="K2377" i="34"/>
  <c r="F2380" i="34"/>
  <c r="G2378" i="34"/>
  <c r="J2379" i="34"/>
  <c r="J941" i="34" l="1"/>
  <c r="G940" i="34"/>
  <c r="F942" i="34"/>
  <c r="H939" i="34"/>
  <c r="K939" i="34"/>
  <c r="I939" i="34"/>
  <c r="M939" i="34"/>
  <c r="I2274" i="34"/>
  <c r="K2274" i="34"/>
  <c r="H2274" i="34"/>
  <c r="F2277" i="34"/>
  <c r="G2275" i="34"/>
  <c r="J2276" i="34"/>
  <c r="K2378" i="34"/>
  <c r="I2378" i="34"/>
  <c r="H2378" i="34"/>
  <c r="F2381" i="34"/>
  <c r="G2379" i="34"/>
  <c r="J2380" i="34"/>
  <c r="F2278" i="34" l="1"/>
  <c r="J2277" i="34"/>
  <c r="G2276" i="34"/>
  <c r="G941" i="34"/>
  <c r="J942" i="34"/>
  <c r="F943" i="34"/>
  <c r="I940" i="34"/>
  <c r="K940" i="34"/>
  <c r="H940" i="34"/>
  <c r="M940" i="34"/>
  <c r="K2275" i="34"/>
  <c r="H2275" i="34"/>
  <c r="I2275" i="34"/>
  <c r="I2379" i="34"/>
  <c r="K2379" i="34"/>
  <c r="H2379" i="34"/>
  <c r="J2381" i="34"/>
  <c r="F2382" i="34"/>
  <c r="G2380" i="34"/>
  <c r="G942" i="34" l="1"/>
  <c r="J943" i="34"/>
  <c r="F944" i="34"/>
  <c r="K941" i="34"/>
  <c r="H941" i="34"/>
  <c r="I941" i="34"/>
  <c r="M941" i="34"/>
  <c r="K2276" i="34"/>
  <c r="H2276" i="34"/>
  <c r="I2276" i="34"/>
  <c r="J2278" i="34"/>
  <c r="F2279" i="34"/>
  <c r="G2277" i="34"/>
  <c r="I2380" i="34"/>
  <c r="K2380" i="34"/>
  <c r="H2380" i="34"/>
  <c r="J2382" i="34"/>
  <c r="F2383" i="34"/>
  <c r="G2381" i="34"/>
  <c r="I2277" i="34" l="1"/>
  <c r="H2277" i="34"/>
  <c r="K2277" i="34"/>
  <c r="G943" i="34"/>
  <c r="J944" i="34"/>
  <c r="F945" i="34"/>
  <c r="F2280" i="34"/>
  <c r="J2279" i="34"/>
  <c r="G2278" i="34"/>
  <c r="I942" i="34"/>
  <c r="H942" i="34"/>
  <c r="K942" i="34"/>
  <c r="M942" i="34"/>
  <c r="H2381" i="34"/>
  <c r="I2381" i="34"/>
  <c r="K2381" i="34"/>
  <c r="G2382" i="34"/>
  <c r="F2384" i="34"/>
  <c r="J2383" i="34"/>
  <c r="K2278" i="34" l="1"/>
  <c r="H2278" i="34"/>
  <c r="I2278" i="34"/>
  <c r="G2279" i="34"/>
  <c r="F2281" i="34"/>
  <c r="J2280" i="34"/>
  <c r="J945" i="34"/>
  <c r="F946" i="34"/>
  <c r="G944" i="34"/>
  <c r="H943" i="34"/>
  <c r="K943" i="34"/>
  <c r="I943" i="34"/>
  <c r="M943" i="34"/>
  <c r="F2385" i="34"/>
  <c r="G2383" i="34"/>
  <c r="J2384" i="34"/>
  <c r="K2382" i="34"/>
  <c r="H2382" i="34"/>
  <c r="I2382" i="34"/>
  <c r="H944" i="34" l="1"/>
  <c r="K944" i="34"/>
  <c r="I944" i="34"/>
  <c r="M944" i="34"/>
  <c r="F947" i="34"/>
  <c r="J946" i="34"/>
  <c r="G945" i="34"/>
  <c r="J2281" i="34"/>
  <c r="G2280" i="34"/>
  <c r="F2282" i="34"/>
  <c r="K2279" i="34"/>
  <c r="I2279" i="34"/>
  <c r="H2279" i="34"/>
  <c r="H2383" i="34"/>
  <c r="K2383" i="34"/>
  <c r="I2383" i="34"/>
  <c r="G2384" i="34"/>
  <c r="J2385" i="34"/>
  <c r="F2386" i="34"/>
  <c r="F2283" i="34" l="1"/>
  <c r="G2281" i="34"/>
  <c r="J2282" i="34"/>
  <c r="K2280" i="34"/>
  <c r="H2280" i="34"/>
  <c r="I2280" i="34"/>
  <c r="K945" i="34"/>
  <c r="H945" i="34"/>
  <c r="I945" i="34"/>
  <c r="M945" i="34"/>
  <c r="G946" i="34"/>
  <c r="J947" i="34"/>
  <c r="F948" i="34"/>
  <c r="F2387" i="34"/>
  <c r="J2386" i="34"/>
  <c r="G2385" i="34"/>
  <c r="H2384" i="34"/>
  <c r="K2384" i="34"/>
  <c r="I2384" i="34"/>
  <c r="G947" i="34" l="1"/>
  <c r="J948" i="34"/>
  <c r="F949" i="34"/>
  <c r="K946" i="34"/>
  <c r="H946" i="34"/>
  <c r="I946" i="34"/>
  <c r="M946" i="34"/>
  <c r="K2281" i="34"/>
  <c r="H2281" i="34"/>
  <c r="I2281" i="34"/>
  <c r="G2282" i="34"/>
  <c r="J2283" i="34"/>
  <c r="F2284" i="34"/>
  <c r="I2385" i="34"/>
  <c r="K2385" i="34"/>
  <c r="H2385" i="34"/>
  <c r="J2387" i="34"/>
  <c r="F2388" i="34"/>
  <c r="G2386" i="34"/>
  <c r="G2283" i="34" l="1"/>
  <c r="J2284" i="34"/>
  <c r="F2285" i="34"/>
  <c r="H2282" i="34"/>
  <c r="K2282" i="34"/>
  <c r="I2282" i="34"/>
  <c r="G948" i="34"/>
  <c r="J949" i="34"/>
  <c r="F950" i="34"/>
  <c r="H947" i="34"/>
  <c r="K947" i="34"/>
  <c r="I947" i="34"/>
  <c r="M947" i="34"/>
  <c r="I2386" i="34"/>
  <c r="K2386" i="34"/>
  <c r="H2386" i="34"/>
  <c r="F2389" i="34"/>
  <c r="J2388" i="34"/>
  <c r="G2387" i="34"/>
  <c r="J950" i="34" l="1"/>
  <c r="F951" i="34"/>
  <c r="G949" i="34"/>
  <c r="H948" i="34"/>
  <c r="K948" i="34"/>
  <c r="I948" i="34"/>
  <c r="M948" i="34"/>
  <c r="G2284" i="34"/>
  <c r="J2285" i="34"/>
  <c r="F2286" i="34"/>
  <c r="I2283" i="34"/>
  <c r="K2283" i="34"/>
  <c r="H2283" i="34"/>
  <c r="K2387" i="34"/>
  <c r="I2387" i="34"/>
  <c r="H2387" i="34"/>
  <c r="F2390" i="34"/>
  <c r="G2388" i="34"/>
  <c r="J2389" i="34"/>
  <c r="K2284" i="34" l="1"/>
  <c r="I2284" i="34"/>
  <c r="H2284" i="34"/>
  <c r="F2287" i="34"/>
  <c r="J2286" i="34"/>
  <c r="G2285" i="34"/>
  <c r="J951" i="34"/>
  <c r="F952" i="34"/>
  <c r="G950" i="34"/>
  <c r="I949" i="34"/>
  <c r="H949" i="34"/>
  <c r="K949" i="34"/>
  <c r="M949" i="34"/>
  <c r="K2388" i="34"/>
  <c r="H2388" i="34"/>
  <c r="I2388" i="34"/>
  <c r="G2389" i="34"/>
  <c r="J2390" i="34"/>
  <c r="F2391" i="34"/>
  <c r="J952" i="34" l="1"/>
  <c r="F953" i="34"/>
  <c r="G951" i="34"/>
  <c r="K950" i="34"/>
  <c r="I950" i="34"/>
  <c r="H950" i="34"/>
  <c r="M950" i="34"/>
  <c r="K2285" i="34"/>
  <c r="I2285" i="34"/>
  <c r="H2285" i="34"/>
  <c r="F2288" i="34"/>
  <c r="J2287" i="34"/>
  <c r="G2286" i="34"/>
  <c r="G2390" i="34"/>
  <c r="F2392" i="34"/>
  <c r="J2391" i="34"/>
  <c r="H2389" i="34"/>
  <c r="K2389" i="34"/>
  <c r="I2389" i="34"/>
  <c r="F2289" i="34" l="1"/>
  <c r="J2288" i="34"/>
  <c r="G2287" i="34"/>
  <c r="H2286" i="34"/>
  <c r="I2286" i="34"/>
  <c r="K2286" i="34"/>
  <c r="I951" i="34"/>
  <c r="K951" i="34"/>
  <c r="H951" i="34"/>
  <c r="M951" i="34"/>
  <c r="J953" i="34"/>
  <c r="G952" i="34"/>
  <c r="F954" i="34"/>
  <c r="G2391" i="34"/>
  <c r="F2393" i="34"/>
  <c r="J2392" i="34"/>
  <c r="K2390" i="34"/>
  <c r="H2390" i="34"/>
  <c r="I2390" i="34"/>
  <c r="J954" i="34" l="1"/>
  <c r="F955" i="34"/>
  <c r="G953" i="34"/>
  <c r="H952" i="34"/>
  <c r="K952" i="34"/>
  <c r="I952" i="34"/>
  <c r="M952" i="34"/>
  <c r="K2287" i="34"/>
  <c r="H2287" i="34"/>
  <c r="I2287" i="34"/>
  <c r="G2288" i="34"/>
  <c r="J2289" i="34"/>
  <c r="F2290" i="34"/>
  <c r="F2394" i="34"/>
  <c r="G2392" i="34"/>
  <c r="J2393" i="34"/>
  <c r="H2391" i="34"/>
  <c r="I2391" i="34"/>
  <c r="K2391" i="34"/>
  <c r="J2290" i="34" l="1"/>
  <c r="G2289" i="34"/>
  <c r="G2290" i="34"/>
  <c r="K2288" i="34"/>
  <c r="H2288" i="34"/>
  <c r="I2288" i="34"/>
  <c r="I953" i="34"/>
  <c r="K953" i="34"/>
  <c r="H953" i="34"/>
  <c r="M953" i="34"/>
  <c r="F956" i="34"/>
  <c r="J955" i="34"/>
  <c r="G954" i="34"/>
  <c r="H2392" i="34"/>
  <c r="K2392" i="34"/>
  <c r="I2392" i="34"/>
  <c r="J2394" i="34"/>
  <c r="F2395" i="34"/>
  <c r="G2393" i="34"/>
  <c r="K954" i="34" l="1"/>
  <c r="I954" i="34"/>
  <c r="H954" i="34"/>
  <c r="M954" i="34"/>
  <c r="G955" i="34"/>
  <c r="F957" i="34"/>
  <c r="J956" i="34"/>
  <c r="K2290" i="34"/>
  <c r="I2290" i="34"/>
  <c r="H2290" i="34"/>
  <c r="K2289" i="34"/>
  <c r="I2289" i="34"/>
  <c r="H2289" i="34"/>
  <c r="H2393" i="34"/>
  <c r="I2393" i="34"/>
  <c r="K2393" i="34"/>
  <c r="J2395" i="34"/>
  <c r="F2396" i="34"/>
  <c r="G2394" i="34"/>
  <c r="G956" i="34" l="1"/>
  <c r="J957" i="34"/>
  <c r="F958" i="34"/>
  <c r="H955" i="34"/>
  <c r="I955" i="34"/>
  <c r="K955" i="34"/>
  <c r="M955" i="34"/>
  <c r="J2396" i="34"/>
  <c r="G2395" i="34"/>
  <c r="F2397" i="34"/>
  <c r="K2394" i="34"/>
  <c r="I2394" i="34"/>
  <c r="H2394" i="34"/>
  <c r="F959" i="34" l="1"/>
  <c r="J958" i="34"/>
  <c r="G957" i="34"/>
  <c r="H956" i="34"/>
  <c r="I956" i="34"/>
  <c r="K956" i="34"/>
  <c r="M956" i="34"/>
  <c r="K2395" i="34"/>
  <c r="I2395" i="34"/>
  <c r="H2395" i="34"/>
  <c r="G2396" i="34"/>
  <c r="F2398" i="34"/>
  <c r="J2397" i="34"/>
  <c r="I957" i="34" l="1"/>
  <c r="K957" i="34"/>
  <c r="H957" i="34"/>
  <c r="M957" i="34"/>
  <c r="F960" i="34"/>
  <c r="F961" i="34" s="1"/>
  <c r="G958" i="34"/>
  <c r="J959" i="34"/>
  <c r="F2399" i="34"/>
  <c r="J2398" i="34"/>
  <c r="G2397" i="34"/>
  <c r="H2396" i="34"/>
  <c r="K2396" i="34"/>
  <c r="I2396" i="34"/>
  <c r="F962" i="34" l="1"/>
  <c r="J961" i="34"/>
  <c r="K958" i="34"/>
  <c r="I958" i="34"/>
  <c r="H958" i="34"/>
  <c r="M958" i="34"/>
  <c r="G959" i="34"/>
  <c r="J960" i="34"/>
  <c r="G960" i="34"/>
  <c r="K2397" i="34"/>
  <c r="H2397" i="34"/>
  <c r="I2397" i="34"/>
  <c r="F2400" i="34"/>
  <c r="G2398" i="34"/>
  <c r="J2399" i="34"/>
  <c r="M2391" i="34" l="1"/>
  <c r="M2388" i="34"/>
  <c r="M2393" i="34"/>
  <c r="M2312" i="34"/>
  <c r="G961" i="34"/>
  <c r="J962" i="34"/>
  <c r="G962" i="34"/>
  <c r="M2316" i="34"/>
  <c r="M2329" i="34"/>
  <c r="M2290" i="34"/>
  <c r="M2320" i="34"/>
  <c r="M2310" i="34"/>
  <c r="M2360" i="34"/>
  <c r="M2374" i="34"/>
  <c r="M2381" i="34"/>
  <c r="M2373" i="34"/>
  <c r="M2337" i="34"/>
  <c r="M2305" i="34"/>
  <c r="M2317" i="34"/>
  <c r="M2304" i="34"/>
  <c r="M2339" i="34"/>
  <c r="M2300" i="34"/>
  <c r="M2380" i="34"/>
  <c r="M2356" i="34"/>
  <c r="M2369" i="34"/>
  <c r="M2333" i="34"/>
  <c r="M2335" i="34"/>
  <c r="M2287" i="34"/>
  <c r="M2293" i="34"/>
  <c r="M2302" i="34"/>
  <c r="M2340" i="34"/>
  <c r="M2367" i="34"/>
  <c r="M2328" i="34"/>
  <c r="M2303" i="34"/>
  <c r="M2319" i="34"/>
  <c r="M2318" i="34"/>
  <c r="M2289" i="34"/>
  <c r="M2336" i="34"/>
  <c r="M2294" i="34"/>
  <c r="M2307" i="34"/>
  <c r="M2362" i="34"/>
  <c r="M2350" i="34"/>
  <c r="M2334" i="34"/>
  <c r="M2321" i="34"/>
  <c r="M2315" i="34"/>
  <c r="M2349" i="34"/>
  <c r="K959" i="34"/>
  <c r="I959" i="34"/>
  <c r="H959" i="34"/>
  <c r="M959" i="34"/>
  <c r="M2311" i="34"/>
  <c r="M2296" i="34"/>
  <c r="M2394" i="34"/>
  <c r="M2365" i="34"/>
  <c r="M2324" i="34"/>
  <c r="M2396" i="34"/>
  <c r="M2379" i="34"/>
  <c r="M2332" i="34"/>
  <c r="H960" i="34"/>
  <c r="I960" i="34"/>
  <c r="K960" i="34"/>
  <c r="M960" i="34"/>
  <c r="M962" i="34"/>
  <c r="M985" i="34"/>
  <c r="M1198" i="34"/>
  <c r="M1519" i="34"/>
  <c r="M1588" i="34"/>
  <c r="M1091" i="34"/>
  <c r="M1384" i="34"/>
  <c r="M2114" i="34"/>
  <c r="M1116" i="34"/>
  <c r="M2052" i="34"/>
  <c r="M1424" i="34"/>
  <c r="M2092" i="34"/>
  <c r="M1430" i="34"/>
  <c r="M1543" i="34"/>
  <c r="M1811" i="34"/>
  <c r="M1899" i="34"/>
  <c r="M1250" i="34"/>
  <c r="M1003" i="34"/>
  <c r="M1101" i="34"/>
  <c r="M1594" i="34"/>
  <c r="M1419" i="34"/>
  <c r="M996" i="34"/>
  <c r="M965" i="34"/>
  <c r="M2095" i="34"/>
  <c r="M1553" i="34"/>
  <c r="M1847" i="34"/>
  <c r="M1854" i="34"/>
  <c r="M1074" i="34"/>
  <c r="M2023" i="34"/>
  <c r="M1227" i="34"/>
  <c r="M1843" i="34"/>
  <c r="M1979" i="34"/>
  <c r="M1011" i="34"/>
  <c r="M1079" i="34"/>
  <c r="M1262" i="34"/>
  <c r="M1697" i="34"/>
  <c r="M1200" i="34"/>
  <c r="M1057" i="34"/>
  <c r="M1724" i="34"/>
  <c r="M1436" i="34"/>
  <c r="M1232" i="34"/>
  <c r="M1755" i="34"/>
  <c r="M1683" i="34"/>
  <c r="M982" i="34"/>
  <c r="M1457" i="34"/>
  <c r="M2136" i="34"/>
  <c r="M2022" i="34"/>
  <c r="M987" i="34"/>
  <c r="M1512" i="34"/>
  <c r="M1290" i="34"/>
  <c r="M1230" i="34"/>
  <c r="M1110" i="34"/>
  <c r="M1710" i="34"/>
  <c r="M1738" i="34"/>
  <c r="M1092" i="34"/>
  <c r="M1408" i="34"/>
  <c r="M2040" i="34"/>
  <c r="M1810" i="34"/>
  <c r="M1193" i="34"/>
  <c r="M2047" i="34"/>
  <c r="M1482" i="34"/>
  <c r="M1433" i="34"/>
  <c r="M1331" i="34"/>
  <c r="M1447" i="34"/>
  <c r="M998" i="34"/>
  <c r="M1951" i="34"/>
  <c r="M1661" i="34"/>
  <c r="M1311" i="34"/>
  <c r="M1965" i="34"/>
  <c r="M2013" i="34"/>
  <c r="M1616" i="34"/>
  <c r="M1177" i="34"/>
  <c r="M1944" i="34"/>
  <c r="M972" i="34"/>
  <c r="M1425" i="34"/>
  <c r="M1963" i="34"/>
  <c r="M2106" i="34"/>
  <c r="M1010" i="34"/>
  <c r="M983" i="34"/>
  <c r="M1031" i="34"/>
  <c r="M1138" i="34"/>
  <c r="M1360" i="34"/>
  <c r="M1721" i="34"/>
  <c r="M1059" i="34"/>
  <c r="M1013" i="34"/>
  <c r="M1767" i="34"/>
  <c r="M1265" i="34"/>
  <c r="M1336" i="34"/>
  <c r="M1191" i="34"/>
  <c r="M1849" i="34"/>
  <c r="M1398" i="34"/>
  <c r="M1502" i="34"/>
  <c r="M1978" i="34"/>
  <c r="M1060" i="34"/>
  <c r="M1875" i="34"/>
  <c r="M976" i="34"/>
  <c r="M1786" i="34"/>
  <c r="M1727" i="34"/>
  <c r="M1341" i="34"/>
  <c r="M1970" i="34"/>
  <c r="M1828" i="34"/>
  <c r="M1149" i="34"/>
  <c r="M1471" i="34"/>
  <c r="M1289" i="34"/>
  <c r="M1781" i="34"/>
  <c r="M2128" i="34"/>
  <c r="M963" i="34"/>
  <c r="M1366" i="34"/>
  <c r="M1022" i="34"/>
  <c r="M967" i="34"/>
  <c r="M1354" i="34"/>
  <c r="M1928" i="34"/>
  <c r="M1597" i="34"/>
  <c r="M1712" i="34"/>
  <c r="M1522" i="34"/>
  <c r="M1891" i="34"/>
  <c r="M1561" i="34"/>
  <c r="M1625" i="34"/>
  <c r="M1134" i="34"/>
  <c r="M1743" i="34"/>
  <c r="M1887" i="34"/>
  <c r="M1949" i="34"/>
  <c r="M1497" i="34"/>
  <c r="M2098" i="34"/>
  <c r="M1971" i="34"/>
  <c r="M1583" i="34"/>
  <c r="M1879" i="34"/>
  <c r="M1656" i="34"/>
  <c r="M1365" i="34"/>
  <c r="M1449" i="34"/>
  <c r="M2011" i="34"/>
  <c r="M1163" i="34"/>
  <c r="M2133" i="34"/>
  <c r="M1132" i="34"/>
  <c r="M1619" i="34"/>
  <c r="M1792" i="34"/>
  <c r="M2089" i="34"/>
  <c r="M1565" i="34"/>
  <c r="M1716" i="34"/>
  <c r="M1701" i="34"/>
  <c r="M1939" i="34"/>
  <c r="M1651" i="34"/>
  <c r="M1475" i="34"/>
  <c r="M1332" i="34"/>
  <c r="M1220" i="34"/>
  <c r="M1100" i="34"/>
  <c r="M1096" i="34"/>
  <c r="M1870" i="34"/>
  <c r="M1351" i="34"/>
  <c r="M1294" i="34"/>
  <c r="M1513" i="34"/>
  <c r="M975" i="34"/>
  <c r="M1464" i="34"/>
  <c r="M1172" i="34"/>
  <c r="M1806" i="34"/>
  <c r="M2107" i="34"/>
  <c r="M1273" i="34"/>
  <c r="M2032" i="34"/>
  <c r="M1136" i="34"/>
  <c r="M1631" i="34"/>
  <c r="M2101" i="34"/>
  <c r="M1693" i="34"/>
  <c r="M1396" i="34"/>
  <c r="M1636" i="34"/>
  <c r="M2094" i="34"/>
  <c r="M1426" i="34"/>
  <c r="M1643" i="34"/>
  <c r="M1218" i="34"/>
  <c r="M1473" i="34"/>
  <c r="M1157" i="34"/>
  <c r="M1637" i="34"/>
  <c r="M1318" i="34"/>
  <c r="M1946" i="34"/>
  <c r="M1533" i="34"/>
  <c r="M1490" i="34"/>
  <c r="M1446" i="34"/>
  <c r="M1035" i="34"/>
  <c r="M1130" i="34"/>
  <c r="M1706" i="34"/>
  <c r="M1004" i="34"/>
  <c r="M1945" i="34"/>
  <c r="M1207" i="34"/>
  <c r="M1558" i="34"/>
  <c r="M2020" i="34"/>
  <c r="M1488" i="34"/>
  <c r="M1462" i="34"/>
  <c r="M1148" i="34"/>
  <c r="M1413" i="34"/>
  <c r="M1732" i="34"/>
  <c r="M1633" i="34"/>
  <c r="M2080" i="34"/>
  <c r="M1688" i="34"/>
  <c r="M1872" i="34"/>
  <c r="M1492" i="34"/>
  <c r="M1837" i="34"/>
  <c r="M1599" i="34"/>
  <c r="M1443" i="34"/>
  <c r="M1135" i="34"/>
  <c r="M1072" i="34"/>
  <c r="M990" i="34"/>
  <c r="M1282" i="34"/>
  <c r="M1684" i="34"/>
  <c r="M2099" i="34"/>
  <c r="M1429" i="34"/>
  <c r="M1542" i="34"/>
  <c r="M1839" i="34"/>
  <c r="M1019" i="34"/>
  <c r="M1596" i="34"/>
  <c r="M1550" i="34"/>
  <c r="M1006" i="34"/>
  <c r="M1248" i="34"/>
  <c r="M1555" i="34"/>
  <c r="M1993" i="34"/>
  <c r="M1826" i="34"/>
  <c r="M1913" i="34"/>
  <c r="M1754" i="34"/>
  <c r="M1334" i="34"/>
  <c r="M1499" i="34"/>
  <c r="M2048" i="34"/>
  <c r="M1009" i="34"/>
  <c r="M1713" i="34"/>
  <c r="M1420" i="34"/>
  <c r="M1545" i="34"/>
  <c r="M1494" i="34"/>
  <c r="M1834" i="34"/>
  <c r="M1493" i="34"/>
  <c r="M1962" i="34"/>
  <c r="M1984" i="34"/>
  <c r="M1085" i="34"/>
  <c r="M1941" i="34"/>
  <c r="M1659" i="34"/>
  <c r="M1182" i="34"/>
  <c r="M1391" i="34"/>
  <c r="M1775" i="34"/>
  <c r="M1825" i="34"/>
  <c r="M1094" i="34"/>
  <c r="M1769" i="34"/>
  <c r="M1838" i="34"/>
  <c r="M1687" i="34"/>
  <c r="M2055" i="34"/>
  <c r="M1672" i="34"/>
  <c r="M1575" i="34"/>
  <c r="M2119" i="34"/>
  <c r="M1642" i="34"/>
  <c r="M1225" i="34"/>
  <c r="M1532" i="34"/>
  <c r="M2083" i="34"/>
  <c r="M1372" i="34"/>
  <c r="M1937" i="34"/>
  <c r="M2001" i="34"/>
  <c r="M1208" i="34"/>
  <c r="M1026" i="34"/>
  <c r="M1885" i="34"/>
  <c r="M1685" i="34"/>
  <c r="M1477" i="34"/>
  <c r="M1038" i="34"/>
  <c r="M1108" i="34"/>
  <c r="M1868" i="34"/>
  <c r="M1733" i="34"/>
  <c r="M1719" i="34"/>
  <c r="M1001" i="34"/>
  <c r="M1414" i="34"/>
  <c r="M1170" i="34"/>
  <c r="M2123" i="34"/>
  <c r="M2000" i="34"/>
  <c r="M1344" i="34"/>
  <c r="M1803" i="34"/>
  <c r="M2108" i="34"/>
  <c r="M2029" i="34"/>
  <c r="M1903" i="34"/>
  <c r="M1746" i="34"/>
  <c r="M1987" i="34"/>
  <c r="M1364" i="34"/>
  <c r="M1247" i="34"/>
  <c r="M1783" i="34"/>
  <c r="M1923" i="34"/>
  <c r="M1954" i="34"/>
  <c r="M1991" i="34"/>
  <c r="M1615" i="34"/>
  <c r="M1959" i="34"/>
  <c r="M1151" i="34"/>
  <c r="M1063" i="34"/>
  <c r="M1541" i="34"/>
  <c r="M1356" i="34"/>
  <c r="M1707" i="34"/>
  <c r="M1829" i="34"/>
  <c r="M1438" i="34"/>
  <c r="M1203" i="34"/>
  <c r="M2075" i="34"/>
  <c r="M1472" i="34"/>
  <c r="M1500" i="34"/>
  <c r="M1927" i="34"/>
  <c r="M1363" i="34"/>
  <c r="M1881" i="34"/>
  <c r="M1421" i="34"/>
  <c r="M2035" i="34"/>
  <c r="M1466" i="34"/>
  <c r="M2039" i="34"/>
  <c r="M1263" i="34"/>
  <c r="M1030" i="34"/>
  <c r="M1919" i="34"/>
  <c r="M1734" i="34"/>
  <c r="M1728" i="34"/>
  <c r="M1760" i="34"/>
  <c r="M1890" i="34"/>
  <c r="M1159" i="34"/>
  <c r="M2142" i="34"/>
  <c r="M1813" i="34"/>
  <c r="M1381" i="34"/>
  <c r="M2059" i="34"/>
  <c r="M1125" i="34"/>
  <c r="M1234" i="34"/>
  <c r="M2038" i="34"/>
  <c r="M1106" i="34"/>
  <c r="M1529" i="34"/>
  <c r="M1998" i="34"/>
  <c r="M1785" i="34"/>
  <c r="M1435" i="34"/>
  <c r="M1708" i="34"/>
  <c r="M1753" i="34"/>
  <c r="M1412" i="34"/>
  <c r="M2064" i="34"/>
  <c r="M1299" i="34"/>
  <c r="M1474" i="34"/>
  <c r="M1034" i="34"/>
  <c r="M1021" i="34"/>
  <c r="M1902" i="34"/>
  <c r="M1154" i="34"/>
  <c r="M1690" i="34"/>
  <c r="M1580" i="34"/>
  <c r="M1620" i="34"/>
  <c r="M1969" i="34"/>
  <c r="M1776" i="34"/>
  <c r="M1081" i="34"/>
  <c r="M1958" i="34"/>
  <c r="M1456" i="34"/>
  <c r="M1386" i="34"/>
  <c r="M1017" i="34"/>
  <c r="M1016" i="34"/>
  <c r="M1190" i="34"/>
  <c r="M1534" i="34"/>
  <c r="M1129" i="34"/>
  <c r="M1929" i="34"/>
  <c r="M2088" i="34"/>
  <c r="M1510" i="34"/>
  <c r="M1568" i="34"/>
  <c r="M1809" i="34"/>
  <c r="M1771" i="34"/>
  <c r="M1704" i="34"/>
  <c r="M1694" i="34"/>
  <c r="M1328" i="34"/>
  <c r="M1988" i="34"/>
  <c r="M1295" i="34"/>
  <c r="M2129" i="34"/>
  <c r="M1770" i="34"/>
  <c r="M1120" i="34"/>
  <c r="M1346" i="34"/>
  <c r="M1128" i="34"/>
  <c r="M2111" i="34"/>
  <c r="M1113" i="34"/>
  <c r="M1008" i="34"/>
  <c r="M1335" i="34"/>
  <c r="M1209" i="34"/>
  <c r="M1730" i="34"/>
  <c r="M2008" i="34"/>
  <c r="M1957" i="34"/>
  <c r="M1161" i="34"/>
  <c r="M1054" i="34"/>
  <c r="M1878" i="34"/>
  <c r="M1641" i="34"/>
  <c r="M1292" i="34"/>
  <c r="M980" i="34"/>
  <c r="M1696" i="34"/>
  <c r="M1907" i="34"/>
  <c r="M1195" i="34"/>
  <c r="M2072" i="34"/>
  <c r="M1141" i="34"/>
  <c r="M2073" i="34"/>
  <c r="M1752" i="34"/>
  <c r="M1863" i="34"/>
  <c r="M1689" i="34"/>
  <c r="M1559" i="34"/>
  <c r="M1841" i="34"/>
  <c r="M1441" i="34"/>
  <c r="M1833" i="34"/>
  <c r="M1222" i="34"/>
  <c r="M1055" i="34"/>
  <c r="M1196" i="34"/>
  <c r="M1065" i="34"/>
  <c r="M1996" i="34"/>
  <c r="M2031" i="34"/>
  <c r="M1549" i="34"/>
  <c r="M1740" i="34"/>
  <c r="M1093" i="34"/>
  <c r="M1546" i="34"/>
  <c r="M1251" i="34"/>
  <c r="M2037" i="34"/>
  <c r="M1373" i="34"/>
  <c r="M966" i="34"/>
  <c r="M1185" i="34"/>
  <c r="M1066" i="34"/>
  <c r="M1676" i="34"/>
  <c r="M1681" i="34"/>
  <c r="M2016" i="34"/>
  <c r="M1033" i="34"/>
  <c r="M1000" i="34"/>
  <c r="M986" i="34"/>
  <c r="M1327" i="34"/>
  <c r="M1527" i="34"/>
  <c r="M1976" i="34"/>
  <c r="M1099" i="34"/>
  <c r="M2015" i="34"/>
  <c r="M1865" i="34"/>
  <c r="M1900" i="34"/>
  <c r="M1592" i="34"/>
  <c r="M1686" i="34"/>
  <c r="M1178" i="34"/>
  <c r="M1736" i="34"/>
  <c r="M1115" i="34"/>
  <c r="M1896" i="34"/>
  <c r="M1158" i="34"/>
  <c r="M1489" i="34"/>
  <c r="M1077" i="34"/>
  <c r="M1036" i="34"/>
  <c r="M1722" i="34"/>
  <c r="M1402" i="34"/>
  <c r="M1287" i="34"/>
  <c r="M1409" i="34"/>
  <c r="M1528" i="34"/>
  <c r="M984" i="34"/>
  <c r="M1307" i="34"/>
  <c r="M1617" i="34"/>
  <c r="M1966" i="34"/>
  <c r="M1437" i="34"/>
  <c r="M1800" i="34"/>
  <c r="M1076" i="34"/>
  <c r="M974" i="34"/>
  <c r="M2078" i="34"/>
  <c r="M1815" i="34"/>
  <c r="M1086" i="34"/>
  <c r="M1156" i="34"/>
  <c r="M1280" i="34"/>
  <c r="M1181" i="34"/>
  <c r="M1718" i="34"/>
  <c r="M995" i="34"/>
  <c r="M994" i="34"/>
  <c r="M1765" i="34"/>
  <c r="M1322" i="34"/>
  <c r="M988" i="34"/>
  <c r="M1268" i="34"/>
  <c r="M1585" i="34"/>
  <c r="M970" i="34"/>
  <c r="M1376" i="34"/>
  <c r="M1591" i="34"/>
  <c r="M1146" i="34"/>
  <c r="M1566" i="34"/>
  <c r="M1916" i="34"/>
  <c r="M2082" i="34"/>
  <c r="M1431" i="34"/>
  <c r="M1749" i="34"/>
  <c r="M1751" i="34"/>
  <c r="M1629" i="34"/>
  <c r="M1924" i="34"/>
  <c r="M1257" i="34"/>
  <c r="M1789" i="34"/>
  <c r="M1990" i="34"/>
  <c r="M1339" i="34"/>
  <c r="M1298" i="34"/>
  <c r="M1802" i="34"/>
  <c r="M1277" i="34"/>
  <c r="M1880" i="34"/>
  <c r="M1926" i="34"/>
  <c r="M1095" i="34"/>
  <c r="M1028" i="34"/>
  <c r="M1530" i="34"/>
  <c r="M1070" i="34"/>
  <c r="M1393" i="34"/>
  <c r="M1459" i="34"/>
  <c r="M2130" i="34"/>
  <c r="M1904" i="34"/>
  <c r="M1205" i="34"/>
  <c r="M1851" i="34"/>
  <c r="M1394" i="34"/>
  <c r="M1748" i="34"/>
  <c r="M1862" i="34"/>
  <c r="M1024" i="34"/>
  <c r="M1171" i="34"/>
  <c r="M1768" i="34"/>
  <c r="M1590" i="34"/>
  <c r="M1119" i="34"/>
  <c r="M1726" i="34"/>
  <c r="M1498" i="34"/>
  <c r="M1794" i="34"/>
  <c r="M1779" i="34"/>
  <c r="M1075" i="34"/>
  <c r="M1401" i="34"/>
  <c r="M1486" i="34"/>
  <c r="M1531" i="34"/>
  <c r="M968" i="34"/>
  <c r="M1357" i="34"/>
  <c r="M1884" i="34"/>
  <c r="M1791" i="34"/>
  <c r="M1155" i="34"/>
  <c r="M1570" i="34"/>
  <c r="M1266" i="34"/>
  <c r="M2044" i="34"/>
  <c r="M1293" i="34"/>
  <c r="M1943" i="34"/>
  <c r="M2030" i="34"/>
  <c r="M1827" i="34"/>
  <c r="M1526" i="34"/>
  <c r="M1705" i="34"/>
  <c r="M2069" i="34"/>
  <c r="M1997" i="34"/>
  <c r="M1608" i="34"/>
  <c r="M1600" i="34"/>
  <c r="M1717" i="34"/>
  <c r="M1183" i="34"/>
  <c r="M1504" i="34"/>
  <c r="M1274" i="34"/>
  <c r="M1883" i="34"/>
  <c r="M1911" i="34"/>
  <c r="M1165" i="34"/>
  <c r="M1832" i="34"/>
  <c r="M1411" i="34"/>
  <c r="M1798" i="34"/>
  <c r="M1219" i="34"/>
  <c r="M1255" i="34"/>
  <c r="M1517" i="34"/>
  <c r="M1762" i="34"/>
  <c r="M1377" i="34"/>
  <c r="M2139" i="34"/>
  <c r="M1238" i="34"/>
  <c r="M1912" i="34"/>
  <c r="M1192" i="34"/>
  <c r="M1179" i="34"/>
  <c r="M1602" i="34"/>
  <c r="M1395" i="34"/>
  <c r="M1237" i="34"/>
  <c r="M1315" i="34"/>
  <c r="M1601" i="34"/>
  <c r="M1152" i="34"/>
  <c r="M1618" i="34"/>
  <c r="M1123" i="34"/>
  <c r="M1777" i="34"/>
  <c r="M1953" i="34"/>
  <c r="M1071" i="34"/>
  <c r="M1614" i="34"/>
  <c r="M1842" i="34"/>
  <c r="M1698" i="34"/>
  <c r="M1350" i="34"/>
  <c r="M1313" i="34"/>
  <c r="M1968" i="34"/>
  <c r="M1382" i="34"/>
  <c r="M989" i="34"/>
  <c r="M1952" i="34"/>
  <c r="M1678" i="34"/>
  <c r="M1361" i="34"/>
  <c r="M2112" i="34"/>
  <c r="M1715" i="34"/>
  <c r="M2027" i="34"/>
  <c r="M1261" i="34"/>
  <c r="M1082" i="34"/>
  <c r="M1145" i="34"/>
  <c r="M2067" i="34"/>
  <c r="M1858" i="34"/>
  <c r="M1258" i="34"/>
  <c r="M2079" i="34"/>
  <c r="M1742" i="34"/>
  <c r="M1470" i="34"/>
  <c r="M1586" i="34"/>
  <c r="M1888" i="34"/>
  <c r="M1476" i="34"/>
  <c r="M1302" i="34"/>
  <c r="M1808" i="34"/>
  <c r="M2124" i="34"/>
  <c r="M1460" i="34"/>
  <c r="M1547" i="34"/>
  <c r="M1934" i="34"/>
  <c r="M1761" i="34"/>
  <c r="M2025" i="34"/>
  <c r="M1458" i="34"/>
  <c r="M1434" i="34"/>
  <c r="M1804" i="34"/>
  <c r="M1246" i="34"/>
  <c r="M1780" i="34"/>
  <c r="M1626" i="34"/>
  <c r="M2012" i="34"/>
  <c r="M1452" i="34"/>
  <c r="M1660" i="34"/>
  <c r="M1053" i="34"/>
  <c r="M1773" i="34"/>
  <c r="M1906" i="34"/>
  <c r="M1204" i="34"/>
  <c r="M1320" i="34"/>
  <c r="M1521" i="34"/>
  <c r="M2093" i="34"/>
  <c r="M2120" i="34"/>
  <c r="M2085" i="34"/>
  <c r="M1818" i="34"/>
  <c r="M1242" i="34"/>
  <c r="M1552" i="34"/>
  <c r="M1669" i="34"/>
  <c r="M1330" i="34"/>
  <c r="M1406" i="34"/>
  <c r="M1199" i="34"/>
  <c r="M1848" i="34"/>
  <c r="M2019" i="34"/>
  <c r="M1487" i="34"/>
  <c r="M1524" i="34"/>
  <c r="M1301" i="34"/>
  <c r="M1422" i="34"/>
  <c r="M1595" i="34"/>
  <c r="M1556" i="34"/>
  <c r="M1304" i="34"/>
  <c r="M2091" i="34"/>
  <c r="M1495" i="34"/>
  <c r="M1483" i="34"/>
  <c r="M1922" i="34"/>
  <c r="M1695" i="34"/>
  <c r="M2117" i="34"/>
  <c r="M1045" i="34"/>
  <c r="M1778" i="34"/>
  <c r="M1484" i="34"/>
  <c r="M1321" i="34"/>
  <c r="M1772" i="34"/>
  <c r="M2132" i="34"/>
  <c r="M1084" i="34"/>
  <c r="M1015" i="34"/>
  <c r="M1166" i="34"/>
  <c r="M1400" i="34"/>
  <c r="M1428" i="34"/>
  <c r="M1853" i="34"/>
  <c r="M1027" i="34"/>
  <c r="M1505" i="34"/>
  <c r="M2063" i="34"/>
  <c r="M1049" i="34"/>
  <c r="M1856" i="34"/>
  <c r="M2134" i="34"/>
  <c r="M1515" i="34"/>
  <c r="M2042" i="34"/>
  <c r="M1831" i="34"/>
  <c r="M1917" i="34"/>
  <c r="M1908" i="34"/>
  <c r="M1950" i="34"/>
  <c r="M1867" i="34"/>
  <c r="M1544" i="34"/>
  <c r="M1337" i="34"/>
  <c r="M2065" i="34"/>
  <c r="M1861" i="34"/>
  <c r="M2062" i="34"/>
  <c r="M1703" i="34"/>
  <c r="M1606" i="34"/>
  <c r="M1228" i="34"/>
  <c r="M1254" i="34"/>
  <c r="M1766" i="34"/>
  <c r="M997" i="34"/>
  <c r="M1432" i="34"/>
  <c r="M1640" i="34"/>
  <c r="M973" i="34"/>
  <c r="M1796" i="34"/>
  <c r="M1898" i="34"/>
  <c r="M1140" i="34"/>
  <c r="M1051" i="34"/>
  <c r="M1648" i="34"/>
  <c r="M1223" i="34"/>
  <c r="M1709" i="34"/>
  <c r="M1283" i="34"/>
  <c r="M1089" i="34"/>
  <c r="M1229" i="34"/>
  <c r="M1936" i="34"/>
  <c r="M1514" i="34"/>
  <c r="M1729" i="34"/>
  <c r="M1269" i="34"/>
  <c r="M1407" i="34"/>
  <c r="M1194" i="34"/>
  <c r="M1362" i="34"/>
  <c r="M1029" i="34"/>
  <c r="M1098" i="34"/>
  <c r="M1314" i="34"/>
  <c r="M1117" i="34"/>
  <c r="M1122" i="34"/>
  <c r="M1668" i="34"/>
  <c r="M1050" i="34"/>
  <c r="M1758" i="34"/>
  <c r="M1107" i="34"/>
  <c r="M1750" i="34"/>
  <c r="M1632" i="34"/>
  <c r="M1343" i="34"/>
  <c r="M969" i="34"/>
  <c r="M1309" i="34"/>
  <c r="M2125" i="34"/>
  <c r="M971" i="34"/>
  <c r="M999" i="34"/>
  <c r="M1536" i="34"/>
  <c r="M1874" i="34"/>
  <c r="M1392" i="34"/>
  <c r="M1876" i="34"/>
  <c r="M1109" i="34"/>
  <c r="M1278" i="34"/>
  <c r="M2144" i="34"/>
  <c r="M1850" i="34"/>
  <c r="M1731" i="34"/>
  <c r="M1507" i="34"/>
  <c r="M1589" i="34"/>
  <c r="M1925" i="34"/>
  <c r="M1463" i="34"/>
  <c r="M1388" i="34"/>
  <c r="M1621" i="34"/>
  <c r="M1793" i="34"/>
  <c r="M1807" i="34"/>
  <c r="M2126" i="34"/>
  <c r="M1160" i="34"/>
  <c r="M1649" i="34"/>
  <c r="M1461" i="34"/>
  <c r="M1852" i="34"/>
  <c r="M1333" i="34"/>
  <c r="M1215" i="34"/>
  <c r="M1836" i="34"/>
  <c r="M1308" i="34"/>
  <c r="M1679" i="34"/>
  <c r="M1270" i="34"/>
  <c r="M1131" i="34"/>
  <c r="M1078" i="34"/>
  <c r="M1674" i="34"/>
  <c r="M1176" i="34"/>
  <c r="M1068" i="34"/>
  <c r="M1383" i="34"/>
  <c r="M2116" i="34"/>
  <c r="M1469" i="34"/>
  <c r="M1764" i="34"/>
  <c r="M1284" i="34"/>
  <c r="M1168" i="34"/>
  <c r="M2131" i="34"/>
  <c r="M1353" i="34"/>
  <c r="M1795" i="34"/>
  <c r="M1352" i="34"/>
  <c r="M1871" i="34"/>
  <c r="M1628" i="34"/>
  <c r="M1217" i="34"/>
  <c r="M2074" i="34"/>
  <c r="M1073" i="34"/>
  <c r="M1112" i="34"/>
  <c r="M1574" i="34"/>
  <c r="M2084" i="34"/>
  <c r="M1358" i="34"/>
  <c r="M1410" i="34"/>
  <c r="M1380" i="34"/>
  <c r="M1226" i="34"/>
  <c r="M1675" i="34"/>
  <c r="M1379" i="34"/>
  <c r="M1427" i="34"/>
  <c r="M1319" i="34"/>
  <c r="M1846" i="34"/>
  <c r="M1348" i="34"/>
  <c r="M1415" i="34"/>
  <c r="M2034" i="34"/>
  <c r="M1812" i="34"/>
  <c r="M981" i="34"/>
  <c r="M1397" i="34"/>
  <c r="M2100" i="34"/>
  <c r="M1445" i="34"/>
  <c r="M2087" i="34"/>
  <c r="M1345" i="34"/>
  <c r="M2118" i="34"/>
  <c r="M2050" i="34"/>
  <c r="M1960" i="34"/>
  <c r="M2070" i="34"/>
  <c r="M1103" i="34"/>
  <c r="M1774" i="34"/>
  <c r="M1587" i="34"/>
  <c r="M1275" i="34"/>
  <c r="M1918" i="34"/>
  <c r="M1820" i="34"/>
  <c r="M1303" i="34"/>
  <c r="M1857" i="34"/>
  <c r="M1563" i="34"/>
  <c r="M1784" i="34"/>
  <c r="M1605" i="34"/>
  <c r="M1104" i="34"/>
  <c r="M1830" i="34"/>
  <c r="M1249" i="34"/>
  <c r="M1930" i="34"/>
  <c r="M2090" i="34"/>
  <c r="M1044" i="34"/>
  <c r="M1882" i="34"/>
  <c r="M2140" i="34"/>
  <c r="M1296" i="34"/>
  <c r="M1630" i="34"/>
  <c r="M1417" i="34"/>
  <c r="M1572" i="34"/>
  <c r="M1711" i="34"/>
  <c r="M1048" i="34"/>
  <c r="M1551" i="34"/>
  <c r="M1554" i="34"/>
  <c r="M1823" i="34"/>
  <c r="M1905" i="34"/>
  <c r="M1986" i="34"/>
  <c r="M2007" i="34"/>
  <c r="M1174" i="34"/>
  <c r="M1821" i="34"/>
  <c r="M1658" i="34"/>
  <c r="M1613" i="34"/>
  <c r="M1940" i="34"/>
  <c r="M1999" i="34"/>
  <c r="M1465" i="34"/>
  <c r="M1725" i="34"/>
  <c r="M991" i="34"/>
  <c r="M1236" i="34"/>
  <c r="M1279" i="34"/>
  <c r="M1385" i="34"/>
  <c r="M1573" i="34"/>
  <c r="M2026" i="34"/>
  <c r="M1418" i="34"/>
  <c r="M1173" i="34"/>
  <c r="M1662" i="34"/>
  <c r="M1523" i="34"/>
  <c r="M1253" i="34"/>
  <c r="M1747" i="34"/>
  <c r="M1175" i="34"/>
  <c r="M1635" i="34"/>
  <c r="M1213" i="34"/>
  <c r="M2137" i="34"/>
  <c r="M1571" i="34"/>
  <c r="M1782" i="34"/>
  <c r="M1367" i="34"/>
  <c r="M1501" i="34"/>
  <c r="M1042" i="34"/>
  <c r="M1202" i="34"/>
  <c r="M1032" i="34"/>
  <c r="M1980" i="34"/>
  <c r="M1985" i="34"/>
  <c r="M1759" i="34"/>
  <c r="M1114" i="34"/>
  <c r="M1451" i="34"/>
  <c r="M1340" i="34"/>
  <c r="M1723" i="34"/>
  <c r="M1453" i="34"/>
  <c r="M1374" i="34"/>
  <c r="M1790" i="34"/>
  <c r="M1840" i="34"/>
  <c r="M1756" i="34"/>
  <c r="M1680" i="34"/>
  <c r="M2071" i="34"/>
  <c r="M2053" i="34"/>
  <c r="M1214" i="34"/>
  <c r="M1889" i="34"/>
  <c r="M1316" i="34"/>
  <c r="M1869" i="34"/>
  <c r="M1835" i="34"/>
  <c r="M1260" i="34"/>
  <c r="M1121" i="34"/>
  <c r="M1982" i="34"/>
  <c r="M1454" i="34"/>
  <c r="M1995" i="34"/>
  <c r="M1058" i="34"/>
  <c r="M1607" i="34"/>
  <c r="M1584" i="34"/>
  <c r="M1485" i="34"/>
  <c r="M1111" i="34"/>
  <c r="M2109" i="34"/>
  <c r="M1977" i="34"/>
  <c r="M1593" i="34"/>
  <c r="M2113" i="34"/>
  <c r="M1673" i="34"/>
  <c r="M1909" i="34"/>
  <c r="M1259" i="34"/>
  <c r="M1087" i="34"/>
  <c r="M1317" i="34"/>
  <c r="M1405" i="34"/>
  <c r="M1664" i="34"/>
  <c r="M1623" i="34"/>
  <c r="M1448" i="34"/>
  <c r="M1860" i="34"/>
  <c r="M1537" i="34"/>
  <c r="M1539" i="34"/>
  <c r="M1938" i="34"/>
  <c r="M1133" i="34"/>
  <c r="M1866" i="34"/>
  <c r="M1090" i="34"/>
  <c r="M2002" i="34"/>
  <c r="M1025" i="34"/>
  <c r="M1272" i="34"/>
  <c r="M1231" i="34"/>
  <c r="M1325" i="34"/>
  <c r="M1097" i="34"/>
  <c r="M1324" i="34"/>
  <c r="M1799" i="34"/>
  <c r="M1399" i="34"/>
  <c r="M1002" i="34"/>
  <c r="M2021" i="34"/>
  <c r="M2041" i="34"/>
  <c r="M1496" i="34"/>
  <c r="M1271" i="34"/>
  <c r="M1069" i="34"/>
  <c r="M1480" i="34"/>
  <c r="M1737" i="34"/>
  <c r="M2138" i="34"/>
  <c r="M1582" i="34"/>
  <c r="M2006" i="34"/>
  <c r="M2061" i="34"/>
  <c r="M1306" i="34"/>
  <c r="M2009" i="34"/>
  <c r="M1894" i="34"/>
  <c r="M1964" i="34"/>
  <c r="M1007" i="34"/>
  <c r="M1994" i="34"/>
  <c r="M1525" i="34"/>
  <c r="M2057" i="34"/>
  <c r="M1080" i="34"/>
  <c r="M1378" i="34"/>
  <c r="M1369" i="34"/>
  <c r="M1657" i="34"/>
  <c r="M1347" i="34"/>
  <c r="M1622" i="34"/>
  <c r="M1189" i="34"/>
  <c r="M1167" i="34"/>
  <c r="M1739" i="34"/>
  <c r="M1491" i="34"/>
  <c r="M1974" i="34"/>
  <c r="M1915" i="34"/>
  <c r="M1577" i="34"/>
  <c r="M1187" i="34"/>
  <c r="M1873" i="34"/>
  <c r="M1211" i="34"/>
  <c r="M1859" i="34"/>
  <c r="M1557" i="34"/>
  <c r="M1895" i="34"/>
  <c r="M2086" i="34"/>
  <c r="M1677" i="34"/>
  <c r="M1221" i="34"/>
  <c r="M1735" i="34"/>
  <c r="M1047" i="34"/>
  <c r="M1814" i="34"/>
  <c r="M1067" i="34"/>
  <c r="M1206" i="34"/>
  <c r="M1256" i="34"/>
  <c r="M1562" i="34"/>
  <c r="M2102" i="34"/>
  <c r="M1652" i="34"/>
  <c r="M1548" i="34"/>
  <c r="M2077" i="34"/>
  <c r="M1892" i="34"/>
  <c r="M1310" i="34"/>
  <c r="M1285" i="34"/>
  <c r="M1139" i="34"/>
  <c r="M1404" i="34"/>
  <c r="M1611" i="34"/>
  <c r="M1975" i="34"/>
  <c r="M1914" i="34"/>
  <c r="M1598" i="34"/>
  <c r="M1788" i="34"/>
  <c r="M1897" i="34"/>
  <c r="M1450" i="34"/>
  <c r="M1935" i="34"/>
  <c r="M2043" i="34"/>
  <c r="M1150" i="34"/>
  <c r="M1744" i="34"/>
  <c r="M1326" i="34"/>
  <c r="M2051" i="34"/>
  <c r="M1511" i="34"/>
  <c r="M1787" i="34"/>
  <c r="M1455" i="34"/>
  <c r="M1153" i="34"/>
  <c r="M1845" i="34"/>
  <c r="M1371" i="34"/>
  <c r="M1040" i="34"/>
  <c r="M1368" i="34"/>
  <c r="M1797" i="34"/>
  <c r="M2056" i="34"/>
  <c r="M1947" i="34"/>
  <c r="M1535" i="34"/>
  <c r="M1508" i="34"/>
  <c r="M1692" i="34"/>
  <c r="M1043" i="34"/>
  <c r="M1201" i="34"/>
  <c r="M1479" i="34"/>
  <c r="M2058" i="34"/>
  <c r="M1638" i="34"/>
  <c r="M2135" i="34"/>
  <c r="M1989" i="34"/>
  <c r="M1212" i="34"/>
  <c r="M1088" i="34"/>
  <c r="M2049" i="34"/>
  <c r="M1822" i="34"/>
  <c r="M1245" i="34"/>
  <c r="M1920" i="34"/>
  <c r="M1286" i="34"/>
  <c r="M1578" i="34"/>
  <c r="M1216" i="34"/>
  <c r="M1240" i="34"/>
  <c r="M1403" i="34"/>
  <c r="M1143" i="34"/>
  <c r="M1956" i="34"/>
  <c r="M1893" i="34"/>
  <c r="M1037" i="34"/>
  <c r="M1819" i="34"/>
  <c r="M1967" i="34"/>
  <c r="M1961" i="34"/>
  <c r="M1644" i="34"/>
  <c r="M1506" i="34"/>
  <c r="M1610" i="34"/>
  <c r="M978" i="34"/>
  <c r="M1844" i="34"/>
  <c r="M1576" i="34"/>
  <c r="M1981" i="34"/>
  <c r="M1634" i="34"/>
  <c r="M1603" i="34"/>
  <c r="M1646" i="34"/>
  <c r="M1468" i="34"/>
  <c r="M2033" i="34"/>
  <c r="M2122" i="34"/>
  <c r="M1389" i="34"/>
  <c r="M2103" i="34"/>
  <c r="M1126" i="34"/>
  <c r="M1567" i="34"/>
  <c r="M1983" i="34"/>
  <c r="M2097" i="34"/>
  <c r="M2005" i="34"/>
  <c r="M1921" i="34"/>
  <c r="M2096" i="34"/>
  <c r="M1005" i="34"/>
  <c r="M1560" i="34"/>
  <c r="M2115" i="34"/>
  <c r="M1670" i="34"/>
  <c r="M1046" i="34"/>
  <c r="M1105" i="34"/>
  <c r="M1142" i="34"/>
  <c r="M1241" i="34"/>
  <c r="M1300" i="34"/>
  <c r="M1083" i="34"/>
  <c r="M1665" i="34"/>
  <c r="M1442" i="34"/>
  <c r="M1801" i="34"/>
  <c r="M1127" i="34"/>
  <c r="M1691" i="34"/>
  <c r="M979" i="34"/>
  <c r="M1653" i="34"/>
  <c r="M1444" i="34"/>
  <c r="M2081" i="34"/>
  <c r="M1763" i="34"/>
  <c r="M1702" i="34"/>
  <c r="M1655" i="34"/>
  <c r="M2036" i="34"/>
  <c r="M1267" i="34"/>
  <c r="M2145" i="34"/>
  <c r="M1516" i="34"/>
  <c r="M1235" i="34"/>
  <c r="M1041" i="34"/>
  <c r="M1877" i="34"/>
  <c r="M1064" i="34"/>
  <c r="M2060" i="34"/>
  <c r="M2018" i="34"/>
  <c r="M1023" i="34"/>
  <c r="M1281" i="34"/>
  <c r="M1390" i="34"/>
  <c r="M1824" i="34"/>
  <c r="M1518" i="34"/>
  <c r="M1901" i="34"/>
  <c r="M1955" i="34"/>
  <c r="M1144" i="34"/>
  <c r="M1224" i="34"/>
  <c r="M1816" i="34"/>
  <c r="M1520" i="34"/>
  <c r="M1020" i="34"/>
  <c r="M1297" i="34"/>
  <c r="M1714" i="34"/>
  <c r="M1805" i="34"/>
  <c r="M964" i="34"/>
  <c r="M1671" i="34"/>
  <c r="M1423" i="34"/>
  <c r="M2024" i="34"/>
  <c r="M1682" i="34"/>
  <c r="M1164" i="34"/>
  <c r="M1647" i="34"/>
  <c r="M1627" i="34"/>
  <c r="M1375" i="34"/>
  <c r="M1700" i="34"/>
  <c r="M1509" i="34"/>
  <c r="M2046" i="34"/>
  <c r="M1666" i="34"/>
  <c r="M1276" i="34"/>
  <c r="M1349" i="34"/>
  <c r="M1180" i="34"/>
  <c r="M1948" i="34"/>
  <c r="M1439" i="34"/>
  <c r="M1329" i="34"/>
  <c r="M1741" i="34"/>
  <c r="M961" i="34"/>
  <c r="M2028" i="34"/>
  <c r="M1014" i="34"/>
  <c r="M1147" i="34"/>
  <c r="M1197" i="34"/>
  <c r="M1931" i="34"/>
  <c r="M2068" i="34"/>
  <c r="M1467" i="34"/>
  <c r="M2105" i="34"/>
  <c r="M1864" i="34"/>
  <c r="M2054" i="34"/>
  <c r="M1942" i="34"/>
  <c r="M1654" i="34"/>
  <c r="M2104" i="34"/>
  <c r="M1440" i="34"/>
  <c r="M1061" i="34"/>
  <c r="M2017" i="34"/>
  <c r="M1538" i="34"/>
  <c r="M2143" i="34"/>
  <c r="M1932" i="34"/>
  <c r="M1305" i="34"/>
  <c r="M2045" i="34"/>
  <c r="M1252" i="34"/>
  <c r="M1481" i="34"/>
  <c r="M1745" i="34"/>
  <c r="M1540" i="34"/>
  <c r="M1933" i="34"/>
  <c r="M1052" i="34"/>
  <c r="M1663" i="34"/>
  <c r="M1233" i="34"/>
  <c r="M1667" i="34"/>
  <c r="M1973" i="34"/>
  <c r="M1416" i="34"/>
  <c r="M1186" i="34"/>
  <c r="M1210" i="34"/>
  <c r="M1604" i="34"/>
  <c r="M1039" i="34"/>
  <c r="M1118" i="34"/>
  <c r="M1264" i="34"/>
  <c r="M1243" i="34"/>
  <c r="M977" i="34"/>
  <c r="M1564" i="34"/>
  <c r="M1639" i="34"/>
  <c r="M1018" i="34"/>
  <c r="M1855" i="34"/>
  <c r="M1609" i="34"/>
  <c r="M1062" i="34"/>
  <c r="M1012" i="34"/>
  <c r="M2003" i="34"/>
  <c r="M2141" i="34"/>
  <c r="M993" i="34"/>
  <c r="M1817" i="34"/>
  <c r="M1757" i="34"/>
  <c r="M1162" i="34"/>
  <c r="M2076" i="34"/>
  <c r="M1579" i="34"/>
  <c r="M1056" i="34"/>
  <c r="M1972" i="34"/>
  <c r="M1612" i="34"/>
  <c r="M1137" i="34"/>
  <c r="M1323" i="34"/>
  <c r="M1102" i="34"/>
  <c r="M1184" i="34"/>
  <c r="M2010" i="34"/>
  <c r="M1342" i="34"/>
  <c r="M1910" i="34"/>
  <c r="M1886" i="34"/>
  <c r="M2121" i="34"/>
  <c r="M1387" i="34"/>
  <c r="M1169" i="34"/>
  <c r="M1359" i="34"/>
  <c r="M992" i="34"/>
  <c r="M1288" i="34"/>
  <c r="M2110" i="34"/>
  <c r="M1624" i="34"/>
  <c r="M1478" i="34"/>
  <c r="M1699" i="34"/>
  <c r="M1124" i="34"/>
  <c r="M1291" i="34"/>
  <c r="M1569" i="34"/>
  <c r="M1370" i="34"/>
  <c r="M1581" i="34"/>
  <c r="M1239" i="34"/>
  <c r="M2066" i="34"/>
  <c r="M2127" i="34"/>
  <c r="M2004" i="34"/>
  <c r="M1188" i="34"/>
  <c r="M1645" i="34"/>
  <c r="M1503" i="34"/>
  <c r="M2014" i="34"/>
  <c r="M2146" i="34"/>
  <c r="M1244" i="34"/>
  <c r="M2147" i="34"/>
  <c r="M1355" i="34"/>
  <c r="M1720" i="34"/>
  <c r="M1650" i="34"/>
  <c r="M2148" i="34"/>
  <c r="M2150" i="34"/>
  <c r="M2149" i="34"/>
  <c r="M2152" i="34"/>
  <c r="M2151" i="34"/>
  <c r="M2153" i="34"/>
  <c r="M2154" i="34"/>
  <c r="M2155" i="34"/>
  <c r="M2156" i="34"/>
  <c r="M2157" i="34"/>
  <c r="M2158" i="34"/>
  <c r="M2159" i="34"/>
  <c r="M2161" i="34"/>
  <c r="M2160" i="34"/>
  <c r="M2162" i="34"/>
  <c r="M2259" i="34"/>
  <c r="M2163" i="34"/>
  <c r="M2164" i="34"/>
  <c r="M2165" i="34"/>
  <c r="M2262" i="34"/>
  <c r="M2261" i="34"/>
  <c r="M2166" i="34"/>
  <c r="M2167" i="34"/>
  <c r="M2263" i="34"/>
  <c r="M2210" i="34"/>
  <c r="M2264" i="34"/>
  <c r="M2265" i="34"/>
  <c r="M2168" i="34"/>
  <c r="M2266" i="34"/>
  <c r="M2169" i="34"/>
  <c r="M2219" i="34"/>
  <c r="M2243" i="34"/>
  <c r="M2267" i="34"/>
  <c r="M2194" i="34"/>
  <c r="M2257" i="34"/>
  <c r="M2191" i="34"/>
  <c r="M2208" i="34"/>
  <c r="M2199" i="34"/>
  <c r="M2214" i="34"/>
  <c r="M2212" i="34"/>
  <c r="M2248" i="34"/>
  <c r="M2177" i="34"/>
  <c r="M2172" i="34"/>
  <c r="M2203" i="34"/>
  <c r="M2234" i="34"/>
  <c r="M2244" i="34"/>
  <c r="M2226" i="34"/>
  <c r="M2253" i="34"/>
  <c r="M2223" i="34"/>
  <c r="M2228" i="34"/>
  <c r="M2185" i="34"/>
  <c r="M2202" i="34"/>
  <c r="M2205" i="34"/>
  <c r="M2230" i="34"/>
  <c r="M2176" i="34"/>
  <c r="M2220" i="34"/>
  <c r="M2229" i="34"/>
  <c r="M2250" i="34"/>
  <c r="M2245" i="34"/>
  <c r="M2173" i="34"/>
  <c r="M2170" i="34"/>
  <c r="M2174" i="34"/>
  <c r="M2198" i="34"/>
  <c r="M2239" i="34"/>
  <c r="M2237" i="34"/>
  <c r="M2182" i="34"/>
  <c r="M2197" i="34"/>
  <c r="M2201" i="34"/>
  <c r="M2249" i="34"/>
  <c r="M2186" i="34"/>
  <c r="M2232" i="34"/>
  <c r="M2231" i="34"/>
  <c r="M2217" i="34"/>
  <c r="M2195" i="34"/>
  <c r="M2268" i="34"/>
  <c r="M2235" i="34"/>
  <c r="M2242" i="34"/>
  <c r="M2193" i="34"/>
  <c r="M2227" i="34"/>
  <c r="M2238" i="34"/>
  <c r="M2206" i="34"/>
  <c r="M2225" i="34"/>
  <c r="M2189" i="34"/>
  <c r="M2187" i="34"/>
  <c r="M2236" i="34"/>
  <c r="M2260" i="34"/>
  <c r="M2175" i="34"/>
  <c r="M2251" i="34"/>
  <c r="M2184" i="34"/>
  <c r="M2256" i="34"/>
  <c r="M2181" i="34"/>
  <c r="M2209" i="34"/>
  <c r="M2190" i="34"/>
  <c r="M2218" i="34"/>
  <c r="M2200" i="34"/>
  <c r="M2241" i="34"/>
  <c r="M2258" i="34"/>
  <c r="M2192" i="34"/>
  <c r="M2179" i="34"/>
  <c r="M2221" i="34"/>
  <c r="M2240" i="34"/>
  <c r="M2196" i="34"/>
  <c r="M2188" i="34"/>
  <c r="M2213" i="34"/>
  <c r="M2233" i="34"/>
  <c r="M2171" i="34"/>
  <c r="M2254" i="34"/>
  <c r="M2204" i="34"/>
  <c r="M2247" i="34"/>
  <c r="M2183" i="34"/>
  <c r="M2252" i="34"/>
  <c r="M2222" i="34"/>
  <c r="M2207" i="34"/>
  <c r="M2246" i="34"/>
  <c r="M2255" i="34"/>
  <c r="M2215" i="34"/>
  <c r="M2216" i="34"/>
  <c r="M2178" i="34"/>
  <c r="M2211" i="34"/>
  <c r="M2180" i="34"/>
  <c r="M2224" i="34"/>
  <c r="M2270" i="34"/>
  <c r="M2271" i="34"/>
  <c r="M2269" i="34"/>
  <c r="M2272" i="34"/>
  <c r="M2273" i="34"/>
  <c r="M2274" i="34"/>
  <c r="M2275" i="34"/>
  <c r="M2276" i="34"/>
  <c r="M2277" i="34"/>
  <c r="M2278" i="34"/>
  <c r="M2280" i="34"/>
  <c r="M2279" i="34"/>
  <c r="M2386" i="34"/>
  <c r="M2383" i="34"/>
  <c r="M2281" i="34"/>
  <c r="M2385" i="34"/>
  <c r="M2384" i="34"/>
  <c r="M2282" i="34"/>
  <c r="M2283" i="34"/>
  <c r="M2284" i="34"/>
  <c r="M2285" i="34"/>
  <c r="M2327" i="34"/>
  <c r="M2344" i="34"/>
  <c r="M2355" i="34"/>
  <c r="M2387" i="34"/>
  <c r="M2352" i="34"/>
  <c r="M2286" i="34"/>
  <c r="M2398" i="34"/>
  <c r="H2398" i="34"/>
  <c r="K2398" i="34"/>
  <c r="I2398" i="34"/>
  <c r="F2401" i="34"/>
  <c r="J2400" i="34"/>
  <c r="G2399" i="34"/>
  <c r="I962" i="34" l="1"/>
  <c r="K962" i="34"/>
  <c r="H962" i="34"/>
  <c r="I961" i="34"/>
  <c r="K961" i="34"/>
  <c r="H961" i="34"/>
  <c r="M2309" i="34"/>
  <c r="M2301" i="34"/>
  <c r="M2389" i="34"/>
  <c r="M2298" i="34"/>
  <c r="M2322" i="34"/>
  <c r="M2390" i="34"/>
  <c r="M2347" i="34"/>
  <c r="M2366" i="34"/>
  <c r="M2308" i="34"/>
  <c r="M2325" i="34"/>
  <c r="M2326" i="34"/>
  <c r="M2359" i="34"/>
  <c r="M2372" i="34"/>
  <c r="M2371" i="34"/>
  <c r="M2331" i="34"/>
  <c r="M2375" i="34"/>
  <c r="M2397" i="34"/>
  <c r="M2370" i="34"/>
  <c r="M2351" i="34"/>
  <c r="M2392" i="34"/>
  <c r="M2377" i="34"/>
  <c r="M2330" i="34"/>
  <c r="M2358" i="34"/>
  <c r="M2345" i="34"/>
  <c r="M2338" i="34"/>
  <c r="M2288" i="34"/>
  <c r="M2341" i="34"/>
  <c r="M2291" i="34"/>
  <c r="M2361" i="34"/>
  <c r="M2306" i="34"/>
  <c r="M2299" i="34"/>
  <c r="M2368" i="34"/>
  <c r="M2297" i="34"/>
  <c r="M2354" i="34"/>
  <c r="M2314" i="34"/>
  <c r="M2353" i="34"/>
  <c r="M2376" i="34"/>
  <c r="M2343" i="34"/>
  <c r="M2378" i="34"/>
  <c r="M2323" i="34"/>
  <c r="M2363" i="34"/>
  <c r="M2346" i="34"/>
  <c r="M2348" i="34"/>
  <c r="M2364" i="34"/>
  <c r="M2382" i="34"/>
  <c r="M1992" i="34"/>
  <c r="M2292" i="34"/>
  <c r="M2342" i="34"/>
  <c r="M1338" i="34"/>
  <c r="M2395" i="34"/>
  <c r="M2295" i="34"/>
  <c r="M1312" i="34"/>
  <c r="M2357" i="34"/>
  <c r="M2313" i="34"/>
  <c r="M2399" i="34"/>
  <c r="F2402" i="34"/>
  <c r="G2400" i="34"/>
  <c r="J2401" i="34"/>
  <c r="H2399" i="34"/>
  <c r="K2399" i="34"/>
  <c r="I2399" i="34"/>
  <c r="M2400" i="34" l="1"/>
  <c r="I2400" i="34"/>
  <c r="K2400" i="34"/>
  <c r="H2400" i="34"/>
  <c r="F2403" i="34"/>
  <c r="J2402" i="34"/>
  <c r="G2401" i="34"/>
  <c r="M2401" i="34" l="1"/>
  <c r="K2401" i="34"/>
  <c r="I2401" i="34"/>
  <c r="H2401" i="34"/>
  <c r="J2403" i="34"/>
  <c r="F2404" i="34"/>
  <c r="G2402" i="34"/>
  <c r="M2402" i="34" l="1"/>
  <c r="I2402" i="34"/>
  <c r="H2402" i="34"/>
  <c r="K2402" i="34"/>
  <c r="F2405" i="34"/>
  <c r="J2404" i="34"/>
  <c r="G2403" i="34"/>
  <c r="M2403" i="34" l="1"/>
  <c r="H2403" i="34"/>
  <c r="I2403" i="34"/>
  <c r="K2403" i="34"/>
  <c r="G2404" i="34"/>
  <c r="J2405" i="34"/>
  <c r="F2406" i="34"/>
  <c r="M2404" i="34" l="1"/>
  <c r="J2406" i="34"/>
  <c r="G2405" i="34"/>
  <c r="F2407" i="34"/>
  <c r="K2404" i="34"/>
  <c r="H2404" i="34"/>
  <c r="I2404" i="34"/>
  <c r="M2405" i="34" l="1"/>
  <c r="I2405" i="34"/>
  <c r="H2405" i="34"/>
  <c r="K2405" i="34"/>
  <c r="J2407" i="34"/>
  <c r="G2406" i="34"/>
  <c r="F2408" i="34"/>
  <c r="M2406" i="34" l="1"/>
  <c r="F2409" i="34"/>
  <c r="G2407" i="34"/>
  <c r="J2408" i="34"/>
  <c r="I2406" i="34"/>
  <c r="H2406" i="34"/>
  <c r="K2406" i="34"/>
  <c r="M2407" i="34" l="1"/>
  <c r="K2407" i="34"/>
  <c r="H2407" i="34"/>
  <c r="I2407" i="34"/>
  <c r="J2409" i="34"/>
  <c r="G2408" i="34"/>
  <c r="F2410" i="34"/>
  <c r="M2408" i="34" l="1"/>
  <c r="G2409" i="34"/>
  <c r="F2411" i="34"/>
  <c r="J2410" i="34"/>
  <c r="K2408" i="34"/>
  <c r="H2408" i="34"/>
  <c r="I2408" i="34"/>
  <c r="M2409" i="34" l="1"/>
  <c r="J2411" i="34"/>
  <c r="G2410" i="34"/>
  <c r="F2412" i="34"/>
  <c r="I2409" i="34"/>
  <c r="H2409" i="34"/>
  <c r="K2409" i="34"/>
  <c r="M2410" i="34" l="1"/>
  <c r="F2413" i="34"/>
  <c r="J2412" i="34"/>
  <c r="G2411" i="34"/>
  <c r="H2410" i="34"/>
  <c r="I2410" i="34"/>
  <c r="K2410" i="34"/>
  <c r="M2411" i="34" l="1"/>
  <c r="H2411" i="34"/>
  <c r="K2411" i="34"/>
  <c r="I2411" i="34"/>
  <c r="J2413" i="34"/>
  <c r="F2414" i="34"/>
  <c r="G2412" i="34"/>
  <c r="M2412" i="34" l="1"/>
  <c r="H2412" i="34"/>
  <c r="K2412" i="34"/>
  <c r="I2412" i="34"/>
  <c r="G2413" i="34"/>
  <c r="J2414" i="34"/>
  <c r="F2415" i="34"/>
  <c r="M2413" i="34" l="1"/>
  <c r="G2414" i="34"/>
  <c r="J2415" i="34"/>
  <c r="F2416" i="34"/>
  <c r="H2413" i="34"/>
  <c r="K2413" i="34"/>
  <c r="I2413" i="34"/>
  <c r="M2414" i="34" l="1"/>
  <c r="F2417" i="34"/>
  <c r="G2415" i="34"/>
  <c r="J2416" i="34"/>
  <c r="K2414" i="34"/>
  <c r="H2414" i="34"/>
  <c r="I2414" i="34"/>
  <c r="M2415" i="34" l="1"/>
  <c r="I2415" i="34"/>
  <c r="H2415" i="34"/>
  <c r="K2415" i="34"/>
  <c r="J2417" i="34"/>
  <c r="G2416" i="34"/>
  <c r="F2418" i="34"/>
  <c r="M2416" i="34" l="1"/>
  <c r="G2417" i="34"/>
  <c r="F2419" i="34"/>
  <c r="J2418" i="34"/>
  <c r="I2416" i="34"/>
  <c r="K2416" i="34"/>
  <c r="H2416" i="34"/>
  <c r="M2417" i="34" l="1"/>
  <c r="F2420" i="34"/>
  <c r="J2419" i="34"/>
  <c r="G2418" i="34"/>
  <c r="I2417" i="34"/>
  <c r="K2417" i="34"/>
  <c r="H2417" i="34"/>
  <c r="M2418" i="34" l="1"/>
  <c r="H2418" i="34"/>
  <c r="I2418" i="34"/>
  <c r="K2418" i="34"/>
  <c r="F2421" i="34"/>
  <c r="G2419" i="34"/>
  <c r="J2420" i="34"/>
  <c r="M2419" i="34" l="1"/>
  <c r="H2419" i="34"/>
  <c r="K2419" i="34"/>
  <c r="I2419" i="34"/>
  <c r="F2422" i="34"/>
  <c r="G2420" i="34"/>
  <c r="J2421" i="34"/>
  <c r="M2420" i="34" l="1"/>
  <c r="J2422" i="34"/>
  <c r="F2423" i="34"/>
  <c r="G2421" i="34"/>
  <c r="K2420" i="34"/>
  <c r="I2420" i="34"/>
  <c r="H2420" i="34"/>
  <c r="M2421" i="34" l="1"/>
  <c r="J2423" i="34"/>
  <c r="F2424" i="34"/>
  <c r="G2422" i="34"/>
  <c r="H2421" i="34"/>
  <c r="K2421" i="34"/>
  <c r="I2421" i="34"/>
  <c r="M2422" i="34" l="1"/>
  <c r="G2423" i="34"/>
  <c r="J2424" i="34"/>
  <c r="F2425" i="34"/>
  <c r="H2422" i="34"/>
  <c r="K2422" i="34"/>
  <c r="I2422" i="34"/>
  <c r="M2423" i="34" l="1"/>
  <c r="F2426" i="34"/>
  <c r="J2425" i="34"/>
  <c r="G2424" i="34"/>
  <c r="H2423" i="34"/>
  <c r="I2423" i="34"/>
  <c r="K2423" i="34"/>
  <c r="M2424" i="34" l="1"/>
  <c r="I2424" i="34"/>
  <c r="K2424" i="34"/>
  <c r="H2424" i="34"/>
  <c r="F2427" i="34"/>
  <c r="G2425" i="34"/>
  <c r="J2426" i="34"/>
  <c r="M2425" i="34" l="1"/>
  <c r="G2426" i="34"/>
  <c r="F2428" i="34"/>
  <c r="J2427" i="34"/>
  <c r="I2425" i="34"/>
  <c r="H2425" i="34"/>
  <c r="K2425" i="34"/>
  <c r="M2426" i="34" l="1"/>
  <c r="J2428" i="34"/>
  <c r="G2427" i="34"/>
  <c r="F2429" i="34"/>
  <c r="I2426" i="34"/>
  <c r="K2426" i="34"/>
  <c r="H2426" i="34"/>
  <c r="M2427" i="34" l="1"/>
  <c r="I2427" i="34"/>
  <c r="H2427" i="34"/>
  <c r="K2427" i="34"/>
  <c r="G2428" i="34"/>
  <c r="J2429" i="34"/>
  <c r="F2430" i="34"/>
  <c r="M2428" i="34" l="1"/>
  <c r="F2431" i="34"/>
  <c r="J2430" i="34"/>
  <c r="G2429" i="34"/>
  <c r="I2428" i="34"/>
  <c r="H2428" i="34"/>
  <c r="K2428" i="34"/>
  <c r="M2429" i="34" l="1"/>
  <c r="H2429" i="34"/>
  <c r="I2429" i="34"/>
  <c r="K2429" i="34"/>
  <c r="J2431" i="34"/>
  <c r="F2432" i="34"/>
  <c r="G2430" i="34"/>
  <c r="M2430" i="34" l="1"/>
  <c r="K2430" i="34"/>
  <c r="I2430" i="34"/>
  <c r="H2430" i="34"/>
  <c r="J2432" i="34"/>
  <c r="G2431" i="34"/>
  <c r="F2433" i="34"/>
  <c r="M2431" i="34" l="1"/>
  <c r="K2431" i="34"/>
  <c r="I2431" i="34"/>
  <c r="H2431" i="34"/>
  <c r="J2433" i="34"/>
  <c r="F2434" i="34"/>
  <c r="G2432" i="34"/>
  <c r="M2432" i="34" l="1"/>
  <c r="G2433" i="34"/>
  <c r="F2435" i="34"/>
  <c r="J2434" i="34"/>
  <c r="H2432" i="34"/>
  <c r="I2432" i="34"/>
  <c r="K2432" i="34"/>
  <c r="M2433" i="34" l="1"/>
  <c r="F2436" i="34"/>
  <c r="G2434" i="34"/>
  <c r="J2435" i="34"/>
  <c r="K2433" i="34"/>
  <c r="I2433" i="34"/>
  <c r="H2433" i="34"/>
  <c r="M2434" i="34" l="1"/>
  <c r="H2434" i="34"/>
  <c r="I2434" i="34"/>
  <c r="K2434" i="34"/>
  <c r="F2437" i="34"/>
  <c r="J2436" i="34"/>
  <c r="G2435" i="34"/>
  <c r="M2435" i="34" l="1"/>
  <c r="K2435" i="34"/>
  <c r="H2435" i="34"/>
  <c r="I2435" i="34"/>
  <c r="J2437" i="34"/>
  <c r="F2438" i="34"/>
  <c r="G2436" i="34"/>
  <c r="M2436" i="34" l="1"/>
  <c r="H2436" i="34"/>
  <c r="I2436" i="34"/>
  <c r="K2436" i="34"/>
  <c r="J2438" i="34"/>
  <c r="G2437" i="34"/>
  <c r="F2439" i="34"/>
  <c r="M2437" i="34" l="1"/>
  <c r="F2440" i="34"/>
  <c r="G2438" i="34"/>
  <c r="J2439" i="34"/>
  <c r="I2437" i="34"/>
  <c r="H2437" i="34"/>
  <c r="K2437" i="34"/>
  <c r="M2438" i="34" l="1"/>
  <c r="H2438" i="34"/>
  <c r="K2438" i="34"/>
  <c r="I2438" i="34"/>
  <c r="G2439" i="34"/>
  <c r="F2441" i="34"/>
  <c r="J2440" i="34"/>
  <c r="M2439" i="34" l="1"/>
  <c r="F2442" i="34"/>
  <c r="G2440" i="34"/>
  <c r="J2441" i="34"/>
  <c r="H2439" i="34"/>
  <c r="I2439" i="34"/>
  <c r="K2439" i="34"/>
  <c r="M2440" i="34" l="1"/>
  <c r="H2440" i="34"/>
  <c r="K2440" i="34"/>
  <c r="I2440" i="34"/>
  <c r="G2441" i="34"/>
  <c r="J2442" i="34"/>
  <c r="F2443" i="34"/>
  <c r="M2441" i="34" l="1"/>
  <c r="F2444" i="34"/>
  <c r="G2442" i="34"/>
  <c r="J2443" i="34"/>
  <c r="K2441" i="34"/>
  <c r="H2441" i="34"/>
  <c r="I2441" i="34"/>
  <c r="M2442" i="34" l="1"/>
  <c r="K2442" i="34"/>
  <c r="I2442" i="34"/>
  <c r="H2442" i="34"/>
  <c r="F2445" i="34"/>
  <c r="G2443" i="34"/>
  <c r="J2444" i="34"/>
  <c r="M2443" i="34" l="1"/>
  <c r="K2443" i="34"/>
  <c r="H2443" i="34"/>
  <c r="I2443" i="34"/>
  <c r="F2446" i="34"/>
  <c r="G2444" i="34"/>
  <c r="J2445" i="34"/>
  <c r="M2444" i="34" l="1"/>
  <c r="K2444" i="34"/>
  <c r="I2444" i="34"/>
  <c r="H2444" i="34"/>
  <c r="J2446" i="34"/>
  <c r="F2447" i="34"/>
  <c r="G2445" i="34"/>
  <c r="M2445" i="34" l="1"/>
  <c r="I2445" i="34"/>
  <c r="H2445" i="34"/>
  <c r="K2445" i="34"/>
  <c r="J2447" i="34"/>
  <c r="F2448" i="34"/>
  <c r="G2446" i="34"/>
  <c r="M2446" i="34" l="1"/>
  <c r="K2446" i="34"/>
  <c r="I2446" i="34"/>
  <c r="H2446" i="34"/>
  <c r="G2447" i="34"/>
  <c r="J2448" i="34"/>
  <c r="F2449" i="34"/>
  <c r="M2447" i="34" l="1"/>
  <c r="F2450" i="34"/>
  <c r="G2448" i="34"/>
  <c r="J2449" i="34"/>
  <c r="I2447" i="34"/>
  <c r="K2447" i="34"/>
  <c r="H2447" i="34"/>
  <c r="M2448" i="34" l="1"/>
  <c r="I2448" i="34"/>
  <c r="H2448" i="34"/>
  <c r="K2448" i="34"/>
  <c r="J2450" i="34"/>
  <c r="G2449" i="34"/>
  <c r="F2451" i="34"/>
  <c r="M2449" i="34" l="1"/>
  <c r="F2452" i="34"/>
  <c r="J2451" i="34"/>
  <c r="G2450" i="34"/>
  <c r="H2449" i="34"/>
  <c r="K2449" i="34"/>
  <c r="I2449" i="34"/>
  <c r="M2450" i="34" l="1"/>
  <c r="I2450" i="34"/>
  <c r="K2450" i="34"/>
  <c r="H2450" i="34"/>
  <c r="F2453" i="34"/>
  <c r="G2451" i="34"/>
  <c r="J2452" i="34"/>
  <c r="M2451" i="34" l="1"/>
  <c r="K2451" i="34"/>
  <c r="I2451" i="34"/>
  <c r="H2451" i="34"/>
  <c r="J2453" i="34"/>
  <c r="F2454" i="34"/>
  <c r="G2452" i="34"/>
  <c r="M2452" i="34" l="1"/>
  <c r="H2452" i="34"/>
  <c r="K2452" i="34"/>
  <c r="I2452" i="34"/>
  <c r="G2453" i="34"/>
  <c r="J2454" i="34"/>
  <c r="F2455" i="34"/>
  <c r="M2453" i="34" l="1"/>
  <c r="G2454" i="34"/>
  <c r="F2456" i="34"/>
  <c r="J2455" i="34"/>
  <c r="K2453" i="34"/>
  <c r="H2453" i="34"/>
  <c r="I2453" i="34"/>
  <c r="M2454" i="34" l="1"/>
  <c r="G2455" i="34"/>
  <c r="J2456" i="34"/>
  <c r="F2457" i="34"/>
  <c r="K2454" i="34"/>
  <c r="I2454" i="34"/>
  <c r="H2454" i="34"/>
  <c r="M2455" i="34" l="1"/>
  <c r="G2456" i="34"/>
  <c r="F2458" i="34"/>
  <c r="J2457" i="34"/>
  <c r="K2455" i="34"/>
  <c r="I2455" i="34"/>
  <c r="H2455" i="34"/>
  <c r="M2456" i="34" l="1"/>
  <c r="G2457" i="34"/>
  <c r="F2459" i="34"/>
  <c r="J2458" i="34"/>
  <c r="K2456" i="34"/>
  <c r="I2456" i="34"/>
  <c r="H2456" i="34"/>
  <c r="M2457" i="34" l="1"/>
  <c r="G2458" i="34"/>
  <c r="F2460" i="34"/>
  <c r="J2459" i="34"/>
  <c r="K2457" i="34"/>
  <c r="I2457" i="34"/>
  <c r="H2457" i="34"/>
  <c r="M2458" i="34" l="1"/>
  <c r="G2459" i="34"/>
  <c r="F2461" i="34"/>
  <c r="J2460" i="34"/>
  <c r="K2458" i="34"/>
  <c r="I2458" i="34"/>
  <c r="H2458" i="34"/>
  <c r="M2459" i="34" l="1"/>
  <c r="G2460" i="34"/>
  <c r="J2461" i="34"/>
  <c r="F2462" i="34"/>
  <c r="K2459" i="34"/>
  <c r="H2459" i="34"/>
  <c r="I2459" i="34"/>
  <c r="M2460" i="34" l="1"/>
  <c r="F2463" i="34"/>
  <c r="J2462" i="34"/>
  <c r="G2461" i="34"/>
  <c r="K2460" i="34"/>
  <c r="I2460" i="34"/>
  <c r="H2460" i="34"/>
  <c r="M2461" i="34" l="1"/>
  <c r="K2461" i="34"/>
  <c r="I2461" i="34"/>
  <c r="H2461" i="34"/>
  <c r="G2462" i="34"/>
  <c r="F2464" i="34"/>
  <c r="J2463" i="34"/>
  <c r="M2462" i="34" l="1"/>
  <c r="K2462" i="34"/>
  <c r="I2462" i="34"/>
  <c r="H2462" i="34"/>
  <c r="F2465" i="34"/>
  <c r="J2464" i="34"/>
  <c r="G2463" i="34"/>
  <c r="M2463" i="34" l="1"/>
  <c r="K2463" i="34"/>
  <c r="I2463" i="34"/>
  <c r="H2463" i="34"/>
  <c r="F2466" i="34"/>
  <c r="J2465" i="34"/>
  <c r="G2464" i="34"/>
  <c r="M2464" i="34" l="1"/>
  <c r="K2464" i="34"/>
  <c r="H2464" i="34"/>
  <c r="I2464" i="34"/>
  <c r="G2465" i="34"/>
  <c r="F2467" i="34"/>
  <c r="J2466" i="34"/>
  <c r="M2465" i="34" l="1"/>
  <c r="G2466" i="34"/>
  <c r="J2467" i="34"/>
  <c r="F2468" i="34"/>
  <c r="K2465" i="34"/>
  <c r="I2465" i="34"/>
  <c r="H2465" i="34"/>
  <c r="M2466" i="34" l="1"/>
  <c r="G2467" i="34"/>
  <c r="J2468" i="34"/>
  <c r="F2469" i="34"/>
  <c r="K2466" i="34"/>
  <c r="H2466" i="34"/>
  <c r="I2466" i="34"/>
  <c r="M2467" i="34" l="1"/>
  <c r="G2468" i="34"/>
  <c r="J2469" i="34"/>
  <c r="F2470" i="34"/>
  <c r="K2467" i="34"/>
  <c r="I2467" i="34"/>
  <c r="H2467" i="34"/>
  <c r="M2468" i="34" l="1"/>
  <c r="F2471" i="34"/>
  <c r="G2469" i="34"/>
  <c r="J2470" i="34"/>
  <c r="K2468" i="34"/>
  <c r="H2468" i="34"/>
  <c r="I2468" i="34"/>
  <c r="M2469" i="34" l="1"/>
  <c r="H2469" i="34"/>
  <c r="K2469" i="34"/>
  <c r="I2469" i="34"/>
  <c r="F2472" i="34"/>
  <c r="J2471" i="34"/>
  <c r="G2470" i="34"/>
  <c r="M2470" i="34" l="1"/>
  <c r="H2470" i="34"/>
  <c r="I2470" i="34"/>
  <c r="K2470" i="34"/>
  <c r="F2473" i="34"/>
  <c r="J2472" i="34"/>
  <c r="G2471" i="34"/>
  <c r="M2471" i="34" l="1"/>
  <c r="I2471" i="34"/>
  <c r="K2471" i="34"/>
  <c r="H2471" i="34"/>
  <c r="J2473" i="34"/>
  <c r="G2472" i="34"/>
  <c r="F2474" i="34"/>
  <c r="M2472" i="34" l="1"/>
  <c r="I2472" i="34"/>
  <c r="K2472" i="34"/>
  <c r="H2472" i="34"/>
  <c r="F2475" i="34"/>
  <c r="G2473" i="34"/>
  <c r="J2474" i="34"/>
  <c r="M2473" i="34" l="1"/>
  <c r="K2473" i="34"/>
  <c r="H2473" i="34"/>
  <c r="I2473" i="34"/>
  <c r="F2476" i="34"/>
  <c r="G2474" i="34"/>
  <c r="J2475" i="34"/>
  <c r="M2474" i="34" l="1"/>
  <c r="J2476" i="34"/>
  <c r="G2475" i="34"/>
  <c r="F2477" i="34"/>
  <c r="K2474" i="34"/>
  <c r="I2474" i="34"/>
  <c r="H2474" i="34"/>
  <c r="M2475" i="34" l="1"/>
  <c r="I2475" i="34"/>
  <c r="H2475" i="34"/>
  <c r="K2475" i="34"/>
  <c r="F2478" i="34"/>
  <c r="G2476" i="34"/>
  <c r="J2477" i="34"/>
  <c r="M2476" i="34" l="1"/>
  <c r="K2476" i="34"/>
  <c r="H2476" i="34"/>
  <c r="I2476" i="34"/>
  <c r="G2477" i="34"/>
  <c r="J2478" i="34"/>
  <c r="F2479" i="34"/>
  <c r="M2477" i="34" l="1"/>
  <c r="J2479" i="34"/>
  <c r="G2478" i="34"/>
  <c r="F2480" i="34"/>
  <c r="I2477" i="34"/>
  <c r="H2477" i="34"/>
  <c r="K2477" i="34"/>
  <c r="M2478" i="34" l="1"/>
  <c r="J2480" i="34"/>
  <c r="G2479" i="34"/>
  <c r="F2481" i="34"/>
  <c r="K2478" i="34"/>
  <c r="H2478" i="34"/>
  <c r="I2478" i="34"/>
  <c r="M2479" i="34" l="1"/>
  <c r="F2482" i="34"/>
  <c r="G2480" i="34"/>
  <c r="J2481" i="34"/>
  <c r="I2479" i="34"/>
  <c r="K2479" i="34"/>
  <c r="H2479" i="34"/>
  <c r="M2480" i="34" l="1"/>
  <c r="K2480" i="34"/>
  <c r="I2480" i="34"/>
  <c r="H2480" i="34"/>
  <c r="J2482" i="34"/>
  <c r="F2483" i="34"/>
  <c r="G2481" i="34"/>
  <c r="M2481" i="34" l="1"/>
  <c r="J2483" i="34"/>
  <c r="G2482" i="34"/>
  <c r="F2484" i="34"/>
  <c r="H2481" i="34"/>
  <c r="K2481" i="34"/>
  <c r="I2481" i="34"/>
  <c r="M2482" i="34" l="1"/>
  <c r="J2484" i="34"/>
  <c r="G2483" i="34"/>
  <c r="F2485" i="34"/>
  <c r="H2482" i="34"/>
  <c r="I2482" i="34"/>
  <c r="K2482" i="34"/>
  <c r="M2483" i="34" l="1"/>
  <c r="J2485" i="34"/>
  <c r="G2484" i="34"/>
  <c r="F2486" i="34"/>
  <c r="H2483" i="34"/>
  <c r="K2483" i="34"/>
  <c r="I2483" i="34"/>
  <c r="M2484" i="34" l="1"/>
  <c r="I2484" i="34"/>
  <c r="H2484" i="34"/>
  <c r="K2484" i="34"/>
  <c r="G2485" i="34"/>
  <c r="F2487" i="34"/>
  <c r="J2486" i="34"/>
  <c r="M2485" i="34" l="1"/>
  <c r="G2486" i="34"/>
  <c r="F2488" i="34"/>
  <c r="J2487" i="34"/>
  <c r="H2485" i="34"/>
  <c r="K2485" i="34"/>
  <c r="I2485" i="34"/>
  <c r="M2486" i="34" l="1"/>
  <c r="G2487" i="34"/>
  <c r="J2488" i="34"/>
  <c r="F2489" i="34"/>
  <c r="I2486" i="34"/>
  <c r="H2486" i="34"/>
  <c r="K2486" i="34"/>
  <c r="L2477" i="34" l="1"/>
  <c r="N2477" i="34" s="1"/>
  <c r="L2479" i="34"/>
  <c r="N2479" i="34" s="1"/>
  <c r="L2481" i="34"/>
  <c r="N2481" i="34" s="1"/>
  <c r="L2483" i="34"/>
  <c r="N2483" i="34" s="1"/>
  <c r="L2485" i="34"/>
  <c r="N2485" i="34" s="1"/>
  <c r="L2487" i="34"/>
  <c r="N2487" i="34" s="1"/>
  <c r="M2487" i="34"/>
  <c r="J2489" i="34"/>
  <c r="X3" i="34" s="1"/>
  <c r="G2488" i="34"/>
  <c r="G2489" i="34"/>
  <c r="H2487" i="34"/>
  <c r="K2487" i="34"/>
  <c r="I2487" i="34"/>
  <c r="M4053" i="34" l="1"/>
  <c r="L4053" i="34"/>
  <c r="M3266" i="34"/>
  <c r="L1220" i="34"/>
  <c r="N1220" i="34" s="1"/>
  <c r="L33" i="34"/>
  <c r="N33" i="34" s="1"/>
  <c r="L1514" i="34"/>
  <c r="N1514" i="34" s="1"/>
  <c r="L1498" i="34"/>
  <c r="N1498" i="34" s="1"/>
  <c r="L2184" i="34"/>
  <c r="N2184" i="34" s="1"/>
  <c r="L741" i="34"/>
  <c r="N741" i="34" s="1"/>
  <c r="M2531" i="34"/>
  <c r="L2191" i="34"/>
  <c r="N2191" i="34" s="1"/>
  <c r="L2980" i="34"/>
  <c r="M2954" i="34"/>
  <c r="L1291" i="34"/>
  <c r="N1291" i="34" s="1"/>
  <c r="L2947" i="34"/>
  <c r="M2764" i="34"/>
  <c r="L1215" i="34"/>
  <c r="N1215" i="34" s="1"/>
  <c r="L1998" i="34"/>
  <c r="N1998" i="34" s="1"/>
  <c r="L1497" i="34"/>
  <c r="N1497" i="34" s="1"/>
  <c r="L968" i="34"/>
  <c r="N968" i="34" s="1"/>
  <c r="L1667" i="34"/>
  <c r="N1667" i="34" s="1"/>
  <c r="M2930" i="34"/>
  <c r="L2567" i="34"/>
  <c r="L2916" i="34"/>
  <c r="M2549" i="34"/>
  <c r="L1348" i="34"/>
  <c r="N1348" i="34" s="1"/>
  <c r="M2984" i="34"/>
  <c r="L2059" i="34"/>
  <c r="N2059" i="34" s="1"/>
  <c r="L986" i="34"/>
  <c r="N986" i="34" s="1"/>
  <c r="L1859" i="34"/>
  <c r="N1859" i="34" s="1"/>
  <c r="L289" i="34"/>
  <c r="N289" i="34" s="1"/>
  <c r="L2719" i="34"/>
  <c r="L437" i="34"/>
  <c r="N437" i="34" s="1"/>
  <c r="L2845" i="34"/>
  <c r="M3051" i="34"/>
  <c r="M2659" i="34"/>
  <c r="L1135" i="34"/>
  <c r="N1135" i="34" s="1"/>
  <c r="L1244" i="34"/>
  <c r="N1244" i="34" s="1"/>
  <c r="L2972" i="34"/>
  <c r="L2668" i="34"/>
  <c r="L2639" i="34"/>
  <c r="L2130" i="34"/>
  <c r="N2130" i="34" s="1"/>
  <c r="L2155" i="34"/>
  <c r="N2155" i="34" s="1"/>
  <c r="L2864" i="34"/>
  <c r="M2614" i="34"/>
  <c r="L2899" i="34"/>
  <c r="L1391" i="34"/>
  <c r="N1391" i="34" s="1"/>
  <c r="M2611" i="34"/>
  <c r="L1844" i="34"/>
  <c r="N1844" i="34" s="1"/>
  <c r="M2536" i="34"/>
  <c r="L942" i="34"/>
  <c r="N942" i="34" s="1"/>
  <c r="L2941" i="34"/>
  <c r="M2783" i="34"/>
  <c r="M2987" i="34"/>
  <c r="L993" i="34"/>
  <c r="N993" i="34" s="1"/>
  <c r="L1823" i="34"/>
  <c r="N1823" i="34" s="1"/>
  <c r="L3288" i="34"/>
  <c r="M2800" i="34"/>
  <c r="M2646" i="34"/>
  <c r="L2117" i="34"/>
  <c r="N2117" i="34" s="1"/>
  <c r="L1643" i="34"/>
  <c r="N1643" i="34" s="1"/>
  <c r="L2686" i="34"/>
  <c r="L2574" i="34"/>
  <c r="M3137" i="34"/>
  <c r="L727" i="34"/>
  <c r="N727" i="34" s="1"/>
  <c r="M2997" i="34"/>
  <c r="L2654" i="34"/>
  <c r="L2173" i="34"/>
  <c r="N2173" i="34" s="1"/>
  <c r="M3618" i="34"/>
  <c r="L3926" i="34"/>
  <c r="L2533" i="34"/>
  <c r="M3040" i="34"/>
  <c r="L1761" i="34"/>
  <c r="N1761" i="34" s="1"/>
  <c r="L2771" i="34"/>
  <c r="L2819" i="34"/>
  <c r="L436" i="34"/>
  <c r="N436" i="34" s="1"/>
  <c r="L2790" i="34"/>
  <c r="L2681" i="34"/>
  <c r="L987" i="34"/>
  <c r="N987" i="34" s="1"/>
  <c r="L416" i="34"/>
  <c r="N416" i="34" s="1"/>
  <c r="M2830" i="34"/>
  <c r="L2757" i="34"/>
  <c r="L733" i="34"/>
  <c r="N733" i="34" s="1"/>
  <c r="M2512" i="34"/>
  <c r="L1503" i="34"/>
  <c r="N1503" i="34" s="1"/>
  <c r="L310" i="34"/>
  <c r="N310" i="34" s="1"/>
  <c r="L2504" i="34"/>
  <c r="L3061" i="34"/>
  <c r="L2619" i="34"/>
  <c r="M2970" i="34"/>
  <c r="L1885" i="34"/>
  <c r="N1885" i="34" s="1"/>
  <c r="L557" i="34"/>
  <c r="N557" i="34" s="1"/>
  <c r="L2682" i="34"/>
  <c r="L551" i="34"/>
  <c r="N551" i="34" s="1"/>
  <c r="L1243" i="34"/>
  <c r="N1243" i="34" s="1"/>
  <c r="L2979" i="34"/>
  <c r="M2672" i="34"/>
  <c r="L2665" i="34"/>
  <c r="L2656" i="34"/>
  <c r="M2682" i="34"/>
  <c r="L2125" i="34"/>
  <c r="N2125" i="34" s="1"/>
  <c r="L2085" i="34"/>
  <c r="N2085" i="34" s="1"/>
  <c r="L2561" i="34"/>
  <c r="M3164" i="34"/>
  <c r="L2763" i="34"/>
  <c r="L230" i="34"/>
  <c r="N230" i="34" s="1"/>
  <c r="L1832" i="34"/>
  <c r="N1832" i="34" s="1"/>
  <c r="L215" i="34"/>
  <c r="N215" i="34" s="1"/>
  <c r="L1995" i="34"/>
  <c r="N1995" i="34" s="1"/>
  <c r="L2907" i="34"/>
  <c r="L2998" i="34"/>
  <c r="L1626" i="34"/>
  <c r="N1626" i="34" s="1"/>
  <c r="L107" i="34"/>
  <c r="N107" i="34" s="1"/>
  <c r="M2592" i="34"/>
  <c r="L744" i="34"/>
  <c r="N744" i="34" s="1"/>
  <c r="L2891" i="34"/>
  <c r="L2632" i="34"/>
  <c r="L1162" i="34"/>
  <c r="N1162" i="34" s="1"/>
  <c r="L2780" i="34"/>
  <c r="L1250" i="34"/>
  <c r="N1250" i="34" s="1"/>
  <c r="L3140" i="34"/>
  <c r="L164" i="34"/>
  <c r="N164" i="34" s="1"/>
  <c r="M2882" i="34"/>
  <c r="L1448" i="34"/>
  <c r="N1448" i="34" s="1"/>
  <c r="L1225" i="34"/>
  <c r="N1225" i="34" s="1"/>
  <c r="M3211" i="34"/>
  <c r="L64" i="34"/>
  <c r="N64" i="34" s="1"/>
  <c r="M2867" i="34"/>
  <c r="L363" i="34"/>
  <c r="N363" i="34" s="1"/>
  <c r="L1954" i="34"/>
  <c r="N1954" i="34" s="1"/>
  <c r="L2081" i="34"/>
  <c r="N2081" i="34" s="1"/>
  <c r="L558" i="34"/>
  <c r="N558" i="34" s="1"/>
  <c r="L2932" i="34"/>
  <c r="L1831" i="34"/>
  <c r="N1831" i="34" s="1"/>
  <c r="L2591" i="34"/>
  <c r="L2813" i="34"/>
  <c r="L565" i="34"/>
  <c r="N565" i="34" s="1"/>
  <c r="M2515" i="34"/>
  <c r="L406" i="34"/>
  <c r="N406" i="34" s="1"/>
  <c r="L2898" i="34"/>
  <c r="L3105" i="34"/>
  <c r="M2729" i="34"/>
  <c r="L1606" i="34"/>
  <c r="N1606" i="34" s="1"/>
  <c r="M2518" i="34"/>
  <c r="M2514" i="34"/>
  <c r="L3058" i="34"/>
  <c r="L552" i="34"/>
  <c r="N552" i="34" s="1"/>
  <c r="L2683" i="34"/>
  <c r="M3129" i="34"/>
  <c r="L713" i="34"/>
  <c r="N713" i="34" s="1"/>
  <c r="L544" i="34"/>
  <c r="N544" i="34" s="1"/>
  <c r="L1620" i="34"/>
  <c r="N1620" i="34" s="1"/>
  <c r="L3398" i="34"/>
  <c r="L344" i="34"/>
  <c r="N344" i="34" s="1"/>
  <c r="M3142" i="34"/>
  <c r="L1278" i="34"/>
  <c r="N1278" i="34" s="1"/>
  <c r="L1815" i="34"/>
  <c r="N1815" i="34" s="1"/>
  <c r="L2992" i="34"/>
  <c r="L1195" i="34"/>
  <c r="N1195" i="34" s="1"/>
  <c r="L1318" i="34"/>
  <c r="N1318" i="34" s="1"/>
  <c r="M3094" i="34"/>
  <c r="L258" i="34"/>
  <c r="N258" i="34" s="1"/>
  <c r="L109" i="34"/>
  <c r="N109" i="34" s="1"/>
  <c r="M3113" i="34"/>
  <c r="L1379" i="34"/>
  <c r="N1379" i="34" s="1"/>
  <c r="L1875" i="34"/>
  <c r="N1875" i="34" s="1"/>
  <c r="L3155" i="34"/>
  <c r="L1775" i="34"/>
  <c r="N1775" i="34" s="1"/>
  <c r="L150" i="34"/>
  <c r="N150" i="34" s="1"/>
  <c r="L3157" i="34"/>
  <c r="L3032" i="34"/>
  <c r="M2938" i="34"/>
  <c r="L3094" i="34"/>
  <c r="L2503" i="34"/>
  <c r="L1508" i="34"/>
  <c r="N1508" i="34" s="1"/>
  <c r="L542" i="34"/>
  <c r="N542" i="34" s="1"/>
  <c r="L617" i="34"/>
  <c r="N617" i="34" s="1"/>
  <c r="L350" i="34"/>
  <c r="N350" i="34" s="1"/>
  <c r="L2573" i="34"/>
  <c r="L1781" i="34"/>
  <c r="N1781" i="34" s="1"/>
  <c r="L1157" i="34"/>
  <c r="N1157" i="34" s="1"/>
  <c r="L231" i="34"/>
  <c r="N231" i="34" s="1"/>
  <c r="L1453" i="34"/>
  <c r="N1453" i="34" s="1"/>
  <c r="L535" i="34"/>
  <c r="N535" i="34" s="1"/>
  <c r="M2785" i="34"/>
  <c r="M2669" i="34"/>
  <c r="M2901" i="34"/>
  <c r="M2757" i="34"/>
  <c r="M2814" i="34"/>
  <c r="M3136" i="34"/>
  <c r="L2613" i="34"/>
  <c r="L536" i="34"/>
  <c r="N536" i="34" s="1"/>
  <c r="L2645" i="34"/>
  <c r="L2026" i="34"/>
  <c r="N2026" i="34" s="1"/>
  <c r="L2866" i="34"/>
  <c r="L1816" i="34"/>
  <c r="N1816" i="34" s="1"/>
  <c r="M3106" i="34"/>
  <c r="L564" i="34"/>
  <c r="N564" i="34" s="1"/>
  <c r="L2052" i="34"/>
  <c r="N2052" i="34" s="1"/>
  <c r="L2617" i="34"/>
  <c r="L1301" i="34"/>
  <c r="N1301" i="34" s="1"/>
  <c r="L3129" i="34"/>
  <c r="N3129" i="34" s="1"/>
  <c r="L2756" i="34"/>
  <c r="L1766" i="34"/>
  <c r="N1766" i="34" s="1"/>
  <c r="L1208" i="34"/>
  <c r="N1208" i="34" s="1"/>
  <c r="L27" i="34"/>
  <c r="N27" i="34" s="1"/>
  <c r="L2080" i="34"/>
  <c r="N2080" i="34" s="1"/>
  <c r="M2810" i="34"/>
  <c r="L2857" i="34"/>
  <c r="L160" i="34"/>
  <c r="N160" i="34" s="1"/>
  <c r="L2539" i="34"/>
  <c r="L1202" i="34"/>
  <c r="N1202" i="34" s="1"/>
  <c r="L1768" i="34"/>
  <c r="N1768" i="34" s="1"/>
  <c r="L2917" i="34"/>
  <c r="L2766" i="34"/>
  <c r="L1535" i="34"/>
  <c r="N1535" i="34" s="1"/>
  <c r="L2082" i="34"/>
  <c r="N2082" i="34" s="1"/>
  <c r="L54" i="34"/>
  <c r="N54" i="34" s="1"/>
  <c r="M3025" i="34"/>
  <c r="L2977" i="34"/>
  <c r="L113" i="34"/>
  <c r="N113" i="34" s="1"/>
  <c r="L1634" i="34"/>
  <c r="N1634" i="34" s="1"/>
  <c r="L997" i="34"/>
  <c r="N997" i="34" s="1"/>
  <c r="L103" i="34"/>
  <c r="N103" i="34" s="1"/>
  <c r="L748" i="34"/>
  <c r="N748" i="34" s="1"/>
  <c r="M3163" i="34"/>
  <c r="L2521" i="34"/>
  <c r="L2612" i="34"/>
  <c r="L1874" i="34"/>
  <c r="N1874" i="34" s="1"/>
  <c r="M3072" i="34"/>
  <c r="L2714" i="34"/>
  <c r="M2846" i="34"/>
  <c r="L1893" i="34"/>
  <c r="N1893" i="34" s="1"/>
  <c r="L2993" i="34"/>
  <c r="L331" i="34"/>
  <c r="N331" i="34" s="1"/>
  <c r="L217" i="34"/>
  <c r="N217" i="34" s="1"/>
  <c r="L1537" i="34"/>
  <c r="N1537" i="34" s="1"/>
  <c r="L2684" i="34"/>
  <c r="L538" i="34"/>
  <c r="N538" i="34" s="1"/>
  <c r="L1652" i="34"/>
  <c r="N1652" i="34" s="1"/>
  <c r="L1618" i="34"/>
  <c r="N1618" i="34" s="1"/>
  <c r="L1660" i="34"/>
  <c r="N1660" i="34" s="1"/>
  <c r="L415" i="34"/>
  <c r="N415" i="34" s="1"/>
  <c r="L342" i="34"/>
  <c r="N342" i="34" s="1"/>
  <c r="L1860" i="34"/>
  <c r="N1860" i="34" s="1"/>
  <c r="L2143" i="34"/>
  <c r="N2143" i="34" s="1"/>
  <c r="L3103" i="34"/>
  <c r="M3105" i="34"/>
  <c r="L1347" i="34"/>
  <c r="N1347" i="34" s="1"/>
  <c r="L2042" i="34"/>
  <c r="N2042" i="34" s="1"/>
  <c r="L585" i="34"/>
  <c r="N585" i="34" s="1"/>
  <c r="M2973" i="34"/>
  <c r="L158" i="34"/>
  <c r="N158" i="34" s="1"/>
  <c r="L2093" i="34"/>
  <c r="N2093" i="34" s="1"/>
  <c r="L1513" i="34"/>
  <c r="N1513" i="34" s="1"/>
  <c r="M2789" i="34"/>
  <c r="L60" i="34"/>
  <c r="N60" i="34" s="1"/>
  <c r="L593" i="34"/>
  <c r="N593" i="34" s="1"/>
  <c r="M2924" i="34"/>
  <c r="L1128" i="34"/>
  <c r="N1128" i="34" s="1"/>
  <c r="M2952" i="34"/>
  <c r="L1638" i="34"/>
  <c r="N1638" i="34" s="1"/>
  <c r="L2011" i="34"/>
  <c r="N2011" i="34" s="1"/>
  <c r="L140" i="34"/>
  <c r="N140" i="34" s="1"/>
  <c r="L2900" i="34"/>
  <c r="L178" i="34"/>
  <c r="N178" i="34" s="1"/>
  <c r="L2827" i="34"/>
  <c r="M2617" i="34"/>
  <c r="L2167" i="34"/>
  <c r="N2167" i="34" s="1"/>
  <c r="M2607" i="34"/>
  <c r="M2792" i="34"/>
  <c r="L1772" i="34"/>
  <c r="N1772" i="34" s="1"/>
  <c r="L261" i="34"/>
  <c r="N261" i="34" s="1"/>
  <c r="L2944" i="34"/>
  <c r="L2148" i="34"/>
  <c r="N2148" i="34" s="1"/>
  <c r="M2904" i="34"/>
  <c r="L250" i="34"/>
  <c r="N250" i="34" s="1"/>
  <c r="L569" i="34"/>
  <c r="N569" i="34" s="1"/>
  <c r="M2511" i="34"/>
  <c r="L1259" i="34"/>
  <c r="N1259" i="34" s="1"/>
  <c r="L1148" i="34"/>
  <c r="N1148" i="34" s="1"/>
  <c r="L340" i="34"/>
  <c r="N340" i="34" s="1"/>
  <c r="L729" i="34"/>
  <c r="N729" i="34" s="1"/>
  <c r="L283" i="34"/>
  <c r="N283" i="34" s="1"/>
  <c r="L1957" i="34"/>
  <c r="N1957" i="34" s="1"/>
  <c r="L2030" i="34"/>
  <c r="N2030" i="34" s="1"/>
  <c r="L1237" i="34"/>
  <c r="N1237" i="34" s="1"/>
  <c r="L911" i="34"/>
  <c r="N911" i="34" s="1"/>
  <c r="M2872" i="34"/>
  <c r="L392" i="34"/>
  <c r="N392" i="34" s="1"/>
  <c r="L563" i="34"/>
  <c r="N563" i="34" s="1"/>
  <c r="L731" i="34"/>
  <c r="N731" i="34" s="1"/>
  <c r="L946" i="34"/>
  <c r="N946" i="34" s="1"/>
  <c r="L1603" i="34"/>
  <c r="N1603" i="34" s="1"/>
  <c r="L2508" i="34"/>
  <c r="L69" i="34"/>
  <c r="N69" i="34" s="1"/>
  <c r="L3016" i="34"/>
  <c r="L28" i="34"/>
  <c r="N28" i="34" s="1"/>
  <c r="M2791" i="34"/>
  <c r="L1281" i="34"/>
  <c r="N1281" i="34" s="1"/>
  <c r="L219" i="34"/>
  <c r="N219" i="34" s="1"/>
  <c r="L168" i="34"/>
  <c r="N168" i="34" s="1"/>
  <c r="L2096" i="34"/>
  <c r="N2096" i="34" s="1"/>
  <c r="M2942" i="34"/>
  <c r="L2755" i="34"/>
  <c r="L1653" i="34"/>
  <c r="N1653" i="34" s="1"/>
  <c r="L1946" i="34"/>
  <c r="N1946" i="34" s="1"/>
  <c r="M2960" i="34"/>
  <c r="L568" i="34"/>
  <c r="N568" i="34" s="1"/>
  <c r="M2811" i="34"/>
  <c r="L3099" i="34"/>
  <c r="L1011" i="34"/>
  <c r="N1011" i="34" s="1"/>
  <c r="L578" i="34"/>
  <c r="N578" i="34" s="1"/>
  <c r="L1521" i="34"/>
  <c r="N1521" i="34" s="1"/>
  <c r="M3035" i="34"/>
  <c r="M2717" i="34"/>
  <c r="L530" i="34"/>
  <c r="N530" i="34" s="1"/>
  <c r="L1182" i="34"/>
  <c r="N1182" i="34" s="1"/>
  <c r="L1797" i="34"/>
  <c r="N1797" i="34" s="1"/>
  <c r="L3033" i="34"/>
  <c r="L1282" i="34"/>
  <c r="N1282" i="34" s="1"/>
  <c r="L1525" i="34"/>
  <c r="N1525" i="34" s="1"/>
  <c r="M2610" i="34"/>
  <c r="L966" i="34"/>
  <c r="N966" i="34" s="1"/>
  <c r="M2523" i="34"/>
  <c r="M3021" i="34"/>
  <c r="L2063" i="34"/>
  <c r="N2063" i="34" s="1"/>
  <c r="L1532" i="34"/>
  <c r="N1532" i="34" s="1"/>
  <c r="L596" i="34"/>
  <c r="N596" i="34" s="1"/>
  <c r="L2895" i="34"/>
  <c r="L2913" i="34"/>
  <c r="M3134" i="34"/>
  <c r="L445" i="34"/>
  <c r="N445" i="34" s="1"/>
  <c r="L2680" i="34"/>
  <c r="L2983" i="34"/>
  <c r="M3120" i="34"/>
  <c r="L161" i="34"/>
  <c r="N161" i="34" s="1"/>
  <c r="L2032" i="34"/>
  <c r="N2032" i="34" s="1"/>
  <c r="L2585" i="34"/>
  <c r="L599" i="34"/>
  <c r="N599" i="34" s="1"/>
  <c r="L1842" i="34"/>
  <c r="N1842" i="34" s="1"/>
  <c r="L1904" i="34"/>
  <c r="N1904" i="34" s="1"/>
  <c r="L356" i="34"/>
  <c r="N356" i="34" s="1"/>
  <c r="L2056" i="34"/>
  <c r="N2056" i="34" s="1"/>
  <c r="L945" i="34"/>
  <c r="N945" i="34" s="1"/>
  <c r="M2841" i="34"/>
  <c r="L51" i="34"/>
  <c r="N51" i="34" s="1"/>
  <c r="M2613" i="34"/>
  <c r="M2553" i="34"/>
  <c r="L951" i="34"/>
  <c r="N951" i="34" s="1"/>
  <c r="M2784" i="34"/>
  <c r="L1454" i="34"/>
  <c r="N1454" i="34" s="1"/>
  <c r="M2701" i="34"/>
  <c r="L3160" i="34"/>
  <c r="L2161" i="34"/>
  <c r="N2161" i="34" s="1"/>
  <c r="L995" i="34"/>
  <c r="N995" i="34" s="1"/>
  <c r="M4005" i="34"/>
  <c r="M2507" i="34"/>
  <c r="L1031" i="34"/>
  <c r="N1031" i="34" s="1"/>
  <c r="L2127" i="34"/>
  <c r="N2127" i="34" s="1"/>
  <c r="L1512" i="34"/>
  <c r="N1512" i="34" s="1"/>
  <c r="L3059" i="34"/>
  <c r="L3618" i="34"/>
  <c r="N3618" i="34" s="1"/>
  <c r="M2663" i="34"/>
  <c r="L6" i="34"/>
  <c r="N6" i="34" s="1"/>
  <c r="L1150" i="34"/>
  <c r="N1150" i="34" s="1"/>
  <c r="L1305" i="34"/>
  <c r="N1305" i="34" s="1"/>
  <c r="L1922" i="34"/>
  <c r="N1922" i="34" s="1"/>
  <c r="L2154" i="34"/>
  <c r="N2154" i="34" s="1"/>
  <c r="L1361" i="34"/>
  <c r="N1361" i="34" s="1"/>
  <c r="L3020" i="34"/>
  <c r="L2663" i="34"/>
  <c r="L1976" i="34"/>
  <c r="N1976" i="34" s="1"/>
  <c r="L145" i="34"/>
  <c r="N145" i="34" s="1"/>
  <c r="L214" i="34"/>
  <c r="N214" i="34" s="1"/>
  <c r="L3124" i="34"/>
  <c r="L2165" i="34"/>
  <c r="N2165" i="34" s="1"/>
  <c r="L1949" i="34"/>
  <c r="N1949" i="34" s="1"/>
  <c r="L276" i="34"/>
  <c r="N276" i="34" s="1"/>
  <c r="L3023" i="34"/>
  <c r="M2513" i="34"/>
  <c r="L550" i="34"/>
  <c r="N550" i="34" s="1"/>
  <c r="L179" i="34"/>
  <c r="N179" i="34" s="1"/>
  <c r="M2906" i="34"/>
  <c r="M2840" i="34"/>
  <c r="L1672" i="34"/>
  <c r="N1672" i="34" s="1"/>
  <c r="M2551" i="34"/>
  <c r="L170" i="34"/>
  <c r="N170" i="34" s="1"/>
  <c r="M2915" i="34"/>
  <c r="L1819" i="34"/>
  <c r="N1819" i="34" s="1"/>
  <c r="L418" i="34"/>
  <c r="N418" i="34" s="1"/>
  <c r="M2648" i="34"/>
  <c r="L546" i="34"/>
  <c r="N546" i="34" s="1"/>
  <c r="L715" i="34"/>
  <c r="N715" i="34" s="1"/>
  <c r="L3107" i="34"/>
  <c r="L2985" i="34"/>
  <c r="L3665" i="34"/>
  <c r="L1914" i="34"/>
  <c r="N1914" i="34" s="1"/>
  <c r="L2572" i="34"/>
  <c r="L1456" i="34"/>
  <c r="N1456" i="34" s="1"/>
  <c r="L25" i="34"/>
  <c r="N25" i="34" s="1"/>
  <c r="M2905" i="34"/>
  <c r="M3067" i="34"/>
  <c r="L1370" i="34"/>
  <c r="N1370" i="34" s="1"/>
  <c r="M2584" i="34"/>
  <c r="M3057" i="34"/>
  <c r="M2604" i="34"/>
  <c r="M2562" i="34"/>
  <c r="L1837" i="34"/>
  <c r="N1837" i="34" s="1"/>
  <c r="L2758" i="34"/>
  <c r="L3693" i="34"/>
  <c r="M2755" i="34"/>
  <c r="M2912" i="34"/>
  <c r="L85" i="34"/>
  <c r="N85" i="34" s="1"/>
  <c r="L1970" i="34"/>
  <c r="N1970" i="34" s="1"/>
  <c r="L1302" i="34"/>
  <c r="N1302" i="34" s="1"/>
  <c r="L1365" i="34"/>
  <c r="N1365" i="34" s="1"/>
  <c r="M2971" i="34"/>
  <c r="L10" i="34"/>
  <c r="N10" i="34" s="1"/>
  <c r="L2720" i="34"/>
  <c r="L935" i="34"/>
  <c r="N935" i="34" s="1"/>
  <c r="L2679" i="34"/>
  <c r="L2137" i="34"/>
  <c r="N2137" i="34" s="1"/>
  <c r="L1891" i="34"/>
  <c r="N1891" i="34" s="1"/>
  <c r="L2135" i="34"/>
  <c r="N2135" i="34" s="1"/>
  <c r="L1455" i="34"/>
  <c r="N1455" i="34" s="1"/>
  <c r="L3038" i="34"/>
  <c r="M3062" i="34"/>
  <c r="L3101" i="34"/>
  <c r="M2687" i="34"/>
  <c r="L303" i="34"/>
  <c r="N303" i="34" s="1"/>
  <c r="L248" i="34"/>
  <c r="N248" i="34" s="1"/>
  <c r="L2701" i="34"/>
  <c r="L1245" i="34"/>
  <c r="N1245" i="34" s="1"/>
  <c r="M2542" i="34"/>
  <c r="L2971" i="34"/>
  <c r="L229" i="34"/>
  <c r="N229" i="34" s="1"/>
  <c r="M2839" i="34"/>
  <c r="L3139" i="34"/>
  <c r="L973" i="34"/>
  <c r="N973" i="34" s="1"/>
  <c r="L1289" i="34"/>
  <c r="N1289" i="34" s="1"/>
  <c r="M3020" i="34"/>
  <c r="L728" i="34"/>
  <c r="N728" i="34" s="1"/>
  <c r="L1036" i="34"/>
  <c r="N1036" i="34" s="1"/>
  <c r="L3036" i="34"/>
  <c r="L2494" i="34"/>
  <c r="L1035" i="34"/>
  <c r="N1035" i="34" s="1"/>
  <c r="L1506" i="34"/>
  <c r="N1506" i="34" s="1"/>
  <c r="L1607" i="34"/>
  <c r="N1607" i="34" s="1"/>
  <c r="L1477" i="34"/>
  <c r="N1477" i="34" s="1"/>
  <c r="L2905" i="34"/>
  <c r="L2768" i="34"/>
  <c r="L1942" i="34"/>
  <c r="N1942" i="34" s="1"/>
  <c r="L2170" i="34"/>
  <c r="N2170" i="34" s="1"/>
  <c r="L1147" i="34"/>
  <c r="N1147" i="34" s="1"/>
  <c r="L590" i="34"/>
  <c r="N590" i="34" s="1"/>
  <c r="L1915" i="34"/>
  <c r="N1915" i="34" s="1"/>
  <c r="M2608" i="34"/>
  <c r="L3009" i="34"/>
  <c r="M2538" i="34"/>
  <c r="L2847" i="34"/>
  <c r="M2564" i="34"/>
  <c r="L1176" i="34"/>
  <c r="N1176" i="34" s="1"/>
  <c r="L2511" i="34"/>
  <c r="M3110" i="34"/>
  <c r="L2046" i="34"/>
  <c r="N2046" i="34" s="1"/>
  <c r="L583" i="34"/>
  <c r="N583" i="34" s="1"/>
  <c r="L3075" i="34"/>
  <c r="M3092" i="34"/>
  <c r="L1682" i="34"/>
  <c r="N1682" i="34" s="1"/>
  <c r="L93" i="34"/>
  <c r="N93" i="34" s="1"/>
  <c r="L2762" i="34"/>
  <c r="L233" i="34"/>
  <c r="N233" i="34" s="1"/>
  <c r="L2083" i="34"/>
  <c r="N2083" i="34" s="1"/>
  <c r="M2723" i="34"/>
  <c r="L2973" i="34"/>
  <c r="N2973" i="34" s="1"/>
  <c r="L586" i="34"/>
  <c r="N586" i="34" s="1"/>
  <c r="L2118" i="34"/>
  <c r="N2118" i="34" s="1"/>
  <c r="L1386" i="34"/>
  <c r="N1386" i="34" s="1"/>
  <c r="L399" i="34"/>
  <c r="N399" i="34" s="1"/>
  <c r="L61" i="34"/>
  <c r="N61" i="34" s="1"/>
  <c r="L3131" i="34"/>
  <c r="L317" i="34"/>
  <c r="N317" i="34" s="1"/>
  <c r="L263" i="34"/>
  <c r="N263" i="34" s="1"/>
  <c r="L433" i="34"/>
  <c r="N433" i="34" s="1"/>
  <c r="L1671" i="34"/>
  <c r="N1671" i="34" s="1"/>
  <c r="L2097" i="34"/>
  <c r="N2097" i="34" s="1"/>
  <c r="L1865" i="34"/>
  <c r="N1865" i="34" s="1"/>
  <c r="L1788" i="34"/>
  <c r="N1788" i="34" s="1"/>
  <c r="L2607" i="34"/>
  <c r="N2607" i="34" s="1"/>
  <c r="L1609" i="34"/>
  <c r="N1609" i="34" s="1"/>
  <c r="L2885" i="34"/>
  <c r="L606" i="34"/>
  <c r="N606" i="34" s="1"/>
  <c r="L1834" i="34"/>
  <c r="N1834" i="34" s="1"/>
  <c r="M3114" i="34"/>
  <c r="L3211" i="34"/>
  <c r="N3211" i="34" s="1"/>
  <c r="M3177" i="34"/>
  <c r="L129" i="34"/>
  <c r="N129" i="34" s="1"/>
  <c r="L2624" i="34"/>
  <c r="M2588" i="34"/>
  <c r="L1827" i="34"/>
  <c r="N1827" i="34" s="1"/>
  <c r="L1296" i="34"/>
  <c r="N1296" i="34" s="1"/>
  <c r="L419" i="34"/>
  <c r="N419" i="34" s="1"/>
  <c r="L1367" i="34"/>
  <c r="N1367" i="34" s="1"/>
  <c r="M3118" i="34"/>
  <c r="L2568" i="34"/>
  <c r="L925" i="34"/>
  <c r="N925" i="34" s="1"/>
  <c r="L1280" i="34"/>
  <c r="N1280" i="34" s="1"/>
  <c r="L110" i="34"/>
  <c r="N110" i="34" s="1"/>
  <c r="L2163" i="34"/>
  <c r="N2163" i="34" s="1"/>
  <c r="L2955" i="34"/>
  <c r="M2744" i="34"/>
  <c r="M2824" i="34"/>
  <c r="L2795" i="34"/>
  <c r="L75" i="34"/>
  <c r="N75" i="34" s="1"/>
  <c r="L1166" i="34"/>
  <c r="N1166" i="34" s="1"/>
  <c r="L1926" i="34"/>
  <c r="N1926" i="34" s="1"/>
  <c r="L3142" i="34"/>
  <c r="N3142" i="34" s="1"/>
  <c r="M3716" i="34"/>
  <c r="L2595" i="34"/>
  <c r="M2768" i="34"/>
  <c r="L1475" i="34"/>
  <c r="N1475" i="34" s="1"/>
  <c r="M2780" i="34"/>
  <c r="M3039" i="34"/>
  <c r="L1005" i="34"/>
  <c r="N1005" i="34" s="1"/>
  <c r="L144" i="34"/>
  <c r="N144" i="34" s="1"/>
  <c r="L1520" i="34"/>
  <c r="N1520" i="34" s="1"/>
  <c r="L205" i="34"/>
  <c r="N205" i="34" s="1"/>
  <c r="M2900" i="34"/>
  <c r="L1364" i="34"/>
  <c r="N1364" i="34" s="1"/>
  <c r="L3098" i="34"/>
  <c r="L2970" i="34"/>
  <c r="L2558" i="34"/>
  <c r="L2646" i="34"/>
  <c r="N2646" i="34" s="1"/>
  <c r="L325" i="34"/>
  <c r="N325" i="34" s="1"/>
  <c r="L1306" i="34"/>
  <c r="N1306" i="34" s="1"/>
  <c r="M2914" i="34"/>
  <c r="L134" i="34"/>
  <c r="N134" i="34" s="1"/>
  <c r="L2537" i="34"/>
  <c r="L2753" i="34"/>
  <c r="L3147" i="34"/>
  <c r="L390" i="34"/>
  <c r="N390" i="34" s="1"/>
  <c r="M3157" i="34"/>
  <c r="M2492" i="34"/>
  <c r="M2674" i="34"/>
  <c r="L3039" i="34"/>
  <c r="L1631" i="34"/>
  <c r="N1631" i="34" s="1"/>
  <c r="L2867" i="34"/>
  <c r="N2867" i="34" s="1"/>
  <c r="L424" i="34"/>
  <c r="N424" i="34" s="1"/>
  <c r="L73" i="34"/>
  <c r="N73" i="34" s="1"/>
  <c r="L1938" i="34"/>
  <c r="N1938" i="34" s="1"/>
  <c r="L2575" i="34"/>
  <c r="M2590" i="34"/>
  <c r="M2718" i="34"/>
  <c r="L3569" i="34"/>
  <c r="L2540" i="34"/>
  <c r="L1604" i="34"/>
  <c r="N1604" i="34" s="1"/>
  <c r="L2108" i="34"/>
  <c r="N2108" i="34" s="1"/>
  <c r="L1458" i="34"/>
  <c r="N1458" i="34" s="1"/>
  <c r="L2942" i="34"/>
  <c r="L1889" i="34"/>
  <c r="N1889" i="34" s="1"/>
  <c r="L3004" i="34"/>
  <c r="L1971" i="34"/>
  <c r="N1971" i="34" s="1"/>
  <c r="L292" i="34"/>
  <c r="N292" i="34" s="1"/>
  <c r="M2927" i="34"/>
  <c r="L2650" i="34"/>
  <c r="M2818" i="34"/>
  <c r="L1821" i="34"/>
  <c r="N1821" i="34" s="1"/>
  <c r="L3017" i="34"/>
  <c r="L3319" i="34"/>
  <c r="L3517" i="34"/>
  <c r="L2618" i="34"/>
  <c r="M2751" i="34"/>
  <c r="L3772" i="34"/>
  <c r="L2065" i="34"/>
  <c r="N2065" i="34" s="1"/>
  <c r="L1020" i="34"/>
  <c r="N1020" i="34" s="1"/>
  <c r="L2862" i="34"/>
  <c r="L2086" i="34"/>
  <c r="N2086" i="34" s="1"/>
  <c r="L2945" i="34"/>
  <c r="L1760" i="34"/>
  <c r="N1760" i="34" s="1"/>
  <c r="L2581" i="34"/>
  <c r="L3111" i="34"/>
  <c r="L1533" i="34"/>
  <c r="N1533" i="34" s="1"/>
  <c r="L183" i="34"/>
  <c r="N183" i="34" s="1"/>
  <c r="L74" i="34"/>
  <c r="N74" i="34" s="1"/>
  <c r="L2089" i="34"/>
  <c r="N2089" i="34" s="1"/>
  <c r="L91" i="34"/>
  <c r="N91" i="34" s="1"/>
  <c r="L3365" i="34"/>
  <c r="L2126" i="34"/>
  <c r="N2126" i="34" s="1"/>
  <c r="L2133" i="34"/>
  <c r="N2133" i="34" s="1"/>
  <c r="M2991" i="34"/>
  <c r="L1814" i="34"/>
  <c r="N1814" i="34" s="1"/>
  <c r="M2953" i="34"/>
  <c r="L2156" i="34"/>
  <c r="N2156" i="34" s="1"/>
  <c r="L441" i="34"/>
  <c r="N441" i="34" s="1"/>
  <c r="L1901" i="34"/>
  <c r="N1901" i="34" s="1"/>
  <c r="L80" i="34"/>
  <c r="N80" i="34" s="1"/>
  <c r="L359" i="34"/>
  <c r="N359" i="34" s="1"/>
  <c r="L106" i="34"/>
  <c r="N106" i="34" s="1"/>
  <c r="M2706" i="34"/>
  <c r="M2962" i="34"/>
  <c r="L1320" i="34"/>
  <c r="N1320" i="34" s="1"/>
  <c r="L2705" i="34"/>
  <c r="L2872" i="34"/>
  <c r="N2872" i="34" s="1"/>
  <c r="L2750" i="34"/>
  <c r="L2039" i="34"/>
  <c r="N2039" i="34" s="1"/>
  <c r="L2974" i="34"/>
  <c r="L3093" i="34"/>
  <c r="L1811" i="34"/>
  <c r="N1811" i="34" s="1"/>
  <c r="M3162" i="34"/>
  <c r="L3071" i="34"/>
  <c r="M3572" i="34"/>
  <c r="L2547" i="34"/>
  <c r="L401" i="34"/>
  <c r="N401" i="34" s="1"/>
  <c r="L2778" i="34"/>
  <c r="L2630" i="34"/>
  <c r="M2566" i="34"/>
  <c r="M2655" i="34"/>
  <c r="L2179" i="34"/>
  <c r="N2179" i="34" s="1"/>
  <c r="M3034" i="34"/>
  <c r="L604" i="34"/>
  <c r="N604" i="34" s="1"/>
  <c r="L2176" i="34"/>
  <c r="N2176" i="34" s="1"/>
  <c r="L2713" i="34"/>
  <c r="L1992" i="34"/>
  <c r="N1992" i="34" s="1"/>
  <c r="M2926" i="34"/>
  <c r="L1126" i="34"/>
  <c r="N1126" i="34" s="1"/>
  <c r="L1785" i="34"/>
  <c r="N1785" i="34" s="1"/>
  <c r="L1295" i="34"/>
  <c r="N1295" i="34" s="1"/>
  <c r="L83" i="34"/>
  <c r="N83" i="34" s="1"/>
  <c r="L398" i="34"/>
  <c r="N398" i="34" s="1"/>
  <c r="L1330" i="34"/>
  <c r="N1330" i="34" s="1"/>
  <c r="L1955" i="34"/>
  <c r="N1955" i="34" s="1"/>
  <c r="M2558" i="34"/>
  <c r="L251" i="34"/>
  <c r="N251" i="34" s="1"/>
  <c r="L243" i="34"/>
  <c r="N243" i="34" s="1"/>
  <c r="L1459" i="34"/>
  <c r="N1459" i="34" s="1"/>
  <c r="L1932" i="34"/>
  <c r="N1932" i="34" s="1"/>
  <c r="L210" i="34"/>
  <c r="N210" i="34" s="1"/>
  <c r="L1951" i="34"/>
  <c r="N1951" i="34" s="1"/>
  <c r="L1249" i="34"/>
  <c r="N1249" i="34" s="1"/>
  <c r="M2949" i="34"/>
  <c r="L2114" i="34"/>
  <c r="N2114" i="34" s="1"/>
  <c r="L1624" i="34"/>
  <c r="N1624" i="34" s="1"/>
  <c r="L2580" i="34"/>
  <c r="L127" i="34"/>
  <c r="N127" i="34" s="1"/>
  <c r="L2602" i="34"/>
  <c r="L1524" i="34"/>
  <c r="N1524" i="34" s="1"/>
  <c r="L2861" i="34"/>
  <c r="L1794" i="34"/>
  <c r="N1794" i="34" s="1"/>
  <c r="L922" i="34"/>
  <c r="N922" i="34" s="1"/>
  <c r="M2983" i="34"/>
  <c r="L2113" i="34"/>
  <c r="N2113" i="34" s="1"/>
  <c r="L2579" i="34"/>
  <c r="L524" i="34"/>
  <c r="N524" i="34" s="1"/>
  <c r="M3017" i="34"/>
  <c r="L954" i="34"/>
  <c r="N954" i="34" s="1"/>
  <c r="L994" i="34"/>
  <c r="N994" i="34" s="1"/>
  <c r="L2777" i="34"/>
  <c r="L3062" i="34"/>
  <c r="L2728" i="34"/>
  <c r="M2852" i="34"/>
  <c r="L1315" i="34"/>
  <c r="N1315" i="34" s="1"/>
  <c r="L1528" i="34"/>
  <c r="N1528" i="34" s="1"/>
  <c r="M2988" i="34"/>
  <c r="L327" i="34"/>
  <c r="N327" i="34" s="1"/>
  <c r="L1343" i="34"/>
  <c r="N1343" i="34" s="1"/>
  <c r="L111" i="34"/>
  <c r="N111" i="34" s="1"/>
  <c r="L1947" i="34"/>
  <c r="N1947" i="34" s="1"/>
  <c r="L1264" i="34"/>
  <c r="N1264" i="34" s="1"/>
  <c r="L2559" i="34"/>
  <c r="L2102" i="34"/>
  <c r="N2102" i="34" s="1"/>
  <c r="L362" i="34"/>
  <c r="N362" i="34" s="1"/>
  <c r="L3801" i="34"/>
  <c r="M3107" i="34"/>
  <c r="L1333" i="34"/>
  <c r="N1333" i="34" s="1"/>
  <c r="L2175" i="34"/>
  <c r="N2175" i="34" s="1"/>
  <c r="L2853" i="34"/>
  <c r="M2881" i="34"/>
  <c r="M2585" i="34"/>
  <c r="M3117" i="34"/>
  <c r="M3001" i="34"/>
  <c r="L1988" i="34"/>
  <c r="N1988" i="34" s="1"/>
  <c r="M3452" i="34"/>
  <c r="L1526" i="34"/>
  <c r="N1526" i="34" s="1"/>
  <c r="L930" i="34"/>
  <c r="N930" i="34" s="1"/>
  <c r="L2564" i="34"/>
  <c r="N2564" i="34" s="1"/>
  <c r="L1527" i="34"/>
  <c r="N1527" i="34" s="1"/>
  <c r="M2623" i="34"/>
  <c r="M3101" i="34"/>
  <c r="L395" i="34"/>
  <c r="N395" i="34" s="1"/>
  <c r="M2956" i="34"/>
  <c r="L2981" i="34"/>
  <c r="L2500" i="34"/>
  <c r="L1312" i="34"/>
  <c r="N1312" i="34" s="1"/>
  <c r="L3895" i="34"/>
  <c r="L1355" i="34"/>
  <c r="N1355" i="34" s="1"/>
  <c r="L1177" i="34"/>
  <c r="N1177" i="34" s="1"/>
  <c r="L2151" i="34"/>
  <c r="N2151" i="34" s="1"/>
  <c r="L96" i="34"/>
  <c r="N96" i="34" s="1"/>
  <c r="L2856" i="34"/>
  <c r="L1378" i="34"/>
  <c r="N1378" i="34" s="1"/>
  <c r="L322" i="34"/>
  <c r="N322" i="34" s="1"/>
  <c r="L1141" i="34"/>
  <c r="N1141" i="34" s="1"/>
  <c r="L1839" i="34"/>
  <c r="N1839" i="34" s="1"/>
  <c r="M2690" i="34"/>
  <c r="M3047" i="34"/>
  <c r="M2657" i="34"/>
  <c r="L32" i="34"/>
  <c r="N32" i="34" s="1"/>
  <c r="L203" i="34"/>
  <c r="N203" i="34" s="1"/>
  <c r="L1262" i="34"/>
  <c r="N1262" i="34" s="1"/>
  <c r="L1666" i="34"/>
  <c r="N1666" i="34" s="1"/>
  <c r="L937" i="34"/>
  <c r="N937" i="34" s="1"/>
  <c r="L3110" i="34"/>
  <c r="M2856" i="34"/>
  <c r="L2860" i="34"/>
  <c r="L1338" i="34"/>
  <c r="N1338" i="34" s="1"/>
  <c r="L2794" i="34"/>
  <c r="L1765" i="34"/>
  <c r="N1765" i="34" s="1"/>
  <c r="L2657" i="34"/>
  <c r="M3147" i="34"/>
  <c r="L326" i="34"/>
  <c r="N326" i="34" s="1"/>
  <c r="L3117" i="34"/>
  <c r="L422" i="34"/>
  <c r="N422" i="34" s="1"/>
  <c r="L2940" i="34"/>
  <c r="L1948" i="34"/>
  <c r="N1948" i="34" s="1"/>
  <c r="L1692" i="34"/>
  <c r="N1692" i="34" s="1"/>
  <c r="L295" i="34"/>
  <c r="N295" i="34" s="1"/>
  <c r="L2863" i="34"/>
  <c r="L2110" i="34"/>
  <c r="N2110" i="34" s="1"/>
  <c r="L1390" i="34"/>
  <c r="N1390" i="34" s="1"/>
  <c r="M2533" i="34"/>
  <c r="L948" i="34"/>
  <c r="N948" i="34" s="1"/>
  <c r="L520" i="34"/>
  <c r="N520" i="34" s="1"/>
  <c r="L1888" i="34"/>
  <c r="N1888" i="34" s="1"/>
  <c r="L2787" i="34"/>
  <c r="L3557" i="34"/>
  <c r="M2861" i="34"/>
  <c r="M2848" i="34"/>
  <c r="L403" i="34"/>
  <c r="N403" i="34" s="1"/>
  <c r="L24" i="34"/>
  <c r="N24" i="34" s="1"/>
  <c r="L1790" i="34"/>
  <c r="N1790" i="34" s="1"/>
  <c r="L1161" i="34"/>
  <c r="N1161" i="34" s="1"/>
  <c r="L81" i="34"/>
  <c r="N81" i="34" s="1"/>
  <c r="L323" i="34"/>
  <c r="N323" i="34" s="1"/>
  <c r="L1651" i="34"/>
  <c r="N1651" i="34" s="1"/>
  <c r="L338" i="34"/>
  <c r="N338" i="34" s="1"/>
  <c r="M3150" i="34"/>
  <c r="L1769" i="34"/>
  <c r="N1769" i="34" s="1"/>
  <c r="M2752" i="34"/>
  <c r="L908" i="34"/>
  <c r="N908" i="34" s="1"/>
  <c r="L3046" i="34"/>
  <c r="M2705" i="34"/>
  <c r="L3123" i="34"/>
  <c r="L1323" i="34"/>
  <c r="N1323" i="34" s="1"/>
  <c r="M2578" i="34"/>
  <c r="M2662" i="34"/>
  <c r="L247" i="34"/>
  <c r="N247" i="34" s="1"/>
  <c r="M3796" i="34"/>
  <c r="M2771" i="34"/>
  <c r="L1777" i="34"/>
  <c r="N1777" i="34" s="1"/>
  <c r="M2732" i="34"/>
  <c r="L1229" i="34"/>
  <c r="N1229" i="34" s="1"/>
  <c r="L537" i="34"/>
  <c r="N537" i="34" s="1"/>
  <c r="M2587" i="34"/>
  <c r="L65" i="34"/>
  <c r="N65" i="34" s="1"/>
  <c r="L173" i="34"/>
  <c r="N173" i="34" s="1"/>
  <c r="L1658" i="34"/>
  <c r="N1658" i="34" s="1"/>
  <c r="L3163" i="34"/>
  <c r="N3163" i="34" s="1"/>
  <c r="L1993" i="34"/>
  <c r="N1993" i="34" s="1"/>
  <c r="L3096" i="34"/>
  <c r="L1943" i="34"/>
  <c r="N1943" i="34" s="1"/>
  <c r="M3144" i="34"/>
  <c r="L2810" i="34"/>
  <c r="L324" i="34"/>
  <c r="N324" i="34" s="1"/>
  <c r="L1362" i="34"/>
  <c r="N1362" i="34" s="1"/>
  <c r="M2937" i="34"/>
  <c r="L2919" i="34"/>
  <c r="M3058" i="34"/>
  <c r="L225" i="34"/>
  <c r="N225" i="34" s="1"/>
  <c r="L1226" i="34"/>
  <c r="N1226" i="34" s="1"/>
  <c r="L101" i="34"/>
  <c r="N101" i="34" s="1"/>
  <c r="L967" i="34"/>
  <c r="N967" i="34" s="1"/>
  <c r="L2774" i="34"/>
  <c r="L2084" i="34"/>
  <c r="N2084" i="34" s="1"/>
  <c r="L746" i="34"/>
  <c r="N746" i="34" s="1"/>
  <c r="L1368" i="34"/>
  <c r="N1368" i="34" s="1"/>
  <c r="M2668" i="34"/>
  <c r="N2668" i="34" s="1"/>
  <c r="M2749" i="34"/>
  <c r="M2759" i="34"/>
  <c r="M2509" i="34"/>
  <c r="M3064" i="34"/>
  <c r="L3120" i="34"/>
  <c r="N3120" i="34" s="1"/>
  <c r="L43" i="34"/>
  <c r="N43" i="34" s="1"/>
  <c r="L2160" i="34"/>
  <c r="N2160" i="34" s="1"/>
  <c r="M2622" i="34"/>
  <c r="L38" i="34"/>
  <c r="N38" i="34" s="1"/>
  <c r="L1989" i="34"/>
  <c r="N1989" i="34" s="1"/>
  <c r="L522" i="34"/>
  <c r="N522" i="34" s="1"/>
  <c r="L187" i="34"/>
  <c r="N187" i="34" s="1"/>
  <c r="L3866" i="34"/>
  <c r="L1037" i="34"/>
  <c r="N1037" i="34" s="1"/>
  <c r="M2767" i="34"/>
  <c r="L1876" i="34"/>
  <c r="N1876" i="34" s="1"/>
  <c r="L1032" i="34"/>
  <c r="N1032" i="34" s="1"/>
  <c r="L169" i="34"/>
  <c r="N169" i="34" s="1"/>
  <c r="M3143" i="34"/>
  <c r="L607" i="34"/>
  <c r="N607" i="34" s="1"/>
  <c r="L19" i="34"/>
  <c r="N19" i="34" s="1"/>
  <c r="L2525" i="34"/>
  <c r="L1896" i="34"/>
  <c r="N1896" i="34" s="1"/>
  <c r="M2730" i="34"/>
  <c r="M3582" i="34"/>
  <c r="L953" i="34"/>
  <c r="N953" i="34" s="1"/>
  <c r="L2571" i="34"/>
  <c r="M2679" i="34"/>
  <c r="M3125" i="34"/>
  <c r="L1856" i="34"/>
  <c r="N1856" i="34" s="1"/>
  <c r="L2858" i="34"/>
  <c r="L2673" i="34"/>
  <c r="L2027" i="34"/>
  <c r="N2027" i="34" s="1"/>
  <c r="L3159" i="34"/>
  <c r="M2522" i="34"/>
  <c r="L147" i="34"/>
  <c r="N147" i="34" s="1"/>
  <c r="L2092" i="34"/>
  <c r="N2092" i="34" s="1"/>
  <c r="L2671" i="34"/>
  <c r="M2756" i="34"/>
  <c r="M3065" i="34"/>
  <c r="M3003" i="34"/>
  <c r="M2807" i="34"/>
  <c r="L56" i="34"/>
  <c r="N56" i="34" s="1"/>
  <c r="L1941" i="34"/>
  <c r="N1941" i="34" s="1"/>
  <c r="M3477" i="34"/>
  <c r="M2595" i="34"/>
  <c r="L1801" i="34"/>
  <c r="N1801" i="34" s="1"/>
  <c r="M2990" i="34"/>
  <c r="L2116" i="34"/>
  <c r="N2116" i="34" s="1"/>
  <c r="L1329" i="34"/>
  <c r="N1329" i="34" s="1"/>
  <c r="M2850" i="34"/>
  <c r="L184" i="34"/>
  <c r="N184" i="34" s="1"/>
  <c r="M2593" i="34"/>
  <c r="L944" i="34"/>
  <c r="N944" i="34" s="1"/>
  <c r="L926" i="34"/>
  <c r="N926" i="34" s="1"/>
  <c r="L959" i="34"/>
  <c r="N959" i="34" s="1"/>
  <c r="M2683" i="34"/>
  <c r="L2823" i="34"/>
  <c r="M2803" i="34"/>
  <c r="L2721" i="34"/>
  <c r="L532" i="34"/>
  <c r="N532" i="34" s="1"/>
  <c r="L2073" i="34"/>
  <c r="N2073" i="34" s="1"/>
  <c r="M3091" i="34"/>
  <c r="L2577" i="34"/>
  <c r="L2830" i="34"/>
  <c r="N2830" i="34" s="1"/>
  <c r="L2688" i="34"/>
  <c r="L1610" i="34"/>
  <c r="N1610" i="34" s="1"/>
  <c r="L545" i="34"/>
  <c r="N545" i="34" s="1"/>
  <c r="L1985" i="34"/>
  <c r="N1985" i="34" s="1"/>
  <c r="L2495" i="34"/>
  <c r="M4034" i="34"/>
  <c r="L1687" i="34"/>
  <c r="N1687" i="34" s="1"/>
  <c r="M3054" i="34"/>
  <c r="M2731" i="34"/>
  <c r="L3145" i="34"/>
  <c r="L2938" i="34"/>
  <c r="N2938" i="34" s="1"/>
  <c r="L132" i="34"/>
  <c r="N132" i="34" s="1"/>
  <c r="L2152" i="34"/>
  <c r="N2152" i="34" s="1"/>
  <c r="L1786" i="34"/>
  <c r="N1786" i="34" s="1"/>
  <c r="L39" i="34"/>
  <c r="N39" i="34" s="1"/>
  <c r="L2969" i="34"/>
  <c r="L1825" i="34"/>
  <c r="N1825" i="34" s="1"/>
  <c r="L2722" i="34"/>
  <c r="L1290" i="34"/>
  <c r="N1290" i="34" s="1"/>
  <c r="L259" i="34"/>
  <c r="N259" i="34" s="1"/>
  <c r="L254" i="34"/>
  <c r="N254" i="34" s="1"/>
  <c r="L581" i="34"/>
  <c r="N581" i="34" s="1"/>
  <c r="L2008" i="34"/>
  <c r="N2008" i="34" s="1"/>
  <c r="L1684" i="34"/>
  <c r="N1684" i="34" s="1"/>
  <c r="L99" i="34"/>
  <c r="N99" i="34" s="1"/>
  <c r="L1287" i="34"/>
  <c r="N1287" i="34" s="1"/>
  <c r="L1335" i="34"/>
  <c r="N1335" i="34" s="1"/>
  <c r="L2557" i="34"/>
  <c r="L2773" i="34"/>
  <c r="M3195" i="34"/>
  <c r="L358" i="34"/>
  <c r="N358" i="34" s="1"/>
  <c r="L1284" i="34"/>
  <c r="N1284" i="34" s="1"/>
  <c r="L288" i="34"/>
  <c r="N288" i="34" s="1"/>
  <c r="M2761" i="34"/>
  <c r="L105" i="34"/>
  <c r="N105" i="34" s="1"/>
  <c r="L1836" i="34"/>
  <c r="N1836" i="34" s="1"/>
  <c r="M2601" i="34"/>
  <c r="M2819" i="34"/>
  <c r="M2688" i="34"/>
  <c r="L3064" i="34"/>
  <c r="M2862" i="34"/>
  <c r="L2546" i="34"/>
  <c r="L1853" i="34"/>
  <c r="N1853" i="34" s="1"/>
  <c r="L1465" i="34"/>
  <c r="N1465" i="34" s="1"/>
  <c r="L2988" i="34"/>
  <c r="M2529" i="34"/>
  <c r="M2955" i="34"/>
  <c r="L2147" i="34"/>
  <c r="N2147" i="34" s="1"/>
  <c r="L2111" i="34"/>
  <c r="N2111" i="34" s="1"/>
  <c r="L194" i="34"/>
  <c r="N194" i="34" s="1"/>
  <c r="M2773" i="34"/>
  <c r="L3041" i="34"/>
  <c r="M2703" i="34"/>
  <c r="M2603" i="34"/>
  <c r="L2560" i="34"/>
  <c r="M2698" i="34"/>
  <c r="L82" i="34"/>
  <c r="N82" i="34" s="1"/>
  <c r="L1605" i="34"/>
  <c r="N1605" i="34" s="1"/>
  <c r="L1013" i="34"/>
  <c r="N1013" i="34" s="1"/>
  <c r="L1486" i="34"/>
  <c r="N1486" i="34" s="1"/>
  <c r="M3052" i="34"/>
  <c r="M3005" i="34"/>
  <c r="L2159" i="34"/>
  <c r="N2159" i="34" s="1"/>
  <c r="L1776" i="34"/>
  <c r="N1776" i="34" s="1"/>
  <c r="L3002" i="34"/>
  <c r="M3097" i="34"/>
  <c r="L172" i="34"/>
  <c r="N172" i="34" s="1"/>
  <c r="L562" i="34"/>
  <c r="N562" i="34" s="1"/>
  <c r="L2812" i="34"/>
  <c r="L1041" i="34"/>
  <c r="N1041" i="34" s="1"/>
  <c r="L2670" i="34"/>
  <c r="M2700" i="34"/>
  <c r="L735" i="34"/>
  <c r="N735" i="34" s="1"/>
  <c r="L47" i="34"/>
  <c r="N47" i="34" s="1"/>
  <c r="L1383" i="34"/>
  <c r="N1383" i="34" s="1"/>
  <c r="L2961" i="34"/>
  <c r="L1670" i="34"/>
  <c r="N1670" i="34" s="1"/>
  <c r="M2948" i="34"/>
  <c r="L2518" i="34"/>
  <c r="N2518" i="34" s="1"/>
  <c r="L2914" i="34"/>
  <c r="L934" i="34"/>
  <c r="N934" i="34" s="1"/>
  <c r="L3042" i="34"/>
  <c r="M3046" i="34"/>
  <c r="M2540" i="34"/>
  <c r="L517" i="34"/>
  <c r="N517" i="34" s="1"/>
  <c r="L1322" i="34"/>
  <c r="N1322" i="34" s="1"/>
  <c r="L2530" i="34"/>
  <c r="L1360" i="34"/>
  <c r="N1360" i="34" s="1"/>
  <c r="M2597" i="34"/>
  <c r="L411" i="34"/>
  <c r="N411" i="34" s="1"/>
  <c r="L1140" i="34"/>
  <c r="N1140" i="34" s="1"/>
  <c r="M2675" i="34"/>
  <c r="L18" i="34"/>
  <c r="N18" i="34" s="1"/>
  <c r="M2508" i="34"/>
  <c r="M2579" i="34"/>
  <c r="L200" i="34"/>
  <c r="N200" i="34" s="1"/>
  <c r="L621" i="34"/>
  <c r="N621" i="34" s="1"/>
  <c r="L2748" i="34"/>
  <c r="L313" i="34"/>
  <c r="N313" i="34" s="1"/>
  <c r="L961" i="34"/>
  <c r="N961" i="34" s="1"/>
  <c r="L999" i="34"/>
  <c r="N999" i="34" s="1"/>
  <c r="L315" i="34"/>
  <c r="N315" i="34" s="1"/>
  <c r="L296" i="34"/>
  <c r="N296" i="34" s="1"/>
  <c r="M2539" i="34"/>
  <c r="L2002" i="34"/>
  <c r="N2002" i="34" s="1"/>
  <c r="L293" i="34"/>
  <c r="N293" i="34" s="1"/>
  <c r="L151" i="34"/>
  <c r="N151" i="34" s="1"/>
  <c r="L3063" i="34"/>
  <c r="L3069" i="34"/>
  <c r="L1214" i="34"/>
  <c r="N1214" i="34" s="1"/>
  <c r="M2758" i="34"/>
  <c r="L947" i="34"/>
  <c r="N947" i="34" s="1"/>
  <c r="M2546" i="34"/>
  <c r="L245" i="34"/>
  <c r="N245" i="34" s="1"/>
  <c r="M2863" i="34"/>
  <c r="L2510" i="34"/>
  <c r="L1991" i="34"/>
  <c r="N1991" i="34" s="1"/>
  <c r="L1921" i="34"/>
  <c r="N1921" i="34" s="1"/>
  <c r="M2621" i="34"/>
  <c r="M3165" i="34"/>
  <c r="L2761" i="34"/>
  <c r="L3066" i="34"/>
  <c r="L1924" i="34"/>
  <c r="N1924" i="34" s="1"/>
  <c r="L1484" i="34"/>
  <c r="N1484" i="34" s="1"/>
  <c r="M2543" i="34"/>
  <c r="M2591" i="34"/>
  <c r="L1982" i="34"/>
  <c r="N1982" i="34" s="1"/>
  <c r="M3000" i="34"/>
  <c r="L734" i="34"/>
  <c r="N734" i="34" s="1"/>
  <c r="L602" i="34"/>
  <c r="N602" i="34" s="1"/>
  <c r="L370" i="34"/>
  <c r="N370" i="34" s="1"/>
  <c r="M2902" i="34"/>
  <c r="L3043" i="34"/>
  <c r="M2963" i="34"/>
  <c r="M2919" i="34"/>
  <c r="M2947" i="34"/>
  <c r="L2732" i="34"/>
  <c r="L35" i="34"/>
  <c r="N35" i="34" s="1"/>
  <c r="M2716" i="34"/>
  <c r="L2903" i="34"/>
  <c r="M3109" i="34"/>
  <c r="L3196" i="34"/>
  <c r="L1359" i="34"/>
  <c r="N1359" i="34" s="1"/>
  <c r="L1798" i="34"/>
  <c r="N1798" i="34" s="1"/>
  <c r="L1851" i="34"/>
  <c r="N1851" i="34" s="1"/>
  <c r="L1178" i="34"/>
  <c r="N1178" i="34" s="1"/>
  <c r="L36" i="34"/>
  <c r="N36" i="34" s="1"/>
  <c r="L1619" i="34"/>
  <c r="N1619" i="34" s="1"/>
  <c r="L2029" i="34"/>
  <c r="N2029" i="34" s="1"/>
  <c r="L1665" i="34"/>
  <c r="N1665" i="34" s="1"/>
  <c r="L2066" i="34"/>
  <c r="N2066" i="34" s="1"/>
  <c r="L2597" i="34"/>
  <c r="L1637" i="34"/>
  <c r="N1637" i="34" s="1"/>
  <c r="L1664" i="34"/>
  <c r="N1664" i="34" s="1"/>
  <c r="L1487" i="34"/>
  <c r="N1487" i="34" s="1"/>
  <c r="M2945" i="34"/>
  <c r="N2945" i="34" s="1"/>
  <c r="L266" i="34"/>
  <c r="N266" i="34" s="1"/>
  <c r="L2107" i="34"/>
  <c r="N2107" i="34" s="1"/>
  <c r="L1201" i="34"/>
  <c r="N1201" i="34" s="1"/>
  <c r="M3049" i="34"/>
  <c r="M2697" i="34"/>
  <c r="M3055" i="34"/>
  <c r="M2645" i="34"/>
  <c r="L3037" i="34"/>
  <c r="L528" i="34"/>
  <c r="N528" i="34" s="1"/>
  <c r="M3093" i="34"/>
  <c r="L2528" i="34"/>
  <c r="L1217" i="34"/>
  <c r="N1217" i="34" s="1"/>
  <c r="L1764" i="34"/>
  <c r="N1764" i="34" s="1"/>
  <c r="L2505" i="34"/>
  <c r="L1316" i="34"/>
  <c r="N1316" i="34" s="1"/>
  <c r="L2515" i="34"/>
  <c r="N2515" i="34" s="1"/>
  <c r="L2606" i="34"/>
  <c r="L430" i="34"/>
  <c r="N430" i="34" s="1"/>
  <c r="L2699" i="34"/>
  <c r="L1375" i="34"/>
  <c r="N1375" i="34" s="1"/>
  <c r="L2590" i="34"/>
  <c r="L2604" i="34"/>
  <c r="L2529" i="34"/>
  <c r="L912" i="34"/>
  <c r="N912" i="34" s="1"/>
  <c r="L1387" i="34"/>
  <c r="N1387" i="34" s="1"/>
  <c r="L2706" i="34"/>
  <c r="N2706" i="34" s="1"/>
  <c r="L722" i="34"/>
  <c r="N722" i="34" s="1"/>
  <c r="L52" i="34"/>
  <c r="N52" i="34" s="1"/>
  <c r="L2584" i="34"/>
  <c r="N2584" i="34" s="1"/>
  <c r="L2171" i="34"/>
  <c r="N2171" i="34" s="1"/>
  <c r="M2602" i="34"/>
  <c r="N2602" i="34" s="1"/>
  <c r="L2098" i="34"/>
  <c r="N2098" i="34" s="1"/>
  <c r="L2122" i="34"/>
  <c r="N2122" i="34" s="1"/>
  <c r="L1611" i="34"/>
  <c r="N1611" i="34" s="1"/>
  <c r="L736" i="34"/>
  <c r="N736" i="34" s="1"/>
  <c r="M2725" i="34"/>
  <c r="L1462" i="34"/>
  <c r="N1462" i="34" s="1"/>
  <c r="L333" i="34"/>
  <c r="N333" i="34" s="1"/>
  <c r="L3797" i="34"/>
  <c r="L368" i="34"/>
  <c r="N368" i="34" s="1"/>
  <c r="L1608" i="34"/>
  <c r="N1608" i="34" s="1"/>
  <c r="L1900" i="34"/>
  <c r="N1900" i="34" s="1"/>
  <c r="L2592" i="34"/>
  <c r="N2592" i="34" s="1"/>
  <c r="M2661" i="34"/>
  <c r="M2720" i="34"/>
  <c r="L2016" i="34"/>
  <c r="N2016" i="34" s="1"/>
  <c r="L936" i="34"/>
  <c r="N936" i="34" s="1"/>
  <c r="L2025" i="34"/>
  <c r="N2025" i="34" s="1"/>
  <c r="L2659" i="34"/>
  <c r="N2659" i="34" s="1"/>
  <c r="L924" i="34"/>
  <c r="N924" i="34" s="1"/>
  <c r="L2549" i="34"/>
  <c r="N2549" i="34" s="1"/>
  <c r="L126" i="34"/>
  <c r="N126" i="34" s="1"/>
  <c r="L521" i="34"/>
  <c r="N521" i="34" s="1"/>
  <c r="L1656" i="34"/>
  <c r="N1656" i="34" s="1"/>
  <c r="L297" i="34"/>
  <c r="N297" i="34" s="1"/>
  <c r="M3440" i="34"/>
  <c r="L2007" i="34"/>
  <c r="N2007" i="34" s="1"/>
  <c r="M3135" i="34"/>
  <c r="L1628" i="34"/>
  <c r="N1628" i="34" s="1"/>
  <c r="M2826" i="34"/>
  <c r="L409" i="34"/>
  <c r="N409" i="34" s="1"/>
  <c r="L3114" i="34"/>
  <c r="N3114" i="34" s="1"/>
  <c r="L3698" i="34"/>
  <c r="M2825" i="34"/>
  <c r="L128" i="34"/>
  <c r="N128" i="34" s="1"/>
  <c r="L1980" i="34"/>
  <c r="N1980" i="34" s="1"/>
  <c r="L2892" i="34"/>
  <c r="L1661" i="34"/>
  <c r="N1661" i="34" s="1"/>
  <c r="L939" i="34"/>
  <c r="N939" i="34" s="1"/>
  <c r="L1872" i="34"/>
  <c r="N1872" i="34" s="1"/>
  <c r="L2516" i="34"/>
  <c r="L3137" i="34"/>
  <c r="L1384" i="34"/>
  <c r="N1384" i="34" s="1"/>
  <c r="L2586" i="34"/>
  <c r="L1183" i="34"/>
  <c r="N1183" i="34" s="1"/>
  <c r="L1813" i="34"/>
  <c r="N1813" i="34" s="1"/>
  <c r="L1142" i="34"/>
  <c r="N1142" i="34" s="1"/>
  <c r="L1468" i="34"/>
  <c r="N1468" i="34" s="1"/>
  <c r="L3127" i="34"/>
  <c r="M2798" i="34"/>
  <c r="M2964" i="34"/>
  <c r="M2787" i="34"/>
  <c r="L2169" i="34"/>
  <c r="N2169" i="34" s="1"/>
  <c r="L40" i="34"/>
  <c r="N40" i="34" s="1"/>
  <c r="L2180" i="34"/>
  <c r="N2180" i="34" s="1"/>
  <c r="L2103" i="34"/>
  <c r="N2103" i="34" s="1"/>
  <c r="L2621" i="34"/>
  <c r="M2762" i="34"/>
  <c r="L1190" i="34"/>
  <c r="N1190" i="34" s="1"/>
  <c r="L2997" i="34"/>
  <c r="N2997" i="34" s="1"/>
  <c r="L932" i="34"/>
  <c r="N932" i="34" s="1"/>
  <c r="L2943" i="34"/>
  <c r="L423" i="34"/>
  <c r="N423" i="34" s="1"/>
  <c r="L3377" i="34"/>
  <c r="M3108" i="34"/>
  <c r="M2631" i="34"/>
  <c r="L223" i="34"/>
  <c r="N223" i="34" s="1"/>
  <c r="L273" i="34"/>
  <c r="N273" i="34" s="1"/>
  <c r="L2897" i="34"/>
  <c r="L1654" i="34"/>
  <c r="N1654" i="34" s="1"/>
  <c r="L2690" i="34"/>
  <c r="N2690" i="34" s="1"/>
  <c r="M2899" i="34"/>
  <c r="M2630" i="34"/>
  <c r="L1143" i="34"/>
  <c r="N1143" i="34" s="1"/>
  <c r="L2588" i="34"/>
  <c r="M3063" i="34"/>
  <c r="L1625" i="34"/>
  <c r="N1625" i="34" s="1"/>
  <c r="L2647" i="34"/>
  <c r="L1196" i="34"/>
  <c r="N1196" i="34" s="1"/>
  <c r="M3792" i="34"/>
  <c r="L3165" i="34"/>
  <c r="L572" i="34"/>
  <c r="N572" i="34" s="1"/>
  <c r="M3071" i="34"/>
  <c r="N3071" i="34" s="1"/>
  <c r="L2552" i="34"/>
  <c r="L3176" i="34"/>
  <c r="M3128" i="34"/>
  <c r="L2513" i="34"/>
  <c r="N2513" i="34" s="1"/>
  <c r="M2907" i="34"/>
  <c r="L2685" i="34"/>
  <c r="L3029" i="34"/>
  <c r="L3021" i="34"/>
  <c r="L332" i="34"/>
  <c r="N332" i="34" s="1"/>
  <c r="L2543" i="34"/>
  <c r="L3151" i="34"/>
  <c r="L1999" i="34"/>
  <c r="N1999" i="34" s="1"/>
  <c r="M2596" i="34"/>
  <c r="L11" i="34"/>
  <c r="N11" i="34" s="1"/>
  <c r="L393" i="34"/>
  <c r="N393" i="34" s="1"/>
  <c r="L1255" i="34"/>
  <c r="N1255" i="34" s="1"/>
  <c r="L1294" i="34"/>
  <c r="N1294" i="34" s="1"/>
  <c r="L354" i="34"/>
  <c r="N354" i="34" s="1"/>
  <c r="L2620" i="34"/>
  <c r="L329" i="34"/>
  <c r="N329" i="34" s="1"/>
  <c r="L2764" i="34"/>
  <c r="N2764" i="34" s="1"/>
  <c r="L2497" i="34"/>
  <c r="M2532" i="34"/>
  <c r="L394" i="34"/>
  <c r="N394" i="34" s="1"/>
  <c r="L3851" i="34"/>
  <c r="L2904" i="34"/>
  <c r="N2904" i="34" s="1"/>
  <c r="L608" i="34"/>
  <c r="N608" i="34" s="1"/>
  <c r="L2747" i="34"/>
  <c r="M2498" i="34"/>
  <c r="L2882" i="34"/>
  <c r="N2882" i="34" s="1"/>
  <c r="M2909" i="34"/>
  <c r="L2952" i="34"/>
  <c r="N2952" i="34" s="1"/>
  <c r="M2974" i="34"/>
  <c r="L1251" i="34"/>
  <c r="N1251" i="34" s="1"/>
  <c r="L1937" i="34"/>
  <c r="N1937" i="34" s="1"/>
  <c r="L1945" i="34"/>
  <c r="N1945" i="34" s="1"/>
  <c r="M2765" i="34"/>
  <c r="L2024" i="34"/>
  <c r="N2024" i="34" s="1"/>
  <c r="L1529" i="34"/>
  <c r="N1529" i="34" s="1"/>
  <c r="L308" i="34"/>
  <c r="N308" i="34" s="1"/>
  <c r="L580" i="34"/>
  <c r="N580" i="34" s="1"/>
  <c r="L1925" i="34"/>
  <c r="N1925" i="34" s="1"/>
  <c r="M3103" i="34"/>
  <c r="L2883" i="34"/>
  <c r="L1845" i="34"/>
  <c r="N1845" i="34" s="1"/>
  <c r="L3091" i="34"/>
  <c r="M2647" i="34"/>
  <c r="M2681" i="34"/>
  <c r="L1663" i="34"/>
  <c r="N1663" i="34" s="1"/>
  <c r="L29" i="34"/>
  <c r="N29" i="34" s="1"/>
  <c r="L102" i="34"/>
  <c r="N102" i="34" s="1"/>
  <c r="L2010" i="34"/>
  <c r="N2010" i="34" s="1"/>
  <c r="L2674" i="34"/>
  <c r="N2674" i="34" s="1"/>
  <c r="M2967" i="34"/>
  <c r="L1793" i="34"/>
  <c r="N1793" i="34" s="1"/>
  <c r="L444" i="34"/>
  <c r="N444" i="34" s="1"/>
  <c r="M3024" i="34"/>
  <c r="L540" i="34"/>
  <c r="N540" i="34" s="1"/>
  <c r="L1230" i="34"/>
  <c r="N1230" i="34" s="1"/>
  <c r="M2812" i="34"/>
  <c r="L1235" i="34"/>
  <c r="N1235" i="34" s="1"/>
  <c r="L1331" i="34"/>
  <c r="N1331" i="34" s="1"/>
  <c r="M2998" i="34"/>
  <c r="M2534" i="34"/>
  <c r="L611" i="34"/>
  <c r="N611" i="34" s="1"/>
  <c r="M2638" i="34"/>
  <c r="M2985" i="34"/>
  <c r="N2985" i="34" s="1"/>
  <c r="M2864" i="34"/>
  <c r="L1153" i="34"/>
  <c r="N1153" i="34" s="1"/>
  <c r="M2680" i="34"/>
  <c r="L1451" i="34"/>
  <c r="N1451" i="34" s="1"/>
  <c r="M3122" i="34"/>
  <c r="L984" i="34"/>
  <c r="N984" i="34" s="1"/>
  <c r="L1807" i="34"/>
  <c r="N1807" i="34" s="1"/>
  <c r="M2977" i="34"/>
  <c r="L159" i="34"/>
  <c r="N159" i="34" s="1"/>
  <c r="M2820" i="34"/>
  <c r="L1258" i="34"/>
  <c r="N1258" i="34" s="1"/>
  <c r="M2619" i="34"/>
  <c r="L610" i="34"/>
  <c r="N610" i="34" s="1"/>
  <c r="L3385" i="34"/>
  <c r="L1956" i="34"/>
  <c r="N1956" i="34" s="1"/>
  <c r="L1493" i="34"/>
  <c r="N1493" i="34" s="1"/>
  <c r="L3047" i="34"/>
  <c r="N3047" i="34" s="1"/>
  <c r="L977" i="34"/>
  <c r="N977" i="34" s="1"/>
  <c r="L167" i="34"/>
  <c r="N167" i="34" s="1"/>
  <c r="L2901" i="34"/>
  <c r="N2901" i="34" s="1"/>
  <c r="M2754" i="34"/>
  <c r="L2729" i="34"/>
  <c r="N2729" i="34" s="1"/>
  <c r="L3025" i="34"/>
  <c r="N3025" i="34" s="1"/>
  <c r="M2932" i="34"/>
  <c r="N2932" i="34" s="1"/>
  <c r="L2077" i="34"/>
  <c r="N2077" i="34" s="1"/>
  <c r="L1342" i="34"/>
  <c r="N1342" i="34" s="1"/>
  <c r="L260" i="34"/>
  <c r="N260" i="34" s="1"/>
  <c r="M3130" i="34"/>
  <c r="L341" i="34"/>
  <c r="N341" i="34" s="1"/>
  <c r="L985" i="34"/>
  <c r="N985" i="34" s="1"/>
  <c r="L1125" i="34"/>
  <c r="N1125" i="34" s="1"/>
  <c r="L1490" i="34"/>
  <c r="N1490" i="34" s="1"/>
  <c r="L1677" i="34"/>
  <c r="N1677" i="34" s="1"/>
  <c r="L2966" i="34"/>
  <c r="L1863" i="34"/>
  <c r="N1863" i="34" s="1"/>
  <c r="L708" i="34"/>
  <c r="N708" i="34" s="1"/>
  <c r="L1253" i="34"/>
  <c r="N1253" i="34" s="1"/>
  <c r="L1780" i="34"/>
  <c r="N1780" i="34" s="1"/>
  <c r="L277" i="34"/>
  <c r="N277" i="34" s="1"/>
  <c r="L2095" i="34"/>
  <c r="N2095" i="34" s="1"/>
  <c r="L963" i="34"/>
  <c r="N963" i="34" s="1"/>
  <c r="L2911" i="34"/>
  <c r="L191" i="34"/>
  <c r="N191" i="34" s="1"/>
  <c r="L2609" i="34"/>
  <c r="L142" i="34"/>
  <c r="N142" i="34" s="1"/>
  <c r="L1167" i="34"/>
  <c r="N1167" i="34" s="1"/>
  <c r="L1004" i="34"/>
  <c r="N1004" i="34" s="1"/>
  <c r="L2014" i="34"/>
  <c r="N2014" i="34" s="1"/>
  <c r="M2574" i="34"/>
  <c r="L1231" i="34"/>
  <c r="N1231" i="34" s="1"/>
  <c r="L1657" i="34"/>
  <c r="N1657" i="34" s="1"/>
  <c r="L1189" i="34"/>
  <c r="N1189" i="34" s="1"/>
  <c r="L556" i="34"/>
  <c r="N556" i="34" s="1"/>
  <c r="M2737" i="34"/>
  <c r="L1782" i="34"/>
  <c r="N1782" i="34" s="1"/>
  <c r="L1349" i="34"/>
  <c r="N1349" i="34" s="1"/>
  <c r="L1674" i="34"/>
  <c r="N1674" i="34" s="1"/>
  <c r="L1388" i="34"/>
  <c r="N1388" i="34" s="1"/>
  <c r="L2734" i="34"/>
  <c r="L1903" i="34"/>
  <c r="N1903" i="34" s="1"/>
  <c r="L2104" i="34"/>
  <c r="N2104" i="34" s="1"/>
  <c r="M2941" i="34"/>
  <c r="L1806" i="34"/>
  <c r="N1806" i="34" s="1"/>
  <c r="L1482" i="34"/>
  <c r="N1482" i="34" s="1"/>
  <c r="M3371" i="34"/>
  <c r="L3095" i="34"/>
  <c r="L1696" i="34"/>
  <c r="N1696" i="34" s="1"/>
  <c r="L221" i="34"/>
  <c r="N221" i="34" s="1"/>
  <c r="L2849" i="34"/>
  <c r="M2925" i="34"/>
  <c r="M3100" i="34"/>
  <c r="L1820" i="34"/>
  <c r="N1820" i="34" s="1"/>
  <c r="L1829" i="34"/>
  <c r="N1829" i="34" s="1"/>
  <c r="L3134" i="34"/>
  <c r="M3146" i="34"/>
  <c r="L2043" i="34"/>
  <c r="N2043" i="34" s="1"/>
  <c r="M2817" i="34"/>
  <c r="L78" i="34"/>
  <c r="N78" i="34" s="1"/>
  <c r="L1026" i="34"/>
  <c r="N1026" i="34" s="1"/>
  <c r="L981" i="34"/>
  <c r="N981" i="34" s="1"/>
  <c r="L918" i="34"/>
  <c r="N918" i="34" s="1"/>
  <c r="L2906" i="34"/>
  <c r="N2906" i="34" s="1"/>
  <c r="L1376" i="34"/>
  <c r="N1376" i="34" s="1"/>
  <c r="L87" i="34"/>
  <c r="N87" i="34" s="1"/>
  <c r="L2598" i="34"/>
  <c r="L114" i="34"/>
  <c r="N114" i="34" s="1"/>
  <c r="L302" i="34"/>
  <c r="N302" i="34" s="1"/>
  <c r="M2702" i="34"/>
  <c r="L2088" i="34"/>
  <c r="N2088" i="34" s="1"/>
  <c r="L1242" i="34"/>
  <c r="N1242" i="34" s="1"/>
  <c r="L1028" i="34"/>
  <c r="N1028" i="34" s="1"/>
  <c r="L1211" i="34"/>
  <c r="N1211" i="34" s="1"/>
  <c r="M3066" i="34"/>
  <c r="M3551" i="34"/>
  <c r="L299" i="34"/>
  <c r="N299" i="34" s="1"/>
  <c r="L1213" i="34"/>
  <c r="N1213" i="34" s="1"/>
  <c r="M3159" i="34"/>
  <c r="L1131" i="34"/>
  <c r="N1131" i="34" s="1"/>
  <c r="L1373" i="34"/>
  <c r="N1373" i="34" s="1"/>
  <c r="M3028" i="34"/>
  <c r="L577" i="34"/>
  <c r="N577" i="34" s="1"/>
  <c r="L2094" i="34"/>
  <c r="N2094" i="34" s="1"/>
  <c r="L304" i="34"/>
  <c r="N304" i="34" s="1"/>
  <c r="M2696" i="34"/>
  <c r="L1179" i="34"/>
  <c r="N1179" i="34" s="1"/>
  <c r="M2903" i="34"/>
  <c r="L1219" i="34"/>
  <c r="N1219" i="34" s="1"/>
  <c r="L1038" i="34"/>
  <c r="N1038" i="34" s="1"/>
  <c r="L291" i="34"/>
  <c r="N291" i="34" s="1"/>
  <c r="L2131" i="34"/>
  <c r="N2131" i="34" s="1"/>
  <c r="L272" i="34"/>
  <c r="N272" i="34" s="1"/>
  <c r="L1293" i="34"/>
  <c r="N1293" i="34" s="1"/>
  <c r="L1523" i="34"/>
  <c r="N1523" i="34" s="1"/>
  <c r="M2860" i="34"/>
  <c r="M2816" i="34"/>
  <c r="L171" i="34"/>
  <c r="N171" i="34" s="1"/>
  <c r="L1382" i="34"/>
  <c r="N1382" i="34" s="1"/>
  <c r="L2535" i="34"/>
  <c r="L2047" i="34"/>
  <c r="N2047" i="34" s="1"/>
  <c r="M2999" i="34"/>
  <c r="M2917" i="34"/>
  <c r="M2795" i="34"/>
  <c r="L600" i="34"/>
  <c r="N600" i="34" s="1"/>
  <c r="L1134" i="34"/>
  <c r="N1134" i="34" s="1"/>
  <c r="L2868" i="34"/>
  <c r="L1886" i="34"/>
  <c r="N1886" i="34" s="1"/>
  <c r="L1325" i="34"/>
  <c r="N1325" i="34" s="1"/>
  <c r="L1445" i="34"/>
  <c r="N1445" i="34" s="1"/>
  <c r="L282" i="34"/>
  <c r="N282" i="34" s="1"/>
  <c r="L2605" i="34"/>
  <c r="L2818" i="34"/>
  <c r="L2570" i="34"/>
  <c r="L2622" i="34"/>
  <c r="L2855" i="34"/>
  <c r="L1479" i="34"/>
  <c r="N1479" i="34" s="1"/>
  <c r="L1958" i="34"/>
  <c r="N1958" i="34" s="1"/>
  <c r="L749" i="34"/>
  <c r="N749" i="34" s="1"/>
  <c r="L3362" i="34"/>
  <c r="M2724" i="34"/>
  <c r="L206" i="34"/>
  <c r="N206" i="34" s="1"/>
  <c r="L1261" i="34"/>
  <c r="N1261" i="34" s="1"/>
  <c r="L2798" i="34"/>
  <c r="L2826" i="34"/>
  <c r="L421" i="34"/>
  <c r="N421" i="34" s="1"/>
  <c r="L2946" i="34"/>
  <c r="L414" i="34"/>
  <c r="N414" i="34" s="1"/>
  <c r="L2908" i="34"/>
  <c r="L1809" i="34"/>
  <c r="N1809" i="34" s="1"/>
  <c r="M2548" i="34"/>
  <c r="L1960" i="34"/>
  <c r="N1960" i="34" s="1"/>
  <c r="L1174" i="34"/>
  <c r="N1174" i="34" s="1"/>
  <c r="M2923" i="34"/>
  <c r="L2784" i="34"/>
  <c r="N2784" i="34" s="1"/>
  <c r="M2560" i="34"/>
  <c r="L1940" i="34"/>
  <c r="N1940" i="34" s="1"/>
  <c r="L712" i="34"/>
  <c r="N712" i="34" s="1"/>
  <c r="M2658" i="34"/>
  <c r="L958" i="34"/>
  <c r="N958" i="34" s="1"/>
  <c r="L2902" i="34"/>
  <c r="L1334" i="34"/>
  <c r="N1334" i="34" s="1"/>
  <c r="L1770" i="34"/>
  <c r="N1770" i="34" s="1"/>
  <c r="L2786" i="34"/>
  <c r="L2923" i="34"/>
  <c r="L1389" i="34"/>
  <c r="N1389" i="34" s="1"/>
  <c r="L553" i="34"/>
  <c r="N553" i="34" s="1"/>
  <c r="M2499" i="34"/>
  <c r="M2555" i="34"/>
  <c r="L1996" i="34"/>
  <c r="N1996" i="34" s="1"/>
  <c r="L2514" i="34"/>
  <c r="N2514" i="34" s="1"/>
  <c r="L3035" i="34"/>
  <c r="N3035" i="34" s="1"/>
  <c r="L2815" i="34"/>
  <c r="L3141" i="34"/>
  <c r="M2632" i="34"/>
  <c r="L3116" i="34"/>
  <c r="L446" i="34"/>
  <c r="N446" i="34" s="1"/>
  <c r="L300" i="34"/>
  <c r="N300" i="34" s="1"/>
  <c r="L57" i="34"/>
  <c r="N57" i="34" s="1"/>
  <c r="M2559" i="34"/>
  <c r="L554" i="34"/>
  <c r="N554" i="34" s="1"/>
  <c r="L1935" i="34"/>
  <c r="N1935" i="34" s="1"/>
  <c r="L279" i="34"/>
  <c r="N279" i="34" s="1"/>
  <c r="L2600" i="34"/>
  <c r="M2965" i="34"/>
  <c r="L2035" i="34"/>
  <c r="N2035" i="34" s="1"/>
  <c r="L328" i="34"/>
  <c r="N328" i="34" s="1"/>
  <c r="L2909" i="34"/>
  <c r="M3068" i="34"/>
  <c r="L1040" i="34"/>
  <c r="N1040" i="34" s="1"/>
  <c r="M2734" i="34"/>
  <c r="L2816" i="34"/>
  <c r="L2760" i="34"/>
  <c r="L135" i="34"/>
  <c r="N135" i="34" s="1"/>
  <c r="L2785" i="34"/>
  <c r="N2785" i="34" s="1"/>
  <c r="M3158" i="34"/>
  <c r="M2502" i="34"/>
  <c r="L1919" i="34"/>
  <c r="N1919" i="34" s="1"/>
  <c r="L1173" i="34"/>
  <c r="N1173" i="34" s="1"/>
  <c r="L1326" i="34"/>
  <c r="N1326" i="34" s="1"/>
  <c r="M3209" i="34"/>
  <c r="M2739" i="34"/>
  <c r="M2605" i="34"/>
  <c r="L979" i="34"/>
  <c r="N979" i="34" s="1"/>
  <c r="L2004" i="34"/>
  <c r="N2004" i="34" s="1"/>
  <c r="L582" i="34"/>
  <c r="N582" i="34" s="1"/>
  <c r="L1897" i="34"/>
  <c r="N1897" i="34" s="1"/>
  <c r="L268" i="34"/>
  <c r="N268" i="34" s="1"/>
  <c r="L2076" i="34"/>
  <c r="N2076" i="34" s="1"/>
  <c r="L3180" i="34"/>
  <c r="L2796" i="34"/>
  <c r="L1635" i="34"/>
  <c r="N1635" i="34" s="1"/>
  <c r="L2754" i="34"/>
  <c r="L1964" i="34"/>
  <c r="N1964" i="34" s="1"/>
  <c r="L1614" i="34"/>
  <c r="N1614" i="34" s="1"/>
  <c r="M3026" i="34"/>
  <c r="L2106" i="34"/>
  <c r="N2106" i="34" s="1"/>
  <c r="L1286" i="34"/>
  <c r="N1286" i="34" s="1"/>
  <c r="L1890" i="34"/>
  <c r="N1890" i="34" s="1"/>
  <c r="M2563" i="34"/>
  <c r="L3005" i="34"/>
  <c r="L1155" i="34"/>
  <c r="N1155" i="34" s="1"/>
  <c r="L1681" i="34"/>
  <c r="N1681" i="34" s="1"/>
  <c r="M2777" i="34"/>
  <c r="L2929" i="34"/>
  <c r="M2497" i="34"/>
  <c r="M2802" i="34"/>
  <c r="L2526" i="34"/>
  <c r="L1531" i="34"/>
  <c r="N1531" i="34" s="1"/>
  <c r="M3138" i="34"/>
  <c r="L1507" i="34"/>
  <c r="N1507" i="34" s="1"/>
  <c r="L1686" i="34"/>
  <c r="N1686" i="34" s="1"/>
  <c r="L1324" i="34"/>
  <c r="N1324" i="34" s="1"/>
  <c r="L587" i="34"/>
  <c r="N587" i="34" s="1"/>
  <c r="L2921" i="34"/>
  <c r="L3125" i="34"/>
  <c r="N3125" i="34" s="1"/>
  <c r="M2535" i="34"/>
  <c r="L543" i="34"/>
  <c r="N543" i="34" s="1"/>
  <c r="L274" i="34"/>
  <c r="N274" i="34" s="1"/>
  <c r="L2707" i="34"/>
  <c r="L112" i="34"/>
  <c r="N112" i="34" s="1"/>
  <c r="L361" i="34"/>
  <c r="N361" i="34" s="1"/>
  <c r="M2530" i="34"/>
  <c r="L2949" i="34"/>
  <c r="N2949" i="34" s="1"/>
  <c r="M3013" i="34"/>
  <c r="L1930" i="34"/>
  <c r="N1930" i="34" s="1"/>
  <c r="L1895" i="34"/>
  <c r="N1895" i="34" s="1"/>
  <c r="L989" i="34"/>
  <c r="N989" i="34" s="1"/>
  <c r="L1536" i="34"/>
  <c r="N1536" i="34" s="1"/>
  <c r="L234" i="34"/>
  <c r="N234" i="34" s="1"/>
  <c r="L1369" i="34"/>
  <c r="N1369" i="34" s="1"/>
  <c r="L1476" i="34"/>
  <c r="N1476" i="34" s="1"/>
  <c r="M2506" i="34"/>
  <c r="L2134" i="34"/>
  <c r="N2134" i="34" s="1"/>
  <c r="L1805" i="34"/>
  <c r="N1805" i="34" s="1"/>
  <c r="M2821" i="34"/>
  <c r="L31" i="34"/>
  <c r="N31" i="34" s="1"/>
  <c r="M3059" i="34"/>
  <c r="M2557" i="34"/>
  <c r="L2060" i="34"/>
  <c r="N2060" i="34" s="1"/>
  <c r="M3048" i="34"/>
  <c r="L940" i="34"/>
  <c r="N940" i="34" s="1"/>
  <c r="L1256" i="34"/>
  <c r="N1256" i="34" s="1"/>
  <c r="L3065" i="34"/>
  <c r="L449" i="34"/>
  <c r="N449" i="34" s="1"/>
  <c r="M2855" i="34"/>
  <c r="L175" i="34"/>
  <c r="N175" i="34" s="1"/>
  <c r="L2490" i="34"/>
  <c r="M2979" i="34"/>
  <c r="L1762" i="34"/>
  <c r="N1762" i="34" s="1"/>
  <c r="L405" i="34"/>
  <c r="N405" i="34" s="1"/>
  <c r="L1494" i="34"/>
  <c r="N1494" i="34" s="1"/>
  <c r="M2652" i="34"/>
  <c r="L3146" i="34"/>
  <c r="L3133" i="34"/>
  <c r="L1808" i="34"/>
  <c r="N1808" i="34" s="1"/>
  <c r="M3115" i="34"/>
  <c r="L1496" i="34"/>
  <c r="N1496" i="34" s="1"/>
  <c r="L138" i="34"/>
  <c r="N138" i="34" s="1"/>
  <c r="L2939" i="34"/>
  <c r="L527" i="34"/>
  <c r="N527" i="34" s="1"/>
  <c r="M2921" i="34"/>
  <c r="M2728" i="34"/>
  <c r="N2728" i="34" s="1"/>
  <c r="L2950" i="34"/>
  <c r="L1979" i="34"/>
  <c r="N1979" i="34" s="1"/>
  <c r="L227" i="34"/>
  <c r="N227" i="34" s="1"/>
  <c r="L2817" i="34"/>
  <c r="L3052" i="34"/>
  <c r="L2793" i="34"/>
  <c r="L2541" i="34"/>
  <c r="L2797" i="34"/>
  <c r="M2552" i="34"/>
  <c r="N2552" i="34" s="1"/>
  <c r="L2496" i="34"/>
  <c r="L1488" i="34"/>
  <c r="N1488" i="34" s="1"/>
  <c r="L955" i="34"/>
  <c r="N955" i="34" s="1"/>
  <c r="L2976" i="34"/>
  <c r="M3151" i="34"/>
  <c r="L1691" i="34"/>
  <c r="N1691" i="34" s="1"/>
  <c r="L975" i="34"/>
  <c r="N975" i="34" s="1"/>
  <c r="M2736" i="34"/>
  <c r="L2507" i="34"/>
  <c r="N2507" i="34" s="1"/>
  <c r="L2079" i="34"/>
  <c r="N2079" i="34" s="1"/>
  <c r="L1799" i="34"/>
  <c r="N1799" i="34" s="1"/>
  <c r="L1495" i="34"/>
  <c r="N1495" i="34" s="1"/>
  <c r="L740" i="34"/>
  <c r="N740" i="34" s="1"/>
  <c r="L1185" i="34"/>
  <c r="N1185" i="34" s="1"/>
  <c r="L1372" i="34"/>
  <c r="N1372" i="34" s="1"/>
  <c r="L3027" i="34"/>
  <c r="L1669" i="34"/>
  <c r="N1669" i="34" s="1"/>
  <c r="L2512" i="34"/>
  <c r="N2512" i="34" s="1"/>
  <c r="L262" i="34"/>
  <c r="N262" i="34" s="1"/>
  <c r="L1644" i="34"/>
  <c r="N1644" i="34" s="1"/>
  <c r="L400" i="34"/>
  <c r="N400" i="34" s="1"/>
  <c r="M2770" i="34"/>
  <c r="L2531" i="34"/>
  <c r="N2531" i="34" s="1"/>
  <c r="L1187" i="34"/>
  <c r="N1187" i="34" s="1"/>
  <c r="L2739" i="34"/>
  <c r="L3153" i="34"/>
  <c r="L149" i="34"/>
  <c r="N149" i="34" s="1"/>
  <c r="L2563" i="34"/>
  <c r="L2492" i="34"/>
  <c r="M2545" i="34"/>
  <c r="L1882" i="34"/>
  <c r="N1882" i="34" s="1"/>
  <c r="M2898" i="34"/>
  <c r="L1509" i="34"/>
  <c r="N1509" i="34" s="1"/>
  <c r="L1787" i="34"/>
  <c r="N1787" i="34" s="1"/>
  <c r="L2931" i="34"/>
  <c r="M3127" i="34"/>
  <c r="N3127" i="34" s="1"/>
  <c r="L1193" i="34"/>
  <c r="N1193" i="34" s="1"/>
  <c r="L428" i="34"/>
  <c r="N428" i="34" s="1"/>
  <c r="L1341" i="34"/>
  <c r="N1341" i="34" s="1"/>
  <c r="L1227" i="34"/>
  <c r="N1227" i="34" s="1"/>
  <c r="L1939" i="34"/>
  <c r="N1939" i="34" s="1"/>
  <c r="L1854" i="34"/>
  <c r="N1854" i="34" s="1"/>
  <c r="L2532" i="34"/>
  <c r="L3044" i="34"/>
  <c r="L1934" i="34"/>
  <c r="N1934" i="34" s="1"/>
  <c r="L1623" i="34"/>
  <c r="N1623" i="34" s="1"/>
  <c r="L131" i="34"/>
  <c r="N131" i="34" s="1"/>
  <c r="L1504" i="34"/>
  <c r="N1504" i="34" s="1"/>
  <c r="M2639" i="34"/>
  <c r="M3044" i="34"/>
  <c r="L2733" i="34"/>
  <c r="L1792" i="34"/>
  <c r="N1792" i="34" s="1"/>
  <c r="M2493" i="34"/>
  <c r="L3156" i="34"/>
  <c r="L2141" i="34"/>
  <c r="N2141" i="34" s="1"/>
  <c r="M2556" i="34"/>
  <c r="L1858" i="34"/>
  <c r="N1858" i="34" s="1"/>
  <c r="L1784" i="34"/>
  <c r="N1784" i="34" s="1"/>
  <c r="M2651" i="34"/>
  <c r="L2551" i="34"/>
  <c r="M2721" i="34"/>
  <c r="L3143" i="34"/>
  <c r="N3143" i="34" s="1"/>
  <c r="L1240" i="34"/>
  <c r="N1240" i="34" s="1"/>
  <c r="M2537" i="34"/>
  <c r="L1810" i="34"/>
  <c r="N1810" i="34" s="1"/>
  <c r="L2005" i="34"/>
  <c r="N2005" i="34" s="1"/>
  <c r="M3030" i="34"/>
  <c r="L407" i="34"/>
  <c r="N407" i="34" s="1"/>
  <c r="L1673" i="34"/>
  <c r="N1673" i="34" s="1"/>
  <c r="L1205" i="34"/>
  <c r="N1205" i="34" s="1"/>
  <c r="L2811" i="34"/>
  <c r="N2811" i="34" s="1"/>
  <c r="L2583" i="34"/>
  <c r="L2840" i="34"/>
  <c r="L1265" i="34"/>
  <c r="N1265" i="34" s="1"/>
  <c r="L182" i="34"/>
  <c r="N182" i="34" s="1"/>
  <c r="L137" i="34"/>
  <c r="N137" i="34" s="1"/>
  <c r="M2491" i="34"/>
  <c r="M2885" i="34"/>
  <c r="N2885" i="34" s="1"/>
  <c r="L1927" i="34"/>
  <c r="N1927" i="34" s="1"/>
  <c r="M2992" i="34"/>
  <c r="L1018" i="34"/>
  <c r="N1018" i="34" s="1"/>
  <c r="L364" i="34"/>
  <c r="N364" i="34" s="1"/>
  <c r="L3138" i="34"/>
  <c r="L1899" i="34"/>
  <c r="N1899" i="34" s="1"/>
  <c r="L1175" i="34"/>
  <c r="N1175" i="34" s="1"/>
  <c r="L146" i="34"/>
  <c r="N146" i="34" s="1"/>
  <c r="M2786" i="34"/>
  <c r="L2057" i="34"/>
  <c r="N2057" i="34" s="1"/>
  <c r="L518" i="34"/>
  <c r="N518" i="34" s="1"/>
  <c r="L931" i="34"/>
  <c r="N931" i="34" s="1"/>
  <c r="M2871" i="34"/>
  <c r="L1169" i="34"/>
  <c r="N1169" i="34" s="1"/>
  <c r="L1344" i="34"/>
  <c r="N1344" i="34" s="1"/>
  <c r="L2150" i="34"/>
  <c r="N2150" i="34" s="1"/>
  <c r="L2831" i="34"/>
  <c r="M2644" i="34"/>
  <c r="L2075" i="34"/>
  <c r="N2075" i="34" s="1"/>
  <c r="L3172" i="34"/>
  <c r="L1299" i="34"/>
  <c r="N1299" i="34" s="1"/>
  <c r="L3595" i="34"/>
  <c r="L2712" i="34"/>
  <c r="M2981" i="34"/>
  <c r="M3751" i="34"/>
  <c r="M2815" i="34"/>
  <c r="N2815" i="34" s="1"/>
  <c r="M2849" i="34"/>
  <c r="L2658" i="34"/>
  <c r="N2658" i="34" s="1"/>
  <c r="L133" i="34"/>
  <c r="N133" i="34" s="1"/>
  <c r="M3273" i="34"/>
  <c r="L195" i="34"/>
  <c r="N195" i="34" s="1"/>
  <c r="M3830" i="34"/>
  <c r="L1239" i="34"/>
  <c r="N1239" i="34" s="1"/>
  <c r="L1516" i="34"/>
  <c r="N1516" i="34" s="1"/>
  <c r="L3414" i="34"/>
  <c r="L2948" i="34"/>
  <c r="N2948" i="34" s="1"/>
  <c r="L1015" i="34"/>
  <c r="N1015" i="34" s="1"/>
  <c r="L1254" i="34"/>
  <c r="N1254" i="34" s="1"/>
  <c r="L1990" i="34"/>
  <c r="N1990" i="34" s="1"/>
  <c r="M2779" i="34"/>
  <c r="L2638" i="34"/>
  <c r="N2638" i="34" s="1"/>
  <c r="L2893" i="34"/>
  <c r="L2023" i="34"/>
  <c r="N2023" i="34" s="1"/>
  <c r="L2071" i="34"/>
  <c r="N2071" i="34" s="1"/>
  <c r="L23" i="34"/>
  <c r="N23" i="34" s="1"/>
  <c r="L2842" i="34"/>
  <c r="L3049" i="34"/>
  <c r="L561" i="34"/>
  <c r="N561" i="34" s="1"/>
  <c r="M2510" i="34"/>
  <c r="L2569" i="34"/>
  <c r="L17" i="34"/>
  <c r="N17" i="34" s="1"/>
  <c r="L721" i="34"/>
  <c r="N721" i="34" s="1"/>
  <c r="L705" i="34"/>
  <c r="N705" i="34" s="1"/>
  <c r="L2984" i="34"/>
  <c r="L2006" i="34"/>
  <c r="N2006" i="34" s="1"/>
  <c r="L1883" i="34"/>
  <c r="N1883" i="34" s="1"/>
  <c r="L2582" i="34"/>
  <c r="L533" i="34"/>
  <c r="N533" i="34" s="1"/>
  <c r="M2774" i="34"/>
  <c r="M3099" i="34"/>
  <c r="L1933" i="34"/>
  <c r="N1933" i="34" s="1"/>
  <c r="L192" i="34"/>
  <c r="N192" i="34" s="1"/>
  <c r="L3130" i="34"/>
  <c r="L1008" i="34"/>
  <c r="N1008" i="34" s="1"/>
  <c r="L1019" i="34"/>
  <c r="N1019" i="34" s="1"/>
  <c r="L2844" i="34"/>
  <c r="L1198" i="34"/>
  <c r="N1198" i="34" s="1"/>
  <c r="L2017" i="34"/>
  <c r="N2017" i="34" s="1"/>
  <c r="L1313" i="34"/>
  <c r="N1313" i="34" s="1"/>
  <c r="L3154" i="34"/>
  <c r="L1025" i="34"/>
  <c r="N1025" i="34" s="1"/>
  <c r="L1311" i="34"/>
  <c r="N1311" i="34" s="1"/>
  <c r="L2765" i="34"/>
  <c r="L3162" i="34"/>
  <c r="L2649" i="34"/>
  <c r="L719" i="34"/>
  <c r="N719" i="34" s="1"/>
  <c r="L2136" i="34"/>
  <c r="N2136" i="34" s="1"/>
  <c r="M2913" i="34"/>
  <c r="L534" i="34"/>
  <c r="N534" i="34" s="1"/>
  <c r="L122" i="34"/>
  <c r="N122" i="34" s="1"/>
  <c r="L212" i="34"/>
  <c r="N212" i="34" s="1"/>
  <c r="L420" i="34"/>
  <c r="N420" i="34" s="1"/>
  <c r="L7" i="34"/>
  <c r="N7" i="34" s="1"/>
  <c r="L2996" i="34"/>
  <c r="L62" i="34"/>
  <c r="N62" i="34" s="1"/>
  <c r="L1530" i="34"/>
  <c r="N1530" i="34" s="1"/>
  <c r="L2715" i="34"/>
  <c r="L2502" i="34"/>
  <c r="L222" i="34"/>
  <c r="N222" i="34" s="1"/>
  <c r="L166" i="34"/>
  <c r="N166" i="34" s="1"/>
  <c r="L1232" i="34"/>
  <c r="N1232" i="34" s="1"/>
  <c r="L1918" i="34"/>
  <c r="N1918" i="34" s="1"/>
  <c r="L1308" i="34"/>
  <c r="N1308" i="34" s="1"/>
  <c r="L2775" i="34"/>
  <c r="L616" i="34"/>
  <c r="N616" i="34" s="1"/>
  <c r="M2653" i="34"/>
  <c r="L1968" i="34"/>
  <c r="N1968" i="34" s="1"/>
  <c r="L2735" i="34"/>
  <c r="L1446" i="34"/>
  <c r="N1446" i="34" s="1"/>
  <c r="L1350" i="34"/>
  <c r="N1350" i="34" s="1"/>
  <c r="L2538" i="34"/>
  <c r="N2538" i="34" s="1"/>
  <c r="L2666" i="34"/>
  <c r="L1030" i="34"/>
  <c r="N1030" i="34" s="1"/>
  <c r="L1165" i="34"/>
  <c r="N1165" i="34" s="1"/>
  <c r="L1668" i="34"/>
  <c r="N1668" i="34" s="1"/>
  <c r="L1303" i="34"/>
  <c r="N1303" i="34" s="1"/>
  <c r="L1332" i="34"/>
  <c r="N1332" i="34" s="1"/>
  <c r="L1880" i="34"/>
  <c r="N1880" i="34" s="1"/>
  <c r="L1824" i="34"/>
  <c r="N1824" i="34" s="1"/>
  <c r="L8" i="34"/>
  <c r="N8" i="34" s="1"/>
  <c r="L3053" i="34"/>
  <c r="L440" i="34"/>
  <c r="N440" i="34" s="1"/>
  <c r="L2821" i="34"/>
  <c r="N2821" i="34" s="1"/>
  <c r="L2869" i="34"/>
  <c r="M2664" i="34"/>
  <c r="L559" i="34"/>
  <c r="N559" i="34" s="1"/>
  <c r="M2854" i="34"/>
  <c r="L1492" i="34"/>
  <c r="N1492" i="34" s="1"/>
  <c r="M2500" i="34"/>
  <c r="L519" i="34"/>
  <c r="N519" i="34" s="1"/>
  <c r="L714" i="34"/>
  <c r="N714" i="34" s="1"/>
  <c r="L115" i="34"/>
  <c r="N115" i="34" s="1"/>
  <c r="L1366" i="34"/>
  <c r="N1366" i="34" s="1"/>
  <c r="L1862" i="34"/>
  <c r="N1862" i="34" s="1"/>
  <c r="L3937" i="34"/>
  <c r="L709" i="34"/>
  <c r="N709" i="34" s="1"/>
  <c r="M2794" i="34"/>
  <c r="L180" i="34"/>
  <c r="N180" i="34" s="1"/>
  <c r="L21" i="34"/>
  <c r="N21" i="34" s="1"/>
  <c r="L201" i="34"/>
  <c r="N201" i="34" s="1"/>
  <c r="M2870" i="34"/>
  <c r="L1892" i="34"/>
  <c r="N1892" i="34" s="1"/>
  <c r="L252" i="34"/>
  <c r="N252" i="34" s="1"/>
  <c r="M2589" i="34"/>
  <c r="L2189" i="34"/>
  <c r="N2189" i="34" s="1"/>
  <c r="L1039" i="34"/>
  <c r="N1039" i="34" s="1"/>
  <c r="L2566" i="34"/>
  <c r="N2566" i="34" s="1"/>
  <c r="M2704" i="34"/>
  <c r="L2523" i="34"/>
  <c r="N2523" i="34" s="1"/>
  <c r="L2051" i="34"/>
  <c r="N2051" i="34" s="1"/>
  <c r="M2944" i="34"/>
  <c r="L58" i="34"/>
  <c r="N58" i="34" s="1"/>
  <c r="L2697" i="34"/>
  <c r="L124" i="34"/>
  <c r="N124" i="34" s="1"/>
  <c r="M2796" i="34"/>
  <c r="M2666" i="34"/>
  <c r="M3074" i="34"/>
  <c r="L1986" i="34"/>
  <c r="N1986" i="34" s="1"/>
  <c r="M3088" i="34"/>
  <c r="M2886" i="34"/>
  <c r="L360" i="34"/>
  <c r="N360" i="34" s="1"/>
  <c r="L275" i="34"/>
  <c r="N275" i="34" s="1"/>
  <c r="L67" i="34"/>
  <c r="N67" i="34" s="1"/>
  <c r="M3431" i="34"/>
  <c r="L2616" i="34"/>
  <c r="L591" i="34"/>
  <c r="N591" i="34" s="1"/>
  <c r="L1953" i="34"/>
  <c r="N1953" i="34" s="1"/>
  <c r="L566" i="34"/>
  <c r="N566" i="34" s="1"/>
  <c r="L2672" i="34"/>
  <c r="N2672" i="34" s="1"/>
  <c r="L448" i="34"/>
  <c r="N448" i="34" s="1"/>
  <c r="L1936" i="34"/>
  <c r="N1936" i="34" s="1"/>
  <c r="L2555" i="34"/>
  <c r="L228" i="34"/>
  <c r="N228" i="34" s="1"/>
  <c r="L1879" i="34"/>
  <c r="N1879" i="34" s="1"/>
  <c r="M2495" i="34"/>
  <c r="L2814" i="34"/>
  <c r="N2814" i="34" s="1"/>
  <c r="L603" i="34"/>
  <c r="N603" i="34" s="1"/>
  <c r="L1522" i="34"/>
  <c r="N1522" i="34" s="1"/>
  <c r="L1181" i="34"/>
  <c r="N1181" i="34" s="1"/>
  <c r="L1994" i="34"/>
  <c r="N1994" i="34" s="1"/>
  <c r="L1152" i="34"/>
  <c r="N1152" i="34" s="1"/>
  <c r="L2138" i="34"/>
  <c r="N2138" i="34" s="1"/>
  <c r="L177" i="34"/>
  <c r="N177" i="34" s="1"/>
  <c r="L573" i="34"/>
  <c r="N573" i="34" s="1"/>
  <c r="L204" i="34"/>
  <c r="N204" i="34" s="1"/>
  <c r="L1905" i="34"/>
  <c r="N1905" i="34" s="1"/>
  <c r="L623" i="34"/>
  <c r="N623" i="34" s="1"/>
  <c r="L3028" i="34"/>
  <c r="L917" i="34"/>
  <c r="N917" i="34" s="1"/>
  <c r="L2069" i="34"/>
  <c r="N2069" i="34" s="1"/>
  <c r="M3014" i="34"/>
  <c r="L1519" i="34"/>
  <c r="N1519" i="34" s="1"/>
  <c r="M3029" i="34"/>
  <c r="L584" i="34"/>
  <c r="N584" i="34" s="1"/>
  <c r="L2717" i="34"/>
  <c r="L1835" i="34"/>
  <c r="N1835" i="34" s="1"/>
  <c r="L1847" i="34"/>
  <c r="N1847" i="34" s="1"/>
  <c r="L2044" i="34"/>
  <c r="N2044" i="34" s="1"/>
  <c r="L2731" i="34"/>
  <c r="L1849" i="34"/>
  <c r="N1849" i="34" s="1"/>
  <c r="L1695" i="34"/>
  <c r="N1695" i="34" s="1"/>
  <c r="L928" i="34"/>
  <c r="N928" i="34" s="1"/>
  <c r="M3154" i="34"/>
  <c r="L2188" i="34"/>
  <c r="N2188" i="34" s="1"/>
  <c r="M2745" i="34"/>
  <c r="L2772" i="34"/>
  <c r="M3031" i="34"/>
  <c r="L1381" i="34"/>
  <c r="N1381" i="34" s="1"/>
  <c r="L3109" i="34"/>
  <c r="N3109" i="34" s="1"/>
  <c r="L2614" i="34"/>
  <c r="N2614" i="34" s="1"/>
  <c r="L970" i="34"/>
  <c r="N970" i="34" s="1"/>
  <c r="L2033" i="34"/>
  <c r="N2033" i="34" s="1"/>
  <c r="L1137" i="34"/>
  <c r="N1137" i="34" s="1"/>
  <c r="L2493" i="34"/>
  <c r="M2895" i="34"/>
  <c r="L2611" i="34"/>
  <c r="N2611" i="34" s="1"/>
  <c r="L3135" i="34"/>
  <c r="L2036" i="34"/>
  <c r="N2036" i="34" s="1"/>
  <c r="L335" i="34"/>
  <c r="N335" i="34" s="1"/>
  <c r="L1210" i="34"/>
  <c r="N1210" i="34" s="1"/>
  <c r="L1470" i="34"/>
  <c r="N1470" i="34" s="1"/>
  <c r="L1502" i="34"/>
  <c r="N1502" i="34" s="1"/>
  <c r="L2020" i="34"/>
  <c r="N2020" i="34" s="1"/>
  <c r="L413" i="34"/>
  <c r="N413" i="34" s="1"/>
  <c r="L1464" i="34"/>
  <c r="N1464" i="34" s="1"/>
  <c r="L1650" i="34"/>
  <c r="N1650" i="34" s="1"/>
  <c r="L949" i="34"/>
  <c r="N949" i="34" s="1"/>
  <c r="L3054" i="34"/>
  <c r="L1380" i="34"/>
  <c r="N1380" i="34" s="1"/>
  <c r="L255" i="34"/>
  <c r="N255" i="34" s="1"/>
  <c r="M2978" i="34"/>
  <c r="M2722" i="34"/>
  <c r="L3150" i="34"/>
  <c r="N3150" i="34" s="1"/>
  <c r="L974" i="34"/>
  <c r="N974" i="34" s="1"/>
  <c r="L3026" i="34"/>
  <c r="L1659" i="34"/>
  <c r="N1659" i="34" s="1"/>
  <c r="L1228" i="34"/>
  <c r="N1228" i="34" s="1"/>
  <c r="L337" i="34"/>
  <c r="N337" i="34" s="1"/>
  <c r="L286" i="34"/>
  <c r="N286" i="34" s="1"/>
  <c r="L2968" i="34"/>
  <c r="L2553" i="34"/>
  <c r="N2553" i="34" s="1"/>
  <c r="M2504" i="34"/>
  <c r="L1812" i="34"/>
  <c r="N1812" i="34" s="1"/>
  <c r="L1843" i="34"/>
  <c r="N1843" i="34" s="1"/>
  <c r="L253" i="34"/>
  <c r="N253" i="34" s="1"/>
  <c r="L2829" i="34"/>
  <c r="L962" i="34"/>
  <c r="N962" i="34" s="1"/>
  <c r="L3100" i="34"/>
  <c r="L3074" i="34"/>
  <c r="M3695" i="34"/>
  <c r="L119" i="34"/>
  <c r="N119" i="34" s="1"/>
  <c r="L605" i="34"/>
  <c r="N605" i="34" s="1"/>
  <c r="L2800" i="34"/>
  <c r="N2800" i="34" s="1"/>
  <c r="L1688" i="34"/>
  <c r="N1688" i="34" s="1"/>
  <c r="M3004" i="34"/>
  <c r="L1873" i="34"/>
  <c r="N1873" i="34" s="1"/>
  <c r="L1818" i="34"/>
  <c r="N1818" i="34" s="1"/>
  <c r="L1377" i="34"/>
  <c r="N1377" i="34" s="1"/>
  <c r="L1697" i="34"/>
  <c r="N1697" i="34" s="1"/>
  <c r="M3036" i="34"/>
  <c r="L5" i="34"/>
  <c r="N5" i="34" s="1"/>
  <c r="L2087" i="34"/>
  <c r="N2087" i="34" s="1"/>
  <c r="M2883" i="34"/>
  <c r="L2048" i="34"/>
  <c r="N2048" i="34" s="1"/>
  <c r="L1505" i="34"/>
  <c r="N1505" i="34" s="1"/>
  <c r="L432" i="34"/>
  <c r="N432" i="34" s="1"/>
  <c r="M2490" i="34"/>
  <c r="M2961" i="34"/>
  <c r="M2576" i="34"/>
  <c r="M2790" i="34"/>
  <c r="N2790" i="34" s="1"/>
  <c r="M2929" i="34"/>
  <c r="L1000" i="34"/>
  <c r="N1000" i="34" s="1"/>
  <c r="L121" i="34"/>
  <c r="N121" i="34" s="1"/>
  <c r="L1694" i="34"/>
  <c r="N1694" i="34" s="1"/>
  <c r="L710" i="34"/>
  <c r="N710" i="34" s="1"/>
  <c r="M2897" i="34"/>
  <c r="L601" i="34"/>
  <c r="N601" i="34" s="1"/>
  <c r="L2578" i="34"/>
  <c r="L1164" i="34"/>
  <c r="N1164" i="34" s="1"/>
  <c r="L1310" i="34"/>
  <c r="N1310" i="34" s="1"/>
  <c r="M2624" i="34"/>
  <c r="L3410" i="34"/>
  <c r="M2858" i="34"/>
  <c r="L2716" i="34"/>
  <c r="L3092" i="34"/>
  <c r="N3092" i="34" s="1"/>
  <c r="L2037" i="34"/>
  <c r="N2037" i="34" s="1"/>
  <c r="L1649" i="34"/>
  <c r="N1649" i="34" s="1"/>
  <c r="M2599" i="34"/>
  <c r="M2586" i="34"/>
  <c r="L3056" i="34"/>
  <c r="L574" i="34"/>
  <c r="N574" i="34" s="1"/>
  <c r="L1866" i="34"/>
  <c r="N1866" i="34" s="1"/>
  <c r="L555" i="34"/>
  <c r="N555" i="34" s="1"/>
  <c r="L1778" i="34"/>
  <c r="N1778" i="34" s="1"/>
  <c r="L2522" i="34"/>
  <c r="N2522" i="34" s="1"/>
  <c r="L920" i="34"/>
  <c r="N920" i="34" s="1"/>
  <c r="M2554" i="34"/>
  <c r="L1685" i="34"/>
  <c r="N1685" i="34" s="1"/>
  <c r="L1906" i="34"/>
  <c r="N1906" i="34" s="1"/>
  <c r="M3056" i="34"/>
  <c r="L531" i="34"/>
  <c r="N531" i="34" s="1"/>
  <c r="L1616" i="34"/>
  <c r="N1616" i="34" s="1"/>
  <c r="L1192" i="34"/>
  <c r="N1192" i="34" s="1"/>
  <c r="M3032" i="34"/>
  <c r="N3032" i="34" s="1"/>
  <c r="M2686" i="34"/>
  <c r="L1680" i="34"/>
  <c r="N1680" i="34" s="1"/>
  <c r="L1627" i="34"/>
  <c r="N1627" i="34" s="1"/>
  <c r="L48" i="34"/>
  <c r="N48" i="34" s="1"/>
  <c r="L3018" i="34"/>
  <c r="L193" i="34"/>
  <c r="N193" i="34" s="1"/>
  <c r="L529" i="34"/>
  <c r="N529" i="34" s="1"/>
  <c r="L571" i="34"/>
  <c r="N571" i="34" s="1"/>
  <c r="L2491" i="34"/>
  <c r="L1024" i="34"/>
  <c r="N1024" i="34" s="1"/>
  <c r="L3878" i="34"/>
  <c r="L597" i="34"/>
  <c r="N597" i="34" s="1"/>
  <c r="L434" i="34"/>
  <c r="N434" i="34" s="1"/>
  <c r="L2994" i="34"/>
  <c r="L3122" i="34"/>
  <c r="N3122" i="34" s="1"/>
  <c r="L575" i="34"/>
  <c r="N575" i="34" s="1"/>
  <c r="L2168" i="34"/>
  <c r="N2168" i="34" s="1"/>
  <c r="L280" i="34"/>
  <c r="N280" i="34" s="1"/>
  <c r="L2601" i="34"/>
  <c r="L1817" i="34"/>
  <c r="N1817" i="34" s="1"/>
  <c r="L1629" i="34"/>
  <c r="N1629" i="34" s="1"/>
  <c r="L1238" i="34"/>
  <c r="N1238" i="34" s="1"/>
  <c r="L89" i="34"/>
  <c r="N89" i="34" s="1"/>
  <c r="L249" i="34"/>
  <c r="N249" i="34" s="1"/>
  <c r="L1983" i="34"/>
  <c r="N1983" i="34" s="1"/>
  <c r="L2527" i="34"/>
  <c r="L2594" i="34"/>
  <c r="L1170" i="34"/>
  <c r="N1170" i="34" s="1"/>
  <c r="M2609" i="34"/>
  <c r="M3160" i="34"/>
  <c r="M2727" i="34"/>
  <c r="L2702" i="34"/>
  <c r="N2702" i="34" s="1"/>
  <c r="L1978" i="34"/>
  <c r="N1978" i="34" s="1"/>
  <c r="L2769" i="34"/>
  <c r="L1016" i="34"/>
  <c r="N1016" i="34" s="1"/>
  <c r="M2714" i="34"/>
  <c r="M2660" i="34"/>
  <c r="L2158" i="34"/>
  <c r="N2158" i="34" s="1"/>
  <c r="L1974" i="34"/>
  <c r="N1974" i="34" s="1"/>
  <c r="L2054" i="34"/>
  <c r="N2054" i="34" s="1"/>
  <c r="L2915" i="34"/>
  <c r="N2915" i="34" s="1"/>
  <c r="M3060" i="34"/>
  <c r="L1881" i="34"/>
  <c r="N1881" i="34" s="1"/>
  <c r="L2090" i="34"/>
  <c r="N2090" i="34" s="1"/>
  <c r="L2678" i="34"/>
  <c r="L1010" i="34"/>
  <c r="N1010" i="34" s="1"/>
  <c r="M2618" i="34"/>
  <c r="L3592" i="34"/>
  <c r="L2142" i="34"/>
  <c r="N2142" i="34" s="1"/>
  <c r="L1017" i="34"/>
  <c r="N1017" i="34" s="1"/>
  <c r="L41" i="34"/>
  <c r="N41" i="34" s="1"/>
  <c r="L2788" i="34"/>
  <c r="L357" i="34"/>
  <c r="N357" i="34" s="1"/>
  <c r="L136" i="34"/>
  <c r="N136" i="34" s="1"/>
  <c r="L2651" i="34"/>
  <c r="N2651" i="34" s="1"/>
  <c r="L2186" i="34"/>
  <c r="N2186" i="34" s="1"/>
  <c r="L1136" i="34"/>
  <c r="N1136" i="34" s="1"/>
  <c r="L1972" i="34"/>
  <c r="N1972" i="34" s="1"/>
  <c r="L84" i="34"/>
  <c r="N84" i="34" s="1"/>
  <c r="L3051" i="34"/>
  <c r="N3051" i="34" s="1"/>
  <c r="L1969" i="34"/>
  <c r="N1969" i="34" s="1"/>
  <c r="L2725" i="34"/>
  <c r="N2725" i="34" s="1"/>
  <c r="L613" i="34"/>
  <c r="N613" i="34" s="1"/>
  <c r="L916" i="34"/>
  <c r="N916" i="34" s="1"/>
  <c r="L396" i="34"/>
  <c r="N396" i="34" s="1"/>
  <c r="L592" i="34"/>
  <c r="N592" i="34" s="1"/>
  <c r="M2828" i="34"/>
  <c r="L2070" i="34"/>
  <c r="N2070" i="34" s="1"/>
  <c r="M3098" i="34"/>
  <c r="M2851" i="34"/>
  <c r="M3156" i="34"/>
  <c r="L1297" i="34"/>
  <c r="N1297" i="34" s="1"/>
  <c r="L933" i="34"/>
  <c r="N933" i="34" s="1"/>
  <c r="L1833" i="34"/>
  <c r="N1833" i="34" s="1"/>
  <c r="L2041" i="34"/>
  <c r="N2041" i="34" s="1"/>
  <c r="L3427" i="34"/>
  <c r="L988" i="34"/>
  <c r="N988" i="34" s="1"/>
  <c r="M2656" i="34"/>
  <c r="L972" i="34"/>
  <c r="N972" i="34" s="1"/>
  <c r="L1987" i="34"/>
  <c r="N1987" i="34" s="1"/>
  <c r="L1171" i="34"/>
  <c r="N1171" i="34" s="1"/>
  <c r="L3575" i="34"/>
  <c r="L1357" i="34"/>
  <c r="N1357" i="34" s="1"/>
  <c r="L2926" i="34"/>
  <c r="N2926" i="34" s="1"/>
  <c r="M2649" i="34"/>
  <c r="L1224" i="34"/>
  <c r="N1224" i="34" s="1"/>
  <c r="L1246" i="34"/>
  <c r="N1246" i="34" s="1"/>
  <c r="L1857" i="34"/>
  <c r="N1857" i="34" s="1"/>
  <c r="L76" i="34"/>
  <c r="N76" i="34" s="1"/>
  <c r="L1358" i="34"/>
  <c r="N1358" i="34" s="1"/>
  <c r="L1327" i="34"/>
  <c r="N1327" i="34" s="1"/>
  <c r="L1160" i="34"/>
  <c r="N1160" i="34" s="1"/>
  <c r="L410" i="34"/>
  <c r="N410" i="34" s="1"/>
  <c r="L208" i="34"/>
  <c r="N208" i="34" s="1"/>
  <c r="L1871" i="34"/>
  <c r="N1871" i="34" s="1"/>
  <c r="M2838" i="34"/>
  <c r="L2072" i="34"/>
  <c r="N2072" i="34" s="1"/>
  <c r="L2854" i="34"/>
  <c r="M2750" i="34"/>
  <c r="L2807" i="34"/>
  <c r="M2972" i="34"/>
  <c r="L2144" i="34"/>
  <c r="N2144" i="34" s="1"/>
  <c r="M2650" i="34"/>
  <c r="N2650" i="34" s="1"/>
  <c r="L2128" i="34"/>
  <c r="N2128" i="34" s="1"/>
  <c r="L347" i="34"/>
  <c r="N347" i="34" s="1"/>
  <c r="L220" i="34"/>
  <c r="N220" i="34" s="1"/>
  <c r="L2145" i="34"/>
  <c r="N2145" i="34" s="1"/>
  <c r="L2187" i="34"/>
  <c r="N2187" i="34" s="1"/>
  <c r="L1473" i="34"/>
  <c r="N1473" i="34" s="1"/>
  <c r="L265" i="34"/>
  <c r="N265" i="34" s="1"/>
  <c r="L1307" i="34"/>
  <c r="N1307" i="34" s="1"/>
  <c r="L284" i="34"/>
  <c r="N284" i="34" s="1"/>
  <c r="M3002" i="34"/>
  <c r="M2575" i="34"/>
  <c r="N2575" i="34" s="1"/>
  <c r="M2708" i="34"/>
  <c r="M3015" i="34"/>
  <c r="L2139" i="34"/>
  <c r="N2139" i="34" s="1"/>
  <c r="L614" i="34"/>
  <c r="N614" i="34" s="1"/>
  <c r="L2696" i="34"/>
  <c r="L1450" i="34"/>
  <c r="N1450" i="34" s="1"/>
  <c r="L16" i="34"/>
  <c r="N16" i="34" s="1"/>
  <c r="L1207" i="34"/>
  <c r="N1207" i="34" s="1"/>
  <c r="L1300" i="34"/>
  <c r="N1300" i="34" s="1"/>
  <c r="L1337" i="34"/>
  <c r="N1337" i="34" s="1"/>
  <c r="L2990" i="34"/>
  <c r="N2990" i="34" s="1"/>
  <c r="L2689" i="34"/>
  <c r="M2995" i="34"/>
  <c r="L185" i="34"/>
  <c r="N185" i="34" s="1"/>
  <c r="L301" i="34"/>
  <c r="N301" i="34" s="1"/>
  <c r="L1909" i="34"/>
  <c r="N1909" i="34" s="1"/>
  <c r="L2587" i="34"/>
  <c r="L2565" i="34"/>
  <c r="L1233" i="34"/>
  <c r="N1233" i="34" s="1"/>
  <c r="M3076" i="34"/>
  <c r="L2737" i="34"/>
  <c r="M2572" i="34"/>
  <c r="L1345" i="34"/>
  <c r="N1345" i="34" s="1"/>
  <c r="L3167" i="34"/>
  <c r="L547" i="34"/>
  <c r="N547" i="34" s="1"/>
  <c r="M2503" i="34"/>
  <c r="L2520" i="34"/>
  <c r="L1354" i="34"/>
  <c r="N1354" i="34" s="1"/>
  <c r="L2982" i="34"/>
  <c r="L226" i="34"/>
  <c r="N226" i="34" s="1"/>
  <c r="L224" i="34"/>
  <c r="N224" i="34" s="1"/>
  <c r="L2995" i="34"/>
  <c r="L2838" i="34"/>
  <c r="M2760" i="34"/>
  <c r="L1642" i="34"/>
  <c r="N1642" i="34" s="1"/>
  <c r="L1340" i="34"/>
  <c r="N1340" i="34" s="1"/>
  <c r="L188" i="34"/>
  <c r="N188" i="34" s="1"/>
  <c r="L1877" i="34"/>
  <c r="N1877" i="34" s="1"/>
  <c r="L1218" i="34"/>
  <c r="N1218" i="34" s="1"/>
  <c r="L186" i="34"/>
  <c r="N186" i="34" s="1"/>
  <c r="L1292" i="34"/>
  <c r="N1292" i="34" s="1"/>
  <c r="M2550" i="34"/>
  <c r="L22" i="34"/>
  <c r="N22" i="34" s="1"/>
  <c r="L1975" i="34"/>
  <c r="N1975" i="34" s="1"/>
  <c r="L978" i="34"/>
  <c r="N978" i="34" s="1"/>
  <c r="L442" i="34"/>
  <c r="N442" i="34" s="1"/>
  <c r="L174" i="34"/>
  <c r="N174" i="34" s="1"/>
  <c r="L3015" i="34"/>
  <c r="L982" i="34"/>
  <c r="N982" i="34" s="1"/>
  <c r="L20" i="34"/>
  <c r="N20" i="34" s="1"/>
  <c r="L1317" i="34"/>
  <c r="N1317" i="34" s="1"/>
  <c r="L70" i="34"/>
  <c r="N70" i="34" s="1"/>
  <c r="L1138" i="34"/>
  <c r="N1138" i="34" s="1"/>
  <c r="L2987" i="34"/>
  <c r="N2987" i="34" s="1"/>
  <c r="L1517" i="34"/>
  <c r="N1517" i="34" s="1"/>
  <c r="L97" i="34"/>
  <c r="N97" i="34" s="1"/>
  <c r="M3070" i="34"/>
  <c r="L2652" i="34"/>
  <c r="L1203" i="34"/>
  <c r="N1203" i="34" s="1"/>
  <c r="M3173" i="34"/>
  <c r="L1298" i="34"/>
  <c r="N1298" i="34" s="1"/>
  <c r="L435" i="34"/>
  <c r="N435" i="34" s="1"/>
  <c r="L2859" i="34"/>
  <c r="L2791" i="34"/>
  <c r="N2791" i="34" s="1"/>
  <c r="M2920" i="34"/>
  <c r="M2989" i="34"/>
  <c r="L2012" i="34"/>
  <c r="N2012" i="34" s="1"/>
  <c r="L2517" i="34"/>
  <c r="L1129" i="34"/>
  <c r="N1129" i="34" s="1"/>
  <c r="M2842" i="34"/>
  <c r="N2842" i="34" s="1"/>
  <c r="L2837" i="34"/>
  <c r="L1159" i="34"/>
  <c r="N1159" i="34" s="1"/>
  <c r="L2986" i="34"/>
  <c r="L2112" i="34"/>
  <c r="N2112" i="34" s="1"/>
  <c r="M2526" i="34"/>
  <c r="N2526" i="34" s="1"/>
  <c r="L2924" i="34"/>
  <c r="N2924" i="34" s="1"/>
  <c r="L706" i="34"/>
  <c r="N706" i="34" s="1"/>
  <c r="L439" i="34"/>
  <c r="N439" i="34" s="1"/>
  <c r="L1826" i="34"/>
  <c r="N1826" i="34" s="1"/>
  <c r="L2174" i="34"/>
  <c r="N2174" i="34" s="1"/>
  <c r="L2049" i="34"/>
  <c r="N2049" i="34" s="1"/>
  <c r="L1646" i="34"/>
  <c r="N1646" i="34" s="1"/>
  <c r="L2928" i="34"/>
  <c r="L1469" i="34"/>
  <c r="N1469" i="34" s="1"/>
  <c r="L369" i="34"/>
  <c r="N369" i="34" s="1"/>
  <c r="L125" i="34"/>
  <c r="N125" i="34" s="1"/>
  <c r="L2704" i="34"/>
  <c r="L1151" i="34"/>
  <c r="N1151" i="34" s="1"/>
  <c r="M3737" i="34"/>
  <c r="L3104" i="34"/>
  <c r="M3169" i="34"/>
  <c r="M2673" i="34"/>
  <c r="L244" i="34"/>
  <c r="N244" i="34" s="1"/>
  <c r="M2776" i="34"/>
  <c r="L294" i="34"/>
  <c r="N294" i="34" s="1"/>
  <c r="L2123" i="34"/>
  <c r="N2123" i="34" s="1"/>
  <c r="L2662" i="34"/>
  <c r="N2662" i="34" s="1"/>
  <c r="M2910" i="34"/>
  <c r="L3014" i="34"/>
  <c r="N3014" i="34" s="1"/>
  <c r="L725" i="34"/>
  <c r="N725" i="34" s="1"/>
  <c r="L77" i="34"/>
  <c r="N77" i="34" s="1"/>
  <c r="L952" i="34"/>
  <c r="N952" i="34" s="1"/>
  <c r="L2783" i="34"/>
  <c r="N2783" i="34" s="1"/>
  <c r="L15" i="34"/>
  <c r="N15" i="34" s="1"/>
  <c r="L1894" i="34"/>
  <c r="N1894" i="34" s="1"/>
  <c r="M2778" i="34"/>
  <c r="N2778" i="34" s="1"/>
  <c r="L309" i="34"/>
  <c r="N309" i="34" s="1"/>
  <c r="L1209" i="34"/>
  <c r="N1209" i="34" s="1"/>
  <c r="L330" i="34"/>
  <c r="N330" i="34" s="1"/>
  <c r="L198" i="34"/>
  <c r="N198" i="34" s="1"/>
  <c r="L3118" i="34"/>
  <c r="N3118" i="34" s="1"/>
  <c r="M3037" i="34"/>
  <c r="N3037" i="34" s="1"/>
  <c r="M2521" i="34"/>
  <c r="L1461" i="34"/>
  <c r="N1461" i="34" s="1"/>
  <c r="L1012" i="34"/>
  <c r="N1012" i="34" s="1"/>
  <c r="L3108" i="34"/>
  <c r="M2671" i="34"/>
  <c r="L2801" i="34"/>
  <c r="L2146" i="34"/>
  <c r="N2146" i="34" s="1"/>
  <c r="M2859" i="34"/>
  <c r="M2606" i="34"/>
  <c r="L1199" i="34"/>
  <c r="N1199" i="34" s="1"/>
  <c r="L3048" i="34"/>
  <c r="N3048" i="34" s="1"/>
  <c r="L3580" i="34"/>
  <c r="L943" i="34"/>
  <c r="N943" i="34" s="1"/>
  <c r="L2951" i="34"/>
  <c r="L2723" i="34"/>
  <c r="N2723" i="34" s="1"/>
  <c r="L1861" i="34"/>
  <c r="N1861" i="34" s="1"/>
  <c r="L2989" i="34"/>
  <c r="L1870" i="34"/>
  <c r="N1870" i="34" s="1"/>
  <c r="L2120" i="34"/>
  <c r="N2120" i="34" s="1"/>
  <c r="L1771" i="34"/>
  <c r="N1771" i="34" s="1"/>
  <c r="L1648" i="34"/>
  <c r="N1648" i="34" s="1"/>
  <c r="L2727" i="34"/>
  <c r="M2940" i="34"/>
  <c r="L1977" i="34"/>
  <c r="N1977" i="34" s="1"/>
  <c r="L281" i="34"/>
  <c r="N281" i="34" s="1"/>
  <c r="L2718" i="34"/>
  <c r="M3061" i="34"/>
  <c r="M2893" i="34"/>
  <c r="L1828" i="34"/>
  <c r="N1828" i="34" s="1"/>
  <c r="L1449" i="34"/>
  <c r="N1449" i="34" s="1"/>
  <c r="L3542" i="34"/>
  <c r="M2568" i="34"/>
  <c r="M3671" i="34"/>
  <c r="L2631" i="34"/>
  <c r="N2631" i="34" s="1"/>
  <c r="M3043" i="34"/>
  <c r="L1867" i="34"/>
  <c r="N1867" i="34" s="1"/>
  <c r="L349" i="34"/>
  <c r="N349" i="34" s="1"/>
  <c r="L2962" i="34"/>
  <c r="N2962" i="34" s="1"/>
  <c r="L724" i="34"/>
  <c r="N724" i="34" s="1"/>
  <c r="L1007" i="34"/>
  <c r="N1007" i="34" s="1"/>
  <c r="L1898" i="34"/>
  <c r="N1898" i="34" s="1"/>
  <c r="M3617" i="34"/>
  <c r="L397" i="34"/>
  <c r="N397" i="34" s="1"/>
  <c r="M2873" i="34"/>
  <c r="M2496" i="34"/>
  <c r="L1260" i="34"/>
  <c r="N1260" i="34" s="1"/>
  <c r="L910" i="34"/>
  <c r="N910" i="34" s="1"/>
  <c r="L745" i="34"/>
  <c r="N745" i="34" s="1"/>
  <c r="M3022" i="34"/>
  <c r="L287" i="34"/>
  <c r="N287" i="34" s="1"/>
  <c r="L3119" i="34"/>
  <c r="L1363" i="34"/>
  <c r="N1363" i="34" s="1"/>
  <c r="L346" i="34"/>
  <c r="N346" i="34" s="1"/>
  <c r="L1248" i="34"/>
  <c r="N1248" i="34" s="1"/>
  <c r="L2067" i="34"/>
  <c r="N2067" i="34" s="1"/>
  <c r="M2969" i="34"/>
  <c r="L1931" i="34"/>
  <c r="N1931" i="34" s="1"/>
  <c r="L3193" i="34"/>
  <c r="L2132" i="34"/>
  <c r="N2132" i="34" s="1"/>
  <c r="L373" i="34"/>
  <c r="N373" i="34" s="1"/>
  <c r="L2545" i="34"/>
  <c r="L2589" i="34"/>
  <c r="N2589" i="34" s="1"/>
  <c r="L2061" i="34"/>
  <c r="N2061" i="34" s="1"/>
  <c r="L90" i="34"/>
  <c r="N90" i="34" s="1"/>
  <c r="L3067" i="34"/>
  <c r="N3067" i="34" s="1"/>
  <c r="L1212" i="34"/>
  <c r="N1212" i="34" s="1"/>
  <c r="L914" i="34"/>
  <c r="N914" i="34" s="1"/>
  <c r="L371" i="34"/>
  <c r="N371" i="34" s="1"/>
  <c r="M3133" i="34"/>
  <c r="L1802" i="34"/>
  <c r="N1802" i="34" s="1"/>
  <c r="L408" i="34"/>
  <c r="N408" i="34" s="1"/>
  <c r="L2745" i="34"/>
  <c r="M3139" i="34"/>
  <c r="M2670" i="34"/>
  <c r="L2675" i="34"/>
  <c r="N2675" i="34" s="1"/>
  <c r="M2685" i="34"/>
  <c r="L2109" i="34"/>
  <c r="N2109" i="34" s="1"/>
  <c r="L907" i="34"/>
  <c r="N907" i="34" s="1"/>
  <c r="L1133" i="34"/>
  <c r="N1133" i="34" s="1"/>
  <c r="L339" i="34"/>
  <c r="N339" i="34" s="1"/>
  <c r="L1371" i="34"/>
  <c r="N1371" i="34" s="1"/>
  <c r="L2100" i="34"/>
  <c r="N2100" i="34" s="1"/>
  <c r="L1206" i="34"/>
  <c r="N1206" i="34" s="1"/>
  <c r="M2968" i="34"/>
  <c r="L1191" i="34"/>
  <c r="N1191" i="34" s="1"/>
  <c r="M2922" i="34"/>
  <c r="M2857" i="34"/>
  <c r="M2620" i="34"/>
  <c r="L1884" i="34"/>
  <c r="N1884" i="34" s="1"/>
  <c r="L209" i="34"/>
  <c r="N209" i="34" s="1"/>
  <c r="L366" i="34"/>
  <c r="N366" i="34" s="1"/>
  <c r="L311" i="34"/>
  <c r="N311" i="34" s="1"/>
  <c r="L157" i="34"/>
  <c r="N157" i="34" s="1"/>
  <c r="L1864" i="34"/>
  <c r="N1864" i="34" s="1"/>
  <c r="L2038" i="34"/>
  <c r="N2038" i="34" s="1"/>
  <c r="L1632" i="34"/>
  <c r="N1632" i="34" s="1"/>
  <c r="L1481" i="34"/>
  <c r="N1481" i="34" s="1"/>
  <c r="M2594" i="34"/>
  <c r="L3121" i="34"/>
  <c r="L1328" i="34"/>
  <c r="N1328" i="34" s="1"/>
  <c r="L2536" i="34"/>
  <c r="L3164" i="34"/>
  <c r="N3164" i="34" s="1"/>
  <c r="L1003" i="34"/>
  <c r="N1003" i="34" s="1"/>
  <c r="M3119" i="34"/>
  <c r="M2823" i="34"/>
  <c r="L739" i="34"/>
  <c r="N739" i="34" s="1"/>
  <c r="L3045" i="34"/>
  <c r="L86" i="34"/>
  <c r="N86" i="34" s="1"/>
  <c r="M2505" i="34"/>
  <c r="L3019" i="34"/>
  <c r="M2931" i="34"/>
  <c r="L1472" i="34"/>
  <c r="N1472" i="34" s="1"/>
  <c r="L2730" i="34"/>
  <c r="N2730" i="34" s="1"/>
  <c r="L269" i="34"/>
  <c r="N269" i="34" s="1"/>
  <c r="L707" i="34"/>
  <c r="N707" i="34" s="1"/>
  <c r="L957" i="34"/>
  <c r="N957" i="34" s="1"/>
  <c r="L2000" i="34"/>
  <c r="N2000" i="34" s="1"/>
  <c r="L108" i="34"/>
  <c r="N108" i="34" s="1"/>
  <c r="M3248" i="34"/>
  <c r="M2654" i="34"/>
  <c r="L2501" i="34"/>
  <c r="M2641" i="34"/>
  <c r="M2853" i="34"/>
  <c r="L1622" i="34"/>
  <c r="N1622" i="34" s="1"/>
  <c r="L1006" i="34"/>
  <c r="N1006" i="34" s="1"/>
  <c r="L1194" i="34"/>
  <c r="N1194" i="34" s="1"/>
  <c r="L2099" i="34"/>
  <c r="N2099" i="34" s="1"/>
  <c r="L1014" i="34"/>
  <c r="N1014" i="34" s="1"/>
  <c r="L990" i="34"/>
  <c r="N990" i="34" s="1"/>
  <c r="L1466" i="34"/>
  <c r="N1466" i="34" s="1"/>
  <c r="M2678" i="34"/>
  <c r="L3115" i="34"/>
  <c r="L307" i="34"/>
  <c r="N307" i="34" s="1"/>
  <c r="M2707" i="34"/>
  <c r="M2916" i="34"/>
  <c r="L2978" i="34"/>
  <c r="M2580" i="34"/>
  <c r="L588" i="34"/>
  <c r="N588" i="34" s="1"/>
  <c r="L2964" i="34"/>
  <c r="N2964" i="34" s="1"/>
  <c r="L1693" i="34"/>
  <c r="N1693" i="34" s="1"/>
  <c r="L747" i="34"/>
  <c r="N747" i="34" s="1"/>
  <c r="L26" i="34"/>
  <c r="N26" i="34" s="1"/>
  <c r="M3175" i="34"/>
  <c r="L2599" i="34"/>
  <c r="L1001" i="34"/>
  <c r="N1001" i="34" s="1"/>
  <c r="L737" i="34"/>
  <c r="N737" i="34" s="1"/>
  <c r="L2779" i="34"/>
  <c r="M3936" i="34"/>
  <c r="L3024" i="34"/>
  <c r="L197" i="34"/>
  <c r="N197" i="34" s="1"/>
  <c r="L1184" i="34"/>
  <c r="N1184" i="34" s="1"/>
  <c r="L1840" i="34"/>
  <c r="N1840" i="34" s="1"/>
  <c r="L9" i="34"/>
  <c r="N9" i="34" s="1"/>
  <c r="L298" i="34"/>
  <c r="N298" i="34" s="1"/>
  <c r="L1027" i="34"/>
  <c r="N1027" i="34" s="1"/>
  <c r="L2803" i="34"/>
  <c r="N2803" i="34" s="1"/>
  <c r="L1911" i="34"/>
  <c r="N1911" i="34" s="1"/>
  <c r="M2950" i="34"/>
  <c r="L560" i="34"/>
  <c r="N560" i="34" s="1"/>
  <c r="L539" i="34"/>
  <c r="N539" i="34" s="1"/>
  <c r="L3106" i="34"/>
  <c r="N3106" i="34" s="1"/>
  <c r="L1034" i="34"/>
  <c r="N1034" i="34" s="1"/>
  <c r="L3169" i="34"/>
  <c r="L2936" i="34"/>
  <c r="M2831" i="34"/>
  <c r="L1346" i="34"/>
  <c r="N1346" i="34" s="1"/>
  <c r="L2124" i="34"/>
  <c r="N2124" i="34" s="1"/>
  <c r="M2719" i="34"/>
  <c r="N2719" i="34" s="1"/>
  <c r="L1630" i="34"/>
  <c r="N1630" i="34" s="1"/>
  <c r="L1908" i="34"/>
  <c r="N1908" i="34" s="1"/>
  <c r="L1981" i="34"/>
  <c r="N1981" i="34" s="1"/>
  <c r="L1168" i="34"/>
  <c r="N1168" i="34" s="1"/>
  <c r="L2910" i="34"/>
  <c r="L2782" i="34"/>
  <c r="L976" i="34"/>
  <c r="N976" i="34" s="1"/>
  <c r="L2648" i="34"/>
  <c r="L117" i="34"/>
  <c r="N117" i="34" s="1"/>
  <c r="L1773" i="34"/>
  <c r="N1773" i="34" s="1"/>
  <c r="L2074" i="34"/>
  <c r="N2074" i="34" s="1"/>
  <c r="L1463" i="34"/>
  <c r="N1463" i="34" s="1"/>
  <c r="L2820" i="34"/>
  <c r="M2715" i="34"/>
  <c r="L120" i="34"/>
  <c r="N120" i="34" s="1"/>
  <c r="L738" i="34"/>
  <c r="N738" i="34" s="1"/>
  <c r="L37" i="34"/>
  <c r="N37" i="34" s="1"/>
  <c r="L1538" i="34"/>
  <c r="N1538" i="34" s="1"/>
  <c r="L285" i="34"/>
  <c r="N285" i="34" s="1"/>
  <c r="L965" i="34"/>
  <c r="N965" i="34" s="1"/>
  <c r="L3132" i="34"/>
  <c r="L92" i="34"/>
  <c r="N92" i="34" s="1"/>
  <c r="L1478" i="34"/>
  <c r="N1478" i="34" s="1"/>
  <c r="L2852" i="34"/>
  <c r="N2852" i="34" s="1"/>
  <c r="L264" i="34"/>
  <c r="N264" i="34" s="1"/>
  <c r="L2752" i="34"/>
  <c r="N2752" i="34" s="1"/>
  <c r="M2747" i="34"/>
  <c r="L3711" i="34"/>
  <c r="M3096" i="34"/>
  <c r="N3096" i="34" s="1"/>
  <c r="M2519" i="34"/>
  <c r="L1679" i="34"/>
  <c r="N1679" i="34" s="1"/>
  <c r="L352" i="34"/>
  <c r="N352" i="34" s="1"/>
  <c r="L2003" i="34"/>
  <c r="N2003" i="34" s="1"/>
  <c r="L2610" i="34"/>
  <c r="N2610" i="34" s="1"/>
  <c r="M3104" i="34"/>
  <c r="M3679" i="34"/>
  <c r="L2166" i="34"/>
  <c r="N2166" i="34" s="1"/>
  <c r="L319" i="34"/>
  <c r="N319" i="34" s="1"/>
  <c r="M2565" i="34"/>
  <c r="L256" i="34"/>
  <c r="N256" i="34" s="1"/>
  <c r="L1223" i="34"/>
  <c r="N1223" i="34" s="1"/>
  <c r="M3515" i="34"/>
  <c r="L1234" i="34"/>
  <c r="N1234" i="34" s="1"/>
  <c r="L1485" i="34"/>
  <c r="N1485" i="34" s="1"/>
  <c r="M2615" i="34"/>
  <c r="L68" i="34"/>
  <c r="N68" i="34" s="1"/>
  <c r="L2736" i="34"/>
  <c r="L2499" i="34"/>
  <c r="L50" i="34"/>
  <c r="N50" i="34" s="1"/>
  <c r="L2918" i="34"/>
  <c r="M3132" i="34"/>
  <c r="L1683" i="34"/>
  <c r="N1683" i="34" s="1"/>
  <c r="L3040" i="34"/>
  <c r="N3040" i="34" s="1"/>
  <c r="L742" i="34"/>
  <c r="N742" i="34" s="1"/>
  <c r="L3161" i="34"/>
  <c r="M3153" i="34"/>
  <c r="L992" i="34"/>
  <c r="N992" i="34" s="1"/>
  <c r="L1878" i="34"/>
  <c r="N1878" i="34" s="1"/>
  <c r="L2506" i="34"/>
  <c r="M3145" i="34"/>
  <c r="L2548" i="34"/>
  <c r="L2846" i="34"/>
  <c r="N2846" i="34" s="1"/>
  <c r="L2828" i="34"/>
  <c r="L1180" i="34"/>
  <c r="N1180" i="34" s="1"/>
  <c r="L246" i="34"/>
  <c r="N246" i="34" s="1"/>
  <c r="M3155" i="34"/>
  <c r="M2665" i="34"/>
  <c r="L429" i="34"/>
  <c r="N429" i="34" s="1"/>
  <c r="L2554" i="34"/>
  <c r="L2544" i="34"/>
  <c r="L1612" i="34"/>
  <c r="N1612" i="34" s="1"/>
  <c r="L1158" i="34"/>
  <c r="N1158" i="34" s="1"/>
  <c r="L906" i="34"/>
  <c r="N906" i="34" s="1"/>
  <c r="L42" i="34"/>
  <c r="N42" i="34" s="1"/>
  <c r="L431" i="34"/>
  <c r="N431" i="34" s="1"/>
  <c r="M2616" i="34"/>
  <c r="L3030" i="34"/>
  <c r="L211" i="34"/>
  <c r="N211" i="34" s="1"/>
  <c r="L3274" i="34"/>
  <c r="L402" i="34"/>
  <c r="N402" i="34" s="1"/>
  <c r="L88" i="34"/>
  <c r="N88" i="34" s="1"/>
  <c r="M2980" i="34"/>
  <c r="L909" i="34"/>
  <c r="N909" i="34" s="1"/>
  <c r="L34" i="34"/>
  <c r="N34" i="34" s="1"/>
  <c r="L1944" i="34"/>
  <c r="N1944" i="34" s="1"/>
  <c r="M2711" i="34"/>
  <c r="L1457" i="34"/>
  <c r="N1457" i="34" s="1"/>
  <c r="M2782" i="34"/>
  <c r="M3124" i="34"/>
  <c r="L271" i="34"/>
  <c r="N271" i="34" s="1"/>
  <c r="L1515" i="34"/>
  <c r="N1515" i="34" s="1"/>
  <c r="L130" i="34"/>
  <c r="N130" i="34" s="1"/>
  <c r="L3969" i="34"/>
  <c r="M2598" i="34"/>
  <c r="M3023" i="34"/>
  <c r="M2763" i="34"/>
  <c r="L2965" i="34"/>
  <c r="L98" i="34"/>
  <c r="N98" i="34" s="1"/>
  <c r="M3976" i="34"/>
  <c r="M2946" i="34"/>
  <c r="L14" i="34"/>
  <c r="N14" i="34" s="1"/>
  <c r="M3016" i="34"/>
  <c r="N3016" i="34" s="1"/>
  <c r="M2689" i="34"/>
  <c r="L4012" i="34"/>
  <c r="L612" i="34"/>
  <c r="N612" i="34" s="1"/>
  <c r="M2943" i="34"/>
  <c r="L141" i="34"/>
  <c r="N141" i="34" s="1"/>
  <c r="M2827" i="34"/>
  <c r="L941" i="34"/>
  <c r="N941" i="34" s="1"/>
  <c r="L2655" i="34"/>
  <c r="N2655" i="34" s="1"/>
  <c r="L3409" i="34"/>
  <c r="L1277" i="34"/>
  <c r="N1277" i="34" s="1"/>
  <c r="L139" i="34"/>
  <c r="N139" i="34" s="1"/>
  <c r="L1902" i="34"/>
  <c r="N1902" i="34" s="1"/>
  <c r="M3872" i="34"/>
  <c r="L956" i="34"/>
  <c r="N956" i="34" s="1"/>
  <c r="L750" i="34"/>
  <c r="N750" i="34" s="1"/>
  <c r="L1321" i="34"/>
  <c r="N1321" i="34" s="1"/>
  <c r="L1197" i="34"/>
  <c r="N1197" i="34" s="1"/>
  <c r="L355" i="34"/>
  <c r="N355" i="34" s="1"/>
  <c r="L3524" i="34"/>
  <c r="M2712" i="34"/>
  <c r="L3013" i="34"/>
  <c r="M3531" i="34"/>
  <c r="L1471" i="34"/>
  <c r="N1471" i="34" s="1"/>
  <c r="L1499" i="34"/>
  <c r="N1499" i="34" s="1"/>
  <c r="L1633" i="34"/>
  <c r="N1633" i="34" s="1"/>
  <c r="L1336" i="34"/>
  <c r="N1336" i="34" s="1"/>
  <c r="L1221" i="34"/>
  <c r="N1221" i="34" s="1"/>
  <c r="L2660" i="34"/>
  <c r="L3031" i="34"/>
  <c r="L1447" i="34"/>
  <c r="N1447" i="34" s="1"/>
  <c r="L927" i="34"/>
  <c r="N927" i="34" s="1"/>
  <c r="L412" i="34"/>
  <c r="N412" i="34" s="1"/>
  <c r="L365" i="34"/>
  <c r="N365" i="34" s="1"/>
  <c r="M2713" i="34"/>
  <c r="L2767" i="34"/>
  <c r="L1923" i="34"/>
  <c r="N1923" i="34" s="1"/>
  <c r="L525" i="34"/>
  <c r="N525" i="34" s="1"/>
  <c r="L1309" i="34"/>
  <c r="N1309" i="34" s="1"/>
  <c r="L1639" i="34"/>
  <c r="N1639" i="34" s="1"/>
  <c r="M3152" i="34"/>
  <c r="L427" i="34"/>
  <c r="N427" i="34" s="1"/>
  <c r="M3045" i="34"/>
  <c r="L426" i="34"/>
  <c r="N426" i="34" s="1"/>
  <c r="M3033" i="34"/>
  <c r="L1216" i="34"/>
  <c r="N1216" i="34" s="1"/>
  <c r="L2698" i="34"/>
  <c r="M2520" i="34"/>
  <c r="M2769" i="34"/>
  <c r="L1023" i="34"/>
  <c r="N1023" i="34" s="1"/>
  <c r="L1952" i="34"/>
  <c r="N1952" i="34" s="1"/>
  <c r="M2766" i="34"/>
  <c r="L1838" i="34"/>
  <c r="N1838" i="34" s="1"/>
  <c r="L49" i="34"/>
  <c r="N49" i="34" s="1"/>
  <c r="L1252" i="34"/>
  <c r="N1252" i="34" s="1"/>
  <c r="L541" i="34"/>
  <c r="N541" i="34" s="1"/>
  <c r="L2789" i="34"/>
  <c r="N2789" i="34" s="1"/>
  <c r="L3060" i="34"/>
  <c r="L3113" i="34"/>
  <c r="N3113" i="34" s="1"/>
  <c r="L123" i="34"/>
  <c r="N123" i="34" s="1"/>
  <c r="M2884" i="34"/>
  <c r="L2190" i="34"/>
  <c r="N2190" i="34" s="1"/>
  <c r="L523" i="34"/>
  <c r="N523" i="34" s="1"/>
  <c r="L526" i="34"/>
  <c r="N526" i="34" s="1"/>
  <c r="L2738" i="34"/>
  <c r="M2501" i="34"/>
  <c r="L570" i="34"/>
  <c r="N570" i="34" s="1"/>
  <c r="M3116" i="34"/>
  <c r="L720" i="34"/>
  <c r="N720" i="34" s="1"/>
  <c r="L1188" i="34"/>
  <c r="N1188" i="34" s="1"/>
  <c r="L2954" i="34"/>
  <c r="N2954" i="34" s="1"/>
  <c r="L2101" i="34"/>
  <c r="N2101" i="34" s="1"/>
  <c r="L1467" i="34"/>
  <c r="N1467" i="34" s="1"/>
  <c r="L417" i="34"/>
  <c r="N417" i="34" s="1"/>
  <c r="M2733" i="34"/>
  <c r="M3174" i="34"/>
  <c r="L615" i="34"/>
  <c r="N615" i="34" s="1"/>
  <c r="L1822" i="34"/>
  <c r="N1822" i="34" s="1"/>
  <c r="L2999" i="34"/>
  <c r="N2999" i="34" s="1"/>
  <c r="L2140" i="34"/>
  <c r="N2140" i="34" s="1"/>
  <c r="L3971" i="34"/>
  <c r="L923" i="34"/>
  <c r="N923" i="34" s="1"/>
  <c r="L316" i="34"/>
  <c r="N316" i="34" s="1"/>
  <c r="L305" i="34"/>
  <c r="N305" i="34" s="1"/>
  <c r="L404" i="34"/>
  <c r="N404" i="34" s="1"/>
  <c r="L367" i="34"/>
  <c r="N367" i="34" s="1"/>
  <c r="L443" i="34"/>
  <c r="N443" i="34" s="1"/>
  <c r="L2550" i="34"/>
  <c r="L1615" i="34"/>
  <c r="N1615" i="34" s="1"/>
  <c r="L3741" i="34"/>
  <c r="L549" i="34"/>
  <c r="N549" i="34" s="1"/>
  <c r="M2573" i="34"/>
  <c r="N2573" i="34" s="1"/>
  <c r="L306" i="34"/>
  <c r="N306" i="34" s="1"/>
  <c r="L2556" i="34"/>
  <c r="L980" i="34"/>
  <c r="N980" i="34" s="1"/>
  <c r="L1959" i="34"/>
  <c r="N1959" i="34" s="1"/>
  <c r="M2577" i="34"/>
  <c r="N2577" i="34" s="1"/>
  <c r="L1263" i="34"/>
  <c r="N1263" i="34" s="1"/>
  <c r="L94" i="34"/>
  <c r="N94" i="34" s="1"/>
  <c r="L1907" i="34"/>
  <c r="N1907" i="34" s="1"/>
  <c r="L199" i="34"/>
  <c r="N199" i="34" s="1"/>
  <c r="L2534" i="34"/>
  <c r="N2534" i="34" s="1"/>
  <c r="M3426" i="34"/>
  <c r="L2881" i="34"/>
  <c r="N2881" i="34" s="1"/>
  <c r="L1912" i="34"/>
  <c r="N1912" i="34" s="1"/>
  <c r="L2991" i="34"/>
  <c r="N2991" i="34" s="1"/>
  <c r="M3018" i="34"/>
  <c r="L66" i="34"/>
  <c r="N66" i="34" s="1"/>
  <c r="L730" i="34"/>
  <c r="N730" i="34" s="1"/>
  <c r="L1146" i="34"/>
  <c r="N1146" i="34" s="1"/>
  <c r="L1163" i="34"/>
  <c r="N1163" i="34" s="1"/>
  <c r="L2015" i="34"/>
  <c r="N2015" i="34" s="1"/>
  <c r="L2975" i="34"/>
  <c r="L1796" i="34"/>
  <c r="N1796" i="34" s="1"/>
  <c r="M3342" i="34"/>
  <c r="L913" i="34"/>
  <c r="N913" i="34" s="1"/>
  <c r="M2547" i="34"/>
  <c r="L1156" i="34"/>
  <c r="N1156" i="34" s="1"/>
  <c r="L1887" i="34"/>
  <c r="N1887" i="34" s="1"/>
  <c r="L1353" i="34"/>
  <c r="N1353" i="34" s="1"/>
  <c r="L1647" i="34"/>
  <c r="N1647" i="34" s="1"/>
  <c r="L143" i="34"/>
  <c r="N143" i="34" s="1"/>
  <c r="L12" i="34"/>
  <c r="N12" i="34" s="1"/>
  <c r="L1830" i="34"/>
  <c r="N1830" i="34" s="1"/>
  <c r="M2527" i="34"/>
  <c r="L938" i="34"/>
  <c r="N938" i="34" s="1"/>
  <c r="L1690" i="34"/>
  <c r="N1690" i="34" s="1"/>
  <c r="M3102" i="34"/>
  <c r="L2078" i="34"/>
  <c r="N2078" i="34" s="1"/>
  <c r="L1510" i="34"/>
  <c r="N1510" i="34" s="1"/>
  <c r="L3518" i="34"/>
  <c r="M2569" i="34"/>
  <c r="M3149" i="34"/>
  <c r="L1247" i="34"/>
  <c r="N1247" i="34" s="1"/>
  <c r="L314" i="34"/>
  <c r="N314" i="34" s="1"/>
  <c r="L1474" i="34"/>
  <c r="N1474" i="34" s="1"/>
  <c r="L2708" i="34"/>
  <c r="L71" i="34"/>
  <c r="N71" i="34" s="1"/>
  <c r="L3102" i="34"/>
  <c r="L1236" i="34"/>
  <c r="N1236" i="34" s="1"/>
  <c r="L1789" i="34"/>
  <c r="N1789" i="34" s="1"/>
  <c r="L1675" i="34"/>
  <c r="N1675" i="34" s="1"/>
  <c r="L207" i="34"/>
  <c r="N207" i="34" s="1"/>
  <c r="L3097" i="34"/>
  <c r="N3097" i="34" s="1"/>
  <c r="L1636" i="34"/>
  <c r="N1636" i="34" s="1"/>
  <c r="L1613" i="34"/>
  <c r="N1613" i="34" s="1"/>
  <c r="L2153" i="34"/>
  <c r="N2153" i="34" s="1"/>
  <c r="L1130" i="34"/>
  <c r="N1130" i="34" s="1"/>
  <c r="M3717" i="34"/>
  <c r="L915" i="34"/>
  <c r="N915" i="34" s="1"/>
  <c r="M2567" i="34"/>
  <c r="M2939" i="34"/>
  <c r="L618" i="34"/>
  <c r="N618" i="34" s="1"/>
  <c r="L919" i="34"/>
  <c r="N919" i="34" s="1"/>
  <c r="L622" i="34"/>
  <c r="N622" i="34" s="1"/>
  <c r="M3111" i="34"/>
  <c r="L2824" i="34"/>
  <c r="N2824" i="34" s="1"/>
  <c r="L1920" i="34"/>
  <c r="N1920" i="34" s="1"/>
  <c r="L30" i="34"/>
  <c r="N30" i="34" s="1"/>
  <c r="L2749" i="34"/>
  <c r="M2829" i="34"/>
  <c r="M3161" i="34"/>
  <c r="L620" i="34"/>
  <c r="N620" i="34" s="1"/>
  <c r="L95" i="34"/>
  <c r="N95" i="34" s="1"/>
  <c r="L290" i="34"/>
  <c r="N290" i="34" s="1"/>
  <c r="M2799" i="34"/>
  <c r="L1913" i="34"/>
  <c r="N1913" i="34" s="1"/>
  <c r="L1795" i="34"/>
  <c r="N1795" i="34" s="1"/>
  <c r="L2129" i="34"/>
  <c r="N2129" i="34" s="1"/>
  <c r="L1021" i="34"/>
  <c r="N1021" i="34" s="1"/>
  <c r="L1288" i="34"/>
  <c r="N1288" i="34" s="1"/>
  <c r="M2571" i="34"/>
  <c r="L1641" i="34"/>
  <c r="N1641" i="34" s="1"/>
  <c r="L343" i="34"/>
  <c r="N343" i="34" s="1"/>
  <c r="L1460" i="34"/>
  <c r="N1460" i="34" s="1"/>
  <c r="L716" i="34"/>
  <c r="N716" i="34" s="1"/>
  <c r="L2115" i="34"/>
  <c r="N2115" i="34" s="1"/>
  <c r="L950" i="34"/>
  <c r="N950" i="34" s="1"/>
  <c r="L2912" i="34"/>
  <c r="N2912" i="34" s="1"/>
  <c r="L2825" i="34"/>
  <c r="L2576" i="34"/>
  <c r="L1127" i="34"/>
  <c r="N1127" i="34" s="1"/>
  <c r="L2178" i="34"/>
  <c r="N2178" i="34" s="1"/>
  <c r="L548" i="34"/>
  <c r="N548" i="34" s="1"/>
  <c r="L100" i="34"/>
  <c r="N100" i="34" s="1"/>
  <c r="L3000" i="34"/>
  <c r="M2996" i="34"/>
  <c r="L2031" i="34"/>
  <c r="N2031" i="34" s="1"/>
  <c r="L3034" i="34"/>
  <c r="L3070" i="34"/>
  <c r="N3070" i="34" s="1"/>
  <c r="L2064" i="34"/>
  <c r="N2064" i="34" s="1"/>
  <c r="L336" i="34"/>
  <c r="N336" i="34" s="1"/>
  <c r="L1009" i="34"/>
  <c r="N1009" i="34" s="1"/>
  <c r="L2960" i="34"/>
  <c r="M3041" i="34"/>
  <c r="N3041" i="34" s="1"/>
  <c r="L2871" i="34"/>
  <c r="N2871" i="34" s="1"/>
  <c r="L216" i="34"/>
  <c r="N216" i="34" s="1"/>
  <c r="L1029" i="34"/>
  <c r="N1029" i="34" s="1"/>
  <c r="L2182" i="34"/>
  <c r="N2182" i="34" s="1"/>
  <c r="M3763" i="34"/>
  <c r="L1803" i="34"/>
  <c r="N1803" i="34" s="1"/>
  <c r="L312" i="34"/>
  <c r="N312" i="34" s="1"/>
  <c r="L2653" i="34"/>
  <c r="L2886" i="34"/>
  <c r="L3148" i="34"/>
  <c r="L1689" i="34"/>
  <c r="N1689" i="34" s="1"/>
  <c r="L2642" i="34"/>
  <c r="L1511" i="34"/>
  <c r="N1511" i="34" s="1"/>
  <c r="L619" i="34"/>
  <c r="N619" i="34" s="1"/>
  <c r="L3158" i="34"/>
  <c r="L2028" i="34"/>
  <c r="N2028" i="34" s="1"/>
  <c r="M2748" i="34"/>
  <c r="L576" i="34"/>
  <c r="N576" i="34" s="1"/>
  <c r="L2105" i="34"/>
  <c r="N2105" i="34" s="1"/>
  <c r="M2797" i="34"/>
  <c r="M3141" i="34"/>
  <c r="M2793" i="34"/>
  <c r="N2793" i="34" s="1"/>
  <c r="L1699" i="34"/>
  <c r="N1699" i="34" s="1"/>
  <c r="L1319" i="34"/>
  <c r="N1319" i="34" s="1"/>
  <c r="L1267" i="34"/>
  <c r="N1267" i="34" s="1"/>
  <c r="M2951" i="34"/>
  <c r="L1662" i="34"/>
  <c r="N1662" i="34" s="1"/>
  <c r="L3050" i="34"/>
  <c r="L2920" i="34"/>
  <c r="L3022" i="34"/>
  <c r="L1916" i="34"/>
  <c r="N1916" i="34" s="1"/>
  <c r="L1855" i="34"/>
  <c r="N1855" i="34" s="1"/>
  <c r="L2792" i="34"/>
  <c r="L63" i="34"/>
  <c r="N63" i="34" s="1"/>
  <c r="M2837" i="34"/>
  <c r="M3069" i="34"/>
  <c r="L2967" i="34"/>
  <c r="N2967" i="34" s="1"/>
  <c r="L2593" i="34"/>
  <c r="N2593" i="34" s="1"/>
  <c r="L2162" i="34"/>
  <c r="N2162" i="34" s="1"/>
  <c r="L189" i="34"/>
  <c r="N189" i="34" s="1"/>
  <c r="L278" i="34"/>
  <c r="N278" i="34" s="1"/>
  <c r="L2661" i="34"/>
  <c r="L2055" i="34"/>
  <c r="N2055" i="34" s="1"/>
  <c r="M3148" i="34"/>
  <c r="L2050" i="34"/>
  <c r="N2050" i="34" s="1"/>
  <c r="L2930" i="34"/>
  <c r="N2930" i="34" s="1"/>
  <c r="L3068" i="34"/>
  <c r="N3068" i="34" s="1"/>
  <c r="M2891" i="34"/>
  <c r="L983" i="34"/>
  <c r="N983" i="34" s="1"/>
  <c r="L1966" i="34"/>
  <c r="N1966" i="34" s="1"/>
  <c r="L2045" i="34"/>
  <c r="N2045" i="34" s="1"/>
  <c r="L2799" i="34"/>
  <c r="L53" i="34"/>
  <c r="N53" i="34" s="1"/>
  <c r="L991" i="34"/>
  <c r="N991" i="34" s="1"/>
  <c r="L2841" i="34"/>
  <c r="N2841" i="34" s="1"/>
  <c r="M2892" i="34"/>
  <c r="L213" i="34"/>
  <c r="N213" i="34" s="1"/>
  <c r="L1501" i="34"/>
  <c r="N1501" i="34" s="1"/>
  <c r="L2058" i="34"/>
  <c r="N2058" i="34" s="1"/>
  <c r="L1950" i="34"/>
  <c r="N1950" i="34" s="1"/>
  <c r="L1783" i="34"/>
  <c r="N1783" i="34" s="1"/>
  <c r="L718" i="34"/>
  <c r="N718" i="34" s="1"/>
  <c r="L2925" i="34"/>
  <c r="L1304" i="34"/>
  <c r="N1304" i="34" s="1"/>
  <c r="M2699" i="34"/>
  <c r="L1917" i="34"/>
  <c r="N1917" i="34" s="1"/>
  <c r="L1804" i="34"/>
  <c r="N1804" i="34" s="1"/>
  <c r="L2956" i="34"/>
  <c r="N2956" i="34" s="1"/>
  <c r="L3128" i="34"/>
  <c r="L181" i="34"/>
  <c r="N181" i="34" s="1"/>
  <c r="L2542" i="34"/>
  <c r="N2542" i="34" s="1"/>
  <c r="L1149" i="34"/>
  <c r="N1149" i="34" s="1"/>
  <c r="L152" i="34"/>
  <c r="N152" i="34" s="1"/>
  <c r="M2908" i="34"/>
  <c r="L218" i="34"/>
  <c r="N218" i="34" s="1"/>
  <c r="L2724" i="34"/>
  <c r="N2724" i="34" s="1"/>
  <c r="L1154" i="34"/>
  <c r="N1154" i="34" s="1"/>
  <c r="L2172" i="34"/>
  <c r="N2172" i="34" s="1"/>
  <c r="M2684" i="34"/>
  <c r="M2561" i="34"/>
  <c r="N2561" i="34" s="1"/>
  <c r="L2068" i="34"/>
  <c r="N2068" i="34" s="1"/>
  <c r="L44" i="34"/>
  <c r="N44" i="34" s="1"/>
  <c r="L1852" i="34"/>
  <c r="N1852" i="34" s="1"/>
  <c r="M3038" i="34"/>
  <c r="M3131" i="34"/>
  <c r="L1640" i="34"/>
  <c r="N1640" i="34" s="1"/>
  <c r="L1539" i="34"/>
  <c r="N1539" i="34" s="1"/>
  <c r="L998" i="34"/>
  <c r="N998" i="34" s="1"/>
  <c r="M2772" i="34"/>
  <c r="L353" i="34"/>
  <c r="N353" i="34" s="1"/>
  <c r="L196" i="34"/>
  <c r="N196" i="34" s="1"/>
  <c r="M2528" i="34"/>
  <c r="L1352" i="34"/>
  <c r="N1352" i="34" s="1"/>
  <c r="L3003" i="34"/>
  <c r="N3003" i="34" s="1"/>
  <c r="L1678" i="34"/>
  <c r="N1678" i="34" s="1"/>
  <c r="M2928" i="34"/>
  <c r="M2845" i="34"/>
  <c r="N2845" i="34" s="1"/>
  <c r="M3451" i="34"/>
  <c r="L2848" i="34"/>
  <c r="N2848" i="34" s="1"/>
  <c r="L751" i="34"/>
  <c r="N751" i="34" s="1"/>
  <c r="L589" i="34"/>
  <c r="N589" i="34" s="1"/>
  <c r="L163" i="34"/>
  <c r="N163" i="34" s="1"/>
  <c r="L438" i="34"/>
  <c r="N438" i="34" s="1"/>
  <c r="L567" i="34"/>
  <c r="N567" i="34" s="1"/>
  <c r="L2664" i="34"/>
  <c r="L1846" i="34"/>
  <c r="N1846" i="34" s="1"/>
  <c r="M2735" i="34"/>
  <c r="M2612" i="34"/>
  <c r="L202" i="34"/>
  <c r="N202" i="34" s="1"/>
  <c r="L732" i="34"/>
  <c r="N732" i="34" s="1"/>
  <c r="L3149" i="34"/>
  <c r="L2922" i="34"/>
  <c r="N2922" i="34" s="1"/>
  <c r="L2822" i="34"/>
  <c r="L1617" i="34"/>
  <c r="N1617" i="34" s="1"/>
  <c r="L72" i="34"/>
  <c r="N72" i="34" s="1"/>
  <c r="L1144" i="34"/>
  <c r="N1144" i="34" s="1"/>
  <c r="L1483" i="34"/>
  <c r="N1483" i="34" s="1"/>
  <c r="L1489" i="34"/>
  <c r="N1489" i="34" s="1"/>
  <c r="L391" i="34"/>
  <c r="N391" i="34" s="1"/>
  <c r="L2623" i="34"/>
  <c r="L1518" i="34"/>
  <c r="N1518" i="34" s="1"/>
  <c r="M2994" i="34"/>
  <c r="L320" i="34"/>
  <c r="N320" i="34" s="1"/>
  <c r="M2869" i="34"/>
  <c r="L1868" i="34"/>
  <c r="N1868" i="34" s="1"/>
  <c r="L2149" i="34"/>
  <c r="N2149" i="34" s="1"/>
  <c r="L3055" i="34"/>
  <c r="M3736" i="34"/>
  <c r="L2744" i="34"/>
  <c r="L1984" i="34"/>
  <c r="N1984" i="34" s="1"/>
  <c r="M3121" i="34"/>
  <c r="N3121" i="34" s="1"/>
  <c r="L3126" i="34"/>
  <c r="L1963" i="34"/>
  <c r="N1963" i="34" s="1"/>
  <c r="L1965" i="34"/>
  <c r="N1965" i="34" s="1"/>
  <c r="L2603" i="34"/>
  <c r="N2603" i="34" s="1"/>
  <c r="L2770" i="34"/>
  <c r="L1698" i="34"/>
  <c r="N1698" i="34" s="1"/>
  <c r="M2868" i="34"/>
  <c r="L46" i="34"/>
  <c r="N46" i="34" s="1"/>
  <c r="L2802" i="34"/>
  <c r="N2802" i="34" s="1"/>
  <c r="L2851" i="34"/>
  <c r="N2851" i="34" s="1"/>
  <c r="L1279" i="34"/>
  <c r="N1279" i="34" s="1"/>
  <c r="L375" i="34"/>
  <c r="N375" i="34" s="1"/>
  <c r="M2911" i="34"/>
  <c r="L1929" i="34"/>
  <c r="N1929" i="34" s="1"/>
  <c r="L2018" i="34"/>
  <c r="N2018" i="34" s="1"/>
  <c r="L2519" i="34"/>
  <c r="N2519" i="34" s="1"/>
  <c r="L257" i="34"/>
  <c r="N257" i="34" s="1"/>
  <c r="L2927" i="34"/>
  <c r="N2927" i="34" s="1"/>
  <c r="L2192" i="34"/>
  <c r="N2192" i="34" s="1"/>
  <c r="M2966" i="34"/>
  <c r="M2738" i="34"/>
  <c r="M2865" i="34"/>
  <c r="L1222" i="34"/>
  <c r="N1222" i="34" s="1"/>
  <c r="L1042" i="34"/>
  <c r="N1042" i="34" s="1"/>
  <c r="L104" i="34"/>
  <c r="N104" i="34" s="1"/>
  <c r="L2022" i="34"/>
  <c r="N2022" i="34" s="1"/>
  <c r="M3126" i="34"/>
  <c r="L1033" i="34"/>
  <c r="N1033" i="34" s="1"/>
  <c r="L153" i="34"/>
  <c r="N153" i="34" s="1"/>
  <c r="L2091" i="34"/>
  <c r="N2091" i="34" s="1"/>
  <c r="L235" i="34"/>
  <c r="N235" i="34" s="1"/>
  <c r="L1480" i="34"/>
  <c r="N1480" i="34" s="1"/>
  <c r="M2581" i="34"/>
  <c r="L579" i="34"/>
  <c r="N579" i="34" s="1"/>
  <c r="M2582" i="34"/>
  <c r="L1139" i="34"/>
  <c r="N1139" i="34" s="1"/>
  <c r="L1774" i="34"/>
  <c r="N1774" i="34" s="1"/>
  <c r="L321" i="34"/>
  <c r="N321" i="34" s="1"/>
  <c r="L190" i="34"/>
  <c r="N190" i="34" s="1"/>
  <c r="M2976" i="34"/>
  <c r="L1500" i="34"/>
  <c r="N1500" i="34" s="1"/>
  <c r="L118" i="34"/>
  <c r="N118" i="34" s="1"/>
  <c r="L2839" i="34"/>
  <c r="N2839" i="34" s="1"/>
  <c r="L1257" i="34"/>
  <c r="N1257" i="34" s="1"/>
  <c r="L2759" i="34"/>
  <c r="N2759" i="34" s="1"/>
  <c r="L1645" i="34"/>
  <c r="N1645" i="34" s="1"/>
  <c r="L425" i="34"/>
  <c r="N425" i="34" s="1"/>
  <c r="M2918" i="34"/>
  <c r="M2993" i="34"/>
  <c r="L2884" i="34"/>
  <c r="M3042" i="34"/>
  <c r="L2498" i="34"/>
  <c r="N2498" i="34" s="1"/>
  <c r="L318" i="34"/>
  <c r="N318" i="34" s="1"/>
  <c r="L2177" i="34"/>
  <c r="N2177" i="34" s="1"/>
  <c r="L1374" i="34"/>
  <c r="N1374" i="34" s="1"/>
  <c r="L3136" i="34"/>
  <c r="N3136" i="34" s="1"/>
  <c r="L1779" i="34"/>
  <c r="N1779" i="34" s="1"/>
  <c r="M2847" i="34"/>
  <c r="L2019" i="34"/>
  <c r="N2019" i="34" s="1"/>
  <c r="L2953" i="34"/>
  <c r="N2953" i="34" s="1"/>
  <c r="L624" i="34"/>
  <c r="N624" i="34" s="1"/>
  <c r="M2583" i="34"/>
  <c r="L594" i="34"/>
  <c r="N594" i="34" s="1"/>
  <c r="L450" i="34"/>
  <c r="N450" i="34" s="1"/>
  <c r="L348" i="34"/>
  <c r="N348" i="34" s="1"/>
  <c r="L2711" i="34"/>
  <c r="M2494" i="34"/>
  <c r="L2865" i="34"/>
  <c r="M3517" i="34"/>
  <c r="L2183" i="34"/>
  <c r="N2183" i="34" s="1"/>
  <c r="L1910" i="34"/>
  <c r="N1910" i="34" s="1"/>
  <c r="L2873" i="34"/>
  <c r="L2040" i="34"/>
  <c r="N2040" i="34" s="1"/>
  <c r="M2866" i="34"/>
  <c r="L374" i="34"/>
  <c r="N374" i="34" s="1"/>
  <c r="M2525" i="34"/>
  <c r="N2525" i="34" s="1"/>
  <c r="L1928" i="34"/>
  <c r="N1928" i="34" s="1"/>
  <c r="L2034" i="34"/>
  <c r="N2034" i="34" s="1"/>
  <c r="L2687" i="34"/>
  <c r="N2687" i="34" s="1"/>
  <c r="L2001" i="34"/>
  <c r="N2001" i="34" s="1"/>
  <c r="L2157" i="34"/>
  <c r="N2157" i="34" s="1"/>
  <c r="L345" i="34"/>
  <c r="N345" i="34" s="1"/>
  <c r="L165" i="34"/>
  <c r="N165" i="34" s="1"/>
  <c r="L116" i="34"/>
  <c r="N116" i="34" s="1"/>
  <c r="L1356" i="34"/>
  <c r="N1356" i="34" s="1"/>
  <c r="L1841" i="34"/>
  <c r="N1841" i="34" s="1"/>
  <c r="M2986" i="34"/>
  <c r="L1200" i="34"/>
  <c r="N1200" i="34" s="1"/>
  <c r="M3019" i="34"/>
  <c r="M3112" i="34"/>
  <c r="L1800" i="34"/>
  <c r="N1800" i="34" s="1"/>
  <c r="M3027" i="34"/>
  <c r="L1767" i="34"/>
  <c r="N1767" i="34" s="1"/>
  <c r="L1763" i="34"/>
  <c r="N1763" i="34" s="1"/>
  <c r="L2669" i="34"/>
  <c r="L2781" i="34"/>
  <c r="M2544" i="34"/>
  <c r="M2753" i="34"/>
  <c r="N2753" i="34" s="1"/>
  <c r="L1351" i="34"/>
  <c r="N1351" i="34" s="1"/>
  <c r="L2700" i="34"/>
  <c r="N2700" i="34" s="1"/>
  <c r="L2596" i="34"/>
  <c r="N2596" i="34" s="1"/>
  <c r="M2982" i="34"/>
  <c r="L2726" i="34"/>
  <c r="M3050" i="34"/>
  <c r="L2608" i="34"/>
  <c r="N2608" i="34" s="1"/>
  <c r="L969" i="34"/>
  <c r="N969" i="34" s="1"/>
  <c r="L1172" i="34"/>
  <c r="N1172" i="34" s="1"/>
  <c r="M2844" i="34"/>
  <c r="L148" i="34"/>
  <c r="N148" i="34" s="1"/>
  <c r="L595" i="34"/>
  <c r="N595" i="34" s="1"/>
  <c r="L372" i="34"/>
  <c r="N372" i="34" s="1"/>
  <c r="M3123" i="34"/>
  <c r="L267" i="34"/>
  <c r="N267" i="34" s="1"/>
  <c r="L1850" i="34"/>
  <c r="N1850" i="34" s="1"/>
  <c r="L1285" i="34"/>
  <c r="N1285" i="34" s="1"/>
  <c r="L2021" i="34"/>
  <c r="N2021" i="34" s="1"/>
  <c r="L334" i="34"/>
  <c r="N334" i="34" s="1"/>
  <c r="L2013" i="34"/>
  <c r="N2013" i="34" s="1"/>
  <c r="L1339" i="34"/>
  <c r="N1339" i="34" s="1"/>
  <c r="L351" i="34"/>
  <c r="N351" i="34" s="1"/>
  <c r="L79" i="34"/>
  <c r="N79" i="34" s="1"/>
  <c r="L598" i="34"/>
  <c r="N598" i="34" s="1"/>
  <c r="L2164" i="34"/>
  <c r="N2164" i="34" s="1"/>
  <c r="M2813" i="34"/>
  <c r="L1002" i="34"/>
  <c r="N1002" i="34" s="1"/>
  <c r="M2975" i="34"/>
  <c r="M2726" i="34"/>
  <c r="L2703" i="34"/>
  <c r="L2009" i="34"/>
  <c r="N2009" i="34" s="1"/>
  <c r="L4038" i="34"/>
  <c r="M2775" i="34"/>
  <c r="M2781" i="34"/>
  <c r="L59" i="34"/>
  <c r="N59" i="34" s="1"/>
  <c r="L2751" i="34"/>
  <c r="N2751" i="34" s="1"/>
  <c r="M3646" i="34"/>
  <c r="L1962" i="34"/>
  <c r="N1962" i="34" s="1"/>
  <c r="L609" i="34"/>
  <c r="N609" i="34" s="1"/>
  <c r="L2185" i="34"/>
  <c r="N2185" i="34" s="1"/>
  <c r="M2541" i="34"/>
  <c r="L176" i="34"/>
  <c r="N176" i="34" s="1"/>
  <c r="L3057" i="34"/>
  <c r="M2822" i="34"/>
  <c r="L960" i="34"/>
  <c r="N960" i="34" s="1"/>
  <c r="M3140" i="34"/>
  <c r="L964" i="34"/>
  <c r="N964" i="34" s="1"/>
  <c r="L3347" i="34"/>
  <c r="M2788" i="34"/>
  <c r="L447" i="34"/>
  <c r="N447" i="34" s="1"/>
  <c r="M3095" i="34"/>
  <c r="L743" i="34"/>
  <c r="N743" i="34" s="1"/>
  <c r="M2801" i="34"/>
  <c r="L1145" i="34"/>
  <c r="N1145" i="34" s="1"/>
  <c r="L723" i="34"/>
  <c r="N723" i="34" s="1"/>
  <c r="L2776" i="34"/>
  <c r="L996" i="34"/>
  <c r="N996" i="34" s="1"/>
  <c r="L1132" i="34"/>
  <c r="N1132" i="34" s="1"/>
  <c r="L1266" i="34"/>
  <c r="N1266" i="34" s="1"/>
  <c r="L1241" i="34"/>
  <c r="N1241" i="34" s="1"/>
  <c r="L1997" i="34"/>
  <c r="N1997" i="34" s="1"/>
  <c r="L2937" i="34"/>
  <c r="N2937" i="34" s="1"/>
  <c r="L2181" i="34"/>
  <c r="N2181" i="34" s="1"/>
  <c r="L2870" i="34"/>
  <c r="L1961" i="34"/>
  <c r="N1961" i="34" s="1"/>
  <c r="L162" i="34"/>
  <c r="N162" i="34" s="1"/>
  <c r="L1848" i="34"/>
  <c r="N1848" i="34" s="1"/>
  <c r="L1204" i="34"/>
  <c r="N1204" i="34" s="1"/>
  <c r="L1973" i="34"/>
  <c r="N1973" i="34" s="1"/>
  <c r="L2562" i="34"/>
  <c r="N2562" i="34" s="1"/>
  <c r="L1314" i="34"/>
  <c r="N1314" i="34" s="1"/>
  <c r="M2600" i="34"/>
  <c r="N2600" i="34" s="1"/>
  <c r="M2570" i="34"/>
  <c r="L3112" i="34"/>
  <c r="L2850" i="34"/>
  <c r="N2850" i="34" s="1"/>
  <c r="L1186" i="34"/>
  <c r="N1186" i="34" s="1"/>
  <c r="L3001" i="34"/>
  <c r="N3001" i="34" s="1"/>
  <c r="L55" i="34"/>
  <c r="N55" i="34" s="1"/>
  <c r="L2053" i="34"/>
  <c r="N2053" i="34" s="1"/>
  <c r="L1392" i="34"/>
  <c r="N1392" i="34" s="1"/>
  <c r="L1676" i="34"/>
  <c r="N1676" i="34" s="1"/>
  <c r="L1022" i="34"/>
  <c r="N1022" i="34" s="1"/>
  <c r="L2121" i="34"/>
  <c r="N2121" i="34" s="1"/>
  <c r="M3053" i="34"/>
  <c r="L726" i="34"/>
  <c r="N726" i="34" s="1"/>
  <c r="L2963" i="34"/>
  <c r="N2963" i="34" s="1"/>
  <c r="L711" i="34"/>
  <c r="N711" i="34" s="1"/>
  <c r="L1385" i="34"/>
  <c r="N1385" i="34" s="1"/>
  <c r="L1791" i="34"/>
  <c r="N1791" i="34" s="1"/>
  <c r="L921" i="34"/>
  <c r="N921" i="34" s="1"/>
  <c r="L3076" i="34"/>
  <c r="L929" i="34"/>
  <c r="N929" i="34" s="1"/>
  <c r="L1452" i="34"/>
  <c r="N1452" i="34" s="1"/>
  <c r="L971" i="34"/>
  <c r="N971" i="34" s="1"/>
  <c r="L1491" i="34"/>
  <c r="N1491" i="34" s="1"/>
  <c r="L1283" i="34"/>
  <c r="N1283" i="34" s="1"/>
  <c r="L2615" i="34"/>
  <c r="L2509" i="34"/>
  <c r="N2509" i="34" s="1"/>
  <c r="L1621" i="34"/>
  <c r="N1621" i="34" s="1"/>
  <c r="L1869" i="34"/>
  <c r="N1869" i="34" s="1"/>
  <c r="L717" i="34"/>
  <c r="N717" i="34" s="1"/>
  <c r="L45" i="34"/>
  <c r="N45" i="34" s="1"/>
  <c r="L3144" i="34"/>
  <c r="N3144" i="34" s="1"/>
  <c r="L232" i="34"/>
  <c r="N232" i="34" s="1"/>
  <c r="M2516" i="34"/>
  <c r="L3072" i="34"/>
  <c r="N3072" i="34" s="1"/>
  <c r="L2119" i="34"/>
  <c r="N2119" i="34" s="1"/>
  <c r="L2062" i="34"/>
  <c r="N2062" i="34" s="1"/>
  <c r="L2644" i="34"/>
  <c r="L270" i="34"/>
  <c r="N270" i="34" s="1"/>
  <c r="L1967" i="34"/>
  <c r="N1967" i="34" s="1"/>
  <c r="L1655" i="34"/>
  <c r="N1655" i="34" s="1"/>
  <c r="L1268" i="34"/>
  <c r="N1268" i="34" s="1"/>
  <c r="L2193" i="34"/>
  <c r="N2193" i="34" s="1"/>
  <c r="L1542" i="34"/>
  <c r="N1542" i="34" s="1"/>
  <c r="L1540" i="34"/>
  <c r="N1540" i="34" s="1"/>
  <c r="L1541" i="34"/>
  <c r="N1541" i="34" s="1"/>
  <c r="L1700" i="34"/>
  <c r="N1700" i="34" s="1"/>
  <c r="L1043" i="34"/>
  <c r="N1043" i="34" s="1"/>
  <c r="L1044" i="34"/>
  <c r="N1044" i="34" s="1"/>
  <c r="L626" i="34"/>
  <c r="N626" i="34" s="1"/>
  <c r="L451" i="34"/>
  <c r="N451" i="34" s="1"/>
  <c r="L625" i="34"/>
  <c r="N625" i="34" s="1"/>
  <c r="L376" i="34"/>
  <c r="N376" i="34" s="1"/>
  <c r="L752" i="34"/>
  <c r="N752" i="34" s="1"/>
  <c r="L154" i="34"/>
  <c r="N154" i="34" s="1"/>
  <c r="L1393" i="34"/>
  <c r="N1393" i="34" s="1"/>
  <c r="L2194" i="34"/>
  <c r="N2194" i="34" s="1"/>
  <c r="L452" i="34"/>
  <c r="N452" i="34" s="1"/>
  <c r="L377" i="34"/>
  <c r="N377" i="34" s="1"/>
  <c r="L753" i="34"/>
  <c r="N753" i="34" s="1"/>
  <c r="L2195" i="34"/>
  <c r="N2195" i="34" s="1"/>
  <c r="L1701" i="34"/>
  <c r="N1701" i="34" s="1"/>
  <c r="L1394" i="34"/>
  <c r="N1394" i="34" s="1"/>
  <c r="L1045" i="34"/>
  <c r="N1045" i="34" s="1"/>
  <c r="L379" i="34"/>
  <c r="N379" i="34" s="1"/>
  <c r="L453" i="34"/>
  <c r="N453" i="34" s="1"/>
  <c r="L155" i="34"/>
  <c r="N155" i="34" s="1"/>
  <c r="L156" i="34"/>
  <c r="N156" i="34" s="1"/>
  <c r="L1543" i="34"/>
  <c r="N1543" i="34" s="1"/>
  <c r="L627" i="34"/>
  <c r="N627" i="34" s="1"/>
  <c r="L754" i="34"/>
  <c r="N754" i="34" s="1"/>
  <c r="L1269" i="34"/>
  <c r="N1269" i="34" s="1"/>
  <c r="L2198" i="34"/>
  <c r="N2198" i="34" s="1"/>
  <c r="L1271" i="34"/>
  <c r="N1271" i="34" s="1"/>
  <c r="L755" i="34"/>
  <c r="N755" i="34" s="1"/>
  <c r="L1046" i="34"/>
  <c r="N1046" i="34" s="1"/>
  <c r="L1395" i="34"/>
  <c r="N1395" i="34" s="1"/>
  <c r="L1270" i="34"/>
  <c r="N1270" i="34" s="1"/>
  <c r="L378" i="34"/>
  <c r="N378" i="34" s="1"/>
  <c r="L1702" i="34"/>
  <c r="N1702" i="34" s="1"/>
  <c r="L1544" i="34"/>
  <c r="N1544" i="34" s="1"/>
  <c r="L2196" i="34"/>
  <c r="N2196" i="34" s="1"/>
  <c r="L756" i="34"/>
  <c r="N756" i="34" s="1"/>
  <c r="L628" i="34"/>
  <c r="N628" i="34" s="1"/>
  <c r="L1704" i="34"/>
  <c r="N1704" i="34" s="1"/>
  <c r="L456" i="34"/>
  <c r="N456" i="34" s="1"/>
  <c r="L2197" i="34"/>
  <c r="N2197" i="34" s="1"/>
  <c r="L1047" i="34"/>
  <c r="N1047" i="34" s="1"/>
  <c r="L1048" i="34"/>
  <c r="N1048" i="34" s="1"/>
  <c r="L1706" i="34"/>
  <c r="N1706" i="34" s="1"/>
  <c r="L1396" i="34"/>
  <c r="N1396" i="34" s="1"/>
  <c r="L454" i="34"/>
  <c r="N454" i="34" s="1"/>
  <c r="L758" i="34"/>
  <c r="N758" i="34" s="1"/>
  <c r="L455" i="34"/>
  <c r="N455" i="34" s="1"/>
  <c r="L630" i="34"/>
  <c r="N630" i="34" s="1"/>
  <c r="L1703" i="34"/>
  <c r="N1703" i="34" s="1"/>
  <c r="L1546" i="34"/>
  <c r="N1546" i="34" s="1"/>
  <c r="L1397" i="34"/>
  <c r="N1397" i="34" s="1"/>
  <c r="L757" i="34"/>
  <c r="N757" i="34" s="1"/>
  <c r="L631" i="34"/>
  <c r="N631" i="34" s="1"/>
  <c r="L382" i="34"/>
  <c r="N382" i="34" s="1"/>
  <c r="L1547" i="34"/>
  <c r="N1547" i="34" s="1"/>
  <c r="L1274" i="34"/>
  <c r="N1274" i="34" s="1"/>
  <c r="L1272" i="34"/>
  <c r="N1272" i="34" s="1"/>
  <c r="L1545" i="34"/>
  <c r="N1545" i="34" s="1"/>
  <c r="L457" i="34"/>
  <c r="N457" i="34" s="1"/>
  <c r="L1049" i="34"/>
  <c r="N1049" i="34" s="1"/>
  <c r="L632" i="34"/>
  <c r="N632" i="34" s="1"/>
  <c r="L629" i="34"/>
  <c r="N629" i="34" s="1"/>
  <c r="L381" i="34"/>
  <c r="N381" i="34" s="1"/>
  <c r="L380" i="34"/>
  <c r="N380" i="34" s="1"/>
  <c r="L759" i="34"/>
  <c r="N759" i="34" s="1"/>
  <c r="L1705" i="34"/>
  <c r="N1705" i="34" s="1"/>
  <c r="L1399" i="34"/>
  <c r="N1399" i="34" s="1"/>
  <c r="L760" i="34"/>
  <c r="N760" i="34" s="1"/>
  <c r="L2200" i="34"/>
  <c r="N2200" i="34" s="1"/>
  <c r="L383" i="34"/>
  <c r="N383" i="34" s="1"/>
  <c r="L1398" i="34"/>
  <c r="N1398" i="34" s="1"/>
  <c r="L1051" i="34"/>
  <c r="N1051" i="34" s="1"/>
  <c r="L459" i="34"/>
  <c r="N459" i="34" s="1"/>
  <c r="L2199" i="34"/>
  <c r="N2199" i="34" s="1"/>
  <c r="L1273" i="34"/>
  <c r="N1273" i="34" s="1"/>
  <c r="L1401" i="34"/>
  <c r="N1401" i="34" s="1"/>
  <c r="L1050" i="34"/>
  <c r="N1050" i="34" s="1"/>
  <c r="L1707" i="34"/>
  <c r="N1707" i="34" s="1"/>
  <c r="L2202" i="34"/>
  <c r="N2202" i="34" s="1"/>
  <c r="L1548" i="34"/>
  <c r="N1548" i="34" s="1"/>
  <c r="L458" i="34"/>
  <c r="N458" i="34" s="1"/>
  <c r="L1400" i="34"/>
  <c r="N1400" i="34" s="1"/>
  <c r="L1275" i="34"/>
  <c r="N1275" i="34" s="1"/>
  <c r="L384" i="34"/>
  <c r="N384" i="34" s="1"/>
  <c r="L633" i="34"/>
  <c r="N633" i="34" s="1"/>
  <c r="L1052" i="34"/>
  <c r="N1052" i="34" s="1"/>
  <c r="L634" i="34"/>
  <c r="N634" i="34" s="1"/>
  <c r="L1710" i="34"/>
  <c r="N1710" i="34" s="1"/>
  <c r="L462" i="34"/>
  <c r="N462" i="34" s="1"/>
  <c r="L761" i="34"/>
  <c r="N761" i="34" s="1"/>
  <c r="L1276" i="34"/>
  <c r="N1276" i="34" s="1"/>
  <c r="L1551" i="34"/>
  <c r="N1551" i="34" s="1"/>
  <c r="L1053" i="34"/>
  <c r="N1053" i="34" s="1"/>
  <c r="L460" i="34"/>
  <c r="N460" i="34" s="1"/>
  <c r="L1054" i="34"/>
  <c r="N1054" i="34" s="1"/>
  <c r="L1402" i="34"/>
  <c r="N1402" i="34" s="1"/>
  <c r="L1549" i="34"/>
  <c r="N1549" i="34" s="1"/>
  <c r="L2201" i="34"/>
  <c r="N2201" i="34" s="1"/>
  <c r="L2203" i="34"/>
  <c r="N2203" i="34" s="1"/>
  <c r="L1552" i="34"/>
  <c r="N1552" i="34" s="1"/>
  <c r="L1708" i="34"/>
  <c r="N1708" i="34" s="1"/>
  <c r="L636" i="34"/>
  <c r="N636" i="34" s="1"/>
  <c r="L2204" i="34"/>
  <c r="N2204" i="34" s="1"/>
  <c r="L1550" i="34"/>
  <c r="N1550" i="34" s="1"/>
  <c r="L1055" i="34"/>
  <c r="N1055" i="34" s="1"/>
  <c r="L387" i="34"/>
  <c r="N387" i="34" s="1"/>
  <c r="L386" i="34"/>
  <c r="N386" i="34" s="1"/>
  <c r="L463" i="34"/>
  <c r="N463" i="34" s="1"/>
  <c r="L762" i="34"/>
  <c r="N762" i="34" s="1"/>
  <c r="L635" i="34"/>
  <c r="N635" i="34" s="1"/>
  <c r="L385" i="34"/>
  <c r="N385" i="34" s="1"/>
  <c r="L2205" i="34"/>
  <c r="N2205" i="34" s="1"/>
  <c r="L1403" i="34"/>
  <c r="N1403" i="34" s="1"/>
  <c r="L461" i="34"/>
  <c r="N461" i="34" s="1"/>
  <c r="L1709" i="34"/>
  <c r="N1709" i="34" s="1"/>
  <c r="L763" i="34"/>
  <c r="N763" i="34" s="1"/>
  <c r="L1404" i="34"/>
  <c r="N1404" i="34" s="1"/>
  <c r="L388" i="34"/>
  <c r="N388" i="34" s="1"/>
  <c r="L389" i="34"/>
  <c r="N389" i="34" s="1"/>
  <c r="L1056" i="34"/>
  <c r="N1056" i="34" s="1"/>
  <c r="L1554" i="34"/>
  <c r="N1554" i="34" s="1"/>
  <c r="L637" i="34"/>
  <c r="N637" i="34" s="1"/>
  <c r="L2207" i="34"/>
  <c r="N2207" i="34" s="1"/>
  <c r="L1555" i="34"/>
  <c r="N1555" i="34" s="1"/>
  <c r="L1405" i="34"/>
  <c r="N1405" i="34" s="1"/>
  <c r="L764" i="34"/>
  <c r="N764" i="34" s="1"/>
  <c r="L765" i="34"/>
  <c r="N765" i="34" s="1"/>
  <c r="L1553" i="34"/>
  <c r="N1553" i="34" s="1"/>
  <c r="L640" i="34"/>
  <c r="N640" i="34" s="1"/>
  <c r="L1711" i="34"/>
  <c r="N1711" i="34" s="1"/>
  <c r="L1406" i="34"/>
  <c r="N1406" i="34" s="1"/>
  <c r="L638" i="34"/>
  <c r="N638" i="34" s="1"/>
  <c r="L2208" i="34"/>
  <c r="N2208" i="34" s="1"/>
  <c r="L1712" i="34"/>
  <c r="N1712" i="34" s="1"/>
  <c r="L464" i="34"/>
  <c r="N464" i="34" s="1"/>
  <c r="L1713" i="34"/>
  <c r="N1713" i="34" s="1"/>
  <c r="L1556" i="34"/>
  <c r="N1556" i="34" s="1"/>
  <c r="L1408" i="34"/>
  <c r="N1408" i="34" s="1"/>
  <c r="L639" i="34"/>
  <c r="N639" i="34" s="1"/>
  <c r="L465" i="34"/>
  <c r="N465" i="34" s="1"/>
  <c r="L766" i="34"/>
  <c r="N766" i="34" s="1"/>
  <c r="L1057" i="34"/>
  <c r="N1057" i="34" s="1"/>
  <c r="L1059" i="34"/>
  <c r="N1059" i="34" s="1"/>
  <c r="L466" i="34"/>
  <c r="N466" i="34" s="1"/>
  <c r="L1407" i="34"/>
  <c r="N1407" i="34" s="1"/>
  <c r="L641" i="34"/>
  <c r="N641" i="34" s="1"/>
  <c r="L1557" i="34"/>
  <c r="N1557" i="34" s="1"/>
  <c r="L768" i="34"/>
  <c r="N768" i="34" s="1"/>
  <c r="L642" i="34"/>
  <c r="N642" i="34" s="1"/>
  <c r="L2206" i="34"/>
  <c r="N2206" i="34" s="1"/>
  <c r="L1715" i="34"/>
  <c r="N1715" i="34" s="1"/>
  <c r="L1559" i="34"/>
  <c r="N1559" i="34" s="1"/>
  <c r="L767" i="34"/>
  <c r="N767" i="34" s="1"/>
  <c r="L467" i="34"/>
  <c r="N467" i="34" s="1"/>
  <c r="L1058" i="34"/>
  <c r="N1058" i="34" s="1"/>
  <c r="L1714" i="34"/>
  <c r="N1714" i="34" s="1"/>
  <c r="L1062" i="34"/>
  <c r="N1062" i="34" s="1"/>
  <c r="L1060" i="34"/>
  <c r="N1060" i="34" s="1"/>
  <c r="L2211" i="34"/>
  <c r="N2211" i="34" s="1"/>
  <c r="L468" i="34"/>
  <c r="N468" i="34" s="1"/>
  <c r="L1718" i="34"/>
  <c r="N1718" i="34" s="1"/>
  <c r="L1717" i="34"/>
  <c r="N1717" i="34" s="1"/>
  <c r="L1558" i="34"/>
  <c r="N1558" i="34" s="1"/>
  <c r="L1409" i="34"/>
  <c r="N1409" i="34" s="1"/>
  <c r="L1716" i="34"/>
  <c r="N1716" i="34" s="1"/>
  <c r="L2209" i="34"/>
  <c r="N2209" i="34" s="1"/>
  <c r="L1561" i="34"/>
  <c r="N1561" i="34" s="1"/>
  <c r="L469" i="34"/>
  <c r="N469" i="34" s="1"/>
  <c r="L1564" i="34"/>
  <c r="N1564" i="34" s="1"/>
  <c r="L1560" i="34"/>
  <c r="N1560" i="34" s="1"/>
  <c r="L1565" i="34"/>
  <c r="N1565" i="34" s="1"/>
  <c r="L770" i="34"/>
  <c r="N770" i="34" s="1"/>
  <c r="L771" i="34"/>
  <c r="N771" i="34" s="1"/>
  <c r="L643" i="34"/>
  <c r="N643" i="34" s="1"/>
  <c r="L769" i="34"/>
  <c r="N769" i="34" s="1"/>
  <c r="L472" i="34"/>
  <c r="N472" i="34" s="1"/>
  <c r="L1411" i="34"/>
  <c r="N1411" i="34" s="1"/>
  <c r="L1719" i="34"/>
  <c r="N1719" i="34" s="1"/>
  <c r="L2212" i="34"/>
  <c r="N2212" i="34" s="1"/>
  <c r="L1567" i="34"/>
  <c r="N1567" i="34" s="1"/>
  <c r="L2213" i="34"/>
  <c r="N2213" i="34" s="1"/>
  <c r="L1410" i="34"/>
  <c r="N1410" i="34" s="1"/>
  <c r="L1412" i="34"/>
  <c r="N1412" i="34" s="1"/>
  <c r="L772" i="34"/>
  <c r="N772" i="34" s="1"/>
  <c r="L1563" i="34"/>
  <c r="N1563" i="34" s="1"/>
  <c r="L2210" i="34"/>
  <c r="N2210" i="34" s="1"/>
  <c r="L1064" i="34"/>
  <c r="N1064" i="34" s="1"/>
  <c r="L1061" i="34"/>
  <c r="N1061" i="34" s="1"/>
  <c r="L645" i="34"/>
  <c r="N645" i="34" s="1"/>
  <c r="L1569" i="34"/>
  <c r="N1569" i="34" s="1"/>
  <c r="L1721" i="34"/>
  <c r="N1721" i="34" s="1"/>
  <c r="L646" i="34"/>
  <c r="N646" i="34" s="1"/>
  <c r="L644" i="34"/>
  <c r="N644" i="34" s="1"/>
  <c r="L470" i="34"/>
  <c r="N470" i="34" s="1"/>
  <c r="L773" i="34"/>
  <c r="N773" i="34" s="1"/>
  <c r="L2214" i="34"/>
  <c r="N2214" i="34" s="1"/>
  <c r="L774" i="34"/>
  <c r="N774" i="34" s="1"/>
  <c r="L471" i="34"/>
  <c r="N471" i="34" s="1"/>
  <c r="L1065" i="34"/>
  <c r="N1065" i="34" s="1"/>
  <c r="L1413" i="34"/>
  <c r="N1413" i="34" s="1"/>
  <c r="L1566" i="34"/>
  <c r="N1566" i="34" s="1"/>
  <c r="L775" i="34"/>
  <c r="N775" i="34" s="1"/>
  <c r="L647" i="34"/>
  <c r="N647" i="34" s="1"/>
  <c r="L1562" i="34"/>
  <c r="N1562" i="34" s="1"/>
  <c r="L1723" i="34"/>
  <c r="N1723" i="34" s="1"/>
  <c r="L1415" i="34"/>
  <c r="N1415" i="34" s="1"/>
  <c r="L2215" i="34"/>
  <c r="N2215" i="34" s="1"/>
  <c r="L1570" i="34"/>
  <c r="N1570" i="34" s="1"/>
  <c r="L1063" i="34"/>
  <c r="N1063" i="34" s="1"/>
  <c r="L473" i="34"/>
  <c r="N473" i="34" s="1"/>
  <c r="L776" i="34"/>
  <c r="N776" i="34" s="1"/>
  <c r="L1722" i="34"/>
  <c r="N1722" i="34" s="1"/>
  <c r="L648" i="34"/>
  <c r="N648" i="34" s="1"/>
  <c r="L475" i="34"/>
  <c r="N475" i="34" s="1"/>
  <c r="L1720" i="34"/>
  <c r="N1720" i="34" s="1"/>
  <c r="L1568" i="34"/>
  <c r="N1568" i="34" s="1"/>
  <c r="L1414" i="34"/>
  <c r="N1414" i="34" s="1"/>
  <c r="L1416" i="34"/>
  <c r="N1416" i="34" s="1"/>
  <c r="L1571" i="34"/>
  <c r="N1571" i="34" s="1"/>
  <c r="L652" i="34"/>
  <c r="N652" i="34" s="1"/>
  <c r="L2217" i="34"/>
  <c r="N2217" i="34" s="1"/>
  <c r="L474" i="34"/>
  <c r="N474" i="34" s="1"/>
  <c r="L2216" i="34"/>
  <c r="N2216" i="34" s="1"/>
  <c r="L650" i="34"/>
  <c r="N650" i="34" s="1"/>
  <c r="L1068" i="34"/>
  <c r="N1068" i="34" s="1"/>
  <c r="L649" i="34"/>
  <c r="N649" i="34" s="1"/>
  <c r="L477" i="34"/>
  <c r="N477" i="34" s="1"/>
  <c r="L1066" i="34"/>
  <c r="N1066" i="34" s="1"/>
  <c r="L2218" i="34"/>
  <c r="N2218" i="34" s="1"/>
  <c r="L1418" i="34"/>
  <c r="N1418" i="34" s="1"/>
  <c r="L1067" i="34"/>
  <c r="N1067" i="34" s="1"/>
  <c r="L1724" i="34"/>
  <c r="N1724" i="34" s="1"/>
  <c r="L476" i="34"/>
  <c r="N476" i="34" s="1"/>
  <c r="L1727" i="34"/>
  <c r="N1727" i="34" s="1"/>
  <c r="L1574" i="34"/>
  <c r="N1574" i="34" s="1"/>
  <c r="L1726" i="34"/>
  <c r="N1726" i="34" s="1"/>
  <c r="L1417" i="34"/>
  <c r="N1417" i="34" s="1"/>
  <c r="L1575" i="34"/>
  <c r="N1575" i="34" s="1"/>
  <c r="L1725" i="34"/>
  <c r="N1725" i="34" s="1"/>
  <c r="L651" i="34"/>
  <c r="N651" i="34" s="1"/>
  <c r="L1069" i="34"/>
  <c r="N1069" i="34" s="1"/>
  <c r="L2220" i="34"/>
  <c r="N2220" i="34" s="1"/>
  <c r="L777" i="34"/>
  <c r="N777" i="34" s="1"/>
  <c r="L1572" i="34"/>
  <c r="N1572" i="34" s="1"/>
  <c r="L2219" i="34"/>
  <c r="N2219" i="34" s="1"/>
  <c r="L479" i="34"/>
  <c r="N479" i="34" s="1"/>
  <c r="L1071" i="34"/>
  <c r="N1071" i="34" s="1"/>
  <c r="L1573" i="34"/>
  <c r="N1573" i="34" s="1"/>
  <c r="L778" i="34"/>
  <c r="N778" i="34" s="1"/>
  <c r="L781" i="34"/>
  <c r="N781" i="34" s="1"/>
  <c r="L1728" i="34"/>
  <c r="N1728" i="34" s="1"/>
  <c r="L1419" i="34"/>
  <c r="N1419" i="34" s="1"/>
  <c r="L1420" i="34"/>
  <c r="N1420" i="34" s="1"/>
  <c r="L478" i="34"/>
  <c r="N478" i="34" s="1"/>
  <c r="L2223" i="34"/>
  <c r="N2223" i="34" s="1"/>
  <c r="L654" i="34"/>
  <c r="N654" i="34" s="1"/>
  <c r="L2222" i="34"/>
  <c r="N2222" i="34" s="1"/>
  <c r="L780" i="34"/>
  <c r="N780" i="34" s="1"/>
  <c r="L1070" i="34"/>
  <c r="N1070" i="34" s="1"/>
  <c r="L1072" i="34"/>
  <c r="N1072" i="34" s="1"/>
  <c r="L1073" i="34"/>
  <c r="N1073" i="34" s="1"/>
  <c r="L2221" i="34"/>
  <c r="N2221" i="34" s="1"/>
  <c r="L1421" i="34"/>
  <c r="N1421" i="34" s="1"/>
  <c r="L653" i="34"/>
  <c r="N653" i="34" s="1"/>
  <c r="L782" i="34"/>
  <c r="N782" i="34" s="1"/>
  <c r="L1578" i="34"/>
  <c r="N1578" i="34" s="1"/>
  <c r="L480" i="34"/>
  <c r="N480" i="34" s="1"/>
  <c r="L779" i="34"/>
  <c r="N779" i="34" s="1"/>
  <c r="L481" i="34"/>
  <c r="N481" i="34" s="1"/>
  <c r="L2224" i="34"/>
  <c r="N2224" i="34" s="1"/>
  <c r="L1422" i="34"/>
  <c r="N1422" i="34" s="1"/>
  <c r="L1075" i="34"/>
  <c r="N1075" i="34" s="1"/>
  <c r="L1423" i="34"/>
  <c r="N1423" i="34" s="1"/>
  <c r="L1729" i="34"/>
  <c r="N1729" i="34" s="1"/>
  <c r="L656" i="34"/>
  <c r="N656" i="34" s="1"/>
  <c r="L1577" i="34"/>
  <c r="N1577" i="34" s="1"/>
  <c r="L482" i="34"/>
  <c r="N482" i="34" s="1"/>
  <c r="L1576" i="34"/>
  <c r="N1576" i="34" s="1"/>
  <c r="L483" i="34"/>
  <c r="N483" i="34" s="1"/>
  <c r="L783" i="34"/>
  <c r="N783" i="34" s="1"/>
  <c r="L1074" i="34"/>
  <c r="N1074" i="34" s="1"/>
  <c r="L1077" i="34"/>
  <c r="N1077" i="34" s="1"/>
  <c r="L2225" i="34"/>
  <c r="N2225" i="34" s="1"/>
  <c r="L1731" i="34"/>
  <c r="N1731" i="34" s="1"/>
  <c r="L785" i="34"/>
  <c r="N785" i="34" s="1"/>
  <c r="L657" i="34"/>
  <c r="N657" i="34" s="1"/>
  <c r="L1078" i="34"/>
  <c r="N1078" i="34" s="1"/>
  <c r="L784" i="34"/>
  <c r="N784" i="34" s="1"/>
  <c r="L658" i="34"/>
  <c r="N658" i="34" s="1"/>
  <c r="L1730" i="34"/>
  <c r="N1730" i="34" s="1"/>
  <c r="L655" i="34"/>
  <c r="N655" i="34" s="1"/>
  <c r="L484" i="34"/>
  <c r="N484" i="34" s="1"/>
  <c r="L1732" i="34"/>
  <c r="N1732" i="34" s="1"/>
  <c r="L1580" i="34"/>
  <c r="N1580" i="34" s="1"/>
  <c r="L1733" i="34"/>
  <c r="N1733" i="34" s="1"/>
  <c r="L1076" i="34"/>
  <c r="N1076" i="34" s="1"/>
  <c r="L660" i="34"/>
  <c r="N660" i="34" s="1"/>
  <c r="L1424" i="34"/>
  <c r="N1424" i="34" s="1"/>
  <c r="L1579" i="34"/>
  <c r="N1579" i="34" s="1"/>
  <c r="L2226" i="34"/>
  <c r="N2226" i="34" s="1"/>
  <c r="L1426" i="34"/>
  <c r="N1426" i="34" s="1"/>
  <c r="L1582" i="34"/>
  <c r="N1582" i="34" s="1"/>
  <c r="L485" i="34"/>
  <c r="N485" i="34" s="1"/>
  <c r="L1581" i="34"/>
  <c r="N1581" i="34" s="1"/>
  <c r="L1425" i="34"/>
  <c r="N1425" i="34" s="1"/>
  <c r="L659" i="34"/>
  <c r="N659" i="34" s="1"/>
  <c r="L786" i="34"/>
  <c r="N786" i="34" s="1"/>
  <c r="L486" i="34"/>
  <c r="N486" i="34" s="1"/>
  <c r="L1734" i="34"/>
  <c r="N1734" i="34" s="1"/>
  <c r="L1428" i="34"/>
  <c r="N1428" i="34" s="1"/>
  <c r="L2227" i="34"/>
  <c r="N2227" i="34" s="1"/>
  <c r="L1583" i="34"/>
  <c r="N1583" i="34" s="1"/>
  <c r="L487" i="34"/>
  <c r="N487" i="34" s="1"/>
  <c r="L787" i="34"/>
  <c r="N787" i="34" s="1"/>
  <c r="L2229" i="34"/>
  <c r="N2229" i="34" s="1"/>
  <c r="L788" i="34"/>
  <c r="N788" i="34" s="1"/>
  <c r="L1584" i="34"/>
  <c r="N1584" i="34" s="1"/>
  <c r="L2228" i="34"/>
  <c r="N2228" i="34" s="1"/>
  <c r="L1079" i="34"/>
  <c r="N1079" i="34" s="1"/>
  <c r="L1585" i="34"/>
  <c r="N1585" i="34" s="1"/>
  <c r="L1081" i="34"/>
  <c r="N1081" i="34" s="1"/>
  <c r="L662" i="34"/>
  <c r="N662" i="34" s="1"/>
  <c r="L1080" i="34"/>
  <c r="N1080" i="34" s="1"/>
  <c r="L661" i="34"/>
  <c r="N661" i="34" s="1"/>
  <c r="L488" i="34"/>
  <c r="N488" i="34" s="1"/>
  <c r="L2232" i="34"/>
  <c r="N2232" i="34" s="1"/>
  <c r="L1735" i="34"/>
  <c r="N1735" i="34" s="1"/>
  <c r="L1736" i="34"/>
  <c r="N1736" i="34" s="1"/>
  <c r="L1427" i="34"/>
  <c r="N1427" i="34" s="1"/>
  <c r="L789" i="34"/>
  <c r="N789" i="34" s="1"/>
  <c r="L1429" i="34"/>
  <c r="N1429" i="34" s="1"/>
  <c r="L2230" i="34"/>
  <c r="N2230" i="34" s="1"/>
  <c r="L2231" i="34"/>
  <c r="N2231" i="34" s="1"/>
  <c r="L664" i="34"/>
  <c r="N664" i="34" s="1"/>
  <c r="L1083" i="34"/>
  <c r="N1083" i="34" s="1"/>
  <c r="L791" i="34"/>
  <c r="N791" i="34" s="1"/>
  <c r="L1737" i="34"/>
  <c r="N1737" i="34" s="1"/>
  <c r="L1586" i="34"/>
  <c r="N1586" i="34" s="1"/>
  <c r="L1738" i="34"/>
  <c r="N1738" i="34" s="1"/>
  <c r="L1082" i="34"/>
  <c r="N1082" i="34" s="1"/>
  <c r="L790" i="34"/>
  <c r="N790" i="34" s="1"/>
  <c r="L1588" i="34"/>
  <c r="N1588" i="34" s="1"/>
  <c r="L489" i="34"/>
  <c r="N489" i="34" s="1"/>
  <c r="L1587" i="34"/>
  <c r="N1587" i="34" s="1"/>
  <c r="L663" i="34"/>
  <c r="N663" i="34" s="1"/>
  <c r="L491" i="34"/>
  <c r="N491" i="34" s="1"/>
  <c r="L1430" i="34"/>
  <c r="N1430" i="34" s="1"/>
  <c r="L792" i="34"/>
  <c r="N792" i="34" s="1"/>
  <c r="L490" i="34"/>
  <c r="N490" i="34" s="1"/>
  <c r="L1739" i="34"/>
  <c r="N1739" i="34" s="1"/>
  <c r="L1084" i="34"/>
  <c r="N1084" i="34" s="1"/>
  <c r="L1740" i="34"/>
  <c r="N1740" i="34" s="1"/>
  <c r="L666" i="34"/>
  <c r="N666" i="34" s="1"/>
  <c r="L1431" i="34"/>
  <c r="N1431" i="34" s="1"/>
  <c r="L793" i="34"/>
  <c r="N793" i="34" s="1"/>
  <c r="L1432" i="34"/>
  <c r="N1432" i="34" s="1"/>
  <c r="L1591" i="34"/>
  <c r="N1591" i="34" s="1"/>
  <c r="L1434" i="34"/>
  <c r="N1434" i="34" s="1"/>
  <c r="L665" i="34"/>
  <c r="N665" i="34" s="1"/>
  <c r="L1085" i="34"/>
  <c r="N1085" i="34" s="1"/>
  <c r="L1433" i="34"/>
  <c r="N1433" i="34" s="1"/>
  <c r="L492" i="34"/>
  <c r="N492" i="34" s="1"/>
  <c r="L2233" i="34"/>
  <c r="N2233" i="34" s="1"/>
  <c r="L1741" i="34"/>
  <c r="N1741" i="34" s="1"/>
  <c r="L667" i="34"/>
  <c r="N667" i="34" s="1"/>
  <c r="L794" i="34"/>
  <c r="N794" i="34" s="1"/>
  <c r="L493" i="34"/>
  <c r="N493" i="34" s="1"/>
  <c r="L1589" i="34"/>
  <c r="N1589" i="34" s="1"/>
  <c r="L795" i="34"/>
  <c r="N795" i="34" s="1"/>
  <c r="L1590" i="34"/>
  <c r="N1590" i="34" s="1"/>
  <c r="L494" i="34"/>
  <c r="N494" i="34" s="1"/>
  <c r="L2236" i="34"/>
  <c r="N2236" i="34" s="1"/>
  <c r="L668" i="34"/>
  <c r="N668" i="34" s="1"/>
  <c r="L2234" i="34"/>
  <c r="N2234" i="34" s="1"/>
  <c r="L1742" i="34"/>
  <c r="N1742" i="34" s="1"/>
  <c r="L1086" i="34"/>
  <c r="N1086" i="34" s="1"/>
  <c r="L2235" i="34"/>
  <c r="N2235" i="34" s="1"/>
  <c r="L1592" i="34"/>
  <c r="N1592" i="34" s="1"/>
  <c r="L2237" i="34"/>
  <c r="N2237" i="34" s="1"/>
  <c r="L1435" i="34"/>
  <c r="N1435" i="34" s="1"/>
  <c r="L1743" i="34"/>
  <c r="N1743" i="34" s="1"/>
  <c r="L1437" i="34"/>
  <c r="N1437" i="34" s="1"/>
  <c r="L796" i="34"/>
  <c r="N796" i="34" s="1"/>
  <c r="L2238" i="34"/>
  <c r="N2238" i="34" s="1"/>
  <c r="L497" i="34"/>
  <c r="N497" i="34" s="1"/>
  <c r="L1744" i="34"/>
  <c r="N1744" i="34" s="1"/>
  <c r="L2239" i="34"/>
  <c r="N2239" i="34" s="1"/>
  <c r="L670" i="34"/>
  <c r="N670" i="34" s="1"/>
  <c r="L669" i="34"/>
  <c r="N669" i="34" s="1"/>
  <c r="L1087" i="34"/>
  <c r="N1087" i="34" s="1"/>
  <c r="L495" i="34"/>
  <c r="N495" i="34" s="1"/>
  <c r="L1745" i="34"/>
  <c r="N1745" i="34" s="1"/>
  <c r="L496" i="34"/>
  <c r="N496" i="34" s="1"/>
  <c r="L1089" i="34"/>
  <c r="N1089" i="34" s="1"/>
  <c r="L499" i="34"/>
  <c r="N499" i="34" s="1"/>
  <c r="L2240" i="34"/>
  <c r="N2240" i="34" s="1"/>
  <c r="L498" i="34"/>
  <c r="N498" i="34" s="1"/>
  <c r="L797" i="34"/>
  <c r="N797" i="34" s="1"/>
  <c r="L1088" i="34"/>
  <c r="N1088" i="34" s="1"/>
  <c r="L798" i="34"/>
  <c r="N798" i="34" s="1"/>
  <c r="L1436" i="34"/>
  <c r="N1436" i="34" s="1"/>
  <c r="L1594" i="34"/>
  <c r="N1594" i="34" s="1"/>
  <c r="L1746" i="34"/>
  <c r="N1746" i="34" s="1"/>
  <c r="L1593" i="34"/>
  <c r="N1593" i="34" s="1"/>
  <c r="L799" i="34"/>
  <c r="N799" i="34" s="1"/>
  <c r="L1438" i="34"/>
  <c r="N1438" i="34" s="1"/>
  <c r="L1747" i="34"/>
  <c r="N1747" i="34" s="1"/>
  <c r="L671" i="34"/>
  <c r="N671" i="34" s="1"/>
  <c r="L672" i="34"/>
  <c r="N672" i="34" s="1"/>
  <c r="L1090" i="34"/>
  <c r="N1090" i="34" s="1"/>
  <c r="L1439" i="34"/>
  <c r="N1439" i="34" s="1"/>
  <c r="L2241" i="34"/>
  <c r="N2241" i="34" s="1"/>
  <c r="L1091" i="34"/>
  <c r="N1091" i="34" s="1"/>
  <c r="L673" i="34"/>
  <c r="N673" i="34" s="1"/>
  <c r="L500" i="34"/>
  <c r="N500" i="34" s="1"/>
  <c r="L800" i="34"/>
  <c r="N800" i="34" s="1"/>
  <c r="L1597" i="34"/>
  <c r="N1597" i="34" s="1"/>
  <c r="L1595" i="34"/>
  <c r="N1595" i="34" s="1"/>
  <c r="L1596" i="34"/>
  <c r="N1596" i="34" s="1"/>
  <c r="L501" i="34"/>
  <c r="N501" i="34" s="1"/>
  <c r="L674" i="34"/>
  <c r="N674" i="34" s="1"/>
  <c r="L1444" i="34"/>
  <c r="N1444" i="34" s="1"/>
  <c r="L1749" i="34"/>
  <c r="N1749" i="34" s="1"/>
  <c r="L1748" i="34"/>
  <c r="N1748" i="34" s="1"/>
  <c r="L1441" i="34"/>
  <c r="N1441" i="34" s="1"/>
  <c r="L1440" i="34"/>
  <c r="N1440" i="34" s="1"/>
  <c r="L1092" i="34"/>
  <c r="N1092" i="34" s="1"/>
  <c r="L1093" i="34"/>
  <c r="N1093" i="34" s="1"/>
  <c r="L502" i="34"/>
  <c r="N502" i="34" s="1"/>
  <c r="L801" i="34"/>
  <c r="N801" i="34" s="1"/>
  <c r="L802" i="34"/>
  <c r="N802" i="34" s="1"/>
  <c r="L803" i="34"/>
  <c r="N803" i="34" s="1"/>
  <c r="L2244" i="34"/>
  <c r="N2244" i="34" s="1"/>
  <c r="L503" i="34"/>
  <c r="N503" i="34" s="1"/>
  <c r="L1442" i="34"/>
  <c r="N1442" i="34" s="1"/>
  <c r="L1443" i="34"/>
  <c r="N1443" i="34" s="1"/>
  <c r="L676" i="34"/>
  <c r="N676" i="34" s="1"/>
  <c r="L2242" i="34"/>
  <c r="N2242" i="34" s="1"/>
  <c r="L2243" i="34"/>
  <c r="N2243" i="34" s="1"/>
  <c r="L1751" i="34"/>
  <c r="N1751" i="34" s="1"/>
  <c r="L1600" i="34"/>
  <c r="N1600" i="34" s="1"/>
  <c r="L677" i="34"/>
  <c r="N677" i="34" s="1"/>
  <c r="L1599" i="34"/>
  <c r="N1599" i="34" s="1"/>
  <c r="L1095" i="34"/>
  <c r="N1095" i="34" s="1"/>
  <c r="L675" i="34"/>
  <c r="N675" i="34" s="1"/>
  <c r="L1598" i="34"/>
  <c r="N1598" i="34" s="1"/>
  <c r="L1750" i="34"/>
  <c r="N1750" i="34" s="1"/>
  <c r="L1094" i="34"/>
  <c r="N1094" i="34" s="1"/>
  <c r="L804" i="34"/>
  <c r="N804" i="34" s="1"/>
  <c r="L2246" i="34"/>
  <c r="N2246" i="34" s="1"/>
  <c r="L2245" i="34"/>
  <c r="N2245" i="34" s="1"/>
  <c r="L1096" i="34"/>
  <c r="N1096" i="34" s="1"/>
  <c r="L678" i="34"/>
  <c r="N678" i="34" s="1"/>
  <c r="L805" i="34"/>
  <c r="N805" i="34" s="1"/>
  <c r="L1601" i="34"/>
  <c r="N1601" i="34" s="1"/>
  <c r="L1097" i="34"/>
  <c r="N1097" i="34" s="1"/>
  <c r="L1752" i="34"/>
  <c r="N1752" i="34" s="1"/>
  <c r="L1602" i="34"/>
  <c r="N1602" i="34" s="1"/>
  <c r="L504" i="34"/>
  <c r="N504" i="34" s="1"/>
  <c r="L505" i="34"/>
  <c r="N505" i="34" s="1"/>
  <c r="L2247" i="34"/>
  <c r="N2247" i="34" s="1"/>
  <c r="L1099" i="34"/>
  <c r="N1099" i="34" s="1"/>
  <c r="L679" i="34"/>
  <c r="N679" i="34" s="1"/>
  <c r="L1754" i="34"/>
  <c r="N1754" i="34" s="1"/>
  <c r="L1753" i="34"/>
  <c r="N1753" i="34" s="1"/>
  <c r="L806" i="34"/>
  <c r="N806" i="34" s="1"/>
  <c r="L506" i="34"/>
  <c r="N506" i="34" s="1"/>
  <c r="L2248" i="34"/>
  <c r="N2248" i="34" s="1"/>
  <c r="L680" i="34"/>
  <c r="N680" i="34" s="1"/>
  <c r="L1100" i="34"/>
  <c r="N1100" i="34" s="1"/>
  <c r="L508" i="34"/>
  <c r="N508" i="34" s="1"/>
  <c r="L1098" i="34"/>
  <c r="N1098" i="34" s="1"/>
  <c r="L507" i="34"/>
  <c r="N507" i="34" s="1"/>
  <c r="L2250" i="34"/>
  <c r="N2250" i="34" s="1"/>
  <c r="L682" i="34"/>
  <c r="N682" i="34" s="1"/>
  <c r="L808" i="34"/>
  <c r="N808" i="34" s="1"/>
  <c r="L684" i="34"/>
  <c r="N684" i="34" s="1"/>
  <c r="L509" i="34"/>
  <c r="N509" i="34" s="1"/>
  <c r="L1756" i="34"/>
  <c r="N1756" i="34" s="1"/>
  <c r="L2251" i="34"/>
  <c r="N2251" i="34" s="1"/>
  <c r="L1755" i="34"/>
  <c r="N1755" i="34" s="1"/>
  <c r="L2249" i="34"/>
  <c r="N2249" i="34" s="1"/>
  <c r="L2252" i="34"/>
  <c r="N2252" i="34" s="1"/>
  <c r="L1102" i="34"/>
  <c r="N1102" i="34" s="1"/>
  <c r="L810" i="34"/>
  <c r="N810" i="34" s="1"/>
  <c r="L809" i="34"/>
  <c r="N809" i="34" s="1"/>
  <c r="L1757" i="34"/>
  <c r="N1757" i="34" s="1"/>
  <c r="L681" i="34"/>
  <c r="N681" i="34" s="1"/>
  <c r="L807" i="34"/>
  <c r="N807" i="34" s="1"/>
  <c r="L1759" i="34"/>
  <c r="N1759" i="34" s="1"/>
  <c r="L1101" i="34"/>
  <c r="N1101" i="34" s="1"/>
  <c r="L683" i="34"/>
  <c r="N683" i="34" s="1"/>
  <c r="L510" i="34"/>
  <c r="N510" i="34" s="1"/>
  <c r="L1758" i="34"/>
  <c r="N1758" i="34" s="1"/>
  <c r="L685" i="34"/>
  <c r="N685" i="34" s="1"/>
  <c r="L2253" i="34"/>
  <c r="N2253" i="34" s="1"/>
  <c r="L1103" i="34"/>
  <c r="N1103" i="34" s="1"/>
  <c r="L686" i="34"/>
  <c r="N686" i="34" s="1"/>
  <c r="L2255" i="34"/>
  <c r="N2255" i="34" s="1"/>
  <c r="L1105" i="34"/>
  <c r="N1105" i="34" s="1"/>
  <c r="L811" i="34"/>
  <c r="N811" i="34" s="1"/>
  <c r="L511" i="34"/>
  <c r="N511" i="34" s="1"/>
  <c r="L513" i="34"/>
  <c r="N513" i="34" s="1"/>
  <c r="L687" i="34"/>
  <c r="N687" i="34" s="1"/>
  <c r="L812" i="34"/>
  <c r="N812" i="34" s="1"/>
  <c r="L1104" i="34"/>
  <c r="N1104" i="34" s="1"/>
  <c r="L512" i="34"/>
  <c r="N512" i="34" s="1"/>
  <c r="L2254" i="34"/>
  <c r="N2254" i="34" s="1"/>
  <c r="L813" i="34"/>
  <c r="N813" i="34" s="1"/>
  <c r="L815" i="34"/>
  <c r="N815" i="34" s="1"/>
  <c r="L689" i="34"/>
  <c r="N689" i="34" s="1"/>
  <c r="L516" i="34"/>
  <c r="N516" i="34" s="1"/>
  <c r="L814" i="34"/>
  <c r="N814" i="34" s="1"/>
  <c r="L1107" i="34"/>
  <c r="N1107" i="34" s="1"/>
  <c r="L690" i="34"/>
  <c r="N690" i="34" s="1"/>
  <c r="L515" i="34"/>
  <c r="N515" i="34" s="1"/>
  <c r="L2258" i="34"/>
  <c r="N2258" i="34" s="1"/>
  <c r="L1108" i="34"/>
  <c r="N1108" i="34" s="1"/>
  <c r="L688" i="34"/>
  <c r="N688" i="34" s="1"/>
  <c r="L2256" i="34"/>
  <c r="N2256" i="34" s="1"/>
  <c r="L2257" i="34"/>
  <c r="N2257" i="34" s="1"/>
  <c r="L816" i="34"/>
  <c r="N816" i="34" s="1"/>
  <c r="L818" i="34"/>
  <c r="N818" i="34" s="1"/>
  <c r="L691" i="34"/>
  <c r="N691" i="34" s="1"/>
  <c r="L514" i="34"/>
  <c r="N514" i="34" s="1"/>
  <c r="L693" i="34"/>
  <c r="N693" i="34" s="1"/>
  <c r="L692" i="34"/>
  <c r="N692" i="34" s="1"/>
  <c r="L1106" i="34"/>
  <c r="N1106" i="34" s="1"/>
  <c r="L2259" i="34"/>
  <c r="N2259" i="34" s="1"/>
  <c r="L1109" i="34"/>
  <c r="N1109" i="34" s="1"/>
  <c r="L1111" i="34"/>
  <c r="N1111" i="34" s="1"/>
  <c r="L2261" i="34"/>
  <c r="N2261" i="34" s="1"/>
  <c r="L2260" i="34"/>
  <c r="N2260" i="34" s="1"/>
  <c r="L1110" i="34"/>
  <c r="N1110" i="34" s="1"/>
  <c r="L2262" i="34"/>
  <c r="N2262" i="34" s="1"/>
  <c r="L694" i="34"/>
  <c r="N694" i="34" s="1"/>
  <c r="L1112" i="34"/>
  <c r="N1112" i="34" s="1"/>
  <c r="L817" i="34"/>
  <c r="N817" i="34" s="1"/>
  <c r="L696" i="34"/>
  <c r="N696" i="34" s="1"/>
  <c r="L2263" i="34"/>
  <c r="N2263" i="34" s="1"/>
  <c r="L695" i="34"/>
  <c r="N695" i="34" s="1"/>
  <c r="L819" i="34"/>
  <c r="N819" i="34" s="1"/>
  <c r="L699" i="34"/>
  <c r="N699" i="34" s="1"/>
  <c r="L1113" i="34"/>
  <c r="N1113" i="34" s="1"/>
  <c r="L2265" i="34"/>
  <c r="N2265" i="34" s="1"/>
  <c r="L1115" i="34"/>
  <c r="N1115" i="34" s="1"/>
  <c r="L821" i="34"/>
  <c r="N821" i="34" s="1"/>
  <c r="L820" i="34"/>
  <c r="N820" i="34" s="1"/>
  <c r="L1117" i="34"/>
  <c r="N1117" i="34" s="1"/>
  <c r="L822" i="34"/>
  <c r="N822" i="34" s="1"/>
  <c r="L697" i="34"/>
  <c r="N697" i="34" s="1"/>
  <c r="L2264" i="34"/>
  <c r="N2264" i="34" s="1"/>
  <c r="L1114" i="34"/>
  <c r="N1114" i="34" s="1"/>
  <c r="L825" i="34"/>
  <c r="N825" i="34" s="1"/>
  <c r="L2266" i="34"/>
  <c r="N2266" i="34" s="1"/>
  <c r="L823" i="34"/>
  <c r="N823" i="34" s="1"/>
  <c r="L2267" i="34"/>
  <c r="N2267" i="34" s="1"/>
  <c r="L824" i="34"/>
  <c r="N824" i="34" s="1"/>
  <c r="L698" i="34"/>
  <c r="N698" i="34" s="1"/>
  <c r="L826" i="34"/>
  <c r="N826" i="34" s="1"/>
  <c r="L1116" i="34"/>
  <c r="N1116" i="34" s="1"/>
  <c r="L1118" i="34"/>
  <c r="N1118" i="34" s="1"/>
  <c r="L827" i="34"/>
  <c r="N827" i="34" s="1"/>
  <c r="L700" i="34"/>
  <c r="N700" i="34" s="1"/>
  <c r="L1119" i="34"/>
  <c r="N1119" i="34" s="1"/>
  <c r="L829" i="34"/>
  <c r="N829" i="34" s="1"/>
  <c r="L2270" i="34"/>
  <c r="N2270" i="34" s="1"/>
  <c r="L2268" i="34"/>
  <c r="N2268" i="34" s="1"/>
  <c r="L701" i="34"/>
  <c r="N701" i="34" s="1"/>
  <c r="L828" i="34"/>
  <c r="N828" i="34" s="1"/>
  <c r="L702" i="34"/>
  <c r="N702" i="34" s="1"/>
  <c r="L1121" i="34"/>
  <c r="N1121" i="34" s="1"/>
  <c r="L2269" i="34"/>
  <c r="N2269" i="34" s="1"/>
  <c r="L1120" i="34"/>
  <c r="N1120" i="34" s="1"/>
  <c r="L830" i="34"/>
  <c r="N830" i="34" s="1"/>
  <c r="L1122" i="34"/>
  <c r="N1122" i="34" s="1"/>
  <c r="L2271" i="34"/>
  <c r="N2271" i="34" s="1"/>
  <c r="L703" i="34"/>
  <c r="N703" i="34" s="1"/>
  <c r="L1123" i="34"/>
  <c r="N1123" i="34" s="1"/>
  <c r="L704" i="34"/>
  <c r="N704" i="34" s="1"/>
  <c r="L2272" i="34"/>
  <c r="N2272" i="34" s="1"/>
  <c r="L1124" i="34"/>
  <c r="N1124" i="34" s="1"/>
  <c r="L832" i="34"/>
  <c r="N832" i="34" s="1"/>
  <c r="L831" i="34"/>
  <c r="N831" i="34" s="1"/>
  <c r="L2274" i="34"/>
  <c r="N2274" i="34" s="1"/>
  <c r="L2273" i="34"/>
  <c r="N2273" i="34" s="1"/>
  <c r="L833" i="34"/>
  <c r="N833" i="34" s="1"/>
  <c r="L2275" i="34"/>
  <c r="N2275" i="34" s="1"/>
  <c r="L834" i="34"/>
  <c r="N834" i="34" s="1"/>
  <c r="L2276" i="34"/>
  <c r="N2276" i="34" s="1"/>
  <c r="L2278" i="34"/>
  <c r="N2278" i="34" s="1"/>
  <c r="L2279" i="34"/>
  <c r="N2279" i="34" s="1"/>
  <c r="L835" i="34"/>
  <c r="N835" i="34" s="1"/>
  <c r="L2277" i="34"/>
  <c r="N2277" i="34" s="1"/>
  <c r="L836" i="34"/>
  <c r="N836" i="34" s="1"/>
  <c r="L837" i="34"/>
  <c r="N837" i="34" s="1"/>
  <c r="L838" i="34"/>
  <c r="N838" i="34" s="1"/>
  <c r="L840" i="34"/>
  <c r="N840" i="34" s="1"/>
  <c r="L2280" i="34"/>
  <c r="N2280" i="34" s="1"/>
  <c r="L839" i="34"/>
  <c r="N839" i="34" s="1"/>
  <c r="L2281" i="34"/>
  <c r="N2281" i="34" s="1"/>
  <c r="L2282" i="34"/>
  <c r="N2282" i="34" s="1"/>
  <c r="L841" i="34"/>
  <c r="N841" i="34" s="1"/>
  <c r="L842" i="34"/>
  <c r="N842" i="34" s="1"/>
  <c r="L2283" i="34"/>
  <c r="N2283" i="34" s="1"/>
  <c r="L2284" i="34"/>
  <c r="N2284" i="34" s="1"/>
  <c r="L843" i="34"/>
  <c r="N843" i="34" s="1"/>
  <c r="L844" i="34"/>
  <c r="N844" i="34" s="1"/>
  <c r="L845" i="34"/>
  <c r="N845" i="34" s="1"/>
  <c r="L846" i="34"/>
  <c r="N846" i="34" s="1"/>
  <c r="L2286" i="34"/>
  <c r="N2286" i="34" s="1"/>
  <c r="L2285" i="34"/>
  <c r="N2285" i="34" s="1"/>
  <c r="L2287" i="34"/>
  <c r="N2287" i="34" s="1"/>
  <c r="L2288" i="34"/>
  <c r="N2288" i="34" s="1"/>
  <c r="L847" i="34"/>
  <c r="N847" i="34" s="1"/>
  <c r="L850" i="34"/>
  <c r="N850" i="34" s="1"/>
  <c r="L851" i="34"/>
  <c r="N851" i="34" s="1"/>
  <c r="L848" i="34"/>
  <c r="N848" i="34" s="1"/>
  <c r="L2291" i="34"/>
  <c r="N2291" i="34" s="1"/>
  <c r="L2289" i="34"/>
  <c r="N2289" i="34" s="1"/>
  <c r="L849" i="34"/>
  <c r="N849" i="34" s="1"/>
  <c r="L2290" i="34"/>
  <c r="N2290" i="34" s="1"/>
  <c r="L2294" i="34"/>
  <c r="N2294" i="34" s="1"/>
  <c r="L2293" i="34"/>
  <c r="N2293" i="34" s="1"/>
  <c r="L852" i="34"/>
  <c r="N852" i="34" s="1"/>
  <c r="L2292" i="34"/>
  <c r="N2292" i="34" s="1"/>
  <c r="L853" i="34"/>
  <c r="N853" i="34" s="1"/>
  <c r="L854" i="34"/>
  <c r="N854" i="34" s="1"/>
  <c r="L2296" i="34"/>
  <c r="N2296" i="34" s="1"/>
  <c r="L856" i="34"/>
  <c r="N856" i="34" s="1"/>
  <c r="L855" i="34"/>
  <c r="N855" i="34" s="1"/>
  <c r="L2295" i="34"/>
  <c r="N2295" i="34" s="1"/>
  <c r="L2297" i="34"/>
  <c r="N2297" i="34" s="1"/>
  <c r="L857" i="34"/>
  <c r="N857" i="34" s="1"/>
  <c r="L858" i="34"/>
  <c r="N858" i="34" s="1"/>
  <c r="L2298" i="34"/>
  <c r="N2298" i="34" s="1"/>
  <c r="L2299" i="34"/>
  <c r="N2299" i="34" s="1"/>
  <c r="L859" i="34"/>
  <c r="N859" i="34" s="1"/>
  <c r="L860" i="34"/>
  <c r="N860" i="34" s="1"/>
  <c r="L2304" i="34"/>
  <c r="N2304" i="34" s="1"/>
  <c r="L2300" i="34"/>
  <c r="N2300" i="34" s="1"/>
  <c r="L861" i="34"/>
  <c r="N861" i="34" s="1"/>
  <c r="L864" i="34"/>
  <c r="N864" i="34" s="1"/>
  <c r="L862" i="34"/>
  <c r="N862" i="34" s="1"/>
  <c r="L2303" i="34"/>
  <c r="N2303" i="34" s="1"/>
  <c r="L2302" i="34"/>
  <c r="N2302" i="34" s="1"/>
  <c r="L2301" i="34"/>
  <c r="N2301" i="34" s="1"/>
  <c r="L863" i="34"/>
  <c r="N863" i="34" s="1"/>
  <c r="L866" i="34"/>
  <c r="N866" i="34" s="1"/>
  <c r="L2306" i="34"/>
  <c r="N2306" i="34" s="1"/>
  <c r="L2305" i="34"/>
  <c r="N2305" i="34" s="1"/>
  <c r="L865" i="34"/>
  <c r="N865" i="34" s="1"/>
  <c r="L867" i="34"/>
  <c r="N867" i="34" s="1"/>
  <c r="L2308" i="34"/>
  <c r="N2308" i="34" s="1"/>
  <c r="L868" i="34"/>
  <c r="N868" i="34" s="1"/>
  <c r="L2307" i="34"/>
  <c r="N2307" i="34" s="1"/>
  <c r="L872" i="34"/>
  <c r="N872" i="34" s="1"/>
  <c r="L870" i="34"/>
  <c r="N870" i="34" s="1"/>
  <c r="L2310" i="34"/>
  <c r="N2310" i="34" s="1"/>
  <c r="L2309" i="34"/>
  <c r="N2309" i="34" s="1"/>
  <c r="L869" i="34"/>
  <c r="N869" i="34" s="1"/>
  <c r="L871" i="34"/>
  <c r="N871" i="34" s="1"/>
  <c r="L2311" i="34"/>
  <c r="N2311" i="34" s="1"/>
  <c r="L2312" i="34"/>
  <c r="N2312" i="34" s="1"/>
  <c r="L2313" i="34"/>
  <c r="N2313" i="34" s="1"/>
  <c r="L873" i="34"/>
  <c r="N873" i="34" s="1"/>
  <c r="L2314" i="34"/>
  <c r="N2314" i="34" s="1"/>
  <c r="L874" i="34"/>
  <c r="N874" i="34" s="1"/>
  <c r="L2316" i="34"/>
  <c r="N2316" i="34" s="1"/>
  <c r="L2315" i="34"/>
  <c r="N2315" i="34" s="1"/>
  <c r="L875" i="34"/>
  <c r="N875" i="34" s="1"/>
  <c r="L876" i="34"/>
  <c r="N876" i="34" s="1"/>
  <c r="L878" i="34"/>
  <c r="N878" i="34" s="1"/>
  <c r="L2317" i="34"/>
  <c r="N2317" i="34" s="1"/>
  <c r="L2319" i="34"/>
  <c r="N2319" i="34" s="1"/>
  <c r="L2318" i="34"/>
  <c r="N2318" i="34" s="1"/>
  <c r="L877" i="34"/>
  <c r="N877" i="34" s="1"/>
  <c r="L2320" i="34"/>
  <c r="N2320" i="34" s="1"/>
  <c r="L880" i="34"/>
  <c r="N880" i="34" s="1"/>
  <c r="L879" i="34"/>
  <c r="N879" i="34" s="1"/>
  <c r="L881" i="34"/>
  <c r="N881" i="34" s="1"/>
  <c r="L2321" i="34"/>
  <c r="N2321" i="34" s="1"/>
  <c r="L2324" i="34"/>
  <c r="N2324" i="34" s="1"/>
  <c r="L882" i="34"/>
  <c r="N882" i="34" s="1"/>
  <c r="L884" i="34"/>
  <c r="N884" i="34" s="1"/>
  <c r="L883" i="34"/>
  <c r="N883" i="34" s="1"/>
  <c r="L2322" i="34"/>
  <c r="N2322" i="34" s="1"/>
  <c r="L2326" i="34"/>
  <c r="N2326" i="34" s="1"/>
  <c r="L2323" i="34"/>
  <c r="N2323" i="34" s="1"/>
  <c r="L886" i="34"/>
  <c r="N886" i="34" s="1"/>
  <c r="L885" i="34"/>
  <c r="N885" i="34" s="1"/>
  <c r="L888" i="34"/>
  <c r="N888" i="34" s="1"/>
  <c r="L2325" i="34"/>
  <c r="N2325" i="34" s="1"/>
  <c r="L2328" i="34"/>
  <c r="N2328" i="34" s="1"/>
  <c r="L887" i="34"/>
  <c r="N887" i="34" s="1"/>
  <c r="L2327" i="34"/>
  <c r="N2327" i="34" s="1"/>
  <c r="L2329" i="34"/>
  <c r="N2329" i="34" s="1"/>
  <c r="L889" i="34"/>
  <c r="N889" i="34" s="1"/>
  <c r="L2331" i="34"/>
  <c r="N2331" i="34" s="1"/>
  <c r="L890" i="34"/>
  <c r="N890" i="34" s="1"/>
  <c r="L2330" i="34"/>
  <c r="N2330" i="34" s="1"/>
  <c r="L892" i="34"/>
  <c r="N892" i="34" s="1"/>
  <c r="L2332" i="34"/>
  <c r="N2332" i="34" s="1"/>
  <c r="L893" i="34"/>
  <c r="N893" i="34" s="1"/>
  <c r="L891" i="34"/>
  <c r="N891" i="34" s="1"/>
  <c r="L2335" i="34"/>
  <c r="N2335" i="34" s="1"/>
  <c r="L2333" i="34"/>
  <c r="N2333" i="34" s="1"/>
  <c r="L2334" i="34"/>
  <c r="N2334" i="34" s="1"/>
  <c r="L894" i="34"/>
  <c r="N894" i="34" s="1"/>
  <c r="L897" i="34"/>
  <c r="N897" i="34" s="1"/>
  <c r="L895" i="34"/>
  <c r="N895" i="34" s="1"/>
  <c r="L2336" i="34"/>
  <c r="N2336" i="34" s="1"/>
  <c r="L896" i="34"/>
  <c r="N896" i="34" s="1"/>
  <c r="L2340" i="34"/>
  <c r="N2340" i="34" s="1"/>
  <c r="L2337" i="34"/>
  <c r="N2337" i="34" s="1"/>
  <c r="L899" i="34"/>
  <c r="N899" i="34" s="1"/>
  <c r="L898" i="34"/>
  <c r="N898" i="34" s="1"/>
  <c r="L2338" i="34"/>
  <c r="N2338" i="34" s="1"/>
  <c r="L900" i="34"/>
  <c r="N900" i="34" s="1"/>
  <c r="L2339" i="34"/>
  <c r="N2339" i="34" s="1"/>
  <c r="L902" i="34"/>
  <c r="N902" i="34" s="1"/>
  <c r="L2342" i="34"/>
  <c r="N2342" i="34" s="1"/>
  <c r="L2341" i="34"/>
  <c r="N2341" i="34" s="1"/>
  <c r="L901" i="34"/>
  <c r="N901" i="34" s="1"/>
  <c r="L904" i="34"/>
  <c r="N904" i="34" s="1"/>
  <c r="L903" i="34"/>
  <c r="N903" i="34" s="1"/>
  <c r="L2344" i="34"/>
  <c r="N2344" i="34" s="1"/>
  <c r="L905" i="34"/>
  <c r="N905" i="34" s="1"/>
  <c r="L2343" i="34"/>
  <c r="N2343" i="34" s="1"/>
  <c r="L2346" i="34"/>
  <c r="N2346" i="34" s="1"/>
  <c r="L2345" i="34"/>
  <c r="N2345" i="34" s="1"/>
  <c r="L2347" i="34"/>
  <c r="N2347" i="34" s="1"/>
  <c r="L2348" i="34"/>
  <c r="N2348" i="34" s="1"/>
  <c r="L2349" i="34"/>
  <c r="N2349" i="34" s="1"/>
  <c r="L2350" i="34"/>
  <c r="N2350" i="34" s="1"/>
  <c r="L2351" i="34"/>
  <c r="N2351" i="34" s="1"/>
  <c r="L2352" i="34"/>
  <c r="N2352" i="34" s="1"/>
  <c r="L2353" i="34"/>
  <c r="N2353" i="34" s="1"/>
  <c r="L2354" i="34"/>
  <c r="N2354" i="34" s="1"/>
  <c r="L2355" i="34"/>
  <c r="N2355" i="34" s="1"/>
  <c r="L2356" i="34"/>
  <c r="N2356" i="34" s="1"/>
  <c r="L2357" i="34"/>
  <c r="N2357" i="34" s="1"/>
  <c r="L2358" i="34"/>
  <c r="N2358" i="34" s="1"/>
  <c r="L2359" i="34"/>
  <c r="N2359" i="34" s="1"/>
  <c r="L2360" i="34"/>
  <c r="N2360" i="34" s="1"/>
  <c r="L2361" i="34"/>
  <c r="N2361" i="34" s="1"/>
  <c r="L2362" i="34"/>
  <c r="N2362" i="34" s="1"/>
  <c r="L2363" i="34"/>
  <c r="N2363" i="34" s="1"/>
  <c r="L2364" i="34"/>
  <c r="N2364" i="34" s="1"/>
  <c r="L2365" i="34"/>
  <c r="N2365" i="34" s="1"/>
  <c r="L2366" i="34"/>
  <c r="N2366" i="34" s="1"/>
  <c r="L2367" i="34"/>
  <c r="N2367" i="34" s="1"/>
  <c r="L2368" i="34"/>
  <c r="N2368" i="34" s="1"/>
  <c r="L2369" i="34"/>
  <c r="N2369" i="34" s="1"/>
  <c r="L2370" i="34"/>
  <c r="N2370" i="34" s="1"/>
  <c r="L2371" i="34"/>
  <c r="N2371" i="34" s="1"/>
  <c r="L2372" i="34"/>
  <c r="N2372" i="34" s="1"/>
  <c r="L2373" i="34"/>
  <c r="N2373" i="34" s="1"/>
  <c r="L2374" i="34"/>
  <c r="N2374" i="34" s="1"/>
  <c r="L2375" i="34"/>
  <c r="N2375" i="34" s="1"/>
  <c r="L2376" i="34"/>
  <c r="N2376" i="34" s="1"/>
  <c r="L2377" i="34"/>
  <c r="N2377" i="34" s="1"/>
  <c r="L2378" i="34"/>
  <c r="N2378" i="34" s="1"/>
  <c r="L2379" i="34"/>
  <c r="N2379" i="34" s="1"/>
  <c r="L2380" i="34"/>
  <c r="N2380" i="34" s="1"/>
  <c r="L2381" i="34"/>
  <c r="N2381" i="34" s="1"/>
  <c r="L2382" i="34"/>
  <c r="N2382" i="34" s="1"/>
  <c r="L2383" i="34"/>
  <c r="N2383" i="34" s="1"/>
  <c r="L2384" i="34"/>
  <c r="N2384" i="34" s="1"/>
  <c r="L2385" i="34"/>
  <c r="N2385" i="34" s="1"/>
  <c r="L2386" i="34"/>
  <c r="N2386" i="34" s="1"/>
  <c r="L2387" i="34"/>
  <c r="N2387" i="34" s="1"/>
  <c r="L2388" i="34"/>
  <c r="N2388" i="34" s="1"/>
  <c r="L2389" i="34"/>
  <c r="N2389" i="34" s="1"/>
  <c r="L2390" i="34"/>
  <c r="N2390" i="34" s="1"/>
  <c r="L2391" i="34"/>
  <c r="N2391" i="34" s="1"/>
  <c r="L2392" i="34"/>
  <c r="N2392" i="34" s="1"/>
  <c r="L2393" i="34"/>
  <c r="N2393" i="34" s="1"/>
  <c r="L2394" i="34"/>
  <c r="N2394" i="34" s="1"/>
  <c r="L2395" i="34"/>
  <c r="N2395" i="34" s="1"/>
  <c r="L2396" i="34"/>
  <c r="N2396" i="34" s="1"/>
  <c r="L2397" i="34"/>
  <c r="N2397" i="34" s="1"/>
  <c r="L2398" i="34"/>
  <c r="N2398" i="34" s="1"/>
  <c r="L2399" i="34"/>
  <c r="N2399" i="34" s="1"/>
  <c r="L2400" i="34"/>
  <c r="N2400" i="34" s="1"/>
  <c r="L2401" i="34"/>
  <c r="N2401" i="34" s="1"/>
  <c r="L2402" i="34"/>
  <c r="N2402" i="34" s="1"/>
  <c r="L2403" i="34"/>
  <c r="N2403" i="34" s="1"/>
  <c r="L2404" i="34"/>
  <c r="N2404" i="34" s="1"/>
  <c r="L2405" i="34"/>
  <c r="N2405" i="34" s="1"/>
  <c r="L2406" i="34"/>
  <c r="N2406" i="34" s="1"/>
  <c r="L2407" i="34"/>
  <c r="N2407" i="34" s="1"/>
  <c r="L2408" i="34"/>
  <c r="N2408" i="34" s="1"/>
  <c r="L2409" i="34"/>
  <c r="N2409" i="34" s="1"/>
  <c r="L2410" i="34"/>
  <c r="N2410" i="34" s="1"/>
  <c r="L2411" i="34"/>
  <c r="N2411" i="34" s="1"/>
  <c r="L2412" i="34"/>
  <c r="N2412" i="34" s="1"/>
  <c r="L2413" i="34"/>
  <c r="N2413" i="34" s="1"/>
  <c r="L2414" i="34"/>
  <c r="N2414" i="34" s="1"/>
  <c r="L2415" i="34"/>
  <c r="N2415" i="34" s="1"/>
  <c r="L2416" i="34"/>
  <c r="N2416" i="34" s="1"/>
  <c r="L2417" i="34"/>
  <c r="N2417" i="34" s="1"/>
  <c r="L2418" i="34"/>
  <c r="N2418" i="34" s="1"/>
  <c r="L2419" i="34"/>
  <c r="N2419" i="34" s="1"/>
  <c r="L2420" i="34"/>
  <c r="N2420" i="34" s="1"/>
  <c r="L2421" i="34"/>
  <c r="N2421" i="34" s="1"/>
  <c r="L2422" i="34"/>
  <c r="N2422" i="34" s="1"/>
  <c r="L2423" i="34"/>
  <c r="N2423" i="34" s="1"/>
  <c r="L2424" i="34"/>
  <c r="N2424" i="34" s="1"/>
  <c r="L2425" i="34"/>
  <c r="N2425" i="34" s="1"/>
  <c r="L2426" i="34"/>
  <c r="N2426" i="34" s="1"/>
  <c r="L2427" i="34"/>
  <c r="N2427" i="34" s="1"/>
  <c r="L2428" i="34"/>
  <c r="N2428" i="34" s="1"/>
  <c r="L2429" i="34"/>
  <c r="N2429" i="34" s="1"/>
  <c r="L2430" i="34"/>
  <c r="N2430" i="34" s="1"/>
  <c r="L2431" i="34"/>
  <c r="N2431" i="34" s="1"/>
  <c r="L2432" i="34"/>
  <c r="N2432" i="34" s="1"/>
  <c r="L2433" i="34"/>
  <c r="N2433" i="34" s="1"/>
  <c r="L2434" i="34"/>
  <c r="N2434" i="34" s="1"/>
  <c r="L2435" i="34"/>
  <c r="N2435" i="34" s="1"/>
  <c r="L2436" i="34"/>
  <c r="N2436" i="34" s="1"/>
  <c r="L2437" i="34"/>
  <c r="N2437" i="34" s="1"/>
  <c r="L2438" i="34"/>
  <c r="N2438" i="34" s="1"/>
  <c r="L2439" i="34"/>
  <c r="N2439" i="34" s="1"/>
  <c r="L2440" i="34"/>
  <c r="N2440" i="34" s="1"/>
  <c r="L2441" i="34"/>
  <c r="N2441" i="34" s="1"/>
  <c r="L2442" i="34"/>
  <c r="N2442" i="34" s="1"/>
  <c r="L2443" i="34"/>
  <c r="N2443" i="34" s="1"/>
  <c r="L2444" i="34"/>
  <c r="N2444" i="34" s="1"/>
  <c r="L2445" i="34"/>
  <c r="N2445" i="34" s="1"/>
  <c r="L2446" i="34"/>
  <c r="N2446" i="34" s="1"/>
  <c r="L2447" i="34"/>
  <c r="N2447" i="34" s="1"/>
  <c r="L2448" i="34"/>
  <c r="N2448" i="34" s="1"/>
  <c r="L2449" i="34"/>
  <c r="N2449" i="34" s="1"/>
  <c r="L2450" i="34"/>
  <c r="N2450" i="34" s="1"/>
  <c r="L2451" i="34"/>
  <c r="N2451" i="34" s="1"/>
  <c r="L2452" i="34"/>
  <c r="N2452" i="34" s="1"/>
  <c r="L2453" i="34"/>
  <c r="N2453" i="34" s="1"/>
  <c r="L2454" i="34"/>
  <c r="N2454" i="34" s="1"/>
  <c r="L2455" i="34"/>
  <c r="N2455" i="34" s="1"/>
  <c r="L2456" i="34"/>
  <c r="N2456" i="34" s="1"/>
  <c r="L2457" i="34"/>
  <c r="N2457" i="34" s="1"/>
  <c r="L2458" i="34"/>
  <c r="N2458" i="34" s="1"/>
  <c r="L2459" i="34"/>
  <c r="N2459" i="34" s="1"/>
  <c r="L2460" i="34"/>
  <c r="N2460" i="34" s="1"/>
  <c r="L2461" i="34"/>
  <c r="N2461" i="34" s="1"/>
  <c r="L2462" i="34"/>
  <c r="N2462" i="34" s="1"/>
  <c r="L2463" i="34"/>
  <c r="N2463" i="34" s="1"/>
  <c r="L2464" i="34"/>
  <c r="N2464" i="34" s="1"/>
  <c r="L2465" i="34"/>
  <c r="N2465" i="34" s="1"/>
  <c r="L2466" i="34"/>
  <c r="N2466" i="34" s="1"/>
  <c r="L2467" i="34"/>
  <c r="N2467" i="34" s="1"/>
  <c r="L2468" i="34"/>
  <c r="N2468" i="34" s="1"/>
  <c r="L2469" i="34"/>
  <c r="N2469" i="34" s="1"/>
  <c r="L2470" i="34"/>
  <c r="N2470" i="34" s="1"/>
  <c r="L2471" i="34"/>
  <c r="N2471" i="34" s="1"/>
  <c r="L2472" i="34"/>
  <c r="N2472" i="34" s="1"/>
  <c r="L2473" i="34"/>
  <c r="N2473" i="34" s="1"/>
  <c r="L2474" i="34"/>
  <c r="N2474" i="34" s="1"/>
  <c r="L2475" i="34"/>
  <c r="N2475" i="34" s="1"/>
  <c r="L2476" i="34"/>
  <c r="N2476" i="34" s="1"/>
  <c r="L2478" i="34"/>
  <c r="N2478" i="34" s="1"/>
  <c r="L2480" i="34"/>
  <c r="N2480" i="34" s="1"/>
  <c r="L2482" i="34"/>
  <c r="N2482" i="34" s="1"/>
  <c r="L2484" i="34"/>
  <c r="N2484" i="34" s="1"/>
  <c r="L2486" i="34"/>
  <c r="N2486" i="34" s="1"/>
  <c r="M2887" i="34"/>
  <c r="M3081" i="34"/>
  <c r="L2875" i="34"/>
  <c r="M2875" i="34"/>
  <c r="L2805" i="34"/>
  <c r="M2805" i="34"/>
  <c r="L3008" i="34"/>
  <c r="M2633" i="34"/>
  <c r="M2636" i="34"/>
  <c r="M2709" i="34"/>
  <c r="L2691" i="34"/>
  <c r="N2691" i="34" s="1"/>
  <c r="L2834" i="34"/>
  <c r="M2833" i="34"/>
  <c r="L3078" i="34"/>
  <c r="L242" i="34"/>
  <c r="N242" i="34" s="1"/>
  <c r="L2636" i="34"/>
  <c r="M3084" i="34"/>
  <c r="L3090" i="34"/>
  <c r="M2629" i="34"/>
  <c r="M2741" i="34"/>
  <c r="M2888" i="34"/>
  <c r="M2877" i="34"/>
  <c r="L2934" i="34"/>
  <c r="M2934" i="34"/>
  <c r="L2633" i="34"/>
  <c r="L2709" i="34"/>
  <c r="M2691" i="34"/>
  <c r="M3090" i="34"/>
  <c r="L3081" i="34"/>
  <c r="L2746" i="34"/>
  <c r="L2887" i="34"/>
  <c r="L3084" i="34"/>
  <c r="M2746" i="34"/>
  <c r="M3087" i="34"/>
  <c r="L2877" i="34"/>
  <c r="M2834" i="34"/>
  <c r="M3008" i="34"/>
  <c r="L2833" i="34"/>
  <c r="L2741" i="34"/>
  <c r="M3075" i="34"/>
  <c r="M3249" i="34"/>
  <c r="M3698" i="34"/>
  <c r="M3539" i="34"/>
  <c r="M3985" i="34"/>
  <c r="M3707" i="34"/>
  <c r="L3814" i="34"/>
  <c r="M3720" i="34"/>
  <c r="L3859" i="34"/>
  <c r="M3690" i="34"/>
  <c r="M3668" i="34"/>
  <c r="M3922" i="34"/>
  <c r="M2626" i="34"/>
  <c r="M2625" i="34"/>
  <c r="L3931" i="34"/>
  <c r="L3958" i="34"/>
  <c r="M3862" i="34"/>
  <c r="M3701" i="34"/>
  <c r="M3899" i="34"/>
  <c r="M3429" i="34"/>
  <c r="M3365" i="34"/>
  <c r="L3635" i="34"/>
  <c r="L3359" i="34"/>
  <c r="M3634" i="34"/>
  <c r="M3280" i="34"/>
  <c r="M3652" i="34"/>
  <c r="M3852" i="34"/>
  <c r="M3773" i="34"/>
  <c r="M3011" i="34"/>
  <c r="L3796" i="34"/>
  <c r="N3796" i="34" s="1"/>
  <c r="L3936" i="34"/>
  <c r="M4002" i="34"/>
  <c r="L3775" i="34"/>
  <c r="L3399" i="34"/>
  <c r="L3454" i="34"/>
  <c r="L3722" i="34"/>
  <c r="L13" i="34"/>
  <c r="N13" i="34" s="1"/>
  <c r="M3697" i="34"/>
  <c r="M3456" i="34"/>
  <c r="M4014" i="34"/>
  <c r="L4009" i="34"/>
  <c r="M3963" i="34"/>
  <c r="L3393" i="34"/>
  <c r="M3996" i="34"/>
  <c r="M3769" i="34"/>
  <c r="L3570" i="34"/>
  <c r="M3950" i="34"/>
  <c r="M3326" i="34"/>
  <c r="L3707" i="34"/>
  <c r="M3420" i="34"/>
  <c r="M3241" i="34"/>
  <c r="M3486" i="34"/>
  <c r="M3236" i="34"/>
  <c r="M3363" i="34"/>
  <c r="M3927" i="34"/>
  <c r="M3438" i="34"/>
  <c r="L3482" i="34"/>
  <c r="M3910" i="34"/>
  <c r="L3528" i="34"/>
  <c r="L3626" i="34"/>
  <c r="M2935" i="34"/>
  <c r="M2742" i="34"/>
  <c r="L3877" i="34"/>
  <c r="L3824" i="34"/>
  <c r="L3361" i="34"/>
  <c r="M2642" i="34"/>
  <c r="L3301" i="34"/>
  <c r="M3960" i="34"/>
  <c r="M3940" i="34"/>
  <c r="L3641" i="34"/>
  <c r="L3201" i="34"/>
  <c r="L3795" i="34"/>
  <c r="M3662" i="34"/>
  <c r="M3711" i="34"/>
  <c r="L3765" i="34"/>
  <c r="L3182" i="34"/>
  <c r="M3708" i="34"/>
  <c r="M3813" i="34"/>
  <c r="M3854" i="34"/>
  <c r="L3460" i="34"/>
  <c r="L3742" i="34"/>
  <c r="L4017" i="34"/>
  <c r="M3265" i="34"/>
  <c r="L3932" i="34"/>
  <c r="M3766" i="34"/>
  <c r="M2957" i="34"/>
  <c r="M3293" i="34"/>
  <c r="M3361" i="34"/>
  <c r="M3302" i="34"/>
  <c r="M3282" i="34"/>
  <c r="L3785" i="34"/>
  <c r="M4031" i="34"/>
  <c r="L4004" i="34"/>
  <c r="L3688" i="34"/>
  <c r="L3339" i="34"/>
  <c r="L3443" i="34"/>
  <c r="L3677" i="34"/>
  <c r="L3620" i="34"/>
  <c r="M3666" i="34"/>
  <c r="M3977" i="34"/>
  <c r="L3699" i="34"/>
  <c r="L3168" i="34"/>
  <c r="L3508" i="34"/>
  <c r="M3481" i="34"/>
  <c r="M3381" i="34"/>
  <c r="M3706" i="34"/>
  <c r="M3519" i="34"/>
  <c r="L3285" i="34"/>
  <c r="L3567" i="34"/>
  <c r="L4005" i="34"/>
  <c r="N4005" i="34" s="1"/>
  <c r="L3861" i="34"/>
  <c r="M4004" i="34"/>
  <c r="L4037" i="34"/>
  <c r="M3659" i="34"/>
  <c r="M3415" i="34"/>
  <c r="L3221" i="34"/>
  <c r="M3327" i="34"/>
  <c r="M3858" i="34"/>
  <c r="L3835" i="34"/>
  <c r="L2643" i="34"/>
  <c r="M3424" i="34"/>
  <c r="L3676" i="34"/>
  <c r="M3242" i="34"/>
  <c r="M3418" i="34"/>
  <c r="L4041" i="34"/>
  <c r="L3241" i="34"/>
  <c r="L3700" i="34"/>
  <c r="M3215" i="34"/>
  <c r="L3401" i="34"/>
  <c r="M3812" i="34"/>
  <c r="L3296" i="34"/>
  <c r="M3909" i="34"/>
  <c r="L3378" i="34"/>
  <c r="L3179" i="34"/>
  <c r="M3529" i="34"/>
  <c r="L3915" i="34"/>
  <c r="L3828" i="34"/>
  <c r="M3900" i="34"/>
  <c r="L4027" i="34"/>
  <c r="M3388" i="34"/>
  <c r="M3012" i="34"/>
  <c r="M3402" i="34"/>
  <c r="M3192" i="34"/>
  <c r="L3982" i="34"/>
  <c r="M2635" i="34"/>
  <c r="L3633" i="34"/>
  <c r="M3636" i="34"/>
  <c r="M3286" i="34"/>
  <c r="L3381" i="34"/>
  <c r="L3853" i="34"/>
  <c r="L3467" i="34"/>
  <c r="M3913" i="34"/>
  <c r="M3979" i="34"/>
  <c r="M3760" i="34"/>
  <c r="M3957" i="34"/>
  <c r="M3667" i="34"/>
  <c r="M3523" i="34"/>
  <c r="L3222" i="34"/>
  <c r="L3728" i="34"/>
  <c r="L3844" i="34"/>
  <c r="L3663" i="34"/>
  <c r="L3660" i="34"/>
  <c r="M3942" i="34"/>
  <c r="L4006" i="34"/>
  <c r="L3651" i="34"/>
  <c r="M3187" i="34"/>
  <c r="L4020" i="34"/>
  <c r="M3961" i="34"/>
  <c r="L3737" i="34"/>
  <c r="N3737" i="34" s="1"/>
  <c r="L3348" i="34"/>
  <c r="L3170" i="34"/>
  <c r="M3379" i="34"/>
  <c r="L3152" i="34"/>
  <c r="L3647" i="34"/>
  <c r="L3581" i="34"/>
  <c r="L3732" i="34"/>
  <c r="M3607" i="34"/>
  <c r="M3997" i="34"/>
  <c r="M3785" i="34"/>
  <c r="L3295" i="34"/>
  <c r="L3527" i="34"/>
  <c r="M3285" i="34"/>
  <c r="M3951" i="34"/>
  <c r="M3216" i="34"/>
  <c r="M2836" i="34"/>
  <c r="L3521" i="34"/>
  <c r="L3839" i="34"/>
  <c r="M3555" i="34"/>
  <c r="M3982" i="34"/>
  <c r="M3938" i="34"/>
  <c r="M3715" i="34"/>
  <c r="L3832" i="34"/>
  <c r="L3534" i="34"/>
  <c r="M3794" i="34"/>
  <c r="M3193" i="34"/>
  <c r="M3756" i="34"/>
  <c r="L3708" i="34"/>
  <c r="L3729" i="34"/>
  <c r="L3340" i="34"/>
  <c r="L3681" i="34"/>
  <c r="M3843" i="34"/>
  <c r="L4024" i="34"/>
  <c r="M3761" i="34"/>
  <c r="L3897" i="34"/>
  <c r="L3826" i="34"/>
  <c r="L3933" i="34"/>
  <c r="L3757" i="34"/>
  <c r="L3935" i="34"/>
  <c r="M3256" i="34"/>
  <c r="M3670" i="34"/>
  <c r="M3689" i="34"/>
  <c r="M3513" i="34"/>
  <c r="L3502" i="34"/>
  <c r="M3490" i="34"/>
  <c r="M3757" i="34"/>
  <c r="M3934" i="34"/>
  <c r="L2635" i="34"/>
  <c r="N2635" i="34" s="1"/>
  <c r="L3894" i="34"/>
  <c r="M3907" i="34"/>
  <c r="L3456" i="34"/>
  <c r="L3489" i="34"/>
  <c r="M3972" i="34"/>
  <c r="M4038" i="34"/>
  <c r="L3213" i="34"/>
  <c r="M3811" i="34"/>
  <c r="M3479" i="34"/>
  <c r="L3533" i="34"/>
  <c r="M3373" i="34"/>
  <c r="L3455" i="34"/>
  <c r="M3416" i="34"/>
  <c r="L3173" i="34"/>
  <c r="N3173" i="34" s="1"/>
  <c r="M3967" i="34"/>
  <c r="L3786" i="34"/>
  <c r="L3475" i="34"/>
  <c r="L3006" i="34"/>
  <c r="M3874" i="34"/>
  <c r="M3417" i="34"/>
  <c r="M3511" i="34"/>
  <c r="M3642" i="34"/>
  <c r="L3992" i="34"/>
  <c r="M4013" i="34"/>
  <c r="L3266" i="34"/>
  <c r="N3266" i="34" s="1"/>
  <c r="M4022" i="34"/>
  <c r="M3200" i="34"/>
  <c r="M3729" i="34"/>
  <c r="L3905" i="34"/>
  <c r="M3616" i="34"/>
  <c r="M3876" i="34"/>
  <c r="M3476" i="34"/>
  <c r="M2804" i="34"/>
  <c r="L3428" i="34"/>
  <c r="M3921" i="34"/>
  <c r="M3428" i="34"/>
  <c r="L3324" i="34"/>
  <c r="M3929" i="34"/>
  <c r="M3189" i="34"/>
  <c r="M3080" i="34"/>
  <c r="L3334" i="34"/>
  <c r="M3684" i="34"/>
  <c r="L4034" i="34"/>
  <c r="N4034" i="34" s="1"/>
  <c r="M3565" i="34"/>
  <c r="L3608" i="34"/>
  <c r="M3222" i="34"/>
  <c r="L3857" i="34"/>
  <c r="L3323" i="34"/>
  <c r="L3946" i="34"/>
  <c r="L3962" i="34"/>
  <c r="M3801" i="34"/>
  <c r="N3801" i="34" s="1"/>
  <c r="M3745" i="34"/>
  <c r="M2643" i="34"/>
  <c r="L2896" i="34"/>
  <c r="M3255" i="34"/>
  <c r="L3303" i="34"/>
  <c r="M3926" i="34"/>
  <c r="M3743" i="34"/>
  <c r="M3383" i="34"/>
  <c r="L3904" i="34"/>
  <c r="L3825" i="34"/>
  <c r="L3706" i="34"/>
  <c r="M3214" i="34"/>
  <c r="L4049" i="34"/>
  <c r="M3244" i="34"/>
  <c r="L3530" i="34"/>
  <c r="L3514" i="34"/>
  <c r="L3941" i="34"/>
  <c r="M4042" i="34"/>
  <c r="M2809" i="34"/>
  <c r="M3261" i="34"/>
  <c r="L3805" i="34"/>
  <c r="L3212" i="34"/>
  <c r="M3841" i="34"/>
  <c r="M3627" i="34"/>
  <c r="L3559" i="34"/>
  <c r="L3464" i="34"/>
  <c r="L3329" i="34"/>
  <c r="L3792" i="34"/>
  <c r="N3792" i="34" s="1"/>
  <c r="L3755" i="34"/>
  <c r="M3731" i="34"/>
  <c r="M3718" i="34"/>
  <c r="M3374" i="34"/>
  <c r="M3965" i="34"/>
  <c r="L3810" i="34"/>
  <c r="L4044" i="34"/>
  <c r="M3202" i="34"/>
  <c r="M3404" i="34"/>
  <c r="M3378" i="34"/>
  <c r="M3078" i="34"/>
  <c r="M3206" i="34"/>
  <c r="L3262" i="34"/>
  <c r="L3349" i="34"/>
  <c r="L3367" i="34"/>
  <c r="L3469" i="34"/>
  <c r="M4049" i="34"/>
  <c r="M4040" i="34"/>
  <c r="L3363" i="34"/>
  <c r="N3363" i="34" s="1"/>
  <c r="M3791" i="34"/>
  <c r="M3301" i="34"/>
  <c r="L3679" i="34"/>
  <c r="L3849" i="34"/>
  <c r="L4028" i="34"/>
  <c r="M3748" i="34"/>
  <c r="M3291" i="34"/>
  <c r="L4031" i="34"/>
  <c r="M3454" i="34"/>
  <c r="M3283" i="34"/>
  <c r="L3271" i="34"/>
  <c r="M3669" i="34"/>
  <c r="M3253" i="34"/>
  <c r="M3994" i="34"/>
  <c r="L3429" i="34"/>
  <c r="L4015" i="34"/>
  <c r="M3790" i="34"/>
  <c r="M3928" i="34"/>
  <c r="L3944" i="34"/>
  <c r="M4018" i="34"/>
  <c r="L3522" i="34"/>
  <c r="L3394" i="34"/>
  <c r="M3077" i="34"/>
  <c r="M3958" i="34"/>
  <c r="L3446" i="34"/>
  <c r="L3472" i="34"/>
  <c r="M3540" i="34"/>
  <c r="M4017" i="34"/>
  <c r="M3503" i="34"/>
  <c r="M3549" i="34"/>
  <c r="L3991" i="34"/>
  <c r="L3383" i="34"/>
  <c r="L3426" i="34"/>
  <c r="N3426" i="34" s="1"/>
  <c r="M3183" i="34"/>
  <c r="L3952" i="34"/>
  <c r="M3347" i="34"/>
  <c r="M3939" i="34"/>
  <c r="M3314" i="34"/>
  <c r="M3439" i="34"/>
  <c r="M3524" i="34"/>
  <c r="M3086" i="34"/>
  <c r="M3937" i="34"/>
  <c r="M3360" i="34"/>
  <c r="M3867" i="34"/>
  <c r="L2958" i="34"/>
  <c r="M3219" i="34"/>
  <c r="M3509" i="34"/>
  <c r="M3521" i="34"/>
  <c r="L3420" i="34"/>
  <c r="N3420" i="34" s="1"/>
  <c r="L3892" i="34"/>
  <c r="L3587" i="34"/>
  <c r="L3566" i="34"/>
  <c r="L3610" i="34"/>
  <c r="M3694" i="34"/>
  <c r="M3499" i="34"/>
  <c r="L3485" i="34"/>
  <c r="L3889" i="34"/>
  <c r="M3297" i="34"/>
  <c r="L3673" i="34"/>
  <c r="L3328" i="34"/>
  <c r="M3674" i="34"/>
  <c r="L3220" i="34"/>
  <c r="M3861" i="34"/>
  <c r="L3495" i="34"/>
  <c r="L3769" i="34"/>
  <c r="L3960" i="34"/>
  <c r="L3994" i="34"/>
  <c r="M3906" i="34"/>
  <c r="L3341" i="34"/>
  <c r="L3692" i="34"/>
  <c r="M3620" i="34"/>
  <c r="M3570" i="34"/>
  <c r="M3552" i="34"/>
  <c r="L3766" i="34"/>
  <c r="M3825" i="34"/>
  <c r="M2936" i="34"/>
  <c r="L3197" i="34"/>
  <c r="M3991" i="34"/>
  <c r="M3714" i="34"/>
  <c r="M3340" i="34"/>
  <c r="M3377" i="34"/>
  <c r="L3752" i="34"/>
  <c r="L3959" i="34"/>
  <c r="L3281" i="34"/>
  <c r="M3595" i="34"/>
  <c r="M3475" i="34"/>
  <c r="M3624" i="34"/>
  <c r="L3916" i="34"/>
  <c r="M3538" i="34"/>
  <c r="M3393" i="34"/>
  <c r="L3360" i="34"/>
  <c r="M3946" i="34"/>
  <c r="M3770" i="34"/>
  <c r="M3220" i="34"/>
  <c r="L1534" i="34"/>
  <c r="N1534" i="34" s="1"/>
  <c r="M2835" i="34"/>
  <c r="L4018" i="34"/>
  <c r="L3433" i="34"/>
  <c r="L3661" i="34"/>
  <c r="M3560" i="34"/>
  <c r="L3961" i="34"/>
  <c r="M3738" i="34"/>
  <c r="L3540" i="34"/>
  <c r="L3355" i="34"/>
  <c r="M3548" i="34"/>
  <c r="L3811" i="34"/>
  <c r="L3449" i="34"/>
  <c r="L3925" i="34"/>
  <c r="L3788" i="34"/>
  <c r="M2894" i="34"/>
  <c r="M3984" i="34"/>
  <c r="M3824" i="34"/>
  <c r="M3267" i="34"/>
  <c r="L3535" i="34"/>
  <c r="M3891" i="34"/>
  <c r="M3611" i="34"/>
  <c r="M2524" i="34"/>
  <c r="L3978" i="34"/>
  <c r="M3532" i="34"/>
  <c r="M3776" i="34"/>
  <c r="M3586" i="34"/>
  <c r="L3308" i="34"/>
  <c r="L3450" i="34"/>
  <c r="M3925" i="34"/>
  <c r="M3839" i="34"/>
  <c r="M2634" i="34"/>
  <c r="L3990" i="34"/>
  <c r="L3879" i="34"/>
  <c r="M3526" i="34"/>
  <c r="M3412" i="34"/>
  <c r="M3781" i="34"/>
  <c r="L3368" i="34"/>
  <c r="L3547" i="34"/>
  <c r="M3300" i="34"/>
  <c r="L3516" i="34"/>
  <c r="L3380" i="34"/>
  <c r="L3807" i="34"/>
  <c r="M4009" i="34"/>
  <c r="L3596" i="34"/>
  <c r="L3551" i="34"/>
  <c r="L3440" i="34"/>
  <c r="N3440" i="34" s="1"/>
  <c r="M3488" i="34"/>
  <c r="L3966" i="34"/>
  <c r="L3686" i="34"/>
  <c r="L3082" i="34"/>
  <c r="L3225" i="34"/>
  <c r="L3191" i="34"/>
  <c r="M3247" i="34"/>
  <c r="L3318" i="34"/>
  <c r="L3632" i="34"/>
  <c r="L3906" i="34"/>
  <c r="M3896" i="34"/>
  <c r="L3623" i="34"/>
  <c r="L3480" i="34"/>
  <c r="M3237" i="34"/>
  <c r="L3346" i="34"/>
  <c r="M3903" i="34"/>
  <c r="M3726" i="34"/>
  <c r="L3890" i="34"/>
  <c r="M3800" i="34"/>
  <c r="M3995" i="34"/>
  <c r="L3703" i="34"/>
  <c r="M2959" i="34"/>
  <c r="M3263" i="34"/>
  <c r="L3543" i="34"/>
  <c r="L3901" i="34"/>
  <c r="M3853" i="34"/>
  <c r="M3321" i="34"/>
  <c r="M3592" i="34"/>
  <c r="M4050" i="34"/>
  <c r="M3252" i="34"/>
  <c r="M3638" i="34"/>
  <c r="M2933" i="34"/>
  <c r="L3366" i="34"/>
  <c r="M2710" i="34"/>
  <c r="L3967" i="34"/>
  <c r="M3385" i="34"/>
  <c r="L3503" i="34"/>
  <c r="L3089" i="34"/>
  <c r="M3880" i="34"/>
  <c r="M3863" i="34"/>
  <c r="M3226" i="34"/>
  <c r="L2832" i="34"/>
  <c r="M3998" i="34"/>
  <c r="L3507" i="34"/>
  <c r="M3696" i="34"/>
  <c r="L3872" i="34"/>
  <c r="L2641" i="34"/>
  <c r="L3838" i="34"/>
  <c r="L3874" i="34"/>
  <c r="L3488" i="34"/>
  <c r="L4045" i="34"/>
  <c r="L3523" i="34"/>
  <c r="L3231" i="34"/>
  <c r="M3845" i="34"/>
  <c r="L3205" i="34"/>
  <c r="L3584" i="34"/>
  <c r="M3391" i="34"/>
  <c r="L3338" i="34"/>
  <c r="M3912" i="34"/>
  <c r="L3717" i="34"/>
  <c r="M3319" i="34"/>
  <c r="N3319" i="34" s="1"/>
  <c r="M3774" i="34"/>
  <c r="M4044" i="34"/>
  <c r="L3345" i="34"/>
  <c r="M3197" i="34"/>
  <c r="L3561" i="34"/>
  <c r="M3485" i="34"/>
  <c r="L3634" i="34"/>
  <c r="N3634" i="34" s="1"/>
  <c r="L3505" i="34"/>
  <c r="L3553" i="34"/>
  <c r="M3389" i="34"/>
  <c r="L3291" i="34"/>
  <c r="M3817" i="34"/>
  <c r="M3450" i="34"/>
  <c r="L3330" i="34"/>
  <c r="L3181" i="34"/>
  <c r="L3479" i="34"/>
  <c r="L3646" i="34"/>
  <c r="L3268" i="34"/>
  <c r="M3699" i="34"/>
  <c r="M3229" i="34"/>
  <c r="L3777" i="34"/>
  <c r="M4043" i="34"/>
  <c r="M4016" i="34"/>
  <c r="L3830" i="34"/>
  <c r="N3830" i="34" s="1"/>
  <c r="M2832" i="34"/>
  <c r="M3546" i="34"/>
  <c r="L3297" i="34"/>
  <c r="M3878" i="34"/>
  <c r="M3234" i="34"/>
  <c r="L3541" i="34"/>
  <c r="L3727" i="34"/>
  <c r="M3905" i="34"/>
  <c r="N3905" i="34" s="1"/>
  <c r="L3751" i="34"/>
  <c r="N3751" i="34" s="1"/>
  <c r="M3435" i="34"/>
  <c r="L3923" i="34"/>
  <c r="L3320" i="34"/>
  <c r="L3468" i="34"/>
  <c r="M3232" i="34"/>
  <c r="L3731" i="34"/>
  <c r="M3887" i="34"/>
  <c r="M3803" i="34"/>
  <c r="L3372" i="34"/>
  <c r="M3369" i="34"/>
  <c r="M3641" i="34"/>
  <c r="L4010" i="34"/>
  <c r="M3860" i="34"/>
  <c r="M3897" i="34"/>
  <c r="M3176" i="34"/>
  <c r="N3176" i="34" s="1"/>
  <c r="M3458" i="34"/>
  <c r="M3239" i="34"/>
  <c r="M3218" i="34"/>
  <c r="L3813" i="34"/>
  <c r="L3490" i="34"/>
  <c r="N3490" i="34" s="1"/>
  <c r="L3513" i="34"/>
  <c r="M3333" i="34"/>
  <c r="L3073" i="34"/>
  <c r="L3235" i="34"/>
  <c r="M2876" i="34"/>
  <c r="L2889" i="34"/>
  <c r="M4037" i="34"/>
  <c r="L3870" i="34"/>
  <c r="M3587" i="34"/>
  <c r="M3315" i="34"/>
  <c r="M3325" i="34"/>
  <c r="L3719" i="34"/>
  <c r="L4052" i="34"/>
  <c r="M3819" i="34"/>
  <c r="M3855" i="34"/>
  <c r="L3875" i="34"/>
  <c r="L3640" i="34"/>
  <c r="L3954" i="34"/>
  <c r="M3167" i="34"/>
  <c r="M3290" i="34"/>
  <c r="M3400" i="34"/>
  <c r="L3929" i="34"/>
  <c r="L3256" i="34"/>
  <c r="N3256" i="34" s="1"/>
  <c r="M3386" i="34"/>
  <c r="M3331" i="34"/>
  <c r="L3088" i="34"/>
  <c r="N3088" i="34" s="1"/>
  <c r="L3880" i="34"/>
  <c r="L3564" i="34"/>
  <c r="M3588" i="34"/>
  <c r="M3224" i="34"/>
  <c r="L3868" i="34"/>
  <c r="M3730" i="34"/>
  <c r="L3704" i="34"/>
  <c r="L3562" i="34"/>
  <c r="M3655" i="34"/>
  <c r="L3431" i="34"/>
  <c r="M3432" i="34"/>
  <c r="L3885" i="34"/>
  <c r="M3190" i="34"/>
  <c r="M3569" i="34"/>
  <c r="M3678" i="34"/>
  <c r="M3264" i="34"/>
  <c r="M3804" i="34"/>
  <c r="L3576" i="34"/>
  <c r="L3750" i="34"/>
  <c r="L3583" i="34"/>
  <c r="L3976" i="34"/>
  <c r="N3976" i="34" s="1"/>
  <c r="M3895" i="34"/>
  <c r="L3802" i="34"/>
  <c r="L3793" i="34"/>
  <c r="M3353" i="34"/>
  <c r="L3845" i="34"/>
  <c r="M3483" i="34"/>
  <c r="M3923" i="34"/>
  <c r="M3268" i="34"/>
  <c r="L3245" i="34"/>
  <c r="L3768" i="34"/>
  <c r="M3243" i="34"/>
  <c r="L3283" i="34"/>
  <c r="L3448" i="34"/>
  <c r="L3847" i="34"/>
  <c r="L3743" i="34"/>
  <c r="L3670" i="34"/>
  <c r="N3670" i="34" s="1"/>
  <c r="L3322" i="34"/>
  <c r="L2890" i="34"/>
  <c r="L3607" i="34"/>
  <c r="L3011" i="34"/>
  <c r="N3011" i="34" s="1"/>
  <c r="M3676" i="34"/>
  <c r="L3233" i="34"/>
  <c r="M3915" i="34"/>
  <c r="M3537" i="34"/>
  <c r="M3744" i="34"/>
  <c r="L3918" i="34"/>
  <c r="M3332" i="34"/>
  <c r="L3478" i="34"/>
  <c r="L3637" i="34"/>
  <c r="L3734" i="34"/>
  <c r="M3974" i="34"/>
  <c r="L3829" i="34"/>
  <c r="L3984" i="34"/>
  <c r="L3332" i="34"/>
  <c r="L2835" i="34"/>
  <c r="M3799" i="34"/>
  <c r="M3941" i="34"/>
  <c r="M3885" i="34"/>
  <c r="L3720" i="34"/>
  <c r="L4014" i="34"/>
  <c r="L3715" i="34"/>
  <c r="L3871" i="34"/>
  <c r="L3713" i="34"/>
  <c r="L3519" i="34"/>
  <c r="M3705" i="34"/>
  <c r="M3233" i="34"/>
  <c r="M3657" i="34"/>
  <c r="M2695" i="34"/>
  <c r="M3198" i="34"/>
  <c r="M3578" i="34"/>
  <c r="L3294" i="34"/>
  <c r="L3573" i="34"/>
  <c r="L3240" i="34"/>
  <c r="L239" i="34"/>
  <c r="N239" i="34" s="1"/>
  <c r="M3724" i="34"/>
  <c r="L3512" i="34"/>
  <c r="M3820" i="34"/>
  <c r="M3271" i="34"/>
  <c r="L2809" i="34"/>
  <c r="M3007" i="34"/>
  <c r="M4045" i="34"/>
  <c r="M3292" i="34"/>
  <c r="L3702" i="34"/>
  <c r="L3841" i="34"/>
  <c r="M3358" i="34"/>
  <c r="L3501" i="34"/>
  <c r="M3474" i="34"/>
  <c r="M3943" i="34"/>
  <c r="L3716" i="34"/>
  <c r="N3716" i="34" s="1"/>
  <c r="M3654" i="34"/>
  <c r="L3653" i="34"/>
  <c r="L3444" i="34"/>
  <c r="L3919" i="34"/>
  <c r="M3338" i="34"/>
  <c r="L3305" i="34"/>
  <c r="M3307" i="34"/>
  <c r="L3914" i="34"/>
  <c r="L3940" i="34"/>
  <c r="M3274" i="34"/>
  <c r="M3397" i="34"/>
  <c r="L3577" i="34"/>
  <c r="M3181" i="34"/>
  <c r="M3735" i="34"/>
  <c r="L3402" i="34"/>
  <c r="N3402" i="34" s="1"/>
  <c r="L3526" i="34"/>
  <c r="M3171" i="34"/>
  <c r="M3492" i="34"/>
  <c r="L3999" i="34"/>
  <c r="L3783" i="34"/>
  <c r="L3886" i="34"/>
  <c r="L3873" i="34"/>
  <c r="M3434" i="34"/>
  <c r="M3808" i="34"/>
  <c r="M3561" i="34"/>
  <c r="M3644" i="34"/>
  <c r="M3881" i="34"/>
  <c r="M3970" i="34"/>
  <c r="L2627" i="34"/>
  <c r="M3465" i="34"/>
  <c r="M3351" i="34"/>
  <c r="L3694" i="34"/>
  <c r="N3694" i="34" s="1"/>
  <c r="L3316" i="34"/>
  <c r="M3846" i="34"/>
  <c r="L3386" i="34"/>
  <c r="L3691" i="34"/>
  <c r="L3470" i="34"/>
  <c r="M3496" i="34"/>
  <c r="L3710" i="34"/>
  <c r="L3840" i="34"/>
  <c r="M3681" i="34"/>
  <c r="L3421" i="34"/>
  <c r="M2676" i="34"/>
  <c r="L2804" i="34"/>
  <c r="N2804" i="34" s="1"/>
  <c r="M3295" i="34"/>
  <c r="M3258" i="34"/>
  <c r="M3210" i="34"/>
  <c r="L4003" i="34"/>
  <c r="M3316" i="34"/>
  <c r="M3221" i="34"/>
  <c r="L3390" i="34"/>
  <c r="M3836" i="34"/>
  <c r="M3605" i="34"/>
  <c r="M3610" i="34"/>
  <c r="M3089" i="34"/>
  <c r="L4" i="34"/>
  <c r="N4" i="34" s="1"/>
  <c r="M3547" i="34"/>
  <c r="M3837" i="34"/>
  <c r="L3965" i="34"/>
  <c r="M3370" i="34"/>
  <c r="L3625" i="34"/>
  <c r="M3501" i="34"/>
  <c r="M3609" i="34"/>
  <c r="M3423" i="34"/>
  <c r="M3230" i="34"/>
  <c r="M3380" i="34"/>
  <c r="M3686" i="34"/>
  <c r="L3354" i="34"/>
  <c r="L3080" i="34"/>
  <c r="L3812" i="34"/>
  <c r="L3418" i="34"/>
  <c r="L3942" i="34"/>
  <c r="M3414" i="34"/>
  <c r="M3449" i="34"/>
  <c r="M3797" i="34"/>
  <c r="L3387" i="34"/>
  <c r="L3664" i="34"/>
  <c r="M3310" i="34"/>
  <c r="M3783" i="34"/>
  <c r="M3992" i="34"/>
  <c r="N3992" i="34" s="1"/>
  <c r="L3949" i="34"/>
  <c r="L3983" i="34"/>
  <c r="M3886" i="34"/>
  <c r="L3638" i="34"/>
  <c r="L3214" i="34"/>
  <c r="M3284" i="34"/>
  <c r="L4039" i="34"/>
  <c r="M3304" i="34"/>
  <c r="M3771" i="34"/>
  <c r="L3604" i="34"/>
  <c r="M3305" i="34"/>
  <c r="M3535" i="34"/>
  <c r="L3598" i="34"/>
  <c r="M3473" i="34"/>
  <c r="M3382" i="34"/>
  <c r="M3904" i="34"/>
  <c r="M3990" i="34"/>
  <c r="M3993" i="34"/>
  <c r="M2640" i="34"/>
  <c r="L3352" i="34"/>
  <c r="L3424" i="34"/>
  <c r="M3597" i="34"/>
  <c r="M3401" i="34"/>
  <c r="M3612" i="34"/>
  <c r="L3408" i="34"/>
  <c r="M3269" i="34"/>
  <c r="L3" i="34"/>
  <c r="N3" i="34" s="1"/>
  <c r="L4047" i="34"/>
  <c r="L3309" i="34"/>
  <c r="M3184" i="34"/>
  <c r="L3898" i="34"/>
  <c r="L3265" i="34"/>
  <c r="M3782" i="34"/>
  <c r="M3185" i="34"/>
  <c r="M3898" i="34"/>
  <c r="L3888" i="34"/>
  <c r="M3826" i="34"/>
  <c r="M2627" i="34"/>
  <c r="M3320" i="34"/>
  <c r="M3733" i="34"/>
  <c r="M3810" i="34"/>
  <c r="L3451" i="34"/>
  <c r="N3451" i="34" s="1"/>
  <c r="L3988" i="34"/>
  <c r="M3851" i="34"/>
  <c r="L3837" i="34"/>
  <c r="M3444" i="34"/>
  <c r="L3552" i="34"/>
  <c r="N3552" i="34" s="1"/>
  <c r="L3917" i="34"/>
  <c r="L3313" i="34"/>
  <c r="L3784" i="34"/>
  <c r="M3392" i="34"/>
  <c r="L3304" i="34"/>
  <c r="L3652" i="34"/>
  <c r="M3227" i="34"/>
  <c r="M3704" i="34"/>
  <c r="M3987" i="34"/>
  <c r="M3557" i="34"/>
  <c r="N3557" i="34" s="1"/>
  <c r="L3739" i="34"/>
  <c r="M3468" i="34"/>
  <c r="L3855" i="34"/>
  <c r="L3353" i="34"/>
  <c r="M3525" i="34"/>
  <c r="M3208" i="34"/>
  <c r="M3562" i="34"/>
  <c r="L3975" i="34"/>
  <c r="M3908" i="34"/>
  <c r="L236" i="34"/>
  <c r="N236" i="34" s="1"/>
  <c r="L2667" i="34"/>
  <c r="L3891" i="34"/>
  <c r="L3548" i="34"/>
  <c r="N3548" i="34" s="1"/>
  <c r="M3777" i="34"/>
  <c r="M3395" i="34"/>
  <c r="M4039" i="34"/>
  <c r="L3858" i="34"/>
  <c r="N3858" i="34" s="1"/>
  <c r="M3447" i="34"/>
  <c r="M3945" i="34"/>
  <c r="M3583" i="34"/>
  <c r="M3712" i="34"/>
  <c r="L3911" i="34"/>
  <c r="L2693" i="34"/>
  <c r="L3745" i="34"/>
  <c r="M3988" i="34"/>
  <c r="L3860" i="34"/>
  <c r="M2517" i="34"/>
  <c r="M3384" i="34"/>
  <c r="M3661" i="34"/>
  <c r="M3348" i="34"/>
  <c r="L4001" i="34"/>
  <c r="L3232" i="34"/>
  <c r="L3226" i="34"/>
  <c r="M3411" i="34"/>
  <c r="L3546" i="34"/>
  <c r="L2677" i="34"/>
  <c r="L3370" i="34"/>
  <c r="L2634" i="34"/>
  <c r="N2634" i="34" s="1"/>
  <c r="M3856" i="34"/>
  <c r="M3722" i="34"/>
  <c r="L3908" i="34"/>
  <c r="L3007" i="34"/>
  <c r="M3795" i="34"/>
  <c r="L3591" i="34"/>
  <c r="L3554" i="34"/>
  <c r="M3882" i="34"/>
  <c r="L3244" i="34"/>
  <c r="M3840" i="34"/>
  <c r="L3178" i="34"/>
  <c r="L3696" i="34"/>
  <c r="N3696" i="34" s="1"/>
  <c r="M3806" i="34"/>
  <c r="M3848" i="34"/>
  <c r="L3920" i="34"/>
  <c r="M3356" i="34"/>
  <c r="M2889" i="34"/>
  <c r="M3497" i="34"/>
  <c r="M4025" i="34"/>
  <c r="M3911" i="34"/>
  <c r="L3556" i="34"/>
  <c r="L2888" i="34"/>
  <c r="L3550" i="34"/>
  <c r="L2874" i="34"/>
  <c r="L3606" i="34"/>
  <c r="M3272" i="34"/>
  <c r="L3609" i="34"/>
  <c r="M3647" i="34"/>
  <c r="L3989" i="34"/>
  <c r="L4035" i="34"/>
  <c r="L3730" i="34"/>
  <c r="N3730" i="34" s="1"/>
  <c r="M3471" i="34"/>
  <c r="L3867" i="34"/>
  <c r="L3483" i="34"/>
  <c r="M3309" i="34"/>
  <c r="L3774" i="34"/>
  <c r="M3649" i="34"/>
  <c r="M3606" i="34"/>
  <c r="M3574" i="34"/>
  <c r="L3747" i="34"/>
  <c r="M3407" i="34"/>
  <c r="M3683" i="34"/>
  <c r="L3206" i="34"/>
  <c r="L3803" i="34"/>
  <c r="L3277" i="34"/>
  <c r="M4048" i="34"/>
  <c r="M3759" i="34"/>
  <c r="L3687" i="34"/>
  <c r="M3250" i="34"/>
  <c r="L3487" i="34"/>
  <c r="L3192" i="34"/>
  <c r="L3549" i="34"/>
  <c r="L3907" i="34"/>
  <c r="L3085" i="34"/>
  <c r="L3806" i="34"/>
  <c r="L3669" i="34"/>
  <c r="L3697" i="34"/>
  <c r="M3675" i="34"/>
  <c r="M3306" i="34"/>
  <c r="M3188" i="34"/>
  <c r="L3781" i="34"/>
  <c r="M3968" i="34"/>
  <c r="M3580" i="34"/>
  <c r="M3427" i="34"/>
  <c r="L3645" i="34"/>
  <c r="L3721" i="34"/>
  <c r="M3865" i="34"/>
  <c r="L3217" i="34"/>
  <c r="M3969" i="34"/>
  <c r="M3966" i="34"/>
  <c r="L3466" i="34"/>
  <c r="M3510" i="34"/>
  <c r="M3245" i="34"/>
  <c r="M4041" i="34"/>
  <c r="L3331" i="34"/>
  <c r="L3736" i="34"/>
  <c r="N3736" i="34" s="1"/>
  <c r="M3601" i="34"/>
  <c r="L3284" i="34"/>
  <c r="M3294" i="34"/>
  <c r="M3487" i="34"/>
  <c r="M3973" i="34"/>
  <c r="M3201" i="34"/>
  <c r="L3762" i="34"/>
  <c r="M3507" i="34"/>
  <c r="L3943" i="34"/>
  <c r="L3484" i="34"/>
  <c r="L3846" i="34"/>
  <c r="M3859" i="34"/>
  <c r="L3412" i="34"/>
  <c r="M3725" i="34"/>
  <c r="M3869" i="34"/>
  <c r="L3939" i="34"/>
  <c r="L3373" i="34"/>
  <c r="M3350" i="34"/>
  <c r="M3238" i="34"/>
  <c r="L3194" i="34"/>
  <c r="M3598" i="34"/>
  <c r="L3682" i="34"/>
  <c r="L3799" i="34"/>
  <c r="M3613" i="34"/>
  <c r="L4008" i="34"/>
  <c r="L3628" i="34"/>
  <c r="L2742" i="34"/>
  <c r="M3179" i="34"/>
  <c r="M3864" i="34"/>
  <c r="L3491" i="34"/>
  <c r="L4029" i="34"/>
  <c r="M3964" i="34"/>
  <c r="M3281" i="34"/>
  <c r="M3461" i="34"/>
  <c r="L3565" i="34"/>
  <c r="N3565" i="34" s="1"/>
  <c r="L3186" i="34"/>
  <c r="M3260" i="34"/>
  <c r="L3337" i="34"/>
  <c r="M3727" i="34"/>
  <c r="M3758" i="34"/>
  <c r="L3648" i="34"/>
  <c r="L3758" i="34"/>
  <c r="M3542" i="34"/>
  <c r="L3267" i="34"/>
  <c r="M3788" i="34"/>
  <c r="L3384" i="34"/>
  <c r="M3367" i="34"/>
  <c r="M3512" i="34"/>
  <c r="M3460" i="34"/>
  <c r="M3006" i="34"/>
  <c r="M3893" i="34"/>
  <c r="M3199" i="34"/>
  <c r="M3809" i="34"/>
  <c r="M3658" i="34"/>
  <c r="L3947" i="34"/>
  <c r="L3544" i="34"/>
  <c r="M3768" i="34"/>
  <c r="L2676" i="34"/>
  <c r="L3473" i="34"/>
  <c r="M3576" i="34"/>
  <c r="M3947" i="34"/>
  <c r="L3269" i="34"/>
  <c r="L3701" i="34"/>
  <c r="N3701" i="34" s="1"/>
  <c r="L3893" i="34"/>
  <c r="M3573" i="34"/>
  <c r="M3999" i="34"/>
  <c r="L3614" i="34"/>
  <c r="M3303" i="34"/>
  <c r="M3754" i="34"/>
  <c r="M3196" i="34"/>
  <c r="M3437" i="34"/>
  <c r="L3636" i="34"/>
  <c r="M3832" i="34"/>
  <c r="L3481" i="34"/>
  <c r="M3981" i="34"/>
  <c r="L3909" i="34"/>
  <c r="L3912" i="34"/>
  <c r="M3710" i="34"/>
  <c r="L2933" i="34"/>
  <c r="L3921" i="34"/>
  <c r="M3441" i="34"/>
  <c r="L3257" i="34"/>
  <c r="M3457" i="34"/>
  <c r="M3469" i="34"/>
  <c r="L2637" i="34"/>
  <c r="M3559" i="34"/>
  <c r="M3596" i="34"/>
  <c r="L3993" i="34"/>
  <c r="M3787" i="34"/>
  <c r="M3919" i="34"/>
  <c r="L3183" i="34"/>
  <c r="L3086" i="34"/>
  <c r="L3317" i="34"/>
  <c r="L3396" i="34"/>
  <c r="M3870" i="34"/>
  <c r="L3437" i="34"/>
  <c r="L3667" i="34"/>
  <c r="M3815" i="34"/>
  <c r="M3831" i="34"/>
  <c r="L3184" i="34"/>
  <c r="M3591" i="34"/>
  <c r="M3593" i="34"/>
  <c r="L3286" i="34"/>
  <c r="N3286" i="34" s="1"/>
  <c r="L4023" i="34"/>
  <c r="L3400" i="34"/>
  <c r="M2677" i="34"/>
  <c r="L3187" i="34"/>
  <c r="L3461" i="34"/>
  <c r="L3252" i="34"/>
  <c r="M3279" i="34"/>
  <c r="L3403" i="34"/>
  <c r="L3804" i="34"/>
  <c r="M3747" i="34"/>
  <c r="M3344" i="34"/>
  <c r="L3756" i="34"/>
  <c r="L3833" i="34"/>
  <c r="M3916" i="34"/>
  <c r="L3311" i="34"/>
  <c r="L3511" i="34"/>
  <c r="M3857" i="34"/>
  <c r="L3298" i="34"/>
  <c r="M3212" i="34"/>
  <c r="M3425" i="34"/>
  <c r="L3442" i="34"/>
  <c r="L3627" i="34"/>
  <c r="N3627" i="34" s="1"/>
  <c r="L3791" i="34"/>
  <c r="M3362" i="34"/>
  <c r="M3408" i="34"/>
  <c r="M3204" i="34"/>
  <c r="M3466" i="34"/>
  <c r="L3243" i="34"/>
  <c r="N3243" i="34" s="1"/>
  <c r="L3477" i="34"/>
  <c r="M3442" i="34"/>
  <c r="M3368" i="34"/>
  <c r="L4050" i="34"/>
  <c r="M3235" i="34"/>
  <c r="M3779" i="34"/>
  <c r="M3629" i="34"/>
  <c r="L3476" i="34"/>
  <c r="M3191" i="34"/>
  <c r="M3621" i="34"/>
  <c r="L3357" i="34"/>
  <c r="L3275" i="34"/>
  <c r="L3654" i="34"/>
  <c r="L3733" i="34"/>
  <c r="M3491" i="34"/>
  <c r="M3814" i="34"/>
  <c r="M3594" i="34"/>
  <c r="L3405" i="34"/>
  <c r="L2694" i="34"/>
  <c r="M3498" i="34"/>
  <c r="M4010" i="34"/>
  <c r="L3827" i="34"/>
  <c r="L3789" i="34"/>
  <c r="L3884" i="34"/>
  <c r="M3930" i="34"/>
  <c r="M3677" i="34"/>
  <c r="N3677" i="34" s="1"/>
  <c r="L2876" i="34"/>
  <c r="M3734" i="34"/>
  <c r="M3231" i="34"/>
  <c r="L3964" i="34"/>
  <c r="M3687" i="34"/>
  <c r="L4019" i="34"/>
  <c r="L3887" i="34"/>
  <c r="N3887" i="34" s="1"/>
  <c r="L3255" i="34"/>
  <c r="M3083" i="34"/>
  <c r="M3935" i="34"/>
  <c r="M3693" i="34"/>
  <c r="N3693" i="34" s="1"/>
  <c r="L3515" i="34"/>
  <c r="N3515" i="34" s="1"/>
  <c r="M3343" i="34"/>
  <c r="M3983" i="34"/>
  <c r="L3494" i="34"/>
  <c r="M3467" i="34"/>
  <c r="M4032" i="34"/>
  <c r="L3927" i="34"/>
  <c r="N3927" i="34" s="1"/>
  <c r="L3782" i="34"/>
  <c r="L3798" i="34"/>
  <c r="M3398" i="34"/>
  <c r="L3545" i="34"/>
  <c r="L3656" i="34"/>
  <c r="M2743" i="34"/>
  <c r="L3883" i="34"/>
  <c r="M3625" i="34"/>
  <c r="M3534" i="34"/>
  <c r="L3299" i="34"/>
  <c r="M3445" i="34"/>
  <c r="M3186" i="34"/>
  <c r="M3894" i="34"/>
  <c r="L3237" i="34"/>
  <c r="N3237" i="34" s="1"/>
  <c r="M3978" i="34"/>
  <c r="M3822" i="34"/>
  <c r="M3762" i="34"/>
  <c r="M3277" i="34"/>
  <c r="L3718" i="34"/>
  <c r="N3718" i="34" s="1"/>
  <c r="M3270" i="34"/>
  <c r="M3376" i="34"/>
  <c r="L3776" i="34"/>
  <c r="M3459" i="34"/>
  <c r="M2806" i="34"/>
  <c r="L3780" i="34"/>
  <c r="M3308" i="34"/>
  <c r="L3263" i="34"/>
  <c r="M3789" i="34"/>
  <c r="M4000" i="34"/>
  <c r="M3868" i="34"/>
  <c r="L3356" i="34"/>
  <c r="M2880" i="34"/>
  <c r="M3421" i="34"/>
  <c r="L3422" i="34"/>
  <c r="M3584" i="34"/>
  <c r="L2740" i="34"/>
  <c r="L3602" i="34"/>
  <c r="L3740" i="34"/>
  <c r="M3648" i="34"/>
  <c r="L3723" i="34"/>
  <c r="L3630" i="34"/>
  <c r="L3759" i="34"/>
  <c r="L3406" i="34"/>
  <c r="L3761" i="34"/>
  <c r="L3230" i="34"/>
  <c r="L3499" i="34"/>
  <c r="N3499" i="34" s="1"/>
  <c r="M4019" i="34"/>
  <c r="M3518" i="34"/>
  <c r="M3849" i="34"/>
  <c r="L3981" i="34"/>
  <c r="L3525" i="34"/>
  <c r="L3597" i="34"/>
  <c r="M3603" i="34"/>
  <c r="L3419" i="34"/>
  <c r="L3174" i="34"/>
  <c r="N3174" i="34" s="1"/>
  <c r="M3685" i="34"/>
  <c r="L3425" i="34"/>
  <c r="L2843" i="34"/>
  <c r="M3359" i="34"/>
  <c r="M3793" i="34"/>
  <c r="M3755" i="34"/>
  <c r="L3498" i="34"/>
  <c r="L3300" i="34"/>
  <c r="M2878" i="34"/>
  <c r="L3617" i="34"/>
  <c r="N3617" i="34" s="1"/>
  <c r="L3842" i="34"/>
  <c r="M3888" i="34"/>
  <c r="M3287" i="34"/>
  <c r="M3775" i="34"/>
  <c r="N3775" i="34" s="1"/>
  <c r="L3615" i="34"/>
  <c r="M4029" i="34"/>
  <c r="M3522" i="34"/>
  <c r="L3251" i="34"/>
  <c r="L3315" i="34"/>
  <c r="L3207" i="34"/>
  <c r="L3862" i="34"/>
  <c r="N3862" i="34" s="1"/>
  <c r="L3950" i="34"/>
  <c r="M4011" i="34"/>
  <c r="L4048" i="34"/>
  <c r="M3879" i="34"/>
  <c r="L3831" i="34"/>
  <c r="M4024" i="34"/>
  <c r="M3240" i="34"/>
  <c r="M3873" i="34"/>
  <c r="M3544" i="34"/>
  <c r="L3529" i="34"/>
  <c r="M3419" i="34"/>
  <c r="L3248" i="34"/>
  <c r="N3248" i="34" s="1"/>
  <c r="L3228" i="34"/>
  <c r="M3556" i="34"/>
  <c r="L3572" i="34"/>
  <c r="N3572" i="34" s="1"/>
  <c r="L3438" i="34"/>
  <c r="M4020" i="34"/>
  <c r="M3399" i="34"/>
  <c r="M3372" i="34"/>
  <c r="M3530" i="34"/>
  <c r="M3619" i="34"/>
  <c r="L3876" i="34"/>
  <c r="M3816" i="34"/>
  <c r="M3602" i="34"/>
  <c r="M3203" i="34"/>
  <c r="M3600" i="34"/>
  <c r="M3533" i="34"/>
  <c r="L3778" i="34"/>
  <c r="M3798" i="34"/>
  <c r="M3650" i="34"/>
  <c r="L3457" i="34"/>
  <c r="M3337" i="34"/>
  <c r="M3455" i="34"/>
  <c r="N3455" i="34" s="1"/>
  <c r="M3213" i="34"/>
  <c r="L3643" i="34"/>
  <c r="L3945" i="34"/>
  <c r="M3493" i="34"/>
  <c r="L3678" i="34"/>
  <c r="N3678" i="34" s="1"/>
  <c r="L3307" i="34"/>
  <c r="N3307" i="34" s="1"/>
  <c r="M3172" i="34"/>
  <c r="N3172" i="34" s="1"/>
  <c r="M4033" i="34"/>
  <c r="L3500" i="34"/>
  <c r="L3229" i="34"/>
  <c r="L3563" i="34"/>
  <c r="L3189" i="34"/>
  <c r="M3010" i="34"/>
  <c r="L3622" i="34"/>
  <c r="M3622" i="34"/>
  <c r="L3649" i="34"/>
  <c r="L3471" i="34"/>
  <c r="M3298" i="34"/>
  <c r="L3079" i="34"/>
  <c r="M3639" i="34"/>
  <c r="M3742" i="34"/>
  <c r="M3688" i="34"/>
  <c r="L3662" i="34"/>
  <c r="L3204" i="34"/>
  <c r="L3292" i="34"/>
  <c r="M3866" i="34"/>
  <c r="L4030" i="34"/>
  <c r="M3924" i="34"/>
  <c r="M3422" i="34"/>
  <c r="L3264" i="34"/>
  <c r="M3589" i="34"/>
  <c r="L3333" i="34"/>
  <c r="M3508" i="34"/>
  <c r="L2629" i="34"/>
  <c r="L3613" i="34"/>
  <c r="M3259" i="34"/>
  <c r="M3623" i="34"/>
  <c r="N3623" i="34" s="1"/>
  <c r="M3753" i="34"/>
  <c r="L3236" i="34"/>
  <c r="N3236" i="34" s="1"/>
  <c r="L3227" i="34"/>
  <c r="N3227" i="34" s="1"/>
  <c r="L3321" i="34"/>
  <c r="M3628" i="34"/>
  <c r="M2693" i="34"/>
  <c r="L3913" i="34"/>
  <c r="M3682" i="34"/>
  <c r="L3963" i="34"/>
  <c r="M3545" i="34"/>
  <c r="L3695" i="34"/>
  <c r="M3956" i="34"/>
  <c r="M3568" i="34"/>
  <c r="M3664" i="34"/>
  <c r="M3883" i="34"/>
  <c r="M3550" i="34"/>
  <c r="L3816" i="34"/>
  <c r="M3318" i="34"/>
  <c r="N3318" i="34" s="1"/>
  <c r="L3465" i="34"/>
  <c r="M3633" i="34"/>
  <c r="N3633" i="34" s="1"/>
  <c r="L3578" i="34"/>
  <c r="N3578" i="34" s="1"/>
  <c r="M3182" i="34"/>
  <c r="M3834" i="34"/>
  <c r="M3339" i="34"/>
  <c r="L3395" i="34"/>
  <c r="L3258" i="34"/>
  <c r="M3764" i="34"/>
  <c r="M3009" i="34"/>
  <c r="N3009" i="34" s="1"/>
  <c r="M3470" i="34"/>
  <c r="L3957" i="34"/>
  <c r="L3171" i="34"/>
  <c r="M3403" i="34"/>
  <c r="M3805" i="34"/>
  <c r="L3666" i="34"/>
  <c r="N3666" i="34" s="1"/>
  <c r="L3977" i="34"/>
  <c r="L3538" i="34"/>
  <c r="M3875" i="34"/>
  <c r="L3938" i="34"/>
  <c r="M3949" i="34"/>
  <c r="L3166" i="34"/>
  <c r="L3539" i="34"/>
  <c r="L2625" i="34"/>
  <c r="L3411" i="34"/>
  <c r="M3877" i="34"/>
  <c r="M4001" i="34"/>
  <c r="M3228" i="34"/>
  <c r="M3564" i="34"/>
  <c r="L3493" i="34"/>
  <c r="M3489" i="34"/>
  <c r="M3637" i="34"/>
  <c r="M3933" i="34"/>
  <c r="M3166" i="34"/>
  <c r="L3342" i="34"/>
  <c r="N3342" i="34" s="1"/>
  <c r="L3432" i="34"/>
  <c r="L240" i="34"/>
  <c r="N240" i="34" s="1"/>
  <c r="M3528" i="34"/>
  <c r="M3643" i="34"/>
  <c r="L3748" i="34"/>
  <c r="L3869" i="34"/>
  <c r="M3334" i="34"/>
  <c r="L3430" i="34"/>
  <c r="M2896" i="34"/>
  <c r="L3815" i="34"/>
  <c r="L3819" i="34"/>
  <c r="N3819" i="34" s="1"/>
  <c r="M3558" i="34"/>
  <c r="M4046" i="34"/>
  <c r="M3842" i="34"/>
  <c r="L2806" i="34"/>
  <c r="M3914" i="34"/>
  <c r="M3506" i="34"/>
  <c r="L3404" i="34"/>
  <c r="N3404" i="34" s="1"/>
  <c r="L3083" i="34"/>
  <c r="L3234" i="34"/>
  <c r="L3413" i="34"/>
  <c r="M3630" i="34"/>
  <c r="M3749" i="34"/>
  <c r="L3968" i="34"/>
  <c r="L3306" i="34"/>
  <c r="N3306" i="34" s="1"/>
  <c r="M3838" i="34"/>
  <c r="L3856" i="34"/>
  <c r="M3433" i="34"/>
  <c r="L3970" i="34"/>
  <c r="L3709" i="34"/>
  <c r="L3250" i="34"/>
  <c r="N3250" i="34" s="1"/>
  <c r="L3928" i="34"/>
  <c r="M3328" i="34"/>
  <c r="L2808" i="34"/>
  <c r="M3289" i="34"/>
  <c r="M3495" i="34"/>
  <c r="M3829" i="34"/>
  <c r="L3343" i="34"/>
  <c r="L3659" i="34"/>
  <c r="N3659" i="34" s="1"/>
  <c r="L3463" i="34"/>
  <c r="M3436" i="34"/>
  <c r="M2667" i="34"/>
  <c r="M3357" i="34"/>
  <c r="L3948" i="34"/>
  <c r="L3458" i="34"/>
  <c r="N3458" i="34" s="1"/>
  <c r="M3615" i="34"/>
  <c r="L3336" i="34"/>
  <c r="L3312" i="34"/>
  <c r="M3680" i="34"/>
  <c r="L3973" i="34"/>
  <c r="L3601" i="34"/>
  <c r="L3642" i="34"/>
  <c r="M4021" i="34"/>
  <c r="M4036" i="34"/>
  <c r="L3600" i="34"/>
  <c r="L3280" i="34"/>
  <c r="L3344" i="34"/>
  <c r="M3375" i="34"/>
  <c r="L3800" i="34"/>
  <c r="L3199" i="34"/>
  <c r="L3818" i="34"/>
  <c r="M3579" i="34"/>
  <c r="L3203" i="34"/>
  <c r="L3725" i="34"/>
  <c r="N3725" i="34" s="1"/>
  <c r="L3603" i="34"/>
  <c r="L3953" i="34"/>
  <c r="L3462" i="34"/>
  <c r="M3889" i="34"/>
  <c r="N3889" i="34" s="1"/>
  <c r="L3555" i="34"/>
  <c r="L3326" i="34"/>
  <c r="L3771" i="34"/>
  <c r="M3917" i="34"/>
  <c r="L241" i="34"/>
  <c r="N241" i="34" s="1"/>
  <c r="M3850" i="34"/>
  <c r="M3892" i="34"/>
  <c r="L3582" i="34"/>
  <c r="N3582" i="34" s="1"/>
  <c r="L3779" i="34"/>
  <c r="L3270" i="34"/>
  <c r="N3270" i="34" s="1"/>
  <c r="L3215" i="34"/>
  <c r="L3436" i="34"/>
  <c r="M3296" i="34"/>
  <c r="M4012" i="34"/>
  <c r="M2808" i="34"/>
  <c r="L3223" i="34"/>
  <c r="L3474" i="34"/>
  <c r="M3944" i="34"/>
  <c r="M3352" i="34"/>
  <c r="M3807" i="34"/>
  <c r="M3571" i="34"/>
  <c r="M3446" i="34"/>
  <c r="L4011" i="34"/>
  <c r="L3746" i="34"/>
  <c r="M3635" i="34"/>
  <c r="L4040" i="34"/>
  <c r="N4040" i="34" s="1"/>
  <c r="M2637" i="34"/>
  <c r="M3821" i="34"/>
  <c r="M3278" i="34"/>
  <c r="L3310" i="34"/>
  <c r="L3247" i="34"/>
  <c r="L3397" i="34"/>
  <c r="M3443" i="34"/>
  <c r="M3276" i="34"/>
  <c r="M3413" i="34"/>
  <c r="M3723" i="34"/>
  <c r="M3786" i="34"/>
  <c r="L3843" i="34"/>
  <c r="N3843" i="34" s="1"/>
  <c r="M2890" i="34"/>
  <c r="L3675" i="34"/>
  <c r="L238" i="34"/>
  <c r="N238" i="34" s="1"/>
  <c r="L2695" i="34"/>
  <c r="N2695" i="34" s="1"/>
  <c r="L3864" i="34"/>
  <c r="L3770" i="34"/>
  <c r="M4003" i="34"/>
  <c r="L3611" i="34"/>
  <c r="M4035" i="34"/>
  <c r="L3749" i="34"/>
  <c r="L3447" i="34"/>
  <c r="M3251" i="34"/>
  <c r="L3388" i="34"/>
  <c r="L3242" i="34"/>
  <c r="L3974" i="34"/>
  <c r="L3882" i="34"/>
  <c r="L3896" i="34"/>
  <c r="N3896" i="34" s="1"/>
  <c r="M3741" i="34"/>
  <c r="M3505" i="34"/>
  <c r="M3170" i="34"/>
  <c r="L3594" i="34"/>
  <c r="L4026" i="34"/>
  <c r="M3345" i="34"/>
  <c r="L4036" i="34"/>
  <c r="M4047" i="34"/>
  <c r="L3202" i="34"/>
  <c r="M3575" i="34"/>
  <c r="M3536" i="34"/>
  <c r="L3655" i="34"/>
  <c r="M3971" i="34"/>
  <c r="L3175" i="34"/>
  <c r="N3175" i="34" s="1"/>
  <c r="L3272" i="34"/>
  <c r="M4015" i="34"/>
  <c r="M3802" i="34"/>
  <c r="L3278" i="34"/>
  <c r="L3621" i="34"/>
  <c r="M3953" i="34"/>
  <c r="M3844" i="34"/>
  <c r="L3612" i="34"/>
  <c r="N3612" i="34" s="1"/>
  <c r="L3239" i="34"/>
  <c r="L3416" i="34"/>
  <c r="L3435" i="34"/>
  <c r="M3980" i="34"/>
  <c r="L3293" i="34"/>
  <c r="L3616" i="34"/>
  <c r="L2836" i="34"/>
  <c r="L3279" i="34"/>
  <c r="L3657" i="34"/>
  <c r="L3531" i="34"/>
  <c r="N3531" i="34" s="1"/>
  <c r="L2710" i="34"/>
  <c r="L3506" i="34"/>
  <c r="L3705" i="34"/>
  <c r="L3568" i="34"/>
  <c r="M3932" i="34"/>
  <c r="M3410" i="34"/>
  <c r="N3410" i="34" s="1"/>
  <c r="L4046" i="34"/>
  <c r="L3382" i="34"/>
  <c r="L3536" i="34"/>
  <c r="M3364" i="34"/>
  <c r="L3077" i="34"/>
  <c r="L3198" i="34"/>
  <c r="M3312" i="34"/>
  <c r="L3379" i="34"/>
  <c r="L3738" i="34"/>
  <c r="L3486" i="34"/>
  <c r="N3486" i="34" s="1"/>
  <c r="M4026" i="34"/>
  <c r="M3405" i="34"/>
  <c r="M3599" i="34"/>
  <c r="L3934" i="34"/>
  <c r="L2957" i="34"/>
  <c r="L3391" i="34"/>
  <c r="M3954" i="34"/>
  <c r="L3389" i="34"/>
  <c r="M3902" i="34"/>
  <c r="M3590" i="34"/>
  <c r="L3520" i="34"/>
  <c r="M3739" i="34"/>
  <c r="M3833" i="34"/>
  <c r="M3692" i="34"/>
  <c r="M3478" i="34"/>
  <c r="L3335" i="34"/>
  <c r="M3553" i="34"/>
  <c r="M3246" i="34"/>
  <c r="M3663" i="34"/>
  <c r="N3663" i="34" s="1"/>
  <c r="L3712" i="34"/>
  <c r="M3920" i="34"/>
  <c r="M3631" i="34"/>
  <c r="M3765" i="34"/>
  <c r="L3314" i="34"/>
  <c r="M3871" i="34"/>
  <c r="M3986" i="34"/>
  <c r="M3835" i="34"/>
  <c r="L3685" i="34"/>
  <c r="M3323" i="34"/>
  <c r="M2628" i="34"/>
  <c r="M2692" i="34"/>
  <c r="L3574" i="34"/>
  <c r="N3574" i="34" s="1"/>
  <c r="M3566" i="34"/>
  <c r="L3979" i="34"/>
  <c r="N3979" i="34" s="1"/>
  <c r="L3010" i="34"/>
  <c r="M3959" i="34"/>
  <c r="L3350" i="34"/>
  <c r="L2879" i="34"/>
  <c r="M3453" i="34"/>
  <c r="L3680" i="34"/>
  <c r="M3713" i="34"/>
  <c r="L3820" i="34"/>
  <c r="M3527" i="34"/>
  <c r="N3527" i="34" s="1"/>
  <c r="L4032" i="34"/>
  <c r="L3690" i="34"/>
  <c r="L3273" i="34"/>
  <c r="N3273" i="34" s="1"/>
  <c r="L2878" i="34"/>
  <c r="L3417" i="34"/>
  <c r="M3740" i="34"/>
  <c r="L3358" i="34"/>
  <c r="M3828" i="34"/>
  <c r="L2743" i="34"/>
  <c r="M3962" i="34"/>
  <c r="M3656" i="34"/>
  <c r="L3995" i="34"/>
  <c r="M3780" i="34"/>
  <c r="M3952" i="34"/>
  <c r="L3767" i="34"/>
  <c r="M3752" i="34"/>
  <c r="M3317" i="34"/>
  <c r="M3901" i="34"/>
  <c r="M3464" i="34"/>
  <c r="M3665" i="34"/>
  <c r="L3369" i="34"/>
  <c r="L3760" i="34"/>
  <c r="N3760" i="34" s="1"/>
  <c r="L2692" i="34"/>
  <c r="M3346" i="34"/>
  <c r="L3177" i="34"/>
  <c r="L3434" i="34"/>
  <c r="M3223" i="34"/>
  <c r="L4022" i="34"/>
  <c r="N4022" i="34" s="1"/>
  <c r="M3672" i="34"/>
  <c r="M3955" i="34"/>
  <c r="L3836" i="34"/>
  <c r="M3719" i="34"/>
  <c r="L3624" i="34"/>
  <c r="N3624" i="34" s="1"/>
  <c r="M4052" i="34"/>
  <c r="L3881" i="34"/>
  <c r="M3827" i="34"/>
  <c r="L3674" i="34"/>
  <c r="M3313" i="34"/>
  <c r="L3351" i="34"/>
  <c r="L3848" i="34"/>
  <c r="L2626" i="34"/>
  <c r="M3178" i="34"/>
  <c r="L3922" i="34"/>
  <c r="L3407" i="34"/>
  <c r="M3205" i="34"/>
  <c r="L3219" i="34"/>
  <c r="M3632" i="34"/>
  <c r="L3259" i="34"/>
  <c r="M2879" i="34"/>
  <c r="L3631" i="34"/>
  <c r="L237" i="34"/>
  <c r="N237" i="34" s="1"/>
  <c r="M3480" i="34"/>
  <c r="L3794" i="34"/>
  <c r="N3794" i="34" s="1"/>
  <c r="L3439" i="34"/>
  <c r="N3439" i="34" s="1"/>
  <c r="M3504" i="34"/>
  <c r="M3355" i="34"/>
  <c r="M3750" i="34"/>
  <c r="M3354" i="34"/>
  <c r="N3354" i="34" s="1"/>
  <c r="L3809" i="34"/>
  <c r="L4051" i="34"/>
  <c r="M3472" i="34"/>
  <c r="L3586" i="34"/>
  <c r="N3586" i="34" s="1"/>
  <c r="L3956" i="34"/>
  <c r="L3658" i="34"/>
  <c r="L3910" i="34"/>
  <c r="L3452" i="34"/>
  <c r="N3452" i="34" s="1"/>
  <c r="M3336" i="34"/>
  <c r="L3821" i="34"/>
  <c r="L3850" i="34"/>
  <c r="L3371" i="34"/>
  <c r="N3371" i="34" s="1"/>
  <c r="L3599" i="34"/>
  <c r="L3185" i="34"/>
  <c r="M4028" i="34"/>
  <c r="L3899" i="34"/>
  <c r="N3899" i="34" s="1"/>
  <c r="L3930" i="34"/>
  <c r="L3579" i="34"/>
  <c r="L4043" i="34"/>
  <c r="M3394" i="34"/>
  <c r="M3079" i="34"/>
  <c r="M3709" i="34"/>
  <c r="M4008" i="34"/>
  <c r="M3406" i="34"/>
  <c r="L3998" i="34"/>
  <c r="N3998" i="34" s="1"/>
  <c r="M3180" i="34"/>
  <c r="M3330" i="34"/>
  <c r="M3767" i="34"/>
  <c r="M3543" i="34"/>
  <c r="L3852" i="34"/>
  <c r="N3852" i="34" s="1"/>
  <c r="M3516" i="34"/>
  <c r="L3629" i="34"/>
  <c r="L3724" i="34"/>
  <c r="M3691" i="34"/>
  <c r="M3341" i="34"/>
  <c r="M4030" i="34"/>
  <c r="M3257" i="34"/>
  <c r="M3721" i="34"/>
  <c r="L3763" i="34"/>
  <c r="N3763" i="34" s="1"/>
  <c r="L3900" i="34"/>
  <c r="L3985" i="34"/>
  <c r="M3818" i="34"/>
  <c r="L3590" i="34"/>
  <c r="M3653" i="34"/>
  <c r="N3653" i="34" s="1"/>
  <c r="M3614" i="34"/>
  <c r="L3650" i="34"/>
  <c r="L3997" i="34"/>
  <c r="N3997" i="34" s="1"/>
  <c r="L3773" i="34"/>
  <c r="M3366" i="34"/>
  <c r="M3194" i="34"/>
  <c r="L3683" i="34"/>
  <c r="L3560" i="34"/>
  <c r="L3276" i="34"/>
  <c r="M2740" i="34"/>
  <c r="M3541" i="34"/>
  <c r="N3541" i="34" s="1"/>
  <c r="L3496" i="34"/>
  <c r="N3496" i="34" s="1"/>
  <c r="L3684" i="34"/>
  <c r="N3684" i="34" s="1"/>
  <c r="M3207" i="34"/>
  <c r="M3462" i="34"/>
  <c r="M3989" i="34"/>
  <c r="L3996" i="34"/>
  <c r="M3500" i="34"/>
  <c r="L2640" i="34"/>
  <c r="N2640" i="34" s="1"/>
  <c r="L3817" i="34"/>
  <c r="M3514" i="34"/>
  <c r="M3890" i="34"/>
  <c r="M3577" i="34"/>
  <c r="L3834" i="34"/>
  <c r="L3249" i="34"/>
  <c r="L3671" i="34"/>
  <c r="N3671" i="34" s="1"/>
  <c r="L3537" i="34"/>
  <c r="L3987" i="34"/>
  <c r="N3987" i="34" s="1"/>
  <c r="L3327" i="34"/>
  <c r="N3327" i="34" s="1"/>
  <c r="L3951" i="34"/>
  <c r="M3387" i="34"/>
  <c r="L3087" i="34"/>
  <c r="L3216" i="34"/>
  <c r="M3217" i="34"/>
  <c r="L4033" i="34"/>
  <c r="M3732" i="34"/>
  <c r="L3589" i="34"/>
  <c r="M3482" i="34"/>
  <c r="M3073" i="34"/>
  <c r="M3494" i="34"/>
  <c r="L2880" i="34"/>
  <c r="M4006" i="34"/>
  <c r="M3322" i="34"/>
  <c r="L3903" i="34"/>
  <c r="M3660" i="34"/>
  <c r="L3190" i="34"/>
  <c r="M2958" i="34"/>
  <c r="L3955" i="34"/>
  <c r="L3790" i="34"/>
  <c r="N3790" i="34" s="1"/>
  <c r="M3448" i="34"/>
  <c r="L3195" i="34"/>
  <c r="N3195" i="34" s="1"/>
  <c r="L3200" i="34"/>
  <c r="N3200" i="34" s="1"/>
  <c r="L3441" i="34"/>
  <c r="L3453" i="34"/>
  <c r="L3823" i="34"/>
  <c r="L3672" i="34"/>
  <c r="M3349" i="34"/>
  <c r="M3626" i="34"/>
  <c r="M3847" i="34"/>
  <c r="M3288" i="34"/>
  <c r="N3288" i="34" s="1"/>
  <c r="L3726" i="34"/>
  <c r="L3459" i="34"/>
  <c r="L3302" i="34"/>
  <c r="N3302" i="34" s="1"/>
  <c r="M2843" i="34"/>
  <c r="M3746" i="34"/>
  <c r="L3423" i="34"/>
  <c r="L3619" i="34"/>
  <c r="N3619" i="34" s="1"/>
  <c r="L3764" i="34"/>
  <c r="M3645" i="34"/>
  <c r="L3588" i="34"/>
  <c r="N3588" i="34" s="1"/>
  <c r="M3975" i="34"/>
  <c r="M3085" i="34"/>
  <c r="M3823" i="34"/>
  <c r="M4027" i="34"/>
  <c r="M4023" i="34"/>
  <c r="L3532" i="34"/>
  <c r="N3532" i="34" s="1"/>
  <c r="M3254" i="34"/>
  <c r="L3902" i="34"/>
  <c r="M3673" i="34"/>
  <c r="N3673" i="34" s="1"/>
  <c r="L3754" i="34"/>
  <c r="M3772" i="34"/>
  <c r="M3484" i="34"/>
  <c r="L3605" i="34"/>
  <c r="L3863" i="34"/>
  <c r="L3808" i="34"/>
  <c r="L3208" i="34"/>
  <c r="L3585" i="34"/>
  <c r="L3260" i="34"/>
  <c r="L3735" i="34"/>
  <c r="M3430" i="34"/>
  <c r="M3703" i="34"/>
  <c r="M3335" i="34"/>
  <c r="M3784" i="34"/>
  <c r="L3571" i="34"/>
  <c r="L3254" i="34"/>
  <c r="L3375" i="34"/>
  <c r="M3563" i="34"/>
  <c r="L3246" i="34"/>
  <c r="N3246" i="34" s="1"/>
  <c r="L3364" i="34"/>
  <c r="L3714" i="34"/>
  <c r="L2524" i="34"/>
  <c r="N2524" i="34" s="1"/>
  <c r="L3392" i="34"/>
  <c r="N3392" i="34" s="1"/>
  <c r="M3931" i="34"/>
  <c r="L3224" i="34"/>
  <c r="M3225" i="34"/>
  <c r="M3502" i="34"/>
  <c r="M3567" i="34"/>
  <c r="L3593" i="34"/>
  <c r="M3082" i="34"/>
  <c r="L4042" i="34"/>
  <c r="L3644" i="34"/>
  <c r="L3504" i="34"/>
  <c r="L3282" i="34"/>
  <c r="N3282" i="34" s="1"/>
  <c r="L2628" i="34"/>
  <c r="M3778" i="34"/>
  <c r="M3463" i="34"/>
  <c r="L3289" i="34"/>
  <c r="M3651" i="34"/>
  <c r="L3639" i="34"/>
  <c r="M3640" i="34"/>
  <c r="L3012" i="34"/>
  <c r="M2874" i="34"/>
  <c r="L4000" i="34"/>
  <c r="N4000" i="34" s="1"/>
  <c r="L3415" i="34"/>
  <c r="L3668" i="34"/>
  <c r="M3262" i="34"/>
  <c r="M3884" i="34"/>
  <c r="L3290" i="34"/>
  <c r="L3210" i="34"/>
  <c r="L3510" i="34"/>
  <c r="L3376" i="34"/>
  <c r="L3374" i="34"/>
  <c r="L3753" i="34"/>
  <c r="M3948" i="34"/>
  <c r="L4002" i="34"/>
  <c r="L3986" i="34"/>
  <c r="L4021" i="34"/>
  <c r="M3604" i="34"/>
  <c r="L2935" i="34"/>
  <c r="M3581" i="34"/>
  <c r="M3554" i="34"/>
  <c r="L3689" i="34"/>
  <c r="L4007" i="34"/>
  <c r="M4007" i="34"/>
  <c r="L3972" i="34"/>
  <c r="N3972" i="34" s="1"/>
  <c r="L3924" i="34"/>
  <c r="N3924" i="34" s="1"/>
  <c r="L3558" i="34"/>
  <c r="L3497" i="34"/>
  <c r="L3509" i="34"/>
  <c r="M3700" i="34"/>
  <c r="M4051" i="34"/>
  <c r="M3275" i="34"/>
  <c r="M3728" i="34"/>
  <c r="M3918" i="34"/>
  <c r="L2959" i="34"/>
  <c r="M3311" i="34"/>
  <c r="L4016" i="34"/>
  <c r="L3218" i="34"/>
  <c r="M2694" i="34"/>
  <c r="L3253" i="34"/>
  <c r="L3445" i="34"/>
  <c r="M3702" i="34"/>
  <c r="M3324" i="34"/>
  <c r="L3238" i="34"/>
  <c r="M3409" i="34"/>
  <c r="M3390" i="34"/>
  <c r="L3325" i="34"/>
  <c r="L4025" i="34"/>
  <c r="L3188" i="34"/>
  <c r="M3396" i="34"/>
  <c r="M3585" i="34"/>
  <c r="L2894" i="34"/>
  <c r="M3299" i="34"/>
  <c r="L4013" i="34"/>
  <c r="N4013" i="34" s="1"/>
  <c r="L3287" i="34"/>
  <c r="L3209" i="34"/>
  <c r="N3209" i="34" s="1"/>
  <c r="L3854" i="34"/>
  <c r="N3854" i="34" s="1"/>
  <c r="L3261" i="34"/>
  <c r="N3261" i="34" s="1"/>
  <c r="M3608" i="34"/>
  <c r="L3822" i="34"/>
  <c r="M3520" i="34"/>
  <c r="L3980" i="34"/>
  <c r="L3787" i="34"/>
  <c r="L3492" i="34"/>
  <c r="M3168" i="34"/>
  <c r="L3744" i="34"/>
  <c r="M3329" i="34"/>
  <c r="L3865" i="34"/>
  <c r="M2489" i="34"/>
  <c r="L2489" i="34"/>
  <c r="M2488" i="34"/>
  <c r="L2488" i="34"/>
  <c r="I2489" i="34"/>
  <c r="K2489" i="34"/>
  <c r="H2489" i="34"/>
  <c r="H2488" i="34"/>
  <c r="K2488" i="34"/>
  <c r="I2488" i="34"/>
  <c r="Z3" i="34"/>
  <c r="D31" i="2" s="1"/>
  <c r="N4042" i="34" l="1"/>
  <c r="N3567" i="34"/>
  <c r="N3667" i="34"/>
  <c r="N2731" i="34"/>
  <c r="N3101" i="34"/>
  <c r="N3423" i="34"/>
  <c r="N3553" i="34"/>
  <c r="N3647" i="34"/>
  <c r="N2590" i="34"/>
  <c r="N3724" i="34"/>
  <c r="N3770" i="34"/>
  <c r="N3368" i="34"/>
  <c r="N2678" i="34"/>
  <c r="N3934" i="34"/>
  <c r="N3215" i="34"/>
  <c r="N3255" i="34"/>
  <c r="N3845" i="34"/>
  <c r="N3965" i="34"/>
  <c r="N3957" i="34"/>
  <c r="N3190" i="34"/>
  <c r="N3326" i="34"/>
  <c r="N3811" i="34"/>
  <c r="N2664" i="34"/>
  <c r="N3748" i="34"/>
  <c r="N3999" i="34"/>
  <c r="N3738" i="34"/>
  <c r="N3213" i="34"/>
  <c r="N4002" i="34"/>
  <c r="N3314" i="34"/>
  <c r="N2615" i="34"/>
  <c r="N2798" i="34"/>
  <c r="N2597" i="34"/>
  <c r="N3876" i="34"/>
  <c r="N3022" i="34"/>
  <c r="N3065" i="34"/>
  <c r="N3185" i="34"/>
  <c r="N3571" i="34"/>
  <c r="N3951" i="34"/>
  <c r="N2878" i="34"/>
  <c r="N3616" i="34"/>
  <c r="N3293" i="34"/>
  <c r="N3492" i="34"/>
  <c r="N3239" i="34"/>
  <c r="N3546" i="34"/>
  <c r="N3938" i="34"/>
  <c r="N3192" i="34"/>
  <c r="N2890" i="34"/>
  <c r="N3171" i="34"/>
  <c r="N3379" i="34"/>
  <c r="N3581" i="34"/>
  <c r="N2629" i="34"/>
  <c r="N2873" i="34"/>
  <c r="N2754" i="34"/>
  <c r="N3754" i="34"/>
  <c r="N3322" i="34"/>
  <c r="N3198" i="34"/>
  <c r="N3655" i="34"/>
  <c r="N2555" i="34"/>
  <c r="N2860" i="34"/>
  <c r="N3950" i="34"/>
  <c r="N2982" i="34"/>
  <c r="N3026" i="34"/>
  <c r="N2770" i="34"/>
  <c r="N3224" i="34"/>
  <c r="N3560" i="34"/>
  <c r="N3397" i="34"/>
  <c r="N2736" i="34"/>
  <c r="N4043" i="34"/>
  <c r="N2708" i="34"/>
  <c r="N2727" i="34"/>
  <c r="N3287" i="34"/>
  <c r="N3803" i="34"/>
  <c r="N2711" i="34"/>
  <c r="N3024" i="34"/>
  <c r="N3405" i="34"/>
  <c r="N3432" i="34"/>
  <c r="N2836" i="34"/>
  <c r="N3242" i="34"/>
  <c r="N3280" i="34"/>
  <c r="N3233" i="34"/>
  <c r="N2556" i="34"/>
  <c r="N3046" i="34"/>
  <c r="N2660" i="34"/>
  <c r="N2716" i="34"/>
  <c r="N3290" i="34"/>
  <c r="N3781" i="34"/>
  <c r="N3726" i="34"/>
  <c r="N3721" i="34"/>
  <c r="N3856" i="34"/>
  <c r="N3438" i="34"/>
  <c r="N3476" i="34"/>
  <c r="N3313" i="34"/>
  <c r="N2694" i="34"/>
  <c r="N3642" i="34"/>
  <c r="N2888" i="34"/>
  <c r="N3424" i="34"/>
  <c r="N2704" i="34"/>
  <c r="N3800" i="34"/>
  <c r="N3907" i="34"/>
  <c r="N3715" i="34"/>
  <c r="N3100" i="34"/>
  <c r="N3611" i="34"/>
  <c r="N3913" i="34"/>
  <c r="N3066" i="34"/>
  <c r="N3809" i="34"/>
  <c r="N3891" i="34"/>
  <c r="N3973" i="34"/>
  <c r="N3540" i="34"/>
  <c r="N3968" i="34"/>
  <c r="N3846" i="34"/>
  <c r="N3639" i="34"/>
  <c r="N3400" i="34"/>
  <c r="N4015" i="34"/>
  <c r="N3473" i="34"/>
  <c r="N3848" i="34"/>
  <c r="N3963" i="34"/>
  <c r="N3509" i="34"/>
  <c r="N3289" i="34"/>
  <c r="N4050" i="34"/>
  <c r="N3720" i="34"/>
  <c r="N3115" i="34"/>
  <c r="N2578" i="34"/>
  <c r="N3650" i="34"/>
  <c r="N3822" i="34"/>
  <c r="N3629" i="34"/>
  <c r="N3434" i="34"/>
  <c r="N3013" i="34"/>
  <c r="N3005" i="34"/>
  <c r="N2894" i="34"/>
  <c r="N3708" i="34"/>
  <c r="N3358" i="34"/>
  <c r="N3558" i="34"/>
  <c r="N3605" i="34"/>
  <c r="N3864" i="34"/>
  <c r="N3321" i="34"/>
  <c r="N3776" i="34"/>
  <c r="N2807" i="34"/>
  <c r="N2886" i="34"/>
  <c r="N2499" i="34"/>
  <c r="N3761" i="34"/>
  <c r="N3771" i="34"/>
  <c r="N3579" i="34"/>
  <c r="N3774" i="34"/>
  <c r="N3930" i="34"/>
  <c r="N3922" i="34"/>
  <c r="N3961" i="34"/>
  <c r="N3374" i="34"/>
  <c r="N3714" i="34"/>
  <c r="N3764" i="34"/>
  <c r="N3928" i="34"/>
  <c r="N2779" i="34"/>
  <c r="N3091" i="34"/>
  <c r="N3376" i="34"/>
  <c r="N4033" i="34"/>
  <c r="N3712" i="34"/>
  <c r="N3594" i="34"/>
  <c r="N3292" i="34"/>
  <c r="N3265" i="34"/>
  <c r="N3351" i="34"/>
  <c r="N2599" i="34"/>
  <c r="N2710" i="34"/>
  <c r="N3199" i="34"/>
  <c r="N3433" i="34"/>
  <c r="N2925" i="34"/>
  <c r="N2501" i="34"/>
  <c r="N2586" i="34"/>
  <c r="N2500" i="34"/>
  <c r="N3151" i="34"/>
  <c r="N3637" i="34"/>
  <c r="N3882" i="34"/>
  <c r="N3804" i="34"/>
  <c r="N3921" i="34"/>
  <c r="N2776" i="34"/>
  <c r="N2554" i="34"/>
  <c r="N2622" i="34"/>
  <c r="N3110" i="34"/>
  <c r="N3382" i="34"/>
  <c r="N3662" i="34"/>
  <c r="N4016" i="34"/>
  <c r="N3668" i="34"/>
  <c r="N3985" i="34"/>
  <c r="N3974" i="34"/>
  <c r="N2933" i="34"/>
  <c r="N2673" i="34"/>
  <c r="N3970" i="34"/>
  <c r="N3373" i="34"/>
  <c r="N3900" i="34"/>
  <c r="N3690" i="34"/>
  <c r="N3356" i="34"/>
  <c r="N3940" i="34"/>
  <c r="N2641" i="34"/>
  <c r="N3031" i="34"/>
  <c r="N3329" i="34"/>
  <c r="N3910" i="34"/>
  <c r="N3252" i="34"/>
  <c r="N3412" i="34"/>
  <c r="N3697" i="34"/>
  <c r="N3646" i="34"/>
  <c r="N3872" i="34"/>
  <c r="N3360" i="34"/>
  <c r="N2527" i="34"/>
  <c r="N2652" i="34"/>
  <c r="N2604" i="34"/>
  <c r="N3082" i="34"/>
  <c r="N3219" i="34"/>
  <c r="N3370" i="34"/>
  <c r="N3703" i="34"/>
  <c r="N3744" i="34"/>
  <c r="N3719" i="34"/>
  <c r="N3909" i="34"/>
  <c r="N3401" i="34"/>
  <c r="N3418" i="34"/>
  <c r="N3519" i="34"/>
  <c r="N2965" i="34"/>
  <c r="N3210" i="34"/>
  <c r="N3735" i="34"/>
  <c r="N3249" i="34"/>
  <c r="N3836" i="34"/>
  <c r="N3820" i="34"/>
  <c r="N3447" i="34"/>
  <c r="N3474" i="34"/>
  <c r="N3187" i="34"/>
  <c r="N3812" i="34"/>
  <c r="N3897" i="34"/>
  <c r="N2978" i="34"/>
  <c r="N2745" i="34"/>
  <c r="N2914" i="34"/>
  <c r="N3395" i="34"/>
  <c r="N3510" i="34"/>
  <c r="N3652" i="34"/>
  <c r="N3000" i="34"/>
  <c r="N2828" i="34"/>
  <c r="N3135" i="34"/>
  <c r="N2697" i="34"/>
  <c r="N3049" i="34"/>
  <c r="N2902" i="34"/>
  <c r="N3259" i="34"/>
  <c r="N3264" i="34"/>
  <c r="N3683" i="34"/>
  <c r="N3505" i="34"/>
  <c r="N3756" i="34"/>
  <c r="N3834" i="34"/>
  <c r="N3435" i="34"/>
  <c r="N3539" i="34"/>
  <c r="N3787" i="34"/>
  <c r="N3577" i="34"/>
  <c r="N3416" i="34"/>
  <c r="N3601" i="34"/>
  <c r="N3943" i="34"/>
  <c r="N2832" i="34"/>
  <c r="N2598" i="34"/>
  <c r="N2563" i="34"/>
  <c r="N2816" i="34"/>
  <c r="N3315" i="34"/>
  <c r="N3523" i="34"/>
  <c r="N3234" i="34"/>
  <c r="N3636" i="34"/>
  <c r="N3133" i="34"/>
  <c r="N2737" i="34"/>
  <c r="N2895" i="34"/>
  <c r="N3498" i="34"/>
  <c r="N3981" i="34"/>
  <c r="N2876" i="34"/>
  <c r="N3942" i="34"/>
  <c r="N3445" i="34"/>
  <c r="N3867" i="34"/>
  <c r="N2809" i="34"/>
  <c r="N3284" i="34"/>
  <c r="N3384" i="34"/>
  <c r="N3880" i="34"/>
  <c r="N3485" i="34"/>
  <c r="N2773" i="34"/>
  <c r="N3685" i="34"/>
  <c r="N3538" i="34"/>
  <c r="N3054" i="34"/>
  <c r="N3086" i="34"/>
  <c r="N3267" i="34"/>
  <c r="N3960" i="34"/>
  <c r="N2492" i="34"/>
  <c r="N3429" i="34"/>
  <c r="N3310" i="34"/>
  <c r="N3939" i="34"/>
  <c r="N3128" i="34"/>
  <c r="N3388" i="34"/>
  <c r="N2661" i="34"/>
  <c r="N3134" i="34"/>
  <c r="N2587" i="34"/>
  <c r="N2880" i="34"/>
  <c r="N3996" i="34"/>
  <c r="N3555" i="34"/>
  <c r="N3454" i="34"/>
  <c r="N3644" i="34"/>
  <c r="N3044" i="34"/>
  <c r="N3821" i="34"/>
  <c r="N3189" i="34"/>
  <c r="N3860" i="34"/>
  <c r="N4014" i="34"/>
  <c r="N2749" i="34"/>
  <c r="N2532" i="34"/>
  <c r="N2588" i="34"/>
  <c r="N2988" i="34"/>
  <c r="N3253" i="34"/>
  <c r="N3753" i="34"/>
  <c r="N2942" i="34"/>
  <c r="N3936" i="34"/>
  <c r="N3903" i="34"/>
  <c r="N3912" i="34"/>
  <c r="N3028" i="34"/>
  <c r="N3333" i="34"/>
  <c r="N2825" i="34"/>
  <c r="N2810" i="34"/>
  <c r="N3206" i="34"/>
  <c r="N3216" i="34"/>
  <c r="N3956" i="34"/>
  <c r="N3456" i="34"/>
  <c r="N3214" i="34"/>
  <c r="N3674" i="34"/>
  <c r="N3218" i="34"/>
  <c r="N3995" i="34"/>
  <c r="N3657" i="34"/>
  <c r="N3654" i="34"/>
  <c r="N2545" i="34"/>
  <c r="N2696" i="34"/>
  <c r="N3600" i="34"/>
  <c r="N3165" i="34"/>
  <c r="N3260" i="34"/>
  <c r="N2826" i="34"/>
  <c r="N4011" i="34"/>
  <c r="N3407" i="34"/>
  <c r="N3808" i="34"/>
  <c r="N3625" i="34"/>
  <c r="N3459" i="34"/>
  <c r="N3782" i="34"/>
  <c r="N3658" i="34"/>
  <c r="N4053" i="34"/>
  <c r="N3074" i="34"/>
  <c r="N3993" i="34"/>
  <c r="N3988" i="34"/>
  <c r="N4032" i="34"/>
  <c r="N4021" i="34"/>
  <c r="N2676" i="34"/>
  <c r="N2535" i="34"/>
  <c r="N3980" i="34"/>
  <c r="N2740" i="34"/>
  <c r="N3465" i="34"/>
  <c r="N3294" i="34"/>
  <c r="N3731" i="34"/>
  <c r="N3675" i="34"/>
  <c r="N3060" i="34"/>
  <c r="N3638" i="34"/>
  <c r="N3222" i="34"/>
  <c r="N2529" i="34"/>
  <c r="N2682" i="34"/>
  <c r="N3779" i="34"/>
  <c r="N3831" i="34"/>
  <c r="N3425" i="34"/>
  <c r="N3232" i="34"/>
  <c r="N3706" i="34"/>
  <c r="N2663" i="34"/>
  <c r="N3149" i="34"/>
  <c r="N4046" i="34"/>
  <c r="N3953" i="34"/>
  <c r="N3589" i="34"/>
  <c r="N3184" i="34"/>
  <c r="N3707" i="34"/>
  <c r="N3436" i="34"/>
  <c r="N3316" i="34"/>
  <c r="N3338" i="34"/>
  <c r="N3536" i="34"/>
  <c r="N2806" i="34"/>
  <c r="N3526" i="34"/>
  <c r="N3506" i="34"/>
  <c r="N2971" i="34"/>
  <c r="N3606" i="34"/>
  <c r="N3599" i="34"/>
  <c r="N3602" i="34"/>
  <c r="N4019" i="34"/>
  <c r="N3466" i="34"/>
  <c r="N2877" i="34"/>
  <c r="N3590" i="34"/>
  <c r="N3964" i="34"/>
  <c r="N2782" i="34"/>
  <c r="N2489" i="34"/>
  <c r="Q5" i="34" s="1"/>
  <c r="D36" i="2" s="1"/>
  <c r="N3893" i="34"/>
  <c r="N3017" i="34"/>
  <c r="N2887" i="34"/>
  <c r="N2621" i="34"/>
  <c r="N3825" i="34"/>
  <c r="N3241" i="34"/>
  <c r="N3230" i="34"/>
  <c r="N3283" i="34"/>
  <c r="N3766" i="34"/>
  <c r="N3767" i="34"/>
  <c r="N3806" i="34"/>
  <c r="N2835" i="34"/>
  <c r="N3902" i="34"/>
  <c r="N2741" i="34"/>
  <c r="N2799" i="34"/>
  <c r="N3994" i="34"/>
  <c r="N3411" i="34"/>
  <c r="N2854" i="34"/>
  <c r="N2488" i="34"/>
  <c r="N3117" i="34"/>
  <c r="N2701" i="34"/>
  <c r="N3331" i="34"/>
  <c r="N3291" i="34"/>
  <c r="N3687" i="34"/>
  <c r="N4004" i="34"/>
  <c r="N3015" i="34"/>
  <c r="N3925" i="34"/>
  <c r="N3757" i="34"/>
  <c r="N2746" i="34"/>
  <c r="N3955" i="34"/>
  <c r="N3413" i="34"/>
  <c r="N3285" i="34"/>
  <c r="N2875" i="34"/>
  <c r="N3986" i="34"/>
  <c r="N4031" i="34"/>
  <c r="N3428" i="34"/>
  <c r="N2491" i="34"/>
  <c r="N3850" i="34"/>
  <c r="N3083" i="34"/>
  <c r="N3906" i="34"/>
  <c r="N3603" i="34"/>
  <c r="N2493" i="34"/>
  <c r="N3483" i="34"/>
  <c r="N3568" i="34"/>
  <c r="N3203" i="34"/>
  <c r="N2989" i="34"/>
  <c r="N2732" i="34"/>
  <c r="N3094" i="34"/>
  <c r="N4018" i="34"/>
  <c r="N3064" i="34"/>
  <c r="N2543" i="34"/>
  <c r="N3166" i="34"/>
  <c r="N3984" i="34"/>
  <c r="N3453" i="34"/>
  <c r="N2692" i="34"/>
  <c r="N4036" i="34"/>
  <c r="N2808" i="34"/>
  <c r="N3228" i="34"/>
  <c r="N3630" i="34"/>
  <c r="N3437" i="34"/>
  <c r="N3320" i="34"/>
  <c r="N3874" i="34"/>
  <c r="N2636" i="34"/>
  <c r="N3112" i="34"/>
  <c r="N3102" i="34"/>
  <c r="N3138" i="34"/>
  <c r="N3573" i="34"/>
  <c r="N3197" i="34"/>
  <c r="N2817" i="34"/>
  <c r="N2693" i="34"/>
  <c r="N3789" i="34"/>
  <c r="N3383" i="34"/>
  <c r="N3785" i="34"/>
  <c r="N3126" i="34"/>
  <c r="N3381" i="34"/>
  <c r="N2934" i="34"/>
  <c r="N3839" i="34"/>
  <c r="N3105" i="34"/>
  <c r="N3201" i="34"/>
  <c r="N3829" i="34"/>
  <c r="N3501" i="34"/>
  <c r="N3823" i="34"/>
  <c r="N3842" i="34"/>
  <c r="N3298" i="34"/>
  <c r="N4008" i="34"/>
  <c r="N3989" i="34"/>
  <c r="N3945" i="34"/>
  <c r="N4047" i="34"/>
  <c r="N3691" i="34"/>
  <c r="N3245" i="34"/>
  <c r="N3870" i="34"/>
  <c r="N3468" i="34"/>
  <c r="N3488" i="34"/>
  <c r="N3966" i="34"/>
  <c r="N3077" i="34"/>
  <c r="N3212" i="34"/>
  <c r="N3946" i="34"/>
  <c r="N3894" i="34"/>
  <c r="N3348" i="34"/>
  <c r="N3676" i="34"/>
  <c r="N3620" i="34"/>
  <c r="N3971" i="34"/>
  <c r="N3019" i="34"/>
  <c r="N2951" i="34"/>
  <c r="N3592" i="34"/>
  <c r="N2666" i="34"/>
  <c r="N2939" i="34"/>
  <c r="N2855" i="34"/>
  <c r="N3385" i="34"/>
  <c r="N2858" i="34"/>
  <c r="N2718" i="34"/>
  <c r="N2568" i="34"/>
  <c r="N3131" i="34"/>
  <c r="N2758" i="34"/>
  <c r="N3059" i="34"/>
  <c r="N3157" i="34"/>
  <c r="N3058" i="34"/>
  <c r="N2665" i="34"/>
  <c r="N2771" i="34"/>
  <c r="N2536" i="34"/>
  <c r="N3512" i="34"/>
  <c r="N3868" i="34"/>
  <c r="N3817" i="34"/>
  <c r="N3901" i="34"/>
  <c r="N3978" i="34"/>
  <c r="N3692" i="34"/>
  <c r="N3394" i="34"/>
  <c r="N3805" i="34"/>
  <c r="N3323" i="34"/>
  <c r="N3534" i="34"/>
  <c r="N3937" i="34"/>
  <c r="N2931" i="34"/>
  <c r="N3043" i="34"/>
  <c r="N3069" i="34"/>
  <c r="N3052" i="34"/>
  <c r="N2601" i="34"/>
  <c r="N2862" i="34"/>
  <c r="N2840" i="34"/>
  <c r="N2900" i="34"/>
  <c r="N2645" i="34"/>
  <c r="N3140" i="34"/>
  <c r="N3375" i="34"/>
  <c r="N3254" i="34"/>
  <c r="N2628" i="34"/>
  <c r="N4030" i="34"/>
  <c r="N3723" i="34"/>
  <c r="N3275" i="34"/>
  <c r="N3908" i="34"/>
  <c r="N3784" i="34"/>
  <c r="N3269" i="34"/>
  <c r="N3983" i="34"/>
  <c r="N3837" i="34"/>
  <c r="N2889" i="34"/>
  <c r="N3923" i="34"/>
  <c r="N3838" i="34"/>
  <c r="N3543" i="34"/>
  <c r="N3341" i="34"/>
  <c r="N2958" i="34"/>
  <c r="N3522" i="34"/>
  <c r="N3469" i="34"/>
  <c r="N3857" i="34"/>
  <c r="N3832" i="34"/>
  <c r="N3982" i="34"/>
  <c r="N2643" i="34"/>
  <c r="N3443" i="34"/>
  <c r="N3795" i="34"/>
  <c r="N3050" i="34"/>
  <c r="N3679" i="34"/>
  <c r="N3580" i="34"/>
  <c r="N2772" i="34"/>
  <c r="N2570" i="34"/>
  <c r="N2909" i="34"/>
  <c r="N3029" i="34"/>
  <c r="N3063" i="34"/>
  <c r="N2861" i="34"/>
  <c r="N2979" i="34"/>
  <c r="N2916" i="34"/>
  <c r="N4026" i="34"/>
  <c r="N3430" i="34"/>
  <c r="N3643" i="34"/>
  <c r="N3357" i="34"/>
  <c r="N3311" i="34"/>
  <c r="N3396" i="34"/>
  <c r="N3682" i="34"/>
  <c r="N3272" i="34"/>
  <c r="N3408" i="34"/>
  <c r="N3949" i="34"/>
  <c r="N3734" i="34"/>
  <c r="N3389" i="34"/>
  <c r="N3263" i="34"/>
  <c r="N3367" i="34"/>
  <c r="N4020" i="34"/>
  <c r="N3835" i="34"/>
  <c r="N3339" i="34"/>
  <c r="N3359" i="34"/>
  <c r="N2833" i="34"/>
  <c r="N3078" i="34"/>
  <c r="N3045" i="34"/>
  <c r="N2520" i="34"/>
  <c r="N2649" i="34"/>
  <c r="N2506" i="34"/>
  <c r="N2734" i="34"/>
  <c r="N2685" i="34"/>
  <c r="N3108" i="34"/>
  <c r="N2516" i="34"/>
  <c r="N2657" i="34"/>
  <c r="N3895" i="34"/>
  <c r="N2713" i="34"/>
  <c r="N2983" i="34"/>
  <c r="N3099" i="34"/>
  <c r="N2766" i="34"/>
  <c r="N2613" i="34"/>
  <c r="N3155" i="34"/>
  <c r="N2780" i="34"/>
  <c r="N2533" i="34"/>
  <c r="N2567" i="34"/>
  <c r="N4051" i="34"/>
  <c r="N3740" i="34"/>
  <c r="N3621" i="34"/>
  <c r="N3317" i="34"/>
  <c r="N3917" i="34"/>
  <c r="N3914" i="34"/>
  <c r="N3240" i="34"/>
  <c r="N3564" i="34"/>
  <c r="N3235" i="34"/>
  <c r="N2959" i="34"/>
  <c r="N3596" i="34"/>
  <c r="N3944" i="34"/>
  <c r="N3349" i="34"/>
  <c r="N3608" i="34"/>
  <c r="N3511" i="34"/>
  <c r="N3688" i="34"/>
  <c r="N3641" i="34"/>
  <c r="N3570" i="34"/>
  <c r="N3635" i="34"/>
  <c r="N3717" i="34"/>
  <c r="N3193" i="34"/>
  <c r="N2910" i="34"/>
  <c r="N2735" i="34"/>
  <c r="N2569" i="34"/>
  <c r="N2605" i="34"/>
  <c r="N2966" i="34"/>
  <c r="N2820" i="34"/>
  <c r="N3377" i="34"/>
  <c r="N3042" i="34"/>
  <c r="N3145" i="34"/>
  <c r="N2571" i="34"/>
  <c r="N2559" i="34"/>
  <c r="N3772" i="34"/>
  <c r="N3057" i="34"/>
  <c r="N2680" i="34"/>
  <c r="N2684" i="34"/>
  <c r="N2917" i="34"/>
  <c r="N3926" i="34"/>
  <c r="N2899" i="34"/>
  <c r="N3709" i="34"/>
  <c r="N3833" i="34"/>
  <c r="N3194" i="34"/>
  <c r="N2874" i="34"/>
  <c r="N3478" i="34"/>
  <c r="N3073" i="34"/>
  <c r="N3535" i="34"/>
  <c r="N3262" i="34"/>
  <c r="N3941" i="34"/>
  <c r="N3417" i="34"/>
  <c r="N3502" i="34"/>
  <c r="N3651" i="34"/>
  <c r="N3012" i="34"/>
  <c r="N3769" i="34"/>
  <c r="N2834" i="34"/>
  <c r="N2986" i="34"/>
  <c r="N2747" i="34"/>
  <c r="N2794" i="34"/>
  <c r="N2632" i="34"/>
  <c r="N3614" i="34"/>
  <c r="N3238" i="34"/>
  <c r="N3759" i="34"/>
  <c r="N3550" i="34"/>
  <c r="N3597" i="34"/>
  <c r="N3305" i="34"/>
  <c r="N3793" i="34"/>
  <c r="N3727" i="34"/>
  <c r="N3507" i="34"/>
  <c r="N3807" i="34"/>
  <c r="N3514" i="34"/>
  <c r="N3513" i="34"/>
  <c r="N4006" i="34"/>
  <c r="N3221" i="34"/>
  <c r="N4012" i="34"/>
  <c r="N3167" i="34"/>
  <c r="N3695" i="34"/>
  <c r="N2653" i="34"/>
  <c r="N3156" i="34"/>
  <c r="N2943" i="34"/>
  <c r="N2698" i="34"/>
  <c r="N2981" i="34"/>
  <c r="N2580" i="34"/>
  <c r="N3034" i="34"/>
  <c r="N2618" i="34"/>
  <c r="N3062" i="34"/>
  <c r="N3023" i="34"/>
  <c r="N2960" i="34"/>
  <c r="N2898" i="34"/>
  <c r="N2891" i="34"/>
  <c r="N2864" i="34"/>
  <c r="N3344" i="34"/>
  <c r="N3758" i="34"/>
  <c r="N3350" i="34"/>
  <c r="N4048" i="34"/>
  <c r="N2677" i="34"/>
  <c r="N3664" i="34"/>
  <c r="N2627" i="34"/>
  <c r="N3918" i="34"/>
  <c r="N3802" i="34"/>
  <c r="N3380" i="34"/>
  <c r="N3916" i="34"/>
  <c r="N3495" i="34"/>
  <c r="N3530" i="34"/>
  <c r="N3006" i="34"/>
  <c r="N3689" i="34"/>
  <c r="N4027" i="34"/>
  <c r="N3415" i="34"/>
  <c r="N3301" i="34"/>
  <c r="N3393" i="34"/>
  <c r="N3087" i="34"/>
  <c r="N3274" i="34"/>
  <c r="N3161" i="34"/>
  <c r="N3542" i="34"/>
  <c r="N2837" i="34"/>
  <c r="N2712" i="34"/>
  <c r="N2929" i="34"/>
  <c r="N2892" i="34"/>
  <c r="N2699" i="34"/>
  <c r="N2560" i="34"/>
  <c r="N3517" i="34"/>
  <c r="N2624" i="34"/>
  <c r="N2905" i="34"/>
  <c r="N3038" i="34"/>
  <c r="N2913" i="34"/>
  <c r="N2539" i="34"/>
  <c r="N2654" i="34"/>
  <c r="N2843" i="34"/>
  <c r="N3422" i="34"/>
  <c r="N3299" i="34"/>
  <c r="N3648" i="34"/>
  <c r="N3277" i="34"/>
  <c r="N3556" i="34"/>
  <c r="N2667" i="34"/>
  <c r="N3352" i="34"/>
  <c r="N3387" i="34"/>
  <c r="N3919" i="34"/>
  <c r="N3386" i="34"/>
  <c r="N3561" i="34"/>
  <c r="N3890" i="34"/>
  <c r="N3516" i="34"/>
  <c r="N3244" i="34"/>
  <c r="N3334" i="34"/>
  <c r="N3475" i="34"/>
  <c r="N3521" i="34"/>
  <c r="N3660" i="34"/>
  <c r="N2801" i="34"/>
  <c r="N2775" i="34"/>
  <c r="N3154" i="34"/>
  <c r="N3595" i="34"/>
  <c r="N2976" i="34"/>
  <c r="N3116" i="34"/>
  <c r="N3851" i="34"/>
  <c r="N3039" i="34"/>
  <c r="N3160" i="34"/>
  <c r="N2993" i="34"/>
  <c r="N2669" i="34"/>
  <c r="N2970" i="34"/>
  <c r="N4007" i="34"/>
  <c r="N3217" i="34"/>
  <c r="N3390" i="34"/>
  <c r="N3881" i="34"/>
  <c r="N3444" i="34"/>
  <c r="N3537" i="34"/>
  <c r="N3226" i="34"/>
  <c r="N3300" i="34"/>
  <c r="N3220" i="34"/>
  <c r="N4049" i="34"/>
  <c r="N3080" i="34"/>
  <c r="N3786" i="34"/>
  <c r="N3828" i="34"/>
  <c r="N4037" i="34"/>
  <c r="N3361" i="34"/>
  <c r="N4009" i="34"/>
  <c r="N3084" i="34"/>
  <c r="N4038" i="34"/>
  <c r="N2733" i="34"/>
  <c r="N2548" i="34"/>
  <c r="N2868" i="34"/>
  <c r="N2606" i="34"/>
  <c r="N2703" i="34"/>
  <c r="N2495" i="34"/>
  <c r="N2768" i="34"/>
  <c r="N3177" i="34"/>
  <c r="N2755" i="34"/>
  <c r="N2857" i="34"/>
  <c r="N2619" i="34"/>
  <c r="N2639" i="34"/>
  <c r="N3079" i="34"/>
  <c r="N3778" i="34"/>
  <c r="N3403" i="34"/>
  <c r="N3869" i="34"/>
  <c r="N3865" i="34"/>
  <c r="N4025" i="34"/>
  <c r="N3345" i="34"/>
  <c r="N3863" i="34"/>
  <c r="N3547" i="34"/>
  <c r="N3788" i="34"/>
  <c r="N3202" i="34"/>
  <c r="N3967" i="34"/>
  <c r="N3935" i="34"/>
  <c r="N3844" i="34"/>
  <c r="N3915" i="34"/>
  <c r="N3824" i="34"/>
  <c r="N3958" i="34"/>
  <c r="N3008" i="34"/>
  <c r="N3711" i="34"/>
  <c r="N2517" i="34"/>
  <c r="N3076" i="34"/>
  <c r="N2994" i="34"/>
  <c r="N2829" i="34"/>
  <c r="N3153" i="34"/>
  <c r="N3141" i="34"/>
  <c r="N3130" i="34"/>
  <c r="N2961" i="34"/>
  <c r="N2557" i="34"/>
  <c r="N3477" i="34"/>
  <c r="N2623" i="34"/>
  <c r="N2630" i="34"/>
  <c r="N2595" i="34"/>
  <c r="N2762" i="34"/>
  <c r="N3124" i="34"/>
  <c r="N2813" i="34"/>
  <c r="N3061" i="34"/>
  <c r="N3137" i="34"/>
  <c r="N3631" i="34"/>
  <c r="N3312" i="34"/>
  <c r="N3883" i="34"/>
  <c r="N3279" i="34"/>
  <c r="N3337" i="34"/>
  <c r="N3497" i="34"/>
  <c r="N3975" i="34"/>
  <c r="N3750" i="34"/>
  <c r="N3346" i="34"/>
  <c r="N3281" i="34"/>
  <c r="N3328" i="34"/>
  <c r="N3669" i="34"/>
  <c r="N4044" i="34"/>
  <c r="N3929" i="34"/>
  <c r="N3728" i="34"/>
  <c r="N3529" i="34"/>
  <c r="N3861" i="34"/>
  <c r="N3877" i="34"/>
  <c r="N3931" i="34"/>
  <c r="N3119" i="34"/>
  <c r="N2576" i="34"/>
  <c r="N2739" i="34"/>
  <c r="N2496" i="34"/>
  <c r="N2502" i="34"/>
  <c r="N2908" i="34"/>
  <c r="N3146" i="34"/>
  <c r="N2497" i="34"/>
  <c r="N3698" i="34"/>
  <c r="N3797" i="34"/>
  <c r="N2774" i="34"/>
  <c r="N2787" i="34"/>
  <c r="N2818" i="34"/>
  <c r="N2572" i="34"/>
  <c r="N2511" i="34"/>
  <c r="N2714" i="34"/>
  <c r="N2591" i="34"/>
  <c r="N2998" i="34"/>
  <c r="N2504" i="34"/>
  <c r="N2574" i="34"/>
  <c r="N2972" i="34"/>
  <c r="N2947" i="34"/>
  <c r="N3336" i="34"/>
  <c r="N3749" i="34"/>
  <c r="N3419" i="34"/>
  <c r="N2743" i="34"/>
  <c r="N2637" i="34"/>
  <c r="N3645" i="34"/>
  <c r="N4001" i="34"/>
  <c r="N3733" i="34"/>
  <c r="N4003" i="34"/>
  <c r="N3705" i="34"/>
  <c r="N3576" i="34"/>
  <c r="N3089" i="34"/>
  <c r="N3449" i="34"/>
  <c r="N3959" i="34"/>
  <c r="N3952" i="34"/>
  <c r="N3271" i="34"/>
  <c r="N3810" i="34"/>
  <c r="N3324" i="34"/>
  <c r="N3933" i="34"/>
  <c r="N3179" i="34"/>
  <c r="N2957" i="34"/>
  <c r="N2742" i="34"/>
  <c r="N2625" i="34"/>
  <c r="N3081" i="34"/>
  <c r="N2805" i="34"/>
  <c r="N2726" i="34"/>
  <c r="N2918" i="34"/>
  <c r="N3104" i="34"/>
  <c r="N2550" i="34"/>
  <c r="N2565" i="34"/>
  <c r="N2869" i="34"/>
  <c r="N2844" i="34"/>
  <c r="N2893" i="34"/>
  <c r="N2644" i="34"/>
  <c r="N2583" i="34"/>
  <c r="N2490" i="34"/>
  <c r="O5" i="34" s="1"/>
  <c r="B36" i="2" s="1"/>
  <c r="N3158" i="34"/>
  <c r="N2505" i="34"/>
  <c r="N2748" i="34"/>
  <c r="N2494" i="34"/>
  <c r="N2679" i="34"/>
  <c r="N3021" i="34"/>
  <c r="N2992" i="34"/>
  <c r="N2907" i="34"/>
  <c r="N2686" i="34"/>
  <c r="N3656" i="34"/>
  <c r="N3186" i="34"/>
  <c r="N3747" i="34"/>
  <c r="N3208" i="34"/>
  <c r="N3480" i="34"/>
  <c r="N3752" i="34"/>
  <c r="N3297" i="34"/>
  <c r="N3183" i="34"/>
  <c r="N3904" i="34"/>
  <c r="N3826" i="34"/>
  <c r="N3378" i="34"/>
  <c r="N2935" i="34"/>
  <c r="N2626" i="34"/>
  <c r="N2822" i="34"/>
  <c r="N3524" i="34"/>
  <c r="N2920" i="34"/>
  <c r="N3878" i="34"/>
  <c r="N2831" i="34"/>
  <c r="N2797" i="34"/>
  <c r="N2946" i="34"/>
  <c r="N2883" i="34"/>
  <c r="N2761" i="34"/>
  <c r="N2688" i="34"/>
  <c r="N2547" i="34"/>
  <c r="N3147" i="34"/>
  <c r="O3" i="34"/>
  <c r="B34" i="2" s="1"/>
  <c r="N3036" i="34"/>
  <c r="N3665" i="34"/>
  <c r="N3364" i="34"/>
  <c r="N3278" i="34"/>
  <c r="N3545" i="34"/>
  <c r="N3884" i="34"/>
  <c r="N3457" i="34"/>
  <c r="N3920" i="34"/>
  <c r="N3525" i="34"/>
  <c r="N3258" i="34"/>
  <c r="N3873" i="34"/>
  <c r="N3713" i="34"/>
  <c r="N3954" i="34"/>
  <c r="N3295" i="34"/>
  <c r="N3932" i="34"/>
  <c r="N3626" i="34"/>
  <c r="N3722" i="34"/>
  <c r="N3575" i="34"/>
  <c r="N2769" i="34"/>
  <c r="N3056" i="34"/>
  <c r="N2541" i="34"/>
  <c r="N2620" i="34"/>
  <c r="N2647" i="34"/>
  <c r="N3365" i="34"/>
  <c r="N3075" i="34"/>
  <c r="N2720" i="34"/>
  <c r="N2612" i="34"/>
  <c r="N2980" i="34"/>
  <c r="N3504" i="34"/>
  <c r="N3746" i="34"/>
  <c r="N3948" i="34"/>
  <c r="N3622" i="34"/>
  <c r="N3207" i="34"/>
  <c r="N3257" i="34"/>
  <c r="N3461" i="34"/>
  <c r="N3484" i="34"/>
  <c r="N3353" i="34"/>
  <c r="N3598" i="34"/>
  <c r="N3886" i="34"/>
  <c r="N3871" i="34"/>
  <c r="N3640" i="34"/>
  <c r="N3879" i="34"/>
  <c r="N3355" i="34"/>
  <c r="N3743" i="34"/>
  <c r="N3533" i="34"/>
  <c r="N3296" i="34"/>
  <c r="N3528" i="34"/>
  <c r="N2709" i="34"/>
  <c r="N3741" i="34"/>
  <c r="N2859" i="34"/>
  <c r="N3053" i="34"/>
  <c r="N2715" i="34"/>
  <c r="N2760" i="34"/>
  <c r="N2528" i="34"/>
  <c r="N2670" i="34"/>
  <c r="N2537" i="34"/>
  <c r="N3107" i="34"/>
  <c r="N3020" i="34"/>
  <c r="N2521" i="34"/>
  <c r="N2756" i="34"/>
  <c r="N3585" i="34"/>
  <c r="N3680" i="34"/>
  <c r="N3335" i="34"/>
  <c r="N3462" i="34"/>
  <c r="N3493" i="34"/>
  <c r="N3010" i="34"/>
  <c r="N3798" i="34"/>
  <c r="N3827" i="34"/>
  <c r="N3204" i="34"/>
  <c r="N3441" i="34"/>
  <c r="N3649" i="34"/>
  <c r="N3888" i="34"/>
  <c r="N3783" i="34"/>
  <c r="N3875" i="34"/>
  <c r="N4010" i="34"/>
  <c r="N3777" i="34"/>
  <c r="N3990" i="34"/>
  <c r="N3991" i="34"/>
  <c r="N3479" i="34"/>
  <c r="N4024" i="34"/>
  <c r="N4017" i="34"/>
  <c r="N3399" i="34"/>
  <c r="N2633" i="34"/>
  <c r="N2975" i="34"/>
  <c r="N2738" i="34"/>
  <c r="N3152" i="34"/>
  <c r="N2544" i="34"/>
  <c r="N2968" i="34"/>
  <c r="N2707" i="34"/>
  <c r="N3551" i="34"/>
  <c r="N3196" i="34"/>
  <c r="N2767" i="34"/>
  <c r="N2777" i="34"/>
  <c r="N3162" i="34"/>
  <c r="N3004" i="34"/>
  <c r="N2795" i="34"/>
  <c r="N2944" i="34"/>
  <c r="N2757" i="34"/>
  <c r="N3251" i="34"/>
  <c r="N3780" i="34"/>
  <c r="N4023" i="34"/>
  <c r="N3544" i="34"/>
  <c r="N3188" i="34"/>
  <c r="N3855" i="34"/>
  <c r="N3229" i="34"/>
  <c r="N3391" i="34"/>
  <c r="N3366" i="34"/>
  <c r="N3632" i="34"/>
  <c r="N3549" i="34"/>
  <c r="N3755" i="34"/>
  <c r="N3303" i="34"/>
  <c r="N3607" i="34"/>
  <c r="N3742" i="34"/>
  <c r="N3482" i="34"/>
  <c r="N3859" i="34"/>
  <c r="N3347" i="34"/>
  <c r="N3969" i="34"/>
  <c r="N3132" i="34"/>
  <c r="N3030" i="34"/>
  <c r="N2849" i="34"/>
  <c r="N2812" i="34"/>
  <c r="N2671" i="34"/>
  <c r="N2919" i="34"/>
  <c r="N3123" i="34"/>
  <c r="N3398" i="34"/>
  <c r="N2763" i="34"/>
  <c r="N2879" i="34"/>
  <c r="N3613" i="34"/>
  <c r="N3563" i="34"/>
  <c r="N3947" i="34"/>
  <c r="N4029" i="34"/>
  <c r="N3762" i="34"/>
  <c r="N3178" i="34"/>
  <c r="N3739" i="34"/>
  <c r="N3604" i="34"/>
  <c r="N3421" i="34"/>
  <c r="N3702" i="34"/>
  <c r="N3885" i="34"/>
  <c r="N3369" i="34"/>
  <c r="N3584" i="34"/>
  <c r="N3610" i="34"/>
  <c r="N3503" i="34"/>
  <c r="N4028" i="34"/>
  <c r="N3681" i="34"/>
  <c r="N3732" i="34"/>
  <c r="N3481" i="34"/>
  <c r="N3460" i="34"/>
  <c r="N2642" i="34"/>
  <c r="N2936" i="34"/>
  <c r="N2689" i="34"/>
  <c r="N2996" i="34"/>
  <c r="N2609" i="34"/>
  <c r="N2903" i="34"/>
  <c r="N2510" i="34"/>
  <c r="N3866" i="34"/>
  <c r="N2863" i="34"/>
  <c r="N3093" i="34"/>
  <c r="N2744" i="34"/>
  <c r="N2648" i="34"/>
  <c r="N3033" i="34"/>
  <c r="N2617" i="34"/>
  <c r="N3463" i="34"/>
  <c r="N3593" i="34"/>
  <c r="N3491" i="34"/>
  <c r="N3847" i="34"/>
  <c r="N4052" i="34"/>
  <c r="N3372" i="34"/>
  <c r="N3268" i="34"/>
  <c r="N3205" i="34"/>
  <c r="N3247" i="34"/>
  <c r="N3566" i="34"/>
  <c r="N3849" i="34"/>
  <c r="N2896" i="34"/>
  <c r="N3340" i="34"/>
  <c r="N3467" i="34"/>
  <c r="N3700" i="34"/>
  <c r="N3508" i="34"/>
  <c r="N3814" i="34"/>
  <c r="N2781" i="34"/>
  <c r="N3169" i="34"/>
  <c r="N2928" i="34"/>
  <c r="N3018" i="34"/>
  <c r="N2616" i="34"/>
  <c r="N2870" i="34"/>
  <c r="N3414" i="34"/>
  <c r="N2923" i="34"/>
  <c r="N2721" i="34"/>
  <c r="N2974" i="34"/>
  <c r="N2955" i="34"/>
  <c r="N3139" i="34"/>
  <c r="N2508" i="34"/>
  <c r="N2792" i="34"/>
  <c r="N3103" i="34"/>
  <c r="N3500" i="34"/>
  <c r="N3615" i="34"/>
  <c r="N3304" i="34"/>
  <c r="N3840" i="34"/>
  <c r="N3448" i="34"/>
  <c r="N3191" i="34"/>
  <c r="N3450" i="34"/>
  <c r="N3661" i="34"/>
  <c r="N3587" i="34"/>
  <c r="N3464" i="34"/>
  <c r="N3853" i="34"/>
  <c r="N3168" i="34"/>
  <c r="N3813" i="34"/>
  <c r="N3148" i="34"/>
  <c r="N2884" i="34"/>
  <c r="N3427" i="34"/>
  <c r="N2788" i="34"/>
  <c r="N3431" i="34"/>
  <c r="N3027" i="34"/>
  <c r="N2950" i="34"/>
  <c r="N2786" i="34"/>
  <c r="N3362" i="34"/>
  <c r="N3095" i="34"/>
  <c r="N2911" i="34"/>
  <c r="N2765" i="34"/>
  <c r="N3055" i="34"/>
  <c r="N2546" i="34"/>
  <c r="N2722" i="34"/>
  <c r="N3111" i="34"/>
  <c r="N2503" i="34"/>
  <c r="N2681" i="34"/>
  <c r="N3520" i="34"/>
  <c r="N3494" i="34"/>
  <c r="N3442" i="34"/>
  <c r="N3487" i="34"/>
  <c r="N3471" i="34"/>
  <c r="N3911" i="34"/>
  <c r="N3898" i="34"/>
  <c r="N4039" i="34"/>
  <c r="N3609" i="34"/>
  <c r="N3710" i="34"/>
  <c r="N3007" i="34"/>
  <c r="N3799" i="34"/>
  <c r="N3325" i="34"/>
  <c r="N3231" i="34"/>
  <c r="N3225" i="34"/>
  <c r="N3308" i="34"/>
  <c r="N3892" i="34"/>
  <c r="N3472" i="34"/>
  <c r="N3559" i="34"/>
  <c r="N3745" i="34"/>
  <c r="N3729" i="34"/>
  <c r="N3489" i="34"/>
  <c r="N4041" i="34"/>
  <c r="N3699" i="34"/>
  <c r="N2865" i="34"/>
  <c r="N2838" i="34"/>
  <c r="N2594" i="34"/>
  <c r="N2582" i="34"/>
  <c r="N2921" i="34"/>
  <c r="N2796" i="34"/>
  <c r="N3002" i="34"/>
  <c r="N2823" i="34"/>
  <c r="N3159" i="34"/>
  <c r="N2853" i="34"/>
  <c r="N2579" i="34"/>
  <c r="N2750" i="34"/>
  <c r="N2581" i="34"/>
  <c r="N2558" i="34"/>
  <c r="N2847" i="34"/>
  <c r="N3818" i="34"/>
  <c r="N3554" i="34"/>
  <c r="N3562" i="34"/>
  <c r="N3181" i="34"/>
  <c r="N3446" i="34"/>
  <c r="N3791" i="34"/>
  <c r="N3977" i="34"/>
  <c r="N3182" i="34"/>
  <c r="N3773" i="34"/>
  <c r="N3518" i="34"/>
  <c r="N2995" i="34"/>
  <c r="N3180" i="34"/>
  <c r="N2969" i="34"/>
  <c r="N2940" i="34"/>
  <c r="N2856" i="34"/>
  <c r="N2540" i="34"/>
  <c r="N2717" i="34"/>
  <c r="N2977" i="34"/>
  <c r="N2683" i="34"/>
  <c r="N2941" i="34"/>
  <c r="N3276" i="34"/>
  <c r="N3672" i="34"/>
  <c r="N3223" i="34"/>
  <c r="N3816" i="34"/>
  <c r="N3406" i="34"/>
  <c r="N3343" i="34"/>
  <c r="N3815" i="34"/>
  <c r="N3628" i="34"/>
  <c r="N3085" i="34"/>
  <c r="N4035" i="34"/>
  <c r="N3591" i="34"/>
  <c r="N3583" i="34"/>
  <c r="N3309" i="34"/>
  <c r="N3470" i="34"/>
  <c r="N3332" i="34"/>
  <c r="N3768" i="34"/>
  <c r="N3704" i="34"/>
  <c r="N3330" i="34"/>
  <c r="N4045" i="34"/>
  <c r="N3686" i="34"/>
  <c r="N3841" i="34"/>
  <c r="N3962" i="34"/>
  <c r="N3170" i="34"/>
  <c r="N3765" i="34"/>
  <c r="N3090" i="34"/>
  <c r="N3409" i="34"/>
  <c r="N2897" i="34"/>
  <c r="N2530" i="34"/>
  <c r="N2705" i="34"/>
  <c r="N3569" i="34"/>
  <c r="N3098" i="34"/>
  <c r="N2551" i="34"/>
  <c r="N2585" i="34"/>
  <c r="N2827" i="34"/>
  <c r="N2866" i="34"/>
  <c r="N2656" i="34"/>
  <c r="N2819" i="34"/>
  <c r="N2984" i="34"/>
  <c r="Q3" i="34"/>
  <c r="D34" i="2" s="1"/>
  <c r="Y3" i="34"/>
  <c r="D30" i="2" s="1"/>
  <c r="S32" i="34"/>
  <c r="U32" i="34" s="1"/>
  <c r="T32" i="34" s="1"/>
  <c r="S16" i="34"/>
  <c r="U16" i="34" s="1"/>
  <c r="T16" i="34" s="1"/>
  <c r="S14" i="34"/>
  <c r="U14" i="34" s="1"/>
  <c r="T14" i="34" s="1"/>
  <c r="S8" i="34"/>
  <c r="U8" i="34" s="1"/>
  <c r="T8" i="34" s="1"/>
  <c r="S27" i="34"/>
  <c r="U27" i="34" s="1"/>
  <c r="T27" i="34" s="1"/>
  <c r="S20" i="34"/>
  <c r="U20" i="34" s="1"/>
  <c r="T20" i="34" s="1"/>
  <c r="S3" i="34"/>
  <c r="S25" i="34"/>
  <c r="U25" i="34" s="1"/>
  <c r="T25" i="34" s="1"/>
  <c r="S13" i="34"/>
  <c r="U13" i="34" s="1"/>
  <c r="T13" i="34" s="1"/>
  <c r="S7" i="34"/>
  <c r="U7" i="34" s="1"/>
  <c r="T7" i="34" s="1"/>
  <c r="S19" i="34"/>
  <c r="U19" i="34" s="1"/>
  <c r="T19" i="34" s="1"/>
  <c r="S12" i="34"/>
  <c r="U12" i="34" s="1"/>
  <c r="T12" i="34" s="1"/>
  <c r="S4" i="34"/>
  <c r="U4" i="34" s="1"/>
  <c r="T4" i="34" s="1"/>
  <c r="S5" i="34"/>
  <c r="U5" i="34" s="1"/>
  <c r="T5" i="34" s="1"/>
  <c r="S9" i="34"/>
  <c r="U9" i="34" s="1"/>
  <c r="T9" i="34" s="1"/>
  <c r="S33" i="34"/>
  <c r="U33" i="34" s="1"/>
  <c r="T33" i="34" s="1"/>
  <c r="S11" i="34"/>
  <c r="U11" i="34" s="1"/>
  <c r="T11" i="34" s="1"/>
  <c r="S17" i="34"/>
  <c r="U17" i="34" s="1"/>
  <c r="T17" i="34" s="1"/>
  <c r="S26" i="34"/>
  <c r="U26" i="34" s="1"/>
  <c r="T26" i="34" s="1"/>
  <c r="S10" i="34"/>
  <c r="U10" i="34" s="1"/>
  <c r="T10" i="34" s="1"/>
  <c r="S23" i="34"/>
  <c r="U23" i="34" s="1"/>
  <c r="T23" i="34" s="1"/>
  <c r="S31" i="34"/>
  <c r="U31" i="34" s="1"/>
  <c r="T31" i="34" s="1"/>
  <c r="S30" i="34"/>
  <c r="U30" i="34" s="1"/>
  <c r="T30" i="34" s="1"/>
  <c r="S22" i="34"/>
  <c r="U22" i="34" s="1"/>
  <c r="T22" i="34" s="1"/>
  <c r="S29" i="34"/>
  <c r="U29" i="34" s="1"/>
  <c r="T29" i="34" s="1"/>
  <c r="S6" i="34"/>
  <c r="U6" i="34" s="1"/>
  <c r="T6" i="34" s="1"/>
  <c r="S18" i="34"/>
  <c r="U18" i="34" s="1"/>
  <c r="T18" i="34" s="1"/>
  <c r="S28" i="34"/>
  <c r="U28" i="34" s="1"/>
  <c r="T28" i="34" s="1"/>
  <c r="S21" i="34"/>
  <c r="U21" i="34" s="1"/>
  <c r="T21" i="34" s="1"/>
  <c r="S24" i="34"/>
  <c r="U24" i="34" s="1"/>
  <c r="T24" i="34" s="1"/>
  <c r="S15" i="34"/>
  <c r="U15" i="34" s="1"/>
  <c r="T15" i="34" s="1"/>
  <c r="Q4" i="34" l="1"/>
  <c r="D35" i="2" s="1"/>
  <c r="O4" i="34"/>
  <c r="B35" i="2" s="1"/>
  <c r="P5" i="34"/>
  <c r="C36" i="2" s="1"/>
  <c r="P3" i="34"/>
  <c r="C34" i="2" s="1"/>
  <c r="U3" i="34"/>
  <c r="B31" i="2" s="1"/>
  <c r="P4" i="34" l="1"/>
  <c r="C35" i="2" s="1"/>
  <c r="T3" i="34"/>
  <c r="D24" i="2" l="1"/>
  <c r="D2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Fred</author>
  </authors>
  <commentList>
    <comment ref="D26" authorId="0" shapeId="0" xr:uid="{BFF861ED-30D9-4394-B1C2-675E516AD81A}">
      <text>
        <r>
          <rPr>
            <b/>
            <sz val="18"/>
            <color indexed="81"/>
            <rFont val="微軟正黑體"/>
            <family val="2"/>
            <charset val="136"/>
          </rPr>
          <t>建議</t>
        </r>
        <r>
          <rPr>
            <b/>
            <sz val="18"/>
            <color indexed="81"/>
            <rFont val="Tahoma"/>
            <family val="2"/>
          </rPr>
          <t>20%</t>
        </r>
        <r>
          <rPr>
            <b/>
            <sz val="18"/>
            <color indexed="81"/>
            <rFont val="微軟正黑體"/>
            <family val="2"/>
            <charset val="136"/>
          </rPr>
          <t>內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Fred</author>
  </authors>
  <commentList>
    <comment ref="C2" authorId="0" shapeId="0" xr:uid="{00000000-0006-0000-0100-000001000000}">
      <text>
        <r>
          <rPr>
            <sz val="9"/>
            <color indexed="81"/>
            <rFont val="細明體"/>
            <family val="3"/>
            <charset val="136"/>
          </rPr>
          <t>在這打上策略權重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<sst xmlns="http://schemas.openxmlformats.org/spreadsheetml/2006/main" count="165" uniqueCount="157">
  <si>
    <t xml:space="preserve">全部月份平均獲利: </t>
    <phoneticPr fontId="1" type="noConversion"/>
  </si>
  <si>
    <t>近三年月平均獲利:</t>
    <phoneticPr fontId="1" type="noConversion"/>
  </si>
  <si>
    <t>最大月虧損:</t>
    <phoneticPr fontId="1" type="noConversion"/>
  </si>
  <si>
    <t>月勝率:</t>
    <phoneticPr fontId="1" type="noConversion"/>
  </si>
  <si>
    <t>ROA:</t>
    <phoneticPr fontId="1" type="noConversion"/>
  </si>
  <si>
    <t>10月</t>
  </si>
  <si>
    <t>9月</t>
  </si>
  <si>
    <t>7月</t>
  </si>
  <si>
    <t>6月</t>
  </si>
  <si>
    <t>5月</t>
  </si>
  <si>
    <t>4月</t>
  </si>
  <si>
    <t>3月</t>
  </si>
  <si>
    <t>2月</t>
  </si>
  <si>
    <t>年報酬</t>
    <phoneticPr fontId="1" type="noConversion"/>
  </si>
  <si>
    <t>年DD</t>
    <phoneticPr fontId="1" type="noConversion"/>
  </si>
  <si>
    <t>最大單日虧損</t>
    <phoneticPr fontId="1" type="noConversion"/>
  </si>
  <si>
    <t>每日浮動區間</t>
    <phoneticPr fontId="1" type="noConversion"/>
  </si>
  <si>
    <t>95%單日風險值</t>
    <phoneticPr fontId="1" type="noConversion"/>
  </si>
  <si>
    <t>總獲利:</t>
    <phoneticPr fontId="1" type="noConversion"/>
  </si>
  <si>
    <t>date</t>
    <phoneticPr fontId="1" type="noConversion"/>
  </si>
  <si>
    <t>日損益</t>
    <phoneticPr fontId="1" type="noConversion"/>
  </si>
  <si>
    <t>Month</t>
    <phoneticPr fontId="1" type="noConversion"/>
  </si>
  <si>
    <t>每日浮動區間</t>
  </si>
  <si>
    <t>8月</t>
  </si>
  <si>
    <t>11月</t>
  </si>
  <si>
    <t>12月</t>
  </si>
  <si>
    <t xml:space="preserve"> </t>
    <phoneticPr fontId="1" type="noConversion"/>
  </si>
  <si>
    <t>index</t>
    <phoneticPr fontId="1" type="noConversion"/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</si>
  <si>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</si>
  <si>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</si>
  <si>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</si>
  <si>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</si>
  <si>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</si>
  <si>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</si>
  <si>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</si>
  <si>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</si>
  <si>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</si>
  <si>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</si>
  <si>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</si>
  <si>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</si>
  <si>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1月</t>
    <phoneticPr fontId="1" type="noConversion"/>
  </si>
  <si>
    <t>日累計損益</t>
    <phoneticPr fontId="1" type="noConversion"/>
  </si>
  <si>
    <t>最大單日虧損</t>
  </si>
  <si>
    <t>日累計MAXDD:</t>
    <phoneticPr fontId="1" type="noConversion"/>
  </si>
  <si>
    <t>月索引</t>
    <phoneticPr fontId="1" type="noConversion"/>
  </si>
  <si>
    <t>全區間</t>
    <phoneticPr fontId="1" type="noConversion"/>
  </si>
  <si>
    <t>近3年</t>
    <phoneticPr fontId="1" type="noConversion"/>
  </si>
  <si>
    <t>近三年每日浮動區間</t>
    <phoneticPr fontId="1" type="noConversion"/>
  </si>
  <si>
    <t>當沖</t>
  </si>
  <si>
    <t>留倉</t>
  </si>
  <si>
    <t>總口數</t>
    <phoneticPr fontId="1" type="noConversion"/>
  </si>
  <si>
    <t>比例</t>
    <phoneticPr fontId="1" type="noConversion"/>
  </si>
  <si>
    <t>比例後口數</t>
    <phoneticPr fontId="1" type="noConversion"/>
  </si>
  <si>
    <t>保證金</t>
    <phoneticPr fontId="1" type="noConversion"/>
  </si>
  <si>
    <t>最後年份指標</t>
    <phoneticPr fontId="1" type="noConversion"/>
  </si>
  <si>
    <t>日損益</t>
    <phoneticPr fontId="1" type="noConversion"/>
  </si>
  <si>
    <t>Total</t>
  </si>
  <si>
    <t>allocation</t>
  </si>
  <si>
    <t>開始日期:</t>
    <phoneticPr fontId="4" type="noConversion"/>
  </si>
  <si>
    <t>策略數：</t>
    <phoneticPr fontId="4" type="noConversion"/>
  </si>
  <si>
    <t>※ 藍色方格代表必須輸入的地方。</t>
    <phoneticPr fontId="4" type="noConversion"/>
  </si>
  <si>
    <t>策略：</t>
    <phoneticPr fontId="4" type="noConversion"/>
  </si>
  <si>
    <t>1</t>
    <phoneticPr fontId="4" type="noConversion"/>
  </si>
  <si>
    <t>2</t>
    <phoneticPr fontId="4" type="noConversion"/>
  </si>
  <si>
    <t>1</t>
  </si>
  <si>
    <t>2</t>
  </si>
  <si>
    <t>預期年報酬</t>
    <phoneticPr fontId="1" type="noConversion"/>
  </si>
  <si>
    <t>預期報酬率</t>
    <phoneticPr fontId="1" type="noConversion"/>
  </si>
  <si>
    <t>動用保證金：</t>
    <phoneticPr fontId="1" type="noConversion"/>
  </si>
  <si>
    <t>期貨保證金：</t>
    <phoneticPr fontId="1" type="noConversion"/>
  </si>
  <si>
    <t>最少資金準備：</t>
    <phoneticPr fontId="1" type="noConversion"/>
  </si>
  <si>
    <t>預期風險</t>
    <phoneticPr fontId="1" type="noConversion"/>
  </si>
  <si>
    <t>自訂資金：</t>
    <phoneticPr fontId="1" type="noConversion"/>
  </si>
  <si>
    <t>最大平倉虧(概)</t>
    <phoneticPr fontId="1" type="noConversion"/>
  </si>
  <si>
    <t>最大策略虧(概)</t>
    <phoneticPr fontId="1" type="noConversion"/>
  </si>
  <si>
    <t>最大平倉虧損:</t>
    <phoneticPr fontId="1" type="noConversion"/>
  </si>
  <si>
    <t>計算年份</t>
  </si>
  <si>
    <t>年度最多虧損月份</t>
    <phoneticPr fontId="1" type="noConversion"/>
  </si>
  <si>
    <t>最大連虧月份</t>
    <phoneticPr fontId="1" type="noConversion"/>
  </si>
  <si>
    <t>計算連續月虧</t>
    <phoneticPr fontId="1" type="noConversion"/>
  </si>
  <si>
    <t>最大策略虧損:</t>
    <phoneticPr fontId="1" type="noConversion"/>
  </si>
  <si>
    <t>版本紀錄：</t>
    <phoneticPr fontId="1" type="noConversion"/>
  </si>
  <si>
    <t>2018.08.16</t>
    <phoneticPr fontId="1" type="noConversion"/>
  </si>
  <si>
    <t>1、修正成僅需將資料貼入即可</t>
    <phoneticPr fontId="1" type="noConversion"/>
  </si>
  <si>
    <t>2、新增保證金與留倉欄位</t>
    <phoneticPr fontId="1" type="noConversion"/>
  </si>
  <si>
    <t>2018.11.08</t>
    <phoneticPr fontId="1" type="noConversion"/>
  </si>
  <si>
    <t>1、修正全部月份平均值</t>
    <phoneticPr fontId="1" type="noConversion"/>
  </si>
  <si>
    <t>2、每日浮動直接改比例</t>
    <phoneticPr fontId="1" type="noConversion"/>
  </si>
  <si>
    <t>3、新增自動計算虧損月份</t>
    <phoneticPr fontId="1" type="noConversion"/>
  </si>
  <si>
    <t>2019.2.12</t>
    <phoneticPr fontId="1" type="noConversion"/>
  </si>
  <si>
    <t>2、增加每日上下架功能</t>
    <phoneticPr fontId="1" type="noConversion"/>
  </si>
  <si>
    <t>1、自動匯入策略報表</t>
    <phoneticPr fontId="1" type="noConversion"/>
  </si>
  <si>
    <t>2019.3.10</t>
    <phoneticPr fontId="1" type="noConversion"/>
  </si>
  <si>
    <t>1、 修正上下架績效報表無比例配置變化</t>
    <phoneticPr fontId="1" type="noConversion"/>
  </si>
  <si>
    <t>2、 修正圖表日DD會隨比例變動</t>
    <phoneticPr fontId="1" type="noConversion"/>
  </si>
  <si>
    <t>2019.3.13</t>
    <phoneticPr fontId="1" type="noConversion"/>
  </si>
  <si>
    <t>1、 DD評分工作表， 新增日DD比重調整(可以依各策略需求調控)</t>
    <phoneticPr fontId="1" type="noConversion"/>
  </si>
  <si>
    <t>2019.3.19</t>
    <phoneticPr fontId="1" type="noConversion"/>
  </si>
  <si>
    <t>2、修正總表(上下架)95%風險值乘上比例</t>
    <phoneticPr fontId="1" type="noConversion"/>
  </si>
  <si>
    <t>3、將MDD模組更換為日浮動DD</t>
    <phoneticPr fontId="1" type="noConversion"/>
  </si>
  <si>
    <t>1、修正預判DD當格直接歸 0</t>
    <phoneticPr fontId="1" type="noConversion"/>
  </si>
  <si>
    <t>2019.7.15</t>
    <phoneticPr fontId="1" type="noConversion"/>
  </si>
  <si>
    <t>1， 取消上下架運算，修正為公版</t>
    <phoneticPr fontId="1" type="noConversion"/>
  </si>
  <si>
    <t>2020.07.16</t>
    <phoneticPr fontId="1" type="noConversion"/>
  </si>
  <si>
    <t>1、修正最大虧損數字公式</t>
    <phoneticPr fontId="1" type="noConversion"/>
  </si>
  <si>
    <t>下單商品</t>
  </si>
  <si>
    <t>2020.10.19</t>
  </si>
  <si>
    <t>1、下單商品及下單比例 直接連結績效</t>
  </si>
  <si>
    <t>2020.10.23</t>
    <phoneticPr fontId="1" type="noConversion"/>
  </si>
  <si>
    <t>1、修正策略報表儲存格問題</t>
    <phoneticPr fontId="1" type="noConversion"/>
  </si>
  <si>
    <t>2022.03.17</t>
    <phoneticPr fontId="1" type="noConversion"/>
  </si>
  <si>
    <t>1、新增超額保證金，兩套資金管理法</t>
    <phoneticPr fontId="1" type="noConversion"/>
  </si>
  <si>
    <t>超額保證金</t>
    <phoneticPr fontId="1" type="noConversion"/>
  </si>
  <si>
    <t>大台保證金</t>
    <phoneticPr fontId="1" type="noConversion"/>
  </si>
  <si>
    <t>兩套資金準備：</t>
    <phoneticPr fontId="1" type="noConversion"/>
  </si>
  <si>
    <t>保證金檢核:</t>
    <phoneticPr fontId="1" type="noConversion"/>
  </si>
  <si>
    <t>2、修正上表最大平倉公式多除以比例</t>
    <phoneticPr fontId="1" type="noConversion"/>
  </si>
  <si>
    <t>最久DD日</t>
    <phoneticPr fontId="1" type="noConversion"/>
  </si>
  <si>
    <t>第二久DD日</t>
    <phoneticPr fontId="1" type="noConversion"/>
  </si>
  <si>
    <t>第三久DD日</t>
    <phoneticPr fontId="1" type="noConversion"/>
  </si>
  <si>
    <t>最新創高日</t>
    <phoneticPr fontId="1" type="noConversion"/>
  </si>
  <si>
    <t>距離上次創高</t>
    <phoneticPr fontId="1" type="noConversion"/>
  </si>
  <si>
    <t>資料結束日期</t>
    <phoneticPr fontId="1" type="noConversion"/>
  </si>
  <si>
    <t>DD日</t>
    <phoneticPr fontId="1" type="noConversion"/>
  </si>
  <si>
    <t>起始日</t>
    <phoneticPr fontId="1" type="noConversion"/>
  </si>
  <si>
    <t>創高日</t>
    <phoneticPr fontId="1" type="noConversion"/>
  </si>
  <si>
    <t>2023.08.30</t>
    <phoneticPr fontId="1" type="noConversion"/>
  </si>
  <si>
    <t>1.新增創高日期判定</t>
    <phoneticPr fontId="1" type="noConversion"/>
  </si>
  <si>
    <t>3</t>
  </si>
  <si>
    <t>4</t>
  </si>
  <si>
    <t>5</t>
  </si>
  <si>
    <t>6</t>
  </si>
  <si>
    <t>7</t>
  </si>
  <si>
    <t>8</t>
  </si>
  <si>
    <t>9</t>
  </si>
  <si>
    <t>2024.06.25</t>
  </si>
  <si>
    <t>保證金更新</t>
  </si>
  <si>
    <t>2024.07.31</t>
    <phoneticPr fontId="1" type="noConversion"/>
  </si>
  <si>
    <t>新增微小台槓桿(TMF)</t>
    <phoneticPr fontId="1" type="noConversion"/>
  </si>
  <si>
    <t>TMF</t>
  </si>
  <si>
    <t>2024.08.13</t>
    <phoneticPr fontId="1" type="noConversion"/>
  </si>
  <si>
    <t>修正連續月份問題</t>
    <phoneticPr fontId="1" type="noConversion"/>
  </si>
  <si>
    <t>CountGreater（比該列大的數字個數）</t>
    <phoneticPr fontId="1" type="noConversion"/>
  </si>
  <si>
    <t>OccurUpTo（該數值出現的次序）</t>
    <phoneticPr fontId="1" type="noConversion"/>
  </si>
  <si>
    <t>RankPos（排名位置 = L+M）</t>
    <phoneticPr fontId="1" type="noConversion"/>
  </si>
  <si>
    <t>顯示對應名次的「數值」</t>
    <phoneticPr fontId="1" type="noConversion"/>
  </si>
  <si>
    <t>名次的日期</t>
    <phoneticPr fontId="1" type="noConversion"/>
  </si>
  <si>
    <t>TX(大台)</t>
    <phoneticPr fontId="1" type="noConversion"/>
  </si>
  <si>
    <t>MTX(小台)</t>
    <phoneticPr fontId="1" type="noConversion"/>
  </si>
  <si>
    <t>TMF(微台)</t>
    <phoneticPr fontId="1" type="noConversion"/>
  </si>
  <si>
    <t>原始口數</t>
    <phoneticPr fontId="1" type="noConversion"/>
  </si>
  <si>
    <t>2025.09.01</t>
    <phoneticPr fontId="1" type="noConversion"/>
  </si>
  <si>
    <r>
      <rPr>
        <sz val="12"/>
        <color theme="1"/>
        <rFont val="Microsoft JhengHei"/>
        <family val="2"/>
      </rPr>
      <t>1.維護保證金</t>
    </r>
    <r>
      <rPr>
        <sz val="12"/>
        <color theme="1"/>
        <rFont val="Calibri"/>
        <family val="2"/>
      </rPr>
      <t xml:space="preserve">
2</t>
    </r>
    <r>
      <rPr>
        <sz val="12"/>
        <color theme="1"/>
        <rFont val="新細明體"/>
        <family val="2"/>
        <charset val="136"/>
      </rPr>
      <t>.大台最大單日虧損(A8欄)錯誤公式</t>
    </r>
    <r>
      <rPr>
        <sz val="12"/>
        <color theme="1"/>
        <rFont val="Microsoft JhengHei"/>
        <family val="2"/>
      </rPr>
      <t>修正。
3.創高計算</t>
    </r>
    <r>
      <rPr>
        <sz val="12"/>
        <color theme="1"/>
        <rFont val="新細明體"/>
        <family val="2"/>
        <charset val="136"/>
      </rPr>
      <t>最久DD日相同時Bug修正，創高起始日與創高日顛倒修正。
4.日週期中，月索引增加到2030年 --&gt; 計算年份改動後，數字會變動，原本超過2023年就不會動了。
5.修正總表B31欄位公式錯誤(DD 40 Days Avg的值)
6.將總表需要自行輸入的欄位標示成'"黃色"。
7.調整欄位大小、字型。
8.修正連續月虧損公式延伸到到最後一年年底。</t>
    </r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</si>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</sst>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,##0;[Red]#,##0"/>
    <numFmt numFmtId="177" formatCode="&quot;$&quot;#,##0;[Red]&quot;$&quot;#,##0"/>
    <numFmt numFmtId="178" formatCode="#,##0_ ;[Red]\-#,##0\ "/>
    <numFmt numFmtId="179" formatCode="#,##0_);\(#,##0\)"/>
    <numFmt numFmtId="180" formatCode="0.00_ "/>
    <numFmt numFmtId="181" formatCode="#,##0_);[Red]\(#,##0\)"/>
    <numFmt numFmtId="182" formatCode="#,##0.00;[Red]#,##0.00"/>
    <numFmt numFmtId="183" formatCode="0_);[Red]\(0\)"/>
  </numFmts>
  <fonts count="1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0"/>
      <color indexed="8"/>
      <name val="Arial"/>
      <family val="2"/>
    </font>
    <font>
      <sz val="12"/>
      <color indexed="8"/>
      <name val="Arial"/>
      <family val="2"/>
    </font>
    <font>
      <sz val="9"/>
      <color indexed="81"/>
      <name val="細明體"/>
      <family val="3"/>
      <charset val="136"/>
    </font>
    <font>
      <sz val="12"/>
      <color rgb="FFFF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color rgb="FFFF0000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8"/>
      <color indexed="81"/>
      <name val="微軟正黑體"/>
      <family val="2"/>
      <charset val="136"/>
    </font>
    <font>
      <b/>
      <sz val="18"/>
      <color indexed="81"/>
      <name val="Tahoma"/>
      <family val="2"/>
    </font>
    <font>
      <b/>
      <sz val="14"/>
      <color theme="1"/>
      <name val="微軟正黑體"/>
      <family val="2"/>
      <charset val="136"/>
    </font>
    <font>
      <sz val="12"/>
      <color theme="1"/>
      <name val="新細明體"/>
      <family val="2"/>
      <charset val="136"/>
    </font>
    <font>
      <sz val="12"/>
      <color theme="1"/>
      <name val="Microsoft JhengHei"/>
      <family val="2"/>
    </font>
    <font>
      <sz val="12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142">
    <xf numFmtId="0" fontId="0" fillId="0" borderId="0" xfId="0">
      <alignment vertical="center"/>
    </xf>
    <xf numFmtId="14" fontId="0" fillId="0" borderId="0" xfId="0" applyNumberFormat="1">
      <alignment vertical="center"/>
    </xf>
    <xf numFmtId="38" fontId="0" fillId="0" borderId="0" xfId="0" applyNumberFormat="1">
      <alignment vertical="center"/>
    </xf>
    <xf numFmtId="0" fontId="6" fillId="0" borderId="0" xfId="1" applyFont="1" applyAlignment="1">
      <alignment horizontal="center" vertical="center" wrapText="1"/>
    </xf>
    <xf numFmtId="181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4" fontId="5" fillId="5" borderId="0" xfId="1" applyNumberFormat="1" applyFont="1" applyFill="1" applyAlignment="1">
      <alignment horizontal="center" wrapText="1"/>
    </xf>
    <xf numFmtId="14" fontId="2" fillId="0" borderId="0" xfId="1" applyNumberFormat="1" applyAlignment="1">
      <alignment horizontal="center" vertical="center"/>
    </xf>
    <xf numFmtId="14" fontId="2" fillId="6" borderId="0" xfId="1" applyNumberFormat="1" applyFill="1" applyAlignment="1">
      <alignment horizontal="center" vertical="center"/>
    </xf>
    <xf numFmtId="14" fontId="2" fillId="7" borderId="0" xfId="1" applyNumberFormat="1" applyFill="1" applyAlignment="1">
      <alignment horizontal="center" vertical="center"/>
    </xf>
    <xf numFmtId="0" fontId="3" fillId="8" borderId="0" xfId="1" applyFont="1" applyFill="1" applyAlignment="1">
      <alignment horizontal="center" vertical="center"/>
    </xf>
    <xf numFmtId="49" fontId="8" fillId="9" borderId="0" xfId="1" applyNumberFormat="1" applyFont="1" applyFill="1" applyAlignment="1">
      <alignment horizontal="left" vertical="center"/>
    </xf>
    <xf numFmtId="0" fontId="8" fillId="9" borderId="0" xfId="1" applyFont="1" applyFill="1" applyAlignment="1">
      <alignment horizontal="center" vertical="center"/>
    </xf>
    <xf numFmtId="49" fontId="2" fillId="7" borderId="0" xfId="1" applyNumberFormat="1" applyFill="1" applyAlignment="1">
      <alignment horizontal="center" vertical="center"/>
    </xf>
    <xf numFmtId="49" fontId="2" fillId="0" borderId="0" xfId="1" applyNumberFormat="1" applyAlignment="1">
      <alignment horizontal="center" vertical="center"/>
    </xf>
    <xf numFmtId="181" fontId="5" fillId="3" borderId="0" xfId="1" applyNumberFormat="1" applyFont="1" applyFill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12" fillId="0" borderId="1" xfId="0" applyFont="1" applyBorder="1">
      <alignment vertical="center"/>
    </xf>
    <xf numFmtId="0" fontId="12" fillId="0" borderId="15" xfId="0" applyFont="1" applyBorder="1">
      <alignment vertical="center"/>
    </xf>
    <xf numFmtId="0" fontId="0" fillId="0" borderId="0" xfId="0" applyAlignment="1">
      <alignment horizontal="left" vertical="center"/>
    </xf>
    <xf numFmtId="181" fontId="12" fillId="0" borderId="5" xfId="0" applyNumberFormat="1" applyFont="1" applyBorder="1">
      <alignment vertical="center"/>
    </xf>
    <xf numFmtId="181" fontId="12" fillId="0" borderId="17" xfId="0" applyNumberFormat="1" applyFont="1" applyBorder="1">
      <alignment vertical="center"/>
    </xf>
    <xf numFmtId="181" fontId="12" fillId="0" borderId="6" xfId="0" applyNumberFormat="1" applyFont="1" applyBorder="1">
      <alignment vertical="center"/>
    </xf>
    <xf numFmtId="181" fontId="12" fillId="0" borderId="12" xfId="0" applyNumberFormat="1" applyFont="1" applyBorder="1">
      <alignment vertical="center"/>
    </xf>
    <xf numFmtId="181" fontId="12" fillId="0" borderId="13" xfId="0" applyNumberFormat="1" applyFont="1" applyBorder="1">
      <alignment vertical="center"/>
    </xf>
    <xf numFmtId="181" fontId="11" fillId="0" borderId="15" xfId="0" applyNumberFormat="1" applyFont="1" applyBorder="1">
      <alignment vertical="center"/>
    </xf>
    <xf numFmtId="181" fontId="11" fillId="0" borderId="2" xfId="0" applyNumberFormat="1" applyFont="1" applyBorder="1">
      <alignment vertical="center"/>
    </xf>
    <xf numFmtId="181" fontId="11" fillId="0" borderId="3" xfId="0" applyNumberFormat="1" applyFont="1" applyBorder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6" fontId="12" fillId="0" borderId="24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5" fillId="3" borderId="24" xfId="0" applyNumberFormat="1" applyFont="1" applyFill="1" applyBorder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2" fillId="0" borderId="17" xfId="0" applyFont="1" applyBorder="1">
      <alignment vertical="center"/>
    </xf>
    <xf numFmtId="0" fontId="12" fillId="0" borderId="14" xfId="0" applyFont="1" applyBorder="1">
      <alignment vertical="center"/>
    </xf>
    <xf numFmtId="0" fontId="12" fillId="0" borderId="12" xfId="0" applyFont="1" applyBorder="1">
      <alignment vertical="center"/>
    </xf>
    <xf numFmtId="0" fontId="12" fillId="0" borderId="13" xfId="0" applyFont="1" applyBorder="1">
      <alignment vertical="center"/>
    </xf>
    <xf numFmtId="181" fontId="12" fillId="0" borderId="0" xfId="0" applyNumberFormat="1" applyFont="1">
      <alignment vertical="center"/>
    </xf>
    <xf numFmtId="181" fontId="12" fillId="0" borderId="14" xfId="0" applyNumberFormat="1" applyFont="1" applyBorder="1">
      <alignment vertical="center"/>
    </xf>
    <xf numFmtId="181" fontId="12" fillId="0" borderId="7" xfId="0" applyNumberFormat="1" applyFont="1" applyBorder="1">
      <alignment vertical="center"/>
    </xf>
    <xf numFmtId="181" fontId="12" fillId="0" borderId="8" xfId="0" applyNumberFormat="1" applyFont="1" applyBorder="1">
      <alignment vertical="center"/>
    </xf>
    <xf numFmtId="176" fontId="12" fillId="0" borderId="20" xfId="0" applyNumberFormat="1" applyFont="1" applyBorder="1" applyAlignment="1">
      <alignment horizontal="center" vertical="center"/>
    </xf>
    <xf numFmtId="181" fontId="12" fillId="0" borderId="20" xfId="0" applyNumberFormat="1" applyFont="1" applyBorder="1" applyAlignment="1">
      <alignment horizontal="center" vertical="center"/>
    </xf>
    <xf numFmtId="176" fontId="12" fillId="0" borderId="9" xfId="0" applyNumberFormat="1" applyFont="1" applyBorder="1" applyAlignment="1">
      <alignment horizontal="center" vertical="center"/>
    </xf>
    <xf numFmtId="181" fontId="12" fillId="0" borderId="10" xfId="0" applyNumberFormat="1" applyFont="1" applyBorder="1" applyAlignment="1">
      <alignment horizontal="center" vertical="center"/>
    </xf>
    <xf numFmtId="181" fontId="12" fillId="0" borderId="9" xfId="0" applyNumberFormat="1" applyFont="1" applyBorder="1" applyAlignment="1">
      <alignment horizontal="center" vertical="center"/>
    </xf>
    <xf numFmtId="10" fontId="12" fillId="0" borderId="10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1" fontId="12" fillId="2" borderId="9" xfId="0" applyNumberFormat="1" applyFont="1" applyFill="1" applyBorder="1" applyAlignment="1">
      <alignment horizontal="center" vertical="center"/>
    </xf>
    <xf numFmtId="181" fontId="12" fillId="2" borderId="10" xfId="0" applyNumberFormat="1" applyFont="1" applyFill="1" applyBorder="1" applyAlignment="1">
      <alignment horizontal="center" vertical="center"/>
    </xf>
    <xf numFmtId="181" fontId="12" fillId="0" borderId="4" xfId="0" applyNumberFormat="1" applyFont="1" applyBorder="1" applyAlignment="1">
      <alignment horizontal="center" vertical="center"/>
    </xf>
    <xf numFmtId="181" fontId="12" fillId="0" borderId="11" xfId="0" applyNumberFormat="1" applyFont="1" applyBorder="1" applyAlignment="1">
      <alignment horizontal="center" vertical="center"/>
    </xf>
    <xf numFmtId="176" fontId="12" fillId="0" borderId="16" xfId="0" applyNumberFormat="1" applyFont="1" applyBorder="1" applyAlignment="1">
      <alignment horizontal="center" vertical="center"/>
    </xf>
    <xf numFmtId="176" fontId="12" fillId="0" borderId="18" xfId="0" applyNumberFormat="1" applyFont="1" applyBorder="1" applyAlignment="1">
      <alignment horizontal="center" vertical="center"/>
    </xf>
    <xf numFmtId="181" fontId="12" fillId="0" borderId="18" xfId="0" applyNumberFormat="1" applyFont="1" applyBorder="1" applyAlignment="1">
      <alignment horizontal="center" vertical="center"/>
    </xf>
    <xf numFmtId="10" fontId="12" fillId="0" borderId="18" xfId="0" applyNumberFormat="1" applyFont="1" applyBorder="1" applyAlignment="1">
      <alignment horizontal="center" vertical="center"/>
    </xf>
    <xf numFmtId="180" fontId="12" fillId="0" borderId="18" xfId="0" applyNumberFormat="1" applyFont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 wrapText="1"/>
    </xf>
    <xf numFmtId="176" fontId="1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176" fontId="12" fillId="0" borderId="3" xfId="0" applyNumberFormat="1" applyFont="1" applyBorder="1" applyAlignment="1">
      <alignment horizontal="center" vertical="center"/>
    </xf>
    <xf numFmtId="176" fontId="12" fillId="0" borderId="1" xfId="0" applyNumberFormat="1" applyFont="1" applyBorder="1" applyAlignment="1">
      <alignment horizontal="center" vertical="center"/>
    </xf>
    <xf numFmtId="176" fontId="12" fillId="0" borderId="13" xfId="0" applyNumberFormat="1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2" borderId="10" xfId="0" applyFont="1" applyFill="1" applyBorder="1" applyAlignment="1">
      <alignment horizontal="left" vertical="center"/>
    </xf>
    <xf numFmtId="181" fontId="12" fillId="2" borderId="18" xfId="0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center"/>
    </xf>
    <xf numFmtId="181" fontId="12" fillId="0" borderId="19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9" fontId="12" fillId="0" borderId="22" xfId="0" applyNumberFormat="1" applyFont="1" applyBorder="1" applyAlignment="1">
      <alignment horizontal="center" vertical="center"/>
    </xf>
    <xf numFmtId="176" fontId="12" fillId="0" borderId="22" xfId="0" applyNumberFormat="1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81" fontId="12" fillId="0" borderId="15" xfId="0" applyNumberFormat="1" applyFont="1" applyBorder="1" applyAlignment="1">
      <alignment horizontal="center" vertical="center"/>
    </xf>
    <xf numFmtId="181" fontId="12" fillId="0" borderId="21" xfId="0" applyNumberFormat="1" applyFont="1" applyBorder="1" applyAlignment="1">
      <alignment horizontal="center" vertical="center"/>
    </xf>
    <xf numFmtId="181" fontId="11" fillId="0" borderId="1" xfId="0" applyNumberFormat="1" applyFont="1" applyBorder="1" applyAlignment="1">
      <alignment horizontal="center" vertical="center"/>
    </xf>
    <xf numFmtId="181" fontId="12" fillId="0" borderId="1" xfId="0" applyNumberFormat="1" applyFont="1" applyBorder="1" applyAlignment="1">
      <alignment horizontal="center" vertical="center"/>
    </xf>
    <xf numFmtId="179" fontId="12" fillId="8" borderId="23" xfId="0" applyNumberFormat="1" applyFont="1" applyFill="1" applyBorder="1">
      <alignment vertical="center"/>
    </xf>
    <xf numFmtId="176" fontId="11" fillId="8" borderId="21" xfId="0" applyNumberFormat="1" applyFont="1" applyFill="1" applyBorder="1" applyAlignment="1">
      <alignment horizontal="right" vertical="center" indent="1"/>
    </xf>
    <xf numFmtId="179" fontId="11" fillId="0" borderId="15" xfId="0" applyNumberFormat="1" applyFont="1" applyBorder="1" applyAlignment="1">
      <alignment horizontal="center" vertical="center"/>
    </xf>
    <xf numFmtId="179" fontId="12" fillId="0" borderId="21" xfId="0" applyNumberFormat="1" applyFont="1" applyBorder="1" applyAlignment="1">
      <alignment horizontal="center" vertical="center"/>
    </xf>
    <xf numFmtId="179" fontId="12" fillId="2" borderId="23" xfId="0" applyNumberFormat="1" applyFont="1" applyFill="1" applyBorder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2" borderId="22" xfId="0" applyNumberFormat="1" applyFont="1" applyFill="1" applyBorder="1" applyAlignment="1">
      <alignment horizontal="center" vertical="center"/>
    </xf>
    <xf numFmtId="9" fontId="12" fillId="2" borderId="22" xfId="0" applyNumberFormat="1" applyFont="1" applyFill="1" applyBorder="1" applyAlignment="1">
      <alignment horizontal="center" vertical="center"/>
    </xf>
    <xf numFmtId="176" fontId="12" fillId="2" borderId="15" xfId="0" applyNumberFormat="1" applyFont="1" applyFill="1" applyBorder="1" applyAlignment="1">
      <alignment horizontal="center" vertical="center"/>
    </xf>
    <xf numFmtId="176" fontId="12" fillId="2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/>
    </xf>
    <xf numFmtId="176" fontId="12" fillId="0" borderId="21" xfId="0" applyNumberFormat="1" applyFont="1" applyBorder="1" applyAlignment="1">
      <alignment horizontal="center" vertical="center"/>
    </xf>
    <xf numFmtId="9" fontId="12" fillId="0" borderId="21" xfId="2" applyFont="1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12" fillId="10" borderId="24" xfId="0" applyFont="1" applyFill="1" applyBorder="1" applyAlignment="1">
      <alignment horizontal="center" vertical="center"/>
    </xf>
    <xf numFmtId="0" fontId="12" fillId="11" borderId="24" xfId="0" applyFont="1" applyFill="1" applyBorder="1" applyAlignment="1">
      <alignment horizontal="center" vertical="center"/>
    </xf>
    <xf numFmtId="176" fontId="12" fillId="11" borderId="24" xfId="0" applyNumberFormat="1" applyFont="1" applyFill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 wrapText="1"/>
    </xf>
    <xf numFmtId="176" fontId="15" fillId="3" borderId="21" xfId="0" applyNumberFormat="1" applyFont="1" applyFill="1" applyBorder="1" applyAlignment="1">
      <alignment horizontal="center" vertical="center"/>
    </xf>
    <xf numFmtId="183" fontId="15" fillId="3" borderId="21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12" fillId="0" borderId="1" xfId="0" applyFont="1" applyBorder="1" applyAlignment="1">
      <alignment horizontal="center" vertical="center"/>
    </xf>
    <xf numFmtId="176" fontId="12" fillId="0" borderId="0" xfId="0" applyNumberFormat="1" applyFont="1">
      <alignment vertical="center"/>
    </xf>
    <xf numFmtId="181" fontId="15" fillId="3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76" fontId="15" fillId="0" borderId="0" xfId="0" applyNumberFormat="1" applyFont="1">
      <alignment vertical="center"/>
    </xf>
    <xf numFmtId="0" fontId="15" fillId="3" borderId="5" xfId="0" applyFont="1" applyFill="1" applyBorder="1">
      <alignment vertical="center"/>
    </xf>
    <xf numFmtId="178" fontId="12" fillId="0" borderId="5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14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2" fillId="0" borderId="0" xfId="0" applyNumberFormat="1" applyFont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0" fontId="12" fillId="2" borderId="17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181" fontId="12" fillId="2" borderId="0" xfId="0" applyNumberFormat="1" applyFont="1" applyFill="1" applyAlignment="1">
      <alignment horizontal="center" vertical="center" wrapText="1"/>
    </xf>
    <xf numFmtId="181" fontId="12" fillId="2" borderId="6" xfId="0" applyNumberFormat="1" applyFont="1" applyFill="1" applyBorder="1" applyAlignment="1">
      <alignment horizontal="center" vertical="center" wrapText="1"/>
    </xf>
    <xf numFmtId="181" fontId="12" fillId="2" borderId="7" xfId="0" applyNumberFormat="1" applyFont="1" applyFill="1" applyBorder="1" applyAlignment="1">
      <alignment horizontal="center" vertical="center" wrapText="1"/>
    </xf>
    <xf numFmtId="181" fontId="12" fillId="2" borderId="8" xfId="0" applyNumberFormat="1" applyFont="1" applyFill="1" applyBorder="1" applyAlignment="1">
      <alignment horizontal="center" vertical="center" wrapText="1"/>
    </xf>
    <xf numFmtId="177" fontId="12" fillId="0" borderId="15" xfId="0" applyNumberFormat="1" applyFont="1" applyBorder="1" applyAlignment="1">
      <alignment horizontal="center" vertical="center"/>
    </xf>
    <xf numFmtId="177" fontId="12" fillId="0" borderId="3" xfId="0" applyNumberFormat="1" applyFont="1" applyBorder="1" applyAlignment="1">
      <alignment horizontal="center" vertical="center"/>
    </xf>
    <xf numFmtId="177" fontId="12" fillId="0" borderId="5" xfId="0" applyNumberFormat="1" applyFont="1" applyBorder="1" applyAlignment="1">
      <alignment horizontal="center" vertical="center"/>
    </xf>
    <xf numFmtId="177" fontId="12" fillId="0" borderId="13" xfId="0" applyNumberFormat="1" applyFont="1" applyBorder="1" applyAlignment="1">
      <alignment horizontal="center" vertical="center"/>
    </xf>
    <xf numFmtId="0" fontId="6" fillId="0" borderId="0" xfId="1" applyFont="1" applyFill="1" applyAlignment="1">
      <alignment horizontal="center" vertical="center" wrapText="1"/>
    </xf>
  </cellXfs>
  <cellStyles count="3">
    <cellStyle name="一般" xfId="0" builtinId="0"/>
    <cellStyle name="一般 2" xfId="1" xr:uid="{00000000-0005-0000-0000-000001000000}"/>
    <cellStyle name="百分比" xfId="2" builtinId="5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FF99FF"/>
      <color rgb="FFCCFFFF"/>
      <color rgb="FF99FF99"/>
      <color rgb="FFFFCCCC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800" b="1"/>
              <a:t>年績效比較</a:t>
            </a:r>
            <a:endParaRPr lang="zh-TW" sz="1800" b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884490245029"/>
          <c:y val="0.1470767738473209"/>
          <c:w val="0.87797115509754975"/>
          <c:h val="0.769471114984278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總表!$H$2:$P$2</c:f>
              <c:numCache>
                <c:formatCode>General</c:formatCode>
                <c:ptCount val="9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</c:numCache>
            </c:numRef>
          </c:cat>
          <c:val>
            <c:numRef>
              <c:f>總表!$H$15:$P$15</c:f>
              <c:numCache>
                <c:formatCode>#,##0_);[Red]\(#,##0\)</c:formatCode>
                <c:ptCount val="9"/>
                <c:pt idx="0">
                  <c:v>25441.242999999999</c:v>
                </c:pt>
                <c:pt idx="1">
                  <c:v>270037.87949999998</c:v>
                </c:pt>
                <c:pt idx="2">
                  <c:v>176184.94100000002</c:v>
                </c:pt>
                <c:pt idx="3">
                  <c:v>112953.4</c:v>
                </c:pt>
                <c:pt idx="4">
                  <c:v>52944.313000000002</c:v>
                </c:pt>
                <c:pt idx="5">
                  <c:v>206883.72999999998</c:v>
                </c:pt>
                <c:pt idx="6">
                  <c:v>182844.20200000002</c:v>
                </c:pt>
                <c:pt idx="7">
                  <c:v>750268.56850000017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F-4492-827F-6517B411FE1A}"/>
            </c:ext>
          </c:extLst>
        </c:ser>
        <c:ser>
          <c:idx val="1"/>
          <c:order val="1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總表!$H$2:$P$2</c:f>
              <c:numCache>
                <c:formatCode>General</c:formatCode>
                <c:ptCount val="9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</c:numCache>
            </c:numRef>
          </c:cat>
          <c:val>
            <c:numRef>
              <c:f>總表!$H$16:$P$16</c:f>
              <c:numCache>
                <c:formatCode>#,##0_);[Red]\(#,##0\)</c:formatCode>
                <c:ptCount val="9"/>
                <c:pt idx="0">
                  <c:v>-8363.0265000000018</c:v>
                </c:pt>
                <c:pt idx="1">
                  <c:v>-30672.331000000006</c:v>
                </c:pt>
                <c:pt idx="2">
                  <c:v>-30363.632500000007</c:v>
                </c:pt>
                <c:pt idx="3">
                  <c:v>-52866.901000000005</c:v>
                </c:pt>
                <c:pt idx="4">
                  <c:v>-70218.946500000005</c:v>
                </c:pt>
                <c:pt idx="5">
                  <c:v>-54620.438000000002</c:v>
                </c:pt>
                <c:pt idx="6">
                  <c:v>-95534.455999999991</c:v>
                </c:pt>
                <c:pt idx="7">
                  <c:v>-177052.22600000005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7F-4492-827F-6517B411FE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367168"/>
        <c:axId val="12629120"/>
      </c:barChart>
      <c:catAx>
        <c:axId val="1136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629120"/>
        <c:crosses val="autoZero"/>
        <c:auto val="1"/>
        <c:lblAlgn val="ctr"/>
        <c:lblOffset val="100"/>
        <c:tickLblSkip val="1"/>
        <c:noMultiLvlLbl val="0"/>
      </c:catAx>
      <c:valAx>
        <c:axId val="1262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36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678179</xdr:colOff>
      <xdr:row>18</xdr:row>
      <xdr:rowOff>240843</xdr:rowOff>
    </xdr:from>
    <xdr:to>
      <xdr:col>15</xdr:col>
      <xdr:colOff>27214</xdr:colOff>
      <xdr:row>41</xdr:row>
      <xdr:rowOff>204106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0</xdr:row>
          <xdr:rowOff>7620</xdr:rowOff>
        </xdr:from>
        <xdr:to>
          <xdr:col>4</xdr:col>
          <xdr:colOff>800100</xdr:colOff>
          <xdr:row>0</xdr:row>
          <xdr:rowOff>297180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7" tint="0.59999389629810485"/>
  </sheetPr>
  <dimension ref="A1:P47"/>
  <sheetViews>
    <sheetView zoomScale="70" zoomScaleNormal="70" workbookViewId="0">
      <selection activeCell="E21" sqref="E21"/>
    </sheetView>
  </sheetViews>
  <sheetFormatPr defaultColWidth="9" defaultRowHeight="16.5" customHeight="1"/>
  <cols>
    <col min="1" max="5" width="20.6640625" style="116" customWidth="1"/>
    <col min="6" max="6" width="8.6640625" style="116" customWidth="1"/>
    <col min="7" max="7" width="9.6640625" style="116" customWidth="1"/>
    <col min="8" max="16" width="16.6640625" style="116" customWidth="1"/>
    <col min="17" max="16384" width="9" style="116"/>
  </cols>
  <sheetData>
    <row r="1" spans="1:16" ht="18.600000000000001" customHeight="1" thickBot="1">
      <c r="A1" s="70"/>
      <c r="B1" s="71" t="s">
        <v>147</v>
      </c>
      <c r="C1" s="72" t="s">
        <v>148</v>
      </c>
      <c r="D1" s="73" t="s">
        <v>149</v>
      </c>
      <c r="E1" s="69"/>
    </row>
    <row r="2" spans="1:16" ht="18.600000000000001" customHeight="1" thickBot="1">
      <c r="A2" s="74" t="s">
        <v>0</v>
      </c>
      <c r="B2" s="63">
        <f>(SUM(H3:P14)/COUNTIF(H3:P14,"&lt;&gt;0"))*IF($A$18="MTX",4,IF($A$18="TMF",20,1))</f>
        <v>423228.16119047638</v>
      </c>
      <c r="C2" s="52">
        <f>$B$2*0.25</f>
        <v>105807.0402976191</v>
      </c>
      <c r="D2" s="53">
        <f>$B$2*0.05</f>
        <v>21161.408059523819</v>
      </c>
      <c r="E2" s="69"/>
      <c r="G2" s="17"/>
      <c r="H2" s="122">
        <v>2019</v>
      </c>
      <c r="I2" s="46">
        <f>H2+1</f>
        <v>2020</v>
      </c>
      <c r="J2" s="46">
        <f t="shared" ref="J2:P2" si="0">I2+1</f>
        <v>2021</v>
      </c>
      <c r="K2" s="46">
        <f t="shared" si="0"/>
        <v>2022</v>
      </c>
      <c r="L2" s="46">
        <f t="shared" si="0"/>
        <v>2023</v>
      </c>
      <c r="M2" s="46">
        <f t="shared" si="0"/>
        <v>2024</v>
      </c>
      <c r="N2" s="46">
        <f t="shared" si="0"/>
        <v>2025</v>
      </c>
      <c r="O2" s="46">
        <f t="shared" si="0"/>
        <v>2026</v>
      </c>
      <c r="P2" s="47">
        <f t="shared" si="0"/>
        <v>2027</v>
      </c>
    </row>
    <row r="3" spans="1:16" ht="18.600000000000001" customHeight="1">
      <c r="A3" s="75" t="s">
        <v>1</v>
      </c>
      <c r="B3" s="64">
        <f>(SUM(M3:O14)/COUNTIF(M3:O14,"&lt;&gt;0"))*IF($A$18="MTX",4,IF($A$18="TMF",20,1))</f>
        <v>690906.96999999986</v>
      </c>
      <c r="C3" s="54">
        <f>$B$3*0.25</f>
        <v>172726.74249999996</v>
      </c>
      <c r="D3" s="55">
        <f>$B$3*0.05</f>
        <v>34545.348499999993</v>
      </c>
      <c r="E3" s="69"/>
      <c r="G3" s="44" t="s">
        <v>40</v>
      </c>
      <c r="H3" s="20">
        <f>資料貼入!G5*$B$19*IF($A$18="TMF",0.05,IF($A$18="MTX",0.25,1))</f>
        <v>0</v>
      </c>
      <c r="I3" s="23">
        <f>資料貼入!H5*$B$19*IF($A$18="TMF",0.05,IF($A$18="MTX",0.25,1))</f>
        <v>14632.38</v>
      </c>
      <c r="J3" s="23">
        <f>資料貼入!I5*$B$19*IF($A$18="TMF",0.05,IF($A$18="MTX",0.25,1))</f>
        <v>31389.301999999992</v>
      </c>
      <c r="K3" s="23">
        <f>資料貼入!J5*$B$19*IF($A$18="TMF",0.05,IF($A$18="MTX",0.25,1))</f>
        <v>319.63450000000159</v>
      </c>
      <c r="L3" s="23">
        <f>資料貼入!K5*$B$19*IF($A$18="TMF",0.05,IF($A$18="MTX",0.25,1))</f>
        <v>42546.143000000011</v>
      </c>
      <c r="M3" s="23">
        <f>資料貼入!L5*$B$19*IF($A$18="TMF",0.05,IF($A$18="MTX",0.25,1))</f>
        <v>-8277.6384999999955</v>
      </c>
      <c r="N3" s="23">
        <f>資料貼入!M5*$B$19*IF($A$18="TMF",0.05,IF($A$18="MTX",0.25,1))</f>
        <v>82456.356500000024</v>
      </c>
      <c r="O3" s="23">
        <f>資料貼入!N5*$B$19*IF($A$18="TMF",0.05,IF($A$18="MTX",0.25,1))</f>
        <v>192124.81000000006</v>
      </c>
      <c r="P3" s="24">
        <f>資料貼入!O5*$B$19*IF($A$18="TMF",0.05,IF($A$18="MTX",0.25,1))</f>
        <v>0</v>
      </c>
    </row>
    <row r="4" spans="1:16" ht="18.600000000000001" customHeight="1">
      <c r="A4" s="75" t="s">
        <v>2</v>
      </c>
      <c r="B4" s="65">
        <f>(MIN(H3:P14))*IF($A$18="MTX",4,IF($A$18="TMF",20,1))</f>
        <v>-1386662.5700000003</v>
      </c>
      <c r="C4" s="56">
        <f>$B4*0.25</f>
        <v>-346665.64250000007</v>
      </c>
      <c r="D4" s="55">
        <f>$B$4*0.05</f>
        <v>-69333.128500000021</v>
      </c>
      <c r="E4" s="69"/>
      <c r="G4" s="44" t="s">
        <v>12</v>
      </c>
      <c r="H4" s="21">
        <f>資料貼入!G6*$B$19*IF($A$18="TMF",0.05,IF($A$18="MTX",0.25,1))</f>
        <v>0</v>
      </c>
      <c r="I4" s="48">
        <f>資料貼入!H6*$B$19*IF($A$18="TMF",0.05,IF($A$18="MTX",0.25,1))</f>
        <v>13553.964500000002</v>
      </c>
      <c r="J4" s="48">
        <f>資料貼入!I6*$B$19*IF($A$18="TMF",0.05,IF($A$18="MTX",0.25,1))</f>
        <v>11481.367999999997</v>
      </c>
      <c r="K4" s="48">
        <f>資料貼入!J6*$B$19*IF($A$18="TMF",0.05,IF($A$18="MTX",0.25,1))</f>
        <v>13191.236499999999</v>
      </c>
      <c r="L4" s="48">
        <f>資料貼入!K6*$B$19*IF($A$18="TMF",0.05,IF($A$18="MTX",0.25,1))</f>
        <v>-36111.379000000001</v>
      </c>
      <c r="M4" s="48">
        <f>資料貼入!L6*$B$19*IF($A$18="TMF",0.05,IF($A$18="MTX",0.25,1))</f>
        <v>-5424.8069999999989</v>
      </c>
      <c r="N4" s="48">
        <f>資料貼入!M6*$B$19*IF($A$18="TMF",0.05,IF($A$18="MTX",0.25,1))</f>
        <v>-69333.128500000021</v>
      </c>
      <c r="O4" s="48">
        <f>資料貼入!N6*$B$19*IF($A$18="TMF",0.05,IF($A$18="MTX",0.25,1))</f>
        <v>131520.481</v>
      </c>
      <c r="P4" s="22">
        <f>資料貼入!O6*$B$19*IF($A$18="TMF",0.05,IF($A$18="MTX",0.25,1))</f>
        <v>0</v>
      </c>
    </row>
    <row r="5" spans="1:16" ht="18.600000000000001" customHeight="1">
      <c r="A5" s="75" t="s">
        <v>3</v>
      </c>
      <c r="B5" s="66">
        <f>COUNTIF(H3:P14,"&gt;0")/(COUNT(H3:P14)-COUNTIF(H3:P14,"=0"))</f>
        <v>0.73809523809523814</v>
      </c>
      <c r="C5" s="57">
        <f>$B$5</f>
        <v>0.73809523809523814</v>
      </c>
      <c r="D5" s="57">
        <f>$B$5</f>
        <v>0.73809523809523814</v>
      </c>
      <c r="E5" s="69"/>
      <c r="G5" s="44" t="s">
        <v>11</v>
      </c>
      <c r="H5" s="21">
        <f>資料貼入!G7*$B$19*IF($A$18="TMF",0.05,IF($A$18="MTX",0.25,1))</f>
        <v>0</v>
      </c>
      <c r="I5" s="48">
        <f>資料貼入!H7*$B$19*IF($A$18="TMF",0.05,IF($A$18="MTX",0.25,1))</f>
        <v>105157.81200000002</v>
      </c>
      <c r="J5" s="48">
        <f>資料貼入!I7*$B$19*IF($A$18="TMF",0.05,IF($A$18="MTX",0.25,1))</f>
        <v>802.79000000000019</v>
      </c>
      <c r="K5" s="48">
        <f>資料貼入!J7*$B$19*IF($A$18="TMF",0.05,IF($A$18="MTX",0.25,1))</f>
        <v>3640.9615000000094</v>
      </c>
      <c r="L5" s="48">
        <f>資料貼入!K7*$B$19*IF($A$18="TMF",0.05,IF($A$18="MTX",0.25,1))</f>
        <v>720.18250000000376</v>
      </c>
      <c r="M5" s="48">
        <f>資料貼入!L7*$B$19*IF($A$18="TMF",0.05,IF($A$18="MTX",0.25,1))</f>
        <v>-7360.1270000000004</v>
      </c>
      <c r="N5" s="48">
        <f>資料貼入!M7*$B$19*IF($A$18="TMF",0.05,IF($A$18="MTX",0.25,1))</f>
        <v>31095.695499999998</v>
      </c>
      <c r="O5" s="48">
        <f>資料貼入!N7*$B$19*IF($A$18="TMF",0.05,IF($A$18="MTX",0.25,1))</f>
        <v>-45919.954500000014</v>
      </c>
      <c r="P5" s="22">
        <f>資料貼入!O7*$B$19*IF($A$18="TMF",0.05,IF($A$18="MTX",0.25,1))</f>
        <v>0</v>
      </c>
    </row>
    <row r="6" spans="1:16" ht="18.600000000000001" customHeight="1">
      <c r="A6" s="75" t="s">
        <v>4</v>
      </c>
      <c r="B6" s="67">
        <f>(I17/-B7)*IF($A$18="MTX",4,IF($A$18="TMF",20,1))</f>
        <v>7.7228767559761211</v>
      </c>
      <c r="C6" s="58">
        <f>$B$6</f>
        <v>7.7228767559761211</v>
      </c>
      <c r="D6" s="58">
        <f>$B$6</f>
        <v>7.7228767559761211</v>
      </c>
      <c r="E6" s="69"/>
      <c r="G6" s="44" t="s">
        <v>10</v>
      </c>
      <c r="H6" s="21">
        <f>資料貼入!G8*$B$19*IF($A$18="TMF",0.05,IF($A$18="MTX",0.25,1))</f>
        <v>0</v>
      </c>
      <c r="I6" s="48">
        <f>資料貼入!H8*$B$19*IF($A$18="TMF",0.05,IF($A$18="MTX",0.25,1))</f>
        <v>27961.347500000003</v>
      </c>
      <c r="J6" s="48">
        <f>資料貼入!I8*$B$19*IF($A$18="TMF",0.05,IF($A$18="MTX",0.25,1))</f>
        <v>12407.234500000004</v>
      </c>
      <c r="K6" s="48">
        <f>資料貼入!J8*$B$19*IF($A$18="TMF",0.05,IF($A$18="MTX",0.25,1))</f>
        <v>25488.646499999995</v>
      </c>
      <c r="L6" s="48">
        <f>資料貼入!K8*$B$19*IF($A$18="TMF",0.05,IF($A$18="MTX",0.25,1))</f>
        <v>-19473.348000000005</v>
      </c>
      <c r="M6" s="48">
        <f>資料貼入!L8*$B$19*IF($A$18="TMF",0.05,IF($A$18="MTX",0.25,1))</f>
        <v>59805.527499999982</v>
      </c>
      <c r="N6" s="48">
        <f>資料貼入!M8*$B$19*IF($A$18="TMF",0.05,IF($A$18="MTX",0.25,1))</f>
        <v>-15245.862000000017</v>
      </c>
      <c r="O6" s="48">
        <f>資料貼入!N8*$B$19*IF($A$18="TMF",0.05,IF($A$18="MTX",0.25,1))</f>
        <v>158323.02350000001</v>
      </c>
      <c r="P6" s="22">
        <f>資料貼入!O8*$B$19*IF($A$18="TMF",0.05,IF($A$18="MTX",0.25,1))</f>
        <v>0</v>
      </c>
    </row>
    <row r="7" spans="1:16" ht="18.600000000000001" customHeight="1">
      <c r="A7" s="76" t="s">
        <v>75</v>
      </c>
      <c r="B7" s="77">
        <f>MAXDD(日週期!B3:B9002)*$B$19*1.3</f>
        <v>-4603357.8760000011</v>
      </c>
      <c r="C7" s="59">
        <f>$B$7*0.25</f>
        <v>-1150839.4690000003</v>
      </c>
      <c r="D7" s="60">
        <f>$B$7*0.05</f>
        <v>-230167.89380000008</v>
      </c>
      <c r="E7" s="69"/>
      <c r="G7" s="44" t="s">
        <v>9</v>
      </c>
      <c r="H7" s="21">
        <f>資料貼入!G9*$B$19*IF($A$18="TMF",0.05,IF($A$18="MTX",0.25,1))</f>
        <v>0</v>
      </c>
      <c r="I7" s="48">
        <f>資料貼入!H9*$B$19*IF($A$18="TMF",0.05,IF($A$18="MTX",0.25,1))</f>
        <v>-19810.311500000003</v>
      </c>
      <c r="J7" s="48">
        <f>資料貼入!I9*$B$19*IF($A$18="TMF",0.05,IF($A$18="MTX",0.25,1))</f>
        <v>72399.750500000009</v>
      </c>
      <c r="K7" s="48">
        <f>資料貼入!J9*$B$19*IF($A$18="TMF",0.05,IF($A$18="MTX",0.25,1))</f>
        <v>16734.583999999999</v>
      </c>
      <c r="L7" s="48">
        <f>資料貼入!K9*$B$19*IF($A$18="TMF",0.05,IF($A$18="MTX",0.25,1))</f>
        <v>23264.207499999993</v>
      </c>
      <c r="M7" s="48">
        <f>資料貼入!L9*$B$19*IF($A$18="TMF",0.05,IF($A$18="MTX",0.25,1))</f>
        <v>6608.0275000000001</v>
      </c>
      <c r="N7" s="48">
        <f>資料貼入!M9*$B$19*IF($A$18="TMF",0.05,IF($A$18="MTX",0.25,1))</f>
        <v>28988.788</v>
      </c>
      <c r="O7" s="48">
        <f>資料貼入!N9*$B$19*IF($A$18="TMF",0.05,IF($A$18="MTX",0.25,1))</f>
        <v>246581.58900000004</v>
      </c>
      <c r="P7" s="22">
        <f>資料貼入!O9*$B$19*IF($A$18="TMF",0.05,IF($A$18="MTX",0.25,1))</f>
        <v>0</v>
      </c>
    </row>
    <row r="8" spans="1:16" ht="18.600000000000001" customHeight="1" thickBot="1">
      <c r="A8" s="78" t="s">
        <v>15</v>
      </c>
      <c r="B8" s="79">
        <f>MIN(日週期!$B3:$B9002)*$B$19</f>
        <v>-900236.66</v>
      </c>
      <c r="C8" s="61">
        <f>$B$8*0.25</f>
        <v>-225059.16500000001</v>
      </c>
      <c r="D8" s="62">
        <f>$B$8*0.05</f>
        <v>-45011.833000000006</v>
      </c>
      <c r="E8" s="69"/>
      <c r="G8" s="44" t="s">
        <v>8</v>
      </c>
      <c r="H8" s="21">
        <f>資料貼入!G10*$B$19*IF($A$18="TMF",0.05,IF($A$18="MTX",0.25,1))</f>
        <v>0</v>
      </c>
      <c r="I8" s="48">
        <f>資料貼入!H10*$B$19*IF($A$18="TMF",0.05,IF($A$18="MTX",0.25,1))</f>
        <v>22449.782499999994</v>
      </c>
      <c r="J8" s="48">
        <f>資料貼入!I10*$B$19*IF($A$18="TMF",0.05,IF($A$18="MTX",0.25,1))</f>
        <v>3829.1105000000025</v>
      </c>
      <c r="K8" s="48">
        <f>資料貼入!J10*$B$19*IF($A$18="TMF",0.05,IF($A$18="MTX",0.25,1))</f>
        <v>-1755.4314999999974</v>
      </c>
      <c r="L8" s="48">
        <f>資料貼入!K10*$B$19*IF($A$18="TMF",0.05,IF($A$18="MTX",0.25,1))</f>
        <v>10275.147500000001</v>
      </c>
      <c r="M8" s="48">
        <f>資料貼入!L10*$B$19*IF($A$18="TMF",0.05,IF($A$18="MTX",0.25,1))</f>
        <v>59752.032500000001</v>
      </c>
      <c r="N8" s="48">
        <f>資料貼入!M10*$B$19*IF($A$18="TMF",0.05,IF($A$18="MTX",0.25,1))</f>
        <v>59819.495500000019</v>
      </c>
      <c r="O8" s="48">
        <f>資料貼入!N10*$B$19*IF($A$18="TMF",0.05,IF($A$18="MTX",0.25,1))</f>
        <v>203129.924</v>
      </c>
      <c r="P8" s="22">
        <f>資料貼入!O10*$B$19*IF($A$18="TMF",0.05,IF($A$18="MTX",0.25,1))</f>
        <v>0</v>
      </c>
    </row>
    <row r="9" spans="1:16" ht="18.600000000000001" customHeight="1" thickBot="1">
      <c r="A9" s="80"/>
      <c r="B9" s="69"/>
      <c r="C9" s="69"/>
      <c r="D9" s="69"/>
      <c r="E9" s="69"/>
      <c r="G9" s="44" t="s">
        <v>7</v>
      </c>
      <c r="H9" s="21">
        <f>資料貼入!G11*$B$19*IF($A$18="TMF",0.05,IF($A$18="MTX",0.25,1))</f>
        <v>0</v>
      </c>
      <c r="I9" s="48">
        <f>資料貼入!H11*$B$19*IF($A$18="TMF",0.05,IF($A$18="MTX",0.25,1))</f>
        <v>49979.997000000003</v>
      </c>
      <c r="J9" s="48">
        <f>資料貼入!I11*$B$19*IF($A$18="TMF",0.05,IF($A$18="MTX",0.25,1))</f>
        <v>-12756.814499999995</v>
      </c>
      <c r="K9" s="48">
        <f>資料貼入!J11*$B$19*IF($A$18="TMF",0.05,IF($A$18="MTX",0.25,1))</f>
        <v>-10083.441500000001</v>
      </c>
      <c r="L9" s="48">
        <f>資料貼入!K11*$B$19*IF($A$18="TMF",0.05,IF($A$18="MTX",0.25,1))</f>
        <v>12337.440500000001</v>
      </c>
      <c r="M9" s="48">
        <f>資料貼入!L11*$B$19*IF($A$18="TMF",0.05,IF($A$18="MTX",0.25,1))</f>
        <v>12518.550000000003</v>
      </c>
      <c r="N9" s="48">
        <f>資料貼入!M11*$B$19*IF($A$18="TMF",0.05,IF($A$18="MTX",0.25,1))</f>
        <v>18722.531500000001</v>
      </c>
      <c r="O9" s="48">
        <f>資料貼入!N11*$B$19*IF($A$18="TMF",0.05,IF($A$18="MTX",0.25,1))</f>
        <v>-60652.265000000007</v>
      </c>
      <c r="P9" s="22">
        <f>資料貼入!O11*$B$19*IF($A$18="TMF",0.05,IF($A$18="MTX",0.25,1))</f>
        <v>0</v>
      </c>
    </row>
    <row r="10" spans="1:16" ht="18.600000000000001" customHeight="1" thickBot="1">
      <c r="A10" s="137" t="s">
        <v>16</v>
      </c>
      <c r="B10" s="138"/>
      <c r="C10" s="81" t="s">
        <v>17</v>
      </c>
      <c r="D10" s="82" t="s">
        <v>42</v>
      </c>
      <c r="E10" s="83" t="s">
        <v>43</v>
      </c>
      <c r="G10" s="44" t="s">
        <v>23</v>
      </c>
      <c r="H10" s="21">
        <f>資料貼入!G12*$B$19*IF($A$18="TMF",0.05,IF($A$18="MTX",0.25,1))</f>
        <v>0</v>
      </c>
      <c r="I10" s="48">
        <f>資料貼入!H12*$B$19*IF($A$18="TMF",0.05,IF($A$18="MTX",0.25,1))</f>
        <v>13474.590000000004</v>
      </c>
      <c r="J10" s="48">
        <f>資料貼入!I12*$B$19*IF($A$18="TMF",0.05,IF($A$18="MTX",0.25,1))</f>
        <v>19697.619500000008</v>
      </c>
      <c r="K10" s="48">
        <f>資料貼入!J12*$B$19*IF($A$18="TMF",0.05,IF($A$18="MTX",0.25,1))</f>
        <v>18346.546999999999</v>
      </c>
      <c r="L10" s="48">
        <f>資料貼入!K12*$B$19*IF($A$18="TMF",0.05,IF($A$18="MTX",0.25,1))</f>
        <v>2711.3240000000014</v>
      </c>
      <c r="M10" s="48">
        <f>資料貼入!L12*$B$19*IF($A$18="TMF",0.05,IF($A$18="MTX",0.25,1))</f>
        <v>54285.965499999969</v>
      </c>
      <c r="N10" s="48">
        <f>資料貼入!M12*$B$19*IF($A$18="TMF",0.05,IF($A$18="MTX",0.25,1))</f>
        <v>7891.3685000000041</v>
      </c>
      <c r="O10" s="48">
        <f>資料貼入!N12*$B$19*IF($A$18="TMF",0.05,IF($A$18="MTX",0.25,1))</f>
        <v>-46796.481999999996</v>
      </c>
      <c r="P10" s="22">
        <f>資料貼入!O12*$B$19*IF($A$18="TMF",0.05,IF($A$18="MTX",0.25,1))</f>
        <v>0</v>
      </c>
    </row>
    <row r="11" spans="1:16" ht="18.600000000000001" customHeight="1" thickBot="1">
      <c r="A11" s="84">
        <f>日週期!G2*$B$19*IF(A18="TMF",0.05,IF(A18="MTX",0.25,1))</f>
        <v>-7737.6600000000008</v>
      </c>
      <c r="B11" s="85">
        <f>日週期!H2*$B$19*IF(A18="TMF",0.05,IF(A18="MTX",0.25,1))</f>
        <v>9122.0500000000011</v>
      </c>
      <c r="C11" s="86">
        <f>-(ABS(A11)+ABS(B11))/2*1.97</f>
        <v>-16606.814350000004</v>
      </c>
      <c r="D11" s="87">
        <f>MIN(日週期!$B3:$B9002)*$B$19*IF(A18="TMF",0.05,IF(A18="MTX",0.25,1))</f>
        <v>-45011.833000000006</v>
      </c>
      <c r="E11" s="87">
        <f>MAXDD(日週期!B3:B9002)*$B$19*IF(A18="TMF",0.05,IF(A18="MTX",0.25,1))</f>
        <v>-177052.22600000005</v>
      </c>
      <c r="G11" s="44" t="s">
        <v>6</v>
      </c>
      <c r="H11" s="21">
        <f>資料貼入!G13*$B$19*IF($A$18="TMF",0.05,IF($A$18="MTX",0.25,1))</f>
        <v>0</v>
      </c>
      <c r="I11" s="48">
        <f>資料貼入!H13*$B$19*IF($A$18="TMF",0.05,IF($A$18="MTX",0.25,1))</f>
        <v>-7943.7920000000004</v>
      </c>
      <c r="J11" s="48">
        <f>資料貼入!I13*$B$19*IF($A$18="TMF",0.05,IF($A$18="MTX",0.25,1))</f>
        <v>-15667.191000000004</v>
      </c>
      <c r="K11" s="48">
        <f>資料貼入!J13*$B$19*IF($A$18="TMF",0.05,IF($A$18="MTX",0.25,1))</f>
        <v>2030.0345000000013</v>
      </c>
      <c r="L11" s="48">
        <f>資料貼入!K13*$B$19*IF($A$18="TMF",0.05,IF($A$18="MTX",0.25,1))</f>
        <v>1780.7954999999995</v>
      </c>
      <c r="M11" s="48">
        <f>資料貼入!L13*$B$19*IF($A$18="TMF",0.05,IF($A$18="MTX",0.25,1))</f>
        <v>25376.944500000001</v>
      </c>
      <c r="N11" s="48">
        <f>資料貼入!M13*$B$19*IF($A$18="TMF",0.05,IF($A$18="MTX",0.25,1))</f>
        <v>62376.239499999996</v>
      </c>
      <c r="O11" s="48">
        <f>資料貼入!N13*$B$19*IF($A$18="TMF",0.05,IF($A$18="MTX",0.25,1))</f>
        <v>-28042.55750000001</v>
      </c>
      <c r="P11" s="22">
        <f>資料貼入!O13*$B$19*IF($A$18="TMF",0.05,IF($A$18="MTX",0.25,1))</f>
        <v>0</v>
      </c>
    </row>
    <row r="12" spans="1:16" ht="18.600000000000001" customHeight="1" thickBot="1">
      <c r="A12" s="139" t="s">
        <v>47</v>
      </c>
      <c r="B12" s="140"/>
      <c r="C12" s="88" t="s">
        <v>78</v>
      </c>
      <c r="D12" s="89">
        <f>MAX(資料貼入!T5:T112)</f>
        <v>4</v>
      </c>
      <c r="E12" s="81" t="s">
        <v>73</v>
      </c>
      <c r="G12" s="44" t="s">
        <v>5</v>
      </c>
      <c r="H12" s="21">
        <f>資料貼入!G14*$B$19*IF($A$18="TMF",0.05,IF($A$18="MTX",0.25,1))</f>
        <v>3103.7940000000012</v>
      </c>
      <c r="I12" s="48">
        <f>資料貼入!H14*$B$19*IF($A$18="TMF",0.05,IF($A$18="MTX",0.25,1))</f>
        <v>18267.11</v>
      </c>
      <c r="J12" s="48">
        <f>資料貼入!I14*$B$19*IF($A$18="TMF",0.05,IF($A$18="MTX",0.25,1))</f>
        <v>2724.9105</v>
      </c>
      <c r="K12" s="48">
        <f>資料貼入!J14*$B$19*IF($A$18="TMF",0.05,IF($A$18="MTX",0.25,1))</f>
        <v>3027.5104999999962</v>
      </c>
      <c r="L12" s="48">
        <f>資料貼入!K14*$B$19*IF($A$18="TMF",0.05,IF($A$18="MTX",0.25,1))</f>
        <v>12802.332500000004</v>
      </c>
      <c r="M12" s="48">
        <f>資料貼入!L14*$B$19*IF($A$18="TMF",0.05,IF($A$18="MTX",0.25,1))</f>
        <v>-1510.8085000000015</v>
      </c>
      <c r="N12" s="48">
        <f>資料貼入!M14*$B$19*IF($A$18="TMF",0.05,IF($A$18="MTX",0.25,1))</f>
        <v>2784.3270000000025</v>
      </c>
      <c r="O12" s="48">
        <f>資料貼入!N14*$B$19*IF($A$18="TMF",0.05,IF($A$18="MTX",0.25,1))</f>
        <v>0</v>
      </c>
      <c r="P12" s="22">
        <f>資料貼入!O14*$B$19*IF($A$18="TMF",0.05,IF($A$18="MTX",0.25,1))</f>
        <v>0</v>
      </c>
    </row>
    <row r="13" spans="1:16" ht="18.600000000000001" customHeight="1" thickBot="1">
      <c r="A13" s="90">
        <f>日週期!G3*$B$19*IF(A18="TMF",0.05,IF(A18="MTX",0.25,1))</f>
        <v>-10731.334999999999</v>
      </c>
      <c r="B13" s="91">
        <f>日週期!H3*$B$19*IF(A18="TMF",0.05,IF(A18="MTX",0.25,1))</f>
        <v>12822.995000000001</v>
      </c>
      <c r="C13" s="88" t="s">
        <v>77</v>
      </c>
      <c r="D13" s="89">
        <f>MAX(H44:P44)</f>
        <v>5</v>
      </c>
      <c r="E13" s="86">
        <f>E11*1.3</f>
        <v>-230167.89380000008</v>
      </c>
      <c r="G13" s="44" t="s">
        <v>24</v>
      </c>
      <c r="H13" s="21">
        <f>資料貼入!G15*$B$19*IF($A$18="TMF",0.05,IF($A$18="MTX",0.25,1))</f>
        <v>11488.770999999997</v>
      </c>
      <c r="I13" s="48">
        <f>資料貼入!H15*$B$19*IF($A$18="TMF",0.05,IF($A$18="MTX",0.25,1))</f>
        <v>30294.226499999997</v>
      </c>
      <c r="J13" s="48">
        <f>資料貼入!I15*$B$19*IF($A$18="TMF",0.05,IF($A$18="MTX",0.25,1))</f>
        <v>23004.327999999998</v>
      </c>
      <c r="K13" s="48">
        <f>資料貼入!J15*$B$19*IF($A$18="TMF",0.05,IF($A$18="MTX",0.25,1))</f>
        <v>43367.376499999991</v>
      </c>
      <c r="L13" s="48">
        <f>資料貼入!K15*$B$19*IF($A$18="TMF",0.05,IF($A$18="MTX",0.25,1))</f>
        <v>13130.342999999993</v>
      </c>
      <c r="M13" s="48">
        <f>資料貼入!L15*$B$19*IF($A$18="TMF",0.05,IF($A$18="MTX",0.25,1))</f>
        <v>-1087.9959999999953</v>
      </c>
      <c r="N13" s="48">
        <f>資料貼入!M15*$B$19*IF($A$18="TMF",0.05,IF($A$18="MTX",0.25,1))</f>
        <v>-42355.003499999999</v>
      </c>
      <c r="O13" s="48">
        <f>資料貼入!N15*$B$19*IF($A$18="TMF",0.05,IF($A$18="MTX",0.25,1))</f>
        <v>0</v>
      </c>
      <c r="P13" s="22">
        <f>資料貼入!O15*$B$19*IF($A$18="TMF",0.05,IF($A$18="MTX",0.25,1))</f>
        <v>0</v>
      </c>
    </row>
    <row r="14" spans="1:16" ht="18.600000000000001" customHeight="1" thickBot="1">
      <c r="A14" s="92" t="s">
        <v>76</v>
      </c>
      <c r="B14" s="115">
        <v>2026</v>
      </c>
      <c r="C14" s="69"/>
      <c r="D14" s="69"/>
      <c r="E14" s="82" t="s">
        <v>74</v>
      </c>
      <c r="G14" s="45" t="s">
        <v>25</v>
      </c>
      <c r="H14" s="49">
        <f>資料貼入!G16*$B$19*IF($A$18="TMF",0.05,IF($A$18="MTX",0.25,1))</f>
        <v>10848.678</v>
      </c>
      <c r="I14" s="50">
        <f>資料貼入!H16*$B$19*IF($A$18="TMF",0.05,IF($A$18="MTX",0.25,1))</f>
        <v>2020.7730000000001</v>
      </c>
      <c r="J14" s="50">
        <f>資料貼入!I16*$B$19*IF($A$18="TMF",0.05,IF($A$18="MTX",0.25,1))</f>
        <v>26872.532999999996</v>
      </c>
      <c r="K14" s="50">
        <f>資料貼入!J16*$B$19*IF($A$18="TMF",0.05,IF($A$18="MTX",0.25,1))</f>
        <v>-1354.258500000001</v>
      </c>
      <c r="L14" s="50">
        <f>資料貼入!K16*$B$19*IF($A$18="TMF",0.05,IF($A$18="MTX",0.25,1))</f>
        <v>-11038.875999999997</v>
      </c>
      <c r="M14" s="50">
        <f>資料貼入!L16*$B$19*IF($A$18="TMF",0.05,IF($A$18="MTX",0.25,1))</f>
        <v>12198.059499999992</v>
      </c>
      <c r="N14" s="50">
        <f>資料貼入!M16*$B$19*IF($A$18="TMF",0.05,IF($A$18="MTX",0.25,1))</f>
        <v>15643.394</v>
      </c>
      <c r="O14" s="50">
        <f>資料貼入!N16*$B$19*IF($A$18="TMF",0.05,IF($A$18="MTX",0.25,1))</f>
        <v>0</v>
      </c>
      <c r="P14" s="51">
        <f>資料貼入!O16*$B$19*IF($A$18="TMF",0.05,IF($A$18="MTX",0.25,1))</f>
        <v>0</v>
      </c>
    </row>
    <row r="15" spans="1:16" ht="18.600000000000001" customHeight="1" thickBot="1">
      <c r="A15" s="93"/>
      <c r="B15" s="69"/>
      <c r="C15" s="69"/>
      <c r="D15" s="69"/>
      <c r="E15" s="87">
        <f>E11*2</f>
        <v>-354104.45200000011</v>
      </c>
      <c r="G15" s="17" t="s">
        <v>13</v>
      </c>
      <c r="H15" s="21">
        <f t="shared" ref="H15:P15" si="1">SUM(H3:H14)</f>
        <v>25441.242999999999</v>
      </c>
      <c r="I15" s="48">
        <f t="shared" si="1"/>
        <v>270037.87949999998</v>
      </c>
      <c r="J15" s="48">
        <f t="shared" si="1"/>
        <v>176184.94100000002</v>
      </c>
      <c r="K15" s="48">
        <f t="shared" si="1"/>
        <v>112953.4</v>
      </c>
      <c r="L15" s="48">
        <f t="shared" si="1"/>
        <v>52944.313000000002</v>
      </c>
      <c r="M15" s="48">
        <f t="shared" si="1"/>
        <v>206883.72999999998</v>
      </c>
      <c r="N15" s="48">
        <f t="shared" si="1"/>
        <v>182844.20200000002</v>
      </c>
      <c r="O15" s="48">
        <f t="shared" si="1"/>
        <v>750268.56850000017</v>
      </c>
      <c r="P15" s="22">
        <f t="shared" si="1"/>
        <v>0</v>
      </c>
    </row>
    <row r="16" spans="1:16" ht="18.600000000000001" customHeight="1" thickBot="1">
      <c r="A16" s="94"/>
      <c r="B16" s="69"/>
      <c r="C16" s="69"/>
      <c r="D16" s="69"/>
      <c r="E16" s="69"/>
      <c r="G16" s="18" t="s">
        <v>14</v>
      </c>
      <c r="H16" s="25">
        <f>MAXDD(INDEX(日週期!$B:$B,(HLOOKUP(H2-1,日週期!$M$2:$AH$4,3)+1)):INDEX(日週期!$B:$B,HLOOKUP(H2,日週期!$M$2:$AH$4,3)))*$B$19*IF($A$18="TMF",0.05,IF($A$18="MTX",0.25,1))</f>
        <v>-8363.0265000000018</v>
      </c>
      <c r="I16" s="26">
        <f>MAXDD(INDEX(日週期!$B:$B,(HLOOKUP(I2-1,日週期!$M$2:$AH$4,3)+1)):INDEX(日週期!$B:$B,HLOOKUP(I2,日週期!$M$2:$AH$4,3)))*$B$19*IF($A$18="TMF",0.05,IF($A$18="MTX",0.25,1))</f>
        <v>-30672.331000000006</v>
      </c>
      <c r="J16" s="26">
        <f>MAXDD(INDEX(日週期!$B:$B,(HLOOKUP(J2-1,日週期!$M$2:$AH$4,3)+1)):INDEX(日週期!$B:$B,HLOOKUP(J2,日週期!$M$2:$AH$4,3)))*$B$19*IF($A$18="TMF",0.05,IF($A$18="MTX",0.25,1))</f>
        <v>-30363.632500000007</v>
      </c>
      <c r="K16" s="26">
        <f>MAXDD(INDEX(日週期!$B:$B,(HLOOKUP(K2-1,日週期!$M$2:$AH$4,3)+1)):INDEX(日週期!$B:$B,HLOOKUP(K2,日週期!$M$2:$AH$4,3)))*$B$19*IF($A$18="TMF",0.05,IF($A$18="MTX",0.25,1))</f>
        <v>-52866.901000000005</v>
      </c>
      <c r="L16" s="26">
        <f>MAXDD(INDEX(日週期!$B:$B,(HLOOKUP(L2-1,日週期!$M$2:$AH$4,3)+1)):INDEX(日週期!$B:$B,HLOOKUP(L2,日週期!$M$2:$AH$4,3)))*$B$19*IF($A$18="TMF",0.05,IF($A$18="MTX",0.25,1))</f>
        <v>-70218.946500000005</v>
      </c>
      <c r="M16" s="26">
        <f>MAXDD(INDEX(日週期!$B:$B,(HLOOKUP(M2-1,日週期!$M$2:$AH$4,3)+1)):INDEX(日週期!$B:$B,HLOOKUP(M2,日週期!$M$2:$AH$4,3)))*$B$19*IF($A$18="TMF",0.05,IF($A$18="MTX",0.25,1))</f>
        <v>-54620.438000000002</v>
      </c>
      <c r="N16" s="26">
        <f>MAXDD(INDEX(日週期!$B:$B,(HLOOKUP(N2-1,日週期!$M$2:$AH$4,3)+1)):INDEX(日週期!$B:$B,HLOOKUP(N2,日週期!$M$2:$AH$4,3)))*$B$19*IF($A$18="TMF",0.05,IF($A$18="MTX",0.25,1))</f>
        <v>-95534.455999999991</v>
      </c>
      <c r="O16" s="26">
        <f>MAXDD(INDEX(日週期!$B:$B,(HLOOKUP(O2-1,日週期!$M$2:$AH$4,3)+1)):INDEX(日週期!$B:$B,HLOOKUP(O2,日週期!$M$2:$AH$4,3)))*$B$19*IF($A$18="TMF",0.05,IF($A$18="MTX",0.25,1))</f>
        <v>-177052.22600000005</v>
      </c>
      <c r="P16" s="27">
        <f>MAXDD(INDEX(日週期!$B:$B,(HLOOKUP(P2-1,日週期!$M$2:$AH$4,3)+1)):INDEX(日週期!$B:$B,HLOOKUP(P2,日週期!$M$2:$AH$4,3)))*$B$19*IF($A$18="TMF",0.05,IF($A$18="MTX",0.25,1))</f>
        <v>0</v>
      </c>
    </row>
    <row r="17" spans="1:16" ht="18.600000000000001" customHeight="1" thickBot="1">
      <c r="A17" s="95" t="s">
        <v>105</v>
      </c>
      <c r="E17" s="69"/>
      <c r="G17" s="123" t="s">
        <v>18</v>
      </c>
      <c r="H17" s="124"/>
      <c r="I17" s="127">
        <f>SUM(H3:P14)</f>
        <v>1777558.2770000009</v>
      </c>
      <c r="J17" s="127"/>
      <c r="K17" s="127"/>
      <c r="L17" s="129" t="s">
        <v>80</v>
      </c>
      <c r="M17" s="130"/>
      <c r="N17" s="133">
        <f>E15</f>
        <v>-354104.45200000011</v>
      </c>
      <c r="O17" s="133"/>
      <c r="P17" s="134"/>
    </row>
    <row r="18" spans="1:16" ht="18.600000000000001" customHeight="1" thickBot="1">
      <c r="A18" s="68" t="s">
        <v>139</v>
      </c>
      <c r="B18" s="117" t="s">
        <v>113</v>
      </c>
      <c r="C18" s="119">
        <v>636000</v>
      </c>
      <c r="E18" s="69"/>
      <c r="G18" s="125"/>
      <c r="H18" s="126"/>
      <c r="I18" s="128"/>
      <c r="J18" s="128"/>
      <c r="K18" s="128"/>
      <c r="L18" s="131"/>
      <c r="M18" s="132"/>
      <c r="N18" s="135"/>
      <c r="O18" s="135"/>
      <c r="P18" s="136"/>
    </row>
    <row r="19" spans="1:16" ht="18.600000000000001" customHeight="1" thickBot="1">
      <c r="A19" s="95" t="s">
        <v>51</v>
      </c>
      <c r="B19" s="96">
        <v>1</v>
      </c>
      <c r="C19" s="97" t="s">
        <v>53</v>
      </c>
      <c r="D19" s="98">
        <f>IF(A18="TMF",C18/20,IF(A18="MTX",C18/4,C18))</f>
        <v>31800</v>
      </c>
      <c r="E19" s="69"/>
    </row>
    <row r="20" spans="1:16" ht="18.600000000000001" customHeight="1" thickBot="1">
      <c r="A20" s="99"/>
      <c r="B20" s="100" t="s">
        <v>50</v>
      </c>
      <c r="C20" s="100" t="s">
        <v>48</v>
      </c>
      <c r="D20" s="100" t="s">
        <v>49</v>
      </c>
      <c r="E20" s="100" t="s">
        <v>112</v>
      </c>
    </row>
    <row r="21" spans="1:16" ht="18.600000000000001" customHeight="1" thickBot="1">
      <c r="A21" s="101" t="s">
        <v>150</v>
      </c>
      <c r="B21" s="102">
        <v>10</v>
      </c>
      <c r="C21" s="113">
        <v>4</v>
      </c>
      <c r="D21" s="113">
        <v>6</v>
      </c>
      <c r="E21" s="113">
        <v>4</v>
      </c>
    </row>
    <row r="22" spans="1:16" ht="18.600000000000001" customHeight="1" thickBot="1">
      <c r="A22" s="103" t="s">
        <v>52</v>
      </c>
      <c r="B22" s="104">
        <f>ROUND(B21*B19,0)</f>
        <v>10</v>
      </c>
      <c r="C22" s="104">
        <f>ROUND(C21*$B$19,0)</f>
        <v>4</v>
      </c>
      <c r="D22" s="104">
        <f t="shared" ref="D22:E22" si="2">ROUND(D21*$B$19,0)</f>
        <v>6</v>
      </c>
      <c r="E22" s="104">
        <f t="shared" si="2"/>
        <v>4</v>
      </c>
    </row>
    <row r="23" spans="1:16" ht="18.600000000000001" customHeight="1" thickBot="1">
      <c r="A23" s="94"/>
      <c r="B23" s="69"/>
      <c r="C23" s="69"/>
      <c r="D23" s="69"/>
      <c r="E23" s="69"/>
    </row>
    <row r="24" spans="1:16" ht="18.600000000000001" customHeight="1" thickBot="1">
      <c r="A24" s="105" t="s">
        <v>68</v>
      </c>
      <c r="B24" s="106">
        <f>B22*D19</f>
        <v>318000</v>
      </c>
      <c r="C24" s="105" t="s">
        <v>66</v>
      </c>
      <c r="D24" s="106">
        <f>IF(A18="TMF",MIN(D2:D3)*12,IF(A18="MTX",MIN(C2:C3)*12,MIN(B2:B3)*12))</f>
        <v>253936.89671428583</v>
      </c>
      <c r="E24" s="69"/>
    </row>
    <row r="25" spans="1:16" ht="18.600000000000001" customHeight="1" thickBot="1">
      <c r="A25" s="105" t="s">
        <v>69</v>
      </c>
      <c r="B25" s="106">
        <f>B24*1.3</f>
        <v>413400</v>
      </c>
      <c r="C25" s="105" t="s">
        <v>67</v>
      </c>
      <c r="D25" s="107">
        <f>D24/IF(ISBLANK(B28),B26,B28)</f>
        <v>0.25393689671428582</v>
      </c>
      <c r="E25" s="69"/>
    </row>
    <row r="26" spans="1:16" ht="18.600000000000001" customHeight="1" thickBot="1">
      <c r="A26" s="105" t="s">
        <v>70</v>
      </c>
      <c r="B26" s="106">
        <f>B25-E15</f>
        <v>767504.45200000005</v>
      </c>
      <c r="C26" s="105" t="s">
        <v>71</v>
      </c>
      <c r="D26" s="107">
        <f>E15/IF(ISBLANK(B28),B26,B28)</f>
        <v>-0.35410445200000013</v>
      </c>
      <c r="E26" s="69"/>
    </row>
    <row r="27" spans="1:16" ht="18.600000000000001" customHeight="1" thickBot="1">
      <c r="A27" s="105" t="s">
        <v>114</v>
      </c>
      <c r="B27" s="106">
        <f>B25-E15*2</f>
        <v>1121608.9040000001</v>
      </c>
      <c r="C27" s="105" t="s">
        <v>115</v>
      </c>
      <c r="D27" s="71" t="str">
        <f>IF(SUM(C22:E22)*D19&lt;B26,"YES","不足最少資金"&amp;B26-SUM(C22:E22)*D19)</f>
        <v>YES</v>
      </c>
      <c r="E27" s="69"/>
    </row>
    <row r="28" spans="1:16" ht="18.600000000000001" customHeight="1" thickBot="1">
      <c r="A28" s="108" t="s">
        <v>72</v>
      </c>
      <c r="B28" s="114">
        <v>1000000</v>
      </c>
      <c r="C28" s="118"/>
      <c r="D28" s="118"/>
      <c r="E28" s="118"/>
    </row>
    <row r="29" spans="1:16" ht="18.600000000000001" customHeight="1">
      <c r="B29" s="118"/>
      <c r="C29" s="118"/>
      <c r="D29" s="118"/>
      <c r="E29" s="118"/>
    </row>
    <row r="30" spans="1:16" ht="18.600000000000001" customHeight="1">
      <c r="A30" s="109" t="s">
        <v>122</v>
      </c>
      <c r="B30" s="36">
        <v>46203</v>
      </c>
      <c r="C30" s="109" t="s">
        <v>120</v>
      </c>
      <c r="D30" s="35">
        <f>創高計算!Y3</f>
        <v>46197</v>
      </c>
      <c r="E30" s="118"/>
    </row>
    <row r="31" spans="1:16" ht="18.600000000000001" customHeight="1">
      <c r="A31" s="109" t="str">
        <f xml:space="preserve"> "DD "&amp;創高計算!V1&amp;" Day Avg"</f>
        <v>DD 40 Day Avg</v>
      </c>
      <c r="B31" s="34">
        <f>SUMIF(創高計算!U3:U7,"&gt;0")/COUNTIF(創高計算!U3:U7,"&gt;0")</f>
        <v>95.2</v>
      </c>
      <c r="C31" s="109" t="s">
        <v>121</v>
      </c>
      <c r="D31" s="34">
        <f>創高計算!Z3</f>
        <v>4</v>
      </c>
      <c r="E31" s="118"/>
    </row>
    <row r="32" spans="1:16" ht="18.600000000000001" customHeight="1">
      <c r="C32" s="69"/>
      <c r="D32" s="69"/>
      <c r="E32" s="118"/>
    </row>
    <row r="33" spans="1:16" ht="18.600000000000001" customHeight="1">
      <c r="A33" s="110"/>
      <c r="B33" s="111" t="s">
        <v>123</v>
      </c>
      <c r="C33" s="111" t="s">
        <v>124</v>
      </c>
      <c r="D33" s="111" t="s">
        <v>125</v>
      </c>
      <c r="E33" s="118"/>
    </row>
    <row r="34" spans="1:16" ht="18.600000000000001" customHeight="1">
      <c r="A34" s="112" t="s">
        <v>117</v>
      </c>
      <c r="B34" s="34">
        <f>創高計算!O3</f>
        <v>187</v>
      </c>
      <c r="C34" s="35">
        <f>創高計算!P3</f>
        <v>44957</v>
      </c>
      <c r="D34" s="35">
        <f>創高計算!Q3</f>
        <v>45144</v>
      </c>
      <c r="E34" s="118"/>
    </row>
    <row r="35" spans="1:16" ht="18.600000000000001" customHeight="1">
      <c r="A35" s="112" t="s">
        <v>118</v>
      </c>
      <c r="B35" s="34">
        <f>創高計算!O4</f>
        <v>146</v>
      </c>
      <c r="C35" s="35">
        <f>創高計算!P4</f>
        <v>45251</v>
      </c>
      <c r="D35" s="35">
        <f>創高計算!Q4</f>
        <v>45397</v>
      </c>
      <c r="E35" s="118"/>
    </row>
    <row r="36" spans="1:16" ht="18.600000000000001" customHeight="1">
      <c r="A36" s="112" t="s">
        <v>119</v>
      </c>
      <c r="B36" s="34">
        <f>創高計算!O5</f>
        <v>122</v>
      </c>
      <c r="C36" s="35">
        <f>創高計算!P5</f>
        <v>45690</v>
      </c>
      <c r="D36" s="35">
        <f>創高計算!Q5</f>
        <v>45812</v>
      </c>
      <c r="E36" s="118"/>
    </row>
    <row r="37" spans="1:16" ht="18.600000000000001" customHeight="1">
      <c r="A37" s="33"/>
      <c r="B37" s="37"/>
      <c r="C37" s="121"/>
      <c r="D37" s="118"/>
      <c r="E37" s="118"/>
    </row>
    <row r="38" spans="1:16" ht="18.600000000000001" customHeight="1">
      <c r="B38" s="118"/>
      <c r="C38" s="118"/>
      <c r="D38" s="118"/>
      <c r="E38" s="118"/>
    </row>
    <row r="39" spans="1:16" ht="18.600000000000001" customHeight="1">
      <c r="B39" s="118"/>
      <c r="C39" s="118"/>
      <c r="D39" s="118"/>
      <c r="E39" s="118"/>
    </row>
    <row r="40" spans="1:16" ht="18.600000000000001" customHeight="1">
      <c r="B40" s="118"/>
      <c r="C40" s="118"/>
      <c r="D40" s="118"/>
      <c r="E40" s="118"/>
    </row>
    <row r="41" spans="1:16" ht="18.600000000000001" customHeight="1">
      <c r="B41" s="118"/>
      <c r="C41" s="118"/>
      <c r="D41" s="118"/>
      <c r="E41" s="118"/>
    </row>
    <row r="42" spans="1:16" ht="18.600000000000001" customHeight="1">
      <c r="B42" s="118"/>
      <c r="C42" s="118"/>
      <c r="D42" s="118"/>
      <c r="E42" s="118"/>
    </row>
    <row r="43" spans="1:16" ht="18">
      <c r="B43" s="118"/>
      <c r="C43" s="118"/>
      <c r="D43" s="118"/>
      <c r="E43" s="118"/>
    </row>
    <row r="44" spans="1:16" ht="18" hidden="1">
      <c r="B44" s="118"/>
      <c r="C44" s="118"/>
      <c r="D44" s="118"/>
      <c r="E44" s="118"/>
      <c r="H44" s="116">
        <f t="shared" ref="H44:P44" si="3">COUNTIF(H3:H14,"&lt;0")</f>
        <v>0</v>
      </c>
      <c r="I44" s="116">
        <f t="shared" si="3"/>
        <v>2</v>
      </c>
      <c r="J44" s="116">
        <f t="shared" si="3"/>
        <v>2</v>
      </c>
      <c r="K44" s="116">
        <f t="shared" si="3"/>
        <v>3</v>
      </c>
      <c r="L44" s="116">
        <f t="shared" si="3"/>
        <v>3</v>
      </c>
      <c r="M44" s="116">
        <f t="shared" si="3"/>
        <v>5</v>
      </c>
      <c r="N44" s="116">
        <f t="shared" si="3"/>
        <v>3</v>
      </c>
      <c r="O44" s="116">
        <f t="shared" si="3"/>
        <v>4</v>
      </c>
      <c r="P44" s="116">
        <f t="shared" si="3"/>
        <v>0</v>
      </c>
    </row>
    <row r="45" spans="1:16" ht="18">
      <c r="B45" s="118"/>
      <c r="C45" s="118"/>
      <c r="D45" s="118"/>
      <c r="E45" s="118"/>
    </row>
    <row r="46" spans="1:16" ht="18">
      <c r="B46" s="118"/>
      <c r="C46" s="118"/>
      <c r="D46" s="118"/>
      <c r="E46" s="118"/>
    </row>
    <row r="47" spans="1:16" ht="16.5" customHeight="1">
      <c r="B47" s="118"/>
    </row>
  </sheetData>
  <mergeCells count="6">
    <mergeCell ref="G17:H18"/>
    <mergeCell ref="I17:K18"/>
    <mergeCell ref="L17:M18"/>
    <mergeCell ref="N17:P18"/>
    <mergeCell ref="A10:B10"/>
    <mergeCell ref="A12:B12"/>
  </mergeCells>
  <phoneticPr fontId="1" type="noConversion"/>
  <dataValidations count="1">
    <dataValidation type="list" allowBlank="1" showInputMessage="1" showErrorMessage="1" sqref="A18" xr:uid="{F4499E01-306F-49CC-B6DF-6ABC64B1A471}">
      <formula1>"TX,MTX,TMF"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CCFFFF"/>
  </sheetPr>
  <dimension ref="A1:AB1865"/>
  <sheetViews>
    <sheetView workbookViewId="0">
      <pane ySplit="2" topLeftCell="A3" activePane="bottomLeft" state="frozenSplit"/>
      <selection activeCell="A2" sqref="A2:B2862"/>
      <selection pane="bottomLeft" activeCell="B2" sqref="B2"/>
    </sheetView>
  </sheetViews>
  <sheetFormatPr defaultColWidth="10.88671875" defaultRowHeight="16.5" customHeight="1"/>
  <cols>
    <col min="9" max="9" width="15.33203125" bestFit="1" customWidth="1"/>
    <col min="265" max="265" width="10.88671875" customWidth="1"/>
    <col min="521" max="521" width="10.88671875" customWidth="1"/>
    <col min="777" max="777" width="10.88671875" customWidth="1"/>
    <col min="1033" max="1033" width="10.88671875" customWidth="1"/>
    <col min="1289" max="1289" width="10.88671875" customWidth="1"/>
    <col min="1545" max="1545" width="10.88671875" customWidth="1"/>
    <col min="1801" max="1801" width="10.88671875" customWidth="1"/>
    <col min="2057" max="2057" width="10.88671875" customWidth="1"/>
    <col min="2313" max="2313" width="10.88671875" customWidth="1"/>
    <col min="2569" max="2569" width="10.88671875" customWidth="1"/>
    <col min="2825" max="2825" width="10.88671875" customWidth="1"/>
    <col min="3081" max="3081" width="10.88671875" customWidth="1"/>
    <col min="3337" max="3337" width="10.88671875" customWidth="1"/>
    <col min="3593" max="3593" width="10.88671875" customWidth="1"/>
    <col min="3849" max="3849" width="10.88671875" customWidth="1"/>
    <col min="4105" max="4105" width="10.88671875" customWidth="1"/>
    <col min="4361" max="4361" width="10.88671875" customWidth="1"/>
    <col min="4617" max="4617" width="10.88671875" customWidth="1"/>
    <col min="4873" max="4873" width="10.88671875" customWidth="1"/>
    <col min="5129" max="5129" width="10.88671875" customWidth="1"/>
    <col min="5385" max="5385" width="10.88671875" customWidth="1"/>
    <col min="5641" max="5641" width="10.88671875" customWidth="1"/>
    <col min="5897" max="5897" width="10.88671875" customWidth="1"/>
    <col min="6153" max="6153" width="10.88671875" customWidth="1"/>
    <col min="6409" max="6409" width="10.88671875" customWidth="1"/>
    <col min="6665" max="6665" width="10.88671875" customWidth="1"/>
    <col min="6921" max="6921" width="10.88671875" customWidth="1"/>
    <col min="7177" max="7177" width="10.88671875" customWidth="1"/>
    <col min="7433" max="7433" width="10.88671875" customWidth="1"/>
    <col min="7689" max="7689" width="10.88671875" customWidth="1"/>
    <col min="7945" max="7945" width="10.88671875" customWidth="1"/>
    <col min="8201" max="8201" width="10.88671875" customWidth="1"/>
    <col min="8457" max="8457" width="10.88671875" customWidth="1"/>
    <col min="8713" max="8713" width="10.88671875" customWidth="1"/>
    <col min="8969" max="8969" width="10.88671875" customWidth="1"/>
    <col min="9225" max="9225" width="10.88671875" customWidth="1"/>
    <col min="9481" max="9481" width="10.88671875" customWidth="1"/>
    <col min="9737" max="9737" width="10.88671875" customWidth="1"/>
    <col min="9993" max="9993" width="10.88671875" customWidth="1"/>
    <col min="10249" max="10249" width="10.88671875" customWidth="1"/>
    <col min="10505" max="10505" width="10.88671875" customWidth="1"/>
    <col min="10761" max="10761" width="10.88671875" customWidth="1"/>
    <col min="11017" max="11017" width="10.88671875" customWidth="1"/>
    <col min="11273" max="11273" width="10.88671875" customWidth="1"/>
    <col min="11529" max="11529" width="10.88671875" customWidth="1"/>
    <col min="11785" max="11785" width="10.88671875" customWidth="1"/>
    <col min="12041" max="12041" width="10.88671875" customWidth="1"/>
    <col min="12297" max="12297" width="10.88671875" customWidth="1"/>
    <col min="12553" max="12553" width="10.88671875" customWidth="1"/>
    <col min="12809" max="12809" width="10.88671875" customWidth="1"/>
    <col min="13065" max="13065" width="10.88671875" customWidth="1"/>
    <col min="13321" max="13321" width="10.88671875" customWidth="1"/>
    <col min="13577" max="13577" width="10.88671875" customWidth="1"/>
    <col min="13833" max="13833" width="10.88671875" customWidth="1"/>
    <col min="14089" max="14089" width="10.88671875" customWidth="1"/>
    <col min="14345" max="14345" width="10.88671875" customWidth="1"/>
    <col min="14601" max="14601" width="10.88671875" customWidth="1"/>
    <col min="14857" max="14857" width="10.88671875" customWidth="1"/>
    <col min="15113" max="15113" width="10.88671875" customWidth="1"/>
    <col min="15369" max="15369" width="10.88671875" customWidth="1"/>
    <col min="15625" max="15625" width="10.88671875" customWidth="1"/>
    <col min="15881" max="15881" width="10.88671875" customWidth="1"/>
    <col min="16137" max="16137" width="10.88671875" customWidth="1"/>
  </cols>
  <sheetData>
    <row r="1" spans="1:28" ht="23.4" customHeight="1">
      <c r="A1" s="8" t="s">
        <v>58</v>
      </c>
      <c r="B1" s="9">
        <v>43739</v>
      </c>
      <c r="C1" s="8" t="s">
        <v>59</v>
      </c>
      <c r="D1" s="10">
        <v>14</v>
      </c>
      <c r="E1" s="5"/>
      <c r="F1" s="11" t="s">
        <v>60</v>
      </c>
      <c r="G1" s="12"/>
      <c r="H1" s="12"/>
      <c r="I1" s="5"/>
      <c r="J1" s="5"/>
      <c r="K1" s="5"/>
      <c r="L1" s="5"/>
      <c r="M1" s="5"/>
      <c r="N1" s="5"/>
      <c r="O1" s="5"/>
      <c r="P1" s="5"/>
    </row>
    <row r="2" spans="1:28" ht="19.350000000000001" customHeight="1">
      <c r="A2" s="8" t="s">
        <v>61</v>
      </c>
      <c r="B2" s="13" t="s">
        <v>62</v>
      </c>
      <c r="C2" s="13" t="s">
        <v>63</v>
      </c>
      <c r="D2" s="13" t="s">
        <v>128</v>
      </c>
      <c r="E2" s="13" t="s">
        <v>129</v>
      </c>
      <c r="F2" s="13" t="s">
        <v>130</v>
      </c>
      <c r="G2" s="13" t="s">
        <v>131</v>
      </c>
      <c r="H2" s="13" t="s">
        <v>132</v>
      </c>
      <c r="I2" s="13" t="s">
        <v>133</v>
      </c>
      <c r="J2" s="13" t="s">
        <v>134</v>
      </c>
      <c r="K2" s="13" t="s">
        <v>37</v>
      </c>
      <c r="L2" s="13" t="s">
        <v>153</v>
      </c>
      <c r="M2" s="13" t="s">
        <v>154</v>
      </c>
      <c r="N2" s="13" t="s">
        <v>155</v>
      </c>
      <c r="O2" s="13" t="s">
        <v>156</v>
      </c>
      <c r="P2" s="13"/>
    </row>
    <row r="3" spans="1:28" ht="3" customHeight="1">
      <c r="A3" s="7"/>
      <c r="B3" s="5"/>
      <c r="C3" s="7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1:28" ht="16.2">
      <c r="A4" s="14"/>
      <c r="B4" s="14" t="s">
        <v>64</v>
      </c>
      <c r="C4" s="14"/>
      <c r="D4" s="14" t="s">
        <v>65</v>
      </c>
      <c r="E4" s="14"/>
      <c r="F4" s="14" t="s">
        <v>128</v>
      </c>
      <c r="G4" s="14"/>
      <c r="H4" s="14" t="s">
        <v>129</v>
      </c>
      <c r="I4" s="14"/>
      <c r="J4" s="14" t="s">
        <v>130</v>
      </c>
      <c r="K4" s="14"/>
      <c r="L4" s="14" t="s">
        <v>131</v>
      </c>
      <c r="M4" s="14"/>
      <c r="N4" s="14" t="s">
        <v>132</v>
      </c>
      <c r="O4" s="14"/>
      <c r="P4" s="14" t="s">
        <v>133</v>
      </c>
      <c r="R4">
        <v>9</v>
      </c>
      <c r="T4">
        <v>10</v>
      </c>
      <c r="V4">
        <v>11</v>
      </c>
      <c r="X4">
        <v>12</v>
      </c>
      <c r="Z4">
        <v>13</v>
      </c>
      <c r="AB4">
        <v>14</v>
      </c>
    </row>
    <row r="6" spans="1:28" ht="16.2">
      <c r="A6" s="1">
        <v>43832</v>
      </c>
      <c r="B6">
        <v>0</v>
      </c>
      <c r="C6" s="1">
        <v>43528</v>
      </c>
      <c r="D6">
        <v>0</v>
      </c>
      <c r="E6" s="1">
        <v>43528</v>
      </c>
      <c r="F6">
        <v>0</v>
      </c>
      <c r="G6" s="1">
        <v>43467</v>
      </c>
      <c r="H6">
        <v>0</v>
      </c>
      <c r="I6" s="1">
        <v>43585</v>
      </c>
      <c r="J6">
        <v>0</v>
      </c>
      <c r="K6" s="1">
        <v>43619</v>
      </c>
      <c r="L6">
        <v>0</v>
      </c>
      <c r="M6" s="1">
        <v>43619</v>
      </c>
      <c r="N6">
        <v>0</v>
      </c>
      <c r="O6" s="1">
        <v>43619</v>
      </c>
      <c r="P6">
        <v>0</v>
      </c>
      <c r="Q6" s="1">
        <v>43531</v>
      </c>
      <c r="R6">
        <v>0</v>
      </c>
      <c r="S6" s="1">
        <v>43832</v>
      </c>
      <c r="T6">
        <v>0</v>
      </c>
      <c r="U6" s="1">
        <v>43710</v>
      </c>
      <c r="V6">
        <v>0</v>
      </c>
      <c r="W6" s="1">
        <v>43832</v>
      </c>
      <c r="X6">
        <v>0</v>
      </c>
      <c r="Y6" s="1">
        <v>43619</v>
      </c>
      <c r="Z6">
        <v>0</v>
      </c>
      <c r="AA6" s="1">
        <v>43619</v>
      </c>
      <c r="AB6">
        <v>0</v>
      </c>
    </row>
    <row r="7" spans="1:28" ht="16.2">
      <c r="A7" s="1">
        <v>43833</v>
      </c>
      <c r="B7">
        <v>0</v>
      </c>
      <c r="C7" s="1">
        <v>43529</v>
      </c>
      <c r="D7">
        <v>0</v>
      </c>
      <c r="E7" s="1">
        <v>43529</v>
      </c>
      <c r="F7">
        <v>0</v>
      </c>
      <c r="G7" s="1">
        <v>43468</v>
      </c>
      <c r="H7">
        <v>0</v>
      </c>
      <c r="I7" s="1">
        <v>43587</v>
      </c>
      <c r="J7">
        <v>0</v>
      </c>
      <c r="K7" s="1">
        <v>43620</v>
      </c>
      <c r="L7">
        <v>0</v>
      </c>
      <c r="M7" s="1">
        <v>43620</v>
      </c>
      <c r="N7">
        <v>0</v>
      </c>
      <c r="O7" s="1">
        <v>43620</v>
      </c>
      <c r="P7">
        <v>0</v>
      </c>
      <c r="Q7" s="1">
        <v>43532</v>
      </c>
      <c r="R7">
        <v>0</v>
      </c>
      <c r="S7" s="1">
        <v>43833</v>
      </c>
      <c r="T7">
        <v>0</v>
      </c>
      <c r="U7" s="1">
        <v>43711</v>
      </c>
      <c r="V7">
        <v>0</v>
      </c>
      <c r="W7" s="1">
        <v>43833</v>
      </c>
      <c r="X7">
        <v>0</v>
      </c>
      <c r="Y7" s="1">
        <v>43620</v>
      </c>
      <c r="Z7">
        <v>0</v>
      </c>
      <c r="AA7" s="1">
        <v>43620</v>
      </c>
      <c r="AB7">
        <v>0</v>
      </c>
    </row>
    <row r="8" spans="1:28" ht="16.2">
      <c r="A8" s="1">
        <v>43836</v>
      </c>
      <c r="B8">
        <v>-1836.58</v>
      </c>
      <c r="C8" s="1">
        <v>43530</v>
      </c>
      <c r="D8">
        <v>0</v>
      </c>
      <c r="E8" s="1">
        <v>43530</v>
      </c>
      <c r="F8">
        <v>0</v>
      </c>
      <c r="G8" s="1">
        <v>43469</v>
      </c>
      <c r="H8">
        <v>0</v>
      </c>
      <c r="I8" s="1">
        <v>43588</v>
      </c>
      <c r="J8">
        <v>0</v>
      </c>
      <c r="K8" s="1">
        <v>43621</v>
      </c>
      <c r="L8">
        <v>-3829.58</v>
      </c>
      <c r="M8" s="1">
        <v>43621</v>
      </c>
      <c r="N8">
        <v>0</v>
      </c>
      <c r="O8" s="1">
        <v>43621</v>
      </c>
      <c r="P8">
        <v>0</v>
      </c>
      <c r="Q8" s="1">
        <v>43535</v>
      </c>
      <c r="R8">
        <v>0</v>
      </c>
      <c r="S8" s="1">
        <v>43836</v>
      </c>
      <c r="T8">
        <v>6881.68</v>
      </c>
      <c r="U8" s="1">
        <v>43712</v>
      </c>
      <c r="V8">
        <v>7700</v>
      </c>
      <c r="W8" s="1">
        <v>43836</v>
      </c>
      <c r="X8">
        <v>0</v>
      </c>
      <c r="Y8" s="1">
        <v>43621</v>
      </c>
      <c r="Z8">
        <v>0</v>
      </c>
      <c r="AA8" s="1">
        <v>43621</v>
      </c>
      <c r="AB8">
        <v>0</v>
      </c>
    </row>
    <row r="9" spans="1:28" ht="16.2">
      <c r="A9" s="1">
        <v>43837</v>
      </c>
      <c r="B9">
        <v>-2513.0700000000002</v>
      </c>
      <c r="C9" s="1">
        <v>43531</v>
      </c>
      <c r="D9">
        <v>0</v>
      </c>
      <c r="E9" s="1">
        <v>43531</v>
      </c>
      <c r="F9">
        <v>0</v>
      </c>
      <c r="G9" s="1">
        <v>43472</v>
      </c>
      <c r="H9">
        <v>0</v>
      </c>
      <c r="I9" s="1">
        <v>43591</v>
      </c>
      <c r="J9">
        <v>0</v>
      </c>
      <c r="K9" s="1">
        <v>43622</v>
      </c>
      <c r="L9">
        <v>3488.63</v>
      </c>
      <c r="M9" s="1">
        <v>43622</v>
      </c>
      <c r="N9">
        <v>0</v>
      </c>
      <c r="O9" s="1">
        <v>43622</v>
      </c>
      <c r="P9">
        <v>777.53</v>
      </c>
      <c r="Q9" s="1">
        <v>43536</v>
      </c>
      <c r="R9">
        <v>-1400</v>
      </c>
      <c r="S9" s="1">
        <v>43837</v>
      </c>
      <c r="T9">
        <v>0</v>
      </c>
      <c r="U9" s="1">
        <v>43713</v>
      </c>
      <c r="V9">
        <v>18200</v>
      </c>
      <c r="W9" s="1">
        <v>43837</v>
      </c>
      <c r="X9">
        <v>-8200</v>
      </c>
      <c r="Y9" s="1">
        <v>43622</v>
      </c>
      <c r="Z9">
        <v>-300</v>
      </c>
      <c r="AA9" s="1">
        <v>43622</v>
      </c>
      <c r="AB9">
        <v>-4000</v>
      </c>
    </row>
    <row r="10" spans="1:28" ht="16.2">
      <c r="A10" s="1">
        <v>43838</v>
      </c>
      <c r="B10">
        <v>0</v>
      </c>
      <c r="C10" s="1">
        <v>43532</v>
      </c>
      <c r="D10">
        <v>0</v>
      </c>
      <c r="E10" s="1">
        <v>43532</v>
      </c>
      <c r="F10">
        <v>0</v>
      </c>
      <c r="G10" s="1">
        <v>43473</v>
      </c>
      <c r="H10">
        <v>0</v>
      </c>
      <c r="I10" s="1">
        <v>43592</v>
      </c>
      <c r="J10">
        <v>-1700</v>
      </c>
      <c r="K10" s="1">
        <v>43626</v>
      </c>
      <c r="L10">
        <v>-6339.51</v>
      </c>
      <c r="M10" s="1">
        <v>43626</v>
      </c>
      <c r="N10">
        <v>0</v>
      </c>
      <c r="O10" s="1">
        <v>43626</v>
      </c>
      <c r="P10">
        <v>9369.0400000000009</v>
      </c>
      <c r="Q10" s="1">
        <v>43537</v>
      </c>
      <c r="R10">
        <v>-5000</v>
      </c>
      <c r="S10" s="1">
        <v>43838</v>
      </c>
      <c r="T10">
        <v>0</v>
      </c>
      <c r="U10" s="1">
        <v>43714</v>
      </c>
      <c r="V10">
        <v>6600</v>
      </c>
      <c r="W10" s="1">
        <v>43838</v>
      </c>
      <c r="X10">
        <v>-34600</v>
      </c>
      <c r="Y10" s="1">
        <v>43626</v>
      </c>
      <c r="Z10">
        <v>1200</v>
      </c>
      <c r="AA10" s="1">
        <v>43626</v>
      </c>
      <c r="AB10">
        <v>3100</v>
      </c>
    </row>
    <row r="11" spans="1:28" ht="16.2">
      <c r="A11" s="1">
        <v>43839</v>
      </c>
      <c r="B11">
        <v>566.05999999999995</v>
      </c>
      <c r="C11" s="1">
        <v>43535</v>
      </c>
      <c r="D11">
        <v>0</v>
      </c>
      <c r="E11" s="1">
        <v>43535</v>
      </c>
      <c r="F11">
        <v>0</v>
      </c>
      <c r="G11" s="1">
        <v>43474</v>
      </c>
      <c r="H11">
        <v>0</v>
      </c>
      <c r="I11" s="1">
        <v>43593</v>
      </c>
      <c r="J11">
        <v>-2700</v>
      </c>
      <c r="K11" s="1">
        <v>43627</v>
      </c>
      <c r="L11">
        <v>2682.69</v>
      </c>
      <c r="M11" s="1">
        <v>43627</v>
      </c>
      <c r="N11">
        <v>0</v>
      </c>
      <c r="O11" s="1">
        <v>43627</v>
      </c>
      <c r="P11">
        <v>0</v>
      </c>
      <c r="Q11" s="1">
        <v>43538</v>
      </c>
      <c r="R11">
        <v>0</v>
      </c>
      <c r="S11" s="1">
        <v>43839</v>
      </c>
      <c r="T11">
        <v>0</v>
      </c>
      <c r="U11" s="1">
        <v>43717</v>
      </c>
      <c r="V11">
        <v>5000</v>
      </c>
      <c r="W11" s="1">
        <v>43839</v>
      </c>
      <c r="X11">
        <v>10700</v>
      </c>
      <c r="Y11" s="1">
        <v>43627</v>
      </c>
      <c r="Z11">
        <v>10600</v>
      </c>
      <c r="AA11" s="1">
        <v>43627</v>
      </c>
      <c r="AB11">
        <v>12900</v>
      </c>
    </row>
    <row r="12" spans="1:28" ht="16.2">
      <c r="A12" s="1">
        <v>43840</v>
      </c>
      <c r="B12">
        <v>0</v>
      </c>
      <c r="C12" s="1">
        <v>43536</v>
      </c>
      <c r="D12">
        <v>0</v>
      </c>
      <c r="E12" s="1">
        <v>43536</v>
      </c>
      <c r="F12">
        <v>0</v>
      </c>
      <c r="G12" s="1">
        <v>43475</v>
      </c>
      <c r="H12">
        <v>0</v>
      </c>
      <c r="I12" s="1">
        <v>43594</v>
      </c>
      <c r="J12">
        <v>0</v>
      </c>
      <c r="K12" s="1">
        <v>43628</v>
      </c>
      <c r="L12">
        <v>-5271.1</v>
      </c>
      <c r="M12" s="1">
        <v>43628</v>
      </c>
      <c r="N12">
        <v>0</v>
      </c>
      <c r="O12" s="1">
        <v>43628</v>
      </c>
      <c r="P12">
        <v>0</v>
      </c>
      <c r="Q12" s="1">
        <v>43539</v>
      </c>
      <c r="R12">
        <v>2700</v>
      </c>
      <c r="S12" s="1">
        <v>43840</v>
      </c>
      <c r="T12">
        <v>0</v>
      </c>
      <c r="U12" s="1">
        <v>43718</v>
      </c>
      <c r="V12">
        <v>-10000</v>
      </c>
      <c r="W12" s="1">
        <v>43840</v>
      </c>
      <c r="X12">
        <v>8400</v>
      </c>
      <c r="Y12" s="1">
        <v>43628</v>
      </c>
      <c r="Z12">
        <v>100</v>
      </c>
      <c r="AA12" s="1">
        <v>43628</v>
      </c>
      <c r="AB12">
        <v>-500</v>
      </c>
    </row>
    <row r="13" spans="1:28" ht="16.2">
      <c r="A13" s="1">
        <v>43843</v>
      </c>
      <c r="B13">
        <v>0</v>
      </c>
      <c r="C13" s="1">
        <v>43537</v>
      </c>
      <c r="D13">
        <v>0</v>
      </c>
      <c r="E13" s="1">
        <v>43537</v>
      </c>
      <c r="F13">
        <v>0</v>
      </c>
      <c r="G13" s="1">
        <v>43476</v>
      </c>
      <c r="H13">
        <v>0</v>
      </c>
      <c r="I13" s="1">
        <v>43595</v>
      </c>
      <c r="J13">
        <v>-10800</v>
      </c>
      <c r="K13" s="1">
        <v>43629</v>
      </c>
      <c r="L13">
        <v>2415.16</v>
      </c>
      <c r="M13" s="1">
        <v>43629</v>
      </c>
      <c r="N13">
        <v>0</v>
      </c>
      <c r="O13" s="1">
        <v>43629</v>
      </c>
      <c r="P13">
        <v>0</v>
      </c>
      <c r="Q13" s="1">
        <v>43542</v>
      </c>
      <c r="R13">
        <v>12600</v>
      </c>
      <c r="S13" s="1">
        <v>43843</v>
      </c>
      <c r="T13">
        <v>0</v>
      </c>
      <c r="U13" s="1">
        <v>43719</v>
      </c>
      <c r="V13">
        <v>6000</v>
      </c>
      <c r="W13" s="1">
        <v>43843</v>
      </c>
      <c r="X13">
        <v>21400</v>
      </c>
      <c r="Y13" s="1">
        <v>43629</v>
      </c>
      <c r="Z13">
        <v>-1800</v>
      </c>
      <c r="AA13" s="1">
        <v>43629</v>
      </c>
      <c r="AB13">
        <v>-6700</v>
      </c>
    </row>
    <row r="14" spans="1:28" ht="16.2">
      <c r="A14" s="1">
        <v>43844</v>
      </c>
      <c r="B14">
        <v>0</v>
      </c>
      <c r="C14" s="1">
        <v>43538</v>
      </c>
      <c r="D14">
        <v>0</v>
      </c>
      <c r="E14" s="1">
        <v>43538</v>
      </c>
      <c r="F14">
        <v>0</v>
      </c>
      <c r="G14" s="1">
        <v>43479</v>
      </c>
      <c r="H14">
        <v>0</v>
      </c>
      <c r="I14" s="1">
        <v>43598</v>
      </c>
      <c r="J14">
        <v>16700</v>
      </c>
      <c r="K14" s="1">
        <v>43630</v>
      </c>
      <c r="L14">
        <v>0</v>
      </c>
      <c r="M14" s="1">
        <v>43630</v>
      </c>
      <c r="N14">
        <v>-1900</v>
      </c>
      <c r="O14" s="1">
        <v>43630</v>
      </c>
      <c r="P14">
        <v>0</v>
      </c>
      <c r="Q14" s="1">
        <v>43543</v>
      </c>
      <c r="R14">
        <v>4800</v>
      </c>
      <c r="S14" s="1">
        <v>43844</v>
      </c>
      <c r="T14">
        <v>0</v>
      </c>
      <c r="U14" s="1">
        <v>43720</v>
      </c>
      <c r="V14">
        <v>10200</v>
      </c>
      <c r="W14" s="1">
        <v>43844</v>
      </c>
      <c r="X14">
        <v>12800</v>
      </c>
      <c r="Y14" s="1">
        <v>43630</v>
      </c>
      <c r="Z14">
        <v>-3100</v>
      </c>
      <c r="AA14" s="1">
        <v>43630</v>
      </c>
      <c r="AB14">
        <v>-5100</v>
      </c>
    </row>
    <row r="15" spans="1:28" ht="16.2">
      <c r="A15" s="1">
        <v>43845</v>
      </c>
      <c r="B15">
        <v>9274.7199999999993</v>
      </c>
      <c r="C15" s="1">
        <v>43539</v>
      </c>
      <c r="D15">
        <v>0</v>
      </c>
      <c r="E15" s="1">
        <v>43539</v>
      </c>
      <c r="F15">
        <v>0</v>
      </c>
      <c r="G15" s="1">
        <v>43480</v>
      </c>
      <c r="H15">
        <v>0</v>
      </c>
      <c r="I15" s="1">
        <v>43599</v>
      </c>
      <c r="J15">
        <v>17700</v>
      </c>
      <c r="K15" s="1">
        <v>43633</v>
      </c>
      <c r="L15">
        <v>-4429.01</v>
      </c>
      <c r="M15" s="1">
        <v>43633</v>
      </c>
      <c r="N15">
        <v>-3200</v>
      </c>
      <c r="O15" s="1">
        <v>43633</v>
      </c>
      <c r="P15">
        <v>0</v>
      </c>
      <c r="Q15" s="1">
        <v>43544</v>
      </c>
      <c r="R15">
        <v>8300</v>
      </c>
      <c r="S15" s="1">
        <v>43845</v>
      </c>
      <c r="T15">
        <v>0</v>
      </c>
      <c r="U15" s="1">
        <v>43724</v>
      </c>
      <c r="V15">
        <v>11400</v>
      </c>
      <c r="W15" s="1">
        <v>43845</v>
      </c>
      <c r="X15">
        <v>-14300</v>
      </c>
      <c r="Y15" s="1">
        <v>43633</v>
      </c>
      <c r="Z15">
        <v>8700</v>
      </c>
      <c r="AA15" s="1">
        <v>43633</v>
      </c>
      <c r="AB15">
        <v>-10900</v>
      </c>
    </row>
    <row r="16" spans="1:28" ht="16.2">
      <c r="A16" s="1">
        <v>43846</v>
      </c>
      <c r="B16">
        <v>0</v>
      </c>
      <c r="C16" s="1">
        <v>43542</v>
      </c>
      <c r="D16">
        <v>0</v>
      </c>
      <c r="E16" s="1">
        <v>43542</v>
      </c>
      <c r="F16">
        <v>0</v>
      </c>
      <c r="G16" s="1">
        <v>43481</v>
      </c>
      <c r="H16">
        <v>0</v>
      </c>
      <c r="I16" s="1">
        <v>43600</v>
      </c>
      <c r="J16">
        <v>0</v>
      </c>
      <c r="K16" s="1">
        <v>43634</v>
      </c>
      <c r="L16">
        <v>-8433.2099999999991</v>
      </c>
      <c r="M16" s="1">
        <v>43634</v>
      </c>
      <c r="N16">
        <v>-500</v>
      </c>
      <c r="O16" s="1">
        <v>43634</v>
      </c>
      <c r="P16">
        <v>-4633.78</v>
      </c>
      <c r="Q16" s="1">
        <v>43545</v>
      </c>
      <c r="R16">
        <v>5500</v>
      </c>
      <c r="S16" s="1">
        <v>43846</v>
      </c>
      <c r="T16">
        <v>0</v>
      </c>
      <c r="U16" s="1">
        <v>43725</v>
      </c>
      <c r="V16">
        <v>-3600</v>
      </c>
      <c r="W16" s="1">
        <v>43846</v>
      </c>
      <c r="X16">
        <v>0</v>
      </c>
      <c r="Y16" s="1">
        <v>43634</v>
      </c>
      <c r="Z16">
        <v>-3000</v>
      </c>
      <c r="AA16" s="1">
        <v>43634</v>
      </c>
      <c r="AB16">
        <v>0</v>
      </c>
    </row>
    <row r="17" spans="1:28" ht="16.2">
      <c r="A17" s="1">
        <v>43847</v>
      </c>
      <c r="B17">
        <v>0</v>
      </c>
      <c r="C17" s="1">
        <v>43543</v>
      </c>
      <c r="D17">
        <v>0</v>
      </c>
      <c r="E17" s="1">
        <v>43543</v>
      </c>
      <c r="F17">
        <v>0</v>
      </c>
      <c r="G17" s="1">
        <v>43482</v>
      </c>
      <c r="H17">
        <v>0</v>
      </c>
      <c r="I17" s="1">
        <v>43601</v>
      </c>
      <c r="J17">
        <v>0</v>
      </c>
      <c r="K17" s="1">
        <v>43635</v>
      </c>
      <c r="L17">
        <v>159.19999999999999</v>
      </c>
      <c r="M17" s="1">
        <v>43635</v>
      </c>
      <c r="N17">
        <v>37400</v>
      </c>
      <c r="O17" s="1">
        <v>43635</v>
      </c>
      <c r="P17">
        <v>0</v>
      </c>
      <c r="Q17" s="1">
        <v>43546</v>
      </c>
      <c r="R17">
        <v>4600</v>
      </c>
      <c r="S17" s="1">
        <v>43847</v>
      </c>
      <c r="T17">
        <v>0</v>
      </c>
      <c r="U17" s="1">
        <v>43726</v>
      </c>
      <c r="V17">
        <v>18700</v>
      </c>
      <c r="W17" s="1">
        <v>43847</v>
      </c>
      <c r="X17">
        <v>0</v>
      </c>
      <c r="Y17" s="1">
        <v>43635</v>
      </c>
      <c r="Z17">
        <v>25400</v>
      </c>
      <c r="AA17" s="1">
        <v>43635</v>
      </c>
      <c r="AB17">
        <v>0</v>
      </c>
    </row>
    <row r="18" spans="1:28" ht="16.2">
      <c r="A18" s="1">
        <v>43850</v>
      </c>
      <c r="B18">
        <v>-3855.72</v>
      </c>
      <c r="C18" s="1">
        <v>43544</v>
      </c>
      <c r="D18">
        <v>0</v>
      </c>
      <c r="E18" s="1">
        <v>43544</v>
      </c>
      <c r="F18">
        <v>0</v>
      </c>
      <c r="G18" s="1">
        <v>43483</v>
      </c>
      <c r="H18">
        <v>0</v>
      </c>
      <c r="I18" s="1">
        <v>43602</v>
      </c>
      <c r="J18">
        <v>0</v>
      </c>
      <c r="K18" s="1">
        <v>43636</v>
      </c>
      <c r="L18">
        <v>0</v>
      </c>
      <c r="M18" s="1">
        <v>43636</v>
      </c>
      <c r="N18">
        <v>0</v>
      </c>
      <c r="O18" s="1">
        <v>43636</v>
      </c>
      <c r="P18">
        <v>0</v>
      </c>
      <c r="Q18" s="1">
        <v>43549</v>
      </c>
      <c r="R18">
        <v>-13000</v>
      </c>
      <c r="S18" s="1">
        <v>43850</v>
      </c>
      <c r="T18">
        <v>0</v>
      </c>
      <c r="U18" s="1">
        <v>43727</v>
      </c>
      <c r="V18">
        <v>0</v>
      </c>
      <c r="W18" s="1">
        <v>43850</v>
      </c>
      <c r="X18">
        <v>0</v>
      </c>
      <c r="Y18" s="1">
        <v>43636</v>
      </c>
      <c r="Z18">
        <v>-2700</v>
      </c>
      <c r="AA18" s="1">
        <v>43636</v>
      </c>
      <c r="AB18">
        <v>0</v>
      </c>
    </row>
    <row r="19" spans="1:28" ht="16.2">
      <c r="A19" s="1">
        <v>43860</v>
      </c>
      <c r="B19">
        <v>38110.18</v>
      </c>
      <c r="C19" s="1">
        <v>43545</v>
      </c>
      <c r="D19">
        <v>0</v>
      </c>
      <c r="E19" s="1">
        <v>43545</v>
      </c>
      <c r="F19">
        <v>0</v>
      </c>
      <c r="G19" s="1">
        <v>43486</v>
      </c>
      <c r="H19">
        <v>0</v>
      </c>
      <c r="I19" s="1">
        <v>43605</v>
      </c>
      <c r="J19">
        <v>0</v>
      </c>
      <c r="K19" s="1">
        <v>43637</v>
      </c>
      <c r="L19">
        <v>7762.26</v>
      </c>
      <c r="M19" s="1">
        <v>43637</v>
      </c>
      <c r="N19">
        <v>0</v>
      </c>
      <c r="O19" s="1">
        <v>43637</v>
      </c>
      <c r="P19">
        <v>0</v>
      </c>
      <c r="Q19" s="1">
        <v>43550</v>
      </c>
      <c r="R19">
        <v>-2100</v>
      </c>
      <c r="S19" s="1">
        <v>43860</v>
      </c>
      <c r="T19">
        <v>7703.16</v>
      </c>
      <c r="U19" s="1">
        <v>43728</v>
      </c>
      <c r="V19">
        <v>0</v>
      </c>
      <c r="W19" s="1">
        <v>43860</v>
      </c>
      <c r="X19">
        <v>145300</v>
      </c>
      <c r="Y19" s="1">
        <v>43637</v>
      </c>
      <c r="Z19">
        <v>14600</v>
      </c>
      <c r="AA19" s="1">
        <v>43637</v>
      </c>
      <c r="AB19">
        <v>0</v>
      </c>
    </row>
    <row r="20" spans="1:28" ht="16.2">
      <c r="A20" s="1">
        <v>43861</v>
      </c>
      <c r="B20">
        <v>0</v>
      </c>
      <c r="C20" s="1">
        <v>43546</v>
      </c>
      <c r="D20">
        <v>0</v>
      </c>
      <c r="E20" s="1">
        <v>43546</v>
      </c>
      <c r="F20">
        <v>0</v>
      </c>
      <c r="G20" s="1">
        <v>43487</v>
      </c>
      <c r="H20">
        <v>0</v>
      </c>
      <c r="I20" s="1">
        <v>43606</v>
      </c>
      <c r="J20">
        <v>-13400</v>
      </c>
      <c r="K20" s="1">
        <v>43640</v>
      </c>
      <c r="L20">
        <v>-318.72000000000003</v>
      </c>
      <c r="M20" s="1">
        <v>43640</v>
      </c>
      <c r="N20">
        <v>-7900</v>
      </c>
      <c r="O20" s="1">
        <v>43640</v>
      </c>
      <c r="P20">
        <v>0</v>
      </c>
      <c r="Q20" s="1">
        <v>43551</v>
      </c>
      <c r="R20">
        <v>-6200</v>
      </c>
      <c r="S20" s="1">
        <v>43861</v>
      </c>
      <c r="T20">
        <v>0</v>
      </c>
      <c r="U20" s="1">
        <v>43731</v>
      </c>
      <c r="V20">
        <v>0</v>
      </c>
      <c r="W20" s="1">
        <v>43861</v>
      </c>
      <c r="X20">
        <v>-19600</v>
      </c>
      <c r="Y20" s="1">
        <v>43640</v>
      </c>
      <c r="Z20">
        <v>-3200</v>
      </c>
      <c r="AA20" s="1">
        <v>43640</v>
      </c>
      <c r="AB20">
        <v>-700</v>
      </c>
    </row>
    <row r="21" spans="1:28" ht="16.2">
      <c r="A21" s="1">
        <v>43864</v>
      </c>
      <c r="B21">
        <v>-3553.27</v>
      </c>
      <c r="C21" s="1">
        <v>43549</v>
      </c>
      <c r="D21">
        <v>0</v>
      </c>
      <c r="E21" s="1">
        <v>43549</v>
      </c>
      <c r="F21">
        <v>0</v>
      </c>
      <c r="G21" s="1">
        <v>43488</v>
      </c>
      <c r="H21">
        <v>0</v>
      </c>
      <c r="I21" s="1">
        <v>43607</v>
      </c>
      <c r="J21">
        <v>0</v>
      </c>
      <c r="K21" s="1">
        <v>43641</v>
      </c>
      <c r="L21">
        <v>-1755.2</v>
      </c>
      <c r="M21" s="1">
        <v>43641</v>
      </c>
      <c r="N21">
        <v>-13200</v>
      </c>
      <c r="O21" s="1">
        <v>43641</v>
      </c>
      <c r="P21">
        <v>0</v>
      </c>
      <c r="Q21" s="1">
        <v>43552</v>
      </c>
      <c r="R21">
        <v>0</v>
      </c>
      <c r="S21" s="1">
        <v>43864</v>
      </c>
      <c r="T21">
        <v>7127.97</v>
      </c>
      <c r="U21" s="1">
        <v>43732</v>
      </c>
      <c r="V21">
        <v>0</v>
      </c>
      <c r="W21" s="1">
        <v>43864</v>
      </c>
      <c r="X21">
        <v>28600</v>
      </c>
      <c r="Y21" s="1">
        <v>43641</v>
      </c>
      <c r="Z21">
        <v>-5700</v>
      </c>
      <c r="AA21" s="1">
        <v>43641</v>
      </c>
      <c r="AB21">
        <v>-5600</v>
      </c>
    </row>
    <row r="22" spans="1:28" ht="16.2">
      <c r="A22" s="1">
        <v>43865</v>
      </c>
      <c r="B22">
        <v>5108.95</v>
      </c>
      <c r="C22" s="1">
        <v>43550</v>
      </c>
      <c r="D22">
        <v>0</v>
      </c>
      <c r="E22" s="1">
        <v>43550</v>
      </c>
      <c r="F22">
        <v>0</v>
      </c>
      <c r="G22" s="1">
        <v>43489</v>
      </c>
      <c r="H22">
        <v>0</v>
      </c>
      <c r="I22" s="1">
        <v>43608</v>
      </c>
      <c r="J22">
        <v>29500</v>
      </c>
      <c r="K22" s="1">
        <v>43642</v>
      </c>
      <c r="L22">
        <v>-4345.72</v>
      </c>
      <c r="M22" s="1">
        <v>43642</v>
      </c>
      <c r="N22">
        <v>1500</v>
      </c>
      <c r="O22" s="1">
        <v>43642</v>
      </c>
      <c r="P22">
        <v>0</v>
      </c>
      <c r="Q22" s="1">
        <v>43553</v>
      </c>
      <c r="R22">
        <v>0</v>
      </c>
      <c r="S22" s="1">
        <v>43865</v>
      </c>
      <c r="T22">
        <v>0</v>
      </c>
      <c r="U22" s="1">
        <v>43733</v>
      </c>
      <c r="V22">
        <v>0</v>
      </c>
      <c r="W22" s="1">
        <v>43865</v>
      </c>
      <c r="X22">
        <v>-10100</v>
      </c>
      <c r="Y22" s="1">
        <v>43642</v>
      </c>
      <c r="Z22">
        <v>-500</v>
      </c>
      <c r="AA22" s="1">
        <v>43642</v>
      </c>
      <c r="AB22">
        <v>7400</v>
      </c>
    </row>
    <row r="23" spans="1:28" ht="16.2">
      <c r="A23" s="1">
        <v>43866</v>
      </c>
      <c r="B23">
        <v>0</v>
      </c>
      <c r="C23" s="1">
        <v>43551</v>
      </c>
      <c r="D23">
        <v>0</v>
      </c>
      <c r="E23" s="1">
        <v>43551</v>
      </c>
      <c r="F23">
        <v>0</v>
      </c>
      <c r="G23" s="1">
        <v>43490</v>
      </c>
      <c r="H23">
        <v>0</v>
      </c>
      <c r="I23" s="1">
        <v>43609</v>
      </c>
      <c r="J23">
        <v>8500</v>
      </c>
      <c r="K23" s="1">
        <v>43643</v>
      </c>
      <c r="L23">
        <v>4884.13</v>
      </c>
      <c r="M23" s="1">
        <v>43643</v>
      </c>
      <c r="N23">
        <v>-18500</v>
      </c>
      <c r="O23" s="1">
        <v>43643</v>
      </c>
      <c r="P23">
        <v>-3037.32</v>
      </c>
      <c r="Q23" s="1">
        <v>43556</v>
      </c>
      <c r="R23">
        <v>-5200</v>
      </c>
      <c r="S23" s="1">
        <v>43866</v>
      </c>
      <c r="T23">
        <v>0</v>
      </c>
      <c r="U23" s="1">
        <v>43734</v>
      </c>
      <c r="V23">
        <v>0</v>
      </c>
      <c r="W23" s="1">
        <v>43866</v>
      </c>
      <c r="X23">
        <v>-15600</v>
      </c>
      <c r="Y23" s="1">
        <v>43643</v>
      </c>
      <c r="Z23">
        <v>11500</v>
      </c>
      <c r="AA23" s="1">
        <v>43643</v>
      </c>
      <c r="AB23">
        <v>-19300</v>
      </c>
    </row>
    <row r="24" spans="1:28" ht="16.2">
      <c r="A24" s="1">
        <v>43867</v>
      </c>
      <c r="B24">
        <v>196.96</v>
      </c>
      <c r="C24" s="1">
        <v>43552</v>
      </c>
      <c r="D24">
        <v>0</v>
      </c>
      <c r="E24" s="1">
        <v>43552</v>
      </c>
      <c r="F24">
        <v>0</v>
      </c>
      <c r="G24" s="1">
        <v>43493</v>
      </c>
      <c r="H24">
        <v>0</v>
      </c>
      <c r="I24" s="1">
        <v>43612</v>
      </c>
      <c r="J24">
        <v>0</v>
      </c>
      <c r="K24" s="1">
        <v>43644</v>
      </c>
      <c r="L24">
        <v>4364.57</v>
      </c>
      <c r="M24" s="1">
        <v>43644</v>
      </c>
      <c r="N24">
        <v>-9600</v>
      </c>
      <c r="O24" s="1">
        <v>43644</v>
      </c>
      <c r="P24">
        <v>0</v>
      </c>
      <c r="Q24" s="1">
        <v>43557</v>
      </c>
      <c r="R24">
        <v>0</v>
      </c>
      <c r="S24" s="1">
        <v>43867</v>
      </c>
      <c r="T24">
        <v>0</v>
      </c>
      <c r="U24" s="1">
        <v>43735</v>
      </c>
      <c r="V24">
        <v>0</v>
      </c>
      <c r="W24" s="1">
        <v>43867</v>
      </c>
      <c r="X24">
        <v>0</v>
      </c>
      <c r="Y24" s="1">
        <v>43644</v>
      </c>
      <c r="Z24">
        <v>-7500</v>
      </c>
      <c r="AA24" s="1">
        <v>43644</v>
      </c>
      <c r="AB24">
        <v>0</v>
      </c>
    </row>
    <row r="25" spans="1:28" ht="16.2">
      <c r="A25" s="1">
        <v>43868</v>
      </c>
      <c r="B25">
        <v>2206.5</v>
      </c>
      <c r="C25" s="1">
        <v>43553</v>
      </c>
      <c r="D25">
        <v>5900</v>
      </c>
      <c r="E25" s="1">
        <v>43553</v>
      </c>
      <c r="F25">
        <v>0</v>
      </c>
      <c r="G25" s="1">
        <v>43494</v>
      </c>
      <c r="H25">
        <v>0</v>
      </c>
      <c r="I25" s="1">
        <v>43613</v>
      </c>
      <c r="J25">
        <v>-1400</v>
      </c>
      <c r="K25" s="1">
        <v>43647</v>
      </c>
      <c r="L25">
        <v>9678.49</v>
      </c>
      <c r="M25" s="1">
        <v>43647</v>
      </c>
      <c r="N25">
        <v>34000</v>
      </c>
      <c r="O25" s="1">
        <v>43647</v>
      </c>
      <c r="P25">
        <v>9155.75</v>
      </c>
      <c r="Q25" s="1">
        <v>43558</v>
      </c>
      <c r="R25">
        <v>-3200</v>
      </c>
      <c r="S25" s="1">
        <v>43868</v>
      </c>
      <c r="T25">
        <v>0</v>
      </c>
      <c r="U25" s="1">
        <v>43739</v>
      </c>
      <c r="V25">
        <v>-24500</v>
      </c>
      <c r="W25" s="1">
        <v>43868</v>
      </c>
      <c r="X25">
        <v>0</v>
      </c>
      <c r="Y25" s="1">
        <v>43647</v>
      </c>
      <c r="Z25">
        <v>-1900</v>
      </c>
      <c r="AA25" s="1">
        <v>43647</v>
      </c>
      <c r="AB25">
        <v>-1100</v>
      </c>
    </row>
    <row r="26" spans="1:28" ht="16.2">
      <c r="A26" s="1">
        <v>43871</v>
      </c>
      <c r="B26">
        <v>12709.67</v>
      </c>
      <c r="C26" s="1">
        <v>43556</v>
      </c>
      <c r="D26">
        <v>21900</v>
      </c>
      <c r="E26" s="1">
        <v>43556</v>
      </c>
      <c r="F26">
        <v>0</v>
      </c>
      <c r="G26" s="1">
        <v>43495</v>
      </c>
      <c r="H26">
        <v>0</v>
      </c>
      <c r="I26" s="1">
        <v>43614</v>
      </c>
      <c r="J26">
        <v>3700</v>
      </c>
      <c r="K26" s="1">
        <v>43648</v>
      </c>
      <c r="L26">
        <v>-3722.5</v>
      </c>
      <c r="M26" s="1">
        <v>43648</v>
      </c>
      <c r="N26">
        <v>-6300</v>
      </c>
      <c r="O26" s="1">
        <v>43648</v>
      </c>
      <c r="P26">
        <v>0</v>
      </c>
      <c r="Q26" s="1">
        <v>43563</v>
      </c>
      <c r="R26">
        <v>0</v>
      </c>
      <c r="S26" s="1">
        <v>43871</v>
      </c>
      <c r="T26">
        <v>0</v>
      </c>
      <c r="U26" s="1">
        <v>43740</v>
      </c>
      <c r="V26">
        <v>-6400</v>
      </c>
      <c r="W26" s="1">
        <v>43871</v>
      </c>
      <c r="X26">
        <v>-12200</v>
      </c>
      <c r="Y26" s="1">
        <v>43648</v>
      </c>
      <c r="Z26">
        <v>-3500</v>
      </c>
      <c r="AA26" s="1">
        <v>43648</v>
      </c>
      <c r="AB26">
        <v>-3600</v>
      </c>
    </row>
    <row r="27" spans="1:28" ht="16.2">
      <c r="A27" s="1">
        <v>43872</v>
      </c>
      <c r="B27">
        <v>0</v>
      </c>
      <c r="C27" s="1">
        <v>43557</v>
      </c>
      <c r="D27">
        <v>0</v>
      </c>
      <c r="E27" s="1">
        <v>43557</v>
      </c>
      <c r="F27">
        <v>0</v>
      </c>
      <c r="G27" s="1">
        <v>43507</v>
      </c>
      <c r="H27">
        <v>0</v>
      </c>
      <c r="I27" s="1">
        <v>43615</v>
      </c>
      <c r="J27">
        <v>3500</v>
      </c>
      <c r="K27" s="1">
        <v>43649</v>
      </c>
      <c r="L27">
        <v>9879.24</v>
      </c>
      <c r="M27" s="1">
        <v>43649</v>
      </c>
      <c r="N27">
        <v>0</v>
      </c>
      <c r="O27" s="1">
        <v>43649</v>
      </c>
      <c r="P27">
        <v>0</v>
      </c>
      <c r="Q27" s="1">
        <v>43564</v>
      </c>
      <c r="R27">
        <v>0</v>
      </c>
      <c r="S27" s="1">
        <v>43872</v>
      </c>
      <c r="T27">
        <v>0</v>
      </c>
      <c r="U27" s="1">
        <v>43741</v>
      </c>
      <c r="V27">
        <v>-13400</v>
      </c>
      <c r="W27" s="1">
        <v>43872</v>
      </c>
      <c r="X27">
        <v>20500</v>
      </c>
      <c r="Y27" s="1">
        <v>43649</v>
      </c>
      <c r="Z27">
        <v>100</v>
      </c>
      <c r="AA27" s="1">
        <v>43649</v>
      </c>
      <c r="AB27">
        <v>-4900</v>
      </c>
    </row>
    <row r="28" spans="1:28" ht="16.2">
      <c r="A28" s="1">
        <v>43873</v>
      </c>
      <c r="B28">
        <v>8294.85</v>
      </c>
      <c r="C28" s="1">
        <v>43558</v>
      </c>
      <c r="D28">
        <v>0</v>
      </c>
      <c r="E28" s="1">
        <v>43558</v>
      </c>
      <c r="F28">
        <v>0</v>
      </c>
      <c r="G28" s="1">
        <v>43508</v>
      </c>
      <c r="H28">
        <v>0</v>
      </c>
      <c r="I28" s="1">
        <v>43616</v>
      </c>
      <c r="J28">
        <v>-500</v>
      </c>
      <c r="K28" s="1">
        <v>43650</v>
      </c>
      <c r="L28">
        <v>-23683.49</v>
      </c>
      <c r="M28" s="1">
        <v>43650</v>
      </c>
      <c r="N28">
        <v>0</v>
      </c>
      <c r="O28" s="1">
        <v>43650</v>
      </c>
      <c r="P28">
        <v>0</v>
      </c>
      <c r="Q28" s="1">
        <v>43565</v>
      </c>
      <c r="R28">
        <v>0</v>
      </c>
      <c r="S28" s="1">
        <v>43873</v>
      </c>
      <c r="T28">
        <v>0</v>
      </c>
      <c r="U28" s="1">
        <v>43742</v>
      </c>
      <c r="V28">
        <v>-5600</v>
      </c>
      <c r="W28" s="1">
        <v>43873</v>
      </c>
      <c r="X28">
        <v>21000</v>
      </c>
      <c r="Y28" s="1">
        <v>43650</v>
      </c>
      <c r="Z28">
        <v>6500</v>
      </c>
      <c r="AA28" s="1">
        <v>43650</v>
      </c>
      <c r="AB28">
        <v>0</v>
      </c>
    </row>
    <row r="29" spans="1:28" ht="16.2">
      <c r="A29" s="1">
        <v>43874</v>
      </c>
      <c r="B29">
        <v>0</v>
      </c>
      <c r="C29" s="1">
        <v>43563</v>
      </c>
      <c r="D29">
        <v>0</v>
      </c>
      <c r="E29" s="1">
        <v>43563</v>
      </c>
      <c r="F29">
        <v>0</v>
      </c>
      <c r="G29" s="1">
        <v>43509</v>
      </c>
      <c r="H29">
        <v>0</v>
      </c>
      <c r="I29" s="1">
        <v>43619</v>
      </c>
      <c r="J29">
        <v>-6700</v>
      </c>
      <c r="K29" s="1">
        <v>43651</v>
      </c>
      <c r="L29">
        <v>-7164.77</v>
      </c>
      <c r="M29" s="1">
        <v>43651</v>
      </c>
      <c r="N29">
        <v>0</v>
      </c>
      <c r="O29" s="1">
        <v>43651</v>
      </c>
      <c r="P29">
        <v>0</v>
      </c>
      <c r="Q29" s="1">
        <v>43566</v>
      </c>
      <c r="R29">
        <v>0</v>
      </c>
      <c r="S29" s="1">
        <v>43874</v>
      </c>
      <c r="T29">
        <v>0</v>
      </c>
      <c r="U29" s="1">
        <v>43745</v>
      </c>
      <c r="V29">
        <v>-7000</v>
      </c>
      <c r="W29" s="1">
        <v>43874</v>
      </c>
      <c r="X29">
        <v>600</v>
      </c>
      <c r="Y29" s="1">
        <v>43651</v>
      </c>
      <c r="Z29">
        <v>1700</v>
      </c>
      <c r="AA29" s="1">
        <v>43651</v>
      </c>
      <c r="AB29">
        <v>0</v>
      </c>
    </row>
    <row r="30" spans="1:28" ht="16.2">
      <c r="A30" s="1">
        <v>43875</v>
      </c>
      <c r="B30">
        <v>890.68</v>
      </c>
      <c r="C30" s="1">
        <v>43564</v>
      </c>
      <c r="D30">
        <v>0</v>
      </c>
      <c r="E30" s="1">
        <v>43564</v>
      </c>
      <c r="F30">
        <v>0</v>
      </c>
      <c r="G30" s="1">
        <v>43510</v>
      </c>
      <c r="H30">
        <v>0</v>
      </c>
      <c r="I30" s="1">
        <v>43620</v>
      </c>
      <c r="J30">
        <v>900</v>
      </c>
      <c r="K30" s="1">
        <v>43654</v>
      </c>
      <c r="L30">
        <v>2758.33</v>
      </c>
      <c r="M30" s="1">
        <v>43654</v>
      </c>
      <c r="N30">
        <v>0</v>
      </c>
      <c r="O30" s="1">
        <v>43654</v>
      </c>
      <c r="P30">
        <v>0</v>
      </c>
      <c r="Q30" s="1">
        <v>43567</v>
      </c>
      <c r="R30">
        <v>0</v>
      </c>
      <c r="S30" s="1">
        <v>43875</v>
      </c>
      <c r="T30">
        <v>0</v>
      </c>
      <c r="U30" s="1">
        <v>43746</v>
      </c>
      <c r="V30">
        <v>-17200</v>
      </c>
      <c r="W30" s="1">
        <v>43875</v>
      </c>
      <c r="X30">
        <v>7600</v>
      </c>
      <c r="Y30" s="1">
        <v>43654</v>
      </c>
      <c r="Z30">
        <v>5200</v>
      </c>
      <c r="AA30" s="1">
        <v>43654</v>
      </c>
      <c r="AB30">
        <v>0</v>
      </c>
    </row>
    <row r="31" spans="1:28" ht="16.2">
      <c r="A31" s="1">
        <v>43878</v>
      </c>
      <c r="B31">
        <v>-2904.37</v>
      </c>
      <c r="C31" s="1">
        <v>43565</v>
      </c>
      <c r="D31">
        <v>0</v>
      </c>
      <c r="E31" s="1">
        <v>43565</v>
      </c>
      <c r="F31">
        <v>0</v>
      </c>
      <c r="G31" s="1">
        <v>43511</v>
      </c>
      <c r="H31">
        <v>0</v>
      </c>
      <c r="I31" s="1">
        <v>43621</v>
      </c>
      <c r="J31">
        <v>-5100</v>
      </c>
      <c r="K31" s="1">
        <v>43655</v>
      </c>
      <c r="L31">
        <v>760.13</v>
      </c>
      <c r="M31" s="1">
        <v>43655</v>
      </c>
      <c r="N31">
        <v>-7400</v>
      </c>
      <c r="O31" s="1">
        <v>43655</v>
      </c>
      <c r="P31">
        <v>0</v>
      </c>
      <c r="Q31" s="1">
        <v>43570</v>
      </c>
      <c r="R31">
        <v>0</v>
      </c>
      <c r="S31" s="1">
        <v>43878</v>
      </c>
      <c r="T31">
        <v>0</v>
      </c>
      <c r="U31" s="1">
        <v>43747</v>
      </c>
      <c r="V31">
        <v>24200</v>
      </c>
      <c r="W31" s="1">
        <v>43878</v>
      </c>
      <c r="X31">
        <v>-8400</v>
      </c>
      <c r="Y31" s="1">
        <v>43655</v>
      </c>
      <c r="Z31">
        <v>-2000</v>
      </c>
      <c r="AA31" s="1">
        <v>43655</v>
      </c>
      <c r="AB31">
        <v>0</v>
      </c>
    </row>
    <row r="32" spans="1:28" ht="16.2">
      <c r="A32" s="1">
        <v>43879</v>
      </c>
      <c r="B32">
        <v>-5199.17</v>
      </c>
      <c r="C32" s="1">
        <v>43566</v>
      </c>
      <c r="D32">
        <v>0</v>
      </c>
      <c r="E32" s="1">
        <v>43566</v>
      </c>
      <c r="F32">
        <v>0</v>
      </c>
      <c r="G32" s="1">
        <v>43514</v>
      </c>
      <c r="H32">
        <v>0</v>
      </c>
      <c r="I32" s="1">
        <v>43622</v>
      </c>
      <c r="J32">
        <v>14700</v>
      </c>
      <c r="K32" s="1">
        <v>43656</v>
      </c>
      <c r="L32">
        <v>-3042.18</v>
      </c>
      <c r="M32" s="1">
        <v>43656</v>
      </c>
      <c r="N32">
        <v>14900</v>
      </c>
      <c r="O32" s="1">
        <v>43656</v>
      </c>
      <c r="P32">
        <v>0</v>
      </c>
      <c r="Q32" s="1">
        <v>43571</v>
      </c>
      <c r="R32">
        <v>7900</v>
      </c>
      <c r="S32" s="1">
        <v>43879</v>
      </c>
      <c r="T32">
        <v>0</v>
      </c>
      <c r="U32" s="1">
        <v>43752</v>
      </c>
      <c r="V32">
        <v>-40600</v>
      </c>
      <c r="W32" s="1">
        <v>43879</v>
      </c>
      <c r="X32">
        <v>-26000</v>
      </c>
      <c r="Y32" s="1">
        <v>43656</v>
      </c>
      <c r="Z32">
        <v>4100</v>
      </c>
      <c r="AA32" s="1">
        <v>43656</v>
      </c>
      <c r="AB32">
        <v>-900</v>
      </c>
    </row>
    <row r="33" spans="1:28" ht="16.2">
      <c r="A33" s="1">
        <v>43880</v>
      </c>
      <c r="B33">
        <v>13396.18</v>
      </c>
      <c r="C33" s="1">
        <v>43567</v>
      </c>
      <c r="D33">
        <v>0</v>
      </c>
      <c r="E33" s="1">
        <v>43567</v>
      </c>
      <c r="F33">
        <v>0</v>
      </c>
      <c r="G33" s="1">
        <v>43515</v>
      </c>
      <c r="H33">
        <v>0</v>
      </c>
      <c r="I33" s="1">
        <v>43626</v>
      </c>
      <c r="J33">
        <v>-1500</v>
      </c>
      <c r="K33" s="1">
        <v>43657</v>
      </c>
      <c r="L33">
        <v>-7847.46</v>
      </c>
      <c r="M33" s="1">
        <v>43657</v>
      </c>
      <c r="N33">
        <v>16600</v>
      </c>
      <c r="O33" s="1">
        <v>43657</v>
      </c>
      <c r="P33">
        <v>0</v>
      </c>
      <c r="Q33" s="1">
        <v>43572</v>
      </c>
      <c r="R33">
        <v>14100</v>
      </c>
      <c r="S33" s="1">
        <v>43880</v>
      </c>
      <c r="T33">
        <v>0</v>
      </c>
      <c r="U33" s="1">
        <v>43753</v>
      </c>
      <c r="V33">
        <v>6400</v>
      </c>
      <c r="W33" s="1">
        <v>43880</v>
      </c>
      <c r="X33">
        <v>23500</v>
      </c>
      <c r="Y33" s="1">
        <v>43657</v>
      </c>
      <c r="Z33">
        <v>8200</v>
      </c>
      <c r="AA33" s="1">
        <v>43657</v>
      </c>
      <c r="AB33">
        <v>16600</v>
      </c>
    </row>
    <row r="34" spans="1:28" ht="16.2">
      <c r="A34" s="1">
        <v>43881</v>
      </c>
      <c r="B34">
        <v>0</v>
      </c>
      <c r="C34" s="1">
        <v>43570</v>
      </c>
      <c r="D34">
        <v>0</v>
      </c>
      <c r="E34" s="1">
        <v>43570</v>
      </c>
      <c r="F34">
        <v>0</v>
      </c>
      <c r="G34" s="1">
        <v>43516</v>
      </c>
      <c r="H34">
        <v>0</v>
      </c>
      <c r="I34" s="1">
        <v>43627</v>
      </c>
      <c r="J34">
        <v>-6800</v>
      </c>
      <c r="K34" s="1">
        <v>43658</v>
      </c>
      <c r="L34">
        <v>-248.3</v>
      </c>
      <c r="M34" s="1">
        <v>43658</v>
      </c>
      <c r="N34">
        <v>-5600</v>
      </c>
      <c r="O34" s="1">
        <v>43658</v>
      </c>
      <c r="P34">
        <v>0</v>
      </c>
      <c r="Q34" s="1">
        <v>43573</v>
      </c>
      <c r="R34">
        <v>0</v>
      </c>
      <c r="S34" s="1">
        <v>43881</v>
      </c>
      <c r="T34">
        <v>10294.49</v>
      </c>
      <c r="U34" s="1">
        <v>43754</v>
      </c>
      <c r="V34">
        <v>6900</v>
      </c>
      <c r="W34" s="1">
        <v>43881</v>
      </c>
      <c r="X34">
        <v>0</v>
      </c>
      <c r="Y34" s="1">
        <v>43658</v>
      </c>
      <c r="Z34">
        <v>-6300</v>
      </c>
      <c r="AA34" s="1">
        <v>43658</v>
      </c>
      <c r="AB34">
        <v>-800</v>
      </c>
    </row>
    <row r="35" spans="1:28" ht="16.2">
      <c r="A35" s="1">
        <v>43882</v>
      </c>
      <c r="B35">
        <v>0</v>
      </c>
      <c r="C35" s="1">
        <v>43571</v>
      </c>
      <c r="D35">
        <v>0</v>
      </c>
      <c r="E35" s="1">
        <v>43571</v>
      </c>
      <c r="F35">
        <v>0</v>
      </c>
      <c r="G35" s="1">
        <v>43517</v>
      </c>
      <c r="H35">
        <v>0</v>
      </c>
      <c r="I35" s="1">
        <v>43628</v>
      </c>
      <c r="J35">
        <v>0</v>
      </c>
      <c r="K35" s="1">
        <v>43661</v>
      </c>
      <c r="L35">
        <v>0</v>
      </c>
      <c r="M35" s="1">
        <v>43661</v>
      </c>
      <c r="N35">
        <v>-2100</v>
      </c>
      <c r="O35" s="1">
        <v>43661</v>
      </c>
      <c r="P35">
        <v>-16647.88</v>
      </c>
      <c r="Q35" s="1">
        <v>43574</v>
      </c>
      <c r="R35">
        <v>0</v>
      </c>
      <c r="S35" s="1">
        <v>43882</v>
      </c>
      <c r="T35">
        <v>0</v>
      </c>
      <c r="U35" s="1">
        <v>43755</v>
      </c>
      <c r="V35">
        <v>0</v>
      </c>
      <c r="W35" s="1">
        <v>43882</v>
      </c>
      <c r="X35">
        <v>-1500</v>
      </c>
      <c r="Y35" s="1">
        <v>43661</v>
      </c>
      <c r="Z35">
        <v>-5400</v>
      </c>
      <c r="AA35" s="1">
        <v>43661</v>
      </c>
      <c r="AB35">
        <v>7800</v>
      </c>
    </row>
    <row r="36" spans="1:28" ht="16.2">
      <c r="A36" s="1">
        <v>43885</v>
      </c>
      <c r="B36">
        <v>-2982.88</v>
      </c>
      <c r="C36" s="1">
        <v>43572</v>
      </c>
      <c r="D36">
        <v>0</v>
      </c>
      <c r="E36" s="1">
        <v>43572</v>
      </c>
      <c r="F36">
        <v>0</v>
      </c>
      <c r="G36" s="1">
        <v>43518</v>
      </c>
      <c r="H36">
        <v>0</v>
      </c>
      <c r="I36" s="1">
        <v>43629</v>
      </c>
      <c r="J36">
        <v>9500</v>
      </c>
      <c r="K36" s="1">
        <v>43662</v>
      </c>
      <c r="L36">
        <v>1874.05</v>
      </c>
      <c r="M36" s="1">
        <v>43662</v>
      </c>
      <c r="N36">
        <v>3300</v>
      </c>
      <c r="O36" s="1">
        <v>43662</v>
      </c>
      <c r="P36">
        <v>0</v>
      </c>
      <c r="Q36" s="1">
        <v>43577</v>
      </c>
      <c r="R36">
        <v>0</v>
      </c>
      <c r="S36" s="1">
        <v>43885</v>
      </c>
      <c r="T36">
        <v>-890.51</v>
      </c>
      <c r="U36" s="1">
        <v>43756</v>
      </c>
      <c r="V36">
        <v>-12500</v>
      </c>
      <c r="W36" s="1">
        <v>43885</v>
      </c>
      <c r="X36">
        <v>30600</v>
      </c>
      <c r="Y36" s="1">
        <v>43662</v>
      </c>
      <c r="Z36">
        <v>3000</v>
      </c>
      <c r="AA36" s="1">
        <v>43662</v>
      </c>
      <c r="AB36">
        <v>5400</v>
      </c>
    </row>
    <row r="37" spans="1:28" ht="16.2">
      <c r="A37" s="1">
        <v>43886</v>
      </c>
      <c r="B37">
        <v>0</v>
      </c>
      <c r="C37" s="1">
        <v>43573</v>
      </c>
      <c r="D37">
        <v>0</v>
      </c>
      <c r="E37" s="1">
        <v>43573</v>
      </c>
      <c r="F37">
        <v>0</v>
      </c>
      <c r="G37" s="1">
        <v>43521</v>
      </c>
      <c r="H37">
        <v>0</v>
      </c>
      <c r="I37" s="1">
        <v>43630</v>
      </c>
      <c r="J37">
        <v>-4300</v>
      </c>
      <c r="K37" s="1">
        <v>43663</v>
      </c>
      <c r="L37">
        <v>-7027.41</v>
      </c>
      <c r="M37" s="1">
        <v>43663</v>
      </c>
      <c r="N37">
        <v>-2300</v>
      </c>
      <c r="O37" s="1">
        <v>43663</v>
      </c>
      <c r="P37">
        <v>-2649.56</v>
      </c>
      <c r="Q37" s="1">
        <v>43578</v>
      </c>
      <c r="R37">
        <v>0</v>
      </c>
      <c r="S37" s="1">
        <v>43886</v>
      </c>
      <c r="T37">
        <v>-10691.56</v>
      </c>
      <c r="U37" s="1">
        <v>43759</v>
      </c>
      <c r="V37">
        <v>1000</v>
      </c>
      <c r="W37" s="1">
        <v>43886</v>
      </c>
      <c r="X37">
        <v>-6200</v>
      </c>
      <c r="Y37" s="1">
        <v>43663</v>
      </c>
      <c r="Z37">
        <v>-2800</v>
      </c>
      <c r="AA37" s="1">
        <v>43663</v>
      </c>
      <c r="AB37">
        <v>-9500</v>
      </c>
    </row>
    <row r="38" spans="1:28" ht="16.2">
      <c r="A38" s="1">
        <v>43887</v>
      </c>
      <c r="B38">
        <v>0</v>
      </c>
      <c r="C38" s="1">
        <v>43574</v>
      </c>
      <c r="D38">
        <v>0</v>
      </c>
      <c r="E38" s="1">
        <v>43574</v>
      </c>
      <c r="F38">
        <v>0</v>
      </c>
      <c r="G38" s="1">
        <v>43522</v>
      </c>
      <c r="H38">
        <v>0</v>
      </c>
      <c r="I38" s="1">
        <v>43633</v>
      </c>
      <c r="J38">
        <v>0</v>
      </c>
      <c r="K38" s="1">
        <v>43664</v>
      </c>
      <c r="L38">
        <v>-3639.15</v>
      </c>
      <c r="M38" s="1">
        <v>43664</v>
      </c>
      <c r="N38">
        <v>0</v>
      </c>
      <c r="O38" s="1">
        <v>43664</v>
      </c>
      <c r="P38">
        <v>0</v>
      </c>
      <c r="Q38" s="1">
        <v>43579</v>
      </c>
      <c r="R38">
        <v>0</v>
      </c>
      <c r="S38" s="1">
        <v>43887</v>
      </c>
      <c r="T38">
        <v>0</v>
      </c>
      <c r="U38" s="1">
        <v>43760</v>
      </c>
      <c r="V38">
        <v>17200</v>
      </c>
      <c r="W38" s="1">
        <v>43887</v>
      </c>
      <c r="X38">
        <v>24200</v>
      </c>
      <c r="Y38" s="1">
        <v>43664</v>
      </c>
      <c r="Z38">
        <v>0</v>
      </c>
      <c r="AA38" s="1">
        <v>43664</v>
      </c>
      <c r="AB38">
        <v>0</v>
      </c>
    </row>
    <row r="39" spans="1:28" ht="16.2">
      <c r="A39" s="1">
        <v>43888</v>
      </c>
      <c r="B39">
        <v>-1440.27</v>
      </c>
      <c r="C39" s="1">
        <v>43577</v>
      </c>
      <c r="D39">
        <v>0</v>
      </c>
      <c r="E39" s="1">
        <v>43577</v>
      </c>
      <c r="F39">
        <v>0</v>
      </c>
      <c r="G39" s="1">
        <v>43523</v>
      </c>
      <c r="H39">
        <v>0</v>
      </c>
      <c r="I39" s="1">
        <v>43634</v>
      </c>
      <c r="J39">
        <v>0</v>
      </c>
      <c r="K39" s="1">
        <v>43665</v>
      </c>
      <c r="L39">
        <v>-45.63</v>
      </c>
      <c r="M39" s="1">
        <v>43665</v>
      </c>
      <c r="N39">
        <v>0</v>
      </c>
      <c r="O39" s="1">
        <v>43665</v>
      </c>
      <c r="P39">
        <v>0</v>
      </c>
      <c r="Q39" s="1">
        <v>43580</v>
      </c>
      <c r="R39">
        <v>0</v>
      </c>
      <c r="S39" s="1">
        <v>43888</v>
      </c>
      <c r="T39">
        <v>15721.16</v>
      </c>
      <c r="U39" s="1">
        <v>43761</v>
      </c>
      <c r="V39">
        <v>-8000</v>
      </c>
      <c r="W39" s="1">
        <v>43888</v>
      </c>
      <c r="X39">
        <v>29200</v>
      </c>
      <c r="Y39" s="1">
        <v>43665</v>
      </c>
      <c r="Z39">
        <v>18400</v>
      </c>
      <c r="AA39" s="1">
        <v>43665</v>
      </c>
      <c r="AB39">
        <v>2900</v>
      </c>
    </row>
    <row r="40" spans="1:28" ht="16.2">
      <c r="A40" s="1">
        <v>43892</v>
      </c>
      <c r="B40">
        <v>15131.39</v>
      </c>
      <c r="C40" s="1">
        <v>43578</v>
      </c>
      <c r="D40">
        <v>0</v>
      </c>
      <c r="E40" s="1">
        <v>43578</v>
      </c>
      <c r="F40">
        <v>0</v>
      </c>
      <c r="G40" s="1">
        <v>43528</v>
      </c>
      <c r="H40">
        <v>0</v>
      </c>
      <c r="I40" s="1">
        <v>43635</v>
      </c>
      <c r="J40">
        <v>41000</v>
      </c>
      <c r="K40" s="1">
        <v>43668</v>
      </c>
      <c r="L40">
        <v>0</v>
      </c>
      <c r="M40" s="1">
        <v>43668</v>
      </c>
      <c r="N40">
        <v>0</v>
      </c>
      <c r="O40" s="1">
        <v>43668</v>
      </c>
      <c r="P40">
        <v>0</v>
      </c>
      <c r="Q40" s="1">
        <v>43581</v>
      </c>
      <c r="R40">
        <v>0</v>
      </c>
      <c r="S40" s="1">
        <v>43892</v>
      </c>
      <c r="T40">
        <v>0</v>
      </c>
      <c r="U40" s="1">
        <v>43762</v>
      </c>
      <c r="V40">
        <v>18000</v>
      </c>
      <c r="W40" s="1">
        <v>43892</v>
      </c>
      <c r="X40">
        <v>20200</v>
      </c>
      <c r="Y40" s="1">
        <v>43668</v>
      </c>
      <c r="Z40">
        <v>0</v>
      </c>
      <c r="AA40" s="1">
        <v>43668</v>
      </c>
      <c r="AB40">
        <v>-10300</v>
      </c>
    </row>
    <row r="41" spans="1:28" ht="16.2">
      <c r="A41" s="1">
        <v>43893</v>
      </c>
      <c r="B41">
        <v>-6957.8</v>
      </c>
      <c r="C41" s="1">
        <v>43579</v>
      </c>
      <c r="D41">
        <v>0</v>
      </c>
      <c r="E41" s="1">
        <v>43579</v>
      </c>
      <c r="F41">
        <v>0</v>
      </c>
      <c r="G41" s="1">
        <v>43529</v>
      </c>
      <c r="H41">
        <v>0</v>
      </c>
      <c r="I41" s="1">
        <v>43636</v>
      </c>
      <c r="J41">
        <v>0</v>
      </c>
      <c r="K41" s="1">
        <v>43669</v>
      </c>
      <c r="L41">
        <v>-2649.38</v>
      </c>
      <c r="M41" s="1">
        <v>43669</v>
      </c>
      <c r="N41">
        <v>0</v>
      </c>
      <c r="O41" s="1">
        <v>43669</v>
      </c>
      <c r="P41">
        <v>0</v>
      </c>
      <c r="Q41" s="1">
        <v>43584</v>
      </c>
      <c r="R41">
        <v>0</v>
      </c>
      <c r="S41" s="1">
        <v>43893</v>
      </c>
      <c r="T41">
        <v>0</v>
      </c>
      <c r="U41" s="1">
        <v>43763</v>
      </c>
      <c r="V41">
        <v>-1400</v>
      </c>
      <c r="W41" s="1">
        <v>43893</v>
      </c>
      <c r="X41">
        <v>-30000</v>
      </c>
      <c r="Y41" s="1">
        <v>43669</v>
      </c>
      <c r="Z41">
        <v>700</v>
      </c>
      <c r="AA41" s="1">
        <v>43669</v>
      </c>
      <c r="AB41">
        <v>0</v>
      </c>
    </row>
    <row r="42" spans="1:28" ht="16.2">
      <c r="A42" s="1">
        <v>43894</v>
      </c>
      <c r="B42">
        <v>0</v>
      </c>
      <c r="C42" s="1">
        <v>43580</v>
      </c>
      <c r="D42">
        <v>0</v>
      </c>
      <c r="E42" s="1">
        <v>43580</v>
      </c>
      <c r="F42">
        <v>0</v>
      </c>
      <c r="G42" s="1">
        <v>43530</v>
      </c>
      <c r="H42">
        <v>0</v>
      </c>
      <c r="I42" s="1">
        <v>43637</v>
      </c>
      <c r="J42">
        <v>7900</v>
      </c>
      <c r="K42" s="1">
        <v>43670</v>
      </c>
      <c r="L42">
        <v>0</v>
      </c>
      <c r="M42" s="1">
        <v>43670</v>
      </c>
      <c r="N42">
        <v>-5300</v>
      </c>
      <c r="O42" s="1">
        <v>43670</v>
      </c>
      <c r="P42">
        <v>0</v>
      </c>
      <c r="Q42" s="1">
        <v>43585</v>
      </c>
      <c r="R42">
        <v>0</v>
      </c>
      <c r="S42" s="1">
        <v>43894</v>
      </c>
      <c r="T42">
        <v>0</v>
      </c>
      <c r="U42" s="1">
        <v>43766</v>
      </c>
      <c r="V42">
        <v>5400</v>
      </c>
      <c r="W42" s="1">
        <v>43894</v>
      </c>
      <c r="X42">
        <v>-8000</v>
      </c>
      <c r="Y42" s="1">
        <v>43670</v>
      </c>
      <c r="Z42">
        <v>0</v>
      </c>
      <c r="AA42" s="1">
        <v>43670</v>
      </c>
      <c r="AB42">
        <v>0</v>
      </c>
    </row>
    <row r="43" spans="1:28" ht="16.2">
      <c r="A43" s="1">
        <v>43895</v>
      </c>
      <c r="B43">
        <v>-11177.93</v>
      </c>
      <c r="C43" s="1">
        <v>43581</v>
      </c>
      <c r="D43">
        <v>-700</v>
      </c>
      <c r="E43" s="1">
        <v>43581</v>
      </c>
      <c r="F43">
        <v>0</v>
      </c>
      <c r="G43" s="1">
        <v>43531</v>
      </c>
      <c r="H43">
        <v>0</v>
      </c>
      <c r="I43" s="1">
        <v>43640</v>
      </c>
      <c r="J43">
        <v>-3500</v>
      </c>
      <c r="K43" s="1">
        <v>43671</v>
      </c>
      <c r="L43">
        <v>5752</v>
      </c>
      <c r="M43" s="1">
        <v>43671</v>
      </c>
      <c r="N43">
        <v>-2600</v>
      </c>
      <c r="O43" s="1">
        <v>43671</v>
      </c>
      <c r="P43">
        <v>0</v>
      </c>
      <c r="Q43" s="1">
        <v>43587</v>
      </c>
      <c r="R43">
        <v>-9400</v>
      </c>
      <c r="S43" s="1">
        <v>43895</v>
      </c>
      <c r="T43">
        <v>0</v>
      </c>
      <c r="U43" s="1">
        <v>43767</v>
      </c>
      <c r="V43">
        <v>2800</v>
      </c>
      <c r="W43" s="1">
        <v>43895</v>
      </c>
      <c r="X43">
        <v>-25600</v>
      </c>
      <c r="Y43" s="1">
        <v>43671</v>
      </c>
      <c r="Z43">
        <v>3400</v>
      </c>
      <c r="AA43" s="1">
        <v>43671</v>
      </c>
      <c r="AB43">
        <v>-300</v>
      </c>
    </row>
    <row r="44" spans="1:28" ht="16.2">
      <c r="A44" s="1">
        <v>43896</v>
      </c>
      <c r="B44">
        <v>15320.68</v>
      </c>
      <c r="C44" s="1">
        <v>43584</v>
      </c>
      <c r="D44">
        <v>200</v>
      </c>
      <c r="E44" s="1">
        <v>43584</v>
      </c>
      <c r="F44">
        <v>0</v>
      </c>
      <c r="G44" s="1">
        <v>43532</v>
      </c>
      <c r="H44">
        <v>0</v>
      </c>
      <c r="I44" s="1">
        <v>43641</v>
      </c>
      <c r="J44">
        <v>-4200</v>
      </c>
      <c r="K44" s="1">
        <v>43672</v>
      </c>
      <c r="L44">
        <v>0</v>
      </c>
      <c r="M44" s="1">
        <v>43672</v>
      </c>
      <c r="N44">
        <v>1800</v>
      </c>
      <c r="O44" s="1">
        <v>43672</v>
      </c>
      <c r="P44">
        <v>0</v>
      </c>
      <c r="Q44" s="1">
        <v>43588</v>
      </c>
      <c r="R44">
        <v>12700</v>
      </c>
      <c r="S44" s="1">
        <v>43896</v>
      </c>
      <c r="T44">
        <v>0</v>
      </c>
      <c r="U44" s="1">
        <v>43768</v>
      </c>
      <c r="V44">
        <v>2600</v>
      </c>
      <c r="W44" s="1">
        <v>43896</v>
      </c>
      <c r="X44">
        <v>44600</v>
      </c>
      <c r="Y44" s="1">
        <v>43672</v>
      </c>
      <c r="Z44">
        <v>-12200</v>
      </c>
      <c r="AA44" s="1">
        <v>43672</v>
      </c>
      <c r="AB44">
        <v>-8500</v>
      </c>
    </row>
    <row r="45" spans="1:28" ht="16.2">
      <c r="A45" s="1">
        <v>43899</v>
      </c>
      <c r="B45">
        <v>-14718.77</v>
      </c>
      <c r="C45" s="1">
        <v>43585</v>
      </c>
      <c r="D45">
        <v>-4000</v>
      </c>
      <c r="E45" s="1">
        <v>43585</v>
      </c>
      <c r="F45">
        <v>0</v>
      </c>
      <c r="G45" s="1">
        <v>43535</v>
      </c>
      <c r="H45">
        <v>0</v>
      </c>
      <c r="I45" s="1">
        <v>43642</v>
      </c>
      <c r="J45">
        <v>-1100</v>
      </c>
      <c r="K45" s="1">
        <v>43675</v>
      </c>
      <c r="L45">
        <v>-4246.32</v>
      </c>
      <c r="M45" s="1">
        <v>43675</v>
      </c>
      <c r="N45">
        <v>-3400</v>
      </c>
      <c r="O45" s="1">
        <v>43675</v>
      </c>
      <c r="P45">
        <v>-6646.02</v>
      </c>
      <c r="Q45" s="1">
        <v>43591</v>
      </c>
      <c r="R45">
        <v>-43100</v>
      </c>
      <c r="S45" s="1">
        <v>43899</v>
      </c>
      <c r="T45">
        <v>9541.7099999999991</v>
      </c>
      <c r="U45" s="1">
        <v>43769</v>
      </c>
      <c r="V45">
        <v>1600</v>
      </c>
      <c r="W45" s="1">
        <v>43899</v>
      </c>
      <c r="X45">
        <v>63800</v>
      </c>
      <c r="Y45" s="1">
        <v>43675</v>
      </c>
      <c r="Z45">
        <v>-900</v>
      </c>
      <c r="AA45" s="1">
        <v>43675</v>
      </c>
      <c r="AB45">
        <v>-6400</v>
      </c>
    </row>
    <row r="46" spans="1:28" ht="16.2">
      <c r="A46" s="1">
        <v>43900</v>
      </c>
      <c r="B46">
        <v>-45101.61</v>
      </c>
      <c r="C46" s="1">
        <v>43587</v>
      </c>
      <c r="D46">
        <v>-2300</v>
      </c>
      <c r="E46" s="1">
        <v>43587</v>
      </c>
      <c r="F46">
        <v>0</v>
      </c>
      <c r="G46" s="1">
        <v>43536</v>
      </c>
      <c r="H46">
        <v>0</v>
      </c>
      <c r="I46" s="1">
        <v>43643</v>
      </c>
      <c r="J46">
        <v>-3000</v>
      </c>
      <c r="K46" s="1">
        <v>43676</v>
      </c>
      <c r="L46">
        <v>-2849.35</v>
      </c>
      <c r="M46" s="1">
        <v>43676</v>
      </c>
      <c r="N46">
        <v>-13200</v>
      </c>
      <c r="O46" s="1">
        <v>43676</v>
      </c>
      <c r="P46">
        <v>0</v>
      </c>
      <c r="Q46" s="1">
        <v>43592</v>
      </c>
      <c r="R46">
        <v>-3000</v>
      </c>
      <c r="S46" s="1">
        <v>43900</v>
      </c>
      <c r="T46">
        <v>-22250.76</v>
      </c>
      <c r="U46" s="1">
        <v>43770</v>
      </c>
      <c r="V46">
        <v>5400</v>
      </c>
      <c r="W46" s="1">
        <v>43900</v>
      </c>
      <c r="X46">
        <v>-6800</v>
      </c>
      <c r="Y46" s="1">
        <v>43676</v>
      </c>
      <c r="Z46">
        <v>-10100</v>
      </c>
      <c r="AA46" s="1">
        <v>43676</v>
      </c>
      <c r="AB46">
        <v>0</v>
      </c>
    </row>
    <row r="47" spans="1:28" ht="16.2">
      <c r="A47" s="1">
        <v>43901</v>
      </c>
      <c r="B47">
        <v>0</v>
      </c>
      <c r="C47" s="1">
        <v>43588</v>
      </c>
      <c r="D47">
        <v>13500</v>
      </c>
      <c r="E47" s="1">
        <v>43588</v>
      </c>
      <c r="F47">
        <v>0</v>
      </c>
      <c r="G47" s="1">
        <v>43537</v>
      </c>
      <c r="H47">
        <v>0</v>
      </c>
      <c r="I47" s="1">
        <v>43644</v>
      </c>
      <c r="J47">
        <v>-11000</v>
      </c>
      <c r="K47" s="1">
        <v>43677</v>
      </c>
      <c r="L47">
        <v>3236.88</v>
      </c>
      <c r="M47" s="1">
        <v>43677</v>
      </c>
      <c r="N47">
        <v>-6000</v>
      </c>
      <c r="O47" s="1">
        <v>43677</v>
      </c>
      <c r="P47">
        <v>0</v>
      </c>
      <c r="Q47" s="1">
        <v>43593</v>
      </c>
      <c r="R47">
        <v>0</v>
      </c>
      <c r="S47" s="1">
        <v>43901</v>
      </c>
      <c r="T47">
        <v>0</v>
      </c>
      <c r="U47" s="1">
        <v>43773</v>
      </c>
      <c r="V47">
        <v>34200</v>
      </c>
      <c r="W47" s="1">
        <v>43901</v>
      </c>
      <c r="X47">
        <v>32400</v>
      </c>
      <c r="Y47" s="1">
        <v>43677</v>
      </c>
      <c r="Z47">
        <v>-8100</v>
      </c>
      <c r="AA47" s="1">
        <v>43677</v>
      </c>
      <c r="AB47">
        <v>0</v>
      </c>
    </row>
    <row r="48" spans="1:28" ht="16.2">
      <c r="A48" s="1">
        <v>43902</v>
      </c>
      <c r="B48">
        <v>47573.87</v>
      </c>
      <c r="C48" s="1">
        <v>43591</v>
      </c>
      <c r="D48">
        <v>11400</v>
      </c>
      <c r="E48" s="1">
        <v>43591</v>
      </c>
      <c r="F48">
        <v>0</v>
      </c>
      <c r="G48" s="1">
        <v>43538</v>
      </c>
      <c r="H48">
        <v>0</v>
      </c>
      <c r="I48" s="1">
        <v>43647</v>
      </c>
      <c r="J48">
        <v>-2700</v>
      </c>
      <c r="K48" s="1">
        <v>43678</v>
      </c>
      <c r="L48">
        <v>-23918.57</v>
      </c>
      <c r="M48" s="1">
        <v>43678</v>
      </c>
      <c r="N48">
        <v>-5700</v>
      </c>
      <c r="O48" s="1">
        <v>43678</v>
      </c>
      <c r="P48">
        <v>0</v>
      </c>
      <c r="Q48" s="1">
        <v>43594</v>
      </c>
      <c r="R48">
        <v>-3600</v>
      </c>
      <c r="S48" s="1">
        <v>43902</v>
      </c>
      <c r="T48">
        <v>0</v>
      </c>
      <c r="U48" s="1">
        <v>43774</v>
      </c>
      <c r="V48">
        <v>20200</v>
      </c>
      <c r="W48" s="1">
        <v>43902</v>
      </c>
      <c r="X48">
        <v>91000</v>
      </c>
      <c r="Y48" s="1">
        <v>43678</v>
      </c>
      <c r="Z48">
        <v>17400</v>
      </c>
      <c r="AA48" s="1">
        <v>43678</v>
      </c>
      <c r="AB48">
        <v>300</v>
      </c>
    </row>
    <row r="49" spans="1:28" ht="16.2">
      <c r="A49" s="1">
        <v>43903</v>
      </c>
      <c r="B49">
        <v>91799.22</v>
      </c>
      <c r="C49" s="1">
        <v>43592</v>
      </c>
      <c r="D49">
        <v>-22600</v>
      </c>
      <c r="E49" s="1">
        <v>43592</v>
      </c>
      <c r="F49">
        <v>0</v>
      </c>
      <c r="G49" s="1">
        <v>43539</v>
      </c>
      <c r="H49">
        <v>0</v>
      </c>
      <c r="I49" s="1">
        <v>43648</v>
      </c>
      <c r="J49">
        <v>-5400</v>
      </c>
      <c r="K49" s="1">
        <v>43679</v>
      </c>
      <c r="L49">
        <v>8884.5499999999993</v>
      </c>
      <c r="M49" s="1">
        <v>43679</v>
      </c>
      <c r="N49">
        <v>-38800</v>
      </c>
      <c r="O49" s="1">
        <v>43679</v>
      </c>
      <c r="P49">
        <v>0</v>
      </c>
      <c r="Q49" s="1">
        <v>43595</v>
      </c>
      <c r="R49">
        <v>-19800</v>
      </c>
      <c r="S49" s="1">
        <v>43903</v>
      </c>
      <c r="T49">
        <v>0</v>
      </c>
      <c r="U49" s="1">
        <v>43775</v>
      </c>
      <c r="V49">
        <v>1600</v>
      </c>
      <c r="W49" s="1">
        <v>43903</v>
      </c>
      <c r="X49">
        <v>62300</v>
      </c>
      <c r="Y49" s="1">
        <v>43679</v>
      </c>
      <c r="Z49">
        <v>-45200</v>
      </c>
      <c r="AA49" s="1">
        <v>43679</v>
      </c>
      <c r="AB49">
        <v>37100</v>
      </c>
    </row>
    <row r="50" spans="1:28" ht="16.2">
      <c r="A50" s="1">
        <v>43906</v>
      </c>
      <c r="B50">
        <v>0</v>
      </c>
      <c r="C50" s="1">
        <v>43593</v>
      </c>
      <c r="D50">
        <v>15400</v>
      </c>
      <c r="E50" s="1">
        <v>43593</v>
      </c>
      <c r="F50">
        <v>0</v>
      </c>
      <c r="G50" s="1">
        <v>43542</v>
      </c>
      <c r="H50">
        <v>0</v>
      </c>
      <c r="I50" s="1">
        <v>43649</v>
      </c>
      <c r="J50">
        <v>-4000</v>
      </c>
      <c r="K50" s="1">
        <v>43682</v>
      </c>
      <c r="L50">
        <v>-2539.15</v>
      </c>
      <c r="M50" s="1">
        <v>43682</v>
      </c>
      <c r="N50">
        <v>0</v>
      </c>
      <c r="O50" s="1">
        <v>43682</v>
      </c>
      <c r="P50">
        <v>0</v>
      </c>
      <c r="Q50" s="1">
        <v>43598</v>
      </c>
      <c r="R50">
        <v>0</v>
      </c>
      <c r="S50" s="1">
        <v>43906</v>
      </c>
      <c r="T50">
        <v>6600</v>
      </c>
      <c r="U50" s="1">
        <v>43776</v>
      </c>
      <c r="V50">
        <v>-11400</v>
      </c>
      <c r="W50" s="1">
        <v>43906</v>
      </c>
      <c r="X50">
        <v>0</v>
      </c>
      <c r="Y50" s="1">
        <v>43682</v>
      </c>
      <c r="Z50">
        <v>3500</v>
      </c>
      <c r="AA50" s="1">
        <v>43682</v>
      </c>
      <c r="AB50">
        <v>2700</v>
      </c>
    </row>
    <row r="51" spans="1:28" ht="16.2">
      <c r="A51" s="1">
        <v>43907</v>
      </c>
      <c r="B51">
        <v>22600</v>
      </c>
      <c r="C51" s="1">
        <v>43594</v>
      </c>
      <c r="D51">
        <v>31100</v>
      </c>
      <c r="E51" s="1">
        <v>43594</v>
      </c>
      <c r="F51">
        <v>0</v>
      </c>
      <c r="G51" s="1">
        <v>43543</v>
      </c>
      <c r="H51">
        <v>0</v>
      </c>
      <c r="I51" s="1">
        <v>43650</v>
      </c>
      <c r="J51">
        <v>0</v>
      </c>
      <c r="K51" s="1">
        <v>43683</v>
      </c>
      <c r="L51">
        <v>24383.77</v>
      </c>
      <c r="M51" s="1">
        <v>43683</v>
      </c>
      <c r="N51">
        <v>0</v>
      </c>
      <c r="O51" s="1">
        <v>43683</v>
      </c>
      <c r="P51">
        <v>0</v>
      </c>
      <c r="Q51" s="1">
        <v>43599</v>
      </c>
      <c r="R51">
        <v>0</v>
      </c>
      <c r="S51" s="1">
        <v>43907</v>
      </c>
      <c r="T51">
        <v>6800</v>
      </c>
      <c r="U51" s="1">
        <v>43777</v>
      </c>
      <c r="V51">
        <v>-400</v>
      </c>
      <c r="W51" s="1">
        <v>43907</v>
      </c>
      <c r="X51">
        <v>-33000</v>
      </c>
      <c r="Y51" s="1">
        <v>43683</v>
      </c>
      <c r="Z51">
        <v>43900</v>
      </c>
      <c r="AA51" s="1">
        <v>43683</v>
      </c>
      <c r="AB51">
        <v>36300</v>
      </c>
    </row>
    <row r="52" spans="1:28" ht="16.2">
      <c r="A52" s="1">
        <v>43908</v>
      </c>
      <c r="B52">
        <v>0</v>
      </c>
      <c r="C52" s="1">
        <v>43595</v>
      </c>
      <c r="D52">
        <v>0</v>
      </c>
      <c r="E52" s="1">
        <v>43595</v>
      </c>
      <c r="F52">
        <v>0</v>
      </c>
      <c r="G52" s="1">
        <v>43544</v>
      </c>
      <c r="H52">
        <v>0</v>
      </c>
      <c r="I52" s="1">
        <v>43651</v>
      </c>
      <c r="J52">
        <v>0</v>
      </c>
      <c r="K52" s="1">
        <v>43684</v>
      </c>
      <c r="L52">
        <v>0</v>
      </c>
      <c r="M52" s="1">
        <v>43684</v>
      </c>
      <c r="N52">
        <v>-3200</v>
      </c>
      <c r="O52" s="1">
        <v>43684</v>
      </c>
      <c r="P52">
        <v>0</v>
      </c>
      <c r="Q52" s="1">
        <v>43600</v>
      </c>
      <c r="R52">
        <v>0</v>
      </c>
      <c r="S52" s="1">
        <v>43908</v>
      </c>
      <c r="T52">
        <v>0</v>
      </c>
      <c r="U52" s="1">
        <v>43780</v>
      </c>
      <c r="V52">
        <v>27000</v>
      </c>
      <c r="W52" s="1">
        <v>43908</v>
      </c>
      <c r="X52">
        <v>0</v>
      </c>
      <c r="Y52" s="1">
        <v>43684</v>
      </c>
      <c r="Z52">
        <v>-2900</v>
      </c>
      <c r="AA52" s="1">
        <v>43684</v>
      </c>
      <c r="AB52">
        <v>0</v>
      </c>
    </row>
    <row r="53" spans="1:28" ht="16.2">
      <c r="A53" s="1">
        <v>43909</v>
      </c>
      <c r="B53">
        <v>16800</v>
      </c>
      <c r="C53" s="1">
        <v>43598</v>
      </c>
      <c r="D53">
        <v>0</v>
      </c>
      <c r="E53" s="1">
        <v>43598</v>
      </c>
      <c r="F53">
        <v>0</v>
      </c>
      <c r="G53" s="1">
        <v>43545</v>
      </c>
      <c r="H53">
        <v>0</v>
      </c>
      <c r="I53" s="1">
        <v>43654</v>
      </c>
      <c r="J53">
        <v>-400</v>
      </c>
      <c r="K53" s="1">
        <v>43685</v>
      </c>
      <c r="L53">
        <v>-4421.99</v>
      </c>
      <c r="M53" s="1">
        <v>43685</v>
      </c>
      <c r="N53">
        <v>3700</v>
      </c>
      <c r="O53" s="1">
        <v>43685</v>
      </c>
      <c r="P53">
        <v>0</v>
      </c>
      <c r="Q53" s="1">
        <v>43601</v>
      </c>
      <c r="R53">
        <v>3100</v>
      </c>
      <c r="S53" s="1">
        <v>43909</v>
      </c>
      <c r="T53">
        <v>0</v>
      </c>
      <c r="U53" s="1">
        <v>43781</v>
      </c>
      <c r="V53">
        <v>-17000</v>
      </c>
      <c r="W53" s="1">
        <v>43909</v>
      </c>
      <c r="X53">
        <v>52300</v>
      </c>
      <c r="Y53" s="1">
        <v>43685</v>
      </c>
      <c r="Z53">
        <v>18400</v>
      </c>
      <c r="AA53" s="1">
        <v>43685</v>
      </c>
      <c r="AB53">
        <v>0</v>
      </c>
    </row>
    <row r="54" spans="1:28" ht="16.2">
      <c r="A54" s="1">
        <v>43910</v>
      </c>
      <c r="B54">
        <v>23600</v>
      </c>
      <c r="C54" s="1">
        <v>43599</v>
      </c>
      <c r="D54">
        <v>0</v>
      </c>
      <c r="E54" s="1">
        <v>43599</v>
      </c>
      <c r="F54">
        <v>0</v>
      </c>
      <c r="G54" s="1">
        <v>43546</v>
      </c>
      <c r="H54">
        <v>0</v>
      </c>
      <c r="I54" s="1">
        <v>43655</v>
      </c>
      <c r="J54">
        <v>0</v>
      </c>
      <c r="K54" s="1">
        <v>43689</v>
      </c>
      <c r="L54">
        <v>0</v>
      </c>
      <c r="M54" s="1">
        <v>43689</v>
      </c>
      <c r="N54">
        <v>400</v>
      </c>
      <c r="O54" s="1">
        <v>43689</v>
      </c>
      <c r="P54">
        <v>0</v>
      </c>
      <c r="Q54" s="1">
        <v>43602</v>
      </c>
      <c r="R54">
        <v>7000</v>
      </c>
      <c r="S54" s="1">
        <v>43910</v>
      </c>
      <c r="T54">
        <v>0</v>
      </c>
      <c r="U54" s="1">
        <v>43782</v>
      </c>
      <c r="V54">
        <v>11400</v>
      </c>
      <c r="W54" s="1">
        <v>43910</v>
      </c>
      <c r="X54">
        <v>-37500</v>
      </c>
      <c r="Y54" s="1">
        <v>43689</v>
      </c>
      <c r="Z54">
        <v>400</v>
      </c>
      <c r="AA54" s="1">
        <v>43689</v>
      </c>
      <c r="AB54">
        <v>0</v>
      </c>
    </row>
    <row r="55" spans="1:28" ht="16.2">
      <c r="A55" s="1">
        <v>43913</v>
      </c>
      <c r="B55">
        <v>-3000</v>
      </c>
      <c r="C55" s="1">
        <v>43600</v>
      </c>
      <c r="D55">
        <v>0</v>
      </c>
      <c r="E55" s="1">
        <v>43600</v>
      </c>
      <c r="F55">
        <v>0</v>
      </c>
      <c r="G55" s="1">
        <v>43549</v>
      </c>
      <c r="H55">
        <v>0</v>
      </c>
      <c r="I55" s="1">
        <v>43656</v>
      </c>
      <c r="J55">
        <v>8300</v>
      </c>
      <c r="K55" s="1">
        <v>43690</v>
      </c>
      <c r="L55">
        <v>0</v>
      </c>
      <c r="M55" s="1">
        <v>43690</v>
      </c>
      <c r="N55">
        <v>-8300</v>
      </c>
      <c r="O55" s="1">
        <v>43690</v>
      </c>
      <c r="P55">
        <v>0</v>
      </c>
      <c r="Q55" s="1">
        <v>43605</v>
      </c>
      <c r="R55">
        <v>-4400</v>
      </c>
      <c r="S55" s="1">
        <v>43913</v>
      </c>
      <c r="T55">
        <v>0</v>
      </c>
      <c r="U55" s="1">
        <v>43783</v>
      </c>
      <c r="V55">
        <v>2000</v>
      </c>
      <c r="W55" s="1">
        <v>43913</v>
      </c>
      <c r="X55">
        <v>0</v>
      </c>
      <c r="Y55" s="1">
        <v>43690</v>
      </c>
      <c r="Z55">
        <v>8200</v>
      </c>
      <c r="AA55" s="1">
        <v>43690</v>
      </c>
      <c r="AB55">
        <v>0</v>
      </c>
    </row>
    <row r="56" spans="1:28" ht="16.2">
      <c r="A56" s="1">
        <v>43914</v>
      </c>
      <c r="B56">
        <v>-12200</v>
      </c>
      <c r="C56" s="1">
        <v>43601</v>
      </c>
      <c r="D56">
        <v>0</v>
      </c>
      <c r="E56" s="1">
        <v>43601</v>
      </c>
      <c r="F56">
        <v>0</v>
      </c>
      <c r="G56" s="1">
        <v>43550</v>
      </c>
      <c r="H56">
        <v>0</v>
      </c>
      <c r="I56" s="1">
        <v>43657</v>
      </c>
      <c r="J56">
        <v>8900</v>
      </c>
      <c r="K56" s="1">
        <v>43691</v>
      </c>
      <c r="L56">
        <v>1658.42</v>
      </c>
      <c r="M56" s="1">
        <v>43691</v>
      </c>
      <c r="N56">
        <v>0</v>
      </c>
      <c r="O56" s="1">
        <v>43691</v>
      </c>
      <c r="P56">
        <v>0</v>
      </c>
      <c r="Q56" s="1">
        <v>43606</v>
      </c>
      <c r="R56">
        <v>-10300</v>
      </c>
      <c r="S56" s="1">
        <v>43914</v>
      </c>
      <c r="T56">
        <v>0</v>
      </c>
      <c r="U56" s="1">
        <v>43784</v>
      </c>
      <c r="V56">
        <v>-16200</v>
      </c>
      <c r="W56" s="1">
        <v>43914</v>
      </c>
      <c r="X56">
        <v>0</v>
      </c>
      <c r="Y56" s="1">
        <v>43691</v>
      </c>
      <c r="Z56">
        <v>-34800</v>
      </c>
      <c r="AA56" s="1">
        <v>43691</v>
      </c>
      <c r="AB56">
        <v>0</v>
      </c>
    </row>
    <row r="57" spans="1:28" ht="16.2">
      <c r="A57" s="1">
        <v>43915</v>
      </c>
      <c r="B57">
        <v>-600</v>
      </c>
      <c r="C57" s="1">
        <v>43602</v>
      </c>
      <c r="D57">
        <v>0</v>
      </c>
      <c r="E57" s="1">
        <v>43602</v>
      </c>
      <c r="F57">
        <v>0</v>
      </c>
      <c r="G57" s="1">
        <v>43551</v>
      </c>
      <c r="H57">
        <v>0</v>
      </c>
      <c r="I57" s="1">
        <v>43658</v>
      </c>
      <c r="J57">
        <v>0</v>
      </c>
      <c r="K57" s="1">
        <v>43692</v>
      </c>
      <c r="L57">
        <v>47475.31</v>
      </c>
      <c r="M57" s="1">
        <v>43692</v>
      </c>
      <c r="N57">
        <v>0</v>
      </c>
      <c r="O57" s="1">
        <v>43692</v>
      </c>
      <c r="P57">
        <v>0</v>
      </c>
      <c r="Q57" s="1">
        <v>43607</v>
      </c>
      <c r="R57">
        <v>0</v>
      </c>
      <c r="S57" s="1">
        <v>43915</v>
      </c>
      <c r="T57">
        <v>0</v>
      </c>
      <c r="U57" s="1">
        <v>43787</v>
      </c>
      <c r="V57">
        <v>12200</v>
      </c>
      <c r="W57" s="1">
        <v>43915</v>
      </c>
      <c r="X57">
        <v>0</v>
      </c>
      <c r="Y57" s="1">
        <v>43692</v>
      </c>
      <c r="Z57">
        <v>6700</v>
      </c>
      <c r="AA57" s="1">
        <v>43692</v>
      </c>
      <c r="AB57">
        <v>0</v>
      </c>
    </row>
    <row r="58" spans="1:28" ht="16.2">
      <c r="A58" s="1">
        <v>43916</v>
      </c>
      <c r="B58">
        <v>0</v>
      </c>
      <c r="C58" s="1">
        <v>43605</v>
      </c>
      <c r="D58">
        <v>0</v>
      </c>
      <c r="E58" s="1">
        <v>43605</v>
      </c>
      <c r="F58">
        <v>0</v>
      </c>
      <c r="G58" s="1">
        <v>43552</v>
      </c>
      <c r="H58">
        <v>0</v>
      </c>
      <c r="I58" s="1">
        <v>43661</v>
      </c>
      <c r="J58">
        <v>0</v>
      </c>
      <c r="K58" s="1">
        <v>43693</v>
      </c>
      <c r="L58">
        <v>-6818.69</v>
      </c>
      <c r="M58" s="1">
        <v>43693</v>
      </c>
      <c r="N58">
        <v>20700</v>
      </c>
      <c r="O58" s="1">
        <v>43693</v>
      </c>
      <c r="P58">
        <v>0</v>
      </c>
      <c r="Q58" s="1">
        <v>43608</v>
      </c>
      <c r="R58">
        <v>5900</v>
      </c>
      <c r="S58" s="1">
        <v>43916</v>
      </c>
      <c r="T58">
        <v>0</v>
      </c>
      <c r="U58" s="1">
        <v>43788</v>
      </c>
      <c r="V58">
        <v>10200</v>
      </c>
      <c r="W58" s="1">
        <v>43916</v>
      </c>
      <c r="X58">
        <v>6100</v>
      </c>
      <c r="Y58" s="1">
        <v>43693</v>
      </c>
      <c r="Z58">
        <v>22100</v>
      </c>
      <c r="AA58" s="1">
        <v>43693</v>
      </c>
      <c r="AB58">
        <v>0</v>
      </c>
    </row>
    <row r="59" spans="1:28" ht="16.2">
      <c r="A59" s="1">
        <v>43917</v>
      </c>
      <c r="B59">
        <v>0</v>
      </c>
      <c r="C59" s="1">
        <v>43606</v>
      </c>
      <c r="D59">
        <v>0</v>
      </c>
      <c r="E59" s="1">
        <v>43606</v>
      </c>
      <c r="F59">
        <v>0</v>
      </c>
      <c r="G59" s="1">
        <v>43553</v>
      </c>
      <c r="H59">
        <v>15900</v>
      </c>
      <c r="I59" s="1">
        <v>43662</v>
      </c>
      <c r="J59">
        <v>3300</v>
      </c>
      <c r="K59" s="1">
        <v>43696</v>
      </c>
      <c r="L59">
        <v>8486.7999999999993</v>
      </c>
      <c r="M59" s="1">
        <v>43696</v>
      </c>
      <c r="N59">
        <v>-700</v>
      </c>
      <c r="O59" s="1">
        <v>43696</v>
      </c>
      <c r="P59">
        <v>0</v>
      </c>
      <c r="Q59" s="1">
        <v>43609</v>
      </c>
      <c r="R59">
        <v>-6900</v>
      </c>
      <c r="S59" s="1">
        <v>43917</v>
      </c>
      <c r="T59">
        <v>0</v>
      </c>
      <c r="U59" s="1">
        <v>43789</v>
      </c>
      <c r="V59">
        <v>-7900</v>
      </c>
      <c r="W59" s="1">
        <v>43917</v>
      </c>
      <c r="X59">
        <v>-1300</v>
      </c>
      <c r="Y59" s="1">
        <v>43696</v>
      </c>
      <c r="Z59">
        <v>4000</v>
      </c>
      <c r="AA59" s="1">
        <v>43696</v>
      </c>
      <c r="AB59">
        <v>6700</v>
      </c>
    </row>
    <row r="60" spans="1:28" ht="16.2">
      <c r="A60" s="1">
        <v>43920</v>
      </c>
      <c r="B60">
        <v>0</v>
      </c>
      <c r="C60" s="1">
        <v>43607</v>
      </c>
      <c r="D60">
        <v>0</v>
      </c>
      <c r="E60" s="1">
        <v>43607</v>
      </c>
      <c r="F60">
        <v>0</v>
      </c>
      <c r="G60" s="1">
        <v>43556</v>
      </c>
      <c r="H60">
        <v>7800</v>
      </c>
      <c r="I60" s="1">
        <v>43663</v>
      </c>
      <c r="J60">
        <v>-4900</v>
      </c>
      <c r="K60" s="1">
        <v>43697</v>
      </c>
      <c r="L60">
        <v>2685.03</v>
      </c>
      <c r="M60" s="1">
        <v>43697</v>
      </c>
      <c r="N60">
        <v>100</v>
      </c>
      <c r="O60" s="1">
        <v>43697</v>
      </c>
      <c r="P60">
        <v>0</v>
      </c>
      <c r="Q60" s="1">
        <v>43612</v>
      </c>
      <c r="R60">
        <v>0</v>
      </c>
      <c r="S60" s="1">
        <v>43920</v>
      </c>
      <c r="T60">
        <v>0</v>
      </c>
      <c r="U60" s="1">
        <v>43790</v>
      </c>
      <c r="V60">
        <v>-12700</v>
      </c>
      <c r="W60" s="1">
        <v>43920</v>
      </c>
      <c r="X60">
        <v>-24000</v>
      </c>
      <c r="Y60" s="1">
        <v>43697</v>
      </c>
      <c r="Z60">
        <v>2100</v>
      </c>
      <c r="AA60" s="1">
        <v>43697</v>
      </c>
      <c r="AB60">
        <v>8600</v>
      </c>
    </row>
    <row r="61" spans="1:28" ht="16.2">
      <c r="A61" s="1">
        <v>43921</v>
      </c>
      <c r="B61">
        <v>0</v>
      </c>
      <c r="C61" s="1">
        <v>43608</v>
      </c>
      <c r="D61">
        <v>0</v>
      </c>
      <c r="E61" s="1">
        <v>43608</v>
      </c>
      <c r="F61">
        <v>0</v>
      </c>
      <c r="G61" s="1">
        <v>43557</v>
      </c>
      <c r="H61">
        <v>7800</v>
      </c>
      <c r="I61" s="1">
        <v>43664</v>
      </c>
      <c r="J61">
        <v>0</v>
      </c>
      <c r="K61" s="1">
        <v>43698</v>
      </c>
      <c r="L61">
        <v>368.47</v>
      </c>
      <c r="M61" s="1">
        <v>43698</v>
      </c>
      <c r="N61">
        <v>-6100</v>
      </c>
      <c r="O61" s="1">
        <v>43698</v>
      </c>
      <c r="P61">
        <v>0</v>
      </c>
      <c r="Q61" s="1">
        <v>43613</v>
      </c>
      <c r="R61">
        <v>0</v>
      </c>
      <c r="S61" s="1">
        <v>43921</v>
      </c>
      <c r="T61">
        <v>13200</v>
      </c>
      <c r="U61" s="1">
        <v>43791</v>
      </c>
      <c r="V61">
        <v>-2400</v>
      </c>
      <c r="W61" s="1">
        <v>43921</v>
      </c>
      <c r="X61">
        <v>0</v>
      </c>
      <c r="Y61" s="1">
        <v>43698</v>
      </c>
      <c r="Z61">
        <v>-14800</v>
      </c>
      <c r="AA61" s="1">
        <v>43698</v>
      </c>
      <c r="AB61">
        <v>-300</v>
      </c>
    </row>
    <row r="62" spans="1:28" ht="16.2">
      <c r="A62" s="1">
        <v>43922</v>
      </c>
      <c r="B62">
        <v>0</v>
      </c>
      <c r="C62" s="1">
        <v>43609</v>
      </c>
      <c r="D62">
        <v>0</v>
      </c>
      <c r="E62" s="1">
        <v>43609</v>
      </c>
      <c r="F62">
        <v>0</v>
      </c>
      <c r="G62" s="1">
        <v>43558</v>
      </c>
      <c r="H62">
        <v>3400</v>
      </c>
      <c r="I62" s="1">
        <v>43665</v>
      </c>
      <c r="J62">
        <v>10500</v>
      </c>
      <c r="K62" s="1">
        <v>43699</v>
      </c>
      <c r="L62">
        <v>-4032.31</v>
      </c>
      <c r="M62" s="1">
        <v>43699</v>
      </c>
      <c r="N62">
        <v>0</v>
      </c>
      <c r="O62" s="1">
        <v>43699</v>
      </c>
      <c r="P62">
        <v>0</v>
      </c>
      <c r="Q62" s="1">
        <v>43614</v>
      </c>
      <c r="R62">
        <v>0</v>
      </c>
      <c r="S62" s="1">
        <v>43922</v>
      </c>
      <c r="T62">
        <v>0</v>
      </c>
      <c r="U62" s="1">
        <v>43794</v>
      </c>
      <c r="V62">
        <v>-1800</v>
      </c>
      <c r="W62" s="1">
        <v>43922</v>
      </c>
      <c r="X62">
        <v>0</v>
      </c>
      <c r="Y62" s="1">
        <v>43699</v>
      </c>
      <c r="Z62">
        <v>0</v>
      </c>
      <c r="AA62" s="1">
        <v>43699</v>
      </c>
      <c r="AB62">
        <v>0</v>
      </c>
    </row>
    <row r="63" spans="1:28" ht="16.2">
      <c r="A63" s="1">
        <v>43927</v>
      </c>
      <c r="B63">
        <v>-3000</v>
      </c>
      <c r="C63" s="1">
        <v>43612</v>
      </c>
      <c r="D63">
        <v>0</v>
      </c>
      <c r="E63" s="1">
        <v>43612</v>
      </c>
      <c r="F63">
        <v>0</v>
      </c>
      <c r="G63" s="1">
        <v>43563</v>
      </c>
      <c r="H63">
        <v>15400</v>
      </c>
      <c r="I63" s="1">
        <v>43668</v>
      </c>
      <c r="J63">
        <v>-4100</v>
      </c>
      <c r="K63" s="1">
        <v>43700</v>
      </c>
      <c r="L63">
        <v>0</v>
      </c>
      <c r="M63" s="1">
        <v>43700</v>
      </c>
      <c r="N63">
        <v>2100</v>
      </c>
      <c r="O63" s="1">
        <v>43700</v>
      </c>
      <c r="P63">
        <v>0</v>
      </c>
      <c r="Q63" s="1">
        <v>43615</v>
      </c>
      <c r="R63">
        <v>10500</v>
      </c>
      <c r="S63" s="1">
        <v>43927</v>
      </c>
      <c r="T63">
        <v>0</v>
      </c>
      <c r="U63" s="1">
        <v>43795</v>
      </c>
      <c r="V63">
        <v>-19800</v>
      </c>
      <c r="W63" s="1">
        <v>43927</v>
      </c>
      <c r="X63">
        <v>0</v>
      </c>
      <c r="Y63" s="1">
        <v>43700</v>
      </c>
      <c r="Z63">
        <v>-1600</v>
      </c>
      <c r="AA63" s="1">
        <v>43700</v>
      </c>
      <c r="AB63">
        <v>2300</v>
      </c>
    </row>
    <row r="64" spans="1:28" ht="16.2">
      <c r="A64" s="1">
        <v>43928</v>
      </c>
      <c r="B64">
        <v>0</v>
      </c>
      <c r="C64" s="1">
        <v>43613</v>
      </c>
      <c r="D64">
        <v>0</v>
      </c>
      <c r="E64" s="1">
        <v>43613</v>
      </c>
      <c r="F64">
        <v>0</v>
      </c>
      <c r="G64" s="1">
        <v>43564</v>
      </c>
      <c r="H64">
        <v>14600</v>
      </c>
      <c r="I64" s="1">
        <v>43669</v>
      </c>
      <c r="J64">
        <v>-7800</v>
      </c>
      <c r="K64" s="1">
        <v>43703</v>
      </c>
      <c r="L64">
        <v>-19.829999999999998</v>
      </c>
      <c r="M64" s="1">
        <v>43703</v>
      </c>
      <c r="N64">
        <v>-9100</v>
      </c>
      <c r="O64" s="1">
        <v>43703</v>
      </c>
      <c r="P64">
        <v>0</v>
      </c>
      <c r="Q64" s="1">
        <v>43616</v>
      </c>
      <c r="R64">
        <v>17600</v>
      </c>
      <c r="S64" s="1">
        <v>43928</v>
      </c>
      <c r="T64">
        <v>-15200</v>
      </c>
      <c r="U64" s="1">
        <v>43796</v>
      </c>
      <c r="V64">
        <v>6000</v>
      </c>
      <c r="W64" s="1">
        <v>43928</v>
      </c>
      <c r="X64">
        <v>0</v>
      </c>
      <c r="Y64" s="1">
        <v>43703</v>
      </c>
      <c r="Z64">
        <v>9900</v>
      </c>
      <c r="AA64" s="1">
        <v>43703</v>
      </c>
      <c r="AB64">
        <v>-41900</v>
      </c>
    </row>
    <row r="65" spans="1:28" ht="16.2">
      <c r="A65" s="1">
        <v>43929</v>
      </c>
      <c r="B65">
        <v>0</v>
      </c>
      <c r="C65" s="1">
        <v>43614</v>
      </c>
      <c r="D65">
        <v>0</v>
      </c>
      <c r="E65" s="1">
        <v>43614</v>
      </c>
      <c r="F65">
        <v>0</v>
      </c>
      <c r="G65" s="1">
        <v>43565</v>
      </c>
      <c r="H65">
        <v>3800</v>
      </c>
      <c r="I65" s="1">
        <v>43670</v>
      </c>
      <c r="J65">
        <v>0</v>
      </c>
      <c r="K65" s="1">
        <v>43704</v>
      </c>
      <c r="L65">
        <v>-4222.5</v>
      </c>
      <c r="M65" s="1">
        <v>43704</v>
      </c>
      <c r="N65">
        <v>-3000</v>
      </c>
      <c r="O65" s="1">
        <v>43704</v>
      </c>
      <c r="P65">
        <v>0</v>
      </c>
      <c r="Q65" s="1">
        <v>43619</v>
      </c>
      <c r="R65">
        <v>3200</v>
      </c>
      <c r="S65" s="1">
        <v>43929</v>
      </c>
      <c r="T65">
        <v>0</v>
      </c>
      <c r="U65" s="1">
        <v>43797</v>
      </c>
      <c r="V65">
        <v>-3600</v>
      </c>
      <c r="W65" s="1">
        <v>43929</v>
      </c>
      <c r="X65">
        <v>-11700</v>
      </c>
      <c r="Y65" s="1">
        <v>43704</v>
      </c>
      <c r="Z65">
        <v>-15000</v>
      </c>
      <c r="AA65" s="1">
        <v>43704</v>
      </c>
      <c r="AB65">
        <v>0</v>
      </c>
    </row>
    <row r="66" spans="1:28" ht="16.2">
      <c r="A66" s="1">
        <v>43930</v>
      </c>
      <c r="B66">
        <v>9196.07</v>
      </c>
      <c r="C66" s="1">
        <v>43615</v>
      </c>
      <c r="D66">
        <v>300</v>
      </c>
      <c r="E66" s="1">
        <v>43615</v>
      </c>
      <c r="F66">
        <v>0</v>
      </c>
      <c r="G66" s="1">
        <v>43566</v>
      </c>
      <c r="H66">
        <v>-11200</v>
      </c>
      <c r="I66" s="1">
        <v>43671</v>
      </c>
      <c r="J66">
        <v>-11000</v>
      </c>
      <c r="K66" s="1">
        <v>43705</v>
      </c>
      <c r="L66">
        <v>-24.27</v>
      </c>
      <c r="M66" s="1">
        <v>43705</v>
      </c>
      <c r="N66">
        <v>3700</v>
      </c>
      <c r="O66" s="1">
        <v>43705</v>
      </c>
      <c r="P66">
        <v>0</v>
      </c>
      <c r="Q66" s="1">
        <v>43620</v>
      </c>
      <c r="R66">
        <v>-11000</v>
      </c>
      <c r="S66" s="1">
        <v>43930</v>
      </c>
      <c r="T66">
        <v>6795.65</v>
      </c>
      <c r="U66" s="1">
        <v>43798</v>
      </c>
      <c r="V66">
        <v>29800</v>
      </c>
      <c r="W66" s="1">
        <v>43930</v>
      </c>
      <c r="X66">
        <v>-6900</v>
      </c>
      <c r="Y66" s="1">
        <v>43705</v>
      </c>
      <c r="Z66">
        <v>6700</v>
      </c>
      <c r="AA66" s="1">
        <v>43705</v>
      </c>
      <c r="AB66">
        <v>-3300</v>
      </c>
    </row>
    <row r="67" spans="1:28" ht="16.2">
      <c r="A67" s="1">
        <v>43931</v>
      </c>
      <c r="B67">
        <v>0</v>
      </c>
      <c r="C67" s="1">
        <v>43616</v>
      </c>
      <c r="D67">
        <v>19700</v>
      </c>
      <c r="E67" s="1">
        <v>43616</v>
      </c>
      <c r="F67">
        <v>0</v>
      </c>
      <c r="G67" s="1">
        <v>43567</v>
      </c>
      <c r="H67">
        <v>-800</v>
      </c>
      <c r="I67" s="1">
        <v>43672</v>
      </c>
      <c r="J67">
        <v>0</v>
      </c>
      <c r="K67" s="1">
        <v>43706</v>
      </c>
      <c r="L67">
        <v>-1713.11</v>
      </c>
      <c r="M67" s="1">
        <v>43706</v>
      </c>
      <c r="N67">
        <v>-6900</v>
      </c>
      <c r="O67" s="1">
        <v>43706</v>
      </c>
      <c r="P67">
        <v>0</v>
      </c>
      <c r="Q67" s="1">
        <v>43621</v>
      </c>
      <c r="R67">
        <v>8000</v>
      </c>
      <c r="S67" s="1">
        <v>43931</v>
      </c>
      <c r="T67">
        <v>0</v>
      </c>
      <c r="U67" s="1">
        <v>43801</v>
      </c>
      <c r="V67">
        <v>-7400</v>
      </c>
      <c r="W67" s="1">
        <v>43931</v>
      </c>
      <c r="X67">
        <v>0</v>
      </c>
      <c r="Y67" s="1">
        <v>43706</v>
      </c>
      <c r="Z67">
        <v>-10300</v>
      </c>
      <c r="AA67" s="1">
        <v>43706</v>
      </c>
      <c r="AB67">
        <v>-3900</v>
      </c>
    </row>
    <row r="68" spans="1:28" ht="16.2">
      <c r="A68" s="1">
        <v>43934</v>
      </c>
      <c r="B68">
        <v>9994.51</v>
      </c>
      <c r="C68" s="1">
        <v>43619</v>
      </c>
      <c r="D68">
        <v>0</v>
      </c>
      <c r="E68" s="1">
        <v>43619</v>
      </c>
      <c r="F68">
        <v>0</v>
      </c>
      <c r="G68" s="1">
        <v>43570</v>
      </c>
      <c r="H68">
        <v>14600</v>
      </c>
      <c r="I68" s="1">
        <v>43675</v>
      </c>
      <c r="J68">
        <v>0</v>
      </c>
      <c r="K68" s="1">
        <v>43707</v>
      </c>
      <c r="L68">
        <v>25768.92</v>
      </c>
      <c r="M68" s="1">
        <v>43707</v>
      </c>
      <c r="N68">
        <v>0</v>
      </c>
      <c r="O68" s="1">
        <v>43707</v>
      </c>
      <c r="P68">
        <v>0</v>
      </c>
      <c r="Q68" s="1">
        <v>43622</v>
      </c>
      <c r="R68">
        <v>-19200</v>
      </c>
      <c r="S68" s="1">
        <v>43934</v>
      </c>
      <c r="T68">
        <v>0</v>
      </c>
      <c r="U68" s="1">
        <v>43802</v>
      </c>
      <c r="V68">
        <v>-4400</v>
      </c>
      <c r="W68" s="1">
        <v>43934</v>
      </c>
      <c r="X68">
        <v>0</v>
      </c>
      <c r="Y68" s="1">
        <v>43707</v>
      </c>
      <c r="Z68">
        <v>29200</v>
      </c>
      <c r="AA68" s="1">
        <v>43707</v>
      </c>
      <c r="AB68">
        <v>2500</v>
      </c>
    </row>
    <row r="69" spans="1:28" ht="16.2">
      <c r="A69" s="1">
        <v>43935</v>
      </c>
      <c r="B69">
        <v>21582.21</v>
      </c>
      <c r="C69" s="1">
        <v>43620</v>
      </c>
      <c r="D69">
        <v>0</v>
      </c>
      <c r="E69" s="1">
        <v>43620</v>
      </c>
      <c r="F69">
        <v>0</v>
      </c>
      <c r="G69" s="1">
        <v>43571</v>
      </c>
      <c r="H69">
        <v>11200</v>
      </c>
      <c r="I69" s="1">
        <v>43676</v>
      </c>
      <c r="J69">
        <v>0</v>
      </c>
      <c r="K69" s="1">
        <v>43710</v>
      </c>
      <c r="L69">
        <v>682.57</v>
      </c>
      <c r="M69" s="1">
        <v>43710</v>
      </c>
      <c r="N69">
        <v>0</v>
      </c>
      <c r="O69" s="1">
        <v>43710</v>
      </c>
      <c r="P69">
        <v>0</v>
      </c>
      <c r="Q69" s="1">
        <v>43626</v>
      </c>
      <c r="R69">
        <v>35800</v>
      </c>
      <c r="S69" s="1">
        <v>43935</v>
      </c>
      <c r="T69">
        <v>0</v>
      </c>
      <c r="U69" s="1">
        <v>43803</v>
      </c>
      <c r="V69">
        <v>4200</v>
      </c>
      <c r="W69" s="1">
        <v>43935</v>
      </c>
      <c r="X69">
        <v>9900</v>
      </c>
      <c r="Y69" s="1">
        <v>43710</v>
      </c>
      <c r="Z69">
        <v>300</v>
      </c>
      <c r="AA69" s="1">
        <v>43710</v>
      </c>
      <c r="AB69">
        <v>6000</v>
      </c>
    </row>
    <row r="70" spans="1:28" ht="16.2">
      <c r="A70" s="1">
        <v>43936</v>
      </c>
      <c r="B70">
        <v>0</v>
      </c>
      <c r="C70" s="1">
        <v>43621</v>
      </c>
      <c r="D70">
        <v>0</v>
      </c>
      <c r="E70" s="1">
        <v>43621</v>
      </c>
      <c r="F70">
        <v>0</v>
      </c>
      <c r="G70" s="1">
        <v>43572</v>
      </c>
      <c r="H70">
        <v>14100</v>
      </c>
      <c r="I70" s="1">
        <v>43677</v>
      </c>
      <c r="J70">
        <v>0</v>
      </c>
      <c r="K70" s="1">
        <v>43711</v>
      </c>
      <c r="L70">
        <v>0</v>
      </c>
      <c r="M70" s="1">
        <v>43711</v>
      </c>
      <c r="N70">
        <v>10100</v>
      </c>
      <c r="O70" s="1">
        <v>43711</v>
      </c>
      <c r="P70">
        <v>0</v>
      </c>
      <c r="Q70" s="1">
        <v>43627</v>
      </c>
      <c r="R70">
        <v>10600</v>
      </c>
      <c r="S70" s="1">
        <v>43936</v>
      </c>
      <c r="T70">
        <v>0</v>
      </c>
      <c r="U70" s="1">
        <v>43804</v>
      </c>
      <c r="V70">
        <v>-22000</v>
      </c>
      <c r="W70" s="1">
        <v>43936</v>
      </c>
      <c r="X70">
        <v>20300</v>
      </c>
      <c r="Y70" s="1">
        <v>43711</v>
      </c>
      <c r="Z70">
        <v>-14900</v>
      </c>
      <c r="AA70" s="1">
        <v>43711</v>
      </c>
      <c r="AB70">
        <v>-12600</v>
      </c>
    </row>
    <row r="71" spans="1:28" ht="16.2">
      <c r="A71" s="1">
        <v>43937</v>
      </c>
      <c r="B71">
        <v>14183.26</v>
      </c>
      <c r="C71" s="1">
        <v>43622</v>
      </c>
      <c r="D71">
        <v>2100</v>
      </c>
      <c r="E71" s="1">
        <v>43622</v>
      </c>
      <c r="F71">
        <v>0</v>
      </c>
      <c r="G71" s="1">
        <v>43573</v>
      </c>
      <c r="H71">
        <v>0</v>
      </c>
      <c r="I71" s="1">
        <v>43678</v>
      </c>
      <c r="J71">
        <v>0</v>
      </c>
      <c r="K71" s="1">
        <v>43712</v>
      </c>
      <c r="L71">
        <v>0</v>
      </c>
      <c r="M71" s="1">
        <v>43712</v>
      </c>
      <c r="N71">
        <v>-2900</v>
      </c>
      <c r="O71" s="1">
        <v>43712</v>
      </c>
      <c r="P71">
        <v>10563.1</v>
      </c>
      <c r="Q71" s="1">
        <v>43628</v>
      </c>
      <c r="R71">
        <v>0</v>
      </c>
      <c r="S71" s="1">
        <v>43937</v>
      </c>
      <c r="T71">
        <v>0</v>
      </c>
      <c r="U71" s="1">
        <v>43805</v>
      </c>
      <c r="V71">
        <v>2800</v>
      </c>
      <c r="W71" s="1">
        <v>43937</v>
      </c>
      <c r="X71">
        <v>-3500</v>
      </c>
      <c r="Y71" s="1">
        <v>43712</v>
      </c>
      <c r="Z71">
        <v>20200</v>
      </c>
      <c r="AA71" s="1">
        <v>43712</v>
      </c>
      <c r="AB71">
        <v>20200</v>
      </c>
    </row>
    <row r="72" spans="1:28" ht="16.2">
      <c r="A72" s="1">
        <v>43938</v>
      </c>
      <c r="B72">
        <v>-38472.06</v>
      </c>
      <c r="C72" s="1">
        <v>43626</v>
      </c>
      <c r="D72">
        <v>-25100</v>
      </c>
      <c r="E72" s="1">
        <v>43626</v>
      </c>
      <c r="F72">
        <v>0</v>
      </c>
      <c r="G72" s="1">
        <v>43574</v>
      </c>
      <c r="H72">
        <v>0</v>
      </c>
      <c r="I72" s="1">
        <v>43679</v>
      </c>
      <c r="J72">
        <v>0</v>
      </c>
      <c r="K72" s="1">
        <v>43713</v>
      </c>
      <c r="L72">
        <v>-5243.17</v>
      </c>
      <c r="M72" s="1">
        <v>43713</v>
      </c>
      <c r="N72">
        <v>0</v>
      </c>
      <c r="O72" s="1">
        <v>43713</v>
      </c>
      <c r="P72">
        <v>0</v>
      </c>
      <c r="Q72" s="1">
        <v>43629</v>
      </c>
      <c r="R72">
        <v>-12600</v>
      </c>
      <c r="S72" s="1">
        <v>43938</v>
      </c>
      <c r="T72">
        <v>0</v>
      </c>
      <c r="U72" s="1">
        <v>43808</v>
      </c>
      <c r="V72">
        <v>11800</v>
      </c>
      <c r="W72" s="1">
        <v>43938</v>
      </c>
      <c r="X72">
        <v>52000</v>
      </c>
      <c r="Y72" s="1">
        <v>43713</v>
      </c>
      <c r="Z72">
        <v>13400</v>
      </c>
      <c r="AA72" s="1">
        <v>43713</v>
      </c>
      <c r="AB72">
        <v>11500</v>
      </c>
    </row>
    <row r="73" spans="1:28" ht="16.2">
      <c r="A73" s="1">
        <v>43941</v>
      </c>
      <c r="B73">
        <v>0</v>
      </c>
      <c r="C73" s="1">
        <v>43627</v>
      </c>
      <c r="D73">
        <v>0</v>
      </c>
      <c r="E73" s="1">
        <v>43627</v>
      </c>
      <c r="F73">
        <v>0</v>
      </c>
      <c r="G73" s="1">
        <v>43577</v>
      </c>
      <c r="H73">
        <v>0</v>
      </c>
      <c r="I73" s="1">
        <v>43682</v>
      </c>
      <c r="J73">
        <v>-6400</v>
      </c>
      <c r="K73" s="1">
        <v>43714</v>
      </c>
      <c r="L73">
        <v>0</v>
      </c>
      <c r="M73" s="1">
        <v>43714</v>
      </c>
      <c r="N73">
        <v>500</v>
      </c>
      <c r="O73" s="1">
        <v>43714</v>
      </c>
      <c r="P73">
        <v>0</v>
      </c>
      <c r="Q73" s="1">
        <v>43630</v>
      </c>
      <c r="R73">
        <v>0</v>
      </c>
      <c r="S73" s="1">
        <v>43941</v>
      </c>
      <c r="T73">
        <v>570.29999999999995</v>
      </c>
      <c r="U73" s="1">
        <v>43809</v>
      </c>
      <c r="V73">
        <v>-9200</v>
      </c>
      <c r="W73" s="1">
        <v>43941</v>
      </c>
      <c r="X73">
        <v>-17200</v>
      </c>
      <c r="Y73" s="1">
        <v>43714</v>
      </c>
      <c r="Z73">
        <v>3100</v>
      </c>
      <c r="AA73" s="1">
        <v>43714</v>
      </c>
      <c r="AB73">
        <v>0</v>
      </c>
    </row>
    <row r="74" spans="1:28" ht="16.2">
      <c r="A74" s="1">
        <v>43942</v>
      </c>
      <c r="B74">
        <v>18184.580000000002</v>
      </c>
      <c r="C74" s="1">
        <v>43628</v>
      </c>
      <c r="D74">
        <v>0</v>
      </c>
      <c r="E74" s="1">
        <v>43628</v>
      </c>
      <c r="F74">
        <v>0</v>
      </c>
      <c r="G74" s="1">
        <v>43578</v>
      </c>
      <c r="H74">
        <v>0</v>
      </c>
      <c r="I74" s="1">
        <v>43683</v>
      </c>
      <c r="J74">
        <v>0</v>
      </c>
      <c r="K74" s="1">
        <v>43717</v>
      </c>
      <c r="L74">
        <v>-4648.6000000000004</v>
      </c>
      <c r="M74" s="1">
        <v>43717</v>
      </c>
      <c r="N74">
        <v>-3400</v>
      </c>
      <c r="O74" s="1">
        <v>43717</v>
      </c>
      <c r="P74">
        <v>-5848.36</v>
      </c>
      <c r="Q74" s="1">
        <v>43633</v>
      </c>
      <c r="R74">
        <v>3200</v>
      </c>
      <c r="S74" s="1">
        <v>43942</v>
      </c>
      <c r="T74">
        <v>6378.25</v>
      </c>
      <c r="U74" s="1">
        <v>43810</v>
      </c>
      <c r="V74">
        <v>16200</v>
      </c>
      <c r="W74" s="1">
        <v>43942</v>
      </c>
      <c r="X74">
        <v>-23300</v>
      </c>
      <c r="Y74" s="1">
        <v>43717</v>
      </c>
      <c r="Z74">
        <v>2400</v>
      </c>
      <c r="AA74" s="1">
        <v>43717</v>
      </c>
      <c r="AB74">
        <v>0</v>
      </c>
    </row>
    <row r="75" spans="1:28" ht="16.2">
      <c r="A75" s="1">
        <v>43943</v>
      </c>
      <c r="B75">
        <v>0</v>
      </c>
      <c r="C75" s="1">
        <v>43629</v>
      </c>
      <c r="D75">
        <v>0</v>
      </c>
      <c r="E75" s="1">
        <v>43629</v>
      </c>
      <c r="F75">
        <v>0</v>
      </c>
      <c r="G75" s="1">
        <v>43579</v>
      </c>
      <c r="H75">
        <v>0</v>
      </c>
      <c r="I75" s="1">
        <v>43684</v>
      </c>
      <c r="J75">
        <v>0</v>
      </c>
      <c r="K75" s="1">
        <v>43718</v>
      </c>
      <c r="L75">
        <v>0</v>
      </c>
      <c r="M75" s="1">
        <v>43718</v>
      </c>
      <c r="N75">
        <v>-11200</v>
      </c>
      <c r="O75" s="1">
        <v>43718</v>
      </c>
      <c r="P75">
        <v>0</v>
      </c>
      <c r="Q75" s="1">
        <v>43634</v>
      </c>
      <c r="R75">
        <v>1600</v>
      </c>
      <c r="S75" s="1">
        <v>43943</v>
      </c>
      <c r="T75">
        <v>0</v>
      </c>
      <c r="U75" s="1">
        <v>43811</v>
      </c>
      <c r="V75">
        <v>29400</v>
      </c>
      <c r="W75" s="1">
        <v>43943</v>
      </c>
      <c r="X75">
        <v>0</v>
      </c>
      <c r="Y75" s="1">
        <v>43718</v>
      </c>
      <c r="Z75">
        <v>-11100</v>
      </c>
      <c r="AA75" s="1">
        <v>43718</v>
      </c>
      <c r="AB75">
        <v>0</v>
      </c>
    </row>
    <row r="76" spans="1:28" ht="16.2">
      <c r="A76" s="1">
        <v>43944</v>
      </c>
      <c r="B76">
        <v>-15821.36</v>
      </c>
      <c r="C76" s="1">
        <v>43630</v>
      </c>
      <c r="D76">
        <v>0</v>
      </c>
      <c r="E76" s="1">
        <v>43630</v>
      </c>
      <c r="F76">
        <v>0</v>
      </c>
      <c r="G76" s="1">
        <v>43580</v>
      </c>
      <c r="H76">
        <v>0</v>
      </c>
      <c r="I76" s="1">
        <v>43685</v>
      </c>
      <c r="J76">
        <v>0</v>
      </c>
      <c r="K76" s="1">
        <v>43719</v>
      </c>
      <c r="L76">
        <v>1753.32</v>
      </c>
      <c r="M76" s="1">
        <v>43719</v>
      </c>
      <c r="N76">
        <v>1400</v>
      </c>
      <c r="O76" s="1">
        <v>43719</v>
      </c>
      <c r="P76">
        <v>0</v>
      </c>
      <c r="Q76" s="1">
        <v>43635</v>
      </c>
      <c r="R76">
        <v>42900</v>
      </c>
      <c r="S76" s="1">
        <v>43944</v>
      </c>
      <c r="T76">
        <v>6784.19</v>
      </c>
      <c r="U76" s="1">
        <v>43812</v>
      </c>
      <c r="V76">
        <v>22400</v>
      </c>
      <c r="W76" s="1">
        <v>43944</v>
      </c>
      <c r="X76">
        <v>0</v>
      </c>
      <c r="Y76" s="1">
        <v>43719</v>
      </c>
      <c r="Z76">
        <v>-9200</v>
      </c>
      <c r="AA76" s="1">
        <v>43719</v>
      </c>
      <c r="AB76">
        <v>0</v>
      </c>
    </row>
    <row r="77" spans="1:28" ht="16.2">
      <c r="A77" s="1">
        <v>43945</v>
      </c>
      <c r="B77">
        <v>0</v>
      </c>
      <c r="C77" s="1">
        <v>43633</v>
      </c>
      <c r="D77">
        <v>-12000</v>
      </c>
      <c r="E77" s="1">
        <v>43633</v>
      </c>
      <c r="F77">
        <v>0</v>
      </c>
      <c r="G77" s="1">
        <v>43581</v>
      </c>
      <c r="H77">
        <v>0</v>
      </c>
      <c r="I77" s="1">
        <v>43689</v>
      </c>
      <c r="J77">
        <v>-13200</v>
      </c>
      <c r="K77" s="1">
        <v>43720</v>
      </c>
      <c r="L77">
        <v>-4451.03</v>
      </c>
      <c r="M77" s="1">
        <v>43720</v>
      </c>
      <c r="N77">
        <v>-500</v>
      </c>
      <c r="O77" s="1">
        <v>43720</v>
      </c>
      <c r="P77">
        <v>-7850.46</v>
      </c>
      <c r="Q77" s="1">
        <v>43636</v>
      </c>
      <c r="R77">
        <v>0</v>
      </c>
      <c r="S77" s="1">
        <v>43945</v>
      </c>
      <c r="T77">
        <v>0</v>
      </c>
      <c r="U77" s="1">
        <v>43815</v>
      </c>
      <c r="V77">
        <v>-800</v>
      </c>
      <c r="W77" s="1">
        <v>43945</v>
      </c>
      <c r="X77">
        <v>1100</v>
      </c>
      <c r="Y77" s="1">
        <v>43720</v>
      </c>
      <c r="Z77">
        <v>13100</v>
      </c>
      <c r="AA77" s="1">
        <v>43720</v>
      </c>
      <c r="AB77">
        <v>0</v>
      </c>
    </row>
    <row r="78" spans="1:28" ht="16.2">
      <c r="A78" s="1">
        <v>43948</v>
      </c>
      <c r="B78">
        <v>3142.82</v>
      </c>
      <c r="C78" s="1">
        <v>43634</v>
      </c>
      <c r="D78">
        <v>0</v>
      </c>
      <c r="E78" s="1">
        <v>43634</v>
      </c>
      <c r="F78">
        <v>0</v>
      </c>
      <c r="G78" s="1">
        <v>43584</v>
      </c>
      <c r="H78">
        <v>0</v>
      </c>
      <c r="I78" s="1">
        <v>43690</v>
      </c>
      <c r="J78">
        <v>0</v>
      </c>
      <c r="K78" s="1">
        <v>43724</v>
      </c>
      <c r="L78">
        <v>-650.1</v>
      </c>
      <c r="M78" s="1">
        <v>43724</v>
      </c>
      <c r="N78">
        <v>-5800</v>
      </c>
      <c r="O78" s="1">
        <v>43724</v>
      </c>
      <c r="P78">
        <v>0</v>
      </c>
      <c r="Q78" s="1">
        <v>43637</v>
      </c>
      <c r="R78">
        <v>0</v>
      </c>
      <c r="S78" s="1">
        <v>43948</v>
      </c>
      <c r="T78">
        <v>0</v>
      </c>
      <c r="U78" s="1">
        <v>43816</v>
      </c>
      <c r="V78">
        <v>28000</v>
      </c>
      <c r="W78" s="1">
        <v>43948</v>
      </c>
      <c r="X78">
        <v>-15500</v>
      </c>
      <c r="Y78" s="1">
        <v>43724</v>
      </c>
      <c r="Z78">
        <v>7000</v>
      </c>
      <c r="AA78" s="1">
        <v>43724</v>
      </c>
      <c r="AB78">
        <v>0</v>
      </c>
    </row>
    <row r="79" spans="1:28" ht="16.2">
      <c r="A79" s="1">
        <v>43949</v>
      </c>
      <c r="B79">
        <v>0</v>
      </c>
      <c r="C79" s="1">
        <v>43635</v>
      </c>
      <c r="D79">
        <v>20400</v>
      </c>
      <c r="E79" s="1">
        <v>43635</v>
      </c>
      <c r="F79">
        <v>0</v>
      </c>
      <c r="G79" s="1">
        <v>43585</v>
      </c>
      <c r="H79">
        <v>0</v>
      </c>
      <c r="I79" s="1">
        <v>43691</v>
      </c>
      <c r="J79">
        <v>-5000</v>
      </c>
      <c r="K79" s="1">
        <v>43725</v>
      </c>
      <c r="L79">
        <v>2547.56</v>
      </c>
      <c r="M79" s="1">
        <v>43725</v>
      </c>
      <c r="N79">
        <v>0</v>
      </c>
      <c r="O79" s="1">
        <v>43725</v>
      </c>
      <c r="P79">
        <v>0</v>
      </c>
      <c r="Q79" s="1">
        <v>43640</v>
      </c>
      <c r="R79">
        <v>0</v>
      </c>
      <c r="S79" s="1">
        <v>43949</v>
      </c>
      <c r="T79">
        <v>0</v>
      </c>
      <c r="U79" s="1">
        <v>43817</v>
      </c>
      <c r="V79">
        <v>2900</v>
      </c>
      <c r="W79" s="1">
        <v>43949</v>
      </c>
      <c r="X79">
        <v>-9400</v>
      </c>
      <c r="Y79" s="1">
        <v>43725</v>
      </c>
      <c r="Z79">
        <v>-1700</v>
      </c>
      <c r="AA79" s="1">
        <v>43725</v>
      </c>
      <c r="AB79">
        <v>0</v>
      </c>
    </row>
    <row r="80" spans="1:28" ht="16.2">
      <c r="A80" s="1">
        <v>43950</v>
      </c>
      <c r="B80">
        <v>-16687.93</v>
      </c>
      <c r="C80" s="1">
        <v>43636</v>
      </c>
      <c r="D80">
        <v>0</v>
      </c>
      <c r="E80" s="1">
        <v>43636</v>
      </c>
      <c r="F80">
        <v>0</v>
      </c>
      <c r="G80" s="1">
        <v>43587</v>
      </c>
      <c r="H80">
        <v>0</v>
      </c>
      <c r="I80" s="1">
        <v>43692</v>
      </c>
      <c r="J80">
        <v>0</v>
      </c>
      <c r="K80" s="1">
        <v>43726</v>
      </c>
      <c r="L80">
        <v>-653.46</v>
      </c>
      <c r="M80" s="1">
        <v>43726</v>
      </c>
      <c r="N80">
        <v>0</v>
      </c>
      <c r="O80" s="1">
        <v>43726</v>
      </c>
      <c r="P80">
        <v>0</v>
      </c>
      <c r="Q80" s="1">
        <v>43641</v>
      </c>
      <c r="R80">
        <v>0</v>
      </c>
      <c r="S80" s="1">
        <v>43950</v>
      </c>
      <c r="T80">
        <v>0</v>
      </c>
      <c r="U80" s="1">
        <v>43818</v>
      </c>
      <c r="V80">
        <v>1900</v>
      </c>
      <c r="W80" s="1">
        <v>43950</v>
      </c>
      <c r="X80">
        <v>0</v>
      </c>
      <c r="Y80" s="1">
        <v>43726</v>
      </c>
      <c r="Z80">
        <v>8700</v>
      </c>
      <c r="AA80" s="1">
        <v>43726</v>
      </c>
      <c r="AB80">
        <v>0</v>
      </c>
    </row>
    <row r="81" spans="1:28" ht="16.2">
      <c r="A81" s="1">
        <v>43951</v>
      </c>
      <c r="B81">
        <v>493.41</v>
      </c>
      <c r="C81" s="1">
        <v>43637</v>
      </c>
      <c r="D81">
        <v>0</v>
      </c>
      <c r="E81" s="1">
        <v>43637</v>
      </c>
      <c r="F81">
        <v>0</v>
      </c>
      <c r="G81" s="1">
        <v>43588</v>
      </c>
      <c r="H81">
        <v>17100</v>
      </c>
      <c r="I81" s="1">
        <v>43693</v>
      </c>
      <c r="J81">
        <v>19300</v>
      </c>
      <c r="K81" s="1">
        <v>43727</v>
      </c>
      <c r="L81">
        <v>0</v>
      </c>
      <c r="M81" s="1">
        <v>43727</v>
      </c>
      <c r="N81">
        <v>0</v>
      </c>
      <c r="O81" s="1">
        <v>43727</v>
      </c>
      <c r="P81">
        <v>0</v>
      </c>
      <c r="Q81" s="1">
        <v>43642</v>
      </c>
      <c r="R81">
        <v>0</v>
      </c>
      <c r="S81" s="1">
        <v>43951</v>
      </c>
      <c r="T81">
        <v>0</v>
      </c>
      <c r="U81" s="1">
        <v>43819</v>
      </c>
      <c r="V81">
        <v>10200</v>
      </c>
      <c r="W81" s="1">
        <v>43951</v>
      </c>
      <c r="X81">
        <v>8500</v>
      </c>
      <c r="Y81" s="1">
        <v>43727</v>
      </c>
      <c r="Z81">
        <v>0</v>
      </c>
      <c r="AA81" s="1">
        <v>43727</v>
      </c>
      <c r="AB81">
        <v>0</v>
      </c>
    </row>
    <row r="82" spans="1:28" ht="16.2">
      <c r="A82" s="1">
        <v>43955</v>
      </c>
      <c r="B82">
        <v>-2039.03</v>
      </c>
      <c r="C82" s="1">
        <v>43640</v>
      </c>
      <c r="D82">
        <v>0</v>
      </c>
      <c r="E82" s="1">
        <v>43640</v>
      </c>
      <c r="F82">
        <v>0</v>
      </c>
      <c r="G82" s="1">
        <v>43591</v>
      </c>
      <c r="H82">
        <v>-47400</v>
      </c>
      <c r="I82" s="1">
        <v>43696</v>
      </c>
      <c r="J82">
        <v>500</v>
      </c>
      <c r="K82" s="1">
        <v>43728</v>
      </c>
      <c r="L82">
        <v>0</v>
      </c>
      <c r="M82" s="1">
        <v>43728</v>
      </c>
      <c r="N82">
        <v>0</v>
      </c>
      <c r="O82" s="1">
        <v>43728</v>
      </c>
      <c r="P82">
        <v>0</v>
      </c>
      <c r="Q82" s="1">
        <v>43643</v>
      </c>
      <c r="R82">
        <v>0</v>
      </c>
      <c r="S82" s="1">
        <v>43955</v>
      </c>
      <c r="T82">
        <v>0</v>
      </c>
      <c r="U82" s="1">
        <v>43822</v>
      </c>
      <c r="V82">
        <v>-8200</v>
      </c>
      <c r="W82" s="1">
        <v>43955</v>
      </c>
      <c r="X82">
        <v>-27100</v>
      </c>
      <c r="Y82" s="1">
        <v>43728</v>
      </c>
      <c r="Z82">
        <v>-100</v>
      </c>
      <c r="AA82" s="1">
        <v>43728</v>
      </c>
      <c r="AB82">
        <v>-1700</v>
      </c>
    </row>
    <row r="83" spans="1:28" ht="16.2">
      <c r="A83" s="1">
        <v>43956</v>
      </c>
      <c r="B83">
        <v>0</v>
      </c>
      <c r="C83" s="1">
        <v>43641</v>
      </c>
      <c r="D83">
        <v>-1500</v>
      </c>
      <c r="E83" s="1">
        <v>43641</v>
      </c>
      <c r="F83">
        <v>0</v>
      </c>
      <c r="G83" s="1">
        <v>43592</v>
      </c>
      <c r="H83">
        <v>22600</v>
      </c>
      <c r="I83" s="1">
        <v>43697</v>
      </c>
      <c r="J83">
        <v>0</v>
      </c>
      <c r="K83" s="1">
        <v>43731</v>
      </c>
      <c r="L83">
        <v>-5053.58</v>
      </c>
      <c r="M83" s="1">
        <v>43731</v>
      </c>
      <c r="N83">
        <v>-3200</v>
      </c>
      <c r="O83" s="1">
        <v>43731</v>
      </c>
      <c r="P83">
        <v>0</v>
      </c>
      <c r="Q83" s="1">
        <v>43644</v>
      </c>
      <c r="R83">
        <v>0</v>
      </c>
      <c r="S83" s="1">
        <v>43956</v>
      </c>
      <c r="T83">
        <v>10957.28</v>
      </c>
      <c r="U83" s="1">
        <v>43823</v>
      </c>
      <c r="V83">
        <v>7400</v>
      </c>
      <c r="W83" s="1">
        <v>43956</v>
      </c>
      <c r="X83">
        <v>0</v>
      </c>
      <c r="Y83" s="1">
        <v>43731</v>
      </c>
      <c r="Z83">
        <v>-15200</v>
      </c>
      <c r="AA83" s="1">
        <v>43731</v>
      </c>
      <c r="AB83">
        <v>-1400</v>
      </c>
    </row>
    <row r="84" spans="1:28" ht="16.2">
      <c r="A84" s="1">
        <v>43957</v>
      </c>
      <c r="B84">
        <v>0</v>
      </c>
      <c r="C84" s="1">
        <v>43642</v>
      </c>
      <c r="D84">
        <v>7400</v>
      </c>
      <c r="E84" s="1">
        <v>43642</v>
      </c>
      <c r="F84">
        <v>0</v>
      </c>
      <c r="G84" s="1">
        <v>43593</v>
      </c>
      <c r="H84">
        <v>-15400</v>
      </c>
      <c r="I84" s="1">
        <v>43698</v>
      </c>
      <c r="J84">
        <v>0</v>
      </c>
      <c r="K84" s="1">
        <v>43732</v>
      </c>
      <c r="L84">
        <v>2146.54</v>
      </c>
      <c r="M84" s="1">
        <v>43732</v>
      </c>
      <c r="N84">
        <v>-4800</v>
      </c>
      <c r="O84" s="1">
        <v>43732</v>
      </c>
      <c r="P84">
        <v>0</v>
      </c>
      <c r="Q84" s="1">
        <v>43647</v>
      </c>
      <c r="R84">
        <v>0</v>
      </c>
      <c r="S84" s="1">
        <v>43957</v>
      </c>
      <c r="T84">
        <v>0</v>
      </c>
      <c r="U84" s="1">
        <v>43824</v>
      </c>
      <c r="V84">
        <v>-7400</v>
      </c>
      <c r="W84" s="1">
        <v>43957</v>
      </c>
      <c r="X84">
        <v>-11200</v>
      </c>
      <c r="Y84" s="1">
        <v>43732</v>
      </c>
      <c r="Z84">
        <v>4100</v>
      </c>
      <c r="AA84" s="1">
        <v>43732</v>
      </c>
      <c r="AB84">
        <v>-8600</v>
      </c>
    </row>
    <row r="85" spans="1:28" ht="16.2">
      <c r="A85" s="1">
        <v>43958</v>
      </c>
      <c r="B85">
        <v>-1301.8800000000001</v>
      </c>
      <c r="C85" s="1">
        <v>43643</v>
      </c>
      <c r="D85">
        <v>-25100</v>
      </c>
      <c r="E85" s="1">
        <v>43643</v>
      </c>
      <c r="F85">
        <v>0</v>
      </c>
      <c r="G85" s="1">
        <v>43594</v>
      </c>
      <c r="H85">
        <v>-29400</v>
      </c>
      <c r="I85" s="1">
        <v>43699</v>
      </c>
      <c r="J85">
        <v>-8200</v>
      </c>
      <c r="K85" s="1">
        <v>43733</v>
      </c>
      <c r="L85">
        <v>3074.26</v>
      </c>
      <c r="M85" s="1">
        <v>43733</v>
      </c>
      <c r="N85">
        <v>10500</v>
      </c>
      <c r="O85" s="1">
        <v>43733</v>
      </c>
      <c r="P85">
        <v>0</v>
      </c>
      <c r="Q85" s="1">
        <v>43648</v>
      </c>
      <c r="R85">
        <v>0</v>
      </c>
      <c r="S85" s="1">
        <v>43958</v>
      </c>
      <c r="T85">
        <v>0</v>
      </c>
      <c r="U85" s="1">
        <v>43825</v>
      </c>
      <c r="V85">
        <v>2200</v>
      </c>
      <c r="W85" s="1">
        <v>43958</v>
      </c>
      <c r="X85">
        <v>-7600</v>
      </c>
      <c r="Y85" s="1">
        <v>43733</v>
      </c>
      <c r="Z85">
        <v>6700</v>
      </c>
      <c r="AA85" s="1">
        <v>43733</v>
      </c>
      <c r="AB85">
        <v>-16300</v>
      </c>
    </row>
    <row r="86" spans="1:28" ht="16.2">
      <c r="A86" s="1">
        <v>43959</v>
      </c>
      <c r="B86">
        <v>0</v>
      </c>
      <c r="C86" s="1">
        <v>43644</v>
      </c>
      <c r="D86">
        <v>0</v>
      </c>
      <c r="E86" s="1">
        <v>43644</v>
      </c>
      <c r="F86">
        <v>0</v>
      </c>
      <c r="G86" s="1">
        <v>43595</v>
      </c>
      <c r="H86">
        <v>-200</v>
      </c>
      <c r="I86" s="1">
        <v>43700</v>
      </c>
      <c r="J86">
        <v>0</v>
      </c>
      <c r="K86" s="1">
        <v>43734</v>
      </c>
      <c r="L86">
        <v>-7378.21</v>
      </c>
      <c r="M86" s="1">
        <v>43734</v>
      </c>
      <c r="N86">
        <v>-9700</v>
      </c>
      <c r="O86" s="1">
        <v>43734</v>
      </c>
      <c r="P86">
        <v>0</v>
      </c>
      <c r="Q86" s="1">
        <v>43649</v>
      </c>
      <c r="R86">
        <v>0</v>
      </c>
      <c r="S86" s="1">
        <v>43959</v>
      </c>
      <c r="T86">
        <v>0</v>
      </c>
      <c r="U86" s="1">
        <v>43826</v>
      </c>
      <c r="V86">
        <v>-5000</v>
      </c>
      <c r="W86" s="1">
        <v>43959</v>
      </c>
      <c r="X86">
        <v>-8100</v>
      </c>
      <c r="Y86" s="1">
        <v>43734</v>
      </c>
      <c r="Z86">
        <v>-1600</v>
      </c>
      <c r="AA86" s="1">
        <v>43734</v>
      </c>
      <c r="AB86">
        <v>0</v>
      </c>
    </row>
    <row r="87" spans="1:28" ht="16.2">
      <c r="A87" s="1">
        <v>43962</v>
      </c>
      <c r="B87">
        <v>878.29</v>
      </c>
      <c r="C87" s="1">
        <v>43647</v>
      </c>
      <c r="D87">
        <v>7100</v>
      </c>
      <c r="E87" s="1">
        <v>43647</v>
      </c>
      <c r="F87">
        <v>0</v>
      </c>
      <c r="G87" s="1">
        <v>43598</v>
      </c>
      <c r="H87">
        <v>-33800</v>
      </c>
      <c r="I87" s="1">
        <v>43703</v>
      </c>
      <c r="J87">
        <v>1300</v>
      </c>
      <c r="K87" s="1">
        <v>43735</v>
      </c>
      <c r="L87">
        <v>0</v>
      </c>
      <c r="M87" s="1">
        <v>43735</v>
      </c>
      <c r="N87">
        <v>0</v>
      </c>
      <c r="O87" s="1">
        <v>43735</v>
      </c>
      <c r="P87">
        <v>0</v>
      </c>
      <c r="Q87" s="1">
        <v>43650</v>
      </c>
      <c r="R87">
        <v>0</v>
      </c>
      <c r="S87" s="1">
        <v>43962</v>
      </c>
      <c r="T87">
        <v>-11058.26</v>
      </c>
      <c r="U87" s="1">
        <v>43829</v>
      </c>
      <c r="V87">
        <v>-5600</v>
      </c>
      <c r="W87" s="1">
        <v>43962</v>
      </c>
      <c r="X87">
        <v>-6300</v>
      </c>
      <c r="Y87" s="1">
        <v>43735</v>
      </c>
      <c r="Z87">
        <v>-9600</v>
      </c>
      <c r="AA87" s="1">
        <v>43735</v>
      </c>
      <c r="AB87">
        <v>0</v>
      </c>
    </row>
    <row r="88" spans="1:28" ht="16.2">
      <c r="A88" s="1">
        <v>43963</v>
      </c>
      <c r="B88">
        <v>-4905.18</v>
      </c>
      <c r="C88" s="1">
        <v>43648</v>
      </c>
      <c r="D88">
        <v>-3600</v>
      </c>
      <c r="E88" s="1">
        <v>43648</v>
      </c>
      <c r="F88">
        <v>0</v>
      </c>
      <c r="G88" s="1">
        <v>43599</v>
      </c>
      <c r="H88">
        <v>-8800</v>
      </c>
      <c r="I88" s="1">
        <v>43704</v>
      </c>
      <c r="J88">
        <v>-11100</v>
      </c>
      <c r="K88" s="1">
        <v>43739</v>
      </c>
      <c r="L88">
        <v>11073.09</v>
      </c>
      <c r="M88" s="1">
        <v>43739</v>
      </c>
      <c r="N88">
        <v>-28100</v>
      </c>
      <c r="O88" s="1">
        <v>43739</v>
      </c>
      <c r="P88">
        <v>12144.68</v>
      </c>
      <c r="Q88" s="1">
        <v>43651</v>
      </c>
      <c r="R88">
        <v>0</v>
      </c>
      <c r="S88" s="1">
        <v>43963</v>
      </c>
      <c r="T88">
        <v>-3851.48</v>
      </c>
      <c r="U88" s="1">
        <v>43830</v>
      </c>
      <c r="V88">
        <v>-14800</v>
      </c>
      <c r="W88" s="1">
        <v>43963</v>
      </c>
      <c r="X88">
        <v>0</v>
      </c>
      <c r="Y88" s="1">
        <v>43739</v>
      </c>
      <c r="Z88">
        <v>-10100</v>
      </c>
      <c r="AA88" s="1">
        <v>43739</v>
      </c>
      <c r="AB88">
        <v>900</v>
      </c>
    </row>
    <row r="89" spans="1:28" ht="16.2">
      <c r="A89" s="1">
        <v>43964</v>
      </c>
      <c r="B89">
        <v>0</v>
      </c>
      <c r="C89" s="1">
        <v>43649</v>
      </c>
      <c r="D89">
        <v>-20900</v>
      </c>
      <c r="E89" s="1">
        <v>43649</v>
      </c>
      <c r="F89">
        <v>0</v>
      </c>
      <c r="G89" s="1">
        <v>43600</v>
      </c>
      <c r="H89">
        <v>8900</v>
      </c>
      <c r="I89" s="1">
        <v>43705</v>
      </c>
      <c r="J89">
        <v>-700</v>
      </c>
      <c r="K89" s="1">
        <v>43740</v>
      </c>
      <c r="L89">
        <v>-10527.09</v>
      </c>
      <c r="M89" s="1">
        <v>43740</v>
      </c>
      <c r="N89">
        <v>800</v>
      </c>
      <c r="O89" s="1">
        <v>43740</v>
      </c>
      <c r="P89">
        <v>0</v>
      </c>
      <c r="Q89" s="1">
        <v>43654</v>
      </c>
      <c r="R89">
        <v>0</v>
      </c>
      <c r="S89" s="1">
        <v>43964</v>
      </c>
      <c r="T89">
        <v>0</v>
      </c>
      <c r="U89" s="1">
        <v>43832</v>
      </c>
      <c r="V89">
        <v>21400</v>
      </c>
      <c r="W89" s="1">
        <v>43964</v>
      </c>
      <c r="X89">
        <v>0</v>
      </c>
      <c r="Y89" s="1">
        <v>43740</v>
      </c>
      <c r="Z89">
        <v>-10500</v>
      </c>
      <c r="AA89" s="1">
        <v>43740</v>
      </c>
      <c r="AB89">
        <v>-8300</v>
      </c>
    </row>
    <row r="90" spans="1:28" ht="16.2">
      <c r="A90" s="1">
        <v>43965</v>
      </c>
      <c r="B90">
        <v>8702.6200000000008</v>
      </c>
      <c r="C90" s="1">
        <v>43650</v>
      </c>
      <c r="D90">
        <v>0</v>
      </c>
      <c r="E90" s="1">
        <v>43650</v>
      </c>
      <c r="F90">
        <v>0</v>
      </c>
      <c r="G90" s="1">
        <v>43601</v>
      </c>
      <c r="H90">
        <v>0</v>
      </c>
      <c r="I90" s="1">
        <v>43706</v>
      </c>
      <c r="J90">
        <v>-5600</v>
      </c>
      <c r="K90" s="1">
        <v>43741</v>
      </c>
      <c r="L90">
        <v>-7448.66</v>
      </c>
      <c r="M90" s="1">
        <v>43741</v>
      </c>
      <c r="N90">
        <v>14000</v>
      </c>
      <c r="O90" s="1">
        <v>43741</v>
      </c>
      <c r="P90">
        <v>0</v>
      </c>
      <c r="Q90" s="1">
        <v>43655</v>
      </c>
      <c r="R90">
        <v>0</v>
      </c>
      <c r="S90" s="1">
        <v>43965</v>
      </c>
      <c r="T90">
        <v>5353.92</v>
      </c>
      <c r="U90" s="1">
        <v>43833</v>
      </c>
      <c r="V90">
        <v>-3200</v>
      </c>
      <c r="W90" s="1">
        <v>43965</v>
      </c>
      <c r="X90">
        <v>-9200</v>
      </c>
      <c r="Y90" s="1">
        <v>43741</v>
      </c>
      <c r="Z90">
        <v>8200</v>
      </c>
      <c r="AA90" s="1">
        <v>43741</v>
      </c>
      <c r="AB90">
        <v>0</v>
      </c>
    </row>
    <row r="91" spans="1:28" ht="16.2">
      <c r="A91" s="1">
        <v>43966</v>
      </c>
      <c r="B91">
        <v>18953.98</v>
      </c>
      <c r="C91" s="1">
        <v>43651</v>
      </c>
      <c r="D91">
        <v>0</v>
      </c>
      <c r="E91" s="1">
        <v>43651</v>
      </c>
      <c r="F91">
        <v>0</v>
      </c>
      <c r="G91" s="1">
        <v>43602</v>
      </c>
      <c r="H91">
        <v>0</v>
      </c>
      <c r="I91" s="1">
        <v>43707</v>
      </c>
      <c r="J91">
        <v>29200</v>
      </c>
      <c r="K91" s="1">
        <v>43742</v>
      </c>
      <c r="L91">
        <v>-5252.89</v>
      </c>
      <c r="M91" s="1">
        <v>43742</v>
      </c>
      <c r="N91">
        <v>-10500</v>
      </c>
      <c r="O91" s="1">
        <v>43742</v>
      </c>
      <c r="P91">
        <v>0</v>
      </c>
      <c r="Q91" s="1">
        <v>43656</v>
      </c>
      <c r="R91">
        <v>3100</v>
      </c>
      <c r="S91" s="1">
        <v>43966</v>
      </c>
      <c r="T91">
        <v>0</v>
      </c>
      <c r="U91" s="1">
        <v>43836</v>
      </c>
      <c r="V91">
        <v>-27200</v>
      </c>
      <c r="W91" s="1">
        <v>43966</v>
      </c>
      <c r="X91">
        <v>0</v>
      </c>
      <c r="Y91" s="1">
        <v>43742</v>
      </c>
      <c r="Z91">
        <v>-9800</v>
      </c>
      <c r="AA91" s="1">
        <v>43742</v>
      </c>
      <c r="AB91">
        <v>0</v>
      </c>
    </row>
    <row r="92" spans="1:28" ht="16.2">
      <c r="A92" s="1">
        <v>43969</v>
      </c>
      <c r="B92">
        <v>0</v>
      </c>
      <c r="C92" s="1">
        <v>43654</v>
      </c>
      <c r="D92">
        <v>0</v>
      </c>
      <c r="E92" s="1">
        <v>43654</v>
      </c>
      <c r="F92">
        <v>0</v>
      </c>
      <c r="G92" s="1">
        <v>43605</v>
      </c>
      <c r="H92">
        <v>-3300</v>
      </c>
      <c r="I92" s="1">
        <v>43710</v>
      </c>
      <c r="J92">
        <v>-2700</v>
      </c>
      <c r="K92" s="1">
        <v>43745</v>
      </c>
      <c r="L92">
        <v>-2782.74</v>
      </c>
      <c r="M92" s="1">
        <v>43745</v>
      </c>
      <c r="N92">
        <v>0</v>
      </c>
      <c r="O92" s="1">
        <v>43745</v>
      </c>
      <c r="P92">
        <v>-5854.12</v>
      </c>
      <c r="Q92" s="1">
        <v>43657</v>
      </c>
      <c r="R92">
        <v>16600</v>
      </c>
      <c r="S92" s="1">
        <v>43969</v>
      </c>
      <c r="T92">
        <v>0</v>
      </c>
      <c r="U92" s="1">
        <v>43837</v>
      </c>
      <c r="V92">
        <v>-15800</v>
      </c>
      <c r="W92" s="1">
        <v>43969</v>
      </c>
      <c r="X92">
        <v>0</v>
      </c>
      <c r="Y92" s="1">
        <v>43745</v>
      </c>
      <c r="Z92">
        <v>7000</v>
      </c>
      <c r="AA92" s="1">
        <v>43745</v>
      </c>
      <c r="AB92">
        <v>0</v>
      </c>
    </row>
    <row r="93" spans="1:28" ht="16.2">
      <c r="A93" s="1">
        <v>43970</v>
      </c>
      <c r="B93">
        <v>2546.66</v>
      </c>
      <c r="C93" s="1">
        <v>43655</v>
      </c>
      <c r="D93">
        <v>-4100</v>
      </c>
      <c r="E93" s="1">
        <v>43655</v>
      </c>
      <c r="F93">
        <v>0</v>
      </c>
      <c r="G93" s="1">
        <v>43606</v>
      </c>
      <c r="H93">
        <v>-10800</v>
      </c>
      <c r="I93" s="1">
        <v>43711</v>
      </c>
      <c r="J93">
        <v>4500</v>
      </c>
      <c r="K93" s="1">
        <v>43746</v>
      </c>
      <c r="L93">
        <v>142.63999999999999</v>
      </c>
      <c r="M93" s="1">
        <v>43746</v>
      </c>
      <c r="N93">
        <v>13700</v>
      </c>
      <c r="O93" s="1">
        <v>43746</v>
      </c>
      <c r="P93">
        <v>1340.36</v>
      </c>
      <c r="Q93" s="1">
        <v>43658</v>
      </c>
      <c r="R93">
        <v>-800</v>
      </c>
      <c r="S93" s="1">
        <v>43970</v>
      </c>
      <c r="T93">
        <v>0</v>
      </c>
      <c r="U93" s="1">
        <v>43838</v>
      </c>
      <c r="V93">
        <v>-18900</v>
      </c>
      <c r="W93" s="1">
        <v>43970</v>
      </c>
      <c r="X93">
        <v>10500</v>
      </c>
      <c r="Y93" s="1">
        <v>43746</v>
      </c>
      <c r="Z93">
        <v>17200</v>
      </c>
      <c r="AA93" s="1">
        <v>43746</v>
      </c>
      <c r="AB93">
        <v>-2100</v>
      </c>
    </row>
    <row r="94" spans="1:28" ht="16.2">
      <c r="A94" s="1">
        <v>43971</v>
      </c>
      <c r="B94">
        <v>-14511.42</v>
      </c>
      <c r="C94" s="1">
        <v>43656</v>
      </c>
      <c r="D94">
        <v>-10300</v>
      </c>
      <c r="E94" s="1">
        <v>43656</v>
      </c>
      <c r="F94">
        <v>0</v>
      </c>
      <c r="G94" s="1">
        <v>43607</v>
      </c>
      <c r="H94">
        <v>1400</v>
      </c>
      <c r="I94" s="1">
        <v>43712</v>
      </c>
      <c r="J94">
        <v>5200</v>
      </c>
      <c r="K94" s="1">
        <v>43747</v>
      </c>
      <c r="L94">
        <v>-3529.55</v>
      </c>
      <c r="M94" s="1">
        <v>43747</v>
      </c>
      <c r="N94">
        <v>-7100</v>
      </c>
      <c r="O94" s="1">
        <v>43747</v>
      </c>
      <c r="P94">
        <v>0</v>
      </c>
      <c r="Q94" s="1">
        <v>43661</v>
      </c>
      <c r="R94">
        <v>7800</v>
      </c>
      <c r="S94" s="1">
        <v>43971</v>
      </c>
      <c r="T94">
        <v>0</v>
      </c>
      <c r="U94" s="1">
        <v>43839</v>
      </c>
      <c r="V94">
        <v>0</v>
      </c>
      <c r="W94" s="1">
        <v>43971</v>
      </c>
      <c r="X94">
        <v>3100</v>
      </c>
      <c r="Y94" s="1">
        <v>43747</v>
      </c>
      <c r="Z94">
        <v>12800</v>
      </c>
      <c r="AA94" s="1">
        <v>43747</v>
      </c>
      <c r="AB94">
        <v>-16900</v>
      </c>
    </row>
    <row r="95" spans="1:28" ht="16.2">
      <c r="A95" s="1">
        <v>43972</v>
      </c>
      <c r="B95">
        <v>-7316.82</v>
      </c>
      <c r="C95" s="1">
        <v>43657</v>
      </c>
      <c r="D95">
        <v>10900</v>
      </c>
      <c r="E95" s="1">
        <v>43657</v>
      </c>
      <c r="F95">
        <v>0</v>
      </c>
      <c r="G95" s="1">
        <v>43608</v>
      </c>
      <c r="H95">
        <v>34000</v>
      </c>
      <c r="I95" s="1">
        <v>43713</v>
      </c>
      <c r="J95">
        <v>10700</v>
      </c>
      <c r="K95" s="1">
        <v>43752</v>
      </c>
      <c r="L95">
        <v>-2063.39</v>
      </c>
      <c r="M95" s="1">
        <v>43752</v>
      </c>
      <c r="N95">
        <v>28900</v>
      </c>
      <c r="O95" s="1">
        <v>43752</v>
      </c>
      <c r="P95">
        <v>-264.14</v>
      </c>
      <c r="Q95" s="1">
        <v>43662</v>
      </c>
      <c r="R95">
        <v>5400</v>
      </c>
      <c r="S95" s="1">
        <v>43972</v>
      </c>
      <c r="T95">
        <v>-9856.52</v>
      </c>
      <c r="U95" s="1">
        <v>43840</v>
      </c>
      <c r="V95">
        <v>0</v>
      </c>
      <c r="W95" s="1">
        <v>43972</v>
      </c>
      <c r="X95">
        <v>0</v>
      </c>
      <c r="Y95" s="1">
        <v>43752</v>
      </c>
      <c r="Z95">
        <v>32400</v>
      </c>
      <c r="AA95" s="1">
        <v>43752</v>
      </c>
      <c r="AB95">
        <v>-2300</v>
      </c>
    </row>
    <row r="96" spans="1:28" ht="16.2">
      <c r="A96" s="1">
        <v>43973</v>
      </c>
      <c r="B96">
        <v>17301.63</v>
      </c>
      <c r="C96" s="1">
        <v>43658</v>
      </c>
      <c r="D96">
        <v>-800</v>
      </c>
      <c r="E96" s="1">
        <v>43658</v>
      </c>
      <c r="F96">
        <v>0</v>
      </c>
      <c r="G96" s="1">
        <v>43609</v>
      </c>
      <c r="H96">
        <v>-6800</v>
      </c>
      <c r="I96" s="1">
        <v>43714</v>
      </c>
      <c r="J96">
        <v>0</v>
      </c>
      <c r="K96" s="1">
        <v>43753</v>
      </c>
      <c r="L96">
        <v>1066.97</v>
      </c>
      <c r="M96" s="1">
        <v>43753</v>
      </c>
      <c r="N96">
        <v>-3500</v>
      </c>
      <c r="O96" s="1">
        <v>43753</v>
      </c>
      <c r="P96">
        <v>533.76</v>
      </c>
      <c r="Q96" s="1">
        <v>43663</v>
      </c>
      <c r="R96">
        <v>-9500</v>
      </c>
      <c r="S96" s="1">
        <v>43973</v>
      </c>
      <c r="T96">
        <v>0</v>
      </c>
      <c r="U96" s="1">
        <v>43843</v>
      </c>
      <c r="V96">
        <v>4100</v>
      </c>
      <c r="W96" s="1">
        <v>43973</v>
      </c>
      <c r="X96">
        <v>14900</v>
      </c>
      <c r="Y96" s="1">
        <v>43753</v>
      </c>
      <c r="Z96">
        <v>6400</v>
      </c>
      <c r="AA96" s="1">
        <v>43753</v>
      </c>
      <c r="AB96">
        <v>6400</v>
      </c>
    </row>
    <row r="97" spans="1:28" ht="16.2">
      <c r="A97" s="1">
        <v>43976</v>
      </c>
      <c r="B97">
        <v>0</v>
      </c>
      <c r="C97" s="1">
        <v>43661</v>
      </c>
      <c r="D97">
        <v>7800</v>
      </c>
      <c r="E97" s="1">
        <v>43661</v>
      </c>
      <c r="F97">
        <v>0</v>
      </c>
      <c r="G97" s="1">
        <v>43612</v>
      </c>
      <c r="H97">
        <v>2200</v>
      </c>
      <c r="I97" s="1">
        <v>43717</v>
      </c>
      <c r="J97">
        <v>0</v>
      </c>
      <c r="K97" s="1">
        <v>43754</v>
      </c>
      <c r="L97">
        <v>13996.35</v>
      </c>
      <c r="M97" s="1">
        <v>43754</v>
      </c>
      <c r="N97">
        <v>0</v>
      </c>
      <c r="O97" s="1">
        <v>43754</v>
      </c>
      <c r="P97">
        <v>0</v>
      </c>
      <c r="Q97" s="1">
        <v>43664</v>
      </c>
      <c r="R97">
        <v>-1400</v>
      </c>
      <c r="S97" s="1">
        <v>43976</v>
      </c>
      <c r="T97">
        <v>16955.900000000001</v>
      </c>
      <c r="U97" s="1">
        <v>43844</v>
      </c>
      <c r="V97">
        <v>12800</v>
      </c>
      <c r="W97" s="1">
        <v>43976</v>
      </c>
      <c r="X97">
        <v>-4300</v>
      </c>
      <c r="Y97" s="1">
        <v>43754</v>
      </c>
      <c r="Z97">
        <v>6900</v>
      </c>
      <c r="AA97" s="1">
        <v>43754</v>
      </c>
      <c r="AB97">
        <v>6900</v>
      </c>
    </row>
    <row r="98" spans="1:28" ht="16.2">
      <c r="A98" s="1">
        <v>43977</v>
      </c>
      <c r="B98">
        <v>0</v>
      </c>
      <c r="C98" s="1">
        <v>43662</v>
      </c>
      <c r="D98">
        <v>3900</v>
      </c>
      <c r="E98" s="1">
        <v>43662</v>
      </c>
      <c r="F98">
        <v>0</v>
      </c>
      <c r="G98" s="1">
        <v>43613</v>
      </c>
      <c r="H98">
        <v>-1400</v>
      </c>
      <c r="I98" s="1">
        <v>43718</v>
      </c>
      <c r="J98">
        <v>2700</v>
      </c>
      <c r="K98" s="1">
        <v>43755</v>
      </c>
      <c r="L98">
        <v>0</v>
      </c>
      <c r="M98" s="1">
        <v>43755</v>
      </c>
      <c r="N98">
        <v>0</v>
      </c>
      <c r="O98" s="1">
        <v>43755</v>
      </c>
      <c r="P98">
        <v>0</v>
      </c>
      <c r="Q98" s="1">
        <v>43665</v>
      </c>
      <c r="R98">
        <v>-5800</v>
      </c>
      <c r="S98" s="1">
        <v>43977</v>
      </c>
      <c r="T98">
        <v>0</v>
      </c>
      <c r="U98" s="1">
        <v>43845</v>
      </c>
      <c r="V98">
        <v>-9900</v>
      </c>
      <c r="W98" s="1">
        <v>43977</v>
      </c>
      <c r="X98">
        <v>0</v>
      </c>
      <c r="Y98" s="1">
        <v>43755</v>
      </c>
      <c r="Z98">
        <v>0</v>
      </c>
      <c r="AA98" s="1">
        <v>43755</v>
      </c>
      <c r="AB98">
        <v>1900</v>
      </c>
    </row>
    <row r="99" spans="1:28" ht="16.2">
      <c r="A99" s="1">
        <v>43978</v>
      </c>
      <c r="B99">
        <v>0</v>
      </c>
      <c r="C99" s="1">
        <v>43663</v>
      </c>
      <c r="D99">
        <v>0</v>
      </c>
      <c r="E99" s="1">
        <v>43663</v>
      </c>
      <c r="F99">
        <v>0</v>
      </c>
      <c r="G99" s="1">
        <v>43614</v>
      </c>
      <c r="H99">
        <v>9600</v>
      </c>
      <c r="I99" s="1">
        <v>43719</v>
      </c>
      <c r="J99">
        <v>-7500</v>
      </c>
      <c r="K99" s="1">
        <v>43756</v>
      </c>
      <c r="L99">
        <v>0</v>
      </c>
      <c r="M99" s="1">
        <v>43756</v>
      </c>
      <c r="N99">
        <v>0</v>
      </c>
      <c r="O99" s="1">
        <v>43756</v>
      </c>
      <c r="P99">
        <v>0</v>
      </c>
      <c r="Q99" s="1">
        <v>43668</v>
      </c>
      <c r="R99">
        <v>0</v>
      </c>
      <c r="S99" s="1">
        <v>43978</v>
      </c>
      <c r="T99">
        <v>0</v>
      </c>
      <c r="U99" s="1">
        <v>43846</v>
      </c>
      <c r="V99">
        <v>-8100</v>
      </c>
      <c r="W99" s="1">
        <v>43978</v>
      </c>
      <c r="X99">
        <v>-2700</v>
      </c>
      <c r="Y99" s="1">
        <v>43756</v>
      </c>
      <c r="Z99">
        <v>-16900</v>
      </c>
      <c r="AA99" s="1">
        <v>43756</v>
      </c>
      <c r="AB99">
        <v>-1400</v>
      </c>
    </row>
    <row r="100" spans="1:28" ht="16.2">
      <c r="A100" s="1">
        <v>43979</v>
      </c>
      <c r="B100">
        <v>19540.689999999999</v>
      </c>
      <c r="C100" s="1">
        <v>43664</v>
      </c>
      <c r="D100">
        <v>2300</v>
      </c>
      <c r="E100" s="1">
        <v>43664</v>
      </c>
      <c r="F100">
        <v>0</v>
      </c>
      <c r="G100" s="1">
        <v>43615</v>
      </c>
      <c r="H100">
        <v>-15000</v>
      </c>
      <c r="I100" s="1">
        <v>43720</v>
      </c>
      <c r="J100">
        <v>2500</v>
      </c>
      <c r="K100" s="1">
        <v>43759</v>
      </c>
      <c r="L100">
        <v>0</v>
      </c>
      <c r="M100" s="1">
        <v>43759</v>
      </c>
      <c r="N100">
        <v>-7100</v>
      </c>
      <c r="O100" s="1">
        <v>43759</v>
      </c>
      <c r="P100">
        <v>0</v>
      </c>
      <c r="Q100" s="1">
        <v>43669</v>
      </c>
      <c r="R100">
        <v>0</v>
      </c>
      <c r="S100" s="1">
        <v>43979</v>
      </c>
      <c r="T100">
        <v>9739.64</v>
      </c>
      <c r="U100" s="1">
        <v>43847</v>
      </c>
      <c r="V100">
        <v>-15200</v>
      </c>
      <c r="W100" s="1">
        <v>43979</v>
      </c>
      <c r="X100">
        <v>16200</v>
      </c>
      <c r="Y100" s="1">
        <v>43759</v>
      </c>
      <c r="Z100">
        <v>-4400</v>
      </c>
      <c r="AA100" s="1">
        <v>43759</v>
      </c>
      <c r="AB100">
        <v>1000</v>
      </c>
    </row>
    <row r="101" spans="1:28" ht="16.2">
      <c r="A101" s="1">
        <v>43980</v>
      </c>
      <c r="B101">
        <v>0</v>
      </c>
      <c r="C101" s="1">
        <v>43665</v>
      </c>
      <c r="D101">
        <v>-27600</v>
      </c>
      <c r="E101" s="1">
        <v>43665</v>
      </c>
      <c r="F101">
        <v>0</v>
      </c>
      <c r="G101" s="1">
        <v>43616</v>
      </c>
      <c r="H101">
        <v>-17600</v>
      </c>
      <c r="I101" s="1">
        <v>43724</v>
      </c>
      <c r="J101">
        <v>-2900</v>
      </c>
      <c r="K101" s="1">
        <v>43760</v>
      </c>
      <c r="L101">
        <v>-73.17</v>
      </c>
      <c r="M101" s="1">
        <v>43760</v>
      </c>
      <c r="N101">
        <v>17200</v>
      </c>
      <c r="O101" s="1">
        <v>43760</v>
      </c>
      <c r="P101">
        <v>-1274.49</v>
      </c>
      <c r="Q101" s="1">
        <v>43670</v>
      </c>
      <c r="R101">
        <v>0</v>
      </c>
      <c r="S101" s="1">
        <v>43980</v>
      </c>
      <c r="T101">
        <v>0</v>
      </c>
      <c r="U101" s="1">
        <v>43850</v>
      </c>
      <c r="V101">
        <v>7800</v>
      </c>
      <c r="W101" s="1">
        <v>43980</v>
      </c>
      <c r="X101">
        <v>-7000</v>
      </c>
      <c r="Y101" s="1">
        <v>43760</v>
      </c>
      <c r="Z101">
        <v>14900</v>
      </c>
      <c r="AA101" s="1">
        <v>43760</v>
      </c>
      <c r="AB101">
        <v>10900</v>
      </c>
    </row>
    <row r="102" spans="1:28" ht="16.2">
      <c r="A102" s="1">
        <v>43983</v>
      </c>
      <c r="B102">
        <v>1270.31</v>
      </c>
      <c r="C102" s="1">
        <v>43668</v>
      </c>
      <c r="D102">
        <v>-10400</v>
      </c>
      <c r="E102" s="1">
        <v>43668</v>
      </c>
      <c r="F102">
        <v>0</v>
      </c>
      <c r="G102" s="1">
        <v>43619</v>
      </c>
      <c r="H102">
        <v>-3200</v>
      </c>
      <c r="I102" s="1">
        <v>43725</v>
      </c>
      <c r="J102">
        <v>-2400</v>
      </c>
      <c r="K102" s="1">
        <v>43761</v>
      </c>
      <c r="L102">
        <v>0</v>
      </c>
      <c r="M102" s="1">
        <v>43761</v>
      </c>
      <c r="N102">
        <v>-1300</v>
      </c>
      <c r="O102" s="1">
        <v>43761</v>
      </c>
      <c r="P102">
        <v>0</v>
      </c>
      <c r="Q102" s="1">
        <v>43671</v>
      </c>
      <c r="R102">
        <v>0</v>
      </c>
      <c r="S102" s="1">
        <v>43983</v>
      </c>
      <c r="T102">
        <v>0</v>
      </c>
      <c r="U102" s="1">
        <v>43860</v>
      </c>
      <c r="V102">
        <v>-12800</v>
      </c>
      <c r="W102" s="1">
        <v>43983</v>
      </c>
      <c r="X102">
        <v>27000</v>
      </c>
      <c r="Y102" s="1">
        <v>43761</v>
      </c>
      <c r="Z102">
        <v>-8700</v>
      </c>
      <c r="AA102" s="1">
        <v>43761</v>
      </c>
      <c r="AB102">
        <v>0</v>
      </c>
    </row>
    <row r="103" spans="1:28" ht="16.2">
      <c r="A103" s="1">
        <v>43984</v>
      </c>
      <c r="B103">
        <v>0</v>
      </c>
      <c r="C103" s="1">
        <v>43669</v>
      </c>
      <c r="D103">
        <v>-7500</v>
      </c>
      <c r="E103" s="1">
        <v>43669</v>
      </c>
      <c r="F103">
        <v>0</v>
      </c>
      <c r="G103" s="1">
        <v>43620</v>
      </c>
      <c r="H103">
        <v>11000</v>
      </c>
      <c r="I103" s="1">
        <v>43726</v>
      </c>
      <c r="J103">
        <v>0</v>
      </c>
      <c r="K103" s="1">
        <v>43762</v>
      </c>
      <c r="L103">
        <v>-3674.13</v>
      </c>
      <c r="M103" s="1">
        <v>43762</v>
      </c>
      <c r="N103">
        <v>0</v>
      </c>
      <c r="O103" s="1">
        <v>43762</v>
      </c>
      <c r="P103">
        <v>0</v>
      </c>
      <c r="Q103" s="1">
        <v>43672</v>
      </c>
      <c r="R103">
        <v>0</v>
      </c>
      <c r="S103" s="1">
        <v>43984</v>
      </c>
      <c r="T103">
        <v>0</v>
      </c>
      <c r="U103" s="1">
        <v>43861</v>
      </c>
      <c r="V103">
        <v>-19600</v>
      </c>
      <c r="W103" s="1">
        <v>43984</v>
      </c>
      <c r="X103">
        <v>9800</v>
      </c>
      <c r="Y103" s="1">
        <v>43762</v>
      </c>
      <c r="Z103">
        <v>7600</v>
      </c>
      <c r="AA103" s="1">
        <v>43762</v>
      </c>
      <c r="AB103">
        <v>8300</v>
      </c>
    </row>
    <row r="104" spans="1:28" ht="16.2">
      <c r="A104" s="1">
        <v>43985</v>
      </c>
      <c r="B104">
        <v>1648.11</v>
      </c>
      <c r="C104" s="1">
        <v>43670</v>
      </c>
      <c r="D104">
        <v>0</v>
      </c>
      <c r="E104" s="1">
        <v>43670</v>
      </c>
      <c r="F104">
        <v>0</v>
      </c>
      <c r="G104" s="1">
        <v>43621</v>
      </c>
      <c r="H104">
        <v>-8000</v>
      </c>
      <c r="I104" s="1">
        <v>43727</v>
      </c>
      <c r="J104">
        <v>-12800</v>
      </c>
      <c r="K104" s="1">
        <v>43763</v>
      </c>
      <c r="L104">
        <v>2122.36</v>
      </c>
      <c r="M104" s="1">
        <v>43763</v>
      </c>
      <c r="N104">
        <v>0</v>
      </c>
      <c r="O104" s="1">
        <v>43763</v>
      </c>
      <c r="P104">
        <v>0</v>
      </c>
      <c r="Q104" s="1">
        <v>43675</v>
      </c>
      <c r="R104">
        <v>0</v>
      </c>
      <c r="S104" s="1">
        <v>43985</v>
      </c>
      <c r="T104">
        <v>0</v>
      </c>
      <c r="U104" s="1">
        <v>43864</v>
      </c>
      <c r="V104">
        <v>28600</v>
      </c>
      <c r="W104" s="1">
        <v>43985</v>
      </c>
      <c r="X104">
        <v>35400</v>
      </c>
      <c r="Y104" s="1">
        <v>43763</v>
      </c>
      <c r="Z104">
        <v>-1100</v>
      </c>
      <c r="AA104" s="1">
        <v>43763</v>
      </c>
      <c r="AB104">
        <v>-1400</v>
      </c>
    </row>
    <row r="105" spans="1:28" ht="16.2">
      <c r="A105" s="1">
        <v>43986</v>
      </c>
      <c r="B105">
        <v>0</v>
      </c>
      <c r="C105" s="1">
        <v>43671</v>
      </c>
      <c r="D105">
        <v>0</v>
      </c>
      <c r="E105" s="1">
        <v>43671</v>
      </c>
      <c r="F105">
        <v>0</v>
      </c>
      <c r="G105" s="1">
        <v>43622</v>
      </c>
      <c r="H105">
        <v>19200</v>
      </c>
      <c r="I105" s="1">
        <v>43728</v>
      </c>
      <c r="J105">
        <v>0</v>
      </c>
      <c r="K105" s="1">
        <v>43766</v>
      </c>
      <c r="L105">
        <v>2521.58</v>
      </c>
      <c r="M105" s="1">
        <v>43766</v>
      </c>
      <c r="N105">
        <v>2500</v>
      </c>
      <c r="O105" s="1">
        <v>43766</v>
      </c>
      <c r="P105">
        <v>0</v>
      </c>
      <c r="Q105" s="1">
        <v>43676</v>
      </c>
      <c r="R105">
        <v>0</v>
      </c>
      <c r="S105" s="1">
        <v>43986</v>
      </c>
      <c r="T105">
        <v>-6280.58</v>
      </c>
      <c r="U105" s="1">
        <v>43865</v>
      </c>
      <c r="V105">
        <v>-12800</v>
      </c>
      <c r="W105" s="1">
        <v>43986</v>
      </c>
      <c r="X105">
        <v>14800</v>
      </c>
      <c r="Y105" s="1">
        <v>43766</v>
      </c>
      <c r="Z105">
        <v>5200</v>
      </c>
      <c r="AA105" s="1">
        <v>43766</v>
      </c>
      <c r="AB105">
        <v>4300</v>
      </c>
    </row>
    <row r="106" spans="1:28" ht="16.2">
      <c r="A106" s="1">
        <v>43987</v>
      </c>
      <c r="B106">
        <v>0</v>
      </c>
      <c r="C106" s="1">
        <v>43672</v>
      </c>
      <c r="D106">
        <v>0</v>
      </c>
      <c r="E106" s="1">
        <v>43672</v>
      </c>
      <c r="F106">
        <v>0</v>
      </c>
      <c r="G106" s="1">
        <v>43626</v>
      </c>
      <c r="H106">
        <v>-35800</v>
      </c>
      <c r="I106" s="1">
        <v>43731</v>
      </c>
      <c r="J106">
        <v>-5400</v>
      </c>
      <c r="K106" s="1">
        <v>43767</v>
      </c>
      <c r="L106">
        <v>1378.47</v>
      </c>
      <c r="M106" s="1">
        <v>43767</v>
      </c>
      <c r="N106">
        <v>-400</v>
      </c>
      <c r="O106" s="1">
        <v>43767</v>
      </c>
      <c r="P106">
        <v>0</v>
      </c>
      <c r="Q106" s="1">
        <v>43677</v>
      </c>
      <c r="R106">
        <v>-4800</v>
      </c>
      <c r="S106" s="1">
        <v>43987</v>
      </c>
      <c r="T106">
        <v>0</v>
      </c>
      <c r="U106" s="1">
        <v>43866</v>
      </c>
      <c r="V106">
        <v>1600</v>
      </c>
      <c r="W106" s="1">
        <v>43987</v>
      </c>
      <c r="X106">
        <v>20000</v>
      </c>
      <c r="Y106" s="1">
        <v>43767</v>
      </c>
      <c r="Z106">
        <v>3000</v>
      </c>
      <c r="AA106" s="1">
        <v>43767</v>
      </c>
      <c r="AB106">
        <v>0</v>
      </c>
    </row>
    <row r="107" spans="1:28" ht="16.2">
      <c r="A107" s="1">
        <v>43990</v>
      </c>
      <c r="B107">
        <v>0</v>
      </c>
      <c r="C107" s="1">
        <v>43675</v>
      </c>
      <c r="D107">
        <v>-8400</v>
      </c>
      <c r="E107" s="1">
        <v>43675</v>
      </c>
      <c r="F107">
        <v>0</v>
      </c>
      <c r="G107" s="1">
        <v>43627</v>
      </c>
      <c r="H107">
        <v>-10600</v>
      </c>
      <c r="I107" s="1">
        <v>43732</v>
      </c>
      <c r="J107">
        <v>-500</v>
      </c>
      <c r="K107" s="1">
        <v>43768</v>
      </c>
      <c r="L107">
        <v>-2818.14</v>
      </c>
      <c r="M107" s="1">
        <v>43768</v>
      </c>
      <c r="N107">
        <v>-6500</v>
      </c>
      <c r="O107" s="1">
        <v>43768</v>
      </c>
      <c r="P107">
        <v>0</v>
      </c>
      <c r="Q107" s="1">
        <v>43678</v>
      </c>
      <c r="R107">
        <v>0</v>
      </c>
      <c r="S107" s="1">
        <v>43990</v>
      </c>
      <c r="T107">
        <v>0</v>
      </c>
      <c r="U107" s="1">
        <v>43867</v>
      </c>
      <c r="V107">
        <v>39800</v>
      </c>
      <c r="W107" s="1">
        <v>43990</v>
      </c>
      <c r="X107">
        <v>22600</v>
      </c>
      <c r="Y107" s="1">
        <v>43768</v>
      </c>
      <c r="Z107">
        <v>0</v>
      </c>
      <c r="AA107" s="1">
        <v>43768</v>
      </c>
      <c r="AB107">
        <v>0</v>
      </c>
    </row>
    <row r="108" spans="1:28" ht="16.2">
      <c r="A108" s="1">
        <v>43991</v>
      </c>
      <c r="B108">
        <v>0</v>
      </c>
      <c r="C108" s="1">
        <v>43676</v>
      </c>
      <c r="D108">
        <v>900</v>
      </c>
      <c r="E108" s="1">
        <v>43676</v>
      </c>
      <c r="F108">
        <v>0</v>
      </c>
      <c r="G108" s="1">
        <v>43628</v>
      </c>
      <c r="H108">
        <v>0</v>
      </c>
      <c r="I108" s="1">
        <v>43733</v>
      </c>
      <c r="J108">
        <v>-4800</v>
      </c>
      <c r="K108" s="1">
        <v>43769</v>
      </c>
      <c r="L108">
        <v>-1281.8699999999999</v>
      </c>
      <c r="M108" s="1">
        <v>43769</v>
      </c>
      <c r="N108">
        <v>0</v>
      </c>
      <c r="O108" s="1">
        <v>43769</v>
      </c>
      <c r="P108">
        <v>0</v>
      </c>
      <c r="Q108" s="1">
        <v>43679</v>
      </c>
      <c r="R108">
        <v>3700</v>
      </c>
      <c r="S108" s="1">
        <v>43991</v>
      </c>
      <c r="T108">
        <v>-9295.43</v>
      </c>
      <c r="U108" s="1">
        <v>43868</v>
      </c>
      <c r="V108">
        <v>-29800</v>
      </c>
      <c r="W108" s="1">
        <v>43991</v>
      </c>
      <c r="X108">
        <v>7400</v>
      </c>
      <c r="Y108" s="1">
        <v>43769</v>
      </c>
      <c r="Z108">
        <v>-300</v>
      </c>
      <c r="AA108" s="1">
        <v>43769</v>
      </c>
      <c r="AB108">
        <v>0</v>
      </c>
    </row>
    <row r="109" spans="1:28" ht="16.2">
      <c r="A109" s="1">
        <v>43992</v>
      </c>
      <c r="B109">
        <v>-9603.67</v>
      </c>
      <c r="C109" s="1">
        <v>43677</v>
      </c>
      <c r="D109">
        <v>3000</v>
      </c>
      <c r="E109" s="1">
        <v>43677</v>
      </c>
      <c r="F109">
        <v>0</v>
      </c>
      <c r="G109" s="1">
        <v>43629</v>
      </c>
      <c r="H109">
        <v>12600</v>
      </c>
      <c r="I109" s="1">
        <v>43734</v>
      </c>
      <c r="J109">
        <v>700</v>
      </c>
      <c r="K109" s="1">
        <v>43770</v>
      </c>
      <c r="L109">
        <v>0</v>
      </c>
      <c r="M109" s="1">
        <v>43770</v>
      </c>
      <c r="N109">
        <v>-2400</v>
      </c>
      <c r="O109" s="1">
        <v>43770</v>
      </c>
      <c r="P109">
        <v>0</v>
      </c>
      <c r="Q109" s="1">
        <v>43682</v>
      </c>
      <c r="R109">
        <v>18000</v>
      </c>
      <c r="S109" s="1">
        <v>43992</v>
      </c>
      <c r="T109">
        <v>0</v>
      </c>
      <c r="U109" s="1">
        <v>43871</v>
      </c>
      <c r="V109">
        <v>-5400</v>
      </c>
      <c r="W109" s="1">
        <v>43992</v>
      </c>
      <c r="X109">
        <v>4900</v>
      </c>
      <c r="Y109" s="1">
        <v>43770</v>
      </c>
      <c r="Z109">
        <v>-5800</v>
      </c>
      <c r="AA109" s="1">
        <v>43770</v>
      </c>
      <c r="AB109">
        <v>0</v>
      </c>
    </row>
    <row r="110" spans="1:28" ht="16.2">
      <c r="A110" s="1">
        <v>43993</v>
      </c>
      <c r="B110">
        <v>13708.74</v>
      </c>
      <c r="C110" s="1">
        <v>43678</v>
      </c>
      <c r="D110">
        <v>18600</v>
      </c>
      <c r="E110" s="1">
        <v>43678</v>
      </c>
      <c r="F110">
        <v>0</v>
      </c>
      <c r="G110" s="1">
        <v>43630</v>
      </c>
      <c r="H110">
        <v>0</v>
      </c>
      <c r="I110" s="1">
        <v>43735</v>
      </c>
      <c r="J110">
        <v>-8800</v>
      </c>
      <c r="K110" s="1">
        <v>43773</v>
      </c>
      <c r="L110">
        <v>19656.68</v>
      </c>
      <c r="M110" s="1">
        <v>43773</v>
      </c>
      <c r="N110">
        <v>0</v>
      </c>
      <c r="O110" s="1">
        <v>43773</v>
      </c>
      <c r="P110">
        <v>21910.93</v>
      </c>
      <c r="Q110" s="1">
        <v>43683</v>
      </c>
      <c r="R110">
        <v>36500</v>
      </c>
      <c r="S110" s="1">
        <v>43993</v>
      </c>
      <c r="T110">
        <v>37104.57</v>
      </c>
      <c r="U110" s="1">
        <v>43872</v>
      </c>
      <c r="V110">
        <v>20200</v>
      </c>
      <c r="W110" s="1">
        <v>43993</v>
      </c>
      <c r="X110">
        <v>0</v>
      </c>
      <c r="Y110" s="1">
        <v>43773</v>
      </c>
      <c r="Z110">
        <v>34200</v>
      </c>
      <c r="AA110" s="1">
        <v>43773</v>
      </c>
      <c r="AB110">
        <v>11900</v>
      </c>
    </row>
    <row r="111" spans="1:28" ht="16.2">
      <c r="A111" s="1">
        <v>43994</v>
      </c>
      <c r="B111">
        <v>0</v>
      </c>
      <c r="C111" s="1">
        <v>43679</v>
      </c>
      <c r="D111">
        <v>15100</v>
      </c>
      <c r="E111" s="1">
        <v>43679</v>
      </c>
      <c r="F111">
        <v>0</v>
      </c>
      <c r="G111" s="1">
        <v>43633</v>
      </c>
      <c r="H111">
        <v>-3200</v>
      </c>
      <c r="I111" s="1">
        <v>43739</v>
      </c>
      <c r="J111">
        <v>0</v>
      </c>
      <c r="K111" s="1">
        <v>43774</v>
      </c>
      <c r="L111">
        <v>15503.7</v>
      </c>
      <c r="M111" s="1">
        <v>43774</v>
      </c>
      <c r="N111">
        <v>-12100</v>
      </c>
      <c r="O111" s="1">
        <v>43774</v>
      </c>
      <c r="P111">
        <v>0</v>
      </c>
      <c r="Q111" s="1">
        <v>43684</v>
      </c>
      <c r="R111">
        <v>0</v>
      </c>
      <c r="S111" s="1">
        <v>43994</v>
      </c>
      <c r="T111">
        <v>0</v>
      </c>
      <c r="U111" s="1">
        <v>43873</v>
      </c>
      <c r="V111">
        <v>21000</v>
      </c>
      <c r="W111" s="1">
        <v>43994</v>
      </c>
      <c r="X111">
        <v>0</v>
      </c>
      <c r="Y111" s="1">
        <v>43774</v>
      </c>
      <c r="Z111">
        <v>7700</v>
      </c>
      <c r="AA111" s="1">
        <v>43774</v>
      </c>
      <c r="AB111">
        <v>9900</v>
      </c>
    </row>
    <row r="112" spans="1:28" ht="16.2">
      <c r="A112" s="1">
        <v>43997</v>
      </c>
      <c r="B112">
        <v>0</v>
      </c>
      <c r="C112" s="1">
        <v>43682</v>
      </c>
      <c r="D112">
        <v>0</v>
      </c>
      <c r="E112" s="1">
        <v>43682</v>
      </c>
      <c r="F112">
        <v>0</v>
      </c>
      <c r="G112" s="1">
        <v>43634</v>
      </c>
      <c r="H112">
        <v>-1600</v>
      </c>
      <c r="I112" s="1">
        <v>43740</v>
      </c>
      <c r="J112">
        <v>0</v>
      </c>
      <c r="K112" s="1">
        <v>43775</v>
      </c>
      <c r="L112">
        <v>450.53</v>
      </c>
      <c r="M112" s="1">
        <v>43775</v>
      </c>
      <c r="N112">
        <v>-8000</v>
      </c>
      <c r="O112" s="1">
        <v>43775</v>
      </c>
      <c r="P112">
        <v>0</v>
      </c>
      <c r="Q112" s="1">
        <v>43685</v>
      </c>
      <c r="R112">
        <v>3700</v>
      </c>
      <c r="S112" s="1">
        <v>43997</v>
      </c>
      <c r="T112">
        <v>-18482.11</v>
      </c>
      <c r="U112" s="1">
        <v>43874</v>
      </c>
      <c r="V112">
        <v>600</v>
      </c>
      <c r="W112" s="1">
        <v>43997</v>
      </c>
      <c r="X112">
        <v>-8600</v>
      </c>
      <c r="Y112" s="1">
        <v>43775</v>
      </c>
      <c r="Z112">
        <v>-13300</v>
      </c>
      <c r="AA112" s="1">
        <v>43775</v>
      </c>
      <c r="AB112">
        <v>0</v>
      </c>
    </row>
    <row r="113" spans="1:28" ht="16.2">
      <c r="A113" s="1">
        <v>43998</v>
      </c>
      <c r="B113">
        <v>10423.870000000001</v>
      </c>
      <c r="C113" s="1">
        <v>43683</v>
      </c>
      <c r="D113">
        <v>0</v>
      </c>
      <c r="E113" s="1">
        <v>43683</v>
      </c>
      <c r="F113">
        <v>0</v>
      </c>
      <c r="G113" s="1">
        <v>43635</v>
      </c>
      <c r="H113">
        <v>-43900</v>
      </c>
      <c r="I113" s="1">
        <v>43741</v>
      </c>
      <c r="J113">
        <v>0</v>
      </c>
      <c r="K113" s="1">
        <v>43776</v>
      </c>
      <c r="L113">
        <v>0</v>
      </c>
      <c r="M113" s="1">
        <v>43776</v>
      </c>
      <c r="N113">
        <v>-700</v>
      </c>
      <c r="O113" s="1">
        <v>43776</v>
      </c>
      <c r="P113">
        <v>0</v>
      </c>
      <c r="Q113" s="1">
        <v>43689</v>
      </c>
      <c r="R113">
        <v>-9500</v>
      </c>
      <c r="S113" s="1">
        <v>43998</v>
      </c>
      <c r="T113">
        <v>0</v>
      </c>
      <c r="U113" s="1">
        <v>43875</v>
      </c>
      <c r="V113">
        <v>7600</v>
      </c>
      <c r="W113" s="1">
        <v>43998</v>
      </c>
      <c r="X113">
        <v>32700</v>
      </c>
      <c r="Y113" s="1">
        <v>43776</v>
      </c>
      <c r="Z113">
        <v>11400</v>
      </c>
      <c r="AA113" s="1">
        <v>43776</v>
      </c>
      <c r="AB113">
        <v>0</v>
      </c>
    </row>
    <row r="114" spans="1:28" ht="16.2">
      <c r="A114" s="1">
        <v>43999</v>
      </c>
      <c r="B114">
        <v>0</v>
      </c>
      <c r="C114" s="1">
        <v>43684</v>
      </c>
      <c r="D114">
        <v>0</v>
      </c>
      <c r="E114" s="1">
        <v>43684</v>
      </c>
      <c r="F114">
        <v>0</v>
      </c>
      <c r="G114" s="1">
        <v>43636</v>
      </c>
      <c r="H114">
        <v>0</v>
      </c>
      <c r="I114" s="1">
        <v>43742</v>
      </c>
      <c r="J114">
        <v>0</v>
      </c>
      <c r="K114" s="1">
        <v>43777</v>
      </c>
      <c r="L114">
        <v>0</v>
      </c>
      <c r="M114" s="1">
        <v>43777</v>
      </c>
      <c r="N114">
        <v>-11800</v>
      </c>
      <c r="O114" s="1">
        <v>43777</v>
      </c>
      <c r="P114">
        <v>6104.6</v>
      </c>
      <c r="Q114" s="1">
        <v>43690</v>
      </c>
      <c r="R114">
        <v>0</v>
      </c>
      <c r="S114" s="1">
        <v>43999</v>
      </c>
      <c r="T114">
        <v>0</v>
      </c>
      <c r="U114" s="1">
        <v>43878</v>
      </c>
      <c r="V114">
        <v>-8400</v>
      </c>
      <c r="W114" s="1">
        <v>43999</v>
      </c>
      <c r="X114">
        <v>-1500</v>
      </c>
      <c r="Y114" s="1">
        <v>43777</v>
      </c>
      <c r="Z114">
        <v>-30200</v>
      </c>
      <c r="AA114" s="1">
        <v>43777</v>
      </c>
      <c r="AB114">
        <v>0</v>
      </c>
    </row>
    <row r="115" spans="1:28" ht="16.2">
      <c r="A115" s="1">
        <v>44000</v>
      </c>
      <c r="B115">
        <v>-30162.36</v>
      </c>
      <c r="C115" s="1">
        <v>43685</v>
      </c>
      <c r="D115">
        <v>0</v>
      </c>
      <c r="E115" s="1">
        <v>43685</v>
      </c>
      <c r="F115">
        <v>0</v>
      </c>
      <c r="G115" s="1">
        <v>43637</v>
      </c>
      <c r="H115">
        <v>-4700</v>
      </c>
      <c r="I115" s="1">
        <v>43745</v>
      </c>
      <c r="J115">
        <v>0</v>
      </c>
      <c r="K115" s="1">
        <v>43780</v>
      </c>
      <c r="L115">
        <v>17054.25</v>
      </c>
      <c r="M115" s="1">
        <v>43780</v>
      </c>
      <c r="N115">
        <v>0</v>
      </c>
      <c r="O115" s="1">
        <v>43780</v>
      </c>
      <c r="P115">
        <v>16511.080000000002</v>
      </c>
      <c r="Q115" s="1">
        <v>43691</v>
      </c>
      <c r="R115">
        <v>0</v>
      </c>
      <c r="S115" s="1">
        <v>44000</v>
      </c>
      <c r="T115">
        <v>-13281.81</v>
      </c>
      <c r="U115" s="1">
        <v>43879</v>
      </c>
      <c r="V115">
        <v>-26000</v>
      </c>
      <c r="W115" s="1">
        <v>44000</v>
      </c>
      <c r="X115">
        <v>1300</v>
      </c>
      <c r="Y115" s="1">
        <v>43780</v>
      </c>
      <c r="Z115">
        <v>15400</v>
      </c>
      <c r="AA115" s="1">
        <v>43780</v>
      </c>
      <c r="AB115">
        <v>6900</v>
      </c>
    </row>
    <row r="116" spans="1:28" ht="16.2">
      <c r="A116" s="1">
        <v>44001</v>
      </c>
      <c r="B116">
        <v>0</v>
      </c>
      <c r="C116" s="1">
        <v>43689</v>
      </c>
      <c r="D116">
        <v>-2300</v>
      </c>
      <c r="E116" s="1">
        <v>43689</v>
      </c>
      <c r="F116">
        <v>0</v>
      </c>
      <c r="G116" s="1">
        <v>43640</v>
      </c>
      <c r="H116">
        <v>7800</v>
      </c>
      <c r="I116" s="1">
        <v>43746</v>
      </c>
      <c r="J116">
        <v>0</v>
      </c>
      <c r="K116" s="1">
        <v>43781</v>
      </c>
      <c r="L116">
        <v>-8744.4</v>
      </c>
      <c r="M116" s="1">
        <v>43781</v>
      </c>
      <c r="N116">
        <v>0</v>
      </c>
      <c r="O116" s="1">
        <v>43781</v>
      </c>
      <c r="P116">
        <v>0</v>
      </c>
      <c r="Q116" s="1">
        <v>43692</v>
      </c>
      <c r="R116">
        <v>0</v>
      </c>
      <c r="S116" s="1">
        <v>44001</v>
      </c>
      <c r="T116">
        <v>0</v>
      </c>
      <c r="U116" s="1">
        <v>43880</v>
      </c>
      <c r="V116">
        <v>23500</v>
      </c>
      <c r="W116" s="1">
        <v>44001</v>
      </c>
      <c r="X116">
        <v>3200</v>
      </c>
      <c r="Y116" s="1">
        <v>43781</v>
      </c>
      <c r="Z116">
        <v>1600</v>
      </c>
      <c r="AA116" s="1">
        <v>43781</v>
      </c>
      <c r="AB116">
        <v>-16900</v>
      </c>
    </row>
    <row r="117" spans="1:28" ht="16.2">
      <c r="A117" s="1">
        <v>44004</v>
      </c>
      <c r="B117">
        <v>-172.8</v>
      </c>
      <c r="C117" s="1">
        <v>43690</v>
      </c>
      <c r="D117">
        <v>-19200</v>
      </c>
      <c r="E117" s="1">
        <v>43690</v>
      </c>
      <c r="F117">
        <v>0</v>
      </c>
      <c r="G117" s="1">
        <v>43641</v>
      </c>
      <c r="H117">
        <v>-16800</v>
      </c>
      <c r="I117" s="1">
        <v>43747</v>
      </c>
      <c r="J117">
        <v>8500</v>
      </c>
      <c r="K117" s="1">
        <v>43782</v>
      </c>
      <c r="L117">
        <v>-4087.87</v>
      </c>
      <c r="M117" s="1">
        <v>43782</v>
      </c>
      <c r="N117">
        <v>0</v>
      </c>
      <c r="O117" s="1">
        <v>43782</v>
      </c>
      <c r="P117">
        <v>0</v>
      </c>
      <c r="Q117" s="1">
        <v>43693</v>
      </c>
      <c r="R117">
        <v>19500</v>
      </c>
      <c r="S117" s="1">
        <v>44004</v>
      </c>
      <c r="T117">
        <v>4915.1000000000004</v>
      </c>
      <c r="U117" s="1">
        <v>43881</v>
      </c>
      <c r="V117">
        <v>0</v>
      </c>
      <c r="W117" s="1">
        <v>44004</v>
      </c>
      <c r="X117">
        <v>2600</v>
      </c>
      <c r="Y117" s="1">
        <v>43782</v>
      </c>
      <c r="Z117">
        <v>-5000</v>
      </c>
      <c r="AA117" s="1">
        <v>43782</v>
      </c>
      <c r="AB117">
        <v>0</v>
      </c>
    </row>
    <row r="118" spans="1:28" ht="16.2">
      <c r="A118" s="1">
        <v>44005</v>
      </c>
      <c r="B118">
        <v>0</v>
      </c>
      <c r="C118" s="1">
        <v>43691</v>
      </c>
      <c r="D118">
        <v>16800</v>
      </c>
      <c r="E118" s="1">
        <v>43691</v>
      </c>
      <c r="F118">
        <v>0</v>
      </c>
      <c r="G118" s="1">
        <v>43642</v>
      </c>
      <c r="H118">
        <v>-7400</v>
      </c>
      <c r="I118" s="1">
        <v>43752</v>
      </c>
      <c r="J118">
        <v>-7500</v>
      </c>
      <c r="K118" s="1">
        <v>43783</v>
      </c>
      <c r="L118">
        <v>0</v>
      </c>
      <c r="M118" s="1">
        <v>43783</v>
      </c>
      <c r="N118">
        <v>-6100</v>
      </c>
      <c r="O118" s="1">
        <v>43783</v>
      </c>
      <c r="P118">
        <v>0</v>
      </c>
      <c r="Q118" s="1">
        <v>43696</v>
      </c>
      <c r="R118">
        <v>14000</v>
      </c>
      <c r="S118" s="1">
        <v>44005</v>
      </c>
      <c r="T118">
        <v>7713.72</v>
      </c>
      <c r="U118" s="1">
        <v>43882</v>
      </c>
      <c r="V118">
        <v>0</v>
      </c>
      <c r="W118" s="1">
        <v>44005</v>
      </c>
      <c r="X118">
        <v>6400</v>
      </c>
      <c r="Y118" s="1">
        <v>43783</v>
      </c>
      <c r="Z118">
        <v>500</v>
      </c>
      <c r="AA118" s="1">
        <v>43783</v>
      </c>
      <c r="AB118">
        <v>0</v>
      </c>
    </row>
    <row r="119" spans="1:28" ht="16.2">
      <c r="A119" s="1">
        <v>44006</v>
      </c>
      <c r="B119">
        <v>5708.2</v>
      </c>
      <c r="C119" s="1">
        <v>43692</v>
      </c>
      <c r="D119">
        <v>-7400</v>
      </c>
      <c r="E119" s="1">
        <v>43692</v>
      </c>
      <c r="F119">
        <v>0</v>
      </c>
      <c r="G119" s="1">
        <v>43643</v>
      </c>
      <c r="H119">
        <v>23800</v>
      </c>
      <c r="I119" s="1">
        <v>43753</v>
      </c>
      <c r="J119">
        <v>4500</v>
      </c>
      <c r="K119" s="1">
        <v>43784</v>
      </c>
      <c r="L119">
        <v>-345.96</v>
      </c>
      <c r="M119" s="1">
        <v>43784</v>
      </c>
      <c r="N119">
        <v>-3500</v>
      </c>
      <c r="O119" s="1">
        <v>43784</v>
      </c>
      <c r="P119">
        <v>-3292.31</v>
      </c>
      <c r="Q119" s="1">
        <v>43697</v>
      </c>
      <c r="R119">
        <v>8600</v>
      </c>
      <c r="S119" s="1">
        <v>44006</v>
      </c>
      <c r="T119">
        <v>0</v>
      </c>
      <c r="U119" s="1">
        <v>43885</v>
      </c>
      <c r="V119">
        <v>0</v>
      </c>
      <c r="W119" s="1">
        <v>44006</v>
      </c>
      <c r="X119">
        <v>13800</v>
      </c>
      <c r="Y119" s="1">
        <v>43784</v>
      </c>
      <c r="Z119">
        <v>13600</v>
      </c>
      <c r="AA119" s="1">
        <v>43784</v>
      </c>
      <c r="AB119">
        <v>0</v>
      </c>
    </row>
    <row r="120" spans="1:28" ht="16.2">
      <c r="A120" s="1">
        <v>44011</v>
      </c>
      <c r="B120">
        <v>8431.67</v>
      </c>
      <c r="C120" s="1">
        <v>43693</v>
      </c>
      <c r="D120">
        <v>-19900</v>
      </c>
      <c r="E120" s="1">
        <v>43693</v>
      </c>
      <c r="F120">
        <v>0</v>
      </c>
      <c r="G120" s="1">
        <v>43644</v>
      </c>
      <c r="H120">
        <v>-8400</v>
      </c>
      <c r="I120" s="1">
        <v>43754</v>
      </c>
      <c r="J120">
        <v>6700</v>
      </c>
      <c r="K120" s="1">
        <v>43787</v>
      </c>
      <c r="L120">
        <v>1653.74</v>
      </c>
      <c r="M120" s="1">
        <v>43787</v>
      </c>
      <c r="N120">
        <v>10300</v>
      </c>
      <c r="O120" s="1">
        <v>43787</v>
      </c>
      <c r="P120">
        <v>0</v>
      </c>
      <c r="Q120" s="1">
        <v>43698</v>
      </c>
      <c r="R120">
        <v>-300</v>
      </c>
      <c r="S120" s="1">
        <v>44011</v>
      </c>
      <c r="T120">
        <v>10717.71</v>
      </c>
      <c r="U120" s="1">
        <v>43886</v>
      </c>
      <c r="V120">
        <v>-26900</v>
      </c>
      <c r="W120" s="1">
        <v>44011</v>
      </c>
      <c r="X120">
        <v>-30400</v>
      </c>
      <c r="Y120" s="1">
        <v>43787</v>
      </c>
      <c r="Z120">
        <v>3400</v>
      </c>
      <c r="AA120" s="1">
        <v>43787</v>
      </c>
      <c r="AB120">
        <v>0</v>
      </c>
    </row>
    <row r="121" spans="1:28" ht="16.2">
      <c r="A121" s="1">
        <v>44012</v>
      </c>
      <c r="B121">
        <v>3624.65</v>
      </c>
      <c r="C121" s="1">
        <v>43696</v>
      </c>
      <c r="D121">
        <v>300</v>
      </c>
      <c r="E121" s="1">
        <v>43696</v>
      </c>
      <c r="F121">
        <v>0</v>
      </c>
      <c r="G121" s="1">
        <v>43647</v>
      </c>
      <c r="H121">
        <v>37400</v>
      </c>
      <c r="I121" s="1">
        <v>43755</v>
      </c>
      <c r="J121">
        <v>0</v>
      </c>
      <c r="K121" s="1">
        <v>43788</v>
      </c>
      <c r="L121">
        <v>0</v>
      </c>
      <c r="M121" s="1">
        <v>43788</v>
      </c>
      <c r="N121">
        <v>3300</v>
      </c>
      <c r="O121" s="1">
        <v>43788</v>
      </c>
      <c r="P121">
        <v>0</v>
      </c>
      <c r="Q121" s="1">
        <v>43699</v>
      </c>
      <c r="R121">
        <v>0</v>
      </c>
      <c r="S121" s="1">
        <v>44012</v>
      </c>
      <c r="T121">
        <v>0</v>
      </c>
      <c r="U121" s="1">
        <v>43887</v>
      </c>
      <c r="V121">
        <v>24200</v>
      </c>
      <c r="W121" s="1">
        <v>44012</v>
      </c>
      <c r="X121">
        <v>-9900</v>
      </c>
      <c r="Y121" s="1">
        <v>43788</v>
      </c>
      <c r="Z121">
        <v>-14500</v>
      </c>
      <c r="AA121" s="1">
        <v>43788</v>
      </c>
      <c r="AB121">
        <v>0</v>
      </c>
    </row>
    <row r="122" spans="1:28" ht="16.2">
      <c r="A122" s="1">
        <v>44013</v>
      </c>
      <c r="B122">
        <v>506.94</v>
      </c>
      <c r="C122" s="1">
        <v>43697</v>
      </c>
      <c r="D122">
        <v>8600</v>
      </c>
      <c r="E122" s="1">
        <v>43697</v>
      </c>
      <c r="F122">
        <v>0</v>
      </c>
      <c r="G122" s="1">
        <v>43648</v>
      </c>
      <c r="H122">
        <v>-3600</v>
      </c>
      <c r="I122" s="1">
        <v>43756</v>
      </c>
      <c r="J122">
        <v>0</v>
      </c>
      <c r="K122" s="1">
        <v>43789</v>
      </c>
      <c r="L122">
        <v>0</v>
      </c>
      <c r="M122" s="1">
        <v>43789</v>
      </c>
      <c r="N122">
        <v>3000</v>
      </c>
      <c r="O122" s="1">
        <v>43789</v>
      </c>
      <c r="P122">
        <v>0</v>
      </c>
      <c r="Q122" s="1">
        <v>43700</v>
      </c>
      <c r="R122">
        <v>-4000</v>
      </c>
      <c r="S122" s="1">
        <v>44013</v>
      </c>
      <c r="T122">
        <v>0</v>
      </c>
      <c r="U122" s="1">
        <v>43888</v>
      </c>
      <c r="V122">
        <v>29200</v>
      </c>
      <c r="W122" s="1">
        <v>44013</v>
      </c>
      <c r="X122">
        <v>0</v>
      </c>
      <c r="Y122" s="1">
        <v>43789</v>
      </c>
      <c r="Z122">
        <v>-11500</v>
      </c>
      <c r="AA122" s="1">
        <v>43789</v>
      </c>
      <c r="AB122">
        <v>0</v>
      </c>
    </row>
    <row r="123" spans="1:28" ht="16.2">
      <c r="A123" s="1">
        <v>44014</v>
      </c>
      <c r="B123">
        <v>3801.46</v>
      </c>
      <c r="C123" s="1">
        <v>43698</v>
      </c>
      <c r="D123">
        <v>-300</v>
      </c>
      <c r="E123" s="1">
        <v>43698</v>
      </c>
      <c r="F123">
        <v>0</v>
      </c>
      <c r="G123" s="1">
        <v>43649</v>
      </c>
      <c r="H123">
        <v>-21600</v>
      </c>
      <c r="I123" s="1">
        <v>43759</v>
      </c>
      <c r="J123">
        <v>-4400</v>
      </c>
      <c r="K123" s="1">
        <v>43790</v>
      </c>
      <c r="L123">
        <v>-10290.42</v>
      </c>
      <c r="M123" s="1">
        <v>43790</v>
      </c>
      <c r="N123">
        <v>0</v>
      </c>
      <c r="O123" s="1">
        <v>43790</v>
      </c>
      <c r="P123">
        <v>-10291.44</v>
      </c>
      <c r="Q123" s="1">
        <v>43703</v>
      </c>
      <c r="R123">
        <v>-4600</v>
      </c>
      <c r="S123" s="1">
        <v>44014</v>
      </c>
      <c r="T123">
        <v>0</v>
      </c>
      <c r="U123" s="1">
        <v>43892</v>
      </c>
      <c r="V123">
        <v>20200</v>
      </c>
      <c r="W123" s="1">
        <v>44014</v>
      </c>
      <c r="X123">
        <v>0</v>
      </c>
      <c r="Y123" s="1">
        <v>43790</v>
      </c>
      <c r="Z123">
        <v>0</v>
      </c>
      <c r="AA123" s="1">
        <v>43790</v>
      </c>
      <c r="AB123">
        <v>-8800</v>
      </c>
    </row>
    <row r="124" spans="1:28" ht="16.2">
      <c r="A124" s="1">
        <v>44015</v>
      </c>
      <c r="B124">
        <v>0</v>
      </c>
      <c r="C124" s="1">
        <v>43699</v>
      </c>
      <c r="D124">
        <v>0</v>
      </c>
      <c r="E124" s="1">
        <v>43699</v>
      </c>
      <c r="F124">
        <v>0</v>
      </c>
      <c r="G124" s="1">
        <v>43650</v>
      </c>
      <c r="H124">
        <v>13800</v>
      </c>
      <c r="I124" s="1">
        <v>43760</v>
      </c>
      <c r="J124">
        <v>0</v>
      </c>
      <c r="K124" s="1">
        <v>43791</v>
      </c>
      <c r="L124">
        <v>-2893.93</v>
      </c>
      <c r="M124" s="1">
        <v>43791</v>
      </c>
      <c r="N124">
        <v>-4400</v>
      </c>
      <c r="O124" s="1">
        <v>43791</v>
      </c>
      <c r="P124">
        <v>0</v>
      </c>
      <c r="Q124" s="1">
        <v>43704</v>
      </c>
      <c r="R124">
        <v>-5400</v>
      </c>
      <c r="S124" s="1">
        <v>44015</v>
      </c>
      <c r="T124">
        <v>0</v>
      </c>
      <c r="U124" s="1">
        <v>43893</v>
      </c>
      <c r="V124">
        <v>-30000</v>
      </c>
      <c r="W124" s="1">
        <v>44015</v>
      </c>
      <c r="X124">
        <v>-12000</v>
      </c>
      <c r="Y124" s="1">
        <v>43791</v>
      </c>
      <c r="Z124">
        <v>-100</v>
      </c>
      <c r="AA124" s="1">
        <v>43791</v>
      </c>
      <c r="AB124">
        <v>0</v>
      </c>
    </row>
    <row r="125" spans="1:28" ht="16.2">
      <c r="A125" s="1">
        <v>44018</v>
      </c>
      <c r="B125">
        <v>11478.89</v>
      </c>
      <c r="C125" s="1">
        <v>43700</v>
      </c>
      <c r="D125">
        <v>0</v>
      </c>
      <c r="E125" s="1">
        <v>43700</v>
      </c>
      <c r="F125">
        <v>0</v>
      </c>
      <c r="G125" s="1">
        <v>43651</v>
      </c>
      <c r="H125">
        <v>1600</v>
      </c>
      <c r="I125" s="1">
        <v>43761</v>
      </c>
      <c r="J125">
        <v>0</v>
      </c>
      <c r="K125" s="1">
        <v>43794</v>
      </c>
      <c r="L125">
        <v>-2696.12</v>
      </c>
      <c r="M125" s="1">
        <v>43794</v>
      </c>
      <c r="N125">
        <v>-11300</v>
      </c>
      <c r="O125" s="1">
        <v>43794</v>
      </c>
      <c r="P125">
        <v>0</v>
      </c>
      <c r="Q125" s="1">
        <v>43705</v>
      </c>
      <c r="R125">
        <v>0</v>
      </c>
      <c r="S125" s="1">
        <v>44018</v>
      </c>
      <c r="T125">
        <v>0</v>
      </c>
      <c r="U125" s="1">
        <v>43894</v>
      </c>
      <c r="V125">
        <v>-8000</v>
      </c>
      <c r="W125" s="1">
        <v>44018</v>
      </c>
      <c r="X125">
        <v>0</v>
      </c>
      <c r="Y125" s="1">
        <v>43794</v>
      </c>
      <c r="Z125">
        <v>7700</v>
      </c>
      <c r="AA125" s="1">
        <v>43794</v>
      </c>
      <c r="AB125">
        <v>0</v>
      </c>
    </row>
    <row r="126" spans="1:28" ht="16.2">
      <c r="A126" s="1">
        <v>44019</v>
      </c>
      <c r="B126">
        <v>0</v>
      </c>
      <c r="C126" s="1">
        <v>43703</v>
      </c>
      <c r="D126">
        <v>18100</v>
      </c>
      <c r="E126" s="1">
        <v>43703</v>
      </c>
      <c r="F126">
        <v>0</v>
      </c>
      <c r="G126" s="1">
        <v>43654</v>
      </c>
      <c r="H126">
        <v>-11000</v>
      </c>
      <c r="I126" s="1">
        <v>43762</v>
      </c>
      <c r="J126">
        <v>12100</v>
      </c>
      <c r="K126" s="1">
        <v>43795</v>
      </c>
      <c r="L126">
        <v>-4497.1099999999997</v>
      </c>
      <c r="M126" s="1">
        <v>43795</v>
      </c>
      <c r="N126">
        <v>4200</v>
      </c>
      <c r="O126" s="1">
        <v>43795</v>
      </c>
      <c r="P126">
        <v>0</v>
      </c>
      <c r="Q126" s="1">
        <v>43706</v>
      </c>
      <c r="R126">
        <v>0</v>
      </c>
      <c r="S126" s="1">
        <v>44019</v>
      </c>
      <c r="T126">
        <v>6675.11</v>
      </c>
      <c r="U126" s="1">
        <v>43895</v>
      </c>
      <c r="V126">
        <v>-25600</v>
      </c>
      <c r="W126" s="1">
        <v>44019</v>
      </c>
      <c r="X126">
        <v>-10100</v>
      </c>
      <c r="Y126" s="1">
        <v>43795</v>
      </c>
      <c r="Z126">
        <v>3800</v>
      </c>
      <c r="AA126" s="1">
        <v>43795</v>
      </c>
      <c r="AB126">
        <v>-6000</v>
      </c>
    </row>
    <row r="127" spans="1:28" ht="16.2">
      <c r="A127" s="1">
        <v>44020</v>
      </c>
      <c r="B127">
        <v>0</v>
      </c>
      <c r="C127" s="1">
        <v>43704</v>
      </c>
      <c r="D127">
        <v>-11400</v>
      </c>
      <c r="E127" s="1">
        <v>43704</v>
      </c>
      <c r="F127">
        <v>0</v>
      </c>
      <c r="G127" s="1">
        <v>43655</v>
      </c>
      <c r="H127">
        <v>-2600</v>
      </c>
      <c r="I127" s="1">
        <v>43763</v>
      </c>
      <c r="J127">
        <v>300</v>
      </c>
      <c r="K127" s="1">
        <v>43796</v>
      </c>
      <c r="L127">
        <v>-6994.04</v>
      </c>
      <c r="M127" s="1">
        <v>43796</v>
      </c>
      <c r="N127">
        <v>4000</v>
      </c>
      <c r="O127" s="1">
        <v>43796</v>
      </c>
      <c r="P127">
        <v>0</v>
      </c>
      <c r="Q127" s="1">
        <v>43707</v>
      </c>
      <c r="R127">
        <v>-1600</v>
      </c>
      <c r="S127" s="1">
        <v>44020</v>
      </c>
      <c r="T127">
        <v>0</v>
      </c>
      <c r="U127" s="1">
        <v>43896</v>
      </c>
      <c r="V127">
        <v>44600</v>
      </c>
      <c r="W127" s="1">
        <v>44020</v>
      </c>
      <c r="X127">
        <v>-17900</v>
      </c>
      <c r="Y127" s="1">
        <v>43796</v>
      </c>
      <c r="Z127">
        <v>0</v>
      </c>
      <c r="AA127" s="1">
        <v>43796</v>
      </c>
      <c r="AB127">
        <v>3700</v>
      </c>
    </row>
    <row r="128" spans="1:28" ht="16.2">
      <c r="A128" s="1">
        <v>44021</v>
      </c>
      <c r="B128">
        <v>13069.53</v>
      </c>
      <c r="C128" s="1">
        <v>43705</v>
      </c>
      <c r="D128">
        <v>-9800</v>
      </c>
      <c r="E128" s="1">
        <v>43705</v>
      </c>
      <c r="F128">
        <v>0</v>
      </c>
      <c r="G128" s="1">
        <v>43656</v>
      </c>
      <c r="H128">
        <v>16200</v>
      </c>
      <c r="I128" s="1">
        <v>43766</v>
      </c>
      <c r="J128">
        <v>-3400</v>
      </c>
      <c r="K128" s="1">
        <v>43797</v>
      </c>
      <c r="L128">
        <v>0</v>
      </c>
      <c r="M128" s="1">
        <v>43797</v>
      </c>
      <c r="N128">
        <v>-9600</v>
      </c>
      <c r="O128" s="1">
        <v>43797</v>
      </c>
      <c r="P128">
        <v>4302.53</v>
      </c>
      <c r="Q128" s="1">
        <v>43710</v>
      </c>
      <c r="R128">
        <v>0</v>
      </c>
      <c r="S128" s="1">
        <v>44021</v>
      </c>
      <c r="T128">
        <v>-8732</v>
      </c>
      <c r="U128" s="1">
        <v>43899</v>
      </c>
      <c r="V128">
        <v>63800</v>
      </c>
      <c r="W128" s="1">
        <v>44021</v>
      </c>
      <c r="X128">
        <v>0</v>
      </c>
      <c r="Y128" s="1">
        <v>43797</v>
      </c>
      <c r="Z128">
        <v>-12500</v>
      </c>
      <c r="AA128" s="1">
        <v>43797</v>
      </c>
      <c r="AB128">
        <v>-7000</v>
      </c>
    </row>
    <row r="129" spans="1:28" ht="16.2">
      <c r="A129" s="1">
        <v>44022</v>
      </c>
      <c r="B129">
        <v>-4524.17</v>
      </c>
      <c r="C129" s="1">
        <v>43706</v>
      </c>
      <c r="D129">
        <v>-3400</v>
      </c>
      <c r="E129" s="1">
        <v>43706</v>
      </c>
      <c r="F129">
        <v>0</v>
      </c>
      <c r="G129" s="1">
        <v>43657</v>
      </c>
      <c r="H129">
        <v>16600</v>
      </c>
      <c r="I129" s="1">
        <v>43767</v>
      </c>
      <c r="J129">
        <v>0</v>
      </c>
      <c r="K129" s="1">
        <v>43798</v>
      </c>
      <c r="L129">
        <v>25852.12</v>
      </c>
      <c r="M129" s="1">
        <v>43798</v>
      </c>
      <c r="N129">
        <v>-1900</v>
      </c>
      <c r="O129" s="1">
        <v>43798</v>
      </c>
      <c r="P129">
        <v>21308.86</v>
      </c>
      <c r="Q129" s="1">
        <v>43711</v>
      </c>
      <c r="R129">
        <v>0</v>
      </c>
      <c r="S129" s="1">
        <v>44022</v>
      </c>
      <c r="T129">
        <v>0</v>
      </c>
      <c r="U129" s="1">
        <v>43900</v>
      </c>
      <c r="V129">
        <v>-6800</v>
      </c>
      <c r="W129" s="1">
        <v>44022</v>
      </c>
      <c r="X129">
        <v>0</v>
      </c>
      <c r="Y129" s="1">
        <v>43798</v>
      </c>
      <c r="Z129">
        <v>-35400</v>
      </c>
      <c r="AA129" s="1">
        <v>43798</v>
      </c>
      <c r="AB129">
        <v>7000</v>
      </c>
    </row>
    <row r="130" spans="1:28" ht="16.2">
      <c r="A130" s="1">
        <v>44025</v>
      </c>
      <c r="B130">
        <v>0</v>
      </c>
      <c r="C130" s="1">
        <v>43707</v>
      </c>
      <c r="D130">
        <v>5800</v>
      </c>
      <c r="E130" s="1">
        <v>43707</v>
      </c>
      <c r="F130">
        <v>0</v>
      </c>
      <c r="G130" s="1">
        <v>43658</v>
      </c>
      <c r="H130">
        <v>-800</v>
      </c>
      <c r="I130" s="1">
        <v>43768</v>
      </c>
      <c r="J130">
        <v>0</v>
      </c>
      <c r="K130" s="1">
        <v>43801</v>
      </c>
      <c r="L130">
        <v>-2944.34</v>
      </c>
      <c r="M130" s="1">
        <v>43801</v>
      </c>
      <c r="N130">
        <v>-5900</v>
      </c>
      <c r="O130" s="1">
        <v>43801</v>
      </c>
      <c r="P130">
        <v>0</v>
      </c>
      <c r="Q130" s="1">
        <v>43712</v>
      </c>
      <c r="R130">
        <v>0</v>
      </c>
      <c r="S130" s="1">
        <v>44025</v>
      </c>
      <c r="T130">
        <v>0</v>
      </c>
      <c r="U130" s="1">
        <v>43901</v>
      </c>
      <c r="V130">
        <v>32400</v>
      </c>
      <c r="W130" s="1">
        <v>44025</v>
      </c>
      <c r="X130">
        <v>0</v>
      </c>
      <c r="Y130" s="1">
        <v>43801</v>
      </c>
      <c r="Z130">
        <v>-1100</v>
      </c>
      <c r="AA130" s="1">
        <v>43801</v>
      </c>
      <c r="AB130">
        <v>-7400</v>
      </c>
    </row>
    <row r="131" spans="1:28" ht="16.2">
      <c r="A131" s="1">
        <v>44026</v>
      </c>
      <c r="B131">
        <v>0</v>
      </c>
      <c r="C131" s="1">
        <v>43710</v>
      </c>
      <c r="D131">
        <v>5100</v>
      </c>
      <c r="E131" s="1">
        <v>43710</v>
      </c>
      <c r="F131">
        <v>0</v>
      </c>
      <c r="G131" s="1">
        <v>43661</v>
      </c>
      <c r="H131">
        <v>7800</v>
      </c>
      <c r="I131" s="1">
        <v>43769</v>
      </c>
      <c r="J131">
        <v>-2100</v>
      </c>
      <c r="K131" s="1">
        <v>43802</v>
      </c>
      <c r="L131">
        <v>711.47</v>
      </c>
      <c r="M131" s="1">
        <v>43802</v>
      </c>
      <c r="N131">
        <v>-7300</v>
      </c>
      <c r="O131" s="1">
        <v>43802</v>
      </c>
      <c r="P131">
        <v>6909.76</v>
      </c>
      <c r="Q131" s="1">
        <v>43713</v>
      </c>
      <c r="R131">
        <v>-6200</v>
      </c>
      <c r="S131" s="1">
        <v>44026</v>
      </c>
      <c r="T131">
        <v>-5930.14</v>
      </c>
      <c r="U131" s="1">
        <v>43902</v>
      </c>
      <c r="V131">
        <v>91000</v>
      </c>
      <c r="W131" s="1">
        <v>44026</v>
      </c>
      <c r="X131">
        <v>-8000</v>
      </c>
      <c r="Y131" s="1">
        <v>43802</v>
      </c>
      <c r="Z131">
        <v>1300</v>
      </c>
      <c r="AA131" s="1">
        <v>43802</v>
      </c>
      <c r="AB131">
        <v>-4400</v>
      </c>
    </row>
    <row r="132" spans="1:28" ht="16.2">
      <c r="A132" s="1">
        <v>44027</v>
      </c>
      <c r="B132">
        <v>9665.2999999999993</v>
      </c>
      <c r="C132" s="1">
        <v>43711</v>
      </c>
      <c r="D132">
        <v>0</v>
      </c>
      <c r="E132" s="1">
        <v>43711</v>
      </c>
      <c r="F132">
        <v>0</v>
      </c>
      <c r="G132" s="1">
        <v>43662</v>
      </c>
      <c r="H132">
        <v>5400</v>
      </c>
      <c r="I132" s="1">
        <v>43770</v>
      </c>
      <c r="J132">
        <v>500</v>
      </c>
      <c r="K132" s="1">
        <v>43803</v>
      </c>
      <c r="L132">
        <v>0</v>
      </c>
      <c r="M132" s="1">
        <v>43803</v>
      </c>
      <c r="N132">
        <v>-800</v>
      </c>
      <c r="O132" s="1">
        <v>43803</v>
      </c>
      <c r="P132">
        <v>0</v>
      </c>
      <c r="Q132" s="1">
        <v>43714</v>
      </c>
      <c r="R132">
        <v>0</v>
      </c>
      <c r="S132" s="1">
        <v>44027</v>
      </c>
      <c r="T132">
        <v>0</v>
      </c>
      <c r="U132" s="1">
        <v>43903</v>
      </c>
      <c r="V132">
        <v>69200</v>
      </c>
      <c r="W132" s="1">
        <v>44027</v>
      </c>
      <c r="X132">
        <v>0</v>
      </c>
      <c r="Y132" s="1">
        <v>43803</v>
      </c>
      <c r="Z132">
        <v>-4200</v>
      </c>
      <c r="AA132" s="1">
        <v>43803</v>
      </c>
      <c r="AB132">
        <v>4200</v>
      </c>
    </row>
    <row r="133" spans="1:28" ht="16.2">
      <c r="A133" s="1">
        <v>44028</v>
      </c>
      <c r="B133">
        <v>-4318.8</v>
      </c>
      <c r="C133" s="1">
        <v>43712</v>
      </c>
      <c r="D133">
        <v>0</v>
      </c>
      <c r="E133" s="1">
        <v>43712</v>
      </c>
      <c r="F133">
        <v>0</v>
      </c>
      <c r="G133" s="1">
        <v>43663</v>
      </c>
      <c r="H133">
        <v>-9500</v>
      </c>
      <c r="I133" s="1">
        <v>43773</v>
      </c>
      <c r="J133">
        <v>28700</v>
      </c>
      <c r="K133" s="1">
        <v>43804</v>
      </c>
      <c r="L133">
        <v>9053.4699999999993</v>
      </c>
      <c r="M133" s="1">
        <v>43804</v>
      </c>
      <c r="N133">
        <v>0</v>
      </c>
      <c r="O133" s="1">
        <v>43804</v>
      </c>
      <c r="P133">
        <v>-895.91</v>
      </c>
      <c r="Q133" s="1">
        <v>43717</v>
      </c>
      <c r="R133">
        <v>0</v>
      </c>
      <c r="S133" s="1">
        <v>44028</v>
      </c>
      <c r="T133">
        <v>-13123.72</v>
      </c>
      <c r="U133" s="1">
        <v>43906</v>
      </c>
      <c r="V133">
        <v>70200</v>
      </c>
      <c r="W133" s="1">
        <v>44028</v>
      </c>
      <c r="X133">
        <v>-20900</v>
      </c>
      <c r="Y133" s="1">
        <v>43804</v>
      </c>
      <c r="Z133">
        <v>19000</v>
      </c>
      <c r="AA133" s="1">
        <v>43804</v>
      </c>
      <c r="AB133">
        <v>-15600</v>
      </c>
    </row>
    <row r="134" spans="1:28" ht="16.2">
      <c r="A134" s="1">
        <v>44029</v>
      </c>
      <c r="B134">
        <v>0</v>
      </c>
      <c r="C134" s="1">
        <v>43713</v>
      </c>
      <c r="D134">
        <v>0</v>
      </c>
      <c r="E134" s="1">
        <v>43713</v>
      </c>
      <c r="F134">
        <v>0</v>
      </c>
      <c r="G134" s="1">
        <v>43664</v>
      </c>
      <c r="H134">
        <v>0</v>
      </c>
      <c r="I134" s="1">
        <v>43774</v>
      </c>
      <c r="J134">
        <v>6700</v>
      </c>
      <c r="K134" s="1">
        <v>43805</v>
      </c>
      <c r="L134">
        <v>2552.46</v>
      </c>
      <c r="M134" s="1">
        <v>43805</v>
      </c>
      <c r="N134">
        <v>0</v>
      </c>
      <c r="O134" s="1">
        <v>43805</v>
      </c>
      <c r="P134">
        <v>0</v>
      </c>
      <c r="Q134" s="1">
        <v>43718</v>
      </c>
      <c r="R134">
        <v>0</v>
      </c>
      <c r="S134" s="1">
        <v>44029</v>
      </c>
      <c r="T134">
        <v>0</v>
      </c>
      <c r="U134" s="1">
        <v>43907</v>
      </c>
      <c r="V134">
        <v>61400</v>
      </c>
      <c r="W134" s="1">
        <v>44029</v>
      </c>
      <c r="X134">
        <v>4700</v>
      </c>
      <c r="Y134" s="1">
        <v>43805</v>
      </c>
      <c r="Z134">
        <v>6500</v>
      </c>
      <c r="AA134" s="1">
        <v>43805</v>
      </c>
      <c r="AB134">
        <v>2800</v>
      </c>
    </row>
    <row r="135" spans="1:28" ht="16.2">
      <c r="A135" s="1">
        <v>44032</v>
      </c>
      <c r="B135">
        <v>9962.01</v>
      </c>
      <c r="C135" s="1">
        <v>43714</v>
      </c>
      <c r="D135">
        <v>0</v>
      </c>
      <c r="E135" s="1">
        <v>43714</v>
      </c>
      <c r="F135">
        <v>0</v>
      </c>
      <c r="G135" s="1">
        <v>43665</v>
      </c>
      <c r="H135">
        <v>0</v>
      </c>
      <c r="I135" s="1">
        <v>43775</v>
      </c>
      <c r="J135">
        <v>0</v>
      </c>
      <c r="K135" s="1">
        <v>43808</v>
      </c>
      <c r="L135">
        <v>1501.27</v>
      </c>
      <c r="M135" s="1">
        <v>43808</v>
      </c>
      <c r="N135">
        <v>4900</v>
      </c>
      <c r="O135" s="1">
        <v>43808</v>
      </c>
      <c r="P135">
        <v>0</v>
      </c>
      <c r="Q135" s="1">
        <v>43719</v>
      </c>
      <c r="R135">
        <v>0</v>
      </c>
      <c r="S135" s="1">
        <v>44032</v>
      </c>
      <c r="T135">
        <v>0</v>
      </c>
      <c r="U135" s="1">
        <v>43908</v>
      </c>
      <c r="V135">
        <v>19500</v>
      </c>
      <c r="W135" s="1">
        <v>44032</v>
      </c>
      <c r="X135">
        <v>10000</v>
      </c>
      <c r="Y135" s="1">
        <v>43808</v>
      </c>
      <c r="Z135">
        <v>6500</v>
      </c>
      <c r="AA135" s="1">
        <v>43808</v>
      </c>
      <c r="AB135">
        <v>11800</v>
      </c>
    </row>
    <row r="136" spans="1:28" ht="16.2">
      <c r="A136" s="1">
        <v>44033</v>
      </c>
      <c r="B136">
        <v>10064.4</v>
      </c>
      <c r="C136" s="1">
        <v>43717</v>
      </c>
      <c r="D136">
        <v>0</v>
      </c>
      <c r="E136" s="1">
        <v>43717</v>
      </c>
      <c r="F136">
        <v>0</v>
      </c>
      <c r="G136" s="1">
        <v>43668</v>
      </c>
      <c r="H136">
        <v>0</v>
      </c>
      <c r="I136" s="1">
        <v>43776</v>
      </c>
      <c r="J136">
        <v>8900</v>
      </c>
      <c r="K136" s="1">
        <v>43809</v>
      </c>
      <c r="L136">
        <v>-6047.54</v>
      </c>
      <c r="M136" s="1">
        <v>43809</v>
      </c>
      <c r="N136">
        <v>-700</v>
      </c>
      <c r="O136" s="1">
        <v>43809</v>
      </c>
      <c r="P136">
        <v>0</v>
      </c>
      <c r="Q136" s="1">
        <v>43720</v>
      </c>
      <c r="R136">
        <v>0</v>
      </c>
      <c r="S136" s="1">
        <v>44033</v>
      </c>
      <c r="T136">
        <v>0</v>
      </c>
      <c r="U136" s="1">
        <v>43909</v>
      </c>
      <c r="V136">
        <v>54900</v>
      </c>
      <c r="W136" s="1">
        <v>44033</v>
      </c>
      <c r="X136">
        <v>0</v>
      </c>
      <c r="Y136" s="1">
        <v>43809</v>
      </c>
      <c r="Z136">
        <v>2600</v>
      </c>
      <c r="AA136" s="1">
        <v>43809</v>
      </c>
      <c r="AB136">
        <v>-9200</v>
      </c>
    </row>
    <row r="137" spans="1:28" ht="16.2">
      <c r="A137" s="1">
        <v>44034</v>
      </c>
      <c r="B137">
        <v>0</v>
      </c>
      <c r="C137" s="1">
        <v>43718</v>
      </c>
      <c r="D137">
        <v>0</v>
      </c>
      <c r="E137" s="1">
        <v>43718</v>
      </c>
      <c r="F137">
        <v>0</v>
      </c>
      <c r="G137" s="1">
        <v>43669</v>
      </c>
      <c r="H137">
        <v>0</v>
      </c>
      <c r="I137" s="1">
        <v>43777</v>
      </c>
      <c r="J137">
        <v>-8700</v>
      </c>
      <c r="K137" s="1">
        <v>43810</v>
      </c>
      <c r="L137">
        <v>-2148.48</v>
      </c>
      <c r="M137" s="1">
        <v>43810</v>
      </c>
      <c r="N137">
        <v>0</v>
      </c>
      <c r="O137" s="1">
        <v>43810</v>
      </c>
      <c r="P137">
        <v>0</v>
      </c>
      <c r="Q137" s="1">
        <v>43724</v>
      </c>
      <c r="R137">
        <v>0</v>
      </c>
      <c r="S137" s="1">
        <v>44034</v>
      </c>
      <c r="T137">
        <v>0</v>
      </c>
      <c r="U137" s="1">
        <v>43910</v>
      </c>
      <c r="V137">
        <v>-100200</v>
      </c>
      <c r="W137" s="1">
        <v>44034</v>
      </c>
      <c r="X137">
        <v>0</v>
      </c>
      <c r="Y137" s="1">
        <v>43810</v>
      </c>
      <c r="Z137">
        <v>21400</v>
      </c>
      <c r="AA137" s="1">
        <v>43810</v>
      </c>
      <c r="AB137">
        <v>16200</v>
      </c>
    </row>
    <row r="138" spans="1:28" ht="16.2">
      <c r="A138" s="1">
        <v>44035</v>
      </c>
      <c r="B138">
        <v>-12671.2</v>
      </c>
      <c r="C138" s="1">
        <v>43719</v>
      </c>
      <c r="D138">
        <v>0</v>
      </c>
      <c r="E138" s="1">
        <v>43719</v>
      </c>
      <c r="F138">
        <v>0</v>
      </c>
      <c r="G138" s="1">
        <v>43670</v>
      </c>
      <c r="H138">
        <v>0</v>
      </c>
      <c r="I138" s="1">
        <v>43780</v>
      </c>
      <c r="J138">
        <v>27100</v>
      </c>
      <c r="K138" s="1">
        <v>43811</v>
      </c>
      <c r="L138">
        <v>13646.51</v>
      </c>
      <c r="M138" s="1">
        <v>43811</v>
      </c>
      <c r="N138">
        <v>0</v>
      </c>
      <c r="O138" s="1">
        <v>43811</v>
      </c>
      <c r="P138">
        <v>889.36</v>
      </c>
      <c r="Q138" s="1">
        <v>43725</v>
      </c>
      <c r="R138">
        <v>0</v>
      </c>
      <c r="S138" s="1">
        <v>44035</v>
      </c>
      <c r="T138">
        <v>0</v>
      </c>
      <c r="U138" s="1">
        <v>43913</v>
      </c>
      <c r="V138">
        <v>-76300</v>
      </c>
      <c r="W138" s="1">
        <v>44035</v>
      </c>
      <c r="X138">
        <v>0</v>
      </c>
      <c r="Y138" s="1">
        <v>43811</v>
      </c>
      <c r="Z138">
        <v>28500</v>
      </c>
      <c r="AA138" s="1">
        <v>43811</v>
      </c>
      <c r="AB138">
        <v>31500</v>
      </c>
    </row>
    <row r="139" spans="1:28" ht="16.2">
      <c r="A139" s="1">
        <v>44036</v>
      </c>
      <c r="B139">
        <v>-8530.5300000000007</v>
      </c>
      <c r="C139" s="1">
        <v>43720</v>
      </c>
      <c r="D139">
        <v>0</v>
      </c>
      <c r="E139" s="1">
        <v>43720</v>
      </c>
      <c r="F139">
        <v>0</v>
      </c>
      <c r="G139" s="1">
        <v>43671</v>
      </c>
      <c r="H139">
        <v>0</v>
      </c>
      <c r="I139" s="1">
        <v>43781</v>
      </c>
      <c r="J139">
        <v>2000</v>
      </c>
      <c r="K139" s="1">
        <v>43812</v>
      </c>
      <c r="L139">
        <v>13722.79</v>
      </c>
      <c r="M139" s="1">
        <v>43812</v>
      </c>
      <c r="N139">
        <v>0</v>
      </c>
      <c r="O139" s="1">
        <v>43812</v>
      </c>
      <c r="P139">
        <v>0</v>
      </c>
      <c r="Q139" s="1">
        <v>43726</v>
      </c>
      <c r="R139">
        <v>0</v>
      </c>
      <c r="S139" s="1">
        <v>44036</v>
      </c>
      <c r="T139">
        <v>0</v>
      </c>
      <c r="U139" s="1">
        <v>43914</v>
      </c>
      <c r="V139">
        <v>-15500</v>
      </c>
      <c r="W139" s="1">
        <v>44036</v>
      </c>
      <c r="X139">
        <v>0</v>
      </c>
      <c r="Y139" s="1">
        <v>43812</v>
      </c>
      <c r="Z139">
        <v>-15500</v>
      </c>
      <c r="AA139" s="1">
        <v>43812</v>
      </c>
      <c r="AB139">
        <v>0</v>
      </c>
    </row>
    <row r="140" spans="1:28" ht="16.2">
      <c r="A140" s="1">
        <v>44039</v>
      </c>
      <c r="B140">
        <v>7449.79</v>
      </c>
      <c r="C140" s="1">
        <v>43724</v>
      </c>
      <c r="D140">
        <v>0</v>
      </c>
      <c r="E140" s="1">
        <v>43724</v>
      </c>
      <c r="F140">
        <v>0</v>
      </c>
      <c r="G140" s="1">
        <v>43672</v>
      </c>
      <c r="H140">
        <v>0</v>
      </c>
      <c r="I140" s="1">
        <v>43782</v>
      </c>
      <c r="J140">
        <v>-3700</v>
      </c>
      <c r="K140" s="1">
        <v>43815</v>
      </c>
      <c r="L140">
        <v>0</v>
      </c>
      <c r="M140" s="1">
        <v>43815</v>
      </c>
      <c r="N140">
        <v>-11400</v>
      </c>
      <c r="O140" s="1">
        <v>43815</v>
      </c>
      <c r="P140">
        <v>0</v>
      </c>
      <c r="Q140" s="1">
        <v>43727</v>
      </c>
      <c r="R140">
        <v>0</v>
      </c>
      <c r="S140" s="1">
        <v>44039</v>
      </c>
      <c r="T140">
        <v>-5348.59</v>
      </c>
      <c r="U140" s="1">
        <v>43915</v>
      </c>
      <c r="V140">
        <v>78000</v>
      </c>
      <c r="W140" s="1">
        <v>44039</v>
      </c>
      <c r="X140">
        <v>0</v>
      </c>
      <c r="Y140" s="1">
        <v>43815</v>
      </c>
      <c r="Z140">
        <v>-800</v>
      </c>
      <c r="AA140" s="1">
        <v>43815</v>
      </c>
      <c r="AB140">
        <v>0</v>
      </c>
    </row>
    <row r="141" spans="1:28" ht="16.2">
      <c r="A141" s="1">
        <v>44040</v>
      </c>
      <c r="B141">
        <v>53437.61</v>
      </c>
      <c r="C141" s="1">
        <v>43725</v>
      </c>
      <c r="D141">
        <v>0</v>
      </c>
      <c r="E141" s="1">
        <v>43725</v>
      </c>
      <c r="F141">
        <v>0</v>
      </c>
      <c r="G141" s="1">
        <v>43675</v>
      </c>
      <c r="H141">
        <v>0</v>
      </c>
      <c r="I141" s="1">
        <v>43783</v>
      </c>
      <c r="J141">
        <v>-8400</v>
      </c>
      <c r="K141" s="1">
        <v>43816</v>
      </c>
      <c r="L141">
        <v>0</v>
      </c>
      <c r="M141" s="1">
        <v>43816</v>
      </c>
      <c r="N141">
        <v>24900</v>
      </c>
      <c r="O141" s="1">
        <v>43816</v>
      </c>
      <c r="P141">
        <v>-16719.52</v>
      </c>
      <c r="Q141" s="1">
        <v>43728</v>
      </c>
      <c r="R141">
        <v>0</v>
      </c>
      <c r="S141" s="1">
        <v>44040</v>
      </c>
      <c r="T141">
        <v>13636.44</v>
      </c>
      <c r="U141" s="1">
        <v>43916</v>
      </c>
      <c r="V141">
        <v>11000</v>
      </c>
      <c r="W141" s="1">
        <v>44040</v>
      </c>
      <c r="X141">
        <v>-9000</v>
      </c>
      <c r="Y141" s="1">
        <v>43816</v>
      </c>
      <c r="Z141">
        <v>28000</v>
      </c>
      <c r="AA141" s="1">
        <v>43816</v>
      </c>
      <c r="AB141">
        <v>18500</v>
      </c>
    </row>
    <row r="142" spans="1:28" ht="16.2">
      <c r="A142" s="1">
        <v>44041</v>
      </c>
      <c r="B142">
        <v>0</v>
      </c>
      <c r="C142" s="1">
        <v>43726</v>
      </c>
      <c r="D142">
        <v>0</v>
      </c>
      <c r="E142" s="1">
        <v>43726</v>
      </c>
      <c r="F142">
        <v>0</v>
      </c>
      <c r="G142" s="1">
        <v>43676</v>
      </c>
      <c r="H142">
        <v>0</v>
      </c>
      <c r="I142" s="1">
        <v>43784</v>
      </c>
      <c r="J142">
        <v>0</v>
      </c>
      <c r="K142" s="1">
        <v>43817</v>
      </c>
      <c r="L142">
        <v>-11051.28</v>
      </c>
      <c r="M142" s="1">
        <v>43817</v>
      </c>
      <c r="N142">
        <v>-900</v>
      </c>
      <c r="O142" s="1">
        <v>43817</v>
      </c>
      <c r="P142">
        <v>0</v>
      </c>
      <c r="Q142" s="1">
        <v>43731</v>
      </c>
      <c r="R142">
        <v>0</v>
      </c>
      <c r="S142" s="1">
        <v>44041</v>
      </c>
      <c r="T142">
        <v>0</v>
      </c>
      <c r="U142" s="1">
        <v>43917</v>
      </c>
      <c r="V142">
        <v>-11600</v>
      </c>
      <c r="W142" s="1">
        <v>44041</v>
      </c>
      <c r="X142">
        <v>0</v>
      </c>
      <c r="Y142" s="1">
        <v>43817</v>
      </c>
      <c r="Z142">
        <v>2900</v>
      </c>
      <c r="AA142" s="1">
        <v>43817</v>
      </c>
      <c r="AB142">
        <v>2900</v>
      </c>
    </row>
    <row r="143" spans="1:28" ht="16.2">
      <c r="A143" s="1">
        <v>44042</v>
      </c>
      <c r="B143">
        <v>-3908.52</v>
      </c>
      <c r="C143" s="1">
        <v>43727</v>
      </c>
      <c r="D143">
        <v>0</v>
      </c>
      <c r="E143" s="1">
        <v>43727</v>
      </c>
      <c r="F143">
        <v>0</v>
      </c>
      <c r="G143" s="1">
        <v>43677</v>
      </c>
      <c r="H143">
        <v>0</v>
      </c>
      <c r="I143" s="1">
        <v>43787</v>
      </c>
      <c r="J143">
        <v>0</v>
      </c>
      <c r="K143" s="1">
        <v>43818</v>
      </c>
      <c r="L143">
        <v>0</v>
      </c>
      <c r="M143" s="1">
        <v>43818</v>
      </c>
      <c r="N143">
        <v>0</v>
      </c>
      <c r="O143" s="1">
        <v>43818</v>
      </c>
      <c r="P143">
        <v>477.72</v>
      </c>
      <c r="Q143" s="1">
        <v>43732</v>
      </c>
      <c r="R143">
        <v>0</v>
      </c>
      <c r="S143" s="1">
        <v>44042</v>
      </c>
      <c r="T143">
        <v>0</v>
      </c>
      <c r="U143" s="1">
        <v>43920</v>
      </c>
      <c r="V143">
        <v>-800</v>
      </c>
      <c r="W143" s="1">
        <v>44042</v>
      </c>
      <c r="X143">
        <v>0</v>
      </c>
      <c r="Y143" s="1">
        <v>43818</v>
      </c>
      <c r="Z143">
        <v>0</v>
      </c>
      <c r="AA143" s="1">
        <v>43818</v>
      </c>
      <c r="AB143">
        <v>0</v>
      </c>
    </row>
    <row r="144" spans="1:28" ht="16.2">
      <c r="A144" s="1">
        <v>44043</v>
      </c>
      <c r="B144">
        <v>0</v>
      </c>
      <c r="C144" s="1">
        <v>43728</v>
      </c>
      <c r="D144">
        <v>0</v>
      </c>
      <c r="E144" s="1">
        <v>43728</v>
      </c>
      <c r="F144">
        <v>0</v>
      </c>
      <c r="G144" s="1">
        <v>43678</v>
      </c>
      <c r="H144">
        <v>0</v>
      </c>
      <c r="I144" s="1">
        <v>43788</v>
      </c>
      <c r="J144">
        <v>-4300</v>
      </c>
      <c r="K144" s="1">
        <v>43819</v>
      </c>
      <c r="L144">
        <v>0</v>
      </c>
      <c r="M144" s="1">
        <v>43819</v>
      </c>
      <c r="N144">
        <v>300</v>
      </c>
      <c r="O144" s="1">
        <v>43819</v>
      </c>
      <c r="P144">
        <v>3880.51</v>
      </c>
      <c r="Q144" s="1">
        <v>43733</v>
      </c>
      <c r="R144">
        <v>-2000</v>
      </c>
      <c r="S144" s="1">
        <v>44043</v>
      </c>
      <c r="T144">
        <v>0</v>
      </c>
      <c r="U144" s="1">
        <v>43921</v>
      </c>
      <c r="V144">
        <v>4000</v>
      </c>
      <c r="W144" s="1">
        <v>44043</v>
      </c>
      <c r="X144">
        <v>0</v>
      </c>
      <c r="Y144" s="1">
        <v>43819</v>
      </c>
      <c r="Z144">
        <v>-18900</v>
      </c>
      <c r="AA144" s="1">
        <v>43819</v>
      </c>
      <c r="AB144">
        <v>-11000</v>
      </c>
    </row>
    <row r="145" spans="1:28" ht="16.2">
      <c r="A145" s="1">
        <v>44046</v>
      </c>
      <c r="B145">
        <v>9053.27</v>
      </c>
      <c r="C145" s="1">
        <v>43731</v>
      </c>
      <c r="D145">
        <v>0</v>
      </c>
      <c r="E145" s="1">
        <v>43731</v>
      </c>
      <c r="F145">
        <v>0</v>
      </c>
      <c r="G145" s="1">
        <v>43679</v>
      </c>
      <c r="H145">
        <v>0</v>
      </c>
      <c r="I145" s="1">
        <v>43789</v>
      </c>
      <c r="J145">
        <v>-1500</v>
      </c>
      <c r="K145" s="1">
        <v>43822</v>
      </c>
      <c r="L145">
        <v>0</v>
      </c>
      <c r="M145" s="1">
        <v>43822</v>
      </c>
      <c r="N145">
        <v>-10700</v>
      </c>
      <c r="O145" s="1">
        <v>43822</v>
      </c>
      <c r="P145">
        <v>0</v>
      </c>
      <c r="Q145" s="1">
        <v>43734</v>
      </c>
      <c r="R145">
        <v>-4600</v>
      </c>
      <c r="S145" s="1">
        <v>44046</v>
      </c>
      <c r="T145">
        <v>8053</v>
      </c>
      <c r="U145" s="1">
        <v>43922</v>
      </c>
      <c r="V145">
        <v>-8200</v>
      </c>
      <c r="W145" s="1">
        <v>44046</v>
      </c>
      <c r="X145">
        <v>-2100</v>
      </c>
      <c r="Y145" s="1">
        <v>43822</v>
      </c>
      <c r="Z145">
        <v>8200</v>
      </c>
      <c r="AA145" s="1">
        <v>43822</v>
      </c>
      <c r="AB145">
        <v>0</v>
      </c>
    </row>
    <row r="146" spans="1:28" ht="16.2">
      <c r="A146" s="1">
        <v>44047</v>
      </c>
      <c r="B146">
        <v>5893.97</v>
      </c>
      <c r="C146" s="1">
        <v>43732</v>
      </c>
      <c r="D146">
        <v>0</v>
      </c>
      <c r="E146" s="1">
        <v>43732</v>
      </c>
      <c r="F146">
        <v>0</v>
      </c>
      <c r="G146" s="1">
        <v>43682</v>
      </c>
      <c r="H146">
        <v>0</v>
      </c>
      <c r="I146" s="1">
        <v>43790</v>
      </c>
      <c r="J146">
        <v>2500</v>
      </c>
      <c r="K146" s="1">
        <v>43823</v>
      </c>
      <c r="L146">
        <v>1479.01</v>
      </c>
      <c r="M146" s="1">
        <v>43823</v>
      </c>
      <c r="N146">
        <v>-4800</v>
      </c>
      <c r="O146" s="1">
        <v>43823</v>
      </c>
      <c r="P146">
        <v>0</v>
      </c>
      <c r="Q146" s="1">
        <v>43735</v>
      </c>
      <c r="R146">
        <v>0</v>
      </c>
      <c r="S146" s="1">
        <v>44047</v>
      </c>
      <c r="T146">
        <v>0</v>
      </c>
      <c r="U146" s="1">
        <v>43927</v>
      </c>
      <c r="V146">
        <v>54200</v>
      </c>
      <c r="W146" s="1">
        <v>44047</v>
      </c>
      <c r="X146">
        <v>-9700</v>
      </c>
      <c r="Y146" s="1">
        <v>43823</v>
      </c>
      <c r="Z146">
        <v>-7400</v>
      </c>
      <c r="AA146" s="1">
        <v>43823</v>
      </c>
      <c r="AB146">
        <v>0</v>
      </c>
    </row>
    <row r="147" spans="1:28" ht="16.2">
      <c r="A147" s="1">
        <v>44048</v>
      </c>
      <c r="B147">
        <v>0</v>
      </c>
      <c r="C147" s="1">
        <v>43733</v>
      </c>
      <c r="D147">
        <v>2100</v>
      </c>
      <c r="E147" s="1">
        <v>43733</v>
      </c>
      <c r="F147">
        <v>0</v>
      </c>
      <c r="G147" s="1">
        <v>43683</v>
      </c>
      <c r="H147">
        <v>0</v>
      </c>
      <c r="I147" s="1">
        <v>43791</v>
      </c>
      <c r="J147">
        <v>-1900</v>
      </c>
      <c r="K147" s="1">
        <v>43824</v>
      </c>
      <c r="L147">
        <v>0</v>
      </c>
      <c r="M147" s="1">
        <v>43824</v>
      </c>
      <c r="N147">
        <v>0</v>
      </c>
      <c r="O147" s="1">
        <v>43824</v>
      </c>
      <c r="P147">
        <v>0</v>
      </c>
      <c r="Q147" s="1">
        <v>43739</v>
      </c>
      <c r="R147">
        <v>0</v>
      </c>
      <c r="S147" s="1">
        <v>44048</v>
      </c>
      <c r="T147">
        <v>0</v>
      </c>
      <c r="U147" s="1">
        <v>43928</v>
      </c>
      <c r="V147">
        <v>34200</v>
      </c>
      <c r="W147" s="1">
        <v>44048</v>
      </c>
      <c r="X147">
        <v>0</v>
      </c>
      <c r="Y147" s="1">
        <v>43824</v>
      </c>
      <c r="Z147">
        <v>-4400</v>
      </c>
      <c r="AA147" s="1">
        <v>43824</v>
      </c>
      <c r="AB147">
        <v>0</v>
      </c>
    </row>
    <row r="148" spans="1:28" ht="16.2">
      <c r="A148" s="1">
        <v>44049</v>
      </c>
      <c r="B148">
        <v>0</v>
      </c>
      <c r="C148" s="1">
        <v>43734</v>
      </c>
      <c r="D148">
        <v>-10700</v>
      </c>
      <c r="E148" s="1">
        <v>43734</v>
      </c>
      <c r="F148">
        <v>0</v>
      </c>
      <c r="G148" s="1">
        <v>43684</v>
      </c>
      <c r="H148">
        <v>0</v>
      </c>
      <c r="I148" s="1">
        <v>43794</v>
      </c>
      <c r="J148">
        <v>9400</v>
      </c>
      <c r="K148" s="1">
        <v>43825</v>
      </c>
      <c r="L148">
        <v>-2521.4699999999998</v>
      </c>
      <c r="M148" s="1">
        <v>43825</v>
      </c>
      <c r="N148">
        <v>300</v>
      </c>
      <c r="O148" s="1">
        <v>43825</v>
      </c>
      <c r="P148">
        <v>0</v>
      </c>
      <c r="Q148" s="1">
        <v>43740</v>
      </c>
      <c r="R148">
        <v>0</v>
      </c>
      <c r="S148" s="1">
        <v>44049</v>
      </c>
      <c r="T148">
        <v>8031.88</v>
      </c>
      <c r="U148" s="1">
        <v>43929</v>
      </c>
      <c r="V148">
        <v>26000</v>
      </c>
      <c r="W148" s="1">
        <v>44049</v>
      </c>
      <c r="X148">
        <v>0</v>
      </c>
      <c r="Y148" s="1">
        <v>43825</v>
      </c>
      <c r="Z148">
        <v>100</v>
      </c>
      <c r="AA148" s="1">
        <v>43825</v>
      </c>
      <c r="AB148">
        <v>0</v>
      </c>
    </row>
    <row r="149" spans="1:28" ht="16.2">
      <c r="A149" s="1">
        <v>44050</v>
      </c>
      <c r="B149">
        <v>0</v>
      </c>
      <c r="C149" s="1">
        <v>43735</v>
      </c>
      <c r="D149">
        <v>0</v>
      </c>
      <c r="E149" s="1">
        <v>43735</v>
      </c>
      <c r="F149">
        <v>0</v>
      </c>
      <c r="G149" s="1">
        <v>43685</v>
      </c>
      <c r="H149">
        <v>0</v>
      </c>
      <c r="I149" s="1">
        <v>43795</v>
      </c>
      <c r="J149">
        <v>-6700</v>
      </c>
      <c r="K149" s="1">
        <v>43826</v>
      </c>
      <c r="L149">
        <v>6438.11</v>
      </c>
      <c r="M149" s="1">
        <v>43826</v>
      </c>
      <c r="N149">
        <v>15800</v>
      </c>
      <c r="O149" s="1">
        <v>43826</v>
      </c>
      <c r="P149">
        <v>5075.05</v>
      </c>
      <c r="Q149" s="1">
        <v>43741</v>
      </c>
      <c r="R149">
        <v>0</v>
      </c>
      <c r="S149" s="1">
        <v>44050</v>
      </c>
      <c r="T149">
        <v>0</v>
      </c>
      <c r="U149" s="1">
        <v>43930</v>
      </c>
      <c r="V149">
        <v>-5200</v>
      </c>
      <c r="W149" s="1">
        <v>44050</v>
      </c>
      <c r="X149">
        <v>900</v>
      </c>
      <c r="Y149" s="1">
        <v>43826</v>
      </c>
      <c r="Z149">
        <v>1700</v>
      </c>
      <c r="AA149" s="1">
        <v>43826</v>
      </c>
      <c r="AB149">
        <v>-500</v>
      </c>
    </row>
    <row r="150" spans="1:28" ht="16.2">
      <c r="A150" s="1">
        <v>44053</v>
      </c>
      <c r="B150">
        <v>0</v>
      </c>
      <c r="C150" s="1">
        <v>43739</v>
      </c>
      <c r="D150">
        <v>-22300</v>
      </c>
      <c r="E150" s="1">
        <v>43739</v>
      </c>
      <c r="F150">
        <v>0</v>
      </c>
      <c r="G150" s="1">
        <v>43689</v>
      </c>
      <c r="H150">
        <v>0</v>
      </c>
      <c r="I150" s="1">
        <v>43796</v>
      </c>
      <c r="J150">
        <v>-2500</v>
      </c>
      <c r="K150" s="1">
        <v>43829</v>
      </c>
      <c r="L150">
        <v>-8088.16</v>
      </c>
      <c r="M150" s="1">
        <v>43829</v>
      </c>
      <c r="N150">
        <v>-11200</v>
      </c>
      <c r="O150" s="1">
        <v>43829</v>
      </c>
      <c r="P150">
        <v>-11725.85</v>
      </c>
      <c r="Q150" s="1">
        <v>43742</v>
      </c>
      <c r="R150">
        <v>0</v>
      </c>
      <c r="S150" s="1">
        <v>44053</v>
      </c>
      <c r="T150">
        <v>0</v>
      </c>
      <c r="U150" s="1">
        <v>43931</v>
      </c>
      <c r="V150">
        <v>6400</v>
      </c>
      <c r="W150" s="1">
        <v>44053</v>
      </c>
      <c r="X150">
        <v>-16100</v>
      </c>
      <c r="Y150" s="1">
        <v>43829</v>
      </c>
      <c r="Z150">
        <v>-1100</v>
      </c>
      <c r="AA150" s="1">
        <v>43829</v>
      </c>
      <c r="AB150">
        <v>-5600</v>
      </c>
    </row>
    <row r="151" spans="1:28" ht="16.2">
      <c r="A151" s="1">
        <v>44054</v>
      </c>
      <c r="B151">
        <v>0</v>
      </c>
      <c r="C151" s="1">
        <v>43740</v>
      </c>
      <c r="D151">
        <v>-6400</v>
      </c>
      <c r="E151" s="1">
        <v>43740</v>
      </c>
      <c r="F151">
        <v>0</v>
      </c>
      <c r="G151" s="1">
        <v>43690</v>
      </c>
      <c r="H151">
        <v>0</v>
      </c>
      <c r="I151" s="1">
        <v>43797</v>
      </c>
      <c r="J151">
        <v>0</v>
      </c>
      <c r="K151" s="1">
        <v>43830</v>
      </c>
      <c r="L151">
        <v>-3121.38</v>
      </c>
      <c r="M151" s="1">
        <v>43830</v>
      </c>
      <c r="N151">
        <v>-700</v>
      </c>
      <c r="O151" s="1">
        <v>43830</v>
      </c>
      <c r="P151">
        <v>0</v>
      </c>
      <c r="Q151" s="1">
        <v>43745</v>
      </c>
      <c r="R151">
        <v>0</v>
      </c>
      <c r="S151" s="1">
        <v>44054</v>
      </c>
      <c r="T151">
        <v>0</v>
      </c>
      <c r="U151" s="1">
        <v>43934</v>
      </c>
      <c r="V151">
        <v>-12000</v>
      </c>
      <c r="W151" s="1">
        <v>44054</v>
      </c>
      <c r="X151">
        <v>-9200</v>
      </c>
      <c r="Y151" s="1">
        <v>43830</v>
      </c>
      <c r="Z151">
        <v>12100</v>
      </c>
      <c r="AA151" s="1">
        <v>43830</v>
      </c>
      <c r="AB151">
        <v>-8500</v>
      </c>
    </row>
    <row r="152" spans="1:28" ht="16.2">
      <c r="A152" s="1">
        <v>44055</v>
      </c>
      <c r="B152">
        <v>0</v>
      </c>
      <c r="C152" s="1">
        <v>43741</v>
      </c>
      <c r="D152">
        <v>-14700</v>
      </c>
      <c r="E152" s="1">
        <v>43741</v>
      </c>
      <c r="F152">
        <v>0</v>
      </c>
      <c r="G152" s="1">
        <v>43691</v>
      </c>
      <c r="H152">
        <v>0</v>
      </c>
      <c r="I152" s="1">
        <v>43798</v>
      </c>
      <c r="J152">
        <v>0</v>
      </c>
      <c r="K152" s="1">
        <v>43832</v>
      </c>
      <c r="L152">
        <v>-5323.09</v>
      </c>
      <c r="M152" s="1">
        <v>43832</v>
      </c>
      <c r="N152">
        <v>20500</v>
      </c>
      <c r="O152" s="1">
        <v>43832</v>
      </c>
      <c r="P152">
        <v>6675.11</v>
      </c>
      <c r="Q152" s="1">
        <v>43746</v>
      </c>
      <c r="R152">
        <v>0</v>
      </c>
      <c r="S152" s="1">
        <v>44055</v>
      </c>
      <c r="T152">
        <v>0</v>
      </c>
      <c r="U152" s="1">
        <v>43935</v>
      </c>
      <c r="V152">
        <v>54600</v>
      </c>
      <c r="W152" s="1">
        <v>44055</v>
      </c>
      <c r="X152">
        <v>0</v>
      </c>
      <c r="Y152" s="1">
        <v>43832</v>
      </c>
      <c r="Z152">
        <v>11600</v>
      </c>
      <c r="AA152" s="1">
        <v>43832</v>
      </c>
      <c r="AB152">
        <v>0</v>
      </c>
    </row>
    <row r="153" spans="1:28" ht="16.2">
      <c r="A153" s="1">
        <v>44056</v>
      </c>
      <c r="B153">
        <v>0</v>
      </c>
      <c r="C153" s="1">
        <v>43742</v>
      </c>
      <c r="D153">
        <v>0</v>
      </c>
      <c r="E153" s="1">
        <v>43742</v>
      </c>
      <c r="F153">
        <v>0</v>
      </c>
      <c r="G153" s="1">
        <v>43692</v>
      </c>
      <c r="H153">
        <v>0</v>
      </c>
      <c r="I153" s="1">
        <v>43801</v>
      </c>
      <c r="J153">
        <v>-10700</v>
      </c>
      <c r="K153" s="1">
        <v>43833</v>
      </c>
      <c r="L153">
        <v>-3130.32</v>
      </c>
      <c r="M153" s="1">
        <v>43833</v>
      </c>
      <c r="N153">
        <v>-3200</v>
      </c>
      <c r="O153" s="1">
        <v>43833</v>
      </c>
      <c r="P153">
        <v>0</v>
      </c>
      <c r="Q153" s="1">
        <v>43747</v>
      </c>
      <c r="R153">
        <v>0</v>
      </c>
      <c r="S153" s="1">
        <v>44056</v>
      </c>
      <c r="T153">
        <v>8634.43</v>
      </c>
      <c r="U153" s="1">
        <v>43936</v>
      </c>
      <c r="V153">
        <v>20300</v>
      </c>
      <c r="W153" s="1">
        <v>44056</v>
      </c>
      <c r="X153">
        <v>0</v>
      </c>
      <c r="Y153" s="1">
        <v>43833</v>
      </c>
      <c r="Z153">
        <v>7300</v>
      </c>
      <c r="AA153" s="1">
        <v>43833</v>
      </c>
      <c r="AB153">
        <v>0</v>
      </c>
    </row>
    <row r="154" spans="1:28" ht="16.2">
      <c r="A154" s="1">
        <v>44057</v>
      </c>
      <c r="B154">
        <v>0</v>
      </c>
      <c r="C154" s="1">
        <v>43745</v>
      </c>
      <c r="D154">
        <v>0</v>
      </c>
      <c r="E154" s="1">
        <v>43745</v>
      </c>
      <c r="F154">
        <v>0</v>
      </c>
      <c r="G154" s="1">
        <v>43693</v>
      </c>
      <c r="H154">
        <v>0</v>
      </c>
      <c r="I154" s="1">
        <v>43802</v>
      </c>
      <c r="J154">
        <v>-3300</v>
      </c>
      <c r="K154" s="1">
        <v>43836</v>
      </c>
      <c r="L154">
        <v>80.06</v>
      </c>
      <c r="M154" s="1">
        <v>43836</v>
      </c>
      <c r="N154">
        <v>12800</v>
      </c>
      <c r="O154" s="1">
        <v>43836</v>
      </c>
      <c r="P154">
        <v>0</v>
      </c>
      <c r="Q154" s="1">
        <v>43752</v>
      </c>
      <c r="R154">
        <v>-6900</v>
      </c>
      <c r="S154" s="1">
        <v>44057</v>
      </c>
      <c r="T154">
        <v>0</v>
      </c>
      <c r="U154" s="1">
        <v>43937</v>
      </c>
      <c r="V154">
        <v>0</v>
      </c>
      <c r="W154" s="1">
        <v>44057</v>
      </c>
      <c r="X154">
        <v>3300</v>
      </c>
      <c r="Y154" s="1">
        <v>43836</v>
      </c>
      <c r="Z154">
        <v>-33900</v>
      </c>
      <c r="AA154" s="1">
        <v>43836</v>
      </c>
      <c r="AB154">
        <v>3300</v>
      </c>
    </row>
    <row r="155" spans="1:28" ht="16.2">
      <c r="A155" s="1">
        <v>44060</v>
      </c>
      <c r="B155">
        <v>4423.96</v>
      </c>
      <c r="C155" s="1">
        <v>43746</v>
      </c>
      <c r="D155">
        <v>10300</v>
      </c>
      <c r="E155" s="1">
        <v>43746</v>
      </c>
      <c r="F155">
        <v>0</v>
      </c>
      <c r="G155" s="1">
        <v>43696</v>
      </c>
      <c r="H155">
        <v>0</v>
      </c>
      <c r="I155" s="1">
        <v>43803</v>
      </c>
      <c r="J155">
        <v>0</v>
      </c>
      <c r="K155" s="1">
        <v>43837</v>
      </c>
      <c r="L155">
        <v>0</v>
      </c>
      <c r="M155" s="1">
        <v>43837</v>
      </c>
      <c r="N155">
        <v>500</v>
      </c>
      <c r="O155" s="1">
        <v>43837</v>
      </c>
      <c r="P155">
        <v>0</v>
      </c>
      <c r="Q155" s="1">
        <v>43753</v>
      </c>
      <c r="R155">
        <v>-4300</v>
      </c>
      <c r="S155" s="1">
        <v>44060</v>
      </c>
      <c r="T155">
        <v>0</v>
      </c>
      <c r="U155" s="1">
        <v>43938</v>
      </c>
      <c r="V155">
        <v>-17500</v>
      </c>
      <c r="W155" s="1">
        <v>44060</v>
      </c>
      <c r="X155">
        <v>33400</v>
      </c>
      <c r="Y155" s="1">
        <v>43837</v>
      </c>
      <c r="Z155">
        <v>-16200</v>
      </c>
      <c r="AA155" s="1">
        <v>43837</v>
      </c>
      <c r="AB155">
        <v>20500</v>
      </c>
    </row>
    <row r="156" spans="1:28" ht="16.2">
      <c r="A156" s="1">
        <v>44061</v>
      </c>
      <c r="B156">
        <v>0</v>
      </c>
      <c r="C156" s="1">
        <v>43747</v>
      </c>
      <c r="D156">
        <v>-24200</v>
      </c>
      <c r="E156" s="1">
        <v>43747</v>
      </c>
      <c r="F156">
        <v>0</v>
      </c>
      <c r="G156" s="1">
        <v>43697</v>
      </c>
      <c r="H156">
        <v>0</v>
      </c>
      <c r="I156" s="1">
        <v>43804</v>
      </c>
      <c r="J156">
        <v>9900</v>
      </c>
      <c r="K156" s="1">
        <v>43838</v>
      </c>
      <c r="L156">
        <v>-6307.58</v>
      </c>
      <c r="M156" s="1">
        <v>43838</v>
      </c>
      <c r="N156">
        <v>0</v>
      </c>
      <c r="O156" s="1">
        <v>43838</v>
      </c>
      <c r="P156">
        <v>0</v>
      </c>
      <c r="Q156" s="1">
        <v>43754</v>
      </c>
      <c r="R156">
        <v>0</v>
      </c>
      <c r="S156" s="1">
        <v>44061</v>
      </c>
      <c r="T156">
        <v>12225.25</v>
      </c>
      <c r="U156" s="1">
        <v>43941</v>
      </c>
      <c r="V156">
        <v>-17200</v>
      </c>
      <c r="W156" s="1">
        <v>44061</v>
      </c>
      <c r="X156">
        <v>-16000</v>
      </c>
      <c r="Y156" s="1">
        <v>43838</v>
      </c>
      <c r="Z156">
        <v>-16600</v>
      </c>
      <c r="AA156" s="1">
        <v>43838</v>
      </c>
      <c r="AB156">
        <v>0</v>
      </c>
    </row>
    <row r="157" spans="1:28" ht="16.2">
      <c r="A157" s="1">
        <v>44062</v>
      </c>
      <c r="B157">
        <v>0</v>
      </c>
      <c r="C157" s="1">
        <v>43752</v>
      </c>
      <c r="D157">
        <v>39500</v>
      </c>
      <c r="E157" s="1">
        <v>43752</v>
      </c>
      <c r="F157">
        <v>0</v>
      </c>
      <c r="G157" s="1">
        <v>43698</v>
      </c>
      <c r="H157">
        <v>0</v>
      </c>
      <c r="I157" s="1">
        <v>43805</v>
      </c>
      <c r="J157">
        <v>-3700</v>
      </c>
      <c r="K157" s="1">
        <v>43839</v>
      </c>
      <c r="L157">
        <v>6441.98</v>
      </c>
      <c r="M157" s="1">
        <v>43839</v>
      </c>
      <c r="N157">
        <v>18700</v>
      </c>
      <c r="O157" s="1">
        <v>43839</v>
      </c>
      <c r="P157">
        <v>0</v>
      </c>
      <c r="Q157" s="1">
        <v>43755</v>
      </c>
      <c r="R157">
        <v>-3000</v>
      </c>
      <c r="S157" s="1">
        <v>44062</v>
      </c>
      <c r="T157">
        <v>0</v>
      </c>
      <c r="U157" s="1">
        <v>43942</v>
      </c>
      <c r="V157">
        <v>-20300</v>
      </c>
      <c r="W157" s="1">
        <v>44062</v>
      </c>
      <c r="X157">
        <v>12700</v>
      </c>
      <c r="Y157" s="1">
        <v>43839</v>
      </c>
      <c r="Z157">
        <v>36000</v>
      </c>
      <c r="AA157" s="1">
        <v>43839</v>
      </c>
      <c r="AB157">
        <v>0</v>
      </c>
    </row>
    <row r="158" spans="1:28" ht="16.2">
      <c r="A158" s="1">
        <v>44063</v>
      </c>
      <c r="B158">
        <v>47654.98</v>
      </c>
      <c r="C158" s="1">
        <v>43753</v>
      </c>
      <c r="D158">
        <v>0</v>
      </c>
      <c r="E158" s="1">
        <v>43753</v>
      </c>
      <c r="F158">
        <v>0</v>
      </c>
      <c r="G158" s="1">
        <v>43699</v>
      </c>
      <c r="H158">
        <v>0</v>
      </c>
      <c r="I158" s="1">
        <v>43808</v>
      </c>
      <c r="J158">
        <v>0</v>
      </c>
      <c r="K158" s="1">
        <v>43840</v>
      </c>
      <c r="L158">
        <v>-13278.83</v>
      </c>
      <c r="M158" s="1">
        <v>43840</v>
      </c>
      <c r="N158">
        <v>700</v>
      </c>
      <c r="O158" s="1">
        <v>43840</v>
      </c>
      <c r="P158">
        <v>0</v>
      </c>
      <c r="Q158" s="1">
        <v>43756</v>
      </c>
      <c r="R158">
        <v>0</v>
      </c>
      <c r="S158" s="1">
        <v>44063</v>
      </c>
      <c r="T158">
        <v>14045.2</v>
      </c>
      <c r="U158" s="1">
        <v>43943</v>
      </c>
      <c r="V158">
        <v>0</v>
      </c>
      <c r="W158" s="1">
        <v>44063</v>
      </c>
      <c r="X158">
        <v>0</v>
      </c>
      <c r="Y158" s="1">
        <v>43840</v>
      </c>
      <c r="Z158">
        <v>8300</v>
      </c>
      <c r="AA158" s="1">
        <v>43840</v>
      </c>
      <c r="AB158">
        <v>0</v>
      </c>
    </row>
    <row r="159" spans="1:28" ht="16.2">
      <c r="A159" s="1">
        <v>44064</v>
      </c>
      <c r="B159">
        <v>0</v>
      </c>
      <c r="C159" s="1">
        <v>43754</v>
      </c>
      <c r="D159">
        <v>0</v>
      </c>
      <c r="E159" s="1">
        <v>43754</v>
      </c>
      <c r="F159">
        <v>0</v>
      </c>
      <c r="G159" s="1">
        <v>43700</v>
      </c>
      <c r="H159">
        <v>0</v>
      </c>
      <c r="I159" s="1">
        <v>43809</v>
      </c>
      <c r="J159">
        <v>5100</v>
      </c>
      <c r="K159" s="1">
        <v>43843</v>
      </c>
      <c r="L159">
        <v>-6323.66</v>
      </c>
      <c r="M159" s="1">
        <v>43843</v>
      </c>
      <c r="N159">
        <v>20700</v>
      </c>
      <c r="O159" s="1">
        <v>43843</v>
      </c>
      <c r="P159">
        <v>0</v>
      </c>
      <c r="Q159" s="1">
        <v>43759</v>
      </c>
      <c r="R159">
        <v>0</v>
      </c>
      <c r="S159" s="1">
        <v>44064</v>
      </c>
      <c r="T159">
        <v>0</v>
      </c>
      <c r="U159" s="1">
        <v>43944</v>
      </c>
      <c r="V159">
        <v>0</v>
      </c>
      <c r="W159" s="1">
        <v>44064</v>
      </c>
      <c r="X159">
        <v>0</v>
      </c>
      <c r="Y159" s="1">
        <v>43843</v>
      </c>
      <c r="Z159">
        <v>12900</v>
      </c>
      <c r="AA159" s="1">
        <v>43843</v>
      </c>
      <c r="AB159">
        <v>3900</v>
      </c>
    </row>
    <row r="160" spans="1:28" ht="16.2">
      <c r="A160" s="1">
        <v>44067</v>
      </c>
      <c r="B160">
        <v>0</v>
      </c>
      <c r="C160" s="1">
        <v>43755</v>
      </c>
      <c r="D160">
        <v>0</v>
      </c>
      <c r="E160" s="1">
        <v>43755</v>
      </c>
      <c r="F160">
        <v>0</v>
      </c>
      <c r="G160" s="1">
        <v>43703</v>
      </c>
      <c r="H160">
        <v>0</v>
      </c>
      <c r="I160" s="1">
        <v>43810</v>
      </c>
      <c r="J160">
        <v>-1100</v>
      </c>
      <c r="K160" s="1">
        <v>43844</v>
      </c>
      <c r="L160">
        <v>-2330.3200000000002</v>
      </c>
      <c r="M160" s="1">
        <v>43844</v>
      </c>
      <c r="N160">
        <v>12800</v>
      </c>
      <c r="O160" s="1">
        <v>43844</v>
      </c>
      <c r="P160">
        <v>0</v>
      </c>
      <c r="Q160" s="1">
        <v>43760</v>
      </c>
      <c r="R160">
        <v>0</v>
      </c>
      <c r="S160" s="1">
        <v>44067</v>
      </c>
      <c r="T160">
        <v>-12754.8</v>
      </c>
      <c r="U160" s="1">
        <v>43945</v>
      </c>
      <c r="V160">
        <v>0</v>
      </c>
      <c r="W160" s="1">
        <v>44067</v>
      </c>
      <c r="X160">
        <v>0</v>
      </c>
      <c r="Y160" s="1">
        <v>43844</v>
      </c>
      <c r="Z160">
        <v>12800</v>
      </c>
      <c r="AA160" s="1">
        <v>43844</v>
      </c>
      <c r="AB160">
        <v>12800</v>
      </c>
    </row>
    <row r="161" spans="1:28" ht="16.2">
      <c r="A161" s="1">
        <v>44068</v>
      </c>
      <c r="B161">
        <v>-8926.43</v>
      </c>
      <c r="C161" s="1">
        <v>43756</v>
      </c>
      <c r="D161">
        <v>0</v>
      </c>
      <c r="E161" s="1">
        <v>43756</v>
      </c>
      <c r="F161">
        <v>0</v>
      </c>
      <c r="G161" s="1">
        <v>43704</v>
      </c>
      <c r="H161">
        <v>0</v>
      </c>
      <c r="I161" s="1">
        <v>43811</v>
      </c>
      <c r="J161">
        <v>22100</v>
      </c>
      <c r="K161" s="1">
        <v>43845</v>
      </c>
      <c r="L161">
        <v>-3929.66</v>
      </c>
      <c r="M161" s="1">
        <v>43845</v>
      </c>
      <c r="N161">
        <v>-1300</v>
      </c>
      <c r="O161" s="1">
        <v>43845</v>
      </c>
      <c r="P161">
        <v>0</v>
      </c>
      <c r="Q161" s="1">
        <v>43761</v>
      </c>
      <c r="R161">
        <v>0</v>
      </c>
      <c r="S161" s="1">
        <v>44068</v>
      </c>
      <c r="T161">
        <v>-763.86</v>
      </c>
      <c r="U161" s="1">
        <v>43948</v>
      </c>
      <c r="V161">
        <v>14100</v>
      </c>
      <c r="W161" s="1">
        <v>44068</v>
      </c>
      <c r="X161">
        <v>0</v>
      </c>
      <c r="Y161" s="1">
        <v>43845</v>
      </c>
      <c r="Z161">
        <v>-24100</v>
      </c>
      <c r="AA161" s="1">
        <v>43845</v>
      </c>
      <c r="AB161">
        <v>-24100</v>
      </c>
    </row>
    <row r="162" spans="1:28" ht="16.2">
      <c r="A162" s="1">
        <v>44069</v>
      </c>
      <c r="B162">
        <v>0</v>
      </c>
      <c r="C162" s="1">
        <v>43759</v>
      </c>
      <c r="D162">
        <v>0</v>
      </c>
      <c r="E162" s="1">
        <v>43759</v>
      </c>
      <c r="F162">
        <v>0</v>
      </c>
      <c r="G162" s="1">
        <v>43705</v>
      </c>
      <c r="H162">
        <v>0</v>
      </c>
      <c r="I162" s="1">
        <v>43812</v>
      </c>
      <c r="J162">
        <v>2300</v>
      </c>
      <c r="K162" s="1">
        <v>43846</v>
      </c>
      <c r="L162">
        <v>-6721.68</v>
      </c>
      <c r="M162" s="1">
        <v>43846</v>
      </c>
      <c r="N162">
        <v>0</v>
      </c>
      <c r="O162" s="1">
        <v>43846</v>
      </c>
      <c r="P162">
        <v>0</v>
      </c>
      <c r="Q162" s="1">
        <v>43762</v>
      </c>
      <c r="R162">
        <v>-3600</v>
      </c>
      <c r="S162" s="1">
        <v>44069</v>
      </c>
      <c r="T162">
        <v>0</v>
      </c>
      <c r="U162" s="1">
        <v>43949</v>
      </c>
      <c r="V162">
        <v>7000</v>
      </c>
      <c r="W162" s="1">
        <v>44069</v>
      </c>
      <c r="X162">
        <v>0</v>
      </c>
      <c r="Y162" s="1">
        <v>43846</v>
      </c>
      <c r="Z162">
        <v>0</v>
      </c>
      <c r="AA162" s="1">
        <v>43846</v>
      </c>
      <c r="AB162">
        <v>0</v>
      </c>
    </row>
    <row r="163" spans="1:28" ht="16.2">
      <c r="A163" s="1">
        <v>44070</v>
      </c>
      <c r="B163">
        <v>0</v>
      </c>
      <c r="C163" s="1">
        <v>43760</v>
      </c>
      <c r="D163">
        <v>0</v>
      </c>
      <c r="E163" s="1">
        <v>43760</v>
      </c>
      <c r="F163">
        <v>0</v>
      </c>
      <c r="G163" s="1">
        <v>43706</v>
      </c>
      <c r="H163">
        <v>0</v>
      </c>
      <c r="I163" s="1">
        <v>43815</v>
      </c>
      <c r="J163">
        <v>-9000</v>
      </c>
      <c r="K163" s="1">
        <v>43847</v>
      </c>
      <c r="L163">
        <v>4876.16</v>
      </c>
      <c r="M163" s="1">
        <v>43847</v>
      </c>
      <c r="N163">
        <v>0</v>
      </c>
      <c r="O163" s="1">
        <v>43847</v>
      </c>
      <c r="P163">
        <v>0</v>
      </c>
      <c r="Q163" s="1">
        <v>43763</v>
      </c>
      <c r="R163">
        <v>0</v>
      </c>
      <c r="S163" s="1">
        <v>44070</v>
      </c>
      <c r="T163">
        <v>8433.26</v>
      </c>
      <c r="U163" s="1">
        <v>43950</v>
      </c>
      <c r="V163">
        <v>25600</v>
      </c>
      <c r="W163" s="1">
        <v>44070</v>
      </c>
      <c r="X163">
        <v>0</v>
      </c>
      <c r="Y163" s="1">
        <v>43847</v>
      </c>
      <c r="Z163">
        <v>3200</v>
      </c>
      <c r="AA163" s="1">
        <v>43847</v>
      </c>
      <c r="AB163">
        <v>0</v>
      </c>
    </row>
    <row r="164" spans="1:28" ht="16.2">
      <c r="A164" s="1">
        <v>44071</v>
      </c>
      <c r="B164">
        <v>0</v>
      </c>
      <c r="C164" s="1">
        <v>43761</v>
      </c>
      <c r="D164">
        <v>0</v>
      </c>
      <c r="E164" s="1">
        <v>43761</v>
      </c>
      <c r="F164">
        <v>0</v>
      </c>
      <c r="G164" s="1">
        <v>43707</v>
      </c>
      <c r="H164">
        <v>0</v>
      </c>
      <c r="I164" s="1">
        <v>43816</v>
      </c>
      <c r="J164">
        <v>-4200</v>
      </c>
      <c r="K164" s="1">
        <v>43850</v>
      </c>
      <c r="L164">
        <v>73.040000000000006</v>
      </c>
      <c r="M164" s="1">
        <v>43850</v>
      </c>
      <c r="N164">
        <v>0</v>
      </c>
      <c r="O164" s="1">
        <v>43850</v>
      </c>
      <c r="P164">
        <v>0</v>
      </c>
      <c r="Q164" s="1">
        <v>43766</v>
      </c>
      <c r="R164">
        <v>0</v>
      </c>
      <c r="S164" s="1">
        <v>44071</v>
      </c>
      <c r="T164">
        <v>0</v>
      </c>
      <c r="U164" s="1">
        <v>43951</v>
      </c>
      <c r="V164">
        <v>46800</v>
      </c>
      <c r="W164" s="1">
        <v>44071</v>
      </c>
      <c r="X164">
        <v>0</v>
      </c>
      <c r="Y164" s="1">
        <v>43850</v>
      </c>
      <c r="Z164">
        <v>8200</v>
      </c>
      <c r="AA164" s="1">
        <v>43850</v>
      </c>
      <c r="AB164">
        <v>-7200</v>
      </c>
    </row>
    <row r="165" spans="1:28" ht="16.2">
      <c r="A165" s="1">
        <v>44074</v>
      </c>
      <c r="B165">
        <v>26035</v>
      </c>
      <c r="C165" s="1">
        <v>43762</v>
      </c>
      <c r="D165">
        <v>0</v>
      </c>
      <c r="E165" s="1">
        <v>43762</v>
      </c>
      <c r="F165">
        <v>0</v>
      </c>
      <c r="G165" s="1">
        <v>43710</v>
      </c>
      <c r="H165">
        <v>0</v>
      </c>
      <c r="I165" s="1">
        <v>43817</v>
      </c>
      <c r="J165">
        <v>0</v>
      </c>
      <c r="K165" s="1">
        <v>43860</v>
      </c>
      <c r="L165">
        <v>67848.67</v>
      </c>
      <c r="M165" s="1">
        <v>43860</v>
      </c>
      <c r="N165">
        <v>-3000</v>
      </c>
      <c r="O165" s="1">
        <v>43860</v>
      </c>
      <c r="P165">
        <v>-18800.8</v>
      </c>
      <c r="Q165" s="1">
        <v>43767</v>
      </c>
      <c r="R165">
        <v>0</v>
      </c>
      <c r="S165" s="1">
        <v>44074</v>
      </c>
      <c r="T165">
        <v>11639.74</v>
      </c>
      <c r="U165" s="1">
        <v>43955</v>
      </c>
      <c r="V165">
        <v>-16000</v>
      </c>
      <c r="W165" s="1">
        <v>44074</v>
      </c>
      <c r="X165">
        <v>0</v>
      </c>
      <c r="Y165" s="1">
        <v>43860</v>
      </c>
      <c r="Z165">
        <v>58900</v>
      </c>
      <c r="AA165" s="1">
        <v>43860</v>
      </c>
      <c r="AB165">
        <v>42100</v>
      </c>
    </row>
    <row r="166" spans="1:28" ht="16.2">
      <c r="A166" s="1">
        <v>44075</v>
      </c>
      <c r="B166">
        <v>0</v>
      </c>
      <c r="C166" s="1">
        <v>43763</v>
      </c>
      <c r="D166">
        <v>0</v>
      </c>
      <c r="E166" s="1">
        <v>43763</v>
      </c>
      <c r="F166">
        <v>0</v>
      </c>
      <c r="G166" s="1">
        <v>43711</v>
      </c>
      <c r="H166">
        <v>0</v>
      </c>
      <c r="I166" s="1">
        <v>43818</v>
      </c>
      <c r="J166">
        <v>8100</v>
      </c>
      <c r="K166" s="1">
        <v>43861</v>
      </c>
      <c r="L166">
        <v>-6942.09</v>
      </c>
      <c r="M166" s="1">
        <v>43861</v>
      </c>
      <c r="N166">
        <v>0</v>
      </c>
      <c r="O166" s="1">
        <v>43861</v>
      </c>
      <c r="P166">
        <v>-16689.82</v>
      </c>
      <c r="Q166" s="1">
        <v>43768</v>
      </c>
      <c r="R166">
        <v>0</v>
      </c>
      <c r="S166" s="1">
        <v>44075</v>
      </c>
      <c r="T166">
        <v>0</v>
      </c>
      <c r="U166" s="1">
        <v>43956</v>
      </c>
      <c r="V166">
        <v>-43400</v>
      </c>
      <c r="W166" s="1">
        <v>44075</v>
      </c>
      <c r="X166">
        <v>0</v>
      </c>
      <c r="Y166" s="1">
        <v>43861</v>
      </c>
      <c r="Z166">
        <v>13500</v>
      </c>
      <c r="AA166" s="1">
        <v>43861</v>
      </c>
      <c r="AB166">
        <v>-18500</v>
      </c>
    </row>
    <row r="167" spans="1:28" ht="16.2">
      <c r="A167" s="1">
        <v>44076</v>
      </c>
      <c r="B167">
        <v>0</v>
      </c>
      <c r="C167" s="1">
        <v>43766</v>
      </c>
      <c r="D167">
        <v>0</v>
      </c>
      <c r="E167" s="1">
        <v>43766</v>
      </c>
      <c r="F167">
        <v>0</v>
      </c>
      <c r="G167" s="1">
        <v>43712</v>
      </c>
      <c r="H167">
        <v>0</v>
      </c>
      <c r="I167" s="1">
        <v>43819</v>
      </c>
      <c r="J167">
        <v>-8400</v>
      </c>
      <c r="K167" s="1">
        <v>43864</v>
      </c>
      <c r="L167">
        <v>-27073.74</v>
      </c>
      <c r="M167" s="1">
        <v>43864</v>
      </c>
      <c r="N167">
        <v>13300</v>
      </c>
      <c r="O167" s="1">
        <v>43864</v>
      </c>
      <c r="P167">
        <v>0</v>
      </c>
      <c r="Q167" s="1">
        <v>43769</v>
      </c>
      <c r="R167">
        <v>-2600</v>
      </c>
      <c r="S167" s="1">
        <v>44076</v>
      </c>
      <c r="T167">
        <v>0</v>
      </c>
      <c r="U167" s="1">
        <v>43957</v>
      </c>
      <c r="V167">
        <v>5000</v>
      </c>
      <c r="W167" s="1">
        <v>44076</v>
      </c>
      <c r="X167">
        <v>0</v>
      </c>
      <c r="Y167" s="1">
        <v>43864</v>
      </c>
      <c r="Z167">
        <v>17000</v>
      </c>
      <c r="AA167" s="1">
        <v>43864</v>
      </c>
      <c r="AB167">
        <v>0</v>
      </c>
    </row>
    <row r="168" spans="1:28" ht="16.2">
      <c r="A168" s="1">
        <v>44077</v>
      </c>
      <c r="B168">
        <v>9234.64</v>
      </c>
      <c r="C168" s="1">
        <v>43767</v>
      </c>
      <c r="D168">
        <v>0</v>
      </c>
      <c r="E168" s="1">
        <v>43767</v>
      </c>
      <c r="F168">
        <v>0</v>
      </c>
      <c r="G168" s="1">
        <v>43713</v>
      </c>
      <c r="H168">
        <v>0</v>
      </c>
      <c r="I168" s="1">
        <v>43822</v>
      </c>
      <c r="J168">
        <v>-13500</v>
      </c>
      <c r="K168" s="1">
        <v>43865</v>
      </c>
      <c r="L168">
        <v>28858.36</v>
      </c>
      <c r="M168" s="1">
        <v>43865</v>
      </c>
      <c r="N168">
        <v>35800</v>
      </c>
      <c r="O168" s="1">
        <v>43865</v>
      </c>
      <c r="P168">
        <v>10909.16</v>
      </c>
      <c r="Q168" s="1">
        <v>43770</v>
      </c>
      <c r="R168">
        <v>3500</v>
      </c>
      <c r="S168" s="1">
        <v>44077</v>
      </c>
      <c r="T168">
        <v>8433.98</v>
      </c>
      <c r="U168" s="1">
        <v>43958</v>
      </c>
      <c r="V168">
        <v>16600</v>
      </c>
      <c r="W168" s="1">
        <v>44077</v>
      </c>
      <c r="X168">
        <v>0</v>
      </c>
      <c r="Y168" s="1">
        <v>43865</v>
      </c>
      <c r="Z168">
        <v>25500</v>
      </c>
      <c r="AA168" s="1">
        <v>43865</v>
      </c>
      <c r="AB168">
        <v>0</v>
      </c>
    </row>
    <row r="169" spans="1:28" ht="16.2">
      <c r="A169" s="1">
        <v>44078</v>
      </c>
      <c r="B169">
        <v>-13510.32</v>
      </c>
      <c r="C169" s="1">
        <v>43768</v>
      </c>
      <c r="D169">
        <v>0</v>
      </c>
      <c r="E169" s="1">
        <v>43768</v>
      </c>
      <c r="F169">
        <v>0</v>
      </c>
      <c r="G169" s="1">
        <v>43714</v>
      </c>
      <c r="H169">
        <v>0</v>
      </c>
      <c r="I169" s="1">
        <v>43823</v>
      </c>
      <c r="J169">
        <v>-3800</v>
      </c>
      <c r="K169" s="1">
        <v>43866</v>
      </c>
      <c r="L169">
        <v>20159.48</v>
      </c>
      <c r="M169" s="1">
        <v>43866</v>
      </c>
      <c r="N169">
        <v>1600</v>
      </c>
      <c r="O169" s="1">
        <v>43866</v>
      </c>
      <c r="P169">
        <v>-17386.72</v>
      </c>
      <c r="Q169" s="1">
        <v>43773</v>
      </c>
      <c r="R169">
        <v>34200</v>
      </c>
      <c r="S169" s="1">
        <v>44078</v>
      </c>
      <c r="T169">
        <v>0</v>
      </c>
      <c r="U169" s="1">
        <v>43959</v>
      </c>
      <c r="V169">
        <v>12400</v>
      </c>
      <c r="W169" s="1">
        <v>44078</v>
      </c>
      <c r="X169">
        <v>0</v>
      </c>
      <c r="Y169" s="1">
        <v>43866</v>
      </c>
      <c r="Z169">
        <v>8500</v>
      </c>
      <c r="AA169" s="1">
        <v>43866</v>
      </c>
      <c r="AB169">
        <v>0</v>
      </c>
    </row>
    <row r="170" spans="1:28" ht="16.2">
      <c r="A170" s="1">
        <v>44081</v>
      </c>
      <c r="B170">
        <v>-23322.65</v>
      </c>
      <c r="C170" s="1">
        <v>43769</v>
      </c>
      <c r="D170">
        <v>0</v>
      </c>
      <c r="E170" s="1">
        <v>43769</v>
      </c>
      <c r="F170">
        <v>0</v>
      </c>
      <c r="G170" s="1">
        <v>43717</v>
      </c>
      <c r="H170">
        <v>0</v>
      </c>
      <c r="I170" s="1">
        <v>43824</v>
      </c>
      <c r="J170">
        <v>0</v>
      </c>
      <c r="K170" s="1">
        <v>43867</v>
      </c>
      <c r="L170">
        <v>100.52</v>
      </c>
      <c r="M170" s="1">
        <v>43867</v>
      </c>
      <c r="N170">
        <v>33800</v>
      </c>
      <c r="O170" s="1">
        <v>43867</v>
      </c>
      <c r="P170">
        <v>0</v>
      </c>
      <c r="Q170" s="1">
        <v>43774</v>
      </c>
      <c r="R170">
        <v>20200</v>
      </c>
      <c r="S170" s="1">
        <v>44081</v>
      </c>
      <c r="T170">
        <v>10443.1</v>
      </c>
      <c r="U170" s="1">
        <v>43962</v>
      </c>
      <c r="V170">
        <v>17600</v>
      </c>
      <c r="W170" s="1">
        <v>44081</v>
      </c>
      <c r="X170">
        <v>-24400</v>
      </c>
      <c r="Y170" s="1">
        <v>43867</v>
      </c>
      <c r="Z170">
        <v>4500</v>
      </c>
      <c r="AA170" s="1">
        <v>43867</v>
      </c>
      <c r="AB170">
        <v>10300</v>
      </c>
    </row>
    <row r="171" spans="1:28" ht="16.2">
      <c r="A171" s="1">
        <v>44082</v>
      </c>
      <c r="B171">
        <v>-4320.34</v>
      </c>
      <c r="C171" s="1">
        <v>43770</v>
      </c>
      <c r="D171">
        <v>0</v>
      </c>
      <c r="E171" s="1">
        <v>43770</v>
      </c>
      <c r="F171">
        <v>0</v>
      </c>
      <c r="G171" s="1">
        <v>43718</v>
      </c>
      <c r="H171">
        <v>0</v>
      </c>
      <c r="I171" s="1">
        <v>43825</v>
      </c>
      <c r="J171">
        <v>-1900</v>
      </c>
      <c r="K171" s="1">
        <v>43868</v>
      </c>
      <c r="L171">
        <v>3851.61</v>
      </c>
      <c r="M171" s="1">
        <v>43868</v>
      </c>
      <c r="N171">
        <v>-16100</v>
      </c>
      <c r="O171" s="1">
        <v>43868</v>
      </c>
      <c r="P171">
        <v>4303.97</v>
      </c>
      <c r="Q171" s="1">
        <v>43775</v>
      </c>
      <c r="R171">
        <v>1600</v>
      </c>
      <c r="S171" s="1">
        <v>44082</v>
      </c>
      <c r="T171">
        <v>0</v>
      </c>
      <c r="U171" s="1">
        <v>43963</v>
      </c>
      <c r="V171">
        <v>-23600</v>
      </c>
      <c r="W171" s="1">
        <v>44082</v>
      </c>
      <c r="X171">
        <v>-1500</v>
      </c>
      <c r="Y171" s="1">
        <v>43868</v>
      </c>
      <c r="Z171">
        <v>-27900</v>
      </c>
      <c r="AA171" s="1">
        <v>43868</v>
      </c>
      <c r="AB171">
        <v>-31700</v>
      </c>
    </row>
    <row r="172" spans="1:28" ht="16.2">
      <c r="A172" s="1">
        <v>44083</v>
      </c>
      <c r="B172">
        <v>4897.96</v>
      </c>
      <c r="C172" s="1">
        <v>43773</v>
      </c>
      <c r="D172">
        <v>0</v>
      </c>
      <c r="E172" s="1">
        <v>43773</v>
      </c>
      <c r="F172">
        <v>0</v>
      </c>
      <c r="G172" s="1">
        <v>43719</v>
      </c>
      <c r="H172">
        <v>0</v>
      </c>
      <c r="I172" s="1">
        <v>43826</v>
      </c>
      <c r="J172">
        <v>10400</v>
      </c>
      <c r="K172" s="1">
        <v>43871</v>
      </c>
      <c r="L172">
        <v>-10635.36</v>
      </c>
      <c r="M172" s="1">
        <v>43871</v>
      </c>
      <c r="N172">
        <v>0</v>
      </c>
      <c r="O172" s="1">
        <v>43871</v>
      </c>
      <c r="P172">
        <v>-16686.7</v>
      </c>
      <c r="Q172" s="1">
        <v>43776</v>
      </c>
      <c r="R172">
        <v>-11400</v>
      </c>
      <c r="S172" s="1">
        <v>44083</v>
      </c>
      <c r="T172">
        <v>0</v>
      </c>
      <c r="U172" s="1">
        <v>43964</v>
      </c>
      <c r="V172">
        <v>-37800</v>
      </c>
      <c r="W172" s="1">
        <v>44083</v>
      </c>
      <c r="X172">
        <v>-19300</v>
      </c>
      <c r="Y172" s="1">
        <v>43871</v>
      </c>
      <c r="Z172">
        <v>-300</v>
      </c>
      <c r="AA172" s="1">
        <v>43871</v>
      </c>
      <c r="AB172">
        <v>0</v>
      </c>
    </row>
    <row r="173" spans="1:28" ht="16.2">
      <c r="A173" s="1">
        <v>44084</v>
      </c>
      <c r="B173">
        <v>0</v>
      </c>
      <c r="C173" s="1">
        <v>43774</v>
      </c>
      <c r="D173">
        <v>0</v>
      </c>
      <c r="E173" s="1">
        <v>43774</v>
      </c>
      <c r="F173">
        <v>0</v>
      </c>
      <c r="G173" s="1">
        <v>43720</v>
      </c>
      <c r="H173">
        <v>0</v>
      </c>
      <c r="I173" s="1">
        <v>43829</v>
      </c>
      <c r="J173">
        <v>700</v>
      </c>
      <c r="K173" s="1">
        <v>43872</v>
      </c>
      <c r="L173">
        <v>-4297.74</v>
      </c>
      <c r="M173" s="1">
        <v>43872</v>
      </c>
      <c r="N173">
        <v>0</v>
      </c>
      <c r="O173" s="1">
        <v>43872</v>
      </c>
      <c r="P173">
        <v>0</v>
      </c>
      <c r="Q173" s="1">
        <v>43777</v>
      </c>
      <c r="R173">
        <v>-4600</v>
      </c>
      <c r="S173" s="1">
        <v>44084</v>
      </c>
      <c r="T173">
        <v>0</v>
      </c>
      <c r="U173" s="1">
        <v>43965</v>
      </c>
      <c r="V173">
        <v>33000</v>
      </c>
      <c r="W173" s="1">
        <v>44084</v>
      </c>
      <c r="X173">
        <v>0</v>
      </c>
      <c r="Y173" s="1">
        <v>43872</v>
      </c>
      <c r="Z173">
        <v>16200</v>
      </c>
      <c r="AA173" s="1">
        <v>43872</v>
      </c>
      <c r="AB173">
        <v>-900</v>
      </c>
    </row>
    <row r="174" spans="1:28" ht="16.2">
      <c r="A174" s="1">
        <v>44085</v>
      </c>
      <c r="B174">
        <v>-11117.52</v>
      </c>
      <c r="C174" s="1">
        <v>43775</v>
      </c>
      <c r="D174">
        <v>0</v>
      </c>
      <c r="E174" s="1">
        <v>43775</v>
      </c>
      <c r="F174">
        <v>0</v>
      </c>
      <c r="G174" s="1">
        <v>43724</v>
      </c>
      <c r="H174">
        <v>0</v>
      </c>
      <c r="I174" s="1">
        <v>43830</v>
      </c>
      <c r="J174">
        <v>12900</v>
      </c>
      <c r="K174" s="1">
        <v>43873</v>
      </c>
      <c r="L174">
        <v>0</v>
      </c>
      <c r="M174" s="1">
        <v>43873</v>
      </c>
      <c r="N174">
        <v>13100</v>
      </c>
      <c r="O174" s="1">
        <v>43873</v>
      </c>
      <c r="P174">
        <v>0</v>
      </c>
      <c r="Q174" s="1">
        <v>43780</v>
      </c>
      <c r="R174">
        <v>-27000</v>
      </c>
      <c r="S174" s="1">
        <v>44085</v>
      </c>
      <c r="T174">
        <v>0</v>
      </c>
      <c r="U174" s="1">
        <v>43966</v>
      </c>
      <c r="V174">
        <v>-13600</v>
      </c>
      <c r="W174" s="1">
        <v>44085</v>
      </c>
      <c r="X174">
        <v>0</v>
      </c>
      <c r="Y174" s="1">
        <v>43873</v>
      </c>
      <c r="Z174">
        <v>-3300</v>
      </c>
      <c r="AA174" s="1">
        <v>43873</v>
      </c>
      <c r="AB174">
        <v>21000</v>
      </c>
    </row>
    <row r="175" spans="1:28" ht="16.2">
      <c r="A175" s="1">
        <v>44088</v>
      </c>
      <c r="B175">
        <v>2032.78</v>
      </c>
      <c r="C175" s="1">
        <v>43776</v>
      </c>
      <c r="D175">
        <v>0</v>
      </c>
      <c r="E175" s="1">
        <v>43776</v>
      </c>
      <c r="F175">
        <v>0</v>
      </c>
      <c r="G175" s="1">
        <v>43725</v>
      </c>
      <c r="H175">
        <v>0</v>
      </c>
      <c r="I175" s="1">
        <v>43832</v>
      </c>
      <c r="J175">
        <v>-1100</v>
      </c>
      <c r="K175" s="1">
        <v>43874</v>
      </c>
      <c r="L175">
        <v>0</v>
      </c>
      <c r="M175" s="1">
        <v>43874</v>
      </c>
      <c r="N175">
        <v>600</v>
      </c>
      <c r="O175" s="1">
        <v>43874</v>
      </c>
      <c r="P175">
        <v>0</v>
      </c>
      <c r="Q175" s="1">
        <v>43781</v>
      </c>
      <c r="R175">
        <v>17000</v>
      </c>
      <c r="S175" s="1">
        <v>44088</v>
      </c>
      <c r="T175">
        <v>0</v>
      </c>
      <c r="U175" s="1">
        <v>43969</v>
      </c>
      <c r="V175">
        <v>11400</v>
      </c>
      <c r="W175" s="1">
        <v>44088</v>
      </c>
      <c r="X175">
        <v>0</v>
      </c>
      <c r="Y175" s="1">
        <v>43874</v>
      </c>
      <c r="Z175">
        <v>-5100</v>
      </c>
      <c r="AA175" s="1">
        <v>43874</v>
      </c>
      <c r="AB175">
        <v>600</v>
      </c>
    </row>
    <row r="176" spans="1:28" ht="16.2">
      <c r="A176" s="1">
        <v>44089</v>
      </c>
      <c r="B176">
        <v>0</v>
      </c>
      <c r="C176" s="1">
        <v>43777</v>
      </c>
      <c r="D176">
        <v>0</v>
      </c>
      <c r="E176" s="1">
        <v>43777</v>
      </c>
      <c r="F176">
        <v>0</v>
      </c>
      <c r="G176" s="1">
        <v>43726</v>
      </c>
      <c r="H176">
        <v>0</v>
      </c>
      <c r="I176" s="1">
        <v>43833</v>
      </c>
      <c r="J176">
        <v>-7200</v>
      </c>
      <c r="K176" s="1">
        <v>43875</v>
      </c>
      <c r="L176">
        <v>0</v>
      </c>
      <c r="M176" s="1">
        <v>43875</v>
      </c>
      <c r="N176">
        <v>3400</v>
      </c>
      <c r="O176" s="1">
        <v>43875</v>
      </c>
      <c r="P176">
        <v>0</v>
      </c>
      <c r="Q176" s="1">
        <v>43782</v>
      </c>
      <c r="R176">
        <v>-11400</v>
      </c>
      <c r="S176" s="1">
        <v>44089</v>
      </c>
      <c r="T176">
        <v>0</v>
      </c>
      <c r="U176" s="1">
        <v>43970</v>
      </c>
      <c r="V176">
        <v>-26200</v>
      </c>
      <c r="W176" s="1">
        <v>44089</v>
      </c>
      <c r="X176">
        <v>0</v>
      </c>
      <c r="Y176" s="1">
        <v>43875</v>
      </c>
      <c r="Z176">
        <v>-11600</v>
      </c>
      <c r="AA176" s="1">
        <v>43875</v>
      </c>
      <c r="AB176">
        <v>7600</v>
      </c>
    </row>
    <row r="177" spans="1:28" ht="16.2">
      <c r="A177" s="1">
        <v>44090</v>
      </c>
      <c r="B177">
        <v>-2555.5300000000002</v>
      </c>
      <c r="C177" s="1">
        <v>43780</v>
      </c>
      <c r="D177">
        <v>16500</v>
      </c>
      <c r="E177" s="1">
        <v>43780</v>
      </c>
      <c r="F177">
        <v>0</v>
      </c>
      <c r="G177" s="1">
        <v>43727</v>
      </c>
      <c r="H177">
        <v>0</v>
      </c>
      <c r="I177" s="1">
        <v>43836</v>
      </c>
      <c r="J177">
        <v>0</v>
      </c>
      <c r="K177" s="1">
        <v>43878</v>
      </c>
      <c r="L177">
        <v>-4104.43</v>
      </c>
      <c r="M177" s="1">
        <v>43878</v>
      </c>
      <c r="N177">
        <v>-2500</v>
      </c>
      <c r="O177" s="1">
        <v>43878</v>
      </c>
      <c r="P177">
        <v>0</v>
      </c>
      <c r="Q177" s="1">
        <v>43783</v>
      </c>
      <c r="R177">
        <v>-2000</v>
      </c>
      <c r="S177" s="1">
        <v>44090</v>
      </c>
      <c r="T177">
        <v>0</v>
      </c>
      <c r="U177" s="1">
        <v>43971</v>
      </c>
      <c r="V177">
        <v>3100</v>
      </c>
      <c r="W177" s="1">
        <v>44090</v>
      </c>
      <c r="X177">
        <v>-7600</v>
      </c>
      <c r="Y177" s="1">
        <v>43878</v>
      </c>
      <c r="Z177">
        <v>-2100</v>
      </c>
      <c r="AA177" s="1">
        <v>43878</v>
      </c>
      <c r="AB177">
        <v>-8400</v>
      </c>
    </row>
    <row r="178" spans="1:28" ht="16.2">
      <c r="A178" s="1">
        <v>44091</v>
      </c>
      <c r="B178">
        <v>13658</v>
      </c>
      <c r="C178" s="1">
        <v>43781</v>
      </c>
      <c r="D178">
        <v>-17000</v>
      </c>
      <c r="E178" s="1">
        <v>43781</v>
      </c>
      <c r="F178">
        <v>0</v>
      </c>
      <c r="G178" s="1">
        <v>43728</v>
      </c>
      <c r="H178">
        <v>0</v>
      </c>
      <c r="I178" s="1">
        <v>43837</v>
      </c>
      <c r="J178">
        <v>0</v>
      </c>
      <c r="K178" s="1">
        <v>43879</v>
      </c>
      <c r="L178">
        <v>299.23</v>
      </c>
      <c r="M178" s="1">
        <v>43879</v>
      </c>
      <c r="N178">
        <v>23700</v>
      </c>
      <c r="O178" s="1">
        <v>43879</v>
      </c>
      <c r="P178">
        <v>3101.03</v>
      </c>
      <c r="Q178" s="1">
        <v>43784</v>
      </c>
      <c r="R178">
        <v>15200</v>
      </c>
      <c r="S178" s="1">
        <v>44091</v>
      </c>
      <c r="T178">
        <v>8230.35</v>
      </c>
      <c r="U178" s="1">
        <v>43972</v>
      </c>
      <c r="V178">
        <v>0</v>
      </c>
      <c r="W178" s="1">
        <v>44091</v>
      </c>
      <c r="X178">
        <v>0</v>
      </c>
      <c r="Y178" s="1">
        <v>43879</v>
      </c>
      <c r="Z178">
        <v>-29500</v>
      </c>
      <c r="AA178" s="1">
        <v>43879</v>
      </c>
      <c r="AB178">
        <v>-25400</v>
      </c>
    </row>
    <row r="179" spans="1:28" ht="16.2">
      <c r="A179" s="1">
        <v>44092</v>
      </c>
      <c r="B179">
        <v>0</v>
      </c>
      <c r="C179" s="1">
        <v>43782</v>
      </c>
      <c r="D179">
        <v>11400</v>
      </c>
      <c r="E179" s="1">
        <v>43782</v>
      </c>
      <c r="F179">
        <v>0</v>
      </c>
      <c r="G179" s="1">
        <v>43731</v>
      </c>
      <c r="H179">
        <v>0</v>
      </c>
      <c r="I179" s="1">
        <v>43838</v>
      </c>
      <c r="J179">
        <v>0</v>
      </c>
      <c r="K179" s="1">
        <v>43880</v>
      </c>
      <c r="L179">
        <v>2900.76</v>
      </c>
      <c r="M179" s="1">
        <v>43880</v>
      </c>
      <c r="N179">
        <v>300</v>
      </c>
      <c r="O179" s="1">
        <v>43880</v>
      </c>
      <c r="P179">
        <v>0</v>
      </c>
      <c r="Q179" s="1">
        <v>43787</v>
      </c>
      <c r="R179">
        <v>12200</v>
      </c>
      <c r="S179" s="1">
        <v>44092</v>
      </c>
      <c r="T179">
        <v>0</v>
      </c>
      <c r="U179" s="1">
        <v>43973</v>
      </c>
      <c r="V179">
        <v>7700</v>
      </c>
      <c r="W179" s="1">
        <v>44092</v>
      </c>
      <c r="X179">
        <v>5900</v>
      </c>
      <c r="Y179" s="1">
        <v>43880</v>
      </c>
      <c r="Z179">
        <v>8300</v>
      </c>
      <c r="AA179" s="1">
        <v>43880</v>
      </c>
      <c r="AB179">
        <v>-17500</v>
      </c>
    </row>
    <row r="180" spans="1:28" ht="16.2">
      <c r="A180" s="1">
        <v>44095</v>
      </c>
      <c r="B180">
        <v>12836.86</v>
      </c>
      <c r="C180" s="1">
        <v>43783</v>
      </c>
      <c r="D180">
        <v>2000</v>
      </c>
      <c r="E180" s="1">
        <v>43783</v>
      </c>
      <c r="F180">
        <v>0</v>
      </c>
      <c r="G180" s="1">
        <v>43732</v>
      </c>
      <c r="H180">
        <v>0</v>
      </c>
      <c r="I180" s="1">
        <v>43839</v>
      </c>
      <c r="J180">
        <v>-2700</v>
      </c>
      <c r="K180" s="1">
        <v>43881</v>
      </c>
      <c r="L180">
        <v>-3708.63</v>
      </c>
      <c r="M180" s="1">
        <v>43881</v>
      </c>
      <c r="N180">
        <v>0</v>
      </c>
      <c r="O180" s="1">
        <v>43881</v>
      </c>
      <c r="P180">
        <v>0</v>
      </c>
      <c r="Q180" s="1">
        <v>43788</v>
      </c>
      <c r="R180">
        <v>10200</v>
      </c>
      <c r="S180" s="1">
        <v>44095</v>
      </c>
      <c r="T180">
        <v>10833.56</v>
      </c>
      <c r="U180" s="1">
        <v>43976</v>
      </c>
      <c r="V180">
        <v>-15400</v>
      </c>
      <c r="W180" s="1">
        <v>44095</v>
      </c>
      <c r="X180">
        <v>-10300</v>
      </c>
      <c r="Y180" s="1">
        <v>43881</v>
      </c>
      <c r="Z180">
        <v>0</v>
      </c>
      <c r="AA180" s="1">
        <v>43881</v>
      </c>
      <c r="AB180">
        <v>0</v>
      </c>
    </row>
    <row r="181" spans="1:28" ht="16.2">
      <c r="A181" s="1">
        <v>44096</v>
      </c>
      <c r="B181">
        <v>0</v>
      </c>
      <c r="C181" s="1">
        <v>43784</v>
      </c>
      <c r="D181">
        <v>-2500</v>
      </c>
      <c r="E181" s="1">
        <v>43784</v>
      </c>
      <c r="F181">
        <v>0</v>
      </c>
      <c r="G181" s="1">
        <v>43733</v>
      </c>
      <c r="H181">
        <v>0</v>
      </c>
      <c r="I181" s="1">
        <v>43840</v>
      </c>
      <c r="J181">
        <v>3100</v>
      </c>
      <c r="K181" s="1">
        <v>43882</v>
      </c>
      <c r="L181">
        <v>0</v>
      </c>
      <c r="M181" s="1">
        <v>43882</v>
      </c>
      <c r="N181">
        <v>-19100</v>
      </c>
      <c r="O181" s="1">
        <v>43882</v>
      </c>
      <c r="P181">
        <v>-16703.02</v>
      </c>
      <c r="Q181" s="1">
        <v>43789</v>
      </c>
      <c r="R181">
        <v>-7900</v>
      </c>
      <c r="S181" s="1">
        <v>44096</v>
      </c>
      <c r="T181">
        <v>8846.1</v>
      </c>
      <c r="U181" s="1">
        <v>43977</v>
      </c>
      <c r="V181">
        <v>-46400</v>
      </c>
      <c r="W181" s="1">
        <v>44096</v>
      </c>
      <c r="X181">
        <v>0</v>
      </c>
      <c r="Y181" s="1">
        <v>43882</v>
      </c>
      <c r="Z181">
        <v>-7000</v>
      </c>
      <c r="AA181" s="1">
        <v>43882</v>
      </c>
      <c r="AB181">
        <v>2300</v>
      </c>
    </row>
    <row r="182" spans="1:28" ht="16.2">
      <c r="A182" s="1">
        <v>44097</v>
      </c>
      <c r="B182">
        <v>0</v>
      </c>
      <c r="C182" s="1">
        <v>43787</v>
      </c>
      <c r="D182">
        <v>0</v>
      </c>
      <c r="E182" s="1">
        <v>43787</v>
      </c>
      <c r="F182">
        <v>0</v>
      </c>
      <c r="G182" s="1">
        <v>43734</v>
      </c>
      <c r="H182">
        <v>-10300</v>
      </c>
      <c r="I182" s="1">
        <v>43843</v>
      </c>
      <c r="J182">
        <v>18300</v>
      </c>
      <c r="K182" s="1">
        <v>43885</v>
      </c>
      <c r="L182">
        <v>-2093.87</v>
      </c>
      <c r="M182" s="1">
        <v>43885</v>
      </c>
      <c r="N182">
        <v>-2300</v>
      </c>
      <c r="O182" s="1">
        <v>43885</v>
      </c>
      <c r="P182">
        <v>0</v>
      </c>
      <c r="Q182" s="1">
        <v>43790</v>
      </c>
      <c r="R182">
        <v>-7600</v>
      </c>
      <c r="S182" s="1">
        <v>44097</v>
      </c>
      <c r="T182">
        <v>0</v>
      </c>
      <c r="U182" s="1">
        <v>43978</v>
      </c>
      <c r="V182">
        <v>-2200</v>
      </c>
      <c r="W182" s="1">
        <v>44097</v>
      </c>
      <c r="X182">
        <v>-11600</v>
      </c>
      <c r="Y182" s="1">
        <v>43885</v>
      </c>
      <c r="Z182">
        <v>13900</v>
      </c>
      <c r="AA182" s="1">
        <v>43885</v>
      </c>
      <c r="AB182">
        <v>26100</v>
      </c>
    </row>
    <row r="183" spans="1:28" ht="16.2">
      <c r="A183" s="1">
        <v>44098</v>
      </c>
      <c r="B183">
        <v>25265.48</v>
      </c>
      <c r="C183" s="1">
        <v>43788</v>
      </c>
      <c r="D183">
        <v>0</v>
      </c>
      <c r="E183" s="1">
        <v>43788</v>
      </c>
      <c r="F183">
        <v>0</v>
      </c>
      <c r="G183" s="1">
        <v>43735</v>
      </c>
      <c r="H183">
        <v>-3800</v>
      </c>
      <c r="I183" s="1">
        <v>43844</v>
      </c>
      <c r="J183">
        <v>12800</v>
      </c>
      <c r="K183" s="1">
        <v>43886</v>
      </c>
      <c r="L183">
        <v>0</v>
      </c>
      <c r="M183" s="1">
        <v>43886</v>
      </c>
      <c r="N183">
        <v>0</v>
      </c>
      <c r="O183" s="1">
        <v>43886</v>
      </c>
      <c r="P183">
        <v>0</v>
      </c>
      <c r="Q183" s="1">
        <v>43791</v>
      </c>
      <c r="R183">
        <v>0</v>
      </c>
      <c r="S183" s="1">
        <v>44098</v>
      </c>
      <c r="T183">
        <v>0</v>
      </c>
      <c r="U183" s="1">
        <v>43979</v>
      </c>
      <c r="V183">
        <v>-13200</v>
      </c>
      <c r="W183" s="1">
        <v>44098</v>
      </c>
      <c r="X183">
        <v>67700</v>
      </c>
      <c r="Y183" s="1">
        <v>43886</v>
      </c>
      <c r="Z183">
        <v>-11800</v>
      </c>
      <c r="AA183" s="1">
        <v>43886</v>
      </c>
      <c r="AB183">
        <v>0</v>
      </c>
    </row>
    <row r="184" spans="1:28" ht="16.2">
      <c r="A184" s="1">
        <v>44099</v>
      </c>
      <c r="B184">
        <v>0</v>
      </c>
      <c r="C184" s="1">
        <v>43789</v>
      </c>
      <c r="D184">
        <v>0</v>
      </c>
      <c r="E184" s="1">
        <v>43789</v>
      </c>
      <c r="F184">
        <v>0</v>
      </c>
      <c r="G184" s="1">
        <v>43739</v>
      </c>
      <c r="H184">
        <v>26000</v>
      </c>
      <c r="I184" s="1">
        <v>43845</v>
      </c>
      <c r="J184">
        <v>-6100</v>
      </c>
      <c r="K184" s="1">
        <v>43887</v>
      </c>
      <c r="L184">
        <v>0</v>
      </c>
      <c r="M184" s="1">
        <v>43887</v>
      </c>
      <c r="N184">
        <v>0</v>
      </c>
      <c r="O184" s="1">
        <v>43887</v>
      </c>
      <c r="P184">
        <v>0</v>
      </c>
      <c r="Q184" s="1">
        <v>43794</v>
      </c>
      <c r="R184">
        <v>0</v>
      </c>
      <c r="S184" s="1">
        <v>44099</v>
      </c>
      <c r="T184">
        <v>0</v>
      </c>
      <c r="U184" s="1">
        <v>43980</v>
      </c>
      <c r="V184">
        <v>3200</v>
      </c>
      <c r="W184" s="1">
        <v>44099</v>
      </c>
      <c r="X184">
        <v>-4000</v>
      </c>
      <c r="Y184" s="1">
        <v>43887</v>
      </c>
      <c r="Z184">
        <v>-12800</v>
      </c>
      <c r="AA184" s="1">
        <v>43887</v>
      </c>
      <c r="AB184">
        <v>0</v>
      </c>
    </row>
    <row r="185" spans="1:28" ht="16.2">
      <c r="A185" s="1">
        <v>44102</v>
      </c>
      <c r="B185">
        <v>2456.2399999999998</v>
      </c>
      <c r="C185" s="1">
        <v>43790</v>
      </c>
      <c r="D185">
        <v>-12300</v>
      </c>
      <c r="E185" s="1">
        <v>43790</v>
      </c>
      <c r="F185">
        <v>0</v>
      </c>
      <c r="G185" s="1">
        <v>43740</v>
      </c>
      <c r="H185">
        <v>-6400</v>
      </c>
      <c r="I185" s="1">
        <v>43846</v>
      </c>
      <c r="J185">
        <v>-3700</v>
      </c>
      <c r="K185" s="1">
        <v>43888</v>
      </c>
      <c r="L185">
        <v>0</v>
      </c>
      <c r="M185" s="1">
        <v>43888</v>
      </c>
      <c r="N185">
        <v>-16800</v>
      </c>
      <c r="O185" s="1">
        <v>43888</v>
      </c>
      <c r="P185">
        <v>0</v>
      </c>
      <c r="Q185" s="1">
        <v>43795</v>
      </c>
      <c r="R185">
        <v>3700</v>
      </c>
      <c r="S185" s="1">
        <v>44102</v>
      </c>
      <c r="T185">
        <v>0</v>
      </c>
      <c r="U185" s="1">
        <v>43983</v>
      </c>
      <c r="V185">
        <v>27000</v>
      </c>
      <c r="W185" s="1">
        <v>44102</v>
      </c>
      <c r="X185">
        <v>-35500</v>
      </c>
      <c r="Y185" s="1">
        <v>43888</v>
      </c>
      <c r="Z185">
        <v>4000</v>
      </c>
      <c r="AA185" s="1">
        <v>43888</v>
      </c>
      <c r="AB185">
        <v>14100</v>
      </c>
    </row>
    <row r="186" spans="1:28" ht="16.2">
      <c r="A186" s="1">
        <v>44103</v>
      </c>
      <c r="B186">
        <v>0</v>
      </c>
      <c r="C186" s="1">
        <v>43791</v>
      </c>
      <c r="D186">
        <v>-2400</v>
      </c>
      <c r="E186" s="1">
        <v>43791</v>
      </c>
      <c r="F186">
        <v>0</v>
      </c>
      <c r="G186" s="1">
        <v>43741</v>
      </c>
      <c r="H186">
        <v>-14000</v>
      </c>
      <c r="I186" s="1">
        <v>43847</v>
      </c>
      <c r="J186">
        <v>-10500</v>
      </c>
      <c r="K186" s="1">
        <v>43892</v>
      </c>
      <c r="L186">
        <v>-3065.52</v>
      </c>
      <c r="M186" s="1">
        <v>43892</v>
      </c>
      <c r="N186">
        <v>17100</v>
      </c>
      <c r="O186" s="1">
        <v>43892</v>
      </c>
      <c r="P186">
        <v>0</v>
      </c>
      <c r="Q186" s="1">
        <v>43796</v>
      </c>
      <c r="R186">
        <v>6000</v>
      </c>
      <c r="S186" s="1">
        <v>44103</v>
      </c>
      <c r="T186">
        <v>3853.87</v>
      </c>
      <c r="U186" s="1">
        <v>43984</v>
      </c>
      <c r="V186">
        <v>9800</v>
      </c>
      <c r="W186" s="1">
        <v>44103</v>
      </c>
      <c r="X186">
        <v>0</v>
      </c>
      <c r="Y186" s="1">
        <v>43892</v>
      </c>
      <c r="Z186">
        <v>36300</v>
      </c>
      <c r="AA186" s="1">
        <v>43892</v>
      </c>
      <c r="AB186">
        <v>28300</v>
      </c>
    </row>
    <row r="187" spans="1:28" ht="16.2">
      <c r="A187" s="1">
        <v>44104</v>
      </c>
      <c r="B187">
        <v>0</v>
      </c>
      <c r="C187" s="1">
        <v>43794</v>
      </c>
      <c r="D187">
        <v>-8900</v>
      </c>
      <c r="E187" s="1">
        <v>43794</v>
      </c>
      <c r="F187">
        <v>0</v>
      </c>
      <c r="G187" s="1">
        <v>43742</v>
      </c>
      <c r="H187">
        <v>5600</v>
      </c>
      <c r="I187" s="1">
        <v>43850</v>
      </c>
      <c r="J187">
        <v>2900</v>
      </c>
      <c r="K187" s="1">
        <v>43893</v>
      </c>
      <c r="L187">
        <v>-5278.33</v>
      </c>
      <c r="M187" s="1">
        <v>43893</v>
      </c>
      <c r="N187">
        <v>15200</v>
      </c>
      <c r="O187" s="1">
        <v>43893</v>
      </c>
      <c r="P187">
        <v>0</v>
      </c>
      <c r="Q187" s="1">
        <v>43797</v>
      </c>
      <c r="R187">
        <v>-7000</v>
      </c>
      <c r="S187" s="1">
        <v>44104</v>
      </c>
      <c r="T187">
        <v>0</v>
      </c>
      <c r="U187" s="1">
        <v>43985</v>
      </c>
      <c r="V187">
        <v>35400</v>
      </c>
      <c r="W187" s="1">
        <v>44104</v>
      </c>
      <c r="X187">
        <v>-12400</v>
      </c>
      <c r="Y187" s="1">
        <v>43893</v>
      </c>
      <c r="Z187">
        <v>-9100</v>
      </c>
      <c r="AA187" s="1">
        <v>43893</v>
      </c>
      <c r="AB187">
        <v>0</v>
      </c>
    </row>
    <row r="188" spans="1:28" ht="16.2">
      <c r="A188" s="1">
        <v>44109</v>
      </c>
      <c r="B188">
        <v>5447.39</v>
      </c>
      <c r="C188" s="1">
        <v>43795</v>
      </c>
      <c r="D188">
        <v>-900</v>
      </c>
      <c r="E188" s="1">
        <v>43795</v>
      </c>
      <c r="F188">
        <v>0</v>
      </c>
      <c r="G188" s="1">
        <v>43745</v>
      </c>
      <c r="H188">
        <v>7000</v>
      </c>
      <c r="I188" s="1">
        <v>43860</v>
      </c>
      <c r="J188">
        <v>-4900</v>
      </c>
      <c r="K188" s="1">
        <v>43894</v>
      </c>
      <c r="L188">
        <v>-21618.53</v>
      </c>
      <c r="M188" s="1">
        <v>43894</v>
      </c>
      <c r="N188">
        <v>3700</v>
      </c>
      <c r="O188" s="1">
        <v>43894</v>
      </c>
      <c r="P188">
        <v>0</v>
      </c>
      <c r="Q188" s="1">
        <v>43798</v>
      </c>
      <c r="R188">
        <v>-5900</v>
      </c>
      <c r="S188" s="1">
        <v>44109</v>
      </c>
      <c r="T188">
        <v>-1751.71</v>
      </c>
      <c r="U188" s="1">
        <v>43986</v>
      </c>
      <c r="V188">
        <v>14800</v>
      </c>
      <c r="W188" s="1">
        <v>44109</v>
      </c>
      <c r="X188">
        <v>-10600</v>
      </c>
      <c r="Y188" s="1">
        <v>43894</v>
      </c>
      <c r="Z188">
        <v>12700</v>
      </c>
      <c r="AA188" s="1">
        <v>43894</v>
      </c>
      <c r="AB188">
        <v>0</v>
      </c>
    </row>
    <row r="189" spans="1:28" ht="16.2">
      <c r="A189" s="1">
        <v>44110</v>
      </c>
      <c r="B189">
        <v>-717.88</v>
      </c>
      <c r="C189" s="1">
        <v>43796</v>
      </c>
      <c r="D189">
        <v>6000</v>
      </c>
      <c r="E189" s="1">
        <v>43796</v>
      </c>
      <c r="F189">
        <v>0</v>
      </c>
      <c r="G189" s="1">
        <v>43746</v>
      </c>
      <c r="H189">
        <v>17200</v>
      </c>
      <c r="I189" s="1">
        <v>43861</v>
      </c>
      <c r="J189">
        <v>0</v>
      </c>
      <c r="K189" s="1">
        <v>43895</v>
      </c>
      <c r="L189">
        <v>714.53</v>
      </c>
      <c r="M189" s="1">
        <v>43895</v>
      </c>
      <c r="N189">
        <v>18700</v>
      </c>
      <c r="O189" s="1">
        <v>43895</v>
      </c>
      <c r="P189">
        <v>0</v>
      </c>
      <c r="Q189" s="1">
        <v>43801</v>
      </c>
      <c r="R189">
        <v>0</v>
      </c>
      <c r="S189" s="1">
        <v>44110</v>
      </c>
      <c r="T189">
        <v>-5959.36</v>
      </c>
      <c r="U189" s="1">
        <v>43987</v>
      </c>
      <c r="V189">
        <v>20000</v>
      </c>
      <c r="W189" s="1">
        <v>44110</v>
      </c>
      <c r="X189">
        <v>0</v>
      </c>
      <c r="Y189" s="1">
        <v>43895</v>
      </c>
      <c r="Z189">
        <v>21900</v>
      </c>
      <c r="AA189" s="1">
        <v>43895</v>
      </c>
      <c r="AB189">
        <v>-500</v>
      </c>
    </row>
    <row r="190" spans="1:28" ht="16.2">
      <c r="A190" s="1">
        <v>44111</v>
      </c>
      <c r="B190">
        <v>0</v>
      </c>
      <c r="C190" s="1">
        <v>43797</v>
      </c>
      <c r="D190">
        <v>-7000</v>
      </c>
      <c r="E190" s="1">
        <v>43797</v>
      </c>
      <c r="F190">
        <v>0</v>
      </c>
      <c r="G190" s="1">
        <v>43747</v>
      </c>
      <c r="H190">
        <v>-24200</v>
      </c>
      <c r="I190" s="1">
        <v>43864</v>
      </c>
      <c r="J190">
        <v>-22000</v>
      </c>
      <c r="K190" s="1">
        <v>43896</v>
      </c>
      <c r="L190">
        <v>18630.77</v>
      </c>
      <c r="M190" s="1">
        <v>43896</v>
      </c>
      <c r="N190">
        <v>-17100</v>
      </c>
      <c r="O190" s="1">
        <v>43896</v>
      </c>
      <c r="P190">
        <v>0</v>
      </c>
      <c r="Q190" s="1">
        <v>43802</v>
      </c>
      <c r="R190">
        <v>0</v>
      </c>
      <c r="S190" s="1">
        <v>44111</v>
      </c>
      <c r="T190">
        <v>0</v>
      </c>
      <c r="U190" s="1">
        <v>43990</v>
      </c>
      <c r="V190">
        <v>22600</v>
      </c>
      <c r="W190" s="1">
        <v>44111</v>
      </c>
      <c r="X190">
        <v>0</v>
      </c>
      <c r="Y190" s="1">
        <v>43896</v>
      </c>
      <c r="Z190">
        <v>7500</v>
      </c>
      <c r="AA190" s="1">
        <v>43896</v>
      </c>
      <c r="AB190">
        <v>-20600</v>
      </c>
    </row>
    <row r="191" spans="1:28" ht="16.2">
      <c r="A191" s="1">
        <v>44112</v>
      </c>
      <c r="B191">
        <v>0</v>
      </c>
      <c r="C191" s="1">
        <v>43798</v>
      </c>
      <c r="D191">
        <v>18400</v>
      </c>
      <c r="E191" s="1">
        <v>43798</v>
      </c>
      <c r="F191">
        <v>0</v>
      </c>
      <c r="G191" s="1">
        <v>43752</v>
      </c>
      <c r="H191">
        <v>39200</v>
      </c>
      <c r="I191" s="1">
        <v>43865</v>
      </c>
      <c r="J191">
        <v>22500</v>
      </c>
      <c r="K191" s="1">
        <v>43899</v>
      </c>
      <c r="L191">
        <v>8798.84</v>
      </c>
      <c r="M191" s="1">
        <v>43899</v>
      </c>
      <c r="N191">
        <v>0</v>
      </c>
      <c r="O191" s="1">
        <v>43899</v>
      </c>
      <c r="P191">
        <v>0</v>
      </c>
      <c r="Q191" s="1">
        <v>43803</v>
      </c>
      <c r="R191">
        <v>0</v>
      </c>
      <c r="S191" s="1">
        <v>44112</v>
      </c>
      <c r="T191">
        <v>-8969.2900000000009</v>
      </c>
      <c r="U191" s="1">
        <v>43991</v>
      </c>
      <c r="V191">
        <v>7400</v>
      </c>
      <c r="W191" s="1">
        <v>44112</v>
      </c>
      <c r="X191">
        <v>0</v>
      </c>
      <c r="Y191" s="1">
        <v>43899</v>
      </c>
      <c r="Z191">
        <v>10800</v>
      </c>
      <c r="AA191" s="1">
        <v>43899</v>
      </c>
      <c r="AB191">
        <v>61300</v>
      </c>
    </row>
    <row r="192" spans="1:28" ht="16.2">
      <c r="A192" s="1">
        <v>44116</v>
      </c>
      <c r="B192">
        <v>0</v>
      </c>
      <c r="C192" s="1">
        <v>43801</v>
      </c>
      <c r="D192">
        <v>-7400</v>
      </c>
      <c r="E192" s="1">
        <v>43801</v>
      </c>
      <c r="F192">
        <v>0</v>
      </c>
      <c r="G192" s="1">
        <v>43753</v>
      </c>
      <c r="H192">
        <v>6400</v>
      </c>
      <c r="I192" s="1">
        <v>43866</v>
      </c>
      <c r="J192">
        <v>-10300</v>
      </c>
      <c r="K192" s="1">
        <v>43900</v>
      </c>
      <c r="L192">
        <v>0</v>
      </c>
      <c r="M192" s="1">
        <v>43900</v>
      </c>
      <c r="N192">
        <v>0</v>
      </c>
      <c r="O192" s="1">
        <v>43900</v>
      </c>
      <c r="P192">
        <v>0</v>
      </c>
      <c r="Q192" s="1">
        <v>43804</v>
      </c>
      <c r="R192">
        <v>-2200</v>
      </c>
      <c r="S192" s="1">
        <v>44116</v>
      </c>
      <c r="T192">
        <v>3024.35</v>
      </c>
      <c r="U192" s="1">
        <v>43992</v>
      </c>
      <c r="V192">
        <v>19800</v>
      </c>
      <c r="W192" s="1">
        <v>44116</v>
      </c>
      <c r="X192">
        <v>0</v>
      </c>
      <c r="Y192" s="1">
        <v>43900</v>
      </c>
      <c r="Z192">
        <v>8000</v>
      </c>
      <c r="AA192" s="1">
        <v>43900</v>
      </c>
      <c r="AB192">
        <v>-16000</v>
      </c>
    </row>
    <row r="193" spans="1:28" ht="16.2">
      <c r="A193" s="1">
        <v>44117</v>
      </c>
      <c r="B193">
        <v>-23142.959999999999</v>
      </c>
      <c r="C193" s="1">
        <v>43802</v>
      </c>
      <c r="D193">
        <v>-4400</v>
      </c>
      <c r="E193" s="1">
        <v>43802</v>
      </c>
      <c r="F193">
        <v>0</v>
      </c>
      <c r="G193" s="1">
        <v>43754</v>
      </c>
      <c r="H193">
        <v>6900</v>
      </c>
      <c r="I193" s="1">
        <v>43867</v>
      </c>
      <c r="J193">
        <v>7700</v>
      </c>
      <c r="K193" s="1">
        <v>43901</v>
      </c>
      <c r="L193">
        <v>0</v>
      </c>
      <c r="M193" s="1">
        <v>43901</v>
      </c>
      <c r="N193">
        <v>1700</v>
      </c>
      <c r="O193" s="1">
        <v>43901</v>
      </c>
      <c r="P193">
        <v>0</v>
      </c>
      <c r="Q193" s="1">
        <v>43805</v>
      </c>
      <c r="R193">
        <v>-6400</v>
      </c>
      <c r="S193" s="1">
        <v>44117</v>
      </c>
      <c r="T193">
        <v>0</v>
      </c>
      <c r="U193" s="1">
        <v>43993</v>
      </c>
      <c r="V193">
        <v>-37200</v>
      </c>
      <c r="W193" s="1">
        <v>44117</v>
      </c>
      <c r="X193">
        <v>-7600</v>
      </c>
      <c r="Y193" s="1">
        <v>43901</v>
      </c>
      <c r="Z193">
        <v>0</v>
      </c>
      <c r="AA193" s="1">
        <v>43901</v>
      </c>
      <c r="AB193">
        <v>22700</v>
      </c>
    </row>
    <row r="194" spans="1:28" ht="16.2">
      <c r="A194" s="1">
        <v>44118</v>
      </c>
      <c r="B194">
        <v>0</v>
      </c>
      <c r="C194" s="1">
        <v>43803</v>
      </c>
      <c r="D194">
        <v>4200</v>
      </c>
      <c r="E194" s="1">
        <v>43803</v>
      </c>
      <c r="F194">
        <v>0</v>
      </c>
      <c r="G194" s="1">
        <v>43755</v>
      </c>
      <c r="H194">
        <v>0</v>
      </c>
      <c r="I194" s="1">
        <v>43868</v>
      </c>
      <c r="J194">
        <v>-7400</v>
      </c>
      <c r="K194" s="1">
        <v>43902</v>
      </c>
      <c r="L194">
        <v>75769.039999999994</v>
      </c>
      <c r="M194" s="1">
        <v>43902</v>
      </c>
      <c r="N194">
        <v>42600</v>
      </c>
      <c r="O194" s="1">
        <v>43902</v>
      </c>
      <c r="P194">
        <v>235045.44</v>
      </c>
      <c r="Q194" s="1">
        <v>43808</v>
      </c>
      <c r="R194">
        <v>0</v>
      </c>
      <c r="S194" s="1">
        <v>44118</v>
      </c>
      <c r="T194">
        <v>0</v>
      </c>
      <c r="U194" s="1">
        <v>43994</v>
      </c>
      <c r="V194">
        <v>19200</v>
      </c>
      <c r="W194" s="1">
        <v>44118</v>
      </c>
      <c r="X194">
        <v>0</v>
      </c>
      <c r="Y194" s="1">
        <v>43902</v>
      </c>
      <c r="Z194">
        <v>104000</v>
      </c>
      <c r="AA194" s="1">
        <v>43902</v>
      </c>
      <c r="AB194">
        <v>77700</v>
      </c>
    </row>
    <row r="195" spans="1:28" ht="16.2">
      <c r="A195" s="1">
        <v>44119</v>
      </c>
      <c r="B195">
        <v>-7336.87</v>
      </c>
      <c r="C195" s="1">
        <v>43804</v>
      </c>
      <c r="D195">
        <v>-2000</v>
      </c>
      <c r="E195" s="1">
        <v>43804</v>
      </c>
      <c r="F195">
        <v>0</v>
      </c>
      <c r="G195" s="1">
        <v>43756</v>
      </c>
      <c r="H195">
        <v>0</v>
      </c>
      <c r="I195" s="1">
        <v>43871</v>
      </c>
      <c r="J195">
        <v>5100</v>
      </c>
      <c r="K195" s="1">
        <v>43903</v>
      </c>
      <c r="L195">
        <v>400</v>
      </c>
      <c r="M195" s="1">
        <v>43903</v>
      </c>
      <c r="N195">
        <v>346000</v>
      </c>
      <c r="O195" s="1">
        <v>43903</v>
      </c>
      <c r="P195">
        <v>-17200</v>
      </c>
      <c r="Q195" s="1">
        <v>43809</v>
      </c>
      <c r="R195">
        <v>2700</v>
      </c>
      <c r="S195" s="1">
        <v>44119</v>
      </c>
      <c r="T195">
        <v>9633.44</v>
      </c>
      <c r="U195" s="1">
        <v>43997</v>
      </c>
      <c r="V195">
        <v>33200</v>
      </c>
      <c r="W195" s="1">
        <v>44119</v>
      </c>
      <c r="X195">
        <v>0</v>
      </c>
      <c r="Y195" s="1">
        <v>43903</v>
      </c>
      <c r="Z195">
        <v>97800</v>
      </c>
      <c r="AA195" s="1">
        <v>43903</v>
      </c>
      <c r="AB195">
        <v>0</v>
      </c>
    </row>
    <row r="196" spans="1:28" ht="16.2">
      <c r="A196" s="1">
        <v>44120</v>
      </c>
      <c r="B196">
        <v>0</v>
      </c>
      <c r="C196" s="1">
        <v>43805</v>
      </c>
      <c r="D196">
        <v>2800</v>
      </c>
      <c r="E196" s="1">
        <v>43805</v>
      </c>
      <c r="F196">
        <v>0</v>
      </c>
      <c r="G196" s="1">
        <v>43759</v>
      </c>
      <c r="H196">
        <v>0</v>
      </c>
      <c r="I196" s="1">
        <v>43872</v>
      </c>
      <c r="J196">
        <v>0</v>
      </c>
      <c r="K196" s="1">
        <v>43906</v>
      </c>
      <c r="L196">
        <v>1200</v>
      </c>
      <c r="M196" s="1">
        <v>43906</v>
      </c>
      <c r="N196">
        <v>-74600</v>
      </c>
      <c r="O196" s="1">
        <v>43906</v>
      </c>
      <c r="P196">
        <v>0</v>
      </c>
      <c r="Q196" s="1">
        <v>43810</v>
      </c>
      <c r="R196">
        <v>-3900</v>
      </c>
      <c r="S196" s="1">
        <v>44120</v>
      </c>
      <c r="T196">
        <v>0</v>
      </c>
      <c r="U196" s="1">
        <v>43998</v>
      </c>
      <c r="V196">
        <v>-68400</v>
      </c>
      <c r="W196" s="1">
        <v>44120</v>
      </c>
      <c r="X196">
        <v>0</v>
      </c>
      <c r="Y196" s="1">
        <v>43906</v>
      </c>
      <c r="Z196">
        <v>-23500</v>
      </c>
      <c r="AA196" s="1">
        <v>43906</v>
      </c>
      <c r="AB196">
        <v>38300</v>
      </c>
    </row>
    <row r="197" spans="1:28" ht="16.2">
      <c r="A197" s="1">
        <v>44123</v>
      </c>
      <c r="B197">
        <v>0</v>
      </c>
      <c r="C197" s="1">
        <v>43808</v>
      </c>
      <c r="D197">
        <v>11900</v>
      </c>
      <c r="E197" s="1">
        <v>43808</v>
      </c>
      <c r="F197">
        <v>0</v>
      </c>
      <c r="G197" s="1">
        <v>43760</v>
      </c>
      <c r="H197">
        <v>0</v>
      </c>
      <c r="I197" s="1">
        <v>43873</v>
      </c>
      <c r="J197">
        <v>-1100</v>
      </c>
      <c r="K197" s="1">
        <v>43907</v>
      </c>
      <c r="L197">
        <v>0</v>
      </c>
      <c r="M197" s="1">
        <v>43907</v>
      </c>
      <c r="N197">
        <v>90100</v>
      </c>
      <c r="O197" s="1">
        <v>43907</v>
      </c>
      <c r="P197">
        <v>0</v>
      </c>
      <c r="Q197" s="1">
        <v>43811</v>
      </c>
      <c r="R197">
        <v>12300</v>
      </c>
      <c r="S197" s="1">
        <v>44123</v>
      </c>
      <c r="T197">
        <v>0</v>
      </c>
      <c r="U197" s="1">
        <v>43999</v>
      </c>
      <c r="V197">
        <v>-1500</v>
      </c>
      <c r="W197" s="1">
        <v>44123</v>
      </c>
      <c r="X197">
        <v>0</v>
      </c>
      <c r="Y197" s="1">
        <v>43907</v>
      </c>
      <c r="Z197">
        <v>47700</v>
      </c>
      <c r="AA197" s="1">
        <v>43907</v>
      </c>
      <c r="AB197">
        <v>26400</v>
      </c>
    </row>
    <row r="198" spans="1:28" ht="16.2">
      <c r="A198" s="1">
        <v>44124</v>
      </c>
      <c r="B198">
        <v>0</v>
      </c>
      <c r="C198" s="1">
        <v>43809</v>
      </c>
      <c r="D198">
        <v>0</v>
      </c>
      <c r="E198" s="1">
        <v>43809</v>
      </c>
      <c r="F198">
        <v>0</v>
      </c>
      <c r="G198" s="1">
        <v>43761</v>
      </c>
      <c r="H198">
        <v>0</v>
      </c>
      <c r="I198" s="1">
        <v>43874</v>
      </c>
      <c r="J198">
        <v>6100</v>
      </c>
      <c r="K198" s="1">
        <v>43908</v>
      </c>
      <c r="L198">
        <v>0</v>
      </c>
      <c r="M198" s="1">
        <v>43908</v>
      </c>
      <c r="N198">
        <v>-230200</v>
      </c>
      <c r="O198" s="1">
        <v>43908</v>
      </c>
      <c r="P198">
        <v>0</v>
      </c>
      <c r="Q198" s="1">
        <v>43812</v>
      </c>
      <c r="R198">
        <v>22400</v>
      </c>
      <c r="S198" s="1">
        <v>44124</v>
      </c>
      <c r="T198">
        <v>-1371.21</v>
      </c>
      <c r="U198" s="1">
        <v>44000</v>
      </c>
      <c r="V198">
        <v>-17700</v>
      </c>
      <c r="W198" s="1">
        <v>44124</v>
      </c>
      <c r="X198">
        <v>0</v>
      </c>
      <c r="Y198" s="1">
        <v>43908</v>
      </c>
      <c r="Z198">
        <v>-47200</v>
      </c>
      <c r="AA198" s="1">
        <v>43908</v>
      </c>
      <c r="AB198">
        <v>19500</v>
      </c>
    </row>
    <row r="199" spans="1:28" ht="16.2">
      <c r="A199" s="1">
        <v>44125</v>
      </c>
      <c r="B199">
        <v>-10149.950000000001</v>
      </c>
      <c r="C199" s="1">
        <v>43810</v>
      </c>
      <c r="D199">
        <v>0</v>
      </c>
      <c r="E199" s="1">
        <v>43810</v>
      </c>
      <c r="F199">
        <v>0</v>
      </c>
      <c r="G199" s="1">
        <v>43762</v>
      </c>
      <c r="H199">
        <v>0</v>
      </c>
      <c r="I199" s="1">
        <v>43875</v>
      </c>
      <c r="J199">
        <v>0</v>
      </c>
      <c r="K199" s="1">
        <v>43909</v>
      </c>
      <c r="L199">
        <v>0</v>
      </c>
      <c r="M199" s="1">
        <v>43909</v>
      </c>
      <c r="N199">
        <v>0</v>
      </c>
      <c r="O199" s="1">
        <v>43909</v>
      </c>
      <c r="P199">
        <v>0</v>
      </c>
      <c r="Q199" s="1">
        <v>43815</v>
      </c>
      <c r="R199">
        <v>-800</v>
      </c>
      <c r="S199" s="1">
        <v>44125</v>
      </c>
      <c r="T199">
        <v>0</v>
      </c>
      <c r="U199" s="1">
        <v>44001</v>
      </c>
      <c r="V199">
        <v>-3200</v>
      </c>
      <c r="W199" s="1">
        <v>44125</v>
      </c>
      <c r="X199">
        <v>0</v>
      </c>
      <c r="Y199" s="1">
        <v>43909</v>
      </c>
      <c r="Z199">
        <v>0</v>
      </c>
      <c r="AA199" s="1">
        <v>43909</v>
      </c>
      <c r="AB199">
        <v>49500</v>
      </c>
    </row>
    <row r="200" spans="1:28" ht="16.2">
      <c r="A200" s="1">
        <v>44126</v>
      </c>
      <c r="B200">
        <v>0</v>
      </c>
      <c r="C200" s="1">
        <v>43811</v>
      </c>
      <c r="D200">
        <v>0</v>
      </c>
      <c r="E200" s="1">
        <v>43811</v>
      </c>
      <c r="F200">
        <v>0</v>
      </c>
      <c r="G200" s="1">
        <v>43763</v>
      </c>
      <c r="H200">
        <v>0</v>
      </c>
      <c r="I200" s="1">
        <v>43878</v>
      </c>
      <c r="J200">
        <v>-5900</v>
      </c>
      <c r="K200" s="1">
        <v>43910</v>
      </c>
      <c r="L200">
        <v>0</v>
      </c>
      <c r="M200" s="1">
        <v>43910</v>
      </c>
      <c r="N200">
        <v>0</v>
      </c>
      <c r="O200" s="1">
        <v>43910</v>
      </c>
      <c r="P200">
        <v>0</v>
      </c>
      <c r="Q200" s="1">
        <v>43816</v>
      </c>
      <c r="R200">
        <v>28000</v>
      </c>
      <c r="S200" s="1">
        <v>44126</v>
      </c>
      <c r="T200">
        <v>-15767.13</v>
      </c>
      <c r="U200" s="1">
        <v>44004</v>
      </c>
      <c r="V200">
        <v>-2600</v>
      </c>
      <c r="W200" s="1">
        <v>44126</v>
      </c>
      <c r="X200">
        <v>0</v>
      </c>
      <c r="Y200" s="1">
        <v>43910</v>
      </c>
      <c r="Z200">
        <v>96400</v>
      </c>
      <c r="AA200" s="1">
        <v>43910</v>
      </c>
      <c r="AB200">
        <v>-90500</v>
      </c>
    </row>
    <row r="201" spans="1:28" ht="16.2">
      <c r="A201" s="1">
        <v>44127</v>
      </c>
      <c r="B201">
        <v>0</v>
      </c>
      <c r="C201" s="1">
        <v>43812</v>
      </c>
      <c r="D201">
        <v>0</v>
      </c>
      <c r="E201" s="1">
        <v>43812</v>
      </c>
      <c r="F201">
        <v>0</v>
      </c>
      <c r="G201" s="1">
        <v>43766</v>
      </c>
      <c r="H201">
        <v>0</v>
      </c>
      <c r="I201" s="1">
        <v>43879</v>
      </c>
      <c r="J201">
        <v>-1300</v>
      </c>
      <c r="K201" s="1">
        <v>43913</v>
      </c>
      <c r="L201">
        <v>800</v>
      </c>
      <c r="M201" s="1">
        <v>43913</v>
      </c>
      <c r="N201">
        <v>0</v>
      </c>
      <c r="O201" s="1">
        <v>43913</v>
      </c>
      <c r="P201">
        <v>0</v>
      </c>
      <c r="Q201" s="1">
        <v>43817</v>
      </c>
      <c r="R201">
        <v>2900</v>
      </c>
      <c r="S201" s="1">
        <v>44127</v>
      </c>
      <c r="T201">
        <v>0</v>
      </c>
      <c r="U201" s="1">
        <v>44005</v>
      </c>
      <c r="V201">
        <v>-33800</v>
      </c>
      <c r="W201" s="1">
        <v>44127</v>
      </c>
      <c r="X201">
        <v>0</v>
      </c>
      <c r="Y201" s="1">
        <v>43913</v>
      </c>
      <c r="Z201">
        <v>13300</v>
      </c>
      <c r="AA201" s="1">
        <v>43913</v>
      </c>
      <c r="AB201">
        <v>0</v>
      </c>
    </row>
    <row r="202" spans="1:28" ht="16.2">
      <c r="A202" s="1">
        <v>44130</v>
      </c>
      <c r="B202">
        <v>-13174.06</v>
      </c>
      <c r="C202" s="1">
        <v>43815</v>
      </c>
      <c r="D202">
        <v>0</v>
      </c>
      <c r="E202" s="1">
        <v>43815</v>
      </c>
      <c r="F202">
        <v>0</v>
      </c>
      <c r="G202" s="1">
        <v>43767</v>
      </c>
      <c r="H202">
        <v>0</v>
      </c>
      <c r="I202" s="1">
        <v>43880</v>
      </c>
      <c r="J202">
        <v>0</v>
      </c>
      <c r="K202" s="1">
        <v>43914</v>
      </c>
      <c r="L202">
        <v>3600</v>
      </c>
      <c r="M202" s="1">
        <v>43914</v>
      </c>
      <c r="N202">
        <v>0</v>
      </c>
      <c r="O202" s="1">
        <v>43914</v>
      </c>
      <c r="P202">
        <v>-18400</v>
      </c>
      <c r="Q202" s="1">
        <v>43818</v>
      </c>
      <c r="R202">
        <v>0</v>
      </c>
      <c r="S202" s="1">
        <v>44130</v>
      </c>
      <c r="T202">
        <v>-372.02</v>
      </c>
      <c r="U202" s="1">
        <v>44006</v>
      </c>
      <c r="V202">
        <v>13800</v>
      </c>
      <c r="W202" s="1">
        <v>44130</v>
      </c>
      <c r="X202">
        <v>0</v>
      </c>
      <c r="Y202" s="1">
        <v>43914</v>
      </c>
      <c r="Z202">
        <v>24000</v>
      </c>
      <c r="AA202" s="1">
        <v>43914</v>
      </c>
      <c r="AB202">
        <v>0</v>
      </c>
    </row>
    <row r="203" spans="1:28" ht="16.2">
      <c r="A203" s="1">
        <v>44131</v>
      </c>
      <c r="B203">
        <v>0</v>
      </c>
      <c r="C203" s="1">
        <v>43816</v>
      </c>
      <c r="D203">
        <v>0</v>
      </c>
      <c r="E203" s="1">
        <v>43816</v>
      </c>
      <c r="F203">
        <v>0</v>
      </c>
      <c r="G203" s="1">
        <v>43768</v>
      </c>
      <c r="H203">
        <v>0</v>
      </c>
      <c r="I203" s="1">
        <v>43881</v>
      </c>
      <c r="J203">
        <v>0</v>
      </c>
      <c r="K203" s="1">
        <v>43915</v>
      </c>
      <c r="L203">
        <v>600</v>
      </c>
      <c r="M203" s="1">
        <v>43915</v>
      </c>
      <c r="N203">
        <v>0</v>
      </c>
      <c r="O203" s="1">
        <v>43915</v>
      </c>
      <c r="P203">
        <v>0</v>
      </c>
      <c r="Q203" s="1">
        <v>43819</v>
      </c>
      <c r="R203">
        <v>0</v>
      </c>
      <c r="S203" s="1">
        <v>44131</v>
      </c>
      <c r="T203">
        <v>0</v>
      </c>
      <c r="U203" s="1">
        <v>44011</v>
      </c>
      <c r="V203">
        <v>-32400</v>
      </c>
      <c r="W203" s="1">
        <v>44131</v>
      </c>
      <c r="X203">
        <v>3900</v>
      </c>
      <c r="Y203" s="1">
        <v>43915</v>
      </c>
      <c r="Z203">
        <v>78000</v>
      </c>
      <c r="AA203" s="1">
        <v>43915</v>
      </c>
      <c r="AB203">
        <v>0</v>
      </c>
    </row>
    <row r="204" spans="1:28" ht="16.2">
      <c r="A204" s="1">
        <v>44132</v>
      </c>
      <c r="B204">
        <v>3835.99</v>
      </c>
      <c r="C204" s="1">
        <v>43817</v>
      </c>
      <c r="D204">
        <v>0</v>
      </c>
      <c r="E204" s="1">
        <v>43817</v>
      </c>
      <c r="F204">
        <v>0</v>
      </c>
      <c r="G204" s="1">
        <v>43769</v>
      </c>
      <c r="H204">
        <v>-7700</v>
      </c>
      <c r="I204" s="1">
        <v>43882</v>
      </c>
      <c r="J204">
        <v>-9800</v>
      </c>
      <c r="K204" s="1">
        <v>43916</v>
      </c>
      <c r="L204">
        <v>0</v>
      </c>
      <c r="M204" s="1">
        <v>43916</v>
      </c>
      <c r="N204">
        <v>0</v>
      </c>
      <c r="O204" s="1">
        <v>43916</v>
      </c>
      <c r="P204">
        <v>-16600</v>
      </c>
      <c r="Q204" s="1">
        <v>43822</v>
      </c>
      <c r="R204">
        <v>0</v>
      </c>
      <c r="S204" s="1">
        <v>44132</v>
      </c>
      <c r="T204">
        <v>0</v>
      </c>
      <c r="U204" s="1">
        <v>44012</v>
      </c>
      <c r="V204">
        <v>21400</v>
      </c>
      <c r="W204" s="1">
        <v>44132</v>
      </c>
      <c r="X204">
        <v>-12500</v>
      </c>
      <c r="Y204" s="1">
        <v>43916</v>
      </c>
      <c r="Z204">
        <v>-4500</v>
      </c>
      <c r="AA204" s="1">
        <v>43916</v>
      </c>
      <c r="AB204">
        <v>-1300</v>
      </c>
    </row>
    <row r="205" spans="1:28" ht="16.2">
      <c r="A205" s="1">
        <v>44133</v>
      </c>
      <c r="B205">
        <v>13845.83</v>
      </c>
      <c r="C205" s="1">
        <v>43818</v>
      </c>
      <c r="D205">
        <v>0</v>
      </c>
      <c r="E205" s="1">
        <v>43818</v>
      </c>
      <c r="F205">
        <v>0</v>
      </c>
      <c r="G205" s="1">
        <v>43770</v>
      </c>
      <c r="H205">
        <v>5400</v>
      </c>
      <c r="I205" s="1">
        <v>43885</v>
      </c>
      <c r="J205">
        <v>24900</v>
      </c>
      <c r="K205" s="1">
        <v>43917</v>
      </c>
      <c r="L205">
        <v>20400</v>
      </c>
      <c r="M205" s="1">
        <v>43917</v>
      </c>
      <c r="N205">
        <v>0</v>
      </c>
      <c r="O205" s="1">
        <v>43917</v>
      </c>
      <c r="P205">
        <v>0</v>
      </c>
      <c r="Q205" s="1">
        <v>43823</v>
      </c>
      <c r="R205">
        <v>0</v>
      </c>
      <c r="S205" s="1">
        <v>44133</v>
      </c>
      <c r="T205">
        <v>-5355.85</v>
      </c>
      <c r="U205" s="1">
        <v>44013</v>
      </c>
      <c r="V205">
        <v>15400</v>
      </c>
      <c r="W205" s="1">
        <v>44133</v>
      </c>
      <c r="X205">
        <v>0</v>
      </c>
      <c r="Y205" s="1">
        <v>43917</v>
      </c>
      <c r="Z205">
        <v>-42100</v>
      </c>
      <c r="AA205" s="1">
        <v>43917</v>
      </c>
      <c r="AB205">
        <v>-11600</v>
      </c>
    </row>
    <row r="206" spans="1:28" ht="16.2">
      <c r="A206" s="1">
        <v>44134</v>
      </c>
      <c r="B206">
        <v>-19698.830000000002</v>
      </c>
      <c r="C206" s="1">
        <v>43819</v>
      </c>
      <c r="D206">
        <v>0</v>
      </c>
      <c r="E206" s="1">
        <v>43819</v>
      </c>
      <c r="F206">
        <v>0</v>
      </c>
      <c r="G206" s="1">
        <v>43773</v>
      </c>
      <c r="H206">
        <v>34200</v>
      </c>
      <c r="I206" s="1">
        <v>43886</v>
      </c>
      <c r="J206">
        <v>700</v>
      </c>
      <c r="K206" s="1">
        <v>43920</v>
      </c>
      <c r="L206">
        <v>1000</v>
      </c>
      <c r="M206" s="1">
        <v>43920</v>
      </c>
      <c r="N206">
        <v>0</v>
      </c>
      <c r="O206" s="1">
        <v>43920</v>
      </c>
      <c r="P206">
        <v>0</v>
      </c>
      <c r="Q206" s="1">
        <v>43824</v>
      </c>
      <c r="R206">
        <v>0</v>
      </c>
      <c r="S206" s="1">
        <v>44134</v>
      </c>
      <c r="T206">
        <v>0</v>
      </c>
      <c r="U206" s="1">
        <v>44014</v>
      </c>
      <c r="V206">
        <v>30400</v>
      </c>
      <c r="W206" s="1">
        <v>44134</v>
      </c>
      <c r="X206">
        <v>13500</v>
      </c>
      <c r="Y206" s="1">
        <v>43920</v>
      </c>
      <c r="Z206">
        <v>-3500</v>
      </c>
      <c r="AA206" s="1">
        <v>43920</v>
      </c>
      <c r="AB206">
        <v>-41300</v>
      </c>
    </row>
    <row r="207" spans="1:28" ht="16.2">
      <c r="A207" s="1">
        <v>44137</v>
      </c>
      <c r="B207">
        <v>14053.06</v>
      </c>
      <c r="C207" s="1">
        <v>43822</v>
      </c>
      <c r="D207">
        <v>0</v>
      </c>
      <c r="E207" s="1">
        <v>43822</v>
      </c>
      <c r="F207">
        <v>0</v>
      </c>
      <c r="G207" s="1">
        <v>43774</v>
      </c>
      <c r="H207">
        <v>20200</v>
      </c>
      <c r="I207" s="1">
        <v>43887</v>
      </c>
      <c r="J207">
        <v>0</v>
      </c>
      <c r="K207" s="1">
        <v>43921</v>
      </c>
      <c r="L207">
        <v>-10200</v>
      </c>
      <c r="M207" s="1">
        <v>43921</v>
      </c>
      <c r="N207">
        <v>300</v>
      </c>
      <c r="O207" s="1">
        <v>43921</v>
      </c>
      <c r="P207">
        <v>0</v>
      </c>
      <c r="Q207" s="1">
        <v>43825</v>
      </c>
      <c r="R207">
        <v>0</v>
      </c>
      <c r="S207" s="1">
        <v>44137</v>
      </c>
      <c r="T207">
        <v>-18548.29</v>
      </c>
      <c r="U207" s="1">
        <v>44015</v>
      </c>
      <c r="V207">
        <v>28000</v>
      </c>
      <c r="W207" s="1">
        <v>44137</v>
      </c>
      <c r="X207">
        <v>-20200</v>
      </c>
      <c r="Y207" s="1">
        <v>43921</v>
      </c>
      <c r="Z207">
        <v>19400</v>
      </c>
      <c r="AA207" s="1">
        <v>43921</v>
      </c>
      <c r="AB207">
        <v>0</v>
      </c>
    </row>
    <row r="208" spans="1:28" ht="16.2">
      <c r="A208" s="1">
        <v>44138</v>
      </c>
      <c r="B208">
        <v>0</v>
      </c>
      <c r="C208" s="1">
        <v>43823</v>
      </c>
      <c r="D208">
        <v>0</v>
      </c>
      <c r="E208" s="1">
        <v>43823</v>
      </c>
      <c r="F208">
        <v>0</v>
      </c>
      <c r="G208" s="1">
        <v>43775</v>
      </c>
      <c r="H208">
        <v>1600</v>
      </c>
      <c r="I208" s="1">
        <v>43888</v>
      </c>
      <c r="J208">
        <v>0</v>
      </c>
      <c r="K208" s="1">
        <v>43922</v>
      </c>
      <c r="L208">
        <v>0</v>
      </c>
      <c r="M208" s="1">
        <v>43922</v>
      </c>
      <c r="N208">
        <v>8900</v>
      </c>
      <c r="O208" s="1">
        <v>43922</v>
      </c>
      <c r="P208">
        <v>0</v>
      </c>
      <c r="Q208" s="1">
        <v>43826</v>
      </c>
      <c r="R208">
        <v>-1400</v>
      </c>
      <c r="S208" s="1">
        <v>44138</v>
      </c>
      <c r="T208">
        <v>0</v>
      </c>
      <c r="U208" s="1">
        <v>44018</v>
      </c>
      <c r="V208">
        <v>45400</v>
      </c>
      <c r="W208" s="1">
        <v>44138</v>
      </c>
      <c r="X208">
        <v>-20100</v>
      </c>
      <c r="Y208" s="1">
        <v>43922</v>
      </c>
      <c r="Z208">
        <v>-36100</v>
      </c>
      <c r="AA208" s="1">
        <v>43922</v>
      </c>
      <c r="AB208">
        <v>-14600</v>
      </c>
    </row>
    <row r="209" spans="1:28" ht="16.2">
      <c r="A209" s="1">
        <v>44139</v>
      </c>
      <c r="B209">
        <v>-4570.01</v>
      </c>
      <c r="C209" s="1">
        <v>43824</v>
      </c>
      <c r="D209">
        <v>-11500</v>
      </c>
      <c r="E209" s="1">
        <v>43824</v>
      </c>
      <c r="F209">
        <v>0</v>
      </c>
      <c r="G209" s="1">
        <v>43776</v>
      </c>
      <c r="H209">
        <v>-11400</v>
      </c>
      <c r="I209" s="1">
        <v>43892</v>
      </c>
      <c r="J209">
        <v>-7200</v>
      </c>
      <c r="K209" s="1">
        <v>43927</v>
      </c>
      <c r="L209">
        <v>-7400</v>
      </c>
      <c r="M209" s="1">
        <v>43927</v>
      </c>
      <c r="N209">
        <v>0</v>
      </c>
      <c r="O209" s="1">
        <v>43927</v>
      </c>
      <c r="P209">
        <v>-16600</v>
      </c>
      <c r="Q209" s="1">
        <v>43829</v>
      </c>
      <c r="R209">
        <v>0</v>
      </c>
      <c r="S209" s="1">
        <v>44139</v>
      </c>
      <c r="T209">
        <v>0</v>
      </c>
      <c r="U209" s="1">
        <v>44019</v>
      </c>
      <c r="V209">
        <v>-7600</v>
      </c>
      <c r="W209" s="1">
        <v>44139</v>
      </c>
      <c r="X209">
        <v>0</v>
      </c>
      <c r="Y209" s="1">
        <v>43927</v>
      </c>
      <c r="Z209">
        <v>-86800</v>
      </c>
      <c r="AA209" s="1">
        <v>43927</v>
      </c>
      <c r="AB209">
        <v>0</v>
      </c>
    </row>
    <row r="210" spans="1:28" ht="16.2">
      <c r="A210" s="1">
        <v>44140</v>
      </c>
      <c r="B210">
        <v>0</v>
      </c>
      <c r="C210" s="1">
        <v>43825</v>
      </c>
      <c r="D210">
        <v>2200</v>
      </c>
      <c r="E210" s="1">
        <v>43825</v>
      </c>
      <c r="F210">
        <v>0</v>
      </c>
      <c r="G210" s="1">
        <v>43777</v>
      </c>
      <c r="H210">
        <v>-4600</v>
      </c>
      <c r="I210" s="1">
        <v>43893</v>
      </c>
      <c r="J210">
        <v>0</v>
      </c>
      <c r="K210" s="1">
        <v>43928</v>
      </c>
      <c r="L210">
        <v>-9800</v>
      </c>
      <c r="M210" s="1">
        <v>43928</v>
      </c>
      <c r="N210">
        <v>0</v>
      </c>
      <c r="O210" s="1">
        <v>43928</v>
      </c>
      <c r="P210">
        <v>0</v>
      </c>
      <c r="Q210" s="1">
        <v>43830</v>
      </c>
      <c r="R210">
        <v>0</v>
      </c>
      <c r="S210" s="1">
        <v>44140</v>
      </c>
      <c r="T210">
        <v>0</v>
      </c>
      <c r="U210" s="1">
        <v>44020</v>
      </c>
      <c r="V210">
        <v>19600</v>
      </c>
      <c r="W210" s="1">
        <v>44140</v>
      </c>
      <c r="X210">
        <v>0</v>
      </c>
      <c r="Y210" s="1">
        <v>43928</v>
      </c>
      <c r="Z210">
        <v>31200</v>
      </c>
      <c r="AA210" s="1">
        <v>43928</v>
      </c>
      <c r="AB210">
        <v>0</v>
      </c>
    </row>
    <row r="211" spans="1:28" ht="16.2">
      <c r="A211" s="1">
        <v>44141</v>
      </c>
      <c r="B211">
        <v>-17355.47</v>
      </c>
      <c r="C211" s="1">
        <v>43826</v>
      </c>
      <c r="D211">
        <v>-2900</v>
      </c>
      <c r="E211" s="1">
        <v>43826</v>
      </c>
      <c r="F211">
        <v>0</v>
      </c>
      <c r="G211" s="1">
        <v>43780</v>
      </c>
      <c r="H211">
        <v>-27000</v>
      </c>
      <c r="I211" s="1">
        <v>43894</v>
      </c>
      <c r="J211">
        <v>0</v>
      </c>
      <c r="K211" s="1">
        <v>43929</v>
      </c>
      <c r="L211">
        <v>12598.2</v>
      </c>
      <c r="M211" s="1">
        <v>43929</v>
      </c>
      <c r="N211">
        <v>0</v>
      </c>
      <c r="O211" s="1">
        <v>43929</v>
      </c>
      <c r="P211">
        <v>0</v>
      </c>
      <c r="Q211" s="1">
        <v>43832</v>
      </c>
      <c r="R211">
        <v>7100</v>
      </c>
      <c r="S211" s="1">
        <v>44141</v>
      </c>
      <c r="T211">
        <v>0</v>
      </c>
      <c r="U211" s="1">
        <v>44021</v>
      </c>
      <c r="V211">
        <v>4400</v>
      </c>
      <c r="W211" s="1">
        <v>44141</v>
      </c>
      <c r="X211">
        <v>-10200</v>
      </c>
      <c r="Y211" s="1">
        <v>43929</v>
      </c>
      <c r="Z211">
        <v>-22200</v>
      </c>
      <c r="AA211" s="1">
        <v>43929</v>
      </c>
      <c r="AB211">
        <v>0</v>
      </c>
    </row>
    <row r="212" spans="1:28" ht="16.2">
      <c r="A212" s="1">
        <v>44144</v>
      </c>
      <c r="B212">
        <v>5411.57</v>
      </c>
      <c r="C212" s="1">
        <v>43829</v>
      </c>
      <c r="D212">
        <v>0</v>
      </c>
      <c r="E212" s="1">
        <v>43829</v>
      </c>
      <c r="F212">
        <v>0</v>
      </c>
      <c r="G212" s="1">
        <v>43781</v>
      </c>
      <c r="H212">
        <v>17000</v>
      </c>
      <c r="I212" s="1">
        <v>43895</v>
      </c>
      <c r="J212">
        <v>11100</v>
      </c>
      <c r="K212" s="1">
        <v>43930</v>
      </c>
      <c r="L212">
        <v>-9.69</v>
      </c>
      <c r="M212" s="1">
        <v>43930</v>
      </c>
      <c r="N212">
        <v>0</v>
      </c>
      <c r="O212" s="1">
        <v>43930</v>
      </c>
      <c r="P212">
        <v>0</v>
      </c>
      <c r="Q212" s="1">
        <v>43833</v>
      </c>
      <c r="R212">
        <v>-14500</v>
      </c>
      <c r="S212" s="1">
        <v>44144</v>
      </c>
      <c r="T212">
        <v>-6586.81</v>
      </c>
      <c r="U212" s="1">
        <v>44022</v>
      </c>
      <c r="V212">
        <v>-29800</v>
      </c>
      <c r="W212" s="1">
        <v>44144</v>
      </c>
      <c r="X212">
        <v>0</v>
      </c>
      <c r="Y212" s="1">
        <v>43930</v>
      </c>
      <c r="Z212">
        <v>4800</v>
      </c>
      <c r="AA212" s="1">
        <v>43930</v>
      </c>
      <c r="AB212">
        <v>0</v>
      </c>
    </row>
    <row r="213" spans="1:28" ht="16.2">
      <c r="A213" s="1">
        <v>44145</v>
      </c>
      <c r="B213">
        <v>0</v>
      </c>
      <c r="C213" s="1">
        <v>43830</v>
      </c>
      <c r="D213">
        <v>0</v>
      </c>
      <c r="E213" s="1">
        <v>43830</v>
      </c>
      <c r="F213">
        <v>0</v>
      </c>
      <c r="G213" s="1">
        <v>43782</v>
      </c>
      <c r="H213">
        <v>-11400</v>
      </c>
      <c r="I213" s="1">
        <v>43896</v>
      </c>
      <c r="J213">
        <v>-12300</v>
      </c>
      <c r="K213" s="1">
        <v>43931</v>
      </c>
      <c r="L213">
        <v>0</v>
      </c>
      <c r="M213" s="1">
        <v>43931</v>
      </c>
      <c r="N213">
        <v>-19500</v>
      </c>
      <c r="O213" s="1">
        <v>43931</v>
      </c>
      <c r="P213">
        <v>0</v>
      </c>
      <c r="Q213" s="1">
        <v>43836</v>
      </c>
      <c r="R213">
        <v>10300</v>
      </c>
      <c r="S213" s="1">
        <v>44145</v>
      </c>
      <c r="T213">
        <v>11215.98</v>
      </c>
      <c r="U213" s="1">
        <v>44025</v>
      </c>
      <c r="V213">
        <v>41400</v>
      </c>
      <c r="W213" s="1">
        <v>44145</v>
      </c>
      <c r="X213">
        <v>0</v>
      </c>
      <c r="Y213" s="1">
        <v>43931</v>
      </c>
      <c r="Z213">
        <v>-21400</v>
      </c>
      <c r="AA213" s="1">
        <v>43931</v>
      </c>
      <c r="AB213">
        <v>0</v>
      </c>
    </row>
    <row r="214" spans="1:28" ht="16.2">
      <c r="A214" s="1">
        <v>44146</v>
      </c>
      <c r="B214">
        <v>9805.75</v>
      </c>
      <c r="C214" s="1">
        <v>43832</v>
      </c>
      <c r="D214">
        <v>-15500</v>
      </c>
      <c r="E214" s="1">
        <v>43832</v>
      </c>
      <c r="F214">
        <v>0</v>
      </c>
      <c r="G214" s="1">
        <v>43783</v>
      </c>
      <c r="H214">
        <v>-2000</v>
      </c>
      <c r="I214" s="1">
        <v>43899</v>
      </c>
      <c r="J214">
        <v>-6000</v>
      </c>
      <c r="K214" s="1">
        <v>43934</v>
      </c>
      <c r="L214">
        <v>-11204.41</v>
      </c>
      <c r="M214" s="1">
        <v>43934</v>
      </c>
      <c r="N214">
        <v>-6700</v>
      </c>
      <c r="O214" s="1">
        <v>43934</v>
      </c>
      <c r="P214">
        <v>0</v>
      </c>
      <c r="Q214" s="1">
        <v>43837</v>
      </c>
      <c r="R214">
        <v>15800</v>
      </c>
      <c r="S214" s="1">
        <v>44146</v>
      </c>
      <c r="T214">
        <v>0</v>
      </c>
      <c r="U214" s="1">
        <v>44026</v>
      </c>
      <c r="V214">
        <v>-3400</v>
      </c>
      <c r="W214" s="1">
        <v>44146</v>
      </c>
      <c r="X214">
        <v>-4100</v>
      </c>
      <c r="Y214" s="1">
        <v>43934</v>
      </c>
      <c r="Z214">
        <v>5500</v>
      </c>
      <c r="AA214" s="1">
        <v>43934</v>
      </c>
      <c r="AB214">
        <v>0</v>
      </c>
    </row>
    <row r="215" spans="1:28" ht="16.2">
      <c r="A215" s="1">
        <v>44147</v>
      </c>
      <c r="B215">
        <v>0</v>
      </c>
      <c r="C215" s="1">
        <v>43833</v>
      </c>
      <c r="D215">
        <v>-15100</v>
      </c>
      <c r="E215" s="1">
        <v>43833</v>
      </c>
      <c r="F215">
        <v>0</v>
      </c>
      <c r="G215" s="1">
        <v>43784</v>
      </c>
      <c r="H215">
        <v>15200</v>
      </c>
      <c r="I215" s="1">
        <v>43900</v>
      </c>
      <c r="J215">
        <v>-9400</v>
      </c>
      <c r="K215" s="1">
        <v>43935</v>
      </c>
      <c r="L215">
        <v>38295.410000000003</v>
      </c>
      <c r="M215" s="1">
        <v>43935</v>
      </c>
      <c r="N215">
        <v>39500</v>
      </c>
      <c r="O215" s="1">
        <v>43935</v>
      </c>
      <c r="P215">
        <v>23183.17</v>
      </c>
      <c r="Q215" s="1">
        <v>43838</v>
      </c>
      <c r="R215">
        <v>16600</v>
      </c>
      <c r="S215" s="1">
        <v>44147</v>
      </c>
      <c r="T215">
        <v>-2193.71</v>
      </c>
      <c r="U215" s="1">
        <v>44027</v>
      </c>
      <c r="V215">
        <v>5900</v>
      </c>
      <c r="W215" s="1">
        <v>44147</v>
      </c>
      <c r="X215">
        <v>3600</v>
      </c>
      <c r="Y215" s="1">
        <v>43935</v>
      </c>
      <c r="Z215">
        <v>45700</v>
      </c>
      <c r="AA215" s="1">
        <v>43935</v>
      </c>
      <c r="AB215">
        <v>10500</v>
      </c>
    </row>
    <row r="216" spans="1:28" ht="16.2">
      <c r="A216" s="1">
        <v>44148</v>
      </c>
      <c r="B216">
        <v>0</v>
      </c>
      <c r="C216" s="1">
        <v>43836</v>
      </c>
      <c r="D216">
        <v>4500</v>
      </c>
      <c r="E216" s="1">
        <v>43836</v>
      </c>
      <c r="F216">
        <v>0</v>
      </c>
      <c r="G216" s="1">
        <v>43787</v>
      </c>
      <c r="H216">
        <v>12200</v>
      </c>
      <c r="I216" s="1">
        <v>43901</v>
      </c>
      <c r="J216">
        <v>0</v>
      </c>
      <c r="K216" s="1">
        <v>43936</v>
      </c>
      <c r="L216">
        <v>-10560.33</v>
      </c>
      <c r="M216" s="1">
        <v>43936</v>
      </c>
      <c r="N216">
        <v>20300</v>
      </c>
      <c r="O216" s="1">
        <v>43936</v>
      </c>
      <c r="P216">
        <v>0</v>
      </c>
      <c r="Q216" s="1">
        <v>43839</v>
      </c>
      <c r="R216">
        <v>-36000</v>
      </c>
      <c r="S216" s="1">
        <v>44148</v>
      </c>
      <c r="T216">
        <v>0</v>
      </c>
      <c r="U216" s="1">
        <v>44028</v>
      </c>
      <c r="V216">
        <v>0</v>
      </c>
      <c r="W216" s="1">
        <v>44148</v>
      </c>
      <c r="X216">
        <v>-10800</v>
      </c>
      <c r="Y216" s="1">
        <v>43936</v>
      </c>
      <c r="Z216">
        <v>12900</v>
      </c>
      <c r="AA216" s="1">
        <v>43936</v>
      </c>
      <c r="AB216">
        <v>20300</v>
      </c>
    </row>
    <row r="217" spans="1:28" ht="16.2">
      <c r="A217" s="1">
        <v>44151</v>
      </c>
      <c r="B217">
        <v>7778.71</v>
      </c>
      <c r="C217" s="1">
        <v>43837</v>
      </c>
      <c r="D217">
        <v>23900</v>
      </c>
      <c r="E217" s="1">
        <v>43837</v>
      </c>
      <c r="F217">
        <v>0</v>
      </c>
      <c r="G217" s="1">
        <v>43788</v>
      </c>
      <c r="H217">
        <v>10200</v>
      </c>
      <c r="I217" s="1">
        <v>43902</v>
      </c>
      <c r="J217">
        <v>90700</v>
      </c>
      <c r="K217" s="1">
        <v>43937</v>
      </c>
      <c r="L217">
        <v>8583.7999999999993</v>
      </c>
      <c r="M217" s="1">
        <v>43937</v>
      </c>
      <c r="N217">
        <v>0</v>
      </c>
      <c r="O217" s="1">
        <v>43937</v>
      </c>
      <c r="P217">
        <v>0</v>
      </c>
      <c r="Q217" s="1">
        <v>43840</v>
      </c>
      <c r="R217">
        <v>-9300</v>
      </c>
      <c r="S217" s="1">
        <v>44151</v>
      </c>
      <c r="T217">
        <v>0</v>
      </c>
      <c r="U217" s="1">
        <v>44029</v>
      </c>
      <c r="V217">
        <v>0</v>
      </c>
      <c r="W217" s="1">
        <v>44151</v>
      </c>
      <c r="X217">
        <v>-4700</v>
      </c>
      <c r="Y217" s="1">
        <v>43937</v>
      </c>
      <c r="Z217">
        <v>0</v>
      </c>
      <c r="AA217" s="1">
        <v>43937</v>
      </c>
      <c r="AB217">
        <v>0</v>
      </c>
    </row>
    <row r="218" spans="1:28" ht="16.2">
      <c r="A218" s="1">
        <v>44152</v>
      </c>
      <c r="B218">
        <v>0</v>
      </c>
      <c r="C218" s="1">
        <v>43838</v>
      </c>
      <c r="D218">
        <v>0</v>
      </c>
      <c r="E218" s="1">
        <v>43838</v>
      </c>
      <c r="F218">
        <v>0</v>
      </c>
      <c r="G218" s="1">
        <v>43789</v>
      </c>
      <c r="H218">
        <v>-7900</v>
      </c>
      <c r="I218" s="1">
        <v>43903</v>
      </c>
      <c r="J218">
        <v>94900</v>
      </c>
      <c r="K218" s="1">
        <v>43938</v>
      </c>
      <c r="L218">
        <v>367.57</v>
      </c>
      <c r="M218" s="1">
        <v>43938</v>
      </c>
      <c r="N218">
        <v>0</v>
      </c>
      <c r="O218" s="1">
        <v>43938</v>
      </c>
      <c r="P218">
        <v>-17272.84</v>
      </c>
      <c r="Q218" s="1">
        <v>43843</v>
      </c>
      <c r="R218">
        <v>3300</v>
      </c>
      <c r="S218" s="1">
        <v>44152</v>
      </c>
      <c r="T218">
        <v>5782.41</v>
      </c>
      <c r="U218" s="1">
        <v>44032</v>
      </c>
      <c r="V218">
        <v>0</v>
      </c>
      <c r="W218" s="1">
        <v>44152</v>
      </c>
      <c r="X218">
        <v>0</v>
      </c>
      <c r="Y218" s="1">
        <v>43938</v>
      </c>
      <c r="Z218">
        <v>25400</v>
      </c>
      <c r="AA218" s="1">
        <v>43938</v>
      </c>
      <c r="AB218">
        <v>0</v>
      </c>
    </row>
    <row r="219" spans="1:28" ht="16.2">
      <c r="A219" s="1">
        <v>44153</v>
      </c>
      <c r="B219">
        <v>-1625.12</v>
      </c>
      <c r="C219" s="1">
        <v>43839</v>
      </c>
      <c r="D219">
        <v>0</v>
      </c>
      <c r="E219" s="1">
        <v>43839</v>
      </c>
      <c r="F219">
        <v>0</v>
      </c>
      <c r="G219" s="1">
        <v>43790</v>
      </c>
      <c r="H219">
        <v>0</v>
      </c>
      <c r="I219" s="1">
        <v>43906</v>
      </c>
      <c r="J219">
        <v>24300</v>
      </c>
      <c r="K219" s="1">
        <v>43941</v>
      </c>
      <c r="L219">
        <v>-8144.4</v>
      </c>
      <c r="M219" s="1">
        <v>43941</v>
      </c>
      <c r="N219">
        <v>0</v>
      </c>
      <c r="O219" s="1">
        <v>43941</v>
      </c>
      <c r="P219">
        <v>0</v>
      </c>
      <c r="Q219" s="1">
        <v>43844</v>
      </c>
      <c r="R219">
        <v>12800</v>
      </c>
      <c r="S219" s="1">
        <v>44153</v>
      </c>
      <c r="T219">
        <v>0</v>
      </c>
      <c r="U219" s="1">
        <v>44033</v>
      </c>
      <c r="V219">
        <v>16700</v>
      </c>
      <c r="W219" s="1">
        <v>44153</v>
      </c>
      <c r="X219">
        <v>0</v>
      </c>
      <c r="Y219" s="1">
        <v>43941</v>
      </c>
      <c r="Z219">
        <v>4900</v>
      </c>
      <c r="AA219" s="1">
        <v>43941</v>
      </c>
      <c r="AB219">
        <v>0</v>
      </c>
    </row>
    <row r="220" spans="1:28" ht="16.2">
      <c r="A220" s="1">
        <v>44154</v>
      </c>
      <c r="B220">
        <v>0</v>
      </c>
      <c r="C220" s="1">
        <v>43840</v>
      </c>
      <c r="D220">
        <v>-1100</v>
      </c>
      <c r="E220" s="1">
        <v>43840</v>
      </c>
      <c r="F220">
        <v>0</v>
      </c>
      <c r="G220" s="1">
        <v>43791</v>
      </c>
      <c r="H220">
        <v>0</v>
      </c>
      <c r="I220" s="1">
        <v>43907</v>
      </c>
      <c r="J220">
        <v>-10100</v>
      </c>
      <c r="K220" s="1">
        <v>43942</v>
      </c>
      <c r="L220">
        <v>12777.77</v>
      </c>
      <c r="M220" s="1">
        <v>43942</v>
      </c>
      <c r="N220">
        <v>0</v>
      </c>
      <c r="O220" s="1">
        <v>43942</v>
      </c>
      <c r="P220">
        <v>0</v>
      </c>
      <c r="Q220" s="1">
        <v>43845</v>
      </c>
      <c r="R220">
        <v>-21700</v>
      </c>
      <c r="S220" s="1">
        <v>44154</v>
      </c>
      <c r="T220">
        <v>-8422</v>
      </c>
      <c r="U220" s="1">
        <v>44034</v>
      </c>
      <c r="V220">
        <v>8400</v>
      </c>
      <c r="W220" s="1">
        <v>44154</v>
      </c>
      <c r="X220">
        <v>3300</v>
      </c>
      <c r="Y220" s="1">
        <v>43942</v>
      </c>
      <c r="Z220">
        <v>9700</v>
      </c>
      <c r="AA220" s="1">
        <v>43942</v>
      </c>
      <c r="AB220">
        <v>0</v>
      </c>
    </row>
    <row r="221" spans="1:28" ht="16.2">
      <c r="A221" s="1">
        <v>44155</v>
      </c>
      <c r="B221">
        <v>0</v>
      </c>
      <c r="C221" s="1">
        <v>43843</v>
      </c>
      <c r="D221">
        <v>21400</v>
      </c>
      <c r="E221" s="1">
        <v>43843</v>
      </c>
      <c r="F221">
        <v>0</v>
      </c>
      <c r="G221" s="1">
        <v>43794</v>
      </c>
      <c r="H221">
        <v>0</v>
      </c>
      <c r="I221" s="1">
        <v>43908</v>
      </c>
      <c r="J221">
        <v>0</v>
      </c>
      <c r="K221" s="1">
        <v>43943</v>
      </c>
      <c r="L221">
        <v>28187.52</v>
      </c>
      <c r="M221" s="1">
        <v>43943</v>
      </c>
      <c r="N221">
        <v>17500</v>
      </c>
      <c r="O221" s="1">
        <v>43943</v>
      </c>
      <c r="P221">
        <v>0</v>
      </c>
      <c r="Q221" s="1">
        <v>43846</v>
      </c>
      <c r="R221">
        <v>0</v>
      </c>
      <c r="S221" s="1">
        <v>44155</v>
      </c>
      <c r="T221">
        <v>0</v>
      </c>
      <c r="U221" s="1">
        <v>44035</v>
      </c>
      <c r="V221">
        <v>-8400</v>
      </c>
      <c r="W221" s="1">
        <v>44155</v>
      </c>
      <c r="X221">
        <v>800</v>
      </c>
      <c r="Y221" s="1">
        <v>43943</v>
      </c>
      <c r="Z221">
        <v>11500</v>
      </c>
      <c r="AA221" s="1">
        <v>43943</v>
      </c>
      <c r="AB221">
        <v>0</v>
      </c>
    </row>
    <row r="222" spans="1:28" ht="16.2">
      <c r="A222" s="1">
        <v>44158</v>
      </c>
      <c r="B222">
        <v>-16066.44</v>
      </c>
      <c r="C222" s="1">
        <v>43844</v>
      </c>
      <c r="D222">
        <v>2900</v>
      </c>
      <c r="E222" s="1">
        <v>43844</v>
      </c>
      <c r="F222">
        <v>0</v>
      </c>
      <c r="G222" s="1">
        <v>43795</v>
      </c>
      <c r="H222">
        <v>0</v>
      </c>
      <c r="I222" s="1">
        <v>43909</v>
      </c>
      <c r="J222">
        <v>0</v>
      </c>
      <c r="K222" s="1">
        <v>43944</v>
      </c>
      <c r="L222">
        <v>11073.21</v>
      </c>
      <c r="M222" s="1">
        <v>43944</v>
      </c>
      <c r="N222">
        <v>13400</v>
      </c>
      <c r="O222" s="1">
        <v>43944</v>
      </c>
      <c r="P222">
        <v>0</v>
      </c>
      <c r="Q222" s="1">
        <v>43847</v>
      </c>
      <c r="R222">
        <v>0</v>
      </c>
      <c r="S222" s="1">
        <v>44158</v>
      </c>
      <c r="T222">
        <v>-9030.9699999999993</v>
      </c>
      <c r="U222" s="1">
        <v>44036</v>
      </c>
      <c r="V222">
        <v>-27800</v>
      </c>
      <c r="W222" s="1">
        <v>44158</v>
      </c>
      <c r="X222">
        <v>-12900</v>
      </c>
      <c r="Y222" s="1">
        <v>43944</v>
      </c>
      <c r="Z222">
        <v>19700</v>
      </c>
      <c r="AA222" s="1">
        <v>43944</v>
      </c>
      <c r="AB222">
        <v>0</v>
      </c>
    </row>
    <row r="223" spans="1:28" ht="16.2">
      <c r="A223" s="1">
        <v>44159</v>
      </c>
      <c r="B223">
        <v>0</v>
      </c>
      <c r="C223" s="1">
        <v>43845</v>
      </c>
      <c r="D223">
        <v>0</v>
      </c>
      <c r="E223" s="1">
        <v>43845</v>
      </c>
      <c r="F223">
        <v>0</v>
      </c>
      <c r="G223" s="1">
        <v>43796</v>
      </c>
      <c r="H223">
        <v>0</v>
      </c>
      <c r="I223" s="1">
        <v>43910</v>
      </c>
      <c r="J223">
        <v>40900</v>
      </c>
      <c r="K223" s="1">
        <v>43945</v>
      </c>
      <c r="L223">
        <v>-10214.34</v>
      </c>
      <c r="M223" s="1">
        <v>43945</v>
      </c>
      <c r="N223">
        <v>-16100</v>
      </c>
      <c r="O223" s="1">
        <v>43945</v>
      </c>
      <c r="P223">
        <v>0</v>
      </c>
      <c r="Q223" s="1">
        <v>43850</v>
      </c>
      <c r="R223">
        <v>-3000</v>
      </c>
      <c r="S223" s="1">
        <v>44159</v>
      </c>
      <c r="T223">
        <v>0</v>
      </c>
      <c r="U223" s="1">
        <v>44039</v>
      </c>
      <c r="V223">
        <v>70600</v>
      </c>
      <c r="W223" s="1">
        <v>44159</v>
      </c>
      <c r="X223">
        <v>0</v>
      </c>
      <c r="Y223" s="1">
        <v>43945</v>
      </c>
      <c r="Z223">
        <v>-10300</v>
      </c>
      <c r="AA223" s="1">
        <v>43945</v>
      </c>
      <c r="AB223">
        <v>0</v>
      </c>
    </row>
    <row r="224" spans="1:28" ht="16.2">
      <c r="A224" s="1">
        <v>44160</v>
      </c>
      <c r="B224">
        <v>22371.4</v>
      </c>
      <c r="C224" s="1">
        <v>43846</v>
      </c>
      <c r="D224">
        <v>0</v>
      </c>
      <c r="E224" s="1">
        <v>43846</v>
      </c>
      <c r="F224">
        <v>0</v>
      </c>
      <c r="G224" s="1">
        <v>43797</v>
      </c>
      <c r="H224">
        <v>0</v>
      </c>
      <c r="I224" s="1">
        <v>43913</v>
      </c>
      <c r="J224">
        <v>6000</v>
      </c>
      <c r="K224" s="1">
        <v>43948</v>
      </c>
      <c r="L224">
        <v>375.25</v>
      </c>
      <c r="M224" s="1">
        <v>43948</v>
      </c>
      <c r="N224">
        <v>0</v>
      </c>
      <c r="O224" s="1">
        <v>43948</v>
      </c>
      <c r="P224">
        <v>23170.51</v>
      </c>
      <c r="Q224" s="1">
        <v>43860</v>
      </c>
      <c r="R224">
        <v>0</v>
      </c>
      <c r="S224" s="1">
        <v>44160</v>
      </c>
      <c r="T224">
        <v>0</v>
      </c>
      <c r="U224" s="1">
        <v>44040</v>
      </c>
      <c r="V224">
        <v>-9200</v>
      </c>
      <c r="W224" s="1">
        <v>44160</v>
      </c>
      <c r="X224">
        <v>24100</v>
      </c>
      <c r="Y224" s="1">
        <v>43948</v>
      </c>
      <c r="Z224">
        <v>55400</v>
      </c>
      <c r="AA224" s="1">
        <v>43948</v>
      </c>
      <c r="AB224">
        <v>8300</v>
      </c>
    </row>
    <row r="225" spans="1:28" ht="16.2">
      <c r="A225" s="1">
        <v>44161</v>
      </c>
      <c r="B225">
        <v>0</v>
      </c>
      <c r="C225" s="1">
        <v>43847</v>
      </c>
      <c r="D225">
        <v>0</v>
      </c>
      <c r="E225" s="1">
        <v>43847</v>
      </c>
      <c r="F225">
        <v>0</v>
      </c>
      <c r="G225" s="1">
        <v>43798</v>
      </c>
      <c r="H225">
        <v>0</v>
      </c>
      <c r="I225" s="1">
        <v>43914</v>
      </c>
      <c r="J225">
        <v>-17000</v>
      </c>
      <c r="K225" s="1">
        <v>43949</v>
      </c>
      <c r="L225">
        <v>7567.51</v>
      </c>
      <c r="M225" s="1">
        <v>43949</v>
      </c>
      <c r="N225">
        <v>0</v>
      </c>
      <c r="O225" s="1">
        <v>43949</v>
      </c>
      <c r="P225">
        <v>0</v>
      </c>
      <c r="Q225" s="1">
        <v>43861</v>
      </c>
      <c r="R225">
        <v>-24000</v>
      </c>
      <c r="S225" s="1">
        <v>44161</v>
      </c>
      <c r="T225">
        <v>0</v>
      </c>
      <c r="U225" s="1">
        <v>44041</v>
      </c>
      <c r="V225">
        <v>-6200</v>
      </c>
      <c r="W225" s="1">
        <v>44161</v>
      </c>
      <c r="X225">
        <v>-24300</v>
      </c>
      <c r="Y225" s="1">
        <v>43949</v>
      </c>
      <c r="Z225">
        <v>-1500</v>
      </c>
      <c r="AA225" s="1">
        <v>43949</v>
      </c>
      <c r="AB225">
        <v>7000</v>
      </c>
    </row>
    <row r="226" spans="1:28" ht="16.2">
      <c r="A226" s="1">
        <v>44162</v>
      </c>
      <c r="B226">
        <v>16370.32</v>
      </c>
      <c r="C226" s="1">
        <v>43850</v>
      </c>
      <c r="D226">
        <v>0</v>
      </c>
      <c r="E226" s="1">
        <v>43850</v>
      </c>
      <c r="F226">
        <v>0</v>
      </c>
      <c r="G226" s="1">
        <v>43801</v>
      </c>
      <c r="H226">
        <v>0</v>
      </c>
      <c r="I226" s="1">
        <v>43915</v>
      </c>
      <c r="J226">
        <v>29900</v>
      </c>
      <c r="K226" s="1">
        <v>43950</v>
      </c>
      <c r="L226">
        <v>8880.08</v>
      </c>
      <c r="M226" s="1">
        <v>43950</v>
      </c>
      <c r="N226">
        <v>-7600</v>
      </c>
      <c r="O226" s="1">
        <v>43950</v>
      </c>
      <c r="P226">
        <v>0</v>
      </c>
      <c r="Q226" s="1">
        <v>43864</v>
      </c>
      <c r="R226">
        <v>0</v>
      </c>
      <c r="S226" s="1">
        <v>44162</v>
      </c>
      <c r="T226">
        <v>0</v>
      </c>
      <c r="U226" s="1">
        <v>44042</v>
      </c>
      <c r="V226">
        <v>34000</v>
      </c>
      <c r="W226" s="1">
        <v>44162</v>
      </c>
      <c r="X226">
        <v>0</v>
      </c>
      <c r="Y226" s="1">
        <v>43950</v>
      </c>
      <c r="Z226">
        <v>-35700</v>
      </c>
      <c r="AA226" s="1">
        <v>43950</v>
      </c>
      <c r="AB226">
        <v>25600</v>
      </c>
    </row>
    <row r="227" spans="1:28" ht="16.2">
      <c r="A227" s="1">
        <v>44165</v>
      </c>
      <c r="B227">
        <v>0</v>
      </c>
      <c r="C227" s="1">
        <v>43860</v>
      </c>
      <c r="D227">
        <v>31600</v>
      </c>
      <c r="E227" s="1">
        <v>43860</v>
      </c>
      <c r="F227">
        <v>0</v>
      </c>
      <c r="G227" s="1">
        <v>43802</v>
      </c>
      <c r="H227">
        <v>0</v>
      </c>
      <c r="I227" s="1">
        <v>43916</v>
      </c>
      <c r="J227">
        <v>0</v>
      </c>
      <c r="K227" s="1">
        <v>43951</v>
      </c>
      <c r="L227">
        <v>40149.06</v>
      </c>
      <c r="M227" s="1">
        <v>43951</v>
      </c>
      <c r="N227">
        <v>0</v>
      </c>
      <c r="O227" s="1">
        <v>43951</v>
      </c>
      <c r="P227">
        <v>0</v>
      </c>
      <c r="Q227" s="1">
        <v>43865</v>
      </c>
      <c r="R227">
        <v>0</v>
      </c>
      <c r="S227" s="1">
        <v>44165</v>
      </c>
      <c r="T227">
        <v>30571.79</v>
      </c>
      <c r="U227" s="1">
        <v>44043</v>
      </c>
      <c r="V227">
        <v>-3800</v>
      </c>
      <c r="W227" s="1">
        <v>44165</v>
      </c>
      <c r="X227">
        <v>-7200</v>
      </c>
      <c r="Y227" s="1">
        <v>43951</v>
      </c>
      <c r="Z227">
        <v>16600</v>
      </c>
      <c r="AA227" s="1">
        <v>43951</v>
      </c>
      <c r="AB227">
        <v>47300</v>
      </c>
    </row>
    <row r="228" spans="1:28" ht="16.2">
      <c r="A228" s="1">
        <v>44166</v>
      </c>
      <c r="B228">
        <v>0</v>
      </c>
      <c r="C228" s="1">
        <v>43861</v>
      </c>
      <c r="D228">
        <v>0</v>
      </c>
      <c r="E228" s="1">
        <v>43861</v>
      </c>
      <c r="F228">
        <v>0</v>
      </c>
      <c r="G228" s="1">
        <v>43803</v>
      </c>
      <c r="H228">
        <v>0</v>
      </c>
      <c r="I228" s="1">
        <v>43917</v>
      </c>
      <c r="J228">
        <v>0</v>
      </c>
      <c r="K228" s="1">
        <v>43955</v>
      </c>
      <c r="L228">
        <v>-20362.490000000002</v>
      </c>
      <c r="M228" s="1">
        <v>43955</v>
      </c>
      <c r="N228">
        <v>48700</v>
      </c>
      <c r="O228" s="1">
        <v>43955</v>
      </c>
      <c r="P228">
        <v>0</v>
      </c>
      <c r="Q228" s="1">
        <v>43866</v>
      </c>
      <c r="R228">
        <v>0</v>
      </c>
      <c r="S228" s="1">
        <v>44166</v>
      </c>
      <c r="T228">
        <v>-14427.76</v>
      </c>
      <c r="U228" s="1">
        <v>44046</v>
      </c>
      <c r="V228">
        <v>-26800</v>
      </c>
      <c r="W228" s="1">
        <v>44166</v>
      </c>
      <c r="X228">
        <v>0</v>
      </c>
      <c r="Y228" s="1">
        <v>43955</v>
      </c>
      <c r="Z228">
        <v>45100</v>
      </c>
      <c r="AA228" s="1">
        <v>43955</v>
      </c>
      <c r="AB228">
        <v>0</v>
      </c>
    </row>
    <row r="229" spans="1:28" ht="16.2">
      <c r="A229" s="1">
        <v>44167</v>
      </c>
      <c r="B229">
        <v>-3037.87</v>
      </c>
      <c r="C229" s="1">
        <v>43864</v>
      </c>
      <c r="D229">
        <v>0</v>
      </c>
      <c r="E229" s="1">
        <v>43864</v>
      </c>
      <c r="F229">
        <v>0</v>
      </c>
      <c r="G229" s="1">
        <v>43804</v>
      </c>
      <c r="H229">
        <v>0</v>
      </c>
      <c r="I229" s="1">
        <v>43920</v>
      </c>
      <c r="J229">
        <v>0</v>
      </c>
      <c r="K229" s="1">
        <v>43956</v>
      </c>
      <c r="L229">
        <v>556.14</v>
      </c>
      <c r="M229" s="1">
        <v>43956</v>
      </c>
      <c r="N229">
        <v>12000</v>
      </c>
      <c r="O229" s="1">
        <v>43956</v>
      </c>
      <c r="P229">
        <v>0</v>
      </c>
      <c r="Q229" s="1">
        <v>43867</v>
      </c>
      <c r="R229">
        <v>0</v>
      </c>
      <c r="S229" s="1">
        <v>44167</v>
      </c>
      <c r="T229">
        <v>0</v>
      </c>
      <c r="U229" s="1">
        <v>44047</v>
      </c>
      <c r="V229">
        <v>37200</v>
      </c>
      <c r="W229" s="1">
        <v>44167</v>
      </c>
      <c r="X229">
        <v>0</v>
      </c>
      <c r="Y229" s="1">
        <v>43956</v>
      </c>
      <c r="Z229">
        <v>2400</v>
      </c>
      <c r="AA229" s="1">
        <v>43956</v>
      </c>
      <c r="AB229">
        <v>0</v>
      </c>
    </row>
    <row r="230" spans="1:28" ht="16.2">
      <c r="A230" s="1">
        <v>44168</v>
      </c>
      <c r="B230">
        <v>0</v>
      </c>
      <c r="C230" s="1">
        <v>43865</v>
      </c>
      <c r="D230">
        <v>0</v>
      </c>
      <c r="E230" s="1">
        <v>43865</v>
      </c>
      <c r="F230">
        <v>0</v>
      </c>
      <c r="G230" s="1">
        <v>43805</v>
      </c>
      <c r="H230">
        <v>0</v>
      </c>
      <c r="I230" s="1">
        <v>43921</v>
      </c>
      <c r="J230">
        <v>6000</v>
      </c>
      <c r="K230" s="1">
        <v>43957</v>
      </c>
      <c r="L230">
        <v>-11439.96</v>
      </c>
      <c r="M230" s="1">
        <v>43957</v>
      </c>
      <c r="N230">
        <v>-800</v>
      </c>
      <c r="O230" s="1">
        <v>43957</v>
      </c>
      <c r="P230">
        <v>0</v>
      </c>
      <c r="Q230" s="1">
        <v>43868</v>
      </c>
      <c r="R230">
        <v>0</v>
      </c>
      <c r="S230" s="1">
        <v>44168</v>
      </c>
      <c r="T230">
        <v>0</v>
      </c>
      <c r="U230" s="1">
        <v>44048</v>
      </c>
      <c r="V230">
        <v>23000</v>
      </c>
      <c r="W230" s="1">
        <v>44168</v>
      </c>
      <c r="X230">
        <v>0</v>
      </c>
      <c r="Y230" s="1">
        <v>43957</v>
      </c>
      <c r="Z230">
        <v>300</v>
      </c>
      <c r="AA230" s="1">
        <v>43957</v>
      </c>
      <c r="AB230">
        <v>0</v>
      </c>
    </row>
    <row r="231" spans="1:28" ht="16.2">
      <c r="A231" s="1">
        <v>44169</v>
      </c>
      <c r="B231">
        <v>-21291.22</v>
      </c>
      <c r="C231" s="1">
        <v>43866</v>
      </c>
      <c r="D231">
        <v>0</v>
      </c>
      <c r="E231" s="1">
        <v>43866</v>
      </c>
      <c r="F231">
        <v>0</v>
      </c>
      <c r="G231" s="1">
        <v>43808</v>
      </c>
      <c r="H231">
        <v>0</v>
      </c>
      <c r="I231" s="1">
        <v>43922</v>
      </c>
      <c r="J231">
        <v>0</v>
      </c>
      <c r="K231" s="1">
        <v>43958</v>
      </c>
      <c r="L231">
        <v>-9645.0300000000007</v>
      </c>
      <c r="M231" s="1">
        <v>43958</v>
      </c>
      <c r="N231">
        <v>-1100</v>
      </c>
      <c r="O231" s="1">
        <v>43958</v>
      </c>
      <c r="P231">
        <v>0</v>
      </c>
      <c r="Q231" s="1">
        <v>43871</v>
      </c>
      <c r="R231">
        <v>-17200</v>
      </c>
      <c r="S231" s="1">
        <v>44169</v>
      </c>
      <c r="T231">
        <v>0</v>
      </c>
      <c r="U231" s="1">
        <v>44049</v>
      </c>
      <c r="V231">
        <v>18200</v>
      </c>
      <c r="W231" s="1">
        <v>44169</v>
      </c>
      <c r="X231">
        <v>0</v>
      </c>
      <c r="Y231" s="1">
        <v>43958</v>
      </c>
      <c r="Z231">
        <v>-36600</v>
      </c>
      <c r="AA231" s="1">
        <v>43958</v>
      </c>
      <c r="AB231">
        <v>0</v>
      </c>
    </row>
    <row r="232" spans="1:28" ht="16.2">
      <c r="A232" s="1">
        <v>44172</v>
      </c>
      <c r="B232">
        <v>0</v>
      </c>
      <c r="C232" s="1">
        <v>43867</v>
      </c>
      <c r="D232">
        <v>16300</v>
      </c>
      <c r="E232" s="1">
        <v>43867</v>
      </c>
      <c r="F232">
        <v>0</v>
      </c>
      <c r="G232" s="1">
        <v>43809</v>
      </c>
      <c r="H232">
        <v>0</v>
      </c>
      <c r="I232" s="1">
        <v>43927</v>
      </c>
      <c r="J232">
        <v>-49200</v>
      </c>
      <c r="K232" s="1">
        <v>43959</v>
      </c>
      <c r="L232">
        <v>-9054.42</v>
      </c>
      <c r="M232" s="1">
        <v>43959</v>
      </c>
      <c r="N232">
        <v>-8700</v>
      </c>
      <c r="O232" s="1">
        <v>43959</v>
      </c>
      <c r="P232">
        <v>-16653.759999999998</v>
      </c>
      <c r="Q232" s="1">
        <v>43872</v>
      </c>
      <c r="R232">
        <v>900</v>
      </c>
      <c r="S232" s="1">
        <v>44172</v>
      </c>
      <c r="T232">
        <v>-11250.74</v>
      </c>
      <c r="U232" s="1">
        <v>44050</v>
      </c>
      <c r="V232">
        <v>-14400</v>
      </c>
      <c r="W232" s="1">
        <v>44172</v>
      </c>
      <c r="X232">
        <v>0</v>
      </c>
      <c r="Y232" s="1">
        <v>43959</v>
      </c>
      <c r="Z232">
        <v>-2000</v>
      </c>
      <c r="AA232" s="1">
        <v>43959</v>
      </c>
      <c r="AB232">
        <v>0</v>
      </c>
    </row>
    <row r="233" spans="1:28" ht="16.2">
      <c r="A233" s="1">
        <v>44173</v>
      </c>
      <c r="B233">
        <v>0</v>
      </c>
      <c r="C233" s="1">
        <v>43868</v>
      </c>
      <c r="D233">
        <v>-29800</v>
      </c>
      <c r="E233" s="1">
        <v>43868</v>
      </c>
      <c r="F233">
        <v>0</v>
      </c>
      <c r="G233" s="1">
        <v>43810</v>
      </c>
      <c r="H233">
        <v>0</v>
      </c>
      <c r="I233" s="1">
        <v>43928</v>
      </c>
      <c r="J233">
        <v>0</v>
      </c>
      <c r="K233" s="1">
        <v>43962</v>
      </c>
      <c r="L233">
        <v>-6657.36</v>
      </c>
      <c r="M233" s="1">
        <v>43962</v>
      </c>
      <c r="N233">
        <v>4200</v>
      </c>
      <c r="O233" s="1">
        <v>43962</v>
      </c>
      <c r="P233">
        <v>-3259.25</v>
      </c>
      <c r="Q233" s="1">
        <v>43873</v>
      </c>
      <c r="R233">
        <v>-3300</v>
      </c>
      <c r="S233" s="1">
        <v>44173</v>
      </c>
      <c r="T233">
        <v>0</v>
      </c>
      <c r="U233" s="1">
        <v>44053</v>
      </c>
      <c r="V233">
        <v>18400</v>
      </c>
      <c r="W233" s="1">
        <v>44173</v>
      </c>
      <c r="X233">
        <v>-7000</v>
      </c>
      <c r="Y233" s="1">
        <v>43962</v>
      </c>
      <c r="Z233">
        <v>17600</v>
      </c>
      <c r="AA233" s="1">
        <v>43962</v>
      </c>
      <c r="AB233">
        <v>-9500</v>
      </c>
    </row>
    <row r="234" spans="1:28" ht="16.2">
      <c r="A234" s="1">
        <v>44174</v>
      </c>
      <c r="B234">
        <v>0</v>
      </c>
      <c r="C234" s="1">
        <v>43871</v>
      </c>
      <c r="D234">
        <v>-20100</v>
      </c>
      <c r="E234" s="1">
        <v>43871</v>
      </c>
      <c r="F234">
        <v>0</v>
      </c>
      <c r="G234" s="1">
        <v>43811</v>
      </c>
      <c r="H234">
        <v>0</v>
      </c>
      <c r="I234" s="1">
        <v>43929</v>
      </c>
      <c r="J234">
        <v>6600</v>
      </c>
      <c r="K234" s="1">
        <v>43963</v>
      </c>
      <c r="L234">
        <v>-3853.94</v>
      </c>
      <c r="M234" s="1">
        <v>43963</v>
      </c>
      <c r="N234">
        <v>-15100</v>
      </c>
      <c r="O234" s="1">
        <v>43963</v>
      </c>
      <c r="P234">
        <v>0</v>
      </c>
      <c r="Q234" s="1">
        <v>43874</v>
      </c>
      <c r="R234">
        <v>0</v>
      </c>
      <c r="S234" s="1">
        <v>44174</v>
      </c>
      <c r="T234">
        <v>0</v>
      </c>
      <c r="U234" s="1">
        <v>44054</v>
      </c>
      <c r="V234">
        <v>-23600</v>
      </c>
      <c r="W234" s="1">
        <v>44174</v>
      </c>
      <c r="X234">
        <v>0</v>
      </c>
      <c r="Y234" s="1">
        <v>43963</v>
      </c>
      <c r="Z234">
        <v>-20700</v>
      </c>
      <c r="AA234" s="1">
        <v>43963</v>
      </c>
      <c r="AB234">
        <v>-16700</v>
      </c>
    </row>
    <row r="235" spans="1:28" ht="16.2">
      <c r="A235" s="1">
        <v>44175</v>
      </c>
      <c r="B235">
        <v>-9310.2999999999993</v>
      </c>
      <c r="C235" s="1">
        <v>43872</v>
      </c>
      <c r="D235">
        <v>0</v>
      </c>
      <c r="E235" s="1">
        <v>43872</v>
      </c>
      <c r="F235">
        <v>0</v>
      </c>
      <c r="G235" s="1">
        <v>43812</v>
      </c>
      <c r="H235">
        <v>0</v>
      </c>
      <c r="I235" s="1">
        <v>43930</v>
      </c>
      <c r="J235">
        <v>-5800</v>
      </c>
      <c r="K235" s="1">
        <v>43964</v>
      </c>
      <c r="L235">
        <v>-49.95</v>
      </c>
      <c r="M235" s="1">
        <v>43964</v>
      </c>
      <c r="N235">
        <v>800</v>
      </c>
      <c r="O235" s="1">
        <v>43964</v>
      </c>
      <c r="P235">
        <v>0</v>
      </c>
      <c r="Q235" s="1">
        <v>43875</v>
      </c>
      <c r="R235">
        <v>0</v>
      </c>
      <c r="S235" s="1">
        <v>44175</v>
      </c>
      <c r="T235">
        <v>0</v>
      </c>
      <c r="U235" s="1">
        <v>44055</v>
      </c>
      <c r="V235">
        <v>-46200</v>
      </c>
      <c r="W235" s="1">
        <v>44175</v>
      </c>
      <c r="X235">
        <v>0</v>
      </c>
      <c r="Y235" s="1">
        <v>43964</v>
      </c>
      <c r="Z235">
        <v>300</v>
      </c>
      <c r="AA235" s="1">
        <v>43964</v>
      </c>
      <c r="AB235">
        <v>0</v>
      </c>
    </row>
    <row r="236" spans="1:28" ht="16.2">
      <c r="A236" s="1">
        <v>44176</v>
      </c>
      <c r="B236">
        <v>700.44</v>
      </c>
      <c r="C236" s="1">
        <v>43873</v>
      </c>
      <c r="D236">
        <v>4900</v>
      </c>
      <c r="E236" s="1">
        <v>43873</v>
      </c>
      <c r="F236">
        <v>0</v>
      </c>
      <c r="G236" s="1">
        <v>43815</v>
      </c>
      <c r="H236">
        <v>0</v>
      </c>
      <c r="I236" s="1">
        <v>43931</v>
      </c>
      <c r="J236">
        <v>0</v>
      </c>
      <c r="K236" s="1">
        <v>43965</v>
      </c>
      <c r="L236">
        <v>-25373.08</v>
      </c>
      <c r="M236" s="1">
        <v>43965</v>
      </c>
      <c r="N236">
        <v>-18400</v>
      </c>
      <c r="O236" s="1">
        <v>43965</v>
      </c>
      <c r="P236">
        <v>0</v>
      </c>
      <c r="Q236" s="1">
        <v>43878</v>
      </c>
      <c r="R236">
        <v>0</v>
      </c>
      <c r="S236" s="1">
        <v>44176</v>
      </c>
      <c r="T236">
        <v>0</v>
      </c>
      <c r="U236" s="1">
        <v>44056</v>
      </c>
      <c r="V236">
        <v>-13600</v>
      </c>
      <c r="W236" s="1">
        <v>44176</v>
      </c>
      <c r="X236">
        <v>0</v>
      </c>
      <c r="Y236" s="1">
        <v>43965</v>
      </c>
      <c r="Z236">
        <v>-22900</v>
      </c>
      <c r="AA236" s="1">
        <v>43965</v>
      </c>
      <c r="AB236">
        <v>0</v>
      </c>
    </row>
    <row r="237" spans="1:28" ht="16.2">
      <c r="A237" s="1">
        <v>44179</v>
      </c>
      <c r="B237">
        <v>0</v>
      </c>
      <c r="C237" s="1">
        <v>43874</v>
      </c>
      <c r="D237">
        <v>600</v>
      </c>
      <c r="E237" s="1">
        <v>43874</v>
      </c>
      <c r="F237">
        <v>0</v>
      </c>
      <c r="G237" s="1">
        <v>43816</v>
      </c>
      <c r="H237">
        <v>0</v>
      </c>
      <c r="I237" s="1">
        <v>43934</v>
      </c>
      <c r="J237">
        <v>13900</v>
      </c>
      <c r="K237" s="1">
        <v>43966</v>
      </c>
      <c r="L237">
        <v>21874.17</v>
      </c>
      <c r="M237" s="1">
        <v>43966</v>
      </c>
      <c r="N237">
        <v>0</v>
      </c>
      <c r="O237" s="1">
        <v>43966</v>
      </c>
      <c r="P237">
        <v>0</v>
      </c>
      <c r="Q237" s="1">
        <v>43879</v>
      </c>
      <c r="R237">
        <v>0</v>
      </c>
      <c r="S237" s="1">
        <v>44179</v>
      </c>
      <c r="T237">
        <v>-13854.67</v>
      </c>
      <c r="U237" s="1">
        <v>44057</v>
      </c>
      <c r="V237">
        <v>-13000</v>
      </c>
      <c r="W237" s="1">
        <v>44179</v>
      </c>
      <c r="X237">
        <v>0</v>
      </c>
      <c r="Y237" s="1">
        <v>43966</v>
      </c>
      <c r="Z237">
        <v>-14200</v>
      </c>
      <c r="AA237" s="1">
        <v>43966</v>
      </c>
      <c r="AB237">
        <v>0</v>
      </c>
    </row>
    <row r="238" spans="1:28" ht="16.2">
      <c r="A238" s="1">
        <v>44180</v>
      </c>
      <c r="B238">
        <v>-17737.52</v>
      </c>
      <c r="C238" s="1">
        <v>43875</v>
      </c>
      <c r="D238">
        <v>7600</v>
      </c>
      <c r="E238" s="1">
        <v>43875</v>
      </c>
      <c r="F238">
        <v>0</v>
      </c>
      <c r="G238" s="1">
        <v>43817</v>
      </c>
      <c r="H238">
        <v>0</v>
      </c>
      <c r="I238" s="1">
        <v>43935</v>
      </c>
      <c r="J238">
        <v>-7100</v>
      </c>
      <c r="K238" s="1">
        <v>43969</v>
      </c>
      <c r="L238">
        <v>0</v>
      </c>
      <c r="M238" s="1">
        <v>43969</v>
      </c>
      <c r="N238">
        <v>-100</v>
      </c>
      <c r="O238" s="1">
        <v>43969</v>
      </c>
      <c r="P238">
        <v>0</v>
      </c>
      <c r="Q238" s="1">
        <v>43880</v>
      </c>
      <c r="R238">
        <v>0</v>
      </c>
      <c r="S238" s="1">
        <v>44180</v>
      </c>
      <c r="T238">
        <v>8951.51</v>
      </c>
      <c r="U238" s="1">
        <v>44060</v>
      </c>
      <c r="V238">
        <v>-7600</v>
      </c>
      <c r="W238" s="1">
        <v>44180</v>
      </c>
      <c r="X238">
        <v>0</v>
      </c>
      <c r="Y238" s="1">
        <v>43969</v>
      </c>
      <c r="Z238">
        <v>3800</v>
      </c>
      <c r="AA238" s="1">
        <v>43969</v>
      </c>
      <c r="AB238">
        <v>-14200</v>
      </c>
    </row>
    <row r="239" spans="1:28" ht="16.2">
      <c r="A239" s="1">
        <v>44181</v>
      </c>
      <c r="B239">
        <v>-3058.27</v>
      </c>
      <c r="C239" s="1">
        <v>43878</v>
      </c>
      <c r="D239">
        <v>-8400</v>
      </c>
      <c r="E239" s="1">
        <v>43878</v>
      </c>
      <c r="F239">
        <v>0</v>
      </c>
      <c r="G239" s="1">
        <v>43818</v>
      </c>
      <c r="H239">
        <v>0</v>
      </c>
      <c r="I239" s="1">
        <v>43936</v>
      </c>
      <c r="J239">
        <v>0</v>
      </c>
      <c r="K239" s="1">
        <v>43970</v>
      </c>
      <c r="L239">
        <v>9147.0499999999993</v>
      </c>
      <c r="M239" s="1">
        <v>43970</v>
      </c>
      <c r="N239">
        <v>21600</v>
      </c>
      <c r="O239" s="1">
        <v>43970</v>
      </c>
      <c r="P239">
        <v>0</v>
      </c>
      <c r="Q239" s="1">
        <v>43881</v>
      </c>
      <c r="R239">
        <v>0</v>
      </c>
      <c r="S239" s="1">
        <v>44181</v>
      </c>
      <c r="T239">
        <v>0</v>
      </c>
      <c r="U239" s="1">
        <v>44061</v>
      </c>
      <c r="V239">
        <v>-19000</v>
      </c>
      <c r="W239" s="1">
        <v>44181</v>
      </c>
      <c r="X239">
        <v>0</v>
      </c>
      <c r="Y239" s="1">
        <v>43970</v>
      </c>
      <c r="Z239">
        <v>21800</v>
      </c>
      <c r="AA239" s="1">
        <v>43970</v>
      </c>
      <c r="AB239">
        <v>0</v>
      </c>
    </row>
    <row r="240" spans="1:28" ht="16.2">
      <c r="A240" s="1">
        <v>44182</v>
      </c>
      <c r="B240">
        <v>0</v>
      </c>
      <c r="C240" s="1">
        <v>43879</v>
      </c>
      <c r="D240">
        <v>4000</v>
      </c>
      <c r="E240" s="1">
        <v>43879</v>
      </c>
      <c r="F240">
        <v>0</v>
      </c>
      <c r="G240" s="1">
        <v>43819</v>
      </c>
      <c r="H240">
        <v>0</v>
      </c>
      <c r="I240" s="1">
        <v>43937</v>
      </c>
      <c r="J240">
        <v>0</v>
      </c>
      <c r="K240" s="1">
        <v>43971</v>
      </c>
      <c r="L240">
        <v>-7855.02</v>
      </c>
      <c r="M240" s="1">
        <v>43971</v>
      </c>
      <c r="N240">
        <v>1700</v>
      </c>
      <c r="O240" s="1">
        <v>43971</v>
      </c>
      <c r="P240">
        <v>0</v>
      </c>
      <c r="Q240" s="1">
        <v>43882</v>
      </c>
      <c r="R240">
        <v>0</v>
      </c>
      <c r="S240" s="1">
        <v>44182</v>
      </c>
      <c r="T240">
        <v>9550.64</v>
      </c>
      <c r="U240" s="1">
        <v>44062</v>
      </c>
      <c r="V240">
        <v>13300</v>
      </c>
      <c r="W240" s="1">
        <v>44182</v>
      </c>
      <c r="X240">
        <v>0</v>
      </c>
      <c r="Y240" s="1">
        <v>43971</v>
      </c>
      <c r="Z240">
        <v>-5200</v>
      </c>
      <c r="AA240" s="1">
        <v>43971</v>
      </c>
      <c r="AB240">
        <v>0</v>
      </c>
    </row>
    <row r="241" spans="1:28" ht="16.2">
      <c r="A241" s="1">
        <v>44183</v>
      </c>
      <c r="B241">
        <v>0</v>
      </c>
      <c r="C241" s="1">
        <v>43880</v>
      </c>
      <c r="D241">
        <v>-28500</v>
      </c>
      <c r="E241" s="1">
        <v>43880</v>
      </c>
      <c r="F241">
        <v>0</v>
      </c>
      <c r="G241" s="1">
        <v>43822</v>
      </c>
      <c r="H241">
        <v>0</v>
      </c>
      <c r="I241" s="1">
        <v>43938</v>
      </c>
      <c r="J241">
        <v>30300</v>
      </c>
      <c r="K241" s="1">
        <v>43972</v>
      </c>
      <c r="L241">
        <v>0</v>
      </c>
      <c r="M241" s="1">
        <v>43972</v>
      </c>
      <c r="N241">
        <v>0</v>
      </c>
      <c r="O241" s="1">
        <v>43972</v>
      </c>
      <c r="P241">
        <v>0</v>
      </c>
      <c r="Q241" s="1">
        <v>43885</v>
      </c>
      <c r="R241">
        <v>3900</v>
      </c>
      <c r="S241" s="1">
        <v>44183</v>
      </c>
      <c r="T241">
        <v>0</v>
      </c>
      <c r="U241" s="1">
        <v>44063</v>
      </c>
      <c r="V241">
        <v>63900</v>
      </c>
      <c r="W241" s="1">
        <v>44183</v>
      </c>
      <c r="X241">
        <v>3500</v>
      </c>
      <c r="Y241" s="1">
        <v>43972</v>
      </c>
      <c r="Z241">
        <v>5500</v>
      </c>
      <c r="AA241" s="1">
        <v>43972</v>
      </c>
      <c r="AB241">
        <v>0</v>
      </c>
    </row>
    <row r="242" spans="1:28" ht="16.2">
      <c r="A242" s="1">
        <v>44186</v>
      </c>
      <c r="B242">
        <v>-5045.07</v>
      </c>
      <c r="C242" s="1">
        <v>43881</v>
      </c>
      <c r="D242">
        <v>0</v>
      </c>
      <c r="E242" s="1">
        <v>43881</v>
      </c>
      <c r="F242">
        <v>0</v>
      </c>
      <c r="G242" s="1">
        <v>43823</v>
      </c>
      <c r="H242">
        <v>0</v>
      </c>
      <c r="I242" s="1">
        <v>43941</v>
      </c>
      <c r="J242">
        <v>-1000</v>
      </c>
      <c r="K242" s="1">
        <v>43973</v>
      </c>
      <c r="L242">
        <v>0</v>
      </c>
      <c r="M242" s="1">
        <v>43973</v>
      </c>
      <c r="N242">
        <v>0</v>
      </c>
      <c r="O242" s="1">
        <v>43973</v>
      </c>
      <c r="P242">
        <v>0</v>
      </c>
      <c r="Q242" s="1">
        <v>43886</v>
      </c>
      <c r="R242">
        <v>-7300</v>
      </c>
      <c r="S242" s="1">
        <v>44186</v>
      </c>
      <c r="T242">
        <v>9354.99</v>
      </c>
      <c r="U242" s="1">
        <v>44064</v>
      </c>
      <c r="V242">
        <v>-47600</v>
      </c>
      <c r="W242" s="1">
        <v>44186</v>
      </c>
      <c r="X242">
        <v>-9500</v>
      </c>
      <c r="Y242" s="1">
        <v>43973</v>
      </c>
      <c r="Z242">
        <v>2600</v>
      </c>
      <c r="AA242" s="1">
        <v>43973</v>
      </c>
      <c r="AB242">
        <v>9100</v>
      </c>
    </row>
    <row r="243" spans="1:28" ht="16.2">
      <c r="A243" s="1">
        <v>44187</v>
      </c>
      <c r="B243">
        <v>0</v>
      </c>
      <c r="C243" s="1">
        <v>43882</v>
      </c>
      <c r="D243">
        <v>0</v>
      </c>
      <c r="E243" s="1">
        <v>43882</v>
      </c>
      <c r="F243">
        <v>0</v>
      </c>
      <c r="G243" s="1">
        <v>43824</v>
      </c>
      <c r="H243">
        <v>0</v>
      </c>
      <c r="I243" s="1">
        <v>43942</v>
      </c>
      <c r="J243">
        <v>7700</v>
      </c>
      <c r="K243" s="1">
        <v>43976</v>
      </c>
      <c r="L243">
        <v>0</v>
      </c>
      <c r="M243" s="1">
        <v>43976</v>
      </c>
      <c r="N243">
        <v>4100</v>
      </c>
      <c r="O243" s="1">
        <v>43976</v>
      </c>
      <c r="P243">
        <v>0</v>
      </c>
      <c r="Q243" s="1">
        <v>43887</v>
      </c>
      <c r="R243">
        <v>0</v>
      </c>
      <c r="S243" s="1">
        <v>44187</v>
      </c>
      <c r="T243">
        <v>0</v>
      </c>
      <c r="U243" s="1">
        <v>44067</v>
      </c>
      <c r="V243">
        <v>-12200</v>
      </c>
      <c r="W243" s="1">
        <v>44187</v>
      </c>
      <c r="X243">
        <v>0</v>
      </c>
      <c r="Y243" s="1">
        <v>43976</v>
      </c>
      <c r="Z243">
        <v>2200</v>
      </c>
      <c r="AA243" s="1">
        <v>43976</v>
      </c>
      <c r="AB243">
        <v>-15400</v>
      </c>
    </row>
    <row r="244" spans="1:28" ht="16.2">
      <c r="A244" s="1">
        <v>44188</v>
      </c>
      <c r="B244">
        <v>0</v>
      </c>
      <c r="C244" s="1">
        <v>43885</v>
      </c>
      <c r="D244">
        <v>-900</v>
      </c>
      <c r="E244" s="1">
        <v>43885</v>
      </c>
      <c r="F244">
        <v>0</v>
      </c>
      <c r="G244" s="1">
        <v>43825</v>
      </c>
      <c r="H244">
        <v>0</v>
      </c>
      <c r="I244" s="1">
        <v>43943</v>
      </c>
      <c r="J244">
        <v>0</v>
      </c>
      <c r="K244" s="1">
        <v>43977</v>
      </c>
      <c r="L244">
        <v>16473.03</v>
      </c>
      <c r="M244" s="1">
        <v>43977</v>
      </c>
      <c r="N244">
        <v>32600</v>
      </c>
      <c r="O244" s="1">
        <v>43977</v>
      </c>
      <c r="P244">
        <v>0</v>
      </c>
      <c r="Q244" s="1">
        <v>43888</v>
      </c>
      <c r="R244">
        <v>0</v>
      </c>
      <c r="S244" s="1">
        <v>44188</v>
      </c>
      <c r="T244">
        <v>0</v>
      </c>
      <c r="U244" s="1">
        <v>44068</v>
      </c>
      <c r="V244">
        <v>-42400</v>
      </c>
      <c r="W244" s="1">
        <v>44188</v>
      </c>
      <c r="X244">
        <v>0</v>
      </c>
      <c r="Y244" s="1">
        <v>43977</v>
      </c>
      <c r="Z244">
        <v>5900</v>
      </c>
      <c r="AA244" s="1">
        <v>43977</v>
      </c>
      <c r="AB244">
        <v>-22000</v>
      </c>
    </row>
    <row r="245" spans="1:28" ht="16.2">
      <c r="A245" s="1">
        <v>44189</v>
      </c>
      <c r="B245">
        <v>-6510.96</v>
      </c>
      <c r="C245" s="1">
        <v>43886</v>
      </c>
      <c r="D245">
        <v>26100</v>
      </c>
      <c r="E245" s="1">
        <v>43886</v>
      </c>
      <c r="F245">
        <v>0</v>
      </c>
      <c r="G245" s="1">
        <v>43826</v>
      </c>
      <c r="H245">
        <v>0</v>
      </c>
      <c r="I245" s="1">
        <v>43944</v>
      </c>
      <c r="J245">
        <v>-23000</v>
      </c>
      <c r="K245" s="1">
        <v>43978</v>
      </c>
      <c r="L245">
        <v>-3728.98</v>
      </c>
      <c r="M245" s="1">
        <v>43978</v>
      </c>
      <c r="N245">
        <v>-5200</v>
      </c>
      <c r="O245" s="1">
        <v>43978</v>
      </c>
      <c r="P245">
        <v>0</v>
      </c>
      <c r="Q245" s="1">
        <v>43892</v>
      </c>
      <c r="R245">
        <v>0</v>
      </c>
      <c r="S245" s="1">
        <v>44189</v>
      </c>
      <c r="T245">
        <v>0</v>
      </c>
      <c r="U245" s="1">
        <v>44069</v>
      </c>
      <c r="V245">
        <v>11000</v>
      </c>
      <c r="W245" s="1">
        <v>44189</v>
      </c>
      <c r="X245">
        <v>0</v>
      </c>
      <c r="Y245" s="1">
        <v>43978</v>
      </c>
      <c r="Z245">
        <v>0</v>
      </c>
      <c r="AA245" s="1">
        <v>43978</v>
      </c>
      <c r="AB245">
        <v>-8900</v>
      </c>
    </row>
    <row r="246" spans="1:28" ht="16.2">
      <c r="A246" s="1">
        <v>44190</v>
      </c>
      <c r="B246">
        <v>-18921.34</v>
      </c>
      <c r="C246" s="1">
        <v>43887</v>
      </c>
      <c r="D246">
        <v>0</v>
      </c>
      <c r="E246" s="1">
        <v>43887</v>
      </c>
      <c r="F246">
        <v>0</v>
      </c>
      <c r="G246" s="1">
        <v>43829</v>
      </c>
      <c r="H246">
        <v>0</v>
      </c>
      <c r="I246" s="1">
        <v>43945</v>
      </c>
      <c r="J246">
        <v>0</v>
      </c>
      <c r="K246" s="1">
        <v>43979</v>
      </c>
      <c r="L246">
        <v>-6062.01</v>
      </c>
      <c r="M246" s="1">
        <v>43979</v>
      </c>
      <c r="N246">
        <v>-20000</v>
      </c>
      <c r="O246" s="1">
        <v>43979</v>
      </c>
      <c r="P246">
        <v>0</v>
      </c>
      <c r="Q246" s="1">
        <v>43893</v>
      </c>
      <c r="R246">
        <v>-5800</v>
      </c>
      <c r="S246" s="1">
        <v>44190</v>
      </c>
      <c r="T246">
        <v>0</v>
      </c>
      <c r="U246" s="1">
        <v>44070</v>
      </c>
      <c r="V246">
        <v>-6400</v>
      </c>
      <c r="W246" s="1">
        <v>44190</v>
      </c>
      <c r="X246">
        <v>0</v>
      </c>
      <c r="Y246" s="1">
        <v>43979</v>
      </c>
      <c r="Z246">
        <v>0</v>
      </c>
      <c r="AA246" s="1">
        <v>43979</v>
      </c>
      <c r="AB246">
        <v>0</v>
      </c>
    </row>
    <row r="247" spans="1:28" ht="16.2">
      <c r="A247" s="1">
        <v>44193</v>
      </c>
      <c r="B247">
        <v>0</v>
      </c>
      <c r="C247" s="1">
        <v>43888</v>
      </c>
      <c r="D247">
        <v>0</v>
      </c>
      <c r="E247" s="1">
        <v>43888</v>
      </c>
      <c r="F247">
        <v>0</v>
      </c>
      <c r="G247" s="1">
        <v>43830</v>
      </c>
      <c r="H247">
        <v>0</v>
      </c>
      <c r="I247" s="1">
        <v>43948</v>
      </c>
      <c r="J247">
        <v>14900</v>
      </c>
      <c r="K247" s="1">
        <v>43980</v>
      </c>
      <c r="L247">
        <v>348.61</v>
      </c>
      <c r="M247" s="1">
        <v>43980</v>
      </c>
      <c r="N247">
        <v>-18100</v>
      </c>
      <c r="O247" s="1">
        <v>43980</v>
      </c>
      <c r="P247">
        <v>0</v>
      </c>
      <c r="Q247" s="1">
        <v>43894</v>
      </c>
      <c r="R247">
        <v>0</v>
      </c>
      <c r="S247" s="1">
        <v>44193</v>
      </c>
      <c r="T247">
        <v>0</v>
      </c>
      <c r="U247" s="1">
        <v>44071</v>
      </c>
      <c r="V247">
        <v>-13600</v>
      </c>
      <c r="W247" s="1">
        <v>44193</v>
      </c>
      <c r="X247">
        <v>0</v>
      </c>
      <c r="Y247" s="1">
        <v>43980</v>
      </c>
      <c r="Z247">
        <v>-5700</v>
      </c>
      <c r="AA247" s="1">
        <v>43980</v>
      </c>
      <c r="AB247">
        <v>0</v>
      </c>
    </row>
    <row r="248" spans="1:28" ht="16.2">
      <c r="A248" s="1">
        <v>44194</v>
      </c>
      <c r="B248">
        <v>0</v>
      </c>
      <c r="C248" s="1">
        <v>43892</v>
      </c>
      <c r="D248">
        <v>0</v>
      </c>
      <c r="E248" s="1">
        <v>43892</v>
      </c>
      <c r="F248">
        <v>0</v>
      </c>
      <c r="G248" s="1">
        <v>43832</v>
      </c>
      <c r="H248">
        <v>0</v>
      </c>
      <c r="I248" s="1">
        <v>43949</v>
      </c>
      <c r="J248">
        <v>-6900</v>
      </c>
      <c r="K248" s="1">
        <v>43983</v>
      </c>
      <c r="L248">
        <v>10069.85</v>
      </c>
      <c r="M248" s="1">
        <v>43983</v>
      </c>
      <c r="N248">
        <v>0</v>
      </c>
      <c r="O248" s="1">
        <v>43983</v>
      </c>
      <c r="P248">
        <v>-4064.23</v>
      </c>
      <c r="Q248" s="1">
        <v>43895</v>
      </c>
      <c r="R248">
        <v>3300</v>
      </c>
      <c r="S248" s="1">
        <v>44194</v>
      </c>
      <c r="T248">
        <v>0</v>
      </c>
      <c r="U248" s="1">
        <v>44074</v>
      </c>
      <c r="V248">
        <v>-20400</v>
      </c>
      <c r="W248" s="1">
        <v>44194</v>
      </c>
      <c r="X248">
        <v>-6000</v>
      </c>
      <c r="Y248" s="1">
        <v>43983</v>
      </c>
      <c r="Z248">
        <v>27300</v>
      </c>
      <c r="AA248" s="1">
        <v>43983</v>
      </c>
      <c r="AB248">
        <v>-8300</v>
      </c>
    </row>
    <row r="249" spans="1:28" ht="16.2">
      <c r="A249" s="1">
        <v>44195</v>
      </c>
      <c r="B249">
        <v>20725.2</v>
      </c>
      <c r="C249" s="1">
        <v>43893</v>
      </c>
      <c r="D249">
        <v>0</v>
      </c>
      <c r="E249" s="1">
        <v>43893</v>
      </c>
      <c r="F249">
        <v>0</v>
      </c>
      <c r="G249" s="1">
        <v>43833</v>
      </c>
      <c r="H249">
        <v>0</v>
      </c>
      <c r="I249" s="1">
        <v>43950</v>
      </c>
      <c r="J249">
        <v>-4700</v>
      </c>
      <c r="K249" s="1">
        <v>43984</v>
      </c>
      <c r="L249">
        <v>-8996.75</v>
      </c>
      <c r="M249" s="1">
        <v>43984</v>
      </c>
      <c r="N249">
        <v>6300</v>
      </c>
      <c r="O249" s="1">
        <v>43984</v>
      </c>
      <c r="P249">
        <v>0</v>
      </c>
      <c r="Q249" s="1">
        <v>43896</v>
      </c>
      <c r="R249">
        <v>8600</v>
      </c>
      <c r="S249" s="1">
        <v>44195</v>
      </c>
      <c r="T249">
        <v>0</v>
      </c>
      <c r="U249" s="1">
        <v>44075</v>
      </c>
      <c r="V249">
        <v>-18700</v>
      </c>
      <c r="W249" s="1">
        <v>44195</v>
      </c>
      <c r="X249">
        <v>0</v>
      </c>
      <c r="Y249" s="1">
        <v>43984</v>
      </c>
      <c r="Z249">
        <v>4900</v>
      </c>
      <c r="AA249" s="1">
        <v>43984</v>
      </c>
      <c r="AB249">
        <v>9800</v>
      </c>
    </row>
    <row r="250" spans="1:28" ht="16.2">
      <c r="A250" s="1">
        <v>44196</v>
      </c>
      <c r="B250">
        <v>0</v>
      </c>
      <c r="C250" s="1">
        <v>43894</v>
      </c>
      <c r="D250">
        <v>0</v>
      </c>
      <c r="E250" s="1">
        <v>43894</v>
      </c>
      <c r="F250">
        <v>0</v>
      </c>
      <c r="G250" s="1">
        <v>43836</v>
      </c>
      <c r="H250">
        <v>0</v>
      </c>
      <c r="I250" s="1">
        <v>43951</v>
      </c>
      <c r="J250">
        <v>-100</v>
      </c>
      <c r="K250" s="1">
        <v>43985</v>
      </c>
      <c r="L250">
        <v>-4273.62</v>
      </c>
      <c r="M250" s="1">
        <v>43985</v>
      </c>
      <c r="N250">
        <v>35400</v>
      </c>
      <c r="O250" s="1">
        <v>43985</v>
      </c>
      <c r="P250">
        <v>0</v>
      </c>
      <c r="Q250" s="1">
        <v>43899</v>
      </c>
      <c r="R250">
        <v>40100</v>
      </c>
      <c r="S250" s="1">
        <v>44196</v>
      </c>
      <c r="T250">
        <v>-8679.2099999999991</v>
      </c>
      <c r="U250" s="1">
        <v>44076</v>
      </c>
      <c r="V250">
        <v>0</v>
      </c>
      <c r="W250" s="1">
        <v>44196</v>
      </c>
      <c r="X250">
        <v>0</v>
      </c>
      <c r="Y250" s="1">
        <v>43985</v>
      </c>
      <c r="Z250">
        <v>24600</v>
      </c>
      <c r="AA250" s="1">
        <v>43985</v>
      </c>
      <c r="AB250">
        <v>35400</v>
      </c>
    </row>
    <row r="251" spans="1:28" ht="16.2">
      <c r="A251" s="1">
        <v>44200</v>
      </c>
      <c r="B251">
        <v>28109.45</v>
      </c>
      <c r="C251" s="1">
        <v>43895</v>
      </c>
      <c r="D251">
        <v>12500</v>
      </c>
      <c r="E251" s="1">
        <v>43895</v>
      </c>
      <c r="F251">
        <v>0</v>
      </c>
      <c r="G251" s="1">
        <v>43837</v>
      </c>
      <c r="H251">
        <v>0</v>
      </c>
      <c r="I251" s="1">
        <v>43955</v>
      </c>
      <c r="J251">
        <v>0</v>
      </c>
      <c r="K251" s="1">
        <v>43986</v>
      </c>
      <c r="L251">
        <v>0</v>
      </c>
      <c r="M251" s="1">
        <v>43986</v>
      </c>
      <c r="N251">
        <v>14800</v>
      </c>
      <c r="O251" s="1">
        <v>43986</v>
      </c>
      <c r="P251">
        <v>0</v>
      </c>
      <c r="Q251" s="1">
        <v>43900</v>
      </c>
      <c r="R251">
        <v>0</v>
      </c>
      <c r="S251" s="1">
        <v>44200</v>
      </c>
      <c r="T251">
        <v>0</v>
      </c>
      <c r="U251" s="1">
        <v>44077</v>
      </c>
      <c r="V251">
        <v>0</v>
      </c>
      <c r="W251" s="1">
        <v>44200</v>
      </c>
      <c r="X251">
        <v>0</v>
      </c>
      <c r="Y251" s="1">
        <v>43986</v>
      </c>
      <c r="Z251">
        <v>25900</v>
      </c>
      <c r="AA251" s="1">
        <v>43986</v>
      </c>
      <c r="AB251">
        <v>17500</v>
      </c>
    </row>
    <row r="252" spans="1:28" ht="16.2">
      <c r="A252" s="1">
        <v>44201</v>
      </c>
      <c r="B252">
        <v>0</v>
      </c>
      <c r="C252" s="1">
        <v>43896</v>
      </c>
      <c r="D252">
        <v>-44600</v>
      </c>
      <c r="E252" s="1">
        <v>43896</v>
      </c>
      <c r="F252">
        <v>0</v>
      </c>
      <c r="G252" s="1">
        <v>43838</v>
      </c>
      <c r="H252">
        <v>0</v>
      </c>
      <c r="I252" s="1">
        <v>43956</v>
      </c>
      <c r="J252">
        <v>-8100</v>
      </c>
      <c r="K252" s="1">
        <v>43987</v>
      </c>
      <c r="L252">
        <v>-5683.85</v>
      </c>
      <c r="M252" s="1">
        <v>43987</v>
      </c>
      <c r="N252">
        <v>6900</v>
      </c>
      <c r="O252" s="1">
        <v>43987</v>
      </c>
      <c r="P252">
        <v>0</v>
      </c>
      <c r="Q252" s="1">
        <v>43901</v>
      </c>
      <c r="R252">
        <v>0</v>
      </c>
      <c r="S252" s="1">
        <v>44201</v>
      </c>
      <c r="T252">
        <v>0</v>
      </c>
      <c r="U252" s="1">
        <v>44078</v>
      </c>
      <c r="V252">
        <v>-1500</v>
      </c>
      <c r="W252" s="1">
        <v>44201</v>
      </c>
      <c r="X252">
        <v>0</v>
      </c>
      <c r="Y252" s="1">
        <v>43987</v>
      </c>
      <c r="Z252">
        <v>0</v>
      </c>
      <c r="AA252" s="1">
        <v>43987</v>
      </c>
      <c r="AB252">
        <v>6700</v>
      </c>
    </row>
    <row r="253" spans="1:28" ht="16.2">
      <c r="A253" s="1">
        <v>44202</v>
      </c>
      <c r="B253">
        <v>50901.89</v>
      </c>
      <c r="C253" s="1">
        <v>43899</v>
      </c>
      <c r="D253">
        <v>18900</v>
      </c>
      <c r="E253" s="1">
        <v>43899</v>
      </c>
      <c r="F253">
        <v>0</v>
      </c>
      <c r="G253" s="1">
        <v>43839</v>
      </c>
      <c r="H253">
        <v>0</v>
      </c>
      <c r="I253" s="1">
        <v>43957</v>
      </c>
      <c r="J253">
        <v>-1100</v>
      </c>
      <c r="K253" s="1">
        <v>43990</v>
      </c>
      <c r="L253">
        <v>0</v>
      </c>
      <c r="M253" s="1">
        <v>43990</v>
      </c>
      <c r="N253">
        <v>-12100</v>
      </c>
      <c r="O253" s="1">
        <v>43990</v>
      </c>
      <c r="P253">
        <v>0</v>
      </c>
      <c r="Q253" s="1">
        <v>43902</v>
      </c>
      <c r="R253">
        <v>66400</v>
      </c>
      <c r="S253" s="1">
        <v>44202</v>
      </c>
      <c r="T253">
        <v>0</v>
      </c>
      <c r="U253" s="1">
        <v>44081</v>
      </c>
      <c r="V253">
        <v>4800</v>
      </c>
      <c r="W253" s="1">
        <v>44202</v>
      </c>
      <c r="X253">
        <v>0</v>
      </c>
      <c r="Y253" s="1">
        <v>43990</v>
      </c>
      <c r="Z253">
        <v>18300</v>
      </c>
      <c r="AA253" s="1">
        <v>43990</v>
      </c>
      <c r="AB253">
        <v>27700</v>
      </c>
    </row>
    <row r="254" spans="1:28" ht="16.2">
      <c r="A254" s="1">
        <v>44203</v>
      </c>
      <c r="B254">
        <v>24584.400000000001</v>
      </c>
      <c r="C254" s="1">
        <v>43900</v>
      </c>
      <c r="D254">
        <v>0</v>
      </c>
      <c r="E254" s="1">
        <v>43900</v>
      </c>
      <c r="F254">
        <v>0</v>
      </c>
      <c r="G254" s="1">
        <v>43840</v>
      </c>
      <c r="H254">
        <v>0</v>
      </c>
      <c r="I254" s="1">
        <v>43958</v>
      </c>
      <c r="J254">
        <v>0</v>
      </c>
      <c r="K254" s="1">
        <v>43991</v>
      </c>
      <c r="L254">
        <v>0</v>
      </c>
      <c r="M254" s="1">
        <v>43991</v>
      </c>
      <c r="N254">
        <v>3400</v>
      </c>
      <c r="O254" s="1">
        <v>43991</v>
      </c>
      <c r="P254">
        <v>-16694.919999999998</v>
      </c>
      <c r="Q254" s="1">
        <v>43903</v>
      </c>
      <c r="R254">
        <v>-29600</v>
      </c>
      <c r="S254" s="1">
        <v>44203</v>
      </c>
      <c r="T254">
        <v>0</v>
      </c>
      <c r="U254" s="1">
        <v>44082</v>
      </c>
      <c r="V254">
        <v>-17200</v>
      </c>
      <c r="W254" s="1">
        <v>44203</v>
      </c>
      <c r="X254">
        <v>53700</v>
      </c>
      <c r="Y254" s="1">
        <v>43991</v>
      </c>
      <c r="Z254">
        <v>-900</v>
      </c>
      <c r="AA254" s="1">
        <v>43991</v>
      </c>
      <c r="AB254">
        <v>-1100</v>
      </c>
    </row>
    <row r="255" spans="1:28" ht="16.2">
      <c r="A255" s="1">
        <v>44204</v>
      </c>
      <c r="B255">
        <v>0</v>
      </c>
      <c r="C255" s="1">
        <v>43901</v>
      </c>
      <c r="D255">
        <v>0</v>
      </c>
      <c r="E255" s="1">
        <v>43901</v>
      </c>
      <c r="F255">
        <v>0</v>
      </c>
      <c r="G255" s="1">
        <v>43843</v>
      </c>
      <c r="H255">
        <v>0</v>
      </c>
      <c r="I255" s="1">
        <v>43959</v>
      </c>
      <c r="J255">
        <v>0</v>
      </c>
      <c r="K255" s="1">
        <v>43992</v>
      </c>
      <c r="L255">
        <v>-7297.35</v>
      </c>
      <c r="M255" s="1">
        <v>43992</v>
      </c>
      <c r="N255">
        <v>13400</v>
      </c>
      <c r="O255" s="1">
        <v>43992</v>
      </c>
      <c r="P255">
        <v>0</v>
      </c>
      <c r="Q255" s="1">
        <v>43906</v>
      </c>
      <c r="R255">
        <v>0</v>
      </c>
      <c r="S255" s="1">
        <v>44204</v>
      </c>
      <c r="T255">
        <v>0</v>
      </c>
      <c r="U255" s="1">
        <v>44083</v>
      </c>
      <c r="V255">
        <v>13600</v>
      </c>
      <c r="W255" s="1">
        <v>44204</v>
      </c>
      <c r="X255">
        <v>44800</v>
      </c>
      <c r="Y255" s="1">
        <v>43992</v>
      </c>
      <c r="Z255">
        <v>12800</v>
      </c>
      <c r="AA255" s="1">
        <v>43992</v>
      </c>
      <c r="AB255">
        <v>19800</v>
      </c>
    </row>
    <row r="256" spans="1:28" ht="16.2">
      <c r="A256" s="1">
        <v>44207</v>
      </c>
      <c r="B256">
        <v>0</v>
      </c>
      <c r="C256" s="1">
        <v>43902</v>
      </c>
      <c r="D256">
        <v>0</v>
      </c>
      <c r="E256" s="1">
        <v>43902</v>
      </c>
      <c r="F256">
        <v>0</v>
      </c>
      <c r="G256" s="1">
        <v>43844</v>
      </c>
      <c r="H256">
        <v>0</v>
      </c>
      <c r="I256" s="1">
        <v>43962</v>
      </c>
      <c r="J256">
        <v>8900</v>
      </c>
      <c r="K256" s="1">
        <v>43993</v>
      </c>
      <c r="L256">
        <v>0</v>
      </c>
      <c r="M256" s="1">
        <v>43993</v>
      </c>
      <c r="N256">
        <v>-47200</v>
      </c>
      <c r="O256" s="1">
        <v>43993</v>
      </c>
      <c r="P256">
        <v>0</v>
      </c>
      <c r="Q256" s="1">
        <v>43907</v>
      </c>
      <c r="R256">
        <v>0</v>
      </c>
      <c r="S256" s="1">
        <v>44207</v>
      </c>
      <c r="T256">
        <v>-27326.639999999999</v>
      </c>
      <c r="U256" s="1">
        <v>44084</v>
      </c>
      <c r="V256">
        <v>-19800</v>
      </c>
      <c r="W256" s="1">
        <v>44207</v>
      </c>
      <c r="X256">
        <v>-33300</v>
      </c>
      <c r="Y256" s="1">
        <v>43993</v>
      </c>
      <c r="Z256">
        <v>-50700</v>
      </c>
      <c r="AA256" s="1">
        <v>43993</v>
      </c>
      <c r="AB256">
        <v>-30500</v>
      </c>
    </row>
    <row r="257" spans="1:28" ht="16.2">
      <c r="A257" s="1">
        <v>44208</v>
      </c>
      <c r="B257">
        <v>0</v>
      </c>
      <c r="C257" s="1">
        <v>43903</v>
      </c>
      <c r="D257">
        <v>0</v>
      </c>
      <c r="E257" s="1">
        <v>43903</v>
      </c>
      <c r="F257">
        <v>0</v>
      </c>
      <c r="G257" s="1">
        <v>43845</v>
      </c>
      <c r="H257">
        <v>0</v>
      </c>
      <c r="I257" s="1">
        <v>43963</v>
      </c>
      <c r="J257">
        <v>-9900</v>
      </c>
      <c r="K257" s="1">
        <v>43994</v>
      </c>
      <c r="L257">
        <v>581.53</v>
      </c>
      <c r="M257" s="1">
        <v>43994</v>
      </c>
      <c r="N257">
        <v>-4700</v>
      </c>
      <c r="O257" s="1">
        <v>43994</v>
      </c>
      <c r="P257">
        <v>0</v>
      </c>
      <c r="Q257" s="1">
        <v>43908</v>
      </c>
      <c r="R257">
        <v>0</v>
      </c>
      <c r="S257" s="1">
        <v>44208</v>
      </c>
      <c r="T257">
        <v>671.26</v>
      </c>
      <c r="U257" s="1">
        <v>44085</v>
      </c>
      <c r="V257">
        <v>7600</v>
      </c>
      <c r="W257" s="1">
        <v>44208</v>
      </c>
      <c r="X257">
        <v>-12800</v>
      </c>
      <c r="Y257" s="1">
        <v>43994</v>
      </c>
      <c r="Z257">
        <v>9200</v>
      </c>
      <c r="AA257" s="1">
        <v>43994</v>
      </c>
      <c r="AB257">
        <v>0</v>
      </c>
    </row>
    <row r="258" spans="1:28" ht="16.2">
      <c r="A258" s="1">
        <v>44209</v>
      </c>
      <c r="B258">
        <v>22656.98</v>
      </c>
      <c r="C258" s="1">
        <v>43906</v>
      </c>
      <c r="D258">
        <v>0</v>
      </c>
      <c r="E258" s="1">
        <v>43906</v>
      </c>
      <c r="F258">
        <v>0</v>
      </c>
      <c r="G258" s="1">
        <v>43846</v>
      </c>
      <c r="H258">
        <v>0</v>
      </c>
      <c r="I258" s="1">
        <v>43964</v>
      </c>
      <c r="J258">
        <v>0</v>
      </c>
      <c r="K258" s="1">
        <v>43997</v>
      </c>
      <c r="L258">
        <v>22517.8</v>
      </c>
      <c r="M258" s="1">
        <v>43997</v>
      </c>
      <c r="N258">
        <v>0</v>
      </c>
      <c r="O258" s="1">
        <v>43997</v>
      </c>
      <c r="P258">
        <v>0</v>
      </c>
      <c r="Q258" s="1">
        <v>43909</v>
      </c>
      <c r="R258">
        <v>-1600</v>
      </c>
      <c r="S258" s="1">
        <v>44209</v>
      </c>
      <c r="T258">
        <v>0</v>
      </c>
      <c r="U258" s="1">
        <v>44088</v>
      </c>
      <c r="V258">
        <v>-24800</v>
      </c>
      <c r="W258" s="1">
        <v>44209</v>
      </c>
      <c r="X258">
        <v>0</v>
      </c>
      <c r="Y258" s="1">
        <v>43997</v>
      </c>
      <c r="Z258">
        <v>-29100</v>
      </c>
      <c r="AA258" s="1">
        <v>43997</v>
      </c>
      <c r="AB258">
        <v>0</v>
      </c>
    </row>
    <row r="259" spans="1:28" ht="16.2">
      <c r="A259" s="1">
        <v>44210</v>
      </c>
      <c r="B259">
        <v>0</v>
      </c>
      <c r="C259" s="1">
        <v>43907</v>
      </c>
      <c r="D259">
        <v>0</v>
      </c>
      <c r="E259" s="1">
        <v>43907</v>
      </c>
      <c r="F259">
        <v>0</v>
      </c>
      <c r="G259" s="1">
        <v>43847</v>
      </c>
      <c r="H259">
        <v>0</v>
      </c>
      <c r="I259" s="1">
        <v>43965</v>
      </c>
      <c r="J259">
        <v>0</v>
      </c>
      <c r="K259" s="1">
        <v>43998</v>
      </c>
      <c r="L259">
        <v>-22625.43</v>
      </c>
      <c r="M259" s="1">
        <v>43998</v>
      </c>
      <c r="N259">
        <v>37500</v>
      </c>
      <c r="O259" s="1">
        <v>43998</v>
      </c>
      <c r="P259">
        <v>0</v>
      </c>
      <c r="Q259" s="1">
        <v>43910</v>
      </c>
      <c r="R259">
        <v>16300</v>
      </c>
      <c r="S259" s="1">
        <v>44210</v>
      </c>
      <c r="T259">
        <v>0</v>
      </c>
      <c r="U259" s="1">
        <v>44089</v>
      </c>
      <c r="V259">
        <v>-11000</v>
      </c>
      <c r="W259" s="1">
        <v>44210</v>
      </c>
      <c r="X259">
        <v>0</v>
      </c>
      <c r="Y259" s="1">
        <v>43998</v>
      </c>
      <c r="Z259">
        <v>33900</v>
      </c>
      <c r="AA259" s="1">
        <v>43998</v>
      </c>
      <c r="AB259">
        <v>0</v>
      </c>
    </row>
    <row r="260" spans="1:28" ht="16.2">
      <c r="A260" s="1">
        <v>44211</v>
      </c>
      <c r="B260">
        <v>0</v>
      </c>
      <c r="C260" s="1">
        <v>43908</v>
      </c>
      <c r="D260">
        <v>0</v>
      </c>
      <c r="E260" s="1">
        <v>43908</v>
      </c>
      <c r="F260">
        <v>0</v>
      </c>
      <c r="G260" s="1">
        <v>43850</v>
      </c>
      <c r="H260">
        <v>0</v>
      </c>
      <c r="I260" s="1">
        <v>43966</v>
      </c>
      <c r="J260">
        <v>-9000</v>
      </c>
      <c r="K260" s="1">
        <v>43999</v>
      </c>
      <c r="L260">
        <v>0</v>
      </c>
      <c r="M260" s="1">
        <v>43999</v>
      </c>
      <c r="N260">
        <v>-16100</v>
      </c>
      <c r="O260" s="1">
        <v>43999</v>
      </c>
      <c r="P260">
        <v>0</v>
      </c>
      <c r="Q260" s="1">
        <v>43913</v>
      </c>
      <c r="R260">
        <v>-9300</v>
      </c>
      <c r="S260" s="1">
        <v>44211</v>
      </c>
      <c r="T260">
        <v>0</v>
      </c>
      <c r="U260" s="1">
        <v>44090</v>
      </c>
      <c r="V260">
        <v>4300</v>
      </c>
      <c r="W260" s="1">
        <v>44211</v>
      </c>
      <c r="X260">
        <v>0</v>
      </c>
      <c r="Y260" s="1">
        <v>43999</v>
      </c>
      <c r="Z260">
        <v>-12300</v>
      </c>
      <c r="AA260" s="1">
        <v>43999</v>
      </c>
      <c r="AB260">
        <v>0</v>
      </c>
    </row>
    <row r="261" spans="1:28" ht="16.2">
      <c r="A261" s="1">
        <v>44214</v>
      </c>
      <c r="B261">
        <v>0</v>
      </c>
      <c r="C261" s="1">
        <v>43909</v>
      </c>
      <c r="D261">
        <v>0</v>
      </c>
      <c r="E261" s="1">
        <v>43909</v>
      </c>
      <c r="F261">
        <v>0</v>
      </c>
      <c r="G261" s="1">
        <v>43860</v>
      </c>
      <c r="H261">
        <v>0</v>
      </c>
      <c r="I261" s="1">
        <v>43969</v>
      </c>
      <c r="J261">
        <v>0</v>
      </c>
      <c r="K261" s="1">
        <v>44000</v>
      </c>
      <c r="L261">
        <v>-14483.13</v>
      </c>
      <c r="M261" s="1">
        <v>44000</v>
      </c>
      <c r="N261">
        <v>0</v>
      </c>
      <c r="O261" s="1">
        <v>44000</v>
      </c>
      <c r="P261">
        <v>0</v>
      </c>
      <c r="Q261" s="1">
        <v>43914</v>
      </c>
      <c r="R261">
        <v>0</v>
      </c>
      <c r="S261" s="1">
        <v>44214</v>
      </c>
      <c r="T261">
        <v>35670.15</v>
      </c>
      <c r="U261" s="1">
        <v>44091</v>
      </c>
      <c r="V261">
        <v>0</v>
      </c>
      <c r="W261" s="1">
        <v>44214</v>
      </c>
      <c r="X261">
        <v>-15800</v>
      </c>
      <c r="Y261" s="1">
        <v>44000</v>
      </c>
      <c r="Z261">
        <v>0</v>
      </c>
      <c r="AA261" s="1">
        <v>44000</v>
      </c>
      <c r="AB261">
        <v>0</v>
      </c>
    </row>
    <row r="262" spans="1:28" ht="16.2">
      <c r="A262" s="1">
        <v>44215</v>
      </c>
      <c r="B262">
        <v>0</v>
      </c>
      <c r="C262" s="1">
        <v>43910</v>
      </c>
      <c r="D262">
        <v>0</v>
      </c>
      <c r="E262" s="1">
        <v>43910</v>
      </c>
      <c r="F262">
        <v>0</v>
      </c>
      <c r="G262" s="1">
        <v>43861</v>
      </c>
      <c r="H262">
        <v>0</v>
      </c>
      <c r="I262" s="1">
        <v>43970</v>
      </c>
      <c r="J262">
        <v>10000</v>
      </c>
      <c r="K262" s="1">
        <v>44001</v>
      </c>
      <c r="L262">
        <v>0</v>
      </c>
      <c r="M262" s="1">
        <v>44001</v>
      </c>
      <c r="N262">
        <v>-9100</v>
      </c>
      <c r="O262" s="1">
        <v>44001</v>
      </c>
      <c r="P262">
        <v>0</v>
      </c>
      <c r="Q262" s="1">
        <v>43915</v>
      </c>
      <c r="R262">
        <v>-17000</v>
      </c>
      <c r="S262" s="1">
        <v>44215</v>
      </c>
      <c r="T262">
        <v>0</v>
      </c>
      <c r="U262" s="1">
        <v>44092</v>
      </c>
      <c r="V262">
        <v>0</v>
      </c>
      <c r="W262" s="1">
        <v>44215</v>
      </c>
      <c r="X262">
        <v>0</v>
      </c>
      <c r="Y262" s="1">
        <v>44001</v>
      </c>
      <c r="Z262">
        <v>0</v>
      </c>
      <c r="AA262" s="1">
        <v>44001</v>
      </c>
      <c r="AB262">
        <v>0</v>
      </c>
    </row>
    <row r="263" spans="1:28" ht="16.2">
      <c r="A263" s="1">
        <v>44216</v>
      </c>
      <c r="B263">
        <v>0</v>
      </c>
      <c r="C263" s="1">
        <v>43913</v>
      </c>
      <c r="D263">
        <v>0</v>
      </c>
      <c r="E263" s="1">
        <v>43913</v>
      </c>
      <c r="F263">
        <v>0</v>
      </c>
      <c r="G263" s="1">
        <v>43864</v>
      </c>
      <c r="H263">
        <v>0</v>
      </c>
      <c r="I263" s="1">
        <v>43971</v>
      </c>
      <c r="J263">
        <v>0</v>
      </c>
      <c r="K263" s="1">
        <v>44004</v>
      </c>
      <c r="L263">
        <v>0</v>
      </c>
      <c r="M263" s="1">
        <v>44004</v>
      </c>
      <c r="N263">
        <v>-17700</v>
      </c>
      <c r="O263" s="1">
        <v>44004</v>
      </c>
      <c r="P263">
        <v>-16687.36</v>
      </c>
      <c r="Q263" s="1">
        <v>43916</v>
      </c>
      <c r="R263">
        <v>0</v>
      </c>
      <c r="S263" s="1">
        <v>44216</v>
      </c>
      <c r="T263">
        <v>0</v>
      </c>
      <c r="U263" s="1">
        <v>44095</v>
      </c>
      <c r="V263">
        <v>17700</v>
      </c>
      <c r="W263" s="1">
        <v>44216</v>
      </c>
      <c r="X263">
        <v>0</v>
      </c>
      <c r="Y263" s="1">
        <v>44004</v>
      </c>
      <c r="Z263">
        <v>-7300</v>
      </c>
      <c r="AA263" s="1">
        <v>44004</v>
      </c>
      <c r="AB263">
        <v>0</v>
      </c>
    </row>
    <row r="264" spans="1:28" ht="16.2">
      <c r="A264" s="1">
        <v>44217</v>
      </c>
      <c r="B264">
        <v>22035.47</v>
      </c>
      <c r="C264" s="1">
        <v>43914</v>
      </c>
      <c r="D264">
        <v>0</v>
      </c>
      <c r="E264" s="1">
        <v>43914</v>
      </c>
      <c r="F264">
        <v>0</v>
      </c>
      <c r="G264" s="1">
        <v>43865</v>
      </c>
      <c r="H264">
        <v>2100</v>
      </c>
      <c r="I264" s="1">
        <v>43972</v>
      </c>
      <c r="J264">
        <v>0</v>
      </c>
      <c r="K264" s="1">
        <v>44005</v>
      </c>
      <c r="L264">
        <v>-7690.21</v>
      </c>
      <c r="M264" s="1">
        <v>44005</v>
      </c>
      <c r="N264">
        <v>0</v>
      </c>
      <c r="O264" s="1">
        <v>44005</v>
      </c>
      <c r="P264">
        <v>0</v>
      </c>
      <c r="Q264" s="1">
        <v>43917</v>
      </c>
      <c r="R264">
        <v>0</v>
      </c>
      <c r="S264" s="1">
        <v>44217</v>
      </c>
      <c r="T264">
        <v>0</v>
      </c>
      <c r="U264" s="1">
        <v>44096</v>
      </c>
      <c r="V264">
        <v>30600</v>
      </c>
      <c r="W264" s="1">
        <v>44217</v>
      </c>
      <c r="X264">
        <v>-8200</v>
      </c>
      <c r="Y264" s="1">
        <v>44005</v>
      </c>
      <c r="Z264">
        <v>9300</v>
      </c>
      <c r="AA264" s="1">
        <v>44005</v>
      </c>
      <c r="AB264">
        <v>0</v>
      </c>
    </row>
    <row r="265" spans="1:28" ht="16.2">
      <c r="A265" s="1">
        <v>44218</v>
      </c>
      <c r="B265">
        <v>0</v>
      </c>
      <c r="C265" s="1">
        <v>43915</v>
      </c>
      <c r="D265">
        <v>20400</v>
      </c>
      <c r="E265" s="1">
        <v>43915</v>
      </c>
      <c r="F265">
        <v>0</v>
      </c>
      <c r="G265" s="1">
        <v>43866</v>
      </c>
      <c r="H265">
        <v>1600</v>
      </c>
      <c r="I265" s="1">
        <v>43973</v>
      </c>
      <c r="J265">
        <v>36500</v>
      </c>
      <c r="K265" s="1">
        <v>44006</v>
      </c>
      <c r="L265">
        <v>-5092.16</v>
      </c>
      <c r="M265" s="1">
        <v>44006</v>
      </c>
      <c r="N265">
        <v>500</v>
      </c>
      <c r="O265" s="1">
        <v>44006</v>
      </c>
      <c r="P265">
        <v>0</v>
      </c>
      <c r="Q265" s="1">
        <v>43920</v>
      </c>
      <c r="R265">
        <v>0</v>
      </c>
      <c r="S265" s="1">
        <v>44218</v>
      </c>
      <c r="T265">
        <v>0</v>
      </c>
      <c r="U265" s="1">
        <v>44097</v>
      </c>
      <c r="V265">
        <v>-4200</v>
      </c>
      <c r="W265" s="1">
        <v>44218</v>
      </c>
      <c r="X265">
        <v>0</v>
      </c>
      <c r="Y265" s="1">
        <v>44006</v>
      </c>
      <c r="Z265">
        <v>3300</v>
      </c>
      <c r="AA265" s="1">
        <v>44006</v>
      </c>
      <c r="AB265">
        <v>0</v>
      </c>
    </row>
    <row r="266" spans="1:28" ht="16.2">
      <c r="A266" s="1">
        <v>44221</v>
      </c>
      <c r="B266">
        <v>-19105.18</v>
      </c>
      <c r="C266" s="1">
        <v>43916</v>
      </c>
      <c r="D266">
        <v>0</v>
      </c>
      <c r="E266" s="1">
        <v>43916</v>
      </c>
      <c r="F266">
        <v>0</v>
      </c>
      <c r="G266" s="1">
        <v>43867</v>
      </c>
      <c r="H266">
        <v>39800</v>
      </c>
      <c r="I266" s="1">
        <v>43976</v>
      </c>
      <c r="J266">
        <v>-8700</v>
      </c>
      <c r="K266" s="1">
        <v>44011</v>
      </c>
      <c r="L266">
        <v>-5685.35</v>
      </c>
      <c r="M266" s="1">
        <v>44011</v>
      </c>
      <c r="N266">
        <v>-13900</v>
      </c>
      <c r="O266" s="1">
        <v>44011</v>
      </c>
      <c r="P266">
        <v>0</v>
      </c>
      <c r="Q266" s="1">
        <v>43921</v>
      </c>
      <c r="R266">
        <v>0</v>
      </c>
      <c r="S266" s="1">
        <v>44221</v>
      </c>
      <c r="T266">
        <v>21047.14</v>
      </c>
      <c r="U266" s="1">
        <v>44098</v>
      </c>
      <c r="V266">
        <v>70600</v>
      </c>
      <c r="W266" s="1">
        <v>44221</v>
      </c>
      <c r="X266">
        <v>0</v>
      </c>
      <c r="Y266" s="1">
        <v>44011</v>
      </c>
      <c r="Z266">
        <v>4200</v>
      </c>
      <c r="AA266" s="1">
        <v>44011</v>
      </c>
      <c r="AB266">
        <v>4900</v>
      </c>
    </row>
    <row r="267" spans="1:28" ht="16.2">
      <c r="A267" s="1">
        <v>44222</v>
      </c>
      <c r="B267">
        <v>0</v>
      </c>
      <c r="C267" s="1">
        <v>43917</v>
      </c>
      <c r="D267">
        <v>0</v>
      </c>
      <c r="E267" s="1">
        <v>43917</v>
      </c>
      <c r="F267">
        <v>0</v>
      </c>
      <c r="G267" s="1">
        <v>43868</v>
      </c>
      <c r="H267">
        <v>-29800</v>
      </c>
      <c r="I267" s="1">
        <v>43977</v>
      </c>
      <c r="J267">
        <v>3600</v>
      </c>
      <c r="K267" s="1">
        <v>44012</v>
      </c>
      <c r="L267">
        <v>-11087.06</v>
      </c>
      <c r="M267" s="1">
        <v>44012</v>
      </c>
      <c r="N267">
        <v>0</v>
      </c>
      <c r="O267" s="1">
        <v>44012</v>
      </c>
      <c r="P267">
        <v>0</v>
      </c>
      <c r="Q267" s="1">
        <v>43922</v>
      </c>
      <c r="R267">
        <v>0</v>
      </c>
      <c r="S267" s="1">
        <v>44222</v>
      </c>
      <c r="T267">
        <v>16252.78</v>
      </c>
      <c r="U267" s="1">
        <v>44099</v>
      </c>
      <c r="V267">
        <v>-4000</v>
      </c>
      <c r="W267" s="1">
        <v>44222</v>
      </c>
      <c r="X267">
        <v>18700</v>
      </c>
      <c r="Y267" s="1">
        <v>44012</v>
      </c>
      <c r="Z267">
        <v>7800</v>
      </c>
      <c r="AA267" s="1">
        <v>44012</v>
      </c>
      <c r="AB267">
        <v>-20100</v>
      </c>
    </row>
    <row r="268" spans="1:28" ht="16.2">
      <c r="A268" s="1">
        <v>44223</v>
      </c>
      <c r="B268">
        <v>0</v>
      </c>
      <c r="C268" s="1">
        <v>43920</v>
      </c>
      <c r="D268">
        <v>0</v>
      </c>
      <c r="E268" s="1">
        <v>43920</v>
      </c>
      <c r="F268">
        <v>0</v>
      </c>
      <c r="G268" s="1">
        <v>43871</v>
      </c>
      <c r="H268">
        <v>-5400</v>
      </c>
      <c r="I268" s="1">
        <v>43978</v>
      </c>
      <c r="J268">
        <v>-11800</v>
      </c>
      <c r="K268" s="1">
        <v>44013</v>
      </c>
      <c r="L268">
        <v>5054.43</v>
      </c>
      <c r="M268" s="1">
        <v>44013</v>
      </c>
      <c r="N268">
        <v>0</v>
      </c>
      <c r="O268" s="1">
        <v>44013</v>
      </c>
      <c r="P268">
        <v>4908.0200000000004</v>
      </c>
      <c r="Q268" s="1">
        <v>43927</v>
      </c>
      <c r="R268">
        <v>0</v>
      </c>
      <c r="S268" s="1">
        <v>44223</v>
      </c>
      <c r="T268">
        <v>0</v>
      </c>
      <c r="U268" s="1">
        <v>44102</v>
      </c>
      <c r="V268">
        <v>-22200</v>
      </c>
      <c r="W268" s="1">
        <v>44223</v>
      </c>
      <c r="X268">
        <v>-6800</v>
      </c>
      <c r="Y268" s="1">
        <v>44013</v>
      </c>
      <c r="Z268">
        <v>20500</v>
      </c>
      <c r="AA268" s="1">
        <v>44013</v>
      </c>
      <c r="AB268">
        <v>-8700</v>
      </c>
    </row>
    <row r="269" spans="1:28" ht="16.2">
      <c r="A269" s="1">
        <v>44224</v>
      </c>
      <c r="B269">
        <v>-1649.89</v>
      </c>
      <c r="C269" s="1">
        <v>43921</v>
      </c>
      <c r="D269">
        <v>0</v>
      </c>
      <c r="E269" s="1">
        <v>43921</v>
      </c>
      <c r="F269">
        <v>0</v>
      </c>
      <c r="G269" s="1">
        <v>43872</v>
      </c>
      <c r="H269">
        <v>20200</v>
      </c>
      <c r="I269" s="1">
        <v>43979</v>
      </c>
      <c r="J269">
        <v>0</v>
      </c>
      <c r="K269" s="1">
        <v>44014</v>
      </c>
      <c r="L269">
        <v>13905.89</v>
      </c>
      <c r="M269" s="1">
        <v>44014</v>
      </c>
      <c r="N269">
        <v>0</v>
      </c>
      <c r="O269" s="1">
        <v>44014</v>
      </c>
      <c r="P269">
        <v>0</v>
      </c>
      <c r="Q269" s="1">
        <v>43928</v>
      </c>
      <c r="R269">
        <v>0</v>
      </c>
      <c r="S269" s="1">
        <v>44224</v>
      </c>
      <c r="T269">
        <v>11077.68</v>
      </c>
      <c r="U269" s="1">
        <v>44103</v>
      </c>
      <c r="V269">
        <v>800</v>
      </c>
      <c r="W269" s="1">
        <v>44224</v>
      </c>
      <c r="X269">
        <v>55400</v>
      </c>
      <c r="Y269" s="1">
        <v>44014</v>
      </c>
      <c r="Z269">
        <v>19300</v>
      </c>
      <c r="AA269" s="1">
        <v>44014</v>
      </c>
      <c r="AB269">
        <v>30400</v>
      </c>
    </row>
    <row r="270" spans="1:28" ht="16.2">
      <c r="A270" s="1">
        <v>44225</v>
      </c>
      <c r="B270">
        <v>31675.73</v>
      </c>
      <c r="C270" s="1">
        <v>43922</v>
      </c>
      <c r="D270">
        <v>0</v>
      </c>
      <c r="E270" s="1">
        <v>43922</v>
      </c>
      <c r="F270">
        <v>0</v>
      </c>
      <c r="G270" s="1">
        <v>43873</v>
      </c>
      <c r="H270">
        <v>21000</v>
      </c>
      <c r="I270" s="1">
        <v>43980</v>
      </c>
      <c r="J270">
        <v>0</v>
      </c>
      <c r="K270" s="1">
        <v>44015</v>
      </c>
      <c r="L270">
        <v>7138.75</v>
      </c>
      <c r="M270" s="1">
        <v>44015</v>
      </c>
      <c r="N270">
        <v>0</v>
      </c>
      <c r="O270" s="1">
        <v>44015</v>
      </c>
      <c r="P270">
        <v>0</v>
      </c>
      <c r="Q270" s="1">
        <v>43929</v>
      </c>
      <c r="R270">
        <v>0</v>
      </c>
      <c r="S270" s="1">
        <v>44225</v>
      </c>
      <c r="T270">
        <v>0</v>
      </c>
      <c r="U270" s="1">
        <v>44104</v>
      </c>
      <c r="V270">
        <v>10200</v>
      </c>
      <c r="W270" s="1">
        <v>44225</v>
      </c>
      <c r="X270">
        <v>47200</v>
      </c>
      <c r="Y270" s="1">
        <v>44015</v>
      </c>
      <c r="Z270">
        <v>20800</v>
      </c>
      <c r="AA270" s="1">
        <v>44015</v>
      </c>
      <c r="AB270">
        <v>17600</v>
      </c>
    </row>
    <row r="271" spans="1:28" ht="16.2">
      <c r="A271" s="1">
        <v>44228</v>
      </c>
      <c r="B271">
        <v>0</v>
      </c>
      <c r="C271" s="1">
        <v>43927</v>
      </c>
      <c r="D271">
        <v>0</v>
      </c>
      <c r="E271" s="1">
        <v>43927</v>
      </c>
      <c r="F271">
        <v>0</v>
      </c>
      <c r="G271" s="1">
        <v>43874</v>
      </c>
      <c r="H271">
        <v>600</v>
      </c>
      <c r="I271" s="1">
        <v>43983</v>
      </c>
      <c r="J271">
        <v>0</v>
      </c>
      <c r="K271" s="1">
        <v>44018</v>
      </c>
      <c r="L271">
        <v>27842.28</v>
      </c>
      <c r="M271" s="1">
        <v>44018</v>
      </c>
      <c r="N271">
        <v>-29000</v>
      </c>
      <c r="O271" s="1">
        <v>44018</v>
      </c>
      <c r="P271">
        <v>16478.68</v>
      </c>
      <c r="Q271" s="1">
        <v>43930</v>
      </c>
      <c r="R271">
        <v>-22200</v>
      </c>
      <c r="S271" s="1">
        <v>44228</v>
      </c>
      <c r="T271">
        <v>0</v>
      </c>
      <c r="U271" s="1">
        <v>44109</v>
      </c>
      <c r="V271">
        <v>11400</v>
      </c>
      <c r="W271" s="1">
        <v>44228</v>
      </c>
      <c r="X271">
        <v>-57000</v>
      </c>
      <c r="Y271" s="1">
        <v>44018</v>
      </c>
      <c r="Z271">
        <v>45400</v>
      </c>
      <c r="AA271" s="1">
        <v>44018</v>
      </c>
      <c r="AB271">
        <v>41100</v>
      </c>
    </row>
    <row r="272" spans="1:28" ht="16.2">
      <c r="A272" s="1">
        <v>44229</v>
      </c>
      <c r="B272">
        <v>3656.23</v>
      </c>
      <c r="C272" s="1">
        <v>43928</v>
      </c>
      <c r="D272">
        <v>0</v>
      </c>
      <c r="E272" s="1">
        <v>43928</v>
      </c>
      <c r="F272">
        <v>0</v>
      </c>
      <c r="G272" s="1">
        <v>43875</v>
      </c>
      <c r="H272">
        <v>7600</v>
      </c>
      <c r="I272" s="1">
        <v>43984</v>
      </c>
      <c r="J272">
        <v>2300</v>
      </c>
      <c r="K272" s="1">
        <v>44019</v>
      </c>
      <c r="L272">
        <v>1906.38</v>
      </c>
      <c r="M272" s="1">
        <v>44019</v>
      </c>
      <c r="N272">
        <v>0</v>
      </c>
      <c r="O272" s="1">
        <v>44019</v>
      </c>
      <c r="P272">
        <v>-16728.82</v>
      </c>
      <c r="Q272" s="1">
        <v>43931</v>
      </c>
      <c r="R272">
        <v>0</v>
      </c>
      <c r="S272" s="1">
        <v>44229</v>
      </c>
      <c r="T272">
        <v>0</v>
      </c>
      <c r="U272" s="1">
        <v>44110</v>
      </c>
      <c r="V272">
        <v>29200</v>
      </c>
      <c r="W272" s="1">
        <v>44229</v>
      </c>
      <c r="X272">
        <v>-27500</v>
      </c>
      <c r="Y272" s="1">
        <v>44019</v>
      </c>
      <c r="Z272">
        <v>10300</v>
      </c>
      <c r="AA272" s="1">
        <v>44019</v>
      </c>
      <c r="AB272">
        <v>0</v>
      </c>
    </row>
    <row r="273" spans="1:28" ht="16.2">
      <c r="A273" s="1">
        <v>44230</v>
      </c>
      <c r="B273">
        <v>0</v>
      </c>
      <c r="C273" s="1">
        <v>43929</v>
      </c>
      <c r="D273">
        <v>0</v>
      </c>
      <c r="E273" s="1">
        <v>43929</v>
      </c>
      <c r="F273">
        <v>0</v>
      </c>
      <c r="G273" s="1">
        <v>43878</v>
      </c>
      <c r="H273">
        <v>-8400</v>
      </c>
      <c r="I273" s="1">
        <v>43985</v>
      </c>
      <c r="J273">
        <v>35400</v>
      </c>
      <c r="K273" s="1">
        <v>44020</v>
      </c>
      <c r="L273">
        <v>0</v>
      </c>
      <c r="M273" s="1">
        <v>44020</v>
      </c>
      <c r="N273">
        <v>9500</v>
      </c>
      <c r="O273" s="1">
        <v>44020</v>
      </c>
      <c r="P273">
        <v>0</v>
      </c>
      <c r="Q273" s="1">
        <v>43934</v>
      </c>
      <c r="R273">
        <v>-16000</v>
      </c>
      <c r="S273" s="1">
        <v>44230</v>
      </c>
      <c r="T273">
        <v>0</v>
      </c>
      <c r="U273" s="1">
        <v>44111</v>
      </c>
      <c r="V273">
        <v>16000</v>
      </c>
      <c r="W273" s="1">
        <v>44230</v>
      </c>
      <c r="X273">
        <v>0</v>
      </c>
      <c r="Y273" s="1">
        <v>44020</v>
      </c>
      <c r="Z273">
        <v>0</v>
      </c>
      <c r="AA273" s="1">
        <v>44020</v>
      </c>
      <c r="AB273">
        <v>100</v>
      </c>
    </row>
    <row r="274" spans="1:28" ht="16.2">
      <c r="A274" s="1">
        <v>44231</v>
      </c>
      <c r="B274">
        <v>1860.58</v>
      </c>
      <c r="C274" s="1">
        <v>43930</v>
      </c>
      <c r="D274">
        <v>0</v>
      </c>
      <c r="E274" s="1">
        <v>43930</v>
      </c>
      <c r="F274">
        <v>0</v>
      </c>
      <c r="G274" s="1">
        <v>43879</v>
      </c>
      <c r="H274">
        <v>-26000</v>
      </c>
      <c r="I274" s="1">
        <v>43986</v>
      </c>
      <c r="J274">
        <v>8300</v>
      </c>
      <c r="K274" s="1">
        <v>44021</v>
      </c>
      <c r="L274">
        <v>-7331.37</v>
      </c>
      <c r="M274" s="1">
        <v>44021</v>
      </c>
      <c r="N274">
        <v>4400</v>
      </c>
      <c r="O274" s="1">
        <v>44021</v>
      </c>
      <c r="P274">
        <v>0</v>
      </c>
      <c r="Q274" s="1">
        <v>43935</v>
      </c>
      <c r="R274">
        <v>8500</v>
      </c>
      <c r="S274" s="1">
        <v>44231</v>
      </c>
      <c r="T274">
        <v>0</v>
      </c>
      <c r="U274" s="1">
        <v>44112</v>
      </c>
      <c r="V274">
        <v>23600</v>
      </c>
      <c r="W274" s="1">
        <v>44231</v>
      </c>
      <c r="X274">
        <v>-1600</v>
      </c>
      <c r="Y274" s="1">
        <v>44021</v>
      </c>
      <c r="Z274">
        <v>-100</v>
      </c>
      <c r="AA274" s="1">
        <v>44021</v>
      </c>
      <c r="AB274">
        <v>4400</v>
      </c>
    </row>
    <row r="275" spans="1:28" ht="16.2">
      <c r="A275" s="1">
        <v>44232</v>
      </c>
      <c r="B275">
        <v>8692.8700000000008</v>
      </c>
      <c r="C275" s="1">
        <v>43931</v>
      </c>
      <c r="D275">
        <v>0</v>
      </c>
      <c r="E275" s="1">
        <v>43931</v>
      </c>
      <c r="F275">
        <v>0</v>
      </c>
      <c r="G275" s="1">
        <v>43880</v>
      </c>
      <c r="H275">
        <v>23500</v>
      </c>
      <c r="I275" s="1">
        <v>43987</v>
      </c>
      <c r="J275">
        <v>-10200</v>
      </c>
      <c r="K275" s="1">
        <v>44022</v>
      </c>
      <c r="L275">
        <v>-729.72</v>
      </c>
      <c r="M275" s="1">
        <v>44022</v>
      </c>
      <c r="N275">
        <v>2300</v>
      </c>
      <c r="O275" s="1">
        <v>44022</v>
      </c>
      <c r="P275">
        <v>-17446.12</v>
      </c>
      <c r="Q275" s="1">
        <v>43936</v>
      </c>
      <c r="R275">
        <v>20300</v>
      </c>
      <c r="S275" s="1">
        <v>44232</v>
      </c>
      <c r="T275">
        <v>0</v>
      </c>
      <c r="U275" s="1">
        <v>44116</v>
      </c>
      <c r="V275">
        <v>9400</v>
      </c>
      <c r="W275" s="1">
        <v>44232</v>
      </c>
      <c r="X275">
        <v>0</v>
      </c>
      <c r="Y275" s="1">
        <v>44022</v>
      </c>
      <c r="Z275">
        <v>-29800</v>
      </c>
      <c r="AA275" s="1">
        <v>44022</v>
      </c>
      <c r="AB275">
        <v>-19900</v>
      </c>
    </row>
    <row r="276" spans="1:28" ht="16.2">
      <c r="A276" s="1">
        <v>44244</v>
      </c>
      <c r="B276">
        <v>-28758.46</v>
      </c>
      <c r="C276" s="1">
        <v>43934</v>
      </c>
      <c r="D276">
        <v>0</v>
      </c>
      <c r="E276" s="1">
        <v>43934</v>
      </c>
      <c r="F276">
        <v>0</v>
      </c>
      <c r="G276" s="1">
        <v>43881</v>
      </c>
      <c r="H276">
        <v>0</v>
      </c>
      <c r="I276" s="1">
        <v>43990</v>
      </c>
      <c r="J276">
        <v>0</v>
      </c>
      <c r="K276" s="1">
        <v>44025</v>
      </c>
      <c r="L276">
        <v>5634.75</v>
      </c>
      <c r="M276" s="1">
        <v>44025</v>
      </c>
      <c r="N276">
        <v>0</v>
      </c>
      <c r="O276" s="1">
        <v>44025</v>
      </c>
      <c r="P276">
        <v>11869.71</v>
      </c>
      <c r="Q276" s="1">
        <v>43937</v>
      </c>
      <c r="R276">
        <v>-4400</v>
      </c>
      <c r="S276" s="1">
        <v>44244</v>
      </c>
      <c r="T276">
        <v>0</v>
      </c>
      <c r="U276" s="1">
        <v>44117</v>
      </c>
      <c r="V276">
        <v>-33200</v>
      </c>
      <c r="W276" s="1">
        <v>44244</v>
      </c>
      <c r="X276">
        <v>0</v>
      </c>
      <c r="Y276" s="1">
        <v>44025</v>
      </c>
      <c r="Z276">
        <v>41400</v>
      </c>
      <c r="AA276" s="1">
        <v>44025</v>
      </c>
      <c r="AB276">
        <v>11700</v>
      </c>
    </row>
    <row r="277" spans="1:28" ht="16.2">
      <c r="A277" s="1">
        <v>44245</v>
      </c>
      <c r="B277">
        <v>0</v>
      </c>
      <c r="C277" s="1">
        <v>43935</v>
      </c>
      <c r="D277">
        <v>0</v>
      </c>
      <c r="E277" s="1">
        <v>43935</v>
      </c>
      <c r="F277">
        <v>0</v>
      </c>
      <c r="G277" s="1">
        <v>43882</v>
      </c>
      <c r="H277">
        <v>0</v>
      </c>
      <c r="I277" s="1">
        <v>43991</v>
      </c>
      <c r="J277">
        <v>0</v>
      </c>
      <c r="K277" s="1">
        <v>44026</v>
      </c>
      <c r="L277">
        <v>142.21</v>
      </c>
      <c r="M277" s="1">
        <v>44026</v>
      </c>
      <c r="N277">
        <v>0</v>
      </c>
      <c r="O277" s="1">
        <v>44026</v>
      </c>
      <c r="P277">
        <v>0</v>
      </c>
      <c r="Q277" s="1">
        <v>43938</v>
      </c>
      <c r="R277">
        <v>0</v>
      </c>
      <c r="S277" s="1">
        <v>44245</v>
      </c>
      <c r="T277">
        <v>0</v>
      </c>
      <c r="U277" s="1">
        <v>44118</v>
      </c>
      <c r="V277">
        <v>6200</v>
      </c>
      <c r="W277" s="1">
        <v>44245</v>
      </c>
      <c r="X277">
        <v>-6800</v>
      </c>
      <c r="Y277" s="1">
        <v>44026</v>
      </c>
      <c r="Z277">
        <v>-3400</v>
      </c>
      <c r="AA277" s="1">
        <v>44026</v>
      </c>
      <c r="AB277">
        <v>-3400</v>
      </c>
    </row>
    <row r="278" spans="1:28" ht="16.2">
      <c r="A278" s="1">
        <v>44246</v>
      </c>
      <c r="B278">
        <v>-14949.31</v>
      </c>
      <c r="C278" s="1">
        <v>43936</v>
      </c>
      <c r="D278">
        <v>0</v>
      </c>
      <c r="E278" s="1">
        <v>43936</v>
      </c>
      <c r="F278">
        <v>0</v>
      </c>
      <c r="G278" s="1">
        <v>43885</v>
      </c>
      <c r="H278">
        <v>0</v>
      </c>
      <c r="I278" s="1">
        <v>43992</v>
      </c>
      <c r="J278">
        <v>4700</v>
      </c>
      <c r="K278" s="1">
        <v>44027</v>
      </c>
      <c r="L278">
        <v>8494.92</v>
      </c>
      <c r="M278" s="1">
        <v>44027</v>
      </c>
      <c r="N278">
        <v>0</v>
      </c>
      <c r="O278" s="1">
        <v>44027</v>
      </c>
      <c r="P278">
        <v>0</v>
      </c>
      <c r="Q278" s="1">
        <v>43941</v>
      </c>
      <c r="R278">
        <v>0</v>
      </c>
      <c r="S278" s="1">
        <v>44246</v>
      </c>
      <c r="T278">
        <v>0</v>
      </c>
      <c r="U278" s="1">
        <v>44119</v>
      </c>
      <c r="V278">
        <v>9400</v>
      </c>
      <c r="W278" s="1">
        <v>44246</v>
      </c>
      <c r="X278">
        <v>12500</v>
      </c>
      <c r="Y278" s="1">
        <v>44027</v>
      </c>
      <c r="Z278">
        <v>11900</v>
      </c>
      <c r="AA278" s="1">
        <v>44027</v>
      </c>
      <c r="AB278">
        <v>5900</v>
      </c>
    </row>
    <row r="279" spans="1:28" ht="16.2">
      <c r="A279" s="1">
        <v>44249</v>
      </c>
      <c r="B279">
        <v>23612.79</v>
      </c>
      <c r="C279" s="1">
        <v>43937</v>
      </c>
      <c r="D279">
        <v>0</v>
      </c>
      <c r="E279" s="1">
        <v>43937</v>
      </c>
      <c r="F279">
        <v>0</v>
      </c>
      <c r="G279" s="1">
        <v>43886</v>
      </c>
      <c r="H279">
        <v>0</v>
      </c>
      <c r="I279" s="1">
        <v>43993</v>
      </c>
      <c r="J279">
        <v>-300</v>
      </c>
      <c r="K279" s="1">
        <v>44028</v>
      </c>
      <c r="L279">
        <v>-123.45</v>
      </c>
      <c r="M279" s="1">
        <v>44028</v>
      </c>
      <c r="N279">
        <v>0</v>
      </c>
      <c r="O279" s="1">
        <v>44028</v>
      </c>
      <c r="P279">
        <v>0</v>
      </c>
      <c r="Q279" s="1">
        <v>43942</v>
      </c>
      <c r="R279">
        <v>8100</v>
      </c>
      <c r="S279" s="1">
        <v>44249</v>
      </c>
      <c r="T279">
        <v>2616.2399999999998</v>
      </c>
      <c r="U279" s="1">
        <v>44120</v>
      </c>
      <c r="V279">
        <v>19200</v>
      </c>
      <c r="W279" s="1">
        <v>44249</v>
      </c>
      <c r="X279">
        <v>25100</v>
      </c>
      <c r="Y279" s="1">
        <v>44028</v>
      </c>
      <c r="Z279">
        <v>12800</v>
      </c>
      <c r="AA279" s="1">
        <v>44028</v>
      </c>
      <c r="AB279">
        <v>100</v>
      </c>
    </row>
    <row r="280" spans="1:28" ht="16.2">
      <c r="A280" s="1">
        <v>44250</v>
      </c>
      <c r="B280">
        <v>0</v>
      </c>
      <c r="C280" s="1">
        <v>43938</v>
      </c>
      <c r="D280">
        <v>0</v>
      </c>
      <c r="E280" s="1">
        <v>43938</v>
      </c>
      <c r="F280">
        <v>0</v>
      </c>
      <c r="G280" s="1">
        <v>43887</v>
      </c>
      <c r="H280">
        <v>0</v>
      </c>
      <c r="I280" s="1">
        <v>43994</v>
      </c>
      <c r="J280">
        <v>14200</v>
      </c>
      <c r="K280" s="1">
        <v>44029</v>
      </c>
      <c r="L280">
        <v>-2925.31</v>
      </c>
      <c r="M280" s="1">
        <v>44029</v>
      </c>
      <c r="N280">
        <v>0</v>
      </c>
      <c r="O280" s="1">
        <v>44029</v>
      </c>
      <c r="P280">
        <v>0</v>
      </c>
      <c r="Q280" s="1">
        <v>43943</v>
      </c>
      <c r="R280">
        <v>-5400</v>
      </c>
      <c r="S280" s="1">
        <v>44250</v>
      </c>
      <c r="T280">
        <v>0</v>
      </c>
      <c r="U280" s="1">
        <v>44123</v>
      </c>
      <c r="V280">
        <v>-30600</v>
      </c>
      <c r="W280" s="1">
        <v>44250</v>
      </c>
      <c r="X280">
        <v>0</v>
      </c>
      <c r="Y280" s="1">
        <v>44029</v>
      </c>
      <c r="Z280">
        <v>-4100</v>
      </c>
      <c r="AA280" s="1">
        <v>44029</v>
      </c>
      <c r="AB280">
        <v>-15100</v>
      </c>
    </row>
    <row r="281" spans="1:28" ht="16.2">
      <c r="A281" s="1">
        <v>44251</v>
      </c>
      <c r="B281">
        <v>19647.240000000002</v>
      </c>
      <c r="C281" s="1">
        <v>43941</v>
      </c>
      <c r="D281">
        <v>0</v>
      </c>
      <c r="E281" s="1">
        <v>43941</v>
      </c>
      <c r="F281">
        <v>0</v>
      </c>
      <c r="G281" s="1">
        <v>43888</v>
      </c>
      <c r="H281">
        <v>0</v>
      </c>
      <c r="I281" s="1">
        <v>43997</v>
      </c>
      <c r="J281">
        <v>23500</v>
      </c>
      <c r="K281" s="1">
        <v>44032</v>
      </c>
      <c r="L281">
        <v>0</v>
      </c>
      <c r="M281" s="1">
        <v>44032</v>
      </c>
      <c r="N281">
        <v>0</v>
      </c>
      <c r="O281" s="1">
        <v>44032</v>
      </c>
      <c r="P281">
        <v>0</v>
      </c>
      <c r="Q281" s="1">
        <v>43944</v>
      </c>
      <c r="R281">
        <v>-4700</v>
      </c>
      <c r="S281" s="1">
        <v>44251</v>
      </c>
      <c r="T281">
        <v>0</v>
      </c>
      <c r="U281" s="1">
        <v>44124</v>
      </c>
      <c r="V281">
        <v>-7400</v>
      </c>
      <c r="W281" s="1">
        <v>44251</v>
      </c>
      <c r="X281">
        <v>-11400</v>
      </c>
      <c r="Y281" s="1">
        <v>44032</v>
      </c>
      <c r="Z281">
        <v>-11900</v>
      </c>
      <c r="AA281" s="1">
        <v>44032</v>
      </c>
      <c r="AB281">
        <v>0</v>
      </c>
    </row>
    <row r="282" spans="1:28" ht="16.2">
      <c r="A282" s="1">
        <v>44252</v>
      </c>
      <c r="B282">
        <v>3817.62</v>
      </c>
      <c r="C282" s="1">
        <v>43942</v>
      </c>
      <c r="D282">
        <v>0</v>
      </c>
      <c r="E282" s="1">
        <v>43942</v>
      </c>
      <c r="F282">
        <v>0</v>
      </c>
      <c r="G282" s="1">
        <v>43892</v>
      </c>
      <c r="H282">
        <v>0</v>
      </c>
      <c r="I282" s="1">
        <v>43998</v>
      </c>
      <c r="J282">
        <v>-12700</v>
      </c>
      <c r="K282" s="1">
        <v>44033</v>
      </c>
      <c r="L282">
        <v>28835.71</v>
      </c>
      <c r="M282" s="1">
        <v>44033</v>
      </c>
      <c r="N282">
        <v>0</v>
      </c>
      <c r="O282" s="1">
        <v>44033</v>
      </c>
      <c r="P282">
        <v>23466.17</v>
      </c>
      <c r="Q282" s="1">
        <v>43945</v>
      </c>
      <c r="R282">
        <v>-14000</v>
      </c>
      <c r="S282" s="1">
        <v>44252</v>
      </c>
      <c r="T282">
        <v>-21379.98</v>
      </c>
      <c r="U282" s="1">
        <v>44125</v>
      </c>
      <c r="V282">
        <v>300</v>
      </c>
      <c r="W282" s="1">
        <v>44252</v>
      </c>
      <c r="X282">
        <v>14200</v>
      </c>
      <c r="Y282" s="1">
        <v>44033</v>
      </c>
      <c r="Z282">
        <v>39600</v>
      </c>
      <c r="AA282" s="1">
        <v>44033</v>
      </c>
      <c r="AB282">
        <v>5300</v>
      </c>
    </row>
    <row r="283" spans="1:28" ht="16.2">
      <c r="A283" s="1">
        <v>44253</v>
      </c>
      <c r="B283">
        <v>-26118.47</v>
      </c>
      <c r="C283" s="1">
        <v>43943</v>
      </c>
      <c r="D283">
        <v>-15100</v>
      </c>
      <c r="E283" s="1">
        <v>43943</v>
      </c>
      <c r="F283">
        <v>0</v>
      </c>
      <c r="G283" s="1">
        <v>43893</v>
      </c>
      <c r="H283">
        <v>0</v>
      </c>
      <c r="I283" s="1">
        <v>43999</v>
      </c>
      <c r="J283">
        <v>0</v>
      </c>
      <c r="K283" s="1">
        <v>44034</v>
      </c>
      <c r="L283">
        <v>-18076.93</v>
      </c>
      <c r="M283" s="1">
        <v>44034</v>
      </c>
      <c r="N283">
        <v>-5100</v>
      </c>
      <c r="O283" s="1">
        <v>44034</v>
      </c>
      <c r="P283">
        <v>0</v>
      </c>
      <c r="Q283" s="1">
        <v>43948</v>
      </c>
      <c r="R283">
        <v>20500</v>
      </c>
      <c r="S283" s="1">
        <v>44253</v>
      </c>
      <c r="T283">
        <v>0</v>
      </c>
      <c r="U283" s="1">
        <v>44126</v>
      </c>
      <c r="V283">
        <v>0</v>
      </c>
      <c r="W283" s="1">
        <v>44253</v>
      </c>
      <c r="X283">
        <v>62900</v>
      </c>
      <c r="Y283" s="1">
        <v>44034</v>
      </c>
      <c r="Z283">
        <v>-22300</v>
      </c>
      <c r="AA283" s="1">
        <v>44034</v>
      </c>
      <c r="AB283">
        <v>8400</v>
      </c>
    </row>
    <row r="284" spans="1:28" ht="16.2">
      <c r="A284" s="1">
        <v>44257</v>
      </c>
      <c r="B284">
        <v>48236.04</v>
      </c>
      <c r="C284" s="1">
        <v>43944</v>
      </c>
      <c r="D284">
        <v>-13400</v>
      </c>
      <c r="E284" s="1">
        <v>43944</v>
      </c>
      <c r="F284">
        <v>0</v>
      </c>
      <c r="G284" s="1">
        <v>43894</v>
      </c>
      <c r="H284">
        <v>0</v>
      </c>
      <c r="I284" s="1">
        <v>44000</v>
      </c>
      <c r="J284">
        <v>0</v>
      </c>
      <c r="K284" s="1">
        <v>44035</v>
      </c>
      <c r="L284">
        <v>1030.28</v>
      </c>
      <c r="M284" s="1">
        <v>44035</v>
      </c>
      <c r="N284">
        <v>6700</v>
      </c>
      <c r="O284" s="1">
        <v>44035</v>
      </c>
      <c r="P284">
        <v>0</v>
      </c>
      <c r="Q284" s="1">
        <v>43949</v>
      </c>
      <c r="R284">
        <v>7000</v>
      </c>
      <c r="S284" s="1">
        <v>44257</v>
      </c>
      <c r="T284">
        <v>0</v>
      </c>
      <c r="U284" s="1">
        <v>44127</v>
      </c>
      <c r="V284">
        <v>0</v>
      </c>
      <c r="W284" s="1">
        <v>44257</v>
      </c>
      <c r="X284">
        <v>5800</v>
      </c>
      <c r="Y284" s="1">
        <v>44035</v>
      </c>
      <c r="Z284">
        <v>8400</v>
      </c>
      <c r="AA284" s="1">
        <v>44035</v>
      </c>
      <c r="AB284">
        <v>-8400</v>
      </c>
    </row>
    <row r="285" spans="1:28" ht="16.2">
      <c r="A285" s="1">
        <v>44258</v>
      </c>
      <c r="B285">
        <v>-5367.38</v>
      </c>
      <c r="C285" s="1">
        <v>43945</v>
      </c>
      <c r="D285">
        <v>4400</v>
      </c>
      <c r="E285" s="1">
        <v>43945</v>
      </c>
      <c r="F285">
        <v>0</v>
      </c>
      <c r="G285" s="1">
        <v>43895</v>
      </c>
      <c r="H285">
        <v>0</v>
      </c>
      <c r="I285" s="1">
        <v>44001</v>
      </c>
      <c r="J285">
        <v>0</v>
      </c>
      <c r="K285" s="1">
        <v>44036</v>
      </c>
      <c r="L285">
        <v>0</v>
      </c>
      <c r="M285" s="1">
        <v>44036</v>
      </c>
      <c r="N285">
        <v>0</v>
      </c>
      <c r="O285" s="1">
        <v>44036</v>
      </c>
      <c r="P285">
        <v>-16735.48</v>
      </c>
      <c r="Q285" s="1">
        <v>43950</v>
      </c>
      <c r="R285">
        <v>25600</v>
      </c>
      <c r="S285" s="1">
        <v>44258</v>
      </c>
      <c r="T285">
        <v>0</v>
      </c>
      <c r="U285" s="1">
        <v>44130</v>
      </c>
      <c r="V285">
        <v>0</v>
      </c>
      <c r="W285" s="1">
        <v>44258</v>
      </c>
      <c r="X285">
        <v>-55800</v>
      </c>
      <c r="Y285" s="1">
        <v>44036</v>
      </c>
      <c r="Z285">
        <v>21300</v>
      </c>
      <c r="AA285" s="1">
        <v>44036</v>
      </c>
      <c r="AB285">
        <v>-20500</v>
      </c>
    </row>
    <row r="286" spans="1:28" ht="16.2">
      <c r="A286" s="1">
        <v>44259</v>
      </c>
      <c r="B286">
        <v>-27314.45</v>
      </c>
      <c r="C286" s="1">
        <v>43948</v>
      </c>
      <c r="D286">
        <v>10100</v>
      </c>
      <c r="E286" s="1">
        <v>43948</v>
      </c>
      <c r="F286">
        <v>0</v>
      </c>
      <c r="G286" s="1">
        <v>43896</v>
      </c>
      <c r="H286">
        <v>0</v>
      </c>
      <c r="I286" s="1">
        <v>44004</v>
      </c>
      <c r="J286">
        <v>0</v>
      </c>
      <c r="K286" s="1">
        <v>44039</v>
      </c>
      <c r="L286">
        <v>1652.52</v>
      </c>
      <c r="M286" s="1">
        <v>44039</v>
      </c>
      <c r="N286">
        <v>23500</v>
      </c>
      <c r="O286" s="1">
        <v>44039</v>
      </c>
      <c r="P286">
        <v>-17499.64</v>
      </c>
      <c r="Q286" s="1">
        <v>43951</v>
      </c>
      <c r="R286">
        <v>46800</v>
      </c>
      <c r="S286" s="1">
        <v>44259</v>
      </c>
      <c r="T286">
        <v>-17161.349999999999</v>
      </c>
      <c r="U286" s="1">
        <v>44131</v>
      </c>
      <c r="V286">
        <v>-2900</v>
      </c>
      <c r="W286" s="1">
        <v>44259</v>
      </c>
      <c r="X286">
        <v>46700</v>
      </c>
      <c r="Y286" s="1">
        <v>44039</v>
      </c>
      <c r="Z286">
        <v>18100</v>
      </c>
      <c r="AA286" s="1">
        <v>44039</v>
      </c>
      <c r="AB286">
        <v>-3700</v>
      </c>
    </row>
    <row r="287" spans="1:28" ht="16.2">
      <c r="A287" s="1">
        <v>44260</v>
      </c>
      <c r="B287">
        <v>26255.360000000001</v>
      </c>
      <c r="C287" s="1">
        <v>43949</v>
      </c>
      <c r="D287">
        <v>0</v>
      </c>
      <c r="E287" s="1">
        <v>43949</v>
      </c>
      <c r="F287">
        <v>0</v>
      </c>
      <c r="G287" s="1">
        <v>43899</v>
      </c>
      <c r="H287">
        <v>0</v>
      </c>
      <c r="I287" s="1">
        <v>44005</v>
      </c>
      <c r="J287">
        <v>-14200</v>
      </c>
      <c r="K287" s="1">
        <v>44040</v>
      </c>
      <c r="L287">
        <v>-1568.78</v>
      </c>
      <c r="M287" s="1">
        <v>44040</v>
      </c>
      <c r="N287">
        <v>-21900</v>
      </c>
      <c r="O287" s="1">
        <v>44040</v>
      </c>
      <c r="P287">
        <v>0</v>
      </c>
      <c r="Q287" s="1">
        <v>43955</v>
      </c>
      <c r="R287">
        <v>-21700</v>
      </c>
      <c r="S287" s="1">
        <v>44260</v>
      </c>
      <c r="T287">
        <v>0</v>
      </c>
      <c r="U287" s="1">
        <v>44132</v>
      </c>
      <c r="V287">
        <v>12800</v>
      </c>
      <c r="W287" s="1">
        <v>44260</v>
      </c>
      <c r="X287">
        <v>7100</v>
      </c>
      <c r="Y287" s="1">
        <v>44040</v>
      </c>
      <c r="Z287">
        <v>45900</v>
      </c>
      <c r="AA287" s="1">
        <v>44040</v>
      </c>
      <c r="AB287">
        <v>50500</v>
      </c>
    </row>
    <row r="288" spans="1:28" ht="16.2">
      <c r="A288" s="1">
        <v>44263</v>
      </c>
      <c r="B288">
        <v>51043.42</v>
      </c>
      <c r="C288" s="1">
        <v>43950</v>
      </c>
      <c r="D288">
        <v>0</v>
      </c>
      <c r="E288" s="1">
        <v>43950</v>
      </c>
      <c r="F288">
        <v>0</v>
      </c>
      <c r="G288" s="1">
        <v>43900</v>
      </c>
      <c r="H288">
        <v>0</v>
      </c>
      <c r="I288" s="1">
        <v>44006</v>
      </c>
      <c r="J288">
        <v>-12400</v>
      </c>
      <c r="K288" s="1">
        <v>44041</v>
      </c>
      <c r="L288">
        <v>0</v>
      </c>
      <c r="M288" s="1">
        <v>44041</v>
      </c>
      <c r="N288">
        <v>2200</v>
      </c>
      <c r="O288" s="1">
        <v>44041</v>
      </c>
      <c r="P288">
        <v>0</v>
      </c>
      <c r="Q288" s="1">
        <v>43956</v>
      </c>
      <c r="R288">
        <v>-8000</v>
      </c>
      <c r="S288" s="1">
        <v>44263</v>
      </c>
      <c r="T288">
        <v>12045.19</v>
      </c>
      <c r="U288" s="1">
        <v>44133</v>
      </c>
      <c r="V288">
        <v>28200</v>
      </c>
      <c r="W288" s="1">
        <v>44263</v>
      </c>
      <c r="X288">
        <v>-24400</v>
      </c>
      <c r="Y288" s="1">
        <v>44041</v>
      </c>
      <c r="Z288">
        <v>-1300</v>
      </c>
      <c r="AA288" s="1">
        <v>44041</v>
      </c>
      <c r="AB288">
        <v>0</v>
      </c>
    </row>
    <row r="289" spans="1:28" ht="16.2">
      <c r="A289" s="1">
        <v>44264</v>
      </c>
      <c r="B289">
        <v>0</v>
      </c>
      <c r="C289" s="1">
        <v>43951</v>
      </c>
      <c r="D289">
        <v>0</v>
      </c>
      <c r="E289" s="1">
        <v>43951</v>
      </c>
      <c r="F289">
        <v>0</v>
      </c>
      <c r="G289" s="1">
        <v>43901</v>
      </c>
      <c r="H289">
        <v>0</v>
      </c>
      <c r="I289" s="1">
        <v>44011</v>
      </c>
      <c r="J289">
        <v>5900</v>
      </c>
      <c r="K289" s="1">
        <v>44042</v>
      </c>
      <c r="L289">
        <v>0</v>
      </c>
      <c r="M289" s="1">
        <v>44042</v>
      </c>
      <c r="N289">
        <v>9700</v>
      </c>
      <c r="O289" s="1">
        <v>44042</v>
      </c>
      <c r="P289">
        <v>0</v>
      </c>
      <c r="Q289" s="1">
        <v>43957</v>
      </c>
      <c r="R289">
        <v>0</v>
      </c>
      <c r="S289" s="1">
        <v>44264</v>
      </c>
      <c r="T289">
        <v>-32343.59</v>
      </c>
      <c r="U289" s="1">
        <v>44134</v>
      </c>
      <c r="V289">
        <v>37600</v>
      </c>
      <c r="W289" s="1">
        <v>44264</v>
      </c>
      <c r="X289">
        <v>-17300</v>
      </c>
      <c r="Y289" s="1">
        <v>44042</v>
      </c>
      <c r="Z289">
        <v>-4800</v>
      </c>
      <c r="AA289" s="1">
        <v>44042</v>
      </c>
      <c r="AB289">
        <v>2900</v>
      </c>
    </row>
    <row r="290" spans="1:28" ht="16.2">
      <c r="A290" s="1">
        <v>44265</v>
      </c>
      <c r="B290">
        <v>0</v>
      </c>
      <c r="C290" s="1">
        <v>43955</v>
      </c>
      <c r="D290">
        <v>0</v>
      </c>
      <c r="E290" s="1">
        <v>43955</v>
      </c>
      <c r="F290">
        <v>0</v>
      </c>
      <c r="G290" s="1">
        <v>43902</v>
      </c>
      <c r="H290">
        <v>0</v>
      </c>
      <c r="I290" s="1">
        <v>44012</v>
      </c>
      <c r="J290">
        <v>-6000</v>
      </c>
      <c r="K290" s="1">
        <v>44043</v>
      </c>
      <c r="L290">
        <v>-11354.95</v>
      </c>
      <c r="M290" s="1">
        <v>44043</v>
      </c>
      <c r="N290">
        <v>-26900</v>
      </c>
      <c r="O290" s="1">
        <v>44043</v>
      </c>
      <c r="P290">
        <v>0</v>
      </c>
      <c r="Q290" s="1">
        <v>43958</v>
      </c>
      <c r="R290">
        <v>0</v>
      </c>
      <c r="S290" s="1">
        <v>44265</v>
      </c>
      <c r="T290">
        <v>0</v>
      </c>
      <c r="U290" s="1">
        <v>44137</v>
      </c>
      <c r="V290">
        <v>-20200</v>
      </c>
      <c r="W290" s="1">
        <v>44265</v>
      </c>
      <c r="X290">
        <v>-13200</v>
      </c>
      <c r="Y290" s="1">
        <v>44043</v>
      </c>
      <c r="Z290">
        <v>-18500</v>
      </c>
      <c r="AA290" s="1">
        <v>44043</v>
      </c>
      <c r="AB290">
        <v>-3800</v>
      </c>
    </row>
    <row r="291" spans="1:28" ht="16.2">
      <c r="A291" s="1">
        <v>44266</v>
      </c>
      <c r="B291">
        <v>22832.59</v>
      </c>
      <c r="C291" s="1">
        <v>43956</v>
      </c>
      <c r="D291">
        <v>0</v>
      </c>
      <c r="E291" s="1">
        <v>43956</v>
      </c>
      <c r="F291">
        <v>0</v>
      </c>
      <c r="G291" s="1">
        <v>43903</v>
      </c>
      <c r="H291">
        <v>0</v>
      </c>
      <c r="I291" s="1">
        <v>44013</v>
      </c>
      <c r="J291">
        <v>-7700</v>
      </c>
      <c r="K291" s="1">
        <v>44046</v>
      </c>
      <c r="L291">
        <v>0</v>
      </c>
      <c r="M291" s="1">
        <v>44046</v>
      </c>
      <c r="N291">
        <v>13100</v>
      </c>
      <c r="O291" s="1">
        <v>44046</v>
      </c>
      <c r="P291">
        <v>0</v>
      </c>
      <c r="Q291" s="1">
        <v>43959</v>
      </c>
      <c r="R291">
        <v>0</v>
      </c>
      <c r="S291" s="1">
        <v>44266</v>
      </c>
      <c r="T291">
        <v>0</v>
      </c>
      <c r="U291" s="1">
        <v>44138</v>
      </c>
      <c r="V291">
        <v>-38600</v>
      </c>
      <c r="W291" s="1">
        <v>44266</v>
      </c>
      <c r="X291">
        <v>-14200</v>
      </c>
      <c r="Y291" s="1">
        <v>44046</v>
      </c>
      <c r="Z291">
        <v>-34100</v>
      </c>
      <c r="AA291" s="1">
        <v>44046</v>
      </c>
      <c r="AB291">
        <v>-21100</v>
      </c>
    </row>
    <row r="292" spans="1:28" ht="16.2">
      <c r="A292" s="1">
        <v>44267</v>
      </c>
      <c r="B292">
        <v>0</v>
      </c>
      <c r="C292" s="1">
        <v>43957</v>
      </c>
      <c r="D292">
        <v>0</v>
      </c>
      <c r="E292" s="1">
        <v>43957</v>
      </c>
      <c r="F292">
        <v>0</v>
      </c>
      <c r="G292" s="1">
        <v>43906</v>
      </c>
      <c r="H292">
        <v>0</v>
      </c>
      <c r="I292" s="1">
        <v>44014</v>
      </c>
      <c r="J292">
        <v>0</v>
      </c>
      <c r="K292" s="1">
        <v>44047</v>
      </c>
      <c r="L292">
        <v>-10951.41</v>
      </c>
      <c r="M292" s="1">
        <v>44047</v>
      </c>
      <c r="N292">
        <v>-7900</v>
      </c>
      <c r="O292" s="1">
        <v>44047</v>
      </c>
      <c r="P292">
        <v>0</v>
      </c>
      <c r="Q292" s="1">
        <v>43962</v>
      </c>
      <c r="R292">
        <v>0</v>
      </c>
      <c r="S292" s="1">
        <v>44267</v>
      </c>
      <c r="T292">
        <v>0</v>
      </c>
      <c r="U292" s="1">
        <v>44139</v>
      </c>
      <c r="V292">
        <v>36000</v>
      </c>
      <c r="W292" s="1">
        <v>44267</v>
      </c>
      <c r="X292">
        <v>-10000</v>
      </c>
      <c r="Y292" s="1">
        <v>44047</v>
      </c>
      <c r="Z292">
        <v>19800</v>
      </c>
      <c r="AA292" s="1">
        <v>44047</v>
      </c>
      <c r="AB292">
        <v>0</v>
      </c>
    </row>
    <row r="293" spans="1:28" ht="16.2">
      <c r="A293" s="1">
        <v>44270</v>
      </c>
      <c r="B293">
        <v>0</v>
      </c>
      <c r="C293" s="1">
        <v>43958</v>
      </c>
      <c r="D293">
        <v>0</v>
      </c>
      <c r="E293" s="1">
        <v>43958</v>
      </c>
      <c r="F293">
        <v>0</v>
      </c>
      <c r="G293" s="1">
        <v>43907</v>
      </c>
      <c r="H293">
        <v>0</v>
      </c>
      <c r="I293" s="1">
        <v>44015</v>
      </c>
      <c r="J293">
        <v>2200</v>
      </c>
      <c r="K293" s="1">
        <v>44048</v>
      </c>
      <c r="L293">
        <v>-4761.5200000000004</v>
      </c>
      <c r="M293" s="1">
        <v>44048</v>
      </c>
      <c r="N293">
        <v>0</v>
      </c>
      <c r="O293" s="1">
        <v>44048</v>
      </c>
      <c r="P293">
        <v>0</v>
      </c>
      <c r="Q293" s="1">
        <v>43963</v>
      </c>
      <c r="R293">
        <v>0</v>
      </c>
      <c r="S293" s="1">
        <v>44270</v>
      </c>
      <c r="T293">
        <v>0</v>
      </c>
      <c r="U293" s="1">
        <v>44140</v>
      </c>
      <c r="V293">
        <v>5000</v>
      </c>
      <c r="W293" s="1">
        <v>44270</v>
      </c>
      <c r="X293">
        <v>0</v>
      </c>
      <c r="Y293" s="1">
        <v>44048</v>
      </c>
      <c r="Z293">
        <v>16200</v>
      </c>
      <c r="AA293" s="1">
        <v>44048</v>
      </c>
      <c r="AB293">
        <v>6700</v>
      </c>
    </row>
    <row r="294" spans="1:28" ht="16.2">
      <c r="A294" s="1">
        <v>44271</v>
      </c>
      <c r="B294">
        <v>-7750.21</v>
      </c>
      <c r="C294" s="1">
        <v>43959</v>
      </c>
      <c r="D294">
        <v>0</v>
      </c>
      <c r="E294" s="1">
        <v>43959</v>
      </c>
      <c r="F294">
        <v>0</v>
      </c>
      <c r="G294" s="1">
        <v>43908</v>
      </c>
      <c r="H294">
        <v>0</v>
      </c>
      <c r="I294" s="1">
        <v>44018</v>
      </c>
      <c r="J294">
        <v>36100</v>
      </c>
      <c r="K294" s="1">
        <v>44049</v>
      </c>
      <c r="L294">
        <v>-2770.94</v>
      </c>
      <c r="M294" s="1">
        <v>44049</v>
      </c>
      <c r="N294">
        <v>0</v>
      </c>
      <c r="O294" s="1">
        <v>44049</v>
      </c>
      <c r="P294">
        <v>0</v>
      </c>
      <c r="Q294" s="1">
        <v>43964</v>
      </c>
      <c r="R294">
        <v>0</v>
      </c>
      <c r="S294" s="1">
        <v>44271</v>
      </c>
      <c r="T294">
        <v>0</v>
      </c>
      <c r="U294" s="1">
        <v>44141</v>
      </c>
      <c r="V294">
        <v>9200</v>
      </c>
      <c r="W294" s="1">
        <v>44271</v>
      </c>
      <c r="X294">
        <v>0</v>
      </c>
      <c r="Y294" s="1">
        <v>44049</v>
      </c>
      <c r="Z294">
        <v>2400</v>
      </c>
      <c r="AA294" s="1">
        <v>44049</v>
      </c>
      <c r="AB294">
        <v>18200</v>
      </c>
    </row>
    <row r="295" spans="1:28" ht="16.2">
      <c r="A295" s="1">
        <v>44272</v>
      </c>
      <c r="B295">
        <v>0</v>
      </c>
      <c r="C295" s="1">
        <v>43962</v>
      </c>
      <c r="D295">
        <v>0</v>
      </c>
      <c r="E295" s="1">
        <v>43962</v>
      </c>
      <c r="F295">
        <v>0</v>
      </c>
      <c r="G295" s="1">
        <v>43909</v>
      </c>
      <c r="H295">
        <v>0</v>
      </c>
      <c r="I295" s="1">
        <v>44019</v>
      </c>
      <c r="J295">
        <v>1500</v>
      </c>
      <c r="K295" s="1">
        <v>44050</v>
      </c>
      <c r="L295">
        <v>0</v>
      </c>
      <c r="M295" s="1">
        <v>44050</v>
      </c>
      <c r="N295">
        <v>0</v>
      </c>
      <c r="O295" s="1">
        <v>44050</v>
      </c>
      <c r="P295">
        <v>0</v>
      </c>
      <c r="Q295" s="1">
        <v>43965</v>
      </c>
      <c r="R295">
        <v>0</v>
      </c>
      <c r="S295" s="1">
        <v>44272</v>
      </c>
      <c r="T295">
        <v>0</v>
      </c>
      <c r="U295" s="1">
        <v>44144</v>
      </c>
      <c r="V295">
        <v>37000</v>
      </c>
      <c r="W295" s="1">
        <v>44272</v>
      </c>
      <c r="X295">
        <v>-9000</v>
      </c>
      <c r="Y295" s="1">
        <v>44050</v>
      </c>
      <c r="Z295">
        <v>-14400</v>
      </c>
      <c r="AA295" s="1">
        <v>44050</v>
      </c>
      <c r="AB295">
        <v>-14400</v>
      </c>
    </row>
    <row r="296" spans="1:28" ht="16.2">
      <c r="A296" s="1">
        <v>44273</v>
      </c>
      <c r="B296">
        <v>-35157.86</v>
      </c>
      <c r="C296" s="1">
        <v>43963</v>
      </c>
      <c r="D296">
        <v>0</v>
      </c>
      <c r="E296" s="1">
        <v>43963</v>
      </c>
      <c r="F296">
        <v>0</v>
      </c>
      <c r="G296" s="1">
        <v>43910</v>
      </c>
      <c r="H296">
        <v>0</v>
      </c>
      <c r="I296" s="1">
        <v>44020</v>
      </c>
      <c r="J296">
        <v>700</v>
      </c>
      <c r="K296" s="1">
        <v>44053</v>
      </c>
      <c r="L296">
        <v>0</v>
      </c>
      <c r="M296" s="1">
        <v>44053</v>
      </c>
      <c r="N296">
        <v>-23300</v>
      </c>
      <c r="O296" s="1">
        <v>44053</v>
      </c>
      <c r="P296">
        <v>0</v>
      </c>
      <c r="Q296" s="1">
        <v>43966</v>
      </c>
      <c r="R296">
        <v>-8400</v>
      </c>
      <c r="S296" s="1">
        <v>44273</v>
      </c>
      <c r="T296">
        <v>10024.01</v>
      </c>
      <c r="U296" s="1">
        <v>44145</v>
      </c>
      <c r="V296">
        <v>-28200</v>
      </c>
      <c r="W296" s="1">
        <v>44273</v>
      </c>
      <c r="X296">
        <v>0</v>
      </c>
      <c r="Y296" s="1">
        <v>44053</v>
      </c>
      <c r="Z296">
        <v>-7900</v>
      </c>
      <c r="AA296" s="1">
        <v>44053</v>
      </c>
      <c r="AB296">
        <v>18400</v>
      </c>
    </row>
    <row r="297" spans="1:28" ht="16.2">
      <c r="A297" s="1">
        <v>44274</v>
      </c>
      <c r="B297">
        <v>0</v>
      </c>
      <c r="C297" s="1">
        <v>43964</v>
      </c>
      <c r="D297">
        <v>-27000</v>
      </c>
      <c r="E297" s="1">
        <v>43964</v>
      </c>
      <c r="F297">
        <v>0</v>
      </c>
      <c r="G297" s="1">
        <v>43913</v>
      </c>
      <c r="H297">
        <v>0</v>
      </c>
      <c r="I297" s="1">
        <v>44021</v>
      </c>
      <c r="J297">
        <v>3300</v>
      </c>
      <c r="K297" s="1">
        <v>44054</v>
      </c>
      <c r="L297">
        <v>0</v>
      </c>
      <c r="M297" s="1">
        <v>44054</v>
      </c>
      <c r="N297">
        <v>-24400</v>
      </c>
      <c r="O297" s="1">
        <v>44054</v>
      </c>
      <c r="P297">
        <v>0</v>
      </c>
      <c r="Q297" s="1">
        <v>43969</v>
      </c>
      <c r="R297">
        <v>-2400</v>
      </c>
      <c r="S297" s="1">
        <v>44274</v>
      </c>
      <c r="T297">
        <v>0</v>
      </c>
      <c r="U297" s="1">
        <v>44146</v>
      </c>
      <c r="V297">
        <v>-38400</v>
      </c>
      <c r="W297" s="1">
        <v>44274</v>
      </c>
      <c r="X297">
        <v>21900</v>
      </c>
      <c r="Y297" s="1">
        <v>44054</v>
      </c>
      <c r="Z297">
        <v>-9200</v>
      </c>
      <c r="AA297" s="1">
        <v>44054</v>
      </c>
      <c r="AB297">
        <v>-23600</v>
      </c>
    </row>
    <row r="298" spans="1:28" ht="16.2">
      <c r="A298" s="1">
        <v>44277</v>
      </c>
      <c r="B298">
        <v>41838.559999999998</v>
      </c>
      <c r="C298" s="1">
        <v>43965</v>
      </c>
      <c r="D298">
        <v>1500</v>
      </c>
      <c r="E298" s="1">
        <v>43965</v>
      </c>
      <c r="F298">
        <v>0</v>
      </c>
      <c r="G298" s="1">
        <v>43914</v>
      </c>
      <c r="H298">
        <v>0</v>
      </c>
      <c r="I298" s="1">
        <v>44022</v>
      </c>
      <c r="J298">
        <v>16100</v>
      </c>
      <c r="K298" s="1">
        <v>44055</v>
      </c>
      <c r="L298">
        <v>4619.6000000000004</v>
      </c>
      <c r="M298" s="1">
        <v>44055</v>
      </c>
      <c r="N298">
        <v>5700</v>
      </c>
      <c r="O298" s="1">
        <v>44055</v>
      </c>
      <c r="P298">
        <v>0</v>
      </c>
      <c r="Q298" s="1">
        <v>43970</v>
      </c>
      <c r="R298">
        <v>0</v>
      </c>
      <c r="S298" s="1">
        <v>44277</v>
      </c>
      <c r="T298">
        <v>0</v>
      </c>
      <c r="U298" s="1">
        <v>44147</v>
      </c>
      <c r="V298">
        <v>-7500</v>
      </c>
      <c r="W298" s="1">
        <v>44277</v>
      </c>
      <c r="X298">
        <v>-12900</v>
      </c>
      <c r="Y298" s="1">
        <v>44055</v>
      </c>
      <c r="Z298">
        <v>19400</v>
      </c>
      <c r="AA298" s="1">
        <v>44055</v>
      </c>
      <c r="AB298">
        <v>-26500</v>
      </c>
    </row>
    <row r="299" spans="1:28" ht="16.2">
      <c r="A299" s="1">
        <v>44278</v>
      </c>
      <c r="B299">
        <v>0</v>
      </c>
      <c r="C299" s="1">
        <v>43966</v>
      </c>
      <c r="D299">
        <v>20300</v>
      </c>
      <c r="E299" s="1">
        <v>43966</v>
      </c>
      <c r="F299">
        <v>0</v>
      </c>
      <c r="G299" s="1">
        <v>43915</v>
      </c>
      <c r="H299">
        <v>0</v>
      </c>
      <c r="I299" s="1">
        <v>44025</v>
      </c>
      <c r="J299">
        <v>14400</v>
      </c>
      <c r="K299" s="1">
        <v>44056</v>
      </c>
      <c r="L299">
        <v>-2745.25</v>
      </c>
      <c r="M299" s="1">
        <v>44056</v>
      </c>
      <c r="N299">
        <v>0</v>
      </c>
      <c r="O299" s="1">
        <v>44056</v>
      </c>
      <c r="P299">
        <v>0</v>
      </c>
      <c r="Q299" s="1">
        <v>43971</v>
      </c>
      <c r="R299">
        <v>0</v>
      </c>
      <c r="S299" s="1">
        <v>44278</v>
      </c>
      <c r="T299">
        <v>8231.6</v>
      </c>
      <c r="U299" s="1">
        <v>44148</v>
      </c>
      <c r="V299">
        <v>0</v>
      </c>
      <c r="W299" s="1">
        <v>44278</v>
      </c>
      <c r="X299">
        <v>-8200</v>
      </c>
      <c r="Y299" s="1">
        <v>44056</v>
      </c>
      <c r="Z299">
        <v>-7900</v>
      </c>
      <c r="AA299" s="1">
        <v>44056</v>
      </c>
      <c r="AB299">
        <v>0</v>
      </c>
    </row>
    <row r="300" spans="1:28" ht="16.2">
      <c r="A300" s="1">
        <v>44279</v>
      </c>
      <c r="B300">
        <v>-3716.31</v>
      </c>
      <c r="C300" s="1">
        <v>43969</v>
      </c>
      <c r="D300">
        <v>0</v>
      </c>
      <c r="E300" s="1">
        <v>43969</v>
      </c>
      <c r="F300">
        <v>0</v>
      </c>
      <c r="G300" s="1">
        <v>43916</v>
      </c>
      <c r="H300">
        <v>0</v>
      </c>
      <c r="I300" s="1">
        <v>44026</v>
      </c>
      <c r="J300">
        <v>-5900</v>
      </c>
      <c r="K300" s="1">
        <v>44057</v>
      </c>
      <c r="L300">
        <v>-5161.16</v>
      </c>
      <c r="M300" s="1">
        <v>44057</v>
      </c>
      <c r="N300">
        <v>-16300</v>
      </c>
      <c r="O300" s="1">
        <v>44057</v>
      </c>
      <c r="P300">
        <v>0</v>
      </c>
      <c r="Q300" s="1">
        <v>43972</v>
      </c>
      <c r="R300">
        <v>-9400</v>
      </c>
      <c r="S300" s="1">
        <v>44279</v>
      </c>
      <c r="T300">
        <v>0</v>
      </c>
      <c r="U300" s="1">
        <v>44151</v>
      </c>
      <c r="V300">
        <v>26300</v>
      </c>
      <c r="W300" s="1">
        <v>44279</v>
      </c>
      <c r="X300">
        <v>0</v>
      </c>
      <c r="Y300" s="1">
        <v>44057</v>
      </c>
      <c r="Z300">
        <v>-30600</v>
      </c>
      <c r="AA300" s="1">
        <v>44057</v>
      </c>
      <c r="AB300">
        <v>0</v>
      </c>
    </row>
    <row r="301" spans="1:28" ht="16.2">
      <c r="A301" s="1">
        <v>44280</v>
      </c>
      <c r="B301">
        <v>31642.19</v>
      </c>
      <c r="C301" s="1">
        <v>43970</v>
      </c>
      <c r="D301">
        <v>-17900</v>
      </c>
      <c r="E301" s="1">
        <v>43970</v>
      </c>
      <c r="F301">
        <v>0</v>
      </c>
      <c r="G301" s="1">
        <v>43917</v>
      </c>
      <c r="H301">
        <v>0</v>
      </c>
      <c r="I301" s="1">
        <v>44027</v>
      </c>
      <c r="J301">
        <v>0</v>
      </c>
      <c r="K301" s="1">
        <v>44060</v>
      </c>
      <c r="L301">
        <v>30616</v>
      </c>
      <c r="M301" s="1">
        <v>44060</v>
      </c>
      <c r="N301">
        <v>3700</v>
      </c>
      <c r="O301" s="1">
        <v>44060</v>
      </c>
      <c r="P301">
        <v>0</v>
      </c>
      <c r="Q301" s="1">
        <v>43973</v>
      </c>
      <c r="R301">
        <v>0</v>
      </c>
      <c r="S301" s="1">
        <v>44280</v>
      </c>
      <c r="T301">
        <v>-20555.62</v>
      </c>
      <c r="U301" s="1">
        <v>44152</v>
      </c>
      <c r="V301">
        <v>8800</v>
      </c>
      <c r="W301" s="1">
        <v>44280</v>
      </c>
      <c r="X301">
        <v>0</v>
      </c>
      <c r="Y301" s="1">
        <v>44060</v>
      </c>
      <c r="Z301">
        <v>100</v>
      </c>
      <c r="AA301" s="1">
        <v>44060</v>
      </c>
      <c r="AB301">
        <v>8300</v>
      </c>
    </row>
    <row r="302" spans="1:28" ht="16.2">
      <c r="A302" s="1">
        <v>44281</v>
      </c>
      <c r="B302">
        <v>9224.73</v>
      </c>
      <c r="C302" s="1">
        <v>43971</v>
      </c>
      <c r="D302">
        <v>2900</v>
      </c>
      <c r="E302" s="1">
        <v>43971</v>
      </c>
      <c r="F302">
        <v>0</v>
      </c>
      <c r="G302" s="1">
        <v>43920</v>
      </c>
      <c r="H302">
        <v>0</v>
      </c>
      <c r="I302" s="1">
        <v>44028</v>
      </c>
      <c r="J302">
        <v>0</v>
      </c>
      <c r="K302" s="1">
        <v>44061</v>
      </c>
      <c r="L302">
        <v>6235.46</v>
      </c>
      <c r="M302" s="1">
        <v>44061</v>
      </c>
      <c r="N302">
        <v>0</v>
      </c>
      <c r="O302" s="1">
        <v>44061</v>
      </c>
      <c r="P302">
        <v>-4572.05</v>
      </c>
      <c r="Q302" s="1">
        <v>43976</v>
      </c>
      <c r="R302">
        <v>-26200</v>
      </c>
      <c r="S302" s="1">
        <v>44281</v>
      </c>
      <c r="T302">
        <v>0</v>
      </c>
      <c r="U302" s="1">
        <v>44153</v>
      </c>
      <c r="V302">
        <v>25700</v>
      </c>
      <c r="W302" s="1">
        <v>44281</v>
      </c>
      <c r="X302">
        <v>11500</v>
      </c>
      <c r="Y302" s="1">
        <v>44061</v>
      </c>
      <c r="Z302">
        <v>-21500</v>
      </c>
      <c r="AA302" s="1">
        <v>44061</v>
      </c>
      <c r="AB302">
        <v>-16000</v>
      </c>
    </row>
    <row r="303" spans="1:28" ht="16.2">
      <c r="A303" s="1">
        <v>44284</v>
      </c>
      <c r="B303">
        <v>0</v>
      </c>
      <c r="C303" s="1">
        <v>43972</v>
      </c>
      <c r="D303">
        <v>0</v>
      </c>
      <c r="E303" s="1">
        <v>43972</v>
      </c>
      <c r="F303">
        <v>0</v>
      </c>
      <c r="G303" s="1">
        <v>43921</v>
      </c>
      <c r="H303">
        <v>0</v>
      </c>
      <c r="I303" s="1">
        <v>44029</v>
      </c>
      <c r="J303">
        <v>2500</v>
      </c>
      <c r="K303" s="1">
        <v>44062</v>
      </c>
      <c r="L303">
        <v>0</v>
      </c>
      <c r="M303" s="1">
        <v>44062</v>
      </c>
      <c r="N303">
        <v>-24000</v>
      </c>
      <c r="O303" s="1">
        <v>44062</v>
      </c>
      <c r="P303">
        <v>0</v>
      </c>
      <c r="Q303" s="1">
        <v>43977</v>
      </c>
      <c r="R303">
        <v>-2300</v>
      </c>
      <c r="S303" s="1">
        <v>44284</v>
      </c>
      <c r="T303">
        <v>0</v>
      </c>
      <c r="U303" s="1">
        <v>44154</v>
      </c>
      <c r="V303">
        <v>0</v>
      </c>
      <c r="W303" s="1">
        <v>44284</v>
      </c>
      <c r="X303">
        <v>24400</v>
      </c>
      <c r="Y303" s="1">
        <v>44062</v>
      </c>
      <c r="Z303">
        <v>-100</v>
      </c>
      <c r="AA303" s="1">
        <v>44062</v>
      </c>
      <c r="AB303">
        <v>-8500</v>
      </c>
    </row>
    <row r="304" spans="1:28" ht="16.2">
      <c r="A304" s="1">
        <v>44285</v>
      </c>
      <c r="B304">
        <v>-7779.85</v>
      </c>
      <c r="C304" s="1">
        <v>43973</v>
      </c>
      <c r="D304">
        <v>300</v>
      </c>
      <c r="E304" s="1">
        <v>43973</v>
      </c>
      <c r="F304">
        <v>0</v>
      </c>
      <c r="G304" s="1">
        <v>43922</v>
      </c>
      <c r="H304">
        <v>0</v>
      </c>
      <c r="I304" s="1">
        <v>44032</v>
      </c>
      <c r="J304">
        <v>-1500</v>
      </c>
      <c r="K304" s="1">
        <v>44063</v>
      </c>
      <c r="L304">
        <v>83852.37</v>
      </c>
      <c r="M304" s="1">
        <v>44063</v>
      </c>
      <c r="N304">
        <v>0</v>
      </c>
      <c r="O304" s="1">
        <v>44063</v>
      </c>
      <c r="P304">
        <v>110514.52</v>
      </c>
      <c r="Q304" s="1">
        <v>43978</v>
      </c>
      <c r="R304">
        <v>3300</v>
      </c>
      <c r="S304" s="1">
        <v>44285</v>
      </c>
      <c r="T304">
        <v>-11987.99</v>
      </c>
      <c r="U304" s="1">
        <v>44155</v>
      </c>
      <c r="V304">
        <v>0</v>
      </c>
      <c r="W304" s="1">
        <v>44285</v>
      </c>
      <c r="X304">
        <v>6700</v>
      </c>
      <c r="Y304" s="1">
        <v>44063</v>
      </c>
      <c r="Z304">
        <v>91000</v>
      </c>
      <c r="AA304" s="1">
        <v>44063</v>
      </c>
      <c r="AB304">
        <v>30600</v>
      </c>
    </row>
    <row r="305" spans="1:28" ht="16.2">
      <c r="A305" s="1">
        <v>44286</v>
      </c>
      <c r="B305">
        <v>0</v>
      </c>
      <c r="C305" s="1">
        <v>43976</v>
      </c>
      <c r="D305">
        <v>-15400</v>
      </c>
      <c r="E305" s="1">
        <v>43976</v>
      </c>
      <c r="F305">
        <v>0</v>
      </c>
      <c r="G305" s="1">
        <v>43927</v>
      </c>
      <c r="H305">
        <v>0</v>
      </c>
      <c r="I305" s="1">
        <v>44033</v>
      </c>
      <c r="J305">
        <v>41700</v>
      </c>
      <c r="K305" s="1">
        <v>44064</v>
      </c>
      <c r="L305">
        <v>0</v>
      </c>
      <c r="M305" s="1">
        <v>44064</v>
      </c>
      <c r="N305">
        <v>0</v>
      </c>
      <c r="O305" s="1">
        <v>44064</v>
      </c>
      <c r="P305">
        <v>9248.7999999999993</v>
      </c>
      <c r="Q305" s="1">
        <v>43979</v>
      </c>
      <c r="R305">
        <v>-7800</v>
      </c>
      <c r="S305" s="1">
        <v>44286</v>
      </c>
      <c r="T305">
        <v>0</v>
      </c>
      <c r="U305" s="1">
        <v>44158</v>
      </c>
      <c r="V305">
        <v>0</v>
      </c>
      <c r="W305" s="1">
        <v>44286</v>
      </c>
      <c r="X305">
        <v>22700</v>
      </c>
      <c r="Y305" s="1">
        <v>44064</v>
      </c>
      <c r="Z305">
        <v>25100</v>
      </c>
      <c r="AA305" s="1">
        <v>44064</v>
      </c>
      <c r="AB305">
        <v>0</v>
      </c>
    </row>
    <row r="306" spans="1:28" ht="16.2">
      <c r="A306" s="1">
        <v>44287</v>
      </c>
      <c r="B306">
        <v>-17183.96</v>
      </c>
      <c r="C306" s="1">
        <v>43977</v>
      </c>
      <c r="D306">
        <v>-11800</v>
      </c>
      <c r="E306" s="1">
        <v>43977</v>
      </c>
      <c r="F306">
        <v>0</v>
      </c>
      <c r="G306" s="1">
        <v>43928</v>
      </c>
      <c r="H306">
        <v>0</v>
      </c>
      <c r="I306" s="1">
        <v>44034</v>
      </c>
      <c r="J306">
        <v>1500</v>
      </c>
      <c r="K306" s="1">
        <v>44067</v>
      </c>
      <c r="L306">
        <v>448.32</v>
      </c>
      <c r="M306" s="1">
        <v>44067</v>
      </c>
      <c r="N306">
        <v>10300</v>
      </c>
      <c r="O306" s="1">
        <v>44067</v>
      </c>
      <c r="P306">
        <v>0</v>
      </c>
      <c r="Q306" s="1">
        <v>43980</v>
      </c>
      <c r="R306">
        <v>0</v>
      </c>
      <c r="S306" s="1">
        <v>44287</v>
      </c>
      <c r="T306">
        <v>-9791.2000000000007</v>
      </c>
      <c r="U306" s="1">
        <v>44159</v>
      </c>
      <c r="V306">
        <v>0</v>
      </c>
      <c r="W306" s="1">
        <v>44287</v>
      </c>
      <c r="X306">
        <v>-21900</v>
      </c>
      <c r="Y306" s="1">
        <v>44067</v>
      </c>
      <c r="Z306">
        <v>-7600</v>
      </c>
      <c r="AA306" s="1">
        <v>44067</v>
      </c>
      <c r="AB306">
        <v>0</v>
      </c>
    </row>
    <row r="307" spans="1:28" ht="16.2">
      <c r="A307" s="1">
        <v>44292</v>
      </c>
      <c r="B307">
        <v>-12612.37</v>
      </c>
      <c r="C307" s="1">
        <v>43978</v>
      </c>
      <c r="D307">
        <v>-2200</v>
      </c>
      <c r="E307" s="1">
        <v>43978</v>
      </c>
      <c r="F307">
        <v>0</v>
      </c>
      <c r="G307" s="1">
        <v>43929</v>
      </c>
      <c r="H307">
        <v>0</v>
      </c>
      <c r="I307" s="1">
        <v>44035</v>
      </c>
      <c r="J307">
        <v>-3400</v>
      </c>
      <c r="K307" s="1">
        <v>44068</v>
      </c>
      <c r="L307">
        <v>-5159.3</v>
      </c>
      <c r="M307" s="1">
        <v>44068</v>
      </c>
      <c r="N307">
        <v>4900</v>
      </c>
      <c r="O307" s="1">
        <v>44068</v>
      </c>
      <c r="P307">
        <v>0</v>
      </c>
      <c r="Q307" s="1">
        <v>43983</v>
      </c>
      <c r="R307">
        <v>-8200</v>
      </c>
      <c r="S307" s="1">
        <v>44292</v>
      </c>
      <c r="T307">
        <v>-1403.68</v>
      </c>
      <c r="U307" s="1">
        <v>44160</v>
      </c>
      <c r="V307">
        <v>0</v>
      </c>
      <c r="W307" s="1">
        <v>44292</v>
      </c>
      <c r="X307">
        <v>0</v>
      </c>
      <c r="Y307" s="1">
        <v>44068</v>
      </c>
      <c r="Z307">
        <v>-4900</v>
      </c>
      <c r="AA307" s="1">
        <v>44068</v>
      </c>
      <c r="AB307">
        <v>0</v>
      </c>
    </row>
    <row r="308" spans="1:28" ht="16.2">
      <c r="A308" s="1">
        <v>44293</v>
      </c>
      <c r="B308">
        <v>0</v>
      </c>
      <c r="C308" s="1">
        <v>43979</v>
      </c>
      <c r="D308">
        <v>-13200</v>
      </c>
      <c r="E308" s="1">
        <v>43979</v>
      </c>
      <c r="F308">
        <v>0</v>
      </c>
      <c r="G308" s="1">
        <v>43930</v>
      </c>
      <c r="H308">
        <v>0</v>
      </c>
      <c r="I308" s="1">
        <v>44036</v>
      </c>
      <c r="J308">
        <v>500</v>
      </c>
      <c r="K308" s="1">
        <v>44069</v>
      </c>
      <c r="L308">
        <v>0</v>
      </c>
      <c r="M308" s="1">
        <v>44069</v>
      </c>
      <c r="N308">
        <v>0</v>
      </c>
      <c r="O308" s="1">
        <v>44069</v>
      </c>
      <c r="P308">
        <v>0</v>
      </c>
      <c r="Q308" s="1">
        <v>43984</v>
      </c>
      <c r="R308">
        <v>0</v>
      </c>
      <c r="S308" s="1">
        <v>44293</v>
      </c>
      <c r="T308">
        <v>0</v>
      </c>
      <c r="U308" s="1">
        <v>44161</v>
      </c>
      <c r="V308">
        <v>-3900</v>
      </c>
      <c r="W308" s="1">
        <v>44293</v>
      </c>
      <c r="X308">
        <v>-13610.42</v>
      </c>
      <c r="Y308" s="1">
        <v>44069</v>
      </c>
      <c r="Z308">
        <v>-6200</v>
      </c>
      <c r="AA308" s="1">
        <v>44069</v>
      </c>
      <c r="AB308">
        <v>0</v>
      </c>
    </row>
    <row r="309" spans="1:28" ht="16.2">
      <c r="A309" s="1">
        <v>44294</v>
      </c>
      <c r="B309">
        <v>8587.3799999999992</v>
      </c>
      <c r="C309" s="1">
        <v>43980</v>
      </c>
      <c r="D309">
        <v>-15700</v>
      </c>
      <c r="E309" s="1">
        <v>43980</v>
      </c>
      <c r="F309">
        <v>0</v>
      </c>
      <c r="G309" s="1">
        <v>43931</v>
      </c>
      <c r="H309">
        <v>0</v>
      </c>
      <c r="I309" s="1">
        <v>44039</v>
      </c>
      <c r="J309">
        <v>8000</v>
      </c>
      <c r="K309" s="1">
        <v>44070</v>
      </c>
      <c r="L309">
        <v>-12571.99</v>
      </c>
      <c r="M309" s="1">
        <v>44070</v>
      </c>
      <c r="N309">
        <v>0</v>
      </c>
      <c r="O309" s="1">
        <v>44070</v>
      </c>
      <c r="P309">
        <v>0</v>
      </c>
      <c r="Q309" s="1">
        <v>43985</v>
      </c>
      <c r="R309">
        <v>7900</v>
      </c>
      <c r="S309" s="1">
        <v>44294</v>
      </c>
      <c r="T309">
        <v>0</v>
      </c>
      <c r="U309" s="1">
        <v>44162</v>
      </c>
      <c r="V309">
        <v>7400</v>
      </c>
      <c r="W309" s="1">
        <v>44294</v>
      </c>
      <c r="X309">
        <v>0</v>
      </c>
      <c r="Y309" s="1">
        <v>44070</v>
      </c>
      <c r="Z309">
        <v>-10900</v>
      </c>
      <c r="AA309" s="1">
        <v>44070</v>
      </c>
      <c r="AB309">
        <v>0</v>
      </c>
    </row>
    <row r="310" spans="1:28" ht="16.2">
      <c r="A310" s="1">
        <v>44295</v>
      </c>
      <c r="B310">
        <v>0</v>
      </c>
      <c r="C310" s="1">
        <v>43983</v>
      </c>
      <c r="D310">
        <v>500</v>
      </c>
      <c r="E310" s="1">
        <v>43983</v>
      </c>
      <c r="F310">
        <v>0</v>
      </c>
      <c r="G310" s="1">
        <v>43934</v>
      </c>
      <c r="H310">
        <v>0</v>
      </c>
      <c r="I310" s="1">
        <v>44040</v>
      </c>
      <c r="J310">
        <v>22300</v>
      </c>
      <c r="K310" s="1">
        <v>44071</v>
      </c>
      <c r="L310">
        <v>-14562.33</v>
      </c>
      <c r="M310" s="1">
        <v>44071</v>
      </c>
      <c r="N310">
        <v>0</v>
      </c>
      <c r="O310" s="1">
        <v>44071</v>
      </c>
      <c r="P310">
        <v>0</v>
      </c>
      <c r="Q310" s="1">
        <v>43986</v>
      </c>
      <c r="R310">
        <v>14800</v>
      </c>
      <c r="S310" s="1">
        <v>44295</v>
      </c>
      <c r="T310">
        <v>0</v>
      </c>
      <c r="U310" s="1">
        <v>44165</v>
      </c>
      <c r="V310">
        <v>-31200</v>
      </c>
      <c r="W310" s="1">
        <v>44295</v>
      </c>
      <c r="X310">
        <v>0</v>
      </c>
      <c r="Y310" s="1">
        <v>44071</v>
      </c>
      <c r="Z310">
        <v>-13600</v>
      </c>
      <c r="AA310" s="1">
        <v>44071</v>
      </c>
      <c r="AB310">
        <v>0</v>
      </c>
    </row>
    <row r="311" spans="1:28" ht="16.2">
      <c r="A311" s="1">
        <v>44298</v>
      </c>
      <c r="B311">
        <v>0</v>
      </c>
      <c r="C311" s="1">
        <v>43984</v>
      </c>
      <c r="D311">
        <v>9800</v>
      </c>
      <c r="E311" s="1">
        <v>43984</v>
      </c>
      <c r="F311">
        <v>0</v>
      </c>
      <c r="G311" s="1">
        <v>43935</v>
      </c>
      <c r="H311">
        <v>0</v>
      </c>
      <c r="I311" s="1">
        <v>44041</v>
      </c>
      <c r="J311">
        <v>-30200</v>
      </c>
      <c r="K311" s="1">
        <v>44074</v>
      </c>
      <c r="L311">
        <v>-3366.17</v>
      </c>
      <c r="M311" s="1">
        <v>44074</v>
      </c>
      <c r="N311">
        <v>-20500</v>
      </c>
      <c r="O311" s="1">
        <v>44074</v>
      </c>
      <c r="P311">
        <v>0</v>
      </c>
      <c r="Q311" s="1">
        <v>43987</v>
      </c>
      <c r="R311">
        <v>20000</v>
      </c>
      <c r="S311" s="1">
        <v>44298</v>
      </c>
      <c r="T311">
        <v>10390.23</v>
      </c>
      <c r="U311" s="1">
        <v>44166</v>
      </c>
      <c r="V311">
        <v>-48800</v>
      </c>
      <c r="W311" s="1">
        <v>44298</v>
      </c>
      <c r="X311">
        <v>-7811.78</v>
      </c>
      <c r="Y311" s="1">
        <v>44074</v>
      </c>
      <c r="Z311">
        <v>-20400</v>
      </c>
      <c r="AA311" s="1">
        <v>44074</v>
      </c>
      <c r="AB311">
        <v>0</v>
      </c>
    </row>
    <row r="312" spans="1:28" ht="16.2">
      <c r="A312" s="1">
        <v>44299</v>
      </c>
      <c r="B312">
        <v>-28035.02</v>
      </c>
      <c r="C312" s="1">
        <v>43985</v>
      </c>
      <c r="D312">
        <v>11100</v>
      </c>
      <c r="E312" s="1">
        <v>43985</v>
      </c>
      <c r="F312">
        <v>0</v>
      </c>
      <c r="G312" s="1">
        <v>43936</v>
      </c>
      <c r="H312">
        <v>0</v>
      </c>
      <c r="I312" s="1">
        <v>44042</v>
      </c>
      <c r="J312">
        <v>0</v>
      </c>
      <c r="K312" s="1">
        <v>44075</v>
      </c>
      <c r="L312">
        <v>0</v>
      </c>
      <c r="M312" s="1">
        <v>44075</v>
      </c>
      <c r="N312">
        <v>-13700</v>
      </c>
      <c r="O312" s="1">
        <v>44075</v>
      </c>
      <c r="P312">
        <v>0</v>
      </c>
      <c r="Q312" s="1">
        <v>43990</v>
      </c>
      <c r="R312">
        <v>13100</v>
      </c>
      <c r="S312" s="1">
        <v>44299</v>
      </c>
      <c r="T312">
        <v>0</v>
      </c>
      <c r="U312" s="1">
        <v>44167</v>
      </c>
      <c r="V312">
        <v>-14100</v>
      </c>
      <c r="W312" s="1">
        <v>44299</v>
      </c>
      <c r="X312">
        <v>-11611.39</v>
      </c>
      <c r="Y312" s="1">
        <v>44075</v>
      </c>
      <c r="Z312">
        <v>-29600</v>
      </c>
      <c r="AA312" s="1">
        <v>44075</v>
      </c>
      <c r="AB312">
        <v>0</v>
      </c>
    </row>
    <row r="313" spans="1:28" ht="16.2">
      <c r="A313" s="1">
        <v>44300</v>
      </c>
      <c r="B313">
        <v>34195.300000000003</v>
      </c>
      <c r="C313" s="1">
        <v>43986</v>
      </c>
      <c r="D313">
        <v>0</v>
      </c>
      <c r="E313" s="1">
        <v>43986</v>
      </c>
      <c r="F313">
        <v>0</v>
      </c>
      <c r="G313" s="1">
        <v>43937</v>
      </c>
      <c r="H313">
        <v>0</v>
      </c>
      <c r="I313" s="1">
        <v>44043</v>
      </c>
      <c r="J313">
        <v>0</v>
      </c>
      <c r="K313" s="1">
        <v>44076</v>
      </c>
      <c r="L313">
        <v>-2964.79</v>
      </c>
      <c r="M313" s="1">
        <v>44076</v>
      </c>
      <c r="N313">
        <v>0</v>
      </c>
      <c r="O313" s="1">
        <v>44076</v>
      </c>
      <c r="P313">
        <v>0</v>
      </c>
      <c r="Q313" s="1">
        <v>43991</v>
      </c>
      <c r="R313">
        <v>0</v>
      </c>
      <c r="S313" s="1">
        <v>44300</v>
      </c>
      <c r="T313">
        <v>0</v>
      </c>
      <c r="U313" s="1">
        <v>44168</v>
      </c>
      <c r="V313">
        <v>0</v>
      </c>
      <c r="W313" s="1">
        <v>44300</v>
      </c>
      <c r="X313">
        <v>24498.07</v>
      </c>
      <c r="Y313" s="1">
        <v>44076</v>
      </c>
      <c r="Z313">
        <v>-200</v>
      </c>
      <c r="AA313" s="1">
        <v>44076</v>
      </c>
      <c r="AB313">
        <v>0</v>
      </c>
    </row>
    <row r="314" spans="1:28" ht="16.2">
      <c r="A314" s="1">
        <v>44301</v>
      </c>
      <c r="B314">
        <v>0</v>
      </c>
      <c r="C314" s="1">
        <v>43987</v>
      </c>
      <c r="D314">
        <v>0</v>
      </c>
      <c r="E314" s="1">
        <v>43987</v>
      </c>
      <c r="F314">
        <v>0</v>
      </c>
      <c r="G314" s="1">
        <v>43938</v>
      </c>
      <c r="H314">
        <v>0</v>
      </c>
      <c r="I314" s="1">
        <v>44046</v>
      </c>
      <c r="J314">
        <v>7500</v>
      </c>
      <c r="K314" s="1">
        <v>44077</v>
      </c>
      <c r="L314">
        <v>-13366.59</v>
      </c>
      <c r="M314" s="1">
        <v>44077</v>
      </c>
      <c r="N314">
        <v>0</v>
      </c>
      <c r="O314" s="1">
        <v>44077</v>
      </c>
      <c r="P314">
        <v>0</v>
      </c>
      <c r="Q314" s="1">
        <v>43992</v>
      </c>
      <c r="R314">
        <v>-8200</v>
      </c>
      <c r="S314" s="1">
        <v>44301</v>
      </c>
      <c r="T314">
        <v>0</v>
      </c>
      <c r="U314" s="1">
        <v>44169</v>
      </c>
      <c r="V314">
        <v>0</v>
      </c>
      <c r="W314" s="1">
        <v>44301</v>
      </c>
      <c r="X314">
        <v>43000</v>
      </c>
      <c r="Y314" s="1">
        <v>44077</v>
      </c>
      <c r="Z314">
        <v>13500</v>
      </c>
      <c r="AA314" s="1">
        <v>44077</v>
      </c>
      <c r="AB314">
        <v>0</v>
      </c>
    </row>
    <row r="315" spans="1:28" ht="16.2">
      <c r="A315" s="1">
        <v>44302</v>
      </c>
      <c r="B315">
        <v>0</v>
      </c>
      <c r="C315" s="1">
        <v>43990</v>
      </c>
      <c r="D315">
        <v>0</v>
      </c>
      <c r="E315" s="1">
        <v>43990</v>
      </c>
      <c r="F315">
        <v>0</v>
      </c>
      <c r="G315" s="1">
        <v>43941</v>
      </c>
      <c r="H315">
        <v>0</v>
      </c>
      <c r="I315" s="1">
        <v>44047</v>
      </c>
      <c r="J315">
        <v>-2900</v>
      </c>
      <c r="K315" s="1">
        <v>44078</v>
      </c>
      <c r="L315">
        <v>-13153.96</v>
      </c>
      <c r="M315" s="1">
        <v>44078</v>
      </c>
      <c r="N315">
        <v>-3500</v>
      </c>
      <c r="O315" s="1">
        <v>44078</v>
      </c>
      <c r="P315">
        <v>0</v>
      </c>
      <c r="Q315" s="1">
        <v>43993</v>
      </c>
      <c r="R315">
        <v>0</v>
      </c>
      <c r="S315" s="1">
        <v>44302</v>
      </c>
      <c r="T315">
        <v>0</v>
      </c>
      <c r="U315" s="1">
        <v>44172</v>
      </c>
      <c r="V315">
        <v>0</v>
      </c>
      <c r="W315" s="1">
        <v>44302</v>
      </c>
      <c r="X315">
        <v>687.69</v>
      </c>
      <c r="Y315" s="1">
        <v>44078</v>
      </c>
      <c r="Z315">
        <v>35600</v>
      </c>
      <c r="AA315" s="1">
        <v>44078</v>
      </c>
      <c r="AB315">
        <v>-5500</v>
      </c>
    </row>
    <row r="316" spans="1:28" ht="16.2">
      <c r="A316" s="1">
        <v>44305</v>
      </c>
      <c r="B316">
        <v>0</v>
      </c>
      <c r="C316" s="1">
        <v>43991</v>
      </c>
      <c r="D316">
        <v>0</v>
      </c>
      <c r="E316" s="1">
        <v>43991</v>
      </c>
      <c r="F316">
        <v>0</v>
      </c>
      <c r="G316" s="1">
        <v>43942</v>
      </c>
      <c r="H316">
        <v>0</v>
      </c>
      <c r="I316" s="1">
        <v>44048</v>
      </c>
      <c r="J316">
        <v>0</v>
      </c>
      <c r="K316" s="1">
        <v>44081</v>
      </c>
      <c r="L316">
        <v>238.93</v>
      </c>
      <c r="M316" s="1">
        <v>44081</v>
      </c>
      <c r="N316">
        <v>-4800</v>
      </c>
      <c r="O316" s="1">
        <v>44081</v>
      </c>
      <c r="P316">
        <v>0</v>
      </c>
      <c r="Q316" s="1">
        <v>43994</v>
      </c>
      <c r="R316">
        <v>0</v>
      </c>
      <c r="S316" s="1">
        <v>44305</v>
      </c>
      <c r="T316">
        <v>0</v>
      </c>
      <c r="U316" s="1">
        <v>44173</v>
      </c>
      <c r="V316">
        <v>0</v>
      </c>
      <c r="W316" s="1">
        <v>44305</v>
      </c>
      <c r="X316">
        <v>0</v>
      </c>
      <c r="Y316" s="1">
        <v>44081</v>
      </c>
      <c r="Z316">
        <v>0</v>
      </c>
      <c r="AA316" s="1">
        <v>44081</v>
      </c>
      <c r="AB316">
        <v>-13900</v>
      </c>
    </row>
    <row r="317" spans="1:28" ht="16.2">
      <c r="A317" s="1">
        <v>44306</v>
      </c>
      <c r="B317">
        <v>0</v>
      </c>
      <c r="C317" s="1">
        <v>43992</v>
      </c>
      <c r="D317">
        <v>0</v>
      </c>
      <c r="E317" s="1">
        <v>43992</v>
      </c>
      <c r="F317">
        <v>0</v>
      </c>
      <c r="G317" s="1">
        <v>43943</v>
      </c>
      <c r="H317">
        <v>0</v>
      </c>
      <c r="I317" s="1">
        <v>44049</v>
      </c>
      <c r="J317">
        <v>2000</v>
      </c>
      <c r="K317" s="1">
        <v>44082</v>
      </c>
      <c r="L317">
        <v>0</v>
      </c>
      <c r="M317" s="1">
        <v>44082</v>
      </c>
      <c r="N317">
        <v>700</v>
      </c>
      <c r="O317" s="1">
        <v>44082</v>
      </c>
      <c r="P317">
        <v>0</v>
      </c>
      <c r="Q317" s="1">
        <v>43997</v>
      </c>
      <c r="R317">
        <v>0</v>
      </c>
      <c r="S317" s="1">
        <v>44306</v>
      </c>
      <c r="T317">
        <v>0</v>
      </c>
      <c r="U317" s="1">
        <v>44174</v>
      </c>
      <c r="V317">
        <v>0</v>
      </c>
      <c r="W317" s="1">
        <v>44306</v>
      </c>
      <c r="X317">
        <v>0</v>
      </c>
      <c r="Y317" s="1">
        <v>44082</v>
      </c>
      <c r="Z317">
        <v>7700</v>
      </c>
      <c r="AA317" s="1">
        <v>44082</v>
      </c>
      <c r="AB317">
        <v>0</v>
      </c>
    </row>
    <row r="318" spans="1:28" ht="16.2">
      <c r="A318" s="1">
        <v>44307</v>
      </c>
      <c r="B318">
        <v>-27666.28</v>
      </c>
      <c r="C318" s="1">
        <v>43993</v>
      </c>
      <c r="D318">
        <v>100</v>
      </c>
      <c r="E318" s="1">
        <v>43993</v>
      </c>
      <c r="F318">
        <v>0</v>
      </c>
      <c r="G318" s="1">
        <v>43944</v>
      </c>
      <c r="H318">
        <v>0</v>
      </c>
      <c r="I318" s="1">
        <v>44050</v>
      </c>
      <c r="J318">
        <v>0</v>
      </c>
      <c r="K318" s="1">
        <v>44083</v>
      </c>
      <c r="L318">
        <v>849.22</v>
      </c>
      <c r="M318" s="1">
        <v>44083</v>
      </c>
      <c r="N318">
        <v>0</v>
      </c>
      <c r="O318" s="1">
        <v>44083</v>
      </c>
      <c r="P318">
        <v>0</v>
      </c>
      <c r="Q318" s="1">
        <v>43998</v>
      </c>
      <c r="R318">
        <v>-8600</v>
      </c>
      <c r="S318" s="1">
        <v>44307</v>
      </c>
      <c r="T318">
        <v>0</v>
      </c>
      <c r="U318" s="1">
        <v>44175</v>
      </c>
      <c r="V318">
        <v>10100</v>
      </c>
      <c r="W318" s="1">
        <v>44307</v>
      </c>
      <c r="X318">
        <v>0</v>
      </c>
      <c r="Y318" s="1">
        <v>44083</v>
      </c>
      <c r="Z318">
        <v>-9300</v>
      </c>
      <c r="AA318" s="1">
        <v>44083</v>
      </c>
      <c r="AB318">
        <v>-16000</v>
      </c>
    </row>
    <row r="319" spans="1:28" ht="16.2">
      <c r="A319" s="1">
        <v>44308</v>
      </c>
      <c r="B319">
        <v>0</v>
      </c>
      <c r="C319" s="1">
        <v>43994</v>
      </c>
      <c r="D319">
        <v>23700</v>
      </c>
      <c r="E319" s="1">
        <v>43994</v>
      </c>
      <c r="F319">
        <v>0</v>
      </c>
      <c r="G319" s="1">
        <v>43945</v>
      </c>
      <c r="H319">
        <v>0</v>
      </c>
      <c r="I319" s="1">
        <v>44053</v>
      </c>
      <c r="J319">
        <v>-7300</v>
      </c>
      <c r="K319" s="1">
        <v>44084</v>
      </c>
      <c r="L319">
        <v>-9759.6299999999992</v>
      </c>
      <c r="M319" s="1">
        <v>44084</v>
      </c>
      <c r="N319">
        <v>14900</v>
      </c>
      <c r="O319" s="1">
        <v>44084</v>
      </c>
      <c r="P319">
        <v>0</v>
      </c>
      <c r="Q319" s="1">
        <v>43999</v>
      </c>
      <c r="R319">
        <v>0</v>
      </c>
      <c r="S319" s="1">
        <v>44308</v>
      </c>
      <c r="T319">
        <v>11165.39</v>
      </c>
      <c r="U319" s="1">
        <v>44176</v>
      </c>
      <c r="V319">
        <v>1000</v>
      </c>
      <c r="W319" s="1">
        <v>44308</v>
      </c>
      <c r="X319">
        <v>0</v>
      </c>
      <c r="Y319" s="1">
        <v>44084</v>
      </c>
      <c r="Z319">
        <v>11900</v>
      </c>
      <c r="AA319" s="1">
        <v>44084</v>
      </c>
      <c r="AB319">
        <v>0</v>
      </c>
    </row>
    <row r="320" spans="1:28" ht="16.2">
      <c r="A320" s="1">
        <v>44309</v>
      </c>
      <c r="B320">
        <v>0</v>
      </c>
      <c r="C320" s="1">
        <v>43997</v>
      </c>
      <c r="D320">
        <v>0</v>
      </c>
      <c r="E320" s="1">
        <v>43997</v>
      </c>
      <c r="F320">
        <v>0</v>
      </c>
      <c r="G320" s="1">
        <v>43948</v>
      </c>
      <c r="H320">
        <v>0</v>
      </c>
      <c r="I320" s="1">
        <v>44054</v>
      </c>
      <c r="J320">
        <v>-4300</v>
      </c>
      <c r="K320" s="1">
        <v>44085</v>
      </c>
      <c r="L320">
        <v>0</v>
      </c>
      <c r="M320" s="1">
        <v>44085</v>
      </c>
      <c r="N320">
        <v>-10700</v>
      </c>
      <c r="O320" s="1">
        <v>44085</v>
      </c>
      <c r="P320">
        <v>0</v>
      </c>
      <c r="Q320" s="1">
        <v>44000</v>
      </c>
      <c r="R320">
        <v>0</v>
      </c>
      <c r="S320" s="1">
        <v>44309</v>
      </c>
      <c r="T320">
        <v>0</v>
      </c>
      <c r="U320" s="1">
        <v>44179</v>
      </c>
      <c r="V320">
        <v>6600</v>
      </c>
      <c r="W320" s="1">
        <v>44309</v>
      </c>
      <c r="X320">
        <v>-13624.89</v>
      </c>
      <c r="Y320" s="1">
        <v>44085</v>
      </c>
      <c r="Z320">
        <v>-7600</v>
      </c>
      <c r="AA320" s="1">
        <v>44085</v>
      </c>
      <c r="AB320">
        <v>0</v>
      </c>
    </row>
    <row r="321" spans="1:28" ht="16.2">
      <c r="A321" s="1">
        <v>44312</v>
      </c>
      <c r="B321">
        <v>0</v>
      </c>
      <c r="C321" s="1">
        <v>43998</v>
      </c>
      <c r="D321">
        <v>0</v>
      </c>
      <c r="E321" s="1">
        <v>43998</v>
      </c>
      <c r="F321">
        <v>0</v>
      </c>
      <c r="G321" s="1">
        <v>43949</v>
      </c>
      <c r="H321">
        <v>0</v>
      </c>
      <c r="I321" s="1">
        <v>44055</v>
      </c>
      <c r="J321">
        <v>0</v>
      </c>
      <c r="K321" s="1">
        <v>44088</v>
      </c>
      <c r="L321">
        <v>-6161.67</v>
      </c>
      <c r="M321" s="1">
        <v>44088</v>
      </c>
      <c r="N321">
        <v>-32400</v>
      </c>
      <c r="O321" s="1">
        <v>44088</v>
      </c>
      <c r="P321">
        <v>0</v>
      </c>
      <c r="Q321" s="1">
        <v>44001</v>
      </c>
      <c r="R321">
        <v>-7200</v>
      </c>
      <c r="S321" s="1">
        <v>44312</v>
      </c>
      <c r="T321">
        <v>0</v>
      </c>
      <c r="U321" s="1">
        <v>44180</v>
      </c>
      <c r="V321">
        <v>23600</v>
      </c>
      <c r="W321" s="1">
        <v>44312</v>
      </c>
      <c r="X321">
        <v>0</v>
      </c>
      <c r="Y321" s="1">
        <v>44088</v>
      </c>
      <c r="Z321">
        <v>-40300</v>
      </c>
      <c r="AA321" s="1">
        <v>44088</v>
      </c>
      <c r="AB321">
        <v>0</v>
      </c>
    </row>
    <row r="322" spans="1:28" ht="16.2">
      <c r="A322" s="1">
        <v>44313</v>
      </c>
      <c r="B322">
        <v>0</v>
      </c>
      <c r="C322" s="1">
        <v>43999</v>
      </c>
      <c r="D322">
        <v>0</v>
      </c>
      <c r="E322" s="1">
        <v>43999</v>
      </c>
      <c r="F322">
        <v>0</v>
      </c>
      <c r="G322" s="1">
        <v>43950</v>
      </c>
      <c r="H322">
        <v>0</v>
      </c>
      <c r="I322" s="1">
        <v>44056</v>
      </c>
      <c r="J322">
        <v>0</v>
      </c>
      <c r="K322" s="1">
        <v>44089</v>
      </c>
      <c r="L322">
        <v>0</v>
      </c>
      <c r="M322" s="1">
        <v>44089</v>
      </c>
      <c r="N322">
        <v>-14100</v>
      </c>
      <c r="O322" s="1">
        <v>44089</v>
      </c>
      <c r="P322">
        <v>0</v>
      </c>
      <c r="Q322" s="1">
        <v>44004</v>
      </c>
      <c r="R322">
        <v>0</v>
      </c>
      <c r="S322" s="1">
        <v>44313</v>
      </c>
      <c r="T322">
        <v>-15651.35</v>
      </c>
      <c r="U322" s="1">
        <v>44181</v>
      </c>
      <c r="V322">
        <v>-19100</v>
      </c>
      <c r="W322" s="1">
        <v>44313</v>
      </c>
      <c r="X322">
        <v>-6652.76</v>
      </c>
      <c r="Y322" s="1">
        <v>44089</v>
      </c>
      <c r="Z322">
        <v>8100</v>
      </c>
      <c r="AA322" s="1">
        <v>44089</v>
      </c>
      <c r="AB322">
        <v>0</v>
      </c>
    </row>
    <row r="323" spans="1:28" ht="16.2">
      <c r="A323" s="1">
        <v>44314</v>
      </c>
      <c r="B323">
        <v>-8701.59</v>
      </c>
      <c r="C323" s="1">
        <v>44000</v>
      </c>
      <c r="D323">
        <v>0</v>
      </c>
      <c r="E323" s="1">
        <v>44000</v>
      </c>
      <c r="F323">
        <v>0</v>
      </c>
      <c r="G323" s="1">
        <v>43951</v>
      </c>
      <c r="H323">
        <v>-1100</v>
      </c>
      <c r="I323" s="1">
        <v>44057</v>
      </c>
      <c r="J323">
        <v>0</v>
      </c>
      <c r="K323" s="1">
        <v>44090</v>
      </c>
      <c r="L323">
        <v>21.74</v>
      </c>
      <c r="M323" s="1">
        <v>44090</v>
      </c>
      <c r="N323">
        <v>-5300</v>
      </c>
      <c r="O323" s="1">
        <v>44090</v>
      </c>
      <c r="P323">
        <v>0</v>
      </c>
      <c r="Q323" s="1">
        <v>44005</v>
      </c>
      <c r="R323">
        <v>0</v>
      </c>
      <c r="S323" s="1">
        <v>44314</v>
      </c>
      <c r="T323">
        <v>0</v>
      </c>
      <c r="U323" s="1">
        <v>44182</v>
      </c>
      <c r="V323">
        <v>0</v>
      </c>
      <c r="W323" s="1">
        <v>44314</v>
      </c>
      <c r="X323">
        <v>0</v>
      </c>
      <c r="Y323" s="1">
        <v>44090</v>
      </c>
      <c r="Z323">
        <v>25100</v>
      </c>
      <c r="AA323" s="1">
        <v>44090</v>
      </c>
      <c r="AB323">
        <v>0</v>
      </c>
    </row>
    <row r="324" spans="1:28" ht="16.2">
      <c r="A324" s="1">
        <v>44315</v>
      </c>
      <c r="B324">
        <v>6084.43</v>
      </c>
      <c r="C324" s="1">
        <v>44001</v>
      </c>
      <c r="D324">
        <v>0</v>
      </c>
      <c r="E324" s="1">
        <v>44001</v>
      </c>
      <c r="F324">
        <v>0</v>
      </c>
      <c r="G324" s="1">
        <v>43955</v>
      </c>
      <c r="H324">
        <v>-65800</v>
      </c>
      <c r="I324" s="1">
        <v>44060</v>
      </c>
      <c r="J324">
        <v>-11800</v>
      </c>
      <c r="K324" s="1">
        <v>44091</v>
      </c>
      <c r="L324">
        <v>-3971.78</v>
      </c>
      <c r="M324" s="1">
        <v>44091</v>
      </c>
      <c r="N324">
        <v>0</v>
      </c>
      <c r="O324" s="1">
        <v>44091</v>
      </c>
      <c r="P324">
        <v>0</v>
      </c>
      <c r="Q324" s="1">
        <v>44006</v>
      </c>
      <c r="R324">
        <v>0</v>
      </c>
      <c r="S324" s="1">
        <v>44315</v>
      </c>
      <c r="T324">
        <v>12144.42</v>
      </c>
      <c r="U324" s="1">
        <v>44183</v>
      </c>
      <c r="V324">
        <v>0</v>
      </c>
      <c r="W324" s="1">
        <v>44315</v>
      </c>
      <c r="X324">
        <v>7474.07</v>
      </c>
      <c r="Y324" s="1">
        <v>44091</v>
      </c>
      <c r="Z324">
        <v>3300</v>
      </c>
      <c r="AA324" s="1">
        <v>44091</v>
      </c>
      <c r="AB324">
        <v>0</v>
      </c>
    </row>
    <row r="325" spans="1:28" ht="16.2">
      <c r="A325" s="1">
        <v>44319</v>
      </c>
      <c r="B325">
        <v>28360.65</v>
      </c>
      <c r="C325" s="1">
        <v>44004</v>
      </c>
      <c r="D325">
        <v>0</v>
      </c>
      <c r="E325" s="1">
        <v>44004</v>
      </c>
      <c r="F325">
        <v>0</v>
      </c>
      <c r="G325" s="1">
        <v>43956</v>
      </c>
      <c r="H325">
        <v>22000</v>
      </c>
      <c r="I325" s="1">
        <v>44061</v>
      </c>
      <c r="J325">
        <v>-13400</v>
      </c>
      <c r="K325" s="1">
        <v>44092</v>
      </c>
      <c r="L325">
        <v>0</v>
      </c>
      <c r="M325" s="1">
        <v>44092</v>
      </c>
      <c r="N325">
        <v>100</v>
      </c>
      <c r="O325" s="1">
        <v>44092</v>
      </c>
      <c r="P325">
        <v>0</v>
      </c>
      <c r="Q325" s="1">
        <v>44011</v>
      </c>
      <c r="R325">
        <v>0</v>
      </c>
      <c r="S325" s="1">
        <v>44319</v>
      </c>
      <c r="T325">
        <v>22957.26</v>
      </c>
      <c r="U325" s="1">
        <v>44186</v>
      </c>
      <c r="V325">
        <v>0</v>
      </c>
      <c r="W325" s="1">
        <v>44319</v>
      </c>
      <c r="X325">
        <v>-2580.94</v>
      </c>
      <c r="Y325" s="1">
        <v>44092</v>
      </c>
      <c r="Z325">
        <v>-8200</v>
      </c>
      <c r="AA325" s="1">
        <v>44092</v>
      </c>
      <c r="AB325">
        <v>0</v>
      </c>
    </row>
    <row r="326" spans="1:28" ht="16.2">
      <c r="A326" s="1">
        <v>44320</v>
      </c>
      <c r="B326">
        <v>17181.23</v>
      </c>
      <c r="C326" s="1">
        <v>44005</v>
      </c>
      <c r="D326">
        <v>0</v>
      </c>
      <c r="E326" s="1">
        <v>44005</v>
      </c>
      <c r="F326">
        <v>0</v>
      </c>
      <c r="G326" s="1">
        <v>43957</v>
      </c>
      <c r="H326">
        <v>5000</v>
      </c>
      <c r="I326" s="1">
        <v>44062</v>
      </c>
      <c r="J326">
        <v>0</v>
      </c>
      <c r="K326" s="1">
        <v>44095</v>
      </c>
      <c r="L326">
        <v>-4968.8100000000004</v>
      </c>
      <c r="M326" s="1">
        <v>44095</v>
      </c>
      <c r="N326">
        <v>-1500</v>
      </c>
      <c r="O326" s="1">
        <v>44095</v>
      </c>
      <c r="P326">
        <v>0</v>
      </c>
      <c r="Q326" s="1">
        <v>44012</v>
      </c>
      <c r="R326">
        <v>0</v>
      </c>
      <c r="S326" s="1">
        <v>44320</v>
      </c>
      <c r="T326">
        <v>11969.05</v>
      </c>
      <c r="U326" s="1">
        <v>44187</v>
      </c>
      <c r="V326">
        <v>0</v>
      </c>
      <c r="W326" s="1">
        <v>44320</v>
      </c>
      <c r="X326">
        <v>-6108.83</v>
      </c>
      <c r="Y326" s="1">
        <v>44095</v>
      </c>
      <c r="Z326">
        <v>7500</v>
      </c>
      <c r="AA326" s="1">
        <v>44095</v>
      </c>
      <c r="AB326">
        <v>16900</v>
      </c>
    </row>
    <row r="327" spans="1:28" ht="16.2">
      <c r="A327" s="1">
        <v>44321</v>
      </c>
      <c r="B327">
        <v>0</v>
      </c>
      <c r="C327" s="1">
        <v>44006</v>
      </c>
      <c r="D327">
        <v>100</v>
      </c>
      <c r="E327" s="1">
        <v>44006</v>
      </c>
      <c r="F327">
        <v>0</v>
      </c>
      <c r="G327" s="1">
        <v>43958</v>
      </c>
      <c r="H327">
        <v>16600</v>
      </c>
      <c r="I327" s="1">
        <v>44063</v>
      </c>
      <c r="J327">
        <v>86900</v>
      </c>
      <c r="K327" s="1">
        <v>44096</v>
      </c>
      <c r="L327">
        <v>-33931.629999999997</v>
      </c>
      <c r="M327" s="1">
        <v>44096</v>
      </c>
      <c r="N327">
        <v>0</v>
      </c>
      <c r="O327" s="1">
        <v>44096</v>
      </c>
      <c r="P327">
        <v>0</v>
      </c>
      <c r="Q327" s="1">
        <v>44013</v>
      </c>
      <c r="R327">
        <v>0</v>
      </c>
      <c r="S327" s="1">
        <v>44321</v>
      </c>
      <c r="T327">
        <v>0</v>
      </c>
      <c r="U327" s="1">
        <v>44188</v>
      </c>
      <c r="V327">
        <v>0</v>
      </c>
      <c r="W327" s="1">
        <v>44321</v>
      </c>
      <c r="X327">
        <v>-26304.12</v>
      </c>
      <c r="Y327" s="1">
        <v>44096</v>
      </c>
      <c r="Z327">
        <v>-21800</v>
      </c>
      <c r="AA327" s="1">
        <v>44096</v>
      </c>
      <c r="AB327">
        <v>13500</v>
      </c>
    </row>
    <row r="328" spans="1:28" ht="16.2">
      <c r="A328" s="1">
        <v>44322</v>
      </c>
      <c r="B328">
        <v>0</v>
      </c>
      <c r="C328" s="1">
        <v>44011</v>
      </c>
      <c r="D328">
        <v>-30600</v>
      </c>
      <c r="E328" s="1">
        <v>44011</v>
      </c>
      <c r="F328">
        <v>0</v>
      </c>
      <c r="G328" s="1">
        <v>43959</v>
      </c>
      <c r="H328">
        <v>12400</v>
      </c>
      <c r="I328" s="1">
        <v>44064</v>
      </c>
      <c r="J328">
        <v>200</v>
      </c>
      <c r="K328" s="1">
        <v>44097</v>
      </c>
      <c r="L328">
        <v>11023.08</v>
      </c>
      <c r="M328" s="1">
        <v>44097</v>
      </c>
      <c r="N328">
        <v>1300</v>
      </c>
      <c r="O328" s="1">
        <v>44097</v>
      </c>
      <c r="P328">
        <v>0</v>
      </c>
      <c r="Q328" s="1">
        <v>44014</v>
      </c>
      <c r="R328">
        <v>3300</v>
      </c>
      <c r="S328" s="1">
        <v>44322</v>
      </c>
      <c r="T328">
        <v>11385.22</v>
      </c>
      <c r="U328" s="1">
        <v>44189</v>
      </c>
      <c r="V328">
        <v>-1300</v>
      </c>
      <c r="W328" s="1">
        <v>44322</v>
      </c>
      <c r="X328">
        <v>-6007.85</v>
      </c>
      <c r="Y328" s="1">
        <v>44097</v>
      </c>
      <c r="Z328">
        <v>-5100</v>
      </c>
      <c r="AA328" s="1">
        <v>44097</v>
      </c>
      <c r="AB328">
        <v>0</v>
      </c>
    </row>
    <row r="329" spans="1:28" ht="16.2">
      <c r="A329" s="1">
        <v>44323</v>
      </c>
      <c r="B329">
        <v>10538.07</v>
      </c>
      <c r="C329" s="1">
        <v>44012</v>
      </c>
      <c r="D329">
        <v>-15500</v>
      </c>
      <c r="E329" s="1">
        <v>44012</v>
      </c>
      <c r="F329">
        <v>0</v>
      </c>
      <c r="G329" s="1">
        <v>43962</v>
      </c>
      <c r="H329">
        <v>17600</v>
      </c>
      <c r="I329" s="1">
        <v>44067</v>
      </c>
      <c r="J329">
        <v>-11100</v>
      </c>
      <c r="K329" s="1">
        <v>44098</v>
      </c>
      <c r="L329">
        <v>458.88</v>
      </c>
      <c r="M329" s="1">
        <v>44098</v>
      </c>
      <c r="N329">
        <v>66800</v>
      </c>
      <c r="O329" s="1">
        <v>44098</v>
      </c>
      <c r="P329">
        <v>0</v>
      </c>
      <c r="Q329" s="1">
        <v>44015</v>
      </c>
      <c r="R329">
        <v>28000</v>
      </c>
      <c r="S329" s="1">
        <v>44323</v>
      </c>
      <c r="T329">
        <v>0</v>
      </c>
      <c r="U329" s="1">
        <v>44190</v>
      </c>
      <c r="V329">
        <v>11800</v>
      </c>
      <c r="W329" s="1">
        <v>44323</v>
      </c>
      <c r="X329">
        <v>36269.22</v>
      </c>
      <c r="Y329" s="1">
        <v>44098</v>
      </c>
      <c r="Z329">
        <v>34800</v>
      </c>
      <c r="AA329" s="1">
        <v>44098</v>
      </c>
      <c r="AB329">
        <v>12700</v>
      </c>
    </row>
    <row r="330" spans="1:28" ht="16.2">
      <c r="A330" s="1">
        <v>44326</v>
      </c>
      <c r="B330">
        <v>0</v>
      </c>
      <c r="C330" s="1">
        <v>44013</v>
      </c>
      <c r="D330">
        <v>-4900</v>
      </c>
      <c r="E330" s="1">
        <v>44013</v>
      </c>
      <c r="F330">
        <v>0</v>
      </c>
      <c r="G330" s="1">
        <v>43963</v>
      </c>
      <c r="H330">
        <v>-23600</v>
      </c>
      <c r="I330" s="1">
        <v>44068</v>
      </c>
      <c r="J330">
        <v>0</v>
      </c>
      <c r="K330" s="1">
        <v>44099</v>
      </c>
      <c r="L330">
        <v>0</v>
      </c>
      <c r="M330" s="1">
        <v>44099</v>
      </c>
      <c r="N330">
        <v>-15100</v>
      </c>
      <c r="O330" s="1">
        <v>44099</v>
      </c>
      <c r="P330">
        <v>0</v>
      </c>
      <c r="Q330" s="1">
        <v>44018</v>
      </c>
      <c r="R330">
        <v>45400</v>
      </c>
      <c r="S330" s="1">
        <v>44326</v>
      </c>
      <c r="T330">
        <v>0</v>
      </c>
      <c r="U330" s="1">
        <v>44193</v>
      </c>
      <c r="V330">
        <v>26400</v>
      </c>
      <c r="W330" s="1">
        <v>44326</v>
      </c>
      <c r="X330">
        <v>-11800</v>
      </c>
      <c r="Y330" s="1">
        <v>44099</v>
      </c>
      <c r="Z330">
        <v>-43400</v>
      </c>
      <c r="AA330" s="1">
        <v>44099</v>
      </c>
      <c r="AB330">
        <v>-4000</v>
      </c>
    </row>
    <row r="331" spans="1:28" ht="16.2">
      <c r="A331" s="1">
        <v>44327</v>
      </c>
      <c r="B331">
        <v>47182.38</v>
      </c>
      <c r="C331" s="1">
        <v>44014</v>
      </c>
      <c r="D331">
        <v>28700</v>
      </c>
      <c r="E331" s="1">
        <v>44014</v>
      </c>
      <c r="F331">
        <v>0</v>
      </c>
      <c r="G331" s="1">
        <v>43964</v>
      </c>
      <c r="H331">
        <v>10000</v>
      </c>
      <c r="I331" s="1">
        <v>44069</v>
      </c>
      <c r="J331">
        <v>5500</v>
      </c>
      <c r="K331" s="1">
        <v>44102</v>
      </c>
      <c r="L331">
        <v>-10736.68</v>
      </c>
      <c r="M331" s="1">
        <v>44102</v>
      </c>
      <c r="N331">
        <v>39100</v>
      </c>
      <c r="O331" s="1">
        <v>44102</v>
      </c>
      <c r="P331">
        <v>0</v>
      </c>
      <c r="Q331" s="1">
        <v>44019</v>
      </c>
      <c r="R331">
        <v>-900</v>
      </c>
      <c r="S331" s="1">
        <v>44327</v>
      </c>
      <c r="T331">
        <v>11193.47</v>
      </c>
      <c r="U331" s="1">
        <v>44194</v>
      </c>
      <c r="V331">
        <v>5000</v>
      </c>
      <c r="W331" s="1">
        <v>44327</v>
      </c>
      <c r="X331">
        <v>-21913.63</v>
      </c>
      <c r="Y331" s="1">
        <v>44102</v>
      </c>
      <c r="Z331">
        <v>9200</v>
      </c>
      <c r="AA331" s="1">
        <v>44102</v>
      </c>
      <c r="AB331">
        <v>-24300</v>
      </c>
    </row>
    <row r="332" spans="1:28" ht="16.2">
      <c r="A332" s="1">
        <v>44328</v>
      </c>
      <c r="B332">
        <v>79875.23</v>
      </c>
      <c r="C332" s="1">
        <v>44015</v>
      </c>
      <c r="D332">
        <v>0</v>
      </c>
      <c r="E332" s="1">
        <v>44015</v>
      </c>
      <c r="F332">
        <v>0</v>
      </c>
      <c r="G332" s="1">
        <v>43965</v>
      </c>
      <c r="H332">
        <v>-33000</v>
      </c>
      <c r="I332" s="1">
        <v>44070</v>
      </c>
      <c r="J332">
        <v>4500</v>
      </c>
      <c r="K332" s="1">
        <v>44103</v>
      </c>
      <c r="L332">
        <v>-5748.71</v>
      </c>
      <c r="M332" s="1">
        <v>44103</v>
      </c>
      <c r="N332">
        <v>-5000</v>
      </c>
      <c r="O332" s="1">
        <v>44103</v>
      </c>
      <c r="P332">
        <v>0</v>
      </c>
      <c r="Q332" s="1">
        <v>44020</v>
      </c>
      <c r="R332">
        <v>0</v>
      </c>
      <c r="S332" s="1">
        <v>44328</v>
      </c>
      <c r="T332">
        <v>0</v>
      </c>
      <c r="U332" s="1">
        <v>44195</v>
      </c>
      <c r="V332">
        <v>35400</v>
      </c>
      <c r="W332" s="1">
        <v>44328</v>
      </c>
      <c r="X332">
        <v>-27400</v>
      </c>
      <c r="Y332" s="1">
        <v>44103</v>
      </c>
      <c r="Z332">
        <v>-100</v>
      </c>
      <c r="AA332" s="1">
        <v>44103</v>
      </c>
      <c r="AB332">
        <v>0</v>
      </c>
    </row>
    <row r="333" spans="1:28" ht="16.2">
      <c r="A333" s="1">
        <v>44329</v>
      </c>
      <c r="B333">
        <v>0</v>
      </c>
      <c r="C333" s="1">
        <v>44018</v>
      </c>
      <c r="D333">
        <v>0</v>
      </c>
      <c r="E333" s="1">
        <v>44018</v>
      </c>
      <c r="F333">
        <v>0</v>
      </c>
      <c r="G333" s="1">
        <v>43966</v>
      </c>
      <c r="H333">
        <v>13600</v>
      </c>
      <c r="I333" s="1">
        <v>44071</v>
      </c>
      <c r="J333">
        <v>2500</v>
      </c>
      <c r="K333" s="1">
        <v>44104</v>
      </c>
      <c r="L333">
        <v>0</v>
      </c>
      <c r="M333" s="1">
        <v>44104</v>
      </c>
      <c r="N333">
        <v>1400</v>
      </c>
      <c r="O333" s="1">
        <v>44104</v>
      </c>
      <c r="P333">
        <v>0</v>
      </c>
      <c r="Q333" s="1">
        <v>44021</v>
      </c>
      <c r="R333">
        <v>0</v>
      </c>
      <c r="S333" s="1">
        <v>44329</v>
      </c>
      <c r="T333">
        <v>-5327.84</v>
      </c>
      <c r="U333" s="1">
        <v>44196</v>
      </c>
      <c r="V333">
        <v>8000</v>
      </c>
      <c r="W333" s="1">
        <v>44329</v>
      </c>
      <c r="X333">
        <v>0</v>
      </c>
      <c r="Y333" s="1">
        <v>44104</v>
      </c>
      <c r="Z333">
        <v>8800</v>
      </c>
      <c r="AA333" s="1">
        <v>44104</v>
      </c>
      <c r="AB333">
        <v>-9100</v>
      </c>
    </row>
    <row r="334" spans="1:28" ht="16.2">
      <c r="A334" s="1">
        <v>44330</v>
      </c>
      <c r="B334">
        <v>0</v>
      </c>
      <c r="C334" s="1">
        <v>44019</v>
      </c>
      <c r="D334">
        <v>0</v>
      </c>
      <c r="E334" s="1">
        <v>44019</v>
      </c>
      <c r="F334">
        <v>0</v>
      </c>
      <c r="G334" s="1">
        <v>43969</v>
      </c>
      <c r="H334">
        <v>-11400</v>
      </c>
      <c r="I334" s="1">
        <v>44074</v>
      </c>
      <c r="J334">
        <v>700</v>
      </c>
      <c r="K334" s="1">
        <v>44109</v>
      </c>
      <c r="L334">
        <v>45.5</v>
      </c>
      <c r="M334" s="1">
        <v>44109</v>
      </c>
      <c r="N334">
        <v>400</v>
      </c>
      <c r="O334" s="1">
        <v>44109</v>
      </c>
      <c r="P334">
        <v>0</v>
      </c>
      <c r="Q334" s="1">
        <v>44022</v>
      </c>
      <c r="R334">
        <v>0</v>
      </c>
      <c r="S334" s="1">
        <v>44330</v>
      </c>
      <c r="T334">
        <v>0</v>
      </c>
      <c r="U334" s="1">
        <v>44200</v>
      </c>
      <c r="V334">
        <v>39200</v>
      </c>
      <c r="W334" s="1">
        <v>44330</v>
      </c>
      <c r="X334">
        <v>0</v>
      </c>
      <c r="Y334" s="1">
        <v>44109</v>
      </c>
      <c r="Z334">
        <v>-16100</v>
      </c>
      <c r="AA334" s="1">
        <v>44109</v>
      </c>
      <c r="AB334">
        <v>11400</v>
      </c>
    </row>
    <row r="335" spans="1:28" ht="16.2">
      <c r="A335" s="1">
        <v>44333</v>
      </c>
      <c r="B335">
        <v>0</v>
      </c>
      <c r="C335" s="1">
        <v>44020</v>
      </c>
      <c r="D335">
        <v>0</v>
      </c>
      <c r="E335" s="1">
        <v>44020</v>
      </c>
      <c r="F335">
        <v>0</v>
      </c>
      <c r="G335" s="1">
        <v>43970</v>
      </c>
      <c r="H335">
        <v>21600</v>
      </c>
      <c r="I335" s="1">
        <v>44075</v>
      </c>
      <c r="J335">
        <v>0</v>
      </c>
      <c r="K335" s="1">
        <v>44110</v>
      </c>
      <c r="L335">
        <v>441.36</v>
      </c>
      <c r="M335" s="1">
        <v>44110</v>
      </c>
      <c r="N335">
        <v>20800</v>
      </c>
      <c r="O335" s="1">
        <v>44110</v>
      </c>
      <c r="P335">
        <v>0</v>
      </c>
      <c r="Q335" s="1">
        <v>44025</v>
      </c>
      <c r="R335">
        <v>9500</v>
      </c>
      <c r="S335" s="1">
        <v>44333</v>
      </c>
      <c r="T335">
        <v>14278.46</v>
      </c>
      <c r="U335" s="1">
        <v>44201</v>
      </c>
      <c r="V335">
        <v>20800</v>
      </c>
      <c r="W335" s="1">
        <v>44333</v>
      </c>
      <c r="X335">
        <v>0</v>
      </c>
      <c r="Y335" s="1">
        <v>44110</v>
      </c>
      <c r="Z335">
        <v>29200</v>
      </c>
      <c r="AA335" s="1">
        <v>44110</v>
      </c>
      <c r="AB335">
        <v>29200</v>
      </c>
    </row>
    <row r="336" spans="1:28" ht="16.2">
      <c r="A336" s="1">
        <v>44334</v>
      </c>
      <c r="B336">
        <v>0</v>
      </c>
      <c r="C336" s="1">
        <v>44021</v>
      </c>
      <c r="D336">
        <v>0</v>
      </c>
      <c r="E336" s="1">
        <v>44021</v>
      </c>
      <c r="F336">
        <v>0</v>
      </c>
      <c r="G336" s="1">
        <v>43971</v>
      </c>
      <c r="H336">
        <v>3100</v>
      </c>
      <c r="I336" s="1">
        <v>44076</v>
      </c>
      <c r="J336">
        <v>-10000</v>
      </c>
      <c r="K336" s="1">
        <v>44111</v>
      </c>
      <c r="L336">
        <v>0</v>
      </c>
      <c r="M336" s="1">
        <v>44111</v>
      </c>
      <c r="N336">
        <v>16000</v>
      </c>
      <c r="O336" s="1">
        <v>44111</v>
      </c>
      <c r="P336">
        <v>0</v>
      </c>
      <c r="Q336" s="1">
        <v>44026</v>
      </c>
      <c r="R336">
        <v>-10900</v>
      </c>
      <c r="S336" s="1">
        <v>44334</v>
      </c>
      <c r="T336">
        <v>0</v>
      </c>
      <c r="U336" s="1">
        <v>44202</v>
      </c>
      <c r="V336">
        <v>-13400</v>
      </c>
      <c r="W336" s="1">
        <v>44334</v>
      </c>
      <c r="X336">
        <v>0</v>
      </c>
      <c r="Y336" s="1">
        <v>44111</v>
      </c>
      <c r="Z336">
        <v>16000</v>
      </c>
      <c r="AA336" s="1">
        <v>44111</v>
      </c>
      <c r="AB336">
        <v>16000</v>
      </c>
    </row>
    <row r="337" spans="1:28" ht="16.2">
      <c r="A337" s="1">
        <v>44335</v>
      </c>
      <c r="B337">
        <v>0</v>
      </c>
      <c r="C337" s="1">
        <v>44022</v>
      </c>
      <c r="D337">
        <v>0</v>
      </c>
      <c r="E337" s="1">
        <v>44022</v>
      </c>
      <c r="F337">
        <v>0</v>
      </c>
      <c r="G337" s="1">
        <v>43972</v>
      </c>
      <c r="H337">
        <v>-1900</v>
      </c>
      <c r="I337" s="1">
        <v>44077</v>
      </c>
      <c r="J337">
        <v>0</v>
      </c>
      <c r="K337" s="1">
        <v>44112</v>
      </c>
      <c r="L337">
        <v>-8969.2900000000009</v>
      </c>
      <c r="M337" s="1">
        <v>44112</v>
      </c>
      <c r="N337">
        <v>23600</v>
      </c>
      <c r="O337" s="1">
        <v>44112</v>
      </c>
      <c r="P337">
        <v>0</v>
      </c>
      <c r="Q337" s="1">
        <v>44027</v>
      </c>
      <c r="R337">
        <v>-10200</v>
      </c>
      <c r="S337" s="1">
        <v>44335</v>
      </c>
      <c r="T337">
        <v>0</v>
      </c>
      <c r="U337" s="1">
        <v>44203</v>
      </c>
      <c r="V337">
        <v>63800</v>
      </c>
      <c r="W337" s="1">
        <v>44335</v>
      </c>
      <c r="X337">
        <v>-17200</v>
      </c>
      <c r="Y337" s="1">
        <v>44112</v>
      </c>
      <c r="Z337">
        <v>6700</v>
      </c>
      <c r="AA337" s="1">
        <v>44112</v>
      </c>
      <c r="AB337">
        <v>23600</v>
      </c>
    </row>
    <row r="338" spans="1:28" ht="16.2">
      <c r="A338" s="1">
        <v>44336</v>
      </c>
      <c r="B338">
        <v>0</v>
      </c>
      <c r="C338" s="1">
        <v>44025</v>
      </c>
      <c r="D338">
        <v>0</v>
      </c>
      <c r="E338" s="1">
        <v>44025</v>
      </c>
      <c r="F338">
        <v>0</v>
      </c>
      <c r="G338" s="1">
        <v>43973</v>
      </c>
      <c r="H338">
        <v>-42200</v>
      </c>
      <c r="I338" s="1">
        <v>44078</v>
      </c>
      <c r="J338">
        <v>24600</v>
      </c>
      <c r="K338" s="1">
        <v>44116</v>
      </c>
      <c r="L338">
        <v>-6375.92</v>
      </c>
      <c r="M338" s="1">
        <v>44116</v>
      </c>
      <c r="N338">
        <v>-4200</v>
      </c>
      <c r="O338" s="1">
        <v>44116</v>
      </c>
      <c r="P338">
        <v>0</v>
      </c>
      <c r="Q338" s="1">
        <v>44028</v>
      </c>
      <c r="R338">
        <v>0</v>
      </c>
      <c r="S338" s="1">
        <v>44336</v>
      </c>
      <c r="T338">
        <v>0</v>
      </c>
      <c r="U338" s="1">
        <v>44204</v>
      </c>
      <c r="V338">
        <v>44800</v>
      </c>
      <c r="W338" s="1">
        <v>44336</v>
      </c>
      <c r="X338">
        <v>0</v>
      </c>
      <c r="Y338" s="1">
        <v>44116</v>
      </c>
      <c r="Z338">
        <v>-2100</v>
      </c>
      <c r="AA338" s="1">
        <v>44116</v>
      </c>
      <c r="AB338">
        <v>9400</v>
      </c>
    </row>
    <row r="339" spans="1:28" ht="16.2">
      <c r="A339" s="1">
        <v>44337</v>
      </c>
      <c r="B339">
        <v>0</v>
      </c>
      <c r="C339" s="1">
        <v>44026</v>
      </c>
      <c r="D339">
        <v>0</v>
      </c>
      <c r="E339" s="1">
        <v>44026</v>
      </c>
      <c r="F339">
        <v>0</v>
      </c>
      <c r="G339" s="1">
        <v>43976</v>
      </c>
      <c r="H339">
        <v>15400</v>
      </c>
      <c r="I339" s="1">
        <v>44081</v>
      </c>
      <c r="J339">
        <v>0</v>
      </c>
      <c r="K339" s="1">
        <v>44117</v>
      </c>
      <c r="L339">
        <v>0</v>
      </c>
      <c r="M339" s="1">
        <v>44117</v>
      </c>
      <c r="N339">
        <v>100</v>
      </c>
      <c r="O339" s="1">
        <v>44117</v>
      </c>
      <c r="P339">
        <v>-8173.97</v>
      </c>
      <c r="Q339" s="1">
        <v>44029</v>
      </c>
      <c r="R339">
        <v>-12200</v>
      </c>
      <c r="S339" s="1">
        <v>44337</v>
      </c>
      <c r="T339">
        <v>0</v>
      </c>
      <c r="U339" s="1">
        <v>44207</v>
      </c>
      <c r="V339">
        <v>16000</v>
      </c>
      <c r="W339" s="1">
        <v>44337</v>
      </c>
      <c r="X339">
        <v>-7200</v>
      </c>
      <c r="Y339" s="1">
        <v>44117</v>
      </c>
      <c r="Z339">
        <v>-200</v>
      </c>
      <c r="AA339" s="1">
        <v>44117</v>
      </c>
      <c r="AB339">
        <v>-3500</v>
      </c>
    </row>
    <row r="340" spans="1:28" ht="16.2">
      <c r="A340" s="1">
        <v>44340</v>
      </c>
      <c r="B340">
        <v>0</v>
      </c>
      <c r="C340" s="1">
        <v>44027</v>
      </c>
      <c r="D340">
        <v>0</v>
      </c>
      <c r="E340" s="1">
        <v>44027</v>
      </c>
      <c r="F340">
        <v>0</v>
      </c>
      <c r="G340" s="1">
        <v>43977</v>
      </c>
      <c r="H340">
        <v>32600</v>
      </c>
      <c r="I340" s="1">
        <v>44082</v>
      </c>
      <c r="J340">
        <v>-1500</v>
      </c>
      <c r="K340" s="1">
        <v>44118</v>
      </c>
      <c r="L340">
        <v>-7575.44</v>
      </c>
      <c r="M340" s="1">
        <v>44118</v>
      </c>
      <c r="N340">
        <v>-600</v>
      </c>
      <c r="O340" s="1">
        <v>44118</v>
      </c>
      <c r="P340">
        <v>0</v>
      </c>
      <c r="Q340" s="1">
        <v>44032</v>
      </c>
      <c r="R340">
        <v>-7200</v>
      </c>
      <c r="S340" s="1">
        <v>44340</v>
      </c>
      <c r="T340">
        <v>0</v>
      </c>
      <c r="U340" s="1">
        <v>44208</v>
      </c>
      <c r="V340">
        <v>-8200</v>
      </c>
      <c r="W340" s="1">
        <v>44340</v>
      </c>
      <c r="X340">
        <v>0</v>
      </c>
      <c r="Y340" s="1">
        <v>44118</v>
      </c>
      <c r="Z340">
        <v>-3700</v>
      </c>
      <c r="AA340" s="1">
        <v>44118</v>
      </c>
      <c r="AB340">
        <v>-13400</v>
      </c>
    </row>
    <row r="341" spans="1:28" ht="16.2">
      <c r="A341" s="1">
        <v>44341</v>
      </c>
      <c r="B341">
        <v>0</v>
      </c>
      <c r="C341" s="1">
        <v>44028</v>
      </c>
      <c r="D341">
        <v>-12300</v>
      </c>
      <c r="E341" s="1">
        <v>44028</v>
      </c>
      <c r="F341">
        <v>0</v>
      </c>
      <c r="G341" s="1">
        <v>43978</v>
      </c>
      <c r="H341">
        <v>-2200</v>
      </c>
      <c r="I341" s="1">
        <v>44083</v>
      </c>
      <c r="J341">
        <v>-19000</v>
      </c>
      <c r="K341" s="1">
        <v>44119</v>
      </c>
      <c r="L341">
        <v>-8771</v>
      </c>
      <c r="M341" s="1">
        <v>44119</v>
      </c>
      <c r="N341">
        <v>0</v>
      </c>
      <c r="O341" s="1">
        <v>44119</v>
      </c>
      <c r="P341">
        <v>0</v>
      </c>
      <c r="Q341" s="1">
        <v>44033</v>
      </c>
      <c r="R341">
        <v>12900</v>
      </c>
      <c r="S341" s="1">
        <v>44341</v>
      </c>
      <c r="T341">
        <v>-33791.32</v>
      </c>
      <c r="U341" s="1">
        <v>44209</v>
      </c>
      <c r="V341">
        <v>54200</v>
      </c>
      <c r="W341" s="1">
        <v>44341</v>
      </c>
      <c r="X341">
        <v>0</v>
      </c>
      <c r="Y341" s="1">
        <v>44119</v>
      </c>
      <c r="Z341">
        <v>17600</v>
      </c>
      <c r="AA341" s="1">
        <v>44119</v>
      </c>
      <c r="AB341">
        <v>0</v>
      </c>
    </row>
    <row r="342" spans="1:28" ht="16.2">
      <c r="A342" s="1">
        <v>44342</v>
      </c>
      <c r="B342">
        <v>0</v>
      </c>
      <c r="C342" s="1">
        <v>44029</v>
      </c>
      <c r="D342">
        <v>-1400</v>
      </c>
      <c r="E342" s="1">
        <v>44029</v>
      </c>
      <c r="F342">
        <v>0</v>
      </c>
      <c r="G342" s="1">
        <v>43979</v>
      </c>
      <c r="H342">
        <v>-13200</v>
      </c>
      <c r="I342" s="1">
        <v>44084</v>
      </c>
      <c r="J342">
        <v>4700</v>
      </c>
      <c r="K342" s="1">
        <v>44120</v>
      </c>
      <c r="L342">
        <v>0</v>
      </c>
      <c r="M342" s="1">
        <v>44120</v>
      </c>
      <c r="N342">
        <v>-11600</v>
      </c>
      <c r="O342" s="1">
        <v>44120</v>
      </c>
      <c r="P342">
        <v>0</v>
      </c>
      <c r="Q342" s="1">
        <v>44034</v>
      </c>
      <c r="R342">
        <v>8400</v>
      </c>
      <c r="S342" s="1">
        <v>44342</v>
      </c>
      <c r="T342">
        <v>0</v>
      </c>
      <c r="U342" s="1">
        <v>44210</v>
      </c>
      <c r="V342">
        <v>-7000</v>
      </c>
      <c r="W342" s="1">
        <v>44342</v>
      </c>
      <c r="X342">
        <v>0</v>
      </c>
      <c r="Y342" s="1">
        <v>44120</v>
      </c>
      <c r="Z342">
        <v>-18100</v>
      </c>
      <c r="AA342" s="1">
        <v>44120</v>
      </c>
      <c r="AB342">
        <v>0</v>
      </c>
    </row>
    <row r="343" spans="1:28" ht="16.2">
      <c r="A343" s="1">
        <v>44343</v>
      </c>
      <c r="B343">
        <v>0</v>
      </c>
      <c r="C343" s="1">
        <v>44032</v>
      </c>
      <c r="D343">
        <v>1600</v>
      </c>
      <c r="E343" s="1">
        <v>44032</v>
      </c>
      <c r="F343">
        <v>0</v>
      </c>
      <c r="G343" s="1">
        <v>43980</v>
      </c>
      <c r="H343">
        <v>3200</v>
      </c>
      <c r="I343" s="1">
        <v>44085</v>
      </c>
      <c r="J343">
        <v>-10200</v>
      </c>
      <c r="K343" s="1">
        <v>44123</v>
      </c>
      <c r="L343">
        <v>0</v>
      </c>
      <c r="M343" s="1">
        <v>44123</v>
      </c>
      <c r="N343">
        <v>14300</v>
      </c>
      <c r="O343" s="1">
        <v>44123</v>
      </c>
      <c r="P343">
        <v>12854.76</v>
      </c>
      <c r="Q343" s="1">
        <v>44035</v>
      </c>
      <c r="R343">
        <v>-8400</v>
      </c>
      <c r="S343" s="1">
        <v>44343</v>
      </c>
      <c r="T343">
        <v>0</v>
      </c>
      <c r="U343" s="1">
        <v>44211</v>
      </c>
      <c r="V343">
        <v>-19000</v>
      </c>
      <c r="W343" s="1">
        <v>44343</v>
      </c>
      <c r="X343">
        <v>11100</v>
      </c>
      <c r="Y343" s="1">
        <v>44123</v>
      </c>
      <c r="Z343">
        <v>29600</v>
      </c>
      <c r="AA343" s="1">
        <v>44123</v>
      </c>
      <c r="AB343">
        <v>0</v>
      </c>
    </row>
    <row r="344" spans="1:28" ht="16.2">
      <c r="A344" s="1">
        <v>44344</v>
      </c>
      <c r="B344">
        <v>0</v>
      </c>
      <c r="C344" s="1">
        <v>44033</v>
      </c>
      <c r="D344">
        <v>-20800</v>
      </c>
      <c r="E344" s="1">
        <v>44033</v>
      </c>
      <c r="F344">
        <v>0</v>
      </c>
      <c r="G344" s="1">
        <v>43983</v>
      </c>
      <c r="H344">
        <v>27000</v>
      </c>
      <c r="I344" s="1">
        <v>44088</v>
      </c>
      <c r="J344">
        <v>-7400</v>
      </c>
      <c r="K344" s="1">
        <v>44124</v>
      </c>
      <c r="L344">
        <v>-9372.77</v>
      </c>
      <c r="M344" s="1">
        <v>44124</v>
      </c>
      <c r="N344">
        <v>-6300</v>
      </c>
      <c r="O344" s="1">
        <v>44124</v>
      </c>
      <c r="P344">
        <v>0</v>
      </c>
      <c r="Q344" s="1">
        <v>44036</v>
      </c>
      <c r="R344">
        <v>-15100</v>
      </c>
      <c r="S344" s="1">
        <v>44344</v>
      </c>
      <c r="T344">
        <v>0</v>
      </c>
      <c r="U344" s="1">
        <v>44214</v>
      </c>
      <c r="V344">
        <v>-5600</v>
      </c>
      <c r="W344" s="1">
        <v>44344</v>
      </c>
      <c r="X344">
        <v>-28100.19</v>
      </c>
      <c r="Y344" s="1">
        <v>44124</v>
      </c>
      <c r="Z344">
        <v>-9400</v>
      </c>
      <c r="AA344" s="1">
        <v>44124</v>
      </c>
      <c r="AB344">
        <v>0</v>
      </c>
    </row>
    <row r="345" spans="1:28" ht="16.2">
      <c r="A345" s="1">
        <v>44347</v>
      </c>
      <c r="B345">
        <v>0</v>
      </c>
      <c r="C345" s="1">
        <v>44034</v>
      </c>
      <c r="D345">
        <v>8400</v>
      </c>
      <c r="E345" s="1">
        <v>44034</v>
      </c>
      <c r="F345">
        <v>0</v>
      </c>
      <c r="G345" s="1">
        <v>43984</v>
      </c>
      <c r="H345">
        <v>9800</v>
      </c>
      <c r="I345" s="1">
        <v>44089</v>
      </c>
      <c r="J345">
        <v>-9200</v>
      </c>
      <c r="K345" s="1">
        <v>44125</v>
      </c>
      <c r="L345">
        <v>-4774.24</v>
      </c>
      <c r="M345" s="1">
        <v>44125</v>
      </c>
      <c r="N345">
        <v>0</v>
      </c>
      <c r="O345" s="1">
        <v>44125</v>
      </c>
      <c r="P345">
        <v>0</v>
      </c>
      <c r="Q345" s="1">
        <v>44039</v>
      </c>
      <c r="R345">
        <v>0</v>
      </c>
      <c r="S345" s="1">
        <v>44347</v>
      </c>
      <c r="T345">
        <v>0</v>
      </c>
      <c r="U345" s="1">
        <v>44215</v>
      </c>
      <c r="V345">
        <v>56400</v>
      </c>
      <c r="W345" s="1">
        <v>44347</v>
      </c>
      <c r="X345">
        <v>-14211.48</v>
      </c>
      <c r="Y345" s="1">
        <v>44125</v>
      </c>
      <c r="Z345">
        <v>-13100</v>
      </c>
      <c r="AA345" s="1">
        <v>44125</v>
      </c>
      <c r="AB345">
        <v>0</v>
      </c>
    </row>
    <row r="346" spans="1:28" ht="16.2">
      <c r="A346" s="1">
        <v>44348</v>
      </c>
      <c r="B346">
        <v>0</v>
      </c>
      <c r="C346" s="1">
        <v>44035</v>
      </c>
      <c r="D346">
        <v>-8400</v>
      </c>
      <c r="E346" s="1">
        <v>44035</v>
      </c>
      <c r="F346">
        <v>0</v>
      </c>
      <c r="G346" s="1">
        <v>43985</v>
      </c>
      <c r="H346">
        <v>35400</v>
      </c>
      <c r="I346" s="1">
        <v>44090</v>
      </c>
      <c r="J346">
        <v>0</v>
      </c>
      <c r="K346" s="1">
        <v>44126</v>
      </c>
      <c r="L346">
        <v>-2966.65</v>
      </c>
      <c r="M346" s="1">
        <v>44126</v>
      </c>
      <c r="N346">
        <v>0</v>
      </c>
      <c r="O346" s="1">
        <v>44126</v>
      </c>
      <c r="P346">
        <v>0</v>
      </c>
      <c r="Q346" s="1">
        <v>44040</v>
      </c>
      <c r="R346">
        <v>0</v>
      </c>
      <c r="S346" s="1">
        <v>44348</v>
      </c>
      <c r="T346">
        <v>-21025.7</v>
      </c>
      <c r="U346" s="1">
        <v>44216</v>
      </c>
      <c r="V346">
        <v>-24900</v>
      </c>
      <c r="W346" s="1">
        <v>44348</v>
      </c>
      <c r="X346">
        <v>0</v>
      </c>
      <c r="Y346" s="1">
        <v>44126</v>
      </c>
      <c r="Z346">
        <v>0</v>
      </c>
      <c r="AA346" s="1">
        <v>44126</v>
      </c>
      <c r="AB346">
        <v>0</v>
      </c>
    </row>
    <row r="347" spans="1:28" ht="16.2">
      <c r="A347" s="1">
        <v>44349</v>
      </c>
      <c r="B347">
        <v>0</v>
      </c>
      <c r="C347" s="1">
        <v>44036</v>
      </c>
      <c r="D347">
        <v>-27800</v>
      </c>
      <c r="E347" s="1">
        <v>44036</v>
      </c>
      <c r="F347">
        <v>0</v>
      </c>
      <c r="G347" s="1">
        <v>43986</v>
      </c>
      <c r="H347">
        <v>14800</v>
      </c>
      <c r="I347" s="1">
        <v>44091</v>
      </c>
      <c r="J347">
        <v>17900</v>
      </c>
      <c r="K347" s="1">
        <v>44127</v>
      </c>
      <c r="L347">
        <v>4830.1400000000003</v>
      </c>
      <c r="M347" s="1">
        <v>44127</v>
      </c>
      <c r="N347">
        <v>0</v>
      </c>
      <c r="O347" s="1">
        <v>44127</v>
      </c>
      <c r="P347">
        <v>0</v>
      </c>
      <c r="Q347" s="1">
        <v>44041</v>
      </c>
      <c r="R347">
        <v>0</v>
      </c>
      <c r="S347" s="1">
        <v>44349</v>
      </c>
      <c r="T347">
        <v>0</v>
      </c>
      <c r="U347" s="1">
        <v>44217</v>
      </c>
      <c r="V347">
        <v>37100</v>
      </c>
      <c r="W347" s="1">
        <v>44349</v>
      </c>
      <c r="X347">
        <v>0</v>
      </c>
      <c r="Y347" s="1">
        <v>44127</v>
      </c>
      <c r="Z347">
        <v>-10800</v>
      </c>
      <c r="AA347" s="1">
        <v>44127</v>
      </c>
      <c r="AB347">
        <v>0</v>
      </c>
    </row>
    <row r="348" spans="1:28" ht="16.2">
      <c r="A348" s="1">
        <v>44350</v>
      </c>
      <c r="B348">
        <v>-7667.12</v>
      </c>
      <c r="C348" s="1">
        <v>44039</v>
      </c>
      <c r="D348">
        <v>51500</v>
      </c>
      <c r="E348" s="1">
        <v>44039</v>
      </c>
      <c r="F348">
        <v>0</v>
      </c>
      <c r="G348" s="1">
        <v>43987</v>
      </c>
      <c r="H348">
        <v>20000</v>
      </c>
      <c r="I348" s="1">
        <v>44092</v>
      </c>
      <c r="J348">
        <v>5700</v>
      </c>
      <c r="K348" s="1">
        <v>44130</v>
      </c>
      <c r="L348">
        <v>0</v>
      </c>
      <c r="M348" s="1">
        <v>44130</v>
      </c>
      <c r="N348">
        <v>-1100</v>
      </c>
      <c r="O348" s="1">
        <v>44130</v>
      </c>
      <c r="P348">
        <v>0</v>
      </c>
      <c r="Q348" s="1">
        <v>44042</v>
      </c>
      <c r="R348">
        <v>0</v>
      </c>
      <c r="S348" s="1">
        <v>44350</v>
      </c>
      <c r="T348">
        <v>-3232.39</v>
      </c>
      <c r="U348" s="1">
        <v>44218</v>
      </c>
      <c r="V348">
        <v>-29000</v>
      </c>
      <c r="W348" s="1">
        <v>44350</v>
      </c>
      <c r="X348">
        <v>0</v>
      </c>
      <c r="Y348" s="1">
        <v>44130</v>
      </c>
      <c r="Z348">
        <v>6000</v>
      </c>
      <c r="AA348" s="1">
        <v>44130</v>
      </c>
      <c r="AB348">
        <v>0</v>
      </c>
    </row>
    <row r="349" spans="1:28" ht="16.2">
      <c r="A349" s="1">
        <v>44351</v>
      </c>
      <c r="B349">
        <v>-17651.22</v>
      </c>
      <c r="C349" s="1">
        <v>44040</v>
      </c>
      <c r="D349">
        <v>0</v>
      </c>
      <c r="E349" s="1">
        <v>44040</v>
      </c>
      <c r="F349">
        <v>0</v>
      </c>
      <c r="G349" s="1">
        <v>43990</v>
      </c>
      <c r="H349">
        <v>22600</v>
      </c>
      <c r="I349" s="1">
        <v>44095</v>
      </c>
      <c r="J349">
        <v>-5000</v>
      </c>
      <c r="K349" s="1">
        <v>44131</v>
      </c>
      <c r="L349">
        <v>0</v>
      </c>
      <c r="M349" s="1">
        <v>44131</v>
      </c>
      <c r="N349">
        <v>-1500</v>
      </c>
      <c r="O349" s="1">
        <v>44131</v>
      </c>
      <c r="P349">
        <v>0</v>
      </c>
      <c r="Q349" s="1">
        <v>44043</v>
      </c>
      <c r="R349">
        <v>0</v>
      </c>
      <c r="S349" s="1">
        <v>44351</v>
      </c>
      <c r="T349">
        <v>0</v>
      </c>
      <c r="U349" s="1">
        <v>44221</v>
      </c>
      <c r="V349">
        <v>-14400</v>
      </c>
      <c r="W349" s="1">
        <v>44351</v>
      </c>
      <c r="X349">
        <v>-12028.55</v>
      </c>
      <c r="Y349" s="1">
        <v>44131</v>
      </c>
      <c r="Z349">
        <v>9800</v>
      </c>
      <c r="AA349" s="1">
        <v>44131</v>
      </c>
      <c r="AB349">
        <v>0</v>
      </c>
    </row>
    <row r="350" spans="1:28" ht="16.2">
      <c r="A350" s="1">
        <v>44354</v>
      </c>
      <c r="B350">
        <v>-13219.13</v>
      </c>
      <c r="C350" s="1">
        <v>44041</v>
      </c>
      <c r="D350">
        <v>0</v>
      </c>
      <c r="E350" s="1">
        <v>44041</v>
      </c>
      <c r="F350">
        <v>0</v>
      </c>
      <c r="G350" s="1">
        <v>43991</v>
      </c>
      <c r="H350">
        <v>7400</v>
      </c>
      <c r="I350" s="1">
        <v>44096</v>
      </c>
      <c r="J350">
        <v>0</v>
      </c>
      <c r="K350" s="1">
        <v>44132</v>
      </c>
      <c r="L350">
        <v>-1367.37</v>
      </c>
      <c r="M350" s="1">
        <v>44132</v>
      </c>
      <c r="N350">
        <v>8900</v>
      </c>
      <c r="O350" s="1">
        <v>44132</v>
      </c>
      <c r="P350">
        <v>0</v>
      </c>
      <c r="Q350" s="1">
        <v>44046</v>
      </c>
      <c r="R350">
        <v>0</v>
      </c>
      <c r="S350" s="1">
        <v>44354</v>
      </c>
      <c r="T350">
        <v>0</v>
      </c>
      <c r="U350" s="1">
        <v>44222</v>
      </c>
      <c r="V350">
        <v>-42700</v>
      </c>
      <c r="W350" s="1">
        <v>44354</v>
      </c>
      <c r="X350">
        <v>-13226.87</v>
      </c>
      <c r="Y350" s="1">
        <v>44132</v>
      </c>
      <c r="Z350">
        <v>-2000</v>
      </c>
      <c r="AA350" s="1">
        <v>44132</v>
      </c>
      <c r="AB350">
        <v>0</v>
      </c>
    </row>
    <row r="351" spans="1:28" ht="16.2">
      <c r="A351" s="1">
        <v>44355</v>
      </c>
      <c r="B351">
        <v>0</v>
      </c>
      <c r="C351" s="1">
        <v>44042</v>
      </c>
      <c r="D351">
        <v>0</v>
      </c>
      <c r="E351" s="1">
        <v>44042</v>
      </c>
      <c r="F351">
        <v>0</v>
      </c>
      <c r="G351" s="1">
        <v>43992</v>
      </c>
      <c r="H351">
        <v>19800</v>
      </c>
      <c r="I351" s="1">
        <v>44097</v>
      </c>
      <c r="J351">
        <v>-9400</v>
      </c>
      <c r="K351" s="1">
        <v>44133</v>
      </c>
      <c r="L351">
        <v>47.18</v>
      </c>
      <c r="M351" s="1">
        <v>44133</v>
      </c>
      <c r="N351">
        <v>28200</v>
      </c>
      <c r="O351" s="1">
        <v>44133</v>
      </c>
      <c r="P351">
        <v>0</v>
      </c>
      <c r="Q351" s="1">
        <v>44047</v>
      </c>
      <c r="R351">
        <v>15700</v>
      </c>
      <c r="S351" s="1">
        <v>44355</v>
      </c>
      <c r="T351">
        <v>0</v>
      </c>
      <c r="U351" s="1">
        <v>44223</v>
      </c>
      <c r="V351">
        <v>0</v>
      </c>
      <c r="W351" s="1">
        <v>44355</v>
      </c>
      <c r="X351">
        <v>0</v>
      </c>
      <c r="Y351" s="1">
        <v>44133</v>
      </c>
      <c r="Z351">
        <v>-15500</v>
      </c>
      <c r="AA351" s="1">
        <v>44133</v>
      </c>
      <c r="AB351">
        <v>0</v>
      </c>
    </row>
    <row r="352" spans="1:28" ht="16.2">
      <c r="A352" s="1">
        <v>44356</v>
      </c>
      <c r="B352">
        <v>-23637.84</v>
      </c>
      <c r="C352" s="1">
        <v>44043</v>
      </c>
      <c r="D352">
        <v>0</v>
      </c>
      <c r="E352" s="1">
        <v>44043</v>
      </c>
      <c r="F352">
        <v>0</v>
      </c>
      <c r="G352" s="1">
        <v>43993</v>
      </c>
      <c r="H352">
        <v>-43000</v>
      </c>
      <c r="I352" s="1">
        <v>44098</v>
      </c>
      <c r="J352">
        <v>0</v>
      </c>
      <c r="K352" s="1">
        <v>44134</v>
      </c>
      <c r="L352">
        <v>250.03</v>
      </c>
      <c r="M352" s="1">
        <v>44134</v>
      </c>
      <c r="N352">
        <v>3900</v>
      </c>
      <c r="O352" s="1">
        <v>44134</v>
      </c>
      <c r="P352">
        <v>0</v>
      </c>
      <c r="Q352" s="1">
        <v>44048</v>
      </c>
      <c r="R352">
        <v>23000</v>
      </c>
      <c r="S352" s="1">
        <v>44356</v>
      </c>
      <c r="T352">
        <v>0</v>
      </c>
      <c r="U352" s="1">
        <v>44224</v>
      </c>
      <c r="V352">
        <v>0</v>
      </c>
      <c r="W352" s="1">
        <v>44356</v>
      </c>
      <c r="X352">
        <v>-15822.82</v>
      </c>
      <c r="Y352" s="1">
        <v>44134</v>
      </c>
      <c r="Z352">
        <v>900</v>
      </c>
      <c r="AA352" s="1">
        <v>44134</v>
      </c>
      <c r="AB352">
        <v>0</v>
      </c>
    </row>
    <row r="353" spans="1:28" ht="16.2">
      <c r="A353" s="1">
        <v>44357</v>
      </c>
      <c r="B353">
        <v>-44053.26</v>
      </c>
      <c r="C353" s="1">
        <v>44046</v>
      </c>
      <c r="D353">
        <v>0</v>
      </c>
      <c r="E353" s="1">
        <v>44046</v>
      </c>
      <c r="F353">
        <v>0</v>
      </c>
      <c r="G353" s="1">
        <v>43994</v>
      </c>
      <c r="H353">
        <v>-19200</v>
      </c>
      <c r="I353" s="1">
        <v>44099</v>
      </c>
      <c r="J353">
        <v>-29600</v>
      </c>
      <c r="K353" s="1">
        <v>44137</v>
      </c>
      <c r="L353">
        <v>0</v>
      </c>
      <c r="M353" s="1">
        <v>44137</v>
      </c>
      <c r="N353">
        <v>4700</v>
      </c>
      <c r="O353" s="1">
        <v>44137</v>
      </c>
      <c r="P353">
        <v>0</v>
      </c>
      <c r="Q353" s="1">
        <v>44049</v>
      </c>
      <c r="R353">
        <v>16700</v>
      </c>
      <c r="S353" s="1">
        <v>44357</v>
      </c>
      <c r="T353">
        <v>-25426.240000000002</v>
      </c>
      <c r="U353" s="1">
        <v>44225</v>
      </c>
      <c r="V353">
        <v>0</v>
      </c>
      <c r="W353" s="1">
        <v>44357</v>
      </c>
      <c r="X353">
        <v>0</v>
      </c>
      <c r="Y353" s="1">
        <v>44137</v>
      </c>
      <c r="Z353">
        <v>-14000</v>
      </c>
      <c r="AA353" s="1">
        <v>44137</v>
      </c>
      <c r="AB353">
        <v>0</v>
      </c>
    </row>
    <row r="354" spans="1:28" ht="16.2">
      <c r="A354" s="1">
        <v>44358</v>
      </c>
      <c r="B354">
        <v>0</v>
      </c>
      <c r="C354" s="1">
        <v>44047</v>
      </c>
      <c r="D354">
        <v>0</v>
      </c>
      <c r="E354" s="1">
        <v>44047</v>
      </c>
      <c r="F354">
        <v>0</v>
      </c>
      <c r="G354" s="1">
        <v>43997</v>
      </c>
      <c r="H354">
        <v>-33200</v>
      </c>
      <c r="I354" s="1">
        <v>44102</v>
      </c>
      <c r="J354">
        <v>35900</v>
      </c>
      <c r="K354" s="1">
        <v>44138</v>
      </c>
      <c r="L354">
        <v>42.98</v>
      </c>
      <c r="M354" s="1">
        <v>44138</v>
      </c>
      <c r="N354">
        <v>1900</v>
      </c>
      <c r="O354" s="1">
        <v>44138</v>
      </c>
      <c r="P354">
        <v>0</v>
      </c>
      <c r="Q354" s="1">
        <v>44050</v>
      </c>
      <c r="R354">
        <v>0</v>
      </c>
      <c r="S354" s="1">
        <v>44358</v>
      </c>
      <c r="T354">
        <v>0</v>
      </c>
      <c r="U354" s="1">
        <v>44228</v>
      </c>
      <c r="V354">
        <v>-44500</v>
      </c>
      <c r="W354" s="1">
        <v>44358</v>
      </c>
      <c r="X354">
        <v>5884.39</v>
      </c>
      <c r="Y354" s="1">
        <v>44138</v>
      </c>
      <c r="Z354">
        <v>26500</v>
      </c>
      <c r="AA354" s="1">
        <v>44138</v>
      </c>
      <c r="AB354">
        <v>0</v>
      </c>
    </row>
    <row r="355" spans="1:28" ht="16.2">
      <c r="A355" s="1">
        <v>44362</v>
      </c>
      <c r="B355">
        <v>0</v>
      </c>
      <c r="C355" s="1">
        <v>44048</v>
      </c>
      <c r="D355">
        <v>0</v>
      </c>
      <c r="E355" s="1">
        <v>44048</v>
      </c>
      <c r="F355">
        <v>0</v>
      </c>
      <c r="G355" s="1">
        <v>43998</v>
      </c>
      <c r="H355">
        <v>59400</v>
      </c>
      <c r="I355" s="1">
        <v>44103</v>
      </c>
      <c r="J355">
        <v>11700</v>
      </c>
      <c r="K355" s="1">
        <v>44139</v>
      </c>
      <c r="L355">
        <v>-2962.57</v>
      </c>
      <c r="M355" s="1">
        <v>44139</v>
      </c>
      <c r="N355">
        <v>0</v>
      </c>
      <c r="O355" s="1">
        <v>44139</v>
      </c>
      <c r="P355">
        <v>0</v>
      </c>
      <c r="Q355" s="1">
        <v>44053</v>
      </c>
      <c r="R355">
        <v>0</v>
      </c>
      <c r="S355" s="1">
        <v>44362</v>
      </c>
      <c r="T355">
        <v>0</v>
      </c>
      <c r="U355" s="1">
        <v>44229</v>
      </c>
      <c r="V355">
        <v>-600</v>
      </c>
      <c r="W355" s="1">
        <v>44362</v>
      </c>
      <c r="X355">
        <v>35800</v>
      </c>
      <c r="Y355" s="1">
        <v>44139</v>
      </c>
      <c r="Z355">
        <v>2100</v>
      </c>
      <c r="AA355" s="1">
        <v>44139</v>
      </c>
      <c r="AB355">
        <v>-12800</v>
      </c>
    </row>
    <row r="356" spans="1:28" ht="16.2">
      <c r="A356" s="1">
        <v>44363</v>
      </c>
      <c r="B356">
        <v>0</v>
      </c>
      <c r="C356" s="1">
        <v>44049</v>
      </c>
      <c r="D356">
        <v>0</v>
      </c>
      <c r="E356" s="1">
        <v>44049</v>
      </c>
      <c r="F356">
        <v>0</v>
      </c>
      <c r="G356" s="1">
        <v>43999</v>
      </c>
      <c r="H356">
        <v>-1500</v>
      </c>
      <c r="I356" s="1">
        <v>44104</v>
      </c>
      <c r="J356">
        <v>-7700</v>
      </c>
      <c r="K356" s="1">
        <v>44140</v>
      </c>
      <c r="L356">
        <v>-3386.25</v>
      </c>
      <c r="M356" s="1">
        <v>44140</v>
      </c>
      <c r="N356">
        <v>0</v>
      </c>
      <c r="O356" s="1">
        <v>44140</v>
      </c>
      <c r="P356">
        <v>0</v>
      </c>
      <c r="Q356" s="1">
        <v>44054</v>
      </c>
      <c r="R356">
        <v>0</v>
      </c>
      <c r="S356" s="1">
        <v>44363</v>
      </c>
      <c r="T356">
        <v>0</v>
      </c>
      <c r="U356" s="1">
        <v>44230</v>
      </c>
      <c r="V356">
        <v>3400</v>
      </c>
      <c r="W356" s="1">
        <v>44363</v>
      </c>
      <c r="X356">
        <v>-56113.599999999999</v>
      </c>
      <c r="Y356" s="1">
        <v>44140</v>
      </c>
      <c r="Z356">
        <v>500</v>
      </c>
      <c r="AA356" s="1">
        <v>44140</v>
      </c>
      <c r="AB356">
        <v>0</v>
      </c>
    </row>
    <row r="357" spans="1:28" ht="16.2">
      <c r="A357" s="1">
        <v>44364</v>
      </c>
      <c r="B357">
        <v>0</v>
      </c>
      <c r="C357" s="1">
        <v>44050</v>
      </c>
      <c r="D357">
        <v>0</v>
      </c>
      <c r="E357" s="1">
        <v>44050</v>
      </c>
      <c r="F357">
        <v>0</v>
      </c>
      <c r="G357" s="1">
        <v>44000</v>
      </c>
      <c r="H357">
        <v>0</v>
      </c>
      <c r="I357" s="1">
        <v>44109</v>
      </c>
      <c r="J357">
        <v>500</v>
      </c>
      <c r="K357" s="1">
        <v>44141</v>
      </c>
      <c r="L357">
        <v>-7987.84</v>
      </c>
      <c r="M357" s="1">
        <v>44141</v>
      </c>
      <c r="N357">
        <v>-2900</v>
      </c>
      <c r="O357" s="1">
        <v>44141</v>
      </c>
      <c r="P357">
        <v>0</v>
      </c>
      <c r="Q357" s="1">
        <v>44055</v>
      </c>
      <c r="R357">
        <v>-4800</v>
      </c>
      <c r="S357" s="1">
        <v>44364</v>
      </c>
      <c r="T357">
        <v>0</v>
      </c>
      <c r="U357" s="1">
        <v>44231</v>
      </c>
      <c r="V357">
        <v>-14200</v>
      </c>
      <c r="W357" s="1">
        <v>44364</v>
      </c>
      <c r="X357">
        <v>0</v>
      </c>
      <c r="Y357" s="1">
        <v>44141</v>
      </c>
      <c r="Z357">
        <v>9200</v>
      </c>
      <c r="AA357" s="1">
        <v>44141</v>
      </c>
      <c r="AB357">
        <v>-15400</v>
      </c>
    </row>
    <row r="358" spans="1:28" ht="16.2">
      <c r="A358" s="1">
        <v>44365</v>
      </c>
      <c r="B358">
        <v>0</v>
      </c>
      <c r="C358" s="1">
        <v>44053</v>
      </c>
      <c r="D358">
        <v>0</v>
      </c>
      <c r="E358" s="1">
        <v>44053</v>
      </c>
      <c r="F358">
        <v>0</v>
      </c>
      <c r="G358" s="1">
        <v>44001</v>
      </c>
      <c r="H358">
        <v>-3700</v>
      </c>
      <c r="I358" s="1">
        <v>44110</v>
      </c>
      <c r="J358">
        <v>9100</v>
      </c>
      <c r="K358" s="1">
        <v>44144</v>
      </c>
      <c r="L358">
        <v>412.98</v>
      </c>
      <c r="M358" s="1">
        <v>44144</v>
      </c>
      <c r="N358">
        <v>28600</v>
      </c>
      <c r="O358" s="1">
        <v>44144</v>
      </c>
      <c r="P358">
        <v>1012.23</v>
      </c>
      <c r="Q358" s="1">
        <v>44056</v>
      </c>
      <c r="R358">
        <v>0</v>
      </c>
      <c r="S358" s="1">
        <v>44365</v>
      </c>
      <c r="T358">
        <v>0</v>
      </c>
      <c r="U358" s="1">
        <v>44232</v>
      </c>
      <c r="V358">
        <v>20600</v>
      </c>
      <c r="W358" s="1">
        <v>44365</v>
      </c>
      <c r="X358">
        <v>-8037.25</v>
      </c>
      <c r="Y358" s="1">
        <v>44144</v>
      </c>
      <c r="Z358">
        <v>25900</v>
      </c>
      <c r="AA358" s="1">
        <v>44144</v>
      </c>
      <c r="AB358">
        <v>0</v>
      </c>
    </row>
    <row r="359" spans="1:28" ht="16.2">
      <c r="A359" s="1">
        <v>44368</v>
      </c>
      <c r="B359">
        <v>0</v>
      </c>
      <c r="C359" s="1">
        <v>44054</v>
      </c>
      <c r="D359">
        <v>0</v>
      </c>
      <c r="E359" s="1">
        <v>44054</v>
      </c>
      <c r="F359">
        <v>0</v>
      </c>
      <c r="G359" s="1">
        <v>44004</v>
      </c>
      <c r="H359">
        <v>2600</v>
      </c>
      <c r="I359" s="1">
        <v>44111</v>
      </c>
      <c r="J359">
        <v>-500</v>
      </c>
      <c r="K359" s="1">
        <v>44145</v>
      </c>
      <c r="L359">
        <v>4407.1499999999996</v>
      </c>
      <c r="M359" s="1">
        <v>44145</v>
      </c>
      <c r="N359">
        <v>-3700</v>
      </c>
      <c r="O359" s="1">
        <v>44145</v>
      </c>
      <c r="P359">
        <v>4614.57</v>
      </c>
      <c r="Q359" s="1">
        <v>44057</v>
      </c>
      <c r="R359">
        <v>-17800</v>
      </c>
      <c r="S359" s="1">
        <v>44368</v>
      </c>
      <c r="T359">
        <v>8581.74</v>
      </c>
      <c r="U359" s="1">
        <v>44244</v>
      </c>
      <c r="V359">
        <v>103900</v>
      </c>
      <c r="W359" s="1">
        <v>44368</v>
      </c>
      <c r="X359">
        <v>0</v>
      </c>
      <c r="Y359" s="1">
        <v>44145</v>
      </c>
      <c r="Z359">
        <v>24300</v>
      </c>
      <c r="AA359" s="1">
        <v>44145</v>
      </c>
      <c r="AB359">
        <v>-14200</v>
      </c>
    </row>
    <row r="360" spans="1:28" ht="16.2">
      <c r="A360" s="1">
        <v>44369</v>
      </c>
      <c r="B360">
        <v>0</v>
      </c>
      <c r="C360" s="1">
        <v>44055</v>
      </c>
      <c r="D360">
        <v>8700</v>
      </c>
      <c r="E360" s="1">
        <v>44055</v>
      </c>
      <c r="F360">
        <v>0</v>
      </c>
      <c r="G360" s="1">
        <v>44005</v>
      </c>
      <c r="H360">
        <v>6400</v>
      </c>
      <c r="I360" s="1">
        <v>44112</v>
      </c>
      <c r="J360">
        <v>-12200</v>
      </c>
      <c r="K360" s="1">
        <v>44146</v>
      </c>
      <c r="L360">
        <v>21813.37</v>
      </c>
      <c r="M360" s="1">
        <v>44146</v>
      </c>
      <c r="N360">
        <v>25100</v>
      </c>
      <c r="O360" s="1">
        <v>44146</v>
      </c>
      <c r="P360">
        <v>0</v>
      </c>
      <c r="Q360" s="1">
        <v>44060</v>
      </c>
      <c r="R360">
        <v>0</v>
      </c>
      <c r="S360" s="1">
        <v>44369</v>
      </c>
      <c r="T360">
        <v>0</v>
      </c>
      <c r="U360" s="1">
        <v>44245</v>
      </c>
      <c r="V360">
        <v>0</v>
      </c>
      <c r="W360" s="1">
        <v>44369</v>
      </c>
      <c r="X360">
        <v>-11222.43</v>
      </c>
      <c r="Y360" s="1">
        <v>44146</v>
      </c>
      <c r="Z360">
        <v>-7800</v>
      </c>
      <c r="AA360" s="1">
        <v>44146</v>
      </c>
      <c r="AB360">
        <v>13900</v>
      </c>
    </row>
    <row r="361" spans="1:28" ht="16.2">
      <c r="A361" s="1">
        <v>44370</v>
      </c>
      <c r="B361">
        <v>0</v>
      </c>
      <c r="C361" s="1">
        <v>44056</v>
      </c>
      <c r="D361">
        <v>-31300</v>
      </c>
      <c r="E361" s="1">
        <v>44056</v>
      </c>
      <c r="F361">
        <v>0</v>
      </c>
      <c r="G361" s="1">
        <v>44006</v>
      </c>
      <c r="H361">
        <v>13800</v>
      </c>
      <c r="I361" s="1">
        <v>44116</v>
      </c>
      <c r="J361">
        <v>0</v>
      </c>
      <c r="K361" s="1">
        <v>44147</v>
      </c>
      <c r="L361">
        <v>2801.63</v>
      </c>
      <c r="M361" s="1">
        <v>44147</v>
      </c>
      <c r="N361">
        <v>4100</v>
      </c>
      <c r="O361" s="1">
        <v>44147</v>
      </c>
      <c r="P361">
        <v>0</v>
      </c>
      <c r="Q361" s="1">
        <v>44061</v>
      </c>
      <c r="R361">
        <v>0</v>
      </c>
      <c r="S361" s="1">
        <v>44370</v>
      </c>
      <c r="T361">
        <v>0</v>
      </c>
      <c r="U361" s="1">
        <v>44246</v>
      </c>
      <c r="V361">
        <v>0</v>
      </c>
      <c r="W361" s="1">
        <v>44370</v>
      </c>
      <c r="X361">
        <v>4682.62</v>
      </c>
      <c r="Y361" s="1">
        <v>44147</v>
      </c>
      <c r="Z361">
        <v>-6600</v>
      </c>
      <c r="AA361" s="1">
        <v>44147</v>
      </c>
      <c r="AB361">
        <v>-6600</v>
      </c>
    </row>
    <row r="362" spans="1:28" ht="16.2">
      <c r="A362" s="1">
        <v>44371</v>
      </c>
      <c r="B362">
        <v>0</v>
      </c>
      <c r="C362" s="1">
        <v>44057</v>
      </c>
      <c r="D362">
        <v>0</v>
      </c>
      <c r="E362" s="1">
        <v>44057</v>
      </c>
      <c r="F362">
        <v>0</v>
      </c>
      <c r="G362" s="1">
        <v>44011</v>
      </c>
      <c r="H362">
        <v>-32400</v>
      </c>
      <c r="I362" s="1">
        <v>44117</v>
      </c>
      <c r="J362">
        <v>0</v>
      </c>
      <c r="K362" s="1">
        <v>44148</v>
      </c>
      <c r="L362">
        <v>0</v>
      </c>
      <c r="M362" s="1">
        <v>44148</v>
      </c>
      <c r="N362">
        <v>-10400</v>
      </c>
      <c r="O362" s="1">
        <v>44148</v>
      </c>
      <c r="P362">
        <v>0</v>
      </c>
      <c r="Q362" s="1">
        <v>44062</v>
      </c>
      <c r="R362">
        <v>0</v>
      </c>
      <c r="S362" s="1">
        <v>44371</v>
      </c>
      <c r="T362">
        <v>0</v>
      </c>
      <c r="U362" s="1">
        <v>44249</v>
      </c>
      <c r="V362">
        <v>0</v>
      </c>
      <c r="W362" s="1">
        <v>44371</v>
      </c>
      <c r="X362">
        <v>12800</v>
      </c>
      <c r="Y362" s="1">
        <v>44148</v>
      </c>
      <c r="Z362">
        <v>-14000</v>
      </c>
      <c r="AA362" s="1">
        <v>44148</v>
      </c>
      <c r="AB362">
        <v>10800</v>
      </c>
    </row>
    <row r="363" spans="1:28" ht="16.2">
      <c r="A363" s="1">
        <v>44372</v>
      </c>
      <c r="B363">
        <v>0</v>
      </c>
      <c r="C363" s="1">
        <v>44060</v>
      </c>
      <c r="D363">
        <v>20500</v>
      </c>
      <c r="E363" s="1">
        <v>44060</v>
      </c>
      <c r="F363">
        <v>0</v>
      </c>
      <c r="G363" s="1">
        <v>44012</v>
      </c>
      <c r="H363">
        <v>21400</v>
      </c>
      <c r="I363" s="1">
        <v>44118</v>
      </c>
      <c r="J363">
        <v>-10000</v>
      </c>
      <c r="K363" s="1">
        <v>44151</v>
      </c>
      <c r="L363">
        <v>32597.52</v>
      </c>
      <c r="M363" s="1">
        <v>44151</v>
      </c>
      <c r="N363">
        <v>0</v>
      </c>
      <c r="O363" s="1">
        <v>44151</v>
      </c>
      <c r="P363">
        <v>0</v>
      </c>
      <c r="Q363" s="1">
        <v>44063</v>
      </c>
      <c r="R363">
        <v>86800</v>
      </c>
      <c r="S363" s="1">
        <v>44372</v>
      </c>
      <c r="T363">
        <v>0</v>
      </c>
      <c r="U363" s="1">
        <v>44250</v>
      </c>
      <c r="V363">
        <v>0</v>
      </c>
      <c r="W363" s="1">
        <v>44372</v>
      </c>
      <c r="X363">
        <v>16600</v>
      </c>
      <c r="Y363" s="1">
        <v>44151</v>
      </c>
      <c r="Z363">
        <v>33800</v>
      </c>
      <c r="AA363" s="1">
        <v>44151</v>
      </c>
      <c r="AB363">
        <v>55200</v>
      </c>
    </row>
    <row r="364" spans="1:28" ht="16.2">
      <c r="A364" s="1">
        <v>44375</v>
      </c>
      <c r="B364">
        <v>0</v>
      </c>
      <c r="C364" s="1">
        <v>44061</v>
      </c>
      <c r="D364">
        <v>4700</v>
      </c>
      <c r="E364" s="1">
        <v>44061</v>
      </c>
      <c r="F364">
        <v>0</v>
      </c>
      <c r="G364" s="1">
        <v>44013</v>
      </c>
      <c r="H364">
        <v>15400</v>
      </c>
      <c r="I364" s="1">
        <v>44119</v>
      </c>
      <c r="J364">
        <v>2700</v>
      </c>
      <c r="K364" s="1">
        <v>44152</v>
      </c>
      <c r="L364">
        <v>15790.14</v>
      </c>
      <c r="M364" s="1">
        <v>44152</v>
      </c>
      <c r="N364">
        <v>2100</v>
      </c>
      <c r="O364" s="1">
        <v>44152</v>
      </c>
      <c r="P364">
        <v>0</v>
      </c>
      <c r="Q364" s="1">
        <v>44064</v>
      </c>
      <c r="R364">
        <v>-8900</v>
      </c>
      <c r="S364" s="1">
        <v>44375</v>
      </c>
      <c r="T364">
        <v>0</v>
      </c>
      <c r="U364" s="1">
        <v>44251</v>
      </c>
      <c r="V364">
        <v>0</v>
      </c>
      <c r="W364" s="1">
        <v>44375</v>
      </c>
      <c r="X364">
        <v>23200</v>
      </c>
      <c r="Y364" s="1">
        <v>44152</v>
      </c>
      <c r="Z364">
        <v>20600</v>
      </c>
      <c r="AA364" s="1">
        <v>44152</v>
      </c>
      <c r="AB364">
        <v>13900</v>
      </c>
    </row>
    <row r="365" spans="1:28" ht="16.2">
      <c r="A365" s="1">
        <v>44376</v>
      </c>
      <c r="B365">
        <v>0</v>
      </c>
      <c r="C365" s="1">
        <v>44062</v>
      </c>
      <c r="D365">
        <v>0</v>
      </c>
      <c r="E365" s="1">
        <v>44062</v>
      </c>
      <c r="F365">
        <v>0</v>
      </c>
      <c r="G365" s="1">
        <v>44014</v>
      </c>
      <c r="H365">
        <v>30400</v>
      </c>
      <c r="I365" s="1">
        <v>44120</v>
      </c>
      <c r="J365">
        <v>13900</v>
      </c>
      <c r="K365" s="1">
        <v>44153</v>
      </c>
      <c r="L365">
        <v>2980.67</v>
      </c>
      <c r="M365" s="1">
        <v>44153</v>
      </c>
      <c r="N365">
        <v>-11700</v>
      </c>
      <c r="O365" s="1">
        <v>44153</v>
      </c>
      <c r="P365">
        <v>0</v>
      </c>
      <c r="Q365" s="1">
        <v>44067</v>
      </c>
      <c r="R365">
        <v>-10500</v>
      </c>
      <c r="S365" s="1">
        <v>44376</v>
      </c>
      <c r="T365">
        <v>-7051.08</v>
      </c>
      <c r="U365" s="1">
        <v>44252</v>
      </c>
      <c r="V365">
        <v>0</v>
      </c>
      <c r="W365" s="1">
        <v>44376</v>
      </c>
      <c r="X365">
        <v>-1200</v>
      </c>
      <c r="Y365" s="1">
        <v>44153</v>
      </c>
      <c r="Z365">
        <v>-11900</v>
      </c>
      <c r="AA365" s="1">
        <v>44153</v>
      </c>
      <c r="AB365">
        <v>0</v>
      </c>
    </row>
    <row r="366" spans="1:28" ht="16.2">
      <c r="A366" s="1">
        <v>44377</v>
      </c>
      <c r="B366">
        <v>0</v>
      </c>
      <c r="C366" s="1">
        <v>44063</v>
      </c>
      <c r="D366">
        <v>29200</v>
      </c>
      <c r="E366" s="1">
        <v>44063</v>
      </c>
      <c r="F366">
        <v>0</v>
      </c>
      <c r="G366" s="1">
        <v>44015</v>
      </c>
      <c r="H366">
        <v>28000</v>
      </c>
      <c r="I366" s="1">
        <v>44123</v>
      </c>
      <c r="J366">
        <v>3700</v>
      </c>
      <c r="K366" s="1">
        <v>44154</v>
      </c>
      <c r="L366">
        <v>0</v>
      </c>
      <c r="M366" s="1">
        <v>44154</v>
      </c>
      <c r="N366">
        <v>0</v>
      </c>
      <c r="O366" s="1">
        <v>44154</v>
      </c>
      <c r="P366">
        <v>0</v>
      </c>
      <c r="Q366" s="1">
        <v>44068</v>
      </c>
      <c r="R366">
        <v>0</v>
      </c>
      <c r="S366" s="1">
        <v>44377</v>
      </c>
      <c r="T366">
        <v>0</v>
      </c>
      <c r="U366" s="1">
        <v>44253</v>
      </c>
      <c r="V366">
        <v>46900</v>
      </c>
      <c r="W366" s="1">
        <v>44377</v>
      </c>
      <c r="X366">
        <v>37200</v>
      </c>
      <c r="Y366" s="1">
        <v>44154</v>
      </c>
      <c r="Z366">
        <v>-10700</v>
      </c>
      <c r="AA366" s="1">
        <v>44154</v>
      </c>
      <c r="AB366">
        <v>0</v>
      </c>
    </row>
    <row r="367" spans="1:28" ht="16.2">
      <c r="A367" s="1">
        <v>44378</v>
      </c>
      <c r="B367">
        <v>0</v>
      </c>
      <c r="C367" s="1">
        <v>44064</v>
      </c>
      <c r="D367">
        <v>0</v>
      </c>
      <c r="E367" s="1">
        <v>44064</v>
      </c>
      <c r="F367">
        <v>0</v>
      </c>
      <c r="G367" s="1">
        <v>44018</v>
      </c>
      <c r="H367">
        <v>45400</v>
      </c>
      <c r="I367" s="1">
        <v>44124</v>
      </c>
      <c r="J367">
        <v>-100</v>
      </c>
      <c r="K367" s="1">
        <v>44155</v>
      </c>
      <c r="L367">
        <v>178.69</v>
      </c>
      <c r="M367" s="1">
        <v>44155</v>
      </c>
      <c r="N367">
        <v>-100</v>
      </c>
      <c r="O367" s="1">
        <v>44155</v>
      </c>
      <c r="P367">
        <v>0</v>
      </c>
      <c r="Q367" s="1">
        <v>44069</v>
      </c>
      <c r="R367">
        <v>0</v>
      </c>
      <c r="S367" s="1">
        <v>44378</v>
      </c>
      <c r="T367">
        <v>0</v>
      </c>
      <c r="U367" s="1">
        <v>44257</v>
      </c>
      <c r="V367">
        <v>5800</v>
      </c>
      <c r="W367" s="1">
        <v>44378</v>
      </c>
      <c r="X367">
        <v>-22058.22</v>
      </c>
      <c r="Y367" s="1">
        <v>44155</v>
      </c>
      <c r="Z367">
        <v>-6600</v>
      </c>
      <c r="AA367" s="1">
        <v>44155</v>
      </c>
      <c r="AB367">
        <v>7100</v>
      </c>
    </row>
    <row r="368" spans="1:28" ht="16.2">
      <c r="A368" s="1">
        <v>44379</v>
      </c>
      <c r="B368">
        <v>0</v>
      </c>
      <c r="C368" s="1">
        <v>44067</v>
      </c>
      <c r="D368">
        <v>0</v>
      </c>
      <c r="E368" s="1">
        <v>44067</v>
      </c>
      <c r="F368">
        <v>0</v>
      </c>
      <c r="G368" s="1">
        <v>44019</v>
      </c>
      <c r="H368">
        <v>-7600</v>
      </c>
      <c r="I368" s="1">
        <v>44125</v>
      </c>
      <c r="J368">
        <v>0</v>
      </c>
      <c r="K368" s="1">
        <v>44158</v>
      </c>
      <c r="L368">
        <v>968.97</v>
      </c>
      <c r="M368" s="1">
        <v>44158</v>
      </c>
      <c r="N368">
        <v>-8100</v>
      </c>
      <c r="O368" s="1">
        <v>44158</v>
      </c>
      <c r="P368">
        <v>-16829.86</v>
      </c>
      <c r="Q368" s="1">
        <v>44070</v>
      </c>
      <c r="R368">
        <v>0</v>
      </c>
      <c r="S368" s="1">
        <v>44379</v>
      </c>
      <c r="T368">
        <v>0</v>
      </c>
      <c r="U368" s="1">
        <v>44258</v>
      </c>
      <c r="V368">
        <v>-55800</v>
      </c>
      <c r="W368" s="1">
        <v>44379</v>
      </c>
      <c r="X368">
        <v>1400</v>
      </c>
      <c r="Y368" s="1">
        <v>44158</v>
      </c>
      <c r="Z368">
        <v>32900</v>
      </c>
      <c r="AA368" s="1">
        <v>44158</v>
      </c>
      <c r="AB368">
        <v>27800</v>
      </c>
    </row>
    <row r="369" spans="1:28" ht="16.2">
      <c r="A369" s="1">
        <v>44382</v>
      </c>
      <c r="B369">
        <v>-21343.68</v>
      </c>
      <c r="C369" s="1">
        <v>44068</v>
      </c>
      <c r="D369">
        <v>0</v>
      </c>
      <c r="E369" s="1">
        <v>44068</v>
      </c>
      <c r="F369">
        <v>0</v>
      </c>
      <c r="G369" s="1">
        <v>44020</v>
      </c>
      <c r="H369">
        <v>19600</v>
      </c>
      <c r="I369" s="1">
        <v>44126</v>
      </c>
      <c r="J369">
        <v>0</v>
      </c>
      <c r="K369" s="1">
        <v>44159</v>
      </c>
      <c r="L369">
        <v>4767.9799999999996</v>
      </c>
      <c r="M369" s="1">
        <v>44159</v>
      </c>
      <c r="N369">
        <v>5700</v>
      </c>
      <c r="O369" s="1">
        <v>44159</v>
      </c>
      <c r="P369">
        <v>0</v>
      </c>
      <c r="Q369" s="1">
        <v>44071</v>
      </c>
      <c r="R369">
        <v>-10800</v>
      </c>
      <c r="S369" s="1">
        <v>44382</v>
      </c>
      <c r="T369">
        <v>-18671.36</v>
      </c>
      <c r="U369" s="1">
        <v>44259</v>
      </c>
      <c r="V369">
        <v>52000</v>
      </c>
      <c r="W369" s="1">
        <v>44382</v>
      </c>
      <c r="X369">
        <v>48800</v>
      </c>
      <c r="Y369" s="1">
        <v>44159</v>
      </c>
      <c r="Z369">
        <v>0</v>
      </c>
      <c r="AA369" s="1">
        <v>44159</v>
      </c>
      <c r="AB369">
        <v>-1700</v>
      </c>
    </row>
    <row r="370" spans="1:28" ht="16.2">
      <c r="A370" s="1">
        <v>44383</v>
      </c>
      <c r="B370">
        <v>0</v>
      </c>
      <c r="C370" s="1">
        <v>44069</v>
      </c>
      <c r="D370">
        <v>0</v>
      </c>
      <c r="E370" s="1">
        <v>44069</v>
      </c>
      <c r="F370">
        <v>0</v>
      </c>
      <c r="G370" s="1">
        <v>44021</v>
      </c>
      <c r="H370">
        <v>4400</v>
      </c>
      <c r="I370" s="1">
        <v>44127</v>
      </c>
      <c r="J370">
        <v>0</v>
      </c>
      <c r="K370" s="1">
        <v>44160</v>
      </c>
      <c r="L370">
        <v>0</v>
      </c>
      <c r="M370" s="1">
        <v>44160</v>
      </c>
      <c r="N370">
        <v>-1500</v>
      </c>
      <c r="O370" s="1">
        <v>44160</v>
      </c>
      <c r="P370">
        <v>0</v>
      </c>
      <c r="Q370" s="1">
        <v>44074</v>
      </c>
      <c r="R370">
        <v>-16400</v>
      </c>
      <c r="S370" s="1">
        <v>44383</v>
      </c>
      <c r="T370">
        <v>0</v>
      </c>
      <c r="U370" s="1">
        <v>44260</v>
      </c>
      <c r="V370">
        <v>14000</v>
      </c>
      <c r="W370" s="1">
        <v>44383</v>
      </c>
      <c r="X370">
        <v>-3800</v>
      </c>
      <c r="Y370" s="1">
        <v>44160</v>
      </c>
      <c r="Z370">
        <v>-15000</v>
      </c>
      <c r="AA370" s="1">
        <v>44160</v>
      </c>
      <c r="AB370">
        <v>0</v>
      </c>
    </row>
    <row r="371" spans="1:28" ht="16.2">
      <c r="A371" s="1">
        <v>44384</v>
      </c>
      <c r="B371">
        <v>0</v>
      </c>
      <c r="C371" s="1">
        <v>44070</v>
      </c>
      <c r="D371">
        <v>-8300</v>
      </c>
      <c r="E371" s="1">
        <v>44070</v>
      </c>
      <c r="F371">
        <v>0</v>
      </c>
      <c r="G371" s="1">
        <v>44022</v>
      </c>
      <c r="H371">
        <v>-29800</v>
      </c>
      <c r="I371" s="1">
        <v>44130</v>
      </c>
      <c r="J371">
        <v>-6000</v>
      </c>
      <c r="K371" s="1">
        <v>44161</v>
      </c>
      <c r="L371">
        <v>0</v>
      </c>
      <c r="M371" s="1">
        <v>44161</v>
      </c>
      <c r="N371">
        <v>17100</v>
      </c>
      <c r="O371" s="1">
        <v>44161</v>
      </c>
      <c r="P371">
        <v>0</v>
      </c>
      <c r="Q371" s="1">
        <v>44075</v>
      </c>
      <c r="R371">
        <v>7300</v>
      </c>
      <c r="S371" s="1">
        <v>44384</v>
      </c>
      <c r="T371">
        <v>0</v>
      </c>
      <c r="U371" s="1">
        <v>44263</v>
      </c>
      <c r="V371">
        <v>7800</v>
      </c>
      <c r="W371" s="1">
        <v>44384</v>
      </c>
      <c r="X371">
        <v>-9600</v>
      </c>
      <c r="Y371" s="1">
        <v>44161</v>
      </c>
      <c r="Z371">
        <v>11600</v>
      </c>
      <c r="AA371" s="1">
        <v>44161</v>
      </c>
      <c r="AB371">
        <v>0</v>
      </c>
    </row>
    <row r="372" spans="1:28" ht="16.2">
      <c r="A372" s="1">
        <v>44385</v>
      </c>
      <c r="B372">
        <v>0</v>
      </c>
      <c r="C372" s="1">
        <v>44071</v>
      </c>
      <c r="D372">
        <v>-14900</v>
      </c>
      <c r="E372" s="1">
        <v>44071</v>
      </c>
      <c r="F372">
        <v>0</v>
      </c>
      <c r="G372" s="1">
        <v>44025</v>
      </c>
      <c r="H372">
        <v>41400</v>
      </c>
      <c r="I372" s="1">
        <v>44131</v>
      </c>
      <c r="J372">
        <v>8200</v>
      </c>
      <c r="K372" s="1">
        <v>44162</v>
      </c>
      <c r="L372">
        <v>0</v>
      </c>
      <c r="M372" s="1">
        <v>44162</v>
      </c>
      <c r="N372">
        <v>-1000</v>
      </c>
      <c r="O372" s="1">
        <v>44162</v>
      </c>
      <c r="P372">
        <v>0</v>
      </c>
      <c r="Q372" s="1">
        <v>44076</v>
      </c>
      <c r="R372">
        <v>-11900</v>
      </c>
      <c r="S372" s="1">
        <v>44385</v>
      </c>
      <c r="T372">
        <v>9334.34</v>
      </c>
      <c r="U372" s="1">
        <v>44264</v>
      </c>
      <c r="V372">
        <v>-1200</v>
      </c>
      <c r="W372" s="1">
        <v>44385</v>
      </c>
      <c r="X372">
        <v>1864.74</v>
      </c>
      <c r="Y372" s="1">
        <v>44162</v>
      </c>
      <c r="Z372">
        <v>7100</v>
      </c>
      <c r="AA372" s="1">
        <v>44162</v>
      </c>
      <c r="AB372">
        <v>0</v>
      </c>
    </row>
    <row r="373" spans="1:28" ht="16.2">
      <c r="A373" s="1">
        <v>44386</v>
      </c>
      <c r="B373">
        <v>-4318.6899999999996</v>
      </c>
      <c r="C373" s="1">
        <v>44074</v>
      </c>
      <c r="D373">
        <v>9500</v>
      </c>
      <c r="E373" s="1">
        <v>44074</v>
      </c>
      <c r="F373">
        <v>0</v>
      </c>
      <c r="G373" s="1">
        <v>44026</v>
      </c>
      <c r="H373">
        <v>-3400</v>
      </c>
      <c r="I373" s="1">
        <v>44132</v>
      </c>
      <c r="J373">
        <v>0</v>
      </c>
      <c r="K373" s="1">
        <v>44165</v>
      </c>
      <c r="L373">
        <v>0</v>
      </c>
      <c r="M373" s="1">
        <v>44165</v>
      </c>
      <c r="N373">
        <v>-31200</v>
      </c>
      <c r="O373" s="1">
        <v>44165</v>
      </c>
      <c r="P373">
        <v>0</v>
      </c>
      <c r="Q373" s="1">
        <v>44077</v>
      </c>
      <c r="R373">
        <v>0</v>
      </c>
      <c r="S373" s="1">
        <v>44386</v>
      </c>
      <c r="T373">
        <v>0</v>
      </c>
      <c r="U373" s="1">
        <v>44265</v>
      </c>
      <c r="V373">
        <v>-12200</v>
      </c>
      <c r="W373" s="1">
        <v>44386</v>
      </c>
      <c r="X373">
        <v>0</v>
      </c>
      <c r="Y373" s="1">
        <v>44165</v>
      </c>
      <c r="Z373">
        <v>10100</v>
      </c>
      <c r="AA373" s="1">
        <v>44165</v>
      </c>
      <c r="AB373">
        <v>0</v>
      </c>
    </row>
    <row r="374" spans="1:28" ht="16.2">
      <c r="A374" s="1">
        <v>44389</v>
      </c>
      <c r="B374">
        <v>0</v>
      </c>
      <c r="C374" s="1">
        <v>44075</v>
      </c>
      <c r="D374">
        <v>15500</v>
      </c>
      <c r="E374" s="1">
        <v>44075</v>
      </c>
      <c r="F374">
        <v>0</v>
      </c>
      <c r="G374" s="1">
        <v>44027</v>
      </c>
      <c r="H374">
        <v>9300</v>
      </c>
      <c r="I374" s="1">
        <v>44133</v>
      </c>
      <c r="J374">
        <v>10200</v>
      </c>
      <c r="K374" s="1">
        <v>44166</v>
      </c>
      <c r="L374">
        <v>0</v>
      </c>
      <c r="M374" s="1">
        <v>44166</v>
      </c>
      <c r="N374">
        <v>4100</v>
      </c>
      <c r="O374" s="1">
        <v>44166</v>
      </c>
      <c r="P374">
        <v>0</v>
      </c>
      <c r="Q374" s="1">
        <v>44078</v>
      </c>
      <c r="R374">
        <v>0</v>
      </c>
      <c r="S374" s="1">
        <v>44389</v>
      </c>
      <c r="T374">
        <v>730.11</v>
      </c>
      <c r="U374" s="1">
        <v>44266</v>
      </c>
      <c r="V374">
        <v>-56400</v>
      </c>
      <c r="W374" s="1">
        <v>44389</v>
      </c>
      <c r="X374">
        <v>0</v>
      </c>
      <c r="Y374" s="1">
        <v>44166</v>
      </c>
      <c r="Z374">
        <v>-13300</v>
      </c>
      <c r="AA374" s="1">
        <v>44166</v>
      </c>
      <c r="AB374">
        <v>0</v>
      </c>
    </row>
    <row r="375" spans="1:28" ht="16.2">
      <c r="A375" s="1">
        <v>44390</v>
      </c>
      <c r="B375">
        <v>-39355.019999999997</v>
      </c>
      <c r="C375" s="1">
        <v>44076</v>
      </c>
      <c r="D375">
        <v>0</v>
      </c>
      <c r="E375" s="1">
        <v>44076</v>
      </c>
      <c r="F375">
        <v>0</v>
      </c>
      <c r="G375" s="1">
        <v>44028</v>
      </c>
      <c r="H375">
        <v>7100</v>
      </c>
      <c r="I375" s="1">
        <v>44134</v>
      </c>
      <c r="J375">
        <v>13100</v>
      </c>
      <c r="K375" s="1">
        <v>44167</v>
      </c>
      <c r="L375">
        <v>5166.8999999999996</v>
      </c>
      <c r="M375" s="1">
        <v>44167</v>
      </c>
      <c r="N375">
        <v>0</v>
      </c>
      <c r="O375" s="1">
        <v>44167</v>
      </c>
      <c r="P375">
        <v>0</v>
      </c>
      <c r="Q375" s="1">
        <v>44081</v>
      </c>
      <c r="R375">
        <v>-14200</v>
      </c>
      <c r="S375" s="1">
        <v>44390</v>
      </c>
      <c r="T375">
        <v>19325.580000000002</v>
      </c>
      <c r="U375" s="1">
        <v>44267</v>
      </c>
      <c r="V375">
        <v>9600</v>
      </c>
      <c r="W375" s="1">
        <v>44390</v>
      </c>
      <c r="X375">
        <v>0</v>
      </c>
      <c r="Y375" s="1">
        <v>44167</v>
      </c>
      <c r="Z375">
        <v>15400</v>
      </c>
      <c r="AA375" s="1">
        <v>44167</v>
      </c>
      <c r="AB375">
        <v>5900</v>
      </c>
    </row>
    <row r="376" spans="1:28" ht="16.2">
      <c r="A376" s="1">
        <v>44391</v>
      </c>
      <c r="B376">
        <v>0</v>
      </c>
      <c r="C376" s="1">
        <v>44077</v>
      </c>
      <c r="D376">
        <v>-24300</v>
      </c>
      <c r="E376" s="1">
        <v>44077</v>
      </c>
      <c r="F376">
        <v>0</v>
      </c>
      <c r="G376" s="1">
        <v>44029</v>
      </c>
      <c r="H376">
        <v>1400</v>
      </c>
      <c r="I376" s="1">
        <v>44137</v>
      </c>
      <c r="J376">
        <v>-400</v>
      </c>
      <c r="K376" s="1">
        <v>44168</v>
      </c>
      <c r="L376">
        <v>1563.78</v>
      </c>
      <c r="M376" s="1">
        <v>44168</v>
      </c>
      <c r="N376">
        <v>0</v>
      </c>
      <c r="O376" s="1">
        <v>44168</v>
      </c>
      <c r="P376">
        <v>0</v>
      </c>
      <c r="Q376" s="1">
        <v>44082</v>
      </c>
      <c r="R376">
        <v>0</v>
      </c>
      <c r="S376" s="1">
        <v>44391</v>
      </c>
      <c r="T376">
        <v>0</v>
      </c>
      <c r="U376" s="1">
        <v>44270</v>
      </c>
      <c r="V376">
        <v>-5000</v>
      </c>
      <c r="W376" s="1">
        <v>44391</v>
      </c>
      <c r="X376">
        <v>-12071.63</v>
      </c>
      <c r="Y376" s="1">
        <v>44168</v>
      </c>
      <c r="Z376">
        <v>1100</v>
      </c>
      <c r="AA376" s="1">
        <v>44168</v>
      </c>
      <c r="AB376">
        <v>6000</v>
      </c>
    </row>
    <row r="377" spans="1:28" ht="16.2">
      <c r="A377" s="1">
        <v>44392</v>
      </c>
      <c r="B377">
        <v>8842.91</v>
      </c>
      <c r="C377" s="1">
        <v>44078</v>
      </c>
      <c r="D377">
        <v>-16100</v>
      </c>
      <c r="E377" s="1">
        <v>44078</v>
      </c>
      <c r="F377">
        <v>0</v>
      </c>
      <c r="G377" s="1">
        <v>44032</v>
      </c>
      <c r="H377">
        <v>-1600</v>
      </c>
      <c r="I377" s="1">
        <v>44138</v>
      </c>
      <c r="J377">
        <v>5300</v>
      </c>
      <c r="K377" s="1">
        <v>44169</v>
      </c>
      <c r="L377">
        <v>-4041.26</v>
      </c>
      <c r="M377" s="1">
        <v>44169</v>
      </c>
      <c r="N377">
        <v>-25900</v>
      </c>
      <c r="O377" s="1">
        <v>44169</v>
      </c>
      <c r="P377">
        <v>0</v>
      </c>
      <c r="Q377" s="1">
        <v>44083</v>
      </c>
      <c r="R377">
        <v>-15000</v>
      </c>
      <c r="S377" s="1">
        <v>44392</v>
      </c>
      <c r="T377">
        <v>0</v>
      </c>
      <c r="U377" s="1">
        <v>44271</v>
      </c>
      <c r="V377">
        <v>21600</v>
      </c>
      <c r="W377" s="1">
        <v>44392</v>
      </c>
      <c r="X377">
        <v>-10474.450000000001</v>
      </c>
      <c r="Y377" s="1">
        <v>44169</v>
      </c>
      <c r="Z377">
        <v>20100</v>
      </c>
      <c r="AA377" s="1">
        <v>44169</v>
      </c>
      <c r="AB377">
        <v>30400</v>
      </c>
    </row>
    <row r="378" spans="1:28" ht="16.2">
      <c r="A378" s="1">
        <v>44393</v>
      </c>
      <c r="B378">
        <v>-13945.57</v>
      </c>
      <c r="C378" s="1">
        <v>44081</v>
      </c>
      <c r="D378">
        <v>0</v>
      </c>
      <c r="E378" s="1">
        <v>44081</v>
      </c>
      <c r="F378">
        <v>0</v>
      </c>
      <c r="G378" s="1">
        <v>44033</v>
      </c>
      <c r="H378">
        <v>51600</v>
      </c>
      <c r="I378" s="1">
        <v>44139</v>
      </c>
      <c r="J378">
        <v>-15400</v>
      </c>
      <c r="K378" s="1">
        <v>44172</v>
      </c>
      <c r="L378">
        <v>-11652.48</v>
      </c>
      <c r="M378" s="1">
        <v>44172</v>
      </c>
      <c r="N378">
        <v>-20000</v>
      </c>
      <c r="O378" s="1">
        <v>44172</v>
      </c>
      <c r="P378">
        <v>0</v>
      </c>
      <c r="Q378" s="1">
        <v>44084</v>
      </c>
      <c r="R378">
        <v>0</v>
      </c>
      <c r="S378" s="1">
        <v>44393</v>
      </c>
      <c r="T378">
        <v>0</v>
      </c>
      <c r="U378" s="1">
        <v>44272</v>
      </c>
      <c r="V378">
        <v>-26300</v>
      </c>
      <c r="W378" s="1">
        <v>44393</v>
      </c>
      <c r="X378">
        <v>-5006.26</v>
      </c>
      <c r="Y378" s="1">
        <v>44172</v>
      </c>
      <c r="Z378">
        <v>900</v>
      </c>
      <c r="AA378" s="1">
        <v>44172</v>
      </c>
      <c r="AB378">
        <v>1700</v>
      </c>
    </row>
    <row r="379" spans="1:28" ht="16.2">
      <c r="A379" s="1">
        <v>44396</v>
      </c>
      <c r="B379">
        <v>-30528.38</v>
      </c>
      <c r="C379" s="1">
        <v>44082</v>
      </c>
      <c r="D379">
        <v>0</v>
      </c>
      <c r="E379" s="1">
        <v>44082</v>
      </c>
      <c r="F379">
        <v>0</v>
      </c>
      <c r="G379" s="1">
        <v>44034</v>
      </c>
      <c r="H379">
        <v>8400</v>
      </c>
      <c r="I379" s="1">
        <v>44140</v>
      </c>
      <c r="J379">
        <v>0</v>
      </c>
      <c r="K379" s="1">
        <v>44173</v>
      </c>
      <c r="L379">
        <v>0</v>
      </c>
      <c r="M379" s="1">
        <v>44173</v>
      </c>
      <c r="N379">
        <v>-27200</v>
      </c>
      <c r="O379" s="1">
        <v>44173</v>
      </c>
      <c r="P379">
        <v>0</v>
      </c>
      <c r="Q379" s="1">
        <v>44085</v>
      </c>
      <c r="R379">
        <v>0</v>
      </c>
      <c r="S379" s="1">
        <v>44396</v>
      </c>
      <c r="T379">
        <v>-25262.87</v>
      </c>
      <c r="U379" s="1">
        <v>44273</v>
      </c>
      <c r="V379">
        <v>-28300</v>
      </c>
      <c r="W379" s="1">
        <v>44396</v>
      </c>
      <c r="X379">
        <v>-6470.76</v>
      </c>
      <c r="Y379" s="1">
        <v>44173</v>
      </c>
      <c r="Z379">
        <v>24100</v>
      </c>
      <c r="AA379" s="1">
        <v>44173</v>
      </c>
      <c r="AB379">
        <v>0</v>
      </c>
    </row>
    <row r="380" spans="1:28" ht="16.2">
      <c r="A380" s="1">
        <v>44397</v>
      </c>
      <c r="B380">
        <v>0</v>
      </c>
      <c r="C380" s="1">
        <v>44083</v>
      </c>
      <c r="D380">
        <v>-23900</v>
      </c>
      <c r="E380" s="1">
        <v>44083</v>
      </c>
      <c r="F380">
        <v>0</v>
      </c>
      <c r="G380" s="1">
        <v>44035</v>
      </c>
      <c r="H380">
        <v>-8400</v>
      </c>
      <c r="I380" s="1">
        <v>44141</v>
      </c>
      <c r="J380">
        <v>0</v>
      </c>
      <c r="K380" s="1">
        <v>44174</v>
      </c>
      <c r="L380">
        <v>-13092.7</v>
      </c>
      <c r="M380" s="1">
        <v>44174</v>
      </c>
      <c r="N380">
        <v>2800</v>
      </c>
      <c r="O380" s="1">
        <v>44174</v>
      </c>
      <c r="P380">
        <v>0</v>
      </c>
      <c r="Q380" s="1">
        <v>44088</v>
      </c>
      <c r="R380">
        <v>0</v>
      </c>
      <c r="S380" s="1">
        <v>44397</v>
      </c>
      <c r="T380">
        <v>16746.310000000001</v>
      </c>
      <c r="U380" s="1">
        <v>44274</v>
      </c>
      <c r="V380">
        <v>-39500</v>
      </c>
      <c r="W380" s="1">
        <v>44397</v>
      </c>
      <c r="X380">
        <v>47200</v>
      </c>
      <c r="Y380" s="1">
        <v>44174</v>
      </c>
      <c r="Z380">
        <v>11000</v>
      </c>
      <c r="AA380" s="1">
        <v>44174</v>
      </c>
      <c r="AB380">
        <v>4900</v>
      </c>
    </row>
    <row r="381" spans="1:28" ht="16.2">
      <c r="A381" s="1">
        <v>44398</v>
      </c>
      <c r="B381">
        <v>0</v>
      </c>
      <c r="C381" s="1">
        <v>44084</v>
      </c>
      <c r="D381">
        <v>-5300</v>
      </c>
      <c r="E381" s="1">
        <v>44084</v>
      </c>
      <c r="F381">
        <v>0</v>
      </c>
      <c r="G381" s="1">
        <v>44036</v>
      </c>
      <c r="H381">
        <v>-27800</v>
      </c>
      <c r="I381" s="1">
        <v>44144</v>
      </c>
      <c r="J381">
        <v>-2100</v>
      </c>
      <c r="K381" s="1">
        <v>44175</v>
      </c>
      <c r="L381">
        <v>11316.72</v>
      </c>
      <c r="M381" s="1">
        <v>44175</v>
      </c>
      <c r="N381">
        <v>-5500</v>
      </c>
      <c r="O381" s="1">
        <v>44175</v>
      </c>
      <c r="P381">
        <v>0</v>
      </c>
      <c r="Q381" s="1">
        <v>44089</v>
      </c>
      <c r="R381">
        <v>0</v>
      </c>
      <c r="S381" s="1">
        <v>44398</v>
      </c>
      <c r="T381">
        <v>0</v>
      </c>
      <c r="U381" s="1">
        <v>44277</v>
      </c>
      <c r="V381">
        <v>0</v>
      </c>
      <c r="W381" s="1">
        <v>44398</v>
      </c>
      <c r="X381">
        <v>1873.62</v>
      </c>
      <c r="Y381" s="1">
        <v>44175</v>
      </c>
      <c r="Z381">
        <v>4000</v>
      </c>
      <c r="AA381" s="1">
        <v>44175</v>
      </c>
      <c r="AB381">
        <v>-27700</v>
      </c>
    </row>
    <row r="382" spans="1:28" ht="16.2">
      <c r="A382" s="1">
        <v>44399</v>
      </c>
      <c r="B382">
        <v>0</v>
      </c>
      <c r="C382" s="1">
        <v>44085</v>
      </c>
      <c r="D382">
        <v>-14700</v>
      </c>
      <c r="E382" s="1">
        <v>44085</v>
      </c>
      <c r="F382">
        <v>0</v>
      </c>
      <c r="G382" s="1">
        <v>44039</v>
      </c>
      <c r="H382">
        <v>70600</v>
      </c>
      <c r="I382" s="1">
        <v>44145</v>
      </c>
      <c r="J382">
        <v>3700</v>
      </c>
      <c r="K382" s="1">
        <v>44176</v>
      </c>
      <c r="L382">
        <v>-6658.15</v>
      </c>
      <c r="M382" s="1">
        <v>44176</v>
      </c>
      <c r="N382">
        <v>-11300</v>
      </c>
      <c r="O382" s="1">
        <v>44176</v>
      </c>
      <c r="P382">
        <v>0</v>
      </c>
      <c r="Q382" s="1">
        <v>44090</v>
      </c>
      <c r="R382">
        <v>0</v>
      </c>
      <c r="S382" s="1">
        <v>44399</v>
      </c>
      <c r="T382">
        <v>14354.89</v>
      </c>
      <c r="U382" s="1">
        <v>44278</v>
      </c>
      <c r="V382">
        <v>0</v>
      </c>
      <c r="W382" s="1">
        <v>44399</v>
      </c>
      <c r="X382">
        <v>1077.55</v>
      </c>
      <c r="Y382" s="1">
        <v>44176</v>
      </c>
      <c r="Z382">
        <v>-6900</v>
      </c>
      <c r="AA382" s="1">
        <v>44176</v>
      </c>
      <c r="AB382">
        <v>0</v>
      </c>
    </row>
    <row r="383" spans="1:28" ht="16.2">
      <c r="A383" s="1">
        <v>44400</v>
      </c>
      <c r="B383">
        <v>0</v>
      </c>
      <c r="C383" s="1">
        <v>44088</v>
      </c>
      <c r="D383">
        <v>24800</v>
      </c>
      <c r="E383" s="1">
        <v>44088</v>
      </c>
      <c r="F383">
        <v>0</v>
      </c>
      <c r="G383" s="1">
        <v>44040</v>
      </c>
      <c r="H383">
        <v>-9200</v>
      </c>
      <c r="I383" s="1">
        <v>44146</v>
      </c>
      <c r="J383">
        <v>21900</v>
      </c>
      <c r="K383" s="1">
        <v>44179</v>
      </c>
      <c r="L383">
        <v>-9455.33</v>
      </c>
      <c r="M383" s="1">
        <v>44179</v>
      </c>
      <c r="N383">
        <v>-6900</v>
      </c>
      <c r="O383" s="1">
        <v>44179</v>
      </c>
      <c r="P383">
        <v>0</v>
      </c>
      <c r="Q383" s="1">
        <v>44091</v>
      </c>
      <c r="R383">
        <v>0</v>
      </c>
      <c r="S383" s="1">
        <v>44400</v>
      </c>
      <c r="T383">
        <v>0</v>
      </c>
      <c r="U383" s="1">
        <v>44279</v>
      </c>
      <c r="V383">
        <v>0</v>
      </c>
      <c r="W383" s="1">
        <v>44400</v>
      </c>
      <c r="X383">
        <v>-19125</v>
      </c>
      <c r="Y383" s="1">
        <v>44179</v>
      </c>
      <c r="Z383">
        <v>-22100</v>
      </c>
      <c r="AA383" s="1">
        <v>44179</v>
      </c>
      <c r="AB383">
        <v>0</v>
      </c>
    </row>
    <row r="384" spans="1:28" ht="16.2">
      <c r="A384" s="1">
        <v>44403</v>
      </c>
      <c r="B384">
        <v>0</v>
      </c>
      <c r="C384" s="1">
        <v>44089</v>
      </c>
      <c r="D384">
        <v>11000</v>
      </c>
      <c r="E384" s="1">
        <v>44089</v>
      </c>
      <c r="F384">
        <v>0</v>
      </c>
      <c r="G384" s="1">
        <v>44041</v>
      </c>
      <c r="H384">
        <v>-6200</v>
      </c>
      <c r="I384" s="1">
        <v>44147</v>
      </c>
      <c r="J384">
        <v>6700</v>
      </c>
      <c r="K384" s="1">
        <v>44180</v>
      </c>
      <c r="L384">
        <v>3747.43</v>
      </c>
      <c r="M384" s="1">
        <v>44180</v>
      </c>
      <c r="N384">
        <v>-24900</v>
      </c>
      <c r="O384" s="1">
        <v>44180</v>
      </c>
      <c r="P384">
        <v>0</v>
      </c>
      <c r="Q384" s="1">
        <v>44092</v>
      </c>
      <c r="R384">
        <v>0</v>
      </c>
      <c r="S384" s="1">
        <v>44403</v>
      </c>
      <c r="T384">
        <v>0</v>
      </c>
      <c r="U384" s="1">
        <v>44280</v>
      </c>
      <c r="V384">
        <v>-33100</v>
      </c>
      <c r="W384" s="1">
        <v>44403</v>
      </c>
      <c r="X384">
        <v>0</v>
      </c>
      <c r="Y384" s="1">
        <v>44180</v>
      </c>
      <c r="Z384">
        <v>-23600</v>
      </c>
      <c r="AA384" s="1">
        <v>44180</v>
      </c>
      <c r="AB384">
        <v>5300</v>
      </c>
    </row>
    <row r="385" spans="1:28" ht="16.2">
      <c r="A385" s="1">
        <v>44404</v>
      </c>
      <c r="B385">
        <v>0</v>
      </c>
      <c r="C385" s="1">
        <v>44090</v>
      </c>
      <c r="D385">
        <v>3700</v>
      </c>
      <c r="E385" s="1">
        <v>44090</v>
      </c>
      <c r="F385">
        <v>0</v>
      </c>
      <c r="G385" s="1">
        <v>44042</v>
      </c>
      <c r="H385">
        <v>34000</v>
      </c>
      <c r="I385" s="1">
        <v>44148</v>
      </c>
      <c r="J385">
        <v>0</v>
      </c>
      <c r="K385" s="1">
        <v>44181</v>
      </c>
      <c r="L385">
        <v>18543.53</v>
      </c>
      <c r="M385" s="1">
        <v>44181</v>
      </c>
      <c r="N385">
        <v>42300</v>
      </c>
      <c r="O385" s="1">
        <v>44181</v>
      </c>
      <c r="P385">
        <v>0</v>
      </c>
      <c r="Q385" s="1">
        <v>44095</v>
      </c>
      <c r="R385">
        <v>0</v>
      </c>
      <c r="S385" s="1">
        <v>44404</v>
      </c>
      <c r="T385">
        <v>15568.15</v>
      </c>
      <c r="U385" s="1">
        <v>44281</v>
      </c>
      <c r="V385">
        <v>400</v>
      </c>
      <c r="W385" s="1">
        <v>44404</v>
      </c>
      <c r="X385">
        <v>-10436.469999999999</v>
      </c>
      <c r="Y385" s="1">
        <v>44181</v>
      </c>
      <c r="Z385">
        <v>47100</v>
      </c>
      <c r="AA385" s="1">
        <v>44181</v>
      </c>
      <c r="AB385">
        <v>-23100</v>
      </c>
    </row>
    <row r="386" spans="1:28" ht="16.2">
      <c r="A386" s="1">
        <v>44405</v>
      </c>
      <c r="B386">
        <v>0</v>
      </c>
      <c r="C386" s="1">
        <v>44091</v>
      </c>
      <c r="D386">
        <v>0</v>
      </c>
      <c r="E386" s="1">
        <v>44091</v>
      </c>
      <c r="F386">
        <v>0</v>
      </c>
      <c r="G386" s="1">
        <v>44043</v>
      </c>
      <c r="H386">
        <v>-3800</v>
      </c>
      <c r="I386" s="1">
        <v>44151</v>
      </c>
      <c r="J386">
        <v>34300</v>
      </c>
      <c r="K386" s="1">
        <v>44182</v>
      </c>
      <c r="L386">
        <v>-7852.27</v>
      </c>
      <c r="M386" s="1">
        <v>44182</v>
      </c>
      <c r="N386">
        <v>0</v>
      </c>
      <c r="O386" s="1">
        <v>44182</v>
      </c>
      <c r="P386">
        <v>0</v>
      </c>
      <c r="Q386" s="1">
        <v>44096</v>
      </c>
      <c r="R386">
        <v>0</v>
      </c>
      <c r="S386" s="1">
        <v>44405</v>
      </c>
      <c r="T386">
        <v>0</v>
      </c>
      <c r="U386" s="1">
        <v>44284</v>
      </c>
      <c r="V386">
        <v>24400</v>
      </c>
      <c r="W386" s="1">
        <v>44405</v>
      </c>
      <c r="X386">
        <v>17469.7</v>
      </c>
      <c r="Y386" s="1">
        <v>44182</v>
      </c>
      <c r="Z386">
        <v>0</v>
      </c>
      <c r="AA386" s="1">
        <v>44182</v>
      </c>
      <c r="AB386">
        <v>-12100</v>
      </c>
    </row>
    <row r="387" spans="1:28" ht="16.2">
      <c r="A387" s="1">
        <v>44406</v>
      </c>
      <c r="B387">
        <v>0</v>
      </c>
      <c r="C387" s="1">
        <v>44092</v>
      </c>
      <c r="D387">
        <v>0</v>
      </c>
      <c r="E387" s="1">
        <v>44092</v>
      </c>
      <c r="F387">
        <v>0</v>
      </c>
      <c r="G387" s="1">
        <v>44046</v>
      </c>
      <c r="H387">
        <v>-26800</v>
      </c>
      <c r="I387" s="1">
        <v>44152</v>
      </c>
      <c r="J387">
        <v>10900</v>
      </c>
      <c r="K387" s="1">
        <v>44183</v>
      </c>
      <c r="L387">
        <v>-7051.97</v>
      </c>
      <c r="M387" s="1">
        <v>44183</v>
      </c>
      <c r="N387">
        <v>0</v>
      </c>
      <c r="O387" s="1">
        <v>44183</v>
      </c>
      <c r="P387">
        <v>0</v>
      </c>
      <c r="Q387" s="1">
        <v>44097</v>
      </c>
      <c r="R387">
        <v>0</v>
      </c>
      <c r="S387" s="1">
        <v>44406</v>
      </c>
      <c r="T387">
        <v>-25428.1</v>
      </c>
      <c r="U387" s="1">
        <v>44285</v>
      </c>
      <c r="V387">
        <v>21600</v>
      </c>
      <c r="W387" s="1">
        <v>44406</v>
      </c>
      <c r="X387">
        <v>58774.63</v>
      </c>
      <c r="Y387" s="1">
        <v>44183</v>
      </c>
      <c r="Z387">
        <v>-8400</v>
      </c>
      <c r="AA387" s="1">
        <v>44183</v>
      </c>
      <c r="AB387">
        <v>-4100</v>
      </c>
    </row>
    <row r="388" spans="1:28" ht="16.2">
      <c r="A388" s="1">
        <v>44407</v>
      </c>
      <c r="B388">
        <v>0</v>
      </c>
      <c r="C388" s="1">
        <v>44095</v>
      </c>
      <c r="D388">
        <v>8700</v>
      </c>
      <c r="E388" s="1">
        <v>44095</v>
      </c>
      <c r="F388">
        <v>0</v>
      </c>
      <c r="G388" s="1">
        <v>44047</v>
      </c>
      <c r="H388">
        <v>37200</v>
      </c>
      <c r="I388" s="1">
        <v>44153</v>
      </c>
      <c r="J388">
        <v>0</v>
      </c>
      <c r="K388" s="1">
        <v>44186</v>
      </c>
      <c r="L388">
        <v>155.77000000000001</v>
      </c>
      <c r="M388" s="1">
        <v>44186</v>
      </c>
      <c r="N388">
        <v>0</v>
      </c>
      <c r="O388" s="1">
        <v>44186</v>
      </c>
      <c r="P388">
        <v>-16844.919999999998</v>
      </c>
      <c r="Q388" s="1">
        <v>44098</v>
      </c>
      <c r="R388">
        <v>29500</v>
      </c>
      <c r="S388" s="1">
        <v>44407</v>
      </c>
      <c r="T388">
        <v>0</v>
      </c>
      <c r="U388" s="1">
        <v>44286</v>
      </c>
      <c r="V388">
        <v>-19400</v>
      </c>
      <c r="W388" s="1">
        <v>44407</v>
      </c>
      <c r="X388">
        <v>-31600</v>
      </c>
      <c r="Y388" s="1">
        <v>44186</v>
      </c>
      <c r="Z388">
        <v>-3800</v>
      </c>
      <c r="AA388" s="1">
        <v>44186</v>
      </c>
      <c r="AB388">
        <v>0</v>
      </c>
    </row>
    <row r="389" spans="1:28" ht="16.2">
      <c r="A389" s="1">
        <v>44410</v>
      </c>
      <c r="B389">
        <v>22120.61</v>
      </c>
      <c r="C389" s="1">
        <v>44096</v>
      </c>
      <c r="D389">
        <v>19100</v>
      </c>
      <c r="E389" s="1">
        <v>44096</v>
      </c>
      <c r="F389">
        <v>0</v>
      </c>
      <c r="G389" s="1">
        <v>44048</v>
      </c>
      <c r="H389">
        <v>23000</v>
      </c>
      <c r="I389" s="1">
        <v>44154</v>
      </c>
      <c r="J389">
        <v>0</v>
      </c>
      <c r="K389" s="1">
        <v>44187</v>
      </c>
      <c r="L389">
        <v>35713.96</v>
      </c>
      <c r="M389" s="1">
        <v>44187</v>
      </c>
      <c r="N389">
        <v>-47500</v>
      </c>
      <c r="O389" s="1">
        <v>44187</v>
      </c>
      <c r="P389">
        <v>0</v>
      </c>
      <c r="Q389" s="1">
        <v>44099</v>
      </c>
      <c r="R389">
        <v>-4000</v>
      </c>
      <c r="S389" s="1">
        <v>44410</v>
      </c>
      <c r="T389">
        <v>0</v>
      </c>
      <c r="U389" s="1">
        <v>44287</v>
      </c>
      <c r="V389">
        <v>25800</v>
      </c>
      <c r="W389" s="1">
        <v>44410</v>
      </c>
      <c r="X389">
        <v>59400</v>
      </c>
      <c r="Y389" s="1">
        <v>44187</v>
      </c>
      <c r="Z389">
        <v>-52700</v>
      </c>
      <c r="AA389" s="1">
        <v>44187</v>
      </c>
      <c r="AB389">
        <v>0</v>
      </c>
    </row>
    <row r="390" spans="1:28" ht="16.2">
      <c r="A390" s="1">
        <v>44411</v>
      </c>
      <c r="B390">
        <v>0</v>
      </c>
      <c r="C390" s="1">
        <v>44097</v>
      </c>
      <c r="D390">
        <v>0</v>
      </c>
      <c r="E390" s="1">
        <v>44097</v>
      </c>
      <c r="F390">
        <v>0</v>
      </c>
      <c r="G390" s="1">
        <v>44049</v>
      </c>
      <c r="H390">
        <v>18200</v>
      </c>
      <c r="I390" s="1">
        <v>44155</v>
      </c>
      <c r="J390">
        <v>-6400</v>
      </c>
      <c r="K390" s="1">
        <v>44188</v>
      </c>
      <c r="L390">
        <v>-10422.790000000001</v>
      </c>
      <c r="M390" s="1">
        <v>44188</v>
      </c>
      <c r="N390">
        <v>13700</v>
      </c>
      <c r="O390" s="1">
        <v>44188</v>
      </c>
      <c r="P390">
        <v>0</v>
      </c>
      <c r="Q390" s="1">
        <v>44102</v>
      </c>
      <c r="R390">
        <v>-25000</v>
      </c>
      <c r="S390" s="1">
        <v>44411</v>
      </c>
      <c r="T390">
        <v>-18045.169999999998</v>
      </c>
      <c r="U390" s="1">
        <v>44292</v>
      </c>
      <c r="V390">
        <v>36000</v>
      </c>
      <c r="W390" s="1">
        <v>44411</v>
      </c>
      <c r="X390">
        <v>2600</v>
      </c>
      <c r="Y390" s="1">
        <v>44188</v>
      </c>
      <c r="Z390">
        <v>8800</v>
      </c>
      <c r="AA390" s="1">
        <v>44188</v>
      </c>
      <c r="AB390">
        <v>0</v>
      </c>
    </row>
    <row r="391" spans="1:28" ht="16.2">
      <c r="A391" s="1">
        <v>44412</v>
      </c>
      <c r="B391">
        <v>0</v>
      </c>
      <c r="C391" s="1">
        <v>44098</v>
      </c>
      <c r="D391">
        <v>0</v>
      </c>
      <c r="E391" s="1">
        <v>44098</v>
      </c>
      <c r="F391">
        <v>0</v>
      </c>
      <c r="G391" s="1">
        <v>44050</v>
      </c>
      <c r="H391">
        <v>-14400</v>
      </c>
      <c r="I391" s="1">
        <v>44158</v>
      </c>
      <c r="J391">
        <v>-7500</v>
      </c>
      <c r="K391" s="1">
        <v>44189</v>
      </c>
      <c r="L391">
        <v>147.01</v>
      </c>
      <c r="M391" s="1">
        <v>44189</v>
      </c>
      <c r="N391">
        <v>16500</v>
      </c>
      <c r="O391" s="1">
        <v>44189</v>
      </c>
      <c r="P391">
        <v>0</v>
      </c>
      <c r="Q391" s="1">
        <v>44103</v>
      </c>
      <c r="R391">
        <v>800</v>
      </c>
      <c r="S391" s="1">
        <v>44412</v>
      </c>
      <c r="T391">
        <v>0</v>
      </c>
      <c r="U391" s="1">
        <v>44293</v>
      </c>
      <c r="V391">
        <v>7400</v>
      </c>
      <c r="W391" s="1">
        <v>44412</v>
      </c>
      <c r="X391">
        <v>17600</v>
      </c>
      <c r="Y391" s="1">
        <v>44189</v>
      </c>
      <c r="Z391">
        <v>-5400</v>
      </c>
      <c r="AA391" s="1">
        <v>44189</v>
      </c>
      <c r="AB391">
        <v>0</v>
      </c>
    </row>
    <row r="392" spans="1:28" ht="16.2">
      <c r="A392" s="1">
        <v>44413</v>
      </c>
      <c r="B392">
        <v>0</v>
      </c>
      <c r="C392" s="1">
        <v>44099</v>
      </c>
      <c r="D392">
        <v>0</v>
      </c>
      <c r="E392" s="1">
        <v>44099</v>
      </c>
      <c r="F392">
        <v>0</v>
      </c>
      <c r="G392" s="1">
        <v>44053</v>
      </c>
      <c r="H392">
        <v>18400</v>
      </c>
      <c r="I392" s="1">
        <v>44159</v>
      </c>
      <c r="J392">
        <v>-700</v>
      </c>
      <c r="K392" s="1">
        <v>44190</v>
      </c>
      <c r="L392">
        <v>-2658.81</v>
      </c>
      <c r="M392" s="1">
        <v>44190</v>
      </c>
      <c r="N392">
        <v>3700</v>
      </c>
      <c r="O392" s="1">
        <v>44190</v>
      </c>
      <c r="P392">
        <v>0</v>
      </c>
      <c r="Q392" s="1">
        <v>44104</v>
      </c>
      <c r="R392">
        <v>10200</v>
      </c>
      <c r="S392" s="1">
        <v>44413</v>
      </c>
      <c r="T392">
        <v>0</v>
      </c>
      <c r="U392" s="1">
        <v>44294</v>
      </c>
      <c r="V392">
        <v>32400</v>
      </c>
      <c r="W392" s="1">
        <v>44413</v>
      </c>
      <c r="X392">
        <v>-5800</v>
      </c>
      <c r="Y392" s="1">
        <v>44190</v>
      </c>
      <c r="Z392">
        <v>12900</v>
      </c>
      <c r="AA392" s="1">
        <v>44190</v>
      </c>
      <c r="AB392">
        <v>-19000</v>
      </c>
    </row>
    <row r="393" spans="1:28" ht="16.2">
      <c r="A393" s="1">
        <v>44414</v>
      </c>
      <c r="B393">
        <v>6307.5</v>
      </c>
      <c r="C393" s="1">
        <v>44102</v>
      </c>
      <c r="D393">
        <v>0</v>
      </c>
      <c r="E393" s="1">
        <v>44102</v>
      </c>
      <c r="F393">
        <v>0</v>
      </c>
      <c r="G393" s="1">
        <v>44054</v>
      </c>
      <c r="H393">
        <v>-23600</v>
      </c>
      <c r="I393" s="1">
        <v>44160</v>
      </c>
      <c r="J393">
        <v>0</v>
      </c>
      <c r="K393" s="1">
        <v>44193</v>
      </c>
      <c r="L393">
        <v>17169.560000000001</v>
      </c>
      <c r="M393" s="1">
        <v>44193</v>
      </c>
      <c r="N393">
        <v>0</v>
      </c>
      <c r="O393" s="1">
        <v>44193</v>
      </c>
      <c r="P393">
        <v>0</v>
      </c>
      <c r="Q393" s="1">
        <v>44109</v>
      </c>
      <c r="R393">
        <v>11400</v>
      </c>
      <c r="S393" s="1">
        <v>44414</v>
      </c>
      <c r="T393">
        <v>0</v>
      </c>
      <c r="U393" s="1">
        <v>44295</v>
      </c>
      <c r="V393">
        <v>-22209.919999999998</v>
      </c>
      <c r="W393" s="1">
        <v>44414</v>
      </c>
      <c r="X393">
        <v>-21000</v>
      </c>
      <c r="Y393" s="1">
        <v>44193</v>
      </c>
      <c r="Z393">
        <v>4400</v>
      </c>
      <c r="AA393" s="1">
        <v>44193</v>
      </c>
      <c r="AB393">
        <v>6300</v>
      </c>
    </row>
    <row r="394" spans="1:28" ht="16.2">
      <c r="A394" s="1">
        <v>44417</v>
      </c>
      <c r="B394">
        <v>12359.03</v>
      </c>
      <c r="C394" s="1">
        <v>44103</v>
      </c>
      <c r="D394">
        <v>0</v>
      </c>
      <c r="E394" s="1">
        <v>44103</v>
      </c>
      <c r="F394">
        <v>0</v>
      </c>
      <c r="G394" s="1">
        <v>44055</v>
      </c>
      <c r="H394">
        <v>-16400</v>
      </c>
      <c r="I394" s="1">
        <v>44161</v>
      </c>
      <c r="J394">
        <v>0</v>
      </c>
      <c r="K394" s="1">
        <v>44194</v>
      </c>
      <c r="L394">
        <v>-497.26</v>
      </c>
      <c r="M394" s="1">
        <v>44194</v>
      </c>
      <c r="N394">
        <v>0</v>
      </c>
      <c r="O394" s="1">
        <v>44194</v>
      </c>
      <c r="P394">
        <v>0</v>
      </c>
      <c r="Q394" s="1">
        <v>44110</v>
      </c>
      <c r="R394">
        <v>29200</v>
      </c>
      <c r="S394" s="1">
        <v>44417</v>
      </c>
      <c r="T394">
        <v>0</v>
      </c>
      <c r="U394" s="1">
        <v>44298</v>
      </c>
      <c r="V394">
        <v>1200</v>
      </c>
      <c r="W394" s="1">
        <v>44417</v>
      </c>
      <c r="X394">
        <v>-6600</v>
      </c>
      <c r="Y394" s="1">
        <v>44194</v>
      </c>
      <c r="Z394">
        <v>2900</v>
      </c>
      <c r="AA394" s="1">
        <v>44194</v>
      </c>
      <c r="AB394">
        <v>5000</v>
      </c>
    </row>
    <row r="395" spans="1:28" ht="16.2">
      <c r="A395" s="1">
        <v>44418</v>
      </c>
      <c r="B395">
        <v>0</v>
      </c>
      <c r="C395" s="1">
        <v>44104</v>
      </c>
      <c r="D395">
        <v>-6500</v>
      </c>
      <c r="E395" s="1">
        <v>44104</v>
      </c>
      <c r="F395">
        <v>0</v>
      </c>
      <c r="G395" s="1">
        <v>44056</v>
      </c>
      <c r="H395">
        <v>13600</v>
      </c>
      <c r="I395" s="1">
        <v>44162</v>
      </c>
      <c r="J395">
        <v>-14200</v>
      </c>
      <c r="K395" s="1">
        <v>44195</v>
      </c>
      <c r="L395">
        <v>0</v>
      </c>
      <c r="M395" s="1">
        <v>44195</v>
      </c>
      <c r="N395">
        <v>-36100</v>
      </c>
      <c r="O395" s="1">
        <v>44195</v>
      </c>
      <c r="P395">
        <v>0</v>
      </c>
      <c r="Q395" s="1">
        <v>44111</v>
      </c>
      <c r="R395">
        <v>16000</v>
      </c>
      <c r="S395" s="1">
        <v>44418</v>
      </c>
      <c r="T395">
        <v>11960.77</v>
      </c>
      <c r="U395" s="1">
        <v>44299</v>
      </c>
      <c r="V395">
        <v>-81220.899999999994</v>
      </c>
      <c r="W395" s="1">
        <v>44418</v>
      </c>
      <c r="X395">
        <v>-20919.060000000001</v>
      </c>
      <c r="Y395" s="1">
        <v>44195</v>
      </c>
      <c r="Z395">
        <v>-2900</v>
      </c>
      <c r="AA395" s="1">
        <v>44195</v>
      </c>
      <c r="AB395">
        <v>35400</v>
      </c>
    </row>
    <row r="396" spans="1:28" ht="16.2">
      <c r="A396" s="1">
        <v>44419</v>
      </c>
      <c r="B396">
        <v>-20658.63</v>
      </c>
      <c r="C396" s="1">
        <v>44109</v>
      </c>
      <c r="D396">
        <v>11400</v>
      </c>
      <c r="E396" s="1">
        <v>44109</v>
      </c>
      <c r="F396">
        <v>0</v>
      </c>
      <c r="G396" s="1">
        <v>44057</v>
      </c>
      <c r="H396">
        <v>13000</v>
      </c>
      <c r="I396" s="1">
        <v>44165</v>
      </c>
      <c r="J396">
        <v>0</v>
      </c>
      <c r="K396" s="1">
        <v>44196</v>
      </c>
      <c r="L396">
        <v>-8639.11</v>
      </c>
      <c r="M396" s="1">
        <v>44196</v>
      </c>
      <c r="N396">
        <v>-6100</v>
      </c>
      <c r="O396" s="1">
        <v>44196</v>
      </c>
      <c r="P396">
        <v>0</v>
      </c>
      <c r="Q396" s="1">
        <v>44112</v>
      </c>
      <c r="R396">
        <v>23600</v>
      </c>
      <c r="S396" s="1">
        <v>44419</v>
      </c>
      <c r="T396">
        <v>0</v>
      </c>
      <c r="U396" s="1">
        <v>44300</v>
      </c>
      <c r="V396">
        <v>-3703.37</v>
      </c>
      <c r="W396" s="1">
        <v>44419</v>
      </c>
      <c r="X396">
        <v>0</v>
      </c>
      <c r="Y396" s="1">
        <v>44196</v>
      </c>
      <c r="Z396">
        <v>5900</v>
      </c>
      <c r="AA396" s="1">
        <v>44196</v>
      </c>
      <c r="AB396">
        <v>500</v>
      </c>
    </row>
    <row r="397" spans="1:28" ht="16.2">
      <c r="A397" s="1">
        <v>44420</v>
      </c>
      <c r="B397">
        <v>0</v>
      </c>
      <c r="C397" s="1">
        <v>44110</v>
      </c>
      <c r="D397">
        <v>19500</v>
      </c>
      <c r="E397" s="1">
        <v>44110</v>
      </c>
      <c r="F397">
        <v>0</v>
      </c>
      <c r="G397" s="1">
        <v>44060</v>
      </c>
      <c r="H397">
        <v>33400</v>
      </c>
      <c r="I397" s="1">
        <v>44166</v>
      </c>
      <c r="J397">
        <v>2400</v>
      </c>
      <c r="K397" s="1">
        <v>44200</v>
      </c>
      <c r="L397">
        <v>3160.2</v>
      </c>
      <c r="M397" s="1">
        <v>44200</v>
      </c>
      <c r="N397">
        <v>-3200</v>
      </c>
      <c r="O397" s="1">
        <v>44200</v>
      </c>
      <c r="P397">
        <v>0</v>
      </c>
      <c r="Q397" s="1">
        <v>44116</v>
      </c>
      <c r="R397">
        <v>9400</v>
      </c>
      <c r="S397" s="1">
        <v>44420</v>
      </c>
      <c r="T397">
        <v>0</v>
      </c>
      <c r="U397" s="1">
        <v>44301</v>
      </c>
      <c r="V397">
        <v>0</v>
      </c>
      <c r="W397" s="1">
        <v>44420</v>
      </c>
      <c r="X397">
        <v>0</v>
      </c>
      <c r="Y397" s="1">
        <v>44200</v>
      </c>
      <c r="Z397">
        <v>39200</v>
      </c>
      <c r="AA397" s="1">
        <v>44200</v>
      </c>
      <c r="AB397">
        <v>0</v>
      </c>
    </row>
    <row r="398" spans="1:28" ht="16.2">
      <c r="A398" s="1">
        <v>44421</v>
      </c>
      <c r="B398">
        <v>-27243.66</v>
      </c>
      <c r="C398" s="1">
        <v>44111</v>
      </c>
      <c r="D398">
        <v>0</v>
      </c>
      <c r="E398" s="1">
        <v>44111</v>
      </c>
      <c r="F398">
        <v>0</v>
      </c>
      <c r="G398" s="1">
        <v>44061</v>
      </c>
      <c r="H398">
        <v>-16000</v>
      </c>
      <c r="I398" s="1">
        <v>44167</v>
      </c>
      <c r="J398">
        <v>-500</v>
      </c>
      <c r="K398" s="1">
        <v>44201</v>
      </c>
      <c r="L398">
        <v>-13093.13</v>
      </c>
      <c r="M398" s="1">
        <v>44201</v>
      </c>
      <c r="N398">
        <v>4900</v>
      </c>
      <c r="O398" s="1">
        <v>44201</v>
      </c>
      <c r="P398">
        <v>0</v>
      </c>
      <c r="Q398" s="1">
        <v>44117</v>
      </c>
      <c r="R398">
        <v>-15900</v>
      </c>
      <c r="S398" s="1">
        <v>44421</v>
      </c>
      <c r="T398">
        <v>0</v>
      </c>
      <c r="U398" s="1">
        <v>44302</v>
      </c>
      <c r="V398">
        <v>9686.7900000000009</v>
      </c>
      <c r="W398" s="1">
        <v>44421</v>
      </c>
      <c r="X398">
        <v>-9027.44</v>
      </c>
      <c r="Y398" s="1">
        <v>44201</v>
      </c>
      <c r="Z398">
        <v>-3100</v>
      </c>
      <c r="AA398" s="1">
        <v>44201</v>
      </c>
      <c r="AB398">
        <v>11900</v>
      </c>
    </row>
    <row r="399" spans="1:28" ht="16.2">
      <c r="A399" s="1">
        <v>44424</v>
      </c>
      <c r="B399">
        <v>0</v>
      </c>
      <c r="C399" s="1">
        <v>44112</v>
      </c>
      <c r="D399">
        <v>0</v>
      </c>
      <c r="E399" s="1">
        <v>44112</v>
      </c>
      <c r="F399">
        <v>0</v>
      </c>
      <c r="G399" s="1">
        <v>44062</v>
      </c>
      <c r="H399">
        <v>-14300</v>
      </c>
      <c r="I399" s="1">
        <v>44168</v>
      </c>
      <c r="J399">
        <v>-7700</v>
      </c>
      <c r="K399" s="1">
        <v>44202</v>
      </c>
      <c r="L399">
        <v>696.4</v>
      </c>
      <c r="M399" s="1">
        <v>44202</v>
      </c>
      <c r="N399">
        <v>6700</v>
      </c>
      <c r="O399" s="1">
        <v>44202</v>
      </c>
      <c r="P399">
        <v>0</v>
      </c>
      <c r="Q399" s="1">
        <v>44118</v>
      </c>
      <c r="R399">
        <v>0</v>
      </c>
      <c r="S399" s="1">
        <v>44424</v>
      </c>
      <c r="T399">
        <v>192.18</v>
      </c>
      <c r="U399" s="1">
        <v>44305</v>
      </c>
      <c r="V399">
        <v>22400</v>
      </c>
      <c r="W399" s="1">
        <v>44424</v>
      </c>
      <c r="X399">
        <v>0</v>
      </c>
      <c r="Y399" s="1">
        <v>44202</v>
      </c>
      <c r="Z399">
        <v>-18900</v>
      </c>
      <c r="AA399" s="1">
        <v>44202</v>
      </c>
      <c r="AB399">
        <v>-28900</v>
      </c>
    </row>
    <row r="400" spans="1:28" ht="16.2">
      <c r="A400" s="1">
        <v>44425</v>
      </c>
      <c r="B400">
        <v>0</v>
      </c>
      <c r="C400" s="1">
        <v>44116</v>
      </c>
      <c r="D400">
        <v>0</v>
      </c>
      <c r="E400" s="1">
        <v>44116</v>
      </c>
      <c r="F400">
        <v>0</v>
      </c>
      <c r="G400" s="1">
        <v>44063</v>
      </c>
      <c r="H400">
        <v>0</v>
      </c>
      <c r="I400" s="1">
        <v>44169</v>
      </c>
      <c r="J400">
        <v>14900</v>
      </c>
      <c r="K400" s="1">
        <v>44203</v>
      </c>
      <c r="L400">
        <v>-13504.35</v>
      </c>
      <c r="M400" s="1">
        <v>44203</v>
      </c>
      <c r="N400">
        <v>49900</v>
      </c>
      <c r="O400" s="1">
        <v>44203</v>
      </c>
      <c r="P400">
        <v>0</v>
      </c>
      <c r="Q400" s="1">
        <v>44119</v>
      </c>
      <c r="R400">
        <v>-5800</v>
      </c>
      <c r="S400" s="1">
        <v>44425</v>
      </c>
      <c r="T400">
        <v>12795.15</v>
      </c>
      <c r="U400" s="1">
        <v>44306</v>
      </c>
      <c r="V400">
        <v>9800</v>
      </c>
      <c r="W400" s="1">
        <v>44425</v>
      </c>
      <c r="X400">
        <v>0</v>
      </c>
      <c r="Y400" s="1">
        <v>44203</v>
      </c>
      <c r="Z400">
        <v>63800</v>
      </c>
      <c r="AA400" s="1">
        <v>44203</v>
      </c>
      <c r="AB400">
        <v>0</v>
      </c>
    </row>
    <row r="401" spans="1:28" ht="16.2">
      <c r="A401" s="1">
        <v>44426</v>
      </c>
      <c r="B401">
        <v>0</v>
      </c>
      <c r="C401" s="1">
        <v>44117</v>
      </c>
      <c r="D401">
        <v>0</v>
      </c>
      <c r="E401" s="1">
        <v>44117</v>
      </c>
      <c r="F401">
        <v>0</v>
      </c>
      <c r="G401" s="1">
        <v>44064</v>
      </c>
      <c r="H401">
        <v>0</v>
      </c>
      <c r="I401" s="1">
        <v>44172</v>
      </c>
      <c r="J401">
        <v>7500</v>
      </c>
      <c r="K401" s="1">
        <v>44204</v>
      </c>
      <c r="L401">
        <v>-20922.32</v>
      </c>
      <c r="M401" s="1">
        <v>44204</v>
      </c>
      <c r="N401">
        <v>44800</v>
      </c>
      <c r="O401" s="1">
        <v>44204</v>
      </c>
      <c r="P401">
        <v>0</v>
      </c>
      <c r="Q401" s="1">
        <v>44120</v>
      </c>
      <c r="R401">
        <v>0</v>
      </c>
      <c r="S401" s="1">
        <v>44426</v>
      </c>
      <c r="T401">
        <v>0</v>
      </c>
      <c r="U401" s="1">
        <v>44307</v>
      </c>
      <c r="V401">
        <v>-18116.93</v>
      </c>
      <c r="W401" s="1">
        <v>44426</v>
      </c>
      <c r="X401">
        <v>0</v>
      </c>
      <c r="Y401" s="1">
        <v>44204</v>
      </c>
      <c r="Z401">
        <v>19400</v>
      </c>
      <c r="AA401" s="1">
        <v>44204</v>
      </c>
      <c r="AB401">
        <v>12300</v>
      </c>
    </row>
    <row r="402" spans="1:28" ht="16.2">
      <c r="A402" s="1">
        <v>44427</v>
      </c>
      <c r="B402">
        <v>0</v>
      </c>
      <c r="C402" s="1">
        <v>44118</v>
      </c>
      <c r="D402">
        <v>0</v>
      </c>
      <c r="E402" s="1">
        <v>44118</v>
      </c>
      <c r="F402">
        <v>0</v>
      </c>
      <c r="G402" s="1">
        <v>44067</v>
      </c>
      <c r="H402">
        <v>0</v>
      </c>
      <c r="I402" s="1">
        <v>44173</v>
      </c>
      <c r="J402">
        <v>-6800</v>
      </c>
      <c r="K402" s="1">
        <v>44207</v>
      </c>
      <c r="L402">
        <v>0</v>
      </c>
      <c r="M402" s="1">
        <v>44207</v>
      </c>
      <c r="N402">
        <v>-5100</v>
      </c>
      <c r="O402" s="1">
        <v>44207</v>
      </c>
      <c r="P402">
        <v>0</v>
      </c>
      <c r="Q402" s="1">
        <v>44123</v>
      </c>
      <c r="R402">
        <v>0</v>
      </c>
      <c r="S402" s="1">
        <v>44427</v>
      </c>
      <c r="T402">
        <v>15410.3</v>
      </c>
      <c r="U402" s="1">
        <v>44308</v>
      </c>
      <c r="V402">
        <v>-33118.160000000003</v>
      </c>
      <c r="W402" s="1">
        <v>44427</v>
      </c>
      <c r="X402">
        <v>0</v>
      </c>
      <c r="Y402" s="1">
        <v>44207</v>
      </c>
      <c r="Z402">
        <v>16000</v>
      </c>
      <c r="AA402" s="1">
        <v>44207</v>
      </c>
      <c r="AB402">
        <v>16000</v>
      </c>
    </row>
    <row r="403" spans="1:28" ht="16.2">
      <c r="A403" s="1">
        <v>44428</v>
      </c>
      <c r="B403">
        <v>0</v>
      </c>
      <c r="C403" s="1">
        <v>44119</v>
      </c>
      <c r="D403">
        <v>-8100</v>
      </c>
      <c r="E403" s="1">
        <v>44119</v>
      </c>
      <c r="F403">
        <v>0</v>
      </c>
      <c r="G403" s="1">
        <v>44068</v>
      </c>
      <c r="H403">
        <v>0</v>
      </c>
      <c r="I403" s="1">
        <v>44174</v>
      </c>
      <c r="J403">
        <v>1100</v>
      </c>
      <c r="K403" s="1">
        <v>44208</v>
      </c>
      <c r="L403">
        <v>-11732.28</v>
      </c>
      <c r="M403" s="1">
        <v>44208</v>
      </c>
      <c r="N403">
        <v>0</v>
      </c>
      <c r="O403" s="1">
        <v>44208</v>
      </c>
      <c r="P403">
        <v>0</v>
      </c>
      <c r="Q403" s="1">
        <v>44124</v>
      </c>
      <c r="R403">
        <v>0</v>
      </c>
      <c r="S403" s="1">
        <v>44428</v>
      </c>
      <c r="T403">
        <v>0</v>
      </c>
      <c r="U403" s="1">
        <v>44309</v>
      </c>
      <c r="V403">
        <v>29600</v>
      </c>
      <c r="W403" s="1">
        <v>44428</v>
      </c>
      <c r="X403">
        <v>0</v>
      </c>
      <c r="Y403" s="1">
        <v>44208</v>
      </c>
      <c r="Z403">
        <v>-8200</v>
      </c>
      <c r="AA403" s="1">
        <v>44208</v>
      </c>
      <c r="AB403">
        <v>-8200</v>
      </c>
    </row>
    <row r="404" spans="1:28" ht="16.2">
      <c r="A404" s="1">
        <v>44431</v>
      </c>
      <c r="B404">
        <v>30202.560000000001</v>
      </c>
      <c r="C404" s="1">
        <v>44120</v>
      </c>
      <c r="D404">
        <v>19200</v>
      </c>
      <c r="E404" s="1">
        <v>44120</v>
      </c>
      <c r="F404">
        <v>0</v>
      </c>
      <c r="G404" s="1">
        <v>44069</v>
      </c>
      <c r="H404">
        <v>0</v>
      </c>
      <c r="I404" s="1">
        <v>44175</v>
      </c>
      <c r="J404">
        <v>-2300</v>
      </c>
      <c r="K404" s="1">
        <v>44209</v>
      </c>
      <c r="L404">
        <v>34732.36</v>
      </c>
      <c r="M404" s="1">
        <v>44209</v>
      </c>
      <c r="N404">
        <v>0</v>
      </c>
      <c r="O404" s="1">
        <v>44209</v>
      </c>
      <c r="P404">
        <v>11656.47</v>
      </c>
      <c r="Q404" s="1">
        <v>44125</v>
      </c>
      <c r="R404">
        <v>0</v>
      </c>
      <c r="S404" s="1">
        <v>44431</v>
      </c>
      <c r="T404">
        <v>0</v>
      </c>
      <c r="U404" s="1">
        <v>44312</v>
      </c>
      <c r="V404">
        <v>54600</v>
      </c>
      <c r="W404" s="1">
        <v>44431</v>
      </c>
      <c r="X404">
        <v>0</v>
      </c>
      <c r="Y404" s="1">
        <v>44209</v>
      </c>
      <c r="Z404">
        <v>42000</v>
      </c>
      <c r="AA404" s="1">
        <v>44209</v>
      </c>
      <c r="AB404">
        <v>54200</v>
      </c>
    </row>
    <row r="405" spans="1:28" ht="16.2">
      <c r="A405" s="1">
        <v>44432</v>
      </c>
      <c r="B405">
        <v>0</v>
      </c>
      <c r="C405" s="1">
        <v>44123</v>
      </c>
      <c r="D405">
        <v>-27900</v>
      </c>
      <c r="E405" s="1">
        <v>44123</v>
      </c>
      <c r="F405">
        <v>0</v>
      </c>
      <c r="G405" s="1">
        <v>44070</v>
      </c>
      <c r="H405">
        <v>0</v>
      </c>
      <c r="I405" s="1">
        <v>44176</v>
      </c>
      <c r="J405">
        <v>400</v>
      </c>
      <c r="K405" s="1">
        <v>44210</v>
      </c>
      <c r="L405">
        <v>-13071.03</v>
      </c>
      <c r="M405" s="1">
        <v>44210</v>
      </c>
      <c r="N405">
        <v>0</v>
      </c>
      <c r="O405" s="1">
        <v>44210</v>
      </c>
      <c r="P405">
        <v>0</v>
      </c>
      <c r="Q405" s="1">
        <v>44126</v>
      </c>
      <c r="R405">
        <v>0</v>
      </c>
      <c r="S405" s="1">
        <v>44432</v>
      </c>
      <c r="T405">
        <v>-5604.91</v>
      </c>
      <c r="U405" s="1">
        <v>44313</v>
      </c>
      <c r="V405">
        <v>8200</v>
      </c>
      <c r="W405" s="1">
        <v>44432</v>
      </c>
      <c r="X405">
        <v>-16806.95</v>
      </c>
      <c r="Y405" s="1">
        <v>44210</v>
      </c>
      <c r="Z405">
        <v>-15000</v>
      </c>
      <c r="AA405" s="1">
        <v>44210</v>
      </c>
      <c r="AB405">
        <v>-17800</v>
      </c>
    </row>
    <row r="406" spans="1:28" ht="16.2">
      <c r="A406" s="1">
        <v>44433</v>
      </c>
      <c r="B406">
        <v>-22827.040000000001</v>
      </c>
      <c r="C406" s="1">
        <v>44124</v>
      </c>
      <c r="D406">
        <v>0</v>
      </c>
      <c r="E406" s="1">
        <v>44124</v>
      </c>
      <c r="F406">
        <v>0</v>
      </c>
      <c r="G406" s="1">
        <v>44071</v>
      </c>
      <c r="H406">
        <v>0</v>
      </c>
      <c r="I406" s="1">
        <v>44179</v>
      </c>
      <c r="J406">
        <v>0</v>
      </c>
      <c r="K406" s="1">
        <v>44211</v>
      </c>
      <c r="L406">
        <v>0</v>
      </c>
      <c r="M406" s="1">
        <v>44211</v>
      </c>
      <c r="N406">
        <v>30700</v>
      </c>
      <c r="O406" s="1">
        <v>44211</v>
      </c>
      <c r="P406">
        <v>0</v>
      </c>
      <c r="Q406" s="1">
        <v>44127</v>
      </c>
      <c r="R406">
        <v>0</v>
      </c>
      <c r="S406" s="1">
        <v>44433</v>
      </c>
      <c r="T406">
        <v>0</v>
      </c>
      <c r="U406" s="1">
        <v>44314</v>
      </c>
      <c r="V406">
        <v>-7600</v>
      </c>
      <c r="W406" s="1">
        <v>44433</v>
      </c>
      <c r="X406">
        <v>11292.88</v>
      </c>
      <c r="Y406" s="1">
        <v>44211</v>
      </c>
      <c r="Z406">
        <v>10200</v>
      </c>
      <c r="AA406" s="1">
        <v>44211</v>
      </c>
      <c r="AB406">
        <v>-29500</v>
      </c>
    </row>
    <row r="407" spans="1:28" ht="16.2">
      <c r="A407" s="1">
        <v>44434</v>
      </c>
      <c r="B407">
        <v>0</v>
      </c>
      <c r="C407" s="1">
        <v>44125</v>
      </c>
      <c r="D407">
        <v>-12800</v>
      </c>
      <c r="E407" s="1">
        <v>44125</v>
      </c>
      <c r="F407">
        <v>0</v>
      </c>
      <c r="G407" s="1">
        <v>44074</v>
      </c>
      <c r="H407">
        <v>0</v>
      </c>
      <c r="I407" s="1">
        <v>44180</v>
      </c>
      <c r="J407">
        <v>13500</v>
      </c>
      <c r="K407" s="1">
        <v>44214</v>
      </c>
      <c r="L407">
        <v>4065.59</v>
      </c>
      <c r="M407" s="1">
        <v>44214</v>
      </c>
      <c r="N407">
        <v>5600</v>
      </c>
      <c r="O407" s="1">
        <v>44214</v>
      </c>
      <c r="P407">
        <v>-17854.36</v>
      </c>
      <c r="Q407" s="1">
        <v>44130</v>
      </c>
      <c r="R407">
        <v>-19800</v>
      </c>
      <c r="S407" s="1">
        <v>44434</v>
      </c>
      <c r="T407">
        <v>11978.11</v>
      </c>
      <c r="U407" s="1">
        <v>44315</v>
      </c>
      <c r="V407">
        <v>7600</v>
      </c>
      <c r="W407" s="1">
        <v>44434</v>
      </c>
      <c r="X407">
        <v>-12107.15</v>
      </c>
      <c r="Y407" s="1">
        <v>44214</v>
      </c>
      <c r="Z407">
        <v>-20200</v>
      </c>
      <c r="AA407" s="1">
        <v>44214</v>
      </c>
      <c r="AB407">
        <v>0</v>
      </c>
    </row>
    <row r="408" spans="1:28" ht="16.2">
      <c r="A408" s="1">
        <v>44435</v>
      </c>
      <c r="B408">
        <v>0</v>
      </c>
      <c r="C408" s="1">
        <v>44126</v>
      </c>
      <c r="D408">
        <v>0</v>
      </c>
      <c r="E408" s="1">
        <v>44126</v>
      </c>
      <c r="F408">
        <v>0</v>
      </c>
      <c r="G408" s="1">
        <v>44075</v>
      </c>
      <c r="H408">
        <v>0</v>
      </c>
      <c r="I408" s="1">
        <v>44181</v>
      </c>
      <c r="J408">
        <v>-9900</v>
      </c>
      <c r="K408" s="1">
        <v>44215</v>
      </c>
      <c r="L408">
        <v>656.26</v>
      </c>
      <c r="M408" s="1">
        <v>44215</v>
      </c>
      <c r="N408">
        <v>-9500</v>
      </c>
      <c r="O408" s="1">
        <v>44215</v>
      </c>
      <c r="P408">
        <v>0</v>
      </c>
      <c r="Q408" s="1">
        <v>44131</v>
      </c>
      <c r="R408">
        <v>0</v>
      </c>
      <c r="S408" s="1">
        <v>44435</v>
      </c>
      <c r="T408">
        <v>0</v>
      </c>
      <c r="U408" s="1">
        <v>44319</v>
      </c>
      <c r="V408">
        <v>-37439.379999999997</v>
      </c>
      <c r="W408" s="1">
        <v>44435</v>
      </c>
      <c r="X408">
        <v>-10418.23</v>
      </c>
      <c r="Y408" s="1">
        <v>44215</v>
      </c>
      <c r="Z408">
        <v>46200</v>
      </c>
      <c r="AA408" s="1">
        <v>44215</v>
      </c>
      <c r="AB408">
        <v>12900</v>
      </c>
    </row>
    <row r="409" spans="1:28" ht="16.2">
      <c r="A409" s="1">
        <v>44438</v>
      </c>
      <c r="B409">
        <v>0</v>
      </c>
      <c r="C409" s="1">
        <v>44127</v>
      </c>
      <c r="D409">
        <v>0</v>
      </c>
      <c r="E409" s="1">
        <v>44127</v>
      </c>
      <c r="F409">
        <v>0</v>
      </c>
      <c r="G409" s="1">
        <v>44076</v>
      </c>
      <c r="H409">
        <v>0</v>
      </c>
      <c r="I409" s="1">
        <v>44182</v>
      </c>
      <c r="J409">
        <v>-10200</v>
      </c>
      <c r="K409" s="1">
        <v>44216</v>
      </c>
      <c r="L409">
        <v>-14554.36</v>
      </c>
      <c r="M409" s="1">
        <v>44216</v>
      </c>
      <c r="N409">
        <v>-26800</v>
      </c>
      <c r="O409" s="1">
        <v>44216</v>
      </c>
      <c r="P409">
        <v>0</v>
      </c>
      <c r="Q409" s="1">
        <v>44132</v>
      </c>
      <c r="R409">
        <v>5900</v>
      </c>
      <c r="S409" s="1">
        <v>44438</v>
      </c>
      <c r="T409">
        <v>0</v>
      </c>
      <c r="U409" s="1">
        <v>44320</v>
      </c>
      <c r="V409">
        <v>64800</v>
      </c>
      <c r="W409" s="1">
        <v>44438</v>
      </c>
      <c r="X409">
        <v>0</v>
      </c>
      <c r="Y409" s="1">
        <v>44216</v>
      </c>
      <c r="Z409">
        <v>-21700</v>
      </c>
      <c r="AA409" s="1">
        <v>44216</v>
      </c>
      <c r="AB409">
        <v>-24900</v>
      </c>
    </row>
    <row r="410" spans="1:28" ht="16.2">
      <c r="A410" s="1">
        <v>44439</v>
      </c>
      <c r="B410">
        <v>35331.35</v>
      </c>
      <c r="C410" s="1">
        <v>44130</v>
      </c>
      <c r="D410">
        <v>0</v>
      </c>
      <c r="E410" s="1">
        <v>44130</v>
      </c>
      <c r="F410">
        <v>0</v>
      </c>
      <c r="G410" s="1">
        <v>44077</v>
      </c>
      <c r="H410">
        <v>0</v>
      </c>
      <c r="I410" s="1">
        <v>44183</v>
      </c>
      <c r="J410">
        <v>0</v>
      </c>
      <c r="K410" s="1">
        <v>44217</v>
      </c>
      <c r="L410">
        <v>0</v>
      </c>
      <c r="M410" s="1">
        <v>44217</v>
      </c>
      <c r="N410">
        <v>0</v>
      </c>
      <c r="O410" s="1">
        <v>44217</v>
      </c>
      <c r="P410">
        <v>66474.66</v>
      </c>
      <c r="Q410" s="1">
        <v>44133</v>
      </c>
      <c r="R410">
        <v>28200</v>
      </c>
      <c r="S410" s="1">
        <v>44439</v>
      </c>
      <c r="T410">
        <v>-21235.45</v>
      </c>
      <c r="U410" s="1">
        <v>44321</v>
      </c>
      <c r="V410">
        <v>32800</v>
      </c>
      <c r="W410" s="1">
        <v>44439</v>
      </c>
      <c r="X410">
        <v>0</v>
      </c>
      <c r="Y410" s="1">
        <v>44217</v>
      </c>
      <c r="Z410">
        <v>33500</v>
      </c>
      <c r="AA410" s="1">
        <v>44217</v>
      </c>
      <c r="AB410">
        <v>26500</v>
      </c>
    </row>
    <row r="411" spans="1:28" ht="16.2">
      <c r="A411" s="1">
        <v>44440</v>
      </c>
      <c r="B411">
        <v>0</v>
      </c>
      <c r="C411" s="1">
        <v>44131</v>
      </c>
      <c r="D411">
        <v>0</v>
      </c>
      <c r="E411" s="1">
        <v>44131</v>
      </c>
      <c r="F411">
        <v>0</v>
      </c>
      <c r="G411" s="1">
        <v>44078</v>
      </c>
      <c r="H411">
        <v>0</v>
      </c>
      <c r="I411" s="1">
        <v>44186</v>
      </c>
      <c r="J411">
        <v>-3600</v>
      </c>
      <c r="K411" s="1">
        <v>44218</v>
      </c>
      <c r="L411">
        <v>0</v>
      </c>
      <c r="M411" s="1">
        <v>44218</v>
      </c>
      <c r="N411">
        <v>0</v>
      </c>
      <c r="O411" s="1">
        <v>44218</v>
      </c>
      <c r="P411">
        <v>0</v>
      </c>
      <c r="Q411" s="1">
        <v>44134</v>
      </c>
      <c r="R411">
        <v>37600</v>
      </c>
      <c r="S411" s="1">
        <v>44440</v>
      </c>
      <c r="T411">
        <v>0</v>
      </c>
      <c r="U411" s="1">
        <v>44322</v>
      </c>
      <c r="V411">
        <v>-114327.21</v>
      </c>
      <c r="W411" s="1">
        <v>44440</v>
      </c>
      <c r="X411">
        <v>0</v>
      </c>
      <c r="Y411" s="1">
        <v>44218</v>
      </c>
      <c r="Z411">
        <v>-29000</v>
      </c>
      <c r="AA411" s="1">
        <v>44218</v>
      </c>
      <c r="AB411">
        <v>-29000</v>
      </c>
    </row>
    <row r="412" spans="1:28" ht="16.2">
      <c r="A412" s="1">
        <v>44441</v>
      </c>
      <c r="B412">
        <v>-10881.52</v>
      </c>
      <c r="C412" s="1">
        <v>44132</v>
      </c>
      <c r="D412">
        <v>-1300</v>
      </c>
      <c r="E412" s="1">
        <v>44132</v>
      </c>
      <c r="F412">
        <v>0</v>
      </c>
      <c r="G412" s="1">
        <v>44081</v>
      </c>
      <c r="H412">
        <v>0</v>
      </c>
      <c r="I412" s="1">
        <v>44187</v>
      </c>
      <c r="J412">
        <v>-24600</v>
      </c>
      <c r="K412" s="1">
        <v>44221</v>
      </c>
      <c r="L412">
        <v>0</v>
      </c>
      <c r="M412" s="1">
        <v>44221</v>
      </c>
      <c r="N412">
        <v>0</v>
      </c>
      <c r="O412" s="1">
        <v>44221</v>
      </c>
      <c r="P412">
        <v>0</v>
      </c>
      <c r="Q412" s="1">
        <v>44137</v>
      </c>
      <c r="R412">
        <v>-12100</v>
      </c>
      <c r="S412" s="1">
        <v>44441</v>
      </c>
      <c r="T412">
        <v>13357.32</v>
      </c>
      <c r="U412" s="1">
        <v>44323</v>
      </c>
      <c r="V412">
        <v>0</v>
      </c>
      <c r="W412" s="1">
        <v>44441</v>
      </c>
      <c r="X412">
        <v>-7849.04</v>
      </c>
      <c r="Y412" s="1">
        <v>44221</v>
      </c>
      <c r="Z412">
        <v>-29200</v>
      </c>
      <c r="AA412" s="1">
        <v>44221</v>
      </c>
      <c r="AB412">
        <v>-25300</v>
      </c>
    </row>
    <row r="413" spans="1:28" ht="16.2">
      <c r="A413" s="1">
        <v>44442</v>
      </c>
      <c r="B413">
        <v>-2096.04</v>
      </c>
      <c r="C413" s="1">
        <v>44133</v>
      </c>
      <c r="D413">
        <v>27300</v>
      </c>
      <c r="E413" s="1">
        <v>44133</v>
      </c>
      <c r="F413">
        <v>0</v>
      </c>
      <c r="G413" s="1">
        <v>44082</v>
      </c>
      <c r="H413">
        <v>0</v>
      </c>
      <c r="I413" s="1">
        <v>44188</v>
      </c>
      <c r="J413">
        <v>-21600</v>
      </c>
      <c r="K413" s="1">
        <v>44222</v>
      </c>
      <c r="L413">
        <v>0</v>
      </c>
      <c r="M413" s="1">
        <v>44222</v>
      </c>
      <c r="N413">
        <v>-58500</v>
      </c>
      <c r="O413" s="1">
        <v>44222</v>
      </c>
      <c r="P413">
        <v>0</v>
      </c>
      <c r="Q413" s="1">
        <v>44138</v>
      </c>
      <c r="R413">
        <v>0</v>
      </c>
      <c r="S413" s="1">
        <v>44442</v>
      </c>
      <c r="T413">
        <v>0</v>
      </c>
      <c r="U413" s="1">
        <v>44326</v>
      </c>
      <c r="V413">
        <v>0</v>
      </c>
      <c r="W413" s="1">
        <v>44442</v>
      </c>
      <c r="X413">
        <v>0</v>
      </c>
      <c r="Y413" s="1">
        <v>44222</v>
      </c>
      <c r="Z413">
        <v>-57200</v>
      </c>
      <c r="AA413" s="1">
        <v>44222</v>
      </c>
      <c r="AB413">
        <v>13900</v>
      </c>
    </row>
    <row r="414" spans="1:28" ht="16.2">
      <c r="A414" s="1">
        <v>44445</v>
      </c>
      <c r="B414">
        <v>0</v>
      </c>
      <c r="C414" s="1">
        <v>44134</v>
      </c>
      <c r="D414">
        <v>0</v>
      </c>
      <c r="E414" s="1">
        <v>44134</v>
      </c>
      <c r="F414">
        <v>0</v>
      </c>
      <c r="G414" s="1">
        <v>44083</v>
      </c>
      <c r="H414">
        <v>0</v>
      </c>
      <c r="I414" s="1">
        <v>44189</v>
      </c>
      <c r="J414">
        <v>0</v>
      </c>
      <c r="K414" s="1">
        <v>44223</v>
      </c>
      <c r="L414">
        <v>0</v>
      </c>
      <c r="M414" s="1">
        <v>44223</v>
      </c>
      <c r="N414">
        <v>15900</v>
      </c>
      <c r="O414" s="1">
        <v>44223</v>
      </c>
      <c r="P414">
        <v>0</v>
      </c>
      <c r="Q414" s="1">
        <v>44139</v>
      </c>
      <c r="R414">
        <v>0</v>
      </c>
      <c r="S414" s="1">
        <v>44445</v>
      </c>
      <c r="T414">
        <v>-15652.85</v>
      </c>
      <c r="U414" s="1">
        <v>44327</v>
      </c>
      <c r="V414">
        <v>22499.87</v>
      </c>
      <c r="W414" s="1">
        <v>44445</v>
      </c>
      <c r="X414">
        <v>0</v>
      </c>
      <c r="Y414" s="1">
        <v>44223</v>
      </c>
      <c r="Z414">
        <v>6800</v>
      </c>
      <c r="AA414" s="1">
        <v>44223</v>
      </c>
      <c r="AB414">
        <v>-6800</v>
      </c>
    </row>
    <row r="415" spans="1:28" ht="16.2">
      <c r="A415" s="1">
        <v>44446</v>
      </c>
      <c r="B415">
        <v>-16242.86</v>
      </c>
      <c r="C415" s="1">
        <v>44137</v>
      </c>
      <c r="D415">
        <v>0</v>
      </c>
      <c r="E415" s="1">
        <v>44137</v>
      </c>
      <c r="F415">
        <v>0</v>
      </c>
      <c r="G415" s="1">
        <v>44084</v>
      </c>
      <c r="H415">
        <v>0</v>
      </c>
      <c r="I415" s="1">
        <v>44190</v>
      </c>
      <c r="J415">
        <v>1400</v>
      </c>
      <c r="K415" s="1">
        <v>44224</v>
      </c>
      <c r="L415">
        <v>-9525.2900000000009</v>
      </c>
      <c r="M415" s="1">
        <v>44224</v>
      </c>
      <c r="N415">
        <v>0</v>
      </c>
      <c r="O415" s="1">
        <v>44224</v>
      </c>
      <c r="P415">
        <v>0</v>
      </c>
      <c r="Q415" s="1">
        <v>44140</v>
      </c>
      <c r="R415">
        <v>0</v>
      </c>
      <c r="S415" s="1">
        <v>44446</v>
      </c>
      <c r="T415">
        <v>0</v>
      </c>
      <c r="U415" s="1">
        <v>44328</v>
      </c>
      <c r="V415">
        <v>262700</v>
      </c>
      <c r="W415" s="1">
        <v>44446</v>
      </c>
      <c r="X415">
        <v>-7252.85</v>
      </c>
      <c r="Y415" s="1">
        <v>44224</v>
      </c>
      <c r="Z415">
        <v>18700</v>
      </c>
      <c r="AA415" s="1">
        <v>44224</v>
      </c>
      <c r="AB415">
        <v>55400</v>
      </c>
    </row>
    <row r="416" spans="1:28" ht="16.2">
      <c r="A416" s="1">
        <v>44447</v>
      </c>
      <c r="B416">
        <v>4166.8</v>
      </c>
      <c r="C416" s="1">
        <v>44138</v>
      </c>
      <c r="D416">
        <v>0</v>
      </c>
      <c r="E416" s="1">
        <v>44138</v>
      </c>
      <c r="F416">
        <v>0</v>
      </c>
      <c r="G416" s="1">
        <v>44085</v>
      </c>
      <c r="H416">
        <v>0</v>
      </c>
      <c r="I416" s="1">
        <v>44193</v>
      </c>
      <c r="J416">
        <v>0</v>
      </c>
      <c r="K416" s="1">
        <v>44225</v>
      </c>
      <c r="L416">
        <v>0</v>
      </c>
      <c r="M416" s="1">
        <v>44225</v>
      </c>
      <c r="N416">
        <v>49100</v>
      </c>
      <c r="O416" s="1">
        <v>44225</v>
      </c>
      <c r="P416">
        <v>0</v>
      </c>
      <c r="Q416" s="1">
        <v>44141</v>
      </c>
      <c r="R416">
        <v>0</v>
      </c>
      <c r="S416" s="1">
        <v>44447</v>
      </c>
      <c r="T416">
        <v>0</v>
      </c>
      <c r="U416" s="1">
        <v>44329</v>
      </c>
      <c r="V416">
        <v>0</v>
      </c>
      <c r="W416" s="1">
        <v>44447</v>
      </c>
      <c r="X416">
        <v>4235.17</v>
      </c>
      <c r="Y416" s="1">
        <v>44225</v>
      </c>
      <c r="Z416">
        <v>-129700</v>
      </c>
      <c r="AA416" s="1">
        <v>44225</v>
      </c>
      <c r="AB416">
        <v>15100</v>
      </c>
    </row>
    <row r="417" spans="1:28" ht="16.2">
      <c r="A417" s="1">
        <v>44448</v>
      </c>
      <c r="B417">
        <v>22169.200000000001</v>
      </c>
      <c r="C417" s="1">
        <v>44139</v>
      </c>
      <c r="D417">
        <v>29400</v>
      </c>
      <c r="E417" s="1">
        <v>44139</v>
      </c>
      <c r="F417">
        <v>0</v>
      </c>
      <c r="G417" s="1">
        <v>44088</v>
      </c>
      <c r="H417">
        <v>0</v>
      </c>
      <c r="I417" s="1">
        <v>44194</v>
      </c>
      <c r="J417">
        <v>0</v>
      </c>
      <c r="K417" s="1">
        <v>44228</v>
      </c>
      <c r="L417">
        <v>0</v>
      </c>
      <c r="M417" s="1">
        <v>44228</v>
      </c>
      <c r="N417">
        <v>-77500</v>
      </c>
      <c r="O417" s="1">
        <v>44228</v>
      </c>
      <c r="P417">
        <v>0</v>
      </c>
      <c r="Q417" s="1">
        <v>44144</v>
      </c>
      <c r="R417">
        <v>-17600</v>
      </c>
      <c r="S417" s="1">
        <v>44448</v>
      </c>
      <c r="T417">
        <v>0</v>
      </c>
      <c r="U417" s="1">
        <v>44330</v>
      </c>
      <c r="V417">
        <v>0</v>
      </c>
      <c r="W417" s="1">
        <v>44448</v>
      </c>
      <c r="X417">
        <v>-3518.31</v>
      </c>
      <c r="Y417" s="1">
        <v>44228</v>
      </c>
      <c r="Z417">
        <v>57000</v>
      </c>
      <c r="AA417" s="1">
        <v>44228</v>
      </c>
      <c r="AB417">
        <v>0</v>
      </c>
    </row>
    <row r="418" spans="1:28" ht="16.2">
      <c r="A418" s="1">
        <v>44449</v>
      </c>
      <c r="B418">
        <v>-21691.9</v>
      </c>
      <c r="C418" s="1">
        <v>44140</v>
      </c>
      <c r="D418">
        <v>0</v>
      </c>
      <c r="E418" s="1">
        <v>44140</v>
      </c>
      <c r="F418">
        <v>0</v>
      </c>
      <c r="G418" s="1">
        <v>44089</v>
      </c>
      <c r="H418">
        <v>0</v>
      </c>
      <c r="I418" s="1">
        <v>44195</v>
      </c>
      <c r="J418">
        <v>25700</v>
      </c>
      <c r="K418" s="1">
        <v>44229</v>
      </c>
      <c r="L418">
        <v>40933.56</v>
      </c>
      <c r="M418" s="1">
        <v>44229</v>
      </c>
      <c r="N418">
        <v>0</v>
      </c>
      <c r="O418" s="1">
        <v>44229</v>
      </c>
      <c r="P418">
        <v>80231.88</v>
      </c>
      <c r="Q418" s="1">
        <v>44145</v>
      </c>
      <c r="R418">
        <v>5900</v>
      </c>
      <c r="S418" s="1">
        <v>44449</v>
      </c>
      <c r="T418">
        <v>0</v>
      </c>
      <c r="U418" s="1">
        <v>44333</v>
      </c>
      <c r="V418">
        <v>0</v>
      </c>
      <c r="W418" s="1">
        <v>44449</v>
      </c>
      <c r="X418">
        <v>17678.509999999998</v>
      </c>
      <c r="Y418" s="1">
        <v>44229</v>
      </c>
      <c r="Z418">
        <v>79000</v>
      </c>
      <c r="AA418" s="1">
        <v>44229</v>
      </c>
      <c r="AB418">
        <v>-300</v>
      </c>
    </row>
    <row r="419" spans="1:28" ht="16.2">
      <c r="A419" s="1">
        <v>44452</v>
      </c>
      <c r="B419">
        <v>0</v>
      </c>
      <c r="C419" s="1">
        <v>44141</v>
      </c>
      <c r="D419">
        <v>0</v>
      </c>
      <c r="E419" s="1">
        <v>44141</v>
      </c>
      <c r="F419">
        <v>0</v>
      </c>
      <c r="G419" s="1">
        <v>44090</v>
      </c>
      <c r="H419">
        <v>0</v>
      </c>
      <c r="I419" s="1">
        <v>44196</v>
      </c>
      <c r="J419">
        <v>2300</v>
      </c>
      <c r="K419" s="1">
        <v>44230</v>
      </c>
      <c r="L419">
        <v>13652</v>
      </c>
      <c r="M419" s="1">
        <v>44230</v>
      </c>
      <c r="N419">
        <v>0</v>
      </c>
      <c r="O419" s="1">
        <v>44230</v>
      </c>
      <c r="P419">
        <v>0</v>
      </c>
      <c r="Q419" s="1">
        <v>44146</v>
      </c>
      <c r="R419">
        <v>5600</v>
      </c>
      <c r="S419" s="1">
        <v>44452</v>
      </c>
      <c r="T419">
        <v>0</v>
      </c>
      <c r="U419" s="1">
        <v>44334</v>
      </c>
      <c r="V419">
        <v>16500</v>
      </c>
      <c r="W419" s="1">
        <v>44452</v>
      </c>
      <c r="X419">
        <v>-6400</v>
      </c>
      <c r="Y419" s="1">
        <v>44230</v>
      </c>
      <c r="Z419">
        <v>3400</v>
      </c>
      <c r="AA419" s="1">
        <v>44230</v>
      </c>
      <c r="AB419">
        <v>3400</v>
      </c>
    </row>
    <row r="420" spans="1:28" ht="16.2">
      <c r="A420" s="1">
        <v>44453</v>
      </c>
      <c r="B420">
        <v>-19702.16</v>
      </c>
      <c r="C420" s="1">
        <v>44144</v>
      </c>
      <c r="D420">
        <v>0</v>
      </c>
      <c r="E420" s="1">
        <v>44144</v>
      </c>
      <c r="F420">
        <v>0</v>
      </c>
      <c r="G420" s="1">
        <v>44091</v>
      </c>
      <c r="H420">
        <v>2500</v>
      </c>
      <c r="I420" s="1">
        <v>44200</v>
      </c>
      <c r="J420">
        <v>26100</v>
      </c>
      <c r="K420" s="1">
        <v>44231</v>
      </c>
      <c r="L420">
        <v>11990.51</v>
      </c>
      <c r="M420" s="1">
        <v>44231</v>
      </c>
      <c r="N420">
        <v>0</v>
      </c>
      <c r="O420" s="1">
        <v>44231</v>
      </c>
      <c r="P420">
        <v>-17873.560000000001</v>
      </c>
      <c r="Q420" s="1">
        <v>44147</v>
      </c>
      <c r="R420">
        <v>-6600</v>
      </c>
      <c r="S420" s="1">
        <v>44453</v>
      </c>
      <c r="T420">
        <v>0</v>
      </c>
      <c r="U420" s="1">
        <v>44335</v>
      </c>
      <c r="V420">
        <v>-2300</v>
      </c>
      <c r="W420" s="1">
        <v>44453</v>
      </c>
      <c r="X420">
        <v>3676.11</v>
      </c>
      <c r="Y420" s="1">
        <v>44231</v>
      </c>
      <c r="Z420">
        <v>-25800</v>
      </c>
      <c r="AA420" s="1">
        <v>44231</v>
      </c>
      <c r="AB420">
        <v>-36700</v>
      </c>
    </row>
    <row r="421" spans="1:28" ht="16.2">
      <c r="A421" s="1">
        <v>44454</v>
      </c>
      <c r="B421">
        <v>-2482.06</v>
      </c>
      <c r="C421" s="1">
        <v>44145</v>
      </c>
      <c r="D421">
        <v>0</v>
      </c>
      <c r="E421" s="1">
        <v>44145</v>
      </c>
      <c r="F421">
        <v>0</v>
      </c>
      <c r="G421" s="1">
        <v>44092</v>
      </c>
      <c r="H421">
        <v>3800</v>
      </c>
      <c r="I421" s="1">
        <v>44201</v>
      </c>
      <c r="J421">
        <v>2900</v>
      </c>
      <c r="K421" s="1">
        <v>44232</v>
      </c>
      <c r="L421">
        <v>-16348.03</v>
      </c>
      <c r="M421" s="1">
        <v>44232</v>
      </c>
      <c r="N421">
        <v>0</v>
      </c>
      <c r="O421" s="1">
        <v>44232</v>
      </c>
      <c r="P421">
        <v>0</v>
      </c>
      <c r="Q421" s="1">
        <v>44148</v>
      </c>
      <c r="R421">
        <v>10800</v>
      </c>
      <c r="S421" s="1">
        <v>44454</v>
      </c>
      <c r="T421">
        <v>0</v>
      </c>
      <c r="U421" s="1">
        <v>44336</v>
      </c>
      <c r="V421">
        <v>0</v>
      </c>
      <c r="W421" s="1">
        <v>44454</v>
      </c>
      <c r="X421">
        <v>0</v>
      </c>
      <c r="Y421" s="1">
        <v>44232</v>
      </c>
      <c r="Z421">
        <v>10100</v>
      </c>
      <c r="AA421" s="1">
        <v>44232</v>
      </c>
      <c r="AB421">
        <v>0</v>
      </c>
    </row>
    <row r="422" spans="1:28" ht="16.2">
      <c r="A422" s="1">
        <v>44455</v>
      </c>
      <c r="B422">
        <v>-5671.14</v>
      </c>
      <c r="C422" s="1">
        <v>44146</v>
      </c>
      <c r="D422">
        <v>0</v>
      </c>
      <c r="E422" s="1">
        <v>44146</v>
      </c>
      <c r="F422">
        <v>0</v>
      </c>
      <c r="G422" s="1">
        <v>44095</v>
      </c>
      <c r="H422">
        <v>-35000</v>
      </c>
      <c r="I422" s="1">
        <v>44202</v>
      </c>
      <c r="J422">
        <v>-14000</v>
      </c>
      <c r="K422" s="1">
        <v>44244</v>
      </c>
      <c r="L422">
        <v>2626.5</v>
      </c>
      <c r="M422" s="1">
        <v>44244</v>
      </c>
      <c r="N422">
        <v>17400</v>
      </c>
      <c r="O422" s="1">
        <v>44244</v>
      </c>
      <c r="P422">
        <v>-19917.759999999998</v>
      </c>
      <c r="Q422" s="1">
        <v>44151</v>
      </c>
      <c r="R422">
        <v>59400</v>
      </c>
      <c r="S422" s="1">
        <v>44455</v>
      </c>
      <c r="T422">
        <v>11764.94</v>
      </c>
      <c r="U422" s="1">
        <v>44337</v>
      </c>
      <c r="V422">
        <v>17500</v>
      </c>
      <c r="W422" s="1">
        <v>44455</v>
      </c>
      <c r="X422">
        <v>-8038.15</v>
      </c>
      <c r="Y422" s="1">
        <v>44244</v>
      </c>
      <c r="Z422">
        <v>-4600</v>
      </c>
      <c r="AA422" s="1">
        <v>44244</v>
      </c>
      <c r="AB422">
        <v>0</v>
      </c>
    </row>
    <row r="423" spans="1:28" ht="16.2">
      <c r="A423" s="1">
        <v>44456</v>
      </c>
      <c r="B423">
        <v>0</v>
      </c>
      <c r="C423" s="1">
        <v>44147</v>
      </c>
      <c r="D423">
        <v>0</v>
      </c>
      <c r="E423" s="1">
        <v>44147</v>
      </c>
      <c r="F423">
        <v>0</v>
      </c>
      <c r="G423" s="1">
        <v>44096</v>
      </c>
      <c r="H423">
        <v>-30600</v>
      </c>
      <c r="I423" s="1">
        <v>44203</v>
      </c>
      <c r="J423">
        <v>0</v>
      </c>
      <c r="K423" s="1">
        <v>44245</v>
      </c>
      <c r="L423">
        <v>4820.95</v>
      </c>
      <c r="M423" s="1">
        <v>44245</v>
      </c>
      <c r="N423">
        <v>0</v>
      </c>
      <c r="O423" s="1">
        <v>44245</v>
      </c>
      <c r="P423">
        <v>0</v>
      </c>
      <c r="Q423" s="1">
        <v>44152</v>
      </c>
      <c r="R423">
        <v>7500</v>
      </c>
      <c r="S423" s="1">
        <v>44456</v>
      </c>
      <c r="T423">
        <v>0</v>
      </c>
      <c r="U423" s="1">
        <v>44340</v>
      </c>
      <c r="V423">
        <v>7400</v>
      </c>
      <c r="W423" s="1">
        <v>44456</v>
      </c>
      <c r="X423">
        <v>0</v>
      </c>
      <c r="Y423" s="1">
        <v>44245</v>
      </c>
      <c r="Z423">
        <v>0</v>
      </c>
      <c r="AA423" s="1">
        <v>44245</v>
      </c>
      <c r="AB423">
        <v>6300</v>
      </c>
    </row>
    <row r="424" spans="1:28" ht="16.2">
      <c r="A424" s="1">
        <v>44461</v>
      </c>
      <c r="B424">
        <v>-12025.06</v>
      </c>
      <c r="C424" s="1">
        <v>44148</v>
      </c>
      <c r="D424">
        <v>0</v>
      </c>
      <c r="E424" s="1">
        <v>44148</v>
      </c>
      <c r="F424">
        <v>0</v>
      </c>
      <c r="G424" s="1">
        <v>44097</v>
      </c>
      <c r="H424">
        <v>4200</v>
      </c>
      <c r="I424" s="1">
        <v>44204</v>
      </c>
      <c r="J424">
        <v>22300</v>
      </c>
      <c r="K424" s="1">
        <v>44246</v>
      </c>
      <c r="L424">
        <v>24.85</v>
      </c>
      <c r="M424" s="1">
        <v>44246</v>
      </c>
      <c r="N424">
        <v>0</v>
      </c>
      <c r="O424" s="1">
        <v>44246</v>
      </c>
      <c r="P424">
        <v>0</v>
      </c>
      <c r="Q424" s="1">
        <v>44153</v>
      </c>
      <c r="R424">
        <v>0</v>
      </c>
      <c r="S424" s="1">
        <v>44461</v>
      </c>
      <c r="T424">
        <v>0</v>
      </c>
      <c r="U424" s="1">
        <v>44341</v>
      </c>
      <c r="V424">
        <v>58600</v>
      </c>
      <c r="W424" s="1">
        <v>44461</v>
      </c>
      <c r="X424">
        <v>0</v>
      </c>
      <c r="Y424" s="1">
        <v>44246</v>
      </c>
      <c r="Z424">
        <v>100</v>
      </c>
      <c r="AA424" s="1">
        <v>44246</v>
      </c>
      <c r="AB424">
        <v>-33300</v>
      </c>
    </row>
    <row r="425" spans="1:28" ht="16.2">
      <c r="A425" s="1">
        <v>44462</v>
      </c>
      <c r="B425">
        <v>-2224.8000000000002</v>
      </c>
      <c r="C425" s="1">
        <v>44151</v>
      </c>
      <c r="D425">
        <v>0</v>
      </c>
      <c r="E425" s="1">
        <v>44151</v>
      </c>
      <c r="F425">
        <v>0</v>
      </c>
      <c r="G425" s="1">
        <v>44098</v>
      </c>
      <c r="H425">
        <v>-70600</v>
      </c>
      <c r="I425" s="1">
        <v>44207</v>
      </c>
      <c r="J425">
        <v>-9200</v>
      </c>
      <c r="K425" s="1">
        <v>44249</v>
      </c>
      <c r="L425">
        <v>1011.92</v>
      </c>
      <c r="M425" s="1">
        <v>44249</v>
      </c>
      <c r="N425">
        <v>0</v>
      </c>
      <c r="O425" s="1">
        <v>44249</v>
      </c>
      <c r="P425">
        <v>0</v>
      </c>
      <c r="Q425" s="1">
        <v>44154</v>
      </c>
      <c r="R425">
        <v>0</v>
      </c>
      <c r="S425" s="1">
        <v>44462</v>
      </c>
      <c r="T425">
        <v>-9423.06</v>
      </c>
      <c r="U425" s="1">
        <v>44342</v>
      </c>
      <c r="V425">
        <v>5800</v>
      </c>
      <c r="W425" s="1">
        <v>44462</v>
      </c>
      <c r="X425">
        <v>0</v>
      </c>
      <c r="Y425" s="1">
        <v>44249</v>
      </c>
      <c r="Z425">
        <v>-31600</v>
      </c>
      <c r="AA425" s="1">
        <v>44249</v>
      </c>
      <c r="AB425">
        <v>0</v>
      </c>
    </row>
    <row r="426" spans="1:28" ht="16.2">
      <c r="A426" s="1">
        <v>44463</v>
      </c>
      <c r="B426">
        <v>0</v>
      </c>
      <c r="C426" s="1">
        <v>44152</v>
      </c>
      <c r="D426">
        <v>0</v>
      </c>
      <c r="E426" s="1">
        <v>44152</v>
      </c>
      <c r="F426">
        <v>0</v>
      </c>
      <c r="G426" s="1">
        <v>44099</v>
      </c>
      <c r="H426">
        <v>4000</v>
      </c>
      <c r="I426" s="1">
        <v>44208</v>
      </c>
      <c r="J426">
        <v>-1300</v>
      </c>
      <c r="K426" s="1">
        <v>44250</v>
      </c>
      <c r="L426">
        <v>26.11</v>
      </c>
      <c r="M426" s="1">
        <v>44250</v>
      </c>
      <c r="N426">
        <v>0</v>
      </c>
      <c r="O426" s="1">
        <v>44250</v>
      </c>
      <c r="P426">
        <v>0</v>
      </c>
      <c r="Q426" s="1">
        <v>44155</v>
      </c>
      <c r="R426">
        <v>0</v>
      </c>
      <c r="S426" s="1">
        <v>44463</v>
      </c>
      <c r="T426">
        <v>0</v>
      </c>
      <c r="U426" s="1">
        <v>44343</v>
      </c>
      <c r="V426">
        <v>-16200</v>
      </c>
      <c r="W426" s="1">
        <v>44463</v>
      </c>
      <c r="X426">
        <v>20485.650000000001</v>
      </c>
      <c r="Y426" s="1">
        <v>44250</v>
      </c>
      <c r="Z426">
        <v>-22900</v>
      </c>
      <c r="AA426" s="1">
        <v>44250</v>
      </c>
      <c r="AB426">
        <v>0</v>
      </c>
    </row>
    <row r="427" spans="1:28" ht="16.2">
      <c r="A427" s="1">
        <v>44466</v>
      </c>
      <c r="B427">
        <v>0</v>
      </c>
      <c r="C427" s="1">
        <v>44153</v>
      </c>
      <c r="D427">
        <v>0</v>
      </c>
      <c r="E427" s="1">
        <v>44153</v>
      </c>
      <c r="F427">
        <v>0</v>
      </c>
      <c r="G427" s="1">
        <v>44102</v>
      </c>
      <c r="H427">
        <v>44400</v>
      </c>
      <c r="I427" s="1">
        <v>44209</v>
      </c>
      <c r="J427">
        <v>40900</v>
      </c>
      <c r="K427" s="1">
        <v>44251</v>
      </c>
      <c r="L427">
        <v>0</v>
      </c>
      <c r="M427" s="1">
        <v>44251</v>
      </c>
      <c r="N427">
        <v>0</v>
      </c>
      <c r="O427" s="1">
        <v>44251</v>
      </c>
      <c r="P427">
        <v>0</v>
      </c>
      <c r="Q427" s="1">
        <v>44158</v>
      </c>
      <c r="R427">
        <v>0</v>
      </c>
      <c r="S427" s="1">
        <v>44466</v>
      </c>
      <c r="T427">
        <v>0</v>
      </c>
      <c r="U427" s="1">
        <v>44344</v>
      </c>
      <c r="V427">
        <v>65600</v>
      </c>
      <c r="W427" s="1">
        <v>44466</v>
      </c>
      <c r="X427">
        <v>8400</v>
      </c>
      <c r="Y427" s="1">
        <v>44251</v>
      </c>
      <c r="Z427">
        <v>-10400</v>
      </c>
      <c r="AA427" s="1">
        <v>44251</v>
      </c>
      <c r="AB427">
        <v>0</v>
      </c>
    </row>
    <row r="428" spans="1:28" ht="16.2">
      <c r="A428" s="1">
        <v>44467</v>
      </c>
      <c r="B428">
        <v>0</v>
      </c>
      <c r="C428" s="1">
        <v>44154</v>
      </c>
      <c r="D428">
        <v>0</v>
      </c>
      <c r="E428" s="1">
        <v>44154</v>
      </c>
      <c r="F428">
        <v>0</v>
      </c>
      <c r="G428" s="1">
        <v>44103</v>
      </c>
      <c r="H428">
        <v>800</v>
      </c>
      <c r="I428" s="1">
        <v>44210</v>
      </c>
      <c r="J428">
        <v>-13300</v>
      </c>
      <c r="K428" s="1">
        <v>44252</v>
      </c>
      <c r="L428">
        <v>-14783.13</v>
      </c>
      <c r="M428" s="1">
        <v>44252</v>
      </c>
      <c r="N428">
        <v>38500</v>
      </c>
      <c r="O428" s="1">
        <v>44252</v>
      </c>
      <c r="P428">
        <v>0</v>
      </c>
      <c r="Q428" s="1">
        <v>44159</v>
      </c>
      <c r="R428">
        <v>0</v>
      </c>
      <c r="S428" s="1">
        <v>44467</v>
      </c>
      <c r="T428">
        <v>0</v>
      </c>
      <c r="U428" s="1">
        <v>44347</v>
      </c>
      <c r="V428">
        <v>30000</v>
      </c>
      <c r="W428" s="1">
        <v>44467</v>
      </c>
      <c r="X428">
        <v>-39112.97</v>
      </c>
      <c r="Y428" s="1">
        <v>44252</v>
      </c>
      <c r="Z428">
        <v>15800</v>
      </c>
      <c r="AA428" s="1">
        <v>44252</v>
      </c>
      <c r="AB428">
        <v>0</v>
      </c>
    </row>
    <row r="429" spans="1:28" ht="16.2">
      <c r="A429" s="1">
        <v>44468</v>
      </c>
      <c r="B429">
        <v>-26021.279999999999</v>
      </c>
      <c r="C429" s="1">
        <v>44155</v>
      </c>
      <c r="D429">
        <v>0</v>
      </c>
      <c r="E429" s="1">
        <v>44155</v>
      </c>
      <c r="F429">
        <v>0</v>
      </c>
      <c r="G429" s="1">
        <v>44104</v>
      </c>
      <c r="H429">
        <v>10200</v>
      </c>
      <c r="I429" s="1">
        <v>44211</v>
      </c>
      <c r="J429">
        <v>0</v>
      </c>
      <c r="K429" s="1">
        <v>44253</v>
      </c>
      <c r="L429">
        <v>34.21</v>
      </c>
      <c r="M429" s="1">
        <v>44253</v>
      </c>
      <c r="N429">
        <v>-3500</v>
      </c>
      <c r="O429" s="1">
        <v>44253</v>
      </c>
      <c r="P429">
        <v>0</v>
      </c>
      <c r="Q429" s="1">
        <v>44160</v>
      </c>
      <c r="R429">
        <v>0</v>
      </c>
      <c r="S429" s="1">
        <v>44468</v>
      </c>
      <c r="T429">
        <v>0</v>
      </c>
      <c r="U429" s="1">
        <v>44348</v>
      </c>
      <c r="V429">
        <v>23400</v>
      </c>
      <c r="W429" s="1">
        <v>44468</v>
      </c>
      <c r="X429">
        <v>0</v>
      </c>
      <c r="Y429" s="1">
        <v>44253</v>
      </c>
      <c r="Z429">
        <v>26300</v>
      </c>
      <c r="AA429" s="1">
        <v>44253</v>
      </c>
      <c r="AB429">
        <v>0</v>
      </c>
    </row>
    <row r="430" spans="1:28" ht="16.2">
      <c r="A430" s="1">
        <v>44469</v>
      </c>
      <c r="B430">
        <v>0</v>
      </c>
      <c r="C430" s="1">
        <v>44158</v>
      </c>
      <c r="D430">
        <v>0</v>
      </c>
      <c r="E430" s="1">
        <v>44158</v>
      </c>
      <c r="F430">
        <v>0</v>
      </c>
      <c r="G430" s="1">
        <v>44109</v>
      </c>
      <c r="H430">
        <v>11400</v>
      </c>
      <c r="I430" s="1">
        <v>44214</v>
      </c>
      <c r="J430">
        <v>-41700</v>
      </c>
      <c r="K430" s="1">
        <v>44257</v>
      </c>
      <c r="L430">
        <v>-3970.77</v>
      </c>
      <c r="M430" s="1">
        <v>44257</v>
      </c>
      <c r="N430">
        <v>-69100</v>
      </c>
      <c r="O430" s="1">
        <v>44257</v>
      </c>
      <c r="P430">
        <v>-16971.759999999998</v>
      </c>
      <c r="Q430" s="1">
        <v>44161</v>
      </c>
      <c r="R430">
        <v>0</v>
      </c>
      <c r="S430" s="1">
        <v>44469</v>
      </c>
      <c r="T430">
        <v>-24807.13</v>
      </c>
      <c r="U430" s="1">
        <v>44349</v>
      </c>
      <c r="V430">
        <v>-6400</v>
      </c>
      <c r="W430" s="1">
        <v>44469</v>
      </c>
      <c r="X430">
        <v>14888.03</v>
      </c>
      <c r="Y430" s="1">
        <v>44257</v>
      </c>
      <c r="Z430">
        <v>-70200</v>
      </c>
      <c r="AA430" s="1">
        <v>44257</v>
      </c>
      <c r="AB430">
        <v>0</v>
      </c>
    </row>
    <row r="431" spans="1:28" ht="16.2">
      <c r="A431" s="1">
        <v>44470</v>
      </c>
      <c r="B431">
        <v>27207.81</v>
      </c>
      <c r="C431" s="1">
        <v>44159</v>
      </c>
      <c r="D431">
        <v>0</v>
      </c>
      <c r="E431" s="1">
        <v>44159</v>
      </c>
      <c r="F431">
        <v>0</v>
      </c>
      <c r="G431" s="1">
        <v>44110</v>
      </c>
      <c r="H431">
        <v>29200</v>
      </c>
      <c r="I431" s="1">
        <v>44215</v>
      </c>
      <c r="J431">
        <v>12600</v>
      </c>
      <c r="K431" s="1">
        <v>44258</v>
      </c>
      <c r="L431">
        <v>0</v>
      </c>
      <c r="M431" s="1">
        <v>44258</v>
      </c>
      <c r="N431">
        <v>-5500</v>
      </c>
      <c r="O431" s="1">
        <v>44258</v>
      </c>
      <c r="P431">
        <v>0</v>
      </c>
      <c r="Q431" s="1">
        <v>44162</v>
      </c>
      <c r="R431">
        <v>0</v>
      </c>
      <c r="S431" s="1">
        <v>44470</v>
      </c>
      <c r="T431">
        <v>0</v>
      </c>
      <c r="U431" s="1">
        <v>44350</v>
      </c>
      <c r="V431">
        <v>26400</v>
      </c>
      <c r="W431" s="1">
        <v>44470</v>
      </c>
      <c r="X431">
        <v>-30103.07</v>
      </c>
      <c r="Y431" s="1">
        <v>44258</v>
      </c>
      <c r="Z431">
        <v>-3100</v>
      </c>
      <c r="AA431" s="1">
        <v>44258</v>
      </c>
      <c r="AB431">
        <v>0</v>
      </c>
    </row>
    <row r="432" spans="1:28" ht="16.2">
      <c r="A432" s="1">
        <v>44473</v>
      </c>
      <c r="B432">
        <v>0</v>
      </c>
      <c r="C432" s="1">
        <v>44160</v>
      </c>
      <c r="D432">
        <v>0</v>
      </c>
      <c r="E432" s="1">
        <v>44160</v>
      </c>
      <c r="F432">
        <v>0</v>
      </c>
      <c r="G432" s="1">
        <v>44111</v>
      </c>
      <c r="H432">
        <v>16000</v>
      </c>
      <c r="I432" s="1">
        <v>44216</v>
      </c>
      <c r="J432">
        <v>900</v>
      </c>
      <c r="K432" s="1">
        <v>44259</v>
      </c>
      <c r="L432">
        <v>0</v>
      </c>
      <c r="M432" s="1">
        <v>44259</v>
      </c>
      <c r="N432">
        <v>30500</v>
      </c>
      <c r="O432" s="1">
        <v>44259</v>
      </c>
      <c r="P432">
        <v>0</v>
      </c>
      <c r="Q432" s="1">
        <v>44165</v>
      </c>
      <c r="R432">
        <v>0</v>
      </c>
      <c r="S432" s="1">
        <v>44473</v>
      </c>
      <c r="T432">
        <v>16613.84</v>
      </c>
      <c r="U432" s="1">
        <v>44351</v>
      </c>
      <c r="V432">
        <v>-26000</v>
      </c>
      <c r="W432" s="1">
        <v>44473</v>
      </c>
      <c r="X432">
        <v>0</v>
      </c>
      <c r="Y432" s="1">
        <v>44259</v>
      </c>
      <c r="Z432">
        <v>-600</v>
      </c>
      <c r="AA432" s="1">
        <v>44259</v>
      </c>
      <c r="AB432">
        <v>-2700</v>
      </c>
    </row>
    <row r="433" spans="1:28" ht="16.2">
      <c r="A433" s="1">
        <v>44474</v>
      </c>
      <c r="B433">
        <v>47223.83</v>
      </c>
      <c r="C433" s="1">
        <v>44161</v>
      </c>
      <c r="D433">
        <v>0</v>
      </c>
      <c r="E433" s="1">
        <v>44161</v>
      </c>
      <c r="F433">
        <v>0</v>
      </c>
      <c r="G433" s="1">
        <v>44112</v>
      </c>
      <c r="H433">
        <v>23600</v>
      </c>
      <c r="I433" s="1">
        <v>44217</v>
      </c>
      <c r="J433">
        <v>0</v>
      </c>
      <c r="K433" s="1">
        <v>44260</v>
      </c>
      <c r="L433">
        <v>-5538.61</v>
      </c>
      <c r="M433" s="1">
        <v>44260</v>
      </c>
      <c r="N433">
        <v>-3500</v>
      </c>
      <c r="O433" s="1">
        <v>44260</v>
      </c>
      <c r="P433">
        <v>0</v>
      </c>
      <c r="Q433" s="1">
        <v>44166</v>
      </c>
      <c r="R433">
        <v>0</v>
      </c>
      <c r="S433" s="1">
        <v>44474</v>
      </c>
      <c r="T433">
        <v>0</v>
      </c>
      <c r="U433" s="1">
        <v>44354</v>
      </c>
      <c r="V433">
        <v>-121118.06</v>
      </c>
      <c r="W433" s="1">
        <v>44474</v>
      </c>
      <c r="X433">
        <v>25100</v>
      </c>
      <c r="Y433" s="1">
        <v>44260</v>
      </c>
      <c r="Z433">
        <v>-43000</v>
      </c>
      <c r="AA433" s="1">
        <v>44260</v>
      </c>
      <c r="AB433">
        <v>14000</v>
      </c>
    </row>
    <row r="434" spans="1:28" ht="16.2">
      <c r="A434" s="1">
        <v>44475</v>
      </c>
      <c r="B434">
        <v>0</v>
      </c>
      <c r="C434" s="1">
        <v>44162</v>
      </c>
      <c r="D434">
        <v>0</v>
      </c>
      <c r="E434" s="1">
        <v>44162</v>
      </c>
      <c r="F434">
        <v>0</v>
      </c>
      <c r="G434" s="1">
        <v>44116</v>
      </c>
      <c r="H434">
        <v>9400</v>
      </c>
      <c r="I434" s="1">
        <v>44218</v>
      </c>
      <c r="J434">
        <v>-100</v>
      </c>
      <c r="K434" s="1">
        <v>44263</v>
      </c>
      <c r="L434">
        <v>-6557.36</v>
      </c>
      <c r="M434" s="1">
        <v>44263</v>
      </c>
      <c r="N434">
        <v>-21700</v>
      </c>
      <c r="O434" s="1">
        <v>44263</v>
      </c>
      <c r="P434">
        <v>0</v>
      </c>
      <c r="Q434" s="1">
        <v>44167</v>
      </c>
      <c r="R434">
        <v>16700</v>
      </c>
      <c r="S434" s="1">
        <v>44475</v>
      </c>
      <c r="T434">
        <v>0</v>
      </c>
      <c r="U434" s="1">
        <v>44355</v>
      </c>
      <c r="V434">
        <v>0</v>
      </c>
      <c r="W434" s="1">
        <v>44475</v>
      </c>
      <c r="X434">
        <v>-7800</v>
      </c>
      <c r="Y434" s="1">
        <v>44263</v>
      </c>
      <c r="Z434">
        <v>28200</v>
      </c>
      <c r="AA434" s="1">
        <v>44263</v>
      </c>
      <c r="AB434">
        <v>-32600</v>
      </c>
    </row>
    <row r="435" spans="1:28" ht="16.2">
      <c r="A435" s="1">
        <v>44476</v>
      </c>
      <c r="B435">
        <v>3997.85</v>
      </c>
      <c r="C435" s="1">
        <v>44165</v>
      </c>
      <c r="D435">
        <v>0</v>
      </c>
      <c r="E435" s="1">
        <v>44165</v>
      </c>
      <c r="F435">
        <v>0</v>
      </c>
      <c r="G435" s="1">
        <v>44117</v>
      </c>
      <c r="H435">
        <v>-200</v>
      </c>
      <c r="I435" s="1">
        <v>44221</v>
      </c>
      <c r="J435">
        <v>15100</v>
      </c>
      <c r="K435" s="1">
        <v>44264</v>
      </c>
      <c r="L435">
        <v>-8947.4</v>
      </c>
      <c r="M435" s="1">
        <v>44264</v>
      </c>
      <c r="N435">
        <v>-1500</v>
      </c>
      <c r="O435" s="1">
        <v>44264</v>
      </c>
      <c r="P435">
        <v>0</v>
      </c>
      <c r="Q435" s="1">
        <v>44168</v>
      </c>
      <c r="R435">
        <v>6000</v>
      </c>
      <c r="S435" s="1">
        <v>44476</v>
      </c>
      <c r="T435">
        <v>0</v>
      </c>
      <c r="U435" s="1">
        <v>44356</v>
      </c>
      <c r="V435">
        <v>0</v>
      </c>
      <c r="W435" s="1">
        <v>44476</v>
      </c>
      <c r="X435">
        <v>69400</v>
      </c>
      <c r="Y435" s="1">
        <v>44264</v>
      </c>
      <c r="Z435">
        <v>-40700</v>
      </c>
      <c r="AA435" s="1">
        <v>44264</v>
      </c>
      <c r="AB435">
        <v>-1200</v>
      </c>
    </row>
    <row r="436" spans="1:28" ht="16.2">
      <c r="A436" s="1">
        <v>44477</v>
      </c>
      <c r="B436">
        <v>0</v>
      </c>
      <c r="C436" s="1">
        <v>44166</v>
      </c>
      <c r="D436">
        <v>0</v>
      </c>
      <c r="E436" s="1">
        <v>44166</v>
      </c>
      <c r="F436">
        <v>0</v>
      </c>
      <c r="G436" s="1">
        <v>44118</v>
      </c>
      <c r="H436">
        <v>-6200</v>
      </c>
      <c r="I436" s="1">
        <v>44222</v>
      </c>
      <c r="J436">
        <v>-23400</v>
      </c>
      <c r="K436" s="1">
        <v>44265</v>
      </c>
      <c r="L436">
        <v>10247.26</v>
      </c>
      <c r="M436" s="1">
        <v>44265</v>
      </c>
      <c r="N436">
        <v>500</v>
      </c>
      <c r="O436" s="1">
        <v>44265</v>
      </c>
      <c r="P436">
        <v>0</v>
      </c>
      <c r="Q436" s="1">
        <v>44169</v>
      </c>
      <c r="R436">
        <v>30400</v>
      </c>
      <c r="S436" s="1">
        <v>44477</v>
      </c>
      <c r="T436">
        <v>0</v>
      </c>
      <c r="U436" s="1">
        <v>44357</v>
      </c>
      <c r="V436">
        <v>0</v>
      </c>
      <c r="W436" s="1">
        <v>44477</v>
      </c>
      <c r="X436">
        <v>-4900.5200000000004</v>
      </c>
      <c r="Y436" s="1">
        <v>44265</v>
      </c>
      <c r="Z436">
        <v>12200</v>
      </c>
      <c r="AA436" s="1">
        <v>44265</v>
      </c>
      <c r="AB436">
        <v>-12200</v>
      </c>
    </row>
    <row r="437" spans="1:28" ht="16.2">
      <c r="A437" s="1">
        <v>44481</v>
      </c>
      <c r="B437">
        <v>-36765.06</v>
      </c>
      <c r="C437" s="1">
        <v>44167</v>
      </c>
      <c r="D437">
        <v>0</v>
      </c>
      <c r="E437" s="1">
        <v>44167</v>
      </c>
      <c r="F437">
        <v>0</v>
      </c>
      <c r="G437" s="1">
        <v>44119</v>
      </c>
      <c r="H437">
        <v>-9400</v>
      </c>
      <c r="I437" s="1">
        <v>44223</v>
      </c>
      <c r="J437">
        <v>0</v>
      </c>
      <c r="K437" s="1">
        <v>44266</v>
      </c>
      <c r="L437">
        <v>35520.18</v>
      </c>
      <c r="M437" s="1">
        <v>44266</v>
      </c>
      <c r="N437">
        <v>9700</v>
      </c>
      <c r="O437" s="1">
        <v>44266</v>
      </c>
      <c r="P437">
        <v>9231.2099999999991</v>
      </c>
      <c r="Q437" s="1">
        <v>44172</v>
      </c>
      <c r="R437">
        <v>2100</v>
      </c>
      <c r="S437" s="1">
        <v>44481</v>
      </c>
      <c r="T437">
        <v>0</v>
      </c>
      <c r="U437" s="1">
        <v>44358</v>
      </c>
      <c r="V437">
        <v>0</v>
      </c>
      <c r="W437" s="1">
        <v>44481</v>
      </c>
      <c r="X437">
        <v>-4100</v>
      </c>
      <c r="Y437" s="1">
        <v>44266</v>
      </c>
      <c r="Z437">
        <v>58200</v>
      </c>
      <c r="AA437" s="1">
        <v>44266</v>
      </c>
      <c r="AB437">
        <v>-26200</v>
      </c>
    </row>
    <row r="438" spans="1:28" ht="16.2">
      <c r="A438" s="1">
        <v>44482</v>
      </c>
      <c r="B438">
        <v>0</v>
      </c>
      <c r="C438" s="1">
        <v>44168</v>
      </c>
      <c r="D438">
        <v>0</v>
      </c>
      <c r="E438" s="1">
        <v>44168</v>
      </c>
      <c r="F438">
        <v>0</v>
      </c>
      <c r="G438" s="1">
        <v>44120</v>
      </c>
      <c r="H438">
        <v>-19200</v>
      </c>
      <c r="I438" s="1">
        <v>44224</v>
      </c>
      <c r="J438">
        <v>15900</v>
      </c>
      <c r="K438" s="1">
        <v>44267</v>
      </c>
      <c r="L438">
        <v>11226.29</v>
      </c>
      <c r="M438" s="1">
        <v>44267</v>
      </c>
      <c r="N438">
        <v>0</v>
      </c>
      <c r="O438" s="1">
        <v>44267</v>
      </c>
      <c r="P438">
        <v>0</v>
      </c>
      <c r="Q438" s="1">
        <v>44173</v>
      </c>
      <c r="R438">
        <v>0</v>
      </c>
      <c r="S438" s="1">
        <v>44482</v>
      </c>
      <c r="T438">
        <v>0</v>
      </c>
      <c r="U438" s="1">
        <v>44362</v>
      </c>
      <c r="V438">
        <v>11879.92</v>
      </c>
      <c r="W438" s="1">
        <v>44482</v>
      </c>
      <c r="X438">
        <v>-12300</v>
      </c>
      <c r="Y438" s="1">
        <v>44267</v>
      </c>
      <c r="Z438">
        <v>3500</v>
      </c>
      <c r="AA438" s="1">
        <v>44267</v>
      </c>
      <c r="AB438">
        <v>9600</v>
      </c>
    </row>
    <row r="439" spans="1:28" ht="16.2">
      <c r="A439" s="1">
        <v>44483</v>
      </c>
      <c r="B439">
        <v>7212.85</v>
      </c>
      <c r="C439" s="1">
        <v>44169</v>
      </c>
      <c r="D439">
        <v>0</v>
      </c>
      <c r="E439" s="1">
        <v>44169</v>
      </c>
      <c r="F439">
        <v>0</v>
      </c>
      <c r="G439" s="1">
        <v>44123</v>
      </c>
      <c r="H439">
        <v>29600</v>
      </c>
      <c r="I439" s="1">
        <v>44225</v>
      </c>
      <c r="J439">
        <v>-6700</v>
      </c>
      <c r="K439" s="1">
        <v>44270</v>
      </c>
      <c r="L439">
        <v>7342.48</v>
      </c>
      <c r="M439" s="1">
        <v>44270</v>
      </c>
      <c r="N439">
        <v>0</v>
      </c>
      <c r="O439" s="1">
        <v>44270</v>
      </c>
      <c r="P439">
        <v>0</v>
      </c>
      <c r="Q439" s="1">
        <v>44174</v>
      </c>
      <c r="R439">
        <v>7300</v>
      </c>
      <c r="S439" s="1">
        <v>44483</v>
      </c>
      <c r="T439">
        <v>11215.31</v>
      </c>
      <c r="U439" s="1">
        <v>44363</v>
      </c>
      <c r="V439">
        <v>-23118.55</v>
      </c>
      <c r="W439" s="1">
        <v>44483</v>
      </c>
      <c r="X439">
        <v>-13200</v>
      </c>
      <c r="Y439" s="1">
        <v>44270</v>
      </c>
      <c r="Z439">
        <v>-6900</v>
      </c>
      <c r="AA439" s="1">
        <v>44270</v>
      </c>
      <c r="AB439">
        <v>-5000</v>
      </c>
    </row>
    <row r="440" spans="1:28" ht="16.2">
      <c r="A440" s="1">
        <v>44484</v>
      </c>
      <c r="B440">
        <v>16600.29</v>
      </c>
      <c r="C440" s="1">
        <v>44172</v>
      </c>
      <c r="D440">
        <v>0</v>
      </c>
      <c r="E440" s="1">
        <v>44172</v>
      </c>
      <c r="F440">
        <v>0</v>
      </c>
      <c r="G440" s="1">
        <v>44124</v>
      </c>
      <c r="H440">
        <v>-7400</v>
      </c>
      <c r="I440" s="1">
        <v>44228</v>
      </c>
      <c r="J440">
        <v>-21800</v>
      </c>
      <c r="K440" s="1">
        <v>44271</v>
      </c>
      <c r="L440">
        <v>-6175.3</v>
      </c>
      <c r="M440" s="1">
        <v>44271</v>
      </c>
      <c r="N440">
        <v>0</v>
      </c>
      <c r="O440" s="1">
        <v>44271</v>
      </c>
      <c r="P440">
        <v>0</v>
      </c>
      <c r="Q440" s="1">
        <v>44175</v>
      </c>
      <c r="R440">
        <v>-31200</v>
      </c>
      <c r="S440" s="1">
        <v>44484</v>
      </c>
      <c r="T440">
        <v>0</v>
      </c>
      <c r="U440" s="1">
        <v>44364</v>
      </c>
      <c r="V440">
        <v>-38913.15</v>
      </c>
      <c r="W440" s="1">
        <v>44484</v>
      </c>
      <c r="X440">
        <v>0</v>
      </c>
      <c r="Y440" s="1">
        <v>44271</v>
      </c>
      <c r="Z440">
        <v>21600</v>
      </c>
      <c r="AA440" s="1">
        <v>44271</v>
      </c>
      <c r="AB440">
        <v>21600</v>
      </c>
    </row>
    <row r="441" spans="1:28" ht="16.2">
      <c r="A441" s="1">
        <v>44487</v>
      </c>
      <c r="B441">
        <v>0</v>
      </c>
      <c r="C441" s="1">
        <v>44173</v>
      </c>
      <c r="D441">
        <v>0</v>
      </c>
      <c r="E441" s="1">
        <v>44173</v>
      </c>
      <c r="F441">
        <v>0</v>
      </c>
      <c r="G441" s="1">
        <v>44125</v>
      </c>
      <c r="H441">
        <v>300</v>
      </c>
      <c r="I441" s="1">
        <v>44229</v>
      </c>
      <c r="J441">
        <v>0</v>
      </c>
      <c r="K441" s="1">
        <v>44272</v>
      </c>
      <c r="L441">
        <v>0</v>
      </c>
      <c r="M441" s="1">
        <v>44272</v>
      </c>
      <c r="N441">
        <v>0</v>
      </c>
      <c r="O441" s="1">
        <v>44272</v>
      </c>
      <c r="P441">
        <v>0</v>
      </c>
      <c r="Q441" s="1">
        <v>44176</v>
      </c>
      <c r="R441">
        <v>-1000</v>
      </c>
      <c r="S441" s="1">
        <v>44487</v>
      </c>
      <c r="T441">
        <v>0</v>
      </c>
      <c r="U441" s="1">
        <v>44365</v>
      </c>
      <c r="V441">
        <v>9000</v>
      </c>
      <c r="W441" s="1">
        <v>44487</v>
      </c>
      <c r="X441">
        <v>0</v>
      </c>
      <c r="Y441" s="1">
        <v>44272</v>
      </c>
      <c r="Z441">
        <v>-10500</v>
      </c>
      <c r="AA441" s="1">
        <v>44272</v>
      </c>
      <c r="AB441">
        <v>-26300</v>
      </c>
    </row>
    <row r="442" spans="1:28" ht="16.2">
      <c r="A442" s="1">
        <v>44488</v>
      </c>
      <c r="B442">
        <v>-12224.19</v>
      </c>
      <c r="C442" s="1">
        <v>44174</v>
      </c>
      <c r="D442">
        <v>0</v>
      </c>
      <c r="E442" s="1">
        <v>44174</v>
      </c>
      <c r="F442">
        <v>0</v>
      </c>
      <c r="G442" s="1">
        <v>44126</v>
      </c>
      <c r="H442">
        <v>6700</v>
      </c>
      <c r="I442" s="1">
        <v>44230</v>
      </c>
      <c r="J442">
        <v>0</v>
      </c>
      <c r="K442" s="1">
        <v>44273</v>
      </c>
      <c r="L442">
        <v>-464.87</v>
      </c>
      <c r="M442" s="1">
        <v>44273</v>
      </c>
      <c r="N442">
        <v>0</v>
      </c>
      <c r="O442" s="1">
        <v>44273</v>
      </c>
      <c r="P442">
        <v>-17957.560000000001</v>
      </c>
      <c r="Q442" s="1">
        <v>44179</v>
      </c>
      <c r="R442">
        <v>-6600</v>
      </c>
      <c r="S442" s="1">
        <v>44488</v>
      </c>
      <c r="T442">
        <v>0</v>
      </c>
      <c r="U442" s="1">
        <v>44368</v>
      </c>
      <c r="V442">
        <v>58000</v>
      </c>
      <c r="W442" s="1">
        <v>44488</v>
      </c>
      <c r="X442">
        <v>30497.47</v>
      </c>
      <c r="Y442" s="1">
        <v>44273</v>
      </c>
      <c r="Z442">
        <v>-8300</v>
      </c>
      <c r="AA442" s="1">
        <v>44273</v>
      </c>
      <c r="AB442">
        <v>0</v>
      </c>
    </row>
    <row r="443" spans="1:28" ht="16.2">
      <c r="A443" s="1">
        <v>44489</v>
      </c>
      <c r="B443">
        <v>0</v>
      </c>
      <c r="C443" s="1">
        <v>44175</v>
      </c>
      <c r="D443">
        <v>0</v>
      </c>
      <c r="E443" s="1">
        <v>44175</v>
      </c>
      <c r="F443">
        <v>0</v>
      </c>
      <c r="G443" s="1">
        <v>44127</v>
      </c>
      <c r="H443">
        <v>400</v>
      </c>
      <c r="I443" s="1">
        <v>44231</v>
      </c>
      <c r="J443">
        <v>-2600</v>
      </c>
      <c r="K443" s="1">
        <v>44274</v>
      </c>
      <c r="L443">
        <v>31355.439999999999</v>
      </c>
      <c r="M443" s="1">
        <v>44274</v>
      </c>
      <c r="N443">
        <v>0</v>
      </c>
      <c r="O443" s="1">
        <v>44274</v>
      </c>
      <c r="P443">
        <v>0</v>
      </c>
      <c r="Q443" s="1">
        <v>44180</v>
      </c>
      <c r="R443">
        <v>-23600</v>
      </c>
      <c r="S443" s="1">
        <v>44489</v>
      </c>
      <c r="T443">
        <v>0</v>
      </c>
      <c r="U443" s="1">
        <v>44369</v>
      </c>
      <c r="V443">
        <v>-13200</v>
      </c>
      <c r="W443" s="1">
        <v>44489</v>
      </c>
      <c r="X443">
        <v>1692.49</v>
      </c>
      <c r="Y443" s="1">
        <v>44274</v>
      </c>
      <c r="Z443">
        <v>-53000</v>
      </c>
      <c r="AA443" s="1">
        <v>44274</v>
      </c>
      <c r="AB443">
        <v>-16000</v>
      </c>
    </row>
    <row r="444" spans="1:28" ht="16.2">
      <c r="A444" s="1">
        <v>44490</v>
      </c>
      <c r="B444">
        <v>16965.849999999999</v>
      </c>
      <c r="C444" s="1">
        <v>44176</v>
      </c>
      <c r="D444">
        <v>-20700</v>
      </c>
      <c r="E444" s="1">
        <v>44176</v>
      </c>
      <c r="F444">
        <v>0</v>
      </c>
      <c r="G444" s="1">
        <v>44130</v>
      </c>
      <c r="H444">
        <v>3800</v>
      </c>
      <c r="I444" s="1">
        <v>44232</v>
      </c>
      <c r="J444">
        <v>2100</v>
      </c>
      <c r="K444" s="1">
        <v>44277</v>
      </c>
      <c r="L444">
        <v>-8560.18</v>
      </c>
      <c r="M444" s="1">
        <v>44277</v>
      </c>
      <c r="N444">
        <v>0</v>
      </c>
      <c r="O444" s="1">
        <v>44277</v>
      </c>
      <c r="P444">
        <v>0</v>
      </c>
      <c r="Q444" s="1">
        <v>44181</v>
      </c>
      <c r="R444">
        <v>47100</v>
      </c>
      <c r="S444" s="1">
        <v>44490</v>
      </c>
      <c r="T444">
        <v>10782.91</v>
      </c>
      <c r="U444" s="1">
        <v>44370</v>
      </c>
      <c r="V444">
        <v>-33833.919999999998</v>
      </c>
      <c r="W444" s="1">
        <v>44490</v>
      </c>
      <c r="X444">
        <v>0</v>
      </c>
      <c r="Y444" s="1">
        <v>44277</v>
      </c>
      <c r="Z444">
        <v>-25400</v>
      </c>
      <c r="AA444" s="1">
        <v>44277</v>
      </c>
      <c r="AB444">
        <v>0</v>
      </c>
    </row>
    <row r="445" spans="1:28" ht="16.2">
      <c r="A445" s="1">
        <v>44491</v>
      </c>
      <c r="B445">
        <v>0</v>
      </c>
      <c r="C445" s="1">
        <v>44179</v>
      </c>
      <c r="D445">
        <v>6600</v>
      </c>
      <c r="E445" s="1">
        <v>44179</v>
      </c>
      <c r="F445">
        <v>0</v>
      </c>
      <c r="G445" s="1">
        <v>44131</v>
      </c>
      <c r="H445">
        <v>-10200</v>
      </c>
      <c r="I445" s="1">
        <v>44244</v>
      </c>
      <c r="J445">
        <v>300</v>
      </c>
      <c r="K445" s="1">
        <v>44278</v>
      </c>
      <c r="L445">
        <v>-13773.32</v>
      </c>
      <c r="M445" s="1">
        <v>44278</v>
      </c>
      <c r="N445">
        <v>0</v>
      </c>
      <c r="O445" s="1">
        <v>44278</v>
      </c>
      <c r="P445">
        <v>0</v>
      </c>
      <c r="Q445" s="1">
        <v>44182</v>
      </c>
      <c r="R445">
        <v>0</v>
      </c>
      <c r="S445" s="1">
        <v>44491</v>
      </c>
      <c r="T445">
        <v>0</v>
      </c>
      <c r="U445" s="1">
        <v>44371</v>
      </c>
      <c r="V445">
        <v>12800</v>
      </c>
      <c r="W445" s="1">
        <v>44491</v>
      </c>
      <c r="X445">
        <v>0</v>
      </c>
      <c r="Y445" s="1">
        <v>44278</v>
      </c>
      <c r="Z445">
        <v>-18200</v>
      </c>
      <c r="AA445" s="1">
        <v>44278</v>
      </c>
      <c r="AB445">
        <v>0</v>
      </c>
    </row>
    <row r="446" spans="1:28" ht="16.2">
      <c r="A446" s="1">
        <v>44494</v>
      </c>
      <c r="B446">
        <v>26590.14</v>
      </c>
      <c r="C446" s="1">
        <v>44180</v>
      </c>
      <c r="D446">
        <v>23600</v>
      </c>
      <c r="E446" s="1">
        <v>44180</v>
      </c>
      <c r="F446">
        <v>0</v>
      </c>
      <c r="G446" s="1">
        <v>44132</v>
      </c>
      <c r="H446">
        <v>-12800</v>
      </c>
      <c r="I446" s="1">
        <v>44245</v>
      </c>
      <c r="J446">
        <v>0</v>
      </c>
      <c r="K446" s="1">
        <v>44279</v>
      </c>
      <c r="L446">
        <v>-8960.9</v>
      </c>
      <c r="M446" s="1">
        <v>44279</v>
      </c>
      <c r="N446">
        <v>16500</v>
      </c>
      <c r="O446" s="1">
        <v>44279</v>
      </c>
      <c r="P446">
        <v>0</v>
      </c>
      <c r="Q446" s="1">
        <v>44183</v>
      </c>
      <c r="R446">
        <v>0</v>
      </c>
      <c r="S446" s="1">
        <v>44494</v>
      </c>
      <c r="T446">
        <v>0</v>
      </c>
      <c r="U446" s="1">
        <v>44372</v>
      </c>
      <c r="V446">
        <v>16600</v>
      </c>
      <c r="W446" s="1">
        <v>44494</v>
      </c>
      <c r="X446">
        <v>0</v>
      </c>
      <c r="Y446" s="1">
        <v>44279</v>
      </c>
      <c r="Z446">
        <v>2800</v>
      </c>
      <c r="AA446" s="1">
        <v>44279</v>
      </c>
      <c r="AB446">
        <v>0</v>
      </c>
    </row>
    <row r="447" spans="1:28" ht="16.2">
      <c r="A447" s="1">
        <v>44495</v>
      </c>
      <c r="B447">
        <v>-8642.61</v>
      </c>
      <c r="C447" s="1">
        <v>44181</v>
      </c>
      <c r="D447">
        <v>-31700</v>
      </c>
      <c r="E447" s="1">
        <v>44181</v>
      </c>
      <c r="F447">
        <v>0</v>
      </c>
      <c r="G447" s="1">
        <v>44133</v>
      </c>
      <c r="H447">
        <v>-28200</v>
      </c>
      <c r="I447" s="1">
        <v>44246</v>
      </c>
      <c r="J447">
        <v>-11600</v>
      </c>
      <c r="K447" s="1">
        <v>44280</v>
      </c>
      <c r="L447">
        <v>0</v>
      </c>
      <c r="M447" s="1">
        <v>44280</v>
      </c>
      <c r="N447">
        <v>-500</v>
      </c>
      <c r="O447" s="1">
        <v>44280</v>
      </c>
      <c r="P447">
        <v>0</v>
      </c>
      <c r="Q447" s="1">
        <v>44186</v>
      </c>
      <c r="R447">
        <v>0</v>
      </c>
      <c r="S447" s="1">
        <v>44495</v>
      </c>
      <c r="T447">
        <v>0</v>
      </c>
      <c r="U447" s="1">
        <v>44375</v>
      </c>
      <c r="V447">
        <v>23200</v>
      </c>
      <c r="W447" s="1">
        <v>44495</v>
      </c>
      <c r="X447">
        <v>0</v>
      </c>
      <c r="Y447" s="1">
        <v>44280</v>
      </c>
      <c r="Z447">
        <v>-6300</v>
      </c>
      <c r="AA447" s="1">
        <v>44280</v>
      </c>
      <c r="AB447">
        <v>0</v>
      </c>
    </row>
    <row r="448" spans="1:28" ht="16.2">
      <c r="A448" s="1">
        <v>44496</v>
      </c>
      <c r="B448">
        <v>-21440.63</v>
      </c>
      <c r="C448" s="1">
        <v>44182</v>
      </c>
      <c r="D448">
        <v>0</v>
      </c>
      <c r="E448" s="1">
        <v>44182</v>
      </c>
      <c r="F448">
        <v>0</v>
      </c>
      <c r="G448" s="1">
        <v>44134</v>
      </c>
      <c r="H448">
        <v>-37600</v>
      </c>
      <c r="I448" s="1">
        <v>44249</v>
      </c>
      <c r="J448">
        <v>-29600</v>
      </c>
      <c r="K448" s="1">
        <v>44281</v>
      </c>
      <c r="L448">
        <v>-2365.4899999999998</v>
      </c>
      <c r="M448" s="1">
        <v>44281</v>
      </c>
      <c r="N448">
        <v>0</v>
      </c>
      <c r="O448" s="1">
        <v>44281</v>
      </c>
      <c r="P448">
        <v>0</v>
      </c>
      <c r="Q448" s="1">
        <v>44187</v>
      </c>
      <c r="R448">
        <v>0</v>
      </c>
      <c r="S448" s="1">
        <v>44496</v>
      </c>
      <c r="T448">
        <v>0</v>
      </c>
      <c r="U448" s="1">
        <v>44376</v>
      </c>
      <c r="V448">
        <v>-1200</v>
      </c>
      <c r="W448" s="1">
        <v>44496</v>
      </c>
      <c r="X448">
        <v>-3818.5</v>
      </c>
      <c r="Y448" s="1">
        <v>44281</v>
      </c>
      <c r="Z448">
        <v>38300</v>
      </c>
      <c r="AA448" s="1">
        <v>44281</v>
      </c>
      <c r="AB448">
        <v>17900</v>
      </c>
    </row>
    <row r="449" spans="1:28" ht="16.2">
      <c r="A449" s="1">
        <v>44497</v>
      </c>
      <c r="B449">
        <v>0</v>
      </c>
      <c r="C449" s="1">
        <v>44183</v>
      </c>
      <c r="D449">
        <v>0</v>
      </c>
      <c r="E449" s="1">
        <v>44183</v>
      </c>
      <c r="F449">
        <v>0</v>
      </c>
      <c r="G449" s="1">
        <v>44137</v>
      </c>
      <c r="H449">
        <v>20200</v>
      </c>
      <c r="I449" s="1">
        <v>44250</v>
      </c>
      <c r="J449">
        <v>0</v>
      </c>
      <c r="K449" s="1">
        <v>44284</v>
      </c>
      <c r="L449">
        <v>13.87</v>
      </c>
      <c r="M449" s="1">
        <v>44284</v>
      </c>
      <c r="N449">
        <v>0</v>
      </c>
      <c r="O449" s="1">
        <v>44284</v>
      </c>
      <c r="P449">
        <v>0</v>
      </c>
      <c r="Q449" s="1">
        <v>44188</v>
      </c>
      <c r="R449">
        <v>0</v>
      </c>
      <c r="S449" s="1">
        <v>44497</v>
      </c>
      <c r="T449">
        <v>-5021.62</v>
      </c>
      <c r="U449" s="1">
        <v>44377</v>
      </c>
      <c r="V449">
        <v>37200</v>
      </c>
      <c r="W449" s="1">
        <v>44497</v>
      </c>
      <c r="X449">
        <v>0</v>
      </c>
      <c r="Y449" s="1">
        <v>44284</v>
      </c>
      <c r="Z449">
        <v>-18600</v>
      </c>
      <c r="AA449" s="1">
        <v>44284</v>
      </c>
      <c r="AB449">
        <v>24400</v>
      </c>
    </row>
    <row r="450" spans="1:28" ht="16.2">
      <c r="A450" s="1">
        <v>44498</v>
      </c>
      <c r="B450">
        <v>1369.33</v>
      </c>
      <c r="C450" s="1">
        <v>44186</v>
      </c>
      <c r="D450">
        <v>-30800</v>
      </c>
      <c r="E450" s="1">
        <v>44186</v>
      </c>
      <c r="F450">
        <v>0</v>
      </c>
      <c r="G450" s="1">
        <v>44138</v>
      </c>
      <c r="H450">
        <v>34000</v>
      </c>
      <c r="I450" s="1">
        <v>44251</v>
      </c>
      <c r="J450">
        <v>0</v>
      </c>
      <c r="K450" s="1">
        <v>44285</v>
      </c>
      <c r="L450">
        <v>3413.42</v>
      </c>
      <c r="M450" s="1">
        <v>44285</v>
      </c>
      <c r="N450">
        <v>8900</v>
      </c>
      <c r="O450" s="1">
        <v>44285</v>
      </c>
      <c r="P450">
        <v>0</v>
      </c>
      <c r="Q450" s="1">
        <v>44189</v>
      </c>
      <c r="R450">
        <v>0</v>
      </c>
      <c r="S450" s="1">
        <v>44498</v>
      </c>
      <c r="T450">
        <v>0</v>
      </c>
      <c r="U450" s="1">
        <v>44378</v>
      </c>
      <c r="V450">
        <v>-13800</v>
      </c>
      <c r="W450" s="1">
        <v>44498</v>
      </c>
      <c r="X450">
        <v>-1108.47</v>
      </c>
      <c r="Y450" s="1">
        <v>44285</v>
      </c>
      <c r="Z450">
        <v>21600</v>
      </c>
      <c r="AA450" s="1">
        <v>44285</v>
      </c>
      <c r="AB450">
        <v>9900</v>
      </c>
    </row>
    <row r="451" spans="1:28" ht="16.2">
      <c r="A451" s="1">
        <v>44501</v>
      </c>
      <c r="B451">
        <v>-4449.24</v>
      </c>
      <c r="C451" s="1">
        <v>44187</v>
      </c>
      <c r="D451">
        <v>0</v>
      </c>
      <c r="E451" s="1">
        <v>44187</v>
      </c>
      <c r="F451">
        <v>0</v>
      </c>
      <c r="G451" s="1">
        <v>44139</v>
      </c>
      <c r="H451">
        <v>36000</v>
      </c>
      <c r="I451" s="1">
        <v>44252</v>
      </c>
      <c r="J451">
        <v>0</v>
      </c>
      <c r="K451" s="1">
        <v>44286</v>
      </c>
      <c r="L451">
        <v>-3189.91</v>
      </c>
      <c r="M451" s="1">
        <v>44286</v>
      </c>
      <c r="N451">
        <v>3900</v>
      </c>
      <c r="O451" s="1">
        <v>44286</v>
      </c>
      <c r="P451">
        <v>0</v>
      </c>
      <c r="Q451" s="1">
        <v>44190</v>
      </c>
      <c r="R451">
        <v>0</v>
      </c>
      <c r="S451" s="1">
        <v>44501</v>
      </c>
      <c r="T451">
        <v>-7223.09</v>
      </c>
      <c r="U451" s="1">
        <v>44379</v>
      </c>
      <c r="V451">
        <v>1400</v>
      </c>
      <c r="W451" s="1">
        <v>44501</v>
      </c>
      <c r="X451">
        <v>26600</v>
      </c>
      <c r="Y451" s="1">
        <v>44286</v>
      </c>
      <c r="Z451">
        <v>-19400</v>
      </c>
      <c r="AA451" s="1">
        <v>44286</v>
      </c>
      <c r="AB451">
        <v>0</v>
      </c>
    </row>
    <row r="452" spans="1:28" ht="16.2">
      <c r="A452" s="1">
        <v>44502</v>
      </c>
      <c r="B452">
        <v>9940.44</v>
      </c>
      <c r="C452" s="1">
        <v>44188</v>
      </c>
      <c r="D452">
        <v>-15900</v>
      </c>
      <c r="E452" s="1">
        <v>44188</v>
      </c>
      <c r="F452">
        <v>0</v>
      </c>
      <c r="G452" s="1">
        <v>44140</v>
      </c>
      <c r="H452">
        <v>5000</v>
      </c>
      <c r="I452" s="1">
        <v>44253</v>
      </c>
      <c r="J452">
        <v>0</v>
      </c>
      <c r="K452" s="1">
        <v>44287</v>
      </c>
      <c r="L452">
        <v>-7192.55</v>
      </c>
      <c r="M452" s="1">
        <v>44287</v>
      </c>
      <c r="N452">
        <v>16700</v>
      </c>
      <c r="O452" s="1">
        <v>44287</v>
      </c>
      <c r="P452">
        <v>0</v>
      </c>
      <c r="Q452" s="1">
        <v>44193</v>
      </c>
      <c r="R452">
        <v>0</v>
      </c>
      <c r="S452" s="1">
        <v>44502</v>
      </c>
      <c r="T452">
        <v>17172.349999999999</v>
      </c>
      <c r="U452" s="1">
        <v>44382</v>
      </c>
      <c r="V452">
        <v>48800</v>
      </c>
      <c r="W452" s="1">
        <v>44502</v>
      </c>
      <c r="X452">
        <v>29571.63</v>
      </c>
      <c r="Y452" s="1">
        <v>44287</v>
      </c>
      <c r="Z452">
        <v>25800</v>
      </c>
      <c r="AA452" s="1">
        <v>44287</v>
      </c>
      <c r="AB452">
        <v>0</v>
      </c>
    </row>
    <row r="453" spans="1:28" ht="16.2">
      <c r="A453" s="1">
        <v>44503</v>
      </c>
      <c r="B453">
        <v>0</v>
      </c>
      <c r="C453" s="1">
        <v>44189</v>
      </c>
      <c r="D453">
        <v>-13100</v>
      </c>
      <c r="E453" s="1">
        <v>44189</v>
      </c>
      <c r="F453">
        <v>0</v>
      </c>
      <c r="G453" s="1">
        <v>44141</v>
      </c>
      <c r="H453">
        <v>9200</v>
      </c>
      <c r="I453" s="1">
        <v>44257</v>
      </c>
      <c r="J453">
        <v>0</v>
      </c>
      <c r="K453" s="1">
        <v>44292</v>
      </c>
      <c r="L453">
        <v>-10405.09</v>
      </c>
      <c r="M453" s="1">
        <v>44292</v>
      </c>
      <c r="N453">
        <v>36000</v>
      </c>
      <c r="O453" s="1">
        <v>44292</v>
      </c>
      <c r="P453">
        <v>-17004.82</v>
      </c>
      <c r="Q453" s="1">
        <v>44194</v>
      </c>
      <c r="R453">
        <v>4100</v>
      </c>
      <c r="S453" s="1">
        <v>44503</v>
      </c>
      <c r="T453">
        <v>0</v>
      </c>
      <c r="U453" s="1">
        <v>44383</v>
      </c>
      <c r="V453">
        <v>-3800</v>
      </c>
      <c r="W453" s="1">
        <v>44503</v>
      </c>
      <c r="X453">
        <v>-9000</v>
      </c>
      <c r="Y453" s="1">
        <v>44292</v>
      </c>
      <c r="Z453">
        <v>32698.49</v>
      </c>
      <c r="AA453" s="1">
        <v>44292</v>
      </c>
      <c r="AB453">
        <v>0</v>
      </c>
    </row>
    <row r="454" spans="1:28" ht="16.2">
      <c r="A454" s="1">
        <v>44504</v>
      </c>
      <c r="B454">
        <v>22770.79</v>
      </c>
      <c r="C454" s="1">
        <v>44190</v>
      </c>
      <c r="D454">
        <v>-1700</v>
      </c>
      <c r="E454" s="1">
        <v>44190</v>
      </c>
      <c r="F454">
        <v>0</v>
      </c>
      <c r="G454" s="1">
        <v>44144</v>
      </c>
      <c r="H454">
        <v>37000</v>
      </c>
      <c r="I454" s="1">
        <v>44258</v>
      </c>
      <c r="J454">
        <v>0</v>
      </c>
      <c r="K454" s="1">
        <v>44293</v>
      </c>
      <c r="L454">
        <v>0</v>
      </c>
      <c r="M454" s="1">
        <v>44293</v>
      </c>
      <c r="N454">
        <v>6297.05</v>
      </c>
      <c r="O454" s="1">
        <v>44293</v>
      </c>
      <c r="P454">
        <v>0</v>
      </c>
      <c r="Q454" s="1">
        <v>44195</v>
      </c>
      <c r="R454">
        <v>35400</v>
      </c>
      <c r="S454" s="1">
        <v>44504</v>
      </c>
      <c r="T454">
        <v>0</v>
      </c>
      <c r="U454" s="1">
        <v>44384</v>
      </c>
      <c r="V454">
        <v>-9600</v>
      </c>
      <c r="W454" s="1">
        <v>44504</v>
      </c>
      <c r="X454">
        <v>-5513.51</v>
      </c>
      <c r="Y454" s="1">
        <v>44293</v>
      </c>
      <c r="Z454">
        <v>2097.35</v>
      </c>
      <c r="AA454" s="1">
        <v>44293</v>
      </c>
      <c r="AB454">
        <v>0</v>
      </c>
    </row>
    <row r="455" spans="1:28" ht="16.2">
      <c r="A455" s="1">
        <v>44505</v>
      </c>
      <c r="B455">
        <v>0</v>
      </c>
      <c r="C455" s="1">
        <v>44193</v>
      </c>
      <c r="D455">
        <v>26400</v>
      </c>
      <c r="E455" s="1">
        <v>44193</v>
      </c>
      <c r="F455">
        <v>0</v>
      </c>
      <c r="G455" s="1">
        <v>44145</v>
      </c>
      <c r="H455">
        <v>-10000</v>
      </c>
      <c r="I455" s="1">
        <v>44259</v>
      </c>
      <c r="J455">
        <v>0</v>
      </c>
      <c r="K455" s="1">
        <v>44294</v>
      </c>
      <c r="L455">
        <v>-8202.66</v>
      </c>
      <c r="M455" s="1">
        <v>44294</v>
      </c>
      <c r="N455">
        <v>0</v>
      </c>
      <c r="O455" s="1">
        <v>44294</v>
      </c>
      <c r="P455">
        <v>0</v>
      </c>
      <c r="Q455" s="1">
        <v>44196</v>
      </c>
      <c r="R455">
        <v>8000</v>
      </c>
      <c r="S455" s="1">
        <v>44505</v>
      </c>
      <c r="T455">
        <v>0</v>
      </c>
      <c r="U455" s="1">
        <v>44385</v>
      </c>
      <c r="V455">
        <v>-1000</v>
      </c>
      <c r="W455" s="1">
        <v>44505</v>
      </c>
      <c r="X455">
        <v>-6625.7</v>
      </c>
      <c r="Y455" s="1">
        <v>44294</v>
      </c>
      <c r="Z455">
        <v>-52403.23</v>
      </c>
      <c r="AA455" s="1">
        <v>44294</v>
      </c>
      <c r="AB455">
        <v>0</v>
      </c>
    </row>
    <row r="456" spans="1:28" ht="16.2">
      <c r="A456" s="1">
        <v>44508</v>
      </c>
      <c r="B456">
        <v>0</v>
      </c>
      <c r="C456" s="1">
        <v>44194</v>
      </c>
      <c r="D456">
        <v>3300</v>
      </c>
      <c r="E456" s="1">
        <v>44194</v>
      </c>
      <c r="F456">
        <v>0</v>
      </c>
      <c r="G456" s="1">
        <v>44146</v>
      </c>
      <c r="H456">
        <v>38400</v>
      </c>
      <c r="I456" s="1">
        <v>44260</v>
      </c>
      <c r="J456">
        <v>2700</v>
      </c>
      <c r="K456" s="1">
        <v>44295</v>
      </c>
      <c r="L456">
        <v>12387.59</v>
      </c>
      <c r="M456" s="1">
        <v>44295</v>
      </c>
      <c r="N456">
        <v>0</v>
      </c>
      <c r="O456" s="1">
        <v>44295</v>
      </c>
      <c r="P456">
        <v>0</v>
      </c>
      <c r="Q456" s="1">
        <v>44200</v>
      </c>
      <c r="R456">
        <v>39200</v>
      </c>
      <c r="S456" s="1">
        <v>44508</v>
      </c>
      <c r="T456">
        <v>0</v>
      </c>
      <c r="U456" s="1">
        <v>44386</v>
      </c>
      <c r="V456">
        <v>-33400</v>
      </c>
      <c r="W456" s="1">
        <v>44508</v>
      </c>
      <c r="X456">
        <v>14842.61</v>
      </c>
      <c r="Y456" s="1">
        <v>44295</v>
      </c>
      <c r="Z456">
        <v>-22016.25</v>
      </c>
      <c r="AA456" s="1">
        <v>44295</v>
      </c>
      <c r="AB456">
        <v>0</v>
      </c>
    </row>
    <row r="457" spans="1:28" ht="16.2">
      <c r="A457" s="1">
        <v>44509</v>
      </c>
      <c r="B457">
        <v>0</v>
      </c>
      <c r="C457" s="1">
        <v>44195</v>
      </c>
      <c r="D457">
        <v>0</v>
      </c>
      <c r="E457" s="1">
        <v>44195</v>
      </c>
      <c r="F457">
        <v>0</v>
      </c>
      <c r="G457" s="1">
        <v>44147</v>
      </c>
      <c r="H457">
        <v>-6600</v>
      </c>
      <c r="I457" s="1">
        <v>44263</v>
      </c>
      <c r="J457">
        <v>7100</v>
      </c>
      <c r="K457" s="1">
        <v>44298</v>
      </c>
      <c r="L457">
        <v>0</v>
      </c>
      <c r="M457" s="1">
        <v>44298</v>
      </c>
      <c r="N457">
        <v>-9706.4</v>
      </c>
      <c r="O457" s="1">
        <v>44298</v>
      </c>
      <c r="P457">
        <v>0</v>
      </c>
      <c r="Q457" s="1">
        <v>44201</v>
      </c>
      <c r="R457">
        <v>-7900</v>
      </c>
      <c r="S457" s="1">
        <v>44509</v>
      </c>
      <c r="T457">
        <v>0</v>
      </c>
      <c r="U457" s="1">
        <v>44389</v>
      </c>
      <c r="V457">
        <v>33200</v>
      </c>
      <c r="W457" s="1">
        <v>44509</v>
      </c>
      <c r="X457">
        <v>26400</v>
      </c>
      <c r="Y457" s="1">
        <v>44298</v>
      </c>
      <c r="Z457">
        <v>6680.77</v>
      </c>
      <c r="AA457" s="1">
        <v>44298</v>
      </c>
      <c r="AB457">
        <v>0</v>
      </c>
    </row>
    <row r="458" spans="1:28" ht="16.2">
      <c r="A458" s="1">
        <v>44510</v>
      </c>
      <c r="B458">
        <v>0</v>
      </c>
      <c r="C458" s="1">
        <v>44196</v>
      </c>
      <c r="D458">
        <v>0</v>
      </c>
      <c r="E458" s="1">
        <v>44196</v>
      </c>
      <c r="F458">
        <v>0</v>
      </c>
      <c r="G458" s="1">
        <v>44148</v>
      </c>
      <c r="H458">
        <v>10800</v>
      </c>
      <c r="I458" s="1">
        <v>44264</v>
      </c>
      <c r="J458">
        <v>0</v>
      </c>
      <c r="K458" s="1">
        <v>44299</v>
      </c>
      <c r="L458">
        <v>1183.69</v>
      </c>
      <c r="M458" s="1">
        <v>44299</v>
      </c>
      <c r="N458">
        <v>-7211.36</v>
      </c>
      <c r="O458" s="1">
        <v>44299</v>
      </c>
      <c r="P458">
        <v>0</v>
      </c>
      <c r="Q458" s="1">
        <v>44202</v>
      </c>
      <c r="R458">
        <v>-14700</v>
      </c>
      <c r="S458" s="1">
        <v>44510</v>
      </c>
      <c r="T458">
        <v>0</v>
      </c>
      <c r="U458" s="1">
        <v>44390</v>
      </c>
      <c r="V458">
        <v>9000</v>
      </c>
      <c r="W458" s="1">
        <v>44510</v>
      </c>
      <c r="X458">
        <v>0</v>
      </c>
      <c r="Y458" s="1">
        <v>44299</v>
      </c>
      <c r="Z458">
        <v>0</v>
      </c>
      <c r="AA458" s="1">
        <v>44299</v>
      </c>
      <c r="AB458">
        <v>-19217.27</v>
      </c>
    </row>
    <row r="459" spans="1:28" ht="16.2">
      <c r="A459" s="1">
        <v>44511</v>
      </c>
      <c r="B459">
        <v>-247.36</v>
      </c>
      <c r="C459" s="1">
        <v>44200</v>
      </c>
      <c r="D459">
        <v>0</v>
      </c>
      <c r="E459" s="1">
        <v>44200</v>
      </c>
      <c r="F459">
        <v>0</v>
      </c>
      <c r="G459" s="1">
        <v>44151</v>
      </c>
      <c r="H459">
        <v>59400</v>
      </c>
      <c r="I459" s="1">
        <v>44265</v>
      </c>
      <c r="J459">
        <v>0</v>
      </c>
      <c r="K459" s="1">
        <v>44300</v>
      </c>
      <c r="L459">
        <v>-5514.4</v>
      </c>
      <c r="M459" s="1">
        <v>44300</v>
      </c>
      <c r="N459">
        <v>3095.61</v>
      </c>
      <c r="O459" s="1">
        <v>44300</v>
      </c>
      <c r="P459">
        <v>0</v>
      </c>
      <c r="Q459" s="1">
        <v>44203</v>
      </c>
      <c r="R459">
        <v>63800</v>
      </c>
      <c r="S459" s="1">
        <v>44511</v>
      </c>
      <c r="T459">
        <v>0</v>
      </c>
      <c r="U459" s="1">
        <v>44391</v>
      </c>
      <c r="V459">
        <v>1000</v>
      </c>
      <c r="W459" s="1">
        <v>44511</v>
      </c>
      <c r="X459">
        <v>-16600</v>
      </c>
      <c r="Y459" s="1">
        <v>44300</v>
      </c>
      <c r="Z459">
        <v>-4306.25</v>
      </c>
      <c r="AA459" s="1">
        <v>44300</v>
      </c>
      <c r="AB459">
        <v>0</v>
      </c>
    </row>
    <row r="460" spans="1:28" ht="16.2">
      <c r="A460" s="1">
        <v>44512</v>
      </c>
      <c r="B460">
        <v>0</v>
      </c>
      <c r="C460" s="1">
        <v>44201</v>
      </c>
      <c r="D460">
        <v>0</v>
      </c>
      <c r="E460" s="1">
        <v>44201</v>
      </c>
      <c r="F460">
        <v>0</v>
      </c>
      <c r="G460" s="1">
        <v>44152</v>
      </c>
      <c r="H460">
        <v>8800</v>
      </c>
      <c r="I460" s="1">
        <v>44266</v>
      </c>
      <c r="J460">
        <v>14700</v>
      </c>
      <c r="K460" s="1">
        <v>44301</v>
      </c>
      <c r="L460">
        <v>-16919.349999999999</v>
      </c>
      <c r="M460" s="1">
        <v>44301</v>
      </c>
      <c r="N460">
        <v>0</v>
      </c>
      <c r="O460" s="1">
        <v>44301</v>
      </c>
      <c r="P460">
        <v>0</v>
      </c>
      <c r="Q460" s="1">
        <v>44204</v>
      </c>
      <c r="R460">
        <v>15900</v>
      </c>
      <c r="S460" s="1">
        <v>44512</v>
      </c>
      <c r="T460">
        <v>0</v>
      </c>
      <c r="U460" s="1">
        <v>44392</v>
      </c>
      <c r="V460">
        <v>29200</v>
      </c>
      <c r="W460" s="1">
        <v>44512</v>
      </c>
      <c r="X460">
        <v>15000</v>
      </c>
      <c r="Y460" s="1">
        <v>44301</v>
      </c>
      <c r="Z460">
        <v>23490.720000000001</v>
      </c>
      <c r="AA460" s="1">
        <v>44301</v>
      </c>
      <c r="AB460">
        <v>18690.75</v>
      </c>
    </row>
    <row r="461" spans="1:28" ht="16.2">
      <c r="A461" s="1">
        <v>44515</v>
      </c>
      <c r="B461">
        <v>-6320.55</v>
      </c>
      <c r="C461" s="1">
        <v>44202</v>
      </c>
      <c r="D461">
        <v>0</v>
      </c>
      <c r="E461" s="1">
        <v>44202</v>
      </c>
      <c r="F461">
        <v>0</v>
      </c>
      <c r="G461" s="1">
        <v>44153</v>
      </c>
      <c r="H461">
        <v>25700</v>
      </c>
      <c r="I461" s="1">
        <v>44267</v>
      </c>
      <c r="J461">
        <v>-2900</v>
      </c>
      <c r="K461" s="1">
        <v>44302</v>
      </c>
      <c r="L461">
        <v>0</v>
      </c>
      <c r="M461" s="1">
        <v>44302</v>
      </c>
      <c r="N461">
        <v>0</v>
      </c>
      <c r="O461" s="1">
        <v>44302</v>
      </c>
      <c r="P461">
        <v>0</v>
      </c>
      <c r="Q461" s="1">
        <v>44207</v>
      </c>
      <c r="R461">
        <v>0</v>
      </c>
      <c r="S461" s="1">
        <v>44515</v>
      </c>
      <c r="T461">
        <v>-6658.46</v>
      </c>
      <c r="U461" s="1">
        <v>44393</v>
      </c>
      <c r="V461">
        <v>-19000</v>
      </c>
      <c r="W461" s="1">
        <v>44515</v>
      </c>
      <c r="X461">
        <v>23400</v>
      </c>
      <c r="Y461" s="1">
        <v>44302</v>
      </c>
      <c r="Z461">
        <v>-53535.82</v>
      </c>
      <c r="AA461" s="1">
        <v>44302</v>
      </c>
      <c r="AB461">
        <v>17400</v>
      </c>
    </row>
    <row r="462" spans="1:28" ht="16.2">
      <c r="A462" s="1">
        <v>44516</v>
      </c>
      <c r="B462">
        <v>0</v>
      </c>
      <c r="C462" s="1">
        <v>44203</v>
      </c>
      <c r="D462">
        <v>0</v>
      </c>
      <c r="E462" s="1">
        <v>44203</v>
      </c>
      <c r="F462">
        <v>0</v>
      </c>
      <c r="G462" s="1">
        <v>44154</v>
      </c>
      <c r="H462">
        <v>0</v>
      </c>
      <c r="I462" s="1">
        <v>44270</v>
      </c>
      <c r="J462">
        <v>0</v>
      </c>
      <c r="K462" s="1">
        <v>44305</v>
      </c>
      <c r="L462">
        <v>0</v>
      </c>
      <c r="M462" s="1">
        <v>44305</v>
      </c>
      <c r="N462">
        <v>-26714.17</v>
      </c>
      <c r="O462" s="1">
        <v>44305</v>
      </c>
      <c r="P462">
        <v>0</v>
      </c>
      <c r="Q462" s="1">
        <v>44208</v>
      </c>
      <c r="R462">
        <v>0</v>
      </c>
      <c r="S462" s="1">
        <v>44516</v>
      </c>
      <c r="T462">
        <v>0</v>
      </c>
      <c r="U462" s="1">
        <v>44396</v>
      </c>
      <c r="V462">
        <v>-66461.759999999995</v>
      </c>
      <c r="W462" s="1">
        <v>44516</v>
      </c>
      <c r="X462">
        <v>7400</v>
      </c>
      <c r="Y462" s="1">
        <v>44305</v>
      </c>
      <c r="Z462">
        <v>-11943.38</v>
      </c>
      <c r="AA462" s="1">
        <v>44305</v>
      </c>
      <c r="AB462">
        <v>22400</v>
      </c>
    </row>
    <row r="463" spans="1:28" ht="16.2">
      <c r="A463" s="1">
        <v>44517</v>
      </c>
      <c r="B463">
        <v>-13193.62</v>
      </c>
      <c r="C463" s="1">
        <v>44204</v>
      </c>
      <c r="D463">
        <v>0</v>
      </c>
      <c r="E463" s="1">
        <v>44204</v>
      </c>
      <c r="F463">
        <v>0</v>
      </c>
      <c r="G463" s="1">
        <v>44155</v>
      </c>
      <c r="H463">
        <v>0</v>
      </c>
      <c r="I463" s="1">
        <v>44271</v>
      </c>
      <c r="J463">
        <v>0</v>
      </c>
      <c r="K463" s="1">
        <v>44306</v>
      </c>
      <c r="L463">
        <v>-9235.0300000000007</v>
      </c>
      <c r="M463" s="1">
        <v>44306</v>
      </c>
      <c r="N463">
        <v>-17435.689999999999</v>
      </c>
      <c r="O463" s="1">
        <v>44306</v>
      </c>
      <c r="P463">
        <v>0</v>
      </c>
      <c r="Q463" s="1">
        <v>44209</v>
      </c>
      <c r="R463">
        <v>0</v>
      </c>
      <c r="S463" s="1">
        <v>44517</v>
      </c>
      <c r="T463">
        <v>0</v>
      </c>
      <c r="U463" s="1">
        <v>44397</v>
      </c>
      <c r="V463">
        <v>47200</v>
      </c>
      <c r="W463" s="1">
        <v>44517</v>
      </c>
      <c r="X463">
        <v>3668.34</v>
      </c>
      <c r="Y463" s="1">
        <v>44306</v>
      </c>
      <c r="Z463">
        <v>-16035.69</v>
      </c>
      <c r="AA463" s="1">
        <v>44306</v>
      </c>
      <c r="AB463">
        <v>9800</v>
      </c>
    </row>
    <row r="464" spans="1:28" ht="16.2">
      <c r="A464" s="1">
        <v>44518</v>
      </c>
      <c r="B464">
        <v>-6607.21</v>
      </c>
      <c r="C464" s="1">
        <v>44207</v>
      </c>
      <c r="D464">
        <v>0</v>
      </c>
      <c r="E464" s="1">
        <v>44207</v>
      </c>
      <c r="F464">
        <v>0</v>
      </c>
      <c r="G464" s="1">
        <v>44158</v>
      </c>
      <c r="H464">
        <v>0</v>
      </c>
      <c r="I464" s="1">
        <v>44272</v>
      </c>
      <c r="J464">
        <v>-11400</v>
      </c>
      <c r="K464" s="1">
        <v>44307</v>
      </c>
      <c r="L464">
        <v>-7833.62</v>
      </c>
      <c r="M464" s="1">
        <v>44307</v>
      </c>
      <c r="N464">
        <v>1446.36</v>
      </c>
      <c r="O464" s="1">
        <v>44307</v>
      </c>
      <c r="P464">
        <v>0</v>
      </c>
      <c r="Q464" s="1">
        <v>44210</v>
      </c>
      <c r="R464">
        <v>-7100</v>
      </c>
      <c r="S464" s="1">
        <v>44518</v>
      </c>
      <c r="T464">
        <v>0</v>
      </c>
      <c r="U464" s="1">
        <v>44398</v>
      </c>
      <c r="V464">
        <v>25077.1</v>
      </c>
      <c r="W464" s="1">
        <v>44518</v>
      </c>
      <c r="X464">
        <v>-10468.209999999999</v>
      </c>
      <c r="Y464" s="1">
        <v>44307</v>
      </c>
      <c r="Z464">
        <v>-13473.39</v>
      </c>
      <c r="AA464" s="1">
        <v>44307</v>
      </c>
      <c r="AB464">
        <v>-18116.93</v>
      </c>
    </row>
    <row r="465" spans="1:28" ht="16.2">
      <c r="A465" s="1">
        <v>44519</v>
      </c>
      <c r="B465">
        <v>0</v>
      </c>
      <c r="C465" s="1">
        <v>44208</v>
      </c>
      <c r="D465">
        <v>0</v>
      </c>
      <c r="E465" s="1">
        <v>44208</v>
      </c>
      <c r="F465">
        <v>0</v>
      </c>
      <c r="G465" s="1">
        <v>44159</v>
      </c>
      <c r="H465">
        <v>0</v>
      </c>
      <c r="I465" s="1">
        <v>44273</v>
      </c>
      <c r="J465">
        <v>0</v>
      </c>
      <c r="K465" s="1">
        <v>44308</v>
      </c>
      <c r="L465">
        <v>362.33</v>
      </c>
      <c r="M465" s="1">
        <v>44308</v>
      </c>
      <c r="N465">
        <v>0</v>
      </c>
      <c r="O465" s="1">
        <v>44308</v>
      </c>
      <c r="P465">
        <v>-17037.580000000002</v>
      </c>
      <c r="Q465" s="1">
        <v>44211</v>
      </c>
      <c r="R465">
        <v>-19000</v>
      </c>
      <c r="S465" s="1">
        <v>44519</v>
      </c>
      <c r="T465">
        <v>0</v>
      </c>
      <c r="U465" s="1">
        <v>44399</v>
      </c>
      <c r="V465">
        <v>-18324.88</v>
      </c>
      <c r="W465" s="1">
        <v>44519</v>
      </c>
      <c r="X465">
        <v>0</v>
      </c>
      <c r="Y465" s="1">
        <v>44308</v>
      </c>
      <c r="Z465">
        <v>-43319.69</v>
      </c>
      <c r="AA465" s="1">
        <v>44308</v>
      </c>
      <c r="AB465">
        <v>0</v>
      </c>
    </row>
    <row r="466" spans="1:28" ht="16.2">
      <c r="A466" s="1">
        <v>44522</v>
      </c>
      <c r="B466">
        <v>0</v>
      </c>
      <c r="C466" s="1">
        <v>44209</v>
      </c>
      <c r="D466">
        <v>0</v>
      </c>
      <c r="E466" s="1">
        <v>44209</v>
      </c>
      <c r="F466">
        <v>0</v>
      </c>
      <c r="G466" s="1">
        <v>44160</v>
      </c>
      <c r="H466">
        <v>0</v>
      </c>
      <c r="I466" s="1">
        <v>44274</v>
      </c>
      <c r="J466">
        <v>20300</v>
      </c>
      <c r="K466" s="1">
        <v>44309</v>
      </c>
      <c r="L466">
        <v>12771.99</v>
      </c>
      <c r="M466" s="1">
        <v>44309</v>
      </c>
      <c r="N466">
        <v>19885.349999999999</v>
      </c>
      <c r="O466" s="1">
        <v>44309</v>
      </c>
      <c r="P466">
        <v>0</v>
      </c>
      <c r="Q466" s="1">
        <v>44214</v>
      </c>
      <c r="R466">
        <v>-5600</v>
      </c>
      <c r="S466" s="1">
        <v>44522</v>
      </c>
      <c r="T466">
        <v>0</v>
      </c>
      <c r="U466" s="1">
        <v>44400</v>
      </c>
      <c r="V466">
        <v>0</v>
      </c>
      <c r="W466" s="1">
        <v>44522</v>
      </c>
      <c r="X466">
        <v>0</v>
      </c>
      <c r="Y466" s="1">
        <v>44309</v>
      </c>
      <c r="Z466">
        <v>29600</v>
      </c>
      <c r="AA466" s="1">
        <v>44309</v>
      </c>
      <c r="AB466">
        <v>0</v>
      </c>
    </row>
    <row r="467" spans="1:28" ht="16.2">
      <c r="A467" s="1">
        <v>44523</v>
      </c>
      <c r="B467">
        <v>-19923.25</v>
      </c>
      <c r="C467" s="1">
        <v>44210</v>
      </c>
      <c r="D467">
        <v>0</v>
      </c>
      <c r="E467" s="1">
        <v>44210</v>
      </c>
      <c r="F467">
        <v>0</v>
      </c>
      <c r="G467" s="1">
        <v>44161</v>
      </c>
      <c r="H467">
        <v>0</v>
      </c>
      <c r="I467" s="1">
        <v>44277</v>
      </c>
      <c r="J467">
        <v>-36600</v>
      </c>
      <c r="K467" s="1">
        <v>44312</v>
      </c>
      <c r="L467">
        <v>-5041.4799999999996</v>
      </c>
      <c r="M467" s="1">
        <v>44312</v>
      </c>
      <c r="N467">
        <v>54600</v>
      </c>
      <c r="O467" s="1">
        <v>44312</v>
      </c>
      <c r="P467">
        <v>-17042.560000000001</v>
      </c>
      <c r="Q467" s="1">
        <v>44215</v>
      </c>
      <c r="R467">
        <v>56400</v>
      </c>
      <c r="S467" s="1">
        <v>44523</v>
      </c>
      <c r="T467">
        <v>0</v>
      </c>
      <c r="U467" s="1">
        <v>44403</v>
      </c>
      <c r="V467">
        <v>-2038.12</v>
      </c>
      <c r="W467" s="1">
        <v>44523</v>
      </c>
      <c r="X467">
        <v>0</v>
      </c>
      <c r="Y467" s="1">
        <v>44312</v>
      </c>
      <c r="Z467">
        <v>54600</v>
      </c>
      <c r="AA467" s="1">
        <v>44312</v>
      </c>
      <c r="AB467">
        <v>17076.740000000002</v>
      </c>
    </row>
    <row r="468" spans="1:28" ht="16.2">
      <c r="A468" s="1">
        <v>44524</v>
      </c>
      <c r="B468">
        <v>0</v>
      </c>
      <c r="C468" s="1">
        <v>44211</v>
      </c>
      <c r="D468">
        <v>0</v>
      </c>
      <c r="E468" s="1">
        <v>44211</v>
      </c>
      <c r="F468">
        <v>0</v>
      </c>
      <c r="G468" s="1">
        <v>44162</v>
      </c>
      <c r="H468">
        <v>0</v>
      </c>
      <c r="I468" s="1">
        <v>44278</v>
      </c>
      <c r="J468">
        <v>6500</v>
      </c>
      <c r="K468" s="1">
        <v>44313</v>
      </c>
      <c r="L468">
        <v>-10851.47</v>
      </c>
      <c r="M468" s="1">
        <v>44313</v>
      </c>
      <c r="N468">
        <v>-3925.39</v>
      </c>
      <c r="O468" s="1">
        <v>44313</v>
      </c>
      <c r="P468">
        <v>0</v>
      </c>
      <c r="Q468" s="1">
        <v>44216</v>
      </c>
      <c r="R468">
        <v>-24900</v>
      </c>
      <c r="S468" s="1">
        <v>44524</v>
      </c>
      <c r="T468">
        <v>0</v>
      </c>
      <c r="U468" s="1">
        <v>44404</v>
      </c>
      <c r="V468">
        <v>5800</v>
      </c>
      <c r="W468" s="1">
        <v>44524</v>
      </c>
      <c r="X468">
        <v>0</v>
      </c>
      <c r="Y468" s="1">
        <v>44313</v>
      </c>
      <c r="Z468">
        <v>-12724.07</v>
      </c>
      <c r="AA468" s="1">
        <v>44313</v>
      </c>
      <c r="AB468">
        <v>8200</v>
      </c>
    </row>
    <row r="469" spans="1:28" ht="16.2">
      <c r="A469" s="1">
        <v>44525</v>
      </c>
      <c r="B469">
        <v>-12116.74</v>
      </c>
      <c r="C469" s="1">
        <v>44214</v>
      </c>
      <c r="D469">
        <v>0</v>
      </c>
      <c r="E469" s="1">
        <v>44214</v>
      </c>
      <c r="F469">
        <v>0</v>
      </c>
      <c r="G469" s="1">
        <v>44165</v>
      </c>
      <c r="H469">
        <v>0</v>
      </c>
      <c r="I469" s="1">
        <v>44279</v>
      </c>
      <c r="J469">
        <v>10100</v>
      </c>
      <c r="K469" s="1">
        <v>44314</v>
      </c>
      <c r="L469">
        <v>0</v>
      </c>
      <c r="M469" s="1">
        <v>44314</v>
      </c>
      <c r="N469">
        <v>0</v>
      </c>
      <c r="O469" s="1">
        <v>44314</v>
      </c>
      <c r="P469">
        <v>0</v>
      </c>
      <c r="Q469" s="1">
        <v>44217</v>
      </c>
      <c r="R469">
        <v>0</v>
      </c>
      <c r="S469" s="1">
        <v>44525</v>
      </c>
      <c r="T469">
        <v>0</v>
      </c>
      <c r="U469" s="1">
        <v>44405</v>
      </c>
      <c r="V469">
        <v>41600</v>
      </c>
      <c r="W469" s="1">
        <v>44525</v>
      </c>
      <c r="X469">
        <v>-10258.34</v>
      </c>
      <c r="Y469" s="1">
        <v>44314</v>
      </c>
      <c r="Z469">
        <v>-2925.63</v>
      </c>
      <c r="AA469" s="1">
        <v>44314</v>
      </c>
      <c r="AB469">
        <v>-7600</v>
      </c>
    </row>
    <row r="470" spans="1:28" ht="16.2">
      <c r="A470" s="1">
        <v>44526</v>
      </c>
      <c r="B470">
        <v>-2090.7600000000002</v>
      </c>
      <c r="C470" s="1">
        <v>44215</v>
      </c>
      <c r="D470">
        <v>0</v>
      </c>
      <c r="E470" s="1">
        <v>44215</v>
      </c>
      <c r="F470">
        <v>0</v>
      </c>
      <c r="G470" s="1">
        <v>44166</v>
      </c>
      <c r="H470">
        <v>0</v>
      </c>
      <c r="I470" s="1">
        <v>44280</v>
      </c>
      <c r="J470">
        <v>-4500</v>
      </c>
      <c r="K470" s="1">
        <v>44315</v>
      </c>
      <c r="L470">
        <v>-15656.87</v>
      </c>
      <c r="M470" s="1">
        <v>44315</v>
      </c>
      <c r="N470">
        <v>8074.16</v>
      </c>
      <c r="O470" s="1">
        <v>44315</v>
      </c>
      <c r="P470">
        <v>0</v>
      </c>
      <c r="Q470" s="1">
        <v>44218</v>
      </c>
      <c r="R470">
        <v>-28700</v>
      </c>
      <c r="S470" s="1">
        <v>44526</v>
      </c>
      <c r="T470">
        <v>0</v>
      </c>
      <c r="U470" s="1">
        <v>44406</v>
      </c>
      <c r="V470">
        <v>-73200</v>
      </c>
      <c r="W470" s="1">
        <v>44526</v>
      </c>
      <c r="X470">
        <v>0</v>
      </c>
      <c r="Y470" s="1">
        <v>44315</v>
      </c>
      <c r="Z470">
        <v>-3911.07</v>
      </c>
      <c r="AA470" s="1">
        <v>44315</v>
      </c>
      <c r="AB470">
        <v>7600</v>
      </c>
    </row>
    <row r="471" spans="1:28" ht="16.2">
      <c r="A471" s="1">
        <v>44529</v>
      </c>
      <c r="B471">
        <v>0</v>
      </c>
      <c r="C471" s="1">
        <v>44216</v>
      </c>
      <c r="D471">
        <v>0</v>
      </c>
      <c r="E471" s="1">
        <v>44216</v>
      </c>
      <c r="F471">
        <v>0</v>
      </c>
      <c r="G471" s="1">
        <v>44167</v>
      </c>
      <c r="H471">
        <v>0</v>
      </c>
      <c r="I471" s="1">
        <v>44281</v>
      </c>
      <c r="J471">
        <v>0</v>
      </c>
      <c r="K471" s="1">
        <v>44319</v>
      </c>
      <c r="L471">
        <v>47475.09</v>
      </c>
      <c r="M471" s="1">
        <v>44319</v>
      </c>
      <c r="N471">
        <v>8671.49</v>
      </c>
      <c r="O471" s="1">
        <v>44319</v>
      </c>
      <c r="P471">
        <v>0</v>
      </c>
      <c r="Q471" s="1">
        <v>44221</v>
      </c>
      <c r="R471">
        <v>-14400</v>
      </c>
      <c r="S471" s="1">
        <v>44529</v>
      </c>
      <c r="T471">
        <v>-26235.3</v>
      </c>
      <c r="U471" s="1">
        <v>44407</v>
      </c>
      <c r="V471">
        <v>31600</v>
      </c>
      <c r="W471" s="1">
        <v>44529</v>
      </c>
      <c r="X471">
        <v>-15236.35</v>
      </c>
      <c r="Y471" s="1">
        <v>44319</v>
      </c>
      <c r="Z471">
        <v>7153.93</v>
      </c>
      <c r="AA471" s="1">
        <v>44319</v>
      </c>
      <c r="AB471">
        <v>-61560.51</v>
      </c>
    </row>
    <row r="472" spans="1:28" ht="16.2">
      <c r="A472" s="1">
        <v>44530</v>
      </c>
      <c r="B472">
        <v>27304.77</v>
      </c>
      <c r="C472" s="1">
        <v>44217</v>
      </c>
      <c r="D472">
        <v>0</v>
      </c>
      <c r="E472" s="1">
        <v>44217</v>
      </c>
      <c r="F472">
        <v>0</v>
      </c>
      <c r="G472" s="1">
        <v>44168</v>
      </c>
      <c r="H472">
        <v>2700</v>
      </c>
      <c r="I472" s="1">
        <v>44284</v>
      </c>
      <c r="J472">
        <v>6700</v>
      </c>
      <c r="K472" s="1">
        <v>44320</v>
      </c>
      <c r="L472">
        <v>67458.66</v>
      </c>
      <c r="M472" s="1">
        <v>44320</v>
      </c>
      <c r="N472">
        <v>0</v>
      </c>
      <c r="O472" s="1">
        <v>44320</v>
      </c>
      <c r="P472">
        <v>140763.06</v>
      </c>
      <c r="Q472" s="1">
        <v>44222</v>
      </c>
      <c r="R472">
        <v>-57200</v>
      </c>
      <c r="S472" s="1">
        <v>44530</v>
      </c>
      <c r="T472">
        <v>18955.64</v>
      </c>
      <c r="U472" s="1">
        <v>44410</v>
      </c>
      <c r="V472">
        <v>-59400</v>
      </c>
      <c r="W472" s="1">
        <v>44530</v>
      </c>
      <c r="X472">
        <v>28675.78</v>
      </c>
      <c r="Y472" s="1">
        <v>44320</v>
      </c>
      <c r="Z472">
        <v>-85438.36</v>
      </c>
      <c r="AA472" s="1">
        <v>44320</v>
      </c>
      <c r="AB472">
        <v>0</v>
      </c>
    </row>
    <row r="473" spans="1:28" ht="16.2">
      <c r="A473" s="1">
        <v>44531</v>
      </c>
      <c r="B473">
        <v>0</v>
      </c>
      <c r="C473" s="1">
        <v>44218</v>
      </c>
      <c r="D473">
        <v>0</v>
      </c>
      <c r="E473" s="1">
        <v>44218</v>
      </c>
      <c r="F473">
        <v>0</v>
      </c>
      <c r="G473" s="1">
        <v>44169</v>
      </c>
      <c r="H473">
        <v>30400</v>
      </c>
      <c r="I473" s="1">
        <v>44285</v>
      </c>
      <c r="J473">
        <v>7600</v>
      </c>
      <c r="K473" s="1">
        <v>44321</v>
      </c>
      <c r="L473">
        <v>0</v>
      </c>
      <c r="M473" s="1">
        <v>44321</v>
      </c>
      <c r="N473">
        <v>-46011.57</v>
      </c>
      <c r="O473" s="1">
        <v>44321</v>
      </c>
      <c r="P473">
        <v>-17014.900000000001</v>
      </c>
      <c r="Q473" s="1">
        <v>44223</v>
      </c>
      <c r="R473">
        <v>6800</v>
      </c>
      <c r="S473" s="1">
        <v>44531</v>
      </c>
      <c r="T473">
        <v>0</v>
      </c>
      <c r="U473" s="1">
        <v>44411</v>
      </c>
      <c r="V473">
        <v>-2600</v>
      </c>
      <c r="W473" s="1">
        <v>44531</v>
      </c>
      <c r="X473">
        <v>-41926.050000000003</v>
      </c>
      <c r="Y473" s="1">
        <v>44321</v>
      </c>
      <c r="Z473">
        <v>-10317.49</v>
      </c>
      <c r="AA473" s="1">
        <v>44321</v>
      </c>
      <c r="AB473">
        <v>32491.98</v>
      </c>
    </row>
    <row r="474" spans="1:28" ht="16.2">
      <c r="A474" s="1">
        <v>44532</v>
      </c>
      <c r="B474">
        <v>0</v>
      </c>
      <c r="C474" s="1">
        <v>44221</v>
      </c>
      <c r="D474">
        <v>0</v>
      </c>
      <c r="E474" s="1">
        <v>44221</v>
      </c>
      <c r="F474">
        <v>0</v>
      </c>
      <c r="G474" s="1">
        <v>44172</v>
      </c>
      <c r="H474">
        <v>17400</v>
      </c>
      <c r="I474" s="1">
        <v>44286</v>
      </c>
      <c r="J474">
        <v>3900</v>
      </c>
      <c r="K474" s="1">
        <v>44322</v>
      </c>
      <c r="L474">
        <v>0</v>
      </c>
      <c r="M474" s="1">
        <v>44322</v>
      </c>
      <c r="N474">
        <v>0</v>
      </c>
      <c r="O474" s="1">
        <v>44322</v>
      </c>
      <c r="P474">
        <v>-18034.48</v>
      </c>
      <c r="Q474" s="1">
        <v>44224</v>
      </c>
      <c r="R474">
        <v>-55400</v>
      </c>
      <c r="S474" s="1">
        <v>44532</v>
      </c>
      <c r="T474">
        <v>0</v>
      </c>
      <c r="U474" s="1">
        <v>44412</v>
      </c>
      <c r="V474">
        <v>-18927.25</v>
      </c>
      <c r="W474" s="1">
        <v>44532</v>
      </c>
      <c r="X474">
        <v>-22917.88</v>
      </c>
      <c r="Y474" s="1">
        <v>44322</v>
      </c>
      <c r="Z474">
        <v>-10516.59</v>
      </c>
      <c r="AA474" s="1">
        <v>44322</v>
      </c>
      <c r="AB474">
        <v>-35000</v>
      </c>
    </row>
    <row r="475" spans="1:28" ht="16.2">
      <c r="A475" s="1">
        <v>44533</v>
      </c>
      <c r="B475">
        <v>0</v>
      </c>
      <c r="C475" s="1">
        <v>44222</v>
      </c>
      <c r="D475">
        <v>4700</v>
      </c>
      <c r="E475" s="1">
        <v>44222</v>
      </c>
      <c r="F475">
        <v>0</v>
      </c>
      <c r="G475" s="1">
        <v>44173</v>
      </c>
      <c r="H475">
        <v>23400</v>
      </c>
      <c r="I475" s="1">
        <v>44287</v>
      </c>
      <c r="J475">
        <v>-14000</v>
      </c>
      <c r="K475" s="1">
        <v>44323</v>
      </c>
      <c r="L475">
        <v>-6827.17</v>
      </c>
      <c r="M475" s="1">
        <v>44323</v>
      </c>
      <c r="N475">
        <v>0</v>
      </c>
      <c r="O475" s="1">
        <v>44323</v>
      </c>
      <c r="P475">
        <v>0</v>
      </c>
      <c r="Q475" s="1">
        <v>44225</v>
      </c>
      <c r="R475">
        <v>-61600</v>
      </c>
      <c r="S475" s="1">
        <v>44533</v>
      </c>
      <c r="T475">
        <v>0</v>
      </c>
      <c r="U475" s="1">
        <v>44413</v>
      </c>
      <c r="V475">
        <v>0</v>
      </c>
      <c r="W475" s="1">
        <v>44533</v>
      </c>
      <c r="X475">
        <v>0</v>
      </c>
      <c r="Y475" s="1">
        <v>44323</v>
      </c>
      <c r="Z475">
        <v>68600</v>
      </c>
      <c r="AA475" s="1">
        <v>44323</v>
      </c>
      <c r="AB475">
        <v>-35713.599999999999</v>
      </c>
    </row>
    <row r="476" spans="1:28" ht="16.2">
      <c r="A476" s="1">
        <v>44536</v>
      </c>
      <c r="B476">
        <v>18939.62</v>
      </c>
      <c r="C476" s="1">
        <v>44223</v>
      </c>
      <c r="D476">
        <v>-6800</v>
      </c>
      <c r="E476" s="1">
        <v>44223</v>
      </c>
      <c r="F476">
        <v>0</v>
      </c>
      <c r="G476" s="1">
        <v>44174</v>
      </c>
      <c r="H476">
        <v>11000</v>
      </c>
      <c r="I476" s="1">
        <v>44292</v>
      </c>
      <c r="J476">
        <v>-15704.21</v>
      </c>
      <c r="K476" s="1">
        <v>44326</v>
      </c>
      <c r="L476">
        <v>2164.2800000000002</v>
      </c>
      <c r="M476" s="1">
        <v>44326</v>
      </c>
      <c r="N476">
        <v>4682.38</v>
      </c>
      <c r="O476" s="1">
        <v>44326</v>
      </c>
      <c r="P476">
        <v>0</v>
      </c>
      <c r="Q476" s="1">
        <v>44228</v>
      </c>
      <c r="R476">
        <v>57000</v>
      </c>
      <c r="S476" s="1">
        <v>44536</v>
      </c>
      <c r="T476">
        <v>0</v>
      </c>
      <c r="U476" s="1">
        <v>44414</v>
      </c>
      <c r="V476">
        <v>0</v>
      </c>
      <c r="W476" s="1">
        <v>44536</v>
      </c>
      <c r="X476">
        <v>0</v>
      </c>
      <c r="Y476" s="1">
        <v>44326</v>
      </c>
      <c r="Z476">
        <v>-10117.17</v>
      </c>
      <c r="AA476" s="1">
        <v>44326</v>
      </c>
      <c r="AB476">
        <v>0</v>
      </c>
    </row>
    <row r="477" spans="1:28" ht="16.2">
      <c r="A477" s="1">
        <v>44537</v>
      </c>
      <c r="B477">
        <v>0</v>
      </c>
      <c r="C477" s="1">
        <v>44224</v>
      </c>
      <c r="D477">
        <v>33900</v>
      </c>
      <c r="E477" s="1">
        <v>44224</v>
      </c>
      <c r="F477">
        <v>0</v>
      </c>
      <c r="G477" s="1">
        <v>44175</v>
      </c>
      <c r="H477">
        <v>-31200</v>
      </c>
      <c r="I477" s="1">
        <v>44293</v>
      </c>
      <c r="J477">
        <v>3297.5</v>
      </c>
      <c r="K477" s="1">
        <v>44327</v>
      </c>
      <c r="L477">
        <v>-19615.349999999999</v>
      </c>
      <c r="M477" s="1">
        <v>44327</v>
      </c>
      <c r="N477">
        <v>134400</v>
      </c>
      <c r="O477" s="1">
        <v>44327</v>
      </c>
      <c r="P477">
        <v>-17015.259999999998</v>
      </c>
      <c r="Q477" s="1">
        <v>44229</v>
      </c>
      <c r="R477">
        <v>79000</v>
      </c>
      <c r="S477" s="1">
        <v>44537</v>
      </c>
      <c r="T477">
        <v>-18659.18</v>
      </c>
      <c r="U477" s="1">
        <v>44417</v>
      </c>
      <c r="V477">
        <v>0</v>
      </c>
      <c r="W477" s="1">
        <v>44537</v>
      </c>
      <c r="X477">
        <v>-13259.21</v>
      </c>
      <c r="Y477" s="1">
        <v>44327</v>
      </c>
      <c r="Z477">
        <v>97481.11</v>
      </c>
      <c r="AA477" s="1">
        <v>44327</v>
      </c>
      <c r="AB477">
        <v>34698.04</v>
      </c>
    </row>
    <row r="478" spans="1:28" ht="16.2">
      <c r="A478" s="1">
        <v>44538</v>
      </c>
      <c r="B478">
        <v>0</v>
      </c>
      <c r="C478" s="1">
        <v>44225</v>
      </c>
      <c r="D478">
        <v>0</v>
      </c>
      <c r="E478" s="1">
        <v>44225</v>
      </c>
      <c r="F478">
        <v>0</v>
      </c>
      <c r="G478" s="1">
        <v>44176</v>
      </c>
      <c r="H478">
        <v>-1000</v>
      </c>
      <c r="I478" s="1">
        <v>44294</v>
      </c>
      <c r="J478">
        <v>0</v>
      </c>
      <c r="K478" s="1">
        <v>44328</v>
      </c>
      <c r="L478">
        <v>0</v>
      </c>
      <c r="M478" s="1">
        <v>44328</v>
      </c>
      <c r="N478">
        <v>-3500</v>
      </c>
      <c r="O478" s="1">
        <v>44328</v>
      </c>
      <c r="P478">
        <v>-16977.64</v>
      </c>
      <c r="Q478" s="1">
        <v>44230</v>
      </c>
      <c r="R478">
        <v>3400</v>
      </c>
      <c r="S478" s="1">
        <v>44538</v>
      </c>
      <c r="T478">
        <v>0</v>
      </c>
      <c r="U478" s="1">
        <v>44418</v>
      </c>
      <c r="V478">
        <v>-2718.64</v>
      </c>
      <c r="W478" s="1">
        <v>44538</v>
      </c>
      <c r="X478">
        <v>2725.31</v>
      </c>
      <c r="Y478" s="1">
        <v>44328</v>
      </c>
      <c r="Z478">
        <v>6700</v>
      </c>
      <c r="AA478" s="1">
        <v>44328</v>
      </c>
      <c r="AB478">
        <v>150300</v>
      </c>
    </row>
    <row r="479" spans="1:28" ht="16.2">
      <c r="A479" s="1">
        <v>44539</v>
      </c>
      <c r="B479">
        <v>-12748.81</v>
      </c>
      <c r="C479" s="1">
        <v>44228</v>
      </c>
      <c r="D479">
        <v>0</v>
      </c>
      <c r="E479" s="1">
        <v>44228</v>
      </c>
      <c r="F479">
        <v>0</v>
      </c>
      <c r="G479" s="1">
        <v>44179</v>
      </c>
      <c r="H479">
        <v>-6600</v>
      </c>
      <c r="I479" s="1">
        <v>44295</v>
      </c>
      <c r="J479">
        <v>0</v>
      </c>
      <c r="K479" s="1">
        <v>44329</v>
      </c>
      <c r="L479">
        <v>0</v>
      </c>
      <c r="M479" s="1">
        <v>44329</v>
      </c>
      <c r="N479">
        <v>-81000</v>
      </c>
      <c r="O479" s="1">
        <v>44329</v>
      </c>
      <c r="P479">
        <v>0</v>
      </c>
      <c r="Q479" s="1">
        <v>44231</v>
      </c>
      <c r="R479">
        <v>-14200</v>
      </c>
      <c r="S479" s="1">
        <v>44539</v>
      </c>
      <c r="T479">
        <v>0</v>
      </c>
      <c r="U479" s="1">
        <v>44419</v>
      </c>
      <c r="V479">
        <v>25800</v>
      </c>
      <c r="W479" s="1">
        <v>44539</v>
      </c>
      <c r="X479">
        <v>-5736.55</v>
      </c>
      <c r="Y479" s="1">
        <v>44329</v>
      </c>
      <c r="Z479">
        <v>-6300</v>
      </c>
      <c r="AA479" s="1">
        <v>44329</v>
      </c>
      <c r="AB479">
        <v>0</v>
      </c>
    </row>
    <row r="480" spans="1:28" ht="16.2">
      <c r="A480" s="1">
        <v>44540</v>
      </c>
      <c r="B480">
        <v>15730.08</v>
      </c>
      <c r="C480" s="1">
        <v>44229</v>
      </c>
      <c r="D480">
        <v>15900</v>
      </c>
      <c r="E480" s="1">
        <v>44229</v>
      </c>
      <c r="F480">
        <v>0</v>
      </c>
      <c r="G480" s="1">
        <v>44180</v>
      </c>
      <c r="H480">
        <v>-23600</v>
      </c>
      <c r="I480" s="1">
        <v>44298</v>
      </c>
      <c r="J480">
        <v>-4210.34</v>
      </c>
      <c r="K480" s="1">
        <v>44330</v>
      </c>
      <c r="L480">
        <v>1044.92</v>
      </c>
      <c r="M480" s="1">
        <v>44330</v>
      </c>
      <c r="N480">
        <v>0</v>
      </c>
      <c r="O480" s="1">
        <v>44330</v>
      </c>
      <c r="P480">
        <v>-16954.66</v>
      </c>
      <c r="Q480" s="1">
        <v>44232</v>
      </c>
      <c r="R480">
        <v>20600</v>
      </c>
      <c r="S480" s="1">
        <v>44540</v>
      </c>
      <c r="T480">
        <v>0</v>
      </c>
      <c r="U480" s="1">
        <v>44420</v>
      </c>
      <c r="V480">
        <v>2600</v>
      </c>
      <c r="W480" s="1">
        <v>44540</v>
      </c>
      <c r="X480">
        <v>-5338.05</v>
      </c>
      <c r="Y480" s="1">
        <v>44330</v>
      </c>
      <c r="Z480">
        <v>-20000</v>
      </c>
      <c r="AA480" s="1">
        <v>44330</v>
      </c>
      <c r="AB480">
        <v>8300</v>
      </c>
    </row>
    <row r="481" spans="1:28" ht="16.2">
      <c r="A481" s="1">
        <v>44543</v>
      </c>
      <c r="B481">
        <v>-17545.810000000001</v>
      </c>
      <c r="C481" s="1">
        <v>44230</v>
      </c>
      <c r="D481">
        <v>14900</v>
      </c>
      <c r="E481" s="1">
        <v>44230</v>
      </c>
      <c r="F481">
        <v>0</v>
      </c>
      <c r="G481" s="1">
        <v>44181</v>
      </c>
      <c r="H481">
        <v>47100</v>
      </c>
      <c r="I481" s="1">
        <v>44299</v>
      </c>
      <c r="J481">
        <v>0</v>
      </c>
      <c r="K481" s="1">
        <v>44333</v>
      </c>
      <c r="L481">
        <v>-3124.39</v>
      </c>
      <c r="M481" s="1">
        <v>44333</v>
      </c>
      <c r="N481">
        <v>0</v>
      </c>
      <c r="O481" s="1">
        <v>44333</v>
      </c>
      <c r="P481">
        <v>-16920.7</v>
      </c>
      <c r="Q481" s="1">
        <v>44244</v>
      </c>
      <c r="R481">
        <v>103900</v>
      </c>
      <c r="S481" s="1">
        <v>44543</v>
      </c>
      <c r="T481">
        <v>0</v>
      </c>
      <c r="U481" s="1">
        <v>44421</v>
      </c>
      <c r="V481">
        <v>44000</v>
      </c>
      <c r="W481" s="1">
        <v>44543</v>
      </c>
      <c r="X481">
        <v>19864.38</v>
      </c>
      <c r="Y481" s="1">
        <v>44333</v>
      </c>
      <c r="Z481">
        <v>-101800</v>
      </c>
      <c r="AA481" s="1">
        <v>44333</v>
      </c>
      <c r="AB481">
        <v>58400</v>
      </c>
    </row>
    <row r="482" spans="1:28" ht="16.2">
      <c r="A482" s="1">
        <v>44544</v>
      </c>
      <c r="B482">
        <v>2286.98</v>
      </c>
      <c r="C482" s="1">
        <v>44231</v>
      </c>
      <c r="D482">
        <v>0</v>
      </c>
      <c r="E482" s="1">
        <v>44231</v>
      </c>
      <c r="F482">
        <v>0</v>
      </c>
      <c r="G482" s="1">
        <v>44182</v>
      </c>
      <c r="H482">
        <v>7100</v>
      </c>
      <c r="I482" s="1">
        <v>44300</v>
      </c>
      <c r="J482">
        <v>0</v>
      </c>
      <c r="K482" s="1">
        <v>44334</v>
      </c>
      <c r="L482">
        <v>104531.34</v>
      </c>
      <c r="M482" s="1">
        <v>44334</v>
      </c>
      <c r="N482">
        <v>139300</v>
      </c>
      <c r="O482" s="1">
        <v>44334</v>
      </c>
      <c r="P482">
        <v>232392</v>
      </c>
      <c r="Q482" s="1">
        <v>44245</v>
      </c>
      <c r="R482">
        <v>-700</v>
      </c>
      <c r="S482" s="1">
        <v>44544</v>
      </c>
      <c r="T482">
        <v>3543.61</v>
      </c>
      <c r="U482" s="1">
        <v>44424</v>
      </c>
      <c r="V482">
        <v>33000</v>
      </c>
      <c r="W482" s="1">
        <v>44544</v>
      </c>
      <c r="X482">
        <v>29400</v>
      </c>
      <c r="Y482" s="1">
        <v>44334</v>
      </c>
      <c r="Z482">
        <v>121800</v>
      </c>
      <c r="AA482" s="1">
        <v>44334</v>
      </c>
      <c r="AB482">
        <v>-45600</v>
      </c>
    </row>
    <row r="483" spans="1:28" ht="16.2">
      <c r="A483" s="1">
        <v>44545</v>
      </c>
      <c r="B483">
        <v>0</v>
      </c>
      <c r="C483" s="1">
        <v>44232</v>
      </c>
      <c r="D483">
        <v>0</v>
      </c>
      <c r="E483" s="1">
        <v>44232</v>
      </c>
      <c r="F483">
        <v>0</v>
      </c>
      <c r="G483" s="1">
        <v>44183</v>
      </c>
      <c r="H483">
        <v>-10200</v>
      </c>
      <c r="I483" s="1">
        <v>44301</v>
      </c>
      <c r="J483">
        <v>0</v>
      </c>
      <c r="K483" s="1">
        <v>44335</v>
      </c>
      <c r="L483">
        <v>515.44000000000005</v>
      </c>
      <c r="M483" s="1">
        <v>44335</v>
      </c>
      <c r="N483">
        <v>20700</v>
      </c>
      <c r="O483" s="1">
        <v>44335</v>
      </c>
      <c r="P483">
        <v>0</v>
      </c>
      <c r="Q483" s="1">
        <v>44246</v>
      </c>
      <c r="R483">
        <v>-13200</v>
      </c>
      <c r="S483" s="1">
        <v>44545</v>
      </c>
      <c r="T483">
        <v>0</v>
      </c>
      <c r="U483" s="1">
        <v>44425</v>
      </c>
      <c r="V483">
        <v>38800</v>
      </c>
      <c r="W483" s="1">
        <v>44545</v>
      </c>
      <c r="X483">
        <v>-11187.39</v>
      </c>
      <c r="Y483" s="1">
        <v>44335</v>
      </c>
      <c r="Z483">
        <v>-2300</v>
      </c>
      <c r="AA483" s="1">
        <v>44335</v>
      </c>
      <c r="AB483">
        <v>-2300</v>
      </c>
    </row>
    <row r="484" spans="1:28" ht="16.2">
      <c r="A484" s="1">
        <v>44546</v>
      </c>
      <c r="B484">
        <v>1869.88</v>
      </c>
      <c r="C484" s="1">
        <v>44244</v>
      </c>
      <c r="D484">
        <v>0</v>
      </c>
      <c r="E484" s="1">
        <v>44244</v>
      </c>
      <c r="F484">
        <v>0</v>
      </c>
      <c r="G484" s="1">
        <v>44186</v>
      </c>
      <c r="H484">
        <v>35200</v>
      </c>
      <c r="I484" s="1">
        <v>44302</v>
      </c>
      <c r="J484">
        <v>0</v>
      </c>
      <c r="K484" s="1">
        <v>44336</v>
      </c>
      <c r="L484">
        <v>0</v>
      </c>
      <c r="M484" s="1">
        <v>44336</v>
      </c>
      <c r="N484">
        <v>0</v>
      </c>
      <c r="O484" s="1">
        <v>44336</v>
      </c>
      <c r="P484">
        <v>0</v>
      </c>
      <c r="Q484" s="1">
        <v>44249</v>
      </c>
      <c r="R484">
        <v>13600</v>
      </c>
      <c r="S484" s="1">
        <v>44546</v>
      </c>
      <c r="T484">
        <v>0</v>
      </c>
      <c r="U484" s="1">
        <v>44426</v>
      </c>
      <c r="V484">
        <v>-41703.519999999997</v>
      </c>
      <c r="W484" s="1">
        <v>44546</v>
      </c>
      <c r="X484">
        <v>0</v>
      </c>
      <c r="Y484" s="1">
        <v>44336</v>
      </c>
      <c r="Z484">
        <v>0</v>
      </c>
      <c r="AA484" s="1">
        <v>44336</v>
      </c>
      <c r="AB484">
        <v>0</v>
      </c>
    </row>
    <row r="485" spans="1:28" ht="16.2">
      <c r="A485" s="1">
        <v>44547</v>
      </c>
      <c r="B485">
        <v>-10127.959999999999</v>
      </c>
      <c r="C485" s="1">
        <v>44245</v>
      </c>
      <c r="D485">
        <v>0</v>
      </c>
      <c r="E485" s="1">
        <v>44245</v>
      </c>
      <c r="F485">
        <v>0</v>
      </c>
      <c r="G485" s="1">
        <v>44187</v>
      </c>
      <c r="H485">
        <v>-54000</v>
      </c>
      <c r="I485" s="1">
        <v>44305</v>
      </c>
      <c r="J485">
        <v>0</v>
      </c>
      <c r="K485" s="1">
        <v>44337</v>
      </c>
      <c r="L485">
        <v>2023.41</v>
      </c>
      <c r="M485" s="1">
        <v>44337</v>
      </c>
      <c r="N485">
        <v>0</v>
      </c>
      <c r="O485" s="1">
        <v>44337</v>
      </c>
      <c r="P485">
        <v>-16979.8</v>
      </c>
      <c r="Q485" s="1">
        <v>44250</v>
      </c>
      <c r="R485">
        <v>11000</v>
      </c>
      <c r="S485" s="1">
        <v>44547</v>
      </c>
      <c r="T485">
        <v>0</v>
      </c>
      <c r="U485" s="1">
        <v>44427</v>
      </c>
      <c r="V485">
        <v>-14500</v>
      </c>
      <c r="W485" s="1">
        <v>44547</v>
      </c>
      <c r="X485">
        <v>0</v>
      </c>
      <c r="Y485" s="1">
        <v>44337</v>
      </c>
      <c r="Z485">
        <v>61600</v>
      </c>
      <c r="AA485" s="1">
        <v>44337</v>
      </c>
      <c r="AB485">
        <v>0</v>
      </c>
    </row>
    <row r="486" spans="1:28" ht="16.2">
      <c r="A486" s="1">
        <v>44550</v>
      </c>
      <c r="B486">
        <v>13678.01</v>
      </c>
      <c r="C486" s="1">
        <v>44246</v>
      </c>
      <c r="D486">
        <v>0</v>
      </c>
      <c r="E486" s="1">
        <v>44246</v>
      </c>
      <c r="F486">
        <v>0</v>
      </c>
      <c r="G486" s="1">
        <v>44188</v>
      </c>
      <c r="H486">
        <v>14000</v>
      </c>
      <c r="I486" s="1">
        <v>44306</v>
      </c>
      <c r="J486">
        <v>0</v>
      </c>
      <c r="K486" s="1">
        <v>44340</v>
      </c>
      <c r="L486">
        <v>0</v>
      </c>
      <c r="M486" s="1">
        <v>44340</v>
      </c>
      <c r="N486">
        <v>-28500</v>
      </c>
      <c r="O486" s="1">
        <v>44340</v>
      </c>
      <c r="P486">
        <v>0</v>
      </c>
      <c r="Q486" s="1">
        <v>44251</v>
      </c>
      <c r="R486">
        <v>-51000</v>
      </c>
      <c r="S486" s="1">
        <v>44550</v>
      </c>
      <c r="T486">
        <v>13342.14</v>
      </c>
      <c r="U486" s="1">
        <v>44428</v>
      </c>
      <c r="V486">
        <v>27200</v>
      </c>
      <c r="W486" s="1">
        <v>44550</v>
      </c>
      <c r="X486">
        <v>0</v>
      </c>
      <c r="Y486" s="1">
        <v>44340</v>
      </c>
      <c r="Z486">
        <v>-75700</v>
      </c>
      <c r="AA486" s="1">
        <v>44340</v>
      </c>
      <c r="AB486">
        <v>0</v>
      </c>
    </row>
    <row r="487" spans="1:28" ht="16.2">
      <c r="A487" s="1">
        <v>44551</v>
      </c>
      <c r="B487">
        <v>12470.45</v>
      </c>
      <c r="C487" s="1">
        <v>44249</v>
      </c>
      <c r="D487">
        <v>0</v>
      </c>
      <c r="E487" s="1">
        <v>44249</v>
      </c>
      <c r="F487">
        <v>0</v>
      </c>
      <c r="G487" s="1">
        <v>44189</v>
      </c>
      <c r="H487">
        <v>26400</v>
      </c>
      <c r="I487" s="1">
        <v>44307</v>
      </c>
      <c r="J487">
        <v>0</v>
      </c>
      <c r="K487" s="1">
        <v>44341</v>
      </c>
      <c r="L487">
        <v>1611.23</v>
      </c>
      <c r="M487" s="1">
        <v>44341</v>
      </c>
      <c r="N487">
        <v>-4500</v>
      </c>
      <c r="O487" s="1">
        <v>44341</v>
      </c>
      <c r="P487">
        <v>0</v>
      </c>
      <c r="Q487" s="1">
        <v>44252</v>
      </c>
      <c r="R487">
        <v>41200</v>
      </c>
      <c r="S487" s="1">
        <v>44551</v>
      </c>
      <c r="T487">
        <v>0</v>
      </c>
      <c r="U487" s="1">
        <v>44431</v>
      </c>
      <c r="V487">
        <v>-23800</v>
      </c>
      <c r="W487" s="1">
        <v>44551</v>
      </c>
      <c r="X487">
        <v>0</v>
      </c>
      <c r="Y487" s="1">
        <v>44341</v>
      </c>
      <c r="Z487">
        <v>25800</v>
      </c>
      <c r="AA487" s="1">
        <v>44341</v>
      </c>
      <c r="AB487">
        <v>300</v>
      </c>
    </row>
    <row r="488" spans="1:28" ht="16.2">
      <c r="A488" s="1">
        <v>44552</v>
      </c>
      <c r="B488">
        <v>0</v>
      </c>
      <c r="C488" s="1">
        <v>44250</v>
      </c>
      <c r="D488">
        <v>0</v>
      </c>
      <c r="E488" s="1">
        <v>44250</v>
      </c>
      <c r="F488">
        <v>0</v>
      </c>
      <c r="G488" s="1">
        <v>44190</v>
      </c>
      <c r="H488">
        <v>11800</v>
      </c>
      <c r="I488" s="1">
        <v>44308</v>
      </c>
      <c r="J488">
        <v>0</v>
      </c>
      <c r="K488" s="1">
        <v>44342</v>
      </c>
      <c r="L488">
        <v>-5597.17</v>
      </c>
      <c r="M488" s="1">
        <v>44342</v>
      </c>
      <c r="N488">
        <v>-10400</v>
      </c>
      <c r="O488" s="1">
        <v>44342</v>
      </c>
      <c r="P488">
        <v>0</v>
      </c>
      <c r="Q488" s="1">
        <v>44253</v>
      </c>
      <c r="R488">
        <v>-90600</v>
      </c>
      <c r="S488" s="1">
        <v>44552</v>
      </c>
      <c r="T488">
        <v>0</v>
      </c>
      <c r="U488" s="1">
        <v>44432</v>
      </c>
      <c r="V488">
        <v>21000</v>
      </c>
      <c r="W488" s="1">
        <v>44552</v>
      </c>
      <c r="X488">
        <v>-9267.73</v>
      </c>
      <c r="Y488" s="1">
        <v>44342</v>
      </c>
      <c r="Z488">
        <v>5800</v>
      </c>
      <c r="AA488" s="1">
        <v>44342</v>
      </c>
      <c r="AB488">
        <v>5800</v>
      </c>
    </row>
    <row r="489" spans="1:28" ht="16.2">
      <c r="A489" s="1">
        <v>44553</v>
      </c>
      <c r="B489">
        <v>-7351.66</v>
      </c>
      <c r="C489" s="1">
        <v>44251</v>
      </c>
      <c r="D489">
        <v>0</v>
      </c>
      <c r="E489" s="1">
        <v>44251</v>
      </c>
      <c r="F489">
        <v>0</v>
      </c>
      <c r="G489" s="1">
        <v>44193</v>
      </c>
      <c r="H489">
        <v>26400</v>
      </c>
      <c r="I489" s="1">
        <v>44309</v>
      </c>
      <c r="J489">
        <v>0</v>
      </c>
      <c r="K489" s="1">
        <v>44343</v>
      </c>
      <c r="L489">
        <v>0</v>
      </c>
      <c r="M489" s="1">
        <v>44343</v>
      </c>
      <c r="N489">
        <v>10900</v>
      </c>
      <c r="O489" s="1">
        <v>44343</v>
      </c>
      <c r="P489">
        <v>-16984.419999999998</v>
      </c>
      <c r="Q489" s="1">
        <v>44257</v>
      </c>
      <c r="R489">
        <v>-5800</v>
      </c>
      <c r="S489" s="1">
        <v>44553</v>
      </c>
      <c r="T489">
        <v>0</v>
      </c>
      <c r="U489" s="1">
        <v>44433</v>
      </c>
      <c r="V489">
        <v>35800</v>
      </c>
      <c r="W489" s="1">
        <v>44553</v>
      </c>
      <c r="X489">
        <v>0</v>
      </c>
      <c r="Y489" s="1">
        <v>44343</v>
      </c>
      <c r="Z489">
        <v>-16200</v>
      </c>
      <c r="AA489" s="1">
        <v>44343</v>
      </c>
      <c r="AB489">
        <v>-36700</v>
      </c>
    </row>
    <row r="490" spans="1:28" ht="16.2">
      <c r="A490" s="1">
        <v>44554</v>
      </c>
      <c r="B490">
        <v>9720.5400000000009</v>
      </c>
      <c r="C490" s="1">
        <v>44252</v>
      </c>
      <c r="D490">
        <v>-52000</v>
      </c>
      <c r="E490" s="1">
        <v>44252</v>
      </c>
      <c r="F490">
        <v>0</v>
      </c>
      <c r="G490" s="1">
        <v>44194</v>
      </c>
      <c r="H490">
        <v>5000</v>
      </c>
      <c r="I490" s="1">
        <v>44312</v>
      </c>
      <c r="J490">
        <v>47681.33</v>
      </c>
      <c r="K490" s="1">
        <v>44344</v>
      </c>
      <c r="L490">
        <v>-5001.7</v>
      </c>
      <c r="M490" s="1">
        <v>44344</v>
      </c>
      <c r="N490">
        <v>-14700</v>
      </c>
      <c r="O490" s="1">
        <v>44344</v>
      </c>
      <c r="P490">
        <v>0</v>
      </c>
      <c r="Q490" s="1">
        <v>44258</v>
      </c>
      <c r="R490">
        <v>55800</v>
      </c>
      <c r="S490" s="1">
        <v>44554</v>
      </c>
      <c r="T490">
        <v>0</v>
      </c>
      <c r="U490" s="1">
        <v>44434</v>
      </c>
      <c r="V490">
        <v>6400</v>
      </c>
      <c r="W490" s="1">
        <v>44554</v>
      </c>
      <c r="X490">
        <v>-7678.95</v>
      </c>
      <c r="Y490" s="1">
        <v>44344</v>
      </c>
      <c r="Z490">
        <v>65600</v>
      </c>
      <c r="AA490" s="1">
        <v>44344</v>
      </c>
      <c r="AB490">
        <v>0</v>
      </c>
    </row>
    <row r="491" spans="1:28" ht="16.2">
      <c r="A491" s="1">
        <v>44557</v>
      </c>
      <c r="B491">
        <v>3915.89</v>
      </c>
      <c r="C491" s="1">
        <v>44253</v>
      </c>
      <c r="D491">
        <v>47600</v>
      </c>
      <c r="E491" s="1">
        <v>44253</v>
      </c>
      <c r="F491">
        <v>0</v>
      </c>
      <c r="G491" s="1">
        <v>44195</v>
      </c>
      <c r="H491">
        <v>35400</v>
      </c>
      <c r="I491" s="1">
        <v>44313</v>
      </c>
      <c r="J491">
        <v>-3525.45</v>
      </c>
      <c r="K491" s="1">
        <v>44347</v>
      </c>
      <c r="L491">
        <v>1982.97</v>
      </c>
      <c r="M491" s="1">
        <v>44347</v>
      </c>
      <c r="N491">
        <v>15692.04</v>
      </c>
      <c r="O491" s="1">
        <v>44347</v>
      </c>
      <c r="P491">
        <v>0</v>
      </c>
      <c r="Q491" s="1">
        <v>44259</v>
      </c>
      <c r="R491">
        <v>-52000</v>
      </c>
      <c r="S491" s="1">
        <v>44557</v>
      </c>
      <c r="T491">
        <v>0</v>
      </c>
      <c r="U491" s="1">
        <v>44435</v>
      </c>
      <c r="V491">
        <v>35000</v>
      </c>
      <c r="W491" s="1">
        <v>44557</v>
      </c>
      <c r="X491">
        <v>-1878.62</v>
      </c>
      <c r="Y491" s="1">
        <v>44347</v>
      </c>
      <c r="Z491">
        <v>-17517.79</v>
      </c>
      <c r="AA491" s="1">
        <v>44347</v>
      </c>
      <c r="AB491">
        <v>-24618.98</v>
      </c>
    </row>
    <row r="492" spans="1:28" ht="16.2">
      <c r="A492" s="1">
        <v>44558</v>
      </c>
      <c r="B492">
        <v>4821.79</v>
      </c>
      <c r="C492" s="1">
        <v>44257</v>
      </c>
      <c r="D492">
        <v>0</v>
      </c>
      <c r="E492" s="1">
        <v>44257</v>
      </c>
      <c r="F492">
        <v>0</v>
      </c>
      <c r="G492" s="1">
        <v>44196</v>
      </c>
      <c r="H492">
        <v>8000</v>
      </c>
      <c r="I492" s="1">
        <v>44314</v>
      </c>
      <c r="J492">
        <v>0</v>
      </c>
      <c r="K492" s="1">
        <v>44348</v>
      </c>
      <c r="L492">
        <v>-25.61</v>
      </c>
      <c r="M492" s="1">
        <v>44348</v>
      </c>
      <c r="N492">
        <v>-510.39</v>
      </c>
      <c r="O492" s="1">
        <v>44348</v>
      </c>
      <c r="P492">
        <v>0</v>
      </c>
      <c r="Q492" s="1">
        <v>44260</v>
      </c>
      <c r="R492">
        <v>-14000</v>
      </c>
      <c r="S492" s="1">
        <v>44558</v>
      </c>
      <c r="T492">
        <v>0</v>
      </c>
      <c r="U492" s="1">
        <v>44438</v>
      </c>
      <c r="V492">
        <v>33600</v>
      </c>
      <c r="W492" s="1">
        <v>44558</v>
      </c>
      <c r="X492">
        <v>16056.25</v>
      </c>
      <c r="Y492" s="1">
        <v>44348</v>
      </c>
      <c r="Z492">
        <v>-26310.03</v>
      </c>
      <c r="AA492" s="1">
        <v>44348</v>
      </c>
      <c r="AB492">
        <v>0</v>
      </c>
    </row>
    <row r="493" spans="1:28" ht="16.2">
      <c r="A493" s="1">
        <v>44559</v>
      </c>
      <c r="B493">
        <v>0</v>
      </c>
      <c r="C493" s="1">
        <v>44258</v>
      </c>
      <c r="D493">
        <v>0</v>
      </c>
      <c r="E493" s="1">
        <v>44258</v>
      </c>
      <c r="F493">
        <v>0</v>
      </c>
      <c r="G493" s="1">
        <v>44200</v>
      </c>
      <c r="H493">
        <v>39200</v>
      </c>
      <c r="I493" s="1">
        <v>44315</v>
      </c>
      <c r="J493">
        <v>-527.13</v>
      </c>
      <c r="K493" s="1">
        <v>44349</v>
      </c>
      <c r="L493">
        <v>0</v>
      </c>
      <c r="M493" s="1">
        <v>44349</v>
      </c>
      <c r="N493">
        <v>0</v>
      </c>
      <c r="O493" s="1">
        <v>44349</v>
      </c>
      <c r="P493">
        <v>0</v>
      </c>
      <c r="Q493" s="1">
        <v>44263</v>
      </c>
      <c r="R493">
        <v>-7800</v>
      </c>
      <c r="S493" s="1">
        <v>44559</v>
      </c>
      <c r="T493">
        <v>0</v>
      </c>
      <c r="U493" s="1">
        <v>44439</v>
      </c>
      <c r="V493">
        <v>-70433.440000000002</v>
      </c>
      <c r="W493" s="1">
        <v>44559</v>
      </c>
      <c r="X493">
        <v>4652.9799999999996</v>
      </c>
      <c r="Y493" s="1">
        <v>44349</v>
      </c>
      <c r="Z493">
        <v>-15943.44</v>
      </c>
      <c r="AA493" s="1">
        <v>44349</v>
      </c>
      <c r="AB493">
        <v>-24226.78</v>
      </c>
    </row>
    <row r="494" spans="1:28" ht="16.2">
      <c r="A494" s="1">
        <v>44560</v>
      </c>
      <c r="B494">
        <v>-3986.91</v>
      </c>
      <c r="C494" s="1">
        <v>44259</v>
      </c>
      <c r="D494">
        <v>0</v>
      </c>
      <c r="E494" s="1">
        <v>44259</v>
      </c>
      <c r="F494">
        <v>0</v>
      </c>
      <c r="G494" s="1">
        <v>44201</v>
      </c>
      <c r="H494">
        <v>20800</v>
      </c>
      <c r="I494" s="1">
        <v>44319</v>
      </c>
      <c r="J494">
        <v>66345.05</v>
      </c>
      <c r="K494" s="1">
        <v>44350</v>
      </c>
      <c r="L494">
        <v>-5033.26</v>
      </c>
      <c r="M494" s="1">
        <v>44350</v>
      </c>
      <c r="N494">
        <v>14085.29</v>
      </c>
      <c r="O494" s="1">
        <v>44350</v>
      </c>
      <c r="P494">
        <v>0</v>
      </c>
      <c r="Q494" s="1">
        <v>44264</v>
      </c>
      <c r="R494">
        <v>1200</v>
      </c>
      <c r="S494" s="1">
        <v>44560</v>
      </c>
      <c r="T494">
        <v>2507.16</v>
      </c>
      <c r="U494" s="1">
        <v>44440</v>
      </c>
      <c r="V494">
        <v>-4324.28</v>
      </c>
      <c r="W494" s="1">
        <v>44560</v>
      </c>
      <c r="X494">
        <v>0</v>
      </c>
      <c r="Y494" s="1">
        <v>44350</v>
      </c>
      <c r="Z494">
        <v>17767.46</v>
      </c>
      <c r="AA494" s="1">
        <v>44350</v>
      </c>
      <c r="AB494">
        <v>-19432.060000000001</v>
      </c>
    </row>
    <row r="495" spans="1:28" ht="16.2">
      <c r="A495" s="1">
        <v>44564</v>
      </c>
      <c r="B495">
        <v>-12196.78</v>
      </c>
      <c r="C495" s="1">
        <v>44260</v>
      </c>
      <c r="D495">
        <v>0</v>
      </c>
      <c r="E495" s="1">
        <v>44260</v>
      </c>
      <c r="F495">
        <v>0</v>
      </c>
      <c r="G495" s="1">
        <v>44202</v>
      </c>
      <c r="H495">
        <v>-13400</v>
      </c>
      <c r="I495" s="1">
        <v>44320</v>
      </c>
      <c r="J495">
        <v>39567.31</v>
      </c>
      <c r="K495" s="1">
        <v>44351</v>
      </c>
      <c r="L495">
        <v>-10025.790000000001</v>
      </c>
      <c r="M495" s="1">
        <v>44351</v>
      </c>
      <c r="N495">
        <v>-27425.94</v>
      </c>
      <c r="O495" s="1">
        <v>44351</v>
      </c>
      <c r="P495">
        <v>0</v>
      </c>
      <c r="Q495" s="1">
        <v>44265</v>
      </c>
      <c r="R495">
        <v>12200</v>
      </c>
      <c r="S495" s="1">
        <v>44564</v>
      </c>
      <c r="T495">
        <v>12903.86</v>
      </c>
      <c r="U495" s="1">
        <v>44441</v>
      </c>
      <c r="V495">
        <v>0</v>
      </c>
      <c r="W495" s="1">
        <v>44564</v>
      </c>
      <c r="X495">
        <v>0</v>
      </c>
      <c r="Y495" s="1">
        <v>44351</v>
      </c>
      <c r="Z495">
        <v>686.82</v>
      </c>
      <c r="AA495" s="1">
        <v>44351</v>
      </c>
      <c r="AB495">
        <v>0</v>
      </c>
    </row>
    <row r="496" spans="1:28" ht="16.2">
      <c r="A496" s="1">
        <v>44565</v>
      </c>
      <c r="B496">
        <v>-16616.400000000001</v>
      </c>
      <c r="C496" s="1">
        <v>44263</v>
      </c>
      <c r="D496">
        <v>0</v>
      </c>
      <c r="E496" s="1">
        <v>44263</v>
      </c>
      <c r="F496">
        <v>0</v>
      </c>
      <c r="G496" s="1">
        <v>44203</v>
      </c>
      <c r="H496">
        <v>63800</v>
      </c>
      <c r="I496" s="1">
        <v>44321</v>
      </c>
      <c r="J496">
        <v>25295.88</v>
      </c>
      <c r="K496" s="1">
        <v>44354</v>
      </c>
      <c r="L496">
        <v>0</v>
      </c>
      <c r="M496" s="1">
        <v>44354</v>
      </c>
      <c r="N496">
        <v>7688.23</v>
      </c>
      <c r="O496" s="1">
        <v>44354</v>
      </c>
      <c r="P496">
        <v>231886.56</v>
      </c>
      <c r="Q496" s="1">
        <v>44266</v>
      </c>
      <c r="R496">
        <v>58200</v>
      </c>
      <c r="S496" s="1">
        <v>44565</v>
      </c>
      <c r="T496">
        <v>0</v>
      </c>
      <c r="U496" s="1">
        <v>44442</v>
      </c>
      <c r="V496">
        <v>0</v>
      </c>
      <c r="W496" s="1">
        <v>44565</v>
      </c>
      <c r="X496">
        <v>0</v>
      </c>
      <c r="Y496" s="1">
        <v>44354</v>
      </c>
      <c r="Z496">
        <v>-44632.24</v>
      </c>
      <c r="AA496" s="1">
        <v>44354</v>
      </c>
      <c r="AB496">
        <v>0</v>
      </c>
    </row>
    <row r="497" spans="1:28" ht="16.2">
      <c r="A497" s="1">
        <v>44566</v>
      </c>
      <c r="B497">
        <v>0</v>
      </c>
      <c r="C497" s="1">
        <v>44264</v>
      </c>
      <c r="D497">
        <v>0</v>
      </c>
      <c r="E497" s="1">
        <v>44264</v>
      </c>
      <c r="F497">
        <v>0</v>
      </c>
      <c r="G497" s="1">
        <v>44204</v>
      </c>
      <c r="H497">
        <v>44800</v>
      </c>
      <c r="I497" s="1">
        <v>44322</v>
      </c>
      <c r="J497">
        <v>0</v>
      </c>
      <c r="K497" s="1">
        <v>44355</v>
      </c>
      <c r="L497">
        <v>1287.03</v>
      </c>
      <c r="M497" s="1">
        <v>44355</v>
      </c>
      <c r="N497">
        <v>0</v>
      </c>
      <c r="O497" s="1">
        <v>44355</v>
      </c>
      <c r="P497">
        <v>0</v>
      </c>
      <c r="Q497" s="1">
        <v>44267</v>
      </c>
      <c r="R497">
        <v>9600</v>
      </c>
      <c r="S497" s="1">
        <v>44566</v>
      </c>
      <c r="T497">
        <v>0</v>
      </c>
      <c r="U497" s="1">
        <v>44445</v>
      </c>
      <c r="V497">
        <v>0</v>
      </c>
      <c r="W497" s="1">
        <v>44566</v>
      </c>
      <c r="X497">
        <v>0</v>
      </c>
      <c r="Y497" s="1">
        <v>44355</v>
      </c>
      <c r="Z497">
        <v>0</v>
      </c>
      <c r="AA497" s="1">
        <v>44355</v>
      </c>
      <c r="AB497">
        <v>0</v>
      </c>
    </row>
    <row r="498" spans="1:28" ht="16.2">
      <c r="A498" s="1">
        <v>44567</v>
      </c>
      <c r="B498">
        <v>199.2</v>
      </c>
      <c r="C498" s="1">
        <v>44265</v>
      </c>
      <c r="D498">
        <v>0</v>
      </c>
      <c r="E498" s="1">
        <v>44265</v>
      </c>
      <c r="F498">
        <v>0</v>
      </c>
      <c r="G498" s="1">
        <v>44207</v>
      </c>
      <c r="H498">
        <v>16000</v>
      </c>
      <c r="I498" s="1">
        <v>44323</v>
      </c>
      <c r="J498">
        <v>0</v>
      </c>
      <c r="K498" s="1">
        <v>44356</v>
      </c>
      <c r="L498">
        <v>-331.98</v>
      </c>
      <c r="M498" s="1">
        <v>44356</v>
      </c>
      <c r="N498">
        <v>9089.67</v>
      </c>
      <c r="O498" s="1">
        <v>44356</v>
      </c>
      <c r="P498">
        <v>0</v>
      </c>
      <c r="Q498" s="1">
        <v>44270</v>
      </c>
      <c r="R498">
        <v>-5000</v>
      </c>
      <c r="S498" s="1">
        <v>44567</v>
      </c>
      <c r="T498">
        <v>13301.7</v>
      </c>
      <c r="U498" s="1">
        <v>44446</v>
      </c>
      <c r="V498">
        <v>-2922.3</v>
      </c>
      <c r="W498" s="1">
        <v>44567</v>
      </c>
      <c r="X498">
        <v>0</v>
      </c>
      <c r="Y498" s="1">
        <v>44356</v>
      </c>
      <c r="Z498">
        <v>-4421.08</v>
      </c>
      <c r="AA498" s="1">
        <v>44356</v>
      </c>
      <c r="AB498">
        <v>2890.6</v>
      </c>
    </row>
    <row r="499" spans="1:28" ht="16.2">
      <c r="A499" s="1">
        <v>44568</v>
      </c>
      <c r="B499">
        <v>0</v>
      </c>
      <c r="C499" s="1">
        <v>44266</v>
      </c>
      <c r="D499">
        <v>16500</v>
      </c>
      <c r="E499" s="1">
        <v>44266</v>
      </c>
      <c r="F499">
        <v>0</v>
      </c>
      <c r="G499" s="1">
        <v>44208</v>
      </c>
      <c r="H499">
        <v>-8200</v>
      </c>
      <c r="I499" s="1">
        <v>44326</v>
      </c>
      <c r="J499">
        <v>0</v>
      </c>
      <c r="K499" s="1">
        <v>44357</v>
      </c>
      <c r="L499">
        <v>-12222.28</v>
      </c>
      <c r="M499" s="1">
        <v>44357</v>
      </c>
      <c r="N499">
        <v>18779.310000000001</v>
      </c>
      <c r="O499" s="1">
        <v>44357</v>
      </c>
      <c r="P499">
        <v>0</v>
      </c>
      <c r="Q499" s="1">
        <v>44271</v>
      </c>
      <c r="R499">
        <v>21600</v>
      </c>
      <c r="S499" s="1">
        <v>44568</v>
      </c>
      <c r="T499">
        <v>0</v>
      </c>
      <c r="U499" s="1">
        <v>44447</v>
      </c>
      <c r="V499">
        <v>32000</v>
      </c>
      <c r="W499" s="1">
        <v>44568</v>
      </c>
      <c r="X499">
        <v>0</v>
      </c>
      <c r="Y499" s="1">
        <v>44357</v>
      </c>
      <c r="Z499">
        <v>14578.68</v>
      </c>
      <c r="AA499" s="1">
        <v>44357</v>
      </c>
      <c r="AB499">
        <v>-28513.09</v>
      </c>
    </row>
    <row r="500" spans="1:28" ht="16.2">
      <c r="A500" s="1">
        <v>44571</v>
      </c>
      <c r="B500">
        <v>0</v>
      </c>
      <c r="C500" s="1">
        <v>44267</v>
      </c>
      <c r="D500">
        <v>15700</v>
      </c>
      <c r="E500" s="1">
        <v>44267</v>
      </c>
      <c r="F500">
        <v>0</v>
      </c>
      <c r="G500" s="1">
        <v>44209</v>
      </c>
      <c r="H500">
        <v>54200</v>
      </c>
      <c r="I500" s="1">
        <v>44327</v>
      </c>
      <c r="J500">
        <v>114286.1</v>
      </c>
      <c r="K500" s="1">
        <v>44358</v>
      </c>
      <c r="L500">
        <v>366.41</v>
      </c>
      <c r="M500" s="1">
        <v>44358</v>
      </c>
      <c r="N500">
        <v>12000</v>
      </c>
      <c r="O500" s="1">
        <v>44358</v>
      </c>
      <c r="P500">
        <v>0</v>
      </c>
      <c r="Q500" s="1">
        <v>44272</v>
      </c>
      <c r="R500">
        <v>-26300</v>
      </c>
      <c r="S500" s="1">
        <v>44571</v>
      </c>
      <c r="T500">
        <v>0</v>
      </c>
      <c r="U500" s="1">
        <v>44448</v>
      </c>
      <c r="V500">
        <v>5400</v>
      </c>
      <c r="W500" s="1">
        <v>44571</v>
      </c>
      <c r="X500">
        <v>0</v>
      </c>
      <c r="Y500" s="1">
        <v>44358</v>
      </c>
      <c r="Z500">
        <v>-13430.86</v>
      </c>
      <c r="AA500" s="1">
        <v>44358</v>
      </c>
      <c r="AB500">
        <v>0</v>
      </c>
    </row>
    <row r="501" spans="1:28" ht="16.2">
      <c r="A501" s="1">
        <v>44572</v>
      </c>
      <c r="B501">
        <v>0</v>
      </c>
      <c r="C501" s="1">
        <v>44270</v>
      </c>
      <c r="D501">
        <v>0</v>
      </c>
      <c r="E501" s="1">
        <v>44270</v>
      </c>
      <c r="F501">
        <v>0</v>
      </c>
      <c r="G501" s="1">
        <v>44210</v>
      </c>
      <c r="H501">
        <v>-7000</v>
      </c>
      <c r="I501" s="1">
        <v>44328</v>
      </c>
      <c r="J501">
        <v>10700</v>
      </c>
      <c r="K501" s="1">
        <v>44362</v>
      </c>
      <c r="L501">
        <v>-7239.23</v>
      </c>
      <c r="M501" s="1">
        <v>44362</v>
      </c>
      <c r="N501">
        <v>15162.66</v>
      </c>
      <c r="O501" s="1">
        <v>44362</v>
      </c>
      <c r="P501">
        <v>10557.98</v>
      </c>
      <c r="Q501" s="1">
        <v>44273</v>
      </c>
      <c r="R501">
        <v>0</v>
      </c>
      <c r="S501" s="1">
        <v>44572</v>
      </c>
      <c r="T501">
        <v>-18492.63</v>
      </c>
      <c r="U501" s="1">
        <v>44449</v>
      </c>
      <c r="V501">
        <v>-42447.48</v>
      </c>
      <c r="W501" s="1">
        <v>44572</v>
      </c>
      <c r="X501">
        <v>-15491.34</v>
      </c>
      <c r="Y501" s="1">
        <v>44362</v>
      </c>
      <c r="Z501">
        <v>35800</v>
      </c>
      <c r="AA501" s="1">
        <v>44362</v>
      </c>
      <c r="AB501">
        <v>6279.08</v>
      </c>
    </row>
    <row r="502" spans="1:28" ht="16.2">
      <c r="A502" s="1">
        <v>44573</v>
      </c>
      <c r="B502">
        <v>0</v>
      </c>
      <c r="C502" s="1">
        <v>44271</v>
      </c>
      <c r="D502">
        <v>0</v>
      </c>
      <c r="E502" s="1">
        <v>44271</v>
      </c>
      <c r="F502">
        <v>0</v>
      </c>
      <c r="G502" s="1">
        <v>44211</v>
      </c>
      <c r="H502">
        <v>-19000</v>
      </c>
      <c r="I502" s="1">
        <v>44329</v>
      </c>
      <c r="J502">
        <v>-64800</v>
      </c>
      <c r="K502" s="1">
        <v>44363</v>
      </c>
      <c r="L502">
        <v>-19635.75</v>
      </c>
      <c r="M502" s="1">
        <v>44363</v>
      </c>
      <c r="N502">
        <v>-4921.28</v>
      </c>
      <c r="O502" s="1">
        <v>44363</v>
      </c>
      <c r="P502">
        <v>0</v>
      </c>
      <c r="Q502" s="1">
        <v>44274</v>
      </c>
      <c r="R502">
        <v>-41100</v>
      </c>
      <c r="S502" s="1">
        <v>44573</v>
      </c>
      <c r="T502">
        <v>0</v>
      </c>
      <c r="U502" s="1">
        <v>44452</v>
      </c>
      <c r="V502">
        <v>-10646.04</v>
      </c>
      <c r="W502" s="1">
        <v>44573</v>
      </c>
      <c r="X502">
        <v>17651.48</v>
      </c>
      <c r="Y502" s="1">
        <v>44363</v>
      </c>
      <c r="Z502">
        <v>12240.87</v>
      </c>
      <c r="AA502" s="1">
        <v>44363</v>
      </c>
      <c r="AB502">
        <v>-23518.49</v>
      </c>
    </row>
    <row r="503" spans="1:28" ht="16.2">
      <c r="A503" s="1">
        <v>44574</v>
      </c>
      <c r="B503">
        <v>0</v>
      </c>
      <c r="C503" s="1">
        <v>44272</v>
      </c>
      <c r="D503">
        <v>0</v>
      </c>
      <c r="E503" s="1">
        <v>44272</v>
      </c>
      <c r="F503">
        <v>0</v>
      </c>
      <c r="G503" s="1">
        <v>44214</v>
      </c>
      <c r="H503">
        <v>-9900</v>
      </c>
      <c r="I503" s="1">
        <v>44330</v>
      </c>
      <c r="J503">
        <v>-33100</v>
      </c>
      <c r="K503" s="1">
        <v>44364</v>
      </c>
      <c r="L503">
        <v>-10025.25</v>
      </c>
      <c r="M503" s="1">
        <v>44364</v>
      </c>
      <c r="N503">
        <v>0</v>
      </c>
      <c r="O503" s="1">
        <v>44364</v>
      </c>
      <c r="P503">
        <v>0</v>
      </c>
      <c r="Q503" s="1">
        <v>44277</v>
      </c>
      <c r="R503">
        <v>25400</v>
      </c>
      <c r="S503" s="1">
        <v>44574</v>
      </c>
      <c r="T503">
        <v>-9704.15</v>
      </c>
      <c r="U503" s="1">
        <v>44453</v>
      </c>
      <c r="V503">
        <v>-3800</v>
      </c>
      <c r="W503" s="1">
        <v>44574</v>
      </c>
      <c r="X503">
        <v>10000</v>
      </c>
      <c r="Y503" s="1">
        <v>44364</v>
      </c>
      <c r="Z503">
        <v>-50911.35</v>
      </c>
      <c r="AA503" s="1">
        <v>44364</v>
      </c>
      <c r="AB503">
        <v>0</v>
      </c>
    </row>
    <row r="504" spans="1:28" ht="16.2">
      <c r="A504" s="1">
        <v>44575</v>
      </c>
      <c r="B504">
        <v>-6999.24</v>
      </c>
      <c r="C504" s="1">
        <v>44273</v>
      </c>
      <c r="D504">
        <v>0</v>
      </c>
      <c r="E504" s="1">
        <v>44273</v>
      </c>
      <c r="F504">
        <v>0</v>
      </c>
      <c r="G504" s="1">
        <v>44215</v>
      </c>
      <c r="H504">
        <v>0</v>
      </c>
      <c r="I504" s="1">
        <v>44333</v>
      </c>
      <c r="J504">
        <v>-19700</v>
      </c>
      <c r="K504" s="1">
        <v>44365</v>
      </c>
      <c r="L504">
        <v>-1517.41</v>
      </c>
      <c r="M504" s="1">
        <v>44365</v>
      </c>
      <c r="N504">
        <v>0</v>
      </c>
      <c r="O504" s="1">
        <v>44365</v>
      </c>
      <c r="P504">
        <v>0</v>
      </c>
      <c r="Q504" s="1">
        <v>44278</v>
      </c>
      <c r="R504">
        <v>-4000</v>
      </c>
      <c r="S504" s="1">
        <v>44575</v>
      </c>
      <c r="T504">
        <v>0</v>
      </c>
      <c r="U504" s="1">
        <v>44454</v>
      </c>
      <c r="V504">
        <v>15278.54</v>
      </c>
      <c r="W504" s="1">
        <v>44575</v>
      </c>
      <c r="X504">
        <v>30842.54</v>
      </c>
      <c r="Y504" s="1">
        <v>44365</v>
      </c>
      <c r="Z504">
        <v>-6637.31</v>
      </c>
      <c r="AA504" s="1">
        <v>44365</v>
      </c>
      <c r="AB504">
        <v>0</v>
      </c>
    </row>
    <row r="505" spans="1:28" ht="16.2">
      <c r="A505" s="1">
        <v>44578</v>
      </c>
      <c r="B505">
        <v>0</v>
      </c>
      <c r="C505" s="1">
        <v>44274</v>
      </c>
      <c r="D505">
        <v>15100</v>
      </c>
      <c r="E505" s="1">
        <v>44274</v>
      </c>
      <c r="F505">
        <v>0</v>
      </c>
      <c r="G505" s="1">
        <v>44216</v>
      </c>
      <c r="H505">
        <v>0</v>
      </c>
      <c r="I505" s="1">
        <v>44334</v>
      </c>
      <c r="J505">
        <v>0</v>
      </c>
      <c r="K505" s="1">
        <v>44368</v>
      </c>
      <c r="L505">
        <v>-15140.32</v>
      </c>
      <c r="M505" s="1">
        <v>44368</v>
      </c>
      <c r="N505">
        <v>0</v>
      </c>
      <c r="O505" s="1">
        <v>44368</v>
      </c>
      <c r="P505">
        <v>0</v>
      </c>
      <c r="Q505" s="1">
        <v>44279</v>
      </c>
      <c r="R505">
        <v>-27400</v>
      </c>
      <c r="S505" s="1">
        <v>44578</v>
      </c>
      <c r="T505">
        <v>-14309.34</v>
      </c>
      <c r="U505" s="1">
        <v>44455</v>
      </c>
      <c r="V505">
        <v>0</v>
      </c>
      <c r="W505" s="1">
        <v>44578</v>
      </c>
      <c r="X505">
        <v>16847.34</v>
      </c>
      <c r="Y505" s="1">
        <v>44368</v>
      </c>
      <c r="Z505">
        <v>6054.04</v>
      </c>
      <c r="AA505" s="1">
        <v>44368</v>
      </c>
      <c r="AB505">
        <v>-4308.29</v>
      </c>
    </row>
    <row r="506" spans="1:28" ht="16.2">
      <c r="A506" s="1">
        <v>44579</v>
      </c>
      <c r="B506">
        <v>0</v>
      </c>
      <c r="C506" s="1">
        <v>44277</v>
      </c>
      <c r="D506">
        <v>-25400</v>
      </c>
      <c r="E506" s="1">
        <v>44277</v>
      </c>
      <c r="F506">
        <v>0</v>
      </c>
      <c r="G506" s="1">
        <v>44217</v>
      </c>
      <c r="H506">
        <v>47500</v>
      </c>
      <c r="I506" s="1">
        <v>44335</v>
      </c>
      <c r="J506">
        <v>0</v>
      </c>
      <c r="K506" s="1">
        <v>44369</v>
      </c>
      <c r="L506">
        <v>7575.41</v>
      </c>
      <c r="M506" s="1">
        <v>44369</v>
      </c>
      <c r="N506">
        <v>0</v>
      </c>
      <c r="O506" s="1">
        <v>44369</v>
      </c>
      <c r="P506">
        <v>0</v>
      </c>
      <c r="Q506" s="1">
        <v>44280</v>
      </c>
      <c r="R506">
        <v>9800</v>
      </c>
      <c r="S506" s="1">
        <v>44579</v>
      </c>
      <c r="T506">
        <v>-11511.74</v>
      </c>
      <c r="U506" s="1">
        <v>44456</v>
      </c>
      <c r="V506">
        <v>0</v>
      </c>
      <c r="W506" s="1">
        <v>44579</v>
      </c>
      <c r="X506">
        <v>-22152.03</v>
      </c>
      <c r="Y506" s="1">
        <v>44369</v>
      </c>
      <c r="Z506">
        <v>-13512.79</v>
      </c>
      <c r="AA506" s="1">
        <v>44369</v>
      </c>
      <c r="AB506">
        <v>-39114.65</v>
      </c>
    </row>
    <row r="507" spans="1:28" ht="16.2">
      <c r="A507" s="1">
        <v>44580</v>
      </c>
      <c r="B507">
        <v>0</v>
      </c>
      <c r="C507" s="1">
        <v>44278</v>
      </c>
      <c r="D507">
        <v>-12700</v>
      </c>
      <c r="E507" s="1">
        <v>44278</v>
      </c>
      <c r="F507">
        <v>0</v>
      </c>
      <c r="G507" s="1">
        <v>44218</v>
      </c>
      <c r="H507">
        <v>-29000</v>
      </c>
      <c r="I507" s="1">
        <v>44336</v>
      </c>
      <c r="J507">
        <v>0</v>
      </c>
      <c r="K507" s="1">
        <v>44370</v>
      </c>
      <c r="L507">
        <v>369.59</v>
      </c>
      <c r="M507" s="1">
        <v>44370</v>
      </c>
      <c r="N507">
        <v>0</v>
      </c>
      <c r="O507" s="1">
        <v>44370</v>
      </c>
      <c r="P507">
        <v>0</v>
      </c>
      <c r="Q507" s="1">
        <v>44281</v>
      </c>
      <c r="R507">
        <v>51400</v>
      </c>
      <c r="S507" s="1">
        <v>44580</v>
      </c>
      <c r="T507">
        <v>0</v>
      </c>
      <c r="U507" s="1">
        <v>44461</v>
      </c>
      <c r="V507">
        <v>0</v>
      </c>
      <c r="W507" s="1">
        <v>44580</v>
      </c>
      <c r="X507">
        <v>-12897.43</v>
      </c>
      <c r="Y507" s="1">
        <v>44370</v>
      </c>
      <c r="Z507">
        <v>-4073.35</v>
      </c>
      <c r="AA507" s="1">
        <v>44370</v>
      </c>
      <c r="AB507">
        <v>0</v>
      </c>
    </row>
    <row r="508" spans="1:28" ht="16.2">
      <c r="A508" s="1">
        <v>44581</v>
      </c>
      <c r="B508">
        <v>32509.8</v>
      </c>
      <c r="C508" s="1">
        <v>44279</v>
      </c>
      <c r="D508">
        <v>0</v>
      </c>
      <c r="E508" s="1">
        <v>44279</v>
      </c>
      <c r="F508">
        <v>0</v>
      </c>
      <c r="G508" s="1">
        <v>44221</v>
      </c>
      <c r="H508">
        <v>-14400</v>
      </c>
      <c r="I508" s="1">
        <v>44337</v>
      </c>
      <c r="J508">
        <v>0</v>
      </c>
      <c r="K508" s="1">
        <v>44371</v>
      </c>
      <c r="L508">
        <v>160.02000000000001</v>
      </c>
      <c r="M508" s="1">
        <v>44371</v>
      </c>
      <c r="N508">
        <v>-22516.78</v>
      </c>
      <c r="O508" s="1">
        <v>44371</v>
      </c>
      <c r="P508">
        <v>0</v>
      </c>
      <c r="Q508" s="1">
        <v>44284</v>
      </c>
      <c r="R508">
        <v>24400</v>
      </c>
      <c r="S508" s="1">
        <v>44581</v>
      </c>
      <c r="T508">
        <v>0</v>
      </c>
      <c r="U508" s="1">
        <v>44462</v>
      </c>
      <c r="V508">
        <v>0</v>
      </c>
      <c r="W508" s="1">
        <v>44581</v>
      </c>
      <c r="X508">
        <v>0</v>
      </c>
      <c r="Y508" s="1">
        <v>44371</v>
      </c>
      <c r="Z508">
        <v>12800</v>
      </c>
      <c r="AA508" s="1">
        <v>44371</v>
      </c>
      <c r="AB508">
        <v>-8121.22</v>
      </c>
    </row>
    <row r="509" spans="1:28" ht="16.2">
      <c r="A509" s="1">
        <v>44582</v>
      </c>
      <c r="B509">
        <v>-35754</v>
      </c>
      <c r="C509" s="1">
        <v>44280</v>
      </c>
      <c r="D509">
        <v>-22100</v>
      </c>
      <c r="E509" s="1">
        <v>44280</v>
      </c>
      <c r="F509">
        <v>0</v>
      </c>
      <c r="G509" s="1">
        <v>44222</v>
      </c>
      <c r="H509">
        <v>-57200</v>
      </c>
      <c r="I509" s="1">
        <v>44340</v>
      </c>
      <c r="J509">
        <v>0</v>
      </c>
      <c r="K509" s="1">
        <v>44372</v>
      </c>
      <c r="L509">
        <v>-47.57</v>
      </c>
      <c r="M509" s="1">
        <v>44372</v>
      </c>
      <c r="N509">
        <v>-3443.01</v>
      </c>
      <c r="O509" s="1">
        <v>44372</v>
      </c>
      <c r="P509">
        <v>-17046.7</v>
      </c>
      <c r="Q509" s="1">
        <v>44285</v>
      </c>
      <c r="R509">
        <v>21600</v>
      </c>
      <c r="S509" s="1">
        <v>44582</v>
      </c>
      <c r="T509">
        <v>0</v>
      </c>
      <c r="U509" s="1">
        <v>44463</v>
      </c>
      <c r="V509">
        <v>0</v>
      </c>
      <c r="W509" s="1">
        <v>44582</v>
      </c>
      <c r="X509">
        <v>-8894.01</v>
      </c>
      <c r="Y509" s="1">
        <v>44372</v>
      </c>
      <c r="Z509">
        <v>16677.34</v>
      </c>
      <c r="AA509" s="1">
        <v>44372</v>
      </c>
      <c r="AB509">
        <v>16600</v>
      </c>
    </row>
    <row r="510" spans="1:28" ht="16.2">
      <c r="A510" s="1">
        <v>44585</v>
      </c>
      <c r="B510">
        <v>38728.79</v>
      </c>
      <c r="C510" s="1">
        <v>44281</v>
      </c>
      <c r="D510">
        <v>-9800</v>
      </c>
      <c r="E510" s="1">
        <v>44281</v>
      </c>
      <c r="F510">
        <v>0</v>
      </c>
      <c r="G510" s="1">
        <v>44223</v>
      </c>
      <c r="H510">
        <v>6800</v>
      </c>
      <c r="I510" s="1">
        <v>44341</v>
      </c>
      <c r="J510">
        <v>32900</v>
      </c>
      <c r="K510" s="1">
        <v>44375</v>
      </c>
      <c r="L510">
        <v>0</v>
      </c>
      <c r="M510" s="1">
        <v>44375</v>
      </c>
      <c r="N510">
        <v>5476.53</v>
      </c>
      <c r="O510" s="1">
        <v>44375</v>
      </c>
      <c r="P510">
        <v>0</v>
      </c>
      <c r="Q510" s="1">
        <v>44286</v>
      </c>
      <c r="R510">
        <v>-8500</v>
      </c>
      <c r="S510" s="1">
        <v>44585</v>
      </c>
      <c r="T510">
        <v>0</v>
      </c>
      <c r="U510" s="1">
        <v>44466</v>
      </c>
      <c r="V510">
        <v>-8519.9599999999991</v>
      </c>
      <c r="W510" s="1">
        <v>44585</v>
      </c>
      <c r="X510">
        <v>-15673.01</v>
      </c>
      <c r="Y510" s="1">
        <v>44375</v>
      </c>
      <c r="Z510">
        <v>0</v>
      </c>
      <c r="AA510" s="1">
        <v>44375</v>
      </c>
      <c r="AB510">
        <v>23200</v>
      </c>
    </row>
    <row r="511" spans="1:28" ht="16.2">
      <c r="A511" s="1">
        <v>44586</v>
      </c>
      <c r="B511">
        <v>-32381.919999999998</v>
      </c>
      <c r="C511" s="1">
        <v>44284</v>
      </c>
      <c r="D511">
        <v>25500</v>
      </c>
      <c r="E511" s="1">
        <v>44284</v>
      </c>
      <c r="F511">
        <v>0</v>
      </c>
      <c r="G511" s="1">
        <v>44224</v>
      </c>
      <c r="H511">
        <v>-55400</v>
      </c>
      <c r="I511" s="1">
        <v>44342</v>
      </c>
      <c r="J511">
        <v>700</v>
      </c>
      <c r="K511" s="1">
        <v>44376</v>
      </c>
      <c r="L511">
        <v>-7655.67</v>
      </c>
      <c r="M511" s="1">
        <v>44376</v>
      </c>
      <c r="N511">
        <v>0</v>
      </c>
      <c r="O511" s="1">
        <v>44376</v>
      </c>
      <c r="P511">
        <v>0</v>
      </c>
      <c r="Q511" s="1">
        <v>44287</v>
      </c>
      <c r="R511">
        <v>0</v>
      </c>
      <c r="S511" s="1">
        <v>44586</v>
      </c>
      <c r="T511">
        <v>0</v>
      </c>
      <c r="U511" s="1">
        <v>44467</v>
      </c>
      <c r="V511">
        <v>-40512.76</v>
      </c>
      <c r="W511" s="1">
        <v>44586</v>
      </c>
      <c r="X511">
        <v>-19466.38</v>
      </c>
      <c r="Y511" s="1">
        <v>44376</v>
      </c>
      <c r="Z511">
        <v>-4126.41</v>
      </c>
      <c r="AA511" s="1">
        <v>44376</v>
      </c>
      <c r="AB511">
        <v>-1200</v>
      </c>
    </row>
    <row r="512" spans="1:28" ht="16.2">
      <c r="A512" s="1">
        <v>44587</v>
      </c>
      <c r="B512">
        <v>0</v>
      </c>
      <c r="C512" s="1">
        <v>44285</v>
      </c>
      <c r="D512">
        <v>0</v>
      </c>
      <c r="E512" s="1">
        <v>44285</v>
      </c>
      <c r="F512">
        <v>0</v>
      </c>
      <c r="G512" s="1">
        <v>44225</v>
      </c>
      <c r="H512">
        <v>-46900</v>
      </c>
      <c r="I512" s="1">
        <v>44343</v>
      </c>
      <c r="J512">
        <v>-14600</v>
      </c>
      <c r="K512" s="1">
        <v>44377</v>
      </c>
      <c r="L512">
        <v>19471.55</v>
      </c>
      <c r="M512" s="1">
        <v>44377</v>
      </c>
      <c r="N512">
        <v>29873.11</v>
      </c>
      <c r="O512" s="1">
        <v>44377</v>
      </c>
      <c r="P512">
        <v>2537.88</v>
      </c>
      <c r="Q512" s="1">
        <v>44292</v>
      </c>
      <c r="R512">
        <v>0</v>
      </c>
      <c r="S512" s="1">
        <v>44587</v>
      </c>
      <c r="T512">
        <v>0</v>
      </c>
      <c r="U512" s="1">
        <v>44468</v>
      </c>
      <c r="V512">
        <v>0</v>
      </c>
      <c r="W512" s="1">
        <v>44587</v>
      </c>
      <c r="X512">
        <v>-11862.6</v>
      </c>
      <c r="Y512" s="1">
        <v>44377</v>
      </c>
      <c r="Z512">
        <v>25736.02</v>
      </c>
      <c r="AA512" s="1">
        <v>44377</v>
      </c>
      <c r="AB512">
        <v>37200</v>
      </c>
    </row>
    <row r="513" spans="1:28" ht="16.2">
      <c r="A513" s="1">
        <v>44599</v>
      </c>
      <c r="B513">
        <v>-37534.050000000003</v>
      </c>
      <c r="C513" s="1">
        <v>44286</v>
      </c>
      <c r="D513">
        <v>0</v>
      </c>
      <c r="E513" s="1">
        <v>44286</v>
      </c>
      <c r="F513">
        <v>0</v>
      </c>
      <c r="G513" s="1">
        <v>44228</v>
      </c>
      <c r="H513">
        <v>0</v>
      </c>
      <c r="I513" s="1">
        <v>44344</v>
      </c>
      <c r="J513">
        <v>15696.54</v>
      </c>
      <c r="K513" s="1">
        <v>44378</v>
      </c>
      <c r="L513">
        <v>-17528.900000000001</v>
      </c>
      <c r="M513" s="1">
        <v>44378</v>
      </c>
      <c r="N513">
        <v>3538.48</v>
      </c>
      <c r="O513" s="1">
        <v>44378</v>
      </c>
      <c r="P513">
        <v>0</v>
      </c>
      <c r="Q513" s="1">
        <v>44293</v>
      </c>
      <c r="R513">
        <v>0</v>
      </c>
      <c r="S513" s="1">
        <v>44599</v>
      </c>
      <c r="T513">
        <v>-25867.040000000001</v>
      </c>
      <c r="U513" s="1">
        <v>44469</v>
      </c>
      <c r="V513">
        <v>0</v>
      </c>
      <c r="W513" s="1">
        <v>44599</v>
      </c>
      <c r="X513">
        <v>0</v>
      </c>
      <c r="Y513" s="1">
        <v>44378</v>
      </c>
      <c r="Z513">
        <v>-9530.1</v>
      </c>
      <c r="AA513" s="1">
        <v>44378</v>
      </c>
      <c r="AB513">
        <v>-10729.92</v>
      </c>
    </row>
    <row r="514" spans="1:28" ht="16.2">
      <c r="A514" s="1">
        <v>44600</v>
      </c>
      <c r="B514">
        <v>0</v>
      </c>
      <c r="C514" s="1">
        <v>44287</v>
      </c>
      <c r="D514">
        <v>0</v>
      </c>
      <c r="E514" s="1">
        <v>44287</v>
      </c>
      <c r="F514">
        <v>0</v>
      </c>
      <c r="G514" s="1">
        <v>44229</v>
      </c>
      <c r="H514">
        <v>0</v>
      </c>
      <c r="I514" s="1">
        <v>44347</v>
      </c>
      <c r="J514">
        <v>6185.58</v>
      </c>
      <c r="K514" s="1">
        <v>44379</v>
      </c>
      <c r="L514">
        <v>0</v>
      </c>
      <c r="M514" s="1">
        <v>44379</v>
      </c>
      <c r="N514">
        <v>-14788.26</v>
      </c>
      <c r="O514" s="1">
        <v>44379</v>
      </c>
      <c r="P514">
        <v>0</v>
      </c>
      <c r="Q514" s="1">
        <v>44294</v>
      </c>
      <c r="R514">
        <v>0</v>
      </c>
      <c r="S514" s="1">
        <v>44600</v>
      </c>
      <c r="T514">
        <v>0</v>
      </c>
      <c r="U514" s="1">
        <v>44470</v>
      </c>
      <c r="V514">
        <v>0</v>
      </c>
      <c r="W514" s="1">
        <v>44600</v>
      </c>
      <c r="X514">
        <v>0</v>
      </c>
      <c r="Y514" s="1">
        <v>44379</v>
      </c>
      <c r="Z514">
        <v>0</v>
      </c>
      <c r="AA514" s="1">
        <v>44379</v>
      </c>
      <c r="AB514">
        <v>-19458.16</v>
      </c>
    </row>
    <row r="515" spans="1:28" ht="16.2">
      <c r="A515" s="1">
        <v>44601</v>
      </c>
      <c r="B515">
        <v>6427.55</v>
      </c>
      <c r="C515" s="1">
        <v>44292</v>
      </c>
      <c r="D515">
        <v>0</v>
      </c>
      <c r="E515" s="1">
        <v>44292</v>
      </c>
      <c r="F515">
        <v>0</v>
      </c>
      <c r="G515" s="1">
        <v>44230</v>
      </c>
      <c r="H515">
        <v>0</v>
      </c>
      <c r="I515" s="1">
        <v>44348</v>
      </c>
      <c r="J515">
        <v>1775.89</v>
      </c>
      <c r="K515" s="1">
        <v>44382</v>
      </c>
      <c r="L515">
        <v>731.55</v>
      </c>
      <c r="M515" s="1">
        <v>44382</v>
      </c>
      <c r="N515">
        <v>35668.519999999997</v>
      </c>
      <c r="O515" s="1">
        <v>44382</v>
      </c>
      <c r="P515">
        <v>-18138.759999999998</v>
      </c>
      <c r="Q515" s="1">
        <v>44295</v>
      </c>
      <c r="R515">
        <v>-17107.689999999999</v>
      </c>
      <c r="S515" s="1">
        <v>44601</v>
      </c>
      <c r="T515">
        <v>0</v>
      </c>
      <c r="U515" s="1">
        <v>44473</v>
      </c>
      <c r="V515">
        <v>0</v>
      </c>
      <c r="W515" s="1">
        <v>44601</v>
      </c>
      <c r="X515">
        <v>29659.52</v>
      </c>
      <c r="Y515" s="1">
        <v>44382</v>
      </c>
      <c r="Z515">
        <v>22198.240000000002</v>
      </c>
      <c r="AA515" s="1">
        <v>44382</v>
      </c>
      <c r="AB515">
        <v>863.3</v>
      </c>
    </row>
    <row r="516" spans="1:28" ht="16.2">
      <c r="A516" s="1">
        <v>44602</v>
      </c>
      <c r="B516">
        <v>0</v>
      </c>
      <c r="C516" s="1">
        <v>44293</v>
      </c>
      <c r="D516">
        <v>0</v>
      </c>
      <c r="E516" s="1">
        <v>44293</v>
      </c>
      <c r="F516">
        <v>0</v>
      </c>
      <c r="G516" s="1">
        <v>44231</v>
      </c>
      <c r="H516">
        <v>0</v>
      </c>
      <c r="I516" s="1">
        <v>44349</v>
      </c>
      <c r="J516">
        <v>7884.84</v>
      </c>
      <c r="K516" s="1">
        <v>44383</v>
      </c>
      <c r="L516">
        <v>-10676.04</v>
      </c>
      <c r="M516" s="1">
        <v>44383</v>
      </c>
      <c r="N516">
        <v>10061.5</v>
      </c>
      <c r="O516" s="1">
        <v>44383</v>
      </c>
      <c r="P516">
        <v>0</v>
      </c>
      <c r="Q516" s="1">
        <v>44298</v>
      </c>
      <c r="R516">
        <v>-1200</v>
      </c>
      <c r="S516" s="1">
        <v>44602</v>
      </c>
      <c r="T516">
        <v>0</v>
      </c>
      <c r="U516" s="1">
        <v>44474</v>
      </c>
      <c r="V516">
        <v>0</v>
      </c>
      <c r="W516" s="1">
        <v>44602</v>
      </c>
      <c r="X516">
        <v>33800</v>
      </c>
      <c r="Y516" s="1">
        <v>44383</v>
      </c>
      <c r="Z516">
        <v>9125.2199999999993</v>
      </c>
      <c r="AA516" s="1">
        <v>44383</v>
      </c>
      <c r="AB516">
        <v>-3800</v>
      </c>
    </row>
    <row r="517" spans="1:28" ht="16.2">
      <c r="A517" s="1">
        <v>44603</v>
      </c>
      <c r="B517">
        <v>5105.57</v>
      </c>
      <c r="C517" s="1">
        <v>44294</v>
      </c>
      <c r="D517">
        <v>0</v>
      </c>
      <c r="E517" s="1">
        <v>44294</v>
      </c>
      <c r="F517">
        <v>0</v>
      </c>
      <c r="G517" s="1">
        <v>44232</v>
      </c>
      <c r="H517">
        <v>0</v>
      </c>
      <c r="I517" s="1">
        <v>44350</v>
      </c>
      <c r="J517">
        <v>11484.9</v>
      </c>
      <c r="K517" s="1">
        <v>44384</v>
      </c>
      <c r="L517">
        <v>0</v>
      </c>
      <c r="M517" s="1">
        <v>44384</v>
      </c>
      <c r="N517">
        <v>0</v>
      </c>
      <c r="O517" s="1">
        <v>44384</v>
      </c>
      <c r="P517">
        <v>0</v>
      </c>
      <c r="Q517" s="1">
        <v>44299</v>
      </c>
      <c r="R517">
        <v>-7800</v>
      </c>
      <c r="S517" s="1">
        <v>44603</v>
      </c>
      <c r="T517">
        <v>0</v>
      </c>
      <c r="U517" s="1">
        <v>44475</v>
      </c>
      <c r="V517">
        <v>0</v>
      </c>
      <c r="W517" s="1">
        <v>44603</v>
      </c>
      <c r="X517">
        <v>-13548.13</v>
      </c>
      <c r="Y517" s="1">
        <v>44384</v>
      </c>
      <c r="Z517">
        <v>6464.71</v>
      </c>
      <c r="AA517" s="1">
        <v>44384</v>
      </c>
      <c r="AB517">
        <v>-15934.03</v>
      </c>
    </row>
    <row r="518" spans="1:28" ht="16.2">
      <c r="A518" s="1">
        <v>44606</v>
      </c>
      <c r="B518">
        <v>4519.16</v>
      </c>
      <c r="C518" s="1">
        <v>44295</v>
      </c>
      <c r="D518">
        <v>0</v>
      </c>
      <c r="E518" s="1">
        <v>44295</v>
      </c>
      <c r="F518">
        <v>0</v>
      </c>
      <c r="G518" s="1">
        <v>44244</v>
      </c>
      <c r="H518">
        <v>0</v>
      </c>
      <c r="I518" s="1">
        <v>44351</v>
      </c>
      <c r="J518">
        <v>-11315.28</v>
      </c>
      <c r="K518" s="1">
        <v>44385</v>
      </c>
      <c r="L518">
        <v>0</v>
      </c>
      <c r="M518" s="1">
        <v>44385</v>
      </c>
      <c r="N518">
        <v>-11673.07</v>
      </c>
      <c r="O518" s="1">
        <v>44385</v>
      </c>
      <c r="P518">
        <v>0</v>
      </c>
      <c r="Q518" s="1">
        <v>44300</v>
      </c>
      <c r="R518">
        <v>12200</v>
      </c>
      <c r="S518" s="1">
        <v>44606</v>
      </c>
      <c r="T518">
        <v>6119.64</v>
      </c>
      <c r="U518" s="1">
        <v>44476</v>
      </c>
      <c r="V518">
        <v>4499.57</v>
      </c>
      <c r="W518" s="1">
        <v>44606</v>
      </c>
      <c r="X518">
        <v>0</v>
      </c>
      <c r="Y518" s="1">
        <v>44385</v>
      </c>
      <c r="Z518">
        <v>-37003.32</v>
      </c>
      <c r="AA518" s="1">
        <v>44385</v>
      </c>
      <c r="AB518">
        <v>0</v>
      </c>
    </row>
    <row r="519" spans="1:28" ht="16.2">
      <c r="A519" s="1">
        <v>44607</v>
      </c>
      <c r="B519">
        <v>0</v>
      </c>
      <c r="C519" s="1">
        <v>44298</v>
      </c>
      <c r="D519">
        <v>0</v>
      </c>
      <c r="E519" s="1">
        <v>44298</v>
      </c>
      <c r="F519">
        <v>0</v>
      </c>
      <c r="G519" s="1">
        <v>44245</v>
      </c>
      <c r="H519">
        <v>-300</v>
      </c>
      <c r="I519" s="1">
        <v>44354</v>
      </c>
      <c r="J519">
        <v>-25336.39</v>
      </c>
      <c r="K519" s="1">
        <v>44386</v>
      </c>
      <c r="L519">
        <v>-12260.2</v>
      </c>
      <c r="M519" s="1">
        <v>44386</v>
      </c>
      <c r="N519">
        <v>0</v>
      </c>
      <c r="O519" s="1">
        <v>44386</v>
      </c>
      <c r="P519">
        <v>0</v>
      </c>
      <c r="Q519" s="1">
        <v>44301</v>
      </c>
      <c r="R519">
        <v>43000</v>
      </c>
      <c r="S519" s="1">
        <v>44607</v>
      </c>
      <c r="T519">
        <v>0</v>
      </c>
      <c r="U519" s="1">
        <v>44477</v>
      </c>
      <c r="V519">
        <v>-15800</v>
      </c>
      <c r="W519" s="1">
        <v>44607</v>
      </c>
      <c r="X519">
        <v>-19277.509999999998</v>
      </c>
      <c r="Y519" s="1">
        <v>44386</v>
      </c>
      <c r="Z519">
        <v>38271.07</v>
      </c>
      <c r="AA519" s="1">
        <v>44386</v>
      </c>
      <c r="AB519">
        <v>0</v>
      </c>
    </row>
    <row r="520" spans="1:28" ht="16.2">
      <c r="A520" s="1">
        <v>44608</v>
      </c>
      <c r="B520">
        <v>0</v>
      </c>
      <c r="C520" s="1">
        <v>44299</v>
      </c>
      <c r="D520">
        <v>0</v>
      </c>
      <c r="E520" s="1">
        <v>44299</v>
      </c>
      <c r="F520">
        <v>0</v>
      </c>
      <c r="G520" s="1">
        <v>44246</v>
      </c>
      <c r="H520">
        <v>-13200</v>
      </c>
      <c r="I520" s="1">
        <v>44355</v>
      </c>
      <c r="J520">
        <v>-33943.56</v>
      </c>
      <c r="K520" s="1">
        <v>44389</v>
      </c>
      <c r="L520">
        <v>-73.73</v>
      </c>
      <c r="M520" s="1">
        <v>44389</v>
      </c>
      <c r="N520">
        <v>0</v>
      </c>
      <c r="O520" s="1">
        <v>44389</v>
      </c>
      <c r="P520">
        <v>-17070.88</v>
      </c>
      <c r="Q520" s="1">
        <v>44302</v>
      </c>
      <c r="R520">
        <v>17400</v>
      </c>
      <c r="S520" s="1">
        <v>44608</v>
      </c>
      <c r="T520">
        <v>0</v>
      </c>
      <c r="U520" s="1">
        <v>44481</v>
      </c>
      <c r="V520">
        <v>-46300</v>
      </c>
      <c r="W520" s="1">
        <v>44608</v>
      </c>
      <c r="X520">
        <v>0</v>
      </c>
      <c r="Y520" s="1">
        <v>44389</v>
      </c>
      <c r="Z520">
        <v>14067.47</v>
      </c>
      <c r="AA520" s="1">
        <v>44389</v>
      </c>
      <c r="AB520">
        <v>0</v>
      </c>
    </row>
    <row r="521" spans="1:28" ht="16.2">
      <c r="A521" s="1">
        <v>44609</v>
      </c>
      <c r="B521">
        <v>0</v>
      </c>
      <c r="C521" s="1">
        <v>44300</v>
      </c>
      <c r="D521">
        <v>-16303.31</v>
      </c>
      <c r="E521" s="1">
        <v>44300</v>
      </c>
      <c r="F521">
        <v>0</v>
      </c>
      <c r="G521" s="1">
        <v>44249</v>
      </c>
      <c r="H521">
        <v>13600</v>
      </c>
      <c r="I521" s="1">
        <v>44356</v>
      </c>
      <c r="J521">
        <v>8689.73</v>
      </c>
      <c r="K521" s="1">
        <v>44390</v>
      </c>
      <c r="L521">
        <v>-4277.72</v>
      </c>
      <c r="M521" s="1">
        <v>44390</v>
      </c>
      <c r="N521">
        <v>-536.07000000000005</v>
      </c>
      <c r="O521" s="1">
        <v>44390</v>
      </c>
      <c r="P521">
        <v>-17076.939999999999</v>
      </c>
      <c r="Q521" s="1">
        <v>44305</v>
      </c>
      <c r="R521">
        <v>22400</v>
      </c>
      <c r="S521" s="1">
        <v>44609</v>
      </c>
      <c r="T521">
        <v>0</v>
      </c>
      <c r="U521" s="1">
        <v>44482</v>
      </c>
      <c r="V521">
        <v>0</v>
      </c>
      <c r="W521" s="1">
        <v>44609</v>
      </c>
      <c r="X521">
        <v>-16694.099999999999</v>
      </c>
      <c r="Y521" s="1">
        <v>44390</v>
      </c>
      <c r="Z521">
        <v>17262.61</v>
      </c>
      <c r="AA521" s="1">
        <v>44390</v>
      </c>
      <c r="AB521">
        <v>0</v>
      </c>
    </row>
    <row r="522" spans="1:28" ht="16.2">
      <c r="A522" s="1">
        <v>44610</v>
      </c>
      <c r="B522">
        <v>30309.83</v>
      </c>
      <c r="C522" s="1">
        <v>44301</v>
      </c>
      <c r="D522">
        <v>-10507.18</v>
      </c>
      <c r="E522" s="1">
        <v>44301</v>
      </c>
      <c r="F522">
        <v>0</v>
      </c>
      <c r="G522" s="1">
        <v>44250</v>
      </c>
      <c r="H522">
        <v>11000</v>
      </c>
      <c r="I522" s="1">
        <v>44357</v>
      </c>
      <c r="J522">
        <v>-5109.58</v>
      </c>
      <c r="K522" s="1">
        <v>44391</v>
      </c>
      <c r="L522">
        <v>2125.8200000000002</v>
      </c>
      <c r="M522" s="1">
        <v>44391</v>
      </c>
      <c r="N522">
        <v>-12610.46</v>
      </c>
      <c r="O522" s="1">
        <v>44391</v>
      </c>
      <c r="P522">
        <v>0</v>
      </c>
      <c r="Q522" s="1">
        <v>44306</v>
      </c>
      <c r="R522">
        <v>-13516.15</v>
      </c>
      <c r="S522" s="1">
        <v>44610</v>
      </c>
      <c r="T522">
        <v>0</v>
      </c>
      <c r="U522" s="1">
        <v>44483</v>
      </c>
      <c r="V522">
        <v>0</v>
      </c>
      <c r="W522" s="1">
        <v>44610</v>
      </c>
      <c r="X522">
        <v>-14092.21</v>
      </c>
      <c r="Y522" s="1">
        <v>44391</v>
      </c>
      <c r="Z522">
        <v>-20811</v>
      </c>
      <c r="AA522" s="1">
        <v>44391</v>
      </c>
      <c r="AB522">
        <v>0</v>
      </c>
    </row>
    <row r="523" spans="1:28" ht="16.2">
      <c r="A523" s="1">
        <v>44613</v>
      </c>
      <c r="B523">
        <v>0</v>
      </c>
      <c r="C523" s="1">
        <v>44302</v>
      </c>
      <c r="D523">
        <v>0</v>
      </c>
      <c r="E523" s="1">
        <v>44302</v>
      </c>
      <c r="F523">
        <v>0</v>
      </c>
      <c r="G523" s="1">
        <v>44251</v>
      </c>
      <c r="H523">
        <v>-51000</v>
      </c>
      <c r="I523" s="1">
        <v>44358</v>
      </c>
      <c r="J523">
        <v>11085.17</v>
      </c>
      <c r="K523" s="1">
        <v>44392</v>
      </c>
      <c r="L523">
        <v>-9075.08</v>
      </c>
      <c r="M523" s="1">
        <v>44392</v>
      </c>
      <c r="N523">
        <v>0</v>
      </c>
      <c r="O523" s="1">
        <v>44392</v>
      </c>
      <c r="P523">
        <v>0</v>
      </c>
      <c r="Q523" s="1">
        <v>44307</v>
      </c>
      <c r="R523">
        <v>0</v>
      </c>
      <c r="S523" s="1">
        <v>44613</v>
      </c>
      <c r="T523">
        <v>0</v>
      </c>
      <c r="U523" s="1">
        <v>44484</v>
      </c>
      <c r="V523">
        <v>0</v>
      </c>
      <c r="W523" s="1">
        <v>44613</v>
      </c>
      <c r="X523">
        <v>0</v>
      </c>
      <c r="Y523" s="1">
        <v>44392</v>
      </c>
      <c r="Z523">
        <v>1663.45</v>
      </c>
      <c r="AA523" s="1">
        <v>44392</v>
      </c>
      <c r="AB523">
        <v>11861.26</v>
      </c>
    </row>
    <row r="524" spans="1:28" ht="16.2">
      <c r="A524" s="1">
        <v>44614</v>
      </c>
      <c r="B524">
        <v>-15826.29</v>
      </c>
      <c r="C524" s="1">
        <v>44305</v>
      </c>
      <c r="D524">
        <v>0</v>
      </c>
      <c r="E524" s="1">
        <v>44305</v>
      </c>
      <c r="F524">
        <v>0</v>
      </c>
      <c r="G524" s="1">
        <v>44252</v>
      </c>
      <c r="H524">
        <v>41200</v>
      </c>
      <c r="I524" s="1">
        <v>44362</v>
      </c>
      <c r="J524">
        <v>6282.41</v>
      </c>
      <c r="K524" s="1">
        <v>44393</v>
      </c>
      <c r="L524">
        <v>-15268.69</v>
      </c>
      <c r="M524" s="1">
        <v>44393</v>
      </c>
      <c r="N524">
        <v>-2137.5100000000002</v>
      </c>
      <c r="O524" s="1">
        <v>44393</v>
      </c>
      <c r="P524">
        <v>0</v>
      </c>
      <c r="Q524" s="1">
        <v>44308</v>
      </c>
      <c r="R524">
        <v>0</v>
      </c>
      <c r="S524" s="1">
        <v>44614</v>
      </c>
      <c r="T524">
        <v>26525.88</v>
      </c>
      <c r="U524" s="1">
        <v>44487</v>
      </c>
      <c r="V524">
        <v>0</v>
      </c>
      <c r="W524" s="1">
        <v>44614</v>
      </c>
      <c r="X524">
        <v>0</v>
      </c>
      <c r="Y524" s="1">
        <v>44393</v>
      </c>
      <c r="Z524">
        <v>-7336.73</v>
      </c>
      <c r="AA524" s="1">
        <v>44393</v>
      </c>
      <c r="AB524">
        <v>-39334.78</v>
      </c>
    </row>
    <row r="525" spans="1:28" ht="16.2">
      <c r="A525" s="1">
        <v>44615</v>
      </c>
      <c r="B525">
        <v>0</v>
      </c>
      <c r="C525" s="1">
        <v>44306</v>
      </c>
      <c r="D525">
        <v>0</v>
      </c>
      <c r="E525" s="1">
        <v>44306</v>
      </c>
      <c r="F525">
        <v>0</v>
      </c>
      <c r="G525" s="1">
        <v>44253</v>
      </c>
      <c r="H525">
        <v>-90600</v>
      </c>
      <c r="I525" s="1">
        <v>44363</v>
      </c>
      <c r="J525">
        <v>0</v>
      </c>
      <c r="K525" s="1">
        <v>44396</v>
      </c>
      <c r="L525">
        <v>536.5</v>
      </c>
      <c r="M525" s="1">
        <v>44396</v>
      </c>
      <c r="N525">
        <v>-737.78</v>
      </c>
      <c r="O525" s="1">
        <v>44396</v>
      </c>
      <c r="P525">
        <v>0</v>
      </c>
      <c r="Q525" s="1">
        <v>44309</v>
      </c>
      <c r="R525">
        <v>0</v>
      </c>
      <c r="S525" s="1">
        <v>44615</v>
      </c>
      <c r="T525">
        <v>0</v>
      </c>
      <c r="U525" s="1">
        <v>44488</v>
      </c>
      <c r="V525">
        <v>-8508.3799999999992</v>
      </c>
      <c r="W525" s="1">
        <v>44615</v>
      </c>
      <c r="X525">
        <v>0</v>
      </c>
      <c r="Y525" s="1">
        <v>44396</v>
      </c>
      <c r="Z525">
        <v>-29143.8</v>
      </c>
      <c r="AA525" s="1">
        <v>44396</v>
      </c>
      <c r="AB525">
        <v>-19062.3</v>
      </c>
    </row>
    <row r="526" spans="1:28" ht="16.2">
      <c r="A526" s="1">
        <v>44616</v>
      </c>
      <c r="B526">
        <v>-48727.21</v>
      </c>
      <c r="C526" s="1">
        <v>44307</v>
      </c>
      <c r="D526">
        <v>0</v>
      </c>
      <c r="E526" s="1">
        <v>44307</v>
      </c>
      <c r="F526">
        <v>0</v>
      </c>
      <c r="G526" s="1">
        <v>44257</v>
      </c>
      <c r="H526">
        <v>-5800</v>
      </c>
      <c r="I526" s="1">
        <v>44364</v>
      </c>
      <c r="J526">
        <v>-4832.8100000000004</v>
      </c>
      <c r="K526" s="1">
        <v>44397</v>
      </c>
      <c r="L526">
        <v>0</v>
      </c>
      <c r="M526" s="1">
        <v>44397</v>
      </c>
      <c r="N526">
        <v>0</v>
      </c>
      <c r="O526" s="1">
        <v>44397</v>
      </c>
      <c r="P526">
        <v>0</v>
      </c>
      <c r="Q526" s="1">
        <v>44312</v>
      </c>
      <c r="R526">
        <v>53282.17</v>
      </c>
      <c r="S526" s="1">
        <v>44616</v>
      </c>
      <c r="T526">
        <v>0</v>
      </c>
      <c r="U526" s="1">
        <v>44489</v>
      </c>
      <c r="V526">
        <v>-5306.46</v>
      </c>
      <c r="W526" s="1">
        <v>44616</v>
      </c>
      <c r="X526">
        <v>0</v>
      </c>
      <c r="Y526" s="1">
        <v>44397</v>
      </c>
      <c r="Z526">
        <v>33471.279999999999</v>
      </c>
      <c r="AA526" s="1">
        <v>44397</v>
      </c>
      <c r="AB526">
        <v>7472.06</v>
      </c>
    </row>
    <row r="527" spans="1:28" ht="16.2">
      <c r="A527" s="1">
        <v>44617</v>
      </c>
      <c r="B527">
        <v>0</v>
      </c>
      <c r="C527" s="1">
        <v>44308</v>
      </c>
      <c r="D527">
        <v>-19349.98</v>
      </c>
      <c r="E527" s="1">
        <v>44308</v>
      </c>
      <c r="F527">
        <v>0</v>
      </c>
      <c r="G527" s="1">
        <v>44258</v>
      </c>
      <c r="H527">
        <v>55800</v>
      </c>
      <c r="I527" s="1">
        <v>44365</v>
      </c>
      <c r="J527">
        <v>-9036.7999999999993</v>
      </c>
      <c r="K527" s="1">
        <v>44398</v>
      </c>
      <c r="L527">
        <v>0</v>
      </c>
      <c r="M527" s="1">
        <v>44398</v>
      </c>
      <c r="N527">
        <v>0</v>
      </c>
      <c r="O527" s="1">
        <v>44398</v>
      </c>
      <c r="P527">
        <v>0</v>
      </c>
      <c r="Q527" s="1">
        <v>44313</v>
      </c>
      <c r="R527">
        <v>8200</v>
      </c>
      <c r="S527" s="1">
        <v>44617</v>
      </c>
      <c r="T527">
        <v>0</v>
      </c>
      <c r="U527" s="1">
        <v>44490</v>
      </c>
      <c r="V527">
        <v>0</v>
      </c>
      <c r="W527" s="1">
        <v>44617</v>
      </c>
      <c r="X527">
        <v>0</v>
      </c>
      <c r="Y527" s="1">
        <v>44398</v>
      </c>
      <c r="Z527">
        <v>-31054.86</v>
      </c>
      <c r="AA527" s="1">
        <v>44398</v>
      </c>
      <c r="AB527">
        <v>25077.1</v>
      </c>
    </row>
    <row r="528" spans="1:28" ht="16.2">
      <c r="A528" s="1">
        <v>44621</v>
      </c>
      <c r="B528">
        <v>16528.400000000001</v>
      </c>
      <c r="C528" s="1">
        <v>44309</v>
      </c>
      <c r="D528">
        <v>-24716.9</v>
      </c>
      <c r="E528" s="1">
        <v>44309</v>
      </c>
      <c r="F528">
        <v>0</v>
      </c>
      <c r="G528" s="1">
        <v>44259</v>
      </c>
      <c r="H528">
        <v>-52000</v>
      </c>
      <c r="I528" s="1">
        <v>44368</v>
      </c>
      <c r="J528">
        <v>0</v>
      </c>
      <c r="K528" s="1">
        <v>44399</v>
      </c>
      <c r="L528">
        <v>0</v>
      </c>
      <c r="M528" s="1">
        <v>44399</v>
      </c>
      <c r="N528">
        <v>0</v>
      </c>
      <c r="O528" s="1">
        <v>44399</v>
      </c>
      <c r="P528">
        <v>0</v>
      </c>
      <c r="Q528" s="1">
        <v>44314</v>
      </c>
      <c r="R528">
        <v>-7600</v>
      </c>
      <c r="S528" s="1">
        <v>44621</v>
      </c>
      <c r="T528">
        <v>0</v>
      </c>
      <c r="U528" s="1">
        <v>44491</v>
      </c>
      <c r="V528">
        <v>0</v>
      </c>
      <c r="W528" s="1">
        <v>44621</v>
      </c>
      <c r="X528">
        <v>39268.639999999999</v>
      </c>
      <c r="Y528" s="1">
        <v>44399</v>
      </c>
      <c r="Z528">
        <v>-7523.26</v>
      </c>
      <c r="AA528" s="1">
        <v>44399</v>
      </c>
      <c r="AB528">
        <v>2277.37</v>
      </c>
    </row>
    <row r="529" spans="1:28" ht="16.2">
      <c r="A529" s="1">
        <v>44622</v>
      </c>
      <c r="B529">
        <v>0</v>
      </c>
      <c r="C529" s="1">
        <v>44312</v>
      </c>
      <c r="D529">
        <v>33954.769999999997</v>
      </c>
      <c r="E529" s="1">
        <v>44312</v>
      </c>
      <c r="F529">
        <v>0</v>
      </c>
      <c r="G529" s="1">
        <v>44260</v>
      </c>
      <c r="H529">
        <v>-14000</v>
      </c>
      <c r="I529" s="1">
        <v>44369</v>
      </c>
      <c r="J529">
        <v>-26625.58</v>
      </c>
      <c r="K529" s="1">
        <v>44400</v>
      </c>
      <c r="L529">
        <v>-5649.67</v>
      </c>
      <c r="M529" s="1">
        <v>44400</v>
      </c>
      <c r="N529">
        <v>0</v>
      </c>
      <c r="O529" s="1">
        <v>44400</v>
      </c>
      <c r="P529">
        <v>-17047.36</v>
      </c>
      <c r="Q529" s="1">
        <v>44315</v>
      </c>
      <c r="R529">
        <v>11072.27</v>
      </c>
      <c r="S529" s="1">
        <v>44622</v>
      </c>
      <c r="T529">
        <v>0</v>
      </c>
      <c r="U529" s="1">
        <v>44494</v>
      </c>
      <c r="V529">
        <v>0</v>
      </c>
      <c r="W529" s="1">
        <v>44622</v>
      </c>
      <c r="X529">
        <v>-27733.25</v>
      </c>
      <c r="Y529" s="1">
        <v>44400</v>
      </c>
      <c r="Z529">
        <v>-26169.3</v>
      </c>
      <c r="AA529" s="1">
        <v>44400</v>
      </c>
      <c r="AB529">
        <v>-24925.87</v>
      </c>
    </row>
    <row r="530" spans="1:28" ht="16.2">
      <c r="A530" s="1">
        <v>44623</v>
      </c>
      <c r="B530">
        <v>6724.65</v>
      </c>
      <c r="C530" s="1">
        <v>44313</v>
      </c>
      <c r="D530">
        <v>0</v>
      </c>
      <c r="E530" s="1">
        <v>44313</v>
      </c>
      <c r="F530">
        <v>0</v>
      </c>
      <c r="G530" s="1">
        <v>44263</v>
      </c>
      <c r="H530">
        <v>-7800</v>
      </c>
      <c r="I530" s="1">
        <v>44370</v>
      </c>
      <c r="J530">
        <v>35487.24</v>
      </c>
      <c r="K530" s="1">
        <v>44403</v>
      </c>
      <c r="L530">
        <v>0</v>
      </c>
      <c r="M530" s="1">
        <v>44403</v>
      </c>
      <c r="N530">
        <v>-49523.41</v>
      </c>
      <c r="O530" s="1">
        <v>44403</v>
      </c>
      <c r="P530">
        <v>0</v>
      </c>
      <c r="Q530" s="1">
        <v>44319</v>
      </c>
      <c r="R530">
        <v>0</v>
      </c>
      <c r="S530" s="1">
        <v>44623</v>
      </c>
      <c r="T530">
        <v>0</v>
      </c>
      <c r="U530" s="1">
        <v>44495</v>
      </c>
      <c r="V530">
        <v>0</v>
      </c>
      <c r="W530" s="1">
        <v>44623</v>
      </c>
      <c r="X530">
        <v>6663.21</v>
      </c>
      <c r="Y530" s="1">
        <v>44403</v>
      </c>
      <c r="Z530">
        <v>-7045.08</v>
      </c>
      <c r="AA530" s="1">
        <v>44403</v>
      </c>
      <c r="AB530">
        <v>0</v>
      </c>
    </row>
    <row r="531" spans="1:28" ht="16.2">
      <c r="A531" s="1">
        <v>44624</v>
      </c>
      <c r="B531">
        <v>6739.17</v>
      </c>
      <c r="C531" s="1">
        <v>44314</v>
      </c>
      <c r="D531">
        <v>0</v>
      </c>
      <c r="E531" s="1">
        <v>44314</v>
      </c>
      <c r="F531">
        <v>0</v>
      </c>
      <c r="G531" s="1">
        <v>44264</v>
      </c>
      <c r="H531">
        <v>1200</v>
      </c>
      <c r="I531" s="1">
        <v>44371</v>
      </c>
      <c r="J531">
        <v>-9716.7800000000007</v>
      </c>
      <c r="K531" s="1">
        <v>44404</v>
      </c>
      <c r="L531">
        <v>0</v>
      </c>
      <c r="M531" s="1">
        <v>44404</v>
      </c>
      <c r="N531">
        <v>-30834.34</v>
      </c>
      <c r="O531" s="1">
        <v>44404</v>
      </c>
      <c r="P531">
        <v>0</v>
      </c>
      <c r="Q531" s="1">
        <v>44320</v>
      </c>
      <c r="R531">
        <v>0</v>
      </c>
      <c r="S531" s="1">
        <v>44624</v>
      </c>
      <c r="T531">
        <v>0</v>
      </c>
      <c r="U531" s="1">
        <v>44496</v>
      </c>
      <c r="V531">
        <v>0</v>
      </c>
      <c r="W531" s="1">
        <v>44624</v>
      </c>
      <c r="X531">
        <v>-15335.65</v>
      </c>
      <c r="Y531" s="1">
        <v>44404</v>
      </c>
      <c r="Z531">
        <v>-41753.040000000001</v>
      </c>
      <c r="AA531" s="1">
        <v>44404</v>
      </c>
      <c r="AB531">
        <v>17682.080000000002</v>
      </c>
    </row>
    <row r="532" spans="1:28" ht="16.2">
      <c r="A532" s="1">
        <v>44627</v>
      </c>
      <c r="B532">
        <v>13369.5</v>
      </c>
      <c r="C532" s="1">
        <v>44315</v>
      </c>
      <c r="D532">
        <v>0</v>
      </c>
      <c r="E532" s="1">
        <v>44315</v>
      </c>
      <c r="F532">
        <v>0</v>
      </c>
      <c r="G532" s="1">
        <v>44265</v>
      </c>
      <c r="H532">
        <v>12200</v>
      </c>
      <c r="I532" s="1">
        <v>44372</v>
      </c>
      <c r="J532">
        <v>0</v>
      </c>
      <c r="K532" s="1">
        <v>44405</v>
      </c>
      <c r="L532">
        <v>0</v>
      </c>
      <c r="M532" s="1">
        <v>44405</v>
      </c>
      <c r="N532">
        <v>-6314.32</v>
      </c>
      <c r="O532" s="1">
        <v>44405</v>
      </c>
      <c r="P532">
        <v>0</v>
      </c>
      <c r="Q532" s="1">
        <v>44321</v>
      </c>
      <c r="R532">
        <v>0</v>
      </c>
      <c r="S532" s="1">
        <v>44627</v>
      </c>
      <c r="T532">
        <v>0</v>
      </c>
      <c r="U532" s="1">
        <v>44497</v>
      </c>
      <c r="V532">
        <v>0</v>
      </c>
      <c r="W532" s="1">
        <v>44627</v>
      </c>
      <c r="X532">
        <v>0</v>
      </c>
      <c r="Y532" s="1">
        <v>44405</v>
      </c>
      <c r="Z532">
        <v>5871.56</v>
      </c>
      <c r="AA532" s="1">
        <v>44405</v>
      </c>
      <c r="AB532">
        <v>54093</v>
      </c>
    </row>
    <row r="533" spans="1:28" ht="16.2">
      <c r="A533" s="1">
        <v>44628</v>
      </c>
      <c r="B533">
        <v>0</v>
      </c>
      <c r="C533" s="1">
        <v>44319</v>
      </c>
      <c r="D533">
        <v>26678.21</v>
      </c>
      <c r="E533" s="1">
        <v>44319</v>
      </c>
      <c r="F533">
        <v>0</v>
      </c>
      <c r="G533" s="1">
        <v>44266</v>
      </c>
      <c r="H533">
        <v>58200</v>
      </c>
      <c r="I533" s="1">
        <v>44375</v>
      </c>
      <c r="J533">
        <v>0</v>
      </c>
      <c r="K533" s="1">
        <v>44406</v>
      </c>
      <c r="L533">
        <v>-8828.5499999999993</v>
      </c>
      <c r="M533" s="1">
        <v>44406</v>
      </c>
      <c r="N533">
        <v>0</v>
      </c>
      <c r="O533" s="1">
        <v>44406</v>
      </c>
      <c r="P533">
        <v>0</v>
      </c>
      <c r="Q533" s="1">
        <v>44322</v>
      </c>
      <c r="R533">
        <v>25495.58</v>
      </c>
      <c r="S533" s="1">
        <v>44628</v>
      </c>
      <c r="T533">
        <v>22188.46</v>
      </c>
      <c r="U533" s="1">
        <v>44498</v>
      </c>
      <c r="V533">
        <v>-13306.46</v>
      </c>
      <c r="W533" s="1">
        <v>44628</v>
      </c>
      <c r="X533">
        <v>59289.97</v>
      </c>
      <c r="Y533" s="1">
        <v>44406</v>
      </c>
      <c r="Z533">
        <v>53688.2</v>
      </c>
      <c r="AA533" s="1">
        <v>44406</v>
      </c>
      <c r="AB533">
        <v>0</v>
      </c>
    </row>
    <row r="534" spans="1:28" ht="16.2">
      <c r="A534" s="1">
        <v>44629</v>
      </c>
      <c r="B534">
        <v>767.62</v>
      </c>
      <c r="C534" s="1">
        <v>44320</v>
      </c>
      <c r="D534">
        <v>8483.64</v>
      </c>
      <c r="E534" s="1">
        <v>44320</v>
      </c>
      <c r="F534">
        <v>0</v>
      </c>
      <c r="G534" s="1">
        <v>44267</v>
      </c>
      <c r="H534">
        <v>9600</v>
      </c>
      <c r="I534" s="1">
        <v>44376</v>
      </c>
      <c r="J534">
        <v>-11252.97</v>
      </c>
      <c r="K534" s="1">
        <v>44407</v>
      </c>
      <c r="L534">
        <v>0</v>
      </c>
      <c r="M534" s="1">
        <v>44407</v>
      </c>
      <c r="N534">
        <v>0</v>
      </c>
      <c r="O534" s="1">
        <v>44407</v>
      </c>
      <c r="P534">
        <v>0</v>
      </c>
      <c r="Q534" s="1">
        <v>44323</v>
      </c>
      <c r="R534">
        <v>24487.93</v>
      </c>
      <c r="S534" s="1">
        <v>44629</v>
      </c>
      <c r="T534">
        <v>0</v>
      </c>
      <c r="U534" s="1">
        <v>44501</v>
      </c>
      <c r="V534">
        <v>-26424.560000000001</v>
      </c>
      <c r="W534" s="1">
        <v>44629</v>
      </c>
      <c r="X534">
        <v>-45507.81</v>
      </c>
      <c r="Y534" s="1">
        <v>44407</v>
      </c>
      <c r="Z534">
        <v>-3634.73</v>
      </c>
      <c r="AA534" s="1">
        <v>44407</v>
      </c>
      <c r="AB534">
        <v>0</v>
      </c>
    </row>
    <row r="535" spans="1:28" ht="16.2">
      <c r="A535" s="1">
        <v>44630</v>
      </c>
      <c r="B535">
        <v>-6443.91</v>
      </c>
      <c r="C535" s="1">
        <v>44321</v>
      </c>
      <c r="D535">
        <v>0</v>
      </c>
      <c r="E535" s="1">
        <v>44321</v>
      </c>
      <c r="F535">
        <v>0</v>
      </c>
      <c r="G535" s="1">
        <v>44270</v>
      </c>
      <c r="H535">
        <v>-5000</v>
      </c>
      <c r="I535" s="1">
        <v>44377</v>
      </c>
      <c r="J535">
        <v>27672.78</v>
      </c>
      <c r="K535" s="1">
        <v>44410</v>
      </c>
      <c r="L535">
        <v>10966.38</v>
      </c>
      <c r="M535" s="1">
        <v>44410</v>
      </c>
      <c r="N535">
        <v>35481.300000000003</v>
      </c>
      <c r="O535" s="1">
        <v>44410</v>
      </c>
      <c r="P535">
        <v>0</v>
      </c>
      <c r="Q535" s="1">
        <v>44326</v>
      </c>
      <c r="R535">
        <v>-9118.1299999999992</v>
      </c>
      <c r="S535" s="1">
        <v>44630</v>
      </c>
      <c r="T535">
        <v>0</v>
      </c>
      <c r="U535" s="1">
        <v>44502</v>
      </c>
      <c r="V535">
        <v>-6400</v>
      </c>
      <c r="W535" s="1">
        <v>44630</v>
      </c>
      <c r="X535">
        <v>-1123.17</v>
      </c>
      <c r="Y535" s="1">
        <v>44410</v>
      </c>
      <c r="Z535">
        <v>23764.43</v>
      </c>
      <c r="AA535" s="1">
        <v>44410</v>
      </c>
      <c r="AB535">
        <v>27880.16</v>
      </c>
    </row>
    <row r="536" spans="1:28" ht="16.2">
      <c r="A536" s="1">
        <v>44631</v>
      </c>
      <c r="B536">
        <v>3927.06</v>
      </c>
      <c r="C536" s="1">
        <v>44322</v>
      </c>
      <c r="D536">
        <v>0</v>
      </c>
      <c r="E536" s="1">
        <v>44322</v>
      </c>
      <c r="F536">
        <v>0</v>
      </c>
      <c r="G536" s="1">
        <v>44271</v>
      </c>
      <c r="H536">
        <v>21600</v>
      </c>
      <c r="I536" s="1">
        <v>44378</v>
      </c>
      <c r="J536">
        <v>-3531</v>
      </c>
      <c r="K536" s="1">
        <v>44411</v>
      </c>
      <c r="L536">
        <v>-9845.6200000000008</v>
      </c>
      <c r="M536" s="1">
        <v>44411</v>
      </c>
      <c r="N536">
        <v>-13922.09</v>
      </c>
      <c r="O536" s="1">
        <v>44411</v>
      </c>
      <c r="P536">
        <v>0</v>
      </c>
      <c r="Q536" s="1">
        <v>44327</v>
      </c>
      <c r="R536">
        <v>-134400</v>
      </c>
      <c r="S536" s="1">
        <v>44631</v>
      </c>
      <c r="T536">
        <v>0</v>
      </c>
      <c r="U536" s="1">
        <v>44503</v>
      </c>
      <c r="V536">
        <v>9000</v>
      </c>
      <c r="W536" s="1">
        <v>44631</v>
      </c>
      <c r="X536">
        <v>-19320.259999999998</v>
      </c>
      <c r="Y536" s="1">
        <v>44411</v>
      </c>
      <c r="Z536">
        <v>-24568.37</v>
      </c>
      <c r="AA536" s="1">
        <v>44411</v>
      </c>
      <c r="AB536">
        <v>2600</v>
      </c>
    </row>
    <row r="537" spans="1:28" ht="16.2">
      <c r="A537" s="1">
        <v>44634</v>
      </c>
      <c r="B537">
        <v>0</v>
      </c>
      <c r="C537" s="1">
        <v>44323</v>
      </c>
      <c r="D537">
        <v>0</v>
      </c>
      <c r="E537" s="1">
        <v>44323</v>
      </c>
      <c r="F537">
        <v>0</v>
      </c>
      <c r="G537" s="1">
        <v>44272</v>
      </c>
      <c r="H537">
        <v>-26300</v>
      </c>
      <c r="I537" s="1">
        <v>44379</v>
      </c>
      <c r="J537">
        <v>0</v>
      </c>
      <c r="K537" s="1">
        <v>44412</v>
      </c>
      <c r="L537">
        <v>-10049.969999999999</v>
      </c>
      <c r="M537" s="1">
        <v>44412</v>
      </c>
      <c r="N537">
        <v>-13849.58</v>
      </c>
      <c r="O537" s="1">
        <v>44412</v>
      </c>
      <c r="P537">
        <v>0</v>
      </c>
      <c r="Q537" s="1">
        <v>44328</v>
      </c>
      <c r="R537">
        <v>-172800</v>
      </c>
      <c r="S537" s="1">
        <v>44634</v>
      </c>
      <c r="T537">
        <v>3166.47</v>
      </c>
      <c r="U537" s="1">
        <v>44504</v>
      </c>
      <c r="V537">
        <v>-3400</v>
      </c>
      <c r="W537" s="1">
        <v>44634</v>
      </c>
      <c r="X537">
        <v>-22239.5</v>
      </c>
      <c r="Y537" s="1">
        <v>44412</v>
      </c>
      <c r="Z537">
        <v>14475.12</v>
      </c>
      <c r="AA537" s="1">
        <v>44412</v>
      </c>
      <c r="AB537">
        <v>17600</v>
      </c>
    </row>
    <row r="538" spans="1:28" ht="16.2">
      <c r="A538" s="1">
        <v>44635</v>
      </c>
      <c r="B538">
        <v>23583.27</v>
      </c>
      <c r="C538" s="1">
        <v>44326</v>
      </c>
      <c r="D538">
        <v>-19319.66</v>
      </c>
      <c r="E538" s="1">
        <v>44326</v>
      </c>
      <c r="F538">
        <v>0</v>
      </c>
      <c r="G538" s="1">
        <v>44273</v>
      </c>
      <c r="H538">
        <v>0</v>
      </c>
      <c r="I538" s="1">
        <v>44382</v>
      </c>
      <c r="J538">
        <v>36068.58</v>
      </c>
      <c r="K538" s="1">
        <v>44413</v>
      </c>
      <c r="L538">
        <v>-8653.66</v>
      </c>
      <c r="M538" s="1">
        <v>44413</v>
      </c>
      <c r="N538">
        <v>0</v>
      </c>
      <c r="O538" s="1">
        <v>44413</v>
      </c>
      <c r="P538">
        <v>0</v>
      </c>
      <c r="Q538" s="1">
        <v>44329</v>
      </c>
      <c r="R538">
        <v>-24600</v>
      </c>
      <c r="S538" s="1">
        <v>44635</v>
      </c>
      <c r="T538">
        <v>0</v>
      </c>
      <c r="U538" s="1">
        <v>44505</v>
      </c>
      <c r="V538">
        <v>38400</v>
      </c>
      <c r="W538" s="1">
        <v>44635</v>
      </c>
      <c r="X538">
        <v>0</v>
      </c>
      <c r="Y538" s="1">
        <v>44413</v>
      </c>
      <c r="Z538">
        <v>-8125.99</v>
      </c>
      <c r="AA538" s="1">
        <v>44413</v>
      </c>
      <c r="AB538">
        <v>-5800</v>
      </c>
    </row>
    <row r="539" spans="1:28" ht="16.2">
      <c r="A539" s="1">
        <v>44636</v>
      </c>
      <c r="B539">
        <v>0</v>
      </c>
      <c r="C539" s="1">
        <v>44327</v>
      </c>
      <c r="D539">
        <v>-26708.09</v>
      </c>
      <c r="E539" s="1">
        <v>44327</v>
      </c>
      <c r="F539">
        <v>0</v>
      </c>
      <c r="G539" s="1">
        <v>44274</v>
      </c>
      <c r="H539">
        <v>-4300</v>
      </c>
      <c r="I539" s="1">
        <v>44383</v>
      </c>
      <c r="J539">
        <v>6861.98</v>
      </c>
      <c r="K539" s="1">
        <v>44414</v>
      </c>
      <c r="L539">
        <v>5953.99</v>
      </c>
      <c r="M539" s="1">
        <v>44414</v>
      </c>
      <c r="N539">
        <v>0</v>
      </c>
      <c r="O539" s="1">
        <v>44414</v>
      </c>
      <c r="P539">
        <v>-18096.28</v>
      </c>
      <c r="Q539" s="1">
        <v>44330</v>
      </c>
      <c r="R539">
        <v>40600</v>
      </c>
      <c r="S539" s="1">
        <v>44636</v>
      </c>
      <c r="T539">
        <v>0</v>
      </c>
      <c r="U539" s="1">
        <v>44508</v>
      </c>
      <c r="V539">
        <v>31200</v>
      </c>
      <c r="W539" s="1">
        <v>44636</v>
      </c>
      <c r="X539">
        <v>0</v>
      </c>
      <c r="Y539" s="1">
        <v>44414</v>
      </c>
      <c r="Z539">
        <v>-6049.37</v>
      </c>
      <c r="AA539" s="1">
        <v>44414</v>
      </c>
      <c r="AB539">
        <v>-21000</v>
      </c>
    </row>
    <row r="540" spans="1:28" ht="16.2">
      <c r="A540" s="1">
        <v>44637</v>
      </c>
      <c r="B540">
        <v>-9842.5</v>
      </c>
      <c r="C540" s="1">
        <v>44328</v>
      </c>
      <c r="D540">
        <v>0</v>
      </c>
      <c r="E540" s="1">
        <v>44328</v>
      </c>
      <c r="F540">
        <v>0</v>
      </c>
      <c r="G540" s="1">
        <v>44277</v>
      </c>
      <c r="H540">
        <v>25400</v>
      </c>
      <c r="I540" s="1">
        <v>44384</v>
      </c>
      <c r="J540">
        <v>0</v>
      </c>
      <c r="K540" s="1">
        <v>44417</v>
      </c>
      <c r="L540">
        <v>0</v>
      </c>
      <c r="M540" s="1">
        <v>44417</v>
      </c>
      <c r="N540">
        <v>0</v>
      </c>
      <c r="O540" s="1">
        <v>44417</v>
      </c>
      <c r="P540">
        <v>-17040.28</v>
      </c>
      <c r="Q540" s="1">
        <v>44333</v>
      </c>
      <c r="R540">
        <v>-101800</v>
      </c>
      <c r="S540" s="1">
        <v>44637</v>
      </c>
      <c r="T540">
        <v>0</v>
      </c>
      <c r="U540" s="1">
        <v>44509</v>
      </c>
      <c r="V540">
        <v>26400</v>
      </c>
      <c r="W540" s="1">
        <v>44637</v>
      </c>
      <c r="X540">
        <v>-18628.34</v>
      </c>
      <c r="Y540" s="1">
        <v>44417</v>
      </c>
      <c r="Z540">
        <v>9910.2000000000007</v>
      </c>
      <c r="AA540" s="1">
        <v>44417</v>
      </c>
      <c r="AB540">
        <v>-6600</v>
      </c>
    </row>
    <row r="541" spans="1:28" ht="16.2">
      <c r="A541" s="1">
        <v>44638</v>
      </c>
      <c r="B541">
        <v>0</v>
      </c>
      <c r="C541" s="1">
        <v>44329</v>
      </c>
      <c r="D541">
        <v>0</v>
      </c>
      <c r="E541" s="1">
        <v>44329</v>
      </c>
      <c r="F541">
        <v>0</v>
      </c>
      <c r="G541" s="1">
        <v>44278</v>
      </c>
      <c r="H541">
        <v>-4000</v>
      </c>
      <c r="I541" s="1">
        <v>44385</v>
      </c>
      <c r="J541">
        <v>0</v>
      </c>
      <c r="K541" s="1">
        <v>44418</v>
      </c>
      <c r="L541">
        <v>0</v>
      </c>
      <c r="M541" s="1">
        <v>44418</v>
      </c>
      <c r="N541">
        <v>-27842.98</v>
      </c>
      <c r="O541" s="1">
        <v>44418</v>
      </c>
      <c r="P541">
        <v>0</v>
      </c>
      <c r="Q541" s="1">
        <v>44334</v>
      </c>
      <c r="R541">
        <v>176800</v>
      </c>
      <c r="S541" s="1">
        <v>44638</v>
      </c>
      <c r="T541">
        <v>0</v>
      </c>
      <c r="U541" s="1">
        <v>44510</v>
      </c>
      <c r="V541">
        <v>0</v>
      </c>
      <c r="W541" s="1">
        <v>44638</v>
      </c>
      <c r="X541">
        <v>0</v>
      </c>
      <c r="Y541" s="1">
        <v>44418</v>
      </c>
      <c r="Z541">
        <v>-38958.5</v>
      </c>
      <c r="AA541" s="1">
        <v>44418</v>
      </c>
      <c r="AB541">
        <v>-21000</v>
      </c>
    </row>
    <row r="542" spans="1:28" ht="16.2">
      <c r="A542" s="1">
        <v>44641</v>
      </c>
      <c r="B542">
        <v>-13501.89</v>
      </c>
      <c r="C542" s="1">
        <v>44330</v>
      </c>
      <c r="D542">
        <v>0</v>
      </c>
      <c r="E542" s="1">
        <v>44330</v>
      </c>
      <c r="F542">
        <v>0</v>
      </c>
      <c r="G542" s="1">
        <v>44279</v>
      </c>
      <c r="H542">
        <v>-27400</v>
      </c>
      <c r="I542" s="1">
        <v>44386</v>
      </c>
      <c r="J542">
        <v>-1663.47</v>
      </c>
      <c r="K542" s="1">
        <v>44419</v>
      </c>
      <c r="L542">
        <v>-14233.38</v>
      </c>
      <c r="M542" s="1">
        <v>44419</v>
      </c>
      <c r="N542">
        <v>0</v>
      </c>
      <c r="O542" s="1">
        <v>44419</v>
      </c>
      <c r="P542">
        <v>0</v>
      </c>
      <c r="Q542" s="1">
        <v>44335</v>
      </c>
      <c r="R542">
        <v>-2300</v>
      </c>
      <c r="S542" s="1">
        <v>44641</v>
      </c>
      <c r="T542">
        <v>0</v>
      </c>
      <c r="U542" s="1">
        <v>44511</v>
      </c>
      <c r="V542">
        <v>-30046.46</v>
      </c>
      <c r="W542" s="1">
        <v>44641</v>
      </c>
      <c r="X542">
        <v>0</v>
      </c>
      <c r="Y542" s="1">
        <v>44419</v>
      </c>
      <c r="Z542">
        <v>25800</v>
      </c>
      <c r="AA542" s="1">
        <v>44419</v>
      </c>
      <c r="AB542">
        <v>-21431.01</v>
      </c>
    </row>
    <row r="543" spans="1:28" ht="16.2">
      <c r="A543" s="1">
        <v>44642</v>
      </c>
      <c r="B543">
        <v>0</v>
      </c>
      <c r="C543" s="1">
        <v>44333</v>
      </c>
      <c r="D543">
        <v>0</v>
      </c>
      <c r="E543" s="1">
        <v>44333</v>
      </c>
      <c r="F543">
        <v>0</v>
      </c>
      <c r="G543" s="1">
        <v>44280</v>
      </c>
      <c r="H543">
        <v>9800</v>
      </c>
      <c r="I543" s="1">
        <v>44389</v>
      </c>
      <c r="J543">
        <v>0</v>
      </c>
      <c r="K543" s="1">
        <v>44420</v>
      </c>
      <c r="L543">
        <v>0</v>
      </c>
      <c r="M543" s="1">
        <v>44420</v>
      </c>
      <c r="N543">
        <v>0</v>
      </c>
      <c r="O543" s="1">
        <v>44420</v>
      </c>
      <c r="P543">
        <v>0</v>
      </c>
      <c r="Q543" s="1">
        <v>44336</v>
      </c>
      <c r="R543">
        <v>5300</v>
      </c>
      <c r="S543" s="1">
        <v>44642</v>
      </c>
      <c r="T543">
        <v>0</v>
      </c>
      <c r="U543" s="1">
        <v>44512</v>
      </c>
      <c r="V543">
        <v>-15000</v>
      </c>
      <c r="W543" s="1">
        <v>44642</v>
      </c>
      <c r="X543">
        <v>-13650.15</v>
      </c>
      <c r="Y543" s="1">
        <v>44420</v>
      </c>
      <c r="Z543">
        <v>-10231.19</v>
      </c>
      <c r="AA543" s="1">
        <v>44420</v>
      </c>
      <c r="AB543">
        <v>2600</v>
      </c>
    </row>
    <row r="544" spans="1:28" ht="16.2">
      <c r="A544" s="1">
        <v>44643</v>
      </c>
      <c r="B544">
        <v>-13320.4</v>
      </c>
      <c r="C544" s="1">
        <v>44334</v>
      </c>
      <c r="D544">
        <v>27100</v>
      </c>
      <c r="E544" s="1">
        <v>44334</v>
      </c>
      <c r="F544">
        <v>0</v>
      </c>
      <c r="G544" s="1">
        <v>44281</v>
      </c>
      <c r="H544">
        <v>51400</v>
      </c>
      <c r="I544" s="1">
        <v>44390</v>
      </c>
      <c r="J544">
        <v>0</v>
      </c>
      <c r="K544" s="1">
        <v>44421</v>
      </c>
      <c r="L544">
        <v>0</v>
      </c>
      <c r="M544" s="1">
        <v>44421</v>
      </c>
      <c r="N544">
        <v>39285.919999999998</v>
      </c>
      <c r="O544" s="1">
        <v>44421</v>
      </c>
      <c r="P544">
        <v>41960.480000000003</v>
      </c>
      <c r="Q544" s="1">
        <v>44337</v>
      </c>
      <c r="R544">
        <v>64500</v>
      </c>
      <c r="S544" s="1">
        <v>44643</v>
      </c>
      <c r="T544">
        <v>0</v>
      </c>
      <c r="U544" s="1">
        <v>44515</v>
      </c>
      <c r="V544">
        <v>-30060.68</v>
      </c>
      <c r="W544" s="1">
        <v>44643</v>
      </c>
      <c r="X544">
        <v>0</v>
      </c>
      <c r="Y544" s="1">
        <v>44421</v>
      </c>
      <c r="Z544">
        <v>-20743.95</v>
      </c>
      <c r="AA544" s="1">
        <v>44421</v>
      </c>
      <c r="AB544">
        <v>44000</v>
      </c>
    </row>
    <row r="545" spans="1:28" ht="16.2">
      <c r="A545" s="1">
        <v>44644</v>
      </c>
      <c r="B545">
        <v>14942.68</v>
      </c>
      <c r="C545" s="1">
        <v>44335</v>
      </c>
      <c r="D545">
        <v>6100</v>
      </c>
      <c r="E545" s="1">
        <v>44335</v>
      </c>
      <c r="F545">
        <v>0</v>
      </c>
      <c r="G545" s="1">
        <v>44284</v>
      </c>
      <c r="H545">
        <v>24400</v>
      </c>
      <c r="I545" s="1">
        <v>44391</v>
      </c>
      <c r="J545">
        <v>0</v>
      </c>
      <c r="K545" s="1">
        <v>44424</v>
      </c>
      <c r="L545">
        <v>-7412.98</v>
      </c>
      <c r="M545" s="1">
        <v>44424</v>
      </c>
      <c r="N545">
        <v>20186.39</v>
      </c>
      <c r="O545" s="1">
        <v>44424</v>
      </c>
      <c r="P545">
        <v>0</v>
      </c>
      <c r="Q545" s="1">
        <v>44340</v>
      </c>
      <c r="R545">
        <v>0</v>
      </c>
      <c r="S545" s="1">
        <v>44644</v>
      </c>
      <c r="T545">
        <v>0</v>
      </c>
      <c r="U545" s="1">
        <v>44516</v>
      </c>
      <c r="V545">
        <v>7400</v>
      </c>
      <c r="W545" s="1">
        <v>44644</v>
      </c>
      <c r="X545">
        <v>0</v>
      </c>
      <c r="Y545" s="1">
        <v>44424</v>
      </c>
      <c r="Z545">
        <v>31891.98</v>
      </c>
      <c r="AA545" s="1">
        <v>44424</v>
      </c>
      <c r="AB545">
        <v>27696.12</v>
      </c>
    </row>
    <row r="546" spans="1:28" ht="16.2">
      <c r="A546" s="1">
        <v>44645</v>
      </c>
      <c r="B546">
        <v>0</v>
      </c>
      <c r="C546" s="1">
        <v>44336</v>
      </c>
      <c r="D546">
        <v>0</v>
      </c>
      <c r="E546" s="1">
        <v>44336</v>
      </c>
      <c r="F546">
        <v>0</v>
      </c>
      <c r="G546" s="1">
        <v>44285</v>
      </c>
      <c r="H546">
        <v>21600</v>
      </c>
      <c r="I546" s="1">
        <v>44392</v>
      </c>
      <c r="J546">
        <v>0</v>
      </c>
      <c r="K546" s="1">
        <v>44425</v>
      </c>
      <c r="L546">
        <v>0</v>
      </c>
      <c r="M546" s="1">
        <v>44425</v>
      </c>
      <c r="N546">
        <v>-12704.99</v>
      </c>
      <c r="O546" s="1">
        <v>44425</v>
      </c>
      <c r="P546">
        <v>0</v>
      </c>
      <c r="Q546" s="1">
        <v>44341</v>
      </c>
      <c r="R546">
        <v>56700</v>
      </c>
      <c r="S546" s="1">
        <v>44645</v>
      </c>
      <c r="T546">
        <v>0</v>
      </c>
      <c r="U546" s="1">
        <v>44517</v>
      </c>
      <c r="V546">
        <v>3668.34</v>
      </c>
      <c r="W546" s="1">
        <v>44645</v>
      </c>
      <c r="X546">
        <v>-14861.01</v>
      </c>
      <c r="Y546" s="1">
        <v>44425</v>
      </c>
      <c r="Z546">
        <v>-61009.5</v>
      </c>
      <c r="AA546" s="1">
        <v>44425</v>
      </c>
      <c r="AB546">
        <v>0</v>
      </c>
    </row>
    <row r="547" spans="1:28" ht="16.2">
      <c r="A547" s="1">
        <v>44648</v>
      </c>
      <c r="B547">
        <v>7912.78</v>
      </c>
      <c r="C547" s="1">
        <v>44337</v>
      </c>
      <c r="D547">
        <v>0</v>
      </c>
      <c r="E547" s="1">
        <v>44337</v>
      </c>
      <c r="F547">
        <v>0</v>
      </c>
      <c r="G547" s="1">
        <v>44286</v>
      </c>
      <c r="H547">
        <v>-19400</v>
      </c>
      <c r="I547" s="1">
        <v>44393</v>
      </c>
      <c r="J547">
        <v>0</v>
      </c>
      <c r="K547" s="1">
        <v>44426</v>
      </c>
      <c r="L547">
        <v>0</v>
      </c>
      <c r="M547" s="1">
        <v>44426</v>
      </c>
      <c r="N547">
        <v>0</v>
      </c>
      <c r="O547" s="1">
        <v>44426</v>
      </c>
      <c r="P547">
        <v>0</v>
      </c>
      <c r="Q547" s="1">
        <v>44342</v>
      </c>
      <c r="R547">
        <v>-4900</v>
      </c>
      <c r="S547" s="1">
        <v>44648</v>
      </c>
      <c r="T547">
        <v>0</v>
      </c>
      <c r="U547" s="1">
        <v>44518</v>
      </c>
      <c r="V547">
        <v>0</v>
      </c>
      <c r="W547" s="1">
        <v>44648</v>
      </c>
      <c r="X547">
        <v>0</v>
      </c>
      <c r="Y547" s="1">
        <v>44426</v>
      </c>
      <c r="Z547">
        <v>-31300</v>
      </c>
      <c r="AA547" s="1">
        <v>44426</v>
      </c>
      <c r="AB547">
        <v>0</v>
      </c>
    </row>
    <row r="548" spans="1:28" ht="16.2">
      <c r="A548" s="1">
        <v>44649</v>
      </c>
      <c r="B548">
        <v>0</v>
      </c>
      <c r="C548" s="1">
        <v>44340</v>
      </c>
      <c r="D548">
        <v>0</v>
      </c>
      <c r="E548" s="1">
        <v>44340</v>
      </c>
      <c r="F548">
        <v>0</v>
      </c>
      <c r="G548" s="1">
        <v>44287</v>
      </c>
      <c r="H548">
        <v>25800</v>
      </c>
      <c r="I548" s="1">
        <v>44396</v>
      </c>
      <c r="J548">
        <v>-9475.2000000000007</v>
      </c>
      <c r="K548" s="1">
        <v>44427</v>
      </c>
      <c r="L548">
        <v>0</v>
      </c>
      <c r="M548" s="1">
        <v>44427</v>
      </c>
      <c r="N548">
        <v>0</v>
      </c>
      <c r="O548" s="1">
        <v>44427</v>
      </c>
      <c r="P548">
        <v>0</v>
      </c>
      <c r="Q548" s="1">
        <v>44343</v>
      </c>
      <c r="R548">
        <v>0</v>
      </c>
      <c r="S548" s="1">
        <v>44649</v>
      </c>
      <c r="T548">
        <v>0</v>
      </c>
      <c r="U548" s="1">
        <v>44519</v>
      </c>
      <c r="V548">
        <v>0</v>
      </c>
      <c r="W548" s="1">
        <v>44649</v>
      </c>
      <c r="X548">
        <v>0</v>
      </c>
      <c r="Y548" s="1">
        <v>44427</v>
      </c>
      <c r="Z548">
        <v>25400</v>
      </c>
      <c r="AA548" s="1">
        <v>44427</v>
      </c>
      <c r="AB548">
        <v>30100</v>
      </c>
    </row>
    <row r="549" spans="1:28" ht="16.2">
      <c r="A549" s="1">
        <v>44650</v>
      </c>
      <c r="B549">
        <v>-3262.81</v>
      </c>
      <c r="C549" s="1">
        <v>44341</v>
      </c>
      <c r="D549">
        <v>0</v>
      </c>
      <c r="E549" s="1">
        <v>44341</v>
      </c>
      <c r="F549">
        <v>0</v>
      </c>
      <c r="G549" s="1">
        <v>44292</v>
      </c>
      <c r="H549">
        <v>36000</v>
      </c>
      <c r="I549" s="1">
        <v>44397</v>
      </c>
      <c r="J549">
        <v>-13324.82</v>
      </c>
      <c r="K549" s="1">
        <v>44428</v>
      </c>
      <c r="L549">
        <v>0</v>
      </c>
      <c r="M549" s="1">
        <v>44428</v>
      </c>
      <c r="N549">
        <v>-30900</v>
      </c>
      <c r="O549" s="1">
        <v>44428</v>
      </c>
      <c r="P549">
        <v>0</v>
      </c>
      <c r="Q549" s="1">
        <v>44344</v>
      </c>
      <c r="R549">
        <v>47300</v>
      </c>
      <c r="S549" s="1">
        <v>44650</v>
      </c>
      <c r="T549">
        <v>0</v>
      </c>
      <c r="U549" s="1">
        <v>44522</v>
      </c>
      <c r="V549">
        <v>0</v>
      </c>
      <c r="W549" s="1">
        <v>44650</v>
      </c>
      <c r="X549">
        <v>-12061.25</v>
      </c>
      <c r="Y549" s="1">
        <v>44428</v>
      </c>
      <c r="Z549">
        <v>0</v>
      </c>
      <c r="AA549" s="1">
        <v>44428</v>
      </c>
      <c r="AB549">
        <v>27200</v>
      </c>
    </row>
    <row r="550" spans="1:28" ht="16.2">
      <c r="A550" s="1">
        <v>44651</v>
      </c>
      <c r="B550">
        <v>0</v>
      </c>
      <c r="C550" s="1">
        <v>44342</v>
      </c>
      <c r="D550">
        <v>0</v>
      </c>
      <c r="E550" s="1">
        <v>44342</v>
      </c>
      <c r="F550">
        <v>0</v>
      </c>
      <c r="G550" s="1">
        <v>44293</v>
      </c>
      <c r="H550">
        <v>7400</v>
      </c>
      <c r="I550" s="1">
        <v>44398</v>
      </c>
      <c r="J550">
        <v>-5727.52</v>
      </c>
      <c r="K550" s="1">
        <v>44431</v>
      </c>
      <c r="L550">
        <v>36705.21</v>
      </c>
      <c r="M550" s="1">
        <v>44431</v>
      </c>
      <c r="N550">
        <v>75000</v>
      </c>
      <c r="O550" s="1">
        <v>44431</v>
      </c>
      <c r="P550">
        <v>68009.279999999999</v>
      </c>
      <c r="Q550" s="1">
        <v>44347</v>
      </c>
      <c r="R550">
        <v>22690.63</v>
      </c>
      <c r="S550" s="1">
        <v>44651</v>
      </c>
      <c r="T550">
        <v>10139.68</v>
      </c>
      <c r="U550" s="1">
        <v>44523</v>
      </c>
      <c r="V550">
        <v>0</v>
      </c>
      <c r="W550" s="1">
        <v>44651</v>
      </c>
      <c r="X550">
        <v>0</v>
      </c>
      <c r="Y550" s="1">
        <v>44431</v>
      </c>
      <c r="Z550">
        <v>81900</v>
      </c>
      <c r="AA550" s="1">
        <v>44431</v>
      </c>
      <c r="AB550">
        <v>-91600.97</v>
      </c>
    </row>
    <row r="551" spans="1:28" ht="16.2">
      <c r="A551" s="1">
        <v>44652</v>
      </c>
      <c r="B551">
        <v>8349.31</v>
      </c>
      <c r="C551" s="1">
        <v>44343</v>
      </c>
      <c r="D551">
        <v>0</v>
      </c>
      <c r="E551" s="1">
        <v>44343</v>
      </c>
      <c r="F551">
        <v>0</v>
      </c>
      <c r="G551" s="1">
        <v>44294</v>
      </c>
      <c r="H551">
        <v>32400</v>
      </c>
      <c r="I551" s="1">
        <v>44399</v>
      </c>
      <c r="J551">
        <v>0</v>
      </c>
      <c r="K551" s="1">
        <v>44432</v>
      </c>
      <c r="L551">
        <v>5889.8</v>
      </c>
      <c r="M551" s="1">
        <v>44432</v>
      </c>
      <c r="N551">
        <v>21000</v>
      </c>
      <c r="O551" s="1">
        <v>44432</v>
      </c>
      <c r="P551">
        <v>0</v>
      </c>
      <c r="Q551" s="1">
        <v>44348</v>
      </c>
      <c r="R551">
        <v>21289.37</v>
      </c>
      <c r="S551" s="1">
        <v>44652</v>
      </c>
      <c r="T551">
        <v>0</v>
      </c>
      <c r="U551" s="1">
        <v>44524</v>
      </c>
      <c r="V551">
        <v>0</v>
      </c>
      <c r="W551" s="1">
        <v>44652</v>
      </c>
      <c r="X551">
        <v>0</v>
      </c>
      <c r="Y551" s="1">
        <v>44432</v>
      </c>
      <c r="Z551">
        <v>3798.64</v>
      </c>
      <c r="AA551" s="1">
        <v>44432</v>
      </c>
      <c r="AB551">
        <v>21000</v>
      </c>
    </row>
    <row r="552" spans="1:28" ht="16.2">
      <c r="A552" s="1">
        <v>44657</v>
      </c>
      <c r="B552">
        <v>8910.4699999999993</v>
      </c>
      <c r="C552" s="1">
        <v>44344</v>
      </c>
      <c r="D552">
        <v>0</v>
      </c>
      <c r="E552" s="1">
        <v>44344</v>
      </c>
      <c r="F552">
        <v>0</v>
      </c>
      <c r="G552" s="1">
        <v>44295</v>
      </c>
      <c r="H552">
        <v>-18000</v>
      </c>
      <c r="I552" s="1">
        <v>44400</v>
      </c>
      <c r="J552">
        <v>0</v>
      </c>
      <c r="K552" s="1">
        <v>44433</v>
      </c>
      <c r="L552">
        <v>0</v>
      </c>
      <c r="M552" s="1">
        <v>44433</v>
      </c>
      <c r="N552">
        <v>-703.49</v>
      </c>
      <c r="O552" s="1">
        <v>44433</v>
      </c>
      <c r="P552">
        <v>0</v>
      </c>
      <c r="Q552" s="1">
        <v>44349</v>
      </c>
      <c r="R552">
        <v>-6400</v>
      </c>
      <c r="S552" s="1">
        <v>44657</v>
      </c>
      <c r="T552">
        <v>0</v>
      </c>
      <c r="U552" s="1">
        <v>44525</v>
      </c>
      <c r="V552">
        <v>0</v>
      </c>
      <c r="W552" s="1">
        <v>44657</v>
      </c>
      <c r="X552">
        <v>0</v>
      </c>
      <c r="Y552" s="1">
        <v>44433</v>
      </c>
      <c r="Z552">
        <v>17584.32</v>
      </c>
      <c r="AA552" s="1">
        <v>44433</v>
      </c>
      <c r="AB552">
        <v>35800</v>
      </c>
    </row>
    <row r="553" spans="1:28" ht="16.2">
      <c r="A553" s="1">
        <v>44658</v>
      </c>
      <c r="B553">
        <v>24125.29</v>
      </c>
      <c r="C553" s="1">
        <v>44347</v>
      </c>
      <c r="D553">
        <v>0</v>
      </c>
      <c r="E553" s="1">
        <v>44347</v>
      </c>
      <c r="F553">
        <v>0</v>
      </c>
      <c r="G553" s="1">
        <v>44298</v>
      </c>
      <c r="H553">
        <v>-1200</v>
      </c>
      <c r="I553" s="1">
        <v>44403</v>
      </c>
      <c r="J553">
        <v>0</v>
      </c>
      <c r="K553" s="1">
        <v>44434</v>
      </c>
      <c r="L553">
        <v>10178.620000000001</v>
      </c>
      <c r="M553" s="1">
        <v>44434</v>
      </c>
      <c r="N553">
        <v>-2109.61</v>
      </c>
      <c r="O553" s="1">
        <v>44434</v>
      </c>
      <c r="P553">
        <v>0</v>
      </c>
      <c r="Q553" s="1">
        <v>44350</v>
      </c>
      <c r="R553">
        <v>26400</v>
      </c>
      <c r="S553" s="1">
        <v>44658</v>
      </c>
      <c r="T553">
        <v>0</v>
      </c>
      <c r="U553" s="1">
        <v>44526</v>
      </c>
      <c r="V553">
        <v>17277.07</v>
      </c>
      <c r="W553" s="1">
        <v>44658</v>
      </c>
      <c r="X553">
        <v>0</v>
      </c>
      <c r="Y553" s="1">
        <v>44434</v>
      </c>
      <c r="Z553">
        <v>6400</v>
      </c>
      <c r="AA553" s="1">
        <v>44434</v>
      </c>
      <c r="AB553">
        <v>6400</v>
      </c>
    </row>
    <row r="554" spans="1:28" ht="16.2">
      <c r="A554" s="1">
        <v>44659</v>
      </c>
      <c r="B554">
        <v>0</v>
      </c>
      <c r="C554" s="1">
        <v>44348</v>
      </c>
      <c r="D554">
        <v>0</v>
      </c>
      <c r="E554" s="1">
        <v>44348</v>
      </c>
      <c r="F554">
        <v>0</v>
      </c>
      <c r="G554" s="1">
        <v>44299</v>
      </c>
      <c r="H554">
        <v>-7800</v>
      </c>
      <c r="I554" s="1">
        <v>44404</v>
      </c>
      <c r="J554">
        <v>0</v>
      </c>
      <c r="K554" s="1">
        <v>44435</v>
      </c>
      <c r="L554">
        <v>10580.18</v>
      </c>
      <c r="M554" s="1">
        <v>44435</v>
      </c>
      <c r="N554">
        <v>-1910.06</v>
      </c>
      <c r="O554" s="1">
        <v>44435</v>
      </c>
      <c r="P554">
        <v>0</v>
      </c>
      <c r="Q554" s="1">
        <v>44351</v>
      </c>
      <c r="R554">
        <v>-26000</v>
      </c>
      <c r="S554" s="1">
        <v>44659</v>
      </c>
      <c r="T554">
        <v>0</v>
      </c>
      <c r="U554" s="1">
        <v>44529</v>
      </c>
      <c r="V554">
        <v>6800</v>
      </c>
      <c r="W554" s="1">
        <v>44659</v>
      </c>
      <c r="X554">
        <v>0</v>
      </c>
      <c r="Y554" s="1">
        <v>44435</v>
      </c>
      <c r="Z554">
        <v>-52217.27</v>
      </c>
      <c r="AA554" s="1">
        <v>44435</v>
      </c>
      <c r="AB554">
        <v>25486.25</v>
      </c>
    </row>
    <row r="555" spans="1:28" ht="16.2">
      <c r="A555" s="1">
        <v>44662</v>
      </c>
      <c r="B555">
        <v>1945.6</v>
      </c>
      <c r="C555" s="1">
        <v>44349</v>
      </c>
      <c r="D555">
        <v>0</v>
      </c>
      <c r="E555" s="1">
        <v>44349</v>
      </c>
      <c r="F555">
        <v>0</v>
      </c>
      <c r="G555" s="1">
        <v>44300</v>
      </c>
      <c r="H555">
        <v>-39100</v>
      </c>
      <c r="I555" s="1">
        <v>44405</v>
      </c>
      <c r="J555">
        <v>27686.82</v>
      </c>
      <c r="K555" s="1">
        <v>44438</v>
      </c>
      <c r="L555">
        <v>-16835.03</v>
      </c>
      <c r="M555" s="1">
        <v>44438</v>
      </c>
      <c r="N555">
        <v>0</v>
      </c>
      <c r="O555" s="1">
        <v>44438</v>
      </c>
      <c r="P555">
        <v>0</v>
      </c>
      <c r="Q555" s="1">
        <v>44354</v>
      </c>
      <c r="R555">
        <v>-2000</v>
      </c>
      <c r="S555" s="1">
        <v>44662</v>
      </c>
      <c r="T555">
        <v>31172.41</v>
      </c>
      <c r="U555" s="1">
        <v>44530</v>
      </c>
      <c r="V555">
        <v>-4000</v>
      </c>
      <c r="W555" s="1">
        <v>44662</v>
      </c>
      <c r="X555">
        <v>0</v>
      </c>
      <c r="Y555" s="1">
        <v>44438</v>
      </c>
      <c r="Z555">
        <v>-2235.42</v>
      </c>
      <c r="AA555" s="1">
        <v>44438</v>
      </c>
      <c r="AB555">
        <v>7281.03</v>
      </c>
    </row>
    <row r="556" spans="1:28" ht="16.2">
      <c r="A556" s="1">
        <v>44663</v>
      </c>
      <c r="B556">
        <v>0</v>
      </c>
      <c r="C556" s="1">
        <v>44350</v>
      </c>
      <c r="D556">
        <v>0</v>
      </c>
      <c r="E556" s="1">
        <v>44350</v>
      </c>
      <c r="F556">
        <v>0</v>
      </c>
      <c r="G556" s="1">
        <v>44301</v>
      </c>
      <c r="H556">
        <v>30092.46</v>
      </c>
      <c r="I556" s="1">
        <v>44406</v>
      </c>
      <c r="J556">
        <v>19574.21</v>
      </c>
      <c r="K556" s="1">
        <v>44439</v>
      </c>
      <c r="L556">
        <v>0</v>
      </c>
      <c r="M556" s="1">
        <v>44439</v>
      </c>
      <c r="N556">
        <v>-29719.33</v>
      </c>
      <c r="O556" s="1">
        <v>44439</v>
      </c>
      <c r="P556">
        <v>0</v>
      </c>
      <c r="Q556" s="1">
        <v>44355</v>
      </c>
      <c r="R556">
        <v>0</v>
      </c>
      <c r="S556" s="1">
        <v>44663</v>
      </c>
      <c r="T556">
        <v>0</v>
      </c>
      <c r="U556" s="1">
        <v>44531</v>
      </c>
      <c r="V556">
        <v>-51600</v>
      </c>
      <c r="W556" s="1">
        <v>44663</v>
      </c>
      <c r="X556">
        <v>0</v>
      </c>
      <c r="Y556" s="1">
        <v>44439</v>
      </c>
      <c r="Z556">
        <v>13846.87</v>
      </c>
      <c r="AA556" s="1">
        <v>44439</v>
      </c>
      <c r="AB556">
        <v>3365.75</v>
      </c>
    </row>
    <row r="557" spans="1:28" ht="16.2">
      <c r="A557" s="1">
        <v>44664</v>
      </c>
      <c r="B557">
        <v>23365.24</v>
      </c>
      <c r="C557" s="1">
        <v>44351</v>
      </c>
      <c r="D557">
        <v>0</v>
      </c>
      <c r="E557" s="1">
        <v>44351</v>
      </c>
      <c r="F557">
        <v>0</v>
      </c>
      <c r="G557" s="1">
        <v>44302</v>
      </c>
      <c r="H557">
        <v>17400</v>
      </c>
      <c r="I557" s="1">
        <v>44407</v>
      </c>
      <c r="J557">
        <v>-20116.990000000002</v>
      </c>
      <c r="K557" s="1">
        <v>44440</v>
      </c>
      <c r="L557">
        <v>-16969.150000000001</v>
      </c>
      <c r="M557" s="1">
        <v>44440</v>
      </c>
      <c r="N557">
        <v>6677.37</v>
      </c>
      <c r="O557" s="1">
        <v>44440</v>
      </c>
      <c r="P557">
        <v>0</v>
      </c>
      <c r="Q557" s="1">
        <v>44356</v>
      </c>
      <c r="R557">
        <v>-25400</v>
      </c>
      <c r="S557" s="1">
        <v>44664</v>
      </c>
      <c r="T557">
        <v>0</v>
      </c>
      <c r="U557" s="1">
        <v>44532</v>
      </c>
      <c r="V557">
        <v>-20930.64</v>
      </c>
      <c r="W557" s="1">
        <v>44664</v>
      </c>
      <c r="X557">
        <v>0</v>
      </c>
      <c r="Y557" s="1">
        <v>44440</v>
      </c>
      <c r="Z557">
        <v>0</v>
      </c>
      <c r="AA557" s="1">
        <v>44440</v>
      </c>
      <c r="AB557">
        <v>3800</v>
      </c>
    </row>
    <row r="558" spans="1:28" ht="16.2">
      <c r="A558" s="1">
        <v>44665</v>
      </c>
      <c r="B558">
        <v>0</v>
      </c>
      <c r="C558" s="1">
        <v>44354</v>
      </c>
      <c r="D558">
        <v>-37421.26</v>
      </c>
      <c r="E558" s="1">
        <v>44354</v>
      </c>
      <c r="F558">
        <v>0</v>
      </c>
      <c r="G558" s="1">
        <v>44305</v>
      </c>
      <c r="H558">
        <v>22400</v>
      </c>
      <c r="I558" s="1">
        <v>44410</v>
      </c>
      <c r="J558">
        <v>-20033.59</v>
      </c>
      <c r="K558" s="1">
        <v>44441</v>
      </c>
      <c r="L558">
        <v>1234.3599999999999</v>
      </c>
      <c r="M558" s="1">
        <v>44441</v>
      </c>
      <c r="N558">
        <v>-31845.439999999999</v>
      </c>
      <c r="O558" s="1">
        <v>44441</v>
      </c>
      <c r="P558">
        <v>0</v>
      </c>
      <c r="Q558" s="1">
        <v>44357</v>
      </c>
      <c r="R558">
        <v>39200</v>
      </c>
      <c r="S558" s="1">
        <v>44665</v>
      </c>
      <c r="T558">
        <v>0</v>
      </c>
      <c r="U558" s="1">
        <v>44533</v>
      </c>
      <c r="V558">
        <v>0</v>
      </c>
      <c r="W558" s="1">
        <v>44665</v>
      </c>
      <c r="X558">
        <v>0</v>
      </c>
      <c r="Y558" s="1">
        <v>44441</v>
      </c>
      <c r="Z558">
        <v>-43642.59</v>
      </c>
      <c r="AA558" s="1">
        <v>44441</v>
      </c>
      <c r="AB558">
        <v>-30800</v>
      </c>
    </row>
    <row r="559" spans="1:28" ht="16.2">
      <c r="A559" s="1">
        <v>44666</v>
      </c>
      <c r="B559">
        <v>15552.8</v>
      </c>
      <c r="C559" s="1">
        <v>44355</v>
      </c>
      <c r="D559">
        <v>0</v>
      </c>
      <c r="E559" s="1">
        <v>44355</v>
      </c>
      <c r="F559">
        <v>0</v>
      </c>
      <c r="G559" s="1">
        <v>44306</v>
      </c>
      <c r="H559">
        <v>9800</v>
      </c>
      <c r="I559" s="1">
        <v>44411</v>
      </c>
      <c r="J559">
        <v>0</v>
      </c>
      <c r="K559" s="1">
        <v>44442</v>
      </c>
      <c r="L559">
        <v>3756.3</v>
      </c>
      <c r="M559" s="1">
        <v>44442</v>
      </c>
      <c r="N559">
        <v>0</v>
      </c>
      <c r="O559" s="1">
        <v>44442</v>
      </c>
      <c r="P559">
        <v>0</v>
      </c>
      <c r="Q559" s="1">
        <v>44358</v>
      </c>
      <c r="R559">
        <v>12000</v>
      </c>
      <c r="S559" s="1">
        <v>44666</v>
      </c>
      <c r="T559">
        <v>0</v>
      </c>
      <c r="U559" s="1">
        <v>44536</v>
      </c>
      <c r="V559">
        <v>0</v>
      </c>
      <c r="W559" s="1">
        <v>44666</v>
      </c>
      <c r="X559">
        <v>0</v>
      </c>
      <c r="Y559" s="1">
        <v>44442</v>
      </c>
      <c r="Z559">
        <v>16077.22</v>
      </c>
      <c r="AA559" s="1">
        <v>44442</v>
      </c>
      <c r="AB559">
        <v>37400</v>
      </c>
    </row>
    <row r="560" spans="1:28" ht="16.2">
      <c r="A560" s="1">
        <v>44669</v>
      </c>
      <c r="B560">
        <v>0</v>
      </c>
      <c r="C560" s="1">
        <v>44356</v>
      </c>
      <c r="D560">
        <v>0</v>
      </c>
      <c r="E560" s="1">
        <v>44356</v>
      </c>
      <c r="F560">
        <v>0</v>
      </c>
      <c r="G560" s="1">
        <v>44307</v>
      </c>
      <c r="H560">
        <v>-18116.93</v>
      </c>
      <c r="I560" s="1">
        <v>44412</v>
      </c>
      <c r="J560">
        <v>9274.34</v>
      </c>
      <c r="K560" s="1">
        <v>44445</v>
      </c>
      <c r="L560">
        <v>0</v>
      </c>
      <c r="M560" s="1">
        <v>44445</v>
      </c>
      <c r="N560">
        <v>0</v>
      </c>
      <c r="O560" s="1">
        <v>44445</v>
      </c>
      <c r="P560">
        <v>0</v>
      </c>
      <c r="Q560" s="1">
        <v>44362</v>
      </c>
      <c r="R560">
        <v>12681.45</v>
      </c>
      <c r="S560" s="1">
        <v>44669</v>
      </c>
      <c r="T560">
        <v>11587.65</v>
      </c>
      <c r="U560" s="1">
        <v>44537</v>
      </c>
      <c r="V560">
        <v>0</v>
      </c>
      <c r="W560" s="1">
        <v>44669</v>
      </c>
      <c r="X560">
        <v>0</v>
      </c>
      <c r="Y560" s="1">
        <v>44445</v>
      </c>
      <c r="Z560">
        <v>-14323.2</v>
      </c>
      <c r="AA560" s="1">
        <v>44445</v>
      </c>
      <c r="AB560">
        <v>-2600</v>
      </c>
    </row>
    <row r="561" spans="1:28" ht="16.2">
      <c r="A561" s="1">
        <v>44670</v>
      </c>
      <c r="B561">
        <v>-25049.63</v>
      </c>
      <c r="C561" s="1">
        <v>44357</v>
      </c>
      <c r="D561">
        <v>0</v>
      </c>
      <c r="E561" s="1">
        <v>44357</v>
      </c>
      <c r="F561">
        <v>0</v>
      </c>
      <c r="G561" s="1">
        <v>44308</v>
      </c>
      <c r="H561">
        <v>-32918.129999999997</v>
      </c>
      <c r="I561" s="1">
        <v>44413</v>
      </c>
      <c r="J561">
        <v>-1926.92</v>
      </c>
      <c r="K561" s="1">
        <v>44446</v>
      </c>
      <c r="L561">
        <v>0</v>
      </c>
      <c r="M561" s="1">
        <v>44446</v>
      </c>
      <c r="N561">
        <v>19474.34</v>
      </c>
      <c r="O561" s="1">
        <v>44446</v>
      </c>
      <c r="P561">
        <v>0</v>
      </c>
      <c r="Q561" s="1">
        <v>44363</v>
      </c>
      <c r="R561">
        <v>-14442.71</v>
      </c>
      <c r="S561" s="1">
        <v>44670</v>
      </c>
      <c r="T561">
        <v>7978.41</v>
      </c>
      <c r="U561" s="1">
        <v>44538</v>
      </c>
      <c r="V561">
        <v>-10937.09</v>
      </c>
      <c r="W561" s="1">
        <v>44670</v>
      </c>
      <c r="X561">
        <v>-3110.39</v>
      </c>
      <c r="Y561" s="1">
        <v>44446</v>
      </c>
      <c r="Z561">
        <v>6101.65</v>
      </c>
      <c r="AA561" s="1">
        <v>44446</v>
      </c>
      <c r="AB561">
        <v>-14800</v>
      </c>
    </row>
    <row r="562" spans="1:28" ht="16.2">
      <c r="A562" s="1">
        <v>44671</v>
      </c>
      <c r="B562">
        <v>0</v>
      </c>
      <c r="C562" s="1">
        <v>44358</v>
      </c>
      <c r="D562">
        <v>3684.06</v>
      </c>
      <c r="E562" s="1">
        <v>44358</v>
      </c>
      <c r="F562">
        <v>0</v>
      </c>
      <c r="G562" s="1">
        <v>44309</v>
      </c>
      <c r="H562">
        <v>29600</v>
      </c>
      <c r="I562" s="1">
        <v>44414</v>
      </c>
      <c r="J562">
        <v>-5450.96</v>
      </c>
      <c r="K562" s="1">
        <v>44447</v>
      </c>
      <c r="L562">
        <v>20279.02</v>
      </c>
      <c r="M562" s="1">
        <v>44447</v>
      </c>
      <c r="N562">
        <v>32000</v>
      </c>
      <c r="O562" s="1">
        <v>44447</v>
      </c>
      <c r="P562">
        <v>17962.509999999998</v>
      </c>
      <c r="Q562" s="1">
        <v>44364</v>
      </c>
      <c r="R562">
        <v>0</v>
      </c>
      <c r="S562" s="1">
        <v>44671</v>
      </c>
      <c r="T562">
        <v>0</v>
      </c>
      <c r="U562" s="1">
        <v>44539</v>
      </c>
      <c r="V562">
        <v>12000</v>
      </c>
      <c r="W562" s="1">
        <v>44671</v>
      </c>
      <c r="X562">
        <v>24486.25</v>
      </c>
      <c r="Y562" s="1">
        <v>44447</v>
      </c>
      <c r="Z562">
        <v>0</v>
      </c>
      <c r="AA562" s="1">
        <v>44447</v>
      </c>
      <c r="AB562">
        <v>-2640.28</v>
      </c>
    </row>
    <row r="563" spans="1:28" ht="16.2">
      <c r="A563" s="1">
        <v>44672</v>
      </c>
      <c r="B563">
        <v>0</v>
      </c>
      <c r="C563" s="1">
        <v>44362</v>
      </c>
      <c r="D563">
        <v>30278.81</v>
      </c>
      <c r="E563" s="1">
        <v>44362</v>
      </c>
      <c r="F563">
        <v>0</v>
      </c>
      <c r="G563" s="1">
        <v>44312</v>
      </c>
      <c r="H563">
        <v>54600</v>
      </c>
      <c r="I563" s="1">
        <v>44417</v>
      </c>
      <c r="J563">
        <v>3477.28</v>
      </c>
      <c r="K563" s="1">
        <v>44448</v>
      </c>
      <c r="L563">
        <v>7256.32</v>
      </c>
      <c r="M563" s="1">
        <v>44448</v>
      </c>
      <c r="N563">
        <v>-12599.67</v>
      </c>
      <c r="O563" s="1">
        <v>44448</v>
      </c>
      <c r="P563">
        <v>0</v>
      </c>
      <c r="Q563" s="1">
        <v>44365</v>
      </c>
      <c r="R563">
        <v>0</v>
      </c>
      <c r="S563" s="1">
        <v>44672</v>
      </c>
      <c r="T563">
        <v>0</v>
      </c>
      <c r="U563" s="1">
        <v>44540</v>
      </c>
      <c r="V563">
        <v>-18600</v>
      </c>
      <c r="W563" s="1">
        <v>44672</v>
      </c>
      <c r="X563">
        <v>0</v>
      </c>
      <c r="Y563" s="1">
        <v>44448</v>
      </c>
      <c r="Z563">
        <v>-14914.89</v>
      </c>
      <c r="AA563" s="1">
        <v>44448</v>
      </c>
      <c r="AB563">
        <v>5400</v>
      </c>
    </row>
    <row r="564" spans="1:28" ht="16.2">
      <c r="A564" s="1">
        <v>44673</v>
      </c>
      <c r="B564">
        <v>-26029.439999999999</v>
      </c>
      <c r="C564" s="1">
        <v>44363</v>
      </c>
      <c r="D564">
        <v>0</v>
      </c>
      <c r="E564" s="1">
        <v>44363</v>
      </c>
      <c r="F564">
        <v>0</v>
      </c>
      <c r="G564" s="1">
        <v>44313</v>
      </c>
      <c r="H564">
        <v>8200</v>
      </c>
      <c r="I564" s="1">
        <v>44418</v>
      </c>
      <c r="J564">
        <v>-1522.27</v>
      </c>
      <c r="K564" s="1">
        <v>44449</v>
      </c>
      <c r="L564">
        <v>28480.13</v>
      </c>
      <c r="M564" s="1">
        <v>44449</v>
      </c>
      <c r="N564">
        <v>0</v>
      </c>
      <c r="O564" s="1">
        <v>44449</v>
      </c>
      <c r="P564">
        <v>0</v>
      </c>
      <c r="Q564" s="1">
        <v>44368</v>
      </c>
      <c r="R564">
        <v>0</v>
      </c>
      <c r="S564" s="1">
        <v>44673</v>
      </c>
      <c r="T564">
        <v>0</v>
      </c>
      <c r="U564" s="1">
        <v>44543</v>
      </c>
      <c r="V564">
        <v>-13200</v>
      </c>
      <c r="W564" s="1">
        <v>44673</v>
      </c>
      <c r="X564">
        <v>31285.47</v>
      </c>
      <c r="Y564" s="1">
        <v>44449</v>
      </c>
      <c r="Z564">
        <v>20962.03</v>
      </c>
      <c r="AA564" s="1">
        <v>44449</v>
      </c>
      <c r="AB564">
        <v>-41647.360000000001</v>
      </c>
    </row>
    <row r="565" spans="1:28" ht="16.2">
      <c r="A565" s="1">
        <v>44676</v>
      </c>
      <c r="B565">
        <v>6804.09</v>
      </c>
      <c r="C565" s="1">
        <v>44364</v>
      </c>
      <c r="D565">
        <v>-31632.21</v>
      </c>
      <c r="E565" s="1">
        <v>44364</v>
      </c>
      <c r="F565">
        <v>0</v>
      </c>
      <c r="G565" s="1">
        <v>44314</v>
      </c>
      <c r="H565">
        <v>-7600</v>
      </c>
      <c r="I565" s="1">
        <v>44419</v>
      </c>
      <c r="J565">
        <v>0</v>
      </c>
      <c r="K565" s="1">
        <v>44452</v>
      </c>
      <c r="L565">
        <v>-12965.19</v>
      </c>
      <c r="M565" s="1">
        <v>44452</v>
      </c>
      <c r="N565">
        <v>0</v>
      </c>
      <c r="O565" s="1">
        <v>44452</v>
      </c>
      <c r="P565">
        <v>0</v>
      </c>
      <c r="Q565" s="1">
        <v>44369</v>
      </c>
      <c r="R565">
        <v>-24114.38</v>
      </c>
      <c r="S565" s="1">
        <v>44676</v>
      </c>
      <c r="T565">
        <v>0</v>
      </c>
      <c r="U565" s="1">
        <v>44544</v>
      </c>
      <c r="V565">
        <v>-860.74</v>
      </c>
      <c r="W565" s="1">
        <v>44676</v>
      </c>
      <c r="X565">
        <v>84000</v>
      </c>
      <c r="Y565" s="1">
        <v>44452</v>
      </c>
      <c r="Z565">
        <v>-15845.26</v>
      </c>
      <c r="AA565" s="1">
        <v>44452</v>
      </c>
      <c r="AB565">
        <v>-6400</v>
      </c>
    </row>
    <row r="566" spans="1:28" ht="16.2">
      <c r="A566" s="1">
        <v>44677</v>
      </c>
      <c r="B566">
        <v>0</v>
      </c>
      <c r="C566" s="1">
        <v>44365</v>
      </c>
      <c r="D566">
        <v>0</v>
      </c>
      <c r="E566" s="1">
        <v>44365</v>
      </c>
      <c r="F566">
        <v>0</v>
      </c>
      <c r="G566" s="1">
        <v>44315</v>
      </c>
      <c r="H566">
        <v>7600</v>
      </c>
      <c r="I566" s="1">
        <v>44420</v>
      </c>
      <c r="J566">
        <v>0</v>
      </c>
      <c r="K566" s="1">
        <v>44453</v>
      </c>
      <c r="L566">
        <v>-5850.3</v>
      </c>
      <c r="M566" s="1">
        <v>44453</v>
      </c>
      <c r="N566">
        <v>-6724.76</v>
      </c>
      <c r="O566" s="1">
        <v>44453</v>
      </c>
      <c r="P566">
        <v>0</v>
      </c>
      <c r="Q566" s="1">
        <v>44370</v>
      </c>
      <c r="R566">
        <v>48800</v>
      </c>
      <c r="S566" s="1">
        <v>44677</v>
      </c>
      <c r="T566">
        <v>-4194.4399999999996</v>
      </c>
      <c r="U566" s="1">
        <v>44545</v>
      </c>
      <c r="V566">
        <v>-5528.9</v>
      </c>
      <c r="W566" s="1">
        <v>44677</v>
      </c>
      <c r="X566">
        <v>-2800</v>
      </c>
      <c r="Y566" s="1">
        <v>44453</v>
      </c>
      <c r="Z566">
        <v>-13448.95</v>
      </c>
      <c r="AA566" s="1">
        <v>44453</v>
      </c>
      <c r="AB566">
        <v>3800</v>
      </c>
    </row>
    <row r="567" spans="1:28" ht="16.2">
      <c r="A567" s="1">
        <v>44678</v>
      </c>
      <c r="B567">
        <v>-11951.38</v>
      </c>
      <c r="C567" s="1">
        <v>44368</v>
      </c>
      <c r="D567">
        <v>19088.2</v>
      </c>
      <c r="E567" s="1">
        <v>44368</v>
      </c>
      <c r="F567">
        <v>0</v>
      </c>
      <c r="G567" s="1">
        <v>44319</v>
      </c>
      <c r="H567">
        <v>-62800</v>
      </c>
      <c r="I567" s="1">
        <v>44421</v>
      </c>
      <c r="J567">
        <v>0</v>
      </c>
      <c r="K567" s="1">
        <v>44454</v>
      </c>
      <c r="L567">
        <v>-7644.39</v>
      </c>
      <c r="M567" s="1">
        <v>44454</v>
      </c>
      <c r="N567">
        <v>-7122.84</v>
      </c>
      <c r="O567" s="1">
        <v>44454</v>
      </c>
      <c r="P567">
        <v>0</v>
      </c>
      <c r="Q567" s="1">
        <v>44371</v>
      </c>
      <c r="R567">
        <v>12800</v>
      </c>
      <c r="S567" s="1">
        <v>44678</v>
      </c>
      <c r="T567">
        <v>0</v>
      </c>
      <c r="U567" s="1">
        <v>44546</v>
      </c>
      <c r="V567">
        <v>0</v>
      </c>
      <c r="W567" s="1">
        <v>44678</v>
      </c>
      <c r="X567">
        <v>53300</v>
      </c>
      <c r="Y567" s="1">
        <v>44454</v>
      </c>
      <c r="Z567">
        <v>-10522.33</v>
      </c>
      <c r="AA567" s="1">
        <v>44454</v>
      </c>
      <c r="AB567">
        <v>-23120.44</v>
      </c>
    </row>
    <row r="568" spans="1:28" ht="16.2">
      <c r="A568" s="1">
        <v>44679</v>
      </c>
      <c r="B568">
        <v>0</v>
      </c>
      <c r="C568" s="1">
        <v>44369</v>
      </c>
      <c r="D568">
        <v>-13200</v>
      </c>
      <c r="E568" s="1">
        <v>44369</v>
      </c>
      <c r="F568">
        <v>0</v>
      </c>
      <c r="G568" s="1">
        <v>44320</v>
      </c>
      <c r="H568">
        <v>-30113.27</v>
      </c>
      <c r="I568" s="1">
        <v>44424</v>
      </c>
      <c r="J568">
        <v>0</v>
      </c>
      <c r="K568" s="1">
        <v>44455</v>
      </c>
      <c r="L568">
        <v>6881.45</v>
      </c>
      <c r="M568" s="1">
        <v>44455</v>
      </c>
      <c r="N568">
        <v>0</v>
      </c>
      <c r="O568" s="1">
        <v>44455</v>
      </c>
      <c r="P568">
        <v>0</v>
      </c>
      <c r="Q568" s="1">
        <v>44372</v>
      </c>
      <c r="R568">
        <v>23876.26</v>
      </c>
      <c r="S568" s="1">
        <v>44679</v>
      </c>
      <c r="T568">
        <v>-19377.099999999999</v>
      </c>
      <c r="U568" s="1">
        <v>44547</v>
      </c>
      <c r="V568">
        <v>0</v>
      </c>
      <c r="W568" s="1">
        <v>44679</v>
      </c>
      <c r="X568">
        <v>-3500</v>
      </c>
      <c r="Y568" s="1">
        <v>44455</v>
      </c>
      <c r="Z568">
        <v>0</v>
      </c>
      <c r="AA568" s="1">
        <v>44455</v>
      </c>
      <c r="AB568">
        <v>-2317.17</v>
      </c>
    </row>
    <row r="569" spans="1:28" ht="16.2">
      <c r="A569" s="1">
        <v>44680</v>
      </c>
      <c r="B569">
        <v>0</v>
      </c>
      <c r="C569" s="1">
        <v>44370</v>
      </c>
      <c r="D569">
        <v>-43717.32</v>
      </c>
      <c r="E569" s="1">
        <v>44370</v>
      </c>
      <c r="F569">
        <v>0</v>
      </c>
      <c r="G569" s="1">
        <v>44321</v>
      </c>
      <c r="H569">
        <v>-41909.279999999999</v>
      </c>
      <c r="I569" s="1">
        <v>44425</v>
      </c>
      <c r="J569">
        <v>0</v>
      </c>
      <c r="K569" s="1">
        <v>44456</v>
      </c>
      <c r="L569">
        <v>-6118.28</v>
      </c>
      <c r="M569" s="1">
        <v>44456</v>
      </c>
      <c r="N569">
        <v>0</v>
      </c>
      <c r="O569" s="1">
        <v>44456</v>
      </c>
      <c r="P569">
        <v>0</v>
      </c>
      <c r="Q569" s="1">
        <v>44375</v>
      </c>
      <c r="R569">
        <v>0</v>
      </c>
      <c r="S569" s="1">
        <v>44680</v>
      </c>
      <c r="T569">
        <v>0</v>
      </c>
      <c r="U569" s="1">
        <v>44550</v>
      </c>
      <c r="V569">
        <v>0</v>
      </c>
      <c r="W569" s="1">
        <v>44680</v>
      </c>
      <c r="X569">
        <v>30800</v>
      </c>
      <c r="Y569" s="1">
        <v>44456</v>
      </c>
      <c r="Z569">
        <v>-9034.94</v>
      </c>
      <c r="AA569" s="1">
        <v>44456</v>
      </c>
      <c r="AB569">
        <v>-14519.54</v>
      </c>
    </row>
    <row r="570" spans="1:28" ht="16.2">
      <c r="A570" s="1">
        <v>44684</v>
      </c>
      <c r="B570">
        <v>-28166.46</v>
      </c>
      <c r="C570" s="1">
        <v>44371</v>
      </c>
      <c r="D570">
        <v>4280.6400000000003</v>
      </c>
      <c r="E570" s="1">
        <v>44371</v>
      </c>
      <c r="F570">
        <v>0</v>
      </c>
      <c r="G570" s="1">
        <v>44322</v>
      </c>
      <c r="H570">
        <v>35000</v>
      </c>
      <c r="I570" s="1">
        <v>44426</v>
      </c>
      <c r="J570">
        <v>0</v>
      </c>
      <c r="K570" s="1">
        <v>44461</v>
      </c>
      <c r="L570">
        <v>587.26</v>
      </c>
      <c r="M570" s="1">
        <v>44461</v>
      </c>
      <c r="N570">
        <v>0</v>
      </c>
      <c r="O570" s="1">
        <v>44461</v>
      </c>
      <c r="P570">
        <v>-17013.759999999998</v>
      </c>
      <c r="Q570" s="1">
        <v>44376</v>
      </c>
      <c r="R570">
        <v>0</v>
      </c>
      <c r="S570" s="1">
        <v>44684</v>
      </c>
      <c r="T570">
        <v>1612.07</v>
      </c>
      <c r="U570" s="1">
        <v>44551</v>
      </c>
      <c r="V570">
        <v>7067.26</v>
      </c>
      <c r="W570" s="1">
        <v>44684</v>
      </c>
      <c r="X570">
        <v>-22600</v>
      </c>
      <c r="Y570" s="1">
        <v>44461</v>
      </c>
      <c r="Z570">
        <v>52672.13</v>
      </c>
      <c r="AA570" s="1">
        <v>44461</v>
      </c>
      <c r="AB570">
        <v>-11305.38</v>
      </c>
    </row>
    <row r="571" spans="1:28" ht="16.2">
      <c r="A571" s="1">
        <v>44685</v>
      </c>
      <c r="B571">
        <v>0</v>
      </c>
      <c r="C571" s="1">
        <v>44372</v>
      </c>
      <c r="D571">
        <v>35474.519999999997</v>
      </c>
      <c r="E571" s="1">
        <v>44372</v>
      </c>
      <c r="F571">
        <v>0</v>
      </c>
      <c r="G571" s="1">
        <v>44323</v>
      </c>
      <c r="H571">
        <v>68600</v>
      </c>
      <c r="I571" s="1">
        <v>44427</v>
      </c>
      <c r="J571">
        <v>56900</v>
      </c>
      <c r="K571" s="1">
        <v>44462</v>
      </c>
      <c r="L571">
        <v>-7621.29</v>
      </c>
      <c r="M571" s="1">
        <v>44462</v>
      </c>
      <c r="N571">
        <v>0</v>
      </c>
      <c r="O571" s="1">
        <v>44462</v>
      </c>
      <c r="P571">
        <v>0</v>
      </c>
      <c r="Q571" s="1">
        <v>44377</v>
      </c>
      <c r="R571">
        <v>0</v>
      </c>
      <c r="S571" s="1">
        <v>44685</v>
      </c>
      <c r="T571">
        <v>0</v>
      </c>
      <c r="U571" s="1">
        <v>44552</v>
      </c>
      <c r="V571">
        <v>7400</v>
      </c>
      <c r="W571" s="1">
        <v>44685</v>
      </c>
      <c r="X571">
        <v>9800</v>
      </c>
      <c r="Y571" s="1">
        <v>44462</v>
      </c>
      <c r="Z571">
        <v>22473.9</v>
      </c>
      <c r="AA571" s="1">
        <v>44462</v>
      </c>
      <c r="AB571">
        <v>-24510.6</v>
      </c>
    </row>
    <row r="572" spans="1:28" ht="16.2">
      <c r="A572" s="1">
        <v>44686</v>
      </c>
      <c r="B572">
        <v>-4201.16</v>
      </c>
      <c r="C572" s="1">
        <v>44375</v>
      </c>
      <c r="D572">
        <v>0</v>
      </c>
      <c r="E572" s="1">
        <v>44375</v>
      </c>
      <c r="F572">
        <v>0</v>
      </c>
      <c r="G572" s="1">
        <v>44326</v>
      </c>
      <c r="H572">
        <v>-11800</v>
      </c>
      <c r="I572" s="1">
        <v>44428</v>
      </c>
      <c r="J572">
        <v>2700</v>
      </c>
      <c r="K572" s="1">
        <v>44463</v>
      </c>
      <c r="L572">
        <v>568.24</v>
      </c>
      <c r="M572" s="1">
        <v>44463</v>
      </c>
      <c r="N572">
        <v>0</v>
      </c>
      <c r="O572" s="1">
        <v>44463</v>
      </c>
      <c r="P572">
        <v>-17033.8</v>
      </c>
      <c r="Q572" s="1">
        <v>44378</v>
      </c>
      <c r="R572">
        <v>-16131.72</v>
      </c>
      <c r="S572" s="1">
        <v>44686</v>
      </c>
      <c r="T572">
        <v>3398.42</v>
      </c>
      <c r="U572" s="1">
        <v>44553</v>
      </c>
      <c r="V572">
        <v>24200</v>
      </c>
      <c r="W572" s="1">
        <v>44686</v>
      </c>
      <c r="X572">
        <v>-12900</v>
      </c>
      <c r="Y572" s="1">
        <v>44463</v>
      </c>
      <c r="Z572">
        <v>26686.58</v>
      </c>
      <c r="AA572" s="1">
        <v>44463</v>
      </c>
      <c r="AB572">
        <v>0</v>
      </c>
    </row>
    <row r="573" spans="1:28" ht="16.2">
      <c r="A573" s="1">
        <v>44687</v>
      </c>
      <c r="B573">
        <v>-28356.720000000001</v>
      </c>
      <c r="C573" s="1">
        <v>44376</v>
      </c>
      <c r="D573">
        <v>0</v>
      </c>
      <c r="E573" s="1">
        <v>44376</v>
      </c>
      <c r="F573">
        <v>0</v>
      </c>
      <c r="G573" s="1">
        <v>44327</v>
      </c>
      <c r="H573">
        <v>-136100</v>
      </c>
      <c r="I573" s="1">
        <v>44431</v>
      </c>
      <c r="J573">
        <v>0</v>
      </c>
      <c r="K573" s="1">
        <v>44466</v>
      </c>
      <c r="L573">
        <v>-5835.36</v>
      </c>
      <c r="M573" s="1">
        <v>44466</v>
      </c>
      <c r="N573">
        <v>-16432.509999999998</v>
      </c>
      <c r="O573" s="1">
        <v>44466</v>
      </c>
      <c r="P573">
        <v>-3837.58</v>
      </c>
      <c r="Q573" s="1">
        <v>44379</v>
      </c>
      <c r="R573">
        <v>1400</v>
      </c>
      <c r="S573" s="1">
        <v>44687</v>
      </c>
      <c r="T573">
        <v>0</v>
      </c>
      <c r="U573" s="1">
        <v>44554</v>
      </c>
      <c r="V573">
        <v>800</v>
      </c>
      <c r="W573" s="1">
        <v>44687</v>
      </c>
      <c r="X573">
        <v>-1900</v>
      </c>
      <c r="Y573" s="1">
        <v>44466</v>
      </c>
      <c r="Z573">
        <v>-3517.05</v>
      </c>
      <c r="AA573" s="1">
        <v>44466</v>
      </c>
      <c r="AB573">
        <v>-17837.7</v>
      </c>
    </row>
    <row r="574" spans="1:28" ht="16.2">
      <c r="A574" s="1">
        <v>44690</v>
      </c>
      <c r="B574">
        <v>2301.64</v>
      </c>
      <c r="C574" s="1">
        <v>44377</v>
      </c>
      <c r="D574">
        <v>0</v>
      </c>
      <c r="E574" s="1">
        <v>44377</v>
      </c>
      <c r="F574">
        <v>0</v>
      </c>
      <c r="G574" s="1">
        <v>44328</v>
      </c>
      <c r="H574">
        <v>0</v>
      </c>
      <c r="I574" s="1">
        <v>44432</v>
      </c>
      <c r="J574">
        <v>0</v>
      </c>
      <c r="K574" s="1">
        <v>44467</v>
      </c>
      <c r="L574">
        <v>572.74</v>
      </c>
      <c r="M574" s="1">
        <v>44467</v>
      </c>
      <c r="N574">
        <v>0</v>
      </c>
      <c r="O574" s="1">
        <v>44467</v>
      </c>
      <c r="P574">
        <v>-17026.78</v>
      </c>
      <c r="Q574" s="1">
        <v>44382</v>
      </c>
      <c r="R574">
        <v>48800</v>
      </c>
      <c r="S574" s="1">
        <v>44690</v>
      </c>
      <c r="T574">
        <v>6636.88</v>
      </c>
      <c r="U574" s="1">
        <v>44557</v>
      </c>
      <c r="V574">
        <v>22000</v>
      </c>
      <c r="W574" s="1">
        <v>44690</v>
      </c>
      <c r="X574">
        <v>-46900</v>
      </c>
      <c r="Y574" s="1">
        <v>44467</v>
      </c>
      <c r="Z574">
        <v>23370.94</v>
      </c>
      <c r="AA574" s="1">
        <v>44467</v>
      </c>
      <c r="AB574">
        <v>0</v>
      </c>
    </row>
    <row r="575" spans="1:28" ht="16.2">
      <c r="A575" s="1">
        <v>44691</v>
      </c>
      <c r="B575">
        <v>-43501.52</v>
      </c>
      <c r="C575" s="1">
        <v>44378</v>
      </c>
      <c r="D575">
        <v>0</v>
      </c>
      <c r="E575" s="1">
        <v>44378</v>
      </c>
      <c r="F575">
        <v>0</v>
      </c>
      <c r="G575" s="1">
        <v>44329</v>
      </c>
      <c r="H575">
        <v>0</v>
      </c>
      <c r="I575" s="1">
        <v>44433</v>
      </c>
      <c r="J575">
        <v>35296.480000000003</v>
      </c>
      <c r="K575" s="1">
        <v>44468</v>
      </c>
      <c r="L575">
        <v>388.01</v>
      </c>
      <c r="M575" s="1">
        <v>44468</v>
      </c>
      <c r="N575">
        <v>0</v>
      </c>
      <c r="O575" s="1">
        <v>44468</v>
      </c>
      <c r="P575">
        <v>0</v>
      </c>
      <c r="Q575" s="1">
        <v>44383</v>
      </c>
      <c r="R575">
        <v>-3800</v>
      </c>
      <c r="S575" s="1">
        <v>44691</v>
      </c>
      <c r="T575">
        <v>0</v>
      </c>
      <c r="U575" s="1">
        <v>44558</v>
      </c>
      <c r="V575">
        <v>28000</v>
      </c>
      <c r="W575" s="1">
        <v>44691</v>
      </c>
      <c r="X575">
        <v>0</v>
      </c>
      <c r="Y575" s="1">
        <v>44468</v>
      </c>
      <c r="Z575">
        <v>30676.84</v>
      </c>
      <c r="AA575" s="1">
        <v>44468</v>
      </c>
      <c r="AB575">
        <v>-1704.51</v>
      </c>
    </row>
    <row r="576" spans="1:28" ht="16.2">
      <c r="A576" s="1">
        <v>44692</v>
      </c>
      <c r="B576">
        <v>0</v>
      </c>
      <c r="C576" s="1">
        <v>44379</v>
      </c>
      <c r="D576">
        <v>0</v>
      </c>
      <c r="E576" s="1">
        <v>44379</v>
      </c>
      <c r="F576">
        <v>0</v>
      </c>
      <c r="G576" s="1">
        <v>44330</v>
      </c>
      <c r="H576">
        <v>0</v>
      </c>
      <c r="I576" s="1">
        <v>44434</v>
      </c>
      <c r="J576">
        <v>4290.3900000000003</v>
      </c>
      <c r="K576" s="1">
        <v>44469</v>
      </c>
      <c r="L576">
        <v>0</v>
      </c>
      <c r="M576" s="1">
        <v>44469</v>
      </c>
      <c r="N576">
        <v>-48210.22</v>
      </c>
      <c r="O576" s="1">
        <v>44469</v>
      </c>
      <c r="P576">
        <v>0</v>
      </c>
      <c r="Q576" s="1">
        <v>44384</v>
      </c>
      <c r="R576">
        <v>-9600</v>
      </c>
      <c r="S576" s="1">
        <v>44692</v>
      </c>
      <c r="T576">
        <v>0</v>
      </c>
      <c r="U576" s="1">
        <v>44559</v>
      </c>
      <c r="V576">
        <v>13600</v>
      </c>
      <c r="W576" s="1">
        <v>44692</v>
      </c>
      <c r="X576">
        <v>-24600</v>
      </c>
      <c r="Y576" s="1">
        <v>44469</v>
      </c>
      <c r="Z576">
        <v>-5905.5</v>
      </c>
      <c r="AA576" s="1">
        <v>44469</v>
      </c>
      <c r="AB576">
        <v>-12306.46</v>
      </c>
    </row>
    <row r="577" spans="1:28" ht="16.2">
      <c r="A577" s="1">
        <v>44693</v>
      </c>
      <c r="B577">
        <v>0</v>
      </c>
      <c r="C577" s="1">
        <v>44382</v>
      </c>
      <c r="D577">
        <v>0</v>
      </c>
      <c r="E577" s="1">
        <v>44382</v>
      </c>
      <c r="F577">
        <v>0</v>
      </c>
      <c r="G577" s="1">
        <v>44333</v>
      </c>
      <c r="H577">
        <v>0</v>
      </c>
      <c r="I577" s="1">
        <v>44435</v>
      </c>
      <c r="J577">
        <v>0</v>
      </c>
      <c r="K577" s="1">
        <v>44470</v>
      </c>
      <c r="L577">
        <v>0</v>
      </c>
      <c r="M577" s="1">
        <v>44470</v>
      </c>
      <c r="N577">
        <v>0</v>
      </c>
      <c r="O577" s="1">
        <v>44470</v>
      </c>
      <c r="P577">
        <v>17006.759999999998</v>
      </c>
      <c r="Q577" s="1">
        <v>44385</v>
      </c>
      <c r="R577">
        <v>-1000</v>
      </c>
      <c r="S577" s="1">
        <v>44693</v>
      </c>
      <c r="T577">
        <v>37856.86</v>
      </c>
      <c r="U577" s="1">
        <v>44560</v>
      </c>
      <c r="V577">
        <v>-12800</v>
      </c>
      <c r="W577" s="1">
        <v>44693</v>
      </c>
      <c r="X577">
        <v>0</v>
      </c>
      <c r="Y577" s="1">
        <v>44470</v>
      </c>
      <c r="Z577">
        <v>66194.8</v>
      </c>
      <c r="AA577" s="1">
        <v>44470</v>
      </c>
      <c r="AB577">
        <v>15700</v>
      </c>
    </row>
    <row r="578" spans="1:28" ht="16.2">
      <c r="A578" s="1">
        <v>44694</v>
      </c>
      <c r="B578">
        <v>0</v>
      </c>
      <c r="C578" s="1">
        <v>44383</v>
      </c>
      <c r="D578">
        <v>0</v>
      </c>
      <c r="E578" s="1">
        <v>44383</v>
      </c>
      <c r="F578">
        <v>0</v>
      </c>
      <c r="G578" s="1">
        <v>44334</v>
      </c>
      <c r="H578">
        <v>0</v>
      </c>
      <c r="I578" s="1">
        <v>44438</v>
      </c>
      <c r="J578">
        <v>1080.0999999999999</v>
      </c>
      <c r="K578" s="1">
        <v>44473</v>
      </c>
      <c r="L578">
        <v>0</v>
      </c>
      <c r="M578" s="1">
        <v>44473</v>
      </c>
      <c r="N578">
        <v>0</v>
      </c>
      <c r="O578" s="1">
        <v>44473</v>
      </c>
      <c r="P578">
        <v>10615.88</v>
      </c>
      <c r="Q578" s="1">
        <v>44386</v>
      </c>
      <c r="R578">
        <v>-33400</v>
      </c>
      <c r="S578" s="1">
        <v>44694</v>
      </c>
      <c r="T578">
        <v>0</v>
      </c>
      <c r="U578" s="1">
        <v>44564</v>
      </c>
      <c r="V578">
        <v>12200</v>
      </c>
      <c r="W578" s="1">
        <v>44694</v>
      </c>
      <c r="X578">
        <v>0</v>
      </c>
      <c r="Y578" s="1">
        <v>44473</v>
      </c>
      <c r="Z578">
        <v>10900</v>
      </c>
      <c r="AA578" s="1">
        <v>44473</v>
      </c>
      <c r="AB578">
        <v>24100</v>
      </c>
    </row>
    <row r="579" spans="1:28" ht="16.2">
      <c r="A579" s="1">
        <v>44697</v>
      </c>
      <c r="B579">
        <v>0</v>
      </c>
      <c r="C579" s="1">
        <v>44384</v>
      </c>
      <c r="D579">
        <v>0</v>
      </c>
      <c r="E579" s="1">
        <v>44384</v>
      </c>
      <c r="F579">
        <v>0</v>
      </c>
      <c r="G579" s="1">
        <v>44335</v>
      </c>
      <c r="H579">
        <v>0</v>
      </c>
      <c r="I579" s="1">
        <v>44439</v>
      </c>
      <c r="J579">
        <v>-1919.93</v>
      </c>
      <c r="K579" s="1">
        <v>44474</v>
      </c>
      <c r="L579">
        <v>28.75</v>
      </c>
      <c r="M579" s="1">
        <v>44474</v>
      </c>
      <c r="N579">
        <v>0</v>
      </c>
      <c r="O579" s="1">
        <v>44474</v>
      </c>
      <c r="P579">
        <v>0</v>
      </c>
      <c r="Q579" s="1">
        <v>44389</v>
      </c>
      <c r="R579">
        <v>33200</v>
      </c>
      <c r="S579" s="1">
        <v>44697</v>
      </c>
      <c r="T579">
        <v>14844.71</v>
      </c>
      <c r="U579" s="1">
        <v>44565</v>
      </c>
      <c r="V579">
        <v>48600</v>
      </c>
      <c r="W579" s="1">
        <v>44697</v>
      </c>
      <c r="X579">
        <v>0</v>
      </c>
      <c r="Y579" s="1">
        <v>44474</v>
      </c>
      <c r="Z579">
        <v>-8000</v>
      </c>
      <c r="AA579" s="1">
        <v>44474</v>
      </c>
      <c r="AB579">
        <v>0</v>
      </c>
    </row>
    <row r="580" spans="1:28" ht="16.2">
      <c r="A580" s="1">
        <v>44698</v>
      </c>
      <c r="B580">
        <v>0</v>
      </c>
      <c r="C580" s="1">
        <v>44385</v>
      </c>
      <c r="D580">
        <v>0</v>
      </c>
      <c r="E580" s="1">
        <v>44385</v>
      </c>
      <c r="F580">
        <v>0</v>
      </c>
      <c r="G580" s="1">
        <v>44336</v>
      </c>
      <c r="H580">
        <v>0</v>
      </c>
      <c r="I580" s="1">
        <v>44440</v>
      </c>
      <c r="J580">
        <v>0</v>
      </c>
      <c r="K580" s="1">
        <v>44475</v>
      </c>
      <c r="L580">
        <v>10817.59</v>
      </c>
      <c r="M580" s="1">
        <v>44475</v>
      </c>
      <c r="N580">
        <v>0</v>
      </c>
      <c r="O580" s="1">
        <v>44475</v>
      </c>
      <c r="P580">
        <v>0</v>
      </c>
      <c r="Q580" s="1">
        <v>44390</v>
      </c>
      <c r="R580">
        <v>9000</v>
      </c>
      <c r="S580" s="1">
        <v>44698</v>
      </c>
      <c r="T580">
        <v>-13163.09</v>
      </c>
      <c r="U580" s="1">
        <v>44566</v>
      </c>
      <c r="V580">
        <v>-7200</v>
      </c>
      <c r="W580" s="1">
        <v>44698</v>
      </c>
      <c r="X580">
        <v>0</v>
      </c>
      <c r="Y580" s="1">
        <v>44475</v>
      </c>
      <c r="Z580">
        <v>-17200</v>
      </c>
      <c r="AA580" s="1">
        <v>44475</v>
      </c>
      <c r="AB580">
        <v>0</v>
      </c>
    </row>
    <row r="581" spans="1:28" ht="16.2">
      <c r="A581" s="1">
        <v>44699</v>
      </c>
      <c r="B581">
        <v>0</v>
      </c>
      <c r="C581" s="1">
        <v>44386</v>
      </c>
      <c r="D581">
        <v>37742.019999999997</v>
      </c>
      <c r="E581" s="1">
        <v>44386</v>
      </c>
      <c r="F581">
        <v>0</v>
      </c>
      <c r="G581" s="1">
        <v>44337</v>
      </c>
      <c r="H581">
        <v>28100</v>
      </c>
      <c r="I581" s="1">
        <v>44441</v>
      </c>
      <c r="J581">
        <v>-3648.41</v>
      </c>
      <c r="K581" s="1">
        <v>44476</v>
      </c>
      <c r="L581">
        <v>405.83</v>
      </c>
      <c r="M581" s="1">
        <v>44476</v>
      </c>
      <c r="N581">
        <v>0</v>
      </c>
      <c r="O581" s="1">
        <v>44476</v>
      </c>
      <c r="P581">
        <v>0</v>
      </c>
      <c r="Q581" s="1">
        <v>44391</v>
      </c>
      <c r="R581">
        <v>1000</v>
      </c>
      <c r="S581" s="1">
        <v>44699</v>
      </c>
      <c r="T581">
        <v>0</v>
      </c>
      <c r="U581" s="1">
        <v>44567</v>
      </c>
      <c r="V581">
        <v>295.33999999999997</v>
      </c>
      <c r="W581" s="1">
        <v>44699</v>
      </c>
      <c r="X581">
        <v>9800</v>
      </c>
      <c r="Y581" s="1">
        <v>44476</v>
      </c>
      <c r="Z581">
        <v>25200</v>
      </c>
      <c r="AA581" s="1">
        <v>44476</v>
      </c>
      <c r="AB581">
        <v>1499.12</v>
      </c>
    </row>
    <row r="582" spans="1:28" ht="16.2">
      <c r="A582" s="1">
        <v>44700</v>
      </c>
      <c r="B582">
        <v>0</v>
      </c>
      <c r="C582" s="1">
        <v>44389</v>
      </c>
      <c r="D582">
        <v>-18937.48</v>
      </c>
      <c r="E582" s="1">
        <v>44389</v>
      </c>
      <c r="F582">
        <v>0</v>
      </c>
      <c r="G582" s="1">
        <v>44340</v>
      </c>
      <c r="H582">
        <v>7400</v>
      </c>
      <c r="I582" s="1">
        <v>44442</v>
      </c>
      <c r="J582">
        <v>1675.06</v>
      </c>
      <c r="K582" s="1">
        <v>44477</v>
      </c>
      <c r="L582">
        <v>0</v>
      </c>
      <c r="M582" s="1">
        <v>44477</v>
      </c>
      <c r="N582">
        <v>0</v>
      </c>
      <c r="O582" s="1">
        <v>44477</v>
      </c>
      <c r="P582">
        <v>0</v>
      </c>
      <c r="Q582" s="1">
        <v>44392</v>
      </c>
      <c r="R582">
        <v>29200</v>
      </c>
      <c r="S582" s="1">
        <v>44700</v>
      </c>
      <c r="T582">
        <v>-21953.73</v>
      </c>
      <c r="U582" s="1">
        <v>44568</v>
      </c>
      <c r="V582">
        <v>38400</v>
      </c>
      <c r="W582" s="1">
        <v>44700</v>
      </c>
      <c r="X582">
        <v>39100</v>
      </c>
      <c r="Y582" s="1">
        <v>44477</v>
      </c>
      <c r="Z582">
        <v>2199</v>
      </c>
      <c r="AA582" s="1">
        <v>44477</v>
      </c>
      <c r="AB582">
        <v>-15800</v>
      </c>
    </row>
    <row r="583" spans="1:28" ht="16.2">
      <c r="A583" s="1">
        <v>44701</v>
      </c>
      <c r="B583">
        <v>0</v>
      </c>
      <c r="C583" s="1">
        <v>44390</v>
      </c>
      <c r="D583">
        <v>9000</v>
      </c>
      <c r="E583" s="1">
        <v>44390</v>
      </c>
      <c r="F583">
        <v>0</v>
      </c>
      <c r="G583" s="1">
        <v>44341</v>
      </c>
      <c r="H583">
        <v>58600</v>
      </c>
      <c r="I583" s="1">
        <v>44445</v>
      </c>
      <c r="J583">
        <v>-8324.1</v>
      </c>
      <c r="K583" s="1">
        <v>44481</v>
      </c>
      <c r="L583">
        <v>216.3</v>
      </c>
      <c r="M583" s="1">
        <v>44481</v>
      </c>
      <c r="N583">
        <v>0</v>
      </c>
      <c r="O583" s="1">
        <v>44481</v>
      </c>
      <c r="P583">
        <v>-17962.599999999999</v>
      </c>
      <c r="Q583" s="1">
        <v>44393</v>
      </c>
      <c r="R583">
        <v>-19000</v>
      </c>
      <c r="S583" s="1">
        <v>44701</v>
      </c>
      <c r="T583">
        <v>0</v>
      </c>
      <c r="U583" s="1">
        <v>44571</v>
      </c>
      <c r="V583">
        <v>-23000</v>
      </c>
      <c r="W583" s="1">
        <v>44701</v>
      </c>
      <c r="X583">
        <v>-44800</v>
      </c>
      <c r="Y583" s="1">
        <v>44481</v>
      </c>
      <c r="Z583">
        <v>-47000</v>
      </c>
      <c r="AA583" s="1">
        <v>44481</v>
      </c>
      <c r="AB583">
        <v>-28900</v>
      </c>
    </row>
    <row r="584" spans="1:28" ht="16.2">
      <c r="A584" s="1">
        <v>44704</v>
      </c>
      <c r="B584">
        <v>0</v>
      </c>
      <c r="C584" s="1">
        <v>44391</v>
      </c>
      <c r="D584">
        <v>1000</v>
      </c>
      <c r="E584" s="1">
        <v>44391</v>
      </c>
      <c r="F584">
        <v>0</v>
      </c>
      <c r="G584" s="1">
        <v>44342</v>
      </c>
      <c r="H584">
        <v>5800</v>
      </c>
      <c r="I584" s="1">
        <v>44446</v>
      </c>
      <c r="J584">
        <v>0</v>
      </c>
      <c r="K584" s="1">
        <v>44482</v>
      </c>
      <c r="L584">
        <v>-9391.92</v>
      </c>
      <c r="M584" s="1">
        <v>44482</v>
      </c>
      <c r="N584">
        <v>0</v>
      </c>
      <c r="O584" s="1">
        <v>44482</v>
      </c>
      <c r="P584">
        <v>0</v>
      </c>
      <c r="Q584" s="1">
        <v>44396</v>
      </c>
      <c r="R584">
        <v>-26200</v>
      </c>
      <c r="S584" s="1">
        <v>44704</v>
      </c>
      <c r="T584">
        <v>0</v>
      </c>
      <c r="U584" s="1">
        <v>44572</v>
      </c>
      <c r="V584">
        <v>-4400</v>
      </c>
      <c r="W584" s="1">
        <v>44704</v>
      </c>
      <c r="X584">
        <v>-4700</v>
      </c>
      <c r="Y584" s="1">
        <v>44482</v>
      </c>
      <c r="Z584">
        <v>32600</v>
      </c>
      <c r="AA584" s="1">
        <v>44482</v>
      </c>
      <c r="AB584">
        <v>0</v>
      </c>
    </row>
    <row r="585" spans="1:28" ht="16.2">
      <c r="A585" s="1">
        <v>44705</v>
      </c>
      <c r="B585">
        <v>0</v>
      </c>
      <c r="C585" s="1">
        <v>44392</v>
      </c>
      <c r="D585">
        <v>29200</v>
      </c>
      <c r="E585" s="1">
        <v>44392</v>
      </c>
      <c r="F585">
        <v>0</v>
      </c>
      <c r="G585" s="1">
        <v>44343</v>
      </c>
      <c r="H585">
        <v>-16200</v>
      </c>
      <c r="I585" s="1">
        <v>44447</v>
      </c>
      <c r="J585">
        <v>0</v>
      </c>
      <c r="K585" s="1">
        <v>44483</v>
      </c>
      <c r="L585">
        <v>-9990.15</v>
      </c>
      <c r="M585" s="1">
        <v>44483</v>
      </c>
      <c r="N585">
        <v>0</v>
      </c>
      <c r="O585" s="1">
        <v>44483</v>
      </c>
      <c r="P585">
        <v>-16988.5</v>
      </c>
      <c r="Q585" s="1">
        <v>44397</v>
      </c>
      <c r="R585">
        <v>-47200</v>
      </c>
      <c r="S585" s="1">
        <v>44705</v>
      </c>
      <c r="T585">
        <v>17838.68</v>
      </c>
      <c r="U585" s="1">
        <v>44573</v>
      </c>
      <c r="V585">
        <v>-19000</v>
      </c>
      <c r="W585" s="1">
        <v>44705</v>
      </c>
      <c r="X585">
        <v>0</v>
      </c>
      <c r="Y585" s="1">
        <v>44483</v>
      </c>
      <c r="Z585">
        <v>-38100</v>
      </c>
      <c r="AA585" s="1">
        <v>44483</v>
      </c>
      <c r="AB585">
        <v>0</v>
      </c>
    </row>
    <row r="586" spans="1:28" ht="16.2">
      <c r="A586" s="1">
        <v>44706</v>
      </c>
      <c r="B586">
        <v>0</v>
      </c>
      <c r="C586" s="1">
        <v>44393</v>
      </c>
      <c r="D586">
        <v>-10539.1</v>
      </c>
      <c r="E586" s="1">
        <v>44393</v>
      </c>
      <c r="F586">
        <v>0</v>
      </c>
      <c r="G586" s="1">
        <v>44344</v>
      </c>
      <c r="H586">
        <v>65600</v>
      </c>
      <c r="I586" s="1">
        <v>44448</v>
      </c>
      <c r="J586">
        <v>0</v>
      </c>
      <c r="K586" s="1">
        <v>44484</v>
      </c>
      <c r="L586">
        <v>-19197.59</v>
      </c>
      <c r="M586" s="1">
        <v>44484</v>
      </c>
      <c r="N586">
        <v>42700</v>
      </c>
      <c r="O586" s="1">
        <v>44484</v>
      </c>
      <c r="P586">
        <v>0</v>
      </c>
      <c r="Q586" s="1">
        <v>44398</v>
      </c>
      <c r="R586">
        <v>-26122.9</v>
      </c>
      <c r="S586" s="1">
        <v>44706</v>
      </c>
      <c r="T586">
        <v>0</v>
      </c>
      <c r="U586" s="1">
        <v>44574</v>
      </c>
      <c r="V586">
        <v>-10000</v>
      </c>
      <c r="W586" s="1">
        <v>44706</v>
      </c>
      <c r="X586">
        <v>2100</v>
      </c>
      <c r="Y586" s="1">
        <v>44484</v>
      </c>
      <c r="Z586">
        <v>49700</v>
      </c>
      <c r="AA586" s="1">
        <v>44484</v>
      </c>
      <c r="AB586">
        <v>9698.1299999999992</v>
      </c>
    </row>
    <row r="587" spans="1:28" ht="16.2">
      <c r="A587" s="1">
        <v>44707</v>
      </c>
      <c r="B587">
        <v>0</v>
      </c>
      <c r="C587" s="1">
        <v>44396</v>
      </c>
      <c r="D587">
        <v>-3333.4</v>
      </c>
      <c r="E587" s="1">
        <v>44396</v>
      </c>
      <c r="F587">
        <v>0</v>
      </c>
      <c r="G587" s="1">
        <v>44347</v>
      </c>
      <c r="H587">
        <v>30000</v>
      </c>
      <c r="I587" s="1">
        <v>44449</v>
      </c>
      <c r="J587">
        <v>17878.54</v>
      </c>
      <c r="K587" s="1">
        <v>44487</v>
      </c>
      <c r="L587">
        <v>0</v>
      </c>
      <c r="M587" s="1">
        <v>44487</v>
      </c>
      <c r="N587">
        <v>-11000</v>
      </c>
      <c r="O587" s="1">
        <v>44487</v>
      </c>
      <c r="P587">
        <v>0</v>
      </c>
      <c r="Q587" s="1">
        <v>44399</v>
      </c>
      <c r="R587">
        <v>2678.27</v>
      </c>
      <c r="S587" s="1">
        <v>44707</v>
      </c>
      <c r="T587">
        <v>18036.91</v>
      </c>
      <c r="U587" s="1">
        <v>44575</v>
      </c>
      <c r="V587">
        <v>13600</v>
      </c>
      <c r="W587" s="1">
        <v>44707</v>
      </c>
      <c r="X587">
        <v>-22900</v>
      </c>
      <c r="Y587" s="1">
        <v>44487</v>
      </c>
      <c r="Z587">
        <v>-1703.22</v>
      </c>
      <c r="AA587" s="1">
        <v>44487</v>
      </c>
      <c r="AB587">
        <v>-11000</v>
      </c>
    </row>
    <row r="588" spans="1:28" ht="16.2">
      <c r="A588" s="1">
        <v>44708</v>
      </c>
      <c r="B588">
        <v>0</v>
      </c>
      <c r="C588" s="1">
        <v>44397</v>
      </c>
      <c r="D588">
        <v>39472.18</v>
      </c>
      <c r="E588" s="1">
        <v>44397</v>
      </c>
      <c r="F588">
        <v>0</v>
      </c>
      <c r="G588" s="1">
        <v>44348</v>
      </c>
      <c r="H588">
        <v>23400</v>
      </c>
      <c r="I588" s="1">
        <v>44452</v>
      </c>
      <c r="J588">
        <v>-6523.32</v>
      </c>
      <c r="K588" s="1">
        <v>44488</v>
      </c>
      <c r="L588">
        <v>8894.23</v>
      </c>
      <c r="M588" s="1">
        <v>44488</v>
      </c>
      <c r="N588">
        <v>21394.85</v>
      </c>
      <c r="O588" s="1">
        <v>44488</v>
      </c>
      <c r="P588">
        <v>0</v>
      </c>
      <c r="Q588" s="1">
        <v>44400</v>
      </c>
      <c r="R588">
        <v>0</v>
      </c>
      <c r="S588" s="1">
        <v>44708</v>
      </c>
      <c r="T588">
        <v>0</v>
      </c>
      <c r="U588" s="1">
        <v>44578</v>
      </c>
      <c r="V588">
        <v>-30400</v>
      </c>
      <c r="W588" s="1">
        <v>44708</v>
      </c>
      <c r="X588">
        <v>0</v>
      </c>
      <c r="Y588" s="1">
        <v>44488</v>
      </c>
      <c r="Z588">
        <v>18095.61</v>
      </c>
      <c r="AA588" s="1">
        <v>44488</v>
      </c>
      <c r="AB588">
        <v>36200</v>
      </c>
    </row>
    <row r="589" spans="1:28" ht="16.2">
      <c r="A589" s="1">
        <v>44711</v>
      </c>
      <c r="B589">
        <v>0</v>
      </c>
      <c r="C589" s="1">
        <v>44398</v>
      </c>
      <c r="D589">
        <v>0</v>
      </c>
      <c r="E589" s="1">
        <v>44398</v>
      </c>
      <c r="F589">
        <v>0</v>
      </c>
      <c r="G589" s="1">
        <v>44349</v>
      </c>
      <c r="H589">
        <v>-6400</v>
      </c>
      <c r="I589" s="1">
        <v>44453</v>
      </c>
      <c r="J589">
        <v>0</v>
      </c>
      <c r="K589" s="1">
        <v>44489</v>
      </c>
      <c r="L589">
        <v>4873.3</v>
      </c>
      <c r="M589" s="1">
        <v>44489</v>
      </c>
      <c r="N589">
        <v>9691.2900000000009</v>
      </c>
      <c r="O589" s="1">
        <v>44489</v>
      </c>
      <c r="P589">
        <v>0</v>
      </c>
      <c r="Q589" s="1">
        <v>44403</v>
      </c>
      <c r="R589">
        <v>-41000</v>
      </c>
      <c r="S589" s="1">
        <v>44711</v>
      </c>
      <c r="T589">
        <v>0</v>
      </c>
      <c r="U589" s="1">
        <v>44579</v>
      </c>
      <c r="V589">
        <v>32000</v>
      </c>
      <c r="W589" s="1">
        <v>44711</v>
      </c>
      <c r="X589">
        <v>0</v>
      </c>
      <c r="Y589" s="1">
        <v>44489</v>
      </c>
      <c r="Z589">
        <v>5091.9799999999996</v>
      </c>
      <c r="AA589" s="1">
        <v>44489</v>
      </c>
      <c r="AB589">
        <v>-5306.46</v>
      </c>
    </row>
    <row r="590" spans="1:28" ht="16.2">
      <c r="A590" s="1">
        <v>44712</v>
      </c>
      <c r="B590">
        <v>0</v>
      </c>
      <c r="C590" s="1">
        <v>44399</v>
      </c>
      <c r="D590">
        <v>0</v>
      </c>
      <c r="E590" s="1">
        <v>44399</v>
      </c>
      <c r="F590">
        <v>0</v>
      </c>
      <c r="G590" s="1">
        <v>44350</v>
      </c>
      <c r="H590">
        <v>26400</v>
      </c>
      <c r="I590" s="1">
        <v>44454</v>
      </c>
      <c r="J590">
        <v>0</v>
      </c>
      <c r="K590" s="1">
        <v>44490</v>
      </c>
      <c r="L590">
        <v>3185.07</v>
      </c>
      <c r="M590" s="1">
        <v>44490</v>
      </c>
      <c r="N590">
        <v>0</v>
      </c>
      <c r="O590" s="1">
        <v>44490</v>
      </c>
      <c r="P590">
        <v>0</v>
      </c>
      <c r="Q590" s="1">
        <v>44404</v>
      </c>
      <c r="R590">
        <v>-5800</v>
      </c>
      <c r="S590" s="1">
        <v>44712</v>
      </c>
      <c r="T590">
        <v>0</v>
      </c>
      <c r="U590" s="1">
        <v>44580</v>
      </c>
      <c r="V590">
        <v>25653.46</v>
      </c>
      <c r="W590" s="1">
        <v>44712</v>
      </c>
      <c r="X590">
        <v>23700</v>
      </c>
      <c r="Y590" s="1">
        <v>44490</v>
      </c>
      <c r="Z590">
        <v>0</v>
      </c>
      <c r="AA590" s="1">
        <v>44490</v>
      </c>
      <c r="AB590">
        <v>-18018.59</v>
      </c>
    </row>
    <row r="591" spans="1:28" ht="16.2">
      <c r="A591" s="1">
        <v>44713</v>
      </c>
      <c r="B591">
        <v>0</v>
      </c>
      <c r="C591" s="1">
        <v>44400</v>
      </c>
      <c r="D591">
        <v>0</v>
      </c>
      <c r="E591" s="1">
        <v>44400</v>
      </c>
      <c r="F591">
        <v>0</v>
      </c>
      <c r="G591" s="1">
        <v>44351</v>
      </c>
      <c r="H591">
        <v>-26000</v>
      </c>
      <c r="I591" s="1">
        <v>44455</v>
      </c>
      <c r="J591">
        <v>0</v>
      </c>
      <c r="K591" s="1">
        <v>44491</v>
      </c>
      <c r="L591">
        <v>-16410.73</v>
      </c>
      <c r="M591" s="1">
        <v>44491</v>
      </c>
      <c r="N591">
        <v>694.56</v>
      </c>
      <c r="O591" s="1">
        <v>44491</v>
      </c>
      <c r="P591">
        <v>0</v>
      </c>
      <c r="Q591" s="1">
        <v>44405</v>
      </c>
      <c r="R591">
        <v>-41600</v>
      </c>
      <c r="S591" s="1">
        <v>44713</v>
      </c>
      <c r="T591">
        <v>0</v>
      </c>
      <c r="U591" s="1">
        <v>44581</v>
      </c>
      <c r="V591">
        <v>0</v>
      </c>
      <c r="W591" s="1">
        <v>44713</v>
      </c>
      <c r="X591">
        <v>-14000</v>
      </c>
      <c r="Y591" s="1">
        <v>44491</v>
      </c>
      <c r="Z591">
        <v>-13516.38</v>
      </c>
      <c r="AA591" s="1">
        <v>44491</v>
      </c>
      <c r="AB591">
        <v>0</v>
      </c>
    </row>
    <row r="592" spans="1:28" ht="16.2">
      <c r="A592" s="1">
        <v>44714</v>
      </c>
      <c r="B592">
        <v>0</v>
      </c>
      <c r="C592" s="1">
        <v>44403</v>
      </c>
      <c r="D592">
        <v>0</v>
      </c>
      <c r="E592" s="1">
        <v>44403</v>
      </c>
      <c r="F592">
        <v>0</v>
      </c>
      <c r="G592" s="1">
        <v>44354</v>
      </c>
      <c r="H592">
        <v>-2000</v>
      </c>
      <c r="I592" s="1">
        <v>44456</v>
      </c>
      <c r="J592">
        <v>2481.5100000000002</v>
      </c>
      <c r="K592" s="1">
        <v>44494</v>
      </c>
      <c r="L592">
        <v>-10405.93</v>
      </c>
      <c r="M592" s="1">
        <v>44494</v>
      </c>
      <c r="N592">
        <v>5093.54</v>
      </c>
      <c r="O592" s="1">
        <v>44494</v>
      </c>
      <c r="P592">
        <v>0</v>
      </c>
      <c r="Q592" s="1">
        <v>44406</v>
      </c>
      <c r="R592">
        <v>73200</v>
      </c>
      <c r="S592" s="1">
        <v>44714</v>
      </c>
      <c r="T592">
        <v>0</v>
      </c>
      <c r="U592" s="1">
        <v>44582</v>
      </c>
      <c r="V592">
        <v>40856.94</v>
      </c>
      <c r="W592" s="1">
        <v>44714</v>
      </c>
      <c r="X592">
        <v>-31300</v>
      </c>
      <c r="Y592" s="1">
        <v>44494</v>
      </c>
      <c r="Z592">
        <v>12685.51</v>
      </c>
      <c r="AA592" s="1">
        <v>44494</v>
      </c>
      <c r="AB592">
        <v>0</v>
      </c>
    </row>
    <row r="593" spans="1:28" ht="16.2">
      <c r="A593" s="1">
        <v>44718</v>
      </c>
      <c r="B593">
        <v>0</v>
      </c>
      <c r="C593" s="1">
        <v>44404</v>
      </c>
      <c r="D593">
        <v>0</v>
      </c>
      <c r="E593" s="1">
        <v>44404</v>
      </c>
      <c r="F593">
        <v>0</v>
      </c>
      <c r="G593" s="1">
        <v>44355</v>
      </c>
      <c r="H593">
        <v>0</v>
      </c>
      <c r="I593" s="1">
        <v>44461</v>
      </c>
      <c r="J593">
        <v>-3918.43</v>
      </c>
      <c r="K593" s="1">
        <v>44495</v>
      </c>
      <c r="L593">
        <v>382.01</v>
      </c>
      <c r="M593" s="1">
        <v>44495</v>
      </c>
      <c r="N593">
        <v>0</v>
      </c>
      <c r="O593" s="1">
        <v>44495</v>
      </c>
      <c r="P593">
        <v>0</v>
      </c>
      <c r="Q593" s="1">
        <v>44407</v>
      </c>
      <c r="R593">
        <v>-31600</v>
      </c>
      <c r="S593" s="1">
        <v>44718</v>
      </c>
      <c r="T593">
        <v>13808.08</v>
      </c>
      <c r="U593" s="1">
        <v>44585</v>
      </c>
      <c r="V593">
        <v>-12400</v>
      </c>
      <c r="W593" s="1">
        <v>44718</v>
      </c>
      <c r="X593">
        <v>-8500</v>
      </c>
      <c r="Y593" s="1">
        <v>44495</v>
      </c>
      <c r="Z593">
        <v>14090.75</v>
      </c>
      <c r="AA593" s="1">
        <v>44495</v>
      </c>
      <c r="AB593">
        <v>5689.49</v>
      </c>
    </row>
    <row r="594" spans="1:28" ht="16.2">
      <c r="A594" s="1">
        <v>44719</v>
      </c>
      <c r="B594">
        <v>-25975.439999999999</v>
      </c>
      <c r="C594" s="1">
        <v>44405</v>
      </c>
      <c r="D594">
        <v>0</v>
      </c>
      <c r="E594" s="1">
        <v>44405</v>
      </c>
      <c r="F594">
        <v>0</v>
      </c>
      <c r="G594" s="1">
        <v>44356</v>
      </c>
      <c r="H594">
        <v>-25400</v>
      </c>
      <c r="I594" s="1">
        <v>44462</v>
      </c>
      <c r="J594">
        <v>0</v>
      </c>
      <c r="K594" s="1">
        <v>44496</v>
      </c>
      <c r="L594">
        <v>1980.45</v>
      </c>
      <c r="M594" s="1">
        <v>44496</v>
      </c>
      <c r="N594">
        <v>-17421.38</v>
      </c>
      <c r="O594" s="1">
        <v>44496</v>
      </c>
      <c r="P594">
        <v>0</v>
      </c>
      <c r="Q594" s="1">
        <v>44410</v>
      </c>
      <c r="R594">
        <v>59400</v>
      </c>
      <c r="S594" s="1">
        <v>44719</v>
      </c>
      <c r="T594">
        <v>0</v>
      </c>
      <c r="U594" s="1">
        <v>44586</v>
      </c>
      <c r="V594">
        <v>55800</v>
      </c>
      <c r="W594" s="1">
        <v>44719</v>
      </c>
      <c r="X594">
        <v>-27500</v>
      </c>
      <c r="Y594" s="1">
        <v>44496</v>
      </c>
      <c r="Z594">
        <v>-22908.080000000002</v>
      </c>
      <c r="AA594" s="1">
        <v>44496</v>
      </c>
      <c r="AB594">
        <v>-24307.87</v>
      </c>
    </row>
    <row r="595" spans="1:28" ht="16.2">
      <c r="A595" s="1">
        <v>44720</v>
      </c>
      <c r="B595">
        <v>-7398.82</v>
      </c>
      <c r="C595" s="1">
        <v>44406</v>
      </c>
      <c r="D595">
        <v>0</v>
      </c>
      <c r="E595" s="1">
        <v>44406</v>
      </c>
      <c r="F595">
        <v>0</v>
      </c>
      <c r="G595" s="1">
        <v>44357</v>
      </c>
      <c r="H595">
        <v>39200</v>
      </c>
      <c r="I595" s="1">
        <v>44463</v>
      </c>
      <c r="J595">
        <v>13458.15</v>
      </c>
      <c r="K595" s="1">
        <v>44497</v>
      </c>
      <c r="L595">
        <v>0</v>
      </c>
      <c r="M595" s="1">
        <v>44497</v>
      </c>
      <c r="N595">
        <v>0</v>
      </c>
      <c r="O595" s="1">
        <v>44497</v>
      </c>
      <c r="P595">
        <v>0</v>
      </c>
      <c r="Q595" s="1">
        <v>44411</v>
      </c>
      <c r="R595">
        <v>2600</v>
      </c>
      <c r="S595" s="1">
        <v>44720</v>
      </c>
      <c r="T595">
        <v>0</v>
      </c>
      <c r="U595" s="1">
        <v>44587</v>
      </c>
      <c r="V595">
        <v>10600</v>
      </c>
      <c r="W595" s="1">
        <v>44720</v>
      </c>
      <c r="X595">
        <v>19300</v>
      </c>
      <c r="Y595" s="1">
        <v>44497</v>
      </c>
      <c r="Z595">
        <v>-7912.25</v>
      </c>
      <c r="AA595" s="1">
        <v>44497</v>
      </c>
      <c r="AB595">
        <v>0</v>
      </c>
    </row>
    <row r="596" spans="1:28" ht="16.2">
      <c r="A596" s="1">
        <v>44721</v>
      </c>
      <c r="B596">
        <v>3805.8</v>
      </c>
      <c r="C596" s="1">
        <v>44407</v>
      </c>
      <c r="D596">
        <v>-42521.49</v>
      </c>
      <c r="E596" s="1">
        <v>44407</v>
      </c>
      <c r="F596">
        <v>0</v>
      </c>
      <c r="G596" s="1">
        <v>44358</v>
      </c>
      <c r="H596">
        <v>12000</v>
      </c>
      <c r="I596" s="1">
        <v>44466</v>
      </c>
      <c r="J596">
        <v>-13747.01</v>
      </c>
      <c r="K596" s="1">
        <v>44498</v>
      </c>
      <c r="L596">
        <v>0</v>
      </c>
      <c r="M596" s="1">
        <v>44498</v>
      </c>
      <c r="N596">
        <v>0</v>
      </c>
      <c r="O596" s="1">
        <v>44498</v>
      </c>
      <c r="P596">
        <v>8764.5</v>
      </c>
      <c r="Q596" s="1">
        <v>44412</v>
      </c>
      <c r="R596">
        <v>17600</v>
      </c>
      <c r="S596" s="1">
        <v>44721</v>
      </c>
      <c r="T596">
        <v>0</v>
      </c>
      <c r="U596" s="1">
        <v>44599</v>
      </c>
      <c r="V596">
        <v>-54800</v>
      </c>
      <c r="W596" s="1">
        <v>44721</v>
      </c>
      <c r="X596">
        <v>-12400</v>
      </c>
      <c r="Y596" s="1">
        <v>44498</v>
      </c>
      <c r="Z596">
        <v>-18400</v>
      </c>
      <c r="AA596" s="1">
        <v>44498</v>
      </c>
      <c r="AB596">
        <v>0</v>
      </c>
    </row>
    <row r="597" spans="1:28" ht="16.2">
      <c r="A597" s="1">
        <v>44722</v>
      </c>
      <c r="B597">
        <v>14413.75</v>
      </c>
      <c r="C597" s="1">
        <v>44410</v>
      </c>
      <c r="D597">
        <v>59400</v>
      </c>
      <c r="E597" s="1">
        <v>44410</v>
      </c>
      <c r="F597">
        <v>0</v>
      </c>
      <c r="G597" s="1">
        <v>44362</v>
      </c>
      <c r="H597">
        <v>35800</v>
      </c>
      <c r="I597" s="1">
        <v>44467</v>
      </c>
      <c r="J597">
        <v>4968.18</v>
      </c>
      <c r="K597" s="1">
        <v>44501</v>
      </c>
      <c r="L597">
        <v>-24.71</v>
      </c>
      <c r="M597" s="1">
        <v>44501</v>
      </c>
      <c r="N597">
        <v>0</v>
      </c>
      <c r="O597" s="1">
        <v>44501</v>
      </c>
      <c r="P597">
        <v>-1024.56</v>
      </c>
      <c r="Q597" s="1">
        <v>44413</v>
      </c>
      <c r="R597">
        <v>-5800</v>
      </c>
      <c r="S597" s="1">
        <v>44722</v>
      </c>
      <c r="T597">
        <v>0</v>
      </c>
      <c r="U597" s="1">
        <v>44600</v>
      </c>
      <c r="V597">
        <v>-8600</v>
      </c>
      <c r="W597" s="1">
        <v>44722</v>
      </c>
      <c r="X597">
        <v>-22300</v>
      </c>
      <c r="Y597" s="1">
        <v>44501</v>
      </c>
      <c r="Z597">
        <v>5257.17</v>
      </c>
      <c r="AA597" s="1">
        <v>44501</v>
      </c>
      <c r="AB597">
        <v>0</v>
      </c>
    </row>
    <row r="598" spans="1:28" ht="16.2">
      <c r="A598" s="1">
        <v>44725</v>
      </c>
      <c r="B598">
        <v>0</v>
      </c>
      <c r="C598" s="1">
        <v>44411</v>
      </c>
      <c r="D598">
        <v>2600</v>
      </c>
      <c r="E598" s="1">
        <v>44411</v>
      </c>
      <c r="F598">
        <v>0</v>
      </c>
      <c r="G598" s="1">
        <v>44363</v>
      </c>
      <c r="H598">
        <v>-11120.35</v>
      </c>
      <c r="I598" s="1">
        <v>44468</v>
      </c>
      <c r="J598">
        <v>0</v>
      </c>
      <c r="K598" s="1">
        <v>44502</v>
      </c>
      <c r="L598">
        <v>369.11</v>
      </c>
      <c r="M598" s="1">
        <v>44502</v>
      </c>
      <c r="N598">
        <v>0</v>
      </c>
      <c r="O598" s="1">
        <v>44502</v>
      </c>
      <c r="P598">
        <v>-17029.96</v>
      </c>
      <c r="Q598" s="1">
        <v>44414</v>
      </c>
      <c r="R598">
        <v>-21000</v>
      </c>
      <c r="S598" s="1">
        <v>44725</v>
      </c>
      <c r="T598">
        <v>0</v>
      </c>
      <c r="U598" s="1">
        <v>44601</v>
      </c>
      <c r="V598">
        <v>-45000</v>
      </c>
      <c r="W598" s="1">
        <v>44725</v>
      </c>
      <c r="X598">
        <v>0</v>
      </c>
      <c r="Y598" s="1">
        <v>44502</v>
      </c>
      <c r="Z598">
        <v>-24515.01</v>
      </c>
      <c r="AA598" s="1">
        <v>44502</v>
      </c>
      <c r="AB598">
        <v>0</v>
      </c>
    </row>
    <row r="599" spans="1:28" ht="16.2">
      <c r="A599" s="1">
        <v>44726</v>
      </c>
      <c r="B599">
        <v>20489.48</v>
      </c>
      <c r="C599" s="1">
        <v>44412</v>
      </c>
      <c r="D599">
        <v>16472.96</v>
      </c>
      <c r="E599" s="1">
        <v>44412</v>
      </c>
      <c r="F599">
        <v>0</v>
      </c>
      <c r="G599" s="1">
        <v>44364</v>
      </c>
      <c r="H599">
        <v>0</v>
      </c>
      <c r="I599" s="1">
        <v>44469</v>
      </c>
      <c r="J599">
        <v>0</v>
      </c>
      <c r="K599" s="1">
        <v>44503</v>
      </c>
      <c r="L599">
        <v>0</v>
      </c>
      <c r="M599" s="1">
        <v>44503</v>
      </c>
      <c r="N599">
        <v>687.42</v>
      </c>
      <c r="O599" s="1">
        <v>44503</v>
      </c>
      <c r="P599">
        <v>0</v>
      </c>
      <c r="Q599" s="1">
        <v>44417</v>
      </c>
      <c r="R599">
        <v>-6600</v>
      </c>
      <c r="S599" s="1">
        <v>44726</v>
      </c>
      <c r="T599">
        <v>0</v>
      </c>
      <c r="U599" s="1">
        <v>44602</v>
      </c>
      <c r="V599">
        <v>14707.28</v>
      </c>
      <c r="W599" s="1">
        <v>44726</v>
      </c>
      <c r="X599">
        <v>-24200</v>
      </c>
      <c r="Y599" s="1">
        <v>44503</v>
      </c>
      <c r="Z599">
        <v>9000</v>
      </c>
      <c r="AA599" s="1">
        <v>44503</v>
      </c>
      <c r="AB599">
        <v>0</v>
      </c>
    </row>
    <row r="600" spans="1:28" ht="16.2">
      <c r="A600" s="1">
        <v>44727</v>
      </c>
      <c r="B600">
        <v>0</v>
      </c>
      <c r="C600" s="1">
        <v>44413</v>
      </c>
      <c r="D600">
        <v>0</v>
      </c>
      <c r="E600" s="1">
        <v>44413</v>
      </c>
      <c r="F600">
        <v>0</v>
      </c>
      <c r="G600" s="1">
        <v>44365</v>
      </c>
      <c r="H600">
        <v>0</v>
      </c>
      <c r="I600" s="1">
        <v>44470</v>
      </c>
      <c r="J600">
        <v>21700</v>
      </c>
      <c r="K600" s="1">
        <v>44504</v>
      </c>
      <c r="L600">
        <v>5369.68</v>
      </c>
      <c r="M600" s="1">
        <v>44504</v>
      </c>
      <c r="N600">
        <v>2286.8200000000002</v>
      </c>
      <c r="O600" s="1">
        <v>44504</v>
      </c>
      <c r="P600">
        <v>0</v>
      </c>
      <c r="Q600" s="1">
        <v>44418</v>
      </c>
      <c r="R600">
        <v>-21000</v>
      </c>
      <c r="S600" s="1">
        <v>44727</v>
      </c>
      <c r="T600">
        <v>0</v>
      </c>
      <c r="U600" s="1">
        <v>44603</v>
      </c>
      <c r="V600">
        <v>-12200</v>
      </c>
      <c r="W600" s="1">
        <v>44727</v>
      </c>
      <c r="X600">
        <v>0</v>
      </c>
      <c r="Y600" s="1">
        <v>44504</v>
      </c>
      <c r="Z600">
        <v>-1224.98</v>
      </c>
      <c r="AA600" s="1">
        <v>44504</v>
      </c>
      <c r="AB600">
        <v>0</v>
      </c>
    </row>
    <row r="601" spans="1:28" ht="16.2">
      <c r="A601" s="1">
        <v>44728</v>
      </c>
      <c r="B601">
        <v>42522.06</v>
      </c>
      <c r="C601" s="1">
        <v>44414</v>
      </c>
      <c r="D601">
        <v>0</v>
      </c>
      <c r="E601" s="1">
        <v>44414</v>
      </c>
      <c r="F601">
        <v>0</v>
      </c>
      <c r="G601" s="1">
        <v>44368</v>
      </c>
      <c r="H601">
        <v>0</v>
      </c>
      <c r="I601" s="1">
        <v>44473</v>
      </c>
      <c r="J601">
        <v>-14300</v>
      </c>
      <c r="K601" s="1">
        <v>44505</v>
      </c>
      <c r="L601">
        <v>0</v>
      </c>
      <c r="M601" s="1">
        <v>44505</v>
      </c>
      <c r="N601">
        <v>33887.15</v>
      </c>
      <c r="O601" s="1">
        <v>44505</v>
      </c>
      <c r="P601">
        <v>0</v>
      </c>
      <c r="Q601" s="1">
        <v>44419</v>
      </c>
      <c r="R601">
        <v>-25800</v>
      </c>
      <c r="S601" s="1">
        <v>44728</v>
      </c>
      <c r="T601">
        <v>14659.02</v>
      </c>
      <c r="U601" s="1">
        <v>44606</v>
      </c>
      <c r="V601">
        <v>13510.28</v>
      </c>
      <c r="W601" s="1">
        <v>44728</v>
      </c>
      <c r="X601">
        <v>0</v>
      </c>
      <c r="Y601" s="1">
        <v>44505</v>
      </c>
      <c r="Z601">
        <v>13571.93</v>
      </c>
      <c r="AA601" s="1">
        <v>44505</v>
      </c>
      <c r="AB601">
        <v>0</v>
      </c>
    </row>
    <row r="602" spans="1:28" ht="16.2">
      <c r="A602" s="1">
        <v>44729</v>
      </c>
      <c r="B602">
        <v>0</v>
      </c>
      <c r="C602" s="1">
        <v>44417</v>
      </c>
      <c r="D602">
        <v>-26318.25</v>
      </c>
      <c r="E602" s="1">
        <v>44417</v>
      </c>
      <c r="F602">
        <v>0</v>
      </c>
      <c r="G602" s="1">
        <v>44369</v>
      </c>
      <c r="H602">
        <v>0</v>
      </c>
      <c r="I602" s="1">
        <v>44474</v>
      </c>
      <c r="J602">
        <v>-20600</v>
      </c>
      <c r="K602" s="1">
        <v>44508</v>
      </c>
      <c r="L602">
        <v>0</v>
      </c>
      <c r="M602" s="1">
        <v>44508</v>
      </c>
      <c r="N602">
        <v>1281.72</v>
      </c>
      <c r="O602" s="1">
        <v>44508</v>
      </c>
      <c r="P602">
        <v>0</v>
      </c>
      <c r="Q602" s="1">
        <v>44420</v>
      </c>
      <c r="R602">
        <v>-2600</v>
      </c>
      <c r="S602" s="1">
        <v>44729</v>
      </c>
      <c r="T602">
        <v>0</v>
      </c>
      <c r="U602" s="1">
        <v>44607</v>
      </c>
      <c r="V602">
        <v>4600</v>
      </c>
      <c r="W602" s="1">
        <v>44729</v>
      </c>
      <c r="X602">
        <v>0</v>
      </c>
      <c r="Y602" s="1">
        <v>44508</v>
      </c>
      <c r="Z602">
        <v>6280.97</v>
      </c>
      <c r="AA602" s="1">
        <v>44508</v>
      </c>
      <c r="AB602">
        <v>15479.71</v>
      </c>
    </row>
    <row r="603" spans="1:28" ht="16.2">
      <c r="A603" s="1">
        <v>44732</v>
      </c>
      <c r="B603">
        <v>-23206.15</v>
      </c>
      <c r="C603" s="1">
        <v>44418</v>
      </c>
      <c r="D603">
        <v>-5522.87</v>
      </c>
      <c r="E603" s="1">
        <v>44418</v>
      </c>
      <c r="F603">
        <v>0</v>
      </c>
      <c r="G603" s="1">
        <v>44370</v>
      </c>
      <c r="H603">
        <v>0</v>
      </c>
      <c r="I603" s="1">
        <v>44475</v>
      </c>
      <c r="J603">
        <v>0</v>
      </c>
      <c r="K603" s="1">
        <v>44509</v>
      </c>
      <c r="L603">
        <v>-51.77</v>
      </c>
      <c r="M603" s="1">
        <v>44509</v>
      </c>
      <c r="N603">
        <v>0</v>
      </c>
      <c r="O603" s="1">
        <v>44509</v>
      </c>
      <c r="P603">
        <v>0</v>
      </c>
      <c r="Q603" s="1">
        <v>44421</v>
      </c>
      <c r="R603">
        <v>-44000</v>
      </c>
      <c r="S603" s="1">
        <v>44732</v>
      </c>
      <c r="T603">
        <v>12095.53</v>
      </c>
      <c r="U603" s="1">
        <v>44608</v>
      </c>
      <c r="V603">
        <v>-51346.21</v>
      </c>
      <c r="W603" s="1">
        <v>44732</v>
      </c>
      <c r="X603">
        <v>4300</v>
      </c>
      <c r="Y603" s="1">
        <v>44509</v>
      </c>
      <c r="Z603">
        <v>16275.87</v>
      </c>
      <c r="AA603" s="1">
        <v>44509</v>
      </c>
      <c r="AB603">
        <v>26400</v>
      </c>
    </row>
    <row r="604" spans="1:28" ht="16.2">
      <c r="A604" s="1">
        <v>44733</v>
      </c>
      <c r="B604">
        <v>14967.72</v>
      </c>
      <c r="C604" s="1">
        <v>44419</v>
      </c>
      <c r="D604">
        <v>13882.74</v>
      </c>
      <c r="E604" s="1">
        <v>44419</v>
      </c>
      <c r="F604">
        <v>0</v>
      </c>
      <c r="G604" s="1">
        <v>44371</v>
      </c>
      <c r="H604">
        <v>0</v>
      </c>
      <c r="I604" s="1">
        <v>44476</v>
      </c>
      <c r="J604">
        <v>0</v>
      </c>
      <c r="K604" s="1">
        <v>44510</v>
      </c>
      <c r="L604">
        <v>0</v>
      </c>
      <c r="M604" s="1">
        <v>44510</v>
      </c>
      <c r="N604">
        <v>0</v>
      </c>
      <c r="O604" s="1">
        <v>44510</v>
      </c>
      <c r="P604">
        <v>0</v>
      </c>
      <c r="Q604" s="1">
        <v>44424</v>
      </c>
      <c r="R604">
        <v>-33000</v>
      </c>
      <c r="S604" s="1">
        <v>44733</v>
      </c>
      <c r="T604">
        <v>-13909.87</v>
      </c>
      <c r="U604" s="1">
        <v>44609</v>
      </c>
      <c r="V604">
        <v>0</v>
      </c>
      <c r="W604" s="1">
        <v>44733</v>
      </c>
      <c r="X604">
        <v>-13100</v>
      </c>
      <c r="Y604" s="1">
        <v>44510</v>
      </c>
      <c r="Z604">
        <v>-6452.49</v>
      </c>
      <c r="AA604" s="1">
        <v>44510</v>
      </c>
      <c r="AB604">
        <v>0</v>
      </c>
    </row>
    <row r="605" spans="1:28" ht="16.2">
      <c r="A605" s="1">
        <v>44734</v>
      </c>
      <c r="B605">
        <v>6497.75</v>
      </c>
      <c r="C605" s="1">
        <v>44420</v>
      </c>
      <c r="D605">
        <v>2600</v>
      </c>
      <c r="E605" s="1">
        <v>44420</v>
      </c>
      <c r="F605">
        <v>0</v>
      </c>
      <c r="G605" s="1">
        <v>44372</v>
      </c>
      <c r="H605">
        <v>0</v>
      </c>
      <c r="I605" s="1">
        <v>44477</v>
      </c>
      <c r="J605">
        <v>0</v>
      </c>
      <c r="K605" s="1">
        <v>44511</v>
      </c>
      <c r="L605">
        <v>-8046.43</v>
      </c>
      <c r="M605" s="1">
        <v>44511</v>
      </c>
      <c r="N605">
        <v>0</v>
      </c>
      <c r="O605" s="1">
        <v>44511</v>
      </c>
      <c r="P605">
        <v>0</v>
      </c>
      <c r="Q605" s="1">
        <v>44425</v>
      </c>
      <c r="R605">
        <v>-38800</v>
      </c>
      <c r="S605" s="1">
        <v>44734</v>
      </c>
      <c r="T605">
        <v>0</v>
      </c>
      <c r="U605" s="1">
        <v>44610</v>
      </c>
      <c r="V605">
        <v>0</v>
      </c>
      <c r="W605" s="1">
        <v>44734</v>
      </c>
      <c r="X605">
        <v>0</v>
      </c>
      <c r="Y605" s="1">
        <v>44511</v>
      </c>
      <c r="Z605">
        <v>18476.2</v>
      </c>
      <c r="AA605" s="1">
        <v>44511</v>
      </c>
      <c r="AB605">
        <v>-16600</v>
      </c>
    </row>
    <row r="606" spans="1:28" ht="16.2">
      <c r="A606" s="1">
        <v>44735</v>
      </c>
      <c r="B606">
        <v>0</v>
      </c>
      <c r="C606" s="1">
        <v>44421</v>
      </c>
      <c r="D606">
        <v>29289.759999999998</v>
      </c>
      <c r="E606" s="1">
        <v>44421</v>
      </c>
      <c r="F606">
        <v>0</v>
      </c>
      <c r="G606" s="1">
        <v>44375</v>
      </c>
      <c r="H606">
        <v>0</v>
      </c>
      <c r="I606" s="1">
        <v>44481</v>
      </c>
      <c r="J606">
        <v>0</v>
      </c>
      <c r="K606" s="1">
        <v>44512</v>
      </c>
      <c r="L606">
        <v>-13852.7</v>
      </c>
      <c r="M606" s="1">
        <v>44512</v>
      </c>
      <c r="N606">
        <v>0</v>
      </c>
      <c r="O606" s="1">
        <v>44512</v>
      </c>
      <c r="P606">
        <v>0</v>
      </c>
      <c r="Q606" s="1">
        <v>44426</v>
      </c>
      <c r="R606">
        <v>40696.480000000003</v>
      </c>
      <c r="S606" s="1">
        <v>44735</v>
      </c>
      <c r="T606">
        <v>17699.189999999999</v>
      </c>
      <c r="U606" s="1">
        <v>44613</v>
      </c>
      <c r="V606">
        <v>0</v>
      </c>
      <c r="W606" s="1">
        <v>44735</v>
      </c>
      <c r="X606">
        <v>0</v>
      </c>
      <c r="Y606" s="1">
        <v>44512</v>
      </c>
      <c r="Z606">
        <v>12946.94</v>
      </c>
      <c r="AA606" s="1">
        <v>44512</v>
      </c>
      <c r="AB606">
        <v>25271.97</v>
      </c>
    </row>
    <row r="607" spans="1:28" ht="16.2">
      <c r="A607" s="1">
        <v>44736</v>
      </c>
      <c r="B607">
        <v>-34611.64</v>
      </c>
      <c r="C607" s="1">
        <v>44424</v>
      </c>
      <c r="D607">
        <v>0</v>
      </c>
      <c r="E607" s="1">
        <v>44424</v>
      </c>
      <c r="F607">
        <v>0</v>
      </c>
      <c r="G607" s="1">
        <v>44376</v>
      </c>
      <c r="H607">
        <v>-1726.05</v>
      </c>
      <c r="I607" s="1">
        <v>44482</v>
      </c>
      <c r="J607">
        <v>17500</v>
      </c>
      <c r="K607" s="1">
        <v>44515</v>
      </c>
      <c r="L607">
        <v>-59.33</v>
      </c>
      <c r="M607" s="1">
        <v>44515</v>
      </c>
      <c r="N607">
        <v>0</v>
      </c>
      <c r="O607" s="1">
        <v>44515</v>
      </c>
      <c r="P607">
        <v>0</v>
      </c>
      <c r="Q607" s="1">
        <v>44427</v>
      </c>
      <c r="R607">
        <v>-70100.31</v>
      </c>
      <c r="S607" s="1">
        <v>44736</v>
      </c>
      <c r="T607">
        <v>0</v>
      </c>
      <c r="U607" s="1">
        <v>44614</v>
      </c>
      <c r="V607">
        <v>23460.06</v>
      </c>
      <c r="W607" s="1">
        <v>44736</v>
      </c>
      <c r="X607">
        <v>-8900</v>
      </c>
      <c r="Y607" s="1">
        <v>44515</v>
      </c>
      <c r="Z607">
        <v>5415.79</v>
      </c>
      <c r="AA607" s="1">
        <v>44515</v>
      </c>
      <c r="AB607">
        <v>0</v>
      </c>
    </row>
    <row r="608" spans="1:28" ht="16.2">
      <c r="A608" s="1">
        <v>44739</v>
      </c>
      <c r="B608">
        <v>-3319.38</v>
      </c>
      <c r="C608" s="1">
        <v>44425</v>
      </c>
      <c r="D608">
        <v>0</v>
      </c>
      <c r="E608" s="1">
        <v>44425</v>
      </c>
      <c r="F608">
        <v>0</v>
      </c>
      <c r="G608" s="1">
        <v>44377</v>
      </c>
      <c r="H608">
        <v>37200</v>
      </c>
      <c r="I608" s="1">
        <v>44483</v>
      </c>
      <c r="J608">
        <v>-8800</v>
      </c>
      <c r="K608" s="1">
        <v>44516</v>
      </c>
      <c r="L608">
        <v>0</v>
      </c>
      <c r="M608" s="1">
        <v>44516</v>
      </c>
      <c r="N608">
        <v>-11060.68</v>
      </c>
      <c r="O608" s="1">
        <v>44516</v>
      </c>
      <c r="P608">
        <v>0</v>
      </c>
      <c r="Q608" s="1">
        <v>44428</v>
      </c>
      <c r="R608">
        <v>-27200</v>
      </c>
      <c r="S608" s="1">
        <v>44739</v>
      </c>
      <c r="T608">
        <v>0</v>
      </c>
      <c r="U608" s="1">
        <v>44615</v>
      </c>
      <c r="V608">
        <v>-32800</v>
      </c>
      <c r="W608" s="1">
        <v>44739</v>
      </c>
      <c r="X608">
        <v>-17300</v>
      </c>
      <c r="Y608" s="1">
        <v>44516</v>
      </c>
      <c r="Z608">
        <v>7400</v>
      </c>
      <c r="AA608" s="1">
        <v>44516</v>
      </c>
      <c r="AB608">
        <v>-1331.15</v>
      </c>
    </row>
    <row r="609" spans="1:28" ht="16.2">
      <c r="A609" s="1">
        <v>44740</v>
      </c>
      <c r="B609">
        <v>-9617.5499999999993</v>
      </c>
      <c r="C609" s="1">
        <v>44426</v>
      </c>
      <c r="D609">
        <v>0</v>
      </c>
      <c r="E609" s="1">
        <v>44426</v>
      </c>
      <c r="F609">
        <v>0</v>
      </c>
      <c r="G609" s="1">
        <v>44378</v>
      </c>
      <c r="H609">
        <v>-13800</v>
      </c>
      <c r="I609" s="1">
        <v>44484</v>
      </c>
      <c r="J609">
        <v>75000</v>
      </c>
      <c r="K609" s="1">
        <v>44517</v>
      </c>
      <c r="L609">
        <v>0</v>
      </c>
      <c r="M609" s="1">
        <v>44517</v>
      </c>
      <c r="N609">
        <v>0</v>
      </c>
      <c r="O609" s="1">
        <v>44517</v>
      </c>
      <c r="P609">
        <v>0</v>
      </c>
      <c r="Q609" s="1">
        <v>44431</v>
      </c>
      <c r="R609">
        <v>97200</v>
      </c>
      <c r="S609" s="1">
        <v>44740</v>
      </c>
      <c r="T609">
        <v>0</v>
      </c>
      <c r="U609" s="1">
        <v>44616</v>
      </c>
      <c r="V609">
        <v>105200</v>
      </c>
      <c r="W609" s="1">
        <v>44740</v>
      </c>
      <c r="X609">
        <v>-13800</v>
      </c>
      <c r="Y609" s="1">
        <v>44517</v>
      </c>
      <c r="Z609">
        <v>3668.34</v>
      </c>
      <c r="AA609" s="1">
        <v>44517</v>
      </c>
      <c r="AB609">
        <v>3668.34</v>
      </c>
    </row>
    <row r="610" spans="1:28" ht="16.2">
      <c r="A610" s="1">
        <v>44741</v>
      </c>
      <c r="B610">
        <v>3697.81</v>
      </c>
      <c r="C610" s="1">
        <v>44427</v>
      </c>
      <c r="D610">
        <v>0</v>
      </c>
      <c r="E610" s="1">
        <v>44427</v>
      </c>
      <c r="F610">
        <v>0</v>
      </c>
      <c r="G610" s="1">
        <v>44379</v>
      </c>
      <c r="H610">
        <v>1400</v>
      </c>
      <c r="I610" s="1">
        <v>44487</v>
      </c>
      <c r="J610">
        <v>5895.64</v>
      </c>
      <c r="K610" s="1">
        <v>44518</v>
      </c>
      <c r="L610">
        <v>14266.42</v>
      </c>
      <c r="M610" s="1">
        <v>44518</v>
      </c>
      <c r="N610">
        <v>0</v>
      </c>
      <c r="O610" s="1">
        <v>44518</v>
      </c>
      <c r="P610">
        <v>0</v>
      </c>
      <c r="Q610" s="1">
        <v>44432</v>
      </c>
      <c r="R610">
        <v>21000</v>
      </c>
      <c r="S610" s="1">
        <v>44741</v>
      </c>
      <c r="T610">
        <v>0</v>
      </c>
      <c r="U610" s="1">
        <v>44617</v>
      </c>
      <c r="V610">
        <v>-18000</v>
      </c>
      <c r="W610" s="1">
        <v>44741</v>
      </c>
      <c r="X610">
        <v>40300</v>
      </c>
      <c r="Y610" s="1">
        <v>44518</v>
      </c>
      <c r="Z610">
        <v>0</v>
      </c>
      <c r="AA610" s="1">
        <v>44518</v>
      </c>
      <c r="AB610">
        <v>9465.7000000000007</v>
      </c>
    </row>
    <row r="611" spans="1:28" ht="16.2">
      <c r="A611" s="1">
        <v>44742</v>
      </c>
      <c r="B611">
        <v>21717.43</v>
      </c>
      <c r="C611" s="1">
        <v>44428</v>
      </c>
      <c r="D611">
        <v>0</v>
      </c>
      <c r="E611" s="1">
        <v>44428</v>
      </c>
      <c r="F611">
        <v>0</v>
      </c>
      <c r="G611" s="1">
        <v>44382</v>
      </c>
      <c r="H611">
        <v>48800</v>
      </c>
      <c r="I611" s="1">
        <v>44488</v>
      </c>
      <c r="J611">
        <v>0</v>
      </c>
      <c r="K611" s="1">
        <v>44519</v>
      </c>
      <c r="L611">
        <v>2987.29</v>
      </c>
      <c r="M611" s="1">
        <v>44519</v>
      </c>
      <c r="N611">
        <v>0</v>
      </c>
      <c r="O611" s="1">
        <v>44519</v>
      </c>
      <c r="P611">
        <v>0</v>
      </c>
      <c r="Q611" s="1">
        <v>44433</v>
      </c>
      <c r="R611">
        <v>35800</v>
      </c>
      <c r="S611" s="1">
        <v>44742</v>
      </c>
      <c r="T611">
        <v>0</v>
      </c>
      <c r="U611" s="1">
        <v>44621</v>
      </c>
      <c r="V611">
        <v>-61000</v>
      </c>
      <c r="W611" s="1">
        <v>44742</v>
      </c>
      <c r="X611">
        <v>79400</v>
      </c>
      <c r="Y611" s="1">
        <v>44519</v>
      </c>
      <c r="Z611">
        <v>6926</v>
      </c>
      <c r="AA611" s="1">
        <v>44519</v>
      </c>
      <c r="AB611">
        <v>-1800</v>
      </c>
    </row>
    <row r="612" spans="1:28" ht="16.2">
      <c r="A612" s="1">
        <v>44743</v>
      </c>
      <c r="B612">
        <v>49544.28</v>
      </c>
      <c r="C612" s="1">
        <v>44431</v>
      </c>
      <c r="D612">
        <v>0</v>
      </c>
      <c r="E612" s="1">
        <v>44431</v>
      </c>
      <c r="F612">
        <v>0</v>
      </c>
      <c r="G612" s="1">
        <v>44383</v>
      </c>
      <c r="H612">
        <v>-3800</v>
      </c>
      <c r="I612" s="1">
        <v>44489</v>
      </c>
      <c r="J612">
        <v>0</v>
      </c>
      <c r="K612" s="1">
        <v>44522</v>
      </c>
      <c r="L612">
        <v>0</v>
      </c>
      <c r="M612" s="1">
        <v>44522</v>
      </c>
      <c r="N612">
        <v>8066.21</v>
      </c>
      <c r="O612" s="1">
        <v>44522</v>
      </c>
      <c r="P612">
        <v>0</v>
      </c>
      <c r="Q612" s="1">
        <v>44434</v>
      </c>
      <c r="R612">
        <v>12889.1</v>
      </c>
      <c r="S612" s="1">
        <v>44743</v>
      </c>
      <c r="T612">
        <v>0</v>
      </c>
      <c r="U612" s="1">
        <v>44622</v>
      </c>
      <c r="V612">
        <v>13400</v>
      </c>
      <c r="W612" s="1">
        <v>44743</v>
      </c>
      <c r="X612">
        <v>89400</v>
      </c>
      <c r="Y612" s="1">
        <v>44522</v>
      </c>
      <c r="Z612">
        <v>-4404.28</v>
      </c>
      <c r="AA612" s="1">
        <v>44522</v>
      </c>
      <c r="AB612">
        <v>-3000</v>
      </c>
    </row>
    <row r="613" spans="1:28" ht="16.2">
      <c r="A613" s="1">
        <v>44746</v>
      </c>
      <c r="B613">
        <v>0</v>
      </c>
      <c r="C613" s="1">
        <v>44432</v>
      </c>
      <c r="D613">
        <v>-2303.79</v>
      </c>
      <c r="E613" s="1">
        <v>44432</v>
      </c>
      <c r="F613">
        <v>0</v>
      </c>
      <c r="G613" s="1">
        <v>44384</v>
      </c>
      <c r="H613">
        <v>-11534.69</v>
      </c>
      <c r="I613" s="1">
        <v>44490</v>
      </c>
      <c r="J613">
        <v>0</v>
      </c>
      <c r="K613" s="1">
        <v>44523</v>
      </c>
      <c r="L613">
        <v>7469.03</v>
      </c>
      <c r="M613" s="1">
        <v>44523</v>
      </c>
      <c r="N613">
        <v>-3934.57</v>
      </c>
      <c r="O613" s="1">
        <v>44523</v>
      </c>
      <c r="P613">
        <v>7139.29</v>
      </c>
      <c r="Q613" s="1">
        <v>44435</v>
      </c>
      <c r="R613">
        <v>0</v>
      </c>
      <c r="S613" s="1">
        <v>44746</v>
      </c>
      <c r="T613">
        <v>-29252.18</v>
      </c>
      <c r="U613" s="1">
        <v>44623</v>
      </c>
      <c r="V613">
        <v>-17000</v>
      </c>
      <c r="W613" s="1">
        <v>44746</v>
      </c>
      <c r="X613">
        <v>4600</v>
      </c>
      <c r="Y613" s="1">
        <v>44523</v>
      </c>
      <c r="Z613">
        <v>-36859.480000000003</v>
      </c>
      <c r="AA613" s="1">
        <v>44523</v>
      </c>
      <c r="AB613">
        <v>-13263.02</v>
      </c>
    </row>
    <row r="614" spans="1:28" ht="16.2">
      <c r="A614" s="1">
        <v>44747</v>
      </c>
      <c r="B614">
        <v>59748.51</v>
      </c>
      <c r="C614" s="1">
        <v>44433</v>
      </c>
      <c r="D614">
        <v>36890.870000000003</v>
      </c>
      <c r="E614" s="1">
        <v>44433</v>
      </c>
      <c r="F614">
        <v>0</v>
      </c>
      <c r="G614" s="1">
        <v>44385</v>
      </c>
      <c r="H614">
        <v>65.34</v>
      </c>
      <c r="I614" s="1">
        <v>44491</v>
      </c>
      <c r="J614">
        <v>0</v>
      </c>
      <c r="K614" s="1">
        <v>44524</v>
      </c>
      <c r="L614">
        <v>-6991.32</v>
      </c>
      <c r="M614" s="1">
        <v>44524</v>
      </c>
      <c r="N614">
        <v>0</v>
      </c>
      <c r="O614" s="1">
        <v>44524</v>
      </c>
      <c r="P614">
        <v>0</v>
      </c>
      <c r="Q614" s="1">
        <v>44438</v>
      </c>
      <c r="R614">
        <v>21683.19</v>
      </c>
      <c r="S614" s="1">
        <v>44747</v>
      </c>
      <c r="T614">
        <v>32748.54</v>
      </c>
      <c r="U614" s="1">
        <v>44624</v>
      </c>
      <c r="V614">
        <v>52600</v>
      </c>
      <c r="W614" s="1">
        <v>44747</v>
      </c>
      <c r="X614">
        <v>-38700</v>
      </c>
      <c r="Y614" s="1">
        <v>44524</v>
      </c>
      <c r="Z614">
        <v>-3730.25</v>
      </c>
      <c r="AA614" s="1">
        <v>44524</v>
      </c>
      <c r="AB614">
        <v>-4000</v>
      </c>
    </row>
    <row r="615" spans="1:28" ht="16.2">
      <c r="A615" s="1">
        <v>44748</v>
      </c>
      <c r="B615">
        <v>0</v>
      </c>
      <c r="C615" s="1">
        <v>44434</v>
      </c>
      <c r="D615">
        <v>0</v>
      </c>
      <c r="E615" s="1">
        <v>44434</v>
      </c>
      <c r="F615">
        <v>0</v>
      </c>
      <c r="G615" s="1">
        <v>44386</v>
      </c>
      <c r="H615">
        <v>-33400</v>
      </c>
      <c r="I615" s="1">
        <v>44494</v>
      </c>
      <c r="J615">
        <v>0</v>
      </c>
      <c r="K615" s="1">
        <v>44525</v>
      </c>
      <c r="L615">
        <v>0</v>
      </c>
      <c r="M615" s="1">
        <v>44525</v>
      </c>
      <c r="N615">
        <v>-4656.84</v>
      </c>
      <c r="O615" s="1">
        <v>44525</v>
      </c>
      <c r="P615">
        <v>0</v>
      </c>
      <c r="Q615" s="1">
        <v>44439</v>
      </c>
      <c r="R615">
        <v>23800</v>
      </c>
      <c r="S615" s="1">
        <v>44748</v>
      </c>
      <c r="T615">
        <v>0</v>
      </c>
      <c r="U615" s="1">
        <v>44627</v>
      </c>
      <c r="V615">
        <v>121600</v>
      </c>
      <c r="W615" s="1">
        <v>44748</v>
      </c>
      <c r="X615">
        <v>0</v>
      </c>
      <c r="Y615" s="1">
        <v>44525</v>
      </c>
      <c r="Z615">
        <v>-4930.9399999999996</v>
      </c>
      <c r="AA615" s="1">
        <v>44525</v>
      </c>
      <c r="AB615">
        <v>600</v>
      </c>
    </row>
    <row r="616" spans="1:28" ht="16.2">
      <c r="A616" s="1">
        <v>44749</v>
      </c>
      <c r="B616">
        <v>0</v>
      </c>
      <c r="C616" s="1">
        <v>44435</v>
      </c>
      <c r="D616">
        <v>0</v>
      </c>
      <c r="E616" s="1">
        <v>44435</v>
      </c>
      <c r="F616">
        <v>0</v>
      </c>
      <c r="G616" s="1">
        <v>44389</v>
      </c>
      <c r="H616">
        <v>33200</v>
      </c>
      <c r="I616" s="1">
        <v>44495</v>
      </c>
      <c r="J616">
        <v>14090.75</v>
      </c>
      <c r="K616" s="1">
        <v>44526</v>
      </c>
      <c r="L616">
        <v>-3653.93</v>
      </c>
      <c r="M616" s="1">
        <v>44526</v>
      </c>
      <c r="N616">
        <v>0</v>
      </c>
      <c r="O616" s="1">
        <v>44526</v>
      </c>
      <c r="P616">
        <v>56309.96</v>
      </c>
      <c r="Q616" s="1">
        <v>44440</v>
      </c>
      <c r="R616">
        <v>3800</v>
      </c>
      <c r="S616" s="1">
        <v>44749</v>
      </c>
      <c r="T616">
        <v>0</v>
      </c>
      <c r="U616" s="1">
        <v>44628</v>
      </c>
      <c r="V616">
        <v>71200</v>
      </c>
      <c r="W616" s="1">
        <v>44749</v>
      </c>
      <c r="X616">
        <v>-20600</v>
      </c>
      <c r="Y616" s="1">
        <v>44526</v>
      </c>
      <c r="Z616">
        <v>-10928.72</v>
      </c>
      <c r="AA616" s="1">
        <v>44526</v>
      </c>
      <c r="AB616">
        <v>62158.1</v>
      </c>
    </row>
    <row r="617" spans="1:28" ht="16.2">
      <c r="A617" s="1">
        <v>44750</v>
      </c>
      <c r="B617">
        <v>0</v>
      </c>
      <c r="C617" s="1">
        <v>44438</v>
      </c>
      <c r="D617">
        <v>0</v>
      </c>
      <c r="E617" s="1">
        <v>44438</v>
      </c>
      <c r="F617">
        <v>0</v>
      </c>
      <c r="G617" s="1">
        <v>44390</v>
      </c>
      <c r="H617">
        <v>25661.35</v>
      </c>
      <c r="I617" s="1">
        <v>44496</v>
      </c>
      <c r="J617">
        <v>-1711.26</v>
      </c>
      <c r="K617" s="1">
        <v>44529</v>
      </c>
      <c r="L617">
        <v>0</v>
      </c>
      <c r="M617" s="1">
        <v>44529</v>
      </c>
      <c r="N617">
        <v>0</v>
      </c>
      <c r="O617" s="1">
        <v>44529</v>
      </c>
      <c r="P617">
        <v>0</v>
      </c>
      <c r="Q617" s="1">
        <v>44441</v>
      </c>
      <c r="R617">
        <v>-30800</v>
      </c>
      <c r="S617" s="1">
        <v>44750</v>
      </c>
      <c r="T617">
        <v>0</v>
      </c>
      <c r="U617" s="1">
        <v>44629</v>
      </c>
      <c r="V617">
        <v>-48600</v>
      </c>
      <c r="W617" s="1">
        <v>44750</v>
      </c>
      <c r="X617">
        <v>0</v>
      </c>
      <c r="Y617" s="1">
        <v>44529</v>
      </c>
      <c r="Z617">
        <v>-719.21</v>
      </c>
      <c r="AA617" s="1">
        <v>44529</v>
      </c>
      <c r="AB617">
        <v>4280.46</v>
      </c>
    </row>
    <row r="618" spans="1:28" ht="16.2">
      <c r="A618" s="1">
        <v>44753</v>
      </c>
      <c r="B618">
        <v>0</v>
      </c>
      <c r="C618" s="1">
        <v>44439</v>
      </c>
      <c r="D618">
        <v>0</v>
      </c>
      <c r="E618" s="1">
        <v>44439</v>
      </c>
      <c r="F618">
        <v>0</v>
      </c>
      <c r="G618" s="1">
        <v>44391</v>
      </c>
      <c r="H618">
        <v>0</v>
      </c>
      <c r="I618" s="1">
        <v>44497</v>
      </c>
      <c r="J618">
        <v>0</v>
      </c>
      <c r="K618" s="1">
        <v>44530</v>
      </c>
      <c r="L618">
        <v>752.97</v>
      </c>
      <c r="M618" s="1">
        <v>44530</v>
      </c>
      <c r="N618">
        <v>0</v>
      </c>
      <c r="O618" s="1">
        <v>44530</v>
      </c>
      <c r="P618">
        <v>0</v>
      </c>
      <c r="Q618" s="1">
        <v>44442</v>
      </c>
      <c r="R618">
        <v>37400</v>
      </c>
      <c r="S618" s="1">
        <v>44753</v>
      </c>
      <c r="T618">
        <v>9939.9</v>
      </c>
      <c r="U618" s="1">
        <v>44630</v>
      </c>
      <c r="V618">
        <v>-100446.34</v>
      </c>
      <c r="W618" s="1">
        <v>44753</v>
      </c>
      <c r="X618">
        <v>-16900</v>
      </c>
      <c r="Y618" s="1">
        <v>44530</v>
      </c>
      <c r="Z618">
        <v>8632.9500000000007</v>
      </c>
      <c r="AA618" s="1">
        <v>44530</v>
      </c>
      <c r="AB618">
        <v>0</v>
      </c>
    </row>
    <row r="619" spans="1:28" ht="16.2">
      <c r="A619" s="1">
        <v>44754</v>
      </c>
      <c r="B619">
        <v>6764.2</v>
      </c>
      <c r="C619" s="1">
        <v>44440</v>
      </c>
      <c r="D619">
        <v>0</v>
      </c>
      <c r="E619" s="1">
        <v>44440</v>
      </c>
      <c r="F619">
        <v>0</v>
      </c>
      <c r="G619" s="1">
        <v>44392</v>
      </c>
      <c r="H619">
        <v>0</v>
      </c>
      <c r="I619" s="1">
        <v>44498</v>
      </c>
      <c r="J619">
        <v>0</v>
      </c>
      <c r="K619" s="1">
        <v>44531</v>
      </c>
      <c r="L619">
        <v>0</v>
      </c>
      <c r="M619" s="1">
        <v>44531</v>
      </c>
      <c r="N619">
        <v>59881.48</v>
      </c>
      <c r="O619" s="1">
        <v>44531</v>
      </c>
      <c r="P619">
        <v>0</v>
      </c>
      <c r="Q619" s="1">
        <v>44445</v>
      </c>
      <c r="R619">
        <v>-3524.82</v>
      </c>
      <c r="S619" s="1">
        <v>44754</v>
      </c>
      <c r="T619">
        <v>0</v>
      </c>
      <c r="U619" s="1">
        <v>44631</v>
      </c>
      <c r="V619">
        <v>-42400</v>
      </c>
      <c r="W619" s="1">
        <v>44754</v>
      </c>
      <c r="X619">
        <v>72600</v>
      </c>
      <c r="Y619" s="1">
        <v>44531</v>
      </c>
      <c r="Z619">
        <v>46679.5</v>
      </c>
      <c r="AA619" s="1">
        <v>44531</v>
      </c>
      <c r="AB619">
        <v>0</v>
      </c>
    </row>
    <row r="620" spans="1:28" ht="16.2">
      <c r="A620" s="1">
        <v>44755</v>
      </c>
      <c r="B620">
        <v>-9514.35</v>
      </c>
      <c r="C620" s="1">
        <v>44441</v>
      </c>
      <c r="D620">
        <v>0</v>
      </c>
      <c r="E620" s="1">
        <v>44441</v>
      </c>
      <c r="F620">
        <v>0</v>
      </c>
      <c r="G620" s="1">
        <v>44393</v>
      </c>
      <c r="H620">
        <v>0</v>
      </c>
      <c r="I620" s="1">
        <v>44501</v>
      </c>
      <c r="J620">
        <v>-5713.15</v>
      </c>
      <c r="K620" s="1">
        <v>44532</v>
      </c>
      <c r="L620">
        <v>542.08000000000004</v>
      </c>
      <c r="M620" s="1">
        <v>44532</v>
      </c>
      <c r="N620">
        <v>63888.52</v>
      </c>
      <c r="O620" s="1">
        <v>44532</v>
      </c>
      <c r="P620">
        <v>0</v>
      </c>
      <c r="Q620" s="1">
        <v>44446</v>
      </c>
      <c r="R620">
        <v>0</v>
      </c>
      <c r="S620" s="1">
        <v>44755</v>
      </c>
      <c r="T620">
        <v>0</v>
      </c>
      <c r="U620" s="1">
        <v>44634</v>
      </c>
      <c r="V620">
        <v>-14714.59</v>
      </c>
      <c r="W620" s="1">
        <v>44755</v>
      </c>
      <c r="X620">
        <v>-63100</v>
      </c>
      <c r="Y620" s="1">
        <v>44532</v>
      </c>
      <c r="Z620">
        <v>4871.6099999999997</v>
      </c>
      <c r="AA620" s="1">
        <v>44532</v>
      </c>
      <c r="AB620">
        <v>0</v>
      </c>
    </row>
    <row r="621" spans="1:28" ht="16.2">
      <c r="A621" s="1">
        <v>44756</v>
      </c>
      <c r="B621">
        <v>0</v>
      </c>
      <c r="C621" s="1">
        <v>44442</v>
      </c>
      <c r="D621">
        <v>0</v>
      </c>
      <c r="E621" s="1">
        <v>44442</v>
      </c>
      <c r="F621">
        <v>0</v>
      </c>
      <c r="G621" s="1">
        <v>44396</v>
      </c>
      <c r="H621">
        <v>0</v>
      </c>
      <c r="I621" s="1">
        <v>44502</v>
      </c>
      <c r="J621">
        <v>2087.2399999999998</v>
      </c>
      <c r="K621" s="1">
        <v>44533</v>
      </c>
      <c r="L621">
        <v>0</v>
      </c>
      <c r="M621" s="1">
        <v>44533</v>
      </c>
      <c r="N621">
        <v>49414.17</v>
      </c>
      <c r="O621" s="1">
        <v>44533</v>
      </c>
      <c r="P621">
        <v>0</v>
      </c>
      <c r="Q621" s="1">
        <v>44447</v>
      </c>
      <c r="R621">
        <v>0</v>
      </c>
      <c r="S621" s="1">
        <v>44756</v>
      </c>
      <c r="T621">
        <v>0</v>
      </c>
      <c r="U621" s="1">
        <v>44635</v>
      </c>
      <c r="V621">
        <v>0</v>
      </c>
      <c r="W621" s="1">
        <v>44756</v>
      </c>
      <c r="X621">
        <v>0</v>
      </c>
      <c r="Y621" s="1">
        <v>44533</v>
      </c>
      <c r="Z621">
        <v>-8532.3799999999992</v>
      </c>
      <c r="AA621" s="1">
        <v>44533</v>
      </c>
      <c r="AB621">
        <v>-1331.3</v>
      </c>
    </row>
    <row r="622" spans="1:28" ht="16.2">
      <c r="A622" s="1">
        <v>44757</v>
      </c>
      <c r="B622">
        <v>0</v>
      </c>
      <c r="C622" s="1">
        <v>44445</v>
      </c>
      <c r="D622">
        <v>0</v>
      </c>
      <c r="E622" s="1">
        <v>44445</v>
      </c>
      <c r="F622">
        <v>0</v>
      </c>
      <c r="G622" s="1">
        <v>44397</v>
      </c>
      <c r="H622">
        <v>0</v>
      </c>
      <c r="I622" s="1">
        <v>44503</v>
      </c>
      <c r="J622">
        <v>-12824.29</v>
      </c>
      <c r="K622" s="1">
        <v>44536</v>
      </c>
      <c r="L622">
        <v>-16654.919999999998</v>
      </c>
      <c r="M622" s="1">
        <v>44536</v>
      </c>
      <c r="N622">
        <v>869.06</v>
      </c>
      <c r="O622" s="1">
        <v>44536</v>
      </c>
      <c r="P622">
        <v>0</v>
      </c>
      <c r="Q622" s="1">
        <v>44448</v>
      </c>
      <c r="R622">
        <v>0</v>
      </c>
      <c r="S622" s="1">
        <v>44757</v>
      </c>
      <c r="T622">
        <v>0</v>
      </c>
      <c r="U622" s="1">
        <v>44636</v>
      </c>
      <c r="V622">
        <v>0</v>
      </c>
      <c r="W622" s="1">
        <v>44757</v>
      </c>
      <c r="X622">
        <v>17700</v>
      </c>
      <c r="Y622" s="1">
        <v>44536</v>
      </c>
      <c r="Z622">
        <v>-7860.89</v>
      </c>
      <c r="AA622" s="1">
        <v>44536</v>
      </c>
      <c r="AB622">
        <v>-23327.759999999998</v>
      </c>
    </row>
    <row r="623" spans="1:28" ht="16.2">
      <c r="A623" s="1">
        <v>44760</v>
      </c>
      <c r="B623">
        <v>-23635.59</v>
      </c>
      <c r="C623" s="1">
        <v>44446</v>
      </c>
      <c r="D623">
        <v>0</v>
      </c>
      <c r="E623" s="1">
        <v>44446</v>
      </c>
      <c r="F623">
        <v>0</v>
      </c>
      <c r="G623" s="1">
        <v>44398</v>
      </c>
      <c r="H623">
        <v>0</v>
      </c>
      <c r="I623" s="1">
        <v>44504</v>
      </c>
      <c r="J623">
        <v>0</v>
      </c>
      <c r="K623" s="1">
        <v>44537</v>
      </c>
      <c r="L623">
        <v>0</v>
      </c>
      <c r="M623" s="1">
        <v>44537</v>
      </c>
      <c r="N623">
        <v>9870.83</v>
      </c>
      <c r="O623" s="1">
        <v>44537</v>
      </c>
      <c r="P623">
        <v>0</v>
      </c>
      <c r="Q623" s="1">
        <v>44449</v>
      </c>
      <c r="R623">
        <v>0</v>
      </c>
      <c r="S623" s="1">
        <v>44760</v>
      </c>
      <c r="T623">
        <v>-13076.93</v>
      </c>
      <c r="U623" s="1">
        <v>44637</v>
      </c>
      <c r="V623">
        <v>0</v>
      </c>
      <c r="W623" s="1">
        <v>44760</v>
      </c>
      <c r="X623">
        <v>35000</v>
      </c>
      <c r="Y623" s="1">
        <v>44537</v>
      </c>
      <c r="Z623">
        <v>20338.63</v>
      </c>
      <c r="AA623" s="1">
        <v>44537</v>
      </c>
      <c r="AB623">
        <v>0</v>
      </c>
    </row>
    <row r="624" spans="1:28" ht="16.2">
      <c r="A624" s="1">
        <v>44761</v>
      </c>
      <c r="B624">
        <v>0</v>
      </c>
      <c r="C624" s="1">
        <v>44447</v>
      </c>
      <c r="D624">
        <v>17879.38</v>
      </c>
      <c r="E624" s="1">
        <v>44447</v>
      </c>
      <c r="F624">
        <v>0</v>
      </c>
      <c r="G624" s="1">
        <v>44399</v>
      </c>
      <c r="H624">
        <v>0</v>
      </c>
      <c r="I624" s="1">
        <v>44505</v>
      </c>
      <c r="J624">
        <v>0</v>
      </c>
      <c r="K624" s="1">
        <v>44538</v>
      </c>
      <c r="L624">
        <v>-4076.31</v>
      </c>
      <c r="M624" s="1">
        <v>44538</v>
      </c>
      <c r="N624">
        <v>0</v>
      </c>
      <c r="O624" s="1">
        <v>44538</v>
      </c>
      <c r="P624">
        <v>0</v>
      </c>
      <c r="Q624" s="1">
        <v>44452</v>
      </c>
      <c r="R624">
        <v>-9524.61</v>
      </c>
      <c r="S624" s="1">
        <v>44761</v>
      </c>
      <c r="T624">
        <v>0</v>
      </c>
      <c r="U624" s="1">
        <v>44638</v>
      </c>
      <c r="V624">
        <v>0</v>
      </c>
      <c r="W624" s="1">
        <v>44761</v>
      </c>
      <c r="X624">
        <v>2100</v>
      </c>
      <c r="Y624" s="1">
        <v>44538</v>
      </c>
      <c r="Z624">
        <v>28261.83</v>
      </c>
      <c r="AA624" s="1">
        <v>44538</v>
      </c>
      <c r="AB624">
        <v>0</v>
      </c>
    </row>
    <row r="625" spans="1:28" ht="16.2">
      <c r="A625" s="1">
        <v>44762</v>
      </c>
      <c r="B625">
        <v>-42179.78</v>
      </c>
      <c r="C625" s="1">
        <v>44448</v>
      </c>
      <c r="D625">
        <v>19285.11</v>
      </c>
      <c r="E625" s="1">
        <v>44448</v>
      </c>
      <c r="F625">
        <v>0</v>
      </c>
      <c r="G625" s="1">
        <v>44400</v>
      </c>
      <c r="H625">
        <v>0</v>
      </c>
      <c r="I625" s="1">
        <v>44508</v>
      </c>
      <c r="J625">
        <v>0</v>
      </c>
      <c r="K625" s="1">
        <v>44539</v>
      </c>
      <c r="L625">
        <v>-71.87</v>
      </c>
      <c r="M625" s="1">
        <v>44539</v>
      </c>
      <c r="N625">
        <v>0</v>
      </c>
      <c r="O625" s="1">
        <v>44539</v>
      </c>
      <c r="P625">
        <v>0</v>
      </c>
      <c r="Q625" s="1">
        <v>44453</v>
      </c>
      <c r="R625">
        <v>3800</v>
      </c>
      <c r="S625" s="1">
        <v>44762</v>
      </c>
      <c r="T625">
        <v>0</v>
      </c>
      <c r="U625" s="1">
        <v>44641</v>
      </c>
      <c r="V625">
        <v>-12126.41</v>
      </c>
      <c r="W625" s="1">
        <v>44762</v>
      </c>
      <c r="X625">
        <v>-11200</v>
      </c>
      <c r="Y625" s="1">
        <v>44539</v>
      </c>
      <c r="Z625">
        <v>2863.18</v>
      </c>
      <c r="AA625" s="1">
        <v>44539</v>
      </c>
      <c r="AB625">
        <v>-18472.71</v>
      </c>
    </row>
    <row r="626" spans="1:28" ht="16.2">
      <c r="A626" s="1">
        <v>44763</v>
      </c>
      <c r="B626">
        <v>31920.28</v>
      </c>
      <c r="C626" s="1">
        <v>44449</v>
      </c>
      <c r="D626">
        <v>0</v>
      </c>
      <c r="E626" s="1">
        <v>44449</v>
      </c>
      <c r="F626">
        <v>0</v>
      </c>
      <c r="G626" s="1">
        <v>44403</v>
      </c>
      <c r="H626">
        <v>0</v>
      </c>
      <c r="I626" s="1">
        <v>44509</v>
      </c>
      <c r="J626">
        <v>4274.07</v>
      </c>
      <c r="K626" s="1">
        <v>44540</v>
      </c>
      <c r="L626">
        <v>-69.11</v>
      </c>
      <c r="M626" s="1">
        <v>44540</v>
      </c>
      <c r="N626">
        <v>0</v>
      </c>
      <c r="O626" s="1">
        <v>44540</v>
      </c>
      <c r="P626">
        <v>0</v>
      </c>
      <c r="Q626" s="1">
        <v>44454</v>
      </c>
      <c r="R626">
        <v>-16321.46</v>
      </c>
      <c r="S626" s="1">
        <v>44763</v>
      </c>
      <c r="T626">
        <v>0</v>
      </c>
      <c r="U626" s="1">
        <v>44642</v>
      </c>
      <c r="V626">
        <v>6200</v>
      </c>
      <c r="W626" s="1">
        <v>44763</v>
      </c>
      <c r="X626">
        <v>0</v>
      </c>
      <c r="Y626" s="1">
        <v>44540</v>
      </c>
      <c r="Z626">
        <v>-3871.45</v>
      </c>
      <c r="AA626" s="1">
        <v>44540</v>
      </c>
      <c r="AB626">
        <v>0</v>
      </c>
    </row>
    <row r="627" spans="1:28" ht="16.2">
      <c r="A627" s="1">
        <v>44764</v>
      </c>
      <c r="B627">
        <v>0</v>
      </c>
      <c r="C627" s="1">
        <v>44452</v>
      </c>
      <c r="D627">
        <v>0</v>
      </c>
      <c r="E627" s="1">
        <v>44452</v>
      </c>
      <c r="F627">
        <v>0</v>
      </c>
      <c r="G627" s="1">
        <v>44404</v>
      </c>
      <c r="H627">
        <v>0</v>
      </c>
      <c r="I627" s="1">
        <v>44510</v>
      </c>
      <c r="J627">
        <v>-7452.34</v>
      </c>
      <c r="K627" s="1">
        <v>44543</v>
      </c>
      <c r="L627">
        <v>-5073.04</v>
      </c>
      <c r="M627" s="1">
        <v>44543</v>
      </c>
      <c r="N627">
        <v>-23135.95</v>
      </c>
      <c r="O627" s="1">
        <v>44543</v>
      </c>
      <c r="P627">
        <v>0</v>
      </c>
      <c r="Q627" s="1">
        <v>44455</v>
      </c>
      <c r="R627">
        <v>0</v>
      </c>
      <c r="S627" s="1">
        <v>44764</v>
      </c>
      <c r="T627">
        <v>0</v>
      </c>
      <c r="U627" s="1">
        <v>44643</v>
      </c>
      <c r="V627">
        <v>36400</v>
      </c>
      <c r="W627" s="1">
        <v>44764</v>
      </c>
      <c r="X627">
        <v>-500</v>
      </c>
      <c r="Y627" s="1">
        <v>44543</v>
      </c>
      <c r="Z627">
        <v>-3935.05</v>
      </c>
      <c r="AA627" s="1">
        <v>44543</v>
      </c>
      <c r="AB627">
        <v>0</v>
      </c>
    </row>
    <row r="628" spans="1:28" ht="16.2">
      <c r="A628" s="1">
        <v>44767</v>
      </c>
      <c r="B628">
        <v>0</v>
      </c>
      <c r="C628" s="1">
        <v>44453</v>
      </c>
      <c r="D628">
        <v>-7124.82</v>
      </c>
      <c r="E628" s="1">
        <v>44453</v>
      </c>
      <c r="F628">
        <v>0</v>
      </c>
      <c r="G628" s="1">
        <v>44405</v>
      </c>
      <c r="H628">
        <v>0</v>
      </c>
      <c r="I628" s="1">
        <v>44511</v>
      </c>
      <c r="J628">
        <v>-4127.1899999999996</v>
      </c>
      <c r="K628" s="1">
        <v>44544</v>
      </c>
      <c r="L628">
        <v>-21389.88</v>
      </c>
      <c r="M628" s="1">
        <v>44544</v>
      </c>
      <c r="N628">
        <v>5866.48</v>
      </c>
      <c r="O628" s="1">
        <v>44544</v>
      </c>
      <c r="P628">
        <v>0</v>
      </c>
      <c r="Q628" s="1">
        <v>44456</v>
      </c>
      <c r="R628">
        <v>0</v>
      </c>
      <c r="S628" s="1">
        <v>44767</v>
      </c>
      <c r="T628">
        <v>0</v>
      </c>
      <c r="U628" s="1">
        <v>44644</v>
      </c>
      <c r="V628">
        <v>-6200</v>
      </c>
      <c r="W628" s="1">
        <v>44767</v>
      </c>
      <c r="X628">
        <v>-17100</v>
      </c>
      <c r="Y628" s="1">
        <v>44544</v>
      </c>
      <c r="Z628">
        <v>14408.35</v>
      </c>
      <c r="AA628" s="1">
        <v>44544</v>
      </c>
      <c r="AB628">
        <v>5470.95</v>
      </c>
    </row>
    <row r="629" spans="1:28" ht="16.2">
      <c r="A629" s="1">
        <v>44768</v>
      </c>
      <c r="B629">
        <v>-11961.69</v>
      </c>
      <c r="C629" s="1">
        <v>44454</v>
      </c>
      <c r="D629">
        <v>-32519.03</v>
      </c>
      <c r="E629" s="1">
        <v>44454</v>
      </c>
      <c r="F629">
        <v>0</v>
      </c>
      <c r="G629" s="1">
        <v>44406</v>
      </c>
      <c r="H629">
        <v>0</v>
      </c>
      <c r="I629" s="1">
        <v>44512</v>
      </c>
      <c r="J629">
        <v>0</v>
      </c>
      <c r="K629" s="1">
        <v>44545</v>
      </c>
      <c r="L629">
        <v>-10126.709999999999</v>
      </c>
      <c r="M629" s="1">
        <v>44545</v>
      </c>
      <c r="N629">
        <v>0</v>
      </c>
      <c r="O629" s="1">
        <v>44545</v>
      </c>
      <c r="P629">
        <v>0</v>
      </c>
      <c r="Q629" s="1">
        <v>44461</v>
      </c>
      <c r="R629">
        <v>0</v>
      </c>
      <c r="S629" s="1">
        <v>44768</v>
      </c>
      <c r="T629">
        <v>-2481.88</v>
      </c>
      <c r="U629" s="1">
        <v>44645</v>
      </c>
      <c r="V629">
        <v>-10000</v>
      </c>
      <c r="W629" s="1">
        <v>44768</v>
      </c>
      <c r="X629">
        <v>0</v>
      </c>
      <c r="Y629" s="1">
        <v>44545</v>
      </c>
      <c r="Z629">
        <v>-7529.2</v>
      </c>
      <c r="AA629" s="1">
        <v>44545</v>
      </c>
      <c r="AB629">
        <v>-5528.9</v>
      </c>
    </row>
    <row r="630" spans="1:28" ht="16.2">
      <c r="A630" s="1">
        <v>44769</v>
      </c>
      <c r="B630">
        <v>0</v>
      </c>
      <c r="C630" s="1">
        <v>44455</v>
      </c>
      <c r="D630">
        <v>882.35</v>
      </c>
      <c r="E630" s="1">
        <v>44455</v>
      </c>
      <c r="F630">
        <v>0</v>
      </c>
      <c r="G630" s="1">
        <v>44407</v>
      </c>
      <c r="H630">
        <v>0</v>
      </c>
      <c r="I630" s="1">
        <v>44515</v>
      </c>
      <c r="J630">
        <v>17472.78</v>
      </c>
      <c r="K630" s="1">
        <v>44546</v>
      </c>
      <c r="L630">
        <v>-7464.94</v>
      </c>
      <c r="M630" s="1">
        <v>44546</v>
      </c>
      <c r="N630">
        <v>0</v>
      </c>
      <c r="O630" s="1">
        <v>44546</v>
      </c>
      <c r="P630">
        <v>0</v>
      </c>
      <c r="Q630" s="1">
        <v>44462</v>
      </c>
      <c r="R630">
        <v>0</v>
      </c>
      <c r="S630" s="1">
        <v>44769</v>
      </c>
      <c r="T630">
        <v>0</v>
      </c>
      <c r="U630" s="1">
        <v>44648</v>
      </c>
      <c r="V630">
        <v>-67641.78</v>
      </c>
      <c r="W630" s="1">
        <v>44769</v>
      </c>
      <c r="X630">
        <v>0</v>
      </c>
      <c r="Y630" s="1">
        <v>44546</v>
      </c>
      <c r="Z630">
        <v>5266.69</v>
      </c>
      <c r="AA630" s="1">
        <v>44546</v>
      </c>
      <c r="AB630">
        <v>0</v>
      </c>
    </row>
    <row r="631" spans="1:28" ht="16.2">
      <c r="A631" s="1">
        <v>44770</v>
      </c>
      <c r="B631">
        <v>0</v>
      </c>
      <c r="C631" s="1">
        <v>44456</v>
      </c>
      <c r="D631">
        <v>-29321.759999999998</v>
      </c>
      <c r="E631" s="1">
        <v>44456</v>
      </c>
      <c r="F631">
        <v>0</v>
      </c>
      <c r="G631" s="1">
        <v>44410</v>
      </c>
      <c r="H631">
        <v>0</v>
      </c>
      <c r="I631" s="1">
        <v>44516</v>
      </c>
      <c r="J631">
        <v>3869.42</v>
      </c>
      <c r="K631" s="1">
        <v>44547</v>
      </c>
      <c r="L631">
        <v>0</v>
      </c>
      <c r="M631" s="1">
        <v>44547</v>
      </c>
      <c r="N631">
        <v>0</v>
      </c>
      <c r="O631" s="1">
        <v>44547</v>
      </c>
      <c r="P631">
        <v>0</v>
      </c>
      <c r="Q631" s="1">
        <v>44463</v>
      </c>
      <c r="R631">
        <v>0</v>
      </c>
      <c r="S631" s="1">
        <v>44770</v>
      </c>
      <c r="T631">
        <v>10708.46</v>
      </c>
      <c r="U631" s="1">
        <v>44649</v>
      </c>
      <c r="V631">
        <v>-21400</v>
      </c>
      <c r="W631" s="1">
        <v>44770</v>
      </c>
      <c r="X631">
        <v>-300</v>
      </c>
      <c r="Y631" s="1">
        <v>44547</v>
      </c>
      <c r="Z631">
        <v>-30263.38</v>
      </c>
      <c r="AA631" s="1">
        <v>44547</v>
      </c>
      <c r="AB631">
        <v>0</v>
      </c>
    </row>
    <row r="632" spans="1:28" ht="16.2">
      <c r="A632" s="1">
        <v>44771</v>
      </c>
      <c r="B632">
        <v>9104.3799999999992</v>
      </c>
      <c r="C632" s="1">
        <v>44461</v>
      </c>
      <c r="D632">
        <v>94577.72</v>
      </c>
      <c r="E632" s="1">
        <v>44461</v>
      </c>
      <c r="F632">
        <v>0</v>
      </c>
      <c r="G632" s="1">
        <v>44411</v>
      </c>
      <c r="H632">
        <v>0</v>
      </c>
      <c r="I632" s="1">
        <v>44517</v>
      </c>
      <c r="J632">
        <v>0</v>
      </c>
      <c r="K632" s="1">
        <v>44550</v>
      </c>
      <c r="L632">
        <v>-6262.78</v>
      </c>
      <c r="M632" s="1">
        <v>44550</v>
      </c>
      <c r="N632">
        <v>33467.5</v>
      </c>
      <c r="O632" s="1">
        <v>44550</v>
      </c>
      <c r="P632">
        <v>0</v>
      </c>
      <c r="Q632" s="1">
        <v>44466</v>
      </c>
      <c r="R632">
        <v>0</v>
      </c>
      <c r="S632" s="1">
        <v>44771</v>
      </c>
      <c r="T632">
        <v>0</v>
      </c>
      <c r="U632" s="1">
        <v>44650</v>
      </c>
      <c r="V632">
        <v>-12060.23</v>
      </c>
      <c r="W632" s="1">
        <v>44771</v>
      </c>
      <c r="X632">
        <v>-20200</v>
      </c>
      <c r="Y632" s="1">
        <v>44550</v>
      </c>
      <c r="Z632">
        <v>11136.47</v>
      </c>
      <c r="AA632" s="1">
        <v>44550</v>
      </c>
      <c r="AB632">
        <v>0</v>
      </c>
    </row>
    <row r="633" spans="1:28" ht="16.2">
      <c r="A633" s="1">
        <v>44774</v>
      </c>
      <c r="B633">
        <v>3508.04</v>
      </c>
      <c r="C633" s="1">
        <v>44462</v>
      </c>
      <c r="D633">
        <v>0</v>
      </c>
      <c r="E633" s="1">
        <v>44462</v>
      </c>
      <c r="F633">
        <v>0</v>
      </c>
      <c r="G633" s="1">
        <v>44412</v>
      </c>
      <c r="H633">
        <v>0</v>
      </c>
      <c r="I633" s="1">
        <v>44518</v>
      </c>
      <c r="J633">
        <v>0</v>
      </c>
      <c r="K633" s="1">
        <v>44551</v>
      </c>
      <c r="L633">
        <v>16268.64</v>
      </c>
      <c r="M633" s="1">
        <v>44551</v>
      </c>
      <c r="N633">
        <v>-2927.76</v>
      </c>
      <c r="O633" s="1">
        <v>44551</v>
      </c>
      <c r="P633">
        <v>0</v>
      </c>
      <c r="Q633" s="1">
        <v>44467</v>
      </c>
      <c r="R633">
        <v>0</v>
      </c>
      <c r="S633" s="1">
        <v>44774</v>
      </c>
      <c r="T633">
        <v>0</v>
      </c>
      <c r="U633" s="1">
        <v>44651</v>
      </c>
      <c r="V633">
        <v>-20400</v>
      </c>
      <c r="W633" s="1">
        <v>44774</v>
      </c>
      <c r="X633">
        <v>3100</v>
      </c>
      <c r="Y633" s="1">
        <v>44551</v>
      </c>
      <c r="Z633">
        <v>37944.57</v>
      </c>
      <c r="AA633" s="1">
        <v>44551</v>
      </c>
      <c r="AB633">
        <v>0</v>
      </c>
    </row>
    <row r="634" spans="1:28" ht="16.2">
      <c r="A634" s="1">
        <v>44775</v>
      </c>
      <c r="B634">
        <v>-9159.0499999999993</v>
      </c>
      <c r="C634" s="1">
        <v>44463</v>
      </c>
      <c r="D634">
        <v>0</v>
      </c>
      <c r="E634" s="1">
        <v>44463</v>
      </c>
      <c r="F634">
        <v>0</v>
      </c>
      <c r="G634" s="1">
        <v>44413</v>
      </c>
      <c r="H634">
        <v>0</v>
      </c>
      <c r="I634" s="1">
        <v>44519</v>
      </c>
      <c r="J634">
        <v>-12871.75</v>
      </c>
      <c r="K634" s="1">
        <v>44552</v>
      </c>
      <c r="L634">
        <v>1330.77</v>
      </c>
      <c r="M634" s="1">
        <v>44552</v>
      </c>
      <c r="N634">
        <v>2665.49</v>
      </c>
      <c r="O634" s="1">
        <v>44552</v>
      </c>
      <c r="P634">
        <v>0</v>
      </c>
      <c r="Q634" s="1">
        <v>44468</v>
      </c>
      <c r="R634">
        <v>0</v>
      </c>
      <c r="S634" s="1">
        <v>44775</v>
      </c>
      <c r="T634">
        <v>0</v>
      </c>
      <c r="U634" s="1">
        <v>44652</v>
      </c>
      <c r="V634">
        <v>-43322.75</v>
      </c>
      <c r="W634" s="1">
        <v>44775</v>
      </c>
      <c r="X634">
        <v>0</v>
      </c>
      <c r="Y634" s="1">
        <v>44552</v>
      </c>
      <c r="Z634">
        <v>-3867.73</v>
      </c>
      <c r="AA634" s="1">
        <v>44552</v>
      </c>
      <c r="AB634">
        <v>1265.28</v>
      </c>
    </row>
    <row r="635" spans="1:28" ht="16.2">
      <c r="A635" s="1">
        <v>44776</v>
      </c>
      <c r="B635">
        <v>0</v>
      </c>
      <c r="C635" s="1">
        <v>44466</v>
      </c>
      <c r="D635">
        <v>-9720.14</v>
      </c>
      <c r="E635" s="1">
        <v>44466</v>
      </c>
      <c r="F635">
        <v>0</v>
      </c>
      <c r="G635" s="1">
        <v>44414</v>
      </c>
      <c r="H635">
        <v>-5523.86</v>
      </c>
      <c r="I635" s="1">
        <v>44522</v>
      </c>
      <c r="J635">
        <v>0</v>
      </c>
      <c r="K635" s="1">
        <v>44553</v>
      </c>
      <c r="L635">
        <v>-11611.51</v>
      </c>
      <c r="M635" s="1">
        <v>44553</v>
      </c>
      <c r="N635">
        <v>-734.96</v>
      </c>
      <c r="O635" s="1">
        <v>44553</v>
      </c>
      <c r="P635">
        <v>0</v>
      </c>
      <c r="Q635" s="1">
        <v>44469</v>
      </c>
      <c r="R635">
        <v>0</v>
      </c>
      <c r="S635" s="1">
        <v>44776</v>
      </c>
      <c r="T635">
        <v>0</v>
      </c>
      <c r="U635" s="1">
        <v>44657</v>
      </c>
      <c r="V635">
        <v>0</v>
      </c>
      <c r="W635" s="1">
        <v>44776</v>
      </c>
      <c r="X635">
        <v>0</v>
      </c>
      <c r="Y635" s="1">
        <v>44553</v>
      </c>
      <c r="Z635">
        <v>17062.37</v>
      </c>
      <c r="AA635" s="1">
        <v>44553</v>
      </c>
      <c r="AB635">
        <v>24200</v>
      </c>
    </row>
    <row r="636" spans="1:28" ht="16.2">
      <c r="A636" s="1">
        <v>44777</v>
      </c>
      <c r="B636">
        <v>-5075.55</v>
      </c>
      <c r="C636" s="1">
        <v>44467</v>
      </c>
      <c r="D636">
        <v>-24400</v>
      </c>
      <c r="E636" s="1">
        <v>44467</v>
      </c>
      <c r="F636">
        <v>0</v>
      </c>
      <c r="G636" s="1">
        <v>44417</v>
      </c>
      <c r="H636">
        <v>-6600</v>
      </c>
      <c r="I636" s="1">
        <v>44523</v>
      </c>
      <c r="J636">
        <v>-16670.400000000001</v>
      </c>
      <c r="K636" s="1">
        <v>44554</v>
      </c>
      <c r="L636">
        <v>-5080.24</v>
      </c>
      <c r="M636" s="1">
        <v>44554</v>
      </c>
      <c r="N636">
        <v>0</v>
      </c>
      <c r="O636" s="1">
        <v>44554</v>
      </c>
      <c r="P636">
        <v>0</v>
      </c>
      <c r="Q636" s="1">
        <v>44470</v>
      </c>
      <c r="R636">
        <v>0</v>
      </c>
      <c r="S636" s="1">
        <v>44777</v>
      </c>
      <c r="T636">
        <v>23325.59</v>
      </c>
      <c r="U636" s="1">
        <v>44658</v>
      </c>
      <c r="V636">
        <v>0</v>
      </c>
      <c r="W636" s="1">
        <v>44777</v>
      </c>
      <c r="X636">
        <v>700</v>
      </c>
      <c r="Y636" s="1">
        <v>44554</v>
      </c>
      <c r="Z636">
        <v>-2539.04</v>
      </c>
      <c r="AA636" s="1">
        <v>44554</v>
      </c>
      <c r="AB636">
        <v>800</v>
      </c>
    </row>
    <row r="637" spans="1:28" ht="16.2">
      <c r="A637" s="1">
        <v>44778</v>
      </c>
      <c r="B637">
        <v>0</v>
      </c>
      <c r="C637" s="1">
        <v>44468</v>
      </c>
      <c r="D637">
        <v>11673.3</v>
      </c>
      <c r="E637" s="1">
        <v>44468</v>
      </c>
      <c r="F637">
        <v>0</v>
      </c>
      <c r="G637" s="1">
        <v>44418</v>
      </c>
      <c r="H637">
        <v>-21000</v>
      </c>
      <c r="I637" s="1">
        <v>44524</v>
      </c>
      <c r="J637">
        <v>0</v>
      </c>
      <c r="K637" s="1">
        <v>44557</v>
      </c>
      <c r="L637">
        <v>9259.43</v>
      </c>
      <c r="M637" s="1">
        <v>44557</v>
      </c>
      <c r="N637">
        <v>0</v>
      </c>
      <c r="O637" s="1">
        <v>44557</v>
      </c>
      <c r="P637">
        <v>2716.55</v>
      </c>
      <c r="Q637" s="1">
        <v>44473</v>
      </c>
      <c r="R637">
        <v>0</v>
      </c>
      <c r="S637" s="1">
        <v>44778</v>
      </c>
      <c r="T637">
        <v>0</v>
      </c>
      <c r="U637" s="1">
        <v>44659</v>
      </c>
      <c r="V637">
        <v>0</v>
      </c>
      <c r="W637" s="1">
        <v>44778</v>
      </c>
      <c r="X637">
        <v>70200</v>
      </c>
      <c r="Y637" s="1">
        <v>44557</v>
      </c>
      <c r="Z637">
        <v>19658.23</v>
      </c>
      <c r="AA637" s="1">
        <v>44557</v>
      </c>
      <c r="AB637">
        <v>22000</v>
      </c>
    </row>
    <row r="638" spans="1:28" ht="16.2">
      <c r="A638" s="1">
        <v>44781</v>
      </c>
      <c r="B638">
        <v>0</v>
      </c>
      <c r="C638" s="1">
        <v>44469</v>
      </c>
      <c r="D638">
        <v>0</v>
      </c>
      <c r="E638" s="1">
        <v>44469</v>
      </c>
      <c r="F638">
        <v>0</v>
      </c>
      <c r="G638" s="1">
        <v>44419</v>
      </c>
      <c r="H638">
        <v>-25800</v>
      </c>
      <c r="I638" s="1">
        <v>44525</v>
      </c>
      <c r="J638">
        <v>0</v>
      </c>
      <c r="K638" s="1">
        <v>44558</v>
      </c>
      <c r="L638">
        <v>23711.9</v>
      </c>
      <c r="M638" s="1">
        <v>44558</v>
      </c>
      <c r="N638">
        <v>0</v>
      </c>
      <c r="O638" s="1">
        <v>44558</v>
      </c>
      <c r="P638">
        <v>0</v>
      </c>
      <c r="Q638" s="1">
        <v>44474</v>
      </c>
      <c r="R638">
        <v>0</v>
      </c>
      <c r="S638" s="1">
        <v>44781</v>
      </c>
      <c r="T638">
        <v>0</v>
      </c>
      <c r="U638" s="1">
        <v>44662</v>
      </c>
      <c r="V638">
        <v>0</v>
      </c>
      <c r="W638" s="1">
        <v>44781</v>
      </c>
      <c r="X638">
        <v>-15000</v>
      </c>
      <c r="Y638" s="1">
        <v>44558</v>
      </c>
      <c r="Z638">
        <v>22057.15</v>
      </c>
      <c r="AA638" s="1">
        <v>44558</v>
      </c>
      <c r="AB638">
        <v>28000</v>
      </c>
    </row>
    <row r="639" spans="1:28" ht="16.2">
      <c r="A639" s="1">
        <v>44782</v>
      </c>
      <c r="B639">
        <v>-15290.79</v>
      </c>
      <c r="C639" s="1">
        <v>44470</v>
      </c>
      <c r="D639">
        <v>0</v>
      </c>
      <c r="E639" s="1">
        <v>44470</v>
      </c>
      <c r="F639">
        <v>0</v>
      </c>
      <c r="G639" s="1">
        <v>44420</v>
      </c>
      <c r="H639">
        <v>-2600</v>
      </c>
      <c r="I639" s="1">
        <v>44526</v>
      </c>
      <c r="J639">
        <v>26875.63</v>
      </c>
      <c r="K639" s="1">
        <v>44559</v>
      </c>
      <c r="L639">
        <v>-3545.79</v>
      </c>
      <c r="M639" s="1">
        <v>44559</v>
      </c>
      <c r="N639">
        <v>-16945.82</v>
      </c>
      <c r="O639" s="1">
        <v>44559</v>
      </c>
      <c r="P639">
        <v>0</v>
      </c>
      <c r="Q639" s="1">
        <v>44475</v>
      </c>
      <c r="R639">
        <v>0</v>
      </c>
      <c r="S639" s="1">
        <v>44782</v>
      </c>
      <c r="T639">
        <v>0</v>
      </c>
      <c r="U639" s="1">
        <v>44663</v>
      </c>
      <c r="V639">
        <v>0</v>
      </c>
      <c r="W639" s="1">
        <v>44782</v>
      </c>
      <c r="X639">
        <v>1600</v>
      </c>
      <c r="Y639" s="1">
        <v>44559</v>
      </c>
      <c r="Z639">
        <v>-23039.11</v>
      </c>
      <c r="AA639" s="1">
        <v>44559</v>
      </c>
      <c r="AB639">
        <v>7106.65</v>
      </c>
    </row>
    <row r="640" spans="1:28" ht="16.2">
      <c r="A640" s="1">
        <v>44783</v>
      </c>
      <c r="B640">
        <v>0</v>
      </c>
      <c r="C640" s="1">
        <v>44473</v>
      </c>
      <c r="D640">
        <v>0</v>
      </c>
      <c r="E640" s="1">
        <v>44473</v>
      </c>
      <c r="F640">
        <v>0</v>
      </c>
      <c r="G640" s="1">
        <v>44421</v>
      </c>
      <c r="H640">
        <v>-44000</v>
      </c>
      <c r="I640" s="1">
        <v>44529</v>
      </c>
      <c r="J640">
        <v>5480.64</v>
      </c>
      <c r="K640" s="1">
        <v>44560</v>
      </c>
      <c r="L640">
        <v>0</v>
      </c>
      <c r="M640" s="1">
        <v>44560</v>
      </c>
      <c r="N640">
        <v>5903.89</v>
      </c>
      <c r="O640" s="1">
        <v>44560</v>
      </c>
      <c r="P640">
        <v>0</v>
      </c>
      <c r="Q640" s="1">
        <v>44476</v>
      </c>
      <c r="R640">
        <v>-8102.32</v>
      </c>
      <c r="S640" s="1">
        <v>44783</v>
      </c>
      <c r="T640">
        <v>0</v>
      </c>
      <c r="U640" s="1">
        <v>44664</v>
      </c>
      <c r="V640">
        <v>0</v>
      </c>
      <c r="W640" s="1">
        <v>44783</v>
      </c>
      <c r="X640">
        <v>-32100</v>
      </c>
      <c r="Y640" s="1">
        <v>44560</v>
      </c>
      <c r="Z640">
        <v>0</v>
      </c>
      <c r="AA640" s="1">
        <v>44560</v>
      </c>
      <c r="AB640">
        <v>-18745.55</v>
      </c>
    </row>
    <row r="641" spans="1:28" ht="16.2">
      <c r="A641" s="1">
        <v>44784</v>
      </c>
      <c r="B641">
        <v>-9617.5499999999993</v>
      </c>
      <c r="C641" s="1">
        <v>44474</v>
      </c>
      <c r="D641">
        <v>0</v>
      </c>
      <c r="E641" s="1">
        <v>44474</v>
      </c>
      <c r="F641">
        <v>0</v>
      </c>
      <c r="G641" s="1">
        <v>44424</v>
      </c>
      <c r="H641">
        <v>-33000</v>
      </c>
      <c r="I641" s="1">
        <v>44530</v>
      </c>
      <c r="J641">
        <v>0</v>
      </c>
      <c r="K641" s="1">
        <v>44564</v>
      </c>
      <c r="L641">
        <v>-14698.9</v>
      </c>
      <c r="M641" s="1">
        <v>44564</v>
      </c>
      <c r="N641">
        <v>-5547.11</v>
      </c>
      <c r="O641" s="1">
        <v>44564</v>
      </c>
      <c r="P641">
        <v>-17097.52</v>
      </c>
      <c r="Q641" s="1">
        <v>44477</v>
      </c>
      <c r="R641">
        <v>-15800</v>
      </c>
      <c r="S641" s="1">
        <v>44784</v>
      </c>
      <c r="T641">
        <v>0</v>
      </c>
      <c r="U641" s="1">
        <v>44665</v>
      </c>
      <c r="V641">
        <v>0</v>
      </c>
      <c r="W641" s="1">
        <v>44784</v>
      </c>
      <c r="X641">
        <v>0</v>
      </c>
      <c r="Y641" s="1">
        <v>44564</v>
      </c>
      <c r="Z641">
        <v>18301.61</v>
      </c>
      <c r="AA641" s="1">
        <v>44564</v>
      </c>
      <c r="AB641">
        <v>0</v>
      </c>
    </row>
    <row r="642" spans="1:28" ht="16.2">
      <c r="A642" s="1">
        <v>44785</v>
      </c>
      <c r="B642">
        <v>2483.35</v>
      </c>
      <c r="C642" s="1">
        <v>44475</v>
      </c>
      <c r="D642">
        <v>0</v>
      </c>
      <c r="E642" s="1">
        <v>44475</v>
      </c>
      <c r="F642">
        <v>0</v>
      </c>
      <c r="G642" s="1">
        <v>44425</v>
      </c>
      <c r="H642">
        <v>-38800</v>
      </c>
      <c r="I642" s="1">
        <v>44531</v>
      </c>
      <c r="J642">
        <v>0</v>
      </c>
      <c r="K642" s="1">
        <v>44565</v>
      </c>
      <c r="L642">
        <v>695.43</v>
      </c>
      <c r="M642" s="1">
        <v>44565</v>
      </c>
      <c r="N642">
        <v>0</v>
      </c>
      <c r="O642" s="1">
        <v>44565</v>
      </c>
      <c r="P642">
        <v>24982.52</v>
      </c>
      <c r="Q642" s="1">
        <v>44481</v>
      </c>
      <c r="R642">
        <v>-41800</v>
      </c>
      <c r="S642" s="1">
        <v>44785</v>
      </c>
      <c r="T642">
        <v>0</v>
      </c>
      <c r="U642" s="1">
        <v>44666</v>
      </c>
      <c r="V642">
        <v>32685.53</v>
      </c>
      <c r="W642" s="1">
        <v>44785</v>
      </c>
      <c r="X642">
        <v>0</v>
      </c>
      <c r="Y642" s="1">
        <v>44565</v>
      </c>
      <c r="Z642">
        <v>39850.58</v>
      </c>
      <c r="AA642" s="1">
        <v>44565</v>
      </c>
      <c r="AB642">
        <v>0</v>
      </c>
    </row>
    <row r="643" spans="1:28" ht="16.2">
      <c r="A643" s="1">
        <v>44788</v>
      </c>
      <c r="B643">
        <v>0</v>
      </c>
      <c r="C643" s="1">
        <v>44476</v>
      </c>
      <c r="D643">
        <v>11700</v>
      </c>
      <c r="E643" s="1">
        <v>44476</v>
      </c>
      <c r="F643">
        <v>0</v>
      </c>
      <c r="G643" s="1">
        <v>44426</v>
      </c>
      <c r="H643">
        <v>-31300</v>
      </c>
      <c r="I643" s="1">
        <v>44532</v>
      </c>
      <c r="J643">
        <v>-24257.8</v>
      </c>
      <c r="K643" s="1">
        <v>44566</v>
      </c>
      <c r="L643">
        <v>0</v>
      </c>
      <c r="M643" s="1">
        <v>44566</v>
      </c>
      <c r="N643">
        <v>0</v>
      </c>
      <c r="O643" s="1">
        <v>44566</v>
      </c>
      <c r="P643">
        <v>0</v>
      </c>
      <c r="Q643" s="1">
        <v>44482</v>
      </c>
      <c r="R643">
        <v>-20000</v>
      </c>
      <c r="S643" s="1">
        <v>44788</v>
      </c>
      <c r="T643">
        <v>0</v>
      </c>
      <c r="U643" s="1">
        <v>44669</v>
      </c>
      <c r="V643">
        <v>20400</v>
      </c>
      <c r="W643" s="1">
        <v>44788</v>
      </c>
      <c r="X643">
        <v>0</v>
      </c>
      <c r="Y643" s="1">
        <v>44566</v>
      </c>
      <c r="Z643">
        <v>-13308.05</v>
      </c>
      <c r="AA643" s="1">
        <v>44566</v>
      </c>
      <c r="AB643">
        <v>0</v>
      </c>
    </row>
    <row r="644" spans="1:28" ht="16.2">
      <c r="A644" s="1">
        <v>44789</v>
      </c>
      <c r="B644">
        <v>0</v>
      </c>
      <c r="C644" s="1">
        <v>44477</v>
      </c>
      <c r="D644">
        <v>-15800</v>
      </c>
      <c r="E644" s="1">
        <v>44477</v>
      </c>
      <c r="F644">
        <v>0</v>
      </c>
      <c r="G644" s="1">
        <v>44427</v>
      </c>
      <c r="H644">
        <v>0</v>
      </c>
      <c r="I644" s="1">
        <v>44533</v>
      </c>
      <c r="J644">
        <v>-17063.5</v>
      </c>
      <c r="K644" s="1">
        <v>44567</v>
      </c>
      <c r="L644">
        <v>101.82</v>
      </c>
      <c r="M644" s="1">
        <v>44567</v>
      </c>
      <c r="N644">
        <v>31645.119999999999</v>
      </c>
      <c r="O644" s="1">
        <v>44567</v>
      </c>
      <c r="P644">
        <v>0</v>
      </c>
      <c r="Q644" s="1">
        <v>44483</v>
      </c>
      <c r="R644">
        <v>17400</v>
      </c>
      <c r="S644" s="1">
        <v>44789</v>
      </c>
      <c r="T644">
        <v>0</v>
      </c>
      <c r="U644" s="1">
        <v>44670</v>
      </c>
      <c r="V644">
        <v>-23800</v>
      </c>
      <c r="W644" s="1">
        <v>44789</v>
      </c>
      <c r="X644">
        <v>0</v>
      </c>
      <c r="Y644" s="1">
        <v>44567</v>
      </c>
      <c r="Z644">
        <v>15099.84</v>
      </c>
      <c r="AA644" s="1">
        <v>44567</v>
      </c>
      <c r="AB644">
        <v>-14899.71</v>
      </c>
    </row>
    <row r="645" spans="1:28" ht="16.2">
      <c r="A645" s="1">
        <v>44790</v>
      </c>
      <c r="B645">
        <v>0</v>
      </c>
      <c r="C645" s="1">
        <v>44481</v>
      </c>
      <c r="D645">
        <v>-43900</v>
      </c>
      <c r="E645" s="1">
        <v>44481</v>
      </c>
      <c r="F645">
        <v>0</v>
      </c>
      <c r="G645" s="1">
        <v>44428</v>
      </c>
      <c r="H645">
        <v>0</v>
      </c>
      <c r="I645" s="1">
        <v>44536</v>
      </c>
      <c r="J645">
        <v>0</v>
      </c>
      <c r="K645" s="1">
        <v>44568</v>
      </c>
      <c r="L645">
        <v>-2504.9899999999998</v>
      </c>
      <c r="M645" s="1">
        <v>44568</v>
      </c>
      <c r="N645">
        <v>-9351.3700000000008</v>
      </c>
      <c r="O645" s="1">
        <v>44568</v>
      </c>
      <c r="P645">
        <v>0</v>
      </c>
      <c r="Q645" s="1">
        <v>44484</v>
      </c>
      <c r="R645">
        <v>75000</v>
      </c>
      <c r="S645" s="1">
        <v>44790</v>
      </c>
      <c r="T645">
        <v>0</v>
      </c>
      <c r="U645" s="1">
        <v>44671</v>
      </c>
      <c r="V645">
        <v>-25513.75</v>
      </c>
      <c r="W645" s="1">
        <v>44790</v>
      </c>
      <c r="X645">
        <v>5200</v>
      </c>
      <c r="Y645" s="1">
        <v>44568</v>
      </c>
      <c r="Z645">
        <v>-10951.61</v>
      </c>
      <c r="AA645" s="1">
        <v>44568</v>
      </c>
      <c r="AB645">
        <v>0</v>
      </c>
    </row>
    <row r="646" spans="1:28" ht="16.2">
      <c r="A646" s="1">
        <v>44791</v>
      </c>
      <c r="B646">
        <v>-14632.76</v>
      </c>
      <c r="C646" s="1">
        <v>44482</v>
      </c>
      <c r="D646">
        <v>0</v>
      </c>
      <c r="E646" s="1">
        <v>44482</v>
      </c>
      <c r="F646">
        <v>0</v>
      </c>
      <c r="G646" s="1">
        <v>44431</v>
      </c>
      <c r="H646">
        <v>0</v>
      </c>
      <c r="I646" s="1">
        <v>44537</v>
      </c>
      <c r="J646">
        <v>8267.4699999999993</v>
      </c>
      <c r="K646" s="1">
        <v>44571</v>
      </c>
      <c r="L646">
        <v>-7884.98</v>
      </c>
      <c r="M646" s="1">
        <v>44571</v>
      </c>
      <c r="N646">
        <v>0</v>
      </c>
      <c r="O646" s="1">
        <v>44571</v>
      </c>
      <c r="P646">
        <v>0</v>
      </c>
      <c r="Q646" s="1">
        <v>44487</v>
      </c>
      <c r="R646">
        <v>-11000</v>
      </c>
      <c r="S646" s="1">
        <v>44791</v>
      </c>
      <c r="T646">
        <v>0</v>
      </c>
      <c r="U646" s="1">
        <v>44672</v>
      </c>
      <c r="V646">
        <v>0</v>
      </c>
      <c r="W646" s="1">
        <v>44791</v>
      </c>
      <c r="X646">
        <v>2700</v>
      </c>
      <c r="Y646" s="1">
        <v>44571</v>
      </c>
      <c r="Z646">
        <v>11313.7</v>
      </c>
      <c r="AA646" s="1">
        <v>44571</v>
      </c>
      <c r="AB646">
        <v>0</v>
      </c>
    </row>
    <row r="647" spans="1:28" ht="16.2">
      <c r="A647" s="1">
        <v>44792</v>
      </c>
      <c r="B647">
        <v>-4044.43</v>
      </c>
      <c r="C647" s="1">
        <v>44483</v>
      </c>
      <c r="D647">
        <v>0</v>
      </c>
      <c r="E647" s="1">
        <v>44483</v>
      </c>
      <c r="F647">
        <v>0</v>
      </c>
      <c r="G647" s="1">
        <v>44432</v>
      </c>
      <c r="H647">
        <v>0</v>
      </c>
      <c r="I647" s="1">
        <v>44538</v>
      </c>
      <c r="J647">
        <v>14463.9</v>
      </c>
      <c r="K647" s="1">
        <v>44572</v>
      </c>
      <c r="L647">
        <v>0</v>
      </c>
      <c r="M647" s="1">
        <v>44572</v>
      </c>
      <c r="N647">
        <v>-22692</v>
      </c>
      <c r="O647" s="1">
        <v>44572</v>
      </c>
      <c r="P647">
        <v>0</v>
      </c>
      <c r="Q647" s="1">
        <v>44488</v>
      </c>
      <c r="R647">
        <v>36200</v>
      </c>
      <c r="S647" s="1">
        <v>44792</v>
      </c>
      <c r="T647">
        <v>0</v>
      </c>
      <c r="U647" s="1">
        <v>44673</v>
      </c>
      <c r="V647">
        <v>-11708.08</v>
      </c>
      <c r="W647" s="1">
        <v>44792</v>
      </c>
      <c r="X647">
        <v>7600</v>
      </c>
      <c r="Y647" s="1">
        <v>44572</v>
      </c>
      <c r="Z647">
        <v>-31090.74</v>
      </c>
      <c r="AA647" s="1">
        <v>44572</v>
      </c>
      <c r="AB647">
        <v>0</v>
      </c>
    </row>
    <row r="648" spans="1:28" ht="16.2">
      <c r="A648" s="1">
        <v>44795</v>
      </c>
      <c r="B648">
        <v>-4023.61</v>
      </c>
      <c r="C648" s="1">
        <v>44484</v>
      </c>
      <c r="D648">
        <v>10098.19</v>
      </c>
      <c r="E648" s="1">
        <v>44484</v>
      </c>
      <c r="F648">
        <v>0</v>
      </c>
      <c r="G648" s="1">
        <v>44433</v>
      </c>
      <c r="H648">
        <v>0</v>
      </c>
      <c r="I648" s="1">
        <v>44539</v>
      </c>
      <c r="J648">
        <v>0</v>
      </c>
      <c r="K648" s="1">
        <v>44573</v>
      </c>
      <c r="L648">
        <v>-9949.84</v>
      </c>
      <c r="M648" s="1">
        <v>44573</v>
      </c>
      <c r="N648">
        <v>17251.419999999998</v>
      </c>
      <c r="O648" s="1">
        <v>44573</v>
      </c>
      <c r="P648">
        <v>0</v>
      </c>
      <c r="Q648" s="1">
        <v>44489</v>
      </c>
      <c r="R648">
        <v>-5306.46</v>
      </c>
      <c r="S648" s="1">
        <v>44795</v>
      </c>
      <c r="T648">
        <v>0</v>
      </c>
      <c r="U648" s="1">
        <v>44676</v>
      </c>
      <c r="V648">
        <v>84000</v>
      </c>
      <c r="W648" s="1">
        <v>44795</v>
      </c>
      <c r="X648">
        <v>-26300</v>
      </c>
      <c r="Y648" s="1">
        <v>44573</v>
      </c>
      <c r="Z648">
        <v>14851.06</v>
      </c>
      <c r="AA648" s="1">
        <v>44573</v>
      </c>
      <c r="AB648">
        <v>0</v>
      </c>
    </row>
    <row r="649" spans="1:28" ht="16.2">
      <c r="A649" s="1">
        <v>44796</v>
      </c>
      <c r="B649">
        <v>0</v>
      </c>
      <c r="C649" s="1">
        <v>44487</v>
      </c>
      <c r="D649">
        <v>-11000</v>
      </c>
      <c r="E649" s="1">
        <v>44487</v>
      </c>
      <c r="F649">
        <v>0</v>
      </c>
      <c r="G649" s="1">
        <v>44434</v>
      </c>
      <c r="H649">
        <v>0</v>
      </c>
      <c r="I649" s="1">
        <v>44540</v>
      </c>
      <c r="J649">
        <v>-7675.05</v>
      </c>
      <c r="K649" s="1">
        <v>44574</v>
      </c>
      <c r="L649">
        <v>-7455.76</v>
      </c>
      <c r="M649" s="1">
        <v>44574</v>
      </c>
      <c r="N649">
        <v>1048.51</v>
      </c>
      <c r="O649" s="1">
        <v>44574</v>
      </c>
      <c r="P649">
        <v>0</v>
      </c>
      <c r="Q649" s="1">
        <v>44490</v>
      </c>
      <c r="R649">
        <v>0</v>
      </c>
      <c r="S649" s="1">
        <v>44796</v>
      </c>
      <c r="T649">
        <v>-3501.89</v>
      </c>
      <c r="U649" s="1">
        <v>44677</v>
      </c>
      <c r="V649">
        <v>-2800</v>
      </c>
      <c r="W649" s="1">
        <v>44796</v>
      </c>
      <c r="X649">
        <v>10300</v>
      </c>
      <c r="Y649" s="1">
        <v>44574</v>
      </c>
      <c r="Z649">
        <v>-2104.81</v>
      </c>
      <c r="AA649" s="1">
        <v>44574</v>
      </c>
      <c r="AB649">
        <v>0</v>
      </c>
    </row>
    <row r="650" spans="1:28" ht="16.2">
      <c r="A650" s="1">
        <v>44797</v>
      </c>
      <c r="B650">
        <v>0</v>
      </c>
      <c r="C650" s="1">
        <v>44488</v>
      </c>
      <c r="D650">
        <v>39292.28</v>
      </c>
      <c r="E650" s="1">
        <v>44488</v>
      </c>
      <c r="F650">
        <v>0</v>
      </c>
      <c r="G650" s="1">
        <v>44435</v>
      </c>
      <c r="H650">
        <v>0</v>
      </c>
      <c r="I650" s="1">
        <v>44543</v>
      </c>
      <c r="J650">
        <v>-16141.22</v>
      </c>
      <c r="K650" s="1">
        <v>44575</v>
      </c>
      <c r="L650">
        <v>0</v>
      </c>
      <c r="M650" s="1">
        <v>44575</v>
      </c>
      <c r="N650">
        <v>37843.53</v>
      </c>
      <c r="O650" s="1">
        <v>44575</v>
      </c>
      <c r="P650">
        <v>-18208.96</v>
      </c>
      <c r="Q650" s="1">
        <v>44491</v>
      </c>
      <c r="R650">
        <v>0</v>
      </c>
      <c r="S650" s="1">
        <v>44797</v>
      </c>
      <c r="T650">
        <v>0</v>
      </c>
      <c r="U650" s="1">
        <v>44678</v>
      </c>
      <c r="V650">
        <v>60200</v>
      </c>
      <c r="W650" s="1">
        <v>44797</v>
      </c>
      <c r="X650">
        <v>-8400</v>
      </c>
      <c r="Y650" s="1">
        <v>44575</v>
      </c>
      <c r="Z650">
        <v>35641.82</v>
      </c>
      <c r="AA650" s="1">
        <v>44575</v>
      </c>
      <c r="AB650">
        <v>0</v>
      </c>
    </row>
    <row r="651" spans="1:28" ht="16.2">
      <c r="A651" s="1">
        <v>44798</v>
      </c>
      <c r="B651">
        <v>-5222.1099999999997</v>
      </c>
      <c r="C651" s="1">
        <v>44489</v>
      </c>
      <c r="D651">
        <v>0</v>
      </c>
      <c r="E651" s="1">
        <v>44489</v>
      </c>
      <c r="F651">
        <v>0</v>
      </c>
      <c r="G651" s="1">
        <v>44438</v>
      </c>
      <c r="H651">
        <v>0</v>
      </c>
      <c r="I651" s="1">
        <v>44544</v>
      </c>
      <c r="J651">
        <v>10470.200000000001</v>
      </c>
      <c r="K651" s="1">
        <v>44578</v>
      </c>
      <c r="L651">
        <v>0</v>
      </c>
      <c r="M651" s="1">
        <v>44578</v>
      </c>
      <c r="N651">
        <v>4450.04</v>
      </c>
      <c r="O651" s="1">
        <v>44578</v>
      </c>
      <c r="P651">
        <v>0</v>
      </c>
      <c r="Q651" s="1">
        <v>44494</v>
      </c>
      <c r="R651">
        <v>0</v>
      </c>
      <c r="S651" s="1">
        <v>44798</v>
      </c>
      <c r="T651">
        <v>0</v>
      </c>
      <c r="U651" s="1">
        <v>44679</v>
      </c>
      <c r="V651">
        <v>-20400</v>
      </c>
      <c r="W651" s="1">
        <v>44798</v>
      </c>
      <c r="X651">
        <v>-23000</v>
      </c>
      <c r="Y651" s="1">
        <v>44578</v>
      </c>
      <c r="Z651">
        <v>17647.46</v>
      </c>
      <c r="AA651" s="1">
        <v>44578</v>
      </c>
      <c r="AB651">
        <v>-1755.45</v>
      </c>
    </row>
    <row r="652" spans="1:28" ht="16.2">
      <c r="A652" s="1">
        <v>44799</v>
      </c>
      <c r="B652">
        <v>-15833.42</v>
      </c>
      <c r="C652" s="1">
        <v>44490</v>
      </c>
      <c r="D652">
        <v>0</v>
      </c>
      <c r="E652" s="1">
        <v>44490</v>
      </c>
      <c r="F652">
        <v>0</v>
      </c>
      <c r="G652" s="1">
        <v>44439</v>
      </c>
      <c r="H652">
        <v>0</v>
      </c>
      <c r="I652" s="1">
        <v>44545</v>
      </c>
      <c r="J652">
        <v>12673.83</v>
      </c>
      <c r="K652" s="1">
        <v>44579</v>
      </c>
      <c r="L652">
        <v>-12711.56</v>
      </c>
      <c r="M652" s="1">
        <v>44579</v>
      </c>
      <c r="N652">
        <v>0</v>
      </c>
      <c r="O652" s="1">
        <v>44579</v>
      </c>
      <c r="P652">
        <v>0</v>
      </c>
      <c r="Q652" s="1">
        <v>44495</v>
      </c>
      <c r="R652">
        <v>0</v>
      </c>
      <c r="S652" s="1">
        <v>44799</v>
      </c>
      <c r="T652">
        <v>0</v>
      </c>
      <c r="U652" s="1">
        <v>44680</v>
      </c>
      <c r="V652">
        <v>-66600</v>
      </c>
      <c r="W652" s="1">
        <v>44799</v>
      </c>
      <c r="X652">
        <v>-14700</v>
      </c>
      <c r="Y652" s="1">
        <v>44579</v>
      </c>
      <c r="Z652">
        <v>-355.3</v>
      </c>
      <c r="AA652" s="1">
        <v>44579</v>
      </c>
      <c r="AB652">
        <v>-19352.45</v>
      </c>
    </row>
    <row r="653" spans="1:28" ht="16.2">
      <c r="A653" s="1">
        <v>44802</v>
      </c>
      <c r="B653">
        <v>9310.17</v>
      </c>
      <c r="C653" s="1">
        <v>44491</v>
      </c>
      <c r="D653">
        <v>0</v>
      </c>
      <c r="E653" s="1">
        <v>44491</v>
      </c>
      <c r="F653">
        <v>0</v>
      </c>
      <c r="G653" s="1">
        <v>44440</v>
      </c>
      <c r="H653">
        <v>0</v>
      </c>
      <c r="I653" s="1">
        <v>44546</v>
      </c>
      <c r="J653">
        <v>0</v>
      </c>
      <c r="K653" s="1">
        <v>44580</v>
      </c>
      <c r="L653">
        <v>-19096.5</v>
      </c>
      <c r="M653" s="1">
        <v>44580</v>
      </c>
      <c r="N653">
        <v>0</v>
      </c>
      <c r="O653" s="1">
        <v>44580</v>
      </c>
      <c r="P653">
        <v>0</v>
      </c>
      <c r="Q653" s="1">
        <v>44496</v>
      </c>
      <c r="R653">
        <v>0</v>
      </c>
      <c r="S653" s="1">
        <v>44802</v>
      </c>
      <c r="T653">
        <v>0</v>
      </c>
      <c r="U653" s="1">
        <v>44684</v>
      </c>
      <c r="V653">
        <v>-38900</v>
      </c>
      <c r="W653" s="1">
        <v>44802</v>
      </c>
      <c r="X653">
        <v>0</v>
      </c>
      <c r="Y653" s="1">
        <v>44580</v>
      </c>
      <c r="Z653">
        <v>8903.5</v>
      </c>
      <c r="AA653" s="1">
        <v>44580</v>
      </c>
      <c r="AB653">
        <v>0</v>
      </c>
    </row>
    <row r="654" spans="1:28" ht="16.2">
      <c r="A654" s="1">
        <v>44803</v>
      </c>
      <c r="B654">
        <v>0</v>
      </c>
      <c r="C654" s="1">
        <v>44494</v>
      </c>
      <c r="D654">
        <v>-21103.55</v>
      </c>
      <c r="E654" s="1">
        <v>44494</v>
      </c>
      <c r="F654">
        <v>0</v>
      </c>
      <c r="G654" s="1">
        <v>44441</v>
      </c>
      <c r="H654">
        <v>0</v>
      </c>
      <c r="I654" s="1">
        <v>44547</v>
      </c>
      <c r="J654">
        <v>-8669.74</v>
      </c>
      <c r="K654" s="1">
        <v>44581</v>
      </c>
      <c r="L654">
        <v>0</v>
      </c>
      <c r="M654" s="1">
        <v>44581</v>
      </c>
      <c r="N654">
        <v>0</v>
      </c>
      <c r="O654" s="1">
        <v>44581</v>
      </c>
      <c r="P654">
        <v>0</v>
      </c>
      <c r="Q654" s="1">
        <v>44497</v>
      </c>
      <c r="R654">
        <v>0</v>
      </c>
      <c r="S654" s="1">
        <v>44803</v>
      </c>
      <c r="T654">
        <v>0</v>
      </c>
      <c r="U654" s="1">
        <v>44685</v>
      </c>
      <c r="V654">
        <v>0</v>
      </c>
      <c r="W654" s="1">
        <v>44803</v>
      </c>
      <c r="X654">
        <v>0</v>
      </c>
      <c r="Y654" s="1">
        <v>44581</v>
      </c>
      <c r="Z654">
        <v>-15344.56</v>
      </c>
      <c r="AA654" s="1">
        <v>44581</v>
      </c>
      <c r="AB654">
        <v>0</v>
      </c>
    </row>
    <row r="655" spans="1:28" ht="16.2">
      <c r="A655" s="1">
        <v>44804</v>
      </c>
      <c r="B655">
        <v>23703.87</v>
      </c>
      <c r="C655" s="1">
        <v>44495</v>
      </c>
      <c r="D655">
        <v>-12419.79</v>
      </c>
      <c r="E655" s="1">
        <v>44495</v>
      </c>
      <c r="F655">
        <v>0</v>
      </c>
      <c r="G655" s="1">
        <v>44442</v>
      </c>
      <c r="H655">
        <v>0</v>
      </c>
      <c r="I655" s="1">
        <v>44550</v>
      </c>
      <c r="J655">
        <v>0</v>
      </c>
      <c r="K655" s="1">
        <v>44582</v>
      </c>
      <c r="L655">
        <v>321.83</v>
      </c>
      <c r="M655" s="1">
        <v>44582</v>
      </c>
      <c r="N655">
        <v>0</v>
      </c>
      <c r="O655" s="1">
        <v>44582</v>
      </c>
      <c r="P655">
        <v>-18157.96</v>
      </c>
      <c r="Q655" s="1">
        <v>44498</v>
      </c>
      <c r="R655">
        <v>0</v>
      </c>
      <c r="S655" s="1">
        <v>44804</v>
      </c>
      <c r="T655">
        <v>0</v>
      </c>
      <c r="U655" s="1">
        <v>44686</v>
      </c>
      <c r="V655">
        <v>0</v>
      </c>
      <c r="W655" s="1">
        <v>44804</v>
      </c>
      <c r="X655">
        <v>7500</v>
      </c>
      <c r="Y655" s="1">
        <v>44582</v>
      </c>
      <c r="Z655">
        <v>-85766.45</v>
      </c>
      <c r="AA655" s="1">
        <v>44582</v>
      </c>
      <c r="AB655">
        <v>7062.01</v>
      </c>
    </row>
    <row r="656" spans="1:28" ht="16.2">
      <c r="A656" s="1">
        <v>44805</v>
      </c>
      <c r="B656">
        <v>-15567.75</v>
      </c>
      <c r="C656" s="1">
        <v>44496</v>
      </c>
      <c r="D656">
        <v>4600</v>
      </c>
      <c r="E656" s="1">
        <v>44496</v>
      </c>
      <c r="F656">
        <v>0</v>
      </c>
      <c r="G656" s="1">
        <v>44445</v>
      </c>
      <c r="H656">
        <v>0</v>
      </c>
      <c r="I656" s="1">
        <v>44551</v>
      </c>
      <c r="J656">
        <v>0</v>
      </c>
      <c r="K656" s="1">
        <v>44585</v>
      </c>
      <c r="L656">
        <v>-14266.14</v>
      </c>
      <c r="M656" s="1">
        <v>44585</v>
      </c>
      <c r="N656">
        <v>-23935.200000000001</v>
      </c>
      <c r="O656" s="1">
        <v>44585</v>
      </c>
      <c r="P656">
        <v>0</v>
      </c>
      <c r="Q656" s="1">
        <v>44501</v>
      </c>
      <c r="R656">
        <v>0</v>
      </c>
      <c r="S656" s="1">
        <v>44805</v>
      </c>
      <c r="T656">
        <v>0</v>
      </c>
      <c r="U656" s="1">
        <v>44687</v>
      </c>
      <c r="V656">
        <v>6900</v>
      </c>
      <c r="W656" s="1">
        <v>44805</v>
      </c>
      <c r="X656">
        <v>-23900</v>
      </c>
      <c r="Y656" s="1">
        <v>44585</v>
      </c>
      <c r="Z656">
        <v>-13938.86</v>
      </c>
      <c r="AA656" s="1">
        <v>44585</v>
      </c>
      <c r="AB656">
        <v>-12400</v>
      </c>
    </row>
    <row r="657" spans="1:28" ht="16.2">
      <c r="A657" s="1">
        <v>44806</v>
      </c>
      <c r="B657">
        <v>0</v>
      </c>
      <c r="C657" s="1">
        <v>44497</v>
      </c>
      <c r="D657">
        <v>-6600</v>
      </c>
      <c r="E657" s="1">
        <v>44497</v>
      </c>
      <c r="F657">
        <v>0</v>
      </c>
      <c r="G657" s="1">
        <v>44446</v>
      </c>
      <c r="H657">
        <v>0</v>
      </c>
      <c r="I657" s="1">
        <v>44552</v>
      </c>
      <c r="J657">
        <v>0</v>
      </c>
      <c r="K657" s="1">
        <v>44586</v>
      </c>
      <c r="L657">
        <v>0</v>
      </c>
      <c r="M657" s="1">
        <v>44586</v>
      </c>
      <c r="N657">
        <v>49001.18</v>
      </c>
      <c r="O657" s="1">
        <v>44586</v>
      </c>
      <c r="P657">
        <v>0</v>
      </c>
      <c r="Q657" s="1">
        <v>44502</v>
      </c>
      <c r="R657">
        <v>0</v>
      </c>
      <c r="S657" s="1">
        <v>44806</v>
      </c>
      <c r="T657">
        <v>0</v>
      </c>
      <c r="U657" s="1">
        <v>44690</v>
      </c>
      <c r="V657">
        <v>65600</v>
      </c>
      <c r="W657" s="1">
        <v>44806</v>
      </c>
      <c r="X657">
        <v>0</v>
      </c>
      <c r="Y657" s="1">
        <v>44586</v>
      </c>
      <c r="Z657">
        <v>1469.36</v>
      </c>
      <c r="AA657" s="1">
        <v>44586</v>
      </c>
      <c r="AB657">
        <v>65871.25</v>
      </c>
    </row>
    <row r="658" spans="1:28" ht="16.2">
      <c r="A658" s="1">
        <v>44809</v>
      </c>
      <c r="B658">
        <v>19922.14</v>
      </c>
      <c r="C658" s="1">
        <v>44498</v>
      </c>
      <c r="D658">
        <v>-31506.49</v>
      </c>
      <c r="E658" s="1">
        <v>44498</v>
      </c>
      <c r="F658">
        <v>0</v>
      </c>
      <c r="G658" s="1">
        <v>44447</v>
      </c>
      <c r="H658">
        <v>0</v>
      </c>
      <c r="I658" s="1">
        <v>44553</v>
      </c>
      <c r="J658">
        <v>461.53</v>
      </c>
      <c r="K658" s="1">
        <v>44587</v>
      </c>
      <c r="L658">
        <v>10804.81</v>
      </c>
      <c r="M658" s="1">
        <v>44587</v>
      </c>
      <c r="N658">
        <v>0</v>
      </c>
      <c r="O658" s="1">
        <v>44587</v>
      </c>
      <c r="P658">
        <v>0</v>
      </c>
      <c r="Q658" s="1">
        <v>44503</v>
      </c>
      <c r="R658">
        <v>0</v>
      </c>
      <c r="S658" s="1">
        <v>44809</v>
      </c>
      <c r="T658">
        <v>-3875.49</v>
      </c>
      <c r="U658" s="1">
        <v>44691</v>
      </c>
      <c r="V658">
        <v>-2400</v>
      </c>
      <c r="W658" s="1">
        <v>44809</v>
      </c>
      <c r="X658">
        <v>0</v>
      </c>
      <c r="Y658" s="1">
        <v>44587</v>
      </c>
      <c r="Z658">
        <v>-34664.129999999997</v>
      </c>
      <c r="AA658" s="1">
        <v>44587</v>
      </c>
      <c r="AB658">
        <v>0</v>
      </c>
    </row>
    <row r="659" spans="1:28" ht="16.2">
      <c r="A659" s="1">
        <v>44810</v>
      </c>
      <c r="B659">
        <v>26321.84</v>
      </c>
      <c r="C659" s="1">
        <v>44501</v>
      </c>
      <c r="D659">
        <v>0</v>
      </c>
      <c r="E659" s="1">
        <v>44501</v>
      </c>
      <c r="F659">
        <v>0</v>
      </c>
      <c r="G659" s="1">
        <v>44448</v>
      </c>
      <c r="H659">
        <v>0</v>
      </c>
      <c r="I659" s="1">
        <v>44554</v>
      </c>
      <c r="J659">
        <v>6260.36</v>
      </c>
      <c r="K659" s="1">
        <v>44599</v>
      </c>
      <c r="L659">
        <v>6408.65</v>
      </c>
      <c r="M659" s="1">
        <v>44599</v>
      </c>
      <c r="N659">
        <v>40469.18</v>
      </c>
      <c r="O659" s="1">
        <v>44599</v>
      </c>
      <c r="P659">
        <v>0</v>
      </c>
      <c r="Q659" s="1">
        <v>44504</v>
      </c>
      <c r="R659">
        <v>0</v>
      </c>
      <c r="S659" s="1">
        <v>44810</v>
      </c>
      <c r="T659">
        <v>15322.17</v>
      </c>
      <c r="U659" s="1">
        <v>44692</v>
      </c>
      <c r="V659">
        <v>5800</v>
      </c>
      <c r="W659" s="1">
        <v>44810</v>
      </c>
      <c r="X659">
        <v>0</v>
      </c>
      <c r="Y659" s="1">
        <v>44599</v>
      </c>
      <c r="Z659">
        <v>39415.040000000001</v>
      </c>
      <c r="AA659" s="1">
        <v>44599</v>
      </c>
      <c r="AB659">
        <v>0</v>
      </c>
    </row>
    <row r="660" spans="1:28" ht="16.2">
      <c r="A660" s="1">
        <v>44811</v>
      </c>
      <c r="B660">
        <v>0</v>
      </c>
      <c r="C660" s="1">
        <v>44502</v>
      </c>
      <c r="D660">
        <v>-24515.01</v>
      </c>
      <c r="E660" s="1">
        <v>44502</v>
      </c>
      <c r="F660">
        <v>0</v>
      </c>
      <c r="G660" s="1">
        <v>44449</v>
      </c>
      <c r="H660">
        <v>0</v>
      </c>
      <c r="I660" s="1">
        <v>44557</v>
      </c>
      <c r="J660">
        <v>11259.73</v>
      </c>
      <c r="K660" s="1">
        <v>44600</v>
      </c>
      <c r="L660">
        <v>-14078.11</v>
      </c>
      <c r="M660" s="1">
        <v>44600</v>
      </c>
      <c r="N660">
        <v>8600</v>
      </c>
      <c r="O660" s="1">
        <v>44600</v>
      </c>
      <c r="P660">
        <v>0</v>
      </c>
      <c r="Q660" s="1">
        <v>44505</v>
      </c>
      <c r="R660">
        <v>0</v>
      </c>
      <c r="S660" s="1">
        <v>44811</v>
      </c>
      <c r="T660">
        <v>0</v>
      </c>
      <c r="U660" s="1">
        <v>44693</v>
      </c>
      <c r="V660">
        <v>75600</v>
      </c>
      <c r="W660" s="1">
        <v>44811</v>
      </c>
      <c r="X660">
        <v>0</v>
      </c>
      <c r="Y660" s="1">
        <v>44600</v>
      </c>
      <c r="Z660">
        <v>6862.85</v>
      </c>
      <c r="AA660" s="1">
        <v>44600</v>
      </c>
      <c r="AB660">
        <v>-16479.490000000002</v>
      </c>
    </row>
    <row r="661" spans="1:28" ht="16.2">
      <c r="A661" s="1">
        <v>44812</v>
      </c>
      <c r="B661">
        <v>13866.42</v>
      </c>
      <c r="C661" s="1">
        <v>44503</v>
      </c>
      <c r="D661">
        <v>9000</v>
      </c>
      <c r="E661" s="1">
        <v>44503</v>
      </c>
      <c r="F661">
        <v>0</v>
      </c>
      <c r="G661" s="1">
        <v>44452</v>
      </c>
      <c r="H661">
        <v>0</v>
      </c>
      <c r="I661" s="1">
        <v>44558</v>
      </c>
      <c r="J661">
        <v>28000</v>
      </c>
      <c r="K661" s="1">
        <v>44601</v>
      </c>
      <c r="L661">
        <v>-7284.17</v>
      </c>
      <c r="M661" s="1">
        <v>44601</v>
      </c>
      <c r="N661">
        <v>30920.15</v>
      </c>
      <c r="O661" s="1">
        <v>44601</v>
      </c>
      <c r="P661">
        <v>0</v>
      </c>
      <c r="Q661" s="1">
        <v>44508</v>
      </c>
      <c r="R661">
        <v>0</v>
      </c>
      <c r="S661" s="1">
        <v>44812</v>
      </c>
      <c r="T661">
        <v>0</v>
      </c>
      <c r="U661" s="1">
        <v>44694</v>
      </c>
      <c r="V661">
        <v>18900</v>
      </c>
      <c r="W661" s="1">
        <v>44812</v>
      </c>
      <c r="X661">
        <v>-13200</v>
      </c>
      <c r="Y661" s="1">
        <v>44601</v>
      </c>
      <c r="Z661">
        <v>45000</v>
      </c>
      <c r="AA661" s="1">
        <v>44601</v>
      </c>
      <c r="AB661">
        <v>0</v>
      </c>
    </row>
    <row r="662" spans="1:28" ht="16.2">
      <c r="A662" s="1">
        <v>44816</v>
      </c>
      <c r="B662">
        <v>-4973.24</v>
      </c>
      <c r="C662" s="1">
        <v>44504</v>
      </c>
      <c r="D662">
        <v>-3400</v>
      </c>
      <c r="E662" s="1">
        <v>44504</v>
      </c>
      <c r="F662">
        <v>0</v>
      </c>
      <c r="G662" s="1">
        <v>44453</v>
      </c>
      <c r="H662">
        <v>0</v>
      </c>
      <c r="I662" s="1">
        <v>44559</v>
      </c>
      <c r="J662">
        <v>3253.19</v>
      </c>
      <c r="K662" s="1">
        <v>44602</v>
      </c>
      <c r="L662">
        <v>5109.59</v>
      </c>
      <c r="M662" s="1">
        <v>44602</v>
      </c>
      <c r="N662">
        <v>33800</v>
      </c>
      <c r="O662" s="1">
        <v>44602</v>
      </c>
      <c r="P662">
        <v>0</v>
      </c>
      <c r="Q662" s="1">
        <v>44509</v>
      </c>
      <c r="R662">
        <v>0</v>
      </c>
      <c r="S662" s="1">
        <v>44816</v>
      </c>
      <c r="T662">
        <v>-3686.98</v>
      </c>
      <c r="U662" s="1">
        <v>44697</v>
      </c>
      <c r="V662">
        <v>0</v>
      </c>
      <c r="W662" s="1">
        <v>44816</v>
      </c>
      <c r="X662">
        <v>52700</v>
      </c>
      <c r="Y662" s="1">
        <v>44602</v>
      </c>
      <c r="Z662">
        <v>33800</v>
      </c>
      <c r="AA662" s="1">
        <v>44602</v>
      </c>
      <c r="AB662">
        <v>23653.55</v>
      </c>
    </row>
    <row r="663" spans="1:28" ht="16.2">
      <c r="A663" s="1">
        <v>44817</v>
      </c>
      <c r="B663">
        <v>8906.6299999999992</v>
      </c>
      <c r="C663" s="1">
        <v>44505</v>
      </c>
      <c r="D663">
        <v>6769.71</v>
      </c>
      <c r="E663" s="1">
        <v>44505</v>
      </c>
      <c r="F663">
        <v>0</v>
      </c>
      <c r="G663" s="1">
        <v>44454</v>
      </c>
      <c r="H663">
        <v>0</v>
      </c>
      <c r="I663" s="1">
        <v>44560</v>
      </c>
      <c r="J663">
        <v>-6494.55</v>
      </c>
      <c r="K663" s="1">
        <v>44603</v>
      </c>
      <c r="L663">
        <v>0</v>
      </c>
      <c r="M663" s="1">
        <v>44603</v>
      </c>
      <c r="N663">
        <v>649.74</v>
      </c>
      <c r="O663" s="1">
        <v>44603</v>
      </c>
      <c r="P663">
        <v>0</v>
      </c>
      <c r="Q663" s="1">
        <v>44510</v>
      </c>
      <c r="R663">
        <v>0</v>
      </c>
      <c r="S663" s="1">
        <v>44817</v>
      </c>
      <c r="T663">
        <v>307.92</v>
      </c>
      <c r="U663" s="1">
        <v>44698</v>
      </c>
      <c r="V663">
        <v>0</v>
      </c>
      <c r="W663" s="1">
        <v>44817</v>
      </c>
      <c r="X663">
        <v>14100</v>
      </c>
      <c r="Y663" s="1">
        <v>44603</v>
      </c>
      <c r="Z663">
        <v>-26694.49</v>
      </c>
      <c r="AA663" s="1">
        <v>44603</v>
      </c>
      <c r="AB663">
        <v>-12200</v>
      </c>
    </row>
    <row r="664" spans="1:28" ht="16.2">
      <c r="A664" s="1">
        <v>44818</v>
      </c>
      <c r="B664">
        <v>10925.77</v>
      </c>
      <c r="C664" s="1">
        <v>44508</v>
      </c>
      <c r="D664">
        <v>31200</v>
      </c>
      <c r="E664" s="1">
        <v>44508</v>
      </c>
      <c r="F664">
        <v>0</v>
      </c>
      <c r="G664" s="1">
        <v>44455</v>
      </c>
      <c r="H664">
        <v>282.68</v>
      </c>
      <c r="I664" s="1">
        <v>44564</v>
      </c>
      <c r="J664">
        <v>0</v>
      </c>
      <c r="K664" s="1">
        <v>44606</v>
      </c>
      <c r="L664">
        <v>14258.5</v>
      </c>
      <c r="M664" s="1">
        <v>44606</v>
      </c>
      <c r="N664">
        <v>0</v>
      </c>
      <c r="O664" s="1">
        <v>44606</v>
      </c>
      <c r="P664">
        <v>0</v>
      </c>
      <c r="Q664" s="1">
        <v>44511</v>
      </c>
      <c r="R664">
        <v>0</v>
      </c>
      <c r="S664" s="1">
        <v>44818</v>
      </c>
      <c r="T664">
        <v>0</v>
      </c>
      <c r="U664" s="1">
        <v>44699</v>
      </c>
      <c r="V664">
        <v>-2200</v>
      </c>
      <c r="W664" s="1">
        <v>44818</v>
      </c>
      <c r="X664">
        <v>-19200</v>
      </c>
      <c r="Y664" s="1">
        <v>44606</v>
      </c>
      <c r="Z664">
        <v>-45382.95</v>
      </c>
      <c r="AA664" s="1">
        <v>44606</v>
      </c>
      <c r="AB664">
        <v>-50822.31</v>
      </c>
    </row>
    <row r="665" spans="1:28" ht="16.2">
      <c r="A665" s="1">
        <v>44819</v>
      </c>
      <c r="B665">
        <v>0</v>
      </c>
      <c r="C665" s="1">
        <v>44509</v>
      </c>
      <c r="D665">
        <v>-122.75</v>
      </c>
      <c r="E665" s="1">
        <v>44509</v>
      </c>
      <c r="F665">
        <v>0</v>
      </c>
      <c r="G665" s="1">
        <v>44456</v>
      </c>
      <c r="H665">
        <v>13480.46</v>
      </c>
      <c r="I665" s="1">
        <v>44565</v>
      </c>
      <c r="J665">
        <v>28248.84</v>
      </c>
      <c r="K665" s="1">
        <v>44607</v>
      </c>
      <c r="L665">
        <v>9862.2800000000007</v>
      </c>
      <c r="M665" s="1">
        <v>44607</v>
      </c>
      <c r="N665">
        <v>-21935.38</v>
      </c>
      <c r="O665" s="1">
        <v>44607</v>
      </c>
      <c r="P665">
        <v>0</v>
      </c>
      <c r="Q665" s="1">
        <v>44512</v>
      </c>
      <c r="R665">
        <v>0</v>
      </c>
      <c r="S665" s="1">
        <v>44819</v>
      </c>
      <c r="T665">
        <v>0</v>
      </c>
      <c r="U665" s="1">
        <v>44700</v>
      </c>
      <c r="V665">
        <v>26500</v>
      </c>
      <c r="W665" s="1">
        <v>44819</v>
      </c>
      <c r="X665">
        <v>-3900</v>
      </c>
      <c r="Y665" s="1">
        <v>44607</v>
      </c>
      <c r="Z665">
        <v>4600</v>
      </c>
      <c r="AA665" s="1">
        <v>44607</v>
      </c>
      <c r="AB665">
        <v>0</v>
      </c>
    </row>
    <row r="666" spans="1:28" ht="16.2">
      <c r="A666" s="1">
        <v>44820</v>
      </c>
      <c r="B666">
        <v>-9539.73</v>
      </c>
      <c r="C666" s="1">
        <v>44510</v>
      </c>
      <c r="D666">
        <v>0</v>
      </c>
      <c r="E666" s="1">
        <v>44510</v>
      </c>
      <c r="F666">
        <v>0</v>
      </c>
      <c r="G666" s="1">
        <v>44461</v>
      </c>
      <c r="H666">
        <v>2893.51</v>
      </c>
      <c r="I666" s="1">
        <v>44566</v>
      </c>
      <c r="J666">
        <v>-5354.76</v>
      </c>
      <c r="K666" s="1">
        <v>44608</v>
      </c>
      <c r="L666">
        <v>-5890.56</v>
      </c>
      <c r="M666" s="1">
        <v>44608</v>
      </c>
      <c r="N666">
        <v>-8939.85</v>
      </c>
      <c r="O666" s="1">
        <v>44608</v>
      </c>
      <c r="P666">
        <v>0</v>
      </c>
      <c r="Q666" s="1">
        <v>44515</v>
      </c>
      <c r="R666">
        <v>0</v>
      </c>
      <c r="S666" s="1">
        <v>44820</v>
      </c>
      <c r="T666">
        <v>0</v>
      </c>
      <c r="U666" s="1">
        <v>44701</v>
      </c>
      <c r="V666">
        <v>-44800</v>
      </c>
      <c r="W666" s="1">
        <v>44820</v>
      </c>
      <c r="X666">
        <v>-14700</v>
      </c>
      <c r="Y666" s="1">
        <v>44608</v>
      </c>
      <c r="Z666">
        <v>-6431.73</v>
      </c>
      <c r="AA666" s="1">
        <v>44608</v>
      </c>
      <c r="AB666">
        <v>0</v>
      </c>
    </row>
    <row r="667" spans="1:28" ht="16.2">
      <c r="A667" s="1">
        <v>44823</v>
      </c>
      <c r="B667">
        <v>0</v>
      </c>
      <c r="C667" s="1">
        <v>44511</v>
      </c>
      <c r="D667">
        <v>0</v>
      </c>
      <c r="E667" s="1">
        <v>44511</v>
      </c>
      <c r="F667">
        <v>0</v>
      </c>
      <c r="G667" s="1">
        <v>44462</v>
      </c>
      <c r="H667">
        <v>36000</v>
      </c>
      <c r="I667" s="1">
        <v>44567</v>
      </c>
      <c r="J667">
        <v>-11348.43</v>
      </c>
      <c r="K667" s="1">
        <v>44609</v>
      </c>
      <c r="L667">
        <v>-8096.41</v>
      </c>
      <c r="M667" s="1">
        <v>44609</v>
      </c>
      <c r="N667">
        <v>0</v>
      </c>
      <c r="O667" s="1">
        <v>44609</v>
      </c>
      <c r="P667">
        <v>0</v>
      </c>
      <c r="Q667" s="1">
        <v>44516</v>
      </c>
      <c r="R667">
        <v>0</v>
      </c>
      <c r="S667" s="1">
        <v>44823</v>
      </c>
      <c r="T667">
        <v>9529.8799999999992</v>
      </c>
      <c r="U667" s="1">
        <v>44704</v>
      </c>
      <c r="V667">
        <v>-2200</v>
      </c>
      <c r="W667" s="1">
        <v>44823</v>
      </c>
      <c r="X667">
        <v>-14400</v>
      </c>
      <c r="Y667" s="1">
        <v>44609</v>
      </c>
      <c r="Z667">
        <v>0</v>
      </c>
      <c r="AA667" s="1">
        <v>44609</v>
      </c>
      <c r="AB667">
        <v>-16696.14</v>
      </c>
    </row>
    <row r="668" spans="1:28" ht="16.2">
      <c r="A668" s="1">
        <v>44824</v>
      </c>
      <c r="B668">
        <v>-3270.66</v>
      </c>
      <c r="C668" s="1">
        <v>44512</v>
      </c>
      <c r="D668">
        <v>0</v>
      </c>
      <c r="E668" s="1">
        <v>44512</v>
      </c>
      <c r="F668">
        <v>0</v>
      </c>
      <c r="G668" s="1">
        <v>44463</v>
      </c>
      <c r="H668">
        <v>34000</v>
      </c>
      <c r="I668" s="1">
        <v>44568</v>
      </c>
      <c r="J668">
        <v>9102.4500000000007</v>
      </c>
      <c r="K668" s="1">
        <v>44610</v>
      </c>
      <c r="L668">
        <v>7311.24</v>
      </c>
      <c r="M668" s="1">
        <v>44610</v>
      </c>
      <c r="N668">
        <v>0</v>
      </c>
      <c r="O668" s="1">
        <v>44610</v>
      </c>
      <c r="P668">
        <v>0</v>
      </c>
      <c r="Q668" s="1">
        <v>44517</v>
      </c>
      <c r="R668">
        <v>0</v>
      </c>
      <c r="S668" s="1">
        <v>44824</v>
      </c>
      <c r="T668">
        <v>0</v>
      </c>
      <c r="U668" s="1">
        <v>44705</v>
      </c>
      <c r="V668">
        <v>43600</v>
      </c>
      <c r="W668" s="1">
        <v>44824</v>
      </c>
      <c r="X668">
        <v>-11200</v>
      </c>
      <c r="Y668" s="1">
        <v>44610</v>
      </c>
      <c r="Z668">
        <v>-19743.900000000001</v>
      </c>
      <c r="AA668" s="1">
        <v>44610</v>
      </c>
      <c r="AB668">
        <v>0</v>
      </c>
    </row>
    <row r="669" spans="1:28" ht="16.2">
      <c r="A669" s="1">
        <v>44825</v>
      </c>
      <c r="B669">
        <v>0</v>
      </c>
      <c r="C669" s="1">
        <v>44515</v>
      </c>
      <c r="D669">
        <v>0</v>
      </c>
      <c r="E669" s="1">
        <v>44515</v>
      </c>
      <c r="F669">
        <v>0</v>
      </c>
      <c r="G669" s="1">
        <v>44466</v>
      </c>
      <c r="H669">
        <v>8400</v>
      </c>
      <c r="I669" s="1">
        <v>44571</v>
      </c>
      <c r="J669">
        <v>-27232.63</v>
      </c>
      <c r="K669" s="1">
        <v>44613</v>
      </c>
      <c r="L669">
        <v>-9885.4599999999991</v>
      </c>
      <c r="M669" s="1">
        <v>44613</v>
      </c>
      <c r="N669">
        <v>0</v>
      </c>
      <c r="O669" s="1">
        <v>44613</v>
      </c>
      <c r="P669">
        <v>0</v>
      </c>
      <c r="Q669" s="1">
        <v>44518</v>
      </c>
      <c r="R669">
        <v>0</v>
      </c>
      <c r="S669" s="1">
        <v>44825</v>
      </c>
      <c r="T669">
        <v>0</v>
      </c>
      <c r="U669" s="1">
        <v>44706</v>
      </c>
      <c r="V669">
        <v>-26600</v>
      </c>
      <c r="W669" s="1">
        <v>44825</v>
      </c>
      <c r="X669">
        <v>-10400</v>
      </c>
      <c r="Y669" s="1">
        <v>44613</v>
      </c>
      <c r="Z669">
        <v>28457.57</v>
      </c>
      <c r="AA669" s="1">
        <v>44613</v>
      </c>
      <c r="AB669">
        <v>0</v>
      </c>
    </row>
    <row r="670" spans="1:28" ht="16.2">
      <c r="A670" s="1">
        <v>44826</v>
      </c>
      <c r="B670">
        <v>-13504.33</v>
      </c>
      <c r="C670" s="1">
        <v>44516</v>
      </c>
      <c r="D670">
        <v>0</v>
      </c>
      <c r="E670" s="1">
        <v>44516</v>
      </c>
      <c r="F670">
        <v>0</v>
      </c>
      <c r="G670" s="1">
        <v>44467</v>
      </c>
      <c r="H670">
        <v>-24400</v>
      </c>
      <c r="I670" s="1">
        <v>44572</v>
      </c>
      <c r="J670">
        <v>0</v>
      </c>
      <c r="K670" s="1">
        <v>44614</v>
      </c>
      <c r="L670">
        <v>-16681.14</v>
      </c>
      <c r="M670" s="1">
        <v>44614</v>
      </c>
      <c r="N670">
        <v>41457.360000000001</v>
      </c>
      <c r="O670" s="1">
        <v>44614</v>
      </c>
      <c r="P670">
        <v>0</v>
      </c>
      <c r="Q670" s="1">
        <v>44519</v>
      </c>
      <c r="R670">
        <v>0</v>
      </c>
      <c r="S670" s="1">
        <v>44826</v>
      </c>
      <c r="T670">
        <v>0</v>
      </c>
      <c r="U670" s="1">
        <v>44707</v>
      </c>
      <c r="V670">
        <v>22200</v>
      </c>
      <c r="W670" s="1">
        <v>44826</v>
      </c>
      <c r="X670">
        <v>-12400</v>
      </c>
      <c r="Y670" s="1">
        <v>44614</v>
      </c>
      <c r="Z670">
        <v>43522.01</v>
      </c>
      <c r="AA670" s="1">
        <v>44614</v>
      </c>
      <c r="AB670">
        <v>6862.55</v>
      </c>
    </row>
    <row r="671" spans="1:28" ht="16.2">
      <c r="A671" s="1">
        <v>44827</v>
      </c>
      <c r="B671">
        <v>-6496.8</v>
      </c>
      <c r="C671" s="1">
        <v>44517</v>
      </c>
      <c r="D671">
        <v>0</v>
      </c>
      <c r="E671" s="1">
        <v>44517</v>
      </c>
      <c r="F671">
        <v>0</v>
      </c>
      <c r="G671" s="1">
        <v>44468</v>
      </c>
      <c r="H671">
        <v>-69400</v>
      </c>
      <c r="I671" s="1">
        <v>44573</v>
      </c>
      <c r="J671">
        <v>8302.33</v>
      </c>
      <c r="K671" s="1">
        <v>44615</v>
      </c>
      <c r="L671">
        <v>-30017.24</v>
      </c>
      <c r="M671" s="1">
        <v>44615</v>
      </c>
      <c r="N671">
        <v>-54474.27</v>
      </c>
      <c r="O671" s="1">
        <v>44615</v>
      </c>
      <c r="P671">
        <v>0</v>
      </c>
      <c r="Q671" s="1">
        <v>44522</v>
      </c>
      <c r="R671">
        <v>0</v>
      </c>
      <c r="S671" s="1">
        <v>44827</v>
      </c>
      <c r="T671">
        <v>0</v>
      </c>
      <c r="U671" s="1">
        <v>44708</v>
      </c>
      <c r="V671">
        <v>-56000</v>
      </c>
      <c r="W671" s="1">
        <v>44827</v>
      </c>
      <c r="X671">
        <v>8300</v>
      </c>
      <c r="Y671" s="1">
        <v>44615</v>
      </c>
      <c r="Z671">
        <v>658.92</v>
      </c>
      <c r="AA671" s="1">
        <v>44615</v>
      </c>
      <c r="AB671">
        <v>-26940.3</v>
      </c>
    </row>
    <row r="672" spans="1:28" ht="16.2">
      <c r="A672" s="1">
        <v>44830</v>
      </c>
      <c r="B672">
        <v>5939.14</v>
      </c>
      <c r="C672" s="1">
        <v>44518</v>
      </c>
      <c r="D672">
        <v>0</v>
      </c>
      <c r="E672" s="1">
        <v>44518</v>
      </c>
      <c r="F672">
        <v>0</v>
      </c>
      <c r="G672" s="1">
        <v>44469</v>
      </c>
      <c r="H672">
        <v>18800</v>
      </c>
      <c r="I672" s="1">
        <v>44574</v>
      </c>
      <c r="J672">
        <v>0</v>
      </c>
      <c r="K672" s="1">
        <v>44616</v>
      </c>
      <c r="L672">
        <v>32195.21</v>
      </c>
      <c r="M672" s="1">
        <v>44616</v>
      </c>
      <c r="N672">
        <v>89719.1</v>
      </c>
      <c r="O672" s="1">
        <v>44616</v>
      </c>
      <c r="P672">
        <v>0</v>
      </c>
      <c r="Q672" s="1">
        <v>44523</v>
      </c>
      <c r="R672">
        <v>0</v>
      </c>
      <c r="S672" s="1">
        <v>44830</v>
      </c>
      <c r="T672">
        <v>12371.88</v>
      </c>
      <c r="U672" s="1">
        <v>44711</v>
      </c>
      <c r="V672">
        <v>9000</v>
      </c>
      <c r="W672" s="1">
        <v>44830</v>
      </c>
      <c r="X672">
        <v>72200</v>
      </c>
      <c r="Y672" s="1">
        <v>44616</v>
      </c>
      <c r="Z672">
        <v>42857.85</v>
      </c>
      <c r="AA672" s="1">
        <v>44616</v>
      </c>
      <c r="AB672">
        <v>43867.86</v>
      </c>
    </row>
    <row r="673" spans="1:28" ht="16.2">
      <c r="A673" s="1">
        <v>44831</v>
      </c>
      <c r="B673">
        <v>0</v>
      </c>
      <c r="C673" s="1">
        <v>44519</v>
      </c>
      <c r="D673">
        <v>0</v>
      </c>
      <c r="E673" s="1">
        <v>44519</v>
      </c>
      <c r="F673">
        <v>0</v>
      </c>
      <c r="G673" s="1">
        <v>44470</v>
      </c>
      <c r="H673">
        <v>-80000</v>
      </c>
      <c r="I673" s="1">
        <v>44575</v>
      </c>
      <c r="J673">
        <v>0</v>
      </c>
      <c r="K673" s="1">
        <v>44617</v>
      </c>
      <c r="L673">
        <v>0</v>
      </c>
      <c r="M673" s="1">
        <v>44617</v>
      </c>
      <c r="N673">
        <v>-23728.959999999999</v>
      </c>
      <c r="O673" s="1">
        <v>44617</v>
      </c>
      <c r="P673">
        <v>0</v>
      </c>
      <c r="Q673" s="1">
        <v>44524</v>
      </c>
      <c r="R673">
        <v>0</v>
      </c>
      <c r="S673" s="1">
        <v>44831</v>
      </c>
      <c r="T673">
        <v>-4627.97</v>
      </c>
      <c r="U673" s="1">
        <v>44712</v>
      </c>
      <c r="V673">
        <v>24000</v>
      </c>
      <c r="W673" s="1">
        <v>44831</v>
      </c>
      <c r="X673">
        <v>-12000</v>
      </c>
      <c r="Y673" s="1">
        <v>44617</v>
      </c>
      <c r="Z673">
        <v>11748.26</v>
      </c>
      <c r="AA673" s="1">
        <v>44617</v>
      </c>
      <c r="AB673">
        <v>-18000</v>
      </c>
    </row>
    <row r="674" spans="1:28" ht="16.2">
      <c r="A674" s="1">
        <v>44832</v>
      </c>
      <c r="B674">
        <v>29360.05</v>
      </c>
      <c r="C674" s="1">
        <v>44522</v>
      </c>
      <c r="D674">
        <v>0</v>
      </c>
      <c r="E674" s="1">
        <v>44522</v>
      </c>
      <c r="F674">
        <v>0</v>
      </c>
      <c r="G674" s="1">
        <v>44473</v>
      </c>
      <c r="H674">
        <v>-40100</v>
      </c>
      <c r="I674" s="1">
        <v>44578</v>
      </c>
      <c r="J674">
        <v>-9303.25</v>
      </c>
      <c r="K674" s="1">
        <v>44621</v>
      </c>
      <c r="L674">
        <v>-14665.96</v>
      </c>
      <c r="M674" s="1">
        <v>44621</v>
      </c>
      <c r="N674">
        <v>0</v>
      </c>
      <c r="O674" s="1">
        <v>44621</v>
      </c>
      <c r="P674">
        <v>0</v>
      </c>
      <c r="Q674" s="1">
        <v>44525</v>
      </c>
      <c r="R674">
        <v>0</v>
      </c>
      <c r="S674" s="1">
        <v>44832</v>
      </c>
      <c r="T674">
        <v>0</v>
      </c>
      <c r="U674" s="1">
        <v>44713</v>
      </c>
      <c r="V674">
        <v>-14000</v>
      </c>
      <c r="W674" s="1">
        <v>44832</v>
      </c>
      <c r="X674">
        <v>60600</v>
      </c>
      <c r="Y674" s="1">
        <v>44621</v>
      </c>
      <c r="Z674">
        <v>61000</v>
      </c>
      <c r="AA674" s="1">
        <v>44621</v>
      </c>
      <c r="AB674">
        <v>-52073.16</v>
      </c>
    </row>
    <row r="675" spans="1:28" ht="16.2">
      <c r="A675" s="1">
        <v>44833</v>
      </c>
      <c r="B675">
        <v>0</v>
      </c>
      <c r="C675" s="1">
        <v>44523</v>
      </c>
      <c r="D675">
        <v>15667.8</v>
      </c>
      <c r="E675" s="1">
        <v>44523</v>
      </c>
      <c r="F675">
        <v>0</v>
      </c>
      <c r="G675" s="1">
        <v>44474</v>
      </c>
      <c r="H675">
        <v>0</v>
      </c>
      <c r="I675" s="1">
        <v>44579</v>
      </c>
      <c r="J675">
        <v>0</v>
      </c>
      <c r="K675" s="1">
        <v>44622</v>
      </c>
      <c r="L675">
        <v>0</v>
      </c>
      <c r="M675" s="1">
        <v>44622</v>
      </c>
      <c r="N675">
        <v>0</v>
      </c>
      <c r="O675" s="1">
        <v>44622</v>
      </c>
      <c r="P675">
        <v>0</v>
      </c>
      <c r="Q675" s="1">
        <v>44526</v>
      </c>
      <c r="R675">
        <v>0</v>
      </c>
      <c r="S675" s="1">
        <v>44833</v>
      </c>
      <c r="T675">
        <v>11188.32</v>
      </c>
      <c r="U675" s="1">
        <v>44714</v>
      </c>
      <c r="V675">
        <v>-15600</v>
      </c>
      <c r="W675" s="1">
        <v>44833</v>
      </c>
      <c r="X675">
        <v>-1800</v>
      </c>
      <c r="Y675" s="1">
        <v>44622</v>
      </c>
      <c r="Z675">
        <v>-26603.98</v>
      </c>
      <c r="AA675" s="1">
        <v>44622</v>
      </c>
      <c r="AB675">
        <v>-25133.64</v>
      </c>
    </row>
    <row r="676" spans="1:28" ht="16.2">
      <c r="A676" s="1">
        <v>44834</v>
      </c>
      <c r="B676">
        <v>12996.27</v>
      </c>
      <c r="C676" s="1">
        <v>44524</v>
      </c>
      <c r="D676">
        <v>-4000</v>
      </c>
      <c r="E676" s="1">
        <v>44524</v>
      </c>
      <c r="F676">
        <v>0</v>
      </c>
      <c r="G676" s="1">
        <v>44475</v>
      </c>
      <c r="H676">
        <v>0</v>
      </c>
      <c r="I676" s="1">
        <v>44580</v>
      </c>
      <c r="J676">
        <v>0</v>
      </c>
      <c r="K676" s="1">
        <v>44623</v>
      </c>
      <c r="L676">
        <v>-9476.16</v>
      </c>
      <c r="M676" s="1">
        <v>44623</v>
      </c>
      <c r="N676">
        <v>15198.45</v>
      </c>
      <c r="O676" s="1">
        <v>44623</v>
      </c>
      <c r="P676">
        <v>0</v>
      </c>
      <c r="Q676" s="1">
        <v>44529</v>
      </c>
      <c r="R676">
        <v>0</v>
      </c>
      <c r="S676" s="1">
        <v>44834</v>
      </c>
      <c r="T676">
        <v>0</v>
      </c>
      <c r="U676" s="1">
        <v>44718</v>
      </c>
      <c r="V676">
        <v>13600</v>
      </c>
      <c r="W676" s="1">
        <v>44834</v>
      </c>
      <c r="X676">
        <v>25800</v>
      </c>
      <c r="Y676" s="1">
        <v>44623</v>
      </c>
      <c r="Z676">
        <v>4662.91</v>
      </c>
      <c r="AA676" s="1">
        <v>44623</v>
      </c>
      <c r="AB676">
        <v>0</v>
      </c>
    </row>
    <row r="677" spans="1:28" ht="16.2">
      <c r="A677" s="1">
        <v>44837</v>
      </c>
      <c r="B677">
        <v>-997.13</v>
      </c>
      <c r="C677" s="1">
        <v>44525</v>
      </c>
      <c r="D677">
        <v>600</v>
      </c>
      <c r="E677" s="1">
        <v>44525</v>
      </c>
      <c r="F677">
        <v>0</v>
      </c>
      <c r="G677" s="1">
        <v>44476</v>
      </c>
      <c r="H677">
        <v>0</v>
      </c>
      <c r="I677" s="1">
        <v>44581</v>
      </c>
      <c r="J677">
        <v>0</v>
      </c>
      <c r="K677" s="1">
        <v>44624</v>
      </c>
      <c r="L677">
        <v>-11661.25</v>
      </c>
      <c r="M677" s="1">
        <v>44624</v>
      </c>
      <c r="N677">
        <v>-5337.15</v>
      </c>
      <c r="O677" s="1">
        <v>44624</v>
      </c>
      <c r="P677">
        <v>0</v>
      </c>
      <c r="Q677" s="1">
        <v>44530</v>
      </c>
      <c r="R677">
        <v>0</v>
      </c>
      <c r="S677" s="1">
        <v>44837</v>
      </c>
      <c r="T677">
        <v>0</v>
      </c>
      <c r="U677" s="1">
        <v>44719</v>
      </c>
      <c r="V677">
        <v>-27600</v>
      </c>
      <c r="W677" s="1">
        <v>44837</v>
      </c>
      <c r="X677">
        <v>-1700</v>
      </c>
      <c r="Y677" s="1">
        <v>44624</v>
      </c>
      <c r="Z677">
        <v>14997.04</v>
      </c>
      <c r="AA677" s="1">
        <v>44624</v>
      </c>
      <c r="AB677">
        <v>0</v>
      </c>
    </row>
    <row r="678" spans="1:28" ht="16.2">
      <c r="A678" s="1">
        <v>44838</v>
      </c>
      <c r="B678">
        <v>-2829.54</v>
      </c>
      <c r="C678" s="1">
        <v>44526</v>
      </c>
      <c r="D678">
        <v>28674.1</v>
      </c>
      <c r="E678" s="1">
        <v>44526</v>
      </c>
      <c r="F678">
        <v>0</v>
      </c>
      <c r="G678" s="1">
        <v>44477</v>
      </c>
      <c r="H678">
        <v>0</v>
      </c>
      <c r="I678" s="1">
        <v>44582</v>
      </c>
      <c r="J678">
        <v>-12893.95</v>
      </c>
      <c r="K678" s="1">
        <v>44627</v>
      </c>
      <c r="L678">
        <v>56479.71</v>
      </c>
      <c r="M678" s="1">
        <v>44627</v>
      </c>
      <c r="N678">
        <v>113871.1</v>
      </c>
      <c r="O678" s="1">
        <v>44627</v>
      </c>
      <c r="P678">
        <v>20772.53</v>
      </c>
      <c r="Q678" s="1">
        <v>44531</v>
      </c>
      <c r="R678">
        <v>0</v>
      </c>
      <c r="S678" s="1">
        <v>44838</v>
      </c>
      <c r="T678">
        <v>-20212.73</v>
      </c>
      <c r="U678" s="1">
        <v>44720</v>
      </c>
      <c r="V678">
        <v>36400</v>
      </c>
      <c r="W678" s="1">
        <v>44838</v>
      </c>
      <c r="X678">
        <v>0</v>
      </c>
      <c r="Y678" s="1">
        <v>44627</v>
      </c>
      <c r="Z678">
        <v>121070.02</v>
      </c>
      <c r="AA678" s="1">
        <v>44627</v>
      </c>
      <c r="AB678">
        <v>11086.52</v>
      </c>
    </row>
    <row r="679" spans="1:28" ht="16.2">
      <c r="A679" s="1">
        <v>44839</v>
      </c>
      <c r="B679">
        <v>2940.25</v>
      </c>
      <c r="C679" s="1">
        <v>44529</v>
      </c>
      <c r="D679">
        <v>0</v>
      </c>
      <c r="E679" s="1">
        <v>44529</v>
      </c>
      <c r="F679">
        <v>0</v>
      </c>
      <c r="G679" s="1">
        <v>44481</v>
      </c>
      <c r="H679">
        <v>0</v>
      </c>
      <c r="I679" s="1">
        <v>44585</v>
      </c>
      <c r="J679">
        <v>0</v>
      </c>
      <c r="K679" s="1">
        <v>44628</v>
      </c>
      <c r="L679">
        <v>63597.07</v>
      </c>
      <c r="M679" s="1">
        <v>44628</v>
      </c>
      <c r="N679">
        <v>239170.26</v>
      </c>
      <c r="O679" s="1">
        <v>44628</v>
      </c>
      <c r="P679">
        <v>0</v>
      </c>
      <c r="Q679" s="1">
        <v>44532</v>
      </c>
      <c r="R679">
        <v>20071.939999999999</v>
      </c>
      <c r="S679" s="1">
        <v>44839</v>
      </c>
      <c r="T679">
        <v>0</v>
      </c>
      <c r="U679" s="1">
        <v>44721</v>
      </c>
      <c r="V679">
        <v>-12400</v>
      </c>
      <c r="W679" s="1">
        <v>44839</v>
      </c>
      <c r="X679">
        <v>0</v>
      </c>
      <c r="Y679" s="1">
        <v>44628</v>
      </c>
      <c r="Z679">
        <v>-14913.9</v>
      </c>
      <c r="AA679" s="1">
        <v>44628</v>
      </c>
      <c r="AB679">
        <v>32182.46</v>
      </c>
    </row>
    <row r="680" spans="1:28" ht="16.2">
      <c r="A680" s="1">
        <v>44840</v>
      </c>
      <c r="B680">
        <v>0</v>
      </c>
      <c r="C680" s="1">
        <v>44530</v>
      </c>
      <c r="D680">
        <v>0</v>
      </c>
      <c r="E680" s="1">
        <v>44530</v>
      </c>
      <c r="F680">
        <v>0</v>
      </c>
      <c r="G680" s="1">
        <v>44482</v>
      </c>
      <c r="H680">
        <v>0</v>
      </c>
      <c r="I680" s="1">
        <v>44586</v>
      </c>
      <c r="J680">
        <v>0</v>
      </c>
      <c r="K680" s="1">
        <v>44629</v>
      </c>
      <c r="L680">
        <v>-9026.2000000000007</v>
      </c>
      <c r="M680" s="1">
        <v>44629</v>
      </c>
      <c r="N680">
        <v>-80121.13</v>
      </c>
      <c r="O680" s="1">
        <v>44629</v>
      </c>
      <c r="P680">
        <v>0</v>
      </c>
      <c r="Q680" s="1">
        <v>44533</v>
      </c>
      <c r="R680">
        <v>200</v>
      </c>
      <c r="S680" s="1">
        <v>44840</v>
      </c>
      <c r="T680">
        <v>0</v>
      </c>
      <c r="U680" s="1">
        <v>44722</v>
      </c>
      <c r="V680">
        <v>-56400</v>
      </c>
      <c r="W680" s="1">
        <v>44840</v>
      </c>
      <c r="X680">
        <v>-6500</v>
      </c>
      <c r="Y680" s="1">
        <v>44629</v>
      </c>
      <c r="Z680">
        <v>-7509.4</v>
      </c>
      <c r="AA680" s="1">
        <v>44629</v>
      </c>
      <c r="AB680">
        <v>-54309.13</v>
      </c>
    </row>
    <row r="681" spans="1:28" ht="16.2">
      <c r="A681" s="1">
        <v>44841</v>
      </c>
      <c r="B681">
        <v>2750.66</v>
      </c>
      <c r="C681" s="1">
        <v>44531</v>
      </c>
      <c r="D681">
        <v>0</v>
      </c>
      <c r="E681" s="1">
        <v>44531</v>
      </c>
      <c r="F681">
        <v>0</v>
      </c>
      <c r="G681" s="1">
        <v>44483</v>
      </c>
      <c r="H681">
        <v>0</v>
      </c>
      <c r="I681" s="1">
        <v>44587</v>
      </c>
      <c r="J681">
        <v>0</v>
      </c>
      <c r="K681" s="1">
        <v>44630</v>
      </c>
      <c r="L681">
        <v>-33836.35</v>
      </c>
      <c r="M681" s="1">
        <v>44630</v>
      </c>
      <c r="N681">
        <v>0</v>
      </c>
      <c r="O681" s="1">
        <v>44630</v>
      </c>
      <c r="P681">
        <v>0</v>
      </c>
      <c r="Q681" s="1">
        <v>44536</v>
      </c>
      <c r="R681">
        <v>-3000</v>
      </c>
      <c r="S681" s="1">
        <v>44841</v>
      </c>
      <c r="T681">
        <v>0</v>
      </c>
      <c r="U681" s="1">
        <v>44725</v>
      </c>
      <c r="V681">
        <v>83600</v>
      </c>
      <c r="W681" s="1">
        <v>44841</v>
      </c>
      <c r="X681">
        <v>-32700</v>
      </c>
      <c r="Y681" s="1">
        <v>44630</v>
      </c>
      <c r="Z681">
        <v>98200</v>
      </c>
      <c r="AA681" s="1">
        <v>44630</v>
      </c>
      <c r="AB681">
        <v>-1723.26</v>
      </c>
    </row>
    <row r="682" spans="1:28" ht="16.2">
      <c r="A682" s="1">
        <v>44845</v>
      </c>
      <c r="B682">
        <v>18414.439999999999</v>
      </c>
      <c r="C682" s="1">
        <v>44532</v>
      </c>
      <c r="D682">
        <v>15471.25</v>
      </c>
      <c r="E682" s="1">
        <v>44532</v>
      </c>
      <c r="F682">
        <v>0</v>
      </c>
      <c r="G682" s="1">
        <v>44484</v>
      </c>
      <c r="H682">
        <v>0</v>
      </c>
      <c r="I682" s="1">
        <v>44599</v>
      </c>
      <c r="J682">
        <v>0</v>
      </c>
      <c r="K682" s="1">
        <v>44631</v>
      </c>
      <c r="L682">
        <v>-24919.42</v>
      </c>
      <c r="M682" s="1">
        <v>44631</v>
      </c>
      <c r="N682">
        <v>0</v>
      </c>
      <c r="O682" s="1">
        <v>44631</v>
      </c>
      <c r="P682">
        <v>0</v>
      </c>
      <c r="Q682" s="1">
        <v>44537</v>
      </c>
      <c r="R682">
        <v>20800</v>
      </c>
      <c r="S682" s="1">
        <v>44845</v>
      </c>
      <c r="T682">
        <v>0</v>
      </c>
      <c r="U682" s="1">
        <v>44726</v>
      </c>
      <c r="V682">
        <v>-400</v>
      </c>
      <c r="W682" s="1">
        <v>44845</v>
      </c>
      <c r="X682">
        <v>83700</v>
      </c>
      <c r="Y682" s="1">
        <v>44631</v>
      </c>
      <c r="Z682">
        <v>-11438.24</v>
      </c>
      <c r="AA682" s="1">
        <v>44631</v>
      </c>
      <c r="AB682">
        <v>-27918.97</v>
      </c>
    </row>
    <row r="683" spans="1:28" ht="16.2">
      <c r="A683" s="1">
        <v>44846</v>
      </c>
      <c r="B683">
        <v>0</v>
      </c>
      <c r="C683" s="1">
        <v>44533</v>
      </c>
      <c r="D683">
        <v>200</v>
      </c>
      <c r="E683" s="1">
        <v>44533</v>
      </c>
      <c r="F683">
        <v>0</v>
      </c>
      <c r="G683" s="1">
        <v>44487</v>
      </c>
      <c r="H683">
        <v>0</v>
      </c>
      <c r="I683" s="1">
        <v>44600</v>
      </c>
      <c r="J683">
        <v>0</v>
      </c>
      <c r="K683" s="1">
        <v>44634</v>
      </c>
      <c r="L683">
        <v>-11037.76</v>
      </c>
      <c r="M683" s="1">
        <v>44634</v>
      </c>
      <c r="N683">
        <v>-38837.01</v>
      </c>
      <c r="O683" s="1">
        <v>44634</v>
      </c>
      <c r="P683">
        <v>0</v>
      </c>
      <c r="Q683" s="1">
        <v>44538</v>
      </c>
      <c r="R683">
        <v>11200</v>
      </c>
      <c r="S683" s="1">
        <v>44846</v>
      </c>
      <c r="T683">
        <v>0</v>
      </c>
      <c r="U683" s="1">
        <v>44727</v>
      </c>
      <c r="V683">
        <v>-1900</v>
      </c>
      <c r="W683" s="1">
        <v>44846</v>
      </c>
      <c r="X683">
        <v>3000</v>
      </c>
      <c r="Y683" s="1">
        <v>44634</v>
      </c>
      <c r="Z683">
        <v>-40434.22</v>
      </c>
      <c r="AA683" s="1">
        <v>44634</v>
      </c>
      <c r="AB683">
        <v>0</v>
      </c>
    </row>
    <row r="684" spans="1:28" ht="16.2">
      <c r="A684" s="1">
        <v>44847</v>
      </c>
      <c r="B684">
        <v>16628.25</v>
      </c>
      <c r="C684" s="1">
        <v>44536</v>
      </c>
      <c r="D684">
        <v>-3000</v>
      </c>
      <c r="E684" s="1">
        <v>44536</v>
      </c>
      <c r="F684">
        <v>0</v>
      </c>
      <c r="G684" s="1">
        <v>44488</v>
      </c>
      <c r="H684">
        <v>0</v>
      </c>
      <c r="I684" s="1">
        <v>44601</v>
      </c>
      <c r="J684">
        <v>34860.300000000003</v>
      </c>
      <c r="K684" s="1">
        <v>44635</v>
      </c>
      <c r="L684">
        <v>0</v>
      </c>
      <c r="M684" s="1">
        <v>44635</v>
      </c>
      <c r="N684">
        <v>55485.17</v>
      </c>
      <c r="O684" s="1">
        <v>44635</v>
      </c>
      <c r="P684">
        <v>0</v>
      </c>
      <c r="Q684" s="1">
        <v>44539</v>
      </c>
      <c r="R684">
        <v>12000</v>
      </c>
      <c r="S684" s="1">
        <v>44847</v>
      </c>
      <c r="T684">
        <v>14823.18</v>
      </c>
      <c r="U684" s="1">
        <v>44728</v>
      </c>
      <c r="V684">
        <v>25700</v>
      </c>
      <c r="W684" s="1">
        <v>44847</v>
      </c>
      <c r="X684">
        <v>41600</v>
      </c>
      <c r="Y684" s="1">
        <v>44635</v>
      </c>
      <c r="Z684">
        <v>27152.26</v>
      </c>
      <c r="AA684" s="1">
        <v>44635</v>
      </c>
      <c r="AB684">
        <v>-506.43</v>
      </c>
    </row>
    <row r="685" spans="1:28" ht="16.2">
      <c r="A685" s="1">
        <v>44848</v>
      </c>
      <c r="B685">
        <v>4824.76</v>
      </c>
      <c r="C685" s="1">
        <v>44537</v>
      </c>
      <c r="D685">
        <v>-12328.96</v>
      </c>
      <c r="E685" s="1">
        <v>44537</v>
      </c>
      <c r="F685">
        <v>0</v>
      </c>
      <c r="G685" s="1">
        <v>44489</v>
      </c>
      <c r="H685">
        <v>0</v>
      </c>
      <c r="I685" s="1">
        <v>44602</v>
      </c>
      <c r="J685">
        <v>5454.09</v>
      </c>
      <c r="K685" s="1">
        <v>44636</v>
      </c>
      <c r="L685">
        <v>0</v>
      </c>
      <c r="M685" s="1">
        <v>44636</v>
      </c>
      <c r="N685">
        <v>-25310.15</v>
      </c>
      <c r="O685" s="1">
        <v>44636</v>
      </c>
      <c r="P685">
        <v>0</v>
      </c>
      <c r="Q685" s="1">
        <v>44540</v>
      </c>
      <c r="R685">
        <v>-18600</v>
      </c>
      <c r="S685" s="1">
        <v>44848</v>
      </c>
      <c r="T685">
        <v>0</v>
      </c>
      <c r="U685" s="1">
        <v>44729</v>
      </c>
      <c r="V685">
        <v>42000</v>
      </c>
      <c r="W685" s="1">
        <v>44848</v>
      </c>
      <c r="X685">
        <v>-1600</v>
      </c>
      <c r="Y685" s="1">
        <v>44636</v>
      </c>
      <c r="Z685">
        <v>-22325.77</v>
      </c>
      <c r="AA685" s="1">
        <v>44636</v>
      </c>
      <c r="AB685">
        <v>-40312.400000000001</v>
      </c>
    </row>
    <row r="686" spans="1:28" ht="16.2">
      <c r="A686" s="1">
        <v>44851</v>
      </c>
      <c r="B686">
        <v>11251.28</v>
      </c>
      <c r="C686" s="1">
        <v>44538</v>
      </c>
      <c r="D686">
        <v>8665.85</v>
      </c>
      <c r="E686" s="1">
        <v>44538</v>
      </c>
      <c r="F686">
        <v>0</v>
      </c>
      <c r="G686" s="1">
        <v>44490</v>
      </c>
      <c r="H686">
        <v>0</v>
      </c>
      <c r="I686" s="1">
        <v>44603</v>
      </c>
      <c r="J686">
        <v>0</v>
      </c>
      <c r="K686" s="1">
        <v>44637</v>
      </c>
      <c r="L686">
        <v>-6239.68</v>
      </c>
      <c r="M686" s="1">
        <v>44637</v>
      </c>
      <c r="N686">
        <v>0</v>
      </c>
      <c r="O686" s="1">
        <v>44637</v>
      </c>
      <c r="P686">
        <v>0</v>
      </c>
      <c r="Q686" s="1">
        <v>44543</v>
      </c>
      <c r="R686">
        <v>-13200</v>
      </c>
      <c r="S686" s="1">
        <v>44851</v>
      </c>
      <c r="T686">
        <v>0</v>
      </c>
      <c r="U686" s="1">
        <v>44732</v>
      </c>
      <c r="V686">
        <v>32400</v>
      </c>
      <c r="W686" s="1">
        <v>44851</v>
      </c>
      <c r="X686">
        <v>-18900</v>
      </c>
      <c r="Y686" s="1">
        <v>44637</v>
      </c>
      <c r="Z686">
        <v>8278</v>
      </c>
      <c r="AA686" s="1">
        <v>44637</v>
      </c>
      <c r="AB686">
        <v>14278.9</v>
      </c>
    </row>
    <row r="687" spans="1:28" ht="16.2">
      <c r="A687" s="1">
        <v>44852</v>
      </c>
      <c r="B687">
        <v>0</v>
      </c>
      <c r="C687" s="1">
        <v>44539</v>
      </c>
      <c r="D687">
        <v>12000</v>
      </c>
      <c r="E687" s="1">
        <v>44539</v>
      </c>
      <c r="F687">
        <v>0</v>
      </c>
      <c r="G687" s="1">
        <v>44491</v>
      </c>
      <c r="H687">
        <v>0</v>
      </c>
      <c r="I687" s="1">
        <v>44606</v>
      </c>
      <c r="J687">
        <v>0</v>
      </c>
      <c r="K687" s="1">
        <v>44638</v>
      </c>
      <c r="L687">
        <v>0</v>
      </c>
      <c r="M687" s="1">
        <v>44638</v>
      </c>
      <c r="N687">
        <v>-16324.1</v>
      </c>
      <c r="O687" s="1">
        <v>44638</v>
      </c>
      <c r="P687">
        <v>0</v>
      </c>
      <c r="Q687" s="1">
        <v>44544</v>
      </c>
      <c r="R687">
        <v>-29400</v>
      </c>
      <c r="S687" s="1">
        <v>44852</v>
      </c>
      <c r="T687">
        <v>0</v>
      </c>
      <c r="U687" s="1">
        <v>44733</v>
      </c>
      <c r="V687">
        <v>-49000</v>
      </c>
      <c r="W687" s="1">
        <v>44852</v>
      </c>
      <c r="X687">
        <v>-19000</v>
      </c>
      <c r="Y687" s="1">
        <v>44638</v>
      </c>
      <c r="Z687">
        <v>-10600</v>
      </c>
      <c r="AA687" s="1">
        <v>44638</v>
      </c>
      <c r="AB687">
        <v>-10600</v>
      </c>
    </row>
    <row r="688" spans="1:28" ht="16.2">
      <c r="A688" s="1">
        <v>44853</v>
      </c>
      <c r="B688">
        <v>0</v>
      </c>
      <c r="C688" s="1">
        <v>44540</v>
      </c>
      <c r="D688">
        <v>-18600</v>
      </c>
      <c r="E688" s="1">
        <v>44540</v>
      </c>
      <c r="F688">
        <v>0</v>
      </c>
      <c r="G688" s="1">
        <v>44494</v>
      </c>
      <c r="H688">
        <v>0</v>
      </c>
      <c r="I688" s="1">
        <v>44607</v>
      </c>
      <c r="J688">
        <v>0</v>
      </c>
      <c r="K688" s="1">
        <v>44641</v>
      </c>
      <c r="L688">
        <v>0</v>
      </c>
      <c r="M688" s="1">
        <v>44641</v>
      </c>
      <c r="N688">
        <v>-7720.65</v>
      </c>
      <c r="O688" s="1">
        <v>44641</v>
      </c>
      <c r="P688">
        <v>0</v>
      </c>
      <c r="Q688" s="1">
        <v>44545</v>
      </c>
      <c r="R688">
        <v>4471.1000000000004</v>
      </c>
      <c r="S688" s="1">
        <v>44853</v>
      </c>
      <c r="T688">
        <v>0</v>
      </c>
      <c r="U688" s="1">
        <v>44734</v>
      </c>
      <c r="V688">
        <v>5800</v>
      </c>
      <c r="W688" s="1">
        <v>44853</v>
      </c>
      <c r="X688">
        <v>-19600</v>
      </c>
      <c r="Y688" s="1">
        <v>44641</v>
      </c>
      <c r="Z688">
        <v>-19333.71</v>
      </c>
      <c r="AA688" s="1">
        <v>44641</v>
      </c>
      <c r="AB688">
        <v>19600</v>
      </c>
    </row>
    <row r="689" spans="1:28" ht="16.2">
      <c r="A689" s="1">
        <v>44854</v>
      </c>
      <c r="B689">
        <v>-46527.75</v>
      </c>
      <c r="C689" s="1">
        <v>44543</v>
      </c>
      <c r="D689">
        <v>1265.19</v>
      </c>
      <c r="E689" s="1">
        <v>44543</v>
      </c>
      <c r="F689">
        <v>0</v>
      </c>
      <c r="G689" s="1">
        <v>44495</v>
      </c>
      <c r="H689">
        <v>0</v>
      </c>
      <c r="I689" s="1">
        <v>44608</v>
      </c>
      <c r="J689">
        <v>12109.56</v>
      </c>
      <c r="K689" s="1">
        <v>44642</v>
      </c>
      <c r="L689">
        <v>0</v>
      </c>
      <c r="M689" s="1">
        <v>44642</v>
      </c>
      <c r="N689">
        <v>-3050.6</v>
      </c>
      <c r="O689" s="1">
        <v>44642</v>
      </c>
      <c r="P689">
        <v>0</v>
      </c>
      <c r="Q689" s="1">
        <v>44546</v>
      </c>
      <c r="R689">
        <v>0</v>
      </c>
      <c r="S689" s="1">
        <v>44854</v>
      </c>
      <c r="T689">
        <v>0</v>
      </c>
      <c r="U689" s="1">
        <v>44735</v>
      </c>
      <c r="V689">
        <v>14800</v>
      </c>
      <c r="W689" s="1">
        <v>44854</v>
      </c>
      <c r="X689">
        <v>0</v>
      </c>
      <c r="Y689" s="1">
        <v>44642</v>
      </c>
      <c r="Z689">
        <v>6200</v>
      </c>
      <c r="AA689" s="1">
        <v>44642</v>
      </c>
      <c r="AB689">
        <v>6200</v>
      </c>
    </row>
    <row r="690" spans="1:28" ht="16.2">
      <c r="A690" s="1">
        <v>44855</v>
      </c>
      <c r="B690">
        <v>0</v>
      </c>
      <c r="C690" s="1">
        <v>44544</v>
      </c>
      <c r="D690">
        <v>36739.35</v>
      </c>
      <c r="E690" s="1">
        <v>44544</v>
      </c>
      <c r="F690">
        <v>0</v>
      </c>
      <c r="G690" s="1">
        <v>44496</v>
      </c>
      <c r="H690">
        <v>0</v>
      </c>
      <c r="I690" s="1">
        <v>44609</v>
      </c>
      <c r="J690">
        <v>0</v>
      </c>
      <c r="K690" s="1">
        <v>44643</v>
      </c>
      <c r="L690">
        <v>139.68</v>
      </c>
      <c r="M690" s="1">
        <v>44643</v>
      </c>
      <c r="N690">
        <v>0</v>
      </c>
      <c r="O690" s="1">
        <v>44643</v>
      </c>
      <c r="P690">
        <v>0</v>
      </c>
      <c r="Q690" s="1">
        <v>44547</v>
      </c>
      <c r="R690">
        <v>0</v>
      </c>
      <c r="S690" s="1">
        <v>44855</v>
      </c>
      <c r="T690">
        <v>0</v>
      </c>
      <c r="U690" s="1">
        <v>44736</v>
      </c>
      <c r="V690">
        <v>-24000</v>
      </c>
      <c r="W690" s="1">
        <v>44855</v>
      </c>
      <c r="X690">
        <v>-16500</v>
      </c>
      <c r="Y690" s="1">
        <v>44643</v>
      </c>
      <c r="Z690">
        <v>36400</v>
      </c>
      <c r="AA690" s="1">
        <v>44643</v>
      </c>
      <c r="AB690">
        <v>36400</v>
      </c>
    </row>
    <row r="691" spans="1:28" ht="16.2">
      <c r="A691" s="1">
        <v>44858</v>
      </c>
      <c r="B691">
        <v>-36159.25</v>
      </c>
      <c r="C691" s="1">
        <v>44545</v>
      </c>
      <c r="D691">
        <v>0</v>
      </c>
      <c r="E691" s="1">
        <v>44545</v>
      </c>
      <c r="F691">
        <v>0</v>
      </c>
      <c r="G691" s="1">
        <v>44497</v>
      </c>
      <c r="H691">
        <v>0</v>
      </c>
      <c r="I691" s="1">
        <v>44610</v>
      </c>
      <c r="J691">
        <v>0</v>
      </c>
      <c r="K691" s="1">
        <v>44644</v>
      </c>
      <c r="L691">
        <v>-7454.86</v>
      </c>
      <c r="M691" s="1">
        <v>44644</v>
      </c>
      <c r="N691">
        <v>0</v>
      </c>
      <c r="O691" s="1">
        <v>44644</v>
      </c>
      <c r="P691">
        <v>0</v>
      </c>
      <c r="Q691" s="1">
        <v>44550</v>
      </c>
      <c r="R691">
        <v>0</v>
      </c>
      <c r="S691" s="1">
        <v>44858</v>
      </c>
      <c r="T691">
        <v>0</v>
      </c>
      <c r="U691" s="1">
        <v>44739</v>
      </c>
      <c r="V691">
        <v>-62000</v>
      </c>
      <c r="W691" s="1">
        <v>44858</v>
      </c>
      <c r="X691">
        <v>-2000</v>
      </c>
      <c r="Y691" s="1">
        <v>44644</v>
      </c>
      <c r="Z691">
        <v>-31056.69</v>
      </c>
      <c r="AA691" s="1">
        <v>44644</v>
      </c>
      <c r="AB691">
        <v>-6200</v>
      </c>
    </row>
    <row r="692" spans="1:28" ht="16.2">
      <c r="A692" s="1">
        <v>44859</v>
      </c>
      <c r="B692">
        <v>-11525.02</v>
      </c>
      <c r="C692" s="1">
        <v>44546</v>
      </c>
      <c r="D692">
        <v>0</v>
      </c>
      <c r="E692" s="1">
        <v>44546</v>
      </c>
      <c r="F692">
        <v>0</v>
      </c>
      <c r="G692" s="1">
        <v>44498</v>
      </c>
      <c r="H692">
        <v>0</v>
      </c>
      <c r="I692" s="1">
        <v>44613</v>
      </c>
      <c r="J692">
        <v>-37485.519999999997</v>
      </c>
      <c r="K692" s="1">
        <v>44645</v>
      </c>
      <c r="L692">
        <v>0</v>
      </c>
      <c r="M692" s="1">
        <v>44645</v>
      </c>
      <c r="N692">
        <v>0</v>
      </c>
      <c r="O692" s="1">
        <v>44645</v>
      </c>
      <c r="P692">
        <v>-1257.83</v>
      </c>
      <c r="Q692" s="1">
        <v>44551</v>
      </c>
      <c r="R692">
        <v>0</v>
      </c>
      <c r="S692" s="1">
        <v>44859</v>
      </c>
      <c r="T692">
        <v>0</v>
      </c>
      <c r="U692" s="1">
        <v>44740</v>
      </c>
      <c r="V692">
        <v>-17000</v>
      </c>
      <c r="W692" s="1">
        <v>44859</v>
      </c>
      <c r="X692">
        <v>40200</v>
      </c>
      <c r="Y692" s="1">
        <v>44645</v>
      </c>
      <c r="Z692">
        <v>-37264.19</v>
      </c>
      <c r="AA692" s="1">
        <v>44645</v>
      </c>
      <c r="AB692">
        <v>-10000</v>
      </c>
    </row>
    <row r="693" spans="1:28" ht="16.2">
      <c r="A693" s="1">
        <v>44860</v>
      </c>
      <c r="B693">
        <v>0</v>
      </c>
      <c r="C693" s="1">
        <v>44547</v>
      </c>
      <c r="D693">
        <v>0</v>
      </c>
      <c r="E693" s="1">
        <v>44547</v>
      </c>
      <c r="F693">
        <v>0</v>
      </c>
      <c r="G693" s="1">
        <v>44501</v>
      </c>
      <c r="H693">
        <v>0</v>
      </c>
      <c r="I693" s="1">
        <v>44614</v>
      </c>
      <c r="J693">
        <v>0</v>
      </c>
      <c r="K693" s="1">
        <v>44648</v>
      </c>
      <c r="L693">
        <v>-41.63</v>
      </c>
      <c r="M693" s="1">
        <v>44648</v>
      </c>
      <c r="N693">
        <v>0</v>
      </c>
      <c r="O693" s="1">
        <v>44648</v>
      </c>
      <c r="P693">
        <v>-18086.32</v>
      </c>
      <c r="Q693" s="1">
        <v>44552</v>
      </c>
      <c r="R693">
        <v>0</v>
      </c>
      <c r="S693" s="1">
        <v>44860</v>
      </c>
      <c r="T693">
        <v>0</v>
      </c>
      <c r="U693" s="1">
        <v>44741</v>
      </c>
      <c r="V693">
        <v>-28300</v>
      </c>
      <c r="W693" s="1">
        <v>44860</v>
      </c>
      <c r="X693">
        <v>-24500</v>
      </c>
      <c r="Y693" s="1">
        <v>44648</v>
      </c>
      <c r="Z693">
        <v>9302.0400000000009</v>
      </c>
      <c r="AA693" s="1">
        <v>44648</v>
      </c>
      <c r="AB693">
        <v>-36600</v>
      </c>
    </row>
    <row r="694" spans="1:28" ht="16.2">
      <c r="A694" s="1">
        <v>44861</v>
      </c>
      <c r="B694">
        <v>-6776.82</v>
      </c>
      <c r="C694" s="1">
        <v>44550</v>
      </c>
      <c r="D694">
        <v>0</v>
      </c>
      <c r="E694" s="1">
        <v>44550</v>
      </c>
      <c r="F694">
        <v>0</v>
      </c>
      <c r="G694" s="1">
        <v>44502</v>
      </c>
      <c r="H694">
        <v>0</v>
      </c>
      <c r="I694" s="1">
        <v>44615</v>
      </c>
      <c r="J694">
        <v>0</v>
      </c>
      <c r="K694" s="1">
        <v>44649</v>
      </c>
      <c r="L694">
        <v>-11852.76</v>
      </c>
      <c r="M694" s="1">
        <v>44649</v>
      </c>
      <c r="N694">
        <v>0</v>
      </c>
      <c r="O694" s="1">
        <v>44649</v>
      </c>
      <c r="P694">
        <v>0</v>
      </c>
      <c r="Q694" s="1">
        <v>44553</v>
      </c>
      <c r="R694">
        <v>0</v>
      </c>
      <c r="S694" s="1">
        <v>44861</v>
      </c>
      <c r="T694">
        <v>-6175.59</v>
      </c>
      <c r="U694" s="1">
        <v>44742</v>
      </c>
      <c r="V694">
        <v>13500</v>
      </c>
      <c r="W694" s="1">
        <v>44861</v>
      </c>
      <c r="X694">
        <v>0</v>
      </c>
      <c r="Y694" s="1">
        <v>44649</v>
      </c>
      <c r="Z694">
        <v>-13925.15</v>
      </c>
      <c r="AA694" s="1">
        <v>44649</v>
      </c>
      <c r="AB694">
        <v>6749.34</v>
      </c>
    </row>
    <row r="695" spans="1:28" ht="16.2">
      <c r="A695" s="1">
        <v>44862</v>
      </c>
      <c r="B695">
        <v>0</v>
      </c>
      <c r="C695" s="1">
        <v>44551</v>
      </c>
      <c r="D695">
        <v>0</v>
      </c>
      <c r="E695" s="1">
        <v>44551</v>
      </c>
      <c r="F695">
        <v>0</v>
      </c>
      <c r="G695" s="1">
        <v>44503</v>
      </c>
      <c r="H695">
        <v>-4513.3599999999997</v>
      </c>
      <c r="I695" s="1">
        <v>44616</v>
      </c>
      <c r="J695">
        <v>0</v>
      </c>
      <c r="K695" s="1">
        <v>44650</v>
      </c>
      <c r="L695">
        <v>-16992.64</v>
      </c>
      <c r="M695" s="1">
        <v>44650</v>
      </c>
      <c r="N695">
        <v>0</v>
      </c>
      <c r="O695" s="1">
        <v>44650</v>
      </c>
      <c r="P695">
        <v>0</v>
      </c>
      <c r="Q695" s="1">
        <v>44554</v>
      </c>
      <c r="R695">
        <v>0</v>
      </c>
      <c r="S695" s="1">
        <v>44862</v>
      </c>
      <c r="T695">
        <v>0</v>
      </c>
      <c r="U695" s="1">
        <v>44743</v>
      </c>
      <c r="V695">
        <v>89400</v>
      </c>
      <c r="W695" s="1">
        <v>44862</v>
      </c>
      <c r="X695">
        <v>0</v>
      </c>
      <c r="Y695" s="1">
        <v>44650</v>
      </c>
      <c r="Z695">
        <v>17611.23</v>
      </c>
      <c r="AA695" s="1">
        <v>44650</v>
      </c>
      <c r="AB695">
        <v>-25730.13</v>
      </c>
    </row>
    <row r="696" spans="1:28" ht="16.2">
      <c r="A696" s="1">
        <v>44865</v>
      </c>
      <c r="B696">
        <v>0</v>
      </c>
      <c r="C696" s="1">
        <v>44552</v>
      </c>
      <c r="D696">
        <v>-2935.35</v>
      </c>
      <c r="E696" s="1">
        <v>44552</v>
      </c>
      <c r="F696">
        <v>0</v>
      </c>
      <c r="G696" s="1">
        <v>44504</v>
      </c>
      <c r="H696">
        <v>-3400</v>
      </c>
      <c r="I696" s="1">
        <v>44617</v>
      </c>
      <c r="J696">
        <v>0</v>
      </c>
      <c r="K696" s="1">
        <v>44651</v>
      </c>
      <c r="L696">
        <v>3405.44</v>
      </c>
      <c r="M696" s="1">
        <v>44651</v>
      </c>
      <c r="N696">
        <v>-14731.3</v>
      </c>
      <c r="O696" s="1">
        <v>44651</v>
      </c>
      <c r="P696">
        <v>0</v>
      </c>
      <c r="Q696" s="1">
        <v>44557</v>
      </c>
      <c r="R696">
        <v>0</v>
      </c>
      <c r="S696" s="1">
        <v>44865</v>
      </c>
      <c r="T696">
        <v>0</v>
      </c>
      <c r="U696" s="1">
        <v>44746</v>
      </c>
      <c r="V696">
        <v>4600</v>
      </c>
      <c r="W696" s="1">
        <v>44865</v>
      </c>
      <c r="X696">
        <v>24100</v>
      </c>
      <c r="Y696" s="1">
        <v>44651</v>
      </c>
      <c r="Z696">
        <v>-20400</v>
      </c>
      <c r="AA696" s="1">
        <v>44651</v>
      </c>
      <c r="AB696">
        <v>0</v>
      </c>
    </row>
    <row r="697" spans="1:28" ht="16.2">
      <c r="A697" s="1">
        <v>44866</v>
      </c>
      <c r="B697">
        <v>2432.8000000000002</v>
      </c>
      <c r="C697" s="1">
        <v>44553</v>
      </c>
      <c r="D697">
        <v>24200</v>
      </c>
      <c r="E697" s="1">
        <v>44553</v>
      </c>
      <c r="F697">
        <v>0</v>
      </c>
      <c r="G697" s="1">
        <v>44505</v>
      </c>
      <c r="H697">
        <v>38400</v>
      </c>
      <c r="I697" s="1">
        <v>44621</v>
      </c>
      <c r="J697">
        <v>53870.83</v>
      </c>
      <c r="K697" s="1">
        <v>44652</v>
      </c>
      <c r="L697">
        <v>-11647.09</v>
      </c>
      <c r="M697" s="1">
        <v>44652</v>
      </c>
      <c r="N697">
        <v>-6528.27</v>
      </c>
      <c r="O697" s="1">
        <v>44652</v>
      </c>
      <c r="P697">
        <v>0</v>
      </c>
      <c r="Q697" s="1">
        <v>44558</v>
      </c>
      <c r="R697">
        <v>0</v>
      </c>
      <c r="S697" s="1">
        <v>44866</v>
      </c>
      <c r="T697">
        <v>0</v>
      </c>
      <c r="U697" s="1">
        <v>44747</v>
      </c>
      <c r="V697">
        <v>-16000</v>
      </c>
      <c r="W697" s="1">
        <v>44866</v>
      </c>
      <c r="X697">
        <v>17600</v>
      </c>
      <c r="Y697" s="1">
        <v>44652</v>
      </c>
      <c r="Z697">
        <v>-21780.76</v>
      </c>
      <c r="AA697" s="1">
        <v>44652</v>
      </c>
      <c r="AB697">
        <v>0</v>
      </c>
    </row>
    <row r="698" spans="1:28" ht="16.2">
      <c r="A698" s="1">
        <v>44867</v>
      </c>
      <c r="B698">
        <v>0</v>
      </c>
      <c r="C698" s="1">
        <v>44554</v>
      </c>
      <c r="D698">
        <v>800</v>
      </c>
      <c r="E698" s="1">
        <v>44554</v>
      </c>
      <c r="F698">
        <v>0</v>
      </c>
      <c r="G698" s="1">
        <v>44508</v>
      </c>
      <c r="H698">
        <v>31200</v>
      </c>
      <c r="I698" s="1">
        <v>44622</v>
      </c>
      <c r="J698">
        <v>-6536.43</v>
      </c>
      <c r="K698" s="1">
        <v>44657</v>
      </c>
      <c r="L698">
        <v>-15244.69</v>
      </c>
      <c r="M698" s="1">
        <v>44657</v>
      </c>
      <c r="N698">
        <v>-3324.76</v>
      </c>
      <c r="O698" s="1">
        <v>44657</v>
      </c>
      <c r="P698">
        <v>0</v>
      </c>
      <c r="Q698" s="1">
        <v>44559</v>
      </c>
      <c r="R698">
        <v>0</v>
      </c>
      <c r="S698" s="1">
        <v>44867</v>
      </c>
      <c r="T698">
        <v>0</v>
      </c>
      <c r="U698" s="1">
        <v>44748</v>
      </c>
      <c r="V698">
        <v>72200</v>
      </c>
      <c r="W698" s="1">
        <v>44867</v>
      </c>
      <c r="X698">
        <v>1500</v>
      </c>
      <c r="Y698" s="1">
        <v>44657</v>
      </c>
      <c r="Z698">
        <v>-32920.32</v>
      </c>
      <c r="AA698" s="1">
        <v>44657</v>
      </c>
      <c r="AB698">
        <v>0</v>
      </c>
    </row>
    <row r="699" spans="1:28" ht="16.2">
      <c r="A699" s="1">
        <v>44868</v>
      </c>
      <c r="B699">
        <v>-14753.58</v>
      </c>
      <c r="C699" s="1">
        <v>44557</v>
      </c>
      <c r="D699">
        <v>14858.95</v>
      </c>
      <c r="E699" s="1">
        <v>44557</v>
      </c>
      <c r="F699">
        <v>0</v>
      </c>
      <c r="G699" s="1">
        <v>44509</v>
      </c>
      <c r="H699">
        <v>26400</v>
      </c>
      <c r="I699" s="1">
        <v>44623</v>
      </c>
      <c r="J699">
        <v>19265.099999999999</v>
      </c>
      <c r="K699" s="1">
        <v>44658</v>
      </c>
      <c r="L699">
        <v>-8639.68</v>
      </c>
      <c r="M699" s="1">
        <v>44658</v>
      </c>
      <c r="N699">
        <v>60955.97</v>
      </c>
      <c r="O699" s="1">
        <v>44658</v>
      </c>
      <c r="P699">
        <v>0</v>
      </c>
      <c r="Q699" s="1">
        <v>44560</v>
      </c>
      <c r="R699">
        <v>0</v>
      </c>
      <c r="S699" s="1">
        <v>44868</v>
      </c>
      <c r="T699">
        <v>0</v>
      </c>
      <c r="U699" s="1">
        <v>44749</v>
      </c>
      <c r="V699">
        <v>-61600</v>
      </c>
      <c r="W699" s="1">
        <v>44868</v>
      </c>
      <c r="X699">
        <v>0</v>
      </c>
      <c r="Y699" s="1">
        <v>44658</v>
      </c>
      <c r="Z699">
        <v>72600</v>
      </c>
      <c r="AA699" s="1">
        <v>44658</v>
      </c>
      <c r="AB699">
        <v>34880.400000000001</v>
      </c>
    </row>
    <row r="700" spans="1:28" ht="16.2">
      <c r="A700" s="1">
        <v>44869</v>
      </c>
      <c r="B700">
        <v>0</v>
      </c>
      <c r="C700" s="1">
        <v>44558</v>
      </c>
      <c r="D700">
        <v>0</v>
      </c>
      <c r="E700" s="1">
        <v>44558</v>
      </c>
      <c r="F700">
        <v>0</v>
      </c>
      <c r="G700" s="1">
        <v>44510</v>
      </c>
      <c r="H700">
        <v>0</v>
      </c>
      <c r="I700" s="1">
        <v>44624</v>
      </c>
      <c r="J700">
        <v>18129.27</v>
      </c>
      <c r="K700" s="1">
        <v>44659</v>
      </c>
      <c r="L700">
        <v>0</v>
      </c>
      <c r="M700" s="1">
        <v>44659</v>
      </c>
      <c r="N700">
        <v>-6915.25</v>
      </c>
      <c r="O700" s="1">
        <v>44659</v>
      </c>
      <c r="P700">
        <v>0</v>
      </c>
      <c r="Q700" s="1">
        <v>44564</v>
      </c>
      <c r="R700">
        <v>0</v>
      </c>
      <c r="S700" s="1">
        <v>44869</v>
      </c>
      <c r="T700">
        <v>0</v>
      </c>
      <c r="U700" s="1">
        <v>44750</v>
      </c>
      <c r="V700">
        <v>-30000</v>
      </c>
      <c r="W700" s="1">
        <v>44869</v>
      </c>
      <c r="X700">
        <v>17500</v>
      </c>
      <c r="Y700" s="1">
        <v>44659</v>
      </c>
      <c r="Z700">
        <v>-13635.66</v>
      </c>
      <c r="AA700" s="1">
        <v>44659</v>
      </c>
      <c r="AB700">
        <v>-34600</v>
      </c>
    </row>
    <row r="701" spans="1:28" ht="16.2">
      <c r="A701" s="1">
        <v>44872</v>
      </c>
      <c r="B701">
        <v>4416.3</v>
      </c>
      <c r="C701" s="1">
        <v>44559</v>
      </c>
      <c r="D701">
        <v>0</v>
      </c>
      <c r="E701" s="1">
        <v>44559</v>
      </c>
      <c r="F701">
        <v>0</v>
      </c>
      <c r="G701" s="1">
        <v>44511</v>
      </c>
      <c r="H701">
        <v>-16600</v>
      </c>
      <c r="I701" s="1">
        <v>44627</v>
      </c>
      <c r="J701">
        <v>121600</v>
      </c>
      <c r="K701" s="1">
        <v>44662</v>
      </c>
      <c r="L701">
        <v>29484.33</v>
      </c>
      <c r="M701" s="1">
        <v>44662</v>
      </c>
      <c r="N701">
        <v>47681.599999999999</v>
      </c>
      <c r="O701" s="1">
        <v>44662</v>
      </c>
      <c r="P701">
        <v>0</v>
      </c>
      <c r="Q701" s="1">
        <v>44565</v>
      </c>
      <c r="R701">
        <v>0</v>
      </c>
      <c r="S701" s="1">
        <v>44872</v>
      </c>
      <c r="T701">
        <v>0</v>
      </c>
      <c r="U701" s="1">
        <v>44753</v>
      </c>
      <c r="V701">
        <v>10600</v>
      </c>
      <c r="W701" s="1">
        <v>44872</v>
      </c>
      <c r="X701">
        <v>38800</v>
      </c>
      <c r="Y701" s="1">
        <v>44662</v>
      </c>
      <c r="Z701">
        <v>17054.43</v>
      </c>
      <c r="AA701" s="1">
        <v>44662</v>
      </c>
      <c r="AB701">
        <v>48979.01</v>
      </c>
    </row>
    <row r="702" spans="1:28" ht="16.2">
      <c r="A702" s="1">
        <v>44873</v>
      </c>
      <c r="B702">
        <v>0</v>
      </c>
      <c r="C702" s="1">
        <v>44560</v>
      </c>
      <c r="D702">
        <v>0</v>
      </c>
      <c r="E702" s="1">
        <v>44560</v>
      </c>
      <c r="F702">
        <v>0</v>
      </c>
      <c r="G702" s="1">
        <v>44512</v>
      </c>
      <c r="H702">
        <v>12673.86</v>
      </c>
      <c r="I702" s="1">
        <v>44628</v>
      </c>
      <c r="J702">
        <v>20579.099999999999</v>
      </c>
      <c r="K702" s="1">
        <v>44663</v>
      </c>
      <c r="L702">
        <v>3874.92</v>
      </c>
      <c r="M702" s="1">
        <v>44663</v>
      </c>
      <c r="N702">
        <v>-819.61</v>
      </c>
      <c r="O702" s="1">
        <v>44663</v>
      </c>
      <c r="P702">
        <v>0</v>
      </c>
      <c r="Q702" s="1">
        <v>44566</v>
      </c>
      <c r="R702">
        <v>0</v>
      </c>
      <c r="S702" s="1">
        <v>44873</v>
      </c>
      <c r="T702">
        <v>0</v>
      </c>
      <c r="U702" s="1">
        <v>44754</v>
      </c>
      <c r="V702">
        <v>72600</v>
      </c>
      <c r="W702" s="1">
        <v>44873</v>
      </c>
      <c r="X702">
        <v>22000</v>
      </c>
      <c r="Y702" s="1">
        <v>44663</v>
      </c>
      <c r="Z702">
        <v>-7908.86</v>
      </c>
      <c r="AA702" s="1">
        <v>44663</v>
      </c>
      <c r="AB702">
        <v>8000</v>
      </c>
    </row>
    <row r="703" spans="1:28" ht="16.2">
      <c r="A703" s="1">
        <v>44874</v>
      </c>
      <c r="B703">
        <v>15987</v>
      </c>
      <c r="C703" s="1">
        <v>44564</v>
      </c>
      <c r="D703">
        <v>0</v>
      </c>
      <c r="E703" s="1">
        <v>44564</v>
      </c>
      <c r="F703">
        <v>0</v>
      </c>
      <c r="G703" s="1">
        <v>44515</v>
      </c>
      <c r="H703">
        <v>0</v>
      </c>
      <c r="I703" s="1">
        <v>44629</v>
      </c>
      <c r="J703">
        <v>-24612.95</v>
      </c>
      <c r="K703" s="1">
        <v>44664</v>
      </c>
      <c r="L703">
        <v>28684.9</v>
      </c>
      <c r="M703" s="1">
        <v>44664</v>
      </c>
      <c r="N703">
        <v>-76221.47</v>
      </c>
      <c r="O703" s="1">
        <v>44664</v>
      </c>
      <c r="P703">
        <v>31366.62</v>
      </c>
      <c r="Q703" s="1">
        <v>44567</v>
      </c>
      <c r="R703">
        <v>0</v>
      </c>
      <c r="S703" s="1">
        <v>44874</v>
      </c>
      <c r="T703">
        <v>0</v>
      </c>
      <c r="U703" s="1">
        <v>44755</v>
      </c>
      <c r="V703">
        <v>-72800</v>
      </c>
      <c r="W703" s="1">
        <v>44874</v>
      </c>
      <c r="X703">
        <v>52200</v>
      </c>
      <c r="Y703" s="1">
        <v>44664</v>
      </c>
      <c r="Z703">
        <v>40176.730000000003</v>
      </c>
      <c r="AA703" s="1">
        <v>44664</v>
      </c>
      <c r="AB703">
        <v>-11030.95</v>
      </c>
    </row>
    <row r="704" spans="1:28" ht="16.2">
      <c r="A704" s="1">
        <v>44875</v>
      </c>
      <c r="B704">
        <v>-9819.5499999999993</v>
      </c>
      <c r="C704" s="1">
        <v>44565</v>
      </c>
      <c r="D704">
        <v>0</v>
      </c>
      <c r="E704" s="1">
        <v>44565</v>
      </c>
      <c r="F704">
        <v>0</v>
      </c>
      <c r="G704" s="1">
        <v>44516</v>
      </c>
      <c r="H704">
        <v>0</v>
      </c>
      <c r="I704" s="1">
        <v>44630</v>
      </c>
      <c r="J704">
        <v>98200</v>
      </c>
      <c r="K704" s="1">
        <v>44665</v>
      </c>
      <c r="L704">
        <v>-38.57</v>
      </c>
      <c r="M704" s="1">
        <v>44665</v>
      </c>
      <c r="N704">
        <v>880.73</v>
      </c>
      <c r="O704" s="1">
        <v>44665</v>
      </c>
      <c r="P704">
        <v>0</v>
      </c>
      <c r="Q704" s="1">
        <v>44568</v>
      </c>
      <c r="R704">
        <v>0</v>
      </c>
      <c r="S704" s="1">
        <v>44875</v>
      </c>
      <c r="T704">
        <v>-2209.31</v>
      </c>
      <c r="U704" s="1">
        <v>44756</v>
      </c>
      <c r="V704">
        <v>-22400</v>
      </c>
      <c r="W704" s="1">
        <v>44875</v>
      </c>
      <c r="X704">
        <v>-23600</v>
      </c>
      <c r="Y704" s="1">
        <v>44665</v>
      </c>
      <c r="Z704">
        <v>-9518.1299999999992</v>
      </c>
      <c r="AA704" s="1">
        <v>44665</v>
      </c>
      <c r="AB704">
        <v>-3600</v>
      </c>
    </row>
    <row r="705" spans="1:28" ht="16.2">
      <c r="A705" s="1">
        <v>44876</v>
      </c>
      <c r="B705">
        <v>9526.7199999999993</v>
      </c>
      <c r="C705" s="1">
        <v>44566</v>
      </c>
      <c r="D705">
        <v>0</v>
      </c>
      <c r="E705" s="1">
        <v>44566</v>
      </c>
      <c r="F705">
        <v>0</v>
      </c>
      <c r="G705" s="1">
        <v>44517</v>
      </c>
      <c r="H705">
        <v>0</v>
      </c>
      <c r="I705" s="1">
        <v>44631</v>
      </c>
      <c r="J705">
        <v>-21519.93</v>
      </c>
      <c r="K705" s="1">
        <v>44666</v>
      </c>
      <c r="L705">
        <v>4658.21</v>
      </c>
      <c r="M705" s="1">
        <v>44666</v>
      </c>
      <c r="N705">
        <v>45683.58</v>
      </c>
      <c r="O705" s="1">
        <v>44666</v>
      </c>
      <c r="P705">
        <v>0</v>
      </c>
      <c r="Q705" s="1">
        <v>44571</v>
      </c>
      <c r="R705">
        <v>0</v>
      </c>
      <c r="S705" s="1">
        <v>44876</v>
      </c>
      <c r="T705">
        <v>0</v>
      </c>
      <c r="U705" s="1">
        <v>44757</v>
      </c>
      <c r="V705">
        <v>-17200</v>
      </c>
      <c r="W705" s="1">
        <v>44876</v>
      </c>
      <c r="X705">
        <v>116600</v>
      </c>
      <c r="Y705" s="1">
        <v>44666</v>
      </c>
      <c r="Z705">
        <v>31885.65</v>
      </c>
      <c r="AA705" s="1">
        <v>44666</v>
      </c>
      <c r="AB705">
        <v>-30224.05</v>
      </c>
    </row>
    <row r="706" spans="1:28" ht="16.2">
      <c r="A706" s="1">
        <v>44879</v>
      </c>
      <c r="B706">
        <v>0</v>
      </c>
      <c r="C706" s="1">
        <v>44567</v>
      </c>
      <c r="D706">
        <v>0</v>
      </c>
      <c r="E706" s="1">
        <v>44567</v>
      </c>
      <c r="F706">
        <v>0</v>
      </c>
      <c r="G706" s="1">
        <v>44518</v>
      </c>
      <c r="H706">
        <v>0</v>
      </c>
      <c r="I706" s="1">
        <v>44634</v>
      </c>
      <c r="J706">
        <v>0</v>
      </c>
      <c r="K706" s="1">
        <v>44669</v>
      </c>
      <c r="L706">
        <v>-13613.13</v>
      </c>
      <c r="M706" s="1">
        <v>44669</v>
      </c>
      <c r="N706">
        <v>-1109.58</v>
      </c>
      <c r="O706" s="1">
        <v>44669</v>
      </c>
      <c r="P706">
        <v>0</v>
      </c>
      <c r="Q706" s="1">
        <v>44572</v>
      </c>
      <c r="R706">
        <v>0</v>
      </c>
      <c r="S706" s="1">
        <v>44879</v>
      </c>
      <c r="T706">
        <v>0</v>
      </c>
      <c r="U706" s="1">
        <v>44760</v>
      </c>
      <c r="V706">
        <v>-35000</v>
      </c>
      <c r="W706" s="1">
        <v>44879</v>
      </c>
      <c r="X706">
        <v>13400</v>
      </c>
      <c r="Y706" s="1">
        <v>44669</v>
      </c>
      <c r="Z706">
        <v>-4110.03</v>
      </c>
      <c r="AA706" s="1">
        <v>44669</v>
      </c>
      <c r="AB706">
        <v>20400</v>
      </c>
    </row>
    <row r="707" spans="1:28" ht="16.2">
      <c r="A707" s="1">
        <v>44880</v>
      </c>
      <c r="B707">
        <v>48733.36</v>
      </c>
      <c r="C707" s="1">
        <v>44568</v>
      </c>
      <c r="D707">
        <v>11453.91</v>
      </c>
      <c r="E707" s="1">
        <v>44568</v>
      </c>
      <c r="F707">
        <v>0</v>
      </c>
      <c r="G707" s="1">
        <v>44519</v>
      </c>
      <c r="H707">
        <v>0</v>
      </c>
      <c r="I707" s="1">
        <v>44635</v>
      </c>
      <c r="J707">
        <v>11691.74</v>
      </c>
      <c r="K707" s="1">
        <v>44670</v>
      </c>
      <c r="L707">
        <v>-4534.6499999999996</v>
      </c>
      <c r="M707" s="1">
        <v>44670</v>
      </c>
      <c r="N707">
        <v>1690.33</v>
      </c>
      <c r="O707" s="1">
        <v>44670</v>
      </c>
      <c r="P707">
        <v>0</v>
      </c>
      <c r="Q707" s="1">
        <v>44573</v>
      </c>
      <c r="R707">
        <v>0</v>
      </c>
      <c r="S707" s="1">
        <v>44880</v>
      </c>
      <c r="T707">
        <v>0</v>
      </c>
      <c r="U707" s="1">
        <v>44761</v>
      </c>
      <c r="V707">
        <v>-5600</v>
      </c>
      <c r="W707" s="1">
        <v>44880</v>
      </c>
      <c r="X707">
        <v>80600</v>
      </c>
      <c r="Y707" s="1">
        <v>44670</v>
      </c>
      <c r="Z707">
        <v>1690.33</v>
      </c>
      <c r="AA707" s="1">
        <v>44670</v>
      </c>
      <c r="AB707">
        <v>-23800</v>
      </c>
    </row>
    <row r="708" spans="1:28" ht="16.2">
      <c r="A708" s="1">
        <v>44881</v>
      </c>
      <c r="B708">
        <v>0</v>
      </c>
      <c r="C708" s="1">
        <v>44571</v>
      </c>
      <c r="D708">
        <v>-23000</v>
      </c>
      <c r="E708" s="1">
        <v>44571</v>
      </c>
      <c r="F708">
        <v>0</v>
      </c>
      <c r="G708" s="1">
        <v>44522</v>
      </c>
      <c r="H708">
        <v>0</v>
      </c>
      <c r="I708" s="1">
        <v>44636</v>
      </c>
      <c r="J708">
        <v>-12108.17</v>
      </c>
      <c r="K708" s="1">
        <v>44671</v>
      </c>
      <c r="L708">
        <v>-19312.82</v>
      </c>
      <c r="M708" s="1">
        <v>44671</v>
      </c>
      <c r="N708">
        <v>8864.7199999999993</v>
      </c>
      <c r="O708" s="1">
        <v>44671</v>
      </c>
      <c r="P708">
        <v>0</v>
      </c>
      <c r="Q708" s="1">
        <v>44574</v>
      </c>
      <c r="R708">
        <v>0</v>
      </c>
      <c r="S708" s="1">
        <v>44881</v>
      </c>
      <c r="T708">
        <v>0</v>
      </c>
      <c r="U708" s="1">
        <v>44762</v>
      </c>
      <c r="V708">
        <v>-7300</v>
      </c>
      <c r="W708" s="1">
        <v>44881</v>
      </c>
      <c r="X708">
        <v>5700</v>
      </c>
      <c r="Y708" s="1">
        <v>44671</v>
      </c>
      <c r="Z708">
        <v>24486.25</v>
      </c>
      <c r="AA708" s="1">
        <v>44671</v>
      </c>
      <c r="AB708">
        <v>-25513.75</v>
      </c>
    </row>
    <row r="709" spans="1:28" ht="16.2">
      <c r="A709" s="1">
        <v>44882</v>
      </c>
      <c r="B709">
        <v>-41330.1</v>
      </c>
      <c r="C709" s="1">
        <v>44572</v>
      </c>
      <c r="D709">
        <v>-4400</v>
      </c>
      <c r="E709" s="1">
        <v>44572</v>
      </c>
      <c r="F709">
        <v>0</v>
      </c>
      <c r="G709" s="1">
        <v>44523</v>
      </c>
      <c r="H709">
        <v>0</v>
      </c>
      <c r="I709" s="1">
        <v>44637</v>
      </c>
      <c r="J709">
        <v>24680.46</v>
      </c>
      <c r="K709" s="1">
        <v>44672</v>
      </c>
      <c r="L709">
        <v>-2629.78</v>
      </c>
      <c r="M709" s="1">
        <v>44672</v>
      </c>
      <c r="N709">
        <v>0</v>
      </c>
      <c r="O709" s="1">
        <v>44672</v>
      </c>
      <c r="P709">
        <v>0</v>
      </c>
      <c r="Q709" s="1">
        <v>44575</v>
      </c>
      <c r="R709">
        <v>0</v>
      </c>
      <c r="S709" s="1">
        <v>44882</v>
      </c>
      <c r="T709">
        <v>0</v>
      </c>
      <c r="U709" s="1">
        <v>44763</v>
      </c>
      <c r="V709">
        <v>-29500</v>
      </c>
      <c r="W709" s="1">
        <v>44882</v>
      </c>
      <c r="X709">
        <v>-16000</v>
      </c>
      <c r="Y709" s="1">
        <v>44672</v>
      </c>
      <c r="Z709">
        <v>0</v>
      </c>
      <c r="AA709" s="1">
        <v>44672</v>
      </c>
      <c r="AB709">
        <v>0</v>
      </c>
    </row>
    <row r="710" spans="1:28" ht="16.2">
      <c r="A710" s="1">
        <v>44883</v>
      </c>
      <c r="B710">
        <v>0</v>
      </c>
      <c r="C710" s="1">
        <v>44573</v>
      </c>
      <c r="D710">
        <v>4252.32</v>
      </c>
      <c r="E710" s="1">
        <v>44573</v>
      </c>
      <c r="F710">
        <v>0</v>
      </c>
      <c r="G710" s="1">
        <v>44524</v>
      </c>
      <c r="H710">
        <v>0</v>
      </c>
      <c r="I710" s="1">
        <v>44638</v>
      </c>
      <c r="J710">
        <v>-17920.71</v>
      </c>
      <c r="K710" s="1">
        <v>44673</v>
      </c>
      <c r="L710">
        <v>-3013.64</v>
      </c>
      <c r="M710" s="1">
        <v>44673</v>
      </c>
      <c r="N710">
        <v>0</v>
      </c>
      <c r="O710" s="1">
        <v>44673</v>
      </c>
      <c r="P710">
        <v>0</v>
      </c>
      <c r="Q710" s="1">
        <v>44578</v>
      </c>
      <c r="R710">
        <v>0</v>
      </c>
      <c r="S710" s="1">
        <v>44883</v>
      </c>
      <c r="T710">
        <v>0</v>
      </c>
      <c r="U710" s="1">
        <v>44764</v>
      </c>
      <c r="V710">
        <v>-600</v>
      </c>
      <c r="W710" s="1">
        <v>44883</v>
      </c>
      <c r="X710">
        <v>0</v>
      </c>
      <c r="Y710" s="1">
        <v>44673</v>
      </c>
      <c r="Z710">
        <v>-6308.89</v>
      </c>
      <c r="AA710" s="1">
        <v>44673</v>
      </c>
      <c r="AB710">
        <v>0</v>
      </c>
    </row>
    <row r="711" spans="1:28" ht="16.2">
      <c r="A711" s="1">
        <v>44886</v>
      </c>
      <c r="B711">
        <v>0</v>
      </c>
      <c r="C711" s="1">
        <v>44574</v>
      </c>
      <c r="D711">
        <v>47.34</v>
      </c>
      <c r="E711" s="1">
        <v>44574</v>
      </c>
      <c r="F711">
        <v>0</v>
      </c>
      <c r="G711" s="1">
        <v>44525</v>
      </c>
      <c r="H711">
        <v>0</v>
      </c>
      <c r="I711" s="1">
        <v>44641</v>
      </c>
      <c r="J711">
        <v>0</v>
      </c>
      <c r="K711" s="1">
        <v>44676</v>
      </c>
      <c r="L711">
        <v>14900.53</v>
      </c>
      <c r="M711" s="1">
        <v>44676</v>
      </c>
      <c r="N711">
        <v>64093.15</v>
      </c>
      <c r="O711" s="1">
        <v>44676</v>
      </c>
      <c r="P711">
        <v>0</v>
      </c>
      <c r="Q711" s="1">
        <v>44579</v>
      </c>
      <c r="R711">
        <v>0</v>
      </c>
      <c r="S711" s="1">
        <v>44886</v>
      </c>
      <c r="T711">
        <v>-16668.47</v>
      </c>
      <c r="U711" s="1">
        <v>44767</v>
      </c>
      <c r="V711">
        <v>-8600</v>
      </c>
      <c r="W711" s="1">
        <v>44886</v>
      </c>
      <c r="X711">
        <v>0</v>
      </c>
      <c r="Y711" s="1">
        <v>44676</v>
      </c>
      <c r="Z711">
        <v>37580.160000000003</v>
      </c>
      <c r="AA711" s="1">
        <v>44676</v>
      </c>
      <c r="AB711">
        <v>-7300</v>
      </c>
    </row>
    <row r="712" spans="1:28" ht="16.2">
      <c r="A712" s="1">
        <v>44887</v>
      </c>
      <c r="B712">
        <v>-11540.81</v>
      </c>
      <c r="C712" s="1">
        <v>44575</v>
      </c>
      <c r="D712">
        <v>38841.339999999997</v>
      </c>
      <c r="E712" s="1">
        <v>44575</v>
      </c>
      <c r="F712">
        <v>0</v>
      </c>
      <c r="G712" s="1">
        <v>44526</v>
      </c>
      <c r="H712">
        <v>0</v>
      </c>
      <c r="I712" s="1">
        <v>44642</v>
      </c>
      <c r="J712">
        <v>-3853.24</v>
      </c>
      <c r="K712" s="1">
        <v>44677</v>
      </c>
      <c r="L712">
        <v>-12899.02</v>
      </c>
      <c r="M712" s="1">
        <v>44677</v>
      </c>
      <c r="N712">
        <v>3100</v>
      </c>
      <c r="O712" s="1">
        <v>44677</v>
      </c>
      <c r="P712">
        <v>0</v>
      </c>
      <c r="Q712" s="1">
        <v>44580</v>
      </c>
      <c r="R712">
        <v>0</v>
      </c>
      <c r="S712" s="1">
        <v>44887</v>
      </c>
      <c r="T712">
        <v>0</v>
      </c>
      <c r="U712" s="1">
        <v>44768</v>
      </c>
      <c r="V712">
        <v>17800</v>
      </c>
      <c r="W712" s="1">
        <v>44887</v>
      </c>
      <c r="X712">
        <v>-10800</v>
      </c>
      <c r="Y712" s="1">
        <v>44677</v>
      </c>
      <c r="Z712">
        <v>-7800</v>
      </c>
      <c r="AA712" s="1">
        <v>44677</v>
      </c>
      <c r="AB712">
        <v>-15700</v>
      </c>
    </row>
    <row r="713" spans="1:28" ht="16.2">
      <c r="A713" s="1">
        <v>44888</v>
      </c>
      <c r="B713">
        <v>0</v>
      </c>
      <c r="C713" s="1">
        <v>44578</v>
      </c>
      <c r="D713">
        <v>0</v>
      </c>
      <c r="E713" s="1">
        <v>44578</v>
      </c>
      <c r="F713">
        <v>0</v>
      </c>
      <c r="G713" s="1">
        <v>44529</v>
      </c>
      <c r="H713">
        <v>0</v>
      </c>
      <c r="I713" s="1">
        <v>44643</v>
      </c>
      <c r="J713">
        <v>0</v>
      </c>
      <c r="K713" s="1">
        <v>44678</v>
      </c>
      <c r="L713">
        <v>-17374.88</v>
      </c>
      <c r="M713" s="1">
        <v>44678</v>
      </c>
      <c r="N713">
        <v>0</v>
      </c>
      <c r="O713" s="1">
        <v>44678</v>
      </c>
      <c r="P713">
        <v>0</v>
      </c>
      <c r="Q713" s="1">
        <v>44581</v>
      </c>
      <c r="R713">
        <v>0</v>
      </c>
      <c r="S713" s="1">
        <v>44888</v>
      </c>
      <c r="T713">
        <v>0</v>
      </c>
      <c r="U713" s="1">
        <v>44769</v>
      </c>
      <c r="V713">
        <v>-18000</v>
      </c>
      <c r="W713" s="1">
        <v>44888</v>
      </c>
      <c r="X713">
        <v>-10300</v>
      </c>
      <c r="Y713" s="1">
        <v>44678</v>
      </c>
      <c r="Z713">
        <v>1800</v>
      </c>
      <c r="AA713" s="1">
        <v>44678</v>
      </c>
      <c r="AB713">
        <v>-17600</v>
      </c>
    </row>
    <row r="714" spans="1:28" ht="16.2">
      <c r="A714" s="1">
        <v>44889</v>
      </c>
      <c r="B714">
        <v>10035.19</v>
      </c>
      <c r="C714" s="1">
        <v>44579</v>
      </c>
      <c r="D714">
        <v>0</v>
      </c>
      <c r="E714" s="1">
        <v>44579</v>
      </c>
      <c r="F714">
        <v>0</v>
      </c>
      <c r="G714" s="1">
        <v>44530</v>
      </c>
      <c r="H714">
        <v>0</v>
      </c>
      <c r="I714" s="1">
        <v>44644</v>
      </c>
      <c r="J714">
        <v>0</v>
      </c>
      <c r="K714" s="1">
        <v>44679</v>
      </c>
      <c r="L714">
        <v>9623.83</v>
      </c>
      <c r="M714" s="1">
        <v>44679</v>
      </c>
      <c r="N714">
        <v>-22900</v>
      </c>
      <c r="O714" s="1">
        <v>44679</v>
      </c>
      <c r="P714">
        <v>0</v>
      </c>
      <c r="Q714" s="1">
        <v>44582</v>
      </c>
      <c r="R714">
        <v>0</v>
      </c>
      <c r="S714" s="1">
        <v>44889</v>
      </c>
      <c r="T714">
        <v>0</v>
      </c>
      <c r="U714" s="1">
        <v>44770</v>
      </c>
      <c r="V714">
        <v>-32600</v>
      </c>
      <c r="W714" s="1">
        <v>44889</v>
      </c>
      <c r="X714">
        <v>35000</v>
      </c>
      <c r="Y714" s="1">
        <v>44679</v>
      </c>
      <c r="Z714">
        <v>-5000</v>
      </c>
      <c r="AA714" s="1">
        <v>44679</v>
      </c>
      <c r="AB714">
        <v>0</v>
      </c>
    </row>
    <row r="715" spans="1:28" ht="16.2">
      <c r="A715" s="1">
        <v>44890</v>
      </c>
      <c r="B715">
        <v>0</v>
      </c>
      <c r="C715" s="1">
        <v>44580</v>
      </c>
      <c r="D715">
        <v>4306.05</v>
      </c>
      <c r="E715" s="1">
        <v>44580</v>
      </c>
      <c r="F715">
        <v>0</v>
      </c>
      <c r="G715" s="1">
        <v>44531</v>
      </c>
      <c r="H715">
        <v>0</v>
      </c>
      <c r="I715" s="1">
        <v>44645</v>
      </c>
      <c r="J715">
        <v>-16860.77</v>
      </c>
      <c r="K715" s="1">
        <v>44680</v>
      </c>
      <c r="L715">
        <v>-12093.82</v>
      </c>
      <c r="M715" s="1">
        <v>44680</v>
      </c>
      <c r="N715">
        <v>16700</v>
      </c>
      <c r="O715" s="1">
        <v>44680</v>
      </c>
      <c r="P715">
        <v>0</v>
      </c>
      <c r="Q715" s="1">
        <v>44585</v>
      </c>
      <c r="R715">
        <v>0</v>
      </c>
      <c r="S715" s="1">
        <v>44890</v>
      </c>
      <c r="T715">
        <v>0</v>
      </c>
      <c r="U715" s="1">
        <v>44771</v>
      </c>
      <c r="V715">
        <v>21400</v>
      </c>
      <c r="W715" s="1">
        <v>44890</v>
      </c>
      <c r="X715">
        <v>-6100</v>
      </c>
      <c r="Y715" s="1">
        <v>44680</v>
      </c>
      <c r="Z715">
        <v>37500</v>
      </c>
      <c r="AA715" s="1">
        <v>44680</v>
      </c>
      <c r="AB715">
        <v>0</v>
      </c>
    </row>
    <row r="716" spans="1:28" ht="16.2">
      <c r="A716" s="1">
        <v>44893</v>
      </c>
      <c r="B716">
        <v>-12142.16</v>
      </c>
      <c r="C716" s="1">
        <v>44581</v>
      </c>
      <c r="D716">
        <v>0</v>
      </c>
      <c r="E716" s="1">
        <v>44581</v>
      </c>
      <c r="F716">
        <v>0</v>
      </c>
      <c r="G716" s="1">
        <v>44532</v>
      </c>
      <c r="H716">
        <v>17671.580000000002</v>
      </c>
      <c r="I716" s="1">
        <v>44648</v>
      </c>
      <c r="J716">
        <v>-24719.51</v>
      </c>
      <c r="K716" s="1">
        <v>44684</v>
      </c>
      <c r="L716">
        <v>39108.449999999997</v>
      </c>
      <c r="M716" s="1">
        <v>44684</v>
      </c>
      <c r="N716">
        <v>0</v>
      </c>
      <c r="O716" s="1">
        <v>44684</v>
      </c>
      <c r="P716">
        <v>0</v>
      </c>
      <c r="Q716" s="1">
        <v>44586</v>
      </c>
      <c r="R716">
        <v>0</v>
      </c>
      <c r="S716" s="1">
        <v>44893</v>
      </c>
      <c r="T716">
        <v>0</v>
      </c>
      <c r="U716" s="1">
        <v>44774</v>
      </c>
      <c r="V716">
        <v>-13600</v>
      </c>
      <c r="W716" s="1">
        <v>44893</v>
      </c>
      <c r="X716">
        <v>-40900</v>
      </c>
      <c r="Y716" s="1">
        <v>44684</v>
      </c>
      <c r="Z716">
        <v>-12600</v>
      </c>
      <c r="AA716" s="1">
        <v>44684</v>
      </c>
      <c r="AB716">
        <v>0</v>
      </c>
    </row>
    <row r="717" spans="1:28" ht="16.2">
      <c r="A717" s="1">
        <v>44894</v>
      </c>
      <c r="B717">
        <v>0</v>
      </c>
      <c r="C717" s="1">
        <v>44582</v>
      </c>
      <c r="D717">
        <v>0</v>
      </c>
      <c r="E717" s="1">
        <v>44582</v>
      </c>
      <c r="F717">
        <v>0</v>
      </c>
      <c r="G717" s="1">
        <v>44533</v>
      </c>
      <c r="H717">
        <v>200</v>
      </c>
      <c r="I717" s="1">
        <v>44649</v>
      </c>
      <c r="J717">
        <v>-24577.73</v>
      </c>
      <c r="K717" s="1">
        <v>44685</v>
      </c>
      <c r="L717">
        <v>-13487.19</v>
      </c>
      <c r="M717" s="1">
        <v>44685</v>
      </c>
      <c r="N717">
        <v>3500</v>
      </c>
      <c r="O717" s="1">
        <v>44685</v>
      </c>
      <c r="P717">
        <v>0</v>
      </c>
      <c r="Q717" s="1">
        <v>44587</v>
      </c>
      <c r="R717">
        <v>0</v>
      </c>
      <c r="S717" s="1">
        <v>44894</v>
      </c>
      <c r="T717">
        <v>-18269.009999999998</v>
      </c>
      <c r="U717" s="1">
        <v>44775</v>
      </c>
      <c r="V717">
        <v>6400</v>
      </c>
      <c r="W717" s="1">
        <v>44894</v>
      </c>
      <c r="X717">
        <v>-4700</v>
      </c>
      <c r="Y717" s="1">
        <v>44685</v>
      </c>
      <c r="Z717">
        <v>2300</v>
      </c>
      <c r="AA717" s="1">
        <v>44685</v>
      </c>
      <c r="AB717">
        <v>0</v>
      </c>
    </row>
    <row r="718" spans="1:28" ht="16.2">
      <c r="A718" s="1">
        <v>44895</v>
      </c>
      <c r="B718">
        <v>0</v>
      </c>
      <c r="C718" s="1">
        <v>44585</v>
      </c>
      <c r="D718">
        <v>0</v>
      </c>
      <c r="E718" s="1">
        <v>44585</v>
      </c>
      <c r="F718">
        <v>0</v>
      </c>
      <c r="G718" s="1">
        <v>44536</v>
      </c>
      <c r="H718">
        <v>-3000</v>
      </c>
      <c r="I718" s="1">
        <v>44650</v>
      </c>
      <c r="J718">
        <v>0</v>
      </c>
      <c r="K718" s="1">
        <v>44686</v>
      </c>
      <c r="L718">
        <v>-45209.49</v>
      </c>
      <c r="M718" s="1">
        <v>44686</v>
      </c>
      <c r="N718">
        <v>-2700</v>
      </c>
      <c r="O718" s="1">
        <v>44686</v>
      </c>
      <c r="P718">
        <v>0</v>
      </c>
      <c r="Q718" s="1">
        <v>44599</v>
      </c>
      <c r="R718">
        <v>0</v>
      </c>
      <c r="S718" s="1">
        <v>44895</v>
      </c>
      <c r="T718">
        <v>0</v>
      </c>
      <c r="U718" s="1">
        <v>44776</v>
      </c>
      <c r="V718">
        <v>-5200</v>
      </c>
      <c r="W718" s="1">
        <v>44895</v>
      </c>
      <c r="X718">
        <v>0</v>
      </c>
      <c r="Y718" s="1">
        <v>44686</v>
      </c>
      <c r="Z718">
        <v>-73302.710000000006</v>
      </c>
      <c r="AA718" s="1">
        <v>44686</v>
      </c>
      <c r="AB718">
        <v>0</v>
      </c>
    </row>
    <row r="719" spans="1:28" ht="16.2">
      <c r="A719" s="1">
        <v>44896</v>
      </c>
      <c r="B719">
        <v>12698.44</v>
      </c>
      <c r="C719" s="1">
        <v>44586</v>
      </c>
      <c r="D719">
        <v>0</v>
      </c>
      <c r="E719" s="1">
        <v>44586</v>
      </c>
      <c r="F719">
        <v>0</v>
      </c>
      <c r="G719" s="1">
        <v>44537</v>
      </c>
      <c r="H719">
        <v>20800</v>
      </c>
      <c r="I719" s="1">
        <v>44651</v>
      </c>
      <c r="J719">
        <v>0</v>
      </c>
      <c r="K719" s="1">
        <v>44687</v>
      </c>
      <c r="L719">
        <v>54729.91</v>
      </c>
      <c r="M719" s="1">
        <v>44687</v>
      </c>
      <c r="N719">
        <v>50300</v>
      </c>
      <c r="O719" s="1">
        <v>44687</v>
      </c>
      <c r="P719">
        <v>0</v>
      </c>
      <c r="Q719" s="1">
        <v>44600</v>
      </c>
      <c r="R719">
        <v>6862.85</v>
      </c>
      <c r="S719" s="1">
        <v>44896</v>
      </c>
      <c r="T719">
        <v>10101.290000000001</v>
      </c>
      <c r="U719" s="1">
        <v>44777</v>
      </c>
      <c r="V719">
        <v>2200</v>
      </c>
      <c r="W719" s="1">
        <v>44896</v>
      </c>
      <c r="X719">
        <v>-8600</v>
      </c>
      <c r="Y719" s="1">
        <v>44687</v>
      </c>
      <c r="Z719">
        <v>25100</v>
      </c>
      <c r="AA719" s="1">
        <v>44687</v>
      </c>
      <c r="AB719">
        <v>-13800</v>
      </c>
    </row>
    <row r="720" spans="1:28" ht="16.2">
      <c r="A720" s="1">
        <v>44897</v>
      </c>
      <c r="B720">
        <v>0</v>
      </c>
      <c r="C720" s="1">
        <v>44587</v>
      </c>
      <c r="D720">
        <v>0</v>
      </c>
      <c r="E720" s="1">
        <v>44587</v>
      </c>
      <c r="F720">
        <v>0</v>
      </c>
      <c r="G720" s="1">
        <v>44538</v>
      </c>
      <c r="H720">
        <v>13064.11</v>
      </c>
      <c r="I720" s="1">
        <v>44652</v>
      </c>
      <c r="J720">
        <v>0</v>
      </c>
      <c r="K720" s="1">
        <v>44690</v>
      </c>
      <c r="L720">
        <v>19516.189999999999</v>
      </c>
      <c r="M720" s="1">
        <v>44690</v>
      </c>
      <c r="N720">
        <v>25200</v>
      </c>
      <c r="O720" s="1">
        <v>44690</v>
      </c>
      <c r="P720">
        <v>18635.32</v>
      </c>
      <c r="Q720" s="1">
        <v>44601</v>
      </c>
      <c r="R720">
        <v>45000</v>
      </c>
      <c r="S720" s="1">
        <v>44897</v>
      </c>
      <c r="T720">
        <v>0</v>
      </c>
      <c r="U720" s="1">
        <v>44778</v>
      </c>
      <c r="V720">
        <v>-38400</v>
      </c>
      <c r="W720" s="1">
        <v>44897</v>
      </c>
      <c r="X720">
        <v>500</v>
      </c>
      <c r="Y720" s="1">
        <v>44690</v>
      </c>
      <c r="Z720">
        <v>1600</v>
      </c>
      <c r="AA720" s="1">
        <v>44690</v>
      </c>
      <c r="AB720">
        <v>9300</v>
      </c>
    </row>
    <row r="721" spans="1:28" ht="16.2">
      <c r="A721" s="1">
        <v>44900</v>
      </c>
      <c r="B721">
        <v>-5498.95</v>
      </c>
      <c r="C721" s="1">
        <v>44599</v>
      </c>
      <c r="D721">
        <v>0</v>
      </c>
      <c r="E721" s="1">
        <v>44599</v>
      </c>
      <c r="F721">
        <v>0</v>
      </c>
      <c r="G721" s="1">
        <v>44539</v>
      </c>
      <c r="H721">
        <v>0</v>
      </c>
      <c r="I721" s="1">
        <v>44657</v>
      </c>
      <c r="J721">
        <v>0</v>
      </c>
      <c r="K721" s="1">
        <v>44691</v>
      </c>
      <c r="L721">
        <v>15176.14</v>
      </c>
      <c r="M721" s="1">
        <v>44691</v>
      </c>
      <c r="N721">
        <v>-2400</v>
      </c>
      <c r="O721" s="1">
        <v>44691</v>
      </c>
      <c r="P721">
        <v>0</v>
      </c>
      <c r="Q721" s="1">
        <v>44602</v>
      </c>
      <c r="R721">
        <v>33800</v>
      </c>
      <c r="S721" s="1">
        <v>44900</v>
      </c>
      <c r="T721">
        <v>0</v>
      </c>
      <c r="U721" s="1">
        <v>44781</v>
      </c>
      <c r="V721">
        <v>-9600</v>
      </c>
      <c r="W721" s="1">
        <v>44900</v>
      </c>
      <c r="X721">
        <v>-15100</v>
      </c>
      <c r="Y721" s="1">
        <v>44691</v>
      </c>
      <c r="Z721">
        <v>-2400</v>
      </c>
      <c r="AA721" s="1">
        <v>44691</v>
      </c>
      <c r="AB721">
        <v>34900</v>
      </c>
    </row>
    <row r="722" spans="1:28" ht="16.2">
      <c r="A722" s="1">
        <v>44901</v>
      </c>
      <c r="B722">
        <v>0</v>
      </c>
      <c r="C722" s="1">
        <v>44600</v>
      </c>
      <c r="D722">
        <v>-1138.3499999999999</v>
      </c>
      <c r="E722" s="1">
        <v>44600</v>
      </c>
      <c r="F722">
        <v>0</v>
      </c>
      <c r="G722" s="1">
        <v>44540</v>
      </c>
      <c r="H722">
        <v>0</v>
      </c>
      <c r="I722" s="1">
        <v>44658</v>
      </c>
      <c r="J722">
        <v>33480.61</v>
      </c>
      <c r="K722" s="1">
        <v>44692</v>
      </c>
      <c r="L722">
        <v>0</v>
      </c>
      <c r="M722" s="1">
        <v>44692</v>
      </c>
      <c r="N722">
        <v>-5600</v>
      </c>
      <c r="O722" s="1">
        <v>44692</v>
      </c>
      <c r="P722">
        <v>0</v>
      </c>
      <c r="Q722" s="1">
        <v>44603</v>
      </c>
      <c r="R722">
        <v>-12200</v>
      </c>
      <c r="S722" s="1">
        <v>44901</v>
      </c>
      <c r="T722">
        <v>21315.27</v>
      </c>
      <c r="U722" s="1">
        <v>44782</v>
      </c>
      <c r="V722">
        <v>11000</v>
      </c>
      <c r="W722" s="1">
        <v>44901</v>
      </c>
      <c r="X722">
        <v>-11800</v>
      </c>
      <c r="Y722" s="1">
        <v>44692</v>
      </c>
      <c r="Z722">
        <v>-43500</v>
      </c>
      <c r="AA722" s="1">
        <v>44692</v>
      </c>
      <c r="AB722">
        <v>0</v>
      </c>
    </row>
    <row r="723" spans="1:28" ht="16.2">
      <c r="A723" s="1">
        <v>44902</v>
      </c>
      <c r="B723">
        <v>0</v>
      </c>
      <c r="C723" s="1">
        <v>44601</v>
      </c>
      <c r="D723">
        <v>36256.22</v>
      </c>
      <c r="E723" s="1">
        <v>44601</v>
      </c>
      <c r="F723">
        <v>0</v>
      </c>
      <c r="G723" s="1">
        <v>44543</v>
      </c>
      <c r="H723">
        <v>0</v>
      </c>
      <c r="I723" s="1">
        <v>44659</v>
      </c>
      <c r="J723">
        <v>-2714.62</v>
      </c>
      <c r="K723" s="1">
        <v>44693</v>
      </c>
      <c r="L723">
        <v>-12749.05</v>
      </c>
      <c r="M723" s="1">
        <v>44693</v>
      </c>
      <c r="N723">
        <v>4900</v>
      </c>
      <c r="O723" s="1">
        <v>44693</v>
      </c>
      <c r="P723">
        <v>0</v>
      </c>
      <c r="Q723" s="1">
        <v>44606</v>
      </c>
      <c r="R723">
        <v>-59800</v>
      </c>
      <c r="S723" s="1">
        <v>44902</v>
      </c>
      <c r="T723">
        <v>0</v>
      </c>
      <c r="U723" s="1">
        <v>44783</v>
      </c>
      <c r="V723">
        <v>-28000</v>
      </c>
      <c r="W723" s="1">
        <v>44902</v>
      </c>
      <c r="X723">
        <v>-1500</v>
      </c>
      <c r="Y723" s="1">
        <v>44693</v>
      </c>
      <c r="Z723">
        <v>-13100</v>
      </c>
      <c r="AA723" s="1">
        <v>44693</v>
      </c>
      <c r="AB723">
        <v>38900</v>
      </c>
    </row>
    <row r="724" spans="1:28" ht="16.2">
      <c r="A724" s="1">
        <v>44903</v>
      </c>
      <c r="B724">
        <v>0</v>
      </c>
      <c r="C724" s="1">
        <v>44602</v>
      </c>
      <c r="D724">
        <v>0</v>
      </c>
      <c r="E724" s="1">
        <v>44602</v>
      </c>
      <c r="F724">
        <v>0</v>
      </c>
      <c r="G724" s="1">
        <v>44544</v>
      </c>
      <c r="H724">
        <v>0</v>
      </c>
      <c r="I724" s="1">
        <v>44662</v>
      </c>
      <c r="J724">
        <v>9487.33</v>
      </c>
      <c r="K724" s="1">
        <v>44694</v>
      </c>
      <c r="L724">
        <v>7925.73</v>
      </c>
      <c r="M724" s="1">
        <v>44694</v>
      </c>
      <c r="N724">
        <v>0</v>
      </c>
      <c r="O724" s="1">
        <v>44694</v>
      </c>
      <c r="P724">
        <v>0</v>
      </c>
      <c r="Q724" s="1">
        <v>44607</v>
      </c>
      <c r="R724">
        <v>-4600</v>
      </c>
      <c r="S724" s="1">
        <v>44903</v>
      </c>
      <c r="T724">
        <v>0</v>
      </c>
      <c r="U724" s="1">
        <v>44784</v>
      </c>
      <c r="V724">
        <v>61400</v>
      </c>
      <c r="W724" s="1">
        <v>44903</v>
      </c>
      <c r="X724">
        <v>3300</v>
      </c>
      <c r="Y724" s="1">
        <v>44694</v>
      </c>
      <c r="Z724">
        <v>-42300</v>
      </c>
      <c r="AA724" s="1">
        <v>44694</v>
      </c>
      <c r="AB724">
        <v>-39900</v>
      </c>
    </row>
    <row r="725" spans="1:28" ht="16.2">
      <c r="A725" s="1">
        <v>44904</v>
      </c>
      <c r="B725">
        <v>-160.04</v>
      </c>
      <c r="C725" s="1">
        <v>44603</v>
      </c>
      <c r="D725">
        <v>0</v>
      </c>
      <c r="E725" s="1">
        <v>44603</v>
      </c>
      <c r="F725">
        <v>0</v>
      </c>
      <c r="G725" s="1">
        <v>44545</v>
      </c>
      <c r="H725">
        <v>0</v>
      </c>
      <c r="I725" s="1">
        <v>44663</v>
      </c>
      <c r="J725">
        <v>-16931.080000000002</v>
      </c>
      <c r="K725" s="1">
        <v>44697</v>
      </c>
      <c r="L725">
        <v>20160.27</v>
      </c>
      <c r="M725" s="1">
        <v>44697</v>
      </c>
      <c r="N725">
        <v>0</v>
      </c>
      <c r="O725" s="1">
        <v>44697</v>
      </c>
      <c r="P725">
        <v>0</v>
      </c>
      <c r="Q725" s="1">
        <v>44608</v>
      </c>
      <c r="R725">
        <v>50253.79</v>
      </c>
      <c r="S725" s="1">
        <v>44904</v>
      </c>
      <c r="T725">
        <v>0</v>
      </c>
      <c r="U725" s="1">
        <v>44785</v>
      </c>
      <c r="V725">
        <v>17800</v>
      </c>
      <c r="W725" s="1">
        <v>44904</v>
      </c>
      <c r="X725">
        <v>-2300</v>
      </c>
      <c r="Y725" s="1">
        <v>44697</v>
      </c>
      <c r="Z725">
        <v>12900</v>
      </c>
      <c r="AA725" s="1">
        <v>44697</v>
      </c>
      <c r="AB725">
        <v>0</v>
      </c>
    </row>
    <row r="726" spans="1:28" ht="16.2">
      <c r="A726" s="1">
        <v>44907</v>
      </c>
      <c r="B726">
        <v>-6545.16</v>
      </c>
      <c r="C726" s="1">
        <v>44606</v>
      </c>
      <c r="D726">
        <v>-4938.62</v>
      </c>
      <c r="E726" s="1">
        <v>44606</v>
      </c>
      <c r="F726">
        <v>0</v>
      </c>
      <c r="G726" s="1">
        <v>44546</v>
      </c>
      <c r="H726">
        <v>0</v>
      </c>
      <c r="I726" s="1">
        <v>44664</v>
      </c>
      <c r="J726">
        <v>0</v>
      </c>
      <c r="K726" s="1">
        <v>44698</v>
      </c>
      <c r="L726">
        <v>15520.15</v>
      </c>
      <c r="M726" s="1">
        <v>44698</v>
      </c>
      <c r="N726">
        <v>27300</v>
      </c>
      <c r="O726" s="1">
        <v>44698</v>
      </c>
      <c r="P726">
        <v>435.95</v>
      </c>
      <c r="Q726" s="1">
        <v>44609</v>
      </c>
      <c r="R726">
        <v>0</v>
      </c>
      <c r="S726" s="1">
        <v>44907</v>
      </c>
      <c r="T726">
        <v>0</v>
      </c>
      <c r="U726" s="1">
        <v>44788</v>
      </c>
      <c r="V726">
        <v>23000</v>
      </c>
      <c r="W726" s="1">
        <v>44907</v>
      </c>
      <c r="X726">
        <v>-12900</v>
      </c>
      <c r="Y726" s="1">
        <v>44698</v>
      </c>
      <c r="Z726">
        <v>30800</v>
      </c>
      <c r="AA726" s="1">
        <v>44698</v>
      </c>
      <c r="AB726">
        <v>300</v>
      </c>
    </row>
    <row r="727" spans="1:28" ht="16.2">
      <c r="A727" s="1">
        <v>44908</v>
      </c>
      <c r="B727">
        <v>0</v>
      </c>
      <c r="C727" s="1">
        <v>44607</v>
      </c>
      <c r="D727">
        <v>4600</v>
      </c>
      <c r="E727" s="1">
        <v>44607</v>
      </c>
      <c r="F727">
        <v>0</v>
      </c>
      <c r="G727" s="1">
        <v>44547</v>
      </c>
      <c r="H727">
        <v>0</v>
      </c>
      <c r="I727" s="1">
        <v>44665</v>
      </c>
      <c r="J727">
        <v>0</v>
      </c>
      <c r="K727" s="1">
        <v>44699</v>
      </c>
      <c r="L727">
        <v>14743.98</v>
      </c>
      <c r="M727" s="1">
        <v>44699</v>
      </c>
      <c r="N727">
        <v>44900</v>
      </c>
      <c r="O727" s="1">
        <v>44699</v>
      </c>
      <c r="P727">
        <v>0</v>
      </c>
      <c r="Q727" s="1">
        <v>44610</v>
      </c>
      <c r="R727">
        <v>0</v>
      </c>
      <c r="S727" s="1">
        <v>44908</v>
      </c>
      <c r="T727">
        <v>0</v>
      </c>
      <c r="U727" s="1">
        <v>44789</v>
      </c>
      <c r="V727">
        <v>6600</v>
      </c>
      <c r="W727" s="1">
        <v>44908</v>
      </c>
      <c r="X727">
        <v>-10600</v>
      </c>
      <c r="Y727" s="1">
        <v>44699</v>
      </c>
      <c r="Z727">
        <v>44900</v>
      </c>
      <c r="AA727" s="1">
        <v>44699</v>
      </c>
      <c r="AB727">
        <v>44900</v>
      </c>
    </row>
    <row r="728" spans="1:28" ht="16.2">
      <c r="A728" s="1">
        <v>44909</v>
      </c>
      <c r="B728">
        <v>-9962.0499999999993</v>
      </c>
      <c r="C728" s="1">
        <v>44608</v>
      </c>
      <c r="D728">
        <v>-44745.22</v>
      </c>
      <c r="E728" s="1">
        <v>44608</v>
      </c>
      <c r="F728">
        <v>0</v>
      </c>
      <c r="G728" s="1">
        <v>44550</v>
      </c>
      <c r="H728">
        <v>-11929.11</v>
      </c>
      <c r="I728" s="1">
        <v>44666</v>
      </c>
      <c r="J728">
        <v>0</v>
      </c>
      <c r="K728" s="1">
        <v>44700</v>
      </c>
      <c r="L728">
        <v>-151.96</v>
      </c>
      <c r="M728" s="1">
        <v>44700</v>
      </c>
      <c r="N728">
        <v>0</v>
      </c>
      <c r="O728" s="1">
        <v>44700</v>
      </c>
      <c r="P728">
        <v>0</v>
      </c>
      <c r="Q728" s="1">
        <v>44613</v>
      </c>
      <c r="R728">
        <v>0</v>
      </c>
      <c r="S728" s="1">
        <v>44909</v>
      </c>
      <c r="T728">
        <v>0</v>
      </c>
      <c r="U728" s="1">
        <v>44790</v>
      </c>
      <c r="V728">
        <v>5900</v>
      </c>
      <c r="W728" s="1">
        <v>44909</v>
      </c>
      <c r="X728">
        <v>0</v>
      </c>
      <c r="Y728" s="1">
        <v>44700</v>
      </c>
      <c r="Z728">
        <v>-8500</v>
      </c>
      <c r="AA728" s="1">
        <v>44700</v>
      </c>
      <c r="AB728">
        <v>-16000</v>
      </c>
    </row>
    <row r="729" spans="1:28" ht="16.2">
      <c r="A729" s="1">
        <v>44910</v>
      </c>
      <c r="B729">
        <v>19119.32</v>
      </c>
      <c r="C729" s="1">
        <v>44609</v>
      </c>
      <c r="D729">
        <v>0</v>
      </c>
      <c r="E729" s="1">
        <v>44609</v>
      </c>
      <c r="F729">
        <v>0</v>
      </c>
      <c r="G729" s="1">
        <v>44551</v>
      </c>
      <c r="H729">
        <v>43200</v>
      </c>
      <c r="I729" s="1">
        <v>44669</v>
      </c>
      <c r="J729">
        <v>-16143.37</v>
      </c>
      <c r="K729" s="1">
        <v>44701</v>
      </c>
      <c r="L729">
        <v>-3561.59</v>
      </c>
      <c r="M729" s="1">
        <v>44701</v>
      </c>
      <c r="N729">
        <v>0</v>
      </c>
      <c r="O729" s="1">
        <v>44701</v>
      </c>
      <c r="P729">
        <v>0</v>
      </c>
      <c r="Q729" s="1">
        <v>44614</v>
      </c>
      <c r="R729">
        <v>0</v>
      </c>
      <c r="S729" s="1">
        <v>44910</v>
      </c>
      <c r="T729">
        <v>-17080.29</v>
      </c>
      <c r="U729" s="1">
        <v>44791</v>
      </c>
      <c r="V729">
        <v>0</v>
      </c>
      <c r="W729" s="1">
        <v>44910</v>
      </c>
      <c r="X729">
        <v>0</v>
      </c>
      <c r="Y729" s="1">
        <v>44701</v>
      </c>
      <c r="Z729">
        <v>5600</v>
      </c>
      <c r="AA729" s="1">
        <v>44701</v>
      </c>
      <c r="AB729">
        <v>3100</v>
      </c>
    </row>
    <row r="730" spans="1:28" ht="16.2">
      <c r="A730" s="1">
        <v>44911</v>
      </c>
      <c r="B730">
        <v>-6134.66</v>
      </c>
      <c r="C730" s="1">
        <v>44610</v>
      </c>
      <c r="D730">
        <v>0</v>
      </c>
      <c r="E730" s="1">
        <v>44610</v>
      </c>
      <c r="F730">
        <v>0</v>
      </c>
      <c r="G730" s="1">
        <v>44552</v>
      </c>
      <c r="H730">
        <v>7400</v>
      </c>
      <c r="I730" s="1">
        <v>44670</v>
      </c>
      <c r="J730">
        <v>-28020.48</v>
      </c>
      <c r="K730" s="1">
        <v>44704</v>
      </c>
      <c r="L730">
        <v>-2572.48</v>
      </c>
      <c r="M730" s="1">
        <v>44704</v>
      </c>
      <c r="N730">
        <v>-13100</v>
      </c>
      <c r="O730" s="1">
        <v>44704</v>
      </c>
      <c r="P730">
        <v>0</v>
      </c>
      <c r="Q730" s="1">
        <v>44615</v>
      </c>
      <c r="R730">
        <v>0</v>
      </c>
      <c r="S730" s="1">
        <v>44911</v>
      </c>
      <c r="T730">
        <v>0</v>
      </c>
      <c r="U730" s="1">
        <v>44792</v>
      </c>
      <c r="V730">
        <v>0</v>
      </c>
      <c r="W730" s="1">
        <v>44911</v>
      </c>
      <c r="X730">
        <v>-3200</v>
      </c>
      <c r="Y730" s="1">
        <v>44704</v>
      </c>
      <c r="Z730">
        <v>-51500</v>
      </c>
      <c r="AA730" s="1">
        <v>44704</v>
      </c>
      <c r="AB730">
        <v>2200</v>
      </c>
    </row>
    <row r="731" spans="1:28" ht="16.2">
      <c r="A731" s="1">
        <v>44914</v>
      </c>
      <c r="B731">
        <v>0</v>
      </c>
      <c r="C731" s="1">
        <v>44613</v>
      </c>
      <c r="D731">
        <v>0</v>
      </c>
      <c r="E731" s="1">
        <v>44613</v>
      </c>
      <c r="F731">
        <v>0</v>
      </c>
      <c r="G731" s="1">
        <v>44553</v>
      </c>
      <c r="H731">
        <v>24200</v>
      </c>
      <c r="I731" s="1">
        <v>44671</v>
      </c>
      <c r="J731">
        <v>289.88</v>
      </c>
      <c r="K731" s="1">
        <v>44705</v>
      </c>
      <c r="L731">
        <v>39116.22</v>
      </c>
      <c r="M731" s="1">
        <v>44705</v>
      </c>
      <c r="N731">
        <v>-52700</v>
      </c>
      <c r="O731" s="1">
        <v>44705</v>
      </c>
      <c r="P731">
        <v>0</v>
      </c>
      <c r="Q731" s="1">
        <v>44616</v>
      </c>
      <c r="R731">
        <v>0</v>
      </c>
      <c r="S731" s="1">
        <v>44914</v>
      </c>
      <c r="T731">
        <v>0</v>
      </c>
      <c r="U731" s="1">
        <v>44795</v>
      </c>
      <c r="V731">
        <v>0</v>
      </c>
      <c r="W731" s="1">
        <v>44914</v>
      </c>
      <c r="X731">
        <v>0</v>
      </c>
      <c r="Y731" s="1">
        <v>44705</v>
      </c>
      <c r="Z731">
        <v>-60300</v>
      </c>
      <c r="AA731" s="1">
        <v>44705</v>
      </c>
      <c r="AB731">
        <v>-5000</v>
      </c>
    </row>
    <row r="732" spans="1:28" ht="16.2">
      <c r="A732" s="1">
        <v>44915</v>
      </c>
      <c r="B732">
        <v>29746.95</v>
      </c>
      <c r="C732" s="1">
        <v>44614</v>
      </c>
      <c r="D732">
        <v>35721.32</v>
      </c>
      <c r="E732" s="1">
        <v>44614</v>
      </c>
      <c r="F732">
        <v>0</v>
      </c>
      <c r="G732" s="1">
        <v>44554</v>
      </c>
      <c r="H732">
        <v>800</v>
      </c>
      <c r="I732" s="1">
        <v>44672</v>
      </c>
      <c r="J732">
        <v>0</v>
      </c>
      <c r="K732" s="1">
        <v>44706</v>
      </c>
      <c r="L732">
        <v>-12079.58</v>
      </c>
      <c r="M732" s="1">
        <v>44706</v>
      </c>
      <c r="N732">
        <v>0</v>
      </c>
      <c r="O732" s="1">
        <v>44706</v>
      </c>
      <c r="P732">
        <v>0</v>
      </c>
      <c r="Q732" s="1">
        <v>44617</v>
      </c>
      <c r="R732">
        <v>0</v>
      </c>
      <c r="S732" s="1">
        <v>44915</v>
      </c>
      <c r="T732">
        <v>0</v>
      </c>
      <c r="U732" s="1">
        <v>44796</v>
      </c>
      <c r="V732">
        <v>1300</v>
      </c>
      <c r="W732" s="1">
        <v>44915</v>
      </c>
      <c r="X732">
        <v>0</v>
      </c>
      <c r="Y732" s="1">
        <v>44706</v>
      </c>
      <c r="Z732">
        <v>-32400</v>
      </c>
      <c r="AA732" s="1">
        <v>44706</v>
      </c>
      <c r="AB732">
        <v>-34300</v>
      </c>
    </row>
    <row r="733" spans="1:28" ht="16.2">
      <c r="A733" s="1">
        <v>44916</v>
      </c>
      <c r="B733">
        <v>0</v>
      </c>
      <c r="C733" s="1">
        <v>44615</v>
      </c>
      <c r="D733">
        <v>0</v>
      </c>
      <c r="E733" s="1">
        <v>44615</v>
      </c>
      <c r="F733">
        <v>0</v>
      </c>
      <c r="G733" s="1">
        <v>44557</v>
      </c>
      <c r="H733">
        <v>22000</v>
      </c>
      <c r="I733" s="1">
        <v>44673</v>
      </c>
      <c r="J733">
        <v>-1630.05</v>
      </c>
      <c r="K733" s="1">
        <v>44707</v>
      </c>
      <c r="L733">
        <v>9634.57</v>
      </c>
      <c r="M733" s="1">
        <v>44707</v>
      </c>
      <c r="N733">
        <v>-29300</v>
      </c>
      <c r="O733" s="1">
        <v>44707</v>
      </c>
      <c r="P733">
        <v>0</v>
      </c>
      <c r="Q733" s="1">
        <v>44621</v>
      </c>
      <c r="R733">
        <v>0</v>
      </c>
      <c r="S733" s="1">
        <v>44916</v>
      </c>
      <c r="T733">
        <v>0</v>
      </c>
      <c r="U733" s="1">
        <v>44797</v>
      </c>
      <c r="V733">
        <v>-1400</v>
      </c>
      <c r="W733" s="1">
        <v>44916</v>
      </c>
      <c r="X733">
        <v>-5400</v>
      </c>
      <c r="Y733" s="1">
        <v>44707</v>
      </c>
      <c r="Z733">
        <v>-22200</v>
      </c>
      <c r="AA733" s="1">
        <v>44707</v>
      </c>
      <c r="AB733">
        <v>0</v>
      </c>
    </row>
    <row r="734" spans="1:28" ht="16.2">
      <c r="A734" s="1">
        <v>44917</v>
      </c>
      <c r="B734">
        <v>77.489999999999995</v>
      </c>
      <c r="C734" s="1">
        <v>44616</v>
      </c>
      <c r="D734">
        <v>0</v>
      </c>
      <c r="E734" s="1">
        <v>44616</v>
      </c>
      <c r="F734">
        <v>0</v>
      </c>
      <c r="G734" s="1">
        <v>44558</v>
      </c>
      <c r="H734">
        <v>28000</v>
      </c>
      <c r="I734" s="1">
        <v>44676</v>
      </c>
      <c r="J734">
        <v>0</v>
      </c>
      <c r="K734" s="1">
        <v>44708</v>
      </c>
      <c r="L734">
        <v>0</v>
      </c>
      <c r="M734" s="1">
        <v>44708</v>
      </c>
      <c r="N734">
        <v>6500</v>
      </c>
      <c r="O734" s="1">
        <v>44708</v>
      </c>
      <c r="P734">
        <v>0</v>
      </c>
      <c r="Q734" s="1">
        <v>44622</v>
      </c>
      <c r="R734">
        <v>0</v>
      </c>
      <c r="S734" s="1">
        <v>44917</v>
      </c>
      <c r="T734">
        <v>0</v>
      </c>
      <c r="U734" s="1">
        <v>44798</v>
      </c>
      <c r="V734">
        <v>-27400</v>
      </c>
      <c r="W734" s="1">
        <v>44917</v>
      </c>
      <c r="X734">
        <v>19500</v>
      </c>
      <c r="Y734" s="1">
        <v>44708</v>
      </c>
      <c r="Z734">
        <v>56000</v>
      </c>
      <c r="AA734" s="1">
        <v>44708</v>
      </c>
      <c r="AB734">
        <v>2300</v>
      </c>
    </row>
    <row r="735" spans="1:28" ht="16.2">
      <c r="A735" s="1">
        <v>44918</v>
      </c>
      <c r="B735">
        <v>5348.87</v>
      </c>
      <c r="C735" s="1">
        <v>44617</v>
      </c>
      <c r="D735">
        <v>0</v>
      </c>
      <c r="E735" s="1">
        <v>44617</v>
      </c>
      <c r="F735">
        <v>0</v>
      </c>
      <c r="G735" s="1">
        <v>44559</v>
      </c>
      <c r="H735">
        <v>13600</v>
      </c>
      <c r="I735" s="1">
        <v>44677</v>
      </c>
      <c r="J735">
        <v>0</v>
      </c>
      <c r="K735" s="1">
        <v>44711</v>
      </c>
      <c r="L735">
        <v>24506.95</v>
      </c>
      <c r="M735" s="1">
        <v>44711</v>
      </c>
      <c r="N735">
        <v>0</v>
      </c>
      <c r="O735" s="1">
        <v>44711</v>
      </c>
      <c r="P735">
        <v>20409.79</v>
      </c>
      <c r="Q735" s="1">
        <v>44623</v>
      </c>
      <c r="R735">
        <v>0</v>
      </c>
      <c r="S735" s="1">
        <v>44918</v>
      </c>
      <c r="T735">
        <v>0</v>
      </c>
      <c r="U735" s="1">
        <v>44799</v>
      </c>
      <c r="V735">
        <v>-23300</v>
      </c>
      <c r="W735" s="1">
        <v>44918</v>
      </c>
      <c r="X735">
        <v>-29500</v>
      </c>
      <c r="Y735" s="1">
        <v>44711</v>
      </c>
      <c r="Z735">
        <v>66000</v>
      </c>
      <c r="AA735" s="1">
        <v>44711</v>
      </c>
      <c r="AB735">
        <v>61200</v>
      </c>
    </row>
    <row r="736" spans="1:28" ht="16.2">
      <c r="A736" s="1">
        <v>44921</v>
      </c>
      <c r="B736">
        <v>0</v>
      </c>
      <c r="C736" s="1">
        <v>44621</v>
      </c>
      <c r="D736">
        <v>0</v>
      </c>
      <c r="E736" s="1">
        <v>44621</v>
      </c>
      <c r="F736">
        <v>0</v>
      </c>
      <c r="G736" s="1">
        <v>44560</v>
      </c>
      <c r="H736">
        <v>-12800</v>
      </c>
      <c r="I736" s="1">
        <v>44678</v>
      </c>
      <c r="J736">
        <v>40000</v>
      </c>
      <c r="K736" s="1">
        <v>44712</v>
      </c>
      <c r="L736">
        <v>-8095.66</v>
      </c>
      <c r="M736" s="1">
        <v>44712</v>
      </c>
      <c r="N736">
        <v>-33900</v>
      </c>
      <c r="O736" s="1">
        <v>44712</v>
      </c>
      <c r="P736">
        <v>0</v>
      </c>
      <c r="Q736" s="1">
        <v>44624</v>
      </c>
      <c r="R736">
        <v>0</v>
      </c>
      <c r="S736" s="1">
        <v>44921</v>
      </c>
      <c r="T736">
        <v>0</v>
      </c>
      <c r="U736" s="1">
        <v>44802</v>
      </c>
      <c r="V736">
        <v>39700</v>
      </c>
      <c r="W736" s="1">
        <v>44921</v>
      </c>
      <c r="X736">
        <v>-9400</v>
      </c>
      <c r="Y736" s="1">
        <v>44712</v>
      </c>
      <c r="Z736">
        <v>-60400</v>
      </c>
      <c r="AA736" s="1">
        <v>44712</v>
      </c>
      <c r="AB736">
        <v>24000</v>
      </c>
    </row>
    <row r="737" spans="1:28" ht="16.2">
      <c r="A737" s="1">
        <v>44922</v>
      </c>
      <c r="B737">
        <v>-15323.92</v>
      </c>
      <c r="C737" s="1">
        <v>44622</v>
      </c>
      <c r="D737">
        <v>0</v>
      </c>
      <c r="E737" s="1">
        <v>44622</v>
      </c>
      <c r="F737">
        <v>0</v>
      </c>
      <c r="G737" s="1">
        <v>44564</v>
      </c>
      <c r="H737">
        <v>12200</v>
      </c>
      <c r="I737" s="1">
        <v>44679</v>
      </c>
      <c r="J737">
        <v>0</v>
      </c>
      <c r="K737" s="1">
        <v>44713</v>
      </c>
      <c r="L737">
        <v>398.81</v>
      </c>
      <c r="M737" s="1">
        <v>44713</v>
      </c>
      <c r="N737">
        <v>-21301.63</v>
      </c>
      <c r="O737" s="1">
        <v>44713</v>
      </c>
      <c r="P737">
        <v>0</v>
      </c>
      <c r="Q737" s="1">
        <v>44627</v>
      </c>
      <c r="R737">
        <v>0</v>
      </c>
      <c r="S737" s="1">
        <v>44922</v>
      </c>
      <c r="T737">
        <v>0</v>
      </c>
      <c r="U737" s="1">
        <v>44803</v>
      </c>
      <c r="V737">
        <v>-26000</v>
      </c>
      <c r="W737" s="1">
        <v>44922</v>
      </c>
      <c r="X737">
        <v>-3100</v>
      </c>
      <c r="Y737" s="1">
        <v>44713</v>
      </c>
      <c r="Z737">
        <v>-11600.82</v>
      </c>
      <c r="AA737" s="1">
        <v>44713</v>
      </c>
      <c r="AB737">
        <v>-14000</v>
      </c>
    </row>
    <row r="738" spans="1:28" ht="16.2">
      <c r="A738" s="1">
        <v>44923</v>
      </c>
      <c r="B738">
        <v>-4496.5</v>
      </c>
      <c r="C738" s="1">
        <v>44623</v>
      </c>
      <c r="D738">
        <v>0</v>
      </c>
      <c r="E738" s="1">
        <v>44623</v>
      </c>
      <c r="F738">
        <v>0</v>
      </c>
      <c r="G738" s="1">
        <v>44565</v>
      </c>
      <c r="H738">
        <v>48600</v>
      </c>
      <c r="I738" s="1">
        <v>44680</v>
      </c>
      <c r="J738">
        <v>-8000</v>
      </c>
      <c r="K738" s="1">
        <v>44714</v>
      </c>
      <c r="L738">
        <v>-8686.44</v>
      </c>
      <c r="M738" s="1">
        <v>44714</v>
      </c>
      <c r="N738">
        <v>0</v>
      </c>
      <c r="O738" s="1">
        <v>44714</v>
      </c>
      <c r="P738">
        <v>0</v>
      </c>
      <c r="Q738" s="1">
        <v>44628</v>
      </c>
      <c r="R738">
        <v>0</v>
      </c>
      <c r="S738" s="1">
        <v>44923</v>
      </c>
      <c r="T738">
        <v>0</v>
      </c>
      <c r="U738" s="1">
        <v>44804</v>
      </c>
      <c r="V738">
        <v>-17800</v>
      </c>
      <c r="W738" s="1">
        <v>44923</v>
      </c>
      <c r="X738">
        <v>38600</v>
      </c>
      <c r="Y738" s="1">
        <v>44714</v>
      </c>
      <c r="Z738">
        <v>-24900</v>
      </c>
      <c r="AA738" s="1">
        <v>44714</v>
      </c>
      <c r="AB738">
        <v>-15600</v>
      </c>
    </row>
    <row r="739" spans="1:28" ht="16.2">
      <c r="A739" s="1">
        <v>44924</v>
      </c>
      <c r="B739">
        <v>-28879.759999999998</v>
      </c>
      <c r="C739" s="1">
        <v>44624</v>
      </c>
      <c r="D739">
        <v>0</v>
      </c>
      <c r="E739" s="1">
        <v>44624</v>
      </c>
      <c r="F739">
        <v>0</v>
      </c>
      <c r="G739" s="1">
        <v>44566</v>
      </c>
      <c r="H739">
        <v>-7200</v>
      </c>
      <c r="I739" s="1">
        <v>44684</v>
      </c>
      <c r="J739">
        <v>0</v>
      </c>
      <c r="K739" s="1">
        <v>44718</v>
      </c>
      <c r="L739">
        <v>30506.959999999999</v>
      </c>
      <c r="M739" s="1">
        <v>44718</v>
      </c>
      <c r="N739">
        <v>0</v>
      </c>
      <c r="O739" s="1">
        <v>44718</v>
      </c>
      <c r="P739">
        <v>-16993.12</v>
      </c>
      <c r="Q739" s="1">
        <v>44629</v>
      </c>
      <c r="R739">
        <v>0</v>
      </c>
      <c r="S739" s="1">
        <v>44924</v>
      </c>
      <c r="T739">
        <v>0</v>
      </c>
      <c r="U739" s="1">
        <v>44805</v>
      </c>
      <c r="V739">
        <v>60200</v>
      </c>
      <c r="W739" s="1">
        <v>44924</v>
      </c>
      <c r="X739">
        <v>15600</v>
      </c>
      <c r="Y739" s="1">
        <v>44718</v>
      </c>
      <c r="Z739">
        <v>-5700</v>
      </c>
      <c r="AA739" s="1">
        <v>44718</v>
      </c>
      <c r="AB739">
        <v>13600</v>
      </c>
    </row>
    <row r="740" spans="1:28" ht="16.2">
      <c r="A740" s="1">
        <v>44925</v>
      </c>
      <c r="B740">
        <v>-16701.990000000002</v>
      </c>
      <c r="C740" s="1">
        <v>44627</v>
      </c>
      <c r="D740">
        <v>0</v>
      </c>
      <c r="E740" s="1">
        <v>44627</v>
      </c>
      <c r="F740">
        <v>0</v>
      </c>
      <c r="G740" s="1">
        <v>44567</v>
      </c>
      <c r="H740">
        <v>-29000</v>
      </c>
      <c r="I740" s="1">
        <v>44685</v>
      </c>
      <c r="J740">
        <v>0</v>
      </c>
      <c r="K740" s="1">
        <v>44719</v>
      </c>
      <c r="L740">
        <v>411.47</v>
      </c>
      <c r="M740" s="1">
        <v>44719</v>
      </c>
      <c r="N740">
        <v>-45400</v>
      </c>
      <c r="O740" s="1">
        <v>44719</v>
      </c>
      <c r="P740">
        <v>0</v>
      </c>
      <c r="Q740" s="1">
        <v>44630</v>
      </c>
      <c r="R740">
        <v>0</v>
      </c>
      <c r="S740" s="1">
        <v>44925</v>
      </c>
      <c r="T740">
        <v>0</v>
      </c>
      <c r="U740" s="1">
        <v>44806</v>
      </c>
      <c r="V740">
        <v>27800</v>
      </c>
      <c r="W740" s="1">
        <v>44925</v>
      </c>
      <c r="X740">
        <v>-31100</v>
      </c>
      <c r="Y740" s="1">
        <v>44719</v>
      </c>
      <c r="Z740">
        <v>-15600</v>
      </c>
      <c r="AA740" s="1">
        <v>44719</v>
      </c>
      <c r="AB740">
        <v>-36300</v>
      </c>
    </row>
    <row r="741" spans="1:28" ht="16.2">
      <c r="A741" s="1">
        <v>44929</v>
      </c>
      <c r="B741">
        <v>39315.050000000003</v>
      </c>
      <c r="C741" s="1">
        <v>44628</v>
      </c>
      <c r="D741">
        <v>0</v>
      </c>
      <c r="E741" s="1">
        <v>44628</v>
      </c>
      <c r="F741">
        <v>0</v>
      </c>
      <c r="G741" s="1">
        <v>44568</v>
      </c>
      <c r="H741">
        <v>-15347.83</v>
      </c>
      <c r="I741" s="1">
        <v>44686</v>
      </c>
      <c r="J741">
        <v>-9800</v>
      </c>
      <c r="K741" s="1">
        <v>44720</v>
      </c>
      <c r="L741">
        <v>7901.94</v>
      </c>
      <c r="M741" s="1">
        <v>44720</v>
      </c>
      <c r="N741">
        <v>0</v>
      </c>
      <c r="O741" s="1">
        <v>44720</v>
      </c>
      <c r="P741">
        <v>-1798.28</v>
      </c>
      <c r="Q741" s="1">
        <v>44631</v>
      </c>
      <c r="R741">
        <v>0</v>
      </c>
      <c r="S741" s="1">
        <v>44929</v>
      </c>
      <c r="T741">
        <v>0</v>
      </c>
      <c r="U741" s="1">
        <v>44809</v>
      </c>
      <c r="V741">
        <v>-2800</v>
      </c>
      <c r="W741" s="1">
        <v>44929</v>
      </c>
      <c r="X741">
        <v>0</v>
      </c>
      <c r="Y741" s="1">
        <v>44720</v>
      </c>
      <c r="Z741">
        <v>-7200</v>
      </c>
      <c r="AA741" s="1">
        <v>44720</v>
      </c>
      <c r="AB741">
        <v>-9500.67</v>
      </c>
    </row>
    <row r="742" spans="1:28" ht="16.2">
      <c r="A742" s="1">
        <v>44930</v>
      </c>
      <c r="B742">
        <v>0</v>
      </c>
      <c r="C742" s="1">
        <v>44629</v>
      </c>
      <c r="D742">
        <v>0</v>
      </c>
      <c r="E742" s="1">
        <v>44629</v>
      </c>
      <c r="F742">
        <v>0</v>
      </c>
      <c r="G742" s="1">
        <v>44571</v>
      </c>
      <c r="H742">
        <v>0</v>
      </c>
      <c r="I742" s="1">
        <v>44687</v>
      </c>
      <c r="J742">
        <v>0</v>
      </c>
      <c r="K742" s="1">
        <v>44721</v>
      </c>
      <c r="L742">
        <v>-13092.14</v>
      </c>
      <c r="M742" s="1">
        <v>44721</v>
      </c>
      <c r="N742">
        <v>-28200.58</v>
      </c>
      <c r="O742" s="1">
        <v>44721</v>
      </c>
      <c r="P742">
        <v>0</v>
      </c>
      <c r="Q742" s="1">
        <v>44634</v>
      </c>
      <c r="R742">
        <v>0</v>
      </c>
      <c r="S742" s="1">
        <v>44930</v>
      </c>
      <c r="T742">
        <v>0</v>
      </c>
      <c r="U742" s="1">
        <v>44810</v>
      </c>
      <c r="V742">
        <v>-50400</v>
      </c>
      <c r="W742" s="1">
        <v>44930</v>
      </c>
      <c r="X742">
        <v>-16600</v>
      </c>
      <c r="Y742" s="1">
        <v>44721</v>
      </c>
      <c r="Z742">
        <v>-20300</v>
      </c>
      <c r="AA742" s="1">
        <v>44721</v>
      </c>
      <c r="AB742">
        <v>-14700</v>
      </c>
    </row>
    <row r="743" spans="1:28" ht="16.2">
      <c r="A743" s="1">
        <v>44931</v>
      </c>
      <c r="B743">
        <v>9942.2999999999993</v>
      </c>
      <c r="C743" s="1">
        <v>44630</v>
      </c>
      <c r="D743">
        <v>0</v>
      </c>
      <c r="E743" s="1">
        <v>44630</v>
      </c>
      <c r="F743">
        <v>0</v>
      </c>
      <c r="G743" s="1">
        <v>44572</v>
      </c>
      <c r="H743">
        <v>0</v>
      </c>
      <c r="I743" s="1">
        <v>44690</v>
      </c>
      <c r="J743">
        <v>10500</v>
      </c>
      <c r="K743" s="1">
        <v>44722</v>
      </c>
      <c r="L743">
        <v>-7982.47</v>
      </c>
      <c r="M743" s="1">
        <v>44722</v>
      </c>
      <c r="N743">
        <v>-27000</v>
      </c>
      <c r="O743" s="1">
        <v>44722</v>
      </c>
      <c r="P743">
        <v>0</v>
      </c>
      <c r="Q743" s="1">
        <v>44635</v>
      </c>
      <c r="R743">
        <v>0</v>
      </c>
      <c r="S743" s="1">
        <v>44931</v>
      </c>
      <c r="T743">
        <v>1743.05</v>
      </c>
      <c r="U743" s="1">
        <v>44811</v>
      </c>
      <c r="V743">
        <v>-40700</v>
      </c>
      <c r="W743" s="1">
        <v>44931</v>
      </c>
      <c r="X743">
        <v>-8600</v>
      </c>
      <c r="Y743" s="1">
        <v>44722</v>
      </c>
      <c r="Z743">
        <v>-23300</v>
      </c>
      <c r="AA743" s="1">
        <v>44722</v>
      </c>
      <c r="AB743">
        <v>0</v>
      </c>
    </row>
    <row r="744" spans="1:28" ht="16.2">
      <c r="A744" s="1">
        <v>44932</v>
      </c>
      <c r="B744">
        <v>0</v>
      </c>
      <c r="C744" s="1">
        <v>44631</v>
      </c>
      <c r="D744">
        <v>0</v>
      </c>
      <c r="E744" s="1">
        <v>44631</v>
      </c>
      <c r="F744">
        <v>0</v>
      </c>
      <c r="G744" s="1">
        <v>44573</v>
      </c>
      <c r="H744">
        <v>0</v>
      </c>
      <c r="I744" s="1">
        <v>44691</v>
      </c>
      <c r="J744">
        <v>15900</v>
      </c>
      <c r="K744" s="1">
        <v>44725</v>
      </c>
      <c r="L744">
        <v>236.52</v>
      </c>
      <c r="M744" s="1">
        <v>44725</v>
      </c>
      <c r="N744">
        <v>0</v>
      </c>
      <c r="O744" s="1">
        <v>44725</v>
      </c>
      <c r="P744">
        <v>75.14</v>
      </c>
      <c r="Q744" s="1">
        <v>44636</v>
      </c>
      <c r="R744">
        <v>-9417.48</v>
      </c>
      <c r="S744" s="1">
        <v>44932</v>
      </c>
      <c r="T744">
        <v>0</v>
      </c>
      <c r="U744" s="1">
        <v>44812</v>
      </c>
      <c r="V744">
        <v>0</v>
      </c>
      <c r="W744" s="1">
        <v>44932</v>
      </c>
      <c r="X744">
        <v>20100</v>
      </c>
      <c r="Y744" s="1">
        <v>44725</v>
      </c>
      <c r="Z744">
        <v>39800</v>
      </c>
      <c r="AA744" s="1">
        <v>44725</v>
      </c>
      <c r="AB744">
        <v>-7900</v>
      </c>
    </row>
    <row r="745" spans="1:28" ht="16.2">
      <c r="A745" s="1">
        <v>44935</v>
      </c>
      <c r="B745">
        <v>20043.29</v>
      </c>
      <c r="C745" s="1">
        <v>44634</v>
      </c>
      <c r="D745">
        <v>0</v>
      </c>
      <c r="E745" s="1">
        <v>44634</v>
      </c>
      <c r="F745">
        <v>0</v>
      </c>
      <c r="G745" s="1">
        <v>44574</v>
      </c>
      <c r="H745">
        <v>0</v>
      </c>
      <c r="I745" s="1">
        <v>44692</v>
      </c>
      <c r="J745">
        <v>-14600</v>
      </c>
      <c r="K745" s="1">
        <v>44726</v>
      </c>
      <c r="L745">
        <v>7919.61</v>
      </c>
      <c r="M745" s="1">
        <v>44726</v>
      </c>
      <c r="N745">
        <v>2100</v>
      </c>
      <c r="O745" s="1">
        <v>44726</v>
      </c>
      <c r="P745">
        <v>0</v>
      </c>
      <c r="Q745" s="1">
        <v>44637</v>
      </c>
      <c r="R745">
        <v>0</v>
      </c>
      <c r="S745" s="1">
        <v>44935</v>
      </c>
      <c r="T745">
        <v>0</v>
      </c>
      <c r="U745" s="1">
        <v>44816</v>
      </c>
      <c r="V745">
        <v>0</v>
      </c>
      <c r="W745" s="1">
        <v>44935</v>
      </c>
      <c r="X745">
        <v>81000</v>
      </c>
      <c r="Y745" s="1">
        <v>44726</v>
      </c>
      <c r="Z745">
        <v>38200</v>
      </c>
      <c r="AA745" s="1">
        <v>44726</v>
      </c>
      <c r="AB745">
        <v>-400</v>
      </c>
    </row>
    <row r="746" spans="1:28" ht="16.2">
      <c r="A746" s="1">
        <v>44936</v>
      </c>
      <c r="B746">
        <v>0</v>
      </c>
      <c r="C746" s="1">
        <v>44635</v>
      </c>
      <c r="D746">
        <v>0</v>
      </c>
      <c r="E746" s="1">
        <v>44635</v>
      </c>
      <c r="F746">
        <v>0</v>
      </c>
      <c r="G746" s="1">
        <v>44575</v>
      </c>
      <c r="H746">
        <v>0</v>
      </c>
      <c r="I746" s="1">
        <v>44693</v>
      </c>
      <c r="J746">
        <v>0</v>
      </c>
      <c r="K746" s="1">
        <v>44727</v>
      </c>
      <c r="L746">
        <v>-18443</v>
      </c>
      <c r="M746" s="1">
        <v>44727</v>
      </c>
      <c r="N746">
        <v>-13900</v>
      </c>
      <c r="O746" s="1">
        <v>44727</v>
      </c>
      <c r="P746">
        <v>0</v>
      </c>
      <c r="Q746" s="1">
        <v>44638</v>
      </c>
      <c r="R746">
        <v>0</v>
      </c>
      <c r="S746" s="1">
        <v>44936</v>
      </c>
      <c r="T746">
        <v>-10887.1</v>
      </c>
      <c r="U746" s="1">
        <v>44817</v>
      </c>
      <c r="V746">
        <v>0</v>
      </c>
      <c r="W746" s="1">
        <v>44936</v>
      </c>
      <c r="X746">
        <v>7800</v>
      </c>
      <c r="Y746" s="1">
        <v>44727</v>
      </c>
      <c r="Z746">
        <v>-16900</v>
      </c>
      <c r="AA746" s="1">
        <v>44727</v>
      </c>
      <c r="AB746">
        <v>-4900</v>
      </c>
    </row>
    <row r="747" spans="1:28" ht="16.2">
      <c r="A747" s="1">
        <v>44937</v>
      </c>
      <c r="B747">
        <v>0</v>
      </c>
      <c r="C747" s="1">
        <v>44636</v>
      </c>
      <c r="D747">
        <v>0</v>
      </c>
      <c r="E747" s="1">
        <v>44636</v>
      </c>
      <c r="F747">
        <v>0</v>
      </c>
      <c r="G747" s="1">
        <v>44578</v>
      </c>
      <c r="H747">
        <v>0</v>
      </c>
      <c r="I747" s="1">
        <v>44694</v>
      </c>
      <c r="J747">
        <v>0</v>
      </c>
      <c r="K747" s="1">
        <v>44728</v>
      </c>
      <c r="L747">
        <v>0</v>
      </c>
      <c r="M747" s="1">
        <v>44728</v>
      </c>
      <c r="N747">
        <v>0</v>
      </c>
      <c r="O747" s="1">
        <v>44728</v>
      </c>
      <c r="P747">
        <v>0</v>
      </c>
      <c r="Q747" s="1">
        <v>44641</v>
      </c>
      <c r="R747">
        <v>0</v>
      </c>
      <c r="S747" s="1">
        <v>44937</v>
      </c>
      <c r="T747">
        <v>0</v>
      </c>
      <c r="U747" s="1">
        <v>44818</v>
      </c>
      <c r="V747">
        <v>24900</v>
      </c>
      <c r="W747" s="1">
        <v>44937</v>
      </c>
      <c r="X747">
        <v>-3200</v>
      </c>
      <c r="Y747" s="1">
        <v>44728</v>
      </c>
      <c r="Z747">
        <v>0</v>
      </c>
      <c r="AA747" s="1">
        <v>44728</v>
      </c>
      <c r="AB747">
        <v>49100</v>
      </c>
    </row>
    <row r="748" spans="1:28" ht="16.2">
      <c r="A748" s="1">
        <v>44938</v>
      </c>
      <c r="B748">
        <v>0</v>
      </c>
      <c r="C748" s="1">
        <v>44637</v>
      </c>
      <c r="D748">
        <v>8878.09</v>
      </c>
      <c r="E748" s="1">
        <v>44637</v>
      </c>
      <c r="F748">
        <v>0</v>
      </c>
      <c r="G748" s="1">
        <v>44579</v>
      </c>
      <c r="H748">
        <v>0</v>
      </c>
      <c r="I748" s="1">
        <v>44697</v>
      </c>
      <c r="J748">
        <v>-2600</v>
      </c>
      <c r="K748" s="1">
        <v>44729</v>
      </c>
      <c r="L748">
        <v>-17113.650000000001</v>
      </c>
      <c r="M748" s="1">
        <v>44729</v>
      </c>
      <c r="N748">
        <v>0</v>
      </c>
      <c r="O748" s="1">
        <v>44729</v>
      </c>
      <c r="P748">
        <v>0</v>
      </c>
      <c r="Q748" s="1">
        <v>44642</v>
      </c>
      <c r="R748">
        <v>0</v>
      </c>
      <c r="S748" s="1">
        <v>44938</v>
      </c>
      <c r="T748">
        <v>9714.1299999999992</v>
      </c>
      <c r="U748" s="1">
        <v>44819</v>
      </c>
      <c r="V748">
        <v>-13000</v>
      </c>
      <c r="W748" s="1">
        <v>44938</v>
      </c>
      <c r="X748">
        <v>-4800</v>
      </c>
      <c r="Y748" s="1">
        <v>44729</v>
      </c>
      <c r="Z748">
        <v>100</v>
      </c>
      <c r="AA748" s="1">
        <v>44729</v>
      </c>
      <c r="AB748">
        <v>23600</v>
      </c>
    </row>
    <row r="749" spans="1:28" ht="16.2">
      <c r="A749" s="1">
        <v>44939</v>
      </c>
      <c r="B749">
        <v>21106</v>
      </c>
      <c r="C749" s="1">
        <v>44638</v>
      </c>
      <c r="D749">
        <v>-10600</v>
      </c>
      <c r="E749" s="1">
        <v>44638</v>
      </c>
      <c r="F749">
        <v>0</v>
      </c>
      <c r="G749" s="1">
        <v>44580</v>
      </c>
      <c r="H749">
        <v>0</v>
      </c>
      <c r="I749" s="1">
        <v>44698</v>
      </c>
      <c r="J749">
        <v>13900</v>
      </c>
      <c r="K749" s="1">
        <v>44732</v>
      </c>
      <c r="L749">
        <v>0</v>
      </c>
      <c r="M749" s="1">
        <v>44732</v>
      </c>
      <c r="N749">
        <v>0</v>
      </c>
      <c r="O749" s="1">
        <v>44732</v>
      </c>
      <c r="P749">
        <v>0</v>
      </c>
      <c r="Q749" s="1">
        <v>44643</v>
      </c>
      <c r="R749">
        <v>0</v>
      </c>
      <c r="S749" s="1">
        <v>44939</v>
      </c>
      <c r="T749">
        <v>0</v>
      </c>
      <c r="U749" s="1">
        <v>44820</v>
      </c>
      <c r="V749">
        <v>31800</v>
      </c>
      <c r="W749" s="1">
        <v>44939</v>
      </c>
      <c r="X749">
        <v>13000</v>
      </c>
      <c r="Y749" s="1">
        <v>44732</v>
      </c>
      <c r="Z749">
        <v>32400</v>
      </c>
      <c r="AA749" s="1">
        <v>44732</v>
      </c>
      <c r="AB749">
        <v>32400</v>
      </c>
    </row>
    <row r="750" spans="1:28" ht="16.2">
      <c r="A750" s="1">
        <v>44942</v>
      </c>
      <c r="B750">
        <v>-10392.83</v>
      </c>
      <c r="C750" s="1">
        <v>44641</v>
      </c>
      <c r="D750">
        <v>36272.75</v>
      </c>
      <c r="E750" s="1">
        <v>44641</v>
      </c>
      <c r="F750">
        <v>0</v>
      </c>
      <c r="G750" s="1">
        <v>44581</v>
      </c>
      <c r="H750">
        <v>0</v>
      </c>
      <c r="I750" s="1">
        <v>44699</v>
      </c>
      <c r="J750">
        <v>13700</v>
      </c>
      <c r="K750" s="1">
        <v>44733</v>
      </c>
      <c r="L750">
        <v>17342.650000000001</v>
      </c>
      <c r="M750" s="1">
        <v>44733</v>
      </c>
      <c r="N750">
        <v>35700</v>
      </c>
      <c r="O750" s="1">
        <v>44733</v>
      </c>
      <c r="P750">
        <v>0</v>
      </c>
      <c r="Q750" s="1">
        <v>44644</v>
      </c>
      <c r="R750">
        <v>0</v>
      </c>
      <c r="S750" s="1">
        <v>44942</v>
      </c>
      <c r="T750">
        <v>3703.45</v>
      </c>
      <c r="U750" s="1">
        <v>44823</v>
      </c>
      <c r="V750">
        <v>12600</v>
      </c>
      <c r="W750" s="1">
        <v>44942</v>
      </c>
      <c r="X750">
        <v>20600</v>
      </c>
      <c r="Y750" s="1">
        <v>44733</v>
      </c>
      <c r="Z750">
        <v>30800</v>
      </c>
      <c r="AA750" s="1">
        <v>44733</v>
      </c>
      <c r="AB750">
        <v>-56700</v>
      </c>
    </row>
    <row r="751" spans="1:28" ht="16.2">
      <c r="A751" s="1">
        <v>44943</v>
      </c>
      <c r="B751">
        <v>0</v>
      </c>
      <c r="C751" s="1">
        <v>44642</v>
      </c>
      <c r="D751">
        <v>0</v>
      </c>
      <c r="E751" s="1">
        <v>44642</v>
      </c>
      <c r="F751">
        <v>0</v>
      </c>
      <c r="G751" s="1">
        <v>44582</v>
      </c>
      <c r="H751">
        <v>0</v>
      </c>
      <c r="I751" s="1">
        <v>44700</v>
      </c>
      <c r="J751">
        <v>0</v>
      </c>
      <c r="K751" s="1">
        <v>44734</v>
      </c>
      <c r="L751">
        <v>11338.21</v>
      </c>
      <c r="M751" s="1">
        <v>44734</v>
      </c>
      <c r="N751">
        <v>-51100</v>
      </c>
      <c r="O751" s="1">
        <v>44734</v>
      </c>
      <c r="P751">
        <v>88184.58</v>
      </c>
      <c r="Q751" s="1">
        <v>44645</v>
      </c>
      <c r="R751">
        <v>0</v>
      </c>
      <c r="S751" s="1">
        <v>44943</v>
      </c>
      <c r="T751">
        <v>-9496.07</v>
      </c>
      <c r="U751" s="1">
        <v>44824</v>
      </c>
      <c r="V751">
        <v>-28200</v>
      </c>
      <c r="W751" s="1">
        <v>44943</v>
      </c>
      <c r="X751">
        <v>-2200</v>
      </c>
      <c r="Y751" s="1">
        <v>44734</v>
      </c>
      <c r="Z751">
        <v>-2000</v>
      </c>
      <c r="AA751" s="1">
        <v>44734</v>
      </c>
      <c r="AB751">
        <v>27100</v>
      </c>
    </row>
    <row r="752" spans="1:28" ht="16.2">
      <c r="A752" s="1">
        <v>44956</v>
      </c>
      <c r="B752">
        <v>2273.9</v>
      </c>
      <c r="C752" s="1">
        <v>44643</v>
      </c>
      <c r="D752">
        <v>0</v>
      </c>
      <c r="E752" s="1">
        <v>44643</v>
      </c>
      <c r="F752">
        <v>0</v>
      </c>
      <c r="G752" s="1">
        <v>44585</v>
      </c>
      <c r="H752">
        <v>17664.02</v>
      </c>
      <c r="I752" s="1">
        <v>44701</v>
      </c>
      <c r="J752">
        <v>-10900</v>
      </c>
      <c r="K752" s="1">
        <v>44735</v>
      </c>
      <c r="L752">
        <v>0</v>
      </c>
      <c r="M752" s="1">
        <v>44735</v>
      </c>
      <c r="N752">
        <v>-52800</v>
      </c>
      <c r="O752" s="1">
        <v>44735</v>
      </c>
      <c r="P752">
        <v>0</v>
      </c>
      <c r="Q752" s="1">
        <v>44648</v>
      </c>
      <c r="R752">
        <v>0</v>
      </c>
      <c r="S752" s="1">
        <v>44956</v>
      </c>
      <c r="T752">
        <v>-11125.35</v>
      </c>
      <c r="U752" s="1">
        <v>44825</v>
      </c>
      <c r="V752">
        <v>31300</v>
      </c>
      <c r="W752" s="1">
        <v>44956</v>
      </c>
      <c r="X752">
        <v>106300</v>
      </c>
      <c r="Y752" s="1">
        <v>44735</v>
      </c>
      <c r="Z752">
        <v>-27400</v>
      </c>
      <c r="AA752" s="1">
        <v>44735</v>
      </c>
      <c r="AB752">
        <v>14800</v>
      </c>
    </row>
    <row r="753" spans="1:28" ht="16.2">
      <c r="A753" s="1">
        <v>44957</v>
      </c>
      <c r="B753">
        <v>0</v>
      </c>
      <c r="C753" s="1">
        <v>44644</v>
      </c>
      <c r="D753">
        <v>0</v>
      </c>
      <c r="E753" s="1">
        <v>44644</v>
      </c>
      <c r="F753">
        <v>0</v>
      </c>
      <c r="G753" s="1">
        <v>44586</v>
      </c>
      <c r="H753">
        <v>-55800</v>
      </c>
      <c r="I753" s="1">
        <v>44704</v>
      </c>
      <c r="J753">
        <v>-15100</v>
      </c>
      <c r="K753" s="1">
        <v>44736</v>
      </c>
      <c r="L753">
        <v>0</v>
      </c>
      <c r="M753" s="1">
        <v>44736</v>
      </c>
      <c r="N753">
        <v>0</v>
      </c>
      <c r="O753" s="1">
        <v>44736</v>
      </c>
      <c r="P753">
        <v>0</v>
      </c>
      <c r="Q753" s="1">
        <v>44649</v>
      </c>
      <c r="R753">
        <v>0</v>
      </c>
      <c r="S753" s="1">
        <v>44957</v>
      </c>
      <c r="T753">
        <v>0</v>
      </c>
      <c r="U753" s="1">
        <v>44826</v>
      </c>
      <c r="V753">
        <v>0</v>
      </c>
      <c r="W753" s="1">
        <v>44957</v>
      </c>
      <c r="X753">
        <v>7300</v>
      </c>
      <c r="Y753" s="1">
        <v>44736</v>
      </c>
      <c r="Z753">
        <v>-12300</v>
      </c>
      <c r="AA753" s="1">
        <v>44736</v>
      </c>
      <c r="AB753">
        <v>-24000</v>
      </c>
    </row>
    <row r="754" spans="1:28" ht="16.2">
      <c r="A754" s="1">
        <v>44958</v>
      </c>
      <c r="B754">
        <v>-1321.84</v>
      </c>
      <c r="C754" s="1">
        <v>44645</v>
      </c>
      <c r="D754">
        <v>0</v>
      </c>
      <c r="E754" s="1">
        <v>44645</v>
      </c>
      <c r="F754">
        <v>0</v>
      </c>
      <c r="G754" s="1">
        <v>44587</v>
      </c>
      <c r="H754">
        <v>-10600</v>
      </c>
      <c r="I754" s="1">
        <v>44705</v>
      </c>
      <c r="J754">
        <v>0</v>
      </c>
      <c r="K754" s="1">
        <v>44739</v>
      </c>
      <c r="L754">
        <v>1683.77</v>
      </c>
      <c r="M754" s="1">
        <v>44739</v>
      </c>
      <c r="N754">
        <v>20900</v>
      </c>
      <c r="O754" s="1">
        <v>44739</v>
      </c>
      <c r="P754">
        <v>-4117.1000000000004</v>
      </c>
      <c r="Q754" s="1">
        <v>44650</v>
      </c>
      <c r="R754">
        <v>0</v>
      </c>
      <c r="S754" s="1">
        <v>44958</v>
      </c>
      <c r="T754">
        <v>0</v>
      </c>
      <c r="U754" s="1">
        <v>44827</v>
      </c>
      <c r="V754">
        <v>0</v>
      </c>
      <c r="W754" s="1">
        <v>44958</v>
      </c>
      <c r="X754">
        <v>-23500</v>
      </c>
      <c r="Y754" s="1">
        <v>44739</v>
      </c>
      <c r="Z754">
        <v>47400</v>
      </c>
      <c r="AA754" s="1">
        <v>44739</v>
      </c>
      <c r="AB754">
        <v>-61000</v>
      </c>
    </row>
    <row r="755" spans="1:28" ht="16.2">
      <c r="A755" s="1">
        <v>44959</v>
      </c>
      <c r="B755">
        <v>-5467.38</v>
      </c>
      <c r="C755" s="1">
        <v>44648</v>
      </c>
      <c r="D755">
        <v>-16120.8</v>
      </c>
      <c r="E755" s="1">
        <v>44648</v>
      </c>
      <c r="F755">
        <v>0</v>
      </c>
      <c r="G755" s="1">
        <v>44599</v>
      </c>
      <c r="H755">
        <v>54800</v>
      </c>
      <c r="I755" s="1">
        <v>44706</v>
      </c>
      <c r="J755">
        <v>0</v>
      </c>
      <c r="K755" s="1">
        <v>44740</v>
      </c>
      <c r="L755">
        <v>0</v>
      </c>
      <c r="M755" s="1">
        <v>44740</v>
      </c>
      <c r="N755">
        <v>-20600</v>
      </c>
      <c r="O755" s="1">
        <v>44740</v>
      </c>
      <c r="P755">
        <v>0</v>
      </c>
      <c r="Q755" s="1">
        <v>44651</v>
      </c>
      <c r="R755">
        <v>0</v>
      </c>
      <c r="S755" s="1">
        <v>44959</v>
      </c>
      <c r="T755">
        <v>-18931.5</v>
      </c>
      <c r="U755" s="1">
        <v>44830</v>
      </c>
      <c r="V755">
        <v>0</v>
      </c>
      <c r="W755" s="1">
        <v>44959</v>
      </c>
      <c r="X755">
        <v>0</v>
      </c>
      <c r="Y755" s="1">
        <v>44740</v>
      </c>
      <c r="Z755">
        <v>-1000</v>
      </c>
      <c r="AA755" s="1">
        <v>44740</v>
      </c>
      <c r="AB755">
        <v>-14300</v>
      </c>
    </row>
    <row r="756" spans="1:28" ht="16.2">
      <c r="A756" s="1">
        <v>44960</v>
      </c>
      <c r="B756">
        <v>0</v>
      </c>
      <c r="C756" s="1">
        <v>44649</v>
      </c>
      <c r="D756">
        <v>-31452.43</v>
      </c>
      <c r="E756" s="1">
        <v>44649</v>
      </c>
      <c r="F756">
        <v>0</v>
      </c>
      <c r="G756" s="1">
        <v>44600</v>
      </c>
      <c r="H756">
        <v>8600</v>
      </c>
      <c r="I756" s="1">
        <v>44707</v>
      </c>
      <c r="J756">
        <v>0</v>
      </c>
      <c r="K756" s="1">
        <v>44741</v>
      </c>
      <c r="L756">
        <v>-9501.65</v>
      </c>
      <c r="M756" s="1">
        <v>44741</v>
      </c>
      <c r="N756">
        <v>-35500</v>
      </c>
      <c r="O756" s="1">
        <v>44741</v>
      </c>
      <c r="P756">
        <v>0</v>
      </c>
      <c r="Q756" s="1">
        <v>44652</v>
      </c>
      <c r="R756">
        <v>0</v>
      </c>
      <c r="S756" s="1">
        <v>44960</v>
      </c>
      <c r="T756">
        <v>0</v>
      </c>
      <c r="U756" s="1">
        <v>44831</v>
      </c>
      <c r="V756">
        <v>0</v>
      </c>
      <c r="W756" s="1">
        <v>44960</v>
      </c>
      <c r="X756">
        <v>-12400</v>
      </c>
      <c r="Y756" s="1">
        <v>44741</v>
      </c>
      <c r="Z756">
        <v>-60300</v>
      </c>
      <c r="AA756" s="1">
        <v>44741</v>
      </c>
      <c r="AB756">
        <v>0</v>
      </c>
    </row>
    <row r="757" spans="1:28" ht="16.2">
      <c r="A757" s="1">
        <v>44963</v>
      </c>
      <c r="B757">
        <v>0</v>
      </c>
      <c r="C757" s="1">
        <v>44650</v>
      </c>
      <c r="D757">
        <v>-20529.349999999999</v>
      </c>
      <c r="E757" s="1">
        <v>44650</v>
      </c>
      <c r="F757">
        <v>0</v>
      </c>
      <c r="G757" s="1">
        <v>44601</v>
      </c>
      <c r="H757">
        <v>45000</v>
      </c>
      <c r="I757" s="1">
        <v>44708</v>
      </c>
      <c r="J757">
        <v>0</v>
      </c>
      <c r="K757" s="1">
        <v>44742</v>
      </c>
      <c r="L757">
        <v>46954.23</v>
      </c>
      <c r="M757" s="1">
        <v>44742</v>
      </c>
      <c r="N757">
        <v>55500</v>
      </c>
      <c r="O757" s="1">
        <v>44742</v>
      </c>
      <c r="P757">
        <v>68234.259999999995</v>
      </c>
      <c r="Q757" s="1">
        <v>44657</v>
      </c>
      <c r="R757">
        <v>0</v>
      </c>
      <c r="S757" s="1">
        <v>44963</v>
      </c>
      <c r="T757">
        <v>0</v>
      </c>
      <c r="U757" s="1">
        <v>44832</v>
      </c>
      <c r="V757">
        <v>0</v>
      </c>
      <c r="W757" s="1">
        <v>44963</v>
      </c>
      <c r="X757">
        <v>-13400</v>
      </c>
      <c r="Y757" s="1">
        <v>44742</v>
      </c>
      <c r="Z757">
        <v>79400</v>
      </c>
      <c r="AA757" s="1">
        <v>44742</v>
      </c>
      <c r="AB757">
        <v>17500</v>
      </c>
    </row>
    <row r="758" spans="1:28" ht="16.2">
      <c r="A758" s="1">
        <v>44964</v>
      </c>
      <c r="B758">
        <v>0</v>
      </c>
      <c r="C758" s="1">
        <v>44651</v>
      </c>
      <c r="D758">
        <v>0</v>
      </c>
      <c r="E758" s="1">
        <v>44651</v>
      </c>
      <c r="F758">
        <v>0</v>
      </c>
      <c r="G758" s="1">
        <v>44602</v>
      </c>
      <c r="H758">
        <v>33800</v>
      </c>
      <c r="I758" s="1">
        <v>44711</v>
      </c>
      <c r="J758">
        <v>61500</v>
      </c>
      <c r="K758" s="1">
        <v>44743</v>
      </c>
      <c r="L758">
        <v>6162.33</v>
      </c>
      <c r="M758" s="1">
        <v>44743</v>
      </c>
      <c r="N758">
        <v>10700</v>
      </c>
      <c r="O758" s="1">
        <v>44743</v>
      </c>
      <c r="P758">
        <v>0</v>
      </c>
      <c r="Q758" s="1">
        <v>44658</v>
      </c>
      <c r="R758">
        <v>0</v>
      </c>
      <c r="S758" s="1">
        <v>44964</v>
      </c>
      <c r="T758">
        <v>-5523.85</v>
      </c>
      <c r="U758" s="1">
        <v>44833</v>
      </c>
      <c r="V758">
        <v>0</v>
      </c>
      <c r="W758" s="1">
        <v>44964</v>
      </c>
      <c r="X758">
        <v>-14000</v>
      </c>
      <c r="Y758" s="1">
        <v>44743</v>
      </c>
      <c r="Z758">
        <v>-101600</v>
      </c>
      <c r="AA758" s="1">
        <v>44743</v>
      </c>
      <c r="AB758">
        <v>60100</v>
      </c>
    </row>
    <row r="759" spans="1:28" ht="16.2">
      <c r="A759" s="1">
        <v>44965</v>
      </c>
      <c r="B759">
        <v>6133.88</v>
      </c>
      <c r="C759" s="1">
        <v>44652</v>
      </c>
      <c r="D759">
        <v>0</v>
      </c>
      <c r="E759" s="1">
        <v>44652</v>
      </c>
      <c r="F759">
        <v>0</v>
      </c>
      <c r="G759" s="1">
        <v>44603</v>
      </c>
      <c r="H759">
        <v>-12200</v>
      </c>
      <c r="I759" s="1">
        <v>44712</v>
      </c>
      <c r="J759">
        <v>-26700</v>
      </c>
      <c r="K759" s="1">
        <v>44746</v>
      </c>
      <c r="L759">
        <v>-25254.1</v>
      </c>
      <c r="M759" s="1">
        <v>44746</v>
      </c>
      <c r="N759">
        <v>200</v>
      </c>
      <c r="O759" s="1">
        <v>44746</v>
      </c>
      <c r="P759">
        <v>0</v>
      </c>
      <c r="Q759" s="1">
        <v>44659</v>
      </c>
      <c r="R759">
        <v>0</v>
      </c>
      <c r="S759" s="1">
        <v>44965</v>
      </c>
      <c r="T759">
        <v>0</v>
      </c>
      <c r="U759" s="1">
        <v>44834</v>
      </c>
      <c r="V759">
        <v>0</v>
      </c>
      <c r="W759" s="1">
        <v>44965</v>
      </c>
      <c r="X759">
        <v>-14400</v>
      </c>
      <c r="Y759" s="1">
        <v>44746</v>
      </c>
      <c r="Z759">
        <v>-31800</v>
      </c>
      <c r="AA759" s="1">
        <v>44746</v>
      </c>
      <c r="AB759">
        <v>0</v>
      </c>
    </row>
    <row r="760" spans="1:28" ht="16.2">
      <c r="A760" s="1">
        <v>44966</v>
      </c>
      <c r="B760">
        <v>0</v>
      </c>
      <c r="C760" s="1">
        <v>44657</v>
      </c>
      <c r="D760">
        <v>-32920.32</v>
      </c>
      <c r="E760" s="1">
        <v>44657</v>
      </c>
      <c r="F760">
        <v>0</v>
      </c>
      <c r="G760" s="1">
        <v>44606</v>
      </c>
      <c r="H760">
        <v>-59800</v>
      </c>
      <c r="I760" s="1">
        <v>44713</v>
      </c>
      <c r="J760">
        <v>0</v>
      </c>
      <c r="K760" s="1">
        <v>44747</v>
      </c>
      <c r="L760">
        <v>-11862.35</v>
      </c>
      <c r="M760" s="1">
        <v>44747</v>
      </c>
      <c r="N760">
        <v>10500</v>
      </c>
      <c r="O760" s="1">
        <v>44747</v>
      </c>
      <c r="P760">
        <v>-16862.560000000001</v>
      </c>
      <c r="Q760" s="1">
        <v>44662</v>
      </c>
      <c r="R760">
        <v>0</v>
      </c>
      <c r="S760" s="1">
        <v>44966</v>
      </c>
      <c r="T760">
        <v>0</v>
      </c>
      <c r="U760" s="1">
        <v>44837</v>
      </c>
      <c r="V760">
        <v>0</v>
      </c>
      <c r="W760" s="1">
        <v>44966</v>
      </c>
      <c r="X760">
        <v>0</v>
      </c>
      <c r="Y760" s="1">
        <v>44747</v>
      </c>
      <c r="Z760">
        <v>17900</v>
      </c>
      <c r="AA760" s="1">
        <v>44747</v>
      </c>
      <c r="AB760">
        <v>0</v>
      </c>
    </row>
    <row r="761" spans="1:28" ht="16.2">
      <c r="A761" s="1">
        <v>44967</v>
      </c>
      <c r="B761">
        <v>6866.61</v>
      </c>
      <c r="C761" s="1">
        <v>44658</v>
      </c>
      <c r="D761">
        <v>69285.289999999994</v>
      </c>
      <c r="E761" s="1">
        <v>44658</v>
      </c>
      <c r="F761">
        <v>0</v>
      </c>
      <c r="G761" s="1">
        <v>44607</v>
      </c>
      <c r="H761">
        <v>-4600</v>
      </c>
      <c r="I761" s="1">
        <v>44714</v>
      </c>
      <c r="J761">
        <v>0</v>
      </c>
      <c r="K761" s="1">
        <v>44748</v>
      </c>
      <c r="L761">
        <v>0</v>
      </c>
      <c r="M761" s="1">
        <v>44748</v>
      </c>
      <c r="N761">
        <v>-21300</v>
      </c>
      <c r="O761" s="1">
        <v>44748</v>
      </c>
      <c r="P761">
        <v>0</v>
      </c>
      <c r="Q761" s="1">
        <v>44663</v>
      </c>
      <c r="R761">
        <v>0</v>
      </c>
      <c r="S761" s="1">
        <v>44967</v>
      </c>
      <c r="T761">
        <v>0</v>
      </c>
      <c r="U761" s="1">
        <v>44838</v>
      </c>
      <c r="V761">
        <v>0</v>
      </c>
      <c r="W761" s="1">
        <v>44967</v>
      </c>
      <c r="X761">
        <v>-17200</v>
      </c>
      <c r="Y761" s="1">
        <v>44748</v>
      </c>
      <c r="Z761">
        <v>-7000</v>
      </c>
      <c r="AA761" s="1">
        <v>44748</v>
      </c>
      <c r="AB761">
        <v>37100</v>
      </c>
    </row>
    <row r="762" spans="1:28" ht="16.2">
      <c r="A762" s="1">
        <v>44970</v>
      </c>
      <c r="B762">
        <v>5942.19</v>
      </c>
      <c r="C762" s="1">
        <v>44659</v>
      </c>
      <c r="D762">
        <v>0</v>
      </c>
      <c r="E762" s="1">
        <v>44659</v>
      </c>
      <c r="F762">
        <v>0</v>
      </c>
      <c r="G762" s="1">
        <v>44608</v>
      </c>
      <c r="H762">
        <v>50253.79</v>
      </c>
      <c r="I762" s="1">
        <v>44718</v>
      </c>
      <c r="J762">
        <v>-15400</v>
      </c>
      <c r="K762" s="1">
        <v>44749</v>
      </c>
      <c r="L762">
        <v>0</v>
      </c>
      <c r="M762" s="1">
        <v>44749</v>
      </c>
      <c r="N762">
        <v>38300</v>
      </c>
      <c r="O762" s="1">
        <v>44749</v>
      </c>
      <c r="P762">
        <v>0</v>
      </c>
      <c r="Q762" s="1">
        <v>44664</v>
      </c>
      <c r="R762">
        <v>0</v>
      </c>
      <c r="S762" s="1">
        <v>44970</v>
      </c>
      <c r="T762">
        <v>-10330.09</v>
      </c>
      <c r="U762" s="1">
        <v>44839</v>
      </c>
      <c r="V762">
        <v>10900</v>
      </c>
      <c r="W762" s="1">
        <v>44970</v>
      </c>
      <c r="X762">
        <v>0</v>
      </c>
      <c r="Y762" s="1">
        <v>44749</v>
      </c>
      <c r="Z762">
        <v>10000</v>
      </c>
      <c r="AA762" s="1">
        <v>44749</v>
      </c>
      <c r="AB762">
        <v>-78100</v>
      </c>
    </row>
    <row r="763" spans="1:28" ht="16.2">
      <c r="A763" s="1">
        <v>44971</v>
      </c>
      <c r="B763">
        <v>-12078.27</v>
      </c>
      <c r="C763" s="1">
        <v>44662</v>
      </c>
      <c r="D763">
        <v>0</v>
      </c>
      <c r="E763" s="1">
        <v>44662</v>
      </c>
      <c r="F763">
        <v>0</v>
      </c>
      <c r="G763" s="1">
        <v>44609</v>
      </c>
      <c r="H763">
        <v>0</v>
      </c>
      <c r="I763" s="1">
        <v>44719</v>
      </c>
      <c r="J763">
        <v>0</v>
      </c>
      <c r="K763" s="1">
        <v>44750</v>
      </c>
      <c r="L763">
        <v>735.94</v>
      </c>
      <c r="M763" s="1">
        <v>44750</v>
      </c>
      <c r="N763">
        <v>30000</v>
      </c>
      <c r="O763" s="1">
        <v>44750</v>
      </c>
      <c r="P763">
        <v>0</v>
      </c>
      <c r="Q763" s="1">
        <v>44665</v>
      </c>
      <c r="R763">
        <v>1281.33</v>
      </c>
      <c r="S763" s="1">
        <v>44971</v>
      </c>
      <c r="T763">
        <v>-5738.7</v>
      </c>
      <c r="U763" s="1">
        <v>44840</v>
      </c>
      <c r="V763">
        <v>9800</v>
      </c>
      <c r="W763" s="1">
        <v>44971</v>
      </c>
      <c r="X763">
        <v>8900</v>
      </c>
      <c r="Y763" s="1">
        <v>44750</v>
      </c>
      <c r="Z763">
        <v>12900</v>
      </c>
      <c r="AA763" s="1">
        <v>44750</v>
      </c>
      <c r="AB763">
        <v>-40800</v>
      </c>
    </row>
    <row r="764" spans="1:28" ht="16.2">
      <c r="A764" s="1">
        <v>44972</v>
      </c>
      <c r="B764">
        <v>18741.169999999998</v>
      </c>
      <c r="C764" s="1">
        <v>44663</v>
      </c>
      <c r="D764">
        <v>0</v>
      </c>
      <c r="E764" s="1">
        <v>44663</v>
      </c>
      <c r="F764">
        <v>0</v>
      </c>
      <c r="G764" s="1">
        <v>44610</v>
      </c>
      <c r="H764">
        <v>0</v>
      </c>
      <c r="I764" s="1">
        <v>44720</v>
      </c>
      <c r="J764">
        <v>-1800</v>
      </c>
      <c r="K764" s="1">
        <v>44753</v>
      </c>
      <c r="L764">
        <v>2334.86</v>
      </c>
      <c r="M764" s="1">
        <v>44753</v>
      </c>
      <c r="N764">
        <v>-24800</v>
      </c>
      <c r="O764" s="1">
        <v>44753</v>
      </c>
      <c r="P764">
        <v>0</v>
      </c>
      <c r="Q764" s="1">
        <v>44666</v>
      </c>
      <c r="R764">
        <v>-63000</v>
      </c>
      <c r="S764" s="1">
        <v>44972</v>
      </c>
      <c r="T764">
        <v>0</v>
      </c>
      <c r="U764" s="1">
        <v>44841</v>
      </c>
      <c r="V764">
        <v>-36000</v>
      </c>
      <c r="W764" s="1">
        <v>44972</v>
      </c>
      <c r="X764">
        <v>-25900</v>
      </c>
      <c r="Y764" s="1">
        <v>44753</v>
      </c>
      <c r="Z764">
        <v>-41800</v>
      </c>
      <c r="AA764" s="1">
        <v>44753</v>
      </c>
      <c r="AB764">
        <v>0</v>
      </c>
    </row>
    <row r="765" spans="1:28" ht="16.2">
      <c r="A765" s="1">
        <v>44973</v>
      </c>
      <c r="B765">
        <v>0</v>
      </c>
      <c r="C765" s="1">
        <v>44664</v>
      </c>
      <c r="D765">
        <v>0</v>
      </c>
      <c r="E765" s="1">
        <v>44664</v>
      </c>
      <c r="F765">
        <v>0</v>
      </c>
      <c r="G765" s="1">
        <v>44613</v>
      </c>
      <c r="H765">
        <v>0</v>
      </c>
      <c r="I765" s="1">
        <v>44721</v>
      </c>
      <c r="J765">
        <v>0</v>
      </c>
      <c r="K765" s="1">
        <v>44754</v>
      </c>
      <c r="L765">
        <v>35177.269999999997</v>
      </c>
      <c r="M765" s="1">
        <v>44754</v>
      </c>
      <c r="N765">
        <v>700</v>
      </c>
      <c r="O765" s="1">
        <v>44754</v>
      </c>
      <c r="P765">
        <v>87852.24</v>
      </c>
      <c r="Q765" s="1">
        <v>44669</v>
      </c>
      <c r="R765">
        <v>-20400</v>
      </c>
      <c r="S765" s="1">
        <v>44973</v>
      </c>
      <c r="T765">
        <v>0</v>
      </c>
      <c r="U765" s="1">
        <v>44845</v>
      </c>
      <c r="V765">
        <v>47800</v>
      </c>
      <c r="W765" s="1">
        <v>44973</v>
      </c>
      <c r="X765">
        <v>0</v>
      </c>
      <c r="Y765" s="1">
        <v>44754</v>
      </c>
      <c r="Z765">
        <v>38100</v>
      </c>
      <c r="AA765" s="1">
        <v>44754</v>
      </c>
      <c r="AB765">
        <v>9300</v>
      </c>
    </row>
    <row r="766" spans="1:28" ht="16.2">
      <c r="A766" s="1">
        <v>44974</v>
      </c>
      <c r="B766">
        <v>-10253.1</v>
      </c>
      <c r="C766" s="1">
        <v>44665</v>
      </c>
      <c r="D766">
        <v>0</v>
      </c>
      <c r="E766" s="1">
        <v>44665</v>
      </c>
      <c r="F766">
        <v>0</v>
      </c>
      <c r="G766" s="1">
        <v>44614</v>
      </c>
      <c r="H766">
        <v>1063.9000000000001</v>
      </c>
      <c r="I766" s="1">
        <v>44722</v>
      </c>
      <c r="J766">
        <v>0</v>
      </c>
      <c r="K766" s="1">
        <v>44755</v>
      </c>
      <c r="L766">
        <v>-31279.29</v>
      </c>
      <c r="M766" s="1">
        <v>44755</v>
      </c>
      <c r="N766">
        <v>16700</v>
      </c>
      <c r="O766" s="1">
        <v>44755</v>
      </c>
      <c r="P766">
        <v>0</v>
      </c>
      <c r="Q766" s="1">
        <v>44670</v>
      </c>
      <c r="R766">
        <v>23800</v>
      </c>
      <c r="S766" s="1">
        <v>44974</v>
      </c>
      <c r="T766">
        <v>0</v>
      </c>
      <c r="U766" s="1">
        <v>44846</v>
      </c>
      <c r="V766">
        <v>3000</v>
      </c>
      <c r="W766" s="1">
        <v>44974</v>
      </c>
      <c r="X766">
        <v>-14300</v>
      </c>
      <c r="Y766" s="1">
        <v>44755</v>
      </c>
      <c r="Z766">
        <v>4100</v>
      </c>
      <c r="AA766" s="1">
        <v>44755</v>
      </c>
      <c r="AB766">
        <v>-65900</v>
      </c>
    </row>
    <row r="767" spans="1:28" ht="16.2">
      <c r="A767" s="1">
        <v>44977</v>
      </c>
      <c r="B767">
        <v>-2130.6</v>
      </c>
      <c r="C767" s="1">
        <v>44666</v>
      </c>
      <c r="D767">
        <v>0</v>
      </c>
      <c r="E767" s="1">
        <v>44666</v>
      </c>
      <c r="F767">
        <v>0</v>
      </c>
      <c r="G767" s="1">
        <v>44615</v>
      </c>
      <c r="H767">
        <v>32800</v>
      </c>
      <c r="I767" s="1">
        <v>44725</v>
      </c>
      <c r="J767">
        <v>41100</v>
      </c>
      <c r="K767" s="1">
        <v>44756</v>
      </c>
      <c r="L767">
        <v>14523.02</v>
      </c>
      <c r="M767" s="1">
        <v>44756</v>
      </c>
      <c r="N767">
        <v>-16200</v>
      </c>
      <c r="O767" s="1">
        <v>44756</v>
      </c>
      <c r="P767">
        <v>0</v>
      </c>
      <c r="Q767" s="1">
        <v>44671</v>
      </c>
      <c r="R767">
        <v>24486.25</v>
      </c>
      <c r="S767" s="1">
        <v>44977</v>
      </c>
      <c r="T767">
        <v>0</v>
      </c>
      <c r="U767" s="1">
        <v>44847</v>
      </c>
      <c r="V767">
        <v>41600</v>
      </c>
      <c r="W767" s="1">
        <v>44977</v>
      </c>
      <c r="X767">
        <v>-8900</v>
      </c>
      <c r="Y767" s="1">
        <v>44756</v>
      </c>
      <c r="Z767">
        <v>22400</v>
      </c>
      <c r="AA767" s="1">
        <v>44756</v>
      </c>
      <c r="AB767">
        <v>0</v>
      </c>
    </row>
    <row r="768" spans="1:28" ht="16.2">
      <c r="A768" s="1">
        <v>44978</v>
      </c>
      <c r="B768">
        <v>0</v>
      </c>
      <c r="C768" s="1">
        <v>44669</v>
      </c>
      <c r="D768">
        <v>0</v>
      </c>
      <c r="E768" s="1">
        <v>44669</v>
      </c>
      <c r="F768">
        <v>0</v>
      </c>
      <c r="G768" s="1">
        <v>44616</v>
      </c>
      <c r="H768">
        <v>-105200</v>
      </c>
      <c r="I768" s="1">
        <v>44726</v>
      </c>
      <c r="J768">
        <v>27900</v>
      </c>
      <c r="K768" s="1">
        <v>44757</v>
      </c>
      <c r="L768">
        <v>16296.95</v>
      </c>
      <c r="M768" s="1">
        <v>44757</v>
      </c>
      <c r="N768">
        <v>-4100</v>
      </c>
      <c r="O768" s="1">
        <v>44757</v>
      </c>
      <c r="P768">
        <v>0</v>
      </c>
      <c r="Q768" s="1">
        <v>44672</v>
      </c>
      <c r="R768">
        <v>0</v>
      </c>
      <c r="S768" s="1">
        <v>44978</v>
      </c>
      <c r="T768">
        <v>0</v>
      </c>
      <c r="U768" s="1">
        <v>44848</v>
      </c>
      <c r="V768">
        <v>-59600</v>
      </c>
      <c r="W768" s="1">
        <v>44978</v>
      </c>
      <c r="X768">
        <v>0</v>
      </c>
      <c r="Y768" s="1">
        <v>44757</v>
      </c>
      <c r="Z768">
        <v>-24800</v>
      </c>
      <c r="AA768" s="1">
        <v>44757</v>
      </c>
      <c r="AB768">
        <v>-1300</v>
      </c>
    </row>
    <row r="769" spans="1:28" ht="16.2">
      <c r="A769" s="1">
        <v>44979</v>
      </c>
      <c r="B769">
        <v>-11642.51</v>
      </c>
      <c r="C769" s="1">
        <v>44670</v>
      </c>
      <c r="D769">
        <v>0</v>
      </c>
      <c r="E769" s="1">
        <v>44670</v>
      </c>
      <c r="F769">
        <v>0</v>
      </c>
      <c r="G769" s="1">
        <v>44617</v>
      </c>
      <c r="H769">
        <v>18000</v>
      </c>
      <c r="I769" s="1">
        <v>44727</v>
      </c>
      <c r="J769">
        <v>0</v>
      </c>
      <c r="K769" s="1">
        <v>44760</v>
      </c>
      <c r="L769">
        <v>124.03</v>
      </c>
      <c r="M769" s="1">
        <v>44760</v>
      </c>
      <c r="N769">
        <v>19900</v>
      </c>
      <c r="O769" s="1">
        <v>44760</v>
      </c>
      <c r="P769">
        <v>0</v>
      </c>
      <c r="Q769" s="1">
        <v>44673</v>
      </c>
      <c r="R769">
        <v>0</v>
      </c>
      <c r="S769" s="1">
        <v>44979</v>
      </c>
      <c r="T769">
        <v>0</v>
      </c>
      <c r="U769" s="1">
        <v>44851</v>
      </c>
      <c r="V769">
        <v>37000</v>
      </c>
      <c r="W769" s="1">
        <v>44979</v>
      </c>
      <c r="X769">
        <v>0</v>
      </c>
      <c r="Y769" s="1">
        <v>44760</v>
      </c>
      <c r="Z769">
        <v>35000</v>
      </c>
      <c r="AA769" s="1">
        <v>44760</v>
      </c>
      <c r="AB769">
        <v>35000</v>
      </c>
    </row>
    <row r="770" spans="1:28" ht="16.2">
      <c r="A770" s="1">
        <v>44980</v>
      </c>
      <c r="B770">
        <v>13265.53</v>
      </c>
      <c r="C770" s="1">
        <v>44671</v>
      </c>
      <c r="D770">
        <v>0</v>
      </c>
      <c r="E770" s="1">
        <v>44671</v>
      </c>
      <c r="F770">
        <v>0</v>
      </c>
      <c r="G770" s="1">
        <v>44621</v>
      </c>
      <c r="H770">
        <v>61000</v>
      </c>
      <c r="I770" s="1">
        <v>44728</v>
      </c>
      <c r="J770">
        <v>-19200</v>
      </c>
      <c r="K770" s="1">
        <v>44761</v>
      </c>
      <c r="L770">
        <v>0</v>
      </c>
      <c r="M770" s="1">
        <v>44761</v>
      </c>
      <c r="N770">
        <v>1900</v>
      </c>
      <c r="O770" s="1">
        <v>44761</v>
      </c>
      <c r="P770">
        <v>-2280.89</v>
      </c>
      <c r="Q770" s="1">
        <v>44676</v>
      </c>
      <c r="R770">
        <v>0</v>
      </c>
      <c r="S770" s="1">
        <v>44980</v>
      </c>
      <c r="T770">
        <v>0</v>
      </c>
      <c r="U770" s="1">
        <v>44852</v>
      </c>
      <c r="V770">
        <v>-24400</v>
      </c>
      <c r="W770" s="1">
        <v>44980</v>
      </c>
      <c r="X770">
        <v>0</v>
      </c>
      <c r="Y770" s="1">
        <v>44761</v>
      </c>
      <c r="Z770">
        <v>-48800</v>
      </c>
      <c r="AA770" s="1">
        <v>44761</v>
      </c>
      <c r="AB770">
        <v>5600</v>
      </c>
    </row>
    <row r="771" spans="1:28" ht="16.2">
      <c r="A771" s="1">
        <v>44981</v>
      </c>
      <c r="B771">
        <v>0</v>
      </c>
      <c r="C771" s="1">
        <v>44672</v>
      </c>
      <c r="D771">
        <v>-13915.79</v>
      </c>
      <c r="E771" s="1">
        <v>44672</v>
      </c>
      <c r="F771">
        <v>0</v>
      </c>
      <c r="G771" s="1">
        <v>44622</v>
      </c>
      <c r="H771">
        <v>-13400</v>
      </c>
      <c r="I771" s="1">
        <v>44729</v>
      </c>
      <c r="J771">
        <v>0</v>
      </c>
      <c r="K771" s="1">
        <v>44762</v>
      </c>
      <c r="L771">
        <v>-8691.8700000000008</v>
      </c>
      <c r="M771" s="1">
        <v>44762</v>
      </c>
      <c r="N771">
        <v>0</v>
      </c>
      <c r="O771" s="1">
        <v>44762</v>
      </c>
      <c r="P771">
        <v>0</v>
      </c>
      <c r="Q771" s="1">
        <v>44677</v>
      </c>
      <c r="R771">
        <v>0</v>
      </c>
      <c r="S771" s="1">
        <v>44981</v>
      </c>
      <c r="T771">
        <v>0</v>
      </c>
      <c r="U771" s="1">
        <v>44853</v>
      </c>
      <c r="V771">
        <v>20500</v>
      </c>
      <c r="W771" s="1">
        <v>44981</v>
      </c>
      <c r="X771">
        <v>-17800</v>
      </c>
      <c r="Y771" s="1">
        <v>44762</v>
      </c>
      <c r="Z771">
        <v>-6700</v>
      </c>
      <c r="AA771" s="1">
        <v>44762</v>
      </c>
      <c r="AB771">
        <v>32900</v>
      </c>
    </row>
    <row r="772" spans="1:28" ht="16.2">
      <c r="A772" s="1">
        <v>44986</v>
      </c>
      <c r="B772">
        <v>31472.400000000001</v>
      </c>
      <c r="C772" s="1">
        <v>44673</v>
      </c>
      <c r="D772">
        <v>-47416.58</v>
      </c>
      <c r="E772" s="1">
        <v>44673</v>
      </c>
      <c r="F772">
        <v>0</v>
      </c>
      <c r="G772" s="1">
        <v>44623</v>
      </c>
      <c r="H772">
        <v>17000</v>
      </c>
      <c r="I772" s="1">
        <v>44732</v>
      </c>
      <c r="J772">
        <v>-21000</v>
      </c>
      <c r="K772" s="1">
        <v>44763</v>
      </c>
      <c r="L772">
        <v>-10477.14</v>
      </c>
      <c r="M772" s="1">
        <v>44763</v>
      </c>
      <c r="N772">
        <v>0</v>
      </c>
      <c r="O772" s="1">
        <v>44763</v>
      </c>
      <c r="P772">
        <v>0</v>
      </c>
      <c r="Q772" s="1">
        <v>44678</v>
      </c>
      <c r="R772">
        <v>0</v>
      </c>
      <c r="S772" s="1">
        <v>44986</v>
      </c>
      <c r="T772">
        <v>0</v>
      </c>
      <c r="U772" s="1">
        <v>44854</v>
      </c>
      <c r="V772">
        <v>0</v>
      </c>
      <c r="W772" s="1">
        <v>44986</v>
      </c>
      <c r="X772">
        <v>11700</v>
      </c>
      <c r="Y772" s="1">
        <v>44763</v>
      </c>
      <c r="Z772">
        <v>15100</v>
      </c>
      <c r="AA772" s="1">
        <v>44763</v>
      </c>
      <c r="AB772">
        <v>0</v>
      </c>
    </row>
    <row r="773" spans="1:28" ht="16.2">
      <c r="A773" s="1">
        <v>44987</v>
      </c>
      <c r="B773">
        <v>0</v>
      </c>
      <c r="C773" s="1">
        <v>44676</v>
      </c>
      <c r="D773">
        <v>55898.7</v>
      </c>
      <c r="E773" s="1">
        <v>44676</v>
      </c>
      <c r="F773">
        <v>0</v>
      </c>
      <c r="G773" s="1">
        <v>44624</v>
      </c>
      <c r="H773">
        <v>-52600</v>
      </c>
      <c r="I773" s="1">
        <v>44733</v>
      </c>
      <c r="J773">
        <v>49700</v>
      </c>
      <c r="K773" s="1">
        <v>44764</v>
      </c>
      <c r="L773">
        <v>-12488.66</v>
      </c>
      <c r="M773" s="1">
        <v>44764</v>
      </c>
      <c r="N773">
        <v>0</v>
      </c>
      <c r="O773" s="1">
        <v>44764</v>
      </c>
      <c r="P773">
        <v>0</v>
      </c>
      <c r="Q773" s="1">
        <v>44679</v>
      </c>
      <c r="R773">
        <v>0</v>
      </c>
      <c r="S773" s="1">
        <v>44987</v>
      </c>
      <c r="T773">
        <v>0</v>
      </c>
      <c r="U773" s="1">
        <v>44855</v>
      </c>
      <c r="V773">
        <v>0</v>
      </c>
      <c r="W773" s="1">
        <v>44987</v>
      </c>
      <c r="X773">
        <v>-2000</v>
      </c>
      <c r="Y773" s="1">
        <v>44764</v>
      </c>
      <c r="Z773">
        <v>6900</v>
      </c>
      <c r="AA773" s="1">
        <v>44764</v>
      </c>
      <c r="AB773">
        <v>0</v>
      </c>
    </row>
    <row r="774" spans="1:28" ht="16.2">
      <c r="A774" s="1">
        <v>44988</v>
      </c>
      <c r="B774">
        <v>-2538.94</v>
      </c>
      <c r="C774" s="1">
        <v>44677</v>
      </c>
      <c r="D774">
        <v>0</v>
      </c>
      <c r="E774" s="1">
        <v>44677</v>
      </c>
      <c r="F774">
        <v>0</v>
      </c>
      <c r="G774" s="1">
        <v>44627</v>
      </c>
      <c r="H774">
        <v>-121600</v>
      </c>
      <c r="I774" s="1">
        <v>44734</v>
      </c>
      <c r="J774">
        <v>9300</v>
      </c>
      <c r="K774" s="1">
        <v>44767</v>
      </c>
      <c r="L774">
        <v>0</v>
      </c>
      <c r="M774" s="1">
        <v>44767</v>
      </c>
      <c r="N774">
        <v>0</v>
      </c>
      <c r="O774" s="1">
        <v>44767</v>
      </c>
      <c r="P774">
        <v>0</v>
      </c>
      <c r="Q774" s="1">
        <v>44680</v>
      </c>
      <c r="R774">
        <v>0</v>
      </c>
      <c r="S774" s="1">
        <v>44988</v>
      </c>
      <c r="T774">
        <v>0</v>
      </c>
      <c r="U774" s="1">
        <v>44858</v>
      </c>
      <c r="V774">
        <v>0</v>
      </c>
      <c r="W774" s="1">
        <v>44988</v>
      </c>
      <c r="X774">
        <v>15400</v>
      </c>
      <c r="Y774" s="1">
        <v>44767</v>
      </c>
      <c r="Z774">
        <v>-5100</v>
      </c>
      <c r="AA774" s="1">
        <v>44767</v>
      </c>
      <c r="AB774">
        <v>0</v>
      </c>
    </row>
    <row r="775" spans="1:28" ht="16.2">
      <c r="A775" s="1">
        <v>44991</v>
      </c>
      <c r="B775">
        <v>6911.8</v>
      </c>
      <c r="C775" s="1">
        <v>44678</v>
      </c>
      <c r="D775">
        <v>0</v>
      </c>
      <c r="E775" s="1">
        <v>44678</v>
      </c>
      <c r="F775">
        <v>0</v>
      </c>
      <c r="G775" s="1">
        <v>44628</v>
      </c>
      <c r="H775">
        <v>-40305.769999999997</v>
      </c>
      <c r="I775" s="1">
        <v>44735</v>
      </c>
      <c r="J775">
        <v>0</v>
      </c>
      <c r="K775" s="1">
        <v>44768</v>
      </c>
      <c r="L775">
        <v>-8885</v>
      </c>
      <c r="M775" s="1">
        <v>44768</v>
      </c>
      <c r="N775">
        <v>0</v>
      </c>
      <c r="O775" s="1">
        <v>44768</v>
      </c>
      <c r="P775">
        <v>0</v>
      </c>
      <c r="Q775" s="1">
        <v>44684</v>
      </c>
      <c r="R775">
        <v>0</v>
      </c>
      <c r="S775" s="1">
        <v>44991</v>
      </c>
      <c r="T775">
        <v>-10944.88</v>
      </c>
      <c r="U775" s="1">
        <v>44859</v>
      </c>
      <c r="V775">
        <v>0</v>
      </c>
      <c r="W775" s="1">
        <v>44991</v>
      </c>
      <c r="X775">
        <v>31000</v>
      </c>
      <c r="Y775" s="1">
        <v>44768</v>
      </c>
      <c r="Z775">
        <v>-26200</v>
      </c>
      <c r="AA775" s="1">
        <v>44768</v>
      </c>
      <c r="AB775">
        <v>0</v>
      </c>
    </row>
    <row r="776" spans="1:28" ht="16.2">
      <c r="A776" s="1">
        <v>44992</v>
      </c>
      <c r="B776">
        <v>0</v>
      </c>
      <c r="C776" s="1">
        <v>44679</v>
      </c>
      <c r="D776">
        <v>0</v>
      </c>
      <c r="E776" s="1">
        <v>44679</v>
      </c>
      <c r="F776">
        <v>0</v>
      </c>
      <c r="G776" s="1">
        <v>44629</v>
      </c>
      <c r="H776">
        <v>0</v>
      </c>
      <c r="I776" s="1">
        <v>44736</v>
      </c>
      <c r="J776">
        <v>0</v>
      </c>
      <c r="K776" s="1">
        <v>44769</v>
      </c>
      <c r="L776">
        <v>0</v>
      </c>
      <c r="M776" s="1">
        <v>44769</v>
      </c>
      <c r="N776">
        <v>-31500</v>
      </c>
      <c r="O776" s="1">
        <v>44769</v>
      </c>
      <c r="P776">
        <v>-16881.16</v>
      </c>
      <c r="Q776" s="1">
        <v>44685</v>
      </c>
      <c r="R776">
        <v>0</v>
      </c>
      <c r="S776" s="1">
        <v>44992</v>
      </c>
      <c r="T776">
        <v>0</v>
      </c>
      <c r="U776" s="1">
        <v>44860</v>
      </c>
      <c r="V776">
        <v>0</v>
      </c>
      <c r="W776" s="1">
        <v>44992</v>
      </c>
      <c r="X776">
        <v>19800</v>
      </c>
      <c r="Y776" s="1">
        <v>44769</v>
      </c>
      <c r="Z776">
        <v>-7600</v>
      </c>
      <c r="AA776" s="1">
        <v>44769</v>
      </c>
      <c r="AB776">
        <v>-16400</v>
      </c>
    </row>
    <row r="777" spans="1:28" ht="16.2">
      <c r="A777" s="1">
        <v>44993</v>
      </c>
      <c r="B777">
        <v>-7693.99</v>
      </c>
      <c r="C777" s="1">
        <v>44680</v>
      </c>
      <c r="D777">
        <v>0</v>
      </c>
      <c r="E777" s="1">
        <v>44680</v>
      </c>
      <c r="F777">
        <v>0</v>
      </c>
      <c r="G777" s="1">
        <v>44630</v>
      </c>
      <c r="H777">
        <v>0</v>
      </c>
      <c r="I777" s="1">
        <v>44739</v>
      </c>
      <c r="J777">
        <v>0</v>
      </c>
      <c r="K777" s="1">
        <v>44770</v>
      </c>
      <c r="L777">
        <v>10708.46</v>
      </c>
      <c r="M777" s="1">
        <v>44770</v>
      </c>
      <c r="N777">
        <v>-300</v>
      </c>
      <c r="O777" s="1">
        <v>44770</v>
      </c>
      <c r="P777">
        <v>0</v>
      </c>
      <c r="Q777" s="1">
        <v>44686</v>
      </c>
      <c r="R777">
        <v>0</v>
      </c>
      <c r="S777" s="1">
        <v>44993</v>
      </c>
      <c r="T777">
        <v>0</v>
      </c>
      <c r="U777" s="1">
        <v>44861</v>
      </c>
      <c r="V777">
        <v>0</v>
      </c>
      <c r="W777" s="1">
        <v>44993</v>
      </c>
      <c r="X777">
        <v>-4900</v>
      </c>
      <c r="Y777" s="1">
        <v>44770</v>
      </c>
      <c r="Z777">
        <v>7200</v>
      </c>
      <c r="AA777" s="1">
        <v>44770</v>
      </c>
      <c r="AB777">
        <v>0</v>
      </c>
    </row>
    <row r="778" spans="1:28" ht="16.2">
      <c r="A778" s="1">
        <v>44994</v>
      </c>
      <c r="B778">
        <v>0</v>
      </c>
      <c r="C778" s="1">
        <v>44684</v>
      </c>
      <c r="D778">
        <v>0</v>
      </c>
      <c r="E778" s="1">
        <v>44684</v>
      </c>
      <c r="F778">
        <v>0</v>
      </c>
      <c r="G778" s="1">
        <v>44631</v>
      </c>
      <c r="H778">
        <v>0</v>
      </c>
      <c r="I778" s="1">
        <v>44740</v>
      </c>
      <c r="J778">
        <v>-7300</v>
      </c>
      <c r="K778" s="1">
        <v>44771</v>
      </c>
      <c r="L778">
        <v>-10497.06</v>
      </c>
      <c r="M778" s="1">
        <v>44771</v>
      </c>
      <c r="N778">
        <v>0</v>
      </c>
      <c r="O778" s="1">
        <v>44771</v>
      </c>
      <c r="P778">
        <v>0</v>
      </c>
      <c r="Q778" s="1">
        <v>44687</v>
      </c>
      <c r="R778">
        <v>0</v>
      </c>
      <c r="S778" s="1">
        <v>44994</v>
      </c>
      <c r="T778">
        <v>0</v>
      </c>
      <c r="U778" s="1">
        <v>44862</v>
      </c>
      <c r="V778">
        <v>0</v>
      </c>
      <c r="W778" s="1">
        <v>44994</v>
      </c>
      <c r="X778">
        <v>-12300</v>
      </c>
      <c r="Y778" s="1">
        <v>44771</v>
      </c>
      <c r="Z778">
        <v>-2600</v>
      </c>
      <c r="AA778" s="1">
        <v>44771</v>
      </c>
      <c r="AB778">
        <v>0</v>
      </c>
    </row>
    <row r="779" spans="1:28" ht="16.2">
      <c r="A779" s="1">
        <v>44995</v>
      </c>
      <c r="B779">
        <v>6335.71</v>
      </c>
      <c r="C779" s="1">
        <v>44685</v>
      </c>
      <c r="D779">
        <v>0</v>
      </c>
      <c r="E779" s="1">
        <v>44685</v>
      </c>
      <c r="F779">
        <v>0</v>
      </c>
      <c r="G779" s="1">
        <v>44634</v>
      </c>
      <c r="H779">
        <v>0</v>
      </c>
      <c r="I779" s="1">
        <v>44741</v>
      </c>
      <c r="J779">
        <v>-11700</v>
      </c>
      <c r="K779" s="1">
        <v>44774</v>
      </c>
      <c r="L779">
        <v>-91</v>
      </c>
      <c r="M779" s="1">
        <v>44774</v>
      </c>
      <c r="N779">
        <v>7500</v>
      </c>
      <c r="O779" s="1">
        <v>44774</v>
      </c>
      <c r="P779">
        <v>-16893.52</v>
      </c>
      <c r="Q779" s="1">
        <v>44690</v>
      </c>
      <c r="R779">
        <v>0</v>
      </c>
      <c r="S779" s="1">
        <v>44995</v>
      </c>
      <c r="T779">
        <v>0</v>
      </c>
      <c r="U779" s="1">
        <v>44865</v>
      </c>
      <c r="V779">
        <v>0</v>
      </c>
      <c r="W779" s="1">
        <v>44995</v>
      </c>
      <c r="X779">
        <v>56600</v>
      </c>
      <c r="Y779" s="1">
        <v>44774</v>
      </c>
      <c r="Z779">
        <v>-16300</v>
      </c>
      <c r="AA779" s="1">
        <v>44774</v>
      </c>
      <c r="AB779">
        <v>0</v>
      </c>
    </row>
    <row r="780" spans="1:28" ht="16.2">
      <c r="A780" s="1">
        <v>44998</v>
      </c>
      <c r="B780">
        <v>-11323.16</v>
      </c>
      <c r="C780" s="1">
        <v>44686</v>
      </c>
      <c r="D780">
        <v>-8501.7199999999993</v>
      </c>
      <c r="E780" s="1">
        <v>44686</v>
      </c>
      <c r="F780">
        <v>0</v>
      </c>
      <c r="G780" s="1">
        <v>44635</v>
      </c>
      <c r="H780">
        <v>0</v>
      </c>
      <c r="I780" s="1">
        <v>44742</v>
      </c>
      <c r="J780">
        <v>0</v>
      </c>
      <c r="K780" s="1">
        <v>44775</v>
      </c>
      <c r="L780">
        <v>116.77</v>
      </c>
      <c r="M780" s="1">
        <v>44775</v>
      </c>
      <c r="N780">
        <v>45400</v>
      </c>
      <c r="O780" s="1">
        <v>44775</v>
      </c>
      <c r="P780">
        <v>-17758.12</v>
      </c>
      <c r="Q780" s="1">
        <v>44691</v>
      </c>
      <c r="R780">
        <v>0</v>
      </c>
      <c r="S780" s="1">
        <v>44998</v>
      </c>
      <c r="T780">
        <v>0</v>
      </c>
      <c r="U780" s="1">
        <v>44866</v>
      </c>
      <c r="V780">
        <v>-6300</v>
      </c>
      <c r="W780" s="1">
        <v>44998</v>
      </c>
      <c r="X780">
        <v>-11200</v>
      </c>
      <c r="Y780" s="1">
        <v>44775</v>
      </c>
      <c r="Z780">
        <v>42400</v>
      </c>
      <c r="AA780" s="1">
        <v>44775</v>
      </c>
      <c r="AB780">
        <v>0</v>
      </c>
    </row>
    <row r="781" spans="1:28" ht="16.2">
      <c r="A781" s="1">
        <v>44999</v>
      </c>
      <c r="B781">
        <v>-13244.07</v>
      </c>
      <c r="C781" s="1">
        <v>44687</v>
      </c>
      <c r="D781">
        <v>-36100</v>
      </c>
      <c r="E781" s="1">
        <v>44687</v>
      </c>
      <c r="F781">
        <v>0</v>
      </c>
      <c r="G781" s="1">
        <v>44636</v>
      </c>
      <c r="H781">
        <v>0</v>
      </c>
      <c r="I781" s="1">
        <v>44743</v>
      </c>
      <c r="J781">
        <v>0</v>
      </c>
      <c r="K781" s="1">
        <v>44776</v>
      </c>
      <c r="L781">
        <v>0</v>
      </c>
      <c r="M781" s="1">
        <v>44776</v>
      </c>
      <c r="N781">
        <v>-14300</v>
      </c>
      <c r="O781" s="1">
        <v>44776</v>
      </c>
      <c r="P781">
        <v>0</v>
      </c>
      <c r="Q781" s="1">
        <v>44692</v>
      </c>
      <c r="R781">
        <v>0</v>
      </c>
      <c r="S781" s="1">
        <v>44999</v>
      </c>
      <c r="T781">
        <v>-19721.419999999998</v>
      </c>
      <c r="U781" s="1">
        <v>44867</v>
      </c>
      <c r="V781">
        <v>10400</v>
      </c>
      <c r="W781" s="1">
        <v>44999</v>
      </c>
      <c r="X781">
        <v>-19300</v>
      </c>
      <c r="Y781" s="1">
        <v>44776</v>
      </c>
      <c r="Z781">
        <v>-24800</v>
      </c>
      <c r="AA781" s="1">
        <v>44776</v>
      </c>
      <c r="AB781">
        <v>0</v>
      </c>
    </row>
    <row r="782" spans="1:28" ht="16.2">
      <c r="A782" s="1">
        <v>45000</v>
      </c>
      <c r="B782">
        <v>-20458.29</v>
      </c>
      <c r="C782" s="1">
        <v>44690</v>
      </c>
      <c r="D782">
        <v>33400</v>
      </c>
      <c r="E782" s="1">
        <v>44690</v>
      </c>
      <c r="F782">
        <v>0</v>
      </c>
      <c r="G782" s="1">
        <v>44637</v>
      </c>
      <c r="H782">
        <v>0</v>
      </c>
      <c r="I782" s="1">
        <v>44746</v>
      </c>
      <c r="J782">
        <v>0</v>
      </c>
      <c r="K782" s="1">
        <v>44777</v>
      </c>
      <c r="L782">
        <v>0</v>
      </c>
      <c r="M782" s="1">
        <v>44777</v>
      </c>
      <c r="N782">
        <v>0</v>
      </c>
      <c r="O782" s="1">
        <v>44777</v>
      </c>
      <c r="P782">
        <v>0</v>
      </c>
      <c r="Q782" s="1">
        <v>44693</v>
      </c>
      <c r="R782">
        <v>0</v>
      </c>
      <c r="S782" s="1">
        <v>45000</v>
      </c>
      <c r="T782">
        <v>0</v>
      </c>
      <c r="U782" s="1">
        <v>44868</v>
      </c>
      <c r="V782">
        <v>-25000</v>
      </c>
      <c r="W782" s="1">
        <v>45000</v>
      </c>
      <c r="X782">
        <v>-29800</v>
      </c>
      <c r="Y782" s="1">
        <v>44777</v>
      </c>
      <c r="Z782">
        <v>0</v>
      </c>
      <c r="AA782" s="1">
        <v>44777</v>
      </c>
      <c r="AB782">
        <v>0</v>
      </c>
    </row>
    <row r="783" spans="1:28" ht="16.2">
      <c r="A783" s="1">
        <v>45001</v>
      </c>
      <c r="B783">
        <v>-9312.2999999999993</v>
      </c>
      <c r="C783" s="1">
        <v>44691</v>
      </c>
      <c r="D783">
        <v>0</v>
      </c>
      <c r="E783" s="1">
        <v>44691</v>
      </c>
      <c r="F783">
        <v>0</v>
      </c>
      <c r="G783" s="1">
        <v>44638</v>
      </c>
      <c r="H783">
        <v>0</v>
      </c>
      <c r="I783" s="1">
        <v>44747</v>
      </c>
      <c r="J783">
        <v>0</v>
      </c>
      <c r="K783" s="1">
        <v>44778</v>
      </c>
      <c r="L783">
        <v>29754.26</v>
      </c>
      <c r="M783" s="1">
        <v>44778</v>
      </c>
      <c r="N783">
        <v>28700</v>
      </c>
      <c r="O783" s="1">
        <v>44778</v>
      </c>
      <c r="P783">
        <v>33403.96</v>
      </c>
      <c r="Q783" s="1">
        <v>44694</v>
      </c>
      <c r="R783">
        <v>0</v>
      </c>
      <c r="S783" s="1">
        <v>45001</v>
      </c>
      <c r="T783">
        <v>0</v>
      </c>
      <c r="U783" s="1">
        <v>44869</v>
      </c>
      <c r="V783">
        <v>14400</v>
      </c>
      <c r="W783" s="1">
        <v>45001</v>
      </c>
      <c r="X783">
        <v>0</v>
      </c>
      <c r="Y783" s="1">
        <v>44778</v>
      </c>
      <c r="Z783">
        <v>43900</v>
      </c>
      <c r="AA783" s="1">
        <v>44778</v>
      </c>
      <c r="AB783">
        <v>9500</v>
      </c>
    </row>
    <row r="784" spans="1:28" ht="16.2">
      <c r="A784" s="1">
        <v>45002</v>
      </c>
      <c r="B784">
        <v>-1244.73</v>
      </c>
      <c r="C784" s="1">
        <v>44692</v>
      </c>
      <c r="D784">
        <v>0</v>
      </c>
      <c r="E784" s="1">
        <v>44692</v>
      </c>
      <c r="F784">
        <v>0</v>
      </c>
      <c r="G784" s="1">
        <v>44641</v>
      </c>
      <c r="H784">
        <v>0</v>
      </c>
      <c r="I784" s="1">
        <v>44748</v>
      </c>
      <c r="J784">
        <v>0</v>
      </c>
      <c r="K784" s="1">
        <v>44781</v>
      </c>
      <c r="L784">
        <v>-9448.92</v>
      </c>
      <c r="M784" s="1">
        <v>44781</v>
      </c>
      <c r="N784">
        <v>-13800</v>
      </c>
      <c r="O784" s="1">
        <v>44781</v>
      </c>
      <c r="P784">
        <v>0</v>
      </c>
      <c r="Q784" s="1">
        <v>44697</v>
      </c>
      <c r="R784">
        <v>12100</v>
      </c>
      <c r="S784" s="1">
        <v>45002</v>
      </c>
      <c r="T784">
        <v>0</v>
      </c>
      <c r="U784" s="1">
        <v>44872</v>
      </c>
      <c r="V784">
        <v>38800</v>
      </c>
      <c r="W784" s="1">
        <v>45002</v>
      </c>
      <c r="X784">
        <v>26500</v>
      </c>
      <c r="Y784" s="1">
        <v>44781</v>
      </c>
      <c r="Z784">
        <v>-23900</v>
      </c>
      <c r="AA784" s="1">
        <v>44781</v>
      </c>
      <c r="AB784">
        <v>-9600</v>
      </c>
    </row>
    <row r="785" spans="1:28" ht="16.2">
      <c r="A785" s="1">
        <v>45005</v>
      </c>
      <c r="B785">
        <v>0</v>
      </c>
      <c r="C785" s="1">
        <v>44693</v>
      </c>
      <c r="D785">
        <v>0</v>
      </c>
      <c r="E785" s="1">
        <v>44693</v>
      </c>
      <c r="F785">
        <v>0</v>
      </c>
      <c r="G785" s="1">
        <v>44642</v>
      </c>
      <c r="H785">
        <v>0</v>
      </c>
      <c r="I785" s="1">
        <v>44749</v>
      </c>
      <c r="J785">
        <v>-1500</v>
      </c>
      <c r="K785" s="1">
        <v>44782</v>
      </c>
      <c r="L785">
        <v>0</v>
      </c>
      <c r="M785" s="1">
        <v>44782</v>
      </c>
      <c r="N785">
        <v>5300</v>
      </c>
      <c r="O785" s="1">
        <v>44782</v>
      </c>
      <c r="P785">
        <v>0</v>
      </c>
      <c r="Q785" s="1">
        <v>44698</v>
      </c>
      <c r="R785">
        <v>30800</v>
      </c>
      <c r="S785" s="1">
        <v>45005</v>
      </c>
      <c r="T785">
        <v>1277.23</v>
      </c>
      <c r="U785" s="1">
        <v>44873</v>
      </c>
      <c r="V785">
        <v>22000</v>
      </c>
      <c r="W785" s="1">
        <v>45005</v>
      </c>
      <c r="X785">
        <v>-13300</v>
      </c>
      <c r="Y785" s="1">
        <v>44782</v>
      </c>
      <c r="Z785">
        <v>-29000</v>
      </c>
      <c r="AA785" s="1">
        <v>44782</v>
      </c>
      <c r="AB785">
        <v>-18900</v>
      </c>
    </row>
    <row r="786" spans="1:28" ht="16.2">
      <c r="A786" s="1">
        <v>45006</v>
      </c>
      <c r="B786">
        <v>-4053.91</v>
      </c>
      <c r="C786" s="1">
        <v>44694</v>
      </c>
      <c r="D786">
        <v>0</v>
      </c>
      <c r="E786" s="1">
        <v>44694</v>
      </c>
      <c r="F786">
        <v>0</v>
      </c>
      <c r="G786" s="1">
        <v>44643</v>
      </c>
      <c r="H786">
        <v>0</v>
      </c>
      <c r="I786" s="1">
        <v>44750</v>
      </c>
      <c r="J786">
        <v>31300</v>
      </c>
      <c r="K786" s="1">
        <v>44783</v>
      </c>
      <c r="L786">
        <v>-7492.17</v>
      </c>
      <c r="M786" s="1">
        <v>44783</v>
      </c>
      <c r="N786">
        <v>0</v>
      </c>
      <c r="O786" s="1">
        <v>44783</v>
      </c>
      <c r="P786">
        <v>0</v>
      </c>
      <c r="Q786" s="1">
        <v>44699</v>
      </c>
      <c r="R786">
        <v>44900</v>
      </c>
      <c r="S786" s="1">
        <v>45006</v>
      </c>
      <c r="T786">
        <v>0</v>
      </c>
      <c r="U786" s="1">
        <v>44874</v>
      </c>
      <c r="V786">
        <v>52200</v>
      </c>
      <c r="W786" s="1">
        <v>45006</v>
      </c>
      <c r="X786">
        <v>0</v>
      </c>
      <c r="Y786" s="1">
        <v>44783</v>
      </c>
      <c r="Z786">
        <v>11300</v>
      </c>
      <c r="AA786" s="1">
        <v>44783</v>
      </c>
      <c r="AB786">
        <v>0</v>
      </c>
    </row>
    <row r="787" spans="1:28" ht="16.2">
      <c r="A787" s="1">
        <v>45007</v>
      </c>
      <c r="B787">
        <v>12459.35</v>
      </c>
      <c r="C787" s="1">
        <v>44697</v>
      </c>
      <c r="D787">
        <v>0</v>
      </c>
      <c r="E787" s="1">
        <v>44697</v>
      </c>
      <c r="F787">
        <v>0</v>
      </c>
      <c r="G787" s="1">
        <v>44644</v>
      </c>
      <c r="H787">
        <v>0</v>
      </c>
      <c r="I787" s="1">
        <v>44753</v>
      </c>
      <c r="J787">
        <v>0</v>
      </c>
      <c r="K787" s="1">
        <v>44784</v>
      </c>
      <c r="L787">
        <v>-7907.77</v>
      </c>
      <c r="M787" s="1">
        <v>44784</v>
      </c>
      <c r="N787">
        <v>0</v>
      </c>
      <c r="O787" s="1">
        <v>44784</v>
      </c>
      <c r="P787">
        <v>0</v>
      </c>
      <c r="Q787" s="1">
        <v>44700</v>
      </c>
      <c r="R787">
        <v>0</v>
      </c>
      <c r="S787" s="1">
        <v>45007</v>
      </c>
      <c r="T787">
        <v>0</v>
      </c>
      <c r="U787" s="1">
        <v>44875</v>
      </c>
      <c r="V787">
        <v>-23600</v>
      </c>
      <c r="W787" s="1">
        <v>45007</v>
      </c>
      <c r="X787">
        <v>0</v>
      </c>
      <c r="Y787" s="1">
        <v>44784</v>
      </c>
      <c r="Z787">
        <v>18400</v>
      </c>
      <c r="AA787" s="1">
        <v>44784</v>
      </c>
      <c r="AB787">
        <v>5300</v>
      </c>
    </row>
    <row r="788" spans="1:28" ht="16.2">
      <c r="A788" s="1">
        <v>45008</v>
      </c>
      <c r="B788">
        <v>-5549.05</v>
      </c>
      <c r="C788" s="1">
        <v>44698</v>
      </c>
      <c r="D788">
        <v>-2300</v>
      </c>
      <c r="E788" s="1">
        <v>44698</v>
      </c>
      <c r="F788">
        <v>0</v>
      </c>
      <c r="G788" s="1">
        <v>44645</v>
      </c>
      <c r="H788">
        <v>0</v>
      </c>
      <c r="I788" s="1">
        <v>44754</v>
      </c>
      <c r="J788">
        <v>63700</v>
      </c>
      <c r="K788" s="1">
        <v>44785</v>
      </c>
      <c r="L788">
        <v>0</v>
      </c>
      <c r="M788" s="1">
        <v>44785</v>
      </c>
      <c r="N788">
        <v>0</v>
      </c>
      <c r="O788" s="1">
        <v>44785</v>
      </c>
      <c r="P788">
        <v>0</v>
      </c>
      <c r="Q788" s="1">
        <v>44701</v>
      </c>
      <c r="R788">
        <v>0</v>
      </c>
      <c r="S788" s="1">
        <v>45008</v>
      </c>
      <c r="T788">
        <v>0</v>
      </c>
      <c r="U788" s="1">
        <v>44876</v>
      </c>
      <c r="V788">
        <v>116600</v>
      </c>
      <c r="W788" s="1">
        <v>45008</v>
      </c>
      <c r="X788">
        <v>-17000</v>
      </c>
      <c r="Y788" s="1">
        <v>44785</v>
      </c>
      <c r="Z788">
        <v>9100</v>
      </c>
      <c r="AA788" s="1">
        <v>44785</v>
      </c>
      <c r="AB788">
        <v>17800</v>
      </c>
    </row>
    <row r="789" spans="1:28" ht="16.2">
      <c r="A789" s="1">
        <v>45009</v>
      </c>
      <c r="B789">
        <v>0</v>
      </c>
      <c r="C789" s="1">
        <v>44699</v>
      </c>
      <c r="D789">
        <v>35900</v>
      </c>
      <c r="E789" s="1">
        <v>44699</v>
      </c>
      <c r="F789">
        <v>0</v>
      </c>
      <c r="G789" s="1">
        <v>44648</v>
      </c>
      <c r="H789">
        <v>0</v>
      </c>
      <c r="I789" s="1">
        <v>44755</v>
      </c>
      <c r="J789">
        <v>-31100</v>
      </c>
      <c r="K789" s="1">
        <v>44788</v>
      </c>
      <c r="L789">
        <v>-2661.94</v>
      </c>
      <c r="M789" s="1">
        <v>44788</v>
      </c>
      <c r="N789">
        <v>0</v>
      </c>
      <c r="O789" s="1">
        <v>44788</v>
      </c>
      <c r="P789">
        <v>0</v>
      </c>
      <c r="Q789" s="1">
        <v>44704</v>
      </c>
      <c r="R789">
        <v>0</v>
      </c>
      <c r="S789" s="1">
        <v>45009</v>
      </c>
      <c r="T789">
        <v>0</v>
      </c>
      <c r="U789" s="1">
        <v>44879</v>
      </c>
      <c r="V789">
        <v>13400</v>
      </c>
      <c r="W789" s="1">
        <v>45009</v>
      </c>
      <c r="X789">
        <v>-31200</v>
      </c>
      <c r="Y789" s="1">
        <v>44788</v>
      </c>
      <c r="Z789">
        <v>3300</v>
      </c>
      <c r="AA789" s="1">
        <v>44788</v>
      </c>
      <c r="AB789">
        <v>27900</v>
      </c>
    </row>
    <row r="790" spans="1:28" ht="16.2">
      <c r="A790" s="1">
        <v>45012</v>
      </c>
      <c r="B790">
        <v>-13298.55</v>
      </c>
      <c r="C790" s="1">
        <v>44700</v>
      </c>
      <c r="D790">
        <v>-14900</v>
      </c>
      <c r="E790" s="1">
        <v>44700</v>
      </c>
      <c r="F790">
        <v>0</v>
      </c>
      <c r="G790" s="1">
        <v>44649</v>
      </c>
      <c r="H790">
        <v>0</v>
      </c>
      <c r="I790" s="1">
        <v>44756</v>
      </c>
      <c r="J790">
        <v>0</v>
      </c>
      <c r="K790" s="1">
        <v>44789</v>
      </c>
      <c r="L790">
        <v>-6785.28</v>
      </c>
      <c r="M790" s="1">
        <v>44789</v>
      </c>
      <c r="N790">
        <v>0</v>
      </c>
      <c r="O790" s="1">
        <v>44789</v>
      </c>
      <c r="P790">
        <v>0</v>
      </c>
      <c r="Q790" s="1">
        <v>44705</v>
      </c>
      <c r="R790">
        <v>-44700</v>
      </c>
      <c r="S790" s="1">
        <v>45012</v>
      </c>
      <c r="T790">
        <v>0</v>
      </c>
      <c r="U790" s="1">
        <v>44880</v>
      </c>
      <c r="V790">
        <v>80600</v>
      </c>
      <c r="W790" s="1">
        <v>45012</v>
      </c>
      <c r="X790">
        <v>4300</v>
      </c>
      <c r="Y790" s="1">
        <v>44789</v>
      </c>
      <c r="Z790">
        <v>-13400</v>
      </c>
      <c r="AA790" s="1">
        <v>44789</v>
      </c>
      <c r="AB790">
        <v>0</v>
      </c>
    </row>
    <row r="791" spans="1:28" ht="16.2">
      <c r="A791" s="1">
        <v>45013</v>
      </c>
      <c r="B791">
        <v>10257.64</v>
      </c>
      <c r="C791" s="1">
        <v>44701</v>
      </c>
      <c r="D791">
        <v>-40300</v>
      </c>
      <c r="E791" s="1">
        <v>44701</v>
      </c>
      <c r="F791">
        <v>0</v>
      </c>
      <c r="G791" s="1">
        <v>44650</v>
      </c>
      <c r="H791">
        <v>0</v>
      </c>
      <c r="I791" s="1">
        <v>44757</v>
      </c>
      <c r="J791">
        <v>0</v>
      </c>
      <c r="K791" s="1">
        <v>44790</v>
      </c>
      <c r="L791">
        <v>0</v>
      </c>
      <c r="M791" s="1">
        <v>44790</v>
      </c>
      <c r="N791">
        <v>-8400</v>
      </c>
      <c r="O791" s="1">
        <v>44790</v>
      </c>
      <c r="P791">
        <v>0</v>
      </c>
      <c r="Q791" s="1">
        <v>44706</v>
      </c>
      <c r="R791">
        <v>26600</v>
      </c>
      <c r="S791" s="1">
        <v>45013</v>
      </c>
      <c r="T791">
        <v>0</v>
      </c>
      <c r="U791" s="1">
        <v>44881</v>
      </c>
      <c r="V791">
        <v>-6700</v>
      </c>
      <c r="W791" s="1">
        <v>45013</v>
      </c>
      <c r="X791">
        <v>28200</v>
      </c>
      <c r="Y791" s="1">
        <v>44790</v>
      </c>
      <c r="Z791">
        <v>5900</v>
      </c>
      <c r="AA791" s="1">
        <v>44790</v>
      </c>
      <c r="AB791">
        <v>0</v>
      </c>
    </row>
    <row r="792" spans="1:28" ht="16.2">
      <c r="A792" s="1">
        <v>45014</v>
      </c>
      <c r="B792">
        <v>0</v>
      </c>
      <c r="C792" s="1">
        <v>44704</v>
      </c>
      <c r="D792">
        <v>0</v>
      </c>
      <c r="E792" s="1">
        <v>44704</v>
      </c>
      <c r="F792">
        <v>0</v>
      </c>
      <c r="G792" s="1">
        <v>44651</v>
      </c>
      <c r="H792">
        <v>0</v>
      </c>
      <c r="I792" s="1">
        <v>44760</v>
      </c>
      <c r="J792">
        <v>0</v>
      </c>
      <c r="K792" s="1">
        <v>44791</v>
      </c>
      <c r="L792">
        <v>-3916.35</v>
      </c>
      <c r="M792" s="1">
        <v>44791</v>
      </c>
      <c r="N792">
        <v>0</v>
      </c>
      <c r="O792" s="1">
        <v>44791</v>
      </c>
      <c r="P792">
        <v>0</v>
      </c>
      <c r="Q792" s="1">
        <v>44707</v>
      </c>
      <c r="R792">
        <v>-22200</v>
      </c>
      <c r="S792" s="1">
        <v>45014</v>
      </c>
      <c r="T792">
        <v>0</v>
      </c>
      <c r="U792" s="1">
        <v>44882</v>
      </c>
      <c r="V792">
        <v>0</v>
      </c>
      <c r="W792" s="1">
        <v>45014</v>
      </c>
      <c r="X792">
        <v>-10000</v>
      </c>
      <c r="Y792" s="1">
        <v>44791</v>
      </c>
      <c r="Z792">
        <v>0</v>
      </c>
      <c r="AA792" s="1">
        <v>44791</v>
      </c>
      <c r="AB792">
        <v>0</v>
      </c>
    </row>
    <row r="793" spans="1:28" ht="16.2">
      <c r="A793" s="1">
        <v>45015</v>
      </c>
      <c r="B793">
        <v>0</v>
      </c>
      <c r="C793" s="1">
        <v>44705</v>
      </c>
      <c r="D793">
        <v>-53000</v>
      </c>
      <c r="E793" s="1">
        <v>44705</v>
      </c>
      <c r="F793">
        <v>0</v>
      </c>
      <c r="G793" s="1">
        <v>44652</v>
      </c>
      <c r="H793">
        <v>0</v>
      </c>
      <c r="I793" s="1">
        <v>44761</v>
      </c>
      <c r="J793">
        <v>-1400</v>
      </c>
      <c r="K793" s="1">
        <v>44792</v>
      </c>
      <c r="L793">
        <v>0</v>
      </c>
      <c r="M793" s="1">
        <v>44792</v>
      </c>
      <c r="N793">
        <v>0</v>
      </c>
      <c r="O793" s="1">
        <v>44792</v>
      </c>
      <c r="P793">
        <v>0</v>
      </c>
      <c r="Q793" s="1">
        <v>44708</v>
      </c>
      <c r="R793">
        <v>56000</v>
      </c>
      <c r="S793" s="1">
        <v>45015</v>
      </c>
      <c r="T793">
        <v>-10348.51</v>
      </c>
      <c r="U793" s="1">
        <v>44883</v>
      </c>
      <c r="V793">
        <v>0</v>
      </c>
      <c r="W793" s="1">
        <v>45015</v>
      </c>
      <c r="X793">
        <v>-16200</v>
      </c>
      <c r="Y793" s="1">
        <v>44792</v>
      </c>
      <c r="Z793">
        <v>-23100</v>
      </c>
      <c r="AA793" s="1">
        <v>44792</v>
      </c>
      <c r="AB793">
        <v>0</v>
      </c>
    </row>
    <row r="794" spans="1:28" ht="16.2">
      <c r="A794" s="1">
        <v>45016</v>
      </c>
      <c r="B794">
        <v>-24910.79</v>
      </c>
      <c r="C794" s="1">
        <v>44706</v>
      </c>
      <c r="D794">
        <v>0</v>
      </c>
      <c r="E794" s="1">
        <v>44706</v>
      </c>
      <c r="F794">
        <v>0</v>
      </c>
      <c r="G794" s="1">
        <v>44657</v>
      </c>
      <c r="H794">
        <v>0</v>
      </c>
      <c r="I794" s="1">
        <v>44762</v>
      </c>
      <c r="J794">
        <v>0</v>
      </c>
      <c r="K794" s="1">
        <v>44795</v>
      </c>
      <c r="L794">
        <v>-5911.25</v>
      </c>
      <c r="M794" s="1">
        <v>44795</v>
      </c>
      <c r="N794">
        <v>20100</v>
      </c>
      <c r="O794" s="1">
        <v>44795</v>
      </c>
      <c r="P794">
        <v>0</v>
      </c>
      <c r="Q794" s="1">
        <v>44711</v>
      </c>
      <c r="R794">
        <v>66000</v>
      </c>
      <c r="S794" s="1">
        <v>45016</v>
      </c>
      <c r="T794">
        <v>0</v>
      </c>
      <c r="U794" s="1">
        <v>44886</v>
      </c>
      <c r="V794">
        <v>0</v>
      </c>
      <c r="W794" s="1">
        <v>45016</v>
      </c>
      <c r="X794">
        <v>-21200</v>
      </c>
      <c r="Y794" s="1">
        <v>44795</v>
      </c>
      <c r="Z794">
        <v>31100</v>
      </c>
      <c r="AA794" s="1">
        <v>44795</v>
      </c>
      <c r="AB794">
        <v>0</v>
      </c>
    </row>
    <row r="795" spans="1:28" ht="16.2">
      <c r="A795" s="1">
        <v>45022</v>
      </c>
      <c r="B795">
        <v>0</v>
      </c>
      <c r="C795" s="1">
        <v>44707</v>
      </c>
      <c r="D795">
        <v>0</v>
      </c>
      <c r="E795" s="1">
        <v>44707</v>
      </c>
      <c r="F795">
        <v>0</v>
      </c>
      <c r="G795" s="1">
        <v>44658</v>
      </c>
      <c r="H795">
        <v>0</v>
      </c>
      <c r="I795" s="1">
        <v>44763</v>
      </c>
      <c r="J795">
        <v>0</v>
      </c>
      <c r="K795" s="1">
        <v>44796</v>
      </c>
      <c r="L795">
        <v>-6703.69</v>
      </c>
      <c r="M795" s="1">
        <v>44796</v>
      </c>
      <c r="N795">
        <v>29400</v>
      </c>
      <c r="O795" s="1">
        <v>44796</v>
      </c>
      <c r="P795">
        <v>0</v>
      </c>
      <c r="Q795" s="1">
        <v>44712</v>
      </c>
      <c r="R795">
        <v>24000</v>
      </c>
      <c r="S795" s="1">
        <v>45022</v>
      </c>
      <c r="T795">
        <v>0</v>
      </c>
      <c r="U795" s="1">
        <v>44887</v>
      </c>
      <c r="V795">
        <v>0</v>
      </c>
      <c r="W795" s="1">
        <v>45022</v>
      </c>
      <c r="X795">
        <v>-11900</v>
      </c>
      <c r="Y795" s="1">
        <v>44796</v>
      </c>
      <c r="Z795">
        <v>13900</v>
      </c>
      <c r="AA795" s="1">
        <v>44796</v>
      </c>
      <c r="AB795">
        <v>0</v>
      </c>
    </row>
    <row r="796" spans="1:28" ht="16.2">
      <c r="A796" s="1">
        <v>45023</v>
      </c>
      <c r="B796">
        <v>-1149.53</v>
      </c>
      <c r="C796" s="1">
        <v>44708</v>
      </c>
      <c r="D796">
        <v>0</v>
      </c>
      <c r="E796" s="1">
        <v>44708</v>
      </c>
      <c r="F796">
        <v>0</v>
      </c>
      <c r="G796" s="1">
        <v>44659</v>
      </c>
      <c r="H796">
        <v>0</v>
      </c>
      <c r="I796" s="1">
        <v>44764</v>
      </c>
      <c r="J796">
        <v>-16200</v>
      </c>
      <c r="K796" s="1">
        <v>44797</v>
      </c>
      <c r="L796">
        <v>0</v>
      </c>
      <c r="M796" s="1">
        <v>44797</v>
      </c>
      <c r="N796">
        <v>-15400</v>
      </c>
      <c r="O796" s="1">
        <v>44797</v>
      </c>
      <c r="P796">
        <v>0</v>
      </c>
      <c r="Q796" s="1">
        <v>44713</v>
      </c>
      <c r="R796">
        <v>-21700</v>
      </c>
      <c r="S796" s="1">
        <v>45023</v>
      </c>
      <c r="T796">
        <v>0</v>
      </c>
      <c r="U796" s="1">
        <v>44888</v>
      </c>
      <c r="V796">
        <v>0</v>
      </c>
      <c r="W796" s="1">
        <v>45023</v>
      </c>
      <c r="X796">
        <v>0</v>
      </c>
      <c r="Y796" s="1">
        <v>44797</v>
      </c>
      <c r="Z796">
        <v>-23200</v>
      </c>
      <c r="AA796" s="1">
        <v>44797</v>
      </c>
      <c r="AB796">
        <v>0</v>
      </c>
    </row>
    <row r="797" spans="1:28" ht="16.2">
      <c r="A797" s="1">
        <v>45026</v>
      </c>
      <c r="B797">
        <v>-15904.58</v>
      </c>
      <c r="C797" s="1">
        <v>44711</v>
      </c>
      <c r="D797">
        <v>40400</v>
      </c>
      <c r="E797" s="1">
        <v>44711</v>
      </c>
      <c r="F797">
        <v>0</v>
      </c>
      <c r="G797" s="1">
        <v>44662</v>
      </c>
      <c r="H797">
        <v>0</v>
      </c>
      <c r="I797" s="1">
        <v>44767</v>
      </c>
      <c r="J797">
        <v>0</v>
      </c>
      <c r="K797" s="1">
        <v>44798</v>
      </c>
      <c r="L797">
        <v>691.42</v>
      </c>
      <c r="M797" s="1">
        <v>44798</v>
      </c>
      <c r="N797">
        <v>-9700</v>
      </c>
      <c r="O797" s="1">
        <v>44798</v>
      </c>
      <c r="P797">
        <v>0</v>
      </c>
      <c r="Q797" s="1">
        <v>44714</v>
      </c>
      <c r="R797">
        <v>0</v>
      </c>
      <c r="S797" s="1">
        <v>45026</v>
      </c>
      <c r="T797">
        <v>1048.3399999999999</v>
      </c>
      <c r="U797" s="1">
        <v>44889</v>
      </c>
      <c r="V797">
        <v>0</v>
      </c>
      <c r="W797" s="1">
        <v>45026</v>
      </c>
      <c r="X797">
        <v>0</v>
      </c>
      <c r="Y797" s="1">
        <v>44798</v>
      </c>
      <c r="Z797">
        <v>27900</v>
      </c>
      <c r="AA797" s="1">
        <v>44798</v>
      </c>
      <c r="AB797">
        <v>0</v>
      </c>
    </row>
    <row r="798" spans="1:28" ht="16.2">
      <c r="A798" s="1">
        <v>45027</v>
      </c>
      <c r="B798">
        <v>-6356.85</v>
      </c>
      <c r="C798" s="1">
        <v>44712</v>
      </c>
      <c r="D798">
        <v>0</v>
      </c>
      <c r="E798" s="1">
        <v>44712</v>
      </c>
      <c r="F798">
        <v>0</v>
      </c>
      <c r="G798" s="1">
        <v>44663</v>
      </c>
      <c r="H798">
        <v>0</v>
      </c>
      <c r="I798" s="1">
        <v>44768</v>
      </c>
      <c r="J798">
        <v>0</v>
      </c>
      <c r="K798" s="1">
        <v>44799</v>
      </c>
      <c r="L798">
        <v>-10516.92</v>
      </c>
      <c r="M798" s="1">
        <v>44799</v>
      </c>
      <c r="N798">
        <v>0</v>
      </c>
      <c r="O798" s="1">
        <v>44799</v>
      </c>
      <c r="P798">
        <v>0</v>
      </c>
      <c r="Q798" s="1">
        <v>44718</v>
      </c>
      <c r="R798">
        <v>0</v>
      </c>
      <c r="S798" s="1">
        <v>45027</v>
      </c>
      <c r="T798">
        <v>0</v>
      </c>
      <c r="U798" s="1">
        <v>44890</v>
      </c>
      <c r="V798">
        <v>0</v>
      </c>
      <c r="W798" s="1">
        <v>45027</v>
      </c>
      <c r="X798">
        <v>0</v>
      </c>
      <c r="Y798" s="1">
        <v>44799</v>
      </c>
      <c r="Z798">
        <v>-900</v>
      </c>
      <c r="AA798" s="1">
        <v>44799</v>
      </c>
      <c r="AB798">
        <v>0</v>
      </c>
    </row>
    <row r="799" spans="1:28" ht="16.2">
      <c r="A799" s="1">
        <v>45028</v>
      </c>
      <c r="B799">
        <v>0</v>
      </c>
      <c r="C799" s="1">
        <v>44713</v>
      </c>
      <c r="D799">
        <v>0</v>
      </c>
      <c r="E799" s="1">
        <v>44713</v>
      </c>
      <c r="F799">
        <v>0</v>
      </c>
      <c r="G799" s="1">
        <v>44664</v>
      </c>
      <c r="H799">
        <v>0</v>
      </c>
      <c r="I799" s="1">
        <v>44769</v>
      </c>
      <c r="J799">
        <v>-23800</v>
      </c>
      <c r="K799" s="1">
        <v>44802</v>
      </c>
      <c r="L799">
        <v>110.89</v>
      </c>
      <c r="M799" s="1">
        <v>44802</v>
      </c>
      <c r="N799">
        <v>0</v>
      </c>
      <c r="O799" s="1">
        <v>44802</v>
      </c>
      <c r="P799">
        <v>-1089.29</v>
      </c>
      <c r="Q799" s="1">
        <v>44719</v>
      </c>
      <c r="R799">
        <v>0</v>
      </c>
      <c r="S799" s="1">
        <v>45028</v>
      </c>
      <c r="T799">
        <v>0</v>
      </c>
      <c r="U799" s="1">
        <v>44893</v>
      </c>
      <c r="V799">
        <v>28300</v>
      </c>
      <c r="W799" s="1">
        <v>45028</v>
      </c>
      <c r="X799">
        <v>-700</v>
      </c>
      <c r="Y799" s="1">
        <v>44802</v>
      </c>
      <c r="Z799">
        <v>16000</v>
      </c>
      <c r="AA799" s="1">
        <v>44802</v>
      </c>
      <c r="AB799">
        <v>0</v>
      </c>
    </row>
    <row r="800" spans="1:28" ht="16.2">
      <c r="A800" s="1">
        <v>45029</v>
      </c>
      <c r="B800">
        <v>-1100.44</v>
      </c>
      <c r="C800" s="1">
        <v>44714</v>
      </c>
      <c r="D800">
        <v>0</v>
      </c>
      <c r="E800" s="1">
        <v>44714</v>
      </c>
      <c r="F800">
        <v>0</v>
      </c>
      <c r="G800" s="1">
        <v>44665</v>
      </c>
      <c r="H800">
        <v>0</v>
      </c>
      <c r="I800" s="1">
        <v>44770</v>
      </c>
      <c r="J800">
        <v>-17400</v>
      </c>
      <c r="K800" s="1">
        <v>44803</v>
      </c>
      <c r="L800">
        <v>0</v>
      </c>
      <c r="M800" s="1">
        <v>44803</v>
      </c>
      <c r="N800">
        <v>8700</v>
      </c>
      <c r="O800" s="1">
        <v>44803</v>
      </c>
      <c r="P800">
        <v>0</v>
      </c>
      <c r="Q800" s="1">
        <v>44720</v>
      </c>
      <c r="R800">
        <v>0</v>
      </c>
      <c r="S800" s="1">
        <v>45029</v>
      </c>
      <c r="T800">
        <v>0</v>
      </c>
      <c r="U800" s="1">
        <v>44894</v>
      </c>
      <c r="V800">
        <v>-36600</v>
      </c>
      <c r="W800" s="1">
        <v>45029</v>
      </c>
      <c r="X800">
        <v>-27500</v>
      </c>
      <c r="Y800" s="1">
        <v>44803</v>
      </c>
      <c r="Z800">
        <v>-600</v>
      </c>
      <c r="AA800" s="1">
        <v>44803</v>
      </c>
      <c r="AB800">
        <v>0</v>
      </c>
    </row>
    <row r="801" spans="1:28" ht="16.2">
      <c r="A801" s="1">
        <v>45030</v>
      </c>
      <c r="B801">
        <v>8091.1</v>
      </c>
      <c r="C801" s="1">
        <v>44718</v>
      </c>
      <c r="D801">
        <v>0</v>
      </c>
      <c r="E801" s="1">
        <v>44718</v>
      </c>
      <c r="F801">
        <v>0</v>
      </c>
      <c r="G801" s="1">
        <v>44666</v>
      </c>
      <c r="H801">
        <v>0</v>
      </c>
      <c r="I801" s="1">
        <v>44771</v>
      </c>
      <c r="J801">
        <v>0</v>
      </c>
      <c r="K801" s="1">
        <v>44804</v>
      </c>
      <c r="L801">
        <v>0</v>
      </c>
      <c r="M801" s="1">
        <v>44804</v>
      </c>
      <c r="N801">
        <v>-18200</v>
      </c>
      <c r="O801" s="1">
        <v>44804</v>
      </c>
      <c r="P801">
        <v>0</v>
      </c>
      <c r="Q801" s="1">
        <v>44721</v>
      </c>
      <c r="R801">
        <v>0</v>
      </c>
      <c r="S801" s="1">
        <v>45030</v>
      </c>
      <c r="T801">
        <v>0</v>
      </c>
      <c r="U801" s="1">
        <v>44895</v>
      </c>
      <c r="V801">
        <v>-28400</v>
      </c>
      <c r="W801" s="1">
        <v>45030</v>
      </c>
      <c r="X801">
        <v>5500</v>
      </c>
      <c r="Y801" s="1">
        <v>44804</v>
      </c>
      <c r="Z801">
        <v>17800</v>
      </c>
      <c r="AA801" s="1">
        <v>44804</v>
      </c>
      <c r="AB801">
        <v>0</v>
      </c>
    </row>
    <row r="802" spans="1:28" ht="16.2">
      <c r="A802" s="1">
        <v>45033</v>
      </c>
      <c r="B802">
        <v>0</v>
      </c>
      <c r="C802" s="1">
        <v>44719</v>
      </c>
      <c r="D802">
        <v>-2900</v>
      </c>
      <c r="E802" s="1">
        <v>44719</v>
      </c>
      <c r="F802">
        <v>0</v>
      </c>
      <c r="G802" s="1">
        <v>44669</v>
      </c>
      <c r="H802">
        <v>0</v>
      </c>
      <c r="I802" s="1">
        <v>44774</v>
      </c>
      <c r="J802">
        <v>0</v>
      </c>
      <c r="K802" s="1">
        <v>44805</v>
      </c>
      <c r="L802">
        <v>713.32</v>
      </c>
      <c r="M802" s="1">
        <v>44805</v>
      </c>
      <c r="N802">
        <v>-12500</v>
      </c>
      <c r="O802" s="1">
        <v>44805</v>
      </c>
      <c r="P802">
        <v>0</v>
      </c>
      <c r="Q802" s="1">
        <v>44722</v>
      </c>
      <c r="R802">
        <v>0</v>
      </c>
      <c r="S802" s="1">
        <v>45033</v>
      </c>
      <c r="T802">
        <v>0</v>
      </c>
      <c r="U802" s="1">
        <v>44896</v>
      </c>
      <c r="V802">
        <v>-23600</v>
      </c>
      <c r="W802" s="1">
        <v>45033</v>
      </c>
      <c r="X802">
        <v>4600</v>
      </c>
      <c r="Y802" s="1">
        <v>44805</v>
      </c>
      <c r="Z802">
        <v>25600</v>
      </c>
      <c r="AA802" s="1">
        <v>44805</v>
      </c>
      <c r="AB802">
        <v>-2500</v>
      </c>
    </row>
    <row r="803" spans="1:28" ht="16.2">
      <c r="A803" s="1">
        <v>45034</v>
      </c>
      <c r="B803">
        <v>0</v>
      </c>
      <c r="C803" s="1">
        <v>44720</v>
      </c>
      <c r="D803">
        <v>-32100</v>
      </c>
      <c r="E803" s="1">
        <v>44720</v>
      </c>
      <c r="F803">
        <v>0</v>
      </c>
      <c r="G803" s="1">
        <v>44670</v>
      </c>
      <c r="H803">
        <v>0</v>
      </c>
      <c r="I803" s="1">
        <v>44775</v>
      </c>
      <c r="J803">
        <v>45900</v>
      </c>
      <c r="K803" s="1">
        <v>44806</v>
      </c>
      <c r="L803">
        <v>0</v>
      </c>
      <c r="M803" s="1">
        <v>44806</v>
      </c>
      <c r="N803">
        <v>0</v>
      </c>
      <c r="O803" s="1">
        <v>44806</v>
      </c>
      <c r="P803">
        <v>0</v>
      </c>
      <c r="Q803" s="1">
        <v>44725</v>
      </c>
      <c r="R803">
        <v>0</v>
      </c>
      <c r="S803" s="1">
        <v>45034</v>
      </c>
      <c r="T803">
        <v>-10555.68</v>
      </c>
      <c r="U803" s="1">
        <v>44897</v>
      </c>
      <c r="V803">
        <v>-18200</v>
      </c>
      <c r="W803" s="1">
        <v>45034</v>
      </c>
      <c r="X803">
        <v>-16000</v>
      </c>
      <c r="Y803" s="1">
        <v>44806</v>
      </c>
      <c r="Z803">
        <v>-41000</v>
      </c>
      <c r="AA803" s="1">
        <v>44806</v>
      </c>
      <c r="AB803">
        <v>27800</v>
      </c>
    </row>
    <row r="804" spans="1:28" ht="16.2">
      <c r="A804" s="1">
        <v>45035</v>
      </c>
      <c r="B804">
        <v>0</v>
      </c>
      <c r="C804" s="1">
        <v>44721</v>
      </c>
      <c r="D804">
        <v>0</v>
      </c>
      <c r="E804" s="1">
        <v>44721</v>
      </c>
      <c r="F804">
        <v>0</v>
      </c>
      <c r="G804" s="1">
        <v>44671</v>
      </c>
      <c r="H804">
        <v>0</v>
      </c>
      <c r="I804" s="1">
        <v>44776</v>
      </c>
      <c r="J804">
        <v>-12700</v>
      </c>
      <c r="K804" s="1">
        <v>44809</v>
      </c>
      <c r="L804">
        <v>0</v>
      </c>
      <c r="M804" s="1">
        <v>44809</v>
      </c>
      <c r="N804">
        <v>-19400</v>
      </c>
      <c r="O804" s="1">
        <v>44809</v>
      </c>
      <c r="P804">
        <v>0</v>
      </c>
      <c r="Q804" s="1">
        <v>44726</v>
      </c>
      <c r="R804">
        <v>0</v>
      </c>
      <c r="S804" s="1">
        <v>45035</v>
      </c>
      <c r="T804">
        <v>0</v>
      </c>
      <c r="U804" s="1">
        <v>44900</v>
      </c>
      <c r="V804">
        <v>9800</v>
      </c>
      <c r="W804" s="1">
        <v>45035</v>
      </c>
      <c r="X804">
        <v>1900</v>
      </c>
      <c r="Y804" s="1">
        <v>44809</v>
      </c>
      <c r="Z804">
        <v>2800</v>
      </c>
      <c r="AA804" s="1">
        <v>44809</v>
      </c>
      <c r="AB804">
        <v>-2800</v>
      </c>
    </row>
    <row r="805" spans="1:28" ht="16.2">
      <c r="A805" s="1">
        <v>45036</v>
      </c>
      <c r="B805">
        <v>0</v>
      </c>
      <c r="C805" s="1">
        <v>44722</v>
      </c>
      <c r="D805">
        <v>-7900</v>
      </c>
      <c r="E805" s="1">
        <v>44722</v>
      </c>
      <c r="F805">
        <v>0</v>
      </c>
      <c r="G805" s="1">
        <v>44672</v>
      </c>
      <c r="H805">
        <v>0</v>
      </c>
      <c r="I805" s="1">
        <v>44777</v>
      </c>
      <c r="J805">
        <v>-9200</v>
      </c>
      <c r="K805" s="1">
        <v>44810</v>
      </c>
      <c r="L805">
        <v>-9683.44</v>
      </c>
      <c r="M805" s="1">
        <v>44810</v>
      </c>
      <c r="N805">
        <v>0</v>
      </c>
      <c r="O805" s="1">
        <v>44810</v>
      </c>
      <c r="P805">
        <v>-16881.82</v>
      </c>
      <c r="Q805" s="1">
        <v>44727</v>
      </c>
      <c r="R805">
        <v>0</v>
      </c>
      <c r="S805" s="1">
        <v>45036</v>
      </c>
      <c r="T805">
        <v>-1544.19</v>
      </c>
      <c r="U805" s="1">
        <v>44901</v>
      </c>
      <c r="V805">
        <v>-49500</v>
      </c>
      <c r="W805" s="1">
        <v>45036</v>
      </c>
      <c r="X805">
        <v>0</v>
      </c>
      <c r="Y805" s="1">
        <v>44810</v>
      </c>
      <c r="Z805">
        <v>-19600</v>
      </c>
      <c r="AA805" s="1">
        <v>44810</v>
      </c>
      <c r="AB805">
        <v>-4600</v>
      </c>
    </row>
    <row r="806" spans="1:28" ht="16.2">
      <c r="A806" s="1">
        <v>45037</v>
      </c>
      <c r="B806">
        <v>0</v>
      </c>
      <c r="C806" s="1">
        <v>44725</v>
      </c>
      <c r="D806">
        <v>40100</v>
      </c>
      <c r="E806" s="1">
        <v>44725</v>
      </c>
      <c r="F806">
        <v>0</v>
      </c>
      <c r="G806" s="1">
        <v>44673</v>
      </c>
      <c r="H806">
        <v>0</v>
      </c>
      <c r="I806" s="1">
        <v>44778</v>
      </c>
      <c r="J806">
        <v>12300</v>
      </c>
      <c r="K806" s="1">
        <v>44811</v>
      </c>
      <c r="L806">
        <v>1134.32</v>
      </c>
      <c r="M806" s="1">
        <v>44811</v>
      </c>
      <c r="N806">
        <v>38100</v>
      </c>
      <c r="O806" s="1">
        <v>44811</v>
      </c>
      <c r="P806">
        <v>5537.86</v>
      </c>
      <c r="Q806" s="1">
        <v>44728</v>
      </c>
      <c r="R806">
        <v>0</v>
      </c>
      <c r="S806" s="1">
        <v>45037</v>
      </c>
      <c r="T806">
        <v>0</v>
      </c>
      <c r="U806" s="1">
        <v>44902</v>
      </c>
      <c r="V806">
        <v>0</v>
      </c>
      <c r="W806" s="1">
        <v>45037</v>
      </c>
      <c r="X806">
        <v>0</v>
      </c>
      <c r="Y806" s="1">
        <v>44811</v>
      </c>
      <c r="Z806">
        <v>-1500</v>
      </c>
      <c r="AA806" s="1">
        <v>44811</v>
      </c>
      <c r="AB806">
        <v>43200</v>
      </c>
    </row>
    <row r="807" spans="1:28" ht="16.2">
      <c r="A807" s="1">
        <v>45040</v>
      </c>
      <c r="B807">
        <v>0</v>
      </c>
      <c r="C807" s="1">
        <v>44726</v>
      </c>
      <c r="D807">
        <v>0</v>
      </c>
      <c r="E807" s="1">
        <v>44726</v>
      </c>
      <c r="F807">
        <v>0</v>
      </c>
      <c r="G807" s="1">
        <v>44676</v>
      </c>
      <c r="H807">
        <v>0</v>
      </c>
      <c r="I807" s="1">
        <v>44781</v>
      </c>
      <c r="J807">
        <v>-13900</v>
      </c>
      <c r="K807" s="1">
        <v>44812</v>
      </c>
      <c r="L807">
        <v>9565.06</v>
      </c>
      <c r="M807" s="1">
        <v>44812</v>
      </c>
      <c r="N807">
        <v>-25500</v>
      </c>
      <c r="O807" s="1">
        <v>44812</v>
      </c>
      <c r="P807">
        <v>0</v>
      </c>
      <c r="Q807" s="1">
        <v>44729</v>
      </c>
      <c r="R807">
        <v>0</v>
      </c>
      <c r="S807" s="1">
        <v>45040</v>
      </c>
      <c r="T807">
        <v>-7336.6</v>
      </c>
      <c r="U807" s="1">
        <v>44903</v>
      </c>
      <c r="V807">
        <v>0</v>
      </c>
      <c r="W807" s="1">
        <v>45040</v>
      </c>
      <c r="X807">
        <v>0</v>
      </c>
      <c r="Y807" s="1">
        <v>44812</v>
      </c>
      <c r="Z807">
        <v>-15700</v>
      </c>
      <c r="AA807" s="1">
        <v>44812</v>
      </c>
      <c r="AB807">
        <v>-20500</v>
      </c>
    </row>
    <row r="808" spans="1:28" ht="16.2">
      <c r="A808" s="1">
        <v>45041</v>
      </c>
      <c r="B808">
        <v>22073.39</v>
      </c>
      <c r="C808" s="1">
        <v>44727</v>
      </c>
      <c r="D808">
        <v>0</v>
      </c>
      <c r="E808" s="1">
        <v>44727</v>
      </c>
      <c r="F808">
        <v>0</v>
      </c>
      <c r="G808" s="1">
        <v>44677</v>
      </c>
      <c r="H808">
        <v>0</v>
      </c>
      <c r="I808" s="1">
        <v>44782</v>
      </c>
      <c r="J808">
        <v>-12200</v>
      </c>
      <c r="K808" s="1">
        <v>44816</v>
      </c>
      <c r="L808">
        <v>-16121.38</v>
      </c>
      <c r="M808" s="1">
        <v>44816</v>
      </c>
      <c r="N808">
        <v>0</v>
      </c>
      <c r="O808" s="1">
        <v>44816</v>
      </c>
      <c r="P808">
        <v>912.27</v>
      </c>
      <c r="Q808" s="1">
        <v>44732</v>
      </c>
      <c r="R808">
        <v>0</v>
      </c>
      <c r="S808" s="1">
        <v>45041</v>
      </c>
      <c r="T808">
        <v>45869.94</v>
      </c>
      <c r="U808" s="1">
        <v>44904</v>
      </c>
      <c r="V808">
        <v>0</v>
      </c>
      <c r="W808" s="1">
        <v>45041</v>
      </c>
      <c r="X808">
        <v>39100</v>
      </c>
      <c r="Y808" s="1">
        <v>44816</v>
      </c>
      <c r="Z808">
        <v>34800</v>
      </c>
      <c r="AA808" s="1">
        <v>44816</v>
      </c>
      <c r="AB808">
        <v>-4300</v>
      </c>
    </row>
    <row r="809" spans="1:28" ht="16.2">
      <c r="A809" s="1">
        <v>45042</v>
      </c>
      <c r="B809">
        <v>0</v>
      </c>
      <c r="C809" s="1">
        <v>44728</v>
      </c>
      <c r="D809">
        <v>0</v>
      </c>
      <c r="E809" s="1">
        <v>44728</v>
      </c>
      <c r="F809">
        <v>0</v>
      </c>
      <c r="G809" s="1">
        <v>44678</v>
      </c>
      <c r="H809">
        <v>0</v>
      </c>
      <c r="I809" s="1">
        <v>44783</v>
      </c>
      <c r="J809">
        <v>0</v>
      </c>
      <c r="K809" s="1">
        <v>44817</v>
      </c>
      <c r="L809">
        <v>-6093.76</v>
      </c>
      <c r="M809" s="1">
        <v>44817</v>
      </c>
      <c r="N809">
        <v>0</v>
      </c>
      <c r="O809" s="1">
        <v>44817</v>
      </c>
      <c r="P809">
        <v>0</v>
      </c>
      <c r="Q809" s="1">
        <v>44733</v>
      </c>
      <c r="R809">
        <v>0</v>
      </c>
      <c r="S809" s="1">
        <v>45042</v>
      </c>
      <c r="T809">
        <v>0</v>
      </c>
      <c r="U809" s="1">
        <v>44907</v>
      </c>
      <c r="V809">
        <v>-2100</v>
      </c>
      <c r="W809" s="1">
        <v>45042</v>
      </c>
      <c r="X809">
        <v>2600</v>
      </c>
      <c r="Y809" s="1">
        <v>44817</v>
      </c>
      <c r="Z809">
        <v>16200</v>
      </c>
      <c r="AA809" s="1">
        <v>44817</v>
      </c>
      <c r="AB809">
        <v>16200</v>
      </c>
    </row>
    <row r="810" spans="1:28" ht="16.2">
      <c r="A810" s="1">
        <v>45043</v>
      </c>
      <c r="B810">
        <v>3548.13</v>
      </c>
      <c r="C810" s="1">
        <v>44729</v>
      </c>
      <c r="D810">
        <v>0</v>
      </c>
      <c r="E810" s="1">
        <v>44729</v>
      </c>
      <c r="F810">
        <v>0</v>
      </c>
      <c r="G810" s="1">
        <v>44679</v>
      </c>
      <c r="H810">
        <v>0</v>
      </c>
      <c r="I810" s="1">
        <v>44784</v>
      </c>
      <c r="J810">
        <v>13100</v>
      </c>
      <c r="K810" s="1">
        <v>44818</v>
      </c>
      <c r="L810">
        <v>3163.23</v>
      </c>
      <c r="M810" s="1">
        <v>44818</v>
      </c>
      <c r="N810">
        <v>-81000</v>
      </c>
      <c r="O810" s="1">
        <v>44818</v>
      </c>
      <c r="P810">
        <v>0</v>
      </c>
      <c r="Q810" s="1">
        <v>44734</v>
      </c>
      <c r="R810">
        <v>0</v>
      </c>
      <c r="S810" s="1">
        <v>45043</v>
      </c>
      <c r="T810">
        <v>0</v>
      </c>
      <c r="U810" s="1">
        <v>44908</v>
      </c>
      <c r="V810">
        <v>12400</v>
      </c>
      <c r="W810" s="1">
        <v>45043</v>
      </c>
      <c r="X810">
        <v>6100</v>
      </c>
      <c r="Y810" s="1">
        <v>44818</v>
      </c>
      <c r="Z810">
        <v>-47400</v>
      </c>
      <c r="AA810" s="1">
        <v>44818</v>
      </c>
      <c r="AB810">
        <v>-83900</v>
      </c>
    </row>
    <row r="811" spans="1:28" ht="16.2">
      <c r="A811" s="1">
        <v>45044</v>
      </c>
      <c r="B811">
        <v>-5265.97</v>
      </c>
      <c r="C811" s="1">
        <v>44732</v>
      </c>
      <c r="D811">
        <v>0</v>
      </c>
      <c r="E811" s="1">
        <v>44732</v>
      </c>
      <c r="F811">
        <v>0</v>
      </c>
      <c r="G811" s="1">
        <v>44680</v>
      </c>
      <c r="H811">
        <v>0</v>
      </c>
      <c r="I811" s="1">
        <v>44785</v>
      </c>
      <c r="J811">
        <v>8700</v>
      </c>
      <c r="K811" s="1">
        <v>44819</v>
      </c>
      <c r="L811">
        <v>9161.25</v>
      </c>
      <c r="M811" s="1">
        <v>44819</v>
      </c>
      <c r="N811">
        <v>-7600</v>
      </c>
      <c r="O811" s="1">
        <v>44819</v>
      </c>
      <c r="P811">
        <v>0</v>
      </c>
      <c r="Q811" s="1">
        <v>44735</v>
      </c>
      <c r="R811">
        <v>0</v>
      </c>
      <c r="S811" s="1">
        <v>45044</v>
      </c>
      <c r="T811">
        <v>0</v>
      </c>
      <c r="U811" s="1">
        <v>44909</v>
      </c>
      <c r="V811">
        <v>-38200</v>
      </c>
      <c r="W811" s="1">
        <v>45044</v>
      </c>
      <c r="X811">
        <v>21900</v>
      </c>
      <c r="Y811" s="1">
        <v>44819</v>
      </c>
      <c r="Z811">
        <v>-13200</v>
      </c>
      <c r="AA811" s="1">
        <v>44819</v>
      </c>
      <c r="AB811">
        <v>0</v>
      </c>
    </row>
    <row r="812" spans="1:28" ht="16.2">
      <c r="A812" s="1">
        <v>45048</v>
      </c>
      <c r="B812">
        <v>0</v>
      </c>
      <c r="C812" s="1">
        <v>44733</v>
      </c>
      <c r="D812">
        <v>0</v>
      </c>
      <c r="E812" s="1">
        <v>44733</v>
      </c>
      <c r="F812">
        <v>0</v>
      </c>
      <c r="G812" s="1">
        <v>44684</v>
      </c>
      <c r="H812">
        <v>0</v>
      </c>
      <c r="I812" s="1">
        <v>44788</v>
      </c>
      <c r="J812">
        <v>0</v>
      </c>
      <c r="K812" s="1">
        <v>44820</v>
      </c>
      <c r="L812">
        <v>-4870.66</v>
      </c>
      <c r="M812" s="1">
        <v>44820</v>
      </c>
      <c r="N812">
        <v>0</v>
      </c>
      <c r="O812" s="1">
        <v>44820</v>
      </c>
      <c r="P812">
        <v>0</v>
      </c>
      <c r="Q812" s="1">
        <v>44736</v>
      </c>
      <c r="R812">
        <v>0</v>
      </c>
      <c r="S812" s="1">
        <v>45048</v>
      </c>
      <c r="T812">
        <v>-8737.11</v>
      </c>
      <c r="U812" s="1">
        <v>44910</v>
      </c>
      <c r="V812">
        <v>400</v>
      </c>
      <c r="W812" s="1">
        <v>45048</v>
      </c>
      <c r="X812">
        <v>12600</v>
      </c>
      <c r="Y812" s="1">
        <v>44820</v>
      </c>
      <c r="Z812">
        <v>3400</v>
      </c>
      <c r="AA812" s="1">
        <v>44820</v>
      </c>
      <c r="AB812">
        <v>-1900</v>
      </c>
    </row>
    <row r="813" spans="1:28" ht="16.2">
      <c r="A813" s="1">
        <v>45049</v>
      </c>
      <c r="B813">
        <v>-10066.51</v>
      </c>
      <c r="C813" s="1">
        <v>44734</v>
      </c>
      <c r="D813">
        <v>0</v>
      </c>
      <c r="E813" s="1">
        <v>44734</v>
      </c>
      <c r="F813">
        <v>0</v>
      </c>
      <c r="G813" s="1">
        <v>44685</v>
      </c>
      <c r="H813">
        <v>0</v>
      </c>
      <c r="I813" s="1">
        <v>44789</v>
      </c>
      <c r="J813">
        <v>0</v>
      </c>
      <c r="K813" s="1">
        <v>44823</v>
      </c>
      <c r="L813">
        <v>3729.13</v>
      </c>
      <c r="M813" s="1">
        <v>44823</v>
      </c>
      <c r="N813">
        <v>-21700</v>
      </c>
      <c r="O813" s="1">
        <v>44823</v>
      </c>
      <c r="P813">
        <v>0</v>
      </c>
      <c r="Q813" s="1">
        <v>44739</v>
      </c>
      <c r="R813">
        <v>0</v>
      </c>
      <c r="S813" s="1">
        <v>45049</v>
      </c>
      <c r="T813">
        <v>0</v>
      </c>
      <c r="U813" s="1">
        <v>44911</v>
      </c>
      <c r="V813">
        <v>49400</v>
      </c>
      <c r="W813" s="1">
        <v>45049</v>
      </c>
      <c r="X813">
        <v>-26500</v>
      </c>
      <c r="Y813" s="1">
        <v>44823</v>
      </c>
      <c r="Z813">
        <v>-30400</v>
      </c>
      <c r="AA813" s="1">
        <v>44823</v>
      </c>
      <c r="AB813">
        <v>-13900</v>
      </c>
    </row>
    <row r="814" spans="1:28" ht="16.2">
      <c r="A814" s="1">
        <v>45050</v>
      </c>
      <c r="B814">
        <v>0</v>
      </c>
      <c r="C814" s="1">
        <v>44735</v>
      </c>
      <c r="D814">
        <v>0</v>
      </c>
      <c r="E814" s="1">
        <v>44735</v>
      </c>
      <c r="F814">
        <v>0</v>
      </c>
      <c r="G814" s="1">
        <v>44686</v>
      </c>
      <c r="H814">
        <v>0</v>
      </c>
      <c r="I814" s="1">
        <v>44790</v>
      </c>
      <c r="J814">
        <v>-1400</v>
      </c>
      <c r="K814" s="1">
        <v>44824</v>
      </c>
      <c r="L814">
        <v>4730.3</v>
      </c>
      <c r="M814" s="1">
        <v>44824</v>
      </c>
      <c r="N814">
        <v>-9500</v>
      </c>
      <c r="O814" s="1">
        <v>44824</v>
      </c>
      <c r="P814">
        <v>0</v>
      </c>
      <c r="Q814" s="1">
        <v>44740</v>
      </c>
      <c r="R814">
        <v>0</v>
      </c>
      <c r="S814" s="1">
        <v>45050</v>
      </c>
      <c r="T814">
        <v>0</v>
      </c>
      <c r="U814" s="1">
        <v>44914</v>
      </c>
      <c r="V814">
        <v>11400</v>
      </c>
      <c r="W814" s="1">
        <v>45050</v>
      </c>
      <c r="X814">
        <v>-3400</v>
      </c>
      <c r="Y814" s="1">
        <v>44824</v>
      </c>
      <c r="Z814">
        <v>-32600</v>
      </c>
      <c r="AA814" s="1">
        <v>44824</v>
      </c>
      <c r="AB814">
        <v>0</v>
      </c>
    </row>
    <row r="815" spans="1:28" ht="16.2">
      <c r="A815" s="1">
        <v>45051</v>
      </c>
      <c r="B815">
        <v>0</v>
      </c>
      <c r="C815" s="1">
        <v>44736</v>
      </c>
      <c r="D815">
        <v>0</v>
      </c>
      <c r="E815" s="1">
        <v>44736</v>
      </c>
      <c r="F815">
        <v>0</v>
      </c>
      <c r="G815" s="1">
        <v>44687</v>
      </c>
      <c r="H815">
        <v>0</v>
      </c>
      <c r="I815" s="1">
        <v>44791</v>
      </c>
      <c r="J815">
        <v>0</v>
      </c>
      <c r="K815" s="1">
        <v>44825</v>
      </c>
      <c r="L815">
        <v>7534.62</v>
      </c>
      <c r="M815" s="1">
        <v>44825</v>
      </c>
      <c r="N815">
        <v>11400</v>
      </c>
      <c r="O815" s="1">
        <v>44825</v>
      </c>
      <c r="P815">
        <v>0</v>
      </c>
      <c r="Q815" s="1">
        <v>44741</v>
      </c>
      <c r="R815">
        <v>0</v>
      </c>
      <c r="S815" s="1">
        <v>45051</v>
      </c>
      <c r="T815">
        <v>0</v>
      </c>
      <c r="U815" s="1">
        <v>44915</v>
      </c>
      <c r="V815">
        <v>50000</v>
      </c>
      <c r="W815" s="1">
        <v>45051</v>
      </c>
      <c r="X815">
        <v>0</v>
      </c>
      <c r="Y815" s="1">
        <v>44825</v>
      </c>
      <c r="Z815">
        <v>-17700</v>
      </c>
      <c r="AA815" s="1">
        <v>44825</v>
      </c>
      <c r="AB815">
        <v>0</v>
      </c>
    </row>
    <row r="816" spans="1:28" ht="16.2">
      <c r="A816" s="1">
        <v>45054</v>
      </c>
      <c r="B816">
        <v>-18289.7</v>
      </c>
      <c r="C816" s="1">
        <v>44739</v>
      </c>
      <c r="D816">
        <v>0</v>
      </c>
      <c r="E816" s="1">
        <v>44739</v>
      </c>
      <c r="F816">
        <v>0</v>
      </c>
      <c r="G816" s="1">
        <v>44690</v>
      </c>
      <c r="H816">
        <v>0</v>
      </c>
      <c r="I816" s="1">
        <v>44792</v>
      </c>
      <c r="J816">
        <v>-3100</v>
      </c>
      <c r="K816" s="1">
        <v>44826</v>
      </c>
      <c r="L816">
        <v>949.23</v>
      </c>
      <c r="M816" s="1">
        <v>44826</v>
      </c>
      <c r="N816">
        <v>0</v>
      </c>
      <c r="O816" s="1">
        <v>44826</v>
      </c>
      <c r="P816">
        <v>-16849.78</v>
      </c>
      <c r="Q816" s="1">
        <v>44742</v>
      </c>
      <c r="R816">
        <v>0</v>
      </c>
      <c r="S816" s="1">
        <v>45054</v>
      </c>
      <c r="T816">
        <v>-1743.2</v>
      </c>
      <c r="U816" s="1">
        <v>44916</v>
      </c>
      <c r="V816">
        <v>-13500</v>
      </c>
      <c r="W816" s="1">
        <v>45054</v>
      </c>
      <c r="X816">
        <v>-100</v>
      </c>
      <c r="Y816" s="1">
        <v>44826</v>
      </c>
      <c r="Z816">
        <v>0</v>
      </c>
      <c r="AA816" s="1">
        <v>44826</v>
      </c>
      <c r="AB816">
        <v>0</v>
      </c>
    </row>
    <row r="817" spans="1:28" ht="16.2">
      <c r="A817" s="1">
        <v>45055</v>
      </c>
      <c r="B817">
        <v>-12081.69</v>
      </c>
      <c r="C817" s="1">
        <v>44740</v>
      </c>
      <c r="D817">
        <v>0</v>
      </c>
      <c r="E817" s="1">
        <v>44740</v>
      </c>
      <c r="F817">
        <v>0</v>
      </c>
      <c r="G817" s="1">
        <v>44691</v>
      </c>
      <c r="H817">
        <v>0</v>
      </c>
      <c r="I817" s="1">
        <v>44795</v>
      </c>
      <c r="J817">
        <v>-1800</v>
      </c>
      <c r="K817" s="1">
        <v>44827</v>
      </c>
      <c r="L817">
        <v>0</v>
      </c>
      <c r="M817" s="1">
        <v>44827</v>
      </c>
      <c r="N817">
        <v>0</v>
      </c>
      <c r="O817" s="1">
        <v>44827</v>
      </c>
      <c r="P817">
        <v>0</v>
      </c>
      <c r="Q817" s="1">
        <v>44743</v>
      </c>
      <c r="R817">
        <v>0</v>
      </c>
      <c r="S817" s="1">
        <v>45055</v>
      </c>
      <c r="T817">
        <v>-11542.45</v>
      </c>
      <c r="U817" s="1">
        <v>44917</v>
      </c>
      <c r="V817">
        <v>1300</v>
      </c>
      <c r="W817" s="1">
        <v>45055</v>
      </c>
      <c r="X817">
        <v>-12700</v>
      </c>
      <c r="Y817" s="1">
        <v>44827</v>
      </c>
      <c r="Z817">
        <v>16800</v>
      </c>
      <c r="AA817" s="1">
        <v>44827</v>
      </c>
      <c r="AB817">
        <v>11300</v>
      </c>
    </row>
    <row r="818" spans="1:28" ht="16.2">
      <c r="A818" s="1">
        <v>45056</v>
      </c>
      <c r="B818">
        <v>3662.41</v>
      </c>
      <c r="C818" s="1">
        <v>44741</v>
      </c>
      <c r="D818">
        <v>0</v>
      </c>
      <c r="E818" s="1">
        <v>44741</v>
      </c>
      <c r="F818">
        <v>0</v>
      </c>
      <c r="G818" s="1">
        <v>44692</v>
      </c>
      <c r="H818">
        <v>0</v>
      </c>
      <c r="I818" s="1">
        <v>44796</v>
      </c>
      <c r="J818">
        <v>29400</v>
      </c>
      <c r="K818" s="1">
        <v>44830</v>
      </c>
      <c r="L818">
        <v>966.63</v>
      </c>
      <c r="M818" s="1">
        <v>44830</v>
      </c>
      <c r="N818">
        <v>0</v>
      </c>
      <c r="O818" s="1">
        <v>44830</v>
      </c>
      <c r="P818">
        <v>0</v>
      </c>
      <c r="Q818" s="1">
        <v>44746</v>
      </c>
      <c r="R818">
        <v>0</v>
      </c>
      <c r="S818" s="1">
        <v>45056</v>
      </c>
      <c r="T818">
        <v>0</v>
      </c>
      <c r="U818" s="1">
        <v>44918</v>
      </c>
      <c r="V818">
        <v>-35600</v>
      </c>
      <c r="W818" s="1">
        <v>45056</v>
      </c>
      <c r="X818">
        <v>0</v>
      </c>
      <c r="Y818" s="1">
        <v>44830</v>
      </c>
      <c r="Z818">
        <v>23500</v>
      </c>
      <c r="AA818" s="1">
        <v>44830</v>
      </c>
      <c r="AB818">
        <v>57600</v>
      </c>
    </row>
    <row r="819" spans="1:28" ht="16.2">
      <c r="A819" s="1">
        <v>45057</v>
      </c>
      <c r="B819">
        <v>0</v>
      </c>
      <c r="C819" s="1">
        <v>44742</v>
      </c>
      <c r="D819">
        <v>0</v>
      </c>
      <c r="E819" s="1">
        <v>44742</v>
      </c>
      <c r="F819">
        <v>0</v>
      </c>
      <c r="G819" s="1">
        <v>44693</v>
      </c>
      <c r="H819">
        <v>0</v>
      </c>
      <c r="I819" s="1">
        <v>44797</v>
      </c>
      <c r="J819">
        <v>-7500</v>
      </c>
      <c r="K819" s="1">
        <v>44831</v>
      </c>
      <c r="L819">
        <v>0</v>
      </c>
      <c r="M819" s="1">
        <v>44831</v>
      </c>
      <c r="N819">
        <v>0</v>
      </c>
      <c r="O819" s="1">
        <v>44831</v>
      </c>
      <c r="P819">
        <v>0</v>
      </c>
      <c r="Q819" s="1">
        <v>44747</v>
      </c>
      <c r="R819">
        <v>0</v>
      </c>
      <c r="S819" s="1">
        <v>45057</v>
      </c>
      <c r="T819">
        <v>12063.19</v>
      </c>
      <c r="U819" s="1">
        <v>44921</v>
      </c>
      <c r="V819">
        <v>-11000</v>
      </c>
      <c r="W819" s="1">
        <v>45057</v>
      </c>
      <c r="X819">
        <v>0</v>
      </c>
      <c r="Y819" s="1">
        <v>44831</v>
      </c>
      <c r="Z819">
        <v>-54000</v>
      </c>
      <c r="AA819" s="1">
        <v>44831</v>
      </c>
      <c r="AB819">
        <v>-12000</v>
      </c>
    </row>
    <row r="820" spans="1:28" ht="16.2">
      <c r="A820" s="1">
        <v>45058</v>
      </c>
      <c r="B820">
        <v>0</v>
      </c>
      <c r="C820" s="1">
        <v>44743</v>
      </c>
      <c r="D820">
        <v>0</v>
      </c>
      <c r="E820" s="1">
        <v>44743</v>
      </c>
      <c r="F820">
        <v>0</v>
      </c>
      <c r="G820" s="1">
        <v>44694</v>
      </c>
      <c r="H820">
        <v>0</v>
      </c>
      <c r="I820" s="1">
        <v>44798</v>
      </c>
      <c r="J820">
        <v>3300</v>
      </c>
      <c r="K820" s="1">
        <v>44832</v>
      </c>
      <c r="L820">
        <v>0</v>
      </c>
      <c r="M820" s="1">
        <v>44832</v>
      </c>
      <c r="N820">
        <v>0</v>
      </c>
      <c r="O820" s="1">
        <v>44832</v>
      </c>
      <c r="P820">
        <v>10387.719999999999</v>
      </c>
      <c r="Q820" s="1">
        <v>44748</v>
      </c>
      <c r="R820">
        <v>0</v>
      </c>
      <c r="S820" s="1">
        <v>45058</v>
      </c>
      <c r="T820">
        <v>0</v>
      </c>
      <c r="U820" s="1">
        <v>44922</v>
      </c>
      <c r="V820">
        <v>-45400</v>
      </c>
      <c r="W820" s="1">
        <v>45058</v>
      </c>
      <c r="X820">
        <v>-10700</v>
      </c>
      <c r="Y820" s="1">
        <v>44832</v>
      </c>
      <c r="Z820">
        <v>-24800</v>
      </c>
      <c r="AA820" s="1">
        <v>44832</v>
      </c>
      <c r="AB820">
        <v>55100</v>
      </c>
    </row>
    <row r="821" spans="1:28" ht="16.2">
      <c r="A821" s="1">
        <v>45061</v>
      </c>
      <c r="B821">
        <v>0</v>
      </c>
      <c r="C821" s="1">
        <v>44746</v>
      </c>
      <c r="D821">
        <v>0</v>
      </c>
      <c r="E821" s="1">
        <v>44746</v>
      </c>
      <c r="F821">
        <v>0</v>
      </c>
      <c r="G821" s="1">
        <v>44697</v>
      </c>
      <c r="H821">
        <v>0</v>
      </c>
      <c r="I821" s="1">
        <v>44799</v>
      </c>
      <c r="J821">
        <v>13100</v>
      </c>
      <c r="K821" s="1">
        <v>44833</v>
      </c>
      <c r="L821">
        <v>0</v>
      </c>
      <c r="M821" s="1">
        <v>44833</v>
      </c>
      <c r="N821">
        <v>0</v>
      </c>
      <c r="O821" s="1">
        <v>44833</v>
      </c>
      <c r="P821">
        <v>0</v>
      </c>
      <c r="Q821" s="1">
        <v>44749</v>
      </c>
      <c r="R821">
        <v>0</v>
      </c>
      <c r="S821" s="1">
        <v>45061</v>
      </c>
      <c r="T821">
        <v>-12128.8</v>
      </c>
      <c r="U821" s="1">
        <v>44923</v>
      </c>
      <c r="V821">
        <v>11200</v>
      </c>
      <c r="W821" s="1">
        <v>45061</v>
      </c>
      <c r="X821">
        <v>-26500</v>
      </c>
      <c r="Y821" s="1">
        <v>44833</v>
      </c>
      <c r="Z821">
        <v>-35600</v>
      </c>
      <c r="AA821" s="1">
        <v>44833</v>
      </c>
      <c r="AB821">
        <v>0</v>
      </c>
    </row>
    <row r="822" spans="1:28" ht="16.2">
      <c r="A822" s="1">
        <v>45062</v>
      </c>
      <c r="B822">
        <v>6523.26</v>
      </c>
      <c r="C822" s="1">
        <v>44747</v>
      </c>
      <c r="D822">
        <v>0</v>
      </c>
      <c r="E822" s="1">
        <v>44747</v>
      </c>
      <c r="F822">
        <v>0</v>
      </c>
      <c r="G822" s="1">
        <v>44698</v>
      </c>
      <c r="H822">
        <v>0</v>
      </c>
      <c r="I822" s="1">
        <v>44802</v>
      </c>
      <c r="J822">
        <v>0</v>
      </c>
      <c r="K822" s="1">
        <v>44834</v>
      </c>
      <c r="L822">
        <v>5601.11</v>
      </c>
      <c r="M822" s="1">
        <v>44834</v>
      </c>
      <c r="N822">
        <v>0</v>
      </c>
      <c r="O822" s="1">
        <v>44834</v>
      </c>
      <c r="P822">
        <v>0</v>
      </c>
      <c r="Q822" s="1">
        <v>44750</v>
      </c>
      <c r="R822">
        <v>18700</v>
      </c>
      <c r="S822" s="1">
        <v>45062</v>
      </c>
      <c r="T822">
        <v>0</v>
      </c>
      <c r="U822" s="1">
        <v>44924</v>
      </c>
      <c r="V822">
        <v>15600</v>
      </c>
      <c r="W822" s="1">
        <v>45062</v>
      </c>
      <c r="X822">
        <v>29700</v>
      </c>
      <c r="Y822" s="1">
        <v>44834</v>
      </c>
      <c r="Z822">
        <v>-32100</v>
      </c>
      <c r="AA822" s="1">
        <v>44834</v>
      </c>
      <c r="AB822">
        <v>0</v>
      </c>
    </row>
    <row r="823" spans="1:28" ht="16.2">
      <c r="A823" s="1">
        <v>45063</v>
      </c>
      <c r="B823">
        <v>27847.14</v>
      </c>
      <c r="C823" s="1">
        <v>44748</v>
      </c>
      <c r="D823">
        <v>0</v>
      </c>
      <c r="E823" s="1">
        <v>44748</v>
      </c>
      <c r="F823">
        <v>0</v>
      </c>
      <c r="G823" s="1">
        <v>44699</v>
      </c>
      <c r="H823">
        <v>0</v>
      </c>
      <c r="I823" s="1">
        <v>44803</v>
      </c>
      <c r="J823">
        <v>6500</v>
      </c>
      <c r="K823" s="1">
        <v>44837</v>
      </c>
      <c r="L823">
        <v>-23396.34</v>
      </c>
      <c r="M823" s="1">
        <v>44837</v>
      </c>
      <c r="N823">
        <v>-8100</v>
      </c>
      <c r="O823" s="1">
        <v>44837</v>
      </c>
      <c r="P823">
        <v>0</v>
      </c>
      <c r="Q823" s="1">
        <v>44753</v>
      </c>
      <c r="R823">
        <v>-10600</v>
      </c>
      <c r="S823" s="1">
        <v>45063</v>
      </c>
      <c r="T823">
        <v>0</v>
      </c>
      <c r="U823" s="1">
        <v>44925</v>
      </c>
      <c r="V823">
        <v>-41000</v>
      </c>
      <c r="W823" s="1">
        <v>45063</v>
      </c>
      <c r="X823">
        <v>52300</v>
      </c>
      <c r="Y823" s="1">
        <v>44837</v>
      </c>
      <c r="Z823">
        <v>0</v>
      </c>
      <c r="AA823" s="1">
        <v>44837</v>
      </c>
      <c r="AB823">
        <v>0</v>
      </c>
    </row>
    <row r="824" spans="1:28" ht="16.2">
      <c r="A824" s="1">
        <v>45064</v>
      </c>
      <c r="B824">
        <v>0</v>
      </c>
      <c r="C824" s="1">
        <v>44749</v>
      </c>
      <c r="D824">
        <v>0</v>
      </c>
      <c r="E824" s="1">
        <v>44749</v>
      </c>
      <c r="F824">
        <v>0</v>
      </c>
      <c r="G824" s="1">
        <v>44700</v>
      </c>
      <c r="H824">
        <v>0</v>
      </c>
      <c r="I824" s="1">
        <v>44804</v>
      </c>
      <c r="J824">
        <v>-6700</v>
      </c>
      <c r="K824" s="1">
        <v>44838</v>
      </c>
      <c r="L824">
        <v>-15412.91</v>
      </c>
      <c r="M824" s="1">
        <v>44838</v>
      </c>
      <c r="N824">
        <v>26400</v>
      </c>
      <c r="O824" s="1">
        <v>44838</v>
      </c>
      <c r="P824">
        <v>-16812.7</v>
      </c>
      <c r="Q824" s="1">
        <v>44754</v>
      </c>
      <c r="R824">
        <v>-72600</v>
      </c>
      <c r="S824" s="1">
        <v>45064</v>
      </c>
      <c r="T824">
        <v>0</v>
      </c>
      <c r="U824" s="1">
        <v>44929</v>
      </c>
      <c r="V824">
        <v>19200</v>
      </c>
      <c r="W824" s="1">
        <v>45064</v>
      </c>
      <c r="X824">
        <v>15300</v>
      </c>
      <c r="Y824" s="1">
        <v>44838</v>
      </c>
      <c r="Z824">
        <v>28100</v>
      </c>
      <c r="AA824" s="1">
        <v>44838</v>
      </c>
      <c r="AB824">
        <v>-2300</v>
      </c>
    </row>
    <row r="825" spans="1:28" ht="16.2">
      <c r="A825" s="1">
        <v>45065</v>
      </c>
      <c r="B825">
        <v>0</v>
      </c>
      <c r="C825" s="1">
        <v>44750</v>
      </c>
      <c r="D825">
        <v>-10500</v>
      </c>
      <c r="E825" s="1">
        <v>44750</v>
      </c>
      <c r="F825">
        <v>0</v>
      </c>
      <c r="G825" s="1">
        <v>44701</v>
      </c>
      <c r="H825">
        <v>0</v>
      </c>
      <c r="I825" s="1">
        <v>44805</v>
      </c>
      <c r="J825">
        <v>28100</v>
      </c>
      <c r="K825" s="1">
        <v>44839</v>
      </c>
      <c r="L825">
        <v>0</v>
      </c>
      <c r="M825" s="1">
        <v>44839</v>
      </c>
      <c r="N825">
        <v>44600</v>
      </c>
      <c r="O825" s="1">
        <v>44839</v>
      </c>
      <c r="P825">
        <v>0</v>
      </c>
      <c r="Q825" s="1">
        <v>44755</v>
      </c>
      <c r="R825">
        <v>72800</v>
      </c>
      <c r="S825" s="1">
        <v>45065</v>
      </c>
      <c r="T825">
        <v>0</v>
      </c>
      <c r="U825" s="1">
        <v>44930</v>
      </c>
      <c r="V825">
        <v>-4400</v>
      </c>
      <c r="W825" s="1">
        <v>45065</v>
      </c>
      <c r="X825">
        <v>11800</v>
      </c>
      <c r="Y825" s="1">
        <v>44839</v>
      </c>
      <c r="Z825">
        <v>24000</v>
      </c>
      <c r="AA825" s="1">
        <v>44839</v>
      </c>
      <c r="AB825">
        <v>44600</v>
      </c>
    </row>
    <row r="826" spans="1:28" ht="16.2">
      <c r="A826" s="1">
        <v>45068</v>
      </c>
      <c r="B826">
        <v>0</v>
      </c>
      <c r="C826" s="1">
        <v>44753</v>
      </c>
      <c r="D826">
        <v>-10600</v>
      </c>
      <c r="E826" s="1">
        <v>44753</v>
      </c>
      <c r="F826">
        <v>0</v>
      </c>
      <c r="G826" s="1">
        <v>44704</v>
      </c>
      <c r="H826">
        <v>0</v>
      </c>
      <c r="I826" s="1">
        <v>44806</v>
      </c>
      <c r="J826">
        <v>4700</v>
      </c>
      <c r="K826" s="1">
        <v>44840</v>
      </c>
      <c r="L826">
        <v>-4232.29</v>
      </c>
      <c r="M826" s="1">
        <v>44840</v>
      </c>
      <c r="N826">
        <v>-17300</v>
      </c>
      <c r="O826" s="1">
        <v>44840</v>
      </c>
      <c r="P826">
        <v>0</v>
      </c>
      <c r="Q826" s="1">
        <v>44756</v>
      </c>
      <c r="R826">
        <v>22400</v>
      </c>
      <c r="S826" s="1">
        <v>45068</v>
      </c>
      <c r="T826">
        <v>0</v>
      </c>
      <c r="U826" s="1">
        <v>44931</v>
      </c>
      <c r="V826">
        <v>16200</v>
      </c>
      <c r="W826" s="1">
        <v>45068</v>
      </c>
      <c r="X826">
        <v>-21000</v>
      </c>
      <c r="Y826" s="1">
        <v>44840</v>
      </c>
      <c r="Z826">
        <v>-36900</v>
      </c>
      <c r="AA826" s="1">
        <v>44840</v>
      </c>
      <c r="AB826">
        <v>9800</v>
      </c>
    </row>
    <row r="827" spans="1:28" ht="16.2">
      <c r="A827" s="1">
        <v>45069</v>
      </c>
      <c r="B827">
        <v>-19540.400000000001</v>
      </c>
      <c r="C827" s="1">
        <v>44754</v>
      </c>
      <c r="D827">
        <v>-2200</v>
      </c>
      <c r="E827" s="1">
        <v>44754</v>
      </c>
      <c r="F827">
        <v>0</v>
      </c>
      <c r="G827" s="1">
        <v>44705</v>
      </c>
      <c r="H827">
        <v>0</v>
      </c>
      <c r="I827" s="1">
        <v>44809</v>
      </c>
      <c r="J827">
        <v>0</v>
      </c>
      <c r="K827" s="1">
        <v>44841</v>
      </c>
      <c r="L827">
        <v>8987.92</v>
      </c>
      <c r="M827" s="1">
        <v>44841</v>
      </c>
      <c r="N827">
        <v>4300</v>
      </c>
      <c r="O827" s="1">
        <v>44841</v>
      </c>
      <c r="P827">
        <v>0</v>
      </c>
      <c r="Q827" s="1">
        <v>44757</v>
      </c>
      <c r="R827">
        <v>17200</v>
      </c>
      <c r="S827" s="1">
        <v>45069</v>
      </c>
      <c r="T827">
        <v>0</v>
      </c>
      <c r="U827" s="1">
        <v>44932</v>
      </c>
      <c r="V827">
        <v>15000</v>
      </c>
      <c r="W827" s="1">
        <v>45069</v>
      </c>
      <c r="X827">
        <v>-8300</v>
      </c>
      <c r="Y827" s="1">
        <v>44841</v>
      </c>
      <c r="Z827">
        <v>12100</v>
      </c>
      <c r="AA827" s="1">
        <v>44841</v>
      </c>
      <c r="AB827">
        <v>-36000</v>
      </c>
    </row>
    <row r="828" spans="1:28" ht="16.2">
      <c r="A828" s="1">
        <v>45070</v>
      </c>
      <c r="B828">
        <v>-14526.21</v>
      </c>
      <c r="C828" s="1">
        <v>44755</v>
      </c>
      <c r="D828">
        <v>-59100</v>
      </c>
      <c r="E828" s="1">
        <v>44755</v>
      </c>
      <c r="F828">
        <v>0</v>
      </c>
      <c r="G828" s="1">
        <v>44706</v>
      </c>
      <c r="H828">
        <v>0</v>
      </c>
      <c r="I828" s="1">
        <v>44810</v>
      </c>
      <c r="J828">
        <v>-10200</v>
      </c>
      <c r="K828" s="1">
        <v>44845</v>
      </c>
      <c r="L828">
        <v>54204.86</v>
      </c>
      <c r="M828" s="1">
        <v>44845</v>
      </c>
      <c r="N828">
        <v>119600</v>
      </c>
      <c r="O828" s="1">
        <v>44845</v>
      </c>
      <c r="P828">
        <v>51221.760000000002</v>
      </c>
      <c r="Q828" s="1">
        <v>44760</v>
      </c>
      <c r="R828">
        <v>35000</v>
      </c>
      <c r="S828" s="1">
        <v>45070</v>
      </c>
      <c r="T828">
        <v>0</v>
      </c>
      <c r="U828" s="1">
        <v>44935</v>
      </c>
      <c r="V828">
        <v>81000</v>
      </c>
      <c r="W828" s="1">
        <v>45070</v>
      </c>
      <c r="X828">
        <v>-7800</v>
      </c>
      <c r="Y828" s="1">
        <v>44845</v>
      </c>
      <c r="Z828">
        <v>119600</v>
      </c>
      <c r="AA828" s="1">
        <v>44845</v>
      </c>
      <c r="AB828">
        <v>-72200</v>
      </c>
    </row>
    <row r="829" spans="1:28" ht="16.2">
      <c r="A829" s="1">
        <v>45071</v>
      </c>
      <c r="B829">
        <v>-10543.91</v>
      </c>
      <c r="C829" s="1">
        <v>44756</v>
      </c>
      <c r="D829">
        <v>0</v>
      </c>
      <c r="E829" s="1">
        <v>44756</v>
      </c>
      <c r="F829">
        <v>0</v>
      </c>
      <c r="G829" s="1">
        <v>44707</v>
      </c>
      <c r="H829">
        <v>0</v>
      </c>
      <c r="I829" s="1">
        <v>44811</v>
      </c>
      <c r="J829">
        <v>0</v>
      </c>
      <c r="K829" s="1">
        <v>44846</v>
      </c>
      <c r="L829">
        <v>0</v>
      </c>
      <c r="M829" s="1">
        <v>44846</v>
      </c>
      <c r="N829">
        <v>-115700</v>
      </c>
      <c r="O829" s="1">
        <v>44846</v>
      </c>
      <c r="P829">
        <v>0</v>
      </c>
      <c r="Q829" s="1">
        <v>44761</v>
      </c>
      <c r="R829">
        <v>-11500</v>
      </c>
      <c r="S829" s="1">
        <v>45071</v>
      </c>
      <c r="T829">
        <v>0</v>
      </c>
      <c r="U829" s="1">
        <v>44936</v>
      </c>
      <c r="V829">
        <v>7800</v>
      </c>
      <c r="W829" s="1">
        <v>45071</v>
      </c>
      <c r="X829">
        <v>-8600</v>
      </c>
      <c r="Y829" s="1">
        <v>44846</v>
      </c>
      <c r="Z829">
        <v>-19600</v>
      </c>
      <c r="AA829" s="1">
        <v>44846</v>
      </c>
      <c r="AB829">
        <v>3000</v>
      </c>
    </row>
    <row r="830" spans="1:28" ht="16.2">
      <c r="A830" s="1">
        <v>45072</v>
      </c>
      <c r="B830">
        <v>-6571.81</v>
      </c>
      <c r="C830" s="1">
        <v>44757</v>
      </c>
      <c r="D830">
        <v>2300</v>
      </c>
      <c r="E830" s="1">
        <v>44757</v>
      </c>
      <c r="F830">
        <v>0</v>
      </c>
      <c r="G830" s="1">
        <v>44708</v>
      </c>
      <c r="H830">
        <v>0</v>
      </c>
      <c r="I830" s="1">
        <v>44812</v>
      </c>
      <c r="J830">
        <v>4700</v>
      </c>
      <c r="K830" s="1">
        <v>44847</v>
      </c>
      <c r="L830">
        <v>25610.06</v>
      </c>
      <c r="M830" s="1">
        <v>44847</v>
      </c>
      <c r="N830">
        <v>-1700</v>
      </c>
      <c r="O830" s="1">
        <v>44847</v>
      </c>
      <c r="P830">
        <v>0</v>
      </c>
      <c r="Q830" s="1">
        <v>44762</v>
      </c>
      <c r="R830">
        <v>0</v>
      </c>
      <c r="S830" s="1">
        <v>45072</v>
      </c>
      <c r="T830">
        <v>0</v>
      </c>
      <c r="U830" s="1">
        <v>44937</v>
      </c>
      <c r="V830">
        <v>-3200</v>
      </c>
      <c r="W830" s="1">
        <v>45072</v>
      </c>
      <c r="X830">
        <v>18900</v>
      </c>
      <c r="Y830" s="1">
        <v>44847</v>
      </c>
      <c r="Z830">
        <v>3900</v>
      </c>
      <c r="AA830" s="1">
        <v>44847</v>
      </c>
      <c r="AB830">
        <v>33700</v>
      </c>
    </row>
    <row r="831" spans="1:28" ht="16.2">
      <c r="A831" s="1">
        <v>45075</v>
      </c>
      <c r="B831">
        <v>6604.42</v>
      </c>
      <c r="C831" s="1">
        <v>44760</v>
      </c>
      <c r="D831">
        <v>32900</v>
      </c>
      <c r="E831" s="1">
        <v>44760</v>
      </c>
      <c r="F831">
        <v>0</v>
      </c>
      <c r="G831" s="1">
        <v>44711</v>
      </c>
      <c r="H831">
        <v>0</v>
      </c>
      <c r="I831" s="1">
        <v>44816</v>
      </c>
      <c r="J831">
        <v>-5500</v>
      </c>
      <c r="K831" s="1">
        <v>44848</v>
      </c>
      <c r="L831">
        <v>-21779.69</v>
      </c>
      <c r="M831" s="1">
        <v>44848</v>
      </c>
      <c r="N831">
        <v>-51900</v>
      </c>
      <c r="O831" s="1">
        <v>44848</v>
      </c>
      <c r="P831">
        <v>0</v>
      </c>
      <c r="Q831" s="1">
        <v>44763</v>
      </c>
      <c r="R831">
        <v>0</v>
      </c>
      <c r="S831" s="1">
        <v>45075</v>
      </c>
      <c r="T831">
        <v>1405.02</v>
      </c>
      <c r="U831" s="1">
        <v>44938</v>
      </c>
      <c r="V831">
        <v>-4800</v>
      </c>
      <c r="W831" s="1">
        <v>45075</v>
      </c>
      <c r="X831">
        <v>27000</v>
      </c>
      <c r="Y831" s="1">
        <v>44848</v>
      </c>
      <c r="Z831">
        <v>1100</v>
      </c>
      <c r="AA831" s="1">
        <v>44848</v>
      </c>
      <c r="AB831">
        <v>0</v>
      </c>
    </row>
    <row r="832" spans="1:28" ht="16.2">
      <c r="A832" s="1">
        <v>45076</v>
      </c>
      <c r="B832">
        <v>0</v>
      </c>
      <c r="C832" s="1">
        <v>44761</v>
      </c>
      <c r="D832">
        <v>0</v>
      </c>
      <c r="E832" s="1">
        <v>44761</v>
      </c>
      <c r="F832">
        <v>0</v>
      </c>
      <c r="G832" s="1">
        <v>44712</v>
      </c>
      <c r="H832">
        <v>0</v>
      </c>
      <c r="I832" s="1">
        <v>44817</v>
      </c>
      <c r="J832">
        <v>-4400</v>
      </c>
      <c r="K832" s="1">
        <v>44851</v>
      </c>
      <c r="L832">
        <v>0</v>
      </c>
      <c r="M832" s="1">
        <v>44851</v>
      </c>
      <c r="N832">
        <v>13900</v>
      </c>
      <c r="O832" s="1">
        <v>44851</v>
      </c>
      <c r="P832">
        <v>0</v>
      </c>
      <c r="Q832" s="1">
        <v>44764</v>
      </c>
      <c r="R832">
        <v>0</v>
      </c>
      <c r="S832" s="1">
        <v>45076</v>
      </c>
      <c r="T832">
        <v>0</v>
      </c>
      <c r="U832" s="1">
        <v>44939</v>
      </c>
      <c r="V832">
        <v>13000</v>
      </c>
      <c r="W832" s="1">
        <v>45076</v>
      </c>
      <c r="X832">
        <v>-4500</v>
      </c>
      <c r="Y832" s="1">
        <v>44851</v>
      </c>
      <c r="Z832">
        <v>-52000</v>
      </c>
      <c r="AA832" s="1">
        <v>44851</v>
      </c>
      <c r="AB832">
        <v>-22000</v>
      </c>
    </row>
    <row r="833" spans="1:28" ht="16.2">
      <c r="A833" s="1">
        <v>45077</v>
      </c>
      <c r="B833">
        <v>818.74</v>
      </c>
      <c r="C833" s="1">
        <v>44762</v>
      </c>
      <c r="D833">
        <v>0</v>
      </c>
      <c r="E833" s="1">
        <v>44762</v>
      </c>
      <c r="F833">
        <v>0</v>
      </c>
      <c r="G833" s="1">
        <v>44713</v>
      </c>
      <c r="H833">
        <v>0</v>
      </c>
      <c r="I833" s="1">
        <v>44818</v>
      </c>
      <c r="J833">
        <v>0</v>
      </c>
      <c r="K833" s="1">
        <v>44852</v>
      </c>
      <c r="L833">
        <v>-5188.5200000000004</v>
      </c>
      <c r="M833" s="1">
        <v>44852</v>
      </c>
      <c r="N833">
        <v>-3500</v>
      </c>
      <c r="O833" s="1">
        <v>44852</v>
      </c>
      <c r="P833">
        <v>0</v>
      </c>
      <c r="Q833" s="1">
        <v>44767</v>
      </c>
      <c r="R833">
        <v>0</v>
      </c>
      <c r="S833" s="1">
        <v>45077</v>
      </c>
      <c r="T833">
        <v>0</v>
      </c>
      <c r="U833" s="1">
        <v>44942</v>
      </c>
      <c r="V833">
        <v>20600</v>
      </c>
      <c r="W833" s="1">
        <v>45077</v>
      </c>
      <c r="X833">
        <v>0</v>
      </c>
      <c r="Y833" s="1">
        <v>44852</v>
      </c>
      <c r="Z833">
        <v>9200</v>
      </c>
      <c r="AA833" s="1">
        <v>44852</v>
      </c>
      <c r="AB833">
        <v>0</v>
      </c>
    </row>
    <row r="834" spans="1:28" ht="16.2">
      <c r="A834" s="1">
        <v>45078</v>
      </c>
      <c r="B834">
        <v>0</v>
      </c>
      <c r="C834" s="1">
        <v>44763</v>
      </c>
      <c r="D834">
        <v>0</v>
      </c>
      <c r="E834" s="1">
        <v>44763</v>
      </c>
      <c r="F834">
        <v>0</v>
      </c>
      <c r="G834" s="1">
        <v>44714</v>
      </c>
      <c r="H834">
        <v>0</v>
      </c>
      <c r="I834" s="1">
        <v>44819</v>
      </c>
      <c r="J834">
        <v>-4100</v>
      </c>
      <c r="K834" s="1">
        <v>44853</v>
      </c>
      <c r="L834">
        <v>-8787.14</v>
      </c>
      <c r="M834" s="1">
        <v>44853</v>
      </c>
      <c r="N834">
        <v>-13400</v>
      </c>
      <c r="O834" s="1">
        <v>44853</v>
      </c>
      <c r="P834">
        <v>0</v>
      </c>
      <c r="Q834" s="1">
        <v>44768</v>
      </c>
      <c r="R834">
        <v>0</v>
      </c>
      <c r="S834" s="1">
        <v>45078</v>
      </c>
      <c r="T834">
        <v>0</v>
      </c>
      <c r="U834" s="1">
        <v>44943</v>
      </c>
      <c r="V834">
        <v>-2200</v>
      </c>
      <c r="W834" s="1">
        <v>45078</v>
      </c>
      <c r="X834">
        <v>-7500</v>
      </c>
      <c r="Y834" s="1">
        <v>44853</v>
      </c>
      <c r="Z834">
        <v>-21500</v>
      </c>
      <c r="AA834" s="1">
        <v>44853</v>
      </c>
      <c r="AB834">
        <v>0</v>
      </c>
    </row>
    <row r="835" spans="1:28" ht="16.2">
      <c r="A835" s="1">
        <v>45079</v>
      </c>
      <c r="B835">
        <v>7599.71</v>
      </c>
      <c r="C835" s="1">
        <v>44764</v>
      </c>
      <c r="D835">
        <v>0</v>
      </c>
      <c r="E835" s="1">
        <v>44764</v>
      </c>
      <c r="F835">
        <v>0</v>
      </c>
      <c r="G835" s="1">
        <v>44718</v>
      </c>
      <c r="H835">
        <v>0</v>
      </c>
      <c r="I835" s="1">
        <v>44820</v>
      </c>
      <c r="J835">
        <v>5800</v>
      </c>
      <c r="K835" s="1">
        <v>44854</v>
      </c>
      <c r="L835">
        <v>436.44</v>
      </c>
      <c r="M835" s="1">
        <v>44854</v>
      </c>
      <c r="N835">
        <v>0</v>
      </c>
      <c r="O835" s="1">
        <v>44854</v>
      </c>
      <c r="P835">
        <v>-16766.14</v>
      </c>
      <c r="Q835" s="1">
        <v>44769</v>
      </c>
      <c r="R835">
        <v>0</v>
      </c>
      <c r="S835" s="1">
        <v>45079</v>
      </c>
      <c r="T835">
        <v>0</v>
      </c>
      <c r="U835" s="1">
        <v>44956</v>
      </c>
      <c r="V835">
        <v>106300</v>
      </c>
      <c r="W835" s="1">
        <v>45079</v>
      </c>
      <c r="X835">
        <v>22400</v>
      </c>
      <c r="Y835" s="1">
        <v>44854</v>
      </c>
      <c r="Z835">
        <v>0</v>
      </c>
      <c r="AA835" s="1">
        <v>44854</v>
      </c>
      <c r="AB835">
        <v>0</v>
      </c>
    </row>
    <row r="836" spans="1:28" ht="16.2">
      <c r="A836" s="1">
        <v>45082</v>
      </c>
      <c r="B836">
        <v>0</v>
      </c>
      <c r="C836" s="1">
        <v>44767</v>
      </c>
      <c r="D836">
        <v>0</v>
      </c>
      <c r="E836" s="1">
        <v>44767</v>
      </c>
      <c r="F836">
        <v>0</v>
      </c>
      <c r="G836" s="1">
        <v>44719</v>
      </c>
      <c r="H836">
        <v>0</v>
      </c>
      <c r="I836" s="1">
        <v>44823</v>
      </c>
      <c r="J836">
        <v>-900</v>
      </c>
      <c r="K836" s="1">
        <v>44855</v>
      </c>
      <c r="L836">
        <v>0</v>
      </c>
      <c r="M836" s="1">
        <v>44855</v>
      </c>
      <c r="N836">
        <v>18500</v>
      </c>
      <c r="O836" s="1">
        <v>44855</v>
      </c>
      <c r="P836">
        <v>0</v>
      </c>
      <c r="Q836" s="1">
        <v>44770</v>
      </c>
      <c r="R836">
        <v>0</v>
      </c>
      <c r="S836" s="1">
        <v>45082</v>
      </c>
      <c r="T836">
        <v>0</v>
      </c>
      <c r="U836" s="1">
        <v>44957</v>
      </c>
      <c r="V836">
        <v>4100</v>
      </c>
      <c r="W836" s="1">
        <v>45082</v>
      </c>
      <c r="X836">
        <v>-5800</v>
      </c>
      <c r="Y836" s="1">
        <v>44855</v>
      </c>
      <c r="Z836">
        <v>-22900</v>
      </c>
      <c r="AA836" s="1">
        <v>44855</v>
      </c>
      <c r="AB836">
        <v>10500</v>
      </c>
    </row>
    <row r="837" spans="1:28" ht="16.2">
      <c r="A837" s="1">
        <v>45083</v>
      </c>
      <c r="B837">
        <v>1196.47</v>
      </c>
      <c r="C837" s="1">
        <v>44768</v>
      </c>
      <c r="D837">
        <v>0</v>
      </c>
      <c r="E837" s="1">
        <v>44768</v>
      </c>
      <c r="F837">
        <v>0</v>
      </c>
      <c r="G837" s="1">
        <v>44720</v>
      </c>
      <c r="H837">
        <v>0</v>
      </c>
      <c r="I837" s="1">
        <v>44824</v>
      </c>
      <c r="J837">
        <v>0</v>
      </c>
      <c r="K837" s="1">
        <v>44858</v>
      </c>
      <c r="L837">
        <v>-1781.89</v>
      </c>
      <c r="M837" s="1">
        <v>44858</v>
      </c>
      <c r="N837">
        <v>-47500</v>
      </c>
      <c r="O837" s="1">
        <v>44858</v>
      </c>
      <c r="P837">
        <v>0</v>
      </c>
      <c r="Q837" s="1">
        <v>44771</v>
      </c>
      <c r="R837">
        <v>0</v>
      </c>
      <c r="S837" s="1">
        <v>45083</v>
      </c>
      <c r="T837">
        <v>0</v>
      </c>
      <c r="U837" s="1">
        <v>44958</v>
      </c>
      <c r="V837">
        <v>-22600</v>
      </c>
      <c r="W837" s="1">
        <v>45083</v>
      </c>
      <c r="X837">
        <v>13200</v>
      </c>
      <c r="Y837" s="1">
        <v>44858</v>
      </c>
      <c r="Z837">
        <v>-50200</v>
      </c>
      <c r="AA837" s="1">
        <v>44858</v>
      </c>
      <c r="AB837">
        <v>-59500</v>
      </c>
    </row>
    <row r="838" spans="1:28" ht="16.2">
      <c r="A838" s="1">
        <v>45084</v>
      </c>
      <c r="B838">
        <v>8778.66</v>
      </c>
      <c r="C838" s="1">
        <v>44769</v>
      </c>
      <c r="D838">
        <v>-28400</v>
      </c>
      <c r="E838" s="1">
        <v>44769</v>
      </c>
      <c r="F838">
        <v>0</v>
      </c>
      <c r="G838" s="1">
        <v>44721</v>
      </c>
      <c r="H838">
        <v>0</v>
      </c>
      <c r="I838" s="1">
        <v>44825</v>
      </c>
      <c r="J838">
        <v>-14800</v>
      </c>
      <c r="K838" s="1">
        <v>44859</v>
      </c>
      <c r="L838">
        <v>31.34</v>
      </c>
      <c r="M838" s="1">
        <v>44859</v>
      </c>
      <c r="N838">
        <v>26700</v>
      </c>
      <c r="O838" s="1">
        <v>44859</v>
      </c>
      <c r="P838">
        <v>0</v>
      </c>
      <c r="Q838" s="1">
        <v>44774</v>
      </c>
      <c r="R838">
        <v>0</v>
      </c>
      <c r="S838" s="1">
        <v>45084</v>
      </c>
      <c r="T838">
        <v>0</v>
      </c>
      <c r="U838" s="1">
        <v>44959</v>
      </c>
      <c r="V838">
        <v>-33300</v>
      </c>
      <c r="W838" s="1">
        <v>45084</v>
      </c>
      <c r="X838">
        <v>28400</v>
      </c>
      <c r="Y838" s="1">
        <v>44859</v>
      </c>
      <c r="Z838">
        <v>-39700</v>
      </c>
      <c r="AA838" s="1">
        <v>44859</v>
      </c>
      <c r="AB838">
        <v>0</v>
      </c>
    </row>
    <row r="839" spans="1:28" ht="16.2">
      <c r="A839" s="1">
        <v>45085</v>
      </c>
      <c r="B839">
        <v>13386.43</v>
      </c>
      <c r="C839" s="1">
        <v>44770</v>
      </c>
      <c r="D839">
        <v>-5900</v>
      </c>
      <c r="E839" s="1">
        <v>44770</v>
      </c>
      <c r="F839">
        <v>0</v>
      </c>
      <c r="G839" s="1">
        <v>44722</v>
      </c>
      <c r="H839">
        <v>0</v>
      </c>
      <c r="I839" s="1">
        <v>44826</v>
      </c>
      <c r="J839">
        <v>0</v>
      </c>
      <c r="K839" s="1">
        <v>44860</v>
      </c>
      <c r="L839">
        <v>-8763.08</v>
      </c>
      <c r="M839" s="1">
        <v>44860</v>
      </c>
      <c r="N839">
        <v>-16200</v>
      </c>
      <c r="O839" s="1">
        <v>44860</v>
      </c>
      <c r="P839">
        <v>0</v>
      </c>
      <c r="Q839" s="1">
        <v>44775</v>
      </c>
      <c r="R839">
        <v>0</v>
      </c>
      <c r="S839" s="1">
        <v>45085</v>
      </c>
      <c r="T839">
        <v>16395.09</v>
      </c>
      <c r="U839" s="1">
        <v>44960</v>
      </c>
      <c r="V839">
        <v>0</v>
      </c>
      <c r="W839" s="1">
        <v>45085</v>
      </c>
      <c r="X839">
        <v>-408.33</v>
      </c>
      <c r="Y839" s="1">
        <v>44860</v>
      </c>
      <c r="Z839">
        <v>2900</v>
      </c>
      <c r="AA839" s="1">
        <v>44860</v>
      </c>
      <c r="AB839">
        <v>0</v>
      </c>
    </row>
    <row r="840" spans="1:28" ht="16.2">
      <c r="A840" s="1">
        <v>45086</v>
      </c>
      <c r="B840">
        <v>-3221.82</v>
      </c>
      <c r="C840" s="1">
        <v>44771</v>
      </c>
      <c r="D840">
        <v>21400</v>
      </c>
      <c r="E840" s="1">
        <v>44771</v>
      </c>
      <c r="F840">
        <v>0</v>
      </c>
      <c r="G840" s="1">
        <v>44725</v>
      </c>
      <c r="H840">
        <v>0</v>
      </c>
      <c r="I840" s="1">
        <v>44827</v>
      </c>
      <c r="J840">
        <v>0</v>
      </c>
      <c r="K840" s="1">
        <v>44861</v>
      </c>
      <c r="L840">
        <v>23.96</v>
      </c>
      <c r="M840" s="1">
        <v>44861</v>
      </c>
      <c r="N840">
        <v>15100</v>
      </c>
      <c r="O840" s="1">
        <v>44861</v>
      </c>
      <c r="P840">
        <v>0</v>
      </c>
      <c r="Q840" s="1">
        <v>44776</v>
      </c>
      <c r="R840">
        <v>0</v>
      </c>
      <c r="S840" s="1">
        <v>45086</v>
      </c>
      <c r="T840">
        <v>0</v>
      </c>
      <c r="U840" s="1">
        <v>44963</v>
      </c>
      <c r="V840">
        <v>0</v>
      </c>
      <c r="W840" s="1">
        <v>45086</v>
      </c>
      <c r="X840">
        <v>-23515.03</v>
      </c>
      <c r="Y840" s="1">
        <v>44861</v>
      </c>
      <c r="Z840">
        <v>24000</v>
      </c>
      <c r="AA840" s="1">
        <v>44861</v>
      </c>
      <c r="AB840">
        <v>0</v>
      </c>
    </row>
    <row r="841" spans="1:28" ht="16.2">
      <c r="A841" s="1">
        <v>45089</v>
      </c>
      <c r="B841">
        <v>-11636.16</v>
      </c>
      <c r="C841" s="1">
        <v>44774</v>
      </c>
      <c r="D841">
        <v>-13600</v>
      </c>
      <c r="E841" s="1">
        <v>44774</v>
      </c>
      <c r="F841">
        <v>0</v>
      </c>
      <c r="G841" s="1">
        <v>44726</v>
      </c>
      <c r="H841">
        <v>0</v>
      </c>
      <c r="I841" s="1">
        <v>44830</v>
      </c>
      <c r="J841">
        <v>39700</v>
      </c>
      <c r="K841" s="1">
        <v>44862</v>
      </c>
      <c r="L841">
        <v>25.58</v>
      </c>
      <c r="M841" s="1">
        <v>44862</v>
      </c>
      <c r="N841">
        <v>27900</v>
      </c>
      <c r="O841" s="1">
        <v>44862</v>
      </c>
      <c r="P841">
        <v>0</v>
      </c>
      <c r="Q841" s="1">
        <v>44777</v>
      </c>
      <c r="R841">
        <v>0</v>
      </c>
      <c r="S841" s="1">
        <v>45089</v>
      </c>
      <c r="T841">
        <v>0</v>
      </c>
      <c r="U841" s="1">
        <v>44964</v>
      </c>
      <c r="V841">
        <v>0</v>
      </c>
      <c r="W841" s="1">
        <v>45089</v>
      </c>
      <c r="X841">
        <v>-13416.7</v>
      </c>
      <c r="Y841" s="1">
        <v>44862</v>
      </c>
      <c r="Z841">
        <v>-9800</v>
      </c>
      <c r="AA841" s="1">
        <v>44862</v>
      </c>
      <c r="AB841">
        <v>0</v>
      </c>
    </row>
    <row r="842" spans="1:28" ht="16.2">
      <c r="A842" s="1">
        <v>45090</v>
      </c>
      <c r="B842">
        <v>-4859.38</v>
      </c>
      <c r="C842" s="1">
        <v>44775</v>
      </c>
      <c r="D842">
        <v>21900</v>
      </c>
      <c r="E842" s="1">
        <v>44775</v>
      </c>
      <c r="F842">
        <v>0</v>
      </c>
      <c r="G842" s="1">
        <v>44727</v>
      </c>
      <c r="H842">
        <v>0</v>
      </c>
      <c r="I842" s="1">
        <v>44831</v>
      </c>
      <c r="J842">
        <v>-17100</v>
      </c>
      <c r="K842" s="1">
        <v>44865</v>
      </c>
      <c r="L842">
        <v>0</v>
      </c>
      <c r="M842" s="1">
        <v>44865</v>
      </c>
      <c r="N842">
        <v>-14500</v>
      </c>
      <c r="O842" s="1">
        <v>44865</v>
      </c>
      <c r="P842">
        <v>0</v>
      </c>
      <c r="Q842" s="1">
        <v>44778</v>
      </c>
      <c r="R842">
        <v>0</v>
      </c>
      <c r="S842" s="1">
        <v>45090</v>
      </c>
      <c r="T842">
        <v>0</v>
      </c>
      <c r="U842" s="1">
        <v>44965</v>
      </c>
      <c r="V842">
        <v>0</v>
      </c>
      <c r="W842" s="1">
        <v>45090</v>
      </c>
      <c r="X842">
        <v>40689.58</v>
      </c>
      <c r="Y842" s="1">
        <v>44865</v>
      </c>
      <c r="Z842">
        <v>6300</v>
      </c>
      <c r="AA842" s="1">
        <v>44865</v>
      </c>
      <c r="AB842">
        <v>-4300</v>
      </c>
    </row>
    <row r="843" spans="1:28" ht="16.2">
      <c r="A843" s="1">
        <v>45091</v>
      </c>
      <c r="B843">
        <v>0</v>
      </c>
      <c r="C843" s="1">
        <v>44776</v>
      </c>
      <c r="D843">
        <v>0</v>
      </c>
      <c r="E843" s="1">
        <v>44776</v>
      </c>
      <c r="F843">
        <v>0</v>
      </c>
      <c r="G843" s="1">
        <v>44728</v>
      </c>
      <c r="H843">
        <v>0</v>
      </c>
      <c r="I843" s="1">
        <v>44832</v>
      </c>
      <c r="J843">
        <v>0</v>
      </c>
      <c r="K843" s="1">
        <v>44866</v>
      </c>
      <c r="L843">
        <v>12611.02</v>
      </c>
      <c r="M843" s="1">
        <v>44866</v>
      </c>
      <c r="N843">
        <v>0</v>
      </c>
      <c r="O843" s="1">
        <v>44866</v>
      </c>
      <c r="P843">
        <v>0</v>
      </c>
      <c r="Q843" s="1">
        <v>44781</v>
      </c>
      <c r="R843">
        <v>-6300</v>
      </c>
      <c r="S843" s="1">
        <v>45091</v>
      </c>
      <c r="T843">
        <v>0</v>
      </c>
      <c r="U843" s="1">
        <v>44966</v>
      </c>
      <c r="V843">
        <v>0</v>
      </c>
      <c r="W843" s="1">
        <v>45091</v>
      </c>
      <c r="X843">
        <v>-11750.97</v>
      </c>
      <c r="Y843" s="1">
        <v>44866</v>
      </c>
      <c r="Z843">
        <v>8500</v>
      </c>
      <c r="AA843" s="1">
        <v>44866</v>
      </c>
      <c r="AB843">
        <v>17600</v>
      </c>
    </row>
    <row r="844" spans="1:28" ht="16.2">
      <c r="A844" s="1">
        <v>45092</v>
      </c>
      <c r="B844">
        <v>0</v>
      </c>
      <c r="C844" s="1">
        <v>44777</v>
      </c>
      <c r="D844">
        <v>0</v>
      </c>
      <c r="E844" s="1">
        <v>44777</v>
      </c>
      <c r="F844">
        <v>0</v>
      </c>
      <c r="G844" s="1">
        <v>44729</v>
      </c>
      <c r="H844">
        <v>0</v>
      </c>
      <c r="I844" s="1">
        <v>44833</v>
      </c>
      <c r="J844">
        <v>0</v>
      </c>
      <c r="K844" s="1">
        <v>44867</v>
      </c>
      <c r="L844">
        <v>-17165.28</v>
      </c>
      <c r="M844" s="1">
        <v>44867</v>
      </c>
      <c r="N844">
        <v>-15000</v>
      </c>
      <c r="O844" s="1">
        <v>44867</v>
      </c>
      <c r="P844">
        <v>0</v>
      </c>
      <c r="Q844" s="1">
        <v>44782</v>
      </c>
      <c r="R844">
        <v>11000</v>
      </c>
      <c r="S844" s="1">
        <v>45092</v>
      </c>
      <c r="T844">
        <v>0</v>
      </c>
      <c r="U844" s="1">
        <v>44967</v>
      </c>
      <c r="V844">
        <v>0</v>
      </c>
      <c r="W844" s="1">
        <v>45092</v>
      </c>
      <c r="X844">
        <v>0</v>
      </c>
      <c r="Y844" s="1">
        <v>44867</v>
      </c>
      <c r="Z844">
        <v>10400</v>
      </c>
      <c r="AA844" s="1">
        <v>44867</v>
      </c>
      <c r="AB844">
        <v>10400</v>
      </c>
    </row>
    <row r="845" spans="1:28" ht="16.2">
      <c r="A845" s="1">
        <v>45093</v>
      </c>
      <c r="B845">
        <v>-5072.37</v>
      </c>
      <c r="C845" s="1">
        <v>44778</v>
      </c>
      <c r="D845">
        <v>10700</v>
      </c>
      <c r="E845" s="1">
        <v>44778</v>
      </c>
      <c r="F845">
        <v>0</v>
      </c>
      <c r="G845" s="1">
        <v>44732</v>
      </c>
      <c r="H845">
        <v>0</v>
      </c>
      <c r="I845" s="1">
        <v>44834</v>
      </c>
      <c r="J845">
        <v>11800</v>
      </c>
      <c r="K845" s="1">
        <v>44868</v>
      </c>
      <c r="L845">
        <v>43825.46</v>
      </c>
      <c r="M845" s="1">
        <v>44868</v>
      </c>
      <c r="N845">
        <v>0</v>
      </c>
      <c r="O845" s="1">
        <v>44868</v>
      </c>
      <c r="P845">
        <v>0</v>
      </c>
      <c r="Q845" s="1">
        <v>44783</v>
      </c>
      <c r="R845">
        <v>-28000</v>
      </c>
      <c r="S845" s="1">
        <v>45093</v>
      </c>
      <c r="T845">
        <v>0</v>
      </c>
      <c r="U845" s="1">
        <v>44970</v>
      </c>
      <c r="V845">
        <v>0</v>
      </c>
      <c r="W845" s="1">
        <v>45093</v>
      </c>
      <c r="X845">
        <v>0</v>
      </c>
      <c r="Y845" s="1">
        <v>44868</v>
      </c>
      <c r="Z845">
        <v>3500</v>
      </c>
      <c r="AA845" s="1">
        <v>44868</v>
      </c>
      <c r="AB845">
        <v>-43300</v>
      </c>
    </row>
    <row r="846" spans="1:28" ht="16.2">
      <c r="A846" s="1">
        <v>45096</v>
      </c>
      <c r="B846">
        <v>0</v>
      </c>
      <c r="C846" s="1">
        <v>44781</v>
      </c>
      <c r="D846">
        <v>-9600</v>
      </c>
      <c r="E846" s="1">
        <v>44781</v>
      </c>
      <c r="F846">
        <v>0</v>
      </c>
      <c r="G846" s="1">
        <v>44733</v>
      </c>
      <c r="H846">
        <v>0</v>
      </c>
      <c r="I846" s="1">
        <v>44837</v>
      </c>
      <c r="J846">
        <v>-31600</v>
      </c>
      <c r="K846" s="1">
        <v>44869</v>
      </c>
      <c r="L846">
        <v>-21185.62</v>
      </c>
      <c r="M846" s="1">
        <v>44869</v>
      </c>
      <c r="N846">
        <v>0</v>
      </c>
      <c r="O846" s="1">
        <v>44869</v>
      </c>
      <c r="P846">
        <v>0</v>
      </c>
      <c r="Q846" s="1">
        <v>44784</v>
      </c>
      <c r="R846">
        <v>61400</v>
      </c>
      <c r="S846" s="1">
        <v>45096</v>
      </c>
      <c r="T846">
        <v>0</v>
      </c>
      <c r="U846" s="1">
        <v>44971</v>
      </c>
      <c r="V846">
        <v>0</v>
      </c>
      <c r="W846" s="1">
        <v>45096</v>
      </c>
      <c r="X846">
        <v>-2117.89</v>
      </c>
      <c r="Y846" s="1">
        <v>44869</v>
      </c>
      <c r="Z846">
        <v>6300</v>
      </c>
      <c r="AA846" s="1">
        <v>44869</v>
      </c>
      <c r="AB846">
        <v>0</v>
      </c>
    </row>
    <row r="847" spans="1:28" ht="16.2">
      <c r="A847" s="1">
        <v>45097</v>
      </c>
      <c r="B847">
        <v>-2257.4899999999998</v>
      </c>
      <c r="C847" s="1">
        <v>44782</v>
      </c>
      <c r="D847">
        <v>11000</v>
      </c>
      <c r="E847" s="1">
        <v>44782</v>
      </c>
      <c r="F847">
        <v>0</v>
      </c>
      <c r="G847" s="1">
        <v>44734</v>
      </c>
      <c r="H847">
        <v>0</v>
      </c>
      <c r="I847" s="1">
        <v>44838</v>
      </c>
      <c r="J847">
        <v>0</v>
      </c>
      <c r="K847" s="1">
        <v>44872</v>
      </c>
      <c r="L847">
        <v>-11788.85</v>
      </c>
      <c r="M847" s="1">
        <v>44872</v>
      </c>
      <c r="N847">
        <v>0</v>
      </c>
      <c r="O847" s="1">
        <v>44872</v>
      </c>
      <c r="P847">
        <v>0</v>
      </c>
      <c r="Q847" s="1">
        <v>44785</v>
      </c>
      <c r="R847">
        <v>17800</v>
      </c>
      <c r="S847" s="1">
        <v>45097</v>
      </c>
      <c r="T847">
        <v>-5629.99</v>
      </c>
      <c r="U847" s="1">
        <v>44972</v>
      </c>
      <c r="V847">
        <v>0</v>
      </c>
      <c r="W847" s="1">
        <v>45097</v>
      </c>
      <c r="X847">
        <v>-9231.91</v>
      </c>
      <c r="Y847" s="1">
        <v>44872</v>
      </c>
      <c r="Z847">
        <v>19200</v>
      </c>
      <c r="AA847" s="1">
        <v>44872</v>
      </c>
      <c r="AB847">
        <v>0</v>
      </c>
    </row>
    <row r="848" spans="1:28" ht="16.2">
      <c r="A848" s="1">
        <v>45098</v>
      </c>
      <c r="B848">
        <v>0</v>
      </c>
      <c r="C848" s="1">
        <v>44783</v>
      </c>
      <c r="D848">
        <v>-28000</v>
      </c>
      <c r="E848" s="1">
        <v>44783</v>
      </c>
      <c r="F848">
        <v>0</v>
      </c>
      <c r="G848" s="1">
        <v>44735</v>
      </c>
      <c r="H848">
        <v>0</v>
      </c>
      <c r="I848" s="1">
        <v>44839</v>
      </c>
      <c r="J848">
        <v>-3400</v>
      </c>
      <c r="K848" s="1">
        <v>44873</v>
      </c>
      <c r="L848">
        <v>400.2</v>
      </c>
      <c r="M848" s="1">
        <v>44873</v>
      </c>
      <c r="N848">
        <v>0</v>
      </c>
      <c r="O848" s="1">
        <v>44873</v>
      </c>
      <c r="P848">
        <v>0</v>
      </c>
      <c r="Q848" s="1">
        <v>44788</v>
      </c>
      <c r="R848">
        <v>23000</v>
      </c>
      <c r="S848" s="1">
        <v>45098</v>
      </c>
      <c r="T848">
        <v>0</v>
      </c>
      <c r="U848" s="1">
        <v>44973</v>
      </c>
      <c r="V848">
        <v>-6300</v>
      </c>
      <c r="W848" s="1">
        <v>45098</v>
      </c>
      <c r="X848">
        <v>-10114.23</v>
      </c>
      <c r="Y848" s="1">
        <v>44873</v>
      </c>
      <c r="Z848">
        <v>19900</v>
      </c>
      <c r="AA848" s="1">
        <v>44873</v>
      </c>
      <c r="AB848">
        <v>-8900</v>
      </c>
    </row>
    <row r="849" spans="1:28" ht="16.2">
      <c r="A849" s="1">
        <v>45103</v>
      </c>
      <c r="B849">
        <v>788.25</v>
      </c>
      <c r="C849" s="1">
        <v>44784</v>
      </c>
      <c r="D849">
        <v>47200</v>
      </c>
      <c r="E849" s="1">
        <v>44784</v>
      </c>
      <c r="F849">
        <v>0</v>
      </c>
      <c r="G849" s="1">
        <v>44736</v>
      </c>
      <c r="H849">
        <v>0</v>
      </c>
      <c r="I849" s="1">
        <v>44840</v>
      </c>
      <c r="J849">
        <v>0</v>
      </c>
      <c r="K849" s="1">
        <v>44874</v>
      </c>
      <c r="L849">
        <v>21595.45</v>
      </c>
      <c r="M849" s="1">
        <v>44874</v>
      </c>
      <c r="N849">
        <v>42500</v>
      </c>
      <c r="O849" s="1">
        <v>44874</v>
      </c>
      <c r="P849">
        <v>0</v>
      </c>
      <c r="Q849" s="1">
        <v>44789</v>
      </c>
      <c r="R849">
        <v>6600</v>
      </c>
      <c r="S849" s="1">
        <v>45103</v>
      </c>
      <c r="T849">
        <v>-16612.02</v>
      </c>
      <c r="U849" s="1">
        <v>44974</v>
      </c>
      <c r="V849">
        <v>-22600</v>
      </c>
      <c r="W849" s="1">
        <v>45103</v>
      </c>
      <c r="X849">
        <v>0</v>
      </c>
      <c r="Y849" s="1">
        <v>44874</v>
      </c>
      <c r="Z849">
        <v>35300</v>
      </c>
      <c r="AA849" s="1">
        <v>44874</v>
      </c>
      <c r="AB849">
        <v>49100</v>
      </c>
    </row>
    <row r="850" spans="1:28" ht="16.2">
      <c r="A850" s="1">
        <v>45104</v>
      </c>
      <c r="B850">
        <v>-15017.52</v>
      </c>
      <c r="C850" s="1">
        <v>44785</v>
      </c>
      <c r="D850">
        <v>8700</v>
      </c>
      <c r="E850" s="1">
        <v>44785</v>
      </c>
      <c r="F850">
        <v>0</v>
      </c>
      <c r="G850" s="1">
        <v>44739</v>
      </c>
      <c r="H850">
        <v>0</v>
      </c>
      <c r="I850" s="1">
        <v>44841</v>
      </c>
      <c r="J850">
        <v>9700</v>
      </c>
      <c r="K850" s="1">
        <v>44875</v>
      </c>
      <c r="L850">
        <v>-19005.060000000001</v>
      </c>
      <c r="M850" s="1">
        <v>44875</v>
      </c>
      <c r="N850">
        <v>-5300</v>
      </c>
      <c r="O850" s="1">
        <v>44875</v>
      </c>
      <c r="P850">
        <v>0</v>
      </c>
      <c r="Q850" s="1">
        <v>44790</v>
      </c>
      <c r="R850">
        <v>5900</v>
      </c>
      <c r="S850" s="1">
        <v>45104</v>
      </c>
      <c r="T850">
        <v>10993.26</v>
      </c>
      <c r="U850" s="1">
        <v>44977</v>
      </c>
      <c r="V850">
        <v>17800</v>
      </c>
      <c r="W850" s="1">
        <v>45104</v>
      </c>
      <c r="X850">
        <v>-11009.74</v>
      </c>
      <c r="Y850" s="1">
        <v>44875</v>
      </c>
      <c r="Z850">
        <v>800</v>
      </c>
      <c r="AA850" s="1">
        <v>44875</v>
      </c>
      <c r="AB850">
        <v>0</v>
      </c>
    </row>
    <row r="851" spans="1:28" ht="16.2">
      <c r="A851" s="1">
        <v>45105</v>
      </c>
      <c r="B851">
        <v>0</v>
      </c>
      <c r="C851" s="1">
        <v>44788</v>
      </c>
      <c r="D851">
        <v>0</v>
      </c>
      <c r="E851" s="1">
        <v>44788</v>
      </c>
      <c r="F851">
        <v>0</v>
      </c>
      <c r="G851" s="1">
        <v>44740</v>
      </c>
      <c r="H851">
        <v>0</v>
      </c>
      <c r="I851" s="1">
        <v>44845</v>
      </c>
      <c r="J851">
        <v>119600</v>
      </c>
      <c r="K851" s="1">
        <v>44876</v>
      </c>
      <c r="L851">
        <v>-18238.59</v>
      </c>
      <c r="M851" s="1">
        <v>44876</v>
      </c>
      <c r="N851">
        <v>0</v>
      </c>
      <c r="O851" s="1">
        <v>44876</v>
      </c>
      <c r="P851">
        <v>-16838.8</v>
      </c>
      <c r="Q851" s="1">
        <v>44791</v>
      </c>
      <c r="R851">
        <v>0</v>
      </c>
      <c r="S851" s="1">
        <v>45105</v>
      </c>
      <c r="T851">
        <v>0</v>
      </c>
      <c r="U851" s="1">
        <v>44978</v>
      </c>
      <c r="V851">
        <v>1200</v>
      </c>
      <c r="W851" s="1">
        <v>45105</v>
      </c>
      <c r="X851">
        <v>-8005.45</v>
      </c>
      <c r="Y851" s="1">
        <v>44876</v>
      </c>
      <c r="Z851">
        <v>33600</v>
      </c>
      <c r="AA851" s="1">
        <v>44876</v>
      </c>
      <c r="AB851">
        <v>0</v>
      </c>
    </row>
    <row r="852" spans="1:28" ht="16.2">
      <c r="A852" s="1">
        <v>45106</v>
      </c>
      <c r="B852">
        <v>-47026.77</v>
      </c>
      <c r="C852" s="1">
        <v>44789</v>
      </c>
      <c r="D852">
        <v>0</v>
      </c>
      <c r="E852" s="1">
        <v>44789</v>
      </c>
      <c r="F852">
        <v>0</v>
      </c>
      <c r="G852" s="1">
        <v>44741</v>
      </c>
      <c r="H852">
        <v>0</v>
      </c>
      <c r="I852" s="1">
        <v>44846</v>
      </c>
      <c r="J852">
        <v>-7500</v>
      </c>
      <c r="K852" s="1">
        <v>44879</v>
      </c>
      <c r="L852">
        <v>0</v>
      </c>
      <c r="M852" s="1">
        <v>44879</v>
      </c>
      <c r="N852">
        <v>0</v>
      </c>
      <c r="O852" s="1">
        <v>44879</v>
      </c>
      <c r="P852">
        <v>0</v>
      </c>
      <c r="Q852" s="1">
        <v>44792</v>
      </c>
      <c r="R852">
        <v>0</v>
      </c>
      <c r="S852" s="1">
        <v>45106</v>
      </c>
      <c r="T852">
        <v>15591.13</v>
      </c>
      <c r="U852" s="1">
        <v>44979</v>
      </c>
      <c r="V852">
        <v>-30200</v>
      </c>
      <c r="W852" s="1">
        <v>45106</v>
      </c>
      <c r="X852">
        <v>-1502.83</v>
      </c>
      <c r="Y852" s="1">
        <v>44879</v>
      </c>
      <c r="Z852">
        <v>13400</v>
      </c>
      <c r="AA852" s="1">
        <v>44879</v>
      </c>
      <c r="AB852">
        <v>-500</v>
      </c>
    </row>
    <row r="853" spans="1:28" ht="16.2">
      <c r="A853" s="1">
        <v>45107</v>
      </c>
      <c r="B853">
        <v>0</v>
      </c>
      <c r="C853" s="1">
        <v>44790</v>
      </c>
      <c r="D853">
        <v>0</v>
      </c>
      <c r="E853" s="1">
        <v>44790</v>
      </c>
      <c r="F853">
        <v>0</v>
      </c>
      <c r="G853" s="1">
        <v>44742</v>
      </c>
      <c r="H853">
        <v>0</v>
      </c>
      <c r="I853" s="1">
        <v>44847</v>
      </c>
      <c r="J853">
        <v>11500</v>
      </c>
      <c r="K853" s="1">
        <v>44880</v>
      </c>
      <c r="L853">
        <v>54372.32</v>
      </c>
      <c r="M853" s="1">
        <v>44880</v>
      </c>
      <c r="N853">
        <v>68300</v>
      </c>
      <c r="O853" s="1">
        <v>44880</v>
      </c>
      <c r="P853">
        <v>0</v>
      </c>
      <c r="Q853" s="1">
        <v>44795</v>
      </c>
      <c r="R853">
        <v>0</v>
      </c>
      <c r="S853" s="1">
        <v>45107</v>
      </c>
      <c r="T853">
        <v>0</v>
      </c>
      <c r="U853" s="1">
        <v>44980</v>
      </c>
      <c r="V853">
        <v>44000</v>
      </c>
      <c r="W853" s="1">
        <v>45107</v>
      </c>
      <c r="X853">
        <v>-7405.3</v>
      </c>
      <c r="Y853" s="1">
        <v>44880</v>
      </c>
      <c r="Z853">
        <v>80600</v>
      </c>
      <c r="AA853" s="1">
        <v>44880</v>
      </c>
      <c r="AB853">
        <v>80900</v>
      </c>
    </row>
    <row r="854" spans="1:28" ht="16.2">
      <c r="A854" s="1">
        <v>45110</v>
      </c>
      <c r="B854">
        <v>-11063.12</v>
      </c>
      <c r="C854" s="1">
        <v>44791</v>
      </c>
      <c r="D854">
        <v>0</v>
      </c>
      <c r="E854" s="1">
        <v>44791</v>
      </c>
      <c r="F854">
        <v>0</v>
      </c>
      <c r="G854" s="1">
        <v>44743</v>
      </c>
      <c r="H854">
        <v>0</v>
      </c>
      <c r="I854" s="1">
        <v>44848</v>
      </c>
      <c r="J854">
        <v>-22900</v>
      </c>
      <c r="K854" s="1">
        <v>44881</v>
      </c>
      <c r="L854">
        <v>22160.71</v>
      </c>
      <c r="M854" s="1">
        <v>44881</v>
      </c>
      <c r="N854">
        <v>7900</v>
      </c>
      <c r="O854" s="1">
        <v>44881</v>
      </c>
      <c r="P854">
        <v>-16871.5</v>
      </c>
      <c r="Q854" s="1">
        <v>44796</v>
      </c>
      <c r="R854">
        <v>0</v>
      </c>
      <c r="S854" s="1">
        <v>45110</v>
      </c>
      <c r="T854">
        <v>-11020.3</v>
      </c>
      <c r="U854" s="1">
        <v>44981</v>
      </c>
      <c r="V854">
        <v>-11000</v>
      </c>
      <c r="W854" s="1">
        <v>45110</v>
      </c>
      <c r="X854">
        <v>49600</v>
      </c>
      <c r="Y854" s="1">
        <v>44881</v>
      </c>
      <c r="Z854">
        <v>5700</v>
      </c>
      <c r="AA854" s="1">
        <v>44881</v>
      </c>
      <c r="AB854">
        <v>0</v>
      </c>
    </row>
    <row r="855" spans="1:28" ht="16.2">
      <c r="A855" s="1">
        <v>45111</v>
      </c>
      <c r="B855">
        <v>0</v>
      </c>
      <c r="C855" s="1">
        <v>44792</v>
      </c>
      <c r="D855">
        <v>0</v>
      </c>
      <c r="E855" s="1">
        <v>44792</v>
      </c>
      <c r="F855">
        <v>0</v>
      </c>
      <c r="G855" s="1">
        <v>44746</v>
      </c>
      <c r="H855">
        <v>-5500</v>
      </c>
      <c r="I855" s="1">
        <v>44851</v>
      </c>
      <c r="J855">
        <v>-5400</v>
      </c>
      <c r="K855" s="1">
        <v>44882</v>
      </c>
      <c r="L855">
        <v>0</v>
      </c>
      <c r="M855" s="1">
        <v>44882</v>
      </c>
      <c r="N855">
        <v>0</v>
      </c>
      <c r="O855" s="1">
        <v>44882</v>
      </c>
      <c r="P855">
        <v>0</v>
      </c>
      <c r="Q855" s="1">
        <v>44797</v>
      </c>
      <c r="R855">
        <v>0</v>
      </c>
      <c r="S855" s="1">
        <v>45111</v>
      </c>
      <c r="T855">
        <v>0</v>
      </c>
      <c r="U855" s="1">
        <v>44986</v>
      </c>
      <c r="V855">
        <v>-53800</v>
      </c>
      <c r="W855" s="1">
        <v>45111</v>
      </c>
      <c r="X855">
        <v>-6910.12</v>
      </c>
      <c r="Y855" s="1">
        <v>44882</v>
      </c>
      <c r="Z855">
        <v>-21100</v>
      </c>
      <c r="AA855" s="1">
        <v>44882</v>
      </c>
      <c r="AB855">
        <v>4900</v>
      </c>
    </row>
    <row r="856" spans="1:28" ht="16.2">
      <c r="A856" s="1">
        <v>45112</v>
      </c>
      <c r="B856">
        <v>0</v>
      </c>
      <c r="C856" s="1">
        <v>44795</v>
      </c>
      <c r="D856">
        <v>10700</v>
      </c>
      <c r="E856" s="1">
        <v>44795</v>
      </c>
      <c r="F856">
        <v>0</v>
      </c>
      <c r="G856" s="1">
        <v>44747</v>
      </c>
      <c r="H856">
        <v>-16000</v>
      </c>
      <c r="I856" s="1">
        <v>44852</v>
      </c>
      <c r="J856">
        <v>0</v>
      </c>
      <c r="K856" s="1">
        <v>44883</v>
      </c>
      <c r="L856">
        <v>1325.59</v>
      </c>
      <c r="M856" s="1">
        <v>44883</v>
      </c>
      <c r="N856">
        <v>0</v>
      </c>
      <c r="O856" s="1">
        <v>44883</v>
      </c>
      <c r="P856">
        <v>0</v>
      </c>
      <c r="Q856" s="1">
        <v>44798</v>
      </c>
      <c r="R856">
        <v>0</v>
      </c>
      <c r="S856" s="1">
        <v>45112</v>
      </c>
      <c r="T856">
        <v>0</v>
      </c>
      <c r="U856" s="1">
        <v>44987</v>
      </c>
      <c r="V856">
        <v>400</v>
      </c>
      <c r="W856" s="1">
        <v>45112</v>
      </c>
      <c r="X856">
        <v>0</v>
      </c>
      <c r="Y856" s="1">
        <v>44883</v>
      </c>
      <c r="Z856">
        <v>-33000</v>
      </c>
      <c r="AA856" s="1">
        <v>44883</v>
      </c>
      <c r="AB856">
        <v>-10600</v>
      </c>
    </row>
    <row r="857" spans="1:28" ht="16.2">
      <c r="A857" s="1">
        <v>45113</v>
      </c>
      <c r="B857">
        <v>22380.34</v>
      </c>
      <c r="C857" s="1">
        <v>44796</v>
      </c>
      <c r="D857">
        <v>20900</v>
      </c>
      <c r="E857" s="1">
        <v>44796</v>
      </c>
      <c r="F857">
        <v>0</v>
      </c>
      <c r="G857" s="1">
        <v>44748</v>
      </c>
      <c r="H857">
        <v>72200</v>
      </c>
      <c r="I857" s="1">
        <v>44853</v>
      </c>
      <c r="J857">
        <v>0</v>
      </c>
      <c r="K857" s="1">
        <v>44886</v>
      </c>
      <c r="L857">
        <v>-16068.56</v>
      </c>
      <c r="M857" s="1">
        <v>44886</v>
      </c>
      <c r="N857">
        <v>-19000</v>
      </c>
      <c r="O857" s="1">
        <v>44886</v>
      </c>
      <c r="P857">
        <v>0</v>
      </c>
      <c r="Q857" s="1">
        <v>44799</v>
      </c>
      <c r="R857">
        <v>0</v>
      </c>
      <c r="S857" s="1">
        <v>45113</v>
      </c>
      <c r="T857">
        <v>20793.53</v>
      </c>
      <c r="U857" s="1">
        <v>44988</v>
      </c>
      <c r="V857">
        <v>-15400</v>
      </c>
      <c r="W857" s="1">
        <v>45113</v>
      </c>
      <c r="X857">
        <v>0</v>
      </c>
      <c r="Y857" s="1">
        <v>44886</v>
      </c>
      <c r="Z857">
        <v>-9400</v>
      </c>
      <c r="AA857" s="1">
        <v>44886</v>
      </c>
      <c r="AB857">
        <v>-6400</v>
      </c>
    </row>
    <row r="858" spans="1:28" ht="16.2">
      <c r="A858" s="1">
        <v>45114</v>
      </c>
      <c r="B858">
        <v>0</v>
      </c>
      <c r="C858" s="1">
        <v>44797</v>
      </c>
      <c r="D858">
        <v>0</v>
      </c>
      <c r="E858" s="1">
        <v>44797</v>
      </c>
      <c r="F858">
        <v>0</v>
      </c>
      <c r="G858" s="1">
        <v>44749</v>
      </c>
      <c r="H858">
        <v>-61600</v>
      </c>
      <c r="I858" s="1">
        <v>44854</v>
      </c>
      <c r="J858">
        <v>0</v>
      </c>
      <c r="K858" s="1">
        <v>44887</v>
      </c>
      <c r="L858">
        <v>0</v>
      </c>
      <c r="M858" s="1">
        <v>44887</v>
      </c>
      <c r="N858">
        <v>0</v>
      </c>
      <c r="O858" s="1">
        <v>44887</v>
      </c>
      <c r="P858">
        <v>0</v>
      </c>
      <c r="Q858" s="1">
        <v>44802</v>
      </c>
      <c r="R858">
        <v>0</v>
      </c>
      <c r="S858" s="1">
        <v>45114</v>
      </c>
      <c r="T858">
        <v>0</v>
      </c>
      <c r="U858" s="1">
        <v>44991</v>
      </c>
      <c r="V858">
        <v>-24400</v>
      </c>
      <c r="W858" s="1">
        <v>45114</v>
      </c>
      <c r="X858">
        <v>-14200</v>
      </c>
      <c r="Y858" s="1">
        <v>44887</v>
      </c>
      <c r="Z858">
        <v>-6300</v>
      </c>
      <c r="AA858" s="1">
        <v>44887</v>
      </c>
      <c r="AB858">
        <v>-10100</v>
      </c>
    </row>
    <row r="859" spans="1:28" ht="16.2">
      <c r="A859" s="1">
        <v>45117</v>
      </c>
      <c r="B859">
        <v>0</v>
      </c>
      <c r="C859" s="1">
        <v>44798</v>
      </c>
      <c r="D859">
        <v>0</v>
      </c>
      <c r="E859" s="1">
        <v>44798</v>
      </c>
      <c r="F859">
        <v>0</v>
      </c>
      <c r="G859" s="1">
        <v>44750</v>
      </c>
      <c r="H859">
        <v>-30000</v>
      </c>
      <c r="I859" s="1">
        <v>44855</v>
      </c>
      <c r="J859">
        <v>-12800</v>
      </c>
      <c r="K859" s="1">
        <v>44888</v>
      </c>
      <c r="L859">
        <v>-5476.45</v>
      </c>
      <c r="M859" s="1">
        <v>44888</v>
      </c>
      <c r="N859">
        <v>0</v>
      </c>
      <c r="O859" s="1">
        <v>44888</v>
      </c>
      <c r="P859">
        <v>0</v>
      </c>
      <c r="Q859" s="1">
        <v>44803</v>
      </c>
      <c r="R859">
        <v>0</v>
      </c>
      <c r="S859" s="1">
        <v>45117</v>
      </c>
      <c r="T859">
        <v>0</v>
      </c>
      <c r="U859" s="1">
        <v>44992</v>
      </c>
      <c r="V859">
        <v>19800</v>
      </c>
      <c r="W859" s="1">
        <v>45117</v>
      </c>
      <c r="X859">
        <v>-11200.76</v>
      </c>
      <c r="Y859" s="1">
        <v>44888</v>
      </c>
      <c r="Z859">
        <v>13700</v>
      </c>
      <c r="AA859" s="1">
        <v>44888</v>
      </c>
      <c r="AB859">
        <v>-4500</v>
      </c>
    </row>
    <row r="860" spans="1:28" ht="16.2">
      <c r="A860" s="1">
        <v>45118</v>
      </c>
      <c r="B860">
        <v>-20017.98</v>
      </c>
      <c r="C860" s="1">
        <v>44799</v>
      </c>
      <c r="D860">
        <v>-4900</v>
      </c>
      <c r="E860" s="1">
        <v>44799</v>
      </c>
      <c r="F860">
        <v>0</v>
      </c>
      <c r="G860" s="1">
        <v>44753</v>
      </c>
      <c r="H860">
        <v>10600</v>
      </c>
      <c r="I860" s="1">
        <v>44858</v>
      </c>
      <c r="J860">
        <v>0</v>
      </c>
      <c r="K860" s="1">
        <v>44889</v>
      </c>
      <c r="L860">
        <v>-3681.04</v>
      </c>
      <c r="M860" s="1">
        <v>44889</v>
      </c>
      <c r="N860">
        <v>30500</v>
      </c>
      <c r="O860" s="1">
        <v>44889</v>
      </c>
      <c r="P860">
        <v>0</v>
      </c>
      <c r="Q860" s="1">
        <v>44804</v>
      </c>
      <c r="R860">
        <v>0</v>
      </c>
      <c r="S860" s="1">
        <v>45118</v>
      </c>
      <c r="T860">
        <v>0</v>
      </c>
      <c r="U860" s="1">
        <v>44993</v>
      </c>
      <c r="V860">
        <v>-17600</v>
      </c>
      <c r="W860" s="1">
        <v>45118</v>
      </c>
      <c r="X860">
        <v>-506.1</v>
      </c>
      <c r="Y860" s="1">
        <v>44889</v>
      </c>
      <c r="Z860">
        <v>35000</v>
      </c>
      <c r="AA860" s="1">
        <v>44889</v>
      </c>
      <c r="AB860">
        <v>35000</v>
      </c>
    </row>
    <row r="861" spans="1:28" ht="16.2">
      <c r="A861" s="1">
        <v>45119</v>
      </c>
      <c r="B861">
        <v>0</v>
      </c>
      <c r="C861" s="1">
        <v>44802</v>
      </c>
      <c r="D861">
        <v>5900</v>
      </c>
      <c r="E861" s="1">
        <v>44802</v>
      </c>
      <c r="F861">
        <v>0</v>
      </c>
      <c r="G861" s="1">
        <v>44754</v>
      </c>
      <c r="H861">
        <v>72600</v>
      </c>
      <c r="I861" s="1">
        <v>44859</v>
      </c>
      <c r="J861">
        <v>16700</v>
      </c>
      <c r="K861" s="1">
        <v>44890</v>
      </c>
      <c r="L861">
        <v>0</v>
      </c>
      <c r="M861" s="1">
        <v>44890</v>
      </c>
      <c r="N861">
        <v>-8500</v>
      </c>
      <c r="O861" s="1">
        <v>44890</v>
      </c>
      <c r="P861">
        <v>0</v>
      </c>
      <c r="Q861" s="1">
        <v>44805</v>
      </c>
      <c r="R861">
        <v>-58300</v>
      </c>
      <c r="S861" s="1">
        <v>45119</v>
      </c>
      <c r="T861">
        <v>0</v>
      </c>
      <c r="U861" s="1">
        <v>44994</v>
      </c>
      <c r="V861">
        <v>-3600</v>
      </c>
      <c r="W861" s="1">
        <v>45119</v>
      </c>
      <c r="X861">
        <v>-3705.62</v>
      </c>
      <c r="Y861" s="1">
        <v>44890</v>
      </c>
      <c r="Z861">
        <v>10600</v>
      </c>
      <c r="AA861" s="1">
        <v>44890</v>
      </c>
      <c r="AB861">
        <v>-14400</v>
      </c>
    </row>
    <row r="862" spans="1:28" ht="16.2">
      <c r="A862" s="1">
        <v>45120</v>
      </c>
      <c r="B862">
        <v>-41297.65</v>
      </c>
      <c r="C862" s="1">
        <v>44803</v>
      </c>
      <c r="D862">
        <v>0</v>
      </c>
      <c r="E862" s="1">
        <v>44803</v>
      </c>
      <c r="F862">
        <v>0</v>
      </c>
      <c r="G862" s="1">
        <v>44755</v>
      </c>
      <c r="H862">
        <v>-72800</v>
      </c>
      <c r="I862" s="1">
        <v>44860</v>
      </c>
      <c r="J862">
        <v>-500</v>
      </c>
      <c r="K862" s="1">
        <v>44893</v>
      </c>
      <c r="L862">
        <v>529.91</v>
      </c>
      <c r="M862" s="1">
        <v>44893</v>
      </c>
      <c r="N862">
        <v>0</v>
      </c>
      <c r="O862" s="1">
        <v>44893</v>
      </c>
      <c r="P862">
        <v>-16871.14</v>
      </c>
      <c r="Q862" s="1">
        <v>44806</v>
      </c>
      <c r="R862">
        <v>-27800</v>
      </c>
      <c r="S862" s="1">
        <v>45120</v>
      </c>
      <c r="T862">
        <v>0</v>
      </c>
      <c r="U862" s="1">
        <v>44995</v>
      </c>
      <c r="V862">
        <v>-29200</v>
      </c>
      <c r="W862" s="1">
        <v>45120</v>
      </c>
      <c r="X862">
        <v>-32655.33</v>
      </c>
      <c r="Y862" s="1">
        <v>44893</v>
      </c>
      <c r="Z862">
        <v>6400</v>
      </c>
      <c r="AA862" s="1">
        <v>44893</v>
      </c>
      <c r="AB862">
        <v>-48100</v>
      </c>
    </row>
    <row r="863" spans="1:28" ht="16.2">
      <c r="A863" s="1">
        <v>45121</v>
      </c>
      <c r="B863">
        <v>4533.6899999999996</v>
      </c>
      <c r="C863" s="1">
        <v>44804</v>
      </c>
      <c r="D863">
        <v>0</v>
      </c>
      <c r="E863" s="1">
        <v>44804</v>
      </c>
      <c r="F863">
        <v>0</v>
      </c>
      <c r="G863" s="1">
        <v>44756</v>
      </c>
      <c r="H863">
        <v>-22400</v>
      </c>
      <c r="I863" s="1">
        <v>44861</v>
      </c>
      <c r="J863">
        <v>-4700</v>
      </c>
      <c r="K863" s="1">
        <v>44894</v>
      </c>
      <c r="L863">
        <v>0</v>
      </c>
      <c r="M863" s="1">
        <v>44894</v>
      </c>
      <c r="N863">
        <v>-6600</v>
      </c>
      <c r="O863" s="1">
        <v>44894</v>
      </c>
      <c r="P863">
        <v>0</v>
      </c>
      <c r="Q863" s="1">
        <v>44809</v>
      </c>
      <c r="R863">
        <v>2800</v>
      </c>
      <c r="S863" s="1">
        <v>45121</v>
      </c>
      <c r="T863">
        <v>0</v>
      </c>
      <c r="U863" s="1">
        <v>44998</v>
      </c>
      <c r="V863">
        <v>-7200</v>
      </c>
      <c r="W863" s="1">
        <v>45121</v>
      </c>
      <c r="X863">
        <v>0</v>
      </c>
      <c r="Y863" s="1">
        <v>44894</v>
      </c>
      <c r="Z863">
        <v>-10700</v>
      </c>
      <c r="AA863" s="1">
        <v>44894</v>
      </c>
      <c r="AB863">
        <v>0</v>
      </c>
    </row>
    <row r="864" spans="1:28" ht="16.2">
      <c r="A864" s="1">
        <v>45124</v>
      </c>
      <c r="B864">
        <v>0</v>
      </c>
      <c r="C864" s="1">
        <v>44805</v>
      </c>
      <c r="D864">
        <v>0</v>
      </c>
      <c r="E864" s="1">
        <v>44805</v>
      </c>
      <c r="F864">
        <v>0</v>
      </c>
      <c r="G864" s="1">
        <v>44757</v>
      </c>
      <c r="H864">
        <v>-17200</v>
      </c>
      <c r="I864" s="1">
        <v>44862</v>
      </c>
      <c r="J864">
        <v>-18700</v>
      </c>
      <c r="K864" s="1">
        <v>44895</v>
      </c>
      <c r="L864">
        <v>319.38</v>
      </c>
      <c r="M864" s="1">
        <v>44895</v>
      </c>
      <c r="N864">
        <v>0</v>
      </c>
      <c r="O864" s="1">
        <v>44895</v>
      </c>
      <c r="P864">
        <v>0</v>
      </c>
      <c r="Q864" s="1">
        <v>44810</v>
      </c>
      <c r="R864">
        <v>4600</v>
      </c>
      <c r="S864" s="1">
        <v>45124</v>
      </c>
      <c r="T864">
        <v>0</v>
      </c>
      <c r="U864" s="1">
        <v>44999</v>
      </c>
      <c r="V864">
        <v>33600</v>
      </c>
      <c r="W864" s="1">
        <v>45124</v>
      </c>
      <c r="X864">
        <v>681.09</v>
      </c>
      <c r="Y864" s="1">
        <v>44895</v>
      </c>
      <c r="Z864">
        <v>-19300</v>
      </c>
      <c r="AA864" s="1">
        <v>44895</v>
      </c>
      <c r="AB864">
        <v>0</v>
      </c>
    </row>
    <row r="865" spans="1:28" ht="16.2">
      <c r="A865" s="1">
        <v>45125</v>
      </c>
      <c r="B865">
        <v>-12465.08</v>
      </c>
      <c r="C865" s="1">
        <v>44806</v>
      </c>
      <c r="D865">
        <v>0</v>
      </c>
      <c r="E865" s="1">
        <v>44806</v>
      </c>
      <c r="F865">
        <v>0</v>
      </c>
      <c r="G865" s="1">
        <v>44760</v>
      </c>
      <c r="H865">
        <v>-35000</v>
      </c>
      <c r="I865" s="1">
        <v>44865</v>
      </c>
      <c r="J865">
        <v>0</v>
      </c>
      <c r="K865" s="1">
        <v>44896</v>
      </c>
      <c r="L865">
        <v>-104.44</v>
      </c>
      <c r="M865" s="1">
        <v>44896</v>
      </c>
      <c r="N865">
        <v>-41000</v>
      </c>
      <c r="O865" s="1">
        <v>44896</v>
      </c>
      <c r="P865">
        <v>0</v>
      </c>
      <c r="Q865" s="1">
        <v>44811</v>
      </c>
      <c r="R865">
        <v>-55000</v>
      </c>
      <c r="S865" s="1">
        <v>45125</v>
      </c>
      <c r="T865">
        <v>19765.060000000001</v>
      </c>
      <c r="U865" s="1">
        <v>45000</v>
      </c>
      <c r="V865">
        <v>-10900</v>
      </c>
      <c r="W865" s="1">
        <v>45125</v>
      </c>
      <c r="X865">
        <v>-12320.5</v>
      </c>
      <c r="Y865" s="1">
        <v>44896</v>
      </c>
      <c r="Z865">
        <v>37500</v>
      </c>
      <c r="AA865" s="1">
        <v>44896</v>
      </c>
      <c r="AB865">
        <v>0</v>
      </c>
    </row>
    <row r="866" spans="1:28" ht="16.2">
      <c r="A866" s="1">
        <v>45126</v>
      </c>
      <c r="B866">
        <v>0</v>
      </c>
      <c r="C866" s="1">
        <v>44809</v>
      </c>
      <c r="D866">
        <v>0</v>
      </c>
      <c r="E866" s="1">
        <v>44809</v>
      </c>
      <c r="F866">
        <v>0</v>
      </c>
      <c r="G866" s="1">
        <v>44761</v>
      </c>
      <c r="H866">
        <v>-5600</v>
      </c>
      <c r="I866" s="1">
        <v>44866</v>
      </c>
      <c r="J866">
        <v>8100</v>
      </c>
      <c r="K866" s="1">
        <v>44897</v>
      </c>
      <c r="L866">
        <v>-4093.04</v>
      </c>
      <c r="M866" s="1">
        <v>44897</v>
      </c>
      <c r="N866">
        <v>0</v>
      </c>
      <c r="O866" s="1">
        <v>44897</v>
      </c>
      <c r="P866">
        <v>0</v>
      </c>
      <c r="Q866" s="1">
        <v>44812</v>
      </c>
      <c r="R866">
        <v>37800</v>
      </c>
      <c r="S866" s="1">
        <v>45126</v>
      </c>
      <c r="T866">
        <v>0</v>
      </c>
      <c r="U866" s="1">
        <v>45001</v>
      </c>
      <c r="V866">
        <v>6700</v>
      </c>
      <c r="W866" s="1">
        <v>45126</v>
      </c>
      <c r="X866">
        <v>0</v>
      </c>
      <c r="Y866" s="1">
        <v>44897</v>
      </c>
      <c r="Z866">
        <v>-12400</v>
      </c>
      <c r="AA866" s="1">
        <v>44897</v>
      </c>
      <c r="AB866">
        <v>0</v>
      </c>
    </row>
    <row r="867" spans="1:28" ht="16.2">
      <c r="A867" s="1">
        <v>45127</v>
      </c>
      <c r="B867">
        <v>0</v>
      </c>
      <c r="C867" s="1">
        <v>44810</v>
      </c>
      <c r="D867">
        <v>0</v>
      </c>
      <c r="E867" s="1">
        <v>44810</v>
      </c>
      <c r="F867">
        <v>0</v>
      </c>
      <c r="G867" s="1">
        <v>44762</v>
      </c>
      <c r="H867">
        <v>-40700</v>
      </c>
      <c r="I867" s="1">
        <v>44867</v>
      </c>
      <c r="J867">
        <v>7700</v>
      </c>
      <c r="K867" s="1">
        <v>44900</v>
      </c>
      <c r="L867">
        <v>902.61</v>
      </c>
      <c r="M867" s="1">
        <v>44900</v>
      </c>
      <c r="N867">
        <v>-12300</v>
      </c>
      <c r="O867" s="1">
        <v>44900</v>
      </c>
      <c r="P867">
        <v>0</v>
      </c>
      <c r="Q867" s="1">
        <v>44816</v>
      </c>
      <c r="R867">
        <v>49200</v>
      </c>
      <c r="S867" s="1">
        <v>45127</v>
      </c>
      <c r="T867">
        <v>0</v>
      </c>
      <c r="U867" s="1">
        <v>45002</v>
      </c>
      <c r="V867">
        <v>-35200</v>
      </c>
      <c r="W867" s="1">
        <v>45127</v>
      </c>
      <c r="X867">
        <v>-9027.14</v>
      </c>
      <c r="Y867" s="1">
        <v>44900</v>
      </c>
      <c r="Z867">
        <v>0</v>
      </c>
      <c r="AA867" s="1">
        <v>44900</v>
      </c>
      <c r="AB867">
        <v>-20400</v>
      </c>
    </row>
    <row r="868" spans="1:28" ht="16.2">
      <c r="A868" s="1">
        <v>45128</v>
      </c>
      <c r="B868">
        <v>22786.33</v>
      </c>
      <c r="C868" s="1">
        <v>44811</v>
      </c>
      <c r="D868">
        <v>0</v>
      </c>
      <c r="E868" s="1">
        <v>44811</v>
      </c>
      <c r="F868">
        <v>0</v>
      </c>
      <c r="G868" s="1">
        <v>44763</v>
      </c>
      <c r="H868">
        <v>0</v>
      </c>
      <c r="I868" s="1">
        <v>44868</v>
      </c>
      <c r="J868">
        <v>-15500</v>
      </c>
      <c r="K868" s="1">
        <v>44901</v>
      </c>
      <c r="L868">
        <v>0</v>
      </c>
      <c r="M868" s="1">
        <v>44901</v>
      </c>
      <c r="N868">
        <v>-7700</v>
      </c>
      <c r="O868" s="1">
        <v>44901</v>
      </c>
      <c r="P868">
        <v>0</v>
      </c>
      <c r="Q868" s="1">
        <v>44817</v>
      </c>
      <c r="R868">
        <v>16200</v>
      </c>
      <c r="S868" s="1">
        <v>45128</v>
      </c>
      <c r="T868">
        <v>0</v>
      </c>
      <c r="U868" s="1">
        <v>45005</v>
      </c>
      <c r="V868">
        <v>6000</v>
      </c>
      <c r="W868" s="1">
        <v>45128</v>
      </c>
      <c r="X868">
        <v>-908.38</v>
      </c>
      <c r="Y868" s="1">
        <v>44901</v>
      </c>
      <c r="Z868">
        <v>41500</v>
      </c>
      <c r="AA868" s="1">
        <v>44901</v>
      </c>
      <c r="AB868">
        <v>25500</v>
      </c>
    </row>
    <row r="869" spans="1:28" ht="16.2">
      <c r="A869" s="1">
        <v>45131</v>
      </c>
      <c r="B869">
        <v>0</v>
      </c>
      <c r="C869" s="1">
        <v>44812</v>
      </c>
      <c r="D869">
        <v>0</v>
      </c>
      <c r="E869" s="1">
        <v>44812</v>
      </c>
      <c r="F869">
        <v>0</v>
      </c>
      <c r="G869" s="1">
        <v>44764</v>
      </c>
      <c r="H869">
        <v>0</v>
      </c>
      <c r="I869" s="1">
        <v>44869</v>
      </c>
      <c r="J869">
        <v>6300</v>
      </c>
      <c r="K869" s="1">
        <v>44902</v>
      </c>
      <c r="L869">
        <v>18118.509999999998</v>
      </c>
      <c r="M869" s="1">
        <v>44902</v>
      </c>
      <c r="N869">
        <v>0</v>
      </c>
      <c r="O869" s="1">
        <v>44902</v>
      </c>
      <c r="P869">
        <v>0</v>
      </c>
      <c r="Q869" s="1">
        <v>44818</v>
      </c>
      <c r="R869">
        <v>-59600</v>
      </c>
      <c r="S869" s="1">
        <v>45131</v>
      </c>
      <c r="T869">
        <v>0</v>
      </c>
      <c r="U869" s="1">
        <v>45006</v>
      </c>
      <c r="V869">
        <v>-16400</v>
      </c>
      <c r="W869" s="1">
        <v>45131</v>
      </c>
      <c r="X869">
        <v>-10906.76</v>
      </c>
      <c r="Y869" s="1">
        <v>44902</v>
      </c>
      <c r="Z869">
        <v>4700</v>
      </c>
      <c r="AA869" s="1">
        <v>44902</v>
      </c>
      <c r="AB869">
        <v>10000</v>
      </c>
    </row>
    <row r="870" spans="1:28" ht="16.2">
      <c r="A870" s="1">
        <v>45132</v>
      </c>
      <c r="B870">
        <v>-11458.03</v>
      </c>
      <c r="C870" s="1">
        <v>44816</v>
      </c>
      <c r="D870">
        <v>2300</v>
      </c>
      <c r="E870" s="1">
        <v>44816</v>
      </c>
      <c r="F870">
        <v>0</v>
      </c>
      <c r="G870" s="1">
        <v>44767</v>
      </c>
      <c r="H870">
        <v>0</v>
      </c>
      <c r="I870" s="1">
        <v>44872</v>
      </c>
      <c r="J870">
        <v>20500</v>
      </c>
      <c r="K870" s="1">
        <v>44903</v>
      </c>
      <c r="L870">
        <v>1328.41</v>
      </c>
      <c r="M870" s="1">
        <v>44903</v>
      </c>
      <c r="N870">
        <v>6500</v>
      </c>
      <c r="O870" s="1">
        <v>44903</v>
      </c>
      <c r="P870">
        <v>0</v>
      </c>
      <c r="Q870" s="1">
        <v>44819</v>
      </c>
      <c r="R870">
        <v>13000</v>
      </c>
      <c r="S870" s="1">
        <v>45132</v>
      </c>
      <c r="T870">
        <v>-12829.51</v>
      </c>
      <c r="U870" s="1">
        <v>45007</v>
      </c>
      <c r="V870">
        <v>800</v>
      </c>
      <c r="W870" s="1">
        <v>45132</v>
      </c>
      <c r="X870">
        <v>24688.38</v>
      </c>
      <c r="Y870" s="1">
        <v>44903</v>
      </c>
      <c r="Z870">
        <v>9700</v>
      </c>
      <c r="AA870" s="1">
        <v>44903</v>
      </c>
      <c r="AB870">
        <v>27100</v>
      </c>
    </row>
    <row r="871" spans="1:28" ht="16.2">
      <c r="A871" s="1">
        <v>45133</v>
      </c>
      <c r="B871">
        <v>0</v>
      </c>
      <c r="C871" s="1">
        <v>44817</v>
      </c>
      <c r="D871">
        <v>16200</v>
      </c>
      <c r="E871" s="1">
        <v>44817</v>
      </c>
      <c r="F871">
        <v>0</v>
      </c>
      <c r="G871" s="1">
        <v>44768</v>
      </c>
      <c r="H871">
        <v>0</v>
      </c>
      <c r="I871" s="1">
        <v>44873</v>
      </c>
      <c r="J871">
        <v>4500</v>
      </c>
      <c r="K871" s="1">
        <v>44904</v>
      </c>
      <c r="L871">
        <v>-6477.5</v>
      </c>
      <c r="M871" s="1">
        <v>44904</v>
      </c>
      <c r="N871">
        <v>-10500</v>
      </c>
      <c r="O871" s="1">
        <v>44904</v>
      </c>
      <c r="P871">
        <v>0</v>
      </c>
      <c r="Q871" s="1">
        <v>44820</v>
      </c>
      <c r="R871">
        <v>-31800</v>
      </c>
      <c r="S871" s="1">
        <v>45133</v>
      </c>
      <c r="T871">
        <v>0</v>
      </c>
      <c r="U871" s="1">
        <v>45008</v>
      </c>
      <c r="V871">
        <v>25000</v>
      </c>
      <c r="W871" s="1">
        <v>45133</v>
      </c>
      <c r="X871">
        <v>-15600</v>
      </c>
      <c r="Y871" s="1">
        <v>44904</v>
      </c>
      <c r="Z871">
        <v>20000</v>
      </c>
      <c r="AA871" s="1">
        <v>44904</v>
      </c>
      <c r="AB871">
        <v>0</v>
      </c>
    </row>
    <row r="872" spans="1:28" ht="16.2">
      <c r="A872" s="1">
        <v>45134</v>
      </c>
      <c r="B872">
        <v>-14502.15</v>
      </c>
      <c r="C872" s="1">
        <v>44818</v>
      </c>
      <c r="D872">
        <v>10100</v>
      </c>
      <c r="E872" s="1">
        <v>44818</v>
      </c>
      <c r="F872">
        <v>0</v>
      </c>
      <c r="G872" s="1">
        <v>44769</v>
      </c>
      <c r="H872">
        <v>0</v>
      </c>
      <c r="I872" s="1">
        <v>44874</v>
      </c>
      <c r="J872">
        <v>0</v>
      </c>
      <c r="K872" s="1">
        <v>44907</v>
      </c>
      <c r="L872">
        <v>0</v>
      </c>
      <c r="M872" s="1">
        <v>44907</v>
      </c>
      <c r="N872">
        <v>0</v>
      </c>
      <c r="O872" s="1">
        <v>44907</v>
      </c>
      <c r="P872">
        <v>-17748.400000000001</v>
      </c>
      <c r="Q872" s="1">
        <v>44823</v>
      </c>
      <c r="R872">
        <v>-12600</v>
      </c>
      <c r="S872" s="1">
        <v>45134</v>
      </c>
      <c r="T872">
        <v>-6033.11</v>
      </c>
      <c r="U872" s="1">
        <v>45009</v>
      </c>
      <c r="V872">
        <v>15000</v>
      </c>
      <c r="W872" s="1">
        <v>45134</v>
      </c>
      <c r="X872">
        <v>23800</v>
      </c>
      <c r="Y872" s="1">
        <v>44907</v>
      </c>
      <c r="Z872">
        <v>27900</v>
      </c>
      <c r="AA872" s="1">
        <v>44907</v>
      </c>
      <c r="AB872">
        <v>-16100</v>
      </c>
    </row>
    <row r="873" spans="1:28" ht="16.2">
      <c r="A873" s="1">
        <v>45135</v>
      </c>
      <c r="B873">
        <v>17167.13</v>
      </c>
      <c r="C873" s="1">
        <v>44819</v>
      </c>
      <c r="D873">
        <v>0</v>
      </c>
      <c r="E873" s="1">
        <v>44819</v>
      </c>
      <c r="F873">
        <v>0</v>
      </c>
      <c r="G873" s="1">
        <v>44770</v>
      </c>
      <c r="H873">
        <v>0</v>
      </c>
      <c r="I873" s="1">
        <v>44875</v>
      </c>
      <c r="J873">
        <v>-15800</v>
      </c>
      <c r="K873" s="1">
        <v>44908</v>
      </c>
      <c r="L873">
        <v>6724.36</v>
      </c>
      <c r="M873" s="1">
        <v>44908</v>
      </c>
      <c r="N873">
        <v>-16700</v>
      </c>
      <c r="O873" s="1">
        <v>44908</v>
      </c>
      <c r="P873">
        <v>0</v>
      </c>
      <c r="Q873" s="1">
        <v>44824</v>
      </c>
      <c r="R873">
        <v>28200</v>
      </c>
      <c r="S873" s="1">
        <v>45135</v>
      </c>
      <c r="T873">
        <v>0</v>
      </c>
      <c r="U873" s="1">
        <v>45012</v>
      </c>
      <c r="V873">
        <v>-16200</v>
      </c>
      <c r="W873" s="1">
        <v>45135</v>
      </c>
      <c r="X873">
        <v>9481.8700000000008</v>
      </c>
      <c r="Y873" s="1">
        <v>44908</v>
      </c>
      <c r="Z873">
        <v>-18500</v>
      </c>
      <c r="AA873" s="1">
        <v>44908</v>
      </c>
      <c r="AB873">
        <v>-16300</v>
      </c>
    </row>
    <row r="874" spans="1:28" ht="16.2">
      <c r="A874" s="1">
        <v>45138</v>
      </c>
      <c r="B874">
        <v>46963.62</v>
      </c>
      <c r="C874" s="1">
        <v>44820</v>
      </c>
      <c r="D874">
        <v>-3100</v>
      </c>
      <c r="E874" s="1">
        <v>44820</v>
      </c>
      <c r="F874">
        <v>0</v>
      </c>
      <c r="G874" s="1">
        <v>44771</v>
      </c>
      <c r="H874">
        <v>0</v>
      </c>
      <c r="I874" s="1">
        <v>44876</v>
      </c>
      <c r="J874">
        <v>0</v>
      </c>
      <c r="K874" s="1">
        <v>44909</v>
      </c>
      <c r="L874">
        <v>0</v>
      </c>
      <c r="M874" s="1">
        <v>44909</v>
      </c>
      <c r="N874">
        <v>13800</v>
      </c>
      <c r="O874" s="1">
        <v>44909</v>
      </c>
      <c r="P874">
        <v>0</v>
      </c>
      <c r="Q874" s="1">
        <v>44825</v>
      </c>
      <c r="R874">
        <v>-32300</v>
      </c>
      <c r="S874" s="1">
        <v>45138</v>
      </c>
      <c r="T874">
        <v>49166.29</v>
      </c>
      <c r="U874" s="1">
        <v>45013</v>
      </c>
      <c r="V874">
        <v>-28200</v>
      </c>
      <c r="W874" s="1">
        <v>45138</v>
      </c>
      <c r="X874">
        <v>0</v>
      </c>
      <c r="Y874" s="1">
        <v>44909</v>
      </c>
      <c r="Z874">
        <v>38200</v>
      </c>
      <c r="AA874" s="1">
        <v>44909</v>
      </c>
      <c r="AB874">
        <v>2500</v>
      </c>
    </row>
    <row r="875" spans="1:28" ht="16.2">
      <c r="A875" s="1">
        <v>45139</v>
      </c>
      <c r="B875">
        <v>0</v>
      </c>
      <c r="C875" s="1">
        <v>44823</v>
      </c>
      <c r="D875">
        <v>12600</v>
      </c>
      <c r="E875" s="1">
        <v>44823</v>
      </c>
      <c r="F875">
        <v>0</v>
      </c>
      <c r="G875" s="1">
        <v>44774</v>
      </c>
      <c r="H875">
        <v>0</v>
      </c>
      <c r="I875" s="1">
        <v>44879</v>
      </c>
      <c r="J875">
        <v>-14400</v>
      </c>
      <c r="K875" s="1">
        <v>44910</v>
      </c>
      <c r="L875">
        <v>-11280.44</v>
      </c>
      <c r="M875" s="1">
        <v>44910</v>
      </c>
      <c r="N875">
        <v>-4500</v>
      </c>
      <c r="O875" s="1">
        <v>44910</v>
      </c>
      <c r="P875">
        <v>0</v>
      </c>
      <c r="Q875" s="1">
        <v>44826</v>
      </c>
      <c r="R875">
        <v>0</v>
      </c>
      <c r="S875" s="1">
        <v>45139</v>
      </c>
      <c r="T875">
        <v>-14229.42</v>
      </c>
      <c r="U875" s="1">
        <v>45014</v>
      </c>
      <c r="V875">
        <v>10000</v>
      </c>
      <c r="W875" s="1">
        <v>45139</v>
      </c>
      <c r="X875">
        <v>11886.4</v>
      </c>
      <c r="Y875" s="1">
        <v>44910</v>
      </c>
      <c r="Z875">
        <v>-400</v>
      </c>
      <c r="AA875" s="1">
        <v>44910</v>
      </c>
      <c r="AB875">
        <v>-20100</v>
      </c>
    </row>
    <row r="876" spans="1:28" ht="16.2">
      <c r="A876" s="1">
        <v>45140</v>
      </c>
      <c r="B876">
        <v>52754.9</v>
      </c>
      <c r="C876" s="1">
        <v>44824</v>
      </c>
      <c r="D876">
        <v>-20700</v>
      </c>
      <c r="E876" s="1">
        <v>44824</v>
      </c>
      <c r="F876">
        <v>0</v>
      </c>
      <c r="G876" s="1">
        <v>44775</v>
      </c>
      <c r="H876">
        <v>0</v>
      </c>
      <c r="I876" s="1">
        <v>44880</v>
      </c>
      <c r="J876">
        <v>33900</v>
      </c>
      <c r="K876" s="1">
        <v>44911</v>
      </c>
      <c r="L876">
        <v>-15267.12</v>
      </c>
      <c r="M876" s="1">
        <v>44911</v>
      </c>
      <c r="N876">
        <v>0</v>
      </c>
      <c r="O876" s="1">
        <v>44911</v>
      </c>
      <c r="P876">
        <v>0</v>
      </c>
      <c r="Q876" s="1">
        <v>44827</v>
      </c>
      <c r="R876">
        <v>0</v>
      </c>
      <c r="S876" s="1">
        <v>45140</v>
      </c>
      <c r="T876">
        <v>0</v>
      </c>
      <c r="U876" s="1">
        <v>45015</v>
      </c>
      <c r="V876">
        <v>16200</v>
      </c>
      <c r="W876" s="1">
        <v>45140</v>
      </c>
      <c r="X876">
        <v>-10114.02</v>
      </c>
      <c r="Y876" s="1">
        <v>44911</v>
      </c>
      <c r="Z876">
        <v>-400</v>
      </c>
      <c r="AA876" s="1">
        <v>44911</v>
      </c>
      <c r="AB876">
        <v>0</v>
      </c>
    </row>
    <row r="877" spans="1:28" ht="16.2">
      <c r="A877" s="1">
        <v>45142</v>
      </c>
      <c r="B877">
        <v>0</v>
      </c>
      <c r="C877" s="1">
        <v>44825</v>
      </c>
      <c r="D877">
        <v>0</v>
      </c>
      <c r="E877" s="1">
        <v>44825</v>
      </c>
      <c r="F877">
        <v>0</v>
      </c>
      <c r="G877" s="1">
        <v>44776</v>
      </c>
      <c r="H877">
        <v>0</v>
      </c>
      <c r="I877" s="1">
        <v>44881</v>
      </c>
      <c r="J877">
        <v>5500</v>
      </c>
      <c r="K877" s="1">
        <v>44914</v>
      </c>
      <c r="L877">
        <v>0</v>
      </c>
      <c r="M877" s="1">
        <v>44914</v>
      </c>
      <c r="N877">
        <v>-6700</v>
      </c>
      <c r="O877" s="1">
        <v>44914</v>
      </c>
      <c r="P877">
        <v>0</v>
      </c>
      <c r="Q877" s="1">
        <v>44830</v>
      </c>
      <c r="R877">
        <v>0</v>
      </c>
      <c r="S877" s="1">
        <v>45142</v>
      </c>
      <c r="T877">
        <v>0</v>
      </c>
      <c r="U877" s="1">
        <v>45016</v>
      </c>
      <c r="V877">
        <v>8600</v>
      </c>
      <c r="W877" s="1">
        <v>45142</v>
      </c>
      <c r="X877">
        <v>0</v>
      </c>
      <c r="Y877" s="1">
        <v>44914</v>
      </c>
      <c r="Z877">
        <v>8900</v>
      </c>
      <c r="AA877" s="1">
        <v>44914</v>
      </c>
      <c r="AB877">
        <v>0</v>
      </c>
    </row>
    <row r="878" spans="1:28" ht="16.2">
      <c r="A878" s="1">
        <v>45145</v>
      </c>
      <c r="B878">
        <v>10350.77</v>
      </c>
      <c r="C878" s="1">
        <v>44826</v>
      </c>
      <c r="D878">
        <v>34800</v>
      </c>
      <c r="E878" s="1">
        <v>44826</v>
      </c>
      <c r="F878">
        <v>0</v>
      </c>
      <c r="G878" s="1">
        <v>44777</v>
      </c>
      <c r="H878">
        <v>0</v>
      </c>
      <c r="I878" s="1">
        <v>44882</v>
      </c>
      <c r="J878">
        <v>0</v>
      </c>
      <c r="K878" s="1">
        <v>44915</v>
      </c>
      <c r="L878">
        <v>36969.769999999997</v>
      </c>
      <c r="M878" s="1">
        <v>44915</v>
      </c>
      <c r="N878">
        <v>-3100</v>
      </c>
      <c r="O878" s="1">
        <v>44915</v>
      </c>
      <c r="P878">
        <v>0</v>
      </c>
      <c r="Q878" s="1">
        <v>44831</v>
      </c>
      <c r="R878">
        <v>0</v>
      </c>
      <c r="S878" s="1">
        <v>45145</v>
      </c>
      <c r="T878">
        <v>0</v>
      </c>
      <c r="U878" s="1">
        <v>45022</v>
      </c>
      <c r="V878">
        <v>-42200</v>
      </c>
      <c r="W878" s="1">
        <v>45145</v>
      </c>
      <c r="X878">
        <v>23888.27</v>
      </c>
      <c r="Y878" s="1">
        <v>44915</v>
      </c>
      <c r="Z878">
        <v>17300</v>
      </c>
      <c r="AA878" s="1">
        <v>44915</v>
      </c>
      <c r="AB878">
        <v>36000</v>
      </c>
    </row>
    <row r="879" spans="1:28" ht="16.2">
      <c r="A879" s="1">
        <v>45146</v>
      </c>
      <c r="B879">
        <v>-13620.38</v>
      </c>
      <c r="C879" s="1">
        <v>44827</v>
      </c>
      <c r="D879">
        <v>0</v>
      </c>
      <c r="E879" s="1">
        <v>44827</v>
      </c>
      <c r="F879">
        <v>0</v>
      </c>
      <c r="G879" s="1">
        <v>44778</v>
      </c>
      <c r="H879">
        <v>0</v>
      </c>
      <c r="I879" s="1">
        <v>44883</v>
      </c>
      <c r="J879">
        <v>0</v>
      </c>
      <c r="K879" s="1">
        <v>44916</v>
      </c>
      <c r="L879">
        <v>-14626.75</v>
      </c>
      <c r="M879" s="1">
        <v>44916</v>
      </c>
      <c r="N879">
        <v>-3400</v>
      </c>
      <c r="O879" s="1">
        <v>44916</v>
      </c>
      <c r="P879">
        <v>0</v>
      </c>
      <c r="Q879" s="1">
        <v>44832</v>
      </c>
      <c r="R879">
        <v>0</v>
      </c>
      <c r="S879" s="1">
        <v>45146</v>
      </c>
      <c r="T879">
        <v>0</v>
      </c>
      <c r="U879" s="1">
        <v>45023</v>
      </c>
      <c r="V879">
        <v>-11600</v>
      </c>
      <c r="W879" s="1">
        <v>45146</v>
      </c>
      <c r="X879">
        <v>-38104.42</v>
      </c>
      <c r="Y879" s="1">
        <v>44916</v>
      </c>
      <c r="Z879">
        <v>-13700</v>
      </c>
      <c r="AA879" s="1">
        <v>44916</v>
      </c>
      <c r="AB879">
        <v>0</v>
      </c>
    </row>
    <row r="880" spans="1:28" ht="16.2">
      <c r="A880" s="1">
        <v>45147</v>
      </c>
      <c r="B880">
        <v>0</v>
      </c>
      <c r="C880" s="1">
        <v>44830</v>
      </c>
      <c r="D880">
        <v>0</v>
      </c>
      <c r="E880" s="1">
        <v>44830</v>
      </c>
      <c r="F880">
        <v>0</v>
      </c>
      <c r="G880" s="1">
        <v>44781</v>
      </c>
      <c r="H880">
        <v>0</v>
      </c>
      <c r="I880" s="1">
        <v>44886</v>
      </c>
      <c r="J880">
        <v>0</v>
      </c>
      <c r="K880" s="1">
        <v>44917</v>
      </c>
      <c r="L880">
        <v>10570.34</v>
      </c>
      <c r="M880" s="1">
        <v>44917</v>
      </c>
      <c r="N880">
        <v>0</v>
      </c>
      <c r="O880" s="1">
        <v>44917</v>
      </c>
      <c r="P880">
        <v>0</v>
      </c>
      <c r="Q880" s="1">
        <v>44833</v>
      </c>
      <c r="R880">
        <v>0</v>
      </c>
      <c r="S880" s="1">
        <v>45147</v>
      </c>
      <c r="T880">
        <v>0</v>
      </c>
      <c r="U880" s="1">
        <v>45026</v>
      </c>
      <c r="V880">
        <v>-23600</v>
      </c>
      <c r="W880" s="1">
        <v>45147</v>
      </c>
      <c r="X880">
        <v>1694.11</v>
      </c>
      <c r="Y880" s="1">
        <v>44917</v>
      </c>
      <c r="Z880">
        <v>7700</v>
      </c>
      <c r="AA880" s="1">
        <v>44917</v>
      </c>
      <c r="AB880">
        <v>0</v>
      </c>
    </row>
    <row r="881" spans="1:28" ht="16.2">
      <c r="A881" s="1">
        <v>45148</v>
      </c>
      <c r="B881">
        <v>-6599.53</v>
      </c>
      <c r="C881" s="1">
        <v>44831</v>
      </c>
      <c r="D881">
        <v>0</v>
      </c>
      <c r="E881" s="1">
        <v>44831</v>
      </c>
      <c r="F881">
        <v>0</v>
      </c>
      <c r="G881" s="1">
        <v>44782</v>
      </c>
      <c r="H881">
        <v>0</v>
      </c>
      <c r="I881" s="1">
        <v>44887</v>
      </c>
      <c r="J881">
        <v>0</v>
      </c>
      <c r="K881" s="1">
        <v>44918</v>
      </c>
      <c r="L881">
        <v>-9829.9</v>
      </c>
      <c r="M881" s="1">
        <v>44918</v>
      </c>
      <c r="N881">
        <v>0</v>
      </c>
      <c r="O881" s="1">
        <v>44918</v>
      </c>
      <c r="P881">
        <v>0</v>
      </c>
      <c r="Q881" s="1">
        <v>44834</v>
      </c>
      <c r="R881">
        <v>0</v>
      </c>
      <c r="S881" s="1">
        <v>45148</v>
      </c>
      <c r="T881">
        <v>16797.490000000002</v>
      </c>
      <c r="U881" s="1">
        <v>45027</v>
      </c>
      <c r="V881">
        <v>-47600</v>
      </c>
      <c r="W881" s="1">
        <v>45148</v>
      </c>
      <c r="X881">
        <v>39000</v>
      </c>
      <c r="Y881" s="1">
        <v>44918</v>
      </c>
      <c r="Z881">
        <v>-43500</v>
      </c>
      <c r="AA881" s="1">
        <v>44918</v>
      </c>
      <c r="AB881">
        <v>-17600</v>
      </c>
    </row>
    <row r="882" spans="1:28" ht="16.2">
      <c r="A882" s="1">
        <v>45149</v>
      </c>
      <c r="B882">
        <v>0</v>
      </c>
      <c r="C882" s="1">
        <v>44832</v>
      </c>
      <c r="D882">
        <v>0</v>
      </c>
      <c r="E882" s="1">
        <v>44832</v>
      </c>
      <c r="F882">
        <v>0</v>
      </c>
      <c r="G882" s="1">
        <v>44783</v>
      </c>
      <c r="H882">
        <v>0</v>
      </c>
      <c r="I882" s="1">
        <v>44888</v>
      </c>
      <c r="J882">
        <v>15700</v>
      </c>
      <c r="K882" s="1">
        <v>44921</v>
      </c>
      <c r="L882">
        <v>0</v>
      </c>
      <c r="M882" s="1">
        <v>44921</v>
      </c>
      <c r="N882">
        <v>0</v>
      </c>
      <c r="O882" s="1">
        <v>44921</v>
      </c>
      <c r="P882">
        <v>0</v>
      </c>
      <c r="Q882" s="1">
        <v>44837</v>
      </c>
      <c r="R882">
        <v>0</v>
      </c>
      <c r="S882" s="1">
        <v>45149</v>
      </c>
      <c r="T882">
        <v>0</v>
      </c>
      <c r="U882" s="1">
        <v>45028</v>
      </c>
      <c r="V882">
        <v>1000</v>
      </c>
      <c r="W882" s="1">
        <v>45149</v>
      </c>
      <c r="X882">
        <v>6400</v>
      </c>
      <c r="Y882" s="1">
        <v>44921</v>
      </c>
      <c r="Z882">
        <v>5100</v>
      </c>
      <c r="AA882" s="1">
        <v>44921</v>
      </c>
      <c r="AB882">
        <v>0</v>
      </c>
    </row>
    <row r="883" spans="1:28" ht="16.2">
      <c r="A883" s="1">
        <v>45152</v>
      </c>
      <c r="B883">
        <v>-6169.83</v>
      </c>
      <c r="C883" s="1">
        <v>44833</v>
      </c>
      <c r="D883">
        <v>0</v>
      </c>
      <c r="E883" s="1">
        <v>44833</v>
      </c>
      <c r="F883">
        <v>0</v>
      </c>
      <c r="G883" s="1">
        <v>44784</v>
      </c>
      <c r="H883">
        <v>0</v>
      </c>
      <c r="I883" s="1">
        <v>44889</v>
      </c>
      <c r="J883">
        <v>35000</v>
      </c>
      <c r="K883" s="1">
        <v>44922</v>
      </c>
      <c r="L883">
        <v>340.26</v>
      </c>
      <c r="M883" s="1">
        <v>44922</v>
      </c>
      <c r="N883">
        <v>8900</v>
      </c>
      <c r="O883" s="1">
        <v>44922</v>
      </c>
      <c r="P883">
        <v>0</v>
      </c>
      <c r="Q883" s="1">
        <v>44838</v>
      </c>
      <c r="R883">
        <v>0</v>
      </c>
      <c r="S883" s="1">
        <v>45152</v>
      </c>
      <c r="T883">
        <v>0</v>
      </c>
      <c r="U883" s="1">
        <v>45029</v>
      </c>
      <c r="V883">
        <v>-22000</v>
      </c>
      <c r="W883" s="1">
        <v>45152</v>
      </c>
      <c r="X883">
        <v>49400</v>
      </c>
      <c r="Y883" s="1">
        <v>44922</v>
      </c>
      <c r="Z883">
        <v>17700</v>
      </c>
      <c r="AA883" s="1">
        <v>44922</v>
      </c>
      <c r="AB883">
        <v>0</v>
      </c>
    </row>
    <row r="884" spans="1:28" ht="16.2">
      <c r="A884" s="1">
        <v>45153</v>
      </c>
      <c r="B884">
        <v>-21180.720000000001</v>
      </c>
      <c r="C884" s="1">
        <v>44834</v>
      </c>
      <c r="D884">
        <v>0</v>
      </c>
      <c r="E884" s="1">
        <v>44834</v>
      </c>
      <c r="F884">
        <v>0</v>
      </c>
      <c r="G884" s="1">
        <v>44785</v>
      </c>
      <c r="H884">
        <v>0</v>
      </c>
      <c r="I884" s="1">
        <v>44890</v>
      </c>
      <c r="J884">
        <v>4700</v>
      </c>
      <c r="K884" s="1">
        <v>44923</v>
      </c>
      <c r="L884">
        <v>-6450.68</v>
      </c>
      <c r="M884" s="1">
        <v>44923</v>
      </c>
      <c r="N884">
        <v>1100</v>
      </c>
      <c r="O884" s="1">
        <v>44923</v>
      </c>
      <c r="P884">
        <v>8751.9599999999991</v>
      </c>
      <c r="Q884" s="1">
        <v>44839</v>
      </c>
      <c r="R884">
        <v>0</v>
      </c>
      <c r="S884" s="1">
        <v>45153</v>
      </c>
      <c r="T884">
        <v>2812.61</v>
      </c>
      <c r="U884" s="1">
        <v>45030</v>
      </c>
      <c r="V884">
        <v>26200</v>
      </c>
      <c r="W884" s="1">
        <v>45153</v>
      </c>
      <c r="X884">
        <v>4400</v>
      </c>
      <c r="Y884" s="1">
        <v>44923</v>
      </c>
      <c r="Z884">
        <v>22300</v>
      </c>
      <c r="AA884" s="1">
        <v>44923</v>
      </c>
      <c r="AB884">
        <v>0</v>
      </c>
    </row>
    <row r="885" spans="1:28" ht="16.2">
      <c r="A885" s="1">
        <v>45154</v>
      </c>
      <c r="B885">
        <v>11619.99</v>
      </c>
      <c r="C885" s="1">
        <v>44837</v>
      </c>
      <c r="D885">
        <v>0</v>
      </c>
      <c r="E885" s="1">
        <v>44837</v>
      </c>
      <c r="F885">
        <v>0</v>
      </c>
      <c r="G885" s="1">
        <v>44788</v>
      </c>
      <c r="H885">
        <v>0</v>
      </c>
      <c r="I885" s="1">
        <v>44893</v>
      </c>
      <c r="J885">
        <v>0</v>
      </c>
      <c r="K885" s="1">
        <v>44924</v>
      </c>
      <c r="L885">
        <v>-4860.0600000000004</v>
      </c>
      <c r="M885" s="1">
        <v>44924</v>
      </c>
      <c r="N885">
        <v>0</v>
      </c>
      <c r="O885" s="1">
        <v>44924</v>
      </c>
      <c r="P885">
        <v>0</v>
      </c>
      <c r="Q885" s="1">
        <v>44840</v>
      </c>
      <c r="R885">
        <v>0</v>
      </c>
      <c r="S885" s="1">
        <v>45154</v>
      </c>
      <c r="T885">
        <v>0</v>
      </c>
      <c r="U885" s="1">
        <v>45033</v>
      </c>
      <c r="V885">
        <v>4600</v>
      </c>
      <c r="W885" s="1">
        <v>45154</v>
      </c>
      <c r="X885">
        <v>11100</v>
      </c>
      <c r="Y885" s="1">
        <v>44924</v>
      </c>
      <c r="Z885">
        <v>-24000</v>
      </c>
      <c r="AA885" s="1">
        <v>44924</v>
      </c>
      <c r="AB885">
        <v>0</v>
      </c>
    </row>
    <row r="886" spans="1:28" ht="16.2">
      <c r="A886" s="1">
        <v>45155</v>
      </c>
      <c r="B886">
        <v>32419.21</v>
      </c>
      <c r="C886" s="1">
        <v>44838</v>
      </c>
      <c r="D886">
        <v>0</v>
      </c>
      <c r="E886" s="1">
        <v>44838</v>
      </c>
      <c r="F886">
        <v>0</v>
      </c>
      <c r="G886" s="1">
        <v>44789</v>
      </c>
      <c r="H886">
        <v>0</v>
      </c>
      <c r="I886" s="1">
        <v>44894</v>
      </c>
      <c r="J886">
        <v>0</v>
      </c>
      <c r="K886" s="1">
        <v>44925</v>
      </c>
      <c r="L886">
        <v>26922.63</v>
      </c>
      <c r="M886" s="1">
        <v>44925</v>
      </c>
      <c r="N886">
        <v>0</v>
      </c>
      <c r="O886" s="1">
        <v>44925</v>
      </c>
      <c r="P886">
        <v>0</v>
      </c>
      <c r="Q886" s="1">
        <v>44841</v>
      </c>
      <c r="R886">
        <v>0</v>
      </c>
      <c r="S886" s="1">
        <v>45155</v>
      </c>
      <c r="T886">
        <v>0</v>
      </c>
      <c r="U886" s="1">
        <v>45034</v>
      </c>
      <c r="V886">
        <v>-16000</v>
      </c>
      <c r="W886" s="1">
        <v>45155</v>
      </c>
      <c r="X886">
        <v>0</v>
      </c>
      <c r="Y886" s="1">
        <v>44925</v>
      </c>
      <c r="Z886">
        <v>2000</v>
      </c>
      <c r="AA886" s="1">
        <v>44925</v>
      </c>
      <c r="AB886">
        <v>0</v>
      </c>
    </row>
    <row r="887" spans="1:28" ht="16.2">
      <c r="A887" s="1">
        <v>45156</v>
      </c>
      <c r="B887">
        <v>0</v>
      </c>
      <c r="C887" s="1">
        <v>44839</v>
      </c>
      <c r="D887">
        <v>26400</v>
      </c>
      <c r="E887" s="1">
        <v>44839</v>
      </c>
      <c r="F887">
        <v>0</v>
      </c>
      <c r="G887" s="1">
        <v>44790</v>
      </c>
      <c r="H887">
        <v>0</v>
      </c>
      <c r="I887" s="1">
        <v>44895</v>
      </c>
      <c r="J887">
        <v>0</v>
      </c>
      <c r="K887" s="1">
        <v>44929</v>
      </c>
      <c r="L887">
        <v>558.47</v>
      </c>
      <c r="M887" s="1">
        <v>44929</v>
      </c>
      <c r="N887">
        <v>0</v>
      </c>
      <c r="O887" s="1">
        <v>44929</v>
      </c>
      <c r="P887">
        <v>0</v>
      </c>
      <c r="Q887" s="1">
        <v>44845</v>
      </c>
      <c r="R887">
        <v>0</v>
      </c>
      <c r="S887" s="1">
        <v>45156</v>
      </c>
      <c r="T887">
        <v>0</v>
      </c>
      <c r="U887" s="1">
        <v>45035</v>
      </c>
      <c r="V887">
        <v>-9300</v>
      </c>
      <c r="W887" s="1">
        <v>45156</v>
      </c>
      <c r="X887">
        <v>-22000</v>
      </c>
      <c r="Y887" s="1">
        <v>44929</v>
      </c>
      <c r="Z887">
        <v>9900</v>
      </c>
      <c r="AA887" s="1">
        <v>44929</v>
      </c>
      <c r="AB887">
        <v>0</v>
      </c>
    </row>
    <row r="888" spans="1:28" ht="16.2">
      <c r="A888" s="1">
        <v>45159</v>
      </c>
      <c r="B888">
        <v>0</v>
      </c>
      <c r="C888" s="1">
        <v>44840</v>
      </c>
      <c r="D888">
        <v>0</v>
      </c>
      <c r="E888" s="1">
        <v>44840</v>
      </c>
      <c r="F888">
        <v>0</v>
      </c>
      <c r="G888" s="1">
        <v>44791</v>
      </c>
      <c r="H888">
        <v>0</v>
      </c>
      <c r="I888" s="1">
        <v>44896</v>
      </c>
      <c r="J888">
        <v>12900</v>
      </c>
      <c r="K888" s="1">
        <v>44930</v>
      </c>
      <c r="L888">
        <v>0</v>
      </c>
      <c r="M888" s="1">
        <v>44930</v>
      </c>
      <c r="N888">
        <v>0</v>
      </c>
      <c r="O888" s="1">
        <v>44930</v>
      </c>
      <c r="P888">
        <v>0</v>
      </c>
      <c r="Q888" s="1">
        <v>44846</v>
      </c>
      <c r="R888">
        <v>0</v>
      </c>
      <c r="S888" s="1">
        <v>45159</v>
      </c>
      <c r="T888">
        <v>10617.62</v>
      </c>
      <c r="U888" s="1">
        <v>45036</v>
      </c>
      <c r="V888">
        <v>5900</v>
      </c>
      <c r="W888" s="1">
        <v>45159</v>
      </c>
      <c r="X888">
        <v>2100</v>
      </c>
      <c r="Y888" s="1">
        <v>44930</v>
      </c>
      <c r="Z888">
        <v>-26200</v>
      </c>
      <c r="AA888" s="1">
        <v>44930</v>
      </c>
      <c r="AB888">
        <v>0</v>
      </c>
    </row>
    <row r="889" spans="1:28" ht="16.2">
      <c r="A889" s="1">
        <v>45160</v>
      </c>
      <c r="B889">
        <v>2814.47</v>
      </c>
      <c r="C889" s="1">
        <v>44841</v>
      </c>
      <c r="D889">
        <v>0</v>
      </c>
      <c r="E889" s="1">
        <v>44841</v>
      </c>
      <c r="F889">
        <v>0</v>
      </c>
      <c r="G889" s="1">
        <v>44792</v>
      </c>
      <c r="H889">
        <v>0</v>
      </c>
      <c r="I889" s="1">
        <v>44897</v>
      </c>
      <c r="J889">
        <v>-11900</v>
      </c>
      <c r="K889" s="1">
        <v>44931</v>
      </c>
      <c r="L889">
        <v>-7659.5</v>
      </c>
      <c r="M889" s="1">
        <v>44931</v>
      </c>
      <c r="N889">
        <v>0</v>
      </c>
      <c r="O889" s="1">
        <v>44931</v>
      </c>
      <c r="P889">
        <v>0</v>
      </c>
      <c r="Q889" s="1">
        <v>44847</v>
      </c>
      <c r="R889">
        <v>0</v>
      </c>
      <c r="S889" s="1">
        <v>45160</v>
      </c>
      <c r="T889">
        <v>4814.53</v>
      </c>
      <c r="U889" s="1">
        <v>45037</v>
      </c>
      <c r="V889">
        <v>23200</v>
      </c>
      <c r="W889" s="1">
        <v>45160</v>
      </c>
      <c r="X889">
        <v>7300</v>
      </c>
      <c r="Y889" s="1">
        <v>44931</v>
      </c>
      <c r="Z889">
        <v>4900</v>
      </c>
      <c r="AA889" s="1">
        <v>44931</v>
      </c>
      <c r="AB889">
        <v>0</v>
      </c>
    </row>
    <row r="890" spans="1:28" ht="16.2">
      <c r="A890" s="1">
        <v>45161</v>
      </c>
      <c r="B890">
        <v>-8384.56</v>
      </c>
      <c r="C890" s="1">
        <v>44845</v>
      </c>
      <c r="D890">
        <v>63400</v>
      </c>
      <c r="E890" s="1">
        <v>44845</v>
      </c>
      <c r="F890">
        <v>0</v>
      </c>
      <c r="G890" s="1">
        <v>44795</v>
      </c>
      <c r="H890">
        <v>0</v>
      </c>
      <c r="I890" s="1">
        <v>44900</v>
      </c>
      <c r="J890">
        <v>0</v>
      </c>
      <c r="K890" s="1">
        <v>44932</v>
      </c>
      <c r="L890">
        <v>0</v>
      </c>
      <c r="M890" s="1">
        <v>44932</v>
      </c>
      <c r="N890">
        <v>5700</v>
      </c>
      <c r="O890" s="1">
        <v>44932</v>
      </c>
      <c r="P890">
        <v>0</v>
      </c>
      <c r="Q890" s="1">
        <v>44848</v>
      </c>
      <c r="R890">
        <v>-13300</v>
      </c>
      <c r="S890" s="1">
        <v>45161</v>
      </c>
      <c r="T890">
        <v>0</v>
      </c>
      <c r="U890" s="1">
        <v>45040</v>
      </c>
      <c r="V890">
        <v>-1600</v>
      </c>
      <c r="W890" s="1">
        <v>45161</v>
      </c>
      <c r="X890">
        <v>0</v>
      </c>
      <c r="Y890" s="1">
        <v>44932</v>
      </c>
      <c r="Z890">
        <v>15000</v>
      </c>
      <c r="AA890" s="1">
        <v>44932</v>
      </c>
      <c r="AB890">
        <v>0</v>
      </c>
    </row>
    <row r="891" spans="1:28" ht="16.2">
      <c r="A891" s="1">
        <v>45162</v>
      </c>
      <c r="B891">
        <v>-5208.92</v>
      </c>
      <c r="C891" s="1">
        <v>44846</v>
      </c>
      <c r="D891">
        <v>0</v>
      </c>
      <c r="E891" s="1">
        <v>44846</v>
      </c>
      <c r="F891">
        <v>0</v>
      </c>
      <c r="G891" s="1">
        <v>44796</v>
      </c>
      <c r="H891">
        <v>0</v>
      </c>
      <c r="I891" s="1">
        <v>44901</v>
      </c>
      <c r="J891">
        <v>27500</v>
      </c>
      <c r="K891" s="1">
        <v>44935</v>
      </c>
      <c r="L891">
        <v>-5475.79</v>
      </c>
      <c r="M891" s="1">
        <v>44935</v>
      </c>
      <c r="N891">
        <v>81000</v>
      </c>
      <c r="O891" s="1">
        <v>44935</v>
      </c>
      <c r="P891">
        <v>0</v>
      </c>
      <c r="Q891" s="1">
        <v>44851</v>
      </c>
      <c r="R891">
        <v>-37000</v>
      </c>
      <c r="S891" s="1">
        <v>45162</v>
      </c>
      <c r="T891">
        <v>0</v>
      </c>
      <c r="U891" s="1">
        <v>45041</v>
      </c>
      <c r="V891">
        <v>47000</v>
      </c>
      <c r="W891" s="1">
        <v>45162</v>
      </c>
      <c r="X891">
        <v>0</v>
      </c>
      <c r="Y891" s="1">
        <v>44935</v>
      </c>
      <c r="Z891">
        <v>36800</v>
      </c>
      <c r="AA891" s="1">
        <v>44935</v>
      </c>
      <c r="AB891">
        <v>21900</v>
      </c>
    </row>
    <row r="892" spans="1:28" ht="16.2">
      <c r="A892" s="1">
        <v>45163</v>
      </c>
      <c r="B892">
        <v>8417.36</v>
      </c>
      <c r="C892" s="1">
        <v>44847</v>
      </c>
      <c r="D892">
        <v>0</v>
      </c>
      <c r="E892" s="1">
        <v>44847</v>
      </c>
      <c r="F892">
        <v>0</v>
      </c>
      <c r="G892" s="1">
        <v>44797</v>
      </c>
      <c r="H892">
        <v>0</v>
      </c>
      <c r="I892" s="1">
        <v>44902</v>
      </c>
      <c r="J892">
        <v>-13900</v>
      </c>
      <c r="K892" s="1">
        <v>44936</v>
      </c>
      <c r="L892">
        <v>0</v>
      </c>
      <c r="M892" s="1">
        <v>44936</v>
      </c>
      <c r="N892">
        <v>3100</v>
      </c>
      <c r="O892" s="1">
        <v>44936</v>
      </c>
      <c r="P892">
        <v>0</v>
      </c>
      <c r="Q892" s="1">
        <v>44852</v>
      </c>
      <c r="R892">
        <v>24400</v>
      </c>
      <c r="S892" s="1">
        <v>45163</v>
      </c>
      <c r="T892">
        <v>0</v>
      </c>
      <c r="U892" s="1">
        <v>45042</v>
      </c>
      <c r="V892">
        <v>2600</v>
      </c>
      <c r="W892" s="1">
        <v>45163</v>
      </c>
      <c r="X892">
        <v>31900</v>
      </c>
      <c r="Y892" s="1">
        <v>44936</v>
      </c>
      <c r="Z892">
        <v>2100</v>
      </c>
      <c r="AA892" s="1">
        <v>44936</v>
      </c>
      <c r="AB892">
        <v>7800</v>
      </c>
    </row>
    <row r="893" spans="1:28" ht="16.2">
      <c r="A893" s="1">
        <v>45166</v>
      </c>
      <c r="B893">
        <v>0</v>
      </c>
      <c r="C893" s="1">
        <v>44848</v>
      </c>
      <c r="D893">
        <v>0</v>
      </c>
      <c r="E893" s="1">
        <v>44848</v>
      </c>
      <c r="F893">
        <v>0</v>
      </c>
      <c r="G893" s="1">
        <v>44798</v>
      </c>
      <c r="H893">
        <v>3900</v>
      </c>
      <c r="I893" s="1">
        <v>44903</v>
      </c>
      <c r="J893">
        <v>0</v>
      </c>
      <c r="K893" s="1">
        <v>44937</v>
      </c>
      <c r="L893">
        <v>3310.05</v>
      </c>
      <c r="M893" s="1">
        <v>44937</v>
      </c>
      <c r="N893">
        <v>0</v>
      </c>
      <c r="O893" s="1">
        <v>44937</v>
      </c>
      <c r="P893">
        <v>0</v>
      </c>
      <c r="Q893" s="1">
        <v>44853</v>
      </c>
      <c r="R893">
        <v>-21500</v>
      </c>
      <c r="S893" s="1">
        <v>45166</v>
      </c>
      <c r="T893">
        <v>0</v>
      </c>
      <c r="U893" s="1">
        <v>45043</v>
      </c>
      <c r="V893">
        <v>-10400</v>
      </c>
      <c r="W893" s="1">
        <v>45166</v>
      </c>
      <c r="X893">
        <v>-13800</v>
      </c>
      <c r="Y893" s="1">
        <v>44937</v>
      </c>
      <c r="Z893">
        <v>-13500</v>
      </c>
      <c r="AA893" s="1">
        <v>44937</v>
      </c>
      <c r="AB893">
        <v>-3200</v>
      </c>
    </row>
    <row r="894" spans="1:28" ht="16.2">
      <c r="A894" s="1">
        <v>45167</v>
      </c>
      <c r="B894">
        <v>14209.7</v>
      </c>
      <c r="C894" s="1">
        <v>44851</v>
      </c>
      <c r="D894">
        <v>0</v>
      </c>
      <c r="E894" s="1">
        <v>44851</v>
      </c>
      <c r="F894">
        <v>0</v>
      </c>
      <c r="G894" s="1">
        <v>44799</v>
      </c>
      <c r="H894">
        <v>-13800</v>
      </c>
      <c r="I894" s="1">
        <v>44904</v>
      </c>
      <c r="J894">
        <v>9300</v>
      </c>
      <c r="K894" s="1">
        <v>44938</v>
      </c>
      <c r="L894">
        <v>0</v>
      </c>
      <c r="M894" s="1">
        <v>44938</v>
      </c>
      <c r="N894">
        <v>-9700</v>
      </c>
      <c r="O894" s="1">
        <v>44938</v>
      </c>
      <c r="P894">
        <v>0</v>
      </c>
      <c r="Q894" s="1">
        <v>44854</v>
      </c>
      <c r="R894">
        <v>0</v>
      </c>
      <c r="S894" s="1">
        <v>45167</v>
      </c>
      <c r="T894">
        <v>0</v>
      </c>
      <c r="U894" s="1">
        <v>45044</v>
      </c>
      <c r="V894">
        <v>-14200</v>
      </c>
      <c r="W894" s="1">
        <v>45167</v>
      </c>
      <c r="X894">
        <v>-27000</v>
      </c>
      <c r="Y894" s="1">
        <v>44938</v>
      </c>
      <c r="Z894">
        <v>-4800</v>
      </c>
      <c r="AA894" s="1">
        <v>44938</v>
      </c>
      <c r="AB894">
        <v>-4800</v>
      </c>
    </row>
    <row r="895" spans="1:28" ht="16.2">
      <c r="A895" s="1">
        <v>45168</v>
      </c>
      <c r="B895">
        <v>-13611.02</v>
      </c>
      <c r="C895" s="1">
        <v>44852</v>
      </c>
      <c r="D895">
        <v>0</v>
      </c>
      <c r="E895" s="1">
        <v>44852</v>
      </c>
      <c r="F895">
        <v>0</v>
      </c>
      <c r="G895" s="1">
        <v>44802</v>
      </c>
      <c r="H895">
        <v>84600</v>
      </c>
      <c r="I895" s="1">
        <v>44907</v>
      </c>
      <c r="J895">
        <v>2500</v>
      </c>
      <c r="K895" s="1">
        <v>44939</v>
      </c>
      <c r="L895">
        <v>8505.1299999999992</v>
      </c>
      <c r="M895" s="1">
        <v>44939</v>
      </c>
      <c r="N895">
        <v>1500</v>
      </c>
      <c r="O895" s="1">
        <v>44939</v>
      </c>
      <c r="P895">
        <v>0</v>
      </c>
      <c r="Q895" s="1">
        <v>44855</v>
      </c>
      <c r="R895">
        <v>0</v>
      </c>
      <c r="S895" s="1">
        <v>45168</v>
      </c>
      <c r="T895">
        <v>0</v>
      </c>
      <c r="U895" s="1">
        <v>45048</v>
      </c>
      <c r="V895">
        <v>12600</v>
      </c>
      <c r="W895" s="1">
        <v>45168</v>
      </c>
      <c r="X895">
        <v>-2100</v>
      </c>
      <c r="Y895" s="1">
        <v>44939</v>
      </c>
      <c r="Z895">
        <v>1800</v>
      </c>
      <c r="AA895" s="1">
        <v>44939</v>
      </c>
      <c r="AB895">
        <v>31900</v>
      </c>
    </row>
    <row r="896" spans="1:28" ht="16.2">
      <c r="A896" s="1">
        <v>45169</v>
      </c>
      <c r="B896">
        <v>-21998.65</v>
      </c>
      <c r="C896" s="1">
        <v>44853</v>
      </c>
      <c r="D896">
        <v>0</v>
      </c>
      <c r="E896" s="1">
        <v>44853</v>
      </c>
      <c r="F896">
        <v>0</v>
      </c>
      <c r="G896" s="1">
        <v>44803</v>
      </c>
      <c r="H896">
        <v>-26000</v>
      </c>
      <c r="I896" s="1">
        <v>44908</v>
      </c>
      <c r="J896">
        <v>-11400</v>
      </c>
      <c r="K896" s="1">
        <v>44942</v>
      </c>
      <c r="L896">
        <v>0</v>
      </c>
      <c r="M896" s="1">
        <v>44942</v>
      </c>
      <c r="N896">
        <v>3300</v>
      </c>
      <c r="O896" s="1">
        <v>44942</v>
      </c>
      <c r="P896">
        <v>0</v>
      </c>
      <c r="Q896" s="1">
        <v>44858</v>
      </c>
      <c r="R896">
        <v>0</v>
      </c>
      <c r="S896" s="1">
        <v>45169</v>
      </c>
      <c r="T896">
        <v>0</v>
      </c>
      <c r="U896" s="1">
        <v>45049</v>
      </c>
      <c r="V896">
        <v>-23800</v>
      </c>
      <c r="W896" s="1">
        <v>45169</v>
      </c>
      <c r="X896">
        <v>0</v>
      </c>
      <c r="Y896" s="1">
        <v>44942</v>
      </c>
      <c r="Z896">
        <v>-12400</v>
      </c>
      <c r="AA896" s="1">
        <v>44942</v>
      </c>
      <c r="AB896">
        <v>-15000</v>
      </c>
    </row>
    <row r="897" spans="1:28" ht="16.2">
      <c r="A897" s="1">
        <v>45170</v>
      </c>
      <c r="B897">
        <v>0</v>
      </c>
      <c r="C897" s="1">
        <v>44854</v>
      </c>
      <c r="D897">
        <v>0</v>
      </c>
      <c r="E897" s="1">
        <v>44854</v>
      </c>
      <c r="F897">
        <v>0</v>
      </c>
      <c r="G897" s="1">
        <v>44804</v>
      </c>
      <c r="H897">
        <v>-17800</v>
      </c>
      <c r="I897" s="1">
        <v>44909</v>
      </c>
      <c r="J897">
        <v>0</v>
      </c>
      <c r="K897" s="1">
        <v>44943</v>
      </c>
      <c r="L897">
        <v>0</v>
      </c>
      <c r="M897" s="1">
        <v>44943</v>
      </c>
      <c r="N897">
        <v>-4200</v>
      </c>
      <c r="O897" s="1">
        <v>44943</v>
      </c>
      <c r="P897">
        <v>0</v>
      </c>
      <c r="Q897" s="1">
        <v>44859</v>
      </c>
      <c r="R897">
        <v>0</v>
      </c>
      <c r="S897" s="1">
        <v>45170</v>
      </c>
      <c r="T897">
        <v>0</v>
      </c>
      <c r="U897" s="1">
        <v>45050</v>
      </c>
      <c r="V897">
        <v>-11200</v>
      </c>
      <c r="W897" s="1">
        <v>45170</v>
      </c>
      <c r="X897">
        <v>-12600</v>
      </c>
      <c r="Y897" s="1">
        <v>44943</v>
      </c>
      <c r="Z897">
        <v>-2200</v>
      </c>
      <c r="AA897" s="1">
        <v>44943</v>
      </c>
      <c r="AB897">
        <v>0</v>
      </c>
    </row>
    <row r="898" spans="1:28" ht="16.2">
      <c r="A898" s="1">
        <v>45173</v>
      </c>
      <c r="B898">
        <v>0</v>
      </c>
      <c r="C898" s="1">
        <v>44855</v>
      </c>
      <c r="D898">
        <v>0</v>
      </c>
      <c r="E898" s="1">
        <v>44855</v>
      </c>
      <c r="F898">
        <v>0</v>
      </c>
      <c r="G898" s="1">
        <v>44805</v>
      </c>
      <c r="H898">
        <v>60200</v>
      </c>
      <c r="I898" s="1">
        <v>44910</v>
      </c>
      <c r="J898">
        <v>-14800</v>
      </c>
      <c r="K898" s="1">
        <v>44956</v>
      </c>
      <c r="L898">
        <v>-5726.7</v>
      </c>
      <c r="M898" s="1">
        <v>44956</v>
      </c>
      <c r="N898">
        <v>-11100</v>
      </c>
      <c r="O898" s="1">
        <v>44956</v>
      </c>
      <c r="P898">
        <v>-16928.62</v>
      </c>
      <c r="Q898" s="1">
        <v>44860</v>
      </c>
      <c r="R898">
        <v>0</v>
      </c>
      <c r="S898" s="1">
        <v>45173</v>
      </c>
      <c r="T898">
        <v>-17399.060000000001</v>
      </c>
      <c r="U898" s="1">
        <v>45051</v>
      </c>
      <c r="V898">
        <v>-7000</v>
      </c>
      <c r="W898" s="1">
        <v>45173</v>
      </c>
      <c r="X898">
        <v>0</v>
      </c>
      <c r="Y898" s="1">
        <v>44956</v>
      </c>
      <c r="Z898">
        <v>104900</v>
      </c>
      <c r="AA898" s="1">
        <v>44956</v>
      </c>
      <c r="AB898">
        <v>0</v>
      </c>
    </row>
    <row r="899" spans="1:28" ht="16.2">
      <c r="A899" s="1">
        <v>45174</v>
      </c>
      <c r="B899">
        <v>0</v>
      </c>
      <c r="C899" s="1">
        <v>44858</v>
      </c>
      <c r="D899">
        <v>0</v>
      </c>
      <c r="E899" s="1">
        <v>44858</v>
      </c>
      <c r="F899">
        <v>0</v>
      </c>
      <c r="G899" s="1">
        <v>44806</v>
      </c>
      <c r="H899">
        <v>27800</v>
      </c>
      <c r="I899" s="1">
        <v>44911</v>
      </c>
      <c r="J899">
        <v>0</v>
      </c>
      <c r="K899" s="1">
        <v>44957</v>
      </c>
      <c r="L899">
        <v>0</v>
      </c>
      <c r="M899" s="1">
        <v>44957</v>
      </c>
      <c r="N899">
        <v>0</v>
      </c>
      <c r="O899" s="1">
        <v>44957</v>
      </c>
      <c r="P899">
        <v>0</v>
      </c>
      <c r="Q899" s="1">
        <v>44861</v>
      </c>
      <c r="R899">
        <v>0</v>
      </c>
      <c r="S899" s="1">
        <v>45174</v>
      </c>
      <c r="T899">
        <v>0</v>
      </c>
      <c r="U899" s="1">
        <v>45054</v>
      </c>
      <c r="V899">
        <v>-13400</v>
      </c>
      <c r="W899" s="1">
        <v>45174</v>
      </c>
      <c r="X899">
        <v>0</v>
      </c>
      <c r="Y899" s="1">
        <v>44957</v>
      </c>
      <c r="Z899">
        <v>18300</v>
      </c>
      <c r="AA899" s="1">
        <v>44957</v>
      </c>
      <c r="AB899">
        <v>0</v>
      </c>
    </row>
    <row r="900" spans="1:28" ht="16.2">
      <c r="A900" s="1">
        <v>45175</v>
      </c>
      <c r="B900">
        <v>0</v>
      </c>
      <c r="C900" s="1">
        <v>44859</v>
      </c>
      <c r="D900">
        <v>0</v>
      </c>
      <c r="E900" s="1">
        <v>44859</v>
      </c>
      <c r="F900">
        <v>0</v>
      </c>
      <c r="G900" s="1">
        <v>44809</v>
      </c>
      <c r="H900">
        <v>-2800</v>
      </c>
      <c r="I900" s="1">
        <v>44914</v>
      </c>
      <c r="J900">
        <v>0</v>
      </c>
      <c r="K900" s="1">
        <v>44958</v>
      </c>
      <c r="L900">
        <v>0</v>
      </c>
      <c r="M900" s="1">
        <v>44958</v>
      </c>
      <c r="N900">
        <v>0</v>
      </c>
      <c r="O900" s="1">
        <v>44958</v>
      </c>
      <c r="P900">
        <v>0</v>
      </c>
      <c r="Q900" s="1">
        <v>44862</v>
      </c>
      <c r="R900">
        <v>0</v>
      </c>
      <c r="S900" s="1">
        <v>45175</v>
      </c>
      <c r="T900">
        <v>0</v>
      </c>
      <c r="U900" s="1">
        <v>45055</v>
      </c>
      <c r="V900">
        <v>3200</v>
      </c>
      <c r="W900" s="1">
        <v>45175</v>
      </c>
      <c r="X900">
        <v>-8403.4699999999993</v>
      </c>
      <c r="Y900" s="1">
        <v>44958</v>
      </c>
      <c r="Z900">
        <v>-14400</v>
      </c>
      <c r="AA900" s="1">
        <v>44958</v>
      </c>
      <c r="AB900">
        <v>0</v>
      </c>
    </row>
    <row r="901" spans="1:28" ht="16.2">
      <c r="A901" s="1">
        <v>45176</v>
      </c>
      <c r="B901">
        <v>0</v>
      </c>
      <c r="C901" s="1">
        <v>44860</v>
      </c>
      <c r="D901">
        <v>0</v>
      </c>
      <c r="E901" s="1">
        <v>44860</v>
      </c>
      <c r="F901">
        <v>0</v>
      </c>
      <c r="G901" s="1">
        <v>44810</v>
      </c>
      <c r="H901">
        <v>-4600</v>
      </c>
      <c r="I901" s="1">
        <v>44915</v>
      </c>
      <c r="J901">
        <v>16100</v>
      </c>
      <c r="K901" s="1">
        <v>44959</v>
      </c>
      <c r="L901">
        <v>-7931.47</v>
      </c>
      <c r="M901" s="1">
        <v>44959</v>
      </c>
      <c r="N901">
        <v>0</v>
      </c>
      <c r="O901" s="1">
        <v>44959</v>
      </c>
      <c r="P901">
        <v>0</v>
      </c>
      <c r="Q901" s="1">
        <v>44865</v>
      </c>
      <c r="R901">
        <v>0</v>
      </c>
      <c r="S901" s="1">
        <v>45176</v>
      </c>
      <c r="T901">
        <v>3404.66</v>
      </c>
      <c r="U901" s="1">
        <v>45056</v>
      </c>
      <c r="V901">
        <v>-26200</v>
      </c>
      <c r="W901" s="1">
        <v>45176</v>
      </c>
      <c r="X901">
        <v>11300</v>
      </c>
      <c r="Y901" s="1">
        <v>44959</v>
      </c>
      <c r="Z901">
        <v>21400</v>
      </c>
      <c r="AA901" s="1">
        <v>44959</v>
      </c>
      <c r="AB901">
        <v>7100</v>
      </c>
    </row>
    <row r="902" spans="1:28" ht="16.2">
      <c r="A902" s="1">
        <v>45177</v>
      </c>
      <c r="B902">
        <v>0</v>
      </c>
      <c r="C902" s="1">
        <v>44861</v>
      </c>
      <c r="D902">
        <v>0</v>
      </c>
      <c r="E902" s="1">
        <v>44861</v>
      </c>
      <c r="F902">
        <v>0</v>
      </c>
      <c r="G902" s="1">
        <v>44811</v>
      </c>
      <c r="H902">
        <v>55000</v>
      </c>
      <c r="I902" s="1">
        <v>44916</v>
      </c>
      <c r="J902">
        <v>-7500</v>
      </c>
      <c r="K902" s="1">
        <v>44960</v>
      </c>
      <c r="L902">
        <v>0</v>
      </c>
      <c r="M902" s="1">
        <v>44960</v>
      </c>
      <c r="N902">
        <v>0</v>
      </c>
      <c r="O902" s="1">
        <v>44960</v>
      </c>
      <c r="P902">
        <v>0</v>
      </c>
      <c r="Q902" s="1">
        <v>44866</v>
      </c>
      <c r="R902">
        <v>0</v>
      </c>
      <c r="S902" s="1">
        <v>45177</v>
      </c>
      <c r="T902">
        <v>0</v>
      </c>
      <c r="U902" s="1">
        <v>45057</v>
      </c>
      <c r="V902">
        <v>18200</v>
      </c>
      <c r="W902" s="1">
        <v>45177</v>
      </c>
      <c r="X902">
        <v>-500</v>
      </c>
      <c r="Y902" s="1">
        <v>44960</v>
      </c>
      <c r="Z902">
        <v>-400</v>
      </c>
      <c r="AA902" s="1">
        <v>44960</v>
      </c>
      <c r="AB902">
        <v>-400</v>
      </c>
    </row>
    <row r="903" spans="1:28" ht="16.2">
      <c r="A903" s="1">
        <v>45180</v>
      </c>
      <c r="B903">
        <v>1814.68</v>
      </c>
      <c r="C903" s="1">
        <v>44862</v>
      </c>
      <c r="D903">
        <v>0</v>
      </c>
      <c r="E903" s="1">
        <v>44862</v>
      </c>
      <c r="F903">
        <v>0</v>
      </c>
      <c r="G903" s="1">
        <v>44812</v>
      </c>
      <c r="H903">
        <v>-37800</v>
      </c>
      <c r="I903" s="1">
        <v>44917</v>
      </c>
      <c r="J903">
        <v>0</v>
      </c>
      <c r="K903" s="1">
        <v>44963</v>
      </c>
      <c r="L903">
        <v>271.68</v>
      </c>
      <c r="M903" s="1">
        <v>44963</v>
      </c>
      <c r="N903">
        <v>29500</v>
      </c>
      <c r="O903" s="1">
        <v>44963</v>
      </c>
      <c r="P903">
        <v>0</v>
      </c>
      <c r="Q903" s="1">
        <v>44867</v>
      </c>
      <c r="R903">
        <v>0</v>
      </c>
      <c r="S903" s="1">
        <v>45180</v>
      </c>
      <c r="T903">
        <v>0</v>
      </c>
      <c r="U903" s="1">
        <v>45058</v>
      </c>
      <c r="V903">
        <v>-18200</v>
      </c>
      <c r="W903" s="1">
        <v>45180</v>
      </c>
      <c r="X903">
        <v>0</v>
      </c>
      <c r="Y903" s="1">
        <v>44963</v>
      </c>
      <c r="Z903">
        <v>7400</v>
      </c>
      <c r="AA903" s="1">
        <v>44963</v>
      </c>
      <c r="AB903">
        <v>-21300</v>
      </c>
    </row>
    <row r="904" spans="1:28" ht="16.2">
      <c r="A904" s="1">
        <v>45181</v>
      </c>
      <c r="B904">
        <v>0</v>
      </c>
      <c r="C904" s="1">
        <v>44865</v>
      </c>
      <c r="D904">
        <v>-7700</v>
      </c>
      <c r="E904" s="1">
        <v>44865</v>
      </c>
      <c r="F904">
        <v>0</v>
      </c>
      <c r="G904" s="1">
        <v>44816</v>
      </c>
      <c r="H904">
        <v>-49200</v>
      </c>
      <c r="I904" s="1">
        <v>44918</v>
      </c>
      <c r="J904">
        <v>0</v>
      </c>
      <c r="K904" s="1">
        <v>44964</v>
      </c>
      <c r="L904">
        <v>0</v>
      </c>
      <c r="M904" s="1">
        <v>44964</v>
      </c>
      <c r="N904">
        <v>3100</v>
      </c>
      <c r="O904" s="1">
        <v>44964</v>
      </c>
      <c r="P904">
        <v>0</v>
      </c>
      <c r="Q904" s="1">
        <v>44868</v>
      </c>
      <c r="R904">
        <v>0</v>
      </c>
      <c r="S904" s="1">
        <v>45181</v>
      </c>
      <c r="T904">
        <v>-9787.6</v>
      </c>
      <c r="U904" s="1">
        <v>45061</v>
      </c>
      <c r="V904">
        <v>400</v>
      </c>
      <c r="W904" s="1">
        <v>45181</v>
      </c>
      <c r="X904">
        <v>12100</v>
      </c>
      <c r="Y904" s="1">
        <v>44964</v>
      </c>
      <c r="Z904">
        <v>3900</v>
      </c>
      <c r="AA904" s="1">
        <v>44964</v>
      </c>
      <c r="AB904">
        <v>-1900</v>
      </c>
    </row>
    <row r="905" spans="1:28" ht="16.2">
      <c r="A905" s="1">
        <v>45182</v>
      </c>
      <c r="B905">
        <v>0</v>
      </c>
      <c r="C905" s="1">
        <v>44866</v>
      </c>
      <c r="D905">
        <v>17600</v>
      </c>
      <c r="E905" s="1">
        <v>44866</v>
      </c>
      <c r="F905">
        <v>0</v>
      </c>
      <c r="G905" s="1">
        <v>44817</v>
      </c>
      <c r="H905">
        <v>-16200</v>
      </c>
      <c r="I905" s="1">
        <v>44921</v>
      </c>
      <c r="J905">
        <v>0</v>
      </c>
      <c r="K905" s="1">
        <v>44965</v>
      </c>
      <c r="L905">
        <v>14334.1</v>
      </c>
      <c r="M905" s="1">
        <v>44965</v>
      </c>
      <c r="N905">
        <v>-48700</v>
      </c>
      <c r="O905" s="1">
        <v>44965</v>
      </c>
      <c r="P905">
        <v>0</v>
      </c>
      <c r="Q905" s="1">
        <v>44869</v>
      </c>
      <c r="R905">
        <v>0</v>
      </c>
      <c r="S905" s="1">
        <v>45182</v>
      </c>
      <c r="T905">
        <v>0</v>
      </c>
      <c r="U905" s="1">
        <v>45062</v>
      </c>
      <c r="V905">
        <v>36000</v>
      </c>
      <c r="W905" s="1">
        <v>45182</v>
      </c>
      <c r="X905">
        <v>-100</v>
      </c>
      <c r="Y905" s="1">
        <v>44965</v>
      </c>
      <c r="Z905">
        <v>-54500</v>
      </c>
      <c r="AA905" s="1">
        <v>44965</v>
      </c>
      <c r="AB905">
        <v>-11200</v>
      </c>
    </row>
    <row r="906" spans="1:28" ht="16.2">
      <c r="A906" s="1">
        <v>45183</v>
      </c>
      <c r="B906">
        <v>10388.14</v>
      </c>
      <c r="C906" s="1">
        <v>44867</v>
      </c>
      <c r="D906">
        <v>10400</v>
      </c>
      <c r="E906" s="1">
        <v>44867</v>
      </c>
      <c r="F906">
        <v>0</v>
      </c>
      <c r="G906" s="1">
        <v>44818</v>
      </c>
      <c r="H906">
        <v>59600</v>
      </c>
      <c r="I906" s="1">
        <v>44922</v>
      </c>
      <c r="J906">
        <v>0</v>
      </c>
      <c r="K906" s="1">
        <v>44966</v>
      </c>
      <c r="L906">
        <v>-13466.17</v>
      </c>
      <c r="M906" s="1">
        <v>44966</v>
      </c>
      <c r="N906">
        <v>-1300</v>
      </c>
      <c r="O906" s="1">
        <v>44966</v>
      </c>
      <c r="P906">
        <v>0</v>
      </c>
      <c r="Q906" s="1">
        <v>44872</v>
      </c>
      <c r="R906">
        <v>0</v>
      </c>
      <c r="S906" s="1">
        <v>45183</v>
      </c>
      <c r="T906">
        <v>0</v>
      </c>
      <c r="U906" s="1">
        <v>45063</v>
      </c>
      <c r="V906">
        <v>52300</v>
      </c>
      <c r="W906" s="1">
        <v>45183</v>
      </c>
      <c r="X906">
        <v>0</v>
      </c>
      <c r="Y906" s="1">
        <v>44966</v>
      </c>
      <c r="Z906">
        <v>-3900</v>
      </c>
      <c r="AA906" s="1">
        <v>44966</v>
      </c>
      <c r="AB906">
        <v>-600</v>
      </c>
    </row>
    <row r="907" spans="1:28" ht="16.2">
      <c r="A907" s="1">
        <v>45184</v>
      </c>
      <c r="B907">
        <v>0</v>
      </c>
      <c r="C907" s="1">
        <v>44868</v>
      </c>
      <c r="D907">
        <v>6500</v>
      </c>
      <c r="E907" s="1">
        <v>44868</v>
      </c>
      <c r="F907">
        <v>0</v>
      </c>
      <c r="G907" s="1">
        <v>44819</v>
      </c>
      <c r="H907">
        <v>-13000</v>
      </c>
      <c r="I907" s="1">
        <v>44923</v>
      </c>
      <c r="J907">
        <v>0</v>
      </c>
      <c r="K907" s="1">
        <v>44967</v>
      </c>
      <c r="L907">
        <v>-9600.16</v>
      </c>
      <c r="M907" s="1">
        <v>44967</v>
      </c>
      <c r="N907">
        <v>0</v>
      </c>
      <c r="O907" s="1">
        <v>44967</v>
      </c>
      <c r="P907">
        <v>0</v>
      </c>
      <c r="Q907" s="1">
        <v>44873</v>
      </c>
      <c r="R907">
        <v>0</v>
      </c>
      <c r="S907" s="1">
        <v>45184</v>
      </c>
      <c r="T907">
        <v>0</v>
      </c>
      <c r="U907" s="1">
        <v>45064</v>
      </c>
      <c r="V907">
        <v>0</v>
      </c>
      <c r="W907" s="1">
        <v>45184</v>
      </c>
      <c r="X907">
        <v>0</v>
      </c>
      <c r="Y907" s="1">
        <v>44967</v>
      </c>
      <c r="Z907">
        <v>-15200</v>
      </c>
      <c r="AA907" s="1">
        <v>44967</v>
      </c>
      <c r="AB907">
        <v>-5200</v>
      </c>
    </row>
    <row r="908" spans="1:28" ht="16.2">
      <c r="A908" s="1">
        <v>45187</v>
      </c>
      <c r="B908">
        <v>3989.22</v>
      </c>
      <c r="C908" s="1">
        <v>44869</v>
      </c>
      <c r="D908">
        <v>-24800</v>
      </c>
      <c r="E908" s="1">
        <v>44869</v>
      </c>
      <c r="F908">
        <v>0</v>
      </c>
      <c r="G908" s="1">
        <v>44820</v>
      </c>
      <c r="H908">
        <v>31800</v>
      </c>
      <c r="I908" s="1">
        <v>44924</v>
      </c>
      <c r="J908">
        <v>0</v>
      </c>
      <c r="K908" s="1">
        <v>44970</v>
      </c>
      <c r="L908">
        <v>401.76</v>
      </c>
      <c r="M908" s="1">
        <v>44970</v>
      </c>
      <c r="N908">
        <v>0</v>
      </c>
      <c r="O908" s="1">
        <v>44970</v>
      </c>
      <c r="P908">
        <v>0</v>
      </c>
      <c r="Q908" s="1">
        <v>44874</v>
      </c>
      <c r="R908">
        <v>0</v>
      </c>
      <c r="S908" s="1">
        <v>45187</v>
      </c>
      <c r="T908">
        <v>5596.83</v>
      </c>
      <c r="U908" s="1">
        <v>45065</v>
      </c>
      <c r="V908">
        <v>0</v>
      </c>
      <c r="W908" s="1">
        <v>45187</v>
      </c>
      <c r="X908">
        <v>23895.07</v>
      </c>
      <c r="Y908" s="1">
        <v>44970</v>
      </c>
      <c r="Z908">
        <v>-1700</v>
      </c>
      <c r="AA908" s="1">
        <v>44970</v>
      </c>
      <c r="AB908">
        <v>-13500</v>
      </c>
    </row>
    <row r="909" spans="1:28" ht="16.2">
      <c r="A909" s="1">
        <v>45188</v>
      </c>
      <c r="B909">
        <v>-998.81</v>
      </c>
      <c r="C909" s="1">
        <v>44872</v>
      </c>
      <c r="D909">
        <v>26000</v>
      </c>
      <c r="E909" s="1">
        <v>44872</v>
      </c>
      <c r="F909">
        <v>0</v>
      </c>
      <c r="G909" s="1">
        <v>44823</v>
      </c>
      <c r="H909">
        <v>12600</v>
      </c>
      <c r="I909" s="1">
        <v>44925</v>
      </c>
      <c r="J909">
        <v>0</v>
      </c>
      <c r="K909" s="1">
        <v>44971</v>
      </c>
      <c r="L909">
        <v>-8337.77</v>
      </c>
      <c r="M909" s="1">
        <v>44971</v>
      </c>
      <c r="N909">
        <v>15700</v>
      </c>
      <c r="O909" s="1">
        <v>44971</v>
      </c>
      <c r="P909">
        <v>0</v>
      </c>
      <c r="Q909" s="1">
        <v>44875</v>
      </c>
      <c r="R909">
        <v>0</v>
      </c>
      <c r="S909" s="1">
        <v>45188</v>
      </c>
      <c r="T909">
        <v>9000.82</v>
      </c>
      <c r="U909" s="1">
        <v>45068</v>
      </c>
      <c r="V909">
        <v>0</v>
      </c>
      <c r="W909" s="1">
        <v>45188</v>
      </c>
      <c r="X909">
        <v>-501.27</v>
      </c>
      <c r="Y909" s="1">
        <v>44971</v>
      </c>
      <c r="Z909">
        <v>7400</v>
      </c>
      <c r="AA909" s="1">
        <v>44971</v>
      </c>
      <c r="AB909">
        <v>4100</v>
      </c>
    </row>
    <row r="910" spans="1:28" ht="16.2">
      <c r="A910" s="1">
        <v>45189</v>
      </c>
      <c r="B910">
        <v>0</v>
      </c>
      <c r="C910" s="1">
        <v>44873</v>
      </c>
      <c r="D910">
        <v>0</v>
      </c>
      <c r="E910" s="1">
        <v>44873</v>
      </c>
      <c r="F910">
        <v>0</v>
      </c>
      <c r="G910" s="1">
        <v>44824</v>
      </c>
      <c r="H910">
        <v>-28200</v>
      </c>
      <c r="I910" s="1">
        <v>44929</v>
      </c>
      <c r="J910">
        <v>-21200</v>
      </c>
      <c r="K910" s="1">
        <v>44972</v>
      </c>
      <c r="L910">
        <v>-6531.14</v>
      </c>
      <c r="M910" s="1">
        <v>44972</v>
      </c>
      <c r="N910">
        <v>-32300</v>
      </c>
      <c r="O910" s="1">
        <v>44972</v>
      </c>
      <c r="P910">
        <v>21272.79</v>
      </c>
      <c r="Q910" s="1">
        <v>44876</v>
      </c>
      <c r="R910">
        <v>22500</v>
      </c>
      <c r="S910" s="1">
        <v>45189</v>
      </c>
      <c r="T910">
        <v>0</v>
      </c>
      <c r="U910" s="1">
        <v>45069</v>
      </c>
      <c r="V910">
        <v>0</v>
      </c>
      <c r="W910" s="1">
        <v>45189</v>
      </c>
      <c r="X910">
        <v>-7600</v>
      </c>
      <c r="Y910" s="1">
        <v>44972</v>
      </c>
      <c r="Z910">
        <v>-41100</v>
      </c>
      <c r="AA910" s="1">
        <v>44972</v>
      </c>
      <c r="AB910">
        <v>-32300</v>
      </c>
    </row>
    <row r="911" spans="1:28" ht="16.2">
      <c r="A911" s="1">
        <v>45190</v>
      </c>
      <c r="B911">
        <v>7420.8</v>
      </c>
      <c r="C911" s="1">
        <v>44874</v>
      </c>
      <c r="D911">
        <v>0</v>
      </c>
      <c r="E911" s="1">
        <v>44874</v>
      </c>
      <c r="F911">
        <v>0</v>
      </c>
      <c r="G911" s="1">
        <v>44825</v>
      </c>
      <c r="H911">
        <v>31300</v>
      </c>
      <c r="I911" s="1">
        <v>44930</v>
      </c>
      <c r="J911">
        <v>0</v>
      </c>
      <c r="K911" s="1">
        <v>44973</v>
      </c>
      <c r="L911">
        <v>6934.73</v>
      </c>
      <c r="M911" s="1">
        <v>44973</v>
      </c>
      <c r="N911">
        <v>0</v>
      </c>
      <c r="O911" s="1">
        <v>44973</v>
      </c>
      <c r="P911">
        <v>0</v>
      </c>
      <c r="Q911" s="1">
        <v>44879</v>
      </c>
      <c r="R911">
        <v>13400</v>
      </c>
      <c r="S911" s="1">
        <v>45190</v>
      </c>
      <c r="T911">
        <v>0</v>
      </c>
      <c r="U911" s="1">
        <v>45070</v>
      </c>
      <c r="V911">
        <v>0</v>
      </c>
      <c r="W911" s="1">
        <v>45190</v>
      </c>
      <c r="X911">
        <v>0</v>
      </c>
      <c r="Y911" s="1">
        <v>44973</v>
      </c>
      <c r="Z911">
        <v>9100</v>
      </c>
      <c r="AA911" s="1">
        <v>44973</v>
      </c>
      <c r="AB911">
        <v>-10300</v>
      </c>
    </row>
    <row r="912" spans="1:28" ht="16.2">
      <c r="A912" s="1">
        <v>45191</v>
      </c>
      <c r="B912">
        <v>0</v>
      </c>
      <c r="C912" s="1">
        <v>44875</v>
      </c>
      <c r="D912">
        <v>0</v>
      </c>
      <c r="E912" s="1">
        <v>44875</v>
      </c>
      <c r="F912">
        <v>0</v>
      </c>
      <c r="G912" s="1">
        <v>44826</v>
      </c>
      <c r="H912">
        <v>0</v>
      </c>
      <c r="I912" s="1">
        <v>44931</v>
      </c>
      <c r="J912">
        <v>200</v>
      </c>
      <c r="K912" s="1">
        <v>44974</v>
      </c>
      <c r="L912">
        <v>-14992.06</v>
      </c>
      <c r="M912" s="1">
        <v>44974</v>
      </c>
      <c r="N912">
        <v>0</v>
      </c>
      <c r="O912" s="1">
        <v>44974</v>
      </c>
      <c r="P912">
        <v>0</v>
      </c>
      <c r="Q912" s="1">
        <v>44880</v>
      </c>
      <c r="R912">
        <v>80600</v>
      </c>
      <c r="S912" s="1">
        <v>45191</v>
      </c>
      <c r="T912">
        <v>0</v>
      </c>
      <c r="U912" s="1">
        <v>45071</v>
      </c>
      <c r="V912">
        <v>-1700</v>
      </c>
      <c r="W912" s="1">
        <v>45191</v>
      </c>
      <c r="X912">
        <v>0</v>
      </c>
      <c r="Y912" s="1">
        <v>44974</v>
      </c>
      <c r="Z912">
        <v>-5600</v>
      </c>
      <c r="AA912" s="1">
        <v>44974</v>
      </c>
      <c r="AB912">
        <v>-24100</v>
      </c>
    </row>
    <row r="913" spans="1:28" ht="16.2">
      <c r="A913" s="1">
        <v>45194</v>
      </c>
      <c r="B913">
        <v>6027.92</v>
      </c>
      <c r="C913" s="1">
        <v>44876</v>
      </c>
      <c r="D913">
        <v>0</v>
      </c>
      <c r="E913" s="1">
        <v>44876</v>
      </c>
      <c r="F913">
        <v>0</v>
      </c>
      <c r="G913" s="1">
        <v>44827</v>
      </c>
      <c r="H913">
        <v>0</v>
      </c>
      <c r="I913" s="1">
        <v>44932</v>
      </c>
      <c r="J913">
        <v>0</v>
      </c>
      <c r="K913" s="1">
        <v>44977</v>
      </c>
      <c r="L913">
        <v>1874.32</v>
      </c>
      <c r="M913" s="1">
        <v>44977</v>
      </c>
      <c r="N913">
        <v>-22500</v>
      </c>
      <c r="O913" s="1">
        <v>44977</v>
      </c>
      <c r="P913">
        <v>0</v>
      </c>
      <c r="Q913" s="1">
        <v>44881</v>
      </c>
      <c r="R913">
        <v>12100</v>
      </c>
      <c r="S913" s="1">
        <v>45194</v>
      </c>
      <c r="T913">
        <v>0</v>
      </c>
      <c r="U913" s="1">
        <v>45072</v>
      </c>
      <c r="V913">
        <v>45600</v>
      </c>
      <c r="W913" s="1">
        <v>45194</v>
      </c>
      <c r="X913">
        <v>0</v>
      </c>
      <c r="Y913" s="1">
        <v>44977</v>
      </c>
      <c r="Z913">
        <v>8900</v>
      </c>
      <c r="AA913" s="1">
        <v>44977</v>
      </c>
      <c r="AB913">
        <v>0</v>
      </c>
    </row>
    <row r="914" spans="1:28" ht="16.2">
      <c r="A914" s="1">
        <v>45195</v>
      </c>
      <c r="B914">
        <v>7638.48</v>
      </c>
      <c r="C914" s="1">
        <v>44879</v>
      </c>
      <c r="D914">
        <v>0</v>
      </c>
      <c r="E914" s="1">
        <v>44879</v>
      </c>
      <c r="F914">
        <v>0</v>
      </c>
      <c r="G914" s="1">
        <v>44830</v>
      </c>
      <c r="H914">
        <v>0</v>
      </c>
      <c r="I914" s="1">
        <v>44935</v>
      </c>
      <c r="J914">
        <v>59300</v>
      </c>
      <c r="K914" s="1">
        <v>44978</v>
      </c>
      <c r="L914">
        <v>0</v>
      </c>
      <c r="M914" s="1">
        <v>44978</v>
      </c>
      <c r="N914">
        <v>2900</v>
      </c>
      <c r="O914" s="1">
        <v>44978</v>
      </c>
      <c r="P914">
        <v>0</v>
      </c>
      <c r="Q914" s="1">
        <v>44882</v>
      </c>
      <c r="R914">
        <v>0</v>
      </c>
      <c r="S914" s="1">
        <v>45195</v>
      </c>
      <c r="T914">
        <v>5621.97</v>
      </c>
      <c r="U914" s="1">
        <v>45075</v>
      </c>
      <c r="V914">
        <v>27000</v>
      </c>
      <c r="W914" s="1">
        <v>45195</v>
      </c>
      <c r="X914">
        <v>300</v>
      </c>
      <c r="Y914" s="1">
        <v>44978</v>
      </c>
      <c r="Z914">
        <v>-8700</v>
      </c>
      <c r="AA914" s="1">
        <v>44978</v>
      </c>
      <c r="AB914">
        <v>0</v>
      </c>
    </row>
    <row r="915" spans="1:28" ht="16.2">
      <c r="A915" s="1">
        <v>45196</v>
      </c>
      <c r="B915">
        <v>0</v>
      </c>
      <c r="C915" s="1">
        <v>44880</v>
      </c>
      <c r="D915">
        <v>0</v>
      </c>
      <c r="E915" s="1">
        <v>44880</v>
      </c>
      <c r="F915">
        <v>0</v>
      </c>
      <c r="G915" s="1">
        <v>44831</v>
      </c>
      <c r="H915">
        <v>0</v>
      </c>
      <c r="I915" s="1">
        <v>44936</v>
      </c>
      <c r="J915">
        <v>4100</v>
      </c>
      <c r="K915" s="1">
        <v>44979</v>
      </c>
      <c r="L915">
        <v>-10521.3</v>
      </c>
      <c r="M915" s="1">
        <v>44979</v>
      </c>
      <c r="N915">
        <v>0</v>
      </c>
      <c r="O915" s="1">
        <v>44979</v>
      </c>
      <c r="P915">
        <v>0</v>
      </c>
      <c r="Q915" s="1">
        <v>44883</v>
      </c>
      <c r="R915">
        <v>0</v>
      </c>
      <c r="S915" s="1">
        <v>45196</v>
      </c>
      <c r="T915">
        <v>0</v>
      </c>
      <c r="U915" s="1">
        <v>45076</v>
      </c>
      <c r="V915">
        <v>1200</v>
      </c>
      <c r="W915" s="1">
        <v>45196</v>
      </c>
      <c r="X915">
        <v>-600</v>
      </c>
      <c r="Y915" s="1">
        <v>44979</v>
      </c>
      <c r="Z915">
        <v>11200</v>
      </c>
      <c r="AA915" s="1">
        <v>44979</v>
      </c>
      <c r="AB915">
        <v>0</v>
      </c>
    </row>
    <row r="916" spans="1:28" ht="16.2">
      <c r="A916" s="1">
        <v>45197</v>
      </c>
      <c r="B916">
        <v>5616.93</v>
      </c>
      <c r="C916" s="1">
        <v>44881</v>
      </c>
      <c r="D916">
        <v>0</v>
      </c>
      <c r="E916" s="1">
        <v>44881</v>
      </c>
      <c r="F916">
        <v>0</v>
      </c>
      <c r="G916" s="1">
        <v>44832</v>
      </c>
      <c r="H916">
        <v>0</v>
      </c>
      <c r="I916" s="1">
        <v>44937</v>
      </c>
      <c r="J916">
        <v>0</v>
      </c>
      <c r="K916" s="1">
        <v>44980</v>
      </c>
      <c r="L916">
        <v>24335.81</v>
      </c>
      <c r="M916" s="1">
        <v>44980</v>
      </c>
      <c r="N916">
        <v>-48500</v>
      </c>
      <c r="O916" s="1">
        <v>44980</v>
      </c>
      <c r="P916">
        <v>4865.1099999999997</v>
      </c>
      <c r="Q916" s="1">
        <v>44886</v>
      </c>
      <c r="R916">
        <v>0</v>
      </c>
      <c r="S916" s="1">
        <v>45197</v>
      </c>
      <c r="T916">
        <v>-2782.29</v>
      </c>
      <c r="U916" s="1">
        <v>45077</v>
      </c>
      <c r="V916">
        <v>-17400</v>
      </c>
      <c r="W916" s="1">
        <v>45197</v>
      </c>
      <c r="X916">
        <v>-19900</v>
      </c>
      <c r="Y916" s="1">
        <v>44980</v>
      </c>
      <c r="Z916">
        <v>28900</v>
      </c>
      <c r="AA916" s="1">
        <v>44980</v>
      </c>
      <c r="AB916">
        <v>4700</v>
      </c>
    </row>
    <row r="917" spans="1:28" ht="16.2">
      <c r="A917" s="1">
        <v>45201</v>
      </c>
      <c r="B917">
        <v>1009.29</v>
      </c>
      <c r="C917" s="1">
        <v>44882</v>
      </c>
      <c r="D917">
        <v>0</v>
      </c>
      <c r="E917" s="1">
        <v>44882</v>
      </c>
      <c r="F917">
        <v>0</v>
      </c>
      <c r="G917" s="1">
        <v>44833</v>
      </c>
      <c r="H917">
        <v>0</v>
      </c>
      <c r="I917" s="1">
        <v>44938</v>
      </c>
      <c r="J917">
        <v>0</v>
      </c>
      <c r="K917" s="1">
        <v>44981</v>
      </c>
      <c r="L917">
        <v>9130.65</v>
      </c>
      <c r="M917" s="1">
        <v>44981</v>
      </c>
      <c r="N917">
        <v>-12700</v>
      </c>
      <c r="O917" s="1">
        <v>44981</v>
      </c>
      <c r="P917">
        <v>0</v>
      </c>
      <c r="Q917" s="1">
        <v>44887</v>
      </c>
      <c r="R917">
        <v>0</v>
      </c>
      <c r="S917" s="1">
        <v>45201</v>
      </c>
      <c r="T917">
        <v>0</v>
      </c>
      <c r="U917" s="1">
        <v>45078</v>
      </c>
      <c r="V917">
        <v>-3800</v>
      </c>
      <c r="W917" s="1">
        <v>45201</v>
      </c>
      <c r="X917">
        <v>39100</v>
      </c>
      <c r="Y917" s="1">
        <v>44981</v>
      </c>
      <c r="Z917">
        <v>-2700</v>
      </c>
      <c r="AA917" s="1">
        <v>44981</v>
      </c>
      <c r="AB917">
        <v>-11000</v>
      </c>
    </row>
    <row r="918" spans="1:28" ht="16.2">
      <c r="A918" s="1">
        <v>45202</v>
      </c>
      <c r="B918">
        <v>-1388.2</v>
      </c>
      <c r="C918" s="1">
        <v>44883</v>
      </c>
      <c r="D918">
        <v>0</v>
      </c>
      <c r="E918" s="1">
        <v>44883</v>
      </c>
      <c r="F918">
        <v>0</v>
      </c>
      <c r="G918" s="1">
        <v>44834</v>
      </c>
      <c r="H918">
        <v>0</v>
      </c>
      <c r="I918" s="1">
        <v>44939</v>
      </c>
      <c r="J918">
        <v>0</v>
      </c>
      <c r="K918" s="1">
        <v>44986</v>
      </c>
      <c r="L918">
        <v>-6122.26</v>
      </c>
      <c r="M918" s="1">
        <v>44986</v>
      </c>
      <c r="N918">
        <v>0</v>
      </c>
      <c r="O918" s="1">
        <v>44986</v>
      </c>
      <c r="P918">
        <v>0</v>
      </c>
      <c r="Q918" s="1">
        <v>44888</v>
      </c>
      <c r="R918">
        <v>0</v>
      </c>
      <c r="S918" s="1">
        <v>45202</v>
      </c>
      <c r="T918">
        <v>6812.55</v>
      </c>
      <c r="U918" s="1">
        <v>45079</v>
      </c>
      <c r="V918">
        <v>48000</v>
      </c>
      <c r="W918" s="1">
        <v>45202</v>
      </c>
      <c r="X918">
        <v>-13900</v>
      </c>
      <c r="Y918" s="1">
        <v>44986</v>
      </c>
      <c r="Z918">
        <v>18500</v>
      </c>
      <c r="AA918" s="1">
        <v>44986</v>
      </c>
      <c r="AB918">
        <v>-32700</v>
      </c>
    </row>
    <row r="919" spans="1:28" ht="16.2">
      <c r="A919" s="1">
        <v>45203</v>
      </c>
      <c r="B919">
        <v>0</v>
      </c>
      <c r="C919" s="1">
        <v>44886</v>
      </c>
      <c r="D919">
        <v>0</v>
      </c>
      <c r="E919" s="1">
        <v>44886</v>
      </c>
      <c r="F919">
        <v>0</v>
      </c>
      <c r="G919" s="1">
        <v>44837</v>
      </c>
      <c r="H919">
        <v>0</v>
      </c>
      <c r="I919" s="1">
        <v>44942</v>
      </c>
      <c r="J919">
        <v>0</v>
      </c>
      <c r="K919" s="1">
        <v>44987</v>
      </c>
      <c r="L919">
        <v>9270.99</v>
      </c>
      <c r="M919" s="1">
        <v>44987</v>
      </c>
      <c r="N919">
        <v>-6300</v>
      </c>
      <c r="O919" s="1">
        <v>44987</v>
      </c>
      <c r="P919">
        <v>0</v>
      </c>
      <c r="Q919" s="1">
        <v>44889</v>
      </c>
      <c r="R919">
        <v>0</v>
      </c>
      <c r="S919" s="1">
        <v>45203</v>
      </c>
      <c r="T919">
        <v>0</v>
      </c>
      <c r="U919" s="1">
        <v>45082</v>
      </c>
      <c r="V919">
        <v>-5800</v>
      </c>
      <c r="W919" s="1">
        <v>45203</v>
      </c>
      <c r="X919">
        <v>36100</v>
      </c>
      <c r="Y919" s="1">
        <v>44987</v>
      </c>
      <c r="Z919">
        <v>-9100</v>
      </c>
      <c r="AA919" s="1">
        <v>44987</v>
      </c>
      <c r="AB919">
        <v>0</v>
      </c>
    </row>
    <row r="920" spans="1:28" ht="16.2">
      <c r="A920" s="1">
        <v>45204</v>
      </c>
      <c r="B920">
        <v>16614.2</v>
      </c>
      <c r="C920" s="1">
        <v>44887</v>
      </c>
      <c r="D920">
        <v>0</v>
      </c>
      <c r="E920" s="1">
        <v>44887</v>
      </c>
      <c r="F920">
        <v>0</v>
      </c>
      <c r="G920" s="1">
        <v>44838</v>
      </c>
      <c r="H920">
        <v>0</v>
      </c>
      <c r="I920" s="1">
        <v>44943</v>
      </c>
      <c r="J920">
        <v>-2000</v>
      </c>
      <c r="K920" s="1">
        <v>44988</v>
      </c>
      <c r="L920">
        <v>-9137.59</v>
      </c>
      <c r="M920" s="1">
        <v>44988</v>
      </c>
      <c r="N920">
        <v>6400</v>
      </c>
      <c r="O920" s="1">
        <v>44988</v>
      </c>
      <c r="P920">
        <v>0</v>
      </c>
      <c r="Q920" s="1">
        <v>44890</v>
      </c>
      <c r="R920">
        <v>0</v>
      </c>
      <c r="S920" s="1">
        <v>45204</v>
      </c>
      <c r="T920">
        <v>0</v>
      </c>
      <c r="U920" s="1">
        <v>45083</v>
      </c>
      <c r="V920">
        <v>13200</v>
      </c>
      <c r="W920" s="1">
        <v>45204</v>
      </c>
      <c r="X920">
        <v>-18600</v>
      </c>
      <c r="Y920" s="1">
        <v>44988</v>
      </c>
      <c r="Z920">
        <v>-7600</v>
      </c>
      <c r="AA920" s="1">
        <v>44988</v>
      </c>
      <c r="AB920">
        <v>-7700</v>
      </c>
    </row>
    <row r="921" spans="1:28" ht="16.2">
      <c r="A921" s="1">
        <v>45205</v>
      </c>
      <c r="B921">
        <v>0</v>
      </c>
      <c r="C921" s="1">
        <v>44888</v>
      </c>
      <c r="D921">
        <v>0</v>
      </c>
      <c r="E921" s="1">
        <v>44888</v>
      </c>
      <c r="F921">
        <v>0</v>
      </c>
      <c r="G921" s="1">
        <v>44839</v>
      </c>
      <c r="H921">
        <v>0</v>
      </c>
      <c r="I921" s="1">
        <v>44956</v>
      </c>
      <c r="J921">
        <v>0</v>
      </c>
      <c r="K921" s="1">
        <v>44991</v>
      </c>
      <c r="L921">
        <v>8728.16</v>
      </c>
      <c r="M921" s="1">
        <v>44991</v>
      </c>
      <c r="N921">
        <v>29600</v>
      </c>
      <c r="O921" s="1">
        <v>44991</v>
      </c>
      <c r="P921">
        <v>0</v>
      </c>
      <c r="Q921" s="1">
        <v>44893</v>
      </c>
      <c r="R921">
        <v>0</v>
      </c>
      <c r="S921" s="1">
        <v>45205</v>
      </c>
      <c r="T921">
        <v>0</v>
      </c>
      <c r="U921" s="1">
        <v>45084</v>
      </c>
      <c r="V921">
        <v>28400</v>
      </c>
      <c r="W921" s="1">
        <v>45205</v>
      </c>
      <c r="X921">
        <v>15000</v>
      </c>
      <c r="Y921" s="1">
        <v>44991</v>
      </c>
      <c r="Z921">
        <v>18400</v>
      </c>
      <c r="AA921" s="1">
        <v>44991</v>
      </c>
      <c r="AB921">
        <v>31000</v>
      </c>
    </row>
    <row r="922" spans="1:28" ht="16.2">
      <c r="A922" s="1">
        <v>45210</v>
      </c>
      <c r="B922">
        <v>4396.41</v>
      </c>
      <c r="C922" s="1">
        <v>44889</v>
      </c>
      <c r="D922">
        <v>0</v>
      </c>
      <c r="E922" s="1">
        <v>44889</v>
      </c>
      <c r="F922">
        <v>0</v>
      </c>
      <c r="G922" s="1">
        <v>44840</v>
      </c>
      <c r="H922">
        <v>0</v>
      </c>
      <c r="I922" s="1">
        <v>44957</v>
      </c>
      <c r="J922">
        <v>0</v>
      </c>
      <c r="K922" s="1">
        <v>44992</v>
      </c>
      <c r="L922">
        <v>7852.27</v>
      </c>
      <c r="M922" s="1">
        <v>44992</v>
      </c>
      <c r="N922">
        <v>13400</v>
      </c>
      <c r="O922" s="1">
        <v>44992</v>
      </c>
      <c r="P922">
        <v>0</v>
      </c>
      <c r="Q922" s="1">
        <v>44894</v>
      </c>
      <c r="R922">
        <v>0</v>
      </c>
      <c r="S922" s="1">
        <v>45210</v>
      </c>
      <c r="T922">
        <v>0</v>
      </c>
      <c r="U922" s="1">
        <v>45085</v>
      </c>
      <c r="V922">
        <v>-33803.32</v>
      </c>
      <c r="W922" s="1">
        <v>45210</v>
      </c>
      <c r="X922">
        <v>32099.18</v>
      </c>
      <c r="Y922" s="1">
        <v>44992</v>
      </c>
      <c r="Z922">
        <v>19800</v>
      </c>
      <c r="AA922" s="1">
        <v>44992</v>
      </c>
      <c r="AB922">
        <v>19800</v>
      </c>
    </row>
    <row r="923" spans="1:28" ht="16.2">
      <c r="A923" s="1">
        <v>45211</v>
      </c>
      <c r="B923">
        <v>0</v>
      </c>
      <c r="C923" s="1">
        <v>44890</v>
      </c>
      <c r="D923">
        <v>0</v>
      </c>
      <c r="E923" s="1">
        <v>44890</v>
      </c>
      <c r="F923">
        <v>0</v>
      </c>
      <c r="G923" s="1">
        <v>44841</v>
      </c>
      <c r="H923">
        <v>0</v>
      </c>
      <c r="I923" s="1">
        <v>44958</v>
      </c>
      <c r="J923">
        <v>-14400</v>
      </c>
      <c r="K923" s="1">
        <v>44993</v>
      </c>
      <c r="L923">
        <v>-8422</v>
      </c>
      <c r="M923" s="1">
        <v>44993</v>
      </c>
      <c r="N923">
        <v>-7900</v>
      </c>
      <c r="O923" s="1">
        <v>44993</v>
      </c>
      <c r="P923">
        <v>0</v>
      </c>
      <c r="Q923" s="1">
        <v>44895</v>
      </c>
      <c r="R923">
        <v>0</v>
      </c>
      <c r="S923" s="1">
        <v>45211</v>
      </c>
      <c r="T923">
        <v>-10606.38</v>
      </c>
      <c r="U923" s="1">
        <v>45086</v>
      </c>
      <c r="V923">
        <v>-33800</v>
      </c>
      <c r="W923" s="1">
        <v>45211</v>
      </c>
      <c r="X923">
        <v>-9401.94</v>
      </c>
      <c r="Y923" s="1">
        <v>44993</v>
      </c>
      <c r="Z923">
        <v>-19500</v>
      </c>
      <c r="AA923" s="1">
        <v>44993</v>
      </c>
      <c r="AB923">
        <v>-17600</v>
      </c>
    </row>
    <row r="924" spans="1:28" ht="16.2">
      <c r="A924" s="1">
        <v>45212</v>
      </c>
      <c r="B924">
        <v>-2804.67</v>
      </c>
      <c r="C924" s="1">
        <v>44893</v>
      </c>
      <c r="D924">
        <v>5300</v>
      </c>
      <c r="E924" s="1">
        <v>44893</v>
      </c>
      <c r="F924">
        <v>0</v>
      </c>
      <c r="G924" s="1">
        <v>44845</v>
      </c>
      <c r="H924">
        <v>0</v>
      </c>
      <c r="I924" s="1">
        <v>44959</v>
      </c>
      <c r="J924">
        <v>0</v>
      </c>
      <c r="K924" s="1">
        <v>44994</v>
      </c>
      <c r="L924">
        <v>5050.68</v>
      </c>
      <c r="M924" s="1">
        <v>44994</v>
      </c>
      <c r="N924">
        <v>0</v>
      </c>
      <c r="O924" s="1">
        <v>44994</v>
      </c>
      <c r="P924">
        <v>0</v>
      </c>
      <c r="Q924" s="1">
        <v>44896</v>
      </c>
      <c r="R924">
        <v>0</v>
      </c>
      <c r="S924" s="1">
        <v>45212</v>
      </c>
      <c r="T924">
        <v>0</v>
      </c>
      <c r="U924" s="1">
        <v>45089</v>
      </c>
      <c r="V924">
        <v>-10800</v>
      </c>
      <c r="W924" s="1">
        <v>45212</v>
      </c>
      <c r="X924">
        <v>0</v>
      </c>
      <c r="Y924" s="1">
        <v>44994</v>
      </c>
      <c r="Z924">
        <v>-8900</v>
      </c>
      <c r="AA924" s="1">
        <v>44994</v>
      </c>
      <c r="AB924">
        <v>-3600</v>
      </c>
    </row>
    <row r="925" spans="1:28" ht="16.2">
      <c r="A925" s="1">
        <v>45215</v>
      </c>
      <c r="B925">
        <v>-14397.82</v>
      </c>
      <c r="C925" s="1">
        <v>44894</v>
      </c>
      <c r="D925">
        <v>-39500</v>
      </c>
      <c r="E925" s="1">
        <v>44894</v>
      </c>
      <c r="F925">
        <v>0</v>
      </c>
      <c r="G925" s="1">
        <v>44846</v>
      </c>
      <c r="H925">
        <v>0</v>
      </c>
      <c r="I925" s="1">
        <v>44960</v>
      </c>
      <c r="J925">
        <v>-17800</v>
      </c>
      <c r="K925" s="1">
        <v>44995</v>
      </c>
      <c r="L925">
        <v>-135.1</v>
      </c>
      <c r="M925" s="1">
        <v>44995</v>
      </c>
      <c r="N925">
        <v>0</v>
      </c>
      <c r="O925" s="1">
        <v>44995</v>
      </c>
      <c r="P925">
        <v>0</v>
      </c>
      <c r="Q925" s="1">
        <v>44897</v>
      </c>
      <c r="R925">
        <v>0</v>
      </c>
      <c r="S925" s="1">
        <v>45215</v>
      </c>
      <c r="T925">
        <v>0</v>
      </c>
      <c r="U925" s="1">
        <v>45090</v>
      </c>
      <c r="V925">
        <v>18178.02</v>
      </c>
      <c r="W925" s="1">
        <v>45215</v>
      </c>
      <c r="X925">
        <v>10298.91</v>
      </c>
      <c r="Y925" s="1">
        <v>44995</v>
      </c>
      <c r="Z925">
        <v>-17800</v>
      </c>
      <c r="AA925" s="1">
        <v>44995</v>
      </c>
      <c r="AB925">
        <v>-34000</v>
      </c>
    </row>
    <row r="926" spans="1:28" ht="16.2">
      <c r="A926" s="1">
        <v>45216</v>
      </c>
      <c r="B926">
        <v>-25406.49</v>
      </c>
      <c r="C926" s="1">
        <v>44895</v>
      </c>
      <c r="D926">
        <v>0</v>
      </c>
      <c r="E926" s="1">
        <v>44895</v>
      </c>
      <c r="F926">
        <v>0</v>
      </c>
      <c r="G926" s="1">
        <v>44847</v>
      </c>
      <c r="H926">
        <v>0</v>
      </c>
      <c r="I926" s="1">
        <v>44963</v>
      </c>
      <c r="J926">
        <v>22100</v>
      </c>
      <c r="K926" s="1">
        <v>44998</v>
      </c>
      <c r="L926">
        <v>0</v>
      </c>
      <c r="M926" s="1">
        <v>44998</v>
      </c>
      <c r="N926">
        <v>0</v>
      </c>
      <c r="O926" s="1">
        <v>44998</v>
      </c>
      <c r="P926">
        <v>0</v>
      </c>
      <c r="Q926" s="1">
        <v>44900</v>
      </c>
      <c r="R926">
        <v>0</v>
      </c>
      <c r="S926" s="1">
        <v>45216</v>
      </c>
      <c r="T926">
        <v>0</v>
      </c>
      <c r="U926" s="1">
        <v>45091</v>
      </c>
      <c r="V926">
        <v>-3400</v>
      </c>
      <c r="W926" s="1">
        <v>45216</v>
      </c>
      <c r="X926">
        <v>-23302.89</v>
      </c>
      <c r="Y926" s="1">
        <v>44998</v>
      </c>
      <c r="Z926">
        <v>-7900</v>
      </c>
      <c r="AA926" s="1">
        <v>44998</v>
      </c>
      <c r="AB926">
        <v>13500</v>
      </c>
    </row>
    <row r="927" spans="1:28" ht="16.2">
      <c r="A927" s="1">
        <v>45217</v>
      </c>
      <c r="B927">
        <v>18211.68</v>
      </c>
      <c r="C927" s="1">
        <v>44896</v>
      </c>
      <c r="D927">
        <v>29000</v>
      </c>
      <c r="E927" s="1">
        <v>44896</v>
      </c>
      <c r="F927">
        <v>0</v>
      </c>
      <c r="G927" s="1">
        <v>44848</v>
      </c>
      <c r="H927">
        <v>3300</v>
      </c>
      <c r="I927" s="1">
        <v>44964</v>
      </c>
      <c r="J927">
        <v>-6300</v>
      </c>
      <c r="K927" s="1">
        <v>44999</v>
      </c>
      <c r="L927">
        <v>-4922.38</v>
      </c>
      <c r="M927" s="1">
        <v>44999</v>
      </c>
      <c r="N927">
        <v>6300</v>
      </c>
      <c r="O927" s="1">
        <v>44999</v>
      </c>
      <c r="P927">
        <v>0</v>
      </c>
      <c r="Q927" s="1">
        <v>44901</v>
      </c>
      <c r="R927">
        <v>0</v>
      </c>
      <c r="S927" s="1">
        <v>45217</v>
      </c>
      <c r="T927">
        <v>0</v>
      </c>
      <c r="U927" s="1">
        <v>45092</v>
      </c>
      <c r="V927">
        <v>26800</v>
      </c>
      <c r="W927" s="1">
        <v>45217</v>
      </c>
      <c r="X927">
        <v>9400</v>
      </c>
      <c r="Y927" s="1">
        <v>44999</v>
      </c>
      <c r="Z927">
        <v>100</v>
      </c>
      <c r="AA927" s="1">
        <v>44999</v>
      </c>
      <c r="AB927">
        <v>0</v>
      </c>
    </row>
    <row r="928" spans="1:28" ht="16.2">
      <c r="A928" s="1">
        <v>45218</v>
      </c>
      <c r="B928">
        <v>0</v>
      </c>
      <c r="C928" s="1">
        <v>44897</v>
      </c>
      <c r="D928">
        <v>0</v>
      </c>
      <c r="E928" s="1">
        <v>44897</v>
      </c>
      <c r="F928">
        <v>0</v>
      </c>
      <c r="G928" s="1">
        <v>44851</v>
      </c>
      <c r="H928">
        <v>37000</v>
      </c>
      <c r="I928" s="1">
        <v>44965</v>
      </c>
      <c r="J928">
        <v>0</v>
      </c>
      <c r="K928" s="1">
        <v>45000</v>
      </c>
      <c r="L928">
        <v>-7328.14</v>
      </c>
      <c r="M928" s="1">
        <v>45000</v>
      </c>
      <c r="N928">
        <v>-6100</v>
      </c>
      <c r="O928" s="1">
        <v>45000</v>
      </c>
      <c r="P928">
        <v>0</v>
      </c>
      <c r="Q928" s="1">
        <v>44902</v>
      </c>
      <c r="R928">
        <v>0</v>
      </c>
      <c r="S928" s="1">
        <v>45218</v>
      </c>
      <c r="T928">
        <v>0</v>
      </c>
      <c r="U928" s="1">
        <v>45093</v>
      </c>
      <c r="V928">
        <v>-13800</v>
      </c>
      <c r="W928" s="1">
        <v>45218</v>
      </c>
      <c r="X928">
        <v>-14200</v>
      </c>
      <c r="Y928" s="1">
        <v>45000</v>
      </c>
      <c r="Z928">
        <v>2500</v>
      </c>
      <c r="AA928" s="1">
        <v>45000</v>
      </c>
      <c r="AB928">
        <v>0</v>
      </c>
    </row>
    <row r="929" spans="1:28" ht="16.2">
      <c r="A929" s="1">
        <v>45219</v>
      </c>
      <c r="B929">
        <v>15639.68</v>
      </c>
      <c r="C929" s="1">
        <v>44900</v>
      </c>
      <c r="D929">
        <v>0</v>
      </c>
      <c r="E929" s="1">
        <v>44900</v>
      </c>
      <c r="F929">
        <v>0</v>
      </c>
      <c r="G929" s="1">
        <v>44852</v>
      </c>
      <c r="H929">
        <v>-24400</v>
      </c>
      <c r="I929" s="1">
        <v>44966</v>
      </c>
      <c r="J929">
        <v>-5800</v>
      </c>
      <c r="K929" s="1">
        <v>45001</v>
      </c>
      <c r="L929">
        <v>0</v>
      </c>
      <c r="M929" s="1">
        <v>45001</v>
      </c>
      <c r="N929">
        <v>0</v>
      </c>
      <c r="O929" s="1">
        <v>45001</v>
      </c>
      <c r="P929">
        <v>0</v>
      </c>
      <c r="Q929" s="1">
        <v>44903</v>
      </c>
      <c r="R929">
        <v>0</v>
      </c>
      <c r="S929" s="1">
        <v>45219</v>
      </c>
      <c r="T929">
        <v>0</v>
      </c>
      <c r="U929" s="1">
        <v>45096</v>
      </c>
      <c r="V929">
        <v>-2600</v>
      </c>
      <c r="W929" s="1">
        <v>45219</v>
      </c>
      <c r="X929">
        <v>-11400</v>
      </c>
      <c r="Y929" s="1">
        <v>45001</v>
      </c>
      <c r="Z929">
        <v>0</v>
      </c>
      <c r="AA929" s="1">
        <v>45001</v>
      </c>
      <c r="AB929">
        <v>-4700</v>
      </c>
    </row>
    <row r="930" spans="1:28" ht="16.2">
      <c r="A930" s="1">
        <v>45222</v>
      </c>
      <c r="B930">
        <v>0</v>
      </c>
      <c r="C930" s="1">
        <v>44901</v>
      </c>
      <c r="D930">
        <v>4700</v>
      </c>
      <c r="E930" s="1">
        <v>44901</v>
      </c>
      <c r="F930">
        <v>0</v>
      </c>
      <c r="G930" s="1">
        <v>44853</v>
      </c>
      <c r="H930">
        <v>20500</v>
      </c>
      <c r="I930" s="1">
        <v>44967</v>
      </c>
      <c r="J930">
        <v>0</v>
      </c>
      <c r="K930" s="1">
        <v>45002</v>
      </c>
      <c r="L930">
        <v>-19380.93</v>
      </c>
      <c r="M930" s="1">
        <v>45002</v>
      </c>
      <c r="N930">
        <v>0</v>
      </c>
      <c r="O930" s="1">
        <v>45002</v>
      </c>
      <c r="P930">
        <v>0</v>
      </c>
      <c r="Q930" s="1">
        <v>44904</v>
      </c>
      <c r="R930">
        <v>0</v>
      </c>
      <c r="S930" s="1">
        <v>45222</v>
      </c>
      <c r="T930">
        <v>5423.2</v>
      </c>
      <c r="U930" s="1">
        <v>45097</v>
      </c>
      <c r="V930">
        <v>-37427.86</v>
      </c>
      <c r="W930" s="1">
        <v>45222</v>
      </c>
      <c r="X930">
        <v>8700</v>
      </c>
      <c r="Y930" s="1">
        <v>45002</v>
      </c>
      <c r="Z930">
        <v>9100</v>
      </c>
      <c r="AA930" s="1">
        <v>45002</v>
      </c>
      <c r="AB930">
        <v>-17100</v>
      </c>
    </row>
    <row r="931" spans="1:28" ht="16.2">
      <c r="A931" s="1">
        <v>45223</v>
      </c>
      <c r="B931">
        <v>21453.81</v>
      </c>
      <c r="C931" s="1">
        <v>44902</v>
      </c>
      <c r="D931">
        <v>10000</v>
      </c>
      <c r="E931" s="1">
        <v>44902</v>
      </c>
      <c r="F931">
        <v>0</v>
      </c>
      <c r="G931" s="1">
        <v>44854</v>
      </c>
      <c r="H931">
        <v>0</v>
      </c>
      <c r="I931" s="1">
        <v>44970</v>
      </c>
      <c r="J931">
        <v>0</v>
      </c>
      <c r="K931" s="1">
        <v>45005</v>
      </c>
      <c r="L931">
        <v>7014.69</v>
      </c>
      <c r="M931" s="1">
        <v>45005</v>
      </c>
      <c r="N931">
        <v>-20500</v>
      </c>
      <c r="O931" s="1">
        <v>45005</v>
      </c>
      <c r="P931">
        <v>-16925.98</v>
      </c>
      <c r="Q931" s="1">
        <v>44907</v>
      </c>
      <c r="R931">
        <v>0</v>
      </c>
      <c r="S931" s="1">
        <v>45223</v>
      </c>
      <c r="T931">
        <v>-20174.34</v>
      </c>
      <c r="U931" s="1">
        <v>45098</v>
      </c>
      <c r="V931">
        <v>-8516.8700000000008</v>
      </c>
      <c r="W931" s="1">
        <v>45223</v>
      </c>
      <c r="X931">
        <v>-1700</v>
      </c>
      <c r="Y931" s="1">
        <v>45005</v>
      </c>
      <c r="Z931">
        <v>-6000</v>
      </c>
      <c r="AA931" s="1">
        <v>45005</v>
      </c>
      <c r="AB931">
        <v>0</v>
      </c>
    </row>
    <row r="932" spans="1:28" ht="16.2">
      <c r="A932" s="1">
        <v>45224</v>
      </c>
      <c r="B932">
        <v>0</v>
      </c>
      <c r="C932" s="1">
        <v>44903</v>
      </c>
      <c r="D932">
        <v>13900</v>
      </c>
      <c r="E932" s="1">
        <v>44903</v>
      </c>
      <c r="F932">
        <v>0</v>
      </c>
      <c r="G932" s="1">
        <v>44855</v>
      </c>
      <c r="H932">
        <v>0</v>
      </c>
      <c r="I932" s="1">
        <v>44971</v>
      </c>
      <c r="J932">
        <v>11500</v>
      </c>
      <c r="K932" s="1">
        <v>45006</v>
      </c>
      <c r="L932">
        <v>-8328.11</v>
      </c>
      <c r="M932" s="1">
        <v>45006</v>
      </c>
      <c r="N932">
        <v>200</v>
      </c>
      <c r="O932" s="1">
        <v>45006</v>
      </c>
      <c r="P932">
        <v>0</v>
      </c>
      <c r="Q932" s="1">
        <v>44908</v>
      </c>
      <c r="R932">
        <v>0</v>
      </c>
      <c r="S932" s="1">
        <v>45224</v>
      </c>
      <c r="T932">
        <v>0</v>
      </c>
      <c r="U932" s="1">
        <v>45103</v>
      </c>
      <c r="V932">
        <v>7892.34</v>
      </c>
      <c r="W932" s="1">
        <v>45224</v>
      </c>
      <c r="X932">
        <v>1600</v>
      </c>
      <c r="Y932" s="1">
        <v>45006</v>
      </c>
      <c r="Z932">
        <v>16400</v>
      </c>
      <c r="AA932" s="1">
        <v>45006</v>
      </c>
      <c r="AB932">
        <v>0</v>
      </c>
    </row>
    <row r="933" spans="1:28" ht="16.2">
      <c r="A933" s="1">
        <v>45225</v>
      </c>
      <c r="B933">
        <v>-4530.47</v>
      </c>
      <c r="C933" s="1">
        <v>44904</v>
      </c>
      <c r="D933">
        <v>0</v>
      </c>
      <c r="E933" s="1">
        <v>44904</v>
      </c>
      <c r="F933">
        <v>0</v>
      </c>
      <c r="G933" s="1">
        <v>44858</v>
      </c>
      <c r="H933">
        <v>2100</v>
      </c>
      <c r="I933" s="1">
        <v>44972</v>
      </c>
      <c r="J933">
        <v>-8500</v>
      </c>
      <c r="K933" s="1">
        <v>45007</v>
      </c>
      <c r="L933">
        <v>20331.759999999998</v>
      </c>
      <c r="M933" s="1">
        <v>45007</v>
      </c>
      <c r="N933">
        <v>51400</v>
      </c>
      <c r="O933" s="1">
        <v>45007</v>
      </c>
      <c r="P933">
        <v>12459.35</v>
      </c>
      <c r="Q933" s="1">
        <v>44909</v>
      </c>
      <c r="R933">
        <v>0</v>
      </c>
      <c r="S933" s="1">
        <v>45225</v>
      </c>
      <c r="T933">
        <v>7835.74</v>
      </c>
      <c r="U933" s="1">
        <v>45104</v>
      </c>
      <c r="V933">
        <v>27400</v>
      </c>
      <c r="W933" s="1">
        <v>45225</v>
      </c>
      <c r="X933">
        <v>52300</v>
      </c>
      <c r="Y933" s="1">
        <v>45007</v>
      </c>
      <c r="Z933">
        <v>51400</v>
      </c>
      <c r="AA933" s="1">
        <v>45007</v>
      </c>
      <c r="AB933">
        <v>3900</v>
      </c>
    </row>
    <row r="934" spans="1:28" ht="16.2">
      <c r="A934" s="1">
        <v>45226</v>
      </c>
      <c r="B934">
        <v>-15740.25</v>
      </c>
      <c r="C934" s="1">
        <v>44907</v>
      </c>
      <c r="D934">
        <v>0</v>
      </c>
      <c r="E934" s="1">
        <v>44907</v>
      </c>
      <c r="F934">
        <v>0</v>
      </c>
      <c r="G934" s="1">
        <v>44859</v>
      </c>
      <c r="H934">
        <v>40200</v>
      </c>
      <c r="I934" s="1">
        <v>44973</v>
      </c>
      <c r="J934">
        <v>0</v>
      </c>
      <c r="K934" s="1">
        <v>45008</v>
      </c>
      <c r="L934">
        <v>-8070.22</v>
      </c>
      <c r="M934" s="1">
        <v>45008</v>
      </c>
      <c r="N934">
        <v>150300</v>
      </c>
      <c r="O934" s="1">
        <v>45008</v>
      </c>
      <c r="P934">
        <v>0</v>
      </c>
      <c r="Q934" s="1">
        <v>44910</v>
      </c>
      <c r="R934">
        <v>0</v>
      </c>
      <c r="S934" s="1">
        <v>45226</v>
      </c>
      <c r="T934">
        <v>0</v>
      </c>
      <c r="U934" s="1">
        <v>45105</v>
      </c>
      <c r="V934">
        <v>-6600</v>
      </c>
      <c r="W934" s="1">
        <v>45226</v>
      </c>
      <c r="X934">
        <v>-16600</v>
      </c>
      <c r="Y934" s="1">
        <v>45008</v>
      </c>
      <c r="Z934">
        <v>4100</v>
      </c>
      <c r="AA934" s="1">
        <v>45008</v>
      </c>
      <c r="AB934">
        <v>25000</v>
      </c>
    </row>
    <row r="935" spans="1:28" ht="16.2">
      <c r="A935" s="1">
        <v>45229</v>
      </c>
      <c r="B935">
        <v>0</v>
      </c>
      <c r="C935" s="1">
        <v>44908</v>
      </c>
      <c r="D935">
        <v>0</v>
      </c>
      <c r="E935" s="1">
        <v>44908</v>
      </c>
      <c r="F935">
        <v>0</v>
      </c>
      <c r="G935" s="1">
        <v>44860</v>
      </c>
      <c r="H935">
        <v>-11400</v>
      </c>
      <c r="I935" s="1">
        <v>44974</v>
      </c>
      <c r="J935">
        <v>-2500</v>
      </c>
      <c r="K935" s="1">
        <v>45009</v>
      </c>
      <c r="L935">
        <v>0</v>
      </c>
      <c r="M935" s="1">
        <v>45009</v>
      </c>
      <c r="N935">
        <v>17000</v>
      </c>
      <c r="O935" s="1">
        <v>45009</v>
      </c>
      <c r="P935">
        <v>0</v>
      </c>
      <c r="Q935" s="1">
        <v>44911</v>
      </c>
      <c r="R935">
        <v>0</v>
      </c>
      <c r="S935" s="1">
        <v>45229</v>
      </c>
      <c r="T935">
        <v>-4568.88</v>
      </c>
      <c r="U935" s="1">
        <v>45106</v>
      </c>
      <c r="V935">
        <v>4000</v>
      </c>
      <c r="W935" s="1">
        <v>45229</v>
      </c>
      <c r="X935">
        <v>-1200</v>
      </c>
      <c r="Y935" s="1">
        <v>45009</v>
      </c>
      <c r="Z935">
        <v>4500</v>
      </c>
      <c r="AA935" s="1">
        <v>45009</v>
      </c>
      <c r="AB935">
        <v>3000</v>
      </c>
    </row>
    <row r="936" spans="1:28" ht="16.2">
      <c r="A936" s="1">
        <v>45230</v>
      </c>
      <c r="B936">
        <v>10273.19</v>
      </c>
      <c r="C936" s="1">
        <v>44909</v>
      </c>
      <c r="D936">
        <v>0</v>
      </c>
      <c r="E936" s="1">
        <v>44909</v>
      </c>
      <c r="F936">
        <v>0</v>
      </c>
      <c r="G936" s="1">
        <v>44861</v>
      </c>
      <c r="H936">
        <v>-43400</v>
      </c>
      <c r="I936" s="1">
        <v>44977</v>
      </c>
      <c r="J936">
        <v>-7700</v>
      </c>
      <c r="K936" s="1">
        <v>45012</v>
      </c>
      <c r="L936">
        <v>0</v>
      </c>
      <c r="M936" s="1">
        <v>45012</v>
      </c>
      <c r="N936">
        <v>0</v>
      </c>
      <c r="O936" s="1">
        <v>45012</v>
      </c>
      <c r="P936">
        <v>0</v>
      </c>
      <c r="Q936" s="1">
        <v>44914</v>
      </c>
      <c r="R936">
        <v>0</v>
      </c>
      <c r="S936" s="1">
        <v>45230</v>
      </c>
      <c r="T936">
        <v>12835.11</v>
      </c>
      <c r="U936" s="1">
        <v>45107</v>
      </c>
      <c r="V936">
        <v>-6400</v>
      </c>
      <c r="W936" s="1">
        <v>45230</v>
      </c>
      <c r="X936">
        <v>32600</v>
      </c>
      <c r="Y936" s="1">
        <v>45012</v>
      </c>
      <c r="Z936">
        <v>-36000</v>
      </c>
      <c r="AA936" s="1">
        <v>45012</v>
      </c>
      <c r="AB936">
        <v>-28400</v>
      </c>
    </row>
    <row r="937" spans="1:28" ht="16.2">
      <c r="A937" s="1">
        <v>45231</v>
      </c>
      <c r="B937">
        <v>4234.72</v>
      </c>
      <c r="C937" s="1">
        <v>44910</v>
      </c>
      <c r="D937">
        <v>0</v>
      </c>
      <c r="E937" s="1">
        <v>44910</v>
      </c>
      <c r="F937">
        <v>0</v>
      </c>
      <c r="G937" s="1">
        <v>44862</v>
      </c>
      <c r="H937">
        <v>38400</v>
      </c>
      <c r="I937" s="1">
        <v>44978</v>
      </c>
      <c r="J937">
        <v>0</v>
      </c>
      <c r="K937" s="1">
        <v>45013</v>
      </c>
      <c r="L937">
        <v>0</v>
      </c>
      <c r="M937" s="1">
        <v>45013</v>
      </c>
      <c r="N937">
        <v>-18100</v>
      </c>
      <c r="O937" s="1">
        <v>45013</v>
      </c>
      <c r="P937">
        <v>0</v>
      </c>
      <c r="Q937" s="1">
        <v>44915</v>
      </c>
      <c r="R937">
        <v>0</v>
      </c>
      <c r="S937" s="1">
        <v>45231</v>
      </c>
      <c r="T937">
        <v>0</v>
      </c>
      <c r="U937" s="1">
        <v>45110</v>
      </c>
      <c r="V937">
        <v>-38620.36</v>
      </c>
      <c r="W937" s="1">
        <v>45231</v>
      </c>
      <c r="X937">
        <v>-11500</v>
      </c>
      <c r="Y937" s="1">
        <v>45013</v>
      </c>
      <c r="Z937">
        <v>-34700</v>
      </c>
      <c r="AA937" s="1">
        <v>45013</v>
      </c>
      <c r="AB937">
        <v>-12600</v>
      </c>
    </row>
    <row r="938" spans="1:28" ht="16.2">
      <c r="A938" s="1">
        <v>45232</v>
      </c>
      <c r="B938">
        <v>1017.32</v>
      </c>
      <c r="C938" s="1">
        <v>44911</v>
      </c>
      <c r="D938">
        <v>0</v>
      </c>
      <c r="E938" s="1">
        <v>44911</v>
      </c>
      <c r="F938">
        <v>0</v>
      </c>
      <c r="G938" s="1">
        <v>44865</v>
      </c>
      <c r="H938">
        <v>-35800</v>
      </c>
      <c r="I938" s="1">
        <v>44979</v>
      </c>
      <c r="J938">
        <v>0</v>
      </c>
      <c r="K938" s="1">
        <v>45014</v>
      </c>
      <c r="L938">
        <v>0</v>
      </c>
      <c r="M938" s="1">
        <v>45014</v>
      </c>
      <c r="N938">
        <v>-500</v>
      </c>
      <c r="O938" s="1">
        <v>45014</v>
      </c>
      <c r="P938">
        <v>0</v>
      </c>
      <c r="Q938" s="1">
        <v>44916</v>
      </c>
      <c r="R938">
        <v>0</v>
      </c>
      <c r="S938" s="1">
        <v>45232</v>
      </c>
      <c r="T938">
        <v>0</v>
      </c>
      <c r="U938" s="1">
        <v>45111</v>
      </c>
      <c r="V938">
        <v>14000</v>
      </c>
      <c r="W938" s="1">
        <v>45232</v>
      </c>
      <c r="X938">
        <v>0</v>
      </c>
      <c r="Y938" s="1">
        <v>45014</v>
      </c>
      <c r="Z938">
        <v>0</v>
      </c>
      <c r="AA938" s="1">
        <v>45014</v>
      </c>
      <c r="AB938">
        <v>-14000</v>
      </c>
    </row>
    <row r="939" spans="1:28" ht="16.2">
      <c r="A939" s="1">
        <v>45233</v>
      </c>
      <c r="B939">
        <v>0</v>
      </c>
      <c r="C939" s="1">
        <v>44914</v>
      </c>
      <c r="D939">
        <v>0</v>
      </c>
      <c r="E939" s="1">
        <v>44914</v>
      </c>
      <c r="F939">
        <v>0</v>
      </c>
      <c r="G939" s="1">
        <v>44866</v>
      </c>
      <c r="H939">
        <v>-17600</v>
      </c>
      <c r="I939" s="1">
        <v>44980</v>
      </c>
      <c r="J939">
        <v>12900</v>
      </c>
      <c r="K939" s="1">
        <v>45015</v>
      </c>
      <c r="L939">
        <v>-9149.59</v>
      </c>
      <c r="M939" s="1">
        <v>45015</v>
      </c>
      <c r="N939">
        <v>5300</v>
      </c>
      <c r="O939" s="1">
        <v>45015</v>
      </c>
      <c r="P939">
        <v>0</v>
      </c>
      <c r="Q939" s="1">
        <v>44917</v>
      </c>
      <c r="R939">
        <v>0</v>
      </c>
      <c r="S939" s="1">
        <v>45233</v>
      </c>
      <c r="T939">
        <v>0</v>
      </c>
      <c r="U939" s="1">
        <v>45112</v>
      </c>
      <c r="V939">
        <v>-17220.900000000001</v>
      </c>
      <c r="W939" s="1">
        <v>45233</v>
      </c>
      <c r="X939">
        <v>11500</v>
      </c>
      <c r="Y939" s="1">
        <v>45015</v>
      </c>
      <c r="Z939">
        <v>11700</v>
      </c>
      <c r="AA939" s="1">
        <v>45015</v>
      </c>
      <c r="AB939">
        <v>-31100</v>
      </c>
    </row>
    <row r="940" spans="1:28" ht="16.2">
      <c r="A940" s="1">
        <v>45236</v>
      </c>
      <c r="B940">
        <v>0</v>
      </c>
      <c r="C940" s="1">
        <v>44915</v>
      </c>
      <c r="D940">
        <v>0</v>
      </c>
      <c r="E940" s="1">
        <v>44915</v>
      </c>
      <c r="F940">
        <v>0</v>
      </c>
      <c r="G940" s="1">
        <v>44867</v>
      </c>
      <c r="H940">
        <v>-10400</v>
      </c>
      <c r="I940" s="1">
        <v>44981</v>
      </c>
      <c r="J940">
        <v>3100</v>
      </c>
      <c r="K940" s="1">
        <v>45016</v>
      </c>
      <c r="L940">
        <v>446.51</v>
      </c>
      <c r="M940" s="1">
        <v>45016</v>
      </c>
      <c r="N940">
        <v>8600</v>
      </c>
      <c r="O940" s="1">
        <v>45016</v>
      </c>
      <c r="P940">
        <v>0</v>
      </c>
      <c r="Q940" s="1">
        <v>44918</v>
      </c>
      <c r="R940">
        <v>0</v>
      </c>
      <c r="S940" s="1">
        <v>45236</v>
      </c>
      <c r="T940">
        <v>0</v>
      </c>
      <c r="U940" s="1">
        <v>45113</v>
      </c>
      <c r="V940">
        <v>63600</v>
      </c>
      <c r="W940" s="1">
        <v>45236</v>
      </c>
      <c r="X940">
        <v>31600</v>
      </c>
      <c r="Y940" s="1">
        <v>45016</v>
      </c>
      <c r="Z940">
        <v>14900</v>
      </c>
      <c r="AA940" s="1">
        <v>45016</v>
      </c>
      <c r="AB940">
        <v>0</v>
      </c>
    </row>
    <row r="941" spans="1:28" ht="16.2">
      <c r="A941" s="1">
        <v>45237</v>
      </c>
      <c r="B941">
        <v>0</v>
      </c>
      <c r="C941" s="1">
        <v>44916</v>
      </c>
      <c r="D941">
        <v>0</v>
      </c>
      <c r="E941" s="1">
        <v>44916</v>
      </c>
      <c r="F941">
        <v>0</v>
      </c>
      <c r="G941" s="1">
        <v>44868</v>
      </c>
      <c r="H941">
        <v>25000</v>
      </c>
      <c r="I941" s="1">
        <v>44986</v>
      </c>
      <c r="J941">
        <v>5200</v>
      </c>
      <c r="K941" s="1">
        <v>45022</v>
      </c>
      <c r="L941">
        <v>54.55</v>
      </c>
      <c r="M941" s="1">
        <v>45022</v>
      </c>
      <c r="N941">
        <v>-32600</v>
      </c>
      <c r="O941" s="1">
        <v>45022</v>
      </c>
      <c r="P941">
        <v>-9344.4599999999991</v>
      </c>
      <c r="Q941" s="1">
        <v>44921</v>
      </c>
      <c r="R941">
        <v>0</v>
      </c>
      <c r="S941" s="1">
        <v>45237</v>
      </c>
      <c r="T941">
        <v>0</v>
      </c>
      <c r="U941" s="1">
        <v>45114</v>
      </c>
      <c r="V941">
        <v>12800</v>
      </c>
      <c r="W941" s="1">
        <v>45237</v>
      </c>
      <c r="X941">
        <v>-4500</v>
      </c>
      <c r="Y941" s="1">
        <v>45022</v>
      </c>
      <c r="Z941">
        <v>-33300</v>
      </c>
      <c r="AA941" s="1">
        <v>45022</v>
      </c>
      <c r="AB941">
        <v>0</v>
      </c>
    </row>
    <row r="942" spans="1:28" ht="16.2">
      <c r="A942" s="1">
        <v>45238</v>
      </c>
      <c r="B942">
        <v>0</v>
      </c>
      <c r="C942" s="1">
        <v>44917</v>
      </c>
      <c r="D942">
        <v>0</v>
      </c>
      <c r="E942" s="1">
        <v>44917</v>
      </c>
      <c r="F942">
        <v>0</v>
      </c>
      <c r="G942" s="1">
        <v>44869</v>
      </c>
      <c r="H942">
        <v>-14400</v>
      </c>
      <c r="I942" s="1">
        <v>44987</v>
      </c>
      <c r="J942">
        <v>0</v>
      </c>
      <c r="K942" s="1">
        <v>45023</v>
      </c>
      <c r="L942">
        <v>-4549.9799999999996</v>
      </c>
      <c r="M942" s="1">
        <v>45023</v>
      </c>
      <c r="N942">
        <v>6500</v>
      </c>
      <c r="O942" s="1">
        <v>45023</v>
      </c>
      <c r="P942">
        <v>0</v>
      </c>
      <c r="Q942" s="1">
        <v>44922</v>
      </c>
      <c r="R942">
        <v>0</v>
      </c>
      <c r="S942" s="1">
        <v>45238</v>
      </c>
      <c r="T942">
        <v>0</v>
      </c>
      <c r="U942" s="1">
        <v>45117</v>
      </c>
      <c r="V942">
        <v>14600</v>
      </c>
      <c r="W942" s="1">
        <v>45238</v>
      </c>
      <c r="X942">
        <v>3698.16</v>
      </c>
      <c r="Y942" s="1">
        <v>45023</v>
      </c>
      <c r="Z942">
        <v>11600</v>
      </c>
      <c r="AA942" s="1">
        <v>45023</v>
      </c>
      <c r="AB942">
        <v>0</v>
      </c>
    </row>
    <row r="943" spans="1:28" ht="16.2">
      <c r="A943" s="1">
        <v>45239</v>
      </c>
      <c r="B943">
        <v>0</v>
      </c>
      <c r="C943" s="1">
        <v>44918</v>
      </c>
      <c r="D943">
        <v>0</v>
      </c>
      <c r="E943" s="1">
        <v>44918</v>
      </c>
      <c r="F943">
        <v>0</v>
      </c>
      <c r="G943" s="1">
        <v>44872</v>
      </c>
      <c r="H943">
        <v>-38800</v>
      </c>
      <c r="I943" s="1">
        <v>44988</v>
      </c>
      <c r="J943">
        <v>0</v>
      </c>
      <c r="K943" s="1">
        <v>45026</v>
      </c>
      <c r="L943">
        <v>-11351.84</v>
      </c>
      <c r="M943" s="1">
        <v>45026</v>
      </c>
      <c r="N943">
        <v>0</v>
      </c>
      <c r="O943" s="1">
        <v>45026</v>
      </c>
      <c r="P943">
        <v>-16952.38</v>
      </c>
      <c r="Q943" s="1">
        <v>44923</v>
      </c>
      <c r="R943">
        <v>0</v>
      </c>
      <c r="S943" s="1">
        <v>45239</v>
      </c>
      <c r="T943">
        <v>-13004.52</v>
      </c>
      <c r="U943" s="1">
        <v>45118</v>
      </c>
      <c r="V943">
        <v>-28206.68</v>
      </c>
      <c r="W943" s="1">
        <v>45239</v>
      </c>
      <c r="X943">
        <v>-17202.93</v>
      </c>
      <c r="Y943" s="1">
        <v>45026</v>
      </c>
      <c r="Z943">
        <v>6200</v>
      </c>
      <c r="AA943" s="1">
        <v>45026</v>
      </c>
      <c r="AB943">
        <v>0</v>
      </c>
    </row>
    <row r="944" spans="1:28" ht="16.2">
      <c r="A944" s="1">
        <v>45240</v>
      </c>
      <c r="B944">
        <v>-8601.39</v>
      </c>
      <c r="C944" s="1">
        <v>44921</v>
      </c>
      <c r="D944">
        <v>0</v>
      </c>
      <c r="E944" s="1">
        <v>44921</v>
      </c>
      <c r="F944">
        <v>0</v>
      </c>
      <c r="G944" s="1">
        <v>44873</v>
      </c>
      <c r="H944">
        <v>-22000</v>
      </c>
      <c r="I944" s="1">
        <v>44991</v>
      </c>
      <c r="J944">
        <v>0</v>
      </c>
      <c r="K944" s="1">
        <v>45027</v>
      </c>
      <c r="L944">
        <v>0</v>
      </c>
      <c r="M944" s="1">
        <v>45027</v>
      </c>
      <c r="N944">
        <v>-12600</v>
      </c>
      <c r="O944" s="1">
        <v>45027</v>
      </c>
      <c r="P944">
        <v>9246.27</v>
      </c>
      <c r="Q944" s="1">
        <v>44924</v>
      </c>
      <c r="R944">
        <v>0</v>
      </c>
      <c r="S944" s="1">
        <v>45240</v>
      </c>
      <c r="T944">
        <v>0</v>
      </c>
      <c r="U944" s="1">
        <v>45119</v>
      </c>
      <c r="V944">
        <v>11200</v>
      </c>
      <c r="W944" s="1">
        <v>45240</v>
      </c>
      <c r="X944">
        <v>-5503.64</v>
      </c>
      <c r="Y944" s="1">
        <v>45027</v>
      </c>
      <c r="Z944">
        <v>-19400</v>
      </c>
      <c r="AA944" s="1">
        <v>45027</v>
      </c>
      <c r="AB944">
        <v>0</v>
      </c>
    </row>
    <row r="945" spans="1:28" ht="16.2">
      <c r="A945" s="1">
        <v>45243</v>
      </c>
      <c r="B945">
        <v>7385.88</v>
      </c>
      <c r="C945" s="1">
        <v>44922</v>
      </c>
      <c r="D945">
        <v>0</v>
      </c>
      <c r="E945" s="1">
        <v>44922</v>
      </c>
      <c r="F945">
        <v>0</v>
      </c>
      <c r="G945" s="1">
        <v>44874</v>
      </c>
      <c r="H945">
        <v>-52200</v>
      </c>
      <c r="I945" s="1">
        <v>44992</v>
      </c>
      <c r="J945">
        <v>-7600</v>
      </c>
      <c r="K945" s="1">
        <v>45028</v>
      </c>
      <c r="L945">
        <v>4045.19</v>
      </c>
      <c r="M945" s="1">
        <v>45028</v>
      </c>
      <c r="N945">
        <v>-15800</v>
      </c>
      <c r="O945" s="1">
        <v>45028</v>
      </c>
      <c r="P945">
        <v>0</v>
      </c>
      <c r="Q945" s="1">
        <v>44925</v>
      </c>
      <c r="R945">
        <v>0</v>
      </c>
      <c r="S945" s="1">
        <v>45243</v>
      </c>
      <c r="T945">
        <v>0</v>
      </c>
      <c r="U945" s="1">
        <v>45120</v>
      </c>
      <c r="V945">
        <v>31600</v>
      </c>
      <c r="W945" s="1">
        <v>45243</v>
      </c>
      <c r="X945">
        <v>0</v>
      </c>
      <c r="Y945" s="1">
        <v>45028</v>
      </c>
      <c r="Z945">
        <v>1000</v>
      </c>
      <c r="AA945" s="1">
        <v>45028</v>
      </c>
      <c r="AB945">
        <v>0</v>
      </c>
    </row>
    <row r="946" spans="1:28" ht="16.2">
      <c r="A946" s="1">
        <v>45244</v>
      </c>
      <c r="B946">
        <v>-6234.33</v>
      </c>
      <c r="C946" s="1">
        <v>44923</v>
      </c>
      <c r="D946">
        <v>0</v>
      </c>
      <c r="E946" s="1">
        <v>44923</v>
      </c>
      <c r="F946">
        <v>0</v>
      </c>
      <c r="G946" s="1">
        <v>44875</v>
      </c>
      <c r="H946">
        <v>23600</v>
      </c>
      <c r="I946" s="1">
        <v>44993</v>
      </c>
      <c r="J946">
        <v>0</v>
      </c>
      <c r="K946" s="1">
        <v>45029</v>
      </c>
      <c r="L946">
        <v>-18228.599999999999</v>
      </c>
      <c r="M946" s="1">
        <v>45029</v>
      </c>
      <c r="N946">
        <v>-15800</v>
      </c>
      <c r="O946" s="1">
        <v>45029</v>
      </c>
      <c r="P946">
        <v>0</v>
      </c>
      <c r="Q946" s="1">
        <v>44929</v>
      </c>
      <c r="R946">
        <v>0</v>
      </c>
      <c r="S946" s="1">
        <v>45244</v>
      </c>
      <c r="T946">
        <v>0</v>
      </c>
      <c r="U946" s="1">
        <v>45121</v>
      </c>
      <c r="V946">
        <v>41200</v>
      </c>
      <c r="W946" s="1">
        <v>45244</v>
      </c>
      <c r="X946">
        <v>0</v>
      </c>
      <c r="Y946" s="1">
        <v>45029</v>
      </c>
      <c r="Z946">
        <v>-9600</v>
      </c>
      <c r="AA946" s="1">
        <v>45029</v>
      </c>
      <c r="AB946">
        <v>0</v>
      </c>
    </row>
    <row r="947" spans="1:28" ht="16.2">
      <c r="A947" s="1">
        <v>45245</v>
      </c>
      <c r="B947">
        <v>2972.08</v>
      </c>
      <c r="C947" s="1">
        <v>44924</v>
      </c>
      <c r="D947">
        <v>0</v>
      </c>
      <c r="E947" s="1">
        <v>44924</v>
      </c>
      <c r="F947">
        <v>0</v>
      </c>
      <c r="G947" s="1">
        <v>44876</v>
      </c>
      <c r="H947">
        <v>-98100</v>
      </c>
      <c r="I947" s="1">
        <v>44994</v>
      </c>
      <c r="J947">
        <v>0</v>
      </c>
      <c r="K947" s="1">
        <v>45030</v>
      </c>
      <c r="L947">
        <v>5969.93</v>
      </c>
      <c r="M947" s="1">
        <v>45030</v>
      </c>
      <c r="N947">
        <v>0</v>
      </c>
      <c r="O947" s="1">
        <v>45030</v>
      </c>
      <c r="P947">
        <v>0</v>
      </c>
      <c r="Q947" s="1">
        <v>44930</v>
      </c>
      <c r="R947">
        <v>-8900</v>
      </c>
      <c r="S947" s="1">
        <v>45245</v>
      </c>
      <c r="T947">
        <v>0</v>
      </c>
      <c r="U947" s="1">
        <v>45124</v>
      </c>
      <c r="V947">
        <v>200</v>
      </c>
      <c r="W947" s="1">
        <v>45245</v>
      </c>
      <c r="X947">
        <v>-12228.46</v>
      </c>
      <c r="Y947" s="1">
        <v>45030</v>
      </c>
      <c r="Z947">
        <v>-4000</v>
      </c>
      <c r="AA947" s="1">
        <v>45030</v>
      </c>
      <c r="AB947">
        <v>1100</v>
      </c>
    </row>
    <row r="948" spans="1:28" ht="16.2">
      <c r="A948" s="1">
        <v>45246</v>
      </c>
      <c r="B948">
        <v>0</v>
      </c>
      <c r="C948" s="1">
        <v>44925</v>
      </c>
      <c r="D948">
        <v>0</v>
      </c>
      <c r="E948" s="1">
        <v>44925</v>
      </c>
      <c r="F948">
        <v>0</v>
      </c>
      <c r="G948" s="1">
        <v>44879</v>
      </c>
      <c r="H948">
        <v>0</v>
      </c>
      <c r="I948" s="1">
        <v>44995</v>
      </c>
      <c r="J948">
        <v>0</v>
      </c>
      <c r="K948" s="1">
        <v>45033</v>
      </c>
      <c r="L948">
        <v>0</v>
      </c>
      <c r="M948" s="1">
        <v>45033</v>
      </c>
      <c r="N948">
        <v>-800</v>
      </c>
      <c r="O948" s="1">
        <v>45033</v>
      </c>
      <c r="P948">
        <v>0</v>
      </c>
      <c r="Q948" s="1">
        <v>44931</v>
      </c>
      <c r="R948">
        <v>16200</v>
      </c>
      <c r="S948" s="1">
        <v>45246</v>
      </c>
      <c r="T948">
        <v>-4030.05</v>
      </c>
      <c r="U948" s="1">
        <v>45125</v>
      </c>
      <c r="V948">
        <v>-13200</v>
      </c>
      <c r="W948" s="1">
        <v>45246</v>
      </c>
      <c r="X948">
        <v>0</v>
      </c>
      <c r="Y948" s="1">
        <v>45033</v>
      </c>
      <c r="Z948">
        <v>-7800</v>
      </c>
      <c r="AA948" s="1">
        <v>45033</v>
      </c>
      <c r="AB948">
        <v>-12900</v>
      </c>
    </row>
    <row r="949" spans="1:28" ht="16.2">
      <c r="A949" s="1">
        <v>45247</v>
      </c>
      <c r="B949">
        <v>0</v>
      </c>
      <c r="C949" s="1">
        <v>44929</v>
      </c>
      <c r="D949">
        <v>0</v>
      </c>
      <c r="E949" s="1">
        <v>44929</v>
      </c>
      <c r="F949">
        <v>0</v>
      </c>
      <c r="G949" s="1">
        <v>44880</v>
      </c>
      <c r="H949">
        <v>0</v>
      </c>
      <c r="I949" s="1">
        <v>44998</v>
      </c>
      <c r="J949">
        <v>0</v>
      </c>
      <c r="K949" s="1">
        <v>45034</v>
      </c>
      <c r="L949">
        <v>-10354.57</v>
      </c>
      <c r="M949" s="1">
        <v>45034</v>
      </c>
      <c r="N949">
        <v>5500</v>
      </c>
      <c r="O949" s="1">
        <v>45034</v>
      </c>
      <c r="P949">
        <v>0</v>
      </c>
      <c r="Q949" s="1">
        <v>44932</v>
      </c>
      <c r="R949">
        <v>15000</v>
      </c>
      <c r="S949" s="1">
        <v>45247</v>
      </c>
      <c r="T949">
        <v>0</v>
      </c>
      <c r="U949" s="1">
        <v>45126</v>
      </c>
      <c r="V949">
        <v>-25113.06</v>
      </c>
      <c r="W949" s="1">
        <v>45247</v>
      </c>
      <c r="X949">
        <v>-5917.47</v>
      </c>
      <c r="Y949" s="1">
        <v>45034</v>
      </c>
      <c r="Z949">
        <v>-16000</v>
      </c>
      <c r="AA949" s="1">
        <v>45034</v>
      </c>
      <c r="AB949">
        <v>0</v>
      </c>
    </row>
    <row r="950" spans="1:28" ht="16.2">
      <c r="A950" s="1">
        <v>45250</v>
      </c>
      <c r="B950">
        <v>0</v>
      </c>
      <c r="C950" s="1">
        <v>44930</v>
      </c>
      <c r="D950">
        <v>-11700</v>
      </c>
      <c r="E950" s="1">
        <v>44930</v>
      </c>
      <c r="F950">
        <v>0</v>
      </c>
      <c r="G950" s="1">
        <v>44881</v>
      </c>
      <c r="H950">
        <v>0</v>
      </c>
      <c r="I950" s="1">
        <v>44999</v>
      </c>
      <c r="J950">
        <v>0</v>
      </c>
      <c r="K950" s="1">
        <v>45035</v>
      </c>
      <c r="L950">
        <v>19250.47</v>
      </c>
      <c r="M950" s="1">
        <v>45035</v>
      </c>
      <c r="N950">
        <v>-4500</v>
      </c>
      <c r="O950" s="1">
        <v>45035</v>
      </c>
      <c r="P950">
        <v>0</v>
      </c>
      <c r="Q950" s="1">
        <v>44935</v>
      </c>
      <c r="R950">
        <v>81000</v>
      </c>
      <c r="S950" s="1">
        <v>45250</v>
      </c>
      <c r="T950">
        <v>0</v>
      </c>
      <c r="U950" s="1">
        <v>45127</v>
      </c>
      <c r="V950">
        <v>0</v>
      </c>
      <c r="W950" s="1">
        <v>45250</v>
      </c>
      <c r="X950">
        <v>-3516.21</v>
      </c>
      <c r="Y950" s="1">
        <v>45035</v>
      </c>
      <c r="Z950">
        <v>-100</v>
      </c>
      <c r="AA950" s="1">
        <v>45035</v>
      </c>
      <c r="AB950">
        <v>0</v>
      </c>
    </row>
    <row r="951" spans="1:28" ht="16.2">
      <c r="A951" s="1">
        <v>45251</v>
      </c>
      <c r="B951">
        <v>5956.69</v>
      </c>
      <c r="C951" s="1">
        <v>44931</v>
      </c>
      <c r="D951">
        <v>16200</v>
      </c>
      <c r="E951" s="1">
        <v>44931</v>
      </c>
      <c r="F951">
        <v>0</v>
      </c>
      <c r="G951" s="1">
        <v>44882</v>
      </c>
      <c r="H951">
        <v>0</v>
      </c>
      <c r="I951" s="1">
        <v>45000</v>
      </c>
      <c r="J951">
        <v>-8600</v>
      </c>
      <c r="K951" s="1">
        <v>45036</v>
      </c>
      <c r="L951">
        <v>-6943.92</v>
      </c>
      <c r="M951" s="1">
        <v>45036</v>
      </c>
      <c r="N951">
        <v>0</v>
      </c>
      <c r="O951" s="1">
        <v>45036</v>
      </c>
      <c r="P951">
        <v>0</v>
      </c>
      <c r="Q951" s="1">
        <v>44936</v>
      </c>
      <c r="R951">
        <v>-6500</v>
      </c>
      <c r="S951" s="1">
        <v>45251</v>
      </c>
      <c r="T951">
        <v>0</v>
      </c>
      <c r="U951" s="1">
        <v>45128</v>
      </c>
      <c r="V951">
        <v>0</v>
      </c>
      <c r="W951" s="1">
        <v>45251</v>
      </c>
      <c r="X951">
        <v>0</v>
      </c>
      <c r="Y951" s="1">
        <v>45036</v>
      </c>
      <c r="Z951">
        <v>0</v>
      </c>
      <c r="AA951" s="1">
        <v>45036</v>
      </c>
      <c r="AB951">
        <v>-5100</v>
      </c>
    </row>
    <row r="952" spans="1:28" ht="16.2">
      <c r="A952" s="1">
        <v>45252</v>
      </c>
      <c r="B952">
        <v>-276.08999999999997</v>
      </c>
      <c r="C952" s="1">
        <v>44932</v>
      </c>
      <c r="D952">
        <v>15000</v>
      </c>
      <c r="E952" s="1">
        <v>44932</v>
      </c>
      <c r="F952">
        <v>0</v>
      </c>
      <c r="G952" s="1">
        <v>44883</v>
      </c>
      <c r="H952">
        <v>0</v>
      </c>
      <c r="I952" s="1">
        <v>45001</v>
      </c>
      <c r="J952">
        <v>0</v>
      </c>
      <c r="K952" s="1">
        <v>45037</v>
      </c>
      <c r="L952">
        <v>0</v>
      </c>
      <c r="M952" s="1">
        <v>45037</v>
      </c>
      <c r="N952">
        <v>0</v>
      </c>
      <c r="O952" s="1">
        <v>45037</v>
      </c>
      <c r="P952">
        <v>0</v>
      </c>
      <c r="Q952" s="1">
        <v>44937</v>
      </c>
      <c r="R952">
        <v>0</v>
      </c>
      <c r="S952" s="1">
        <v>45252</v>
      </c>
      <c r="T952">
        <v>0</v>
      </c>
      <c r="U952" s="1">
        <v>45131</v>
      </c>
      <c r="V952">
        <v>0</v>
      </c>
      <c r="W952" s="1">
        <v>45252</v>
      </c>
      <c r="X952">
        <v>0</v>
      </c>
      <c r="Y952" s="1">
        <v>45037</v>
      </c>
      <c r="Z952">
        <v>-36500</v>
      </c>
      <c r="AA952" s="1">
        <v>45037</v>
      </c>
      <c r="AB952">
        <v>-8700</v>
      </c>
    </row>
    <row r="953" spans="1:28" ht="16.2">
      <c r="A953" s="1">
        <v>45253</v>
      </c>
      <c r="B953">
        <v>0</v>
      </c>
      <c r="C953" s="1">
        <v>44935</v>
      </c>
      <c r="D953">
        <v>12700</v>
      </c>
      <c r="E953" s="1">
        <v>44935</v>
      </c>
      <c r="F953">
        <v>0</v>
      </c>
      <c r="G953" s="1">
        <v>44886</v>
      </c>
      <c r="H953">
        <v>0</v>
      </c>
      <c r="I953" s="1">
        <v>45002</v>
      </c>
      <c r="J953">
        <v>0</v>
      </c>
      <c r="K953" s="1">
        <v>45040</v>
      </c>
      <c r="L953">
        <v>-2734.17</v>
      </c>
      <c r="M953" s="1">
        <v>45040</v>
      </c>
      <c r="N953">
        <v>0</v>
      </c>
      <c r="O953" s="1">
        <v>45040</v>
      </c>
      <c r="P953">
        <v>0</v>
      </c>
      <c r="Q953" s="1">
        <v>44938</v>
      </c>
      <c r="R953">
        <v>0</v>
      </c>
      <c r="S953" s="1">
        <v>45253</v>
      </c>
      <c r="T953">
        <v>-6436.95</v>
      </c>
      <c r="U953" s="1">
        <v>45132</v>
      </c>
      <c r="V953">
        <v>3485.2</v>
      </c>
      <c r="W953" s="1">
        <v>45253</v>
      </c>
      <c r="X953">
        <v>0</v>
      </c>
      <c r="Y953" s="1">
        <v>45040</v>
      </c>
      <c r="Z953">
        <v>-1600</v>
      </c>
      <c r="AA953" s="1">
        <v>45040</v>
      </c>
      <c r="AB953">
        <v>0</v>
      </c>
    </row>
    <row r="954" spans="1:28" ht="16.2">
      <c r="A954" s="1">
        <v>45254</v>
      </c>
      <c r="B954">
        <v>0</v>
      </c>
      <c r="C954" s="1">
        <v>44936</v>
      </c>
      <c r="D954">
        <v>0</v>
      </c>
      <c r="E954" s="1">
        <v>44936</v>
      </c>
      <c r="F954">
        <v>0</v>
      </c>
      <c r="G954" s="1">
        <v>44887</v>
      </c>
      <c r="H954">
        <v>0</v>
      </c>
      <c r="I954" s="1">
        <v>45005</v>
      </c>
      <c r="J954">
        <v>0</v>
      </c>
      <c r="K954" s="1">
        <v>45041</v>
      </c>
      <c r="L954">
        <v>462.41</v>
      </c>
      <c r="M954" s="1">
        <v>45041</v>
      </c>
      <c r="N954">
        <v>0</v>
      </c>
      <c r="O954" s="1">
        <v>45041</v>
      </c>
      <c r="P954">
        <v>0</v>
      </c>
      <c r="Q954" s="1">
        <v>44939</v>
      </c>
      <c r="R954">
        <v>0</v>
      </c>
      <c r="S954" s="1">
        <v>45254</v>
      </c>
      <c r="T954">
        <v>0</v>
      </c>
      <c r="U954" s="1">
        <v>45133</v>
      </c>
      <c r="V954">
        <v>-15600</v>
      </c>
      <c r="W954" s="1">
        <v>45254</v>
      </c>
      <c r="X954">
        <v>0</v>
      </c>
      <c r="Y954" s="1">
        <v>45041</v>
      </c>
      <c r="Z954">
        <v>14900</v>
      </c>
      <c r="AA954" s="1">
        <v>45041</v>
      </c>
      <c r="AB954">
        <v>0</v>
      </c>
    </row>
    <row r="955" spans="1:28" ht="16.2">
      <c r="A955" s="1">
        <v>45257</v>
      </c>
      <c r="B955">
        <v>-10069.16</v>
      </c>
      <c r="C955" s="1">
        <v>44937</v>
      </c>
      <c r="D955">
        <v>0</v>
      </c>
      <c r="E955" s="1">
        <v>44937</v>
      </c>
      <c r="F955">
        <v>0</v>
      </c>
      <c r="G955" s="1">
        <v>44888</v>
      </c>
      <c r="H955">
        <v>0</v>
      </c>
      <c r="I955" s="1">
        <v>45006</v>
      </c>
      <c r="J955">
        <v>0</v>
      </c>
      <c r="K955" s="1">
        <v>45042</v>
      </c>
      <c r="L955">
        <v>0</v>
      </c>
      <c r="M955" s="1">
        <v>45042</v>
      </c>
      <c r="N955">
        <v>0</v>
      </c>
      <c r="O955" s="1">
        <v>45042</v>
      </c>
      <c r="P955">
        <v>0</v>
      </c>
      <c r="Q955" s="1">
        <v>44942</v>
      </c>
      <c r="R955">
        <v>0</v>
      </c>
      <c r="S955" s="1">
        <v>45257</v>
      </c>
      <c r="T955">
        <v>14965.84</v>
      </c>
      <c r="U955" s="1">
        <v>45134</v>
      </c>
      <c r="V955">
        <v>23800</v>
      </c>
      <c r="W955" s="1">
        <v>45257</v>
      </c>
      <c r="X955">
        <v>0</v>
      </c>
      <c r="Y955" s="1">
        <v>45042</v>
      </c>
      <c r="Z955">
        <v>0</v>
      </c>
      <c r="AA955" s="1">
        <v>45042</v>
      </c>
      <c r="AB955">
        <v>0</v>
      </c>
    </row>
    <row r="956" spans="1:28" ht="16.2">
      <c r="A956" s="1">
        <v>45258</v>
      </c>
      <c r="B956">
        <v>0</v>
      </c>
      <c r="C956" s="1">
        <v>44938</v>
      </c>
      <c r="D956">
        <v>0</v>
      </c>
      <c r="E956" s="1">
        <v>44938</v>
      </c>
      <c r="F956">
        <v>0</v>
      </c>
      <c r="G956" s="1">
        <v>44889</v>
      </c>
      <c r="H956">
        <v>0</v>
      </c>
      <c r="I956" s="1">
        <v>45007</v>
      </c>
      <c r="J956">
        <v>41300</v>
      </c>
      <c r="K956" s="1">
        <v>45043</v>
      </c>
      <c r="L956">
        <v>-5520.37</v>
      </c>
      <c r="M956" s="1">
        <v>45043</v>
      </c>
      <c r="N956">
        <v>0</v>
      </c>
      <c r="O956" s="1">
        <v>45043</v>
      </c>
      <c r="P956">
        <v>0</v>
      </c>
      <c r="Q956" s="1">
        <v>44943</v>
      </c>
      <c r="R956">
        <v>0</v>
      </c>
      <c r="S956" s="1">
        <v>45258</v>
      </c>
      <c r="T956">
        <v>0</v>
      </c>
      <c r="U956" s="1">
        <v>45135</v>
      </c>
      <c r="V956">
        <v>-45227.86</v>
      </c>
      <c r="W956" s="1">
        <v>45258</v>
      </c>
      <c r="X956">
        <v>0</v>
      </c>
      <c r="Y956" s="1">
        <v>45043</v>
      </c>
      <c r="Z956">
        <v>-29900</v>
      </c>
      <c r="AA956" s="1">
        <v>45043</v>
      </c>
      <c r="AB956">
        <v>0</v>
      </c>
    </row>
    <row r="957" spans="1:28" ht="16.2">
      <c r="A957" s="1">
        <v>45259</v>
      </c>
      <c r="B957">
        <v>0</v>
      </c>
      <c r="C957" s="1">
        <v>44939</v>
      </c>
      <c r="D957">
        <v>0</v>
      </c>
      <c r="E957" s="1">
        <v>44939</v>
      </c>
      <c r="F957">
        <v>0</v>
      </c>
      <c r="G957" s="1">
        <v>44890</v>
      </c>
      <c r="H957">
        <v>0</v>
      </c>
      <c r="I957" s="1">
        <v>45008</v>
      </c>
      <c r="J957">
        <v>-5900</v>
      </c>
      <c r="K957" s="1">
        <v>45044</v>
      </c>
      <c r="L957">
        <v>67.45</v>
      </c>
      <c r="M957" s="1">
        <v>45044</v>
      </c>
      <c r="N957">
        <v>0</v>
      </c>
      <c r="O957" s="1">
        <v>45044</v>
      </c>
      <c r="P957">
        <v>0</v>
      </c>
      <c r="Q957" s="1">
        <v>44956</v>
      </c>
      <c r="R957">
        <v>9200</v>
      </c>
      <c r="S957" s="1">
        <v>45259</v>
      </c>
      <c r="T957">
        <v>0</v>
      </c>
      <c r="U957" s="1">
        <v>45138</v>
      </c>
      <c r="V957">
        <v>-17637.16</v>
      </c>
      <c r="W957" s="1">
        <v>45259</v>
      </c>
      <c r="X957">
        <v>0</v>
      </c>
      <c r="Y957" s="1">
        <v>45044</v>
      </c>
      <c r="Z957">
        <v>15100</v>
      </c>
      <c r="AA957" s="1">
        <v>45044</v>
      </c>
      <c r="AB957">
        <v>0</v>
      </c>
    </row>
    <row r="958" spans="1:28" ht="16.2">
      <c r="A958" s="1">
        <v>45260</v>
      </c>
      <c r="B958">
        <v>-1243.55</v>
      </c>
      <c r="C958" s="1">
        <v>44942</v>
      </c>
      <c r="D958">
        <v>0</v>
      </c>
      <c r="E958" s="1">
        <v>44942</v>
      </c>
      <c r="F958">
        <v>0</v>
      </c>
      <c r="G958" s="1">
        <v>44893</v>
      </c>
      <c r="H958">
        <v>0</v>
      </c>
      <c r="I958" s="1">
        <v>45009</v>
      </c>
      <c r="J958">
        <v>0</v>
      </c>
      <c r="K958" s="1">
        <v>45048</v>
      </c>
      <c r="L958">
        <v>1865.8</v>
      </c>
      <c r="M958" s="1">
        <v>45048</v>
      </c>
      <c r="N958">
        <v>0</v>
      </c>
      <c r="O958" s="1">
        <v>45048</v>
      </c>
      <c r="P958">
        <v>-16936.12</v>
      </c>
      <c r="Q958" s="1">
        <v>44957</v>
      </c>
      <c r="R958">
        <v>0</v>
      </c>
      <c r="S958" s="1">
        <v>45260</v>
      </c>
      <c r="T958">
        <v>0</v>
      </c>
      <c r="U958" s="1">
        <v>45139</v>
      </c>
      <c r="V958">
        <v>-16200</v>
      </c>
      <c r="W958" s="1">
        <v>45260</v>
      </c>
      <c r="X958">
        <v>3878.87</v>
      </c>
      <c r="Y958" s="1">
        <v>45048</v>
      </c>
      <c r="Z958">
        <v>8000</v>
      </c>
      <c r="AA958" s="1">
        <v>45048</v>
      </c>
      <c r="AB958">
        <v>-300</v>
      </c>
    </row>
    <row r="959" spans="1:28" ht="16.2">
      <c r="A959" s="1">
        <v>45261</v>
      </c>
      <c r="B959">
        <v>13958.49</v>
      </c>
      <c r="C959" s="1">
        <v>44943</v>
      </c>
      <c r="D959">
        <v>0</v>
      </c>
      <c r="E959" s="1">
        <v>44943</v>
      </c>
      <c r="F959">
        <v>0</v>
      </c>
      <c r="G959" s="1">
        <v>44894</v>
      </c>
      <c r="H959">
        <v>0</v>
      </c>
      <c r="I959" s="1">
        <v>45012</v>
      </c>
      <c r="J959">
        <v>0</v>
      </c>
      <c r="K959" s="1">
        <v>45049</v>
      </c>
      <c r="L959">
        <v>0</v>
      </c>
      <c r="M959" s="1">
        <v>45049</v>
      </c>
      <c r="N959">
        <v>7000</v>
      </c>
      <c r="O959" s="1">
        <v>45049</v>
      </c>
      <c r="P959">
        <v>0</v>
      </c>
      <c r="Q959" s="1">
        <v>44958</v>
      </c>
      <c r="R959">
        <v>0</v>
      </c>
      <c r="S959" s="1">
        <v>45261</v>
      </c>
      <c r="T959">
        <v>0</v>
      </c>
      <c r="U959" s="1">
        <v>45140</v>
      </c>
      <c r="V959">
        <v>73600</v>
      </c>
      <c r="W959" s="1">
        <v>45261</v>
      </c>
      <c r="X959">
        <v>-20641.240000000002</v>
      </c>
      <c r="Y959" s="1">
        <v>45049</v>
      </c>
      <c r="Z959">
        <v>13000</v>
      </c>
      <c r="AA959" s="1">
        <v>45049</v>
      </c>
      <c r="AB959">
        <v>-16900</v>
      </c>
    </row>
    <row r="960" spans="1:28" ht="16.2">
      <c r="A960" s="1">
        <v>45264</v>
      </c>
      <c r="B960">
        <v>0</v>
      </c>
      <c r="C960" s="1">
        <v>44956</v>
      </c>
      <c r="D960">
        <v>0</v>
      </c>
      <c r="E960" s="1">
        <v>44956</v>
      </c>
      <c r="F960">
        <v>0</v>
      </c>
      <c r="G960" s="1">
        <v>44895</v>
      </c>
      <c r="H960">
        <v>0</v>
      </c>
      <c r="I960" s="1">
        <v>45013</v>
      </c>
      <c r="J960">
        <v>100</v>
      </c>
      <c r="K960" s="1">
        <v>45050</v>
      </c>
      <c r="L960">
        <v>3468.32</v>
      </c>
      <c r="M960" s="1">
        <v>45050</v>
      </c>
      <c r="N960">
        <v>-13300</v>
      </c>
      <c r="O960" s="1">
        <v>45050</v>
      </c>
      <c r="P960">
        <v>0</v>
      </c>
      <c r="Q960" s="1">
        <v>44959</v>
      </c>
      <c r="R960">
        <v>0</v>
      </c>
      <c r="S960" s="1">
        <v>45264</v>
      </c>
      <c r="T960">
        <v>-2644.96</v>
      </c>
      <c r="U960" s="1">
        <v>45142</v>
      </c>
      <c r="V960">
        <v>-2000</v>
      </c>
      <c r="W960" s="1">
        <v>45264</v>
      </c>
      <c r="X960">
        <v>-7321.61</v>
      </c>
      <c r="Y960" s="1">
        <v>45050</v>
      </c>
      <c r="Z960">
        <v>-4400</v>
      </c>
      <c r="AA960" s="1">
        <v>45050</v>
      </c>
      <c r="AB960">
        <v>0</v>
      </c>
    </row>
    <row r="961" spans="1:28" ht="16.2">
      <c r="A961" s="1">
        <v>45265</v>
      </c>
      <c r="B961">
        <v>-7675.04</v>
      </c>
      <c r="C961" s="1">
        <v>44957</v>
      </c>
      <c r="D961">
        <v>0</v>
      </c>
      <c r="E961" s="1">
        <v>44957</v>
      </c>
      <c r="F961">
        <v>0</v>
      </c>
      <c r="G961" s="1">
        <v>44896</v>
      </c>
      <c r="H961">
        <v>0</v>
      </c>
      <c r="I961" s="1">
        <v>45014</v>
      </c>
      <c r="J961">
        <v>-3700</v>
      </c>
      <c r="K961" s="1">
        <v>45051</v>
      </c>
      <c r="L961">
        <v>-13937.65</v>
      </c>
      <c r="M961" s="1">
        <v>45051</v>
      </c>
      <c r="N961">
        <v>-13500</v>
      </c>
      <c r="O961" s="1">
        <v>45051</v>
      </c>
      <c r="P961">
        <v>-16937.2</v>
      </c>
      <c r="Q961" s="1">
        <v>44960</v>
      </c>
      <c r="R961">
        <v>0</v>
      </c>
      <c r="S961" s="1">
        <v>45265</v>
      </c>
      <c r="T961">
        <v>0</v>
      </c>
      <c r="U961" s="1">
        <v>45145</v>
      </c>
      <c r="V961">
        <v>-35600</v>
      </c>
      <c r="W961" s="1">
        <v>45265</v>
      </c>
      <c r="X961">
        <v>-12635.78</v>
      </c>
      <c r="Y961" s="1">
        <v>45051</v>
      </c>
      <c r="Z961">
        <v>-10400</v>
      </c>
      <c r="AA961" s="1">
        <v>45051</v>
      </c>
      <c r="AB961">
        <v>0</v>
      </c>
    </row>
    <row r="962" spans="1:28" ht="16.2">
      <c r="A962" s="1">
        <v>45266</v>
      </c>
      <c r="B962">
        <v>5555.97</v>
      </c>
      <c r="C962" s="1">
        <v>44958</v>
      </c>
      <c r="D962">
        <v>0</v>
      </c>
      <c r="E962" s="1">
        <v>44958</v>
      </c>
      <c r="F962">
        <v>0</v>
      </c>
      <c r="G962" s="1">
        <v>44897</v>
      </c>
      <c r="H962">
        <v>0</v>
      </c>
      <c r="I962" s="1">
        <v>45015</v>
      </c>
      <c r="J962">
        <v>-7000</v>
      </c>
      <c r="K962" s="1">
        <v>45054</v>
      </c>
      <c r="L962">
        <v>-7944.73</v>
      </c>
      <c r="M962" s="1">
        <v>45054</v>
      </c>
      <c r="N962">
        <v>13500</v>
      </c>
      <c r="O962" s="1">
        <v>45054</v>
      </c>
      <c r="P962">
        <v>0</v>
      </c>
      <c r="Q962" s="1">
        <v>44963</v>
      </c>
      <c r="R962">
        <v>0</v>
      </c>
      <c r="S962" s="1">
        <v>45266</v>
      </c>
      <c r="T962">
        <v>0</v>
      </c>
      <c r="U962" s="1">
        <v>45146</v>
      </c>
      <c r="V962">
        <v>29800</v>
      </c>
      <c r="W962" s="1">
        <v>45266</v>
      </c>
      <c r="X962">
        <v>1878.21</v>
      </c>
      <c r="Y962" s="1">
        <v>45054</v>
      </c>
      <c r="Z962">
        <v>12000</v>
      </c>
      <c r="AA962" s="1">
        <v>45054</v>
      </c>
      <c r="AB962">
        <v>0</v>
      </c>
    </row>
    <row r="963" spans="1:28" ht="16.2">
      <c r="A963" s="1">
        <v>45267</v>
      </c>
      <c r="B963">
        <v>0</v>
      </c>
      <c r="C963" s="1">
        <v>44959</v>
      </c>
      <c r="D963">
        <v>0</v>
      </c>
      <c r="E963" s="1">
        <v>44959</v>
      </c>
      <c r="F963">
        <v>0</v>
      </c>
      <c r="G963" s="1">
        <v>44900</v>
      </c>
      <c r="H963">
        <v>0</v>
      </c>
      <c r="I963" s="1">
        <v>45016</v>
      </c>
      <c r="J963">
        <v>-14200</v>
      </c>
      <c r="K963" s="1">
        <v>45055</v>
      </c>
      <c r="L963">
        <v>56.17</v>
      </c>
      <c r="M963" s="1">
        <v>45055</v>
      </c>
      <c r="N963">
        <v>-100</v>
      </c>
      <c r="O963" s="1">
        <v>45055</v>
      </c>
      <c r="P963">
        <v>0</v>
      </c>
      <c r="Q963" s="1">
        <v>44964</v>
      </c>
      <c r="R963">
        <v>0</v>
      </c>
      <c r="S963" s="1">
        <v>45267</v>
      </c>
      <c r="T963">
        <v>6162.6</v>
      </c>
      <c r="U963" s="1">
        <v>45147</v>
      </c>
      <c r="V963">
        <v>200</v>
      </c>
      <c r="W963" s="1">
        <v>45267</v>
      </c>
      <c r="X963">
        <v>-5922.24</v>
      </c>
      <c r="Y963" s="1">
        <v>45055</v>
      </c>
      <c r="Z963">
        <v>0</v>
      </c>
      <c r="AA963" s="1">
        <v>45055</v>
      </c>
      <c r="AB963">
        <v>0</v>
      </c>
    </row>
    <row r="964" spans="1:28" ht="16.2">
      <c r="A964" s="1">
        <v>45268</v>
      </c>
      <c r="B964">
        <v>-13888.51</v>
      </c>
      <c r="C964" s="1">
        <v>44960</v>
      </c>
      <c r="D964">
        <v>0</v>
      </c>
      <c r="E964" s="1">
        <v>44960</v>
      </c>
      <c r="F964">
        <v>0</v>
      </c>
      <c r="G964" s="1">
        <v>44901</v>
      </c>
      <c r="H964">
        <v>0</v>
      </c>
      <c r="I964" s="1">
        <v>45022</v>
      </c>
      <c r="J964">
        <v>0</v>
      </c>
      <c r="K964" s="1">
        <v>45056</v>
      </c>
      <c r="L964">
        <v>0</v>
      </c>
      <c r="M964" s="1">
        <v>45056</v>
      </c>
      <c r="N964">
        <v>0</v>
      </c>
      <c r="O964" s="1">
        <v>45056</v>
      </c>
      <c r="P964">
        <v>0</v>
      </c>
      <c r="Q964" s="1">
        <v>44965</v>
      </c>
      <c r="R964">
        <v>0</v>
      </c>
      <c r="S964" s="1">
        <v>45268</v>
      </c>
      <c r="T964">
        <v>0</v>
      </c>
      <c r="U964" s="1">
        <v>45148</v>
      </c>
      <c r="V964">
        <v>39000</v>
      </c>
      <c r="W964" s="1">
        <v>45268</v>
      </c>
      <c r="X964">
        <v>15958.07</v>
      </c>
      <c r="Y964" s="1">
        <v>45056</v>
      </c>
      <c r="Z964">
        <v>14800</v>
      </c>
      <c r="AA964" s="1">
        <v>45056</v>
      </c>
      <c r="AB964">
        <v>-1300</v>
      </c>
    </row>
    <row r="965" spans="1:28" ht="16.2">
      <c r="A965" s="1">
        <v>45271</v>
      </c>
      <c r="B965">
        <v>0</v>
      </c>
      <c r="C965" s="1">
        <v>44963</v>
      </c>
      <c r="D965">
        <v>0</v>
      </c>
      <c r="E965" s="1">
        <v>44963</v>
      </c>
      <c r="F965">
        <v>0</v>
      </c>
      <c r="G965" s="1">
        <v>44902</v>
      </c>
      <c r="H965">
        <v>0</v>
      </c>
      <c r="I965" s="1">
        <v>45023</v>
      </c>
      <c r="J965">
        <v>-6400</v>
      </c>
      <c r="K965" s="1">
        <v>45057</v>
      </c>
      <c r="L965">
        <v>0</v>
      </c>
      <c r="M965" s="1">
        <v>45057</v>
      </c>
      <c r="N965">
        <v>0</v>
      </c>
      <c r="O965" s="1">
        <v>45057</v>
      </c>
      <c r="P965">
        <v>0</v>
      </c>
      <c r="Q965" s="1">
        <v>44966</v>
      </c>
      <c r="R965">
        <v>-3500</v>
      </c>
      <c r="S965" s="1">
        <v>45271</v>
      </c>
      <c r="T965">
        <v>-3044.36</v>
      </c>
      <c r="U965" s="1">
        <v>45149</v>
      </c>
      <c r="V965">
        <v>6400</v>
      </c>
      <c r="W965" s="1">
        <v>45271</v>
      </c>
      <c r="X965">
        <v>-11642.83</v>
      </c>
      <c r="Y965" s="1">
        <v>45057</v>
      </c>
      <c r="Z965">
        <v>-43900</v>
      </c>
      <c r="AA965" s="1">
        <v>45057</v>
      </c>
      <c r="AB965">
        <v>-10700</v>
      </c>
    </row>
    <row r="966" spans="1:28" ht="16.2">
      <c r="A966" s="1">
        <v>45272</v>
      </c>
      <c r="B966">
        <v>10951.5</v>
      </c>
      <c r="C966" s="1">
        <v>44964</v>
      </c>
      <c r="D966">
        <v>-11300</v>
      </c>
      <c r="E966" s="1">
        <v>44964</v>
      </c>
      <c r="F966">
        <v>0</v>
      </c>
      <c r="G966" s="1">
        <v>44903</v>
      </c>
      <c r="H966">
        <v>0</v>
      </c>
      <c r="I966" s="1">
        <v>45026</v>
      </c>
      <c r="J966">
        <v>0</v>
      </c>
      <c r="K966" s="1">
        <v>45058</v>
      </c>
      <c r="L966">
        <v>10269.58</v>
      </c>
      <c r="M966" s="1">
        <v>45058</v>
      </c>
      <c r="N966">
        <v>6300</v>
      </c>
      <c r="O966" s="1">
        <v>45058</v>
      </c>
      <c r="P966">
        <v>0</v>
      </c>
      <c r="Q966" s="1">
        <v>44967</v>
      </c>
      <c r="R966">
        <v>-5200</v>
      </c>
      <c r="S966" s="1">
        <v>45272</v>
      </c>
      <c r="T966">
        <v>12351.71</v>
      </c>
      <c r="U966" s="1">
        <v>45152</v>
      </c>
      <c r="V966">
        <v>49400</v>
      </c>
      <c r="W966" s="1">
        <v>45272</v>
      </c>
      <c r="X966">
        <v>4275.3599999999997</v>
      </c>
      <c r="Y966" s="1">
        <v>45058</v>
      </c>
      <c r="Z966">
        <v>-8600</v>
      </c>
      <c r="AA966" s="1">
        <v>45058</v>
      </c>
      <c r="AB966">
        <v>0</v>
      </c>
    </row>
    <row r="967" spans="1:28" ht="16.2">
      <c r="A967" s="1">
        <v>45273</v>
      </c>
      <c r="B967">
        <v>0</v>
      </c>
      <c r="C967" s="1">
        <v>44965</v>
      </c>
      <c r="D967">
        <v>-22900</v>
      </c>
      <c r="E967" s="1">
        <v>44965</v>
      </c>
      <c r="F967">
        <v>0</v>
      </c>
      <c r="G967" s="1">
        <v>44904</v>
      </c>
      <c r="H967">
        <v>0</v>
      </c>
      <c r="I967" s="1">
        <v>45027</v>
      </c>
      <c r="J967">
        <v>0</v>
      </c>
      <c r="K967" s="1">
        <v>45061</v>
      </c>
      <c r="L967">
        <v>871.65</v>
      </c>
      <c r="M967" s="1">
        <v>45061</v>
      </c>
      <c r="N967">
        <v>-8900</v>
      </c>
      <c r="O967" s="1">
        <v>45061</v>
      </c>
      <c r="P967">
        <v>0</v>
      </c>
      <c r="Q967" s="1">
        <v>44970</v>
      </c>
      <c r="R967">
        <v>-8400</v>
      </c>
      <c r="S967" s="1">
        <v>45273</v>
      </c>
      <c r="T967">
        <v>0</v>
      </c>
      <c r="U967" s="1">
        <v>45153</v>
      </c>
      <c r="V967">
        <v>-44600</v>
      </c>
      <c r="W967" s="1">
        <v>45273</v>
      </c>
      <c r="X967">
        <v>4876.8900000000003</v>
      </c>
      <c r="Y967" s="1">
        <v>45061</v>
      </c>
      <c r="Z967">
        <v>400</v>
      </c>
      <c r="AA967" s="1">
        <v>45061</v>
      </c>
      <c r="AB967">
        <v>-14000</v>
      </c>
    </row>
    <row r="968" spans="1:28" ht="16.2">
      <c r="A968" s="1">
        <v>45274</v>
      </c>
      <c r="B968">
        <v>-21718.42</v>
      </c>
      <c r="C968" s="1">
        <v>44966</v>
      </c>
      <c r="D968">
        <v>0</v>
      </c>
      <c r="E968" s="1">
        <v>44966</v>
      </c>
      <c r="F968">
        <v>0</v>
      </c>
      <c r="G968" s="1">
        <v>44907</v>
      </c>
      <c r="H968">
        <v>0</v>
      </c>
      <c r="I968" s="1">
        <v>45028</v>
      </c>
      <c r="J968">
        <v>-4400</v>
      </c>
      <c r="K968" s="1">
        <v>45062</v>
      </c>
      <c r="L968">
        <v>15731.73</v>
      </c>
      <c r="M968" s="1">
        <v>45062</v>
      </c>
      <c r="N968">
        <v>0</v>
      </c>
      <c r="O968" s="1">
        <v>45062</v>
      </c>
      <c r="P968">
        <v>0</v>
      </c>
      <c r="Q968" s="1">
        <v>44971</v>
      </c>
      <c r="R968">
        <v>25600</v>
      </c>
      <c r="S968" s="1">
        <v>45274</v>
      </c>
      <c r="T968">
        <v>-12857.53</v>
      </c>
      <c r="U968" s="1">
        <v>45154</v>
      </c>
      <c r="V968">
        <v>-12100</v>
      </c>
      <c r="W968" s="1">
        <v>45274</v>
      </c>
      <c r="X968">
        <v>-8447.15</v>
      </c>
      <c r="Y968" s="1">
        <v>45062</v>
      </c>
      <c r="Z968">
        <v>36000</v>
      </c>
      <c r="AA968" s="1">
        <v>45062</v>
      </c>
      <c r="AB968">
        <v>4900</v>
      </c>
    </row>
    <row r="969" spans="1:28" ht="16.2">
      <c r="A969" s="1">
        <v>45275</v>
      </c>
      <c r="B969">
        <v>-19728.439999999999</v>
      </c>
      <c r="C969" s="1">
        <v>44967</v>
      </c>
      <c r="D969">
        <v>-16300</v>
      </c>
      <c r="E969" s="1">
        <v>44967</v>
      </c>
      <c r="F969">
        <v>0</v>
      </c>
      <c r="G969" s="1">
        <v>44908</v>
      </c>
      <c r="H969">
        <v>0</v>
      </c>
      <c r="I969" s="1">
        <v>45029</v>
      </c>
      <c r="J969">
        <v>0</v>
      </c>
      <c r="K969" s="1">
        <v>45063</v>
      </c>
      <c r="L969">
        <v>45578.21</v>
      </c>
      <c r="M969" s="1">
        <v>45063</v>
      </c>
      <c r="N969">
        <v>45600</v>
      </c>
      <c r="O969" s="1">
        <v>45063</v>
      </c>
      <c r="P969">
        <v>37248.49</v>
      </c>
      <c r="Q969" s="1">
        <v>44972</v>
      </c>
      <c r="R969">
        <v>-53100</v>
      </c>
      <c r="S969" s="1">
        <v>45275</v>
      </c>
      <c r="T969">
        <v>0</v>
      </c>
      <c r="U969" s="1">
        <v>45155</v>
      </c>
      <c r="V969">
        <v>0</v>
      </c>
      <c r="W969" s="1">
        <v>45275</v>
      </c>
      <c r="X969">
        <v>0</v>
      </c>
      <c r="Y969" s="1">
        <v>45063</v>
      </c>
      <c r="Z969">
        <v>900</v>
      </c>
      <c r="AA969" s="1">
        <v>45063</v>
      </c>
      <c r="AB969">
        <v>52300</v>
      </c>
    </row>
    <row r="970" spans="1:28" ht="16.2">
      <c r="A970" s="1">
        <v>45278</v>
      </c>
      <c r="B970">
        <v>0</v>
      </c>
      <c r="C970" s="1">
        <v>44970</v>
      </c>
      <c r="D970">
        <v>-22900</v>
      </c>
      <c r="E970" s="1">
        <v>44970</v>
      </c>
      <c r="F970">
        <v>0</v>
      </c>
      <c r="G970" s="1">
        <v>44909</v>
      </c>
      <c r="H970">
        <v>0</v>
      </c>
      <c r="I970" s="1">
        <v>45030</v>
      </c>
      <c r="J970">
        <v>-700</v>
      </c>
      <c r="K970" s="1">
        <v>45064</v>
      </c>
      <c r="L970">
        <v>-8760.51</v>
      </c>
      <c r="M970" s="1">
        <v>45064</v>
      </c>
      <c r="N970">
        <v>0</v>
      </c>
      <c r="O970" s="1">
        <v>45064</v>
      </c>
      <c r="P970">
        <v>0</v>
      </c>
      <c r="Q970" s="1">
        <v>44973</v>
      </c>
      <c r="R970">
        <v>0</v>
      </c>
      <c r="S970" s="1">
        <v>45278</v>
      </c>
      <c r="T970">
        <v>0</v>
      </c>
      <c r="U970" s="1">
        <v>45156</v>
      </c>
      <c r="V970">
        <v>0</v>
      </c>
      <c r="W970" s="1">
        <v>45278</v>
      </c>
      <c r="X970">
        <v>0</v>
      </c>
      <c r="Y970" s="1">
        <v>45064</v>
      </c>
      <c r="Z970">
        <v>5500</v>
      </c>
      <c r="AA970" s="1">
        <v>45064</v>
      </c>
      <c r="AB970">
        <v>11100</v>
      </c>
    </row>
    <row r="971" spans="1:28" ht="16.2">
      <c r="A971" s="1">
        <v>45279</v>
      </c>
      <c r="B971">
        <v>-14707.89</v>
      </c>
      <c r="C971" s="1">
        <v>44971</v>
      </c>
      <c r="D971">
        <v>0</v>
      </c>
      <c r="E971" s="1">
        <v>44971</v>
      </c>
      <c r="F971">
        <v>0</v>
      </c>
      <c r="G971" s="1">
        <v>44910</v>
      </c>
      <c r="H971">
        <v>0</v>
      </c>
      <c r="I971" s="1">
        <v>45033</v>
      </c>
      <c r="J971">
        <v>-3100</v>
      </c>
      <c r="K971" s="1">
        <v>45065</v>
      </c>
      <c r="L971">
        <v>4834.2700000000004</v>
      </c>
      <c r="M971" s="1">
        <v>45065</v>
      </c>
      <c r="N971">
        <v>0</v>
      </c>
      <c r="O971" s="1">
        <v>45065</v>
      </c>
      <c r="P971">
        <v>0</v>
      </c>
      <c r="Q971" s="1">
        <v>44974</v>
      </c>
      <c r="R971">
        <v>0</v>
      </c>
      <c r="S971" s="1">
        <v>45279</v>
      </c>
      <c r="T971">
        <v>0</v>
      </c>
      <c r="U971" s="1">
        <v>45159</v>
      </c>
      <c r="V971">
        <v>0</v>
      </c>
      <c r="W971" s="1">
        <v>45279</v>
      </c>
      <c r="X971">
        <v>-9325.9</v>
      </c>
      <c r="Y971" s="1">
        <v>45065</v>
      </c>
      <c r="Z971">
        <v>11800</v>
      </c>
      <c r="AA971" s="1">
        <v>45065</v>
      </c>
      <c r="AB971">
        <v>11800</v>
      </c>
    </row>
    <row r="972" spans="1:28" ht="16.2">
      <c r="A972" s="1">
        <v>45280</v>
      </c>
      <c r="B972">
        <v>0</v>
      </c>
      <c r="C972" s="1">
        <v>44972</v>
      </c>
      <c r="D972">
        <v>9000</v>
      </c>
      <c r="E972" s="1">
        <v>44972</v>
      </c>
      <c r="F972">
        <v>0</v>
      </c>
      <c r="G972" s="1">
        <v>44911</v>
      </c>
      <c r="H972">
        <v>0</v>
      </c>
      <c r="I972" s="1">
        <v>45034</v>
      </c>
      <c r="J972">
        <v>-4900</v>
      </c>
      <c r="K972" s="1">
        <v>45068</v>
      </c>
      <c r="L972">
        <v>-5767.86</v>
      </c>
      <c r="M972" s="1">
        <v>45068</v>
      </c>
      <c r="N972">
        <v>-3000</v>
      </c>
      <c r="O972" s="1">
        <v>45068</v>
      </c>
      <c r="P972">
        <v>0</v>
      </c>
      <c r="Q972" s="1">
        <v>44977</v>
      </c>
      <c r="R972">
        <v>0</v>
      </c>
      <c r="S972" s="1">
        <v>45280</v>
      </c>
      <c r="T972">
        <v>0</v>
      </c>
      <c r="U972" s="1">
        <v>45160</v>
      </c>
      <c r="V972">
        <v>0</v>
      </c>
      <c r="W972" s="1">
        <v>45280</v>
      </c>
      <c r="X972">
        <v>-4127.76</v>
      </c>
      <c r="Y972" s="1">
        <v>45068</v>
      </c>
      <c r="Z972">
        <v>-2600</v>
      </c>
      <c r="AA972" s="1">
        <v>45068</v>
      </c>
      <c r="AB972">
        <v>-2600</v>
      </c>
    </row>
    <row r="973" spans="1:28" ht="16.2">
      <c r="A973" s="1">
        <v>45281</v>
      </c>
      <c r="B973">
        <v>-16497.72</v>
      </c>
      <c r="C973" s="1">
        <v>44973</v>
      </c>
      <c r="D973">
        <v>0</v>
      </c>
      <c r="E973" s="1">
        <v>44973</v>
      </c>
      <c r="F973">
        <v>0</v>
      </c>
      <c r="G973" s="1">
        <v>44914</v>
      </c>
      <c r="H973">
        <v>0</v>
      </c>
      <c r="I973" s="1">
        <v>45035</v>
      </c>
      <c r="J973">
        <v>-6700</v>
      </c>
      <c r="K973" s="1">
        <v>45069</v>
      </c>
      <c r="L973">
        <v>4433.55</v>
      </c>
      <c r="M973" s="1">
        <v>45069</v>
      </c>
      <c r="N973">
        <v>0</v>
      </c>
      <c r="O973" s="1">
        <v>45069</v>
      </c>
      <c r="P973">
        <v>0</v>
      </c>
      <c r="Q973" s="1">
        <v>44978</v>
      </c>
      <c r="R973">
        <v>0</v>
      </c>
      <c r="S973" s="1">
        <v>45281</v>
      </c>
      <c r="T973">
        <v>0</v>
      </c>
      <c r="U973" s="1">
        <v>45161</v>
      </c>
      <c r="V973">
        <v>0</v>
      </c>
      <c r="W973" s="1">
        <v>45281</v>
      </c>
      <c r="X973">
        <v>0</v>
      </c>
      <c r="Y973" s="1">
        <v>45069</v>
      </c>
      <c r="Z973">
        <v>3400</v>
      </c>
      <c r="AA973" s="1">
        <v>45069</v>
      </c>
      <c r="AB973">
        <v>3400</v>
      </c>
    </row>
    <row r="974" spans="1:28" ht="16.2">
      <c r="A974" s="1">
        <v>45282</v>
      </c>
      <c r="B974">
        <v>0</v>
      </c>
      <c r="C974" s="1">
        <v>44974</v>
      </c>
      <c r="D974">
        <v>0</v>
      </c>
      <c r="E974" s="1">
        <v>44974</v>
      </c>
      <c r="F974">
        <v>0</v>
      </c>
      <c r="G974" s="1">
        <v>44915</v>
      </c>
      <c r="H974">
        <v>0</v>
      </c>
      <c r="I974" s="1">
        <v>45036</v>
      </c>
      <c r="J974">
        <v>-7900</v>
      </c>
      <c r="K974" s="1">
        <v>45070</v>
      </c>
      <c r="L974">
        <v>3157.63</v>
      </c>
      <c r="M974" s="1">
        <v>45070</v>
      </c>
      <c r="N974">
        <v>2700</v>
      </c>
      <c r="O974" s="1">
        <v>45070</v>
      </c>
      <c r="P974">
        <v>0</v>
      </c>
      <c r="Q974" s="1">
        <v>44979</v>
      </c>
      <c r="R974">
        <v>0</v>
      </c>
      <c r="S974" s="1">
        <v>45282</v>
      </c>
      <c r="T974">
        <v>0</v>
      </c>
      <c r="U974" s="1">
        <v>45162</v>
      </c>
      <c r="V974">
        <v>697.41</v>
      </c>
      <c r="W974" s="1">
        <v>45282</v>
      </c>
      <c r="X974">
        <v>0</v>
      </c>
      <c r="Y974" s="1">
        <v>45070</v>
      </c>
      <c r="Z974">
        <v>-13400</v>
      </c>
      <c r="AA974" s="1">
        <v>45070</v>
      </c>
      <c r="AB974">
        <v>-28500</v>
      </c>
    </row>
    <row r="975" spans="1:28" ht="16.2">
      <c r="A975" s="1">
        <v>45285</v>
      </c>
      <c r="B975">
        <v>-5915.51</v>
      </c>
      <c r="C975" s="1">
        <v>44977</v>
      </c>
      <c r="D975">
        <v>0</v>
      </c>
      <c r="E975" s="1">
        <v>44977</v>
      </c>
      <c r="F975">
        <v>0</v>
      </c>
      <c r="G975" s="1">
        <v>44916</v>
      </c>
      <c r="H975">
        <v>0</v>
      </c>
      <c r="I975" s="1">
        <v>45037</v>
      </c>
      <c r="J975">
        <v>300</v>
      </c>
      <c r="K975" s="1">
        <v>45071</v>
      </c>
      <c r="L975">
        <v>-19252.27</v>
      </c>
      <c r="M975" s="1">
        <v>45071</v>
      </c>
      <c r="N975">
        <v>-24100</v>
      </c>
      <c r="O975" s="1">
        <v>45071</v>
      </c>
      <c r="P975">
        <v>1428.18</v>
      </c>
      <c r="Q975" s="1">
        <v>44980</v>
      </c>
      <c r="R975">
        <v>0</v>
      </c>
      <c r="S975" s="1">
        <v>45285</v>
      </c>
      <c r="T975">
        <v>0</v>
      </c>
      <c r="U975" s="1">
        <v>45163</v>
      </c>
      <c r="V975">
        <v>7400</v>
      </c>
      <c r="W975" s="1">
        <v>45285</v>
      </c>
      <c r="X975">
        <v>-7455.82</v>
      </c>
      <c r="Y975" s="1">
        <v>45071</v>
      </c>
      <c r="Z975">
        <v>16900</v>
      </c>
      <c r="AA975" s="1">
        <v>45071</v>
      </c>
      <c r="AB975">
        <v>900</v>
      </c>
    </row>
    <row r="976" spans="1:28" ht="16.2">
      <c r="A976" s="1">
        <v>45286</v>
      </c>
      <c r="B976">
        <v>3677.53</v>
      </c>
      <c r="C976" s="1">
        <v>44978</v>
      </c>
      <c r="D976">
        <v>0</v>
      </c>
      <c r="E976" s="1">
        <v>44978</v>
      </c>
      <c r="F976">
        <v>0</v>
      </c>
      <c r="G976" s="1">
        <v>44917</v>
      </c>
      <c r="H976">
        <v>0</v>
      </c>
      <c r="I976" s="1">
        <v>45040</v>
      </c>
      <c r="J976">
        <v>-10600</v>
      </c>
      <c r="K976" s="1">
        <v>45072</v>
      </c>
      <c r="L976">
        <v>15.91</v>
      </c>
      <c r="M976" s="1">
        <v>45072</v>
      </c>
      <c r="N976">
        <v>0</v>
      </c>
      <c r="O976" s="1">
        <v>45072</v>
      </c>
      <c r="P976">
        <v>0</v>
      </c>
      <c r="Q976" s="1">
        <v>44981</v>
      </c>
      <c r="R976">
        <v>0</v>
      </c>
      <c r="S976" s="1">
        <v>45286</v>
      </c>
      <c r="T976">
        <v>0</v>
      </c>
      <c r="U976" s="1">
        <v>45166</v>
      </c>
      <c r="V976">
        <v>-13800</v>
      </c>
      <c r="W976" s="1">
        <v>45286</v>
      </c>
      <c r="X976">
        <v>-3258.73</v>
      </c>
      <c r="Y976" s="1">
        <v>45072</v>
      </c>
      <c r="Z976">
        <v>40900</v>
      </c>
      <c r="AA976" s="1">
        <v>45072</v>
      </c>
      <c r="AB976">
        <v>42300</v>
      </c>
    </row>
    <row r="977" spans="1:28" ht="16.2">
      <c r="A977" s="1">
        <v>45287</v>
      </c>
      <c r="B977">
        <v>6529.78</v>
      </c>
      <c r="C977" s="1">
        <v>44979</v>
      </c>
      <c r="D977">
        <v>0</v>
      </c>
      <c r="E977" s="1">
        <v>44979</v>
      </c>
      <c r="F977">
        <v>0</v>
      </c>
      <c r="G977" s="1">
        <v>44918</v>
      </c>
      <c r="H977">
        <v>0</v>
      </c>
      <c r="I977" s="1">
        <v>45041</v>
      </c>
      <c r="J977">
        <v>0</v>
      </c>
      <c r="K977" s="1">
        <v>45075</v>
      </c>
      <c r="L977">
        <v>-97.16</v>
      </c>
      <c r="M977" s="1">
        <v>45075</v>
      </c>
      <c r="N977">
        <v>0</v>
      </c>
      <c r="O977" s="1">
        <v>45075</v>
      </c>
      <c r="P977">
        <v>0</v>
      </c>
      <c r="Q977" s="1">
        <v>44986</v>
      </c>
      <c r="R977">
        <v>0</v>
      </c>
      <c r="S977" s="1">
        <v>45287</v>
      </c>
      <c r="T977">
        <v>0</v>
      </c>
      <c r="U977" s="1">
        <v>45167</v>
      </c>
      <c r="V977">
        <v>-27000</v>
      </c>
      <c r="W977" s="1">
        <v>45287</v>
      </c>
      <c r="X977">
        <v>0</v>
      </c>
      <c r="Y977" s="1">
        <v>45075</v>
      </c>
      <c r="Z977">
        <v>27000</v>
      </c>
      <c r="AA977" s="1">
        <v>45075</v>
      </c>
      <c r="AB977">
        <v>0</v>
      </c>
    </row>
    <row r="978" spans="1:28" ht="16.2">
      <c r="A978" s="1">
        <v>45288</v>
      </c>
      <c r="B978">
        <v>0</v>
      </c>
      <c r="C978" s="1">
        <v>44980</v>
      </c>
      <c r="D978">
        <v>3300</v>
      </c>
      <c r="E978" s="1">
        <v>44980</v>
      </c>
      <c r="F978">
        <v>0</v>
      </c>
      <c r="G978" s="1">
        <v>44921</v>
      </c>
      <c r="H978">
        <v>0</v>
      </c>
      <c r="I978" s="1">
        <v>45042</v>
      </c>
      <c r="J978">
        <v>-17200</v>
      </c>
      <c r="K978" s="1">
        <v>45076</v>
      </c>
      <c r="L978">
        <v>-3692.41</v>
      </c>
      <c r="M978" s="1">
        <v>45076</v>
      </c>
      <c r="N978">
        <v>0</v>
      </c>
      <c r="O978" s="1">
        <v>45076</v>
      </c>
      <c r="P978">
        <v>0</v>
      </c>
      <c r="Q978" s="1">
        <v>44987</v>
      </c>
      <c r="R978">
        <v>0</v>
      </c>
      <c r="S978" s="1">
        <v>45288</v>
      </c>
      <c r="T978">
        <v>-6071.15</v>
      </c>
      <c r="U978" s="1">
        <v>45168</v>
      </c>
      <c r="V978">
        <v>-33205.300000000003</v>
      </c>
      <c r="W978" s="1">
        <v>45288</v>
      </c>
      <c r="X978">
        <v>-4535.2299999999996</v>
      </c>
      <c r="Y978" s="1">
        <v>45076</v>
      </c>
      <c r="Z978">
        <v>-13400</v>
      </c>
      <c r="AA978" s="1">
        <v>45076</v>
      </c>
      <c r="AB978">
        <v>0</v>
      </c>
    </row>
    <row r="979" spans="1:28" ht="16.2">
      <c r="A979" s="1">
        <v>45289</v>
      </c>
      <c r="B979">
        <v>0</v>
      </c>
      <c r="C979" s="1">
        <v>44981</v>
      </c>
      <c r="D979">
        <v>-11000</v>
      </c>
      <c r="E979" s="1">
        <v>44981</v>
      </c>
      <c r="F979">
        <v>0</v>
      </c>
      <c r="G979" s="1">
        <v>44922</v>
      </c>
      <c r="H979">
        <v>0</v>
      </c>
      <c r="I979" s="1">
        <v>45043</v>
      </c>
      <c r="J979">
        <v>0</v>
      </c>
      <c r="K979" s="1">
        <v>45077</v>
      </c>
      <c r="L979">
        <v>0</v>
      </c>
      <c r="M979" s="1">
        <v>45077</v>
      </c>
      <c r="N979">
        <v>0</v>
      </c>
      <c r="O979" s="1">
        <v>45077</v>
      </c>
      <c r="P979">
        <v>0</v>
      </c>
      <c r="Q979" s="1">
        <v>44988</v>
      </c>
      <c r="R979">
        <v>0</v>
      </c>
      <c r="S979" s="1">
        <v>45289</v>
      </c>
      <c r="T979">
        <v>0</v>
      </c>
      <c r="U979" s="1">
        <v>45169</v>
      </c>
      <c r="V979">
        <v>-19200</v>
      </c>
      <c r="W979" s="1">
        <v>45289</v>
      </c>
      <c r="X979">
        <v>464.32</v>
      </c>
      <c r="Y979" s="1">
        <v>45077</v>
      </c>
      <c r="Z979">
        <v>-14001.82</v>
      </c>
      <c r="AA979" s="1">
        <v>45077</v>
      </c>
      <c r="AB979">
        <v>0</v>
      </c>
    </row>
    <row r="980" spans="1:28" ht="16.2">
      <c r="A980" s="1">
        <v>45293</v>
      </c>
      <c r="B980">
        <v>862.77</v>
      </c>
      <c r="C980" s="1">
        <v>44986</v>
      </c>
      <c r="D980">
        <v>-21100</v>
      </c>
      <c r="E980" s="1">
        <v>44986</v>
      </c>
      <c r="F980">
        <v>0</v>
      </c>
      <c r="G980" s="1">
        <v>44923</v>
      </c>
      <c r="H980">
        <v>0</v>
      </c>
      <c r="I980" s="1">
        <v>45044</v>
      </c>
      <c r="J980">
        <v>21900</v>
      </c>
      <c r="K980" s="1">
        <v>45078</v>
      </c>
      <c r="L980">
        <v>0</v>
      </c>
      <c r="M980" s="1">
        <v>45078</v>
      </c>
      <c r="N980">
        <v>-7700</v>
      </c>
      <c r="O980" s="1">
        <v>45078</v>
      </c>
      <c r="P980">
        <v>0</v>
      </c>
      <c r="Q980" s="1">
        <v>44991</v>
      </c>
      <c r="R980">
        <v>0</v>
      </c>
      <c r="S980" s="1">
        <v>45293</v>
      </c>
      <c r="T980">
        <v>12531.1</v>
      </c>
      <c r="U980" s="1">
        <v>45170</v>
      </c>
      <c r="V980">
        <v>4600</v>
      </c>
      <c r="W980" s="1">
        <v>45293</v>
      </c>
      <c r="X980">
        <v>-3933.43</v>
      </c>
      <c r="Y980" s="1">
        <v>45078</v>
      </c>
      <c r="Z980">
        <v>3100</v>
      </c>
      <c r="AA980" s="1">
        <v>45078</v>
      </c>
      <c r="AB980">
        <v>-6500</v>
      </c>
    </row>
    <row r="981" spans="1:28" ht="16.2">
      <c r="A981" s="1">
        <v>45294</v>
      </c>
      <c r="B981">
        <v>-3851.38</v>
      </c>
      <c r="C981" s="1">
        <v>44987</v>
      </c>
      <c r="D981">
        <v>0</v>
      </c>
      <c r="E981" s="1">
        <v>44987</v>
      </c>
      <c r="F981">
        <v>0</v>
      </c>
      <c r="G981" s="1">
        <v>44924</v>
      </c>
      <c r="H981">
        <v>0</v>
      </c>
      <c r="I981" s="1">
        <v>45048</v>
      </c>
      <c r="J981">
        <v>-2300</v>
      </c>
      <c r="K981" s="1">
        <v>45079</v>
      </c>
      <c r="L981">
        <v>25102.54</v>
      </c>
      <c r="M981" s="1">
        <v>45079</v>
      </c>
      <c r="N981">
        <v>5700</v>
      </c>
      <c r="O981" s="1">
        <v>45079</v>
      </c>
      <c r="P981">
        <v>0</v>
      </c>
      <c r="Q981" s="1">
        <v>44992</v>
      </c>
      <c r="R981">
        <v>0</v>
      </c>
      <c r="S981" s="1">
        <v>45294</v>
      </c>
      <c r="T981">
        <v>0</v>
      </c>
      <c r="U981" s="1">
        <v>45173</v>
      </c>
      <c r="V981">
        <v>26200</v>
      </c>
      <c r="W981" s="1">
        <v>45294</v>
      </c>
      <c r="X981">
        <v>49800</v>
      </c>
      <c r="Y981" s="1">
        <v>45079</v>
      </c>
      <c r="Z981">
        <v>37999.300000000003</v>
      </c>
      <c r="AA981" s="1">
        <v>45079</v>
      </c>
      <c r="AB981">
        <v>-13000</v>
      </c>
    </row>
    <row r="982" spans="1:28" ht="16.2">
      <c r="A982" s="1">
        <v>45295</v>
      </c>
      <c r="B982">
        <v>0</v>
      </c>
      <c r="C982" s="1">
        <v>44988</v>
      </c>
      <c r="D982">
        <v>0</v>
      </c>
      <c r="E982" s="1">
        <v>44988</v>
      </c>
      <c r="F982">
        <v>0</v>
      </c>
      <c r="G982" s="1">
        <v>44925</v>
      </c>
      <c r="H982">
        <v>0</v>
      </c>
      <c r="I982" s="1">
        <v>45049</v>
      </c>
      <c r="J982">
        <v>-2800</v>
      </c>
      <c r="K982" s="1">
        <v>45082</v>
      </c>
      <c r="L982">
        <v>10097.11</v>
      </c>
      <c r="M982" s="1">
        <v>45082</v>
      </c>
      <c r="N982">
        <v>1099.33</v>
      </c>
      <c r="O982" s="1">
        <v>45082</v>
      </c>
      <c r="P982">
        <v>798.93</v>
      </c>
      <c r="Q982" s="1">
        <v>44993</v>
      </c>
      <c r="R982">
        <v>0</v>
      </c>
      <c r="S982" s="1">
        <v>45295</v>
      </c>
      <c r="T982">
        <v>-4252.34</v>
      </c>
      <c r="U982" s="1">
        <v>45174</v>
      </c>
      <c r="V982">
        <v>-5600</v>
      </c>
      <c r="W982" s="1">
        <v>45295</v>
      </c>
      <c r="X982">
        <v>600</v>
      </c>
      <c r="Y982" s="1">
        <v>45082</v>
      </c>
      <c r="Z982">
        <v>-14202.3</v>
      </c>
      <c r="AA982" s="1">
        <v>45082</v>
      </c>
      <c r="AB982">
        <v>-5800</v>
      </c>
    </row>
    <row r="983" spans="1:28" ht="16.2">
      <c r="A983" s="1">
        <v>45296</v>
      </c>
      <c r="B983">
        <v>2091.9899999999998</v>
      </c>
      <c r="C983" s="1">
        <v>44991</v>
      </c>
      <c r="D983">
        <v>30600</v>
      </c>
      <c r="E983" s="1">
        <v>44991</v>
      </c>
      <c r="F983">
        <v>0</v>
      </c>
      <c r="G983" s="1">
        <v>44929</v>
      </c>
      <c r="H983">
        <v>0</v>
      </c>
      <c r="I983" s="1">
        <v>45050</v>
      </c>
      <c r="J983">
        <v>-16000</v>
      </c>
      <c r="K983" s="1">
        <v>45083</v>
      </c>
      <c r="L983">
        <v>0</v>
      </c>
      <c r="M983" s="1">
        <v>45083</v>
      </c>
      <c r="N983">
        <v>-10101.870000000001</v>
      </c>
      <c r="O983" s="1">
        <v>45083</v>
      </c>
      <c r="P983">
        <v>0</v>
      </c>
      <c r="Q983" s="1">
        <v>44994</v>
      </c>
      <c r="R983">
        <v>0</v>
      </c>
      <c r="S983" s="1">
        <v>45296</v>
      </c>
      <c r="T983">
        <v>0</v>
      </c>
      <c r="U983" s="1">
        <v>45175</v>
      </c>
      <c r="V983">
        <v>-8600</v>
      </c>
      <c r="W983" s="1">
        <v>45296</v>
      </c>
      <c r="X983">
        <v>-8327.5499999999993</v>
      </c>
      <c r="Y983" s="1">
        <v>45083</v>
      </c>
      <c r="Z983">
        <v>-9703.5</v>
      </c>
      <c r="AA983" s="1">
        <v>45083</v>
      </c>
      <c r="AB983">
        <v>13200</v>
      </c>
    </row>
    <row r="984" spans="1:28" ht="16.2">
      <c r="A984" s="1">
        <v>45299</v>
      </c>
      <c r="B984">
        <v>5083.5600000000004</v>
      </c>
      <c r="C984" s="1">
        <v>44992</v>
      </c>
      <c r="D984">
        <v>0</v>
      </c>
      <c r="E984" s="1">
        <v>44992</v>
      </c>
      <c r="F984">
        <v>0</v>
      </c>
      <c r="G984" s="1">
        <v>44930</v>
      </c>
      <c r="H984">
        <v>0</v>
      </c>
      <c r="I984" s="1">
        <v>45051</v>
      </c>
      <c r="J984">
        <v>0</v>
      </c>
      <c r="K984" s="1">
        <v>45084</v>
      </c>
      <c r="L984">
        <v>-6607.28</v>
      </c>
      <c r="M984" s="1">
        <v>45084</v>
      </c>
      <c r="N984">
        <v>0</v>
      </c>
      <c r="O984" s="1">
        <v>45084</v>
      </c>
      <c r="P984">
        <v>0</v>
      </c>
      <c r="Q984" s="1">
        <v>44995</v>
      </c>
      <c r="R984">
        <v>0</v>
      </c>
      <c r="S984" s="1">
        <v>45299</v>
      </c>
      <c r="T984">
        <v>6343.25</v>
      </c>
      <c r="U984" s="1">
        <v>45176</v>
      </c>
      <c r="V984">
        <v>-29400</v>
      </c>
      <c r="W984" s="1">
        <v>45299</v>
      </c>
      <c r="X984">
        <v>16146.22</v>
      </c>
      <c r="Y984" s="1">
        <v>45084</v>
      </c>
      <c r="Z984">
        <v>12594.1</v>
      </c>
      <c r="AA984" s="1">
        <v>45084</v>
      </c>
      <c r="AB984">
        <v>28400</v>
      </c>
    </row>
    <row r="985" spans="1:28" ht="16.2">
      <c r="A985" s="1">
        <v>45300</v>
      </c>
      <c r="B985">
        <v>0</v>
      </c>
      <c r="C985" s="1">
        <v>44993</v>
      </c>
      <c r="D985">
        <v>0</v>
      </c>
      <c r="E985" s="1">
        <v>44993</v>
      </c>
      <c r="F985">
        <v>0</v>
      </c>
      <c r="G985" s="1">
        <v>44931</v>
      </c>
      <c r="H985">
        <v>0</v>
      </c>
      <c r="I985" s="1">
        <v>45054</v>
      </c>
      <c r="J985">
        <v>10800</v>
      </c>
      <c r="K985" s="1">
        <v>45085</v>
      </c>
      <c r="L985">
        <v>0</v>
      </c>
      <c r="M985" s="1">
        <v>45085</v>
      </c>
      <c r="N985">
        <v>0</v>
      </c>
      <c r="O985" s="1">
        <v>45085</v>
      </c>
      <c r="P985">
        <v>0</v>
      </c>
      <c r="Q985" s="1">
        <v>44998</v>
      </c>
      <c r="R985">
        <v>0</v>
      </c>
      <c r="S985" s="1">
        <v>45300</v>
      </c>
      <c r="T985">
        <v>0</v>
      </c>
      <c r="U985" s="1">
        <v>45177</v>
      </c>
      <c r="V985">
        <v>-33800</v>
      </c>
      <c r="W985" s="1">
        <v>45300</v>
      </c>
      <c r="X985">
        <v>0</v>
      </c>
      <c r="Y985" s="1">
        <v>45085</v>
      </c>
      <c r="Z985">
        <v>24587.919999999998</v>
      </c>
      <c r="AA985" s="1">
        <v>45085</v>
      </c>
      <c r="AB985">
        <v>-11305.05</v>
      </c>
    </row>
    <row r="986" spans="1:28" ht="16.2">
      <c r="A986" s="1">
        <v>45301</v>
      </c>
      <c r="B986">
        <v>0</v>
      </c>
      <c r="C986" s="1">
        <v>44994</v>
      </c>
      <c r="D986">
        <v>0</v>
      </c>
      <c r="E986" s="1">
        <v>44994</v>
      </c>
      <c r="F986">
        <v>0</v>
      </c>
      <c r="G986" s="1">
        <v>44932</v>
      </c>
      <c r="H986">
        <v>0</v>
      </c>
      <c r="I986" s="1">
        <v>45055</v>
      </c>
      <c r="J986">
        <v>0</v>
      </c>
      <c r="K986" s="1">
        <v>45086</v>
      </c>
      <c r="L986">
        <v>0</v>
      </c>
      <c r="M986" s="1">
        <v>45086</v>
      </c>
      <c r="N986">
        <v>20696.54</v>
      </c>
      <c r="O986" s="1">
        <v>45086</v>
      </c>
      <c r="P986">
        <v>0</v>
      </c>
      <c r="Q986" s="1">
        <v>44999</v>
      </c>
      <c r="R986">
        <v>0</v>
      </c>
      <c r="S986" s="1">
        <v>45301</v>
      </c>
      <c r="T986">
        <v>0</v>
      </c>
      <c r="U986" s="1">
        <v>45180</v>
      </c>
      <c r="V986">
        <v>27200</v>
      </c>
      <c r="W986" s="1">
        <v>45301</v>
      </c>
      <c r="X986">
        <v>0</v>
      </c>
      <c r="Y986" s="1">
        <v>45086</v>
      </c>
      <c r="Z986">
        <v>17194.52</v>
      </c>
      <c r="AA986" s="1">
        <v>45086</v>
      </c>
      <c r="AB986">
        <v>2893.87</v>
      </c>
    </row>
    <row r="987" spans="1:28" ht="16.2">
      <c r="A987" s="1">
        <v>45302</v>
      </c>
      <c r="B987">
        <v>-21505.79</v>
      </c>
      <c r="C987" s="1">
        <v>44995</v>
      </c>
      <c r="D987">
        <v>9800</v>
      </c>
      <c r="E987" s="1">
        <v>44995</v>
      </c>
      <c r="F987">
        <v>0</v>
      </c>
      <c r="G987" s="1">
        <v>44935</v>
      </c>
      <c r="H987">
        <v>0</v>
      </c>
      <c r="I987" s="1">
        <v>45056</v>
      </c>
      <c r="J987">
        <v>16700</v>
      </c>
      <c r="K987" s="1">
        <v>45089</v>
      </c>
      <c r="L987">
        <v>-7616.37</v>
      </c>
      <c r="M987" s="1">
        <v>45089</v>
      </c>
      <c r="N987">
        <v>5092.5200000000004</v>
      </c>
      <c r="O987" s="1">
        <v>45089</v>
      </c>
      <c r="P987">
        <v>0</v>
      </c>
      <c r="Q987" s="1">
        <v>45000</v>
      </c>
      <c r="R987">
        <v>0</v>
      </c>
      <c r="S987" s="1">
        <v>45302</v>
      </c>
      <c r="T987">
        <v>-12652.46</v>
      </c>
      <c r="U987" s="1">
        <v>45181</v>
      </c>
      <c r="V987">
        <v>-29200</v>
      </c>
      <c r="W987" s="1">
        <v>45302</v>
      </c>
      <c r="X987">
        <v>0</v>
      </c>
      <c r="Y987" s="1">
        <v>45089</v>
      </c>
      <c r="Z987">
        <v>3983.51</v>
      </c>
      <c r="AA987" s="1">
        <v>45089</v>
      </c>
      <c r="AB987">
        <v>10800</v>
      </c>
    </row>
    <row r="988" spans="1:28" ht="16.2">
      <c r="A988" s="1">
        <v>45303</v>
      </c>
      <c r="B988">
        <v>17949.310000000001</v>
      </c>
      <c r="C988" s="1">
        <v>44998</v>
      </c>
      <c r="D988">
        <v>0</v>
      </c>
      <c r="E988" s="1">
        <v>44998</v>
      </c>
      <c r="F988">
        <v>0</v>
      </c>
      <c r="G988" s="1">
        <v>44936</v>
      </c>
      <c r="H988">
        <v>0</v>
      </c>
      <c r="I988" s="1">
        <v>45057</v>
      </c>
      <c r="J988">
        <v>-8700</v>
      </c>
      <c r="K988" s="1">
        <v>45090</v>
      </c>
      <c r="L988">
        <v>22086.79</v>
      </c>
      <c r="M988" s="1">
        <v>45090</v>
      </c>
      <c r="N988">
        <v>0</v>
      </c>
      <c r="O988" s="1">
        <v>45090</v>
      </c>
      <c r="P988">
        <v>0</v>
      </c>
      <c r="Q988" s="1">
        <v>45001</v>
      </c>
      <c r="R988">
        <v>0</v>
      </c>
      <c r="S988" s="1">
        <v>45303</v>
      </c>
      <c r="T988">
        <v>0</v>
      </c>
      <c r="U988" s="1">
        <v>45182</v>
      </c>
      <c r="V988">
        <v>-800</v>
      </c>
      <c r="W988" s="1">
        <v>45303</v>
      </c>
      <c r="X988">
        <v>-13848.32</v>
      </c>
      <c r="Y988" s="1">
        <v>45090</v>
      </c>
      <c r="Z988">
        <v>53883.58</v>
      </c>
      <c r="AA988" s="1">
        <v>45090</v>
      </c>
      <c r="AB988">
        <v>59082.8</v>
      </c>
    </row>
    <row r="989" spans="1:28" ht="16.2">
      <c r="A989" s="1">
        <v>45306</v>
      </c>
      <c r="B989">
        <v>-14711.79</v>
      </c>
      <c r="C989" s="1">
        <v>44999</v>
      </c>
      <c r="D989">
        <v>0</v>
      </c>
      <c r="E989" s="1">
        <v>44999</v>
      </c>
      <c r="F989">
        <v>0</v>
      </c>
      <c r="G989" s="1">
        <v>44937</v>
      </c>
      <c r="H989">
        <v>0</v>
      </c>
      <c r="I989" s="1">
        <v>45058</v>
      </c>
      <c r="J989">
        <v>-200</v>
      </c>
      <c r="K989" s="1">
        <v>45091</v>
      </c>
      <c r="L989">
        <v>2682.92</v>
      </c>
      <c r="M989" s="1">
        <v>45091</v>
      </c>
      <c r="N989">
        <v>0</v>
      </c>
      <c r="O989" s="1">
        <v>45091</v>
      </c>
      <c r="P989">
        <v>0</v>
      </c>
      <c r="Q989" s="1">
        <v>45002</v>
      </c>
      <c r="R989">
        <v>0</v>
      </c>
      <c r="S989" s="1">
        <v>45306</v>
      </c>
      <c r="T989">
        <v>-2853.27</v>
      </c>
      <c r="U989" s="1">
        <v>45183</v>
      </c>
      <c r="V989">
        <v>-19805.3</v>
      </c>
      <c r="W989" s="1">
        <v>45306</v>
      </c>
      <c r="X989">
        <v>-12928.63</v>
      </c>
      <c r="Y989" s="1">
        <v>45091</v>
      </c>
      <c r="Z989">
        <v>-19518.939999999999</v>
      </c>
      <c r="AA989" s="1">
        <v>45091</v>
      </c>
      <c r="AB989">
        <v>0</v>
      </c>
    </row>
    <row r="990" spans="1:28" ht="16.2">
      <c r="A990" s="1">
        <v>45307</v>
      </c>
      <c r="B990">
        <v>0</v>
      </c>
      <c r="C990" s="1">
        <v>45000</v>
      </c>
      <c r="D990">
        <v>0</v>
      </c>
      <c r="E990" s="1">
        <v>45000</v>
      </c>
      <c r="F990">
        <v>0</v>
      </c>
      <c r="G990" s="1">
        <v>44938</v>
      </c>
      <c r="H990">
        <v>0</v>
      </c>
      <c r="I990" s="1">
        <v>45061</v>
      </c>
      <c r="J990">
        <v>0</v>
      </c>
      <c r="K990" s="1">
        <v>45092</v>
      </c>
      <c r="L990">
        <v>-5835.06</v>
      </c>
      <c r="M990" s="1">
        <v>45092</v>
      </c>
      <c r="N990">
        <v>0</v>
      </c>
      <c r="O990" s="1">
        <v>45092</v>
      </c>
      <c r="P990">
        <v>0</v>
      </c>
      <c r="Q990" s="1">
        <v>45005</v>
      </c>
      <c r="R990">
        <v>0</v>
      </c>
      <c r="S990" s="1">
        <v>45307</v>
      </c>
      <c r="T990">
        <v>0</v>
      </c>
      <c r="U990" s="1">
        <v>45184</v>
      </c>
      <c r="V990">
        <v>13400</v>
      </c>
      <c r="W990" s="1">
        <v>45307</v>
      </c>
      <c r="X990">
        <v>-4526.17</v>
      </c>
      <c r="Y990" s="1">
        <v>45092</v>
      </c>
      <c r="Z990">
        <v>26800</v>
      </c>
      <c r="AA990" s="1">
        <v>45092</v>
      </c>
      <c r="AB990">
        <v>7281.06</v>
      </c>
    </row>
    <row r="991" spans="1:28" ht="16.2">
      <c r="A991" s="1">
        <v>45308</v>
      </c>
      <c r="B991">
        <v>6768.81</v>
      </c>
      <c r="C991" s="1">
        <v>45001</v>
      </c>
      <c r="D991">
        <v>0</v>
      </c>
      <c r="E991" s="1">
        <v>45001</v>
      </c>
      <c r="F991">
        <v>0</v>
      </c>
      <c r="G991" s="1">
        <v>44939</v>
      </c>
      <c r="H991">
        <v>0</v>
      </c>
      <c r="I991" s="1">
        <v>45062</v>
      </c>
      <c r="J991">
        <v>27500</v>
      </c>
      <c r="K991" s="1">
        <v>45093</v>
      </c>
      <c r="L991">
        <v>-36.11</v>
      </c>
      <c r="M991" s="1">
        <v>45093</v>
      </c>
      <c r="N991">
        <v>0</v>
      </c>
      <c r="O991" s="1">
        <v>45093</v>
      </c>
      <c r="P991">
        <v>0</v>
      </c>
      <c r="Q991" s="1">
        <v>45006</v>
      </c>
      <c r="R991">
        <v>0</v>
      </c>
      <c r="S991" s="1">
        <v>45308</v>
      </c>
      <c r="T991">
        <v>0</v>
      </c>
      <c r="U991" s="1">
        <v>45187</v>
      </c>
      <c r="V991">
        <v>-23605.06</v>
      </c>
      <c r="W991" s="1">
        <v>45308</v>
      </c>
      <c r="X991">
        <v>8127.51</v>
      </c>
      <c r="Y991" s="1">
        <v>45093</v>
      </c>
      <c r="Z991">
        <v>-13800</v>
      </c>
      <c r="AA991" s="1">
        <v>45093</v>
      </c>
      <c r="AB991">
        <v>-29236.5</v>
      </c>
    </row>
    <row r="992" spans="1:28" ht="16.2">
      <c r="A992" s="1">
        <v>45309</v>
      </c>
      <c r="B992">
        <v>6162.84</v>
      </c>
      <c r="C992" s="1">
        <v>45002</v>
      </c>
      <c r="D992">
        <v>0</v>
      </c>
      <c r="E992" s="1">
        <v>45002</v>
      </c>
      <c r="F992">
        <v>0</v>
      </c>
      <c r="G992" s="1">
        <v>44942</v>
      </c>
      <c r="H992">
        <v>-1100</v>
      </c>
      <c r="I992" s="1">
        <v>45063</v>
      </c>
      <c r="J992">
        <v>3500</v>
      </c>
      <c r="K992" s="1">
        <v>45096</v>
      </c>
      <c r="L992">
        <v>-1432.24</v>
      </c>
      <c r="M992" s="1">
        <v>45096</v>
      </c>
      <c r="N992">
        <v>0</v>
      </c>
      <c r="O992" s="1">
        <v>45096</v>
      </c>
      <c r="P992">
        <v>0</v>
      </c>
      <c r="Q992" s="1">
        <v>45007</v>
      </c>
      <c r="R992">
        <v>0</v>
      </c>
      <c r="S992" s="1">
        <v>45309</v>
      </c>
      <c r="T992">
        <v>-5235.45</v>
      </c>
      <c r="U992" s="1">
        <v>45188</v>
      </c>
      <c r="V992">
        <v>19400</v>
      </c>
      <c r="W992" s="1">
        <v>45309</v>
      </c>
      <c r="X992">
        <v>0</v>
      </c>
      <c r="Y992" s="1">
        <v>45096</v>
      </c>
      <c r="Z992">
        <v>7048.73</v>
      </c>
      <c r="AA992" s="1">
        <v>45096</v>
      </c>
      <c r="AB992">
        <v>-15315.82</v>
      </c>
    </row>
    <row r="993" spans="1:28" ht="16.2">
      <c r="A993" s="1">
        <v>45310</v>
      </c>
      <c r="B993">
        <v>0</v>
      </c>
      <c r="C993" s="1">
        <v>45005</v>
      </c>
      <c r="D993">
        <v>0</v>
      </c>
      <c r="E993" s="1">
        <v>45005</v>
      </c>
      <c r="F993">
        <v>0</v>
      </c>
      <c r="G993" s="1">
        <v>44943</v>
      </c>
      <c r="H993">
        <v>2200</v>
      </c>
      <c r="I993" s="1">
        <v>45064</v>
      </c>
      <c r="J993">
        <v>24500</v>
      </c>
      <c r="K993" s="1">
        <v>45097</v>
      </c>
      <c r="L993">
        <v>169.86</v>
      </c>
      <c r="M993" s="1">
        <v>45097</v>
      </c>
      <c r="N993">
        <v>7283.16</v>
      </c>
      <c r="O993" s="1">
        <v>45097</v>
      </c>
      <c r="P993">
        <v>0</v>
      </c>
      <c r="Q993" s="1">
        <v>45008</v>
      </c>
      <c r="R993">
        <v>0</v>
      </c>
      <c r="S993" s="1">
        <v>45310</v>
      </c>
      <c r="T993">
        <v>0</v>
      </c>
      <c r="U993" s="1">
        <v>45189</v>
      </c>
      <c r="V993">
        <v>14500</v>
      </c>
      <c r="W993" s="1">
        <v>45310</v>
      </c>
      <c r="X993">
        <v>0</v>
      </c>
      <c r="Y993" s="1">
        <v>45097</v>
      </c>
      <c r="Z993">
        <v>15369.32</v>
      </c>
      <c r="AA993" s="1">
        <v>45097</v>
      </c>
      <c r="AB993">
        <v>-12228.88</v>
      </c>
    </row>
    <row r="994" spans="1:28" ht="16.2">
      <c r="A994" s="1">
        <v>45313</v>
      </c>
      <c r="B994">
        <v>0</v>
      </c>
      <c r="C994" s="1">
        <v>45006</v>
      </c>
      <c r="D994">
        <v>1100</v>
      </c>
      <c r="E994" s="1">
        <v>45006</v>
      </c>
      <c r="F994">
        <v>0</v>
      </c>
      <c r="G994" s="1">
        <v>44956</v>
      </c>
      <c r="H994">
        <v>-107300</v>
      </c>
      <c r="I994" s="1">
        <v>45065</v>
      </c>
      <c r="J994">
        <v>5300</v>
      </c>
      <c r="K994" s="1">
        <v>45098</v>
      </c>
      <c r="L994">
        <v>0</v>
      </c>
      <c r="M994" s="1">
        <v>45098</v>
      </c>
      <c r="N994">
        <v>-715.7</v>
      </c>
      <c r="O994" s="1">
        <v>45098</v>
      </c>
      <c r="P994">
        <v>0</v>
      </c>
      <c r="Q994" s="1">
        <v>45009</v>
      </c>
      <c r="R994">
        <v>0</v>
      </c>
      <c r="S994" s="1">
        <v>45313</v>
      </c>
      <c r="T994">
        <v>-6467.49</v>
      </c>
      <c r="U994" s="1">
        <v>45190</v>
      </c>
      <c r="V994">
        <v>18300</v>
      </c>
      <c r="W994" s="1">
        <v>45313</v>
      </c>
      <c r="X994">
        <v>15667.89</v>
      </c>
      <c r="Y994" s="1">
        <v>45098</v>
      </c>
      <c r="Z994">
        <v>-12460.82</v>
      </c>
      <c r="AA994" s="1">
        <v>45098</v>
      </c>
      <c r="AB994">
        <v>0</v>
      </c>
    </row>
    <row r="995" spans="1:28" ht="16.2">
      <c r="A995" s="1">
        <v>45314</v>
      </c>
      <c r="B995">
        <v>0</v>
      </c>
      <c r="C995" s="1">
        <v>45007</v>
      </c>
      <c r="D995">
        <v>31100</v>
      </c>
      <c r="E995" s="1">
        <v>45007</v>
      </c>
      <c r="F995">
        <v>0</v>
      </c>
      <c r="G995" s="1">
        <v>44957</v>
      </c>
      <c r="H995">
        <v>3900</v>
      </c>
      <c r="I995" s="1">
        <v>45068</v>
      </c>
      <c r="J995">
        <v>0</v>
      </c>
      <c r="K995" s="1">
        <v>45103</v>
      </c>
      <c r="L995">
        <v>-9013.16</v>
      </c>
      <c r="M995" s="1">
        <v>45103</v>
      </c>
      <c r="N995">
        <v>0</v>
      </c>
      <c r="O995" s="1">
        <v>45103</v>
      </c>
      <c r="P995">
        <v>-3012.26</v>
      </c>
      <c r="Q995" s="1">
        <v>45012</v>
      </c>
      <c r="R995">
        <v>0</v>
      </c>
      <c r="S995" s="1">
        <v>45314</v>
      </c>
      <c r="T995">
        <v>0</v>
      </c>
      <c r="U995" s="1">
        <v>45191</v>
      </c>
      <c r="V995">
        <v>-6800</v>
      </c>
      <c r="W995" s="1">
        <v>45314</v>
      </c>
      <c r="X995">
        <v>10400</v>
      </c>
      <c r="Y995" s="1">
        <v>45103</v>
      </c>
      <c r="Z995">
        <v>-8305.23</v>
      </c>
      <c r="AA995" s="1">
        <v>45103</v>
      </c>
      <c r="AB995">
        <v>0</v>
      </c>
    </row>
    <row r="996" spans="1:28" ht="16.2">
      <c r="A996" s="1">
        <v>45315</v>
      </c>
      <c r="B996">
        <v>-15426.35</v>
      </c>
      <c r="C996" s="1">
        <v>45008</v>
      </c>
      <c r="D996">
        <v>0</v>
      </c>
      <c r="E996" s="1">
        <v>45008</v>
      </c>
      <c r="F996">
        <v>0</v>
      </c>
      <c r="G996" s="1">
        <v>44958</v>
      </c>
      <c r="H996">
        <v>-22600</v>
      </c>
      <c r="I996" s="1">
        <v>45069</v>
      </c>
      <c r="J996">
        <v>-10600</v>
      </c>
      <c r="K996" s="1">
        <v>45104</v>
      </c>
      <c r="L996">
        <v>-6608.06</v>
      </c>
      <c r="M996" s="1">
        <v>45104</v>
      </c>
      <c r="N996">
        <v>0</v>
      </c>
      <c r="O996" s="1">
        <v>45104</v>
      </c>
      <c r="P996">
        <v>0</v>
      </c>
      <c r="Q996" s="1">
        <v>45013</v>
      </c>
      <c r="R996">
        <v>0</v>
      </c>
      <c r="S996" s="1">
        <v>45315</v>
      </c>
      <c r="T996">
        <v>0</v>
      </c>
      <c r="U996" s="1">
        <v>45194</v>
      </c>
      <c r="V996">
        <v>-23800</v>
      </c>
      <c r="W996" s="1">
        <v>45315</v>
      </c>
      <c r="X996">
        <v>6600</v>
      </c>
      <c r="Y996" s="1">
        <v>45104</v>
      </c>
      <c r="Z996">
        <v>5790.89</v>
      </c>
      <c r="AA996" s="1">
        <v>45104</v>
      </c>
      <c r="AB996">
        <v>2897.2</v>
      </c>
    </row>
    <row r="997" spans="1:28" ht="16.2">
      <c r="A997" s="1">
        <v>45316</v>
      </c>
      <c r="B997">
        <v>-7358.38</v>
      </c>
      <c r="C997" s="1">
        <v>45009</v>
      </c>
      <c r="D997">
        <v>0</v>
      </c>
      <c r="E997" s="1">
        <v>45009</v>
      </c>
      <c r="F997">
        <v>0</v>
      </c>
      <c r="G997" s="1">
        <v>44959</v>
      </c>
      <c r="H997">
        <v>-40000</v>
      </c>
      <c r="I997" s="1">
        <v>45070</v>
      </c>
      <c r="J997">
        <v>0</v>
      </c>
      <c r="K997" s="1">
        <v>45105</v>
      </c>
      <c r="L997">
        <v>0</v>
      </c>
      <c r="M997" s="1">
        <v>45105</v>
      </c>
      <c r="N997">
        <v>0</v>
      </c>
      <c r="O997" s="1">
        <v>45105</v>
      </c>
      <c r="P997">
        <v>0</v>
      </c>
      <c r="Q997" s="1">
        <v>45014</v>
      </c>
      <c r="R997">
        <v>0</v>
      </c>
      <c r="S997" s="1">
        <v>45316</v>
      </c>
      <c r="T997">
        <v>-6878.71</v>
      </c>
      <c r="U997" s="1">
        <v>45195</v>
      </c>
      <c r="V997">
        <v>31200</v>
      </c>
      <c r="W997" s="1">
        <v>45316</v>
      </c>
      <c r="X997">
        <v>18400</v>
      </c>
      <c r="Y997" s="1">
        <v>45105</v>
      </c>
      <c r="Z997">
        <v>7689.83</v>
      </c>
      <c r="AA997" s="1">
        <v>45105</v>
      </c>
      <c r="AB997">
        <v>-6600</v>
      </c>
    </row>
    <row r="998" spans="1:28" ht="16.2">
      <c r="A998" s="1">
        <v>45317</v>
      </c>
      <c r="B998">
        <v>0</v>
      </c>
      <c r="C998" s="1">
        <v>45012</v>
      </c>
      <c r="D998">
        <v>0</v>
      </c>
      <c r="E998" s="1">
        <v>45012</v>
      </c>
      <c r="F998">
        <v>0</v>
      </c>
      <c r="G998" s="1">
        <v>44960</v>
      </c>
      <c r="H998">
        <v>400</v>
      </c>
      <c r="I998" s="1">
        <v>45071</v>
      </c>
      <c r="J998">
        <v>0</v>
      </c>
      <c r="K998" s="1">
        <v>45106</v>
      </c>
      <c r="L998">
        <v>787.65</v>
      </c>
      <c r="M998" s="1">
        <v>45106</v>
      </c>
      <c r="N998">
        <v>-24807.49</v>
      </c>
      <c r="O998" s="1">
        <v>45106</v>
      </c>
      <c r="P998">
        <v>0</v>
      </c>
      <c r="Q998" s="1">
        <v>45015</v>
      </c>
      <c r="R998">
        <v>0</v>
      </c>
      <c r="S998" s="1">
        <v>45317</v>
      </c>
      <c r="T998">
        <v>0</v>
      </c>
      <c r="U998" s="1">
        <v>45196</v>
      </c>
      <c r="V998">
        <v>-600</v>
      </c>
      <c r="W998" s="1">
        <v>45317</v>
      </c>
      <c r="X998">
        <v>800</v>
      </c>
      <c r="Y998" s="1">
        <v>45106</v>
      </c>
      <c r="Z998">
        <v>-34307.75</v>
      </c>
      <c r="AA998" s="1">
        <v>45106</v>
      </c>
      <c r="AB998">
        <v>-15505.53</v>
      </c>
    </row>
    <row r="999" spans="1:28" ht="16.2">
      <c r="A999" s="1">
        <v>45320</v>
      </c>
      <c r="B999">
        <v>231.48</v>
      </c>
      <c r="C999" s="1">
        <v>45013</v>
      </c>
      <c r="D999">
        <v>0</v>
      </c>
      <c r="E999" s="1">
        <v>45013</v>
      </c>
      <c r="F999">
        <v>0</v>
      </c>
      <c r="G999" s="1">
        <v>44963</v>
      </c>
      <c r="H999">
        <v>34800</v>
      </c>
      <c r="I999" s="1">
        <v>45072</v>
      </c>
      <c r="J999">
        <v>9700</v>
      </c>
      <c r="K999" s="1">
        <v>45107</v>
      </c>
      <c r="L999">
        <v>-8202.84</v>
      </c>
      <c r="M999" s="1">
        <v>45107</v>
      </c>
      <c r="N999">
        <v>0</v>
      </c>
      <c r="O999" s="1">
        <v>45107</v>
      </c>
      <c r="P999">
        <v>0</v>
      </c>
      <c r="Q999" s="1">
        <v>45016</v>
      </c>
      <c r="R999">
        <v>0</v>
      </c>
      <c r="S999" s="1">
        <v>45320</v>
      </c>
      <c r="T999">
        <v>0</v>
      </c>
      <c r="U999" s="1">
        <v>45197</v>
      </c>
      <c r="V999">
        <v>-11400</v>
      </c>
      <c r="W999" s="1">
        <v>45320</v>
      </c>
      <c r="X999">
        <v>25200</v>
      </c>
      <c r="Y999" s="1">
        <v>45107</v>
      </c>
      <c r="Z999">
        <v>-22504.95</v>
      </c>
      <c r="AA999" s="1">
        <v>45107</v>
      </c>
      <c r="AB999">
        <v>0</v>
      </c>
    </row>
    <row r="1000" spans="1:28" ht="16.2">
      <c r="A1000" s="1">
        <v>45321</v>
      </c>
      <c r="B1000">
        <v>0</v>
      </c>
      <c r="C1000" s="1">
        <v>45014</v>
      </c>
      <c r="D1000">
        <v>-14900</v>
      </c>
      <c r="E1000" s="1">
        <v>45014</v>
      </c>
      <c r="F1000">
        <v>0</v>
      </c>
      <c r="G1000" s="1">
        <v>44964</v>
      </c>
      <c r="H1000">
        <v>1800</v>
      </c>
      <c r="I1000" s="1">
        <v>45075</v>
      </c>
      <c r="J1000">
        <v>24900</v>
      </c>
      <c r="K1000" s="1">
        <v>45110</v>
      </c>
      <c r="L1000">
        <v>21692.25</v>
      </c>
      <c r="M1000" s="1">
        <v>45110</v>
      </c>
      <c r="N1000">
        <v>0</v>
      </c>
      <c r="O1000" s="1">
        <v>45110</v>
      </c>
      <c r="P1000">
        <v>8379.67</v>
      </c>
      <c r="Q1000" s="1">
        <v>45022</v>
      </c>
      <c r="R1000">
        <v>0</v>
      </c>
      <c r="S1000" s="1">
        <v>45321</v>
      </c>
      <c r="T1000">
        <v>0</v>
      </c>
      <c r="U1000" s="1">
        <v>45201</v>
      </c>
      <c r="V1000">
        <v>-48000</v>
      </c>
      <c r="W1000" s="1">
        <v>45321</v>
      </c>
      <c r="X1000">
        <v>-8542.5499999999993</v>
      </c>
      <c r="Y1000" s="1">
        <v>45110</v>
      </c>
      <c r="Z1000">
        <v>41895.279999999999</v>
      </c>
      <c r="AA1000" s="1">
        <v>45110</v>
      </c>
      <c r="AB1000">
        <v>1889.28</v>
      </c>
    </row>
    <row r="1001" spans="1:28" ht="16.2">
      <c r="A1001" s="1">
        <v>45322</v>
      </c>
      <c r="B1001">
        <v>-3754.96</v>
      </c>
      <c r="C1001" s="1">
        <v>45015</v>
      </c>
      <c r="D1001">
        <v>-16100</v>
      </c>
      <c r="E1001" s="1">
        <v>45015</v>
      </c>
      <c r="F1001">
        <v>0</v>
      </c>
      <c r="G1001" s="1">
        <v>44965</v>
      </c>
      <c r="H1001">
        <v>-41600</v>
      </c>
      <c r="I1001" s="1">
        <v>45076</v>
      </c>
      <c r="J1001">
        <v>0</v>
      </c>
      <c r="K1001" s="1">
        <v>45111</v>
      </c>
      <c r="L1001">
        <v>5777.66</v>
      </c>
      <c r="M1001" s="1">
        <v>45111</v>
      </c>
      <c r="N1001">
        <v>0</v>
      </c>
      <c r="O1001" s="1">
        <v>45111</v>
      </c>
      <c r="P1001">
        <v>0</v>
      </c>
      <c r="Q1001" s="1">
        <v>45023</v>
      </c>
      <c r="R1001">
        <v>0</v>
      </c>
      <c r="S1001" s="1">
        <v>45322</v>
      </c>
      <c r="T1001">
        <v>0</v>
      </c>
      <c r="U1001" s="1">
        <v>45202</v>
      </c>
      <c r="V1001">
        <v>-29000</v>
      </c>
      <c r="W1001" s="1">
        <v>45322</v>
      </c>
      <c r="X1001">
        <v>18459.55</v>
      </c>
      <c r="Y1001" s="1">
        <v>45111</v>
      </c>
      <c r="Z1001">
        <v>-15532.16</v>
      </c>
      <c r="AA1001" s="1">
        <v>45111</v>
      </c>
      <c r="AB1001">
        <v>14000</v>
      </c>
    </row>
    <row r="1002" spans="1:28" ht="16.2">
      <c r="A1002" s="1">
        <v>45323</v>
      </c>
      <c r="B1002">
        <v>0</v>
      </c>
      <c r="C1002" s="1">
        <v>45016</v>
      </c>
      <c r="D1002">
        <v>-4500</v>
      </c>
      <c r="E1002" s="1">
        <v>45016</v>
      </c>
      <c r="F1002">
        <v>0</v>
      </c>
      <c r="G1002" s="1">
        <v>44966</v>
      </c>
      <c r="H1002">
        <v>600</v>
      </c>
      <c r="I1002" s="1">
        <v>45077</v>
      </c>
      <c r="J1002">
        <v>0</v>
      </c>
      <c r="K1002" s="1">
        <v>45112</v>
      </c>
      <c r="L1002">
        <v>-2512.88</v>
      </c>
      <c r="M1002" s="1">
        <v>45112</v>
      </c>
      <c r="N1002">
        <v>17087.21</v>
      </c>
      <c r="O1002" s="1">
        <v>45112</v>
      </c>
      <c r="P1002">
        <v>0</v>
      </c>
      <c r="Q1002" s="1">
        <v>45026</v>
      </c>
      <c r="R1002">
        <v>0</v>
      </c>
      <c r="S1002" s="1">
        <v>45323</v>
      </c>
      <c r="T1002">
        <v>-15076.76</v>
      </c>
      <c r="U1002" s="1">
        <v>45203</v>
      </c>
      <c r="V1002">
        <v>-24600</v>
      </c>
      <c r="W1002" s="1">
        <v>45323</v>
      </c>
      <c r="X1002">
        <v>-13200</v>
      </c>
      <c r="Y1002" s="1">
        <v>45112</v>
      </c>
      <c r="Z1002">
        <v>7888.59</v>
      </c>
      <c r="AA1002" s="1">
        <v>45112</v>
      </c>
      <c r="AB1002">
        <v>-20200</v>
      </c>
    </row>
    <row r="1003" spans="1:28" ht="16.2">
      <c r="A1003" s="1">
        <v>45324</v>
      </c>
      <c r="B1003">
        <v>0</v>
      </c>
      <c r="C1003" s="1">
        <v>45022</v>
      </c>
      <c r="D1003">
        <v>-24700</v>
      </c>
      <c r="E1003" s="1">
        <v>45022</v>
      </c>
      <c r="F1003">
        <v>0</v>
      </c>
      <c r="G1003" s="1">
        <v>44967</v>
      </c>
      <c r="H1003">
        <v>5200</v>
      </c>
      <c r="I1003" s="1">
        <v>45078</v>
      </c>
      <c r="J1003">
        <v>-4200</v>
      </c>
      <c r="K1003" s="1">
        <v>45113</v>
      </c>
      <c r="L1003">
        <v>-6811.57</v>
      </c>
      <c r="M1003" s="1">
        <v>45113</v>
      </c>
      <c r="N1003">
        <v>45986.93</v>
      </c>
      <c r="O1003" s="1">
        <v>45113</v>
      </c>
      <c r="P1003">
        <v>28793.89</v>
      </c>
      <c r="Q1003" s="1">
        <v>45027</v>
      </c>
      <c r="R1003">
        <v>0</v>
      </c>
      <c r="S1003" s="1">
        <v>45324</v>
      </c>
      <c r="T1003">
        <v>0</v>
      </c>
      <c r="U1003" s="1">
        <v>45204</v>
      </c>
      <c r="V1003">
        <v>-42400</v>
      </c>
      <c r="W1003" s="1">
        <v>45324</v>
      </c>
      <c r="X1003">
        <v>-13141.47</v>
      </c>
      <c r="Y1003" s="1">
        <v>45113</v>
      </c>
      <c r="Z1003">
        <v>37787.32</v>
      </c>
      <c r="AA1003" s="1">
        <v>45113</v>
      </c>
      <c r="AB1003">
        <v>1988.79</v>
      </c>
    </row>
    <row r="1004" spans="1:28" ht="16.2">
      <c r="A1004" s="1">
        <v>45327</v>
      </c>
      <c r="B1004">
        <v>13718.38</v>
      </c>
      <c r="C1004" s="1">
        <v>45023</v>
      </c>
      <c r="D1004">
        <v>0</v>
      </c>
      <c r="E1004" s="1">
        <v>45023</v>
      </c>
      <c r="F1004">
        <v>0</v>
      </c>
      <c r="G1004" s="1">
        <v>44970</v>
      </c>
      <c r="H1004">
        <v>13800</v>
      </c>
      <c r="I1004" s="1">
        <v>45079</v>
      </c>
      <c r="J1004">
        <v>23100</v>
      </c>
      <c r="K1004" s="1">
        <v>45114</v>
      </c>
      <c r="L1004">
        <v>-13595.31</v>
      </c>
      <c r="M1004" s="1">
        <v>45114</v>
      </c>
      <c r="N1004">
        <v>7700</v>
      </c>
      <c r="O1004" s="1">
        <v>45114</v>
      </c>
      <c r="P1004">
        <v>0</v>
      </c>
      <c r="Q1004" s="1">
        <v>45028</v>
      </c>
      <c r="R1004">
        <v>0</v>
      </c>
      <c r="S1004" s="1">
        <v>45327</v>
      </c>
      <c r="T1004">
        <v>0</v>
      </c>
      <c r="U1004" s="1">
        <v>45205</v>
      </c>
      <c r="V1004">
        <v>15000</v>
      </c>
      <c r="W1004" s="1">
        <v>45327</v>
      </c>
      <c r="X1004">
        <v>7258.59</v>
      </c>
      <c r="Y1004" s="1">
        <v>45114</v>
      </c>
      <c r="Z1004">
        <v>300</v>
      </c>
      <c r="AA1004" s="1">
        <v>45114</v>
      </c>
      <c r="AB1004">
        <v>16300</v>
      </c>
    </row>
    <row r="1005" spans="1:28" ht="16.2">
      <c r="A1005" s="1">
        <v>45337</v>
      </c>
      <c r="B1005">
        <v>0</v>
      </c>
      <c r="C1005" s="1">
        <v>45026</v>
      </c>
      <c r="D1005">
        <v>0</v>
      </c>
      <c r="E1005" s="1">
        <v>45026</v>
      </c>
      <c r="F1005">
        <v>0</v>
      </c>
      <c r="G1005" s="1">
        <v>44971</v>
      </c>
      <c r="H1005">
        <v>25600</v>
      </c>
      <c r="I1005" s="1">
        <v>45082</v>
      </c>
      <c r="J1005">
        <v>7297.53</v>
      </c>
      <c r="K1005" s="1">
        <v>45117</v>
      </c>
      <c r="L1005">
        <v>0</v>
      </c>
      <c r="M1005" s="1">
        <v>45117</v>
      </c>
      <c r="N1005">
        <v>-11600.55</v>
      </c>
      <c r="O1005" s="1">
        <v>45117</v>
      </c>
      <c r="P1005">
        <v>0</v>
      </c>
      <c r="Q1005" s="1">
        <v>45029</v>
      </c>
      <c r="R1005">
        <v>0</v>
      </c>
      <c r="S1005" s="1">
        <v>45337</v>
      </c>
      <c r="T1005">
        <v>-18316.54</v>
      </c>
      <c r="U1005" s="1">
        <v>45210</v>
      </c>
      <c r="V1005">
        <v>37200</v>
      </c>
      <c r="W1005" s="1">
        <v>45337</v>
      </c>
      <c r="X1005">
        <v>115800</v>
      </c>
      <c r="Y1005" s="1">
        <v>45117</v>
      </c>
      <c r="Z1005">
        <v>-38202.379999999997</v>
      </c>
      <c r="AA1005" s="1">
        <v>45117</v>
      </c>
      <c r="AB1005">
        <v>0</v>
      </c>
    </row>
    <row r="1006" spans="1:28" ht="16.2">
      <c r="A1006" s="1">
        <v>45338</v>
      </c>
      <c r="B1006">
        <v>0</v>
      </c>
      <c r="C1006" s="1">
        <v>45027</v>
      </c>
      <c r="D1006">
        <v>-4100</v>
      </c>
      <c r="E1006" s="1">
        <v>45027</v>
      </c>
      <c r="F1006">
        <v>0</v>
      </c>
      <c r="G1006" s="1">
        <v>44972</v>
      </c>
      <c r="H1006">
        <v>-53100</v>
      </c>
      <c r="I1006" s="1">
        <v>45083</v>
      </c>
      <c r="J1006">
        <v>-10805.09</v>
      </c>
      <c r="K1006" s="1">
        <v>45118</v>
      </c>
      <c r="L1006">
        <v>193.14</v>
      </c>
      <c r="M1006" s="1">
        <v>45118</v>
      </c>
      <c r="N1006">
        <v>0</v>
      </c>
      <c r="O1006" s="1">
        <v>45118</v>
      </c>
      <c r="P1006">
        <v>0</v>
      </c>
      <c r="Q1006" s="1">
        <v>45030</v>
      </c>
      <c r="R1006">
        <v>0</v>
      </c>
      <c r="S1006" s="1">
        <v>45338</v>
      </c>
      <c r="T1006">
        <v>0</v>
      </c>
      <c r="U1006" s="1">
        <v>45211</v>
      </c>
      <c r="V1006">
        <v>26200</v>
      </c>
      <c r="W1006" s="1">
        <v>45338</v>
      </c>
      <c r="X1006">
        <v>-6200</v>
      </c>
      <c r="Y1006" s="1">
        <v>45118</v>
      </c>
      <c r="Z1006">
        <v>38699.78</v>
      </c>
      <c r="AA1006" s="1">
        <v>45118</v>
      </c>
      <c r="AB1006">
        <v>1294.17</v>
      </c>
    </row>
    <row r="1007" spans="1:28" ht="16.2">
      <c r="A1007" s="1">
        <v>45341</v>
      </c>
      <c r="B1007">
        <v>0</v>
      </c>
      <c r="C1007" s="1">
        <v>45028</v>
      </c>
      <c r="D1007">
        <v>1000</v>
      </c>
      <c r="E1007" s="1">
        <v>45028</v>
      </c>
      <c r="F1007">
        <v>0</v>
      </c>
      <c r="G1007" s="1">
        <v>44973</v>
      </c>
      <c r="H1007">
        <v>0</v>
      </c>
      <c r="I1007" s="1">
        <v>45084</v>
      </c>
      <c r="J1007">
        <v>0</v>
      </c>
      <c r="K1007" s="1">
        <v>45119</v>
      </c>
      <c r="L1007">
        <v>0</v>
      </c>
      <c r="M1007" s="1">
        <v>45119</v>
      </c>
      <c r="N1007">
        <v>0</v>
      </c>
      <c r="O1007" s="1">
        <v>45119</v>
      </c>
      <c r="P1007">
        <v>0</v>
      </c>
      <c r="Q1007" s="1">
        <v>45033</v>
      </c>
      <c r="R1007">
        <v>0</v>
      </c>
      <c r="S1007" s="1">
        <v>45341</v>
      </c>
      <c r="T1007">
        <v>0</v>
      </c>
      <c r="U1007" s="1">
        <v>45212</v>
      </c>
      <c r="V1007">
        <v>-15600</v>
      </c>
      <c r="W1007" s="1">
        <v>45341</v>
      </c>
      <c r="X1007">
        <v>7400</v>
      </c>
      <c r="Y1007" s="1">
        <v>45119</v>
      </c>
      <c r="Z1007">
        <v>293.77999999999997</v>
      </c>
      <c r="AA1007" s="1">
        <v>45119</v>
      </c>
      <c r="AB1007">
        <v>11200</v>
      </c>
    </row>
    <row r="1008" spans="1:28" ht="16.2">
      <c r="A1008" s="1">
        <v>45342</v>
      </c>
      <c r="B1008">
        <v>0</v>
      </c>
      <c r="C1008" s="1">
        <v>45029</v>
      </c>
      <c r="D1008">
        <v>-16900</v>
      </c>
      <c r="E1008" s="1">
        <v>45029</v>
      </c>
      <c r="F1008">
        <v>0</v>
      </c>
      <c r="G1008" s="1">
        <v>44974</v>
      </c>
      <c r="H1008">
        <v>0</v>
      </c>
      <c r="I1008" s="1">
        <v>45085</v>
      </c>
      <c r="J1008">
        <v>0</v>
      </c>
      <c r="K1008" s="1">
        <v>45120</v>
      </c>
      <c r="L1008">
        <v>1372.08</v>
      </c>
      <c r="M1008" s="1">
        <v>45120</v>
      </c>
      <c r="N1008">
        <v>0</v>
      </c>
      <c r="O1008" s="1">
        <v>45120</v>
      </c>
      <c r="P1008">
        <v>0</v>
      </c>
      <c r="Q1008" s="1">
        <v>45034</v>
      </c>
      <c r="R1008">
        <v>0</v>
      </c>
      <c r="S1008" s="1">
        <v>45342</v>
      </c>
      <c r="T1008">
        <v>0</v>
      </c>
      <c r="U1008" s="1">
        <v>45215</v>
      </c>
      <c r="V1008">
        <v>-24200</v>
      </c>
      <c r="W1008" s="1">
        <v>45342</v>
      </c>
      <c r="X1008">
        <v>16600</v>
      </c>
      <c r="Y1008" s="1">
        <v>45120</v>
      </c>
      <c r="Z1008">
        <v>12466.1</v>
      </c>
      <c r="AA1008" s="1">
        <v>45120</v>
      </c>
      <c r="AB1008">
        <v>40851.94</v>
      </c>
    </row>
    <row r="1009" spans="1:28" ht="16.2">
      <c r="A1009" s="1">
        <v>45343</v>
      </c>
      <c r="B1009">
        <v>0</v>
      </c>
      <c r="C1009" s="1">
        <v>45030</v>
      </c>
      <c r="D1009">
        <v>-9500</v>
      </c>
      <c r="E1009" s="1">
        <v>45030</v>
      </c>
      <c r="F1009">
        <v>0</v>
      </c>
      <c r="G1009" s="1">
        <v>44977</v>
      </c>
      <c r="H1009">
        <v>0</v>
      </c>
      <c r="I1009" s="1">
        <v>45086</v>
      </c>
      <c r="J1009">
        <v>0</v>
      </c>
      <c r="K1009" s="1">
        <v>45121</v>
      </c>
      <c r="L1009">
        <v>3881.96</v>
      </c>
      <c r="M1009" s="1">
        <v>45121</v>
      </c>
      <c r="N1009">
        <v>18484.150000000001</v>
      </c>
      <c r="O1009" s="1">
        <v>45121</v>
      </c>
      <c r="P1009">
        <v>-17032.84</v>
      </c>
      <c r="Q1009" s="1">
        <v>45035</v>
      </c>
      <c r="R1009">
        <v>0</v>
      </c>
      <c r="S1009" s="1">
        <v>45343</v>
      </c>
      <c r="T1009">
        <v>0</v>
      </c>
      <c r="U1009" s="1">
        <v>45216</v>
      </c>
      <c r="V1009">
        <v>200</v>
      </c>
      <c r="W1009" s="1">
        <v>45343</v>
      </c>
      <c r="X1009">
        <v>-3362.2</v>
      </c>
      <c r="Y1009" s="1">
        <v>45121</v>
      </c>
      <c r="Z1009">
        <v>41200</v>
      </c>
      <c r="AA1009" s="1">
        <v>45121</v>
      </c>
      <c r="AB1009">
        <v>17083.939999999999</v>
      </c>
    </row>
    <row r="1010" spans="1:28" ht="16.2">
      <c r="A1010" s="1">
        <v>45344</v>
      </c>
      <c r="B1010">
        <v>-3730.91</v>
      </c>
      <c r="C1010" s="1">
        <v>45033</v>
      </c>
      <c r="D1010">
        <v>4600</v>
      </c>
      <c r="E1010" s="1">
        <v>45033</v>
      </c>
      <c r="F1010">
        <v>0</v>
      </c>
      <c r="G1010" s="1">
        <v>44978</v>
      </c>
      <c r="H1010">
        <v>0</v>
      </c>
      <c r="I1010" s="1">
        <v>45089</v>
      </c>
      <c r="J1010">
        <v>4783.45</v>
      </c>
      <c r="K1010" s="1">
        <v>45124</v>
      </c>
      <c r="L1010">
        <v>-3318.28</v>
      </c>
      <c r="M1010" s="1">
        <v>45124</v>
      </c>
      <c r="N1010">
        <v>-12716.87</v>
      </c>
      <c r="O1010" s="1">
        <v>45124</v>
      </c>
      <c r="P1010">
        <v>0</v>
      </c>
      <c r="Q1010" s="1">
        <v>45036</v>
      </c>
      <c r="R1010">
        <v>0</v>
      </c>
      <c r="S1010" s="1">
        <v>45344</v>
      </c>
      <c r="T1010">
        <v>0</v>
      </c>
      <c r="U1010" s="1">
        <v>45217</v>
      </c>
      <c r="V1010">
        <v>-47100</v>
      </c>
      <c r="W1010" s="1">
        <v>45344</v>
      </c>
      <c r="X1010">
        <v>-13843.28</v>
      </c>
      <c r="Y1010" s="1">
        <v>45124</v>
      </c>
      <c r="Z1010">
        <v>200</v>
      </c>
      <c r="AA1010" s="1">
        <v>45124</v>
      </c>
      <c r="AB1010">
        <v>200</v>
      </c>
    </row>
    <row r="1011" spans="1:28" ht="16.2">
      <c r="A1011" s="1">
        <v>45345</v>
      </c>
      <c r="B1011">
        <v>0</v>
      </c>
      <c r="C1011" s="1">
        <v>45034</v>
      </c>
      <c r="D1011">
        <v>-8300</v>
      </c>
      <c r="E1011" s="1">
        <v>45034</v>
      </c>
      <c r="F1011">
        <v>0</v>
      </c>
      <c r="G1011" s="1">
        <v>44979</v>
      </c>
      <c r="H1011">
        <v>0</v>
      </c>
      <c r="I1011" s="1">
        <v>45090</v>
      </c>
      <c r="J1011">
        <v>0</v>
      </c>
      <c r="K1011" s="1">
        <v>45125</v>
      </c>
      <c r="L1011">
        <v>-6639.86</v>
      </c>
      <c r="M1011" s="1">
        <v>45125</v>
      </c>
      <c r="N1011">
        <v>0</v>
      </c>
      <c r="O1011" s="1">
        <v>45125</v>
      </c>
      <c r="P1011">
        <v>0</v>
      </c>
      <c r="Q1011" s="1">
        <v>45037</v>
      </c>
      <c r="R1011">
        <v>0</v>
      </c>
      <c r="S1011" s="1">
        <v>45345</v>
      </c>
      <c r="T1011">
        <v>0</v>
      </c>
      <c r="U1011" s="1">
        <v>45218</v>
      </c>
      <c r="V1011">
        <v>1100</v>
      </c>
      <c r="W1011" s="1">
        <v>45345</v>
      </c>
      <c r="X1011">
        <v>-13936.22</v>
      </c>
      <c r="Y1011" s="1">
        <v>45125</v>
      </c>
      <c r="Z1011">
        <v>-31837.34</v>
      </c>
      <c r="AA1011" s="1">
        <v>45125</v>
      </c>
      <c r="AB1011">
        <v>-13200</v>
      </c>
    </row>
    <row r="1012" spans="1:28" ht="16.2">
      <c r="A1012" s="1">
        <v>45348</v>
      </c>
      <c r="B1012">
        <v>0</v>
      </c>
      <c r="C1012" s="1">
        <v>45035</v>
      </c>
      <c r="D1012">
        <v>9400</v>
      </c>
      <c r="E1012" s="1">
        <v>45035</v>
      </c>
      <c r="F1012">
        <v>0</v>
      </c>
      <c r="G1012" s="1">
        <v>44980</v>
      </c>
      <c r="H1012">
        <v>0</v>
      </c>
      <c r="I1012" s="1">
        <v>45091</v>
      </c>
      <c r="J1012">
        <v>0</v>
      </c>
      <c r="K1012" s="1">
        <v>45126</v>
      </c>
      <c r="L1012">
        <v>0</v>
      </c>
      <c r="M1012" s="1">
        <v>45126</v>
      </c>
      <c r="N1012">
        <v>-18634.580000000002</v>
      </c>
      <c r="O1012" s="1">
        <v>45126</v>
      </c>
      <c r="P1012">
        <v>0</v>
      </c>
      <c r="Q1012" s="1">
        <v>45040</v>
      </c>
      <c r="R1012">
        <v>0</v>
      </c>
      <c r="S1012" s="1">
        <v>45348</v>
      </c>
      <c r="T1012">
        <v>0</v>
      </c>
      <c r="U1012" s="1">
        <v>45219</v>
      </c>
      <c r="V1012">
        <v>9000</v>
      </c>
      <c r="W1012" s="1">
        <v>45348</v>
      </c>
      <c r="X1012">
        <v>0</v>
      </c>
      <c r="Y1012" s="1">
        <v>45126</v>
      </c>
      <c r="Z1012">
        <v>-46347.67</v>
      </c>
      <c r="AA1012" s="1">
        <v>45126</v>
      </c>
      <c r="AB1012">
        <v>-21113.66</v>
      </c>
    </row>
    <row r="1013" spans="1:28" ht="16.2">
      <c r="A1013" s="1">
        <v>45349</v>
      </c>
      <c r="B1013">
        <v>-13330.61</v>
      </c>
      <c r="C1013" s="1">
        <v>45036</v>
      </c>
      <c r="D1013">
        <v>0</v>
      </c>
      <c r="E1013" s="1">
        <v>45036</v>
      </c>
      <c r="F1013">
        <v>0</v>
      </c>
      <c r="G1013" s="1">
        <v>44981</v>
      </c>
      <c r="H1013">
        <v>0</v>
      </c>
      <c r="I1013" s="1">
        <v>45092</v>
      </c>
      <c r="J1013">
        <v>-16033.05</v>
      </c>
      <c r="K1013" s="1">
        <v>45127</v>
      </c>
      <c r="L1013">
        <v>6287.24</v>
      </c>
      <c r="M1013" s="1">
        <v>45127</v>
      </c>
      <c r="N1013">
        <v>0</v>
      </c>
      <c r="O1013" s="1">
        <v>45127</v>
      </c>
      <c r="P1013">
        <v>0</v>
      </c>
      <c r="Q1013" s="1">
        <v>45041</v>
      </c>
      <c r="R1013">
        <v>0</v>
      </c>
      <c r="S1013" s="1">
        <v>45349</v>
      </c>
      <c r="T1013">
        <v>27466.99</v>
      </c>
      <c r="U1013" s="1">
        <v>45222</v>
      </c>
      <c r="V1013">
        <v>31800</v>
      </c>
      <c r="W1013" s="1">
        <v>45349</v>
      </c>
      <c r="X1013">
        <v>0</v>
      </c>
      <c r="Y1013" s="1">
        <v>45127</v>
      </c>
      <c r="Z1013">
        <v>0</v>
      </c>
      <c r="AA1013" s="1">
        <v>45127</v>
      </c>
      <c r="AB1013">
        <v>0</v>
      </c>
    </row>
    <row r="1014" spans="1:28" ht="16.2">
      <c r="A1014" s="1">
        <v>45351</v>
      </c>
      <c r="B1014">
        <v>0</v>
      </c>
      <c r="C1014" s="1">
        <v>45037</v>
      </c>
      <c r="D1014">
        <v>0</v>
      </c>
      <c r="E1014" s="1">
        <v>45037</v>
      </c>
      <c r="F1014">
        <v>0</v>
      </c>
      <c r="G1014" s="1">
        <v>44986</v>
      </c>
      <c r="H1014">
        <v>7300</v>
      </c>
      <c r="I1014" s="1">
        <v>45093</v>
      </c>
      <c r="J1014">
        <v>0</v>
      </c>
      <c r="K1014" s="1">
        <v>45128</v>
      </c>
      <c r="L1014">
        <v>-35522.14</v>
      </c>
      <c r="M1014" s="1">
        <v>45128</v>
      </c>
      <c r="N1014">
        <v>0</v>
      </c>
      <c r="O1014" s="1">
        <v>45128</v>
      </c>
      <c r="P1014">
        <v>0</v>
      </c>
      <c r="Q1014" s="1">
        <v>45042</v>
      </c>
      <c r="R1014">
        <v>0</v>
      </c>
      <c r="S1014" s="1">
        <v>45351</v>
      </c>
      <c r="T1014">
        <v>0</v>
      </c>
      <c r="U1014" s="1">
        <v>45223</v>
      </c>
      <c r="V1014">
        <v>-16200</v>
      </c>
      <c r="W1014" s="1">
        <v>45351</v>
      </c>
      <c r="X1014">
        <v>0</v>
      </c>
      <c r="Y1014" s="1">
        <v>45128</v>
      </c>
      <c r="Z1014">
        <v>3691.05</v>
      </c>
      <c r="AA1014" s="1">
        <v>45128</v>
      </c>
      <c r="AB1014">
        <v>0</v>
      </c>
    </row>
    <row r="1015" spans="1:28" ht="16.2">
      <c r="A1015" s="1">
        <v>45352</v>
      </c>
      <c r="B1015">
        <v>0</v>
      </c>
      <c r="C1015" s="1">
        <v>45040</v>
      </c>
      <c r="D1015">
        <v>0</v>
      </c>
      <c r="E1015" s="1">
        <v>45040</v>
      </c>
      <c r="F1015">
        <v>0</v>
      </c>
      <c r="G1015" s="1">
        <v>44987</v>
      </c>
      <c r="H1015">
        <v>-400</v>
      </c>
      <c r="I1015" s="1">
        <v>45096</v>
      </c>
      <c r="J1015">
        <v>-2435.39</v>
      </c>
      <c r="K1015" s="1">
        <v>45131</v>
      </c>
      <c r="L1015">
        <v>3985.49</v>
      </c>
      <c r="M1015" s="1">
        <v>45131</v>
      </c>
      <c r="N1015">
        <v>-9108.17</v>
      </c>
      <c r="O1015" s="1">
        <v>45131</v>
      </c>
      <c r="P1015">
        <v>0</v>
      </c>
      <c r="Q1015" s="1">
        <v>45043</v>
      </c>
      <c r="R1015">
        <v>0</v>
      </c>
      <c r="S1015" s="1">
        <v>45352</v>
      </c>
      <c r="T1015">
        <v>0</v>
      </c>
      <c r="U1015" s="1">
        <v>45224</v>
      </c>
      <c r="V1015">
        <v>-4600</v>
      </c>
      <c r="W1015" s="1">
        <v>45352</v>
      </c>
      <c r="X1015">
        <v>0</v>
      </c>
      <c r="Y1015" s="1">
        <v>45131</v>
      </c>
      <c r="Z1015">
        <v>-21414.9</v>
      </c>
      <c r="AA1015" s="1">
        <v>45131</v>
      </c>
      <c r="AB1015">
        <v>0</v>
      </c>
    </row>
    <row r="1016" spans="1:28" ht="16.2">
      <c r="A1016" s="1">
        <v>45355</v>
      </c>
      <c r="B1016">
        <v>13444.19</v>
      </c>
      <c r="C1016" s="1">
        <v>45041</v>
      </c>
      <c r="D1016">
        <v>0</v>
      </c>
      <c r="E1016" s="1">
        <v>45041</v>
      </c>
      <c r="F1016">
        <v>0</v>
      </c>
      <c r="G1016" s="1">
        <v>44988</v>
      </c>
      <c r="H1016">
        <v>15400</v>
      </c>
      <c r="I1016" s="1">
        <v>45097</v>
      </c>
      <c r="J1016">
        <v>884.12</v>
      </c>
      <c r="K1016" s="1">
        <v>45132</v>
      </c>
      <c r="L1016">
        <v>15887.06</v>
      </c>
      <c r="M1016" s="1">
        <v>45132</v>
      </c>
      <c r="N1016">
        <v>23378.799999999999</v>
      </c>
      <c r="O1016" s="1">
        <v>45132</v>
      </c>
      <c r="P1016">
        <v>0</v>
      </c>
      <c r="Q1016" s="1">
        <v>45044</v>
      </c>
      <c r="R1016">
        <v>0</v>
      </c>
      <c r="S1016" s="1">
        <v>45355</v>
      </c>
      <c r="T1016">
        <v>0</v>
      </c>
      <c r="U1016" s="1">
        <v>45225</v>
      </c>
      <c r="V1016">
        <v>58000</v>
      </c>
      <c r="W1016" s="1">
        <v>45355</v>
      </c>
      <c r="X1016">
        <v>51028.35</v>
      </c>
      <c r="Y1016" s="1">
        <v>45132</v>
      </c>
      <c r="Z1016">
        <v>28979.64</v>
      </c>
      <c r="AA1016" s="1">
        <v>45132</v>
      </c>
      <c r="AB1016">
        <v>-315.37</v>
      </c>
    </row>
    <row r="1017" spans="1:28" ht="16.2">
      <c r="A1017" s="1">
        <v>45356</v>
      </c>
      <c r="B1017">
        <v>0</v>
      </c>
      <c r="C1017" s="1">
        <v>45042</v>
      </c>
      <c r="D1017">
        <v>0</v>
      </c>
      <c r="E1017" s="1">
        <v>45042</v>
      </c>
      <c r="F1017">
        <v>0</v>
      </c>
      <c r="G1017" s="1">
        <v>44991</v>
      </c>
      <c r="H1017">
        <v>31000</v>
      </c>
      <c r="I1017" s="1">
        <v>45098</v>
      </c>
      <c r="J1017">
        <v>1884.69</v>
      </c>
      <c r="K1017" s="1">
        <v>45133</v>
      </c>
      <c r="L1017">
        <v>12482.65</v>
      </c>
      <c r="M1017" s="1">
        <v>45133</v>
      </c>
      <c r="N1017">
        <v>-15600</v>
      </c>
      <c r="O1017" s="1">
        <v>45133</v>
      </c>
      <c r="P1017">
        <v>-17027.740000000002</v>
      </c>
      <c r="Q1017" s="1">
        <v>45048</v>
      </c>
      <c r="R1017">
        <v>0</v>
      </c>
      <c r="S1017" s="1">
        <v>45356</v>
      </c>
      <c r="T1017">
        <v>-19161.72</v>
      </c>
      <c r="U1017" s="1">
        <v>45226</v>
      </c>
      <c r="V1017">
        <v>-16600</v>
      </c>
      <c r="W1017" s="1">
        <v>45356</v>
      </c>
      <c r="X1017">
        <v>15200</v>
      </c>
      <c r="Y1017" s="1">
        <v>45133</v>
      </c>
      <c r="Z1017">
        <v>-2828.19</v>
      </c>
      <c r="AA1017" s="1">
        <v>45133</v>
      </c>
      <c r="AB1017">
        <v>-34940.89</v>
      </c>
    </row>
    <row r="1018" spans="1:28" ht="16.2">
      <c r="A1018" s="1">
        <v>45357</v>
      </c>
      <c r="B1018">
        <v>21237.62</v>
      </c>
      <c r="C1018" s="1">
        <v>45043</v>
      </c>
      <c r="D1018">
        <v>0</v>
      </c>
      <c r="E1018" s="1">
        <v>45043</v>
      </c>
      <c r="F1018">
        <v>0</v>
      </c>
      <c r="G1018" s="1">
        <v>44992</v>
      </c>
      <c r="H1018">
        <v>19800</v>
      </c>
      <c r="I1018" s="1">
        <v>45103</v>
      </c>
      <c r="J1018">
        <v>7892.34</v>
      </c>
      <c r="K1018" s="1">
        <v>45134</v>
      </c>
      <c r="L1018">
        <v>-516.63</v>
      </c>
      <c r="M1018" s="1">
        <v>45134</v>
      </c>
      <c r="N1018">
        <v>86.85</v>
      </c>
      <c r="O1018" s="1">
        <v>45134</v>
      </c>
      <c r="P1018">
        <v>0</v>
      </c>
      <c r="Q1018" s="1">
        <v>45049</v>
      </c>
      <c r="R1018">
        <v>0</v>
      </c>
      <c r="S1018" s="1">
        <v>45357</v>
      </c>
      <c r="T1018">
        <v>0</v>
      </c>
      <c r="U1018" s="1">
        <v>45229</v>
      </c>
      <c r="V1018">
        <v>-1200</v>
      </c>
      <c r="W1018" s="1">
        <v>45357</v>
      </c>
      <c r="X1018">
        <v>-18978.91</v>
      </c>
      <c r="Y1018" s="1">
        <v>45134</v>
      </c>
      <c r="Z1018">
        <v>-3029.99</v>
      </c>
      <c r="AA1018" s="1">
        <v>45134</v>
      </c>
      <c r="AB1018">
        <v>-6317.5</v>
      </c>
    </row>
    <row r="1019" spans="1:28" ht="16.2">
      <c r="A1019" s="1">
        <v>45358</v>
      </c>
      <c r="B1019">
        <v>0</v>
      </c>
      <c r="C1019" s="1">
        <v>45044</v>
      </c>
      <c r="D1019">
        <v>0</v>
      </c>
      <c r="E1019" s="1">
        <v>45044</v>
      </c>
      <c r="F1019">
        <v>0</v>
      </c>
      <c r="G1019" s="1">
        <v>44993</v>
      </c>
      <c r="H1019">
        <v>-17600</v>
      </c>
      <c r="I1019" s="1">
        <v>45104</v>
      </c>
      <c r="J1019">
        <v>-5107.09</v>
      </c>
      <c r="K1019" s="1">
        <v>45135</v>
      </c>
      <c r="L1019">
        <v>1683.04</v>
      </c>
      <c r="M1019" s="1">
        <v>45135</v>
      </c>
      <c r="N1019">
        <v>0</v>
      </c>
      <c r="O1019" s="1">
        <v>45135</v>
      </c>
      <c r="P1019">
        <v>0</v>
      </c>
      <c r="Q1019" s="1">
        <v>45050</v>
      </c>
      <c r="R1019">
        <v>0</v>
      </c>
      <c r="S1019" s="1">
        <v>45358</v>
      </c>
      <c r="T1019">
        <v>-29380.83</v>
      </c>
      <c r="U1019" s="1">
        <v>45230</v>
      </c>
      <c r="V1019">
        <v>32600</v>
      </c>
      <c r="W1019" s="1">
        <v>45358</v>
      </c>
      <c r="X1019">
        <v>-15582.54</v>
      </c>
      <c r="Y1019" s="1">
        <v>45135</v>
      </c>
      <c r="Z1019">
        <v>8200</v>
      </c>
      <c r="AA1019" s="1">
        <v>45135</v>
      </c>
      <c r="AB1019">
        <v>-13714.65</v>
      </c>
    </row>
    <row r="1020" spans="1:28" ht="16.2">
      <c r="A1020" s="1">
        <v>45359</v>
      </c>
      <c r="B1020">
        <v>-45592.2</v>
      </c>
      <c r="C1020" s="1">
        <v>45048</v>
      </c>
      <c r="D1020">
        <v>9500</v>
      </c>
      <c r="E1020" s="1">
        <v>45048</v>
      </c>
      <c r="F1020">
        <v>0</v>
      </c>
      <c r="G1020" s="1">
        <v>44994</v>
      </c>
      <c r="H1020">
        <v>-3600</v>
      </c>
      <c r="I1020" s="1">
        <v>45105</v>
      </c>
      <c r="J1020">
        <v>-4804.49</v>
      </c>
      <c r="K1020" s="1">
        <v>45138</v>
      </c>
      <c r="L1020">
        <v>-4244</v>
      </c>
      <c r="M1020" s="1">
        <v>45138</v>
      </c>
      <c r="N1020">
        <v>-42319.3</v>
      </c>
      <c r="O1020" s="1">
        <v>45138</v>
      </c>
      <c r="P1020">
        <v>0</v>
      </c>
      <c r="Q1020" s="1">
        <v>45051</v>
      </c>
      <c r="R1020">
        <v>0</v>
      </c>
      <c r="S1020" s="1">
        <v>45359</v>
      </c>
      <c r="T1020">
        <v>0</v>
      </c>
      <c r="U1020" s="1">
        <v>45231</v>
      </c>
      <c r="V1020">
        <v>-10800</v>
      </c>
      <c r="W1020" s="1">
        <v>45359</v>
      </c>
      <c r="X1020">
        <v>0</v>
      </c>
      <c r="Y1020" s="1">
        <v>45138</v>
      </c>
      <c r="Z1020">
        <v>10880.43</v>
      </c>
      <c r="AA1020" s="1">
        <v>45138</v>
      </c>
      <c r="AB1020">
        <v>0</v>
      </c>
    </row>
    <row r="1021" spans="1:28" ht="16.2">
      <c r="A1021" s="1">
        <v>45362</v>
      </c>
      <c r="B1021">
        <v>0</v>
      </c>
      <c r="C1021" s="1">
        <v>45049</v>
      </c>
      <c r="D1021">
        <v>-16800</v>
      </c>
      <c r="E1021" s="1">
        <v>45049</v>
      </c>
      <c r="F1021">
        <v>0</v>
      </c>
      <c r="G1021" s="1">
        <v>44995</v>
      </c>
      <c r="H1021">
        <v>-56600</v>
      </c>
      <c r="I1021" s="1">
        <v>45106</v>
      </c>
      <c r="J1021">
        <v>-15211.86</v>
      </c>
      <c r="K1021" s="1">
        <v>45139</v>
      </c>
      <c r="L1021">
        <v>0</v>
      </c>
      <c r="M1021" s="1">
        <v>45139</v>
      </c>
      <c r="N1021">
        <v>4343.8900000000003</v>
      </c>
      <c r="O1021" s="1">
        <v>45139</v>
      </c>
      <c r="P1021">
        <v>0</v>
      </c>
      <c r="Q1021" s="1">
        <v>45054</v>
      </c>
      <c r="R1021">
        <v>0</v>
      </c>
      <c r="S1021" s="1">
        <v>45362</v>
      </c>
      <c r="T1021">
        <v>-4382.8999999999996</v>
      </c>
      <c r="U1021" s="1">
        <v>45232</v>
      </c>
      <c r="V1021">
        <v>-49000</v>
      </c>
      <c r="W1021" s="1">
        <v>45362</v>
      </c>
      <c r="X1021">
        <v>-10589.35</v>
      </c>
      <c r="Y1021" s="1">
        <v>45139</v>
      </c>
      <c r="Z1021">
        <v>-5655.54</v>
      </c>
      <c r="AA1021" s="1">
        <v>45139</v>
      </c>
      <c r="AB1021">
        <v>0</v>
      </c>
    </row>
    <row r="1022" spans="1:28" ht="16.2">
      <c r="A1022" s="1">
        <v>45363</v>
      </c>
      <c r="B1022">
        <v>10805.28</v>
      </c>
      <c r="C1022" s="1">
        <v>45050</v>
      </c>
      <c r="D1022">
        <v>11200</v>
      </c>
      <c r="E1022" s="1">
        <v>45050</v>
      </c>
      <c r="F1022">
        <v>0</v>
      </c>
      <c r="G1022" s="1">
        <v>44998</v>
      </c>
      <c r="H1022">
        <v>7200</v>
      </c>
      <c r="I1022" s="1">
        <v>45107</v>
      </c>
      <c r="J1022">
        <v>-703.67</v>
      </c>
      <c r="K1022" s="1">
        <v>45140</v>
      </c>
      <c r="L1022">
        <v>-11226.69</v>
      </c>
      <c r="M1022" s="1">
        <v>45140</v>
      </c>
      <c r="N1022">
        <v>-1715.28</v>
      </c>
      <c r="O1022" s="1">
        <v>45140</v>
      </c>
      <c r="P1022">
        <v>0</v>
      </c>
      <c r="Q1022" s="1">
        <v>45055</v>
      </c>
      <c r="R1022">
        <v>0</v>
      </c>
      <c r="S1022" s="1">
        <v>45363</v>
      </c>
      <c r="T1022">
        <v>0</v>
      </c>
      <c r="U1022" s="1">
        <v>45233</v>
      </c>
      <c r="V1022">
        <v>24400</v>
      </c>
      <c r="W1022" s="1">
        <v>45363</v>
      </c>
      <c r="X1022">
        <v>-28794.3</v>
      </c>
      <c r="Y1022" s="1">
        <v>45140</v>
      </c>
      <c r="Z1022">
        <v>41179.31</v>
      </c>
      <c r="AA1022" s="1">
        <v>45140</v>
      </c>
      <c r="AB1022">
        <v>0</v>
      </c>
    </row>
    <row r="1023" spans="1:28" ht="16.2">
      <c r="A1023" s="1">
        <v>45364</v>
      </c>
      <c r="B1023">
        <v>0</v>
      </c>
      <c r="C1023" s="1">
        <v>45051</v>
      </c>
      <c r="D1023">
        <v>-9400</v>
      </c>
      <c r="E1023" s="1">
        <v>45051</v>
      </c>
      <c r="F1023">
        <v>0</v>
      </c>
      <c r="G1023" s="1">
        <v>44999</v>
      </c>
      <c r="H1023">
        <v>-33600</v>
      </c>
      <c r="I1023" s="1">
        <v>45110</v>
      </c>
      <c r="J1023">
        <v>49600</v>
      </c>
      <c r="K1023" s="1">
        <v>45142</v>
      </c>
      <c r="L1023">
        <v>11697.11</v>
      </c>
      <c r="M1023" s="1">
        <v>45142</v>
      </c>
      <c r="N1023">
        <v>0</v>
      </c>
      <c r="O1023" s="1">
        <v>45142</v>
      </c>
      <c r="P1023">
        <v>0</v>
      </c>
      <c r="Q1023" s="1">
        <v>45056</v>
      </c>
      <c r="R1023">
        <v>0</v>
      </c>
      <c r="S1023" s="1">
        <v>45364</v>
      </c>
      <c r="T1023">
        <v>0</v>
      </c>
      <c r="U1023" s="1">
        <v>45236</v>
      </c>
      <c r="V1023">
        <v>31600</v>
      </c>
      <c r="W1023" s="1">
        <v>45364</v>
      </c>
      <c r="X1023">
        <v>-5800</v>
      </c>
      <c r="Y1023" s="1">
        <v>45142</v>
      </c>
      <c r="Z1023">
        <v>-19301.900000000001</v>
      </c>
      <c r="AA1023" s="1">
        <v>45142</v>
      </c>
      <c r="AB1023">
        <v>0</v>
      </c>
    </row>
    <row r="1024" spans="1:28" ht="16.2">
      <c r="A1024" s="1">
        <v>45365</v>
      </c>
      <c r="B1024">
        <v>0</v>
      </c>
      <c r="C1024" s="1">
        <v>45054</v>
      </c>
      <c r="D1024">
        <v>16000</v>
      </c>
      <c r="E1024" s="1">
        <v>45054</v>
      </c>
      <c r="F1024">
        <v>0</v>
      </c>
      <c r="G1024" s="1">
        <v>45000</v>
      </c>
      <c r="H1024">
        <v>9900</v>
      </c>
      <c r="I1024" s="1">
        <v>45111</v>
      </c>
      <c r="J1024">
        <v>3377.3</v>
      </c>
      <c r="K1024" s="1">
        <v>45145</v>
      </c>
      <c r="L1024">
        <v>35587.65</v>
      </c>
      <c r="M1024" s="1">
        <v>45145</v>
      </c>
      <c r="N1024">
        <v>0</v>
      </c>
      <c r="O1024" s="1">
        <v>45145</v>
      </c>
      <c r="P1024">
        <v>0</v>
      </c>
      <c r="Q1024" s="1">
        <v>45057</v>
      </c>
      <c r="R1024">
        <v>0</v>
      </c>
      <c r="S1024" s="1">
        <v>45365</v>
      </c>
      <c r="T1024">
        <v>-14794.96</v>
      </c>
      <c r="U1024" s="1">
        <v>45237</v>
      </c>
      <c r="V1024">
        <v>7600</v>
      </c>
      <c r="W1024" s="1">
        <v>45365</v>
      </c>
      <c r="X1024">
        <v>-17195.29</v>
      </c>
      <c r="Y1024" s="1">
        <v>45145</v>
      </c>
      <c r="Z1024">
        <v>-9616.07</v>
      </c>
      <c r="AA1024" s="1">
        <v>45145</v>
      </c>
      <c r="AB1024">
        <v>0</v>
      </c>
    </row>
    <row r="1025" spans="1:28" ht="16.2">
      <c r="A1025" s="1">
        <v>45366</v>
      </c>
      <c r="B1025">
        <v>-1179.6600000000001</v>
      </c>
      <c r="C1025" s="1">
        <v>45055</v>
      </c>
      <c r="D1025">
        <v>3200</v>
      </c>
      <c r="E1025" s="1">
        <v>45055</v>
      </c>
      <c r="F1025">
        <v>0</v>
      </c>
      <c r="G1025" s="1">
        <v>45001</v>
      </c>
      <c r="H1025">
        <v>0</v>
      </c>
      <c r="I1025" s="1">
        <v>45112</v>
      </c>
      <c r="J1025">
        <v>-713.15</v>
      </c>
      <c r="K1025" s="1">
        <v>45146</v>
      </c>
      <c r="L1025">
        <v>9672.34</v>
      </c>
      <c r="M1025" s="1">
        <v>45146</v>
      </c>
      <c r="N1025">
        <v>0</v>
      </c>
      <c r="O1025" s="1">
        <v>45146</v>
      </c>
      <c r="P1025">
        <v>0</v>
      </c>
      <c r="Q1025" s="1">
        <v>45058</v>
      </c>
      <c r="R1025">
        <v>0</v>
      </c>
      <c r="S1025" s="1">
        <v>45366</v>
      </c>
      <c r="T1025">
        <v>0</v>
      </c>
      <c r="U1025" s="1">
        <v>45238</v>
      </c>
      <c r="V1025">
        <v>8200</v>
      </c>
      <c r="W1025" s="1">
        <v>45366</v>
      </c>
      <c r="X1025">
        <v>36402.550000000003</v>
      </c>
      <c r="Y1025" s="1">
        <v>45146</v>
      </c>
      <c r="Z1025">
        <v>15078.43</v>
      </c>
      <c r="AA1025" s="1">
        <v>45146</v>
      </c>
      <c r="AB1025">
        <v>-21609.95</v>
      </c>
    </row>
    <row r="1026" spans="1:28" ht="16.2">
      <c r="A1026" s="1">
        <v>45369</v>
      </c>
      <c r="B1026">
        <v>0</v>
      </c>
      <c r="C1026" s="1">
        <v>45056</v>
      </c>
      <c r="D1026">
        <v>-26300</v>
      </c>
      <c r="E1026" s="1">
        <v>45056</v>
      </c>
      <c r="F1026">
        <v>0</v>
      </c>
      <c r="G1026" s="1">
        <v>45002</v>
      </c>
      <c r="H1026">
        <v>5700</v>
      </c>
      <c r="I1026" s="1">
        <v>45113</v>
      </c>
      <c r="J1026">
        <v>0</v>
      </c>
      <c r="K1026" s="1">
        <v>45147</v>
      </c>
      <c r="L1026">
        <v>0</v>
      </c>
      <c r="M1026" s="1">
        <v>45147</v>
      </c>
      <c r="N1026">
        <v>-30211.3</v>
      </c>
      <c r="O1026" s="1">
        <v>45147</v>
      </c>
      <c r="P1026">
        <v>0</v>
      </c>
      <c r="Q1026" s="1">
        <v>45061</v>
      </c>
      <c r="R1026">
        <v>0</v>
      </c>
      <c r="S1026" s="1">
        <v>45369</v>
      </c>
      <c r="T1026">
        <v>0</v>
      </c>
      <c r="U1026" s="1">
        <v>45239</v>
      </c>
      <c r="V1026">
        <v>2800</v>
      </c>
      <c r="W1026" s="1">
        <v>45369</v>
      </c>
      <c r="X1026">
        <v>-9993.31</v>
      </c>
      <c r="Y1026" s="1">
        <v>45147</v>
      </c>
      <c r="Z1026">
        <v>1591.97</v>
      </c>
      <c r="AA1026" s="1">
        <v>45147</v>
      </c>
      <c r="AB1026">
        <v>0</v>
      </c>
    </row>
    <row r="1027" spans="1:28" ht="16.2">
      <c r="A1027" s="1">
        <v>45370</v>
      </c>
      <c r="B1027">
        <v>-32775.519999999997</v>
      </c>
      <c r="C1027" s="1">
        <v>45057</v>
      </c>
      <c r="D1027">
        <v>8500</v>
      </c>
      <c r="E1027" s="1">
        <v>45057</v>
      </c>
      <c r="F1027">
        <v>0</v>
      </c>
      <c r="G1027" s="1">
        <v>45005</v>
      </c>
      <c r="H1027">
        <v>-6000</v>
      </c>
      <c r="I1027" s="1">
        <v>45114</v>
      </c>
      <c r="J1027">
        <v>7200</v>
      </c>
      <c r="K1027" s="1">
        <v>45148</v>
      </c>
      <c r="L1027">
        <v>8099</v>
      </c>
      <c r="M1027" s="1">
        <v>45148</v>
      </c>
      <c r="N1027">
        <v>22896.78</v>
      </c>
      <c r="O1027" s="1">
        <v>45148</v>
      </c>
      <c r="P1027">
        <v>0</v>
      </c>
      <c r="Q1027" s="1">
        <v>45062</v>
      </c>
      <c r="R1027">
        <v>0</v>
      </c>
      <c r="S1027" s="1">
        <v>45370</v>
      </c>
      <c r="T1027">
        <v>0</v>
      </c>
      <c r="U1027" s="1">
        <v>45240</v>
      </c>
      <c r="V1027">
        <v>-5400</v>
      </c>
      <c r="W1027" s="1">
        <v>45370</v>
      </c>
      <c r="X1027">
        <v>-3592.62</v>
      </c>
      <c r="Y1027" s="1">
        <v>45148</v>
      </c>
      <c r="Z1027">
        <v>-38508.39</v>
      </c>
      <c r="AA1027" s="1">
        <v>45148</v>
      </c>
      <c r="AB1027">
        <v>-12100</v>
      </c>
    </row>
    <row r="1028" spans="1:28" ht="16.2">
      <c r="A1028" s="1">
        <v>45371</v>
      </c>
      <c r="B1028">
        <v>0</v>
      </c>
      <c r="C1028" s="1">
        <v>45058</v>
      </c>
      <c r="D1028">
        <v>2000</v>
      </c>
      <c r="E1028" s="1">
        <v>45058</v>
      </c>
      <c r="F1028">
        <v>0</v>
      </c>
      <c r="G1028" s="1">
        <v>45006</v>
      </c>
      <c r="H1028">
        <v>16400</v>
      </c>
      <c r="I1028" s="1">
        <v>45117</v>
      </c>
      <c r="J1028">
        <v>0</v>
      </c>
      <c r="K1028" s="1">
        <v>45149</v>
      </c>
      <c r="L1028">
        <v>-6900.67</v>
      </c>
      <c r="M1028" s="1">
        <v>45149</v>
      </c>
      <c r="N1028">
        <v>-13901.72</v>
      </c>
      <c r="O1028" s="1">
        <v>45149</v>
      </c>
      <c r="P1028">
        <v>0</v>
      </c>
      <c r="Q1028" s="1">
        <v>45063</v>
      </c>
      <c r="R1028">
        <v>0</v>
      </c>
      <c r="S1028" s="1">
        <v>45371</v>
      </c>
      <c r="T1028">
        <v>0</v>
      </c>
      <c r="U1028" s="1">
        <v>45243</v>
      </c>
      <c r="V1028">
        <v>28000</v>
      </c>
      <c r="W1028" s="1">
        <v>45371</v>
      </c>
      <c r="X1028">
        <v>-13387.79</v>
      </c>
      <c r="Y1028" s="1">
        <v>45149</v>
      </c>
      <c r="Z1028">
        <v>-33303.379999999997</v>
      </c>
      <c r="AA1028" s="1">
        <v>45149</v>
      </c>
      <c r="AB1028">
        <v>-11301.33</v>
      </c>
    </row>
    <row r="1029" spans="1:28" ht="16.2">
      <c r="A1029" s="1">
        <v>45372</v>
      </c>
      <c r="B1029">
        <v>18588.39</v>
      </c>
      <c r="C1029" s="1">
        <v>45061</v>
      </c>
      <c r="D1029">
        <v>-400</v>
      </c>
      <c r="E1029" s="1">
        <v>45061</v>
      </c>
      <c r="F1029">
        <v>0</v>
      </c>
      <c r="G1029" s="1">
        <v>45007</v>
      </c>
      <c r="H1029">
        <v>51400</v>
      </c>
      <c r="I1029" s="1">
        <v>45118</v>
      </c>
      <c r="J1029">
        <v>0</v>
      </c>
      <c r="K1029" s="1">
        <v>45152</v>
      </c>
      <c r="L1029">
        <v>14106.47</v>
      </c>
      <c r="M1029" s="1">
        <v>45152</v>
      </c>
      <c r="N1029">
        <v>0</v>
      </c>
      <c r="O1029" s="1">
        <v>45152</v>
      </c>
      <c r="P1029">
        <v>14415.25</v>
      </c>
      <c r="Q1029" s="1">
        <v>45064</v>
      </c>
      <c r="R1029">
        <v>0</v>
      </c>
      <c r="S1029" s="1">
        <v>45372</v>
      </c>
      <c r="T1029">
        <v>0</v>
      </c>
      <c r="U1029" s="1">
        <v>45244</v>
      </c>
      <c r="V1029">
        <v>14600</v>
      </c>
      <c r="W1029" s="1">
        <v>45372</v>
      </c>
      <c r="X1029">
        <v>0</v>
      </c>
      <c r="Y1029" s="1">
        <v>45152</v>
      </c>
      <c r="Z1029">
        <v>40900</v>
      </c>
      <c r="AA1029" s="1">
        <v>45152</v>
      </c>
      <c r="AB1029">
        <v>4500</v>
      </c>
    </row>
    <row r="1030" spans="1:28" ht="16.2">
      <c r="A1030" s="1">
        <v>45373</v>
      </c>
      <c r="B1030">
        <v>0</v>
      </c>
      <c r="C1030" s="1">
        <v>45062</v>
      </c>
      <c r="D1030">
        <v>-8400</v>
      </c>
      <c r="E1030" s="1">
        <v>45062</v>
      </c>
      <c r="F1030">
        <v>0</v>
      </c>
      <c r="G1030" s="1">
        <v>45008</v>
      </c>
      <c r="H1030">
        <v>25000</v>
      </c>
      <c r="I1030" s="1">
        <v>45119</v>
      </c>
      <c r="J1030">
        <v>-15011.9</v>
      </c>
      <c r="K1030" s="1">
        <v>45153</v>
      </c>
      <c r="L1030">
        <v>-12293.11</v>
      </c>
      <c r="M1030" s="1">
        <v>45153</v>
      </c>
      <c r="N1030">
        <v>0</v>
      </c>
      <c r="O1030" s="1">
        <v>45153</v>
      </c>
      <c r="P1030">
        <v>0</v>
      </c>
      <c r="Q1030" s="1">
        <v>45065</v>
      </c>
      <c r="R1030">
        <v>0</v>
      </c>
      <c r="S1030" s="1">
        <v>45373</v>
      </c>
      <c r="T1030">
        <v>0</v>
      </c>
      <c r="U1030" s="1">
        <v>45245</v>
      </c>
      <c r="V1030">
        <v>34286.31</v>
      </c>
      <c r="W1030" s="1">
        <v>45373</v>
      </c>
      <c r="X1030">
        <v>-1407.14</v>
      </c>
      <c r="Y1030" s="1">
        <v>45153</v>
      </c>
      <c r="Z1030">
        <v>-16000</v>
      </c>
      <c r="AA1030" s="1">
        <v>45153</v>
      </c>
      <c r="AB1030">
        <v>-15200</v>
      </c>
    </row>
    <row r="1031" spans="1:28" ht="16.2">
      <c r="A1031" s="1">
        <v>45376</v>
      </c>
      <c r="B1031">
        <v>0</v>
      </c>
      <c r="C1031" s="1">
        <v>45063</v>
      </c>
      <c r="D1031">
        <v>29700</v>
      </c>
      <c r="E1031" s="1">
        <v>45063</v>
      </c>
      <c r="F1031">
        <v>0</v>
      </c>
      <c r="G1031" s="1">
        <v>45009</v>
      </c>
      <c r="H1031">
        <v>15000</v>
      </c>
      <c r="I1031" s="1">
        <v>45120</v>
      </c>
      <c r="J1031">
        <v>0</v>
      </c>
      <c r="K1031" s="1">
        <v>45154</v>
      </c>
      <c r="L1031">
        <v>-7980.55</v>
      </c>
      <c r="M1031" s="1">
        <v>45154</v>
      </c>
      <c r="N1031">
        <v>0</v>
      </c>
      <c r="O1031" s="1">
        <v>45154</v>
      </c>
      <c r="P1031">
        <v>0</v>
      </c>
      <c r="Q1031" s="1">
        <v>45068</v>
      </c>
      <c r="R1031">
        <v>0</v>
      </c>
      <c r="S1031" s="1">
        <v>45376</v>
      </c>
      <c r="T1031">
        <v>0</v>
      </c>
      <c r="U1031" s="1">
        <v>45246</v>
      </c>
      <c r="V1031">
        <v>0</v>
      </c>
      <c r="W1031" s="1">
        <v>45376</v>
      </c>
      <c r="X1031">
        <v>-2407.5300000000002</v>
      </c>
      <c r="Y1031" s="1">
        <v>45154</v>
      </c>
      <c r="Z1031">
        <v>-16500</v>
      </c>
      <c r="AA1031" s="1">
        <v>45154</v>
      </c>
      <c r="AB1031">
        <v>11100</v>
      </c>
    </row>
    <row r="1032" spans="1:28" ht="16.2">
      <c r="A1032" s="1">
        <v>45377</v>
      </c>
      <c r="B1032">
        <v>36561.33</v>
      </c>
      <c r="C1032" s="1">
        <v>45064</v>
      </c>
      <c r="D1032">
        <v>0</v>
      </c>
      <c r="E1032" s="1">
        <v>45064</v>
      </c>
      <c r="F1032">
        <v>0</v>
      </c>
      <c r="G1032" s="1">
        <v>45012</v>
      </c>
      <c r="H1032">
        <v>-16200</v>
      </c>
      <c r="I1032" s="1">
        <v>45121</v>
      </c>
      <c r="J1032">
        <v>6282.32</v>
      </c>
      <c r="K1032" s="1">
        <v>45155</v>
      </c>
      <c r="L1032">
        <v>-4375.87</v>
      </c>
      <c r="M1032" s="1">
        <v>45155</v>
      </c>
      <c r="N1032">
        <v>0</v>
      </c>
      <c r="O1032" s="1">
        <v>45155</v>
      </c>
      <c r="P1032">
        <v>0</v>
      </c>
      <c r="Q1032" s="1">
        <v>45069</v>
      </c>
      <c r="R1032">
        <v>0</v>
      </c>
      <c r="S1032" s="1">
        <v>45377</v>
      </c>
      <c r="T1032">
        <v>14785</v>
      </c>
      <c r="U1032" s="1">
        <v>45247</v>
      </c>
      <c r="V1032">
        <v>0</v>
      </c>
      <c r="W1032" s="1">
        <v>45377</v>
      </c>
      <c r="X1032">
        <v>-12411.4</v>
      </c>
      <c r="Y1032" s="1">
        <v>45155</v>
      </c>
      <c r="Z1032">
        <v>-46100</v>
      </c>
      <c r="AA1032" s="1">
        <v>45155</v>
      </c>
      <c r="AB1032">
        <v>0</v>
      </c>
    </row>
    <row r="1033" spans="1:28" ht="16.2">
      <c r="A1033" s="1">
        <v>45378</v>
      </c>
      <c r="B1033">
        <v>0</v>
      </c>
      <c r="C1033" s="1">
        <v>45065</v>
      </c>
      <c r="D1033">
        <v>0</v>
      </c>
      <c r="E1033" s="1">
        <v>45065</v>
      </c>
      <c r="F1033">
        <v>0</v>
      </c>
      <c r="G1033" s="1">
        <v>45013</v>
      </c>
      <c r="H1033">
        <v>-28200</v>
      </c>
      <c r="I1033" s="1">
        <v>45124</v>
      </c>
      <c r="J1033">
        <v>-4318.13</v>
      </c>
      <c r="K1033" s="1">
        <v>45156</v>
      </c>
      <c r="L1033">
        <v>-19387.900000000001</v>
      </c>
      <c r="M1033" s="1">
        <v>45156</v>
      </c>
      <c r="N1033">
        <v>0</v>
      </c>
      <c r="O1033" s="1">
        <v>45156</v>
      </c>
      <c r="P1033">
        <v>0</v>
      </c>
      <c r="Q1033" s="1">
        <v>45070</v>
      </c>
      <c r="R1033">
        <v>0</v>
      </c>
      <c r="S1033" s="1">
        <v>45378</v>
      </c>
      <c r="T1033">
        <v>0</v>
      </c>
      <c r="U1033" s="1">
        <v>45250</v>
      </c>
      <c r="V1033">
        <v>0</v>
      </c>
      <c r="W1033" s="1">
        <v>45378</v>
      </c>
      <c r="X1033">
        <v>0</v>
      </c>
      <c r="Y1033" s="1">
        <v>45156</v>
      </c>
      <c r="Z1033">
        <v>-36700</v>
      </c>
      <c r="AA1033" s="1">
        <v>45156</v>
      </c>
      <c r="AB1033">
        <v>0</v>
      </c>
    </row>
    <row r="1034" spans="1:28" ht="16.2">
      <c r="A1034" s="1">
        <v>45379</v>
      </c>
      <c r="B1034">
        <v>-8022.8</v>
      </c>
      <c r="C1034" s="1">
        <v>45068</v>
      </c>
      <c r="D1034">
        <v>0</v>
      </c>
      <c r="E1034" s="1">
        <v>45068</v>
      </c>
      <c r="F1034">
        <v>0</v>
      </c>
      <c r="G1034" s="1">
        <v>45014</v>
      </c>
      <c r="H1034">
        <v>10000</v>
      </c>
      <c r="I1034" s="1">
        <v>45125</v>
      </c>
      <c r="J1034">
        <v>0</v>
      </c>
      <c r="K1034" s="1">
        <v>45159</v>
      </c>
      <c r="L1034">
        <v>0</v>
      </c>
      <c r="M1034" s="1">
        <v>45159</v>
      </c>
      <c r="N1034">
        <v>0</v>
      </c>
      <c r="O1034" s="1">
        <v>45159</v>
      </c>
      <c r="P1034">
        <v>-16985.5</v>
      </c>
      <c r="Q1034" s="1">
        <v>45071</v>
      </c>
      <c r="R1034">
        <v>0</v>
      </c>
      <c r="S1034" s="1">
        <v>45379</v>
      </c>
      <c r="T1034">
        <v>0</v>
      </c>
      <c r="U1034" s="1">
        <v>45251</v>
      </c>
      <c r="V1034">
        <v>3878.24</v>
      </c>
      <c r="W1034" s="1">
        <v>45379</v>
      </c>
      <c r="X1034">
        <v>-7813.47</v>
      </c>
      <c r="Y1034" s="1">
        <v>45159</v>
      </c>
      <c r="Z1034">
        <v>-21800</v>
      </c>
      <c r="AA1034" s="1">
        <v>45159</v>
      </c>
      <c r="AB1034">
        <v>0</v>
      </c>
    </row>
    <row r="1035" spans="1:28" ht="16.2">
      <c r="A1035" s="1">
        <v>45380</v>
      </c>
      <c r="B1035">
        <v>-10832.82</v>
      </c>
      <c r="C1035" s="1">
        <v>45069</v>
      </c>
      <c r="D1035">
        <v>0</v>
      </c>
      <c r="E1035" s="1">
        <v>45069</v>
      </c>
      <c r="F1035">
        <v>0</v>
      </c>
      <c r="G1035" s="1">
        <v>45015</v>
      </c>
      <c r="H1035">
        <v>16200</v>
      </c>
      <c r="I1035" s="1">
        <v>45126</v>
      </c>
      <c r="J1035">
        <v>-7233.29</v>
      </c>
      <c r="K1035" s="1">
        <v>45160</v>
      </c>
      <c r="L1035">
        <v>-5588.89</v>
      </c>
      <c r="M1035" s="1">
        <v>45160</v>
      </c>
      <c r="N1035">
        <v>0</v>
      </c>
      <c r="O1035" s="1">
        <v>45160</v>
      </c>
      <c r="P1035">
        <v>0</v>
      </c>
      <c r="Q1035" s="1">
        <v>45072</v>
      </c>
      <c r="R1035">
        <v>37900</v>
      </c>
      <c r="S1035" s="1">
        <v>45380</v>
      </c>
      <c r="T1035">
        <v>0</v>
      </c>
      <c r="U1035" s="1">
        <v>45252</v>
      </c>
      <c r="V1035">
        <v>-26000</v>
      </c>
      <c r="W1035" s="1">
        <v>45380</v>
      </c>
      <c r="X1035">
        <v>-10613.71</v>
      </c>
      <c r="Y1035" s="1">
        <v>45160</v>
      </c>
      <c r="Z1035">
        <v>-9400</v>
      </c>
      <c r="AA1035" s="1">
        <v>45160</v>
      </c>
      <c r="AB1035">
        <v>0</v>
      </c>
    </row>
    <row r="1036" spans="1:28" ht="16.2">
      <c r="A1036" s="1">
        <v>45383</v>
      </c>
      <c r="B1036">
        <v>0</v>
      </c>
      <c r="C1036" s="1">
        <v>45070</v>
      </c>
      <c r="D1036">
        <v>-2300</v>
      </c>
      <c r="E1036" s="1">
        <v>45070</v>
      </c>
      <c r="F1036">
        <v>0</v>
      </c>
      <c r="G1036" s="1">
        <v>45016</v>
      </c>
      <c r="H1036">
        <v>8600</v>
      </c>
      <c r="I1036" s="1">
        <v>45127</v>
      </c>
      <c r="J1036">
        <v>-21024.86</v>
      </c>
      <c r="K1036" s="1">
        <v>45161</v>
      </c>
      <c r="L1036">
        <v>0</v>
      </c>
      <c r="M1036" s="1">
        <v>45161</v>
      </c>
      <c r="N1036">
        <v>0</v>
      </c>
      <c r="O1036" s="1">
        <v>45161</v>
      </c>
      <c r="P1036">
        <v>13009.04</v>
      </c>
      <c r="Q1036" s="1">
        <v>45075</v>
      </c>
      <c r="R1036">
        <v>27000</v>
      </c>
      <c r="S1036" s="1">
        <v>45383</v>
      </c>
      <c r="T1036">
        <v>0</v>
      </c>
      <c r="U1036" s="1">
        <v>45253</v>
      </c>
      <c r="V1036">
        <v>4600</v>
      </c>
      <c r="W1036" s="1">
        <v>45383</v>
      </c>
      <c r="X1036">
        <v>0</v>
      </c>
      <c r="Y1036" s="1">
        <v>45161</v>
      </c>
      <c r="Z1036">
        <v>300</v>
      </c>
      <c r="AA1036" s="1">
        <v>45161</v>
      </c>
      <c r="AB1036">
        <v>10500</v>
      </c>
    </row>
    <row r="1037" spans="1:28" ht="16.2">
      <c r="A1037" s="1">
        <v>45384</v>
      </c>
      <c r="B1037">
        <v>9771.9500000000007</v>
      </c>
      <c r="C1037" s="1">
        <v>45071</v>
      </c>
      <c r="D1037">
        <v>-32100</v>
      </c>
      <c r="E1037" s="1">
        <v>45071</v>
      </c>
      <c r="F1037">
        <v>0</v>
      </c>
      <c r="G1037" s="1">
        <v>45022</v>
      </c>
      <c r="H1037">
        <v>-20800</v>
      </c>
      <c r="I1037" s="1">
        <v>45128</v>
      </c>
      <c r="J1037">
        <v>-24413.25</v>
      </c>
      <c r="K1037" s="1">
        <v>45162</v>
      </c>
      <c r="L1037">
        <v>-14907.2</v>
      </c>
      <c r="M1037" s="1">
        <v>45162</v>
      </c>
      <c r="N1037">
        <v>0</v>
      </c>
      <c r="O1037" s="1">
        <v>45162</v>
      </c>
      <c r="P1037">
        <v>0</v>
      </c>
      <c r="Q1037" s="1">
        <v>45076</v>
      </c>
      <c r="R1037">
        <v>1200</v>
      </c>
      <c r="S1037" s="1">
        <v>45384</v>
      </c>
      <c r="T1037">
        <v>0</v>
      </c>
      <c r="U1037" s="1">
        <v>45254</v>
      </c>
      <c r="V1037">
        <v>-3000</v>
      </c>
      <c r="W1037" s="1">
        <v>45384</v>
      </c>
      <c r="X1037">
        <v>0</v>
      </c>
      <c r="Y1037" s="1">
        <v>45162</v>
      </c>
      <c r="Z1037">
        <v>24699.45</v>
      </c>
      <c r="AA1037" s="1">
        <v>45162</v>
      </c>
      <c r="AB1037">
        <v>40000</v>
      </c>
    </row>
    <row r="1038" spans="1:28" ht="16.2">
      <c r="A1038" s="1">
        <v>45385</v>
      </c>
      <c r="B1038">
        <v>-8843.92</v>
      </c>
      <c r="C1038" s="1">
        <v>45072</v>
      </c>
      <c r="D1038">
        <v>31600</v>
      </c>
      <c r="E1038" s="1">
        <v>45072</v>
      </c>
      <c r="F1038">
        <v>0</v>
      </c>
      <c r="G1038" s="1">
        <v>45023</v>
      </c>
      <c r="H1038">
        <v>11600</v>
      </c>
      <c r="I1038" s="1">
        <v>45131</v>
      </c>
      <c r="J1038">
        <v>0</v>
      </c>
      <c r="K1038" s="1">
        <v>45163</v>
      </c>
      <c r="L1038">
        <v>10815.74</v>
      </c>
      <c r="M1038" s="1">
        <v>45163</v>
      </c>
      <c r="N1038">
        <v>0</v>
      </c>
      <c r="O1038" s="1">
        <v>45163</v>
      </c>
      <c r="P1038">
        <v>0</v>
      </c>
      <c r="Q1038" s="1">
        <v>45077</v>
      </c>
      <c r="R1038">
        <v>-17400</v>
      </c>
      <c r="S1038" s="1">
        <v>45385</v>
      </c>
      <c r="T1038">
        <v>0</v>
      </c>
      <c r="U1038" s="1">
        <v>45257</v>
      </c>
      <c r="V1038">
        <v>-26830.080000000002</v>
      </c>
      <c r="W1038" s="1">
        <v>45385</v>
      </c>
      <c r="X1038">
        <v>-2610.77</v>
      </c>
      <c r="Y1038" s="1">
        <v>45163</v>
      </c>
      <c r="Z1038">
        <v>46698.400000000001</v>
      </c>
      <c r="AA1038" s="1">
        <v>45163</v>
      </c>
      <c r="AB1038">
        <v>-67600</v>
      </c>
    </row>
    <row r="1039" spans="1:28" ht="16.2">
      <c r="A1039" s="1">
        <v>45390</v>
      </c>
      <c r="B1039">
        <v>2947.23</v>
      </c>
      <c r="C1039" s="1">
        <v>45075</v>
      </c>
      <c r="D1039">
        <v>0</v>
      </c>
      <c r="E1039" s="1">
        <v>45075</v>
      </c>
      <c r="F1039">
        <v>0</v>
      </c>
      <c r="G1039" s="1">
        <v>45026</v>
      </c>
      <c r="H1039">
        <v>6200</v>
      </c>
      <c r="I1039" s="1">
        <v>45132</v>
      </c>
      <c r="J1039">
        <v>30689.279999999999</v>
      </c>
      <c r="K1039" s="1">
        <v>45166</v>
      </c>
      <c r="L1039">
        <v>8705.99</v>
      </c>
      <c r="M1039" s="1">
        <v>45166</v>
      </c>
      <c r="N1039">
        <v>-3100</v>
      </c>
      <c r="O1039" s="1">
        <v>45166</v>
      </c>
      <c r="P1039">
        <v>0</v>
      </c>
      <c r="Q1039" s="1">
        <v>45078</v>
      </c>
      <c r="R1039">
        <v>-3800</v>
      </c>
      <c r="S1039" s="1">
        <v>45390</v>
      </c>
      <c r="T1039">
        <v>0</v>
      </c>
      <c r="U1039" s="1">
        <v>45258</v>
      </c>
      <c r="V1039">
        <v>-48043.16</v>
      </c>
      <c r="W1039" s="1">
        <v>45390</v>
      </c>
      <c r="X1039">
        <v>-1225.17</v>
      </c>
      <c r="Y1039" s="1">
        <v>45166</v>
      </c>
      <c r="Z1039">
        <v>-10800</v>
      </c>
      <c r="AA1039" s="1">
        <v>45166</v>
      </c>
      <c r="AB1039">
        <v>3600</v>
      </c>
    </row>
    <row r="1040" spans="1:28" ht="16.2">
      <c r="A1040" s="1">
        <v>45391</v>
      </c>
      <c r="B1040">
        <v>37153.26</v>
      </c>
      <c r="C1040" s="1">
        <v>45076</v>
      </c>
      <c r="D1040">
        <v>0</v>
      </c>
      <c r="E1040" s="1">
        <v>45076</v>
      </c>
      <c r="F1040">
        <v>0</v>
      </c>
      <c r="G1040" s="1">
        <v>45027</v>
      </c>
      <c r="H1040">
        <v>14400</v>
      </c>
      <c r="I1040" s="1">
        <v>45133</v>
      </c>
      <c r="J1040">
        <v>10882.89</v>
      </c>
      <c r="K1040" s="1">
        <v>45167</v>
      </c>
      <c r="L1040">
        <v>3208.83</v>
      </c>
      <c r="M1040" s="1">
        <v>45167</v>
      </c>
      <c r="N1040">
        <v>18600</v>
      </c>
      <c r="O1040" s="1">
        <v>45167</v>
      </c>
      <c r="P1040">
        <v>0</v>
      </c>
      <c r="Q1040" s="1">
        <v>45079</v>
      </c>
      <c r="R1040">
        <v>48000</v>
      </c>
      <c r="S1040" s="1">
        <v>45391</v>
      </c>
      <c r="T1040">
        <v>0</v>
      </c>
      <c r="U1040" s="1">
        <v>45259</v>
      </c>
      <c r="V1040">
        <v>-6000</v>
      </c>
      <c r="W1040" s="1">
        <v>45391</v>
      </c>
      <c r="X1040">
        <v>84800</v>
      </c>
      <c r="Y1040" s="1">
        <v>45167</v>
      </c>
      <c r="Z1040">
        <v>27000</v>
      </c>
      <c r="AA1040" s="1">
        <v>45167</v>
      </c>
      <c r="AB1040">
        <v>-18100</v>
      </c>
    </row>
    <row r="1041" spans="1:28" ht="16.2">
      <c r="A1041" s="1">
        <v>45392</v>
      </c>
      <c r="B1041">
        <v>0</v>
      </c>
      <c r="C1041" s="1">
        <v>45077</v>
      </c>
      <c r="D1041">
        <v>0</v>
      </c>
      <c r="E1041" s="1">
        <v>45077</v>
      </c>
      <c r="F1041">
        <v>0</v>
      </c>
      <c r="G1041" s="1">
        <v>45028</v>
      </c>
      <c r="H1041">
        <v>1000</v>
      </c>
      <c r="I1041" s="1">
        <v>45134</v>
      </c>
      <c r="J1041">
        <v>0</v>
      </c>
      <c r="K1041" s="1">
        <v>45168</v>
      </c>
      <c r="L1041">
        <v>-7204.37</v>
      </c>
      <c r="M1041" s="1">
        <v>45168</v>
      </c>
      <c r="N1041">
        <v>19800</v>
      </c>
      <c r="O1041" s="1">
        <v>45168</v>
      </c>
      <c r="P1041">
        <v>-8604.4599999999991</v>
      </c>
      <c r="Q1041" s="1">
        <v>45082</v>
      </c>
      <c r="R1041">
        <v>-10500</v>
      </c>
      <c r="S1041" s="1">
        <v>45392</v>
      </c>
      <c r="T1041">
        <v>0</v>
      </c>
      <c r="U1041" s="1">
        <v>45260</v>
      </c>
      <c r="V1041">
        <v>11800</v>
      </c>
      <c r="W1041" s="1">
        <v>45392</v>
      </c>
      <c r="X1041">
        <v>-14424.15</v>
      </c>
      <c r="Y1041" s="1">
        <v>45168</v>
      </c>
      <c r="Z1041">
        <v>19800</v>
      </c>
      <c r="AA1041" s="1">
        <v>45168</v>
      </c>
      <c r="AB1041">
        <v>0</v>
      </c>
    </row>
    <row r="1042" spans="1:28" ht="16.2">
      <c r="A1042" s="1">
        <v>45393</v>
      </c>
      <c r="B1042">
        <v>0</v>
      </c>
      <c r="C1042" s="1">
        <v>45078</v>
      </c>
      <c r="D1042">
        <v>-12500</v>
      </c>
      <c r="E1042" s="1">
        <v>45078</v>
      </c>
      <c r="F1042">
        <v>0</v>
      </c>
      <c r="G1042" s="1">
        <v>45029</v>
      </c>
      <c r="H1042">
        <v>-22000</v>
      </c>
      <c r="I1042" s="1">
        <v>45135</v>
      </c>
      <c r="J1042">
        <v>2763.77</v>
      </c>
      <c r="K1042" s="1">
        <v>45169</v>
      </c>
      <c r="L1042">
        <v>0</v>
      </c>
      <c r="M1042" s="1">
        <v>45169</v>
      </c>
      <c r="N1042">
        <v>-5301</v>
      </c>
      <c r="O1042" s="1">
        <v>45169</v>
      </c>
      <c r="P1042">
        <v>6001.75</v>
      </c>
      <c r="Q1042" s="1">
        <v>45083</v>
      </c>
      <c r="R1042">
        <v>0</v>
      </c>
      <c r="S1042" s="1">
        <v>45393</v>
      </c>
      <c r="T1042">
        <v>-11643.26</v>
      </c>
      <c r="U1042" s="1">
        <v>45261</v>
      </c>
      <c r="V1042">
        <v>5600</v>
      </c>
      <c r="W1042" s="1">
        <v>45393</v>
      </c>
      <c r="X1042">
        <v>-22.5</v>
      </c>
      <c r="Y1042" s="1">
        <v>45169</v>
      </c>
      <c r="Z1042">
        <v>2998.84</v>
      </c>
      <c r="AA1042" s="1">
        <v>45169</v>
      </c>
      <c r="AB1042">
        <v>-14000.55</v>
      </c>
    </row>
    <row r="1043" spans="1:28" ht="16.2">
      <c r="A1043" s="1">
        <v>45394</v>
      </c>
      <c r="B1043">
        <v>10355.959999999999</v>
      </c>
      <c r="C1043" s="1">
        <v>45079</v>
      </c>
      <c r="D1043">
        <v>-20100</v>
      </c>
      <c r="E1043" s="1">
        <v>45079</v>
      </c>
      <c r="F1043">
        <v>0</v>
      </c>
      <c r="G1043" s="1">
        <v>45030</v>
      </c>
      <c r="H1043">
        <v>26200</v>
      </c>
      <c r="I1043" s="1">
        <v>45138</v>
      </c>
      <c r="J1043">
        <v>0</v>
      </c>
      <c r="K1043" s="1">
        <v>45170</v>
      </c>
      <c r="L1043">
        <v>0</v>
      </c>
      <c r="M1043" s="1">
        <v>45170</v>
      </c>
      <c r="N1043">
        <v>0</v>
      </c>
      <c r="O1043" s="1">
        <v>45170</v>
      </c>
      <c r="P1043">
        <v>0</v>
      </c>
      <c r="Q1043" s="1">
        <v>45084</v>
      </c>
      <c r="R1043">
        <v>0</v>
      </c>
      <c r="S1043" s="1">
        <v>45394</v>
      </c>
      <c r="T1043">
        <v>0</v>
      </c>
      <c r="U1043" s="1">
        <v>45264</v>
      </c>
      <c r="V1043">
        <v>-400</v>
      </c>
      <c r="W1043" s="1">
        <v>45394</v>
      </c>
      <c r="X1043">
        <v>-21019.53</v>
      </c>
      <c r="Y1043" s="1">
        <v>45170</v>
      </c>
      <c r="Z1043">
        <v>7700</v>
      </c>
      <c r="AA1043" s="1">
        <v>45170</v>
      </c>
      <c r="AB1043">
        <v>0</v>
      </c>
    </row>
    <row r="1044" spans="1:28" ht="16.2">
      <c r="A1044" s="1">
        <v>45397</v>
      </c>
      <c r="B1044">
        <v>-4265.79</v>
      </c>
      <c r="C1044" s="1">
        <v>45082</v>
      </c>
      <c r="D1044">
        <v>0</v>
      </c>
      <c r="E1044" s="1">
        <v>45082</v>
      </c>
      <c r="F1044">
        <v>0</v>
      </c>
      <c r="G1044" s="1">
        <v>45033</v>
      </c>
      <c r="H1044">
        <v>4600</v>
      </c>
      <c r="I1044" s="1">
        <v>45139</v>
      </c>
      <c r="J1044">
        <v>0</v>
      </c>
      <c r="K1044" s="1">
        <v>45173</v>
      </c>
      <c r="L1044">
        <v>0</v>
      </c>
      <c r="M1044" s="1">
        <v>45173</v>
      </c>
      <c r="N1044">
        <v>19299.509999999998</v>
      </c>
      <c r="O1044" s="1">
        <v>45173</v>
      </c>
      <c r="P1044">
        <v>0</v>
      </c>
      <c r="Q1044" s="1">
        <v>45085</v>
      </c>
      <c r="R1044">
        <v>0</v>
      </c>
      <c r="S1044" s="1">
        <v>45397</v>
      </c>
      <c r="T1044">
        <v>1969.22</v>
      </c>
      <c r="U1044" s="1">
        <v>45265</v>
      </c>
      <c r="V1044">
        <v>-31037.34</v>
      </c>
      <c r="W1044" s="1">
        <v>45397</v>
      </c>
      <c r="X1044">
        <v>25980.77</v>
      </c>
      <c r="Y1044" s="1">
        <v>45173</v>
      </c>
      <c r="Z1044">
        <v>-6902.65</v>
      </c>
      <c r="AA1044" s="1">
        <v>45173</v>
      </c>
      <c r="AB1044">
        <v>12498.49</v>
      </c>
    </row>
    <row r="1045" spans="1:28" ht="16.2">
      <c r="A1045" s="1">
        <v>45398</v>
      </c>
      <c r="B1045">
        <v>31198.5</v>
      </c>
      <c r="C1045" s="1">
        <v>45083</v>
      </c>
      <c r="D1045">
        <v>0</v>
      </c>
      <c r="E1045" s="1">
        <v>45083</v>
      </c>
      <c r="F1045">
        <v>0</v>
      </c>
      <c r="G1045" s="1">
        <v>45034</v>
      </c>
      <c r="H1045">
        <v>-16000</v>
      </c>
      <c r="I1045" s="1">
        <v>45140</v>
      </c>
      <c r="J1045">
        <v>61886.22</v>
      </c>
      <c r="K1045" s="1">
        <v>45174</v>
      </c>
      <c r="L1045">
        <v>0</v>
      </c>
      <c r="M1045" s="1">
        <v>45174</v>
      </c>
      <c r="N1045">
        <v>-8902.2000000000007</v>
      </c>
      <c r="O1045" s="1">
        <v>45174</v>
      </c>
      <c r="P1045">
        <v>0</v>
      </c>
      <c r="Q1045" s="1">
        <v>45086</v>
      </c>
      <c r="R1045">
        <v>0</v>
      </c>
      <c r="S1045" s="1">
        <v>45398</v>
      </c>
      <c r="T1045">
        <v>13191.54</v>
      </c>
      <c r="U1045" s="1">
        <v>45266</v>
      </c>
      <c r="V1045">
        <v>-14400</v>
      </c>
      <c r="W1045" s="1">
        <v>45398</v>
      </c>
      <c r="X1045">
        <v>111000</v>
      </c>
      <c r="Y1045" s="1">
        <v>45174</v>
      </c>
      <c r="Z1045">
        <v>-5600</v>
      </c>
      <c r="AA1045" s="1">
        <v>45174</v>
      </c>
      <c r="AB1045">
        <v>-5600</v>
      </c>
    </row>
    <row r="1046" spans="1:28" ht="16.2">
      <c r="A1046" s="1">
        <v>45399</v>
      </c>
      <c r="B1046">
        <v>0</v>
      </c>
      <c r="C1046" s="1">
        <v>45084</v>
      </c>
      <c r="D1046">
        <v>16695.91</v>
      </c>
      <c r="E1046" s="1">
        <v>45084</v>
      </c>
      <c r="F1046">
        <v>0</v>
      </c>
      <c r="G1046" s="1">
        <v>45035</v>
      </c>
      <c r="H1046">
        <v>-23500</v>
      </c>
      <c r="I1046" s="1">
        <v>45142</v>
      </c>
      <c r="J1046">
        <v>10897.29</v>
      </c>
      <c r="K1046" s="1">
        <v>45175</v>
      </c>
      <c r="L1046">
        <v>-8406.41</v>
      </c>
      <c r="M1046" s="1">
        <v>45175</v>
      </c>
      <c r="N1046">
        <v>-13303.25</v>
      </c>
      <c r="O1046" s="1">
        <v>45175</v>
      </c>
      <c r="P1046">
        <v>0</v>
      </c>
      <c r="Q1046" s="1">
        <v>45089</v>
      </c>
      <c r="R1046">
        <v>0</v>
      </c>
      <c r="S1046" s="1">
        <v>45399</v>
      </c>
      <c r="T1046">
        <v>0</v>
      </c>
      <c r="U1046" s="1">
        <v>45267</v>
      </c>
      <c r="V1046">
        <v>22200</v>
      </c>
      <c r="W1046" s="1">
        <v>45399</v>
      </c>
      <c r="X1046">
        <v>-40804.620000000003</v>
      </c>
      <c r="Y1046" s="1">
        <v>45175</v>
      </c>
      <c r="Z1046">
        <v>-8600</v>
      </c>
      <c r="AA1046" s="1">
        <v>45175</v>
      </c>
      <c r="AB1046">
        <v>-8600</v>
      </c>
    </row>
    <row r="1047" spans="1:28" ht="16.2">
      <c r="A1047" s="1">
        <v>45400</v>
      </c>
      <c r="B1047">
        <v>-61816.11</v>
      </c>
      <c r="C1047" s="1">
        <v>45085</v>
      </c>
      <c r="D1047">
        <v>-34000</v>
      </c>
      <c r="E1047" s="1">
        <v>45085</v>
      </c>
      <c r="F1047">
        <v>0</v>
      </c>
      <c r="G1047" s="1">
        <v>45036</v>
      </c>
      <c r="H1047">
        <v>0</v>
      </c>
      <c r="I1047" s="1">
        <v>45145</v>
      </c>
      <c r="J1047">
        <v>0</v>
      </c>
      <c r="K1047" s="1">
        <v>45176</v>
      </c>
      <c r="L1047">
        <v>-11996.21</v>
      </c>
      <c r="M1047" s="1">
        <v>45176</v>
      </c>
      <c r="N1047">
        <v>-5500.58</v>
      </c>
      <c r="O1047" s="1">
        <v>45176</v>
      </c>
      <c r="P1047">
        <v>0</v>
      </c>
      <c r="Q1047" s="1">
        <v>45090</v>
      </c>
      <c r="R1047">
        <v>0</v>
      </c>
      <c r="S1047" s="1">
        <v>45400</v>
      </c>
      <c r="T1047">
        <v>0</v>
      </c>
      <c r="U1047" s="1">
        <v>45268</v>
      </c>
      <c r="V1047">
        <v>-47246.34</v>
      </c>
      <c r="W1047" s="1">
        <v>45400</v>
      </c>
      <c r="X1047">
        <v>-15607.14</v>
      </c>
      <c r="Y1047" s="1">
        <v>45176</v>
      </c>
      <c r="Z1047">
        <v>10599.81</v>
      </c>
      <c r="AA1047" s="1">
        <v>45176</v>
      </c>
      <c r="AB1047">
        <v>-21900</v>
      </c>
    </row>
    <row r="1048" spans="1:28" ht="16.2">
      <c r="A1048" s="1">
        <v>45401</v>
      </c>
      <c r="B1048">
        <v>32821.72</v>
      </c>
      <c r="C1048" s="1">
        <v>45086</v>
      </c>
      <c r="D1048">
        <v>5297.56</v>
      </c>
      <c r="E1048" s="1">
        <v>45086</v>
      </c>
      <c r="F1048">
        <v>0</v>
      </c>
      <c r="G1048" s="1">
        <v>45037</v>
      </c>
      <c r="H1048">
        <v>0</v>
      </c>
      <c r="I1048" s="1">
        <v>45146</v>
      </c>
      <c r="J1048">
        <v>-2927.3</v>
      </c>
      <c r="K1048" s="1">
        <v>45177</v>
      </c>
      <c r="L1048">
        <v>-8590.06</v>
      </c>
      <c r="M1048" s="1">
        <v>45177</v>
      </c>
      <c r="N1048">
        <v>-700</v>
      </c>
      <c r="O1048" s="1">
        <v>45177</v>
      </c>
      <c r="P1048">
        <v>0</v>
      </c>
      <c r="Q1048" s="1">
        <v>45091</v>
      </c>
      <c r="R1048">
        <v>0</v>
      </c>
      <c r="S1048" s="1">
        <v>45401</v>
      </c>
      <c r="T1048">
        <v>0</v>
      </c>
      <c r="U1048" s="1">
        <v>45271</v>
      </c>
      <c r="V1048">
        <v>8200</v>
      </c>
      <c r="W1048" s="1">
        <v>45401</v>
      </c>
      <c r="X1048">
        <v>3409.12</v>
      </c>
      <c r="Y1048" s="1">
        <v>45177</v>
      </c>
      <c r="Z1048">
        <v>100</v>
      </c>
      <c r="AA1048" s="1">
        <v>45177</v>
      </c>
      <c r="AB1048">
        <v>0</v>
      </c>
    </row>
    <row r="1049" spans="1:28" ht="16.2">
      <c r="A1049" s="1">
        <v>45404</v>
      </c>
      <c r="B1049">
        <v>0</v>
      </c>
      <c r="C1049" s="1">
        <v>45089</v>
      </c>
      <c r="D1049">
        <v>-3908.77</v>
      </c>
      <c r="E1049" s="1">
        <v>45089</v>
      </c>
      <c r="F1049">
        <v>0</v>
      </c>
      <c r="G1049" s="1">
        <v>45040</v>
      </c>
      <c r="H1049">
        <v>0</v>
      </c>
      <c r="I1049" s="1">
        <v>45147</v>
      </c>
      <c r="J1049">
        <v>13296.48</v>
      </c>
      <c r="K1049" s="1">
        <v>45180</v>
      </c>
      <c r="L1049">
        <v>0</v>
      </c>
      <c r="M1049" s="1">
        <v>45180</v>
      </c>
      <c r="N1049">
        <v>-22100</v>
      </c>
      <c r="O1049" s="1">
        <v>45180</v>
      </c>
      <c r="P1049">
        <v>6813.45</v>
      </c>
      <c r="Q1049" s="1">
        <v>45092</v>
      </c>
      <c r="R1049">
        <v>0</v>
      </c>
      <c r="S1049" s="1">
        <v>45404</v>
      </c>
      <c r="T1049">
        <v>0</v>
      </c>
      <c r="U1049" s="1">
        <v>45272</v>
      </c>
      <c r="V1049">
        <v>9200</v>
      </c>
      <c r="W1049" s="1">
        <v>45404</v>
      </c>
      <c r="X1049">
        <v>13025.77</v>
      </c>
      <c r="Y1049" s="1">
        <v>45180</v>
      </c>
      <c r="Z1049">
        <v>-7900</v>
      </c>
      <c r="AA1049" s="1">
        <v>45180</v>
      </c>
      <c r="AB1049">
        <v>-100</v>
      </c>
    </row>
    <row r="1050" spans="1:28" ht="16.2">
      <c r="A1050" s="1">
        <v>45405</v>
      </c>
      <c r="B1050">
        <v>-11764.15</v>
      </c>
      <c r="C1050" s="1">
        <v>45090</v>
      </c>
      <c r="D1050">
        <v>38285.919999999998</v>
      </c>
      <c r="E1050" s="1">
        <v>45090</v>
      </c>
      <c r="F1050">
        <v>0</v>
      </c>
      <c r="G1050" s="1">
        <v>45041</v>
      </c>
      <c r="H1050">
        <v>0</v>
      </c>
      <c r="I1050" s="1">
        <v>45148</v>
      </c>
      <c r="J1050">
        <v>0</v>
      </c>
      <c r="K1050" s="1">
        <v>45181</v>
      </c>
      <c r="L1050">
        <v>0</v>
      </c>
      <c r="M1050" s="1">
        <v>45181</v>
      </c>
      <c r="N1050">
        <v>20100</v>
      </c>
      <c r="O1050" s="1">
        <v>45181</v>
      </c>
      <c r="P1050">
        <v>0</v>
      </c>
      <c r="Q1050" s="1">
        <v>45093</v>
      </c>
      <c r="R1050">
        <v>0</v>
      </c>
      <c r="S1050" s="1">
        <v>45405</v>
      </c>
      <c r="T1050">
        <v>-16177.83</v>
      </c>
      <c r="U1050" s="1">
        <v>45273</v>
      </c>
      <c r="V1050">
        <v>-2200</v>
      </c>
      <c r="W1050" s="1">
        <v>45405</v>
      </c>
      <c r="X1050">
        <v>-39577.589999999997</v>
      </c>
      <c r="Y1050" s="1">
        <v>45181</v>
      </c>
      <c r="Z1050">
        <v>8500</v>
      </c>
      <c r="AA1050" s="1">
        <v>45181</v>
      </c>
      <c r="AB1050">
        <v>-10300</v>
      </c>
    </row>
    <row r="1051" spans="1:28" ht="16.2">
      <c r="A1051" s="1">
        <v>45406</v>
      </c>
      <c r="B1051">
        <v>16992.05</v>
      </c>
      <c r="C1051" s="1">
        <v>45091</v>
      </c>
      <c r="D1051">
        <v>0</v>
      </c>
      <c r="E1051" s="1">
        <v>45091</v>
      </c>
      <c r="F1051">
        <v>0</v>
      </c>
      <c r="G1051" s="1">
        <v>45042</v>
      </c>
      <c r="H1051">
        <v>0</v>
      </c>
      <c r="I1051" s="1">
        <v>45149</v>
      </c>
      <c r="J1051">
        <v>0</v>
      </c>
      <c r="K1051" s="1">
        <v>45182</v>
      </c>
      <c r="L1051">
        <v>4.33</v>
      </c>
      <c r="M1051" s="1">
        <v>45182</v>
      </c>
      <c r="N1051">
        <v>-7500</v>
      </c>
      <c r="O1051" s="1">
        <v>45182</v>
      </c>
      <c r="P1051">
        <v>0</v>
      </c>
      <c r="Q1051" s="1">
        <v>45096</v>
      </c>
      <c r="R1051">
        <v>0</v>
      </c>
      <c r="S1051" s="1">
        <v>45406</v>
      </c>
      <c r="T1051">
        <v>0</v>
      </c>
      <c r="U1051" s="1">
        <v>45274</v>
      </c>
      <c r="V1051">
        <v>42600</v>
      </c>
      <c r="W1051" s="1">
        <v>45406</v>
      </c>
      <c r="X1051">
        <v>-11191.9</v>
      </c>
      <c r="Y1051" s="1">
        <v>45182</v>
      </c>
      <c r="Z1051">
        <v>-6500</v>
      </c>
      <c r="AA1051" s="1">
        <v>45182</v>
      </c>
      <c r="AB1051">
        <v>0</v>
      </c>
    </row>
    <row r="1052" spans="1:28" ht="16.2">
      <c r="A1052" s="1">
        <v>45407</v>
      </c>
      <c r="B1052">
        <v>-33588.480000000003</v>
      </c>
      <c r="C1052" s="1">
        <v>45092</v>
      </c>
      <c r="D1052">
        <v>0</v>
      </c>
      <c r="E1052" s="1">
        <v>45092</v>
      </c>
      <c r="F1052">
        <v>0</v>
      </c>
      <c r="G1052" s="1">
        <v>45043</v>
      </c>
      <c r="H1052">
        <v>0</v>
      </c>
      <c r="I1052" s="1">
        <v>45152</v>
      </c>
      <c r="J1052">
        <v>44700</v>
      </c>
      <c r="K1052" s="1">
        <v>45183</v>
      </c>
      <c r="L1052">
        <v>29699.360000000001</v>
      </c>
      <c r="M1052" s="1">
        <v>45183</v>
      </c>
      <c r="N1052">
        <v>46500</v>
      </c>
      <c r="O1052" s="1">
        <v>45183</v>
      </c>
      <c r="P1052">
        <v>11391.7</v>
      </c>
      <c r="Q1052" s="1">
        <v>45097</v>
      </c>
      <c r="R1052">
        <v>0</v>
      </c>
      <c r="S1052" s="1">
        <v>45407</v>
      </c>
      <c r="T1052">
        <v>-3391.57</v>
      </c>
      <c r="U1052" s="1">
        <v>45275</v>
      </c>
      <c r="V1052">
        <v>1600</v>
      </c>
      <c r="W1052" s="1">
        <v>45407</v>
      </c>
      <c r="X1052">
        <v>24999.61</v>
      </c>
      <c r="Y1052" s="1">
        <v>45183</v>
      </c>
      <c r="Z1052">
        <v>52400</v>
      </c>
      <c r="AA1052" s="1">
        <v>45183</v>
      </c>
      <c r="AB1052">
        <v>12496.78</v>
      </c>
    </row>
    <row r="1053" spans="1:28" ht="16.2">
      <c r="A1053" s="1">
        <v>45408</v>
      </c>
      <c r="B1053">
        <v>-12219.83</v>
      </c>
      <c r="C1053" s="1">
        <v>45093</v>
      </c>
      <c r="D1053">
        <v>0</v>
      </c>
      <c r="E1053" s="1">
        <v>45093</v>
      </c>
      <c r="F1053">
        <v>0</v>
      </c>
      <c r="G1053" s="1">
        <v>45044</v>
      </c>
      <c r="H1053">
        <v>0</v>
      </c>
      <c r="I1053" s="1">
        <v>45153</v>
      </c>
      <c r="J1053">
        <v>-3600</v>
      </c>
      <c r="K1053" s="1">
        <v>45184</v>
      </c>
      <c r="L1053">
        <v>-11715.36</v>
      </c>
      <c r="M1053" s="1">
        <v>45184</v>
      </c>
      <c r="N1053">
        <v>-2104.9299999999998</v>
      </c>
      <c r="O1053" s="1">
        <v>45184</v>
      </c>
      <c r="P1053">
        <v>0</v>
      </c>
      <c r="Q1053" s="1">
        <v>45098</v>
      </c>
      <c r="R1053">
        <v>0</v>
      </c>
      <c r="S1053" s="1">
        <v>45408</v>
      </c>
      <c r="T1053">
        <v>0</v>
      </c>
      <c r="U1053" s="1">
        <v>45278</v>
      </c>
      <c r="V1053">
        <v>-3800</v>
      </c>
      <c r="W1053" s="1">
        <v>45408</v>
      </c>
      <c r="X1053">
        <v>-32408.34</v>
      </c>
      <c r="Y1053" s="1">
        <v>45184</v>
      </c>
      <c r="Z1053">
        <v>-16514.64</v>
      </c>
      <c r="AA1053" s="1">
        <v>45184</v>
      </c>
      <c r="AB1053">
        <v>13400</v>
      </c>
    </row>
    <row r="1054" spans="1:28" ht="16.2">
      <c r="A1054" s="1">
        <v>45411</v>
      </c>
      <c r="B1054">
        <v>11770.93</v>
      </c>
      <c r="C1054" s="1">
        <v>45096</v>
      </c>
      <c r="D1054">
        <v>0</v>
      </c>
      <c r="E1054" s="1">
        <v>45096</v>
      </c>
      <c r="F1054">
        <v>0</v>
      </c>
      <c r="G1054" s="1">
        <v>45048</v>
      </c>
      <c r="H1054">
        <v>0</v>
      </c>
      <c r="I1054" s="1">
        <v>45154</v>
      </c>
      <c r="J1054">
        <v>-900</v>
      </c>
      <c r="K1054" s="1">
        <v>45187</v>
      </c>
      <c r="L1054">
        <v>-1101.18</v>
      </c>
      <c r="M1054" s="1">
        <v>45187</v>
      </c>
      <c r="N1054">
        <v>18593.080000000002</v>
      </c>
      <c r="O1054" s="1">
        <v>45187</v>
      </c>
      <c r="P1054">
        <v>0</v>
      </c>
      <c r="Q1054" s="1">
        <v>45103</v>
      </c>
      <c r="R1054">
        <v>0</v>
      </c>
      <c r="S1054" s="1">
        <v>45411</v>
      </c>
      <c r="T1054">
        <v>0</v>
      </c>
      <c r="U1054" s="1">
        <v>45279</v>
      </c>
      <c r="V1054">
        <v>-16200</v>
      </c>
      <c r="W1054" s="1">
        <v>45411</v>
      </c>
      <c r="X1054">
        <v>0</v>
      </c>
      <c r="Y1054" s="1">
        <v>45187</v>
      </c>
      <c r="Z1054">
        <v>0</v>
      </c>
      <c r="AA1054" s="1">
        <v>45187</v>
      </c>
      <c r="AB1054">
        <v>-39400</v>
      </c>
    </row>
    <row r="1055" spans="1:28" ht="16.2">
      <c r="A1055" s="1">
        <v>45412</v>
      </c>
      <c r="B1055">
        <v>0</v>
      </c>
      <c r="C1055" s="1">
        <v>45097</v>
      </c>
      <c r="D1055">
        <v>-7114.68</v>
      </c>
      <c r="E1055" s="1">
        <v>45097</v>
      </c>
      <c r="F1055">
        <v>0</v>
      </c>
      <c r="G1055" s="1">
        <v>45049</v>
      </c>
      <c r="H1055">
        <v>0</v>
      </c>
      <c r="I1055" s="1">
        <v>45155</v>
      </c>
      <c r="J1055">
        <v>0</v>
      </c>
      <c r="K1055" s="1">
        <v>45188</v>
      </c>
      <c r="L1055">
        <v>-5702.82</v>
      </c>
      <c r="M1055" s="1">
        <v>45188</v>
      </c>
      <c r="N1055">
        <v>0</v>
      </c>
      <c r="O1055" s="1">
        <v>45188</v>
      </c>
      <c r="P1055">
        <v>0</v>
      </c>
      <c r="Q1055" s="1">
        <v>45104</v>
      </c>
      <c r="R1055">
        <v>0</v>
      </c>
      <c r="S1055" s="1">
        <v>45412</v>
      </c>
      <c r="T1055">
        <v>0</v>
      </c>
      <c r="U1055" s="1">
        <v>45280</v>
      </c>
      <c r="V1055">
        <v>11870.92</v>
      </c>
      <c r="W1055" s="1">
        <v>45412</v>
      </c>
      <c r="X1055">
        <v>0</v>
      </c>
      <c r="Y1055" s="1">
        <v>45188</v>
      </c>
      <c r="Z1055">
        <v>11699.81</v>
      </c>
      <c r="AA1055" s="1">
        <v>45188</v>
      </c>
      <c r="AB1055">
        <v>9198.84</v>
      </c>
    </row>
    <row r="1056" spans="1:28" ht="16.2">
      <c r="A1056" s="1">
        <v>45414</v>
      </c>
      <c r="B1056">
        <v>0</v>
      </c>
      <c r="C1056" s="1">
        <v>45098</v>
      </c>
      <c r="D1056">
        <v>-8516.8700000000008</v>
      </c>
      <c r="E1056" s="1">
        <v>45098</v>
      </c>
      <c r="F1056">
        <v>0</v>
      </c>
      <c r="G1056" s="1">
        <v>45050</v>
      </c>
      <c r="H1056">
        <v>0</v>
      </c>
      <c r="I1056" s="1">
        <v>45156</v>
      </c>
      <c r="J1056">
        <v>0</v>
      </c>
      <c r="K1056" s="1">
        <v>45189</v>
      </c>
      <c r="L1056">
        <v>0</v>
      </c>
      <c r="M1056" s="1">
        <v>45189</v>
      </c>
      <c r="N1056">
        <v>-20400</v>
      </c>
      <c r="O1056" s="1">
        <v>45189</v>
      </c>
      <c r="P1056">
        <v>0</v>
      </c>
      <c r="Q1056" s="1">
        <v>45105</v>
      </c>
      <c r="R1056">
        <v>0</v>
      </c>
      <c r="S1056" s="1">
        <v>45414</v>
      </c>
      <c r="T1056">
        <v>-4817.22</v>
      </c>
      <c r="U1056" s="1">
        <v>45281</v>
      </c>
      <c r="V1056">
        <v>-7524.88</v>
      </c>
      <c r="W1056" s="1">
        <v>45414</v>
      </c>
      <c r="X1056">
        <v>0</v>
      </c>
      <c r="Y1056" s="1">
        <v>45189</v>
      </c>
      <c r="Z1056">
        <v>2100</v>
      </c>
      <c r="AA1056" s="1">
        <v>45189</v>
      </c>
      <c r="AB1056">
        <v>14500</v>
      </c>
    </row>
    <row r="1057" spans="1:28" ht="16.2">
      <c r="A1057" s="1">
        <v>45415</v>
      </c>
      <c r="B1057">
        <v>-48259.73</v>
      </c>
      <c r="C1057" s="1">
        <v>45103</v>
      </c>
      <c r="D1057">
        <v>0</v>
      </c>
      <c r="E1057" s="1">
        <v>45103</v>
      </c>
      <c r="F1057">
        <v>0</v>
      </c>
      <c r="G1057" s="1">
        <v>45051</v>
      </c>
      <c r="H1057">
        <v>0</v>
      </c>
      <c r="I1057" s="1">
        <v>45159</v>
      </c>
      <c r="J1057">
        <v>-11200</v>
      </c>
      <c r="K1057" s="1">
        <v>45190</v>
      </c>
      <c r="L1057">
        <v>18307.849999999999</v>
      </c>
      <c r="M1057" s="1">
        <v>45190</v>
      </c>
      <c r="N1057">
        <v>0</v>
      </c>
      <c r="O1057" s="1">
        <v>45190</v>
      </c>
      <c r="P1057">
        <v>27237.82</v>
      </c>
      <c r="Q1057" s="1">
        <v>45106</v>
      </c>
      <c r="R1057">
        <v>0</v>
      </c>
      <c r="S1057" s="1">
        <v>45415</v>
      </c>
      <c r="T1057">
        <v>0</v>
      </c>
      <c r="U1057" s="1">
        <v>45282</v>
      </c>
      <c r="V1057">
        <v>-5400</v>
      </c>
      <c r="W1057" s="1">
        <v>45415</v>
      </c>
      <c r="X1057">
        <v>-9017.3700000000008</v>
      </c>
      <c r="Y1057" s="1">
        <v>45190</v>
      </c>
      <c r="Z1057">
        <v>-2700</v>
      </c>
      <c r="AA1057" s="1">
        <v>45190</v>
      </c>
      <c r="AB1057">
        <v>2700</v>
      </c>
    </row>
    <row r="1058" spans="1:28" ht="16.2">
      <c r="A1058" s="1">
        <v>45418</v>
      </c>
      <c r="B1058">
        <v>-6475.6</v>
      </c>
      <c r="C1058" s="1">
        <v>45104</v>
      </c>
      <c r="D1058">
        <v>0</v>
      </c>
      <c r="E1058" s="1">
        <v>45104</v>
      </c>
      <c r="F1058">
        <v>0</v>
      </c>
      <c r="G1058" s="1">
        <v>45054</v>
      </c>
      <c r="H1058">
        <v>0</v>
      </c>
      <c r="I1058" s="1">
        <v>45160</v>
      </c>
      <c r="J1058">
        <v>-12400</v>
      </c>
      <c r="K1058" s="1">
        <v>45191</v>
      </c>
      <c r="L1058">
        <v>28135.31</v>
      </c>
      <c r="M1058" s="1">
        <v>45191</v>
      </c>
      <c r="N1058">
        <v>2300</v>
      </c>
      <c r="O1058" s="1">
        <v>45191</v>
      </c>
      <c r="P1058">
        <v>0</v>
      </c>
      <c r="Q1058" s="1">
        <v>45107</v>
      </c>
      <c r="R1058">
        <v>0</v>
      </c>
      <c r="S1058" s="1">
        <v>45418</v>
      </c>
      <c r="T1058">
        <v>6363.28</v>
      </c>
      <c r="U1058" s="1">
        <v>45285</v>
      </c>
      <c r="V1058">
        <v>-12800</v>
      </c>
      <c r="W1058" s="1">
        <v>45418</v>
      </c>
      <c r="X1058">
        <v>4181.22</v>
      </c>
      <c r="Y1058" s="1">
        <v>45191</v>
      </c>
      <c r="Z1058">
        <v>-900</v>
      </c>
      <c r="AA1058" s="1">
        <v>45191</v>
      </c>
      <c r="AB1058">
        <v>-6800</v>
      </c>
    </row>
    <row r="1059" spans="1:28" ht="16.2">
      <c r="A1059" s="1">
        <v>45419</v>
      </c>
      <c r="B1059">
        <v>0</v>
      </c>
      <c r="C1059" s="1">
        <v>45105</v>
      </c>
      <c r="D1059">
        <v>0</v>
      </c>
      <c r="E1059" s="1">
        <v>45105</v>
      </c>
      <c r="F1059">
        <v>0</v>
      </c>
      <c r="G1059" s="1">
        <v>45055</v>
      </c>
      <c r="H1059">
        <v>0</v>
      </c>
      <c r="I1059" s="1">
        <v>45161</v>
      </c>
      <c r="J1059">
        <v>-20000</v>
      </c>
      <c r="K1059" s="1">
        <v>45194</v>
      </c>
      <c r="L1059">
        <v>14708.36</v>
      </c>
      <c r="M1059" s="1">
        <v>45194</v>
      </c>
      <c r="N1059">
        <v>-1300</v>
      </c>
      <c r="O1059" s="1">
        <v>45194</v>
      </c>
      <c r="P1059">
        <v>0</v>
      </c>
      <c r="Q1059" s="1">
        <v>45110</v>
      </c>
      <c r="R1059">
        <v>0</v>
      </c>
      <c r="S1059" s="1">
        <v>45419</v>
      </c>
      <c r="T1059">
        <v>21161.54</v>
      </c>
      <c r="U1059" s="1">
        <v>45286</v>
      </c>
      <c r="V1059">
        <v>-13062.42</v>
      </c>
      <c r="W1059" s="1">
        <v>45419</v>
      </c>
      <c r="X1059">
        <v>-22221.3</v>
      </c>
      <c r="Y1059" s="1">
        <v>45194</v>
      </c>
      <c r="Z1059">
        <v>17500</v>
      </c>
      <c r="AA1059" s="1">
        <v>45194</v>
      </c>
      <c r="AB1059">
        <v>-8500</v>
      </c>
    </row>
    <row r="1060" spans="1:28" ht="16.2">
      <c r="A1060" s="1">
        <v>45420</v>
      </c>
      <c r="B1060">
        <v>0</v>
      </c>
      <c r="C1060" s="1">
        <v>45106</v>
      </c>
      <c r="D1060">
        <v>0</v>
      </c>
      <c r="E1060" s="1">
        <v>45106</v>
      </c>
      <c r="F1060">
        <v>0</v>
      </c>
      <c r="G1060" s="1">
        <v>45056</v>
      </c>
      <c r="H1060">
        <v>0</v>
      </c>
      <c r="I1060" s="1">
        <v>45162</v>
      </c>
      <c r="J1060">
        <v>0</v>
      </c>
      <c r="K1060" s="1">
        <v>45195</v>
      </c>
      <c r="L1060">
        <v>-22474.89</v>
      </c>
      <c r="M1060" s="1">
        <v>45195</v>
      </c>
      <c r="N1060">
        <v>0</v>
      </c>
      <c r="O1060" s="1">
        <v>45195</v>
      </c>
      <c r="P1060">
        <v>0</v>
      </c>
      <c r="Q1060" s="1">
        <v>45111</v>
      </c>
      <c r="R1060">
        <v>0</v>
      </c>
      <c r="S1060" s="1">
        <v>45420</v>
      </c>
      <c r="T1060">
        <v>0</v>
      </c>
      <c r="U1060" s="1">
        <v>45287</v>
      </c>
      <c r="V1060">
        <v>25000</v>
      </c>
      <c r="W1060" s="1">
        <v>45420</v>
      </c>
      <c r="X1060">
        <v>-11860.45</v>
      </c>
      <c r="Y1060" s="1">
        <v>45195</v>
      </c>
      <c r="Z1060">
        <v>-50800</v>
      </c>
      <c r="AA1060" s="1">
        <v>45195</v>
      </c>
      <c r="AB1060">
        <v>0</v>
      </c>
    </row>
    <row r="1061" spans="1:28" ht="16.2">
      <c r="A1061" s="1">
        <v>45421</v>
      </c>
      <c r="B1061">
        <v>0</v>
      </c>
      <c r="C1061" s="1">
        <v>45107</v>
      </c>
      <c r="D1061">
        <v>0</v>
      </c>
      <c r="E1061" s="1">
        <v>45107</v>
      </c>
      <c r="F1061">
        <v>0</v>
      </c>
      <c r="G1061" s="1">
        <v>45057</v>
      </c>
      <c r="H1061">
        <v>0</v>
      </c>
      <c r="I1061" s="1">
        <v>45163</v>
      </c>
      <c r="J1061">
        <v>39900</v>
      </c>
      <c r="K1061" s="1">
        <v>45196</v>
      </c>
      <c r="L1061">
        <v>0</v>
      </c>
      <c r="M1061" s="1">
        <v>45196</v>
      </c>
      <c r="N1061">
        <v>0</v>
      </c>
      <c r="O1061" s="1">
        <v>45196</v>
      </c>
      <c r="P1061">
        <v>0</v>
      </c>
      <c r="Q1061" s="1">
        <v>45112</v>
      </c>
      <c r="R1061">
        <v>0</v>
      </c>
      <c r="S1061" s="1">
        <v>45421</v>
      </c>
      <c r="T1061">
        <v>12561.33</v>
      </c>
      <c r="U1061" s="1">
        <v>45288</v>
      </c>
      <c r="V1061">
        <v>800</v>
      </c>
      <c r="W1061" s="1">
        <v>45421</v>
      </c>
      <c r="X1061">
        <v>-35901.129999999997</v>
      </c>
      <c r="Y1061" s="1">
        <v>45196</v>
      </c>
      <c r="Z1061">
        <v>-24800</v>
      </c>
      <c r="AA1061" s="1">
        <v>45196</v>
      </c>
      <c r="AB1061">
        <v>0</v>
      </c>
    </row>
    <row r="1062" spans="1:28" ht="16.2">
      <c r="A1062" s="1">
        <v>45422</v>
      </c>
      <c r="B1062">
        <v>-5242.72</v>
      </c>
      <c r="C1062" s="1">
        <v>45110</v>
      </c>
      <c r="D1062">
        <v>9090.36</v>
      </c>
      <c r="E1062" s="1">
        <v>45110</v>
      </c>
      <c r="F1062">
        <v>0</v>
      </c>
      <c r="G1062" s="1">
        <v>45058</v>
      </c>
      <c r="H1062">
        <v>0</v>
      </c>
      <c r="I1062" s="1">
        <v>45166</v>
      </c>
      <c r="J1062">
        <v>-1300</v>
      </c>
      <c r="K1062" s="1">
        <v>45197</v>
      </c>
      <c r="L1062">
        <v>-12182.14</v>
      </c>
      <c r="M1062" s="1">
        <v>45197</v>
      </c>
      <c r="N1062">
        <v>0</v>
      </c>
      <c r="O1062" s="1">
        <v>45197</v>
      </c>
      <c r="P1062">
        <v>-16982.8</v>
      </c>
      <c r="Q1062" s="1">
        <v>45113</v>
      </c>
      <c r="R1062">
        <v>0</v>
      </c>
      <c r="S1062" s="1">
        <v>45422</v>
      </c>
      <c r="T1062">
        <v>0</v>
      </c>
      <c r="U1062" s="1">
        <v>45289</v>
      </c>
      <c r="V1062">
        <v>1400</v>
      </c>
      <c r="W1062" s="1">
        <v>45422</v>
      </c>
      <c r="X1062">
        <v>-14040.38</v>
      </c>
      <c r="Y1062" s="1">
        <v>45197</v>
      </c>
      <c r="Z1062">
        <v>-26400</v>
      </c>
      <c r="AA1062" s="1">
        <v>45197</v>
      </c>
      <c r="AB1062">
        <v>0</v>
      </c>
    </row>
    <row r="1063" spans="1:28" ht="16.2">
      <c r="A1063" s="1">
        <v>45425</v>
      </c>
      <c r="B1063">
        <v>0</v>
      </c>
      <c r="C1063" s="1">
        <v>45111</v>
      </c>
      <c r="D1063">
        <v>14000</v>
      </c>
      <c r="E1063" s="1">
        <v>45111</v>
      </c>
      <c r="F1063">
        <v>0</v>
      </c>
      <c r="G1063" s="1">
        <v>45061</v>
      </c>
      <c r="H1063">
        <v>0</v>
      </c>
      <c r="I1063" s="1">
        <v>45167</v>
      </c>
      <c r="J1063">
        <v>0</v>
      </c>
      <c r="K1063" s="1">
        <v>45201</v>
      </c>
      <c r="L1063">
        <v>7104.43</v>
      </c>
      <c r="M1063" s="1">
        <v>45201</v>
      </c>
      <c r="N1063">
        <v>0</v>
      </c>
      <c r="O1063" s="1">
        <v>45201</v>
      </c>
      <c r="P1063">
        <v>3207.27</v>
      </c>
      <c r="Q1063" s="1">
        <v>45114</v>
      </c>
      <c r="R1063">
        <v>0</v>
      </c>
      <c r="S1063" s="1">
        <v>45425</v>
      </c>
      <c r="T1063">
        <v>3546.72</v>
      </c>
      <c r="U1063" s="1">
        <v>45293</v>
      </c>
      <c r="V1063">
        <v>-14000</v>
      </c>
      <c r="W1063" s="1">
        <v>45425</v>
      </c>
      <c r="X1063">
        <v>-7883.85</v>
      </c>
      <c r="Y1063" s="1">
        <v>45201</v>
      </c>
      <c r="Z1063">
        <v>40900</v>
      </c>
      <c r="AA1063" s="1">
        <v>45201</v>
      </c>
      <c r="AB1063">
        <v>-8500</v>
      </c>
    </row>
    <row r="1064" spans="1:28" ht="16.2">
      <c r="A1064" s="1">
        <v>45426</v>
      </c>
      <c r="B1064">
        <v>0</v>
      </c>
      <c r="C1064" s="1">
        <v>45112</v>
      </c>
      <c r="D1064">
        <v>-20200</v>
      </c>
      <c r="E1064" s="1">
        <v>45112</v>
      </c>
      <c r="F1064">
        <v>0</v>
      </c>
      <c r="G1064" s="1">
        <v>45062</v>
      </c>
      <c r="H1064">
        <v>0</v>
      </c>
      <c r="I1064" s="1">
        <v>45168</v>
      </c>
      <c r="J1064">
        <v>0</v>
      </c>
      <c r="K1064" s="1">
        <v>45202</v>
      </c>
      <c r="L1064">
        <v>6609.79</v>
      </c>
      <c r="M1064" s="1">
        <v>45202</v>
      </c>
      <c r="N1064">
        <v>21100</v>
      </c>
      <c r="O1064" s="1">
        <v>45202</v>
      </c>
      <c r="P1064">
        <v>0</v>
      </c>
      <c r="Q1064" s="1">
        <v>45117</v>
      </c>
      <c r="R1064">
        <v>0</v>
      </c>
      <c r="S1064" s="1">
        <v>45426</v>
      </c>
      <c r="T1064">
        <v>-18254.810000000001</v>
      </c>
      <c r="U1064" s="1">
        <v>45294</v>
      </c>
      <c r="V1064">
        <v>-67250.48</v>
      </c>
      <c r="W1064" s="1">
        <v>45426</v>
      </c>
      <c r="X1064">
        <v>-20829.52</v>
      </c>
      <c r="Y1064" s="1">
        <v>45202</v>
      </c>
      <c r="Z1064">
        <v>-7200</v>
      </c>
      <c r="AA1064" s="1">
        <v>45202</v>
      </c>
      <c r="AB1064">
        <v>-12500</v>
      </c>
    </row>
    <row r="1065" spans="1:28" ht="16.2">
      <c r="A1065" s="1">
        <v>45427</v>
      </c>
      <c r="B1065">
        <v>-13943.01</v>
      </c>
      <c r="C1065" s="1">
        <v>45113</v>
      </c>
      <c r="D1065">
        <v>-39904.239999999998</v>
      </c>
      <c r="E1065" s="1">
        <v>45113</v>
      </c>
      <c r="F1065">
        <v>0</v>
      </c>
      <c r="G1065" s="1">
        <v>45063</v>
      </c>
      <c r="H1065">
        <v>0</v>
      </c>
      <c r="I1065" s="1">
        <v>45169</v>
      </c>
      <c r="J1065">
        <v>0</v>
      </c>
      <c r="K1065" s="1">
        <v>45203</v>
      </c>
      <c r="L1065">
        <v>22336.57</v>
      </c>
      <c r="M1065" s="1">
        <v>45203</v>
      </c>
      <c r="N1065">
        <v>33400</v>
      </c>
      <c r="O1065" s="1">
        <v>45203</v>
      </c>
      <c r="P1065">
        <v>0</v>
      </c>
      <c r="Q1065" s="1">
        <v>45118</v>
      </c>
      <c r="R1065">
        <v>0</v>
      </c>
      <c r="S1065" s="1">
        <v>45427</v>
      </c>
      <c r="T1065">
        <v>0</v>
      </c>
      <c r="U1065" s="1">
        <v>45295</v>
      </c>
      <c r="V1065">
        <v>600</v>
      </c>
      <c r="W1065" s="1">
        <v>45427</v>
      </c>
      <c r="X1065">
        <v>0</v>
      </c>
      <c r="Y1065" s="1">
        <v>45203</v>
      </c>
      <c r="Z1065">
        <v>31000</v>
      </c>
      <c r="AA1065" s="1">
        <v>45203</v>
      </c>
      <c r="AB1065">
        <v>0</v>
      </c>
    </row>
    <row r="1066" spans="1:28" ht="16.2">
      <c r="A1066" s="1">
        <v>45428</v>
      </c>
      <c r="B1066">
        <v>-29979.25</v>
      </c>
      <c r="C1066" s="1">
        <v>45114</v>
      </c>
      <c r="D1066">
        <v>0</v>
      </c>
      <c r="E1066" s="1">
        <v>45114</v>
      </c>
      <c r="F1066">
        <v>0</v>
      </c>
      <c r="G1066" s="1">
        <v>45064</v>
      </c>
      <c r="H1066">
        <v>6100</v>
      </c>
      <c r="I1066" s="1">
        <v>45170</v>
      </c>
      <c r="J1066">
        <v>-10000</v>
      </c>
      <c r="K1066" s="1">
        <v>45204</v>
      </c>
      <c r="L1066">
        <v>0</v>
      </c>
      <c r="M1066" s="1">
        <v>45204</v>
      </c>
      <c r="N1066">
        <v>-15500</v>
      </c>
      <c r="O1066" s="1">
        <v>45204</v>
      </c>
      <c r="P1066">
        <v>0</v>
      </c>
      <c r="Q1066" s="1">
        <v>45119</v>
      </c>
      <c r="R1066">
        <v>0</v>
      </c>
      <c r="S1066" s="1">
        <v>45428</v>
      </c>
      <c r="T1066">
        <v>14915.85</v>
      </c>
      <c r="U1066" s="1">
        <v>45296</v>
      </c>
      <c r="V1066">
        <v>5400</v>
      </c>
      <c r="W1066" s="1">
        <v>45428</v>
      </c>
      <c r="X1066">
        <v>-20084.18</v>
      </c>
      <c r="Y1066" s="1">
        <v>45204</v>
      </c>
      <c r="Z1066">
        <v>26700</v>
      </c>
      <c r="AA1066" s="1">
        <v>45204</v>
      </c>
      <c r="AB1066">
        <v>-3500</v>
      </c>
    </row>
    <row r="1067" spans="1:28" ht="16.2">
      <c r="A1067" s="1">
        <v>45429</v>
      </c>
      <c r="B1067">
        <v>0</v>
      </c>
      <c r="C1067" s="1">
        <v>45117</v>
      </c>
      <c r="D1067">
        <v>0</v>
      </c>
      <c r="E1067" s="1">
        <v>45117</v>
      </c>
      <c r="F1067">
        <v>0</v>
      </c>
      <c r="G1067" s="1">
        <v>45065</v>
      </c>
      <c r="H1067">
        <v>11800</v>
      </c>
      <c r="I1067" s="1">
        <v>45173</v>
      </c>
      <c r="J1067">
        <v>15899</v>
      </c>
      <c r="K1067" s="1">
        <v>45205</v>
      </c>
      <c r="L1067">
        <v>-2096.17</v>
      </c>
      <c r="M1067" s="1">
        <v>45205</v>
      </c>
      <c r="N1067">
        <v>-18400</v>
      </c>
      <c r="O1067" s="1">
        <v>45205</v>
      </c>
      <c r="P1067">
        <v>-2792.07</v>
      </c>
      <c r="Q1067" s="1">
        <v>45120</v>
      </c>
      <c r="R1067">
        <v>0</v>
      </c>
      <c r="S1067" s="1">
        <v>45429</v>
      </c>
      <c r="T1067">
        <v>0</v>
      </c>
      <c r="U1067" s="1">
        <v>45299</v>
      </c>
      <c r="V1067">
        <v>-15200</v>
      </c>
      <c r="W1067" s="1">
        <v>45429</v>
      </c>
      <c r="X1067">
        <v>0</v>
      </c>
      <c r="Y1067" s="1">
        <v>45205</v>
      </c>
      <c r="Z1067">
        <v>-27200</v>
      </c>
      <c r="AA1067" s="1">
        <v>45205</v>
      </c>
      <c r="AB1067">
        <v>15000</v>
      </c>
    </row>
    <row r="1068" spans="1:28" ht="16.2">
      <c r="A1068" s="1">
        <v>45432</v>
      </c>
      <c r="B1068">
        <v>0</v>
      </c>
      <c r="C1068" s="1">
        <v>45118</v>
      </c>
      <c r="D1068">
        <v>0</v>
      </c>
      <c r="E1068" s="1">
        <v>45118</v>
      </c>
      <c r="F1068">
        <v>0</v>
      </c>
      <c r="G1068" s="1">
        <v>45068</v>
      </c>
      <c r="H1068">
        <v>-2600</v>
      </c>
      <c r="I1068" s="1">
        <v>45174</v>
      </c>
      <c r="J1068">
        <v>-9302.14</v>
      </c>
      <c r="K1068" s="1">
        <v>45210</v>
      </c>
      <c r="L1068">
        <v>-13898.35</v>
      </c>
      <c r="M1068" s="1">
        <v>45210</v>
      </c>
      <c r="N1068">
        <v>0</v>
      </c>
      <c r="O1068" s="1">
        <v>45210</v>
      </c>
      <c r="P1068">
        <v>0</v>
      </c>
      <c r="Q1068" s="1">
        <v>45121</v>
      </c>
      <c r="R1068">
        <v>0</v>
      </c>
      <c r="S1068" s="1">
        <v>45432</v>
      </c>
      <c r="T1068">
        <v>0</v>
      </c>
      <c r="U1068" s="1">
        <v>45300</v>
      </c>
      <c r="V1068">
        <v>-50661.64</v>
      </c>
      <c r="W1068" s="1">
        <v>45432</v>
      </c>
      <c r="X1068">
        <v>0</v>
      </c>
      <c r="Y1068" s="1">
        <v>45210</v>
      </c>
      <c r="Z1068">
        <v>41897.71</v>
      </c>
      <c r="AA1068" s="1">
        <v>45210</v>
      </c>
      <c r="AB1068">
        <v>38498.22</v>
      </c>
    </row>
    <row r="1069" spans="1:28" ht="16.2">
      <c r="A1069" s="1">
        <v>45433</v>
      </c>
      <c r="B1069">
        <v>0</v>
      </c>
      <c r="C1069" s="1">
        <v>45119</v>
      </c>
      <c r="D1069">
        <v>-907.84</v>
      </c>
      <c r="E1069" s="1">
        <v>45119</v>
      </c>
      <c r="F1069">
        <v>0</v>
      </c>
      <c r="G1069" s="1">
        <v>45069</v>
      </c>
      <c r="H1069">
        <v>3400</v>
      </c>
      <c r="I1069" s="1">
        <v>45175</v>
      </c>
      <c r="J1069">
        <v>-6003.59</v>
      </c>
      <c r="K1069" s="1">
        <v>45211</v>
      </c>
      <c r="L1069">
        <v>-11006.32</v>
      </c>
      <c r="M1069" s="1">
        <v>45211</v>
      </c>
      <c r="N1069">
        <v>25498.46</v>
      </c>
      <c r="O1069" s="1">
        <v>45211</v>
      </c>
      <c r="P1069">
        <v>0</v>
      </c>
      <c r="Q1069" s="1">
        <v>45124</v>
      </c>
      <c r="R1069">
        <v>0</v>
      </c>
      <c r="S1069" s="1">
        <v>45433</v>
      </c>
      <c r="T1069">
        <v>0</v>
      </c>
      <c r="U1069" s="1">
        <v>45301</v>
      </c>
      <c r="V1069">
        <v>-17400</v>
      </c>
      <c r="W1069" s="1">
        <v>45433</v>
      </c>
      <c r="X1069">
        <v>-21277.58</v>
      </c>
      <c r="Y1069" s="1">
        <v>45211</v>
      </c>
      <c r="Z1069">
        <v>894.77</v>
      </c>
      <c r="AA1069" s="1">
        <v>45211</v>
      </c>
      <c r="AB1069">
        <v>11696.39</v>
      </c>
    </row>
    <row r="1070" spans="1:28" ht="16.2">
      <c r="A1070" s="1">
        <v>45434</v>
      </c>
      <c r="B1070">
        <v>0</v>
      </c>
      <c r="C1070" s="1">
        <v>45120</v>
      </c>
      <c r="D1070">
        <v>34287</v>
      </c>
      <c r="E1070" s="1">
        <v>45120</v>
      </c>
      <c r="F1070">
        <v>0</v>
      </c>
      <c r="G1070" s="1">
        <v>45070</v>
      </c>
      <c r="H1070">
        <v>-12200</v>
      </c>
      <c r="I1070" s="1">
        <v>45176</v>
      </c>
      <c r="J1070">
        <v>6999.57</v>
      </c>
      <c r="K1070" s="1">
        <v>45212</v>
      </c>
      <c r="L1070">
        <v>0</v>
      </c>
      <c r="M1070" s="1">
        <v>45212</v>
      </c>
      <c r="N1070">
        <v>-13703.46</v>
      </c>
      <c r="O1070" s="1">
        <v>45212</v>
      </c>
      <c r="P1070">
        <v>0</v>
      </c>
      <c r="Q1070" s="1">
        <v>45125</v>
      </c>
      <c r="R1070">
        <v>0</v>
      </c>
      <c r="S1070" s="1">
        <v>45434</v>
      </c>
      <c r="T1070">
        <v>0</v>
      </c>
      <c r="U1070" s="1">
        <v>45302</v>
      </c>
      <c r="V1070">
        <v>23400</v>
      </c>
      <c r="W1070" s="1">
        <v>45434</v>
      </c>
      <c r="X1070">
        <v>52560.49</v>
      </c>
      <c r="Y1070" s="1">
        <v>45212</v>
      </c>
      <c r="Z1070">
        <v>-20205.66</v>
      </c>
      <c r="AA1070" s="1">
        <v>45212</v>
      </c>
      <c r="AB1070">
        <v>-15600</v>
      </c>
    </row>
    <row r="1071" spans="1:28" ht="16.2">
      <c r="A1071" s="1">
        <v>45435</v>
      </c>
      <c r="B1071">
        <v>0</v>
      </c>
      <c r="C1071" s="1">
        <v>45121</v>
      </c>
      <c r="D1071">
        <v>0</v>
      </c>
      <c r="E1071" s="1">
        <v>45121</v>
      </c>
      <c r="F1071">
        <v>0</v>
      </c>
      <c r="G1071" s="1">
        <v>45071</v>
      </c>
      <c r="H1071">
        <v>27000</v>
      </c>
      <c r="I1071" s="1">
        <v>45177</v>
      </c>
      <c r="J1071">
        <v>0</v>
      </c>
      <c r="K1071" s="1">
        <v>45215</v>
      </c>
      <c r="L1071">
        <v>-8399.57</v>
      </c>
      <c r="M1071" s="1">
        <v>45215</v>
      </c>
      <c r="N1071">
        <v>12898.52</v>
      </c>
      <c r="O1071" s="1">
        <v>45215</v>
      </c>
      <c r="P1071">
        <v>0</v>
      </c>
      <c r="Q1071" s="1">
        <v>45126</v>
      </c>
      <c r="R1071">
        <v>0</v>
      </c>
      <c r="S1071" s="1">
        <v>45435</v>
      </c>
      <c r="T1071">
        <v>0</v>
      </c>
      <c r="U1071" s="1">
        <v>45303</v>
      </c>
      <c r="V1071">
        <v>-33922.239999999998</v>
      </c>
      <c r="W1071" s="1">
        <v>45435</v>
      </c>
      <c r="X1071">
        <v>4200</v>
      </c>
      <c r="Y1071" s="1">
        <v>45215</v>
      </c>
      <c r="Z1071">
        <v>20500</v>
      </c>
      <c r="AA1071" s="1">
        <v>45215</v>
      </c>
      <c r="AB1071">
        <v>-27000</v>
      </c>
    </row>
    <row r="1072" spans="1:28" ht="16.2">
      <c r="A1072" s="1">
        <v>45436</v>
      </c>
      <c r="B1072">
        <v>0</v>
      </c>
      <c r="C1072" s="1">
        <v>45124</v>
      </c>
      <c r="D1072">
        <v>0</v>
      </c>
      <c r="E1072" s="1">
        <v>45124</v>
      </c>
      <c r="F1072">
        <v>0</v>
      </c>
      <c r="G1072" s="1">
        <v>45072</v>
      </c>
      <c r="H1072">
        <v>45600</v>
      </c>
      <c r="I1072" s="1">
        <v>45180</v>
      </c>
      <c r="J1072">
        <v>0</v>
      </c>
      <c r="K1072" s="1">
        <v>45216</v>
      </c>
      <c r="L1072">
        <v>3996.17</v>
      </c>
      <c r="M1072" s="1">
        <v>45216</v>
      </c>
      <c r="N1072">
        <v>-1801.67</v>
      </c>
      <c r="O1072" s="1">
        <v>45216</v>
      </c>
      <c r="P1072">
        <v>0</v>
      </c>
      <c r="Q1072" s="1">
        <v>45127</v>
      </c>
      <c r="R1072">
        <v>0</v>
      </c>
      <c r="S1072" s="1">
        <v>45436</v>
      </c>
      <c r="T1072">
        <v>0</v>
      </c>
      <c r="U1072" s="1">
        <v>45306</v>
      </c>
      <c r="V1072">
        <v>0</v>
      </c>
      <c r="W1072" s="1">
        <v>45436</v>
      </c>
      <c r="X1072">
        <v>-25338.69</v>
      </c>
      <c r="Y1072" s="1">
        <v>45216</v>
      </c>
      <c r="Z1072">
        <v>8797.01</v>
      </c>
      <c r="AA1072" s="1">
        <v>45216</v>
      </c>
      <c r="AB1072">
        <v>-23502.92</v>
      </c>
    </row>
    <row r="1073" spans="1:28" ht="16.2">
      <c r="A1073" s="1">
        <v>45439</v>
      </c>
      <c r="B1073">
        <v>0</v>
      </c>
      <c r="C1073" s="1">
        <v>45125</v>
      </c>
      <c r="D1073">
        <v>0</v>
      </c>
      <c r="E1073" s="1">
        <v>45125</v>
      </c>
      <c r="F1073">
        <v>0</v>
      </c>
      <c r="G1073" s="1">
        <v>45075</v>
      </c>
      <c r="H1073">
        <v>27000</v>
      </c>
      <c r="I1073" s="1">
        <v>45181</v>
      </c>
      <c r="J1073">
        <v>12900</v>
      </c>
      <c r="K1073" s="1">
        <v>45217</v>
      </c>
      <c r="L1073">
        <v>32209.46</v>
      </c>
      <c r="M1073" s="1">
        <v>45217</v>
      </c>
      <c r="N1073">
        <v>44300</v>
      </c>
      <c r="O1073" s="1">
        <v>45217</v>
      </c>
      <c r="P1073">
        <v>44421.919999999998</v>
      </c>
      <c r="Q1073" s="1">
        <v>45128</v>
      </c>
      <c r="R1073">
        <v>0</v>
      </c>
      <c r="S1073" s="1">
        <v>45439</v>
      </c>
      <c r="T1073">
        <v>0</v>
      </c>
      <c r="U1073" s="1">
        <v>45307</v>
      </c>
      <c r="V1073">
        <v>0</v>
      </c>
      <c r="W1073" s="1">
        <v>45439</v>
      </c>
      <c r="X1073">
        <v>41550.080000000002</v>
      </c>
      <c r="Y1073" s="1">
        <v>45217</v>
      </c>
      <c r="Z1073">
        <v>40600</v>
      </c>
      <c r="AA1073" s="1">
        <v>45217</v>
      </c>
      <c r="AB1073">
        <v>0</v>
      </c>
    </row>
    <row r="1074" spans="1:28" ht="16.2">
      <c r="A1074" s="1">
        <v>45440</v>
      </c>
      <c r="B1074">
        <v>0</v>
      </c>
      <c r="C1074" s="1">
        <v>45126</v>
      </c>
      <c r="D1074">
        <v>6772.77</v>
      </c>
      <c r="E1074" s="1">
        <v>45126</v>
      </c>
      <c r="F1074">
        <v>0</v>
      </c>
      <c r="G1074" s="1">
        <v>45076</v>
      </c>
      <c r="H1074">
        <v>1200</v>
      </c>
      <c r="I1074" s="1">
        <v>45182</v>
      </c>
      <c r="J1074">
        <v>-20500</v>
      </c>
      <c r="K1074" s="1">
        <v>45218</v>
      </c>
      <c r="L1074">
        <v>7213.21</v>
      </c>
      <c r="M1074" s="1">
        <v>45218</v>
      </c>
      <c r="N1074">
        <v>0</v>
      </c>
      <c r="O1074" s="1">
        <v>45218</v>
      </c>
      <c r="P1074">
        <v>0</v>
      </c>
      <c r="Q1074" s="1">
        <v>45131</v>
      </c>
      <c r="R1074">
        <v>0</v>
      </c>
      <c r="S1074" s="1">
        <v>45440</v>
      </c>
      <c r="T1074">
        <v>0</v>
      </c>
      <c r="U1074" s="1">
        <v>45308</v>
      </c>
      <c r="V1074">
        <v>3569.29</v>
      </c>
      <c r="W1074" s="1">
        <v>45440</v>
      </c>
      <c r="X1074">
        <v>15800</v>
      </c>
      <c r="Y1074" s="1">
        <v>45218</v>
      </c>
      <c r="Z1074">
        <v>0</v>
      </c>
      <c r="AA1074" s="1">
        <v>45218</v>
      </c>
      <c r="AB1074">
        <v>-14200</v>
      </c>
    </row>
    <row r="1075" spans="1:28" ht="16.2">
      <c r="A1075" s="1">
        <v>45441</v>
      </c>
      <c r="B1075">
        <v>0</v>
      </c>
      <c r="C1075" s="1">
        <v>45127</v>
      </c>
      <c r="D1075">
        <v>0</v>
      </c>
      <c r="E1075" s="1">
        <v>45127</v>
      </c>
      <c r="F1075">
        <v>0</v>
      </c>
      <c r="G1075" s="1">
        <v>45077</v>
      </c>
      <c r="H1075">
        <v>-17400</v>
      </c>
      <c r="I1075" s="1">
        <v>45183</v>
      </c>
      <c r="J1075">
        <v>15297.2</v>
      </c>
      <c r="K1075" s="1">
        <v>45219</v>
      </c>
      <c r="L1075">
        <v>819.33</v>
      </c>
      <c r="M1075" s="1">
        <v>45219</v>
      </c>
      <c r="N1075">
        <v>0</v>
      </c>
      <c r="O1075" s="1">
        <v>45219</v>
      </c>
      <c r="P1075">
        <v>-17959.48</v>
      </c>
      <c r="Q1075" s="1">
        <v>45132</v>
      </c>
      <c r="R1075">
        <v>0</v>
      </c>
      <c r="S1075" s="1">
        <v>45441</v>
      </c>
      <c r="T1075">
        <v>0</v>
      </c>
      <c r="U1075" s="1">
        <v>45309</v>
      </c>
      <c r="V1075">
        <v>0</v>
      </c>
      <c r="W1075" s="1">
        <v>45441</v>
      </c>
      <c r="X1075">
        <v>-46400</v>
      </c>
      <c r="Y1075" s="1">
        <v>45219</v>
      </c>
      <c r="Z1075">
        <v>-15300</v>
      </c>
      <c r="AA1075" s="1">
        <v>45219</v>
      </c>
      <c r="AB1075">
        <v>0</v>
      </c>
    </row>
    <row r="1076" spans="1:28" ht="16.2">
      <c r="A1076" s="1">
        <v>45442</v>
      </c>
      <c r="B1076">
        <v>0</v>
      </c>
      <c r="C1076" s="1">
        <v>45128</v>
      </c>
      <c r="D1076">
        <v>0</v>
      </c>
      <c r="E1076" s="1">
        <v>45128</v>
      </c>
      <c r="F1076">
        <v>0</v>
      </c>
      <c r="G1076" s="1">
        <v>45078</v>
      </c>
      <c r="H1076">
        <v>-3800</v>
      </c>
      <c r="I1076" s="1">
        <v>45184</v>
      </c>
      <c r="J1076">
        <v>-1704.99</v>
      </c>
      <c r="K1076" s="1">
        <v>45222</v>
      </c>
      <c r="L1076">
        <v>0</v>
      </c>
      <c r="M1076" s="1">
        <v>45222</v>
      </c>
      <c r="N1076">
        <v>18500</v>
      </c>
      <c r="O1076" s="1">
        <v>45222</v>
      </c>
      <c r="P1076">
        <v>0</v>
      </c>
      <c r="Q1076" s="1">
        <v>45133</v>
      </c>
      <c r="R1076">
        <v>0</v>
      </c>
      <c r="S1076" s="1">
        <v>45442</v>
      </c>
      <c r="T1076">
        <v>13514.14</v>
      </c>
      <c r="U1076" s="1">
        <v>45310</v>
      </c>
      <c r="V1076">
        <v>50677.37</v>
      </c>
      <c r="W1076" s="1">
        <v>45442</v>
      </c>
      <c r="X1076">
        <v>-25847.88</v>
      </c>
      <c r="Y1076" s="1">
        <v>45222</v>
      </c>
      <c r="Z1076">
        <v>800</v>
      </c>
      <c r="AA1076" s="1">
        <v>45222</v>
      </c>
      <c r="AB1076">
        <v>0</v>
      </c>
    </row>
    <row r="1077" spans="1:28" ht="16.2">
      <c r="A1077" s="1">
        <v>45443</v>
      </c>
      <c r="B1077">
        <v>0</v>
      </c>
      <c r="C1077" s="1">
        <v>45131</v>
      </c>
      <c r="D1077">
        <v>0</v>
      </c>
      <c r="E1077" s="1">
        <v>45131</v>
      </c>
      <c r="F1077">
        <v>0</v>
      </c>
      <c r="G1077" s="1">
        <v>45079</v>
      </c>
      <c r="H1077">
        <v>48000</v>
      </c>
      <c r="I1077" s="1">
        <v>45187</v>
      </c>
      <c r="J1077">
        <v>0</v>
      </c>
      <c r="K1077" s="1">
        <v>45223</v>
      </c>
      <c r="L1077">
        <v>0</v>
      </c>
      <c r="M1077" s="1">
        <v>45223</v>
      </c>
      <c r="N1077">
        <v>-5700</v>
      </c>
      <c r="O1077" s="1">
        <v>45223</v>
      </c>
      <c r="P1077">
        <v>0</v>
      </c>
      <c r="Q1077" s="1">
        <v>45134</v>
      </c>
      <c r="R1077">
        <v>0</v>
      </c>
      <c r="S1077" s="1">
        <v>45443</v>
      </c>
      <c r="T1077">
        <v>0</v>
      </c>
      <c r="U1077" s="1">
        <v>45313</v>
      </c>
      <c r="V1077">
        <v>28200</v>
      </c>
      <c r="W1077" s="1">
        <v>45443</v>
      </c>
      <c r="X1077">
        <v>21358.15</v>
      </c>
      <c r="Y1077" s="1">
        <v>45223</v>
      </c>
      <c r="Z1077">
        <v>-27900</v>
      </c>
      <c r="AA1077" s="1">
        <v>45223</v>
      </c>
      <c r="AB1077">
        <v>0</v>
      </c>
    </row>
    <row r="1078" spans="1:28" ht="16.2">
      <c r="A1078" s="1">
        <v>45446</v>
      </c>
      <c r="B1078">
        <v>20415.95</v>
      </c>
      <c r="C1078" s="1">
        <v>45132</v>
      </c>
      <c r="D1078">
        <v>2285.02</v>
      </c>
      <c r="E1078" s="1">
        <v>45132</v>
      </c>
      <c r="F1078">
        <v>0</v>
      </c>
      <c r="G1078" s="1">
        <v>45082</v>
      </c>
      <c r="H1078">
        <v>-5800</v>
      </c>
      <c r="I1078" s="1">
        <v>45188</v>
      </c>
      <c r="J1078">
        <v>-8401.67</v>
      </c>
      <c r="K1078" s="1">
        <v>45224</v>
      </c>
      <c r="L1078">
        <v>214.98</v>
      </c>
      <c r="M1078" s="1">
        <v>45224</v>
      </c>
      <c r="N1078">
        <v>0</v>
      </c>
      <c r="O1078" s="1">
        <v>45224</v>
      </c>
      <c r="P1078">
        <v>0</v>
      </c>
      <c r="Q1078" s="1">
        <v>45135</v>
      </c>
      <c r="R1078">
        <v>0</v>
      </c>
      <c r="S1078" s="1">
        <v>45446</v>
      </c>
      <c r="T1078">
        <v>0</v>
      </c>
      <c r="U1078" s="1">
        <v>45314</v>
      </c>
      <c r="V1078">
        <v>10400</v>
      </c>
      <c r="W1078" s="1">
        <v>45446</v>
      </c>
      <c r="X1078">
        <v>-16640.95</v>
      </c>
      <c r="Y1078" s="1">
        <v>45224</v>
      </c>
      <c r="Z1078">
        <v>1300</v>
      </c>
      <c r="AA1078" s="1">
        <v>45224</v>
      </c>
      <c r="AB1078">
        <v>-17400</v>
      </c>
    </row>
    <row r="1079" spans="1:28" ht="16.2">
      <c r="A1079" s="1">
        <v>45447</v>
      </c>
      <c r="B1079">
        <v>6828.85</v>
      </c>
      <c r="C1079" s="1">
        <v>45133</v>
      </c>
      <c r="D1079">
        <v>-15600</v>
      </c>
      <c r="E1079" s="1">
        <v>45133</v>
      </c>
      <c r="F1079">
        <v>0</v>
      </c>
      <c r="G1079" s="1">
        <v>45083</v>
      </c>
      <c r="H1079">
        <v>13200</v>
      </c>
      <c r="I1079" s="1">
        <v>45189</v>
      </c>
      <c r="J1079">
        <v>0</v>
      </c>
      <c r="K1079" s="1">
        <v>45225</v>
      </c>
      <c r="L1079">
        <v>-11567.71</v>
      </c>
      <c r="M1079" s="1">
        <v>45225</v>
      </c>
      <c r="N1079">
        <v>0</v>
      </c>
      <c r="O1079" s="1">
        <v>45225</v>
      </c>
      <c r="P1079">
        <v>-16968.04</v>
      </c>
      <c r="Q1079" s="1">
        <v>45138</v>
      </c>
      <c r="R1079">
        <v>0</v>
      </c>
      <c r="S1079" s="1">
        <v>45447</v>
      </c>
      <c r="T1079">
        <v>0</v>
      </c>
      <c r="U1079" s="1">
        <v>45315</v>
      </c>
      <c r="V1079">
        <v>6600</v>
      </c>
      <c r="W1079" s="1">
        <v>45447</v>
      </c>
      <c r="X1079">
        <v>0</v>
      </c>
      <c r="Y1079" s="1">
        <v>45225</v>
      </c>
      <c r="Z1079">
        <v>3400</v>
      </c>
      <c r="AA1079" s="1">
        <v>45225</v>
      </c>
      <c r="AB1079">
        <v>6300</v>
      </c>
    </row>
    <row r="1080" spans="1:28" ht="16.2">
      <c r="A1080" s="1">
        <v>45448</v>
      </c>
      <c r="B1080">
        <v>512.85</v>
      </c>
      <c r="C1080" s="1">
        <v>45134</v>
      </c>
      <c r="D1080">
        <v>23800</v>
      </c>
      <c r="E1080" s="1">
        <v>45134</v>
      </c>
      <c r="F1080">
        <v>0</v>
      </c>
      <c r="G1080" s="1">
        <v>45084</v>
      </c>
      <c r="H1080">
        <v>28400</v>
      </c>
      <c r="I1080" s="1">
        <v>45190</v>
      </c>
      <c r="J1080">
        <v>0</v>
      </c>
      <c r="K1080" s="1">
        <v>45226</v>
      </c>
      <c r="L1080">
        <v>30.49</v>
      </c>
      <c r="M1080" s="1">
        <v>45226</v>
      </c>
      <c r="N1080">
        <v>0</v>
      </c>
      <c r="O1080" s="1">
        <v>45226</v>
      </c>
      <c r="P1080">
        <v>0</v>
      </c>
      <c r="Q1080" s="1">
        <v>45139</v>
      </c>
      <c r="R1080">
        <v>0</v>
      </c>
      <c r="S1080" s="1">
        <v>45448</v>
      </c>
      <c r="T1080">
        <v>0</v>
      </c>
      <c r="U1080" s="1">
        <v>45316</v>
      </c>
      <c r="V1080">
        <v>18400</v>
      </c>
      <c r="W1080" s="1">
        <v>45448</v>
      </c>
      <c r="X1080">
        <v>0</v>
      </c>
      <c r="Y1080" s="1">
        <v>45226</v>
      </c>
      <c r="Z1080">
        <v>-28700</v>
      </c>
      <c r="AA1080" s="1">
        <v>45226</v>
      </c>
      <c r="AB1080">
        <v>-24600</v>
      </c>
    </row>
    <row r="1081" spans="1:28" ht="16.2">
      <c r="A1081" s="1">
        <v>45449</v>
      </c>
      <c r="B1081">
        <v>-14024.85</v>
      </c>
      <c r="C1081" s="1">
        <v>45135</v>
      </c>
      <c r="D1081">
        <v>8200</v>
      </c>
      <c r="E1081" s="1">
        <v>45135</v>
      </c>
      <c r="F1081">
        <v>0</v>
      </c>
      <c r="G1081" s="1">
        <v>45085</v>
      </c>
      <c r="H1081">
        <v>-34000</v>
      </c>
      <c r="I1081" s="1">
        <v>45191</v>
      </c>
      <c r="J1081">
        <v>-12400</v>
      </c>
      <c r="K1081" s="1">
        <v>45229</v>
      </c>
      <c r="L1081">
        <v>0</v>
      </c>
      <c r="M1081" s="1">
        <v>45229</v>
      </c>
      <c r="N1081">
        <v>0</v>
      </c>
      <c r="O1081" s="1">
        <v>45229</v>
      </c>
      <c r="P1081">
        <v>-4770.29</v>
      </c>
      <c r="Q1081" s="1">
        <v>45140</v>
      </c>
      <c r="R1081">
        <v>0</v>
      </c>
      <c r="S1081" s="1">
        <v>45449</v>
      </c>
      <c r="T1081">
        <v>0</v>
      </c>
      <c r="U1081" s="1">
        <v>45317</v>
      </c>
      <c r="V1081">
        <v>800</v>
      </c>
      <c r="W1081" s="1">
        <v>45449</v>
      </c>
      <c r="X1081">
        <v>39549.78</v>
      </c>
      <c r="Y1081" s="1">
        <v>45229</v>
      </c>
      <c r="Z1081">
        <v>-25900</v>
      </c>
      <c r="AA1081" s="1">
        <v>45229</v>
      </c>
      <c r="AB1081">
        <v>-13800</v>
      </c>
    </row>
    <row r="1082" spans="1:28" ht="16.2">
      <c r="A1082" s="1">
        <v>45450</v>
      </c>
      <c r="B1082">
        <v>8490.59</v>
      </c>
      <c r="C1082" s="1">
        <v>45138</v>
      </c>
      <c r="D1082">
        <v>15079.8</v>
      </c>
      <c r="E1082" s="1">
        <v>45138</v>
      </c>
      <c r="F1082">
        <v>0</v>
      </c>
      <c r="G1082" s="1">
        <v>45086</v>
      </c>
      <c r="H1082">
        <v>33800</v>
      </c>
      <c r="I1082" s="1">
        <v>45194</v>
      </c>
      <c r="J1082">
        <v>0</v>
      </c>
      <c r="K1082" s="1">
        <v>45230</v>
      </c>
      <c r="L1082">
        <v>0</v>
      </c>
      <c r="M1082" s="1">
        <v>45230</v>
      </c>
      <c r="N1082">
        <v>-14000</v>
      </c>
      <c r="O1082" s="1">
        <v>45230</v>
      </c>
      <c r="P1082">
        <v>0</v>
      </c>
      <c r="Q1082" s="1">
        <v>45142</v>
      </c>
      <c r="R1082">
        <v>0</v>
      </c>
      <c r="S1082" s="1">
        <v>45450</v>
      </c>
      <c r="T1082">
        <v>0</v>
      </c>
      <c r="U1082" s="1">
        <v>45320</v>
      </c>
      <c r="V1082">
        <v>25200</v>
      </c>
      <c r="W1082" s="1">
        <v>45450</v>
      </c>
      <c r="X1082">
        <v>4400</v>
      </c>
      <c r="Y1082" s="1">
        <v>45230</v>
      </c>
      <c r="Z1082">
        <v>3000</v>
      </c>
      <c r="AA1082" s="1">
        <v>45230</v>
      </c>
      <c r="AB1082">
        <v>32600</v>
      </c>
    </row>
    <row r="1083" spans="1:28" ht="16.2">
      <c r="A1083" s="1">
        <v>45454</v>
      </c>
      <c r="B1083">
        <v>0</v>
      </c>
      <c r="C1083" s="1">
        <v>45139</v>
      </c>
      <c r="D1083">
        <v>0</v>
      </c>
      <c r="E1083" s="1">
        <v>45139</v>
      </c>
      <c r="F1083">
        <v>0</v>
      </c>
      <c r="G1083" s="1">
        <v>45089</v>
      </c>
      <c r="H1083">
        <v>10800</v>
      </c>
      <c r="I1083" s="1">
        <v>45195</v>
      </c>
      <c r="J1083">
        <v>0</v>
      </c>
      <c r="K1083" s="1">
        <v>45231</v>
      </c>
      <c r="L1083">
        <v>0</v>
      </c>
      <c r="M1083" s="1">
        <v>45231</v>
      </c>
      <c r="N1083">
        <v>-6300</v>
      </c>
      <c r="O1083" s="1">
        <v>45231</v>
      </c>
      <c r="P1083">
        <v>0</v>
      </c>
      <c r="Q1083" s="1">
        <v>45145</v>
      </c>
      <c r="R1083">
        <v>0</v>
      </c>
      <c r="S1083" s="1">
        <v>45454</v>
      </c>
      <c r="T1083">
        <v>5691.19</v>
      </c>
      <c r="U1083" s="1">
        <v>45321</v>
      </c>
      <c r="V1083">
        <v>-8800</v>
      </c>
      <c r="W1083" s="1">
        <v>45454</v>
      </c>
      <c r="X1083">
        <v>-19800</v>
      </c>
      <c r="Y1083" s="1">
        <v>45231</v>
      </c>
      <c r="Z1083">
        <v>-11500</v>
      </c>
      <c r="AA1083" s="1">
        <v>45231</v>
      </c>
      <c r="AB1083">
        <v>-10800</v>
      </c>
    </row>
    <row r="1084" spans="1:28" ht="16.2">
      <c r="A1084" s="1">
        <v>45455</v>
      </c>
      <c r="B1084">
        <v>0</v>
      </c>
      <c r="C1084" s="1">
        <v>45140</v>
      </c>
      <c r="D1084">
        <v>35983.15</v>
      </c>
      <c r="E1084" s="1">
        <v>45140</v>
      </c>
      <c r="F1084">
        <v>0</v>
      </c>
      <c r="G1084" s="1">
        <v>45090</v>
      </c>
      <c r="H1084">
        <v>55600</v>
      </c>
      <c r="I1084" s="1">
        <v>45196</v>
      </c>
      <c r="J1084">
        <v>0</v>
      </c>
      <c r="K1084" s="1">
        <v>45232</v>
      </c>
      <c r="L1084">
        <v>18311.12</v>
      </c>
      <c r="M1084" s="1">
        <v>45232</v>
      </c>
      <c r="N1084">
        <v>56600</v>
      </c>
      <c r="O1084" s="1">
        <v>45232</v>
      </c>
      <c r="P1084">
        <v>7418.22</v>
      </c>
      <c r="Q1084" s="1">
        <v>45146</v>
      </c>
      <c r="R1084">
        <v>0</v>
      </c>
      <c r="S1084" s="1">
        <v>45455</v>
      </c>
      <c r="T1084">
        <v>0</v>
      </c>
      <c r="U1084" s="1">
        <v>45322</v>
      </c>
      <c r="V1084">
        <v>-32200</v>
      </c>
      <c r="W1084" s="1">
        <v>45455</v>
      </c>
      <c r="X1084">
        <v>49600</v>
      </c>
      <c r="Y1084" s="1">
        <v>45232</v>
      </c>
      <c r="Z1084">
        <v>26300</v>
      </c>
      <c r="AA1084" s="1">
        <v>45232</v>
      </c>
      <c r="AB1084">
        <v>-34800</v>
      </c>
    </row>
    <row r="1085" spans="1:28" ht="16.2">
      <c r="A1085" s="1">
        <v>45456</v>
      </c>
      <c r="B1085">
        <v>0</v>
      </c>
      <c r="C1085" s="1">
        <v>45142</v>
      </c>
      <c r="D1085">
        <v>0</v>
      </c>
      <c r="E1085" s="1">
        <v>45142</v>
      </c>
      <c r="F1085">
        <v>0</v>
      </c>
      <c r="G1085" s="1">
        <v>45091</v>
      </c>
      <c r="H1085">
        <v>-3400</v>
      </c>
      <c r="I1085" s="1">
        <v>45197</v>
      </c>
      <c r="J1085">
        <v>0</v>
      </c>
      <c r="K1085" s="1">
        <v>45233</v>
      </c>
      <c r="L1085">
        <v>13316.44</v>
      </c>
      <c r="M1085" s="1">
        <v>45233</v>
      </c>
      <c r="N1085">
        <v>24400</v>
      </c>
      <c r="O1085" s="1">
        <v>45233</v>
      </c>
      <c r="P1085">
        <v>0</v>
      </c>
      <c r="Q1085" s="1">
        <v>45147</v>
      </c>
      <c r="R1085">
        <v>0</v>
      </c>
      <c r="S1085" s="1">
        <v>45456</v>
      </c>
      <c r="T1085">
        <v>-1539.05</v>
      </c>
      <c r="U1085" s="1">
        <v>45323</v>
      </c>
      <c r="V1085">
        <v>13200</v>
      </c>
      <c r="W1085" s="1">
        <v>45456</v>
      </c>
      <c r="X1085">
        <v>44931.78</v>
      </c>
      <c r="Y1085" s="1">
        <v>45233</v>
      </c>
      <c r="Z1085">
        <v>24400</v>
      </c>
      <c r="AA1085" s="1">
        <v>45233</v>
      </c>
      <c r="AB1085">
        <v>24400</v>
      </c>
    </row>
    <row r="1086" spans="1:28" ht="16.2">
      <c r="A1086" s="1">
        <v>45457</v>
      </c>
      <c r="B1086">
        <v>0</v>
      </c>
      <c r="C1086" s="1">
        <v>45145</v>
      </c>
      <c r="D1086">
        <v>0</v>
      </c>
      <c r="E1086" s="1">
        <v>45145</v>
      </c>
      <c r="F1086">
        <v>0</v>
      </c>
      <c r="G1086" s="1">
        <v>45092</v>
      </c>
      <c r="H1086">
        <v>26800</v>
      </c>
      <c r="I1086" s="1">
        <v>45201</v>
      </c>
      <c r="J1086">
        <v>-3100</v>
      </c>
      <c r="K1086" s="1">
        <v>45236</v>
      </c>
      <c r="L1086">
        <v>-4798.43</v>
      </c>
      <c r="M1086" s="1">
        <v>45236</v>
      </c>
      <c r="N1086">
        <v>31600</v>
      </c>
      <c r="O1086" s="1">
        <v>45236</v>
      </c>
      <c r="P1086">
        <v>0</v>
      </c>
      <c r="Q1086" s="1">
        <v>45148</v>
      </c>
      <c r="R1086">
        <v>0</v>
      </c>
      <c r="S1086" s="1">
        <v>45457</v>
      </c>
      <c r="T1086">
        <v>0</v>
      </c>
      <c r="U1086" s="1">
        <v>45324</v>
      </c>
      <c r="V1086">
        <v>19600</v>
      </c>
      <c r="W1086" s="1">
        <v>45457</v>
      </c>
      <c r="X1086">
        <v>19927.759999999998</v>
      </c>
      <c r="Y1086" s="1">
        <v>45236</v>
      </c>
      <c r="Z1086">
        <v>9799.51</v>
      </c>
      <c r="AA1086" s="1">
        <v>45236</v>
      </c>
      <c r="AB1086">
        <v>39498.639999999999</v>
      </c>
    </row>
    <row r="1087" spans="1:28" ht="16.2">
      <c r="A1087" s="1">
        <v>45460</v>
      </c>
      <c r="B1087">
        <v>0</v>
      </c>
      <c r="C1087" s="1">
        <v>45146</v>
      </c>
      <c r="D1087">
        <v>0</v>
      </c>
      <c r="E1087" s="1">
        <v>45146</v>
      </c>
      <c r="F1087">
        <v>0</v>
      </c>
      <c r="G1087" s="1">
        <v>45093</v>
      </c>
      <c r="H1087">
        <v>-13800</v>
      </c>
      <c r="I1087" s="1">
        <v>45202</v>
      </c>
      <c r="J1087">
        <v>-5700</v>
      </c>
      <c r="K1087" s="1">
        <v>45237</v>
      </c>
      <c r="L1087">
        <v>-2798.07</v>
      </c>
      <c r="M1087" s="1">
        <v>45237</v>
      </c>
      <c r="N1087">
        <v>-2100</v>
      </c>
      <c r="O1087" s="1">
        <v>45237</v>
      </c>
      <c r="P1087">
        <v>0</v>
      </c>
      <c r="Q1087" s="1">
        <v>45149</v>
      </c>
      <c r="R1087">
        <v>0</v>
      </c>
      <c r="S1087" s="1">
        <v>45460</v>
      </c>
      <c r="T1087">
        <v>0</v>
      </c>
      <c r="U1087" s="1">
        <v>45327</v>
      </c>
      <c r="V1087">
        <v>400</v>
      </c>
      <c r="W1087" s="1">
        <v>45460</v>
      </c>
      <c r="X1087">
        <v>-6800</v>
      </c>
      <c r="Y1087" s="1">
        <v>45237</v>
      </c>
      <c r="Z1087">
        <v>-9500.5499999999993</v>
      </c>
      <c r="AA1087" s="1">
        <v>45237</v>
      </c>
      <c r="AB1087">
        <v>0</v>
      </c>
    </row>
    <row r="1088" spans="1:28" ht="16.2">
      <c r="A1088" s="1">
        <v>45461</v>
      </c>
      <c r="B1088">
        <v>3269.34</v>
      </c>
      <c r="C1088" s="1">
        <v>45147</v>
      </c>
      <c r="D1088">
        <v>0</v>
      </c>
      <c r="E1088" s="1">
        <v>45147</v>
      </c>
      <c r="F1088">
        <v>0</v>
      </c>
      <c r="G1088" s="1">
        <v>45096</v>
      </c>
      <c r="H1088">
        <v>-2600</v>
      </c>
      <c r="I1088" s="1">
        <v>45203</v>
      </c>
      <c r="J1088">
        <v>-8700</v>
      </c>
      <c r="K1088" s="1">
        <v>45238</v>
      </c>
      <c r="L1088">
        <v>0</v>
      </c>
      <c r="M1088" s="1">
        <v>45238</v>
      </c>
      <c r="N1088">
        <v>0</v>
      </c>
      <c r="O1088" s="1">
        <v>45238</v>
      </c>
      <c r="P1088">
        <v>-17004.939999999999</v>
      </c>
      <c r="Q1088" s="1">
        <v>45152</v>
      </c>
      <c r="R1088">
        <v>0</v>
      </c>
      <c r="S1088" s="1">
        <v>45461</v>
      </c>
      <c r="T1088">
        <v>-14963.92</v>
      </c>
      <c r="U1088" s="1">
        <v>45337</v>
      </c>
      <c r="V1088">
        <v>115800</v>
      </c>
      <c r="W1088" s="1">
        <v>45461</v>
      </c>
      <c r="X1088">
        <v>12323.74</v>
      </c>
      <c r="Y1088" s="1">
        <v>45238</v>
      </c>
      <c r="Z1088">
        <v>6898.64</v>
      </c>
      <c r="AA1088" s="1">
        <v>45238</v>
      </c>
      <c r="AB1088">
        <v>-5703.25</v>
      </c>
    </row>
    <row r="1089" spans="1:28" ht="16.2">
      <c r="A1089" s="1">
        <v>45462</v>
      </c>
      <c r="B1089">
        <v>23810.22</v>
      </c>
      <c r="C1089" s="1">
        <v>45148</v>
      </c>
      <c r="D1089">
        <v>0</v>
      </c>
      <c r="E1089" s="1">
        <v>45148</v>
      </c>
      <c r="F1089">
        <v>0</v>
      </c>
      <c r="G1089" s="1">
        <v>45097</v>
      </c>
      <c r="H1089">
        <v>-13200</v>
      </c>
      <c r="I1089" s="1">
        <v>45204</v>
      </c>
      <c r="J1089">
        <v>12000</v>
      </c>
      <c r="K1089" s="1">
        <v>45239</v>
      </c>
      <c r="L1089">
        <v>-5003.1400000000003</v>
      </c>
      <c r="M1089" s="1">
        <v>45239</v>
      </c>
      <c r="N1089">
        <v>-12405.39</v>
      </c>
      <c r="O1089" s="1">
        <v>45239</v>
      </c>
      <c r="P1089">
        <v>0</v>
      </c>
      <c r="Q1089" s="1">
        <v>45153</v>
      </c>
      <c r="R1089">
        <v>0</v>
      </c>
      <c r="S1089" s="1">
        <v>45462</v>
      </c>
      <c r="T1089">
        <v>0</v>
      </c>
      <c r="U1089" s="1">
        <v>45338</v>
      </c>
      <c r="V1089">
        <v>-6200</v>
      </c>
      <c r="W1089" s="1">
        <v>45462</v>
      </c>
      <c r="X1089">
        <v>23610.25</v>
      </c>
      <c r="Y1089" s="1">
        <v>45239</v>
      </c>
      <c r="Z1089">
        <v>2800</v>
      </c>
      <c r="AA1089" s="1">
        <v>45239</v>
      </c>
      <c r="AB1089">
        <v>-8101.33</v>
      </c>
    </row>
    <row r="1090" spans="1:28" ht="16.2">
      <c r="A1090" s="1">
        <v>45463</v>
      </c>
      <c r="B1090">
        <v>0</v>
      </c>
      <c r="C1090" s="1">
        <v>45149</v>
      </c>
      <c r="D1090">
        <v>0</v>
      </c>
      <c r="E1090" s="1">
        <v>45149</v>
      </c>
      <c r="F1090">
        <v>0</v>
      </c>
      <c r="G1090" s="1">
        <v>45098</v>
      </c>
      <c r="H1090">
        <v>7483.13</v>
      </c>
      <c r="I1090" s="1">
        <v>45205</v>
      </c>
      <c r="J1090">
        <v>-1500</v>
      </c>
      <c r="K1090" s="1">
        <v>45240</v>
      </c>
      <c r="L1090">
        <v>-6800.47</v>
      </c>
      <c r="M1090" s="1">
        <v>45240</v>
      </c>
      <c r="N1090">
        <v>-21004.22</v>
      </c>
      <c r="O1090" s="1">
        <v>45240</v>
      </c>
      <c r="P1090">
        <v>0</v>
      </c>
      <c r="Q1090" s="1">
        <v>45154</v>
      </c>
      <c r="R1090">
        <v>0</v>
      </c>
      <c r="S1090" s="1">
        <v>45463</v>
      </c>
      <c r="T1090">
        <v>0</v>
      </c>
      <c r="U1090" s="1">
        <v>45341</v>
      </c>
      <c r="V1090">
        <v>7400</v>
      </c>
      <c r="W1090" s="1">
        <v>45463</v>
      </c>
      <c r="X1090">
        <v>0</v>
      </c>
      <c r="Y1090" s="1">
        <v>45240</v>
      </c>
      <c r="Z1090">
        <v>4096.42</v>
      </c>
      <c r="AA1090" s="1">
        <v>45240</v>
      </c>
      <c r="AB1090">
        <v>-11801.06</v>
      </c>
    </row>
    <row r="1091" spans="1:28" ht="16.2">
      <c r="A1091" s="1">
        <v>45464</v>
      </c>
      <c r="B1091">
        <v>31409.26</v>
      </c>
      <c r="C1091" s="1">
        <v>45152</v>
      </c>
      <c r="D1091">
        <v>0</v>
      </c>
      <c r="E1091" s="1">
        <v>45152</v>
      </c>
      <c r="F1091">
        <v>0</v>
      </c>
      <c r="G1091" s="1">
        <v>45103</v>
      </c>
      <c r="H1091">
        <v>0</v>
      </c>
      <c r="I1091" s="1">
        <v>45210</v>
      </c>
      <c r="J1091">
        <v>19500</v>
      </c>
      <c r="K1091" s="1">
        <v>45243</v>
      </c>
      <c r="L1091">
        <v>0</v>
      </c>
      <c r="M1091" s="1">
        <v>45243</v>
      </c>
      <c r="N1091">
        <v>16696.3</v>
      </c>
      <c r="O1091" s="1">
        <v>45243</v>
      </c>
      <c r="P1091">
        <v>0</v>
      </c>
      <c r="Q1091" s="1">
        <v>45155</v>
      </c>
      <c r="R1091">
        <v>0</v>
      </c>
      <c r="S1091" s="1">
        <v>45464</v>
      </c>
      <c r="T1091">
        <v>0</v>
      </c>
      <c r="U1091" s="1">
        <v>45342</v>
      </c>
      <c r="V1091">
        <v>16600</v>
      </c>
      <c r="W1091" s="1">
        <v>45464</v>
      </c>
      <c r="X1091">
        <v>13501.57</v>
      </c>
      <c r="Y1091" s="1">
        <v>45243</v>
      </c>
      <c r="Z1091">
        <v>27387.14</v>
      </c>
      <c r="AA1091" s="1">
        <v>45243</v>
      </c>
      <c r="AB1091">
        <v>0</v>
      </c>
    </row>
    <row r="1092" spans="1:28" ht="16.2">
      <c r="A1092" s="1">
        <v>45467</v>
      </c>
      <c r="B1092">
        <v>20631.82</v>
      </c>
      <c r="C1092" s="1">
        <v>45153</v>
      </c>
      <c r="D1092">
        <v>0</v>
      </c>
      <c r="E1092" s="1">
        <v>45153</v>
      </c>
      <c r="F1092">
        <v>0</v>
      </c>
      <c r="G1092" s="1">
        <v>45104</v>
      </c>
      <c r="H1092">
        <v>0</v>
      </c>
      <c r="I1092" s="1">
        <v>45211</v>
      </c>
      <c r="J1092">
        <v>-4300.9399999999996</v>
      </c>
      <c r="K1092" s="1">
        <v>45244</v>
      </c>
      <c r="L1092">
        <v>-6016.97</v>
      </c>
      <c r="M1092" s="1">
        <v>45244</v>
      </c>
      <c r="N1092">
        <v>11186.72</v>
      </c>
      <c r="O1092" s="1">
        <v>45244</v>
      </c>
      <c r="P1092">
        <v>0</v>
      </c>
      <c r="Q1092" s="1">
        <v>45156</v>
      </c>
      <c r="R1092">
        <v>0</v>
      </c>
      <c r="S1092" s="1">
        <v>45467</v>
      </c>
      <c r="T1092">
        <v>0</v>
      </c>
      <c r="U1092" s="1">
        <v>45343</v>
      </c>
      <c r="V1092">
        <v>-17360.099999999999</v>
      </c>
      <c r="W1092" s="1">
        <v>45467</v>
      </c>
      <c r="X1092">
        <v>92800</v>
      </c>
      <c r="Y1092" s="1">
        <v>45244</v>
      </c>
      <c r="Z1092">
        <v>-1908.68</v>
      </c>
      <c r="AA1092" s="1">
        <v>45244</v>
      </c>
      <c r="AB1092">
        <v>-3308.89</v>
      </c>
    </row>
    <row r="1093" spans="1:28" ht="16.2">
      <c r="A1093" s="1">
        <v>45468</v>
      </c>
      <c r="B1093">
        <v>9291.9599999999991</v>
      </c>
      <c r="C1093" s="1">
        <v>45154</v>
      </c>
      <c r="D1093">
        <v>0</v>
      </c>
      <c r="E1093" s="1">
        <v>45154</v>
      </c>
      <c r="F1093">
        <v>0</v>
      </c>
      <c r="G1093" s="1">
        <v>45105</v>
      </c>
      <c r="H1093">
        <v>0</v>
      </c>
      <c r="I1093" s="1">
        <v>45212</v>
      </c>
      <c r="J1093">
        <v>0</v>
      </c>
      <c r="K1093" s="1">
        <v>45245</v>
      </c>
      <c r="L1093">
        <v>7374.24</v>
      </c>
      <c r="M1093" s="1">
        <v>45245</v>
      </c>
      <c r="N1093">
        <v>34286.31</v>
      </c>
      <c r="O1093" s="1">
        <v>45245</v>
      </c>
      <c r="P1093">
        <v>0</v>
      </c>
      <c r="Q1093" s="1">
        <v>45159</v>
      </c>
      <c r="R1093">
        <v>0</v>
      </c>
      <c r="S1093" s="1">
        <v>45468</v>
      </c>
      <c r="T1093">
        <v>18249.34</v>
      </c>
      <c r="U1093" s="1">
        <v>45344</v>
      </c>
      <c r="V1093">
        <v>0</v>
      </c>
      <c r="W1093" s="1">
        <v>45468</v>
      </c>
      <c r="X1093">
        <v>31122.39</v>
      </c>
      <c r="Y1093" s="1">
        <v>45245</v>
      </c>
      <c r="Z1093">
        <v>37285.86</v>
      </c>
      <c r="AA1093" s="1">
        <v>45245</v>
      </c>
      <c r="AB1093">
        <v>36685.949999999997</v>
      </c>
    </row>
    <row r="1094" spans="1:28" ht="16.2">
      <c r="A1094" s="1">
        <v>45469</v>
      </c>
      <c r="B1094">
        <v>0</v>
      </c>
      <c r="C1094" s="1">
        <v>45155</v>
      </c>
      <c r="D1094">
        <v>0</v>
      </c>
      <c r="E1094" s="1">
        <v>45155</v>
      </c>
      <c r="F1094">
        <v>0</v>
      </c>
      <c r="G1094" s="1">
        <v>45106</v>
      </c>
      <c r="H1094">
        <v>0</v>
      </c>
      <c r="I1094" s="1">
        <v>45215</v>
      </c>
      <c r="J1094">
        <v>10698.85</v>
      </c>
      <c r="K1094" s="1">
        <v>45246</v>
      </c>
      <c r="L1094">
        <v>0</v>
      </c>
      <c r="M1094" s="1">
        <v>45246</v>
      </c>
      <c r="N1094">
        <v>0</v>
      </c>
      <c r="O1094" s="1">
        <v>45246</v>
      </c>
      <c r="P1094">
        <v>0</v>
      </c>
      <c r="Q1094" s="1">
        <v>45160</v>
      </c>
      <c r="R1094">
        <v>0</v>
      </c>
      <c r="S1094" s="1">
        <v>45469</v>
      </c>
      <c r="T1094">
        <v>0</v>
      </c>
      <c r="U1094" s="1">
        <v>45345</v>
      </c>
      <c r="V1094">
        <v>-3567.84</v>
      </c>
      <c r="W1094" s="1">
        <v>45469</v>
      </c>
      <c r="X1094">
        <v>-25175.59</v>
      </c>
      <c r="Y1094" s="1">
        <v>45246</v>
      </c>
      <c r="Z1094">
        <v>-4514.9799999999996</v>
      </c>
      <c r="AA1094" s="1">
        <v>45246</v>
      </c>
      <c r="AB1094">
        <v>0</v>
      </c>
    </row>
    <row r="1095" spans="1:28" ht="16.2">
      <c r="A1095" s="1">
        <v>45470</v>
      </c>
      <c r="B1095">
        <v>27436.68</v>
      </c>
      <c r="C1095" s="1">
        <v>45156</v>
      </c>
      <c r="D1095">
        <v>-32000</v>
      </c>
      <c r="E1095" s="1">
        <v>45156</v>
      </c>
      <c r="F1095">
        <v>0</v>
      </c>
      <c r="G1095" s="1">
        <v>45107</v>
      </c>
      <c r="H1095">
        <v>0</v>
      </c>
      <c r="I1095" s="1">
        <v>45216</v>
      </c>
      <c r="J1095">
        <v>-2900</v>
      </c>
      <c r="K1095" s="1">
        <v>45247</v>
      </c>
      <c r="L1095">
        <v>0</v>
      </c>
      <c r="M1095" s="1">
        <v>45247</v>
      </c>
      <c r="N1095">
        <v>-19230.89</v>
      </c>
      <c r="O1095" s="1">
        <v>45247</v>
      </c>
      <c r="P1095">
        <v>0</v>
      </c>
      <c r="Q1095" s="1">
        <v>45161</v>
      </c>
      <c r="R1095">
        <v>0</v>
      </c>
      <c r="S1095" s="1">
        <v>45470</v>
      </c>
      <c r="T1095">
        <v>-19365.419999999998</v>
      </c>
      <c r="U1095" s="1">
        <v>45348</v>
      </c>
      <c r="V1095">
        <v>10000</v>
      </c>
      <c r="W1095" s="1">
        <v>45470</v>
      </c>
      <c r="X1095">
        <v>0</v>
      </c>
      <c r="Y1095" s="1">
        <v>45247</v>
      </c>
      <c r="Z1095">
        <v>-3115.97</v>
      </c>
      <c r="AA1095" s="1">
        <v>45247</v>
      </c>
      <c r="AB1095">
        <v>0</v>
      </c>
    </row>
    <row r="1096" spans="1:28" ht="16.2">
      <c r="A1096" s="1">
        <v>45471</v>
      </c>
      <c r="B1096">
        <v>-27551.67</v>
      </c>
      <c r="C1096" s="1">
        <v>45159</v>
      </c>
      <c r="D1096">
        <v>0</v>
      </c>
      <c r="E1096" s="1">
        <v>45159</v>
      </c>
      <c r="F1096">
        <v>0</v>
      </c>
      <c r="G1096" s="1">
        <v>45110</v>
      </c>
      <c r="H1096">
        <v>0</v>
      </c>
      <c r="I1096" s="1">
        <v>45217</v>
      </c>
      <c r="J1096">
        <v>0</v>
      </c>
      <c r="K1096" s="1">
        <v>45250</v>
      </c>
      <c r="L1096">
        <v>2367.67</v>
      </c>
      <c r="M1096" s="1">
        <v>45250</v>
      </c>
      <c r="N1096">
        <v>-7116.99</v>
      </c>
      <c r="O1096" s="1">
        <v>45250</v>
      </c>
      <c r="P1096">
        <v>0</v>
      </c>
      <c r="Q1096" s="1">
        <v>45162</v>
      </c>
      <c r="R1096">
        <v>0</v>
      </c>
      <c r="S1096" s="1">
        <v>45471</v>
      </c>
      <c r="T1096">
        <v>0</v>
      </c>
      <c r="U1096" s="1">
        <v>45349</v>
      </c>
      <c r="V1096">
        <v>-41928.78</v>
      </c>
      <c r="W1096" s="1">
        <v>45471</v>
      </c>
      <c r="X1096">
        <v>-20492.46</v>
      </c>
      <c r="Y1096" s="1">
        <v>45250</v>
      </c>
      <c r="Z1096">
        <v>-9117.2900000000009</v>
      </c>
      <c r="AA1096" s="1">
        <v>45250</v>
      </c>
      <c r="AB1096">
        <v>0</v>
      </c>
    </row>
    <row r="1097" spans="1:28" ht="16.2">
      <c r="A1097" s="1">
        <v>45474</v>
      </c>
      <c r="B1097">
        <v>0</v>
      </c>
      <c r="C1097" s="1">
        <v>45160</v>
      </c>
      <c r="D1097">
        <v>0</v>
      </c>
      <c r="E1097" s="1">
        <v>45160</v>
      </c>
      <c r="F1097">
        <v>0</v>
      </c>
      <c r="G1097" s="1">
        <v>45111</v>
      </c>
      <c r="H1097">
        <v>0</v>
      </c>
      <c r="I1097" s="1">
        <v>45218</v>
      </c>
      <c r="J1097">
        <v>-23200</v>
      </c>
      <c r="K1097" s="1">
        <v>45251</v>
      </c>
      <c r="L1097">
        <v>15479.98</v>
      </c>
      <c r="M1097" s="1">
        <v>45251</v>
      </c>
      <c r="N1097">
        <v>43967.07</v>
      </c>
      <c r="O1097" s="1">
        <v>45251</v>
      </c>
      <c r="P1097">
        <v>1556.09</v>
      </c>
      <c r="Q1097" s="1">
        <v>45163</v>
      </c>
      <c r="R1097">
        <v>0</v>
      </c>
      <c r="S1097" s="1">
        <v>45474</v>
      </c>
      <c r="T1097">
        <v>0</v>
      </c>
      <c r="U1097" s="1">
        <v>45351</v>
      </c>
      <c r="V1097">
        <v>-19800</v>
      </c>
      <c r="W1097" s="1">
        <v>45474</v>
      </c>
      <c r="X1097">
        <v>-9888.11</v>
      </c>
      <c r="Y1097" s="1">
        <v>45251</v>
      </c>
      <c r="Z1097">
        <v>42800</v>
      </c>
      <c r="AA1097" s="1">
        <v>45251</v>
      </c>
      <c r="AB1097">
        <v>3078.12</v>
      </c>
    </row>
    <row r="1098" spans="1:28" ht="16.2">
      <c r="A1098" s="1">
        <v>45475</v>
      </c>
      <c r="B1098">
        <v>11832.12</v>
      </c>
      <c r="C1098" s="1">
        <v>45161</v>
      </c>
      <c r="D1098">
        <v>2900</v>
      </c>
      <c r="E1098" s="1">
        <v>45161</v>
      </c>
      <c r="F1098">
        <v>0</v>
      </c>
      <c r="G1098" s="1">
        <v>45112</v>
      </c>
      <c r="H1098">
        <v>0</v>
      </c>
      <c r="I1098" s="1">
        <v>45219</v>
      </c>
      <c r="J1098">
        <v>0</v>
      </c>
      <c r="K1098" s="1">
        <v>45252</v>
      </c>
      <c r="L1098">
        <v>-18358.32</v>
      </c>
      <c r="M1098" s="1">
        <v>45252</v>
      </c>
      <c r="N1098">
        <v>-8521.2199999999993</v>
      </c>
      <c r="O1098" s="1">
        <v>45252</v>
      </c>
      <c r="P1098">
        <v>0</v>
      </c>
      <c r="Q1098" s="1">
        <v>45166</v>
      </c>
      <c r="R1098">
        <v>0</v>
      </c>
      <c r="S1098" s="1">
        <v>45475</v>
      </c>
      <c r="T1098">
        <v>17230.11</v>
      </c>
      <c r="U1098" s="1">
        <v>45352</v>
      </c>
      <c r="V1098">
        <v>1000</v>
      </c>
      <c r="W1098" s="1">
        <v>45475</v>
      </c>
      <c r="X1098">
        <v>-6084.12</v>
      </c>
      <c r="Y1098" s="1">
        <v>45252</v>
      </c>
      <c r="Z1098">
        <v>-279.99</v>
      </c>
      <c r="AA1098" s="1">
        <v>45252</v>
      </c>
      <c r="AB1098">
        <v>-23718.94</v>
      </c>
    </row>
    <row r="1099" spans="1:28" ht="16.2">
      <c r="A1099" s="1">
        <v>45476</v>
      </c>
      <c r="B1099">
        <v>0</v>
      </c>
      <c r="C1099" s="1">
        <v>45162</v>
      </c>
      <c r="D1099">
        <v>34697.949999999997</v>
      </c>
      <c r="E1099" s="1">
        <v>45162</v>
      </c>
      <c r="F1099">
        <v>0</v>
      </c>
      <c r="G1099" s="1">
        <v>45113</v>
      </c>
      <c r="H1099">
        <v>0</v>
      </c>
      <c r="I1099" s="1">
        <v>45222</v>
      </c>
      <c r="J1099">
        <v>4700</v>
      </c>
      <c r="K1099" s="1">
        <v>45253</v>
      </c>
      <c r="L1099">
        <v>-8235.9</v>
      </c>
      <c r="M1099" s="1">
        <v>45253</v>
      </c>
      <c r="N1099">
        <v>0</v>
      </c>
      <c r="O1099" s="1">
        <v>45253</v>
      </c>
      <c r="P1099">
        <v>0</v>
      </c>
      <c r="Q1099" s="1">
        <v>45167</v>
      </c>
      <c r="R1099">
        <v>0</v>
      </c>
      <c r="S1099" s="1">
        <v>45476</v>
      </c>
      <c r="T1099">
        <v>0</v>
      </c>
      <c r="U1099" s="1">
        <v>45355</v>
      </c>
      <c r="V1099">
        <v>17654.599999999999</v>
      </c>
      <c r="W1099" s="1">
        <v>45476</v>
      </c>
      <c r="X1099">
        <v>-16287.27</v>
      </c>
      <c r="Y1099" s="1">
        <v>45253</v>
      </c>
      <c r="Z1099">
        <v>-20637.43</v>
      </c>
      <c r="AA1099" s="1">
        <v>45253</v>
      </c>
      <c r="AB1099">
        <v>0</v>
      </c>
    </row>
    <row r="1100" spans="1:28" ht="16.2">
      <c r="A1100" s="1">
        <v>45477</v>
      </c>
      <c r="B1100">
        <v>-624.41</v>
      </c>
      <c r="C1100" s="1">
        <v>45163</v>
      </c>
      <c r="D1100">
        <v>0</v>
      </c>
      <c r="E1100" s="1">
        <v>45163</v>
      </c>
      <c r="F1100">
        <v>0</v>
      </c>
      <c r="G1100" s="1">
        <v>45114</v>
      </c>
      <c r="H1100">
        <v>0</v>
      </c>
      <c r="I1100" s="1">
        <v>45223</v>
      </c>
      <c r="J1100">
        <v>-8700</v>
      </c>
      <c r="K1100" s="1">
        <v>45254</v>
      </c>
      <c r="L1100">
        <v>0</v>
      </c>
      <c r="M1100" s="1">
        <v>45254</v>
      </c>
      <c r="N1100">
        <v>0</v>
      </c>
      <c r="O1100" s="1">
        <v>45254</v>
      </c>
      <c r="P1100">
        <v>0</v>
      </c>
      <c r="Q1100" s="1">
        <v>45168</v>
      </c>
      <c r="R1100">
        <v>0</v>
      </c>
      <c r="S1100" s="1">
        <v>45477</v>
      </c>
      <c r="T1100">
        <v>0</v>
      </c>
      <c r="U1100" s="1">
        <v>45356</v>
      </c>
      <c r="V1100">
        <v>15200</v>
      </c>
      <c r="W1100" s="1">
        <v>45477</v>
      </c>
      <c r="X1100">
        <v>29695.84</v>
      </c>
      <c r="Y1100" s="1">
        <v>45254</v>
      </c>
      <c r="Z1100">
        <v>-11320.83</v>
      </c>
      <c r="AA1100" s="1">
        <v>45254</v>
      </c>
      <c r="AB1100">
        <v>0</v>
      </c>
    </row>
    <row r="1101" spans="1:28" ht="16.2">
      <c r="A1101" s="1">
        <v>45478</v>
      </c>
      <c r="B1101">
        <v>0</v>
      </c>
      <c r="C1101" s="1">
        <v>45166</v>
      </c>
      <c r="D1101">
        <v>0</v>
      </c>
      <c r="E1101" s="1">
        <v>45166</v>
      </c>
      <c r="F1101">
        <v>0</v>
      </c>
      <c r="G1101" s="1">
        <v>45117</v>
      </c>
      <c r="H1101">
        <v>0</v>
      </c>
      <c r="I1101" s="1">
        <v>45224</v>
      </c>
      <c r="J1101">
        <v>-9100</v>
      </c>
      <c r="K1101" s="1">
        <v>45257</v>
      </c>
      <c r="L1101">
        <v>359.63</v>
      </c>
      <c r="M1101" s="1">
        <v>45257</v>
      </c>
      <c r="N1101">
        <v>0</v>
      </c>
      <c r="O1101" s="1">
        <v>45257</v>
      </c>
      <c r="P1101">
        <v>0</v>
      </c>
      <c r="Q1101" s="1">
        <v>45169</v>
      </c>
      <c r="R1101">
        <v>0</v>
      </c>
      <c r="S1101" s="1">
        <v>45478</v>
      </c>
      <c r="T1101">
        <v>0</v>
      </c>
      <c r="U1101" s="1">
        <v>45357</v>
      </c>
      <c r="V1101">
        <v>24000</v>
      </c>
      <c r="W1101" s="1">
        <v>45478</v>
      </c>
      <c r="X1101">
        <v>-10800</v>
      </c>
      <c r="Y1101" s="1">
        <v>45257</v>
      </c>
      <c r="Z1101">
        <v>5160.3500000000004</v>
      </c>
      <c r="AA1101" s="1">
        <v>45257</v>
      </c>
      <c r="AB1101">
        <v>15482.41</v>
      </c>
    </row>
    <row r="1102" spans="1:28" ht="16.2">
      <c r="A1102" s="1">
        <v>45481</v>
      </c>
      <c r="B1102">
        <v>28769.03</v>
      </c>
      <c r="C1102" s="1">
        <v>45167</v>
      </c>
      <c r="D1102">
        <v>0</v>
      </c>
      <c r="E1102" s="1">
        <v>45167</v>
      </c>
      <c r="F1102">
        <v>0</v>
      </c>
      <c r="G1102" s="1">
        <v>45118</v>
      </c>
      <c r="H1102">
        <v>0</v>
      </c>
      <c r="I1102" s="1">
        <v>45225</v>
      </c>
      <c r="J1102">
        <v>33800</v>
      </c>
      <c r="K1102" s="1">
        <v>45258</v>
      </c>
      <c r="L1102">
        <v>0</v>
      </c>
      <c r="M1102" s="1">
        <v>45258</v>
      </c>
      <c r="N1102">
        <v>31083.82</v>
      </c>
      <c r="O1102" s="1">
        <v>45258</v>
      </c>
      <c r="P1102">
        <v>0</v>
      </c>
      <c r="Q1102" s="1">
        <v>45170</v>
      </c>
      <c r="R1102">
        <v>0</v>
      </c>
      <c r="S1102" s="1">
        <v>45481</v>
      </c>
      <c r="T1102">
        <v>0</v>
      </c>
      <c r="U1102" s="1">
        <v>45358</v>
      </c>
      <c r="V1102">
        <v>40000</v>
      </c>
      <c r="W1102" s="1">
        <v>45481</v>
      </c>
      <c r="X1102">
        <v>-28823.439999999999</v>
      </c>
      <c r="Y1102" s="1">
        <v>45258</v>
      </c>
      <c r="Z1102">
        <v>27362.54</v>
      </c>
      <c r="AA1102" s="1">
        <v>45258</v>
      </c>
      <c r="AB1102">
        <v>-23239.439999999999</v>
      </c>
    </row>
    <row r="1103" spans="1:28" ht="16.2">
      <c r="A1103" s="1">
        <v>45482</v>
      </c>
      <c r="B1103">
        <v>0</v>
      </c>
      <c r="C1103" s="1">
        <v>45168</v>
      </c>
      <c r="D1103">
        <v>0</v>
      </c>
      <c r="E1103" s="1">
        <v>45168</v>
      </c>
      <c r="F1103">
        <v>0</v>
      </c>
      <c r="G1103" s="1">
        <v>45119</v>
      </c>
      <c r="H1103">
        <v>0</v>
      </c>
      <c r="I1103" s="1">
        <v>45226</v>
      </c>
      <c r="J1103">
        <v>-11500</v>
      </c>
      <c r="K1103" s="1">
        <v>45259</v>
      </c>
      <c r="L1103">
        <v>0</v>
      </c>
      <c r="M1103" s="1">
        <v>45259</v>
      </c>
      <c r="N1103">
        <v>-12841.87</v>
      </c>
      <c r="O1103" s="1">
        <v>45259</v>
      </c>
      <c r="P1103">
        <v>-17043.16</v>
      </c>
      <c r="Q1103" s="1">
        <v>45173</v>
      </c>
      <c r="R1103">
        <v>0</v>
      </c>
      <c r="S1103" s="1">
        <v>45482</v>
      </c>
      <c r="T1103">
        <v>22768.37</v>
      </c>
      <c r="U1103" s="1">
        <v>45359</v>
      </c>
      <c r="V1103">
        <v>16400</v>
      </c>
      <c r="W1103" s="1">
        <v>45482</v>
      </c>
      <c r="X1103">
        <v>1282.31</v>
      </c>
      <c r="Y1103" s="1">
        <v>45259</v>
      </c>
      <c r="Z1103">
        <v>-27364.41</v>
      </c>
      <c r="AA1103" s="1">
        <v>45259</v>
      </c>
      <c r="AB1103">
        <v>-6000</v>
      </c>
    </row>
    <row r="1104" spans="1:28" ht="16.2">
      <c r="A1104" s="1">
        <v>45483</v>
      </c>
      <c r="B1104">
        <v>0</v>
      </c>
      <c r="C1104" s="1">
        <v>45169</v>
      </c>
      <c r="D1104">
        <v>0</v>
      </c>
      <c r="E1104" s="1">
        <v>45169</v>
      </c>
      <c r="F1104">
        <v>0</v>
      </c>
      <c r="G1104" s="1">
        <v>45120</v>
      </c>
      <c r="H1104">
        <v>0</v>
      </c>
      <c r="I1104" s="1">
        <v>45229</v>
      </c>
      <c r="J1104">
        <v>-14000</v>
      </c>
      <c r="K1104" s="1">
        <v>45260</v>
      </c>
      <c r="L1104">
        <v>0</v>
      </c>
      <c r="M1104" s="1">
        <v>45260</v>
      </c>
      <c r="N1104">
        <v>-2363.48</v>
      </c>
      <c r="O1104" s="1">
        <v>45260</v>
      </c>
      <c r="P1104">
        <v>0</v>
      </c>
      <c r="Q1104" s="1">
        <v>45174</v>
      </c>
      <c r="R1104">
        <v>0</v>
      </c>
      <c r="S1104" s="1">
        <v>45483</v>
      </c>
      <c r="T1104">
        <v>0</v>
      </c>
      <c r="U1104" s="1">
        <v>45362</v>
      </c>
      <c r="V1104">
        <v>-14800</v>
      </c>
      <c r="W1104" s="1">
        <v>45483</v>
      </c>
      <c r="X1104">
        <v>0</v>
      </c>
      <c r="Y1104" s="1">
        <v>45260</v>
      </c>
      <c r="Z1104">
        <v>11800</v>
      </c>
      <c r="AA1104" s="1">
        <v>45260</v>
      </c>
      <c r="AB1104">
        <v>11800</v>
      </c>
    </row>
    <row r="1105" spans="1:28" ht="16.2">
      <c r="A1105" s="1">
        <v>45484</v>
      </c>
      <c r="B1105">
        <v>-22521.1</v>
      </c>
      <c r="C1105" s="1">
        <v>45170</v>
      </c>
      <c r="D1105">
        <v>0</v>
      </c>
      <c r="E1105" s="1">
        <v>45170</v>
      </c>
      <c r="F1105">
        <v>0</v>
      </c>
      <c r="G1105" s="1">
        <v>45121</v>
      </c>
      <c r="H1105">
        <v>0</v>
      </c>
      <c r="I1105" s="1">
        <v>45230</v>
      </c>
      <c r="J1105">
        <v>28100</v>
      </c>
      <c r="K1105" s="1">
        <v>45261</v>
      </c>
      <c r="L1105">
        <v>0</v>
      </c>
      <c r="M1105" s="1">
        <v>45261</v>
      </c>
      <c r="N1105">
        <v>-13720.65</v>
      </c>
      <c r="O1105" s="1">
        <v>45261</v>
      </c>
      <c r="P1105">
        <v>0</v>
      </c>
      <c r="Q1105" s="1">
        <v>45175</v>
      </c>
      <c r="R1105">
        <v>0</v>
      </c>
      <c r="S1105" s="1">
        <v>45484</v>
      </c>
      <c r="T1105">
        <v>0</v>
      </c>
      <c r="U1105" s="1">
        <v>45363</v>
      </c>
      <c r="V1105">
        <v>47600</v>
      </c>
      <c r="W1105" s="1">
        <v>45484</v>
      </c>
      <c r="X1105">
        <v>38074.81</v>
      </c>
      <c r="Y1105" s="1">
        <v>45261</v>
      </c>
      <c r="Z1105">
        <v>-14719.66</v>
      </c>
      <c r="AA1105" s="1">
        <v>45261</v>
      </c>
      <c r="AB1105">
        <v>-22918.43</v>
      </c>
    </row>
    <row r="1106" spans="1:28" ht="16.2">
      <c r="A1106" s="1">
        <v>45485</v>
      </c>
      <c r="B1106">
        <v>11528.64</v>
      </c>
      <c r="C1106" s="1">
        <v>45173</v>
      </c>
      <c r="D1106">
        <v>0</v>
      </c>
      <c r="E1106" s="1">
        <v>45173</v>
      </c>
      <c r="F1106">
        <v>0</v>
      </c>
      <c r="G1106" s="1">
        <v>45124</v>
      </c>
      <c r="H1106">
        <v>0</v>
      </c>
      <c r="I1106" s="1">
        <v>45231</v>
      </c>
      <c r="J1106">
        <v>-8700</v>
      </c>
      <c r="K1106" s="1">
        <v>45264</v>
      </c>
      <c r="L1106">
        <v>0</v>
      </c>
      <c r="M1106" s="1">
        <v>45264</v>
      </c>
      <c r="N1106">
        <v>-12967.14</v>
      </c>
      <c r="O1106" s="1">
        <v>45264</v>
      </c>
      <c r="P1106">
        <v>0</v>
      </c>
      <c r="Q1106" s="1">
        <v>45176</v>
      </c>
      <c r="R1106">
        <v>0</v>
      </c>
      <c r="S1106" s="1">
        <v>45485</v>
      </c>
      <c r="T1106">
        <v>0</v>
      </c>
      <c r="U1106" s="1">
        <v>45364</v>
      </c>
      <c r="V1106">
        <v>-5800</v>
      </c>
      <c r="W1106" s="1">
        <v>45485</v>
      </c>
      <c r="X1106">
        <v>33149.5</v>
      </c>
      <c r="Y1106" s="1">
        <v>45264</v>
      </c>
      <c r="Z1106">
        <v>-3523.02</v>
      </c>
      <c r="AA1106" s="1">
        <v>45264</v>
      </c>
      <c r="AB1106">
        <v>0</v>
      </c>
    </row>
    <row r="1107" spans="1:28" ht="16.2">
      <c r="A1107" s="1">
        <v>45488</v>
      </c>
      <c r="B1107">
        <v>40567.620000000003</v>
      </c>
      <c r="C1107" s="1">
        <v>45174</v>
      </c>
      <c r="D1107">
        <v>0</v>
      </c>
      <c r="E1107" s="1">
        <v>45174</v>
      </c>
      <c r="F1107">
        <v>0</v>
      </c>
      <c r="G1107" s="1">
        <v>45125</v>
      </c>
      <c r="H1107">
        <v>0</v>
      </c>
      <c r="I1107" s="1">
        <v>45232</v>
      </c>
      <c r="J1107">
        <v>-700</v>
      </c>
      <c r="K1107" s="1">
        <v>45265</v>
      </c>
      <c r="L1107">
        <v>-3755.92</v>
      </c>
      <c r="M1107" s="1">
        <v>45265</v>
      </c>
      <c r="N1107">
        <v>12678.75</v>
      </c>
      <c r="O1107" s="1">
        <v>45265</v>
      </c>
      <c r="P1107">
        <v>0</v>
      </c>
      <c r="Q1107" s="1">
        <v>45177</v>
      </c>
      <c r="R1107">
        <v>0</v>
      </c>
      <c r="S1107" s="1">
        <v>45488</v>
      </c>
      <c r="T1107">
        <v>0</v>
      </c>
      <c r="U1107" s="1">
        <v>45365</v>
      </c>
      <c r="V1107">
        <v>2600</v>
      </c>
      <c r="W1107" s="1">
        <v>45488</v>
      </c>
      <c r="X1107">
        <v>12160.45</v>
      </c>
      <c r="Y1107" s="1">
        <v>45265</v>
      </c>
      <c r="Z1107">
        <v>-16479.419999999998</v>
      </c>
      <c r="AA1107" s="1">
        <v>45265</v>
      </c>
      <c r="AB1107">
        <v>-10717.74</v>
      </c>
    </row>
    <row r="1108" spans="1:28" ht="16.2">
      <c r="A1108" s="1">
        <v>45489</v>
      </c>
      <c r="B1108">
        <v>19311.21</v>
      </c>
      <c r="C1108" s="1">
        <v>45175</v>
      </c>
      <c r="D1108">
        <v>0</v>
      </c>
      <c r="E1108" s="1">
        <v>45175</v>
      </c>
      <c r="F1108">
        <v>0</v>
      </c>
      <c r="G1108" s="1">
        <v>45126</v>
      </c>
      <c r="H1108">
        <v>0</v>
      </c>
      <c r="I1108" s="1">
        <v>45233</v>
      </c>
      <c r="J1108">
        <v>13500</v>
      </c>
      <c r="K1108" s="1">
        <v>45266</v>
      </c>
      <c r="L1108">
        <v>7037.84</v>
      </c>
      <c r="M1108" s="1">
        <v>45266</v>
      </c>
      <c r="N1108">
        <v>3481.33</v>
      </c>
      <c r="O1108" s="1">
        <v>45266</v>
      </c>
      <c r="P1108">
        <v>0</v>
      </c>
      <c r="Q1108" s="1">
        <v>45180</v>
      </c>
      <c r="R1108">
        <v>0</v>
      </c>
      <c r="S1108" s="1">
        <v>45489</v>
      </c>
      <c r="T1108">
        <v>0</v>
      </c>
      <c r="U1108" s="1">
        <v>45366</v>
      </c>
      <c r="V1108">
        <v>-41800</v>
      </c>
      <c r="W1108" s="1">
        <v>45489</v>
      </c>
      <c r="X1108">
        <v>-64244.53</v>
      </c>
      <c r="Y1108" s="1">
        <v>45266</v>
      </c>
      <c r="Z1108">
        <v>-3641.09</v>
      </c>
      <c r="AA1108" s="1">
        <v>45266</v>
      </c>
      <c r="AB1108">
        <v>-26166</v>
      </c>
    </row>
    <row r="1109" spans="1:28" ht="16.2">
      <c r="A1109" s="1">
        <v>45490</v>
      </c>
      <c r="B1109">
        <v>-9626.23</v>
      </c>
      <c r="C1109" s="1">
        <v>45176</v>
      </c>
      <c r="D1109">
        <v>1300</v>
      </c>
      <c r="E1109" s="1">
        <v>45176</v>
      </c>
      <c r="F1109">
        <v>0</v>
      </c>
      <c r="G1109" s="1">
        <v>45127</v>
      </c>
      <c r="H1109">
        <v>0</v>
      </c>
      <c r="I1109" s="1">
        <v>45236</v>
      </c>
      <c r="J1109">
        <v>0</v>
      </c>
      <c r="K1109" s="1">
        <v>45267</v>
      </c>
      <c r="L1109">
        <v>1758.7</v>
      </c>
      <c r="M1109" s="1">
        <v>45267</v>
      </c>
      <c r="N1109">
        <v>-19841.900000000001</v>
      </c>
      <c r="O1109" s="1">
        <v>45267</v>
      </c>
      <c r="P1109">
        <v>0</v>
      </c>
      <c r="Q1109" s="1">
        <v>45181</v>
      </c>
      <c r="R1109">
        <v>0</v>
      </c>
      <c r="S1109" s="1">
        <v>45490</v>
      </c>
      <c r="T1109">
        <v>0</v>
      </c>
      <c r="U1109" s="1">
        <v>45369</v>
      </c>
      <c r="V1109">
        <v>37800</v>
      </c>
      <c r="W1109" s="1">
        <v>45490</v>
      </c>
      <c r="X1109">
        <v>63889.63</v>
      </c>
      <c r="Y1109" s="1">
        <v>45267</v>
      </c>
      <c r="Z1109">
        <v>-14837.46</v>
      </c>
      <c r="AA1109" s="1">
        <v>45267</v>
      </c>
      <c r="AB1109">
        <v>5680.97</v>
      </c>
    </row>
    <row r="1110" spans="1:28" ht="16.2">
      <c r="A1110" s="1">
        <v>45491</v>
      </c>
      <c r="B1110">
        <v>-54995.19</v>
      </c>
      <c r="C1110" s="1">
        <v>45177</v>
      </c>
      <c r="D1110">
        <v>200</v>
      </c>
      <c r="E1110" s="1">
        <v>45177</v>
      </c>
      <c r="F1110">
        <v>0</v>
      </c>
      <c r="G1110" s="1">
        <v>45128</v>
      </c>
      <c r="H1110">
        <v>-2708.65</v>
      </c>
      <c r="I1110" s="1">
        <v>45237</v>
      </c>
      <c r="J1110">
        <v>0</v>
      </c>
      <c r="K1110" s="1">
        <v>45268</v>
      </c>
      <c r="L1110">
        <v>-8045.29</v>
      </c>
      <c r="M1110" s="1">
        <v>45268</v>
      </c>
      <c r="N1110">
        <v>8880.1</v>
      </c>
      <c r="O1110" s="1">
        <v>45268</v>
      </c>
      <c r="P1110">
        <v>0</v>
      </c>
      <c r="Q1110" s="1">
        <v>45182</v>
      </c>
      <c r="R1110">
        <v>0</v>
      </c>
      <c r="S1110" s="1">
        <v>45491</v>
      </c>
      <c r="T1110">
        <v>-29998.75</v>
      </c>
      <c r="U1110" s="1">
        <v>45370</v>
      </c>
      <c r="V1110">
        <v>-10400</v>
      </c>
      <c r="W1110" s="1">
        <v>45491</v>
      </c>
      <c r="X1110">
        <v>0</v>
      </c>
      <c r="Y1110" s="1">
        <v>45268</v>
      </c>
      <c r="Z1110">
        <v>4837.78</v>
      </c>
      <c r="AA1110" s="1">
        <v>45268</v>
      </c>
      <c r="AB1110">
        <v>-28322.27</v>
      </c>
    </row>
    <row r="1111" spans="1:28" ht="16.2">
      <c r="A1111" s="1">
        <v>45492</v>
      </c>
      <c r="B1111">
        <v>-8383.2099999999991</v>
      </c>
      <c r="C1111" s="1">
        <v>45180</v>
      </c>
      <c r="D1111">
        <v>30900</v>
      </c>
      <c r="E1111" s="1">
        <v>45180</v>
      </c>
      <c r="F1111">
        <v>0</v>
      </c>
      <c r="G1111" s="1">
        <v>45131</v>
      </c>
      <c r="H1111">
        <v>7600</v>
      </c>
      <c r="I1111" s="1">
        <v>45238</v>
      </c>
      <c r="J1111">
        <v>0</v>
      </c>
      <c r="K1111" s="1">
        <v>45271</v>
      </c>
      <c r="L1111">
        <v>0</v>
      </c>
      <c r="M1111" s="1">
        <v>45271</v>
      </c>
      <c r="N1111">
        <v>5555.4</v>
      </c>
      <c r="O1111" s="1">
        <v>45271</v>
      </c>
      <c r="P1111">
        <v>0</v>
      </c>
      <c r="Q1111" s="1">
        <v>45183</v>
      </c>
      <c r="R1111">
        <v>0</v>
      </c>
      <c r="S1111" s="1">
        <v>45492</v>
      </c>
      <c r="T1111">
        <v>0</v>
      </c>
      <c r="U1111" s="1">
        <v>45371</v>
      </c>
      <c r="V1111">
        <v>-24592.41</v>
      </c>
      <c r="W1111" s="1">
        <v>45492</v>
      </c>
      <c r="X1111">
        <v>0</v>
      </c>
      <c r="Y1111" s="1">
        <v>45271</v>
      </c>
      <c r="Z1111">
        <v>-12842.83</v>
      </c>
      <c r="AA1111" s="1">
        <v>45271</v>
      </c>
      <c r="AB1111">
        <v>0</v>
      </c>
    </row>
    <row r="1112" spans="1:28" ht="16.2">
      <c r="A1112" s="1">
        <v>45495</v>
      </c>
      <c r="B1112">
        <v>0</v>
      </c>
      <c r="C1112" s="1">
        <v>45181</v>
      </c>
      <c r="D1112">
        <v>0</v>
      </c>
      <c r="E1112" s="1">
        <v>45181</v>
      </c>
      <c r="F1112">
        <v>0</v>
      </c>
      <c r="G1112" s="1">
        <v>45132</v>
      </c>
      <c r="H1112">
        <v>39600</v>
      </c>
      <c r="I1112" s="1">
        <v>45239</v>
      </c>
      <c r="J1112">
        <v>-10203.74</v>
      </c>
      <c r="K1112" s="1">
        <v>45272</v>
      </c>
      <c r="L1112">
        <v>-5850.84</v>
      </c>
      <c r="M1112" s="1">
        <v>45272</v>
      </c>
      <c r="N1112">
        <v>-922.48</v>
      </c>
      <c r="O1112" s="1">
        <v>45272</v>
      </c>
      <c r="P1112">
        <v>0</v>
      </c>
      <c r="Q1112" s="1">
        <v>45184</v>
      </c>
      <c r="R1112">
        <v>0</v>
      </c>
      <c r="S1112" s="1">
        <v>45495</v>
      </c>
      <c r="T1112">
        <v>0</v>
      </c>
      <c r="U1112" s="1">
        <v>45372</v>
      </c>
      <c r="V1112">
        <v>34397.33</v>
      </c>
      <c r="W1112" s="1">
        <v>45495</v>
      </c>
      <c r="X1112">
        <v>0</v>
      </c>
      <c r="Y1112" s="1">
        <v>45272</v>
      </c>
      <c r="Z1112">
        <v>11752.46</v>
      </c>
      <c r="AA1112" s="1">
        <v>45272</v>
      </c>
      <c r="AB1112">
        <v>0</v>
      </c>
    </row>
    <row r="1113" spans="1:28" ht="16.2">
      <c r="A1113" s="1">
        <v>45496</v>
      </c>
      <c r="B1113">
        <v>0</v>
      </c>
      <c r="C1113" s="1">
        <v>45182</v>
      </c>
      <c r="D1113">
        <v>-13100</v>
      </c>
      <c r="E1113" s="1">
        <v>45182</v>
      </c>
      <c r="F1113">
        <v>0</v>
      </c>
      <c r="G1113" s="1">
        <v>45133</v>
      </c>
      <c r="H1113">
        <v>-15600</v>
      </c>
      <c r="I1113" s="1">
        <v>45240</v>
      </c>
      <c r="J1113">
        <v>0</v>
      </c>
      <c r="K1113" s="1">
        <v>45273</v>
      </c>
      <c r="L1113">
        <v>0</v>
      </c>
      <c r="M1113" s="1">
        <v>45273</v>
      </c>
      <c r="N1113">
        <v>-7924.7</v>
      </c>
      <c r="O1113" s="1">
        <v>45273</v>
      </c>
      <c r="P1113">
        <v>0</v>
      </c>
      <c r="Q1113" s="1">
        <v>45187</v>
      </c>
      <c r="R1113">
        <v>0</v>
      </c>
      <c r="S1113" s="1">
        <v>45496</v>
      </c>
      <c r="T1113">
        <v>0</v>
      </c>
      <c r="U1113" s="1">
        <v>45373</v>
      </c>
      <c r="V1113">
        <v>-4400</v>
      </c>
      <c r="W1113" s="1">
        <v>45496</v>
      </c>
      <c r="X1113">
        <v>0</v>
      </c>
      <c r="Y1113" s="1">
        <v>45273</v>
      </c>
      <c r="Z1113">
        <v>0</v>
      </c>
      <c r="AA1113" s="1">
        <v>45273</v>
      </c>
      <c r="AB1113">
        <v>-12248.8</v>
      </c>
    </row>
    <row r="1114" spans="1:28" ht="16.2">
      <c r="A1114" s="1">
        <v>45499</v>
      </c>
      <c r="B1114">
        <v>0</v>
      </c>
      <c r="C1114" s="1">
        <v>45183</v>
      </c>
      <c r="D1114">
        <v>47495.49</v>
      </c>
      <c r="E1114" s="1">
        <v>45183</v>
      </c>
      <c r="F1114">
        <v>0</v>
      </c>
      <c r="G1114" s="1">
        <v>45134</v>
      </c>
      <c r="H1114">
        <v>23800</v>
      </c>
      <c r="I1114" s="1">
        <v>45243</v>
      </c>
      <c r="J1114">
        <v>-12412.41</v>
      </c>
      <c r="K1114" s="1">
        <v>45274</v>
      </c>
      <c r="L1114">
        <v>-6056.87</v>
      </c>
      <c r="M1114" s="1">
        <v>45274</v>
      </c>
      <c r="N1114">
        <v>-1123.5</v>
      </c>
      <c r="O1114" s="1">
        <v>45274</v>
      </c>
      <c r="P1114">
        <v>0</v>
      </c>
      <c r="Q1114" s="1">
        <v>45188</v>
      </c>
      <c r="R1114">
        <v>0</v>
      </c>
      <c r="S1114" s="1">
        <v>45499</v>
      </c>
      <c r="T1114">
        <v>0</v>
      </c>
      <c r="U1114" s="1">
        <v>45376</v>
      </c>
      <c r="V1114">
        <v>-2200</v>
      </c>
      <c r="W1114" s="1">
        <v>45499</v>
      </c>
      <c r="X1114">
        <v>0</v>
      </c>
      <c r="Y1114" s="1">
        <v>45274</v>
      </c>
      <c r="Z1114">
        <v>0</v>
      </c>
      <c r="AA1114" s="1">
        <v>45274</v>
      </c>
      <c r="AB1114">
        <v>-11858.52</v>
      </c>
    </row>
    <row r="1115" spans="1:28" ht="16.2">
      <c r="A1115" s="1">
        <v>45502</v>
      </c>
      <c r="B1115">
        <v>0</v>
      </c>
      <c r="C1115" s="1">
        <v>45184</v>
      </c>
      <c r="D1115">
        <v>0</v>
      </c>
      <c r="E1115" s="1">
        <v>45184</v>
      </c>
      <c r="F1115">
        <v>0</v>
      </c>
      <c r="G1115" s="1">
        <v>45135</v>
      </c>
      <c r="H1115">
        <v>8200</v>
      </c>
      <c r="I1115" s="1">
        <v>45244</v>
      </c>
      <c r="J1115">
        <v>0</v>
      </c>
      <c r="K1115" s="1">
        <v>45275</v>
      </c>
      <c r="L1115">
        <v>-3864.28</v>
      </c>
      <c r="M1115" s="1">
        <v>45275</v>
      </c>
      <c r="N1115">
        <v>0</v>
      </c>
      <c r="O1115" s="1">
        <v>45275</v>
      </c>
      <c r="P1115">
        <v>0</v>
      </c>
      <c r="Q1115" s="1">
        <v>45189</v>
      </c>
      <c r="R1115">
        <v>0</v>
      </c>
      <c r="S1115" s="1">
        <v>45502</v>
      </c>
      <c r="T1115">
        <v>26863.35</v>
      </c>
      <c r="U1115" s="1">
        <v>45377</v>
      </c>
      <c r="V1115">
        <v>-8800</v>
      </c>
      <c r="W1115" s="1">
        <v>45502</v>
      </c>
      <c r="X1115">
        <v>0</v>
      </c>
      <c r="Y1115" s="1">
        <v>45275</v>
      </c>
      <c r="Z1115">
        <v>9937.3700000000008</v>
      </c>
      <c r="AA1115" s="1">
        <v>45275</v>
      </c>
      <c r="AB1115">
        <v>-11463.62</v>
      </c>
    </row>
    <row r="1116" spans="1:28" ht="16.2">
      <c r="A1116" s="1">
        <v>45503</v>
      </c>
      <c r="B1116">
        <v>0</v>
      </c>
      <c r="C1116" s="1">
        <v>45187</v>
      </c>
      <c r="D1116">
        <v>0</v>
      </c>
      <c r="E1116" s="1">
        <v>45187</v>
      </c>
      <c r="F1116">
        <v>0</v>
      </c>
      <c r="G1116" s="1">
        <v>45138</v>
      </c>
      <c r="H1116">
        <v>-32200</v>
      </c>
      <c r="I1116" s="1">
        <v>45245</v>
      </c>
      <c r="J1116">
        <v>0</v>
      </c>
      <c r="K1116" s="1">
        <v>45278</v>
      </c>
      <c r="L1116">
        <v>0</v>
      </c>
      <c r="M1116" s="1">
        <v>45278</v>
      </c>
      <c r="N1116">
        <v>0</v>
      </c>
      <c r="O1116" s="1">
        <v>45278</v>
      </c>
      <c r="P1116">
        <v>0</v>
      </c>
      <c r="Q1116" s="1">
        <v>45190</v>
      </c>
      <c r="R1116">
        <v>0</v>
      </c>
      <c r="S1116" s="1">
        <v>45503</v>
      </c>
      <c r="T1116">
        <v>-41918.65</v>
      </c>
      <c r="U1116" s="1">
        <v>45378</v>
      </c>
      <c r="V1116">
        <v>14800</v>
      </c>
      <c r="W1116" s="1">
        <v>45503</v>
      </c>
      <c r="X1116">
        <v>0</v>
      </c>
      <c r="Y1116" s="1">
        <v>45278</v>
      </c>
      <c r="Z1116">
        <v>10340.61</v>
      </c>
      <c r="AA1116" s="1">
        <v>45278</v>
      </c>
      <c r="AB1116">
        <v>1470.65</v>
      </c>
    </row>
    <row r="1117" spans="1:28" ht="16.2">
      <c r="A1117" s="1">
        <v>45504</v>
      </c>
      <c r="B1117">
        <v>0</v>
      </c>
      <c r="C1117" s="1">
        <v>45188</v>
      </c>
      <c r="D1117">
        <v>0</v>
      </c>
      <c r="E1117" s="1">
        <v>45188</v>
      </c>
      <c r="F1117">
        <v>0</v>
      </c>
      <c r="G1117" s="1">
        <v>45139</v>
      </c>
      <c r="H1117">
        <v>16200</v>
      </c>
      <c r="I1117" s="1">
        <v>45246</v>
      </c>
      <c r="J1117">
        <v>0</v>
      </c>
      <c r="K1117" s="1">
        <v>45279</v>
      </c>
      <c r="L1117">
        <v>-6256</v>
      </c>
      <c r="M1117" s="1">
        <v>45279</v>
      </c>
      <c r="N1117">
        <v>0</v>
      </c>
      <c r="O1117" s="1">
        <v>45279</v>
      </c>
      <c r="P1117">
        <v>0</v>
      </c>
      <c r="Q1117" s="1">
        <v>45191</v>
      </c>
      <c r="R1117">
        <v>0</v>
      </c>
      <c r="S1117" s="1">
        <v>45504</v>
      </c>
      <c r="T1117">
        <v>0</v>
      </c>
      <c r="U1117" s="1">
        <v>45379</v>
      </c>
      <c r="V1117">
        <v>-11600</v>
      </c>
      <c r="W1117" s="1">
        <v>45504</v>
      </c>
      <c r="X1117">
        <v>-34118.080000000002</v>
      </c>
      <c r="Y1117" s="1">
        <v>45279</v>
      </c>
      <c r="Z1117">
        <v>13944.69</v>
      </c>
      <c r="AA1117" s="1">
        <v>45279</v>
      </c>
      <c r="AB1117">
        <v>-23581.39</v>
      </c>
    </row>
    <row r="1118" spans="1:28" ht="16.2">
      <c r="A1118" s="1">
        <v>45505</v>
      </c>
      <c r="B1118">
        <v>-4958.5200000000004</v>
      </c>
      <c r="C1118" s="1">
        <v>45189</v>
      </c>
      <c r="D1118">
        <v>13000</v>
      </c>
      <c r="E1118" s="1">
        <v>45189</v>
      </c>
      <c r="F1118">
        <v>0</v>
      </c>
      <c r="G1118" s="1">
        <v>45140</v>
      </c>
      <c r="H1118">
        <v>-73600</v>
      </c>
      <c r="I1118" s="1">
        <v>45247</v>
      </c>
      <c r="J1118">
        <v>0</v>
      </c>
      <c r="K1118" s="1">
        <v>45280</v>
      </c>
      <c r="L1118">
        <v>-5456.66</v>
      </c>
      <c r="M1118" s="1">
        <v>45280</v>
      </c>
      <c r="N1118">
        <v>0</v>
      </c>
      <c r="O1118" s="1">
        <v>45280</v>
      </c>
      <c r="P1118">
        <v>0</v>
      </c>
      <c r="Q1118" s="1">
        <v>45194</v>
      </c>
      <c r="R1118">
        <v>0</v>
      </c>
      <c r="S1118" s="1">
        <v>45505</v>
      </c>
      <c r="T1118">
        <v>0</v>
      </c>
      <c r="U1118" s="1">
        <v>45380</v>
      </c>
      <c r="V1118">
        <v>15400</v>
      </c>
      <c r="W1118" s="1">
        <v>45505</v>
      </c>
      <c r="X1118">
        <v>0</v>
      </c>
      <c r="Y1118" s="1">
        <v>45280</v>
      </c>
      <c r="Z1118">
        <v>4091.39</v>
      </c>
      <c r="AA1118" s="1">
        <v>45280</v>
      </c>
      <c r="AB1118">
        <v>0</v>
      </c>
    </row>
    <row r="1119" spans="1:28" ht="16.2">
      <c r="A1119" s="1">
        <v>45506</v>
      </c>
      <c r="B1119">
        <v>50177.52</v>
      </c>
      <c r="C1119" s="1">
        <v>45190</v>
      </c>
      <c r="D1119">
        <v>0</v>
      </c>
      <c r="E1119" s="1">
        <v>45190</v>
      </c>
      <c r="F1119">
        <v>0</v>
      </c>
      <c r="G1119" s="1">
        <v>45142</v>
      </c>
      <c r="H1119">
        <v>2000</v>
      </c>
      <c r="I1119" s="1">
        <v>45250</v>
      </c>
      <c r="J1119">
        <v>0</v>
      </c>
      <c r="K1119" s="1">
        <v>45281</v>
      </c>
      <c r="L1119">
        <v>0</v>
      </c>
      <c r="M1119" s="1">
        <v>45281</v>
      </c>
      <c r="N1119">
        <v>0</v>
      </c>
      <c r="O1119" s="1">
        <v>45281</v>
      </c>
      <c r="P1119">
        <v>0</v>
      </c>
      <c r="Q1119" s="1">
        <v>45195</v>
      </c>
      <c r="R1119">
        <v>0</v>
      </c>
      <c r="S1119" s="1">
        <v>45506</v>
      </c>
      <c r="T1119">
        <v>0</v>
      </c>
      <c r="U1119" s="1">
        <v>45383</v>
      </c>
      <c r="V1119">
        <v>1600</v>
      </c>
      <c r="W1119" s="1">
        <v>45506</v>
      </c>
      <c r="X1119">
        <v>53745.85</v>
      </c>
      <c r="Y1119" s="1">
        <v>45281</v>
      </c>
      <c r="Z1119">
        <v>0</v>
      </c>
      <c r="AA1119" s="1">
        <v>45281</v>
      </c>
      <c r="AB1119">
        <v>0</v>
      </c>
    </row>
    <row r="1120" spans="1:28" ht="16.2">
      <c r="A1120" s="1">
        <v>45509</v>
      </c>
      <c r="B1120">
        <v>66404.08</v>
      </c>
      <c r="C1120" s="1">
        <v>45191</v>
      </c>
      <c r="D1120">
        <v>0</v>
      </c>
      <c r="E1120" s="1">
        <v>45191</v>
      </c>
      <c r="F1120">
        <v>0</v>
      </c>
      <c r="G1120" s="1">
        <v>45145</v>
      </c>
      <c r="H1120">
        <v>35600</v>
      </c>
      <c r="I1120" s="1">
        <v>45251</v>
      </c>
      <c r="J1120">
        <v>36083.07</v>
      </c>
      <c r="K1120" s="1">
        <v>45282</v>
      </c>
      <c r="L1120">
        <v>0</v>
      </c>
      <c r="M1120" s="1">
        <v>45282</v>
      </c>
      <c r="N1120">
        <v>0</v>
      </c>
      <c r="O1120" s="1">
        <v>45282</v>
      </c>
      <c r="P1120">
        <v>0</v>
      </c>
      <c r="Q1120" s="1">
        <v>45196</v>
      </c>
      <c r="R1120">
        <v>0</v>
      </c>
      <c r="S1120" s="1">
        <v>45509</v>
      </c>
      <c r="T1120">
        <v>0</v>
      </c>
      <c r="U1120" s="1">
        <v>45384</v>
      </c>
      <c r="V1120">
        <v>47000</v>
      </c>
      <c r="W1120" s="1">
        <v>45509</v>
      </c>
      <c r="X1120">
        <v>431800</v>
      </c>
      <c r="Y1120" s="1">
        <v>45282</v>
      </c>
      <c r="Z1120">
        <v>-3527.19</v>
      </c>
      <c r="AA1120" s="1">
        <v>45282</v>
      </c>
      <c r="AB1120">
        <v>0</v>
      </c>
    </row>
    <row r="1121" spans="1:28" ht="16.2">
      <c r="A1121" s="1">
        <v>45510</v>
      </c>
      <c r="B1121">
        <v>-1426.31</v>
      </c>
      <c r="C1121" s="1">
        <v>45194</v>
      </c>
      <c r="D1121">
        <v>0</v>
      </c>
      <c r="E1121" s="1">
        <v>45194</v>
      </c>
      <c r="F1121">
        <v>0</v>
      </c>
      <c r="G1121" s="1">
        <v>45146</v>
      </c>
      <c r="H1121">
        <v>-29800</v>
      </c>
      <c r="I1121" s="1">
        <v>45252</v>
      </c>
      <c r="J1121">
        <v>-4321.8500000000004</v>
      </c>
      <c r="K1121" s="1">
        <v>45285</v>
      </c>
      <c r="L1121">
        <v>-4857.29</v>
      </c>
      <c r="M1121" s="1">
        <v>45285</v>
      </c>
      <c r="N1121">
        <v>3071.88</v>
      </c>
      <c r="O1121" s="1">
        <v>45285</v>
      </c>
      <c r="P1121">
        <v>0</v>
      </c>
      <c r="Q1121" s="1">
        <v>45197</v>
      </c>
      <c r="R1121">
        <v>0</v>
      </c>
      <c r="S1121" s="1">
        <v>45510</v>
      </c>
      <c r="T1121">
        <v>60398.44</v>
      </c>
      <c r="U1121" s="1">
        <v>45385</v>
      </c>
      <c r="V1121">
        <v>-34800</v>
      </c>
      <c r="W1121" s="1">
        <v>45510</v>
      </c>
      <c r="X1121">
        <v>-209200</v>
      </c>
      <c r="Y1121" s="1">
        <v>45285</v>
      </c>
      <c r="Z1121">
        <v>-3254.77</v>
      </c>
      <c r="AA1121" s="1">
        <v>45285</v>
      </c>
      <c r="AB1121">
        <v>-4257.4399999999996</v>
      </c>
    </row>
    <row r="1122" spans="1:28" ht="16.2">
      <c r="A1122" s="1">
        <v>45511</v>
      </c>
      <c r="B1122">
        <v>0</v>
      </c>
      <c r="C1122" s="1">
        <v>45195</v>
      </c>
      <c r="D1122">
        <v>0</v>
      </c>
      <c r="E1122" s="1">
        <v>45195</v>
      </c>
      <c r="F1122">
        <v>0</v>
      </c>
      <c r="G1122" s="1">
        <v>45147</v>
      </c>
      <c r="H1122">
        <v>-200</v>
      </c>
      <c r="I1122" s="1">
        <v>45253</v>
      </c>
      <c r="J1122">
        <v>0</v>
      </c>
      <c r="K1122" s="1">
        <v>45286</v>
      </c>
      <c r="L1122">
        <v>-4058.85</v>
      </c>
      <c r="M1122" s="1">
        <v>45286</v>
      </c>
      <c r="N1122">
        <v>18741.87</v>
      </c>
      <c r="O1122" s="1">
        <v>45286</v>
      </c>
      <c r="P1122">
        <v>0</v>
      </c>
      <c r="Q1122" s="1">
        <v>45201</v>
      </c>
      <c r="R1122">
        <v>0</v>
      </c>
      <c r="S1122" s="1">
        <v>45511</v>
      </c>
      <c r="T1122">
        <v>0</v>
      </c>
      <c r="U1122" s="1">
        <v>45390</v>
      </c>
      <c r="V1122">
        <v>20200</v>
      </c>
      <c r="W1122" s="1">
        <v>45511</v>
      </c>
      <c r="X1122">
        <v>23991.09</v>
      </c>
      <c r="Y1122" s="1">
        <v>45286</v>
      </c>
      <c r="Z1122">
        <v>22000</v>
      </c>
      <c r="AA1122" s="1">
        <v>45286</v>
      </c>
      <c r="AB1122">
        <v>5268.91</v>
      </c>
    </row>
    <row r="1123" spans="1:28" ht="16.2">
      <c r="A1123" s="1">
        <v>45512</v>
      </c>
      <c r="B1123">
        <v>0</v>
      </c>
      <c r="C1123" s="1">
        <v>45196</v>
      </c>
      <c r="D1123">
        <v>0</v>
      </c>
      <c r="E1123" s="1">
        <v>45196</v>
      </c>
      <c r="F1123">
        <v>0</v>
      </c>
      <c r="G1123" s="1">
        <v>45148</v>
      </c>
      <c r="H1123">
        <v>-39000</v>
      </c>
      <c r="I1123" s="1">
        <v>45254</v>
      </c>
      <c r="J1123">
        <v>0</v>
      </c>
      <c r="K1123" s="1">
        <v>45287</v>
      </c>
      <c r="L1123">
        <v>18067.080000000002</v>
      </c>
      <c r="M1123" s="1">
        <v>45287</v>
      </c>
      <c r="N1123">
        <v>25000</v>
      </c>
      <c r="O1123" s="1">
        <v>45287</v>
      </c>
      <c r="P1123">
        <v>10130.200000000001</v>
      </c>
      <c r="Q1123" s="1">
        <v>45202</v>
      </c>
      <c r="R1123">
        <v>0</v>
      </c>
      <c r="S1123" s="1">
        <v>45512</v>
      </c>
      <c r="T1123">
        <v>0</v>
      </c>
      <c r="U1123" s="1">
        <v>45391</v>
      </c>
      <c r="V1123">
        <v>84800</v>
      </c>
      <c r="W1123" s="1">
        <v>45512</v>
      </c>
      <c r="X1123">
        <v>0</v>
      </c>
      <c r="Y1123" s="1">
        <v>45287</v>
      </c>
      <c r="Z1123">
        <v>-2866.56</v>
      </c>
      <c r="AA1123" s="1">
        <v>45287</v>
      </c>
      <c r="AB1123">
        <v>25000</v>
      </c>
    </row>
    <row r="1124" spans="1:28" ht="16.2">
      <c r="A1124" s="1">
        <v>45513</v>
      </c>
      <c r="B1124">
        <v>0</v>
      </c>
      <c r="C1124" s="1">
        <v>45197</v>
      </c>
      <c r="D1124">
        <v>0</v>
      </c>
      <c r="E1124" s="1">
        <v>45197</v>
      </c>
      <c r="F1124">
        <v>0</v>
      </c>
      <c r="G1124" s="1">
        <v>45149</v>
      </c>
      <c r="H1124">
        <v>-6400</v>
      </c>
      <c r="I1124" s="1">
        <v>45257</v>
      </c>
      <c r="J1124">
        <v>-6237.7</v>
      </c>
      <c r="K1124" s="1">
        <v>45288</v>
      </c>
      <c r="L1124">
        <v>-13206.65</v>
      </c>
      <c r="M1124" s="1">
        <v>45288</v>
      </c>
      <c r="N1124">
        <v>800</v>
      </c>
      <c r="O1124" s="1">
        <v>45288</v>
      </c>
      <c r="P1124">
        <v>0</v>
      </c>
      <c r="Q1124" s="1">
        <v>45203</v>
      </c>
      <c r="R1124">
        <v>0</v>
      </c>
      <c r="S1124" s="1">
        <v>45513</v>
      </c>
      <c r="T1124">
        <v>0</v>
      </c>
      <c r="U1124" s="1">
        <v>45392</v>
      </c>
      <c r="V1124">
        <v>-4600</v>
      </c>
      <c r="W1124" s="1">
        <v>45513</v>
      </c>
      <c r="X1124">
        <v>75366.97</v>
      </c>
      <c r="Y1124" s="1">
        <v>45288</v>
      </c>
      <c r="Z1124">
        <v>800</v>
      </c>
      <c r="AA1124" s="1">
        <v>45288</v>
      </c>
      <c r="AB1124">
        <v>-735.68</v>
      </c>
    </row>
    <row r="1125" spans="1:28" ht="16.2">
      <c r="A1125" s="1">
        <v>45516</v>
      </c>
      <c r="B1125">
        <v>0</v>
      </c>
      <c r="C1125" s="1">
        <v>45201</v>
      </c>
      <c r="D1125">
        <v>3700</v>
      </c>
      <c r="E1125" s="1">
        <v>45201</v>
      </c>
      <c r="F1125">
        <v>0</v>
      </c>
      <c r="G1125" s="1">
        <v>45152</v>
      </c>
      <c r="H1125">
        <v>-43500</v>
      </c>
      <c r="I1125" s="1">
        <v>45258</v>
      </c>
      <c r="J1125">
        <v>22282.5</v>
      </c>
      <c r="K1125" s="1">
        <v>45289</v>
      </c>
      <c r="L1125">
        <v>0</v>
      </c>
      <c r="M1125" s="1">
        <v>45289</v>
      </c>
      <c r="N1125">
        <v>-135.88999999999999</v>
      </c>
      <c r="O1125" s="1">
        <v>45289</v>
      </c>
      <c r="P1125">
        <v>0</v>
      </c>
      <c r="Q1125" s="1">
        <v>45204</v>
      </c>
      <c r="R1125">
        <v>0</v>
      </c>
      <c r="S1125" s="1">
        <v>45516</v>
      </c>
      <c r="T1125">
        <v>0</v>
      </c>
      <c r="U1125" s="1">
        <v>45393</v>
      </c>
      <c r="V1125">
        <v>-48041.1</v>
      </c>
      <c r="W1125" s="1">
        <v>45516</v>
      </c>
      <c r="X1125">
        <v>38400</v>
      </c>
      <c r="Y1125" s="1">
        <v>45289</v>
      </c>
      <c r="Z1125">
        <v>-1935.62</v>
      </c>
      <c r="AA1125" s="1">
        <v>45289</v>
      </c>
      <c r="AB1125">
        <v>0</v>
      </c>
    </row>
    <row r="1126" spans="1:28" ht="16.2">
      <c r="A1126" s="1">
        <v>45517</v>
      </c>
      <c r="B1126">
        <v>0</v>
      </c>
      <c r="C1126" s="1">
        <v>45202</v>
      </c>
      <c r="D1126">
        <v>-29000</v>
      </c>
      <c r="E1126" s="1">
        <v>45202</v>
      </c>
      <c r="F1126">
        <v>0</v>
      </c>
      <c r="G1126" s="1">
        <v>45153</v>
      </c>
      <c r="H1126">
        <v>0</v>
      </c>
      <c r="I1126" s="1">
        <v>45259</v>
      </c>
      <c r="J1126">
        <v>-1120.83</v>
      </c>
      <c r="K1126" s="1">
        <v>45293</v>
      </c>
      <c r="L1126">
        <v>0</v>
      </c>
      <c r="M1126" s="1">
        <v>45293</v>
      </c>
      <c r="N1126">
        <v>13863.9</v>
      </c>
      <c r="O1126" s="1">
        <v>45293</v>
      </c>
      <c r="P1126">
        <v>-17072.68</v>
      </c>
      <c r="Q1126" s="1">
        <v>45205</v>
      </c>
      <c r="R1126">
        <v>0</v>
      </c>
      <c r="S1126" s="1">
        <v>45517</v>
      </c>
      <c r="T1126">
        <v>-3104.91</v>
      </c>
      <c r="U1126" s="1">
        <v>45394</v>
      </c>
      <c r="V1126">
        <v>-400</v>
      </c>
      <c r="W1126" s="1">
        <v>45517</v>
      </c>
      <c r="X1126">
        <v>19200</v>
      </c>
      <c r="Y1126" s="1">
        <v>45293</v>
      </c>
      <c r="Z1126">
        <v>0</v>
      </c>
      <c r="AA1126" s="1">
        <v>45293</v>
      </c>
      <c r="AB1126">
        <v>-10666.74</v>
      </c>
    </row>
    <row r="1127" spans="1:28" ht="16.2">
      <c r="A1127" s="1">
        <v>45518</v>
      </c>
      <c r="B1127">
        <v>0</v>
      </c>
      <c r="C1127" s="1">
        <v>45203</v>
      </c>
      <c r="D1127">
        <v>-14000</v>
      </c>
      <c r="E1127" s="1">
        <v>45203</v>
      </c>
      <c r="F1127">
        <v>0</v>
      </c>
      <c r="G1127" s="1">
        <v>45154</v>
      </c>
      <c r="H1127">
        <v>0</v>
      </c>
      <c r="I1127" s="1">
        <v>45260</v>
      </c>
      <c r="J1127">
        <v>0</v>
      </c>
      <c r="K1127" s="1">
        <v>45294</v>
      </c>
      <c r="L1127">
        <v>13671.4</v>
      </c>
      <c r="M1127" s="1">
        <v>45294</v>
      </c>
      <c r="N1127">
        <v>49800</v>
      </c>
      <c r="O1127" s="1">
        <v>45294</v>
      </c>
      <c r="P1127">
        <v>0</v>
      </c>
      <c r="Q1127" s="1">
        <v>45210</v>
      </c>
      <c r="R1127">
        <v>0</v>
      </c>
      <c r="S1127" s="1">
        <v>45518</v>
      </c>
      <c r="T1127">
        <v>0</v>
      </c>
      <c r="U1127" s="1">
        <v>45397</v>
      </c>
      <c r="V1127">
        <v>49400</v>
      </c>
      <c r="W1127" s="1">
        <v>45518</v>
      </c>
      <c r="X1127">
        <v>41800</v>
      </c>
      <c r="Y1127" s="1">
        <v>45294</v>
      </c>
      <c r="Z1127">
        <v>44666.75</v>
      </c>
      <c r="AA1127" s="1">
        <v>45294</v>
      </c>
      <c r="AB1127">
        <v>5872.57</v>
      </c>
    </row>
    <row r="1128" spans="1:28" ht="16.2">
      <c r="A1128" s="1">
        <v>45519</v>
      </c>
      <c r="B1128">
        <v>0</v>
      </c>
      <c r="C1128" s="1">
        <v>45204</v>
      </c>
      <c r="D1128">
        <v>-34900</v>
      </c>
      <c r="E1128" s="1">
        <v>45204</v>
      </c>
      <c r="F1128">
        <v>0</v>
      </c>
      <c r="G1128" s="1">
        <v>45155</v>
      </c>
      <c r="H1128">
        <v>0</v>
      </c>
      <c r="I1128" s="1">
        <v>45261</v>
      </c>
      <c r="J1128">
        <v>0</v>
      </c>
      <c r="K1128" s="1">
        <v>45295</v>
      </c>
      <c r="L1128">
        <v>1873.89</v>
      </c>
      <c r="M1128" s="1">
        <v>45295</v>
      </c>
      <c r="N1128">
        <v>-126.41</v>
      </c>
      <c r="O1128" s="1">
        <v>45295</v>
      </c>
      <c r="P1128">
        <v>0</v>
      </c>
      <c r="Q1128" s="1">
        <v>45211</v>
      </c>
      <c r="R1128">
        <v>0</v>
      </c>
      <c r="S1128" s="1">
        <v>45519</v>
      </c>
      <c r="T1128">
        <v>7886.78</v>
      </c>
      <c r="U1128" s="1">
        <v>45398</v>
      </c>
      <c r="V1128">
        <v>111000</v>
      </c>
      <c r="W1128" s="1">
        <v>45519</v>
      </c>
      <c r="X1128">
        <v>-27600</v>
      </c>
      <c r="Y1128" s="1">
        <v>45295</v>
      </c>
      <c r="Z1128">
        <v>-3526.92</v>
      </c>
      <c r="AA1128" s="1">
        <v>45295</v>
      </c>
      <c r="AB1128">
        <v>600</v>
      </c>
    </row>
    <row r="1129" spans="1:28" ht="16.2">
      <c r="A1129" s="1">
        <v>45520</v>
      </c>
      <c r="B1129">
        <v>0</v>
      </c>
      <c r="C1129" s="1">
        <v>45205</v>
      </c>
      <c r="D1129">
        <v>0</v>
      </c>
      <c r="E1129" s="1">
        <v>45205</v>
      </c>
      <c r="F1129">
        <v>0</v>
      </c>
      <c r="G1129" s="1">
        <v>45156</v>
      </c>
      <c r="H1129">
        <v>0</v>
      </c>
      <c r="I1129" s="1">
        <v>45264</v>
      </c>
      <c r="J1129">
        <v>-15245.35</v>
      </c>
      <c r="K1129" s="1">
        <v>45296</v>
      </c>
      <c r="L1129">
        <v>-6655.04</v>
      </c>
      <c r="M1129" s="1">
        <v>45296</v>
      </c>
      <c r="N1129">
        <v>0</v>
      </c>
      <c r="O1129" s="1">
        <v>45296</v>
      </c>
      <c r="P1129">
        <v>0</v>
      </c>
      <c r="Q1129" s="1">
        <v>45212</v>
      </c>
      <c r="R1129">
        <v>0</v>
      </c>
      <c r="S1129" s="1">
        <v>45520</v>
      </c>
      <c r="T1129">
        <v>0</v>
      </c>
      <c r="U1129" s="1">
        <v>45399</v>
      </c>
      <c r="V1129">
        <v>-42819.02</v>
      </c>
      <c r="W1129" s="1">
        <v>45520</v>
      </c>
      <c r="X1129">
        <v>105400</v>
      </c>
      <c r="Y1129" s="1">
        <v>45296</v>
      </c>
      <c r="Z1129">
        <v>-14327.64</v>
      </c>
      <c r="AA1129" s="1">
        <v>45296</v>
      </c>
      <c r="AB1129">
        <v>5400</v>
      </c>
    </row>
    <row r="1130" spans="1:28" ht="16.2">
      <c r="A1130" s="1">
        <v>45523</v>
      </c>
      <c r="B1130">
        <v>0</v>
      </c>
      <c r="C1130" s="1">
        <v>45210</v>
      </c>
      <c r="D1130">
        <v>33300</v>
      </c>
      <c r="E1130" s="1">
        <v>45210</v>
      </c>
      <c r="F1130">
        <v>0</v>
      </c>
      <c r="G1130" s="1">
        <v>45159</v>
      </c>
      <c r="H1130">
        <v>0</v>
      </c>
      <c r="I1130" s="1">
        <v>45265</v>
      </c>
      <c r="J1130">
        <v>0</v>
      </c>
      <c r="K1130" s="1">
        <v>45299</v>
      </c>
      <c r="L1130">
        <v>141.6</v>
      </c>
      <c r="M1130" s="1">
        <v>45299</v>
      </c>
      <c r="N1130">
        <v>0</v>
      </c>
      <c r="O1130" s="1">
        <v>45299</v>
      </c>
      <c r="P1130">
        <v>-13457.5</v>
      </c>
      <c r="Q1130" s="1">
        <v>45215</v>
      </c>
      <c r="R1130">
        <v>0</v>
      </c>
      <c r="S1130" s="1">
        <v>45523</v>
      </c>
      <c r="T1130">
        <v>0</v>
      </c>
      <c r="U1130" s="1">
        <v>45400</v>
      </c>
      <c r="V1130">
        <v>9590.7900000000009</v>
      </c>
      <c r="W1130" s="1">
        <v>45523</v>
      </c>
      <c r="X1130">
        <v>-1200</v>
      </c>
      <c r="Y1130" s="1">
        <v>45299</v>
      </c>
      <c r="Z1130">
        <v>-35506.93</v>
      </c>
      <c r="AA1130" s="1">
        <v>45299</v>
      </c>
      <c r="AB1130">
        <v>-24129.11</v>
      </c>
    </row>
    <row r="1131" spans="1:28" ht="16.2">
      <c r="A1131" s="1">
        <v>45524</v>
      </c>
      <c r="B1131">
        <v>0</v>
      </c>
      <c r="C1131" s="1">
        <v>45211</v>
      </c>
      <c r="D1131">
        <v>21895.13</v>
      </c>
      <c r="E1131" s="1">
        <v>45211</v>
      </c>
      <c r="F1131">
        <v>0</v>
      </c>
      <c r="G1131" s="1">
        <v>45160</v>
      </c>
      <c r="H1131">
        <v>0</v>
      </c>
      <c r="I1131" s="1">
        <v>45266</v>
      </c>
      <c r="J1131">
        <v>0</v>
      </c>
      <c r="K1131" s="1">
        <v>45300</v>
      </c>
      <c r="L1131">
        <v>1138.81</v>
      </c>
      <c r="M1131" s="1">
        <v>45300</v>
      </c>
      <c r="N1131">
        <v>-32258.880000000001</v>
      </c>
      <c r="O1131" s="1">
        <v>45300</v>
      </c>
      <c r="P1131">
        <v>0</v>
      </c>
      <c r="Q1131" s="1">
        <v>45216</v>
      </c>
      <c r="R1131">
        <v>0</v>
      </c>
      <c r="S1131" s="1">
        <v>45524</v>
      </c>
      <c r="T1131">
        <v>6853.27</v>
      </c>
      <c r="U1131" s="1">
        <v>45401</v>
      </c>
      <c r="V1131">
        <v>-45190.52</v>
      </c>
      <c r="W1131" s="1">
        <v>45524</v>
      </c>
      <c r="X1131">
        <v>15000</v>
      </c>
      <c r="Y1131" s="1">
        <v>45300</v>
      </c>
      <c r="Z1131">
        <v>-10000</v>
      </c>
      <c r="AA1131" s="1">
        <v>45300</v>
      </c>
      <c r="AB1131">
        <v>0</v>
      </c>
    </row>
    <row r="1132" spans="1:28" ht="16.2">
      <c r="A1132" s="1">
        <v>45525</v>
      </c>
      <c r="B1132">
        <v>0</v>
      </c>
      <c r="C1132" s="1">
        <v>45212</v>
      </c>
      <c r="D1132">
        <v>0</v>
      </c>
      <c r="E1132" s="1">
        <v>45212</v>
      </c>
      <c r="F1132">
        <v>0</v>
      </c>
      <c r="G1132" s="1">
        <v>45161</v>
      </c>
      <c r="H1132">
        <v>0</v>
      </c>
      <c r="I1132" s="1">
        <v>45267</v>
      </c>
      <c r="J1132">
        <v>0</v>
      </c>
      <c r="K1132" s="1">
        <v>45301</v>
      </c>
      <c r="L1132">
        <v>-12772.54</v>
      </c>
      <c r="M1132" s="1">
        <v>45301</v>
      </c>
      <c r="N1132">
        <v>0</v>
      </c>
      <c r="O1132" s="1">
        <v>45301</v>
      </c>
      <c r="P1132">
        <v>0</v>
      </c>
      <c r="Q1132" s="1">
        <v>45217</v>
      </c>
      <c r="R1132">
        <v>0</v>
      </c>
      <c r="S1132" s="1">
        <v>45525</v>
      </c>
      <c r="T1132">
        <v>0</v>
      </c>
      <c r="U1132" s="1">
        <v>45404</v>
      </c>
      <c r="V1132">
        <v>4400</v>
      </c>
      <c r="W1132" s="1">
        <v>45525</v>
      </c>
      <c r="X1132">
        <v>-28668.880000000001</v>
      </c>
      <c r="Y1132" s="1">
        <v>45301</v>
      </c>
      <c r="Z1132">
        <v>-6649.25</v>
      </c>
      <c r="AA1132" s="1">
        <v>45301</v>
      </c>
      <c r="AB1132">
        <v>-523.74</v>
      </c>
    </row>
    <row r="1133" spans="1:28" ht="16.2">
      <c r="A1133" s="1">
        <v>45526</v>
      </c>
      <c r="B1133">
        <v>0</v>
      </c>
      <c r="C1133" s="1">
        <v>45215</v>
      </c>
      <c r="D1133">
        <v>0</v>
      </c>
      <c r="E1133" s="1">
        <v>45215</v>
      </c>
      <c r="F1133">
        <v>0</v>
      </c>
      <c r="G1133" s="1">
        <v>45162</v>
      </c>
      <c r="H1133">
        <v>0</v>
      </c>
      <c r="I1133" s="1">
        <v>45268</v>
      </c>
      <c r="J1133">
        <v>0</v>
      </c>
      <c r="K1133" s="1">
        <v>45302</v>
      </c>
      <c r="L1133">
        <v>-8773.7999999999993</v>
      </c>
      <c r="M1133" s="1">
        <v>45302</v>
      </c>
      <c r="N1133">
        <v>14274.97</v>
      </c>
      <c r="O1133" s="1">
        <v>45302</v>
      </c>
      <c r="P1133">
        <v>0</v>
      </c>
      <c r="Q1133" s="1">
        <v>45218</v>
      </c>
      <c r="R1133">
        <v>0</v>
      </c>
      <c r="S1133" s="1">
        <v>45526</v>
      </c>
      <c r="T1133">
        <v>0</v>
      </c>
      <c r="U1133" s="1">
        <v>45405</v>
      </c>
      <c r="V1133">
        <v>-30600</v>
      </c>
      <c r="W1133" s="1">
        <v>45526</v>
      </c>
      <c r="X1133">
        <v>-8461.83</v>
      </c>
      <c r="Y1133" s="1">
        <v>45302</v>
      </c>
      <c r="Z1133">
        <v>-18973.29</v>
      </c>
      <c r="AA1133" s="1">
        <v>45302</v>
      </c>
      <c r="AB1133">
        <v>-15325.96</v>
      </c>
    </row>
    <row r="1134" spans="1:28" ht="16.2">
      <c r="A1134" s="1">
        <v>45527</v>
      </c>
      <c r="B1134">
        <v>0</v>
      </c>
      <c r="C1134" s="1">
        <v>45216</v>
      </c>
      <c r="D1134">
        <v>0</v>
      </c>
      <c r="E1134" s="1">
        <v>45216</v>
      </c>
      <c r="F1134">
        <v>0</v>
      </c>
      <c r="G1134" s="1">
        <v>45163</v>
      </c>
      <c r="H1134">
        <v>0</v>
      </c>
      <c r="I1134" s="1">
        <v>45271</v>
      </c>
      <c r="J1134">
        <v>-11041.9</v>
      </c>
      <c r="K1134" s="1">
        <v>45303</v>
      </c>
      <c r="L1134">
        <v>0</v>
      </c>
      <c r="M1134" s="1">
        <v>45303</v>
      </c>
      <c r="N1134">
        <v>-16924.79</v>
      </c>
      <c r="O1134" s="1">
        <v>45303</v>
      </c>
      <c r="P1134">
        <v>0</v>
      </c>
      <c r="Q1134" s="1">
        <v>45219</v>
      </c>
      <c r="R1134">
        <v>0</v>
      </c>
      <c r="S1134" s="1">
        <v>45527</v>
      </c>
      <c r="T1134">
        <v>0</v>
      </c>
      <c r="U1134" s="1">
        <v>45406</v>
      </c>
      <c r="V1134">
        <v>-18998.080000000002</v>
      </c>
      <c r="W1134" s="1">
        <v>45527</v>
      </c>
      <c r="X1134">
        <v>-20065.91</v>
      </c>
      <c r="Y1134" s="1">
        <v>45303</v>
      </c>
      <c r="Z1134">
        <v>-4849.1899999999996</v>
      </c>
      <c r="AA1134" s="1">
        <v>45303</v>
      </c>
      <c r="AB1134">
        <v>0</v>
      </c>
    </row>
    <row r="1135" spans="1:28" ht="16.2">
      <c r="A1135" s="1">
        <v>45530</v>
      </c>
      <c r="B1135">
        <v>0</v>
      </c>
      <c r="C1135" s="1">
        <v>45217</v>
      </c>
      <c r="D1135">
        <v>33400</v>
      </c>
      <c r="E1135" s="1">
        <v>45217</v>
      </c>
      <c r="F1135">
        <v>0</v>
      </c>
      <c r="G1135" s="1">
        <v>45166</v>
      </c>
      <c r="H1135">
        <v>0</v>
      </c>
      <c r="I1135" s="1">
        <v>45272</v>
      </c>
      <c r="J1135">
        <v>2153.9</v>
      </c>
      <c r="K1135" s="1">
        <v>45306</v>
      </c>
      <c r="L1135">
        <v>-7655.43</v>
      </c>
      <c r="M1135" s="1">
        <v>45306</v>
      </c>
      <c r="N1135">
        <v>0</v>
      </c>
      <c r="O1135" s="1">
        <v>45306</v>
      </c>
      <c r="P1135">
        <v>0</v>
      </c>
      <c r="Q1135" s="1">
        <v>45222</v>
      </c>
      <c r="R1135">
        <v>0</v>
      </c>
      <c r="S1135" s="1">
        <v>45530</v>
      </c>
      <c r="T1135">
        <v>15463.2</v>
      </c>
      <c r="U1135" s="1">
        <v>45407</v>
      </c>
      <c r="V1135">
        <v>-57000</v>
      </c>
      <c r="W1135" s="1">
        <v>45530</v>
      </c>
      <c r="X1135">
        <v>0</v>
      </c>
      <c r="Y1135" s="1">
        <v>45306</v>
      </c>
      <c r="Z1135">
        <v>-4727.3999999999996</v>
      </c>
      <c r="AA1135" s="1">
        <v>45306</v>
      </c>
      <c r="AB1135">
        <v>-15855.76</v>
      </c>
    </row>
    <row r="1136" spans="1:28" ht="16.2">
      <c r="A1136" s="1">
        <v>45531</v>
      </c>
      <c r="B1136">
        <v>0</v>
      </c>
      <c r="C1136" s="1">
        <v>45218</v>
      </c>
      <c r="D1136">
        <v>0</v>
      </c>
      <c r="E1136" s="1">
        <v>45218</v>
      </c>
      <c r="F1136">
        <v>0</v>
      </c>
      <c r="G1136" s="1">
        <v>45167</v>
      </c>
      <c r="H1136">
        <v>0</v>
      </c>
      <c r="I1136" s="1">
        <v>45273</v>
      </c>
      <c r="J1136">
        <v>0</v>
      </c>
      <c r="K1136" s="1">
        <v>45307</v>
      </c>
      <c r="L1136">
        <v>555.76</v>
      </c>
      <c r="M1136" s="1">
        <v>45307</v>
      </c>
      <c r="N1136">
        <v>-47527.040000000001</v>
      </c>
      <c r="O1136" s="1">
        <v>45307</v>
      </c>
      <c r="P1136">
        <v>-18087.04</v>
      </c>
      <c r="Q1136" s="1">
        <v>45223</v>
      </c>
      <c r="R1136">
        <v>0</v>
      </c>
      <c r="S1136" s="1">
        <v>45531</v>
      </c>
      <c r="T1136">
        <v>-25126.39</v>
      </c>
      <c r="U1136" s="1">
        <v>45408</v>
      </c>
      <c r="V1136">
        <v>58600</v>
      </c>
      <c r="W1136" s="1">
        <v>45531</v>
      </c>
      <c r="X1136">
        <v>-8863.33</v>
      </c>
      <c r="Y1136" s="1">
        <v>45307</v>
      </c>
      <c r="Z1136">
        <v>-9179.23</v>
      </c>
      <c r="AA1136" s="1">
        <v>45307</v>
      </c>
      <c r="AB1136">
        <v>0</v>
      </c>
    </row>
    <row r="1137" spans="1:28" ht="16.2">
      <c r="A1137" s="1">
        <v>45532</v>
      </c>
      <c r="B1137">
        <v>0</v>
      </c>
      <c r="C1137" s="1">
        <v>45219</v>
      </c>
      <c r="D1137">
        <v>0</v>
      </c>
      <c r="E1137" s="1">
        <v>45219</v>
      </c>
      <c r="F1137">
        <v>0</v>
      </c>
      <c r="G1137" s="1">
        <v>45168</v>
      </c>
      <c r="H1137">
        <v>0</v>
      </c>
      <c r="I1137" s="1">
        <v>45274</v>
      </c>
      <c r="J1137">
        <v>26474.07</v>
      </c>
      <c r="K1137" s="1">
        <v>45308</v>
      </c>
      <c r="L1137">
        <v>-9838.48</v>
      </c>
      <c r="M1137" s="1">
        <v>45308</v>
      </c>
      <c r="N1137">
        <v>17647.11</v>
      </c>
      <c r="O1137" s="1">
        <v>45308</v>
      </c>
      <c r="P1137">
        <v>0</v>
      </c>
      <c r="Q1137" s="1">
        <v>45224</v>
      </c>
      <c r="R1137">
        <v>0</v>
      </c>
      <c r="S1137" s="1">
        <v>45532</v>
      </c>
      <c r="T1137">
        <v>0</v>
      </c>
      <c r="U1137" s="1">
        <v>45411</v>
      </c>
      <c r="V1137">
        <v>74800</v>
      </c>
      <c r="W1137" s="1">
        <v>45532</v>
      </c>
      <c r="X1137">
        <v>-16666.96</v>
      </c>
      <c r="Y1137" s="1">
        <v>45308</v>
      </c>
      <c r="Z1137">
        <v>-5439.92</v>
      </c>
      <c r="AA1137" s="1">
        <v>45308</v>
      </c>
      <c r="AB1137">
        <v>0</v>
      </c>
    </row>
    <row r="1138" spans="1:28" ht="16.2">
      <c r="A1138" s="1">
        <v>45533</v>
      </c>
      <c r="B1138">
        <v>0</v>
      </c>
      <c r="C1138" s="1">
        <v>45222</v>
      </c>
      <c r="D1138">
        <v>0</v>
      </c>
      <c r="E1138" s="1">
        <v>45222</v>
      </c>
      <c r="F1138">
        <v>0</v>
      </c>
      <c r="G1138" s="1">
        <v>45169</v>
      </c>
      <c r="H1138">
        <v>0</v>
      </c>
      <c r="I1138" s="1">
        <v>45275</v>
      </c>
      <c r="J1138">
        <v>-8593.09</v>
      </c>
      <c r="K1138" s="1">
        <v>45309</v>
      </c>
      <c r="L1138">
        <v>0</v>
      </c>
      <c r="M1138" s="1">
        <v>45309</v>
      </c>
      <c r="N1138">
        <v>0</v>
      </c>
      <c r="O1138" s="1">
        <v>45309</v>
      </c>
      <c r="P1138">
        <v>0</v>
      </c>
      <c r="Q1138" s="1">
        <v>45225</v>
      </c>
      <c r="R1138">
        <v>0</v>
      </c>
      <c r="S1138" s="1">
        <v>45533</v>
      </c>
      <c r="T1138">
        <v>0</v>
      </c>
      <c r="U1138" s="1">
        <v>45412</v>
      </c>
      <c r="V1138">
        <v>-27800</v>
      </c>
      <c r="W1138" s="1">
        <v>45533</v>
      </c>
      <c r="X1138">
        <v>0</v>
      </c>
      <c r="Y1138" s="1">
        <v>45309</v>
      </c>
      <c r="Z1138">
        <v>0</v>
      </c>
      <c r="AA1138" s="1">
        <v>45309</v>
      </c>
      <c r="AB1138">
        <v>0</v>
      </c>
    </row>
    <row r="1139" spans="1:28" ht="16.2">
      <c r="A1139" s="1">
        <v>45534</v>
      </c>
      <c r="B1139">
        <v>0</v>
      </c>
      <c r="C1139" s="1">
        <v>45223</v>
      </c>
      <c r="D1139">
        <v>0</v>
      </c>
      <c r="E1139" s="1">
        <v>45223</v>
      </c>
      <c r="F1139">
        <v>0</v>
      </c>
      <c r="G1139" s="1">
        <v>45170</v>
      </c>
      <c r="H1139">
        <v>0</v>
      </c>
      <c r="I1139" s="1">
        <v>45278</v>
      </c>
      <c r="J1139">
        <v>-6528.75</v>
      </c>
      <c r="K1139" s="1">
        <v>45310</v>
      </c>
      <c r="L1139">
        <v>-9051.68</v>
      </c>
      <c r="M1139" s="1">
        <v>45310</v>
      </c>
      <c r="N1139">
        <v>0</v>
      </c>
      <c r="O1139" s="1">
        <v>45310</v>
      </c>
      <c r="P1139">
        <v>17142.59</v>
      </c>
      <c r="Q1139" s="1">
        <v>45226</v>
      </c>
      <c r="R1139">
        <v>0</v>
      </c>
      <c r="S1139" s="1">
        <v>45534</v>
      </c>
      <c r="T1139">
        <v>0</v>
      </c>
      <c r="U1139" s="1">
        <v>45414</v>
      </c>
      <c r="V1139">
        <v>-24400</v>
      </c>
      <c r="W1139" s="1">
        <v>45534</v>
      </c>
      <c r="X1139">
        <v>-24942.74</v>
      </c>
      <c r="Y1139" s="1">
        <v>45310</v>
      </c>
      <c r="Z1139">
        <v>59678.720000000001</v>
      </c>
      <c r="AA1139" s="1">
        <v>45310</v>
      </c>
      <c r="AB1139">
        <v>0</v>
      </c>
    </row>
    <row r="1140" spans="1:28" ht="16.2">
      <c r="A1140" s="1">
        <v>45537</v>
      </c>
      <c r="B1140">
        <v>-3133.83</v>
      </c>
      <c r="C1140" s="1">
        <v>45224</v>
      </c>
      <c r="D1140">
        <v>0</v>
      </c>
      <c r="E1140" s="1">
        <v>45224</v>
      </c>
      <c r="F1140">
        <v>0</v>
      </c>
      <c r="G1140" s="1">
        <v>45173</v>
      </c>
      <c r="H1140">
        <v>0</v>
      </c>
      <c r="I1140" s="1">
        <v>45279</v>
      </c>
      <c r="J1140">
        <v>1944.12</v>
      </c>
      <c r="K1140" s="1">
        <v>45313</v>
      </c>
      <c r="L1140">
        <v>-21199.599999999999</v>
      </c>
      <c r="M1140" s="1">
        <v>45313</v>
      </c>
      <c r="N1140">
        <v>0</v>
      </c>
      <c r="O1140" s="1">
        <v>45313</v>
      </c>
      <c r="P1140">
        <v>0</v>
      </c>
      <c r="Q1140" s="1">
        <v>45229</v>
      </c>
      <c r="R1140">
        <v>0</v>
      </c>
      <c r="S1140" s="1">
        <v>45537</v>
      </c>
      <c r="T1140">
        <v>10265</v>
      </c>
      <c r="U1140" s="1">
        <v>45415</v>
      </c>
      <c r="V1140">
        <v>18200</v>
      </c>
      <c r="W1140" s="1">
        <v>45537</v>
      </c>
      <c r="X1140">
        <v>-27735.119999999999</v>
      </c>
      <c r="Y1140" s="1">
        <v>45313</v>
      </c>
      <c r="Z1140">
        <v>28200</v>
      </c>
      <c r="AA1140" s="1">
        <v>45313</v>
      </c>
      <c r="AB1140">
        <v>0</v>
      </c>
    </row>
    <row r="1141" spans="1:28" ht="16.2">
      <c r="A1141" s="1">
        <v>45538</v>
      </c>
      <c r="B1141">
        <v>0</v>
      </c>
      <c r="C1141" s="1">
        <v>45225</v>
      </c>
      <c r="D1141">
        <v>0</v>
      </c>
      <c r="E1141" s="1">
        <v>45225</v>
      </c>
      <c r="F1141">
        <v>0</v>
      </c>
      <c r="G1141" s="1">
        <v>45174</v>
      </c>
      <c r="H1141">
        <v>0</v>
      </c>
      <c r="I1141" s="1">
        <v>45280</v>
      </c>
      <c r="J1141">
        <v>4273.5</v>
      </c>
      <c r="K1141" s="1">
        <v>45314</v>
      </c>
      <c r="L1141">
        <v>3866.12</v>
      </c>
      <c r="M1141" s="1">
        <v>45314</v>
      </c>
      <c r="N1141">
        <v>4664.68</v>
      </c>
      <c r="O1141" s="1">
        <v>45314</v>
      </c>
      <c r="P1141">
        <v>0</v>
      </c>
      <c r="Q1141" s="1">
        <v>45230</v>
      </c>
      <c r="R1141">
        <v>0</v>
      </c>
      <c r="S1141" s="1">
        <v>45538</v>
      </c>
      <c r="T1141">
        <v>21470.34</v>
      </c>
      <c r="U1141" s="1">
        <v>45418</v>
      </c>
      <c r="V1141">
        <v>44000</v>
      </c>
      <c r="W1141" s="1">
        <v>45538</v>
      </c>
      <c r="X1141">
        <v>0</v>
      </c>
      <c r="Y1141" s="1">
        <v>45314</v>
      </c>
      <c r="Z1141">
        <v>10400</v>
      </c>
      <c r="AA1141" s="1">
        <v>45314</v>
      </c>
      <c r="AB1141">
        <v>0</v>
      </c>
    </row>
    <row r="1142" spans="1:28" ht="16.2">
      <c r="A1142" s="1">
        <v>45539</v>
      </c>
      <c r="B1142">
        <v>-25869.51</v>
      </c>
      <c r="C1142" s="1">
        <v>45226</v>
      </c>
      <c r="D1142">
        <v>0</v>
      </c>
      <c r="E1142" s="1">
        <v>45226</v>
      </c>
      <c r="F1142">
        <v>0</v>
      </c>
      <c r="G1142" s="1">
        <v>45175</v>
      </c>
      <c r="H1142">
        <v>0</v>
      </c>
      <c r="I1142" s="1">
        <v>45281</v>
      </c>
      <c r="J1142">
        <v>0</v>
      </c>
      <c r="K1142" s="1">
        <v>45315</v>
      </c>
      <c r="L1142">
        <v>0</v>
      </c>
      <c r="M1142" s="1">
        <v>45315</v>
      </c>
      <c r="N1142">
        <v>6600</v>
      </c>
      <c r="O1142" s="1">
        <v>45315</v>
      </c>
      <c r="P1142">
        <v>0</v>
      </c>
      <c r="Q1142" s="1">
        <v>45231</v>
      </c>
      <c r="R1142">
        <v>0</v>
      </c>
      <c r="S1142" s="1">
        <v>45539</v>
      </c>
      <c r="T1142">
        <v>0</v>
      </c>
      <c r="U1142" s="1">
        <v>45419</v>
      </c>
      <c r="V1142">
        <v>9600</v>
      </c>
      <c r="W1142" s="1">
        <v>45539</v>
      </c>
      <c r="X1142">
        <v>0</v>
      </c>
      <c r="Y1142" s="1">
        <v>45315</v>
      </c>
      <c r="Z1142">
        <v>6600</v>
      </c>
      <c r="AA1142" s="1">
        <v>45315</v>
      </c>
      <c r="AB1142">
        <v>-9674.57</v>
      </c>
    </row>
    <row r="1143" spans="1:28" ht="16.2">
      <c r="A1143" s="1">
        <v>45540</v>
      </c>
      <c r="B1143">
        <v>42039.65</v>
      </c>
      <c r="C1143" s="1">
        <v>45229</v>
      </c>
      <c r="D1143">
        <v>0</v>
      </c>
      <c r="E1143" s="1">
        <v>45229</v>
      </c>
      <c r="F1143">
        <v>0</v>
      </c>
      <c r="G1143" s="1">
        <v>45176</v>
      </c>
      <c r="H1143">
        <v>0</v>
      </c>
      <c r="I1143" s="1">
        <v>45282</v>
      </c>
      <c r="J1143">
        <v>-10454.290000000001</v>
      </c>
      <c r="K1143" s="1">
        <v>45316</v>
      </c>
      <c r="L1143">
        <v>0</v>
      </c>
      <c r="M1143" s="1">
        <v>45316</v>
      </c>
      <c r="N1143">
        <v>18400</v>
      </c>
      <c r="O1143" s="1">
        <v>45316</v>
      </c>
      <c r="P1143">
        <v>0</v>
      </c>
      <c r="Q1143" s="1">
        <v>45232</v>
      </c>
      <c r="R1143">
        <v>0</v>
      </c>
      <c r="S1143" s="1">
        <v>45540</v>
      </c>
      <c r="T1143">
        <v>27125.119999999999</v>
      </c>
      <c r="U1143" s="1">
        <v>45420</v>
      </c>
      <c r="V1143">
        <v>15000</v>
      </c>
      <c r="W1143" s="1">
        <v>45540</v>
      </c>
      <c r="X1143">
        <v>-59074.79</v>
      </c>
      <c r="Y1143" s="1">
        <v>45316</v>
      </c>
      <c r="Z1143">
        <v>14060.72</v>
      </c>
      <c r="AA1143" s="1">
        <v>45316</v>
      </c>
      <c r="AB1143">
        <v>0</v>
      </c>
    </row>
    <row r="1144" spans="1:28" ht="16.2">
      <c r="A1144" s="1">
        <v>45541</v>
      </c>
      <c r="B1144">
        <v>0</v>
      </c>
      <c r="C1144" s="1">
        <v>45230</v>
      </c>
      <c r="D1144">
        <v>0</v>
      </c>
      <c r="E1144" s="1">
        <v>45230</v>
      </c>
      <c r="F1144">
        <v>0</v>
      </c>
      <c r="G1144" s="1">
        <v>45177</v>
      </c>
      <c r="H1144">
        <v>0</v>
      </c>
      <c r="I1144" s="1">
        <v>45285</v>
      </c>
      <c r="J1144">
        <v>0</v>
      </c>
      <c r="K1144" s="1">
        <v>45317</v>
      </c>
      <c r="L1144">
        <v>-6878.83</v>
      </c>
      <c r="M1144" s="1">
        <v>45317</v>
      </c>
      <c r="N1144">
        <v>-8022.37</v>
      </c>
      <c r="O1144" s="1">
        <v>45317</v>
      </c>
      <c r="P1144">
        <v>0</v>
      </c>
      <c r="Q1144" s="1">
        <v>45233</v>
      </c>
      <c r="R1144">
        <v>0</v>
      </c>
      <c r="S1144" s="1">
        <v>45541</v>
      </c>
      <c r="T1144">
        <v>0</v>
      </c>
      <c r="U1144" s="1">
        <v>45421</v>
      </c>
      <c r="V1144">
        <v>-22600</v>
      </c>
      <c r="W1144" s="1">
        <v>45541</v>
      </c>
      <c r="X1144">
        <v>-13041.43</v>
      </c>
      <c r="Y1144" s="1">
        <v>45317</v>
      </c>
      <c r="Z1144">
        <v>-25280.69</v>
      </c>
      <c r="AA1144" s="1">
        <v>45317</v>
      </c>
      <c r="AB1144">
        <v>0</v>
      </c>
    </row>
    <row r="1145" spans="1:28" ht="16.2">
      <c r="A1145" s="1">
        <v>45544</v>
      </c>
      <c r="B1145">
        <v>-64113.04</v>
      </c>
      <c r="C1145" s="1">
        <v>45231</v>
      </c>
      <c r="D1145">
        <v>0</v>
      </c>
      <c r="E1145" s="1">
        <v>45231</v>
      </c>
      <c r="F1145">
        <v>0</v>
      </c>
      <c r="G1145" s="1">
        <v>45180</v>
      </c>
      <c r="H1145">
        <v>0</v>
      </c>
      <c r="I1145" s="1">
        <v>45286</v>
      </c>
      <c r="J1145">
        <v>17870.8</v>
      </c>
      <c r="K1145" s="1">
        <v>45320</v>
      </c>
      <c r="L1145">
        <v>0</v>
      </c>
      <c r="M1145" s="1">
        <v>45320</v>
      </c>
      <c r="N1145">
        <v>20859.46</v>
      </c>
      <c r="O1145" s="1">
        <v>45320</v>
      </c>
      <c r="P1145">
        <v>0</v>
      </c>
      <c r="Q1145" s="1">
        <v>45236</v>
      </c>
      <c r="R1145">
        <v>0</v>
      </c>
      <c r="S1145" s="1">
        <v>45544</v>
      </c>
      <c r="T1145">
        <v>0</v>
      </c>
      <c r="U1145" s="1">
        <v>45422</v>
      </c>
      <c r="V1145">
        <v>39400</v>
      </c>
      <c r="W1145" s="1">
        <v>45544</v>
      </c>
      <c r="X1145">
        <v>-42433.3</v>
      </c>
      <c r="Y1145" s="1">
        <v>45320</v>
      </c>
      <c r="Z1145">
        <v>13458.35</v>
      </c>
      <c r="AA1145" s="1">
        <v>45320</v>
      </c>
      <c r="AB1145">
        <v>0</v>
      </c>
    </row>
    <row r="1146" spans="1:28" ht="16.2">
      <c r="A1146" s="1">
        <v>45545</v>
      </c>
      <c r="B1146">
        <v>0</v>
      </c>
      <c r="C1146" s="1">
        <v>45232</v>
      </c>
      <c r="D1146">
        <v>17500</v>
      </c>
      <c r="E1146" s="1">
        <v>45232</v>
      </c>
      <c r="F1146">
        <v>0</v>
      </c>
      <c r="G1146" s="1">
        <v>45181</v>
      </c>
      <c r="H1146">
        <v>0</v>
      </c>
      <c r="I1146" s="1">
        <v>45287</v>
      </c>
      <c r="J1146">
        <v>-1331.84</v>
      </c>
      <c r="K1146" s="1">
        <v>45321</v>
      </c>
      <c r="L1146">
        <v>1915.23</v>
      </c>
      <c r="M1146" s="1">
        <v>45321</v>
      </c>
      <c r="N1146">
        <v>-9942.34</v>
      </c>
      <c r="O1146" s="1">
        <v>45321</v>
      </c>
      <c r="P1146">
        <v>0</v>
      </c>
      <c r="Q1146" s="1">
        <v>45237</v>
      </c>
      <c r="R1146">
        <v>0</v>
      </c>
      <c r="S1146" s="1">
        <v>45545</v>
      </c>
      <c r="T1146">
        <v>0</v>
      </c>
      <c r="U1146" s="1">
        <v>45425</v>
      </c>
      <c r="V1146">
        <v>14800</v>
      </c>
      <c r="W1146" s="1">
        <v>45545</v>
      </c>
      <c r="X1146">
        <v>10368.35</v>
      </c>
      <c r="Y1146" s="1">
        <v>45321</v>
      </c>
      <c r="Z1146">
        <v>-12541.95</v>
      </c>
      <c r="AA1146" s="1">
        <v>45321</v>
      </c>
      <c r="AB1146">
        <v>0</v>
      </c>
    </row>
    <row r="1147" spans="1:28" ht="16.2">
      <c r="A1147" s="1">
        <v>45546</v>
      </c>
      <c r="B1147">
        <v>0</v>
      </c>
      <c r="C1147" s="1">
        <v>45233</v>
      </c>
      <c r="D1147">
        <v>14500</v>
      </c>
      <c r="E1147" s="1">
        <v>45233</v>
      </c>
      <c r="F1147">
        <v>0</v>
      </c>
      <c r="G1147" s="1">
        <v>45182</v>
      </c>
      <c r="H1147">
        <v>0</v>
      </c>
      <c r="I1147" s="1">
        <v>45288</v>
      </c>
      <c r="J1147">
        <v>0</v>
      </c>
      <c r="K1147" s="1">
        <v>45322</v>
      </c>
      <c r="L1147">
        <v>-4079.01</v>
      </c>
      <c r="M1147" s="1">
        <v>45322</v>
      </c>
      <c r="N1147">
        <v>26258.38</v>
      </c>
      <c r="O1147" s="1">
        <v>45322</v>
      </c>
      <c r="P1147">
        <v>0</v>
      </c>
      <c r="Q1147" s="1">
        <v>45238</v>
      </c>
      <c r="R1147">
        <v>0</v>
      </c>
      <c r="S1147" s="1">
        <v>45546</v>
      </c>
      <c r="T1147">
        <v>0</v>
      </c>
      <c r="U1147" s="1">
        <v>45426</v>
      </c>
      <c r="V1147">
        <v>26000</v>
      </c>
      <c r="W1147" s="1">
        <v>45546</v>
      </c>
      <c r="X1147">
        <v>-1000</v>
      </c>
      <c r="Y1147" s="1">
        <v>45322</v>
      </c>
      <c r="Z1147">
        <v>21059.16</v>
      </c>
      <c r="AA1147" s="1">
        <v>45322</v>
      </c>
      <c r="AB1147">
        <v>62.31</v>
      </c>
    </row>
    <row r="1148" spans="1:28" ht="16.2">
      <c r="A1148" s="1">
        <v>45547</v>
      </c>
      <c r="B1148">
        <v>613.04</v>
      </c>
      <c r="C1148" s="1">
        <v>45236</v>
      </c>
      <c r="D1148">
        <v>0</v>
      </c>
      <c r="E1148" s="1">
        <v>45236</v>
      </c>
      <c r="F1148">
        <v>0</v>
      </c>
      <c r="G1148" s="1">
        <v>45183</v>
      </c>
      <c r="H1148">
        <v>0</v>
      </c>
      <c r="I1148" s="1">
        <v>45289</v>
      </c>
      <c r="J1148">
        <v>0</v>
      </c>
      <c r="K1148" s="1">
        <v>45323</v>
      </c>
      <c r="L1148">
        <v>-1539.73</v>
      </c>
      <c r="M1148" s="1">
        <v>45323</v>
      </c>
      <c r="N1148">
        <v>-13739.58</v>
      </c>
      <c r="O1148" s="1">
        <v>45323</v>
      </c>
      <c r="P1148">
        <v>0</v>
      </c>
      <c r="Q1148" s="1">
        <v>45239</v>
      </c>
      <c r="R1148">
        <v>0</v>
      </c>
      <c r="S1148" s="1">
        <v>45547</v>
      </c>
      <c r="T1148">
        <v>0</v>
      </c>
      <c r="U1148" s="1">
        <v>45427</v>
      </c>
      <c r="V1148">
        <v>25365.71</v>
      </c>
      <c r="W1148" s="1">
        <v>45547</v>
      </c>
      <c r="X1148">
        <v>61928</v>
      </c>
      <c r="Y1148" s="1">
        <v>45323</v>
      </c>
      <c r="Z1148">
        <v>-7878.2</v>
      </c>
      <c r="AA1148" s="1">
        <v>45323</v>
      </c>
      <c r="AB1148">
        <v>-11739.28</v>
      </c>
    </row>
    <row r="1149" spans="1:28" ht="16.2">
      <c r="A1149" s="1">
        <v>45548</v>
      </c>
      <c r="B1149">
        <v>0</v>
      </c>
      <c r="C1149" s="1">
        <v>45237</v>
      </c>
      <c r="D1149">
        <v>0</v>
      </c>
      <c r="E1149" s="1">
        <v>45237</v>
      </c>
      <c r="F1149">
        <v>0</v>
      </c>
      <c r="G1149" s="1">
        <v>45184</v>
      </c>
      <c r="H1149">
        <v>0</v>
      </c>
      <c r="I1149" s="1">
        <v>45293</v>
      </c>
      <c r="J1149">
        <v>-17070.46</v>
      </c>
      <c r="K1149" s="1">
        <v>45324</v>
      </c>
      <c r="L1149">
        <v>-2880.51</v>
      </c>
      <c r="M1149" s="1">
        <v>45324</v>
      </c>
      <c r="N1149">
        <v>15659.91</v>
      </c>
      <c r="O1149" s="1">
        <v>45324</v>
      </c>
      <c r="P1149">
        <v>0</v>
      </c>
      <c r="Q1149" s="1">
        <v>45240</v>
      </c>
      <c r="R1149">
        <v>0</v>
      </c>
      <c r="S1149" s="1">
        <v>45548</v>
      </c>
      <c r="T1149">
        <v>0</v>
      </c>
      <c r="U1149" s="1">
        <v>45428</v>
      </c>
      <c r="V1149">
        <v>0</v>
      </c>
      <c r="W1149" s="1">
        <v>45548</v>
      </c>
      <c r="X1149">
        <v>-14649.23</v>
      </c>
      <c r="Y1149" s="1">
        <v>45324</v>
      </c>
      <c r="Z1149">
        <v>9658.89</v>
      </c>
      <c r="AA1149" s="1">
        <v>45324</v>
      </c>
      <c r="AB1149">
        <v>2657.96</v>
      </c>
    </row>
    <row r="1150" spans="1:28" ht="16.2">
      <c r="A1150" s="1">
        <v>45551</v>
      </c>
      <c r="B1150">
        <v>0</v>
      </c>
      <c r="C1150" s="1">
        <v>45238</v>
      </c>
      <c r="D1150">
        <v>0</v>
      </c>
      <c r="E1150" s="1">
        <v>45238</v>
      </c>
      <c r="F1150">
        <v>0</v>
      </c>
      <c r="G1150" s="1">
        <v>45187</v>
      </c>
      <c r="H1150">
        <v>0</v>
      </c>
      <c r="I1150" s="1">
        <v>45294</v>
      </c>
      <c r="J1150">
        <v>3672.9</v>
      </c>
      <c r="K1150" s="1">
        <v>45327</v>
      </c>
      <c r="L1150">
        <v>-17221.86</v>
      </c>
      <c r="M1150" s="1">
        <v>45327</v>
      </c>
      <c r="N1150">
        <v>-16082.85</v>
      </c>
      <c r="O1150" s="1">
        <v>45327</v>
      </c>
      <c r="P1150">
        <v>0</v>
      </c>
      <c r="Q1150" s="1">
        <v>45243</v>
      </c>
      <c r="R1150">
        <v>0</v>
      </c>
      <c r="S1150" s="1">
        <v>45551</v>
      </c>
      <c r="T1150">
        <v>0</v>
      </c>
      <c r="U1150" s="1">
        <v>45429</v>
      </c>
      <c r="V1150">
        <v>0</v>
      </c>
      <c r="W1150" s="1">
        <v>45551</v>
      </c>
      <c r="X1150">
        <v>-1054.45</v>
      </c>
      <c r="Y1150" s="1">
        <v>45327</v>
      </c>
      <c r="Z1150">
        <v>-27363.66</v>
      </c>
      <c r="AA1150" s="1">
        <v>45327</v>
      </c>
      <c r="AB1150">
        <v>-15740.24</v>
      </c>
    </row>
    <row r="1151" spans="1:28" ht="16.2">
      <c r="A1151" s="1">
        <v>45553</v>
      </c>
      <c r="B1151">
        <v>-7904.55</v>
      </c>
      <c r="C1151" s="1">
        <v>45239</v>
      </c>
      <c r="D1151">
        <v>0</v>
      </c>
      <c r="E1151" s="1">
        <v>45239</v>
      </c>
      <c r="F1151">
        <v>0</v>
      </c>
      <c r="G1151" s="1">
        <v>45188</v>
      </c>
      <c r="H1151">
        <v>0</v>
      </c>
      <c r="I1151" s="1">
        <v>45295</v>
      </c>
      <c r="J1151">
        <v>-4927.13</v>
      </c>
      <c r="K1151" s="1">
        <v>45337</v>
      </c>
      <c r="L1151">
        <v>-118.55</v>
      </c>
      <c r="M1151" s="1">
        <v>45337</v>
      </c>
      <c r="N1151">
        <v>1457.72</v>
      </c>
      <c r="O1151" s="1">
        <v>45337</v>
      </c>
      <c r="P1151">
        <v>-35345.839999999997</v>
      </c>
      <c r="Q1151" s="1">
        <v>45244</v>
      </c>
      <c r="R1151">
        <v>0</v>
      </c>
      <c r="S1151" s="1">
        <v>45553</v>
      </c>
      <c r="T1151">
        <v>0</v>
      </c>
      <c r="U1151" s="1">
        <v>45432</v>
      </c>
      <c r="V1151">
        <v>0</v>
      </c>
      <c r="W1151" s="1">
        <v>45553</v>
      </c>
      <c r="X1151">
        <v>-16252.05</v>
      </c>
      <c r="Y1151" s="1">
        <v>45337</v>
      </c>
      <c r="Z1151">
        <v>-107658.67</v>
      </c>
      <c r="AA1151" s="1">
        <v>45337</v>
      </c>
      <c r="AB1151">
        <v>5841.01</v>
      </c>
    </row>
    <row r="1152" spans="1:28" ht="16.2">
      <c r="A1152" s="1">
        <v>45554</v>
      </c>
      <c r="B1152">
        <v>-28509.919999999998</v>
      </c>
      <c r="C1152" s="1">
        <v>45240</v>
      </c>
      <c r="D1152">
        <v>0</v>
      </c>
      <c r="E1152" s="1">
        <v>45240</v>
      </c>
      <c r="F1152">
        <v>0</v>
      </c>
      <c r="G1152" s="1">
        <v>45189</v>
      </c>
      <c r="H1152">
        <v>0</v>
      </c>
      <c r="I1152" s="1">
        <v>45296</v>
      </c>
      <c r="J1152">
        <v>-9655.67</v>
      </c>
      <c r="K1152" s="1">
        <v>45338</v>
      </c>
      <c r="L1152">
        <v>6316.46</v>
      </c>
      <c r="M1152" s="1">
        <v>45338</v>
      </c>
      <c r="N1152">
        <v>0</v>
      </c>
      <c r="O1152" s="1">
        <v>45338</v>
      </c>
      <c r="P1152">
        <v>0</v>
      </c>
      <c r="Q1152" s="1">
        <v>45245</v>
      </c>
      <c r="R1152">
        <v>0</v>
      </c>
      <c r="S1152" s="1">
        <v>45554</v>
      </c>
      <c r="T1152">
        <v>0</v>
      </c>
      <c r="U1152" s="1">
        <v>45433</v>
      </c>
      <c r="V1152">
        <v>0</v>
      </c>
      <c r="W1152" s="1">
        <v>45554</v>
      </c>
      <c r="X1152">
        <v>-19100.53</v>
      </c>
      <c r="Y1152" s="1">
        <v>45338</v>
      </c>
      <c r="Z1152">
        <v>1680.61</v>
      </c>
      <c r="AA1152" s="1">
        <v>45338</v>
      </c>
      <c r="AB1152">
        <v>-6200</v>
      </c>
    </row>
    <row r="1153" spans="1:28" ht="16.2">
      <c r="A1153" s="1">
        <v>45555</v>
      </c>
      <c r="B1153">
        <v>0</v>
      </c>
      <c r="C1153" s="1">
        <v>45243</v>
      </c>
      <c r="D1153">
        <v>0</v>
      </c>
      <c r="E1153" s="1">
        <v>45243</v>
      </c>
      <c r="F1153">
        <v>0</v>
      </c>
      <c r="G1153" s="1">
        <v>45190</v>
      </c>
      <c r="H1153">
        <v>0</v>
      </c>
      <c r="I1153" s="1">
        <v>45299</v>
      </c>
      <c r="J1153">
        <v>0</v>
      </c>
      <c r="K1153" s="1">
        <v>45341</v>
      </c>
      <c r="L1153">
        <v>-1559.17</v>
      </c>
      <c r="M1153" s="1">
        <v>45341</v>
      </c>
      <c r="N1153">
        <v>4840.68</v>
      </c>
      <c r="O1153" s="1">
        <v>45341</v>
      </c>
      <c r="P1153">
        <v>0</v>
      </c>
      <c r="Q1153" s="1">
        <v>45246</v>
      </c>
      <c r="R1153">
        <v>0</v>
      </c>
      <c r="S1153" s="1">
        <v>45555</v>
      </c>
      <c r="T1153">
        <v>0</v>
      </c>
      <c r="U1153" s="1">
        <v>45434</v>
      </c>
      <c r="V1153">
        <v>32157.43</v>
      </c>
      <c r="W1153" s="1">
        <v>45555</v>
      </c>
      <c r="X1153">
        <v>0</v>
      </c>
      <c r="Y1153" s="1">
        <v>45341</v>
      </c>
      <c r="Z1153">
        <v>-9760.4</v>
      </c>
      <c r="AA1153" s="1">
        <v>45341</v>
      </c>
      <c r="AB1153">
        <v>7400</v>
      </c>
    </row>
    <row r="1154" spans="1:28" ht="16.2">
      <c r="A1154" s="1">
        <v>45558</v>
      </c>
      <c r="B1154">
        <v>0</v>
      </c>
      <c r="C1154" s="1">
        <v>45244</v>
      </c>
      <c r="D1154">
        <v>0</v>
      </c>
      <c r="E1154" s="1">
        <v>45244</v>
      </c>
      <c r="F1154">
        <v>0</v>
      </c>
      <c r="G1154" s="1">
        <v>45191</v>
      </c>
      <c r="H1154">
        <v>0</v>
      </c>
      <c r="I1154" s="1">
        <v>45300</v>
      </c>
      <c r="J1154">
        <v>0</v>
      </c>
      <c r="K1154" s="1">
        <v>45342</v>
      </c>
      <c r="L1154">
        <v>-7118.04</v>
      </c>
      <c r="M1154" s="1">
        <v>45342</v>
      </c>
      <c r="N1154">
        <v>15080.16</v>
      </c>
      <c r="O1154" s="1">
        <v>45342</v>
      </c>
      <c r="P1154">
        <v>0</v>
      </c>
      <c r="Q1154" s="1">
        <v>45247</v>
      </c>
      <c r="R1154">
        <v>0</v>
      </c>
      <c r="S1154" s="1">
        <v>45558</v>
      </c>
      <c r="T1154">
        <v>-15537.67</v>
      </c>
      <c r="U1154" s="1">
        <v>45435</v>
      </c>
      <c r="V1154">
        <v>4200</v>
      </c>
      <c r="W1154" s="1">
        <v>45558</v>
      </c>
      <c r="X1154">
        <v>0</v>
      </c>
      <c r="Y1154" s="1">
        <v>45342</v>
      </c>
      <c r="Z1154">
        <v>7278.72</v>
      </c>
      <c r="AA1154" s="1">
        <v>45342</v>
      </c>
      <c r="AB1154">
        <v>16600</v>
      </c>
    </row>
    <row r="1155" spans="1:28" ht="16.2">
      <c r="A1155" s="1">
        <v>45559</v>
      </c>
      <c r="B1155">
        <v>0</v>
      </c>
      <c r="C1155" s="1">
        <v>45245</v>
      </c>
      <c r="D1155">
        <v>0</v>
      </c>
      <c r="E1155" s="1">
        <v>45245</v>
      </c>
      <c r="F1155">
        <v>0</v>
      </c>
      <c r="G1155" s="1">
        <v>45194</v>
      </c>
      <c r="H1155">
        <v>0</v>
      </c>
      <c r="I1155" s="1">
        <v>45301</v>
      </c>
      <c r="J1155">
        <v>-13050.48</v>
      </c>
      <c r="K1155" s="1">
        <v>45343</v>
      </c>
      <c r="L1155">
        <v>0</v>
      </c>
      <c r="M1155" s="1">
        <v>45343</v>
      </c>
      <c r="N1155">
        <v>-12360.85</v>
      </c>
      <c r="O1155" s="1">
        <v>45343</v>
      </c>
      <c r="P1155">
        <v>0</v>
      </c>
      <c r="Q1155" s="1">
        <v>45250</v>
      </c>
      <c r="R1155">
        <v>0</v>
      </c>
      <c r="S1155" s="1">
        <v>45559</v>
      </c>
      <c r="T1155">
        <v>-27138.03</v>
      </c>
      <c r="U1155" s="1">
        <v>45436</v>
      </c>
      <c r="V1155">
        <v>-7800</v>
      </c>
      <c r="W1155" s="1">
        <v>45559</v>
      </c>
      <c r="X1155">
        <v>0</v>
      </c>
      <c r="Y1155" s="1">
        <v>45343</v>
      </c>
      <c r="Z1155">
        <v>-19525.240000000002</v>
      </c>
      <c r="AA1155" s="1">
        <v>45343</v>
      </c>
      <c r="AB1155">
        <v>-17360.099999999999</v>
      </c>
    </row>
    <row r="1156" spans="1:28" ht="16.2">
      <c r="A1156" s="1">
        <v>45560</v>
      </c>
      <c r="B1156">
        <v>0</v>
      </c>
      <c r="C1156" s="1">
        <v>45246</v>
      </c>
      <c r="D1156">
        <v>0</v>
      </c>
      <c r="E1156" s="1">
        <v>45246</v>
      </c>
      <c r="F1156">
        <v>0</v>
      </c>
      <c r="G1156" s="1">
        <v>45195</v>
      </c>
      <c r="H1156">
        <v>0</v>
      </c>
      <c r="I1156" s="1">
        <v>45302</v>
      </c>
      <c r="J1156">
        <v>0</v>
      </c>
      <c r="K1156" s="1">
        <v>45344</v>
      </c>
      <c r="L1156">
        <v>-5730.19</v>
      </c>
      <c r="M1156" s="1">
        <v>45344</v>
      </c>
      <c r="N1156">
        <v>0</v>
      </c>
      <c r="O1156" s="1">
        <v>45344</v>
      </c>
      <c r="P1156">
        <v>-17129.2</v>
      </c>
      <c r="Q1156" s="1">
        <v>45251</v>
      </c>
      <c r="R1156">
        <v>0</v>
      </c>
      <c r="S1156" s="1">
        <v>45560</v>
      </c>
      <c r="T1156">
        <v>0</v>
      </c>
      <c r="U1156" s="1">
        <v>45439</v>
      </c>
      <c r="V1156">
        <v>62000</v>
      </c>
      <c r="W1156" s="1">
        <v>45560</v>
      </c>
      <c r="X1156">
        <v>11718.1</v>
      </c>
      <c r="Y1156" s="1">
        <v>45344</v>
      </c>
      <c r="Z1156">
        <v>0</v>
      </c>
      <c r="AA1156" s="1">
        <v>45344</v>
      </c>
      <c r="AB1156">
        <v>0</v>
      </c>
    </row>
    <row r="1157" spans="1:28" ht="16.2">
      <c r="A1157" s="1">
        <v>45561</v>
      </c>
      <c r="B1157">
        <v>0</v>
      </c>
      <c r="C1157" s="1">
        <v>45247</v>
      </c>
      <c r="D1157">
        <v>0</v>
      </c>
      <c r="E1157" s="1">
        <v>45247</v>
      </c>
      <c r="F1157">
        <v>0</v>
      </c>
      <c r="G1157" s="1">
        <v>45196</v>
      </c>
      <c r="H1157">
        <v>0</v>
      </c>
      <c r="I1157" s="1">
        <v>45303</v>
      </c>
      <c r="J1157">
        <v>0</v>
      </c>
      <c r="K1157" s="1">
        <v>45345</v>
      </c>
      <c r="L1157">
        <v>-10338.56</v>
      </c>
      <c r="M1157" s="1">
        <v>45345</v>
      </c>
      <c r="N1157">
        <v>0</v>
      </c>
      <c r="O1157" s="1">
        <v>45345</v>
      </c>
      <c r="P1157">
        <v>0</v>
      </c>
      <c r="Q1157" s="1">
        <v>45252</v>
      </c>
      <c r="R1157">
        <v>0</v>
      </c>
      <c r="S1157" s="1">
        <v>45561</v>
      </c>
      <c r="T1157">
        <v>2222.52</v>
      </c>
      <c r="U1157" s="1">
        <v>45440</v>
      </c>
      <c r="V1157">
        <v>15800</v>
      </c>
      <c r="W1157" s="1">
        <v>45561</v>
      </c>
      <c r="X1157">
        <v>33000</v>
      </c>
      <c r="Y1157" s="1">
        <v>45345</v>
      </c>
      <c r="Z1157">
        <v>4233.33</v>
      </c>
      <c r="AA1157" s="1">
        <v>45345</v>
      </c>
      <c r="AB1157">
        <v>-12737.36</v>
      </c>
    </row>
    <row r="1158" spans="1:28" ht="16.2">
      <c r="A1158" s="1">
        <v>45562</v>
      </c>
      <c r="B1158">
        <v>0</v>
      </c>
      <c r="C1158" s="1">
        <v>45250</v>
      </c>
      <c r="D1158">
        <v>0</v>
      </c>
      <c r="E1158" s="1">
        <v>45250</v>
      </c>
      <c r="F1158">
        <v>0</v>
      </c>
      <c r="G1158" s="1">
        <v>45197</v>
      </c>
      <c r="H1158">
        <v>0</v>
      </c>
      <c r="I1158" s="1">
        <v>45306</v>
      </c>
      <c r="J1158">
        <v>0</v>
      </c>
      <c r="K1158" s="1">
        <v>45348</v>
      </c>
      <c r="L1158">
        <v>-7133.88</v>
      </c>
      <c r="M1158" s="1">
        <v>45348</v>
      </c>
      <c r="N1158">
        <v>865.04</v>
      </c>
      <c r="O1158" s="1">
        <v>45348</v>
      </c>
      <c r="P1158">
        <v>0</v>
      </c>
      <c r="Q1158" s="1">
        <v>45253</v>
      </c>
      <c r="R1158">
        <v>0</v>
      </c>
      <c r="S1158" s="1">
        <v>45562</v>
      </c>
      <c r="T1158">
        <v>0</v>
      </c>
      <c r="U1158" s="1">
        <v>45441</v>
      </c>
      <c r="V1158">
        <v>-46400</v>
      </c>
      <c r="W1158" s="1">
        <v>45562</v>
      </c>
      <c r="X1158">
        <v>55102.92</v>
      </c>
      <c r="Y1158" s="1">
        <v>45348</v>
      </c>
      <c r="Z1158">
        <v>-35067.64</v>
      </c>
      <c r="AA1158" s="1">
        <v>45348</v>
      </c>
      <c r="AB1158">
        <v>0</v>
      </c>
    </row>
    <row r="1159" spans="1:28" ht="16.2">
      <c r="A1159" s="1">
        <v>45565</v>
      </c>
      <c r="B1159">
        <v>0</v>
      </c>
      <c r="C1159" s="1">
        <v>45251</v>
      </c>
      <c r="D1159">
        <v>0</v>
      </c>
      <c r="E1159" s="1">
        <v>45251</v>
      </c>
      <c r="F1159">
        <v>0</v>
      </c>
      <c r="G1159" s="1">
        <v>45201</v>
      </c>
      <c r="H1159">
        <v>0</v>
      </c>
      <c r="I1159" s="1">
        <v>45307</v>
      </c>
      <c r="J1159">
        <v>0</v>
      </c>
      <c r="K1159" s="1">
        <v>45349</v>
      </c>
      <c r="L1159">
        <v>0</v>
      </c>
      <c r="M1159" s="1">
        <v>45349</v>
      </c>
      <c r="N1159">
        <v>0</v>
      </c>
      <c r="O1159" s="1">
        <v>45349</v>
      </c>
      <c r="P1159">
        <v>0</v>
      </c>
      <c r="Q1159" s="1">
        <v>45254</v>
      </c>
      <c r="R1159">
        <v>0</v>
      </c>
      <c r="S1159" s="1">
        <v>45565</v>
      </c>
      <c r="T1159">
        <v>20047.150000000001</v>
      </c>
      <c r="U1159" s="1">
        <v>45442</v>
      </c>
      <c r="V1159">
        <v>-49086.22</v>
      </c>
      <c r="W1159" s="1">
        <v>45565</v>
      </c>
      <c r="X1159">
        <v>30125.599999999999</v>
      </c>
      <c r="Y1159" s="1">
        <v>45349</v>
      </c>
      <c r="Z1159">
        <v>-29539.16</v>
      </c>
      <c r="AA1159" s="1">
        <v>45349</v>
      </c>
      <c r="AB1159">
        <v>-13129.2</v>
      </c>
    </row>
    <row r="1160" spans="1:28" ht="16.2">
      <c r="A1160" s="1">
        <v>45566</v>
      </c>
      <c r="B1160">
        <v>0</v>
      </c>
      <c r="C1160" s="1">
        <v>45252</v>
      </c>
      <c r="D1160">
        <v>0</v>
      </c>
      <c r="E1160" s="1">
        <v>45252</v>
      </c>
      <c r="F1160">
        <v>0</v>
      </c>
      <c r="G1160" s="1">
        <v>45202</v>
      </c>
      <c r="H1160">
        <v>0</v>
      </c>
      <c r="I1160" s="1">
        <v>45308</v>
      </c>
      <c r="J1160">
        <v>0</v>
      </c>
      <c r="K1160" s="1">
        <v>45351</v>
      </c>
      <c r="L1160">
        <v>18465.64</v>
      </c>
      <c r="M1160" s="1">
        <v>45351</v>
      </c>
      <c r="N1160">
        <v>-5734.51</v>
      </c>
      <c r="O1160" s="1">
        <v>45351</v>
      </c>
      <c r="P1160">
        <v>0</v>
      </c>
      <c r="Q1160" s="1">
        <v>45257</v>
      </c>
      <c r="R1160">
        <v>0</v>
      </c>
      <c r="S1160" s="1">
        <v>45566</v>
      </c>
      <c r="T1160">
        <v>0</v>
      </c>
      <c r="U1160" s="1">
        <v>45443</v>
      </c>
      <c r="V1160">
        <v>21200</v>
      </c>
      <c r="W1160" s="1">
        <v>45566</v>
      </c>
      <c r="X1160">
        <v>-13000</v>
      </c>
      <c r="Y1160" s="1">
        <v>45351</v>
      </c>
      <c r="Z1160">
        <v>19800</v>
      </c>
      <c r="AA1160" s="1">
        <v>45351</v>
      </c>
      <c r="AB1160">
        <v>0</v>
      </c>
    </row>
    <row r="1161" spans="1:28" ht="16.2">
      <c r="A1161" s="1">
        <v>45569</v>
      </c>
      <c r="B1161">
        <v>0</v>
      </c>
      <c r="C1161" s="1">
        <v>45253</v>
      </c>
      <c r="D1161">
        <v>0</v>
      </c>
      <c r="E1161" s="1">
        <v>45253</v>
      </c>
      <c r="F1161">
        <v>0</v>
      </c>
      <c r="G1161" s="1">
        <v>45203</v>
      </c>
      <c r="H1161">
        <v>0</v>
      </c>
      <c r="I1161" s="1">
        <v>45309</v>
      </c>
      <c r="J1161">
        <v>0</v>
      </c>
      <c r="K1161" s="1">
        <v>45352</v>
      </c>
      <c r="L1161">
        <v>-11339.25</v>
      </c>
      <c r="M1161" s="1">
        <v>45352</v>
      </c>
      <c r="N1161">
        <v>0</v>
      </c>
      <c r="O1161" s="1">
        <v>45352</v>
      </c>
      <c r="P1161">
        <v>0</v>
      </c>
      <c r="Q1161" s="1">
        <v>45258</v>
      </c>
      <c r="R1161">
        <v>0</v>
      </c>
      <c r="S1161" s="1">
        <v>45569</v>
      </c>
      <c r="T1161">
        <v>0</v>
      </c>
      <c r="U1161" s="1">
        <v>45446</v>
      </c>
      <c r="V1161">
        <v>-73800</v>
      </c>
      <c r="W1161" s="1">
        <v>45569</v>
      </c>
      <c r="X1161">
        <v>21400</v>
      </c>
      <c r="Y1161" s="1">
        <v>45352</v>
      </c>
      <c r="Z1161">
        <v>-1000</v>
      </c>
      <c r="AA1161" s="1">
        <v>45352</v>
      </c>
      <c r="AB1161">
        <v>-9170.1200000000008</v>
      </c>
    </row>
    <row r="1162" spans="1:28" ht="16.2">
      <c r="A1162" s="1">
        <v>45572</v>
      </c>
      <c r="B1162">
        <v>-33525.379999999997</v>
      </c>
      <c r="C1162" s="1">
        <v>45254</v>
      </c>
      <c r="D1162">
        <v>0</v>
      </c>
      <c r="E1162" s="1">
        <v>45254</v>
      </c>
      <c r="F1162">
        <v>0</v>
      </c>
      <c r="G1162" s="1">
        <v>45204</v>
      </c>
      <c r="H1162">
        <v>0</v>
      </c>
      <c r="I1162" s="1">
        <v>45310</v>
      </c>
      <c r="J1162">
        <v>14471.94</v>
      </c>
      <c r="K1162" s="1">
        <v>45355</v>
      </c>
      <c r="L1162">
        <v>29025.05</v>
      </c>
      <c r="M1162" s="1">
        <v>45355</v>
      </c>
      <c r="N1162">
        <v>0</v>
      </c>
      <c r="O1162" s="1">
        <v>45355</v>
      </c>
      <c r="P1162">
        <v>0</v>
      </c>
      <c r="Q1162" s="1">
        <v>45259</v>
      </c>
      <c r="R1162">
        <v>0</v>
      </c>
      <c r="S1162" s="1">
        <v>45572</v>
      </c>
      <c r="T1162">
        <v>-20361.310000000001</v>
      </c>
      <c r="U1162" s="1">
        <v>45447</v>
      </c>
      <c r="V1162">
        <v>66800</v>
      </c>
      <c r="W1162" s="1">
        <v>45572</v>
      </c>
      <c r="X1162">
        <v>-79880.399999999994</v>
      </c>
      <c r="Y1162" s="1">
        <v>45355</v>
      </c>
      <c r="Z1162">
        <v>29857.99</v>
      </c>
      <c r="AA1162" s="1">
        <v>45355</v>
      </c>
      <c r="AB1162">
        <v>68620.789999999994</v>
      </c>
    </row>
    <row r="1163" spans="1:28" ht="16.2">
      <c r="A1163" s="1">
        <v>45573</v>
      </c>
      <c r="B1163">
        <v>3697.96</v>
      </c>
      <c r="C1163" s="1">
        <v>45257</v>
      </c>
      <c r="D1163">
        <v>9883.25</v>
      </c>
      <c r="E1163" s="1">
        <v>45257</v>
      </c>
      <c r="F1163">
        <v>0</v>
      </c>
      <c r="G1163" s="1">
        <v>45205</v>
      </c>
      <c r="H1163">
        <v>0</v>
      </c>
      <c r="I1163" s="1">
        <v>45313</v>
      </c>
      <c r="J1163">
        <v>-1130.22</v>
      </c>
      <c r="K1163" s="1">
        <v>45356</v>
      </c>
      <c r="L1163">
        <v>5272.96</v>
      </c>
      <c r="M1163" s="1">
        <v>45356</v>
      </c>
      <c r="N1163">
        <v>-9780.2900000000009</v>
      </c>
      <c r="O1163" s="1">
        <v>45356</v>
      </c>
      <c r="P1163">
        <v>0</v>
      </c>
      <c r="Q1163" s="1">
        <v>45260</v>
      </c>
      <c r="R1163">
        <v>0</v>
      </c>
      <c r="S1163" s="1">
        <v>45573</v>
      </c>
      <c r="T1163">
        <v>0</v>
      </c>
      <c r="U1163" s="1">
        <v>45448</v>
      </c>
      <c r="V1163">
        <v>-28600</v>
      </c>
      <c r="W1163" s="1">
        <v>45573</v>
      </c>
      <c r="X1163">
        <v>0</v>
      </c>
      <c r="Y1163" s="1">
        <v>45356</v>
      </c>
      <c r="Z1163">
        <v>-379.42</v>
      </c>
      <c r="AA1163" s="1">
        <v>45356</v>
      </c>
      <c r="AB1163">
        <v>0</v>
      </c>
    </row>
    <row r="1164" spans="1:28" ht="16.2">
      <c r="A1164" s="1">
        <v>45574</v>
      </c>
      <c r="B1164">
        <v>-38536.870000000003</v>
      </c>
      <c r="C1164" s="1">
        <v>45258</v>
      </c>
      <c r="D1164">
        <v>-44721.82</v>
      </c>
      <c r="E1164" s="1">
        <v>45258</v>
      </c>
      <c r="F1164">
        <v>0</v>
      </c>
      <c r="G1164" s="1">
        <v>45210</v>
      </c>
      <c r="H1164">
        <v>0</v>
      </c>
      <c r="I1164" s="1">
        <v>45314</v>
      </c>
      <c r="J1164">
        <v>-6468.45</v>
      </c>
      <c r="K1164" s="1">
        <v>45357</v>
      </c>
      <c r="L1164">
        <v>23221.9</v>
      </c>
      <c r="M1164" s="1">
        <v>45357</v>
      </c>
      <c r="N1164">
        <v>8019.62</v>
      </c>
      <c r="O1164" s="1">
        <v>45357</v>
      </c>
      <c r="P1164">
        <v>22033.3</v>
      </c>
      <c r="Q1164" s="1">
        <v>45261</v>
      </c>
      <c r="R1164">
        <v>0</v>
      </c>
      <c r="S1164" s="1">
        <v>45574</v>
      </c>
      <c r="T1164">
        <v>0</v>
      </c>
      <c r="U1164" s="1">
        <v>45449</v>
      </c>
      <c r="V1164">
        <v>-32904.879999999997</v>
      </c>
      <c r="W1164" s="1">
        <v>45574</v>
      </c>
      <c r="X1164">
        <v>0</v>
      </c>
      <c r="Y1164" s="1">
        <v>45357</v>
      </c>
      <c r="Z1164">
        <v>-39979.360000000001</v>
      </c>
      <c r="AA1164" s="1">
        <v>45357</v>
      </c>
      <c r="AB1164">
        <v>0</v>
      </c>
    </row>
    <row r="1165" spans="1:28" ht="16.2">
      <c r="A1165" s="1">
        <v>45576</v>
      </c>
      <c r="B1165">
        <v>-14573.4</v>
      </c>
      <c r="C1165" s="1">
        <v>45259</v>
      </c>
      <c r="D1165">
        <v>-16522.419999999998</v>
      </c>
      <c r="E1165" s="1">
        <v>45259</v>
      </c>
      <c r="F1165">
        <v>0</v>
      </c>
      <c r="G1165" s="1">
        <v>45211</v>
      </c>
      <c r="H1165">
        <v>0</v>
      </c>
      <c r="I1165" s="1">
        <v>45315</v>
      </c>
      <c r="J1165">
        <v>-3673.31</v>
      </c>
      <c r="K1165" s="1">
        <v>45358</v>
      </c>
      <c r="L1165">
        <v>-23581.7</v>
      </c>
      <c r="M1165" s="1">
        <v>45358</v>
      </c>
      <c r="N1165">
        <v>0</v>
      </c>
      <c r="O1165" s="1">
        <v>45358</v>
      </c>
      <c r="P1165">
        <v>0</v>
      </c>
      <c r="Q1165" s="1">
        <v>45264</v>
      </c>
      <c r="R1165">
        <v>0</v>
      </c>
      <c r="S1165" s="1">
        <v>45576</v>
      </c>
      <c r="T1165">
        <v>0</v>
      </c>
      <c r="U1165" s="1">
        <v>45450</v>
      </c>
      <c r="V1165">
        <v>4400</v>
      </c>
      <c r="W1165" s="1">
        <v>45576</v>
      </c>
      <c r="X1165">
        <v>38518.519999999997</v>
      </c>
      <c r="Y1165" s="1">
        <v>45358</v>
      </c>
      <c r="Z1165">
        <v>33028.589999999997</v>
      </c>
      <c r="AA1165" s="1">
        <v>45358</v>
      </c>
      <c r="AB1165">
        <v>0</v>
      </c>
    </row>
    <row r="1166" spans="1:28" ht="16.2">
      <c r="A1166" s="1">
        <v>45579</v>
      </c>
      <c r="B1166">
        <v>0</v>
      </c>
      <c r="C1166" s="1">
        <v>45260</v>
      </c>
      <c r="D1166">
        <v>11800</v>
      </c>
      <c r="E1166" s="1">
        <v>45260</v>
      </c>
      <c r="F1166">
        <v>0</v>
      </c>
      <c r="G1166" s="1">
        <v>45212</v>
      </c>
      <c r="H1166">
        <v>0</v>
      </c>
      <c r="I1166" s="1">
        <v>45316</v>
      </c>
      <c r="J1166">
        <v>0</v>
      </c>
      <c r="K1166" s="1">
        <v>45359</v>
      </c>
      <c r="L1166">
        <v>-11197.24</v>
      </c>
      <c r="M1166" s="1">
        <v>45359</v>
      </c>
      <c r="N1166">
        <v>0</v>
      </c>
      <c r="O1166" s="1">
        <v>45359</v>
      </c>
      <c r="P1166">
        <v>0</v>
      </c>
      <c r="Q1166" s="1">
        <v>45265</v>
      </c>
      <c r="R1166">
        <v>0</v>
      </c>
      <c r="S1166" s="1">
        <v>45579</v>
      </c>
      <c r="T1166">
        <v>0</v>
      </c>
      <c r="U1166" s="1">
        <v>45454</v>
      </c>
      <c r="V1166">
        <v>-19800</v>
      </c>
      <c r="W1166" s="1">
        <v>45579</v>
      </c>
      <c r="X1166">
        <v>19200</v>
      </c>
      <c r="Y1166" s="1">
        <v>45359</v>
      </c>
      <c r="Z1166">
        <v>26204.71</v>
      </c>
      <c r="AA1166" s="1">
        <v>45359</v>
      </c>
      <c r="AB1166">
        <v>-20596.37</v>
      </c>
    </row>
    <row r="1167" spans="1:28" ht="16.2">
      <c r="A1167" s="1">
        <v>45580</v>
      </c>
      <c r="B1167">
        <v>6801.61</v>
      </c>
      <c r="C1167" s="1">
        <v>45261</v>
      </c>
      <c r="D1167">
        <v>5600</v>
      </c>
      <c r="E1167" s="1">
        <v>45261</v>
      </c>
      <c r="F1167">
        <v>0</v>
      </c>
      <c r="G1167" s="1">
        <v>45215</v>
      </c>
      <c r="H1167">
        <v>0</v>
      </c>
      <c r="I1167" s="1">
        <v>45317</v>
      </c>
      <c r="J1167">
        <v>-7538.92</v>
      </c>
      <c r="K1167" s="1">
        <v>45362</v>
      </c>
      <c r="L1167">
        <v>9013.4699999999993</v>
      </c>
      <c r="M1167" s="1">
        <v>45362</v>
      </c>
      <c r="N1167">
        <v>0</v>
      </c>
      <c r="O1167" s="1">
        <v>45362</v>
      </c>
      <c r="P1167">
        <v>0</v>
      </c>
      <c r="Q1167" s="1">
        <v>45266</v>
      </c>
      <c r="R1167">
        <v>0</v>
      </c>
      <c r="S1167" s="1">
        <v>45580</v>
      </c>
      <c r="T1167">
        <v>0</v>
      </c>
      <c r="U1167" s="1">
        <v>45455</v>
      </c>
      <c r="V1167">
        <v>49600</v>
      </c>
      <c r="W1167" s="1">
        <v>45580</v>
      </c>
      <c r="X1167">
        <v>43400</v>
      </c>
      <c r="Y1167" s="1">
        <v>45362</v>
      </c>
      <c r="Z1167">
        <v>-77583.14</v>
      </c>
      <c r="AA1167" s="1">
        <v>45362</v>
      </c>
      <c r="AB1167">
        <v>0</v>
      </c>
    </row>
    <row r="1168" spans="1:28" ht="16.2">
      <c r="A1168" s="1">
        <v>45581</v>
      </c>
      <c r="B1168">
        <v>0</v>
      </c>
      <c r="C1168" s="1">
        <v>45264</v>
      </c>
      <c r="D1168">
        <v>-16046.61</v>
      </c>
      <c r="E1168" s="1">
        <v>45264</v>
      </c>
      <c r="F1168">
        <v>0</v>
      </c>
      <c r="G1168" s="1">
        <v>45216</v>
      </c>
      <c r="H1168">
        <v>0</v>
      </c>
      <c r="I1168" s="1">
        <v>45320</v>
      </c>
      <c r="J1168">
        <v>2316.79</v>
      </c>
      <c r="K1168" s="1">
        <v>45363</v>
      </c>
      <c r="L1168">
        <v>0</v>
      </c>
      <c r="M1168" s="1">
        <v>45363</v>
      </c>
      <c r="N1168">
        <v>31006.09</v>
      </c>
      <c r="O1168" s="1">
        <v>45363</v>
      </c>
      <c r="P1168">
        <v>0</v>
      </c>
      <c r="Q1168" s="1">
        <v>45267</v>
      </c>
      <c r="R1168">
        <v>0</v>
      </c>
      <c r="S1168" s="1">
        <v>45581</v>
      </c>
      <c r="T1168">
        <v>0</v>
      </c>
      <c r="U1168" s="1">
        <v>45456</v>
      </c>
      <c r="V1168">
        <v>55400</v>
      </c>
      <c r="W1168" s="1">
        <v>45581</v>
      </c>
      <c r="X1168">
        <v>-47269.97</v>
      </c>
      <c r="Y1168" s="1">
        <v>45363</v>
      </c>
      <c r="Z1168">
        <v>-7579.48</v>
      </c>
      <c r="AA1168" s="1">
        <v>45363</v>
      </c>
      <c r="AB1168">
        <v>0</v>
      </c>
    </row>
    <row r="1169" spans="1:28" ht="16.2">
      <c r="A1169" s="1">
        <v>45582</v>
      </c>
      <c r="B1169">
        <v>0</v>
      </c>
      <c r="C1169" s="1">
        <v>45265</v>
      </c>
      <c r="D1169">
        <v>-12640.1</v>
      </c>
      <c r="E1169" s="1">
        <v>45265</v>
      </c>
      <c r="F1169">
        <v>0</v>
      </c>
      <c r="G1169" s="1">
        <v>45217</v>
      </c>
      <c r="H1169">
        <v>0</v>
      </c>
      <c r="I1169" s="1">
        <v>45321</v>
      </c>
      <c r="J1169">
        <v>-5543</v>
      </c>
      <c r="K1169" s="1">
        <v>45364</v>
      </c>
      <c r="L1169">
        <v>-13201.08</v>
      </c>
      <c r="M1169" s="1">
        <v>45364</v>
      </c>
      <c r="N1169">
        <v>-5800</v>
      </c>
      <c r="O1169" s="1">
        <v>45364</v>
      </c>
      <c r="P1169">
        <v>0</v>
      </c>
      <c r="Q1169" s="1">
        <v>45268</v>
      </c>
      <c r="R1169">
        <v>0</v>
      </c>
      <c r="S1169" s="1">
        <v>45582</v>
      </c>
      <c r="T1169">
        <v>0</v>
      </c>
      <c r="U1169" s="1">
        <v>45457</v>
      </c>
      <c r="V1169">
        <v>37600</v>
      </c>
      <c r="W1169" s="1">
        <v>45582</v>
      </c>
      <c r="X1169">
        <v>15304.72</v>
      </c>
      <c r="Y1169" s="1">
        <v>45364</v>
      </c>
      <c r="Z1169">
        <v>-5800</v>
      </c>
      <c r="AA1169" s="1">
        <v>45364</v>
      </c>
      <c r="AB1169">
        <v>0</v>
      </c>
    </row>
    <row r="1170" spans="1:28" ht="16.2">
      <c r="A1170" s="1">
        <v>45583</v>
      </c>
      <c r="B1170">
        <v>-24245.59</v>
      </c>
      <c r="C1170" s="1">
        <v>45266</v>
      </c>
      <c r="D1170">
        <v>-17521.82</v>
      </c>
      <c r="E1170" s="1">
        <v>45266</v>
      </c>
      <c r="F1170">
        <v>0</v>
      </c>
      <c r="G1170" s="1">
        <v>45218</v>
      </c>
      <c r="H1170">
        <v>0</v>
      </c>
      <c r="I1170" s="1">
        <v>45322</v>
      </c>
      <c r="J1170">
        <v>21659.07</v>
      </c>
      <c r="K1170" s="1">
        <v>45365</v>
      </c>
      <c r="L1170">
        <v>-17391.45</v>
      </c>
      <c r="M1170" s="1">
        <v>45365</v>
      </c>
      <c r="N1170">
        <v>-595.79999999999995</v>
      </c>
      <c r="O1170" s="1">
        <v>45365</v>
      </c>
      <c r="P1170">
        <v>0</v>
      </c>
      <c r="Q1170" s="1">
        <v>45271</v>
      </c>
      <c r="R1170">
        <v>0</v>
      </c>
      <c r="S1170" s="1">
        <v>45583</v>
      </c>
      <c r="T1170">
        <v>0</v>
      </c>
      <c r="U1170" s="1">
        <v>45460</v>
      </c>
      <c r="V1170">
        <v>-6800</v>
      </c>
      <c r="W1170" s="1">
        <v>45583</v>
      </c>
      <c r="X1170">
        <v>80200</v>
      </c>
      <c r="Y1170" s="1">
        <v>45365</v>
      </c>
      <c r="Z1170">
        <v>-4591.18</v>
      </c>
      <c r="AA1170" s="1">
        <v>45365</v>
      </c>
      <c r="AB1170">
        <v>-5598.92</v>
      </c>
    </row>
    <row r="1171" spans="1:28" ht="16.2">
      <c r="A1171" s="1">
        <v>45586</v>
      </c>
      <c r="B1171">
        <v>0</v>
      </c>
      <c r="C1171" s="1">
        <v>45267</v>
      </c>
      <c r="D1171">
        <v>0</v>
      </c>
      <c r="E1171" s="1">
        <v>45267</v>
      </c>
      <c r="F1171">
        <v>0</v>
      </c>
      <c r="G1171" s="1">
        <v>45219</v>
      </c>
      <c r="H1171">
        <v>0</v>
      </c>
      <c r="I1171" s="1">
        <v>45323</v>
      </c>
      <c r="J1171">
        <v>-10739.13</v>
      </c>
      <c r="K1171" s="1">
        <v>45366</v>
      </c>
      <c r="L1171">
        <v>-7190.16</v>
      </c>
      <c r="M1171" s="1">
        <v>45366</v>
      </c>
      <c r="N1171">
        <v>-7397.15</v>
      </c>
      <c r="O1171" s="1">
        <v>45366</v>
      </c>
      <c r="P1171">
        <v>0</v>
      </c>
      <c r="Q1171" s="1">
        <v>45272</v>
      </c>
      <c r="R1171">
        <v>0</v>
      </c>
      <c r="S1171" s="1">
        <v>45586</v>
      </c>
      <c r="T1171">
        <v>0</v>
      </c>
      <c r="U1171" s="1">
        <v>45461</v>
      </c>
      <c r="V1171">
        <v>61800</v>
      </c>
      <c r="W1171" s="1">
        <v>45586</v>
      </c>
      <c r="X1171">
        <v>6489.21</v>
      </c>
      <c r="Y1171" s="1">
        <v>45366</v>
      </c>
      <c r="Z1171">
        <v>22604.62</v>
      </c>
      <c r="AA1171" s="1">
        <v>45366</v>
      </c>
      <c r="AB1171">
        <v>-16387.79</v>
      </c>
    </row>
    <row r="1172" spans="1:28" ht="16.2">
      <c r="A1172" s="1">
        <v>45587</v>
      </c>
      <c r="B1172">
        <v>0</v>
      </c>
      <c r="C1172" s="1">
        <v>45268</v>
      </c>
      <c r="D1172">
        <v>-14723.44</v>
      </c>
      <c r="E1172" s="1">
        <v>45268</v>
      </c>
      <c r="F1172">
        <v>0</v>
      </c>
      <c r="G1172" s="1">
        <v>45222</v>
      </c>
      <c r="H1172">
        <v>0</v>
      </c>
      <c r="I1172" s="1">
        <v>45324</v>
      </c>
      <c r="J1172">
        <v>6458.53</v>
      </c>
      <c r="K1172" s="1">
        <v>45369</v>
      </c>
      <c r="L1172">
        <v>0</v>
      </c>
      <c r="M1172" s="1">
        <v>45369</v>
      </c>
      <c r="N1172">
        <v>0</v>
      </c>
      <c r="O1172" s="1">
        <v>45369</v>
      </c>
      <c r="P1172">
        <v>0</v>
      </c>
      <c r="Q1172" s="1">
        <v>45273</v>
      </c>
      <c r="R1172">
        <v>0</v>
      </c>
      <c r="S1172" s="1">
        <v>45587</v>
      </c>
      <c r="T1172">
        <v>0</v>
      </c>
      <c r="U1172" s="1">
        <v>45462</v>
      </c>
      <c r="V1172">
        <v>87103.25</v>
      </c>
      <c r="W1172" s="1">
        <v>45587</v>
      </c>
      <c r="X1172">
        <v>17093.77</v>
      </c>
      <c r="Y1172" s="1">
        <v>45369</v>
      </c>
      <c r="Z1172">
        <v>10412.27</v>
      </c>
      <c r="AA1172" s="1">
        <v>45369</v>
      </c>
      <c r="AB1172">
        <v>-26795.83</v>
      </c>
    </row>
    <row r="1173" spans="1:28" ht="16.2">
      <c r="A1173" s="1">
        <v>45588</v>
      </c>
      <c r="B1173">
        <v>0</v>
      </c>
      <c r="C1173" s="1">
        <v>45271</v>
      </c>
      <c r="D1173">
        <v>-8320.14</v>
      </c>
      <c r="E1173" s="1">
        <v>45271</v>
      </c>
      <c r="F1173">
        <v>0</v>
      </c>
      <c r="G1173" s="1">
        <v>45223</v>
      </c>
      <c r="H1173">
        <v>0</v>
      </c>
      <c r="I1173" s="1">
        <v>45327</v>
      </c>
      <c r="J1173">
        <v>-942.46</v>
      </c>
      <c r="K1173" s="1">
        <v>45370</v>
      </c>
      <c r="L1173">
        <v>-7788.27</v>
      </c>
      <c r="M1173" s="1">
        <v>45370</v>
      </c>
      <c r="N1173">
        <v>0</v>
      </c>
      <c r="O1173" s="1">
        <v>45370</v>
      </c>
      <c r="P1173">
        <v>0</v>
      </c>
      <c r="Q1173" s="1">
        <v>45274</v>
      </c>
      <c r="R1173">
        <v>0</v>
      </c>
      <c r="S1173" s="1">
        <v>45588</v>
      </c>
      <c r="T1173">
        <v>0</v>
      </c>
      <c r="U1173" s="1">
        <v>45463</v>
      </c>
      <c r="V1173">
        <v>3099.23</v>
      </c>
      <c r="W1173" s="1">
        <v>45588</v>
      </c>
      <c r="X1173">
        <v>-57100.44</v>
      </c>
      <c r="Y1173" s="1">
        <v>45370</v>
      </c>
      <c r="Z1173">
        <v>-13591.72</v>
      </c>
      <c r="AA1173" s="1">
        <v>45370</v>
      </c>
      <c r="AB1173">
        <v>0</v>
      </c>
    </row>
    <row r="1174" spans="1:28" ht="16.2">
      <c r="A1174" s="1">
        <v>45589</v>
      </c>
      <c r="B1174">
        <v>0</v>
      </c>
      <c r="C1174" s="1">
        <v>45272</v>
      </c>
      <c r="D1174">
        <v>4476.83</v>
      </c>
      <c r="E1174" s="1">
        <v>45272</v>
      </c>
      <c r="F1174">
        <v>0</v>
      </c>
      <c r="G1174" s="1">
        <v>45224</v>
      </c>
      <c r="H1174">
        <v>0</v>
      </c>
      <c r="I1174" s="1">
        <v>45337</v>
      </c>
      <c r="J1174">
        <v>0</v>
      </c>
      <c r="K1174" s="1">
        <v>45371</v>
      </c>
      <c r="L1174">
        <v>-15793.49</v>
      </c>
      <c r="M1174" s="1">
        <v>45371</v>
      </c>
      <c r="N1174">
        <v>-20789.8</v>
      </c>
      <c r="O1174" s="1">
        <v>45371</v>
      </c>
      <c r="P1174">
        <v>-17194</v>
      </c>
      <c r="Q1174" s="1">
        <v>45275</v>
      </c>
      <c r="R1174">
        <v>0</v>
      </c>
      <c r="S1174" s="1">
        <v>45589</v>
      </c>
      <c r="T1174">
        <v>4402.1499999999996</v>
      </c>
      <c r="U1174" s="1">
        <v>45464</v>
      </c>
      <c r="V1174">
        <v>-57292.85</v>
      </c>
      <c r="W1174" s="1">
        <v>45589</v>
      </c>
      <c r="X1174">
        <v>-23400.22</v>
      </c>
      <c r="Y1174" s="1">
        <v>45371</v>
      </c>
      <c r="Z1174">
        <v>-4596.6099999999997</v>
      </c>
      <c r="AA1174" s="1">
        <v>45371</v>
      </c>
      <c r="AB1174">
        <v>0</v>
      </c>
    </row>
    <row r="1175" spans="1:28" ht="16.2">
      <c r="A1175" s="1">
        <v>45590</v>
      </c>
      <c r="B1175">
        <v>0</v>
      </c>
      <c r="C1175" s="1">
        <v>45273</v>
      </c>
      <c r="D1175">
        <v>-2200</v>
      </c>
      <c r="E1175" s="1">
        <v>45273</v>
      </c>
      <c r="F1175">
        <v>0</v>
      </c>
      <c r="G1175" s="1">
        <v>45225</v>
      </c>
      <c r="H1175">
        <v>0</v>
      </c>
      <c r="I1175" s="1">
        <v>45338</v>
      </c>
      <c r="J1175">
        <v>0</v>
      </c>
      <c r="K1175" s="1">
        <v>45372</v>
      </c>
      <c r="L1175">
        <v>37797.839999999997</v>
      </c>
      <c r="M1175" s="1">
        <v>45372</v>
      </c>
      <c r="N1175">
        <v>0</v>
      </c>
      <c r="O1175" s="1">
        <v>45372</v>
      </c>
      <c r="P1175">
        <v>0</v>
      </c>
      <c r="Q1175" s="1">
        <v>45278</v>
      </c>
      <c r="R1175">
        <v>0</v>
      </c>
      <c r="S1175" s="1">
        <v>45590</v>
      </c>
      <c r="T1175">
        <v>0</v>
      </c>
      <c r="U1175" s="1">
        <v>45467</v>
      </c>
      <c r="V1175">
        <v>0</v>
      </c>
      <c r="W1175" s="1">
        <v>45590</v>
      </c>
      <c r="X1175">
        <v>-17600.490000000002</v>
      </c>
      <c r="Y1175" s="1">
        <v>45372</v>
      </c>
      <c r="Z1175">
        <v>27196.25</v>
      </c>
      <c r="AA1175" s="1">
        <v>45372</v>
      </c>
      <c r="AB1175">
        <v>32197</v>
      </c>
    </row>
    <row r="1176" spans="1:28" ht="16.2">
      <c r="A1176" s="1">
        <v>45593</v>
      </c>
      <c r="B1176">
        <v>0</v>
      </c>
      <c r="C1176" s="1">
        <v>45274</v>
      </c>
      <c r="D1176">
        <v>21351.71</v>
      </c>
      <c r="E1176" s="1">
        <v>45274</v>
      </c>
      <c r="F1176">
        <v>0</v>
      </c>
      <c r="G1176" s="1">
        <v>45226</v>
      </c>
      <c r="H1176">
        <v>0</v>
      </c>
      <c r="I1176" s="1">
        <v>45341</v>
      </c>
      <c r="J1176">
        <v>0</v>
      </c>
      <c r="K1176" s="1">
        <v>45373</v>
      </c>
      <c r="L1176">
        <v>-11806.24</v>
      </c>
      <c r="M1176" s="1">
        <v>45373</v>
      </c>
      <c r="N1176">
        <v>0</v>
      </c>
      <c r="O1176" s="1">
        <v>45373</v>
      </c>
      <c r="P1176">
        <v>0</v>
      </c>
      <c r="Q1176" s="1">
        <v>45279</v>
      </c>
      <c r="R1176">
        <v>0</v>
      </c>
      <c r="S1176" s="1">
        <v>45593</v>
      </c>
      <c r="T1176">
        <v>0</v>
      </c>
      <c r="U1176" s="1">
        <v>45468</v>
      </c>
      <c r="V1176">
        <v>0</v>
      </c>
      <c r="W1176" s="1">
        <v>45593</v>
      </c>
      <c r="X1176">
        <v>15789.76</v>
      </c>
      <c r="Y1176" s="1">
        <v>45373</v>
      </c>
      <c r="Z1176">
        <v>-25211.58</v>
      </c>
      <c r="AA1176" s="1">
        <v>45373</v>
      </c>
      <c r="AB1176">
        <v>-4400</v>
      </c>
    </row>
    <row r="1177" spans="1:28" ht="16.2">
      <c r="A1177" s="1">
        <v>45594</v>
      </c>
      <c r="B1177">
        <v>0</v>
      </c>
      <c r="C1177" s="1">
        <v>45275</v>
      </c>
      <c r="D1177">
        <v>10268.4</v>
      </c>
      <c r="E1177" s="1">
        <v>45275</v>
      </c>
      <c r="F1177">
        <v>0</v>
      </c>
      <c r="G1177" s="1">
        <v>45229</v>
      </c>
      <c r="H1177">
        <v>0</v>
      </c>
      <c r="I1177" s="1">
        <v>45342</v>
      </c>
      <c r="J1177">
        <v>0</v>
      </c>
      <c r="K1177" s="1">
        <v>45376</v>
      </c>
      <c r="L1177">
        <v>2987.01</v>
      </c>
      <c r="M1177" s="1">
        <v>45376</v>
      </c>
      <c r="N1177">
        <v>0</v>
      </c>
      <c r="O1177" s="1">
        <v>45376</v>
      </c>
      <c r="P1177">
        <v>0</v>
      </c>
      <c r="Q1177" s="1">
        <v>45280</v>
      </c>
      <c r="R1177">
        <v>0</v>
      </c>
      <c r="S1177" s="1">
        <v>45594</v>
      </c>
      <c r="T1177">
        <v>0</v>
      </c>
      <c r="U1177" s="1">
        <v>45469</v>
      </c>
      <c r="V1177">
        <v>-20689.16</v>
      </c>
      <c r="W1177" s="1">
        <v>45594</v>
      </c>
      <c r="X1177">
        <v>0</v>
      </c>
      <c r="Y1177" s="1">
        <v>45376</v>
      </c>
      <c r="Z1177">
        <v>-2607.56</v>
      </c>
      <c r="AA1177" s="1">
        <v>45376</v>
      </c>
      <c r="AB1177">
        <v>-2200</v>
      </c>
    </row>
    <row r="1178" spans="1:28" ht="16.2">
      <c r="A1178" s="1">
        <v>45595</v>
      </c>
      <c r="B1178">
        <v>0</v>
      </c>
      <c r="C1178" s="1">
        <v>45278</v>
      </c>
      <c r="D1178">
        <v>0</v>
      </c>
      <c r="E1178" s="1">
        <v>45278</v>
      </c>
      <c r="F1178">
        <v>0</v>
      </c>
      <c r="G1178" s="1">
        <v>45230</v>
      </c>
      <c r="H1178">
        <v>0</v>
      </c>
      <c r="I1178" s="1">
        <v>45343</v>
      </c>
      <c r="J1178">
        <v>0</v>
      </c>
      <c r="K1178" s="1">
        <v>45377</v>
      </c>
      <c r="L1178">
        <v>578.01</v>
      </c>
      <c r="M1178" s="1">
        <v>45377</v>
      </c>
      <c r="N1178">
        <v>-30415.3</v>
      </c>
      <c r="O1178" s="1">
        <v>45377</v>
      </c>
      <c r="P1178">
        <v>-18445.84</v>
      </c>
      <c r="Q1178" s="1">
        <v>45281</v>
      </c>
      <c r="R1178">
        <v>0</v>
      </c>
      <c r="S1178" s="1">
        <v>45595</v>
      </c>
      <c r="T1178">
        <v>0</v>
      </c>
      <c r="U1178" s="1">
        <v>45470</v>
      </c>
      <c r="V1178">
        <v>-25082.5</v>
      </c>
      <c r="W1178" s="1">
        <v>45595</v>
      </c>
      <c r="X1178">
        <v>0</v>
      </c>
      <c r="Y1178" s="1">
        <v>45377</v>
      </c>
      <c r="Z1178">
        <v>-60624.69</v>
      </c>
      <c r="AA1178" s="1">
        <v>45377</v>
      </c>
      <c r="AB1178">
        <v>14590.79</v>
      </c>
    </row>
    <row r="1179" spans="1:28" ht="16.2">
      <c r="A1179" s="1">
        <v>45597</v>
      </c>
      <c r="B1179">
        <v>60243.040000000001</v>
      </c>
      <c r="C1179" s="1">
        <v>45279</v>
      </c>
      <c r="D1179">
        <v>0</v>
      </c>
      <c r="E1179" s="1">
        <v>45279</v>
      </c>
      <c r="F1179">
        <v>0</v>
      </c>
      <c r="G1179" s="1">
        <v>45231</v>
      </c>
      <c r="H1179">
        <v>0</v>
      </c>
      <c r="I1179" s="1">
        <v>45344</v>
      </c>
      <c r="J1179">
        <v>-5922.3</v>
      </c>
      <c r="K1179" s="1">
        <v>45378</v>
      </c>
      <c r="L1179">
        <v>0</v>
      </c>
      <c r="M1179" s="1">
        <v>45378</v>
      </c>
      <c r="N1179">
        <v>0</v>
      </c>
      <c r="O1179" s="1">
        <v>45378</v>
      </c>
      <c r="P1179">
        <v>0</v>
      </c>
      <c r="Q1179" s="1">
        <v>45282</v>
      </c>
      <c r="R1179">
        <v>0</v>
      </c>
      <c r="S1179" s="1">
        <v>45597</v>
      </c>
      <c r="T1179">
        <v>0</v>
      </c>
      <c r="U1179" s="1">
        <v>45471</v>
      </c>
      <c r="V1179">
        <v>0</v>
      </c>
      <c r="W1179" s="1">
        <v>45597</v>
      </c>
      <c r="X1179">
        <v>-45032.86</v>
      </c>
      <c r="Y1179" s="1">
        <v>45378</v>
      </c>
      <c r="Z1179">
        <v>-29018.39</v>
      </c>
      <c r="AA1179" s="1">
        <v>45378</v>
      </c>
      <c r="AB1179">
        <v>0</v>
      </c>
    </row>
    <row r="1180" spans="1:28" ht="16.2">
      <c r="A1180" s="1">
        <v>45600</v>
      </c>
      <c r="B1180">
        <v>0</v>
      </c>
      <c r="C1180" s="1">
        <v>45280</v>
      </c>
      <c r="D1180">
        <v>0</v>
      </c>
      <c r="E1180" s="1">
        <v>45280</v>
      </c>
      <c r="F1180">
        <v>0</v>
      </c>
      <c r="G1180" s="1">
        <v>45232</v>
      </c>
      <c r="H1180">
        <v>0</v>
      </c>
      <c r="I1180" s="1">
        <v>45345</v>
      </c>
      <c r="J1180">
        <v>0</v>
      </c>
      <c r="K1180" s="1">
        <v>45379</v>
      </c>
      <c r="L1180">
        <v>0</v>
      </c>
      <c r="M1180" s="1">
        <v>45379</v>
      </c>
      <c r="N1180">
        <v>593.73</v>
      </c>
      <c r="O1180" s="1">
        <v>45379</v>
      </c>
      <c r="P1180">
        <v>-17207.740000000002</v>
      </c>
      <c r="Q1180" s="1">
        <v>45285</v>
      </c>
      <c r="R1180">
        <v>0</v>
      </c>
      <c r="S1180" s="1">
        <v>45600</v>
      </c>
      <c r="T1180">
        <v>0</v>
      </c>
      <c r="U1180" s="1">
        <v>45474</v>
      </c>
      <c r="V1180">
        <v>0</v>
      </c>
      <c r="W1180" s="1">
        <v>45600</v>
      </c>
      <c r="X1180">
        <v>57600</v>
      </c>
      <c r="Y1180" s="1">
        <v>45379</v>
      </c>
      <c r="Z1180">
        <v>-22813.439999999999</v>
      </c>
      <c r="AA1180" s="1">
        <v>45379</v>
      </c>
      <c r="AB1180">
        <v>0</v>
      </c>
    </row>
    <row r="1181" spans="1:28" ht="16.2">
      <c r="A1181" s="1">
        <v>45601</v>
      </c>
      <c r="B1181">
        <v>47019.94</v>
      </c>
      <c r="C1181" s="1">
        <v>45281</v>
      </c>
      <c r="D1181">
        <v>-10724.4</v>
      </c>
      <c r="E1181" s="1">
        <v>45281</v>
      </c>
      <c r="F1181">
        <v>0</v>
      </c>
      <c r="G1181" s="1">
        <v>45233</v>
      </c>
      <c r="H1181">
        <v>0</v>
      </c>
      <c r="I1181" s="1">
        <v>45348</v>
      </c>
      <c r="J1181">
        <v>0</v>
      </c>
      <c r="K1181" s="1">
        <v>45380</v>
      </c>
      <c r="L1181">
        <v>-8414.2800000000007</v>
      </c>
      <c r="M1181" s="1">
        <v>45380</v>
      </c>
      <c r="N1181">
        <v>11587.43</v>
      </c>
      <c r="O1181" s="1">
        <v>45380</v>
      </c>
      <c r="P1181">
        <v>0</v>
      </c>
      <c r="Q1181" s="1">
        <v>45286</v>
      </c>
      <c r="R1181">
        <v>0</v>
      </c>
      <c r="S1181" s="1">
        <v>45601</v>
      </c>
      <c r="T1181">
        <v>0</v>
      </c>
      <c r="U1181" s="1">
        <v>45475</v>
      </c>
      <c r="V1181">
        <v>0</v>
      </c>
      <c r="W1181" s="1">
        <v>45601</v>
      </c>
      <c r="X1181">
        <v>18800</v>
      </c>
      <c r="Y1181" s="1">
        <v>45380</v>
      </c>
      <c r="Z1181">
        <v>-208.34</v>
      </c>
      <c r="AA1181" s="1">
        <v>45380</v>
      </c>
      <c r="AB1181">
        <v>0</v>
      </c>
    </row>
    <row r="1182" spans="1:28" ht="16.2">
      <c r="A1182" s="1">
        <v>45602</v>
      </c>
      <c r="B1182">
        <v>-37605.660000000003</v>
      </c>
      <c r="C1182" s="1">
        <v>45282</v>
      </c>
      <c r="D1182">
        <v>-5400</v>
      </c>
      <c r="E1182" s="1">
        <v>45282</v>
      </c>
      <c r="F1182">
        <v>0</v>
      </c>
      <c r="G1182" s="1">
        <v>45236</v>
      </c>
      <c r="H1182">
        <v>0</v>
      </c>
      <c r="I1182" s="1">
        <v>45349</v>
      </c>
      <c r="J1182">
        <v>-12938.77</v>
      </c>
      <c r="K1182" s="1">
        <v>45383</v>
      </c>
      <c r="L1182">
        <v>-10021.299999999999</v>
      </c>
      <c r="M1182" s="1">
        <v>45383</v>
      </c>
      <c r="N1182">
        <v>1600</v>
      </c>
      <c r="O1182" s="1">
        <v>45383</v>
      </c>
      <c r="P1182">
        <v>0</v>
      </c>
      <c r="Q1182" s="1">
        <v>45287</v>
      </c>
      <c r="R1182">
        <v>0</v>
      </c>
      <c r="S1182" s="1">
        <v>45602</v>
      </c>
      <c r="T1182">
        <v>0</v>
      </c>
      <c r="U1182" s="1">
        <v>45476</v>
      </c>
      <c r="V1182">
        <v>0</v>
      </c>
      <c r="W1182" s="1">
        <v>45602</v>
      </c>
      <c r="X1182">
        <v>37800</v>
      </c>
      <c r="Y1182" s="1">
        <v>45383</v>
      </c>
      <c r="Z1182">
        <v>9990.01</v>
      </c>
      <c r="AA1182" s="1">
        <v>45383</v>
      </c>
      <c r="AB1182">
        <v>0</v>
      </c>
    </row>
    <row r="1183" spans="1:28" ht="16.2">
      <c r="A1183" s="1">
        <v>45603</v>
      </c>
      <c r="B1183">
        <v>0</v>
      </c>
      <c r="C1183" s="1">
        <v>45285</v>
      </c>
      <c r="D1183">
        <v>-7727.82</v>
      </c>
      <c r="E1183" s="1">
        <v>45285</v>
      </c>
      <c r="F1183">
        <v>0</v>
      </c>
      <c r="G1183" s="1">
        <v>45237</v>
      </c>
      <c r="H1183">
        <v>0</v>
      </c>
      <c r="I1183" s="1">
        <v>45351</v>
      </c>
      <c r="J1183">
        <v>0</v>
      </c>
      <c r="K1183" s="1">
        <v>45384</v>
      </c>
      <c r="L1183">
        <v>0</v>
      </c>
      <c r="M1183" s="1">
        <v>45384</v>
      </c>
      <c r="N1183">
        <v>38979.54</v>
      </c>
      <c r="O1183" s="1">
        <v>45384</v>
      </c>
      <c r="P1183">
        <v>0</v>
      </c>
      <c r="Q1183" s="1">
        <v>45288</v>
      </c>
      <c r="R1183">
        <v>0</v>
      </c>
      <c r="S1183" s="1">
        <v>45603</v>
      </c>
      <c r="T1183">
        <v>0</v>
      </c>
      <c r="U1183" s="1">
        <v>45477</v>
      </c>
      <c r="V1183">
        <v>33496.410000000003</v>
      </c>
      <c r="W1183" s="1">
        <v>45603</v>
      </c>
      <c r="X1183">
        <v>-31895.040000000001</v>
      </c>
      <c r="Y1183" s="1">
        <v>45384</v>
      </c>
      <c r="Z1183">
        <v>23370.75</v>
      </c>
      <c r="AA1183" s="1">
        <v>45384</v>
      </c>
      <c r="AB1183">
        <v>13186.38</v>
      </c>
    </row>
    <row r="1184" spans="1:28" ht="16.2">
      <c r="A1184" s="1">
        <v>45604</v>
      </c>
      <c r="B1184">
        <v>0</v>
      </c>
      <c r="C1184" s="1">
        <v>45286</v>
      </c>
      <c r="D1184">
        <v>14870.35</v>
      </c>
      <c r="E1184" s="1">
        <v>45286</v>
      </c>
      <c r="F1184">
        <v>0</v>
      </c>
      <c r="G1184" s="1">
        <v>45238</v>
      </c>
      <c r="H1184">
        <v>0</v>
      </c>
      <c r="I1184" s="1">
        <v>45352</v>
      </c>
      <c r="J1184">
        <v>-4137.6899999999996</v>
      </c>
      <c r="K1184" s="1">
        <v>45385</v>
      </c>
      <c r="L1184">
        <v>-10023.16</v>
      </c>
      <c r="M1184" s="1">
        <v>45385</v>
      </c>
      <c r="N1184">
        <v>-17813.11</v>
      </c>
      <c r="O1184" s="1">
        <v>45385</v>
      </c>
      <c r="P1184">
        <v>0</v>
      </c>
      <c r="Q1184" s="1">
        <v>45289</v>
      </c>
      <c r="R1184">
        <v>0</v>
      </c>
      <c r="S1184" s="1">
        <v>45604</v>
      </c>
      <c r="T1184">
        <v>0</v>
      </c>
      <c r="U1184" s="1">
        <v>45478</v>
      </c>
      <c r="V1184">
        <v>-10800</v>
      </c>
      <c r="W1184" s="1">
        <v>45604</v>
      </c>
      <c r="X1184">
        <v>-40639.17</v>
      </c>
      <c r="Y1184" s="1">
        <v>45385</v>
      </c>
      <c r="Z1184">
        <v>-7425.23</v>
      </c>
      <c r="AA1184" s="1">
        <v>45385</v>
      </c>
      <c r="AB1184">
        <v>-43423.31</v>
      </c>
    </row>
    <row r="1185" spans="1:28" ht="16.2">
      <c r="A1185" s="1">
        <v>45607</v>
      </c>
      <c r="B1185">
        <v>-9407.9599999999991</v>
      </c>
      <c r="C1185" s="1">
        <v>45287</v>
      </c>
      <c r="D1185">
        <v>21664.71</v>
      </c>
      <c r="E1185" s="1">
        <v>45287</v>
      </c>
      <c r="F1185">
        <v>0</v>
      </c>
      <c r="G1185" s="1">
        <v>45239</v>
      </c>
      <c r="H1185">
        <v>0</v>
      </c>
      <c r="I1185" s="1">
        <v>45355</v>
      </c>
      <c r="J1185">
        <v>22024</v>
      </c>
      <c r="K1185" s="1">
        <v>45390</v>
      </c>
      <c r="L1185">
        <v>0</v>
      </c>
      <c r="M1185" s="1">
        <v>45390</v>
      </c>
      <c r="N1185">
        <v>0</v>
      </c>
      <c r="O1185" s="1">
        <v>45390</v>
      </c>
      <c r="P1185">
        <v>0</v>
      </c>
      <c r="Q1185" s="1">
        <v>45293</v>
      </c>
      <c r="R1185">
        <v>0</v>
      </c>
      <c r="S1185" s="1">
        <v>45607</v>
      </c>
      <c r="T1185">
        <v>15794.14</v>
      </c>
      <c r="U1185" s="1">
        <v>45481</v>
      </c>
      <c r="V1185">
        <v>68600</v>
      </c>
      <c r="W1185" s="1">
        <v>45607</v>
      </c>
      <c r="X1185">
        <v>-5306.5</v>
      </c>
      <c r="Y1185" s="1">
        <v>45390</v>
      </c>
      <c r="Z1185">
        <v>-7611.52</v>
      </c>
      <c r="AA1185" s="1">
        <v>45390</v>
      </c>
      <c r="AB1185">
        <v>20200</v>
      </c>
    </row>
    <row r="1186" spans="1:28" ht="16.2">
      <c r="A1186" s="1">
        <v>45608</v>
      </c>
      <c r="B1186">
        <v>11427.61</v>
      </c>
      <c r="C1186" s="1">
        <v>45288</v>
      </c>
      <c r="D1186">
        <v>0</v>
      </c>
      <c r="E1186" s="1">
        <v>45288</v>
      </c>
      <c r="F1186">
        <v>0</v>
      </c>
      <c r="G1186" s="1">
        <v>45240</v>
      </c>
      <c r="H1186">
        <v>0</v>
      </c>
      <c r="I1186" s="1">
        <v>45356</v>
      </c>
      <c r="J1186">
        <v>7619.38</v>
      </c>
      <c r="K1186" s="1">
        <v>45391</v>
      </c>
      <c r="L1186">
        <v>60182.9</v>
      </c>
      <c r="M1186" s="1">
        <v>45391</v>
      </c>
      <c r="N1186">
        <v>0</v>
      </c>
      <c r="O1186" s="1">
        <v>45391</v>
      </c>
      <c r="P1186">
        <v>149416.04</v>
      </c>
      <c r="Q1186" s="1">
        <v>45294</v>
      </c>
      <c r="R1186">
        <v>0</v>
      </c>
      <c r="S1186" s="1">
        <v>45608</v>
      </c>
      <c r="T1186">
        <v>28019.85</v>
      </c>
      <c r="U1186" s="1">
        <v>45482</v>
      </c>
      <c r="V1186">
        <v>-7000</v>
      </c>
      <c r="W1186" s="1">
        <v>45608</v>
      </c>
      <c r="X1186">
        <v>140800</v>
      </c>
      <c r="Y1186" s="1">
        <v>45391</v>
      </c>
      <c r="Z1186">
        <v>57382.48</v>
      </c>
      <c r="AA1186" s="1">
        <v>45391</v>
      </c>
      <c r="AB1186">
        <v>84800</v>
      </c>
    </row>
    <row r="1187" spans="1:28" ht="16.2">
      <c r="A1187" s="1">
        <v>45609</v>
      </c>
      <c r="B1187">
        <v>0</v>
      </c>
      <c r="C1187" s="1">
        <v>45289</v>
      </c>
      <c r="D1187">
        <v>0</v>
      </c>
      <c r="E1187" s="1">
        <v>45289</v>
      </c>
      <c r="F1187">
        <v>0</v>
      </c>
      <c r="G1187" s="1">
        <v>45243</v>
      </c>
      <c r="H1187">
        <v>0</v>
      </c>
      <c r="I1187" s="1">
        <v>45357</v>
      </c>
      <c r="J1187">
        <v>-23558.84</v>
      </c>
      <c r="K1187" s="1">
        <v>45392</v>
      </c>
      <c r="L1187">
        <v>-19301.37</v>
      </c>
      <c r="M1187" s="1">
        <v>45392</v>
      </c>
      <c r="N1187">
        <v>0</v>
      </c>
      <c r="O1187" s="1">
        <v>45392</v>
      </c>
      <c r="P1187">
        <v>0</v>
      </c>
      <c r="Q1187" s="1">
        <v>45295</v>
      </c>
      <c r="R1187">
        <v>0</v>
      </c>
      <c r="S1187" s="1">
        <v>45609</v>
      </c>
      <c r="T1187">
        <v>0</v>
      </c>
      <c r="U1187" s="1">
        <v>45483</v>
      </c>
      <c r="V1187">
        <v>24400</v>
      </c>
      <c r="W1187" s="1">
        <v>45609</v>
      </c>
      <c r="X1187">
        <v>10715.64</v>
      </c>
      <c r="Y1187" s="1">
        <v>45392</v>
      </c>
      <c r="Z1187">
        <v>-16823.79</v>
      </c>
      <c r="AA1187" s="1">
        <v>45392</v>
      </c>
      <c r="AB1187">
        <v>-11024.66</v>
      </c>
    </row>
    <row r="1188" spans="1:28" ht="16.2">
      <c r="A1188" s="1">
        <v>45610</v>
      </c>
      <c r="B1188">
        <v>-23517.759999999998</v>
      </c>
      <c r="C1188" s="1">
        <v>45293</v>
      </c>
      <c r="D1188">
        <v>0</v>
      </c>
      <c r="E1188" s="1">
        <v>45293</v>
      </c>
      <c r="F1188">
        <v>0</v>
      </c>
      <c r="G1188" s="1">
        <v>45244</v>
      </c>
      <c r="H1188">
        <v>0</v>
      </c>
      <c r="I1188" s="1">
        <v>45358</v>
      </c>
      <c r="J1188">
        <v>2009.12</v>
      </c>
      <c r="K1188" s="1">
        <v>45393</v>
      </c>
      <c r="L1188">
        <v>16535.53</v>
      </c>
      <c r="M1188" s="1">
        <v>45393</v>
      </c>
      <c r="N1188">
        <v>-9821.2099999999991</v>
      </c>
      <c r="O1188" s="1">
        <v>45393</v>
      </c>
      <c r="P1188">
        <v>0</v>
      </c>
      <c r="Q1188" s="1">
        <v>45296</v>
      </c>
      <c r="R1188">
        <v>0</v>
      </c>
      <c r="S1188" s="1">
        <v>45610</v>
      </c>
      <c r="T1188">
        <v>-8559.36</v>
      </c>
      <c r="U1188" s="1">
        <v>45484</v>
      </c>
      <c r="V1188">
        <v>73400</v>
      </c>
      <c r="W1188" s="1">
        <v>45610</v>
      </c>
      <c r="X1188">
        <v>-12878.69</v>
      </c>
      <c r="Y1188" s="1">
        <v>45393</v>
      </c>
      <c r="Z1188">
        <v>-31062.67</v>
      </c>
      <c r="AA1188" s="1">
        <v>45393</v>
      </c>
      <c r="AB1188">
        <v>0</v>
      </c>
    </row>
    <row r="1189" spans="1:28" ht="16.2">
      <c r="A1189" s="1">
        <v>45611</v>
      </c>
      <c r="B1189">
        <v>0</v>
      </c>
      <c r="C1189" s="1">
        <v>45294</v>
      </c>
      <c r="D1189">
        <v>35741.480000000003</v>
      </c>
      <c r="E1189" s="1">
        <v>45294</v>
      </c>
      <c r="F1189">
        <v>0</v>
      </c>
      <c r="G1189" s="1">
        <v>45245</v>
      </c>
      <c r="H1189">
        <v>0</v>
      </c>
      <c r="I1189" s="1">
        <v>45359</v>
      </c>
      <c r="J1189">
        <v>-3790.79</v>
      </c>
      <c r="K1189" s="1">
        <v>45394</v>
      </c>
      <c r="L1189">
        <v>-7445.57</v>
      </c>
      <c r="M1189" s="1">
        <v>45394</v>
      </c>
      <c r="N1189">
        <v>9778.9699999999993</v>
      </c>
      <c r="O1189" s="1">
        <v>45394</v>
      </c>
      <c r="P1189">
        <v>0</v>
      </c>
      <c r="Q1189" s="1">
        <v>45299</v>
      </c>
      <c r="R1189">
        <v>0</v>
      </c>
      <c r="S1189" s="1">
        <v>45611</v>
      </c>
      <c r="T1189">
        <v>0</v>
      </c>
      <c r="U1189" s="1">
        <v>45485</v>
      </c>
      <c r="V1189">
        <v>-111400</v>
      </c>
      <c r="W1189" s="1">
        <v>45611</v>
      </c>
      <c r="X1189">
        <v>-34285.56</v>
      </c>
      <c r="Y1189" s="1">
        <v>45394</v>
      </c>
      <c r="Z1189">
        <v>-7046.11</v>
      </c>
      <c r="AA1189" s="1">
        <v>45394</v>
      </c>
      <c r="AB1189">
        <v>0</v>
      </c>
    </row>
    <row r="1190" spans="1:28" ht="16.2">
      <c r="A1190" s="1">
        <v>45614</v>
      </c>
      <c r="B1190">
        <v>-14709</v>
      </c>
      <c r="C1190" s="1">
        <v>45295</v>
      </c>
      <c r="D1190">
        <v>0</v>
      </c>
      <c r="E1190" s="1">
        <v>45295</v>
      </c>
      <c r="F1190">
        <v>0</v>
      </c>
      <c r="G1190" s="1">
        <v>45246</v>
      </c>
      <c r="H1190">
        <v>0</v>
      </c>
      <c r="I1190" s="1">
        <v>45362</v>
      </c>
      <c r="J1190">
        <v>0</v>
      </c>
      <c r="K1190" s="1">
        <v>45397</v>
      </c>
      <c r="L1190">
        <v>-12444.85</v>
      </c>
      <c r="M1190" s="1">
        <v>45397</v>
      </c>
      <c r="N1190">
        <v>0</v>
      </c>
      <c r="O1190" s="1">
        <v>45397</v>
      </c>
      <c r="P1190">
        <v>0</v>
      </c>
      <c r="Q1190" s="1">
        <v>45300</v>
      </c>
      <c r="R1190">
        <v>0</v>
      </c>
      <c r="S1190" s="1">
        <v>45614</v>
      </c>
      <c r="T1190">
        <v>-154.62</v>
      </c>
      <c r="U1190" s="1">
        <v>45488</v>
      </c>
      <c r="V1190">
        <v>8600</v>
      </c>
      <c r="W1190" s="1">
        <v>45614</v>
      </c>
      <c r="X1190">
        <v>-20760.59</v>
      </c>
      <c r="Y1190" s="1">
        <v>45397</v>
      </c>
      <c r="Z1190">
        <v>-5037.32</v>
      </c>
      <c r="AA1190" s="1">
        <v>45397</v>
      </c>
      <c r="AB1190">
        <v>4583.9799999999996</v>
      </c>
    </row>
    <row r="1191" spans="1:28" ht="16.2">
      <c r="A1191" s="1">
        <v>45615</v>
      </c>
      <c r="B1191">
        <v>31272.94</v>
      </c>
      <c r="C1191" s="1">
        <v>45296</v>
      </c>
      <c r="D1191">
        <v>0</v>
      </c>
      <c r="E1191" s="1">
        <v>45296</v>
      </c>
      <c r="F1191">
        <v>0</v>
      </c>
      <c r="G1191" s="1">
        <v>45247</v>
      </c>
      <c r="H1191">
        <v>0</v>
      </c>
      <c r="I1191" s="1">
        <v>45363</v>
      </c>
      <c r="J1191">
        <v>0</v>
      </c>
      <c r="K1191" s="1">
        <v>45398</v>
      </c>
      <c r="L1191">
        <v>10184.459999999999</v>
      </c>
      <c r="M1191" s="1">
        <v>45398</v>
      </c>
      <c r="N1191">
        <v>0</v>
      </c>
      <c r="O1191" s="1">
        <v>45398</v>
      </c>
      <c r="P1191">
        <v>24599.13</v>
      </c>
      <c r="Q1191" s="1">
        <v>45301</v>
      </c>
      <c r="R1191">
        <v>0</v>
      </c>
      <c r="S1191" s="1">
        <v>45615</v>
      </c>
      <c r="T1191">
        <v>0</v>
      </c>
      <c r="U1191" s="1">
        <v>45489</v>
      </c>
      <c r="V1191">
        <v>29800</v>
      </c>
      <c r="W1191" s="1">
        <v>45615</v>
      </c>
      <c r="X1191">
        <v>48721.91</v>
      </c>
      <c r="Y1191" s="1">
        <v>45398</v>
      </c>
      <c r="Z1191">
        <v>-9847.64</v>
      </c>
      <c r="AA1191" s="1">
        <v>45398</v>
      </c>
      <c r="AB1191">
        <v>125803.72</v>
      </c>
    </row>
    <row r="1192" spans="1:28" ht="16.2">
      <c r="A1192" s="1">
        <v>45616</v>
      </c>
      <c r="B1192">
        <v>0</v>
      </c>
      <c r="C1192" s="1">
        <v>45299</v>
      </c>
      <c r="D1192">
        <v>0</v>
      </c>
      <c r="E1192" s="1">
        <v>45299</v>
      </c>
      <c r="F1192">
        <v>0</v>
      </c>
      <c r="G1192" s="1">
        <v>45250</v>
      </c>
      <c r="H1192">
        <v>0</v>
      </c>
      <c r="I1192" s="1">
        <v>45364</v>
      </c>
      <c r="J1192">
        <v>-13597.78</v>
      </c>
      <c r="K1192" s="1">
        <v>45399</v>
      </c>
      <c r="L1192">
        <v>4402.16</v>
      </c>
      <c r="M1192" s="1">
        <v>45399</v>
      </c>
      <c r="N1192">
        <v>0</v>
      </c>
      <c r="O1192" s="1">
        <v>45399</v>
      </c>
      <c r="P1192">
        <v>35191.18</v>
      </c>
      <c r="Q1192" s="1">
        <v>45302</v>
      </c>
      <c r="R1192">
        <v>0</v>
      </c>
      <c r="S1192" s="1">
        <v>45616</v>
      </c>
      <c r="T1192">
        <v>0</v>
      </c>
      <c r="U1192" s="1">
        <v>45490</v>
      </c>
      <c r="V1192">
        <v>-65310.37</v>
      </c>
      <c r="W1192" s="1">
        <v>45616</v>
      </c>
      <c r="X1192">
        <v>-33480.58</v>
      </c>
      <c r="Y1192" s="1">
        <v>45399</v>
      </c>
      <c r="Z1192">
        <v>0</v>
      </c>
      <c r="AA1192" s="1">
        <v>45399</v>
      </c>
      <c r="AB1192">
        <v>0</v>
      </c>
    </row>
    <row r="1193" spans="1:28" ht="16.2">
      <c r="A1193" s="1">
        <v>45617</v>
      </c>
      <c r="B1193">
        <v>0</v>
      </c>
      <c r="C1193" s="1">
        <v>45300</v>
      </c>
      <c r="D1193">
        <v>-24858.31</v>
      </c>
      <c r="E1193" s="1">
        <v>45300</v>
      </c>
      <c r="F1193">
        <v>0</v>
      </c>
      <c r="G1193" s="1">
        <v>45251</v>
      </c>
      <c r="H1193">
        <v>0</v>
      </c>
      <c r="I1193" s="1">
        <v>45365</v>
      </c>
      <c r="J1193">
        <v>0</v>
      </c>
      <c r="K1193" s="1">
        <v>45400</v>
      </c>
      <c r="L1193">
        <v>0</v>
      </c>
      <c r="M1193" s="1">
        <v>45400</v>
      </c>
      <c r="N1193">
        <v>0</v>
      </c>
      <c r="O1193" s="1">
        <v>45400</v>
      </c>
      <c r="P1193">
        <v>0</v>
      </c>
      <c r="Q1193" s="1">
        <v>45303</v>
      </c>
      <c r="R1193">
        <v>0</v>
      </c>
      <c r="S1193" s="1">
        <v>45617</v>
      </c>
      <c r="T1193">
        <v>0</v>
      </c>
      <c r="U1193" s="1">
        <v>45491</v>
      </c>
      <c r="V1193">
        <v>17295.810000000001</v>
      </c>
      <c r="W1193" s="1">
        <v>45617</v>
      </c>
      <c r="X1193">
        <v>0</v>
      </c>
      <c r="Y1193" s="1">
        <v>45400</v>
      </c>
      <c r="Z1193">
        <v>0</v>
      </c>
      <c r="AA1193" s="1">
        <v>45400</v>
      </c>
      <c r="AB1193">
        <v>0</v>
      </c>
    </row>
    <row r="1194" spans="1:28" ht="16.2">
      <c r="A1194" s="1">
        <v>45618</v>
      </c>
      <c r="B1194">
        <v>-32556.07</v>
      </c>
      <c r="C1194" s="1">
        <v>45301</v>
      </c>
      <c r="D1194">
        <v>-2123.5</v>
      </c>
      <c r="E1194" s="1">
        <v>45301</v>
      </c>
      <c r="F1194">
        <v>0</v>
      </c>
      <c r="G1194" s="1">
        <v>45252</v>
      </c>
      <c r="H1194">
        <v>0</v>
      </c>
      <c r="I1194" s="1">
        <v>45366</v>
      </c>
      <c r="J1194">
        <v>0</v>
      </c>
      <c r="K1194" s="1">
        <v>45401</v>
      </c>
      <c r="L1194">
        <v>88818.96</v>
      </c>
      <c r="M1194" s="1">
        <v>45401</v>
      </c>
      <c r="N1194">
        <v>0</v>
      </c>
      <c r="O1194" s="1">
        <v>45401</v>
      </c>
      <c r="P1194">
        <v>45657.96</v>
      </c>
      <c r="Q1194" s="1">
        <v>45306</v>
      </c>
      <c r="R1194">
        <v>0</v>
      </c>
      <c r="S1194" s="1">
        <v>45618</v>
      </c>
      <c r="T1194">
        <v>0</v>
      </c>
      <c r="U1194" s="1">
        <v>45492</v>
      </c>
      <c r="V1194">
        <v>94800</v>
      </c>
      <c r="W1194" s="1">
        <v>45618</v>
      </c>
      <c r="X1194">
        <v>0</v>
      </c>
      <c r="Y1194" s="1">
        <v>45401</v>
      </c>
      <c r="Z1194">
        <v>-26994.57</v>
      </c>
      <c r="AA1194" s="1">
        <v>45401</v>
      </c>
      <c r="AB1194">
        <v>-2186.14</v>
      </c>
    </row>
    <row r="1195" spans="1:28" ht="16.2">
      <c r="A1195" s="1">
        <v>45621</v>
      </c>
      <c r="B1195">
        <v>0</v>
      </c>
      <c r="C1195" s="1">
        <v>45302</v>
      </c>
      <c r="D1195">
        <v>-23400</v>
      </c>
      <c r="E1195" s="1">
        <v>45302</v>
      </c>
      <c r="F1195">
        <v>0</v>
      </c>
      <c r="G1195" s="1">
        <v>45253</v>
      </c>
      <c r="H1195">
        <v>0</v>
      </c>
      <c r="I1195" s="1">
        <v>45369</v>
      </c>
      <c r="J1195">
        <v>0</v>
      </c>
      <c r="K1195" s="1">
        <v>45404</v>
      </c>
      <c r="L1195">
        <v>0</v>
      </c>
      <c r="M1195" s="1">
        <v>45404</v>
      </c>
      <c r="N1195">
        <v>0</v>
      </c>
      <c r="O1195" s="1">
        <v>45404</v>
      </c>
      <c r="P1195">
        <v>0</v>
      </c>
      <c r="Q1195" s="1">
        <v>45307</v>
      </c>
      <c r="R1195">
        <v>0</v>
      </c>
      <c r="S1195" s="1">
        <v>45621</v>
      </c>
      <c r="T1195">
        <v>0</v>
      </c>
      <c r="U1195" s="1">
        <v>45495</v>
      </c>
      <c r="V1195">
        <v>60921.97</v>
      </c>
      <c r="W1195" s="1">
        <v>45621</v>
      </c>
      <c r="X1195">
        <v>5307.12</v>
      </c>
      <c r="Y1195" s="1">
        <v>45404</v>
      </c>
      <c r="Z1195">
        <v>-35563.129999999997</v>
      </c>
      <c r="AA1195" s="1">
        <v>45404</v>
      </c>
      <c r="AB1195">
        <v>-32391.15</v>
      </c>
    </row>
    <row r="1196" spans="1:28" ht="16.2">
      <c r="A1196" s="1">
        <v>45622</v>
      </c>
      <c r="B1196">
        <v>12838.33</v>
      </c>
      <c r="C1196" s="1">
        <v>45303</v>
      </c>
      <c r="D1196">
        <v>-9449.76</v>
      </c>
      <c r="E1196" s="1">
        <v>45303</v>
      </c>
      <c r="F1196">
        <v>0</v>
      </c>
      <c r="G1196" s="1">
        <v>45254</v>
      </c>
      <c r="H1196">
        <v>0</v>
      </c>
      <c r="I1196" s="1">
        <v>45370</v>
      </c>
      <c r="J1196">
        <v>-12595.71</v>
      </c>
      <c r="K1196" s="1">
        <v>45405</v>
      </c>
      <c r="L1196">
        <v>0</v>
      </c>
      <c r="M1196" s="1">
        <v>45405</v>
      </c>
      <c r="N1196">
        <v>11011.43</v>
      </c>
      <c r="O1196" s="1">
        <v>45405</v>
      </c>
      <c r="P1196">
        <v>0</v>
      </c>
      <c r="Q1196" s="1">
        <v>45308</v>
      </c>
      <c r="R1196">
        <v>0</v>
      </c>
      <c r="S1196" s="1">
        <v>45622</v>
      </c>
      <c r="T1196">
        <v>0</v>
      </c>
      <c r="U1196" s="1">
        <v>45496</v>
      </c>
      <c r="V1196">
        <v>0</v>
      </c>
      <c r="W1196" s="1">
        <v>45622</v>
      </c>
      <c r="X1196">
        <v>86000</v>
      </c>
      <c r="Y1196" s="1">
        <v>45405</v>
      </c>
      <c r="Z1196">
        <v>3234.71</v>
      </c>
      <c r="AA1196" s="1">
        <v>45405</v>
      </c>
      <c r="AB1196">
        <v>0</v>
      </c>
    </row>
    <row r="1197" spans="1:28" ht="16.2">
      <c r="A1197" s="1">
        <v>45623</v>
      </c>
      <c r="B1197">
        <v>0</v>
      </c>
      <c r="C1197" s="1">
        <v>45306</v>
      </c>
      <c r="D1197">
        <v>-38657.08</v>
      </c>
      <c r="E1197" s="1">
        <v>45306</v>
      </c>
      <c r="F1197">
        <v>0</v>
      </c>
      <c r="G1197" s="1">
        <v>45257</v>
      </c>
      <c r="H1197">
        <v>0</v>
      </c>
      <c r="I1197" s="1">
        <v>45371</v>
      </c>
      <c r="J1197">
        <v>-15990.34</v>
      </c>
      <c r="K1197" s="1">
        <v>45406</v>
      </c>
      <c r="L1197">
        <v>39800.959999999999</v>
      </c>
      <c r="M1197" s="1">
        <v>45406</v>
      </c>
      <c r="N1197">
        <v>98600</v>
      </c>
      <c r="O1197" s="1">
        <v>45406</v>
      </c>
      <c r="P1197">
        <v>20785</v>
      </c>
      <c r="Q1197" s="1">
        <v>45309</v>
      </c>
      <c r="R1197">
        <v>0</v>
      </c>
      <c r="S1197" s="1">
        <v>45623</v>
      </c>
      <c r="T1197">
        <v>0</v>
      </c>
      <c r="U1197" s="1">
        <v>45499</v>
      </c>
      <c r="V1197">
        <v>0</v>
      </c>
      <c r="W1197" s="1">
        <v>45623</v>
      </c>
      <c r="X1197">
        <v>57800</v>
      </c>
      <c r="Y1197" s="1">
        <v>45406</v>
      </c>
      <c r="Z1197">
        <v>81207.17</v>
      </c>
      <c r="AA1197" s="1">
        <v>45406</v>
      </c>
      <c r="AB1197">
        <v>7596.13</v>
      </c>
    </row>
    <row r="1198" spans="1:28" ht="16.2">
      <c r="A1198" s="1">
        <v>45624</v>
      </c>
      <c r="B1198">
        <v>0</v>
      </c>
      <c r="C1198" s="1">
        <v>45307</v>
      </c>
      <c r="D1198">
        <v>-31442.2</v>
      </c>
      <c r="E1198" s="1">
        <v>45307</v>
      </c>
      <c r="F1198">
        <v>0</v>
      </c>
      <c r="G1198" s="1">
        <v>45258</v>
      </c>
      <c r="H1198">
        <v>0</v>
      </c>
      <c r="I1198" s="1">
        <v>45372</v>
      </c>
      <c r="J1198">
        <v>0</v>
      </c>
      <c r="K1198" s="1">
        <v>45407</v>
      </c>
      <c r="L1198">
        <v>-35595.71</v>
      </c>
      <c r="M1198" s="1">
        <v>45407</v>
      </c>
      <c r="N1198">
        <v>-28400.93</v>
      </c>
      <c r="O1198" s="1">
        <v>45407</v>
      </c>
      <c r="P1198">
        <v>0</v>
      </c>
      <c r="Q1198" s="1">
        <v>45310</v>
      </c>
      <c r="R1198">
        <v>0</v>
      </c>
      <c r="S1198" s="1">
        <v>45624</v>
      </c>
      <c r="T1198">
        <v>-21734.639999999999</v>
      </c>
      <c r="U1198" s="1">
        <v>45502</v>
      </c>
      <c r="V1198">
        <v>0</v>
      </c>
      <c r="W1198" s="1">
        <v>45624</v>
      </c>
      <c r="X1198">
        <v>2400</v>
      </c>
      <c r="Y1198" s="1">
        <v>45407</v>
      </c>
      <c r="Z1198">
        <v>11796.4</v>
      </c>
      <c r="AA1198" s="1">
        <v>45407</v>
      </c>
      <c r="AB1198">
        <v>-64592.62</v>
      </c>
    </row>
    <row r="1199" spans="1:28" ht="16.2">
      <c r="A1199" s="1">
        <v>45625</v>
      </c>
      <c r="B1199">
        <v>35665.51</v>
      </c>
      <c r="C1199" s="1">
        <v>45308</v>
      </c>
      <c r="D1199">
        <v>29484.51</v>
      </c>
      <c r="E1199" s="1">
        <v>45308</v>
      </c>
      <c r="F1199">
        <v>0</v>
      </c>
      <c r="G1199" s="1">
        <v>45259</v>
      </c>
      <c r="H1199">
        <v>0</v>
      </c>
      <c r="I1199" s="1">
        <v>45373</v>
      </c>
      <c r="J1199">
        <v>0</v>
      </c>
      <c r="K1199" s="1">
        <v>45408</v>
      </c>
      <c r="L1199">
        <v>1191.06</v>
      </c>
      <c r="M1199" s="1">
        <v>45408</v>
      </c>
      <c r="N1199">
        <v>0</v>
      </c>
      <c r="O1199" s="1">
        <v>45408</v>
      </c>
      <c r="P1199">
        <v>0</v>
      </c>
      <c r="Q1199" s="1">
        <v>45313</v>
      </c>
      <c r="R1199">
        <v>0</v>
      </c>
      <c r="S1199" s="1">
        <v>45625</v>
      </c>
      <c r="T1199">
        <v>0</v>
      </c>
      <c r="U1199" s="1">
        <v>45503</v>
      </c>
      <c r="V1199">
        <v>0</v>
      </c>
      <c r="W1199" s="1">
        <v>45625</v>
      </c>
      <c r="X1199">
        <v>4400</v>
      </c>
      <c r="Y1199" s="1">
        <v>45408</v>
      </c>
      <c r="Z1199">
        <v>-26405.67</v>
      </c>
      <c r="AA1199" s="1">
        <v>45408</v>
      </c>
      <c r="AB1199">
        <v>-23612</v>
      </c>
    </row>
    <row r="1200" spans="1:28" ht="16.2">
      <c r="A1200" s="1">
        <v>45628</v>
      </c>
      <c r="B1200">
        <v>0</v>
      </c>
      <c r="C1200" s="1">
        <v>45309</v>
      </c>
      <c r="D1200">
        <v>0</v>
      </c>
      <c r="E1200" s="1">
        <v>45309</v>
      </c>
      <c r="F1200">
        <v>0</v>
      </c>
      <c r="G1200" s="1">
        <v>45260</v>
      </c>
      <c r="H1200">
        <v>0</v>
      </c>
      <c r="I1200" s="1">
        <v>45376</v>
      </c>
      <c r="J1200">
        <v>-5807.71</v>
      </c>
      <c r="K1200" s="1">
        <v>45411</v>
      </c>
      <c r="L1200">
        <v>25787.4</v>
      </c>
      <c r="M1200" s="1">
        <v>45411</v>
      </c>
      <c r="N1200">
        <v>62792.95</v>
      </c>
      <c r="O1200" s="1">
        <v>45411</v>
      </c>
      <c r="P1200">
        <v>55877.599999999999</v>
      </c>
      <c r="Q1200" s="1">
        <v>45314</v>
      </c>
      <c r="R1200">
        <v>0</v>
      </c>
      <c r="S1200" s="1">
        <v>45628</v>
      </c>
      <c r="T1200">
        <v>0</v>
      </c>
      <c r="U1200" s="1">
        <v>45504</v>
      </c>
      <c r="V1200">
        <v>-61920.93</v>
      </c>
      <c r="W1200" s="1">
        <v>45628</v>
      </c>
      <c r="X1200">
        <v>36851.53</v>
      </c>
      <c r="Y1200" s="1">
        <v>45411</v>
      </c>
      <c r="Z1200">
        <v>74800</v>
      </c>
      <c r="AA1200" s="1">
        <v>45411</v>
      </c>
      <c r="AB1200">
        <v>1583.77</v>
      </c>
    </row>
    <row r="1201" spans="1:28" ht="16.2">
      <c r="A1201" s="1">
        <v>45629</v>
      </c>
      <c r="B1201">
        <v>0</v>
      </c>
      <c r="C1201" s="1">
        <v>45310</v>
      </c>
      <c r="D1201">
        <v>18472.54</v>
      </c>
      <c r="E1201" s="1">
        <v>45310</v>
      </c>
      <c r="F1201">
        <v>0</v>
      </c>
      <c r="G1201" s="1">
        <v>45261</v>
      </c>
      <c r="H1201">
        <v>3077.91</v>
      </c>
      <c r="I1201" s="1">
        <v>45377</v>
      </c>
      <c r="J1201">
        <v>-2806.6</v>
      </c>
      <c r="K1201" s="1">
        <v>45412</v>
      </c>
      <c r="L1201">
        <v>-36844.01</v>
      </c>
      <c r="M1201" s="1">
        <v>45412</v>
      </c>
      <c r="N1201">
        <v>-18413.89</v>
      </c>
      <c r="O1201" s="1">
        <v>45412</v>
      </c>
      <c r="P1201">
        <v>0</v>
      </c>
      <c r="Q1201" s="1">
        <v>45315</v>
      </c>
      <c r="R1201">
        <v>0</v>
      </c>
      <c r="S1201" s="1">
        <v>45629</v>
      </c>
      <c r="T1201">
        <v>0</v>
      </c>
      <c r="U1201" s="1">
        <v>45505</v>
      </c>
      <c r="V1201">
        <v>0</v>
      </c>
      <c r="W1201" s="1">
        <v>45629</v>
      </c>
      <c r="X1201">
        <v>57000</v>
      </c>
      <c r="Y1201" s="1">
        <v>45412</v>
      </c>
      <c r="Z1201">
        <v>-23013.200000000001</v>
      </c>
      <c r="AA1201" s="1">
        <v>45412</v>
      </c>
      <c r="AB1201">
        <v>-23413.14</v>
      </c>
    </row>
    <row r="1202" spans="1:28" ht="16.2">
      <c r="A1202" s="1">
        <v>45630</v>
      </c>
      <c r="B1202">
        <v>0</v>
      </c>
      <c r="C1202" s="1">
        <v>45313</v>
      </c>
      <c r="D1202">
        <v>15667.26</v>
      </c>
      <c r="E1202" s="1">
        <v>45313</v>
      </c>
      <c r="F1202">
        <v>0</v>
      </c>
      <c r="G1202" s="1">
        <v>45264</v>
      </c>
      <c r="H1202">
        <v>-400</v>
      </c>
      <c r="I1202" s="1">
        <v>45378</v>
      </c>
      <c r="J1202">
        <v>-11410.41</v>
      </c>
      <c r="K1202" s="1">
        <v>45414</v>
      </c>
      <c r="L1202">
        <v>-8409.9</v>
      </c>
      <c r="M1202" s="1">
        <v>45414</v>
      </c>
      <c r="N1202">
        <v>0</v>
      </c>
      <c r="O1202" s="1">
        <v>45414</v>
      </c>
      <c r="P1202">
        <v>0</v>
      </c>
      <c r="Q1202" s="1">
        <v>45316</v>
      </c>
      <c r="R1202">
        <v>0</v>
      </c>
      <c r="S1202" s="1">
        <v>45630</v>
      </c>
      <c r="T1202">
        <v>0</v>
      </c>
      <c r="U1202" s="1">
        <v>45506</v>
      </c>
      <c r="V1202">
        <v>0</v>
      </c>
      <c r="W1202" s="1">
        <v>45630</v>
      </c>
      <c r="X1202">
        <v>-29489.040000000001</v>
      </c>
      <c r="Y1202" s="1">
        <v>45414</v>
      </c>
      <c r="Z1202">
        <v>22787.759999999998</v>
      </c>
      <c r="AA1202" s="1">
        <v>45414</v>
      </c>
      <c r="AB1202">
        <v>0</v>
      </c>
    </row>
    <row r="1203" spans="1:28" ht="16.2">
      <c r="A1203" s="1">
        <v>45631</v>
      </c>
      <c r="B1203">
        <v>0</v>
      </c>
      <c r="C1203" s="1">
        <v>45314</v>
      </c>
      <c r="D1203">
        <v>0</v>
      </c>
      <c r="E1203" s="1">
        <v>45314</v>
      </c>
      <c r="F1203">
        <v>0</v>
      </c>
      <c r="G1203" s="1">
        <v>45265</v>
      </c>
      <c r="H1203">
        <v>-22000</v>
      </c>
      <c r="I1203" s="1">
        <v>45379</v>
      </c>
      <c r="J1203">
        <v>-9412.69</v>
      </c>
      <c r="K1203" s="1">
        <v>45415</v>
      </c>
      <c r="L1203">
        <v>-22238.73</v>
      </c>
      <c r="M1203" s="1">
        <v>45415</v>
      </c>
      <c r="N1203">
        <v>0</v>
      </c>
      <c r="O1203" s="1">
        <v>45415</v>
      </c>
      <c r="P1203">
        <v>0</v>
      </c>
      <c r="Q1203" s="1">
        <v>45317</v>
      </c>
      <c r="R1203">
        <v>0</v>
      </c>
      <c r="S1203" s="1">
        <v>45631</v>
      </c>
      <c r="T1203">
        <v>0</v>
      </c>
      <c r="U1203" s="1">
        <v>45509</v>
      </c>
      <c r="V1203">
        <v>0</v>
      </c>
      <c r="W1203" s="1">
        <v>45631</v>
      </c>
      <c r="X1203">
        <v>-10899.06</v>
      </c>
      <c r="Y1203" s="1">
        <v>45415</v>
      </c>
      <c r="Z1203">
        <v>-9410.0499999999993</v>
      </c>
      <c r="AA1203" s="1">
        <v>45415</v>
      </c>
      <c r="AB1203">
        <v>0</v>
      </c>
    </row>
    <row r="1204" spans="1:28" ht="16.2">
      <c r="A1204" s="1">
        <v>45632</v>
      </c>
      <c r="B1204">
        <v>-28996.87</v>
      </c>
      <c r="C1204" s="1">
        <v>45315</v>
      </c>
      <c r="D1204">
        <v>0</v>
      </c>
      <c r="E1204" s="1">
        <v>45315</v>
      </c>
      <c r="F1204">
        <v>0</v>
      </c>
      <c r="G1204" s="1">
        <v>45266</v>
      </c>
      <c r="H1204">
        <v>14400</v>
      </c>
      <c r="I1204" s="1">
        <v>45380</v>
      </c>
      <c r="J1204">
        <v>2192.02</v>
      </c>
      <c r="K1204" s="1">
        <v>45418</v>
      </c>
      <c r="L1204">
        <v>-17239.060000000001</v>
      </c>
      <c r="M1204" s="1">
        <v>45418</v>
      </c>
      <c r="N1204">
        <v>15784.4</v>
      </c>
      <c r="O1204" s="1">
        <v>45418</v>
      </c>
      <c r="P1204">
        <v>-17236.419999999998</v>
      </c>
      <c r="Q1204" s="1">
        <v>45320</v>
      </c>
      <c r="R1204">
        <v>0</v>
      </c>
      <c r="S1204" s="1">
        <v>45632</v>
      </c>
      <c r="T1204">
        <v>0</v>
      </c>
      <c r="U1204" s="1">
        <v>45510</v>
      </c>
      <c r="V1204">
        <v>-91914.26</v>
      </c>
      <c r="W1204" s="1">
        <v>45632</v>
      </c>
      <c r="X1204">
        <v>-8696.33</v>
      </c>
      <c r="Y1204" s="1">
        <v>45418</v>
      </c>
      <c r="Z1204">
        <v>782.15</v>
      </c>
      <c r="AA1204" s="1">
        <v>45418</v>
      </c>
      <c r="AB1204">
        <v>-23238.76</v>
      </c>
    </row>
    <row r="1205" spans="1:28" ht="16.2">
      <c r="A1205" s="1">
        <v>45635</v>
      </c>
      <c r="B1205">
        <v>0</v>
      </c>
      <c r="C1205" s="1">
        <v>45316</v>
      </c>
      <c r="D1205">
        <v>0</v>
      </c>
      <c r="E1205" s="1">
        <v>45316</v>
      </c>
      <c r="F1205">
        <v>0</v>
      </c>
      <c r="G1205" s="1">
        <v>45267</v>
      </c>
      <c r="H1205">
        <v>-22200</v>
      </c>
      <c r="I1205" s="1">
        <v>45383</v>
      </c>
      <c r="J1205">
        <v>8381.52</v>
      </c>
      <c r="K1205" s="1">
        <v>45419</v>
      </c>
      <c r="L1205">
        <v>6958.45</v>
      </c>
      <c r="M1205" s="1">
        <v>45419</v>
      </c>
      <c r="N1205">
        <v>-42.12</v>
      </c>
      <c r="O1205" s="1">
        <v>45419</v>
      </c>
      <c r="P1205">
        <v>-4238.1899999999996</v>
      </c>
      <c r="Q1205" s="1">
        <v>45321</v>
      </c>
      <c r="R1205">
        <v>0</v>
      </c>
      <c r="S1205" s="1">
        <v>45635</v>
      </c>
      <c r="T1205">
        <v>0</v>
      </c>
      <c r="U1205" s="1">
        <v>45511</v>
      </c>
      <c r="V1205">
        <v>0</v>
      </c>
      <c r="W1205" s="1">
        <v>45635</v>
      </c>
      <c r="X1205">
        <v>0</v>
      </c>
      <c r="Y1205" s="1">
        <v>45419</v>
      </c>
      <c r="Z1205">
        <v>9600</v>
      </c>
      <c r="AA1205" s="1">
        <v>45419</v>
      </c>
      <c r="AB1205">
        <v>0</v>
      </c>
    </row>
    <row r="1206" spans="1:28" ht="16.2">
      <c r="A1206" s="1">
        <v>45636</v>
      </c>
      <c r="B1206">
        <v>13614.09</v>
      </c>
      <c r="C1206" s="1">
        <v>45317</v>
      </c>
      <c r="D1206">
        <v>0</v>
      </c>
      <c r="E1206" s="1">
        <v>45317</v>
      </c>
      <c r="F1206">
        <v>0</v>
      </c>
      <c r="G1206" s="1">
        <v>45268</v>
      </c>
      <c r="H1206">
        <v>21400</v>
      </c>
      <c r="I1206" s="1">
        <v>45384</v>
      </c>
      <c r="J1206">
        <v>-4409.21</v>
      </c>
      <c r="K1206" s="1">
        <v>45420</v>
      </c>
      <c r="L1206">
        <v>0</v>
      </c>
      <c r="M1206" s="1">
        <v>45420</v>
      </c>
      <c r="N1206">
        <v>-23837.86</v>
      </c>
      <c r="O1206" s="1">
        <v>45420</v>
      </c>
      <c r="P1206">
        <v>0</v>
      </c>
      <c r="Q1206" s="1">
        <v>45322</v>
      </c>
      <c r="R1206">
        <v>0</v>
      </c>
      <c r="S1206" s="1">
        <v>45636</v>
      </c>
      <c r="T1206">
        <v>15011.06</v>
      </c>
      <c r="U1206" s="1">
        <v>45512</v>
      </c>
      <c r="V1206">
        <v>0</v>
      </c>
      <c r="W1206" s="1">
        <v>45636</v>
      </c>
      <c r="X1206">
        <v>0</v>
      </c>
      <c r="Y1206" s="1">
        <v>45420</v>
      </c>
      <c r="Z1206">
        <v>-16457.45</v>
      </c>
      <c r="AA1206" s="1">
        <v>45420</v>
      </c>
      <c r="AB1206">
        <v>0</v>
      </c>
    </row>
    <row r="1207" spans="1:28" ht="16.2">
      <c r="A1207" s="1">
        <v>45637</v>
      </c>
      <c r="B1207">
        <v>0</v>
      </c>
      <c r="C1207" s="1">
        <v>45320</v>
      </c>
      <c r="D1207">
        <v>0</v>
      </c>
      <c r="E1207" s="1">
        <v>45320</v>
      </c>
      <c r="F1207">
        <v>0</v>
      </c>
      <c r="G1207" s="1">
        <v>45271</v>
      </c>
      <c r="H1207">
        <v>8200</v>
      </c>
      <c r="I1207" s="1">
        <v>45385</v>
      </c>
      <c r="J1207">
        <v>-2210.23</v>
      </c>
      <c r="K1207" s="1">
        <v>45421</v>
      </c>
      <c r="L1207">
        <v>18533.7</v>
      </c>
      <c r="M1207" s="1">
        <v>45421</v>
      </c>
      <c r="N1207">
        <v>1978.64</v>
      </c>
      <c r="O1207" s="1">
        <v>45421</v>
      </c>
      <c r="P1207">
        <v>0</v>
      </c>
      <c r="Q1207" s="1">
        <v>45323</v>
      </c>
      <c r="R1207">
        <v>0</v>
      </c>
      <c r="S1207" s="1">
        <v>45637</v>
      </c>
      <c r="T1207">
        <v>0</v>
      </c>
      <c r="U1207" s="1">
        <v>45513</v>
      </c>
      <c r="V1207">
        <v>0</v>
      </c>
      <c r="W1207" s="1">
        <v>45637</v>
      </c>
      <c r="X1207">
        <v>-49162.16</v>
      </c>
      <c r="Y1207" s="1">
        <v>45421</v>
      </c>
      <c r="Z1207">
        <v>-28822.59</v>
      </c>
      <c r="AA1207" s="1">
        <v>45421</v>
      </c>
      <c r="AB1207">
        <v>0</v>
      </c>
    </row>
    <row r="1208" spans="1:28" ht="16.2">
      <c r="A1208" s="1">
        <v>45638</v>
      </c>
      <c r="B1208">
        <v>1624.94</v>
      </c>
      <c r="C1208" s="1">
        <v>45321</v>
      </c>
      <c r="D1208">
        <v>0</v>
      </c>
      <c r="E1208" s="1">
        <v>45321</v>
      </c>
      <c r="F1208">
        <v>0</v>
      </c>
      <c r="G1208" s="1">
        <v>45272</v>
      </c>
      <c r="H1208">
        <v>9200</v>
      </c>
      <c r="I1208" s="1">
        <v>45390</v>
      </c>
      <c r="J1208">
        <v>-6611.37</v>
      </c>
      <c r="K1208" s="1">
        <v>45422</v>
      </c>
      <c r="L1208">
        <v>-16062.31</v>
      </c>
      <c r="M1208" s="1">
        <v>45422</v>
      </c>
      <c r="N1208">
        <v>27179.9</v>
      </c>
      <c r="O1208" s="1">
        <v>45422</v>
      </c>
      <c r="P1208">
        <v>0</v>
      </c>
      <c r="Q1208" s="1">
        <v>45324</v>
      </c>
      <c r="R1208">
        <v>0</v>
      </c>
      <c r="S1208" s="1">
        <v>45638</v>
      </c>
      <c r="T1208">
        <v>4213.9399999999996</v>
      </c>
      <c r="U1208" s="1">
        <v>45516</v>
      </c>
      <c r="V1208">
        <v>0</v>
      </c>
      <c r="W1208" s="1">
        <v>45638</v>
      </c>
      <c r="X1208">
        <v>23710.45</v>
      </c>
      <c r="Y1208" s="1">
        <v>45422</v>
      </c>
      <c r="Z1208">
        <v>-6217.52</v>
      </c>
      <c r="AA1208" s="1">
        <v>45422</v>
      </c>
      <c r="AB1208">
        <v>0</v>
      </c>
    </row>
    <row r="1209" spans="1:28" ht="16.2">
      <c r="A1209" s="1">
        <v>45639</v>
      </c>
      <c r="B1209">
        <v>0</v>
      </c>
      <c r="C1209" s="1">
        <v>45322</v>
      </c>
      <c r="D1209">
        <v>2461.9499999999998</v>
      </c>
      <c r="E1209" s="1">
        <v>45322</v>
      </c>
      <c r="F1209">
        <v>0</v>
      </c>
      <c r="G1209" s="1">
        <v>45273</v>
      </c>
      <c r="H1209">
        <v>-2200</v>
      </c>
      <c r="I1209" s="1">
        <v>45391</v>
      </c>
      <c r="J1209">
        <v>68984.22</v>
      </c>
      <c r="K1209" s="1">
        <v>45425</v>
      </c>
      <c r="L1209">
        <v>1973.12</v>
      </c>
      <c r="M1209" s="1">
        <v>45425</v>
      </c>
      <c r="N1209">
        <v>14973.39</v>
      </c>
      <c r="O1209" s="1">
        <v>45425</v>
      </c>
      <c r="P1209">
        <v>0</v>
      </c>
      <c r="Q1209" s="1">
        <v>45327</v>
      </c>
      <c r="R1209">
        <v>0</v>
      </c>
      <c r="S1209" s="1">
        <v>45639</v>
      </c>
      <c r="T1209">
        <v>0</v>
      </c>
      <c r="U1209" s="1">
        <v>45517</v>
      </c>
      <c r="V1209">
        <v>0</v>
      </c>
      <c r="W1209" s="1">
        <v>45639</v>
      </c>
      <c r="X1209">
        <v>-28888.98</v>
      </c>
      <c r="Y1209" s="1">
        <v>45425</v>
      </c>
      <c r="Z1209">
        <v>-5027.1499999999996</v>
      </c>
      <c r="AA1209" s="1">
        <v>45425</v>
      </c>
      <c r="AB1209">
        <v>0</v>
      </c>
    </row>
    <row r="1210" spans="1:28" ht="16.2">
      <c r="A1210" s="1">
        <v>45642</v>
      </c>
      <c r="B1210">
        <v>-60977.79</v>
      </c>
      <c r="C1210" s="1">
        <v>45323</v>
      </c>
      <c r="D1210">
        <v>-13200</v>
      </c>
      <c r="E1210" s="1">
        <v>45323</v>
      </c>
      <c r="F1210">
        <v>0</v>
      </c>
      <c r="G1210" s="1">
        <v>45274</v>
      </c>
      <c r="H1210">
        <v>42600</v>
      </c>
      <c r="I1210" s="1">
        <v>45392</v>
      </c>
      <c r="J1210">
        <v>-14424.15</v>
      </c>
      <c r="K1210" s="1">
        <v>45426</v>
      </c>
      <c r="L1210">
        <v>773.72</v>
      </c>
      <c r="M1210" s="1">
        <v>45426</v>
      </c>
      <c r="N1210">
        <v>15372.01</v>
      </c>
      <c r="O1210" s="1">
        <v>45426</v>
      </c>
      <c r="P1210">
        <v>0</v>
      </c>
      <c r="Q1210" s="1">
        <v>45337</v>
      </c>
      <c r="R1210">
        <v>0</v>
      </c>
      <c r="S1210" s="1">
        <v>45642</v>
      </c>
      <c r="T1210">
        <v>17014.18</v>
      </c>
      <c r="U1210" s="1">
        <v>45518</v>
      </c>
      <c r="V1210">
        <v>0</v>
      </c>
      <c r="W1210" s="1">
        <v>45642</v>
      </c>
      <c r="X1210">
        <v>-6681.34</v>
      </c>
      <c r="Y1210" s="1">
        <v>45426</v>
      </c>
      <c r="Z1210">
        <v>26000</v>
      </c>
      <c r="AA1210" s="1">
        <v>45426</v>
      </c>
      <c r="AB1210">
        <v>12971.65</v>
      </c>
    </row>
    <row r="1211" spans="1:28" ht="16.2">
      <c r="A1211" s="1">
        <v>45643</v>
      </c>
      <c r="B1211">
        <v>-26980.25</v>
      </c>
      <c r="C1211" s="1">
        <v>45324</v>
      </c>
      <c r="D1211">
        <v>-12341.35</v>
      </c>
      <c r="E1211" s="1">
        <v>45324</v>
      </c>
      <c r="F1211">
        <v>0</v>
      </c>
      <c r="G1211" s="1">
        <v>45275</v>
      </c>
      <c r="H1211">
        <v>11868.16</v>
      </c>
      <c r="I1211" s="1">
        <v>45393</v>
      </c>
      <c r="J1211">
        <v>0</v>
      </c>
      <c r="K1211" s="1">
        <v>45427</v>
      </c>
      <c r="L1211">
        <v>2328.66</v>
      </c>
      <c r="M1211" s="1">
        <v>45427</v>
      </c>
      <c r="N1211">
        <v>25365.71</v>
      </c>
      <c r="O1211" s="1">
        <v>45427</v>
      </c>
      <c r="P1211">
        <v>0</v>
      </c>
      <c r="Q1211" s="1">
        <v>45338</v>
      </c>
      <c r="R1211">
        <v>-15161.21</v>
      </c>
      <c r="S1211" s="1">
        <v>45643</v>
      </c>
      <c r="T1211">
        <v>11014.9</v>
      </c>
      <c r="U1211" s="1">
        <v>45519</v>
      </c>
      <c r="V1211">
        <v>0</v>
      </c>
      <c r="W1211" s="1">
        <v>45643</v>
      </c>
      <c r="X1211">
        <v>-11586.81</v>
      </c>
      <c r="Y1211" s="1">
        <v>45427</v>
      </c>
      <c r="Z1211">
        <v>36164.089999999997</v>
      </c>
      <c r="AA1211" s="1">
        <v>45427</v>
      </c>
      <c r="AB1211">
        <v>51561.78</v>
      </c>
    </row>
    <row r="1212" spans="1:28" ht="16.2">
      <c r="A1212" s="1">
        <v>45644</v>
      </c>
      <c r="B1212">
        <v>0</v>
      </c>
      <c r="C1212" s="1">
        <v>45327</v>
      </c>
      <c r="D1212">
        <v>-1342.7</v>
      </c>
      <c r="E1212" s="1">
        <v>45327</v>
      </c>
      <c r="F1212">
        <v>0</v>
      </c>
      <c r="G1212" s="1">
        <v>45278</v>
      </c>
      <c r="H1212">
        <v>0</v>
      </c>
      <c r="I1212" s="1">
        <v>45394</v>
      </c>
      <c r="J1212">
        <v>0</v>
      </c>
      <c r="K1212" s="1">
        <v>45428</v>
      </c>
      <c r="L1212">
        <v>110.69</v>
      </c>
      <c r="M1212" s="1">
        <v>45428</v>
      </c>
      <c r="N1212">
        <v>0</v>
      </c>
      <c r="O1212" s="1">
        <v>45428</v>
      </c>
      <c r="P1212">
        <v>0</v>
      </c>
      <c r="Q1212" s="1">
        <v>45341</v>
      </c>
      <c r="R1212">
        <v>7400</v>
      </c>
      <c r="S1212" s="1">
        <v>45644</v>
      </c>
      <c r="T1212">
        <v>0</v>
      </c>
      <c r="U1212" s="1">
        <v>45520</v>
      </c>
      <c r="V1212">
        <v>31933.88</v>
      </c>
      <c r="W1212" s="1">
        <v>45644</v>
      </c>
      <c r="X1212">
        <v>-3491.35</v>
      </c>
      <c r="Y1212" s="1">
        <v>45428</v>
      </c>
      <c r="Z1212">
        <v>-26044.91</v>
      </c>
      <c r="AA1212" s="1">
        <v>45428</v>
      </c>
      <c r="AB1212">
        <v>0</v>
      </c>
    </row>
    <row r="1213" spans="1:28" ht="16.2">
      <c r="A1213" s="1">
        <v>45645</v>
      </c>
      <c r="B1213">
        <v>0</v>
      </c>
      <c r="C1213" s="1">
        <v>45337</v>
      </c>
      <c r="D1213">
        <v>112640.44</v>
      </c>
      <c r="E1213" s="1">
        <v>45337</v>
      </c>
      <c r="F1213">
        <v>0</v>
      </c>
      <c r="G1213" s="1">
        <v>45279</v>
      </c>
      <c r="H1213">
        <v>0</v>
      </c>
      <c r="I1213" s="1">
        <v>45397</v>
      </c>
      <c r="J1213">
        <v>0</v>
      </c>
      <c r="K1213" s="1">
        <v>45429</v>
      </c>
      <c r="L1213">
        <v>5917.62</v>
      </c>
      <c r="M1213" s="1">
        <v>45429</v>
      </c>
      <c r="N1213">
        <v>0</v>
      </c>
      <c r="O1213" s="1">
        <v>45429</v>
      </c>
      <c r="P1213">
        <v>0</v>
      </c>
      <c r="Q1213" s="1">
        <v>45342</v>
      </c>
      <c r="R1213">
        <v>16600</v>
      </c>
      <c r="S1213" s="1">
        <v>45645</v>
      </c>
      <c r="T1213">
        <v>0</v>
      </c>
      <c r="U1213" s="1">
        <v>45523</v>
      </c>
      <c r="V1213">
        <v>-1200</v>
      </c>
      <c r="W1213" s="1">
        <v>45645</v>
      </c>
      <c r="X1213">
        <v>0</v>
      </c>
      <c r="Y1213" s="1">
        <v>45429</v>
      </c>
      <c r="Z1213">
        <v>-6800</v>
      </c>
      <c r="AA1213" s="1">
        <v>45429</v>
      </c>
      <c r="AB1213">
        <v>0</v>
      </c>
    </row>
    <row r="1214" spans="1:28" ht="16.2">
      <c r="A1214" s="1">
        <v>45646</v>
      </c>
      <c r="B1214">
        <v>0</v>
      </c>
      <c r="C1214" s="1">
        <v>45338</v>
      </c>
      <c r="D1214">
        <v>0</v>
      </c>
      <c r="E1214" s="1">
        <v>45338</v>
      </c>
      <c r="F1214">
        <v>0</v>
      </c>
      <c r="G1214" s="1">
        <v>45280</v>
      </c>
      <c r="H1214">
        <v>0</v>
      </c>
      <c r="I1214" s="1">
        <v>45398</v>
      </c>
      <c r="J1214">
        <v>94787.1</v>
      </c>
      <c r="K1214" s="1">
        <v>45432</v>
      </c>
      <c r="L1214">
        <v>3917.92</v>
      </c>
      <c r="M1214" s="1">
        <v>45432</v>
      </c>
      <c r="N1214">
        <v>-20442.03</v>
      </c>
      <c r="O1214" s="1">
        <v>45432</v>
      </c>
      <c r="P1214">
        <v>0</v>
      </c>
      <c r="Q1214" s="1">
        <v>45343</v>
      </c>
      <c r="R1214">
        <v>-17360.099999999999</v>
      </c>
      <c r="S1214" s="1">
        <v>45646</v>
      </c>
      <c r="T1214">
        <v>0</v>
      </c>
      <c r="U1214" s="1">
        <v>45524</v>
      </c>
      <c r="V1214">
        <v>15000</v>
      </c>
      <c r="W1214" s="1">
        <v>45646</v>
      </c>
      <c r="X1214">
        <v>0</v>
      </c>
      <c r="Y1214" s="1">
        <v>45432</v>
      </c>
      <c r="Z1214">
        <v>-6800</v>
      </c>
      <c r="AA1214" s="1">
        <v>45432</v>
      </c>
      <c r="AB1214">
        <v>0</v>
      </c>
    </row>
    <row r="1215" spans="1:28" ht="16.2">
      <c r="A1215" s="1">
        <v>45649</v>
      </c>
      <c r="B1215">
        <v>0</v>
      </c>
      <c r="C1215" s="1">
        <v>45341</v>
      </c>
      <c r="D1215">
        <v>0</v>
      </c>
      <c r="E1215" s="1">
        <v>45341</v>
      </c>
      <c r="F1215">
        <v>0</v>
      </c>
      <c r="G1215" s="1">
        <v>45281</v>
      </c>
      <c r="H1215">
        <v>0</v>
      </c>
      <c r="I1215" s="1">
        <v>45399</v>
      </c>
      <c r="J1215">
        <v>8402.76</v>
      </c>
      <c r="K1215" s="1">
        <v>45433</v>
      </c>
      <c r="L1215">
        <v>0</v>
      </c>
      <c r="M1215" s="1">
        <v>45433</v>
      </c>
      <c r="N1215">
        <v>-12118.65</v>
      </c>
      <c r="O1215" s="1">
        <v>45433</v>
      </c>
      <c r="P1215">
        <v>0</v>
      </c>
      <c r="Q1215" s="1">
        <v>45344</v>
      </c>
      <c r="R1215">
        <v>0</v>
      </c>
      <c r="S1215" s="1">
        <v>45649</v>
      </c>
      <c r="T1215">
        <v>0</v>
      </c>
      <c r="U1215" s="1">
        <v>45525</v>
      </c>
      <c r="V1215">
        <v>-47866</v>
      </c>
      <c r="W1215" s="1">
        <v>45649</v>
      </c>
      <c r="X1215">
        <v>119520.77</v>
      </c>
      <c r="Y1215" s="1">
        <v>45433</v>
      </c>
      <c r="Z1215">
        <v>-32757.200000000001</v>
      </c>
      <c r="AA1215" s="1">
        <v>45433</v>
      </c>
      <c r="AB1215">
        <v>0</v>
      </c>
    </row>
    <row r="1216" spans="1:28" ht="16.2">
      <c r="A1216" s="1">
        <v>45650</v>
      </c>
      <c r="B1216">
        <v>0</v>
      </c>
      <c r="C1216" s="1">
        <v>45342</v>
      </c>
      <c r="D1216">
        <v>0</v>
      </c>
      <c r="E1216" s="1">
        <v>45342</v>
      </c>
      <c r="F1216">
        <v>0</v>
      </c>
      <c r="G1216" s="1">
        <v>45282</v>
      </c>
      <c r="H1216">
        <v>0</v>
      </c>
      <c r="I1216" s="1">
        <v>45400</v>
      </c>
      <c r="J1216">
        <v>0</v>
      </c>
      <c r="K1216" s="1">
        <v>45434</v>
      </c>
      <c r="L1216">
        <v>0</v>
      </c>
      <c r="M1216" s="1">
        <v>45434</v>
      </c>
      <c r="N1216">
        <v>45759.47</v>
      </c>
      <c r="O1216" s="1">
        <v>45434</v>
      </c>
      <c r="P1216">
        <v>32910.57</v>
      </c>
      <c r="Q1216" s="1">
        <v>45345</v>
      </c>
      <c r="R1216">
        <v>0</v>
      </c>
      <c r="S1216" s="1">
        <v>45650</v>
      </c>
      <c r="T1216">
        <v>0</v>
      </c>
      <c r="U1216" s="1">
        <v>45526</v>
      </c>
      <c r="V1216">
        <v>0</v>
      </c>
      <c r="W1216" s="1">
        <v>45650</v>
      </c>
      <c r="X1216">
        <v>-5200</v>
      </c>
      <c r="Y1216" s="1">
        <v>45434</v>
      </c>
      <c r="Z1216">
        <v>61200</v>
      </c>
      <c r="AA1216" s="1">
        <v>45434</v>
      </c>
      <c r="AB1216">
        <v>16155.03</v>
      </c>
    </row>
    <row r="1217" spans="1:28" ht="16.2">
      <c r="A1217" s="1">
        <v>45651</v>
      </c>
      <c r="B1217">
        <v>0</v>
      </c>
      <c r="C1217" s="1">
        <v>45343</v>
      </c>
      <c r="D1217">
        <v>0</v>
      </c>
      <c r="E1217" s="1">
        <v>45343</v>
      </c>
      <c r="F1217">
        <v>0</v>
      </c>
      <c r="G1217" s="1">
        <v>45285</v>
      </c>
      <c r="H1217">
        <v>0</v>
      </c>
      <c r="I1217" s="1">
        <v>45401</v>
      </c>
      <c r="J1217">
        <v>29809.06</v>
      </c>
      <c r="K1217" s="1">
        <v>45435</v>
      </c>
      <c r="L1217">
        <v>-8894.56</v>
      </c>
      <c r="M1217" s="1">
        <v>45435</v>
      </c>
      <c r="N1217">
        <v>-14245.45</v>
      </c>
      <c r="O1217" s="1">
        <v>45435</v>
      </c>
      <c r="P1217">
        <v>0</v>
      </c>
      <c r="Q1217" s="1">
        <v>45348</v>
      </c>
      <c r="R1217">
        <v>0</v>
      </c>
      <c r="S1217" s="1">
        <v>45651</v>
      </c>
      <c r="T1217">
        <v>0</v>
      </c>
      <c r="U1217" s="1">
        <v>45527</v>
      </c>
      <c r="V1217">
        <v>0</v>
      </c>
      <c r="W1217" s="1">
        <v>45651</v>
      </c>
      <c r="X1217">
        <v>14203.23</v>
      </c>
      <c r="Y1217" s="1">
        <v>45435</v>
      </c>
      <c r="Z1217">
        <v>-35941.39</v>
      </c>
      <c r="AA1217" s="1">
        <v>45435</v>
      </c>
      <c r="AB1217">
        <v>4200</v>
      </c>
    </row>
    <row r="1218" spans="1:28" ht="16.2">
      <c r="A1218" s="1">
        <v>45652</v>
      </c>
      <c r="B1218">
        <v>0</v>
      </c>
      <c r="C1218" s="1">
        <v>45344</v>
      </c>
      <c r="D1218">
        <v>0</v>
      </c>
      <c r="E1218" s="1">
        <v>45344</v>
      </c>
      <c r="F1218">
        <v>0</v>
      </c>
      <c r="G1218" s="1">
        <v>45286</v>
      </c>
      <c r="H1218">
        <v>0</v>
      </c>
      <c r="I1218" s="1">
        <v>45404</v>
      </c>
      <c r="J1218">
        <v>-24189.919999999998</v>
      </c>
      <c r="K1218" s="1">
        <v>45436</v>
      </c>
      <c r="L1218">
        <v>0</v>
      </c>
      <c r="M1218" s="1">
        <v>45436</v>
      </c>
      <c r="N1218">
        <v>-9648.2999999999993</v>
      </c>
      <c r="O1218" s="1">
        <v>45436</v>
      </c>
      <c r="P1218">
        <v>0</v>
      </c>
      <c r="Q1218" s="1">
        <v>45349</v>
      </c>
      <c r="R1218">
        <v>0</v>
      </c>
      <c r="S1218" s="1">
        <v>45652</v>
      </c>
      <c r="T1218">
        <v>0</v>
      </c>
      <c r="U1218" s="1">
        <v>45530</v>
      </c>
      <c r="V1218">
        <v>0</v>
      </c>
      <c r="W1218" s="1">
        <v>45652</v>
      </c>
      <c r="X1218">
        <v>699.92</v>
      </c>
      <c r="Y1218" s="1">
        <v>45436</v>
      </c>
      <c r="Z1218">
        <v>-15049.11</v>
      </c>
      <c r="AA1218" s="1">
        <v>45436</v>
      </c>
      <c r="AB1218">
        <v>-7800</v>
      </c>
    </row>
    <row r="1219" spans="1:28" ht="16.2">
      <c r="A1219" s="1">
        <v>45653</v>
      </c>
      <c r="B1219">
        <v>0</v>
      </c>
      <c r="C1219" s="1">
        <v>45345</v>
      </c>
      <c r="D1219">
        <v>0</v>
      </c>
      <c r="E1219" s="1">
        <v>45345</v>
      </c>
      <c r="F1219">
        <v>0</v>
      </c>
      <c r="G1219" s="1">
        <v>45287</v>
      </c>
      <c r="H1219">
        <v>7265.46</v>
      </c>
      <c r="I1219" s="1">
        <v>45405</v>
      </c>
      <c r="J1219">
        <v>0</v>
      </c>
      <c r="K1219" s="1">
        <v>45439</v>
      </c>
      <c r="L1219">
        <v>23547.38</v>
      </c>
      <c r="M1219" s="1">
        <v>45439</v>
      </c>
      <c r="N1219">
        <v>62000</v>
      </c>
      <c r="O1219" s="1">
        <v>45439</v>
      </c>
      <c r="P1219">
        <v>0</v>
      </c>
      <c r="Q1219" s="1">
        <v>45351</v>
      </c>
      <c r="R1219">
        <v>0</v>
      </c>
      <c r="S1219" s="1">
        <v>45653</v>
      </c>
      <c r="T1219">
        <v>0</v>
      </c>
      <c r="U1219" s="1">
        <v>45531</v>
      </c>
      <c r="V1219">
        <v>0</v>
      </c>
      <c r="W1219" s="1">
        <v>45653</v>
      </c>
      <c r="X1219">
        <v>13701</v>
      </c>
      <c r="Y1219" s="1">
        <v>45439</v>
      </c>
      <c r="Z1219">
        <v>52745.04</v>
      </c>
      <c r="AA1219" s="1">
        <v>45439</v>
      </c>
      <c r="AB1219">
        <v>62000</v>
      </c>
    </row>
    <row r="1220" spans="1:28" ht="16.2">
      <c r="A1220" s="1">
        <v>45656</v>
      </c>
      <c r="B1220">
        <v>0</v>
      </c>
      <c r="C1220" s="1">
        <v>45348</v>
      </c>
      <c r="D1220">
        <v>0</v>
      </c>
      <c r="E1220" s="1">
        <v>45348</v>
      </c>
      <c r="F1220">
        <v>0</v>
      </c>
      <c r="G1220" s="1">
        <v>45288</v>
      </c>
      <c r="H1220">
        <v>800</v>
      </c>
      <c r="I1220" s="1">
        <v>45406</v>
      </c>
      <c r="J1220">
        <v>68805.31</v>
      </c>
      <c r="K1220" s="1">
        <v>45440</v>
      </c>
      <c r="L1220">
        <v>-5569.41</v>
      </c>
      <c r="M1220" s="1">
        <v>45440</v>
      </c>
      <c r="N1220">
        <v>15800</v>
      </c>
      <c r="O1220" s="1">
        <v>45440</v>
      </c>
      <c r="P1220">
        <v>0</v>
      </c>
      <c r="Q1220" s="1">
        <v>45352</v>
      </c>
      <c r="R1220">
        <v>0</v>
      </c>
      <c r="S1220" s="1">
        <v>45656</v>
      </c>
      <c r="T1220">
        <v>0</v>
      </c>
      <c r="U1220" s="1">
        <v>45532</v>
      </c>
      <c r="V1220">
        <v>0</v>
      </c>
      <c r="W1220" s="1">
        <v>45656</v>
      </c>
      <c r="X1220">
        <v>-19995.12</v>
      </c>
      <c r="Y1220" s="1">
        <v>45440</v>
      </c>
      <c r="Z1220">
        <v>5942.37</v>
      </c>
      <c r="AA1220" s="1">
        <v>45440</v>
      </c>
      <c r="AB1220">
        <v>-2913.61</v>
      </c>
    </row>
    <row r="1221" spans="1:28" ht="16.2">
      <c r="A1221" s="1">
        <v>45657</v>
      </c>
      <c r="B1221">
        <v>0</v>
      </c>
      <c r="C1221" s="1">
        <v>45349</v>
      </c>
      <c r="D1221">
        <v>0</v>
      </c>
      <c r="E1221" s="1">
        <v>45349</v>
      </c>
      <c r="F1221">
        <v>0</v>
      </c>
      <c r="G1221" s="1">
        <v>45289</v>
      </c>
      <c r="H1221">
        <v>1400</v>
      </c>
      <c r="I1221" s="1">
        <v>45407</v>
      </c>
      <c r="J1221">
        <v>-25001.439999999999</v>
      </c>
      <c r="K1221" s="1">
        <v>45441</v>
      </c>
      <c r="L1221">
        <v>-10112.92</v>
      </c>
      <c r="M1221" s="1">
        <v>45441</v>
      </c>
      <c r="N1221">
        <v>-9257.33</v>
      </c>
      <c r="O1221" s="1">
        <v>45441</v>
      </c>
      <c r="P1221">
        <v>0</v>
      </c>
      <c r="Q1221" s="1">
        <v>45355</v>
      </c>
      <c r="R1221">
        <v>2421.06</v>
      </c>
      <c r="S1221" s="1">
        <v>45657</v>
      </c>
      <c r="T1221">
        <v>0</v>
      </c>
      <c r="U1221" s="1">
        <v>45533</v>
      </c>
      <c r="V1221">
        <v>0</v>
      </c>
      <c r="W1221" s="1">
        <v>45657</v>
      </c>
      <c r="X1221">
        <v>-15493.09</v>
      </c>
      <c r="Y1221" s="1">
        <v>45441</v>
      </c>
      <c r="Z1221">
        <v>9888.0400000000009</v>
      </c>
      <c r="AA1221" s="1">
        <v>45441</v>
      </c>
      <c r="AB1221">
        <v>-28254.48</v>
      </c>
    </row>
    <row r="1222" spans="1:28" ht="16.2">
      <c r="A1222" s="1">
        <v>45659</v>
      </c>
      <c r="B1222">
        <v>256.64999999999998</v>
      </c>
      <c r="C1222" s="1">
        <v>45351</v>
      </c>
      <c r="D1222">
        <v>0</v>
      </c>
      <c r="E1222" s="1">
        <v>45351</v>
      </c>
      <c r="F1222">
        <v>0</v>
      </c>
      <c r="G1222" s="1">
        <v>45293</v>
      </c>
      <c r="H1222">
        <v>-14000</v>
      </c>
      <c r="I1222" s="1">
        <v>45408</v>
      </c>
      <c r="J1222">
        <v>-39988.660000000003</v>
      </c>
      <c r="K1222" s="1">
        <v>45442</v>
      </c>
      <c r="L1222">
        <v>-16688.53</v>
      </c>
      <c r="M1222" s="1">
        <v>45442</v>
      </c>
      <c r="N1222">
        <v>0</v>
      </c>
      <c r="O1222" s="1">
        <v>45442</v>
      </c>
      <c r="P1222">
        <v>0</v>
      </c>
      <c r="Q1222" s="1">
        <v>45356</v>
      </c>
      <c r="R1222">
        <v>15200</v>
      </c>
      <c r="S1222" s="1">
        <v>45659</v>
      </c>
      <c r="T1222">
        <v>21832.18</v>
      </c>
      <c r="U1222" s="1">
        <v>45534</v>
      </c>
      <c r="V1222">
        <v>0</v>
      </c>
      <c r="W1222" s="1">
        <v>45659</v>
      </c>
      <c r="X1222">
        <v>0</v>
      </c>
      <c r="Y1222" s="1">
        <v>45442</v>
      </c>
      <c r="Z1222">
        <v>49712.22</v>
      </c>
      <c r="AA1222" s="1">
        <v>45442</v>
      </c>
      <c r="AB1222">
        <v>10556.59</v>
      </c>
    </row>
    <row r="1223" spans="1:28" ht="16.2">
      <c r="A1223" s="1">
        <v>45660</v>
      </c>
      <c r="B1223">
        <v>0</v>
      </c>
      <c r="C1223" s="1">
        <v>45352</v>
      </c>
      <c r="D1223">
        <v>0</v>
      </c>
      <c r="E1223" s="1">
        <v>45352</v>
      </c>
      <c r="F1223">
        <v>0</v>
      </c>
      <c r="G1223" s="1">
        <v>45294</v>
      </c>
      <c r="H1223">
        <v>-49800</v>
      </c>
      <c r="I1223" s="1">
        <v>45411</v>
      </c>
      <c r="J1223">
        <v>-8010.8</v>
      </c>
      <c r="K1223" s="1">
        <v>45443</v>
      </c>
      <c r="L1223">
        <v>0</v>
      </c>
      <c r="M1223" s="1">
        <v>45443</v>
      </c>
      <c r="N1223">
        <v>-52887.839999999997</v>
      </c>
      <c r="O1223" s="1">
        <v>45443</v>
      </c>
      <c r="P1223">
        <v>0</v>
      </c>
      <c r="Q1223" s="1">
        <v>45357</v>
      </c>
      <c r="R1223">
        <v>24000</v>
      </c>
      <c r="S1223" s="1">
        <v>45660</v>
      </c>
      <c r="T1223">
        <v>0</v>
      </c>
      <c r="U1223" s="1">
        <v>45537</v>
      </c>
      <c r="V1223">
        <v>0</v>
      </c>
      <c r="W1223" s="1">
        <v>45660</v>
      </c>
      <c r="X1223">
        <v>0</v>
      </c>
      <c r="Y1223" s="1">
        <v>45443</v>
      </c>
      <c r="Z1223">
        <v>-91933.29</v>
      </c>
      <c r="AA1223" s="1">
        <v>45443</v>
      </c>
      <c r="AB1223">
        <v>5309.31</v>
      </c>
    </row>
    <row r="1224" spans="1:28" ht="16.2">
      <c r="A1224" s="1">
        <v>45663</v>
      </c>
      <c r="B1224">
        <v>28589.82</v>
      </c>
      <c r="C1224" s="1">
        <v>45355</v>
      </c>
      <c r="D1224">
        <v>0</v>
      </c>
      <c r="E1224" s="1">
        <v>45355</v>
      </c>
      <c r="F1224">
        <v>0</v>
      </c>
      <c r="G1224" s="1">
        <v>45295</v>
      </c>
      <c r="H1224">
        <v>-600</v>
      </c>
      <c r="I1224" s="1">
        <v>45412</v>
      </c>
      <c r="J1224">
        <v>0</v>
      </c>
      <c r="K1224" s="1">
        <v>45446</v>
      </c>
      <c r="L1224">
        <v>-17290.48</v>
      </c>
      <c r="M1224" s="1">
        <v>45446</v>
      </c>
      <c r="N1224">
        <v>0</v>
      </c>
      <c r="O1224" s="1">
        <v>45446</v>
      </c>
      <c r="P1224">
        <v>-17289.64</v>
      </c>
      <c r="Q1224" s="1">
        <v>45358</v>
      </c>
      <c r="R1224">
        <v>40000</v>
      </c>
      <c r="S1224" s="1">
        <v>45663</v>
      </c>
      <c r="T1224">
        <v>0</v>
      </c>
      <c r="U1224" s="1">
        <v>45538</v>
      </c>
      <c r="V1224">
        <v>0</v>
      </c>
      <c r="W1224" s="1">
        <v>45663</v>
      </c>
      <c r="X1224">
        <v>90305.38</v>
      </c>
      <c r="Y1224" s="1">
        <v>45446</v>
      </c>
      <c r="Z1224">
        <v>-64885.38</v>
      </c>
      <c r="AA1224" s="1">
        <v>45446</v>
      </c>
      <c r="AB1224">
        <v>-58247.19</v>
      </c>
    </row>
    <row r="1225" spans="1:28" ht="16.2">
      <c r="A1225" s="1">
        <v>45664</v>
      </c>
      <c r="B1225">
        <v>0</v>
      </c>
      <c r="C1225" s="1">
        <v>45356</v>
      </c>
      <c r="D1225">
        <v>0</v>
      </c>
      <c r="E1225" s="1">
        <v>45356</v>
      </c>
      <c r="F1225">
        <v>0</v>
      </c>
      <c r="G1225" s="1">
        <v>45296</v>
      </c>
      <c r="H1225">
        <v>-5400</v>
      </c>
      <c r="I1225" s="1">
        <v>45414</v>
      </c>
      <c r="J1225">
        <v>0</v>
      </c>
      <c r="K1225" s="1">
        <v>45447</v>
      </c>
      <c r="L1225">
        <v>0</v>
      </c>
      <c r="M1225" s="1">
        <v>45447</v>
      </c>
      <c r="N1225">
        <v>50152.78</v>
      </c>
      <c r="O1225" s="1">
        <v>45447</v>
      </c>
      <c r="P1225">
        <v>0</v>
      </c>
      <c r="Q1225" s="1">
        <v>45359</v>
      </c>
      <c r="R1225">
        <v>23805.07</v>
      </c>
      <c r="S1225" s="1">
        <v>45664</v>
      </c>
      <c r="T1225">
        <v>0</v>
      </c>
      <c r="U1225" s="1">
        <v>45539</v>
      </c>
      <c r="V1225">
        <v>138150.76999999999</v>
      </c>
      <c r="W1225" s="1">
        <v>45664</v>
      </c>
      <c r="X1225">
        <v>28600</v>
      </c>
      <c r="Y1225" s="1">
        <v>45447</v>
      </c>
      <c r="Z1225">
        <v>30663.77</v>
      </c>
      <c r="AA1225" s="1">
        <v>45447</v>
      </c>
      <c r="AB1225">
        <v>23556.77</v>
      </c>
    </row>
    <row r="1226" spans="1:28" ht="16.2">
      <c r="A1226" s="1">
        <v>45665</v>
      </c>
      <c r="B1226">
        <v>0</v>
      </c>
      <c r="C1226" s="1">
        <v>45357</v>
      </c>
      <c r="D1226">
        <v>0</v>
      </c>
      <c r="E1226" s="1">
        <v>45357</v>
      </c>
      <c r="F1226">
        <v>0</v>
      </c>
      <c r="G1226" s="1">
        <v>45299</v>
      </c>
      <c r="H1226">
        <v>15200</v>
      </c>
      <c r="I1226" s="1">
        <v>45415</v>
      </c>
      <c r="J1226">
        <v>-11616.98</v>
      </c>
      <c r="K1226" s="1">
        <v>45448</v>
      </c>
      <c r="L1226">
        <v>0</v>
      </c>
      <c r="M1226" s="1">
        <v>45448</v>
      </c>
      <c r="N1226">
        <v>10649.67</v>
      </c>
      <c r="O1226" s="1">
        <v>45448</v>
      </c>
      <c r="P1226">
        <v>0</v>
      </c>
      <c r="Q1226" s="1">
        <v>45362</v>
      </c>
      <c r="R1226">
        <v>0</v>
      </c>
      <c r="S1226" s="1">
        <v>45665</v>
      </c>
      <c r="T1226">
        <v>0</v>
      </c>
      <c r="U1226" s="1">
        <v>45540</v>
      </c>
      <c r="V1226">
        <v>-47200</v>
      </c>
      <c r="W1226" s="1">
        <v>45665</v>
      </c>
      <c r="X1226">
        <v>-44326.25</v>
      </c>
      <c r="Y1226" s="1">
        <v>45448</v>
      </c>
      <c r="Z1226">
        <v>-239.54</v>
      </c>
      <c r="AA1226" s="1">
        <v>45448</v>
      </c>
      <c r="AB1226">
        <v>-28600</v>
      </c>
    </row>
    <row r="1227" spans="1:28" ht="16.2">
      <c r="A1227" s="1">
        <v>45666</v>
      </c>
      <c r="B1227">
        <v>0</v>
      </c>
      <c r="C1227" s="1">
        <v>45358</v>
      </c>
      <c r="D1227">
        <v>0</v>
      </c>
      <c r="E1227" s="1">
        <v>45358</v>
      </c>
      <c r="F1227">
        <v>0</v>
      </c>
      <c r="G1227" s="1">
        <v>45300</v>
      </c>
      <c r="H1227">
        <v>-6127.01</v>
      </c>
      <c r="I1227" s="1">
        <v>45418</v>
      </c>
      <c r="J1227">
        <v>0</v>
      </c>
      <c r="K1227" s="1">
        <v>45449</v>
      </c>
      <c r="L1227">
        <v>-13510.01</v>
      </c>
      <c r="M1227" s="1">
        <v>45449</v>
      </c>
      <c r="N1227">
        <v>82400</v>
      </c>
      <c r="O1227" s="1">
        <v>45449</v>
      </c>
      <c r="P1227">
        <v>0</v>
      </c>
      <c r="Q1227" s="1">
        <v>45363</v>
      </c>
      <c r="R1227">
        <v>0</v>
      </c>
      <c r="S1227" s="1">
        <v>45666</v>
      </c>
      <c r="T1227">
        <v>39207.49</v>
      </c>
      <c r="U1227" s="1">
        <v>45541</v>
      </c>
      <c r="V1227">
        <v>-27200</v>
      </c>
      <c r="W1227" s="1">
        <v>45666</v>
      </c>
      <c r="X1227">
        <v>-13203.31</v>
      </c>
      <c r="Y1227" s="1">
        <v>45449</v>
      </c>
      <c r="Z1227">
        <v>78555.63</v>
      </c>
      <c r="AA1227" s="1">
        <v>45449</v>
      </c>
      <c r="AB1227">
        <v>-73054.75</v>
      </c>
    </row>
    <row r="1228" spans="1:28" ht="16.2">
      <c r="A1228" s="1">
        <v>45667</v>
      </c>
      <c r="B1228">
        <v>0</v>
      </c>
      <c r="C1228" s="1">
        <v>45359</v>
      </c>
      <c r="D1228">
        <v>0</v>
      </c>
      <c r="E1228" s="1">
        <v>45359</v>
      </c>
      <c r="F1228">
        <v>0</v>
      </c>
      <c r="G1228" s="1">
        <v>45301</v>
      </c>
      <c r="H1228">
        <v>0</v>
      </c>
      <c r="I1228" s="1">
        <v>45419</v>
      </c>
      <c r="J1228">
        <v>0</v>
      </c>
      <c r="K1228" s="1">
        <v>45450</v>
      </c>
      <c r="L1228">
        <v>0</v>
      </c>
      <c r="M1228" s="1">
        <v>45450</v>
      </c>
      <c r="N1228">
        <v>-8310.07</v>
      </c>
      <c r="O1228" s="1">
        <v>45450</v>
      </c>
      <c r="P1228">
        <v>0</v>
      </c>
      <c r="Q1228" s="1">
        <v>45364</v>
      </c>
      <c r="R1228">
        <v>-5198.47</v>
      </c>
      <c r="S1228" s="1">
        <v>45667</v>
      </c>
      <c r="T1228">
        <v>0</v>
      </c>
      <c r="U1228" s="1">
        <v>45544</v>
      </c>
      <c r="V1228">
        <v>49200</v>
      </c>
      <c r="W1228" s="1">
        <v>45667</v>
      </c>
      <c r="X1228">
        <v>0</v>
      </c>
      <c r="Y1228" s="1">
        <v>45450</v>
      </c>
      <c r="Z1228">
        <v>-30962.240000000002</v>
      </c>
      <c r="AA1228" s="1">
        <v>45450</v>
      </c>
      <c r="AB1228">
        <v>0</v>
      </c>
    </row>
    <row r="1229" spans="1:28" ht="16.2">
      <c r="A1229" s="1">
        <v>45670</v>
      </c>
      <c r="B1229">
        <v>49639.47</v>
      </c>
      <c r="C1229" s="1">
        <v>45362</v>
      </c>
      <c r="D1229">
        <v>0</v>
      </c>
      <c r="E1229" s="1">
        <v>45362</v>
      </c>
      <c r="F1229">
        <v>0</v>
      </c>
      <c r="G1229" s="1">
        <v>45302</v>
      </c>
      <c r="H1229">
        <v>0</v>
      </c>
      <c r="I1229" s="1">
        <v>45420</v>
      </c>
      <c r="J1229">
        <v>0</v>
      </c>
      <c r="K1229" s="1">
        <v>45454</v>
      </c>
      <c r="L1229">
        <v>-22513.22</v>
      </c>
      <c r="M1229" s="1">
        <v>45454</v>
      </c>
      <c r="N1229">
        <v>-24112.11</v>
      </c>
      <c r="O1229" s="1">
        <v>45454</v>
      </c>
      <c r="P1229">
        <v>0</v>
      </c>
      <c r="Q1229" s="1">
        <v>45365</v>
      </c>
      <c r="R1229">
        <v>2600</v>
      </c>
      <c r="S1229" s="1">
        <v>45670</v>
      </c>
      <c r="T1229">
        <v>57437.760000000002</v>
      </c>
      <c r="U1229" s="1">
        <v>45545</v>
      </c>
      <c r="V1229">
        <v>14600</v>
      </c>
      <c r="W1229" s="1">
        <v>45670</v>
      </c>
      <c r="X1229">
        <v>0</v>
      </c>
      <c r="Y1229" s="1">
        <v>45454</v>
      </c>
      <c r="Z1229">
        <v>-22657.24</v>
      </c>
      <c r="AA1229" s="1">
        <v>45454</v>
      </c>
      <c r="AB1229">
        <v>0</v>
      </c>
    </row>
    <row r="1230" spans="1:28" ht="16.2">
      <c r="A1230" s="1">
        <v>45671</v>
      </c>
      <c r="B1230">
        <v>0</v>
      </c>
      <c r="C1230" s="1">
        <v>45363</v>
      </c>
      <c r="D1230">
        <v>0</v>
      </c>
      <c r="E1230" s="1">
        <v>45363</v>
      </c>
      <c r="F1230">
        <v>0</v>
      </c>
      <c r="G1230" s="1">
        <v>45303</v>
      </c>
      <c r="H1230">
        <v>0</v>
      </c>
      <c r="I1230" s="1">
        <v>45421</v>
      </c>
      <c r="J1230">
        <v>0</v>
      </c>
      <c r="K1230" s="1">
        <v>45455</v>
      </c>
      <c r="L1230">
        <v>0</v>
      </c>
      <c r="M1230" s="1">
        <v>45455</v>
      </c>
      <c r="N1230">
        <v>-19651.09</v>
      </c>
      <c r="O1230" s="1">
        <v>45455</v>
      </c>
      <c r="P1230">
        <v>0</v>
      </c>
      <c r="Q1230" s="1">
        <v>45366</v>
      </c>
      <c r="R1230">
        <v>-41800</v>
      </c>
      <c r="S1230" s="1">
        <v>45671</v>
      </c>
      <c r="T1230">
        <v>0</v>
      </c>
      <c r="U1230" s="1">
        <v>45546</v>
      </c>
      <c r="V1230">
        <v>-1000</v>
      </c>
      <c r="W1230" s="1">
        <v>45671</v>
      </c>
      <c r="X1230">
        <v>0</v>
      </c>
      <c r="Y1230" s="1">
        <v>45455</v>
      </c>
      <c r="Z1230">
        <v>-43614.29</v>
      </c>
      <c r="AA1230" s="1">
        <v>45455</v>
      </c>
      <c r="AB1230">
        <v>22742.13</v>
      </c>
    </row>
    <row r="1231" spans="1:28" ht="16.2">
      <c r="A1231" s="1">
        <v>45672</v>
      </c>
      <c r="B1231">
        <v>0</v>
      </c>
      <c r="C1231" s="1">
        <v>45364</v>
      </c>
      <c r="D1231">
        <v>0</v>
      </c>
      <c r="E1231" s="1">
        <v>45364</v>
      </c>
      <c r="F1231">
        <v>0</v>
      </c>
      <c r="G1231" s="1">
        <v>45306</v>
      </c>
      <c r="H1231">
        <v>0</v>
      </c>
      <c r="I1231" s="1">
        <v>45422</v>
      </c>
      <c r="J1231">
        <v>13377.83</v>
      </c>
      <c r="K1231" s="1">
        <v>45456</v>
      </c>
      <c r="L1231">
        <v>1660.29</v>
      </c>
      <c r="M1231" s="1">
        <v>45456</v>
      </c>
      <c r="N1231">
        <v>0</v>
      </c>
      <c r="O1231" s="1">
        <v>45456</v>
      </c>
      <c r="P1231">
        <v>-17345.2</v>
      </c>
      <c r="Q1231" s="1">
        <v>45369</v>
      </c>
      <c r="R1231">
        <v>37800</v>
      </c>
      <c r="S1231" s="1">
        <v>45672</v>
      </c>
      <c r="T1231">
        <v>0</v>
      </c>
      <c r="U1231" s="1">
        <v>45547</v>
      </c>
      <c r="V1231">
        <v>-141200</v>
      </c>
      <c r="W1231" s="1">
        <v>45672</v>
      </c>
      <c r="X1231">
        <v>0</v>
      </c>
      <c r="Y1231" s="1">
        <v>45456</v>
      </c>
      <c r="Z1231">
        <v>53930.43</v>
      </c>
      <c r="AA1231" s="1">
        <v>45456</v>
      </c>
      <c r="AB1231">
        <v>61529.29</v>
      </c>
    </row>
    <row r="1232" spans="1:28" ht="16.2">
      <c r="A1232" s="1">
        <v>45673</v>
      </c>
      <c r="B1232">
        <v>-19567.439999999999</v>
      </c>
      <c r="C1232" s="1">
        <v>45365</v>
      </c>
      <c r="D1232">
        <v>0</v>
      </c>
      <c r="E1232" s="1">
        <v>45365</v>
      </c>
      <c r="F1232">
        <v>0</v>
      </c>
      <c r="G1232" s="1">
        <v>45307</v>
      </c>
      <c r="H1232">
        <v>0</v>
      </c>
      <c r="I1232" s="1">
        <v>45425</v>
      </c>
      <c r="J1232">
        <v>16773.12</v>
      </c>
      <c r="K1232" s="1">
        <v>45457</v>
      </c>
      <c r="L1232">
        <v>0</v>
      </c>
      <c r="M1232" s="1">
        <v>45457</v>
      </c>
      <c r="N1232">
        <v>18927.61</v>
      </c>
      <c r="O1232" s="1">
        <v>45457</v>
      </c>
      <c r="P1232">
        <v>0</v>
      </c>
      <c r="Q1232" s="1">
        <v>45370</v>
      </c>
      <c r="R1232">
        <v>-10400</v>
      </c>
      <c r="S1232" s="1">
        <v>45673</v>
      </c>
      <c r="T1232">
        <v>0</v>
      </c>
      <c r="U1232" s="1">
        <v>45548</v>
      </c>
      <c r="V1232">
        <v>-21800</v>
      </c>
      <c r="W1232" s="1">
        <v>45673</v>
      </c>
      <c r="X1232">
        <v>16711.68</v>
      </c>
      <c r="Y1232" s="1">
        <v>45457</v>
      </c>
      <c r="Z1232">
        <v>14927.01</v>
      </c>
      <c r="AA1232" s="1">
        <v>45457</v>
      </c>
      <c r="AB1232">
        <v>31129.439999999999</v>
      </c>
    </row>
    <row r="1233" spans="1:28" ht="16.2">
      <c r="A1233" s="1">
        <v>45674</v>
      </c>
      <c r="B1233">
        <v>0</v>
      </c>
      <c r="C1233" s="1">
        <v>45366</v>
      </c>
      <c r="D1233">
        <v>0</v>
      </c>
      <c r="E1233" s="1">
        <v>45366</v>
      </c>
      <c r="F1233">
        <v>0</v>
      </c>
      <c r="G1233" s="1">
        <v>45308</v>
      </c>
      <c r="H1233">
        <v>0</v>
      </c>
      <c r="I1233" s="1">
        <v>45426</v>
      </c>
      <c r="J1233">
        <v>0</v>
      </c>
      <c r="K1233" s="1">
        <v>45460</v>
      </c>
      <c r="L1233">
        <v>0</v>
      </c>
      <c r="M1233" s="1">
        <v>45460</v>
      </c>
      <c r="N1233">
        <v>-17872.75</v>
      </c>
      <c r="O1233" s="1">
        <v>45460</v>
      </c>
      <c r="P1233">
        <v>0</v>
      </c>
      <c r="Q1233" s="1">
        <v>45371</v>
      </c>
      <c r="R1233">
        <v>-24592.41</v>
      </c>
      <c r="S1233" s="1">
        <v>45674</v>
      </c>
      <c r="T1233">
        <v>0</v>
      </c>
      <c r="U1233" s="1">
        <v>45551</v>
      </c>
      <c r="V1233">
        <v>1400</v>
      </c>
      <c r="W1233" s="1">
        <v>45674</v>
      </c>
      <c r="X1233">
        <v>31800</v>
      </c>
      <c r="Y1233" s="1">
        <v>45460</v>
      </c>
      <c r="Z1233">
        <v>-6800</v>
      </c>
      <c r="AA1233" s="1">
        <v>45460</v>
      </c>
      <c r="AB1233">
        <v>-6800</v>
      </c>
    </row>
    <row r="1234" spans="1:28" ht="16.2">
      <c r="A1234" s="1">
        <v>45677</v>
      </c>
      <c r="B1234">
        <v>0</v>
      </c>
      <c r="C1234" s="1">
        <v>45369</v>
      </c>
      <c r="D1234">
        <v>0</v>
      </c>
      <c r="E1234" s="1">
        <v>45369</v>
      </c>
      <c r="F1234">
        <v>0</v>
      </c>
      <c r="G1234" s="1">
        <v>45309</v>
      </c>
      <c r="H1234">
        <v>0</v>
      </c>
      <c r="I1234" s="1">
        <v>45427</v>
      </c>
      <c r="J1234">
        <v>0</v>
      </c>
      <c r="K1234" s="1">
        <v>45461</v>
      </c>
      <c r="L1234">
        <v>-29445.97</v>
      </c>
      <c r="M1234" s="1">
        <v>45461</v>
      </c>
      <c r="N1234">
        <v>0</v>
      </c>
      <c r="O1234" s="1">
        <v>45461</v>
      </c>
      <c r="P1234">
        <v>0</v>
      </c>
      <c r="Q1234" s="1">
        <v>45372</v>
      </c>
      <c r="R1234">
        <v>0</v>
      </c>
      <c r="S1234" s="1">
        <v>45677</v>
      </c>
      <c r="T1234">
        <v>0</v>
      </c>
      <c r="U1234" s="1">
        <v>45553</v>
      </c>
      <c r="V1234">
        <v>38151.43</v>
      </c>
      <c r="W1234" s="1">
        <v>45677</v>
      </c>
      <c r="X1234">
        <v>31200</v>
      </c>
      <c r="Y1234" s="1">
        <v>45461</v>
      </c>
      <c r="Z1234">
        <v>61800</v>
      </c>
      <c r="AA1234" s="1">
        <v>45461</v>
      </c>
      <c r="AB1234">
        <v>41636.32</v>
      </c>
    </row>
    <row r="1235" spans="1:28" ht="16.2">
      <c r="A1235" s="1">
        <v>45678</v>
      </c>
      <c r="B1235">
        <v>0</v>
      </c>
      <c r="C1235" s="1">
        <v>45370</v>
      </c>
      <c r="D1235">
        <v>0</v>
      </c>
      <c r="E1235" s="1">
        <v>45370</v>
      </c>
      <c r="F1235">
        <v>0</v>
      </c>
      <c r="G1235" s="1">
        <v>45310</v>
      </c>
      <c r="H1235">
        <v>0</v>
      </c>
      <c r="I1235" s="1">
        <v>45428</v>
      </c>
      <c r="J1235">
        <v>0</v>
      </c>
      <c r="K1235" s="1">
        <v>45462</v>
      </c>
      <c r="L1235">
        <v>13325.23</v>
      </c>
      <c r="M1235" s="1">
        <v>45462</v>
      </c>
      <c r="N1235">
        <v>0</v>
      </c>
      <c r="O1235" s="1">
        <v>45462</v>
      </c>
      <c r="P1235">
        <v>0</v>
      </c>
      <c r="Q1235" s="1">
        <v>45373</v>
      </c>
      <c r="R1235">
        <v>-11408.88</v>
      </c>
      <c r="S1235" s="1">
        <v>45678</v>
      </c>
      <c r="T1235">
        <v>0</v>
      </c>
      <c r="U1235" s="1">
        <v>45554</v>
      </c>
      <c r="V1235">
        <v>0</v>
      </c>
      <c r="W1235" s="1">
        <v>45678</v>
      </c>
      <c r="X1235">
        <v>3800</v>
      </c>
      <c r="Y1235" s="1">
        <v>45462</v>
      </c>
      <c r="Z1235">
        <v>74105.2</v>
      </c>
      <c r="AA1235" s="1">
        <v>45462</v>
      </c>
      <c r="AB1235">
        <v>75105.05</v>
      </c>
    </row>
    <row r="1236" spans="1:28" ht="16.2">
      <c r="A1236" s="1">
        <v>45679</v>
      </c>
      <c r="B1236">
        <v>-2436.2600000000002</v>
      </c>
      <c r="C1236" s="1">
        <v>45371</v>
      </c>
      <c r="D1236">
        <v>0</v>
      </c>
      <c r="E1236" s="1">
        <v>45371</v>
      </c>
      <c r="F1236">
        <v>0</v>
      </c>
      <c r="G1236" s="1">
        <v>45313</v>
      </c>
      <c r="H1236">
        <v>0</v>
      </c>
      <c r="I1236" s="1">
        <v>45429</v>
      </c>
      <c r="J1236">
        <v>0</v>
      </c>
      <c r="K1236" s="1">
        <v>45463</v>
      </c>
      <c r="L1236">
        <v>0</v>
      </c>
      <c r="M1236" s="1">
        <v>45463</v>
      </c>
      <c r="N1236">
        <v>0</v>
      </c>
      <c r="O1236" s="1">
        <v>45463</v>
      </c>
      <c r="P1236">
        <v>0</v>
      </c>
      <c r="Q1236" s="1">
        <v>45376</v>
      </c>
      <c r="R1236">
        <v>-2200</v>
      </c>
      <c r="S1236" s="1">
        <v>45679</v>
      </c>
      <c r="T1236">
        <v>0</v>
      </c>
      <c r="U1236" s="1">
        <v>45555</v>
      </c>
      <c r="V1236">
        <v>0</v>
      </c>
      <c r="W1236" s="1">
        <v>45679</v>
      </c>
      <c r="X1236">
        <v>52891.01</v>
      </c>
      <c r="Y1236" s="1">
        <v>45463</v>
      </c>
      <c r="Z1236">
        <v>0</v>
      </c>
      <c r="AA1236" s="1">
        <v>45463</v>
      </c>
      <c r="AB1236">
        <v>0</v>
      </c>
    </row>
    <row r="1237" spans="1:28" ht="16.2">
      <c r="A1237" s="1">
        <v>45691</v>
      </c>
      <c r="B1237">
        <v>-35123.46</v>
      </c>
      <c r="C1237" s="1">
        <v>45372</v>
      </c>
      <c r="D1237">
        <v>0</v>
      </c>
      <c r="E1237" s="1">
        <v>45372</v>
      </c>
      <c r="F1237">
        <v>0</v>
      </c>
      <c r="G1237" s="1">
        <v>45314</v>
      </c>
      <c r="H1237">
        <v>0</v>
      </c>
      <c r="I1237" s="1">
        <v>45432</v>
      </c>
      <c r="J1237">
        <v>0</v>
      </c>
      <c r="K1237" s="1">
        <v>45464</v>
      </c>
      <c r="L1237">
        <v>4210.7</v>
      </c>
      <c r="M1237" s="1">
        <v>45464</v>
      </c>
      <c r="N1237">
        <v>0</v>
      </c>
      <c r="O1237" s="1">
        <v>45464</v>
      </c>
      <c r="P1237">
        <v>0</v>
      </c>
      <c r="Q1237" s="1">
        <v>45377</v>
      </c>
      <c r="R1237">
        <v>-8800</v>
      </c>
      <c r="S1237" s="1">
        <v>45691</v>
      </c>
      <c r="T1237">
        <v>-10558.04</v>
      </c>
      <c r="U1237" s="1">
        <v>45558</v>
      </c>
      <c r="V1237">
        <v>0</v>
      </c>
      <c r="W1237" s="1">
        <v>45691</v>
      </c>
      <c r="X1237">
        <v>0</v>
      </c>
      <c r="Y1237" s="1">
        <v>45464</v>
      </c>
      <c r="Z1237">
        <v>-120777.82</v>
      </c>
      <c r="AA1237" s="1">
        <v>45464</v>
      </c>
      <c r="AB1237">
        <v>0</v>
      </c>
    </row>
    <row r="1238" spans="1:28" ht="16.2">
      <c r="A1238" s="1">
        <v>45692</v>
      </c>
      <c r="B1238">
        <v>-38739.360000000001</v>
      </c>
      <c r="C1238" s="1">
        <v>45373</v>
      </c>
      <c r="D1238">
        <v>0</v>
      </c>
      <c r="E1238" s="1">
        <v>45373</v>
      </c>
      <c r="F1238">
        <v>0</v>
      </c>
      <c r="G1238" s="1">
        <v>45315</v>
      </c>
      <c r="H1238">
        <v>0</v>
      </c>
      <c r="I1238" s="1">
        <v>45433</v>
      </c>
      <c r="J1238">
        <v>0</v>
      </c>
      <c r="K1238" s="1">
        <v>45467</v>
      </c>
      <c r="L1238">
        <v>0</v>
      </c>
      <c r="M1238" s="1">
        <v>45467</v>
      </c>
      <c r="N1238">
        <v>21714.26</v>
      </c>
      <c r="O1238" s="1">
        <v>45467</v>
      </c>
      <c r="P1238">
        <v>0</v>
      </c>
      <c r="Q1238" s="1">
        <v>45378</v>
      </c>
      <c r="R1238">
        <v>14800</v>
      </c>
      <c r="S1238" s="1">
        <v>45692</v>
      </c>
      <c r="T1238">
        <v>0</v>
      </c>
      <c r="U1238" s="1">
        <v>45559</v>
      </c>
      <c r="V1238">
        <v>0</v>
      </c>
      <c r="W1238" s="1">
        <v>45692</v>
      </c>
      <c r="X1238">
        <v>0</v>
      </c>
      <c r="Y1238" s="1">
        <v>45467</v>
      </c>
      <c r="Z1238">
        <v>-6881.45</v>
      </c>
      <c r="AA1238" s="1">
        <v>45467</v>
      </c>
      <c r="AB1238">
        <v>5916.63</v>
      </c>
    </row>
    <row r="1239" spans="1:28" ht="16.2">
      <c r="A1239" s="1">
        <v>45693</v>
      </c>
      <c r="B1239">
        <v>-14392.27</v>
      </c>
      <c r="C1239" s="1">
        <v>45376</v>
      </c>
      <c r="D1239">
        <v>0</v>
      </c>
      <c r="E1239" s="1">
        <v>45376</v>
      </c>
      <c r="F1239">
        <v>0</v>
      </c>
      <c r="G1239" s="1">
        <v>45316</v>
      </c>
      <c r="H1239">
        <v>0</v>
      </c>
      <c r="I1239" s="1">
        <v>45434</v>
      </c>
      <c r="J1239">
        <v>0</v>
      </c>
      <c r="K1239" s="1">
        <v>45468</v>
      </c>
      <c r="L1239">
        <v>1048.2</v>
      </c>
      <c r="M1239" s="1">
        <v>45468</v>
      </c>
      <c r="N1239">
        <v>600</v>
      </c>
      <c r="O1239" s="1">
        <v>45468</v>
      </c>
      <c r="P1239">
        <v>0</v>
      </c>
      <c r="Q1239" s="1">
        <v>45379</v>
      </c>
      <c r="R1239">
        <v>-11600</v>
      </c>
      <c r="S1239" s="1">
        <v>45693</v>
      </c>
      <c r="T1239">
        <v>0</v>
      </c>
      <c r="U1239" s="1">
        <v>45560</v>
      </c>
      <c r="V1239">
        <v>0</v>
      </c>
      <c r="W1239" s="1">
        <v>45693</v>
      </c>
      <c r="X1239">
        <v>0</v>
      </c>
      <c r="Y1239" s="1">
        <v>45468</v>
      </c>
      <c r="Z1239">
        <v>-51760.77</v>
      </c>
      <c r="AA1239" s="1">
        <v>45468</v>
      </c>
      <c r="AB1239">
        <v>600</v>
      </c>
    </row>
    <row r="1240" spans="1:28" ht="16.2">
      <c r="A1240" s="1">
        <v>45694</v>
      </c>
      <c r="B1240">
        <v>15001.04</v>
      </c>
      <c r="C1240" s="1">
        <v>45377</v>
      </c>
      <c r="D1240">
        <v>0</v>
      </c>
      <c r="E1240" s="1">
        <v>45377</v>
      </c>
      <c r="F1240">
        <v>0</v>
      </c>
      <c r="G1240" s="1">
        <v>45317</v>
      </c>
      <c r="H1240">
        <v>0</v>
      </c>
      <c r="I1240" s="1">
        <v>45435</v>
      </c>
      <c r="J1240">
        <v>0</v>
      </c>
      <c r="K1240" s="1">
        <v>45469</v>
      </c>
      <c r="L1240">
        <v>826.09</v>
      </c>
      <c r="M1240" s="1">
        <v>45469</v>
      </c>
      <c r="N1240">
        <v>6918.85</v>
      </c>
      <c r="O1240" s="1">
        <v>45469</v>
      </c>
      <c r="P1240">
        <v>0</v>
      </c>
      <c r="Q1240" s="1">
        <v>45380</v>
      </c>
      <c r="R1240">
        <v>15400</v>
      </c>
      <c r="S1240" s="1">
        <v>45694</v>
      </c>
      <c r="T1240">
        <v>-8196.74</v>
      </c>
      <c r="U1240" s="1">
        <v>45561</v>
      </c>
      <c r="V1240">
        <v>0</v>
      </c>
      <c r="W1240" s="1">
        <v>45694</v>
      </c>
      <c r="X1240">
        <v>2003.95</v>
      </c>
      <c r="Y1240" s="1">
        <v>45469</v>
      </c>
      <c r="Z1240">
        <v>-3968.84</v>
      </c>
      <c r="AA1240" s="1">
        <v>45469</v>
      </c>
      <c r="AB1240">
        <v>-48771.3</v>
      </c>
    </row>
    <row r="1241" spans="1:28" ht="16.2">
      <c r="A1241" s="1">
        <v>45695</v>
      </c>
      <c r="B1241">
        <v>-1408.33</v>
      </c>
      <c r="C1241" s="1">
        <v>45378</v>
      </c>
      <c r="D1241">
        <v>0</v>
      </c>
      <c r="E1241" s="1">
        <v>45378</v>
      </c>
      <c r="F1241">
        <v>0</v>
      </c>
      <c r="G1241" s="1">
        <v>45320</v>
      </c>
      <c r="H1241">
        <v>0</v>
      </c>
      <c r="I1241" s="1">
        <v>45436</v>
      </c>
      <c r="J1241">
        <v>0</v>
      </c>
      <c r="K1241" s="1">
        <v>45470</v>
      </c>
      <c r="L1241">
        <v>-11559.57</v>
      </c>
      <c r="M1241" s="1">
        <v>45470</v>
      </c>
      <c r="N1241">
        <v>0</v>
      </c>
      <c r="O1241" s="1">
        <v>45470</v>
      </c>
      <c r="P1241">
        <v>0</v>
      </c>
      <c r="Q1241" s="1">
        <v>45383</v>
      </c>
      <c r="R1241">
        <v>1600</v>
      </c>
      <c r="S1241" s="1">
        <v>45695</v>
      </c>
      <c r="T1241">
        <v>0</v>
      </c>
      <c r="U1241" s="1">
        <v>45562</v>
      </c>
      <c r="V1241">
        <v>-61388.52</v>
      </c>
      <c r="W1241" s="1">
        <v>45695</v>
      </c>
      <c r="X1241">
        <v>0</v>
      </c>
      <c r="Y1241" s="1">
        <v>45470</v>
      </c>
      <c r="Z1241">
        <v>-60561.07</v>
      </c>
      <c r="AA1241" s="1">
        <v>45470</v>
      </c>
      <c r="AB1241">
        <v>15800</v>
      </c>
    </row>
    <row r="1242" spans="1:28" ht="16.2">
      <c r="A1242" s="1">
        <v>45698</v>
      </c>
      <c r="B1242">
        <v>-9593.18</v>
      </c>
      <c r="C1242" s="1">
        <v>45379</v>
      </c>
      <c r="D1242">
        <v>0</v>
      </c>
      <c r="E1242" s="1">
        <v>45379</v>
      </c>
      <c r="F1242">
        <v>0</v>
      </c>
      <c r="G1242" s="1">
        <v>45321</v>
      </c>
      <c r="H1242">
        <v>0</v>
      </c>
      <c r="I1242" s="1">
        <v>45439</v>
      </c>
      <c r="J1242">
        <v>37749.51</v>
      </c>
      <c r="K1242" s="1">
        <v>45471</v>
      </c>
      <c r="L1242">
        <v>-24173.279999999999</v>
      </c>
      <c r="M1242" s="1">
        <v>45471</v>
      </c>
      <c r="N1242">
        <v>-9290.7800000000007</v>
      </c>
      <c r="O1242" s="1">
        <v>45471</v>
      </c>
      <c r="P1242">
        <v>0</v>
      </c>
      <c r="Q1242" s="1">
        <v>45384</v>
      </c>
      <c r="R1242">
        <v>47000</v>
      </c>
      <c r="S1242" s="1">
        <v>45698</v>
      </c>
      <c r="T1242">
        <v>-15596.53</v>
      </c>
      <c r="U1242" s="1">
        <v>45565</v>
      </c>
      <c r="V1242">
        <v>77318.52</v>
      </c>
      <c r="W1242" s="1">
        <v>45698</v>
      </c>
      <c r="X1242">
        <v>-15305.46</v>
      </c>
      <c r="Y1242" s="1">
        <v>45471</v>
      </c>
      <c r="Z1242">
        <v>-16654.28</v>
      </c>
      <c r="AA1242" s="1">
        <v>45471</v>
      </c>
      <c r="AB1242">
        <v>-46380.03</v>
      </c>
    </row>
    <row r="1243" spans="1:28" ht="16.2">
      <c r="A1243" s="1">
        <v>45699</v>
      </c>
      <c r="B1243">
        <v>12396.21</v>
      </c>
      <c r="C1243" s="1">
        <v>45380</v>
      </c>
      <c r="D1243">
        <v>0</v>
      </c>
      <c r="E1243" s="1">
        <v>45380</v>
      </c>
      <c r="F1243">
        <v>0</v>
      </c>
      <c r="G1243" s="1">
        <v>45322</v>
      </c>
      <c r="H1243">
        <v>0</v>
      </c>
      <c r="I1243" s="1">
        <v>45440</v>
      </c>
      <c r="J1243">
        <v>-1315.41</v>
      </c>
      <c r="K1243" s="1">
        <v>45474</v>
      </c>
      <c r="L1243">
        <v>0</v>
      </c>
      <c r="M1243" s="1">
        <v>45474</v>
      </c>
      <c r="N1243">
        <v>1600</v>
      </c>
      <c r="O1243" s="1">
        <v>45474</v>
      </c>
      <c r="P1243">
        <v>0</v>
      </c>
      <c r="Q1243" s="1">
        <v>45385</v>
      </c>
      <c r="R1243">
        <v>-34800</v>
      </c>
      <c r="S1243" s="1">
        <v>45699</v>
      </c>
      <c r="T1243">
        <v>5796.9</v>
      </c>
      <c r="U1243" s="1">
        <v>45566</v>
      </c>
      <c r="V1243">
        <v>-13000</v>
      </c>
      <c r="W1243" s="1">
        <v>45699</v>
      </c>
      <c r="X1243">
        <v>-18603.79</v>
      </c>
      <c r="Y1243" s="1">
        <v>45474</v>
      </c>
      <c r="Z1243">
        <v>-12891.56</v>
      </c>
      <c r="AA1243" s="1">
        <v>45474</v>
      </c>
      <c r="AB1243">
        <v>1600</v>
      </c>
    </row>
    <row r="1244" spans="1:28" ht="16.2">
      <c r="A1244" s="1">
        <v>45700</v>
      </c>
      <c r="B1244">
        <v>26994.799999999999</v>
      </c>
      <c r="C1244" s="1">
        <v>45383</v>
      </c>
      <c r="D1244">
        <v>0</v>
      </c>
      <c r="E1244" s="1">
        <v>45383</v>
      </c>
      <c r="F1244">
        <v>0</v>
      </c>
      <c r="G1244" s="1">
        <v>45323</v>
      </c>
      <c r="H1244">
        <v>0</v>
      </c>
      <c r="I1244" s="1">
        <v>45441</v>
      </c>
      <c r="J1244">
        <v>-2858.29</v>
      </c>
      <c r="K1244" s="1">
        <v>45475</v>
      </c>
      <c r="L1244">
        <v>830.47</v>
      </c>
      <c r="M1244" s="1">
        <v>45475</v>
      </c>
      <c r="N1244">
        <v>-7288.74</v>
      </c>
      <c r="O1244" s="1">
        <v>45475</v>
      </c>
      <c r="P1244">
        <v>0</v>
      </c>
      <c r="Q1244" s="1">
        <v>45390</v>
      </c>
      <c r="R1244">
        <v>20200</v>
      </c>
      <c r="S1244" s="1">
        <v>45700</v>
      </c>
      <c r="T1244">
        <v>0</v>
      </c>
      <c r="U1244" s="1">
        <v>45569</v>
      </c>
      <c r="V1244">
        <v>94342.52</v>
      </c>
      <c r="W1244" s="1">
        <v>45700</v>
      </c>
      <c r="X1244">
        <v>-34103.39</v>
      </c>
      <c r="Y1244" s="1">
        <v>45475</v>
      </c>
      <c r="Z1244">
        <v>-26170.94</v>
      </c>
      <c r="AA1244" s="1">
        <v>45475</v>
      </c>
      <c r="AB1244">
        <v>-48967.519999999997</v>
      </c>
    </row>
    <row r="1245" spans="1:28" ht="16.2">
      <c r="A1245" s="1">
        <v>45701</v>
      </c>
      <c r="B1245">
        <v>0</v>
      </c>
      <c r="C1245" s="1">
        <v>45384</v>
      </c>
      <c r="D1245">
        <v>0</v>
      </c>
      <c r="E1245" s="1">
        <v>45384</v>
      </c>
      <c r="F1245">
        <v>0</v>
      </c>
      <c r="G1245" s="1">
        <v>45324</v>
      </c>
      <c r="H1245">
        <v>0</v>
      </c>
      <c r="I1245" s="1">
        <v>45442</v>
      </c>
      <c r="J1245">
        <v>6757.16</v>
      </c>
      <c r="K1245" s="1">
        <v>45476</v>
      </c>
      <c r="L1245">
        <v>-9583.75</v>
      </c>
      <c r="M1245" s="1">
        <v>45476</v>
      </c>
      <c r="N1245">
        <v>0</v>
      </c>
      <c r="O1245" s="1">
        <v>45476</v>
      </c>
      <c r="P1245">
        <v>0</v>
      </c>
      <c r="Q1245" s="1">
        <v>45391</v>
      </c>
      <c r="R1245">
        <v>84800</v>
      </c>
      <c r="S1245" s="1">
        <v>45701</v>
      </c>
      <c r="T1245">
        <v>0</v>
      </c>
      <c r="U1245" s="1">
        <v>45572</v>
      </c>
      <c r="V1245">
        <v>29721.19</v>
      </c>
      <c r="W1245" s="1">
        <v>45701</v>
      </c>
      <c r="X1245">
        <v>24301.78</v>
      </c>
      <c r="Y1245" s="1">
        <v>45476</v>
      </c>
      <c r="Z1245">
        <v>30224.26</v>
      </c>
      <c r="AA1245" s="1">
        <v>45476</v>
      </c>
      <c r="AB1245">
        <v>-29184.65</v>
      </c>
    </row>
    <row r="1246" spans="1:28" ht="16.2">
      <c r="A1246" s="1">
        <v>45702</v>
      </c>
      <c r="B1246">
        <v>5408.24</v>
      </c>
      <c r="C1246" s="1">
        <v>45385</v>
      </c>
      <c r="D1246">
        <v>0</v>
      </c>
      <c r="E1246" s="1">
        <v>45385</v>
      </c>
      <c r="F1246">
        <v>0</v>
      </c>
      <c r="G1246" s="1">
        <v>45327</v>
      </c>
      <c r="H1246">
        <v>0</v>
      </c>
      <c r="I1246" s="1">
        <v>45443</v>
      </c>
      <c r="J1246">
        <v>-30046.14</v>
      </c>
      <c r="K1246" s="1">
        <v>45477</v>
      </c>
      <c r="L1246">
        <v>-11409.22</v>
      </c>
      <c r="M1246" s="1">
        <v>45477</v>
      </c>
      <c r="N1246">
        <v>0</v>
      </c>
      <c r="O1246" s="1">
        <v>45477</v>
      </c>
      <c r="P1246">
        <v>0</v>
      </c>
      <c r="Q1246" s="1">
        <v>45392</v>
      </c>
      <c r="R1246">
        <v>-4600</v>
      </c>
      <c r="S1246" s="1">
        <v>45702</v>
      </c>
      <c r="T1246">
        <v>0</v>
      </c>
      <c r="U1246" s="1">
        <v>45573</v>
      </c>
      <c r="V1246">
        <v>-40800</v>
      </c>
      <c r="W1246" s="1">
        <v>45702</v>
      </c>
      <c r="X1246">
        <v>-50494.5</v>
      </c>
      <c r="Y1246" s="1">
        <v>45477</v>
      </c>
      <c r="Z1246">
        <v>87800</v>
      </c>
      <c r="AA1246" s="1">
        <v>45477</v>
      </c>
      <c r="AB1246">
        <v>54696.14</v>
      </c>
    </row>
    <row r="1247" spans="1:28" ht="16.2">
      <c r="A1247" s="1">
        <v>45705</v>
      </c>
      <c r="B1247">
        <v>-10.94</v>
      </c>
      <c r="C1247" s="1">
        <v>45390</v>
      </c>
      <c r="D1247">
        <v>0</v>
      </c>
      <c r="E1247" s="1">
        <v>45390</v>
      </c>
      <c r="F1247">
        <v>0</v>
      </c>
      <c r="G1247" s="1">
        <v>45337</v>
      </c>
      <c r="H1247">
        <v>0</v>
      </c>
      <c r="I1247" s="1">
        <v>45446</v>
      </c>
      <c r="J1247">
        <v>-28877.22</v>
      </c>
      <c r="K1247" s="1">
        <v>45478</v>
      </c>
      <c r="L1247">
        <v>-12418.49</v>
      </c>
      <c r="M1247" s="1">
        <v>45478</v>
      </c>
      <c r="N1247">
        <v>0</v>
      </c>
      <c r="O1247" s="1">
        <v>45478</v>
      </c>
      <c r="P1247">
        <v>0</v>
      </c>
      <c r="Q1247" s="1">
        <v>45393</v>
      </c>
      <c r="R1247">
        <v>-19600</v>
      </c>
      <c r="S1247" s="1">
        <v>45705</v>
      </c>
      <c r="T1247">
        <v>0</v>
      </c>
      <c r="U1247" s="1">
        <v>45574</v>
      </c>
      <c r="V1247">
        <v>25000</v>
      </c>
      <c r="W1247" s="1">
        <v>45705</v>
      </c>
      <c r="X1247">
        <v>0</v>
      </c>
      <c r="Y1247" s="1">
        <v>45478</v>
      </c>
      <c r="Z1247">
        <v>-15506.5</v>
      </c>
      <c r="AA1247" s="1">
        <v>45478</v>
      </c>
      <c r="AB1247">
        <v>0</v>
      </c>
    </row>
    <row r="1248" spans="1:28" ht="16.2">
      <c r="A1248" s="1">
        <v>45706</v>
      </c>
      <c r="B1248">
        <v>0</v>
      </c>
      <c r="C1248" s="1">
        <v>45391</v>
      </c>
      <c r="D1248">
        <v>0</v>
      </c>
      <c r="E1248" s="1">
        <v>45391</v>
      </c>
      <c r="F1248">
        <v>0</v>
      </c>
      <c r="G1248" s="1">
        <v>45338</v>
      </c>
      <c r="H1248">
        <v>0</v>
      </c>
      <c r="I1248" s="1">
        <v>45447</v>
      </c>
      <c r="J1248">
        <v>26356.35</v>
      </c>
      <c r="K1248" s="1">
        <v>45481</v>
      </c>
      <c r="L1248">
        <v>0</v>
      </c>
      <c r="M1248" s="1">
        <v>45481</v>
      </c>
      <c r="N1248">
        <v>27086.78</v>
      </c>
      <c r="O1248" s="1">
        <v>45481</v>
      </c>
      <c r="P1248">
        <v>38739.08</v>
      </c>
      <c r="Q1248" s="1">
        <v>45394</v>
      </c>
      <c r="R1248">
        <v>400</v>
      </c>
      <c r="S1248" s="1">
        <v>45706</v>
      </c>
      <c r="T1248">
        <v>0</v>
      </c>
      <c r="U1248" s="1">
        <v>45576</v>
      </c>
      <c r="V1248">
        <v>42400</v>
      </c>
      <c r="W1248" s="1">
        <v>45706</v>
      </c>
      <c r="X1248">
        <v>0</v>
      </c>
      <c r="Y1248" s="1">
        <v>45481</v>
      </c>
      <c r="Z1248">
        <v>-13719.34</v>
      </c>
      <c r="AA1248" s="1">
        <v>45481</v>
      </c>
      <c r="AB1248">
        <v>0</v>
      </c>
    </row>
    <row r="1249" spans="1:28" ht="16.2">
      <c r="A1249" s="1">
        <v>45707</v>
      </c>
      <c r="B1249">
        <v>0</v>
      </c>
      <c r="C1249" s="1">
        <v>45392</v>
      </c>
      <c r="D1249">
        <v>0</v>
      </c>
      <c r="E1249" s="1">
        <v>45392</v>
      </c>
      <c r="F1249">
        <v>0</v>
      </c>
      <c r="G1249" s="1">
        <v>45341</v>
      </c>
      <c r="H1249">
        <v>0</v>
      </c>
      <c r="I1249" s="1">
        <v>45448</v>
      </c>
      <c r="J1249">
        <v>17763.16</v>
      </c>
      <c r="K1249" s="1">
        <v>45482</v>
      </c>
      <c r="L1249">
        <v>560.6</v>
      </c>
      <c r="M1249" s="1">
        <v>45482</v>
      </c>
      <c r="N1249">
        <v>8681.2000000000007</v>
      </c>
      <c r="O1249" s="1">
        <v>45482</v>
      </c>
      <c r="P1249">
        <v>0</v>
      </c>
      <c r="Q1249" s="1">
        <v>45397</v>
      </c>
      <c r="R1249">
        <v>-49400</v>
      </c>
      <c r="S1249" s="1">
        <v>45707</v>
      </c>
      <c r="T1249">
        <v>0</v>
      </c>
      <c r="U1249" s="1">
        <v>45579</v>
      </c>
      <c r="V1249">
        <v>19200</v>
      </c>
      <c r="W1249" s="1">
        <v>45707</v>
      </c>
      <c r="X1249">
        <v>-16017.89</v>
      </c>
      <c r="Y1249" s="1">
        <v>45482</v>
      </c>
      <c r="Z1249">
        <v>-7000</v>
      </c>
      <c r="AA1249" s="1">
        <v>45482</v>
      </c>
      <c r="AB1249">
        <v>0</v>
      </c>
    </row>
    <row r="1250" spans="1:28" ht="16.2">
      <c r="A1250" s="1">
        <v>45708</v>
      </c>
      <c r="B1250">
        <v>5583.66</v>
      </c>
      <c r="C1250" s="1">
        <v>45393</v>
      </c>
      <c r="D1250">
        <v>0</v>
      </c>
      <c r="E1250" s="1">
        <v>45393</v>
      </c>
      <c r="F1250">
        <v>0</v>
      </c>
      <c r="G1250" s="1">
        <v>45342</v>
      </c>
      <c r="H1250">
        <v>0</v>
      </c>
      <c r="I1250" s="1">
        <v>45449</v>
      </c>
      <c r="J1250">
        <v>9345.25</v>
      </c>
      <c r="K1250" s="1">
        <v>45483</v>
      </c>
      <c r="L1250">
        <v>0</v>
      </c>
      <c r="M1250" s="1">
        <v>45483</v>
      </c>
      <c r="N1250">
        <v>0</v>
      </c>
      <c r="O1250" s="1">
        <v>45483</v>
      </c>
      <c r="P1250">
        <v>0</v>
      </c>
      <c r="Q1250" s="1">
        <v>45398</v>
      </c>
      <c r="R1250">
        <v>-111000</v>
      </c>
      <c r="S1250" s="1">
        <v>45708</v>
      </c>
      <c r="T1250">
        <v>-22210.720000000001</v>
      </c>
      <c r="U1250" s="1">
        <v>45580</v>
      </c>
      <c r="V1250">
        <v>43400</v>
      </c>
      <c r="W1250" s="1">
        <v>45708</v>
      </c>
      <c r="X1250">
        <v>13495.99</v>
      </c>
      <c r="Y1250" s="1">
        <v>45483</v>
      </c>
      <c r="Z1250">
        <v>-25940.05</v>
      </c>
      <c r="AA1250" s="1">
        <v>45483</v>
      </c>
      <c r="AB1250">
        <v>29684.560000000001</v>
      </c>
    </row>
    <row r="1251" spans="1:28" ht="16.2">
      <c r="A1251" s="1">
        <v>45709</v>
      </c>
      <c r="B1251">
        <v>957.95</v>
      </c>
      <c r="C1251" s="1">
        <v>45394</v>
      </c>
      <c r="D1251">
        <v>0</v>
      </c>
      <c r="E1251" s="1">
        <v>45394</v>
      </c>
      <c r="F1251">
        <v>0</v>
      </c>
      <c r="G1251" s="1">
        <v>45343</v>
      </c>
      <c r="H1251">
        <v>0</v>
      </c>
      <c r="I1251" s="1">
        <v>45450</v>
      </c>
      <c r="J1251">
        <v>2943.21</v>
      </c>
      <c r="K1251" s="1">
        <v>45484</v>
      </c>
      <c r="L1251">
        <v>142.06</v>
      </c>
      <c r="M1251" s="1">
        <v>45484</v>
      </c>
      <c r="N1251">
        <v>0</v>
      </c>
      <c r="O1251" s="1">
        <v>45484</v>
      </c>
      <c r="P1251">
        <v>0</v>
      </c>
      <c r="Q1251" s="1">
        <v>45399</v>
      </c>
      <c r="R1251">
        <v>56392.86</v>
      </c>
      <c r="S1251" s="1">
        <v>45709</v>
      </c>
      <c r="T1251">
        <v>0</v>
      </c>
      <c r="U1251" s="1">
        <v>45581</v>
      </c>
      <c r="V1251">
        <v>-126664.9</v>
      </c>
      <c r="W1251" s="1">
        <v>45709</v>
      </c>
      <c r="X1251">
        <v>41400</v>
      </c>
      <c r="Y1251" s="1">
        <v>45484</v>
      </c>
      <c r="Z1251">
        <v>62478.47</v>
      </c>
      <c r="AA1251" s="1">
        <v>45484</v>
      </c>
      <c r="AB1251">
        <v>60870.76</v>
      </c>
    </row>
    <row r="1252" spans="1:28" ht="16.2">
      <c r="A1252" s="1">
        <v>45712</v>
      </c>
      <c r="B1252">
        <v>-28818.02</v>
      </c>
      <c r="C1252" s="1">
        <v>45397</v>
      </c>
      <c r="D1252">
        <v>9583.23</v>
      </c>
      <c r="E1252" s="1">
        <v>45397</v>
      </c>
      <c r="F1252">
        <v>0</v>
      </c>
      <c r="G1252" s="1">
        <v>45344</v>
      </c>
      <c r="H1252">
        <v>0</v>
      </c>
      <c r="I1252" s="1">
        <v>45454</v>
      </c>
      <c r="J1252">
        <v>-28825.27</v>
      </c>
      <c r="K1252" s="1">
        <v>45485</v>
      </c>
      <c r="L1252">
        <v>964.08</v>
      </c>
      <c r="M1252" s="1">
        <v>45485</v>
      </c>
      <c r="N1252">
        <v>0</v>
      </c>
      <c r="O1252" s="1">
        <v>45485</v>
      </c>
      <c r="P1252">
        <v>0</v>
      </c>
      <c r="Q1252" s="1">
        <v>45400</v>
      </c>
      <c r="R1252">
        <v>41795.620000000003</v>
      </c>
      <c r="S1252" s="1">
        <v>45712</v>
      </c>
      <c r="T1252">
        <v>0</v>
      </c>
      <c r="U1252" s="1">
        <v>45582</v>
      </c>
      <c r="V1252">
        <v>0</v>
      </c>
      <c r="W1252" s="1">
        <v>45712</v>
      </c>
      <c r="X1252">
        <v>-13310.46</v>
      </c>
      <c r="Y1252" s="1">
        <v>45485</v>
      </c>
      <c r="Z1252">
        <v>-7444.41</v>
      </c>
      <c r="AA1252" s="1">
        <v>45485</v>
      </c>
      <c r="AB1252">
        <v>0</v>
      </c>
    </row>
    <row r="1253" spans="1:28" ht="16.2">
      <c r="A1253" s="1">
        <v>45713</v>
      </c>
      <c r="B1253">
        <v>613.33000000000004</v>
      </c>
      <c r="C1253" s="1">
        <v>45398</v>
      </c>
      <c r="D1253">
        <v>41191.03</v>
      </c>
      <c r="E1253" s="1">
        <v>45398</v>
      </c>
      <c r="F1253">
        <v>0</v>
      </c>
      <c r="G1253" s="1">
        <v>45345</v>
      </c>
      <c r="H1253">
        <v>0</v>
      </c>
      <c r="I1253" s="1">
        <v>45455</v>
      </c>
      <c r="J1253">
        <v>0</v>
      </c>
      <c r="K1253" s="1">
        <v>45488</v>
      </c>
      <c r="L1253">
        <v>-6837.39</v>
      </c>
      <c r="M1253" s="1">
        <v>45488</v>
      </c>
      <c r="N1253">
        <v>-30433.85</v>
      </c>
      <c r="O1253" s="1">
        <v>45488</v>
      </c>
      <c r="P1253">
        <v>0</v>
      </c>
      <c r="Q1253" s="1">
        <v>45401</v>
      </c>
      <c r="R1253">
        <v>-162400</v>
      </c>
      <c r="S1253" s="1">
        <v>45713</v>
      </c>
      <c r="T1253">
        <v>-28592.720000000001</v>
      </c>
      <c r="U1253" s="1">
        <v>45583</v>
      </c>
      <c r="V1253">
        <v>2090.71</v>
      </c>
      <c r="W1253" s="1">
        <v>45713</v>
      </c>
      <c r="X1253">
        <v>-2899.3</v>
      </c>
      <c r="Y1253" s="1">
        <v>45488</v>
      </c>
      <c r="Z1253">
        <v>-68239.91</v>
      </c>
      <c r="AA1253" s="1">
        <v>45488</v>
      </c>
      <c r="AB1253">
        <v>0</v>
      </c>
    </row>
    <row r="1254" spans="1:28" ht="16.2">
      <c r="A1254" s="1">
        <v>45714</v>
      </c>
      <c r="B1254">
        <v>0</v>
      </c>
      <c r="C1254" s="1">
        <v>45399</v>
      </c>
      <c r="D1254">
        <v>0</v>
      </c>
      <c r="E1254" s="1">
        <v>45399</v>
      </c>
      <c r="F1254">
        <v>0</v>
      </c>
      <c r="G1254" s="1">
        <v>45348</v>
      </c>
      <c r="H1254">
        <v>0</v>
      </c>
      <c r="I1254" s="1">
        <v>45456</v>
      </c>
      <c r="J1254">
        <v>37869.440000000002</v>
      </c>
      <c r="K1254" s="1">
        <v>45489</v>
      </c>
      <c r="L1254">
        <v>0</v>
      </c>
      <c r="M1254" s="1">
        <v>45489</v>
      </c>
      <c r="N1254">
        <v>-25834.240000000002</v>
      </c>
      <c r="O1254" s="1">
        <v>45489</v>
      </c>
      <c r="P1254">
        <v>0</v>
      </c>
      <c r="Q1254" s="1">
        <v>45404</v>
      </c>
      <c r="R1254">
        <v>-4400</v>
      </c>
      <c r="S1254" s="1">
        <v>45714</v>
      </c>
      <c r="T1254">
        <v>0</v>
      </c>
      <c r="U1254" s="1">
        <v>45586</v>
      </c>
      <c r="V1254">
        <v>-18000</v>
      </c>
      <c r="W1254" s="1">
        <v>45714</v>
      </c>
      <c r="X1254">
        <v>-18696.27</v>
      </c>
      <c r="Y1254" s="1">
        <v>45489</v>
      </c>
      <c r="Z1254">
        <v>29800</v>
      </c>
      <c r="AA1254" s="1">
        <v>45489</v>
      </c>
      <c r="AB1254">
        <v>-31444.560000000001</v>
      </c>
    </row>
    <row r="1255" spans="1:28" ht="16.2">
      <c r="A1255" s="1">
        <v>45715</v>
      </c>
      <c r="B1255">
        <v>0</v>
      </c>
      <c r="C1255" s="1">
        <v>45400</v>
      </c>
      <c r="D1255">
        <v>0</v>
      </c>
      <c r="E1255" s="1">
        <v>45400</v>
      </c>
      <c r="F1255">
        <v>0</v>
      </c>
      <c r="G1255" s="1">
        <v>45349</v>
      </c>
      <c r="H1255">
        <v>0</v>
      </c>
      <c r="I1255" s="1">
        <v>45457</v>
      </c>
      <c r="J1255">
        <v>0</v>
      </c>
      <c r="K1255" s="1">
        <v>45490</v>
      </c>
      <c r="L1255">
        <v>768.55</v>
      </c>
      <c r="M1255" s="1">
        <v>45490</v>
      </c>
      <c r="N1255">
        <v>-81431</v>
      </c>
      <c r="O1255" s="1">
        <v>45490</v>
      </c>
      <c r="P1255">
        <v>-17428.48</v>
      </c>
      <c r="Q1255" s="1">
        <v>45405</v>
      </c>
      <c r="R1255">
        <v>30600</v>
      </c>
      <c r="S1255" s="1">
        <v>45715</v>
      </c>
      <c r="T1255">
        <v>15003.2</v>
      </c>
      <c r="U1255" s="1">
        <v>45587</v>
      </c>
      <c r="V1255">
        <v>-27103.05</v>
      </c>
      <c r="W1255" s="1">
        <v>45715</v>
      </c>
      <c r="X1255">
        <v>-1895.73</v>
      </c>
      <c r="Y1255" s="1">
        <v>45490</v>
      </c>
      <c r="Z1255">
        <v>-65310.37</v>
      </c>
      <c r="AA1255" s="1">
        <v>45490</v>
      </c>
      <c r="AB1255">
        <v>0</v>
      </c>
    </row>
    <row r="1256" spans="1:28" ht="16.2">
      <c r="A1256" s="1">
        <v>45719</v>
      </c>
      <c r="B1256">
        <v>-40322.199999999997</v>
      </c>
      <c r="C1256" s="1">
        <v>45401</v>
      </c>
      <c r="D1256">
        <v>0</v>
      </c>
      <c r="E1256" s="1">
        <v>45401</v>
      </c>
      <c r="F1256">
        <v>0</v>
      </c>
      <c r="G1256" s="1">
        <v>45351</v>
      </c>
      <c r="H1256">
        <v>0</v>
      </c>
      <c r="I1256" s="1">
        <v>45460</v>
      </c>
      <c r="J1256">
        <v>0</v>
      </c>
      <c r="K1256" s="1">
        <v>45491</v>
      </c>
      <c r="L1256">
        <v>1098.78</v>
      </c>
      <c r="M1256" s="1">
        <v>45491</v>
      </c>
      <c r="N1256">
        <v>0</v>
      </c>
      <c r="O1256" s="1">
        <v>45491</v>
      </c>
      <c r="P1256">
        <v>0</v>
      </c>
      <c r="Q1256" s="1">
        <v>45406</v>
      </c>
      <c r="R1256">
        <v>98600</v>
      </c>
      <c r="S1256" s="1">
        <v>45719</v>
      </c>
      <c r="T1256">
        <v>-13160.65</v>
      </c>
      <c r="U1256" s="1">
        <v>45588</v>
      </c>
      <c r="V1256">
        <v>0</v>
      </c>
      <c r="W1256" s="1">
        <v>45719</v>
      </c>
      <c r="X1256">
        <v>95800</v>
      </c>
      <c r="Y1256" s="1">
        <v>45491</v>
      </c>
      <c r="Z1256">
        <v>-44894.86</v>
      </c>
      <c r="AA1256" s="1">
        <v>45491</v>
      </c>
      <c r="AB1256">
        <v>-13601.21</v>
      </c>
    </row>
    <row r="1257" spans="1:28" ht="16.2">
      <c r="A1257" s="1">
        <v>45720</v>
      </c>
      <c r="B1257">
        <v>50051.83</v>
      </c>
      <c r="C1257" s="1">
        <v>45404</v>
      </c>
      <c r="D1257">
        <v>0</v>
      </c>
      <c r="E1257" s="1">
        <v>45404</v>
      </c>
      <c r="F1257">
        <v>0</v>
      </c>
      <c r="G1257" s="1">
        <v>45352</v>
      </c>
      <c r="H1257">
        <v>0</v>
      </c>
      <c r="I1257" s="1">
        <v>45461</v>
      </c>
      <c r="J1257">
        <v>48923.86</v>
      </c>
      <c r="K1257" s="1">
        <v>45492</v>
      </c>
      <c r="L1257">
        <v>27894.22</v>
      </c>
      <c r="M1257" s="1">
        <v>45492</v>
      </c>
      <c r="N1257">
        <v>0</v>
      </c>
      <c r="O1257" s="1">
        <v>45492</v>
      </c>
      <c r="P1257">
        <v>0</v>
      </c>
      <c r="Q1257" s="1">
        <v>45407</v>
      </c>
      <c r="R1257">
        <v>-57000</v>
      </c>
      <c r="S1257" s="1">
        <v>45720</v>
      </c>
      <c r="T1257">
        <v>0</v>
      </c>
      <c r="U1257" s="1">
        <v>45589</v>
      </c>
      <c r="V1257">
        <v>0</v>
      </c>
      <c r="W1257" s="1">
        <v>45720</v>
      </c>
      <c r="X1257">
        <v>26000</v>
      </c>
      <c r="Y1257" s="1">
        <v>45492</v>
      </c>
      <c r="Z1257">
        <v>43818.559999999998</v>
      </c>
      <c r="AA1257" s="1">
        <v>45492</v>
      </c>
      <c r="AB1257">
        <v>7511.5</v>
      </c>
    </row>
    <row r="1258" spans="1:28" ht="16.2">
      <c r="A1258" s="1">
        <v>45721</v>
      </c>
      <c r="B1258">
        <v>0</v>
      </c>
      <c r="C1258" s="1">
        <v>45405</v>
      </c>
      <c r="D1258">
        <v>0</v>
      </c>
      <c r="E1258" s="1">
        <v>45405</v>
      </c>
      <c r="F1258">
        <v>0</v>
      </c>
      <c r="G1258" s="1">
        <v>45355</v>
      </c>
      <c r="H1258">
        <v>0</v>
      </c>
      <c r="I1258" s="1">
        <v>45462</v>
      </c>
      <c r="J1258">
        <v>87103.25</v>
      </c>
      <c r="K1258" s="1">
        <v>45495</v>
      </c>
      <c r="L1258">
        <v>0</v>
      </c>
      <c r="M1258" s="1">
        <v>45495</v>
      </c>
      <c r="N1258">
        <v>0</v>
      </c>
      <c r="O1258" s="1">
        <v>45495</v>
      </c>
      <c r="P1258">
        <v>0</v>
      </c>
      <c r="Q1258" s="1">
        <v>45408</v>
      </c>
      <c r="R1258">
        <v>58600</v>
      </c>
      <c r="S1258" s="1">
        <v>45721</v>
      </c>
      <c r="T1258">
        <v>0</v>
      </c>
      <c r="U1258" s="1">
        <v>45590</v>
      </c>
      <c r="V1258">
        <v>0</v>
      </c>
      <c r="W1258" s="1">
        <v>45721</v>
      </c>
      <c r="X1258">
        <v>-60000</v>
      </c>
      <c r="Y1258" s="1">
        <v>45495</v>
      </c>
      <c r="Z1258">
        <v>90326.38</v>
      </c>
      <c r="AA1258" s="1">
        <v>45495</v>
      </c>
      <c r="AB1258">
        <v>99727.79</v>
      </c>
    </row>
    <row r="1259" spans="1:28" ht="16.2">
      <c r="A1259" s="1">
        <v>45722</v>
      </c>
      <c r="B1259">
        <v>0</v>
      </c>
      <c r="C1259" s="1">
        <v>45406</v>
      </c>
      <c r="D1259">
        <v>6996.04</v>
      </c>
      <c r="E1259" s="1">
        <v>45406</v>
      </c>
      <c r="F1259">
        <v>0</v>
      </c>
      <c r="G1259" s="1">
        <v>45356</v>
      </c>
      <c r="H1259">
        <v>-3582.12</v>
      </c>
      <c r="I1259" s="1">
        <v>45463</v>
      </c>
      <c r="J1259">
        <v>0</v>
      </c>
      <c r="K1259" s="1">
        <v>45496</v>
      </c>
      <c r="L1259">
        <v>0</v>
      </c>
      <c r="M1259" s="1">
        <v>45496</v>
      </c>
      <c r="N1259">
        <v>56523.68</v>
      </c>
      <c r="O1259" s="1">
        <v>45496</v>
      </c>
      <c r="P1259">
        <v>0</v>
      </c>
      <c r="Q1259" s="1">
        <v>45411</v>
      </c>
      <c r="R1259">
        <v>74800</v>
      </c>
      <c r="S1259" s="1">
        <v>45722</v>
      </c>
      <c r="T1259">
        <v>0</v>
      </c>
      <c r="U1259" s="1">
        <v>45593</v>
      </c>
      <c r="V1259">
        <v>0</v>
      </c>
      <c r="W1259" s="1">
        <v>45722</v>
      </c>
      <c r="X1259">
        <v>25000</v>
      </c>
      <c r="Y1259" s="1">
        <v>45496</v>
      </c>
      <c r="Z1259">
        <v>57123.77</v>
      </c>
      <c r="AA1259" s="1">
        <v>45496</v>
      </c>
      <c r="AB1259">
        <v>0</v>
      </c>
    </row>
    <row r="1260" spans="1:28" ht="16.2">
      <c r="A1260" s="1">
        <v>45723</v>
      </c>
      <c r="B1260">
        <v>0</v>
      </c>
      <c r="C1260" s="1">
        <v>45407</v>
      </c>
      <c r="D1260">
        <v>-57000</v>
      </c>
      <c r="E1260" s="1">
        <v>45407</v>
      </c>
      <c r="F1260">
        <v>0</v>
      </c>
      <c r="G1260" s="1">
        <v>45357</v>
      </c>
      <c r="H1260">
        <v>24000</v>
      </c>
      <c r="I1260" s="1">
        <v>45464</v>
      </c>
      <c r="J1260">
        <v>0</v>
      </c>
      <c r="K1260" s="1">
        <v>45499</v>
      </c>
      <c r="L1260">
        <v>-22919.7</v>
      </c>
      <c r="M1260" s="1">
        <v>45499</v>
      </c>
      <c r="N1260">
        <v>-19882.02</v>
      </c>
      <c r="O1260" s="1">
        <v>45499</v>
      </c>
      <c r="P1260">
        <v>-17320.72</v>
      </c>
      <c r="Q1260" s="1">
        <v>45412</v>
      </c>
      <c r="R1260">
        <v>-27800</v>
      </c>
      <c r="S1260" s="1">
        <v>45723</v>
      </c>
      <c r="T1260">
        <v>0</v>
      </c>
      <c r="U1260" s="1">
        <v>45594</v>
      </c>
      <c r="V1260">
        <v>-31684.63</v>
      </c>
      <c r="W1260" s="1">
        <v>45723</v>
      </c>
      <c r="X1260">
        <v>8644.66</v>
      </c>
      <c r="Y1260" s="1">
        <v>45499</v>
      </c>
      <c r="Z1260">
        <v>120975.57</v>
      </c>
      <c r="AA1260" s="1">
        <v>45499</v>
      </c>
      <c r="AB1260">
        <v>0</v>
      </c>
    </row>
    <row r="1261" spans="1:28" ht="16.2">
      <c r="A1261" s="1">
        <v>45726</v>
      </c>
      <c r="B1261">
        <v>-32485.27</v>
      </c>
      <c r="C1261" s="1">
        <v>45408</v>
      </c>
      <c r="D1261">
        <v>-44198.44</v>
      </c>
      <c r="E1261" s="1">
        <v>45408</v>
      </c>
      <c r="F1261">
        <v>0</v>
      </c>
      <c r="G1261" s="1">
        <v>45358</v>
      </c>
      <c r="H1261">
        <v>40000</v>
      </c>
      <c r="I1261" s="1">
        <v>45467</v>
      </c>
      <c r="J1261">
        <v>5116.75</v>
      </c>
      <c r="K1261" s="1">
        <v>45502</v>
      </c>
      <c r="L1261">
        <v>-6345.47</v>
      </c>
      <c r="M1261" s="1">
        <v>45502</v>
      </c>
      <c r="N1261">
        <v>0</v>
      </c>
      <c r="O1261" s="1">
        <v>45502</v>
      </c>
      <c r="P1261">
        <v>-17345.98</v>
      </c>
      <c r="Q1261" s="1">
        <v>45414</v>
      </c>
      <c r="R1261">
        <v>-24400</v>
      </c>
      <c r="S1261" s="1">
        <v>45726</v>
      </c>
      <c r="T1261">
        <v>-17745.2</v>
      </c>
      <c r="U1261" s="1">
        <v>45595</v>
      </c>
      <c r="V1261">
        <v>-22692.58</v>
      </c>
      <c r="W1261" s="1">
        <v>45726</v>
      </c>
      <c r="X1261">
        <v>15000</v>
      </c>
      <c r="Y1261" s="1">
        <v>45502</v>
      </c>
      <c r="Z1261">
        <v>-2068.04</v>
      </c>
      <c r="AA1261" s="1">
        <v>45502</v>
      </c>
      <c r="AB1261">
        <v>0</v>
      </c>
    </row>
    <row r="1262" spans="1:28" ht="16.2">
      <c r="A1262" s="1">
        <v>45727</v>
      </c>
      <c r="B1262">
        <v>55085.64</v>
      </c>
      <c r="C1262" s="1">
        <v>45411</v>
      </c>
      <c r="D1262">
        <v>52386.71</v>
      </c>
      <c r="E1262" s="1">
        <v>45411</v>
      </c>
      <c r="F1262">
        <v>0</v>
      </c>
      <c r="G1262" s="1">
        <v>45359</v>
      </c>
      <c r="H1262">
        <v>16400</v>
      </c>
      <c r="I1262" s="1">
        <v>45468</v>
      </c>
      <c r="J1262">
        <v>-7483.4</v>
      </c>
      <c r="K1262" s="1">
        <v>45503</v>
      </c>
      <c r="L1262">
        <v>-29718.74</v>
      </c>
      <c r="M1262" s="1">
        <v>45503</v>
      </c>
      <c r="N1262">
        <v>0</v>
      </c>
      <c r="O1262" s="1">
        <v>45503</v>
      </c>
      <c r="P1262">
        <v>0</v>
      </c>
      <c r="Q1262" s="1">
        <v>45415</v>
      </c>
      <c r="R1262">
        <v>18200</v>
      </c>
      <c r="S1262" s="1">
        <v>45727</v>
      </c>
      <c r="T1262">
        <v>0</v>
      </c>
      <c r="U1262" s="1">
        <v>45597</v>
      </c>
      <c r="V1262">
        <v>0</v>
      </c>
      <c r="W1262" s="1">
        <v>45727</v>
      </c>
      <c r="X1262">
        <v>95480.21</v>
      </c>
      <c r="Y1262" s="1">
        <v>45503</v>
      </c>
      <c r="Z1262">
        <v>-89245.82</v>
      </c>
      <c r="AA1262" s="1">
        <v>45503</v>
      </c>
      <c r="AB1262">
        <v>-38517.96</v>
      </c>
    </row>
    <row r="1263" spans="1:28" ht="16.2">
      <c r="A1263" s="1">
        <v>45728</v>
      </c>
      <c r="B1263">
        <v>7529.25</v>
      </c>
      <c r="C1263" s="1">
        <v>45412</v>
      </c>
      <c r="D1263">
        <v>0</v>
      </c>
      <c r="E1263" s="1">
        <v>45412</v>
      </c>
      <c r="F1263">
        <v>0</v>
      </c>
      <c r="G1263" s="1">
        <v>45362</v>
      </c>
      <c r="H1263">
        <v>-17391.21</v>
      </c>
      <c r="I1263" s="1">
        <v>45469</v>
      </c>
      <c r="J1263">
        <v>0</v>
      </c>
      <c r="K1263" s="1">
        <v>45504</v>
      </c>
      <c r="L1263">
        <v>-28126.54</v>
      </c>
      <c r="M1263" s="1">
        <v>45504</v>
      </c>
      <c r="N1263">
        <v>-84997.85</v>
      </c>
      <c r="O1263" s="1">
        <v>45504</v>
      </c>
      <c r="P1263">
        <v>0</v>
      </c>
      <c r="Q1263" s="1">
        <v>45418</v>
      </c>
      <c r="R1263">
        <v>44000</v>
      </c>
      <c r="S1263" s="1">
        <v>45728</v>
      </c>
      <c r="T1263">
        <v>0</v>
      </c>
      <c r="U1263" s="1">
        <v>45600</v>
      </c>
      <c r="V1263">
        <v>0</v>
      </c>
      <c r="W1263" s="1">
        <v>45728</v>
      </c>
      <c r="X1263">
        <v>-26457.06</v>
      </c>
      <c r="Y1263" s="1">
        <v>45504</v>
      </c>
      <c r="Z1263">
        <v>8734.0300000000007</v>
      </c>
      <c r="AA1263" s="1">
        <v>45504</v>
      </c>
      <c r="AB1263">
        <v>0</v>
      </c>
    </row>
    <row r="1264" spans="1:28" ht="16.2">
      <c r="A1264" s="1">
        <v>45729</v>
      </c>
      <c r="B1264">
        <v>0</v>
      </c>
      <c r="C1264" s="1">
        <v>45414</v>
      </c>
      <c r="D1264">
        <v>0</v>
      </c>
      <c r="E1264" s="1">
        <v>45414</v>
      </c>
      <c r="F1264">
        <v>0</v>
      </c>
      <c r="G1264" s="1">
        <v>45363</v>
      </c>
      <c r="H1264">
        <v>0</v>
      </c>
      <c r="I1264" s="1">
        <v>45470</v>
      </c>
      <c r="J1264">
        <v>0</v>
      </c>
      <c r="K1264" s="1">
        <v>45505</v>
      </c>
      <c r="L1264">
        <v>-20876.560000000001</v>
      </c>
      <c r="M1264" s="1">
        <v>45505</v>
      </c>
      <c r="N1264">
        <v>72600</v>
      </c>
      <c r="O1264" s="1">
        <v>45505</v>
      </c>
      <c r="P1264">
        <v>0</v>
      </c>
      <c r="Q1264" s="1">
        <v>45419</v>
      </c>
      <c r="R1264">
        <v>181.82</v>
      </c>
      <c r="S1264" s="1">
        <v>45729</v>
      </c>
      <c r="T1264">
        <v>37666.410000000003</v>
      </c>
      <c r="U1264" s="1">
        <v>45601</v>
      </c>
      <c r="V1264">
        <v>0</v>
      </c>
      <c r="W1264" s="1">
        <v>45729</v>
      </c>
      <c r="X1264">
        <v>-26740.49</v>
      </c>
      <c r="Y1264" s="1">
        <v>45505</v>
      </c>
      <c r="Z1264">
        <v>59529.440000000002</v>
      </c>
      <c r="AA1264" s="1">
        <v>45505</v>
      </c>
      <c r="AB1264">
        <v>0</v>
      </c>
    </row>
    <row r="1265" spans="1:28" ht="16.2">
      <c r="A1265" s="1">
        <v>45730</v>
      </c>
      <c r="B1265">
        <v>0</v>
      </c>
      <c r="C1265" s="1">
        <v>45415</v>
      </c>
      <c r="D1265">
        <v>0</v>
      </c>
      <c r="E1265" s="1">
        <v>45415</v>
      </c>
      <c r="F1265">
        <v>0</v>
      </c>
      <c r="G1265" s="1">
        <v>45364</v>
      </c>
      <c r="H1265">
        <v>0</v>
      </c>
      <c r="I1265" s="1">
        <v>45471</v>
      </c>
      <c r="J1265">
        <v>-24573.1</v>
      </c>
      <c r="K1265" s="1">
        <v>45506</v>
      </c>
      <c r="L1265">
        <v>84416.31</v>
      </c>
      <c r="M1265" s="1">
        <v>45506</v>
      </c>
      <c r="N1265">
        <v>-24875.96</v>
      </c>
      <c r="O1265" s="1">
        <v>45506</v>
      </c>
      <c r="P1265">
        <v>0</v>
      </c>
      <c r="Q1265" s="1">
        <v>45420</v>
      </c>
      <c r="R1265">
        <v>0</v>
      </c>
      <c r="S1265" s="1">
        <v>45730</v>
      </c>
      <c r="T1265">
        <v>0</v>
      </c>
      <c r="U1265" s="1">
        <v>45602</v>
      </c>
      <c r="V1265">
        <v>0</v>
      </c>
      <c r="W1265" s="1">
        <v>45730</v>
      </c>
      <c r="X1265">
        <v>0</v>
      </c>
      <c r="Y1265" s="1">
        <v>45506</v>
      </c>
      <c r="Z1265">
        <v>79937.95</v>
      </c>
      <c r="AA1265" s="1">
        <v>45506</v>
      </c>
      <c r="AB1265">
        <v>77742.25</v>
      </c>
    </row>
    <row r="1266" spans="1:28" ht="16.2">
      <c r="A1266" s="1">
        <v>45733</v>
      </c>
      <c r="B1266">
        <v>-25063.279999999999</v>
      </c>
      <c r="C1266" s="1">
        <v>45418</v>
      </c>
      <c r="D1266">
        <v>0</v>
      </c>
      <c r="E1266" s="1">
        <v>45418</v>
      </c>
      <c r="F1266">
        <v>0</v>
      </c>
      <c r="G1266" s="1">
        <v>45365</v>
      </c>
      <c r="H1266">
        <v>0</v>
      </c>
      <c r="I1266" s="1">
        <v>45474</v>
      </c>
      <c r="J1266">
        <v>0</v>
      </c>
      <c r="K1266" s="1">
        <v>45509</v>
      </c>
      <c r="L1266">
        <v>3784.91</v>
      </c>
      <c r="M1266" s="1">
        <v>45509</v>
      </c>
      <c r="N1266">
        <v>0</v>
      </c>
      <c r="O1266" s="1">
        <v>45509</v>
      </c>
      <c r="P1266">
        <v>-34420.82</v>
      </c>
      <c r="Q1266" s="1">
        <v>45421</v>
      </c>
      <c r="R1266">
        <v>0</v>
      </c>
      <c r="S1266" s="1">
        <v>45733</v>
      </c>
      <c r="T1266">
        <v>-15132.57</v>
      </c>
      <c r="U1266" s="1">
        <v>45603</v>
      </c>
      <c r="V1266">
        <v>0</v>
      </c>
      <c r="W1266" s="1">
        <v>45733</v>
      </c>
      <c r="X1266">
        <v>0</v>
      </c>
      <c r="Y1266" s="1">
        <v>45509</v>
      </c>
      <c r="Z1266">
        <v>308010.28999999998</v>
      </c>
      <c r="AA1266" s="1">
        <v>45509</v>
      </c>
      <c r="AB1266">
        <v>276595.59000000003</v>
      </c>
    </row>
    <row r="1267" spans="1:28" ht="16.2">
      <c r="A1267" s="1">
        <v>45734</v>
      </c>
      <c r="B1267">
        <v>20863.349999999999</v>
      </c>
      <c r="C1267" s="1">
        <v>45419</v>
      </c>
      <c r="D1267">
        <v>0</v>
      </c>
      <c r="E1267" s="1">
        <v>45419</v>
      </c>
      <c r="F1267">
        <v>0</v>
      </c>
      <c r="G1267" s="1">
        <v>45366</v>
      </c>
      <c r="H1267">
        <v>0</v>
      </c>
      <c r="I1267" s="1">
        <v>45475</v>
      </c>
      <c r="J1267">
        <v>0</v>
      </c>
      <c r="K1267" s="1">
        <v>45510</v>
      </c>
      <c r="L1267">
        <v>-41829.730000000003</v>
      </c>
      <c r="M1267" s="1">
        <v>45510</v>
      </c>
      <c r="N1267">
        <v>0</v>
      </c>
      <c r="O1267" s="1">
        <v>45510</v>
      </c>
      <c r="P1267">
        <v>-17237.68</v>
      </c>
      <c r="Q1267" s="1">
        <v>45422</v>
      </c>
      <c r="R1267">
        <v>0</v>
      </c>
      <c r="S1267" s="1">
        <v>45734</v>
      </c>
      <c r="T1267">
        <v>0</v>
      </c>
      <c r="U1267" s="1">
        <v>45604</v>
      </c>
      <c r="V1267">
        <v>0</v>
      </c>
      <c r="W1267" s="1">
        <v>45734</v>
      </c>
      <c r="X1267">
        <v>-5666.15</v>
      </c>
      <c r="Y1267" s="1">
        <v>45510</v>
      </c>
      <c r="Z1267">
        <v>-204811.85</v>
      </c>
      <c r="AA1267" s="1">
        <v>45510</v>
      </c>
      <c r="AB1267">
        <v>0</v>
      </c>
    </row>
    <row r="1268" spans="1:28" ht="16.2">
      <c r="A1268" s="1">
        <v>45735</v>
      </c>
      <c r="B1268">
        <v>-36446.57</v>
      </c>
      <c r="C1268" s="1">
        <v>45420</v>
      </c>
      <c r="D1268">
        <v>0</v>
      </c>
      <c r="E1268" s="1">
        <v>45420</v>
      </c>
      <c r="F1268">
        <v>0</v>
      </c>
      <c r="G1268" s="1">
        <v>45369</v>
      </c>
      <c r="H1268">
        <v>0</v>
      </c>
      <c r="I1268" s="1">
        <v>45476</v>
      </c>
      <c r="J1268">
        <v>-14368.21</v>
      </c>
      <c r="K1268" s="1">
        <v>45511</v>
      </c>
      <c r="L1268">
        <v>72940.63</v>
      </c>
      <c r="M1268" s="1">
        <v>45511</v>
      </c>
      <c r="N1268">
        <v>0</v>
      </c>
      <c r="O1268" s="1">
        <v>45511</v>
      </c>
      <c r="P1268">
        <v>0</v>
      </c>
      <c r="Q1268" s="1">
        <v>45425</v>
      </c>
      <c r="R1268">
        <v>0</v>
      </c>
      <c r="S1268" s="1">
        <v>45735</v>
      </c>
      <c r="T1268">
        <v>0</v>
      </c>
      <c r="U1268" s="1">
        <v>45607</v>
      </c>
      <c r="V1268">
        <v>0</v>
      </c>
      <c r="W1268" s="1">
        <v>45735</v>
      </c>
      <c r="X1268">
        <v>-16269.24</v>
      </c>
      <c r="Y1268" s="1">
        <v>45511</v>
      </c>
      <c r="Z1268">
        <v>-92847.58</v>
      </c>
      <c r="AA1268" s="1">
        <v>45511</v>
      </c>
      <c r="AB1268">
        <v>0</v>
      </c>
    </row>
    <row r="1269" spans="1:28" ht="16.2">
      <c r="A1269" s="1">
        <v>45736</v>
      </c>
      <c r="B1269">
        <v>12258.22</v>
      </c>
      <c r="C1269" s="1">
        <v>45421</v>
      </c>
      <c r="D1269">
        <v>0</v>
      </c>
      <c r="E1269" s="1">
        <v>45421</v>
      </c>
      <c r="F1269">
        <v>0</v>
      </c>
      <c r="G1269" s="1">
        <v>45370</v>
      </c>
      <c r="H1269">
        <v>0</v>
      </c>
      <c r="I1269" s="1">
        <v>45477</v>
      </c>
      <c r="J1269">
        <v>63300.88</v>
      </c>
      <c r="K1269" s="1">
        <v>45512</v>
      </c>
      <c r="L1269">
        <v>23147.02</v>
      </c>
      <c r="M1269" s="1">
        <v>45512</v>
      </c>
      <c r="N1269">
        <v>27375.07</v>
      </c>
      <c r="O1269" s="1">
        <v>45512</v>
      </c>
      <c r="P1269">
        <v>0</v>
      </c>
      <c r="Q1269" s="1">
        <v>45426</v>
      </c>
      <c r="R1269">
        <v>0</v>
      </c>
      <c r="S1269" s="1">
        <v>45736</v>
      </c>
      <c r="T1269">
        <v>-21338.18</v>
      </c>
      <c r="U1269" s="1">
        <v>45608</v>
      </c>
      <c r="V1269">
        <v>26709.82</v>
      </c>
      <c r="W1269" s="1">
        <v>45736</v>
      </c>
      <c r="X1269">
        <v>2671.84</v>
      </c>
      <c r="Y1269" s="1">
        <v>45512</v>
      </c>
      <c r="Z1269">
        <v>-73243.86</v>
      </c>
      <c r="AA1269" s="1">
        <v>45512</v>
      </c>
      <c r="AB1269">
        <v>0</v>
      </c>
    </row>
    <row r="1270" spans="1:28" ht="16.2">
      <c r="A1270" s="1">
        <v>45737</v>
      </c>
      <c r="B1270">
        <v>0</v>
      </c>
      <c r="C1270" s="1">
        <v>45422</v>
      </c>
      <c r="D1270">
        <v>0</v>
      </c>
      <c r="E1270" s="1">
        <v>45422</v>
      </c>
      <c r="F1270">
        <v>0</v>
      </c>
      <c r="G1270" s="1">
        <v>45371</v>
      </c>
      <c r="H1270">
        <v>-40790.76</v>
      </c>
      <c r="I1270" s="1">
        <v>45478</v>
      </c>
      <c r="J1270">
        <v>-2508.4499999999998</v>
      </c>
      <c r="K1270" s="1">
        <v>45513</v>
      </c>
      <c r="L1270">
        <v>710.66</v>
      </c>
      <c r="M1270" s="1">
        <v>45513</v>
      </c>
      <c r="N1270">
        <v>66545.009999999995</v>
      </c>
      <c r="O1270" s="1">
        <v>45513</v>
      </c>
      <c r="P1270">
        <v>0</v>
      </c>
      <c r="Q1270" s="1">
        <v>45427</v>
      </c>
      <c r="R1270">
        <v>-23671.94</v>
      </c>
      <c r="S1270" s="1">
        <v>45737</v>
      </c>
      <c r="T1270">
        <v>0</v>
      </c>
      <c r="U1270" s="1">
        <v>45609</v>
      </c>
      <c r="V1270">
        <v>17200</v>
      </c>
      <c r="W1270" s="1">
        <v>45737</v>
      </c>
      <c r="X1270">
        <v>-19537.07</v>
      </c>
      <c r="Y1270" s="1">
        <v>45513</v>
      </c>
      <c r="Z1270">
        <v>-49872.45</v>
      </c>
      <c r="AA1270" s="1">
        <v>45513</v>
      </c>
      <c r="AB1270">
        <v>0</v>
      </c>
    </row>
    <row r="1271" spans="1:28" ht="16.2">
      <c r="A1271" s="1">
        <v>45740</v>
      </c>
      <c r="B1271">
        <v>19664.13</v>
      </c>
      <c r="C1271" s="1">
        <v>45425</v>
      </c>
      <c r="D1271">
        <v>0</v>
      </c>
      <c r="E1271" s="1">
        <v>45425</v>
      </c>
      <c r="F1271">
        <v>0</v>
      </c>
      <c r="G1271" s="1">
        <v>45372</v>
      </c>
      <c r="H1271">
        <v>0</v>
      </c>
      <c r="I1271" s="1">
        <v>45481</v>
      </c>
      <c r="J1271">
        <v>-26616.12</v>
      </c>
      <c r="K1271" s="1">
        <v>45516</v>
      </c>
      <c r="L1271">
        <v>1694.97</v>
      </c>
      <c r="M1271" s="1">
        <v>45516</v>
      </c>
      <c r="N1271">
        <v>4401.13</v>
      </c>
      <c r="O1271" s="1">
        <v>45516</v>
      </c>
      <c r="P1271">
        <v>0</v>
      </c>
      <c r="Q1271" s="1">
        <v>45428</v>
      </c>
      <c r="R1271">
        <v>0</v>
      </c>
      <c r="S1271" s="1">
        <v>45740</v>
      </c>
      <c r="T1271">
        <v>19066.86</v>
      </c>
      <c r="U1271" s="1">
        <v>45610</v>
      </c>
      <c r="V1271">
        <v>19800</v>
      </c>
      <c r="W1271" s="1">
        <v>45740</v>
      </c>
      <c r="X1271">
        <v>-7865.88</v>
      </c>
      <c r="Y1271" s="1">
        <v>45516</v>
      </c>
      <c r="Z1271">
        <v>38400</v>
      </c>
      <c r="AA1271" s="1">
        <v>45516</v>
      </c>
      <c r="AB1271">
        <v>0</v>
      </c>
    </row>
    <row r="1272" spans="1:28" ht="16.2">
      <c r="A1272" s="1">
        <v>45741</v>
      </c>
      <c r="B1272">
        <v>-5137.91</v>
      </c>
      <c r="C1272" s="1">
        <v>45426</v>
      </c>
      <c r="D1272">
        <v>0</v>
      </c>
      <c r="E1272" s="1">
        <v>45426</v>
      </c>
      <c r="F1272">
        <v>0</v>
      </c>
      <c r="G1272" s="1">
        <v>45373</v>
      </c>
      <c r="H1272">
        <v>0</v>
      </c>
      <c r="I1272" s="1">
        <v>45482</v>
      </c>
      <c r="J1272">
        <v>-13314.45</v>
      </c>
      <c r="K1272" s="1">
        <v>45517</v>
      </c>
      <c r="L1272">
        <v>4492.75</v>
      </c>
      <c r="M1272" s="1">
        <v>45517</v>
      </c>
      <c r="N1272">
        <v>-5560.35</v>
      </c>
      <c r="O1272" s="1">
        <v>45517</v>
      </c>
      <c r="P1272">
        <v>0</v>
      </c>
      <c r="Q1272" s="1">
        <v>45429</v>
      </c>
      <c r="R1272">
        <v>0</v>
      </c>
      <c r="S1272" s="1">
        <v>45741</v>
      </c>
      <c r="T1272">
        <v>-1337.4</v>
      </c>
      <c r="U1272" s="1">
        <v>45611</v>
      </c>
      <c r="V1272">
        <v>-15000</v>
      </c>
      <c r="W1272" s="1">
        <v>45741</v>
      </c>
      <c r="X1272">
        <v>17332.5</v>
      </c>
      <c r="Y1272" s="1">
        <v>45517</v>
      </c>
      <c r="Z1272">
        <v>19200</v>
      </c>
      <c r="AA1272" s="1">
        <v>45517</v>
      </c>
      <c r="AB1272">
        <v>0</v>
      </c>
    </row>
    <row r="1273" spans="1:28" ht="16.2">
      <c r="A1273" s="1">
        <v>45742</v>
      </c>
      <c r="B1273">
        <v>0</v>
      </c>
      <c r="C1273" s="1">
        <v>45427</v>
      </c>
      <c r="D1273">
        <v>0</v>
      </c>
      <c r="E1273" s="1">
        <v>45427</v>
      </c>
      <c r="F1273">
        <v>0</v>
      </c>
      <c r="G1273" s="1">
        <v>45376</v>
      </c>
      <c r="H1273">
        <v>0</v>
      </c>
      <c r="I1273" s="1">
        <v>45483</v>
      </c>
      <c r="J1273">
        <v>3684.32</v>
      </c>
      <c r="K1273" s="1">
        <v>45518</v>
      </c>
      <c r="L1273">
        <v>-24324.47</v>
      </c>
      <c r="M1273" s="1">
        <v>45518</v>
      </c>
      <c r="N1273">
        <v>0</v>
      </c>
      <c r="O1273" s="1">
        <v>45518</v>
      </c>
      <c r="P1273">
        <v>0</v>
      </c>
      <c r="Q1273" s="1">
        <v>45432</v>
      </c>
      <c r="R1273">
        <v>0</v>
      </c>
      <c r="S1273" s="1">
        <v>45742</v>
      </c>
      <c r="T1273">
        <v>0</v>
      </c>
      <c r="U1273" s="1">
        <v>45614</v>
      </c>
      <c r="V1273">
        <v>37000</v>
      </c>
      <c r="W1273" s="1">
        <v>45742</v>
      </c>
      <c r="X1273">
        <v>-7068.19</v>
      </c>
      <c r="Y1273" s="1">
        <v>45518</v>
      </c>
      <c r="Z1273">
        <v>41800</v>
      </c>
      <c r="AA1273" s="1">
        <v>45518</v>
      </c>
      <c r="AB1273">
        <v>0</v>
      </c>
    </row>
    <row r="1274" spans="1:28" ht="16.2">
      <c r="A1274" s="1">
        <v>45743</v>
      </c>
      <c r="B1274">
        <v>-19435.919999999998</v>
      </c>
      <c r="C1274" s="1">
        <v>45428</v>
      </c>
      <c r="D1274">
        <v>0</v>
      </c>
      <c r="E1274" s="1">
        <v>45428</v>
      </c>
      <c r="F1274">
        <v>0</v>
      </c>
      <c r="G1274" s="1">
        <v>45377</v>
      </c>
      <c r="H1274">
        <v>0</v>
      </c>
      <c r="I1274" s="1">
        <v>45484</v>
      </c>
      <c r="J1274">
        <v>34274.239999999998</v>
      </c>
      <c r="K1274" s="1">
        <v>45519</v>
      </c>
      <c r="L1274">
        <v>0</v>
      </c>
      <c r="M1274" s="1">
        <v>45519</v>
      </c>
      <c r="N1274">
        <v>-120778.44</v>
      </c>
      <c r="O1274" s="1">
        <v>45519</v>
      </c>
      <c r="P1274">
        <v>0</v>
      </c>
      <c r="Q1274" s="1">
        <v>45433</v>
      </c>
      <c r="R1274">
        <v>0</v>
      </c>
      <c r="S1274" s="1">
        <v>45743</v>
      </c>
      <c r="T1274">
        <v>-6116.28</v>
      </c>
      <c r="U1274" s="1">
        <v>45615</v>
      </c>
      <c r="V1274">
        <v>-55200</v>
      </c>
      <c r="W1274" s="1">
        <v>45743</v>
      </c>
      <c r="X1274">
        <v>67400</v>
      </c>
      <c r="Y1274" s="1">
        <v>45519</v>
      </c>
      <c r="Z1274">
        <v>-26855.41</v>
      </c>
      <c r="AA1274" s="1">
        <v>45519</v>
      </c>
      <c r="AB1274">
        <v>0</v>
      </c>
    </row>
    <row r="1275" spans="1:28" ht="16.2">
      <c r="A1275" s="1">
        <v>45744</v>
      </c>
      <c r="B1275">
        <v>13501.78</v>
      </c>
      <c r="C1275" s="1">
        <v>45429</v>
      </c>
      <c r="D1275">
        <v>0</v>
      </c>
      <c r="E1275" s="1">
        <v>45429</v>
      </c>
      <c r="F1275">
        <v>0</v>
      </c>
      <c r="G1275" s="1">
        <v>45378</v>
      </c>
      <c r="H1275">
        <v>0</v>
      </c>
      <c r="I1275" s="1">
        <v>45485</v>
      </c>
      <c r="J1275">
        <v>-13729.06</v>
      </c>
      <c r="K1275" s="1">
        <v>45520</v>
      </c>
      <c r="L1275">
        <v>-34410.089999999997</v>
      </c>
      <c r="M1275" s="1">
        <v>45520</v>
      </c>
      <c r="N1275">
        <v>-1655.05</v>
      </c>
      <c r="O1275" s="1">
        <v>45520</v>
      </c>
      <c r="P1275">
        <v>0</v>
      </c>
      <c r="Q1275" s="1">
        <v>45434</v>
      </c>
      <c r="R1275">
        <v>0</v>
      </c>
      <c r="S1275" s="1">
        <v>45744</v>
      </c>
      <c r="T1275">
        <v>0</v>
      </c>
      <c r="U1275" s="1">
        <v>45616</v>
      </c>
      <c r="V1275">
        <v>32119.42</v>
      </c>
      <c r="W1275" s="1">
        <v>45744</v>
      </c>
      <c r="X1275">
        <v>20293.29</v>
      </c>
      <c r="Y1275" s="1">
        <v>45520</v>
      </c>
      <c r="Z1275">
        <v>-112394.67</v>
      </c>
      <c r="AA1275" s="1">
        <v>45520</v>
      </c>
      <c r="AB1275">
        <v>0</v>
      </c>
    </row>
    <row r="1276" spans="1:28" ht="16.2">
      <c r="A1276" s="1">
        <v>45747</v>
      </c>
      <c r="B1276">
        <v>12691.16</v>
      </c>
      <c r="C1276" s="1">
        <v>45432</v>
      </c>
      <c r="D1276">
        <v>0</v>
      </c>
      <c r="E1276" s="1">
        <v>45432</v>
      </c>
      <c r="F1276">
        <v>0</v>
      </c>
      <c r="G1276" s="1">
        <v>45379</v>
      </c>
      <c r="H1276">
        <v>0</v>
      </c>
      <c r="I1276" s="1">
        <v>45488</v>
      </c>
      <c r="J1276">
        <v>-23432.92</v>
      </c>
      <c r="K1276" s="1">
        <v>45523</v>
      </c>
      <c r="L1276">
        <v>-23015.1</v>
      </c>
      <c r="M1276" s="1">
        <v>45523</v>
      </c>
      <c r="N1276">
        <v>-18139.439999999999</v>
      </c>
      <c r="O1276" s="1">
        <v>45523</v>
      </c>
      <c r="P1276">
        <v>0</v>
      </c>
      <c r="Q1276" s="1">
        <v>45435</v>
      </c>
      <c r="R1276">
        <v>6352.93</v>
      </c>
      <c r="S1276" s="1">
        <v>45747</v>
      </c>
      <c r="T1276">
        <v>21750.11</v>
      </c>
      <c r="U1276" s="1">
        <v>45617</v>
      </c>
      <c r="V1276">
        <v>0</v>
      </c>
      <c r="W1276" s="1">
        <v>45747</v>
      </c>
      <c r="X1276">
        <v>166800</v>
      </c>
      <c r="Y1276" s="1">
        <v>45523</v>
      </c>
      <c r="Z1276">
        <v>-101076.96</v>
      </c>
      <c r="AA1276" s="1">
        <v>45523</v>
      </c>
      <c r="AB1276">
        <v>-14143.16</v>
      </c>
    </row>
    <row r="1277" spans="1:28" ht="16.2">
      <c r="A1277" s="1">
        <v>45748</v>
      </c>
      <c r="B1277">
        <v>-25940.67</v>
      </c>
      <c r="C1277" s="1">
        <v>45433</v>
      </c>
      <c r="D1277">
        <v>-21635.16</v>
      </c>
      <c r="E1277" s="1">
        <v>45433</v>
      </c>
      <c r="F1277">
        <v>0</v>
      </c>
      <c r="G1277" s="1">
        <v>45380</v>
      </c>
      <c r="H1277">
        <v>-2208.64</v>
      </c>
      <c r="I1277" s="1">
        <v>45489</v>
      </c>
      <c r="J1277">
        <v>0</v>
      </c>
      <c r="K1277" s="1">
        <v>45524</v>
      </c>
      <c r="L1277">
        <v>13052.04</v>
      </c>
      <c r="M1277" s="1">
        <v>45524</v>
      </c>
      <c r="N1277">
        <v>-7674.13</v>
      </c>
      <c r="O1277" s="1">
        <v>45524</v>
      </c>
      <c r="P1277">
        <v>0</v>
      </c>
      <c r="Q1277" s="1">
        <v>45436</v>
      </c>
      <c r="R1277">
        <v>-7800</v>
      </c>
      <c r="S1277" s="1">
        <v>45748</v>
      </c>
      <c r="T1277">
        <v>0</v>
      </c>
      <c r="U1277" s="1">
        <v>45618</v>
      </c>
      <c r="V1277">
        <v>0</v>
      </c>
      <c r="W1277" s="1">
        <v>45748</v>
      </c>
      <c r="X1277">
        <v>-76234.41</v>
      </c>
      <c r="Y1277" s="1">
        <v>45524</v>
      </c>
      <c r="Z1277">
        <v>-9269.5400000000009</v>
      </c>
      <c r="AA1277" s="1">
        <v>45524</v>
      </c>
      <c r="AB1277">
        <v>-24348.95</v>
      </c>
    </row>
    <row r="1278" spans="1:28" ht="16.2">
      <c r="A1278" s="1">
        <v>45749</v>
      </c>
      <c r="B1278">
        <v>0</v>
      </c>
      <c r="C1278" s="1">
        <v>45434</v>
      </c>
      <c r="D1278">
        <v>-24241.85</v>
      </c>
      <c r="E1278" s="1">
        <v>45434</v>
      </c>
      <c r="F1278">
        <v>0</v>
      </c>
      <c r="G1278" s="1">
        <v>45383</v>
      </c>
      <c r="H1278">
        <v>-1008.34</v>
      </c>
      <c r="I1278" s="1">
        <v>45490</v>
      </c>
      <c r="J1278">
        <v>0</v>
      </c>
      <c r="K1278" s="1">
        <v>45525</v>
      </c>
      <c r="L1278">
        <v>-17936.89</v>
      </c>
      <c r="M1278" s="1">
        <v>45525</v>
      </c>
      <c r="N1278">
        <v>526.74</v>
      </c>
      <c r="O1278" s="1">
        <v>45525</v>
      </c>
      <c r="P1278">
        <v>0</v>
      </c>
      <c r="Q1278" s="1">
        <v>45439</v>
      </c>
      <c r="R1278">
        <v>62000</v>
      </c>
      <c r="S1278" s="1">
        <v>45749</v>
      </c>
      <c r="T1278">
        <v>0</v>
      </c>
      <c r="U1278" s="1">
        <v>45621</v>
      </c>
      <c r="V1278">
        <v>0</v>
      </c>
      <c r="W1278" s="1">
        <v>45749</v>
      </c>
      <c r="X1278">
        <v>0</v>
      </c>
      <c r="Y1278" s="1">
        <v>45525</v>
      </c>
      <c r="Z1278">
        <v>-11946.61</v>
      </c>
      <c r="AA1278" s="1">
        <v>45525</v>
      </c>
      <c r="AB1278">
        <v>0</v>
      </c>
    </row>
    <row r="1279" spans="1:28" ht="16.2">
      <c r="A1279" s="1">
        <v>45754</v>
      </c>
      <c r="B1279">
        <v>0</v>
      </c>
      <c r="C1279" s="1">
        <v>45435</v>
      </c>
      <c r="D1279">
        <v>0</v>
      </c>
      <c r="E1279" s="1">
        <v>45435</v>
      </c>
      <c r="F1279">
        <v>0</v>
      </c>
      <c r="G1279" s="1">
        <v>45384</v>
      </c>
      <c r="H1279">
        <v>0</v>
      </c>
      <c r="I1279" s="1">
        <v>45491</v>
      </c>
      <c r="J1279">
        <v>0</v>
      </c>
      <c r="K1279" s="1">
        <v>45526</v>
      </c>
      <c r="L1279">
        <v>0</v>
      </c>
      <c r="M1279" s="1">
        <v>45526</v>
      </c>
      <c r="N1279">
        <v>0</v>
      </c>
      <c r="O1279" s="1">
        <v>45526</v>
      </c>
      <c r="P1279">
        <v>0</v>
      </c>
      <c r="Q1279" s="1">
        <v>45440</v>
      </c>
      <c r="R1279">
        <v>15800</v>
      </c>
      <c r="S1279" s="1">
        <v>45754</v>
      </c>
      <c r="T1279">
        <v>-1150.02</v>
      </c>
      <c r="U1279" s="1">
        <v>45622</v>
      </c>
      <c r="V1279">
        <v>0</v>
      </c>
      <c r="W1279" s="1">
        <v>45754</v>
      </c>
      <c r="X1279">
        <v>-21882.95</v>
      </c>
      <c r="Y1279" s="1">
        <v>45526</v>
      </c>
      <c r="Z1279">
        <v>0</v>
      </c>
      <c r="AA1279" s="1">
        <v>45526</v>
      </c>
      <c r="AB1279">
        <v>0</v>
      </c>
    </row>
    <row r="1280" spans="1:28" ht="16.2">
      <c r="A1280" s="1">
        <v>45755</v>
      </c>
      <c r="B1280">
        <v>0</v>
      </c>
      <c r="C1280" s="1">
        <v>45436</v>
      </c>
      <c r="D1280">
        <v>0</v>
      </c>
      <c r="E1280" s="1">
        <v>45436</v>
      </c>
      <c r="F1280">
        <v>0</v>
      </c>
      <c r="G1280" s="1">
        <v>45385</v>
      </c>
      <c r="H1280">
        <v>0</v>
      </c>
      <c r="I1280" s="1">
        <v>45492</v>
      </c>
      <c r="J1280">
        <v>0</v>
      </c>
      <c r="K1280" s="1">
        <v>45527</v>
      </c>
      <c r="L1280">
        <v>0</v>
      </c>
      <c r="M1280" s="1">
        <v>45527</v>
      </c>
      <c r="N1280">
        <v>-2664.17</v>
      </c>
      <c r="O1280" s="1">
        <v>45527</v>
      </c>
      <c r="P1280">
        <v>0</v>
      </c>
      <c r="Q1280" s="1">
        <v>45441</v>
      </c>
      <c r="R1280">
        <v>-46400</v>
      </c>
      <c r="S1280" s="1">
        <v>45755</v>
      </c>
      <c r="T1280">
        <v>36109.08</v>
      </c>
      <c r="U1280" s="1">
        <v>45623</v>
      </c>
      <c r="V1280">
        <v>0</v>
      </c>
      <c r="W1280" s="1">
        <v>45755</v>
      </c>
      <c r="X1280">
        <v>0</v>
      </c>
      <c r="Y1280" s="1">
        <v>45527</v>
      </c>
      <c r="Z1280">
        <v>0</v>
      </c>
      <c r="AA1280" s="1">
        <v>45527</v>
      </c>
      <c r="AB1280">
        <v>-23518.11</v>
      </c>
    </row>
    <row r="1281" spans="1:28" ht="16.2">
      <c r="A1281" s="1">
        <v>45756</v>
      </c>
      <c r="B1281">
        <v>0</v>
      </c>
      <c r="C1281" s="1">
        <v>45439</v>
      </c>
      <c r="D1281">
        <v>0</v>
      </c>
      <c r="E1281" s="1">
        <v>45439</v>
      </c>
      <c r="F1281">
        <v>0</v>
      </c>
      <c r="G1281" s="1">
        <v>45390</v>
      </c>
      <c r="H1281">
        <v>0</v>
      </c>
      <c r="I1281" s="1">
        <v>45495</v>
      </c>
      <c r="J1281">
        <v>0</v>
      </c>
      <c r="K1281" s="1">
        <v>45530</v>
      </c>
      <c r="L1281">
        <v>0</v>
      </c>
      <c r="M1281" s="1">
        <v>45530</v>
      </c>
      <c r="N1281">
        <v>15400</v>
      </c>
      <c r="O1281" s="1">
        <v>45530</v>
      </c>
      <c r="P1281">
        <v>0</v>
      </c>
      <c r="Q1281" s="1">
        <v>45442</v>
      </c>
      <c r="R1281">
        <v>-66200</v>
      </c>
      <c r="S1281" s="1">
        <v>45756</v>
      </c>
      <c r="T1281">
        <v>0</v>
      </c>
      <c r="U1281" s="1">
        <v>45624</v>
      </c>
      <c r="V1281">
        <v>0</v>
      </c>
      <c r="W1281" s="1">
        <v>45756</v>
      </c>
      <c r="X1281">
        <v>-75903.100000000006</v>
      </c>
      <c r="Y1281" s="1">
        <v>45530</v>
      </c>
      <c r="Z1281">
        <v>6534.9</v>
      </c>
      <c r="AA1281" s="1">
        <v>45530</v>
      </c>
      <c r="AB1281">
        <v>0</v>
      </c>
    </row>
    <row r="1282" spans="1:28" ht="16.2">
      <c r="A1282" s="1">
        <v>45757</v>
      </c>
      <c r="B1282">
        <v>0</v>
      </c>
      <c r="C1282" s="1">
        <v>45440</v>
      </c>
      <c r="D1282">
        <v>0</v>
      </c>
      <c r="E1282" s="1">
        <v>45440</v>
      </c>
      <c r="F1282">
        <v>0</v>
      </c>
      <c r="G1282" s="1">
        <v>45391</v>
      </c>
      <c r="H1282">
        <v>0</v>
      </c>
      <c r="I1282" s="1">
        <v>45496</v>
      </c>
      <c r="J1282">
        <v>0</v>
      </c>
      <c r="K1282" s="1">
        <v>45531</v>
      </c>
      <c r="L1282">
        <v>-20524.38</v>
      </c>
      <c r="M1282" s="1">
        <v>45531</v>
      </c>
      <c r="N1282">
        <v>16331.27</v>
      </c>
      <c r="O1282" s="1">
        <v>45531</v>
      </c>
      <c r="P1282">
        <v>0</v>
      </c>
      <c r="Q1282" s="1">
        <v>45443</v>
      </c>
      <c r="R1282">
        <v>-21200</v>
      </c>
      <c r="S1282" s="1">
        <v>45757</v>
      </c>
      <c r="T1282">
        <v>-1134.1199999999999</v>
      </c>
      <c r="U1282" s="1">
        <v>45625</v>
      </c>
      <c r="V1282">
        <v>0</v>
      </c>
      <c r="W1282" s="1">
        <v>45757</v>
      </c>
      <c r="X1282">
        <v>0</v>
      </c>
      <c r="Y1282" s="1">
        <v>45531</v>
      </c>
      <c r="Z1282">
        <v>-69586</v>
      </c>
      <c r="AA1282" s="1">
        <v>45531</v>
      </c>
      <c r="AB1282">
        <v>-25125.43</v>
      </c>
    </row>
    <row r="1283" spans="1:28" ht="16.2">
      <c r="A1283" s="1">
        <v>45758</v>
      </c>
      <c r="B1283">
        <v>0</v>
      </c>
      <c r="C1283" s="1">
        <v>45441</v>
      </c>
      <c r="D1283">
        <v>0</v>
      </c>
      <c r="E1283" s="1">
        <v>45441</v>
      </c>
      <c r="F1283">
        <v>0</v>
      </c>
      <c r="G1283" s="1">
        <v>45392</v>
      </c>
      <c r="H1283">
        <v>0</v>
      </c>
      <c r="I1283" s="1">
        <v>45499</v>
      </c>
      <c r="J1283">
        <v>0</v>
      </c>
      <c r="K1283" s="1">
        <v>45532</v>
      </c>
      <c r="L1283">
        <v>0</v>
      </c>
      <c r="M1283" s="1">
        <v>45532</v>
      </c>
      <c r="N1283">
        <v>6669.8</v>
      </c>
      <c r="O1283" s="1">
        <v>45532</v>
      </c>
      <c r="P1283">
        <v>0</v>
      </c>
      <c r="Q1283" s="1">
        <v>45446</v>
      </c>
      <c r="R1283">
        <v>73800</v>
      </c>
      <c r="S1283" s="1">
        <v>45758</v>
      </c>
      <c r="T1283">
        <v>0</v>
      </c>
      <c r="U1283" s="1">
        <v>45628</v>
      </c>
      <c r="V1283">
        <v>26719.3</v>
      </c>
      <c r="W1283" s="1">
        <v>45758</v>
      </c>
      <c r="X1283">
        <v>0</v>
      </c>
      <c r="Y1283" s="1">
        <v>45532</v>
      </c>
      <c r="Z1283">
        <v>27532.05</v>
      </c>
      <c r="AA1283" s="1">
        <v>45532</v>
      </c>
      <c r="AB1283">
        <v>0</v>
      </c>
    </row>
    <row r="1284" spans="1:28" ht="16.2">
      <c r="A1284" s="1">
        <v>45761</v>
      </c>
      <c r="B1284">
        <v>0</v>
      </c>
      <c r="C1284" s="1">
        <v>45442</v>
      </c>
      <c r="D1284">
        <v>23554.639999999999</v>
      </c>
      <c r="E1284" s="1">
        <v>45442</v>
      </c>
      <c r="F1284">
        <v>0</v>
      </c>
      <c r="G1284" s="1">
        <v>45393</v>
      </c>
      <c r="H1284">
        <v>0</v>
      </c>
      <c r="I1284" s="1">
        <v>45502</v>
      </c>
      <c r="J1284">
        <v>0</v>
      </c>
      <c r="K1284" s="1">
        <v>45533</v>
      </c>
      <c r="L1284">
        <v>-6523.78</v>
      </c>
      <c r="M1284" s="1">
        <v>45533</v>
      </c>
      <c r="N1284">
        <v>0</v>
      </c>
      <c r="O1284" s="1">
        <v>45533</v>
      </c>
      <c r="P1284">
        <v>0</v>
      </c>
      <c r="Q1284" s="1">
        <v>45447</v>
      </c>
      <c r="R1284">
        <v>-66800</v>
      </c>
      <c r="S1284" s="1">
        <v>45761</v>
      </c>
      <c r="T1284">
        <v>17225.560000000001</v>
      </c>
      <c r="U1284" s="1">
        <v>45629</v>
      </c>
      <c r="V1284">
        <v>57000</v>
      </c>
      <c r="W1284" s="1">
        <v>45761</v>
      </c>
      <c r="X1284">
        <v>0</v>
      </c>
      <c r="Y1284" s="1">
        <v>45533</v>
      </c>
      <c r="Z1284">
        <v>-38731.85</v>
      </c>
      <c r="AA1284" s="1">
        <v>45533</v>
      </c>
      <c r="AB1284">
        <v>0</v>
      </c>
    </row>
    <row r="1285" spans="1:28" ht="16.2">
      <c r="A1285" s="1">
        <v>45762</v>
      </c>
      <c r="B1285">
        <v>0</v>
      </c>
      <c r="C1285" s="1">
        <v>45443</v>
      </c>
      <c r="D1285">
        <v>21200</v>
      </c>
      <c r="E1285" s="1">
        <v>45443</v>
      </c>
      <c r="F1285">
        <v>0</v>
      </c>
      <c r="G1285" s="1">
        <v>45394</v>
      </c>
      <c r="H1285">
        <v>0</v>
      </c>
      <c r="I1285" s="1">
        <v>45503</v>
      </c>
      <c r="J1285">
        <v>28073.73</v>
      </c>
      <c r="K1285" s="1">
        <v>45534</v>
      </c>
      <c r="L1285">
        <v>0</v>
      </c>
      <c r="M1285" s="1">
        <v>45534</v>
      </c>
      <c r="N1285">
        <v>-17339.02</v>
      </c>
      <c r="O1285" s="1">
        <v>45534</v>
      </c>
      <c r="P1285">
        <v>0</v>
      </c>
      <c r="Q1285" s="1">
        <v>45448</v>
      </c>
      <c r="R1285">
        <v>28600</v>
      </c>
      <c r="S1285" s="1">
        <v>45762</v>
      </c>
      <c r="T1285">
        <v>0</v>
      </c>
      <c r="U1285" s="1">
        <v>45630</v>
      </c>
      <c r="V1285">
        <v>36400</v>
      </c>
      <c r="W1285" s="1">
        <v>45762</v>
      </c>
      <c r="X1285">
        <v>-16365.23</v>
      </c>
      <c r="Y1285" s="1">
        <v>45534</v>
      </c>
      <c r="Z1285">
        <v>-27538.9</v>
      </c>
      <c r="AA1285" s="1">
        <v>45534</v>
      </c>
      <c r="AB1285">
        <v>0</v>
      </c>
    </row>
    <row r="1286" spans="1:28" ht="16.2">
      <c r="A1286" s="1">
        <v>45763</v>
      </c>
      <c r="B1286">
        <v>-2349.6</v>
      </c>
      <c r="C1286" s="1">
        <v>45446</v>
      </c>
      <c r="D1286">
        <v>5762.41</v>
      </c>
      <c r="E1286" s="1">
        <v>45446</v>
      </c>
      <c r="F1286">
        <v>0</v>
      </c>
      <c r="G1286" s="1">
        <v>45397</v>
      </c>
      <c r="H1286">
        <v>0</v>
      </c>
      <c r="I1286" s="1">
        <v>45504</v>
      </c>
      <c r="J1286">
        <v>0</v>
      </c>
      <c r="K1286" s="1">
        <v>45537</v>
      </c>
      <c r="L1286">
        <v>-26742.11</v>
      </c>
      <c r="M1286" s="1">
        <v>45537</v>
      </c>
      <c r="N1286">
        <v>-38335.269999999997</v>
      </c>
      <c r="O1286" s="1">
        <v>45537</v>
      </c>
      <c r="P1286">
        <v>0</v>
      </c>
      <c r="Q1286" s="1">
        <v>45449</v>
      </c>
      <c r="R1286">
        <v>82400</v>
      </c>
      <c r="S1286" s="1">
        <v>45763</v>
      </c>
      <c r="T1286">
        <v>0</v>
      </c>
      <c r="U1286" s="1">
        <v>45631</v>
      </c>
      <c r="V1286">
        <v>-8600</v>
      </c>
      <c r="W1286" s="1">
        <v>45763</v>
      </c>
      <c r="X1286">
        <v>-50159.56</v>
      </c>
      <c r="Y1286" s="1">
        <v>45537</v>
      </c>
      <c r="Z1286">
        <v>-29265.4</v>
      </c>
      <c r="AA1286" s="1">
        <v>45537</v>
      </c>
      <c r="AB1286">
        <v>0</v>
      </c>
    </row>
    <row r="1287" spans="1:28" ht="16.2">
      <c r="A1287" s="1">
        <v>45764</v>
      </c>
      <c r="B1287">
        <v>-49108.62</v>
      </c>
      <c r="C1287" s="1">
        <v>45447</v>
      </c>
      <c r="D1287">
        <v>0</v>
      </c>
      <c r="E1287" s="1">
        <v>45447</v>
      </c>
      <c r="F1287">
        <v>0</v>
      </c>
      <c r="G1287" s="1">
        <v>45398</v>
      </c>
      <c r="H1287">
        <v>0</v>
      </c>
      <c r="I1287" s="1">
        <v>45505</v>
      </c>
      <c r="J1287">
        <v>43927.1</v>
      </c>
      <c r="K1287" s="1">
        <v>45538</v>
      </c>
      <c r="L1287">
        <v>0</v>
      </c>
      <c r="M1287" s="1">
        <v>45538</v>
      </c>
      <c r="N1287">
        <v>-31930.59</v>
      </c>
      <c r="O1287" s="1">
        <v>45538</v>
      </c>
      <c r="P1287">
        <v>0</v>
      </c>
      <c r="Q1287" s="1">
        <v>45450</v>
      </c>
      <c r="R1287">
        <v>4400</v>
      </c>
      <c r="S1287" s="1">
        <v>45764</v>
      </c>
      <c r="T1287">
        <v>-35755.269999999997</v>
      </c>
      <c r="U1287" s="1">
        <v>45632</v>
      </c>
      <c r="V1287">
        <v>-14400</v>
      </c>
      <c r="W1287" s="1">
        <v>45764</v>
      </c>
      <c r="X1287">
        <v>0</v>
      </c>
      <c r="Y1287" s="1">
        <v>45538</v>
      </c>
      <c r="Z1287">
        <v>-39667.949999999997</v>
      </c>
      <c r="AA1287" s="1">
        <v>45538</v>
      </c>
      <c r="AB1287">
        <v>0</v>
      </c>
    </row>
    <row r="1288" spans="1:28" ht="16.2">
      <c r="A1288" s="1">
        <v>45765</v>
      </c>
      <c r="B1288">
        <v>0</v>
      </c>
      <c r="C1288" s="1">
        <v>45448</v>
      </c>
      <c r="D1288">
        <v>0</v>
      </c>
      <c r="E1288" s="1">
        <v>45448</v>
      </c>
      <c r="F1288">
        <v>0</v>
      </c>
      <c r="G1288" s="1">
        <v>45399</v>
      </c>
      <c r="H1288">
        <v>32990.85</v>
      </c>
      <c r="I1288" s="1">
        <v>45506</v>
      </c>
      <c r="J1288">
        <v>39468.300000000003</v>
      </c>
      <c r="K1288" s="1">
        <v>45539</v>
      </c>
      <c r="L1288">
        <v>-4456.5200000000004</v>
      </c>
      <c r="M1288" s="1">
        <v>45539</v>
      </c>
      <c r="N1288">
        <v>0</v>
      </c>
      <c r="O1288" s="1">
        <v>45539</v>
      </c>
      <c r="P1288">
        <v>-12120.24</v>
      </c>
      <c r="Q1288" s="1">
        <v>45454</v>
      </c>
      <c r="R1288">
        <v>-19800</v>
      </c>
      <c r="S1288" s="1">
        <v>45765</v>
      </c>
      <c r="T1288">
        <v>0</v>
      </c>
      <c r="U1288" s="1">
        <v>45635</v>
      </c>
      <c r="V1288">
        <v>14000</v>
      </c>
      <c r="W1288" s="1">
        <v>45765</v>
      </c>
      <c r="X1288">
        <v>-26160.19</v>
      </c>
      <c r="Y1288" s="1">
        <v>45539</v>
      </c>
      <c r="Z1288">
        <v>177650.66</v>
      </c>
      <c r="AA1288" s="1">
        <v>45539</v>
      </c>
      <c r="AB1288">
        <v>0</v>
      </c>
    </row>
    <row r="1289" spans="1:28" ht="16.2">
      <c r="A1289" s="1">
        <v>45768</v>
      </c>
      <c r="B1289">
        <v>-33294.31</v>
      </c>
      <c r="C1289" s="1">
        <v>45449</v>
      </c>
      <c r="D1289">
        <v>42891.07</v>
      </c>
      <c r="E1289" s="1">
        <v>45449</v>
      </c>
      <c r="F1289">
        <v>0</v>
      </c>
      <c r="G1289" s="1">
        <v>45400</v>
      </c>
      <c r="H1289">
        <v>0</v>
      </c>
      <c r="I1289" s="1">
        <v>45509</v>
      </c>
      <c r="J1289">
        <v>431800</v>
      </c>
      <c r="K1289" s="1">
        <v>45540</v>
      </c>
      <c r="L1289">
        <v>718.52</v>
      </c>
      <c r="M1289" s="1">
        <v>45540</v>
      </c>
      <c r="N1289">
        <v>-28839.72</v>
      </c>
      <c r="O1289" s="1">
        <v>45540</v>
      </c>
      <c r="P1289">
        <v>0</v>
      </c>
      <c r="Q1289" s="1">
        <v>45455</v>
      </c>
      <c r="R1289">
        <v>49600</v>
      </c>
      <c r="S1289" s="1">
        <v>45768</v>
      </c>
      <c r="T1289">
        <v>0</v>
      </c>
      <c r="U1289" s="1">
        <v>45636</v>
      </c>
      <c r="V1289">
        <v>-31800</v>
      </c>
      <c r="W1289" s="1">
        <v>45768</v>
      </c>
      <c r="X1289">
        <v>0</v>
      </c>
      <c r="Y1289" s="1">
        <v>45540</v>
      </c>
      <c r="Z1289">
        <v>-38241.129999999997</v>
      </c>
      <c r="AA1289" s="1">
        <v>45540</v>
      </c>
      <c r="AB1289">
        <v>14362.26</v>
      </c>
    </row>
    <row r="1290" spans="1:28" ht="16.2">
      <c r="A1290" s="1">
        <v>45769</v>
      </c>
      <c r="B1290">
        <v>0</v>
      </c>
      <c r="C1290" s="1">
        <v>45450</v>
      </c>
      <c r="D1290">
        <v>0</v>
      </c>
      <c r="E1290" s="1">
        <v>45450</v>
      </c>
      <c r="F1290">
        <v>0</v>
      </c>
      <c r="G1290" s="1">
        <v>45401</v>
      </c>
      <c r="H1290">
        <v>0</v>
      </c>
      <c r="I1290" s="1">
        <v>45510</v>
      </c>
      <c r="J1290">
        <v>-82993.58</v>
      </c>
      <c r="K1290" s="1">
        <v>45541</v>
      </c>
      <c r="L1290">
        <v>533.79</v>
      </c>
      <c r="M1290" s="1">
        <v>45541</v>
      </c>
      <c r="N1290">
        <v>13880.54</v>
      </c>
      <c r="O1290" s="1">
        <v>45541</v>
      </c>
      <c r="P1290">
        <v>0</v>
      </c>
      <c r="Q1290" s="1">
        <v>45456</v>
      </c>
      <c r="R1290">
        <v>39532.589999999997</v>
      </c>
      <c r="S1290" s="1">
        <v>45769</v>
      </c>
      <c r="T1290">
        <v>18467.86</v>
      </c>
      <c r="U1290" s="1">
        <v>45637</v>
      </c>
      <c r="V1290">
        <v>-48400</v>
      </c>
      <c r="W1290" s="1">
        <v>45769</v>
      </c>
      <c r="X1290">
        <v>0</v>
      </c>
      <c r="Y1290" s="1">
        <v>45541</v>
      </c>
      <c r="Z1290">
        <v>-1835.31</v>
      </c>
      <c r="AA1290" s="1">
        <v>45541</v>
      </c>
      <c r="AB1290">
        <v>-47042.45</v>
      </c>
    </row>
    <row r="1291" spans="1:28" ht="16.2">
      <c r="A1291" s="1">
        <v>45770</v>
      </c>
      <c r="B1291">
        <v>0</v>
      </c>
      <c r="C1291" s="1">
        <v>45454</v>
      </c>
      <c r="D1291">
        <v>0</v>
      </c>
      <c r="E1291" s="1">
        <v>45454</v>
      </c>
      <c r="F1291">
        <v>0</v>
      </c>
      <c r="G1291" s="1">
        <v>45404</v>
      </c>
      <c r="H1291">
        <v>0</v>
      </c>
      <c r="I1291" s="1">
        <v>45511</v>
      </c>
      <c r="J1291">
        <v>38771.980000000003</v>
      </c>
      <c r="K1291" s="1">
        <v>45544</v>
      </c>
      <c r="L1291">
        <v>0</v>
      </c>
      <c r="M1291" s="1">
        <v>45544</v>
      </c>
      <c r="N1291">
        <v>0</v>
      </c>
      <c r="O1291" s="1">
        <v>45544</v>
      </c>
      <c r="P1291">
        <v>0</v>
      </c>
      <c r="Q1291" s="1">
        <v>45457</v>
      </c>
      <c r="R1291">
        <v>0</v>
      </c>
      <c r="S1291" s="1">
        <v>45770</v>
      </c>
      <c r="T1291">
        <v>0</v>
      </c>
      <c r="U1291" s="1">
        <v>45638</v>
      </c>
      <c r="V1291">
        <v>51800</v>
      </c>
      <c r="W1291" s="1">
        <v>45770</v>
      </c>
      <c r="X1291">
        <v>-57746.51</v>
      </c>
      <c r="Y1291" s="1">
        <v>45544</v>
      </c>
      <c r="Z1291">
        <v>44336.639999999999</v>
      </c>
      <c r="AA1291" s="1">
        <v>45544</v>
      </c>
      <c r="AB1291">
        <v>0</v>
      </c>
    </row>
    <row r="1292" spans="1:28" ht="16.2">
      <c r="A1292" s="1">
        <v>45771</v>
      </c>
      <c r="B1292">
        <v>0</v>
      </c>
      <c r="C1292" s="1">
        <v>45455</v>
      </c>
      <c r="D1292">
        <v>0</v>
      </c>
      <c r="E1292" s="1">
        <v>45455</v>
      </c>
      <c r="F1292">
        <v>0</v>
      </c>
      <c r="G1292" s="1">
        <v>45405</v>
      </c>
      <c r="H1292">
        <v>0</v>
      </c>
      <c r="I1292" s="1">
        <v>45512</v>
      </c>
      <c r="J1292">
        <v>12164.15</v>
      </c>
      <c r="K1292" s="1">
        <v>45545</v>
      </c>
      <c r="L1292">
        <v>0</v>
      </c>
      <c r="M1292" s="1">
        <v>45545</v>
      </c>
      <c r="N1292">
        <v>0</v>
      </c>
      <c r="O1292" s="1">
        <v>45545</v>
      </c>
      <c r="P1292">
        <v>0</v>
      </c>
      <c r="Q1292" s="1">
        <v>45460</v>
      </c>
      <c r="R1292">
        <v>15328.09</v>
      </c>
      <c r="S1292" s="1">
        <v>45771</v>
      </c>
      <c r="T1292">
        <v>16030.42</v>
      </c>
      <c r="U1292" s="1">
        <v>45639</v>
      </c>
      <c r="V1292">
        <v>-24200</v>
      </c>
      <c r="W1292" s="1">
        <v>45771</v>
      </c>
      <c r="X1292">
        <v>0</v>
      </c>
      <c r="Y1292" s="1">
        <v>45545</v>
      </c>
      <c r="Z1292">
        <v>-25633.75</v>
      </c>
      <c r="AA1292" s="1">
        <v>45545</v>
      </c>
      <c r="AB1292">
        <v>0</v>
      </c>
    </row>
    <row r="1293" spans="1:28" ht="16.2">
      <c r="A1293" s="1">
        <v>45772</v>
      </c>
      <c r="B1293">
        <v>0</v>
      </c>
      <c r="C1293" s="1">
        <v>45456</v>
      </c>
      <c r="D1293">
        <v>0</v>
      </c>
      <c r="E1293" s="1">
        <v>45456</v>
      </c>
      <c r="F1293">
        <v>0</v>
      </c>
      <c r="G1293" s="1">
        <v>45406</v>
      </c>
      <c r="H1293">
        <v>0</v>
      </c>
      <c r="I1293" s="1">
        <v>45513</v>
      </c>
      <c r="J1293">
        <v>0</v>
      </c>
      <c r="K1293" s="1">
        <v>45546</v>
      </c>
      <c r="L1293">
        <v>0</v>
      </c>
      <c r="M1293" s="1">
        <v>45546</v>
      </c>
      <c r="N1293">
        <v>0</v>
      </c>
      <c r="O1293" s="1">
        <v>45546</v>
      </c>
      <c r="P1293">
        <v>0</v>
      </c>
      <c r="Q1293" s="1">
        <v>45461</v>
      </c>
      <c r="R1293">
        <v>61800</v>
      </c>
      <c r="S1293" s="1">
        <v>45772</v>
      </c>
      <c r="T1293">
        <v>0</v>
      </c>
      <c r="U1293" s="1">
        <v>45642</v>
      </c>
      <c r="V1293">
        <v>-5000</v>
      </c>
      <c r="W1293" s="1">
        <v>45772</v>
      </c>
      <c r="X1293">
        <v>0</v>
      </c>
      <c r="Y1293" s="1">
        <v>45546</v>
      </c>
      <c r="Z1293">
        <v>1000</v>
      </c>
      <c r="AA1293" s="1">
        <v>45546</v>
      </c>
      <c r="AB1293">
        <v>1969.46</v>
      </c>
    </row>
    <row r="1294" spans="1:28" ht="16.2">
      <c r="A1294" s="1">
        <v>45775</v>
      </c>
      <c r="B1294">
        <v>0</v>
      </c>
      <c r="C1294" s="1">
        <v>45457</v>
      </c>
      <c r="D1294">
        <v>0</v>
      </c>
      <c r="E1294" s="1">
        <v>45457</v>
      </c>
      <c r="F1294">
        <v>0</v>
      </c>
      <c r="G1294" s="1">
        <v>45407</v>
      </c>
      <c r="H1294">
        <v>0</v>
      </c>
      <c r="I1294" s="1">
        <v>45516</v>
      </c>
      <c r="J1294">
        <v>0</v>
      </c>
      <c r="K1294" s="1">
        <v>45547</v>
      </c>
      <c r="L1294">
        <v>30353.32</v>
      </c>
      <c r="M1294" s="1">
        <v>45547</v>
      </c>
      <c r="N1294">
        <v>0</v>
      </c>
      <c r="O1294" s="1">
        <v>45547</v>
      </c>
      <c r="P1294">
        <v>0</v>
      </c>
      <c r="Q1294" s="1">
        <v>45462</v>
      </c>
      <c r="R1294">
        <v>87103.25</v>
      </c>
      <c r="S1294" s="1">
        <v>45775</v>
      </c>
      <c r="T1294">
        <v>-6598.47</v>
      </c>
      <c r="U1294" s="1">
        <v>45643</v>
      </c>
      <c r="V1294">
        <v>14000</v>
      </c>
      <c r="W1294" s="1">
        <v>45775</v>
      </c>
      <c r="X1294">
        <v>0</v>
      </c>
      <c r="Y1294" s="1">
        <v>45547</v>
      </c>
      <c r="Z1294">
        <v>141200</v>
      </c>
      <c r="AA1294" s="1">
        <v>45547</v>
      </c>
      <c r="AB1294">
        <v>-113298.28</v>
      </c>
    </row>
    <row r="1295" spans="1:28" ht="16.2">
      <c r="A1295" s="1">
        <v>45776</v>
      </c>
      <c r="B1295">
        <v>0</v>
      </c>
      <c r="C1295" s="1">
        <v>45460</v>
      </c>
      <c r="D1295">
        <v>0</v>
      </c>
      <c r="E1295" s="1">
        <v>45460</v>
      </c>
      <c r="F1295">
        <v>0</v>
      </c>
      <c r="G1295" s="1">
        <v>45408</v>
      </c>
      <c r="H1295">
        <v>0</v>
      </c>
      <c r="I1295" s="1">
        <v>45517</v>
      </c>
      <c r="J1295">
        <v>0</v>
      </c>
      <c r="K1295" s="1">
        <v>45548</v>
      </c>
      <c r="L1295">
        <v>-27047.37</v>
      </c>
      <c r="M1295" s="1">
        <v>45548</v>
      </c>
      <c r="N1295">
        <v>0</v>
      </c>
      <c r="O1295" s="1">
        <v>45548</v>
      </c>
      <c r="P1295">
        <v>0</v>
      </c>
      <c r="Q1295" s="1">
        <v>45463</v>
      </c>
      <c r="R1295">
        <v>35104.03</v>
      </c>
      <c r="S1295" s="1">
        <v>45776</v>
      </c>
      <c r="T1295">
        <v>0</v>
      </c>
      <c r="U1295" s="1">
        <v>45644</v>
      </c>
      <c r="V1295">
        <v>14106.85</v>
      </c>
      <c r="W1295" s="1">
        <v>45776</v>
      </c>
      <c r="X1295">
        <v>0</v>
      </c>
      <c r="Y1295" s="1">
        <v>45548</v>
      </c>
      <c r="Z1295">
        <v>21800</v>
      </c>
      <c r="AA1295" s="1">
        <v>45548</v>
      </c>
      <c r="AB1295">
        <v>21800</v>
      </c>
    </row>
    <row r="1296" spans="1:28" ht="16.2">
      <c r="A1296" s="1">
        <v>45777</v>
      </c>
      <c r="B1296">
        <v>0</v>
      </c>
      <c r="C1296" s="1">
        <v>45461</v>
      </c>
      <c r="D1296">
        <v>0</v>
      </c>
      <c r="E1296" s="1">
        <v>45461</v>
      </c>
      <c r="F1296">
        <v>0</v>
      </c>
      <c r="G1296" s="1">
        <v>45411</v>
      </c>
      <c r="H1296">
        <v>0</v>
      </c>
      <c r="I1296" s="1">
        <v>45518</v>
      </c>
      <c r="J1296">
        <v>0</v>
      </c>
      <c r="K1296" s="1">
        <v>45551</v>
      </c>
      <c r="L1296">
        <v>0</v>
      </c>
      <c r="M1296" s="1">
        <v>45551</v>
      </c>
      <c r="N1296">
        <v>-10852.86</v>
      </c>
      <c r="O1296" s="1">
        <v>45551</v>
      </c>
      <c r="P1296">
        <v>0</v>
      </c>
      <c r="Q1296" s="1">
        <v>45464</v>
      </c>
      <c r="R1296">
        <v>-33600</v>
      </c>
      <c r="S1296" s="1">
        <v>45777</v>
      </c>
      <c r="T1296">
        <v>0</v>
      </c>
      <c r="U1296" s="1">
        <v>45645</v>
      </c>
      <c r="V1296">
        <v>21511.17</v>
      </c>
      <c r="W1296" s="1">
        <v>45777</v>
      </c>
      <c r="X1296">
        <v>0</v>
      </c>
      <c r="Y1296" s="1">
        <v>45551</v>
      </c>
      <c r="Z1296">
        <v>-1400</v>
      </c>
      <c r="AA1296" s="1">
        <v>45551</v>
      </c>
      <c r="AB1296">
        <v>-1400</v>
      </c>
    </row>
    <row r="1297" spans="1:28" ht="16.2">
      <c r="A1297" s="1">
        <v>45779</v>
      </c>
      <c r="B1297">
        <v>10928.63</v>
      </c>
      <c r="C1297" s="1">
        <v>45462</v>
      </c>
      <c r="D1297">
        <v>0</v>
      </c>
      <c r="E1297" s="1">
        <v>45462</v>
      </c>
      <c r="F1297">
        <v>0</v>
      </c>
      <c r="G1297" s="1">
        <v>45412</v>
      </c>
      <c r="H1297">
        <v>0</v>
      </c>
      <c r="I1297" s="1">
        <v>45519</v>
      </c>
      <c r="J1297">
        <v>-28724.41</v>
      </c>
      <c r="K1297" s="1">
        <v>45553</v>
      </c>
      <c r="L1297">
        <v>0</v>
      </c>
      <c r="M1297" s="1">
        <v>45553</v>
      </c>
      <c r="N1297">
        <v>-30760.65</v>
      </c>
      <c r="O1297" s="1">
        <v>45553</v>
      </c>
      <c r="P1297">
        <v>0</v>
      </c>
      <c r="Q1297" s="1">
        <v>45467</v>
      </c>
      <c r="R1297">
        <v>-92800</v>
      </c>
      <c r="S1297" s="1">
        <v>45779</v>
      </c>
      <c r="T1297">
        <v>0</v>
      </c>
      <c r="U1297" s="1">
        <v>45646</v>
      </c>
      <c r="V1297">
        <v>43000</v>
      </c>
      <c r="W1297" s="1">
        <v>45779</v>
      </c>
      <c r="X1297">
        <v>0</v>
      </c>
      <c r="Y1297" s="1">
        <v>45553</v>
      </c>
      <c r="Z1297">
        <v>-38648.69</v>
      </c>
      <c r="AA1297" s="1">
        <v>45553</v>
      </c>
      <c r="AB1297">
        <v>-39448.57</v>
      </c>
    </row>
    <row r="1298" spans="1:28" ht="16.2">
      <c r="A1298" s="1">
        <v>45782</v>
      </c>
      <c r="B1298">
        <v>-20047.759999999998</v>
      </c>
      <c r="C1298" s="1">
        <v>45463</v>
      </c>
      <c r="D1298">
        <v>0</v>
      </c>
      <c r="E1298" s="1">
        <v>45463</v>
      </c>
      <c r="F1298">
        <v>0</v>
      </c>
      <c r="G1298" s="1">
        <v>45414</v>
      </c>
      <c r="H1298">
        <v>0</v>
      </c>
      <c r="I1298" s="1">
        <v>45520</v>
      </c>
      <c r="J1298">
        <v>0</v>
      </c>
      <c r="K1298" s="1">
        <v>45554</v>
      </c>
      <c r="L1298">
        <v>45944.77</v>
      </c>
      <c r="M1298" s="1">
        <v>45554</v>
      </c>
      <c r="N1298">
        <v>0</v>
      </c>
      <c r="O1298" s="1">
        <v>45554</v>
      </c>
      <c r="P1298">
        <v>0</v>
      </c>
      <c r="Q1298" s="1">
        <v>45468</v>
      </c>
      <c r="R1298">
        <v>-600</v>
      </c>
      <c r="S1298" s="1">
        <v>45782</v>
      </c>
      <c r="T1298">
        <v>62369.88</v>
      </c>
      <c r="U1298" s="1">
        <v>45649</v>
      </c>
      <c r="V1298">
        <v>-95590.44</v>
      </c>
      <c r="W1298" s="1">
        <v>45782</v>
      </c>
      <c r="X1298">
        <v>0</v>
      </c>
      <c r="Y1298" s="1">
        <v>45554</v>
      </c>
      <c r="Z1298">
        <v>0</v>
      </c>
      <c r="AA1298" s="1">
        <v>45554</v>
      </c>
      <c r="AB1298">
        <v>54346.03</v>
      </c>
    </row>
    <row r="1299" spans="1:28" ht="16.2">
      <c r="A1299" s="1">
        <v>45783</v>
      </c>
      <c r="B1299">
        <v>0</v>
      </c>
      <c r="C1299" s="1">
        <v>45464</v>
      </c>
      <c r="D1299">
        <v>0</v>
      </c>
      <c r="E1299" s="1">
        <v>45464</v>
      </c>
      <c r="F1299">
        <v>0</v>
      </c>
      <c r="G1299" s="1">
        <v>45415</v>
      </c>
      <c r="H1299">
        <v>0</v>
      </c>
      <c r="I1299" s="1">
        <v>45523</v>
      </c>
      <c r="J1299">
        <v>0</v>
      </c>
      <c r="K1299" s="1">
        <v>45555</v>
      </c>
      <c r="L1299">
        <v>57917.01</v>
      </c>
      <c r="M1299" s="1">
        <v>45555</v>
      </c>
      <c r="N1299">
        <v>0</v>
      </c>
      <c r="O1299" s="1">
        <v>45555</v>
      </c>
      <c r="P1299">
        <v>0</v>
      </c>
      <c r="Q1299" s="1">
        <v>45469</v>
      </c>
      <c r="R1299">
        <v>25800</v>
      </c>
      <c r="S1299" s="1">
        <v>45783</v>
      </c>
      <c r="T1299">
        <v>0</v>
      </c>
      <c r="U1299" s="1">
        <v>45650</v>
      </c>
      <c r="V1299">
        <v>-5200</v>
      </c>
      <c r="W1299" s="1">
        <v>45783</v>
      </c>
      <c r="X1299">
        <v>-25012.57</v>
      </c>
      <c r="Y1299" s="1">
        <v>45555</v>
      </c>
      <c r="Z1299">
        <v>23537.03</v>
      </c>
      <c r="AA1299" s="1">
        <v>45555</v>
      </c>
      <c r="AB1299">
        <v>46130.76</v>
      </c>
    </row>
    <row r="1300" spans="1:28" ht="16.2">
      <c r="A1300" s="1">
        <v>45784</v>
      </c>
      <c r="B1300">
        <v>0</v>
      </c>
      <c r="C1300" s="1">
        <v>45467</v>
      </c>
      <c r="D1300">
        <v>6316.57</v>
      </c>
      <c r="E1300" s="1">
        <v>45467</v>
      </c>
      <c r="F1300">
        <v>0</v>
      </c>
      <c r="G1300" s="1">
        <v>45418</v>
      </c>
      <c r="H1300">
        <v>0</v>
      </c>
      <c r="I1300" s="1">
        <v>45524</v>
      </c>
      <c r="J1300">
        <v>653.72</v>
      </c>
      <c r="K1300" s="1">
        <v>45558</v>
      </c>
      <c r="L1300">
        <v>-10804.18</v>
      </c>
      <c r="M1300" s="1">
        <v>45558</v>
      </c>
      <c r="N1300">
        <v>0</v>
      </c>
      <c r="O1300" s="1">
        <v>45558</v>
      </c>
      <c r="P1300">
        <v>0</v>
      </c>
      <c r="Q1300" s="1">
        <v>45470</v>
      </c>
      <c r="R1300">
        <v>-15800</v>
      </c>
      <c r="S1300" s="1">
        <v>45784</v>
      </c>
      <c r="T1300">
        <v>0</v>
      </c>
      <c r="U1300" s="1">
        <v>45651</v>
      </c>
      <c r="V1300">
        <v>22600</v>
      </c>
      <c r="W1300" s="1">
        <v>45784</v>
      </c>
      <c r="X1300">
        <v>-8818.06</v>
      </c>
      <c r="Y1300" s="1">
        <v>45558</v>
      </c>
      <c r="Z1300">
        <v>-33269.61</v>
      </c>
      <c r="AA1300" s="1">
        <v>45558</v>
      </c>
      <c r="AB1300">
        <v>0</v>
      </c>
    </row>
    <row r="1301" spans="1:28" ht="16.2">
      <c r="A1301" s="1">
        <v>45785</v>
      </c>
      <c r="B1301">
        <v>13333.55</v>
      </c>
      <c r="C1301" s="1">
        <v>45468</v>
      </c>
      <c r="D1301">
        <v>38123.440000000002</v>
      </c>
      <c r="E1301" s="1">
        <v>45468</v>
      </c>
      <c r="F1301">
        <v>0</v>
      </c>
      <c r="G1301" s="1">
        <v>45419</v>
      </c>
      <c r="H1301">
        <v>0</v>
      </c>
      <c r="I1301" s="1">
        <v>45525</v>
      </c>
      <c r="J1301">
        <v>0</v>
      </c>
      <c r="K1301" s="1">
        <v>45559</v>
      </c>
      <c r="L1301">
        <v>0</v>
      </c>
      <c r="M1301" s="1">
        <v>45559</v>
      </c>
      <c r="N1301">
        <v>-27936.59</v>
      </c>
      <c r="O1301" s="1">
        <v>45559</v>
      </c>
      <c r="P1301">
        <v>0</v>
      </c>
      <c r="Q1301" s="1">
        <v>45471</v>
      </c>
      <c r="R1301">
        <v>38000</v>
      </c>
      <c r="S1301" s="1">
        <v>45785</v>
      </c>
      <c r="T1301">
        <v>-31234.68</v>
      </c>
      <c r="U1301" s="1">
        <v>45652</v>
      </c>
      <c r="V1301">
        <v>-600</v>
      </c>
      <c r="W1301" s="1">
        <v>45785</v>
      </c>
      <c r="X1301">
        <v>0</v>
      </c>
      <c r="Y1301" s="1">
        <v>45559</v>
      </c>
      <c r="Z1301">
        <v>30600</v>
      </c>
      <c r="AA1301" s="1">
        <v>45559</v>
      </c>
      <c r="AB1301">
        <v>29929.86</v>
      </c>
    </row>
    <row r="1302" spans="1:28" ht="16.2">
      <c r="A1302" s="1">
        <v>45786</v>
      </c>
      <c r="B1302">
        <v>3709.55</v>
      </c>
      <c r="C1302" s="1">
        <v>45469</v>
      </c>
      <c r="D1302">
        <v>0</v>
      </c>
      <c r="E1302" s="1">
        <v>45469</v>
      </c>
      <c r="F1302">
        <v>0</v>
      </c>
      <c r="G1302" s="1">
        <v>45420</v>
      </c>
      <c r="H1302">
        <v>0</v>
      </c>
      <c r="I1302" s="1">
        <v>45526</v>
      </c>
      <c r="J1302">
        <v>0</v>
      </c>
      <c r="K1302" s="1">
        <v>45560</v>
      </c>
      <c r="L1302">
        <v>0</v>
      </c>
      <c r="M1302" s="1">
        <v>45560</v>
      </c>
      <c r="N1302">
        <v>0</v>
      </c>
      <c r="O1302" s="1">
        <v>45560</v>
      </c>
      <c r="P1302">
        <v>0</v>
      </c>
      <c r="Q1302" s="1">
        <v>45474</v>
      </c>
      <c r="R1302">
        <v>1600</v>
      </c>
      <c r="S1302" s="1">
        <v>45786</v>
      </c>
      <c r="T1302">
        <v>0</v>
      </c>
      <c r="U1302" s="1">
        <v>45653</v>
      </c>
      <c r="V1302">
        <v>9200</v>
      </c>
      <c r="W1302" s="1">
        <v>45786</v>
      </c>
      <c r="X1302">
        <v>15977.05</v>
      </c>
      <c r="Y1302" s="1">
        <v>45560</v>
      </c>
      <c r="Z1302">
        <v>29238.42</v>
      </c>
      <c r="AA1302" s="1">
        <v>45560</v>
      </c>
      <c r="AB1302">
        <v>53117.2</v>
      </c>
    </row>
    <row r="1303" spans="1:28" ht="16.2">
      <c r="A1303" s="1">
        <v>45789</v>
      </c>
      <c r="B1303">
        <v>-20731.55</v>
      </c>
      <c r="C1303" s="1">
        <v>45470</v>
      </c>
      <c r="D1303">
        <v>0</v>
      </c>
      <c r="E1303" s="1">
        <v>45470</v>
      </c>
      <c r="F1303">
        <v>0</v>
      </c>
      <c r="G1303" s="1">
        <v>45421</v>
      </c>
      <c r="H1303">
        <v>0</v>
      </c>
      <c r="I1303" s="1">
        <v>45527</v>
      </c>
      <c r="J1303">
        <v>0</v>
      </c>
      <c r="K1303" s="1">
        <v>45561</v>
      </c>
      <c r="L1303">
        <v>-4980.78</v>
      </c>
      <c r="M1303" s="1">
        <v>45561</v>
      </c>
      <c r="N1303">
        <v>5912.28</v>
      </c>
      <c r="O1303" s="1">
        <v>45561</v>
      </c>
      <c r="P1303">
        <v>0</v>
      </c>
      <c r="Q1303" s="1">
        <v>45475</v>
      </c>
      <c r="R1303">
        <v>-32000</v>
      </c>
      <c r="S1303" s="1">
        <v>45789</v>
      </c>
      <c r="T1303">
        <v>0</v>
      </c>
      <c r="U1303" s="1">
        <v>45656</v>
      </c>
      <c r="V1303">
        <v>-54788.46</v>
      </c>
      <c r="W1303" s="1">
        <v>45789</v>
      </c>
      <c r="X1303">
        <v>43600</v>
      </c>
      <c r="Y1303" s="1">
        <v>45561</v>
      </c>
      <c r="Z1303">
        <v>33000</v>
      </c>
      <c r="AA1303" s="1">
        <v>45561</v>
      </c>
      <c r="AB1303">
        <v>0</v>
      </c>
    </row>
    <row r="1304" spans="1:28" ht="16.2">
      <c r="A1304" s="1">
        <v>45790</v>
      </c>
      <c r="B1304">
        <v>-29171.33</v>
      </c>
      <c r="C1304" s="1">
        <v>45471</v>
      </c>
      <c r="D1304">
        <v>-17291.98</v>
      </c>
      <c r="E1304" s="1">
        <v>45471</v>
      </c>
      <c r="F1304">
        <v>0</v>
      </c>
      <c r="G1304" s="1">
        <v>45422</v>
      </c>
      <c r="H1304">
        <v>0</v>
      </c>
      <c r="I1304" s="1">
        <v>45530</v>
      </c>
      <c r="J1304">
        <v>2064.79</v>
      </c>
      <c r="K1304" s="1">
        <v>45562</v>
      </c>
      <c r="L1304">
        <v>0</v>
      </c>
      <c r="M1304" s="1">
        <v>45562</v>
      </c>
      <c r="N1304">
        <v>29306.79</v>
      </c>
      <c r="O1304" s="1">
        <v>45562</v>
      </c>
      <c r="P1304">
        <v>0</v>
      </c>
      <c r="Q1304" s="1">
        <v>45476</v>
      </c>
      <c r="R1304">
        <v>70800</v>
      </c>
      <c r="S1304" s="1">
        <v>45790</v>
      </c>
      <c r="T1304">
        <v>8718.76</v>
      </c>
      <c r="U1304" s="1">
        <v>45657</v>
      </c>
      <c r="V1304">
        <v>27200</v>
      </c>
      <c r="W1304" s="1">
        <v>45790</v>
      </c>
      <c r="X1304">
        <v>52760.01</v>
      </c>
      <c r="Y1304" s="1">
        <v>45562</v>
      </c>
      <c r="Z1304">
        <v>93010.61</v>
      </c>
      <c r="AA1304" s="1">
        <v>45562</v>
      </c>
      <c r="AB1304">
        <v>0</v>
      </c>
    </row>
    <row r="1305" spans="1:28" ht="16.2">
      <c r="A1305" s="1">
        <v>45791</v>
      </c>
      <c r="B1305">
        <v>8796.4500000000007</v>
      </c>
      <c r="C1305" s="1">
        <v>45474</v>
      </c>
      <c r="D1305">
        <v>1600</v>
      </c>
      <c r="E1305" s="1">
        <v>45474</v>
      </c>
      <c r="F1305">
        <v>0</v>
      </c>
      <c r="G1305" s="1">
        <v>45425</v>
      </c>
      <c r="H1305">
        <v>0</v>
      </c>
      <c r="I1305" s="1">
        <v>45531</v>
      </c>
      <c r="J1305">
        <v>0</v>
      </c>
      <c r="K1305" s="1">
        <v>45565</v>
      </c>
      <c r="L1305">
        <v>-20962.240000000002</v>
      </c>
      <c r="M1305" s="1">
        <v>45565</v>
      </c>
      <c r="N1305">
        <v>0</v>
      </c>
      <c r="O1305" s="1">
        <v>45565</v>
      </c>
      <c r="P1305">
        <v>0</v>
      </c>
      <c r="Q1305" s="1">
        <v>45477</v>
      </c>
      <c r="R1305">
        <v>87800</v>
      </c>
      <c r="S1305" s="1">
        <v>45791</v>
      </c>
      <c r="T1305">
        <v>0</v>
      </c>
      <c r="U1305" s="1">
        <v>45659</v>
      </c>
      <c r="V1305">
        <v>39800</v>
      </c>
      <c r="W1305" s="1">
        <v>45791</v>
      </c>
      <c r="X1305">
        <v>0</v>
      </c>
      <c r="Y1305" s="1">
        <v>45565</v>
      </c>
      <c r="Z1305">
        <v>60834.67</v>
      </c>
      <c r="AA1305" s="1">
        <v>45565</v>
      </c>
      <c r="AB1305">
        <v>0</v>
      </c>
    </row>
    <row r="1306" spans="1:28" ht="16.2">
      <c r="A1306" s="1">
        <v>45792</v>
      </c>
      <c r="B1306">
        <v>0</v>
      </c>
      <c r="C1306" s="1">
        <v>45475</v>
      </c>
      <c r="D1306">
        <v>-21086.67</v>
      </c>
      <c r="E1306" s="1">
        <v>45475</v>
      </c>
      <c r="F1306">
        <v>0</v>
      </c>
      <c r="G1306" s="1">
        <v>45426</v>
      </c>
      <c r="H1306">
        <v>0</v>
      </c>
      <c r="I1306" s="1">
        <v>45532</v>
      </c>
      <c r="J1306">
        <v>0</v>
      </c>
      <c r="K1306" s="1">
        <v>45566</v>
      </c>
      <c r="L1306">
        <v>0</v>
      </c>
      <c r="M1306" s="1">
        <v>45566</v>
      </c>
      <c r="N1306">
        <v>0</v>
      </c>
      <c r="O1306" s="1">
        <v>45566</v>
      </c>
      <c r="P1306">
        <v>-18688.240000000002</v>
      </c>
      <c r="Q1306" s="1">
        <v>45478</v>
      </c>
      <c r="R1306">
        <v>-10800</v>
      </c>
      <c r="S1306" s="1">
        <v>45792</v>
      </c>
      <c r="T1306">
        <v>0</v>
      </c>
      <c r="U1306" s="1">
        <v>45660</v>
      </c>
      <c r="V1306">
        <v>-27000</v>
      </c>
      <c r="W1306" s="1">
        <v>45792</v>
      </c>
      <c r="X1306">
        <v>0</v>
      </c>
      <c r="Y1306" s="1">
        <v>45566</v>
      </c>
      <c r="Z1306">
        <v>20933.46</v>
      </c>
      <c r="AA1306" s="1">
        <v>45566</v>
      </c>
      <c r="AB1306">
        <v>-6670.83</v>
      </c>
    </row>
    <row r="1307" spans="1:28" ht="16.2">
      <c r="A1307" s="1">
        <v>45793</v>
      </c>
      <c r="B1307">
        <v>-9618.31</v>
      </c>
      <c r="C1307" s="1">
        <v>45476</v>
      </c>
      <c r="D1307">
        <v>5505.38</v>
      </c>
      <c r="E1307" s="1">
        <v>45476</v>
      </c>
      <c r="F1307">
        <v>0</v>
      </c>
      <c r="G1307" s="1">
        <v>45427</v>
      </c>
      <c r="H1307">
        <v>0</v>
      </c>
      <c r="I1307" s="1">
        <v>45533</v>
      </c>
      <c r="J1307">
        <v>-9463.9599999999991</v>
      </c>
      <c r="K1307" s="1">
        <v>45569</v>
      </c>
      <c r="L1307">
        <v>856.09</v>
      </c>
      <c r="M1307" s="1">
        <v>45569</v>
      </c>
      <c r="N1307">
        <v>-36473.89</v>
      </c>
      <c r="O1307" s="1">
        <v>45569</v>
      </c>
      <c r="P1307">
        <v>-18691.240000000002</v>
      </c>
      <c r="Q1307" s="1">
        <v>45481</v>
      </c>
      <c r="R1307">
        <v>68600</v>
      </c>
      <c r="S1307" s="1">
        <v>45793</v>
      </c>
      <c r="T1307">
        <v>0</v>
      </c>
      <c r="U1307" s="1">
        <v>45663</v>
      </c>
      <c r="V1307">
        <v>-19400.28</v>
      </c>
      <c r="W1307" s="1">
        <v>45793</v>
      </c>
      <c r="X1307">
        <v>0</v>
      </c>
      <c r="Y1307" s="1">
        <v>45569</v>
      </c>
      <c r="Z1307">
        <v>-29272.81</v>
      </c>
      <c r="AA1307" s="1">
        <v>45569</v>
      </c>
      <c r="AB1307">
        <v>-49217.47</v>
      </c>
    </row>
    <row r="1308" spans="1:28" ht="16.2">
      <c r="A1308" s="1">
        <v>45796</v>
      </c>
      <c r="B1308">
        <v>13406.8</v>
      </c>
      <c r="C1308" s="1">
        <v>45477</v>
      </c>
      <c r="D1308">
        <v>39698.39</v>
      </c>
      <c r="E1308" s="1">
        <v>45477</v>
      </c>
      <c r="F1308">
        <v>0</v>
      </c>
      <c r="G1308" s="1">
        <v>45428</v>
      </c>
      <c r="H1308">
        <v>0</v>
      </c>
      <c r="I1308" s="1">
        <v>45534</v>
      </c>
      <c r="J1308">
        <v>-15267.47</v>
      </c>
      <c r="K1308" s="1">
        <v>45572</v>
      </c>
      <c r="L1308">
        <v>1439.86</v>
      </c>
      <c r="M1308" s="1">
        <v>45572</v>
      </c>
      <c r="N1308">
        <v>58054.32</v>
      </c>
      <c r="O1308" s="1">
        <v>45572</v>
      </c>
      <c r="P1308">
        <v>-18725.2</v>
      </c>
      <c r="Q1308" s="1">
        <v>45482</v>
      </c>
      <c r="R1308">
        <v>-15515.17</v>
      </c>
      <c r="S1308" s="1">
        <v>45796</v>
      </c>
      <c r="T1308">
        <v>15705.29</v>
      </c>
      <c r="U1308" s="1">
        <v>45664</v>
      </c>
      <c r="V1308">
        <v>28600</v>
      </c>
      <c r="W1308" s="1">
        <v>45796</v>
      </c>
      <c r="X1308">
        <v>0</v>
      </c>
      <c r="Y1308" s="1">
        <v>45572</v>
      </c>
      <c r="Z1308">
        <v>80519.3</v>
      </c>
      <c r="AA1308" s="1">
        <v>45572</v>
      </c>
      <c r="AB1308">
        <v>0</v>
      </c>
    </row>
    <row r="1309" spans="1:28" ht="16.2">
      <c r="A1309" s="1">
        <v>45797</v>
      </c>
      <c r="B1309">
        <v>23703.43</v>
      </c>
      <c r="C1309" s="1">
        <v>45478</v>
      </c>
      <c r="D1309">
        <v>0</v>
      </c>
      <c r="E1309" s="1">
        <v>45478</v>
      </c>
      <c r="F1309">
        <v>0</v>
      </c>
      <c r="G1309" s="1">
        <v>45429</v>
      </c>
      <c r="H1309">
        <v>0</v>
      </c>
      <c r="I1309" s="1">
        <v>45537</v>
      </c>
      <c r="J1309">
        <v>0</v>
      </c>
      <c r="K1309" s="1">
        <v>45573</v>
      </c>
      <c r="L1309">
        <v>0</v>
      </c>
      <c r="M1309" s="1">
        <v>45573</v>
      </c>
      <c r="N1309">
        <v>-34878.239999999998</v>
      </c>
      <c r="O1309" s="1">
        <v>45573</v>
      </c>
      <c r="P1309">
        <v>0</v>
      </c>
      <c r="Q1309" s="1">
        <v>45483</v>
      </c>
      <c r="R1309">
        <v>0</v>
      </c>
      <c r="S1309" s="1">
        <v>45797</v>
      </c>
      <c r="T1309">
        <v>0</v>
      </c>
      <c r="U1309" s="1">
        <v>45665</v>
      </c>
      <c r="V1309">
        <v>-7015.22</v>
      </c>
      <c r="W1309" s="1">
        <v>45797</v>
      </c>
      <c r="X1309">
        <v>0</v>
      </c>
      <c r="Y1309" s="1">
        <v>45573</v>
      </c>
      <c r="Z1309">
        <v>0</v>
      </c>
      <c r="AA1309" s="1">
        <v>45573</v>
      </c>
      <c r="AB1309">
        <v>-28752.43</v>
      </c>
    </row>
    <row r="1310" spans="1:28" ht="16.2">
      <c r="A1310" s="1">
        <v>45798</v>
      </c>
      <c r="B1310">
        <v>0</v>
      </c>
      <c r="C1310" s="1">
        <v>45481</v>
      </c>
      <c r="D1310">
        <v>0</v>
      </c>
      <c r="E1310" s="1">
        <v>45481</v>
      </c>
      <c r="F1310">
        <v>0</v>
      </c>
      <c r="G1310" s="1">
        <v>45432</v>
      </c>
      <c r="H1310">
        <v>0</v>
      </c>
      <c r="I1310" s="1">
        <v>45538</v>
      </c>
      <c r="J1310">
        <v>-35328.879999999997</v>
      </c>
      <c r="K1310" s="1">
        <v>45574</v>
      </c>
      <c r="L1310">
        <v>-13967.67</v>
      </c>
      <c r="M1310" s="1">
        <v>45574</v>
      </c>
      <c r="N1310">
        <v>7320.2</v>
      </c>
      <c r="O1310" s="1">
        <v>45574</v>
      </c>
      <c r="P1310">
        <v>0</v>
      </c>
      <c r="Q1310" s="1">
        <v>45484</v>
      </c>
      <c r="R1310">
        <v>44675.8</v>
      </c>
      <c r="S1310" s="1">
        <v>45798</v>
      </c>
      <c r="T1310">
        <v>0</v>
      </c>
      <c r="U1310" s="1">
        <v>45666</v>
      </c>
      <c r="V1310">
        <v>69000</v>
      </c>
      <c r="W1310" s="1">
        <v>45798</v>
      </c>
      <c r="X1310">
        <v>0</v>
      </c>
      <c r="Y1310" s="1">
        <v>45574</v>
      </c>
      <c r="Z1310">
        <v>5319.9</v>
      </c>
      <c r="AA1310" s="1">
        <v>45574</v>
      </c>
      <c r="AB1310">
        <v>0</v>
      </c>
    </row>
    <row r="1311" spans="1:28" ht="16.2">
      <c r="A1311" s="1">
        <v>45799</v>
      </c>
      <c r="B1311">
        <v>-11576.67</v>
      </c>
      <c r="C1311" s="1">
        <v>45482</v>
      </c>
      <c r="D1311">
        <v>0</v>
      </c>
      <c r="E1311" s="1">
        <v>45482</v>
      </c>
      <c r="F1311">
        <v>0</v>
      </c>
      <c r="G1311" s="1">
        <v>45433</v>
      </c>
      <c r="H1311">
        <v>0</v>
      </c>
      <c r="I1311" s="1">
        <v>45539</v>
      </c>
      <c r="J1311">
        <v>155548.16</v>
      </c>
      <c r="K1311" s="1">
        <v>45576</v>
      </c>
      <c r="L1311">
        <v>2227.92</v>
      </c>
      <c r="M1311" s="1">
        <v>45576</v>
      </c>
      <c r="N1311">
        <v>-281.06</v>
      </c>
      <c r="O1311" s="1">
        <v>45576</v>
      </c>
      <c r="P1311">
        <v>-17376.580000000002</v>
      </c>
      <c r="Q1311" s="1">
        <v>45485</v>
      </c>
      <c r="R1311">
        <v>-111400</v>
      </c>
      <c r="S1311" s="1">
        <v>45799</v>
      </c>
      <c r="T1311">
        <v>-19687.48</v>
      </c>
      <c r="U1311" s="1">
        <v>45667</v>
      </c>
      <c r="V1311">
        <v>11200</v>
      </c>
      <c r="W1311" s="1">
        <v>45799</v>
      </c>
      <c r="X1311">
        <v>0</v>
      </c>
      <c r="Y1311" s="1">
        <v>45576</v>
      </c>
      <c r="Z1311">
        <v>-4963.26</v>
      </c>
      <c r="AA1311" s="1">
        <v>45576</v>
      </c>
      <c r="AB1311">
        <v>-28576.82</v>
      </c>
    </row>
    <row r="1312" spans="1:28" ht="16.2">
      <c r="A1312" s="1">
        <v>45800</v>
      </c>
      <c r="B1312">
        <v>0</v>
      </c>
      <c r="C1312" s="1">
        <v>45483</v>
      </c>
      <c r="D1312">
        <v>0</v>
      </c>
      <c r="E1312" s="1">
        <v>45483</v>
      </c>
      <c r="F1312">
        <v>0</v>
      </c>
      <c r="G1312" s="1">
        <v>45434</v>
      </c>
      <c r="H1312">
        <v>0</v>
      </c>
      <c r="I1312" s="1">
        <v>45540</v>
      </c>
      <c r="J1312">
        <v>-28511.599999999999</v>
      </c>
      <c r="K1312" s="1">
        <v>45579</v>
      </c>
      <c r="L1312">
        <v>0</v>
      </c>
      <c r="M1312" s="1">
        <v>45579</v>
      </c>
      <c r="N1312">
        <v>-15373.28</v>
      </c>
      <c r="O1312" s="1">
        <v>45579</v>
      </c>
      <c r="P1312">
        <v>-18751.12</v>
      </c>
      <c r="Q1312" s="1">
        <v>45488</v>
      </c>
      <c r="R1312">
        <v>8600</v>
      </c>
      <c r="S1312" s="1">
        <v>45800</v>
      </c>
      <c r="T1312">
        <v>0</v>
      </c>
      <c r="U1312" s="1">
        <v>45670</v>
      </c>
      <c r="V1312">
        <v>102600</v>
      </c>
      <c r="W1312" s="1">
        <v>45800</v>
      </c>
      <c r="X1312">
        <v>-18927.349999999999</v>
      </c>
      <c r="Y1312" s="1">
        <v>45579</v>
      </c>
      <c r="Z1312">
        <v>-58262.23</v>
      </c>
      <c r="AA1312" s="1">
        <v>45579</v>
      </c>
      <c r="AB1312">
        <v>6710.87</v>
      </c>
    </row>
    <row r="1313" spans="1:28" ht="16.2">
      <c r="A1313" s="1">
        <v>45803</v>
      </c>
      <c r="B1313">
        <v>0</v>
      </c>
      <c r="C1313" s="1">
        <v>45484</v>
      </c>
      <c r="D1313">
        <v>0</v>
      </c>
      <c r="E1313" s="1">
        <v>45484</v>
      </c>
      <c r="F1313">
        <v>0</v>
      </c>
      <c r="G1313" s="1">
        <v>45435</v>
      </c>
      <c r="H1313">
        <v>0</v>
      </c>
      <c r="I1313" s="1">
        <v>45541</v>
      </c>
      <c r="J1313">
        <v>0</v>
      </c>
      <c r="K1313" s="1">
        <v>45580</v>
      </c>
      <c r="L1313">
        <v>7504.48</v>
      </c>
      <c r="M1313" s="1">
        <v>45580</v>
      </c>
      <c r="N1313">
        <v>29307.75</v>
      </c>
      <c r="O1313" s="1">
        <v>45580</v>
      </c>
      <c r="P1313">
        <v>0</v>
      </c>
      <c r="Q1313" s="1">
        <v>45489</v>
      </c>
      <c r="R1313">
        <v>29800</v>
      </c>
      <c r="S1313" s="1">
        <v>45803</v>
      </c>
      <c r="T1313">
        <v>0</v>
      </c>
      <c r="U1313" s="1">
        <v>45671</v>
      </c>
      <c r="V1313">
        <v>-42800</v>
      </c>
      <c r="W1313" s="1">
        <v>45803</v>
      </c>
      <c r="X1313">
        <v>17000</v>
      </c>
      <c r="Y1313" s="1">
        <v>45580</v>
      </c>
      <c r="Z1313">
        <v>38608.839999999997</v>
      </c>
      <c r="AA1313" s="1">
        <v>45580</v>
      </c>
      <c r="AB1313">
        <v>43400</v>
      </c>
    </row>
    <row r="1314" spans="1:28" ht="16.2">
      <c r="A1314" s="1">
        <v>45804</v>
      </c>
      <c r="B1314">
        <v>13848.74</v>
      </c>
      <c r="C1314" s="1">
        <v>45485</v>
      </c>
      <c r="D1314">
        <v>0</v>
      </c>
      <c r="E1314" s="1">
        <v>45485</v>
      </c>
      <c r="F1314">
        <v>0</v>
      </c>
      <c r="G1314" s="1">
        <v>45436</v>
      </c>
      <c r="H1314">
        <v>0</v>
      </c>
      <c r="I1314" s="1">
        <v>45544</v>
      </c>
      <c r="J1314">
        <v>16138.41</v>
      </c>
      <c r="K1314" s="1">
        <v>45581</v>
      </c>
      <c r="L1314">
        <v>29121.63</v>
      </c>
      <c r="M1314" s="1">
        <v>45581</v>
      </c>
      <c r="N1314">
        <v>-50880.53</v>
      </c>
      <c r="O1314" s="1">
        <v>45581</v>
      </c>
      <c r="P1314">
        <v>0</v>
      </c>
      <c r="Q1314" s="1">
        <v>45490</v>
      </c>
      <c r="R1314">
        <v>-65310.37</v>
      </c>
      <c r="S1314" s="1">
        <v>45804</v>
      </c>
      <c r="T1314">
        <v>25721.85</v>
      </c>
      <c r="U1314" s="1">
        <v>45672</v>
      </c>
      <c r="V1314">
        <v>45524.43</v>
      </c>
      <c r="W1314" s="1">
        <v>45804</v>
      </c>
      <c r="X1314">
        <v>30400</v>
      </c>
      <c r="Y1314" s="1">
        <v>45581</v>
      </c>
      <c r="Z1314">
        <v>37219.49</v>
      </c>
      <c r="AA1314" s="1">
        <v>45581</v>
      </c>
      <c r="AB1314">
        <v>-48489.58</v>
      </c>
    </row>
    <row r="1315" spans="1:28" ht="16.2">
      <c r="A1315" s="1">
        <v>45805</v>
      </c>
      <c r="B1315">
        <v>50921.37</v>
      </c>
      <c r="C1315" s="1">
        <v>45488</v>
      </c>
      <c r="D1315">
        <v>0</v>
      </c>
      <c r="E1315" s="1">
        <v>45488</v>
      </c>
      <c r="F1315">
        <v>0</v>
      </c>
      <c r="G1315" s="1">
        <v>45439</v>
      </c>
      <c r="H1315">
        <v>0</v>
      </c>
      <c r="I1315" s="1">
        <v>45545</v>
      </c>
      <c r="J1315">
        <v>-42872.72</v>
      </c>
      <c r="K1315" s="1">
        <v>45582</v>
      </c>
      <c r="L1315">
        <v>702.53</v>
      </c>
      <c r="M1315" s="1">
        <v>45582</v>
      </c>
      <c r="N1315">
        <v>0</v>
      </c>
      <c r="O1315" s="1">
        <v>45582</v>
      </c>
      <c r="P1315">
        <v>0</v>
      </c>
      <c r="Q1315" s="1">
        <v>45491</v>
      </c>
      <c r="R1315">
        <v>0</v>
      </c>
      <c r="S1315" s="1">
        <v>45805</v>
      </c>
      <c r="T1315">
        <v>0</v>
      </c>
      <c r="U1315" s="1">
        <v>45673</v>
      </c>
      <c r="V1315">
        <v>29113.54</v>
      </c>
      <c r="W1315" s="1">
        <v>45805</v>
      </c>
      <c r="X1315">
        <v>-21840.17</v>
      </c>
      <c r="Y1315" s="1">
        <v>45582</v>
      </c>
      <c r="Z1315">
        <v>-30893.15</v>
      </c>
      <c r="AA1315" s="1">
        <v>45582</v>
      </c>
      <c r="AB1315">
        <v>23105.89</v>
      </c>
    </row>
    <row r="1316" spans="1:28" ht="16.2">
      <c r="A1316" s="1">
        <v>45806</v>
      </c>
      <c r="B1316">
        <v>0</v>
      </c>
      <c r="C1316" s="1">
        <v>45489</v>
      </c>
      <c r="D1316">
        <v>-75838.2</v>
      </c>
      <c r="E1316" s="1">
        <v>45489</v>
      </c>
      <c r="F1316">
        <v>0</v>
      </c>
      <c r="G1316" s="1">
        <v>45440</v>
      </c>
      <c r="H1316">
        <v>0</v>
      </c>
      <c r="I1316" s="1">
        <v>45546</v>
      </c>
      <c r="J1316">
        <v>0</v>
      </c>
      <c r="K1316" s="1">
        <v>45583</v>
      </c>
      <c r="L1316">
        <v>121683.96</v>
      </c>
      <c r="M1316" s="1">
        <v>45583</v>
      </c>
      <c r="N1316">
        <v>290.14</v>
      </c>
      <c r="O1316" s="1">
        <v>45583</v>
      </c>
      <c r="P1316">
        <v>0</v>
      </c>
      <c r="Q1316" s="1">
        <v>45492</v>
      </c>
      <c r="R1316">
        <v>0</v>
      </c>
      <c r="S1316" s="1">
        <v>45806</v>
      </c>
      <c r="T1316">
        <v>14715.28</v>
      </c>
      <c r="U1316" s="1">
        <v>45674</v>
      </c>
      <c r="V1316">
        <v>31800</v>
      </c>
      <c r="W1316" s="1">
        <v>45806</v>
      </c>
      <c r="X1316">
        <v>0</v>
      </c>
      <c r="Y1316" s="1">
        <v>45583</v>
      </c>
      <c r="Z1316">
        <v>-128636.5</v>
      </c>
      <c r="AA1316" s="1">
        <v>45583</v>
      </c>
      <c r="AB1316">
        <v>83689.66</v>
      </c>
    </row>
    <row r="1317" spans="1:28" ht="16.2">
      <c r="A1317" s="1">
        <v>45810</v>
      </c>
      <c r="B1317">
        <v>0</v>
      </c>
      <c r="C1317" s="1">
        <v>45490</v>
      </c>
      <c r="D1317">
        <v>-3420.44</v>
      </c>
      <c r="E1317" s="1">
        <v>45490</v>
      </c>
      <c r="F1317">
        <v>0</v>
      </c>
      <c r="G1317" s="1">
        <v>45441</v>
      </c>
      <c r="H1317">
        <v>0</v>
      </c>
      <c r="I1317" s="1">
        <v>45547</v>
      </c>
      <c r="J1317">
        <v>0</v>
      </c>
      <c r="K1317" s="1">
        <v>45586</v>
      </c>
      <c r="L1317">
        <v>8376.59</v>
      </c>
      <c r="M1317" s="1">
        <v>45586</v>
      </c>
      <c r="N1317">
        <v>973.44</v>
      </c>
      <c r="O1317" s="1">
        <v>45586</v>
      </c>
      <c r="P1317">
        <v>0</v>
      </c>
      <c r="Q1317" s="1">
        <v>45495</v>
      </c>
      <c r="R1317">
        <v>0</v>
      </c>
      <c r="S1317" s="1">
        <v>45810</v>
      </c>
      <c r="T1317">
        <v>948.91</v>
      </c>
      <c r="U1317" s="1">
        <v>45677</v>
      </c>
      <c r="V1317">
        <v>31200</v>
      </c>
      <c r="W1317" s="1">
        <v>45810</v>
      </c>
      <c r="X1317">
        <v>32968.980000000003</v>
      </c>
      <c r="Y1317" s="1">
        <v>45586</v>
      </c>
      <c r="Z1317">
        <v>18000</v>
      </c>
      <c r="AA1317" s="1">
        <v>45586</v>
      </c>
      <c r="AB1317">
        <v>0</v>
      </c>
    </row>
    <row r="1318" spans="1:28" ht="16.2">
      <c r="A1318" s="1">
        <v>45811</v>
      </c>
      <c r="B1318">
        <v>19866.560000000001</v>
      </c>
      <c r="C1318" s="1">
        <v>45491</v>
      </c>
      <c r="D1318">
        <v>0</v>
      </c>
      <c r="E1318" s="1">
        <v>45491</v>
      </c>
      <c r="F1318">
        <v>0</v>
      </c>
      <c r="G1318" s="1">
        <v>45442</v>
      </c>
      <c r="H1318">
        <v>0</v>
      </c>
      <c r="I1318" s="1">
        <v>45548</v>
      </c>
      <c r="J1318">
        <v>0</v>
      </c>
      <c r="K1318" s="1">
        <v>45587</v>
      </c>
      <c r="L1318">
        <v>1591.41</v>
      </c>
      <c r="M1318" s="1">
        <v>45587</v>
      </c>
      <c r="N1318">
        <v>-11708.66</v>
      </c>
      <c r="O1318" s="1">
        <v>45587</v>
      </c>
      <c r="P1318">
        <v>-18809.080000000002</v>
      </c>
      <c r="Q1318" s="1">
        <v>45496</v>
      </c>
      <c r="R1318">
        <v>34320.35</v>
      </c>
      <c r="S1318" s="1">
        <v>45811</v>
      </c>
      <c r="T1318">
        <v>16735.8</v>
      </c>
      <c r="U1318" s="1">
        <v>45678</v>
      </c>
      <c r="V1318">
        <v>3800</v>
      </c>
      <c r="W1318" s="1">
        <v>45811</v>
      </c>
      <c r="X1318">
        <v>-22029.19</v>
      </c>
      <c r="Y1318" s="1">
        <v>45587</v>
      </c>
      <c r="Z1318">
        <v>-18309.650000000001</v>
      </c>
      <c r="AA1318" s="1">
        <v>45587</v>
      </c>
      <c r="AB1318">
        <v>17293.8</v>
      </c>
    </row>
    <row r="1319" spans="1:28" ht="16.2">
      <c r="A1319" s="1">
        <v>45812</v>
      </c>
      <c r="B1319">
        <v>19313.509999999998</v>
      </c>
      <c r="C1319" s="1">
        <v>45492</v>
      </c>
      <c r="D1319">
        <v>0</v>
      </c>
      <c r="E1319" s="1">
        <v>45492</v>
      </c>
      <c r="F1319">
        <v>0</v>
      </c>
      <c r="G1319" s="1">
        <v>45443</v>
      </c>
      <c r="H1319">
        <v>0</v>
      </c>
      <c r="I1319" s="1">
        <v>45551</v>
      </c>
      <c r="J1319">
        <v>0</v>
      </c>
      <c r="K1319" s="1">
        <v>45588</v>
      </c>
      <c r="L1319">
        <v>0</v>
      </c>
      <c r="M1319" s="1">
        <v>45588</v>
      </c>
      <c r="N1319">
        <v>0</v>
      </c>
      <c r="O1319" s="1">
        <v>45588</v>
      </c>
      <c r="P1319">
        <v>0</v>
      </c>
      <c r="Q1319" s="1">
        <v>45499</v>
      </c>
      <c r="R1319">
        <v>-147000</v>
      </c>
      <c r="S1319" s="1">
        <v>45812</v>
      </c>
      <c r="T1319">
        <v>0</v>
      </c>
      <c r="U1319" s="1">
        <v>45679</v>
      </c>
      <c r="V1319">
        <v>62489.57</v>
      </c>
      <c r="W1319" s="1">
        <v>45812</v>
      </c>
      <c r="X1319">
        <v>62565.02</v>
      </c>
      <c r="Y1319" s="1">
        <v>45588</v>
      </c>
      <c r="Z1319">
        <v>15495.39</v>
      </c>
      <c r="AA1319" s="1">
        <v>45588</v>
      </c>
      <c r="AB1319">
        <v>-46302.06</v>
      </c>
    </row>
    <row r="1320" spans="1:28" ht="16.2">
      <c r="A1320" s="1">
        <v>45813</v>
      </c>
      <c r="B1320">
        <v>0</v>
      </c>
      <c r="C1320" s="1">
        <v>45495</v>
      </c>
      <c r="D1320">
        <v>0</v>
      </c>
      <c r="E1320" s="1">
        <v>45495</v>
      </c>
      <c r="F1320">
        <v>0</v>
      </c>
      <c r="G1320" s="1">
        <v>45446</v>
      </c>
      <c r="H1320">
        <v>0</v>
      </c>
      <c r="I1320" s="1">
        <v>45553</v>
      </c>
      <c r="J1320">
        <v>0</v>
      </c>
      <c r="K1320" s="1">
        <v>45589</v>
      </c>
      <c r="L1320">
        <v>-17003.400000000001</v>
      </c>
      <c r="M1320" s="1">
        <v>45589</v>
      </c>
      <c r="N1320">
        <v>0</v>
      </c>
      <c r="O1320" s="1">
        <v>45589</v>
      </c>
      <c r="P1320">
        <v>0</v>
      </c>
      <c r="Q1320" s="1">
        <v>45502</v>
      </c>
      <c r="R1320">
        <v>33200</v>
      </c>
      <c r="S1320" s="1">
        <v>45813</v>
      </c>
      <c r="T1320">
        <v>4305.9799999999996</v>
      </c>
      <c r="U1320" s="1">
        <v>45691</v>
      </c>
      <c r="V1320">
        <v>0</v>
      </c>
      <c r="W1320" s="1">
        <v>45813</v>
      </c>
      <c r="X1320">
        <v>8754.1299999999992</v>
      </c>
      <c r="Y1320" s="1">
        <v>45589</v>
      </c>
      <c r="Z1320">
        <v>2401.91</v>
      </c>
      <c r="AA1320" s="1">
        <v>45589</v>
      </c>
      <c r="AB1320">
        <v>0</v>
      </c>
    </row>
    <row r="1321" spans="1:28" ht="16.2">
      <c r="A1321" s="1">
        <v>45814</v>
      </c>
      <c r="B1321">
        <v>0</v>
      </c>
      <c r="C1321" s="1">
        <v>45496</v>
      </c>
      <c r="D1321">
        <v>0</v>
      </c>
      <c r="E1321" s="1">
        <v>45496</v>
      </c>
      <c r="F1321">
        <v>0</v>
      </c>
      <c r="G1321" s="1">
        <v>45447</v>
      </c>
      <c r="H1321">
        <v>0</v>
      </c>
      <c r="I1321" s="1">
        <v>45554</v>
      </c>
      <c r="J1321">
        <v>30542.46</v>
      </c>
      <c r="K1321" s="1">
        <v>45590</v>
      </c>
      <c r="L1321">
        <v>0</v>
      </c>
      <c r="M1321" s="1">
        <v>45590</v>
      </c>
      <c r="N1321">
        <v>0</v>
      </c>
      <c r="O1321" s="1">
        <v>45590</v>
      </c>
      <c r="P1321">
        <v>0</v>
      </c>
      <c r="Q1321" s="1">
        <v>45503</v>
      </c>
      <c r="R1321">
        <v>-3000</v>
      </c>
      <c r="S1321" s="1">
        <v>45814</v>
      </c>
      <c r="T1321">
        <v>0</v>
      </c>
      <c r="U1321" s="1">
        <v>45692</v>
      </c>
      <c r="V1321">
        <v>0</v>
      </c>
      <c r="W1321" s="1">
        <v>45814</v>
      </c>
      <c r="X1321">
        <v>0</v>
      </c>
      <c r="Y1321" s="1">
        <v>45590</v>
      </c>
      <c r="Z1321">
        <v>-5404.15</v>
      </c>
      <c r="AA1321" s="1">
        <v>45590</v>
      </c>
      <c r="AB1321">
        <v>0</v>
      </c>
    </row>
    <row r="1322" spans="1:28" ht="16.2">
      <c r="A1322" s="1">
        <v>45817</v>
      </c>
      <c r="B1322">
        <v>2496.59</v>
      </c>
      <c r="C1322" s="1">
        <v>45499</v>
      </c>
      <c r="D1322">
        <v>0</v>
      </c>
      <c r="E1322" s="1">
        <v>45499</v>
      </c>
      <c r="F1322">
        <v>0</v>
      </c>
      <c r="G1322" s="1">
        <v>45448</v>
      </c>
      <c r="H1322">
        <v>-3044.25</v>
      </c>
      <c r="I1322" s="1">
        <v>45555</v>
      </c>
      <c r="J1322">
        <v>31332.98</v>
      </c>
      <c r="K1322" s="1">
        <v>45593</v>
      </c>
      <c r="L1322">
        <v>17589.61</v>
      </c>
      <c r="M1322" s="1">
        <v>45593</v>
      </c>
      <c r="N1322">
        <v>0</v>
      </c>
      <c r="O1322" s="1">
        <v>45593</v>
      </c>
      <c r="P1322">
        <v>0</v>
      </c>
      <c r="Q1322" s="1">
        <v>45504</v>
      </c>
      <c r="R1322">
        <v>8800</v>
      </c>
      <c r="S1322" s="1">
        <v>45817</v>
      </c>
      <c r="T1322">
        <v>-14500.62</v>
      </c>
      <c r="U1322" s="1">
        <v>45693</v>
      </c>
      <c r="V1322">
        <v>0</v>
      </c>
      <c r="W1322" s="1">
        <v>45817</v>
      </c>
      <c r="X1322">
        <v>1548.52</v>
      </c>
      <c r="Y1322" s="1">
        <v>45593</v>
      </c>
      <c r="Z1322">
        <v>9194.2000000000007</v>
      </c>
      <c r="AA1322" s="1">
        <v>45593</v>
      </c>
      <c r="AB1322">
        <v>0</v>
      </c>
    </row>
    <row r="1323" spans="1:28" ht="16.2">
      <c r="A1323" s="1">
        <v>45818</v>
      </c>
      <c r="B1323">
        <v>30274.84</v>
      </c>
      <c r="C1323" s="1">
        <v>45502</v>
      </c>
      <c r="D1323">
        <v>0</v>
      </c>
      <c r="E1323" s="1">
        <v>45502</v>
      </c>
      <c r="F1323">
        <v>0</v>
      </c>
      <c r="G1323" s="1">
        <v>45449</v>
      </c>
      <c r="H1323">
        <v>82400</v>
      </c>
      <c r="I1323" s="1">
        <v>45558</v>
      </c>
      <c r="J1323">
        <v>-1670.29</v>
      </c>
      <c r="K1323" s="1">
        <v>45594</v>
      </c>
      <c r="L1323">
        <v>5618.05</v>
      </c>
      <c r="M1323" s="1">
        <v>45594</v>
      </c>
      <c r="N1323">
        <v>0</v>
      </c>
      <c r="O1323" s="1">
        <v>45594</v>
      </c>
      <c r="P1323">
        <v>-18757.72</v>
      </c>
      <c r="Q1323" s="1">
        <v>45505</v>
      </c>
      <c r="R1323">
        <v>72600</v>
      </c>
      <c r="S1323" s="1">
        <v>45818</v>
      </c>
      <c r="T1323">
        <v>0</v>
      </c>
      <c r="U1323" s="1">
        <v>45694</v>
      </c>
      <c r="V1323">
        <v>-9700.08</v>
      </c>
      <c r="W1323" s="1">
        <v>45818</v>
      </c>
      <c r="X1323">
        <v>76800</v>
      </c>
      <c r="Y1323" s="1">
        <v>45594</v>
      </c>
      <c r="Z1323">
        <v>76511.8</v>
      </c>
      <c r="AA1323" s="1">
        <v>45594</v>
      </c>
      <c r="AB1323">
        <v>-29767.34</v>
      </c>
    </row>
    <row r="1324" spans="1:28" ht="16.2">
      <c r="A1324" s="1">
        <v>45819</v>
      </c>
      <c r="B1324">
        <v>0</v>
      </c>
      <c r="C1324" s="1">
        <v>45503</v>
      </c>
      <c r="D1324">
        <v>0</v>
      </c>
      <c r="E1324" s="1">
        <v>45503</v>
      </c>
      <c r="F1324">
        <v>0</v>
      </c>
      <c r="G1324" s="1">
        <v>45450</v>
      </c>
      <c r="H1324">
        <v>4400</v>
      </c>
      <c r="I1324" s="1">
        <v>45559</v>
      </c>
      <c r="J1324">
        <v>-20067.23</v>
      </c>
      <c r="K1324" s="1">
        <v>45595</v>
      </c>
      <c r="L1324">
        <v>-23584.47</v>
      </c>
      <c r="M1324" s="1">
        <v>45595</v>
      </c>
      <c r="N1324">
        <v>0</v>
      </c>
      <c r="O1324" s="1">
        <v>45595</v>
      </c>
      <c r="P1324">
        <v>0</v>
      </c>
      <c r="Q1324" s="1">
        <v>45506</v>
      </c>
      <c r="R1324">
        <v>-224000</v>
      </c>
      <c r="S1324" s="1">
        <v>45819</v>
      </c>
      <c r="T1324">
        <v>0</v>
      </c>
      <c r="U1324" s="1">
        <v>45695</v>
      </c>
      <c r="V1324">
        <v>28000</v>
      </c>
      <c r="W1324" s="1">
        <v>45819</v>
      </c>
      <c r="X1324">
        <v>48000</v>
      </c>
      <c r="Y1324" s="1">
        <v>45595</v>
      </c>
      <c r="Z1324">
        <v>-29091.38</v>
      </c>
      <c r="AA1324" s="1">
        <v>45595</v>
      </c>
      <c r="AB1324">
        <v>22109.46</v>
      </c>
    </row>
    <row r="1325" spans="1:28" ht="16.2">
      <c r="A1325" s="1">
        <v>45820</v>
      </c>
      <c r="B1325">
        <v>-870.45</v>
      </c>
      <c r="C1325" s="1">
        <v>45504</v>
      </c>
      <c r="D1325">
        <v>0</v>
      </c>
      <c r="E1325" s="1">
        <v>45504</v>
      </c>
      <c r="F1325">
        <v>0</v>
      </c>
      <c r="G1325" s="1">
        <v>45454</v>
      </c>
      <c r="H1325">
        <v>-19800</v>
      </c>
      <c r="I1325" s="1">
        <v>45560</v>
      </c>
      <c r="J1325">
        <v>-22770.73</v>
      </c>
      <c r="K1325" s="1">
        <v>45597</v>
      </c>
      <c r="L1325">
        <v>-10944.42</v>
      </c>
      <c r="M1325" s="1">
        <v>45597</v>
      </c>
      <c r="N1325">
        <v>0</v>
      </c>
      <c r="O1325" s="1">
        <v>45597</v>
      </c>
      <c r="P1325">
        <v>-17338.060000000001</v>
      </c>
      <c r="Q1325" s="1">
        <v>45509</v>
      </c>
      <c r="R1325">
        <v>-431800</v>
      </c>
      <c r="S1325" s="1">
        <v>45820</v>
      </c>
      <c r="T1325">
        <v>0</v>
      </c>
      <c r="U1325" s="1">
        <v>45698</v>
      </c>
      <c r="V1325">
        <v>-37000</v>
      </c>
      <c r="W1325" s="1">
        <v>45820</v>
      </c>
      <c r="X1325">
        <v>-19800</v>
      </c>
      <c r="Y1325" s="1">
        <v>45597</v>
      </c>
      <c r="Z1325">
        <v>68757.48</v>
      </c>
      <c r="AA1325" s="1">
        <v>45597</v>
      </c>
      <c r="AB1325">
        <v>87326.080000000002</v>
      </c>
    </row>
    <row r="1326" spans="1:28" ht="16.2">
      <c r="A1326" s="1">
        <v>45821</v>
      </c>
      <c r="B1326">
        <v>-5032.92</v>
      </c>
      <c r="C1326" s="1">
        <v>45505</v>
      </c>
      <c r="D1326">
        <v>0</v>
      </c>
      <c r="E1326" s="1">
        <v>45505</v>
      </c>
      <c r="F1326">
        <v>0</v>
      </c>
      <c r="G1326" s="1">
        <v>45455</v>
      </c>
      <c r="H1326">
        <v>49600</v>
      </c>
      <c r="I1326" s="1">
        <v>45561</v>
      </c>
      <c r="J1326">
        <v>0</v>
      </c>
      <c r="K1326" s="1">
        <v>45600</v>
      </c>
      <c r="L1326">
        <v>-53658.51</v>
      </c>
      <c r="M1326" s="1">
        <v>45600</v>
      </c>
      <c r="N1326">
        <v>-53483.31</v>
      </c>
      <c r="O1326" s="1">
        <v>45600</v>
      </c>
      <c r="P1326">
        <v>0</v>
      </c>
      <c r="Q1326" s="1">
        <v>45510</v>
      </c>
      <c r="R1326">
        <v>209200</v>
      </c>
      <c r="S1326" s="1">
        <v>45821</v>
      </c>
      <c r="T1326">
        <v>0</v>
      </c>
      <c r="U1326" s="1">
        <v>45699</v>
      </c>
      <c r="V1326">
        <v>17800</v>
      </c>
      <c r="W1326" s="1">
        <v>45821</v>
      </c>
      <c r="X1326">
        <v>-62400</v>
      </c>
      <c r="Y1326" s="1">
        <v>45600</v>
      </c>
      <c r="Z1326">
        <v>38914.71</v>
      </c>
      <c r="AA1326" s="1">
        <v>45600</v>
      </c>
      <c r="AB1326">
        <v>-35773.46</v>
      </c>
    </row>
    <row r="1327" spans="1:28" ht="16.2">
      <c r="A1327" s="1">
        <v>45824</v>
      </c>
      <c r="B1327">
        <v>0</v>
      </c>
      <c r="C1327" s="1">
        <v>45506</v>
      </c>
      <c r="D1327">
        <v>0</v>
      </c>
      <c r="E1327" s="1">
        <v>45506</v>
      </c>
      <c r="F1327">
        <v>0</v>
      </c>
      <c r="G1327" s="1">
        <v>45456</v>
      </c>
      <c r="H1327">
        <v>55400</v>
      </c>
      <c r="I1327" s="1">
        <v>45562</v>
      </c>
      <c r="J1327">
        <v>0</v>
      </c>
      <c r="K1327" s="1">
        <v>45601</v>
      </c>
      <c r="L1327">
        <v>35714.230000000003</v>
      </c>
      <c r="M1327" s="1">
        <v>45601</v>
      </c>
      <c r="N1327">
        <v>-2291.4699999999998</v>
      </c>
      <c r="O1327" s="1">
        <v>45601</v>
      </c>
      <c r="P1327">
        <v>0</v>
      </c>
      <c r="Q1327" s="1">
        <v>45511</v>
      </c>
      <c r="R1327">
        <v>142200</v>
      </c>
      <c r="S1327" s="1">
        <v>45824</v>
      </c>
      <c r="T1327">
        <v>0</v>
      </c>
      <c r="U1327" s="1">
        <v>45700</v>
      </c>
      <c r="V1327">
        <v>-4000</v>
      </c>
      <c r="W1327" s="1">
        <v>45824</v>
      </c>
      <c r="X1327">
        <v>18400</v>
      </c>
      <c r="Y1327" s="1">
        <v>45601</v>
      </c>
      <c r="Z1327">
        <v>-48684.03</v>
      </c>
      <c r="AA1327" s="1">
        <v>45601</v>
      </c>
      <c r="AB1327">
        <v>0</v>
      </c>
    </row>
    <row r="1328" spans="1:28" ht="16.2">
      <c r="A1328" s="1">
        <v>45825</v>
      </c>
      <c r="B1328">
        <v>9070.7000000000007</v>
      </c>
      <c r="C1328" s="1">
        <v>45509</v>
      </c>
      <c r="D1328">
        <v>0</v>
      </c>
      <c r="E1328" s="1">
        <v>45509</v>
      </c>
      <c r="F1328">
        <v>0</v>
      </c>
      <c r="G1328" s="1">
        <v>45457</v>
      </c>
      <c r="H1328">
        <v>37600</v>
      </c>
      <c r="I1328" s="1">
        <v>45565</v>
      </c>
      <c r="J1328">
        <v>35358.17</v>
      </c>
      <c r="K1328" s="1">
        <v>45602</v>
      </c>
      <c r="L1328">
        <v>6812.77</v>
      </c>
      <c r="M1328" s="1">
        <v>45602</v>
      </c>
      <c r="N1328">
        <v>0</v>
      </c>
      <c r="O1328" s="1">
        <v>45602</v>
      </c>
      <c r="P1328">
        <v>0</v>
      </c>
      <c r="Q1328" s="1">
        <v>45512</v>
      </c>
      <c r="R1328">
        <v>-88000</v>
      </c>
      <c r="S1328" s="1">
        <v>45825</v>
      </c>
      <c r="T1328">
        <v>-3728.64</v>
      </c>
      <c r="U1328" s="1">
        <v>45701</v>
      </c>
      <c r="V1328">
        <v>16800</v>
      </c>
      <c r="W1328" s="1">
        <v>45825</v>
      </c>
      <c r="X1328">
        <v>25400</v>
      </c>
      <c r="Y1328" s="1">
        <v>45602</v>
      </c>
      <c r="Z1328">
        <v>28004.67</v>
      </c>
      <c r="AA1328" s="1">
        <v>45602</v>
      </c>
      <c r="AB1328">
        <v>14102.5</v>
      </c>
    </row>
    <row r="1329" spans="1:28" ht="16.2">
      <c r="A1329" s="1">
        <v>45826</v>
      </c>
      <c r="B1329">
        <v>-5340.52</v>
      </c>
      <c r="C1329" s="1">
        <v>45510</v>
      </c>
      <c r="D1329">
        <v>0</v>
      </c>
      <c r="E1329" s="1">
        <v>45510</v>
      </c>
      <c r="F1329">
        <v>0</v>
      </c>
      <c r="G1329" s="1">
        <v>45460</v>
      </c>
      <c r="H1329">
        <v>-6800</v>
      </c>
      <c r="I1329" s="1">
        <v>45566</v>
      </c>
      <c r="J1329">
        <v>20933.46</v>
      </c>
      <c r="K1329" s="1">
        <v>45603</v>
      </c>
      <c r="L1329">
        <v>0</v>
      </c>
      <c r="M1329" s="1">
        <v>45603</v>
      </c>
      <c r="N1329">
        <v>-69196.47</v>
      </c>
      <c r="O1329" s="1">
        <v>45603</v>
      </c>
      <c r="P1329">
        <v>0</v>
      </c>
      <c r="Q1329" s="1">
        <v>45513</v>
      </c>
      <c r="R1329">
        <v>158000</v>
      </c>
      <c r="S1329" s="1">
        <v>45826</v>
      </c>
      <c r="T1329">
        <v>0</v>
      </c>
      <c r="U1329" s="1">
        <v>45702</v>
      </c>
      <c r="V1329">
        <v>-44000</v>
      </c>
      <c r="W1329" s="1">
        <v>45826</v>
      </c>
      <c r="X1329">
        <v>-31986.81</v>
      </c>
      <c r="Y1329" s="1">
        <v>45603</v>
      </c>
      <c r="Z1329">
        <v>-37697.24</v>
      </c>
      <c r="AA1329" s="1">
        <v>45603</v>
      </c>
      <c r="AB1329">
        <v>41600</v>
      </c>
    </row>
    <row r="1330" spans="1:28" ht="16.2">
      <c r="A1330" s="1">
        <v>45827</v>
      </c>
      <c r="B1330">
        <v>-14007.63</v>
      </c>
      <c r="C1330" s="1">
        <v>45511</v>
      </c>
      <c r="D1330">
        <v>0</v>
      </c>
      <c r="E1330" s="1">
        <v>45511</v>
      </c>
      <c r="F1330">
        <v>0</v>
      </c>
      <c r="G1330" s="1">
        <v>45461</v>
      </c>
      <c r="H1330">
        <v>61800</v>
      </c>
      <c r="I1330" s="1">
        <v>45569</v>
      </c>
      <c r="J1330">
        <v>0</v>
      </c>
      <c r="K1330" s="1">
        <v>45604</v>
      </c>
      <c r="L1330">
        <v>-27934.32</v>
      </c>
      <c r="M1330" s="1">
        <v>45604</v>
      </c>
      <c r="N1330">
        <v>0</v>
      </c>
      <c r="O1330" s="1">
        <v>45604</v>
      </c>
      <c r="P1330">
        <v>0</v>
      </c>
      <c r="Q1330" s="1">
        <v>45516</v>
      </c>
      <c r="R1330">
        <v>38400</v>
      </c>
      <c r="S1330" s="1">
        <v>45827</v>
      </c>
      <c r="T1330">
        <v>697.94</v>
      </c>
      <c r="U1330" s="1">
        <v>45705</v>
      </c>
      <c r="V1330">
        <v>-8795.7199999999993</v>
      </c>
      <c r="W1330" s="1">
        <v>45827</v>
      </c>
      <c r="X1330">
        <v>0</v>
      </c>
      <c r="Y1330" s="1">
        <v>45604</v>
      </c>
      <c r="Z1330">
        <v>49800</v>
      </c>
      <c r="AA1330" s="1">
        <v>45604</v>
      </c>
      <c r="AB1330">
        <v>49800</v>
      </c>
    </row>
    <row r="1331" spans="1:28" ht="16.2">
      <c r="A1331" s="1">
        <v>45828</v>
      </c>
      <c r="B1331">
        <v>-26785.79</v>
      </c>
      <c r="C1331" s="1">
        <v>45512</v>
      </c>
      <c r="D1331">
        <v>0</v>
      </c>
      <c r="E1331" s="1">
        <v>45512</v>
      </c>
      <c r="F1331">
        <v>0</v>
      </c>
      <c r="G1331" s="1">
        <v>45462</v>
      </c>
      <c r="H1331">
        <v>69505.89</v>
      </c>
      <c r="I1331" s="1">
        <v>45572</v>
      </c>
      <c r="J1331">
        <v>0</v>
      </c>
      <c r="K1331" s="1">
        <v>45607</v>
      </c>
      <c r="L1331">
        <v>43883.41</v>
      </c>
      <c r="M1331" s="1">
        <v>45607</v>
      </c>
      <c r="N1331">
        <v>-12305.45</v>
      </c>
      <c r="O1331" s="1">
        <v>45607</v>
      </c>
      <c r="P1331">
        <v>0</v>
      </c>
      <c r="Q1331" s="1">
        <v>45517</v>
      </c>
      <c r="R1331">
        <v>19200</v>
      </c>
      <c r="S1331" s="1">
        <v>45828</v>
      </c>
      <c r="T1331">
        <v>0</v>
      </c>
      <c r="U1331" s="1">
        <v>45706</v>
      </c>
      <c r="V1331">
        <v>29000</v>
      </c>
      <c r="W1331" s="1">
        <v>45828</v>
      </c>
      <c r="X1331">
        <v>0</v>
      </c>
      <c r="Y1331" s="1">
        <v>45607</v>
      </c>
      <c r="Z1331">
        <v>-72409.97</v>
      </c>
      <c r="AA1331" s="1">
        <v>45607</v>
      </c>
      <c r="AB1331">
        <v>-41600</v>
      </c>
    </row>
    <row r="1332" spans="1:28" ht="16.2">
      <c r="A1332" s="1">
        <v>45831</v>
      </c>
      <c r="B1332">
        <v>29317.11</v>
      </c>
      <c r="C1332" s="1">
        <v>45513</v>
      </c>
      <c r="D1332">
        <v>10357.219999999999</v>
      </c>
      <c r="E1332" s="1">
        <v>45513</v>
      </c>
      <c r="F1332">
        <v>0</v>
      </c>
      <c r="G1332" s="1">
        <v>45463</v>
      </c>
      <c r="H1332">
        <v>0</v>
      </c>
      <c r="I1332" s="1">
        <v>45573</v>
      </c>
      <c r="J1332">
        <v>0</v>
      </c>
      <c r="K1332" s="1">
        <v>45608</v>
      </c>
      <c r="L1332">
        <v>-35984.17</v>
      </c>
      <c r="M1332" s="1">
        <v>45608</v>
      </c>
      <c r="N1332">
        <v>126399.03</v>
      </c>
      <c r="O1332" s="1">
        <v>45608</v>
      </c>
      <c r="P1332">
        <v>0</v>
      </c>
      <c r="Q1332" s="1">
        <v>45518</v>
      </c>
      <c r="R1332">
        <v>41800</v>
      </c>
      <c r="S1332" s="1">
        <v>45831</v>
      </c>
      <c r="T1332">
        <v>0</v>
      </c>
      <c r="U1332" s="1">
        <v>45707</v>
      </c>
      <c r="V1332">
        <v>-8908.24</v>
      </c>
      <c r="W1332" s="1">
        <v>45831</v>
      </c>
      <c r="X1332">
        <v>0</v>
      </c>
      <c r="Y1332" s="1">
        <v>45608</v>
      </c>
      <c r="Z1332">
        <v>89506.34</v>
      </c>
      <c r="AA1332" s="1">
        <v>45608</v>
      </c>
      <c r="AB1332">
        <v>-112690.39</v>
      </c>
    </row>
    <row r="1333" spans="1:28" ht="16.2">
      <c r="A1333" s="1">
        <v>45832</v>
      </c>
      <c r="B1333">
        <v>0</v>
      </c>
      <c r="C1333" s="1">
        <v>45516</v>
      </c>
      <c r="D1333">
        <v>35150.199999999997</v>
      </c>
      <c r="E1333" s="1">
        <v>45516</v>
      </c>
      <c r="F1333">
        <v>0</v>
      </c>
      <c r="G1333" s="1">
        <v>45464</v>
      </c>
      <c r="H1333">
        <v>0</v>
      </c>
      <c r="I1333" s="1">
        <v>45574</v>
      </c>
      <c r="J1333">
        <v>0</v>
      </c>
      <c r="K1333" s="1">
        <v>45609</v>
      </c>
      <c r="L1333">
        <v>0</v>
      </c>
      <c r="M1333" s="1">
        <v>45609</v>
      </c>
      <c r="N1333">
        <v>-24729.24</v>
      </c>
      <c r="O1333" s="1">
        <v>45609</v>
      </c>
      <c r="P1333">
        <v>0</v>
      </c>
      <c r="Q1333" s="1">
        <v>45519</v>
      </c>
      <c r="R1333">
        <v>-27600</v>
      </c>
      <c r="S1333" s="1">
        <v>45832</v>
      </c>
      <c r="T1333">
        <v>0</v>
      </c>
      <c r="U1333" s="1">
        <v>45708</v>
      </c>
      <c r="V1333">
        <v>0</v>
      </c>
      <c r="W1333" s="1">
        <v>45832</v>
      </c>
      <c r="X1333">
        <v>0</v>
      </c>
      <c r="Y1333" s="1">
        <v>45609</v>
      </c>
      <c r="Z1333">
        <v>-11485.11</v>
      </c>
      <c r="AA1333" s="1">
        <v>45609</v>
      </c>
      <c r="AB1333">
        <v>15314.11</v>
      </c>
    </row>
    <row r="1334" spans="1:28" ht="16.2">
      <c r="A1334" s="1">
        <v>45833</v>
      </c>
      <c r="B1334">
        <v>0</v>
      </c>
      <c r="C1334" s="1">
        <v>45517</v>
      </c>
      <c r="D1334">
        <v>0</v>
      </c>
      <c r="E1334" s="1">
        <v>45517</v>
      </c>
      <c r="F1334">
        <v>0</v>
      </c>
      <c r="G1334" s="1">
        <v>45467</v>
      </c>
      <c r="H1334">
        <v>0</v>
      </c>
      <c r="I1334" s="1">
        <v>45576</v>
      </c>
      <c r="J1334">
        <v>0</v>
      </c>
      <c r="K1334" s="1">
        <v>45610</v>
      </c>
      <c r="L1334">
        <v>-20165.66</v>
      </c>
      <c r="M1334" s="1">
        <v>45610</v>
      </c>
      <c r="N1334">
        <v>0</v>
      </c>
      <c r="O1334" s="1">
        <v>45610</v>
      </c>
      <c r="P1334">
        <v>0</v>
      </c>
      <c r="Q1334" s="1">
        <v>45520</v>
      </c>
      <c r="R1334">
        <v>105400</v>
      </c>
      <c r="S1334" s="1">
        <v>45833</v>
      </c>
      <c r="T1334">
        <v>0</v>
      </c>
      <c r="U1334" s="1">
        <v>45709</v>
      </c>
      <c r="V1334">
        <v>0</v>
      </c>
      <c r="W1334" s="1">
        <v>45833</v>
      </c>
      <c r="X1334">
        <v>0</v>
      </c>
      <c r="Y1334" s="1">
        <v>45610</v>
      </c>
      <c r="Z1334">
        <v>-14562.03</v>
      </c>
      <c r="AA1334" s="1">
        <v>45610</v>
      </c>
      <c r="AB1334">
        <v>19800</v>
      </c>
    </row>
    <row r="1335" spans="1:28" ht="16.2">
      <c r="A1335" s="1">
        <v>45834</v>
      </c>
      <c r="B1335">
        <v>30070.19</v>
      </c>
      <c r="C1335" s="1">
        <v>45518</v>
      </c>
      <c r="D1335">
        <v>0</v>
      </c>
      <c r="E1335" s="1">
        <v>45518</v>
      </c>
      <c r="F1335">
        <v>0</v>
      </c>
      <c r="G1335" s="1">
        <v>45468</v>
      </c>
      <c r="H1335">
        <v>0</v>
      </c>
      <c r="I1335" s="1">
        <v>45579</v>
      </c>
      <c r="J1335">
        <v>0</v>
      </c>
      <c r="K1335" s="1">
        <v>45611</v>
      </c>
      <c r="L1335">
        <v>0</v>
      </c>
      <c r="M1335" s="1">
        <v>45611</v>
      </c>
      <c r="N1335">
        <v>0</v>
      </c>
      <c r="O1335" s="1">
        <v>45611</v>
      </c>
      <c r="P1335">
        <v>0</v>
      </c>
      <c r="Q1335" s="1">
        <v>45523</v>
      </c>
      <c r="R1335">
        <v>-1200</v>
      </c>
      <c r="S1335" s="1">
        <v>45834</v>
      </c>
      <c r="T1335">
        <v>-19531.13</v>
      </c>
      <c r="U1335" s="1">
        <v>45712</v>
      </c>
      <c r="V1335">
        <v>-4106.2299999999996</v>
      </c>
      <c r="W1335" s="1">
        <v>45834</v>
      </c>
      <c r="X1335">
        <v>6135.47</v>
      </c>
      <c r="Y1335" s="1">
        <v>45611</v>
      </c>
      <c r="Z1335">
        <v>-19165.96</v>
      </c>
      <c r="AA1335" s="1">
        <v>45611</v>
      </c>
      <c r="AB1335">
        <v>-15000</v>
      </c>
    </row>
    <row r="1336" spans="1:28" ht="16.2">
      <c r="A1336" s="1">
        <v>45835</v>
      </c>
      <c r="B1336">
        <v>0</v>
      </c>
      <c r="C1336" s="1">
        <v>45519</v>
      </c>
      <c r="D1336">
        <v>0</v>
      </c>
      <c r="E1336" s="1">
        <v>45519</v>
      </c>
      <c r="F1336">
        <v>0</v>
      </c>
      <c r="G1336" s="1">
        <v>45469</v>
      </c>
      <c r="H1336">
        <v>-14488.23</v>
      </c>
      <c r="I1336" s="1">
        <v>45580</v>
      </c>
      <c r="J1336">
        <v>-13298.64</v>
      </c>
      <c r="K1336" s="1">
        <v>45614</v>
      </c>
      <c r="L1336">
        <v>0</v>
      </c>
      <c r="M1336" s="1">
        <v>45614</v>
      </c>
      <c r="N1336">
        <v>0</v>
      </c>
      <c r="O1336" s="1">
        <v>45614</v>
      </c>
      <c r="P1336">
        <v>0</v>
      </c>
      <c r="Q1336" s="1">
        <v>45524</v>
      </c>
      <c r="R1336">
        <v>15000</v>
      </c>
      <c r="S1336" s="1">
        <v>45835</v>
      </c>
      <c r="T1336">
        <v>0</v>
      </c>
      <c r="U1336" s="1">
        <v>45713</v>
      </c>
      <c r="V1336">
        <v>51800</v>
      </c>
      <c r="W1336" s="1">
        <v>45835</v>
      </c>
      <c r="X1336">
        <v>-800</v>
      </c>
      <c r="Y1336" s="1">
        <v>45614</v>
      </c>
      <c r="Z1336">
        <v>-16357.74</v>
      </c>
      <c r="AA1336" s="1">
        <v>45614</v>
      </c>
      <c r="AB1336">
        <v>37000</v>
      </c>
    </row>
    <row r="1337" spans="1:28" ht="16.2">
      <c r="A1337" s="1">
        <v>45838</v>
      </c>
      <c r="B1337">
        <v>0</v>
      </c>
      <c r="C1337" s="1">
        <v>45520</v>
      </c>
      <c r="D1337">
        <v>0</v>
      </c>
      <c r="E1337" s="1">
        <v>45520</v>
      </c>
      <c r="F1337">
        <v>0</v>
      </c>
      <c r="G1337" s="1">
        <v>45470</v>
      </c>
      <c r="H1337">
        <v>-15800</v>
      </c>
      <c r="I1337" s="1">
        <v>45581</v>
      </c>
      <c r="J1337">
        <v>-13694.8</v>
      </c>
      <c r="K1337" s="1">
        <v>45615</v>
      </c>
      <c r="L1337">
        <v>23918.19</v>
      </c>
      <c r="M1337" s="1">
        <v>45615</v>
      </c>
      <c r="N1337">
        <v>-36153.24</v>
      </c>
      <c r="O1337" s="1">
        <v>45615</v>
      </c>
      <c r="P1337">
        <v>0</v>
      </c>
      <c r="Q1337" s="1">
        <v>45525</v>
      </c>
      <c r="R1337">
        <v>-47866</v>
      </c>
      <c r="S1337" s="1">
        <v>45838</v>
      </c>
      <c r="T1337">
        <v>0</v>
      </c>
      <c r="U1337" s="1">
        <v>45714</v>
      </c>
      <c r="V1337">
        <v>-24400</v>
      </c>
      <c r="W1337" s="1">
        <v>45838</v>
      </c>
      <c r="X1337">
        <v>-4800</v>
      </c>
      <c r="Y1337" s="1">
        <v>45615</v>
      </c>
      <c r="Z1337">
        <v>8638.7800000000007</v>
      </c>
      <c r="AA1337" s="1">
        <v>45615</v>
      </c>
      <c r="AB1337">
        <v>-55200</v>
      </c>
    </row>
    <row r="1338" spans="1:28" ht="16.2">
      <c r="A1338" s="1">
        <v>45839</v>
      </c>
      <c r="B1338">
        <v>7110.47</v>
      </c>
      <c r="C1338" s="1">
        <v>45523</v>
      </c>
      <c r="D1338">
        <v>0</v>
      </c>
      <c r="E1338" s="1">
        <v>45523</v>
      </c>
      <c r="F1338">
        <v>0</v>
      </c>
      <c r="G1338" s="1">
        <v>45471</v>
      </c>
      <c r="H1338">
        <v>38000</v>
      </c>
      <c r="I1338" s="1">
        <v>45582</v>
      </c>
      <c r="J1338">
        <v>0</v>
      </c>
      <c r="K1338" s="1">
        <v>45616</v>
      </c>
      <c r="L1338">
        <v>-8852.24</v>
      </c>
      <c r="M1338" s="1">
        <v>45616</v>
      </c>
      <c r="N1338">
        <v>-42167.28</v>
      </c>
      <c r="O1338" s="1">
        <v>45616</v>
      </c>
      <c r="P1338">
        <v>0</v>
      </c>
      <c r="Q1338" s="1">
        <v>45526</v>
      </c>
      <c r="R1338">
        <v>0</v>
      </c>
      <c r="S1338" s="1">
        <v>45839</v>
      </c>
      <c r="T1338">
        <v>0</v>
      </c>
      <c r="U1338" s="1">
        <v>45715</v>
      </c>
      <c r="V1338">
        <v>44800</v>
      </c>
      <c r="W1338" s="1">
        <v>45839</v>
      </c>
      <c r="X1338">
        <v>-24267.89</v>
      </c>
      <c r="Y1338" s="1">
        <v>45616</v>
      </c>
      <c r="Z1338">
        <v>-37080.04</v>
      </c>
      <c r="AA1338" s="1">
        <v>45616</v>
      </c>
      <c r="AB1338">
        <v>32119.42</v>
      </c>
    </row>
    <row r="1339" spans="1:28" ht="16.2">
      <c r="A1339" s="1">
        <v>45840</v>
      </c>
      <c r="B1339">
        <v>0</v>
      </c>
      <c r="C1339" s="1">
        <v>45524</v>
      </c>
      <c r="D1339">
        <v>0</v>
      </c>
      <c r="E1339" s="1">
        <v>45524</v>
      </c>
      <c r="F1339">
        <v>0</v>
      </c>
      <c r="G1339" s="1">
        <v>45474</v>
      </c>
      <c r="H1339">
        <v>1600</v>
      </c>
      <c r="I1339" s="1">
        <v>45583</v>
      </c>
      <c r="J1339">
        <v>0</v>
      </c>
      <c r="K1339" s="1">
        <v>45617</v>
      </c>
      <c r="L1339">
        <v>-25956.99</v>
      </c>
      <c r="M1339" s="1">
        <v>45617</v>
      </c>
      <c r="N1339">
        <v>0</v>
      </c>
      <c r="O1339" s="1">
        <v>45617</v>
      </c>
      <c r="P1339">
        <v>0</v>
      </c>
      <c r="Q1339" s="1">
        <v>45527</v>
      </c>
      <c r="R1339">
        <v>0</v>
      </c>
      <c r="S1339" s="1">
        <v>45840</v>
      </c>
      <c r="T1339">
        <v>0</v>
      </c>
      <c r="U1339" s="1">
        <v>45719</v>
      </c>
      <c r="V1339">
        <v>95800</v>
      </c>
      <c r="W1339" s="1">
        <v>45840</v>
      </c>
      <c r="X1339">
        <v>-16138.3</v>
      </c>
      <c r="Y1339" s="1">
        <v>45617</v>
      </c>
      <c r="Z1339">
        <v>-10875.66</v>
      </c>
      <c r="AA1339" s="1">
        <v>45617</v>
      </c>
      <c r="AB1339">
        <v>-32358.49</v>
      </c>
    </row>
    <row r="1340" spans="1:28" ht="16.2">
      <c r="A1340" s="1">
        <v>45841</v>
      </c>
      <c r="B1340">
        <v>0</v>
      </c>
      <c r="C1340" s="1">
        <v>45525</v>
      </c>
      <c r="D1340">
        <v>0</v>
      </c>
      <c r="E1340" s="1">
        <v>45525</v>
      </c>
      <c r="F1340">
        <v>0</v>
      </c>
      <c r="G1340" s="1">
        <v>45475</v>
      </c>
      <c r="H1340">
        <v>-32000</v>
      </c>
      <c r="I1340" s="1">
        <v>45586</v>
      </c>
      <c r="J1340">
        <v>21489.66</v>
      </c>
      <c r="K1340" s="1">
        <v>45618</v>
      </c>
      <c r="L1340">
        <v>624.86</v>
      </c>
      <c r="M1340" s="1">
        <v>45618</v>
      </c>
      <c r="N1340">
        <v>0</v>
      </c>
      <c r="O1340" s="1">
        <v>45618</v>
      </c>
      <c r="P1340">
        <v>0</v>
      </c>
      <c r="Q1340" s="1">
        <v>45530</v>
      </c>
      <c r="R1340">
        <v>-5666.93</v>
      </c>
      <c r="S1340" s="1">
        <v>45841</v>
      </c>
      <c r="T1340">
        <v>0</v>
      </c>
      <c r="U1340" s="1">
        <v>45720</v>
      </c>
      <c r="V1340">
        <v>26000</v>
      </c>
      <c r="W1340" s="1">
        <v>45841</v>
      </c>
      <c r="X1340">
        <v>42326.2</v>
      </c>
      <c r="Y1340" s="1">
        <v>45618</v>
      </c>
      <c r="Z1340">
        <v>8033.08</v>
      </c>
      <c r="AA1340" s="1">
        <v>45618</v>
      </c>
      <c r="AB1340">
        <v>11710.72</v>
      </c>
    </row>
    <row r="1341" spans="1:28" ht="16.2">
      <c r="A1341" s="1">
        <v>45842</v>
      </c>
      <c r="B1341">
        <v>-23902.7</v>
      </c>
      <c r="C1341" s="1">
        <v>45526</v>
      </c>
      <c r="D1341">
        <v>0</v>
      </c>
      <c r="E1341" s="1">
        <v>45526</v>
      </c>
      <c r="F1341">
        <v>0</v>
      </c>
      <c r="G1341" s="1">
        <v>45476</v>
      </c>
      <c r="H1341">
        <v>70800</v>
      </c>
      <c r="I1341" s="1">
        <v>45587</v>
      </c>
      <c r="J1341">
        <v>-1507.13</v>
      </c>
      <c r="K1341" s="1">
        <v>45621</v>
      </c>
      <c r="L1341">
        <v>8.93</v>
      </c>
      <c r="M1341" s="1">
        <v>45621</v>
      </c>
      <c r="N1341">
        <v>-23095.34</v>
      </c>
      <c r="O1341" s="1">
        <v>45621</v>
      </c>
      <c r="P1341">
        <v>0</v>
      </c>
      <c r="Q1341" s="1">
        <v>45531</v>
      </c>
      <c r="R1341">
        <v>-10800</v>
      </c>
      <c r="S1341" s="1">
        <v>45842</v>
      </c>
      <c r="T1341">
        <v>0</v>
      </c>
      <c r="U1341" s="1">
        <v>45721</v>
      </c>
      <c r="V1341">
        <v>-60000</v>
      </c>
      <c r="W1341" s="1">
        <v>45842</v>
      </c>
      <c r="X1341">
        <v>-31675.599999999999</v>
      </c>
      <c r="Y1341" s="1">
        <v>45621</v>
      </c>
      <c r="Z1341">
        <v>6507.78</v>
      </c>
      <c r="AA1341" s="1">
        <v>45621</v>
      </c>
      <c r="AB1341">
        <v>5600</v>
      </c>
    </row>
    <row r="1342" spans="1:28" ht="16.2">
      <c r="A1342" s="1">
        <v>45845</v>
      </c>
      <c r="B1342">
        <v>0</v>
      </c>
      <c r="C1342" s="1">
        <v>45527</v>
      </c>
      <c r="D1342">
        <v>-32659.07</v>
      </c>
      <c r="E1342" s="1">
        <v>45527</v>
      </c>
      <c r="F1342">
        <v>0</v>
      </c>
      <c r="G1342" s="1">
        <v>45477</v>
      </c>
      <c r="H1342">
        <v>70493.77</v>
      </c>
      <c r="I1342" s="1">
        <v>45588</v>
      </c>
      <c r="J1342">
        <v>0</v>
      </c>
      <c r="K1342" s="1">
        <v>45622</v>
      </c>
      <c r="L1342">
        <v>836.65</v>
      </c>
      <c r="M1342" s="1">
        <v>45622</v>
      </c>
      <c r="N1342">
        <v>-17089.52</v>
      </c>
      <c r="O1342" s="1">
        <v>45622</v>
      </c>
      <c r="P1342">
        <v>0</v>
      </c>
      <c r="Q1342" s="1">
        <v>45532</v>
      </c>
      <c r="R1342">
        <v>50800</v>
      </c>
      <c r="S1342" s="1">
        <v>45845</v>
      </c>
      <c r="T1342">
        <v>0</v>
      </c>
      <c r="U1342" s="1">
        <v>45722</v>
      </c>
      <c r="V1342">
        <v>25000</v>
      </c>
      <c r="W1342" s="1">
        <v>45845</v>
      </c>
      <c r="X1342">
        <v>0</v>
      </c>
      <c r="Y1342" s="1">
        <v>45622</v>
      </c>
      <c r="Z1342">
        <v>33630.35</v>
      </c>
      <c r="AA1342" s="1">
        <v>45622</v>
      </c>
      <c r="AB1342">
        <v>-71881.3</v>
      </c>
    </row>
    <row r="1343" spans="1:28" ht="16.2">
      <c r="A1343" s="1">
        <v>45846</v>
      </c>
      <c r="B1343">
        <v>0</v>
      </c>
      <c r="C1343" s="1">
        <v>45530</v>
      </c>
      <c r="D1343">
        <v>-46670.77</v>
      </c>
      <c r="E1343" s="1">
        <v>45530</v>
      </c>
      <c r="F1343">
        <v>0</v>
      </c>
      <c r="G1343" s="1">
        <v>45478</v>
      </c>
      <c r="H1343">
        <v>0</v>
      </c>
      <c r="I1343" s="1">
        <v>45589</v>
      </c>
      <c r="J1343">
        <v>-28995.599999999999</v>
      </c>
      <c r="K1343" s="1">
        <v>45623</v>
      </c>
      <c r="L1343">
        <v>-55431.42</v>
      </c>
      <c r="M1343" s="1">
        <v>45623</v>
      </c>
      <c r="N1343">
        <v>0</v>
      </c>
      <c r="O1343" s="1">
        <v>45623</v>
      </c>
      <c r="P1343">
        <v>0</v>
      </c>
      <c r="Q1343" s="1">
        <v>45533</v>
      </c>
      <c r="R1343">
        <v>-46000</v>
      </c>
      <c r="S1343" s="1">
        <v>45846</v>
      </c>
      <c r="T1343">
        <v>0</v>
      </c>
      <c r="U1343" s="1">
        <v>45723</v>
      </c>
      <c r="V1343">
        <v>48400</v>
      </c>
      <c r="W1343" s="1">
        <v>45846</v>
      </c>
      <c r="X1343">
        <v>-30883.65</v>
      </c>
      <c r="Y1343" s="1">
        <v>45623</v>
      </c>
      <c r="Z1343">
        <v>16363.15</v>
      </c>
      <c r="AA1343" s="1">
        <v>45623</v>
      </c>
      <c r="AB1343">
        <v>37323.89</v>
      </c>
    </row>
    <row r="1344" spans="1:28" ht="16.2">
      <c r="A1344" s="1">
        <v>45847</v>
      </c>
      <c r="B1344">
        <v>-4543.22</v>
      </c>
      <c r="C1344" s="1">
        <v>45531</v>
      </c>
      <c r="D1344">
        <v>0</v>
      </c>
      <c r="E1344" s="1">
        <v>45531</v>
      </c>
      <c r="F1344">
        <v>0</v>
      </c>
      <c r="G1344" s="1">
        <v>45481</v>
      </c>
      <c r="H1344">
        <v>0</v>
      </c>
      <c r="I1344" s="1">
        <v>45590</v>
      </c>
      <c r="J1344">
        <v>0</v>
      </c>
      <c r="K1344" s="1">
        <v>45624</v>
      </c>
      <c r="L1344">
        <v>-24266.87</v>
      </c>
      <c r="M1344" s="1">
        <v>45624</v>
      </c>
      <c r="N1344">
        <v>0</v>
      </c>
      <c r="O1344" s="1">
        <v>45624</v>
      </c>
      <c r="P1344">
        <v>0</v>
      </c>
      <c r="Q1344" s="1">
        <v>45534</v>
      </c>
      <c r="R1344">
        <v>29400</v>
      </c>
      <c r="S1344" s="1">
        <v>45847</v>
      </c>
      <c r="T1344">
        <v>0</v>
      </c>
      <c r="U1344" s="1">
        <v>45726</v>
      </c>
      <c r="V1344">
        <v>15000</v>
      </c>
      <c r="W1344" s="1">
        <v>45847</v>
      </c>
      <c r="X1344">
        <v>-12732.99</v>
      </c>
      <c r="Y1344" s="1">
        <v>45624</v>
      </c>
      <c r="Z1344">
        <v>-8871.64</v>
      </c>
      <c r="AA1344" s="1">
        <v>45624</v>
      </c>
      <c r="AB1344">
        <v>20732.8</v>
      </c>
    </row>
    <row r="1345" spans="1:28" ht="16.2">
      <c r="A1345" s="1">
        <v>45848</v>
      </c>
      <c r="B1345">
        <v>0</v>
      </c>
      <c r="C1345" s="1">
        <v>45532</v>
      </c>
      <c r="D1345">
        <v>0</v>
      </c>
      <c r="E1345" s="1">
        <v>45532</v>
      </c>
      <c r="F1345">
        <v>0</v>
      </c>
      <c r="G1345" s="1">
        <v>45482</v>
      </c>
      <c r="H1345">
        <v>0</v>
      </c>
      <c r="I1345" s="1">
        <v>45593</v>
      </c>
      <c r="J1345">
        <v>-10614.2</v>
      </c>
      <c r="K1345" s="1">
        <v>45625</v>
      </c>
      <c r="L1345">
        <v>-37727.800000000003</v>
      </c>
      <c r="M1345" s="1">
        <v>45625</v>
      </c>
      <c r="N1345">
        <v>-17666.84</v>
      </c>
      <c r="O1345" s="1">
        <v>45625</v>
      </c>
      <c r="P1345">
        <v>-18647.8</v>
      </c>
      <c r="Q1345" s="1">
        <v>45537</v>
      </c>
      <c r="R1345">
        <v>-19200</v>
      </c>
      <c r="S1345" s="1">
        <v>45848</v>
      </c>
      <c r="T1345">
        <v>0</v>
      </c>
      <c r="U1345" s="1">
        <v>45727</v>
      </c>
      <c r="V1345">
        <v>83000</v>
      </c>
      <c r="W1345" s="1">
        <v>45848</v>
      </c>
      <c r="X1345">
        <v>7922.96</v>
      </c>
      <c r="Y1345" s="1">
        <v>45625</v>
      </c>
      <c r="Z1345">
        <v>26071.45</v>
      </c>
      <c r="AA1345" s="1">
        <v>45625</v>
      </c>
      <c r="AB1345">
        <v>0</v>
      </c>
    </row>
    <row r="1346" spans="1:28" ht="16.2">
      <c r="A1346" s="1">
        <v>45849</v>
      </c>
      <c r="B1346">
        <v>0</v>
      </c>
      <c r="C1346" s="1">
        <v>45533</v>
      </c>
      <c r="D1346">
        <v>-147791.91</v>
      </c>
      <c r="E1346" s="1">
        <v>45533</v>
      </c>
      <c r="F1346">
        <v>0</v>
      </c>
      <c r="G1346" s="1">
        <v>45483</v>
      </c>
      <c r="H1346">
        <v>0</v>
      </c>
      <c r="I1346" s="1">
        <v>45594</v>
      </c>
      <c r="J1346">
        <v>31705.86</v>
      </c>
      <c r="K1346" s="1">
        <v>45628</v>
      </c>
      <c r="L1346">
        <v>45322.09</v>
      </c>
      <c r="M1346" s="1">
        <v>45628</v>
      </c>
      <c r="N1346">
        <v>87059.06</v>
      </c>
      <c r="O1346" s="1">
        <v>45628</v>
      </c>
      <c r="P1346">
        <v>48871.5</v>
      </c>
      <c r="Q1346" s="1">
        <v>45538</v>
      </c>
      <c r="R1346">
        <v>-31400</v>
      </c>
      <c r="S1346" s="1">
        <v>45849</v>
      </c>
      <c r="T1346">
        <v>0</v>
      </c>
      <c r="U1346" s="1">
        <v>45728</v>
      </c>
      <c r="V1346">
        <v>-40200</v>
      </c>
      <c r="W1346" s="1">
        <v>45849</v>
      </c>
      <c r="X1346">
        <v>30600</v>
      </c>
      <c r="Y1346" s="1">
        <v>45628</v>
      </c>
      <c r="Z1346">
        <v>50322.84</v>
      </c>
      <c r="AA1346" s="1">
        <v>45628</v>
      </c>
      <c r="AB1346">
        <v>4716</v>
      </c>
    </row>
    <row r="1347" spans="1:28" ht="16.2">
      <c r="A1347" s="1">
        <v>45852</v>
      </c>
      <c r="B1347">
        <v>-2553.54</v>
      </c>
      <c r="C1347" s="1">
        <v>45534</v>
      </c>
      <c r="D1347">
        <v>-18467.95</v>
      </c>
      <c r="E1347" s="1">
        <v>45534</v>
      </c>
      <c r="F1347">
        <v>0</v>
      </c>
      <c r="G1347" s="1">
        <v>45484</v>
      </c>
      <c r="H1347">
        <v>0</v>
      </c>
      <c r="I1347" s="1">
        <v>45595</v>
      </c>
      <c r="J1347">
        <v>-38272.550000000003</v>
      </c>
      <c r="K1347" s="1">
        <v>45629</v>
      </c>
      <c r="L1347">
        <v>38428.51</v>
      </c>
      <c r="M1347" s="1">
        <v>45629</v>
      </c>
      <c r="N1347">
        <v>57000</v>
      </c>
      <c r="O1347" s="1">
        <v>45629</v>
      </c>
      <c r="P1347">
        <v>0</v>
      </c>
      <c r="Q1347" s="1">
        <v>45539</v>
      </c>
      <c r="R1347">
        <v>-224600</v>
      </c>
      <c r="S1347" s="1">
        <v>45852</v>
      </c>
      <c r="T1347">
        <v>14444.57</v>
      </c>
      <c r="U1347" s="1">
        <v>45729</v>
      </c>
      <c r="V1347">
        <v>62400</v>
      </c>
      <c r="W1347" s="1">
        <v>45852</v>
      </c>
      <c r="X1347">
        <v>-42600</v>
      </c>
      <c r="Y1347" s="1">
        <v>45629</v>
      </c>
      <c r="Z1347">
        <v>57000</v>
      </c>
      <c r="AA1347" s="1">
        <v>45629</v>
      </c>
      <c r="AB1347">
        <v>57000</v>
      </c>
    </row>
    <row r="1348" spans="1:28" ht="16.2">
      <c r="A1348" s="1">
        <v>45853</v>
      </c>
      <c r="B1348">
        <v>-35731.83</v>
      </c>
      <c r="C1348" s="1">
        <v>45537</v>
      </c>
      <c r="D1348">
        <v>0</v>
      </c>
      <c r="E1348" s="1">
        <v>45537</v>
      </c>
      <c r="F1348">
        <v>0</v>
      </c>
      <c r="G1348" s="1">
        <v>45485</v>
      </c>
      <c r="H1348">
        <v>0</v>
      </c>
      <c r="I1348" s="1">
        <v>45597</v>
      </c>
      <c r="J1348">
        <v>-25964.07</v>
      </c>
      <c r="K1348" s="1">
        <v>45630</v>
      </c>
      <c r="L1348">
        <v>-6081.76</v>
      </c>
      <c r="M1348" s="1">
        <v>45630</v>
      </c>
      <c r="N1348">
        <v>-30277.71</v>
      </c>
      <c r="O1348" s="1">
        <v>45630</v>
      </c>
      <c r="P1348">
        <v>0</v>
      </c>
      <c r="Q1348" s="1">
        <v>45540</v>
      </c>
      <c r="R1348">
        <v>47200</v>
      </c>
      <c r="S1348" s="1">
        <v>45853</v>
      </c>
      <c r="T1348">
        <v>-24366.71</v>
      </c>
      <c r="U1348" s="1">
        <v>45730</v>
      </c>
      <c r="V1348">
        <v>-8200</v>
      </c>
      <c r="W1348" s="1">
        <v>45853</v>
      </c>
      <c r="X1348">
        <v>51800</v>
      </c>
      <c r="Y1348" s="1">
        <v>45630</v>
      </c>
      <c r="Z1348">
        <v>-11786.18</v>
      </c>
      <c r="AA1348" s="1">
        <v>45630</v>
      </c>
      <c r="AB1348">
        <v>36400</v>
      </c>
    </row>
    <row r="1349" spans="1:28" ht="16.2">
      <c r="A1349" s="1">
        <v>45854</v>
      </c>
      <c r="B1349">
        <v>0</v>
      </c>
      <c r="C1349" s="1">
        <v>45538</v>
      </c>
      <c r="D1349">
        <v>0</v>
      </c>
      <c r="E1349" s="1">
        <v>45538</v>
      </c>
      <c r="F1349">
        <v>0</v>
      </c>
      <c r="G1349" s="1">
        <v>45488</v>
      </c>
      <c r="H1349">
        <v>0</v>
      </c>
      <c r="I1349" s="1">
        <v>45600</v>
      </c>
      <c r="J1349">
        <v>-29972.41</v>
      </c>
      <c r="K1349" s="1">
        <v>45631</v>
      </c>
      <c r="L1349">
        <v>0</v>
      </c>
      <c r="M1349" s="1">
        <v>45631</v>
      </c>
      <c r="N1349">
        <v>0</v>
      </c>
      <c r="O1349" s="1">
        <v>45631</v>
      </c>
      <c r="P1349">
        <v>0</v>
      </c>
      <c r="Q1349" s="1">
        <v>45541</v>
      </c>
      <c r="R1349">
        <v>27200</v>
      </c>
      <c r="S1349" s="1">
        <v>45854</v>
      </c>
      <c r="T1349">
        <v>0</v>
      </c>
      <c r="U1349" s="1">
        <v>45733</v>
      </c>
      <c r="V1349">
        <v>-39400</v>
      </c>
      <c r="W1349" s="1">
        <v>45854</v>
      </c>
      <c r="X1349">
        <v>46708.59</v>
      </c>
      <c r="Y1349" s="1">
        <v>45631</v>
      </c>
      <c r="Z1349">
        <v>-8600</v>
      </c>
      <c r="AA1349" s="1">
        <v>45631</v>
      </c>
      <c r="AB1349">
        <v>-19796.05</v>
      </c>
    </row>
    <row r="1350" spans="1:28" ht="16.2">
      <c r="A1350" s="1">
        <v>45855</v>
      </c>
      <c r="B1350">
        <v>33621.71</v>
      </c>
      <c r="C1350" s="1">
        <v>45539</v>
      </c>
      <c r="D1350">
        <v>65290.65</v>
      </c>
      <c r="E1350" s="1">
        <v>45539</v>
      </c>
      <c r="F1350">
        <v>0</v>
      </c>
      <c r="G1350" s="1">
        <v>45489</v>
      </c>
      <c r="H1350">
        <v>0</v>
      </c>
      <c r="I1350" s="1">
        <v>45601</v>
      </c>
      <c r="J1350">
        <v>0</v>
      </c>
      <c r="K1350" s="1">
        <v>45632</v>
      </c>
      <c r="L1350">
        <v>0</v>
      </c>
      <c r="M1350" s="1">
        <v>45632</v>
      </c>
      <c r="N1350">
        <v>0</v>
      </c>
      <c r="O1350" s="1">
        <v>45632</v>
      </c>
      <c r="P1350">
        <v>0</v>
      </c>
      <c r="Q1350" s="1">
        <v>45544</v>
      </c>
      <c r="R1350">
        <v>-49200</v>
      </c>
      <c r="S1350" s="1">
        <v>45855</v>
      </c>
      <c r="T1350">
        <v>-31577.21</v>
      </c>
      <c r="U1350" s="1">
        <v>45734</v>
      </c>
      <c r="V1350">
        <v>-14400</v>
      </c>
      <c r="W1350" s="1">
        <v>45855</v>
      </c>
      <c r="X1350">
        <v>0</v>
      </c>
      <c r="Y1350" s="1">
        <v>45632</v>
      </c>
      <c r="Z1350">
        <v>-14400</v>
      </c>
      <c r="AA1350" s="1">
        <v>45632</v>
      </c>
      <c r="AB1350">
        <v>-21294.44</v>
      </c>
    </row>
    <row r="1351" spans="1:28" ht="16.2">
      <c r="A1351" s="1">
        <v>45856</v>
      </c>
      <c r="B1351">
        <v>0</v>
      </c>
      <c r="C1351" s="1">
        <v>45540</v>
      </c>
      <c r="D1351">
        <v>0</v>
      </c>
      <c r="E1351" s="1">
        <v>45540</v>
      </c>
      <c r="F1351">
        <v>0</v>
      </c>
      <c r="G1351" s="1">
        <v>45490</v>
      </c>
      <c r="H1351">
        <v>0</v>
      </c>
      <c r="I1351" s="1">
        <v>45602</v>
      </c>
      <c r="J1351">
        <v>0</v>
      </c>
      <c r="K1351" s="1">
        <v>45635</v>
      </c>
      <c r="L1351">
        <v>-3395.06</v>
      </c>
      <c r="M1351" s="1">
        <v>45635</v>
      </c>
      <c r="N1351">
        <v>-17195.990000000002</v>
      </c>
      <c r="O1351" s="1">
        <v>45635</v>
      </c>
      <c r="P1351">
        <v>0</v>
      </c>
      <c r="Q1351" s="1">
        <v>45545</v>
      </c>
      <c r="R1351">
        <v>-14600</v>
      </c>
      <c r="S1351" s="1">
        <v>45856</v>
      </c>
      <c r="T1351">
        <v>0</v>
      </c>
      <c r="U1351" s="1">
        <v>45735</v>
      </c>
      <c r="V1351">
        <v>52541.08</v>
      </c>
      <c r="W1351" s="1">
        <v>45856</v>
      </c>
      <c r="X1351">
        <v>0</v>
      </c>
      <c r="Y1351" s="1">
        <v>45635</v>
      </c>
      <c r="Z1351">
        <v>-15790.68</v>
      </c>
      <c r="AA1351" s="1">
        <v>45635</v>
      </c>
      <c r="AB1351">
        <v>-2697.77</v>
      </c>
    </row>
    <row r="1352" spans="1:28" ht="16.2">
      <c r="A1352" s="1">
        <v>45859</v>
      </c>
      <c r="B1352">
        <v>0</v>
      </c>
      <c r="C1352" s="1">
        <v>45541</v>
      </c>
      <c r="D1352">
        <v>0</v>
      </c>
      <c r="E1352" s="1">
        <v>45541</v>
      </c>
      <c r="F1352">
        <v>0</v>
      </c>
      <c r="G1352" s="1">
        <v>45491</v>
      </c>
      <c r="H1352">
        <v>0</v>
      </c>
      <c r="I1352" s="1">
        <v>45603</v>
      </c>
      <c r="J1352">
        <v>0</v>
      </c>
      <c r="K1352" s="1">
        <v>45636</v>
      </c>
      <c r="L1352">
        <v>10.43</v>
      </c>
      <c r="M1352" s="1">
        <v>45636</v>
      </c>
      <c r="N1352">
        <v>0</v>
      </c>
      <c r="O1352" s="1">
        <v>45636</v>
      </c>
      <c r="P1352">
        <v>0</v>
      </c>
      <c r="Q1352" s="1">
        <v>45546</v>
      </c>
      <c r="R1352">
        <v>1000</v>
      </c>
      <c r="S1352" s="1">
        <v>45859</v>
      </c>
      <c r="T1352">
        <v>-10392.09</v>
      </c>
      <c r="U1352" s="1">
        <v>45736</v>
      </c>
      <c r="V1352">
        <v>0</v>
      </c>
      <c r="W1352" s="1">
        <v>45859</v>
      </c>
      <c r="X1352">
        <v>0</v>
      </c>
      <c r="Y1352" s="1">
        <v>45636</v>
      </c>
      <c r="Z1352">
        <v>-68399.149999999994</v>
      </c>
      <c r="AA1352" s="1">
        <v>45636</v>
      </c>
      <c r="AB1352">
        <v>-25493.75</v>
      </c>
    </row>
    <row r="1353" spans="1:28" ht="16.2">
      <c r="A1353" s="1">
        <v>45860</v>
      </c>
      <c r="B1353">
        <v>64607.03</v>
      </c>
      <c r="C1353" s="1">
        <v>45544</v>
      </c>
      <c r="D1353">
        <v>0</v>
      </c>
      <c r="E1353" s="1">
        <v>45544</v>
      </c>
      <c r="F1353">
        <v>0</v>
      </c>
      <c r="G1353" s="1">
        <v>45492</v>
      </c>
      <c r="H1353">
        <v>0</v>
      </c>
      <c r="I1353" s="1">
        <v>45604</v>
      </c>
      <c r="J1353">
        <v>-22423.17</v>
      </c>
      <c r="K1353" s="1">
        <v>45637</v>
      </c>
      <c r="L1353">
        <v>14021.05</v>
      </c>
      <c r="M1353" s="1">
        <v>45637</v>
      </c>
      <c r="N1353">
        <v>0</v>
      </c>
      <c r="O1353" s="1">
        <v>45637</v>
      </c>
      <c r="P1353">
        <v>0</v>
      </c>
      <c r="Q1353" s="1">
        <v>45547</v>
      </c>
      <c r="R1353">
        <v>141200</v>
      </c>
      <c r="S1353" s="1">
        <v>45860</v>
      </c>
      <c r="T1353">
        <v>-10795.09</v>
      </c>
      <c r="U1353" s="1">
        <v>45737</v>
      </c>
      <c r="V1353">
        <v>0</v>
      </c>
      <c r="W1353" s="1">
        <v>45860</v>
      </c>
      <c r="X1353">
        <v>0</v>
      </c>
      <c r="Y1353" s="1">
        <v>45637</v>
      </c>
      <c r="Z1353">
        <v>-7493.72</v>
      </c>
      <c r="AA1353" s="1">
        <v>45637</v>
      </c>
      <c r="AB1353">
        <v>0</v>
      </c>
    </row>
    <row r="1354" spans="1:28" ht="16.2">
      <c r="A1354" s="1">
        <v>45861</v>
      </c>
      <c r="B1354">
        <v>-24586.49</v>
      </c>
      <c r="C1354" s="1">
        <v>45545</v>
      </c>
      <c r="D1354">
        <v>0</v>
      </c>
      <c r="E1354" s="1">
        <v>45545</v>
      </c>
      <c r="F1354">
        <v>0</v>
      </c>
      <c r="G1354" s="1">
        <v>45495</v>
      </c>
      <c r="H1354">
        <v>0</v>
      </c>
      <c r="I1354" s="1">
        <v>45607</v>
      </c>
      <c r="J1354">
        <v>-35407.9</v>
      </c>
      <c r="K1354" s="1">
        <v>45638</v>
      </c>
      <c r="L1354">
        <v>-9494.5300000000007</v>
      </c>
      <c r="M1354" s="1">
        <v>45638</v>
      </c>
      <c r="N1354">
        <v>23110.36</v>
      </c>
      <c r="O1354" s="1">
        <v>45638</v>
      </c>
      <c r="P1354">
        <v>0</v>
      </c>
      <c r="Q1354" s="1">
        <v>45548</v>
      </c>
      <c r="R1354">
        <v>21800</v>
      </c>
      <c r="S1354" s="1">
        <v>45861</v>
      </c>
      <c r="T1354">
        <v>0</v>
      </c>
      <c r="U1354" s="1">
        <v>45740</v>
      </c>
      <c r="V1354">
        <v>0</v>
      </c>
      <c r="W1354" s="1">
        <v>45861</v>
      </c>
      <c r="X1354">
        <v>41710.78</v>
      </c>
      <c r="Y1354" s="1">
        <v>45638</v>
      </c>
      <c r="Z1354">
        <v>17815.919999999998</v>
      </c>
      <c r="AA1354" s="1">
        <v>45638</v>
      </c>
      <c r="AB1354">
        <v>0</v>
      </c>
    </row>
    <row r="1355" spans="1:28" ht="16.2">
      <c r="A1355" s="1">
        <v>45862</v>
      </c>
      <c r="B1355">
        <v>0</v>
      </c>
      <c r="C1355" s="1">
        <v>45546</v>
      </c>
      <c r="D1355">
        <v>0</v>
      </c>
      <c r="E1355" s="1">
        <v>45546</v>
      </c>
      <c r="F1355">
        <v>0</v>
      </c>
      <c r="G1355" s="1">
        <v>45496</v>
      </c>
      <c r="H1355">
        <v>0</v>
      </c>
      <c r="I1355" s="1">
        <v>45608</v>
      </c>
      <c r="J1355">
        <v>0</v>
      </c>
      <c r="K1355" s="1">
        <v>45639</v>
      </c>
      <c r="L1355">
        <v>6330.87</v>
      </c>
      <c r="M1355" s="1">
        <v>45639</v>
      </c>
      <c r="N1355">
        <v>-39180.54</v>
      </c>
      <c r="O1355" s="1">
        <v>45639</v>
      </c>
      <c r="P1355">
        <v>0</v>
      </c>
      <c r="Q1355" s="1">
        <v>45551</v>
      </c>
      <c r="R1355">
        <v>-1400</v>
      </c>
      <c r="S1355" s="1">
        <v>45862</v>
      </c>
      <c r="T1355">
        <v>0</v>
      </c>
      <c r="U1355" s="1">
        <v>45741</v>
      </c>
      <c r="V1355">
        <v>0</v>
      </c>
      <c r="W1355" s="1">
        <v>45862</v>
      </c>
      <c r="X1355">
        <v>24800</v>
      </c>
      <c r="Y1355" s="1">
        <v>45639</v>
      </c>
      <c r="Z1355">
        <v>1019.88</v>
      </c>
      <c r="AA1355" s="1">
        <v>45639</v>
      </c>
      <c r="AB1355">
        <v>-21777.96</v>
      </c>
    </row>
    <row r="1356" spans="1:28" ht="16.2">
      <c r="A1356" s="1">
        <v>45863</v>
      </c>
      <c r="B1356">
        <v>-2194.46</v>
      </c>
      <c r="C1356" s="1">
        <v>45547</v>
      </c>
      <c r="D1356">
        <v>49106.28</v>
      </c>
      <c r="E1356" s="1">
        <v>45547</v>
      </c>
      <c r="F1356">
        <v>0</v>
      </c>
      <c r="G1356" s="1">
        <v>45499</v>
      </c>
      <c r="H1356">
        <v>0</v>
      </c>
      <c r="I1356" s="1">
        <v>45609</v>
      </c>
      <c r="J1356">
        <v>13433.8</v>
      </c>
      <c r="K1356" s="1">
        <v>45642</v>
      </c>
      <c r="L1356">
        <v>-12592.78</v>
      </c>
      <c r="M1356" s="1">
        <v>45642</v>
      </c>
      <c r="N1356">
        <v>-5000</v>
      </c>
      <c r="O1356" s="1">
        <v>45642</v>
      </c>
      <c r="P1356">
        <v>0</v>
      </c>
      <c r="Q1356" s="1">
        <v>45553</v>
      </c>
      <c r="R1356">
        <v>-39448.57</v>
      </c>
      <c r="S1356" s="1">
        <v>45863</v>
      </c>
      <c r="T1356">
        <v>0</v>
      </c>
      <c r="U1356" s="1">
        <v>45742</v>
      </c>
      <c r="V1356">
        <v>0</v>
      </c>
      <c r="W1356" s="1">
        <v>45863</v>
      </c>
      <c r="X1356">
        <v>-21194.97</v>
      </c>
      <c r="Y1356" s="1">
        <v>45642</v>
      </c>
      <c r="Z1356">
        <v>22413.49</v>
      </c>
      <c r="AA1356" s="1">
        <v>45642</v>
      </c>
      <c r="AB1356">
        <v>0</v>
      </c>
    </row>
    <row r="1357" spans="1:28" ht="16.2">
      <c r="A1357" s="1">
        <v>45866</v>
      </c>
      <c r="B1357">
        <v>0</v>
      </c>
      <c r="C1357" s="1">
        <v>45548</v>
      </c>
      <c r="D1357">
        <v>0</v>
      </c>
      <c r="E1357" s="1">
        <v>45548</v>
      </c>
      <c r="F1357">
        <v>0</v>
      </c>
      <c r="G1357" s="1">
        <v>45502</v>
      </c>
      <c r="H1357">
        <v>0</v>
      </c>
      <c r="I1357" s="1">
        <v>45610</v>
      </c>
      <c r="J1357">
        <v>-680.52</v>
      </c>
      <c r="K1357" s="1">
        <v>45643</v>
      </c>
      <c r="L1357">
        <v>0</v>
      </c>
      <c r="M1357" s="1">
        <v>45643</v>
      </c>
      <c r="N1357">
        <v>13109.1</v>
      </c>
      <c r="O1357" s="1">
        <v>45643</v>
      </c>
      <c r="P1357">
        <v>0</v>
      </c>
      <c r="Q1357" s="1">
        <v>45554</v>
      </c>
      <c r="R1357">
        <v>0</v>
      </c>
      <c r="S1357" s="1">
        <v>45866</v>
      </c>
      <c r="T1357">
        <v>-3802.38</v>
      </c>
      <c r="U1357" s="1">
        <v>45743</v>
      </c>
      <c r="V1357">
        <v>8939.52</v>
      </c>
      <c r="W1357" s="1">
        <v>45866</v>
      </c>
      <c r="X1357">
        <v>30800</v>
      </c>
      <c r="Y1357" s="1">
        <v>45643</v>
      </c>
      <c r="Z1357">
        <v>-15293.12</v>
      </c>
      <c r="AA1357" s="1">
        <v>45643</v>
      </c>
      <c r="AB1357">
        <v>0</v>
      </c>
    </row>
    <row r="1358" spans="1:28" ht="16.2">
      <c r="A1358" s="1">
        <v>45867</v>
      </c>
      <c r="B1358">
        <v>-789.27</v>
      </c>
      <c r="C1358" s="1">
        <v>45551</v>
      </c>
      <c r="D1358">
        <v>0</v>
      </c>
      <c r="E1358" s="1">
        <v>45551</v>
      </c>
      <c r="F1358">
        <v>0</v>
      </c>
      <c r="G1358" s="1">
        <v>45503</v>
      </c>
      <c r="H1358">
        <v>0</v>
      </c>
      <c r="I1358" s="1">
        <v>45611</v>
      </c>
      <c r="J1358">
        <v>-11682.17</v>
      </c>
      <c r="K1358" s="1">
        <v>45644</v>
      </c>
      <c r="L1358">
        <v>0</v>
      </c>
      <c r="M1358" s="1">
        <v>45644</v>
      </c>
      <c r="N1358">
        <v>15816.28</v>
      </c>
      <c r="O1358" s="1">
        <v>45644</v>
      </c>
      <c r="P1358">
        <v>0</v>
      </c>
      <c r="Q1358" s="1">
        <v>45555</v>
      </c>
      <c r="R1358">
        <v>7534.63</v>
      </c>
      <c r="S1358" s="1">
        <v>45867</v>
      </c>
      <c r="T1358">
        <v>30809.35</v>
      </c>
      <c r="U1358" s="1">
        <v>45744</v>
      </c>
      <c r="V1358">
        <v>73000</v>
      </c>
      <c r="W1358" s="1">
        <v>45867</v>
      </c>
      <c r="X1358">
        <v>-41495.64</v>
      </c>
      <c r="Y1358" s="1">
        <v>45644</v>
      </c>
      <c r="Z1358">
        <v>-32666.7</v>
      </c>
      <c r="AA1358" s="1">
        <v>45644</v>
      </c>
      <c r="AB1358">
        <v>0</v>
      </c>
    </row>
    <row r="1359" spans="1:28" ht="16.2">
      <c r="A1359" s="1">
        <v>45868</v>
      </c>
      <c r="B1359">
        <v>-11804.13</v>
      </c>
      <c r="C1359" s="1">
        <v>45553</v>
      </c>
      <c r="D1359">
        <v>0</v>
      </c>
      <c r="E1359" s="1">
        <v>45553</v>
      </c>
      <c r="F1359">
        <v>0</v>
      </c>
      <c r="G1359" s="1">
        <v>45504</v>
      </c>
      <c r="H1359">
        <v>0</v>
      </c>
      <c r="I1359" s="1">
        <v>45614</v>
      </c>
      <c r="J1359">
        <v>0</v>
      </c>
      <c r="K1359" s="1">
        <v>45645</v>
      </c>
      <c r="L1359">
        <v>0</v>
      </c>
      <c r="M1359" s="1">
        <v>45645</v>
      </c>
      <c r="N1359">
        <v>0</v>
      </c>
      <c r="O1359" s="1">
        <v>45645</v>
      </c>
      <c r="P1359">
        <v>0</v>
      </c>
      <c r="Q1359" s="1">
        <v>45558</v>
      </c>
      <c r="R1359">
        <v>23600</v>
      </c>
      <c r="S1359" s="1">
        <v>45868</v>
      </c>
      <c r="T1359">
        <v>0</v>
      </c>
      <c r="U1359" s="1">
        <v>45747</v>
      </c>
      <c r="V1359">
        <v>166800</v>
      </c>
      <c r="W1359" s="1">
        <v>45868</v>
      </c>
      <c r="X1359">
        <v>0</v>
      </c>
      <c r="Y1359" s="1">
        <v>45645</v>
      </c>
      <c r="Z1359">
        <v>0</v>
      </c>
      <c r="AA1359" s="1">
        <v>45645</v>
      </c>
      <c r="AB1359">
        <v>0</v>
      </c>
    </row>
    <row r="1360" spans="1:28" ht="16.2">
      <c r="A1360" s="1">
        <v>45869</v>
      </c>
      <c r="B1360">
        <v>-7011.86</v>
      </c>
      <c r="C1360" s="1">
        <v>45554</v>
      </c>
      <c r="D1360">
        <v>0</v>
      </c>
      <c r="E1360" s="1">
        <v>45554</v>
      </c>
      <c r="F1360">
        <v>0</v>
      </c>
      <c r="G1360" s="1">
        <v>45505</v>
      </c>
      <c r="H1360">
        <v>0</v>
      </c>
      <c r="I1360" s="1">
        <v>45615</v>
      </c>
      <c r="J1360">
        <v>-49149.01</v>
      </c>
      <c r="K1360" s="1">
        <v>45646</v>
      </c>
      <c r="L1360">
        <v>-13965.51</v>
      </c>
      <c r="M1360" s="1">
        <v>45646</v>
      </c>
      <c r="N1360">
        <v>0</v>
      </c>
      <c r="O1360" s="1">
        <v>45646</v>
      </c>
      <c r="P1360">
        <v>0</v>
      </c>
      <c r="Q1360" s="1">
        <v>45559</v>
      </c>
      <c r="R1360">
        <v>30600</v>
      </c>
      <c r="S1360" s="1">
        <v>45869</v>
      </c>
      <c r="T1360">
        <v>0</v>
      </c>
      <c r="U1360" s="1">
        <v>45748</v>
      </c>
      <c r="V1360">
        <v>-82400</v>
      </c>
      <c r="W1360" s="1">
        <v>45869</v>
      </c>
      <c r="X1360">
        <v>-12601.36</v>
      </c>
      <c r="Y1360" s="1">
        <v>45646</v>
      </c>
      <c r="Z1360">
        <v>-21852.48</v>
      </c>
      <c r="AA1360" s="1">
        <v>45646</v>
      </c>
      <c r="AB1360">
        <v>0</v>
      </c>
    </row>
    <row r="1361" spans="1:28" ht="16.2">
      <c r="A1361" s="1">
        <v>45870</v>
      </c>
      <c r="B1361">
        <v>10399.39</v>
      </c>
      <c r="C1361" s="1">
        <v>45555</v>
      </c>
      <c r="D1361">
        <v>0</v>
      </c>
      <c r="E1361" s="1">
        <v>45555</v>
      </c>
      <c r="F1361">
        <v>0</v>
      </c>
      <c r="G1361" s="1">
        <v>45506</v>
      </c>
      <c r="H1361">
        <v>0</v>
      </c>
      <c r="I1361" s="1">
        <v>45616</v>
      </c>
      <c r="J1361">
        <v>0</v>
      </c>
      <c r="K1361" s="1">
        <v>45649</v>
      </c>
      <c r="L1361">
        <v>47309.94</v>
      </c>
      <c r="M1361" s="1">
        <v>45649</v>
      </c>
      <c r="N1361">
        <v>0</v>
      </c>
      <c r="O1361" s="1">
        <v>45649</v>
      </c>
      <c r="P1361">
        <v>0</v>
      </c>
      <c r="Q1361" s="1">
        <v>45560</v>
      </c>
      <c r="R1361">
        <v>60200</v>
      </c>
      <c r="S1361" s="1">
        <v>45870</v>
      </c>
      <c r="T1361">
        <v>0</v>
      </c>
      <c r="U1361" s="1">
        <v>45749</v>
      </c>
      <c r="V1361">
        <v>-24600</v>
      </c>
      <c r="W1361" s="1">
        <v>45870</v>
      </c>
      <c r="X1361">
        <v>43093.11</v>
      </c>
      <c r="Y1361" s="1">
        <v>45649</v>
      </c>
      <c r="Z1361">
        <v>9025.25</v>
      </c>
      <c r="AA1361" s="1">
        <v>45649</v>
      </c>
      <c r="AB1361">
        <v>24906.58</v>
      </c>
    </row>
    <row r="1362" spans="1:28" ht="16.2">
      <c r="A1362" s="1">
        <v>45873</v>
      </c>
      <c r="B1362">
        <v>27608.45</v>
      </c>
      <c r="C1362" s="1">
        <v>45558</v>
      </c>
      <c r="D1362">
        <v>0</v>
      </c>
      <c r="E1362" s="1">
        <v>45558</v>
      </c>
      <c r="F1362">
        <v>0</v>
      </c>
      <c r="G1362" s="1">
        <v>45509</v>
      </c>
      <c r="H1362">
        <v>0</v>
      </c>
      <c r="I1362" s="1">
        <v>45617</v>
      </c>
      <c r="J1362">
        <v>0</v>
      </c>
      <c r="K1362" s="1">
        <v>45650</v>
      </c>
      <c r="L1362">
        <v>52699.82</v>
      </c>
      <c r="M1362" s="1">
        <v>45650</v>
      </c>
      <c r="N1362">
        <v>0</v>
      </c>
      <c r="O1362" s="1">
        <v>45650</v>
      </c>
      <c r="P1362">
        <v>0</v>
      </c>
      <c r="Q1362" s="1">
        <v>45561</v>
      </c>
      <c r="R1362">
        <v>33000</v>
      </c>
      <c r="S1362" s="1">
        <v>45873</v>
      </c>
      <c r="T1362">
        <v>0</v>
      </c>
      <c r="U1362" s="1">
        <v>45754</v>
      </c>
      <c r="V1362">
        <v>427400</v>
      </c>
      <c r="W1362" s="1">
        <v>45873</v>
      </c>
      <c r="X1362">
        <v>22103.1</v>
      </c>
      <c r="Y1362" s="1">
        <v>45650</v>
      </c>
      <c r="Z1362">
        <v>2302.29</v>
      </c>
      <c r="AA1362" s="1">
        <v>45650</v>
      </c>
      <c r="AB1362">
        <v>-5200</v>
      </c>
    </row>
    <row r="1363" spans="1:28" ht="16.2">
      <c r="A1363" s="1">
        <v>45874</v>
      </c>
      <c r="B1363">
        <v>11780.81</v>
      </c>
      <c r="C1363" s="1">
        <v>45559</v>
      </c>
      <c r="D1363">
        <v>0</v>
      </c>
      <c r="E1363" s="1">
        <v>45559</v>
      </c>
      <c r="F1363">
        <v>0</v>
      </c>
      <c r="G1363" s="1">
        <v>45510</v>
      </c>
      <c r="H1363">
        <v>0</v>
      </c>
      <c r="I1363" s="1">
        <v>45618</v>
      </c>
      <c r="J1363">
        <v>0</v>
      </c>
      <c r="K1363" s="1">
        <v>45651</v>
      </c>
      <c r="L1363">
        <v>0</v>
      </c>
      <c r="M1363" s="1">
        <v>45651</v>
      </c>
      <c r="N1363">
        <v>0</v>
      </c>
      <c r="O1363" s="1">
        <v>45651</v>
      </c>
      <c r="P1363">
        <v>0</v>
      </c>
      <c r="Q1363" s="1">
        <v>45562</v>
      </c>
      <c r="R1363">
        <v>-27187.14</v>
      </c>
      <c r="S1363" s="1">
        <v>45874</v>
      </c>
      <c r="T1363">
        <v>0</v>
      </c>
      <c r="U1363" s="1">
        <v>45755</v>
      </c>
      <c r="V1363">
        <v>270665.67</v>
      </c>
      <c r="W1363" s="1">
        <v>45874</v>
      </c>
      <c r="X1363">
        <v>38898.69</v>
      </c>
      <c r="Y1363" s="1">
        <v>45651</v>
      </c>
      <c r="Z1363">
        <v>2700.64</v>
      </c>
      <c r="AA1363" s="1">
        <v>45651</v>
      </c>
      <c r="AB1363">
        <v>22600</v>
      </c>
    </row>
    <row r="1364" spans="1:28" ht="16.2">
      <c r="A1364" s="1">
        <v>45875</v>
      </c>
      <c r="B1364">
        <v>-7809.71</v>
      </c>
      <c r="C1364" s="1">
        <v>45560</v>
      </c>
      <c r="D1364">
        <v>0</v>
      </c>
      <c r="E1364" s="1">
        <v>45560</v>
      </c>
      <c r="F1364">
        <v>0</v>
      </c>
      <c r="G1364" s="1">
        <v>45511</v>
      </c>
      <c r="H1364">
        <v>67376.27</v>
      </c>
      <c r="I1364" s="1">
        <v>45621</v>
      </c>
      <c r="J1364">
        <v>0</v>
      </c>
      <c r="K1364" s="1">
        <v>45652</v>
      </c>
      <c r="L1364">
        <v>0</v>
      </c>
      <c r="M1364" s="1">
        <v>45652</v>
      </c>
      <c r="N1364">
        <v>-9801.2999999999993</v>
      </c>
      <c r="O1364" s="1">
        <v>45652</v>
      </c>
      <c r="P1364">
        <v>0</v>
      </c>
      <c r="Q1364" s="1">
        <v>45565</v>
      </c>
      <c r="R1364">
        <v>-111600</v>
      </c>
      <c r="S1364" s="1">
        <v>45875</v>
      </c>
      <c r="T1364">
        <v>0</v>
      </c>
      <c r="U1364" s="1">
        <v>45756</v>
      </c>
      <c r="V1364">
        <v>0</v>
      </c>
      <c r="W1364" s="1">
        <v>45875</v>
      </c>
      <c r="X1364">
        <v>-43206.61</v>
      </c>
      <c r="Y1364" s="1">
        <v>45652</v>
      </c>
      <c r="Z1364">
        <v>2799.72</v>
      </c>
      <c r="AA1364" s="1">
        <v>45652</v>
      </c>
      <c r="AB1364">
        <v>-600</v>
      </c>
    </row>
    <row r="1365" spans="1:28" ht="16.2">
      <c r="A1365" s="1">
        <v>45876</v>
      </c>
      <c r="B1365">
        <v>9162.31</v>
      </c>
      <c r="C1365" s="1">
        <v>45561</v>
      </c>
      <c r="D1365">
        <v>0</v>
      </c>
      <c r="E1365" s="1">
        <v>45561</v>
      </c>
      <c r="F1365">
        <v>0</v>
      </c>
      <c r="G1365" s="1">
        <v>45512</v>
      </c>
      <c r="H1365">
        <v>-88000</v>
      </c>
      <c r="I1365" s="1">
        <v>45622</v>
      </c>
      <c r="J1365">
        <v>39314.92</v>
      </c>
      <c r="K1365" s="1">
        <v>45653</v>
      </c>
      <c r="L1365">
        <v>20508.97</v>
      </c>
      <c r="M1365" s="1">
        <v>45653</v>
      </c>
      <c r="N1365">
        <v>0</v>
      </c>
      <c r="O1365" s="1">
        <v>45653</v>
      </c>
      <c r="P1365">
        <v>0</v>
      </c>
      <c r="Q1365" s="1">
        <v>45566</v>
      </c>
      <c r="R1365">
        <v>13000</v>
      </c>
      <c r="S1365" s="1">
        <v>45876</v>
      </c>
      <c r="T1365">
        <v>0</v>
      </c>
      <c r="U1365" s="1">
        <v>45757</v>
      </c>
      <c r="V1365">
        <v>-567.05999999999995</v>
      </c>
      <c r="W1365" s="1">
        <v>45876</v>
      </c>
      <c r="X1365">
        <v>95794.559999999998</v>
      </c>
      <c r="Y1365" s="1">
        <v>45653</v>
      </c>
      <c r="Z1365">
        <v>-5700.53</v>
      </c>
      <c r="AA1365" s="1">
        <v>45653</v>
      </c>
      <c r="AB1365">
        <v>9200</v>
      </c>
    </row>
    <row r="1366" spans="1:28" ht="16.2">
      <c r="A1366" s="1">
        <v>45877</v>
      </c>
      <c r="B1366">
        <v>0</v>
      </c>
      <c r="C1366" s="1">
        <v>45562</v>
      </c>
      <c r="D1366">
        <v>0</v>
      </c>
      <c r="E1366" s="1">
        <v>45562</v>
      </c>
      <c r="F1366">
        <v>0</v>
      </c>
      <c r="G1366" s="1">
        <v>45513</v>
      </c>
      <c r="H1366">
        <v>158000</v>
      </c>
      <c r="I1366" s="1">
        <v>45623</v>
      </c>
      <c r="J1366">
        <v>-20882.11</v>
      </c>
      <c r="K1366" s="1">
        <v>45656</v>
      </c>
      <c r="L1366">
        <v>-33096.300000000003</v>
      </c>
      <c r="M1366" s="1">
        <v>45656</v>
      </c>
      <c r="N1366">
        <v>4204.16</v>
      </c>
      <c r="O1366" s="1">
        <v>45656</v>
      </c>
      <c r="P1366">
        <v>0</v>
      </c>
      <c r="Q1366" s="1">
        <v>45569</v>
      </c>
      <c r="R1366">
        <v>-21400</v>
      </c>
      <c r="S1366" s="1">
        <v>45877</v>
      </c>
      <c r="T1366">
        <v>0</v>
      </c>
      <c r="U1366" s="1">
        <v>45758</v>
      </c>
      <c r="V1366">
        <v>125614.01</v>
      </c>
      <c r="W1366" s="1">
        <v>45877</v>
      </c>
      <c r="X1366">
        <v>-9600</v>
      </c>
      <c r="Y1366" s="1">
        <v>45656</v>
      </c>
      <c r="Z1366">
        <v>28006.53</v>
      </c>
      <c r="AA1366" s="1">
        <v>45656</v>
      </c>
      <c r="AB1366">
        <v>-39000</v>
      </c>
    </row>
    <row r="1367" spans="1:28" ht="16.2">
      <c r="A1367" s="1">
        <v>45880</v>
      </c>
      <c r="B1367">
        <v>-11292.84</v>
      </c>
      <c r="C1367" s="1">
        <v>45565</v>
      </c>
      <c r="D1367">
        <v>44723.41</v>
      </c>
      <c r="E1367" s="1">
        <v>45565</v>
      </c>
      <c r="F1367">
        <v>0</v>
      </c>
      <c r="G1367" s="1">
        <v>45516</v>
      </c>
      <c r="H1367">
        <v>38400</v>
      </c>
      <c r="I1367" s="1">
        <v>45624</v>
      </c>
      <c r="J1367">
        <v>-31675.01</v>
      </c>
      <c r="K1367" s="1">
        <v>45657</v>
      </c>
      <c r="L1367">
        <v>-2669.4</v>
      </c>
      <c r="M1367" s="1">
        <v>45657</v>
      </c>
      <c r="N1367">
        <v>0</v>
      </c>
      <c r="O1367" s="1">
        <v>45657</v>
      </c>
      <c r="P1367">
        <v>0</v>
      </c>
      <c r="Q1367" s="1">
        <v>45572</v>
      </c>
      <c r="R1367">
        <v>99000</v>
      </c>
      <c r="S1367" s="1">
        <v>45880</v>
      </c>
      <c r="T1367">
        <v>0</v>
      </c>
      <c r="U1367" s="1">
        <v>45761</v>
      </c>
      <c r="V1367">
        <v>0</v>
      </c>
      <c r="W1367" s="1">
        <v>45880</v>
      </c>
      <c r="X1367">
        <v>41800</v>
      </c>
      <c r="Y1367" s="1">
        <v>45657</v>
      </c>
      <c r="Z1367">
        <v>9907.18</v>
      </c>
      <c r="AA1367" s="1">
        <v>45657</v>
      </c>
      <c r="AB1367">
        <v>-36489.94</v>
      </c>
    </row>
    <row r="1368" spans="1:28" ht="16.2">
      <c r="A1368" s="1">
        <v>45881</v>
      </c>
      <c r="B1368">
        <v>0</v>
      </c>
      <c r="C1368" s="1">
        <v>45566</v>
      </c>
      <c r="D1368">
        <v>1330.52</v>
      </c>
      <c r="E1368" s="1">
        <v>45566</v>
      </c>
      <c r="F1368">
        <v>0</v>
      </c>
      <c r="G1368" s="1">
        <v>45517</v>
      </c>
      <c r="H1368">
        <v>19200</v>
      </c>
      <c r="I1368" s="1">
        <v>45625</v>
      </c>
      <c r="J1368">
        <v>-4870.0200000000004</v>
      </c>
      <c r="K1368" s="1">
        <v>45659</v>
      </c>
      <c r="L1368">
        <v>-14268.38</v>
      </c>
      <c r="M1368" s="1">
        <v>45659</v>
      </c>
      <c r="N1368">
        <v>-58779.37</v>
      </c>
      <c r="O1368" s="1">
        <v>45659</v>
      </c>
      <c r="P1368">
        <v>0</v>
      </c>
      <c r="Q1368" s="1">
        <v>45573</v>
      </c>
      <c r="R1368">
        <v>-40800</v>
      </c>
      <c r="S1368" s="1">
        <v>45881</v>
      </c>
      <c r="T1368">
        <v>0</v>
      </c>
      <c r="U1368" s="1">
        <v>45762</v>
      </c>
      <c r="V1368">
        <v>0</v>
      </c>
      <c r="W1368" s="1">
        <v>45881</v>
      </c>
      <c r="X1368">
        <v>-4600</v>
      </c>
      <c r="Y1368" s="1">
        <v>45659</v>
      </c>
      <c r="Z1368">
        <v>-48761.59</v>
      </c>
      <c r="AA1368" s="1">
        <v>45659</v>
      </c>
      <c r="AB1368">
        <v>0</v>
      </c>
    </row>
    <row r="1369" spans="1:28" ht="16.2">
      <c r="A1369" s="1">
        <v>45882</v>
      </c>
      <c r="B1369">
        <v>-17314.32</v>
      </c>
      <c r="C1369" s="1">
        <v>45569</v>
      </c>
      <c r="D1369">
        <v>0</v>
      </c>
      <c r="E1369" s="1">
        <v>45569</v>
      </c>
      <c r="F1369">
        <v>0</v>
      </c>
      <c r="G1369" s="1">
        <v>45518</v>
      </c>
      <c r="H1369">
        <v>41800</v>
      </c>
      <c r="I1369" s="1">
        <v>45628</v>
      </c>
      <c r="J1369">
        <v>-22266.15</v>
      </c>
      <c r="K1369" s="1">
        <v>45660</v>
      </c>
      <c r="L1369">
        <v>-24178.86</v>
      </c>
      <c r="M1369" s="1">
        <v>45660</v>
      </c>
      <c r="N1369">
        <v>14913.03</v>
      </c>
      <c r="O1369" s="1">
        <v>45660</v>
      </c>
      <c r="P1369">
        <v>-17379.88</v>
      </c>
      <c r="Q1369" s="1">
        <v>45574</v>
      </c>
      <c r="R1369">
        <v>25000</v>
      </c>
      <c r="S1369" s="1">
        <v>45882</v>
      </c>
      <c r="T1369">
        <v>0</v>
      </c>
      <c r="U1369" s="1">
        <v>45763</v>
      </c>
      <c r="V1369">
        <v>0</v>
      </c>
      <c r="W1369" s="1">
        <v>45882</v>
      </c>
      <c r="X1369">
        <v>17273.25</v>
      </c>
      <c r="Y1369" s="1">
        <v>45660</v>
      </c>
      <c r="Z1369">
        <v>-13376.37</v>
      </c>
      <c r="AA1369" s="1">
        <v>45660</v>
      </c>
      <c r="AB1369">
        <v>0</v>
      </c>
    </row>
    <row r="1370" spans="1:28" ht="16.2">
      <c r="A1370" s="1">
        <v>45883</v>
      </c>
      <c r="B1370">
        <v>10543.62</v>
      </c>
      <c r="C1370" s="1">
        <v>45572</v>
      </c>
      <c r="D1370">
        <v>0</v>
      </c>
      <c r="E1370" s="1">
        <v>45572</v>
      </c>
      <c r="F1370">
        <v>0</v>
      </c>
      <c r="G1370" s="1">
        <v>45519</v>
      </c>
      <c r="H1370">
        <v>-27600</v>
      </c>
      <c r="I1370" s="1">
        <v>45629</v>
      </c>
      <c r="J1370">
        <v>42822.67</v>
      </c>
      <c r="K1370" s="1">
        <v>45663</v>
      </c>
      <c r="L1370">
        <v>63901.42</v>
      </c>
      <c r="M1370" s="1">
        <v>45663</v>
      </c>
      <c r="N1370">
        <v>126400</v>
      </c>
      <c r="O1370" s="1">
        <v>45663</v>
      </c>
      <c r="P1370">
        <v>0</v>
      </c>
      <c r="Q1370" s="1">
        <v>45576</v>
      </c>
      <c r="R1370">
        <v>42400</v>
      </c>
      <c r="S1370" s="1">
        <v>45883</v>
      </c>
      <c r="T1370">
        <v>-3256.41</v>
      </c>
      <c r="U1370" s="1">
        <v>45764</v>
      </c>
      <c r="V1370">
        <v>0</v>
      </c>
      <c r="W1370" s="1">
        <v>45883</v>
      </c>
      <c r="X1370">
        <v>22868.959999999999</v>
      </c>
      <c r="Y1370" s="1">
        <v>45663</v>
      </c>
      <c r="Z1370">
        <v>126400</v>
      </c>
      <c r="AA1370" s="1">
        <v>45663</v>
      </c>
      <c r="AB1370">
        <v>34697.040000000001</v>
      </c>
    </row>
    <row r="1371" spans="1:28" ht="16.2">
      <c r="A1371" s="1">
        <v>45884</v>
      </c>
      <c r="B1371">
        <v>0</v>
      </c>
      <c r="C1371" s="1">
        <v>45573</v>
      </c>
      <c r="D1371">
        <v>0</v>
      </c>
      <c r="E1371" s="1">
        <v>45573</v>
      </c>
      <c r="F1371">
        <v>0</v>
      </c>
      <c r="G1371" s="1">
        <v>45520</v>
      </c>
      <c r="H1371">
        <v>103329.2</v>
      </c>
      <c r="I1371" s="1">
        <v>45630</v>
      </c>
      <c r="J1371">
        <v>0</v>
      </c>
      <c r="K1371" s="1">
        <v>45664</v>
      </c>
      <c r="L1371">
        <v>48735.75</v>
      </c>
      <c r="M1371" s="1">
        <v>45664</v>
      </c>
      <c r="N1371">
        <v>-14543.83</v>
      </c>
      <c r="O1371" s="1">
        <v>45664</v>
      </c>
      <c r="P1371">
        <v>0</v>
      </c>
      <c r="Q1371" s="1">
        <v>45579</v>
      </c>
      <c r="R1371">
        <v>19200</v>
      </c>
      <c r="S1371" s="1">
        <v>45884</v>
      </c>
      <c r="T1371">
        <v>0</v>
      </c>
      <c r="U1371" s="1">
        <v>45765</v>
      </c>
      <c r="V1371">
        <v>0</v>
      </c>
      <c r="W1371" s="1">
        <v>45884</v>
      </c>
      <c r="X1371">
        <v>-4928.13</v>
      </c>
      <c r="Y1371" s="1">
        <v>45664</v>
      </c>
      <c r="Z1371">
        <v>37885.94</v>
      </c>
      <c r="AA1371" s="1">
        <v>45664</v>
      </c>
      <c r="AB1371">
        <v>22252.81</v>
      </c>
    </row>
    <row r="1372" spans="1:28" ht="16.2">
      <c r="A1372" s="1">
        <v>45887</v>
      </c>
      <c r="B1372">
        <v>0</v>
      </c>
      <c r="C1372" s="1">
        <v>45574</v>
      </c>
      <c r="D1372">
        <v>-21484.12</v>
      </c>
      <c r="E1372" s="1">
        <v>45574</v>
      </c>
      <c r="F1372">
        <v>0</v>
      </c>
      <c r="G1372" s="1">
        <v>45523</v>
      </c>
      <c r="H1372">
        <v>0</v>
      </c>
      <c r="I1372" s="1">
        <v>45631</v>
      </c>
      <c r="J1372">
        <v>0</v>
      </c>
      <c r="K1372" s="1">
        <v>45665</v>
      </c>
      <c r="L1372">
        <v>49791.02</v>
      </c>
      <c r="M1372" s="1">
        <v>45665</v>
      </c>
      <c r="N1372">
        <v>74738.12</v>
      </c>
      <c r="O1372" s="1">
        <v>45665</v>
      </c>
      <c r="P1372">
        <v>0</v>
      </c>
      <c r="Q1372" s="1">
        <v>45580</v>
      </c>
      <c r="R1372">
        <v>43400</v>
      </c>
      <c r="S1372" s="1">
        <v>45887</v>
      </c>
      <c r="T1372">
        <v>0</v>
      </c>
      <c r="U1372" s="1">
        <v>45768</v>
      </c>
      <c r="V1372">
        <v>0</v>
      </c>
      <c r="W1372" s="1">
        <v>45887</v>
      </c>
      <c r="X1372">
        <v>5668.18</v>
      </c>
      <c r="Y1372" s="1">
        <v>45665</v>
      </c>
      <c r="Z1372">
        <v>15494.07</v>
      </c>
      <c r="AA1372" s="1">
        <v>45665</v>
      </c>
      <c r="AB1372">
        <v>0</v>
      </c>
    </row>
    <row r="1373" spans="1:28" ht="16.2">
      <c r="A1373" s="1">
        <v>45888</v>
      </c>
      <c r="B1373">
        <v>0</v>
      </c>
      <c r="C1373" s="1">
        <v>45576</v>
      </c>
      <c r="D1373">
        <v>66708.89</v>
      </c>
      <c r="E1373" s="1">
        <v>45576</v>
      </c>
      <c r="F1373">
        <v>0</v>
      </c>
      <c r="G1373" s="1">
        <v>45524</v>
      </c>
      <c r="H1373">
        <v>0</v>
      </c>
      <c r="I1373" s="1">
        <v>45632</v>
      </c>
      <c r="J1373">
        <v>0</v>
      </c>
      <c r="K1373" s="1">
        <v>45666</v>
      </c>
      <c r="L1373">
        <v>-28502.52</v>
      </c>
      <c r="M1373" s="1">
        <v>45666</v>
      </c>
      <c r="N1373">
        <v>0</v>
      </c>
      <c r="O1373" s="1">
        <v>45666</v>
      </c>
      <c r="P1373">
        <v>0</v>
      </c>
      <c r="Q1373" s="1">
        <v>45581</v>
      </c>
      <c r="R1373">
        <v>-48489.58</v>
      </c>
      <c r="S1373" s="1">
        <v>45888</v>
      </c>
      <c r="T1373">
        <v>-5261.03</v>
      </c>
      <c r="U1373" s="1">
        <v>45769</v>
      </c>
      <c r="V1373">
        <v>0</v>
      </c>
      <c r="W1373" s="1">
        <v>45888</v>
      </c>
      <c r="X1373">
        <v>-23329.39</v>
      </c>
      <c r="Y1373" s="1">
        <v>45666</v>
      </c>
      <c r="Z1373">
        <v>69000</v>
      </c>
      <c r="AA1373" s="1">
        <v>45666</v>
      </c>
      <c r="AB1373">
        <v>0</v>
      </c>
    </row>
    <row r="1374" spans="1:28" ht="16.2">
      <c r="A1374" s="1">
        <v>45889</v>
      </c>
      <c r="B1374">
        <v>77169.990000000005</v>
      </c>
      <c r="C1374" s="1">
        <v>45579</v>
      </c>
      <c r="D1374">
        <v>0</v>
      </c>
      <c r="E1374" s="1">
        <v>45579</v>
      </c>
      <c r="F1374">
        <v>0</v>
      </c>
      <c r="G1374" s="1">
        <v>45525</v>
      </c>
      <c r="H1374">
        <v>0</v>
      </c>
      <c r="I1374" s="1">
        <v>45635</v>
      </c>
      <c r="J1374">
        <v>0</v>
      </c>
      <c r="K1374" s="1">
        <v>45667</v>
      </c>
      <c r="L1374">
        <v>-7984.89</v>
      </c>
      <c r="M1374" s="1">
        <v>45667</v>
      </c>
      <c r="N1374">
        <v>-491.5</v>
      </c>
      <c r="O1374" s="1">
        <v>45667</v>
      </c>
      <c r="P1374">
        <v>0</v>
      </c>
      <c r="Q1374" s="1">
        <v>45582</v>
      </c>
      <c r="R1374">
        <v>11504.15</v>
      </c>
      <c r="S1374" s="1">
        <v>45889</v>
      </c>
      <c r="T1374">
        <v>0</v>
      </c>
      <c r="U1374" s="1">
        <v>45770</v>
      </c>
      <c r="V1374">
        <v>19216.349999999999</v>
      </c>
      <c r="W1374" s="1">
        <v>45889</v>
      </c>
      <c r="X1374">
        <v>0</v>
      </c>
      <c r="Y1374" s="1">
        <v>45667</v>
      </c>
      <c r="Z1374">
        <v>-32184.799999999999</v>
      </c>
      <c r="AA1374" s="1">
        <v>45667</v>
      </c>
      <c r="AB1374">
        <v>0</v>
      </c>
    </row>
    <row r="1375" spans="1:28" ht="16.2">
      <c r="A1375" s="1">
        <v>45890</v>
      </c>
      <c r="B1375">
        <v>0</v>
      </c>
      <c r="C1375" s="1">
        <v>45580</v>
      </c>
      <c r="D1375">
        <v>0</v>
      </c>
      <c r="E1375" s="1">
        <v>45580</v>
      </c>
      <c r="F1375">
        <v>0</v>
      </c>
      <c r="G1375" s="1">
        <v>45526</v>
      </c>
      <c r="H1375">
        <v>0</v>
      </c>
      <c r="I1375" s="1">
        <v>45636</v>
      </c>
      <c r="J1375">
        <v>0</v>
      </c>
      <c r="K1375" s="1">
        <v>45670</v>
      </c>
      <c r="L1375">
        <v>0</v>
      </c>
      <c r="M1375" s="1">
        <v>45670</v>
      </c>
      <c r="N1375">
        <v>-13693.42</v>
      </c>
      <c r="O1375" s="1">
        <v>45670</v>
      </c>
      <c r="P1375">
        <v>-21405.040000000001</v>
      </c>
      <c r="Q1375" s="1">
        <v>45583</v>
      </c>
      <c r="R1375">
        <v>105886.33</v>
      </c>
      <c r="S1375" s="1">
        <v>45890</v>
      </c>
      <c r="T1375">
        <v>-3631.27</v>
      </c>
      <c r="U1375" s="1">
        <v>45771</v>
      </c>
      <c r="V1375">
        <v>-17600</v>
      </c>
      <c r="W1375" s="1">
        <v>45890</v>
      </c>
      <c r="X1375">
        <v>0</v>
      </c>
      <c r="Y1375" s="1">
        <v>45670</v>
      </c>
      <c r="Z1375">
        <v>13824.17</v>
      </c>
      <c r="AA1375" s="1">
        <v>45670</v>
      </c>
      <c r="AB1375">
        <v>-2275.84</v>
      </c>
    </row>
    <row r="1376" spans="1:28" ht="16.2">
      <c r="A1376" s="1">
        <v>45891</v>
      </c>
      <c r="B1376">
        <v>0</v>
      </c>
      <c r="C1376" s="1">
        <v>45581</v>
      </c>
      <c r="D1376">
        <v>0</v>
      </c>
      <c r="E1376" s="1">
        <v>45581</v>
      </c>
      <c r="F1376">
        <v>0</v>
      </c>
      <c r="G1376" s="1">
        <v>45527</v>
      </c>
      <c r="H1376">
        <v>0</v>
      </c>
      <c r="I1376" s="1">
        <v>45637</v>
      </c>
      <c r="J1376">
        <v>15712.1</v>
      </c>
      <c r="K1376" s="1">
        <v>45671</v>
      </c>
      <c r="L1376">
        <v>0</v>
      </c>
      <c r="M1376" s="1">
        <v>45671</v>
      </c>
      <c r="N1376">
        <v>0</v>
      </c>
      <c r="O1376" s="1">
        <v>45671</v>
      </c>
      <c r="P1376">
        <v>0</v>
      </c>
      <c r="Q1376" s="1">
        <v>45586</v>
      </c>
      <c r="R1376">
        <v>0</v>
      </c>
      <c r="S1376" s="1">
        <v>45891</v>
      </c>
      <c r="T1376">
        <v>0</v>
      </c>
      <c r="U1376" s="1">
        <v>45772</v>
      </c>
      <c r="V1376">
        <v>81400</v>
      </c>
      <c r="W1376" s="1">
        <v>45891</v>
      </c>
      <c r="X1376">
        <v>0</v>
      </c>
      <c r="Y1376" s="1">
        <v>45671</v>
      </c>
      <c r="Z1376">
        <v>41247.81</v>
      </c>
      <c r="AA1376" s="1">
        <v>45671</v>
      </c>
      <c r="AB1376">
        <v>-24879.71</v>
      </c>
    </row>
    <row r="1377" spans="1:28" ht="16.2">
      <c r="A1377" s="1">
        <v>45894</v>
      </c>
      <c r="B1377">
        <v>12500.29</v>
      </c>
      <c r="C1377" s="1">
        <v>45582</v>
      </c>
      <c r="D1377">
        <v>0</v>
      </c>
      <c r="E1377" s="1">
        <v>45582</v>
      </c>
      <c r="F1377">
        <v>0</v>
      </c>
      <c r="G1377" s="1">
        <v>45530</v>
      </c>
      <c r="H1377">
        <v>0</v>
      </c>
      <c r="I1377" s="1">
        <v>45638</v>
      </c>
      <c r="J1377">
        <v>-28582.73</v>
      </c>
      <c r="K1377" s="1">
        <v>45672</v>
      </c>
      <c r="L1377">
        <v>0</v>
      </c>
      <c r="M1377" s="1">
        <v>45672</v>
      </c>
      <c r="N1377">
        <v>0</v>
      </c>
      <c r="O1377" s="1">
        <v>45672</v>
      </c>
      <c r="P1377">
        <v>0</v>
      </c>
      <c r="Q1377" s="1">
        <v>45587</v>
      </c>
      <c r="R1377">
        <v>0</v>
      </c>
      <c r="S1377" s="1">
        <v>45894</v>
      </c>
      <c r="T1377">
        <v>0</v>
      </c>
      <c r="U1377" s="1">
        <v>45775</v>
      </c>
      <c r="V1377">
        <v>18400</v>
      </c>
      <c r="W1377" s="1">
        <v>45894</v>
      </c>
      <c r="X1377">
        <v>0</v>
      </c>
      <c r="Y1377" s="1">
        <v>45672</v>
      </c>
      <c r="Z1377">
        <v>-37077.040000000001</v>
      </c>
      <c r="AA1377" s="1">
        <v>45672</v>
      </c>
      <c r="AB1377">
        <v>0</v>
      </c>
    </row>
    <row r="1378" spans="1:28" ht="16.2">
      <c r="A1378" s="1">
        <v>45895</v>
      </c>
      <c r="B1378">
        <v>-31899.35</v>
      </c>
      <c r="C1378" s="1">
        <v>45583</v>
      </c>
      <c r="D1378">
        <v>0</v>
      </c>
      <c r="E1378" s="1">
        <v>45583</v>
      </c>
      <c r="F1378">
        <v>0</v>
      </c>
      <c r="G1378" s="1">
        <v>45531</v>
      </c>
      <c r="H1378">
        <v>0</v>
      </c>
      <c r="I1378" s="1">
        <v>45639</v>
      </c>
      <c r="J1378">
        <v>-6692.31</v>
      </c>
      <c r="K1378" s="1">
        <v>45673</v>
      </c>
      <c r="L1378">
        <v>-7781.2</v>
      </c>
      <c r="M1378" s="1">
        <v>45673</v>
      </c>
      <c r="N1378">
        <v>0</v>
      </c>
      <c r="O1378" s="1">
        <v>45673</v>
      </c>
      <c r="P1378">
        <v>0</v>
      </c>
      <c r="Q1378" s="1">
        <v>45588</v>
      </c>
      <c r="R1378">
        <v>0</v>
      </c>
      <c r="S1378" s="1">
        <v>45895</v>
      </c>
      <c r="T1378">
        <v>0</v>
      </c>
      <c r="U1378" s="1">
        <v>45776</v>
      </c>
      <c r="V1378">
        <v>38000</v>
      </c>
      <c r="W1378" s="1">
        <v>45895</v>
      </c>
      <c r="X1378">
        <v>-16650.62</v>
      </c>
      <c r="Y1378" s="1">
        <v>45673</v>
      </c>
      <c r="Z1378">
        <v>-10492.4</v>
      </c>
      <c r="AA1378" s="1">
        <v>45673</v>
      </c>
      <c r="AB1378">
        <v>0</v>
      </c>
    </row>
    <row r="1379" spans="1:28" ht="16.2">
      <c r="A1379" s="1">
        <v>45896</v>
      </c>
      <c r="B1379">
        <v>-16732.29</v>
      </c>
      <c r="C1379" s="1">
        <v>45586</v>
      </c>
      <c r="D1379">
        <v>0</v>
      </c>
      <c r="E1379" s="1">
        <v>45586</v>
      </c>
      <c r="F1379">
        <v>0</v>
      </c>
      <c r="G1379" s="1">
        <v>45532</v>
      </c>
      <c r="H1379">
        <v>0</v>
      </c>
      <c r="I1379" s="1">
        <v>45642</v>
      </c>
      <c r="J1379">
        <v>6015.17</v>
      </c>
      <c r="K1379" s="1">
        <v>45674</v>
      </c>
      <c r="L1379">
        <v>0</v>
      </c>
      <c r="M1379" s="1">
        <v>45674</v>
      </c>
      <c r="N1379">
        <v>0</v>
      </c>
      <c r="O1379" s="1">
        <v>45674</v>
      </c>
      <c r="P1379">
        <v>-18771.400000000001</v>
      </c>
      <c r="Q1379" s="1">
        <v>45589</v>
      </c>
      <c r="R1379">
        <v>0</v>
      </c>
      <c r="S1379" s="1">
        <v>45896</v>
      </c>
      <c r="T1379">
        <v>0</v>
      </c>
      <c r="U1379" s="1">
        <v>45777</v>
      </c>
      <c r="V1379">
        <v>-1200</v>
      </c>
      <c r="W1379" s="1">
        <v>45896</v>
      </c>
      <c r="X1379">
        <v>0</v>
      </c>
      <c r="Y1379" s="1">
        <v>45674</v>
      </c>
      <c r="Z1379">
        <v>80710.53</v>
      </c>
      <c r="AA1379" s="1">
        <v>45674</v>
      </c>
      <c r="AB1379">
        <v>0</v>
      </c>
    </row>
    <row r="1380" spans="1:28" ht="16.2">
      <c r="A1380" s="1">
        <v>45897</v>
      </c>
      <c r="B1380">
        <v>4080.13</v>
      </c>
      <c r="C1380" s="1">
        <v>45587</v>
      </c>
      <c r="D1380">
        <v>0</v>
      </c>
      <c r="E1380" s="1">
        <v>45587</v>
      </c>
      <c r="F1380">
        <v>0</v>
      </c>
      <c r="G1380" s="1">
        <v>45533</v>
      </c>
      <c r="H1380">
        <v>0</v>
      </c>
      <c r="I1380" s="1">
        <v>45643</v>
      </c>
      <c r="J1380">
        <v>-30495.4</v>
      </c>
      <c r="K1380" s="1">
        <v>45677</v>
      </c>
      <c r="L1380">
        <v>199.84</v>
      </c>
      <c r="M1380" s="1">
        <v>45677</v>
      </c>
      <c r="N1380">
        <v>-1200.49</v>
      </c>
      <c r="O1380" s="1">
        <v>45677</v>
      </c>
      <c r="P1380">
        <v>0</v>
      </c>
      <c r="Q1380" s="1">
        <v>45590</v>
      </c>
      <c r="R1380">
        <v>0</v>
      </c>
      <c r="S1380" s="1">
        <v>45897</v>
      </c>
      <c r="T1380">
        <v>16542.78</v>
      </c>
      <c r="U1380" s="1">
        <v>45779</v>
      </c>
      <c r="V1380">
        <v>105600</v>
      </c>
      <c r="W1380" s="1">
        <v>45897</v>
      </c>
      <c r="X1380">
        <v>-13262.95</v>
      </c>
      <c r="Y1380" s="1">
        <v>45677</v>
      </c>
      <c r="Z1380">
        <v>-22398.63</v>
      </c>
      <c r="AA1380" s="1">
        <v>45677</v>
      </c>
      <c r="AB1380">
        <v>1099.8900000000001</v>
      </c>
    </row>
    <row r="1381" spans="1:28" ht="16.2">
      <c r="A1381" s="1">
        <v>45898</v>
      </c>
      <c r="B1381">
        <v>23340.62</v>
      </c>
      <c r="C1381" s="1">
        <v>45588</v>
      </c>
      <c r="D1381">
        <v>497.64</v>
      </c>
      <c r="E1381" s="1">
        <v>45588</v>
      </c>
      <c r="F1381">
        <v>0</v>
      </c>
      <c r="G1381" s="1">
        <v>45534</v>
      </c>
      <c r="H1381">
        <v>0</v>
      </c>
      <c r="I1381" s="1">
        <v>45644</v>
      </c>
      <c r="J1381">
        <v>-1890.75</v>
      </c>
      <c r="K1381" s="1">
        <v>45678</v>
      </c>
      <c r="L1381">
        <v>-2796.95</v>
      </c>
      <c r="M1381" s="1">
        <v>45678</v>
      </c>
      <c r="N1381">
        <v>-39900.839999999997</v>
      </c>
      <c r="O1381" s="1">
        <v>45678</v>
      </c>
      <c r="P1381">
        <v>0</v>
      </c>
      <c r="Q1381" s="1">
        <v>45593</v>
      </c>
      <c r="R1381">
        <v>-55107.94</v>
      </c>
      <c r="S1381" s="1">
        <v>45898</v>
      </c>
      <c r="T1381">
        <v>0</v>
      </c>
      <c r="U1381" s="1">
        <v>45782</v>
      </c>
      <c r="V1381">
        <v>-54600</v>
      </c>
      <c r="W1381" s="1">
        <v>45898</v>
      </c>
      <c r="X1381">
        <v>0</v>
      </c>
      <c r="Y1381" s="1">
        <v>45678</v>
      </c>
      <c r="Z1381">
        <v>0</v>
      </c>
      <c r="AA1381" s="1">
        <v>45678</v>
      </c>
      <c r="AB1381">
        <v>3800</v>
      </c>
    </row>
    <row r="1382" spans="1:28" ht="16.2">
      <c r="A1382" s="1">
        <v>45901</v>
      </c>
      <c r="B1382">
        <v>7360.66</v>
      </c>
      <c r="C1382" s="1">
        <v>45589</v>
      </c>
      <c r="D1382">
        <v>20400</v>
      </c>
      <c r="E1382" s="1">
        <v>45589</v>
      </c>
      <c r="F1382">
        <v>0</v>
      </c>
      <c r="G1382" s="1">
        <v>45537</v>
      </c>
      <c r="H1382">
        <v>0</v>
      </c>
      <c r="I1382" s="1">
        <v>45645</v>
      </c>
      <c r="J1382">
        <v>0</v>
      </c>
      <c r="K1382" s="1">
        <v>45679</v>
      </c>
      <c r="L1382">
        <v>583.04</v>
      </c>
      <c r="M1382" s="1">
        <v>45679</v>
      </c>
      <c r="N1382">
        <v>-12902.78</v>
      </c>
      <c r="O1382" s="1">
        <v>45679</v>
      </c>
      <c r="P1382">
        <v>0</v>
      </c>
      <c r="Q1382" s="1">
        <v>45594</v>
      </c>
      <c r="R1382">
        <v>-70000</v>
      </c>
      <c r="S1382" s="1">
        <v>45901</v>
      </c>
      <c r="T1382">
        <v>-19848.46</v>
      </c>
      <c r="U1382" s="1">
        <v>45783</v>
      </c>
      <c r="V1382">
        <v>-13200</v>
      </c>
      <c r="W1382" s="1">
        <v>45901</v>
      </c>
      <c r="X1382">
        <v>0</v>
      </c>
      <c r="Y1382" s="1">
        <v>45679</v>
      </c>
      <c r="Z1382">
        <v>56097.58</v>
      </c>
      <c r="AA1382" s="1">
        <v>45679</v>
      </c>
      <c r="AB1382">
        <v>66600</v>
      </c>
    </row>
    <row r="1383" spans="1:28" ht="16.2">
      <c r="A1383" s="1">
        <v>45902</v>
      </c>
      <c r="B1383">
        <v>0</v>
      </c>
      <c r="C1383" s="1">
        <v>45590</v>
      </c>
      <c r="D1383">
        <v>-17701.669999999998</v>
      </c>
      <c r="E1383" s="1">
        <v>45590</v>
      </c>
      <c r="F1383">
        <v>0</v>
      </c>
      <c r="G1383" s="1">
        <v>45538</v>
      </c>
      <c r="H1383">
        <v>0</v>
      </c>
      <c r="I1383" s="1">
        <v>45646</v>
      </c>
      <c r="J1383">
        <v>0</v>
      </c>
      <c r="K1383" s="1">
        <v>45691</v>
      </c>
      <c r="L1383">
        <v>-27360.5</v>
      </c>
      <c r="M1383" s="1">
        <v>45691</v>
      </c>
      <c r="N1383">
        <v>0</v>
      </c>
      <c r="O1383" s="1">
        <v>45691</v>
      </c>
      <c r="P1383">
        <v>-17359.36</v>
      </c>
      <c r="Q1383" s="1">
        <v>45595</v>
      </c>
      <c r="R1383">
        <v>-14400</v>
      </c>
      <c r="S1383" s="1">
        <v>45902</v>
      </c>
      <c r="T1383">
        <v>27159.25</v>
      </c>
      <c r="U1383" s="1">
        <v>45784</v>
      </c>
      <c r="V1383">
        <v>8600</v>
      </c>
      <c r="W1383" s="1">
        <v>45902</v>
      </c>
      <c r="X1383">
        <v>0</v>
      </c>
      <c r="Y1383" s="1">
        <v>45691</v>
      </c>
      <c r="Z1383">
        <v>-204280.4</v>
      </c>
      <c r="AA1383" s="1">
        <v>45691</v>
      </c>
      <c r="AB1383">
        <v>-202158.76</v>
      </c>
    </row>
    <row r="1384" spans="1:28" ht="16.2">
      <c r="A1384" s="1">
        <v>45903</v>
      </c>
      <c r="B1384">
        <v>0</v>
      </c>
      <c r="C1384" s="1">
        <v>45593</v>
      </c>
      <c r="D1384">
        <v>-65410.84</v>
      </c>
      <c r="E1384" s="1">
        <v>45593</v>
      </c>
      <c r="F1384">
        <v>0</v>
      </c>
      <c r="G1384" s="1">
        <v>45539</v>
      </c>
      <c r="H1384">
        <v>0</v>
      </c>
      <c r="I1384" s="1">
        <v>45649</v>
      </c>
      <c r="J1384">
        <v>0</v>
      </c>
      <c r="K1384" s="1">
        <v>45692</v>
      </c>
      <c r="L1384">
        <v>-6972.68</v>
      </c>
      <c r="M1384" s="1">
        <v>45692</v>
      </c>
      <c r="N1384">
        <v>29319.84</v>
      </c>
      <c r="O1384" s="1">
        <v>45692</v>
      </c>
      <c r="P1384">
        <v>0</v>
      </c>
      <c r="Q1384" s="1">
        <v>45597</v>
      </c>
      <c r="R1384">
        <v>-30200</v>
      </c>
      <c r="S1384" s="1">
        <v>45903</v>
      </c>
      <c r="T1384">
        <v>0</v>
      </c>
      <c r="U1384" s="1">
        <v>45785</v>
      </c>
      <c r="V1384">
        <v>40000</v>
      </c>
      <c r="W1384" s="1">
        <v>45903</v>
      </c>
      <c r="X1384">
        <v>24083.81</v>
      </c>
      <c r="Y1384" s="1">
        <v>45692</v>
      </c>
      <c r="Z1384">
        <v>-11686.31</v>
      </c>
      <c r="AA1384" s="1">
        <v>45692</v>
      </c>
      <c r="AB1384">
        <v>-64887.57</v>
      </c>
    </row>
    <row r="1385" spans="1:28" ht="16.2">
      <c r="A1385" s="1">
        <v>45904</v>
      </c>
      <c r="B1385">
        <v>31486.28</v>
      </c>
      <c r="C1385" s="1">
        <v>45594</v>
      </c>
      <c r="D1385">
        <v>56428.31</v>
      </c>
      <c r="E1385" s="1">
        <v>45594</v>
      </c>
      <c r="F1385">
        <v>0</v>
      </c>
      <c r="G1385" s="1">
        <v>45540</v>
      </c>
      <c r="H1385">
        <v>0</v>
      </c>
      <c r="I1385" s="1">
        <v>45650</v>
      </c>
      <c r="J1385">
        <v>0</v>
      </c>
      <c r="K1385" s="1">
        <v>45693</v>
      </c>
      <c r="L1385">
        <v>1812.44</v>
      </c>
      <c r="M1385" s="1">
        <v>45693</v>
      </c>
      <c r="N1385">
        <v>14513.06</v>
      </c>
      <c r="O1385" s="1">
        <v>45693</v>
      </c>
      <c r="P1385">
        <v>0</v>
      </c>
      <c r="Q1385" s="1">
        <v>45600</v>
      </c>
      <c r="R1385">
        <v>57600</v>
      </c>
      <c r="S1385" s="1">
        <v>45904</v>
      </c>
      <c r="T1385">
        <v>26948.42</v>
      </c>
      <c r="U1385" s="1">
        <v>45786</v>
      </c>
      <c r="V1385">
        <v>53400</v>
      </c>
      <c r="W1385" s="1">
        <v>45904</v>
      </c>
      <c r="X1385">
        <v>6555.23</v>
      </c>
      <c r="Y1385" s="1">
        <v>45693</v>
      </c>
      <c r="Z1385">
        <v>56706.73</v>
      </c>
      <c r="AA1385" s="1">
        <v>45693</v>
      </c>
      <c r="AB1385">
        <v>-25590.65</v>
      </c>
    </row>
    <row r="1386" spans="1:28" ht="16.2">
      <c r="A1386" s="1">
        <v>45905</v>
      </c>
      <c r="B1386">
        <v>-5723.02</v>
      </c>
      <c r="C1386" s="1">
        <v>45595</v>
      </c>
      <c r="D1386">
        <v>0</v>
      </c>
      <c r="E1386" s="1">
        <v>45595</v>
      </c>
      <c r="F1386">
        <v>0</v>
      </c>
      <c r="G1386" s="1">
        <v>45541</v>
      </c>
      <c r="H1386">
        <v>0</v>
      </c>
      <c r="I1386" s="1">
        <v>45651</v>
      </c>
      <c r="J1386">
        <v>0</v>
      </c>
      <c r="K1386" s="1">
        <v>45694</v>
      </c>
      <c r="L1386">
        <v>-8699.94</v>
      </c>
      <c r="M1386" s="1">
        <v>45694</v>
      </c>
      <c r="N1386">
        <v>5702.23</v>
      </c>
      <c r="O1386" s="1">
        <v>45694</v>
      </c>
      <c r="P1386">
        <v>0</v>
      </c>
      <c r="Q1386" s="1">
        <v>45601</v>
      </c>
      <c r="R1386">
        <v>18800</v>
      </c>
      <c r="S1386" s="1">
        <v>45905</v>
      </c>
      <c r="T1386">
        <v>0</v>
      </c>
      <c r="U1386" s="1">
        <v>45789</v>
      </c>
      <c r="V1386">
        <v>43600</v>
      </c>
      <c r="W1386" s="1">
        <v>45905</v>
      </c>
      <c r="X1386">
        <v>57400</v>
      </c>
      <c r="Y1386" s="1">
        <v>45694</v>
      </c>
      <c r="Z1386">
        <v>-14500.8</v>
      </c>
      <c r="AA1386" s="1">
        <v>45694</v>
      </c>
      <c r="AB1386">
        <v>0</v>
      </c>
    </row>
    <row r="1387" spans="1:28" ht="16.2">
      <c r="A1387" s="1">
        <v>45908</v>
      </c>
      <c r="B1387">
        <v>-16752.689999999999</v>
      </c>
      <c r="C1387" s="1">
        <v>45597</v>
      </c>
      <c r="D1387">
        <v>0</v>
      </c>
      <c r="E1387" s="1">
        <v>45597</v>
      </c>
      <c r="F1387">
        <v>0</v>
      </c>
      <c r="G1387" s="1">
        <v>45544</v>
      </c>
      <c r="H1387">
        <v>0</v>
      </c>
      <c r="I1387" s="1">
        <v>45652</v>
      </c>
      <c r="J1387">
        <v>0</v>
      </c>
      <c r="K1387" s="1">
        <v>45695</v>
      </c>
      <c r="L1387">
        <v>-6499.67</v>
      </c>
      <c r="M1387" s="1">
        <v>45695</v>
      </c>
      <c r="N1387">
        <v>29200.65</v>
      </c>
      <c r="O1387" s="1">
        <v>45695</v>
      </c>
      <c r="P1387">
        <v>0</v>
      </c>
      <c r="Q1387" s="1">
        <v>45602</v>
      </c>
      <c r="R1387">
        <v>37800</v>
      </c>
      <c r="S1387" s="1">
        <v>45908</v>
      </c>
      <c r="T1387">
        <v>-6472.73</v>
      </c>
      <c r="U1387" s="1">
        <v>45790</v>
      </c>
      <c r="V1387">
        <v>58800</v>
      </c>
      <c r="W1387" s="1">
        <v>45908</v>
      </c>
      <c r="X1387">
        <v>8338.67</v>
      </c>
      <c r="Y1387" s="1">
        <v>45695</v>
      </c>
      <c r="Z1387">
        <v>28000</v>
      </c>
      <c r="AA1387" s="1">
        <v>45695</v>
      </c>
      <c r="AB1387">
        <v>13099.14</v>
      </c>
    </row>
    <row r="1388" spans="1:28" ht="16.2">
      <c r="A1388" s="1">
        <v>45909</v>
      </c>
      <c r="B1388">
        <v>433.45</v>
      </c>
      <c r="C1388" s="1">
        <v>45600</v>
      </c>
      <c r="D1388">
        <v>0</v>
      </c>
      <c r="E1388" s="1">
        <v>45600</v>
      </c>
      <c r="F1388">
        <v>0</v>
      </c>
      <c r="G1388" s="1">
        <v>45545</v>
      </c>
      <c r="H1388">
        <v>0</v>
      </c>
      <c r="I1388" s="1">
        <v>45653</v>
      </c>
      <c r="J1388">
        <v>-15296.58</v>
      </c>
      <c r="K1388" s="1">
        <v>45698</v>
      </c>
      <c r="L1388">
        <v>0</v>
      </c>
      <c r="M1388" s="1">
        <v>45698</v>
      </c>
      <c r="N1388">
        <v>-35297.74</v>
      </c>
      <c r="O1388" s="1">
        <v>45698</v>
      </c>
      <c r="P1388">
        <v>0</v>
      </c>
      <c r="Q1388" s="1">
        <v>45603</v>
      </c>
      <c r="R1388">
        <v>41600</v>
      </c>
      <c r="S1388" s="1">
        <v>45909</v>
      </c>
      <c r="T1388">
        <v>-11682.69</v>
      </c>
      <c r="U1388" s="1">
        <v>45791</v>
      </c>
      <c r="V1388">
        <v>82000</v>
      </c>
      <c r="W1388" s="1">
        <v>45909</v>
      </c>
      <c r="X1388">
        <v>50200</v>
      </c>
      <c r="Y1388" s="1">
        <v>45698</v>
      </c>
      <c r="Z1388">
        <v>-45393.71</v>
      </c>
      <c r="AA1388" s="1">
        <v>45698</v>
      </c>
      <c r="AB1388">
        <v>-37297.440000000002</v>
      </c>
    </row>
    <row r="1389" spans="1:28" ht="16.2">
      <c r="A1389" s="1">
        <v>45910</v>
      </c>
      <c r="B1389">
        <v>7590.01</v>
      </c>
      <c r="C1389" s="1">
        <v>45601</v>
      </c>
      <c r="D1389">
        <v>0</v>
      </c>
      <c r="E1389" s="1">
        <v>45601</v>
      </c>
      <c r="F1389">
        <v>0</v>
      </c>
      <c r="G1389" s="1">
        <v>45546</v>
      </c>
      <c r="H1389">
        <v>0</v>
      </c>
      <c r="I1389" s="1">
        <v>45656</v>
      </c>
      <c r="J1389">
        <v>-14499.09</v>
      </c>
      <c r="K1389" s="1">
        <v>45699</v>
      </c>
      <c r="L1389">
        <v>-13404.96</v>
      </c>
      <c r="M1389" s="1">
        <v>45699</v>
      </c>
      <c r="N1389">
        <v>-9901.43</v>
      </c>
      <c r="O1389" s="1">
        <v>45699</v>
      </c>
      <c r="P1389">
        <v>0</v>
      </c>
      <c r="Q1389" s="1">
        <v>45604</v>
      </c>
      <c r="R1389">
        <v>49800</v>
      </c>
      <c r="S1389" s="1">
        <v>45910</v>
      </c>
      <c r="T1389">
        <v>0</v>
      </c>
      <c r="U1389" s="1">
        <v>45792</v>
      </c>
      <c r="V1389">
        <v>-15200</v>
      </c>
      <c r="W1389" s="1">
        <v>45910</v>
      </c>
      <c r="X1389">
        <v>75200</v>
      </c>
      <c r="Y1389" s="1">
        <v>45699</v>
      </c>
      <c r="Z1389">
        <v>-32002.02</v>
      </c>
      <c r="AA1389" s="1">
        <v>45699</v>
      </c>
      <c r="AB1389">
        <v>0</v>
      </c>
    </row>
    <row r="1390" spans="1:28" ht="16.2">
      <c r="A1390" s="1">
        <v>45911</v>
      </c>
      <c r="B1390">
        <v>0</v>
      </c>
      <c r="C1390" s="1">
        <v>45602</v>
      </c>
      <c r="D1390">
        <v>45404.04</v>
      </c>
      <c r="E1390" s="1">
        <v>45602</v>
      </c>
      <c r="F1390">
        <v>0</v>
      </c>
      <c r="G1390" s="1">
        <v>45547</v>
      </c>
      <c r="H1390">
        <v>0</v>
      </c>
      <c r="I1390" s="1">
        <v>45657</v>
      </c>
      <c r="J1390">
        <v>-2382.85</v>
      </c>
      <c r="K1390" s="1">
        <v>45700</v>
      </c>
      <c r="L1390">
        <v>18488.78</v>
      </c>
      <c r="M1390" s="1">
        <v>45700</v>
      </c>
      <c r="N1390">
        <v>-9298.76</v>
      </c>
      <c r="O1390" s="1">
        <v>45700</v>
      </c>
      <c r="P1390">
        <v>0</v>
      </c>
      <c r="Q1390" s="1">
        <v>45607</v>
      </c>
      <c r="R1390">
        <v>-41600</v>
      </c>
      <c r="S1390" s="1">
        <v>45911</v>
      </c>
      <c r="T1390">
        <v>0</v>
      </c>
      <c r="U1390" s="1">
        <v>45793</v>
      </c>
      <c r="V1390">
        <v>25400</v>
      </c>
      <c r="W1390" s="1">
        <v>45911</v>
      </c>
      <c r="X1390">
        <v>244.51</v>
      </c>
      <c r="Y1390" s="1">
        <v>45700</v>
      </c>
      <c r="Z1390">
        <v>-87804.79</v>
      </c>
      <c r="AA1390" s="1">
        <v>45700</v>
      </c>
      <c r="AB1390">
        <v>0</v>
      </c>
    </row>
    <row r="1391" spans="1:28" ht="16.2">
      <c r="A1391" s="1">
        <v>45912</v>
      </c>
      <c r="B1391">
        <v>-9853.34</v>
      </c>
      <c r="C1391" s="1">
        <v>45603</v>
      </c>
      <c r="D1391">
        <v>0</v>
      </c>
      <c r="E1391" s="1">
        <v>45603</v>
      </c>
      <c r="F1391">
        <v>0</v>
      </c>
      <c r="G1391" s="1">
        <v>45548</v>
      </c>
      <c r="H1391">
        <v>0</v>
      </c>
      <c r="I1391" s="1">
        <v>45659</v>
      </c>
      <c r="J1391">
        <v>0</v>
      </c>
      <c r="K1391" s="1">
        <v>45701</v>
      </c>
      <c r="L1391">
        <v>-13299.91</v>
      </c>
      <c r="M1391" s="1">
        <v>45701</v>
      </c>
      <c r="N1391">
        <v>0</v>
      </c>
      <c r="O1391" s="1">
        <v>45701</v>
      </c>
      <c r="P1391">
        <v>0</v>
      </c>
      <c r="Q1391" s="1">
        <v>45608</v>
      </c>
      <c r="R1391">
        <v>-140800</v>
      </c>
      <c r="S1391" s="1">
        <v>45912</v>
      </c>
      <c r="T1391">
        <v>0</v>
      </c>
      <c r="U1391" s="1">
        <v>45796</v>
      </c>
      <c r="V1391">
        <v>-13498.94</v>
      </c>
      <c r="W1391" s="1">
        <v>45912</v>
      </c>
      <c r="X1391">
        <v>0</v>
      </c>
      <c r="Y1391" s="1">
        <v>45701</v>
      </c>
      <c r="Z1391">
        <v>16800</v>
      </c>
      <c r="AA1391" s="1">
        <v>45701</v>
      </c>
      <c r="AB1391">
        <v>898.27</v>
      </c>
    </row>
    <row r="1392" spans="1:28" ht="16.2">
      <c r="A1392" s="1">
        <v>45915</v>
      </c>
      <c r="B1392">
        <v>-17045.419999999998</v>
      </c>
      <c r="C1392" s="1">
        <v>45604</v>
      </c>
      <c r="D1392">
        <v>0</v>
      </c>
      <c r="E1392" s="1">
        <v>45604</v>
      </c>
      <c r="F1392">
        <v>0</v>
      </c>
      <c r="G1392" s="1">
        <v>45551</v>
      </c>
      <c r="H1392">
        <v>0</v>
      </c>
      <c r="I1392" s="1">
        <v>45660</v>
      </c>
      <c r="J1392">
        <v>0</v>
      </c>
      <c r="K1392" s="1">
        <v>45702</v>
      </c>
      <c r="L1392">
        <v>0</v>
      </c>
      <c r="M1392" s="1">
        <v>45702</v>
      </c>
      <c r="N1392">
        <v>17901.84</v>
      </c>
      <c r="O1392" s="1">
        <v>45702</v>
      </c>
      <c r="P1392">
        <v>0</v>
      </c>
      <c r="Q1392" s="1">
        <v>45609</v>
      </c>
      <c r="R1392">
        <v>-17200</v>
      </c>
      <c r="S1392" s="1">
        <v>45915</v>
      </c>
      <c r="T1392">
        <v>9278.2199999999993</v>
      </c>
      <c r="U1392" s="1">
        <v>45797</v>
      </c>
      <c r="V1392">
        <v>0</v>
      </c>
      <c r="W1392" s="1">
        <v>45915</v>
      </c>
      <c r="X1392">
        <v>0</v>
      </c>
      <c r="Y1392" s="1">
        <v>45702</v>
      </c>
      <c r="Z1392">
        <v>2402.09</v>
      </c>
      <c r="AA1392" s="1">
        <v>45702</v>
      </c>
      <c r="AB1392">
        <v>-27993.35</v>
      </c>
    </row>
    <row r="1393" spans="1:28" ht="16.2">
      <c r="A1393" s="1">
        <v>45916</v>
      </c>
      <c r="B1393">
        <v>15265.14</v>
      </c>
      <c r="C1393" s="1">
        <v>45607</v>
      </c>
      <c r="D1393">
        <v>0</v>
      </c>
      <c r="E1393" s="1">
        <v>45607</v>
      </c>
      <c r="F1393">
        <v>0</v>
      </c>
      <c r="G1393" s="1">
        <v>45553</v>
      </c>
      <c r="H1393">
        <v>0</v>
      </c>
      <c r="I1393" s="1">
        <v>45663</v>
      </c>
      <c r="J1393">
        <v>106907.87</v>
      </c>
      <c r="K1393" s="1">
        <v>45705</v>
      </c>
      <c r="L1393">
        <v>32699.89</v>
      </c>
      <c r="M1393" s="1">
        <v>45705</v>
      </c>
      <c r="N1393">
        <v>-3695.82</v>
      </c>
      <c r="O1393" s="1">
        <v>45705</v>
      </c>
      <c r="P1393">
        <v>0</v>
      </c>
      <c r="Q1393" s="1">
        <v>45610</v>
      </c>
      <c r="R1393">
        <v>-19800</v>
      </c>
      <c r="S1393" s="1">
        <v>45916</v>
      </c>
      <c r="T1393">
        <v>0</v>
      </c>
      <c r="U1393" s="1">
        <v>45798</v>
      </c>
      <c r="V1393">
        <v>-62855.47</v>
      </c>
      <c r="W1393" s="1">
        <v>45916</v>
      </c>
      <c r="X1393">
        <v>0</v>
      </c>
      <c r="Y1393" s="1">
        <v>45705</v>
      </c>
      <c r="Z1393">
        <v>58808.54</v>
      </c>
      <c r="AA1393" s="1">
        <v>45705</v>
      </c>
      <c r="AB1393">
        <v>-11802.05</v>
      </c>
    </row>
    <row r="1394" spans="1:28" ht="16.2">
      <c r="A1394" s="1">
        <v>45917</v>
      </c>
      <c r="B1394">
        <v>0</v>
      </c>
      <c r="C1394" s="1">
        <v>45608</v>
      </c>
      <c r="D1394">
        <v>20910.689999999999</v>
      </c>
      <c r="E1394" s="1">
        <v>45608</v>
      </c>
      <c r="F1394">
        <v>0</v>
      </c>
      <c r="G1394" s="1">
        <v>45554</v>
      </c>
      <c r="H1394">
        <v>0</v>
      </c>
      <c r="I1394" s="1">
        <v>45664</v>
      </c>
      <c r="J1394">
        <v>50084.11</v>
      </c>
      <c r="K1394" s="1">
        <v>45706</v>
      </c>
      <c r="L1394">
        <v>-20517.34</v>
      </c>
      <c r="M1394" s="1">
        <v>45706</v>
      </c>
      <c r="N1394">
        <v>0</v>
      </c>
      <c r="O1394" s="1">
        <v>45706</v>
      </c>
      <c r="P1394">
        <v>0</v>
      </c>
      <c r="Q1394" s="1">
        <v>45611</v>
      </c>
      <c r="R1394">
        <v>15000</v>
      </c>
      <c r="S1394" s="1">
        <v>45917</v>
      </c>
      <c r="T1394">
        <v>0</v>
      </c>
      <c r="U1394" s="1">
        <v>45799</v>
      </c>
      <c r="V1394">
        <v>0</v>
      </c>
      <c r="W1394" s="1">
        <v>45917</v>
      </c>
      <c r="X1394">
        <v>0</v>
      </c>
      <c r="Y1394" s="1">
        <v>45706</v>
      </c>
      <c r="Z1394">
        <v>-8104.01</v>
      </c>
      <c r="AA1394" s="1">
        <v>45706</v>
      </c>
      <c r="AB1394">
        <v>29000</v>
      </c>
    </row>
    <row r="1395" spans="1:28" ht="16.2">
      <c r="A1395" s="1">
        <v>45918</v>
      </c>
      <c r="B1395">
        <v>24328.21</v>
      </c>
      <c r="C1395" s="1">
        <v>45609</v>
      </c>
      <c r="D1395">
        <v>27718.19</v>
      </c>
      <c r="E1395" s="1">
        <v>45609</v>
      </c>
      <c r="F1395">
        <v>0</v>
      </c>
      <c r="G1395" s="1">
        <v>45555</v>
      </c>
      <c r="H1395">
        <v>0</v>
      </c>
      <c r="I1395" s="1">
        <v>45665</v>
      </c>
      <c r="J1395">
        <v>0</v>
      </c>
      <c r="K1395" s="1">
        <v>45707</v>
      </c>
      <c r="L1395">
        <v>0</v>
      </c>
      <c r="M1395" s="1">
        <v>45707</v>
      </c>
      <c r="N1395">
        <v>-9815.2199999999993</v>
      </c>
      <c r="O1395" s="1">
        <v>45707</v>
      </c>
      <c r="P1395">
        <v>0</v>
      </c>
      <c r="Q1395" s="1">
        <v>45614</v>
      </c>
      <c r="R1395">
        <v>-37000</v>
      </c>
      <c r="S1395" s="1">
        <v>45918</v>
      </c>
      <c r="T1395">
        <v>0</v>
      </c>
      <c r="U1395" s="1">
        <v>45800</v>
      </c>
      <c r="V1395">
        <v>0</v>
      </c>
      <c r="W1395" s="1">
        <v>45918</v>
      </c>
      <c r="X1395">
        <v>0</v>
      </c>
      <c r="Y1395" s="1">
        <v>45707</v>
      </c>
      <c r="Z1395">
        <v>-15218.55</v>
      </c>
      <c r="AA1395" s="1">
        <v>45707</v>
      </c>
      <c r="AB1395">
        <v>-8908.24</v>
      </c>
    </row>
    <row r="1396" spans="1:28" ht="16.2">
      <c r="A1396" s="1">
        <v>45919</v>
      </c>
      <c r="B1396">
        <v>0</v>
      </c>
      <c r="C1396" s="1">
        <v>45610</v>
      </c>
      <c r="D1396">
        <v>0</v>
      </c>
      <c r="E1396" s="1">
        <v>45610</v>
      </c>
      <c r="F1396">
        <v>0</v>
      </c>
      <c r="G1396" s="1">
        <v>45558</v>
      </c>
      <c r="H1396">
        <v>0</v>
      </c>
      <c r="I1396" s="1">
        <v>45666</v>
      </c>
      <c r="J1396">
        <v>22600.92</v>
      </c>
      <c r="K1396" s="1">
        <v>45708</v>
      </c>
      <c r="L1396">
        <v>1389.4</v>
      </c>
      <c r="M1396" s="1">
        <v>45708</v>
      </c>
      <c r="N1396">
        <v>0</v>
      </c>
      <c r="O1396" s="1">
        <v>45708</v>
      </c>
      <c r="P1396">
        <v>0</v>
      </c>
      <c r="Q1396" s="1">
        <v>45615</v>
      </c>
      <c r="R1396">
        <v>55200</v>
      </c>
      <c r="S1396" s="1">
        <v>45919</v>
      </c>
      <c r="T1396">
        <v>0</v>
      </c>
      <c r="U1396" s="1">
        <v>45803</v>
      </c>
      <c r="V1396">
        <v>0</v>
      </c>
      <c r="W1396" s="1">
        <v>45919</v>
      </c>
      <c r="X1396">
        <v>0</v>
      </c>
      <c r="Y1396" s="1">
        <v>45708</v>
      </c>
      <c r="Z1396">
        <v>-8904.91</v>
      </c>
      <c r="AA1396" s="1">
        <v>45708</v>
      </c>
      <c r="AB1396">
        <v>-2506.41</v>
      </c>
    </row>
    <row r="1397" spans="1:28" ht="16.2">
      <c r="A1397" s="1">
        <v>45922</v>
      </c>
      <c r="B1397">
        <v>23504.09</v>
      </c>
      <c r="C1397" s="1">
        <v>45611</v>
      </c>
      <c r="D1397">
        <v>0</v>
      </c>
      <c r="E1397" s="1">
        <v>45611</v>
      </c>
      <c r="F1397">
        <v>0</v>
      </c>
      <c r="G1397" s="1">
        <v>45559</v>
      </c>
      <c r="H1397">
        <v>0</v>
      </c>
      <c r="I1397" s="1">
        <v>45667</v>
      </c>
      <c r="J1397">
        <v>0</v>
      </c>
      <c r="K1397" s="1">
        <v>45709</v>
      </c>
      <c r="L1397">
        <v>0</v>
      </c>
      <c r="M1397" s="1">
        <v>45709</v>
      </c>
      <c r="N1397">
        <v>14889.99</v>
      </c>
      <c r="O1397" s="1">
        <v>45709</v>
      </c>
      <c r="P1397">
        <v>0</v>
      </c>
      <c r="Q1397" s="1">
        <v>45616</v>
      </c>
      <c r="R1397">
        <v>-33480.58</v>
      </c>
      <c r="S1397" s="1">
        <v>45922</v>
      </c>
      <c r="T1397">
        <v>0</v>
      </c>
      <c r="U1397" s="1">
        <v>45804</v>
      </c>
      <c r="V1397">
        <v>-11435.37</v>
      </c>
      <c r="W1397" s="1">
        <v>45922</v>
      </c>
      <c r="X1397">
        <v>31028.04</v>
      </c>
      <c r="Y1397" s="1">
        <v>45709</v>
      </c>
      <c r="Z1397">
        <v>-35632.629999999997</v>
      </c>
      <c r="AA1397" s="1">
        <v>45709</v>
      </c>
      <c r="AB1397">
        <v>41400</v>
      </c>
    </row>
    <row r="1398" spans="1:28" ht="16.2">
      <c r="A1398" s="1">
        <v>45923</v>
      </c>
      <c r="B1398">
        <v>-8175.21</v>
      </c>
      <c r="C1398" s="1">
        <v>45614</v>
      </c>
      <c r="D1398">
        <v>0</v>
      </c>
      <c r="E1398" s="1">
        <v>45614</v>
      </c>
      <c r="F1398">
        <v>0</v>
      </c>
      <c r="G1398" s="1">
        <v>45560</v>
      </c>
      <c r="H1398">
        <v>0</v>
      </c>
      <c r="I1398" s="1">
        <v>45670</v>
      </c>
      <c r="J1398">
        <v>0</v>
      </c>
      <c r="K1398" s="1">
        <v>45712</v>
      </c>
      <c r="L1398">
        <v>0</v>
      </c>
      <c r="M1398" s="1">
        <v>45712</v>
      </c>
      <c r="N1398">
        <v>-15710.1</v>
      </c>
      <c r="O1398" s="1">
        <v>45712</v>
      </c>
      <c r="P1398">
        <v>0</v>
      </c>
      <c r="Q1398" s="1">
        <v>45617</v>
      </c>
      <c r="R1398">
        <v>0</v>
      </c>
      <c r="S1398" s="1">
        <v>45923</v>
      </c>
      <c r="T1398">
        <v>-18165.07</v>
      </c>
      <c r="U1398" s="1">
        <v>45805</v>
      </c>
      <c r="V1398">
        <v>-52844.82</v>
      </c>
      <c r="W1398" s="1">
        <v>45923</v>
      </c>
      <c r="X1398">
        <v>76400</v>
      </c>
      <c r="Y1398" s="1">
        <v>45712</v>
      </c>
      <c r="Z1398">
        <v>-2125.29</v>
      </c>
      <c r="AA1398" s="1">
        <v>45712</v>
      </c>
      <c r="AB1398">
        <v>-37400</v>
      </c>
    </row>
    <row r="1399" spans="1:28" ht="16.2">
      <c r="A1399" s="1">
        <v>45924</v>
      </c>
      <c r="B1399">
        <v>0</v>
      </c>
      <c r="C1399" s="1">
        <v>45615</v>
      </c>
      <c r="D1399">
        <v>0</v>
      </c>
      <c r="E1399" s="1">
        <v>45615</v>
      </c>
      <c r="F1399">
        <v>0</v>
      </c>
      <c r="G1399" s="1">
        <v>45561</v>
      </c>
      <c r="H1399">
        <v>0</v>
      </c>
      <c r="I1399" s="1">
        <v>45671</v>
      </c>
      <c r="J1399">
        <v>-26344.09</v>
      </c>
      <c r="K1399" s="1">
        <v>45713</v>
      </c>
      <c r="L1399">
        <v>1004.64</v>
      </c>
      <c r="M1399" s="1">
        <v>45713</v>
      </c>
      <c r="N1399">
        <v>-17809.939999999999</v>
      </c>
      <c r="O1399" s="1">
        <v>45713</v>
      </c>
      <c r="P1399">
        <v>0</v>
      </c>
      <c r="Q1399" s="1">
        <v>45618</v>
      </c>
      <c r="R1399">
        <v>14911.2</v>
      </c>
      <c r="S1399" s="1">
        <v>45924</v>
      </c>
      <c r="T1399">
        <v>0</v>
      </c>
      <c r="U1399" s="1">
        <v>45806</v>
      </c>
      <c r="V1399">
        <v>0</v>
      </c>
      <c r="W1399" s="1">
        <v>45924</v>
      </c>
      <c r="X1399">
        <v>-7200</v>
      </c>
      <c r="Y1399" s="1">
        <v>45713</v>
      </c>
      <c r="Z1399">
        <v>40798.85</v>
      </c>
      <c r="AA1399" s="1">
        <v>45713</v>
      </c>
      <c r="AB1399">
        <v>-66096.929999999993</v>
      </c>
    </row>
    <row r="1400" spans="1:28" ht="16.2">
      <c r="A1400" s="1">
        <v>45925</v>
      </c>
      <c r="B1400">
        <v>0</v>
      </c>
      <c r="C1400" s="1">
        <v>45616</v>
      </c>
      <c r="D1400">
        <v>0</v>
      </c>
      <c r="E1400" s="1">
        <v>45616</v>
      </c>
      <c r="F1400">
        <v>0</v>
      </c>
      <c r="G1400" s="1">
        <v>45562</v>
      </c>
      <c r="H1400">
        <v>0</v>
      </c>
      <c r="I1400" s="1">
        <v>45672</v>
      </c>
      <c r="J1400">
        <v>0</v>
      </c>
      <c r="K1400" s="1">
        <v>45714</v>
      </c>
      <c r="L1400">
        <v>0</v>
      </c>
      <c r="M1400" s="1">
        <v>45714</v>
      </c>
      <c r="N1400">
        <v>15099.74</v>
      </c>
      <c r="O1400" s="1">
        <v>45714</v>
      </c>
      <c r="P1400">
        <v>0</v>
      </c>
      <c r="Q1400" s="1">
        <v>45621</v>
      </c>
      <c r="R1400">
        <v>5600</v>
      </c>
      <c r="S1400" s="1">
        <v>45925</v>
      </c>
      <c r="T1400">
        <v>8031.78</v>
      </c>
      <c r="U1400" s="1">
        <v>45810</v>
      </c>
      <c r="V1400">
        <v>0</v>
      </c>
      <c r="W1400" s="1">
        <v>45925</v>
      </c>
      <c r="X1400">
        <v>-22983.78</v>
      </c>
      <c r="Y1400" s="1">
        <v>45714</v>
      </c>
      <c r="Z1400">
        <v>8908.4</v>
      </c>
      <c r="AA1400" s="1">
        <v>45714</v>
      </c>
      <c r="AB1400">
        <v>0</v>
      </c>
    </row>
    <row r="1401" spans="1:28" ht="16.2">
      <c r="A1401" s="1">
        <v>45926</v>
      </c>
      <c r="B1401">
        <v>12858.42</v>
      </c>
      <c r="C1401" s="1">
        <v>45617</v>
      </c>
      <c r="D1401">
        <v>0</v>
      </c>
      <c r="E1401" s="1">
        <v>45617</v>
      </c>
      <c r="F1401">
        <v>0</v>
      </c>
      <c r="G1401" s="1">
        <v>45565</v>
      </c>
      <c r="H1401">
        <v>0</v>
      </c>
      <c r="I1401" s="1">
        <v>45673</v>
      </c>
      <c r="J1401">
        <v>0</v>
      </c>
      <c r="K1401" s="1">
        <v>45715</v>
      </c>
      <c r="L1401">
        <v>0</v>
      </c>
      <c r="M1401" s="1">
        <v>45715</v>
      </c>
      <c r="N1401">
        <v>-48695.43</v>
      </c>
      <c r="O1401" s="1">
        <v>45715</v>
      </c>
      <c r="P1401">
        <v>0</v>
      </c>
      <c r="Q1401" s="1">
        <v>45622</v>
      </c>
      <c r="R1401">
        <v>-86000</v>
      </c>
      <c r="S1401" s="1">
        <v>45926</v>
      </c>
      <c r="T1401">
        <v>0</v>
      </c>
      <c r="U1401" s="1">
        <v>45811</v>
      </c>
      <c r="V1401">
        <v>-47036.09</v>
      </c>
      <c r="W1401" s="1">
        <v>45926</v>
      </c>
      <c r="X1401">
        <v>0</v>
      </c>
      <c r="Y1401" s="1">
        <v>45715</v>
      </c>
      <c r="Z1401">
        <v>-57894.05</v>
      </c>
      <c r="AA1401" s="1">
        <v>45715</v>
      </c>
      <c r="AB1401">
        <v>3903.4</v>
      </c>
    </row>
    <row r="1402" spans="1:28" ht="16.2">
      <c r="A1402" s="1">
        <v>45930</v>
      </c>
      <c r="B1402">
        <v>-6115.47</v>
      </c>
      <c r="C1402" s="1">
        <v>45618</v>
      </c>
      <c r="D1402">
        <v>14911.2</v>
      </c>
      <c r="E1402" s="1">
        <v>45618</v>
      </c>
      <c r="F1402">
        <v>0</v>
      </c>
      <c r="G1402" s="1">
        <v>45566</v>
      </c>
      <c r="H1402">
        <v>0</v>
      </c>
      <c r="I1402" s="1">
        <v>45674</v>
      </c>
      <c r="J1402">
        <v>-31805.26</v>
      </c>
      <c r="K1402" s="1">
        <v>45719</v>
      </c>
      <c r="L1402">
        <v>-30961.82</v>
      </c>
      <c r="M1402" s="1">
        <v>45719</v>
      </c>
      <c r="N1402">
        <v>0</v>
      </c>
      <c r="O1402" s="1">
        <v>45719</v>
      </c>
      <c r="P1402">
        <v>0</v>
      </c>
      <c r="Q1402" s="1">
        <v>45623</v>
      </c>
      <c r="R1402">
        <v>-57800</v>
      </c>
      <c r="S1402" s="1">
        <v>45930</v>
      </c>
      <c r="T1402">
        <v>0</v>
      </c>
      <c r="U1402" s="1">
        <v>45812</v>
      </c>
      <c r="V1402">
        <v>102200</v>
      </c>
      <c r="W1402" s="1">
        <v>45930</v>
      </c>
      <c r="X1402">
        <v>0</v>
      </c>
      <c r="Y1402" s="1">
        <v>45719</v>
      </c>
      <c r="Z1402">
        <v>-64070.239999999998</v>
      </c>
      <c r="AA1402" s="1">
        <v>45719</v>
      </c>
      <c r="AB1402">
        <v>70156.94</v>
      </c>
    </row>
    <row r="1403" spans="1:28" ht="16.2">
      <c r="A1403" s="1">
        <v>45931</v>
      </c>
      <c r="B1403">
        <v>6661.67</v>
      </c>
      <c r="C1403" s="1">
        <v>45621</v>
      </c>
      <c r="D1403">
        <v>5600</v>
      </c>
      <c r="E1403" s="1">
        <v>45621</v>
      </c>
      <c r="F1403">
        <v>0</v>
      </c>
      <c r="G1403" s="1">
        <v>45569</v>
      </c>
      <c r="H1403">
        <v>0</v>
      </c>
      <c r="I1403" s="1">
        <v>45677</v>
      </c>
      <c r="J1403">
        <v>0</v>
      </c>
      <c r="K1403" s="1">
        <v>45720</v>
      </c>
      <c r="L1403">
        <v>0</v>
      </c>
      <c r="M1403" s="1">
        <v>45720</v>
      </c>
      <c r="N1403">
        <v>0</v>
      </c>
      <c r="O1403" s="1">
        <v>45720</v>
      </c>
      <c r="P1403">
        <v>0</v>
      </c>
      <c r="Q1403" s="1">
        <v>45624</v>
      </c>
      <c r="R1403">
        <v>-2400</v>
      </c>
      <c r="S1403" s="1">
        <v>45931</v>
      </c>
      <c r="T1403">
        <v>0</v>
      </c>
      <c r="U1403" s="1">
        <v>45813</v>
      </c>
      <c r="V1403">
        <v>14200</v>
      </c>
      <c r="W1403" s="1">
        <v>45931</v>
      </c>
      <c r="X1403">
        <v>0</v>
      </c>
      <c r="Y1403" s="1">
        <v>45720</v>
      </c>
      <c r="Z1403">
        <v>68528.84</v>
      </c>
      <c r="AA1403" s="1">
        <v>45720</v>
      </c>
      <c r="AB1403">
        <v>0</v>
      </c>
    </row>
    <row r="1404" spans="1:28" ht="16.2">
      <c r="A1404" s="1">
        <v>45932</v>
      </c>
      <c r="B1404">
        <v>-18974.990000000002</v>
      </c>
      <c r="C1404" s="1">
        <v>45622</v>
      </c>
      <c r="D1404">
        <v>-40286.04</v>
      </c>
      <c r="E1404" s="1">
        <v>45622</v>
      </c>
      <c r="F1404">
        <v>0</v>
      </c>
      <c r="G1404" s="1">
        <v>45572</v>
      </c>
      <c r="H1404">
        <v>0</v>
      </c>
      <c r="I1404" s="1">
        <v>45678</v>
      </c>
      <c r="J1404">
        <v>-19799.080000000002</v>
      </c>
      <c r="K1404" s="1">
        <v>45721</v>
      </c>
      <c r="L1404">
        <v>231.82</v>
      </c>
      <c r="M1404" s="1">
        <v>45721</v>
      </c>
      <c r="N1404">
        <v>-81354.740000000005</v>
      </c>
      <c r="O1404" s="1">
        <v>45721</v>
      </c>
      <c r="P1404">
        <v>0</v>
      </c>
      <c r="Q1404" s="1">
        <v>45625</v>
      </c>
      <c r="R1404">
        <v>-4400</v>
      </c>
      <c r="S1404" s="1">
        <v>45932</v>
      </c>
      <c r="T1404">
        <v>0</v>
      </c>
      <c r="U1404" s="1">
        <v>45814</v>
      </c>
      <c r="V1404">
        <v>5000</v>
      </c>
      <c r="W1404" s="1">
        <v>45932</v>
      </c>
      <c r="X1404">
        <v>0</v>
      </c>
      <c r="Y1404" s="1">
        <v>45721</v>
      </c>
      <c r="Z1404">
        <v>113.48</v>
      </c>
      <c r="AA1404" s="1">
        <v>45721</v>
      </c>
      <c r="AB1404">
        <v>0</v>
      </c>
    </row>
    <row r="1405" spans="1:28" ht="16.2">
      <c r="A1405" s="1">
        <v>45933</v>
      </c>
      <c r="B1405">
        <v>30009.62</v>
      </c>
      <c r="C1405" s="1">
        <v>45623</v>
      </c>
      <c r="D1405">
        <v>29925</v>
      </c>
      <c r="E1405" s="1">
        <v>45623</v>
      </c>
      <c r="F1405">
        <v>0</v>
      </c>
      <c r="G1405" s="1">
        <v>45573</v>
      </c>
      <c r="H1405">
        <v>-1677.4</v>
      </c>
      <c r="I1405" s="1">
        <v>45679</v>
      </c>
      <c r="J1405">
        <v>44895.9</v>
      </c>
      <c r="K1405" s="1">
        <v>45722</v>
      </c>
      <c r="L1405">
        <v>6426.51</v>
      </c>
      <c r="M1405" s="1">
        <v>45722</v>
      </c>
      <c r="N1405">
        <v>0</v>
      </c>
      <c r="O1405" s="1">
        <v>45722</v>
      </c>
      <c r="P1405">
        <v>0</v>
      </c>
      <c r="Q1405" s="1">
        <v>45628</v>
      </c>
      <c r="R1405">
        <v>102800</v>
      </c>
      <c r="S1405" s="1">
        <v>45933</v>
      </c>
      <c r="T1405">
        <v>0</v>
      </c>
      <c r="U1405" s="1">
        <v>45817</v>
      </c>
      <c r="V1405">
        <v>29800</v>
      </c>
      <c r="W1405" s="1">
        <v>45933</v>
      </c>
      <c r="X1405">
        <v>0</v>
      </c>
      <c r="Y1405" s="1">
        <v>45722</v>
      </c>
      <c r="Z1405">
        <v>-25000</v>
      </c>
      <c r="AA1405" s="1">
        <v>45722</v>
      </c>
      <c r="AB1405">
        <v>0</v>
      </c>
    </row>
    <row r="1406" spans="1:28" ht="16.2">
      <c r="A1406" s="1">
        <v>45937</v>
      </c>
      <c r="B1406">
        <v>0</v>
      </c>
      <c r="C1406" s="1">
        <v>45624</v>
      </c>
      <c r="D1406">
        <v>27733.85</v>
      </c>
      <c r="E1406" s="1">
        <v>45624</v>
      </c>
      <c r="F1406">
        <v>0</v>
      </c>
      <c r="G1406" s="1">
        <v>45574</v>
      </c>
      <c r="H1406">
        <v>25000</v>
      </c>
      <c r="I1406" s="1">
        <v>45691</v>
      </c>
      <c r="J1406">
        <v>15886.57</v>
      </c>
      <c r="K1406" s="1">
        <v>45723</v>
      </c>
      <c r="L1406">
        <v>0</v>
      </c>
      <c r="M1406" s="1">
        <v>45723</v>
      </c>
      <c r="N1406">
        <v>0</v>
      </c>
      <c r="O1406" s="1">
        <v>45723</v>
      </c>
      <c r="P1406">
        <v>0</v>
      </c>
      <c r="Q1406" s="1">
        <v>45629</v>
      </c>
      <c r="R1406">
        <v>57000</v>
      </c>
      <c r="S1406" s="1">
        <v>45937</v>
      </c>
      <c r="T1406">
        <v>0</v>
      </c>
      <c r="U1406" s="1">
        <v>45818</v>
      </c>
      <c r="V1406">
        <v>76800</v>
      </c>
      <c r="W1406" s="1">
        <v>45937</v>
      </c>
      <c r="X1406">
        <v>0</v>
      </c>
      <c r="Y1406" s="1">
        <v>45723</v>
      </c>
      <c r="Z1406">
        <v>1641.03</v>
      </c>
      <c r="AA1406" s="1">
        <v>45723</v>
      </c>
      <c r="AB1406">
        <v>-875.6</v>
      </c>
    </row>
    <row r="1407" spans="1:28" ht="16.2">
      <c r="A1407" s="1">
        <v>45938</v>
      </c>
      <c r="B1407">
        <v>24977.15</v>
      </c>
      <c r="C1407" s="1">
        <v>45625</v>
      </c>
      <c r="D1407">
        <v>0</v>
      </c>
      <c r="E1407" s="1">
        <v>45625</v>
      </c>
      <c r="F1407">
        <v>0</v>
      </c>
      <c r="G1407" s="1">
        <v>45576</v>
      </c>
      <c r="H1407">
        <v>54110.78</v>
      </c>
      <c r="I1407" s="1">
        <v>45692</v>
      </c>
      <c r="J1407">
        <v>0</v>
      </c>
      <c r="K1407" s="1">
        <v>45726</v>
      </c>
      <c r="L1407">
        <v>-10616.57</v>
      </c>
      <c r="M1407" s="1">
        <v>45726</v>
      </c>
      <c r="N1407">
        <v>0</v>
      </c>
      <c r="O1407" s="1">
        <v>45726</v>
      </c>
      <c r="P1407">
        <v>0</v>
      </c>
      <c r="Q1407" s="1">
        <v>45630</v>
      </c>
      <c r="R1407">
        <v>36400</v>
      </c>
      <c r="S1407" s="1">
        <v>45938</v>
      </c>
      <c r="T1407">
        <v>0</v>
      </c>
      <c r="U1407" s="1">
        <v>45819</v>
      </c>
      <c r="V1407">
        <v>48000</v>
      </c>
      <c r="W1407" s="1">
        <v>45938</v>
      </c>
      <c r="X1407">
        <v>35181.81</v>
      </c>
      <c r="Y1407" s="1">
        <v>45726</v>
      </c>
      <c r="Z1407">
        <v>-15677.88</v>
      </c>
      <c r="AA1407" s="1">
        <v>45726</v>
      </c>
      <c r="AB1407">
        <v>15000</v>
      </c>
    </row>
    <row r="1408" spans="1:28" ht="16.2">
      <c r="A1408" s="1">
        <v>45939</v>
      </c>
      <c r="B1408">
        <v>-27083.23</v>
      </c>
      <c r="C1408" s="1">
        <v>45628</v>
      </c>
      <c r="D1408">
        <v>15517.62</v>
      </c>
      <c r="E1408" s="1">
        <v>45628</v>
      </c>
      <c r="F1408">
        <v>0</v>
      </c>
      <c r="G1408" s="1">
        <v>45579</v>
      </c>
      <c r="H1408">
        <v>0</v>
      </c>
      <c r="I1408" s="1">
        <v>45693</v>
      </c>
      <c r="J1408">
        <v>25109.88</v>
      </c>
      <c r="K1408" s="1">
        <v>45727</v>
      </c>
      <c r="L1408">
        <v>-82570.91</v>
      </c>
      <c r="M1408" s="1">
        <v>45727</v>
      </c>
      <c r="N1408">
        <v>0</v>
      </c>
      <c r="O1408" s="1">
        <v>45727</v>
      </c>
      <c r="P1408">
        <v>0</v>
      </c>
      <c r="Q1408" s="1">
        <v>45631</v>
      </c>
      <c r="R1408">
        <v>-8600</v>
      </c>
      <c r="S1408" s="1">
        <v>45939</v>
      </c>
      <c r="T1408">
        <v>0</v>
      </c>
      <c r="U1408" s="1">
        <v>45820</v>
      </c>
      <c r="V1408">
        <v>-19800</v>
      </c>
      <c r="W1408" s="1">
        <v>45939</v>
      </c>
      <c r="X1408">
        <v>-39618.61</v>
      </c>
      <c r="Y1408" s="1">
        <v>45727</v>
      </c>
      <c r="Z1408">
        <v>32219.58</v>
      </c>
      <c r="AA1408" s="1">
        <v>45727</v>
      </c>
      <c r="AB1408">
        <v>111343.42</v>
      </c>
    </row>
    <row r="1409" spans="1:28" ht="16.2">
      <c r="A1409" s="1">
        <v>45943</v>
      </c>
      <c r="B1409">
        <v>26588.85</v>
      </c>
      <c r="C1409" s="1">
        <v>45629</v>
      </c>
      <c r="D1409">
        <v>34909.85</v>
      </c>
      <c r="E1409" s="1">
        <v>45629</v>
      </c>
      <c r="F1409">
        <v>0</v>
      </c>
      <c r="G1409" s="1">
        <v>45580</v>
      </c>
      <c r="H1409">
        <v>0</v>
      </c>
      <c r="I1409" s="1">
        <v>45694</v>
      </c>
      <c r="J1409">
        <v>-4093.48</v>
      </c>
      <c r="K1409" s="1">
        <v>45728</v>
      </c>
      <c r="L1409">
        <v>3272.71</v>
      </c>
      <c r="M1409" s="1">
        <v>45728</v>
      </c>
      <c r="N1409">
        <v>25336.94</v>
      </c>
      <c r="O1409" s="1">
        <v>45728</v>
      </c>
      <c r="P1409">
        <v>0</v>
      </c>
      <c r="Q1409" s="1">
        <v>45632</v>
      </c>
      <c r="R1409">
        <v>-14400</v>
      </c>
      <c r="S1409" s="1">
        <v>45943</v>
      </c>
      <c r="T1409">
        <v>0</v>
      </c>
      <c r="U1409" s="1">
        <v>45821</v>
      </c>
      <c r="V1409">
        <v>-75714.600000000006</v>
      </c>
      <c r="W1409" s="1">
        <v>45943</v>
      </c>
      <c r="X1409">
        <v>0</v>
      </c>
      <c r="Y1409" s="1">
        <v>45728</v>
      </c>
      <c r="Z1409">
        <v>10273.85</v>
      </c>
      <c r="AA1409" s="1">
        <v>45728</v>
      </c>
      <c r="AB1409">
        <v>0</v>
      </c>
    </row>
    <row r="1410" spans="1:28" ht="16.2">
      <c r="A1410" s="1">
        <v>45944</v>
      </c>
      <c r="B1410">
        <v>-102872.46</v>
      </c>
      <c r="C1410" s="1">
        <v>45630</v>
      </c>
      <c r="D1410">
        <v>0</v>
      </c>
      <c r="E1410" s="1">
        <v>45630</v>
      </c>
      <c r="F1410">
        <v>0</v>
      </c>
      <c r="G1410" s="1">
        <v>45581</v>
      </c>
      <c r="H1410">
        <v>-20982.1</v>
      </c>
      <c r="I1410" s="1">
        <v>45695</v>
      </c>
      <c r="J1410">
        <v>0</v>
      </c>
      <c r="K1410" s="1">
        <v>45729</v>
      </c>
      <c r="L1410">
        <v>-11545.71</v>
      </c>
      <c r="M1410" s="1">
        <v>45729</v>
      </c>
      <c r="N1410">
        <v>-62400</v>
      </c>
      <c r="O1410" s="1">
        <v>45729</v>
      </c>
      <c r="P1410">
        <v>0</v>
      </c>
      <c r="Q1410" s="1">
        <v>45635</v>
      </c>
      <c r="R1410">
        <v>14000</v>
      </c>
      <c r="S1410" s="1">
        <v>45944</v>
      </c>
      <c r="T1410">
        <v>23566.080000000002</v>
      </c>
      <c r="U1410" s="1">
        <v>45824</v>
      </c>
      <c r="V1410">
        <v>-18400</v>
      </c>
      <c r="W1410" s="1">
        <v>45944</v>
      </c>
      <c r="X1410">
        <v>0</v>
      </c>
      <c r="Y1410" s="1">
        <v>45729</v>
      </c>
      <c r="Z1410">
        <v>-62400</v>
      </c>
      <c r="AA1410" s="1">
        <v>45729</v>
      </c>
      <c r="AB1410">
        <v>0</v>
      </c>
    </row>
    <row r="1411" spans="1:28" ht="16.2">
      <c r="A1411" s="1">
        <v>45945</v>
      </c>
      <c r="B1411">
        <v>0</v>
      </c>
      <c r="C1411" s="1">
        <v>45631</v>
      </c>
      <c r="D1411">
        <v>0</v>
      </c>
      <c r="E1411" s="1">
        <v>45631</v>
      </c>
      <c r="F1411">
        <v>0</v>
      </c>
      <c r="G1411" s="1">
        <v>45582</v>
      </c>
      <c r="H1411">
        <v>0</v>
      </c>
      <c r="I1411" s="1">
        <v>45698</v>
      </c>
      <c r="J1411">
        <v>0</v>
      </c>
      <c r="K1411" s="1">
        <v>45730</v>
      </c>
      <c r="L1411">
        <v>0</v>
      </c>
      <c r="M1411" s="1">
        <v>45730</v>
      </c>
      <c r="N1411">
        <v>23338.799999999999</v>
      </c>
      <c r="O1411" s="1">
        <v>45730</v>
      </c>
      <c r="P1411">
        <v>0</v>
      </c>
      <c r="Q1411" s="1">
        <v>45636</v>
      </c>
      <c r="R1411">
        <v>-31800</v>
      </c>
      <c r="S1411" s="1">
        <v>45945</v>
      </c>
      <c r="T1411">
        <v>0</v>
      </c>
      <c r="U1411" s="1">
        <v>45825</v>
      </c>
      <c r="V1411">
        <v>-45932.42</v>
      </c>
      <c r="W1411" s="1">
        <v>45945</v>
      </c>
      <c r="X1411">
        <v>-52212.59</v>
      </c>
      <c r="Y1411" s="1">
        <v>45730</v>
      </c>
      <c r="Z1411">
        <v>-1257.51</v>
      </c>
      <c r="AA1411" s="1">
        <v>45730</v>
      </c>
      <c r="AB1411">
        <v>0</v>
      </c>
    </row>
    <row r="1412" spans="1:28" ht="16.2">
      <c r="A1412" s="1">
        <v>45946</v>
      </c>
      <c r="B1412">
        <v>0</v>
      </c>
      <c r="C1412" s="1">
        <v>45632</v>
      </c>
      <c r="D1412">
        <v>0</v>
      </c>
      <c r="E1412" s="1">
        <v>45632</v>
      </c>
      <c r="F1412">
        <v>0</v>
      </c>
      <c r="G1412" s="1">
        <v>45583</v>
      </c>
      <c r="H1412">
        <v>0</v>
      </c>
      <c r="I1412" s="1">
        <v>45699</v>
      </c>
      <c r="J1412">
        <v>0</v>
      </c>
      <c r="K1412" s="1">
        <v>45733</v>
      </c>
      <c r="L1412">
        <v>-10398.84</v>
      </c>
      <c r="M1412" s="1">
        <v>45733</v>
      </c>
      <c r="N1412">
        <v>0</v>
      </c>
      <c r="O1412" s="1">
        <v>45733</v>
      </c>
      <c r="P1412">
        <v>0</v>
      </c>
      <c r="Q1412" s="1">
        <v>45637</v>
      </c>
      <c r="R1412">
        <v>-48400</v>
      </c>
      <c r="S1412" s="1">
        <v>45946</v>
      </c>
      <c r="T1412">
        <v>8346.2199999999993</v>
      </c>
      <c r="U1412" s="1">
        <v>45826</v>
      </c>
      <c r="V1412">
        <v>29130.76</v>
      </c>
      <c r="W1412" s="1">
        <v>45946</v>
      </c>
      <c r="X1412">
        <v>25369.27</v>
      </c>
      <c r="Y1412" s="1">
        <v>45733</v>
      </c>
      <c r="Z1412">
        <v>29473.64</v>
      </c>
      <c r="AA1412" s="1">
        <v>45733</v>
      </c>
      <c r="AB1412">
        <v>3334.66</v>
      </c>
    </row>
    <row r="1413" spans="1:28" ht="16.2">
      <c r="A1413" s="1">
        <v>45947</v>
      </c>
      <c r="B1413">
        <v>0</v>
      </c>
      <c r="C1413" s="1">
        <v>45635</v>
      </c>
      <c r="D1413">
        <v>0</v>
      </c>
      <c r="E1413" s="1">
        <v>45635</v>
      </c>
      <c r="F1413">
        <v>0</v>
      </c>
      <c r="G1413" s="1">
        <v>45586</v>
      </c>
      <c r="H1413">
        <v>0</v>
      </c>
      <c r="I1413" s="1">
        <v>45700</v>
      </c>
      <c r="J1413">
        <v>-24797.01</v>
      </c>
      <c r="K1413" s="1">
        <v>45734</v>
      </c>
      <c r="L1413">
        <v>-46871.67</v>
      </c>
      <c r="M1413" s="1">
        <v>45734</v>
      </c>
      <c r="N1413">
        <v>-18869.63</v>
      </c>
      <c r="O1413" s="1">
        <v>45734</v>
      </c>
      <c r="P1413">
        <v>0</v>
      </c>
      <c r="Q1413" s="1">
        <v>45638</v>
      </c>
      <c r="R1413">
        <v>51800</v>
      </c>
      <c r="S1413" s="1">
        <v>45947</v>
      </c>
      <c r="T1413">
        <v>0</v>
      </c>
      <c r="U1413" s="1">
        <v>45827</v>
      </c>
      <c r="V1413">
        <v>0</v>
      </c>
      <c r="W1413" s="1">
        <v>45947</v>
      </c>
      <c r="X1413">
        <v>-70024.28</v>
      </c>
      <c r="Y1413" s="1">
        <v>45734</v>
      </c>
      <c r="Z1413">
        <v>-23070.26</v>
      </c>
      <c r="AA1413" s="1">
        <v>45734</v>
      </c>
      <c r="AB1413">
        <v>-43671.19</v>
      </c>
    </row>
    <row r="1414" spans="1:28" ht="16.2">
      <c r="A1414" s="1">
        <v>45950</v>
      </c>
      <c r="B1414">
        <v>0</v>
      </c>
      <c r="C1414" s="1">
        <v>45636</v>
      </c>
      <c r="D1414">
        <v>4106.58</v>
      </c>
      <c r="E1414" s="1">
        <v>45636</v>
      </c>
      <c r="F1414">
        <v>0</v>
      </c>
      <c r="G1414" s="1">
        <v>45587</v>
      </c>
      <c r="H1414">
        <v>0</v>
      </c>
      <c r="I1414" s="1">
        <v>45701</v>
      </c>
      <c r="J1414">
        <v>0</v>
      </c>
      <c r="K1414" s="1">
        <v>45735</v>
      </c>
      <c r="L1414">
        <v>0</v>
      </c>
      <c r="M1414" s="1">
        <v>45735</v>
      </c>
      <c r="N1414">
        <v>7731.84</v>
      </c>
      <c r="O1414" s="1">
        <v>45735</v>
      </c>
      <c r="P1414">
        <v>0</v>
      </c>
      <c r="Q1414" s="1">
        <v>45639</v>
      </c>
      <c r="R1414">
        <v>-24200</v>
      </c>
      <c r="S1414" s="1">
        <v>45950</v>
      </c>
      <c r="T1414">
        <v>0</v>
      </c>
      <c r="U1414" s="1">
        <v>45828</v>
      </c>
      <c r="V1414">
        <v>0</v>
      </c>
      <c r="W1414" s="1">
        <v>45950</v>
      </c>
      <c r="X1414">
        <v>70177.16</v>
      </c>
      <c r="Y1414" s="1">
        <v>45735</v>
      </c>
      <c r="Z1414">
        <v>-21663.75</v>
      </c>
      <c r="AA1414" s="1">
        <v>45735</v>
      </c>
      <c r="AB1414">
        <v>0</v>
      </c>
    </row>
    <row r="1415" spans="1:28" ht="16.2">
      <c r="A1415" s="1">
        <v>45951</v>
      </c>
      <c r="B1415">
        <v>0</v>
      </c>
      <c r="C1415" s="1">
        <v>45637</v>
      </c>
      <c r="D1415">
        <v>42113.72</v>
      </c>
      <c r="E1415" s="1">
        <v>45637</v>
      </c>
      <c r="F1415">
        <v>0</v>
      </c>
      <c r="G1415" s="1">
        <v>45588</v>
      </c>
      <c r="H1415">
        <v>0</v>
      </c>
      <c r="I1415" s="1">
        <v>45702</v>
      </c>
      <c r="J1415">
        <v>-14397.73</v>
      </c>
      <c r="K1415" s="1">
        <v>45736</v>
      </c>
      <c r="L1415">
        <v>263.62</v>
      </c>
      <c r="M1415" s="1">
        <v>45736</v>
      </c>
      <c r="N1415">
        <v>0</v>
      </c>
      <c r="O1415" s="1">
        <v>45736</v>
      </c>
      <c r="P1415">
        <v>0</v>
      </c>
      <c r="Q1415" s="1">
        <v>45642</v>
      </c>
      <c r="R1415">
        <v>-5000</v>
      </c>
      <c r="S1415" s="1">
        <v>45951</v>
      </c>
      <c r="T1415">
        <v>0</v>
      </c>
      <c r="U1415" s="1">
        <v>45831</v>
      </c>
      <c r="V1415">
        <v>0</v>
      </c>
      <c r="W1415" s="1">
        <v>45951</v>
      </c>
      <c r="X1415">
        <v>10000</v>
      </c>
      <c r="Y1415" s="1">
        <v>45736</v>
      </c>
      <c r="Z1415">
        <v>13931.24</v>
      </c>
      <c r="AA1415" s="1">
        <v>45736</v>
      </c>
      <c r="AB1415">
        <v>9130.52</v>
      </c>
    </row>
    <row r="1416" spans="1:28" ht="16.2">
      <c r="A1416" s="1">
        <v>45952</v>
      </c>
      <c r="B1416">
        <v>0</v>
      </c>
      <c r="C1416" s="1">
        <v>45638</v>
      </c>
      <c r="D1416">
        <v>0</v>
      </c>
      <c r="E1416" s="1">
        <v>45638</v>
      </c>
      <c r="F1416">
        <v>0</v>
      </c>
      <c r="G1416" s="1">
        <v>45589</v>
      </c>
      <c r="H1416">
        <v>0</v>
      </c>
      <c r="I1416" s="1">
        <v>45705</v>
      </c>
      <c r="J1416">
        <v>0</v>
      </c>
      <c r="K1416" s="1">
        <v>45737</v>
      </c>
      <c r="L1416">
        <v>0</v>
      </c>
      <c r="M1416" s="1">
        <v>45737</v>
      </c>
      <c r="N1416">
        <v>0</v>
      </c>
      <c r="O1416" s="1">
        <v>45737</v>
      </c>
      <c r="P1416">
        <v>0</v>
      </c>
      <c r="Q1416" s="1">
        <v>45643</v>
      </c>
      <c r="R1416">
        <v>14000</v>
      </c>
      <c r="S1416" s="1">
        <v>45952</v>
      </c>
      <c r="T1416">
        <v>0</v>
      </c>
      <c r="U1416" s="1">
        <v>45832</v>
      </c>
      <c r="V1416">
        <v>24344.98</v>
      </c>
      <c r="W1416" s="1">
        <v>45952</v>
      </c>
      <c r="X1416">
        <v>-25800</v>
      </c>
      <c r="Y1416" s="1">
        <v>45737</v>
      </c>
      <c r="Z1416">
        <v>-37600</v>
      </c>
      <c r="AA1416" s="1">
        <v>45737</v>
      </c>
      <c r="AB1416">
        <v>-33865.97</v>
      </c>
    </row>
    <row r="1417" spans="1:28" ht="16.2">
      <c r="A1417" s="1">
        <v>45953</v>
      </c>
      <c r="B1417">
        <v>0</v>
      </c>
      <c r="C1417" s="1">
        <v>45639</v>
      </c>
      <c r="D1417">
        <v>0</v>
      </c>
      <c r="E1417" s="1">
        <v>45639</v>
      </c>
      <c r="F1417">
        <v>0</v>
      </c>
      <c r="G1417" s="1">
        <v>45590</v>
      </c>
      <c r="H1417">
        <v>0</v>
      </c>
      <c r="I1417" s="1">
        <v>45706</v>
      </c>
      <c r="J1417">
        <v>0</v>
      </c>
      <c r="K1417" s="1">
        <v>45740</v>
      </c>
      <c r="L1417">
        <v>-16539.68</v>
      </c>
      <c r="M1417" s="1">
        <v>45740</v>
      </c>
      <c r="N1417">
        <v>0</v>
      </c>
      <c r="O1417" s="1">
        <v>45740</v>
      </c>
      <c r="P1417">
        <v>-17340.46</v>
      </c>
      <c r="Q1417" s="1">
        <v>45644</v>
      </c>
      <c r="R1417">
        <v>14106.85</v>
      </c>
      <c r="S1417" s="1">
        <v>45953</v>
      </c>
      <c r="T1417">
        <v>0</v>
      </c>
      <c r="U1417" s="1">
        <v>45833</v>
      </c>
      <c r="V1417">
        <v>40000</v>
      </c>
      <c r="W1417" s="1">
        <v>45953</v>
      </c>
      <c r="X1417">
        <v>-29600</v>
      </c>
      <c r="Y1417" s="1">
        <v>45740</v>
      </c>
      <c r="Z1417">
        <v>-63194.25</v>
      </c>
      <c r="AA1417" s="1">
        <v>45740</v>
      </c>
      <c r="AB1417">
        <v>0</v>
      </c>
    </row>
    <row r="1418" spans="1:28" ht="16.2">
      <c r="A1418" s="1">
        <v>45957</v>
      </c>
      <c r="B1418">
        <v>0</v>
      </c>
      <c r="C1418" s="1">
        <v>45642</v>
      </c>
      <c r="D1418">
        <v>-42386.63</v>
      </c>
      <c r="E1418" s="1">
        <v>45642</v>
      </c>
      <c r="F1418">
        <v>0</v>
      </c>
      <c r="G1418" s="1">
        <v>45593</v>
      </c>
      <c r="H1418">
        <v>0</v>
      </c>
      <c r="I1418" s="1">
        <v>45707</v>
      </c>
      <c r="J1418">
        <v>0</v>
      </c>
      <c r="K1418" s="1">
        <v>45741</v>
      </c>
      <c r="L1418">
        <v>-13140.97</v>
      </c>
      <c r="M1418" s="1">
        <v>45741</v>
      </c>
      <c r="N1418">
        <v>6532.14</v>
      </c>
      <c r="O1418" s="1">
        <v>45741</v>
      </c>
      <c r="P1418">
        <v>0</v>
      </c>
      <c r="Q1418" s="1">
        <v>45645</v>
      </c>
      <c r="R1418">
        <v>-105501.22</v>
      </c>
      <c r="S1418" s="1">
        <v>45957</v>
      </c>
      <c r="T1418">
        <v>0</v>
      </c>
      <c r="U1418" s="1">
        <v>45834</v>
      </c>
      <c r="V1418">
        <v>-8400</v>
      </c>
      <c r="W1418" s="1">
        <v>45957</v>
      </c>
      <c r="X1418">
        <v>133600</v>
      </c>
      <c r="Y1418" s="1">
        <v>45741</v>
      </c>
      <c r="Z1418">
        <v>3862.54</v>
      </c>
      <c r="AA1418" s="1">
        <v>45741</v>
      </c>
      <c r="AB1418">
        <v>0</v>
      </c>
    </row>
    <row r="1419" spans="1:28" ht="16.2">
      <c r="A1419" s="1">
        <v>45958</v>
      </c>
      <c r="B1419">
        <v>0</v>
      </c>
      <c r="C1419" s="1">
        <v>45643</v>
      </c>
      <c r="D1419">
        <v>0</v>
      </c>
      <c r="E1419" s="1">
        <v>45643</v>
      </c>
      <c r="F1419">
        <v>0</v>
      </c>
      <c r="G1419" s="1">
        <v>45594</v>
      </c>
      <c r="H1419">
        <v>0</v>
      </c>
      <c r="I1419" s="1">
        <v>45708</v>
      </c>
      <c r="J1419">
        <v>-7305.15</v>
      </c>
      <c r="K1419" s="1">
        <v>45742</v>
      </c>
      <c r="L1419">
        <v>-11143.43</v>
      </c>
      <c r="M1419" s="1">
        <v>45742</v>
      </c>
      <c r="N1419">
        <v>-6742.92</v>
      </c>
      <c r="O1419" s="1">
        <v>45742</v>
      </c>
      <c r="P1419">
        <v>0</v>
      </c>
      <c r="Q1419" s="1">
        <v>45646</v>
      </c>
      <c r="R1419">
        <v>-43000</v>
      </c>
      <c r="S1419" s="1">
        <v>45958</v>
      </c>
      <c r="T1419">
        <v>0</v>
      </c>
      <c r="U1419" s="1">
        <v>45835</v>
      </c>
      <c r="V1419">
        <v>800</v>
      </c>
      <c r="W1419" s="1">
        <v>45958</v>
      </c>
      <c r="X1419">
        <v>-44400</v>
      </c>
      <c r="Y1419" s="1">
        <v>45742</v>
      </c>
      <c r="Z1419">
        <v>-15671.4</v>
      </c>
      <c r="AA1419" s="1">
        <v>45742</v>
      </c>
      <c r="AB1419">
        <v>0</v>
      </c>
    </row>
    <row r="1420" spans="1:28" ht="16.2">
      <c r="A1420" s="1">
        <v>45959</v>
      </c>
      <c r="B1420">
        <v>0</v>
      </c>
      <c r="C1420" s="1">
        <v>45644</v>
      </c>
      <c r="D1420">
        <v>-46578.98</v>
      </c>
      <c r="E1420" s="1">
        <v>45644</v>
      </c>
      <c r="F1420">
        <v>0</v>
      </c>
      <c r="G1420" s="1">
        <v>45595</v>
      </c>
      <c r="H1420">
        <v>0</v>
      </c>
      <c r="I1420" s="1">
        <v>45709</v>
      </c>
      <c r="J1420">
        <v>-7307.13</v>
      </c>
      <c r="K1420" s="1">
        <v>45743</v>
      </c>
      <c r="L1420">
        <v>80.63</v>
      </c>
      <c r="M1420" s="1">
        <v>45743</v>
      </c>
      <c r="N1420">
        <v>-16666.75</v>
      </c>
      <c r="O1420" s="1">
        <v>45743</v>
      </c>
      <c r="P1420">
        <v>0</v>
      </c>
      <c r="Q1420" s="1">
        <v>45649</v>
      </c>
      <c r="R1420">
        <v>121400</v>
      </c>
      <c r="S1420" s="1">
        <v>45959</v>
      </c>
      <c r="T1420">
        <v>0</v>
      </c>
      <c r="U1420" s="1">
        <v>45838</v>
      </c>
      <c r="V1420">
        <v>4800</v>
      </c>
      <c r="W1420" s="1">
        <v>45959</v>
      </c>
      <c r="X1420">
        <v>82000</v>
      </c>
      <c r="Y1420" s="1">
        <v>45743</v>
      </c>
      <c r="Z1420">
        <v>20348.3</v>
      </c>
      <c r="AA1420" s="1">
        <v>45743</v>
      </c>
      <c r="AB1420">
        <v>-8657.84</v>
      </c>
    </row>
    <row r="1421" spans="1:28" ht="16.2">
      <c r="A1421" s="1">
        <v>45960</v>
      </c>
      <c r="B1421">
        <v>0</v>
      </c>
      <c r="C1421" s="1">
        <v>45645</v>
      </c>
      <c r="D1421">
        <v>-105870.93</v>
      </c>
      <c r="E1421" s="1">
        <v>45645</v>
      </c>
      <c r="F1421">
        <v>0</v>
      </c>
      <c r="G1421" s="1">
        <v>45597</v>
      </c>
      <c r="H1421">
        <v>0</v>
      </c>
      <c r="I1421" s="1">
        <v>45712</v>
      </c>
      <c r="J1421">
        <v>0</v>
      </c>
      <c r="K1421" s="1">
        <v>45744</v>
      </c>
      <c r="L1421">
        <v>23148.34</v>
      </c>
      <c r="M1421" s="1">
        <v>45744</v>
      </c>
      <c r="N1421">
        <v>27547.68</v>
      </c>
      <c r="O1421" s="1">
        <v>45744</v>
      </c>
      <c r="P1421">
        <v>0</v>
      </c>
      <c r="Q1421" s="1">
        <v>45650</v>
      </c>
      <c r="R1421">
        <v>-5200</v>
      </c>
      <c r="S1421" s="1">
        <v>45960</v>
      </c>
      <c r="T1421">
        <v>20702.900000000001</v>
      </c>
      <c r="U1421" s="1">
        <v>45839</v>
      </c>
      <c r="V1421">
        <v>41600</v>
      </c>
      <c r="W1421" s="1">
        <v>45960</v>
      </c>
      <c r="X1421">
        <v>-2800</v>
      </c>
      <c r="Y1421" s="1">
        <v>45744</v>
      </c>
      <c r="Z1421">
        <v>73000</v>
      </c>
      <c r="AA1421" s="1">
        <v>45744</v>
      </c>
      <c r="AB1421">
        <v>85353.86</v>
      </c>
    </row>
    <row r="1422" spans="1:28" ht="16.2">
      <c r="A1422" s="1">
        <v>45961</v>
      </c>
      <c r="B1422">
        <v>0</v>
      </c>
      <c r="C1422" s="1">
        <v>45646</v>
      </c>
      <c r="D1422">
        <v>43000</v>
      </c>
      <c r="E1422" s="1">
        <v>45646</v>
      </c>
      <c r="F1422">
        <v>0</v>
      </c>
      <c r="G1422" s="1">
        <v>45600</v>
      </c>
      <c r="H1422">
        <v>42915.31</v>
      </c>
      <c r="I1422" s="1">
        <v>45713</v>
      </c>
      <c r="J1422">
        <v>0</v>
      </c>
      <c r="K1422" s="1">
        <v>45747</v>
      </c>
      <c r="L1422">
        <v>92303.58</v>
      </c>
      <c r="M1422" s="1">
        <v>45747</v>
      </c>
      <c r="N1422">
        <v>226744.68</v>
      </c>
      <c r="O1422" s="1">
        <v>45747</v>
      </c>
      <c r="P1422">
        <v>-17258.919999999998</v>
      </c>
      <c r="Q1422" s="1">
        <v>45651</v>
      </c>
      <c r="R1422">
        <v>22600</v>
      </c>
      <c r="S1422" s="1">
        <v>45961</v>
      </c>
      <c r="T1422">
        <v>0</v>
      </c>
      <c r="U1422" s="1">
        <v>45840</v>
      </c>
      <c r="V1422">
        <v>8600</v>
      </c>
      <c r="W1422" s="1">
        <v>45961</v>
      </c>
      <c r="X1422">
        <v>6600</v>
      </c>
      <c r="Y1422" s="1">
        <v>45747</v>
      </c>
      <c r="Z1422">
        <v>-8768.51</v>
      </c>
      <c r="AA1422" s="1">
        <v>45747</v>
      </c>
      <c r="AB1422">
        <v>28172.61</v>
      </c>
    </row>
    <row r="1423" spans="1:28" ht="16.2">
      <c r="A1423" s="1">
        <v>45964</v>
      </c>
      <c r="B1423">
        <v>-11296.8</v>
      </c>
      <c r="C1423" s="1">
        <v>45649</v>
      </c>
      <c r="D1423">
        <v>-59887.93</v>
      </c>
      <c r="E1423" s="1">
        <v>45649</v>
      </c>
      <c r="F1423">
        <v>0</v>
      </c>
      <c r="G1423" s="1">
        <v>45601</v>
      </c>
      <c r="H1423">
        <v>18800</v>
      </c>
      <c r="I1423" s="1">
        <v>45714</v>
      </c>
      <c r="J1423">
        <v>-20795.09</v>
      </c>
      <c r="K1423" s="1">
        <v>45748</v>
      </c>
      <c r="L1423">
        <v>0</v>
      </c>
      <c r="M1423" s="1">
        <v>45748</v>
      </c>
      <c r="N1423">
        <v>-199898.91</v>
      </c>
      <c r="O1423" s="1">
        <v>45748</v>
      </c>
      <c r="P1423">
        <v>0</v>
      </c>
      <c r="Q1423" s="1">
        <v>45652</v>
      </c>
      <c r="R1423">
        <v>-600</v>
      </c>
      <c r="S1423" s="1">
        <v>45964</v>
      </c>
      <c r="T1423">
        <v>21299.21</v>
      </c>
      <c r="U1423" s="1">
        <v>45841</v>
      </c>
      <c r="V1423">
        <v>55800</v>
      </c>
      <c r="W1423" s="1">
        <v>45964</v>
      </c>
      <c r="X1423">
        <v>-14301.24</v>
      </c>
      <c r="Y1423" s="1">
        <v>45748</v>
      </c>
      <c r="Z1423">
        <v>-27262.400000000001</v>
      </c>
      <c r="AA1423" s="1">
        <v>45748</v>
      </c>
      <c r="AB1423">
        <v>-53230.96</v>
      </c>
    </row>
    <row r="1424" spans="1:28" ht="16.2">
      <c r="A1424" s="1">
        <v>45965</v>
      </c>
      <c r="B1424">
        <v>0</v>
      </c>
      <c r="C1424" s="1">
        <v>45650</v>
      </c>
      <c r="D1424">
        <v>-33101.339999999997</v>
      </c>
      <c r="E1424" s="1">
        <v>45650</v>
      </c>
      <c r="F1424">
        <v>0</v>
      </c>
      <c r="G1424" s="1">
        <v>45602</v>
      </c>
      <c r="H1424">
        <v>37800</v>
      </c>
      <c r="I1424" s="1">
        <v>45715</v>
      </c>
      <c r="J1424">
        <v>0</v>
      </c>
      <c r="K1424" s="1">
        <v>45749</v>
      </c>
      <c r="L1424">
        <v>0</v>
      </c>
      <c r="M1424" s="1">
        <v>45749</v>
      </c>
      <c r="N1424">
        <v>-51672.36</v>
      </c>
      <c r="O1424" s="1">
        <v>45749</v>
      </c>
      <c r="P1424">
        <v>0</v>
      </c>
      <c r="Q1424" s="1">
        <v>45653</v>
      </c>
      <c r="R1424">
        <v>9200</v>
      </c>
      <c r="S1424" s="1">
        <v>45965</v>
      </c>
      <c r="T1424">
        <v>22101.01</v>
      </c>
      <c r="U1424" s="1">
        <v>45842</v>
      </c>
      <c r="V1424">
        <v>-6552.52</v>
      </c>
      <c r="W1424" s="1">
        <v>45965</v>
      </c>
      <c r="X1424">
        <v>-19252.96</v>
      </c>
      <c r="Y1424" s="1">
        <v>45749</v>
      </c>
      <c r="Z1424">
        <v>24600</v>
      </c>
      <c r="AA1424" s="1">
        <v>45749</v>
      </c>
      <c r="AB1424">
        <v>0</v>
      </c>
    </row>
    <row r="1425" spans="1:28" ht="16.2">
      <c r="A1425" s="1">
        <v>45966</v>
      </c>
      <c r="B1425">
        <v>0</v>
      </c>
      <c r="C1425" s="1">
        <v>45651</v>
      </c>
      <c r="D1425">
        <v>22600</v>
      </c>
      <c r="E1425" s="1">
        <v>45651</v>
      </c>
      <c r="F1425">
        <v>0</v>
      </c>
      <c r="G1425" s="1">
        <v>45603</v>
      </c>
      <c r="H1425">
        <v>33895.089999999997</v>
      </c>
      <c r="I1425" s="1">
        <v>45719</v>
      </c>
      <c r="J1425">
        <v>0</v>
      </c>
      <c r="K1425" s="1">
        <v>45754</v>
      </c>
      <c r="L1425">
        <v>0</v>
      </c>
      <c r="M1425" s="1">
        <v>45754</v>
      </c>
      <c r="N1425">
        <v>0</v>
      </c>
      <c r="O1425" s="1">
        <v>45754</v>
      </c>
      <c r="P1425">
        <v>-1150.02</v>
      </c>
      <c r="Q1425" s="1">
        <v>45656</v>
      </c>
      <c r="R1425">
        <v>-39000</v>
      </c>
      <c r="S1425" s="1">
        <v>45966</v>
      </c>
      <c r="T1425">
        <v>0</v>
      </c>
      <c r="U1425" s="1">
        <v>45845</v>
      </c>
      <c r="V1425">
        <v>19800</v>
      </c>
      <c r="W1425" s="1">
        <v>45966</v>
      </c>
      <c r="X1425">
        <v>-39686.120000000003</v>
      </c>
      <c r="Y1425" s="1">
        <v>45754</v>
      </c>
      <c r="Z1425">
        <v>-500834.05</v>
      </c>
      <c r="AA1425" s="1">
        <v>45754</v>
      </c>
      <c r="AB1425">
        <v>0</v>
      </c>
    </row>
    <row r="1426" spans="1:28" ht="16.2">
      <c r="A1426" s="1">
        <v>45967</v>
      </c>
      <c r="B1426">
        <v>0</v>
      </c>
      <c r="C1426" s="1">
        <v>45652</v>
      </c>
      <c r="D1426">
        <v>-600</v>
      </c>
      <c r="E1426" s="1">
        <v>45652</v>
      </c>
      <c r="F1426">
        <v>0</v>
      </c>
      <c r="G1426" s="1">
        <v>45604</v>
      </c>
      <c r="H1426">
        <v>0</v>
      </c>
      <c r="I1426" s="1">
        <v>45720</v>
      </c>
      <c r="J1426">
        <v>-35349.699999999997</v>
      </c>
      <c r="K1426" s="1">
        <v>45755</v>
      </c>
      <c r="L1426">
        <v>0</v>
      </c>
      <c r="M1426" s="1">
        <v>45755</v>
      </c>
      <c r="N1426">
        <v>0</v>
      </c>
      <c r="O1426" s="1">
        <v>45755</v>
      </c>
      <c r="P1426">
        <v>0</v>
      </c>
      <c r="Q1426" s="1">
        <v>45657</v>
      </c>
      <c r="R1426">
        <v>-27200</v>
      </c>
      <c r="S1426" s="1">
        <v>45967</v>
      </c>
      <c r="T1426">
        <v>0</v>
      </c>
      <c r="U1426" s="1">
        <v>45846</v>
      </c>
      <c r="V1426">
        <v>16400</v>
      </c>
      <c r="W1426" s="1">
        <v>45967</v>
      </c>
      <c r="X1426">
        <v>-30924.44</v>
      </c>
      <c r="Y1426" s="1">
        <v>45755</v>
      </c>
      <c r="Z1426">
        <v>119362.66</v>
      </c>
      <c r="AA1426" s="1">
        <v>45755</v>
      </c>
      <c r="AB1426">
        <v>40302.99</v>
      </c>
    </row>
    <row r="1427" spans="1:28" ht="16.2">
      <c r="A1427" s="1">
        <v>45968</v>
      </c>
      <c r="B1427">
        <v>-15525.05</v>
      </c>
      <c r="C1427" s="1">
        <v>45653</v>
      </c>
      <c r="D1427">
        <v>-12498.01</v>
      </c>
      <c r="E1427" s="1">
        <v>45653</v>
      </c>
      <c r="F1427">
        <v>0</v>
      </c>
      <c r="G1427" s="1">
        <v>45607</v>
      </c>
      <c r="H1427">
        <v>0</v>
      </c>
      <c r="I1427" s="1">
        <v>45721</v>
      </c>
      <c r="J1427">
        <v>0</v>
      </c>
      <c r="K1427" s="1">
        <v>45756</v>
      </c>
      <c r="L1427">
        <v>-61679.67</v>
      </c>
      <c r="M1427" s="1">
        <v>45756</v>
      </c>
      <c r="N1427">
        <v>68745.95</v>
      </c>
      <c r="O1427" s="1">
        <v>45756</v>
      </c>
      <c r="P1427">
        <v>0</v>
      </c>
      <c r="Q1427" s="1">
        <v>45659</v>
      </c>
      <c r="R1427">
        <v>-39800</v>
      </c>
      <c r="S1427" s="1">
        <v>45968</v>
      </c>
      <c r="T1427">
        <v>0</v>
      </c>
      <c r="U1427" s="1">
        <v>45847</v>
      </c>
      <c r="V1427">
        <v>-36000</v>
      </c>
      <c r="W1427" s="1">
        <v>45968</v>
      </c>
      <c r="X1427">
        <v>-16238.71</v>
      </c>
      <c r="Y1427" s="1">
        <v>45756</v>
      </c>
      <c r="Z1427">
        <v>102068.22</v>
      </c>
      <c r="AA1427" s="1">
        <v>45756</v>
      </c>
      <c r="AB1427">
        <v>107339.32</v>
      </c>
    </row>
    <row r="1428" spans="1:28" ht="16.2">
      <c r="A1428" s="1">
        <v>45971</v>
      </c>
      <c r="B1428">
        <v>0</v>
      </c>
      <c r="C1428" s="1">
        <v>45656</v>
      </c>
      <c r="D1428">
        <v>2104.27</v>
      </c>
      <c r="E1428" s="1">
        <v>45656</v>
      </c>
      <c r="F1428">
        <v>0</v>
      </c>
      <c r="G1428" s="1">
        <v>45608</v>
      </c>
      <c r="H1428">
        <v>0</v>
      </c>
      <c r="I1428" s="1">
        <v>45722</v>
      </c>
      <c r="J1428">
        <v>0</v>
      </c>
      <c r="K1428" s="1">
        <v>45757</v>
      </c>
      <c r="L1428">
        <v>0</v>
      </c>
      <c r="M1428" s="1">
        <v>45757</v>
      </c>
      <c r="N1428">
        <v>-154809.28</v>
      </c>
      <c r="O1428" s="1">
        <v>45757</v>
      </c>
      <c r="P1428">
        <v>0</v>
      </c>
      <c r="Q1428" s="1">
        <v>45660</v>
      </c>
      <c r="R1428">
        <v>27000</v>
      </c>
      <c r="S1428" s="1">
        <v>45971</v>
      </c>
      <c r="T1428">
        <v>0</v>
      </c>
      <c r="U1428" s="1">
        <v>45848</v>
      </c>
      <c r="V1428">
        <v>-35400</v>
      </c>
      <c r="W1428" s="1">
        <v>45971</v>
      </c>
      <c r="X1428">
        <v>0</v>
      </c>
      <c r="Y1428" s="1">
        <v>45757</v>
      </c>
      <c r="Z1428">
        <v>-82495.66</v>
      </c>
      <c r="AA1428" s="1">
        <v>45757</v>
      </c>
      <c r="AB1428">
        <v>0</v>
      </c>
    </row>
    <row r="1429" spans="1:28" ht="16.2">
      <c r="A1429" s="1">
        <v>45972</v>
      </c>
      <c r="B1429">
        <v>0</v>
      </c>
      <c r="C1429" s="1">
        <v>45657</v>
      </c>
      <c r="D1429">
        <v>49112.160000000003</v>
      </c>
      <c r="E1429" s="1">
        <v>45657</v>
      </c>
      <c r="F1429">
        <v>0</v>
      </c>
      <c r="G1429" s="1">
        <v>45609</v>
      </c>
      <c r="H1429">
        <v>0</v>
      </c>
      <c r="I1429" s="1">
        <v>45723</v>
      </c>
      <c r="J1429">
        <v>0</v>
      </c>
      <c r="K1429" s="1">
        <v>45758</v>
      </c>
      <c r="L1429">
        <v>-53515.64</v>
      </c>
      <c r="M1429" s="1">
        <v>45758</v>
      </c>
      <c r="N1429">
        <v>36550.1</v>
      </c>
      <c r="O1429" s="1">
        <v>45758</v>
      </c>
      <c r="P1429">
        <v>0</v>
      </c>
      <c r="Q1429" s="1">
        <v>45663</v>
      </c>
      <c r="R1429">
        <v>126400</v>
      </c>
      <c r="S1429" s="1">
        <v>45972</v>
      </c>
      <c r="T1429">
        <v>36525.370000000003</v>
      </c>
      <c r="U1429" s="1">
        <v>45849</v>
      </c>
      <c r="V1429">
        <v>-30600</v>
      </c>
      <c r="W1429" s="1">
        <v>45972</v>
      </c>
      <c r="X1429">
        <v>46159.55</v>
      </c>
      <c r="Y1429" s="1">
        <v>45758</v>
      </c>
      <c r="Z1429">
        <v>124400</v>
      </c>
      <c r="AA1429" s="1">
        <v>45758</v>
      </c>
      <c r="AB1429">
        <v>0</v>
      </c>
    </row>
    <row r="1430" spans="1:28" ht="16.2">
      <c r="A1430" s="1">
        <v>45973</v>
      </c>
      <c r="B1430">
        <v>-16364.89</v>
      </c>
      <c r="C1430" s="1">
        <v>45659</v>
      </c>
      <c r="D1430">
        <v>0</v>
      </c>
      <c r="E1430" s="1">
        <v>45659</v>
      </c>
      <c r="F1430">
        <v>0</v>
      </c>
      <c r="G1430" s="1">
        <v>45610</v>
      </c>
      <c r="H1430">
        <v>0</v>
      </c>
      <c r="I1430" s="1">
        <v>45726</v>
      </c>
      <c r="J1430">
        <v>-51296.73</v>
      </c>
      <c r="K1430" s="1">
        <v>45761</v>
      </c>
      <c r="L1430">
        <v>1408.61</v>
      </c>
      <c r="M1430" s="1">
        <v>45761</v>
      </c>
      <c r="N1430">
        <v>-212969.52</v>
      </c>
      <c r="O1430" s="1">
        <v>45761</v>
      </c>
      <c r="P1430">
        <v>-17192.919999999998</v>
      </c>
      <c r="Q1430" s="1">
        <v>45664</v>
      </c>
      <c r="R1430">
        <v>28600</v>
      </c>
      <c r="S1430" s="1">
        <v>45973</v>
      </c>
      <c r="T1430">
        <v>0</v>
      </c>
      <c r="U1430" s="1">
        <v>45852</v>
      </c>
      <c r="V1430">
        <v>42600</v>
      </c>
      <c r="W1430" s="1">
        <v>45973</v>
      </c>
      <c r="X1430">
        <v>-54800</v>
      </c>
      <c r="Y1430" s="1">
        <v>45761</v>
      </c>
      <c r="Z1430">
        <v>-6600</v>
      </c>
      <c r="AA1430" s="1">
        <v>45761</v>
      </c>
      <c r="AB1430">
        <v>0</v>
      </c>
    </row>
    <row r="1431" spans="1:28" ht="16.2">
      <c r="A1431" s="1">
        <v>45974</v>
      </c>
      <c r="B1431">
        <v>-22951.599999999999</v>
      </c>
      <c r="C1431" s="1">
        <v>45660</v>
      </c>
      <c r="D1431">
        <v>0</v>
      </c>
      <c r="E1431" s="1">
        <v>45660</v>
      </c>
      <c r="F1431">
        <v>0</v>
      </c>
      <c r="G1431" s="1">
        <v>45611</v>
      </c>
      <c r="H1431">
        <v>-27686.82</v>
      </c>
      <c r="I1431" s="1">
        <v>45727</v>
      </c>
      <c r="J1431">
        <v>0</v>
      </c>
      <c r="K1431" s="1">
        <v>45762</v>
      </c>
      <c r="L1431">
        <v>0</v>
      </c>
      <c r="M1431" s="1">
        <v>45762</v>
      </c>
      <c r="N1431">
        <v>11488.86</v>
      </c>
      <c r="O1431" s="1">
        <v>45762</v>
      </c>
      <c r="P1431">
        <v>0</v>
      </c>
      <c r="Q1431" s="1">
        <v>45665</v>
      </c>
      <c r="R1431">
        <v>-60400</v>
      </c>
      <c r="S1431" s="1">
        <v>45974</v>
      </c>
      <c r="T1431">
        <v>0</v>
      </c>
      <c r="U1431" s="1">
        <v>45853</v>
      </c>
      <c r="V1431">
        <v>-56084.84</v>
      </c>
      <c r="W1431" s="1">
        <v>45974</v>
      </c>
      <c r="X1431">
        <v>-36333.17</v>
      </c>
      <c r="Y1431" s="1">
        <v>45762</v>
      </c>
      <c r="Z1431">
        <v>61400</v>
      </c>
      <c r="AA1431" s="1">
        <v>45762</v>
      </c>
      <c r="AB1431">
        <v>16208.58</v>
      </c>
    </row>
    <row r="1432" spans="1:28" ht="16.2">
      <c r="A1432" s="1">
        <v>45975</v>
      </c>
      <c r="B1432">
        <v>-15445.53</v>
      </c>
      <c r="C1432" s="1">
        <v>45663</v>
      </c>
      <c r="D1432">
        <v>47000.86</v>
      </c>
      <c r="E1432" s="1">
        <v>45663</v>
      </c>
      <c r="F1432">
        <v>0</v>
      </c>
      <c r="G1432" s="1">
        <v>45614</v>
      </c>
      <c r="H1432">
        <v>-15880.49</v>
      </c>
      <c r="I1432" s="1">
        <v>45728</v>
      </c>
      <c r="J1432">
        <v>0</v>
      </c>
      <c r="K1432" s="1">
        <v>45763</v>
      </c>
      <c r="L1432">
        <v>-10177.950000000001</v>
      </c>
      <c r="M1432" s="1">
        <v>45763</v>
      </c>
      <c r="N1432">
        <v>-46187.1</v>
      </c>
      <c r="O1432" s="1">
        <v>45763</v>
      </c>
      <c r="P1432">
        <v>0</v>
      </c>
      <c r="Q1432" s="1">
        <v>45666</v>
      </c>
      <c r="R1432">
        <v>-69000</v>
      </c>
      <c r="S1432" s="1">
        <v>45975</v>
      </c>
      <c r="T1432">
        <v>0</v>
      </c>
      <c r="U1432" s="1">
        <v>45854</v>
      </c>
      <c r="V1432">
        <v>-8983.9599999999991</v>
      </c>
      <c r="W1432" s="1">
        <v>45975</v>
      </c>
      <c r="X1432">
        <v>42371.49</v>
      </c>
      <c r="Y1432" s="1">
        <v>45763</v>
      </c>
      <c r="Z1432">
        <v>-66184.100000000006</v>
      </c>
      <c r="AA1432" s="1">
        <v>45763</v>
      </c>
      <c r="AB1432">
        <v>-57385.42</v>
      </c>
    </row>
    <row r="1433" spans="1:28" ht="16.2">
      <c r="A1433" s="1">
        <v>45978</v>
      </c>
      <c r="B1433">
        <v>-18514.759999999998</v>
      </c>
      <c r="C1433" s="1">
        <v>45664</v>
      </c>
      <c r="D1433">
        <v>0</v>
      </c>
      <c r="E1433" s="1">
        <v>45664</v>
      </c>
      <c r="F1433">
        <v>0</v>
      </c>
      <c r="G1433" s="1">
        <v>45615</v>
      </c>
      <c r="H1433">
        <v>0</v>
      </c>
      <c r="I1433" s="1">
        <v>45729</v>
      </c>
      <c r="J1433">
        <v>-15543.19</v>
      </c>
      <c r="K1433" s="1">
        <v>45764</v>
      </c>
      <c r="L1433">
        <v>0</v>
      </c>
      <c r="M1433" s="1">
        <v>45764</v>
      </c>
      <c r="N1433">
        <v>0</v>
      </c>
      <c r="O1433" s="1">
        <v>45764</v>
      </c>
      <c r="P1433">
        <v>0</v>
      </c>
      <c r="Q1433" s="1">
        <v>45667</v>
      </c>
      <c r="R1433">
        <v>-11200</v>
      </c>
      <c r="S1433" s="1">
        <v>45978</v>
      </c>
      <c r="T1433">
        <v>-29656.18</v>
      </c>
      <c r="U1433" s="1">
        <v>45855</v>
      </c>
      <c r="V1433">
        <v>0</v>
      </c>
      <c r="W1433" s="1">
        <v>45978</v>
      </c>
      <c r="X1433">
        <v>5578.93</v>
      </c>
      <c r="Y1433" s="1">
        <v>45764</v>
      </c>
      <c r="Z1433">
        <v>0</v>
      </c>
      <c r="AA1433" s="1">
        <v>45764</v>
      </c>
      <c r="AB1433">
        <v>9420.43</v>
      </c>
    </row>
    <row r="1434" spans="1:28" ht="16.2">
      <c r="A1434" s="1">
        <v>45979</v>
      </c>
      <c r="B1434">
        <v>0</v>
      </c>
      <c r="C1434" s="1">
        <v>45665</v>
      </c>
      <c r="D1434">
        <v>0</v>
      </c>
      <c r="E1434" s="1">
        <v>45665</v>
      </c>
      <c r="F1434">
        <v>0</v>
      </c>
      <c r="G1434" s="1">
        <v>45616</v>
      </c>
      <c r="H1434">
        <v>0</v>
      </c>
      <c r="I1434" s="1">
        <v>45730</v>
      </c>
      <c r="J1434">
        <v>0</v>
      </c>
      <c r="K1434" s="1">
        <v>45765</v>
      </c>
      <c r="L1434">
        <v>0</v>
      </c>
      <c r="M1434" s="1">
        <v>45765</v>
      </c>
      <c r="N1434">
        <v>0</v>
      </c>
      <c r="O1434" s="1">
        <v>45765</v>
      </c>
      <c r="P1434">
        <v>0</v>
      </c>
      <c r="Q1434" s="1">
        <v>45670</v>
      </c>
      <c r="R1434">
        <v>-102600</v>
      </c>
      <c r="S1434" s="1">
        <v>45979</v>
      </c>
      <c r="T1434">
        <v>29978.74</v>
      </c>
      <c r="U1434" s="1">
        <v>45856</v>
      </c>
      <c r="V1434">
        <v>-20100.77</v>
      </c>
      <c r="W1434" s="1">
        <v>45979</v>
      </c>
      <c r="X1434">
        <v>0</v>
      </c>
      <c r="Y1434" s="1">
        <v>45765</v>
      </c>
      <c r="Z1434">
        <v>0</v>
      </c>
      <c r="AA1434" s="1">
        <v>45765</v>
      </c>
      <c r="AB1434">
        <v>-7800</v>
      </c>
    </row>
    <row r="1435" spans="1:28" ht="16.2">
      <c r="A1435" s="1">
        <v>45980</v>
      </c>
      <c r="B1435">
        <v>0</v>
      </c>
      <c r="C1435" s="1">
        <v>45666</v>
      </c>
      <c r="D1435">
        <v>0</v>
      </c>
      <c r="E1435" s="1">
        <v>45666</v>
      </c>
      <c r="F1435">
        <v>0</v>
      </c>
      <c r="G1435" s="1">
        <v>45617</v>
      </c>
      <c r="H1435">
        <v>0</v>
      </c>
      <c r="I1435" s="1">
        <v>45733</v>
      </c>
      <c r="J1435">
        <v>-10728.73</v>
      </c>
      <c r="K1435" s="1">
        <v>45768</v>
      </c>
      <c r="L1435">
        <v>36221.51</v>
      </c>
      <c r="M1435" s="1">
        <v>45768</v>
      </c>
      <c r="N1435">
        <v>0</v>
      </c>
      <c r="O1435" s="1">
        <v>45768</v>
      </c>
      <c r="P1435">
        <v>-18300.400000000001</v>
      </c>
      <c r="Q1435" s="1">
        <v>45671</v>
      </c>
      <c r="R1435">
        <v>42800</v>
      </c>
      <c r="S1435" s="1">
        <v>45980</v>
      </c>
      <c r="T1435">
        <v>0</v>
      </c>
      <c r="U1435" s="1">
        <v>45859</v>
      </c>
      <c r="V1435">
        <v>-6800</v>
      </c>
      <c r="W1435" s="1">
        <v>45980</v>
      </c>
      <c r="X1435">
        <v>0</v>
      </c>
      <c r="Y1435" s="1">
        <v>45768</v>
      </c>
      <c r="Z1435">
        <v>0</v>
      </c>
      <c r="AA1435" s="1">
        <v>45768</v>
      </c>
      <c r="AB1435">
        <v>-42773.57</v>
      </c>
    </row>
    <row r="1436" spans="1:28" ht="16.2">
      <c r="A1436" s="1">
        <v>45981</v>
      </c>
      <c r="B1436">
        <v>0</v>
      </c>
      <c r="C1436" s="1">
        <v>45667</v>
      </c>
      <c r="D1436">
        <v>3307.93</v>
      </c>
      <c r="E1436" s="1">
        <v>45667</v>
      </c>
      <c r="F1436">
        <v>0</v>
      </c>
      <c r="G1436" s="1">
        <v>45618</v>
      </c>
      <c r="H1436">
        <v>0</v>
      </c>
      <c r="I1436" s="1">
        <v>45734</v>
      </c>
      <c r="J1436">
        <v>0</v>
      </c>
      <c r="K1436" s="1">
        <v>45769</v>
      </c>
      <c r="L1436">
        <v>41433.33</v>
      </c>
      <c r="M1436" s="1">
        <v>45769</v>
      </c>
      <c r="N1436">
        <v>0</v>
      </c>
      <c r="O1436" s="1">
        <v>45769</v>
      </c>
      <c r="P1436">
        <v>0</v>
      </c>
      <c r="Q1436" s="1">
        <v>45672</v>
      </c>
      <c r="R1436">
        <v>-46875.57</v>
      </c>
      <c r="S1436" s="1">
        <v>45981</v>
      </c>
      <c r="T1436">
        <v>-30844.48</v>
      </c>
      <c r="U1436" s="1">
        <v>45860</v>
      </c>
      <c r="V1436">
        <v>-32692.04</v>
      </c>
      <c r="W1436" s="1">
        <v>45981</v>
      </c>
      <c r="X1436">
        <v>-83226.240000000005</v>
      </c>
      <c r="Y1436" s="1">
        <v>45769</v>
      </c>
      <c r="Z1436">
        <v>-5563.16</v>
      </c>
      <c r="AA1436" s="1">
        <v>45769</v>
      </c>
      <c r="AB1436">
        <v>24432.34</v>
      </c>
    </row>
    <row r="1437" spans="1:28" ht="16.2">
      <c r="A1437" s="1">
        <v>45982</v>
      </c>
      <c r="B1437">
        <v>0</v>
      </c>
      <c r="C1437" s="1">
        <v>45670</v>
      </c>
      <c r="D1437">
        <v>49316.03</v>
      </c>
      <c r="E1437" s="1">
        <v>45670</v>
      </c>
      <c r="F1437">
        <v>0</v>
      </c>
      <c r="G1437" s="1">
        <v>45621</v>
      </c>
      <c r="H1437">
        <v>0</v>
      </c>
      <c r="I1437" s="1">
        <v>45735</v>
      </c>
      <c r="J1437">
        <v>0</v>
      </c>
      <c r="K1437" s="1">
        <v>45770</v>
      </c>
      <c r="L1437">
        <v>52021.27</v>
      </c>
      <c r="M1437" s="1">
        <v>45770</v>
      </c>
      <c r="N1437">
        <v>109629.91</v>
      </c>
      <c r="O1437" s="1">
        <v>45770</v>
      </c>
      <c r="P1437">
        <v>171331.52</v>
      </c>
      <c r="Q1437" s="1">
        <v>45673</v>
      </c>
      <c r="R1437">
        <v>11110.84</v>
      </c>
      <c r="S1437" s="1">
        <v>45982</v>
      </c>
      <c r="T1437">
        <v>0</v>
      </c>
      <c r="U1437" s="1">
        <v>45861</v>
      </c>
      <c r="V1437">
        <v>0</v>
      </c>
      <c r="W1437" s="1">
        <v>45982</v>
      </c>
      <c r="X1437">
        <v>0</v>
      </c>
      <c r="Y1437" s="1">
        <v>45770</v>
      </c>
      <c r="Z1437">
        <v>51113.94</v>
      </c>
      <c r="AA1437" s="1">
        <v>45770</v>
      </c>
      <c r="AB1437">
        <v>-88363.61</v>
      </c>
    </row>
    <row r="1438" spans="1:28" ht="16.2">
      <c r="A1438" s="1">
        <v>45985</v>
      </c>
      <c r="B1438">
        <v>0</v>
      </c>
      <c r="C1438" s="1">
        <v>45671</v>
      </c>
      <c r="D1438">
        <v>0</v>
      </c>
      <c r="E1438" s="1">
        <v>45671</v>
      </c>
      <c r="F1438">
        <v>0</v>
      </c>
      <c r="G1438" s="1">
        <v>45622</v>
      </c>
      <c r="H1438">
        <v>0</v>
      </c>
      <c r="I1438" s="1">
        <v>45736</v>
      </c>
      <c r="J1438">
        <v>26933.19</v>
      </c>
      <c r="K1438" s="1">
        <v>45771</v>
      </c>
      <c r="L1438">
        <v>14611.1</v>
      </c>
      <c r="M1438" s="1">
        <v>45771</v>
      </c>
      <c r="N1438">
        <v>-5185.93</v>
      </c>
      <c r="O1438" s="1">
        <v>45771</v>
      </c>
      <c r="P1438">
        <v>0</v>
      </c>
      <c r="Q1438" s="1">
        <v>45674</v>
      </c>
      <c r="R1438">
        <v>31800</v>
      </c>
      <c r="S1438" s="1">
        <v>45985</v>
      </c>
      <c r="T1438">
        <v>0</v>
      </c>
      <c r="U1438" s="1">
        <v>45862</v>
      </c>
      <c r="V1438">
        <v>0</v>
      </c>
      <c r="W1438" s="1">
        <v>45985</v>
      </c>
      <c r="X1438">
        <v>0</v>
      </c>
      <c r="Y1438" s="1">
        <v>45771</v>
      </c>
      <c r="Z1438">
        <v>2828.8</v>
      </c>
      <c r="AA1438" s="1">
        <v>45771</v>
      </c>
      <c r="AB1438">
        <v>-17600</v>
      </c>
    </row>
    <row r="1439" spans="1:28" ht="16.2">
      <c r="A1439" s="1">
        <v>45986</v>
      </c>
      <c r="B1439">
        <v>0</v>
      </c>
      <c r="C1439" s="1">
        <v>45672</v>
      </c>
      <c r="D1439">
        <v>0</v>
      </c>
      <c r="E1439" s="1">
        <v>45672</v>
      </c>
      <c r="F1439">
        <v>0</v>
      </c>
      <c r="G1439" s="1">
        <v>45623</v>
      </c>
      <c r="H1439">
        <v>0</v>
      </c>
      <c r="I1439" s="1">
        <v>45737</v>
      </c>
      <c r="J1439">
        <v>-39800.94</v>
      </c>
      <c r="K1439" s="1">
        <v>45772</v>
      </c>
      <c r="L1439">
        <v>-15797.51</v>
      </c>
      <c r="M1439" s="1">
        <v>45772</v>
      </c>
      <c r="N1439">
        <v>0</v>
      </c>
      <c r="O1439" s="1">
        <v>45772</v>
      </c>
      <c r="P1439">
        <v>0</v>
      </c>
      <c r="Q1439" s="1">
        <v>45677</v>
      </c>
      <c r="R1439">
        <v>31200</v>
      </c>
      <c r="S1439" s="1">
        <v>45986</v>
      </c>
      <c r="T1439">
        <v>26385.759999999998</v>
      </c>
      <c r="U1439" s="1">
        <v>45863</v>
      </c>
      <c r="V1439">
        <v>0</v>
      </c>
      <c r="W1439" s="1">
        <v>45986</v>
      </c>
      <c r="X1439">
        <v>-16813.34</v>
      </c>
      <c r="Y1439" s="1">
        <v>45772</v>
      </c>
      <c r="Z1439">
        <v>-16382.45</v>
      </c>
      <c r="AA1439" s="1">
        <v>45772</v>
      </c>
      <c r="AB1439">
        <v>81400</v>
      </c>
    </row>
    <row r="1440" spans="1:28" ht="16.2">
      <c r="A1440" s="1">
        <v>45987</v>
      </c>
      <c r="B1440">
        <v>0</v>
      </c>
      <c r="C1440" s="1">
        <v>45673</v>
      </c>
      <c r="D1440">
        <v>-34896.06</v>
      </c>
      <c r="E1440" s="1">
        <v>45673</v>
      </c>
      <c r="F1440">
        <v>0</v>
      </c>
      <c r="G1440" s="1">
        <v>45624</v>
      </c>
      <c r="H1440">
        <v>0</v>
      </c>
      <c r="I1440" s="1">
        <v>45740</v>
      </c>
      <c r="J1440">
        <v>0</v>
      </c>
      <c r="K1440" s="1">
        <v>45775</v>
      </c>
      <c r="L1440">
        <v>0</v>
      </c>
      <c r="M1440" s="1">
        <v>45775</v>
      </c>
      <c r="N1440">
        <v>4601.83</v>
      </c>
      <c r="O1440" s="1">
        <v>45775</v>
      </c>
      <c r="P1440">
        <v>0</v>
      </c>
      <c r="Q1440" s="1">
        <v>45678</v>
      </c>
      <c r="R1440">
        <v>3800</v>
      </c>
      <c r="S1440" s="1">
        <v>45987</v>
      </c>
      <c r="T1440">
        <v>0</v>
      </c>
      <c r="U1440" s="1">
        <v>45866</v>
      </c>
      <c r="V1440">
        <v>0</v>
      </c>
      <c r="W1440" s="1">
        <v>45987</v>
      </c>
      <c r="X1440">
        <v>0</v>
      </c>
      <c r="Y1440" s="1">
        <v>45775</v>
      </c>
      <c r="Z1440">
        <v>-37795.050000000003</v>
      </c>
      <c r="AA1440" s="1">
        <v>45775</v>
      </c>
      <c r="AB1440">
        <v>18400</v>
      </c>
    </row>
    <row r="1441" spans="1:28" ht="16.2">
      <c r="A1441" s="1">
        <v>45988</v>
      </c>
      <c r="B1441">
        <v>0</v>
      </c>
      <c r="C1441" s="1">
        <v>45674</v>
      </c>
      <c r="D1441">
        <v>81896.679999999993</v>
      </c>
      <c r="E1441" s="1">
        <v>45674</v>
      </c>
      <c r="F1441">
        <v>0</v>
      </c>
      <c r="G1441" s="1">
        <v>45625</v>
      </c>
      <c r="H1441">
        <v>0</v>
      </c>
      <c r="I1441" s="1">
        <v>45741</v>
      </c>
      <c r="J1441">
        <v>-31339.5</v>
      </c>
      <c r="K1441" s="1">
        <v>45776</v>
      </c>
      <c r="L1441">
        <v>-13400.51</v>
      </c>
      <c r="M1441" s="1">
        <v>45776</v>
      </c>
      <c r="N1441">
        <v>-10407.32</v>
      </c>
      <c r="O1441" s="1">
        <v>45776</v>
      </c>
      <c r="P1441">
        <v>0</v>
      </c>
      <c r="Q1441" s="1">
        <v>45679</v>
      </c>
      <c r="R1441">
        <v>66600</v>
      </c>
      <c r="S1441" s="1">
        <v>45988</v>
      </c>
      <c r="T1441">
        <v>-5854.11</v>
      </c>
      <c r="U1441" s="1">
        <v>45867</v>
      </c>
      <c r="V1441">
        <v>0</v>
      </c>
      <c r="W1441" s="1">
        <v>45988</v>
      </c>
      <c r="X1441">
        <v>0</v>
      </c>
      <c r="Y1441" s="1">
        <v>45776</v>
      </c>
      <c r="Z1441">
        <v>38000</v>
      </c>
      <c r="AA1441" s="1">
        <v>45776</v>
      </c>
      <c r="AB1441">
        <v>38000</v>
      </c>
    </row>
    <row r="1442" spans="1:28" ht="16.2">
      <c r="A1442" s="1">
        <v>45989</v>
      </c>
      <c r="B1442">
        <v>0</v>
      </c>
      <c r="C1442" s="1">
        <v>45677</v>
      </c>
      <c r="D1442">
        <v>0</v>
      </c>
      <c r="E1442" s="1">
        <v>45677</v>
      </c>
      <c r="F1442">
        <v>0</v>
      </c>
      <c r="G1442" s="1">
        <v>45628</v>
      </c>
      <c r="H1442">
        <v>0</v>
      </c>
      <c r="I1442" s="1">
        <v>45742</v>
      </c>
      <c r="J1442">
        <v>0</v>
      </c>
      <c r="K1442" s="1">
        <v>45777</v>
      </c>
      <c r="L1442">
        <v>0</v>
      </c>
      <c r="M1442" s="1">
        <v>45777</v>
      </c>
      <c r="N1442">
        <v>-1200</v>
      </c>
      <c r="O1442" s="1">
        <v>45777</v>
      </c>
      <c r="P1442">
        <v>0</v>
      </c>
      <c r="Q1442" s="1">
        <v>45691</v>
      </c>
      <c r="R1442">
        <v>-204280.4</v>
      </c>
      <c r="S1442" s="1">
        <v>45989</v>
      </c>
      <c r="T1442">
        <v>0</v>
      </c>
      <c r="U1442" s="1">
        <v>45868</v>
      </c>
      <c r="V1442">
        <v>0</v>
      </c>
      <c r="W1442" s="1">
        <v>45989</v>
      </c>
      <c r="X1442">
        <v>0</v>
      </c>
      <c r="Y1442" s="1">
        <v>45777</v>
      </c>
      <c r="Z1442">
        <v>-32209.33</v>
      </c>
      <c r="AA1442" s="1">
        <v>45777</v>
      </c>
      <c r="AB1442">
        <v>-6203.81</v>
      </c>
    </row>
    <row r="1443" spans="1:28" ht="16.2">
      <c r="A1443" s="1">
        <v>45992</v>
      </c>
      <c r="B1443">
        <v>9895.86</v>
      </c>
      <c r="C1443" s="1">
        <v>45678</v>
      </c>
      <c r="D1443">
        <v>0</v>
      </c>
      <c r="E1443" s="1">
        <v>45678</v>
      </c>
      <c r="F1443">
        <v>0</v>
      </c>
      <c r="G1443" s="1">
        <v>45629</v>
      </c>
      <c r="H1443">
        <v>0</v>
      </c>
      <c r="I1443" s="1">
        <v>45743</v>
      </c>
      <c r="J1443">
        <v>28936.52</v>
      </c>
      <c r="K1443" s="1">
        <v>45779</v>
      </c>
      <c r="L1443">
        <v>169.55</v>
      </c>
      <c r="M1443" s="1">
        <v>45779</v>
      </c>
      <c r="N1443">
        <v>71590.880000000005</v>
      </c>
      <c r="O1443" s="1">
        <v>45779</v>
      </c>
      <c r="P1443">
        <v>24163.13</v>
      </c>
      <c r="Q1443" s="1">
        <v>45692</v>
      </c>
      <c r="R1443">
        <v>0</v>
      </c>
      <c r="S1443" s="1">
        <v>45992</v>
      </c>
      <c r="T1443">
        <v>18551.89</v>
      </c>
      <c r="U1443" s="1">
        <v>45869</v>
      </c>
      <c r="V1443">
        <v>0</v>
      </c>
      <c r="W1443" s="1">
        <v>45992</v>
      </c>
      <c r="X1443">
        <v>-36464.22</v>
      </c>
      <c r="Y1443" s="1">
        <v>45779</v>
      </c>
      <c r="Z1443">
        <v>85367.93</v>
      </c>
      <c r="AA1443" s="1">
        <v>45779</v>
      </c>
      <c r="AB1443">
        <v>17582.419999999998</v>
      </c>
    </row>
    <row r="1444" spans="1:28" ht="16.2">
      <c r="A1444" s="1">
        <v>45993</v>
      </c>
      <c r="B1444">
        <v>28339.02</v>
      </c>
      <c r="C1444" s="1">
        <v>45679</v>
      </c>
      <c r="D1444">
        <v>0</v>
      </c>
      <c r="E1444" s="1">
        <v>45679</v>
      </c>
      <c r="F1444">
        <v>0</v>
      </c>
      <c r="G1444" s="1">
        <v>45630</v>
      </c>
      <c r="H1444">
        <v>0</v>
      </c>
      <c r="I1444" s="1">
        <v>45744</v>
      </c>
      <c r="J1444">
        <v>-2459.31</v>
      </c>
      <c r="K1444" s="1">
        <v>45782</v>
      </c>
      <c r="L1444">
        <v>0</v>
      </c>
      <c r="M1444" s="1">
        <v>45782</v>
      </c>
      <c r="N1444">
        <v>-49013.05</v>
      </c>
      <c r="O1444" s="1">
        <v>45782</v>
      </c>
      <c r="P1444">
        <v>-34464.379999999997</v>
      </c>
      <c r="Q1444" s="1">
        <v>45693</v>
      </c>
      <c r="R1444">
        <v>0</v>
      </c>
      <c r="S1444" s="1">
        <v>45993</v>
      </c>
      <c r="T1444">
        <v>15543.82</v>
      </c>
      <c r="U1444" s="1">
        <v>45870</v>
      </c>
      <c r="V1444">
        <v>0</v>
      </c>
      <c r="W1444" s="1">
        <v>45993</v>
      </c>
      <c r="X1444">
        <v>15170.77</v>
      </c>
      <c r="Y1444" s="1">
        <v>45782</v>
      </c>
      <c r="Z1444">
        <v>-108416.35</v>
      </c>
      <c r="AA1444" s="1">
        <v>45782</v>
      </c>
      <c r="AB1444">
        <v>-44213.77</v>
      </c>
    </row>
    <row r="1445" spans="1:28" ht="16.2">
      <c r="A1445" s="1">
        <v>45994</v>
      </c>
      <c r="B1445">
        <v>-21735.52</v>
      </c>
      <c r="C1445" s="1">
        <v>45691</v>
      </c>
      <c r="D1445">
        <v>2121.64</v>
      </c>
      <c r="E1445" s="1">
        <v>45691</v>
      </c>
      <c r="F1445">
        <v>0</v>
      </c>
      <c r="G1445" s="1">
        <v>45631</v>
      </c>
      <c r="H1445">
        <v>-9898.91</v>
      </c>
      <c r="I1445" s="1">
        <v>45747</v>
      </c>
      <c r="J1445">
        <v>0</v>
      </c>
      <c r="K1445" s="1">
        <v>45783</v>
      </c>
      <c r="L1445">
        <v>17579.54</v>
      </c>
      <c r="M1445" s="1">
        <v>45783</v>
      </c>
      <c r="N1445">
        <v>-31005.58</v>
      </c>
      <c r="O1445" s="1">
        <v>45783</v>
      </c>
      <c r="P1445">
        <v>0</v>
      </c>
      <c r="Q1445" s="1">
        <v>45694</v>
      </c>
      <c r="R1445">
        <v>0</v>
      </c>
      <c r="S1445" s="1">
        <v>45994</v>
      </c>
      <c r="T1445">
        <v>0</v>
      </c>
      <c r="U1445" s="1">
        <v>45873</v>
      </c>
      <c r="V1445">
        <v>0</v>
      </c>
      <c r="W1445" s="1">
        <v>45994</v>
      </c>
      <c r="X1445">
        <v>-46433.67</v>
      </c>
      <c r="Y1445" s="1">
        <v>45783</v>
      </c>
      <c r="Z1445">
        <v>13200</v>
      </c>
      <c r="AA1445" s="1">
        <v>45783</v>
      </c>
      <c r="AB1445">
        <v>0</v>
      </c>
    </row>
    <row r="1446" spans="1:28" ht="16.2">
      <c r="A1446" s="1">
        <v>45995</v>
      </c>
      <c r="B1446">
        <v>26933.59</v>
      </c>
      <c r="C1446" s="1">
        <v>45692</v>
      </c>
      <c r="D1446">
        <v>-44800</v>
      </c>
      <c r="E1446" s="1">
        <v>45692</v>
      </c>
      <c r="F1446">
        <v>0</v>
      </c>
      <c r="G1446" s="1">
        <v>45632</v>
      </c>
      <c r="H1446">
        <v>-14400</v>
      </c>
      <c r="I1446" s="1">
        <v>45748</v>
      </c>
      <c r="J1446">
        <v>0</v>
      </c>
      <c r="K1446" s="1">
        <v>45784</v>
      </c>
      <c r="L1446">
        <v>-16227.93</v>
      </c>
      <c r="M1446" s="1">
        <v>45784</v>
      </c>
      <c r="N1446">
        <v>19592.89</v>
      </c>
      <c r="O1446" s="1">
        <v>45784</v>
      </c>
      <c r="P1446">
        <v>0</v>
      </c>
      <c r="Q1446" s="1">
        <v>45695</v>
      </c>
      <c r="R1446">
        <v>0</v>
      </c>
      <c r="S1446" s="1">
        <v>45995</v>
      </c>
      <c r="T1446">
        <v>-13866.47</v>
      </c>
      <c r="U1446" s="1">
        <v>45874</v>
      </c>
      <c r="V1446">
        <v>92.87</v>
      </c>
      <c r="W1446" s="1">
        <v>45995</v>
      </c>
      <c r="X1446">
        <v>0</v>
      </c>
      <c r="Y1446" s="1">
        <v>45784</v>
      </c>
      <c r="Z1446">
        <v>-21013.200000000001</v>
      </c>
      <c r="AA1446" s="1">
        <v>45784</v>
      </c>
      <c r="AB1446">
        <v>0</v>
      </c>
    </row>
    <row r="1447" spans="1:28" ht="16.2">
      <c r="A1447" s="1">
        <v>45999</v>
      </c>
      <c r="B1447">
        <v>2705.18</v>
      </c>
      <c r="C1447" s="1">
        <v>45693</v>
      </c>
      <c r="D1447">
        <v>-87297.65</v>
      </c>
      <c r="E1447" s="1">
        <v>45693</v>
      </c>
      <c r="F1447">
        <v>0</v>
      </c>
      <c r="G1447" s="1">
        <v>45635</v>
      </c>
      <c r="H1447">
        <v>14000</v>
      </c>
      <c r="I1447" s="1">
        <v>45749</v>
      </c>
      <c r="J1447">
        <v>0</v>
      </c>
      <c r="K1447" s="1">
        <v>45785</v>
      </c>
      <c r="L1447">
        <v>0</v>
      </c>
      <c r="M1447" s="1">
        <v>45785</v>
      </c>
      <c r="N1447">
        <v>0</v>
      </c>
      <c r="O1447" s="1">
        <v>45785</v>
      </c>
      <c r="P1447">
        <v>0</v>
      </c>
      <c r="Q1447" s="1">
        <v>45698</v>
      </c>
      <c r="R1447">
        <v>0</v>
      </c>
      <c r="S1447" s="1">
        <v>45999</v>
      </c>
      <c r="T1447">
        <v>0</v>
      </c>
      <c r="U1447" s="1">
        <v>45875</v>
      </c>
      <c r="V1447">
        <v>-30000</v>
      </c>
      <c r="W1447" s="1">
        <v>45999</v>
      </c>
      <c r="X1447">
        <v>-22885.82</v>
      </c>
      <c r="Y1447" s="1">
        <v>45785</v>
      </c>
      <c r="Z1447">
        <v>27586.799999999999</v>
      </c>
      <c r="AA1447" s="1">
        <v>45785</v>
      </c>
      <c r="AB1447">
        <v>-4418</v>
      </c>
    </row>
    <row r="1448" spans="1:28" ht="16.2">
      <c r="A1448" s="1">
        <v>46000</v>
      </c>
      <c r="B1448">
        <v>0</v>
      </c>
      <c r="C1448" s="1">
        <v>45694</v>
      </c>
      <c r="D1448">
        <v>0</v>
      </c>
      <c r="E1448" s="1">
        <v>45694</v>
      </c>
      <c r="F1448">
        <v>0</v>
      </c>
      <c r="G1448" s="1">
        <v>45636</v>
      </c>
      <c r="H1448">
        <v>-31800</v>
      </c>
      <c r="I1448" s="1">
        <v>45754</v>
      </c>
      <c r="J1448">
        <v>-40278.089999999997</v>
      </c>
      <c r="K1448" s="1">
        <v>45786</v>
      </c>
      <c r="L1448">
        <v>0</v>
      </c>
      <c r="M1448" s="1">
        <v>45786</v>
      </c>
      <c r="N1448">
        <v>0</v>
      </c>
      <c r="O1448" s="1">
        <v>45786</v>
      </c>
      <c r="P1448">
        <v>0</v>
      </c>
      <c r="Q1448" s="1">
        <v>45699</v>
      </c>
      <c r="R1448">
        <v>0</v>
      </c>
      <c r="S1448" s="1">
        <v>46000</v>
      </c>
      <c r="T1448">
        <v>0</v>
      </c>
      <c r="U1448" s="1">
        <v>45876</v>
      </c>
      <c r="V1448">
        <v>-8219.1200000000008</v>
      </c>
      <c r="W1448" s="1">
        <v>46000</v>
      </c>
      <c r="X1448">
        <v>-27897.07</v>
      </c>
      <c r="Y1448" s="1">
        <v>45786</v>
      </c>
      <c r="Z1448">
        <v>-67279.649999999994</v>
      </c>
      <c r="AA1448" s="1">
        <v>45786</v>
      </c>
      <c r="AB1448">
        <v>53400</v>
      </c>
    </row>
    <row r="1449" spans="1:28" ht="16.2">
      <c r="A1449" s="1">
        <v>46001</v>
      </c>
      <c r="B1449">
        <v>-7902.11</v>
      </c>
      <c r="C1449" s="1">
        <v>45695</v>
      </c>
      <c r="D1449">
        <v>0</v>
      </c>
      <c r="E1449" s="1">
        <v>45695</v>
      </c>
      <c r="F1449">
        <v>0</v>
      </c>
      <c r="G1449" s="1">
        <v>45637</v>
      </c>
      <c r="H1449">
        <v>-48400</v>
      </c>
      <c r="I1449" s="1">
        <v>45755</v>
      </c>
      <c r="J1449">
        <v>0</v>
      </c>
      <c r="K1449" s="1">
        <v>45789</v>
      </c>
      <c r="L1449">
        <v>1339.43</v>
      </c>
      <c r="M1449" s="1">
        <v>45789</v>
      </c>
      <c r="N1449">
        <v>11569.85</v>
      </c>
      <c r="O1449" s="1">
        <v>45789</v>
      </c>
      <c r="P1449">
        <v>-17262.52</v>
      </c>
      <c r="Q1449" s="1">
        <v>45700</v>
      </c>
      <c r="R1449">
        <v>0</v>
      </c>
      <c r="S1449" s="1">
        <v>46001</v>
      </c>
      <c r="T1449">
        <v>0</v>
      </c>
      <c r="U1449" s="1">
        <v>45877</v>
      </c>
      <c r="V1449">
        <v>-9600</v>
      </c>
      <c r="W1449" s="1">
        <v>46001</v>
      </c>
      <c r="X1449">
        <v>0</v>
      </c>
      <c r="Y1449" s="1">
        <v>45789</v>
      </c>
      <c r="Z1449">
        <v>43600</v>
      </c>
      <c r="AA1449" s="1">
        <v>45789</v>
      </c>
      <c r="AB1449">
        <v>47367.360000000001</v>
      </c>
    </row>
    <row r="1450" spans="1:28" ht="16.2">
      <c r="A1450" s="1">
        <v>46002</v>
      </c>
      <c r="B1450">
        <v>-14886.66</v>
      </c>
      <c r="C1450" s="1">
        <v>45698</v>
      </c>
      <c r="D1450">
        <v>0</v>
      </c>
      <c r="E1450" s="1">
        <v>45698</v>
      </c>
      <c r="F1450">
        <v>0</v>
      </c>
      <c r="G1450" s="1">
        <v>45638</v>
      </c>
      <c r="H1450">
        <v>51800</v>
      </c>
      <c r="I1450" s="1">
        <v>45756</v>
      </c>
      <c r="J1450">
        <v>0</v>
      </c>
      <c r="K1450" s="1">
        <v>45790</v>
      </c>
      <c r="L1450">
        <v>0</v>
      </c>
      <c r="M1450" s="1">
        <v>45790</v>
      </c>
      <c r="N1450">
        <v>38515.550000000003</v>
      </c>
      <c r="O1450" s="1">
        <v>45790</v>
      </c>
      <c r="P1450">
        <v>0</v>
      </c>
      <c r="Q1450" s="1">
        <v>45701</v>
      </c>
      <c r="R1450">
        <v>0</v>
      </c>
      <c r="S1450" s="1">
        <v>46002</v>
      </c>
      <c r="T1450">
        <v>0</v>
      </c>
      <c r="U1450" s="1">
        <v>45880</v>
      </c>
      <c r="V1450">
        <v>41800</v>
      </c>
      <c r="W1450" s="1">
        <v>46002</v>
      </c>
      <c r="X1450">
        <v>0</v>
      </c>
      <c r="Y1450" s="1">
        <v>45790</v>
      </c>
      <c r="Z1450">
        <v>31717.83</v>
      </c>
      <c r="AA1450" s="1">
        <v>45790</v>
      </c>
      <c r="AB1450">
        <v>0</v>
      </c>
    </row>
    <row r="1451" spans="1:28" ht="16.2">
      <c r="A1451" s="1">
        <v>46003</v>
      </c>
      <c r="B1451">
        <v>0</v>
      </c>
      <c r="C1451" s="1">
        <v>45699</v>
      </c>
      <c r="D1451">
        <v>0</v>
      </c>
      <c r="E1451" s="1">
        <v>45699</v>
      </c>
      <c r="F1451">
        <v>0</v>
      </c>
      <c r="G1451" s="1">
        <v>45639</v>
      </c>
      <c r="H1451">
        <v>-24200</v>
      </c>
      <c r="I1451" s="1">
        <v>45757</v>
      </c>
      <c r="J1451">
        <v>-14647.18</v>
      </c>
      <c r="K1451" s="1">
        <v>45791</v>
      </c>
      <c r="L1451">
        <v>-21500.05</v>
      </c>
      <c r="M1451" s="1">
        <v>45791</v>
      </c>
      <c r="N1451">
        <v>68432.45</v>
      </c>
      <c r="O1451" s="1">
        <v>45791</v>
      </c>
      <c r="P1451">
        <v>0</v>
      </c>
      <c r="Q1451" s="1">
        <v>45702</v>
      </c>
      <c r="R1451">
        <v>0</v>
      </c>
      <c r="S1451" s="1">
        <v>46003</v>
      </c>
      <c r="T1451">
        <v>0</v>
      </c>
      <c r="U1451" s="1">
        <v>45881</v>
      </c>
      <c r="V1451">
        <v>-4600</v>
      </c>
      <c r="W1451" s="1">
        <v>46003</v>
      </c>
      <c r="X1451">
        <v>0</v>
      </c>
      <c r="Y1451" s="1">
        <v>45791</v>
      </c>
      <c r="Z1451">
        <v>65500.94</v>
      </c>
      <c r="AA1451" s="1">
        <v>45791</v>
      </c>
      <c r="AB1451">
        <v>0</v>
      </c>
    </row>
    <row r="1452" spans="1:28" ht="16.2">
      <c r="A1452" s="1">
        <v>46006</v>
      </c>
      <c r="B1452">
        <v>6325.94</v>
      </c>
      <c r="C1452" s="1">
        <v>45700</v>
      </c>
      <c r="D1452">
        <v>0</v>
      </c>
      <c r="E1452" s="1">
        <v>45700</v>
      </c>
      <c r="F1452">
        <v>0</v>
      </c>
      <c r="G1452" s="1">
        <v>45642</v>
      </c>
      <c r="H1452">
        <v>-5000</v>
      </c>
      <c r="I1452" s="1">
        <v>45758</v>
      </c>
      <c r="J1452">
        <v>0</v>
      </c>
      <c r="K1452" s="1">
        <v>45792</v>
      </c>
      <c r="L1452">
        <v>0</v>
      </c>
      <c r="M1452" s="1">
        <v>45792</v>
      </c>
      <c r="N1452">
        <v>17438.57</v>
      </c>
      <c r="O1452" s="1">
        <v>45792</v>
      </c>
      <c r="P1452">
        <v>0</v>
      </c>
      <c r="Q1452" s="1">
        <v>45705</v>
      </c>
      <c r="R1452">
        <v>-2305.36</v>
      </c>
      <c r="S1452" s="1">
        <v>46006</v>
      </c>
      <c r="T1452">
        <v>0</v>
      </c>
      <c r="U1452" s="1">
        <v>45882</v>
      </c>
      <c r="V1452">
        <v>42200</v>
      </c>
      <c r="W1452" s="1">
        <v>46006</v>
      </c>
      <c r="X1452">
        <v>-12235.5</v>
      </c>
      <c r="Y1452" s="1">
        <v>45792</v>
      </c>
      <c r="Z1452">
        <v>-2703.71</v>
      </c>
      <c r="AA1452" s="1">
        <v>45792</v>
      </c>
      <c r="AB1452">
        <v>-16253.16</v>
      </c>
    </row>
    <row r="1453" spans="1:28" ht="16.2">
      <c r="A1453" s="1">
        <v>46007</v>
      </c>
      <c r="B1453">
        <v>-47311.519999999997</v>
      </c>
      <c r="C1453" s="1">
        <v>45701</v>
      </c>
      <c r="D1453">
        <v>-36596.199999999997</v>
      </c>
      <c r="E1453" s="1">
        <v>45701</v>
      </c>
      <c r="F1453">
        <v>0</v>
      </c>
      <c r="G1453" s="1">
        <v>45643</v>
      </c>
      <c r="H1453">
        <v>14000</v>
      </c>
      <c r="I1453" s="1">
        <v>45761</v>
      </c>
      <c r="J1453">
        <v>0</v>
      </c>
      <c r="K1453" s="1">
        <v>45793</v>
      </c>
      <c r="L1453">
        <v>91.73</v>
      </c>
      <c r="M1453" s="1">
        <v>45793</v>
      </c>
      <c r="N1453">
        <v>6746.48</v>
      </c>
      <c r="O1453" s="1">
        <v>45793</v>
      </c>
      <c r="P1453">
        <v>0</v>
      </c>
      <c r="Q1453" s="1">
        <v>45706</v>
      </c>
      <c r="R1453">
        <v>29000</v>
      </c>
      <c r="S1453" s="1">
        <v>46007</v>
      </c>
      <c r="T1453">
        <v>-37855.550000000003</v>
      </c>
      <c r="U1453" s="1">
        <v>45883</v>
      </c>
      <c r="V1453">
        <v>-19200</v>
      </c>
      <c r="W1453" s="1">
        <v>46007</v>
      </c>
      <c r="X1453">
        <v>-24440.75</v>
      </c>
      <c r="Y1453" s="1">
        <v>45793</v>
      </c>
      <c r="Z1453">
        <v>-7106.32</v>
      </c>
      <c r="AA1453" s="1">
        <v>45793</v>
      </c>
      <c r="AB1453">
        <v>25400</v>
      </c>
    </row>
    <row r="1454" spans="1:28" ht="16.2">
      <c r="A1454" s="1">
        <v>46008</v>
      </c>
      <c r="B1454">
        <v>-5665.6</v>
      </c>
      <c r="C1454" s="1">
        <v>45702</v>
      </c>
      <c r="D1454">
        <v>3903.94</v>
      </c>
      <c r="E1454" s="1">
        <v>45702</v>
      </c>
      <c r="F1454">
        <v>0</v>
      </c>
      <c r="G1454" s="1">
        <v>45644</v>
      </c>
      <c r="H1454">
        <v>14106.85</v>
      </c>
      <c r="I1454" s="1">
        <v>45762</v>
      </c>
      <c r="J1454">
        <v>0</v>
      </c>
      <c r="K1454" s="1">
        <v>45796</v>
      </c>
      <c r="L1454">
        <v>697.22</v>
      </c>
      <c r="M1454" s="1">
        <v>45796</v>
      </c>
      <c r="N1454">
        <v>10743.66</v>
      </c>
      <c r="O1454" s="1">
        <v>45796</v>
      </c>
      <c r="P1454">
        <v>0</v>
      </c>
      <c r="Q1454" s="1">
        <v>45707</v>
      </c>
      <c r="R1454">
        <v>-8908.24</v>
      </c>
      <c r="S1454" s="1">
        <v>46008</v>
      </c>
      <c r="T1454">
        <v>0</v>
      </c>
      <c r="U1454" s="1">
        <v>45884</v>
      </c>
      <c r="V1454">
        <v>12400</v>
      </c>
      <c r="W1454" s="1">
        <v>46008</v>
      </c>
      <c r="X1454">
        <v>0</v>
      </c>
      <c r="Y1454" s="1">
        <v>45796</v>
      </c>
      <c r="Z1454">
        <v>-5900.08</v>
      </c>
      <c r="AA1454" s="1">
        <v>45796</v>
      </c>
      <c r="AB1454">
        <v>-39648.78</v>
      </c>
    </row>
    <row r="1455" spans="1:28" ht="16.2">
      <c r="A1455" s="1">
        <v>46009</v>
      </c>
      <c r="B1455">
        <v>0</v>
      </c>
      <c r="C1455" s="1">
        <v>45705</v>
      </c>
      <c r="D1455">
        <v>-41806.550000000003</v>
      </c>
      <c r="E1455" s="1">
        <v>45705</v>
      </c>
      <c r="F1455">
        <v>0</v>
      </c>
      <c r="G1455" s="1">
        <v>45645</v>
      </c>
      <c r="H1455">
        <v>0</v>
      </c>
      <c r="I1455" s="1">
        <v>45763</v>
      </c>
      <c r="J1455">
        <v>-20590.009999999998</v>
      </c>
      <c r="K1455" s="1">
        <v>45797</v>
      </c>
      <c r="L1455">
        <v>7499.08</v>
      </c>
      <c r="M1455" s="1">
        <v>45797</v>
      </c>
      <c r="N1455">
        <v>0</v>
      </c>
      <c r="O1455" s="1">
        <v>45797</v>
      </c>
      <c r="P1455">
        <v>0</v>
      </c>
      <c r="Q1455" s="1">
        <v>45708</v>
      </c>
      <c r="R1455">
        <v>0</v>
      </c>
      <c r="S1455" s="1">
        <v>46009</v>
      </c>
      <c r="T1455">
        <v>0</v>
      </c>
      <c r="U1455" s="1">
        <v>45887</v>
      </c>
      <c r="V1455">
        <v>22800</v>
      </c>
      <c r="W1455" s="1">
        <v>46009</v>
      </c>
      <c r="X1455">
        <v>0</v>
      </c>
      <c r="Y1455" s="1">
        <v>45797</v>
      </c>
      <c r="Z1455">
        <v>-92305.93</v>
      </c>
      <c r="AA1455" s="1">
        <v>45797</v>
      </c>
      <c r="AB1455">
        <v>0</v>
      </c>
    </row>
    <row r="1456" spans="1:28" ht="16.2">
      <c r="A1456" s="1">
        <v>46010</v>
      </c>
      <c r="B1456">
        <v>-1947.37</v>
      </c>
      <c r="C1456" s="1">
        <v>45706</v>
      </c>
      <c r="D1456">
        <v>29000</v>
      </c>
      <c r="E1456" s="1">
        <v>45706</v>
      </c>
      <c r="F1456">
        <v>0</v>
      </c>
      <c r="G1456" s="1">
        <v>45646</v>
      </c>
      <c r="H1456">
        <v>0</v>
      </c>
      <c r="I1456" s="1">
        <v>45764</v>
      </c>
      <c r="J1456">
        <v>0</v>
      </c>
      <c r="K1456" s="1">
        <v>45798</v>
      </c>
      <c r="L1456">
        <v>0</v>
      </c>
      <c r="M1456" s="1">
        <v>45798</v>
      </c>
      <c r="N1456">
        <v>0</v>
      </c>
      <c r="O1456" s="1">
        <v>45798</v>
      </c>
      <c r="P1456">
        <v>0</v>
      </c>
      <c r="Q1456" s="1">
        <v>45709</v>
      </c>
      <c r="R1456">
        <v>0</v>
      </c>
      <c r="S1456" s="1">
        <v>46010</v>
      </c>
      <c r="T1456">
        <v>0</v>
      </c>
      <c r="U1456" s="1">
        <v>45888</v>
      </c>
      <c r="V1456">
        <v>-16800</v>
      </c>
      <c r="W1456" s="1">
        <v>46010</v>
      </c>
      <c r="X1456">
        <v>5364.11</v>
      </c>
      <c r="Y1456" s="1">
        <v>45798</v>
      </c>
      <c r="Z1456">
        <v>-1446.02</v>
      </c>
      <c r="AA1456" s="1">
        <v>45798</v>
      </c>
      <c r="AB1456">
        <v>0</v>
      </c>
    </row>
    <row r="1457" spans="1:28" ht="16.2">
      <c r="A1457" s="1">
        <v>46013</v>
      </c>
      <c r="B1457">
        <v>5409.64</v>
      </c>
      <c r="C1457" s="1">
        <v>45707</v>
      </c>
      <c r="D1457">
        <v>-9108.2099999999991</v>
      </c>
      <c r="E1457" s="1">
        <v>45707</v>
      </c>
      <c r="F1457">
        <v>0</v>
      </c>
      <c r="G1457" s="1">
        <v>45649</v>
      </c>
      <c r="H1457">
        <v>0</v>
      </c>
      <c r="I1457" s="1">
        <v>45765</v>
      </c>
      <c r="J1457">
        <v>0</v>
      </c>
      <c r="K1457" s="1">
        <v>45799</v>
      </c>
      <c r="L1457">
        <v>-13489.25</v>
      </c>
      <c r="M1457" s="1">
        <v>45799</v>
      </c>
      <c r="N1457">
        <v>0</v>
      </c>
      <c r="O1457" s="1">
        <v>45799</v>
      </c>
      <c r="P1457">
        <v>0</v>
      </c>
      <c r="Q1457" s="1">
        <v>45712</v>
      </c>
      <c r="R1457">
        <v>-39112.5</v>
      </c>
      <c r="S1457" s="1">
        <v>46013</v>
      </c>
      <c r="T1457">
        <v>-24294.85</v>
      </c>
      <c r="U1457" s="1">
        <v>45889</v>
      </c>
      <c r="V1457">
        <v>6850.17</v>
      </c>
      <c r="W1457" s="1">
        <v>46013</v>
      </c>
      <c r="X1457">
        <v>89400</v>
      </c>
      <c r="Y1457" s="1">
        <v>45799</v>
      </c>
      <c r="Z1457">
        <v>0</v>
      </c>
      <c r="AA1457" s="1">
        <v>45799</v>
      </c>
      <c r="AB1457">
        <v>-16442.72</v>
      </c>
    </row>
    <row r="1458" spans="1:28" ht="16.2">
      <c r="A1458" s="1">
        <v>46014</v>
      </c>
      <c r="B1458">
        <v>0</v>
      </c>
      <c r="C1458" s="1">
        <v>45708</v>
      </c>
      <c r="D1458">
        <v>0</v>
      </c>
      <c r="E1458" s="1">
        <v>45708</v>
      </c>
      <c r="F1458">
        <v>0</v>
      </c>
      <c r="G1458" s="1">
        <v>45650</v>
      </c>
      <c r="H1458">
        <v>0</v>
      </c>
      <c r="I1458" s="1">
        <v>45768</v>
      </c>
      <c r="J1458">
        <v>-11119.9</v>
      </c>
      <c r="K1458" s="1">
        <v>45800</v>
      </c>
      <c r="L1458">
        <v>-10094.379999999999</v>
      </c>
      <c r="M1458" s="1">
        <v>45800</v>
      </c>
      <c r="N1458">
        <v>0</v>
      </c>
      <c r="O1458" s="1">
        <v>45800</v>
      </c>
      <c r="P1458">
        <v>0</v>
      </c>
      <c r="Q1458" s="1">
        <v>45713</v>
      </c>
      <c r="R1458">
        <v>-51800</v>
      </c>
      <c r="S1458" s="1">
        <v>46014</v>
      </c>
      <c r="T1458">
        <v>0</v>
      </c>
      <c r="U1458" s="1">
        <v>45890</v>
      </c>
      <c r="V1458">
        <v>-54227.58</v>
      </c>
      <c r="W1458" s="1">
        <v>46014</v>
      </c>
      <c r="X1458">
        <v>14400</v>
      </c>
      <c r="Y1458" s="1">
        <v>45800</v>
      </c>
      <c r="Z1458">
        <v>-51737.07</v>
      </c>
      <c r="AA1458" s="1">
        <v>45800</v>
      </c>
      <c r="AB1458">
        <v>-11646.74</v>
      </c>
    </row>
    <row r="1459" spans="1:28" ht="16.2">
      <c r="A1459" s="1">
        <v>46015</v>
      </c>
      <c r="B1459">
        <v>0</v>
      </c>
      <c r="C1459" s="1">
        <v>45709</v>
      </c>
      <c r="D1459">
        <v>0</v>
      </c>
      <c r="E1459" s="1">
        <v>45709</v>
      </c>
      <c r="F1459">
        <v>0</v>
      </c>
      <c r="G1459" s="1">
        <v>45651</v>
      </c>
      <c r="H1459">
        <v>0</v>
      </c>
      <c r="I1459" s="1">
        <v>45769</v>
      </c>
      <c r="J1459">
        <v>0</v>
      </c>
      <c r="K1459" s="1">
        <v>45803</v>
      </c>
      <c r="L1459">
        <v>-3641.1</v>
      </c>
      <c r="M1459" s="1">
        <v>45803</v>
      </c>
      <c r="N1459">
        <v>-15843.83</v>
      </c>
      <c r="O1459" s="1">
        <v>45803</v>
      </c>
      <c r="P1459">
        <v>0</v>
      </c>
      <c r="Q1459" s="1">
        <v>45714</v>
      </c>
      <c r="R1459">
        <v>24400</v>
      </c>
      <c r="S1459" s="1">
        <v>46015</v>
      </c>
      <c r="T1459">
        <v>0</v>
      </c>
      <c r="U1459" s="1">
        <v>45891</v>
      </c>
      <c r="V1459">
        <v>0</v>
      </c>
      <c r="W1459" s="1">
        <v>46015</v>
      </c>
      <c r="X1459">
        <v>12945.54</v>
      </c>
      <c r="Y1459" s="1">
        <v>45803</v>
      </c>
      <c r="Z1459">
        <v>-77319.789999999994</v>
      </c>
      <c r="AA1459" s="1">
        <v>45803</v>
      </c>
      <c r="AB1459">
        <v>0</v>
      </c>
    </row>
    <row r="1460" spans="1:28" ht="16.2">
      <c r="A1460" s="1">
        <v>46017</v>
      </c>
      <c r="B1460">
        <v>10567.46</v>
      </c>
      <c r="C1460" s="1">
        <v>45712</v>
      </c>
      <c r="D1460">
        <v>0</v>
      </c>
      <c r="E1460" s="1">
        <v>45712</v>
      </c>
      <c r="F1460">
        <v>0</v>
      </c>
      <c r="G1460" s="1">
        <v>45652</v>
      </c>
      <c r="H1460">
        <v>0</v>
      </c>
      <c r="I1460" s="1">
        <v>45770</v>
      </c>
      <c r="J1460">
        <v>0</v>
      </c>
      <c r="K1460" s="1">
        <v>45804</v>
      </c>
      <c r="L1460">
        <v>17319.21</v>
      </c>
      <c r="M1460" s="1">
        <v>45804</v>
      </c>
      <c r="N1460">
        <v>-30684.15</v>
      </c>
      <c r="O1460" s="1">
        <v>45804</v>
      </c>
      <c r="P1460">
        <v>0</v>
      </c>
      <c r="Q1460" s="1">
        <v>45715</v>
      </c>
      <c r="R1460">
        <v>-44800</v>
      </c>
      <c r="S1460" s="1">
        <v>46017</v>
      </c>
      <c r="T1460">
        <v>0</v>
      </c>
      <c r="U1460" s="1">
        <v>45894</v>
      </c>
      <c r="V1460">
        <v>29877.06</v>
      </c>
      <c r="W1460" s="1">
        <v>46017</v>
      </c>
      <c r="X1460">
        <v>0</v>
      </c>
      <c r="Y1460" s="1">
        <v>45804</v>
      </c>
      <c r="Z1460">
        <v>-3483.31</v>
      </c>
      <c r="AA1460" s="1">
        <v>45804</v>
      </c>
      <c r="AB1460">
        <v>0</v>
      </c>
    </row>
    <row r="1461" spans="1:28" ht="16.2">
      <c r="A1461" s="1">
        <v>46020</v>
      </c>
      <c r="B1461">
        <v>12338.51</v>
      </c>
      <c r="C1461" s="1">
        <v>45713</v>
      </c>
      <c r="D1461">
        <v>14498.75</v>
      </c>
      <c r="E1461" s="1">
        <v>45713</v>
      </c>
      <c r="F1461">
        <v>0</v>
      </c>
      <c r="G1461" s="1">
        <v>45653</v>
      </c>
      <c r="H1461">
        <v>0</v>
      </c>
      <c r="I1461" s="1">
        <v>45771</v>
      </c>
      <c r="J1461">
        <v>0</v>
      </c>
      <c r="K1461" s="1">
        <v>45805</v>
      </c>
      <c r="L1461">
        <v>-31326.18</v>
      </c>
      <c r="M1461" s="1">
        <v>45805</v>
      </c>
      <c r="N1461">
        <v>2122.96</v>
      </c>
      <c r="O1461" s="1">
        <v>45805</v>
      </c>
      <c r="P1461">
        <v>0</v>
      </c>
      <c r="Q1461" s="1">
        <v>45719</v>
      </c>
      <c r="R1461">
        <v>-95800</v>
      </c>
      <c r="S1461" s="1">
        <v>46020</v>
      </c>
      <c r="T1461">
        <v>0</v>
      </c>
      <c r="U1461" s="1">
        <v>45895</v>
      </c>
      <c r="V1461">
        <v>400</v>
      </c>
      <c r="W1461" s="1">
        <v>46020</v>
      </c>
      <c r="X1461">
        <v>-13920.17</v>
      </c>
      <c r="Y1461" s="1">
        <v>45805</v>
      </c>
      <c r="Z1461">
        <v>-11439.18</v>
      </c>
      <c r="AA1461" s="1">
        <v>45805</v>
      </c>
      <c r="AB1461">
        <v>0</v>
      </c>
    </row>
    <row r="1462" spans="1:28" ht="16.2">
      <c r="A1462" s="1">
        <v>46021</v>
      </c>
      <c r="B1462">
        <v>0</v>
      </c>
      <c r="C1462" s="1">
        <v>45714</v>
      </c>
      <c r="D1462">
        <v>31505.86</v>
      </c>
      <c r="E1462" s="1">
        <v>45714</v>
      </c>
      <c r="F1462">
        <v>0</v>
      </c>
      <c r="G1462" s="1">
        <v>45656</v>
      </c>
      <c r="H1462">
        <v>0</v>
      </c>
      <c r="I1462" s="1">
        <v>45772</v>
      </c>
      <c r="J1462">
        <v>-13994.48</v>
      </c>
      <c r="K1462" s="1">
        <v>45806</v>
      </c>
      <c r="L1462">
        <v>-3886.97</v>
      </c>
      <c r="M1462" s="1">
        <v>45806</v>
      </c>
      <c r="N1462">
        <v>-637.55999999999995</v>
      </c>
      <c r="O1462" s="1">
        <v>45806</v>
      </c>
      <c r="P1462">
        <v>-17292.52</v>
      </c>
      <c r="Q1462" s="1">
        <v>45720</v>
      </c>
      <c r="R1462">
        <v>-26000</v>
      </c>
      <c r="S1462" s="1">
        <v>46021</v>
      </c>
      <c r="T1462">
        <v>0</v>
      </c>
      <c r="U1462" s="1">
        <v>45896</v>
      </c>
      <c r="V1462">
        <v>42000</v>
      </c>
      <c r="W1462" s="1">
        <v>46021</v>
      </c>
      <c r="X1462">
        <v>-14928.72</v>
      </c>
      <c r="Y1462" s="1">
        <v>45806</v>
      </c>
      <c r="Z1462">
        <v>41756.080000000002</v>
      </c>
      <c r="AA1462" s="1">
        <v>45806</v>
      </c>
      <c r="AB1462">
        <v>0</v>
      </c>
    </row>
    <row r="1463" spans="1:28" ht="16.2">
      <c r="A1463" s="1">
        <v>46022</v>
      </c>
      <c r="B1463">
        <v>0</v>
      </c>
      <c r="C1463" s="1">
        <v>45715</v>
      </c>
      <c r="D1463">
        <v>0</v>
      </c>
      <c r="E1463" s="1">
        <v>45715</v>
      </c>
      <c r="F1463">
        <v>0</v>
      </c>
      <c r="G1463" s="1">
        <v>45657</v>
      </c>
      <c r="H1463">
        <v>-7092.19</v>
      </c>
      <c r="I1463" s="1">
        <v>45775</v>
      </c>
      <c r="J1463">
        <v>0</v>
      </c>
      <c r="K1463" s="1">
        <v>45810</v>
      </c>
      <c r="L1463">
        <v>344.5</v>
      </c>
      <c r="M1463" s="1">
        <v>45810</v>
      </c>
      <c r="N1463">
        <v>66763.91</v>
      </c>
      <c r="O1463" s="1">
        <v>45810</v>
      </c>
      <c r="P1463">
        <v>0</v>
      </c>
      <c r="Q1463" s="1">
        <v>45721</v>
      </c>
      <c r="R1463">
        <v>60000</v>
      </c>
      <c r="S1463" s="1">
        <v>46022</v>
      </c>
      <c r="T1463">
        <v>0</v>
      </c>
      <c r="U1463" s="1">
        <v>45897</v>
      </c>
      <c r="V1463">
        <v>-47000</v>
      </c>
      <c r="W1463" s="1">
        <v>46022</v>
      </c>
      <c r="X1463">
        <v>0</v>
      </c>
      <c r="Y1463" s="1">
        <v>45810</v>
      </c>
      <c r="Z1463">
        <v>56565.440000000002</v>
      </c>
      <c r="AA1463" s="1">
        <v>45810</v>
      </c>
      <c r="AB1463">
        <v>-1825.8</v>
      </c>
    </row>
    <row r="1464" spans="1:28" ht="16.2">
      <c r="A1464" s="1">
        <v>46024</v>
      </c>
      <c r="B1464">
        <v>41237.11</v>
      </c>
      <c r="C1464" s="1">
        <v>45719</v>
      </c>
      <c r="D1464">
        <v>0</v>
      </c>
      <c r="E1464" s="1">
        <v>45719</v>
      </c>
      <c r="F1464">
        <v>0</v>
      </c>
      <c r="G1464" s="1">
        <v>45659</v>
      </c>
      <c r="H1464">
        <v>-39800</v>
      </c>
      <c r="I1464" s="1">
        <v>45776</v>
      </c>
      <c r="J1464">
        <v>-2401.5</v>
      </c>
      <c r="K1464" s="1">
        <v>45811</v>
      </c>
      <c r="L1464">
        <v>933.01</v>
      </c>
      <c r="M1464" s="1">
        <v>45811</v>
      </c>
      <c r="N1464">
        <v>-13627.93</v>
      </c>
      <c r="O1464" s="1">
        <v>45811</v>
      </c>
      <c r="P1464">
        <v>0</v>
      </c>
      <c r="Q1464" s="1">
        <v>45722</v>
      </c>
      <c r="R1464">
        <v>-25000</v>
      </c>
      <c r="S1464" s="1">
        <v>46024</v>
      </c>
      <c r="T1464">
        <v>0</v>
      </c>
      <c r="U1464" s="1">
        <v>45898</v>
      </c>
      <c r="V1464">
        <v>7800</v>
      </c>
      <c r="W1464" s="1">
        <v>46024</v>
      </c>
      <c r="X1464">
        <v>0</v>
      </c>
      <c r="Y1464" s="1">
        <v>45811</v>
      </c>
      <c r="Z1464">
        <v>20911.32</v>
      </c>
      <c r="AA1464" s="1">
        <v>45811</v>
      </c>
      <c r="AB1464">
        <v>-15263.09</v>
      </c>
    </row>
    <row r="1465" spans="1:28" ht="16.2">
      <c r="A1465" s="1">
        <v>46027</v>
      </c>
      <c r="B1465">
        <v>-8416.65</v>
      </c>
      <c r="C1465" s="1">
        <v>45720</v>
      </c>
      <c r="D1465">
        <v>0</v>
      </c>
      <c r="E1465" s="1">
        <v>45720</v>
      </c>
      <c r="F1465">
        <v>0</v>
      </c>
      <c r="G1465" s="1">
        <v>45660</v>
      </c>
      <c r="H1465">
        <v>27000</v>
      </c>
      <c r="I1465" s="1">
        <v>45777</v>
      </c>
      <c r="J1465">
        <v>0</v>
      </c>
      <c r="K1465" s="1">
        <v>45812</v>
      </c>
      <c r="L1465">
        <v>42361.99</v>
      </c>
      <c r="M1465" s="1">
        <v>45812</v>
      </c>
      <c r="N1465">
        <v>66165.56</v>
      </c>
      <c r="O1465" s="1">
        <v>45812</v>
      </c>
      <c r="P1465">
        <v>0</v>
      </c>
      <c r="Q1465" s="1">
        <v>45723</v>
      </c>
      <c r="R1465">
        <v>-48400</v>
      </c>
      <c r="S1465" s="1">
        <v>46027</v>
      </c>
      <c r="T1465">
        <v>0</v>
      </c>
      <c r="U1465" s="1">
        <v>45901</v>
      </c>
      <c r="V1465">
        <v>-51800</v>
      </c>
      <c r="W1465" s="1">
        <v>46027</v>
      </c>
      <c r="X1465">
        <v>-1509.48</v>
      </c>
      <c r="Y1465" s="1">
        <v>45812</v>
      </c>
      <c r="Z1465">
        <v>70166.16</v>
      </c>
      <c r="AA1465" s="1">
        <v>45812</v>
      </c>
      <c r="AB1465">
        <v>-57882.080000000002</v>
      </c>
    </row>
    <row r="1466" spans="1:28" ht="16.2">
      <c r="A1466" s="1">
        <v>46028</v>
      </c>
      <c r="B1466">
        <v>0</v>
      </c>
      <c r="C1466" s="1">
        <v>45721</v>
      </c>
      <c r="D1466">
        <v>0</v>
      </c>
      <c r="E1466" s="1">
        <v>45721</v>
      </c>
      <c r="F1466">
        <v>0</v>
      </c>
      <c r="G1466" s="1">
        <v>45663</v>
      </c>
      <c r="H1466">
        <v>126400</v>
      </c>
      <c r="I1466" s="1">
        <v>45779</v>
      </c>
      <c r="J1466">
        <v>-14213.41</v>
      </c>
      <c r="K1466" s="1">
        <v>45813</v>
      </c>
      <c r="L1466">
        <v>13257.38</v>
      </c>
      <c r="M1466" s="1">
        <v>45813</v>
      </c>
      <c r="N1466">
        <v>-38947.449999999997</v>
      </c>
      <c r="O1466" s="1">
        <v>45813</v>
      </c>
      <c r="P1466">
        <v>0</v>
      </c>
      <c r="Q1466" s="1">
        <v>45726</v>
      </c>
      <c r="R1466">
        <v>-15000</v>
      </c>
      <c r="S1466" s="1">
        <v>46028</v>
      </c>
      <c r="T1466">
        <v>0</v>
      </c>
      <c r="U1466" s="1">
        <v>45902</v>
      </c>
      <c r="V1466">
        <v>-8600</v>
      </c>
      <c r="W1466" s="1">
        <v>46028</v>
      </c>
      <c r="X1466">
        <v>60800</v>
      </c>
      <c r="Y1466" s="1">
        <v>45813</v>
      </c>
      <c r="Z1466">
        <v>-20094.169999999998</v>
      </c>
      <c r="AA1466" s="1">
        <v>45813</v>
      </c>
      <c r="AB1466">
        <v>14200</v>
      </c>
    </row>
    <row r="1467" spans="1:28" ht="16.2">
      <c r="A1467" s="1">
        <v>46029</v>
      </c>
      <c r="B1467">
        <v>0</v>
      </c>
      <c r="C1467" s="1">
        <v>45722</v>
      </c>
      <c r="D1467">
        <v>0</v>
      </c>
      <c r="E1467" s="1">
        <v>45722</v>
      </c>
      <c r="F1467">
        <v>0</v>
      </c>
      <c r="G1467" s="1">
        <v>45664</v>
      </c>
      <c r="H1467">
        <v>30087.11</v>
      </c>
      <c r="I1467" s="1">
        <v>45782</v>
      </c>
      <c r="J1467">
        <v>0</v>
      </c>
      <c r="K1467" s="1">
        <v>45814</v>
      </c>
      <c r="L1467">
        <v>0</v>
      </c>
      <c r="M1467" s="1">
        <v>45814</v>
      </c>
      <c r="N1467">
        <v>-6084.31</v>
      </c>
      <c r="O1467" s="1">
        <v>45814</v>
      </c>
      <c r="P1467">
        <v>0</v>
      </c>
      <c r="Q1467" s="1">
        <v>45727</v>
      </c>
      <c r="R1467">
        <v>-83000</v>
      </c>
      <c r="S1467" s="1">
        <v>46029</v>
      </c>
      <c r="T1467">
        <v>0</v>
      </c>
      <c r="U1467" s="1">
        <v>45903</v>
      </c>
      <c r="V1467">
        <v>-86344.76</v>
      </c>
      <c r="W1467" s="1">
        <v>46029</v>
      </c>
      <c r="X1467">
        <v>-20200</v>
      </c>
      <c r="Y1467" s="1">
        <v>45814</v>
      </c>
      <c r="Z1467">
        <v>5000</v>
      </c>
      <c r="AA1467" s="1">
        <v>45814</v>
      </c>
      <c r="AB1467">
        <v>5000</v>
      </c>
    </row>
    <row r="1468" spans="1:28" ht="16.2">
      <c r="A1468" s="1">
        <v>46030</v>
      </c>
      <c r="B1468">
        <v>0</v>
      </c>
      <c r="C1468" s="1">
        <v>45723</v>
      </c>
      <c r="D1468">
        <v>0</v>
      </c>
      <c r="E1468" s="1">
        <v>45723</v>
      </c>
      <c r="F1468">
        <v>0</v>
      </c>
      <c r="G1468" s="1">
        <v>45665</v>
      </c>
      <c r="H1468">
        <v>0</v>
      </c>
      <c r="I1468" s="1">
        <v>45783</v>
      </c>
      <c r="J1468">
        <v>-10415.959999999999</v>
      </c>
      <c r="K1468" s="1">
        <v>45817</v>
      </c>
      <c r="L1468">
        <v>-20102.3</v>
      </c>
      <c r="M1468" s="1">
        <v>45817</v>
      </c>
      <c r="N1468">
        <v>20951.43</v>
      </c>
      <c r="O1468" s="1">
        <v>45817</v>
      </c>
      <c r="P1468">
        <v>0</v>
      </c>
      <c r="Q1468" s="1">
        <v>45728</v>
      </c>
      <c r="R1468">
        <v>40200</v>
      </c>
      <c r="S1468" s="1">
        <v>46030</v>
      </c>
      <c r="T1468">
        <v>-10627.18</v>
      </c>
      <c r="U1468" s="1">
        <v>45904</v>
      </c>
      <c r="V1468">
        <v>0</v>
      </c>
      <c r="W1468" s="1">
        <v>46030</v>
      </c>
      <c r="X1468">
        <v>-11600</v>
      </c>
      <c r="Y1468" s="1">
        <v>45817</v>
      </c>
      <c r="Z1468">
        <v>29800</v>
      </c>
      <c r="AA1468" s="1">
        <v>45817</v>
      </c>
      <c r="AB1468">
        <v>29800</v>
      </c>
    </row>
    <row r="1469" spans="1:28" ht="16.2">
      <c r="A1469" s="1">
        <v>46031</v>
      </c>
      <c r="B1469">
        <v>4165.2299999999996</v>
      </c>
      <c r="C1469" s="1">
        <v>45726</v>
      </c>
      <c r="D1469">
        <v>-37667.83</v>
      </c>
      <c r="E1469" s="1">
        <v>45726</v>
      </c>
      <c r="F1469">
        <v>0</v>
      </c>
      <c r="G1469" s="1">
        <v>45666</v>
      </c>
      <c r="H1469">
        <v>0</v>
      </c>
      <c r="I1469" s="1">
        <v>45784</v>
      </c>
      <c r="J1469">
        <v>-7212.42</v>
      </c>
      <c r="K1469" s="1">
        <v>45818</v>
      </c>
      <c r="L1469">
        <v>46743.78</v>
      </c>
      <c r="M1469" s="1">
        <v>45818</v>
      </c>
      <c r="N1469">
        <v>70693.08</v>
      </c>
      <c r="O1469" s="1">
        <v>45818</v>
      </c>
      <c r="P1469">
        <v>-18649.12</v>
      </c>
      <c r="Q1469" s="1">
        <v>45729</v>
      </c>
      <c r="R1469">
        <v>-62400</v>
      </c>
      <c r="S1469" s="1">
        <v>46031</v>
      </c>
      <c r="T1469">
        <v>0</v>
      </c>
      <c r="U1469" s="1">
        <v>45905</v>
      </c>
      <c r="V1469">
        <v>0</v>
      </c>
      <c r="W1469" s="1">
        <v>46031</v>
      </c>
      <c r="X1469">
        <v>-65104.11</v>
      </c>
      <c r="Y1469" s="1">
        <v>45818</v>
      </c>
      <c r="Z1469">
        <v>79136.22</v>
      </c>
      <c r="AA1469" s="1">
        <v>45818</v>
      </c>
      <c r="AB1469">
        <v>92934.15</v>
      </c>
    </row>
    <row r="1470" spans="1:28" ht="16.2">
      <c r="A1470" s="1">
        <v>46034</v>
      </c>
      <c r="B1470">
        <v>0</v>
      </c>
      <c r="C1470" s="1">
        <v>45727</v>
      </c>
      <c r="D1470">
        <v>86739.73</v>
      </c>
      <c r="E1470" s="1">
        <v>45727</v>
      </c>
      <c r="F1470">
        <v>0</v>
      </c>
      <c r="G1470" s="1">
        <v>45667</v>
      </c>
      <c r="H1470">
        <v>0</v>
      </c>
      <c r="I1470" s="1">
        <v>45785</v>
      </c>
      <c r="J1470">
        <v>-6210.59</v>
      </c>
      <c r="K1470" s="1">
        <v>45819</v>
      </c>
      <c r="L1470">
        <v>12794.47</v>
      </c>
      <c r="M1470" s="1">
        <v>45819</v>
      </c>
      <c r="N1470">
        <v>109057.01</v>
      </c>
      <c r="O1470" s="1">
        <v>45819</v>
      </c>
      <c r="P1470">
        <v>0</v>
      </c>
      <c r="Q1470" s="1">
        <v>45730</v>
      </c>
      <c r="R1470">
        <v>8200</v>
      </c>
      <c r="S1470" s="1">
        <v>46034</v>
      </c>
      <c r="T1470">
        <v>-41439.24</v>
      </c>
      <c r="U1470" s="1">
        <v>45908</v>
      </c>
      <c r="V1470">
        <v>0</v>
      </c>
      <c r="W1470" s="1">
        <v>46034</v>
      </c>
      <c r="X1470">
        <v>0</v>
      </c>
      <c r="Y1470" s="1">
        <v>45819</v>
      </c>
      <c r="Z1470">
        <v>30534.15</v>
      </c>
      <c r="AA1470" s="1">
        <v>45819</v>
      </c>
      <c r="AB1470">
        <v>11331.27</v>
      </c>
    </row>
    <row r="1471" spans="1:28" ht="16.2">
      <c r="A1471" s="1">
        <v>46035</v>
      </c>
      <c r="B1471">
        <v>37745.82</v>
      </c>
      <c r="C1471" s="1">
        <v>45728</v>
      </c>
      <c r="D1471">
        <v>0</v>
      </c>
      <c r="E1471" s="1">
        <v>45728</v>
      </c>
      <c r="F1471">
        <v>0</v>
      </c>
      <c r="G1471" s="1">
        <v>45670</v>
      </c>
      <c r="H1471">
        <v>0</v>
      </c>
      <c r="I1471" s="1">
        <v>45786</v>
      </c>
      <c r="J1471">
        <v>19777.62</v>
      </c>
      <c r="K1471" s="1">
        <v>45820</v>
      </c>
      <c r="L1471">
        <v>-22005.200000000001</v>
      </c>
      <c r="M1471" s="1">
        <v>45820</v>
      </c>
      <c r="N1471">
        <v>-11222.1</v>
      </c>
      <c r="O1471" s="1">
        <v>45820</v>
      </c>
      <c r="P1471">
        <v>0</v>
      </c>
      <c r="Q1471" s="1">
        <v>45733</v>
      </c>
      <c r="R1471">
        <v>39400</v>
      </c>
      <c r="S1471" s="1">
        <v>46035</v>
      </c>
      <c r="T1471">
        <v>46142.879999999997</v>
      </c>
      <c r="U1471" s="1">
        <v>45909</v>
      </c>
      <c r="V1471">
        <v>0</v>
      </c>
      <c r="W1471" s="1">
        <v>46035</v>
      </c>
      <c r="X1471">
        <v>0</v>
      </c>
      <c r="Y1471" s="1">
        <v>45820</v>
      </c>
      <c r="Z1471">
        <v>-7137.22</v>
      </c>
      <c r="AA1471" s="1">
        <v>45820</v>
      </c>
      <c r="AB1471">
        <v>-19800</v>
      </c>
    </row>
    <row r="1472" spans="1:28" ht="16.2">
      <c r="A1472" s="1">
        <v>46036</v>
      </c>
      <c r="B1472">
        <v>0</v>
      </c>
      <c r="C1472" s="1">
        <v>45729</v>
      </c>
      <c r="D1472">
        <v>0</v>
      </c>
      <c r="E1472" s="1">
        <v>45729</v>
      </c>
      <c r="F1472">
        <v>0</v>
      </c>
      <c r="G1472" s="1">
        <v>45671</v>
      </c>
      <c r="H1472">
        <v>15719.96</v>
      </c>
      <c r="I1472" s="1">
        <v>45789</v>
      </c>
      <c r="J1472">
        <v>-16023.13</v>
      </c>
      <c r="K1472" s="1">
        <v>45821</v>
      </c>
      <c r="L1472">
        <v>11212.62</v>
      </c>
      <c r="M1472" s="1">
        <v>45821</v>
      </c>
      <c r="N1472">
        <v>11739.94</v>
      </c>
      <c r="O1472" s="1">
        <v>45821</v>
      </c>
      <c r="P1472">
        <v>-17317.78</v>
      </c>
      <c r="Q1472" s="1">
        <v>45734</v>
      </c>
      <c r="R1472">
        <v>14400</v>
      </c>
      <c r="S1472" s="1">
        <v>46036</v>
      </c>
      <c r="T1472">
        <v>0</v>
      </c>
      <c r="U1472" s="1">
        <v>45910</v>
      </c>
      <c r="V1472">
        <v>13846.85</v>
      </c>
      <c r="W1472" s="1">
        <v>46036</v>
      </c>
      <c r="X1472">
        <v>0</v>
      </c>
      <c r="Y1472" s="1">
        <v>45821</v>
      </c>
      <c r="Z1472">
        <v>44739.25</v>
      </c>
      <c r="AA1472" s="1">
        <v>45821</v>
      </c>
      <c r="AB1472">
        <v>-60258.62</v>
      </c>
    </row>
    <row r="1473" spans="1:28" ht="16.2">
      <c r="A1473" s="1">
        <v>46037</v>
      </c>
      <c r="B1473">
        <v>-47301.7</v>
      </c>
      <c r="C1473" s="1">
        <v>45730</v>
      </c>
      <c r="D1473">
        <v>0</v>
      </c>
      <c r="E1473" s="1">
        <v>45730</v>
      </c>
      <c r="F1473">
        <v>0</v>
      </c>
      <c r="G1473" s="1">
        <v>45672</v>
      </c>
      <c r="H1473">
        <v>-46875.57</v>
      </c>
      <c r="I1473" s="1">
        <v>45790</v>
      </c>
      <c r="J1473">
        <v>-9684.5400000000009</v>
      </c>
      <c r="K1473" s="1">
        <v>45824</v>
      </c>
      <c r="L1473">
        <v>0</v>
      </c>
      <c r="M1473" s="1">
        <v>45824</v>
      </c>
      <c r="N1473">
        <v>-40519.58</v>
      </c>
      <c r="O1473" s="1">
        <v>45824</v>
      </c>
      <c r="P1473">
        <v>0</v>
      </c>
      <c r="Q1473" s="1">
        <v>45735</v>
      </c>
      <c r="R1473">
        <v>-53858.92</v>
      </c>
      <c r="S1473" s="1">
        <v>46037</v>
      </c>
      <c r="T1473">
        <v>-35651.449999999997</v>
      </c>
      <c r="U1473" s="1">
        <v>45911</v>
      </c>
      <c r="V1473">
        <v>12400</v>
      </c>
      <c r="W1473" s="1">
        <v>46037</v>
      </c>
      <c r="X1473">
        <v>0</v>
      </c>
      <c r="Y1473" s="1">
        <v>45824</v>
      </c>
      <c r="Z1473">
        <v>-20663.96</v>
      </c>
      <c r="AA1473" s="1">
        <v>45824</v>
      </c>
      <c r="AB1473">
        <v>0</v>
      </c>
    </row>
    <row r="1474" spans="1:28" ht="16.2">
      <c r="A1474" s="1">
        <v>46038</v>
      </c>
      <c r="B1474">
        <v>0</v>
      </c>
      <c r="C1474" s="1">
        <v>45733</v>
      </c>
      <c r="D1474">
        <v>0</v>
      </c>
      <c r="E1474" s="1">
        <v>45733</v>
      </c>
      <c r="F1474">
        <v>0</v>
      </c>
      <c r="G1474" s="1">
        <v>45673</v>
      </c>
      <c r="H1474">
        <v>0</v>
      </c>
      <c r="I1474" s="1">
        <v>45791</v>
      </c>
      <c r="J1474">
        <v>0</v>
      </c>
      <c r="K1474" s="1">
        <v>45825</v>
      </c>
      <c r="L1474">
        <v>0</v>
      </c>
      <c r="M1474" s="1">
        <v>45825</v>
      </c>
      <c r="N1474">
        <v>-20524.11</v>
      </c>
      <c r="O1474" s="1">
        <v>45825</v>
      </c>
      <c r="P1474">
        <v>0</v>
      </c>
      <c r="Q1474" s="1">
        <v>45736</v>
      </c>
      <c r="R1474">
        <v>0</v>
      </c>
      <c r="S1474" s="1">
        <v>46038</v>
      </c>
      <c r="T1474">
        <v>0</v>
      </c>
      <c r="U1474" s="1">
        <v>45912</v>
      </c>
      <c r="V1474">
        <v>43800</v>
      </c>
      <c r="W1474" s="1">
        <v>46038</v>
      </c>
      <c r="X1474">
        <v>23459.439999999999</v>
      </c>
      <c r="Y1474" s="1">
        <v>45825</v>
      </c>
      <c r="Z1474">
        <v>25400</v>
      </c>
      <c r="AA1474" s="1">
        <v>45825</v>
      </c>
      <c r="AB1474">
        <v>0</v>
      </c>
    </row>
    <row r="1475" spans="1:28" ht="16.2">
      <c r="A1475" s="1">
        <v>46041</v>
      </c>
      <c r="B1475">
        <v>0</v>
      </c>
      <c r="C1475" s="1">
        <v>45734</v>
      </c>
      <c r="D1475">
        <v>0</v>
      </c>
      <c r="E1475" s="1">
        <v>45734</v>
      </c>
      <c r="F1475">
        <v>0</v>
      </c>
      <c r="G1475" s="1">
        <v>45674</v>
      </c>
      <c r="H1475">
        <v>0</v>
      </c>
      <c r="I1475" s="1">
        <v>45792</v>
      </c>
      <c r="J1475">
        <v>0</v>
      </c>
      <c r="K1475" s="1">
        <v>45826</v>
      </c>
      <c r="L1475">
        <v>0</v>
      </c>
      <c r="M1475" s="1">
        <v>45826</v>
      </c>
      <c r="N1475">
        <v>-1864.95</v>
      </c>
      <c r="O1475" s="1">
        <v>45826</v>
      </c>
      <c r="P1475">
        <v>16864.25</v>
      </c>
      <c r="Q1475" s="1">
        <v>45737</v>
      </c>
      <c r="R1475">
        <v>0</v>
      </c>
      <c r="S1475" s="1">
        <v>46041</v>
      </c>
      <c r="T1475">
        <v>0</v>
      </c>
      <c r="U1475" s="1">
        <v>45915</v>
      </c>
      <c r="V1475">
        <v>-21200</v>
      </c>
      <c r="W1475" s="1">
        <v>46041</v>
      </c>
      <c r="X1475">
        <v>-31139.69</v>
      </c>
      <c r="Y1475" s="1">
        <v>45826</v>
      </c>
      <c r="Z1475">
        <v>-14862.64</v>
      </c>
      <c r="AA1475" s="1">
        <v>45826</v>
      </c>
      <c r="AB1475">
        <v>0</v>
      </c>
    </row>
    <row r="1476" spans="1:28" ht="16.2">
      <c r="A1476" s="1">
        <v>46042</v>
      </c>
      <c r="B1476">
        <v>0</v>
      </c>
      <c r="C1476" s="1">
        <v>45735</v>
      </c>
      <c r="D1476">
        <v>0</v>
      </c>
      <c r="E1476" s="1">
        <v>45735</v>
      </c>
      <c r="F1476">
        <v>0</v>
      </c>
      <c r="G1476" s="1">
        <v>45677</v>
      </c>
      <c r="H1476">
        <v>0</v>
      </c>
      <c r="I1476" s="1">
        <v>45793</v>
      </c>
      <c r="J1476">
        <v>0</v>
      </c>
      <c r="K1476" s="1">
        <v>45827</v>
      </c>
      <c r="L1476">
        <v>14946.54</v>
      </c>
      <c r="M1476" s="1">
        <v>45827</v>
      </c>
      <c r="N1476">
        <v>0</v>
      </c>
      <c r="O1476" s="1">
        <v>45827</v>
      </c>
      <c r="P1476">
        <v>0</v>
      </c>
      <c r="Q1476" s="1">
        <v>45740</v>
      </c>
      <c r="R1476">
        <v>0</v>
      </c>
      <c r="S1476" s="1">
        <v>46042</v>
      </c>
      <c r="T1476">
        <v>0</v>
      </c>
      <c r="U1476" s="1">
        <v>45916</v>
      </c>
      <c r="V1476">
        <v>55200</v>
      </c>
      <c r="W1476" s="1">
        <v>46042</v>
      </c>
      <c r="X1476">
        <v>0</v>
      </c>
      <c r="Y1476" s="1">
        <v>45827</v>
      </c>
      <c r="Z1476">
        <v>0</v>
      </c>
      <c r="AA1476" s="1">
        <v>45827</v>
      </c>
      <c r="AB1476">
        <v>-51.21</v>
      </c>
    </row>
    <row r="1477" spans="1:28" ht="16.2">
      <c r="A1477" s="1">
        <v>46043</v>
      </c>
      <c r="B1477">
        <v>-35966.11</v>
      </c>
      <c r="C1477" s="1">
        <v>45736</v>
      </c>
      <c r="D1477">
        <v>0</v>
      </c>
      <c r="E1477" s="1">
        <v>45736</v>
      </c>
      <c r="F1477">
        <v>0</v>
      </c>
      <c r="G1477" s="1">
        <v>45678</v>
      </c>
      <c r="H1477">
        <v>0</v>
      </c>
      <c r="I1477" s="1">
        <v>45796</v>
      </c>
      <c r="J1477">
        <v>0</v>
      </c>
      <c r="K1477" s="1">
        <v>45828</v>
      </c>
      <c r="L1477">
        <v>29753.439999999999</v>
      </c>
      <c r="M1477" s="1">
        <v>45828</v>
      </c>
      <c r="N1477">
        <v>-5050.25</v>
      </c>
      <c r="O1477" s="1">
        <v>45828</v>
      </c>
      <c r="P1477">
        <v>-17301.04</v>
      </c>
      <c r="Q1477" s="1">
        <v>45741</v>
      </c>
      <c r="R1477">
        <v>0</v>
      </c>
      <c r="S1477" s="1">
        <v>46043</v>
      </c>
      <c r="T1477">
        <v>0</v>
      </c>
      <c r="U1477" s="1">
        <v>45917</v>
      </c>
      <c r="V1477">
        <v>-39962.99</v>
      </c>
      <c r="W1477" s="1">
        <v>46043</v>
      </c>
      <c r="X1477">
        <v>0</v>
      </c>
      <c r="Y1477" s="1">
        <v>45828</v>
      </c>
      <c r="Z1477">
        <v>6700.7</v>
      </c>
      <c r="AA1477" s="1">
        <v>45828</v>
      </c>
      <c r="AB1477">
        <v>10200</v>
      </c>
    </row>
    <row r="1478" spans="1:28" ht="16.2">
      <c r="A1478" s="1">
        <v>46044</v>
      </c>
      <c r="B1478">
        <v>0</v>
      </c>
      <c r="C1478" s="1">
        <v>45737</v>
      </c>
      <c r="D1478">
        <v>0</v>
      </c>
      <c r="E1478" s="1">
        <v>45737</v>
      </c>
      <c r="F1478">
        <v>0</v>
      </c>
      <c r="G1478" s="1">
        <v>45679</v>
      </c>
      <c r="H1478">
        <v>0</v>
      </c>
      <c r="I1478" s="1">
        <v>45797</v>
      </c>
      <c r="J1478">
        <v>-15092.01</v>
      </c>
      <c r="K1478" s="1">
        <v>45831</v>
      </c>
      <c r="L1478">
        <v>522.57000000000005</v>
      </c>
      <c r="M1478" s="1">
        <v>45831</v>
      </c>
      <c r="N1478">
        <v>-57546.01</v>
      </c>
      <c r="O1478" s="1">
        <v>45831</v>
      </c>
      <c r="P1478">
        <v>0</v>
      </c>
      <c r="Q1478" s="1">
        <v>45742</v>
      </c>
      <c r="R1478">
        <v>0</v>
      </c>
      <c r="S1478" s="1">
        <v>46044</v>
      </c>
      <c r="T1478">
        <v>0</v>
      </c>
      <c r="U1478" s="1">
        <v>45918</v>
      </c>
      <c r="V1478">
        <v>0</v>
      </c>
      <c r="W1478" s="1">
        <v>46044</v>
      </c>
      <c r="X1478">
        <v>-31216.15</v>
      </c>
      <c r="Y1478" s="1">
        <v>45831</v>
      </c>
      <c r="Z1478">
        <v>-25240.5</v>
      </c>
      <c r="AA1478" s="1">
        <v>45831</v>
      </c>
      <c r="AB1478">
        <v>61559.74</v>
      </c>
    </row>
    <row r="1479" spans="1:28" ht="16.2">
      <c r="A1479" s="1">
        <v>46045</v>
      </c>
      <c r="B1479">
        <v>0</v>
      </c>
      <c r="C1479" s="1">
        <v>45740</v>
      </c>
      <c r="D1479">
        <v>0</v>
      </c>
      <c r="E1479" s="1">
        <v>45740</v>
      </c>
      <c r="F1479">
        <v>0</v>
      </c>
      <c r="G1479" s="1">
        <v>45691</v>
      </c>
      <c r="H1479">
        <v>-20480.91</v>
      </c>
      <c r="I1479" s="1">
        <v>45798</v>
      </c>
      <c r="J1479">
        <v>0</v>
      </c>
      <c r="K1479" s="1">
        <v>45832</v>
      </c>
      <c r="L1479">
        <v>1089.5999999999999</v>
      </c>
      <c r="M1479" s="1">
        <v>45832</v>
      </c>
      <c r="N1479">
        <v>0</v>
      </c>
      <c r="O1479" s="1">
        <v>45832</v>
      </c>
      <c r="P1479">
        <v>-18620.68</v>
      </c>
      <c r="Q1479" s="1">
        <v>45743</v>
      </c>
      <c r="R1479">
        <v>0</v>
      </c>
      <c r="S1479" s="1">
        <v>46045</v>
      </c>
      <c r="T1479">
        <v>0</v>
      </c>
      <c r="U1479" s="1">
        <v>45919</v>
      </c>
      <c r="V1479">
        <v>-48744.94</v>
      </c>
      <c r="W1479" s="1">
        <v>46045</v>
      </c>
      <c r="X1479">
        <v>-18685.16</v>
      </c>
      <c r="Y1479" s="1">
        <v>45832</v>
      </c>
      <c r="Z1479">
        <v>48593.3</v>
      </c>
      <c r="AA1479" s="1">
        <v>45832</v>
      </c>
      <c r="AB1479">
        <v>0</v>
      </c>
    </row>
    <row r="1480" spans="1:28" ht="16.2">
      <c r="A1480" s="1">
        <v>46048</v>
      </c>
      <c r="B1480">
        <v>0</v>
      </c>
      <c r="C1480" s="1">
        <v>45741</v>
      </c>
      <c r="D1480">
        <v>-26072.75</v>
      </c>
      <c r="E1480" s="1">
        <v>45741</v>
      </c>
      <c r="F1480">
        <v>0</v>
      </c>
      <c r="G1480" s="1">
        <v>45692</v>
      </c>
      <c r="H1480">
        <v>44800</v>
      </c>
      <c r="I1480" s="1">
        <v>45799</v>
      </c>
      <c r="J1480">
        <v>0</v>
      </c>
      <c r="K1480" s="1">
        <v>45833</v>
      </c>
      <c r="L1480">
        <v>-15526.81</v>
      </c>
      <c r="M1480" s="1">
        <v>45833</v>
      </c>
      <c r="N1480">
        <v>0</v>
      </c>
      <c r="O1480" s="1">
        <v>45833</v>
      </c>
      <c r="P1480">
        <v>0</v>
      </c>
      <c r="Q1480" s="1">
        <v>45744</v>
      </c>
      <c r="R1480">
        <v>0</v>
      </c>
      <c r="S1480" s="1">
        <v>46048</v>
      </c>
      <c r="T1480">
        <v>0</v>
      </c>
      <c r="U1480" s="1">
        <v>45922</v>
      </c>
      <c r="V1480">
        <v>-8177.84</v>
      </c>
      <c r="W1480" s="1">
        <v>46048</v>
      </c>
      <c r="X1480">
        <v>-1800</v>
      </c>
      <c r="Y1480" s="1">
        <v>45833</v>
      </c>
      <c r="Z1480">
        <v>40000</v>
      </c>
      <c r="AA1480" s="1">
        <v>45833</v>
      </c>
      <c r="AB1480">
        <v>14137.45</v>
      </c>
    </row>
    <row r="1481" spans="1:28" ht="16.2">
      <c r="A1481" s="1">
        <v>46049</v>
      </c>
      <c r="B1481">
        <v>0</v>
      </c>
      <c r="C1481" s="1">
        <v>45742</v>
      </c>
      <c r="D1481">
        <v>1400</v>
      </c>
      <c r="E1481" s="1">
        <v>45742</v>
      </c>
      <c r="F1481">
        <v>0</v>
      </c>
      <c r="G1481" s="1">
        <v>45693</v>
      </c>
      <c r="H1481">
        <v>76303.789999999994</v>
      </c>
      <c r="I1481" s="1">
        <v>45800</v>
      </c>
      <c r="J1481">
        <v>0</v>
      </c>
      <c r="K1481" s="1">
        <v>45834</v>
      </c>
      <c r="L1481">
        <v>-11130.95</v>
      </c>
      <c r="M1481" s="1">
        <v>45834</v>
      </c>
      <c r="N1481">
        <v>0</v>
      </c>
      <c r="O1481" s="1">
        <v>45834</v>
      </c>
      <c r="P1481">
        <v>0</v>
      </c>
      <c r="Q1481" s="1">
        <v>45747</v>
      </c>
      <c r="R1481">
        <v>0</v>
      </c>
      <c r="S1481" s="1">
        <v>46049</v>
      </c>
      <c r="T1481">
        <v>0</v>
      </c>
      <c r="U1481" s="1">
        <v>45923</v>
      </c>
      <c r="V1481">
        <v>76400</v>
      </c>
      <c r="W1481" s="1">
        <v>46049</v>
      </c>
      <c r="X1481">
        <v>73000</v>
      </c>
      <c r="Y1481" s="1">
        <v>45834</v>
      </c>
      <c r="Z1481">
        <v>-8400</v>
      </c>
      <c r="AA1481" s="1">
        <v>45834</v>
      </c>
      <c r="AB1481">
        <v>-8400</v>
      </c>
    </row>
    <row r="1482" spans="1:28" ht="16.2">
      <c r="A1482" s="1">
        <v>46050</v>
      </c>
      <c r="B1482">
        <v>0</v>
      </c>
      <c r="C1482" s="1">
        <v>45743</v>
      </c>
      <c r="D1482">
        <v>-7327.29</v>
      </c>
      <c r="E1482" s="1">
        <v>45743</v>
      </c>
      <c r="F1482">
        <v>0</v>
      </c>
      <c r="G1482" s="1">
        <v>45694</v>
      </c>
      <c r="H1482">
        <v>0</v>
      </c>
      <c r="I1482" s="1">
        <v>45803</v>
      </c>
      <c r="J1482">
        <v>33118.699999999997</v>
      </c>
      <c r="K1482" s="1">
        <v>45835</v>
      </c>
      <c r="L1482">
        <v>0</v>
      </c>
      <c r="M1482" s="1">
        <v>45835</v>
      </c>
      <c r="N1482">
        <v>0</v>
      </c>
      <c r="O1482" s="1">
        <v>45835</v>
      </c>
      <c r="P1482">
        <v>0</v>
      </c>
      <c r="Q1482" s="1">
        <v>45748</v>
      </c>
      <c r="R1482">
        <v>-835.46</v>
      </c>
      <c r="S1482" s="1">
        <v>46050</v>
      </c>
      <c r="T1482">
        <v>0</v>
      </c>
      <c r="U1482" s="1">
        <v>45924</v>
      </c>
      <c r="V1482">
        <v>-7200</v>
      </c>
      <c r="W1482" s="1">
        <v>46050</v>
      </c>
      <c r="X1482">
        <v>83600</v>
      </c>
      <c r="Y1482" s="1">
        <v>45835</v>
      </c>
      <c r="Z1482">
        <v>-27925.97</v>
      </c>
      <c r="AA1482" s="1">
        <v>45835</v>
      </c>
      <c r="AB1482">
        <v>800</v>
      </c>
    </row>
    <row r="1483" spans="1:28" ht="16.2">
      <c r="A1483" s="1">
        <v>46051</v>
      </c>
      <c r="B1483">
        <v>0</v>
      </c>
      <c r="C1483" s="1">
        <v>45744</v>
      </c>
      <c r="D1483">
        <v>42947.5</v>
      </c>
      <c r="E1483" s="1">
        <v>45744</v>
      </c>
      <c r="F1483">
        <v>0</v>
      </c>
      <c r="G1483" s="1">
        <v>45695</v>
      </c>
      <c r="H1483">
        <v>0</v>
      </c>
      <c r="I1483" s="1">
        <v>45804</v>
      </c>
      <c r="J1483">
        <v>0</v>
      </c>
      <c r="K1483" s="1">
        <v>45838</v>
      </c>
      <c r="L1483">
        <v>872.17</v>
      </c>
      <c r="M1483" s="1">
        <v>45838</v>
      </c>
      <c r="N1483">
        <v>0</v>
      </c>
      <c r="O1483" s="1">
        <v>45838</v>
      </c>
      <c r="P1483">
        <v>0</v>
      </c>
      <c r="Q1483" s="1">
        <v>45749</v>
      </c>
      <c r="R1483">
        <v>24600</v>
      </c>
      <c r="S1483" s="1">
        <v>46051</v>
      </c>
      <c r="T1483">
        <v>0</v>
      </c>
      <c r="U1483" s="1">
        <v>45925</v>
      </c>
      <c r="V1483">
        <v>-28000</v>
      </c>
      <c r="W1483" s="1">
        <v>46051</v>
      </c>
      <c r="X1483">
        <v>-8986.61</v>
      </c>
      <c r="Y1483" s="1">
        <v>45838</v>
      </c>
      <c r="Z1483">
        <v>4800</v>
      </c>
      <c r="AA1483" s="1">
        <v>45838</v>
      </c>
      <c r="AB1483">
        <v>4800</v>
      </c>
    </row>
    <row r="1484" spans="1:28" ht="16.2">
      <c r="A1484" s="1">
        <v>46052</v>
      </c>
      <c r="B1484">
        <v>0</v>
      </c>
      <c r="C1484" s="1">
        <v>45747</v>
      </c>
      <c r="D1484">
        <v>0</v>
      </c>
      <c r="E1484" s="1">
        <v>45747</v>
      </c>
      <c r="F1484">
        <v>0</v>
      </c>
      <c r="G1484" s="1">
        <v>45698</v>
      </c>
      <c r="H1484">
        <v>4103.34</v>
      </c>
      <c r="I1484" s="1">
        <v>45805</v>
      </c>
      <c r="J1484">
        <v>0</v>
      </c>
      <c r="K1484" s="1">
        <v>45839</v>
      </c>
      <c r="L1484">
        <v>3458.34</v>
      </c>
      <c r="M1484" s="1">
        <v>45839</v>
      </c>
      <c r="N1484">
        <v>0</v>
      </c>
      <c r="O1484" s="1">
        <v>45839</v>
      </c>
      <c r="P1484">
        <v>134658.97</v>
      </c>
      <c r="Q1484" s="1">
        <v>45754</v>
      </c>
      <c r="R1484">
        <v>-427400</v>
      </c>
      <c r="S1484" s="1">
        <v>46052</v>
      </c>
      <c r="T1484">
        <v>0</v>
      </c>
      <c r="U1484" s="1">
        <v>45926</v>
      </c>
      <c r="V1484">
        <v>-103337.71</v>
      </c>
      <c r="W1484" s="1">
        <v>46052</v>
      </c>
      <c r="X1484">
        <v>0</v>
      </c>
      <c r="Y1484" s="1">
        <v>45839</v>
      </c>
      <c r="Z1484">
        <v>-48464.69</v>
      </c>
      <c r="AA1484" s="1">
        <v>45839</v>
      </c>
      <c r="AB1484">
        <v>41600</v>
      </c>
    </row>
    <row r="1485" spans="1:28" ht="16.2">
      <c r="A1485" s="1">
        <v>46055</v>
      </c>
      <c r="B1485">
        <v>-2392.5700000000002</v>
      </c>
      <c r="C1485" s="1">
        <v>45748</v>
      </c>
      <c r="D1485">
        <v>0</v>
      </c>
      <c r="E1485" s="1">
        <v>45748</v>
      </c>
      <c r="F1485">
        <v>0</v>
      </c>
      <c r="G1485" s="1">
        <v>45699</v>
      </c>
      <c r="H1485">
        <v>17800</v>
      </c>
      <c r="I1485" s="1">
        <v>45806</v>
      </c>
      <c r="J1485">
        <v>-15275.72</v>
      </c>
      <c r="K1485" s="1">
        <v>45840</v>
      </c>
      <c r="L1485">
        <v>-16335.69</v>
      </c>
      <c r="M1485" s="1">
        <v>45840</v>
      </c>
      <c r="N1485">
        <v>0</v>
      </c>
      <c r="O1485" s="1">
        <v>45840</v>
      </c>
      <c r="P1485">
        <v>0</v>
      </c>
      <c r="Q1485" s="1">
        <v>45755</v>
      </c>
      <c r="R1485">
        <v>-195400</v>
      </c>
      <c r="S1485" s="1">
        <v>46055</v>
      </c>
      <c r="T1485">
        <v>20310.27</v>
      </c>
      <c r="U1485" s="1">
        <v>45930</v>
      </c>
      <c r="V1485">
        <v>-47977.15</v>
      </c>
      <c r="W1485" s="1">
        <v>46055</v>
      </c>
      <c r="X1485">
        <v>0</v>
      </c>
      <c r="Y1485" s="1">
        <v>45840</v>
      </c>
      <c r="Z1485">
        <v>-17140.099999999999</v>
      </c>
      <c r="AA1485" s="1">
        <v>45840</v>
      </c>
      <c r="AB1485">
        <v>-20467.62</v>
      </c>
    </row>
    <row r="1486" spans="1:28" ht="16.2">
      <c r="A1486" s="1">
        <v>46056</v>
      </c>
      <c r="B1486">
        <v>20261.009999999998</v>
      </c>
      <c r="C1486" s="1">
        <v>45749</v>
      </c>
      <c r="D1486">
        <v>0</v>
      </c>
      <c r="E1486" s="1">
        <v>45749</v>
      </c>
      <c r="F1486">
        <v>0</v>
      </c>
      <c r="G1486" s="1">
        <v>45700</v>
      </c>
      <c r="H1486">
        <v>-4000</v>
      </c>
      <c r="I1486" s="1">
        <v>45810</v>
      </c>
      <c r="J1486">
        <v>0</v>
      </c>
      <c r="K1486" s="1">
        <v>45841</v>
      </c>
      <c r="L1486">
        <v>16322.3</v>
      </c>
      <c r="M1486" s="1">
        <v>45841</v>
      </c>
      <c r="N1486">
        <v>0</v>
      </c>
      <c r="O1486" s="1">
        <v>45841</v>
      </c>
      <c r="P1486">
        <v>0</v>
      </c>
      <c r="Q1486" s="1">
        <v>45756</v>
      </c>
      <c r="R1486">
        <v>-195400</v>
      </c>
      <c r="S1486" s="1">
        <v>46056</v>
      </c>
      <c r="T1486">
        <v>0</v>
      </c>
      <c r="U1486" s="1">
        <v>45931</v>
      </c>
      <c r="V1486">
        <v>-55171.82</v>
      </c>
      <c r="W1486" s="1">
        <v>46056</v>
      </c>
      <c r="X1486">
        <v>0</v>
      </c>
      <c r="Y1486" s="1">
        <v>45841</v>
      </c>
      <c r="Z1486">
        <v>-1152.0999999999999</v>
      </c>
      <c r="AA1486" s="1">
        <v>45841</v>
      </c>
      <c r="AB1486">
        <v>-3880.73</v>
      </c>
    </row>
    <row r="1487" spans="1:28" ht="16.2">
      <c r="A1487" s="1">
        <v>46057</v>
      </c>
      <c r="B1487">
        <v>0</v>
      </c>
      <c r="C1487" s="1">
        <v>45754</v>
      </c>
      <c r="D1487">
        <v>0</v>
      </c>
      <c r="E1487" s="1">
        <v>45754</v>
      </c>
      <c r="F1487">
        <v>0</v>
      </c>
      <c r="G1487" s="1">
        <v>45701</v>
      </c>
      <c r="H1487">
        <v>-5498.73</v>
      </c>
      <c r="I1487" s="1">
        <v>45811</v>
      </c>
      <c r="J1487">
        <v>0</v>
      </c>
      <c r="K1487" s="1">
        <v>45842</v>
      </c>
      <c r="L1487">
        <v>22116.33</v>
      </c>
      <c r="M1487" s="1">
        <v>45842</v>
      </c>
      <c r="N1487">
        <v>39720.89</v>
      </c>
      <c r="O1487" s="1">
        <v>45842</v>
      </c>
      <c r="P1487">
        <v>60097.78</v>
      </c>
      <c r="Q1487" s="1">
        <v>45757</v>
      </c>
      <c r="R1487">
        <v>337800</v>
      </c>
      <c r="S1487" s="1">
        <v>46057</v>
      </c>
      <c r="T1487">
        <v>0</v>
      </c>
      <c r="U1487" s="1">
        <v>45932</v>
      </c>
      <c r="V1487">
        <v>9608.6299999999992</v>
      </c>
      <c r="W1487" s="1">
        <v>46057</v>
      </c>
      <c r="X1487">
        <v>0</v>
      </c>
      <c r="Y1487" s="1">
        <v>45842</v>
      </c>
      <c r="Z1487">
        <v>24042.89</v>
      </c>
      <c r="AA1487" s="1">
        <v>45842</v>
      </c>
      <c r="AB1487">
        <v>-19877.37</v>
      </c>
    </row>
    <row r="1488" spans="1:28" ht="16.2">
      <c r="A1488" s="1">
        <v>46058</v>
      </c>
      <c r="B1488">
        <v>3357.12</v>
      </c>
      <c r="C1488" s="1">
        <v>45755</v>
      </c>
      <c r="D1488">
        <v>0</v>
      </c>
      <c r="E1488" s="1">
        <v>45755</v>
      </c>
      <c r="F1488">
        <v>0</v>
      </c>
      <c r="G1488" s="1">
        <v>45702</v>
      </c>
      <c r="H1488">
        <v>0</v>
      </c>
      <c r="I1488" s="1">
        <v>45812</v>
      </c>
      <c r="J1488">
        <v>11957.43</v>
      </c>
      <c r="K1488" s="1">
        <v>45845</v>
      </c>
      <c r="L1488">
        <v>-26941.42</v>
      </c>
      <c r="M1488" s="1">
        <v>45845</v>
      </c>
      <c r="N1488">
        <v>17729.71</v>
      </c>
      <c r="O1488" s="1">
        <v>45845</v>
      </c>
      <c r="P1488">
        <v>0</v>
      </c>
      <c r="Q1488" s="1">
        <v>45758</v>
      </c>
      <c r="R1488">
        <v>124400</v>
      </c>
      <c r="S1488" s="1">
        <v>46058</v>
      </c>
      <c r="T1488">
        <v>13286.48</v>
      </c>
      <c r="U1488" s="1">
        <v>45933</v>
      </c>
      <c r="V1488">
        <v>62800</v>
      </c>
      <c r="W1488" s="1">
        <v>46058</v>
      </c>
      <c r="X1488">
        <v>0</v>
      </c>
      <c r="Y1488" s="1">
        <v>45845</v>
      </c>
      <c r="Z1488">
        <v>19800</v>
      </c>
      <c r="AA1488" s="1">
        <v>45845</v>
      </c>
      <c r="AB1488">
        <v>0</v>
      </c>
    </row>
    <row r="1489" spans="1:28" ht="16.2">
      <c r="A1489" s="1">
        <v>46059</v>
      </c>
      <c r="B1489">
        <v>74309.429999999993</v>
      </c>
      <c r="C1489" s="1">
        <v>45756</v>
      </c>
      <c r="D1489">
        <v>0</v>
      </c>
      <c r="E1489" s="1">
        <v>45756</v>
      </c>
      <c r="F1489">
        <v>0</v>
      </c>
      <c r="G1489" s="1">
        <v>45705</v>
      </c>
      <c r="H1489">
        <v>0</v>
      </c>
      <c r="I1489" s="1">
        <v>45813</v>
      </c>
      <c r="J1489">
        <v>8754.1299999999992</v>
      </c>
      <c r="K1489" s="1">
        <v>45846</v>
      </c>
      <c r="L1489">
        <v>0</v>
      </c>
      <c r="M1489" s="1">
        <v>45846</v>
      </c>
      <c r="N1489">
        <v>-21340.04</v>
      </c>
      <c r="O1489" s="1">
        <v>45846</v>
      </c>
      <c r="P1489">
        <v>0</v>
      </c>
      <c r="Q1489" s="1">
        <v>45761</v>
      </c>
      <c r="R1489">
        <v>-6600</v>
      </c>
      <c r="S1489" s="1">
        <v>46059</v>
      </c>
      <c r="T1489">
        <v>0</v>
      </c>
      <c r="U1489" s="1">
        <v>45937</v>
      </c>
      <c r="V1489">
        <v>115400</v>
      </c>
      <c r="W1489" s="1">
        <v>46059</v>
      </c>
      <c r="X1489">
        <v>-754.18</v>
      </c>
      <c r="Y1489" s="1">
        <v>45846</v>
      </c>
      <c r="Z1489">
        <v>-51208.08</v>
      </c>
      <c r="AA1489" s="1">
        <v>45846</v>
      </c>
      <c r="AB1489">
        <v>0</v>
      </c>
    </row>
    <row r="1490" spans="1:28" ht="16.2">
      <c r="A1490" s="1">
        <v>46062</v>
      </c>
      <c r="B1490">
        <v>-13512.84</v>
      </c>
      <c r="C1490" s="1">
        <v>45757</v>
      </c>
      <c r="D1490">
        <v>0</v>
      </c>
      <c r="E1490" s="1">
        <v>45757</v>
      </c>
      <c r="F1490">
        <v>0</v>
      </c>
      <c r="G1490" s="1">
        <v>45706</v>
      </c>
      <c r="H1490">
        <v>0</v>
      </c>
      <c r="I1490" s="1">
        <v>45814</v>
      </c>
      <c r="J1490">
        <v>0</v>
      </c>
      <c r="K1490" s="1">
        <v>45847</v>
      </c>
      <c r="L1490">
        <v>0</v>
      </c>
      <c r="M1490" s="1">
        <v>45847</v>
      </c>
      <c r="N1490">
        <v>0</v>
      </c>
      <c r="O1490" s="1">
        <v>45847</v>
      </c>
      <c r="P1490">
        <v>0</v>
      </c>
      <c r="Q1490" s="1">
        <v>45762</v>
      </c>
      <c r="R1490">
        <v>61400</v>
      </c>
      <c r="S1490" s="1">
        <v>46062</v>
      </c>
      <c r="T1490">
        <v>0</v>
      </c>
      <c r="U1490" s="1">
        <v>45938</v>
      </c>
      <c r="V1490">
        <v>-45800</v>
      </c>
      <c r="W1490" s="1">
        <v>46062</v>
      </c>
      <c r="X1490">
        <v>168800</v>
      </c>
      <c r="Y1490" s="1">
        <v>45847</v>
      </c>
      <c r="Z1490">
        <v>-48465.85</v>
      </c>
      <c r="AA1490" s="1">
        <v>45847</v>
      </c>
      <c r="AB1490">
        <v>0</v>
      </c>
    </row>
    <row r="1491" spans="1:28" ht="16.2">
      <c r="A1491" s="1">
        <v>46063</v>
      </c>
      <c r="B1491">
        <v>1427.67</v>
      </c>
      <c r="C1491" s="1">
        <v>45758</v>
      </c>
      <c r="D1491">
        <v>0</v>
      </c>
      <c r="E1491" s="1">
        <v>45758</v>
      </c>
      <c r="F1491">
        <v>0</v>
      </c>
      <c r="G1491" s="1">
        <v>45707</v>
      </c>
      <c r="H1491">
        <v>0</v>
      </c>
      <c r="I1491" s="1">
        <v>45817</v>
      </c>
      <c r="J1491">
        <v>-3292.88</v>
      </c>
      <c r="K1491" s="1">
        <v>45848</v>
      </c>
      <c r="L1491">
        <v>15324.07</v>
      </c>
      <c r="M1491" s="1">
        <v>45848</v>
      </c>
      <c r="N1491">
        <v>7922.96</v>
      </c>
      <c r="O1491" s="1">
        <v>45848</v>
      </c>
      <c r="P1491">
        <v>0</v>
      </c>
      <c r="Q1491" s="1">
        <v>45763</v>
      </c>
      <c r="R1491">
        <v>-50586.44</v>
      </c>
      <c r="S1491" s="1">
        <v>46063</v>
      </c>
      <c r="T1491">
        <v>0</v>
      </c>
      <c r="U1491" s="1">
        <v>45939</v>
      </c>
      <c r="V1491">
        <v>48400</v>
      </c>
      <c r="W1491" s="1">
        <v>46063</v>
      </c>
      <c r="X1491">
        <v>131200</v>
      </c>
      <c r="Y1491" s="1">
        <v>45848</v>
      </c>
      <c r="Z1491">
        <v>16851.38</v>
      </c>
      <c r="AA1491" s="1">
        <v>45848</v>
      </c>
      <c r="AB1491">
        <v>10723.38</v>
      </c>
    </row>
    <row r="1492" spans="1:28" ht="16.2">
      <c r="A1492" s="1">
        <v>46064</v>
      </c>
      <c r="B1492">
        <v>18379.98</v>
      </c>
      <c r="C1492" s="1">
        <v>45761</v>
      </c>
      <c r="D1492">
        <v>70816.92</v>
      </c>
      <c r="E1492" s="1">
        <v>45761</v>
      </c>
      <c r="F1492">
        <v>0</v>
      </c>
      <c r="G1492" s="1">
        <v>45708</v>
      </c>
      <c r="H1492">
        <v>694.07</v>
      </c>
      <c r="I1492" s="1">
        <v>45818</v>
      </c>
      <c r="J1492">
        <v>33638.089999999997</v>
      </c>
      <c r="K1492" s="1">
        <v>45849</v>
      </c>
      <c r="L1492">
        <v>-13476.41</v>
      </c>
      <c r="M1492" s="1">
        <v>45849</v>
      </c>
      <c r="N1492">
        <v>-1678.18</v>
      </c>
      <c r="O1492" s="1">
        <v>45849</v>
      </c>
      <c r="P1492">
        <v>0</v>
      </c>
      <c r="Q1492" s="1">
        <v>45764</v>
      </c>
      <c r="R1492">
        <v>0</v>
      </c>
      <c r="S1492" s="1">
        <v>46064</v>
      </c>
      <c r="T1492">
        <v>0</v>
      </c>
      <c r="U1492" s="1">
        <v>45943</v>
      </c>
      <c r="V1492">
        <v>-86200</v>
      </c>
      <c r="W1492" s="1">
        <v>46064</v>
      </c>
      <c r="X1492">
        <v>76800</v>
      </c>
      <c r="Y1492" s="1">
        <v>45849</v>
      </c>
      <c r="Z1492">
        <v>-55353.15</v>
      </c>
      <c r="AA1492" s="1">
        <v>45849</v>
      </c>
      <c r="AB1492">
        <v>30600</v>
      </c>
    </row>
    <row r="1493" spans="1:28" ht="16.2">
      <c r="A1493" s="1">
        <v>46076</v>
      </c>
      <c r="B1493">
        <v>0</v>
      </c>
      <c r="C1493" s="1">
        <v>45762</v>
      </c>
      <c r="D1493">
        <v>0</v>
      </c>
      <c r="E1493" s="1">
        <v>45762</v>
      </c>
      <c r="F1493">
        <v>0</v>
      </c>
      <c r="G1493" s="1">
        <v>45709</v>
      </c>
      <c r="H1493">
        <v>41400</v>
      </c>
      <c r="I1493" s="1">
        <v>45819</v>
      </c>
      <c r="J1493">
        <v>11600.23</v>
      </c>
      <c r="K1493" s="1">
        <v>45852</v>
      </c>
      <c r="L1493">
        <v>0</v>
      </c>
      <c r="M1493" s="1">
        <v>45852</v>
      </c>
      <c r="N1493">
        <v>16920.830000000002</v>
      </c>
      <c r="O1493" s="1">
        <v>45852</v>
      </c>
      <c r="P1493">
        <v>0</v>
      </c>
      <c r="Q1493" s="1">
        <v>45765</v>
      </c>
      <c r="R1493">
        <v>-24583.5</v>
      </c>
      <c r="S1493" s="1">
        <v>46076</v>
      </c>
      <c r="T1493">
        <v>0</v>
      </c>
      <c r="U1493" s="1">
        <v>45944</v>
      </c>
      <c r="V1493">
        <v>-37200</v>
      </c>
      <c r="W1493" s="1">
        <v>46076</v>
      </c>
      <c r="X1493">
        <v>28784.799999999999</v>
      </c>
      <c r="Y1493" s="1">
        <v>45852</v>
      </c>
      <c r="Z1493">
        <v>9643.2800000000007</v>
      </c>
      <c r="AA1493" s="1">
        <v>45852</v>
      </c>
      <c r="AB1493">
        <v>-42600</v>
      </c>
    </row>
    <row r="1494" spans="1:28" ht="16.2">
      <c r="A1494" s="1">
        <v>46077</v>
      </c>
      <c r="B1494">
        <v>57517.82</v>
      </c>
      <c r="C1494" s="1">
        <v>45763</v>
      </c>
      <c r="D1494">
        <v>0</v>
      </c>
      <c r="E1494" s="1">
        <v>45763</v>
      </c>
      <c r="F1494">
        <v>0</v>
      </c>
      <c r="G1494" s="1">
        <v>45712</v>
      </c>
      <c r="H1494">
        <v>-37400</v>
      </c>
      <c r="I1494" s="1">
        <v>45820</v>
      </c>
      <c r="J1494">
        <v>0</v>
      </c>
      <c r="K1494" s="1">
        <v>45853</v>
      </c>
      <c r="L1494">
        <v>0</v>
      </c>
      <c r="M1494" s="1">
        <v>45853</v>
      </c>
      <c r="N1494">
        <v>-6877.46</v>
      </c>
      <c r="O1494" s="1">
        <v>45853</v>
      </c>
      <c r="P1494">
        <v>1832.6</v>
      </c>
      <c r="Q1494" s="1">
        <v>45768</v>
      </c>
      <c r="R1494">
        <v>-46200</v>
      </c>
      <c r="S1494" s="1">
        <v>46077</v>
      </c>
      <c r="T1494">
        <v>0</v>
      </c>
      <c r="U1494" s="1">
        <v>45945</v>
      </c>
      <c r="V1494">
        <v>86785.32</v>
      </c>
      <c r="W1494" s="1">
        <v>46077</v>
      </c>
      <c r="X1494">
        <v>47162.42</v>
      </c>
      <c r="Y1494" s="1">
        <v>45853</v>
      </c>
      <c r="Z1494">
        <v>29561.95</v>
      </c>
      <c r="AA1494" s="1">
        <v>45853</v>
      </c>
      <c r="AB1494">
        <v>51800</v>
      </c>
    </row>
    <row r="1495" spans="1:28" ht="16.2">
      <c r="A1495" s="1">
        <v>46078</v>
      </c>
      <c r="B1495">
        <v>-24452.89</v>
      </c>
      <c r="C1495" s="1">
        <v>45764</v>
      </c>
      <c r="D1495">
        <v>-52173.33</v>
      </c>
      <c r="E1495" s="1">
        <v>45764</v>
      </c>
      <c r="F1495">
        <v>0</v>
      </c>
      <c r="G1495" s="1">
        <v>45713</v>
      </c>
      <c r="H1495">
        <v>-51800</v>
      </c>
      <c r="I1495" s="1">
        <v>45821</v>
      </c>
      <c r="J1495">
        <v>-22531.82</v>
      </c>
      <c r="K1495" s="1">
        <v>45854</v>
      </c>
      <c r="L1495">
        <v>23420.9</v>
      </c>
      <c r="M1495" s="1">
        <v>45854</v>
      </c>
      <c r="N1495">
        <v>0</v>
      </c>
      <c r="O1495" s="1">
        <v>45854</v>
      </c>
      <c r="P1495">
        <v>11419.1</v>
      </c>
      <c r="Q1495" s="1">
        <v>45769</v>
      </c>
      <c r="R1495">
        <v>-60400</v>
      </c>
      <c r="S1495" s="1">
        <v>46078</v>
      </c>
      <c r="T1495">
        <v>0</v>
      </c>
      <c r="U1495" s="1">
        <v>45946</v>
      </c>
      <c r="V1495">
        <v>0</v>
      </c>
      <c r="W1495" s="1">
        <v>46078</v>
      </c>
      <c r="X1495">
        <v>132600</v>
      </c>
      <c r="Y1495" s="1">
        <v>45854</v>
      </c>
      <c r="Z1495">
        <v>0</v>
      </c>
      <c r="AA1495" s="1">
        <v>45854</v>
      </c>
      <c r="AB1495">
        <v>46708.59</v>
      </c>
    </row>
    <row r="1496" spans="1:28" ht="16.2">
      <c r="A1496" s="1">
        <v>46079</v>
      </c>
      <c r="B1496">
        <v>0</v>
      </c>
      <c r="C1496" s="1">
        <v>45765</v>
      </c>
      <c r="D1496">
        <v>-36586.47</v>
      </c>
      <c r="E1496" s="1">
        <v>45765</v>
      </c>
      <c r="F1496">
        <v>0</v>
      </c>
      <c r="G1496" s="1">
        <v>45714</v>
      </c>
      <c r="H1496">
        <v>24400</v>
      </c>
      <c r="I1496" s="1">
        <v>45824</v>
      </c>
      <c r="J1496">
        <v>0</v>
      </c>
      <c r="K1496" s="1">
        <v>45855</v>
      </c>
      <c r="L1496">
        <v>0</v>
      </c>
      <c r="M1496" s="1">
        <v>45855</v>
      </c>
      <c r="N1496">
        <v>0</v>
      </c>
      <c r="O1496" s="1">
        <v>45855</v>
      </c>
      <c r="P1496">
        <v>0</v>
      </c>
      <c r="Q1496" s="1">
        <v>45770</v>
      </c>
      <c r="R1496">
        <v>151400</v>
      </c>
      <c r="S1496" s="1">
        <v>46079</v>
      </c>
      <c r="T1496">
        <v>0</v>
      </c>
      <c r="U1496" s="1">
        <v>45947</v>
      </c>
      <c r="V1496">
        <v>0</v>
      </c>
      <c r="W1496" s="1">
        <v>46079</v>
      </c>
      <c r="X1496">
        <v>22800</v>
      </c>
      <c r="Y1496" s="1">
        <v>45855</v>
      </c>
      <c r="Z1496">
        <v>27309.759999999998</v>
      </c>
      <c r="AA1496" s="1">
        <v>45855</v>
      </c>
      <c r="AB1496">
        <v>30110.18</v>
      </c>
    </row>
    <row r="1497" spans="1:28" ht="16.2">
      <c r="A1497" s="1">
        <v>46083</v>
      </c>
      <c r="B1497">
        <v>0</v>
      </c>
      <c r="C1497" s="1">
        <v>45768</v>
      </c>
      <c r="D1497">
        <v>0</v>
      </c>
      <c r="E1497" s="1">
        <v>45768</v>
      </c>
      <c r="F1497">
        <v>0</v>
      </c>
      <c r="G1497" s="1">
        <v>45715</v>
      </c>
      <c r="H1497">
        <v>-44800</v>
      </c>
      <c r="I1497" s="1">
        <v>45825</v>
      </c>
      <c r="J1497">
        <v>0</v>
      </c>
      <c r="K1497" s="1">
        <v>45856</v>
      </c>
      <c r="L1497">
        <v>4501.3599999999997</v>
      </c>
      <c r="M1497" s="1">
        <v>45856</v>
      </c>
      <c r="N1497">
        <v>0</v>
      </c>
      <c r="O1497" s="1">
        <v>45856</v>
      </c>
      <c r="P1497">
        <v>0</v>
      </c>
      <c r="Q1497" s="1">
        <v>45771</v>
      </c>
      <c r="R1497">
        <v>-17600</v>
      </c>
      <c r="S1497" s="1">
        <v>46083</v>
      </c>
      <c r="T1497">
        <v>0</v>
      </c>
      <c r="U1497" s="1">
        <v>45950</v>
      </c>
      <c r="V1497">
        <v>-68469.39</v>
      </c>
      <c r="W1497" s="1">
        <v>46083</v>
      </c>
      <c r="X1497">
        <v>-126849.25</v>
      </c>
      <c r="Y1497" s="1">
        <v>45856</v>
      </c>
      <c r="Z1497">
        <v>25101.69</v>
      </c>
      <c r="AA1497" s="1">
        <v>45856</v>
      </c>
      <c r="AB1497">
        <v>22800</v>
      </c>
    </row>
    <row r="1498" spans="1:28" ht="16.2">
      <c r="A1498" s="1">
        <v>46084</v>
      </c>
      <c r="B1498">
        <v>-121762.56</v>
      </c>
      <c r="C1498" s="1">
        <v>45769</v>
      </c>
      <c r="D1498">
        <v>39468.79</v>
      </c>
      <c r="E1498" s="1">
        <v>45769</v>
      </c>
      <c r="F1498">
        <v>0</v>
      </c>
      <c r="G1498" s="1">
        <v>45719</v>
      </c>
      <c r="H1498">
        <v>-101080.85</v>
      </c>
      <c r="I1498" s="1">
        <v>45826</v>
      </c>
      <c r="J1498">
        <v>0</v>
      </c>
      <c r="K1498" s="1">
        <v>45859</v>
      </c>
      <c r="L1498">
        <v>9503.67</v>
      </c>
      <c r="M1498" s="1">
        <v>45859</v>
      </c>
      <c r="N1498">
        <v>-23194.97</v>
      </c>
      <c r="O1498" s="1">
        <v>45859</v>
      </c>
      <c r="P1498">
        <v>0</v>
      </c>
      <c r="Q1498" s="1">
        <v>45772</v>
      </c>
      <c r="R1498">
        <v>81400</v>
      </c>
      <c r="S1498" s="1">
        <v>46084</v>
      </c>
      <c r="T1498">
        <v>47515.360000000001</v>
      </c>
      <c r="U1498" s="1">
        <v>45951</v>
      </c>
      <c r="V1498">
        <v>10000</v>
      </c>
      <c r="W1498" s="1">
        <v>46084</v>
      </c>
      <c r="X1498">
        <v>0</v>
      </c>
      <c r="Y1498" s="1">
        <v>45859</v>
      </c>
      <c r="Z1498">
        <v>-10192.719999999999</v>
      </c>
      <c r="AA1498" s="1">
        <v>45859</v>
      </c>
      <c r="AB1498">
        <v>-6800</v>
      </c>
    </row>
    <row r="1499" spans="1:28" ht="16.2">
      <c r="A1499" s="1">
        <v>46085</v>
      </c>
      <c r="B1499">
        <v>0</v>
      </c>
      <c r="C1499" s="1">
        <v>45770</v>
      </c>
      <c r="D1499">
        <v>5414.28</v>
      </c>
      <c r="E1499" s="1">
        <v>45770</v>
      </c>
      <c r="F1499">
        <v>0</v>
      </c>
      <c r="G1499" s="1">
        <v>45720</v>
      </c>
      <c r="H1499">
        <v>0</v>
      </c>
      <c r="I1499" s="1">
        <v>45827</v>
      </c>
      <c r="J1499">
        <v>0</v>
      </c>
      <c r="K1499" s="1">
        <v>45860</v>
      </c>
      <c r="L1499">
        <v>39704.269999999997</v>
      </c>
      <c r="M1499" s="1">
        <v>45860</v>
      </c>
      <c r="N1499">
        <v>47303.13</v>
      </c>
      <c r="O1499" s="1">
        <v>45860</v>
      </c>
      <c r="P1499">
        <v>0</v>
      </c>
      <c r="Q1499" s="1">
        <v>45775</v>
      </c>
      <c r="R1499">
        <v>5402.91</v>
      </c>
      <c r="S1499" s="1">
        <v>46085</v>
      </c>
      <c r="T1499">
        <v>0</v>
      </c>
      <c r="U1499" s="1">
        <v>45952</v>
      </c>
      <c r="V1499">
        <v>-53227.13</v>
      </c>
      <c r="W1499" s="1">
        <v>46085</v>
      </c>
      <c r="X1499">
        <v>0</v>
      </c>
      <c r="Y1499" s="1">
        <v>45860</v>
      </c>
      <c r="Z1499">
        <v>10601.1</v>
      </c>
      <c r="AA1499" s="1">
        <v>45860</v>
      </c>
      <c r="AB1499">
        <v>-47800</v>
      </c>
    </row>
    <row r="1500" spans="1:28" ht="16.2">
      <c r="A1500" s="1">
        <v>46086</v>
      </c>
      <c r="B1500">
        <v>0</v>
      </c>
      <c r="C1500" s="1">
        <v>45771</v>
      </c>
      <c r="D1500">
        <v>43206.81</v>
      </c>
      <c r="E1500" s="1">
        <v>45771</v>
      </c>
      <c r="F1500">
        <v>0</v>
      </c>
      <c r="G1500" s="1">
        <v>45721</v>
      </c>
      <c r="H1500">
        <v>0</v>
      </c>
      <c r="I1500" s="1">
        <v>45828</v>
      </c>
      <c r="J1500">
        <v>-27699</v>
      </c>
      <c r="K1500" s="1">
        <v>45861</v>
      </c>
      <c r="L1500">
        <v>-2890</v>
      </c>
      <c r="M1500" s="1">
        <v>45861</v>
      </c>
      <c r="N1500">
        <v>-41295.760000000002</v>
      </c>
      <c r="O1500" s="1">
        <v>45861</v>
      </c>
      <c r="P1500">
        <v>0</v>
      </c>
      <c r="Q1500" s="1">
        <v>45776</v>
      </c>
      <c r="R1500">
        <v>0</v>
      </c>
      <c r="S1500" s="1">
        <v>46086</v>
      </c>
      <c r="T1500">
        <v>30171.67</v>
      </c>
      <c r="U1500" s="1">
        <v>45953</v>
      </c>
      <c r="V1500">
        <v>0</v>
      </c>
      <c r="W1500" s="1">
        <v>46086</v>
      </c>
      <c r="X1500">
        <v>0</v>
      </c>
      <c r="Y1500" s="1">
        <v>45861</v>
      </c>
      <c r="Z1500">
        <v>-14097.59</v>
      </c>
      <c r="AA1500" s="1">
        <v>45861</v>
      </c>
      <c r="AB1500">
        <v>39400</v>
      </c>
    </row>
    <row r="1501" spans="1:28" ht="16.2">
      <c r="A1501" s="1">
        <v>46087</v>
      </c>
      <c r="B1501">
        <v>0</v>
      </c>
      <c r="C1501" s="1">
        <v>45772</v>
      </c>
      <c r="D1501">
        <v>0</v>
      </c>
      <c r="E1501" s="1">
        <v>45772</v>
      </c>
      <c r="F1501">
        <v>0</v>
      </c>
      <c r="G1501" s="1">
        <v>45722</v>
      </c>
      <c r="H1501">
        <v>0</v>
      </c>
      <c r="I1501" s="1">
        <v>45831</v>
      </c>
      <c r="J1501">
        <v>0</v>
      </c>
      <c r="K1501" s="1">
        <v>45862</v>
      </c>
      <c r="L1501">
        <v>-8698.1</v>
      </c>
      <c r="M1501" s="1">
        <v>45862</v>
      </c>
      <c r="N1501">
        <v>-20994.82</v>
      </c>
      <c r="O1501" s="1">
        <v>45862</v>
      </c>
      <c r="P1501">
        <v>0</v>
      </c>
      <c r="Q1501" s="1">
        <v>45777</v>
      </c>
      <c r="R1501">
        <v>-804.5</v>
      </c>
      <c r="S1501" s="1">
        <v>46087</v>
      </c>
      <c r="T1501">
        <v>0</v>
      </c>
      <c r="U1501" s="1">
        <v>45957</v>
      </c>
      <c r="V1501">
        <v>0</v>
      </c>
      <c r="W1501" s="1">
        <v>46087</v>
      </c>
      <c r="X1501">
        <v>0</v>
      </c>
      <c r="Y1501" s="1">
        <v>45862</v>
      </c>
      <c r="Z1501">
        <v>24800</v>
      </c>
      <c r="AA1501" s="1">
        <v>45862</v>
      </c>
      <c r="AB1501">
        <v>24800</v>
      </c>
    </row>
    <row r="1502" spans="1:28" ht="16.2">
      <c r="A1502" s="1">
        <v>46090</v>
      </c>
      <c r="B1502">
        <v>0</v>
      </c>
      <c r="C1502" s="1">
        <v>45775</v>
      </c>
      <c r="D1502">
        <v>0</v>
      </c>
      <c r="E1502" s="1">
        <v>45775</v>
      </c>
      <c r="F1502">
        <v>0</v>
      </c>
      <c r="G1502" s="1">
        <v>45723</v>
      </c>
      <c r="H1502">
        <v>0</v>
      </c>
      <c r="I1502" s="1">
        <v>45832</v>
      </c>
      <c r="J1502">
        <v>0</v>
      </c>
      <c r="K1502" s="1">
        <v>45863</v>
      </c>
      <c r="L1502">
        <v>18703.61</v>
      </c>
      <c r="M1502" s="1">
        <v>45863</v>
      </c>
      <c r="N1502">
        <v>4.49</v>
      </c>
      <c r="O1502" s="1">
        <v>45863</v>
      </c>
      <c r="P1502">
        <v>0</v>
      </c>
      <c r="Q1502" s="1">
        <v>45779</v>
      </c>
      <c r="R1502">
        <v>105600</v>
      </c>
      <c r="S1502" s="1">
        <v>46090</v>
      </c>
      <c r="T1502">
        <v>0</v>
      </c>
      <c r="U1502" s="1">
        <v>45958</v>
      </c>
      <c r="V1502">
        <v>0</v>
      </c>
      <c r="W1502" s="1">
        <v>46090</v>
      </c>
      <c r="X1502">
        <v>316598.78000000003</v>
      </c>
      <c r="Y1502" s="1">
        <v>45863</v>
      </c>
      <c r="Z1502">
        <v>-16296.96</v>
      </c>
      <c r="AA1502" s="1">
        <v>45863</v>
      </c>
      <c r="AB1502">
        <v>-14400</v>
      </c>
    </row>
    <row r="1503" spans="1:28" ht="16.2">
      <c r="A1503" s="1">
        <v>46091</v>
      </c>
      <c r="B1503">
        <v>0</v>
      </c>
      <c r="C1503" s="1">
        <v>45776</v>
      </c>
      <c r="D1503">
        <v>0</v>
      </c>
      <c r="E1503" s="1">
        <v>45776</v>
      </c>
      <c r="F1503">
        <v>0</v>
      </c>
      <c r="G1503" s="1">
        <v>45726</v>
      </c>
      <c r="H1503">
        <v>0</v>
      </c>
      <c r="I1503" s="1">
        <v>45833</v>
      </c>
      <c r="J1503">
        <v>30139.85</v>
      </c>
      <c r="K1503" s="1">
        <v>45866</v>
      </c>
      <c r="L1503">
        <v>-12600.11</v>
      </c>
      <c r="M1503" s="1">
        <v>45866</v>
      </c>
      <c r="N1503">
        <v>9099.7099999999991</v>
      </c>
      <c r="O1503" s="1">
        <v>45866</v>
      </c>
      <c r="P1503">
        <v>-17405.5</v>
      </c>
      <c r="Q1503" s="1">
        <v>45782</v>
      </c>
      <c r="R1503">
        <v>4378.9399999999996</v>
      </c>
      <c r="S1503" s="1">
        <v>46091</v>
      </c>
      <c r="T1503">
        <v>0</v>
      </c>
      <c r="U1503" s="1">
        <v>45959</v>
      </c>
      <c r="V1503">
        <v>0</v>
      </c>
      <c r="W1503" s="1">
        <v>46091</v>
      </c>
      <c r="X1503">
        <v>-182000</v>
      </c>
      <c r="Y1503" s="1">
        <v>45866</v>
      </c>
      <c r="Z1503">
        <v>-4893.88</v>
      </c>
      <c r="AA1503" s="1">
        <v>45866</v>
      </c>
      <c r="AB1503">
        <v>30800</v>
      </c>
    </row>
    <row r="1504" spans="1:28" ht="16.2">
      <c r="A1504" s="1">
        <v>46092</v>
      </c>
      <c r="B1504">
        <v>0</v>
      </c>
      <c r="C1504" s="1">
        <v>45777</v>
      </c>
      <c r="D1504">
        <v>0</v>
      </c>
      <c r="E1504" s="1">
        <v>45777</v>
      </c>
      <c r="F1504">
        <v>0</v>
      </c>
      <c r="G1504" s="1">
        <v>45727</v>
      </c>
      <c r="H1504">
        <v>0</v>
      </c>
      <c r="I1504" s="1">
        <v>45834</v>
      </c>
      <c r="J1504">
        <v>-7663.72</v>
      </c>
      <c r="K1504" s="1">
        <v>45867</v>
      </c>
      <c r="L1504">
        <v>0</v>
      </c>
      <c r="M1504" s="1">
        <v>45867</v>
      </c>
      <c r="N1504">
        <v>18200.41</v>
      </c>
      <c r="O1504" s="1">
        <v>45867</v>
      </c>
      <c r="P1504">
        <v>0</v>
      </c>
      <c r="Q1504" s="1">
        <v>45783</v>
      </c>
      <c r="R1504">
        <v>0</v>
      </c>
      <c r="S1504" s="1">
        <v>46092</v>
      </c>
      <c r="T1504">
        <v>0</v>
      </c>
      <c r="U1504" s="1">
        <v>45960</v>
      </c>
      <c r="V1504">
        <v>0</v>
      </c>
      <c r="W1504" s="1">
        <v>46092</v>
      </c>
      <c r="X1504">
        <v>-127799.9</v>
      </c>
      <c r="Y1504" s="1">
        <v>45867</v>
      </c>
      <c r="Z1504">
        <v>-36495.74</v>
      </c>
      <c r="AA1504" s="1">
        <v>45867</v>
      </c>
      <c r="AB1504">
        <v>-18994.009999999998</v>
      </c>
    </row>
    <row r="1505" spans="1:28" ht="16.2">
      <c r="A1505" s="1">
        <v>46093</v>
      </c>
      <c r="B1505">
        <v>0</v>
      </c>
      <c r="C1505" s="1">
        <v>45779</v>
      </c>
      <c r="D1505">
        <v>0</v>
      </c>
      <c r="E1505" s="1">
        <v>45779</v>
      </c>
      <c r="F1505">
        <v>0</v>
      </c>
      <c r="G1505" s="1">
        <v>45728</v>
      </c>
      <c r="H1505">
        <v>0</v>
      </c>
      <c r="I1505" s="1">
        <v>45835</v>
      </c>
      <c r="J1505">
        <v>0</v>
      </c>
      <c r="K1505" s="1">
        <v>45868</v>
      </c>
      <c r="L1505">
        <v>0</v>
      </c>
      <c r="M1505" s="1">
        <v>45868</v>
      </c>
      <c r="N1505">
        <v>-8996.86</v>
      </c>
      <c r="O1505" s="1">
        <v>45868</v>
      </c>
      <c r="P1505">
        <v>-17398.12</v>
      </c>
      <c r="Q1505" s="1">
        <v>45784</v>
      </c>
      <c r="R1505">
        <v>0</v>
      </c>
      <c r="S1505" s="1">
        <v>46093</v>
      </c>
      <c r="T1505">
        <v>26388.86</v>
      </c>
      <c r="U1505" s="1">
        <v>45961</v>
      </c>
      <c r="V1505">
        <v>0</v>
      </c>
      <c r="W1505" s="1">
        <v>46093</v>
      </c>
      <c r="X1505">
        <v>0</v>
      </c>
      <c r="Y1505" s="1">
        <v>45868</v>
      </c>
      <c r="Z1505">
        <v>6901.2</v>
      </c>
      <c r="AA1505" s="1">
        <v>45868</v>
      </c>
      <c r="AB1505">
        <v>-18697.59</v>
      </c>
    </row>
    <row r="1506" spans="1:28" ht="16.2">
      <c r="A1506" s="1">
        <v>46094</v>
      </c>
      <c r="B1506">
        <v>0</v>
      </c>
      <c r="C1506" s="1">
        <v>45782</v>
      </c>
      <c r="D1506">
        <v>0</v>
      </c>
      <c r="E1506" s="1">
        <v>45782</v>
      </c>
      <c r="F1506">
        <v>0</v>
      </c>
      <c r="G1506" s="1">
        <v>45729</v>
      </c>
      <c r="H1506">
        <v>0</v>
      </c>
      <c r="I1506" s="1">
        <v>45838</v>
      </c>
      <c r="J1506">
        <v>-11928.13</v>
      </c>
      <c r="K1506" s="1">
        <v>45869</v>
      </c>
      <c r="L1506">
        <v>-29606.43</v>
      </c>
      <c r="M1506" s="1">
        <v>45869</v>
      </c>
      <c r="N1506">
        <v>-3500.41</v>
      </c>
      <c r="O1506" s="1">
        <v>45869</v>
      </c>
      <c r="P1506">
        <v>0</v>
      </c>
      <c r="Q1506" s="1">
        <v>45785</v>
      </c>
      <c r="R1506">
        <v>0</v>
      </c>
      <c r="S1506" s="1">
        <v>46094</v>
      </c>
      <c r="T1506">
        <v>0</v>
      </c>
      <c r="U1506" s="1">
        <v>45964</v>
      </c>
      <c r="V1506">
        <v>0</v>
      </c>
      <c r="W1506" s="1">
        <v>46094</v>
      </c>
      <c r="X1506">
        <v>-87976.76</v>
      </c>
      <c r="Y1506" s="1">
        <v>45869</v>
      </c>
      <c r="Z1506">
        <v>-52411.72</v>
      </c>
      <c r="AA1506" s="1">
        <v>45869</v>
      </c>
      <c r="AB1506">
        <v>21895.72</v>
      </c>
    </row>
    <row r="1507" spans="1:28" ht="16.2">
      <c r="A1507" s="1">
        <v>46097</v>
      </c>
      <c r="B1507">
        <v>0</v>
      </c>
      <c r="C1507" s="1">
        <v>45783</v>
      </c>
      <c r="D1507">
        <v>0</v>
      </c>
      <c r="E1507" s="1">
        <v>45783</v>
      </c>
      <c r="F1507">
        <v>0</v>
      </c>
      <c r="G1507" s="1">
        <v>45730</v>
      </c>
      <c r="H1507">
        <v>0</v>
      </c>
      <c r="I1507" s="1">
        <v>45839</v>
      </c>
      <c r="J1507">
        <v>0</v>
      </c>
      <c r="K1507" s="1">
        <v>45870</v>
      </c>
      <c r="L1507">
        <v>-6194.88</v>
      </c>
      <c r="M1507" s="1">
        <v>45870</v>
      </c>
      <c r="N1507">
        <v>21696.32</v>
      </c>
      <c r="O1507" s="1">
        <v>45870</v>
      </c>
      <c r="P1507">
        <v>0</v>
      </c>
      <c r="Q1507" s="1">
        <v>45786</v>
      </c>
      <c r="R1507">
        <v>45981.55</v>
      </c>
      <c r="S1507" s="1">
        <v>46097</v>
      </c>
      <c r="T1507">
        <v>-68397.58</v>
      </c>
      <c r="U1507" s="1">
        <v>45965</v>
      </c>
      <c r="V1507">
        <v>0</v>
      </c>
      <c r="W1507" s="1">
        <v>46097</v>
      </c>
      <c r="X1507">
        <v>0</v>
      </c>
      <c r="Y1507" s="1">
        <v>45870</v>
      </c>
      <c r="Z1507">
        <v>-16300.6</v>
      </c>
      <c r="AA1507" s="1">
        <v>45870</v>
      </c>
      <c r="AB1507">
        <v>-105691.92</v>
      </c>
    </row>
    <row r="1508" spans="1:28" ht="16.2">
      <c r="A1508" s="1">
        <v>46098</v>
      </c>
      <c r="B1508">
        <v>0</v>
      </c>
      <c r="C1508" s="1">
        <v>45784</v>
      </c>
      <c r="D1508">
        <v>0</v>
      </c>
      <c r="E1508" s="1">
        <v>45784</v>
      </c>
      <c r="F1508">
        <v>0</v>
      </c>
      <c r="G1508" s="1">
        <v>45733</v>
      </c>
      <c r="H1508">
        <v>0</v>
      </c>
      <c r="I1508" s="1">
        <v>45840</v>
      </c>
      <c r="J1508">
        <v>-20538.36</v>
      </c>
      <c r="K1508" s="1">
        <v>45873</v>
      </c>
      <c r="L1508">
        <v>0</v>
      </c>
      <c r="M1508" s="1">
        <v>45873</v>
      </c>
      <c r="N1508">
        <v>36207.519999999997</v>
      </c>
      <c r="O1508" s="1">
        <v>45873</v>
      </c>
      <c r="P1508">
        <v>0</v>
      </c>
      <c r="Q1508" s="1">
        <v>45789</v>
      </c>
      <c r="R1508">
        <v>43600</v>
      </c>
      <c r="S1508" s="1">
        <v>46098</v>
      </c>
      <c r="T1508">
        <v>-12228.99</v>
      </c>
      <c r="U1508" s="1">
        <v>45966</v>
      </c>
      <c r="V1508">
        <v>0</v>
      </c>
      <c r="W1508" s="1">
        <v>46098</v>
      </c>
      <c r="X1508">
        <v>0</v>
      </c>
      <c r="Y1508" s="1">
        <v>45873</v>
      </c>
      <c r="Z1508">
        <v>11309.81</v>
      </c>
      <c r="AA1508" s="1">
        <v>45873</v>
      </c>
      <c r="AB1508">
        <v>0</v>
      </c>
    </row>
    <row r="1509" spans="1:28" ht="16.2">
      <c r="A1509" s="1">
        <v>46099</v>
      </c>
      <c r="B1509">
        <v>0</v>
      </c>
      <c r="C1509" s="1">
        <v>45785</v>
      </c>
      <c r="D1509">
        <v>0</v>
      </c>
      <c r="E1509" s="1">
        <v>45785</v>
      </c>
      <c r="F1509">
        <v>0</v>
      </c>
      <c r="G1509" s="1">
        <v>45734</v>
      </c>
      <c r="H1509">
        <v>0</v>
      </c>
      <c r="I1509" s="1">
        <v>45841</v>
      </c>
      <c r="J1509">
        <v>0</v>
      </c>
      <c r="K1509" s="1">
        <v>45874</v>
      </c>
      <c r="L1509">
        <v>-13407.6</v>
      </c>
      <c r="M1509" s="1">
        <v>45874</v>
      </c>
      <c r="N1509">
        <v>63000</v>
      </c>
      <c r="O1509" s="1">
        <v>45874</v>
      </c>
      <c r="P1509">
        <v>-17409.400000000001</v>
      </c>
      <c r="Q1509" s="1">
        <v>45790</v>
      </c>
      <c r="R1509">
        <v>44761.21</v>
      </c>
      <c r="S1509" s="1">
        <v>46099</v>
      </c>
      <c r="T1509">
        <v>0</v>
      </c>
      <c r="U1509" s="1">
        <v>45967</v>
      </c>
      <c r="V1509">
        <v>0</v>
      </c>
      <c r="W1509" s="1">
        <v>46099</v>
      </c>
      <c r="X1509">
        <v>51952.32</v>
      </c>
      <c r="Y1509" s="1">
        <v>45874</v>
      </c>
      <c r="Z1509">
        <v>63000</v>
      </c>
      <c r="AA1509" s="1">
        <v>45874</v>
      </c>
      <c r="AB1509">
        <v>9694.31</v>
      </c>
    </row>
    <row r="1510" spans="1:28" ht="16.2">
      <c r="A1510" s="1">
        <v>46100</v>
      </c>
      <c r="B1510">
        <v>0</v>
      </c>
      <c r="C1510" s="1">
        <v>45786</v>
      </c>
      <c r="D1510">
        <v>9576.09</v>
      </c>
      <c r="E1510" s="1">
        <v>45786</v>
      </c>
      <c r="F1510">
        <v>0</v>
      </c>
      <c r="G1510" s="1">
        <v>45735</v>
      </c>
      <c r="H1510">
        <v>0</v>
      </c>
      <c r="I1510" s="1">
        <v>45842</v>
      </c>
      <c r="J1510">
        <v>-12163.08</v>
      </c>
      <c r="K1510" s="1">
        <v>45875</v>
      </c>
      <c r="L1510">
        <v>0</v>
      </c>
      <c r="M1510" s="1">
        <v>45875</v>
      </c>
      <c r="N1510">
        <v>-37701.699999999997</v>
      </c>
      <c r="O1510" s="1">
        <v>45875</v>
      </c>
      <c r="P1510">
        <v>0</v>
      </c>
      <c r="Q1510" s="1">
        <v>45791</v>
      </c>
      <c r="R1510">
        <v>16349.45</v>
      </c>
      <c r="S1510" s="1">
        <v>46100</v>
      </c>
      <c r="T1510">
        <v>0</v>
      </c>
      <c r="U1510" s="1">
        <v>45968</v>
      </c>
      <c r="V1510">
        <v>0</v>
      </c>
      <c r="W1510" s="1">
        <v>46100</v>
      </c>
      <c r="X1510">
        <v>0</v>
      </c>
      <c r="Y1510" s="1">
        <v>45875</v>
      </c>
      <c r="Z1510">
        <v>-32710.799999999999</v>
      </c>
      <c r="AA1510" s="1">
        <v>45875</v>
      </c>
      <c r="AB1510">
        <v>-39501.43</v>
      </c>
    </row>
    <row r="1511" spans="1:28" ht="16.2">
      <c r="A1511" s="1">
        <v>46101</v>
      </c>
      <c r="B1511">
        <v>0</v>
      </c>
      <c r="C1511" s="1">
        <v>45789</v>
      </c>
      <c r="D1511">
        <v>42968.02</v>
      </c>
      <c r="E1511" s="1">
        <v>45789</v>
      </c>
      <c r="F1511">
        <v>0</v>
      </c>
      <c r="G1511" s="1">
        <v>45736</v>
      </c>
      <c r="H1511">
        <v>0</v>
      </c>
      <c r="I1511" s="1">
        <v>45845</v>
      </c>
      <c r="J1511">
        <v>-2269.84</v>
      </c>
      <c r="K1511" s="1">
        <v>45876</v>
      </c>
      <c r="L1511">
        <v>32285.040000000001</v>
      </c>
      <c r="M1511" s="1">
        <v>45876</v>
      </c>
      <c r="N1511">
        <v>0</v>
      </c>
      <c r="O1511" s="1">
        <v>45876</v>
      </c>
      <c r="P1511">
        <v>41300.879999999997</v>
      </c>
      <c r="Q1511" s="1">
        <v>45792</v>
      </c>
      <c r="R1511">
        <v>-15200</v>
      </c>
      <c r="S1511" s="1">
        <v>46101</v>
      </c>
      <c r="T1511">
        <v>0</v>
      </c>
      <c r="U1511" s="1">
        <v>45971</v>
      </c>
      <c r="V1511">
        <v>-53240.94</v>
      </c>
      <c r="W1511" s="1">
        <v>46101</v>
      </c>
      <c r="X1511">
        <v>0</v>
      </c>
      <c r="Y1511" s="1">
        <v>45876</v>
      </c>
      <c r="Z1511">
        <v>-39925.199999999997</v>
      </c>
      <c r="AA1511" s="1">
        <v>45876</v>
      </c>
      <c r="AB1511">
        <v>-5520.63</v>
      </c>
    </row>
    <row r="1512" spans="1:28" ht="16.2">
      <c r="A1512" s="1">
        <v>46104</v>
      </c>
      <c r="B1512">
        <v>0</v>
      </c>
      <c r="C1512" s="1">
        <v>45790</v>
      </c>
      <c r="D1512">
        <v>0</v>
      </c>
      <c r="E1512" s="1">
        <v>45790</v>
      </c>
      <c r="F1512">
        <v>0</v>
      </c>
      <c r="G1512" s="1">
        <v>45737</v>
      </c>
      <c r="H1512">
        <v>0</v>
      </c>
      <c r="I1512" s="1">
        <v>45846</v>
      </c>
      <c r="J1512">
        <v>-7471.1</v>
      </c>
      <c r="K1512" s="1">
        <v>45877</v>
      </c>
      <c r="L1512">
        <v>11159.73</v>
      </c>
      <c r="M1512" s="1">
        <v>45877</v>
      </c>
      <c r="N1512">
        <v>0</v>
      </c>
      <c r="O1512" s="1">
        <v>45877</v>
      </c>
      <c r="P1512">
        <v>0</v>
      </c>
      <c r="Q1512" s="1">
        <v>45793</v>
      </c>
      <c r="R1512">
        <v>25400</v>
      </c>
      <c r="S1512" s="1">
        <v>46104</v>
      </c>
      <c r="T1512">
        <v>0</v>
      </c>
      <c r="U1512" s="1">
        <v>45972</v>
      </c>
      <c r="V1512">
        <v>0</v>
      </c>
      <c r="W1512" s="1">
        <v>46104</v>
      </c>
      <c r="X1512">
        <v>79211.86</v>
      </c>
      <c r="Y1512" s="1">
        <v>45877</v>
      </c>
      <c r="Z1512">
        <v>-9600</v>
      </c>
      <c r="AA1512" s="1">
        <v>45877</v>
      </c>
      <c r="AB1512">
        <v>-9600</v>
      </c>
    </row>
    <row r="1513" spans="1:28" ht="16.2">
      <c r="A1513" s="1">
        <v>46105</v>
      </c>
      <c r="B1513">
        <v>0</v>
      </c>
      <c r="C1513" s="1">
        <v>45791</v>
      </c>
      <c r="D1513">
        <v>0</v>
      </c>
      <c r="E1513" s="1">
        <v>45791</v>
      </c>
      <c r="F1513">
        <v>0</v>
      </c>
      <c r="G1513" s="1">
        <v>45740</v>
      </c>
      <c r="H1513">
        <v>0</v>
      </c>
      <c r="I1513" s="1">
        <v>45847</v>
      </c>
      <c r="J1513">
        <v>0</v>
      </c>
      <c r="K1513" s="1">
        <v>45880</v>
      </c>
      <c r="L1513">
        <v>-43155.08</v>
      </c>
      <c r="M1513" s="1">
        <v>45880</v>
      </c>
      <c r="N1513">
        <v>-68153.94</v>
      </c>
      <c r="O1513" s="1">
        <v>45880</v>
      </c>
      <c r="P1513">
        <v>-17436.400000000001</v>
      </c>
      <c r="Q1513" s="1">
        <v>45796</v>
      </c>
      <c r="R1513">
        <v>-56600</v>
      </c>
      <c r="S1513" s="1">
        <v>46105</v>
      </c>
      <c r="T1513">
        <v>0</v>
      </c>
      <c r="U1513" s="1">
        <v>45973</v>
      </c>
      <c r="V1513">
        <v>0</v>
      </c>
      <c r="W1513" s="1">
        <v>46105</v>
      </c>
      <c r="X1513">
        <v>-171401.67</v>
      </c>
      <c r="Y1513" s="1">
        <v>45880</v>
      </c>
      <c r="Z1513">
        <v>41800</v>
      </c>
      <c r="AA1513" s="1">
        <v>45880</v>
      </c>
      <c r="AB1513">
        <v>-9917.09</v>
      </c>
    </row>
    <row r="1514" spans="1:28" ht="16.2">
      <c r="A1514" s="1">
        <v>46106</v>
      </c>
      <c r="B1514">
        <v>0</v>
      </c>
      <c r="C1514" s="1">
        <v>45792</v>
      </c>
      <c r="D1514">
        <v>0</v>
      </c>
      <c r="E1514" s="1">
        <v>45792</v>
      </c>
      <c r="F1514">
        <v>0</v>
      </c>
      <c r="G1514" s="1">
        <v>45741</v>
      </c>
      <c r="H1514">
        <v>0</v>
      </c>
      <c r="I1514" s="1">
        <v>45848</v>
      </c>
      <c r="J1514">
        <v>-17747.599999999999</v>
      </c>
      <c r="K1514" s="1">
        <v>45881</v>
      </c>
      <c r="L1514">
        <v>-18448.009999999998</v>
      </c>
      <c r="M1514" s="1">
        <v>45881</v>
      </c>
      <c r="N1514">
        <v>2751.42</v>
      </c>
      <c r="O1514" s="1">
        <v>45881</v>
      </c>
      <c r="P1514">
        <v>0</v>
      </c>
      <c r="Q1514" s="1">
        <v>45797</v>
      </c>
      <c r="R1514">
        <v>0</v>
      </c>
      <c r="S1514" s="1">
        <v>46106</v>
      </c>
      <c r="T1514">
        <v>0</v>
      </c>
      <c r="U1514" s="1">
        <v>45974</v>
      </c>
      <c r="V1514">
        <v>0</v>
      </c>
      <c r="W1514" s="1">
        <v>46106</v>
      </c>
      <c r="X1514">
        <v>0</v>
      </c>
      <c r="Y1514" s="1">
        <v>45881</v>
      </c>
      <c r="Z1514">
        <v>-4600</v>
      </c>
      <c r="AA1514" s="1">
        <v>45881</v>
      </c>
      <c r="AB1514">
        <v>-3124.41</v>
      </c>
    </row>
    <row r="1515" spans="1:28" ht="16.2">
      <c r="A1515" s="1">
        <v>46107</v>
      </c>
      <c r="B1515">
        <v>0</v>
      </c>
      <c r="C1515" s="1">
        <v>45793</v>
      </c>
      <c r="D1515">
        <v>0</v>
      </c>
      <c r="E1515" s="1">
        <v>45793</v>
      </c>
      <c r="F1515">
        <v>0</v>
      </c>
      <c r="G1515" s="1">
        <v>45742</v>
      </c>
      <c r="H1515">
        <v>0</v>
      </c>
      <c r="I1515" s="1">
        <v>45849</v>
      </c>
      <c r="J1515">
        <v>0</v>
      </c>
      <c r="K1515" s="1">
        <v>45882</v>
      </c>
      <c r="L1515">
        <v>-7858.6</v>
      </c>
      <c r="M1515" s="1">
        <v>45882</v>
      </c>
      <c r="N1515">
        <v>-2524.3200000000002</v>
      </c>
      <c r="O1515" s="1">
        <v>45882</v>
      </c>
      <c r="P1515">
        <v>0</v>
      </c>
      <c r="Q1515" s="1">
        <v>45798</v>
      </c>
      <c r="R1515">
        <v>61544.53</v>
      </c>
      <c r="S1515" s="1">
        <v>46107</v>
      </c>
      <c r="T1515">
        <v>23980.28</v>
      </c>
      <c r="U1515" s="1">
        <v>45975</v>
      </c>
      <c r="V1515">
        <v>10576.26</v>
      </c>
      <c r="W1515" s="1">
        <v>46107</v>
      </c>
      <c r="X1515">
        <v>0</v>
      </c>
      <c r="Y1515" s="1">
        <v>45882</v>
      </c>
      <c r="Z1515">
        <v>42200</v>
      </c>
      <c r="AA1515" s="1">
        <v>45882</v>
      </c>
      <c r="AB1515">
        <v>42200</v>
      </c>
    </row>
    <row r="1516" spans="1:28" ht="16.2">
      <c r="A1516" s="1">
        <v>46108</v>
      </c>
      <c r="B1516">
        <v>0</v>
      </c>
      <c r="C1516" s="1">
        <v>45796</v>
      </c>
      <c r="D1516">
        <v>0</v>
      </c>
      <c r="E1516" s="1">
        <v>45796</v>
      </c>
      <c r="F1516">
        <v>0</v>
      </c>
      <c r="G1516" s="1">
        <v>45743</v>
      </c>
      <c r="H1516">
        <v>0</v>
      </c>
      <c r="I1516" s="1">
        <v>45852</v>
      </c>
      <c r="J1516">
        <v>0</v>
      </c>
      <c r="K1516" s="1">
        <v>45883</v>
      </c>
      <c r="L1516">
        <v>0</v>
      </c>
      <c r="M1516" s="1">
        <v>45883</v>
      </c>
      <c r="N1516">
        <v>0</v>
      </c>
      <c r="O1516" s="1">
        <v>45883</v>
      </c>
      <c r="P1516">
        <v>0</v>
      </c>
      <c r="Q1516" s="1">
        <v>45799</v>
      </c>
      <c r="R1516">
        <v>0</v>
      </c>
      <c r="S1516" s="1">
        <v>46108</v>
      </c>
      <c r="T1516">
        <v>0</v>
      </c>
      <c r="U1516" s="1">
        <v>45978</v>
      </c>
      <c r="V1516">
        <v>-15600</v>
      </c>
      <c r="W1516" s="1">
        <v>46108</v>
      </c>
      <c r="X1516">
        <v>0</v>
      </c>
      <c r="Y1516" s="1">
        <v>45883</v>
      </c>
      <c r="Z1516">
        <v>-14455.93</v>
      </c>
      <c r="AA1516" s="1">
        <v>45883</v>
      </c>
      <c r="AB1516">
        <v>-19200</v>
      </c>
    </row>
    <row r="1517" spans="1:28" ht="16.2">
      <c r="A1517" s="1">
        <v>46111</v>
      </c>
      <c r="B1517">
        <v>0</v>
      </c>
      <c r="C1517" s="1">
        <v>45797</v>
      </c>
      <c r="D1517">
        <v>-44695.91</v>
      </c>
      <c r="E1517" s="1">
        <v>45797</v>
      </c>
      <c r="F1517">
        <v>0</v>
      </c>
      <c r="G1517" s="1">
        <v>45744</v>
      </c>
      <c r="H1517">
        <v>0</v>
      </c>
      <c r="I1517" s="1">
        <v>45853</v>
      </c>
      <c r="J1517">
        <v>38321.550000000003</v>
      </c>
      <c r="K1517" s="1">
        <v>45884</v>
      </c>
      <c r="L1517">
        <v>0</v>
      </c>
      <c r="M1517" s="1">
        <v>45884</v>
      </c>
      <c r="N1517">
        <v>0</v>
      </c>
      <c r="O1517" s="1">
        <v>45884</v>
      </c>
      <c r="P1517">
        <v>0</v>
      </c>
      <c r="Q1517" s="1">
        <v>45800</v>
      </c>
      <c r="R1517">
        <v>0</v>
      </c>
      <c r="S1517" s="1">
        <v>46111</v>
      </c>
      <c r="T1517">
        <v>0</v>
      </c>
      <c r="U1517" s="1">
        <v>45979</v>
      </c>
      <c r="V1517">
        <v>134800</v>
      </c>
      <c r="W1517" s="1">
        <v>46111</v>
      </c>
      <c r="X1517">
        <v>0</v>
      </c>
      <c r="Y1517" s="1">
        <v>45884</v>
      </c>
      <c r="Z1517">
        <v>-9058</v>
      </c>
      <c r="AA1517" s="1">
        <v>45884</v>
      </c>
      <c r="AB1517">
        <v>12400</v>
      </c>
    </row>
    <row r="1518" spans="1:28" ht="16.2">
      <c r="A1518" s="1">
        <v>46112</v>
      </c>
      <c r="B1518">
        <v>0</v>
      </c>
      <c r="C1518" s="1">
        <v>45798</v>
      </c>
      <c r="D1518">
        <v>0</v>
      </c>
      <c r="E1518" s="1">
        <v>45798</v>
      </c>
      <c r="F1518">
        <v>0</v>
      </c>
      <c r="G1518" s="1">
        <v>45747</v>
      </c>
      <c r="H1518">
        <v>0</v>
      </c>
      <c r="I1518" s="1">
        <v>45854</v>
      </c>
      <c r="J1518">
        <v>6514.62</v>
      </c>
      <c r="K1518" s="1">
        <v>45887</v>
      </c>
      <c r="L1518">
        <v>0</v>
      </c>
      <c r="M1518" s="1">
        <v>45887</v>
      </c>
      <c r="N1518">
        <v>-37258.75</v>
      </c>
      <c r="O1518" s="1">
        <v>45887</v>
      </c>
      <c r="P1518">
        <v>26673.08</v>
      </c>
      <c r="Q1518" s="1">
        <v>45803</v>
      </c>
      <c r="R1518">
        <v>0</v>
      </c>
      <c r="S1518" s="1">
        <v>46112</v>
      </c>
      <c r="T1518">
        <v>0</v>
      </c>
      <c r="U1518" s="1">
        <v>45980</v>
      </c>
      <c r="V1518">
        <v>37201.550000000003</v>
      </c>
      <c r="W1518" s="1">
        <v>46112</v>
      </c>
      <c r="X1518">
        <v>-31354.81</v>
      </c>
      <c r="Y1518" s="1">
        <v>45887</v>
      </c>
      <c r="Z1518">
        <v>-43909.85</v>
      </c>
      <c r="AA1518" s="1">
        <v>45887</v>
      </c>
      <c r="AB1518">
        <v>22800</v>
      </c>
    </row>
    <row r="1519" spans="1:28" ht="16.2">
      <c r="A1519" s="1">
        <v>46113</v>
      </c>
      <c r="B1519">
        <v>21017.17</v>
      </c>
      <c r="C1519" s="1">
        <v>45799</v>
      </c>
      <c r="D1519">
        <v>-5844.31</v>
      </c>
      <c r="E1519" s="1">
        <v>45799</v>
      </c>
      <c r="F1519">
        <v>0</v>
      </c>
      <c r="G1519" s="1">
        <v>45748</v>
      </c>
      <c r="H1519">
        <v>0</v>
      </c>
      <c r="I1519" s="1">
        <v>45855</v>
      </c>
      <c r="J1519">
        <v>24109.279999999999</v>
      </c>
      <c r="K1519" s="1">
        <v>45888</v>
      </c>
      <c r="L1519">
        <v>0</v>
      </c>
      <c r="M1519" s="1">
        <v>45888</v>
      </c>
      <c r="N1519">
        <v>0</v>
      </c>
      <c r="O1519" s="1">
        <v>45888</v>
      </c>
      <c r="P1519">
        <v>0</v>
      </c>
      <c r="Q1519" s="1">
        <v>45804</v>
      </c>
      <c r="R1519">
        <v>-38042.6</v>
      </c>
      <c r="S1519" s="1">
        <v>46113</v>
      </c>
      <c r="T1519">
        <v>0</v>
      </c>
      <c r="U1519" s="1">
        <v>45981</v>
      </c>
      <c r="V1519">
        <v>3176.14</v>
      </c>
      <c r="W1519" s="1">
        <v>46113</v>
      </c>
      <c r="X1519">
        <v>130458.43</v>
      </c>
      <c r="Y1519" s="1">
        <v>45888</v>
      </c>
      <c r="Z1519">
        <v>-16800</v>
      </c>
      <c r="AA1519" s="1">
        <v>45888</v>
      </c>
      <c r="AB1519">
        <v>-16800</v>
      </c>
    </row>
    <row r="1520" spans="1:28" ht="16.2">
      <c r="A1520" s="1">
        <v>46114</v>
      </c>
      <c r="B1520">
        <v>14241.03</v>
      </c>
      <c r="C1520" s="1">
        <v>45800</v>
      </c>
      <c r="D1520">
        <v>6600</v>
      </c>
      <c r="E1520" s="1">
        <v>45800</v>
      </c>
      <c r="F1520">
        <v>0</v>
      </c>
      <c r="G1520" s="1">
        <v>45749</v>
      </c>
      <c r="H1520">
        <v>0</v>
      </c>
      <c r="I1520" s="1">
        <v>45856</v>
      </c>
      <c r="J1520">
        <v>41899.17</v>
      </c>
      <c r="K1520" s="1">
        <v>45889</v>
      </c>
      <c r="L1520">
        <v>98966.720000000001</v>
      </c>
      <c r="M1520" s="1">
        <v>45889</v>
      </c>
      <c r="N1520">
        <v>0</v>
      </c>
      <c r="O1520" s="1">
        <v>45889</v>
      </c>
      <c r="P1520">
        <v>-27492.16</v>
      </c>
      <c r="Q1520" s="1">
        <v>45805</v>
      </c>
      <c r="R1520">
        <v>3800</v>
      </c>
      <c r="S1520" s="1">
        <v>46114</v>
      </c>
      <c r="T1520">
        <v>44599.99</v>
      </c>
      <c r="U1520" s="1">
        <v>45982</v>
      </c>
      <c r="V1520">
        <v>36975.17</v>
      </c>
      <c r="W1520" s="1">
        <v>46114</v>
      </c>
      <c r="X1520">
        <v>-125583.37</v>
      </c>
      <c r="Y1520" s="1">
        <v>45889</v>
      </c>
      <c r="Z1520">
        <v>73022.66</v>
      </c>
      <c r="AA1520" s="1">
        <v>45889</v>
      </c>
      <c r="AB1520">
        <v>-64320.72</v>
      </c>
    </row>
    <row r="1521" spans="1:28" ht="16.2">
      <c r="A1521" s="1">
        <v>46119</v>
      </c>
      <c r="B1521">
        <v>27406.17</v>
      </c>
      <c r="C1521" s="1">
        <v>45803</v>
      </c>
      <c r="D1521">
        <v>65565.83</v>
      </c>
      <c r="E1521" s="1">
        <v>45803</v>
      </c>
      <c r="F1521">
        <v>0</v>
      </c>
      <c r="G1521" s="1">
        <v>45754</v>
      </c>
      <c r="H1521">
        <v>0</v>
      </c>
      <c r="I1521" s="1">
        <v>45859</v>
      </c>
      <c r="J1521">
        <v>-12992.84</v>
      </c>
      <c r="K1521" s="1">
        <v>45890</v>
      </c>
      <c r="L1521">
        <v>0</v>
      </c>
      <c r="M1521" s="1">
        <v>45890</v>
      </c>
      <c r="N1521">
        <v>0</v>
      </c>
      <c r="O1521" s="1">
        <v>45890</v>
      </c>
      <c r="P1521">
        <v>0</v>
      </c>
      <c r="Q1521" s="1">
        <v>45806</v>
      </c>
      <c r="R1521">
        <v>13600</v>
      </c>
      <c r="S1521" s="1">
        <v>46119</v>
      </c>
      <c r="T1521">
        <v>-36585.31</v>
      </c>
      <c r="U1521" s="1">
        <v>45985</v>
      </c>
      <c r="V1521">
        <v>-25800</v>
      </c>
      <c r="W1521" s="1">
        <v>46119</v>
      </c>
      <c r="X1521">
        <v>92630.53</v>
      </c>
      <c r="Y1521" s="1">
        <v>45890</v>
      </c>
      <c r="Z1521">
        <v>0</v>
      </c>
      <c r="AA1521" s="1">
        <v>45890</v>
      </c>
      <c r="AB1521">
        <v>0</v>
      </c>
    </row>
    <row r="1522" spans="1:28" ht="16.2">
      <c r="A1522" s="1">
        <v>46120</v>
      </c>
      <c r="B1522">
        <v>-18172.580000000002</v>
      </c>
      <c r="C1522" s="1">
        <v>45804</v>
      </c>
      <c r="D1522">
        <v>0</v>
      </c>
      <c r="E1522" s="1">
        <v>45804</v>
      </c>
      <c r="F1522">
        <v>0</v>
      </c>
      <c r="G1522" s="1">
        <v>45755</v>
      </c>
      <c r="H1522">
        <v>19902.39</v>
      </c>
      <c r="I1522" s="1">
        <v>45860</v>
      </c>
      <c r="J1522">
        <v>0</v>
      </c>
      <c r="K1522" s="1">
        <v>45891</v>
      </c>
      <c r="L1522">
        <v>6371.07</v>
      </c>
      <c r="M1522" s="1">
        <v>45891</v>
      </c>
      <c r="N1522">
        <v>0</v>
      </c>
      <c r="O1522" s="1">
        <v>45891</v>
      </c>
      <c r="P1522">
        <v>0</v>
      </c>
      <c r="Q1522" s="1">
        <v>45810</v>
      </c>
      <c r="R1522">
        <v>-90800</v>
      </c>
      <c r="S1522" s="1">
        <v>46120</v>
      </c>
      <c r="T1522">
        <v>0</v>
      </c>
      <c r="U1522" s="1">
        <v>45986</v>
      </c>
      <c r="V1522">
        <v>-63600</v>
      </c>
      <c r="W1522" s="1">
        <v>46120</v>
      </c>
      <c r="X1522">
        <v>296594.76</v>
      </c>
      <c r="Y1522" s="1">
        <v>45891</v>
      </c>
      <c r="Z1522">
        <v>0</v>
      </c>
      <c r="AA1522" s="1">
        <v>45891</v>
      </c>
      <c r="AB1522">
        <v>0</v>
      </c>
    </row>
    <row r="1523" spans="1:28" ht="16.2">
      <c r="A1523" s="1">
        <v>46121</v>
      </c>
      <c r="B1523">
        <v>0</v>
      </c>
      <c r="C1523" s="1">
        <v>45805</v>
      </c>
      <c r="D1523">
        <v>0</v>
      </c>
      <c r="E1523" s="1">
        <v>45805</v>
      </c>
      <c r="F1523">
        <v>0</v>
      </c>
      <c r="G1523" s="1">
        <v>45756</v>
      </c>
      <c r="H1523">
        <v>0</v>
      </c>
      <c r="I1523" s="1">
        <v>45861</v>
      </c>
      <c r="J1523">
        <v>0</v>
      </c>
      <c r="K1523" s="1">
        <v>45894</v>
      </c>
      <c r="L1523">
        <v>-11447.68</v>
      </c>
      <c r="M1523" s="1">
        <v>45894</v>
      </c>
      <c r="N1523">
        <v>0</v>
      </c>
      <c r="O1523" s="1">
        <v>45894</v>
      </c>
      <c r="P1523">
        <v>0</v>
      </c>
      <c r="Q1523" s="1">
        <v>45811</v>
      </c>
      <c r="R1523">
        <v>21000</v>
      </c>
      <c r="S1523" s="1">
        <v>46121</v>
      </c>
      <c r="T1523">
        <v>0</v>
      </c>
      <c r="U1523" s="1">
        <v>45987</v>
      </c>
      <c r="V1523">
        <v>-78619.66</v>
      </c>
      <c r="W1523" s="1">
        <v>46121</v>
      </c>
      <c r="X1523">
        <v>-12800</v>
      </c>
      <c r="Y1523" s="1">
        <v>45894</v>
      </c>
      <c r="Z1523">
        <v>49634.6</v>
      </c>
      <c r="AA1523" s="1">
        <v>45894</v>
      </c>
      <c r="AB1523">
        <v>2072.89</v>
      </c>
    </row>
    <row r="1524" spans="1:28" ht="16.2">
      <c r="A1524" s="1">
        <v>46122</v>
      </c>
      <c r="B1524">
        <v>-39256.370000000003</v>
      </c>
      <c r="C1524" s="1">
        <v>45806</v>
      </c>
      <c r="D1524">
        <v>0</v>
      </c>
      <c r="E1524" s="1">
        <v>45806</v>
      </c>
      <c r="F1524">
        <v>0</v>
      </c>
      <c r="G1524" s="1">
        <v>45757</v>
      </c>
      <c r="H1524">
        <v>0</v>
      </c>
      <c r="I1524" s="1">
        <v>45862</v>
      </c>
      <c r="J1524">
        <v>0</v>
      </c>
      <c r="K1524" s="1">
        <v>45895</v>
      </c>
      <c r="L1524">
        <v>13428.93</v>
      </c>
      <c r="M1524" s="1">
        <v>45895</v>
      </c>
      <c r="N1524">
        <v>-24723.99</v>
      </c>
      <c r="O1524" s="1">
        <v>45895</v>
      </c>
      <c r="P1524">
        <v>0</v>
      </c>
      <c r="Q1524" s="1">
        <v>45812</v>
      </c>
      <c r="R1524">
        <v>102200</v>
      </c>
      <c r="S1524" s="1">
        <v>46122</v>
      </c>
      <c r="T1524">
        <v>0</v>
      </c>
      <c r="U1524" s="1">
        <v>45988</v>
      </c>
      <c r="V1524">
        <v>0</v>
      </c>
      <c r="W1524" s="1">
        <v>46122</v>
      </c>
      <c r="X1524">
        <v>97104.53</v>
      </c>
      <c r="Y1524" s="1">
        <v>45895</v>
      </c>
      <c r="Z1524">
        <v>-19724.68</v>
      </c>
      <c r="AA1524" s="1">
        <v>45895</v>
      </c>
      <c r="AB1524">
        <v>-31722.880000000001</v>
      </c>
    </row>
    <row r="1525" spans="1:28" ht="16.2">
      <c r="A1525" s="1">
        <v>46125</v>
      </c>
      <c r="B1525">
        <v>0</v>
      </c>
      <c r="C1525" s="1">
        <v>45810</v>
      </c>
      <c r="D1525">
        <v>0</v>
      </c>
      <c r="E1525" s="1">
        <v>45810</v>
      </c>
      <c r="F1525">
        <v>0</v>
      </c>
      <c r="G1525" s="1">
        <v>45758</v>
      </c>
      <c r="H1525">
        <v>0</v>
      </c>
      <c r="I1525" s="1">
        <v>45863</v>
      </c>
      <c r="J1525">
        <v>0</v>
      </c>
      <c r="K1525" s="1">
        <v>45896</v>
      </c>
      <c r="L1525">
        <v>33337.68</v>
      </c>
      <c r="M1525" s="1">
        <v>45896</v>
      </c>
      <c r="N1525">
        <v>-4328.13</v>
      </c>
      <c r="O1525" s="1">
        <v>45896</v>
      </c>
      <c r="P1525">
        <v>0</v>
      </c>
      <c r="Q1525" s="1">
        <v>45813</v>
      </c>
      <c r="R1525">
        <v>14200</v>
      </c>
      <c r="S1525" s="1">
        <v>46125</v>
      </c>
      <c r="T1525">
        <v>0</v>
      </c>
      <c r="U1525" s="1">
        <v>45989</v>
      </c>
      <c r="V1525">
        <v>7969</v>
      </c>
      <c r="W1525" s="1">
        <v>46125</v>
      </c>
      <c r="X1525">
        <v>-22000</v>
      </c>
      <c r="Y1525" s="1">
        <v>45896</v>
      </c>
      <c r="Z1525">
        <v>36271.660000000003</v>
      </c>
      <c r="AA1525" s="1">
        <v>45896</v>
      </c>
      <c r="AB1525">
        <v>2266.56</v>
      </c>
    </row>
    <row r="1526" spans="1:28" ht="16.2">
      <c r="A1526" s="1">
        <v>46126</v>
      </c>
      <c r="B1526">
        <v>-30966.12</v>
      </c>
      <c r="C1526" s="1">
        <v>45811</v>
      </c>
      <c r="D1526">
        <v>0</v>
      </c>
      <c r="E1526" s="1">
        <v>45811</v>
      </c>
      <c r="F1526">
        <v>0</v>
      </c>
      <c r="G1526" s="1">
        <v>45761</v>
      </c>
      <c r="H1526">
        <v>0</v>
      </c>
      <c r="I1526" s="1">
        <v>45866</v>
      </c>
      <c r="J1526">
        <v>0</v>
      </c>
      <c r="K1526" s="1">
        <v>45897</v>
      </c>
      <c r="L1526">
        <v>-41922.480000000003</v>
      </c>
      <c r="M1526" s="1">
        <v>45897</v>
      </c>
      <c r="N1526">
        <v>27468.93</v>
      </c>
      <c r="O1526" s="1">
        <v>45897</v>
      </c>
      <c r="P1526">
        <v>0</v>
      </c>
      <c r="Q1526" s="1">
        <v>45814</v>
      </c>
      <c r="R1526">
        <v>5000</v>
      </c>
      <c r="S1526" s="1">
        <v>46126</v>
      </c>
      <c r="T1526">
        <v>-55568.79</v>
      </c>
      <c r="U1526" s="1">
        <v>45992</v>
      </c>
      <c r="V1526">
        <v>-66022.539999999994</v>
      </c>
      <c r="W1526" s="1">
        <v>46126</v>
      </c>
      <c r="X1526">
        <v>184800</v>
      </c>
      <c r="Y1526" s="1">
        <v>45897</v>
      </c>
      <c r="Z1526">
        <v>-35397.71</v>
      </c>
      <c r="AA1526" s="1">
        <v>45897</v>
      </c>
      <c r="AB1526">
        <v>-31129.33</v>
      </c>
    </row>
    <row r="1527" spans="1:28" ht="16.2">
      <c r="A1527" s="1">
        <v>46127</v>
      </c>
      <c r="B1527">
        <v>0</v>
      </c>
      <c r="C1527" s="1">
        <v>45812</v>
      </c>
      <c r="D1527">
        <v>2556.02</v>
      </c>
      <c r="E1527" s="1">
        <v>45812</v>
      </c>
      <c r="F1527">
        <v>0</v>
      </c>
      <c r="G1527" s="1">
        <v>45762</v>
      </c>
      <c r="H1527">
        <v>0</v>
      </c>
      <c r="I1527" s="1">
        <v>45867</v>
      </c>
      <c r="J1527">
        <v>0</v>
      </c>
      <c r="K1527" s="1">
        <v>45898</v>
      </c>
      <c r="L1527">
        <v>23602.83</v>
      </c>
      <c r="M1527" s="1">
        <v>45898</v>
      </c>
      <c r="N1527">
        <v>-38332.480000000003</v>
      </c>
      <c r="O1527" s="1">
        <v>45898</v>
      </c>
      <c r="P1527">
        <v>0</v>
      </c>
      <c r="Q1527" s="1">
        <v>45817</v>
      </c>
      <c r="R1527">
        <v>29800</v>
      </c>
      <c r="S1527" s="1">
        <v>46127</v>
      </c>
      <c r="T1527">
        <v>0</v>
      </c>
      <c r="U1527" s="1">
        <v>45993</v>
      </c>
      <c r="V1527">
        <v>0</v>
      </c>
      <c r="W1527" s="1">
        <v>46127</v>
      </c>
      <c r="X1527">
        <v>91694.65</v>
      </c>
      <c r="Y1527" s="1">
        <v>45898</v>
      </c>
      <c r="Z1527">
        <v>-31132.57</v>
      </c>
      <c r="AA1527" s="1">
        <v>45898</v>
      </c>
      <c r="AB1527">
        <v>0</v>
      </c>
    </row>
    <row r="1528" spans="1:28" ht="16.2">
      <c r="A1528" s="1">
        <v>46128</v>
      </c>
      <c r="B1528">
        <v>0</v>
      </c>
      <c r="C1528" s="1">
        <v>45813</v>
      </c>
      <c r="D1528">
        <v>14200</v>
      </c>
      <c r="E1528" s="1">
        <v>45813</v>
      </c>
      <c r="F1528">
        <v>0</v>
      </c>
      <c r="G1528" s="1">
        <v>45763</v>
      </c>
      <c r="H1528">
        <v>0</v>
      </c>
      <c r="I1528" s="1">
        <v>45868</v>
      </c>
      <c r="J1528">
        <v>-2101.04</v>
      </c>
      <c r="K1528" s="1">
        <v>45901</v>
      </c>
      <c r="L1528">
        <v>1759.82</v>
      </c>
      <c r="M1528" s="1">
        <v>45901</v>
      </c>
      <c r="N1528">
        <v>-44526.81</v>
      </c>
      <c r="O1528" s="1">
        <v>45901</v>
      </c>
      <c r="P1528">
        <v>0</v>
      </c>
      <c r="Q1528" s="1">
        <v>45818</v>
      </c>
      <c r="R1528">
        <v>76800</v>
      </c>
      <c r="S1528" s="1">
        <v>46128</v>
      </c>
      <c r="T1528">
        <v>22366.29</v>
      </c>
      <c r="U1528" s="1">
        <v>45994</v>
      </c>
      <c r="V1528">
        <v>0</v>
      </c>
      <c r="W1528" s="1">
        <v>46128</v>
      </c>
      <c r="X1528">
        <v>0</v>
      </c>
      <c r="Y1528" s="1">
        <v>45901</v>
      </c>
      <c r="Z1528">
        <v>17821.79</v>
      </c>
      <c r="AA1528" s="1">
        <v>45901</v>
      </c>
      <c r="AB1528">
        <v>20076.64</v>
      </c>
    </row>
    <row r="1529" spans="1:28" ht="16.2">
      <c r="A1529" s="1">
        <v>46129</v>
      </c>
      <c r="B1529">
        <v>0</v>
      </c>
      <c r="C1529" s="1">
        <v>45814</v>
      </c>
      <c r="D1529">
        <v>27549.18</v>
      </c>
      <c r="E1529" s="1">
        <v>45814</v>
      </c>
      <c r="F1529">
        <v>0</v>
      </c>
      <c r="G1529" s="1">
        <v>45764</v>
      </c>
      <c r="H1529">
        <v>0</v>
      </c>
      <c r="I1529" s="1">
        <v>45869</v>
      </c>
      <c r="J1529">
        <v>-5100.17</v>
      </c>
      <c r="K1529" s="1">
        <v>45902</v>
      </c>
      <c r="L1529">
        <v>0</v>
      </c>
      <c r="M1529" s="1">
        <v>45902</v>
      </c>
      <c r="N1529">
        <v>-15244.26</v>
      </c>
      <c r="O1529" s="1">
        <v>45902</v>
      </c>
      <c r="P1529">
        <v>-18901.599999999999</v>
      </c>
      <c r="Q1529" s="1">
        <v>45819</v>
      </c>
      <c r="R1529">
        <v>48000</v>
      </c>
      <c r="S1529" s="1">
        <v>46129</v>
      </c>
      <c r="T1529">
        <v>0</v>
      </c>
      <c r="U1529" s="1">
        <v>45995</v>
      </c>
      <c r="V1529">
        <v>0</v>
      </c>
      <c r="W1529" s="1">
        <v>46129</v>
      </c>
      <c r="X1529">
        <v>21884.06</v>
      </c>
      <c r="Y1529" s="1">
        <v>45902</v>
      </c>
      <c r="Z1529">
        <v>-26522.82</v>
      </c>
      <c r="AA1529" s="1">
        <v>45902</v>
      </c>
      <c r="AB1529">
        <v>-42926.57</v>
      </c>
    </row>
    <row r="1530" spans="1:28" ht="16.2">
      <c r="A1530" s="1">
        <v>46132</v>
      </c>
      <c r="B1530">
        <v>0</v>
      </c>
      <c r="C1530" s="1">
        <v>45817</v>
      </c>
      <c r="D1530">
        <v>0</v>
      </c>
      <c r="E1530" s="1">
        <v>45817</v>
      </c>
      <c r="F1530">
        <v>0</v>
      </c>
      <c r="G1530" s="1">
        <v>45765</v>
      </c>
      <c r="H1530">
        <v>0</v>
      </c>
      <c r="I1530" s="1">
        <v>45870</v>
      </c>
      <c r="J1530">
        <v>0</v>
      </c>
      <c r="K1530" s="1">
        <v>45903</v>
      </c>
      <c r="L1530">
        <v>0</v>
      </c>
      <c r="M1530" s="1">
        <v>45903</v>
      </c>
      <c r="N1530">
        <v>-35.89</v>
      </c>
      <c r="O1530" s="1">
        <v>45903</v>
      </c>
      <c r="P1530">
        <v>0</v>
      </c>
      <c r="Q1530" s="1">
        <v>45820</v>
      </c>
      <c r="R1530">
        <v>-26066.720000000001</v>
      </c>
      <c r="S1530" s="1">
        <v>46132</v>
      </c>
      <c r="T1530">
        <v>0</v>
      </c>
      <c r="U1530" s="1">
        <v>45999</v>
      </c>
      <c r="V1530">
        <v>0</v>
      </c>
      <c r="W1530" s="1">
        <v>46132</v>
      </c>
      <c r="X1530">
        <v>-62121.64</v>
      </c>
      <c r="Y1530" s="1">
        <v>45903</v>
      </c>
      <c r="Z1530">
        <v>-20870.400000000001</v>
      </c>
      <c r="AA1530" s="1">
        <v>45903</v>
      </c>
      <c r="AB1530">
        <v>0</v>
      </c>
    </row>
    <row r="1531" spans="1:28" ht="16.2">
      <c r="A1531" s="1">
        <v>46133</v>
      </c>
      <c r="B1531">
        <v>0</v>
      </c>
      <c r="C1531" s="1">
        <v>45818</v>
      </c>
      <c r="D1531">
        <v>0</v>
      </c>
      <c r="E1531" s="1">
        <v>45818</v>
      </c>
      <c r="F1531">
        <v>0</v>
      </c>
      <c r="G1531" s="1">
        <v>45768</v>
      </c>
      <c r="H1531">
        <v>0</v>
      </c>
      <c r="I1531" s="1">
        <v>45873</v>
      </c>
      <c r="J1531">
        <v>-10792.39</v>
      </c>
      <c r="K1531" s="1">
        <v>45904</v>
      </c>
      <c r="L1531">
        <v>343.59</v>
      </c>
      <c r="M1531" s="1">
        <v>45904</v>
      </c>
      <c r="N1531">
        <v>-127966.35</v>
      </c>
      <c r="O1531" s="1">
        <v>45904</v>
      </c>
      <c r="P1531">
        <v>-17453.740000000002</v>
      </c>
      <c r="Q1531" s="1">
        <v>45821</v>
      </c>
      <c r="R1531">
        <v>0</v>
      </c>
      <c r="S1531" s="1">
        <v>46133</v>
      </c>
      <c r="T1531">
        <v>-77672.53</v>
      </c>
      <c r="U1531" s="1">
        <v>46000</v>
      </c>
      <c r="V1531">
        <v>0</v>
      </c>
      <c r="W1531" s="1">
        <v>46133</v>
      </c>
      <c r="X1531">
        <v>-42250.9</v>
      </c>
      <c r="Y1531" s="1">
        <v>45904</v>
      </c>
      <c r="Z1531">
        <v>27000</v>
      </c>
      <c r="AA1531" s="1">
        <v>45904</v>
      </c>
      <c r="AB1531">
        <v>-27456.86</v>
      </c>
    </row>
    <row r="1532" spans="1:28" ht="16.2">
      <c r="A1532" s="1">
        <v>46134</v>
      </c>
      <c r="B1532">
        <v>0</v>
      </c>
      <c r="C1532" s="1">
        <v>45819</v>
      </c>
      <c r="D1532">
        <v>0</v>
      </c>
      <c r="E1532" s="1">
        <v>45819</v>
      </c>
      <c r="F1532">
        <v>0</v>
      </c>
      <c r="G1532" s="1">
        <v>45769</v>
      </c>
      <c r="H1532">
        <v>0</v>
      </c>
      <c r="I1532" s="1">
        <v>45874</v>
      </c>
      <c r="J1532">
        <v>-907.28</v>
      </c>
      <c r="K1532" s="1">
        <v>45905</v>
      </c>
      <c r="L1532">
        <v>-6060.91</v>
      </c>
      <c r="M1532" s="1">
        <v>45905</v>
      </c>
      <c r="N1532">
        <v>96147.62</v>
      </c>
      <c r="O1532" s="1">
        <v>45905</v>
      </c>
      <c r="P1532">
        <v>0</v>
      </c>
      <c r="Q1532" s="1">
        <v>45824</v>
      </c>
      <c r="R1532">
        <v>0</v>
      </c>
      <c r="S1532" s="1">
        <v>46134</v>
      </c>
      <c r="T1532">
        <v>0</v>
      </c>
      <c r="U1532" s="1">
        <v>46001</v>
      </c>
      <c r="V1532">
        <v>0</v>
      </c>
      <c r="W1532" s="1">
        <v>46134</v>
      </c>
      <c r="X1532">
        <v>0</v>
      </c>
      <c r="Y1532" s="1">
        <v>45905</v>
      </c>
      <c r="Z1532">
        <v>57400</v>
      </c>
      <c r="AA1532" s="1">
        <v>45905</v>
      </c>
      <c r="AB1532">
        <v>9668.99</v>
      </c>
    </row>
    <row r="1533" spans="1:28" ht="16.2">
      <c r="A1533" s="1">
        <v>46135</v>
      </c>
      <c r="B1533">
        <v>0</v>
      </c>
      <c r="C1533" s="1">
        <v>45820</v>
      </c>
      <c r="D1533">
        <v>0</v>
      </c>
      <c r="E1533" s="1">
        <v>45820</v>
      </c>
      <c r="F1533">
        <v>0</v>
      </c>
      <c r="G1533" s="1">
        <v>45770</v>
      </c>
      <c r="H1533">
        <v>0</v>
      </c>
      <c r="I1533" s="1">
        <v>45875</v>
      </c>
      <c r="J1533">
        <v>-6306.41</v>
      </c>
      <c r="K1533" s="1">
        <v>45908</v>
      </c>
      <c r="L1533">
        <v>-13275.31</v>
      </c>
      <c r="M1533" s="1">
        <v>45908</v>
      </c>
      <c r="N1533">
        <v>-26353.59</v>
      </c>
      <c r="O1533" s="1">
        <v>45908</v>
      </c>
      <c r="P1533">
        <v>-17475.64</v>
      </c>
      <c r="Q1533" s="1">
        <v>45825</v>
      </c>
      <c r="R1533">
        <v>0</v>
      </c>
      <c r="S1533" s="1">
        <v>46135</v>
      </c>
      <c r="T1533">
        <v>25084.81</v>
      </c>
      <c r="U1533" s="1">
        <v>46002</v>
      </c>
      <c r="V1533">
        <v>-55308.800000000003</v>
      </c>
      <c r="W1533" s="1">
        <v>46135</v>
      </c>
      <c r="X1533">
        <v>-53312.79</v>
      </c>
      <c r="Y1533" s="1">
        <v>45908</v>
      </c>
      <c r="Z1533">
        <v>-12730.77</v>
      </c>
      <c r="AA1533" s="1">
        <v>45908</v>
      </c>
      <c r="AB1533">
        <v>26400</v>
      </c>
    </row>
    <row r="1534" spans="1:28" ht="16.2">
      <c r="A1534" s="1">
        <v>46136</v>
      </c>
      <c r="B1534">
        <v>0</v>
      </c>
      <c r="C1534" s="1">
        <v>45821</v>
      </c>
      <c r="D1534">
        <v>0</v>
      </c>
      <c r="E1534" s="1">
        <v>45821</v>
      </c>
      <c r="F1534">
        <v>0</v>
      </c>
      <c r="G1534" s="1">
        <v>45771</v>
      </c>
      <c r="H1534">
        <v>0</v>
      </c>
      <c r="I1534" s="1">
        <v>45876</v>
      </c>
      <c r="J1534">
        <v>0</v>
      </c>
      <c r="K1534" s="1">
        <v>45909</v>
      </c>
      <c r="L1534">
        <v>-13682.39</v>
      </c>
      <c r="M1534" s="1">
        <v>45909</v>
      </c>
      <c r="N1534">
        <v>251000</v>
      </c>
      <c r="O1534" s="1">
        <v>45909</v>
      </c>
      <c r="P1534">
        <v>0</v>
      </c>
      <c r="Q1534" s="1">
        <v>45826</v>
      </c>
      <c r="R1534">
        <v>0</v>
      </c>
      <c r="S1534" s="1">
        <v>46136</v>
      </c>
      <c r="T1534">
        <v>0</v>
      </c>
      <c r="U1534" s="1">
        <v>46003</v>
      </c>
      <c r="V1534">
        <v>0</v>
      </c>
      <c r="W1534" s="1">
        <v>46136</v>
      </c>
      <c r="X1534">
        <v>232258.29</v>
      </c>
      <c r="Y1534" s="1">
        <v>45909</v>
      </c>
      <c r="Z1534">
        <v>15703.55</v>
      </c>
      <c r="AA1534" s="1">
        <v>45909</v>
      </c>
      <c r="AB1534">
        <v>35913.08</v>
      </c>
    </row>
    <row r="1535" spans="1:28" ht="16.2">
      <c r="A1535" s="1">
        <v>46139</v>
      </c>
      <c r="B1535">
        <v>0</v>
      </c>
      <c r="C1535" s="1">
        <v>45824</v>
      </c>
      <c r="D1535">
        <v>-27856.880000000001</v>
      </c>
      <c r="E1535" s="1">
        <v>45824</v>
      </c>
      <c r="F1535">
        <v>0</v>
      </c>
      <c r="G1535" s="1">
        <v>45772</v>
      </c>
      <c r="H1535">
        <v>0</v>
      </c>
      <c r="I1535" s="1">
        <v>45877</v>
      </c>
      <c r="J1535">
        <v>0</v>
      </c>
      <c r="K1535" s="1">
        <v>45910</v>
      </c>
      <c r="L1535">
        <v>33449.79</v>
      </c>
      <c r="M1535" s="1">
        <v>45910</v>
      </c>
      <c r="N1535">
        <v>42272.800000000003</v>
      </c>
      <c r="O1535" s="1">
        <v>45910</v>
      </c>
      <c r="P1535">
        <v>0</v>
      </c>
      <c r="Q1535" s="1">
        <v>45827</v>
      </c>
      <c r="R1535">
        <v>0</v>
      </c>
      <c r="S1535" s="1">
        <v>46139</v>
      </c>
      <c r="T1535">
        <v>0</v>
      </c>
      <c r="U1535" s="1">
        <v>46006</v>
      </c>
      <c r="V1535">
        <v>-9235.9500000000007</v>
      </c>
      <c r="W1535" s="1">
        <v>46139</v>
      </c>
      <c r="X1535">
        <v>132800</v>
      </c>
      <c r="Y1535" s="1">
        <v>45910</v>
      </c>
      <c r="Z1535">
        <v>75200</v>
      </c>
      <c r="AA1535" s="1">
        <v>45910</v>
      </c>
      <c r="AB1535">
        <v>76444.36</v>
      </c>
    </row>
    <row r="1536" spans="1:28" ht="16.2">
      <c r="A1536" s="1">
        <v>46140</v>
      </c>
      <c r="B1536">
        <v>0</v>
      </c>
      <c r="C1536" s="1">
        <v>45825</v>
      </c>
      <c r="D1536">
        <v>-35666.21</v>
      </c>
      <c r="E1536" s="1">
        <v>45825</v>
      </c>
      <c r="F1536">
        <v>0</v>
      </c>
      <c r="G1536" s="1">
        <v>45775</v>
      </c>
      <c r="H1536">
        <v>0</v>
      </c>
      <c r="I1536" s="1">
        <v>45880</v>
      </c>
      <c r="J1536">
        <v>12477.24</v>
      </c>
      <c r="K1536" s="1">
        <v>45911</v>
      </c>
      <c r="L1536">
        <v>12118.02</v>
      </c>
      <c r="M1536" s="1">
        <v>45911</v>
      </c>
      <c r="N1536">
        <v>8041.48</v>
      </c>
      <c r="O1536" s="1">
        <v>45911</v>
      </c>
      <c r="P1536">
        <v>0</v>
      </c>
      <c r="Q1536" s="1">
        <v>45828</v>
      </c>
      <c r="R1536">
        <v>0</v>
      </c>
      <c r="S1536" s="1">
        <v>46140</v>
      </c>
      <c r="T1536">
        <v>28208.73</v>
      </c>
      <c r="U1536" s="1">
        <v>46007</v>
      </c>
      <c r="V1536">
        <v>56600</v>
      </c>
      <c r="W1536" s="1">
        <v>46140</v>
      </c>
      <c r="X1536">
        <v>-61187.64</v>
      </c>
      <c r="Y1536" s="1">
        <v>45911</v>
      </c>
      <c r="Z1536">
        <v>75.94</v>
      </c>
      <c r="AA1536" s="1">
        <v>45911</v>
      </c>
      <c r="AB1536">
        <v>-21720.25</v>
      </c>
    </row>
    <row r="1537" spans="1:28" ht="16.2">
      <c r="A1537" s="1">
        <v>46141</v>
      </c>
      <c r="B1537">
        <v>0</v>
      </c>
      <c r="C1537" s="1">
        <v>45826</v>
      </c>
      <c r="D1537">
        <v>-8539.56</v>
      </c>
      <c r="E1537" s="1">
        <v>45826</v>
      </c>
      <c r="F1537">
        <v>0</v>
      </c>
      <c r="G1537" s="1">
        <v>45776</v>
      </c>
      <c r="H1537">
        <v>0</v>
      </c>
      <c r="I1537" s="1">
        <v>45881</v>
      </c>
      <c r="J1537">
        <v>-9523.42</v>
      </c>
      <c r="K1537" s="1">
        <v>45912</v>
      </c>
      <c r="L1537">
        <v>-13124.96</v>
      </c>
      <c r="M1537" s="1">
        <v>45912</v>
      </c>
      <c r="N1537">
        <v>-35562.42</v>
      </c>
      <c r="O1537" s="1">
        <v>45912</v>
      </c>
      <c r="P1537">
        <v>0</v>
      </c>
      <c r="Q1537" s="1">
        <v>45831</v>
      </c>
      <c r="R1537">
        <v>0</v>
      </c>
      <c r="S1537" s="1">
        <v>46141</v>
      </c>
      <c r="T1537">
        <v>0</v>
      </c>
      <c r="U1537" s="1">
        <v>46008</v>
      </c>
      <c r="V1537">
        <v>27375.51</v>
      </c>
      <c r="W1537" s="1">
        <v>46141</v>
      </c>
      <c r="X1537">
        <v>-82569.850000000006</v>
      </c>
      <c r="Y1537" s="1">
        <v>45912</v>
      </c>
      <c r="Z1537">
        <v>43800</v>
      </c>
      <c r="AA1537" s="1">
        <v>45912</v>
      </c>
      <c r="AB1537">
        <v>0</v>
      </c>
    </row>
    <row r="1538" spans="1:28" ht="16.2">
      <c r="A1538" s="1">
        <v>46142</v>
      </c>
      <c r="B1538">
        <v>0</v>
      </c>
      <c r="C1538" s="1">
        <v>45827</v>
      </c>
      <c r="D1538">
        <v>28744.47</v>
      </c>
      <c r="E1538" s="1">
        <v>45827</v>
      </c>
      <c r="F1538">
        <v>0</v>
      </c>
      <c r="G1538" s="1">
        <v>45777</v>
      </c>
      <c r="H1538">
        <v>0</v>
      </c>
      <c r="I1538" s="1">
        <v>45882</v>
      </c>
      <c r="J1538">
        <v>1549.23</v>
      </c>
      <c r="K1538" s="1">
        <v>45915</v>
      </c>
      <c r="L1538">
        <v>0</v>
      </c>
      <c r="M1538" s="1">
        <v>45915</v>
      </c>
      <c r="N1538">
        <v>0</v>
      </c>
      <c r="O1538" s="1">
        <v>45915</v>
      </c>
      <c r="P1538">
        <v>0</v>
      </c>
      <c r="Q1538" s="1">
        <v>45832</v>
      </c>
      <c r="R1538">
        <v>8142.55</v>
      </c>
      <c r="S1538" s="1">
        <v>46142</v>
      </c>
      <c r="T1538">
        <v>0</v>
      </c>
      <c r="U1538" s="1">
        <v>46009</v>
      </c>
      <c r="V1538">
        <v>0</v>
      </c>
      <c r="W1538" s="1">
        <v>46142</v>
      </c>
      <c r="X1538">
        <v>0</v>
      </c>
      <c r="Y1538" s="1">
        <v>45915</v>
      </c>
      <c r="Z1538">
        <v>-21200</v>
      </c>
      <c r="AA1538" s="1">
        <v>45915</v>
      </c>
      <c r="AB1538">
        <v>0</v>
      </c>
    </row>
    <row r="1539" spans="1:28" ht="16.2">
      <c r="A1539" s="1">
        <v>46146</v>
      </c>
      <c r="B1539">
        <v>62722.06</v>
      </c>
      <c r="C1539" s="1">
        <v>45828</v>
      </c>
      <c r="D1539">
        <v>15151.25</v>
      </c>
      <c r="E1539" s="1">
        <v>45828</v>
      </c>
      <c r="F1539">
        <v>0</v>
      </c>
      <c r="G1539" s="1">
        <v>45779</v>
      </c>
      <c r="H1539">
        <v>0</v>
      </c>
      <c r="I1539" s="1">
        <v>45883</v>
      </c>
      <c r="J1539">
        <v>-15063.76</v>
      </c>
      <c r="K1539" s="1">
        <v>45916</v>
      </c>
      <c r="L1539">
        <v>28435.51</v>
      </c>
      <c r="M1539" s="1">
        <v>45916</v>
      </c>
      <c r="N1539">
        <v>0</v>
      </c>
      <c r="O1539" s="1">
        <v>45916</v>
      </c>
      <c r="P1539">
        <v>15265.62</v>
      </c>
      <c r="Q1539" s="1">
        <v>45833</v>
      </c>
      <c r="R1539">
        <v>40000</v>
      </c>
      <c r="S1539" s="1">
        <v>46146</v>
      </c>
      <c r="T1539">
        <v>0</v>
      </c>
      <c r="U1539" s="1">
        <v>46010</v>
      </c>
      <c r="V1539">
        <v>0</v>
      </c>
      <c r="W1539" s="1">
        <v>46146</v>
      </c>
      <c r="X1539">
        <v>235404.56</v>
      </c>
      <c r="Y1539" s="1">
        <v>45916</v>
      </c>
      <c r="Z1539">
        <v>55200</v>
      </c>
      <c r="AA1539" s="1">
        <v>45916</v>
      </c>
      <c r="AB1539">
        <v>7632.39</v>
      </c>
    </row>
    <row r="1540" spans="1:28" ht="16.2">
      <c r="A1540" s="1">
        <v>46147</v>
      </c>
      <c r="B1540">
        <v>0</v>
      </c>
      <c r="C1540" s="1">
        <v>45831</v>
      </c>
      <c r="D1540">
        <v>0</v>
      </c>
      <c r="E1540" s="1">
        <v>45831</v>
      </c>
      <c r="F1540">
        <v>0</v>
      </c>
      <c r="G1540" s="1">
        <v>45782</v>
      </c>
      <c r="H1540">
        <v>0</v>
      </c>
      <c r="I1540" s="1">
        <v>45884</v>
      </c>
      <c r="J1540">
        <v>-11731.01</v>
      </c>
      <c r="K1540" s="1">
        <v>45917</v>
      </c>
      <c r="L1540">
        <v>-15366.68</v>
      </c>
      <c r="M1540" s="1">
        <v>45917</v>
      </c>
      <c r="N1540">
        <v>21070.63</v>
      </c>
      <c r="O1540" s="1">
        <v>45917</v>
      </c>
      <c r="P1540">
        <v>0</v>
      </c>
      <c r="Q1540" s="1">
        <v>45834</v>
      </c>
      <c r="R1540">
        <v>-8400</v>
      </c>
      <c r="S1540" s="1">
        <v>46147</v>
      </c>
      <c r="T1540">
        <v>-29453.67</v>
      </c>
      <c r="U1540" s="1">
        <v>46013</v>
      </c>
      <c r="V1540">
        <v>0</v>
      </c>
      <c r="W1540" s="1">
        <v>46147</v>
      </c>
      <c r="X1540">
        <v>800</v>
      </c>
      <c r="Y1540" s="1">
        <v>45917</v>
      </c>
      <c r="Z1540">
        <v>4704.1000000000004</v>
      </c>
      <c r="AA1540" s="1">
        <v>45917</v>
      </c>
      <c r="AB1540">
        <v>-29364.58</v>
      </c>
    </row>
    <row r="1541" spans="1:28" ht="16.2">
      <c r="A1541" s="1">
        <v>46148</v>
      </c>
      <c r="B1541">
        <v>1310.03</v>
      </c>
      <c r="C1541" s="1">
        <v>45832</v>
      </c>
      <c r="D1541">
        <v>5142.1000000000004</v>
      </c>
      <c r="E1541" s="1">
        <v>45832</v>
      </c>
      <c r="F1541">
        <v>0</v>
      </c>
      <c r="G1541" s="1">
        <v>45783</v>
      </c>
      <c r="H1541">
        <v>0</v>
      </c>
      <c r="I1541" s="1">
        <v>45887</v>
      </c>
      <c r="J1541">
        <v>-2929.03</v>
      </c>
      <c r="K1541" s="1">
        <v>45918</v>
      </c>
      <c r="L1541">
        <v>-21935.759999999998</v>
      </c>
      <c r="M1541" s="1">
        <v>45918</v>
      </c>
      <c r="N1541">
        <v>0</v>
      </c>
      <c r="O1541" s="1">
        <v>45918</v>
      </c>
      <c r="P1541">
        <v>0</v>
      </c>
      <c r="Q1541" s="1">
        <v>45835</v>
      </c>
      <c r="R1541">
        <v>800</v>
      </c>
      <c r="S1541" s="1">
        <v>46148</v>
      </c>
      <c r="T1541">
        <v>0</v>
      </c>
      <c r="U1541" s="1">
        <v>46014</v>
      </c>
      <c r="V1541">
        <v>0</v>
      </c>
      <c r="W1541" s="1">
        <v>46148</v>
      </c>
      <c r="X1541">
        <v>61159.59</v>
      </c>
      <c r="Y1541" s="1">
        <v>45918</v>
      </c>
      <c r="Z1541">
        <v>-5171.93</v>
      </c>
      <c r="AA1541" s="1">
        <v>45918</v>
      </c>
      <c r="AB1541">
        <v>22632.240000000002</v>
      </c>
    </row>
    <row r="1542" spans="1:28" ht="16.2">
      <c r="A1542" s="1">
        <v>46149</v>
      </c>
      <c r="B1542">
        <v>-42735.75</v>
      </c>
      <c r="C1542" s="1">
        <v>45833</v>
      </c>
      <c r="D1542">
        <v>37935.440000000002</v>
      </c>
      <c r="E1542" s="1">
        <v>45833</v>
      </c>
      <c r="F1542">
        <v>0</v>
      </c>
      <c r="G1542" s="1">
        <v>45784</v>
      </c>
      <c r="H1542">
        <v>0</v>
      </c>
      <c r="I1542" s="1">
        <v>45888</v>
      </c>
      <c r="J1542">
        <v>0</v>
      </c>
      <c r="K1542" s="1">
        <v>45919</v>
      </c>
      <c r="L1542">
        <v>13254.88</v>
      </c>
      <c r="M1542" s="1">
        <v>45919</v>
      </c>
      <c r="N1542">
        <v>0</v>
      </c>
      <c r="O1542" s="1">
        <v>45919</v>
      </c>
      <c r="P1542">
        <v>0</v>
      </c>
      <c r="Q1542" s="1">
        <v>45838</v>
      </c>
      <c r="R1542">
        <v>4800</v>
      </c>
      <c r="S1542" s="1">
        <v>46149</v>
      </c>
      <c r="T1542">
        <v>0</v>
      </c>
      <c r="U1542" s="1">
        <v>46015</v>
      </c>
      <c r="V1542">
        <v>0</v>
      </c>
      <c r="W1542" s="1">
        <v>46149</v>
      </c>
      <c r="X1542">
        <v>0</v>
      </c>
      <c r="Y1542" s="1">
        <v>45919</v>
      </c>
      <c r="Z1542">
        <v>-7600</v>
      </c>
      <c r="AA1542" s="1">
        <v>45919</v>
      </c>
      <c r="AB1542">
        <v>-7600</v>
      </c>
    </row>
    <row r="1543" spans="1:28" ht="16.2">
      <c r="A1543" s="1">
        <v>46150</v>
      </c>
      <c r="B1543">
        <v>0</v>
      </c>
      <c r="C1543" s="1">
        <v>45834</v>
      </c>
      <c r="D1543">
        <v>0</v>
      </c>
      <c r="E1543" s="1">
        <v>45834</v>
      </c>
      <c r="F1543">
        <v>0</v>
      </c>
      <c r="G1543" s="1">
        <v>45785</v>
      </c>
      <c r="H1543">
        <v>0</v>
      </c>
      <c r="I1543" s="1">
        <v>45889</v>
      </c>
      <c r="J1543">
        <v>140960.42000000001</v>
      </c>
      <c r="K1543" s="1">
        <v>45922</v>
      </c>
      <c r="L1543">
        <v>0</v>
      </c>
      <c r="M1543" s="1">
        <v>45922</v>
      </c>
      <c r="N1543">
        <v>27427.5</v>
      </c>
      <c r="O1543" s="1">
        <v>45922</v>
      </c>
      <c r="P1543">
        <v>0</v>
      </c>
      <c r="Q1543" s="1">
        <v>45839</v>
      </c>
      <c r="R1543">
        <v>54927.31</v>
      </c>
      <c r="S1543" s="1">
        <v>46150</v>
      </c>
      <c r="T1543">
        <v>0</v>
      </c>
      <c r="U1543" s="1">
        <v>46017</v>
      </c>
      <c r="V1543">
        <v>0</v>
      </c>
      <c r="W1543" s="1">
        <v>46150</v>
      </c>
      <c r="X1543">
        <v>-122167.89</v>
      </c>
      <c r="Y1543" s="1">
        <v>45922</v>
      </c>
      <c r="Z1543">
        <v>18654.37</v>
      </c>
      <c r="AA1543" s="1">
        <v>45922</v>
      </c>
      <c r="AB1543">
        <v>44000</v>
      </c>
    </row>
    <row r="1544" spans="1:28" ht="16.2">
      <c r="A1544" s="1">
        <v>46153</v>
      </c>
      <c r="B1544">
        <v>0</v>
      </c>
      <c r="C1544" s="1">
        <v>45835</v>
      </c>
      <c r="D1544">
        <v>0</v>
      </c>
      <c r="E1544" s="1">
        <v>45835</v>
      </c>
      <c r="F1544">
        <v>0</v>
      </c>
      <c r="G1544" s="1">
        <v>45786</v>
      </c>
      <c r="H1544">
        <v>0</v>
      </c>
      <c r="I1544" s="1">
        <v>45890</v>
      </c>
      <c r="J1544">
        <v>0</v>
      </c>
      <c r="K1544" s="1">
        <v>45923</v>
      </c>
      <c r="L1544">
        <v>-14563.75</v>
      </c>
      <c r="M1544" s="1">
        <v>45923</v>
      </c>
      <c r="N1544">
        <v>-10975.2</v>
      </c>
      <c r="O1544" s="1">
        <v>45923</v>
      </c>
      <c r="P1544">
        <v>0</v>
      </c>
      <c r="Q1544" s="1">
        <v>45840</v>
      </c>
      <c r="R1544">
        <v>1928.51</v>
      </c>
      <c r="S1544" s="1">
        <v>46153</v>
      </c>
      <c r="T1544">
        <v>0</v>
      </c>
      <c r="U1544" s="1">
        <v>46020</v>
      </c>
      <c r="V1544">
        <v>4332.28</v>
      </c>
      <c r="W1544" s="1">
        <v>46153</v>
      </c>
      <c r="X1544">
        <v>0</v>
      </c>
      <c r="Y1544" s="1">
        <v>45923</v>
      </c>
      <c r="Z1544">
        <v>56035.26</v>
      </c>
      <c r="AA1544" s="1">
        <v>45923</v>
      </c>
      <c r="AB1544">
        <v>27019.1</v>
      </c>
    </row>
    <row r="1545" spans="1:28" ht="16.2">
      <c r="A1545" s="1">
        <v>46154</v>
      </c>
      <c r="B1545">
        <v>0</v>
      </c>
      <c r="C1545" s="1">
        <v>45838</v>
      </c>
      <c r="D1545">
        <v>0</v>
      </c>
      <c r="E1545" s="1">
        <v>45838</v>
      </c>
      <c r="F1545">
        <v>0</v>
      </c>
      <c r="G1545" s="1">
        <v>45789</v>
      </c>
      <c r="H1545">
        <v>0</v>
      </c>
      <c r="I1545" s="1">
        <v>45891</v>
      </c>
      <c r="J1545">
        <v>0</v>
      </c>
      <c r="K1545" s="1">
        <v>45924</v>
      </c>
      <c r="L1545">
        <v>0</v>
      </c>
      <c r="M1545" s="1">
        <v>45924</v>
      </c>
      <c r="N1545">
        <v>0</v>
      </c>
      <c r="O1545" s="1">
        <v>45924</v>
      </c>
      <c r="P1545">
        <v>0</v>
      </c>
      <c r="Q1545" s="1">
        <v>45841</v>
      </c>
      <c r="R1545">
        <v>55800</v>
      </c>
      <c r="S1545" s="1">
        <v>46154</v>
      </c>
      <c r="T1545">
        <v>32484.35</v>
      </c>
      <c r="U1545" s="1">
        <v>46021</v>
      </c>
      <c r="V1545">
        <v>-13800</v>
      </c>
      <c r="W1545" s="1">
        <v>46154</v>
      </c>
      <c r="X1545">
        <v>-80324.77</v>
      </c>
      <c r="Y1545" s="1">
        <v>45924</v>
      </c>
      <c r="Z1545">
        <v>34619.269999999997</v>
      </c>
      <c r="AA1545" s="1">
        <v>45924</v>
      </c>
      <c r="AB1545">
        <v>0</v>
      </c>
    </row>
    <row r="1546" spans="1:28" ht="16.2">
      <c r="A1546" s="1">
        <v>46155</v>
      </c>
      <c r="B1546">
        <v>0</v>
      </c>
      <c r="C1546" s="1">
        <v>45839</v>
      </c>
      <c r="D1546">
        <v>0</v>
      </c>
      <c r="E1546" s="1">
        <v>45839</v>
      </c>
      <c r="F1546">
        <v>0</v>
      </c>
      <c r="G1546" s="1">
        <v>45790</v>
      </c>
      <c r="H1546">
        <v>0</v>
      </c>
      <c r="I1546" s="1">
        <v>45894</v>
      </c>
      <c r="J1546">
        <v>0</v>
      </c>
      <c r="K1546" s="1">
        <v>45925</v>
      </c>
      <c r="L1546">
        <v>0</v>
      </c>
      <c r="M1546" s="1">
        <v>45925</v>
      </c>
      <c r="N1546">
        <v>5416.16</v>
      </c>
      <c r="O1546" s="1">
        <v>45925</v>
      </c>
      <c r="P1546">
        <v>0</v>
      </c>
      <c r="Q1546" s="1">
        <v>45842</v>
      </c>
      <c r="R1546">
        <v>-48000</v>
      </c>
      <c r="S1546" s="1">
        <v>46155</v>
      </c>
      <c r="T1546">
        <v>0</v>
      </c>
      <c r="U1546" s="1">
        <v>46022</v>
      </c>
      <c r="V1546">
        <v>27000</v>
      </c>
      <c r="W1546" s="1">
        <v>46155</v>
      </c>
      <c r="X1546">
        <v>-76682.710000000006</v>
      </c>
      <c r="Y1546" s="1">
        <v>45925</v>
      </c>
      <c r="Z1546">
        <v>2813.43</v>
      </c>
      <c r="AA1546" s="1">
        <v>45925</v>
      </c>
      <c r="AB1546">
        <v>0</v>
      </c>
    </row>
    <row r="1547" spans="1:28" ht="16.2">
      <c r="A1547" s="1">
        <v>46156</v>
      </c>
      <c r="B1547">
        <v>0</v>
      </c>
      <c r="C1547" s="1">
        <v>45840</v>
      </c>
      <c r="D1547">
        <v>0</v>
      </c>
      <c r="E1547" s="1">
        <v>45840</v>
      </c>
      <c r="F1547">
        <v>0</v>
      </c>
      <c r="G1547" s="1">
        <v>45791</v>
      </c>
      <c r="H1547">
        <v>0</v>
      </c>
      <c r="I1547" s="1">
        <v>45895</v>
      </c>
      <c r="J1547">
        <v>-30849.99</v>
      </c>
      <c r="K1547" s="1">
        <v>45926</v>
      </c>
      <c r="L1547">
        <v>47022.76</v>
      </c>
      <c r="M1547" s="1">
        <v>45926</v>
      </c>
      <c r="N1547">
        <v>4761.2</v>
      </c>
      <c r="O1547" s="1">
        <v>45926</v>
      </c>
      <c r="P1547">
        <v>-22169.200000000001</v>
      </c>
      <c r="Q1547" s="1">
        <v>45845</v>
      </c>
      <c r="R1547">
        <v>-19800</v>
      </c>
      <c r="S1547" s="1">
        <v>46156</v>
      </c>
      <c r="T1547">
        <v>29091.58</v>
      </c>
      <c r="U1547" s="1">
        <v>46024</v>
      </c>
      <c r="V1547">
        <v>91400</v>
      </c>
      <c r="W1547" s="1">
        <v>46156</v>
      </c>
      <c r="X1547">
        <v>9953.44</v>
      </c>
      <c r="Y1547" s="1">
        <v>45926</v>
      </c>
      <c r="Z1547">
        <v>70850.38</v>
      </c>
      <c r="AA1547" s="1">
        <v>45926</v>
      </c>
      <c r="AB1547">
        <v>-27335.37</v>
      </c>
    </row>
    <row r="1548" spans="1:28" ht="16.2">
      <c r="A1548" s="1">
        <v>46157</v>
      </c>
      <c r="B1548">
        <v>0</v>
      </c>
      <c r="C1548" s="1">
        <v>45841</v>
      </c>
      <c r="D1548">
        <v>0</v>
      </c>
      <c r="E1548" s="1">
        <v>45841</v>
      </c>
      <c r="F1548">
        <v>0</v>
      </c>
      <c r="G1548" s="1">
        <v>45792</v>
      </c>
      <c r="H1548">
        <v>0</v>
      </c>
      <c r="I1548" s="1">
        <v>45896</v>
      </c>
      <c r="J1548">
        <v>0</v>
      </c>
      <c r="K1548" s="1">
        <v>45930</v>
      </c>
      <c r="L1548">
        <v>-15127.13</v>
      </c>
      <c r="M1548" s="1">
        <v>45930</v>
      </c>
      <c r="N1548">
        <v>-49027.08</v>
      </c>
      <c r="O1548" s="1">
        <v>45930</v>
      </c>
      <c r="P1548">
        <v>0</v>
      </c>
      <c r="Q1548" s="1">
        <v>45846</v>
      </c>
      <c r="R1548">
        <v>-16400</v>
      </c>
      <c r="S1548" s="1">
        <v>46157</v>
      </c>
      <c r="T1548">
        <v>0</v>
      </c>
      <c r="U1548" s="1">
        <v>46027</v>
      </c>
      <c r="V1548">
        <v>168000</v>
      </c>
      <c r="W1548" s="1">
        <v>46157</v>
      </c>
      <c r="X1548">
        <v>-70237.89</v>
      </c>
      <c r="Y1548" s="1">
        <v>45930</v>
      </c>
      <c r="Z1548">
        <v>35448.85</v>
      </c>
      <c r="AA1548" s="1">
        <v>45930</v>
      </c>
      <c r="AB1548">
        <v>0</v>
      </c>
    </row>
    <row r="1549" spans="1:28" ht="16.2">
      <c r="A1549" s="1">
        <v>46160</v>
      </c>
      <c r="B1549">
        <v>0</v>
      </c>
      <c r="C1549" s="1">
        <v>45842</v>
      </c>
      <c r="D1549">
        <v>0</v>
      </c>
      <c r="E1549" s="1">
        <v>45842</v>
      </c>
      <c r="F1549">
        <v>0</v>
      </c>
      <c r="G1549" s="1">
        <v>45793</v>
      </c>
      <c r="H1549">
        <v>0</v>
      </c>
      <c r="I1549" s="1">
        <v>45897</v>
      </c>
      <c r="J1549">
        <v>0</v>
      </c>
      <c r="K1549" s="1">
        <v>45931</v>
      </c>
      <c r="L1549">
        <v>2429.38</v>
      </c>
      <c r="M1549" s="1">
        <v>45931</v>
      </c>
      <c r="N1549">
        <v>-3781.8</v>
      </c>
      <c r="O1549" s="1">
        <v>45931</v>
      </c>
      <c r="P1549">
        <v>-17577.46</v>
      </c>
      <c r="Q1549" s="1">
        <v>45847</v>
      </c>
      <c r="R1549">
        <v>36000</v>
      </c>
      <c r="S1549" s="1">
        <v>46160</v>
      </c>
      <c r="T1549">
        <v>0</v>
      </c>
      <c r="U1549" s="1">
        <v>46028</v>
      </c>
      <c r="V1549">
        <v>60800</v>
      </c>
      <c r="W1549" s="1">
        <v>46160</v>
      </c>
      <c r="X1549">
        <v>0</v>
      </c>
      <c r="Y1549" s="1">
        <v>45931</v>
      </c>
      <c r="Z1549">
        <v>56231.75</v>
      </c>
      <c r="AA1549" s="1">
        <v>45931</v>
      </c>
      <c r="AB1549">
        <v>0</v>
      </c>
    </row>
    <row r="1550" spans="1:28" ht="16.2">
      <c r="A1550" s="1">
        <v>46161</v>
      </c>
      <c r="B1550">
        <v>0</v>
      </c>
      <c r="C1550" s="1">
        <v>45845</v>
      </c>
      <c r="D1550">
        <v>0</v>
      </c>
      <c r="E1550" s="1">
        <v>45845</v>
      </c>
      <c r="F1550">
        <v>0</v>
      </c>
      <c r="G1550" s="1">
        <v>45796</v>
      </c>
      <c r="H1550">
        <v>0</v>
      </c>
      <c r="I1550" s="1">
        <v>45898</v>
      </c>
      <c r="J1550">
        <v>0</v>
      </c>
      <c r="K1550" s="1">
        <v>45932</v>
      </c>
      <c r="L1550">
        <v>-11385.89</v>
      </c>
      <c r="M1550" s="1">
        <v>45932</v>
      </c>
      <c r="N1550">
        <v>45030.43</v>
      </c>
      <c r="O1550" s="1">
        <v>45932</v>
      </c>
      <c r="P1550">
        <v>0</v>
      </c>
      <c r="Q1550" s="1">
        <v>45848</v>
      </c>
      <c r="R1550">
        <v>35400</v>
      </c>
      <c r="S1550" s="1">
        <v>46161</v>
      </c>
      <c r="T1550">
        <v>0</v>
      </c>
      <c r="U1550" s="1">
        <v>46029</v>
      </c>
      <c r="V1550">
        <v>-20200</v>
      </c>
      <c r="W1550" s="1">
        <v>46161</v>
      </c>
      <c r="X1550">
        <v>155169.1</v>
      </c>
      <c r="Y1550" s="1">
        <v>45932</v>
      </c>
      <c r="Z1550">
        <v>25611.03</v>
      </c>
      <c r="AA1550" s="1">
        <v>45932</v>
      </c>
      <c r="AB1550">
        <v>-11194.49</v>
      </c>
    </row>
    <row r="1551" spans="1:28" ht="16.2">
      <c r="A1551" s="1">
        <v>46162</v>
      </c>
      <c r="B1551">
        <v>0</v>
      </c>
      <c r="C1551" s="1">
        <v>45846</v>
      </c>
      <c r="D1551">
        <v>4131.66</v>
      </c>
      <c r="E1551" s="1">
        <v>45846</v>
      </c>
      <c r="F1551">
        <v>0</v>
      </c>
      <c r="G1551" s="1">
        <v>45797</v>
      </c>
      <c r="H1551">
        <v>0</v>
      </c>
      <c r="I1551" s="1">
        <v>45901</v>
      </c>
      <c r="J1551">
        <v>-32115.53</v>
      </c>
      <c r="K1551" s="1">
        <v>45933</v>
      </c>
      <c r="L1551">
        <v>0</v>
      </c>
      <c r="M1551" s="1">
        <v>45933</v>
      </c>
      <c r="N1551">
        <v>16208.11</v>
      </c>
      <c r="O1551" s="1">
        <v>45933</v>
      </c>
      <c r="P1551">
        <v>0</v>
      </c>
      <c r="Q1551" s="1">
        <v>45849</v>
      </c>
      <c r="R1551">
        <v>30600</v>
      </c>
      <c r="S1551" s="1">
        <v>46162</v>
      </c>
      <c r="T1551">
        <v>0</v>
      </c>
      <c r="U1551" s="1">
        <v>46030</v>
      </c>
      <c r="V1551">
        <v>-11600</v>
      </c>
      <c r="W1551" s="1">
        <v>46162</v>
      </c>
      <c r="X1551">
        <v>32797.660000000003</v>
      </c>
      <c r="Y1551" s="1">
        <v>45933</v>
      </c>
      <c r="Z1551">
        <v>-6192.12</v>
      </c>
      <c r="AA1551" s="1">
        <v>45933</v>
      </c>
      <c r="AB1551">
        <v>62800</v>
      </c>
    </row>
    <row r="1552" spans="1:28" ht="16.2">
      <c r="A1552" s="1">
        <v>46163</v>
      </c>
      <c r="B1552">
        <v>0</v>
      </c>
      <c r="C1552" s="1">
        <v>45847</v>
      </c>
      <c r="D1552">
        <v>-36000</v>
      </c>
      <c r="E1552" s="1">
        <v>45847</v>
      </c>
      <c r="F1552">
        <v>0</v>
      </c>
      <c r="G1552" s="1">
        <v>45798</v>
      </c>
      <c r="H1552">
        <v>0</v>
      </c>
      <c r="I1552" s="1">
        <v>45902</v>
      </c>
      <c r="J1552">
        <v>-7121.2</v>
      </c>
      <c r="K1552" s="1">
        <v>45937</v>
      </c>
      <c r="L1552">
        <v>49187.839999999997</v>
      </c>
      <c r="M1552" s="1">
        <v>45937</v>
      </c>
      <c r="N1552">
        <v>397.47</v>
      </c>
      <c r="O1552" s="1">
        <v>45937</v>
      </c>
      <c r="P1552">
        <v>161317.84</v>
      </c>
      <c r="Q1552" s="1">
        <v>45852</v>
      </c>
      <c r="R1552">
        <v>-42600</v>
      </c>
      <c r="S1552" s="1">
        <v>46163</v>
      </c>
      <c r="T1552">
        <v>0</v>
      </c>
      <c r="U1552" s="1">
        <v>46031</v>
      </c>
      <c r="V1552">
        <v>-400</v>
      </c>
      <c r="W1552" s="1">
        <v>46163</v>
      </c>
      <c r="X1552">
        <v>0</v>
      </c>
      <c r="Y1552" s="1">
        <v>45937</v>
      </c>
      <c r="Z1552">
        <v>-149222.24</v>
      </c>
      <c r="AA1552" s="1">
        <v>45937</v>
      </c>
      <c r="AB1552">
        <v>113180.55</v>
      </c>
    </row>
    <row r="1553" spans="1:28" ht="16.2">
      <c r="A1553" s="1">
        <v>46164</v>
      </c>
      <c r="B1553">
        <v>0</v>
      </c>
      <c r="C1553" s="1">
        <v>45848</v>
      </c>
      <c r="D1553">
        <v>-8074.13</v>
      </c>
      <c r="E1553" s="1">
        <v>45848</v>
      </c>
      <c r="F1553">
        <v>0</v>
      </c>
      <c r="G1553" s="1">
        <v>45799</v>
      </c>
      <c r="H1553">
        <v>0</v>
      </c>
      <c r="I1553" s="1">
        <v>45903</v>
      </c>
      <c r="J1553">
        <v>0</v>
      </c>
      <c r="K1553" s="1">
        <v>45938</v>
      </c>
      <c r="L1553">
        <v>-48644.74</v>
      </c>
      <c r="M1553" s="1">
        <v>45938</v>
      </c>
      <c r="N1553">
        <v>0</v>
      </c>
      <c r="O1553" s="1">
        <v>45938</v>
      </c>
      <c r="P1553">
        <v>-17617.78</v>
      </c>
      <c r="Q1553" s="1">
        <v>45853</v>
      </c>
      <c r="R1553">
        <v>51800</v>
      </c>
      <c r="S1553" s="1">
        <v>46164</v>
      </c>
      <c r="T1553">
        <v>0</v>
      </c>
      <c r="U1553" s="1">
        <v>46034</v>
      </c>
      <c r="V1553">
        <v>49000</v>
      </c>
      <c r="W1553" s="1">
        <v>46164</v>
      </c>
      <c r="X1553">
        <v>102942.37</v>
      </c>
      <c r="Y1553" s="1">
        <v>45938</v>
      </c>
      <c r="Z1553">
        <v>-92439.39</v>
      </c>
      <c r="AA1553" s="1">
        <v>45938</v>
      </c>
      <c r="AB1553">
        <v>6988.38</v>
      </c>
    </row>
    <row r="1554" spans="1:28" ht="16.2">
      <c r="A1554" s="1">
        <v>46167</v>
      </c>
      <c r="B1554">
        <v>0</v>
      </c>
      <c r="C1554" s="1">
        <v>45849</v>
      </c>
      <c r="D1554">
        <v>0</v>
      </c>
      <c r="E1554" s="1">
        <v>45849</v>
      </c>
      <c r="F1554">
        <v>0</v>
      </c>
      <c r="G1554" s="1">
        <v>45800</v>
      </c>
      <c r="H1554">
        <v>0</v>
      </c>
      <c r="I1554" s="1">
        <v>45904</v>
      </c>
      <c r="J1554">
        <v>-2643.24</v>
      </c>
      <c r="K1554" s="1">
        <v>45939</v>
      </c>
      <c r="L1554">
        <v>60557.83</v>
      </c>
      <c r="M1554" s="1">
        <v>45939</v>
      </c>
      <c r="N1554">
        <v>0</v>
      </c>
      <c r="O1554" s="1">
        <v>45939</v>
      </c>
      <c r="P1554">
        <v>0</v>
      </c>
      <c r="Q1554" s="1">
        <v>45854</v>
      </c>
      <c r="R1554">
        <v>46708.59</v>
      </c>
      <c r="S1554" s="1">
        <v>46167</v>
      </c>
      <c r="T1554">
        <v>0</v>
      </c>
      <c r="U1554" s="1">
        <v>46035</v>
      </c>
      <c r="V1554">
        <v>34600</v>
      </c>
      <c r="W1554" s="1">
        <v>46167</v>
      </c>
      <c r="X1554">
        <v>287000</v>
      </c>
      <c r="Y1554" s="1">
        <v>45939</v>
      </c>
      <c r="Z1554">
        <v>14969.65</v>
      </c>
      <c r="AA1554" s="1">
        <v>45939</v>
      </c>
      <c r="AB1554">
        <v>48400</v>
      </c>
    </row>
    <row r="1555" spans="1:28" ht="16.2">
      <c r="A1555" s="1">
        <v>46168</v>
      </c>
      <c r="B1555">
        <v>0</v>
      </c>
      <c r="C1555" s="1">
        <v>45852</v>
      </c>
      <c r="D1555">
        <v>0</v>
      </c>
      <c r="E1555" s="1">
        <v>45852</v>
      </c>
      <c r="F1555">
        <v>0</v>
      </c>
      <c r="G1555" s="1">
        <v>45803</v>
      </c>
      <c r="H1555">
        <v>0</v>
      </c>
      <c r="I1555" s="1">
        <v>45905</v>
      </c>
      <c r="J1555">
        <v>0</v>
      </c>
      <c r="K1555" s="1">
        <v>45943</v>
      </c>
      <c r="L1555">
        <v>982.42</v>
      </c>
      <c r="M1555" s="1">
        <v>45943</v>
      </c>
      <c r="N1555">
        <v>0</v>
      </c>
      <c r="O1555" s="1">
        <v>45943</v>
      </c>
      <c r="P1555">
        <v>-17599.060000000001</v>
      </c>
      <c r="Q1555" s="1">
        <v>45855</v>
      </c>
      <c r="R1555">
        <v>0</v>
      </c>
      <c r="S1555" s="1">
        <v>46168</v>
      </c>
      <c r="T1555">
        <v>0</v>
      </c>
      <c r="U1555" s="1">
        <v>46036</v>
      </c>
      <c r="V1555">
        <v>21600</v>
      </c>
      <c r="W1555" s="1">
        <v>46168</v>
      </c>
      <c r="X1555">
        <v>3200</v>
      </c>
      <c r="Y1555" s="1">
        <v>45943</v>
      </c>
      <c r="Z1555">
        <v>74966.399999999994</v>
      </c>
      <c r="AA1555" s="1">
        <v>45943</v>
      </c>
      <c r="AB1555">
        <v>-177793.5</v>
      </c>
    </row>
    <row r="1556" spans="1:28" ht="16.2">
      <c r="A1556" s="1">
        <v>46169</v>
      </c>
      <c r="B1556">
        <v>0</v>
      </c>
      <c r="C1556" s="1">
        <v>45853</v>
      </c>
      <c r="D1556">
        <v>0</v>
      </c>
      <c r="E1556" s="1">
        <v>45853</v>
      </c>
      <c r="F1556">
        <v>0</v>
      </c>
      <c r="G1556" s="1">
        <v>45804</v>
      </c>
      <c r="H1556">
        <v>0</v>
      </c>
      <c r="I1556" s="1">
        <v>45908</v>
      </c>
      <c r="J1556">
        <v>0</v>
      </c>
      <c r="K1556" s="1">
        <v>45944</v>
      </c>
      <c r="L1556">
        <v>-29839.83</v>
      </c>
      <c r="M1556" s="1">
        <v>45944</v>
      </c>
      <c r="N1556">
        <v>-48008.62</v>
      </c>
      <c r="O1556" s="1">
        <v>45944</v>
      </c>
      <c r="P1556">
        <v>-17641.66</v>
      </c>
      <c r="Q1556" s="1">
        <v>45856</v>
      </c>
      <c r="R1556">
        <v>-15900.14</v>
      </c>
      <c r="S1556" s="1">
        <v>46169</v>
      </c>
      <c r="T1556">
        <v>0</v>
      </c>
      <c r="U1556" s="1">
        <v>46037</v>
      </c>
      <c r="V1556">
        <v>14600</v>
      </c>
      <c r="W1556" s="1">
        <v>46169</v>
      </c>
      <c r="X1556">
        <v>181000</v>
      </c>
      <c r="Y1556" s="1">
        <v>45944</v>
      </c>
      <c r="Z1556">
        <v>50769.56</v>
      </c>
      <c r="AA1556" s="1">
        <v>45944</v>
      </c>
      <c r="AB1556">
        <v>0</v>
      </c>
    </row>
    <row r="1557" spans="1:28" ht="16.2">
      <c r="A1557" s="1">
        <v>46170</v>
      </c>
      <c r="B1557">
        <v>0</v>
      </c>
      <c r="C1557" s="1">
        <v>45854</v>
      </c>
      <c r="D1557">
        <v>0</v>
      </c>
      <c r="E1557" s="1">
        <v>45854</v>
      </c>
      <c r="F1557">
        <v>0</v>
      </c>
      <c r="G1557" s="1">
        <v>45805</v>
      </c>
      <c r="H1557">
        <v>0</v>
      </c>
      <c r="I1557" s="1">
        <v>45909</v>
      </c>
      <c r="J1557">
        <v>9857.5300000000007</v>
      </c>
      <c r="K1557" s="1">
        <v>45945</v>
      </c>
      <c r="L1557">
        <v>0</v>
      </c>
      <c r="M1557" s="1">
        <v>45945</v>
      </c>
      <c r="N1557">
        <v>-6200.73</v>
      </c>
      <c r="O1557" s="1">
        <v>45945</v>
      </c>
      <c r="P1557">
        <v>0</v>
      </c>
      <c r="Q1557" s="1">
        <v>45859</v>
      </c>
      <c r="R1557">
        <v>-6800</v>
      </c>
      <c r="S1557" s="1">
        <v>46170</v>
      </c>
      <c r="T1557">
        <v>189737.74</v>
      </c>
      <c r="U1557" s="1">
        <v>46038</v>
      </c>
      <c r="V1557">
        <v>83800</v>
      </c>
      <c r="W1557" s="1">
        <v>46170</v>
      </c>
      <c r="X1557">
        <v>2655.46</v>
      </c>
      <c r="Y1557" s="1">
        <v>45945</v>
      </c>
      <c r="Z1557">
        <v>-76209.59</v>
      </c>
      <c r="AA1557" s="1">
        <v>45945</v>
      </c>
      <c r="AB1557">
        <v>0</v>
      </c>
    </row>
    <row r="1558" spans="1:28" ht="16.2">
      <c r="A1558" s="1">
        <v>46171</v>
      </c>
      <c r="B1558">
        <v>0</v>
      </c>
      <c r="C1558" s="1">
        <v>45855</v>
      </c>
      <c r="D1558">
        <v>0</v>
      </c>
      <c r="E1558" s="1">
        <v>45855</v>
      </c>
      <c r="F1558">
        <v>0</v>
      </c>
      <c r="G1558" s="1">
        <v>45806</v>
      </c>
      <c r="H1558">
        <v>0</v>
      </c>
      <c r="I1558" s="1">
        <v>45910</v>
      </c>
      <c r="J1558">
        <v>54907.74</v>
      </c>
      <c r="K1558" s="1">
        <v>45946</v>
      </c>
      <c r="L1558">
        <v>2147.39</v>
      </c>
      <c r="M1558" s="1">
        <v>45946</v>
      </c>
      <c r="N1558">
        <v>0</v>
      </c>
      <c r="O1558" s="1">
        <v>45946</v>
      </c>
      <c r="P1558">
        <v>0</v>
      </c>
      <c r="Q1558" s="1">
        <v>45860</v>
      </c>
      <c r="R1558">
        <v>-47800</v>
      </c>
      <c r="S1558" s="1">
        <v>46171</v>
      </c>
      <c r="T1558">
        <v>0</v>
      </c>
      <c r="U1558" s="1">
        <v>46041</v>
      </c>
      <c r="V1558">
        <v>39000</v>
      </c>
      <c r="W1558" s="1">
        <v>46171</v>
      </c>
      <c r="X1558">
        <v>23045.11</v>
      </c>
      <c r="Y1558" s="1">
        <v>45946</v>
      </c>
      <c r="Z1558">
        <v>12567.35</v>
      </c>
      <c r="AA1558" s="1">
        <v>45946</v>
      </c>
      <c r="AB1558">
        <v>-41656.54</v>
      </c>
    </row>
    <row r="1559" spans="1:28" ht="16.2">
      <c r="A1559" s="1">
        <v>46174</v>
      </c>
      <c r="B1559">
        <v>-34919.730000000003</v>
      </c>
      <c r="C1559" s="1">
        <v>45856</v>
      </c>
      <c r="D1559">
        <v>0</v>
      </c>
      <c r="E1559" s="1">
        <v>45856</v>
      </c>
      <c r="F1559">
        <v>0</v>
      </c>
      <c r="G1559" s="1">
        <v>45810</v>
      </c>
      <c r="H1559">
        <v>0</v>
      </c>
      <c r="I1559" s="1">
        <v>45911</v>
      </c>
      <c r="J1559">
        <v>43638</v>
      </c>
      <c r="K1559" s="1">
        <v>45947</v>
      </c>
      <c r="L1559">
        <v>-47.6</v>
      </c>
      <c r="M1559" s="1">
        <v>45947</v>
      </c>
      <c r="N1559">
        <v>0</v>
      </c>
      <c r="O1559" s="1">
        <v>45947</v>
      </c>
      <c r="P1559">
        <v>0</v>
      </c>
      <c r="Q1559" s="1">
        <v>45861</v>
      </c>
      <c r="R1559">
        <v>39400</v>
      </c>
      <c r="S1559" s="1">
        <v>46174</v>
      </c>
      <c r="T1559">
        <v>0</v>
      </c>
      <c r="U1559" s="1">
        <v>46042</v>
      </c>
      <c r="V1559">
        <v>600</v>
      </c>
      <c r="W1559" s="1">
        <v>46174</v>
      </c>
      <c r="X1559">
        <v>150000</v>
      </c>
      <c r="Y1559" s="1">
        <v>45947</v>
      </c>
      <c r="Z1559">
        <v>-27080.31</v>
      </c>
      <c r="AA1559" s="1">
        <v>45947</v>
      </c>
      <c r="AB1559">
        <v>0</v>
      </c>
    </row>
    <row r="1560" spans="1:28" ht="16.2">
      <c r="A1560" s="1">
        <v>46175</v>
      </c>
      <c r="B1560">
        <v>0</v>
      </c>
      <c r="C1560" s="1">
        <v>45859</v>
      </c>
      <c r="D1560">
        <v>0</v>
      </c>
      <c r="E1560" s="1">
        <v>45859</v>
      </c>
      <c r="F1560">
        <v>0</v>
      </c>
      <c r="G1560" s="1">
        <v>45811</v>
      </c>
      <c r="H1560">
        <v>0</v>
      </c>
      <c r="I1560" s="1">
        <v>45912</v>
      </c>
      <c r="J1560">
        <v>0</v>
      </c>
      <c r="K1560" s="1">
        <v>45950</v>
      </c>
      <c r="L1560">
        <v>40972.78</v>
      </c>
      <c r="M1560" s="1">
        <v>45950</v>
      </c>
      <c r="N1560">
        <v>0</v>
      </c>
      <c r="O1560" s="1">
        <v>45950</v>
      </c>
      <c r="P1560">
        <v>1133.8599999999999</v>
      </c>
      <c r="Q1560" s="1">
        <v>45862</v>
      </c>
      <c r="R1560">
        <v>24800</v>
      </c>
      <c r="S1560" s="1">
        <v>46175</v>
      </c>
      <c r="T1560">
        <v>43867.03</v>
      </c>
      <c r="U1560" s="1">
        <v>46043</v>
      </c>
      <c r="V1560">
        <v>-86337.35</v>
      </c>
      <c r="W1560" s="1">
        <v>46175</v>
      </c>
      <c r="X1560">
        <v>10400</v>
      </c>
      <c r="Y1560" s="1">
        <v>45950</v>
      </c>
      <c r="Z1560">
        <v>15533.31</v>
      </c>
      <c r="AA1560" s="1">
        <v>45950</v>
      </c>
      <c r="AB1560">
        <v>-833.49</v>
      </c>
    </row>
    <row r="1561" spans="1:28" ht="16.2">
      <c r="A1561" s="1">
        <v>46176</v>
      </c>
      <c r="B1561">
        <v>0</v>
      </c>
      <c r="C1561" s="1">
        <v>45860</v>
      </c>
      <c r="D1561">
        <v>0</v>
      </c>
      <c r="E1561" s="1">
        <v>45860</v>
      </c>
      <c r="F1561">
        <v>0</v>
      </c>
      <c r="G1561" s="1">
        <v>45812</v>
      </c>
      <c r="H1561">
        <v>0</v>
      </c>
      <c r="I1561" s="1">
        <v>45915</v>
      </c>
      <c r="J1561">
        <v>-5722.29</v>
      </c>
      <c r="K1561" s="1">
        <v>45951</v>
      </c>
      <c r="L1561">
        <v>-10709.68</v>
      </c>
      <c r="M1561" s="1">
        <v>45951</v>
      </c>
      <c r="N1561">
        <v>0</v>
      </c>
      <c r="O1561" s="1">
        <v>45951</v>
      </c>
      <c r="P1561">
        <v>-17677.12</v>
      </c>
      <c r="Q1561" s="1">
        <v>45863</v>
      </c>
      <c r="R1561">
        <v>-14400</v>
      </c>
      <c r="S1561" s="1">
        <v>46176</v>
      </c>
      <c r="T1561">
        <v>0</v>
      </c>
      <c r="U1561" s="1">
        <v>46044</v>
      </c>
      <c r="V1561">
        <v>0</v>
      </c>
      <c r="W1561" s="1">
        <v>46176</v>
      </c>
      <c r="X1561">
        <v>156200</v>
      </c>
      <c r="Y1561" s="1">
        <v>45951</v>
      </c>
      <c r="Z1561">
        <v>4565.7</v>
      </c>
      <c r="AA1561" s="1">
        <v>45951</v>
      </c>
      <c r="AB1561">
        <v>10000</v>
      </c>
    </row>
    <row r="1562" spans="1:28" ht="16.2">
      <c r="A1562" s="1">
        <v>46177</v>
      </c>
      <c r="B1562">
        <v>0</v>
      </c>
      <c r="C1562" s="1">
        <v>45861</v>
      </c>
      <c r="D1562">
        <v>0</v>
      </c>
      <c r="E1562" s="1">
        <v>45861</v>
      </c>
      <c r="F1562">
        <v>0</v>
      </c>
      <c r="G1562" s="1">
        <v>45813</v>
      </c>
      <c r="H1562">
        <v>0</v>
      </c>
      <c r="I1562" s="1">
        <v>45916</v>
      </c>
      <c r="J1562">
        <v>0</v>
      </c>
      <c r="K1562" s="1">
        <v>45952</v>
      </c>
      <c r="L1562">
        <v>-28858.1</v>
      </c>
      <c r="M1562" s="1">
        <v>45952</v>
      </c>
      <c r="N1562">
        <v>0</v>
      </c>
      <c r="O1562" s="1">
        <v>45952</v>
      </c>
      <c r="P1562">
        <v>-17656.419999999998</v>
      </c>
      <c r="Q1562" s="1">
        <v>45866</v>
      </c>
      <c r="R1562">
        <v>30800</v>
      </c>
      <c r="S1562" s="1">
        <v>46177</v>
      </c>
      <c r="T1562">
        <v>0</v>
      </c>
      <c r="U1562" s="1">
        <v>46045</v>
      </c>
      <c r="V1562">
        <v>0</v>
      </c>
      <c r="W1562" s="1">
        <v>46177</v>
      </c>
      <c r="X1562">
        <v>-138185.51999999999</v>
      </c>
      <c r="Y1562" s="1">
        <v>45952</v>
      </c>
      <c r="Z1562">
        <v>-39299.839999999997</v>
      </c>
      <c r="AA1562" s="1">
        <v>45952</v>
      </c>
      <c r="AB1562">
        <v>-50827.49</v>
      </c>
    </row>
    <row r="1563" spans="1:28" ht="16.2">
      <c r="A1563" s="1">
        <v>46178</v>
      </c>
      <c r="B1563">
        <v>0</v>
      </c>
      <c r="C1563" s="1">
        <v>45862</v>
      </c>
      <c r="D1563">
        <v>0</v>
      </c>
      <c r="E1563" s="1">
        <v>45862</v>
      </c>
      <c r="F1563">
        <v>0</v>
      </c>
      <c r="G1563" s="1">
        <v>45814</v>
      </c>
      <c r="H1563">
        <v>0</v>
      </c>
      <c r="I1563" s="1">
        <v>45917</v>
      </c>
      <c r="J1563">
        <v>0</v>
      </c>
      <c r="K1563" s="1">
        <v>45953</v>
      </c>
      <c r="L1563">
        <v>12151.29</v>
      </c>
      <c r="M1563" s="1">
        <v>45953</v>
      </c>
      <c r="N1563">
        <v>-12624.91</v>
      </c>
      <c r="O1563" s="1">
        <v>45953</v>
      </c>
      <c r="P1563">
        <v>0</v>
      </c>
      <c r="Q1563" s="1">
        <v>45867</v>
      </c>
      <c r="R1563">
        <v>-45800</v>
      </c>
      <c r="S1563" s="1">
        <v>46178</v>
      </c>
      <c r="T1563">
        <v>0</v>
      </c>
      <c r="U1563" s="1">
        <v>46048</v>
      </c>
      <c r="V1563">
        <v>0</v>
      </c>
      <c r="W1563" s="1">
        <v>46178</v>
      </c>
      <c r="X1563">
        <v>-156307.72</v>
      </c>
      <c r="Y1563" s="1">
        <v>45953</v>
      </c>
      <c r="Z1563">
        <v>-2282.11</v>
      </c>
      <c r="AA1563" s="1">
        <v>45953</v>
      </c>
      <c r="AB1563">
        <v>0</v>
      </c>
    </row>
    <row r="1564" spans="1:28" ht="16.2">
      <c r="A1564" s="1">
        <v>46181</v>
      </c>
      <c r="B1564">
        <v>0</v>
      </c>
      <c r="C1564" s="1">
        <v>45863</v>
      </c>
      <c r="D1564">
        <v>0</v>
      </c>
      <c r="E1564" s="1">
        <v>45863</v>
      </c>
      <c r="F1564">
        <v>0</v>
      </c>
      <c r="G1564" s="1">
        <v>45817</v>
      </c>
      <c r="H1564">
        <v>0</v>
      </c>
      <c r="I1564" s="1">
        <v>45918</v>
      </c>
      <c r="J1564">
        <v>-23330.45</v>
      </c>
      <c r="K1564" s="1">
        <v>45957</v>
      </c>
      <c r="L1564">
        <v>-7089.45</v>
      </c>
      <c r="M1564" s="1">
        <v>45957</v>
      </c>
      <c r="N1564">
        <v>-13628.6</v>
      </c>
      <c r="O1564" s="1">
        <v>45957</v>
      </c>
      <c r="P1564">
        <v>-17692.36</v>
      </c>
      <c r="Q1564" s="1">
        <v>45868</v>
      </c>
      <c r="R1564">
        <v>39600</v>
      </c>
      <c r="S1564" s="1">
        <v>46181</v>
      </c>
      <c r="T1564">
        <v>0</v>
      </c>
      <c r="U1564" s="1">
        <v>46049</v>
      </c>
      <c r="V1564">
        <v>0</v>
      </c>
      <c r="W1564" s="1">
        <v>46181</v>
      </c>
      <c r="X1564">
        <v>131025.78</v>
      </c>
      <c r="Y1564" s="1">
        <v>45957</v>
      </c>
      <c r="Z1564">
        <v>66922.009999999995</v>
      </c>
      <c r="AA1564" s="1">
        <v>45957</v>
      </c>
      <c r="AB1564">
        <v>0</v>
      </c>
    </row>
    <row r="1565" spans="1:28" ht="16.2">
      <c r="A1565" s="1">
        <v>46182</v>
      </c>
      <c r="B1565">
        <v>0</v>
      </c>
      <c r="C1565" s="1">
        <v>45866</v>
      </c>
      <c r="D1565">
        <v>6699.35</v>
      </c>
      <c r="E1565" s="1">
        <v>45866</v>
      </c>
      <c r="F1565">
        <v>0</v>
      </c>
      <c r="G1565" s="1">
        <v>45818</v>
      </c>
      <c r="H1565">
        <v>0</v>
      </c>
      <c r="I1565" s="1">
        <v>45919</v>
      </c>
      <c r="J1565">
        <v>0</v>
      </c>
      <c r="K1565" s="1">
        <v>45958</v>
      </c>
      <c r="L1565">
        <v>0</v>
      </c>
      <c r="M1565" s="1">
        <v>45958</v>
      </c>
      <c r="N1565">
        <v>30355.26</v>
      </c>
      <c r="O1565" s="1">
        <v>45958</v>
      </c>
      <c r="P1565">
        <v>-17687.14</v>
      </c>
      <c r="Q1565" s="1">
        <v>45869</v>
      </c>
      <c r="R1565">
        <v>45600</v>
      </c>
      <c r="S1565" s="1">
        <v>46182</v>
      </c>
      <c r="T1565">
        <v>0</v>
      </c>
      <c r="U1565" s="1">
        <v>46050</v>
      </c>
      <c r="V1565">
        <v>35617.68</v>
      </c>
      <c r="W1565" s="1">
        <v>46182</v>
      </c>
      <c r="X1565">
        <v>0</v>
      </c>
      <c r="Y1565" s="1">
        <v>45958</v>
      </c>
      <c r="Z1565">
        <v>0</v>
      </c>
      <c r="AA1565" s="1">
        <v>45958</v>
      </c>
      <c r="AB1565">
        <v>-30683.93</v>
      </c>
    </row>
    <row r="1566" spans="1:28" ht="16.2">
      <c r="A1566" s="1">
        <v>46183</v>
      </c>
      <c r="B1566">
        <v>0</v>
      </c>
      <c r="C1566" s="1">
        <v>45867</v>
      </c>
      <c r="D1566">
        <v>-59692.91</v>
      </c>
      <c r="E1566" s="1">
        <v>45867</v>
      </c>
      <c r="F1566">
        <v>0</v>
      </c>
      <c r="G1566" s="1">
        <v>45819</v>
      </c>
      <c r="H1566">
        <v>12531.45</v>
      </c>
      <c r="I1566" s="1">
        <v>45922</v>
      </c>
      <c r="J1566">
        <v>11225.07</v>
      </c>
      <c r="K1566" s="1">
        <v>45959</v>
      </c>
      <c r="L1566">
        <v>19150.64</v>
      </c>
      <c r="M1566" s="1">
        <v>45959</v>
      </c>
      <c r="N1566">
        <v>-21443.15</v>
      </c>
      <c r="O1566" s="1">
        <v>45959</v>
      </c>
      <c r="P1566">
        <v>0</v>
      </c>
      <c r="Q1566" s="1">
        <v>45870</v>
      </c>
      <c r="R1566">
        <v>-49000</v>
      </c>
      <c r="S1566" s="1">
        <v>46183</v>
      </c>
      <c r="T1566">
        <v>0</v>
      </c>
      <c r="U1566" s="1">
        <v>46051</v>
      </c>
      <c r="V1566">
        <v>-30000</v>
      </c>
      <c r="W1566" s="1">
        <v>46183</v>
      </c>
      <c r="X1566">
        <v>168377.55</v>
      </c>
      <c r="Y1566" s="1">
        <v>45959</v>
      </c>
      <c r="Z1566">
        <v>26072.89</v>
      </c>
      <c r="AA1566" s="1">
        <v>45959</v>
      </c>
      <c r="AB1566">
        <v>17150.34</v>
      </c>
    </row>
    <row r="1567" spans="1:28" ht="16.2">
      <c r="A1567" s="1">
        <v>46184</v>
      </c>
      <c r="B1567">
        <v>0</v>
      </c>
      <c r="C1567" s="1">
        <v>45868</v>
      </c>
      <c r="D1567">
        <v>0</v>
      </c>
      <c r="E1567" s="1">
        <v>45868</v>
      </c>
      <c r="F1567">
        <v>0</v>
      </c>
      <c r="G1567" s="1">
        <v>45820</v>
      </c>
      <c r="H1567">
        <v>-19800</v>
      </c>
      <c r="I1567" s="1">
        <v>45923</v>
      </c>
      <c r="J1567">
        <v>-15574.51</v>
      </c>
      <c r="K1567" s="1">
        <v>45960</v>
      </c>
      <c r="L1567">
        <v>-41357.199999999997</v>
      </c>
      <c r="M1567" s="1">
        <v>45960</v>
      </c>
      <c r="N1567">
        <v>0</v>
      </c>
      <c r="O1567" s="1">
        <v>45960</v>
      </c>
      <c r="P1567">
        <v>0</v>
      </c>
      <c r="Q1567" s="1">
        <v>45873</v>
      </c>
      <c r="R1567">
        <v>-16800</v>
      </c>
      <c r="S1567" s="1">
        <v>46184</v>
      </c>
      <c r="T1567">
        <v>99046.58</v>
      </c>
      <c r="U1567" s="1">
        <v>46052</v>
      </c>
      <c r="V1567">
        <v>-75372.149999999994</v>
      </c>
      <c r="W1567" s="1">
        <v>46184</v>
      </c>
      <c r="X1567">
        <v>-36691.919999999998</v>
      </c>
      <c r="Y1567" s="1">
        <v>45960</v>
      </c>
      <c r="Z1567">
        <v>-7903.37</v>
      </c>
      <c r="AA1567" s="1">
        <v>45960</v>
      </c>
      <c r="AB1567">
        <v>-2800</v>
      </c>
    </row>
    <row r="1568" spans="1:28" ht="16.2">
      <c r="A1568" s="1">
        <v>46185</v>
      </c>
      <c r="B1568">
        <v>0</v>
      </c>
      <c r="C1568" s="1">
        <v>45869</v>
      </c>
      <c r="D1568">
        <v>26296.38</v>
      </c>
      <c r="E1568" s="1">
        <v>45869</v>
      </c>
      <c r="F1568">
        <v>0</v>
      </c>
      <c r="G1568" s="1">
        <v>45821</v>
      </c>
      <c r="H1568">
        <v>-62400</v>
      </c>
      <c r="I1568" s="1">
        <v>45924</v>
      </c>
      <c r="J1568">
        <v>0</v>
      </c>
      <c r="K1568" s="1">
        <v>45961</v>
      </c>
      <c r="L1568">
        <v>-10507.24</v>
      </c>
      <c r="M1568" s="1">
        <v>45961</v>
      </c>
      <c r="N1568">
        <v>0</v>
      </c>
      <c r="O1568" s="1">
        <v>45961</v>
      </c>
      <c r="P1568">
        <v>0</v>
      </c>
      <c r="Q1568" s="1">
        <v>45874</v>
      </c>
      <c r="R1568">
        <v>63000</v>
      </c>
      <c r="S1568" s="1">
        <v>46185</v>
      </c>
      <c r="T1568">
        <v>0</v>
      </c>
      <c r="U1568" s="1">
        <v>46055</v>
      </c>
      <c r="V1568">
        <v>0</v>
      </c>
      <c r="W1568" s="1">
        <v>46185</v>
      </c>
      <c r="X1568">
        <v>-147719.19</v>
      </c>
      <c r="Y1568" s="1">
        <v>45961</v>
      </c>
      <c r="Z1568">
        <v>-6600</v>
      </c>
      <c r="AA1568" s="1">
        <v>45961</v>
      </c>
      <c r="AB1568">
        <v>6600</v>
      </c>
    </row>
    <row r="1569" spans="1:28" ht="16.2">
      <c r="A1569" s="1">
        <v>46188</v>
      </c>
      <c r="B1569">
        <v>0</v>
      </c>
      <c r="C1569" s="1">
        <v>45870</v>
      </c>
      <c r="D1569">
        <v>-49000</v>
      </c>
      <c r="E1569" s="1">
        <v>45870</v>
      </c>
      <c r="F1569">
        <v>0</v>
      </c>
      <c r="G1569" s="1">
        <v>45824</v>
      </c>
      <c r="H1569">
        <v>18400</v>
      </c>
      <c r="I1569" s="1">
        <v>45925</v>
      </c>
      <c r="J1569">
        <v>-8368.1</v>
      </c>
      <c r="K1569" s="1">
        <v>45964</v>
      </c>
      <c r="L1569">
        <v>90.45</v>
      </c>
      <c r="M1569" s="1">
        <v>45964</v>
      </c>
      <c r="N1569">
        <v>0</v>
      </c>
      <c r="O1569" s="1">
        <v>45964</v>
      </c>
      <c r="P1569">
        <v>-17709.16</v>
      </c>
      <c r="Q1569" s="1">
        <v>45875</v>
      </c>
      <c r="R1569">
        <v>-30000</v>
      </c>
      <c r="S1569" s="1">
        <v>46188</v>
      </c>
      <c r="T1569">
        <v>-26534.23</v>
      </c>
      <c r="U1569" s="1">
        <v>46056</v>
      </c>
      <c r="V1569">
        <v>0</v>
      </c>
      <c r="W1569" s="1">
        <v>46188</v>
      </c>
      <c r="X1569">
        <v>185860.68</v>
      </c>
      <c r="Y1569" s="1">
        <v>45964</v>
      </c>
      <c r="Z1569">
        <v>18200</v>
      </c>
      <c r="AA1569" s="1">
        <v>45964</v>
      </c>
      <c r="AB1569">
        <v>-18200</v>
      </c>
    </row>
    <row r="1570" spans="1:28" ht="16.2">
      <c r="A1570" s="1">
        <v>46189</v>
      </c>
      <c r="B1570">
        <v>0</v>
      </c>
      <c r="C1570" s="1">
        <v>45873</v>
      </c>
      <c r="D1570">
        <v>-53390.32</v>
      </c>
      <c r="E1570" s="1">
        <v>45873</v>
      </c>
      <c r="F1570">
        <v>0</v>
      </c>
      <c r="G1570" s="1">
        <v>45825</v>
      </c>
      <c r="H1570">
        <v>25400</v>
      </c>
      <c r="I1570" s="1">
        <v>45926</v>
      </c>
      <c r="J1570">
        <v>-1170.01</v>
      </c>
      <c r="K1570" s="1">
        <v>45965</v>
      </c>
      <c r="L1570">
        <v>0</v>
      </c>
      <c r="M1570" s="1">
        <v>45965</v>
      </c>
      <c r="N1570">
        <v>-71054.039999999994</v>
      </c>
      <c r="O1570" s="1">
        <v>45965</v>
      </c>
      <c r="P1570">
        <v>0</v>
      </c>
      <c r="Q1570" s="1">
        <v>45876</v>
      </c>
      <c r="R1570">
        <v>114400</v>
      </c>
      <c r="S1570" s="1">
        <v>46189</v>
      </c>
      <c r="T1570">
        <v>0</v>
      </c>
      <c r="U1570" s="1">
        <v>46057</v>
      </c>
      <c r="V1570">
        <v>0</v>
      </c>
      <c r="W1570" s="1">
        <v>46189</v>
      </c>
      <c r="X1570">
        <v>38400</v>
      </c>
      <c r="Y1570" s="1">
        <v>45965</v>
      </c>
      <c r="Z1570">
        <v>-74304.600000000006</v>
      </c>
      <c r="AA1570" s="1">
        <v>45965</v>
      </c>
      <c r="AB1570">
        <v>-32845.4</v>
      </c>
    </row>
    <row r="1571" spans="1:28" ht="16.2">
      <c r="A1571" s="1">
        <v>46190</v>
      </c>
      <c r="B1571">
        <v>0</v>
      </c>
      <c r="C1571" s="1">
        <v>45874</v>
      </c>
      <c r="D1571">
        <v>-27701.85</v>
      </c>
      <c r="E1571" s="1">
        <v>45874</v>
      </c>
      <c r="F1571">
        <v>0</v>
      </c>
      <c r="G1571" s="1">
        <v>45826</v>
      </c>
      <c r="H1571">
        <v>30130.61</v>
      </c>
      <c r="I1571" s="1">
        <v>45930</v>
      </c>
      <c r="J1571">
        <v>1851.82</v>
      </c>
      <c r="K1571" s="1">
        <v>45966</v>
      </c>
      <c r="L1571">
        <v>1944.36</v>
      </c>
      <c r="M1571" s="1">
        <v>45966</v>
      </c>
      <c r="N1571">
        <v>-10642.04</v>
      </c>
      <c r="O1571" s="1">
        <v>45966</v>
      </c>
      <c r="P1571">
        <v>-19314.64</v>
      </c>
      <c r="Q1571" s="1">
        <v>45877</v>
      </c>
      <c r="R1571">
        <v>-13517.99</v>
      </c>
      <c r="S1571" s="1">
        <v>46190</v>
      </c>
      <c r="T1571">
        <v>0</v>
      </c>
      <c r="U1571" s="1">
        <v>46058</v>
      </c>
      <c r="V1571">
        <v>0</v>
      </c>
      <c r="W1571" s="1">
        <v>46190</v>
      </c>
      <c r="X1571">
        <v>-22170.04</v>
      </c>
      <c r="Y1571" s="1">
        <v>45966</v>
      </c>
      <c r="Z1571">
        <v>56885.7</v>
      </c>
      <c r="AA1571" s="1">
        <v>45966</v>
      </c>
      <c r="AB1571">
        <v>0</v>
      </c>
    </row>
    <row r="1572" spans="1:28" ht="16.2">
      <c r="A1572" s="1">
        <v>46191</v>
      </c>
      <c r="B1572">
        <v>0</v>
      </c>
      <c r="C1572" s="1">
        <v>45875</v>
      </c>
      <c r="D1572">
        <v>0</v>
      </c>
      <c r="E1572" s="1">
        <v>45875</v>
      </c>
      <c r="F1572">
        <v>0</v>
      </c>
      <c r="G1572" s="1">
        <v>45827</v>
      </c>
      <c r="H1572">
        <v>-2250.88</v>
      </c>
      <c r="I1572" s="1">
        <v>45931</v>
      </c>
      <c r="J1572">
        <v>-10144.59</v>
      </c>
      <c r="K1572" s="1">
        <v>45967</v>
      </c>
      <c r="L1572">
        <v>-23525.13</v>
      </c>
      <c r="M1572" s="1">
        <v>45967</v>
      </c>
      <c r="N1572">
        <v>0</v>
      </c>
      <c r="O1572" s="1">
        <v>45967</v>
      </c>
      <c r="P1572">
        <v>-17680.96</v>
      </c>
      <c r="Q1572" s="1">
        <v>45880</v>
      </c>
      <c r="R1572">
        <v>0</v>
      </c>
      <c r="S1572" s="1">
        <v>46191</v>
      </c>
      <c r="T1572">
        <v>0</v>
      </c>
      <c r="U1572" s="1">
        <v>46059</v>
      </c>
      <c r="V1572">
        <v>0</v>
      </c>
      <c r="W1572" s="1">
        <v>46191</v>
      </c>
      <c r="X1572">
        <v>0</v>
      </c>
      <c r="Y1572" s="1">
        <v>45967</v>
      </c>
      <c r="Z1572">
        <v>-2749.23</v>
      </c>
      <c r="AA1572" s="1">
        <v>45967</v>
      </c>
      <c r="AB1572">
        <v>0</v>
      </c>
    </row>
    <row r="1573" spans="1:28" ht="16.2">
      <c r="A1573" s="1">
        <v>46195</v>
      </c>
      <c r="B1573">
        <v>0</v>
      </c>
      <c r="C1573" s="1">
        <v>45876</v>
      </c>
      <c r="D1573">
        <v>28084.41</v>
      </c>
      <c r="E1573" s="1">
        <v>45876</v>
      </c>
      <c r="F1573">
        <v>0</v>
      </c>
      <c r="G1573" s="1">
        <v>45828</v>
      </c>
      <c r="H1573">
        <v>10200</v>
      </c>
      <c r="I1573" s="1">
        <v>45932</v>
      </c>
      <c r="J1573">
        <v>-6393.77</v>
      </c>
      <c r="K1573" s="1">
        <v>45968</v>
      </c>
      <c r="L1573">
        <v>63968.7</v>
      </c>
      <c r="M1573" s="1">
        <v>45968</v>
      </c>
      <c r="N1573">
        <v>0</v>
      </c>
      <c r="O1573" s="1">
        <v>45968</v>
      </c>
      <c r="P1573">
        <v>0</v>
      </c>
      <c r="Q1573" s="1">
        <v>45881</v>
      </c>
      <c r="R1573">
        <v>0</v>
      </c>
      <c r="S1573" s="1">
        <v>46195</v>
      </c>
      <c r="T1573">
        <v>0</v>
      </c>
      <c r="U1573" s="1">
        <v>46062</v>
      </c>
      <c r="V1573">
        <v>0</v>
      </c>
      <c r="W1573" s="1">
        <v>46195</v>
      </c>
      <c r="X1573">
        <v>238783.64</v>
      </c>
      <c r="Y1573" s="1">
        <v>45968</v>
      </c>
      <c r="Z1573">
        <v>-138183.44</v>
      </c>
      <c r="AA1573" s="1">
        <v>45968</v>
      </c>
      <c r="AB1573">
        <v>-10630.43</v>
      </c>
    </row>
    <row r="1574" spans="1:28" ht="16.2">
      <c r="A1574" s="1">
        <v>46196</v>
      </c>
      <c r="B1574">
        <v>0</v>
      </c>
      <c r="C1574" s="1">
        <v>45877</v>
      </c>
      <c r="D1574">
        <v>18277.240000000002</v>
      </c>
      <c r="E1574" s="1">
        <v>45877</v>
      </c>
      <c r="F1574">
        <v>0</v>
      </c>
      <c r="G1574" s="1">
        <v>45831</v>
      </c>
      <c r="H1574">
        <v>36000</v>
      </c>
      <c r="I1574" s="1">
        <v>45933</v>
      </c>
      <c r="J1574">
        <v>-8591.76</v>
      </c>
      <c r="K1574" s="1">
        <v>45971</v>
      </c>
      <c r="L1574">
        <v>-22268.39</v>
      </c>
      <c r="M1574" s="1">
        <v>45971</v>
      </c>
      <c r="N1574">
        <v>0</v>
      </c>
      <c r="O1574" s="1">
        <v>45971</v>
      </c>
      <c r="P1574">
        <v>-17669.86</v>
      </c>
      <c r="Q1574" s="1">
        <v>45882</v>
      </c>
      <c r="R1574">
        <v>0</v>
      </c>
      <c r="S1574" s="1">
        <v>46196</v>
      </c>
      <c r="T1574">
        <v>0</v>
      </c>
      <c r="U1574" s="1">
        <v>46063</v>
      </c>
      <c r="V1574">
        <v>0</v>
      </c>
      <c r="W1574" s="1">
        <v>46196</v>
      </c>
      <c r="X1574">
        <v>102931.95</v>
      </c>
      <c r="Y1574" s="1">
        <v>45971</v>
      </c>
      <c r="Z1574">
        <v>-20875.259999999998</v>
      </c>
      <c r="AA1574" s="1">
        <v>45971</v>
      </c>
      <c r="AB1574">
        <v>-26035.68</v>
      </c>
    </row>
    <row r="1575" spans="1:28" ht="16.2">
      <c r="A1575" s="1">
        <v>46197</v>
      </c>
      <c r="B1575">
        <v>0</v>
      </c>
      <c r="C1575" s="1">
        <v>45880</v>
      </c>
      <c r="D1575">
        <v>0</v>
      </c>
      <c r="E1575" s="1">
        <v>45880</v>
      </c>
      <c r="F1575">
        <v>0</v>
      </c>
      <c r="G1575" s="1">
        <v>45832</v>
      </c>
      <c r="H1575">
        <v>-97200</v>
      </c>
      <c r="I1575" s="1">
        <v>45937</v>
      </c>
      <c r="J1575">
        <v>0</v>
      </c>
      <c r="K1575" s="1">
        <v>45972</v>
      </c>
      <c r="L1575">
        <v>-10088.459999999999</v>
      </c>
      <c r="M1575" s="1">
        <v>45972</v>
      </c>
      <c r="N1575">
        <v>-40675.949999999997</v>
      </c>
      <c r="O1575" s="1">
        <v>45972</v>
      </c>
      <c r="P1575">
        <v>0</v>
      </c>
      <c r="Q1575" s="1">
        <v>45883</v>
      </c>
      <c r="R1575">
        <v>0</v>
      </c>
      <c r="S1575" s="1">
        <v>46197</v>
      </c>
      <c r="T1575">
        <v>0</v>
      </c>
      <c r="U1575" s="1">
        <v>46064</v>
      </c>
      <c r="V1575">
        <v>0</v>
      </c>
      <c r="W1575" s="1">
        <v>46197</v>
      </c>
      <c r="X1575">
        <v>0</v>
      </c>
      <c r="Y1575" s="1">
        <v>45972</v>
      </c>
      <c r="Z1575">
        <v>-84517.119999999995</v>
      </c>
      <c r="AA1575" s="1">
        <v>45972</v>
      </c>
      <c r="AB1575">
        <v>0</v>
      </c>
    </row>
    <row r="1576" spans="1:28" ht="16.2">
      <c r="A1576" s="1">
        <v>46198</v>
      </c>
      <c r="B1576">
        <v>0</v>
      </c>
      <c r="C1576" s="1">
        <v>45881</v>
      </c>
      <c r="D1576">
        <v>0</v>
      </c>
      <c r="E1576" s="1">
        <v>45881</v>
      </c>
      <c r="F1576">
        <v>0</v>
      </c>
      <c r="G1576" s="1">
        <v>45833</v>
      </c>
      <c r="H1576">
        <v>-40000</v>
      </c>
      <c r="I1576" s="1">
        <v>45938</v>
      </c>
      <c r="J1576">
        <v>0</v>
      </c>
      <c r="K1576" s="1">
        <v>45973</v>
      </c>
      <c r="L1576">
        <v>0</v>
      </c>
      <c r="M1576" s="1">
        <v>45973</v>
      </c>
      <c r="N1576">
        <v>42364.86</v>
      </c>
      <c r="O1576" s="1">
        <v>45973</v>
      </c>
      <c r="P1576">
        <v>0</v>
      </c>
      <c r="Q1576" s="1">
        <v>45884</v>
      </c>
      <c r="R1576">
        <v>0</v>
      </c>
      <c r="S1576" s="1">
        <v>46198</v>
      </c>
      <c r="T1576">
        <v>0</v>
      </c>
      <c r="U1576" s="1">
        <v>46076</v>
      </c>
      <c r="V1576">
        <v>0</v>
      </c>
      <c r="W1576" s="1">
        <v>46198</v>
      </c>
      <c r="X1576">
        <v>0</v>
      </c>
      <c r="Y1576" s="1">
        <v>45973</v>
      </c>
      <c r="Z1576">
        <v>-4305.93</v>
      </c>
      <c r="AA1576" s="1">
        <v>45973</v>
      </c>
      <c r="AB1576">
        <v>0</v>
      </c>
    </row>
    <row r="1577" spans="1:28" ht="16.2">
      <c r="A1577" s="1">
        <v>46199</v>
      </c>
      <c r="B1577">
        <v>0</v>
      </c>
      <c r="C1577" s="1">
        <v>45882</v>
      </c>
      <c r="D1577">
        <v>0</v>
      </c>
      <c r="E1577" s="1">
        <v>45882</v>
      </c>
      <c r="F1577">
        <v>0</v>
      </c>
      <c r="G1577" s="1">
        <v>45834</v>
      </c>
      <c r="H1577">
        <v>-14466.84</v>
      </c>
      <c r="I1577" s="1">
        <v>45939</v>
      </c>
      <c r="J1577">
        <v>0</v>
      </c>
      <c r="K1577" s="1">
        <v>45974</v>
      </c>
      <c r="L1577">
        <v>0</v>
      </c>
      <c r="M1577" s="1">
        <v>45974</v>
      </c>
      <c r="N1577">
        <v>-4041.14</v>
      </c>
      <c r="O1577" s="1">
        <v>45974</v>
      </c>
      <c r="P1577">
        <v>0</v>
      </c>
      <c r="Q1577" s="1">
        <v>45887</v>
      </c>
      <c r="R1577">
        <v>0</v>
      </c>
      <c r="S1577" s="1">
        <v>46199</v>
      </c>
      <c r="T1577">
        <v>0</v>
      </c>
      <c r="U1577" s="1">
        <v>46077</v>
      </c>
      <c r="V1577">
        <v>3355.85</v>
      </c>
      <c r="W1577" s="1">
        <v>46199</v>
      </c>
      <c r="X1577">
        <v>0</v>
      </c>
      <c r="Y1577" s="1">
        <v>45974</v>
      </c>
      <c r="Z1577">
        <v>-28077.06</v>
      </c>
      <c r="AA1577" s="1">
        <v>45974</v>
      </c>
      <c r="AB1577">
        <v>-33076.550000000003</v>
      </c>
    </row>
    <row r="1578" spans="1:28" ht="16.2">
      <c r="A1578" s="1">
        <v>46202</v>
      </c>
      <c r="B1578">
        <v>0</v>
      </c>
      <c r="C1578" s="1">
        <v>45883</v>
      </c>
      <c r="D1578">
        <v>0</v>
      </c>
      <c r="E1578" s="1">
        <v>45883</v>
      </c>
      <c r="F1578">
        <v>0</v>
      </c>
      <c r="G1578" s="1">
        <v>45835</v>
      </c>
      <c r="H1578">
        <v>0</v>
      </c>
      <c r="I1578" s="1">
        <v>45943</v>
      </c>
      <c r="J1578">
        <v>71582.02</v>
      </c>
      <c r="K1578" s="1">
        <v>45975</v>
      </c>
      <c r="L1578">
        <v>-29272.51</v>
      </c>
      <c r="M1578" s="1">
        <v>45975</v>
      </c>
      <c r="N1578">
        <v>89964.35</v>
      </c>
      <c r="O1578" s="1">
        <v>45975</v>
      </c>
      <c r="P1578">
        <v>0</v>
      </c>
      <c r="Q1578" s="1">
        <v>45888</v>
      </c>
      <c r="R1578">
        <v>-6331.1</v>
      </c>
      <c r="S1578" s="1">
        <v>46202</v>
      </c>
      <c r="T1578">
        <v>0</v>
      </c>
      <c r="U1578" s="1">
        <v>46078</v>
      </c>
      <c r="V1578">
        <v>168129.81</v>
      </c>
      <c r="W1578" s="1">
        <v>46202</v>
      </c>
      <c r="X1578">
        <v>149456.12</v>
      </c>
      <c r="Y1578" s="1">
        <v>45975</v>
      </c>
      <c r="Z1578">
        <v>76751.59</v>
      </c>
      <c r="AA1578" s="1">
        <v>45975</v>
      </c>
      <c r="AB1578">
        <v>0</v>
      </c>
    </row>
    <row r="1579" spans="1:28" ht="16.2">
      <c r="A1579" s="1">
        <v>46203</v>
      </c>
      <c r="B1579">
        <v>0</v>
      </c>
      <c r="C1579" s="1">
        <v>45884</v>
      </c>
      <c r="D1579">
        <v>0</v>
      </c>
      <c r="E1579" s="1">
        <v>45884</v>
      </c>
      <c r="F1579">
        <v>0</v>
      </c>
      <c r="G1579" s="1">
        <v>45838</v>
      </c>
      <c r="H1579">
        <v>0</v>
      </c>
      <c r="I1579" s="1">
        <v>45944</v>
      </c>
      <c r="J1579">
        <v>-19009.849999999999</v>
      </c>
      <c r="K1579" s="1">
        <v>45978</v>
      </c>
      <c r="L1579">
        <v>14919.06</v>
      </c>
      <c r="M1579" s="1">
        <v>45978</v>
      </c>
      <c r="N1579">
        <v>-76844.259999999995</v>
      </c>
      <c r="O1579" s="1">
        <v>45978</v>
      </c>
      <c r="P1579">
        <v>0</v>
      </c>
      <c r="Q1579" s="1">
        <v>45889</v>
      </c>
      <c r="R1579">
        <v>-141709.10999999999</v>
      </c>
      <c r="S1579" s="1">
        <v>46203</v>
      </c>
      <c r="T1579">
        <v>0</v>
      </c>
      <c r="U1579" s="1">
        <v>46079</v>
      </c>
      <c r="V1579">
        <v>0</v>
      </c>
      <c r="W1579" s="1">
        <v>46203</v>
      </c>
      <c r="X1579">
        <v>161659.92000000001</v>
      </c>
      <c r="Y1579" s="1">
        <v>45978</v>
      </c>
      <c r="Z1579">
        <v>32358.7</v>
      </c>
      <c r="AA1579" s="1">
        <v>45978</v>
      </c>
      <c r="AB1579">
        <v>0</v>
      </c>
    </row>
    <row r="1580" spans="1:28" ht="16.2">
      <c r="A1580" s="1">
        <v>46204</v>
      </c>
      <c r="B1580">
        <v>0</v>
      </c>
      <c r="C1580" s="1">
        <v>45887</v>
      </c>
      <c r="D1580">
        <v>0</v>
      </c>
      <c r="E1580" s="1">
        <v>45887</v>
      </c>
      <c r="F1580">
        <v>0</v>
      </c>
      <c r="G1580" s="1">
        <v>45839</v>
      </c>
      <c r="H1580">
        <v>0</v>
      </c>
      <c r="I1580" s="1">
        <v>45945</v>
      </c>
      <c r="J1580">
        <v>0</v>
      </c>
      <c r="K1580" s="1">
        <v>45979</v>
      </c>
      <c r="L1580">
        <v>-31027.23</v>
      </c>
      <c r="M1580" s="1">
        <v>45979</v>
      </c>
      <c r="N1580">
        <v>121577.49</v>
      </c>
      <c r="O1580" s="1">
        <v>45979</v>
      </c>
      <c r="P1580">
        <v>0</v>
      </c>
      <c r="Q1580" s="1">
        <v>45890</v>
      </c>
      <c r="R1580">
        <v>0</v>
      </c>
      <c r="S1580" s="1">
        <v>46204</v>
      </c>
      <c r="T1580">
        <v>0</v>
      </c>
      <c r="U1580" s="1">
        <v>46083</v>
      </c>
      <c r="V1580">
        <v>0</v>
      </c>
      <c r="W1580" s="1">
        <v>46204</v>
      </c>
      <c r="X1580">
        <v>101000</v>
      </c>
      <c r="Y1580" s="1">
        <v>45979</v>
      </c>
      <c r="Z1580">
        <v>58762.42</v>
      </c>
      <c r="AA1580" s="1">
        <v>45979</v>
      </c>
      <c r="AB1580">
        <v>52987.78</v>
      </c>
    </row>
    <row r="1581" spans="1:28" ht="16.2">
      <c r="A1581" s="1">
        <v>46205</v>
      </c>
      <c r="B1581">
        <v>0</v>
      </c>
      <c r="C1581" s="1">
        <v>45888</v>
      </c>
      <c r="D1581">
        <v>0</v>
      </c>
      <c r="E1581" s="1">
        <v>45888</v>
      </c>
      <c r="F1581">
        <v>0</v>
      </c>
      <c r="G1581" s="1">
        <v>45840</v>
      </c>
      <c r="H1581">
        <v>0</v>
      </c>
      <c r="I1581" s="1">
        <v>45946</v>
      </c>
      <c r="J1581">
        <v>19968.46</v>
      </c>
      <c r="K1581" s="1">
        <v>45980</v>
      </c>
      <c r="L1581">
        <v>-38808.42</v>
      </c>
      <c r="M1581" s="1">
        <v>45980</v>
      </c>
      <c r="N1581">
        <v>-7805.2</v>
      </c>
      <c r="O1581" s="1">
        <v>45980</v>
      </c>
      <c r="P1581">
        <v>0</v>
      </c>
      <c r="Q1581" s="1">
        <v>45891</v>
      </c>
      <c r="R1581">
        <v>0</v>
      </c>
      <c r="S1581" s="1">
        <v>46205</v>
      </c>
      <c r="T1581">
        <v>0</v>
      </c>
      <c r="U1581" s="1">
        <v>46084</v>
      </c>
      <c r="V1581">
        <v>0</v>
      </c>
      <c r="W1581" s="1">
        <v>46205</v>
      </c>
      <c r="X1581">
        <v>-86012.08</v>
      </c>
      <c r="Y1581" s="1">
        <v>45980</v>
      </c>
      <c r="Z1581">
        <v>-13005.98</v>
      </c>
      <c r="AA1581" s="1">
        <v>45980</v>
      </c>
      <c r="AB1581">
        <v>32200.799999999999</v>
      </c>
    </row>
    <row r="1582" spans="1:28" ht="16.2">
      <c r="A1582" s="1">
        <v>46206</v>
      </c>
      <c r="B1582">
        <v>0</v>
      </c>
      <c r="C1582" s="1">
        <v>45889</v>
      </c>
      <c r="D1582">
        <v>50162.94</v>
      </c>
      <c r="E1582" s="1">
        <v>45889</v>
      </c>
      <c r="F1582">
        <v>0</v>
      </c>
      <c r="G1582" s="1">
        <v>45841</v>
      </c>
      <c r="H1582">
        <v>0</v>
      </c>
      <c r="I1582" s="1">
        <v>45947</v>
      </c>
      <c r="J1582">
        <v>-30650.15</v>
      </c>
      <c r="K1582" s="1">
        <v>45981</v>
      </c>
      <c r="L1582">
        <v>958.73</v>
      </c>
      <c r="M1582" s="1">
        <v>45981</v>
      </c>
      <c r="N1582">
        <v>0</v>
      </c>
      <c r="O1582" s="1">
        <v>45981</v>
      </c>
      <c r="P1582">
        <v>0</v>
      </c>
      <c r="Q1582" s="1">
        <v>45894</v>
      </c>
      <c r="R1582">
        <v>27676.73</v>
      </c>
      <c r="S1582" s="1">
        <v>46206</v>
      </c>
      <c r="T1582">
        <v>0</v>
      </c>
      <c r="U1582" s="1">
        <v>46085</v>
      </c>
      <c r="V1582">
        <v>0</v>
      </c>
      <c r="W1582" s="1">
        <v>46206</v>
      </c>
      <c r="X1582">
        <v>-69587.740000000005</v>
      </c>
      <c r="Y1582" s="1">
        <v>45981</v>
      </c>
      <c r="Z1582">
        <v>15778.03</v>
      </c>
      <c r="AA1582" s="1">
        <v>45981</v>
      </c>
      <c r="AB1582">
        <v>0</v>
      </c>
    </row>
    <row r="1583" spans="1:28" ht="16.2">
      <c r="A1583" s="1">
        <v>46209</v>
      </c>
      <c r="B1583">
        <v>0</v>
      </c>
      <c r="C1583" s="1">
        <v>45890</v>
      </c>
      <c r="D1583">
        <v>0</v>
      </c>
      <c r="E1583" s="1">
        <v>45890</v>
      </c>
      <c r="F1583">
        <v>0</v>
      </c>
      <c r="G1583" s="1">
        <v>45842</v>
      </c>
      <c r="H1583">
        <v>0</v>
      </c>
      <c r="I1583" s="1">
        <v>45950</v>
      </c>
      <c r="J1583">
        <v>14149.04</v>
      </c>
      <c r="K1583" s="1">
        <v>45982</v>
      </c>
      <c r="L1583">
        <v>34400.14</v>
      </c>
      <c r="M1583" s="1">
        <v>45982</v>
      </c>
      <c r="N1583">
        <v>0</v>
      </c>
      <c r="O1583" s="1">
        <v>45982</v>
      </c>
      <c r="P1583">
        <v>0</v>
      </c>
      <c r="Q1583" s="1">
        <v>45895</v>
      </c>
      <c r="R1583">
        <v>400</v>
      </c>
      <c r="S1583" s="1">
        <v>46209</v>
      </c>
      <c r="T1583">
        <v>0</v>
      </c>
      <c r="U1583" s="1">
        <v>46086</v>
      </c>
      <c r="V1583">
        <v>0</v>
      </c>
      <c r="W1583" s="1">
        <v>46209</v>
      </c>
      <c r="X1583">
        <v>0</v>
      </c>
      <c r="Y1583" s="1">
        <v>45982</v>
      </c>
      <c r="Z1583">
        <v>50951.69</v>
      </c>
      <c r="AA1583" s="1">
        <v>45982</v>
      </c>
      <c r="AB1583">
        <v>23801.73</v>
      </c>
    </row>
    <row r="1584" spans="1:28" ht="16.2">
      <c r="A1584" s="1">
        <v>46210</v>
      </c>
      <c r="B1584">
        <v>77043.570000000007</v>
      </c>
      <c r="C1584" s="1">
        <v>45891</v>
      </c>
      <c r="D1584">
        <v>0</v>
      </c>
      <c r="E1584" s="1">
        <v>45891</v>
      </c>
      <c r="F1584">
        <v>0</v>
      </c>
      <c r="G1584" s="1">
        <v>45845</v>
      </c>
      <c r="H1584">
        <v>-17337.099999999999</v>
      </c>
      <c r="I1584" s="1">
        <v>45951</v>
      </c>
      <c r="J1584">
        <v>-20705.12</v>
      </c>
      <c r="K1584" s="1">
        <v>45985</v>
      </c>
      <c r="L1584">
        <v>-23797.8</v>
      </c>
      <c r="M1584" s="1">
        <v>45985</v>
      </c>
      <c r="N1584">
        <v>-9799.7999999999993</v>
      </c>
      <c r="O1584" s="1">
        <v>45985</v>
      </c>
      <c r="P1584">
        <v>0</v>
      </c>
      <c r="Q1584" s="1">
        <v>45896</v>
      </c>
      <c r="R1584">
        <v>42000</v>
      </c>
      <c r="S1584" s="1">
        <v>46210</v>
      </c>
      <c r="T1584">
        <v>93809.73</v>
      </c>
      <c r="U1584" s="1">
        <v>46087</v>
      </c>
      <c r="V1584">
        <v>0</v>
      </c>
      <c r="W1584" s="1">
        <v>46210</v>
      </c>
      <c r="X1584">
        <v>41220.36</v>
      </c>
      <c r="Y1584" s="1">
        <v>45985</v>
      </c>
      <c r="Z1584">
        <v>-35198.07</v>
      </c>
      <c r="AA1584" s="1">
        <v>45985</v>
      </c>
      <c r="AB1584">
        <v>-25800</v>
      </c>
    </row>
    <row r="1585" spans="1:28" ht="16.2">
      <c r="A1585" s="1">
        <v>46211</v>
      </c>
      <c r="B1585">
        <v>0</v>
      </c>
      <c r="C1585" s="1">
        <v>45894</v>
      </c>
      <c r="D1585">
        <v>0</v>
      </c>
      <c r="E1585" s="1">
        <v>45894</v>
      </c>
      <c r="F1585">
        <v>0</v>
      </c>
      <c r="G1585" s="1">
        <v>45846</v>
      </c>
      <c r="H1585">
        <v>0</v>
      </c>
      <c r="I1585" s="1">
        <v>45952</v>
      </c>
      <c r="J1585">
        <v>0</v>
      </c>
      <c r="K1585" s="1">
        <v>45986</v>
      </c>
      <c r="L1585">
        <v>8780.83</v>
      </c>
      <c r="M1585" s="1">
        <v>45986</v>
      </c>
      <c r="N1585">
        <v>-18595.78</v>
      </c>
      <c r="O1585" s="1">
        <v>45986</v>
      </c>
      <c r="P1585">
        <v>0</v>
      </c>
      <c r="Q1585" s="1">
        <v>45897</v>
      </c>
      <c r="R1585">
        <v>-47000</v>
      </c>
      <c r="S1585" s="1">
        <v>46211</v>
      </c>
      <c r="T1585">
        <v>0</v>
      </c>
      <c r="U1585" s="1">
        <v>46090</v>
      </c>
      <c r="V1585">
        <v>0</v>
      </c>
      <c r="W1585" s="1">
        <v>46211</v>
      </c>
      <c r="X1585">
        <v>42000</v>
      </c>
      <c r="Y1585" s="1">
        <v>45986</v>
      </c>
      <c r="Z1585">
        <v>-47405.09</v>
      </c>
      <c r="AA1585" s="1">
        <v>45986</v>
      </c>
      <c r="AB1585">
        <v>-88811.65</v>
      </c>
    </row>
    <row r="1586" spans="1:28" ht="16.2">
      <c r="A1586" s="1">
        <v>46212</v>
      </c>
      <c r="B1586">
        <v>0</v>
      </c>
      <c r="C1586" s="1">
        <v>45895</v>
      </c>
      <c r="D1586">
        <v>0</v>
      </c>
      <c r="E1586" s="1">
        <v>45895</v>
      </c>
      <c r="F1586">
        <v>0</v>
      </c>
      <c r="G1586" s="1">
        <v>45847</v>
      </c>
      <c r="H1586">
        <v>0</v>
      </c>
      <c r="I1586" s="1">
        <v>45953</v>
      </c>
      <c r="J1586">
        <v>-13255.46</v>
      </c>
      <c r="K1586" s="1">
        <v>45987</v>
      </c>
      <c r="L1586">
        <v>1165.1199999999999</v>
      </c>
      <c r="M1586" s="1">
        <v>45987</v>
      </c>
      <c r="N1586">
        <v>0</v>
      </c>
      <c r="O1586" s="1">
        <v>45987</v>
      </c>
      <c r="P1586">
        <v>-17639.259999999998</v>
      </c>
      <c r="Q1586" s="1">
        <v>45898</v>
      </c>
      <c r="R1586">
        <v>7800</v>
      </c>
      <c r="S1586" s="1">
        <v>46212</v>
      </c>
      <c r="T1586">
        <v>-86551.09</v>
      </c>
      <c r="U1586" s="1">
        <v>46091</v>
      </c>
      <c r="V1586">
        <v>0</v>
      </c>
      <c r="W1586" s="1">
        <v>46212</v>
      </c>
      <c r="X1586">
        <v>-22400</v>
      </c>
      <c r="Y1586" s="1">
        <v>45987</v>
      </c>
      <c r="Z1586">
        <v>79400</v>
      </c>
      <c r="AA1586" s="1">
        <v>45987</v>
      </c>
      <c r="AB1586">
        <v>-6220.71</v>
      </c>
    </row>
    <row r="1587" spans="1:28" ht="16.2">
      <c r="A1587" s="1">
        <v>46216</v>
      </c>
      <c r="B1587">
        <v>146854.04</v>
      </c>
      <c r="C1587" s="1">
        <v>45896</v>
      </c>
      <c r="D1587">
        <v>31871</v>
      </c>
      <c r="E1587" s="1">
        <v>45896</v>
      </c>
      <c r="F1587">
        <v>0</v>
      </c>
      <c r="G1587" s="1">
        <v>45848</v>
      </c>
      <c r="H1587">
        <v>0</v>
      </c>
      <c r="I1587" s="1">
        <v>45957</v>
      </c>
      <c r="J1587">
        <v>0</v>
      </c>
      <c r="K1587" s="1">
        <v>45988</v>
      </c>
      <c r="L1587">
        <v>-20851.439999999999</v>
      </c>
      <c r="M1587" s="1">
        <v>45988</v>
      </c>
      <c r="N1587">
        <v>40378.69</v>
      </c>
      <c r="O1587" s="1">
        <v>45988</v>
      </c>
      <c r="P1587">
        <v>0</v>
      </c>
      <c r="Q1587" s="1">
        <v>45901</v>
      </c>
      <c r="R1587">
        <v>-51800</v>
      </c>
      <c r="S1587" s="1">
        <v>46216</v>
      </c>
      <c r="T1587">
        <v>0</v>
      </c>
      <c r="U1587" s="1">
        <v>46092</v>
      </c>
      <c r="V1587">
        <v>0</v>
      </c>
      <c r="W1587" s="1">
        <v>46216</v>
      </c>
      <c r="X1587">
        <v>12000</v>
      </c>
      <c r="Y1587" s="1">
        <v>45988</v>
      </c>
      <c r="Z1587">
        <v>2910.62</v>
      </c>
      <c r="AA1587" s="1">
        <v>45988</v>
      </c>
      <c r="AB1587">
        <v>50600</v>
      </c>
    </row>
    <row r="1588" spans="1:28" ht="16.2">
      <c r="A1588" s="1">
        <v>46217</v>
      </c>
      <c r="B1588">
        <v>-34770.81</v>
      </c>
      <c r="C1588" s="1">
        <v>45897</v>
      </c>
      <c r="D1588">
        <v>-47000</v>
      </c>
      <c r="E1588" s="1">
        <v>45897</v>
      </c>
      <c r="F1588">
        <v>0</v>
      </c>
      <c r="G1588" s="1">
        <v>45849</v>
      </c>
      <c r="H1588">
        <v>0</v>
      </c>
      <c r="I1588" s="1">
        <v>45958</v>
      </c>
      <c r="J1588">
        <v>0</v>
      </c>
      <c r="K1588" s="1">
        <v>45989</v>
      </c>
      <c r="L1588">
        <v>23771.37</v>
      </c>
      <c r="M1588" s="1">
        <v>45989</v>
      </c>
      <c r="N1588">
        <v>-35683.61</v>
      </c>
      <c r="O1588" s="1">
        <v>45989</v>
      </c>
      <c r="P1588">
        <v>0</v>
      </c>
      <c r="Q1588" s="1">
        <v>45902</v>
      </c>
      <c r="R1588">
        <v>-8600</v>
      </c>
      <c r="S1588" s="1">
        <v>46217</v>
      </c>
      <c r="T1588">
        <v>-14299.52</v>
      </c>
      <c r="U1588" s="1">
        <v>46093</v>
      </c>
      <c r="V1588">
        <v>0</v>
      </c>
      <c r="W1588" s="1">
        <v>46217</v>
      </c>
      <c r="X1588">
        <v>160400</v>
      </c>
      <c r="Y1588" s="1">
        <v>45989</v>
      </c>
      <c r="Z1588">
        <v>-16911.25</v>
      </c>
      <c r="AA1588" s="1">
        <v>45989</v>
      </c>
      <c r="AB1588">
        <v>32200</v>
      </c>
    </row>
    <row r="1589" spans="1:28" ht="16.2">
      <c r="A1589" s="1">
        <v>46218</v>
      </c>
      <c r="B1589">
        <v>0</v>
      </c>
      <c r="C1589" s="1">
        <v>45898</v>
      </c>
      <c r="D1589">
        <v>7800</v>
      </c>
      <c r="E1589" s="1">
        <v>45898</v>
      </c>
      <c r="F1589">
        <v>0</v>
      </c>
      <c r="G1589" s="1">
        <v>45852</v>
      </c>
      <c r="H1589">
        <v>0</v>
      </c>
      <c r="I1589" s="1">
        <v>45959</v>
      </c>
      <c r="J1589">
        <v>0</v>
      </c>
      <c r="K1589" s="1">
        <v>45992</v>
      </c>
      <c r="L1589">
        <v>8308.44</v>
      </c>
      <c r="M1589" s="1">
        <v>45992</v>
      </c>
      <c r="N1589">
        <v>0</v>
      </c>
      <c r="O1589" s="1">
        <v>45992</v>
      </c>
      <c r="P1589">
        <v>-19310.560000000001</v>
      </c>
      <c r="Q1589" s="1">
        <v>45903</v>
      </c>
      <c r="R1589">
        <v>6400</v>
      </c>
      <c r="S1589" s="1">
        <v>46218</v>
      </c>
      <c r="T1589">
        <v>0</v>
      </c>
      <c r="U1589" s="1">
        <v>46094</v>
      </c>
      <c r="V1589">
        <v>-39173.4</v>
      </c>
      <c r="W1589" s="1">
        <v>46218</v>
      </c>
      <c r="X1589">
        <v>-86157.17</v>
      </c>
      <c r="Y1589" s="1">
        <v>45992</v>
      </c>
      <c r="Z1589">
        <v>-64622.75</v>
      </c>
      <c r="AA1589" s="1">
        <v>45992</v>
      </c>
      <c r="AB1589">
        <v>-68000</v>
      </c>
    </row>
    <row r="1590" spans="1:28" ht="16.2">
      <c r="A1590" s="1">
        <v>46219</v>
      </c>
      <c r="B1590">
        <v>0</v>
      </c>
      <c r="C1590" s="1">
        <v>45901</v>
      </c>
      <c r="D1590">
        <v>10349.98</v>
      </c>
      <c r="E1590" s="1">
        <v>45901</v>
      </c>
      <c r="F1590">
        <v>0</v>
      </c>
      <c r="G1590" s="1">
        <v>45853</v>
      </c>
      <c r="H1590">
        <v>0</v>
      </c>
      <c r="I1590" s="1">
        <v>45960</v>
      </c>
      <c r="J1590">
        <v>-47814.6</v>
      </c>
      <c r="K1590" s="1">
        <v>45993</v>
      </c>
      <c r="L1590">
        <v>-18060.080000000002</v>
      </c>
      <c r="M1590" s="1">
        <v>45993</v>
      </c>
      <c r="N1590">
        <v>0</v>
      </c>
      <c r="O1590" s="1">
        <v>45993</v>
      </c>
      <c r="P1590">
        <v>0</v>
      </c>
      <c r="Q1590" s="1">
        <v>45904</v>
      </c>
      <c r="R1590">
        <v>27000</v>
      </c>
      <c r="S1590" s="1">
        <v>46219</v>
      </c>
      <c r="T1590">
        <v>0</v>
      </c>
      <c r="U1590" s="1">
        <v>46097</v>
      </c>
      <c r="V1590">
        <v>0</v>
      </c>
      <c r="W1590" s="1">
        <v>46219</v>
      </c>
      <c r="X1590">
        <v>-78149.11</v>
      </c>
      <c r="Y1590" s="1">
        <v>45993</v>
      </c>
      <c r="Z1590">
        <v>-25830.58</v>
      </c>
      <c r="AA1590" s="1">
        <v>45993</v>
      </c>
      <c r="AB1590">
        <v>31400</v>
      </c>
    </row>
    <row r="1591" spans="1:28" ht="16.2">
      <c r="A1591" s="1">
        <v>46220</v>
      </c>
      <c r="B1591">
        <v>0</v>
      </c>
      <c r="C1591" s="1">
        <v>45902</v>
      </c>
      <c r="D1591">
        <v>8600</v>
      </c>
      <c r="E1591" s="1">
        <v>45902</v>
      </c>
      <c r="F1591">
        <v>0</v>
      </c>
      <c r="G1591" s="1">
        <v>45854</v>
      </c>
      <c r="H1591">
        <v>0</v>
      </c>
      <c r="I1591" s="1">
        <v>45961</v>
      </c>
      <c r="J1591">
        <v>-54900.7</v>
      </c>
      <c r="K1591" s="1">
        <v>45994</v>
      </c>
      <c r="L1591">
        <v>-9069.35</v>
      </c>
      <c r="M1591" s="1">
        <v>45994</v>
      </c>
      <c r="N1591">
        <v>-21635.86</v>
      </c>
      <c r="O1591" s="1">
        <v>45994</v>
      </c>
      <c r="P1591">
        <v>0</v>
      </c>
      <c r="Q1591" s="1">
        <v>45905</v>
      </c>
      <c r="R1591">
        <v>57400</v>
      </c>
      <c r="S1591" s="1">
        <v>46220</v>
      </c>
      <c r="T1591">
        <v>0</v>
      </c>
      <c r="U1591" s="1">
        <v>46098</v>
      </c>
      <c r="V1591">
        <v>0</v>
      </c>
      <c r="W1591" s="1">
        <v>46220</v>
      </c>
      <c r="X1591">
        <v>0</v>
      </c>
      <c r="Y1591" s="1">
        <v>45994</v>
      </c>
      <c r="Z1591">
        <v>39400</v>
      </c>
      <c r="AA1591" s="1">
        <v>45994</v>
      </c>
      <c r="AB1591">
        <v>39367.14</v>
      </c>
    </row>
    <row r="1592" spans="1:28" ht="16.2">
      <c r="A1592" s="1">
        <v>46223</v>
      </c>
      <c r="B1592">
        <v>0</v>
      </c>
      <c r="C1592" s="1">
        <v>45903</v>
      </c>
      <c r="D1592">
        <v>22884.59</v>
      </c>
      <c r="E1592" s="1">
        <v>45903</v>
      </c>
      <c r="F1592">
        <v>0</v>
      </c>
      <c r="G1592" s="1">
        <v>45855</v>
      </c>
      <c r="H1592">
        <v>0</v>
      </c>
      <c r="I1592" s="1">
        <v>45964</v>
      </c>
      <c r="J1592">
        <v>-55504.81</v>
      </c>
      <c r="K1592" s="1">
        <v>45995</v>
      </c>
      <c r="L1592">
        <v>-14868.96</v>
      </c>
      <c r="M1592" s="1">
        <v>45995</v>
      </c>
      <c r="N1592">
        <v>-832.74</v>
      </c>
      <c r="O1592" s="1">
        <v>45995</v>
      </c>
      <c r="P1592">
        <v>0</v>
      </c>
      <c r="Q1592" s="1">
        <v>45908</v>
      </c>
      <c r="R1592">
        <v>26400</v>
      </c>
      <c r="S1592" s="1">
        <v>46223</v>
      </c>
      <c r="T1592">
        <v>0</v>
      </c>
      <c r="U1592" s="1">
        <v>46099</v>
      </c>
      <c r="V1592">
        <v>0</v>
      </c>
      <c r="W1592" s="1">
        <v>46223</v>
      </c>
      <c r="X1592">
        <v>0</v>
      </c>
      <c r="Y1592" s="1">
        <v>45995</v>
      </c>
      <c r="Z1592">
        <v>8200</v>
      </c>
      <c r="AA1592" s="1">
        <v>45995</v>
      </c>
      <c r="AB1592">
        <v>0</v>
      </c>
    </row>
    <row r="1593" spans="1:28" ht="16.2">
      <c r="A1593" s="1">
        <v>46224</v>
      </c>
      <c r="B1593">
        <v>0</v>
      </c>
      <c r="C1593" s="1">
        <v>45904</v>
      </c>
      <c r="D1593">
        <v>-29328.25</v>
      </c>
      <c r="E1593" s="1">
        <v>45904</v>
      </c>
      <c r="F1593">
        <v>0</v>
      </c>
      <c r="G1593" s="1">
        <v>45856</v>
      </c>
      <c r="H1593">
        <v>0</v>
      </c>
      <c r="I1593" s="1">
        <v>45965</v>
      </c>
      <c r="J1593">
        <v>0</v>
      </c>
      <c r="K1593" s="1">
        <v>45999</v>
      </c>
      <c r="L1593">
        <v>27555.68</v>
      </c>
      <c r="M1593" s="1">
        <v>45999</v>
      </c>
      <c r="N1593">
        <v>0</v>
      </c>
      <c r="O1593" s="1">
        <v>45999</v>
      </c>
      <c r="P1593">
        <v>0</v>
      </c>
      <c r="Q1593" s="1">
        <v>45909</v>
      </c>
      <c r="R1593">
        <v>50200</v>
      </c>
      <c r="S1593" s="1">
        <v>46224</v>
      </c>
      <c r="T1593">
        <v>0</v>
      </c>
      <c r="U1593" s="1">
        <v>46100</v>
      </c>
      <c r="V1593">
        <v>0</v>
      </c>
      <c r="W1593" s="1">
        <v>46224</v>
      </c>
      <c r="X1593">
        <v>0</v>
      </c>
      <c r="Y1593" s="1">
        <v>45999</v>
      </c>
      <c r="Z1593">
        <v>77914.990000000005</v>
      </c>
      <c r="AA1593" s="1">
        <v>45999</v>
      </c>
      <c r="AB1593">
        <v>22954.99</v>
      </c>
    </row>
    <row r="1594" spans="1:28" ht="16.2">
      <c r="A1594" s="1">
        <v>46225</v>
      </c>
      <c r="B1594">
        <v>0</v>
      </c>
      <c r="C1594" s="1">
        <v>45905</v>
      </c>
      <c r="D1594">
        <v>57400</v>
      </c>
      <c r="E1594" s="1">
        <v>45905</v>
      </c>
      <c r="F1594">
        <v>0</v>
      </c>
      <c r="G1594" s="1">
        <v>45859</v>
      </c>
      <c r="H1594">
        <v>0</v>
      </c>
      <c r="I1594" s="1">
        <v>45966</v>
      </c>
      <c r="J1594">
        <v>0</v>
      </c>
      <c r="K1594" s="1">
        <v>46000</v>
      </c>
      <c r="L1594">
        <v>-15745.26</v>
      </c>
      <c r="M1594" s="1">
        <v>46000</v>
      </c>
      <c r="N1594">
        <v>-11295.3</v>
      </c>
      <c r="O1594" s="1">
        <v>46000</v>
      </c>
      <c r="P1594">
        <v>0</v>
      </c>
      <c r="Q1594" s="1">
        <v>45910</v>
      </c>
      <c r="R1594">
        <v>75200</v>
      </c>
      <c r="S1594" s="1">
        <v>46225</v>
      </c>
      <c r="T1594">
        <v>0</v>
      </c>
      <c r="U1594" s="1">
        <v>46101</v>
      </c>
      <c r="V1594">
        <v>0</v>
      </c>
      <c r="W1594" s="1">
        <v>46225</v>
      </c>
      <c r="X1594">
        <v>-42545.11</v>
      </c>
      <c r="Y1594" s="1">
        <v>46000</v>
      </c>
      <c r="Z1594">
        <v>-22845.279999999999</v>
      </c>
      <c r="AA1594" s="1">
        <v>46000</v>
      </c>
      <c r="AB1594">
        <v>-13200</v>
      </c>
    </row>
    <row r="1595" spans="1:28" ht="16.2">
      <c r="A1595" s="1">
        <v>46226</v>
      </c>
      <c r="B1595">
        <v>0</v>
      </c>
      <c r="C1595" s="1">
        <v>45908</v>
      </c>
      <c r="D1595">
        <v>20464.25</v>
      </c>
      <c r="E1595" s="1">
        <v>45908</v>
      </c>
      <c r="F1595">
        <v>0</v>
      </c>
      <c r="G1595" s="1">
        <v>45860</v>
      </c>
      <c r="H1595">
        <v>0</v>
      </c>
      <c r="I1595" s="1">
        <v>45967</v>
      </c>
      <c r="J1595">
        <v>0</v>
      </c>
      <c r="K1595" s="1">
        <v>46001</v>
      </c>
      <c r="L1595">
        <v>0</v>
      </c>
      <c r="M1595" s="1">
        <v>46001</v>
      </c>
      <c r="N1595">
        <v>-23694.400000000001</v>
      </c>
      <c r="O1595" s="1">
        <v>46001</v>
      </c>
      <c r="P1595">
        <v>0</v>
      </c>
      <c r="Q1595" s="1">
        <v>45911</v>
      </c>
      <c r="R1595">
        <v>12400</v>
      </c>
      <c r="S1595" s="1">
        <v>46226</v>
      </c>
      <c r="T1595">
        <v>0</v>
      </c>
      <c r="U1595" s="1">
        <v>46104</v>
      </c>
      <c r="V1595">
        <v>0</v>
      </c>
      <c r="W1595" s="1">
        <v>46226</v>
      </c>
      <c r="X1595">
        <v>-107617.75</v>
      </c>
      <c r="Y1595" s="1">
        <v>46001</v>
      </c>
      <c r="Z1595">
        <v>-15146.07</v>
      </c>
      <c r="AA1595" s="1">
        <v>46001</v>
      </c>
      <c r="AB1595">
        <v>35600</v>
      </c>
    </row>
    <row r="1596" spans="1:28" ht="16.2">
      <c r="A1596" s="1">
        <v>46227</v>
      </c>
      <c r="B1596">
        <v>0</v>
      </c>
      <c r="C1596" s="1">
        <v>45909</v>
      </c>
      <c r="D1596">
        <v>0</v>
      </c>
      <c r="E1596" s="1">
        <v>45909</v>
      </c>
      <c r="F1596">
        <v>0</v>
      </c>
      <c r="G1596" s="1">
        <v>45861</v>
      </c>
      <c r="H1596">
        <v>0</v>
      </c>
      <c r="I1596" s="1">
        <v>45968</v>
      </c>
      <c r="J1596">
        <v>-16259.21</v>
      </c>
      <c r="K1596" s="1">
        <v>46002</v>
      </c>
      <c r="L1596">
        <v>0</v>
      </c>
      <c r="M1596" s="1">
        <v>46002</v>
      </c>
      <c r="N1596">
        <v>0</v>
      </c>
      <c r="O1596" s="1">
        <v>46002</v>
      </c>
      <c r="P1596">
        <v>0</v>
      </c>
      <c r="Q1596" s="1">
        <v>45912</v>
      </c>
      <c r="R1596">
        <v>43800</v>
      </c>
      <c r="S1596" s="1">
        <v>46227</v>
      </c>
      <c r="T1596">
        <v>0</v>
      </c>
      <c r="U1596" s="1">
        <v>46105</v>
      </c>
      <c r="V1596">
        <v>0</v>
      </c>
      <c r="W1596" s="1">
        <v>46227</v>
      </c>
      <c r="X1596">
        <v>0</v>
      </c>
      <c r="Y1596" s="1">
        <v>46002</v>
      </c>
      <c r="Z1596">
        <v>36142.51</v>
      </c>
      <c r="AA1596" s="1">
        <v>46002</v>
      </c>
      <c r="AB1596">
        <v>9146.56</v>
      </c>
    </row>
    <row r="1597" spans="1:28" ht="16.2">
      <c r="A1597" s="1">
        <v>46230</v>
      </c>
      <c r="B1597">
        <v>0</v>
      </c>
      <c r="C1597" s="1">
        <v>45910</v>
      </c>
      <c r="D1597">
        <v>0</v>
      </c>
      <c r="E1597" s="1">
        <v>45910</v>
      </c>
      <c r="F1597">
        <v>0</v>
      </c>
      <c r="G1597" s="1">
        <v>45862</v>
      </c>
      <c r="H1597">
        <v>0</v>
      </c>
      <c r="I1597" s="1">
        <v>45971</v>
      </c>
      <c r="J1597">
        <v>0</v>
      </c>
      <c r="K1597" s="1">
        <v>46003</v>
      </c>
      <c r="L1597">
        <v>0</v>
      </c>
      <c r="M1597" s="1">
        <v>46003</v>
      </c>
      <c r="N1597">
        <v>2351.7199999999998</v>
      </c>
      <c r="O1597" s="1">
        <v>46003</v>
      </c>
      <c r="P1597">
        <v>0</v>
      </c>
      <c r="Q1597" s="1">
        <v>45915</v>
      </c>
      <c r="R1597">
        <v>-21200</v>
      </c>
      <c r="S1597" s="1">
        <v>46230</v>
      </c>
      <c r="T1597">
        <v>49391.32</v>
      </c>
      <c r="U1597" s="1">
        <v>46106</v>
      </c>
      <c r="V1597">
        <v>0</v>
      </c>
      <c r="W1597" s="1">
        <v>46230</v>
      </c>
      <c r="X1597">
        <v>11363.24</v>
      </c>
      <c r="Y1597" s="1">
        <v>46003</v>
      </c>
      <c r="Z1597">
        <v>3151.84</v>
      </c>
      <c r="AA1597" s="1">
        <v>46003</v>
      </c>
      <c r="AB1597">
        <v>0</v>
      </c>
    </row>
    <row r="1598" spans="1:28" ht="16.2">
      <c r="A1598" s="1">
        <v>46231</v>
      </c>
      <c r="B1598">
        <v>0</v>
      </c>
      <c r="C1598" s="1">
        <v>45911</v>
      </c>
      <c r="D1598">
        <v>0</v>
      </c>
      <c r="E1598" s="1">
        <v>45911</v>
      </c>
      <c r="F1598">
        <v>0</v>
      </c>
      <c r="G1598" s="1">
        <v>45863</v>
      </c>
      <c r="H1598">
        <v>0</v>
      </c>
      <c r="I1598" s="1">
        <v>45972</v>
      </c>
      <c r="J1598">
        <v>0</v>
      </c>
      <c r="K1598" s="1">
        <v>46006</v>
      </c>
      <c r="L1598">
        <v>0</v>
      </c>
      <c r="M1598" s="1">
        <v>46006</v>
      </c>
      <c r="N1598">
        <v>48506.5</v>
      </c>
      <c r="O1598" s="1">
        <v>46006</v>
      </c>
      <c r="P1598">
        <v>0</v>
      </c>
      <c r="Q1598" s="1">
        <v>45916</v>
      </c>
      <c r="R1598">
        <v>55200</v>
      </c>
      <c r="S1598" s="1">
        <v>46231</v>
      </c>
      <c r="T1598">
        <v>0</v>
      </c>
      <c r="U1598" s="1">
        <v>46107</v>
      </c>
      <c r="V1598">
        <v>0</v>
      </c>
      <c r="W1598" s="1">
        <v>46231</v>
      </c>
      <c r="X1598">
        <v>0</v>
      </c>
      <c r="Y1598" s="1">
        <v>46006</v>
      </c>
      <c r="Z1598">
        <v>-38680.42</v>
      </c>
      <c r="AA1598" s="1">
        <v>46006</v>
      </c>
      <c r="AB1598">
        <v>0</v>
      </c>
    </row>
    <row r="1599" spans="1:28" ht="16.2">
      <c r="A1599" s="1">
        <v>46232</v>
      </c>
      <c r="B1599">
        <v>0</v>
      </c>
      <c r="C1599" s="1">
        <v>45912</v>
      </c>
      <c r="D1599">
        <v>0</v>
      </c>
      <c r="E1599" s="1">
        <v>45912</v>
      </c>
      <c r="F1599">
        <v>0</v>
      </c>
      <c r="G1599" s="1">
        <v>45866</v>
      </c>
      <c r="H1599">
        <v>0</v>
      </c>
      <c r="I1599" s="1">
        <v>45973</v>
      </c>
      <c r="J1599">
        <v>0</v>
      </c>
      <c r="K1599" s="1">
        <v>46007</v>
      </c>
      <c r="L1599">
        <v>-6859.06</v>
      </c>
      <c r="M1599" s="1">
        <v>46007</v>
      </c>
      <c r="N1599">
        <v>-93507.46</v>
      </c>
      <c r="O1599" s="1">
        <v>46007</v>
      </c>
      <c r="P1599">
        <v>0</v>
      </c>
      <c r="Q1599" s="1">
        <v>45917</v>
      </c>
      <c r="R1599">
        <v>-39962.99</v>
      </c>
      <c r="S1599" s="1">
        <v>46232</v>
      </c>
      <c r="T1599">
        <v>0</v>
      </c>
      <c r="U1599" s="1">
        <v>46108</v>
      </c>
      <c r="V1599">
        <v>0</v>
      </c>
      <c r="W1599" s="1">
        <v>46232</v>
      </c>
      <c r="X1599">
        <v>-6610.95</v>
      </c>
      <c r="Y1599" s="1">
        <v>46007</v>
      </c>
      <c r="Z1599">
        <v>-38742.239999999998</v>
      </c>
      <c r="AA1599" s="1">
        <v>46007</v>
      </c>
      <c r="AB1599">
        <v>-28053.360000000001</v>
      </c>
    </row>
    <row r="1600" spans="1:28" ht="16.2">
      <c r="A1600" s="1">
        <v>46233</v>
      </c>
      <c r="B1600">
        <v>0</v>
      </c>
      <c r="C1600" s="1">
        <v>45915</v>
      </c>
      <c r="D1600">
        <v>0</v>
      </c>
      <c r="E1600" s="1">
        <v>45915</v>
      </c>
      <c r="F1600">
        <v>0</v>
      </c>
      <c r="G1600" s="1">
        <v>45867</v>
      </c>
      <c r="H1600">
        <v>0</v>
      </c>
      <c r="I1600" s="1">
        <v>45974</v>
      </c>
      <c r="J1600">
        <v>-20486.419999999998</v>
      </c>
      <c r="K1600" s="1">
        <v>46008</v>
      </c>
      <c r="L1600">
        <v>0</v>
      </c>
      <c r="M1600" s="1">
        <v>46008</v>
      </c>
      <c r="N1600">
        <v>-12063.2</v>
      </c>
      <c r="O1600" s="1">
        <v>46008</v>
      </c>
      <c r="P1600">
        <v>0</v>
      </c>
      <c r="Q1600" s="1">
        <v>45918</v>
      </c>
      <c r="R1600">
        <v>0</v>
      </c>
      <c r="S1600" s="1">
        <v>46233</v>
      </c>
      <c r="T1600">
        <v>19177.080000000002</v>
      </c>
      <c r="U1600" s="1">
        <v>46111</v>
      </c>
      <c r="V1600">
        <v>0</v>
      </c>
      <c r="W1600" s="1">
        <v>46233</v>
      </c>
      <c r="X1600">
        <v>-175837.95</v>
      </c>
      <c r="Y1600" s="1">
        <v>46008</v>
      </c>
      <c r="Z1600">
        <v>-81489.55</v>
      </c>
      <c r="AA1600" s="1">
        <v>46008</v>
      </c>
      <c r="AB1600">
        <v>0</v>
      </c>
    </row>
    <row r="1601" spans="1:28" ht="16.2">
      <c r="C1601" s="1">
        <v>45916</v>
      </c>
      <c r="D1601">
        <v>0</v>
      </c>
      <c r="E1601" s="1">
        <v>45916</v>
      </c>
      <c r="F1601">
        <v>0</v>
      </c>
      <c r="G1601" s="1">
        <v>45868</v>
      </c>
      <c r="H1601">
        <v>0</v>
      </c>
      <c r="I1601" s="1">
        <v>45975</v>
      </c>
      <c r="J1601">
        <v>90564.26</v>
      </c>
      <c r="K1601" s="1">
        <v>46009</v>
      </c>
      <c r="L1601">
        <v>0</v>
      </c>
      <c r="M1601" s="1">
        <v>46009</v>
      </c>
      <c r="N1601">
        <v>0</v>
      </c>
      <c r="O1601" s="1">
        <v>46009</v>
      </c>
      <c r="P1601">
        <v>0</v>
      </c>
      <c r="Q1601" s="1">
        <v>45919</v>
      </c>
      <c r="R1601">
        <v>-39976.01</v>
      </c>
      <c r="S1601" s="1">
        <v>46234</v>
      </c>
      <c r="T1601">
        <v>0</v>
      </c>
      <c r="U1601" s="1">
        <v>46112</v>
      </c>
      <c r="V1601">
        <v>0</v>
      </c>
      <c r="Y1601" s="1">
        <v>46009</v>
      </c>
      <c r="Z1601">
        <v>0</v>
      </c>
      <c r="AA1601" s="1">
        <v>46009</v>
      </c>
      <c r="AB1601">
        <v>-17425.240000000002</v>
      </c>
    </row>
    <row r="1602" spans="1:28" ht="16.2">
      <c r="A1602" s="1">
        <v>46234</v>
      </c>
      <c r="B1602">
        <v>0</v>
      </c>
      <c r="C1602" s="1">
        <v>45917</v>
      </c>
      <c r="D1602">
        <v>0</v>
      </c>
      <c r="E1602" s="1">
        <v>45917</v>
      </c>
      <c r="F1602">
        <v>0</v>
      </c>
      <c r="G1602" s="1">
        <v>45869</v>
      </c>
      <c r="H1602">
        <v>0</v>
      </c>
      <c r="I1602" s="1">
        <v>45978</v>
      </c>
      <c r="J1602">
        <v>-17424.52</v>
      </c>
      <c r="K1602" s="1">
        <v>46010</v>
      </c>
      <c r="L1602">
        <v>-25506.71</v>
      </c>
      <c r="M1602" s="1">
        <v>46010</v>
      </c>
      <c r="N1602">
        <v>0</v>
      </c>
      <c r="O1602" s="1">
        <v>46010</v>
      </c>
      <c r="P1602">
        <v>0</v>
      </c>
      <c r="Q1602" s="1">
        <v>45922</v>
      </c>
      <c r="R1602">
        <v>44000</v>
      </c>
      <c r="S1602" s="1">
        <v>46237</v>
      </c>
      <c r="T1602">
        <v>0</v>
      </c>
      <c r="U1602" s="1">
        <v>46113</v>
      </c>
      <c r="V1602">
        <v>70008.59</v>
      </c>
      <c r="W1602" s="1">
        <v>46234</v>
      </c>
      <c r="X1602">
        <v>0</v>
      </c>
      <c r="Y1602" s="1">
        <v>46010</v>
      </c>
      <c r="Z1602">
        <v>49970.8</v>
      </c>
      <c r="AA1602" s="1">
        <v>46010</v>
      </c>
      <c r="AB1602">
        <v>-42634</v>
      </c>
    </row>
    <row r="1603" spans="1:28" ht="16.2">
      <c r="C1603" s="1">
        <v>45918</v>
      </c>
      <c r="D1603">
        <v>0</v>
      </c>
      <c r="E1603" s="1">
        <v>45918</v>
      </c>
      <c r="F1603">
        <v>0</v>
      </c>
      <c r="G1603" s="1">
        <v>45870</v>
      </c>
      <c r="H1603">
        <v>0</v>
      </c>
      <c r="I1603" s="1">
        <v>45979</v>
      </c>
      <c r="J1603">
        <v>28791.41</v>
      </c>
      <c r="K1603" s="1">
        <v>46013</v>
      </c>
      <c r="L1603">
        <v>-50538.6</v>
      </c>
      <c r="M1603" s="1">
        <v>46013</v>
      </c>
      <c r="N1603">
        <v>0</v>
      </c>
      <c r="O1603" s="1">
        <v>46013</v>
      </c>
      <c r="P1603">
        <v>0</v>
      </c>
      <c r="Q1603" s="1">
        <v>45923</v>
      </c>
      <c r="R1603">
        <v>76400</v>
      </c>
      <c r="S1603" s="1">
        <v>46238</v>
      </c>
      <c r="T1603">
        <v>29611.21</v>
      </c>
      <c r="U1603" s="1">
        <v>46114</v>
      </c>
      <c r="V1603">
        <v>-125583.37</v>
      </c>
      <c r="Y1603" s="1">
        <v>46013</v>
      </c>
      <c r="Z1603">
        <v>89400</v>
      </c>
      <c r="AA1603" s="1">
        <v>46013</v>
      </c>
      <c r="AB1603">
        <v>10751.51</v>
      </c>
    </row>
    <row r="1604" spans="1:28" ht="16.2">
      <c r="C1604" s="1">
        <v>45919</v>
      </c>
      <c r="D1604">
        <v>0</v>
      </c>
      <c r="E1604" s="1">
        <v>45919</v>
      </c>
      <c r="F1604">
        <v>0</v>
      </c>
      <c r="G1604" s="1">
        <v>45873</v>
      </c>
      <c r="H1604">
        <v>0</v>
      </c>
      <c r="I1604" s="1">
        <v>45980</v>
      </c>
      <c r="J1604">
        <v>-13806.1</v>
      </c>
      <c r="K1604" s="1">
        <v>46014</v>
      </c>
      <c r="L1604">
        <v>3148.21</v>
      </c>
      <c r="M1604" s="1">
        <v>46014</v>
      </c>
      <c r="N1604">
        <v>0</v>
      </c>
      <c r="O1604" s="1">
        <v>46014</v>
      </c>
      <c r="P1604">
        <v>0</v>
      </c>
      <c r="Q1604" s="1">
        <v>45924</v>
      </c>
      <c r="R1604">
        <v>-7200</v>
      </c>
      <c r="S1604" s="1">
        <v>46239</v>
      </c>
      <c r="T1604">
        <v>0</v>
      </c>
      <c r="U1604" s="1">
        <v>46119</v>
      </c>
      <c r="V1604">
        <v>-69964.759999999995</v>
      </c>
      <c r="Y1604" s="1">
        <v>46014</v>
      </c>
      <c r="Z1604">
        <v>14400</v>
      </c>
      <c r="AA1604" s="1">
        <v>46014</v>
      </c>
      <c r="AB1604">
        <v>14400</v>
      </c>
    </row>
    <row r="1605" spans="1:28" ht="16.2">
      <c r="C1605" s="1">
        <v>45922</v>
      </c>
      <c r="D1605">
        <v>0</v>
      </c>
      <c r="E1605" s="1">
        <v>45922</v>
      </c>
      <c r="F1605">
        <v>0</v>
      </c>
      <c r="G1605" s="1">
        <v>45874</v>
      </c>
      <c r="H1605">
        <v>5693.71</v>
      </c>
      <c r="I1605" s="1">
        <v>45981</v>
      </c>
      <c r="J1605">
        <v>5176.4399999999996</v>
      </c>
      <c r="K1605" s="1">
        <v>46015</v>
      </c>
      <c r="L1605">
        <v>1637.94</v>
      </c>
      <c r="M1605" s="1">
        <v>46015</v>
      </c>
      <c r="N1605">
        <v>0</v>
      </c>
      <c r="O1605" s="1">
        <v>46015</v>
      </c>
      <c r="P1605">
        <v>0</v>
      </c>
      <c r="Q1605" s="1">
        <v>45925</v>
      </c>
      <c r="R1605">
        <v>-28000</v>
      </c>
      <c r="S1605" s="1">
        <v>46240</v>
      </c>
      <c r="T1605">
        <v>0</v>
      </c>
      <c r="U1605" s="1">
        <v>46120</v>
      </c>
      <c r="V1605">
        <v>41156.449999999997</v>
      </c>
      <c r="Y1605" s="1">
        <v>46015</v>
      </c>
      <c r="Z1605">
        <v>-2252.1799999999998</v>
      </c>
      <c r="AA1605" s="1">
        <v>46015</v>
      </c>
      <c r="AB1605">
        <v>11800</v>
      </c>
    </row>
    <row r="1606" spans="1:28" ht="16.2">
      <c r="C1606" s="1">
        <v>45923</v>
      </c>
      <c r="D1606">
        <v>0</v>
      </c>
      <c r="E1606" s="1">
        <v>45923</v>
      </c>
      <c r="F1606">
        <v>0</v>
      </c>
      <c r="G1606" s="1">
        <v>45875</v>
      </c>
      <c r="H1606">
        <v>-30000</v>
      </c>
      <c r="I1606" s="1">
        <v>45982</v>
      </c>
      <c r="J1606">
        <v>-16222.15</v>
      </c>
      <c r="K1606" s="1">
        <v>46017</v>
      </c>
      <c r="L1606">
        <v>-6715.67</v>
      </c>
      <c r="M1606" s="1">
        <v>46017</v>
      </c>
      <c r="N1606">
        <v>27944.13</v>
      </c>
      <c r="O1606" s="1">
        <v>46017</v>
      </c>
      <c r="P1606">
        <v>-17715.46</v>
      </c>
      <c r="Q1606" s="1">
        <v>45926</v>
      </c>
      <c r="R1606">
        <v>-85600</v>
      </c>
      <c r="S1606" s="1">
        <v>46241</v>
      </c>
      <c r="T1606">
        <v>0</v>
      </c>
      <c r="U1606" s="1">
        <v>46121</v>
      </c>
      <c r="V1606">
        <v>-12800</v>
      </c>
      <c r="Y1606" s="1">
        <v>46017</v>
      </c>
      <c r="Z1606">
        <v>10825.28</v>
      </c>
      <c r="AA1606" s="1">
        <v>46017</v>
      </c>
      <c r="AB1606">
        <v>26684.51</v>
      </c>
    </row>
    <row r="1607" spans="1:28" ht="16.2">
      <c r="C1607" s="1">
        <v>45924</v>
      </c>
      <c r="D1607">
        <v>0</v>
      </c>
      <c r="E1607" s="1">
        <v>45924</v>
      </c>
      <c r="F1607">
        <v>0</v>
      </c>
      <c r="G1607" s="1">
        <v>45876</v>
      </c>
      <c r="H1607">
        <v>112880.21</v>
      </c>
      <c r="I1607" s="1">
        <v>45985</v>
      </c>
      <c r="J1607">
        <v>0</v>
      </c>
      <c r="K1607" s="1">
        <v>46020</v>
      </c>
      <c r="L1607">
        <v>41537.86</v>
      </c>
      <c r="M1607" s="1">
        <v>46020</v>
      </c>
      <c r="N1607">
        <v>55400</v>
      </c>
      <c r="O1607" s="1">
        <v>46020</v>
      </c>
      <c r="P1607">
        <v>0</v>
      </c>
      <c r="Q1607" s="1">
        <v>45930</v>
      </c>
      <c r="R1607">
        <v>57000</v>
      </c>
      <c r="S1607" s="1">
        <v>46244</v>
      </c>
      <c r="T1607">
        <v>0</v>
      </c>
      <c r="U1607" s="1">
        <v>46122</v>
      </c>
      <c r="V1607">
        <v>127000</v>
      </c>
      <c r="Y1607" s="1">
        <v>46020</v>
      </c>
      <c r="Z1607">
        <v>55400</v>
      </c>
      <c r="AA1607" s="1">
        <v>46020</v>
      </c>
      <c r="AB1607">
        <v>55400</v>
      </c>
    </row>
    <row r="1608" spans="1:28" ht="16.2">
      <c r="C1608" s="1">
        <v>45925</v>
      </c>
      <c r="D1608">
        <v>0</v>
      </c>
      <c r="E1608" s="1">
        <v>45925</v>
      </c>
      <c r="F1608">
        <v>0</v>
      </c>
      <c r="G1608" s="1">
        <v>45877</v>
      </c>
      <c r="H1608">
        <v>-8519.64</v>
      </c>
      <c r="I1608" s="1">
        <v>45986</v>
      </c>
      <c r="J1608">
        <v>-3399.99</v>
      </c>
      <c r="K1608" s="1">
        <v>46021</v>
      </c>
      <c r="L1608">
        <v>-52988.94</v>
      </c>
      <c r="M1608" s="1">
        <v>46021</v>
      </c>
      <c r="N1608">
        <v>-22665.23</v>
      </c>
      <c r="O1608" s="1">
        <v>46021</v>
      </c>
      <c r="P1608">
        <v>0</v>
      </c>
      <c r="Q1608" s="1">
        <v>45931</v>
      </c>
      <c r="R1608">
        <v>18200</v>
      </c>
      <c r="S1608" s="1">
        <v>46245</v>
      </c>
      <c r="T1608">
        <v>-46691.24</v>
      </c>
      <c r="U1608" s="1">
        <v>46125</v>
      </c>
      <c r="V1608">
        <v>-22000</v>
      </c>
      <c r="Y1608" s="1">
        <v>46021</v>
      </c>
      <c r="Z1608">
        <v>-27731.03</v>
      </c>
      <c r="AA1608" s="1">
        <v>46021</v>
      </c>
      <c r="AB1608">
        <v>-38062.92</v>
      </c>
    </row>
    <row r="1609" spans="1:28" ht="16.2">
      <c r="C1609" s="1">
        <v>45926</v>
      </c>
      <c r="D1609">
        <v>-7169.11</v>
      </c>
      <c r="E1609" s="1">
        <v>45926</v>
      </c>
      <c r="F1609">
        <v>0</v>
      </c>
      <c r="G1609" s="1">
        <v>45880</v>
      </c>
      <c r="H1609">
        <v>41800</v>
      </c>
      <c r="I1609" s="1">
        <v>45987</v>
      </c>
      <c r="J1609">
        <v>0</v>
      </c>
      <c r="K1609" s="1">
        <v>46022</v>
      </c>
      <c r="L1609">
        <v>0</v>
      </c>
      <c r="M1609" s="1">
        <v>46022</v>
      </c>
      <c r="N1609">
        <v>14331.8</v>
      </c>
      <c r="O1609" s="1">
        <v>46022</v>
      </c>
      <c r="P1609">
        <v>0</v>
      </c>
      <c r="Q1609" s="1">
        <v>45932</v>
      </c>
      <c r="R1609">
        <v>77200</v>
      </c>
      <c r="S1609" s="1">
        <v>46246</v>
      </c>
      <c r="T1609">
        <v>0</v>
      </c>
      <c r="U1609" s="1">
        <v>46126</v>
      </c>
      <c r="V1609">
        <v>155044.56</v>
      </c>
      <c r="Y1609" s="1">
        <v>46022</v>
      </c>
      <c r="Z1609">
        <v>22666.75</v>
      </c>
      <c r="AA1609" s="1">
        <v>46022</v>
      </c>
      <c r="AB1609">
        <v>0</v>
      </c>
    </row>
    <row r="1610" spans="1:28" ht="16.2">
      <c r="C1610" s="1">
        <v>45930</v>
      </c>
      <c r="D1610">
        <v>-57000</v>
      </c>
      <c r="E1610" s="1">
        <v>45930</v>
      </c>
      <c r="F1610">
        <v>0</v>
      </c>
      <c r="G1610" s="1">
        <v>45881</v>
      </c>
      <c r="H1610">
        <v>-13322.85</v>
      </c>
      <c r="I1610" s="1">
        <v>45988</v>
      </c>
      <c r="J1610">
        <v>-2662.76</v>
      </c>
      <c r="K1610" s="1">
        <v>46024</v>
      </c>
      <c r="L1610">
        <v>73727</v>
      </c>
      <c r="M1610" s="1">
        <v>46024</v>
      </c>
      <c r="N1610">
        <v>134850</v>
      </c>
      <c r="O1610" s="1">
        <v>46024</v>
      </c>
      <c r="P1610">
        <v>0</v>
      </c>
      <c r="Q1610" s="1">
        <v>45933</v>
      </c>
      <c r="R1610">
        <v>62800</v>
      </c>
      <c r="S1610" s="1">
        <v>46247</v>
      </c>
      <c r="T1610">
        <v>-18761.02</v>
      </c>
      <c r="U1610" s="1">
        <v>46127</v>
      </c>
      <c r="V1610">
        <v>126689.4</v>
      </c>
      <c r="Y1610" s="1">
        <v>46024</v>
      </c>
      <c r="Z1610">
        <v>-70.599999999999994</v>
      </c>
      <c r="AA1610" s="1">
        <v>46024</v>
      </c>
      <c r="AB1610">
        <v>38521.72</v>
      </c>
    </row>
    <row r="1611" spans="1:28" ht="16.2">
      <c r="C1611" s="1">
        <v>45931</v>
      </c>
      <c r="D1611">
        <v>-27582.639999999999</v>
      </c>
      <c r="E1611" s="1">
        <v>45931</v>
      </c>
      <c r="F1611">
        <v>0</v>
      </c>
      <c r="G1611" s="1">
        <v>45882</v>
      </c>
      <c r="H1611">
        <v>0</v>
      </c>
      <c r="I1611" s="1">
        <v>45989</v>
      </c>
      <c r="J1611">
        <v>-5226.83</v>
      </c>
      <c r="K1611" s="1">
        <v>46027</v>
      </c>
      <c r="L1611">
        <v>128408.67</v>
      </c>
      <c r="M1611" s="1">
        <v>46027</v>
      </c>
      <c r="N1611">
        <v>1680000</v>
      </c>
      <c r="O1611" s="1">
        <v>46027</v>
      </c>
      <c r="P1611">
        <v>358286.48</v>
      </c>
      <c r="Q1611" s="1">
        <v>45937</v>
      </c>
      <c r="R1611">
        <v>115400</v>
      </c>
      <c r="S1611" s="1">
        <v>46248</v>
      </c>
      <c r="T1611">
        <v>0</v>
      </c>
      <c r="U1611" s="1">
        <v>46128</v>
      </c>
      <c r="V1611">
        <v>0</v>
      </c>
      <c r="Y1611" s="1">
        <v>46027</v>
      </c>
      <c r="Z1611">
        <v>160714.85</v>
      </c>
      <c r="AA1611" s="1">
        <v>46027</v>
      </c>
      <c r="AB1611">
        <v>179688.72</v>
      </c>
    </row>
    <row r="1612" spans="1:28" ht="16.2">
      <c r="C1612" s="1">
        <v>45932</v>
      </c>
      <c r="D1612">
        <v>15809.56</v>
      </c>
      <c r="E1612" s="1">
        <v>45932</v>
      </c>
      <c r="F1612">
        <v>0</v>
      </c>
      <c r="G1612" s="1">
        <v>45883</v>
      </c>
      <c r="H1612">
        <v>-19730.349999999999</v>
      </c>
      <c r="I1612" s="1">
        <v>45992</v>
      </c>
      <c r="J1612">
        <v>0</v>
      </c>
      <c r="K1612" s="1">
        <v>46028</v>
      </c>
      <c r="L1612">
        <v>-5708.67</v>
      </c>
      <c r="M1612" s="1">
        <v>46028</v>
      </c>
      <c r="N1612">
        <v>24901</v>
      </c>
      <c r="O1612" s="1">
        <v>46028</v>
      </c>
      <c r="P1612">
        <v>0</v>
      </c>
      <c r="Q1612" s="1">
        <v>45938</v>
      </c>
      <c r="R1612">
        <v>-62610.39</v>
      </c>
      <c r="S1612" s="1">
        <v>46251</v>
      </c>
      <c r="T1612">
        <v>0</v>
      </c>
      <c r="U1612" s="1">
        <v>46129</v>
      </c>
      <c r="V1612">
        <v>0</v>
      </c>
      <c r="Y1612" s="1">
        <v>46028</v>
      </c>
      <c r="Z1612">
        <v>-18306.78</v>
      </c>
      <c r="AA1612" s="1">
        <v>46028</v>
      </c>
      <c r="AB1612">
        <v>0</v>
      </c>
    </row>
    <row r="1613" spans="1:28" ht="16.2">
      <c r="C1613" s="1">
        <v>45933</v>
      </c>
      <c r="D1613">
        <v>58398.19</v>
      </c>
      <c r="E1613" s="1">
        <v>45933</v>
      </c>
      <c r="F1613">
        <v>0</v>
      </c>
      <c r="G1613" s="1">
        <v>45884</v>
      </c>
      <c r="H1613">
        <v>-527.53</v>
      </c>
      <c r="I1613" s="1">
        <v>45993</v>
      </c>
      <c r="J1613">
        <v>0</v>
      </c>
      <c r="K1613" s="1">
        <v>46029</v>
      </c>
      <c r="L1613">
        <v>11969.25</v>
      </c>
      <c r="M1613" s="1">
        <v>46029</v>
      </c>
      <c r="N1613">
        <v>-14717.55</v>
      </c>
      <c r="O1613" s="1">
        <v>46029</v>
      </c>
      <c r="P1613">
        <v>0</v>
      </c>
      <c r="Q1613" s="1">
        <v>45939</v>
      </c>
      <c r="R1613">
        <v>-18622.72</v>
      </c>
      <c r="S1613" s="1">
        <v>46252</v>
      </c>
      <c r="T1613">
        <v>0</v>
      </c>
      <c r="U1613" s="1">
        <v>46132</v>
      </c>
      <c r="V1613">
        <v>-74255.039999999994</v>
      </c>
      <c r="Y1613" s="1">
        <v>46029</v>
      </c>
      <c r="Z1613">
        <v>-39951.300000000003</v>
      </c>
      <c r="AA1613" s="1">
        <v>46029</v>
      </c>
      <c r="AB1613">
        <v>0</v>
      </c>
    </row>
    <row r="1614" spans="1:28" ht="16.2">
      <c r="C1614" s="1">
        <v>45937</v>
      </c>
      <c r="D1614">
        <v>0</v>
      </c>
      <c r="E1614" s="1">
        <v>45937</v>
      </c>
      <c r="F1614">
        <v>0</v>
      </c>
      <c r="G1614" s="1">
        <v>45887</v>
      </c>
      <c r="H1614">
        <v>7268.42</v>
      </c>
      <c r="I1614" s="1">
        <v>45994</v>
      </c>
      <c r="J1614">
        <v>-25067.31</v>
      </c>
      <c r="K1614" s="1">
        <v>46030</v>
      </c>
      <c r="L1614">
        <v>0</v>
      </c>
      <c r="M1614" s="1">
        <v>46030</v>
      </c>
      <c r="N1614">
        <v>-2715.21</v>
      </c>
      <c r="O1614" s="1">
        <v>46030</v>
      </c>
      <c r="P1614">
        <v>0</v>
      </c>
      <c r="Q1614" s="1">
        <v>45943</v>
      </c>
      <c r="R1614">
        <v>-86200</v>
      </c>
      <c r="S1614" s="1">
        <v>46253</v>
      </c>
      <c r="T1614">
        <v>0</v>
      </c>
      <c r="U1614" s="1">
        <v>46133</v>
      </c>
      <c r="V1614">
        <v>0</v>
      </c>
      <c r="Y1614" s="1">
        <v>46030</v>
      </c>
      <c r="Z1614">
        <v>-21426.28</v>
      </c>
      <c r="AA1614" s="1">
        <v>46030</v>
      </c>
      <c r="AB1614">
        <v>0</v>
      </c>
    </row>
    <row r="1615" spans="1:28" ht="16.2">
      <c r="C1615" s="1">
        <v>45938</v>
      </c>
      <c r="D1615">
        <v>0</v>
      </c>
      <c r="E1615" s="1">
        <v>45938</v>
      </c>
      <c r="F1615">
        <v>0</v>
      </c>
      <c r="G1615" s="1">
        <v>45888</v>
      </c>
      <c r="H1615">
        <v>-16800</v>
      </c>
      <c r="I1615" s="1">
        <v>45995</v>
      </c>
      <c r="J1615">
        <v>-2634.24</v>
      </c>
      <c r="K1615" s="1">
        <v>46031</v>
      </c>
      <c r="L1615">
        <v>0</v>
      </c>
      <c r="M1615" s="1">
        <v>46031</v>
      </c>
      <c r="N1615">
        <v>0</v>
      </c>
      <c r="O1615" s="1">
        <v>46031</v>
      </c>
      <c r="P1615">
        <v>-19609.240000000002</v>
      </c>
      <c r="Q1615" s="1">
        <v>45944</v>
      </c>
      <c r="R1615">
        <v>-37200</v>
      </c>
      <c r="S1615" s="1">
        <v>46254</v>
      </c>
      <c r="T1615">
        <v>28524.240000000002</v>
      </c>
      <c r="U1615" s="1">
        <v>46134</v>
      </c>
      <c r="V1615">
        <v>0</v>
      </c>
      <c r="Y1615" s="1">
        <v>46031</v>
      </c>
      <c r="Z1615">
        <v>-82220.820000000007</v>
      </c>
      <c r="AA1615" s="1">
        <v>46031</v>
      </c>
      <c r="AB1615">
        <v>12288.3</v>
      </c>
    </row>
    <row r="1616" spans="1:28" ht="16.2">
      <c r="C1616" s="1">
        <v>45939</v>
      </c>
      <c r="D1616">
        <v>0</v>
      </c>
      <c r="E1616" s="1">
        <v>45939</v>
      </c>
      <c r="F1616">
        <v>0</v>
      </c>
      <c r="G1616" s="1">
        <v>45889</v>
      </c>
      <c r="H1616">
        <v>-99315.47</v>
      </c>
      <c r="I1616" s="1">
        <v>45999</v>
      </c>
      <c r="J1616">
        <v>50558.32</v>
      </c>
      <c r="K1616" s="1">
        <v>46034</v>
      </c>
      <c r="L1616">
        <v>0</v>
      </c>
      <c r="M1616" s="1">
        <v>46034</v>
      </c>
      <c r="N1616">
        <v>16681.61</v>
      </c>
      <c r="O1616" s="1">
        <v>46034</v>
      </c>
      <c r="P1616">
        <v>0</v>
      </c>
      <c r="Q1616" s="1">
        <v>45945</v>
      </c>
      <c r="R1616">
        <v>86785.32</v>
      </c>
      <c r="S1616" s="1">
        <v>46255</v>
      </c>
      <c r="T1616">
        <v>0</v>
      </c>
      <c r="U1616" s="1">
        <v>46135</v>
      </c>
      <c r="V1616">
        <v>-76928.03</v>
      </c>
      <c r="Y1616" s="1">
        <v>46034</v>
      </c>
      <c r="Z1616">
        <v>15367.87</v>
      </c>
      <c r="AA1616" s="1">
        <v>46034</v>
      </c>
      <c r="AB1616">
        <v>49000</v>
      </c>
    </row>
    <row r="1617" spans="3:28" ht="16.2">
      <c r="C1617" s="1">
        <v>45943</v>
      </c>
      <c r="D1617">
        <v>0</v>
      </c>
      <c r="E1617" s="1">
        <v>45943</v>
      </c>
      <c r="F1617">
        <v>0</v>
      </c>
      <c r="G1617" s="1">
        <v>45890</v>
      </c>
      <c r="H1617">
        <v>5085.3100000000004</v>
      </c>
      <c r="I1617" s="1">
        <v>46000</v>
      </c>
      <c r="J1617">
        <v>0</v>
      </c>
      <c r="K1617" s="1">
        <v>46035</v>
      </c>
      <c r="L1617">
        <v>33546.39</v>
      </c>
      <c r="M1617" s="1">
        <v>46035</v>
      </c>
      <c r="N1617">
        <v>6477.86</v>
      </c>
      <c r="O1617" s="1">
        <v>46035</v>
      </c>
      <c r="P1617">
        <v>0</v>
      </c>
      <c r="Q1617" s="1">
        <v>45946</v>
      </c>
      <c r="R1617">
        <v>58974.31</v>
      </c>
      <c r="S1617" s="1">
        <v>46258</v>
      </c>
      <c r="T1617">
        <v>52311.79</v>
      </c>
      <c r="U1617" s="1">
        <v>46136</v>
      </c>
      <c r="V1617">
        <v>0</v>
      </c>
      <c r="Y1617" s="1">
        <v>46035</v>
      </c>
      <c r="Z1617">
        <v>51871.05</v>
      </c>
      <c r="AA1617" s="1">
        <v>46035</v>
      </c>
      <c r="AB1617">
        <v>48871.5</v>
      </c>
    </row>
    <row r="1618" spans="3:28" ht="16.2">
      <c r="C1618" s="1">
        <v>45944</v>
      </c>
      <c r="D1618">
        <v>0</v>
      </c>
      <c r="E1618" s="1">
        <v>45944</v>
      </c>
      <c r="F1618">
        <v>0</v>
      </c>
      <c r="G1618" s="1">
        <v>45891</v>
      </c>
      <c r="H1618">
        <v>-20400</v>
      </c>
      <c r="I1618" s="1">
        <v>46001</v>
      </c>
      <c r="J1618">
        <v>-10492.12</v>
      </c>
      <c r="K1618" s="1">
        <v>46036</v>
      </c>
      <c r="L1618">
        <v>0</v>
      </c>
      <c r="M1618" s="1">
        <v>46036</v>
      </c>
      <c r="N1618">
        <v>0</v>
      </c>
      <c r="O1618" s="1">
        <v>46036</v>
      </c>
      <c r="P1618">
        <v>0</v>
      </c>
      <c r="Q1618" s="1">
        <v>45947</v>
      </c>
      <c r="R1618">
        <v>-98800</v>
      </c>
      <c r="S1618" s="1">
        <v>46259</v>
      </c>
      <c r="T1618">
        <v>0</v>
      </c>
      <c r="U1618" s="1">
        <v>46139</v>
      </c>
      <c r="V1618">
        <v>-78612.33</v>
      </c>
      <c r="Y1618" s="1">
        <v>46036</v>
      </c>
      <c r="Z1618">
        <v>5671.53</v>
      </c>
      <c r="AA1618" s="1">
        <v>46036</v>
      </c>
      <c r="AB1618">
        <v>-15331.62</v>
      </c>
    </row>
    <row r="1619" spans="3:28" ht="16.2">
      <c r="C1619" s="1">
        <v>45945</v>
      </c>
      <c r="D1619">
        <v>-76612.710000000006</v>
      </c>
      <c r="E1619" s="1">
        <v>45945</v>
      </c>
      <c r="F1619">
        <v>0</v>
      </c>
      <c r="G1619" s="1">
        <v>45894</v>
      </c>
      <c r="H1619">
        <v>100200</v>
      </c>
      <c r="I1619" s="1">
        <v>46002</v>
      </c>
      <c r="J1619">
        <v>0</v>
      </c>
      <c r="K1619" s="1">
        <v>46037</v>
      </c>
      <c r="L1619">
        <v>0</v>
      </c>
      <c r="M1619" s="1">
        <v>46037</v>
      </c>
      <c r="N1619">
        <v>-9051.36</v>
      </c>
      <c r="O1619" s="1">
        <v>46037</v>
      </c>
      <c r="P1619">
        <v>0</v>
      </c>
      <c r="Q1619" s="1">
        <v>45950</v>
      </c>
      <c r="R1619">
        <v>91000</v>
      </c>
      <c r="S1619" s="1">
        <v>46260</v>
      </c>
      <c r="T1619">
        <v>0</v>
      </c>
      <c r="U1619" s="1">
        <v>46140</v>
      </c>
      <c r="V1619">
        <v>0</v>
      </c>
      <c r="Y1619" s="1">
        <v>46037</v>
      </c>
      <c r="Z1619">
        <v>-77099.600000000006</v>
      </c>
      <c r="AA1619" s="1">
        <v>46037</v>
      </c>
      <c r="AB1619">
        <v>-31124.93</v>
      </c>
    </row>
    <row r="1620" spans="3:28" ht="16.2">
      <c r="C1620" s="1">
        <v>45946</v>
      </c>
      <c r="D1620">
        <v>52773.38</v>
      </c>
      <c r="E1620" s="1">
        <v>45946</v>
      </c>
      <c r="F1620">
        <v>0</v>
      </c>
      <c r="G1620" s="1">
        <v>45895</v>
      </c>
      <c r="H1620">
        <v>400</v>
      </c>
      <c r="I1620" s="1">
        <v>46003</v>
      </c>
      <c r="J1620">
        <v>0</v>
      </c>
      <c r="K1620" s="1">
        <v>46038</v>
      </c>
      <c r="L1620">
        <v>-26681.72</v>
      </c>
      <c r="M1620" s="1">
        <v>46038</v>
      </c>
      <c r="N1620">
        <v>0</v>
      </c>
      <c r="O1620" s="1">
        <v>46038</v>
      </c>
      <c r="P1620">
        <v>0</v>
      </c>
      <c r="Q1620" s="1">
        <v>45951</v>
      </c>
      <c r="R1620">
        <v>10000</v>
      </c>
      <c r="S1620" s="1">
        <v>46261</v>
      </c>
      <c r="T1620">
        <v>0</v>
      </c>
      <c r="U1620" s="1">
        <v>46141</v>
      </c>
      <c r="V1620">
        <v>0</v>
      </c>
      <c r="Y1620" s="1">
        <v>46038</v>
      </c>
      <c r="Z1620">
        <v>63858.63</v>
      </c>
      <c r="AA1620" s="1">
        <v>46038</v>
      </c>
      <c r="AB1620">
        <v>19458.84</v>
      </c>
    </row>
    <row r="1621" spans="3:28" ht="16.2">
      <c r="C1621" s="1">
        <v>45947</v>
      </c>
      <c r="D1621">
        <v>-98800</v>
      </c>
      <c r="E1621" s="1">
        <v>45947</v>
      </c>
      <c r="F1621">
        <v>0</v>
      </c>
      <c r="G1621" s="1">
        <v>45896</v>
      </c>
      <c r="H1621">
        <v>42000</v>
      </c>
      <c r="I1621" s="1">
        <v>46006</v>
      </c>
      <c r="J1621">
        <v>-29564.29</v>
      </c>
      <c r="K1621" s="1">
        <v>46041</v>
      </c>
      <c r="L1621">
        <v>0</v>
      </c>
      <c r="M1621" s="1">
        <v>46041</v>
      </c>
      <c r="N1621">
        <v>-81893.960000000006</v>
      </c>
      <c r="O1621" s="1">
        <v>46041</v>
      </c>
      <c r="P1621">
        <v>0</v>
      </c>
      <c r="Q1621" s="1">
        <v>45952</v>
      </c>
      <c r="R1621">
        <v>-25800</v>
      </c>
      <c r="S1621" s="1">
        <v>46262</v>
      </c>
      <c r="T1621">
        <v>0</v>
      </c>
      <c r="U1621" s="1">
        <v>46142</v>
      </c>
      <c r="V1621">
        <v>0</v>
      </c>
      <c r="Y1621" s="1">
        <v>46041</v>
      </c>
      <c r="Z1621">
        <v>-62140.89</v>
      </c>
      <c r="AA1621" s="1">
        <v>46041</v>
      </c>
      <c r="AB1621">
        <v>39000</v>
      </c>
    </row>
    <row r="1622" spans="3:28" ht="16.2">
      <c r="C1622" s="1">
        <v>45950</v>
      </c>
      <c r="D1622">
        <v>-56211.53</v>
      </c>
      <c r="E1622" s="1">
        <v>45950</v>
      </c>
      <c r="F1622">
        <v>0</v>
      </c>
      <c r="G1622" s="1">
        <v>45897</v>
      </c>
      <c r="H1622">
        <v>-47000</v>
      </c>
      <c r="I1622" s="1">
        <v>46007</v>
      </c>
      <c r="J1622">
        <v>0</v>
      </c>
      <c r="K1622" s="1">
        <v>46042</v>
      </c>
      <c r="L1622">
        <v>0</v>
      </c>
      <c r="M1622" s="1">
        <v>46042</v>
      </c>
      <c r="N1622">
        <v>0</v>
      </c>
      <c r="O1622" s="1">
        <v>46042</v>
      </c>
      <c r="P1622">
        <v>-17884</v>
      </c>
      <c r="Q1622" s="1">
        <v>45953</v>
      </c>
      <c r="R1622">
        <v>-29600</v>
      </c>
      <c r="U1622" s="1">
        <v>46146</v>
      </c>
      <c r="V1622">
        <v>66579.240000000005</v>
      </c>
      <c r="Y1622" s="1">
        <v>46042</v>
      </c>
      <c r="Z1622">
        <v>-600</v>
      </c>
      <c r="AA1622" s="1">
        <v>46042</v>
      </c>
      <c r="AB1622">
        <v>600</v>
      </c>
    </row>
    <row r="1623" spans="3:28" ht="16.2">
      <c r="C1623" s="1">
        <v>45951</v>
      </c>
      <c r="D1623">
        <v>-3635.41</v>
      </c>
      <c r="E1623" s="1">
        <v>45951</v>
      </c>
      <c r="F1623">
        <v>0</v>
      </c>
      <c r="G1623" s="1">
        <v>45898</v>
      </c>
      <c r="H1623">
        <v>7800</v>
      </c>
      <c r="I1623" s="1">
        <v>46008</v>
      </c>
      <c r="J1623">
        <v>0</v>
      </c>
      <c r="K1623" s="1">
        <v>46043</v>
      </c>
      <c r="L1623">
        <v>-10673.38</v>
      </c>
      <c r="M1623" s="1">
        <v>46043</v>
      </c>
      <c r="N1623">
        <v>16122.6</v>
      </c>
      <c r="O1623" s="1">
        <v>46043</v>
      </c>
      <c r="P1623">
        <v>0</v>
      </c>
      <c r="Q1623" s="1">
        <v>45957</v>
      </c>
      <c r="R1623">
        <v>133600</v>
      </c>
      <c r="S1623" s="1">
        <v>46265</v>
      </c>
      <c r="T1623">
        <v>0</v>
      </c>
      <c r="U1623" s="1">
        <v>46147</v>
      </c>
      <c r="V1623">
        <v>800</v>
      </c>
      <c r="Y1623" s="1">
        <v>46043</v>
      </c>
      <c r="Z1623">
        <v>39255.870000000003</v>
      </c>
      <c r="AA1623" s="1">
        <v>46043</v>
      </c>
      <c r="AB1623">
        <v>-86337.35</v>
      </c>
    </row>
    <row r="1624" spans="3:28" ht="16.2">
      <c r="C1624" s="1">
        <v>45952</v>
      </c>
      <c r="D1624">
        <v>-26031.21</v>
      </c>
      <c r="E1624" s="1">
        <v>45952</v>
      </c>
      <c r="F1624">
        <v>0</v>
      </c>
      <c r="G1624" s="1">
        <v>45901</v>
      </c>
      <c r="H1624">
        <v>-51800</v>
      </c>
      <c r="I1624" s="1">
        <v>46009</v>
      </c>
      <c r="J1624">
        <v>0</v>
      </c>
      <c r="K1624" s="1">
        <v>46044</v>
      </c>
      <c r="L1624">
        <v>684.05</v>
      </c>
      <c r="M1624" s="1">
        <v>46044</v>
      </c>
      <c r="N1624">
        <v>0</v>
      </c>
      <c r="O1624" s="1">
        <v>46044</v>
      </c>
      <c r="P1624">
        <v>0</v>
      </c>
      <c r="Q1624" s="1">
        <v>45958</v>
      </c>
      <c r="R1624">
        <v>-44400</v>
      </c>
      <c r="U1624" s="1">
        <v>46148</v>
      </c>
      <c r="V1624">
        <v>181741.5</v>
      </c>
      <c r="Y1624" s="1">
        <v>46044</v>
      </c>
      <c r="Z1624">
        <v>-25359.46</v>
      </c>
      <c r="AA1624" s="1">
        <v>46044</v>
      </c>
      <c r="AB1624">
        <v>-41113.46</v>
      </c>
    </row>
    <row r="1625" spans="3:28" ht="16.2">
      <c r="C1625" s="1">
        <v>45953</v>
      </c>
      <c r="D1625">
        <v>0</v>
      </c>
      <c r="E1625" s="1">
        <v>45953</v>
      </c>
      <c r="F1625">
        <v>0</v>
      </c>
      <c r="G1625" s="1">
        <v>45902</v>
      </c>
      <c r="H1625">
        <v>-8600</v>
      </c>
      <c r="I1625" s="1">
        <v>46010</v>
      </c>
      <c r="J1625">
        <v>25732.57</v>
      </c>
      <c r="K1625" s="1">
        <v>46045</v>
      </c>
      <c r="L1625">
        <v>0</v>
      </c>
      <c r="M1625" s="1">
        <v>46045</v>
      </c>
      <c r="N1625">
        <v>0</v>
      </c>
      <c r="O1625" s="1">
        <v>46045</v>
      </c>
      <c r="P1625">
        <v>0</v>
      </c>
      <c r="Q1625" s="1">
        <v>45959</v>
      </c>
      <c r="R1625">
        <v>82000</v>
      </c>
      <c r="U1625" s="1">
        <v>46149</v>
      </c>
      <c r="V1625">
        <v>0</v>
      </c>
      <c r="Y1625" s="1">
        <v>46045</v>
      </c>
      <c r="Z1625">
        <v>58600</v>
      </c>
      <c r="AA1625" s="1">
        <v>46045</v>
      </c>
      <c r="AB1625">
        <v>7636.7</v>
      </c>
    </row>
    <row r="1626" spans="3:28" ht="16.2">
      <c r="C1626" s="1">
        <v>45957</v>
      </c>
      <c r="D1626">
        <v>6554.39</v>
      </c>
      <c r="E1626" s="1">
        <v>45957</v>
      </c>
      <c r="F1626">
        <v>0</v>
      </c>
      <c r="G1626" s="1">
        <v>45903</v>
      </c>
      <c r="H1626">
        <v>6400</v>
      </c>
      <c r="I1626" s="1">
        <v>46013</v>
      </c>
      <c r="J1626">
        <v>-2650.5</v>
      </c>
      <c r="K1626" s="1">
        <v>46048</v>
      </c>
      <c r="L1626">
        <v>0</v>
      </c>
      <c r="M1626" s="1">
        <v>46048</v>
      </c>
      <c r="N1626">
        <v>0</v>
      </c>
      <c r="O1626" s="1">
        <v>46048</v>
      </c>
      <c r="P1626">
        <v>0</v>
      </c>
      <c r="Q1626" s="1">
        <v>45960</v>
      </c>
      <c r="R1626">
        <v>-28448.22</v>
      </c>
      <c r="U1626" s="1">
        <v>46150</v>
      </c>
      <c r="V1626">
        <v>0</v>
      </c>
      <c r="Y1626" s="1">
        <v>46048</v>
      </c>
      <c r="Z1626">
        <v>-1800</v>
      </c>
      <c r="AA1626" s="1">
        <v>46048</v>
      </c>
      <c r="AB1626">
        <v>-1800</v>
      </c>
    </row>
    <row r="1627" spans="3:28" ht="16.2">
      <c r="C1627" s="1">
        <v>45958</v>
      </c>
      <c r="D1627">
        <v>-44400</v>
      </c>
      <c r="E1627" s="1">
        <v>45958</v>
      </c>
      <c r="F1627">
        <v>0</v>
      </c>
      <c r="G1627" s="1">
        <v>45904</v>
      </c>
      <c r="H1627">
        <v>27000</v>
      </c>
      <c r="I1627" s="1">
        <v>46014</v>
      </c>
      <c r="J1627">
        <v>549.55999999999995</v>
      </c>
      <c r="K1627" s="1">
        <v>46049</v>
      </c>
      <c r="L1627">
        <v>-19138.599999999999</v>
      </c>
      <c r="M1627" s="1">
        <v>46049</v>
      </c>
      <c r="N1627">
        <v>41831.15</v>
      </c>
      <c r="O1627" s="1">
        <v>46049</v>
      </c>
      <c r="P1627">
        <v>0</v>
      </c>
      <c r="Q1627" s="1">
        <v>45961</v>
      </c>
      <c r="R1627">
        <v>0</v>
      </c>
      <c r="U1627" s="1">
        <v>46153</v>
      </c>
      <c r="V1627">
        <v>0</v>
      </c>
      <c r="Y1627" s="1">
        <v>46049</v>
      </c>
      <c r="Z1627">
        <v>4664.82</v>
      </c>
      <c r="AA1627" s="1">
        <v>46049</v>
      </c>
      <c r="AB1627">
        <v>73000</v>
      </c>
    </row>
    <row r="1628" spans="3:28" ht="16.2">
      <c r="C1628" s="1">
        <v>45959</v>
      </c>
      <c r="D1628">
        <v>82000</v>
      </c>
      <c r="E1628" s="1">
        <v>45959</v>
      </c>
      <c r="F1628">
        <v>0</v>
      </c>
      <c r="G1628" s="1">
        <v>45905</v>
      </c>
      <c r="H1628">
        <v>57400</v>
      </c>
      <c r="I1628" s="1">
        <v>46015</v>
      </c>
      <c r="J1628">
        <v>0</v>
      </c>
      <c r="K1628" s="1">
        <v>46050</v>
      </c>
      <c r="L1628">
        <v>-15762.93</v>
      </c>
      <c r="M1628" s="1">
        <v>46050</v>
      </c>
      <c r="N1628">
        <v>209868.29</v>
      </c>
      <c r="O1628" s="1">
        <v>46050</v>
      </c>
      <c r="P1628">
        <v>0</v>
      </c>
      <c r="Q1628" s="1">
        <v>45964</v>
      </c>
      <c r="R1628">
        <v>0</v>
      </c>
      <c r="U1628" s="1">
        <v>46154</v>
      </c>
      <c r="V1628">
        <v>0</v>
      </c>
      <c r="Y1628" s="1">
        <v>46050</v>
      </c>
      <c r="Z1628">
        <v>83600</v>
      </c>
      <c r="AA1628" s="1">
        <v>46050</v>
      </c>
      <c r="AB1628">
        <v>62636.29</v>
      </c>
    </row>
    <row r="1629" spans="3:28" ht="16.2">
      <c r="C1629" s="1">
        <v>45960</v>
      </c>
      <c r="D1629">
        <v>12145.69</v>
      </c>
      <c r="E1629" s="1">
        <v>45960</v>
      </c>
      <c r="F1629">
        <v>0</v>
      </c>
      <c r="G1629" s="1">
        <v>45908</v>
      </c>
      <c r="H1629">
        <v>26400</v>
      </c>
      <c r="I1629" s="1">
        <v>46017</v>
      </c>
      <c r="J1629">
        <v>26343.89</v>
      </c>
      <c r="K1629" s="1">
        <v>46051</v>
      </c>
      <c r="L1629">
        <v>0</v>
      </c>
      <c r="M1629" s="1">
        <v>46051</v>
      </c>
      <c r="N1629">
        <v>44053.599999999999</v>
      </c>
      <c r="O1629" s="1">
        <v>46051</v>
      </c>
      <c r="P1629">
        <v>-17960.259999999998</v>
      </c>
      <c r="Q1629" s="1">
        <v>45965</v>
      </c>
      <c r="R1629">
        <v>0</v>
      </c>
      <c r="U1629" s="1">
        <v>46155</v>
      </c>
      <c r="V1629">
        <v>0</v>
      </c>
      <c r="Y1629" s="1">
        <v>46051</v>
      </c>
      <c r="Z1629">
        <v>-18168.689999999999</v>
      </c>
      <c r="AA1629" s="1">
        <v>46051</v>
      </c>
      <c r="AB1629">
        <v>-62978.51</v>
      </c>
    </row>
    <row r="1630" spans="3:28" ht="16.2">
      <c r="C1630" s="1">
        <v>45961</v>
      </c>
      <c r="D1630">
        <v>0</v>
      </c>
      <c r="E1630" s="1">
        <v>45961</v>
      </c>
      <c r="F1630">
        <v>0</v>
      </c>
      <c r="G1630" s="1">
        <v>45909</v>
      </c>
      <c r="H1630">
        <v>50200</v>
      </c>
      <c r="I1630" s="1">
        <v>46020</v>
      </c>
      <c r="J1630">
        <v>-3859.74</v>
      </c>
      <c r="K1630" s="1">
        <v>46052</v>
      </c>
      <c r="L1630">
        <v>0</v>
      </c>
      <c r="M1630" s="1">
        <v>46052</v>
      </c>
      <c r="N1630">
        <v>0</v>
      </c>
      <c r="O1630" s="1">
        <v>46052</v>
      </c>
      <c r="P1630">
        <v>0</v>
      </c>
      <c r="Q1630" s="1">
        <v>45966</v>
      </c>
      <c r="R1630">
        <v>0</v>
      </c>
      <c r="U1630" s="1">
        <v>46156</v>
      </c>
      <c r="V1630">
        <v>0</v>
      </c>
      <c r="Y1630" s="1">
        <v>46052</v>
      </c>
      <c r="Z1630">
        <v>77269.259999999995</v>
      </c>
      <c r="AA1630" s="1">
        <v>46052</v>
      </c>
      <c r="AB1630">
        <v>-30936.35</v>
      </c>
    </row>
    <row r="1631" spans="3:28" ht="16.2">
      <c r="C1631" s="1">
        <v>45964</v>
      </c>
      <c r="D1631">
        <v>0</v>
      </c>
      <c r="E1631" s="1">
        <v>45964</v>
      </c>
      <c r="F1631">
        <v>0</v>
      </c>
      <c r="G1631" s="1">
        <v>45910</v>
      </c>
      <c r="H1631">
        <v>75200</v>
      </c>
      <c r="I1631" s="1">
        <v>46021</v>
      </c>
      <c r="J1631">
        <v>0</v>
      </c>
      <c r="K1631" s="1">
        <v>46055</v>
      </c>
      <c r="L1631">
        <v>21648.31</v>
      </c>
      <c r="M1631" s="1">
        <v>46055</v>
      </c>
      <c r="N1631">
        <v>-22519.61</v>
      </c>
      <c r="O1631" s="1">
        <v>46055</v>
      </c>
      <c r="P1631">
        <v>0</v>
      </c>
      <c r="Q1631" s="1">
        <v>45967</v>
      </c>
      <c r="R1631">
        <v>0</v>
      </c>
      <c r="U1631" s="1">
        <v>46157</v>
      </c>
      <c r="V1631">
        <v>50361.9</v>
      </c>
      <c r="Y1631" s="1">
        <v>46055</v>
      </c>
      <c r="Z1631">
        <v>14281.32</v>
      </c>
      <c r="AA1631" s="1">
        <v>46055</v>
      </c>
      <c r="AB1631">
        <v>-33494.5</v>
      </c>
    </row>
    <row r="1632" spans="3:28" ht="16.2">
      <c r="C1632" s="1">
        <v>45965</v>
      </c>
      <c r="D1632">
        <v>6155.44</v>
      </c>
      <c r="E1632" s="1">
        <v>45965</v>
      </c>
      <c r="F1632">
        <v>0</v>
      </c>
      <c r="G1632" s="1">
        <v>45911</v>
      </c>
      <c r="H1632">
        <v>8243.31</v>
      </c>
      <c r="I1632" s="1">
        <v>46022</v>
      </c>
      <c r="J1632">
        <v>-23868.3</v>
      </c>
      <c r="K1632" s="1">
        <v>46056</v>
      </c>
      <c r="L1632">
        <v>-16889.54</v>
      </c>
      <c r="M1632" s="1">
        <v>46056</v>
      </c>
      <c r="N1632">
        <v>0</v>
      </c>
      <c r="O1632" s="1">
        <v>46056</v>
      </c>
      <c r="P1632">
        <v>0</v>
      </c>
      <c r="Q1632" s="1">
        <v>45968</v>
      </c>
      <c r="R1632">
        <v>0</v>
      </c>
      <c r="U1632" s="1">
        <v>46160</v>
      </c>
      <c r="V1632">
        <v>41000</v>
      </c>
      <c r="Y1632" s="1">
        <v>46056</v>
      </c>
      <c r="Z1632">
        <v>5284.95</v>
      </c>
      <c r="AA1632" s="1">
        <v>46056</v>
      </c>
      <c r="AB1632">
        <v>0</v>
      </c>
    </row>
    <row r="1633" spans="3:28" ht="16.2">
      <c r="C1633" s="1">
        <v>45966</v>
      </c>
      <c r="D1633">
        <v>110973.26</v>
      </c>
      <c r="E1633" s="1">
        <v>45966</v>
      </c>
      <c r="F1633">
        <v>0</v>
      </c>
      <c r="G1633" s="1">
        <v>45912</v>
      </c>
      <c r="H1633">
        <v>0</v>
      </c>
      <c r="I1633" s="1">
        <v>46024</v>
      </c>
      <c r="J1633">
        <v>45322.74</v>
      </c>
      <c r="K1633" s="1">
        <v>46057</v>
      </c>
      <c r="L1633">
        <v>0</v>
      </c>
      <c r="M1633" s="1">
        <v>46057</v>
      </c>
      <c r="N1633">
        <v>-81935.06</v>
      </c>
      <c r="O1633" s="1">
        <v>46057</v>
      </c>
      <c r="P1633">
        <v>0</v>
      </c>
      <c r="Q1633" s="1">
        <v>45971</v>
      </c>
      <c r="R1633">
        <v>0</v>
      </c>
      <c r="U1633" s="1">
        <v>46161</v>
      </c>
      <c r="V1633">
        <v>111800</v>
      </c>
      <c r="Y1633" s="1">
        <v>46057</v>
      </c>
      <c r="Z1633">
        <v>-91927.02</v>
      </c>
      <c r="AA1633" s="1">
        <v>46057</v>
      </c>
      <c r="AB1633">
        <v>0</v>
      </c>
    </row>
    <row r="1634" spans="3:28" ht="16.2">
      <c r="C1634" s="1">
        <v>45967</v>
      </c>
      <c r="D1634">
        <v>0</v>
      </c>
      <c r="E1634" s="1">
        <v>45967</v>
      </c>
      <c r="F1634">
        <v>0</v>
      </c>
      <c r="G1634" s="1">
        <v>45915</v>
      </c>
      <c r="H1634">
        <v>0</v>
      </c>
      <c r="I1634" s="1">
        <v>46027</v>
      </c>
      <c r="J1634">
        <v>27311.58</v>
      </c>
      <c r="K1634" s="1">
        <v>46058</v>
      </c>
      <c r="L1634">
        <v>-37671.21</v>
      </c>
      <c r="M1634" s="1">
        <v>46058</v>
      </c>
      <c r="N1634">
        <v>104227.01</v>
      </c>
      <c r="O1634" s="1">
        <v>46058</v>
      </c>
      <c r="P1634">
        <v>0</v>
      </c>
      <c r="Q1634" s="1">
        <v>45972</v>
      </c>
      <c r="R1634">
        <v>-51240.959999999999</v>
      </c>
      <c r="U1634" s="1">
        <v>46162</v>
      </c>
      <c r="V1634">
        <v>32797.660000000003</v>
      </c>
      <c r="Y1634" s="1">
        <v>46058</v>
      </c>
      <c r="Z1634">
        <v>-172862.71</v>
      </c>
      <c r="AA1634" s="1">
        <v>46058</v>
      </c>
      <c r="AB1634">
        <v>0</v>
      </c>
    </row>
    <row r="1635" spans="3:28" ht="16.2">
      <c r="C1635" s="1">
        <v>45968</v>
      </c>
      <c r="D1635">
        <v>0</v>
      </c>
      <c r="E1635" s="1">
        <v>45968</v>
      </c>
      <c r="F1635">
        <v>0</v>
      </c>
      <c r="G1635" s="1">
        <v>45916</v>
      </c>
      <c r="H1635">
        <v>0</v>
      </c>
      <c r="I1635" s="1">
        <v>46028</v>
      </c>
      <c r="J1635">
        <v>45888.51</v>
      </c>
      <c r="K1635" s="1">
        <v>46059</v>
      </c>
      <c r="L1635">
        <v>-33439.620000000003</v>
      </c>
      <c r="M1635" s="1">
        <v>46059</v>
      </c>
      <c r="N1635">
        <v>-15759.43</v>
      </c>
      <c r="O1635" s="1">
        <v>46059</v>
      </c>
      <c r="P1635">
        <v>0</v>
      </c>
      <c r="Q1635" s="1">
        <v>45973</v>
      </c>
      <c r="R1635">
        <v>54800</v>
      </c>
      <c r="U1635" s="1">
        <v>46163</v>
      </c>
      <c r="V1635">
        <v>-35649.35</v>
      </c>
      <c r="Y1635" s="1">
        <v>46059</v>
      </c>
      <c r="Z1635">
        <v>20000</v>
      </c>
      <c r="AA1635" s="1">
        <v>46059</v>
      </c>
      <c r="AB1635">
        <v>0</v>
      </c>
    </row>
    <row r="1636" spans="3:28" ht="16.2">
      <c r="C1636" s="1">
        <v>45971</v>
      </c>
      <c r="D1636">
        <v>0</v>
      </c>
      <c r="E1636" s="1">
        <v>45971</v>
      </c>
      <c r="F1636">
        <v>0</v>
      </c>
      <c r="G1636" s="1">
        <v>45917</v>
      </c>
      <c r="H1636">
        <v>0</v>
      </c>
      <c r="I1636" s="1">
        <v>46029</v>
      </c>
      <c r="J1636">
        <v>-20115.63</v>
      </c>
      <c r="K1636" s="1">
        <v>46062</v>
      </c>
      <c r="L1636">
        <v>-25756.81</v>
      </c>
      <c r="M1636" s="1">
        <v>46062</v>
      </c>
      <c r="N1636">
        <v>113237.6</v>
      </c>
      <c r="O1636" s="1">
        <v>46062</v>
      </c>
      <c r="P1636">
        <v>0</v>
      </c>
      <c r="Q1636" s="1">
        <v>45974</v>
      </c>
      <c r="R1636">
        <v>-14800</v>
      </c>
      <c r="U1636" s="1">
        <v>46164</v>
      </c>
      <c r="V1636">
        <v>-36638.879999999997</v>
      </c>
      <c r="Y1636" s="1">
        <v>46062</v>
      </c>
      <c r="Z1636">
        <v>67676.7</v>
      </c>
      <c r="AA1636" s="1">
        <v>46062</v>
      </c>
      <c r="AB1636">
        <v>-9980.8799999999992</v>
      </c>
    </row>
    <row r="1637" spans="3:28" ht="16.2">
      <c r="C1637" s="1">
        <v>45972</v>
      </c>
      <c r="D1637">
        <v>-79445.19</v>
      </c>
      <c r="E1637" s="1">
        <v>45972</v>
      </c>
      <c r="F1637">
        <v>0</v>
      </c>
      <c r="G1637" s="1">
        <v>45918</v>
      </c>
      <c r="H1637">
        <v>0</v>
      </c>
      <c r="I1637" s="1">
        <v>46030</v>
      </c>
      <c r="J1637">
        <v>0</v>
      </c>
      <c r="K1637" s="1">
        <v>46063</v>
      </c>
      <c r="L1637">
        <v>17.600000000000001</v>
      </c>
      <c r="M1637" s="1">
        <v>46063</v>
      </c>
      <c r="N1637">
        <v>-29375.27</v>
      </c>
      <c r="O1637" s="1">
        <v>46063</v>
      </c>
      <c r="P1637">
        <v>0</v>
      </c>
      <c r="Q1637" s="1">
        <v>45975</v>
      </c>
      <c r="R1637">
        <v>-115800</v>
      </c>
      <c r="U1637" s="1">
        <v>46167</v>
      </c>
      <c r="V1637">
        <v>72494.759999999995</v>
      </c>
      <c r="Y1637" s="1">
        <v>46063</v>
      </c>
      <c r="Z1637">
        <v>131200</v>
      </c>
      <c r="AA1637" s="1">
        <v>46063</v>
      </c>
      <c r="AB1637">
        <v>131200</v>
      </c>
    </row>
    <row r="1638" spans="3:28" ht="16.2">
      <c r="C1638" s="1">
        <v>45973</v>
      </c>
      <c r="D1638">
        <v>54800</v>
      </c>
      <c r="E1638" s="1">
        <v>45973</v>
      </c>
      <c r="F1638">
        <v>0</v>
      </c>
      <c r="G1638" s="1">
        <v>45919</v>
      </c>
      <c r="H1638">
        <v>0</v>
      </c>
      <c r="I1638" s="1">
        <v>46031</v>
      </c>
      <c r="J1638">
        <v>-80856.28</v>
      </c>
      <c r="K1638" s="1">
        <v>46064</v>
      </c>
      <c r="L1638">
        <v>58198.15</v>
      </c>
      <c r="M1638" s="1">
        <v>46064</v>
      </c>
      <c r="N1638">
        <v>45796.29</v>
      </c>
      <c r="O1638" s="1">
        <v>46064</v>
      </c>
      <c r="P1638">
        <v>0</v>
      </c>
      <c r="Q1638" s="1">
        <v>45978</v>
      </c>
      <c r="R1638">
        <v>15600</v>
      </c>
      <c r="U1638" s="1">
        <v>46168</v>
      </c>
      <c r="V1638">
        <v>88870.16</v>
      </c>
      <c r="Y1638" s="1">
        <v>46064</v>
      </c>
      <c r="Z1638">
        <v>76800</v>
      </c>
      <c r="AA1638" s="1">
        <v>46064</v>
      </c>
      <c r="AB1638">
        <v>76800</v>
      </c>
    </row>
    <row r="1639" spans="3:28" ht="16.2">
      <c r="C1639" s="1">
        <v>45974</v>
      </c>
      <c r="D1639">
        <v>-14800</v>
      </c>
      <c r="E1639" s="1">
        <v>45974</v>
      </c>
      <c r="F1639">
        <v>0</v>
      </c>
      <c r="G1639" s="1">
        <v>45922</v>
      </c>
      <c r="H1639">
        <v>0</v>
      </c>
      <c r="I1639" s="1">
        <v>46034</v>
      </c>
      <c r="J1639">
        <v>0</v>
      </c>
      <c r="K1639" s="1">
        <v>46076</v>
      </c>
      <c r="L1639">
        <v>50535.23</v>
      </c>
      <c r="M1639" s="1">
        <v>46076</v>
      </c>
      <c r="N1639">
        <v>28784.799999999999</v>
      </c>
      <c r="O1639" s="1">
        <v>46076</v>
      </c>
      <c r="P1639">
        <v>0</v>
      </c>
      <c r="Q1639" s="1">
        <v>45979</v>
      </c>
      <c r="R1639">
        <v>-134800</v>
      </c>
      <c r="U1639" s="1">
        <v>46169</v>
      </c>
      <c r="V1639">
        <v>-66681.399999999994</v>
      </c>
      <c r="Y1639" s="1">
        <v>46076</v>
      </c>
      <c r="Z1639">
        <v>24348.58</v>
      </c>
      <c r="AA1639" s="1">
        <v>46076</v>
      </c>
      <c r="AB1639">
        <v>84976.37</v>
      </c>
    </row>
    <row r="1640" spans="3:28" ht="16.2">
      <c r="C1640" s="1">
        <v>45975</v>
      </c>
      <c r="D1640">
        <v>-65429.71</v>
      </c>
      <c r="E1640" s="1">
        <v>45975</v>
      </c>
      <c r="F1640">
        <v>0</v>
      </c>
      <c r="G1640" s="1">
        <v>45923</v>
      </c>
      <c r="H1640">
        <v>27416.04</v>
      </c>
      <c r="I1640" s="1">
        <v>46035</v>
      </c>
      <c r="J1640">
        <v>0</v>
      </c>
      <c r="K1640" s="1">
        <v>46077</v>
      </c>
      <c r="L1640">
        <v>116972.89</v>
      </c>
      <c r="M1640" s="1">
        <v>46077</v>
      </c>
      <c r="N1640">
        <v>0</v>
      </c>
      <c r="O1640" s="1">
        <v>46077</v>
      </c>
      <c r="P1640">
        <v>-36124.879999999997</v>
      </c>
      <c r="Q1640" s="1">
        <v>45980</v>
      </c>
      <c r="R1640">
        <v>-38798.449999999997</v>
      </c>
      <c r="U1640" s="1">
        <v>46170</v>
      </c>
      <c r="V1640">
        <v>0</v>
      </c>
      <c r="Y1640" s="1">
        <v>46077</v>
      </c>
      <c r="Z1640">
        <v>0</v>
      </c>
      <c r="AA1640" s="1">
        <v>46077</v>
      </c>
      <c r="AB1640">
        <v>46962.39</v>
      </c>
    </row>
    <row r="1641" spans="3:28" ht="16.2">
      <c r="C1641" s="1">
        <v>45978</v>
      </c>
      <c r="D1641">
        <v>0</v>
      </c>
      <c r="E1641" s="1">
        <v>45978</v>
      </c>
      <c r="F1641">
        <v>0</v>
      </c>
      <c r="G1641" s="1">
        <v>45924</v>
      </c>
      <c r="H1641">
        <v>-38582.519999999997</v>
      </c>
      <c r="I1641" s="1">
        <v>46036</v>
      </c>
      <c r="J1641">
        <v>0</v>
      </c>
      <c r="K1641" s="1">
        <v>46078</v>
      </c>
      <c r="L1641">
        <v>94818.53</v>
      </c>
      <c r="M1641" s="1">
        <v>46078</v>
      </c>
      <c r="N1641">
        <v>0</v>
      </c>
      <c r="O1641" s="1">
        <v>46078</v>
      </c>
      <c r="P1641">
        <v>0</v>
      </c>
      <c r="Q1641" s="1">
        <v>45981</v>
      </c>
      <c r="R1641">
        <v>5776.53</v>
      </c>
      <c r="U1641" s="1">
        <v>46171</v>
      </c>
      <c r="V1641">
        <v>0</v>
      </c>
      <c r="Y1641" s="1">
        <v>46078</v>
      </c>
      <c r="Z1641">
        <v>105751.32</v>
      </c>
      <c r="AA1641" s="1">
        <v>46078</v>
      </c>
      <c r="AB1641">
        <v>141333.82999999999</v>
      </c>
    </row>
    <row r="1642" spans="3:28" ht="16.2">
      <c r="C1642" s="1">
        <v>45979</v>
      </c>
      <c r="D1642">
        <v>0</v>
      </c>
      <c r="E1642" s="1">
        <v>45979</v>
      </c>
      <c r="F1642">
        <v>0</v>
      </c>
      <c r="G1642" s="1">
        <v>45925</v>
      </c>
      <c r="H1642">
        <v>0</v>
      </c>
      <c r="I1642" s="1">
        <v>46037</v>
      </c>
      <c r="J1642">
        <v>-18847.310000000001</v>
      </c>
      <c r="K1642" s="1">
        <v>46079</v>
      </c>
      <c r="L1642">
        <v>0</v>
      </c>
      <c r="M1642" s="1">
        <v>46079</v>
      </c>
      <c r="N1642">
        <v>0</v>
      </c>
      <c r="O1642" s="1">
        <v>46079</v>
      </c>
      <c r="P1642">
        <v>0</v>
      </c>
      <c r="Q1642" s="1">
        <v>45982</v>
      </c>
      <c r="R1642">
        <v>-199200</v>
      </c>
      <c r="U1642" s="1">
        <v>46174</v>
      </c>
      <c r="V1642">
        <v>0</v>
      </c>
      <c r="Y1642" s="1">
        <v>46079</v>
      </c>
      <c r="Z1642">
        <v>22800</v>
      </c>
      <c r="AA1642" s="1">
        <v>46079</v>
      </c>
      <c r="AB1642">
        <v>0</v>
      </c>
    </row>
    <row r="1643" spans="3:28" ht="16.2">
      <c r="C1643" s="1">
        <v>45980</v>
      </c>
      <c r="D1643">
        <v>0</v>
      </c>
      <c r="E1643" s="1">
        <v>45980</v>
      </c>
      <c r="F1643">
        <v>0</v>
      </c>
      <c r="G1643" s="1">
        <v>45926</v>
      </c>
      <c r="H1643">
        <v>0</v>
      </c>
      <c r="I1643" s="1">
        <v>46038</v>
      </c>
      <c r="J1643">
        <v>0</v>
      </c>
      <c r="K1643" s="1">
        <v>46083</v>
      </c>
      <c r="L1643">
        <v>-38101.5</v>
      </c>
      <c r="M1643" s="1">
        <v>46083</v>
      </c>
      <c r="N1643">
        <v>0</v>
      </c>
      <c r="O1643" s="1">
        <v>46083</v>
      </c>
      <c r="P1643">
        <v>0</v>
      </c>
      <c r="Q1643" s="1">
        <v>45985</v>
      </c>
      <c r="R1643">
        <v>25800</v>
      </c>
      <c r="U1643" s="1">
        <v>46175</v>
      </c>
      <c r="V1643">
        <v>0</v>
      </c>
      <c r="Y1643" s="1">
        <v>46083</v>
      </c>
      <c r="Z1643">
        <v>-173042.32</v>
      </c>
      <c r="AA1643" s="1">
        <v>46083</v>
      </c>
      <c r="AB1643">
        <v>0</v>
      </c>
    </row>
    <row r="1644" spans="3:28" ht="16.2">
      <c r="C1644" s="1">
        <v>45981</v>
      </c>
      <c r="D1644">
        <v>0</v>
      </c>
      <c r="E1644" s="1">
        <v>45981</v>
      </c>
      <c r="F1644">
        <v>0</v>
      </c>
      <c r="G1644" s="1">
        <v>45930</v>
      </c>
      <c r="H1644">
        <v>0</v>
      </c>
      <c r="I1644" s="1">
        <v>46041</v>
      </c>
      <c r="J1644">
        <v>-44482.71</v>
      </c>
      <c r="K1644" s="1">
        <v>46084</v>
      </c>
      <c r="L1644">
        <v>0</v>
      </c>
      <c r="M1644" s="1">
        <v>46084</v>
      </c>
      <c r="N1644">
        <v>83357.59</v>
      </c>
      <c r="O1644" s="1">
        <v>46084</v>
      </c>
      <c r="P1644">
        <v>0</v>
      </c>
      <c r="Q1644" s="1">
        <v>45986</v>
      </c>
      <c r="R1644">
        <v>63600</v>
      </c>
      <c r="U1644" s="1">
        <v>46176</v>
      </c>
      <c r="V1644">
        <v>0</v>
      </c>
      <c r="Y1644" s="1">
        <v>46084</v>
      </c>
      <c r="Z1644">
        <v>-251752.34</v>
      </c>
      <c r="AA1644" s="1">
        <v>46084</v>
      </c>
      <c r="AB1644">
        <v>0</v>
      </c>
    </row>
    <row r="1645" spans="3:28" ht="16.2">
      <c r="C1645" s="1">
        <v>45982</v>
      </c>
      <c r="D1645">
        <v>6804.28</v>
      </c>
      <c r="E1645" s="1">
        <v>45982</v>
      </c>
      <c r="F1645">
        <v>0</v>
      </c>
      <c r="G1645" s="1">
        <v>45931</v>
      </c>
      <c r="H1645">
        <v>0</v>
      </c>
      <c r="I1645" s="1">
        <v>46042</v>
      </c>
      <c r="J1645">
        <v>-30293.119999999999</v>
      </c>
      <c r="K1645" s="1">
        <v>46085</v>
      </c>
      <c r="L1645">
        <v>-151592.56</v>
      </c>
      <c r="M1645" s="1">
        <v>46085</v>
      </c>
      <c r="N1645">
        <v>250019.82</v>
      </c>
      <c r="O1645" s="1">
        <v>46085</v>
      </c>
      <c r="P1645">
        <v>0</v>
      </c>
      <c r="Q1645" s="1">
        <v>45987</v>
      </c>
      <c r="R1645">
        <v>79400</v>
      </c>
      <c r="U1645" s="1">
        <v>46177</v>
      </c>
      <c r="V1645">
        <v>0</v>
      </c>
      <c r="Y1645" s="1">
        <v>46085</v>
      </c>
      <c r="Z1645">
        <v>165138.20000000001</v>
      </c>
      <c r="AA1645" s="1">
        <v>46085</v>
      </c>
      <c r="AB1645">
        <v>-41993.74</v>
      </c>
    </row>
    <row r="1646" spans="3:28" ht="16.2">
      <c r="C1646" s="1">
        <v>45985</v>
      </c>
      <c r="D1646">
        <v>-25800</v>
      </c>
      <c r="E1646" s="1">
        <v>45985</v>
      </c>
      <c r="F1646">
        <v>0</v>
      </c>
      <c r="G1646" s="1">
        <v>45932</v>
      </c>
      <c r="H1646">
        <v>0</v>
      </c>
      <c r="I1646" s="1">
        <v>46043</v>
      </c>
      <c r="J1646">
        <v>0</v>
      </c>
      <c r="K1646" s="1">
        <v>46086</v>
      </c>
      <c r="L1646">
        <v>193143.96</v>
      </c>
      <c r="M1646" s="1">
        <v>46086</v>
      </c>
      <c r="N1646">
        <v>-92598.49</v>
      </c>
      <c r="O1646" s="1">
        <v>46086</v>
      </c>
      <c r="P1646">
        <v>-18050.68</v>
      </c>
      <c r="Q1646" s="1">
        <v>45988</v>
      </c>
      <c r="R1646">
        <v>50600</v>
      </c>
      <c r="U1646" s="1">
        <v>46178</v>
      </c>
      <c r="V1646">
        <v>0</v>
      </c>
      <c r="Y1646" s="1">
        <v>46086</v>
      </c>
      <c r="Z1646">
        <v>-14611.21</v>
      </c>
      <c r="AA1646" s="1">
        <v>46086</v>
      </c>
      <c r="AB1646">
        <v>0</v>
      </c>
    </row>
    <row r="1647" spans="3:28" ht="16.2">
      <c r="C1647" s="1">
        <v>45986</v>
      </c>
      <c r="D1647">
        <v>-83610.87</v>
      </c>
      <c r="E1647" s="1">
        <v>45986</v>
      </c>
      <c r="F1647">
        <v>0</v>
      </c>
      <c r="G1647" s="1">
        <v>45933</v>
      </c>
      <c r="H1647">
        <v>0</v>
      </c>
      <c r="I1647" s="1">
        <v>46044</v>
      </c>
      <c r="J1647">
        <v>-355.71</v>
      </c>
      <c r="K1647" s="1">
        <v>46087</v>
      </c>
      <c r="L1647">
        <v>0</v>
      </c>
      <c r="M1647" s="1">
        <v>46087</v>
      </c>
      <c r="N1647">
        <v>0</v>
      </c>
      <c r="O1647" s="1">
        <v>46087</v>
      </c>
      <c r="P1647">
        <v>0</v>
      </c>
      <c r="Q1647" s="1">
        <v>45989</v>
      </c>
      <c r="R1647">
        <v>32200</v>
      </c>
      <c r="U1647" s="1">
        <v>46181</v>
      </c>
      <c r="V1647">
        <v>289036.14</v>
      </c>
      <c r="Y1647" s="1">
        <v>46087</v>
      </c>
      <c r="Z1647">
        <v>-190592</v>
      </c>
      <c r="AA1647" s="1">
        <v>46087</v>
      </c>
      <c r="AB1647">
        <v>0</v>
      </c>
    </row>
    <row r="1648" spans="3:28" ht="16.2">
      <c r="C1648" s="1">
        <v>45987</v>
      </c>
      <c r="D1648">
        <v>0</v>
      </c>
      <c r="E1648" s="1">
        <v>45987</v>
      </c>
      <c r="F1648">
        <v>0</v>
      </c>
      <c r="G1648" s="1">
        <v>45937</v>
      </c>
      <c r="H1648">
        <v>0</v>
      </c>
      <c r="I1648" s="1">
        <v>46045</v>
      </c>
      <c r="J1648">
        <v>24440.39</v>
      </c>
      <c r="K1648" s="1">
        <v>46090</v>
      </c>
      <c r="L1648">
        <v>-51300.35</v>
      </c>
      <c r="M1648" s="1">
        <v>46090</v>
      </c>
      <c r="N1648">
        <v>265006.52</v>
      </c>
      <c r="O1648" s="1">
        <v>46090</v>
      </c>
      <c r="P1648">
        <v>0</v>
      </c>
      <c r="Q1648" s="1">
        <v>45992</v>
      </c>
      <c r="R1648">
        <v>-68000</v>
      </c>
      <c r="U1648" s="1">
        <v>46182</v>
      </c>
      <c r="V1648">
        <v>0</v>
      </c>
      <c r="Y1648" s="1">
        <v>46090</v>
      </c>
      <c r="Z1648">
        <v>429053.38</v>
      </c>
      <c r="AA1648" s="1">
        <v>46090</v>
      </c>
      <c r="AB1648">
        <v>0</v>
      </c>
    </row>
    <row r="1649" spans="3:28" ht="16.2">
      <c r="C1649" s="1">
        <v>45988</v>
      </c>
      <c r="D1649">
        <v>54950.27</v>
      </c>
      <c r="E1649" s="1">
        <v>45988</v>
      </c>
      <c r="F1649">
        <v>0</v>
      </c>
      <c r="G1649" s="1">
        <v>45938</v>
      </c>
      <c r="H1649">
        <v>0</v>
      </c>
      <c r="I1649" s="1">
        <v>46048</v>
      </c>
      <c r="J1649">
        <v>1668.78</v>
      </c>
      <c r="K1649" s="1">
        <v>46091</v>
      </c>
      <c r="L1649">
        <v>85833.05</v>
      </c>
      <c r="M1649" s="1">
        <v>46091</v>
      </c>
      <c r="N1649">
        <v>-89366.84</v>
      </c>
      <c r="O1649" s="1">
        <v>46091</v>
      </c>
      <c r="P1649">
        <v>0</v>
      </c>
      <c r="Q1649" s="1">
        <v>45993</v>
      </c>
      <c r="R1649">
        <v>31400</v>
      </c>
      <c r="U1649" s="1">
        <v>46183</v>
      </c>
      <c r="V1649">
        <v>0</v>
      </c>
      <c r="Y1649" s="1">
        <v>46091</v>
      </c>
      <c r="Z1649">
        <v>122032.12</v>
      </c>
      <c r="AA1649" s="1">
        <v>46091</v>
      </c>
      <c r="AB1649">
        <v>0</v>
      </c>
    </row>
    <row r="1650" spans="3:28" ht="16.2">
      <c r="C1650" s="1">
        <v>45989</v>
      </c>
      <c r="D1650">
        <v>0</v>
      </c>
      <c r="E1650" s="1">
        <v>45989</v>
      </c>
      <c r="F1650">
        <v>0</v>
      </c>
      <c r="G1650" s="1">
        <v>45939</v>
      </c>
      <c r="H1650">
        <v>0</v>
      </c>
      <c r="I1650" s="1">
        <v>46049</v>
      </c>
      <c r="J1650">
        <v>0</v>
      </c>
      <c r="K1650" s="1">
        <v>46092</v>
      </c>
      <c r="L1650">
        <v>120798.84</v>
      </c>
      <c r="M1650" s="1">
        <v>46092</v>
      </c>
      <c r="N1650">
        <v>0</v>
      </c>
      <c r="O1650" s="1">
        <v>46092</v>
      </c>
      <c r="P1650">
        <v>0</v>
      </c>
      <c r="Q1650" s="1">
        <v>45994</v>
      </c>
      <c r="R1650">
        <v>39400</v>
      </c>
      <c r="U1650" s="1">
        <v>46184</v>
      </c>
      <c r="V1650">
        <v>0</v>
      </c>
      <c r="Y1650" s="1">
        <v>46092</v>
      </c>
      <c r="Z1650">
        <v>124199.35</v>
      </c>
      <c r="AA1650" s="1">
        <v>46092</v>
      </c>
      <c r="AB1650">
        <v>41586.959999999999</v>
      </c>
    </row>
    <row r="1651" spans="3:28" ht="16.2">
      <c r="C1651" s="1">
        <v>45992</v>
      </c>
      <c r="D1651">
        <v>0</v>
      </c>
      <c r="E1651" s="1">
        <v>45992</v>
      </c>
      <c r="F1651">
        <v>0</v>
      </c>
      <c r="G1651" s="1">
        <v>45943</v>
      </c>
      <c r="H1651">
        <v>9394.41</v>
      </c>
      <c r="I1651" s="1">
        <v>46050</v>
      </c>
      <c r="J1651">
        <v>12.34</v>
      </c>
      <c r="K1651" s="1">
        <v>46093</v>
      </c>
      <c r="L1651">
        <v>-48412.32</v>
      </c>
      <c r="M1651" s="1">
        <v>46093</v>
      </c>
      <c r="N1651">
        <v>13591.91</v>
      </c>
      <c r="O1651" s="1">
        <v>46093</v>
      </c>
      <c r="P1651">
        <v>0</v>
      </c>
      <c r="Q1651" s="1">
        <v>45995</v>
      </c>
      <c r="R1651">
        <v>8200</v>
      </c>
      <c r="U1651" s="1">
        <v>46185</v>
      </c>
      <c r="V1651">
        <v>0</v>
      </c>
      <c r="Y1651" s="1">
        <v>46093</v>
      </c>
      <c r="Z1651">
        <v>-79613.69</v>
      </c>
      <c r="AA1651" s="1">
        <v>46093</v>
      </c>
      <c r="AB1651">
        <v>-83607.039999999994</v>
      </c>
    </row>
    <row r="1652" spans="3:28" ht="16.2">
      <c r="C1652" s="1">
        <v>45993</v>
      </c>
      <c r="D1652">
        <v>0</v>
      </c>
      <c r="E1652" s="1">
        <v>45993</v>
      </c>
      <c r="F1652">
        <v>0</v>
      </c>
      <c r="G1652" s="1">
        <v>45944</v>
      </c>
      <c r="H1652">
        <v>-21004.09</v>
      </c>
      <c r="I1652" s="1">
        <v>46051</v>
      </c>
      <c r="J1652">
        <v>-8986.61</v>
      </c>
      <c r="K1652" s="1">
        <v>46094</v>
      </c>
      <c r="L1652">
        <v>0</v>
      </c>
      <c r="M1652" s="1">
        <v>46094</v>
      </c>
      <c r="N1652">
        <v>-325743.48</v>
      </c>
      <c r="O1652" s="1">
        <v>46094</v>
      </c>
      <c r="P1652">
        <v>0</v>
      </c>
      <c r="Q1652" s="1">
        <v>45999</v>
      </c>
      <c r="R1652">
        <v>97400</v>
      </c>
      <c r="U1652" s="1">
        <v>46188</v>
      </c>
      <c r="V1652">
        <v>0</v>
      </c>
      <c r="Y1652" s="1">
        <v>46094</v>
      </c>
      <c r="Z1652">
        <v>-54813.97</v>
      </c>
      <c r="AA1652" s="1">
        <v>46094</v>
      </c>
      <c r="AB1652">
        <v>0</v>
      </c>
    </row>
    <row r="1653" spans="3:28" ht="16.2">
      <c r="C1653" s="1">
        <v>45994</v>
      </c>
      <c r="D1653">
        <v>0</v>
      </c>
      <c r="E1653" s="1">
        <v>45994</v>
      </c>
      <c r="F1653">
        <v>0</v>
      </c>
      <c r="G1653" s="1">
        <v>45945</v>
      </c>
      <c r="H1653">
        <v>0</v>
      </c>
      <c r="I1653" s="1">
        <v>46052</v>
      </c>
      <c r="J1653">
        <v>-36932.21</v>
      </c>
      <c r="K1653" s="1">
        <v>46097</v>
      </c>
      <c r="L1653">
        <v>-67011.53</v>
      </c>
      <c r="M1653" s="1">
        <v>46097</v>
      </c>
      <c r="N1653">
        <v>194040.02</v>
      </c>
      <c r="O1653" s="1">
        <v>46097</v>
      </c>
      <c r="P1653">
        <v>0</v>
      </c>
      <c r="Q1653" s="1">
        <v>46000</v>
      </c>
      <c r="R1653">
        <v>-13200</v>
      </c>
      <c r="U1653" s="1">
        <v>46189</v>
      </c>
      <c r="V1653">
        <v>0</v>
      </c>
      <c r="Y1653" s="1">
        <v>46097</v>
      </c>
      <c r="Z1653">
        <v>0</v>
      </c>
      <c r="AA1653" s="1">
        <v>46097</v>
      </c>
      <c r="AB1653">
        <v>-42004.72</v>
      </c>
    </row>
    <row r="1654" spans="3:28" ht="16.2">
      <c r="C1654" s="1">
        <v>45995</v>
      </c>
      <c r="D1654">
        <v>0</v>
      </c>
      <c r="E1654" s="1">
        <v>45995</v>
      </c>
      <c r="F1654">
        <v>0</v>
      </c>
      <c r="G1654" s="1">
        <v>45946</v>
      </c>
      <c r="H1654">
        <v>0</v>
      </c>
      <c r="I1654" s="1">
        <v>46055</v>
      </c>
      <c r="J1654">
        <v>0</v>
      </c>
      <c r="K1654" s="1">
        <v>46098</v>
      </c>
      <c r="L1654">
        <v>0</v>
      </c>
      <c r="M1654" s="1">
        <v>46098</v>
      </c>
      <c r="N1654">
        <v>0</v>
      </c>
      <c r="O1654" s="1">
        <v>46098</v>
      </c>
      <c r="P1654">
        <v>0</v>
      </c>
      <c r="Q1654" s="1">
        <v>46001</v>
      </c>
      <c r="R1654">
        <v>35600</v>
      </c>
      <c r="U1654" s="1">
        <v>46190</v>
      </c>
      <c r="V1654">
        <v>0</v>
      </c>
      <c r="Y1654" s="1">
        <v>46098</v>
      </c>
      <c r="Z1654">
        <v>60983.19</v>
      </c>
      <c r="AA1654" s="1">
        <v>46098</v>
      </c>
      <c r="AB1654">
        <v>-42027.58</v>
      </c>
    </row>
    <row r="1655" spans="3:28" ht="16.2">
      <c r="C1655" s="1">
        <v>45999</v>
      </c>
      <c r="D1655">
        <v>0</v>
      </c>
      <c r="E1655" s="1">
        <v>45999</v>
      </c>
      <c r="F1655">
        <v>0</v>
      </c>
      <c r="G1655" s="1">
        <v>45947</v>
      </c>
      <c r="H1655">
        <v>0</v>
      </c>
      <c r="I1655" s="1">
        <v>46056</v>
      </c>
      <c r="J1655">
        <v>0</v>
      </c>
      <c r="K1655" s="1">
        <v>46099</v>
      </c>
      <c r="L1655">
        <v>139.87</v>
      </c>
      <c r="M1655" s="1">
        <v>46099</v>
      </c>
      <c r="N1655">
        <v>36550.01</v>
      </c>
      <c r="O1655" s="1">
        <v>46099</v>
      </c>
      <c r="P1655">
        <v>-18061.419999999998</v>
      </c>
      <c r="Q1655" s="1">
        <v>46002</v>
      </c>
      <c r="R1655">
        <v>-3051.61</v>
      </c>
      <c r="U1655" s="1">
        <v>46191</v>
      </c>
      <c r="V1655">
        <v>0</v>
      </c>
      <c r="Y1655" s="1">
        <v>46099</v>
      </c>
      <c r="Z1655">
        <v>16947.07</v>
      </c>
      <c r="AA1655" s="1">
        <v>46099</v>
      </c>
      <c r="AB1655">
        <v>0</v>
      </c>
    </row>
    <row r="1656" spans="3:28" ht="16.2">
      <c r="C1656" s="1">
        <v>46000</v>
      </c>
      <c r="D1656">
        <v>0</v>
      </c>
      <c r="E1656" s="1">
        <v>46000</v>
      </c>
      <c r="F1656">
        <v>0</v>
      </c>
      <c r="G1656" s="1">
        <v>45950</v>
      </c>
      <c r="H1656">
        <v>0</v>
      </c>
      <c r="I1656" s="1">
        <v>46057</v>
      </c>
      <c r="J1656">
        <v>-52939.53</v>
      </c>
      <c r="K1656" s="1">
        <v>46100</v>
      </c>
      <c r="L1656">
        <v>27589.119999999999</v>
      </c>
      <c r="M1656" s="1">
        <v>46100</v>
      </c>
      <c r="N1656">
        <v>0</v>
      </c>
      <c r="O1656" s="1">
        <v>46100</v>
      </c>
      <c r="P1656">
        <v>0</v>
      </c>
      <c r="Q1656" s="1">
        <v>46003</v>
      </c>
      <c r="R1656">
        <v>0</v>
      </c>
      <c r="U1656" s="1">
        <v>46195</v>
      </c>
      <c r="V1656">
        <v>-30285.85</v>
      </c>
      <c r="Y1656" s="1">
        <v>46100</v>
      </c>
      <c r="Z1656">
        <v>16390.8</v>
      </c>
      <c r="AA1656" s="1">
        <v>46100</v>
      </c>
      <c r="AB1656">
        <v>0</v>
      </c>
    </row>
    <row r="1657" spans="3:28" ht="16.2">
      <c r="C1657" s="1">
        <v>46001</v>
      </c>
      <c r="D1657">
        <v>0</v>
      </c>
      <c r="E1657" s="1">
        <v>46001</v>
      </c>
      <c r="F1657">
        <v>0</v>
      </c>
      <c r="G1657" s="1">
        <v>45951</v>
      </c>
      <c r="H1657">
        <v>0</v>
      </c>
      <c r="I1657" s="1">
        <v>46058</v>
      </c>
      <c r="J1657">
        <v>0</v>
      </c>
      <c r="K1657" s="1">
        <v>46101</v>
      </c>
      <c r="L1657">
        <v>-12808.36</v>
      </c>
      <c r="M1657" s="1">
        <v>46101</v>
      </c>
      <c r="N1657">
        <v>0</v>
      </c>
      <c r="O1657" s="1">
        <v>46101</v>
      </c>
      <c r="P1657">
        <v>0</v>
      </c>
      <c r="Q1657" s="1">
        <v>46006</v>
      </c>
      <c r="R1657">
        <v>0</v>
      </c>
      <c r="U1657" s="1">
        <v>46196</v>
      </c>
      <c r="V1657">
        <v>-60714.41</v>
      </c>
      <c r="Y1657" s="1">
        <v>46101</v>
      </c>
      <c r="Z1657">
        <v>61196.12</v>
      </c>
      <c r="AA1657" s="1">
        <v>46101</v>
      </c>
      <c r="AB1657">
        <v>0</v>
      </c>
    </row>
    <row r="1658" spans="3:28" ht="16.2">
      <c r="C1658" s="1">
        <v>46002</v>
      </c>
      <c r="D1658">
        <v>0</v>
      </c>
      <c r="E1658" s="1">
        <v>46002</v>
      </c>
      <c r="F1658">
        <v>0</v>
      </c>
      <c r="G1658" s="1">
        <v>45952</v>
      </c>
      <c r="H1658">
        <v>0</v>
      </c>
      <c r="I1658" s="1">
        <v>46059</v>
      </c>
      <c r="J1658">
        <v>-88707.520000000004</v>
      </c>
      <c r="K1658" s="1">
        <v>46104</v>
      </c>
      <c r="L1658">
        <v>248.35</v>
      </c>
      <c r="M1658" s="1">
        <v>46104</v>
      </c>
      <c r="N1658">
        <v>148201.51</v>
      </c>
      <c r="O1658" s="1">
        <v>46104</v>
      </c>
      <c r="P1658">
        <v>0</v>
      </c>
      <c r="Q1658" s="1">
        <v>46007</v>
      </c>
      <c r="R1658">
        <v>0</v>
      </c>
      <c r="U1658" s="1">
        <v>46197</v>
      </c>
      <c r="V1658">
        <v>0</v>
      </c>
      <c r="Y1658" s="1">
        <v>46104</v>
      </c>
      <c r="Z1658">
        <v>27831.23</v>
      </c>
      <c r="AA1658" s="1">
        <v>46104</v>
      </c>
      <c r="AB1658">
        <v>0</v>
      </c>
    </row>
    <row r="1659" spans="3:28" ht="16.2">
      <c r="C1659" s="1">
        <v>46003</v>
      </c>
      <c r="D1659">
        <v>0</v>
      </c>
      <c r="E1659" s="1">
        <v>46003</v>
      </c>
      <c r="F1659">
        <v>0</v>
      </c>
      <c r="G1659" s="1">
        <v>45953</v>
      </c>
      <c r="H1659">
        <v>0</v>
      </c>
      <c r="I1659" s="1">
        <v>46062</v>
      </c>
      <c r="J1659">
        <v>-35584.720000000001</v>
      </c>
      <c r="K1659" s="1">
        <v>46105</v>
      </c>
      <c r="L1659">
        <v>0</v>
      </c>
      <c r="M1659" s="1">
        <v>46105</v>
      </c>
      <c r="N1659">
        <v>-197398.69</v>
      </c>
      <c r="O1659" s="1">
        <v>46105</v>
      </c>
      <c r="P1659">
        <v>181139.92</v>
      </c>
      <c r="Q1659" s="1">
        <v>46008</v>
      </c>
      <c r="R1659">
        <v>0</v>
      </c>
      <c r="U1659" s="1">
        <v>46198</v>
      </c>
      <c r="V1659">
        <v>0</v>
      </c>
      <c r="Y1659" s="1">
        <v>46105</v>
      </c>
      <c r="Z1659">
        <v>71605.98</v>
      </c>
      <c r="AA1659" s="1">
        <v>46105</v>
      </c>
      <c r="AB1659">
        <v>0</v>
      </c>
    </row>
    <row r="1660" spans="3:28" ht="16.2">
      <c r="C1660" s="1">
        <v>46006</v>
      </c>
      <c r="D1660">
        <v>24159.040000000001</v>
      </c>
      <c r="E1660" s="1">
        <v>46006</v>
      </c>
      <c r="F1660">
        <v>0</v>
      </c>
      <c r="G1660" s="1">
        <v>45957</v>
      </c>
      <c r="H1660">
        <v>0</v>
      </c>
      <c r="I1660" s="1">
        <v>46063</v>
      </c>
      <c r="J1660">
        <v>-20576.59</v>
      </c>
      <c r="K1660" s="1">
        <v>46106</v>
      </c>
      <c r="L1660">
        <v>381.78</v>
      </c>
      <c r="M1660" s="1">
        <v>46106</v>
      </c>
      <c r="N1660">
        <v>-31587.72</v>
      </c>
      <c r="O1660" s="1">
        <v>46106</v>
      </c>
      <c r="P1660">
        <v>0</v>
      </c>
      <c r="Q1660" s="1">
        <v>46009</v>
      </c>
      <c r="R1660">
        <v>0</v>
      </c>
      <c r="U1660" s="1">
        <v>46199</v>
      </c>
      <c r="V1660">
        <v>0</v>
      </c>
      <c r="Y1660" s="1">
        <v>46106</v>
      </c>
      <c r="Z1660">
        <v>-90605.56</v>
      </c>
      <c r="AA1660" s="1">
        <v>46106</v>
      </c>
      <c r="AB1660">
        <v>0</v>
      </c>
    </row>
    <row r="1661" spans="3:28" ht="16.2">
      <c r="C1661" s="1">
        <v>46007</v>
      </c>
      <c r="D1661">
        <v>38168.639999999999</v>
      </c>
      <c r="E1661" s="1">
        <v>46007</v>
      </c>
      <c r="F1661">
        <v>0</v>
      </c>
      <c r="G1661" s="1">
        <v>45958</v>
      </c>
      <c r="H1661">
        <v>0</v>
      </c>
      <c r="I1661" s="1">
        <v>46064</v>
      </c>
      <c r="J1661">
        <v>45596.26</v>
      </c>
      <c r="K1661" s="1">
        <v>46107</v>
      </c>
      <c r="L1661">
        <v>-19029.349999999999</v>
      </c>
      <c r="M1661" s="1">
        <v>46107</v>
      </c>
      <c r="N1661">
        <v>41390.44</v>
      </c>
      <c r="O1661" s="1">
        <v>46107</v>
      </c>
      <c r="P1661">
        <v>0</v>
      </c>
      <c r="Q1661" s="1">
        <v>46010</v>
      </c>
      <c r="R1661">
        <v>14565.49</v>
      </c>
      <c r="U1661" s="1">
        <v>46202</v>
      </c>
      <c r="V1661">
        <v>0</v>
      </c>
      <c r="Y1661" s="1">
        <v>46107</v>
      </c>
      <c r="Z1661">
        <v>-39600</v>
      </c>
      <c r="AA1661" s="1">
        <v>46107</v>
      </c>
      <c r="AB1661">
        <v>0</v>
      </c>
    </row>
    <row r="1662" spans="3:28" ht="16.2">
      <c r="C1662" s="1">
        <v>46008</v>
      </c>
      <c r="D1662">
        <v>0</v>
      </c>
      <c r="E1662" s="1">
        <v>46008</v>
      </c>
      <c r="F1662">
        <v>0</v>
      </c>
      <c r="G1662" s="1">
        <v>45959</v>
      </c>
      <c r="H1662">
        <v>0</v>
      </c>
      <c r="I1662" s="1">
        <v>46076</v>
      </c>
      <c r="J1662">
        <v>-4010.28</v>
      </c>
      <c r="K1662" s="1">
        <v>46108</v>
      </c>
      <c r="L1662">
        <v>26810.57</v>
      </c>
      <c r="M1662" s="1">
        <v>46108</v>
      </c>
      <c r="N1662">
        <v>201004.45</v>
      </c>
      <c r="O1662" s="1">
        <v>46108</v>
      </c>
      <c r="P1662">
        <v>0</v>
      </c>
      <c r="Q1662" s="1">
        <v>46013</v>
      </c>
      <c r="R1662">
        <v>89400</v>
      </c>
      <c r="U1662" s="1">
        <v>46203</v>
      </c>
      <c r="V1662">
        <v>0</v>
      </c>
      <c r="Y1662" s="1">
        <v>46108</v>
      </c>
      <c r="Z1662">
        <v>13611.37</v>
      </c>
      <c r="AA1662" s="1">
        <v>46108</v>
      </c>
      <c r="AB1662">
        <v>-41969.919999999998</v>
      </c>
    </row>
    <row r="1663" spans="3:28" ht="16.2">
      <c r="C1663" s="1">
        <v>46009</v>
      </c>
      <c r="D1663">
        <v>0</v>
      </c>
      <c r="E1663" s="1">
        <v>46009</v>
      </c>
      <c r="F1663">
        <v>0</v>
      </c>
      <c r="G1663" s="1">
        <v>45960</v>
      </c>
      <c r="H1663">
        <v>0</v>
      </c>
      <c r="I1663" s="1">
        <v>46077</v>
      </c>
      <c r="J1663">
        <v>-102894.16</v>
      </c>
      <c r="K1663" s="1">
        <v>46111</v>
      </c>
      <c r="L1663">
        <v>-68530.399999999994</v>
      </c>
      <c r="M1663" s="1">
        <v>46111</v>
      </c>
      <c r="N1663">
        <v>805706.01</v>
      </c>
      <c r="O1663" s="1">
        <v>46111</v>
      </c>
      <c r="P1663">
        <v>0</v>
      </c>
      <c r="Q1663" s="1">
        <v>46014</v>
      </c>
      <c r="R1663">
        <v>14400</v>
      </c>
      <c r="U1663" s="1">
        <v>46204</v>
      </c>
      <c r="V1663">
        <v>0</v>
      </c>
      <c r="Y1663" s="1">
        <v>46111</v>
      </c>
      <c r="Z1663">
        <v>-9372.7800000000007</v>
      </c>
      <c r="AA1663" s="1">
        <v>46111</v>
      </c>
      <c r="AB1663">
        <v>0</v>
      </c>
    </row>
    <row r="1664" spans="3:28" ht="16.2">
      <c r="C1664" s="1">
        <v>46010</v>
      </c>
      <c r="D1664">
        <v>0</v>
      </c>
      <c r="E1664" s="1">
        <v>46010</v>
      </c>
      <c r="F1664">
        <v>0</v>
      </c>
      <c r="G1664" s="1">
        <v>45961</v>
      </c>
      <c r="H1664">
        <v>0</v>
      </c>
      <c r="I1664" s="1">
        <v>46078</v>
      </c>
      <c r="J1664">
        <v>-11866.32</v>
      </c>
      <c r="K1664" s="1">
        <v>46112</v>
      </c>
      <c r="L1664">
        <v>-63129.18</v>
      </c>
      <c r="M1664" s="1">
        <v>46112</v>
      </c>
      <c r="N1664">
        <v>-319786.90000000002</v>
      </c>
      <c r="O1664" s="1">
        <v>46112</v>
      </c>
      <c r="P1664">
        <v>0</v>
      </c>
      <c r="Q1664" s="1">
        <v>46015</v>
      </c>
      <c r="R1664">
        <v>11800</v>
      </c>
      <c r="U1664" s="1">
        <v>46205</v>
      </c>
      <c r="V1664">
        <v>0</v>
      </c>
      <c r="Y1664" s="1">
        <v>46112</v>
      </c>
      <c r="Z1664">
        <v>-34142.980000000003</v>
      </c>
      <c r="AA1664" s="1">
        <v>46112</v>
      </c>
      <c r="AB1664">
        <v>14238.35</v>
      </c>
    </row>
    <row r="1665" spans="3:28" ht="16.2">
      <c r="C1665" s="1">
        <v>46013</v>
      </c>
      <c r="D1665">
        <v>60707.519999999997</v>
      </c>
      <c r="E1665" s="1">
        <v>46013</v>
      </c>
      <c r="F1665">
        <v>0</v>
      </c>
      <c r="G1665" s="1">
        <v>45964</v>
      </c>
      <c r="H1665">
        <v>0</v>
      </c>
      <c r="I1665" s="1">
        <v>46079</v>
      </c>
      <c r="J1665">
        <v>31530.41</v>
      </c>
      <c r="K1665" s="1">
        <v>46113</v>
      </c>
      <c r="L1665">
        <v>8.6</v>
      </c>
      <c r="M1665" s="1">
        <v>46113</v>
      </c>
      <c r="N1665">
        <v>200228.12</v>
      </c>
      <c r="O1665" s="1">
        <v>46113</v>
      </c>
      <c r="P1665">
        <v>0</v>
      </c>
      <c r="Q1665" s="1">
        <v>46017</v>
      </c>
      <c r="R1665">
        <v>40200</v>
      </c>
      <c r="U1665" s="1">
        <v>46206</v>
      </c>
      <c r="V1665">
        <v>0</v>
      </c>
      <c r="Y1665" s="1">
        <v>46113</v>
      </c>
      <c r="Z1665">
        <v>147460.98000000001</v>
      </c>
      <c r="AA1665" s="1">
        <v>46113</v>
      </c>
      <c r="AB1665">
        <v>-187989.33</v>
      </c>
    </row>
    <row r="1666" spans="3:28" ht="16.2">
      <c r="C1666" s="1">
        <v>46014</v>
      </c>
      <c r="D1666">
        <v>0</v>
      </c>
      <c r="E1666" s="1">
        <v>46014</v>
      </c>
      <c r="F1666">
        <v>0</v>
      </c>
      <c r="G1666" s="1">
        <v>45965</v>
      </c>
      <c r="H1666">
        <v>0</v>
      </c>
      <c r="I1666" s="1">
        <v>46083</v>
      </c>
      <c r="J1666">
        <v>0</v>
      </c>
      <c r="K1666" s="1">
        <v>46114</v>
      </c>
      <c r="L1666">
        <v>102602.09</v>
      </c>
      <c r="M1666" s="1">
        <v>46114</v>
      </c>
      <c r="N1666">
        <v>-160378.15</v>
      </c>
      <c r="O1666" s="1">
        <v>46114</v>
      </c>
      <c r="P1666">
        <v>0</v>
      </c>
      <c r="Q1666" s="1">
        <v>46020</v>
      </c>
      <c r="R1666">
        <v>55400</v>
      </c>
      <c r="U1666" s="1">
        <v>46209</v>
      </c>
      <c r="V1666">
        <v>0</v>
      </c>
      <c r="Y1666" s="1">
        <v>46114</v>
      </c>
      <c r="Z1666">
        <v>-187765.58</v>
      </c>
      <c r="AA1666" s="1">
        <v>46114</v>
      </c>
      <c r="AB1666">
        <v>-68991.86</v>
      </c>
    </row>
    <row r="1667" spans="3:28" ht="16.2">
      <c r="C1667" s="1">
        <v>46015</v>
      </c>
      <c r="D1667">
        <v>0</v>
      </c>
      <c r="E1667" s="1">
        <v>46015</v>
      </c>
      <c r="F1667">
        <v>0</v>
      </c>
      <c r="G1667" s="1">
        <v>45966</v>
      </c>
      <c r="H1667">
        <v>0</v>
      </c>
      <c r="I1667" s="1">
        <v>46084</v>
      </c>
      <c r="J1667">
        <v>0</v>
      </c>
      <c r="K1667" s="1">
        <v>46119</v>
      </c>
      <c r="L1667">
        <v>0</v>
      </c>
      <c r="M1667" s="1">
        <v>46119</v>
      </c>
      <c r="N1667">
        <v>0</v>
      </c>
      <c r="O1667" s="1">
        <v>46119</v>
      </c>
      <c r="P1667">
        <v>0</v>
      </c>
      <c r="Q1667" s="1">
        <v>46021</v>
      </c>
      <c r="R1667">
        <v>-13800</v>
      </c>
      <c r="U1667" s="1">
        <v>46210</v>
      </c>
      <c r="V1667">
        <v>-16570.97</v>
      </c>
      <c r="Y1667" s="1">
        <v>46119</v>
      </c>
      <c r="Z1667">
        <v>-90782.7</v>
      </c>
      <c r="AA1667" s="1">
        <v>46119</v>
      </c>
      <c r="AB1667">
        <v>0</v>
      </c>
    </row>
    <row r="1668" spans="3:28" ht="16.2">
      <c r="C1668" s="1">
        <v>46017</v>
      </c>
      <c r="D1668">
        <v>0</v>
      </c>
      <c r="E1668" s="1">
        <v>46017</v>
      </c>
      <c r="F1668">
        <v>0</v>
      </c>
      <c r="G1668" s="1">
        <v>45967</v>
      </c>
      <c r="H1668">
        <v>0</v>
      </c>
      <c r="I1668" s="1">
        <v>46085</v>
      </c>
      <c r="J1668">
        <v>12213.37</v>
      </c>
      <c r="K1668" s="1">
        <v>46120</v>
      </c>
      <c r="L1668">
        <v>328.38</v>
      </c>
      <c r="M1668" s="1">
        <v>46120</v>
      </c>
      <c r="N1668">
        <v>487374.76</v>
      </c>
      <c r="O1668" s="1">
        <v>46120</v>
      </c>
      <c r="P1668">
        <v>234643.58</v>
      </c>
      <c r="Q1668" s="1">
        <v>46022</v>
      </c>
      <c r="R1668">
        <v>27000</v>
      </c>
      <c r="U1668" s="1">
        <v>46211</v>
      </c>
      <c r="V1668">
        <v>-66086.81</v>
      </c>
      <c r="Y1668" s="1">
        <v>46120</v>
      </c>
      <c r="Z1668">
        <v>367400</v>
      </c>
      <c r="AA1668" s="1">
        <v>46120</v>
      </c>
      <c r="AB1668">
        <v>-49.73</v>
      </c>
    </row>
    <row r="1669" spans="3:28" ht="16.2">
      <c r="C1669" s="1">
        <v>46020</v>
      </c>
      <c r="D1669">
        <v>0</v>
      </c>
      <c r="E1669" s="1">
        <v>46020</v>
      </c>
      <c r="F1669">
        <v>0</v>
      </c>
      <c r="G1669" s="1">
        <v>45968</v>
      </c>
      <c r="H1669">
        <v>0</v>
      </c>
      <c r="I1669" s="1">
        <v>46086</v>
      </c>
      <c r="J1669">
        <v>0</v>
      </c>
      <c r="K1669" s="1">
        <v>46121</v>
      </c>
      <c r="L1669">
        <v>0</v>
      </c>
      <c r="M1669" s="1">
        <v>46121</v>
      </c>
      <c r="N1669">
        <v>-192271.38</v>
      </c>
      <c r="O1669" s="1">
        <v>46121</v>
      </c>
      <c r="P1669">
        <v>0</v>
      </c>
      <c r="Q1669" s="1">
        <v>46024</v>
      </c>
      <c r="R1669">
        <v>91400</v>
      </c>
      <c r="U1669" s="1">
        <v>46212</v>
      </c>
      <c r="V1669">
        <v>0</v>
      </c>
      <c r="Y1669" s="1">
        <v>46121</v>
      </c>
      <c r="Z1669">
        <v>-51090.49</v>
      </c>
      <c r="AA1669" s="1">
        <v>46121</v>
      </c>
      <c r="AB1669">
        <v>-42043.73</v>
      </c>
    </row>
    <row r="1670" spans="3:28" ht="16.2">
      <c r="C1670" s="1">
        <v>46021</v>
      </c>
      <c r="D1670">
        <v>0</v>
      </c>
      <c r="E1670" s="1">
        <v>46021</v>
      </c>
      <c r="F1670">
        <v>0</v>
      </c>
      <c r="G1670" s="1">
        <v>45971</v>
      </c>
      <c r="H1670">
        <v>0</v>
      </c>
      <c r="I1670" s="1">
        <v>46087</v>
      </c>
      <c r="J1670">
        <v>-100194.01</v>
      </c>
      <c r="K1670" s="1">
        <v>46122</v>
      </c>
      <c r="L1670">
        <v>1478.34</v>
      </c>
      <c r="M1670" s="1">
        <v>46122</v>
      </c>
      <c r="N1670">
        <v>0</v>
      </c>
      <c r="O1670" s="1">
        <v>46122</v>
      </c>
      <c r="P1670">
        <v>0</v>
      </c>
      <c r="Q1670" s="1">
        <v>46027</v>
      </c>
      <c r="R1670">
        <v>168000</v>
      </c>
      <c r="U1670" s="1">
        <v>46216</v>
      </c>
      <c r="V1670">
        <v>0</v>
      </c>
      <c r="Y1670" s="1">
        <v>46122</v>
      </c>
      <c r="Z1670">
        <v>53773.33</v>
      </c>
      <c r="AA1670" s="1">
        <v>46122</v>
      </c>
      <c r="AB1670">
        <v>18335.900000000001</v>
      </c>
    </row>
    <row r="1671" spans="3:28" ht="16.2">
      <c r="C1671" s="1">
        <v>46022</v>
      </c>
      <c r="D1671">
        <v>0</v>
      </c>
      <c r="E1671" s="1">
        <v>46022</v>
      </c>
      <c r="F1671">
        <v>0</v>
      </c>
      <c r="G1671" s="1">
        <v>45972</v>
      </c>
      <c r="H1671">
        <v>0</v>
      </c>
      <c r="I1671" s="1">
        <v>46090</v>
      </c>
      <c r="J1671">
        <v>0</v>
      </c>
      <c r="K1671" s="1">
        <v>46125</v>
      </c>
      <c r="L1671">
        <v>12869.43</v>
      </c>
      <c r="M1671" s="1">
        <v>46125</v>
      </c>
      <c r="N1671">
        <v>-63.86</v>
      </c>
      <c r="O1671" s="1">
        <v>46125</v>
      </c>
      <c r="P1671">
        <v>0</v>
      </c>
      <c r="Q1671" s="1">
        <v>46028</v>
      </c>
      <c r="R1671">
        <v>60800</v>
      </c>
      <c r="U1671" s="1">
        <v>46217</v>
      </c>
      <c r="V1671">
        <v>0</v>
      </c>
      <c r="Y1671" s="1">
        <v>46125</v>
      </c>
      <c r="Z1671">
        <v>-22000</v>
      </c>
      <c r="AA1671" s="1">
        <v>46125</v>
      </c>
      <c r="AB1671">
        <v>-60458.1</v>
      </c>
    </row>
    <row r="1672" spans="3:28" ht="16.2">
      <c r="C1672" s="1">
        <v>46024</v>
      </c>
      <c r="D1672">
        <v>0</v>
      </c>
      <c r="E1672" s="1">
        <v>46024</v>
      </c>
      <c r="F1672">
        <v>0</v>
      </c>
      <c r="G1672" s="1">
        <v>45973</v>
      </c>
      <c r="H1672">
        <v>0</v>
      </c>
      <c r="I1672" s="1">
        <v>46091</v>
      </c>
      <c r="J1672">
        <v>-63359.87</v>
      </c>
      <c r="K1672" s="1">
        <v>46126</v>
      </c>
      <c r="L1672">
        <v>1634.33</v>
      </c>
      <c r="M1672" s="1">
        <v>46126</v>
      </c>
      <c r="N1672">
        <v>116062.59</v>
      </c>
      <c r="O1672" s="1">
        <v>46126</v>
      </c>
      <c r="P1672">
        <v>0</v>
      </c>
      <c r="Q1672" s="1">
        <v>46029</v>
      </c>
      <c r="R1672">
        <v>-20200</v>
      </c>
      <c r="U1672" s="1">
        <v>46218</v>
      </c>
      <c r="V1672">
        <v>-749.5</v>
      </c>
      <c r="Y1672" s="1">
        <v>46126</v>
      </c>
      <c r="Z1672">
        <v>134830.37</v>
      </c>
      <c r="AA1672" s="1">
        <v>46126</v>
      </c>
      <c r="AB1672">
        <v>28713.040000000001</v>
      </c>
    </row>
    <row r="1673" spans="3:28" ht="16.2">
      <c r="C1673" s="1">
        <v>46027</v>
      </c>
      <c r="D1673">
        <v>0</v>
      </c>
      <c r="E1673" s="1">
        <v>46027</v>
      </c>
      <c r="F1673">
        <v>0</v>
      </c>
      <c r="G1673" s="1">
        <v>45974</v>
      </c>
      <c r="H1673">
        <v>0</v>
      </c>
      <c r="I1673" s="1">
        <v>46092</v>
      </c>
      <c r="J1673">
        <v>0</v>
      </c>
      <c r="K1673" s="1">
        <v>46127</v>
      </c>
      <c r="L1673">
        <v>3191.19</v>
      </c>
      <c r="M1673" s="1">
        <v>46127</v>
      </c>
      <c r="N1673">
        <v>51300.71</v>
      </c>
      <c r="O1673" s="1">
        <v>46127</v>
      </c>
      <c r="P1673">
        <v>0</v>
      </c>
      <c r="Q1673" s="1">
        <v>46030</v>
      </c>
      <c r="R1673">
        <v>-11600</v>
      </c>
      <c r="U1673" s="1">
        <v>46219</v>
      </c>
      <c r="V1673">
        <v>-58758.8</v>
      </c>
      <c r="Y1673" s="1">
        <v>46127</v>
      </c>
      <c r="Z1673">
        <v>60499.33</v>
      </c>
      <c r="AA1673" s="1">
        <v>46127</v>
      </c>
      <c r="AB1673">
        <v>113891.32</v>
      </c>
    </row>
    <row r="1674" spans="3:28" ht="16.2">
      <c r="C1674" s="1">
        <v>46028</v>
      </c>
      <c r="D1674">
        <v>0</v>
      </c>
      <c r="E1674" s="1">
        <v>46028</v>
      </c>
      <c r="F1674">
        <v>0</v>
      </c>
      <c r="G1674" s="1">
        <v>45975</v>
      </c>
      <c r="H1674">
        <v>0</v>
      </c>
      <c r="I1674" s="1">
        <v>46093</v>
      </c>
      <c r="J1674">
        <v>-48829.79</v>
      </c>
      <c r="K1674" s="1">
        <v>46128</v>
      </c>
      <c r="L1674">
        <v>-59036.38</v>
      </c>
      <c r="M1674" s="1">
        <v>46128</v>
      </c>
      <c r="N1674">
        <v>0</v>
      </c>
      <c r="O1674" s="1">
        <v>46128</v>
      </c>
      <c r="P1674">
        <v>0</v>
      </c>
      <c r="Q1674" s="1">
        <v>46031</v>
      </c>
      <c r="R1674">
        <v>-400</v>
      </c>
      <c r="U1674" s="1">
        <v>46220</v>
      </c>
      <c r="V1674">
        <v>0</v>
      </c>
      <c r="Y1674" s="1">
        <v>46128</v>
      </c>
      <c r="Z1674">
        <v>44877.55</v>
      </c>
      <c r="AA1674" s="1">
        <v>46128</v>
      </c>
      <c r="AB1674">
        <v>0</v>
      </c>
    </row>
    <row r="1675" spans="3:28" ht="16.2">
      <c r="C1675" s="1">
        <v>46029</v>
      </c>
      <c r="D1675">
        <v>0</v>
      </c>
      <c r="E1675" s="1">
        <v>46029</v>
      </c>
      <c r="F1675">
        <v>0</v>
      </c>
      <c r="G1675" s="1">
        <v>45978</v>
      </c>
      <c r="H1675">
        <v>-38454.68</v>
      </c>
      <c r="I1675" s="1">
        <v>46094</v>
      </c>
      <c r="J1675">
        <v>-35811.120000000003</v>
      </c>
      <c r="K1675" s="1">
        <v>46129</v>
      </c>
      <c r="L1675">
        <v>0</v>
      </c>
      <c r="M1675" s="1">
        <v>46129</v>
      </c>
      <c r="N1675">
        <v>0</v>
      </c>
      <c r="O1675" s="1">
        <v>46129</v>
      </c>
      <c r="P1675">
        <v>0</v>
      </c>
      <c r="Q1675" s="1">
        <v>46034</v>
      </c>
      <c r="R1675">
        <v>49000</v>
      </c>
      <c r="U1675" s="1">
        <v>46223</v>
      </c>
      <c r="V1675">
        <v>0</v>
      </c>
      <c r="Y1675" s="1">
        <v>46129</v>
      </c>
      <c r="Z1675">
        <v>-112400</v>
      </c>
      <c r="AA1675" s="1">
        <v>46129</v>
      </c>
      <c r="AB1675">
        <v>0</v>
      </c>
    </row>
    <row r="1676" spans="3:28" ht="16.2">
      <c r="C1676" s="1">
        <v>46030</v>
      </c>
      <c r="D1676">
        <v>0</v>
      </c>
      <c r="E1676" s="1">
        <v>46030</v>
      </c>
      <c r="F1676">
        <v>0</v>
      </c>
      <c r="G1676" s="1">
        <v>45979</v>
      </c>
      <c r="H1676">
        <v>0</v>
      </c>
      <c r="I1676" s="1">
        <v>46097</v>
      </c>
      <c r="J1676">
        <v>0</v>
      </c>
      <c r="K1676" s="1">
        <v>46132</v>
      </c>
      <c r="L1676">
        <v>24945.38</v>
      </c>
      <c r="M1676" s="1">
        <v>46132</v>
      </c>
      <c r="N1676">
        <v>-160835.97</v>
      </c>
      <c r="O1676" s="1">
        <v>46132</v>
      </c>
      <c r="P1676">
        <v>-18242.919999999998</v>
      </c>
      <c r="Q1676" s="1">
        <v>46035</v>
      </c>
      <c r="R1676">
        <v>34600</v>
      </c>
      <c r="U1676" s="1">
        <v>46224</v>
      </c>
      <c r="V1676">
        <v>0</v>
      </c>
      <c r="Y1676" s="1">
        <v>46132</v>
      </c>
      <c r="Z1676">
        <v>-7982.74</v>
      </c>
      <c r="AA1676" s="1">
        <v>46132</v>
      </c>
      <c r="AB1676">
        <v>-42253.120000000003</v>
      </c>
    </row>
    <row r="1677" spans="3:28" ht="16.2">
      <c r="C1677" s="1">
        <v>46031</v>
      </c>
      <c r="D1677">
        <v>0</v>
      </c>
      <c r="E1677" s="1">
        <v>46031</v>
      </c>
      <c r="F1677">
        <v>0</v>
      </c>
      <c r="G1677" s="1">
        <v>45980</v>
      </c>
      <c r="H1677">
        <v>0</v>
      </c>
      <c r="I1677" s="1">
        <v>46098</v>
      </c>
      <c r="J1677">
        <v>-23014.83</v>
      </c>
      <c r="K1677" s="1">
        <v>46133</v>
      </c>
      <c r="L1677">
        <v>-56070.13</v>
      </c>
      <c r="M1677" s="1">
        <v>46133</v>
      </c>
      <c r="N1677">
        <v>94272.87</v>
      </c>
      <c r="O1677" s="1">
        <v>46133</v>
      </c>
      <c r="P1677">
        <v>-20558.8</v>
      </c>
      <c r="Q1677" s="1">
        <v>46036</v>
      </c>
      <c r="R1677">
        <v>21600</v>
      </c>
      <c r="U1677" s="1">
        <v>46225</v>
      </c>
      <c r="V1677">
        <v>0</v>
      </c>
      <c r="Y1677" s="1">
        <v>46133</v>
      </c>
      <c r="Z1677">
        <v>12194.94</v>
      </c>
      <c r="AA1677" s="1">
        <v>46133</v>
      </c>
      <c r="AB1677">
        <v>1658.98</v>
      </c>
    </row>
    <row r="1678" spans="3:28" ht="16.2">
      <c r="C1678" s="1">
        <v>46034</v>
      </c>
      <c r="D1678">
        <v>0</v>
      </c>
      <c r="E1678" s="1">
        <v>46034</v>
      </c>
      <c r="F1678">
        <v>0</v>
      </c>
      <c r="G1678" s="1">
        <v>45981</v>
      </c>
      <c r="H1678">
        <v>0</v>
      </c>
      <c r="I1678" s="1">
        <v>46099</v>
      </c>
      <c r="J1678">
        <v>0</v>
      </c>
      <c r="K1678" s="1">
        <v>46134</v>
      </c>
      <c r="L1678">
        <v>25257.78</v>
      </c>
      <c r="M1678" s="1">
        <v>46134</v>
      </c>
      <c r="N1678">
        <v>-20338.560000000001</v>
      </c>
      <c r="O1678" s="1">
        <v>46134</v>
      </c>
      <c r="P1678">
        <v>0</v>
      </c>
      <c r="Q1678" s="1">
        <v>46037</v>
      </c>
      <c r="R1678">
        <v>14600</v>
      </c>
      <c r="U1678" s="1">
        <v>46226</v>
      </c>
      <c r="V1678">
        <v>0</v>
      </c>
      <c r="Y1678" s="1">
        <v>46134</v>
      </c>
      <c r="Z1678">
        <v>-195258.67</v>
      </c>
      <c r="AA1678" s="1">
        <v>46134</v>
      </c>
      <c r="AB1678">
        <v>31600</v>
      </c>
    </row>
    <row r="1679" spans="3:28" ht="16.2">
      <c r="C1679" s="1">
        <v>46035</v>
      </c>
      <c r="D1679">
        <v>0</v>
      </c>
      <c r="E1679" s="1">
        <v>46035</v>
      </c>
      <c r="F1679">
        <v>0</v>
      </c>
      <c r="G1679" s="1">
        <v>45982</v>
      </c>
      <c r="H1679">
        <v>0</v>
      </c>
      <c r="I1679" s="1">
        <v>46100</v>
      </c>
      <c r="J1679">
        <v>28389</v>
      </c>
      <c r="K1679" s="1">
        <v>46135</v>
      </c>
      <c r="L1679">
        <v>-17870.580000000002</v>
      </c>
      <c r="M1679" s="1">
        <v>46135</v>
      </c>
      <c r="N1679">
        <v>-82294.399999999994</v>
      </c>
      <c r="O1679" s="1">
        <v>46135</v>
      </c>
      <c r="P1679">
        <v>0</v>
      </c>
      <c r="Q1679" s="1">
        <v>46038</v>
      </c>
      <c r="R1679">
        <v>83800</v>
      </c>
      <c r="U1679" s="1">
        <v>46227</v>
      </c>
      <c r="V1679">
        <v>0</v>
      </c>
      <c r="Y1679" s="1">
        <v>46135</v>
      </c>
      <c r="Z1679">
        <v>-154505.26</v>
      </c>
      <c r="AA1679" s="1">
        <v>46135</v>
      </c>
      <c r="AB1679">
        <v>99838.67</v>
      </c>
    </row>
    <row r="1680" spans="3:28" ht="16.2">
      <c r="C1680" s="1">
        <v>46036</v>
      </c>
      <c r="D1680">
        <v>0</v>
      </c>
      <c r="E1680" s="1">
        <v>46036</v>
      </c>
      <c r="F1680">
        <v>0</v>
      </c>
      <c r="G1680" s="1">
        <v>45985</v>
      </c>
      <c r="H1680">
        <v>0</v>
      </c>
      <c r="I1680" s="1">
        <v>46101</v>
      </c>
      <c r="J1680">
        <v>33598.6</v>
      </c>
      <c r="K1680" s="1">
        <v>46136</v>
      </c>
      <c r="L1680">
        <v>0</v>
      </c>
      <c r="M1680" s="1">
        <v>46136</v>
      </c>
      <c r="N1680">
        <v>0</v>
      </c>
      <c r="O1680" s="1">
        <v>46136</v>
      </c>
      <c r="P1680">
        <v>-52902.62</v>
      </c>
      <c r="Q1680" s="1">
        <v>46041</v>
      </c>
      <c r="R1680">
        <v>39000</v>
      </c>
      <c r="U1680" s="1">
        <v>46230</v>
      </c>
      <c r="V1680">
        <v>0</v>
      </c>
      <c r="Y1680" s="1">
        <v>46136</v>
      </c>
      <c r="Z1680">
        <v>269800</v>
      </c>
      <c r="AA1680" s="1">
        <v>46136</v>
      </c>
      <c r="AB1680">
        <v>0</v>
      </c>
    </row>
    <row r="1681" spans="3:28" ht="16.2">
      <c r="C1681" s="1">
        <v>46037</v>
      </c>
      <c r="D1681">
        <v>0</v>
      </c>
      <c r="E1681" s="1">
        <v>46037</v>
      </c>
      <c r="F1681">
        <v>0</v>
      </c>
      <c r="G1681" s="1">
        <v>45986</v>
      </c>
      <c r="H1681">
        <v>0</v>
      </c>
      <c r="I1681" s="1">
        <v>46104</v>
      </c>
      <c r="J1681">
        <v>7622.6</v>
      </c>
      <c r="K1681" s="1">
        <v>46139</v>
      </c>
      <c r="L1681">
        <v>2392.8000000000002</v>
      </c>
      <c r="M1681" s="1">
        <v>46139</v>
      </c>
      <c r="N1681">
        <v>0</v>
      </c>
      <c r="O1681" s="1">
        <v>46139</v>
      </c>
      <c r="P1681">
        <v>-18416.32</v>
      </c>
      <c r="Q1681" s="1">
        <v>46042</v>
      </c>
      <c r="R1681">
        <v>600</v>
      </c>
      <c r="U1681" s="1">
        <v>46231</v>
      </c>
      <c r="V1681">
        <v>0</v>
      </c>
      <c r="Y1681" s="1">
        <v>46139</v>
      </c>
      <c r="Z1681">
        <v>123023.19</v>
      </c>
      <c r="AA1681" s="1">
        <v>46139</v>
      </c>
      <c r="AB1681">
        <v>0</v>
      </c>
    </row>
    <row r="1682" spans="3:28" ht="16.2">
      <c r="C1682" s="1">
        <v>46038</v>
      </c>
      <c r="D1682">
        <v>0</v>
      </c>
      <c r="E1682" s="1">
        <v>46038</v>
      </c>
      <c r="F1682">
        <v>0</v>
      </c>
      <c r="G1682" s="1">
        <v>45987</v>
      </c>
      <c r="H1682">
        <v>0</v>
      </c>
      <c r="I1682" s="1">
        <v>46105</v>
      </c>
      <c r="J1682">
        <v>-36981.51</v>
      </c>
      <c r="K1682" s="1">
        <v>46140</v>
      </c>
      <c r="L1682">
        <v>0</v>
      </c>
      <c r="M1682" s="1">
        <v>46140</v>
      </c>
      <c r="N1682">
        <v>-82401.259999999995</v>
      </c>
      <c r="O1682" s="1">
        <v>46140</v>
      </c>
      <c r="P1682">
        <v>-18418.18</v>
      </c>
      <c r="Q1682" s="1">
        <v>46043</v>
      </c>
      <c r="R1682">
        <v>-86337.35</v>
      </c>
      <c r="U1682" s="1">
        <v>46232</v>
      </c>
      <c r="V1682">
        <v>0</v>
      </c>
      <c r="Y1682" s="1">
        <v>46140</v>
      </c>
      <c r="Z1682">
        <v>14415.78</v>
      </c>
      <c r="AA1682" s="1">
        <v>46140</v>
      </c>
      <c r="AB1682">
        <v>0</v>
      </c>
    </row>
    <row r="1683" spans="3:28" ht="16.2">
      <c r="C1683" s="1">
        <v>46041</v>
      </c>
      <c r="D1683">
        <v>0</v>
      </c>
      <c r="E1683" s="1">
        <v>46041</v>
      </c>
      <c r="F1683">
        <v>0</v>
      </c>
      <c r="G1683" s="1">
        <v>45988</v>
      </c>
      <c r="H1683">
        <v>-22251.95</v>
      </c>
      <c r="I1683" s="1">
        <v>46106</v>
      </c>
      <c r="J1683">
        <v>-10792.06</v>
      </c>
      <c r="K1683" s="1">
        <v>46141</v>
      </c>
      <c r="L1683">
        <v>0</v>
      </c>
      <c r="M1683" s="1">
        <v>46141</v>
      </c>
      <c r="N1683">
        <v>25011.37</v>
      </c>
      <c r="O1683" s="1">
        <v>46141</v>
      </c>
      <c r="P1683">
        <v>0</v>
      </c>
      <c r="Q1683" s="1">
        <v>46044</v>
      </c>
      <c r="R1683">
        <v>66054.25</v>
      </c>
      <c r="U1683" s="1">
        <v>46233</v>
      </c>
      <c r="V1683">
        <v>0</v>
      </c>
      <c r="Y1683" s="1">
        <v>46141</v>
      </c>
      <c r="Z1683">
        <v>-76970.69</v>
      </c>
      <c r="AA1683" s="1">
        <v>46141</v>
      </c>
      <c r="AB1683">
        <v>-3385.03</v>
      </c>
    </row>
    <row r="1684" spans="3:28" ht="16.2">
      <c r="C1684" s="1">
        <v>46042</v>
      </c>
      <c r="D1684">
        <v>0</v>
      </c>
      <c r="E1684" s="1">
        <v>46042</v>
      </c>
      <c r="F1684">
        <v>0</v>
      </c>
      <c r="G1684" s="1">
        <v>45989</v>
      </c>
      <c r="H1684">
        <v>0</v>
      </c>
      <c r="I1684" s="1">
        <v>46107</v>
      </c>
      <c r="J1684">
        <v>-66821.58</v>
      </c>
      <c r="K1684" s="1">
        <v>46142</v>
      </c>
      <c r="L1684">
        <v>-28783.14</v>
      </c>
      <c r="M1684" s="1">
        <v>46142</v>
      </c>
      <c r="N1684">
        <v>-69554.22</v>
      </c>
      <c r="O1684" s="1">
        <v>46142</v>
      </c>
      <c r="P1684">
        <v>0</v>
      </c>
      <c r="Q1684" s="1">
        <v>46045</v>
      </c>
      <c r="R1684">
        <v>58600</v>
      </c>
      <c r="U1684" s="1">
        <v>46234</v>
      </c>
      <c r="V1684">
        <v>144111.47</v>
      </c>
      <c r="Y1684" s="1">
        <v>46142</v>
      </c>
      <c r="Z1684">
        <v>-67963.88</v>
      </c>
      <c r="AA1684" s="1">
        <v>46142</v>
      </c>
      <c r="AB1684">
        <v>-38979.03</v>
      </c>
    </row>
    <row r="1685" spans="3:28" ht="16.2">
      <c r="C1685" s="1">
        <v>46043</v>
      </c>
      <c r="D1685">
        <v>0</v>
      </c>
      <c r="E1685" s="1">
        <v>46043</v>
      </c>
      <c r="F1685">
        <v>0</v>
      </c>
      <c r="G1685" s="1">
        <v>45992</v>
      </c>
      <c r="H1685">
        <v>0</v>
      </c>
      <c r="I1685" s="1">
        <v>46108</v>
      </c>
      <c r="J1685">
        <v>-24579.19</v>
      </c>
      <c r="K1685" s="1">
        <v>46146</v>
      </c>
      <c r="L1685">
        <v>159993.25</v>
      </c>
      <c r="M1685" s="1">
        <v>46146</v>
      </c>
      <c r="N1685">
        <v>698489.54</v>
      </c>
      <c r="O1685" s="1">
        <v>46146</v>
      </c>
      <c r="P1685">
        <v>0</v>
      </c>
      <c r="Q1685" s="1">
        <v>46048</v>
      </c>
      <c r="R1685">
        <v>-1800</v>
      </c>
      <c r="U1685" s="1">
        <v>46237</v>
      </c>
      <c r="V1685">
        <v>-221477.31</v>
      </c>
      <c r="Y1685" s="1">
        <v>46146</v>
      </c>
      <c r="Z1685">
        <v>259808.22</v>
      </c>
      <c r="AA1685" s="1">
        <v>46146</v>
      </c>
      <c r="AB1685">
        <v>74980.5</v>
      </c>
    </row>
    <row r="1686" spans="3:28" ht="16.2">
      <c r="C1686" s="1">
        <v>46044</v>
      </c>
      <c r="D1686">
        <v>0</v>
      </c>
      <c r="E1686" s="1">
        <v>46044</v>
      </c>
      <c r="F1686">
        <v>0</v>
      </c>
      <c r="G1686" s="1">
        <v>45993</v>
      </c>
      <c r="H1686">
        <v>0</v>
      </c>
      <c r="I1686" s="1">
        <v>46111</v>
      </c>
      <c r="J1686">
        <v>-18145.29</v>
      </c>
      <c r="K1686" s="1">
        <v>46147</v>
      </c>
      <c r="L1686">
        <v>-103046.89</v>
      </c>
      <c r="M1686" s="1">
        <v>46147</v>
      </c>
      <c r="N1686">
        <v>-253579.76</v>
      </c>
      <c r="O1686" s="1">
        <v>46147</v>
      </c>
      <c r="P1686">
        <v>0</v>
      </c>
      <c r="Q1686" s="1">
        <v>46049</v>
      </c>
      <c r="R1686">
        <v>73000</v>
      </c>
      <c r="U1686" s="1">
        <v>46238</v>
      </c>
      <c r="V1686">
        <v>0</v>
      </c>
      <c r="Y1686" s="1">
        <v>46147</v>
      </c>
      <c r="Z1686">
        <v>-108871.31</v>
      </c>
      <c r="AA1686" s="1">
        <v>46147</v>
      </c>
      <c r="AB1686">
        <v>800</v>
      </c>
    </row>
    <row r="1687" spans="3:28" ht="16.2">
      <c r="C1687" s="1">
        <v>46045</v>
      </c>
      <c r="D1687">
        <v>0</v>
      </c>
      <c r="E1687" s="1">
        <v>46045</v>
      </c>
      <c r="F1687">
        <v>0</v>
      </c>
      <c r="G1687" s="1">
        <v>45994</v>
      </c>
      <c r="H1687">
        <v>0</v>
      </c>
      <c r="I1687" s="1">
        <v>46112</v>
      </c>
      <c r="J1687">
        <v>-29355.11</v>
      </c>
      <c r="K1687" s="1">
        <v>46148</v>
      </c>
      <c r="L1687">
        <v>-11339.23</v>
      </c>
      <c r="M1687" s="1">
        <v>46148</v>
      </c>
      <c r="N1687">
        <v>0</v>
      </c>
      <c r="O1687" s="1">
        <v>46148</v>
      </c>
      <c r="P1687">
        <v>-18515.919999999998</v>
      </c>
      <c r="Q1687" s="1">
        <v>46050</v>
      </c>
      <c r="R1687">
        <v>83600</v>
      </c>
      <c r="U1687" s="1">
        <v>46239</v>
      </c>
      <c r="V1687">
        <v>5465.6</v>
      </c>
      <c r="Y1687" s="1">
        <v>46148</v>
      </c>
      <c r="Z1687">
        <v>128914.47</v>
      </c>
      <c r="AA1687" s="1">
        <v>46148</v>
      </c>
      <c r="AB1687">
        <v>133348.76</v>
      </c>
    </row>
    <row r="1688" spans="3:28" ht="16.2">
      <c r="C1688" s="1">
        <v>46048</v>
      </c>
      <c r="D1688">
        <v>0</v>
      </c>
      <c r="E1688" s="1">
        <v>46048</v>
      </c>
      <c r="F1688">
        <v>0</v>
      </c>
      <c r="G1688" s="1">
        <v>45995</v>
      </c>
      <c r="H1688">
        <v>0</v>
      </c>
      <c r="I1688" s="1">
        <v>46113</v>
      </c>
      <c r="J1688">
        <v>197668.51</v>
      </c>
      <c r="K1688" s="1">
        <v>46149</v>
      </c>
      <c r="L1688">
        <v>-59531.19</v>
      </c>
      <c r="M1688" s="1">
        <v>46149</v>
      </c>
      <c r="N1688">
        <v>0</v>
      </c>
      <c r="O1688" s="1">
        <v>46149</v>
      </c>
      <c r="P1688">
        <v>0</v>
      </c>
      <c r="Q1688" s="1">
        <v>46051</v>
      </c>
      <c r="R1688">
        <v>-37182.379999999997</v>
      </c>
      <c r="U1688" s="1">
        <v>46240</v>
      </c>
      <c r="V1688">
        <v>-62326.27</v>
      </c>
      <c r="Y1688" s="1">
        <v>46149</v>
      </c>
      <c r="Z1688">
        <v>66740</v>
      </c>
      <c r="AA1688" s="1">
        <v>46149</v>
      </c>
      <c r="AB1688">
        <v>-8271.25</v>
      </c>
    </row>
    <row r="1689" spans="3:28" ht="16.2">
      <c r="C1689" s="1">
        <v>46049</v>
      </c>
      <c r="D1689">
        <v>0</v>
      </c>
      <c r="E1689" s="1">
        <v>46049</v>
      </c>
      <c r="F1689">
        <v>0</v>
      </c>
      <c r="G1689" s="1">
        <v>45999</v>
      </c>
      <c r="H1689">
        <v>0</v>
      </c>
      <c r="I1689" s="1">
        <v>46114</v>
      </c>
      <c r="J1689">
        <v>21394.58</v>
      </c>
      <c r="K1689" s="1">
        <v>46150</v>
      </c>
      <c r="L1689">
        <v>0</v>
      </c>
      <c r="M1689" s="1">
        <v>46150</v>
      </c>
      <c r="N1689">
        <v>0</v>
      </c>
      <c r="O1689" s="1">
        <v>46150</v>
      </c>
      <c r="P1689">
        <v>0</v>
      </c>
      <c r="Q1689" s="1">
        <v>46052</v>
      </c>
      <c r="R1689">
        <v>0</v>
      </c>
      <c r="U1689" s="1">
        <v>46241</v>
      </c>
      <c r="V1689">
        <v>0</v>
      </c>
      <c r="Y1689" s="1">
        <v>46150</v>
      </c>
      <c r="Z1689">
        <v>-85715.83</v>
      </c>
      <c r="AA1689" s="1">
        <v>46150</v>
      </c>
      <c r="AB1689">
        <v>-45263.6</v>
      </c>
    </row>
    <row r="1690" spans="3:28" ht="16.2">
      <c r="C1690" s="1">
        <v>46050</v>
      </c>
      <c r="D1690">
        <v>0</v>
      </c>
      <c r="E1690" s="1">
        <v>46050</v>
      </c>
      <c r="F1690">
        <v>0</v>
      </c>
      <c r="G1690" s="1">
        <v>46000</v>
      </c>
      <c r="H1690">
        <v>0</v>
      </c>
      <c r="I1690" s="1">
        <v>46119</v>
      </c>
      <c r="J1690">
        <v>0</v>
      </c>
      <c r="K1690" s="1">
        <v>46153</v>
      </c>
      <c r="L1690">
        <v>-19516.13</v>
      </c>
      <c r="M1690" s="1">
        <v>46153</v>
      </c>
      <c r="N1690">
        <v>-47665.31</v>
      </c>
      <c r="O1690" s="1">
        <v>46153</v>
      </c>
      <c r="P1690">
        <v>0</v>
      </c>
      <c r="Q1690" s="1">
        <v>46055</v>
      </c>
      <c r="R1690">
        <v>0</v>
      </c>
      <c r="U1690" s="1">
        <v>46244</v>
      </c>
      <c r="V1690">
        <v>0</v>
      </c>
      <c r="Y1690" s="1">
        <v>46153</v>
      </c>
      <c r="Z1690">
        <v>-59324.98</v>
      </c>
      <c r="AA1690" s="1">
        <v>46153</v>
      </c>
      <c r="AB1690">
        <v>-32463.03</v>
      </c>
    </row>
    <row r="1691" spans="3:28" ht="16.2">
      <c r="C1691" s="1">
        <v>46051</v>
      </c>
      <c r="D1691">
        <v>0</v>
      </c>
      <c r="E1691" s="1">
        <v>46051</v>
      </c>
      <c r="F1691">
        <v>0</v>
      </c>
      <c r="G1691" s="1">
        <v>46001</v>
      </c>
      <c r="H1691">
        <v>0</v>
      </c>
      <c r="I1691" s="1">
        <v>46120</v>
      </c>
      <c r="J1691">
        <v>306796.28999999998</v>
      </c>
      <c r="K1691" s="1">
        <v>46154</v>
      </c>
      <c r="L1691">
        <v>0</v>
      </c>
      <c r="M1691" s="1">
        <v>46154</v>
      </c>
      <c r="N1691">
        <v>-199892.11</v>
      </c>
      <c r="O1691" s="1">
        <v>46154</v>
      </c>
      <c r="P1691">
        <v>0</v>
      </c>
      <c r="Q1691" s="1">
        <v>46056</v>
      </c>
      <c r="R1691">
        <v>1832.59</v>
      </c>
      <c r="U1691" s="1">
        <v>46245</v>
      </c>
      <c r="V1691">
        <v>0</v>
      </c>
      <c r="Y1691" s="1">
        <v>46154</v>
      </c>
      <c r="Z1691">
        <v>-35570.82</v>
      </c>
      <c r="AA1691" s="1">
        <v>46154</v>
      </c>
      <c r="AB1691">
        <v>-10057.030000000001</v>
      </c>
    </row>
    <row r="1692" spans="3:28" ht="16.2">
      <c r="C1692" s="1">
        <v>46052</v>
      </c>
      <c r="D1692">
        <v>-47160.480000000003</v>
      </c>
      <c r="E1692" s="1">
        <v>46052</v>
      </c>
      <c r="F1692">
        <v>0</v>
      </c>
      <c r="G1692" s="1">
        <v>46002</v>
      </c>
      <c r="H1692">
        <v>0</v>
      </c>
      <c r="I1692" s="1">
        <v>46121</v>
      </c>
      <c r="J1692">
        <v>2949.52</v>
      </c>
      <c r="K1692" s="1">
        <v>46155</v>
      </c>
      <c r="L1692">
        <v>0</v>
      </c>
      <c r="M1692" s="1">
        <v>46155</v>
      </c>
      <c r="N1692">
        <v>0</v>
      </c>
      <c r="O1692" s="1">
        <v>46155</v>
      </c>
      <c r="P1692">
        <v>0</v>
      </c>
      <c r="Q1692" s="1">
        <v>46057</v>
      </c>
      <c r="R1692">
        <v>32400</v>
      </c>
      <c r="U1692" s="1">
        <v>46246</v>
      </c>
      <c r="V1692">
        <v>0</v>
      </c>
      <c r="Y1692" s="1">
        <v>46155</v>
      </c>
      <c r="Z1692">
        <v>23063.95</v>
      </c>
      <c r="AA1692" s="1">
        <v>46155</v>
      </c>
      <c r="AB1692">
        <v>-42479.199999999997</v>
      </c>
    </row>
    <row r="1693" spans="3:28" ht="16.2">
      <c r="C1693" s="1">
        <v>46055</v>
      </c>
      <c r="D1693">
        <v>114449.9</v>
      </c>
      <c r="E1693" s="1">
        <v>46055</v>
      </c>
      <c r="F1693">
        <v>0</v>
      </c>
      <c r="G1693" s="1">
        <v>46003</v>
      </c>
      <c r="H1693">
        <v>0</v>
      </c>
      <c r="I1693" s="1">
        <v>46122</v>
      </c>
      <c r="J1693">
        <v>61342.35</v>
      </c>
      <c r="K1693" s="1">
        <v>46156</v>
      </c>
      <c r="L1693">
        <v>-55920.21</v>
      </c>
      <c r="M1693" s="1">
        <v>46156</v>
      </c>
      <c r="N1693">
        <v>0</v>
      </c>
      <c r="O1693" s="1">
        <v>46156</v>
      </c>
      <c r="P1693">
        <v>-14113.48</v>
      </c>
      <c r="Q1693" s="1">
        <v>46058</v>
      </c>
      <c r="R1693">
        <v>-103200</v>
      </c>
      <c r="U1693" s="1">
        <v>46247</v>
      </c>
      <c r="V1693">
        <v>-71764.710000000006</v>
      </c>
      <c r="Y1693" s="1">
        <v>46156</v>
      </c>
      <c r="Z1693">
        <v>27800</v>
      </c>
      <c r="AA1693" s="1">
        <v>46156</v>
      </c>
      <c r="AB1693">
        <v>0</v>
      </c>
    </row>
    <row r="1694" spans="3:28" ht="16.2">
      <c r="C1694" s="1">
        <v>46056</v>
      </c>
      <c r="D1694">
        <v>0</v>
      </c>
      <c r="E1694" s="1">
        <v>46056</v>
      </c>
      <c r="F1694">
        <v>0</v>
      </c>
      <c r="G1694" s="1">
        <v>46006</v>
      </c>
      <c r="H1694">
        <v>0</v>
      </c>
      <c r="I1694" s="1">
        <v>46125</v>
      </c>
      <c r="J1694">
        <v>2332.48</v>
      </c>
      <c r="K1694" s="1">
        <v>46157</v>
      </c>
      <c r="L1694">
        <v>-30138.06</v>
      </c>
      <c r="M1694" s="1">
        <v>46157</v>
      </c>
      <c r="N1694">
        <v>-225894.84</v>
      </c>
      <c r="O1694" s="1">
        <v>46157</v>
      </c>
      <c r="P1694">
        <v>0</v>
      </c>
      <c r="Q1694" s="1">
        <v>46059</v>
      </c>
      <c r="R1694">
        <v>-20000</v>
      </c>
      <c r="U1694" s="1">
        <v>46248</v>
      </c>
      <c r="V1694">
        <v>0</v>
      </c>
      <c r="Y1694" s="1">
        <v>46157</v>
      </c>
      <c r="Z1694">
        <v>81539.34</v>
      </c>
      <c r="AA1694" s="1">
        <v>46157</v>
      </c>
      <c r="AB1694">
        <v>0</v>
      </c>
    </row>
    <row r="1695" spans="3:28" ht="16.2">
      <c r="C1695" s="1">
        <v>46057</v>
      </c>
      <c r="D1695">
        <v>0</v>
      </c>
      <c r="E1695" s="1">
        <v>46057</v>
      </c>
      <c r="F1695">
        <v>0</v>
      </c>
      <c r="G1695" s="1">
        <v>46007</v>
      </c>
      <c r="H1695">
        <v>0</v>
      </c>
      <c r="I1695" s="1">
        <v>46126</v>
      </c>
      <c r="J1695">
        <v>0</v>
      </c>
      <c r="K1695" s="1">
        <v>46160</v>
      </c>
      <c r="L1695">
        <v>375.04</v>
      </c>
      <c r="M1695" s="1">
        <v>46160</v>
      </c>
      <c r="N1695">
        <v>0</v>
      </c>
      <c r="O1695" s="1">
        <v>46160</v>
      </c>
      <c r="P1695">
        <v>0</v>
      </c>
      <c r="Q1695" s="1">
        <v>46062</v>
      </c>
      <c r="R1695">
        <v>168800</v>
      </c>
      <c r="U1695" s="1">
        <v>46251</v>
      </c>
      <c r="V1695">
        <v>0</v>
      </c>
      <c r="Y1695" s="1">
        <v>46160</v>
      </c>
      <c r="Z1695">
        <v>32570.720000000001</v>
      </c>
      <c r="AA1695" s="1">
        <v>46160</v>
      </c>
      <c r="AB1695">
        <v>0</v>
      </c>
    </row>
    <row r="1696" spans="3:28" ht="16.2">
      <c r="C1696" s="1">
        <v>46058</v>
      </c>
      <c r="D1696">
        <v>0</v>
      </c>
      <c r="E1696" s="1">
        <v>46058</v>
      </c>
      <c r="F1696">
        <v>0</v>
      </c>
      <c r="G1696" s="1">
        <v>46008</v>
      </c>
      <c r="H1696">
        <v>0</v>
      </c>
      <c r="I1696" s="1">
        <v>46127</v>
      </c>
      <c r="J1696">
        <v>0</v>
      </c>
      <c r="K1696" s="1">
        <v>46161</v>
      </c>
      <c r="L1696">
        <v>0</v>
      </c>
      <c r="M1696" s="1">
        <v>46161</v>
      </c>
      <c r="N1696">
        <v>0</v>
      </c>
      <c r="O1696" s="1">
        <v>46161</v>
      </c>
      <c r="P1696">
        <v>0</v>
      </c>
      <c r="Q1696" s="1">
        <v>46063</v>
      </c>
      <c r="R1696">
        <v>131200</v>
      </c>
      <c r="U1696" s="1">
        <v>46252</v>
      </c>
      <c r="V1696">
        <v>68836.92</v>
      </c>
      <c r="Y1696" s="1">
        <v>46161</v>
      </c>
      <c r="Z1696">
        <v>-157890.18</v>
      </c>
      <c r="AA1696" s="1">
        <v>46161</v>
      </c>
      <c r="AB1696">
        <v>46185.45</v>
      </c>
    </row>
    <row r="1697" spans="3:28" ht="16.2">
      <c r="C1697" s="1">
        <v>46059</v>
      </c>
      <c r="D1697">
        <v>0</v>
      </c>
      <c r="E1697" s="1">
        <v>46059</v>
      </c>
      <c r="F1697">
        <v>0</v>
      </c>
      <c r="G1697" s="1">
        <v>46009</v>
      </c>
      <c r="H1697">
        <v>0</v>
      </c>
      <c r="I1697" s="1">
        <v>46128</v>
      </c>
      <c r="J1697">
        <v>-43033.14</v>
      </c>
      <c r="K1697" s="1">
        <v>46162</v>
      </c>
      <c r="L1697">
        <v>0</v>
      </c>
      <c r="M1697" s="1">
        <v>46162</v>
      </c>
      <c r="N1697">
        <v>0</v>
      </c>
      <c r="O1697" s="1">
        <v>46162</v>
      </c>
      <c r="P1697">
        <v>0</v>
      </c>
      <c r="Q1697" s="1">
        <v>46064</v>
      </c>
      <c r="R1697">
        <v>76800</v>
      </c>
      <c r="U1697" s="1">
        <v>46253</v>
      </c>
      <c r="V1697">
        <v>93261.64</v>
      </c>
      <c r="Y1697" s="1">
        <v>46162</v>
      </c>
      <c r="Z1697">
        <v>32797.660000000003</v>
      </c>
      <c r="AA1697" s="1">
        <v>46162</v>
      </c>
      <c r="AB1697">
        <v>38598.53</v>
      </c>
    </row>
    <row r="1698" spans="3:28" ht="16.2">
      <c r="C1698" s="1">
        <v>46062</v>
      </c>
      <c r="D1698">
        <v>10222.15</v>
      </c>
      <c r="E1698" s="1">
        <v>46062</v>
      </c>
      <c r="F1698">
        <v>0</v>
      </c>
      <c r="G1698" s="1">
        <v>46010</v>
      </c>
      <c r="H1698">
        <v>0</v>
      </c>
      <c r="I1698" s="1">
        <v>46129</v>
      </c>
      <c r="J1698">
        <v>0</v>
      </c>
      <c r="K1698" s="1">
        <v>46163</v>
      </c>
      <c r="L1698">
        <v>65765.86</v>
      </c>
      <c r="M1698" s="1">
        <v>46163</v>
      </c>
      <c r="N1698">
        <v>0</v>
      </c>
      <c r="O1698" s="1">
        <v>46163</v>
      </c>
      <c r="P1698">
        <v>0</v>
      </c>
      <c r="Q1698" s="1">
        <v>46076</v>
      </c>
      <c r="R1698">
        <v>28384.86</v>
      </c>
      <c r="U1698" s="1">
        <v>46254</v>
      </c>
      <c r="V1698">
        <v>0</v>
      </c>
      <c r="Y1698" s="1">
        <v>46163</v>
      </c>
      <c r="Z1698">
        <v>58164.72</v>
      </c>
      <c r="AA1698" s="1">
        <v>46163</v>
      </c>
      <c r="AB1698">
        <v>-3644.55</v>
      </c>
    </row>
    <row r="1699" spans="3:28" ht="16.2">
      <c r="C1699" s="1">
        <v>46063</v>
      </c>
      <c r="D1699">
        <v>55811.95</v>
      </c>
      <c r="E1699" s="1">
        <v>46063</v>
      </c>
      <c r="F1699">
        <v>0</v>
      </c>
      <c r="G1699" s="1">
        <v>46013</v>
      </c>
      <c r="H1699">
        <v>0</v>
      </c>
      <c r="I1699" s="1">
        <v>46132</v>
      </c>
      <c r="J1699">
        <v>3550.03</v>
      </c>
      <c r="K1699" s="1">
        <v>46164</v>
      </c>
      <c r="L1699">
        <v>58431.76</v>
      </c>
      <c r="M1699" s="1">
        <v>46164</v>
      </c>
      <c r="N1699">
        <v>0</v>
      </c>
      <c r="O1699" s="1">
        <v>46164</v>
      </c>
      <c r="P1699">
        <v>0</v>
      </c>
      <c r="Q1699" s="1">
        <v>46077</v>
      </c>
      <c r="R1699">
        <v>0</v>
      </c>
      <c r="U1699" s="1">
        <v>46255</v>
      </c>
      <c r="V1699">
        <v>0</v>
      </c>
      <c r="Y1699" s="1">
        <v>46164</v>
      </c>
      <c r="Z1699">
        <v>105477.69</v>
      </c>
      <c r="AA1699" s="1">
        <v>46164</v>
      </c>
      <c r="AB1699">
        <v>180675.35</v>
      </c>
    </row>
    <row r="1700" spans="3:28" ht="16.2">
      <c r="C1700" s="1">
        <v>46064</v>
      </c>
      <c r="D1700">
        <v>0</v>
      </c>
      <c r="E1700" s="1">
        <v>46064</v>
      </c>
      <c r="F1700">
        <v>0</v>
      </c>
      <c r="G1700" s="1">
        <v>46014</v>
      </c>
      <c r="H1700">
        <v>0</v>
      </c>
      <c r="I1700" s="1">
        <v>46133</v>
      </c>
      <c r="J1700">
        <v>0</v>
      </c>
      <c r="K1700" s="1">
        <v>46167</v>
      </c>
      <c r="L1700">
        <v>72494.759999999995</v>
      </c>
      <c r="M1700" s="1">
        <v>46167</v>
      </c>
      <c r="N1700">
        <v>0</v>
      </c>
      <c r="O1700" s="1">
        <v>46167</v>
      </c>
      <c r="P1700">
        <v>172725.81</v>
      </c>
      <c r="Q1700" s="1">
        <v>46078</v>
      </c>
      <c r="R1700">
        <v>115552.79</v>
      </c>
      <c r="U1700" s="1">
        <v>46258</v>
      </c>
      <c r="V1700">
        <v>0</v>
      </c>
      <c r="Y1700" s="1">
        <v>46167</v>
      </c>
      <c r="Z1700">
        <v>287000</v>
      </c>
      <c r="AA1700" s="1">
        <v>46167</v>
      </c>
      <c r="AB1700">
        <v>287083.48</v>
      </c>
    </row>
    <row r="1701" spans="3:28" ht="16.2">
      <c r="C1701" s="1">
        <v>46076</v>
      </c>
      <c r="D1701">
        <v>0</v>
      </c>
      <c r="E1701" s="1">
        <v>46076</v>
      </c>
      <c r="F1701">
        <v>0</v>
      </c>
      <c r="G1701" s="1">
        <v>46015</v>
      </c>
      <c r="H1701">
        <v>0</v>
      </c>
      <c r="I1701" s="1">
        <v>46134</v>
      </c>
      <c r="J1701">
        <v>0</v>
      </c>
      <c r="K1701" s="1">
        <v>46168</v>
      </c>
      <c r="L1701">
        <v>161032.79999999999</v>
      </c>
      <c r="M1701" s="1">
        <v>46168</v>
      </c>
      <c r="N1701">
        <v>0</v>
      </c>
      <c r="O1701" s="1">
        <v>46168</v>
      </c>
      <c r="P1701">
        <v>0</v>
      </c>
      <c r="Q1701" s="1">
        <v>46079</v>
      </c>
      <c r="R1701">
        <v>22800</v>
      </c>
      <c r="U1701" s="1">
        <v>46259</v>
      </c>
      <c r="V1701">
        <v>0</v>
      </c>
      <c r="Y1701" s="1">
        <v>46168</v>
      </c>
      <c r="Z1701">
        <v>7082.43</v>
      </c>
      <c r="AA1701" s="1">
        <v>46168</v>
      </c>
      <c r="AB1701">
        <v>0</v>
      </c>
    </row>
    <row r="1702" spans="3:28" ht="16.2">
      <c r="C1702" s="1">
        <v>46077</v>
      </c>
      <c r="D1702">
        <v>0</v>
      </c>
      <c r="E1702" s="1">
        <v>46077</v>
      </c>
      <c r="F1702">
        <v>0</v>
      </c>
      <c r="G1702" s="1">
        <v>46017</v>
      </c>
      <c r="H1702">
        <v>0</v>
      </c>
      <c r="I1702" s="1">
        <v>46135</v>
      </c>
      <c r="J1702">
        <v>0</v>
      </c>
      <c r="K1702" s="1">
        <v>46169</v>
      </c>
      <c r="L1702">
        <v>3308.1</v>
      </c>
      <c r="M1702" s="1">
        <v>46169</v>
      </c>
      <c r="N1702">
        <v>0</v>
      </c>
      <c r="O1702" s="1">
        <v>46169</v>
      </c>
      <c r="P1702">
        <v>72316.38</v>
      </c>
      <c r="Q1702" s="1">
        <v>46083</v>
      </c>
      <c r="R1702">
        <v>-74400</v>
      </c>
      <c r="U1702" s="1">
        <v>46260</v>
      </c>
      <c r="V1702">
        <v>0</v>
      </c>
      <c r="Y1702" s="1">
        <v>46169</v>
      </c>
      <c r="Z1702">
        <v>56374.12</v>
      </c>
      <c r="AA1702" s="1">
        <v>46169</v>
      </c>
      <c r="AB1702">
        <v>-42693.1</v>
      </c>
    </row>
    <row r="1703" spans="3:28" ht="16.2">
      <c r="C1703" s="1">
        <v>46078</v>
      </c>
      <c r="D1703">
        <v>0</v>
      </c>
      <c r="E1703" s="1">
        <v>46078</v>
      </c>
      <c r="F1703">
        <v>0</v>
      </c>
      <c r="G1703" s="1">
        <v>46020</v>
      </c>
      <c r="H1703">
        <v>0</v>
      </c>
      <c r="I1703" s="1">
        <v>46136</v>
      </c>
      <c r="J1703">
        <v>95237.74</v>
      </c>
      <c r="K1703" s="1">
        <v>46170</v>
      </c>
      <c r="L1703">
        <v>0</v>
      </c>
      <c r="M1703" s="1">
        <v>46170</v>
      </c>
      <c r="N1703">
        <v>-82707.56</v>
      </c>
      <c r="O1703" s="1">
        <v>46170</v>
      </c>
      <c r="P1703">
        <v>0</v>
      </c>
      <c r="Q1703" s="1">
        <v>46084</v>
      </c>
      <c r="R1703">
        <v>-181400</v>
      </c>
      <c r="U1703" s="1">
        <v>46261</v>
      </c>
      <c r="V1703">
        <v>0</v>
      </c>
      <c r="Y1703" s="1">
        <v>46170</v>
      </c>
      <c r="Z1703">
        <v>194196.77</v>
      </c>
      <c r="AA1703" s="1">
        <v>46170</v>
      </c>
      <c r="AB1703">
        <v>0</v>
      </c>
    </row>
    <row r="1704" spans="3:28" ht="16.2">
      <c r="C1704" s="1">
        <v>46079</v>
      </c>
      <c r="D1704">
        <v>0</v>
      </c>
      <c r="E1704" s="1">
        <v>46079</v>
      </c>
      <c r="F1704">
        <v>0</v>
      </c>
      <c r="G1704" s="1">
        <v>46021</v>
      </c>
      <c r="H1704">
        <v>0</v>
      </c>
      <c r="I1704" s="1">
        <v>46139</v>
      </c>
      <c r="J1704">
        <v>132800</v>
      </c>
      <c r="K1704" s="1">
        <v>46171</v>
      </c>
      <c r="L1704">
        <v>0</v>
      </c>
      <c r="M1704" s="1">
        <v>46171</v>
      </c>
      <c r="N1704">
        <v>109658.1</v>
      </c>
      <c r="O1704" s="1">
        <v>46171</v>
      </c>
      <c r="P1704">
        <v>0</v>
      </c>
      <c r="Q1704" s="1">
        <v>46085</v>
      </c>
      <c r="R1704">
        <v>-300000</v>
      </c>
      <c r="U1704" s="1">
        <v>46262</v>
      </c>
      <c r="V1704">
        <v>0</v>
      </c>
      <c r="Y1704" s="1">
        <v>46171</v>
      </c>
      <c r="Z1704">
        <v>107657.8</v>
      </c>
      <c r="AA1704" s="1">
        <v>46171</v>
      </c>
      <c r="AB1704">
        <v>21644.9</v>
      </c>
    </row>
    <row r="1705" spans="3:28" ht="16.2">
      <c r="C1705" s="1">
        <v>46083</v>
      </c>
      <c r="D1705">
        <v>0</v>
      </c>
      <c r="E1705" s="1">
        <v>46083</v>
      </c>
      <c r="F1705">
        <v>0</v>
      </c>
      <c r="G1705" s="1">
        <v>46022</v>
      </c>
      <c r="H1705">
        <v>0</v>
      </c>
      <c r="I1705" s="1">
        <v>46140</v>
      </c>
      <c r="J1705">
        <v>-16194.39</v>
      </c>
      <c r="K1705" s="1">
        <v>46174</v>
      </c>
      <c r="L1705">
        <v>1855.39</v>
      </c>
      <c r="M1705" s="1">
        <v>46174</v>
      </c>
      <c r="N1705">
        <v>-134370.49</v>
      </c>
      <c r="O1705" s="1">
        <v>46174</v>
      </c>
      <c r="P1705">
        <v>-18752.38</v>
      </c>
      <c r="Q1705" s="1">
        <v>46086</v>
      </c>
      <c r="R1705">
        <v>162800</v>
      </c>
      <c r="Y1705" s="1">
        <v>46174</v>
      </c>
      <c r="Z1705">
        <v>106425.28</v>
      </c>
      <c r="AA1705" s="1">
        <v>46174</v>
      </c>
      <c r="AB1705">
        <v>150000</v>
      </c>
    </row>
    <row r="1706" spans="3:28" ht="16.2">
      <c r="C1706" s="1">
        <v>46084</v>
      </c>
      <c r="D1706">
        <v>14967.85</v>
      </c>
      <c r="E1706" s="1">
        <v>46084</v>
      </c>
      <c r="F1706">
        <v>0</v>
      </c>
      <c r="G1706" s="1">
        <v>46024</v>
      </c>
      <c r="H1706">
        <v>0</v>
      </c>
      <c r="I1706" s="1">
        <v>46141</v>
      </c>
      <c r="J1706">
        <v>-50959.59</v>
      </c>
      <c r="K1706" s="1">
        <v>46175</v>
      </c>
      <c r="L1706">
        <v>0</v>
      </c>
      <c r="M1706" s="1">
        <v>46175</v>
      </c>
      <c r="N1706">
        <v>93079.75</v>
      </c>
      <c r="O1706" s="1">
        <v>46175</v>
      </c>
      <c r="P1706">
        <v>0</v>
      </c>
      <c r="Q1706" s="1">
        <v>46087</v>
      </c>
      <c r="R1706">
        <v>13000</v>
      </c>
      <c r="U1706" s="1">
        <v>46265</v>
      </c>
      <c r="V1706">
        <v>0</v>
      </c>
      <c r="Y1706" s="1">
        <v>46175</v>
      </c>
      <c r="Z1706">
        <v>-10383.959999999999</v>
      </c>
      <c r="AA1706" s="1">
        <v>46175</v>
      </c>
      <c r="AB1706">
        <v>-30176.73</v>
      </c>
    </row>
    <row r="1707" spans="3:28" ht="16.2">
      <c r="C1707" s="1">
        <v>46085</v>
      </c>
      <c r="D1707">
        <v>68580.69</v>
      </c>
      <c r="E1707" s="1">
        <v>46085</v>
      </c>
      <c r="F1707">
        <v>0</v>
      </c>
      <c r="G1707" s="1">
        <v>46027</v>
      </c>
      <c r="H1707">
        <v>0</v>
      </c>
      <c r="I1707" s="1">
        <v>46142</v>
      </c>
      <c r="J1707">
        <v>-91568.5</v>
      </c>
      <c r="K1707" s="1">
        <v>46176</v>
      </c>
      <c r="L1707">
        <v>-17204.7</v>
      </c>
      <c r="M1707" s="1">
        <v>46176</v>
      </c>
      <c r="N1707">
        <v>89007.52</v>
      </c>
      <c r="O1707" s="1">
        <v>46176</v>
      </c>
      <c r="P1707">
        <v>0</v>
      </c>
      <c r="Q1707" s="1">
        <v>46090</v>
      </c>
      <c r="R1707">
        <v>-383600</v>
      </c>
      <c r="Y1707" s="1">
        <v>46176</v>
      </c>
      <c r="Z1707">
        <v>156200</v>
      </c>
      <c r="AA1707" s="1">
        <v>46176</v>
      </c>
      <c r="AB1707">
        <v>0</v>
      </c>
    </row>
    <row r="1708" spans="3:28" ht="16.2">
      <c r="C1708" s="1">
        <v>46086</v>
      </c>
      <c r="D1708">
        <v>0</v>
      </c>
      <c r="E1708" s="1">
        <v>46086</v>
      </c>
      <c r="F1708">
        <v>0</v>
      </c>
      <c r="G1708" s="1">
        <v>46028</v>
      </c>
      <c r="H1708">
        <v>0</v>
      </c>
      <c r="I1708" s="1">
        <v>46146</v>
      </c>
      <c r="J1708">
        <v>201199.43</v>
      </c>
      <c r="K1708" s="1">
        <v>46177</v>
      </c>
      <c r="L1708">
        <v>-30988.71</v>
      </c>
      <c r="M1708" s="1">
        <v>46177</v>
      </c>
      <c r="N1708">
        <v>28399.77</v>
      </c>
      <c r="O1708" s="1">
        <v>46177</v>
      </c>
      <c r="P1708">
        <v>0</v>
      </c>
      <c r="Q1708" s="1">
        <v>46091</v>
      </c>
      <c r="R1708">
        <v>182000</v>
      </c>
      <c r="Y1708" s="1">
        <v>46177</v>
      </c>
      <c r="Z1708">
        <v>-90782.35</v>
      </c>
      <c r="AA1708" s="1">
        <v>46177</v>
      </c>
      <c r="AB1708">
        <v>-42784.3</v>
      </c>
    </row>
    <row r="1709" spans="3:28" ht="16.2">
      <c r="C1709" s="1">
        <v>46087</v>
      </c>
      <c r="D1709">
        <v>0</v>
      </c>
      <c r="E1709" s="1">
        <v>46087</v>
      </c>
      <c r="F1709">
        <v>0</v>
      </c>
      <c r="G1709" s="1">
        <v>46029</v>
      </c>
      <c r="H1709">
        <v>0</v>
      </c>
      <c r="I1709" s="1">
        <v>46147</v>
      </c>
      <c r="J1709">
        <v>-25627.27</v>
      </c>
      <c r="K1709" s="1">
        <v>46178</v>
      </c>
      <c r="L1709">
        <v>16266.13</v>
      </c>
      <c r="M1709" s="1">
        <v>46178</v>
      </c>
      <c r="N1709">
        <v>400120.89</v>
      </c>
      <c r="O1709" s="1">
        <v>46178</v>
      </c>
      <c r="P1709">
        <v>117047.2</v>
      </c>
      <c r="Q1709" s="1">
        <v>46092</v>
      </c>
      <c r="R1709">
        <v>257000</v>
      </c>
      <c r="Y1709" s="1">
        <v>46178</v>
      </c>
      <c r="Z1709">
        <v>-173971.52</v>
      </c>
      <c r="AA1709" s="1">
        <v>46178</v>
      </c>
      <c r="AB1709">
        <v>0</v>
      </c>
    </row>
    <row r="1710" spans="3:28" ht="16.2">
      <c r="C1710" s="1">
        <v>46090</v>
      </c>
      <c r="D1710">
        <v>0</v>
      </c>
      <c r="E1710" s="1">
        <v>46090</v>
      </c>
      <c r="F1710">
        <v>0</v>
      </c>
      <c r="G1710" s="1">
        <v>46030</v>
      </c>
      <c r="H1710">
        <v>0</v>
      </c>
      <c r="I1710" s="1">
        <v>46148</v>
      </c>
      <c r="J1710">
        <v>-96877.759999999995</v>
      </c>
      <c r="K1710" s="1">
        <v>46181</v>
      </c>
      <c r="L1710">
        <v>0</v>
      </c>
      <c r="M1710" s="1">
        <v>46181</v>
      </c>
      <c r="N1710">
        <v>646304.80000000005</v>
      </c>
      <c r="O1710" s="1">
        <v>46181</v>
      </c>
      <c r="P1710">
        <v>0</v>
      </c>
      <c r="Q1710" s="1">
        <v>46093</v>
      </c>
      <c r="R1710">
        <v>-90200</v>
      </c>
      <c r="Y1710" s="1">
        <v>46181</v>
      </c>
      <c r="Z1710">
        <v>331423.8</v>
      </c>
      <c r="AA1710" s="1">
        <v>46181</v>
      </c>
      <c r="AB1710">
        <v>0</v>
      </c>
    </row>
    <row r="1711" spans="3:28" ht="16.2">
      <c r="C1711" s="1">
        <v>46091</v>
      </c>
      <c r="D1711">
        <v>0</v>
      </c>
      <c r="E1711" s="1">
        <v>46091</v>
      </c>
      <c r="F1711">
        <v>0</v>
      </c>
      <c r="G1711" s="1">
        <v>46031</v>
      </c>
      <c r="H1711">
        <v>0</v>
      </c>
      <c r="I1711" s="1">
        <v>46149</v>
      </c>
      <c r="J1711">
        <v>2930.43</v>
      </c>
      <c r="K1711" s="1">
        <v>46182</v>
      </c>
      <c r="L1711">
        <v>0</v>
      </c>
      <c r="M1711" s="1">
        <v>46182</v>
      </c>
      <c r="N1711">
        <v>-226352.5</v>
      </c>
      <c r="O1711" s="1">
        <v>46182</v>
      </c>
      <c r="P1711">
        <v>0</v>
      </c>
      <c r="Q1711" s="1">
        <v>46094</v>
      </c>
      <c r="R1711">
        <v>-43000</v>
      </c>
      <c r="Y1711" s="1">
        <v>46182</v>
      </c>
      <c r="Z1711">
        <v>164284.89000000001</v>
      </c>
      <c r="AA1711" s="1">
        <v>46182</v>
      </c>
      <c r="AB1711">
        <v>0</v>
      </c>
    </row>
    <row r="1712" spans="3:28" ht="16.2">
      <c r="C1712" s="1">
        <v>46092</v>
      </c>
      <c r="D1712">
        <v>-40425.339999999997</v>
      </c>
      <c r="E1712" s="1">
        <v>46092</v>
      </c>
      <c r="F1712">
        <v>0</v>
      </c>
      <c r="G1712" s="1">
        <v>46034</v>
      </c>
      <c r="H1712">
        <v>0</v>
      </c>
      <c r="I1712" s="1">
        <v>46150</v>
      </c>
      <c r="J1712">
        <v>-25666.54</v>
      </c>
      <c r="K1712" s="1">
        <v>46183</v>
      </c>
      <c r="L1712">
        <v>0</v>
      </c>
      <c r="M1712" s="1">
        <v>46183</v>
      </c>
      <c r="N1712">
        <v>0</v>
      </c>
      <c r="O1712" s="1">
        <v>46183</v>
      </c>
      <c r="P1712">
        <v>0</v>
      </c>
      <c r="Q1712" s="1">
        <v>46097</v>
      </c>
      <c r="R1712">
        <v>-13000</v>
      </c>
      <c r="Y1712" s="1">
        <v>46183</v>
      </c>
      <c r="Z1712">
        <v>-244400</v>
      </c>
      <c r="AA1712" s="1">
        <v>46183</v>
      </c>
      <c r="AB1712">
        <v>-42637.54</v>
      </c>
    </row>
    <row r="1713" spans="3:28" ht="16.2">
      <c r="C1713" s="1">
        <v>46093</v>
      </c>
      <c r="D1713">
        <v>-90200</v>
      </c>
      <c r="E1713" s="1">
        <v>46093</v>
      </c>
      <c r="F1713">
        <v>0</v>
      </c>
      <c r="G1713" s="1">
        <v>46035</v>
      </c>
      <c r="H1713">
        <v>0</v>
      </c>
      <c r="I1713" s="1">
        <v>46153</v>
      </c>
      <c r="J1713">
        <v>-54313.31</v>
      </c>
      <c r="K1713" s="1">
        <v>46184</v>
      </c>
      <c r="L1713">
        <v>55405.66</v>
      </c>
      <c r="M1713" s="1">
        <v>46184</v>
      </c>
      <c r="N1713">
        <v>-445309.35</v>
      </c>
      <c r="O1713" s="1">
        <v>46184</v>
      </c>
      <c r="P1713">
        <v>0</v>
      </c>
      <c r="Q1713" s="1">
        <v>46098</v>
      </c>
      <c r="R1713">
        <v>109000</v>
      </c>
      <c r="Y1713" s="1">
        <v>46184</v>
      </c>
      <c r="Z1713">
        <v>-332551.02</v>
      </c>
      <c r="AA1713" s="1">
        <v>46184</v>
      </c>
      <c r="AB1713">
        <v>17436.919999999998</v>
      </c>
    </row>
    <row r="1714" spans="3:28" ht="16.2">
      <c r="C1714" s="1">
        <v>46094</v>
      </c>
      <c r="D1714">
        <v>-162381.69</v>
      </c>
      <c r="E1714" s="1">
        <v>46094</v>
      </c>
      <c r="F1714">
        <v>0</v>
      </c>
      <c r="G1714" s="1">
        <v>46036</v>
      </c>
      <c r="H1714">
        <v>0</v>
      </c>
      <c r="I1714" s="1">
        <v>46154</v>
      </c>
      <c r="J1714">
        <v>0</v>
      </c>
      <c r="K1714" s="1">
        <v>46185</v>
      </c>
      <c r="L1714">
        <v>-20676</v>
      </c>
      <c r="M1714" s="1">
        <v>46185</v>
      </c>
      <c r="N1714">
        <v>0</v>
      </c>
      <c r="O1714" s="1">
        <v>46185</v>
      </c>
      <c r="P1714">
        <v>0</v>
      </c>
      <c r="Q1714" s="1">
        <v>46099</v>
      </c>
      <c r="R1714">
        <v>92572.11</v>
      </c>
      <c r="Y1714" s="1">
        <v>46185</v>
      </c>
      <c r="Z1714">
        <v>43042.82</v>
      </c>
      <c r="AA1714" s="1">
        <v>46185</v>
      </c>
      <c r="AB1714">
        <v>0</v>
      </c>
    </row>
    <row r="1715" spans="3:28" ht="16.2">
      <c r="C1715" s="1">
        <v>46097</v>
      </c>
      <c r="D1715">
        <v>0</v>
      </c>
      <c r="E1715" s="1">
        <v>46097</v>
      </c>
      <c r="F1715">
        <v>0</v>
      </c>
      <c r="G1715" s="1">
        <v>46037</v>
      </c>
      <c r="H1715">
        <v>0</v>
      </c>
      <c r="I1715" s="1">
        <v>46155</v>
      </c>
      <c r="J1715">
        <v>2321.2199999999998</v>
      </c>
      <c r="K1715" s="1">
        <v>46188</v>
      </c>
      <c r="L1715">
        <v>-22539.69</v>
      </c>
      <c r="M1715" s="1">
        <v>46188</v>
      </c>
      <c r="N1715">
        <v>0</v>
      </c>
      <c r="O1715" s="1">
        <v>46188</v>
      </c>
      <c r="P1715">
        <v>-37486.699999999997</v>
      </c>
      <c r="Q1715" s="1">
        <v>46100</v>
      </c>
      <c r="R1715">
        <v>0</v>
      </c>
      <c r="Y1715" s="1">
        <v>46188</v>
      </c>
      <c r="Z1715">
        <v>174700.15</v>
      </c>
      <c r="AA1715" s="1">
        <v>46188</v>
      </c>
      <c r="AB1715">
        <v>0</v>
      </c>
    </row>
    <row r="1716" spans="3:28" ht="16.2">
      <c r="C1716" s="1">
        <v>46098</v>
      </c>
      <c r="D1716">
        <v>0</v>
      </c>
      <c r="E1716" s="1">
        <v>46098</v>
      </c>
      <c r="F1716">
        <v>0</v>
      </c>
      <c r="G1716" s="1">
        <v>46038</v>
      </c>
      <c r="H1716">
        <v>0</v>
      </c>
      <c r="I1716" s="1">
        <v>46156</v>
      </c>
      <c r="J1716">
        <v>-10497.8</v>
      </c>
      <c r="K1716" s="1">
        <v>46189</v>
      </c>
      <c r="L1716">
        <v>0</v>
      </c>
      <c r="M1716" s="1">
        <v>46189</v>
      </c>
      <c r="N1716">
        <v>0</v>
      </c>
      <c r="O1716" s="1">
        <v>46189</v>
      </c>
      <c r="P1716">
        <v>-64412.46</v>
      </c>
      <c r="Q1716" s="1">
        <v>46101</v>
      </c>
      <c r="R1716">
        <v>-6607.61</v>
      </c>
      <c r="Y1716" s="1">
        <v>46189</v>
      </c>
      <c r="Z1716">
        <v>-3373.46</v>
      </c>
      <c r="AA1716" s="1">
        <v>46189</v>
      </c>
      <c r="AB1716">
        <v>0</v>
      </c>
    </row>
    <row r="1717" spans="3:28" ht="16.2">
      <c r="C1717" s="1">
        <v>46099</v>
      </c>
      <c r="D1717">
        <v>74948.570000000007</v>
      </c>
      <c r="E1717" s="1">
        <v>46099</v>
      </c>
      <c r="F1717">
        <v>0</v>
      </c>
      <c r="G1717" s="1">
        <v>46041</v>
      </c>
      <c r="H1717">
        <v>-5550.76</v>
      </c>
      <c r="I1717" s="1">
        <v>46157</v>
      </c>
      <c r="J1717">
        <v>-102727.71</v>
      </c>
      <c r="K1717" s="1">
        <v>46190</v>
      </c>
      <c r="L1717">
        <v>0</v>
      </c>
      <c r="M1717" s="1">
        <v>46190</v>
      </c>
      <c r="N1717">
        <v>-82731.679999999993</v>
      </c>
      <c r="O1717" s="1">
        <v>46190</v>
      </c>
      <c r="P1717">
        <v>0</v>
      </c>
      <c r="Q1717" s="1">
        <v>46104</v>
      </c>
      <c r="R1717">
        <v>-204400</v>
      </c>
      <c r="Y1717" s="1">
        <v>46190</v>
      </c>
      <c r="Z1717">
        <v>-242077.54</v>
      </c>
      <c r="AA1717" s="1">
        <v>46190</v>
      </c>
      <c r="AB1717">
        <v>0</v>
      </c>
    </row>
    <row r="1718" spans="3:28" ht="16.2">
      <c r="C1718" s="1">
        <v>46100</v>
      </c>
      <c r="D1718">
        <v>0</v>
      </c>
      <c r="E1718" s="1">
        <v>46100</v>
      </c>
      <c r="F1718">
        <v>0</v>
      </c>
      <c r="G1718" s="1">
        <v>46042</v>
      </c>
      <c r="H1718">
        <v>600</v>
      </c>
      <c r="I1718" s="1">
        <v>46160</v>
      </c>
      <c r="J1718">
        <v>-4641.43</v>
      </c>
      <c r="K1718" s="1">
        <v>46191</v>
      </c>
      <c r="L1718">
        <v>-31583.279999999999</v>
      </c>
      <c r="M1718" s="1">
        <v>46191</v>
      </c>
      <c r="N1718">
        <v>0</v>
      </c>
      <c r="O1718" s="1">
        <v>46191</v>
      </c>
      <c r="P1718">
        <v>0</v>
      </c>
      <c r="Q1718" s="1">
        <v>46105</v>
      </c>
      <c r="R1718">
        <v>46800</v>
      </c>
      <c r="Y1718" s="1">
        <v>46191</v>
      </c>
      <c r="Z1718">
        <v>0</v>
      </c>
      <c r="AA1718" s="1">
        <v>46191</v>
      </c>
      <c r="AB1718">
        <v>-42785.8</v>
      </c>
    </row>
    <row r="1719" spans="3:28" ht="16.2">
      <c r="C1719" s="1">
        <v>46101</v>
      </c>
      <c r="D1719">
        <v>0</v>
      </c>
      <c r="E1719" s="1">
        <v>46101</v>
      </c>
      <c r="F1719">
        <v>0</v>
      </c>
      <c r="G1719" s="1">
        <v>46043</v>
      </c>
      <c r="H1719">
        <v>-86337.35</v>
      </c>
      <c r="I1719" s="1">
        <v>46161</v>
      </c>
      <c r="J1719">
        <v>0</v>
      </c>
      <c r="K1719" s="1">
        <v>46195</v>
      </c>
      <c r="L1719">
        <v>147169.9</v>
      </c>
      <c r="M1719" s="1">
        <v>46195</v>
      </c>
      <c r="N1719">
        <v>0</v>
      </c>
      <c r="O1719" s="1">
        <v>46195</v>
      </c>
      <c r="P1719">
        <v>0</v>
      </c>
      <c r="Q1719" s="1">
        <v>46106</v>
      </c>
      <c r="R1719">
        <v>173400</v>
      </c>
      <c r="Y1719" s="1">
        <v>46195</v>
      </c>
      <c r="Z1719">
        <v>285790.69</v>
      </c>
      <c r="AA1719" s="1">
        <v>46195</v>
      </c>
      <c r="AB1719">
        <v>44154.45</v>
      </c>
    </row>
    <row r="1720" spans="3:28" ht="16.2">
      <c r="C1720" s="1">
        <v>46104</v>
      </c>
      <c r="D1720">
        <v>81237.460000000006</v>
      </c>
      <c r="E1720" s="1">
        <v>46104</v>
      </c>
      <c r="F1720">
        <v>0</v>
      </c>
      <c r="G1720" s="1">
        <v>46044</v>
      </c>
      <c r="H1720">
        <v>0</v>
      </c>
      <c r="I1720" s="1">
        <v>46162</v>
      </c>
      <c r="J1720">
        <v>-49217.52</v>
      </c>
      <c r="K1720" s="1">
        <v>46196</v>
      </c>
      <c r="L1720">
        <v>69736.929999999993</v>
      </c>
      <c r="M1720" s="1">
        <v>46196</v>
      </c>
      <c r="N1720">
        <v>0</v>
      </c>
      <c r="O1720" s="1">
        <v>46196</v>
      </c>
      <c r="P1720">
        <v>0</v>
      </c>
      <c r="Q1720" s="1">
        <v>46107</v>
      </c>
      <c r="R1720">
        <v>-39600</v>
      </c>
      <c r="Y1720" s="1">
        <v>46196</v>
      </c>
      <c r="Z1720">
        <v>228289.85</v>
      </c>
      <c r="AA1720" s="1">
        <v>46196</v>
      </c>
      <c r="AB1720">
        <v>-87039.55</v>
      </c>
    </row>
    <row r="1721" spans="3:28" ht="16.2">
      <c r="C1721" s="1">
        <v>46105</v>
      </c>
      <c r="D1721">
        <v>0</v>
      </c>
      <c r="E1721" s="1">
        <v>46105</v>
      </c>
      <c r="F1721">
        <v>0</v>
      </c>
      <c r="G1721" s="1">
        <v>46045</v>
      </c>
      <c r="H1721">
        <v>0</v>
      </c>
      <c r="I1721" s="1">
        <v>46163</v>
      </c>
      <c r="J1721">
        <v>79367.899999999994</v>
      </c>
      <c r="K1721" s="1">
        <v>46197</v>
      </c>
      <c r="L1721">
        <v>0</v>
      </c>
      <c r="M1721" s="1">
        <v>46197</v>
      </c>
      <c r="N1721">
        <v>0</v>
      </c>
      <c r="O1721" s="1">
        <v>46197</v>
      </c>
      <c r="P1721">
        <v>0</v>
      </c>
      <c r="Q1721" s="1">
        <v>46108</v>
      </c>
      <c r="R1721">
        <v>-64000</v>
      </c>
      <c r="Y1721" s="1">
        <v>46197</v>
      </c>
      <c r="Z1721">
        <v>173803.2</v>
      </c>
      <c r="AA1721" s="1">
        <v>46197</v>
      </c>
      <c r="AB1721">
        <v>-42785.32</v>
      </c>
    </row>
    <row r="1722" spans="3:28" ht="16.2">
      <c r="C1722" s="1">
        <v>46106</v>
      </c>
      <c r="D1722">
        <v>0</v>
      </c>
      <c r="E1722" s="1">
        <v>46106</v>
      </c>
      <c r="F1722">
        <v>0</v>
      </c>
      <c r="G1722" s="1">
        <v>46048</v>
      </c>
      <c r="H1722">
        <v>0</v>
      </c>
      <c r="I1722" s="1">
        <v>46164</v>
      </c>
      <c r="J1722">
        <v>66503.100000000006</v>
      </c>
      <c r="K1722" s="1">
        <v>46198</v>
      </c>
      <c r="L1722">
        <v>56012.639999999999</v>
      </c>
      <c r="M1722" s="1">
        <v>46198</v>
      </c>
      <c r="N1722">
        <v>0</v>
      </c>
      <c r="O1722" s="1">
        <v>46198</v>
      </c>
      <c r="P1722">
        <v>0</v>
      </c>
      <c r="Q1722" s="1">
        <v>46111</v>
      </c>
      <c r="R1722">
        <v>-130400</v>
      </c>
      <c r="Y1722" s="1">
        <v>46198</v>
      </c>
      <c r="Z1722">
        <v>-169171.15</v>
      </c>
      <c r="AA1722" s="1">
        <v>46198</v>
      </c>
      <c r="AB1722">
        <v>0</v>
      </c>
    </row>
    <row r="1723" spans="3:28" ht="16.2">
      <c r="C1723" s="1">
        <v>46107</v>
      </c>
      <c r="D1723">
        <v>-82015.350000000006</v>
      </c>
      <c r="E1723" s="1">
        <v>46107</v>
      </c>
      <c r="F1723">
        <v>0</v>
      </c>
      <c r="G1723" s="1">
        <v>46049</v>
      </c>
      <c r="H1723">
        <v>0</v>
      </c>
      <c r="I1723" s="1">
        <v>46167</v>
      </c>
      <c r="J1723">
        <v>287000</v>
      </c>
      <c r="K1723" s="1">
        <v>46199</v>
      </c>
      <c r="L1723">
        <v>-70938.070000000007</v>
      </c>
      <c r="M1723" s="1">
        <v>46199</v>
      </c>
      <c r="N1723">
        <v>0</v>
      </c>
      <c r="O1723" s="1">
        <v>46199</v>
      </c>
      <c r="P1723">
        <v>0</v>
      </c>
      <c r="Q1723" s="1">
        <v>46112</v>
      </c>
      <c r="R1723">
        <v>-97800</v>
      </c>
      <c r="Y1723" s="1">
        <v>46199</v>
      </c>
      <c r="Z1723">
        <v>179234.09</v>
      </c>
      <c r="AA1723" s="1">
        <v>46199</v>
      </c>
      <c r="AB1723">
        <v>73094.75</v>
      </c>
    </row>
    <row r="1724" spans="3:28" ht="16.2">
      <c r="C1724" s="1">
        <v>46108</v>
      </c>
      <c r="D1724">
        <v>-95389.04</v>
      </c>
      <c r="E1724" s="1">
        <v>46108</v>
      </c>
      <c r="F1724">
        <v>0</v>
      </c>
      <c r="G1724" s="1">
        <v>46050</v>
      </c>
      <c r="H1724">
        <v>0</v>
      </c>
      <c r="I1724" s="1">
        <v>46168</v>
      </c>
      <c r="J1724">
        <v>22880.06</v>
      </c>
      <c r="K1724" s="1">
        <v>46202</v>
      </c>
      <c r="L1724">
        <v>0</v>
      </c>
      <c r="M1724" s="1">
        <v>46202</v>
      </c>
      <c r="N1724">
        <v>0</v>
      </c>
      <c r="O1724" s="1">
        <v>46202</v>
      </c>
      <c r="P1724">
        <v>0</v>
      </c>
      <c r="Q1724" s="1">
        <v>46113</v>
      </c>
      <c r="R1724">
        <v>284600</v>
      </c>
      <c r="Y1724" s="1">
        <v>46202</v>
      </c>
      <c r="Z1724">
        <v>-7500.45</v>
      </c>
      <c r="AA1724" s="1">
        <v>46202</v>
      </c>
      <c r="AB1724">
        <v>0</v>
      </c>
    </row>
    <row r="1725" spans="3:28" ht="16.2">
      <c r="C1725" s="1">
        <v>46111</v>
      </c>
      <c r="D1725">
        <v>-15371.88</v>
      </c>
      <c r="E1725" s="1">
        <v>46111</v>
      </c>
      <c r="F1725">
        <v>0</v>
      </c>
      <c r="G1725" s="1">
        <v>46051</v>
      </c>
      <c r="H1725">
        <v>0</v>
      </c>
      <c r="I1725" s="1">
        <v>46169</v>
      </c>
      <c r="J1725">
        <v>64265.9</v>
      </c>
      <c r="K1725" s="1">
        <v>46203</v>
      </c>
      <c r="L1725">
        <v>1212.82</v>
      </c>
      <c r="M1725" s="1">
        <v>46203</v>
      </c>
      <c r="N1725">
        <v>0</v>
      </c>
      <c r="Q1725" s="1">
        <v>46114</v>
      </c>
      <c r="R1725">
        <v>-183000</v>
      </c>
      <c r="Y1725" s="1">
        <v>46203</v>
      </c>
      <c r="Z1725">
        <v>236000</v>
      </c>
      <c r="AA1725" s="1">
        <v>46203</v>
      </c>
      <c r="AB1725">
        <v>0</v>
      </c>
    </row>
    <row r="1726" spans="3:28" ht="16.2">
      <c r="C1726" s="1">
        <v>46112</v>
      </c>
      <c r="D1726">
        <v>87239.19</v>
      </c>
      <c r="E1726" s="1">
        <v>46112</v>
      </c>
      <c r="F1726">
        <v>0</v>
      </c>
      <c r="G1726" s="1">
        <v>46052</v>
      </c>
      <c r="H1726">
        <v>0</v>
      </c>
      <c r="I1726" s="1">
        <v>46170</v>
      </c>
      <c r="J1726">
        <v>77244.27</v>
      </c>
      <c r="K1726" s="1">
        <v>46204</v>
      </c>
      <c r="L1726">
        <v>-29448.41</v>
      </c>
      <c r="M1726" s="1">
        <v>46204</v>
      </c>
      <c r="N1726">
        <v>0</v>
      </c>
      <c r="O1726" s="1">
        <v>46203</v>
      </c>
      <c r="P1726">
        <v>0</v>
      </c>
      <c r="Q1726" s="1">
        <v>46119</v>
      </c>
      <c r="R1726">
        <v>134400</v>
      </c>
      <c r="Y1726" s="1">
        <v>46204</v>
      </c>
      <c r="Z1726">
        <v>59988.89</v>
      </c>
      <c r="AA1726" s="1">
        <v>46204</v>
      </c>
      <c r="AB1726">
        <v>0</v>
      </c>
    </row>
    <row r="1727" spans="3:28" ht="16.2">
      <c r="C1727" s="1">
        <v>46113</v>
      </c>
      <c r="D1727">
        <v>0</v>
      </c>
      <c r="E1727" s="1">
        <v>46113</v>
      </c>
      <c r="F1727">
        <v>0</v>
      </c>
      <c r="G1727" s="1">
        <v>46055</v>
      </c>
      <c r="H1727">
        <v>0</v>
      </c>
      <c r="I1727" s="1">
        <v>46171</v>
      </c>
      <c r="J1727">
        <v>-13760.41</v>
      </c>
      <c r="K1727" s="1">
        <v>46205</v>
      </c>
      <c r="L1727">
        <v>41401.21</v>
      </c>
      <c r="M1727" s="1">
        <v>46205</v>
      </c>
      <c r="N1727">
        <v>0</v>
      </c>
      <c r="Q1727" s="1">
        <v>46120</v>
      </c>
      <c r="R1727">
        <v>367400</v>
      </c>
      <c r="Y1727" s="1">
        <v>46205</v>
      </c>
      <c r="Z1727">
        <v>-63588.639999999999</v>
      </c>
      <c r="AA1727" s="1">
        <v>46205</v>
      </c>
      <c r="AB1727">
        <v>0</v>
      </c>
    </row>
    <row r="1728" spans="3:28" ht="16.2">
      <c r="C1728" s="1">
        <v>46114</v>
      </c>
      <c r="D1728">
        <v>-198993.53</v>
      </c>
      <c r="E1728" s="1">
        <v>46114</v>
      </c>
      <c r="F1728">
        <v>0</v>
      </c>
      <c r="G1728" s="1">
        <v>46056</v>
      </c>
      <c r="H1728">
        <v>0</v>
      </c>
      <c r="I1728" s="1">
        <v>46174</v>
      </c>
      <c r="J1728">
        <v>-38535.07</v>
      </c>
      <c r="K1728" s="1">
        <v>46206</v>
      </c>
      <c r="L1728">
        <v>0</v>
      </c>
      <c r="M1728" s="1">
        <v>46206</v>
      </c>
      <c r="N1728">
        <v>-13610.81</v>
      </c>
      <c r="Q1728" s="1">
        <v>46121</v>
      </c>
      <c r="R1728">
        <v>-18847.21</v>
      </c>
      <c r="Y1728" s="1">
        <v>46206</v>
      </c>
      <c r="Z1728">
        <v>-197.79</v>
      </c>
      <c r="AA1728" s="1">
        <v>46206</v>
      </c>
      <c r="AB1728">
        <v>0</v>
      </c>
    </row>
    <row r="1729" spans="3:28" ht="16.2">
      <c r="C1729" s="1">
        <v>46119</v>
      </c>
      <c r="D1729">
        <v>0</v>
      </c>
      <c r="E1729" s="1">
        <v>46119</v>
      </c>
      <c r="F1729">
        <v>0</v>
      </c>
      <c r="G1729" s="1">
        <v>46057</v>
      </c>
      <c r="H1729">
        <v>0</v>
      </c>
      <c r="I1729" s="1">
        <v>46175</v>
      </c>
      <c r="J1729">
        <v>12216.91</v>
      </c>
      <c r="K1729" s="1">
        <v>46209</v>
      </c>
      <c r="L1729">
        <v>-40434.639999999999</v>
      </c>
      <c r="M1729" s="1">
        <v>46209</v>
      </c>
      <c r="N1729">
        <v>-69198.81</v>
      </c>
      <c r="Q1729" s="1">
        <v>46122</v>
      </c>
      <c r="R1729">
        <v>67943.34</v>
      </c>
      <c r="Y1729" s="1">
        <v>46209</v>
      </c>
      <c r="Z1729">
        <v>-46813.39</v>
      </c>
      <c r="AA1729" s="1">
        <v>46209</v>
      </c>
      <c r="AB1729">
        <v>0</v>
      </c>
    </row>
    <row r="1730" spans="3:28" ht="16.2">
      <c r="C1730" s="1">
        <v>46120</v>
      </c>
      <c r="D1730">
        <v>68510.83</v>
      </c>
      <c r="E1730" s="1">
        <v>46120</v>
      </c>
      <c r="F1730">
        <v>0</v>
      </c>
      <c r="G1730" s="1">
        <v>46058</v>
      </c>
      <c r="H1730">
        <v>0</v>
      </c>
      <c r="I1730" s="1">
        <v>46176</v>
      </c>
      <c r="J1730">
        <v>2594.56</v>
      </c>
      <c r="K1730" s="1">
        <v>46210</v>
      </c>
      <c r="L1730">
        <v>-59016.25</v>
      </c>
      <c r="M1730" s="1">
        <v>46210</v>
      </c>
      <c r="N1730">
        <v>131369.73000000001</v>
      </c>
      <c r="Q1730" s="1">
        <v>46125</v>
      </c>
      <c r="R1730">
        <v>-22000</v>
      </c>
      <c r="Y1730" s="1">
        <v>46210</v>
      </c>
      <c r="Z1730">
        <v>-206601.8</v>
      </c>
      <c r="AA1730" s="1">
        <v>46210</v>
      </c>
      <c r="AB1730">
        <v>75015.289999999994</v>
      </c>
    </row>
    <row r="1731" spans="3:28" ht="16.2">
      <c r="C1731" s="1">
        <v>46121</v>
      </c>
      <c r="D1731">
        <v>0</v>
      </c>
      <c r="E1731" s="1">
        <v>46121</v>
      </c>
      <c r="F1731">
        <v>0</v>
      </c>
      <c r="G1731" s="1">
        <v>46059</v>
      </c>
      <c r="H1731">
        <v>0</v>
      </c>
      <c r="I1731" s="1">
        <v>46177</v>
      </c>
      <c r="J1731">
        <v>-26992.5</v>
      </c>
      <c r="K1731" s="1">
        <v>46211</v>
      </c>
      <c r="L1731">
        <v>0</v>
      </c>
      <c r="M1731" s="1">
        <v>46211</v>
      </c>
      <c r="N1731">
        <v>504.76</v>
      </c>
      <c r="Q1731" s="1">
        <v>46126</v>
      </c>
      <c r="R1731">
        <v>160635.79999999999</v>
      </c>
      <c r="Y1731" s="1">
        <v>46211</v>
      </c>
      <c r="Z1731">
        <v>42000</v>
      </c>
      <c r="AA1731" s="1">
        <v>46211</v>
      </c>
      <c r="AB1731">
        <v>-19491.52</v>
      </c>
    </row>
    <row r="1732" spans="3:28" ht="16.2">
      <c r="C1732" s="1">
        <v>46122</v>
      </c>
      <c r="D1732">
        <v>0</v>
      </c>
      <c r="E1732" s="1">
        <v>46122</v>
      </c>
      <c r="F1732">
        <v>0</v>
      </c>
      <c r="G1732" s="1">
        <v>46062</v>
      </c>
      <c r="H1732">
        <v>0</v>
      </c>
      <c r="I1732" s="1">
        <v>46178</v>
      </c>
      <c r="J1732">
        <v>-57947.839999999997</v>
      </c>
      <c r="K1732" s="1">
        <v>46212</v>
      </c>
      <c r="L1732">
        <v>1843.81</v>
      </c>
      <c r="M1732" s="1">
        <v>46212</v>
      </c>
      <c r="N1732">
        <v>-307729.18</v>
      </c>
      <c r="Q1732" s="1">
        <v>46127</v>
      </c>
      <c r="R1732">
        <v>51300.71</v>
      </c>
      <c r="Y1732" s="1">
        <v>46212</v>
      </c>
      <c r="Z1732">
        <v>-5337.65</v>
      </c>
      <c r="AA1732" s="1">
        <v>46212</v>
      </c>
      <c r="AB1732">
        <v>0</v>
      </c>
    </row>
    <row r="1733" spans="3:28" ht="16.2">
      <c r="C1733" s="1">
        <v>46125</v>
      </c>
      <c r="D1733">
        <v>0</v>
      </c>
      <c r="E1733" s="1">
        <v>46125</v>
      </c>
      <c r="F1733">
        <v>0</v>
      </c>
      <c r="G1733" s="1">
        <v>46063</v>
      </c>
      <c r="H1733">
        <v>0</v>
      </c>
      <c r="I1733" s="1">
        <v>46181</v>
      </c>
      <c r="J1733">
        <v>196921.81</v>
      </c>
      <c r="K1733" s="1">
        <v>46216</v>
      </c>
      <c r="L1733">
        <v>0</v>
      </c>
      <c r="M1733" s="1">
        <v>46216</v>
      </c>
      <c r="N1733">
        <v>-82755.56</v>
      </c>
      <c r="Q1733" s="1">
        <v>46128</v>
      </c>
      <c r="R1733">
        <v>0</v>
      </c>
      <c r="Y1733" s="1">
        <v>46216</v>
      </c>
      <c r="Z1733">
        <v>-60561.43</v>
      </c>
      <c r="AA1733" s="1">
        <v>46216</v>
      </c>
      <c r="AB1733">
        <v>0</v>
      </c>
    </row>
    <row r="1734" spans="3:28" ht="16.2">
      <c r="C1734" s="1">
        <v>46126</v>
      </c>
      <c r="D1734">
        <v>0</v>
      </c>
      <c r="E1734" s="1">
        <v>46126</v>
      </c>
      <c r="F1734">
        <v>0</v>
      </c>
      <c r="G1734" s="1">
        <v>46064</v>
      </c>
      <c r="H1734">
        <v>0</v>
      </c>
      <c r="I1734" s="1">
        <v>46182</v>
      </c>
      <c r="J1734">
        <v>-141313.4</v>
      </c>
      <c r="K1734" s="1">
        <v>46217</v>
      </c>
      <c r="L1734">
        <v>-82314.7</v>
      </c>
      <c r="M1734" s="1">
        <v>46217</v>
      </c>
      <c r="N1734">
        <v>133035.39000000001</v>
      </c>
      <c r="Q1734" s="1">
        <v>46129</v>
      </c>
      <c r="R1734">
        <v>0</v>
      </c>
      <c r="Y1734" s="1">
        <v>46217</v>
      </c>
      <c r="Z1734">
        <v>69142.23</v>
      </c>
      <c r="AA1734" s="1">
        <v>46217</v>
      </c>
      <c r="AB1734">
        <v>50539.06</v>
      </c>
    </row>
    <row r="1735" spans="3:28" ht="16.2">
      <c r="C1735" s="1">
        <v>46127</v>
      </c>
      <c r="D1735">
        <v>0</v>
      </c>
      <c r="E1735" s="1">
        <v>46127</v>
      </c>
      <c r="F1735">
        <v>0</v>
      </c>
      <c r="G1735" s="1">
        <v>46076</v>
      </c>
      <c r="H1735">
        <v>-1815.32</v>
      </c>
      <c r="I1735" s="1">
        <v>46183</v>
      </c>
      <c r="J1735">
        <v>0</v>
      </c>
      <c r="K1735" s="1">
        <v>46218</v>
      </c>
      <c r="L1735">
        <v>77062.17</v>
      </c>
      <c r="M1735" s="1">
        <v>46218</v>
      </c>
      <c r="N1735">
        <v>-95358.55</v>
      </c>
      <c r="Q1735" s="1">
        <v>46132</v>
      </c>
      <c r="R1735">
        <v>-81129.710000000006</v>
      </c>
      <c r="Y1735" s="1">
        <v>46218</v>
      </c>
      <c r="Z1735">
        <v>-20547.330000000002</v>
      </c>
      <c r="AA1735" s="1">
        <v>46218</v>
      </c>
      <c r="AB1735">
        <v>0</v>
      </c>
    </row>
    <row r="1736" spans="3:28" ht="16.2">
      <c r="C1736" s="1">
        <v>46128</v>
      </c>
      <c r="D1736">
        <v>0</v>
      </c>
      <c r="E1736" s="1">
        <v>46128</v>
      </c>
      <c r="F1736">
        <v>0</v>
      </c>
      <c r="G1736" s="1">
        <v>46077</v>
      </c>
      <c r="H1736">
        <v>197400</v>
      </c>
      <c r="I1736" s="1">
        <v>46184</v>
      </c>
      <c r="J1736">
        <v>-108809.01</v>
      </c>
      <c r="K1736" s="1">
        <v>46219</v>
      </c>
      <c r="L1736">
        <v>-72325.08</v>
      </c>
      <c r="M1736" s="1">
        <v>46219</v>
      </c>
      <c r="N1736">
        <v>0</v>
      </c>
      <c r="Q1736" s="1">
        <v>46133</v>
      </c>
      <c r="R1736">
        <v>158200</v>
      </c>
      <c r="Y1736" s="1">
        <v>46219</v>
      </c>
      <c r="Z1736">
        <v>0</v>
      </c>
      <c r="AA1736" s="1">
        <v>46219</v>
      </c>
      <c r="AB1736">
        <v>-42751.66</v>
      </c>
    </row>
    <row r="1737" spans="3:28" ht="16.2">
      <c r="C1737" s="1">
        <v>46129</v>
      </c>
      <c r="D1737">
        <v>0</v>
      </c>
      <c r="E1737" s="1">
        <v>46129</v>
      </c>
      <c r="F1737">
        <v>0</v>
      </c>
      <c r="G1737" s="1">
        <v>46078</v>
      </c>
      <c r="H1737">
        <v>132600</v>
      </c>
      <c r="I1737" s="1">
        <v>46185</v>
      </c>
      <c r="J1737">
        <v>-1125.79</v>
      </c>
      <c r="K1737" s="1">
        <v>46220</v>
      </c>
      <c r="L1737">
        <v>2935.28</v>
      </c>
      <c r="M1737" s="1">
        <v>46220</v>
      </c>
      <c r="N1737">
        <v>299473.7</v>
      </c>
      <c r="Q1737" s="1">
        <v>46134</v>
      </c>
      <c r="R1737">
        <v>31600</v>
      </c>
      <c r="Y1737" s="1">
        <v>46220</v>
      </c>
      <c r="Z1737">
        <v>355665.27</v>
      </c>
      <c r="AA1737" s="1">
        <v>46220</v>
      </c>
      <c r="AB1737">
        <v>253080.66</v>
      </c>
    </row>
    <row r="1738" spans="3:28" ht="16.2">
      <c r="C1738" s="1">
        <v>46132</v>
      </c>
      <c r="D1738">
        <v>0</v>
      </c>
      <c r="E1738" s="1">
        <v>46132</v>
      </c>
      <c r="F1738">
        <v>0</v>
      </c>
      <c r="G1738" s="1">
        <v>46079</v>
      </c>
      <c r="H1738">
        <v>-16662.36</v>
      </c>
      <c r="I1738" s="1">
        <v>46188</v>
      </c>
      <c r="J1738">
        <v>-102888.39</v>
      </c>
      <c r="K1738" s="1">
        <v>46223</v>
      </c>
      <c r="L1738">
        <v>0</v>
      </c>
      <c r="M1738" s="1">
        <v>46223</v>
      </c>
      <c r="N1738">
        <v>-188709.29</v>
      </c>
      <c r="Q1738" s="1">
        <v>46135</v>
      </c>
      <c r="R1738">
        <v>102038.34</v>
      </c>
      <c r="Y1738" s="1">
        <v>46223</v>
      </c>
      <c r="Z1738">
        <v>-279801.99</v>
      </c>
      <c r="AA1738" s="1">
        <v>46223</v>
      </c>
      <c r="AB1738">
        <v>-160105</v>
      </c>
    </row>
    <row r="1739" spans="3:28" ht="16.2">
      <c r="C1739" s="1">
        <v>46133</v>
      </c>
      <c r="D1739">
        <v>0</v>
      </c>
      <c r="E1739" s="1">
        <v>46133</v>
      </c>
      <c r="F1739">
        <v>0</v>
      </c>
      <c r="G1739" s="1">
        <v>46083</v>
      </c>
      <c r="H1739">
        <v>0</v>
      </c>
      <c r="I1739" s="1">
        <v>46189</v>
      </c>
      <c r="J1739">
        <v>13630.35</v>
      </c>
      <c r="K1739" s="1">
        <v>46224</v>
      </c>
      <c r="L1739">
        <v>979.8</v>
      </c>
      <c r="M1739" s="1">
        <v>46224</v>
      </c>
      <c r="N1739">
        <v>-165194.56</v>
      </c>
      <c r="Q1739" s="1">
        <v>46136</v>
      </c>
      <c r="R1739">
        <v>230458.02</v>
      </c>
      <c r="Y1739" s="1">
        <v>46224</v>
      </c>
      <c r="Z1739">
        <v>48313.33</v>
      </c>
      <c r="AA1739" s="1">
        <v>46224</v>
      </c>
      <c r="AB1739">
        <v>0</v>
      </c>
    </row>
    <row r="1740" spans="3:28" ht="16.2">
      <c r="C1740" s="1">
        <v>46134</v>
      </c>
      <c r="D1740">
        <v>0</v>
      </c>
      <c r="E1740" s="1">
        <v>46134</v>
      </c>
      <c r="F1740">
        <v>0</v>
      </c>
      <c r="G1740" s="1">
        <v>46084</v>
      </c>
      <c r="H1740">
        <v>0</v>
      </c>
      <c r="I1740" s="1">
        <v>46190</v>
      </c>
      <c r="J1740">
        <v>0</v>
      </c>
      <c r="K1740" s="1">
        <v>46225</v>
      </c>
      <c r="L1740">
        <v>888.9</v>
      </c>
      <c r="M1740" s="1">
        <v>46225</v>
      </c>
      <c r="N1740">
        <v>0</v>
      </c>
      <c r="Q1740" s="1">
        <v>46139</v>
      </c>
      <c r="R1740">
        <v>126004.2</v>
      </c>
      <c r="Y1740" s="1">
        <v>46225</v>
      </c>
      <c r="Z1740">
        <v>10262.81</v>
      </c>
      <c r="AA1740" s="1">
        <v>46225</v>
      </c>
      <c r="AB1740">
        <v>0</v>
      </c>
    </row>
    <row r="1741" spans="3:28" ht="16.2">
      <c r="C1741" s="1">
        <v>46135</v>
      </c>
      <c r="D1741">
        <v>0</v>
      </c>
      <c r="E1741" s="1">
        <v>46135</v>
      </c>
      <c r="F1741">
        <v>0</v>
      </c>
      <c r="G1741" s="1">
        <v>46085</v>
      </c>
      <c r="H1741">
        <v>0</v>
      </c>
      <c r="I1741" s="1">
        <v>46191</v>
      </c>
      <c r="J1741">
        <v>0</v>
      </c>
      <c r="K1741" s="1">
        <v>46226</v>
      </c>
      <c r="L1741">
        <v>9699.58</v>
      </c>
      <c r="M1741" s="1">
        <v>46226</v>
      </c>
      <c r="N1741">
        <v>-82696.399999999994</v>
      </c>
      <c r="Q1741" s="1">
        <v>46140</v>
      </c>
      <c r="R1741">
        <v>0</v>
      </c>
      <c r="Y1741" s="1">
        <v>46226</v>
      </c>
      <c r="Z1741">
        <v>-105409.74</v>
      </c>
      <c r="AA1741" s="1">
        <v>46226</v>
      </c>
      <c r="AB1741">
        <v>0</v>
      </c>
    </row>
    <row r="1742" spans="3:28" ht="16.2">
      <c r="C1742" s="1">
        <v>46136</v>
      </c>
      <c r="D1742">
        <v>0</v>
      </c>
      <c r="E1742" s="1">
        <v>46136</v>
      </c>
      <c r="F1742">
        <v>0</v>
      </c>
      <c r="G1742" s="1">
        <v>46086</v>
      </c>
      <c r="H1742">
        <v>-6610.01</v>
      </c>
      <c r="I1742" s="1">
        <v>46195</v>
      </c>
      <c r="J1742">
        <v>283190.3</v>
      </c>
      <c r="K1742" s="1">
        <v>46227</v>
      </c>
      <c r="L1742">
        <v>-60251.040000000001</v>
      </c>
      <c r="M1742" s="1">
        <v>46227</v>
      </c>
      <c r="N1742">
        <v>0</v>
      </c>
      <c r="Q1742" s="1">
        <v>46141</v>
      </c>
      <c r="R1742">
        <v>-36189.949999999997</v>
      </c>
      <c r="Y1742" s="1">
        <v>46227</v>
      </c>
      <c r="Z1742">
        <v>50626.53</v>
      </c>
      <c r="AA1742" s="1">
        <v>46227</v>
      </c>
      <c r="AB1742">
        <v>0</v>
      </c>
    </row>
    <row r="1743" spans="3:28" ht="16.2">
      <c r="C1743" s="1">
        <v>46139</v>
      </c>
      <c r="D1743">
        <v>0</v>
      </c>
      <c r="E1743" s="1">
        <v>46139</v>
      </c>
      <c r="F1743">
        <v>0</v>
      </c>
      <c r="G1743" s="1">
        <v>46087</v>
      </c>
      <c r="H1743">
        <v>13000</v>
      </c>
      <c r="I1743" s="1">
        <v>46196</v>
      </c>
      <c r="J1743">
        <v>84934.65</v>
      </c>
      <c r="K1743" s="1">
        <v>46230</v>
      </c>
      <c r="L1743">
        <v>0</v>
      </c>
      <c r="M1743" s="1">
        <v>46230</v>
      </c>
      <c r="N1743">
        <v>0</v>
      </c>
      <c r="Q1743" s="1">
        <v>46142</v>
      </c>
      <c r="R1743">
        <v>-26000</v>
      </c>
      <c r="Y1743" s="1">
        <v>46230</v>
      </c>
      <c r="Z1743">
        <v>-197025.63</v>
      </c>
      <c r="AA1743" s="1">
        <v>46230</v>
      </c>
      <c r="AB1743">
        <v>-42608.32</v>
      </c>
    </row>
    <row r="1744" spans="3:28" ht="16.2">
      <c r="C1744" s="1">
        <v>46140</v>
      </c>
      <c r="D1744">
        <v>0</v>
      </c>
      <c r="E1744" s="1">
        <v>46140</v>
      </c>
      <c r="F1744">
        <v>0</v>
      </c>
      <c r="G1744" s="1">
        <v>46090</v>
      </c>
      <c r="H1744">
        <v>-505335.46</v>
      </c>
      <c r="I1744" s="1">
        <v>46197</v>
      </c>
      <c r="J1744">
        <v>-78179.47</v>
      </c>
      <c r="K1744" s="1">
        <v>46231</v>
      </c>
      <c r="L1744">
        <v>5260.17</v>
      </c>
      <c r="M1744" s="1">
        <v>46231</v>
      </c>
      <c r="N1744">
        <v>0</v>
      </c>
      <c r="Q1744" s="1">
        <v>46146</v>
      </c>
      <c r="R1744">
        <v>334200</v>
      </c>
      <c r="Y1744" s="1">
        <v>46231</v>
      </c>
      <c r="Z1744">
        <v>-402573.65</v>
      </c>
      <c r="AA1744" s="1">
        <v>46231</v>
      </c>
      <c r="AB1744">
        <v>-44123.18</v>
      </c>
    </row>
    <row r="1745" spans="3:28" ht="16.2">
      <c r="C1745" s="1">
        <v>46141</v>
      </c>
      <c r="D1745">
        <v>0</v>
      </c>
      <c r="E1745" s="1">
        <v>46141</v>
      </c>
      <c r="F1745">
        <v>0</v>
      </c>
      <c r="G1745" s="1">
        <v>46091</v>
      </c>
      <c r="H1745">
        <v>0</v>
      </c>
      <c r="I1745" s="1">
        <v>46198</v>
      </c>
      <c r="J1745">
        <v>0</v>
      </c>
      <c r="K1745" s="1">
        <v>46232</v>
      </c>
      <c r="L1745">
        <v>0</v>
      </c>
      <c r="M1745" s="1">
        <v>46232</v>
      </c>
      <c r="N1745">
        <v>-82474.64</v>
      </c>
      <c r="Q1745" s="1">
        <v>46147</v>
      </c>
      <c r="R1745">
        <v>-28452.32</v>
      </c>
      <c r="Y1745" s="1">
        <v>46232</v>
      </c>
      <c r="Z1745">
        <v>-275245.99</v>
      </c>
      <c r="AA1745" s="1">
        <v>46232</v>
      </c>
      <c r="AB1745">
        <v>0</v>
      </c>
    </row>
    <row r="1746" spans="3:28" ht="16.2">
      <c r="C1746" s="1">
        <v>46142</v>
      </c>
      <c r="D1746">
        <v>0</v>
      </c>
      <c r="E1746" s="1">
        <v>46142</v>
      </c>
      <c r="F1746">
        <v>0</v>
      </c>
      <c r="G1746" s="1">
        <v>46092</v>
      </c>
      <c r="H1746">
        <v>0</v>
      </c>
      <c r="I1746" s="1">
        <v>46199</v>
      </c>
      <c r="J1746">
        <v>180243.89</v>
      </c>
      <c r="K1746" s="1">
        <v>46233</v>
      </c>
      <c r="L1746">
        <v>0</v>
      </c>
      <c r="M1746" s="1">
        <v>46233</v>
      </c>
      <c r="N1746">
        <v>0</v>
      </c>
      <c r="Q1746" s="1">
        <v>46148</v>
      </c>
      <c r="R1746">
        <v>93600</v>
      </c>
      <c r="Y1746" s="1">
        <v>46233</v>
      </c>
      <c r="Z1746">
        <v>24400</v>
      </c>
      <c r="AA1746" s="1">
        <v>46233</v>
      </c>
      <c r="AB1746">
        <v>0</v>
      </c>
    </row>
    <row r="1747" spans="3:28" ht="16.2">
      <c r="C1747" s="1">
        <v>46146</v>
      </c>
      <c r="D1747">
        <v>0</v>
      </c>
      <c r="E1747" s="1">
        <v>46146</v>
      </c>
      <c r="F1747">
        <v>0</v>
      </c>
      <c r="G1747" s="1">
        <v>46093</v>
      </c>
      <c r="H1747">
        <v>0</v>
      </c>
      <c r="I1747" s="1">
        <v>46202</v>
      </c>
      <c r="J1747">
        <v>-56941.57</v>
      </c>
      <c r="M1747" s="1">
        <v>46234</v>
      </c>
      <c r="N1747">
        <v>499964.84</v>
      </c>
      <c r="Q1747" s="1">
        <v>46149</v>
      </c>
      <c r="R1747">
        <v>167400</v>
      </c>
      <c r="Y1747" s="1">
        <v>46234</v>
      </c>
      <c r="Z1747">
        <v>554565.11</v>
      </c>
      <c r="AA1747" s="1">
        <v>46234</v>
      </c>
      <c r="AB1747">
        <v>40895.99</v>
      </c>
    </row>
    <row r="1748" spans="3:28" ht="16.2">
      <c r="C1748" s="1">
        <v>46147</v>
      </c>
      <c r="D1748">
        <v>0</v>
      </c>
      <c r="E1748" s="1">
        <v>46147</v>
      </c>
      <c r="F1748">
        <v>0</v>
      </c>
      <c r="G1748" s="1">
        <v>46094</v>
      </c>
      <c r="H1748">
        <v>0</v>
      </c>
      <c r="I1748" s="1">
        <v>46203</v>
      </c>
      <c r="J1748">
        <v>-17724.64</v>
      </c>
      <c r="K1748" s="1">
        <v>46234</v>
      </c>
      <c r="L1748">
        <v>144111.47</v>
      </c>
      <c r="M1748" s="1">
        <v>46237</v>
      </c>
      <c r="N1748">
        <v>-255692.47</v>
      </c>
      <c r="Q1748" s="1">
        <v>46150</v>
      </c>
      <c r="R1748">
        <v>-39264.5</v>
      </c>
      <c r="Y1748" s="1">
        <v>46237</v>
      </c>
      <c r="Z1748">
        <v>-143080.62</v>
      </c>
      <c r="AA1748" s="1">
        <v>46237</v>
      </c>
      <c r="AB1748">
        <v>-99695.58</v>
      </c>
    </row>
    <row r="1749" spans="3:28" ht="16.2">
      <c r="C1749" s="1">
        <v>46148</v>
      </c>
      <c r="D1749">
        <v>0</v>
      </c>
      <c r="E1749" s="1">
        <v>46148</v>
      </c>
      <c r="F1749">
        <v>0</v>
      </c>
      <c r="G1749" s="1">
        <v>46097</v>
      </c>
      <c r="H1749">
        <v>0</v>
      </c>
      <c r="I1749" s="1">
        <v>46204</v>
      </c>
      <c r="J1749">
        <v>-131234.04999999999</v>
      </c>
      <c r="M1749" s="1">
        <v>46238</v>
      </c>
      <c r="N1749">
        <v>0</v>
      </c>
      <c r="Q1749" s="1">
        <v>46153</v>
      </c>
      <c r="R1749">
        <v>-34063.269999999997</v>
      </c>
      <c r="Y1749" s="1">
        <v>46238</v>
      </c>
      <c r="Z1749">
        <v>-123256.14</v>
      </c>
      <c r="AA1749" s="1">
        <v>46238</v>
      </c>
      <c r="AB1749">
        <v>0</v>
      </c>
    </row>
    <row r="1750" spans="3:28" ht="16.2">
      <c r="C1750" s="1">
        <v>46149</v>
      </c>
      <c r="D1750">
        <v>0</v>
      </c>
      <c r="E1750" s="1">
        <v>46149</v>
      </c>
      <c r="F1750">
        <v>0</v>
      </c>
      <c r="G1750" s="1">
        <v>46098</v>
      </c>
      <c r="H1750">
        <v>0</v>
      </c>
      <c r="I1750" s="1">
        <v>46205</v>
      </c>
      <c r="J1750">
        <v>0</v>
      </c>
      <c r="M1750" s="1">
        <v>46239</v>
      </c>
      <c r="N1750">
        <v>0</v>
      </c>
      <c r="Q1750" s="1">
        <v>46154</v>
      </c>
      <c r="R1750">
        <v>-50000</v>
      </c>
      <c r="Y1750" s="1">
        <v>46239</v>
      </c>
      <c r="Z1750">
        <v>231400</v>
      </c>
      <c r="AA1750" s="1">
        <v>46239</v>
      </c>
      <c r="AB1750">
        <v>-42684.46</v>
      </c>
    </row>
    <row r="1751" spans="3:28" ht="16.2">
      <c r="C1751" s="1">
        <v>46150</v>
      </c>
      <c r="D1751">
        <v>0</v>
      </c>
      <c r="E1751" s="1">
        <v>46150</v>
      </c>
      <c r="F1751">
        <v>0</v>
      </c>
      <c r="G1751" s="1">
        <v>46099</v>
      </c>
      <c r="H1751">
        <v>0</v>
      </c>
      <c r="I1751" s="1">
        <v>46206</v>
      </c>
      <c r="J1751">
        <v>12018.58</v>
      </c>
      <c r="M1751" s="1">
        <v>46240</v>
      </c>
      <c r="N1751">
        <v>0</v>
      </c>
      <c r="Q1751" s="1">
        <v>46155</v>
      </c>
      <c r="R1751">
        <v>-45200</v>
      </c>
      <c r="Y1751" s="1">
        <v>46240</v>
      </c>
      <c r="Z1751">
        <v>-70853.59</v>
      </c>
      <c r="AA1751" s="1">
        <v>46240</v>
      </c>
      <c r="AB1751">
        <v>-2928.64</v>
      </c>
    </row>
    <row r="1752" spans="3:28" ht="16.2">
      <c r="C1752" s="1">
        <v>46153</v>
      </c>
      <c r="D1752">
        <v>0</v>
      </c>
      <c r="E1752" s="1">
        <v>46153</v>
      </c>
      <c r="F1752">
        <v>0</v>
      </c>
      <c r="G1752" s="1">
        <v>46100</v>
      </c>
      <c r="H1752">
        <v>0</v>
      </c>
      <c r="I1752" s="1">
        <v>46209</v>
      </c>
      <c r="J1752">
        <v>-44600.1</v>
      </c>
      <c r="M1752" s="1">
        <v>46241</v>
      </c>
      <c r="N1752">
        <v>-33925.58</v>
      </c>
      <c r="Q1752" s="1">
        <v>46156</v>
      </c>
      <c r="R1752">
        <v>27800</v>
      </c>
      <c r="Y1752" s="1">
        <v>46241</v>
      </c>
      <c r="Z1752">
        <v>-139064.93</v>
      </c>
      <c r="AA1752" s="1">
        <v>46241</v>
      </c>
      <c r="AB1752">
        <v>-39722.639999999999</v>
      </c>
    </row>
    <row r="1753" spans="3:28" ht="16.2">
      <c r="C1753" s="1">
        <v>46154</v>
      </c>
      <c r="D1753">
        <v>0</v>
      </c>
      <c r="E1753" s="1">
        <v>46154</v>
      </c>
      <c r="F1753">
        <v>0</v>
      </c>
      <c r="G1753" s="1">
        <v>46101</v>
      </c>
      <c r="H1753">
        <v>0</v>
      </c>
      <c r="I1753" s="1">
        <v>46210</v>
      </c>
      <c r="J1753">
        <v>6594.62</v>
      </c>
      <c r="M1753" s="1">
        <v>46244</v>
      </c>
      <c r="N1753">
        <v>17575.2</v>
      </c>
      <c r="Q1753" s="1">
        <v>46157</v>
      </c>
      <c r="R1753">
        <v>-119200</v>
      </c>
      <c r="Y1753" s="1">
        <v>46244</v>
      </c>
      <c r="Z1753">
        <v>-15482</v>
      </c>
      <c r="AA1753" s="1">
        <v>46244</v>
      </c>
      <c r="AB1753">
        <v>-42704.02</v>
      </c>
    </row>
    <row r="1754" spans="3:28" ht="16.2">
      <c r="C1754" s="1">
        <v>46155</v>
      </c>
      <c r="D1754">
        <v>98531.33</v>
      </c>
      <c r="E1754" s="1">
        <v>46155</v>
      </c>
      <c r="F1754">
        <v>0</v>
      </c>
      <c r="G1754" s="1">
        <v>46104</v>
      </c>
      <c r="H1754">
        <v>-28580.25</v>
      </c>
      <c r="I1754" s="1">
        <v>46211</v>
      </c>
      <c r="J1754">
        <v>-48542.57</v>
      </c>
      <c r="M1754" s="1">
        <v>46245</v>
      </c>
      <c r="N1754">
        <v>0</v>
      </c>
      <c r="Q1754" s="1">
        <v>46160</v>
      </c>
      <c r="R1754">
        <v>-41000</v>
      </c>
      <c r="Y1754" s="1">
        <v>46245</v>
      </c>
      <c r="Z1754">
        <v>-139772.73000000001</v>
      </c>
      <c r="AA1754" s="1">
        <v>46245</v>
      </c>
      <c r="AB1754">
        <v>0</v>
      </c>
    </row>
    <row r="1755" spans="3:28" ht="16.2">
      <c r="C1755" s="1">
        <v>46156</v>
      </c>
      <c r="D1755">
        <v>0</v>
      </c>
      <c r="E1755" s="1">
        <v>46156</v>
      </c>
      <c r="F1755">
        <v>0</v>
      </c>
      <c r="G1755" s="1">
        <v>46105</v>
      </c>
      <c r="H1755">
        <v>46800</v>
      </c>
      <c r="I1755" s="1">
        <v>46212</v>
      </c>
      <c r="J1755">
        <v>0</v>
      </c>
      <c r="M1755" s="1">
        <v>46246</v>
      </c>
      <c r="N1755">
        <v>-50758.43</v>
      </c>
      <c r="Q1755" s="1">
        <v>46161</v>
      </c>
      <c r="R1755">
        <v>-111800</v>
      </c>
      <c r="Y1755" s="1">
        <v>46246</v>
      </c>
      <c r="Z1755">
        <v>10883.5</v>
      </c>
      <c r="AA1755" s="1">
        <v>46246</v>
      </c>
      <c r="AB1755">
        <v>31439.08</v>
      </c>
    </row>
    <row r="1756" spans="3:28" ht="16.2">
      <c r="C1756" s="1">
        <v>46157</v>
      </c>
      <c r="D1756">
        <v>-164714.87</v>
      </c>
      <c r="E1756" s="1">
        <v>46157</v>
      </c>
      <c r="F1756">
        <v>0</v>
      </c>
      <c r="G1756" s="1">
        <v>46106</v>
      </c>
      <c r="H1756">
        <v>145994.82</v>
      </c>
      <c r="I1756" s="1">
        <v>46216</v>
      </c>
      <c r="J1756">
        <v>0</v>
      </c>
      <c r="M1756" s="1">
        <v>46247</v>
      </c>
      <c r="N1756">
        <v>-15768</v>
      </c>
      <c r="Q1756" s="1">
        <v>46162</v>
      </c>
      <c r="R1756">
        <v>-35202.339999999997</v>
      </c>
      <c r="Y1756" s="1">
        <v>46247</v>
      </c>
      <c r="Z1756">
        <v>100438.53</v>
      </c>
      <c r="AA1756" s="1">
        <v>46247</v>
      </c>
      <c r="AB1756">
        <v>105418.14</v>
      </c>
    </row>
    <row r="1757" spans="3:28" ht="16.2">
      <c r="C1757" s="1">
        <v>46160</v>
      </c>
      <c r="D1757">
        <v>0</v>
      </c>
      <c r="E1757" s="1">
        <v>46160</v>
      </c>
      <c r="F1757">
        <v>0</v>
      </c>
      <c r="G1757" s="1">
        <v>46107</v>
      </c>
      <c r="H1757">
        <v>0</v>
      </c>
      <c r="I1757" s="1">
        <v>46217</v>
      </c>
      <c r="J1757">
        <v>0</v>
      </c>
      <c r="M1757" s="1">
        <v>46248</v>
      </c>
      <c r="N1757">
        <v>-52768.4</v>
      </c>
      <c r="Q1757" s="1">
        <v>46163</v>
      </c>
      <c r="R1757">
        <v>111772.76</v>
      </c>
      <c r="Y1757" s="1">
        <v>46248</v>
      </c>
      <c r="Z1757">
        <v>-139734.60999999999</v>
      </c>
      <c r="AA1757" s="1">
        <v>46248</v>
      </c>
      <c r="AB1757">
        <v>0</v>
      </c>
    </row>
    <row r="1758" spans="3:28" ht="16.5" customHeight="1">
      <c r="C1758" s="1">
        <v>46161</v>
      </c>
      <c r="D1758">
        <v>29587.94</v>
      </c>
      <c r="E1758" s="1">
        <v>46161</v>
      </c>
      <c r="F1758">
        <v>0</v>
      </c>
      <c r="G1758" s="1">
        <v>46108</v>
      </c>
      <c r="H1758">
        <v>0</v>
      </c>
      <c r="I1758" s="1">
        <v>46218</v>
      </c>
      <c r="J1758">
        <v>0</v>
      </c>
      <c r="M1758" s="1">
        <v>46251</v>
      </c>
      <c r="N1758">
        <v>-12178.26</v>
      </c>
      <c r="Q1758" s="1">
        <v>46164</v>
      </c>
      <c r="R1758">
        <v>159484.53</v>
      </c>
      <c r="Y1758" s="1">
        <v>46251</v>
      </c>
      <c r="Z1758">
        <v>16827.5</v>
      </c>
      <c r="AA1758" s="1">
        <v>46251</v>
      </c>
      <c r="AB1758">
        <v>-21379.64</v>
      </c>
    </row>
    <row r="1759" spans="3:28" ht="16.5" customHeight="1">
      <c r="C1759" s="1">
        <v>46162</v>
      </c>
      <c r="D1759">
        <v>57001.29</v>
      </c>
      <c r="E1759" s="1">
        <v>46162</v>
      </c>
      <c r="F1759">
        <v>0</v>
      </c>
      <c r="G1759" s="1">
        <v>46111</v>
      </c>
      <c r="H1759">
        <v>-39779.86</v>
      </c>
      <c r="I1759" s="1">
        <v>46219</v>
      </c>
      <c r="J1759">
        <v>-136540.35</v>
      </c>
      <c r="M1759" s="1">
        <v>46252</v>
      </c>
      <c r="N1759">
        <v>-70566.259999999995</v>
      </c>
      <c r="Q1759" s="1">
        <v>46167</v>
      </c>
      <c r="R1759">
        <v>287000</v>
      </c>
      <c r="Y1759" s="1">
        <v>46252</v>
      </c>
      <c r="Z1759">
        <v>128505.24</v>
      </c>
      <c r="AA1759" s="1">
        <v>46252</v>
      </c>
      <c r="AB1759">
        <v>-21373.64</v>
      </c>
    </row>
    <row r="1760" spans="3:28" ht="16.5" customHeight="1">
      <c r="C1760" s="1">
        <v>46163</v>
      </c>
      <c r="D1760">
        <v>0</v>
      </c>
      <c r="E1760" s="1">
        <v>46163</v>
      </c>
      <c r="F1760">
        <v>0</v>
      </c>
      <c r="G1760" s="1">
        <v>46112</v>
      </c>
      <c r="H1760">
        <v>-61564.95</v>
      </c>
      <c r="I1760" s="1">
        <v>46220</v>
      </c>
      <c r="J1760">
        <v>0</v>
      </c>
      <c r="M1760" s="1">
        <v>46253</v>
      </c>
      <c r="N1760">
        <v>0</v>
      </c>
      <c r="Q1760" s="1">
        <v>46168</v>
      </c>
      <c r="R1760">
        <v>-16714</v>
      </c>
      <c r="Y1760" s="1">
        <v>46253</v>
      </c>
      <c r="Z1760">
        <v>93261.64</v>
      </c>
      <c r="AA1760" s="1">
        <v>46253</v>
      </c>
      <c r="AB1760">
        <v>0</v>
      </c>
    </row>
    <row r="1761" spans="3:28" ht="16.5" customHeight="1">
      <c r="C1761" s="1">
        <v>46164</v>
      </c>
      <c r="D1761">
        <v>93879.28</v>
      </c>
      <c r="E1761" s="1">
        <v>46164</v>
      </c>
      <c r="F1761">
        <v>0</v>
      </c>
      <c r="G1761" s="1">
        <v>46113</v>
      </c>
      <c r="H1761">
        <v>0</v>
      </c>
      <c r="I1761" s="1">
        <v>46223</v>
      </c>
      <c r="J1761">
        <v>0</v>
      </c>
      <c r="M1761" s="1">
        <v>46254</v>
      </c>
      <c r="N1761">
        <v>0</v>
      </c>
      <c r="Q1761" s="1">
        <v>46169</v>
      </c>
      <c r="R1761">
        <v>69866.740000000005</v>
      </c>
      <c r="Y1761" s="1">
        <v>46254</v>
      </c>
      <c r="Z1761">
        <v>-53738.18</v>
      </c>
      <c r="AA1761" s="1">
        <v>46254</v>
      </c>
      <c r="AB1761">
        <v>0</v>
      </c>
    </row>
    <row r="1762" spans="3:28" ht="16.5" customHeight="1">
      <c r="C1762" s="1">
        <v>46167</v>
      </c>
      <c r="D1762">
        <v>0</v>
      </c>
      <c r="E1762" s="1">
        <v>46167</v>
      </c>
      <c r="F1762">
        <v>0</v>
      </c>
      <c r="G1762" s="1">
        <v>46114</v>
      </c>
      <c r="H1762">
        <v>0</v>
      </c>
      <c r="I1762" s="1">
        <v>46224</v>
      </c>
      <c r="J1762">
        <v>79880.87</v>
      </c>
      <c r="M1762" s="1">
        <v>46255</v>
      </c>
      <c r="N1762">
        <v>0</v>
      </c>
      <c r="Q1762" s="1">
        <v>46170</v>
      </c>
      <c r="R1762">
        <v>-190000</v>
      </c>
      <c r="Y1762" s="1">
        <v>46255</v>
      </c>
      <c r="Z1762">
        <v>54908.46</v>
      </c>
      <c r="AA1762" s="1">
        <v>46255</v>
      </c>
      <c r="AB1762">
        <v>0</v>
      </c>
    </row>
    <row r="1763" spans="3:28" ht="16.5" customHeight="1">
      <c r="C1763" s="1">
        <v>46168</v>
      </c>
      <c r="D1763">
        <v>0</v>
      </c>
      <c r="E1763" s="1">
        <v>46168</v>
      </c>
      <c r="F1763">
        <v>0</v>
      </c>
      <c r="G1763" s="1">
        <v>46119</v>
      </c>
      <c r="H1763">
        <v>0</v>
      </c>
      <c r="I1763" s="1">
        <v>46225</v>
      </c>
      <c r="J1763">
        <v>90054.98</v>
      </c>
      <c r="M1763" s="1">
        <v>46258</v>
      </c>
      <c r="N1763">
        <v>0</v>
      </c>
      <c r="Q1763" s="1">
        <v>46171</v>
      </c>
      <c r="R1763">
        <v>287400</v>
      </c>
      <c r="Y1763" s="1">
        <v>46258</v>
      </c>
      <c r="Z1763">
        <v>-26350.39</v>
      </c>
      <c r="AA1763" s="1">
        <v>46258</v>
      </c>
      <c r="AB1763">
        <v>0</v>
      </c>
    </row>
    <row r="1764" spans="3:28" ht="16.5" customHeight="1">
      <c r="C1764" s="1">
        <v>46169</v>
      </c>
      <c r="D1764">
        <v>0</v>
      </c>
      <c r="E1764" s="1">
        <v>46169</v>
      </c>
      <c r="F1764">
        <v>0</v>
      </c>
      <c r="G1764" s="1">
        <v>46120</v>
      </c>
      <c r="H1764">
        <v>0</v>
      </c>
      <c r="I1764" s="1">
        <v>46226</v>
      </c>
      <c r="J1764">
        <v>0</v>
      </c>
      <c r="M1764" s="1">
        <v>46259</v>
      </c>
      <c r="N1764">
        <v>0</v>
      </c>
      <c r="Q1764" s="1">
        <v>46174</v>
      </c>
      <c r="R1764">
        <v>133421.23000000001</v>
      </c>
      <c r="Y1764" s="1">
        <v>46259</v>
      </c>
      <c r="Z1764">
        <v>-84938.27</v>
      </c>
      <c r="AA1764" s="1">
        <v>46259</v>
      </c>
      <c r="AB1764">
        <v>-42661.96</v>
      </c>
    </row>
    <row r="1765" spans="3:28" ht="16.5" customHeight="1">
      <c r="C1765" s="1">
        <v>46170</v>
      </c>
      <c r="D1765">
        <v>0</v>
      </c>
      <c r="E1765" s="1">
        <v>46170</v>
      </c>
      <c r="F1765">
        <v>0</v>
      </c>
      <c r="G1765" s="1">
        <v>46121</v>
      </c>
      <c r="H1765">
        <v>0</v>
      </c>
      <c r="I1765" s="1">
        <v>46227</v>
      </c>
      <c r="J1765">
        <v>-38447.29</v>
      </c>
      <c r="M1765" s="1">
        <v>46260</v>
      </c>
      <c r="N1765">
        <v>-82714.28</v>
      </c>
      <c r="Q1765" s="1">
        <v>46175</v>
      </c>
      <c r="R1765">
        <v>3218.08</v>
      </c>
      <c r="Y1765" s="1">
        <v>46260</v>
      </c>
      <c r="Z1765">
        <v>107285.36</v>
      </c>
      <c r="AA1765" s="1">
        <v>46260</v>
      </c>
      <c r="AB1765">
        <v>95863.01</v>
      </c>
    </row>
    <row r="1766" spans="3:28" ht="16.5" customHeight="1">
      <c r="C1766" s="1">
        <v>46171</v>
      </c>
      <c r="D1766">
        <v>0</v>
      </c>
      <c r="E1766" s="1">
        <v>46171</v>
      </c>
      <c r="F1766">
        <v>0</v>
      </c>
      <c r="G1766" s="1">
        <v>46122</v>
      </c>
      <c r="H1766">
        <v>0</v>
      </c>
      <c r="I1766" s="1">
        <v>46230</v>
      </c>
      <c r="J1766">
        <v>0</v>
      </c>
      <c r="M1766" s="1">
        <v>46261</v>
      </c>
      <c r="N1766">
        <v>0</v>
      </c>
      <c r="Q1766" s="1">
        <v>46176</v>
      </c>
      <c r="R1766">
        <v>156200</v>
      </c>
      <c r="Y1766" s="1">
        <v>46261</v>
      </c>
      <c r="Z1766">
        <v>15600</v>
      </c>
      <c r="AA1766" s="1">
        <v>46261</v>
      </c>
      <c r="AB1766">
        <v>-42778</v>
      </c>
    </row>
    <row r="1767" spans="3:28" ht="16.5" customHeight="1">
      <c r="C1767" s="1">
        <v>46174</v>
      </c>
      <c r="D1767">
        <v>0</v>
      </c>
      <c r="E1767" s="1">
        <v>46174</v>
      </c>
      <c r="F1767">
        <v>0</v>
      </c>
      <c r="G1767" s="1">
        <v>46125</v>
      </c>
      <c r="H1767">
        <v>0</v>
      </c>
      <c r="I1767" s="1">
        <v>46231</v>
      </c>
      <c r="J1767">
        <v>0</v>
      </c>
      <c r="M1767" s="1">
        <v>46262</v>
      </c>
      <c r="N1767">
        <v>-1590.74</v>
      </c>
      <c r="Q1767" s="1">
        <v>46177</v>
      </c>
      <c r="R1767">
        <v>-110200</v>
      </c>
      <c r="Y1767" s="1">
        <v>46262</v>
      </c>
      <c r="Z1767">
        <v>-21748.47</v>
      </c>
      <c r="AA1767" s="1">
        <v>46262</v>
      </c>
      <c r="AB1767">
        <v>0</v>
      </c>
    </row>
    <row r="1768" spans="3:28" ht="16.5" customHeight="1">
      <c r="C1768" s="1">
        <v>46175</v>
      </c>
      <c r="D1768">
        <v>0</v>
      </c>
      <c r="E1768" s="1">
        <v>46175</v>
      </c>
      <c r="F1768">
        <v>0</v>
      </c>
      <c r="G1768" s="1">
        <v>46126</v>
      </c>
      <c r="H1768">
        <v>0</v>
      </c>
      <c r="I1768" s="1">
        <v>46232</v>
      </c>
      <c r="J1768">
        <v>0</v>
      </c>
      <c r="Q1768" s="1">
        <v>46178</v>
      </c>
      <c r="R1768">
        <v>-221200</v>
      </c>
      <c r="Y1768" s="1">
        <v>46265</v>
      </c>
      <c r="Z1768">
        <v>-198340.86</v>
      </c>
      <c r="AA1768" s="1">
        <v>46265</v>
      </c>
      <c r="AB1768">
        <v>0</v>
      </c>
    </row>
    <row r="1769" spans="3:28" ht="16.5" customHeight="1">
      <c r="C1769" s="1">
        <v>46176</v>
      </c>
      <c r="D1769">
        <v>0</v>
      </c>
      <c r="E1769" s="1">
        <v>46176</v>
      </c>
      <c r="F1769">
        <v>0</v>
      </c>
      <c r="G1769" s="1">
        <v>46127</v>
      </c>
      <c r="H1769">
        <v>0</v>
      </c>
      <c r="I1769" s="1">
        <v>46233</v>
      </c>
      <c r="J1769">
        <v>0</v>
      </c>
      <c r="M1769" s="1">
        <v>46265</v>
      </c>
      <c r="N1769">
        <v>11807.31</v>
      </c>
      <c r="Q1769" s="1">
        <v>46181</v>
      </c>
      <c r="R1769">
        <v>-426200</v>
      </c>
      <c r="Y1769" s="1">
        <v>46266</v>
      </c>
      <c r="Z1769">
        <v>86817.18</v>
      </c>
      <c r="AA1769" s="1">
        <v>46266</v>
      </c>
      <c r="AB1769">
        <v>-42808.959999999999</v>
      </c>
    </row>
    <row r="1770" spans="3:28" ht="16.5" customHeight="1">
      <c r="C1770" s="1">
        <v>46177</v>
      </c>
      <c r="D1770">
        <v>0</v>
      </c>
      <c r="E1770" s="1">
        <v>46177</v>
      </c>
      <c r="F1770">
        <v>0</v>
      </c>
      <c r="G1770" s="1">
        <v>46128</v>
      </c>
      <c r="H1770">
        <v>65680.67</v>
      </c>
      <c r="Q1770" s="1">
        <v>46182</v>
      </c>
      <c r="R1770">
        <v>317000</v>
      </c>
      <c r="Y1770" s="1">
        <v>46267</v>
      </c>
      <c r="Z1770">
        <v>-46595.37</v>
      </c>
      <c r="AA1770" s="1">
        <v>46267</v>
      </c>
      <c r="AB1770">
        <v>0</v>
      </c>
    </row>
    <row r="1771" spans="3:28" ht="16.5" customHeight="1">
      <c r="C1771" s="1">
        <v>46178</v>
      </c>
      <c r="D1771">
        <v>-86143.61</v>
      </c>
      <c r="E1771" s="1">
        <v>46178</v>
      </c>
      <c r="F1771">
        <v>0</v>
      </c>
      <c r="G1771" s="1">
        <v>46129</v>
      </c>
      <c r="H1771">
        <v>-112400</v>
      </c>
      <c r="I1771" s="1">
        <v>46234</v>
      </c>
      <c r="J1771">
        <v>-7911.33</v>
      </c>
      <c r="Q1771" s="1">
        <v>46183</v>
      </c>
      <c r="R1771">
        <v>-244400</v>
      </c>
      <c r="Y1771" s="1">
        <v>46268</v>
      </c>
      <c r="Z1771">
        <v>-64770.080000000002</v>
      </c>
      <c r="AA1771" s="1">
        <v>46268</v>
      </c>
      <c r="AB1771">
        <v>0</v>
      </c>
    </row>
    <row r="1772" spans="3:28" ht="16.5" customHeight="1">
      <c r="C1772" s="1">
        <v>46181</v>
      </c>
      <c r="D1772">
        <v>198873.7</v>
      </c>
      <c r="E1772" s="1">
        <v>46181</v>
      </c>
      <c r="F1772">
        <v>0</v>
      </c>
      <c r="G1772" s="1">
        <v>46132</v>
      </c>
      <c r="H1772">
        <v>34800</v>
      </c>
      <c r="Q1772" s="1">
        <v>46184</v>
      </c>
      <c r="R1772">
        <v>-40400</v>
      </c>
      <c r="Y1772" s="1">
        <v>46269</v>
      </c>
      <c r="Z1772">
        <v>-44126.6</v>
      </c>
      <c r="AA1772" s="1">
        <v>46269</v>
      </c>
      <c r="AB1772">
        <v>0</v>
      </c>
    </row>
    <row r="1773" spans="3:28" ht="16.5" customHeight="1">
      <c r="C1773" s="1">
        <v>46182</v>
      </c>
      <c r="D1773">
        <v>0</v>
      </c>
      <c r="E1773" s="1">
        <v>46182</v>
      </c>
      <c r="F1773">
        <v>0</v>
      </c>
      <c r="G1773" s="1">
        <v>46133</v>
      </c>
      <c r="H1773">
        <v>158200</v>
      </c>
      <c r="Q1773" s="1">
        <v>46185</v>
      </c>
      <c r="R1773">
        <v>190600</v>
      </c>
      <c r="Y1773" s="1">
        <v>46272</v>
      </c>
      <c r="Z1773">
        <v>153200</v>
      </c>
      <c r="AA1773" s="1">
        <v>46272</v>
      </c>
      <c r="AB1773">
        <v>3176.59</v>
      </c>
    </row>
    <row r="1774" spans="3:28" ht="16.5" customHeight="1">
      <c r="C1774" s="1">
        <v>46183</v>
      </c>
      <c r="D1774">
        <v>0</v>
      </c>
      <c r="E1774" s="1">
        <v>46183</v>
      </c>
      <c r="F1774">
        <v>0</v>
      </c>
      <c r="G1774" s="1">
        <v>46134</v>
      </c>
      <c r="H1774">
        <v>31600</v>
      </c>
      <c r="Q1774" s="1">
        <v>46188</v>
      </c>
      <c r="R1774">
        <v>277200</v>
      </c>
      <c r="Y1774" s="1">
        <v>46273</v>
      </c>
      <c r="Z1774">
        <v>-69213.929999999993</v>
      </c>
      <c r="AA1774" s="1">
        <v>46273</v>
      </c>
      <c r="AB1774">
        <v>-46017.41</v>
      </c>
    </row>
    <row r="1775" spans="3:28" ht="16.5" customHeight="1">
      <c r="C1775" s="1">
        <v>46184</v>
      </c>
      <c r="D1775">
        <v>0</v>
      </c>
      <c r="E1775" s="1">
        <v>46184</v>
      </c>
      <c r="F1775">
        <v>0</v>
      </c>
      <c r="G1775" s="1">
        <v>46135</v>
      </c>
      <c r="H1775">
        <v>-90132.83</v>
      </c>
      <c r="Q1775" s="1">
        <v>46189</v>
      </c>
      <c r="R1775">
        <v>38400</v>
      </c>
      <c r="Y1775" s="1">
        <v>46274</v>
      </c>
      <c r="Z1775">
        <v>-68232.13</v>
      </c>
      <c r="AA1775" s="1">
        <v>46274</v>
      </c>
      <c r="AB1775">
        <v>-42846.28</v>
      </c>
    </row>
    <row r="1776" spans="3:28" ht="16.5" customHeight="1">
      <c r="C1776" s="1">
        <v>46185</v>
      </c>
      <c r="D1776">
        <v>0</v>
      </c>
      <c r="E1776" s="1">
        <v>46185</v>
      </c>
      <c r="F1776">
        <v>0</v>
      </c>
      <c r="G1776" s="1">
        <v>46136</v>
      </c>
      <c r="H1776">
        <v>0</v>
      </c>
      <c r="Q1776" s="1">
        <v>46190</v>
      </c>
      <c r="R1776">
        <v>-22170.04</v>
      </c>
      <c r="Y1776" s="1">
        <v>46275</v>
      </c>
      <c r="Z1776">
        <v>-95607.79</v>
      </c>
      <c r="AA1776" s="1">
        <v>46275</v>
      </c>
      <c r="AB1776">
        <v>0</v>
      </c>
    </row>
    <row r="1777" spans="3:28" ht="16.5" customHeight="1">
      <c r="C1777" s="1">
        <v>46188</v>
      </c>
      <c r="D1777">
        <v>156456.26999999999</v>
      </c>
      <c r="E1777" s="1">
        <v>46188</v>
      </c>
      <c r="F1777">
        <v>0</v>
      </c>
      <c r="G1777" s="1">
        <v>46139</v>
      </c>
      <c r="H1777">
        <v>0</v>
      </c>
      <c r="Q1777" s="1">
        <v>46191</v>
      </c>
      <c r="R1777">
        <v>123615.67999999999</v>
      </c>
      <c r="Y1777" s="1">
        <v>46276</v>
      </c>
      <c r="Z1777">
        <v>33836.730000000003</v>
      </c>
      <c r="AA1777" s="1">
        <v>46276</v>
      </c>
      <c r="AB1777">
        <v>-42762.76</v>
      </c>
    </row>
    <row r="1778" spans="3:28" ht="16.5" customHeight="1">
      <c r="C1778" s="1">
        <v>46189</v>
      </c>
      <c r="D1778">
        <v>63622.85</v>
      </c>
      <c r="E1778" s="1">
        <v>46189</v>
      </c>
      <c r="F1778">
        <v>0</v>
      </c>
      <c r="G1778" s="1">
        <v>46140</v>
      </c>
      <c r="H1778">
        <v>0</v>
      </c>
      <c r="Q1778" s="1">
        <v>46195</v>
      </c>
      <c r="R1778">
        <v>328800</v>
      </c>
      <c r="Y1778" s="1">
        <v>46279</v>
      </c>
      <c r="Z1778">
        <v>-188187.75</v>
      </c>
      <c r="AA1778" s="1">
        <v>46279</v>
      </c>
      <c r="AB1778">
        <v>0</v>
      </c>
    </row>
    <row r="1779" spans="3:28" ht="16.5" customHeight="1">
      <c r="C1779" s="1">
        <v>46190</v>
      </c>
      <c r="D1779">
        <v>0</v>
      </c>
      <c r="E1779" s="1">
        <v>46190</v>
      </c>
      <c r="F1779">
        <v>0</v>
      </c>
      <c r="G1779" s="1">
        <v>46141</v>
      </c>
      <c r="H1779">
        <v>0</v>
      </c>
      <c r="Q1779" s="1">
        <v>46196</v>
      </c>
      <c r="R1779">
        <v>9146.02</v>
      </c>
      <c r="Y1779" s="1">
        <v>46280</v>
      </c>
      <c r="Z1779">
        <v>-128484.63</v>
      </c>
      <c r="AA1779" s="1">
        <v>46280</v>
      </c>
      <c r="AB1779">
        <v>23428.1</v>
      </c>
    </row>
    <row r="1780" spans="3:28" ht="16.5" customHeight="1">
      <c r="C1780" s="1">
        <v>46191</v>
      </c>
      <c r="D1780">
        <v>0</v>
      </c>
      <c r="E1780" s="1">
        <v>46191</v>
      </c>
      <c r="F1780">
        <v>0</v>
      </c>
      <c r="G1780" s="1">
        <v>46142</v>
      </c>
      <c r="H1780">
        <v>0</v>
      </c>
      <c r="Q1780" s="1">
        <v>46197</v>
      </c>
      <c r="R1780">
        <v>0</v>
      </c>
      <c r="Y1780" s="1">
        <v>46281</v>
      </c>
      <c r="Z1780">
        <v>-67291.88</v>
      </c>
      <c r="AA1780" s="1">
        <v>46281</v>
      </c>
      <c r="AB1780">
        <v>-66177.899999999994</v>
      </c>
    </row>
    <row r="1781" spans="3:28" ht="16.5" customHeight="1">
      <c r="C1781" s="1">
        <v>46195</v>
      </c>
      <c r="D1781">
        <v>0</v>
      </c>
      <c r="E1781" s="1">
        <v>46195</v>
      </c>
      <c r="F1781">
        <v>0</v>
      </c>
      <c r="G1781" s="1">
        <v>46146</v>
      </c>
      <c r="H1781">
        <v>0</v>
      </c>
      <c r="Q1781" s="1">
        <v>46198</v>
      </c>
      <c r="R1781">
        <v>0</v>
      </c>
      <c r="Y1781" s="1">
        <v>46282</v>
      </c>
      <c r="Z1781">
        <v>0</v>
      </c>
      <c r="AA1781" s="1">
        <v>46282</v>
      </c>
      <c r="AB1781">
        <v>0</v>
      </c>
    </row>
    <row r="1782" spans="3:28" ht="16.5" customHeight="1">
      <c r="C1782" s="1">
        <v>46196</v>
      </c>
      <c r="D1782">
        <v>0</v>
      </c>
      <c r="E1782" s="1">
        <v>46196</v>
      </c>
      <c r="F1782">
        <v>0</v>
      </c>
      <c r="G1782" s="1">
        <v>46147</v>
      </c>
      <c r="H1782">
        <v>0</v>
      </c>
      <c r="Q1782" s="1">
        <v>46199</v>
      </c>
      <c r="R1782">
        <v>-443399.53</v>
      </c>
      <c r="Y1782" s="1">
        <v>46283</v>
      </c>
      <c r="Z1782">
        <v>119995.67</v>
      </c>
      <c r="AA1782" s="1">
        <v>46283</v>
      </c>
      <c r="AB1782">
        <v>53385.68</v>
      </c>
    </row>
    <row r="1783" spans="3:28" ht="16.5" customHeight="1">
      <c r="C1783" s="1">
        <v>46197</v>
      </c>
      <c r="D1783">
        <v>0</v>
      </c>
      <c r="E1783" s="1">
        <v>46197</v>
      </c>
      <c r="F1783">
        <v>0</v>
      </c>
      <c r="G1783" s="1">
        <v>46148</v>
      </c>
      <c r="H1783">
        <v>0</v>
      </c>
      <c r="Q1783" s="1">
        <v>46202</v>
      </c>
      <c r="R1783">
        <v>221800</v>
      </c>
      <c r="Y1783" s="1">
        <v>46286</v>
      </c>
      <c r="Z1783">
        <v>746.31</v>
      </c>
      <c r="AA1783" s="1">
        <v>46286</v>
      </c>
      <c r="AB1783">
        <v>131800</v>
      </c>
    </row>
    <row r="1784" spans="3:28" ht="16.5" customHeight="1">
      <c r="C1784" s="1">
        <v>46198</v>
      </c>
      <c r="D1784">
        <v>-185568.69</v>
      </c>
      <c r="E1784" s="1">
        <v>46198</v>
      </c>
      <c r="F1784">
        <v>0</v>
      </c>
      <c r="G1784" s="1">
        <v>46149</v>
      </c>
      <c r="H1784">
        <v>0</v>
      </c>
      <c r="Q1784" s="1">
        <v>46203</v>
      </c>
      <c r="R1784">
        <v>236000</v>
      </c>
      <c r="Y1784" s="1">
        <v>46287</v>
      </c>
      <c r="Z1784">
        <v>102542.09</v>
      </c>
      <c r="AA1784" s="1">
        <v>46287</v>
      </c>
      <c r="AB1784">
        <v>85744.61</v>
      </c>
    </row>
    <row r="1785" spans="3:28" ht="16.5" customHeight="1">
      <c r="C1785" s="1">
        <v>46199</v>
      </c>
      <c r="D1785">
        <v>294848.11</v>
      </c>
      <c r="E1785" s="1">
        <v>46199</v>
      </c>
      <c r="F1785">
        <v>0</v>
      </c>
      <c r="G1785" s="1">
        <v>46150</v>
      </c>
      <c r="H1785">
        <v>0</v>
      </c>
      <c r="Q1785" s="1">
        <v>46204</v>
      </c>
      <c r="R1785">
        <v>101000</v>
      </c>
      <c r="Y1785" s="1">
        <v>46288</v>
      </c>
      <c r="Z1785">
        <v>-109747.93</v>
      </c>
      <c r="AA1785" s="1">
        <v>46288</v>
      </c>
      <c r="AB1785">
        <v>0</v>
      </c>
    </row>
    <row r="1786" spans="3:28" ht="16.5" customHeight="1">
      <c r="C1786" s="1">
        <v>46202</v>
      </c>
      <c r="D1786">
        <v>0</v>
      </c>
      <c r="E1786" s="1">
        <v>46202</v>
      </c>
      <c r="F1786">
        <v>0</v>
      </c>
      <c r="G1786" s="1">
        <v>46153</v>
      </c>
      <c r="H1786">
        <v>0</v>
      </c>
      <c r="Q1786" s="1">
        <v>46205</v>
      </c>
      <c r="R1786">
        <v>-127200</v>
      </c>
      <c r="Y1786" s="1">
        <v>46289</v>
      </c>
      <c r="Z1786">
        <v>-28937.79</v>
      </c>
      <c r="AA1786" s="1">
        <v>46289</v>
      </c>
      <c r="AB1786">
        <v>0</v>
      </c>
    </row>
    <row r="1787" spans="3:28" ht="16.5" customHeight="1">
      <c r="C1787" s="1">
        <v>46203</v>
      </c>
      <c r="D1787">
        <v>0</v>
      </c>
      <c r="E1787" s="1">
        <v>46203</v>
      </c>
      <c r="F1787">
        <v>0</v>
      </c>
      <c r="G1787" s="1">
        <v>46154</v>
      </c>
      <c r="H1787">
        <v>0</v>
      </c>
      <c r="Q1787" s="1">
        <v>46206</v>
      </c>
      <c r="R1787">
        <v>73400</v>
      </c>
      <c r="Y1787" s="1">
        <v>46294</v>
      </c>
      <c r="Z1787">
        <v>14164.65</v>
      </c>
      <c r="AA1787" s="1">
        <v>46294</v>
      </c>
      <c r="AB1787">
        <v>-42867.34</v>
      </c>
    </row>
    <row r="1788" spans="3:28" ht="16.5" customHeight="1">
      <c r="C1788" s="1">
        <v>46204</v>
      </c>
      <c r="D1788">
        <v>94768.54</v>
      </c>
      <c r="E1788" s="1">
        <v>46204</v>
      </c>
      <c r="F1788">
        <v>0</v>
      </c>
      <c r="G1788" s="1">
        <v>46155</v>
      </c>
      <c r="H1788">
        <v>0</v>
      </c>
      <c r="Q1788" s="1">
        <v>46209</v>
      </c>
      <c r="R1788">
        <v>-16000</v>
      </c>
    </row>
    <row r="1789" spans="3:28" ht="16.5" customHeight="1">
      <c r="C1789" s="1">
        <v>46205</v>
      </c>
      <c r="D1789">
        <v>0</v>
      </c>
      <c r="E1789" s="1">
        <v>46205</v>
      </c>
      <c r="F1789">
        <v>0</v>
      </c>
      <c r="G1789" s="1">
        <v>46156</v>
      </c>
      <c r="H1789">
        <v>0</v>
      </c>
      <c r="Q1789" s="1">
        <v>46210</v>
      </c>
      <c r="R1789">
        <v>-222200</v>
      </c>
      <c r="Y1789" s="1">
        <v>46295</v>
      </c>
      <c r="Z1789">
        <v>-132102.29</v>
      </c>
      <c r="AA1789" s="1">
        <v>46295</v>
      </c>
      <c r="AB1789">
        <v>-42909.94</v>
      </c>
    </row>
    <row r="1790" spans="3:28" ht="16.5" customHeight="1">
      <c r="C1790" s="1">
        <v>46206</v>
      </c>
      <c r="D1790">
        <v>0</v>
      </c>
      <c r="E1790" s="1">
        <v>46206</v>
      </c>
      <c r="F1790">
        <v>0</v>
      </c>
      <c r="G1790" s="1">
        <v>46157</v>
      </c>
      <c r="H1790">
        <v>0</v>
      </c>
      <c r="Q1790" s="1">
        <v>46211</v>
      </c>
      <c r="R1790">
        <v>-42000</v>
      </c>
    </row>
    <row r="1791" spans="3:28" ht="16.5" customHeight="1">
      <c r="C1791" s="1">
        <v>46209</v>
      </c>
      <c r="D1791">
        <v>0</v>
      </c>
      <c r="E1791" s="1">
        <v>46209</v>
      </c>
      <c r="F1791">
        <v>0</v>
      </c>
      <c r="G1791" s="1">
        <v>46160</v>
      </c>
      <c r="H1791">
        <v>0</v>
      </c>
      <c r="Q1791" s="1">
        <v>46212</v>
      </c>
      <c r="R1791">
        <v>22400</v>
      </c>
    </row>
    <row r="1792" spans="3:28" ht="16.5" customHeight="1">
      <c r="C1792" s="1">
        <v>46210</v>
      </c>
      <c r="D1792">
        <v>0</v>
      </c>
      <c r="E1792" s="1">
        <v>46210</v>
      </c>
      <c r="F1792">
        <v>0</v>
      </c>
      <c r="G1792" s="1">
        <v>46161</v>
      </c>
      <c r="H1792">
        <v>0</v>
      </c>
      <c r="Q1792" s="1">
        <v>46216</v>
      </c>
      <c r="R1792">
        <v>-12000</v>
      </c>
    </row>
    <row r="1793" spans="3:18" ht="16.5" customHeight="1">
      <c r="C1793" s="1">
        <v>46211</v>
      </c>
      <c r="D1793">
        <v>-52359.3</v>
      </c>
      <c r="E1793" s="1">
        <v>46211</v>
      </c>
      <c r="F1793">
        <v>0</v>
      </c>
      <c r="G1793" s="1">
        <v>46162</v>
      </c>
      <c r="H1793">
        <v>0</v>
      </c>
      <c r="Q1793" s="1">
        <v>46217</v>
      </c>
      <c r="R1793">
        <v>-160400</v>
      </c>
    </row>
    <row r="1794" spans="3:18" ht="16.5" customHeight="1">
      <c r="C1794" s="1">
        <v>46212</v>
      </c>
      <c r="D1794">
        <v>159857.23000000001</v>
      </c>
      <c r="E1794" s="1">
        <v>46212</v>
      </c>
      <c r="F1794">
        <v>0</v>
      </c>
      <c r="G1794" s="1">
        <v>46163</v>
      </c>
      <c r="H1794">
        <v>0</v>
      </c>
      <c r="Q1794" s="1">
        <v>46218</v>
      </c>
      <c r="R1794">
        <v>201625.1</v>
      </c>
    </row>
    <row r="1795" spans="3:18" ht="16.5" customHeight="1">
      <c r="C1795" s="1">
        <v>46216</v>
      </c>
      <c r="D1795">
        <v>0</v>
      </c>
      <c r="E1795" s="1">
        <v>46216</v>
      </c>
      <c r="F1795">
        <v>0</v>
      </c>
      <c r="G1795" s="1">
        <v>46164</v>
      </c>
      <c r="H1795">
        <v>0</v>
      </c>
      <c r="Q1795" s="1">
        <v>46219</v>
      </c>
      <c r="R1795">
        <v>-103186.27</v>
      </c>
    </row>
    <row r="1796" spans="3:18" ht="16.5" customHeight="1">
      <c r="C1796" s="1">
        <v>46217</v>
      </c>
      <c r="D1796">
        <v>0</v>
      </c>
      <c r="E1796" s="1">
        <v>46217</v>
      </c>
      <c r="F1796">
        <v>0</v>
      </c>
      <c r="G1796" s="1">
        <v>46167</v>
      </c>
      <c r="H1796">
        <v>0</v>
      </c>
      <c r="Q1796" s="1">
        <v>46220</v>
      </c>
      <c r="R1796">
        <v>-598800</v>
      </c>
    </row>
    <row r="1797" spans="3:18" ht="16.5" customHeight="1">
      <c r="C1797" s="1">
        <v>46218</v>
      </c>
      <c r="D1797">
        <v>0</v>
      </c>
      <c r="E1797" s="1">
        <v>46218</v>
      </c>
      <c r="F1797">
        <v>0</v>
      </c>
      <c r="G1797" s="1">
        <v>46168</v>
      </c>
      <c r="H1797">
        <v>0</v>
      </c>
      <c r="Q1797" s="1">
        <v>46223</v>
      </c>
      <c r="R1797">
        <v>-13000</v>
      </c>
    </row>
    <row r="1798" spans="3:18" ht="16.5" customHeight="1">
      <c r="C1798" s="1">
        <v>46219</v>
      </c>
      <c r="D1798">
        <v>0</v>
      </c>
      <c r="E1798" s="1">
        <v>46219</v>
      </c>
      <c r="F1798">
        <v>0</v>
      </c>
      <c r="G1798" s="1">
        <v>46169</v>
      </c>
      <c r="H1798">
        <v>0</v>
      </c>
      <c r="Q1798" s="1">
        <v>46224</v>
      </c>
      <c r="R1798">
        <v>347200</v>
      </c>
    </row>
    <row r="1799" spans="3:18" ht="16.5" customHeight="1">
      <c r="C1799" s="1">
        <v>46220</v>
      </c>
      <c r="D1799">
        <v>0</v>
      </c>
      <c r="E1799" s="1">
        <v>46220</v>
      </c>
      <c r="F1799">
        <v>0</v>
      </c>
      <c r="G1799" s="1">
        <v>46170</v>
      </c>
      <c r="H1799">
        <v>0</v>
      </c>
      <c r="Q1799" s="1">
        <v>46225</v>
      </c>
      <c r="R1799">
        <v>50800</v>
      </c>
    </row>
    <row r="1800" spans="3:18" ht="16.5" customHeight="1">
      <c r="C1800" s="1">
        <v>46223</v>
      </c>
      <c r="D1800">
        <v>0</v>
      </c>
      <c r="E1800" s="1">
        <v>46223</v>
      </c>
      <c r="F1800">
        <v>0</v>
      </c>
      <c r="G1800" s="1">
        <v>46171</v>
      </c>
      <c r="H1800">
        <v>0</v>
      </c>
      <c r="Q1800" s="1">
        <v>46226</v>
      </c>
      <c r="R1800">
        <v>59800</v>
      </c>
    </row>
    <row r="1801" spans="3:18" ht="16.5" customHeight="1">
      <c r="C1801" s="1">
        <v>46224</v>
      </c>
      <c r="D1801">
        <v>0</v>
      </c>
      <c r="E1801" s="1">
        <v>46224</v>
      </c>
      <c r="F1801">
        <v>0</v>
      </c>
      <c r="G1801" s="1">
        <v>46174</v>
      </c>
      <c r="H1801">
        <v>0</v>
      </c>
      <c r="Q1801" s="1">
        <v>46227</v>
      </c>
      <c r="R1801">
        <v>-204800</v>
      </c>
    </row>
    <row r="1802" spans="3:18" ht="16.5" customHeight="1">
      <c r="C1802" s="1">
        <v>46225</v>
      </c>
      <c r="D1802">
        <v>0</v>
      </c>
      <c r="E1802" s="1">
        <v>46225</v>
      </c>
      <c r="F1802">
        <v>0</v>
      </c>
      <c r="G1802" s="1">
        <v>46175</v>
      </c>
      <c r="H1802">
        <v>0</v>
      </c>
      <c r="Q1802" s="1">
        <v>46230</v>
      </c>
      <c r="R1802">
        <v>200</v>
      </c>
    </row>
    <row r="1803" spans="3:18" ht="16.5" customHeight="1">
      <c r="C1803" s="1">
        <v>46226</v>
      </c>
      <c r="D1803">
        <v>0</v>
      </c>
      <c r="E1803" s="1">
        <v>46226</v>
      </c>
      <c r="F1803">
        <v>0</v>
      </c>
      <c r="G1803" s="1">
        <v>46176</v>
      </c>
      <c r="H1803">
        <v>0</v>
      </c>
      <c r="Q1803" s="1">
        <v>46231</v>
      </c>
      <c r="R1803">
        <v>-458800</v>
      </c>
    </row>
    <row r="1804" spans="3:18" ht="16.5" customHeight="1">
      <c r="C1804" s="1">
        <v>46227</v>
      </c>
      <c r="D1804">
        <v>0</v>
      </c>
      <c r="E1804" s="1">
        <v>46227</v>
      </c>
      <c r="F1804">
        <v>0</v>
      </c>
      <c r="G1804" s="1">
        <v>46177</v>
      </c>
      <c r="H1804">
        <v>0</v>
      </c>
      <c r="Q1804" s="1">
        <v>46232</v>
      </c>
      <c r="R1804">
        <v>-244200</v>
      </c>
    </row>
    <row r="1805" spans="3:18" ht="16.5" customHeight="1">
      <c r="C1805" s="1">
        <v>46230</v>
      </c>
      <c r="D1805">
        <v>0</v>
      </c>
      <c r="E1805" s="1">
        <v>46230</v>
      </c>
      <c r="F1805">
        <v>0</v>
      </c>
      <c r="G1805" s="1">
        <v>46178</v>
      </c>
      <c r="H1805">
        <v>0</v>
      </c>
      <c r="Q1805" s="1">
        <v>46233</v>
      </c>
      <c r="R1805">
        <v>-24400</v>
      </c>
    </row>
    <row r="1806" spans="3:18" ht="16.5" customHeight="1">
      <c r="C1806" s="1">
        <v>46231</v>
      </c>
      <c r="D1806">
        <v>0</v>
      </c>
      <c r="E1806" s="1">
        <v>46231</v>
      </c>
      <c r="F1806">
        <v>0</v>
      </c>
      <c r="G1806" s="1">
        <v>46181</v>
      </c>
      <c r="H1806">
        <v>-104507.88</v>
      </c>
    </row>
    <row r="1807" spans="3:18" ht="16.5" customHeight="1">
      <c r="C1807" s="1">
        <v>46232</v>
      </c>
      <c r="D1807">
        <v>0</v>
      </c>
      <c r="E1807" s="1">
        <v>46232</v>
      </c>
      <c r="F1807">
        <v>0</v>
      </c>
      <c r="G1807" s="1">
        <v>46182</v>
      </c>
      <c r="H1807">
        <v>317000</v>
      </c>
      <c r="Q1807" s="1">
        <v>46234</v>
      </c>
      <c r="R1807">
        <v>681600</v>
      </c>
    </row>
    <row r="1808" spans="3:18" ht="16.5" customHeight="1">
      <c r="C1808" s="1">
        <v>46233</v>
      </c>
      <c r="D1808">
        <v>0</v>
      </c>
      <c r="E1808" s="1">
        <v>46233</v>
      </c>
      <c r="F1808">
        <v>0</v>
      </c>
      <c r="G1808" s="1">
        <v>46183</v>
      </c>
      <c r="H1808">
        <v>-214707.94</v>
      </c>
    </row>
    <row r="1809" spans="3:8" ht="16.5" customHeight="1">
      <c r="C1809" s="1">
        <v>46234</v>
      </c>
      <c r="D1809">
        <v>0</v>
      </c>
      <c r="E1809" s="1">
        <v>46234</v>
      </c>
      <c r="F1809">
        <v>0</v>
      </c>
      <c r="G1809" s="1">
        <v>46184</v>
      </c>
      <c r="H1809">
        <v>0</v>
      </c>
    </row>
    <row r="1810" spans="3:8" ht="16.5" customHeight="1">
      <c r="C1810" s="1">
        <v>46237</v>
      </c>
      <c r="D1810">
        <v>0</v>
      </c>
      <c r="E1810" s="1">
        <v>46237</v>
      </c>
      <c r="F1810">
        <v>0</v>
      </c>
      <c r="G1810" s="1">
        <v>46185</v>
      </c>
      <c r="H1810">
        <v>0</v>
      </c>
    </row>
    <row r="1811" spans="3:8" ht="16.5" customHeight="1">
      <c r="C1811" s="1">
        <v>46238</v>
      </c>
      <c r="D1811">
        <v>0</v>
      </c>
      <c r="E1811" s="1">
        <v>46238</v>
      </c>
      <c r="F1811">
        <v>0</v>
      </c>
      <c r="G1811" s="1">
        <v>46188</v>
      </c>
      <c r="H1811">
        <v>0</v>
      </c>
    </row>
    <row r="1812" spans="3:8" ht="16.5" customHeight="1">
      <c r="C1812" s="1">
        <v>46239</v>
      </c>
      <c r="D1812">
        <v>90148.72</v>
      </c>
      <c r="E1812" s="1">
        <v>46239</v>
      </c>
      <c r="F1812">
        <v>0</v>
      </c>
      <c r="G1812" s="1">
        <v>46189</v>
      </c>
      <c r="H1812">
        <v>0</v>
      </c>
    </row>
    <row r="1813" spans="3:8" ht="16.5" customHeight="1">
      <c r="C1813" s="1">
        <v>46240</v>
      </c>
      <c r="D1813">
        <v>0</v>
      </c>
      <c r="E1813" s="1">
        <v>46240</v>
      </c>
      <c r="F1813">
        <v>0</v>
      </c>
      <c r="G1813" s="1">
        <v>46190</v>
      </c>
      <c r="H1813">
        <v>0</v>
      </c>
    </row>
    <row r="1814" spans="3:8" ht="16.5" customHeight="1">
      <c r="C1814" s="1">
        <v>46241</v>
      </c>
      <c r="D1814">
        <v>0</v>
      </c>
      <c r="E1814" s="1">
        <v>46241</v>
      </c>
      <c r="F1814">
        <v>0</v>
      </c>
      <c r="G1814" s="1">
        <v>46191</v>
      </c>
      <c r="H1814">
        <v>40003.14</v>
      </c>
    </row>
    <row r="1815" spans="3:8" ht="16.5" customHeight="1">
      <c r="C1815" s="1">
        <v>46244</v>
      </c>
      <c r="D1815">
        <v>0</v>
      </c>
      <c r="E1815" s="1">
        <v>46244</v>
      </c>
      <c r="F1815">
        <v>0</v>
      </c>
      <c r="G1815" s="1">
        <v>46195</v>
      </c>
      <c r="H1815">
        <v>257358.11</v>
      </c>
    </row>
    <row r="1816" spans="3:8" ht="16.5" customHeight="1">
      <c r="C1816" s="1">
        <v>46245</v>
      </c>
      <c r="D1816">
        <v>0</v>
      </c>
      <c r="E1816" s="1">
        <v>46245</v>
      </c>
      <c r="F1816">
        <v>0</v>
      </c>
      <c r="G1816" s="1">
        <v>46196</v>
      </c>
      <c r="H1816">
        <v>0</v>
      </c>
    </row>
    <row r="1817" spans="3:8" ht="16.5" customHeight="1">
      <c r="C1817" s="1">
        <v>46246</v>
      </c>
      <c r="D1817">
        <v>0</v>
      </c>
      <c r="E1817" s="1">
        <v>46246</v>
      </c>
      <c r="F1817">
        <v>0</v>
      </c>
      <c r="G1817" s="1">
        <v>46197</v>
      </c>
      <c r="H1817">
        <v>0</v>
      </c>
    </row>
    <row r="1818" spans="3:8" ht="16.5" customHeight="1">
      <c r="C1818" s="1">
        <v>46247</v>
      </c>
      <c r="D1818">
        <v>0</v>
      </c>
      <c r="E1818" s="1">
        <v>46247</v>
      </c>
      <c r="F1818">
        <v>0</v>
      </c>
      <c r="G1818" s="1">
        <v>46198</v>
      </c>
      <c r="H1818">
        <v>0</v>
      </c>
    </row>
    <row r="1819" spans="3:8" ht="16.5" customHeight="1">
      <c r="C1819" s="1">
        <v>46248</v>
      </c>
      <c r="D1819">
        <v>0</v>
      </c>
      <c r="E1819" s="1">
        <v>46248</v>
      </c>
      <c r="F1819">
        <v>0</v>
      </c>
      <c r="G1819" s="1">
        <v>46199</v>
      </c>
      <c r="H1819">
        <v>0</v>
      </c>
    </row>
    <row r="1820" spans="3:8" ht="16.5" customHeight="1">
      <c r="C1820" s="1">
        <v>46251</v>
      </c>
      <c r="D1820">
        <v>0</v>
      </c>
      <c r="E1820" s="1">
        <v>46251</v>
      </c>
      <c r="F1820">
        <v>0</v>
      </c>
      <c r="G1820" s="1">
        <v>46202</v>
      </c>
      <c r="H1820">
        <v>0</v>
      </c>
    </row>
    <row r="1821" spans="3:8" ht="16.5" customHeight="1">
      <c r="C1821" s="1">
        <v>46252</v>
      </c>
      <c r="D1821">
        <v>0</v>
      </c>
      <c r="E1821" s="1">
        <v>46252</v>
      </c>
      <c r="F1821">
        <v>0</v>
      </c>
      <c r="G1821" s="1">
        <v>46203</v>
      </c>
      <c r="H1821">
        <v>63407.82</v>
      </c>
    </row>
    <row r="1822" spans="3:8" ht="16.5" customHeight="1">
      <c r="C1822" s="1">
        <v>46253</v>
      </c>
      <c r="D1822">
        <v>94310.35</v>
      </c>
      <c r="E1822" s="1">
        <v>46253</v>
      </c>
      <c r="F1822">
        <v>0</v>
      </c>
      <c r="G1822" s="1">
        <v>46204</v>
      </c>
      <c r="H1822">
        <v>74586.7</v>
      </c>
    </row>
    <row r="1823" spans="3:8" ht="16.5" customHeight="1">
      <c r="C1823" s="1">
        <v>46254</v>
      </c>
      <c r="D1823">
        <v>0</v>
      </c>
      <c r="E1823" s="1">
        <v>46254</v>
      </c>
      <c r="F1823">
        <v>0</v>
      </c>
      <c r="G1823" s="1">
        <v>46205</v>
      </c>
      <c r="H1823">
        <v>0</v>
      </c>
    </row>
    <row r="1824" spans="3:8" ht="16.5" customHeight="1">
      <c r="C1824" s="1">
        <v>46255</v>
      </c>
      <c r="D1824">
        <v>0</v>
      </c>
      <c r="E1824" s="1">
        <v>46255</v>
      </c>
      <c r="F1824">
        <v>0</v>
      </c>
      <c r="G1824" s="1">
        <v>46206</v>
      </c>
      <c r="H1824">
        <v>0</v>
      </c>
    </row>
    <row r="1825" spans="3:8" ht="16.5" customHeight="1">
      <c r="C1825" s="1">
        <v>46258</v>
      </c>
      <c r="D1825">
        <v>0</v>
      </c>
      <c r="E1825" s="1">
        <v>46258</v>
      </c>
      <c r="F1825">
        <v>0</v>
      </c>
      <c r="G1825" s="1">
        <v>46209</v>
      </c>
      <c r="H1825">
        <v>0</v>
      </c>
    </row>
    <row r="1826" spans="3:8" ht="16.5" customHeight="1">
      <c r="C1826" s="1">
        <v>46259</v>
      </c>
      <c r="D1826">
        <v>0</v>
      </c>
      <c r="E1826" s="1">
        <v>46259</v>
      </c>
      <c r="F1826">
        <v>0</v>
      </c>
      <c r="G1826" s="1">
        <v>46210</v>
      </c>
      <c r="H1826">
        <v>0</v>
      </c>
    </row>
    <row r="1827" spans="3:8" ht="16.5" customHeight="1">
      <c r="C1827" s="1">
        <v>46260</v>
      </c>
      <c r="D1827">
        <v>89659.26</v>
      </c>
      <c r="E1827" s="1">
        <v>46260</v>
      </c>
      <c r="F1827">
        <v>0</v>
      </c>
      <c r="G1827" s="1">
        <v>46211</v>
      </c>
      <c r="H1827">
        <v>0</v>
      </c>
    </row>
    <row r="1828" spans="3:8" ht="16.5" customHeight="1">
      <c r="C1828" s="1">
        <v>46261</v>
      </c>
      <c r="D1828">
        <v>0</v>
      </c>
      <c r="E1828" s="1">
        <v>46261</v>
      </c>
      <c r="F1828">
        <v>0</v>
      </c>
      <c r="G1828" s="1">
        <v>46212</v>
      </c>
      <c r="H1828">
        <v>-98943.23</v>
      </c>
    </row>
    <row r="1829" spans="3:8" ht="16.5" customHeight="1">
      <c r="C1829" s="1">
        <v>46262</v>
      </c>
      <c r="D1829">
        <v>0</v>
      </c>
      <c r="E1829" s="1">
        <v>46262</v>
      </c>
      <c r="F1829">
        <v>0</v>
      </c>
      <c r="G1829" s="1">
        <v>46216</v>
      </c>
      <c r="H1829">
        <v>0</v>
      </c>
    </row>
    <row r="1830" spans="3:8" ht="16.5" customHeight="1">
      <c r="G1830" s="1">
        <v>46217</v>
      </c>
      <c r="H1830">
        <v>0</v>
      </c>
    </row>
    <row r="1831" spans="3:8" ht="16.5" customHeight="1">
      <c r="C1831" s="1">
        <v>46265</v>
      </c>
      <c r="D1831">
        <v>0</v>
      </c>
      <c r="E1831" s="1">
        <v>46265</v>
      </c>
      <c r="F1831">
        <v>0</v>
      </c>
      <c r="G1831" s="1">
        <v>46218</v>
      </c>
      <c r="H1831">
        <v>0</v>
      </c>
    </row>
    <row r="1832" spans="3:8" ht="16.5" customHeight="1">
      <c r="G1832" s="1">
        <v>46219</v>
      </c>
      <c r="H1832">
        <v>0</v>
      </c>
    </row>
    <row r="1833" spans="3:8" ht="16.5" customHeight="1">
      <c r="G1833" s="1">
        <v>46220</v>
      </c>
      <c r="H1833">
        <v>0</v>
      </c>
    </row>
    <row r="1834" spans="3:8" ht="16.5" customHeight="1">
      <c r="G1834" s="1">
        <v>46223</v>
      </c>
      <c r="H1834">
        <v>0</v>
      </c>
    </row>
    <row r="1835" spans="3:8" ht="16.5" customHeight="1">
      <c r="G1835" s="1">
        <v>46224</v>
      </c>
      <c r="H1835">
        <v>17471.509999999998</v>
      </c>
    </row>
    <row r="1836" spans="3:8" ht="16.5" customHeight="1">
      <c r="G1836" s="1">
        <v>46225</v>
      </c>
      <c r="H1836">
        <v>50800</v>
      </c>
    </row>
    <row r="1837" spans="3:8" ht="16.5" customHeight="1">
      <c r="G1837" s="1">
        <v>46226</v>
      </c>
      <c r="H1837">
        <v>59800</v>
      </c>
    </row>
    <row r="1838" spans="3:8" ht="16.5" customHeight="1">
      <c r="G1838" s="1">
        <v>46227</v>
      </c>
      <c r="H1838">
        <v>-135727.74</v>
      </c>
    </row>
    <row r="1839" spans="3:8" ht="16.5" customHeight="1">
      <c r="G1839" s="1">
        <v>46230</v>
      </c>
      <c r="H1839">
        <v>0</v>
      </c>
    </row>
    <row r="1840" spans="3:8" ht="16.5" customHeight="1">
      <c r="G1840" s="1">
        <v>46231</v>
      </c>
      <c r="H1840">
        <v>0</v>
      </c>
    </row>
    <row r="1841" spans="7:8" ht="16.5" customHeight="1">
      <c r="G1841" s="1">
        <v>46232</v>
      </c>
      <c r="H1841">
        <v>0</v>
      </c>
    </row>
    <row r="1842" spans="7:8" ht="16.5" customHeight="1">
      <c r="G1842" s="1">
        <v>46233</v>
      </c>
      <c r="H1842">
        <v>0</v>
      </c>
    </row>
    <row r="1843" spans="7:8" ht="16.5" customHeight="1">
      <c r="G1843" s="1">
        <v>46234</v>
      </c>
      <c r="H1843">
        <v>0</v>
      </c>
    </row>
    <row r="1844" spans="7:8" ht="16.5" customHeight="1">
      <c r="G1844" s="1">
        <v>46237</v>
      </c>
      <c r="H1844">
        <v>0</v>
      </c>
    </row>
    <row r="1845" spans="7:8" ht="16.5" customHeight="1">
      <c r="G1845" s="1">
        <v>46238</v>
      </c>
      <c r="H1845">
        <v>0</v>
      </c>
    </row>
    <row r="1846" spans="7:8" ht="16.5" customHeight="1">
      <c r="G1846" s="1">
        <v>46239</v>
      </c>
      <c r="H1846">
        <v>0</v>
      </c>
    </row>
    <row r="1847" spans="7:8" ht="16.5" customHeight="1">
      <c r="G1847" s="1">
        <v>46240</v>
      </c>
      <c r="H1847">
        <v>0</v>
      </c>
    </row>
    <row r="1848" spans="7:8" ht="16.5" customHeight="1">
      <c r="G1848" s="1">
        <v>46241</v>
      </c>
      <c r="H1848">
        <v>0</v>
      </c>
    </row>
    <row r="1849" spans="7:8" ht="16.5" customHeight="1">
      <c r="G1849" s="1">
        <v>46244</v>
      </c>
      <c r="H1849">
        <v>0</v>
      </c>
    </row>
    <row r="1850" spans="7:8" ht="16.5" customHeight="1">
      <c r="G1850" s="1">
        <v>46245</v>
      </c>
      <c r="H1850">
        <v>0</v>
      </c>
    </row>
    <row r="1851" spans="7:8" ht="16.5" customHeight="1">
      <c r="G1851" s="1">
        <v>46246</v>
      </c>
      <c r="H1851">
        <v>0</v>
      </c>
    </row>
    <row r="1852" spans="7:8" ht="16.5" customHeight="1">
      <c r="G1852" s="1">
        <v>46247</v>
      </c>
      <c r="H1852">
        <v>0</v>
      </c>
    </row>
    <row r="1853" spans="7:8" ht="16.5" customHeight="1">
      <c r="G1853" s="1">
        <v>46248</v>
      </c>
      <c r="H1853">
        <v>0</v>
      </c>
    </row>
    <row r="1854" spans="7:8" ht="16.5" customHeight="1">
      <c r="G1854" s="1">
        <v>46251</v>
      </c>
      <c r="H1854">
        <v>0</v>
      </c>
    </row>
    <row r="1855" spans="7:8" ht="16.5" customHeight="1">
      <c r="G1855" s="1">
        <v>46252</v>
      </c>
      <c r="H1855">
        <v>0</v>
      </c>
    </row>
    <row r="1856" spans="7:8" ht="16.5" customHeight="1">
      <c r="G1856" s="1">
        <v>46253</v>
      </c>
      <c r="H1856">
        <v>0</v>
      </c>
    </row>
    <row r="1857" spans="7:8" ht="16.5" customHeight="1">
      <c r="G1857" s="1">
        <v>46254</v>
      </c>
      <c r="H1857">
        <v>0</v>
      </c>
    </row>
    <row r="1858" spans="7:8" ht="16.5" customHeight="1">
      <c r="G1858" s="1">
        <v>46255</v>
      </c>
      <c r="H1858">
        <v>0</v>
      </c>
    </row>
    <row r="1859" spans="7:8" ht="16.5" customHeight="1">
      <c r="G1859" s="1">
        <v>46258</v>
      </c>
      <c r="H1859">
        <v>0</v>
      </c>
    </row>
    <row r="1860" spans="7:8" ht="16.5" customHeight="1">
      <c r="G1860" s="1">
        <v>46259</v>
      </c>
      <c r="H1860">
        <v>0</v>
      </c>
    </row>
    <row r="1861" spans="7:8" ht="16.5" customHeight="1">
      <c r="G1861" s="1">
        <v>46260</v>
      </c>
      <c r="H1861">
        <v>0</v>
      </c>
    </row>
    <row r="1862" spans="7:8" ht="16.5" customHeight="1">
      <c r="G1862" s="1">
        <v>46261</v>
      </c>
      <c r="H1862">
        <v>0</v>
      </c>
    </row>
    <row r="1863" spans="7:8" ht="16.5" customHeight="1">
      <c r="G1863" s="1">
        <v>46262</v>
      </c>
      <c r="H1863">
        <v>0</v>
      </c>
    </row>
    <row r="1865" spans="7:8" ht="16.5" customHeight="1">
      <c r="G1865" s="1">
        <v>46265</v>
      </c>
      <c r="H1865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ata_update">
                <anchor moveWithCells="1" sizeWithCells="1">
                  <from>
                    <xdr:col>4</xdr:col>
                    <xdr:colOff>30480</xdr:colOff>
                    <xdr:row>0</xdr:row>
                    <xdr:rowOff>7620</xdr:rowOff>
                  </from>
                  <to>
                    <xdr:col>4</xdr:col>
                    <xdr:colOff>800100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>
    <tabColor rgb="FFCCFFFF"/>
  </sheetPr>
  <dimension ref="A1:CI3369"/>
  <sheetViews>
    <sheetView tabSelected="1" zoomScale="80" zoomScaleNormal="80" workbookViewId="0">
      <pane ySplit="2" topLeftCell="A18" activePane="bottomLeft" state="frozen"/>
      <selection activeCell="H1528" sqref="H1528"/>
      <selection pane="bottomLeft" activeCell="P21" sqref="P21"/>
    </sheetView>
  </sheetViews>
  <sheetFormatPr defaultColWidth="11.109375" defaultRowHeight="16.5" customHeight="1"/>
  <cols>
    <col min="1" max="1" width="13.44140625" customWidth="1"/>
    <col min="2" max="2" width="10.109375" bestFit="1" customWidth="1"/>
    <col min="3" max="6" width="8.109375" bestFit="1" customWidth="1"/>
    <col min="7" max="7" width="7.88671875" bestFit="1" customWidth="1"/>
    <col min="8" max="10" width="8.109375" bestFit="1" customWidth="1"/>
    <col min="11" max="37" width="11.109375" customWidth="1"/>
    <col min="257" max="293" width="11.109375" customWidth="1"/>
    <col min="513" max="549" width="11.109375" customWidth="1"/>
    <col min="769" max="805" width="11.109375" customWidth="1"/>
    <col min="1025" max="1061" width="11.109375" customWidth="1"/>
    <col min="1281" max="1317" width="11.109375" customWidth="1"/>
    <col min="1537" max="1573" width="11.109375" customWidth="1"/>
    <col min="1793" max="1829" width="11.109375" customWidth="1"/>
    <col min="2049" max="2085" width="11.109375" customWidth="1"/>
    <col min="2305" max="2341" width="11.109375" customWidth="1"/>
    <col min="2561" max="2597" width="11.109375" customWidth="1"/>
    <col min="2817" max="2853" width="11.109375" customWidth="1"/>
    <col min="3073" max="3109" width="11.109375" customWidth="1"/>
    <col min="3329" max="3365" width="11.109375" customWidth="1"/>
    <col min="3585" max="3621" width="11.109375" customWidth="1"/>
    <col min="3841" max="3877" width="11.109375" customWidth="1"/>
    <col min="4097" max="4133" width="11.109375" customWidth="1"/>
    <col min="4353" max="4389" width="11.109375" customWidth="1"/>
    <col min="4609" max="4645" width="11.109375" customWidth="1"/>
    <col min="4865" max="4901" width="11.109375" customWidth="1"/>
    <col min="5121" max="5157" width="11.109375" customWidth="1"/>
    <col min="5377" max="5413" width="11.109375" customWidth="1"/>
    <col min="5633" max="5669" width="11.109375" customWidth="1"/>
    <col min="5889" max="5925" width="11.109375" customWidth="1"/>
    <col min="6145" max="6181" width="11.109375" customWidth="1"/>
    <col min="6401" max="6437" width="11.109375" customWidth="1"/>
    <col min="6657" max="6693" width="11.109375" customWidth="1"/>
    <col min="6913" max="6949" width="11.109375" customWidth="1"/>
    <col min="7169" max="7205" width="11.109375" customWidth="1"/>
    <col min="7425" max="7461" width="11.109375" customWidth="1"/>
    <col min="7681" max="7717" width="11.109375" customWidth="1"/>
    <col min="7937" max="7973" width="11.109375" customWidth="1"/>
    <col min="8193" max="8229" width="11.109375" customWidth="1"/>
    <col min="8449" max="8485" width="11.109375" customWidth="1"/>
    <col min="8705" max="8741" width="11.109375" customWidth="1"/>
    <col min="8961" max="8997" width="11.109375" customWidth="1"/>
    <col min="9217" max="9253" width="11.109375" customWidth="1"/>
    <col min="9473" max="9509" width="11.109375" customWidth="1"/>
    <col min="9729" max="9765" width="11.109375" customWidth="1"/>
    <col min="9985" max="10021" width="11.109375" customWidth="1"/>
    <col min="10241" max="10277" width="11.109375" customWidth="1"/>
    <col min="10497" max="10533" width="11.109375" customWidth="1"/>
    <col min="10753" max="10789" width="11.109375" customWidth="1"/>
    <col min="11009" max="11045" width="11.109375" customWidth="1"/>
    <col min="11265" max="11301" width="11.109375" customWidth="1"/>
    <col min="11521" max="11557" width="11.109375" customWidth="1"/>
    <col min="11777" max="11813" width="11.109375" customWidth="1"/>
    <col min="12033" max="12069" width="11.109375" customWidth="1"/>
    <col min="12289" max="12325" width="11.109375" customWidth="1"/>
    <col min="12545" max="12581" width="11.109375" customWidth="1"/>
    <col min="12801" max="12837" width="11.109375" customWidth="1"/>
    <col min="13057" max="13093" width="11.109375" customWidth="1"/>
    <col min="13313" max="13349" width="11.109375" customWidth="1"/>
    <col min="13569" max="13605" width="11.109375" customWidth="1"/>
    <col min="13825" max="13861" width="11.109375" customWidth="1"/>
    <col min="14081" max="14117" width="11.109375" customWidth="1"/>
    <col min="14337" max="14373" width="11.109375" customWidth="1"/>
    <col min="14593" max="14629" width="11.109375" customWidth="1"/>
    <col min="14849" max="14885" width="11.109375" customWidth="1"/>
    <col min="15105" max="15141" width="11.109375" customWidth="1"/>
    <col min="15361" max="15397" width="11.109375" customWidth="1"/>
    <col min="15617" max="15653" width="11.109375" customWidth="1"/>
    <col min="15873" max="15909" width="11.109375" customWidth="1"/>
    <col min="16129" max="16165" width="11.109375" customWidth="1"/>
  </cols>
  <sheetData>
    <row r="1" spans="1:87" ht="16.2">
      <c r="A1" s="15">
        <v>2556</v>
      </c>
      <c r="B1" s="3" t="s">
        <v>56</v>
      </c>
      <c r="C1" s="14" t="str">
        <f xml:space="preserve"> 文字檔!$B$2</f>
        <v>1</v>
      </c>
      <c r="D1" s="14" t="str">
        <f xml:space="preserve"> 文字檔!$C$2</f>
        <v>2</v>
      </c>
      <c r="E1" s="14" t="str">
        <f xml:space="preserve"> 文字檔!$D$2</f>
        <v>3</v>
      </c>
      <c r="F1" s="14" t="str">
        <f xml:space="preserve"> 文字檔!$E$2</f>
        <v>4</v>
      </c>
      <c r="G1" s="14" t="str">
        <f xml:space="preserve"> 文字檔!$F$2</f>
        <v>5</v>
      </c>
      <c r="H1" s="14" t="str">
        <f xml:space="preserve"> 文字檔!$G$2</f>
        <v>6</v>
      </c>
      <c r="I1" s="14" t="str">
        <f xml:space="preserve"> 文字檔!$H$2</f>
        <v>7</v>
      </c>
      <c r="J1" s="14" t="str">
        <f xml:space="preserve"> 文字檔!$I$2</f>
        <v>8</v>
      </c>
      <c r="K1" s="28" t="str">
        <f xml:space="preserve"> 文字檔!$J$2</f>
        <v>9</v>
      </c>
      <c r="L1" s="28" t="str">
        <f xml:space="preserve"> 文字檔!$K$2</f>
        <v>10</v>
      </c>
      <c r="M1" s="28" t="str">
        <f xml:space="preserve"> 文字檔!$L$2</f>
        <v>11</v>
      </c>
      <c r="N1" s="28" t="str">
        <f xml:space="preserve"> 文字檔!$M$2</f>
        <v>12</v>
      </c>
      <c r="O1" s="28" t="str">
        <f xml:space="preserve"> 文字檔!$N$2</f>
        <v>13</v>
      </c>
      <c r="P1" s="28" t="str">
        <f xml:space="preserve"> 文字檔!$O$2</f>
        <v>14</v>
      </c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</row>
    <row r="2" spans="1:87" ht="16.2">
      <c r="A2" s="3" t="s">
        <v>57</v>
      </c>
      <c r="B2" s="16"/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141">
        <v>1</v>
      </c>
      <c r="N2" s="141">
        <v>1</v>
      </c>
      <c r="O2" s="141">
        <v>1</v>
      </c>
      <c r="P2" s="141">
        <v>1</v>
      </c>
    </row>
    <row r="3" spans="1:87" ht="16.5" customHeight="1">
      <c r="A3" s="6">
        <v>43739</v>
      </c>
      <c r="B3" s="4">
        <f>SUMPRODUCT($C$2:$P$2,$C$3:$P$3)</f>
        <v>-34882.229999999996</v>
      </c>
      <c r="C3" s="4">
        <f>IF(ISERROR(VLOOKUP($A$3, 文字檔!A:B, 2, 0)),0,VLOOKUP($A$3, 文字檔!A:B, 2, 0))</f>
        <v>0</v>
      </c>
      <c r="D3" s="4">
        <f>IF(ISERROR(VLOOKUP($A$3, 文字檔!C:D, 2, 0)),0,VLOOKUP($A$3, 文字檔!C:D, 2, 0))</f>
        <v>-22300</v>
      </c>
      <c r="E3" s="4">
        <f>IF(ISERROR(VLOOKUP($A$3, 文字檔!E:F, 2, 0)),0,VLOOKUP($A$3, 文字檔!E:F, 2, 0))</f>
        <v>0</v>
      </c>
      <c r="F3" s="4">
        <f>IF(ISERROR(VLOOKUP($A$3, 文字檔!G:H, 2, 0)),0,VLOOKUP($A$3, 文字檔!G:H, 2, 0))</f>
        <v>26000</v>
      </c>
      <c r="G3" s="4">
        <f>IF(ISERROR(VLOOKUP($A$3, 文字檔!I:J, 2, 0)),0,VLOOKUP($A$3, 文字檔!I:J, 2, 0))</f>
        <v>0</v>
      </c>
      <c r="H3" s="4">
        <f>IF(ISERROR(VLOOKUP($A$3, 文字檔!K:L, 2, 0)),0,VLOOKUP($A$3, 文字檔!K:L, 2, 0))</f>
        <v>11073.09</v>
      </c>
      <c r="I3" s="4">
        <f>IF(ISERROR(VLOOKUP($A$3, 文字檔!M:N, 2, 0)),0,VLOOKUP($A$3, 文字檔!M:N, 2, 0))</f>
        <v>-28100</v>
      </c>
      <c r="J3" s="4">
        <f>IF(ISERROR(VLOOKUP($A$3, 文字檔!O:P, 2, 0)),0,VLOOKUP($A$3, 文字檔!O:P, 2, 0))</f>
        <v>12144.68</v>
      </c>
      <c r="K3">
        <f>IF(ISERROR(VLOOKUP($A$3, 文字檔!Q:R, 2, 0)),0,VLOOKUP($A$3, 文字檔!Q:R, 2, 0))</f>
        <v>0</v>
      </c>
      <c r="L3">
        <f>IF(ISERROR(VLOOKUP($A$3, 文字檔!S:T, 2, 0)),0,VLOOKUP($A$3, 文字檔!S:T, 2, 0))</f>
        <v>0</v>
      </c>
      <c r="M3">
        <f>IF(ISERROR(VLOOKUP($A$3, 文字檔!U:V, 2, 0)),0,VLOOKUP($A$3, 文字檔!U:V, 2, 0))</f>
        <v>-24500</v>
      </c>
      <c r="N3">
        <f>IF(ISERROR(VLOOKUP($A$3, 文字檔!W:X, 2, 0)),0,VLOOKUP($A$3, 文字檔!W:X, 2, 0))</f>
        <v>0</v>
      </c>
      <c r="O3">
        <f>IF(ISERROR(VLOOKUP($A$3, 文字檔!Y:Z, 2, 0)),0,VLOOKUP($A$3, 文字檔!Y:Z, 2, 0))</f>
        <v>-10100</v>
      </c>
      <c r="P3">
        <f>IF(ISERROR(VLOOKUP($A$3, 文字檔!AA:AB, 2, 0)),0,VLOOKUP($A$3, 文字檔!AA:AB, 2, 0))</f>
        <v>900</v>
      </c>
    </row>
    <row r="4" spans="1:87" ht="16.5" customHeight="1">
      <c r="A4" s="6">
        <v>43740</v>
      </c>
      <c r="B4" s="4">
        <f>SUMPRODUCT($C$2:$P$2,$C$4:$P$4)</f>
        <v>-47727.09</v>
      </c>
      <c r="C4" s="4">
        <f>IF(ISERROR(VLOOKUP($A$4, 文字檔!A:B, 2, 0)),0,VLOOKUP($A$4, 文字檔!A:B, 2, 0))</f>
        <v>0</v>
      </c>
      <c r="D4" s="4">
        <f>IF(ISERROR(VLOOKUP($A$4, 文字檔!C:D, 2, 0)),0,VLOOKUP($A$4, 文字檔!C:D, 2, 0))</f>
        <v>-6400</v>
      </c>
      <c r="E4" s="4">
        <f>IF(ISERROR(VLOOKUP($A$4, 文字檔!E:F, 2, 0)),0,VLOOKUP($A$4, 文字檔!E:F, 2, 0))</f>
        <v>0</v>
      </c>
      <c r="F4" s="4">
        <f>IF(ISERROR(VLOOKUP($A$4, 文字檔!G:H, 2, 0)),0,VLOOKUP($A$4, 文字檔!G:H, 2, 0))</f>
        <v>-6400</v>
      </c>
      <c r="G4" s="4">
        <f>IF(ISERROR(VLOOKUP($A$4, 文字檔!I:J, 2, 0)),0,VLOOKUP($A$4, 文字檔!I:J, 2, 0))</f>
        <v>0</v>
      </c>
      <c r="H4" s="4">
        <f>IF(ISERROR(VLOOKUP($A$4, 文字檔!K:L, 2, 0)),0,VLOOKUP($A$4, 文字檔!K:L, 2, 0))</f>
        <v>-10527.09</v>
      </c>
      <c r="I4" s="4">
        <f>IF(ISERROR(VLOOKUP($A$4, 文字檔!M:N, 2, 0)),0,VLOOKUP($A$4, 文字檔!M:N, 2, 0))</f>
        <v>800</v>
      </c>
      <c r="J4" s="4">
        <f>IF(ISERROR(VLOOKUP($A$4, 文字檔!O:P, 2, 0)),0,VLOOKUP($A$4, 文字檔!O:P, 2, 0))</f>
        <v>0</v>
      </c>
      <c r="K4">
        <f>IF(ISERROR(VLOOKUP($A$4, 文字檔!Q:R, 2, 0)),0,VLOOKUP($A$4, 文字檔!Q:R, 2, 0))</f>
        <v>0</v>
      </c>
      <c r="L4">
        <f>IF(ISERROR(VLOOKUP($A$4, 文字檔!S:T, 2, 0)),0,VLOOKUP($A$4, 文字檔!S:T, 2, 0))</f>
        <v>0</v>
      </c>
      <c r="M4">
        <f>IF(ISERROR(VLOOKUP($A$4, 文字檔!U:V, 2, 0)),0,VLOOKUP($A$4, 文字檔!U:V, 2, 0))</f>
        <v>-6400</v>
      </c>
      <c r="N4">
        <f>IF(ISERROR(VLOOKUP($A$4, 文字檔!W:X, 2, 0)),0,VLOOKUP($A$4, 文字檔!W:X, 2, 0))</f>
        <v>0</v>
      </c>
      <c r="O4">
        <f>IF(ISERROR(VLOOKUP($A$4, 文字檔!Y:Z, 2, 0)),0,VLOOKUP($A$4, 文字檔!Y:Z, 2, 0))</f>
        <v>-10500</v>
      </c>
      <c r="P4">
        <f>IF(ISERROR(VLOOKUP($A$4, 文字檔!AA:AB, 2, 0)),0,VLOOKUP($A$4, 文字檔!AA:AB, 2, 0))</f>
        <v>-8300</v>
      </c>
    </row>
    <row r="5" spans="1:87" ht="16.5" customHeight="1">
      <c r="A5" s="6">
        <v>43741</v>
      </c>
      <c r="B5" s="4">
        <f>SUMPRODUCT($C$2:$P$2,$C$5:$P$5)</f>
        <v>-27348.660000000003</v>
      </c>
      <c r="C5" s="4">
        <f>IF(ISERROR(VLOOKUP($A$5, 文字檔!A:B, 2, 0)),0,VLOOKUP($A$5, 文字檔!A:B, 2, 0))</f>
        <v>0</v>
      </c>
      <c r="D5" s="4">
        <f>IF(ISERROR(VLOOKUP($A$5, 文字檔!C:D, 2, 0)),0,VLOOKUP($A$5, 文字檔!C:D, 2, 0))</f>
        <v>-14700</v>
      </c>
      <c r="E5" s="4">
        <f>IF(ISERROR(VLOOKUP($A$5, 文字檔!E:F, 2, 0)),0,VLOOKUP($A$5, 文字檔!E:F, 2, 0))</f>
        <v>0</v>
      </c>
      <c r="F5" s="4">
        <f>IF(ISERROR(VLOOKUP($A$5, 文字檔!G:H, 2, 0)),0,VLOOKUP($A$5, 文字檔!G:H, 2, 0))</f>
        <v>-14000</v>
      </c>
      <c r="G5" s="4">
        <f>IF(ISERROR(VLOOKUP($A$5, 文字檔!I:J, 2, 0)),0,VLOOKUP($A$5, 文字檔!I:J, 2, 0))</f>
        <v>0</v>
      </c>
      <c r="H5" s="4">
        <f>IF(ISERROR(VLOOKUP($A$5, 文字檔!K:L, 2, 0)),0,VLOOKUP($A$5, 文字檔!K:L, 2, 0))</f>
        <v>-7448.66</v>
      </c>
      <c r="I5" s="4">
        <f>IF(ISERROR(VLOOKUP($A$5, 文字檔!M:N, 2, 0)),0,VLOOKUP($A$5, 文字檔!M:N, 2, 0))</f>
        <v>14000</v>
      </c>
      <c r="J5" s="4">
        <f>IF(ISERROR(VLOOKUP($A$5, 文字檔!O:P, 2, 0)),0,VLOOKUP($A$5, 文字檔!O:P, 2, 0))</f>
        <v>0</v>
      </c>
      <c r="K5">
        <f>IF(ISERROR(VLOOKUP($A$5, 文字檔!Q:R, 2, 0)),0,VLOOKUP($A$5, 文字檔!Q:R, 2, 0))</f>
        <v>0</v>
      </c>
      <c r="L5">
        <f>IF(ISERROR(VLOOKUP($A$5, 文字檔!S:T, 2, 0)),0,VLOOKUP($A$5, 文字檔!S:T, 2, 0))</f>
        <v>0</v>
      </c>
      <c r="M5">
        <f>IF(ISERROR(VLOOKUP($A$5, 文字檔!U:V, 2, 0)),0,VLOOKUP($A$5, 文字檔!U:V, 2, 0))</f>
        <v>-13400</v>
      </c>
      <c r="N5">
        <f>IF(ISERROR(VLOOKUP($A$5, 文字檔!W:X, 2, 0)),0,VLOOKUP($A$5, 文字檔!W:X, 2, 0))</f>
        <v>0</v>
      </c>
      <c r="O5">
        <f>IF(ISERROR(VLOOKUP($A$5, 文字檔!Y:Z, 2, 0)),0,VLOOKUP($A$5, 文字檔!Y:Z, 2, 0))</f>
        <v>8200</v>
      </c>
      <c r="P5">
        <f>IF(ISERROR(VLOOKUP($A$5, 文字檔!AA:AB, 2, 0)),0,VLOOKUP($A$5, 文字檔!AA:AB, 2, 0))</f>
        <v>0</v>
      </c>
    </row>
    <row r="6" spans="1:87" ht="16.5" customHeight="1">
      <c r="A6" s="6">
        <v>43742</v>
      </c>
      <c r="B6" s="4">
        <f>SUMPRODUCT($C$2:$P$2,$C$6:$P$6)</f>
        <v>-25552.89</v>
      </c>
      <c r="C6" s="4">
        <f>IF(ISERROR(VLOOKUP($A$6, 文字檔!A:B, 2, 0)),0,VLOOKUP($A$6, 文字檔!A:B, 2, 0))</f>
        <v>0</v>
      </c>
      <c r="D6" s="4">
        <f>IF(ISERROR(VLOOKUP($A$6, 文字檔!C:D, 2, 0)),0,VLOOKUP($A$6, 文字檔!C:D, 2, 0))</f>
        <v>0</v>
      </c>
      <c r="E6" s="4">
        <f>IF(ISERROR(VLOOKUP($A$6, 文字檔!E:F, 2, 0)),0,VLOOKUP($A$6, 文字檔!E:F, 2, 0))</f>
        <v>0</v>
      </c>
      <c r="F6" s="4">
        <f>IF(ISERROR(VLOOKUP($A$6, 文字檔!G:H, 2, 0)),0,VLOOKUP($A$6, 文字檔!G:H, 2, 0))</f>
        <v>5600</v>
      </c>
      <c r="G6" s="4">
        <f>IF(ISERROR(VLOOKUP($A$6, 文字檔!I:J, 2, 0)),0,VLOOKUP($A$6, 文字檔!I:J, 2, 0))</f>
        <v>0</v>
      </c>
      <c r="H6" s="4">
        <f>IF(ISERROR(VLOOKUP($A$6, 文字檔!K:L, 2, 0)),0,VLOOKUP($A$6, 文字檔!K:L, 2, 0))</f>
        <v>-5252.89</v>
      </c>
      <c r="I6" s="4">
        <f>IF(ISERROR(VLOOKUP($A$6, 文字檔!M:N, 2, 0)),0,VLOOKUP($A$6, 文字檔!M:N, 2, 0))</f>
        <v>-10500</v>
      </c>
      <c r="J6" s="4">
        <f>IF(ISERROR(VLOOKUP($A$6, 文字檔!O:P, 2, 0)),0,VLOOKUP($A$6, 文字檔!O:P, 2, 0))</f>
        <v>0</v>
      </c>
      <c r="K6">
        <f>IF(ISERROR(VLOOKUP($A$6, 文字檔!Q:R, 2, 0)),0,VLOOKUP($A$6, 文字檔!Q:R, 2, 0))</f>
        <v>0</v>
      </c>
      <c r="L6">
        <f>IF(ISERROR(VLOOKUP($A$6, 文字檔!S:T, 2, 0)),0,VLOOKUP($A$6, 文字檔!S:T, 2, 0))</f>
        <v>0</v>
      </c>
      <c r="M6">
        <f>IF(ISERROR(VLOOKUP($A$6, 文字檔!U:V, 2, 0)),0,VLOOKUP($A$6, 文字檔!U:V, 2, 0))</f>
        <v>-5600</v>
      </c>
      <c r="N6">
        <f>IF(ISERROR(VLOOKUP($A$6, 文字檔!W:X, 2, 0)),0,VLOOKUP($A$6, 文字檔!W:X, 2, 0))</f>
        <v>0</v>
      </c>
      <c r="O6">
        <f>IF(ISERROR(VLOOKUP($A$6, 文字檔!Y:Z, 2, 0)),0,VLOOKUP($A$6, 文字檔!Y:Z, 2, 0))</f>
        <v>-9800</v>
      </c>
      <c r="P6">
        <f>IF(ISERROR(VLOOKUP($A$6, 文字檔!AA:AB, 2, 0)),0,VLOOKUP($A$6, 文字檔!AA:AB, 2, 0))</f>
        <v>0</v>
      </c>
    </row>
    <row r="7" spans="1:87" ht="16.5" customHeight="1">
      <c r="A7" s="6">
        <v>43743</v>
      </c>
      <c r="B7" s="4">
        <f>SUMPRODUCT($C$2:$P$2,$C$7:$P$7)</f>
        <v>0</v>
      </c>
      <c r="C7" s="4">
        <f>IF(ISERROR(VLOOKUP($A$7, 文字檔!A:B, 2, 0)),0,VLOOKUP($A$7, 文字檔!A:B, 2, 0))</f>
        <v>0</v>
      </c>
      <c r="D7" s="4">
        <f>IF(ISERROR(VLOOKUP($A$7, 文字檔!C:D, 2, 0)),0,VLOOKUP($A$7, 文字檔!C:D, 2, 0))</f>
        <v>0</v>
      </c>
      <c r="E7" s="4">
        <f>IF(ISERROR(VLOOKUP($A$7, 文字檔!E:F, 2, 0)),0,VLOOKUP($A$7, 文字檔!E:F, 2, 0))</f>
        <v>0</v>
      </c>
      <c r="F7" s="4">
        <f>IF(ISERROR(VLOOKUP($A$7, 文字檔!G:H, 2, 0)),0,VLOOKUP($A$7, 文字檔!G:H, 2, 0))</f>
        <v>0</v>
      </c>
      <c r="G7" s="4">
        <f>IF(ISERROR(VLOOKUP($A$7, 文字檔!I:J, 2, 0)),0,VLOOKUP($A$7, 文字檔!I:J, 2, 0))</f>
        <v>0</v>
      </c>
      <c r="H7" s="4">
        <f>IF(ISERROR(VLOOKUP($A$7, 文字檔!K:L, 2, 0)),0,VLOOKUP($A$7, 文字檔!K:L, 2, 0))</f>
        <v>0</v>
      </c>
      <c r="I7" s="4">
        <f>IF(ISERROR(VLOOKUP($A$7, 文字檔!M:N, 2, 0)),0,VLOOKUP($A$7, 文字檔!M:N, 2, 0))</f>
        <v>0</v>
      </c>
      <c r="J7" s="4">
        <f>IF(ISERROR(VLOOKUP($A$7, 文字檔!O:P, 2, 0)),0,VLOOKUP($A$7, 文字檔!O:P, 2, 0))</f>
        <v>0</v>
      </c>
      <c r="K7">
        <f>IF(ISERROR(VLOOKUP($A$7, 文字檔!Q:R, 2, 0)),0,VLOOKUP($A$7, 文字檔!Q:R, 2, 0))</f>
        <v>0</v>
      </c>
      <c r="L7">
        <f>IF(ISERROR(VLOOKUP($A$7, 文字檔!S:T, 2, 0)),0,VLOOKUP($A$7, 文字檔!S:T, 2, 0))</f>
        <v>0</v>
      </c>
      <c r="M7">
        <f>IF(ISERROR(VLOOKUP($A$7, 文字檔!U:V, 2, 0)),0,VLOOKUP($A$7, 文字檔!U:V, 2, 0))</f>
        <v>0</v>
      </c>
      <c r="N7">
        <f>IF(ISERROR(VLOOKUP($A$7, 文字檔!W:X, 2, 0)),0,VLOOKUP($A$7, 文字檔!W:X, 2, 0))</f>
        <v>0</v>
      </c>
      <c r="O7">
        <f>IF(ISERROR(VLOOKUP($A$7, 文字檔!Y:Z, 2, 0)),0,VLOOKUP($A$7, 文字檔!Y:Z, 2, 0))</f>
        <v>0</v>
      </c>
      <c r="P7">
        <f>IF(ISERROR(VLOOKUP($A$7, 文字檔!AA:AB, 2, 0)),0,VLOOKUP($A$7, 文字檔!AA:AB, 2, 0))</f>
        <v>0</v>
      </c>
    </row>
    <row r="8" spans="1:87" ht="16.5" customHeight="1">
      <c r="A8" s="6">
        <v>43744</v>
      </c>
      <c r="B8" s="4">
        <f>SUMPRODUCT($C$2:$P$2,$C$8:$P$8)</f>
        <v>0</v>
      </c>
      <c r="C8" s="4">
        <f>IF(ISERROR(VLOOKUP($A$8, 文字檔!A:B, 2, 0)),0,VLOOKUP($A$8, 文字檔!A:B, 2, 0))</f>
        <v>0</v>
      </c>
      <c r="D8" s="4">
        <f>IF(ISERROR(VLOOKUP($A$8, 文字檔!C:D, 2, 0)),0,VLOOKUP($A$8, 文字檔!C:D, 2, 0))</f>
        <v>0</v>
      </c>
      <c r="E8" s="4">
        <f>IF(ISERROR(VLOOKUP($A$8, 文字檔!E:F, 2, 0)),0,VLOOKUP($A$8, 文字檔!E:F, 2, 0))</f>
        <v>0</v>
      </c>
      <c r="F8" s="4">
        <f>IF(ISERROR(VLOOKUP($A$8, 文字檔!G:H, 2, 0)),0,VLOOKUP($A$8, 文字檔!G:H, 2, 0))</f>
        <v>0</v>
      </c>
      <c r="G8" s="4">
        <f>IF(ISERROR(VLOOKUP($A$8, 文字檔!I:J, 2, 0)),0,VLOOKUP($A$8, 文字檔!I:J, 2, 0))</f>
        <v>0</v>
      </c>
      <c r="H8" s="4">
        <f>IF(ISERROR(VLOOKUP($A$8, 文字檔!K:L, 2, 0)),0,VLOOKUP($A$8, 文字檔!K:L, 2, 0))</f>
        <v>0</v>
      </c>
      <c r="I8" s="4">
        <f>IF(ISERROR(VLOOKUP($A$8, 文字檔!M:N, 2, 0)),0,VLOOKUP($A$8, 文字檔!M:N, 2, 0))</f>
        <v>0</v>
      </c>
      <c r="J8" s="4">
        <f>IF(ISERROR(VLOOKUP($A$8, 文字檔!O:P, 2, 0)),0,VLOOKUP($A$8, 文字檔!O:P, 2, 0))</f>
        <v>0</v>
      </c>
      <c r="K8">
        <f>IF(ISERROR(VLOOKUP($A$8, 文字檔!Q:R, 2, 0)),0,VLOOKUP($A$8, 文字檔!Q:R, 2, 0))</f>
        <v>0</v>
      </c>
      <c r="L8">
        <f>IF(ISERROR(VLOOKUP($A$8, 文字檔!S:T, 2, 0)),0,VLOOKUP($A$8, 文字檔!S:T, 2, 0))</f>
        <v>0</v>
      </c>
      <c r="M8">
        <f>IF(ISERROR(VLOOKUP($A$8, 文字檔!U:V, 2, 0)),0,VLOOKUP($A$8, 文字檔!U:V, 2, 0))</f>
        <v>0</v>
      </c>
      <c r="N8">
        <f>IF(ISERROR(VLOOKUP($A$8, 文字檔!W:X, 2, 0)),0,VLOOKUP($A$8, 文字檔!W:X, 2, 0))</f>
        <v>0</v>
      </c>
      <c r="O8">
        <f>IF(ISERROR(VLOOKUP($A$8, 文字檔!Y:Z, 2, 0)),0,VLOOKUP($A$8, 文字檔!Y:Z, 2, 0))</f>
        <v>0</v>
      </c>
      <c r="P8">
        <f>IF(ISERROR(VLOOKUP($A$8, 文字檔!AA:AB, 2, 0)),0,VLOOKUP($A$8, 文字檔!AA:AB, 2, 0))</f>
        <v>0</v>
      </c>
    </row>
    <row r="9" spans="1:87" ht="16.5" customHeight="1">
      <c r="A9" s="6">
        <v>43745</v>
      </c>
      <c r="B9" s="4">
        <f>SUMPRODUCT($C$2:$P$2,$C$9:$P$9)</f>
        <v>-1636.8600000000006</v>
      </c>
      <c r="C9" s="4">
        <f>IF(ISERROR(VLOOKUP($A$9, 文字檔!A:B, 2, 0)),0,VLOOKUP($A$9, 文字檔!A:B, 2, 0))</f>
        <v>0</v>
      </c>
      <c r="D9" s="4">
        <f>IF(ISERROR(VLOOKUP($A$9, 文字檔!C:D, 2, 0)),0,VLOOKUP($A$9, 文字檔!C:D, 2, 0))</f>
        <v>0</v>
      </c>
      <c r="E9" s="4">
        <f>IF(ISERROR(VLOOKUP($A$9, 文字檔!E:F, 2, 0)),0,VLOOKUP($A$9, 文字檔!E:F, 2, 0))</f>
        <v>0</v>
      </c>
      <c r="F9" s="4">
        <f>IF(ISERROR(VLOOKUP($A$9, 文字檔!G:H, 2, 0)),0,VLOOKUP($A$9, 文字檔!G:H, 2, 0))</f>
        <v>7000</v>
      </c>
      <c r="G9" s="4">
        <f>IF(ISERROR(VLOOKUP($A$9, 文字檔!I:J, 2, 0)),0,VLOOKUP($A$9, 文字檔!I:J, 2, 0))</f>
        <v>0</v>
      </c>
      <c r="H9" s="4">
        <f>IF(ISERROR(VLOOKUP($A$9, 文字檔!K:L, 2, 0)),0,VLOOKUP($A$9, 文字檔!K:L, 2, 0))</f>
        <v>-2782.74</v>
      </c>
      <c r="I9" s="4">
        <f>IF(ISERROR(VLOOKUP($A$9, 文字檔!M:N, 2, 0)),0,VLOOKUP($A$9, 文字檔!M:N, 2, 0))</f>
        <v>0</v>
      </c>
      <c r="J9" s="4">
        <f>IF(ISERROR(VLOOKUP($A$9, 文字檔!O:P, 2, 0)),0,VLOOKUP($A$9, 文字檔!O:P, 2, 0))</f>
        <v>-5854.12</v>
      </c>
      <c r="K9">
        <f>IF(ISERROR(VLOOKUP($A$9, 文字檔!Q:R, 2, 0)),0,VLOOKUP($A$9, 文字檔!Q:R, 2, 0))</f>
        <v>0</v>
      </c>
      <c r="L9">
        <f>IF(ISERROR(VLOOKUP($A$9, 文字檔!S:T, 2, 0)),0,VLOOKUP($A$9, 文字檔!S:T, 2, 0))</f>
        <v>0</v>
      </c>
      <c r="M9">
        <f>IF(ISERROR(VLOOKUP($A$9, 文字檔!U:V, 2, 0)),0,VLOOKUP($A$9, 文字檔!U:V, 2, 0))</f>
        <v>-7000</v>
      </c>
      <c r="N9">
        <f>IF(ISERROR(VLOOKUP($A$9, 文字檔!W:X, 2, 0)),0,VLOOKUP($A$9, 文字檔!W:X, 2, 0))</f>
        <v>0</v>
      </c>
      <c r="O9">
        <f>IF(ISERROR(VLOOKUP($A$9, 文字檔!Y:Z, 2, 0)),0,VLOOKUP($A$9, 文字檔!Y:Z, 2, 0))</f>
        <v>7000</v>
      </c>
      <c r="P9">
        <f>IF(ISERROR(VLOOKUP($A$9, 文字檔!AA:AB, 2, 0)),0,VLOOKUP($A$9, 文字檔!AA:AB, 2, 0))</f>
        <v>0</v>
      </c>
    </row>
    <row r="10" spans="1:87" ht="16.5" customHeight="1">
      <c r="A10" s="6">
        <v>43746</v>
      </c>
      <c r="B10" s="4">
        <f>SUMPRODUCT($C$2:$P$2,$C$10:$P$10)</f>
        <v>40583</v>
      </c>
      <c r="C10" s="4">
        <f>IF(ISERROR(VLOOKUP($A$10, 文字檔!A:B, 2, 0)),0,VLOOKUP($A$10, 文字檔!A:B, 2, 0))</f>
        <v>0</v>
      </c>
      <c r="D10" s="4">
        <f>IF(ISERROR(VLOOKUP($A$10, 文字檔!C:D, 2, 0)),0,VLOOKUP($A$10, 文字檔!C:D, 2, 0))</f>
        <v>10300</v>
      </c>
      <c r="E10" s="4">
        <f>IF(ISERROR(VLOOKUP($A$10, 文字檔!E:F, 2, 0)),0,VLOOKUP($A$10, 文字檔!E:F, 2, 0))</f>
        <v>0</v>
      </c>
      <c r="F10" s="4">
        <f>IF(ISERROR(VLOOKUP($A$10, 文字檔!G:H, 2, 0)),0,VLOOKUP($A$10, 文字檔!G:H, 2, 0))</f>
        <v>17200</v>
      </c>
      <c r="G10" s="4">
        <f>IF(ISERROR(VLOOKUP($A$10, 文字檔!I:J, 2, 0)),0,VLOOKUP($A$10, 文字檔!I:J, 2, 0))</f>
        <v>0</v>
      </c>
      <c r="H10" s="4">
        <f>IF(ISERROR(VLOOKUP($A$10, 文字檔!K:L, 2, 0)),0,VLOOKUP($A$10, 文字檔!K:L, 2, 0))</f>
        <v>142.63999999999999</v>
      </c>
      <c r="I10" s="4">
        <f>IF(ISERROR(VLOOKUP($A$10, 文字檔!M:N, 2, 0)),0,VLOOKUP($A$10, 文字檔!M:N, 2, 0))</f>
        <v>13700</v>
      </c>
      <c r="J10" s="4">
        <f>IF(ISERROR(VLOOKUP($A$10, 文字檔!O:P, 2, 0)),0,VLOOKUP($A$10, 文字檔!O:P, 2, 0))</f>
        <v>1340.36</v>
      </c>
      <c r="K10">
        <f>IF(ISERROR(VLOOKUP($A$10, 文字檔!Q:R, 2, 0)),0,VLOOKUP($A$10, 文字檔!Q:R, 2, 0))</f>
        <v>0</v>
      </c>
      <c r="L10">
        <f>IF(ISERROR(VLOOKUP($A$10, 文字檔!S:T, 2, 0)),0,VLOOKUP($A$10, 文字檔!S:T, 2, 0))</f>
        <v>0</v>
      </c>
      <c r="M10">
        <f>IF(ISERROR(VLOOKUP($A$10, 文字檔!U:V, 2, 0)),0,VLOOKUP($A$10, 文字檔!U:V, 2, 0))</f>
        <v>-17200</v>
      </c>
      <c r="N10">
        <f>IF(ISERROR(VLOOKUP($A$10, 文字檔!W:X, 2, 0)),0,VLOOKUP($A$10, 文字檔!W:X, 2, 0))</f>
        <v>0</v>
      </c>
      <c r="O10">
        <f>IF(ISERROR(VLOOKUP($A$10, 文字檔!Y:Z, 2, 0)),0,VLOOKUP($A$10, 文字檔!Y:Z, 2, 0))</f>
        <v>17200</v>
      </c>
      <c r="P10">
        <f>IF(ISERROR(VLOOKUP($A$10, 文字檔!AA:AB, 2, 0)),0,VLOOKUP($A$10, 文字檔!AA:AB, 2, 0))</f>
        <v>-2100</v>
      </c>
    </row>
    <row r="11" spans="1:87" ht="16.5" customHeight="1">
      <c r="A11" s="6">
        <v>43747</v>
      </c>
      <c r="B11" s="4">
        <f>SUMPRODUCT($C$2:$P$2,$C$11:$P$11)</f>
        <v>-30429.550000000003</v>
      </c>
      <c r="C11" s="4">
        <f>IF(ISERROR(VLOOKUP($A$11, 文字檔!A:B, 2, 0)),0,VLOOKUP($A$11, 文字檔!A:B, 2, 0))</f>
        <v>0</v>
      </c>
      <c r="D11" s="4">
        <f>IF(ISERROR(VLOOKUP($A$11, 文字檔!C:D, 2, 0)),0,VLOOKUP($A$11, 文字檔!C:D, 2, 0))</f>
        <v>-24200</v>
      </c>
      <c r="E11" s="4">
        <f>IF(ISERROR(VLOOKUP($A$11, 文字檔!E:F, 2, 0)),0,VLOOKUP($A$11, 文字檔!E:F, 2, 0))</f>
        <v>0</v>
      </c>
      <c r="F11" s="4">
        <f>IF(ISERROR(VLOOKUP($A$11, 文字檔!G:H, 2, 0)),0,VLOOKUP($A$11, 文字檔!G:H, 2, 0))</f>
        <v>-24200</v>
      </c>
      <c r="G11" s="4">
        <f>IF(ISERROR(VLOOKUP($A$11, 文字檔!I:J, 2, 0)),0,VLOOKUP($A$11, 文字檔!I:J, 2, 0))</f>
        <v>8500</v>
      </c>
      <c r="H11" s="4">
        <f>IF(ISERROR(VLOOKUP($A$11, 文字檔!K:L, 2, 0)),0,VLOOKUP($A$11, 文字檔!K:L, 2, 0))</f>
        <v>-3529.55</v>
      </c>
      <c r="I11" s="4">
        <f>IF(ISERROR(VLOOKUP($A$11, 文字檔!M:N, 2, 0)),0,VLOOKUP($A$11, 文字檔!M:N, 2, 0))</f>
        <v>-7100</v>
      </c>
      <c r="J11" s="4">
        <f>IF(ISERROR(VLOOKUP($A$11, 文字檔!O:P, 2, 0)),0,VLOOKUP($A$11, 文字檔!O:P, 2, 0))</f>
        <v>0</v>
      </c>
      <c r="K11">
        <f>IF(ISERROR(VLOOKUP($A$11, 文字檔!Q:R, 2, 0)),0,VLOOKUP($A$11, 文字檔!Q:R, 2, 0))</f>
        <v>0</v>
      </c>
      <c r="L11">
        <f>IF(ISERROR(VLOOKUP($A$11, 文字檔!S:T, 2, 0)),0,VLOOKUP($A$11, 文字檔!S:T, 2, 0))</f>
        <v>0</v>
      </c>
      <c r="M11">
        <f>IF(ISERROR(VLOOKUP($A$11, 文字檔!U:V, 2, 0)),0,VLOOKUP($A$11, 文字檔!U:V, 2, 0))</f>
        <v>24200</v>
      </c>
      <c r="N11">
        <f>IF(ISERROR(VLOOKUP($A$11, 文字檔!W:X, 2, 0)),0,VLOOKUP($A$11, 文字檔!W:X, 2, 0))</f>
        <v>0</v>
      </c>
      <c r="O11">
        <f>IF(ISERROR(VLOOKUP($A$11, 文字檔!Y:Z, 2, 0)),0,VLOOKUP($A$11, 文字檔!Y:Z, 2, 0))</f>
        <v>12800</v>
      </c>
      <c r="P11">
        <f>IF(ISERROR(VLOOKUP($A$11, 文字檔!AA:AB, 2, 0)),0,VLOOKUP($A$11, 文字檔!AA:AB, 2, 0))</f>
        <v>-16900</v>
      </c>
    </row>
    <row r="12" spans="1:87" ht="16.5" customHeight="1">
      <c r="A12" s="6">
        <v>43748</v>
      </c>
      <c r="B12" s="4">
        <f>SUMPRODUCT($C$2:$P$2,$C$12:$P$12)</f>
        <v>0</v>
      </c>
      <c r="C12" s="4">
        <f>IF(ISERROR(VLOOKUP($A$12, 文字檔!A:B, 2, 0)),0,VLOOKUP($A$12, 文字檔!A:B, 2, 0))</f>
        <v>0</v>
      </c>
      <c r="D12" s="4">
        <f>IF(ISERROR(VLOOKUP($A$12, 文字檔!C:D, 2, 0)),0,VLOOKUP($A$12, 文字檔!C:D, 2, 0))</f>
        <v>0</v>
      </c>
      <c r="E12" s="4">
        <f>IF(ISERROR(VLOOKUP($A$12, 文字檔!E:F, 2, 0)),0,VLOOKUP($A$12, 文字檔!E:F, 2, 0))</f>
        <v>0</v>
      </c>
      <c r="F12" s="4">
        <f>IF(ISERROR(VLOOKUP($A$12, 文字檔!G:H, 2, 0)),0,VLOOKUP($A$12, 文字檔!G:H, 2, 0))</f>
        <v>0</v>
      </c>
      <c r="G12" s="4">
        <f>IF(ISERROR(VLOOKUP($A$12, 文字檔!I:J, 2, 0)),0,VLOOKUP($A$12, 文字檔!I:J, 2, 0))</f>
        <v>0</v>
      </c>
      <c r="H12" s="4">
        <f>IF(ISERROR(VLOOKUP($A$12, 文字檔!K:L, 2, 0)),0,VLOOKUP($A$12, 文字檔!K:L, 2, 0))</f>
        <v>0</v>
      </c>
      <c r="I12" s="4">
        <f>IF(ISERROR(VLOOKUP($A$12, 文字檔!M:N, 2, 0)),0,VLOOKUP($A$12, 文字檔!M:N, 2, 0))</f>
        <v>0</v>
      </c>
      <c r="J12" s="4">
        <f>IF(ISERROR(VLOOKUP($A$12, 文字檔!O:P, 2, 0)),0,VLOOKUP($A$12, 文字檔!O:P, 2, 0))</f>
        <v>0</v>
      </c>
      <c r="K12">
        <f>IF(ISERROR(VLOOKUP($A$12, 文字檔!Q:R, 2, 0)),0,VLOOKUP($A$12, 文字檔!Q:R, 2, 0))</f>
        <v>0</v>
      </c>
      <c r="L12">
        <f>IF(ISERROR(VLOOKUP($A$12, 文字檔!S:T, 2, 0)),0,VLOOKUP($A$12, 文字檔!S:T, 2, 0))</f>
        <v>0</v>
      </c>
      <c r="M12">
        <f>IF(ISERROR(VLOOKUP($A$12, 文字檔!U:V, 2, 0)),0,VLOOKUP($A$12, 文字檔!U:V, 2, 0))</f>
        <v>0</v>
      </c>
      <c r="N12">
        <f>IF(ISERROR(VLOOKUP($A$12, 文字檔!W:X, 2, 0)),0,VLOOKUP($A$12, 文字檔!W:X, 2, 0))</f>
        <v>0</v>
      </c>
      <c r="O12">
        <f>IF(ISERROR(VLOOKUP($A$12, 文字檔!Y:Z, 2, 0)),0,VLOOKUP($A$12, 文字檔!Y:Z, 2, 0))</f>
        <v>0</v>
      </c>
      <c r="P12">
        <f>IF(ISERROR(VLOOKUP($A$12, 文字檔!AA:AB, 2, 0)),0,VLOOKUP($A$12, 文字檔!AA:AB, 2, 0))</f>
        <v>0</v>
      </c>
    </row>
    <row r="13" spans="1:87" ht="16.5" customHeight="1">
      <c r="A13" s="6">
        <v>43749</v>
      </c>
      <c r="B13" s="4">
        <f>SUMPRODUCT($C$2:$P$2,$C$13:$P$13)</f>
        <v>0</v>
      </c>
      <c r="C13" s="4">
        <f>IF(ISERROR(VLOOKUP($A$13, 文字檔!A:B, 2, 0)),0,VLOOKUP($A$13, 文字檔!A:B, 2, 0))</f>
        <v>0</v>
      </c>
      <c r="D13" s="4">
        <f>IF(ISERROR(VLOOKUP($A$13, 文字檔!C:D, 2, 0)),0,VLOOKUP($A$13, 文字檔!C:D, 2, 0))</f>
        <v>0</v>
      </c>
      <c r="E13" s="4">
        <f>IF(ISERROR(VLOOKUP($A$13, 文字檔!E:F, 2, 0)),0,VLOOKUP($A$13, 文字檔!E:F, 2, 0))</f>
        <v>0</v>
      </c>
      <c r="F13" s="4">
        <f>IF(ISERROR(VLOOKUP($A$13, 文字檔!G:H, 2, 0)),0,VLOOKUP($A$13, 文字檔!G:H, 2, 0))</f>
        <v>0</v>
      </c>
      <c r="G13" s="4">
        <f>IF(ISERROR(VLOOKUP($A$13, 文字檔!I:J, 2, 0)),0,VLOOKUP($A$13, 文字檔!I:J, 2, 0))</f>
        <v>0</v>
      </c>
      <c r="H13" s="4">
        <f>IF(ISERROR(VLOOKUP($A$13, 文字檔!K:L, 2, 0)),0,VLOOKUP($A$13, 文字檔!K:L, 2, 0))</f>
        <v>0</v>
      </c>
      <c r="I13" s="4">
        <f>IF(ISERROR(VLOOKUP($A$13, 文字檔!M:N, 2, 0)),0,VLOOKUP($A$13, 文字檔!M:N, 2, 0))</f>
        <v>0</v>
      </c>
      <c r="J13" s="4">
        <f>IF(ISERROR(VLOOKUP($A$13, 文字檔!O:P, 2, 0)),0,VLOOKUP($A$13, 文字檔!O:P, 2, 0))</f>
        <v>0</v>
      </c>
      <c r="K13">
        <f>IF(ISERROR(VLOOKUP($A$13, 文字檔!Q:R, 2, 0)),0,VLOOKUP($A$13, 文字檔!Q:R, 2, 0))</f>
        <v>0</v>
      </c>
      <c r="L13">
        <f>IF(ISERROR(VLOOKUP($A$13, 文字檔!S:T, 2, 0)),0,VLOOKUP($A$13, 文字檔!S:T, 2, 0))</f>
        <v>0</v>
      </c>
      <c r="M13">
        <f>IF(ISERROR(VLOOKUP($A$13, 文字檔!U:V, 2, 0)),0,VLOOKUP($A$13, 文字檔!U:V, 2, 0))</f>
        <v>0</v>
      </c>
      <c r="N13">
        <f>IF(ISERROR(VLOOKUP($A$13, 文字檔!W:X, 2, 0)),0,VLOOKUP($A$13, 文字檔!W:X, 2, 0))</f>
        <v>0</v>
      </c>
      <c r="O13">
        <f>IF(ISERROR(VLOOKUP($A$13, 文字檔!Y:Z, 2, 0)),0,VLOOKUP($A$13, 文字檔!Y:Z, 2, 0))</f>
        <v>0</v>
      </c>
      <c r="P13">
        <f>IF(ISERROR(VLOOKUP($A$13, 文字檔!AA:AB, 2, 0)),0,VLOOKUP($A$13, 文字檔!AA:AB, 2, 0))</f>
        <v>0</v>
      </c>
    </row>
    <row r="14" spans="1:87" ht="16.5" customHeight="1">
      <c r="A14" s="6">
        <v>43750</v>
      </c>
      <c r="B14" s="4">
        <f>SUMPRODUCT($C$2:$P$2,$C$14:$P$14)</f>
        <v>0</v>
      </c>
      <c r="C14" s="4">
        <f>IF(ISERROR(VLOOKUP($A$14, 文字檔!A:B, 2, 0)),0,VLOOKUP($A$14, 文字檔!A:B, 2, 0))</f>
        <v>0</v>
      </c>
      <c r="D14" s="4">
        <f>IF(ISERROR(VLOOKUP($A$14, 文字檔!C:D, 2, 0)),0,VLOOKUP($A$14, 文字檔!C:D, 2, 0))</f>
        <v>0</v>
      </c>
      <c r="E14" s="4">
        <f>IF(ISERROR(VLOOKUP($A$14, 文字檔!E:F, 2, 0)),0,VLOOKUP($A$14, 文字檔!E:F, 2, 0))</f>
        <v>0</v>
      </c>
      <c r="F14" s="4">
        <f>IF(ISERROR(VLOOKUP($A$14, 文字檔!G:H, 2, 0)),0,VLOOKUP($A$14, 文字檔!G:H, 2, 0))</f>
        <v>0</v>
      </c>
      <c r="G14" s="4">
        <f>IF(ISERROR(VLOOKUP($A$14, 文字檔!I:J, 2, 0)),0,VLOOKUP($A$14, 文字檔!I:J, 2, 0))</f>
        <v>0</v>
      </c>
      <c r="H14" s="4">
        <f>IF(ISERROR(VLOOKUP($A$14, 文字檔!K:L, 2, 0)),0,VLOOKUP($A$14, 文字檔!K:L, 2, 0))</f>
        <v>0</v>
      </c>
      <c r="I14" s="4">
        <f>IF(ISERROR(VLOOKUP($A$14, 文字檔!M:N, 2, 0)),0,VLOOKUP($A$14, 文字檔!M:N, 2, 0))</f>
        <v>0</v>
      </c>
      <c r="J14" s="4">
        <f>IF(ISERROR(VLOOKUP($A$14, 文字檔!O:P, 2, 0)),0,VLOOKUP($A$14, 文字檔!O:P, 2, 0))</f>
        <v>0</v>
      </c>
      <c r="K14">
        <f>IF(ISERROR(VLOOKUP($A$14, 文字檔!Q:R, 2, 0)),0,VLOOKUP($A$14, 文字檔!Q:R, 2, 0))</f>
        <v>0</v>
      </c>
      <c r="L14">
        <f>IF(ISERROR(VLOOKUP($A$14, 文字檔!S:T, 2, 0)),0,VLOOKUP($A$14, 文字檔!S:T, 2, 0))</f>
        <v>0</v>
      </c>
      <c r="M14">
        <f>IF(ISERROR(VLOOKUP($A$14, 文字檔!U:V, 2, 0)),0,VLOOKUP($A$14, 文字檔!U:V, 2, 0))</f>
        <v>0</v>
      </c>
      <c r="N14">
        <f>IF(ISERROR(VLOOKUP($A$14, 文字檔!W:X, 2, 0)),0,VLOOKUP($A$14, 文字檔!W:X, 2, 0))</f>
        <v>0</v>
      </c>
      <c r="O14">
        <f>IF(ISERROR(VLOOKUP($A$14, 文字檔!Y:Z, 2, 0)),0,VLOOKUP($A$14, 文字檔!Y:Z, 2, 0))</f>
        <v>0</v>
      </c>
      <c r="P14">
        <f>IF(ISERROR(VLOOKUP($A$14, 文字檔!AA:AB, 2, 0)),0,VLOOKUP($A$14, 文字檔!AA:AB, 2, 0))</f>
        <v>0</v>
      </c>
    </row>
    <row r="15" spans="1:87" ht="16.5" customHeight="1">
      <c r="A15" s="6">
        <v>43751</v>
      </c>
      <c r="B15" s="4">
        <f>SUMPRODUCT($C$2:$P$2,$C$15:$P$15)</f>
        <v>0</v>
      </c>
      <c r="C15" s="4">
        <f>IF(ISERROR(VLOOKUP($A$15, 文字檔!A:B, 2, 0)),0,VLOOKUP($A$15, 文字檔!A:B, 2, 0))</f>
        <v>0</v>
      </c>
      <c r="D15" s="4">
        <f>IF(ISERROR(VLOOKUP($A$15, 文字檔!C:D, 2, 0)),0,VLOOKUP($A$15, 文字檔!C:D, 2, 0))</f>
        <v>0</v>
      </c>
      <c r="E15" s="4">
        <f>IF(ISERROR(VLOOKUP($A$15, 文字檔!E:F, 2, 0)),0,VLOOKUP($A$15, 文字檔!E:F, 2, 0))</f>
        <v>0</v>
      </c>
      <c r="F15" s="4">
        <f>IF(ISERROR(VLOOKUP($A$15, 文字檔!G:H, 2, 0)),0,VLOOKUP($A$15, 文字檔!G:H, 2, 0))</f>
        <v>0</v>
      </c>
      <c r="G15" s="4">
        <f>IF(ISERROR(VLOOKUP($A$15, 文字檔!I:J, 2, 0)),0,VLOOKUP($A$15, 文字檔!I:J, 2, 0))</f>
        <v>0</v>
      </c>
      <c r="H15" s="4">
        <f>IF(ISERROR(VLOOKUP($A$15, 文字檔!K:L, 2, 0)),0,VLOOKUP($A$15, 文字檔!K:L, 2, 0))</f>
        <v>0</v>
      </c>
      <c r="I15" s="4">
        <f>IF(ISERROR(VLOOKUP($A$15, 文字檔!M:N, 2, 0)),0,VLOOKUP($A$15, 文字檔!M:N, 2, 0))</f>
        <v>0</v>
      </c>
      <c r="J15" s="4">
        <f>IF(ISERROR(VLOOKUP($A$15, 文字檔!O:P, 2, 0)),0,VLOOKUP($A$15, 文字檔!O:P, 2, 0))</f>
        <v>0</v>
      </c>
      <c r="K15">
        <f>IF(ISERROR(VLOOKUP($A$15, 文字檔!Q:R, 2, 0)),0,VLOOKUP($A$15, 文字檔!Q:R, 2, 0))</f>
        <v>0</v>
      </c>
      <c r="L15">
        <f>IF(ISERROR(VLOOKUP($A$15, 文字檔!S:T, 2, 0)),0,VLOOKUP($A$15, 文字檔!S:T, 2, 0))</f>
        <v>0</v>
      </c>
      <c r="M15">
        <f>IF(ISERROR(VLOOKUP($A$15, 文字檔!U:V, 2, 0)),0,VLOOKUP($A$15, 文字檔!U:V, 2, 0))</f>
        <v>0</v>
      </c>
      <c r="N15">
        <f>IF(ISERROR(VLOOKUP($A$15, 文字檔!W:X, 2, 0)),0,VLOOKUP($A$15, 文字檔!W:X, 2, 0))</f>
        <v>0</v>
      </c>
      <c r="O15">
        <f>IF(ISERROR(VLOOKUP($A$15, 文字檔!Y:Z, 2, 0)),0,VLOOKUP($A$15, 文字檔!Y:Z, 2, 0))</f>
        <v>0</v>
      </c>
      <c r="P15">
        <f>IF(ISERROR(VLOOKUP($A$15, 文字檔!AA:AB, 2, 0)),0,VLOOKUP($A$15, 文字檔!AA:AB, 2, 0))</f>
        <v>0</v>
      </c>
    </row>
    <row r="16" spans="1:87" ht="16.5" customHeight="1">
      <c r="A16" s="6">
        <v>43752</v>
      </c>
      <c r="B16" s="4">
        <f>SUMPRODUCT($C$2:$P$2,$C$16:$P$16)</f>
        <v>80372.47</v>
      </c>
      <c r="C16" s="4">
        <f>IF(ISERROR(VLOOKUP($A$16, 文字檔!A:B, 2, 0)),0,VLOOKUP($A$16, 文字檔!A:B, 2, 0))</f>
        <v>0</v>
      </c>
      <c r="D16" s="4">
        <f>IF(ISERROR(VLOOKUP($A$16, 文字檔!C:D, 2, 0)),0,VLOOKUP($A$16, 文字檔!C:D, 2, 0))</f>
        <v>39500</v>
      </c>
      <c r="E16" s="4">
        <f>IF(ISERROR(VLOOKUP($A$16, 文字檔!E:F, 2, 0)),0,VLOOKUP($A$16, 文字檔!E:F, 2, 0))</f>
        <v>0</v>
      </c>
      <c r="F16" s="4">
        <f>IF(ISERROR(VLOOKUP($A$16, 文字檔!G:H, 2, 0)),0,VLOOKUP($A$16, 文字檔!G:H, 2, 0))</f>
        <v>39200</v>
      </c>
      <c r="G16" s="4">
        <f>IF(ISERROR(VLOOKUP($A$16, 文字檔!I:J, 2, 0)),0,VLOOKUP($A$16, 文字檔!I:J, 2, 0))</f>
        <v>-7500</v>
      </c>
      <c r="H16" s="4">
        <f>IF(ISERROR(VLOOKUP($A$16, 文字檔!K:L, 2, 0)),0,VLOOKUP($A$16, 文字檔!K:L, 2, 0))</f>
        <v>-2063.39</v>
      </c>
      <c r="I16" s="4">
        <f>IF(ISERROR(VLOOKUP($A$16, 文字檔!M:N, 2, 0)),0,VLOOKUP($A$16, 文字檔!M:N, 2, 0))</f>
        <v>28900</v>
      </c>
      <c r="J16" s="4">
        <f>IF(ISERROR(VLOOKUP($A$16, 文字檔!O:P, 2, 0)),0,VLOOKUP($A$16, 文字檔!O:P, 2, 0))</f>
        <v>-264.14</v>
      </c>
      <c r="K16">
        <f>IF(ISERROR(VLOOKUP($A$16, 文字檔!Q:R, 2, 0)),0,VLOOKUP($A$16, 文字檔!Q:R, 2, 0))</f>
        <v>-6900</v>
      </c>
      <c r="L16">
        <f>IF(ISERROR(VLOOKUP($A$16, 文字檔!S:T, 2, 0)),0,VLOOKUP($A$16, 文字檔!S:T, 2, 0))</f>
        <v>0</v>
      </c>
      <c r="M16">
        <f>IF(ISERROR(VLOOKUP($A$16, 文字檔!U:V, 2, 0)),0,VLOOKUP($A$16, 文字檔!U:V, 2, 0))</f>
        <v>-40600</v>
      </c>
      <c r="N16">
        <f>IF(ISERROR(VLOOKUP($A$16, 文字檔!W:X, 2, 0)),0,VLOOKUP($A$16, 文字檔!W:X, 2, 0))</f>
        <v>0</v>
      </c>
      <c r="O16">
        <f>IF(ISERROR(VLOOKUP($A$16, 文字檔!Y:Z, 2, 0)),0,VLOOKUP($A$16, 文字檔!Y:Z, 2, 0))</f>
        <v>32400</v>
      </c>
      <c r="P16">
        <f>IF(ISERROR(VLOOKUP($A$16, 文字檔!AA:AB, 2, 0)),0,VLOOKUP($A$16, 文字檔!AA:AB, 2, 0))</f>
        <v>-2300</v>
      </c>
    </row>
    <row r="17" spans="1:16" ht="16.5" customHeight="1">
      <c r="A17" s="6">
        <v>43753</v>
      </c>
      <c r="B17" s="4">
        <f>SUMPRODUCT($C$2:$P$2,$C$17:$P$17)</f>
        <v>23900.73</v>
      </c>
      <c r="C17" s="4">
        <f>IF(ISERROR(VLOOKUP($A$17, 文字檔!A:B, 2, 0)),0,VLOOKUP($A$17, 文字檔!A:B, 2, 0))</f>
        <v>0</v>
      </c>
      <c r="D17" s="4">
        <f>IF(ISERROR(VLOOKUP($A$17, 文字檔!C:D, 2, 0)),0,VLOOKUP($A$17, 文字檔!C:D, 2, 0))</f>
        <v>0</v>
      </c>
      <c r="E17" s="4">
        <f>IF(ISERROR(VLOOKUP($A$17, 文字檔!E:F, 2, 0)),0,VLOOKUP($A$17, 文字檔!E:F, 2, 0))</f>
        <v>0</v>
      </c>
      <c r="F17" s="4">
        <f>IF(ISERROR(VLOOKUP($A$17, 文字檔!G:H, 2, 0)),0,VLOOKUP($A$17, 文字檔!G:H, 2, 0))</f>
        <v>6400</v>
      </c>
      <c r="G17" s="4">
        <f>IF(ISERROR(VLOOKUP($A$17, 文字檔!I:J, 2, 0)),0,VLOOKUP($A$17, 文字檔!I:J, 2, 0))</f>
        <v>4500</v>
      </c>
      <c r="H17" s="4">
        <f>IF(ISERROR(VLOOKUP($A$17, 文字檔!K:L, 2, 0)),0,VLOOKUP($A$17, 文字檔!K:L, 2, 0))</f>
        <v>1066.97</v>
      </c>
      <c r="I17" s="4">
        <f>IF(ISERROR(VLOOKUP($A$17, 文字檔!M:N, 2, 0)),0,VLOOKUP($A$17, 文字檔!M:N, 2, 0))</f>
        <v>-3500</v>
      </c>
      <c r="J17" s="4">
        <f>IF(ISERROR(VLOOKUP($A$17, 文字檔!O:P, 2, 0)),0,VLOOKUP($A$17, 文字檔!O:P, 2, 0))</f>
        <v>533.76</v>
      </c>
      <c r="K17">
        <f>IF(ISERROR(VLOOKUP($A$17, 文字檔!Q:R, 2, 0)),0,VLOOKUP($A$17, 文字檔!Q:R, 2, 0))</f>
        <v>-4300</v>
      </c>
      <c r="L17">
        <f>IF(ISERROR(VLOOKUP($A$17, 文字檔!S:T, 2, 0)),0,VLOOKUP($A$17, 文字檔!S:T, 2, 0))</f>
        <v>0</v>
      </c>
      <c r="M17">
        <f>IF(ISERROR(VLOOKUP($A$17, 文字檔!U:V, 2, 0)),0,VLOOKUP($A$17, 文字檔!U:V, 2, 0))</f>
        <v>6400</v>
      </c>
      <c r="N17">
        <f>IF(ISERROR(VLOOKUP($A$17, 文字檔!W:X, 2, 0)),0,VLOOKUP($A$17, 文字檔!W:X, 2, 0))</f>
        <v>0</v>
      </c>
      <c r="O17">
        <f>IF(ISERROR(VLOOKUP($A$17, 文字檔!Y:Z, 2, 0)),0,VLOOKUP($A$17, 文字檔!Y:Z, 2, 0))</f>
        <v>6400</v>
      </c>
      <c r="P17">
        <f>IF(ISERROR(VLOOKUP($A$17, 文字檔!AA:AB, 2, 0)),0,VLOOKUP($A$17, 文字檔!AA:AB, 2, 0))</f>
        <v>6400</v>
      </c>
    </row>
    <row r="18" spans="1:16" ht="16.5" customHeight="1">
      <c r="A18" s="6">
        <v>43754</v>
      </c>
      <c r="B18" s="4">
        <f>SUMPRODUCT($C$2:$P$2,$C$18:$P$18)</f>
        <v>48296.35</v>
      </c>
      <c r="C18" s="4">
        <f>IF(ISERROR(VLOOKUP($A$18, 文字檔!A:B, 2, 0)),0,VLOOKUP($A$18, 文字檔!A:B, 2, 0))</f>
        <v>0</v>
      </c>
      <c r="D18" s="4">
        <f>IF(ISERROR(VLOOKUP($A$18, 文字檔!C:D, 2, 0)),0,VLOOKUP($A$18, 文字檔!C:D, 2, 0))</f>
        <v>0</v>
      </c>
      <c r="E18" s="4">
        <f>IF(ISERROR(VLOOKUP($A$18, 文字檔!E:F, 2, 0)),0,VLOOKUP($A$18, 文字檔!E:F, 2, 0))</f>
        <v>0</v>
      </c>
      <c r="F18" s="4">
        <f>IF(ISERROR(VLOOKUP($A$18, 文字檔!G:H, 2, 0)),0,VLOOKUP($A$18, 文字檔!G:H, 2, 0))</f>
        <v>6900</v>
      </c>
      <c r="G18" s="4">
        <f>IF(ISERROR(VLOOKUP($A$18, 文字檔!I:J, 2, 0)),0,VLOOKUP($A$18, 文字檔!I:J, 2, 0))</f>
        <v>6700</v>
      </c>
      <c r="H18" s="4">
        <f>IF(ISERROR(VLOOKUP($A$18, 文字檔!K:L, 2, 0)),0,VLOOKUP($A$18, 文字檔!K:L, 2, 0))</f>
        <v>13996.35</v>
      </c>
      <c r="I18" s="4">
        <f>IF(ISERROR(VLOOKUP($A$18, 文字檔!M:N, 2, 0)),0,VLOOKUP($A$18, 文字檔!M:N, 2, 0))</f>
        <v>0</v>
      </c>
      <c r="J18" s="4">
        <f>IF(ISERROR(VLOOKUP($A$18, 文字檔!O:P, 2, 0)),0,VLOOKUP($A$18, 文字檔!O:P, 2, 0))</f>
        <v>0</v>
      </c>
      <c r="K18">
        <f>IF(ISERROR(VLOOKUP($A$18, 文字檔!Q:R, 2, 0)),0,VLOOKUP($A$18, 文字檔!Q:R, 2, 0))</f>
        <v>0</v>
      </c>
      <c r="L18">
        <f>IF(ISERROR(VLOOKUP($A$18, 文字檔!S:T, 2, 0)),0,VLOOKUP($A$18, 文字檔!S:T, 2, 0))</f>
        <v>0</v>
      </c>
      <c r="M18">
        <f>IF(ISERROR(VLOOKUP($A$18, 文字檔!U:V, 2, 0)),0,VLOOKUP($A$18, 文字檔!U:V, 2, 0))</f>
        <v>6900</v>
      </c>
      <c r="N18">
        <f>IF(ISERROR(VLOOKUP($A$18, 文字檔!W:X, 2, 0)),0,VLOOKUP($A$18, 文字檔!W:X, 2, 0))</f>
        <v>0</v>
      </c>
      <c r="O18">
        <f>IF(ISERROR(VLOOKUP($A$18, 文字檔!Y:Z, 2, 0)),0,VLOOKUP($A$18, 文字檔!Y:Z, 2, 0))</f>
        <v>6900</v>
      </c>
      <c r="P18">
        <f>IF(ISERROR(VLOOKUP($A$18, 文字檔!AA:AB, 2, 0)),0,VLOOKUP($A$18, 文字檔!AA:AB, 2, 0))</f>
        <v>6900</v>
      </c>
    </row>
    <row r="19" spans="1:16" ht="16.5" customHeight="1">
      <c r="A19" s="6">
        <v>43755</v>
      </c>
      <c r="B19" s="4">
        <f>SUMPRODUCT($C$2:$P$2,$C$19:$P$19)</f>
        <v>-1100</v>
      </c>
      <c r="C19" s="4">
        <f>IF(ISERROR(VLOOKUP($A$19, 文字檔!A:B, 2, 0)),0,VLOOKUP($A$19, 文字檔!A:B, 2, 0))</f>
        <v>0</v>
      </c>
      <c r="D19" s="4">
        <f>IF(ISERROR(VLOOKUP($A$19, 文字檔!C:D, 2, 0)),0,VLOOKUP($A$19, 文字檔!C:D, 2, 0))</f>
        <v>0</v>
      </c>
      <c r="E19" s="4">
        <f>IF(ISERROR(VLOOKUP($A$19, 文字檔!E:F, 2, 0)),0,VLOOKUP($A$19, 文字檔!E:F, 2, 0))</f>
        <v>0</v>
      </c>
      <c r="F19" s="4">
        <f>IF(ISERROR(VLOOKUP($A$19, 文字檔!G:H, 2, 0)),0,VLOOKUP($A$19, 文字檔!G:H, 2, 0))</f>
        <v>0</v>
      </c>
      <c r="G19" s="4">
        <f>IF(ISERROR(VLOOKUP($A$19, 文字檔!I:J, 2, 0)),0,VLOOKUP($A$19, 文字檔!I:J, 2, 0))</f>
        <v>0</v>
      </c>
      <c r="H19" s="4">
        <f>IF(ISERROR(VLOOKUP($A$19, 文字檔!K:L, 2, 0)),0,VLOOKUP($A$19, 文字檔!K:L, 2, 0))</f>
        <v>0</v>
      </c>
      <c r="I19" s="4">
        <f>IF(ISERROR(VLOOKUP($A$19, 文字檔!M:N, 2, 0)),0,VLOOKUP($A$19, 文字檔!M:N, 2, 0))</f>
        <v>0</v>
      </c>
      <c r="J19" s="4">
        <f>IF(ISERROR(VLOOKUP($A$19, 文字檔!O:P, 2, 0)),0,VLOOKUP($A$19, 文字檔!O:P, 2, 0))</f>
        <v>0</v>
      </c>
      <c r="K19">
        <f>IF(ISERROR(VLOOKUP($A$19, 文字檔!Q:R, 2, 0)),0,VLOOKUP($A$19, 文字檔!Q:R, 2, 0))</f>
        <v>-3000</v>
      </c>
      <c r="L19">
        <f>IF(ISERROR(VLOOKUP($A$19, 文字檔!S:T, 2, 0)),0,VLOOKUP($A$19, 文字檔!S:T, 2, 0))</f>
        <v>0</v>
      </c>
      <c r="M19">
        <f>IF(ISERROR(VLOOKUP($A$19, 文字檔!U:V, 2, 0)),0,VLOOKUP($A$19, 文字檔!U:V, 2, 0))</f>
        <v>0</v>
      </c>
      <c r="N19">
        <f>IF(ISERROR(VLOOKUP($A$19, 文字檔!W:X, 2, 0)),0,VLOOKUP($A$19, 文字檔!W:X, 2, 0))</f>
        <v>0</v>
      </c>
      <c r="O19">
        <f>IF(ISERROR(VLOOKUP($A$19, 文字檔!Y:Z, 2, 0)),0,VLOOKUP($A$19, 文字檔!Y:Z, 2, 0))</f>
        <v>0</v>
      </c>
      <c r="P19">
        <f>IF(ISERROR(VLOOKUP($A$19, 文字檔!AA:AB, 2, 0)),0,VLOOKUP($A$19, 文字檔!AA:AB, 2, 0))</f>
        <v>1900</v>
      </c>
    </row>
    <row r="20" spans="1:16" ht="16.5" customHeight="1">
      <c r="A20" s="6">
        <v>43756</v>
      </c>
      <c r="B20" s="4">
        <f>SUMPRODUCT($C$2:$P$2,$C$20:$P$20)</f>
        <v>-30800</v>
      </c>
      <c r="C20" s="4">
        <f>IF(ISERROR(VLOOKUP($A$20, 文字檔!A:B, 2, 0)),0,VLOOKUP($A$20, 文字檔!A:B, 2, 0))</f>
        <v>0</v>
      </c>
      <c r="D20" s="4">
        <f>IF(ISERROR(VLOOKUP($A$20, 文字檔!C:D, 2, 0)),0,VLOOKUP($A$20, 文字檔!C:D, 2, 0))</f>
        <v>0</v>
      </c>
      <c r="E20" s="4">
        <f>IF(ISERROR(VLOOKUP($A$20, 文字檔!E:F, 2, 0)),0,VLOOKUP($A$20, 文字檔!E:F, 2, 0))</f>
        <v>0</v>
      </c>
      <c r="F20" s="4">
        <f>IF(ISERROR(VLOOKUP($A$20, 文字檔!G:H, 2, 0)),0,VLOOKUP($A$20, 文字檔!G:H, 2, 0))</f>
        <v>0</v>
      </c>
      <c r="G20" s="4">
        <f>IF(ISERROR(VLOOKUP($A$20, 文字檔!I:J, 2, 0)),0,VLOOKUP($A$20, 文字檔!I:J, 2, 0))</f>
        <v>0</v>
      </c>
      <c r="H20" s="4">
        <f>IF(ISERROR(VLOOKUP($A$20, 文字檔!K:L, 2, 0)),0,VLOOKUP($A$20, 文字檔!K:L, 2, 0))</f>
        <v>0</v>
      </c>
      <c r="I20" s="4">
        <f>IF(ISERROR(VLOOKUP($A$20, 文字檔!M:N, 2, 0)),0,VLOOKUP($A$20, 文字檔!M:N, 2, 0))</f>
        <v>0</v>
      </c>
      <c r="J20" s="4">
        <f>IF(ISERROR(VLOOKUP($A$20, 文字檔!O:P, 2, 0)),0,VLOOKUP($A$20, 文字檔!O:P, 2, 0))</f>
        <v>0</v>
      </c>
      <c r="K20">
        <f>IF(ISERROR(VLOOKUP($A$20, 文字檔!Q:R, 2, 0)),0,VLOOKUP($A$20, 文字檔!Q:R, 2, 0))</f>
        <v>0</v>
      </c>
      <c r="L20">
        <f>IF(ISERROR(VLOOKUP($A$20, 文字檔!S:T, 2, 0)),0,VLOOKUP($A$20, 文字檔!S:T, 2, 0))</f>
        <v>0</v>
      </c>
      <c r="M20">
        <f>IF(ISERROR(VLOOKUP($A$20, 文字檔!U:V, 2, 0)),0,VLOOKUP($A$20, 文字檔!U:V, 2, 0))</f>
        <v>-12500</v>
      </c>
      <c r="N20">
        <f>IF(ISERROR(VLOOKUP($A$20, 文字檔!W:X, 2, 0)),0,VLOOKUP($A$20, 文字檔!W:X, 2, 0))</f>
        <v>0</v>
      </c>
      <c r="O20">
        <f>IF(ISERROR(VLOOKUP($A$20, 文字檔!Y:Z, 2, 0)),0,VLOOKUP($A$20, 文字檔!Y:Z, 2, 0))</f>
        <v>-16900</v>
      </c>
      <c r="P20">
        <f>IF(ISERROR(VLOOKUP($A$20, 文字檔!AA:AB, 2, 0)),0,VLOOKUP($A$20, 文字檔!AA:AB, 2, 0))</f>
        <v>-1400</v>
      </c>
    </row>
    <row r="21" spans="1:16" ht="16.5" customHeight="1">
      <c r="A21" s="6">
        <v>43757</v>
      </c>
      <c r="B21" s="4">
        <f>SUMPRODUCT($C$2:$P$2,$C$21:$P$21)</f>
        <v>0</v>
      </c>
      <c r="C21" s="4">
        <f>IF(ISERROR(VLOOKUP($A$21, 文字檔!A:B, 2, 0)),0,VLOOKUP($A$21, 文字檔!A:B, 2, 0))</f>
        <v>0</v>
      </c>
      <c r="D21" s="4">
        <f>IF(ISERROR(VLOOKUP($A$21, 文字檔!C:D, 2, 0)),0,VLOOKUP($A$21, 文字檔!C:D, 2, 0))</f>
        <v>0</v>
      </c>
      <c r="E21" s="4">
        <f>IF(ISERROR(VLOOKUP($A$21, 文字檔!E:F, 2, 0)),0,VLOOKUP($A$21, 文字檔!E:F, 2, 0))</f>
        <v>0</v>
      </c>
      <c r="F21" s="4">
        <f>IF(ISERROR(VLOOKUP($A$21, 文字檔!G:H, 2, 0)),0,VLOOKUP($A$21, 文字檔!G:H, 2, 0))</f>
        <v>0</v>
      </c>
      <c r="G21" s="4">
        <f>IF(ISERROR(VLOOKUP($A$21, 文字檔!I:J, 2, 0)),0,VLOOKUP($A$21, 文字檔!I:J, 2, 0))</f>
        <v>0</v>
      </c>
      <c r="H21" s="4">
        <f>IF(ISERROR(VLOOKUP($A$21, 文字檔!K:L, 2, 0)),0,VLOOKUP($A$21, 文字檔!K:L, 2, 0))</f>
        <v>0</v>
      </c>
      <c r="I21" s="4">
        <f>IF(ISERROR(VLOOKUP($A$21, 文字檔!M:N, 2, 0)),0,VLOOKUP($A$21, 文字檔!M:N, 2, 0))</f>
        <v>0</v>
      </c>
      <c r="J21" s="4">
        <f>IF(ISERROR(VLOOKUP($A$21, 文字檔!O:P, 2, 0)),0,VLOOKUP($A$21, 文字檔!O:P, 2, 0))</f>
        <v>0</v>
      </c>
      <c r="K21">
        <f>IF(ISERROR(VLOOKUP($A$21, 文字檔!Q:R, 2, 0)),0,VLOOKUP($A$21, 文字檔!Q:R, 2, 0))</f>
        <v>0</v>
      </c>
      <c r="L21">
        <f>IF(ISERROR(VLOOKUP($A$21, 文字檔!S:T, 2, 0)),0,VLOOKUP($A$21, 文字檔!S:T, 2, 0))</f>
        <v>0</v>
      </c>
      <c r="M21">
        <f>IF(ISERROR(VLOOKUP($A$21, 文字檔!U:V, 2, 0)),0,VLOOKUP($A$21, 文字檔!U:V, 2, 0))</f>
        <v>0</v>
      </c>
      <c r="N21">
        <f>IF(ISERROR(VLOOKUP($A$21, 文字檔!W:X, 2, 0)),0,VLOOKUP($A$21, 文字檔!W:X, 2, 0))</f>
        <v>0</v>
      </c>
      <c r="O21">
        <f>IF(ISERROR(VLOOKUP($A$21, 文字檔!Y:Z, 2, 0)),0,VLOOKUP($A$21, 文字檔!Y:Z, 2, 0))</f>
        <v>0</v>
      </c>
      <c r="P21">
        <f>IF(ISERROR(VLOOKUP($A$21, 文字檔!AA:AB, 2, 0)),0,VLOOKUP($A$21, 文字檔!AA:AB, 2, 0))</f>
        <v>0</v>
      </c>
    </row>
    <row r="22" spans="1:16" ht="16.5" customHeight="1">
      <c r="A22" s="6">
        <v>43758</v>
      </c>
      <c r="B22" s="4">
        <f>SUMPRODUCT($C$2:$P$2,$C$22:$P$22)</f>
        <v>0</v>
      </c>
      <c r="C22" s="4">
        <f>IF(ISERROR(VLOOKUP($A$22, 文字檔!A:B, 2, 0)),0,VLOOKUP($A$22, 文字檔!A:B, 2, 0))</f>
        <v>0</v>
      </c>
      <c r="D22" s="4">
        <f>IF(ISERROR(VLOOKUP($A$22, 文字檔!C:D, 2, 0)),0,VLOOKUP($A$22, 文字檔!C:D, 2, 0))</f>
        <v>0</v>
      </c>
      <c r="E22" s="4">
        <f>IF(ISERROR(VLOOKUP($A$22, 文字檔!E:F, 2, 0)),0,VLOOKUP($A$22, 文字檔!E:F, 2, 0))</f>
        <v>0</v>
      </c>
      <c r="F22" s="4">
        <f>IF(ISERROR(VLOOKUP($A$22, 文字檔!G:H, 2, 0)),0,VLOOKUP($A$22, 文字檔!G:H, 2, 0))</f>
        <v>0</v>
      </c>
      <c r="G22" s="4">
        <f>IF(ISERROR(VLOOKUP($A$22, 文字檔!I:J, 2, 0)),0,VLOOKUP($A$22, 文字檔!I:J, 2, 0))</f>
        <v>0</v>
      </c>
      <c r="H22" s="4">
        <f>IF(ISERROR(VLOOKUP($A$22, 文字檔!K:L, 2, 0)),0,VLOOKUP($A$22, 文字檔!K:L, 2, 0))</f>
        <v>0</v>
      </c>
      <c r="I22" s="4">
        <f>IF(ISERROR(VLOOKUP($A$22, 文字檔!M:N, 2, 0)),0,VLOOKUP($A$22, 文字檔!M:N, 2, 0))</f>
        <v>0</v>
      </c>
      <c r="J22" s="4">
        <f>IF(ISERROR(VLOOKUP($A$22, 文字檔!O:P, 2, 0)),0,VLOOKUP($A$22, 文字檔!O:P, 2, 0))</f>
        <v>0</v>
      </c>
      <c r="K22">
        <f>IF(ISERROR(VLOOKUP($A$22, 文字檔!Q:R, 2, 0)),0,VLOOKUP($A$22, 文字檔!Q:R, 2, 0))</f>
        <v>0</v>
      </c>
      <c r="L22">
        <f>IF(ISERROR(VLOOKUP($A$22, 文字檔!S:T, 2, 0)),0,VLOOKUP($A$22, 文字檔!S:T, 2, 0))</f>
        <v>0</v>
      </c>
      <c r="M22">
        <f>IF(ISERROR(VLOOKUP($A$22, 文字檔!U:V, 2, 0)),0,VLOOKUP($A$22, 文字檔!U:V, 2, 0))</f>
        <v>0</v>
      </c>
      <c r="N22">
        <f>IF(ISERROR(VLOOKUP($A$22, 文字檔!W:X, 2, 0)),0,VLOOKUP($A$22, 文字檔!W:X, 2, 0))</f>
        <v>0</v>
      </c>
      <c r="O22">
        <f>IF(ISERROR(VLOOKUP($A$22, 文字檔!Y:Z, 2, 0)),0,VLOOKUP($A$22, 文字檔!Y:Z, 2, 0))</f>
        <v>0</v>
      </c>
      <c r="P22">
        <f>IF(ISERROR(VLOOKUP($A$22, 文字檔!AA:AB, 2, 0)),0,VLOOKUP($A$22, 文字檔!AA:AB, 2, 0))</f>
        <v>0</v>
      </c>
    </row>
    <row r="23" spans="1:16" ht="16.5" customHeight="1">
      <c r="A23" s="6">
        <v>43759</v>
      </c>
      <c r="B23" s="4">
        <f>SUMPRODUCT($C$2:$P$2,$C$23:$P$23)</f>
        <v>-13900</v>
      </c>
      <c r="C23" s="4">
        <f>IF(ISERROR(VLOOKUP($A$23, 文字檔!A:B, 2, 0)),0,VLOOKUP($A$23, 文字檔!A:B, 2, 0))</f>
        <v>0</v>
      </c>
      <c r="D23" s="4">
        <f>IF(ISERROR(VLOOKUP($A$23, 文字檔!C:D, 2, 0)),0,VLOOKUP($A$23, 文字檔!C:D, 2, 0))</f>
        <v>0</v>
      </c>
      <c r="E23" s="4">
        <f>IF(ISERROR(VLOOKUP($A$23, 文字檔!E:F, 2, 0)),0,VLOOKUP($A$23, 文字檔!E:F, 2, 0))</f>
        <v>0</v>
      </c>
      <c r="F23" s="4">
        <f>IF(ISERROR(VLOOKUP($A$23, 文字檔!G:H, 2, 0)),0,VLOOKUP($A$23, 文字檔!G:H, 2, 0))</f>
        <v>0</v>
      </c>
      <c r="G23" s="4">
        <f>IF(ISERROR(VLOOKUP($A$23, 文字檔!I:J, 2, 0)),0,VLOOKUP($A$23, 文字檔!I:J, 2, 0))</f>
        <v>-4400</v>
      </c>
      <c r="H23" s="4">
        <f>IF(ISERROR(VLOOKUP($A$23, 文字檔!K:L, 2, 0)),0,VLOOKUP($A$23, 文字檔!K:L, 2, 0))</f>
        <v>0</v>
      </c>
      <c r="I23" s="4">
        <f>IF(ISERROR(VLOOKUP($A$23, 文字檔!M:N, 2, 0)),0,VLOOKUP($A$23, 文字檔!M:N, 2, 0))</f>
        <v>-7100</v>
      </c>
      <c r="J23" s="4">
        <f>IF(ISERROR(VLOOKUP($A$23, 文字檔!O:P, 2, 0)),0,VLOOKUP($A$23, 文字檔!O:P, 2, 0))</f>
        <v>0</v>
      </c>
      <c r="K23">
        <f>IF(ISERROR(VLOOKUP($A$23, 文字檔!Q:R, 2, 0)),0,VLOOKUP($A$23, 文字檔!Q:R, 2, 0))</f>
        <v>0</v>
      </c>
      <c r="L23">
        <f>IF(ISERROR(VLOOKUP($A$23, 文字檔!S:T, 2, 0)),0,VLOOKUP($A$23, 文字檔!S:T, 2, 0))</f>
        <v>0</v>
      </c>
      <c r="M23">
        <f>IF(ISERROR(VLOOKUP($A$23, 文字檔!U:V, 2, 0)),0,VLOOKUP($A$23, 文字檔!U:V, 2, 0))</f>
        <v>1000</v>
      </c>
      <c r="N23">
        <f>IF(ISERROR(VLOOKUP($A$23, 文字檔!W:X, 2, 0)),0,VLOOKUP($A$23, 文字檔!W:X, 2, 0))</f>
        <v>0</v>
      </c>
      <c r="O23">
        <f>IF(ISERROR(VLOOKUP($A$23, 文字檔!Y:Z, 2, 0)),0,VLOOKUP($A$23, 文字檔!Y:Z, 2, 0))</f>
        <v>-4400</v>
      </c>
      <c r="P23">
        <f>IF(ISERROR(VLOOKUP($A$23, 文字檔!AA:AB, 2, 0)),0,VLOOKUP($A$23, 文字檔!AA:AB, 2, 0))</f>
        <v>1000</v>
      </c>
    </row>
    <row r="24" spans="1:16" ht="16.5" customHeight="1">
      <c r="A24" s="6">
        <v>43760</v>
      </c>
      <c r="B24" s="4">
        <f>SUMPRODUCT($C$2:$P$2,$C$24:$P$24)</f>
        <v>58852.340000000004</v>
      </c>
      <c r="C24" s="4">
        <f>IF(ISERROR(VLOOKUP($A$24, 文字檔!A:B, 2, 0)),0,VLOOKUP($A$24, 文字檔!A:B, 2, 0))</f>
        <v>0</v>
      </c>
      <c r="D24" s="4">
        <f>IF(ISERROR(VLOOKUP($A$24, 文字檔!C:D, 2, 0)),0,VLOOKUP($A$24, 文字檔!C:D, 2, 0))</f>
        <v>0</v>
      </c>
      <c r="E24" s="4">
        <f>IF(ISERROR(VLOOKUP($A$24, 文字檔!E:F, 2, 0)),0,VLOOKUP($A$24, 文字檔!E:F, 2, 0))</f>
        <v>0</v>
      </c>
      <c r="F24" s="4">
        <f>IF(ISERROR(VLOOKUP($A$24, 文字檔!G:H, 2, 0)),0,VLOOKUP($A$24, 文字檔!G:H, 2, 0))</f>
        <v>0</v>
      </c>
      <c r="G24" s="4">
        <f>IF(ISERROR(VLOOKUP($A$24, 文字檔!I:J, 2, 0)),0,VLOOKUP($A$24, 文字檔!I:J, 2, 0))</f>
        <v>0</v>
      </c>
      <c r="H24" s="4">
        <f>IF(ISERROR(VLOOKUP($A$24, 文字檔!K:L, 2, 0)),0,VLOOKUP($A$24, 文字檔!K:L, 2, 0))</f>
        <v>-73.17</v>
      </c>
      <c r="I24" s="4">
        <f>IF(ISERROR(VLOOKUP($A$24, 文字檔!M:N, 2, 0)),0,VLOOKUP($A$24, 文字檔!M:N, 2, 0))</f>
        <v>17200</v>
      </c>
      <c r="J24" s="4">
        <f>IF(ISERROR(VLOOKUP($A$24, 文字檔!O:P, 2, 0)),0,VLOOKUP($A$24, 文字檔!O:P, 2, 0))</f>
        <v>-1274.49</v>
      </c>
      <c r="K24">
        <f>IF(ISERROR(VLOOKUP($A$24, 文字檔!Q:R, 2, 0)),0,VLOOKUP($A$24, 文字檔!Q:R, 2, 0))</f>
        <v>0</v>
      </c>
      <c r="L24">
        <f>IF(ISERROR(VLOOKUP($A$24, 文字檔!S:T, 2, 0)),0,VLOOKUP($A$24, 文字檔!S:T, 2, 0))</f>
        <v>0</v>
      </c>
      <c r="M24">
        <f>IF(ISERROR(VLOOKUP($A$24, 文字檔!U:V, 2, 0)),0,VLOOKUP($A$24, 文字檔!U:V, 2, 0))</f>
        <v>17200</v>
      </c>
      <c r="N24">
        <f>IF(ISERROR(VLOOKUP($A$24, 文字檔!W:X, 2, 0)),0,VLOOKUP($A$24, 文字檔!W:X, 2, 0))</f>
        <v>0</v>
      </c>
      <c r="O24">
        <f>IF(ISERROR(VLOOKUP($A$24, 文字檔!Y:Z, 2, 0)),0,VLOOKUP($A$24, 文字檔!Y:Z, 2, 0))</f>
        <v>14900</v>
      </c>
      <c r="P24">
        <f>IF(ISERROR(VLOOKUP($A$24, 文字檔!AA:AB, 2, 0)),0,VLOOKUP($A$24, 文字檔!AA:AB, 2, 0))</f>
        <v>10900</v>
      </c>
    </row>
    <row r="25" spans="1:16" ht="16.5" customHeight="1">
      <c r="A25" s="6">
        <v>43761</v>
      </c>
      <c r="B25" s="4">
        <f>SUMPRODUCT($C$2:$P$2,$C$25:$P$25)</f>
        <v>-18000</v>
      </c>
      <c r="C25" s="4">
        <f>IF(ISERROR(VLOOKUP($A$25, 文字檔!A:B, 2, 0)),0,VLOOKUP($A$25, 文字檔!A:B, 2, 0))</f>
        <v>0</v>
      </c>
      <c r="D25" s="4">
        <f>IF(ISERROR(VLOOKUP($A$25, 文字檔!C:D, 2, 0)),0,VLOOKUP($A$25, 文字檔!C:D, 2, 0))</f>
        <v>0</v>
      </c>
      <c r="E25" s="4">
        <f>IF(ISERROR(VLOOKUP($A$25, 文字檔!E:F, 2, 0)),0,VLOOKUP($A$25, 文字檔!E:F, 2, 0))</f>
        <v>0</v>
      </c>
      <c r="F25" s="4">
        <f>IF(ISERROR(VLOOKUP($A$25, 文字檔!G:H, 2, 0)),0,VLOOKUP($A$25, 文字檔!G:H, 2, 0))</f>
        <v>0</v>
      </c>
      <c r="G25" s="4">
        <f>IF(ISERROR(VLOOKUP($A$25, 文字檔!I:J, 2, 0)),0,VLOOKUP($A$25, 文字檔!I:J, 2, 0))</f>
        <v>0</v>
      </c>
      <c r="H25" s="4">
        <f>IF(ISERROR(VLOOKUP($A$25, 文字檔!K:L, 2, 0)),0,VLOOKUP($A$25, 文字檔!K:L, 2, 0))</f>
        <v>0</v>
      </c>
      <c r="I25" s="4">
        <f>IF(ISERROR(VLOOKUP($A$25, 文字檔!M:N, 2, 0)),0,VLOOKUP($A$25, 文字檔!M:N, 2, 0))</f>
        <v>-1300</v>
      </c>
      <c r="J25" s="4">
        <f>IF(ISERROR(VLOOKUP($A$25, 文字檔!O:P, 2, 0)),0,VLOOKUP($A$25, 文字檔!O:P, 2, 0))</f>
        <v>0</v>
      </c>
      <c r="K25">
        <f>IF(ISERROR(VLOOKUP($A$25, 文字檔!Q:R, 2, 0)),0,VLOOKUP($A$25, 文字檔!Q:R, 2, 0))</f>
        <v>0</v>
      </c>
      <c r="L25">
        <f>IF(ISERROR(VLOOKUP($A$25, 文字檔!S:T, 2, 0)),0,VLOOKUP($A$25, 文字檔!S:T, 2, 0))</f>
        <v>0</v>
      </c>
      <c r="M25">
        <f>IF(ISERROR(VLOOKUP($A$25, 文字檔!U:V, 2, 0)),0,VLOOKUP($A$25, 文字檔!U:V, 2, 0))</f>
        <v>-8000</v>
      </c>
      <c r="N25">
        <f>IF(ISERROR(VLOOKUP($A$25, 文字檔!W:X, 2, 0)),0,VLOOKUP($A$25, 文字檔!W:X, 2, 0))</f>
        <v>0</v>
      </c>
      <c r="O25">
        <f>IF(ISERROR(VLOOKUP($A$25, 文字檔!Y:Z, 2, 0)),0,VLOOKUP($A$25, 文字檔!Y:Z, 2, 0))</f>
        <v>-8700</v>
      </c>
      <c r="P25">
        <f>IF(ISERROR(VLOOKUP($A$25, 文字檔!AA:AB, 2, 0)),0,VLOOKUP($A$25, 文字檔!AA:AB, 2, 0))</f>
        <v>0</v>
      </c>
    </row>
    <row r="26" spans="1:16" ht="16.5" customHeight="1">
      <c r="A26" s="6">
        <v>43762</v>
      </c>
      <c r="B26" s="4">
        <f>SUMPRODUCT($C$2:$P$2,$C$26:$P$26)</f>
        <v>38725.869999999995</v>
      </c>
      <c r="C26" s="4">
        <f>IF(ISERROR(VLOOKUP($A$26, 文字檔!A:B, 2, 0)),0,VLOOKUP($A$26, 文字檔!A:B, 2, 0))</f>
        <v>0</v>
      </c>
      <c r="D26" s="4">
        <f>IF(ISERROR(VLOOKUP($A$26, 文字檔!C:D, 2, 0)),0,VLOOKUP($A$26, 文字檔!C:D, 2, 0))</f>
        <v>0</v>
      </c>
      <c r="E26" s="4">
        <f>IF(ISERROR(VLOOKUP($A$26, 文字檔!E:F, 2, 0)),0,VLOOKUP($A$26, 文字檔!E:F, 2, 0))</f>
        <v>0</v>
      </c>
      <c r="F26" s="4">
        <f>IF(ISERROR(VLOOKUP($A$26, 文字檔!G:H, 2, 0)),0,VLOOKUP($A$26, 文字檔!G:H, 2, 0))</f>
        <v>0</v>
      </c>
      <c r="G26" s="4">
        <f>IF(ISERROR(VLOOKUP($A$26, 文字檔!I:J, 2, 0)),0,VLOOKUP($A$26, 文字檔!I:J, 2, 0))</f>
        <v>12100</v>
      </c>
      <c r="H26" s="4">
        <f>IF(ISERROR(VLOOKUP($A$26, 文字檔!K:L, 2, 0)),0,VLOOKUP($A$26, 文字檔!K:L, 2, 0))</f>
        <v>-3674.13</v>
      </c>
      <c r="I26" s="4">
        <f>IF(ISERROR(VLOOKUP($A$26, 文字檔!M:N, 2, 0)),0,VLOOKUP($A$26, 文字檔!M:N, 2, 0))</f>
        <v>0</v>
      </c>
      <c r="J26" s="4">
        <f>IF(ISERROR(VLOOKUP($A$26, 文字檔!O:P, 2, 0)),0,VLOOKUP($A$26, 文字檔!O:P, 2, 0))</f>
        <v>0</v>
      </c>
      <c r="K26">
        <f>IF(ISERROR(VLOOKUP($A$26, 文字檔!Q:R, 2, 0)),0,VLOOKUP($A$26, 文字檔!Q:R, 2, 0))</f>
        <v>-3600</v>
      </c>
      <c r="L26">
        <f>IF(ISERROR(VLOOKUP($A$26, 文字檔!S:T, 2, 0)),0,VLOOKUP($A$26, 文字檔!S:T, 2, 0))</f>
        <v>0</v>
      </c>
      <c r="M26">
        <f>IF(ISERROR(VLOOKUP($A$26, 文字檔!U:V, 2, 0)),0,VLOOKUP($A$26, 文字檔!U:V, 2, 0))</f>
        <v>18000</v>
      </c>
      <c r="N26">
        <f>IF(ISERROR(VLOOKUP($A$26, 文字檔!W:X, 2, 0)),0,VLOOKUP($A$26, 文字檔!W:X, 2, 0))</f>
        <v>0</v>
      </c>
      <c r="O26">
        <f>IF(ISERROR(VLOOKUP($A$26, 文字檔!Y:Z, 2, 0)),0,VLOOKUP($A$26, 文字檔!Y:Z, 2, 0))</f>
        <v>7600</v>
      </c>
      <c r="P26">
        <f>IF(ISERROR(VLOOKUP($A$26, 文字檔!AA:AB, 2, 0)),0,VLOOKUP($A$26, 文字檔!AA:AB, 2, 0))</f>
        <v>8300</v>
      </c>
    </row>
    <row r="27" spans="1:16" ht="16.5" customHeight="1">
      <c r="A27" s="6">
        <v>43763</v>
      </c>
      <c r="B27" s="4">
        <f>SUMPRODUCT($C$2:$P$2,$C$27:$P$27)</f>
        <v>-1477.6399999999999</v>
      </c>
      <c r="C27" s="4">
        <f>IF(ISERROR(VLOOKUP($A$27, 文字檔!A:B, 2, 0)),0,VLOOKUP($A$27, 文字檔!A:B, 2, 0))</f>
        <v>0</v>
      </c>
      <c r="D27" s="4">
        <f>IF(ISERROR(VLOOKUP($A$27, 文字檔!C:D, 2, 0)),0,VLOOKUP($A$27, 文字檔!C:D, 2, 0))</f>
        <v>0</v>
      </c>
      <c r="E27" s="4">
        <f>IF(ISERROR(VLOOKUP($A$27, 文字檔!E:F, 2, 0)),0,VLOOKUP($A$27, 文字檔!E:F, 2, 0))</f>
        <v>0</v>
      </c>
      <c r="F27" s="4">
        <f>IF(ISERROR(VLOOKUP($A$27, 文字檔!G:H, 2, 0)),0,VLOOKUP($A$27, 文字檔!G:H, 2, 0))</f>
        <v>0</v>
      </c>
      <c r="G27" s="4">
        <f>IF(ISERROR(VLOOKUP($A$27, 文字檔!I:J, 2, 0)),0,VLOOKUP($A$27, 文字檔!I:J, 2, 0))</f>
        <v>300</v>
      </c>
      <c r="H27" s="4">
        <f>IF(ISERROR(VLOOKUP($A$27, 文字檔!K:L, 2, 0)),0,VLOOKUP($A$27, 文字檔!K:L, 2, 0))</f>
        <v>2122.36</v>
      </c>
      <c r="I27" s="4">
        <f>IF(ISERROR(VLOOKUP($A$27, 文字檔!M:N, 2, 0)),0,VLOOKUP($A$27, 文字檔!M:N, 2, 0))</f>
        <v>0</v>
      </c>
      <c r="J27" s="4">
        <f>IF(ISERROR(VLOOKUP($A$27, 文字檔!O:P, 2, 0)),0,VLOOKUP($A$27, 文字檔!O:P, 2, 0))</f>
        <v>0</v>
      </c>
      <c r="K27">
        <f>IF(ISERROR(VLOOKUP($A$27, 文字檔!Q:R, 2, 0)),0,VLOOKUP($A$27, 文字檔!Q:R, 2, 0))</f>
        <v>0</v>
      </c>
      <c r="L27">
        <f>IF(ISERROR(VLOOKUP($A$27, 文字檔!S:T, 2, 0)),0,VLOOKUP($A$27, 文字檔!S:T, 2, 0))</f>
        <v>0</v>
      </c>
      <c r="M27">
        <f>IF(ISERROR(VLOOKUP($A$27, 文字檔!U:V, 2, 0)),0,VLOOKUP($A$27, 文字檔!U:V, 2, 0))</f>
        <v>-1400</v>
      </c>
      <c r="N27">
        <f>IF(ISERROR(VLOOKUP($A$27, 文字檔!W:X, 2, 0)),0,VLOOKUP($A$27, 文字檔!W:X, 2, 0))</f>
        <v>0</v>
      </c>
      <c r="O27">
        <f>IF(ISERROR(VLOOKUP($A$27, 文字檔!Y:Z, 2, 0)),0,VLOOKUP($A$27, 文字檔!Y:Z, 2, 0))</f>
        <v>-1100</v>
      </c>
      <c r="P27">
        <f>IF(ISERROR(VLOOKUP($A$27, 文字檔!AA:AB, 2, 0)),0,VLOOKUP($A$27, 文字檔!AA:AB, 2, 0))</f>
        <v>-1400</v>
      </c>
    </row>
    <row r="28" spans="1:16" ht="16.5" customHeight="1">
      <c r="A28" s="6">
        <v>43764</v>
      </c>
      <c r="B28" s="4">
        <f>SUMPRODUCT($C$2:$P$2,$C$28:$P$28)</f>
        <v>0</v>
      </c>
      <c r="C28" s="4">
        <f>IF(ISERROR(VLOOKUP($A$28, 文字檔!A:B, 2, 0)),0,VLOOKUP($A$28, 文字檔!A:B, 2, 0))</f>
        <v>0</v>
      </c>
      <c r="D28" s="4">
        <f>IF(ISERROR(VLOOKUP($A$28, 文字檔!C:D, 2, 0)),0,VLOOKUP($A$28, 文字檔!C:D, 2, 0))</f>
        <v>0</v>
      </c>
      <c r="E28" s="4">
        <f>IF(ISERROR(VLOOKUP($A$28, 文字檔!E:F, 2, 0)),0,VLOOKUP($A$28, 文字檔!E:F, 2, 0))</f>
        <v>0</v>
      </c>
      <c r="F28" s="4">
        <f>IF(ISERROR(VLOOKUP($A$28, 文字檔!G:H, 2, 0)),0,VLOOKUP($A$28, 文字檔!G:H, 2, 0))</f>
        <v>0</v>
      </c>
      <c r="G28" s="4">
        <f>IF(ISERROR(VLOOKUP($A$28, 文字檔!I:J, 2, 0)),0,VLOOKUP($A$28, 文字檔!I:J, 2, 0))</f>
        <v>0</v>
      </c>
      <c r="H28" s="4">
        <f>IF(ISERROR(VLOOKUP($A$28, 文字檔!K:L, 2, 0)),0,VLOOKUP($A$28, 文字檔!K:L, 2, 0))</f>
        <v>0</v>
      </c>
      <c r="I28" s="4">
        <f>IF(ISERROR(VLOOKUP($A$28, 文字檔!M:N, 2, 0)),0,VLOOKUP($A$28, 文字檔!M:N, 2, 0))</f>
        <v>0</v>
      </c>
      <c r="J28" s="4">
        <f>IF(ISERROR(VLOOKUP($A$28, 文字檔!O:P, 2, 0)),0,VLOOKUP($A$28, 文字檔!O:P, 2, 0))</f>
        <v>0</v>
      </c>
      <c r="K28">
        <f>IF(ISERROR(VLOOKUP($A$28, 文字檔!Q:R, 2, 0)),0,VLOOKUP($A$28, 文字檔!Q:R, 2, 0))</f>
        <v>0</v>
      </c>
      <c r="L28">
        <f>IF(ISERROR(VLOOKUP($A$28, 文字檔!S:T, 2, 0)),0,VLOOKUP($A$28, 文字檔!S:T, 2, 0))</f>
        <v>0</v>
      </c>
      <c r="M28">
        <f>IF(ISERROR(VLOOKUP($A$28, 文字檔!U:V, 2, 0)),0,VLOOKUP($A$28, 文字檔!U:V, 2, 0))</f>
        <v>0</v>
      </c>
      <c r="N28">
        <f>IF(ISERROR(VLOOKUP($A$28, 文字檔!W:X, 2, 0)),0,VLOOKUP($A$28, 文字檔!W:X, 2, 0))</f>
        <v>0</v>
      </c>
      <c r="O28">
        <f>IF(ISERROR(VLOOKUP($A$28, 文字檔!Y:Z, 2, 0)),0,VLOOKUP($A$28, 文字檔!Y:Z, 2, 0))</f>
        <v>0</v>
      </c>
      <c r="P28">
        <f>IF(ISERROR(VLOOKUP($A$28, 文字檔!AA:AB, 2, 0)),0,VLOOKUP($A$28, 文字檔!AA:AB, 2, 0))</f>
        <v>0</v>
      </c>
    </row>
    <row r="29" spans="1:16" ht="16.5" customHeight="1">
      <c r="A29" s="6">
        <v>43765</v>
      </c>
      <c r="B29" s="4">
        <f>SUMPRODUCT($C$2:$P$2,$C$29:$P$29)</f>
        <v>0</v>
      </c>
      <c r="C29" s="4">
        <f>IF(ISERROR(VLOOKUP($A$29, 文字檔!A:B, 2, 0)),0,VLOOKUP($A$29, 文字檔!A:B, 2, 0))</f>
        <v>0</v>
      </c>
      <c r="D29" s="4">
        <f>IF(ISERROR(VLOOKUP($A$29, 文字檔!C:D, 2, 0)),0,VLOOKUP($A$29, 文字檔!C:D, 2, 0))</f>
        <v>0</v>
      </c>
      <c r="E29" s="4">
        <f>IF(ISERROR(VLOOKUP($A$29, 文字檔!E:F, 2, 0)),0,VLOOKUP($A$29, 文字檔!E:F, 2, 0))</f>
        <v>0</v>
      </c>
      <c r="F29" s="4">
        <f>IF(ISERROR(VLOOKUP($A$29, 文字檔!G:H, 2, 0)),0,VLOOKUP($A$29, 文字檔!G:H, 2, 0))</f>
        <v>0</v>
      </c>
      <c r="G29" s="4">
        <f>IF(ISERROR(VLOOKUP($A$29, 文字檔!I:J, 2, 0)),0,VLOOKUP($A$29, 文字檔!I:J, 2, 0))</f>
        <v>0</v>
      </c>
      <c r="H29" s="4">
        <f>IF(ISERROR(VLOOKUP($A$29, 文字檔!K:L, 2, 0)),0,VLOOKUP($A$29, 文字檔!K:L, 2, 0))</f>
        <v>0</v>
      </c>
      <c r="I29" s="4">
        <f>IF(ISERROR(VLOOKUP($A$29, 文字檔!M:N, 2, 0)),0,VLOOKUP($A$29, 文字檔!M:N, 2, 0))</f>
        <v>0</v>
      </c>
      <c r="J29" s="4">
        <f>IF(ISERROR(VLOOKUP($A$29, 文字檔!O:P, 2, 0)),0,VLOOKUP($A$29, 文字檔!O:P, 2, 0))</f>
        <v>0</v>
      </c>
      <c r="K29">
        <f>IF(ISERROR(VLOOKUP($A$29, 文字檔!Q:R, 2, 0)),0,VLOOKUP($A$29, 文字檔!Q:R, 2, 0))</f>
        <v>0</v>
      </c>
      <c r="L29">
        <f>IF(ISERROR(VLOOKUP($A$29, 文字檔!S:T, 2, 0)),0,VLOOKUP($A$29, 文字檔!S:T, 2, 0))</f>
        <v>0</v>
      </c>
      <c r="M29">
        <f>IF(ISERROR(VLOOKUP($A$29, 文字檔!U:V, 2, 0)),0,VLOOKUP($A$29, 文字檔!U:V, 2, 0))</f>
        <v>0</v>
      </c>
      <c r="N29">
        <f>IF(ISERROR(VLOOKUP($A$29, 文字檔!W:X, 2, 0)),0,VLOOKUP($A$29, 文字檔!W:X, 2, 0))</f>
        <v>0</v>
      </c>
      <c r="O29">
        <f>IF(ISERROR(VLOOKUP($A$29, 文字檔!Y:Z, 2, 0)),0,VLOOKUP($A$29, 文字檔!Y:Z, 2, 0))</f>
        <v>0</v>
      </c>
      <c r="P29">
        <f>IF(ISERROR(VLOOKUP($A$29, 文字檔!AA:AB, 2, 0)),0,VLOOKUP($A$29, 文字檔!AA:AB, 2, 0))</f>
        <v>0</v>
      </c>
    </row>
    <row r="30" spans="1:16" ht="16.5" customHeight="1">
      <c r="A30" s="6">
        <v>43766</v>
      </c>
      <c r="B30" s="4">
        <f>SUMPRODUCT($C$2:$P$2,$C$30:$P$30)</f>
        <v>16521.580000000002</v>
      </c>
      <c r="C30" s="4">
        <f>IF(ISERROR(VLOOKUP($A$30, 文字檔!A:B, 2, 0)),0,VLOOKUP($A$30, 文字檔!A:B, 2, 0))</f>
        <v>0</v>
      </c>
      <c r="D30" s="4">
        <f>IF(ISERROR(VLOOKUP($A$30, 文字檔!C:D, 2, 0)),0,VLOOKUP($A$30, 文字檔!C:D, 2, 0))</f>
        <v>0</v>
      </c>
      <c r="E30" s="4">
        <f>IF(ISERROR(VLOOKUP($A$30, 文字檔!E:F, 2, 0)),0,VLOOKUP($A$30, 文字檔!E:F, 2, 0))</f>
        <v>0</v>
      </c>
      <c r="F30" s="4">
        <f>IF(ISERROR(VLOOKUP($A$30, 文字檔!G:H, 2, 0)),0,VLOOKUP($A$30, 文字檔!G:H, 2, 0))</f>
        <v>0</v>
      </c>
      <c r="G30" s="4">
        <f>IF(ISERROR(VLOOKUP($A$30, 文字檔!I:J, 2, 0)),0,VLOOKUP($A$30, 文字檔!I:J, 2, 0))</f>
        <v>-3400</v>
      </c>
      <c r="H30" s="4">
        <f>IF(ISERROR(VLOOKUP($A$30, 文字檔!K:L, 2, 0)),0,VLOOKUP($A$30, 文字檔!K:L, 2, 0))</f>
        <v>2521.58</v>
      </c>
      <c r="I30" s="4">
        <f>IF(ISERROR(VLOOKUP($A$30, 文字檔!M:N, 2, 0)),0,VLOOKUP($A$30, 文字檔!M:N, 2, 0))</f>
        <v>2500</v>
      </c>
      <c r="J30" s="4">
        <f>IF(ISERROR(VLOOKUP($A$30, 文字檔!O:P, 2, 0)),0,VLOOKUP($A$30, 文字檔!O:P, 2, 0))</f>
        <v>0</v>
      </c>
      <c r="K30">
        <f>IF(ISERROR(VLOOKUP($A$30, 文字檔!Q:R, 2, 0)),0,VLOOKUP($A$30, 文字檔!Q:R, 2, 0))</f>
        <v>0</v>
      </c>
      <c r="L30">
        <f>IF(ISERROR(VLOOKUP($A$30, 文字檔!S:T, 2, 0)),0,VLOOKUP($A$30, 文字檔!S:T, 2, 0))</f>
        <v>0</v>
      </c>
      <c r="M30">
        <f>IF(ISERROR(VLOOKUP($A$30, 文字檔!U:V, 2, 0)),0,VLOOKUP($A$30, 文字檔!U:V, 2, 0))</f>
        <v>5400</v>
      </c>
      <c r="N30">
        <f>IF(ISERROR(VLOOKUP($A$30, 文字檔!W:X, 2, 0)),0,VLOOKUP($A$30, 文字檔!W:X, 2, 0))</f>
        <v>0</v>
      </c>
      <c r="O30">
        <f>IF(ISERROR(VLOOKUP($A$30, 文字檔!Y:Z, 2, 0)),0,VLOOKUP($A$30, 文字檔!Y:Z, 2, 0))</f>
        <v>5200</v>
      </c>
      <c r="P30">
        <f>IF(ISERROR(VLOOKUP($A$30, 文字檔!AA:AB, 2, 0)),0,VLOOKUP($A$30, 文字檔!AA:AB, 2, 0))</f>
        <v>4300</v>
      </c>
    </row>
    <row r="31" spans="1:16" ht="16.5" customHeight="1">
      <c r="A31" s="6">
        <v>43767</v>
      </c>
      <c r="B31" s="4">
        <f>SUMPRODUCT($C$2:$P$2,$C$31:$P$31)</f>
        <v>6778.47</v>
      </c>
      <c r="C31" s="4">
        <f>IF(ISERROR(VLOOKUP($A$31, 文字檔!A:B, 2, 0)),0,VLOOKUP($A$31, 文字檔!A:B, 2, 0))</f>
        <v>0</v>
      </c>
      <c r="D31" s="4">
        <f>IF(ISERROR(VLOOKUP($A$31, 文字檔!C:D, 2, 0)),0,VLOOKUP($A$31, 文字檔!C:D, 2, 0))</f>
        <v>0</v>
      </c>
      <c r="E31" s="4">
        <f>IF(ISERROR(VLOOKUP($A$31, 文字檔!E:F, 2, 0)),0,VLOOKUP($A$31, 文字檔!E:F, 2, 0))</f>
        <v>0</v>
      </c>
      <c r="F31" s="4">
        <f>IF(ISERROR(VLOOKUP($A$31, 文字檔!G:H, 2, 0)),0,VLOOKUP($A$31, 文字檔!G:H, 2, 0))</f>
        <v>0</v>
      </c>
      <c r="G31" s="4">
        <f>IF(ISERROR(VLOOKUP($A$31, 文字檔!I:J, 2, 0)),0,VLOOKUP($A$31, 文字檔!I:J, 2, 0))</f>
        <v>0</v>
      </c>
      <c r="H31" s="4">
        <f>IF(ISERROR(VLOOKUP($A$31, 文字檔!K:L, 2, 0)),0,VLOOKUP($A$31, 文字檔!K:L, 2, 0))</f>
        <v>1378.47</v>
      </c>
      <c r="I31" s="4">
        <f>IF(ISERROR(VLOOKUP($A$31, 文字檔!M:N, 2, 0)),0,VLOOKUP($A$31, 文字檔!M:N, 2, 0))</f>
        <v>-400</v>
      </c>
      <c r="J31" s="4">
        <f>IF(ISERROR(VLOOKUP($A$31, 文字檔!O:P, 2, 0)),0,VLOOKUP($A$31, 文字檔!O:P, 2, 0))</f>
        <v>0</v>
      </c>
      <c r="K31">
        <f>IF(ISERROR(VLOOKUP($A$31, 文字檔!Q:R, 2, 0)),0,VLOOKUP($A$31, 文字檔!Q:R, 2, 0))</f>
        <v>0</v>
      </c>
      <c r="L31">
        <f>IF(ISERROR(VLOOKUP($A$31, 文字檔!S:T, 2, 0)),0,VLOOKUP($A$31, 文字檔!S:T, 2, 0))</f>
        <v>0</v>
      </c>
      <c r="M31">
        <f>IF(ISERROR(VLOOKUP($A$31, 文字檔!U:V, 2, 0)),0,VLOOKUP($A$31, 文字檔!U:V, 2, 0))</f>
        <v>2800</v>
      </c>
      <c r="N31">
        <f>IF(ISERROR(VLOOKUP($A$31, 文字檔!W:X, 2, 0)),0,VLOOKUP($A$31, 文字檔!W:X, 2, 0))</f>
        <v>0</v>
      </c>
      <c r="O31">
        <f>IF(ISERROR(VLOOKUP($A$31, 文字檔!Y:Z, 2, 0)),0,VLOOKUP($A$31, 文字檔!Y:Z, 2, 0))</f>
        <v>3000</v>
      </c>
      <c r="P31">
        <f>IF(ISERROR(VLOOKUP($A$31, 文字檔!AA:AB, 2, 0)),0,VLOOKUP($A$31, 文字檔!AA:AB, 2, 0))</f>
        <v>0</v>
      </c>
    </row>
    <row r="32" spans="1:16" ht="16.5" customHeight="1">
      <c r="A32" s="6">
        <v>43768</v>
      </c>
      <c r="B32" s="4">
        <f>SUMPRODUCT($C$2:$P$2,$C$32:$P$32)</f>
        <v>-6718.1399999999994</v>
      </c>
      <c r="C32" s="4">
        <f>IF(ISERROR(VLOOKUP($A$32, 文字檔!A:B, 2, 0)),0,VLOOKUP($A$32, 文字檔!A:B, 2, 0))</f>
        <v>0</v>
      </c>
      <c r="D32" s="4">
        <f>IF(ISERROR(VLOOKUP($A$32, 文字檔!C:D, 2, 0)),0,VLOOKUP($A$32, 文字檔!C:D, 2, 0))</f>
        <v>0</v>
      </c>
      <c r="E32" s="4">
        <f>IF(ISERROR(VLOOKUP($A$32, 文字檔!E:F, 2, 0)),0,VLOOKUP($A$32, 文字檔!E:F, 2, 0))</f>
        <v>0</v>
      </c>
      <c r="F32" s="4">
        <f>IF(ISERROR(VLOOKUP($A$32, 文字檔!G:H, 2, 0)),0,VLOOKUP($A$32, 文字檔!G:H, 2, 0))</f>
        <v>0</v>
      </c>
      <c r="G32" s="4">
        <f>IF(ISERROR(VLOOKUP($A$32, 文字檔!I:J, 2, 0)),0,VLOOKUP($A$32, 文字檔!I:J, 2, 0))</f>
        <v>0</v>
      </c>
      <c r="H32" s="4">
        <f>IF(ISERROR(VLOOKUP($A$32, 文字檔!K:L, 2, 0)),0,VLOOKUP($A$32, 文字檔!K:L, 2, 0))</f>
        <v>-2818.14</v>
      </c>
      <c r="I32" s="4">
        <f>IF(ISERROR(VLOOKUP($A$32, 文字檔!M:N, 2, 0)),0,VLOOKUP($A$32, 文字檔!M:N, 2, 0))</f>
        <v>-6500</v>
      </c>
      <c r="J32" s="4">
        <f>IF(ISERROR(VLOOKUP($A$32, 文字檔!O:P, 2, 0)),0,VLOOKUP($A$32, 文字檔!O:P, 2, 0))</f>
        <v>0</v>
      </c>
      <c r="K32">
        <f>IF(ISERROR(VLOOKUP($A$32, 文字檔!Q:R, 2, 0)),0,VLOOKUP($A$32, 文字檔!Q:R, 2, 0))</f>
        <v>0</v>
      </c>
      <c r="L32">
        <f>IF(ISERROR(VLOOKUP($A$32, 文字檔!S:T, 2, 0)),0,VLOOKUP($A$32, 文字檔!S:T, 2, 0))</f>
        <v>0</v>
      </c>
      <c r="M32">
        <f>IF(ISERROR(VLOOKUP($A$32, 文字檔!U:V, 2, 0)),0,VLOOKUP($A$32, 文字檔!U:V, 2, 0))</f>
        <v>2600</v>
      </c>
      <c r="N32">
        <f>IF(ISERROR(VLOOKUP($A$32, 文字檔!W:X, 2, 0)),0,VLOOKUP($A$32, 文字檔!W:X, 2, 0))</f>
        <v>0</v>
      </c>
      <c r="O32">
        <f>IF(ISERROR(VLOOKUP($A$32, 文字檔!Y:Z, 2, 0)),0,VLOOKUP($A$32, 文字檔!Y:Z, 2, 0))</f>
        <v>0</v>
      </c>
      <c r="P32">
        <f>IF(ISERROR(VLOOKUP($A$32, 文字檔!AA:AB, 2, 0)),0,VLOOKUP($A$32, 文字檔!AA:AB, 2, 0))</f>
        <v>0</v>
      </c>
    </row>
    <row r="33" spans="1:16" ht="16.5" customHeight="1">
      <c r="A33" s="6">
        <v>43769</v>
      </c>
      <c r="B33" s="4">
        <f>SUMPRODUCT($C$2:$P$2,$C$33:$P$33)</f>
        <v>-12381.869999999999</v>
      </c>
      <c r="C33" s="4">
        <f>IF(ISERROR(VLOOKUP($A$33, 文字檔!A:B, 2, 0)),0,VLOOKUP($A$33, 文字檔!A:B, 2, 0))</f>
        <v>0</v>
      </c>
      <c r="D33" s="4">
        <f>IF(ISERROR(VLOOKUP($A$33, 文字檔!C:D, 2, 0)),0,VLOOKUP($A$33, 文字檔!C:D, 2, 0))</f>
        <v>0</v>
      </c>
      <c r="E33" s="4">
        <f>IF(ISERROR(VLOOKUP($A$33, 文字檔!E:F, 2, 0)),0,VLOOKUP($A$33, 文字檔!E:F, 2, 0))</f>
        <v>0</v>
      </c>
      <c r="F33" s="4">
        <f>IF(ISERROR(VLOOKUP($A$33, 文字檔!G:H, 2, 0)),0,VLOOKUP($A$33, 文字檔!G:H, 2, 0))</f>
        <v>-7700</v>
      </c>
      <c r="G33" s="4">
        <f>IF(ISERROR(VLOOKUP($A$33, 文字檔!I:J, 2, 0)),0,VLOOKUP($A$33, 文字檔!I:J, 2, 0))</f>
        <v>-2100</v>
      </c>
      <c r="H33" s="4">
        <f>IF(ISERROR(VLOOKUP($A$33, 文字檔!K:L, 2, 0)),0,VLOOKUP($A$33, 文字檔!K:L, 2, 0))</f>
        <v>-1281.8699999999999</v>
      </c>
      <c r="I33" s="4">
        <f>IF(ISERROR(VLOOKUP($A$33, 文字檔!M:N, 2, 0)),0,VLOOKUP($A$33, 文字檔!M:N, 2, 0))</f>
        <v>0</v>
      </c>
      <c r="J33" s="4">
        <f>IF(ISERROR(VLOOKUP($A$33, 文字檔!O:P, 2, 0)),0,VLOOKUP($A$33, 文字檔!O:P, 2, 0))</f>
        <v>0</v>
      </c>
      <c r="K33">
        <f>IF(ISERROR(VLOOKUP($A$33, 文字檔!Q:R, 2, 0)),0,VLOOKUP($A$33, 文字檔!Q:R, 2, 0))</f>
        <v>-2600</v>
      </c>
      <c r="L33">
        <f>IF(ISERROR(VLOOKUP($A$33, 文字檔!S:T, 2, 0)),0,VLOOKUP($A$33, 文字檔!S:T, 2, 0))</f>
        <v>0</v>
      </c>
      <c r="M33">
        <f>IF(ISERROR(VLOOKUP($A$33, 文字檔!U:V, 2, 0)),0,VLOOKUP($A$33, 文字檔!U:V, 2, 0))</f>
        <v>1600</v>
      </c>
      <c r="N33">
        <f>IF(ISERROR(VLOOKUP($A$33, 文字檔!W:X, 2, 0)),0,VLOOKUP($A$33, 文字檔!W:X, 2, 0))</f>
        <v>0</v>
      </c>
      <c r="O33">
        <f>IF(ISERROR(VLOOKUP($A$33, 文字檔!Y:Z, 2, 0)),0,VLOOKUP($A$33, 文字檔!Y:Z, 2, 0))</f>
        <v>-300</v>
      </c>
      <c r="P33">
        <f>IF(ISERROR(VLOOKUP($A$33, 文字檔!AA:AB, 2, 0)),0,VLOOKUP($A$33, 文字檔!AA:AB, 2, 0))</f>
        <v>0</v>
      </c>
    </row>
    <row r="34" spans="1:16" ht="16.5" customHeight="1">
      <c r="A34" s="6">
        <v>43770</v>
      </c>
      <c r="B34" s="4">
        <f>SUMPRODUCT($C$2:$P$2,$C$34:$P$34)</f>
        <v>6600</v>
      </c>
      <c r="C34" s="4">
        <f>IF(ISERROR(VLOOKUP($A$34, 文字檔!A:B, 2, 0)),0,VLOOKUP($A$34, 文字檔!A:B, 2, 0))</f>
        <v>0</v>
      </c>
      <c r="D34" s="4">
        <f>IF(ISERROR(VLOOKUP($A$34, 文字檔!C:D, 2, 0)),0,VLOOKUP($A$34, 文字檔!C:D, 2, 0))</f>
        <v>0</v>
      </c>
      <c r="E34" s="4">
        <f>IF(ISERROR(VLOOKUP($A$34, 文字檔!E:F, 2, 0)),0,VLOOKUP($A$34, 文字檔!E:F, 2, 0))</f>
        <v>0</v>
      </c>
      <c r="F34" s="4">
        <f>IF(ISERROR(VLOOKUP($A$34, 文字檔!G:H, 2, 0)),0,VLOOKUP($A$34, 文字檔!G:H, 2, 0))</f>
        <v>5400</v>
      </c>
      <c r="G34" s="4">
        <f>IF(ISERROR(VLOOKUP($A$34, 文字檔!I:J, 2, 0)),0,VLOOKUP($A$34, 文字檔!I:J, 2, 0))</f>
        <v>500</v>
      </c>
      <c r="H34" s="4">
        <f>IF(ISERROR(VLOOKUP($A$34, 文字檔!K:L, 2, 0)),0,VLOOKUP($A$34, 文字檔!K:L, 2, 0))</f>
        <v>0</v>
      </c>
      <c r="I34" s="4">
        <f>IF(ISERROR(VLOOKUP($A$34, 文字檔!M:N, 2, 0)),0,VLOOKUP($A$34, 文字檔!M:N, 2, 0))</f>
        <v>-2400</v>
      </c>
      <c r="J34" s="4">
        <f>IF(ISERROR(VLOOKUP($A$34, 文字檔!O:P, 2, 0)),0,VLOOKUP($A$34, 文字檔!O:P, 2, 0))</f>
        <v>0</v>
      </c>
      <c r="K34">
        <f>IF(ISERROR(VLOOKUP($A$34, 文字檔!Q:R, 2, 0)),0,VLOOKUP($A$34, 文字檔!Q:R, 2, 0))</f>
        <v>3500</v>
      </c>
      <c r="L34">
        <f>IF(ISERROR(VLOOKUP($A$34, 文字檔!S:T, 2, 0)),0,VLOOKUP($A$34, 文字檔!S:T, 2, 0))</f>
        <v>0</v>
      </c>
      <c r="M34">
        <f>IF(ISERROR(VLOOKUP($A$34, 文字檔!U:V, 2, 0)),0,VLOOKUP($A$34, 文字檔!U:V, 2, 0))</f>
        <v>5400</v>
      </c>
      <c r="N34">
        <f>IF(ISERROR(VLOOKUP($A$34, 文字檔!W:X, 2, 0)),0,VLOOKUP($A$34, 文字檔!W:X, 2, 0))</f>
        <v>0</v>
      </c>
      <c r="O34">
        <f>IF(ISERROR(VLOOKUP($A$34, 文字檔!Y:Z, 2, 0)),0,VLOOKUP($A$34, 文字檔!Y:Z, 2, 0))</f>
        <v>-5800</v>
      </c>
      <c r="P34">
        <f>IF(ISERROR(VLOOKUP($A$34, 文字檔!AA:AB, 2, 0)),0,VLOOKUP($A$34, 文字檔!AA:AB, 2, 0))</f>
        <v>0</v>
      </c>
    </row>
    <row r="35" spans="1:16" ht="16.5" customHeight="1">
      <c r="A35" s="6">
        <v>43771</v>
      </c>
      <c r="B35" s="4">
        <f>SUMPRODUCT($C$2:$P$2,$C$35:$P$35)</f>
        <v>0</v>
      </c>
      <c r="C35" s="4">
        <f>IF(ISERROR(VLOOKUP($A$35, 文字檔!A:B, 2, 0)),0,VLOOKUP($A$35, 文字檔!A:B, 2, 0))</f>
        <v>0</v>
      </c>
      <c r="D35" s="4">
        <f>IF(ISERROR(VLOOKUP($A$35, 文字檔!C:D, 2, 0)),0,VLOOKUP($A$35, 文字檔!C:D, 2, 0))</f>
        <v>0</v>
      </c>
      <c r="E35" s="4">
        <f>IF(ISERROR(VLOOKUP($A$35, 文字檔!E:F, 2, 0)),0,VLOOKUP($A$35, 文字檔!E:F, 2, 0))</f>
        <v>0</v>
      </c>
      <c r="F35" s="4">
        <f>IF(ISERROR(VLOOKUP($A$35, 文字檔!G:H, 2, 0)),0,VLOOKUP($A$35, 文字檔!G:H, 2, 0))</f>
        <v>0</v>
      </c>
      <c r="G35" s="4">
        <f>IF(ISERROR(VLOOKUP($A$35, 文字檔!I:J, 2, 0)),0,VLOOKUP($A$35, 文字檔!I:J, 2, 0))</f>
        <v>0</v>
      </c>
      <c r="H35" s="4">
        <f>IF(ISERROR(VLOOKUP($A$35, 文字檔!K:L, 2, 0)),0,VLOOKUP($A$35, 文字檔!K:L, 2, 0))</f>
        <v>0</v>
      </c>
      <c r="I35" s="4">
        <f>IF(ISERROR(VLOOKUP($A$35, 文字檔!M:N, 2, 0)),0,VLOOKUP($A$35, 文字檔!M:N, 2, 0))</f>
        <v>0</v>
      </c>
      <c r="J35" s="4">
        <f>IF(ISERROR(VLOOKUP($A$35, 文字檔!O:P, 2, 0)),0,VLOOKUP($A$35, 文字檔!O:P, 2, 0))</f>
        <v>0</v>
      </c>
      <c r="K35">
        <f>IF(ISERROR(VLOOKUP($A$35, 文字檔!Q:R, 2, 0)),0,VLOOKUP($A$35, 文字檔!Q:R, 2, 0))</f>
        <v>0</v>
      </c>
      <c r="L35">
        <f>IF(ISERROR(VLOOKUP($A$35, 文字檔!S:T, 2, 0)),0,VLOOKUP($A$35, 文字檔!S:T, 2, 0))</f>
        <v>0</v>
      </c>
      <c r="M35">
        <f>IF(ISERROR(VLOOKUP($A$35, 文字檔!U:V, 2, 0)),0,VLOOKUP($A$35, 文字檔!U:V, 2, 0))</f>
        <v>0</v>
      </c>
      <c r="N35">
        <f>IF(ISERROR(VLOOKUP($A$35, 文字檔!W:X, 2, 0)),0,VLOOKUP($A$35, 文字檔!W:X, 2, 0))</f>
        <v>0</v>
      </c>
      <c r="O35">
        <f>IF(ISERROR(VLOOKUP($A$35, 文字檔!Y:Z, 2, 0)),0,VLOOKUP($A$35, 文字檔!Y:Z, 2, 0))</f>
        <v>0</v>
      </c>
      <c r="P35">
        <f>IF(ISERROR(VLOOKUP($A$35, 文字檔!AA:AB, 2, 0)),0,VLOOKUP($A$35, 文字檔!AA:AB, 2, 0))</f>
        <v>0</v>
      </c>
    </row>
    <row r="36" spans="1:16" ht="16.2">
      <c r="A36" s="6">
        <v>43772</v>
      </c>
      <c r="B36" s="4">
        <f>SUMPRODUCT($C$2:$P$2,$C$36:$P$36)</f>
        <v>0</v>
      </c>
      <c r="C36" s="4">
        <f>IF(ISERROR(VLOOKUP($A$36, 文字檔!A:B, 2, 0)),0,VLOOKUP($A$36, 文字檔!A:B, 2, 0))</f>
        <v>0</v>
      </c>
      <c r="D36" s="4">
        <f>IF(ISERROR(VLOOKUP($A$36, 文字檔!C:D, 2, 0)),0,VLOOKUP($A$36, 文字檔!C:D, 2, 0))</f>
        <v>0</v>
      </c>
      <c r="E36" s="4">
        <f>IF(ISERROR(VLOOKUP($A$36, 文字檔!E:F, 2, 0)),0,VLOOKUP($A$36, 文字檔!E:F, 2, 0))</f>
        <v>0</v>
      </c>
      <c r="F36" s="4">
        <f>IF(ISERROR(VLOOKUP($A$36, 文字檔!G:H, 2, 0)),0,VLOOKUP($A$36, 文字檔!G:H, 2, 0))</f>
        <v>0</v>
      </c>
      <c r="G36" s="4">
        <f>IF(ISERROR(VLOOKUP($A$36, 文字檔!I:J, 2, 0)),0,VLOOKUP($A$36, 文字檔!I:J, 2, 0))</f>
        <v>0</v>
      </c>
      <c r="H36" s="4">
        <f>IF(ISERROR(VLOOKUP($A$36, 文字檔!K:L, 2, 0)),0,VLOOKUP($A$36, 文字檔!K:L, 2, 0))</f>
        <v>0</v>
      </c>
      <c r="I36" s="4">
        <f>IF(ISERROR(VLOOKUP($A$36, 文字檔!M:N, 2, 0)),0,VLOOKUP($A$36, 文字檔!M:N, 2, 0))</f>
        <v>0</v>
      </c>
      <c r="J36" s="4">
        <f>IF(ISERROR(VLOOKUP($A$36, 文字檔!O:P, 2, 0)),0,VLOOKUP($A$36, 文字檔!O:P, 2, 0))</f>
        <v>0</v>
      </c>
      <c r="K36">
        <f>IF(ISERROR(VLOOKUP($A$36, 文字檔!Q:R, 2, 0)),0,VLOOKUP($A$36, 文字檔!Q:R, 2, 0))</f>
        <v>0</v>
      </c>
      <c r="L36">
        <f>IF(ISERROR(VLOOKUP($A$36, 文字檔!S:T, 2, 0)),0,VLOOKUP($A$36, 文字檔!S:T, 2, 0))</f>
        <v>0</v>
      </c>
      <c r="M36">
        <f>IF(ISERROR(VLOOKUP($A$36, 文字檔!U:V, 2, 0)),0,VLOOKUP($A$36, 文字檔!U:V, 2, 0))</f>
        <v>0</v>
      </c>
      <c r="N36">
        <f>IF(ISERROR(VLOOKUP($A$36, 文字檔!W:X, 2, 0)),0,VLOOKUP($A$36, 文字檔!W:X, 2, 0))</f>
        <v>0</v>
      </c>
      <c r="O36">
        <f>IF(ISERROR(VLOOKUP($A$36, 文字檔!Y:Z, 2, 0)),0,VLOOKUP($A$36, 文字檔!Y:Z, 2, 0))</f>
        <v>0</v>
      </c>
      <c r="P36">
        <f>IF(ISERROR(VLOOKUP($A$36, 文字檔!AA:AB, 2, 0)),0,VLOOKUP($A$36, 文字檔!AA:AB, 2, 0))</f>
        <v>0</v>
      </c>
    </row>
    <row r="37" spans="1:16" ht="16.2">
      <c r="A37" s="6">
        <v>43773</v>
      </c>
      <c r="B37" s="4">
        <f>SUMPRODUCT($C$2:$P$2,$C$37:$P$37)</f>
        <v>218967.61</v>
      </c>
      <c r="C37" s="4">
        <f>IF(ISERROR(VLOOKUP($A$37, 文字檔!A:B, 2, 0)),0,VLOOKUP($A$37, 文字檔!A:B, 2, 0))</f>
        <v>0</v>
      </c>
      <c r="D37" s="4">
        <f>IF(ISERROR(VLOOKUP($A$37, 文字檔!C:D, 2, 0)),0,VLOOKUP($A$37, 文字檔!C:D, 2, 0))</f>
        <v>0</v>
      </c>
      <c r="E37" s="4">
        <f>IF(ISERROR(VLOOKUP($A$37, 文字檔!E:F, 2, 0)),0,VLOOKUP($A$37, 文字檔!E:F, 2, 0))</f>
        <v>0</v>
      </c>
      <c r="F37" s="4">
        <f>IF(ISERROR(VLOOKUP($A$37, 文字檔!G:H, 2, 0)),0,VLOOKUP($A$37, 文字檔!G:H, 2, 0))</f>
        <v>34200</v>
      </c>
      <c r="G37" s="4">
        <f>IF(ISERROR(VLOOKUP($A$37, 文字檔!I:J, 2, 0)),0,VLOOKUP($A$37, 文字檔!I:J, 2, 0))</f>
        <v>28700</v>
      </c>
      <c r="H37" s="4">
        <f>IF(ISERROR(VLOOKUP($A$37, 文字檔!K:L, 2, 0)),0,VLOOKUP($A$37, 文字檔!K:L, 2, 0))</f>
        <v>19656.68</v>
      </c>
      <c r="I37" s="4">
        <f>IF(ISERROR(VLOOKUP($A$37, 文字檔!M:N, 2, 0)),0,VLOOKUP($A$37, 文字檔!M:N, 2, 0))</f>
        <v>0</v>
      </c>
      <c r="J37" s="4">
        <f>IF(ISERROR(VLOOKUP($A$37, 文字檔!O:P, 2, 0)),0,VLOOKUP($A$37, 文字檔!O:P, 2, 0))</f>
        <v>21910.93</v>
      </c>
      <c r="K37">
        <f>IF(ISERROR(VLOOKUP($A$37, 文字檔!Q:R, 2, 0)),0,VLOOKUP($A$37, 文字檔!Q:R, 2, 0))</f>
        <v>34200</v>
      </c>
      <c r="L37">
        <f>IF(ISERROR(VLOOKUP($A$37, 文字檔!S:T, 2, 0)),0,VLOOKUP($A$37, 文字檔!S:T, 2, 0))</f>
        <v>0</v>
      </c>
      <c r="M37">
        <f>IF(ISERROR(VLOOKUP($A$37, 文字檔!U:V, 2, 0)),0,VLOOKUP($A$37, 文字檔!U:V, 2, 0))</f>
        <v>34200</v>
      </c>
      <c r="N37">
        <f>IF(ISERROR(VLOOKUP($A$37, 文字檔!W:X, 2, 0)),0,VLOOKUP($A$37, 文字檔!W:X, 2, 0))</f>
        <v>0</v>
      </c>
      <c r="O37">
        <f>IF(ISERROR(VLOOKUP($A$37, 文字檔!Y:Z, 2, 0)),0,VLOOKUP($A$37, 文字檔!Y:Z, 2, 0))</f>
        <v>34200</v>
      </c>
      <c r="P37">
        <f>IF(ISERROR(VLOOKUP($A$37, 文字檔!AA:AB, 2, 0)),0,VLOOKUP($A$37, 文字檔!AA:AB, 2, 0))</f>
        <v>11900</v>
      </c>
    </row>
    <row r="38" spans="1:16" ht="16.2">
      <c r="A38" s="6">
        <v>43774</v>
      </c>
      <c r="B38" s="4">
        <f>SUMPRODUCT($C$2:$P$2,$C$38:$P$38)</f>
        <v>88303.7</v>
      </c>
      <c r="C38" s="4">
        <f>IF(ISERROR(VLOOKUP($A$38, 文字檔!A:B, 2, 0)),0,VLOOKUP($A$38, 文字檔!A:B, 2, 0))</f>
        <v>0</v>
      </c>
      <c r="D38" s="4">
        <f>IF(ISERROR(VLOOKUP($A$38, 文字檔!C:D, 2, 0)),0,VLOOKUP($A$38, 文字檔!C:D, 2, 0))</f>
        <v>0</v>
      </c>
      <c r="E38" s="4">
        <f>IF(ISERROR(VLOOKUP($A$38, 文字檔!E:F, 2, 0)),0,VLOOKUP($A$38, 文字檔!E:F, 2, 0))</f>
        <v>0</v>
      </c>
      <c r="F38" s="4">
        <f>IF(ISERROR(VLOOKUP($A$38, 文字檔!G:H, 2, 0)),0,VLOOKUP($A$38, 文字檔!G:H, 2, 0))</f>
        <v>20200</v>
      </c>
      <c r="G38" s="4">
        <f>IF(ISERROR(VLOOKUP($A$38, 文字檔!I:J, 2, 0)),0,VLOOKUP($A$38, 文字檔!I:J, 2, 0))</f>
        <v>6700</v>
      </c>
      <c r="H38" s="4">
        <f>IF(ISERROR(VLOOKUP($A$38, 文字檔!K:L, 2, 0)),0,VLOOKUP($A$38, 文字檔!K:L, 2, 0))</f>
        <v>15503.7</v>
      </c>
      <c r="I38" s="4">
        <f>IF(ISERROR(VLOOKUP($A$38, 文字檔!M:N, 2, 0)),0,VLOOKUP($A$38, 文字檔!M:N, 2, 0))</f>
        <v>-12100</v>
      </c>
      <c r="J38" s="4">
        <f>IF(ISERROR(VLOOKUP($A$38, 文字檔!O:P, 2, 0)),0,VLOOKUP($A$38, 文字檔!O:P, 2, 0))</f>
        <v>0</v>
      </c>
      <c r="K38">
        <f>IF(ISERROR(VLOOKUP($A$38, 文字檔!Q:R, 2, 0)),0,VLOOKUP($A$38, 文字檔!Q:R, 2, 0))</f>
        <v>20200</v>
      </c>
      <c r="L38">
        <f>IF(ISERROR(VLOOKUP($A$38, 文字檔!S:T, 2, 0)),0,VLOOKUP($A$38, 文字檔!S:T, 2, 0))</f>
        <v>0</v>
      </c>
      <c r="M38">
        <f>IF(ISERROR(VLOOKUP($A$38, 文字檔!U:V, 2, 0)),0,VLOOKUP($A$38, 文字檔!U:V, 2, 0))</f>
        <v>20200</v>
      </c>
      <c r="N38">
        <f>IF(ISERROR(VLOOKUP($A$38, 文字檔!W:X, 2, 0)),0,VLOOKUP($A$38, 文字檔!W:X, 2, 0))</f>
        <v>0</v>
      </c>
      <c r="O38">
        <f>IF(ISERROR(VLOOKUP($A$38, 文字檔!Y:Z, 2, 0)),0,VLOOKUP($A$38, 文字檔!Y:Z, 2, 0))</f>
        <v>7700</v>
      </c>
      <c r="P38">
        <f>IF(ISERROR(VLOOKUP($A$38, 文字檔!AA:AB, 2, 0)),0,VLOOKUP($A$38, 文字檔!AA:AB, 2, 0))</f>
        <v>9900</v>
      </c>
    </row>
    <row r="39" spans="1:16" ht="16.2">
      <c r="A39" s="6">
        <v>43775</v>
      </c>
      <c r="B39" s="4">
        <f>SUMPRODUCT($C$2:$P$2,$C$39:$P$39)</f>
        <v>-16049.470000000001</v>
      </c>
      <c r="C39" s="4">
        <f>IF(ISERROR(VLOOKUP($A$39, 文字檔!A:B, 2, 0)),0,VLOOKUP($A$39, 文字檔!A:B, 2, 0))</f>
        <v>0</v>
      </c>
      <c r="D39" s="4">
        <f>IF(ISERROR(VLOOKUP($A$39, 文字檔!C:D, 2, 0)),0,VLOOKUP($A$39, 文字檔!C:D, 2, 0))</f>
        <v>0</v>
      </c>
      <c r="E39" s="4">
        <f>IF(ISERROR(VLOOKUP($A$39, 文字檔!E:F, 2, 0)),0,VLOOKUP($A$39, 文字檔!E:F, 2, 0))</f>
        <v>0</v>
      </c>
      <c r="F39" s="4">
        <f>IF(ISERROR(VLOOKUP($A$39, 文字檔!G:H, 2, 0)),0,VLOOKUP($A$39, 文字檔!G:H, 2, 0))</f>
        <v>1600</v>
      </c>
      <c r="G39" s="4">
        <f>IF(ISERROR(VLOOKUP($A$39, 文字檔!I:J, 2, 0)),0,VLOOKUP($A$39, 文字檔!I:J, 2, 0))</f>
        <v>0</v>
      </c>
      <c r="H39" s="4">
        <f>IF(ISERROR(VLOOKUP($A$39, 文字檔!K:L, 2, 0)),0,VLOOKUP($A$39, 文字檔!K:L, 2, 0))</f>
        <v>450.53</v>
      </c>
      <c r="I39" s="4">
        <f>IF(ISERROR(VLOOKUP($A$39, 文字檔!M:N, 2, 0)),0,VLOOKUP($A$39, 文字檔!M:N, 2, 0))</f>
        <v>-8000</v>
      </c>
      <c r="J39" s="4">
        <f>IF(ISERROR(VLOOKUP($A$39, 文字檔!O:P, 2, 0)),0,VLOOKUP($A$39, 文字檔!O:P, 2, 0))</f>
        <v>0</v>
      </c>
      <c r="K39">
        <f>IF(ISERROR(VLOOKUP($A$39, 文字檔!Q:R, 2, 0)),0,VLOOKUP($A$39, 文字檔!Q:R, 2, 0))</f>
        <v>1600</v>
      </c>
      <c r="L39">
        <f>IF(ISERROR(VLOOKUP($A$39, 文字檔!S:T, 2, 0)),0,VLOOKUP($A$39, 文字檔!S:T, 2, 0))</f>
        <v>0</v>
      </c>
      <c r="M39">
        <f>IF(ISERROR(VLOOKUP($A$39, 文字檔!U:V, 2, 0)),0,VLOOKUP($A$39, 文字檔!U:V, 2, 0))</f>
        <v>1600</v>
      </c>
      <c r="N39">
        <f>IF(ISERROR(VLOOKUP($A$39, 文字檔!W:X, 2, 0)),0,VLOOKUP($A$39, 文字檔!W:X, 2, 0))</f>
        <v>0</v>
      </c>
      <c r="O39">
        <f>IF(ISERROR(VLOOKUP($A$39, 文字檔!Y:Z, 2, 0)),0,VLOOKUP($A$39, 文字檔!Y:Z, 2, 0))</f>
        <v>-13300</v>
      </c>
      <c r="P39">
        <f>IF(ISERROR(VLOOKUP($A$39, 文字檔!AA:AB, 2, 0)),0,VLOOKUP($A$39, 文字檔!AA:AB, 2, 0))</f>
        <v>0</v>
      </c>
    </row>
    <row r="40" spans="1:16" ht="16.2">
      <c r="A40" s="6">
        <v>43776</v>
      </c>
      <c r="B40" s="4">
        <f>SUMPRODUCT($C$2:$P$2,$C$40:$P$40)</f>
        <v>-14600</v>
      </c>
      <c r="C40" s="4">
        <f>IF(ISERROR(VLOOKUP($A$40, 文字檔!A:B, 2, 0)),0,VLOOKUP($A$40, 文字檔!A:B, 2, 0))</f>
        <v>0</v>
      </c>
      <c r="D40" s="4">
        <f>IF(ISERROR(VLOOKUP($A$40, 文字檔!C:D, 2, 0)),0,VLOOKUP($A$40, 文字檔!C:D, 2, 0))</f>
        <v>0</v>
      </c>
      <c r="E40" s="4">
        <f>IF(ISERROR(VLOOKUP($A$40, 文字檔!E:F, 2, 0)),0,VLOOKUP($A$40, 文字檔!E:F, 2, 0))</f>
        <v>0</v>
      </c>
      <c r="F40" s="4">
        <f>IF(ISERROR(VLOOKUP($A$40, 文字檔!G:H, 2, 0)),0,VLOOKUP($A$40, 文字檔!G:H, 2, 0))</f>
        <v>-11400</v>
      </c>
      <c r="G40" s="4">
        <f>IF(ISERROR(VLOOKUP($A$40, 文字檔!I:J, 2, 0)),0,VLOOKUP($A$40, 文字檔!I:J, 2, 0))</f>
        <v>8900</v>
      </c>
      <c r="H40" s="4">
        <f>IF(ISERROR(VLOOKUP($A$40, 文字檔!K:L, 2, 0)),0,VLOOKUP($A$40, 文字檔!K:L, 2, 0))</f>
        <v>0</v>
      </c>
      <c r="I40" s="4">
        <f>IF(ISERROR(VLOOKUP($A$40, 文字檔!M:N, 2, 0)),0,VLOOKUP($A$40, 文字檔!M:N, 2, 0))</f>
        <v>-700</v>
      </c>
      <c r="J40" s="4">
        <f>IF(ISERROR(VLOOKUP($A$40, 文字檔!O:P, 2, 0)),0,VLOOKUP($A$40, 文字檔!O:P, 2, 0))</f>
        <v>0</v>
      </c>
      <c r="K40">
        <f>IF(ISERROR(VLOOKUP($A$40, 文字檔!Q:R, 2, 0)),0,VLOOKUP($A$40, 文字檔!Q:R, 2, 0))</f>
        <v>-11400</v>
      </c>
      <c r="L40">
        <f>IF(ISERROR(VLOOKUP($A$40, 文字檔!S:T, 2, 0)),0,VLOOKUP($A$40, 文字檔!S:T, 2, 0))</f>
        <v>0</v>
      </c>
      <c r="M40">
        <f>IF(ISERROR(VLOOKUP($A$40, 文字檔!U:V, 2, 0)),0,VLOOKUP($A$40, 文字檔!U:V, 2, 0))</f>
        <v>-11400</v>
      </c>
      <c r="N40">
        <f>IF(ISERROR(VLOOKUP($A$40, 文字檔!W:X, 2, 0)),0,VLOOKUP($A$40, 文字檔!W:X, 2, 0))</f>
        <v>0</v>
      </c>
      <c r="O40">
        <f>IF(ISERROR(VLOOKUP($A$40, 文字檔!Y:Z, 2, 0)),0,VLOOKUP($A$40, 文字檔!Y:Z, 2, 0))</f>
        <v>11400</v>
      </c>
      <c r="P40">
        <f>IF(ISERROR(VLOOKUP($A$40, 文字檔!AA:AB, 2, 0)),0,VLOOKUP($A$40, 文字檔!AA:AB, 2, 0))</f>
        <v>0</v>
      </c>
    </row>
    <row r="41" spans="1:16" ht="16.2">
      <c r="A41" s="6">
        <v>43777</v>
      </c>
      <c r="B41" s="4">
        <f>SUMPRODUCT($C$2:$P$2,$C$41:$P$41)</f>
        <v>-54195.4</v>
      </c>
      <c r="C41" s="4">
        <f>IF(ISERROR(VLOOKUP($A$41, 文字檔!A:B, 2, 0)),0,VLOOKUP($A$41, 文字檔!A:B, 2, 0))</f>
        <v>0</v>
      </c>
      <c r="D41" s="4">
        <f>IF(ISERROR(VLOOKUP($A$41, 文字檔!C:D, 2, 0)),0,VLOOKUP($A$41, 文字檔!C:D, 2, 0))</f>
        <v>0</v>
      </c>
      <c r="E41" s="4">
        <f>IF(ISERROR(VLOOKUP($A$41, 文字檔!E:F, 2, 0)),0,VLOOKUP($A$41, 文字檔!E:F, 2, 0))</f>
        <v>0</v>
      </c>
      <c r="F41" s="4">
        <f>IF(ISERROR(VLOOKUP($A$41, 文字檔!G:H, 2, 0)),0,VLOOKUP($A$41, 文字檔!G:H, 2, 0))</f>
        <v>-4600</v>
      </c>
      <c r="G41" s="4">
        <f>IF(ISERROR(VLOOKUP($A$41, 文字檔!I:J, 2, 0)),0,VLOOKUP($A$41, 文字檔!I:J, 2, 0))</f>
        <v>-8700</v>
      </c>
      <c r="H41" s="4">
        <f>IF(ISERROR(VLOOKUP($A$41, 文字檔!K:L, 2, 0)),0,VLOOKUP($A$41, 文字檔!K:L, 2, 0))</f>
        <v>0</v>
      </c>
      <c r="I41" s="4">
        <f>IF(ISERROR(VLOOKUP($A$41, 文字檔!M:N, 2, 0)),0,VLOOKUP($A$41, 文字檔!M:N, 2, 0))</f>
        <v>-11800</v>
      </c>
      <c r="J41" s="4">
        <f>IF(ISERROR(VLOOKUP($A$41, 文字檔!O:P, 2, 0)),0,VLOOKUP($A$41, 文字檔!O:P, 2, 0))</f>
        <v>6104.6</v>
      </c>
      <c r="K41">
        <f>IF(ISERROR(VLOOKUP($A$41, 文字檔!Q:R, 2, 0)),0,VLOOKUP($A$41, 文字檔!Q:R, 2, 0))</f>
        <v>-4600</v>
      </c>
      <c r="L41">
        <f>IF(ISERROR(VLOOKUP($A$41, 文字檔!S:T, 2, 0)),0,VLOOKUP($A$41, 文字檔!S:T, 2, 0))</f>
        <v>0</v>
      </c>
      <c r="M41">
        <f>IF(ISERROR(VLOOKUP($A$41, 文字檔!U:V, 2, 0)),0,VLOOKUP($A$41, 文字檔!U:V, 2, 0))</f>
        <v>-400</v>
      </c>
      <c r="N41">
        <f>IF(ISERROR(VLOOKUP($A$41, 文字檔!W:X, 2, 0)),0,VLOOKUP($A$41, 文字檔!W:X, 2, 0))</f>
        <v>0</v>
      </c>
      <c r="O41">
        <f>IF(ISERROR(VLOOKUP($A$41, 文字檔!Y:Z, 2, 0)),0,VLOOKUP($A$41, 文字檔!Y:Z, 2, 0))</f>
        <v>-30200</v>
      </c>
      <c r="P41">
        <f>IF(ISERROR(VLOOKUP($A$41, 文字檔!AA:AB, 2, 0)),0,VLOOKUP($A$41, 文字檔!AA:AB, 2, 0))</f>
        <v>0</v>
      </c>
    </row>
    <row r="42" spans="1:16" ht="16.2">
      <c r="A42" s="6">
        <v>43778</v>
      </c>
      <c r="B42" s="4">
        <f>SUMPRODUCT($C$2:$P$2,$C$42:$P$42)</f>
        <v>0</v>
      </c>
      <c r="C42" s="4">
        <f>IF(ISERROR(VLOOKUP($A$42, 文字檔!A:B, 2, 0)),0,VLOOKUP($A$42, 文字檔!A:B, 2, 0))</f>
        <v>0</v>
      </c>
      <c r="D42" s="4">
        <f>IF(ISERROR(VLOOKUP($A$42, 文字檔!C:D, 2, 0)),0,VLOOKUP($A$42, 文字檔!C:D, 2, 0))</f>
        <v>0</v>
      </c>
      <c r="E42" s="4">
        <f>IF(ISERROR(VLOOKUP($A$42, 文字檔!E:F, 2, 0)),0,VLOOKUP($A$42, 文字檔!E:F, 2, 0))</f>
        <v>0</v>
      </c>
      <c r="F42" s="4">
        <f>IF(ISERROR(VLOOKUP($A$42, 文字檔!G:H, 2, 0)),0,VLOOKUP($A$42, 文字檔!G:H, 2, 0))</f>
        <v>0</v>
      </c>
      <c r="G42" s="4">
        <f>IF(ISERROR(VLOOKUP($A$42, 文字檔!I:J, 2, 0)),0,VLOOKUP($A$42, 文字檔!I:J, 2, 0))</f>
        <v>0</v>
      </c>
      <c r="H42" s="4">
        <f>IF(ISERROR(VLOOKUP($A$42, 文字檔!K:L, 2, 0)),0,VLOOKUP($A$42, 文字檔!K:L, 2, 0))</f>
        <v>0</v>
      </c>
      <c r="I42" s="4">
        <f>IF(ISERROR(VLOOKUP($A$42, 文字檔!M:N, 2, 0)),0,VLOOKUP($A$42, 文字檔!M:N, 2, 0))</f>
        <v>0</v>
      </c>
      <c r="J42" s="4">
        <f>IF(ISERROR(VLOOKUP($A$42, 文字檔!O:P, 2, 0)),0,VLOOKUP($A$42, 文字檔!O:P, 2, 0))</f>
        <v>0</v>
      </c>
      <c r="K42">
        <f>IF(ISERROR(VLOOKUP($A$42, 文字檔!Q:R, 2, 0)),0,VLOOKUP($A$42, 文字檔!Q:R, 2, 0))</f>
        <v>0</v>
      </c>
      <c r="L42">
        <f>IF(ISERROR(VLOOKUP($A$42, 文字檔!S:T, 2, 0)),0,VLOOKUP($A$42, 文字檔!S:T, 2, 0))</f>
        <v>0</v>
      </c>
      <c r="M42">
        <f>IF(ISERROR(VLOOKUP($A$42, 文字檔!U:V, 2, 0)),0,VLOOKUP($A$42, 文字檔!U:V, 2, 0))</f>
        <v>0</v>
      </c>
      <c r="N42">
        <f>IF(ISERROR(VLOOKUP($A$42, 文字檔!W:X, 2, 0)),0,VLOOKUP($A$42, 文字檔!W:X, 2, 0))</f>
        <v>0</v>
      </c>
      <c r="O42">
        <f>IF(ISERROR(VLOOKUP($A$42, 文字檔!Y:Z, 2, 0)),0,VLOOKUP($A$42, 文字檔!Y:Z, 2, 0))</f>
        <v>0</v>
      </c>
      <c r="P42">
        <f>IF(ISERROR(VLOOKUP($A$42, 文字檔!AA:AB, 2, 0)),0,VLOOKUP($A$42, 文字檔!AA:AB, 2, 0))</f>
        <v>0</v>
      </c>
    </row>
    <row r="43" spans="1:16" ht="16.2">
      <c r="A43" s="6">
        <v>43779</v>
      </c>
      <c r="B43" s="4">
        <f>SUMPRODUCT($C$2:$P$2,$C$43:$P$43)</f>
        <v>0</v>
      </c>
      <c r="C43" s="4">
        <f>IF(ISERROR(VLOOKUP($A$43, 文字檔!A:B, 2, 0)),0,VLOOKUP($A$43, 文字檔!A:B, 2, 0))</f>
        <v>0</v>
      </c>
      <c r="D43" s="4">
        <f>IF(ISERROR(VLOOKUP($A$43, 文字檔!C:D, 2, 0)),0,VLOOKUP($A$43, 文字檔!C:D, 2, 0))</f>
        <v>0</v>
      </c>
      <c r="E43" s="4">
        <f>IF(ISERROR(VLOOKUP($A$43, 文字檔!E:F, 2, 0)),0,VLOOKUP($A$43, 文字檔!E:F, 2, 0))</f>
        <v>0</v>
      </c>
      <c r="F43" s="4">
        <f>IF(ISERROR(VLOOKUP($A$43, 文字檔!G:H, 2, 0)),0,VLOOKUP($A$43, 文字檔!G:H, 2, 0))</f>
        <v>0</v>
      </c>
      <c r="G43" s="4">
        <f>IF(ISERROR(VLOOKUP($A$43, 文字檔!I:J, 2, 0)),0,VLOOKUP($A$43, 文字檔!I:J, 2, 0))</f>
        <v>0</v>
      </c>
      <c r="H43" s="4">
        <f>IF(ISERROR(VLOOKUP($A$43, 文字檔!K:L, 2, 0)),0,VLOOKUP($A$43, 文字檔!K:L, 2, 0))</f>
        <v>0</v>
      </c>
      <c r="I43" s="4">
        <f>IF(ISERROR(VLOOKUP($A$43, 文字檔!M:N, 2, 0)),0,VLOOKUP($A$43, 文字檔!M:N, 2, 0))</f>
        <v>0</v>
      </c>
      <c r="J43" s="4">
        <f>IF(ISERROR(VLOOKUP($A$43, 文字檔!O:P, 2, 0)),0,VLOOKUP($A$43, 文字檔!O:P, 2, 0))</f>
        <v>0</v>
      </c>
      <c r="K43">
        <f>IF(ISERROR(VLOOKUP($A$43, 文字檔!Q:R, 2, 0)),0,VLOOKUP($A$43, 文字檔!Q:R, 2, 0))</f>
        <v>0</v>
      </c>
      <c r="L43">
        <f>IF(ISERROR(VLOOKUP($A$43, 文字檔!S:T, 2, 0)),0,VLOOKUP($A$43, 文字檔!S:T, 2, 0))</f>
        <v>0</v>
      </c>
      <c r="M43">
        <f>IF(ISERROR(VLOOKUP($A$43, 文字檔!U:V, 2, 0)),0,VLOOKUP($A$43, 文字檔!U:V, 2, 0))</f>
        <v>0</v>
      </c>
      <c r="N43">
        <f>IF(ISERROR(VLOOKUP($A$43, 文字檔!W:X, 2, 0)),0,VLOOKUP($A$43, 文字檔!W:X, 2, 0))</f>
        <v>0</v>
      </c>
      <c r="O43">
        <f>IF(ISERROR(VLOOKUP($A$43, 文字檔!Y:Z, 2, 0)),0,VLOOKUP($A$43, 文字檔!Y:Z, 2, 0))</f>
        <v>0</v>
      </c>
      <c r="P43">
        <f>IF(ISERROR(VLOOKUP($A$43, 文字檔!AA:AB, 2, 0)),0,VLOOKUP($A$43, 文字檔!AA:AB, 2, 0))</f>
        <v>0</v>
      </c>
    </row>
    <row r="44" spans="1:16" ht="16.2">
      <c r="A44" s="6">
        <v>43780</v>
      </c>
      <c r="B44" s="4">
        <f>SUMPRODUCT($C$2:$P$2,$C$44:$P$44)</f>
        <v>72465.33</v>
      </c>
      <c r="C44" s="4">
        <f>IF(ISERROR(VLOOKUP($A$44, 文字檔!A:B, 2, 0)),0,VLOOKUP($A$44, 文字檔!A:B, 2, 0))</f>
        <v>0</v>
      </c>
      <c r="D44" s="4">
        <f>IF(ISERROR(VLOOKUP($A$44, 文字檔!C:D, 2, 0)),0,VLOOKUP($A$44, 文字檔!C:D, 2, 0))</f>
        <v>16500</v>
      </c>
      <c r="E44" s="4">
        <f>IF(ISERROR(VLOOKUP($A$44, 文字檔!E:F, 2, 0)),0,VLOOKUP($A$44, 文字檔!E:F, 2, 0))</f>
        <v>0</v>
      </c>
      <c r="F44" s="4">
        <f>IF(ISERROR(VLOOKUP($A$44, 文字檔!G:H, 2, 0)),0,VLOOKUP($A$44, 文字檔!G:H, 2, 0))</f>
        <v>-27000</v>
      </c>
      <c r="G44" s="4">
        <f>IF(ISERROR(VLOOKUP($A$44, 文字檔!I:J, 2, 0)),0,VLOOKUP($A$44, 文字檔!I:J, 2, 0))</f>
        <v>27100</v>
      </c>
      <c r="H44" s="4">
        <f>IF(ISERROR(VLOOKUP($A$44, 文字檔!K:L, 2, 0)),0,VLOOKUP($A$44, 文字檔!K:L, 2, 0))</f>
        <v>17054.25</v>
      </c>
      <c r="I44" s="4">
        <f>IF(ISERROR(VLOOKUP($A$44, 文字檔!M:N, 2, 0)),0,VLOOKUP($A$44, 文字檔!M:N, 2, 0))</f>
        <v>0</v>
      </c>
      <c r="J44" s="4">
        <f>IF(ISERROR(VLOOKUP($A$44, 文字檔!O:P, 2, 0)),0,VLOOKUP($A$44, 文字檔!O:P, 2, 0))</f>
        <v>16511.080000000002</v>
      </c>
      <c r="K44">
        <f>IF(ISERROR(VLOOKUP($A$44, 文字檔!Q:R, 2, 0)),0,VLOOKUP($A$44, 文字檔!Q:R, 2, 0))</f>
        <v>-27000</v>
      </c>
      <c r="L44">
        <f>IF(ISERROR(VLOOKUP($A$44, 文字檔!S:T, 2, 0)),0,VLOOKUP($A$44, 文字檔!S:T, 2, 0))</f>
        <v>0</v>
      </c>
      <c r="M44">
        <f>IF(ISERROR(VLOOKUP($A$44, 文字檔!U:V, 2, 0)),0,VLOOKUP($A$44, 文字檔!U:V, 2, 0))</f>
        <v>27000</v>
      </c>
      <c r="N44">
        <f>IF(ISERROR(VLOOKUP($A$44, 文字檔!W:X, 2, 0)),0,VLOOKUP($A$44, 文字檔!W:X, 2, 0))</f>
        <v>0</v>
      </c>
      <c r="O44">
        <f>IF(ISERROR(VLOOKUP($A$44, 文字檔!Y:Z, 2, 0)),0,VLOOKUP($A$44, 文字檔!Y:Z, 2, 0))</f>
        <v>15400</v>
      </c>
      <c r="P44">
        <f>IF(ISERROR(VLOOKUP($A$44, 文字檔!AA:AB, 2, 0)),0,VLOOKUP($A$44, 文字檔!AA:AB, 2, 0))</f>
        <v>6900</v>
      </c>
    </row>
    <row r="45" spans="1:16" ht="16.2">
      <c r="A45" s="6">
        <v>43781</v>
      </c>
      <c r="B45" s="4">
        <f>SUMPRODUCT($C$2:$P$2,$C$45:$P$45)</f>
        <v>-22044.400000000001</v>
      </c>
      <c r="C45" s="4">
        <f>IF(ISERROR(VLOOKUP($A$45, 文字檔!A:B, 2, 0)),0,VLOOKUP($A$45, 文字檔!A:B, 2, 0))</f>
        <v>0</v>
      </c>
      <c r="D45" s="4">
        <f>IF(ISERROR(VLOOKUP($A$45, 文字檔!C:D, 2, 0)),0,VLOOKUP($A$45, 文字檔!C:D, 2, 0))</f>
        <v>-17000</v>
      </c>
      <c r="E45" s="4">
        <f>IF(ISERROR(VLOOKUP($A$45, 文字檔!E:F, 2, 0)),0,VLOOKUP($A$45, 文字檔!E:F, 2, 0))</f>
        <v>0</v>
      </c>
      <c r="F45" s="4">
        <f>IF(ISERROR(VLOOKUP($A$45, 文字檔!G:H, 2, 0)),0,VLOOKUP($A$45, 文字檔!G:H, 2, 0))</f>
        <v>17000</v>
      </c>
      <c r="G45" s="4">
        <f>IF(ISERROR(VLOOKUP($A$45, 文字檔!I:J, 2, 0)),0,VLOOKUP($A$45, 文字檔!I:J, 2, 0))</f>
        <v>2000</v>
      </c>
      <c r="H45" s="4">
        <f>IF(ISERROR(VLOOKUP($A$45, 文字檔!K:L, 2, 0)),0,VLOOKUP($A$45, 文字檔!K:L, 2, 0))</f>
        <v>-8744.4</v>
      </c>
      <c r="I45" s="4">
        <f>IF(ISERROR(VLOOKUP($A$45, 文字檔!M:N, 2, 0)),0,VLOOKUP($A$45, 文字檔!M:N, 2, 0))</f>
        <v>0</v>
      </c>
      <c r="J45" s="4">
        <f>IF(ISERROR(VLOOKUP($A$45, 文字檔!O:P, 2, 0)),0,VLOOKUP($A$45, 文字檔!O:P, 2, 0))</f>
        <v>0</v>
      </c>
      <c r="K45">
        <f>IF(ISERROR(VLOOKUP($A$45, 文字檔!Q:R, 2, 0)),0,VLOOKUP($A$45, 文字檔!Q:R, 2, 0))</f>
        <v>17000</v>
      </c>
      <c r="L45">
        <f>IF(ISERROR(VLOOKUP($A$45, 文字檔!S:T, 2, 0)),0,VLOOKUP($A$45, 文字檔!S:T, 2, 0))</f>
        <v>0</v>
      </c>
      <c r="M45">
        <f>IF(ISERROR(VLOOKUP($A$45, 文字檔!U:V, 2, 0)),0,VLOOKUP($A$45, 文字檔!U:V, 2, 0))</f>
        <v>-17000</v>
      </c>
      <c r="N45">
        <f>IF(ISERROR(VLOOKUP($A$45, 文字檔!W:X, 2, 0)),0,VLOOKUP($A$45, 文字檔!W:X, 2, 0))</f>
        <v>0</v>
      </c>
      <c r="O45">
        <f>IF(ISERROR(VLOOKUP($A$45, 文字檔!Y:Z, 2, 0)),0,VLOOKUP($A$45, 文字檔!Y:Z, 2, 0))</f>
        <v>1600</v>
      </c>
      <c r="P45">
        <f>IF(ISERROR(VLOOKUP($A$45, 文字檔!AA:AB, 2, 0)),0,VLOOKUP($A$45, 文字檔!AA:AB, 2, 0))</f>
        <v>-16900</v>
      </c>
    </row>
    <row r="46" spans="1:16" ht="16.2">
      <c r="A46" s="6">
        <v>43782</v>
      </c>
      <c r="B46" s="4">
        <f>SUMPRODUCT($C$2:$P$2,$C$46:$P$46)</f>
        <v>-12787.869999999999</v>
      </c>
      <c r="C46" s="4">
        <f>IF(ISERROR(VLOOKUP($A$46, 文字檔!A:B, 2, 0)),0,VLOOKUP($A$46, 文字檔!A:B, 2, 0))</f>
        <v>0</v>
      </c>
      <c r="D46" s="4">
        <f>IF(ISERROR(VLOOKUP($A$46, 文字檔!C:D, 2, 0)),0,VLOOKUP($A$46, 文字檔!C:D, 2, 0))</f>
        <v>11400</v>
      </c>
      <c r="E46" s="4">
        <f>IF(ISERROR(VLOOKUP($A$46, 文字檔!E:F, 2, 0)),0,VLOOKUP($A$46, 文字檔!E:F, 2, 0))</f>
        <v>0</v>
      </c>
      <c r="F46" s="4">
        <f>IF(ISERROR(VLOOKUP($A$46, 文字檔!G:H, 2, 0)),0,VLOOKUP($A$46, 文字檔!G:H, 2, 0))</f>
        <v>-11400</v>
      </c>
      <c r="G46" s="4">
        <f>IF(ISERROR(VLOOKUP($A$46, 文字檔!I:J, 2, 0)),0,VLOOKUP($A$46, 文字檔!I:J, 2, 0))</f>
        <v>-3700</v>
      </c>
      <c r="H46" s="4">
        <f>IF(ISERROR(VLOOKUP($A$46, 文字檔!K:L, 2, 0)),0,VLOOKUP($A$46, 文字檔!K:L, 2, 0))</f>
        <v>-4087.87</v>
      </c>
      <c r="I46" s="4">
        <f>IF(ISERROR(VLOOKUP($A$46, 文字檔!M:N, 2, 0)),0,VLOOKUP($A$46, 文字檔!M:N, 2, 0))</f>
        <v>0</v>
      </c>
      <c r="J46" s="4">
        <f>IF(ISERROR(VLOOKUP($A$46, 文字檔!O:P, 2, 0)),0,VLOOKUP($A$46, 文字檔!O:P, 2, 0))</f>
        <v>0</v>
      </c>
      <c r="K46">
        <f>IF(ISERROR(VLOOKUP($A$46, 文字檔!Q:R, 2, 0)),0,VLOOKUP($A$46, 文字檔!Q:R, 2, 0))</f>
        <v>-11400</v>
      </c>
      <c r="L46">
        <f>IF(ISERROR(VLOOKUP($A$46, 文字檔!S:T, 2, 0)),0,VLOOKUP($A$46, 文字檔!S:T, 2, 0))</f>
        <v>0</v>
      </c>
      <c r="M46">
        <f>IF(ISERROR(VLOOKUP($A$46, 文字檔!U:V, 2, 0)),0,VLOOKUP($A$46, 文字檔!U:V, 2, 0))</f>
        <v>11400</v>
      </c>
      <c r="N46">
        <f>IF(ISERROR(VLOOKUP($A$46, 文字檔!W:X, 2, 0)),0,VLOOKUP($A$46, 文字檔!W:X, 2, 0))</f>
        <v>0</v>
      </c>
      <c r="O46">
        <f>IF(ISERROR(VLOOKUP($A$46, 文字檔!Y:Z, 2, 0)),0,VLOOKUP($A$46, 文字檔!Y:Z, 2, 0))</f>
        <v>-5000</v>
      </c>
      <c r="P46">
        <f>IF(ISERROR(VLOOKUP($A$46, 文字檔!AA:AB, 2, 0)),0,VLOOKUP($A$46, 文字檔!AA:AB, 2, 0))</f>
        <v>0</v>
      </c>
    </row>
    <row r="47" spans="1:16" ht="16.2">
      <c r="A47" s="6">
        <v>43783</v>
      </c>
      <c r="B47" s="4">
        <f>SUMPRODUCT($C$2:$P$2,$C$47:$P$47)</f>
        <v>-14000</v>
      </c>
      <c r="C47" s="4">
        <f>IF(ISERROR(VLOOKUP($A$47, 文字檔!A:B, 2, 0)),0,VLOOKUP($A$47, 文字檔!A:B, 2, 0))</f>
        <v>0</v>
      </c>
      <c r="D47" s="4">
        <f>IF(ISERROR(VLOOKUP($A$47, 文字檔!C:D, 2, 0)),0,VLOOKUP($A$47, 文字檔!C:D, 2, 0))</f>
        <v>2000</v>
      </c>
      <c r="E47" s="4">
        <f>IF(ISERROR(VLOOKUP($A$47, 文字檔!E:F, 2, 0)),0,VLOOKUP($A$47, 文字檔!E:F, 2, 0))</f>
        <v>0</v>
      </c>
      <c r="F47" s="4">
        <f>IF(ISERROR(VLOOKUP($A$47, 文字檔!G:H, 2, 0)),0,VLOOKUP($A$47, 文字檔!G:H, 2, 0))</f>
        <v>-2000</v>
      </c>
      <c r="G47" s="4">
        <f>IF(ISERROR(VLOOKUP($A$47, 文字檔!I:J, 2, 0)),0,VLOOKUP($A$47, 文字檔!I:J, 2, 0))</f>
        <v>-8400</v>
      </c>
      <c r="H47" s="4">
        <f>IF(ISERROR(VLOOKUP($A$47, 文字檔!K:L, 2, 0)),0,VLOOKUP($A$47, 文字檔!K:L, 2, 0))</f>
        <v>0</v>
      </c>
      <c r="I47" s="4">
        <f>IF(ISERROR(VLOOKUP($A$47, 文字檔!M:N, 2, 0)),0,VLOOKUP($A$47, 文字檔!M:N, 2, 0))</f>
        <v>-6100</v>
      </c>
      <c r="J47" s="4">
        <f>IF(ISERROR(VLOOKUP($A$47, 文字檔!O:P, 2, 0)),0,VLOOKUP($A$47, 文字檔!O:P, 2, 0))</f>
        <v>0</v>
      </c>
      <c r="K47">
        <f>IF(ISERROR(VLOOKUP($A$47, 文字檔!Q:R, 2, 0)),0,VLOOKUP($A$47, 文字檔!Q:R, 2, 0))</f>
        <v>-2000</v>
      </c>
      <c r="L47">
        <f>IF(ISERROR(VLOOKUP($A$47, 文字檔!S:T, 2, 0)),0,VLOOKUP($A$47, 文字檔!S:T, 2, 0))</f>
        <v>0</v>
      </c>
      <c r="M47">
        <f>IF(ISERROR(VLOOKUP($A$47, 文字檔!U:V, 2, 0)),0,VLOOKUP($A$47, 文字檔!U:V, 2, 0))</f>
        <v>2000</v>
      </c>
      <c r="N47">
        <f>IF(ISERROR(VLOOKUP($A$47, 文字檔!W:X, 2, 0)),0,VLOOKUP($A$47, 文字檔!W:X, 2, 0))</f>
        <v>0</v>
      </c>
      <c r="O47">
        <f>IF(ISERROR(VLOOKUP($A$47, 文字檔!Y:Z, 2, 0)),0,VLOOKUP($A$47, 文字檔!Y:Z, 2, 0))</f>
        <v>500</v>
      </c>
      <c r="P47">
        <f>IF(ISERROR(VLOOKUP($A$47, 文字檔!AA:AB, 2, 0)),0,VLOOKUP($A$47, 文字檔!AA:AB, 2, 0))</f>
        <v>0</v>
      </c>
    </row>
    <row r="48" spans="1:16" ht="16.2">
      <c r="A48" s="6">
        <v>43784</v>
      </c>
      <c r="B48" s="4">
        <f>SUMPRODUCT($C$2:$P$2,$C$48:$P$48)</f>
        <v>18161.730000000003</v>
      </c>
      <c r="C48" s="4">
        <f>IF(ISERROR(VLOOKUP($A$48, 文字檔!A:B, 2, 0)),0,VLOOKUP($A$48, 文字檔!A:B, 2, 0))</f>
        <v>0</v>
      </c>
      <c r="D48" s="4">
        <f>IF(ISERROR(VLOOKUP($A$48, 文字檔!C:D, 2, 0)),0,VLOOKUP($A$48, 文字檔!C:D, 2, 0))</f>
        <v>-2500</v>
      </c>
      <c r="E48" s="4">
        <f>IF(ISERROR(VLOOKUP($A$48, 文字檔!E:F, 2, 0)),0,VLOOKUP($A$48, 文字檔!E:F, 2, 0))</f>
        <v>0</v>
      </c>
      <c r="F48" s="4">
        <f>IF(ISERROR(VLOOKUP($A$48, 文字檔!G:H, 2, 0)),0,VLOOKUP($A$48, 文字檔!G:H, 2, 0))</f>
        <v>15200</v>
      </c>
      <c r="G48" s="4">
        <f>IF(ISERROR(VLOOKUP($A$48, 文字檔!I:J, 2, 0)),0,VLOOKUP($A$48, 文字檔!I:J, 2, 0))</f>
        <v>0</v>
      </c>
      <c r="H48" s="4">
        <f>IF(ISERROR(VLOOKUP($A$48, 文字檔!K:L, 2, 0)),0,VLOOKUP($A$48, 文字檔!K:L, 2, 0))</f>
        <v>-345.96</v>
      </c>
      <c r="I48" s="4">
        <f>IF(ISERROR(VLOOKUP($A$48, 文字檔!M:N, 2, 0)),0,VLOOKUP($A$48, 文字檔!M:N, 2, 0))</f>
        <v>-3500</v>
      </c>
      <c r="J48" s="4">
        <f>IF(ISERROR(VLOOKUP($A$48, 文字檔!O:P, 2, 0)),0,VLOOKUP($A$48, 文字檔!O:P, 2, 0))</f>
        <v>-3292.31</v>
      </c>
      <c r="K48">
        <f>IF(ISERROR(VLOOKUP($A$48, 文字檔!Q:R, 2, 0)),0,VLOOKUP($A$48, 文字檔!Q:R, 2, 0))</f>
        <v>15200</v>
      </c>
      <c r="L48">
        <f>IF(ISERROR(VLOOKUP($A$48, 文字檔!S:T, 2, 0)),0,VLOOKUP($A$48, 文字檔!S:T, 2, 0))</f>
        <v>0</v>
      </c>
      <c r="M48">
        <f>IF(ISERROR(VLOOKUP($A$48, 文字檔!U:V, 2, 0)),0,VLOOKUP($A$48, 文字檔!U:V, 2, 0))</f>
        <v>-16200</v>
      </c>
      <c r="N48">
        <f>IF(ISERROR(VLOOKUP($A$48, 文字檔!W:X, 2, 0)),0,VLOOKUP($A$48, 文字檔!W:X, 2, 0))</f>
        <v>0</v>
      </c>
      <c r="O48">
        <f>IF(ISERROR(VLOOKUP($A$48, 文字檔!Y:Z, 2, 0)),0,VLOOKUP($A$48, 文字檔!Y:Z, 2, 0))</f>
        <v>13600</v>
      </c>
      <c r="P48">
        <f>IF(ISERROR(VLOOKUP($A$48, 文字檔!AA:AB, 2, 0)),0,VLOOKUP($A$48, 文字檔!AA:AB, 2, 0))</f>
        <v>0</v>
      </c>
    </row>
    <row r="49" spans="1:16" ht="16.2">
      <c r="A49" s="6">
        <v>43785</v>
      </c>
      <c r="B49" s="4">
        <f>SUMPRODUCT($C$2:$P$2,$C$49:$P$49)</f>
        <v>0</v>
      </c>
      <c r="C49" s="4">
        <f>IF(ISERROR(VLOOKUP($A$49, 文字檔!A:B, 2, 0)),0,VLOOKUP($A$49, 文字檔!A:B, 2, 0))</f>
        <v>0</v>
      </c>
      <c r="D49" s="4">
        <f>IF(ISERROR(VLOOKUP($A$49, 文字檔!C:D, 2, 0)),0,VLOOKUP($A$49, 文字檔!C:D, 2, 0))</f>
        <v>0</v>
      </c>
      <c r="E49" s="4">
        <f>IF(ISERROR(VLOOKUP($A$49, 文字檔!E:F, 2, 0)),0,VLOOKUP($A$49, 文字檔!E:F, 2, 0))</f>
        <v>0</v>
      </c>
      <c r="F49" s="4">
        <f>IF(ISERROR(VLOOKUP($A$49, 文字檔!G:H, 2, 0)),0,VLOOKUP($A$49, 文字檔!G:H, 2, 0))</f>
        <v>0</v>
      </c>
      <c r="G49" s="4">
        <f>IF(ISERROR(VLOOKUP($A$49, 文字檔!I:J, 2, 0)),0,VLOOKUP($A$49, 文字檔!I:J, 2, 0))</f>
        <v>0</v>
      </c>
      <c r="H49" s="4">
        <f>IF(ISERROR(VLOOKUP($A$49, 文字檔!K:L, 2, 0)),0,VLOOKUP($A$49, 文字檔!K:L, 2, 0))</f>
        <v>0</v>
      </c>
      <c r="I49" s="4">
        <f>IF(ISERROR(VLOOKUP($A$49, 文字檔!M:N, 2, 0)),0,VLOOKUP($A$49, 文字檔!M:N, 2, 0))</f>
        <v>0</v>
      </c>
      <c r="J49" s="4">
        <f>IF(ISERROR(VLOOKUP($A$49, 文字檔!O:P, 2, 0)),0,VLOOKUP($A$49, 文字檔!O:P, 2, 0))</f>
        <v>0</v>
      </c>
      <c r="K49">
        <f>IF(ISERROR(VLOOKUP($A$49, 文字檔!Q:R, 2, 0)),0,VLOOKUP($A$49, 文字檔!Q:R, 2, 0))</f>
        <v>0</v>
      </c>
      <c r="L49">
        <f>IF(ISERROR(VLOOKUP($A$49, 文字檔!S:T, 2, 0)),0,VLOOKUP($A$49, 文字檔!S:T, 2, 0))</f>
        <v>0</v>
      </c>
      <c r="M49">
        <f>IF(ISERROR(VLOOKUP($A$49, 文字檔!U:V, 2, 0)),0,VLOOKUP($A$49, 文字檔!U:V, 2, 0))</f>
        <v>0</v>
      </c>
      <c r="N49">
        <f>IF(ISERROR(VLOOKUP($A$49, 文字檔!W:X, 2, 0)),0,VLOOKUP($A$49, 文字檔!W:X, 2, 0))</f>
        <v>0</v>
      </c>
      <c r="O49">
        <f>IF(ISERROR(VLOOKUP($A$49, 文字檔!Y:Z, 2, 0)),0,VLOOKUP($A$49, 文字檔!Y:Z, 2, 0))</f>
        <v>0</v>
      </c>
      <c r="P49">
        <f>IF(ISERROR(VLOOKUP($A$49, 文字檔!AA:AB, 2, 0)),0,VLOOKUP($A$49, 文字檔!AA:AB, 2, 0))</f>
        <v>0</v>
      </c>
    </row>
    <row r="50" spans="1:16" ht="16.2">
      <c r="A50" s="6">
        <v>43786</v>
      </c>
      <c r="B50" s="4">
        <f>SUMPRODUCT($C$2:$P$2,$C$50:$P$50)</f>
        <v>0</v>
      </c>
      <c r="C50" s="4">
        <f>IF(ISERROR(VLOOKUP($A$50, 文字檔!A:B, 2, 0)),0,VLOOKUP($A$50, 文字檔!A:B, 2, 0))</f>
        <v>0</v>
      </c>
      <c r="D50" s="4">
        <f>IF(ISERROR(VLOOKUP($A$50, 文字檔!C:D, 2, 0)),0,VLOOKUP($A$50, 文字檔!C:D, 2, 0))</f>
        <v>0</v>
      </c>
      <c r="E50" s="4">
        <f>IF(ISERROR(VLOOKUP($A$50, 文字檔!E:F, 2, 0)),0,VLOOKUP($A$50, 文字檔!E:F, 2, 0))</f>
        <v>0</v>
      </c>
      <c r="F50" s="4">
        <f>IF(ISERROR(VLOOKUP($A$50, 文字檔!G:H, 2, 0)),0,VLOOKUP($A$50, 文字檔!G:H, 2, 0))</f>
        <v>0</v>
      </c>
      <c r="G50" s="4">
        <f>IF(ISERROR(VLOOKUP($A$50, 文字檔!I:J, 2, 0)),0,VLOOKUP($A$50, 文字檔!I:J, 2, 0))</f>
        <v>0</v>
      </c>
      <c r="H50" s="4">
        <f>IF(ISERROR(VLOOKUP($A$50, 文字檔!K:L, 2, 0)),0,VLOOKUP($A$50, 文字檔!K:L, 2, 0))</f>
        <v>0</v>
      </c>
      <c r="I50" s="4">
        <f>IF(ISERROR(VLOOKUP($A$50, 文字檔!M:N, 2, 0)),0,VLOOKUP($A$50, 文字檔!M:N, 2, 0))</f>
        <v>0</v>
      </c>
      <c r="J50" s="4">
        <f>IF(ISERROR(VLOOKUP($A$50, 文字檔!O:P, 2, 0)),0,VLOOKUP($A$50, 文字檔!O:P, 2, 0))</f>
        <v>0</v>
      </c>
      <c r="K50">
        <f>IF(ISERROR(VLOOKUP($A$50, 文字檔!Q:R, 2, 0)),0,VLOOKUP($A$50, 文字檔!Q:R, 2, 0))</f>
        <v>0</v>
      </c>
      <c r="L50">
        <f>IF(ISERROR(VLOOKUP($A$50, 文字檔!S:T, 2, 0)),0,VLOOKUP($A$50, 文字檔!S:T, 2, 0))</f>
        <v>0</v>
      </c>
      <c r="M50">
        <f>IF(ISERROR(VLOOKUP($A$50, 文字檔!U:V, 2, 0)),0,VLOOKUP($A$50, 文字檔!U:V, 2, 0))</f>
        <v>0</v>
      </c>
      <c r="N50">
        <f>IF(ISERROR(VLOOKUP($A$50, 文字檔!W:X, 2, 0)),0,VLOOKUP($A$50, 文字檔!W:X, 2, 0))</f>
        <v>0</v>
      </c>
      <c r="O50">
        <f>IF(ISERROR(VLOOKUP($A$50, 文字檔!Y:Z, 2, 0)),0,VLOOKUP($A$50, 文字檔!Y:Z, 2, 0))</f>
        <v>0</v>
      </c>
      <c r="P50">
        <f>IF(ISERROR(VLOOKUP($A$50, 文字檔!AA:AB, 2, 0)),0,VLOOKUP($A$50, 文字檔!AA:AB, 2, 0))</f>
        <v>0</v>
      </c>
    </row>
    <row r="51" spans="1:16" ht="16.2">
      <c r="A51" s="6">
        <v>43787</v>
      </c>
      <c r="B51" s="4">
        <f>SUMPRODUCT($C$2:$P$2,$C$51:$P$51)</f>
        <v>51953.74</v>
      </c>
      <c r="C51" s="4">
        <f>IF(ISERROR(VLOOKUP($A$51, 文字檔!A:B, 2, 0)),0,VLOOKUP($A$51, 文字檔!A:B, 2, 0))</f>
        <v>0</v>
      </c>
      <c r="D51" s="4">
        <f>IF(ISERROR(VLOOKUP($A$51, 文字檔!C:D, 2, 0)),0,VLOOKUP($A$51, 文字檔!C:D, 2, 0))</f>
        <v>0</v>
      </c>
      <c r="E51" s="4">
        <f>IF(ISERROR(VLOOKUP($A$51, 文字檔!E:F, 2, 0)),0,VLOOKUP($A$51, 文字檔!E:F, 2, 0))</f>
        <v>0</v>
      </c>
      <c r="F51" s="4">
        <f>IF(ISERROR(VLOOKUP($A$51, 文字檔!G:H, 2, 0)),0,VLOOKUP($A$51, 文字檔!G:H, 2, 0))</f>
        <v>12200</v>
      </c>
      <c r="G51" s="4">
        <f>IF(ISERROR(VLOOKUP($A$51, 文字檔!I:J, 2, 0)),0,VLOOKUP($A$51, 文字檔!I:J, 2, 0))</f>
        <v>0</v>
      </c>
      <c r="H51" s="4">
        <f>IF(ISERROR(VLOOKUP($A$51, 文字檔!K:L, 2, 0)),0,VLOOKUP($A$51, 文字檔!K:L, 2, 0))</f>
        <v>1653.74</v>
      </c>
      <c r="I51" s="4">
        <f>IF(ISERROR(VLOOKUP($A$51, 文字檔!M:N, 2, 0)),0,VLOOKUP($A$51, 文字檔!M:N, 2, 0))</f>
        <v>10300</v>
      </c>
      <c r="J51" s="4">
        <f>IF(ISERROR(VLOOKUP($A$51, 文字檔!O:P, 2, 0)),0,VLOOKUP($A$51, 文字檔!O:P, 2, 0))</f>
        <v>0</v>
      </c>
      <c r="K51">
        <f>IF(ISERROR(VLOOKUP($A$51, 文字檔!Q:R, 2, 0)),0,VLOOKUP($A$51, 文字檔!Q:R, 2, 0))</f>
        <v>12200</v>
      </c>
      <c r="L51">
        <f>IF(ISERROR(VLOOKUP($A$51, 文字檔!S:T, 2, 0)),0,VLOOKUP($A$51, 文字檔!S:T, 2, 0))</f>
        <v>0</v>
      </c>
      <c r="M51">
        <f>IF(ISERROR(VLOOKUP($A$51, 文字檔!U:V, 2, 0)),0,VLOOKUP($A$51, 文字檔!U:V, 2, 0))</f>
        <v>12200</v>
      </c>
      <c r="N51">
        <f>IF(ISERROR(VLOOKUP($A$51, 文字檔!W:X, 2, 0)),0,VLOOKUP($A$51, 文字檔!W:X, 2, 0))</f>
        <v>0</v>
      </c>
      <c r="O51">
        <f>IF(ISERROR(VLOOKUP($A$51, 文字檔!Y:Z, 2, 0)),0,VLOOKUP($A$51, 文字檔!Y:Z, 2, 0))</f>
        <v>3400</v>
      </c>
      <c r="P51">
        <f>IF(ISERROR(VLOOKUP($A$51, 文字檔!AA:AB, 2, 0)),0,VLOOKUP($A$51, 文字檔!AA:AB, 2, 0))</f>
        <v>0</v>
      </c>
    </row>
    <row r="52" spans="1:16" ht="16.2">
      <c r="A52" s="6">
        <v>43788</v>
      </c>
      <c r="B52" s="4">
        <f>SUMPRODUCT($C$2:$P$2,$C$52:$P$52)</f>
        <v>15100</v>
      </c>
      <c r="C52" s="4">
        <f>IF(ISERROR(VLOOKUP($A$52, 文字檔!A:B, 2, 0)),0,VLOOKUP($A$52, 文字檔!A:B, 2, 0))</f>
        <v>0</v>
      </c>
      <c r="D52" s="4">
        <f>IF(ISERROR(VLOOKUP($A$52, 文字檔!C:D, 2, 0)),0,VLOOKUP($A$52, 文字檔!C:D, 2, 0))</f>
        <v>0</v>
      </c>
      <c r="E52" s="4">
        <f>IF(ISERROR(VLOOKUP($A$52, 文字檔!E:F, 2, 0)),0,VLOOKUP($A$52, 文字檔!E:F, 2, 0))</f>
        <v>0</v>
      </c>
      <c r="F52" s="4">
        <f>IF(ISERROR(VLOOKUP($A$52, 文字檔!G:H, 2, 0)),0,VLOOKUP($A$52, 文字檔!G:H, 2, 0))</f>
        <v>10200</v>
      </c>
      <c r="G52" s="4">
        <f>IF(ISERROR(VLOOKUP($A$52, 文字檔!I:J, 2, 0)),0,VLOOKUP($A$52, 文字檔!I:J, 2, 0))</f>
        <v>-4300</v>
      </c>
      <c r="H52" s="4">
        <f>IF(ISERROR(VLOOKUP($A$52, 文字檔!K:L, 2, 0)),0,VLOOKUP($A$52, 文字檔!K:L, 2, 0))</f>
        <v>0</v>
      </c>
      <c r="I52" s="4">
        <f>IF(ISERROR(VLOOKUP($A$52, 文字檔!M:N, 2, 0)),0,VLOOKUP($A$52, 文字檔!M:N, 2, 0))</f>
        <v>3300</v>
      </c>
      <c r="J52" s="4">
        <f>IF(ISERROR(VLOOKUP($A$52, 文字檔!O:P, 2, 0)),0,VLOOKUP($A$52, 文字檔!O:P, 2, 0))</f>
        <v>0</v>
      </c>
      <c r="K52">
        <f>IF(ISERROR(VLOOKUP($A$52, 文字檔!Q:R, 2, 0)),0,VLOOKUP($A$52, 文字檔!Q:R, 2, 0))</f>
        <v>10200</v>
      </c>
      <c r="L52">
        <f>IF(ISERROR(VLOOKUP($A$52, 文字檔!S:T, 2, 0)),0,VLOOKUP($A$52, 文字檔!S:T, 2, 0))</f>
        <v>0</v>
      </c>
      <c r="M52">
        <f>IF(ISERROR(VLOOKUP($A$52, 文字檔!U:V, 2, 0)),0,VLOOKUP($A$52, 文字檔!U:V, 2, 0))</f>
        <v>10200</v>
      </c>
      <c r="N52">
        <f>IF(ISERROR(VLOOKUP($A$52, 文字檔!W:X, 2, 0)),0,VLOOKUP($A$52, 文字檔!W:X, 2, 0))</f>
        <v>0</v>
      </c>
      <c r="O52">
        <f>IF(ISERROR(VLOOKUP($A$52, 文字檔!Y:Z, 2, 0)),0,VLOOKUP($A$52, 文字檔!Y:Z, 2, 0))</f>
        <v>-14500</v>
      </c>
      <c r="P52">
        <f>IF(ISERROR(VLOOKUP($A$52, 文字檔!AA:AB, 2, 0)),0,VLOOKUP($A$52, 文字檔!AA:AB, 2, 0))</f>
        <v>0</v>
      </c>
    </row>
    <row r="53" spans="1:16" ht="16.2">
      <c r="A53" s="6">
        <v>43789</v>
      </c>
      <c r="B53" s="4">
        <f>SUMPRODUCT($C$2:$P$2,$C$53:$P$53)</f>
        <v>-33700</v>
      </c>
      <c r="C53" s="4">
        <f>IF(ISERROR(VLOOKUP($A$53, 文字檔!A:B, 2, 0)),0,VLOOKUP($A$53, 文字檔!A:B, 2, 0))</f>
        <v>0</v>
      </c>
      <c r="D53" s="4">
        <f>IF(ISERROR(VLOOKUP($A$53, 文字檔!C:D, 2, 0)),0,VLOOKUP($A$53, 文字檔!C:D, 2, 0))</f>
        <v>0</v>
      </c>
      <c r="E53" s="4">
        <f>IF(ISERROR(VLOOKUP($A$53, 文字檔!E:F, 2, 0)),0,VLOOKUP($A$53, 文字檔!E:F, 2, 0))</f>
        <v>0</v>
      </c>
      <c r="F53" s="4">
        <f>IF(ISERROR(VLOOKUP($A$53, 文字檔!G:H, 2, 0)),0,VLOOKUP($A$53, 文字檔!G:H, 2, 0))</f>
        <v>-7900</v>
      </c>
      <c r="G53" s="4">
        <f>IF(ISERROR(VLOOKUP($A$53, 文字檔!I:J, 2, 0)),0,VLOOKUP($A$53, 文字檔!I:J, 2, 0))</f>
        <v>-1500</v>
      </c>
      <c r="H53" s="4">
        <f>IF(ISERROR(VLOOKUP($A$53, 文字檔!K:L, 2, 0)),0,VLOOKUP($A$53, 文字檔!K:L, 2, 0))</f>
        <v>0</v>
      </c>
      <c r="I53" s="4">
        <f>IF(ISERROR(VLOOKUP($A$53, 文字檔!M:N, 2, 0)),0,VLOOKUP($A$53, 文字檔!M:N, 2, 0))</f>
        <v>3000</v>
      </c>
      <c r="J53" s="4">
        <f>IF(ISERROR(VLOOKUP($A$53, 文字檔!O:P, 2, 0)),0,VLOOKUP($A$53, 文字檔!O:P, 2, 0))</f>
        <v>0</v>
      </c>
      <c r="K53">
        <f>IF(ISERROR(VLOOKUP($A$53, 文字檔!Q:R, 2, 0)),0,VLOOKUP($A$53, 文字檔!Q:R, 2, 0))</f>
        <v>-7900</v>
      </c>
      <c r="L53">
        <f>IF(ISERROR(VLOOKUP($A$53, 文字檔!S:T, 2, 0)),0,VLOOKUP($A$53, 文字檔!S:T, 2, 0))</f>
        <v>0</v>
      </c>
      <c r="M53">
        <f>IF(ISERROR(VLOOKUP($A$53, 文字檔!U:V, 2, 0)),0,VLOOKUP($A$53, 文字檔!U:V, 2, 0))</f>
        <v>-7900</v>
      </c>
      <c r="N53">
        <f>IF(ISERROR(VLOOKUP($A$53, 文字檔!W:X, 2, 0)),0,VLOOKUP($A$53, 文字檔!W:X, 2, 0))</f>
        <v>0</v>
      </c>
      <c r="O53">
        <f>IF(ISERROR(VLOOKUP($A$53, 文字檔!Y:Z, 2, 0)),0,VLOOKUP($A$53, 文字檔!Y:Z, 2, 0))</f>
        <v>-11500</v>
      </c>
      <c r="P53">
        <f>IF(ISERROR(VLOOKUP($A$53, 文字檔!AA:AB, 2, 0)),0,VLOOKUP($A$53, 文字檔!AA:AB, 2, 0))</f>
        <v>0</v>
      </c>
    </row>
    <row r="54" spans="1:16" ht="16.2">
      <c r="A54" s="6">
        <v>43790</v>
      </c>
      <c r="B54" s="4">
        <f>SUMPRODUCT($C$2:$P$2,$C$54:$P$54)</f>
        <v>-59481.86</v>
      </c>
      <c r="C54" s="4">
        <f>IF(ISERROR(VLOOKUP($A$54, 文字檔!A:B, 2, 0)),0,VLOOKUP($A$54, 文字檔!A:B, 2, 0))</f>
        <v>0</v>
      </c>
      <c r="D54" s="4">
        <f>IF(ISERROR(VLOOKUP($A$54, 文字檔!C:D, 2, 0)),0,VLOOKUP($A$54, 文字檔!C:D, 2, 0))</f>
        <v>-12300</v>
      </c>
      <c r="E54" s="4">
        <f>IF(ISERROR(VLOOKUP($A$54, 文字檔!E:F, 2, 0)),0,VLOOKUP($A$54, 文字檔!E:F, 2, 0))</f>
        <v>0</v>
      </c>
      <c r="F54" s="4">
        <f>IF(ISERROR(VLOOKUP($A$54, 文字檔!G:H, 2, 0)),0,VLOOKUP($A$54, 文字檔!G:H, 2, 0))</f>
        <v>0</v>
      </c>
      <c r="G54" s="4">
        <f>IF(ISERROR(VLOOKUP($A$54, 文字檔!I:J, 2, 0)),0,VLOOKUP($A$54, 文字檔!I:J, 2, 0))</f>
        <v>2500</v>
      </c>
      <c r="H54" s="4">
        <f>IF(ISERROR(VLOOKUP($A$54, 文字檔!K:L, 2, 0)),0,VLOOKUP($A$54, 文字檔!K:L, 2, 0))</f>
        <v>-10290.42</v>
      </c>
      <c r="I54" s="4">
        <f>IF(ISERROR(VLOOKUP($A$54, 文字檔!M:N, 2, 0)),0,VLOOKUP($A$54, 文字檔!M:N, 2, 0))</f>
        <v>0</v>
      </c>
      <c r="J54" s="4">
        <f>IF(ISERROR(VLOOKUP($A$54, 文字檔!O:P, 2, 0)),0,VLOOKUP($A$54, 文字檔!O:P, 2, 0))</f>
        <v>-10291.44</v>
      </c>
      <c r="K54">
        <f>IF(ISERROR(VLOOKUP($A$54, 文字檔!Q:R, 2, 0)),0,VLOOKUP($A$54, 文字檔!Q:R, 2, 0))</f>
        <v>-7600</v>
      </c>
      <c r="L54">
        <f>IF(ISERROR(VLOOKUP($A$54, 文字檔!S:T, 2, 0)),0,VLOOKUP($A$54, 文字檔!S:T, 2, 0))</f>
        <v>0</v>
      </c>
      <c r="M54">
        <f>IF(ISERROR(VLOOKUP($A$54, 文字檔!U:V, 2, 0)),0,VLOOKUP($A$54, 文字檔!U:V, 2, 0))</f>
        <v>-12700</v>
      </c>
      <c r="N54">
        <f>IF(ISERROR(VLOOKUP($A$54, 文字檔!W:X, 2, 0)),0,VLOOKUP($A$54, 文字檔!W:X, 2, 0))</f>
        <v>0</v>
      </c>
      <c r="O54">
        <f>IF(ISERROR(VLOOKUP($A$54, 文字檔!Y:Z, 2, 0)),0,VLOOKUP($A$54, 文字檔!Y:Z, 2, 0))</f>
        <v>0</v>
      </c>
      <c r="P54">
        <f>IF(ISERROR(VLOOKUP($A$54, 文字檔!AA:AB, 2, 0)),0,VLOOKUP($A$54, 文字檔!AA:AB, 2, 0))</f>
        <v>-8800</v>
      </c>
    </row>
    <row r="55" spans="1:16" ht="16.2">
      <c r="A55" s="6">
        <v>43791</v>
      </c>
      <c r="B55" s="4">
        <f>SUMPRODUCT($C$2:$P$2,$C$55:$P$55)</f>
        <v>-14093.93</v>
      </c>
      <c r="C55" s="4">
        <f>IF(ISERROR(VLOOKUP($A$55, 文字檔!A:B, 2, 0)),0,VLOOKUP($A$55, 文字檔!A:B, 2, 0))</f>
        <v>0</v>
      </c>
      <c r="D55" s="4">
        <f>IF(ISERROR(VLOOKUP($A$55, 文字檔!C:D, 2, 0)),0,VLOOKUP($A$55, 文字檔!C:D, 2, 0))</f>
        <v>-2400</v>
      </c>
      <c r="E55" s="4">
        <f>IF(ISERROR(VLOOKUP($A$55, 文字檔!E:F, 2, 0)),0,VLOOKUP($A$55, 文字檔!E:F, 2, 0))</f>
        <v>0</v>
      </c>
      <c r="F55" s="4">
        <f>IF(ISERROR(VLOOKUP($A$55, 文字檔!G:H, 2, 0)),0,VLOOKUP($A$55, 文字檔!G:H, 2, 0))</f>
        <v>0</v>
      </c>
      <c r="G55" s="4">
        <f>IF(ISERROR(VLOOKUP($A$55, 文字檔!I:J, 2, 0)),0,VLOOKUP($A$55, 文字檔!I:J, 2, 0))</f>
        <v>-1900</v>
      </c>
      <c r="H55" s="4">
        <f>IF(ISERROR(VLOOKUP($A$55, 文字檔!K:L, 2, 0)),0,VLOOKUP($A$55, 文字檔!K:L, 2, 0))</f>
        <v>-2893.93</v>
      </c>
      <c r="I55" s="4">
        <f>IF(ISERROR(VLOOKUP($A$55, 文字檔!M:N, 2, 0)),0,VLOOKUP($A$55, 文字檔!M:N, 2, 0))</f>
        <v>-4400</v>
      </c>
      <c r="J55" s="4">
        <f>IF(ISERROR(VLOOKUP($A$55, 文字檔!O:P, 2, 0)),0,VLOOKUP($A$55, 文字檔!O:P, 2, 0))</f>
        <v>0</v>
      </c>
      <c r="K55">
        <f>IF(ISERROR(VLOOKUP($A$55, 文字檔!Q:R, 2, 0)),0,VLOOKUP($A$55, 文字檔!Q:R, 2, 0))</f>
        <v>0</v>
      </c>
      <c r="L55">
        <f>IF(ISERROR(VLOOKUP($A$55, 文字檔!S:T, 2, 0)),0,VLOOKUP($A$55, 文字檔!S:T, 2, 0))</f>
        <v>0</v>
      </c>
      <c r="M55">
        <f>IF(ISERROR(VLOOKUP($A$55, 文字檔!U:V, 2, 0)),0,VLOOKUP($A$55, 文字檔!U:V, 2, 0))</f>
        <v>-2400</v>
      </c>
      <c r="N55">
        <f>IF(ISERROR(VLOOKUP($A$55, 文字檔!W:X, 2, 0)),0,VLOOKUP($A$55, 文字檔!W:X, 2, 0))</f>
        <v>0</v>
      </c>
      <c r="O55">
        <f>IF(ISERROR(VLOOKUP($A$55, 文字檔!Y:Z, 2, 0)),0,VLOOKUP($A$55, 文字檔!Y:Z, 2, 0))</f>
        <v>-100</v>
      </c>
      <c r="P55">
        <f>IF(ISERROR(VLOOKUP($A$55, 文字檔!AA:AB, 2, 0)),0,VLOOKUP($A$55, 文字檔!AA:AB, 2, 0))</f>
        <v>0</v>
      </c>
    </row>
    <row r="56" spans="1:16" ht="16.2">
      <c r="A56" s="6">
        <v>43792</v>
      </c>
      <c r="B56" s="4">
        <f>SUMPRODUCT($C$2:$P$2,$C$56:$P$56)</f>
        <v>0</v>
      </c>
      <c r="C56" s="4">
        <f>IF(ISERROR(VLOOKUP($A$56, 文字檔!A:B, 2, 0)),0,VLOOKUP($A$56, 文字檔!A:B, 2, 0))</f>
        <v>0</v>
      </c>
      <c r="D56" s="4">
        <f>IF(ISERROR(VLOOKUP($A$56, 文字檔!C:D, 2, 0)),0,VLOOKUP($A$56, 文字檔!C:D, 2, 0))</f>
        <v>0</v>
      </c>
      <c r="E56" s="4">
        <f>IF(ISERROR(VLOOKUP($A$56, 文字檔!E:F, 2, 0)),0,VLOOKUP($A$56, 文字檔!E:F, 2, 0))</f>
        <v>0</v>
      </c>
      <c r="F56" s="4">
        <f>IF(ISERROR(VLOOKUP($A$56, 文字檔!G:H, 2, 0)),0,VLOOKUP($A$56, 文字檔!G:H, 2, 0))</f>
        <v>0</v>
      </c>
      <c r="G56" s="4">
        <f>IF(ISERROR(VLOOKUP($A$56, 文字檔!I:J, 2, 0)),0,VLOOKUP($A$56, 文字檔!I:J, 2, 0))</f>
        <v>0</v>
      </c>
      <c r="H56" s="4">
        <f>IF(ISERROR(VLOOKUP($A$56, 文字檔!K:L, 2, 0)),0,VLOOKUP($A$56, 文字檔!K:L, 2, 0))</f>
        <v>0</v>
      </c>
      <c r="I56" s="4">
        <f>IF(ISERROR(VLOOKUP($A$56, 文字檔!M:N, 2, 0)),0,VLOOKUP($A$56, 文字檔!M:N, 2, 0))</f>
        <v>0</v>
      </c>
      <c r="J56" s="4">
        <f>IF(ISERROR(VLOOKUP($A$56, 文字檔!O:P, 2, 0)),0,VLOOKUP($A$56, 文字檔!O:P, 2, 0))</f>
        <v>0</v>
      </c>
      <c r="K56">
        <f>IF(ISERROR(VLOOKUP($A$56, 文字檔!Q:R, 2, 0)),0,VLOOKUP($A$56, 文字檔!Q:R, 2, 0))</f>
        <v>0</v>
      </c>
      <c r="L56">
        <f>IF(ISERROR(VLOOKUP($A$56, 文字檔!S:T, 2, 0)),0,VLOOKUP($A$56, 文字檔!S:T, 2, 0))</f>
        <v>0</v>
      </c>
      <c r="M56">
        <f>IF(ISERROR(VLOOKUP($A$56, 文字檔!U:V, 2, 0)),0,VLOOKUP($A$56, 文字檔!U:V, 2, 0))</f>
        <v>0</v>
      </c>
      <c r="N56">
        <f>IF(ISERROR(VLOOKUP($A$56, 文字檔!W:X, 2, 0)),0,VLOOKUP($A$56, 文字檔!W:X, 2, 0))</f>
        <v>0</v>
      </c>
      <c r="O56">
        <f>IF(ISERROR(VLOOKUP($A$56, 文字檔!Y:Z, 2, 0)),0,VLOOKUP($A$56, 文字檔!Y:Z, 2, 0))</f>
        <v>0</v>
      </c>
      <c r="P56">
        <f>IF(ISERROR(VLOOKUP($A$56, 文字檔!AA:AB, 2, 0)),0,VLOOKUP($A$56, 文字檔!AA:AB, 2, 0))</f>
        <v>0</v>
      </c>
    </row>
    <row r="57" spans="1:16" ht="16.2">
      <c r="A57" s="6">
        <v>43793</v>
      </c>
      <c r="B57" s="4">
        <f>SUMPRODUCT($C$2:$P$2,$C$57:$P$57)</f>
        <v>0</v>
      </c>
      <c r="C57" s="4">
        <f>IF(ISERROR(VLOOKUP($A$57, 文字檔!A:B, 2, 0)),0,VLOOKUP($A$57, 文字檔!A:B, 2, 0))</f>
        <v>0</v>
      </c>
      <c r="D57" s="4">
        <f>IF(ISERROR(VLOOKUP($A$57, 文字檔!C:D, 2, 0)),0,VLOOKUP($A$57, 文字檔!C:D, 2, 0))</f>
        <v>0</v>
      </c>
      <c r="E57" s="4">
        <f>IF(ISERROR(VLOOKUP($A$57, 文字檔!E:F, 2, 0)),0,VLOOKUP($A$57, 文字檔!E:F, 2, 0))</f>
        <v>0</v>
      </c>
      <c r="F57" s="4">
        <f>IF(ISERROR(VLOOKUP($A$57, 文字檔!G:H, 2, 0)),0,VLOOKUP($A$57, 文字檔!G:H, 2, 0))</f>
        <v>0</v>
      </c>
      <c r="G57" s="4">
        <f>IF(ISERROR(VLOOKUP($A$57, 文字檔!I:J, 2, 0)),0,VLOOKUP($A$57, 文字檔!I:J, 2, 0))</f>
        <v>0</v>
      </c>
      <c r="H57" s="4">
        <f>IF(ISERROR(VLOOKUP($A$57, 文字檔!K:L, 2, 0)),0,VLOOKUP($A$57, 文字檔!K:L, 2, 0))</f>
        <v>0</v>
      </c>
      <c r="I57" s="4">
        <f>IF(ISERROR(VLOOKUP($A$57, 文字檔!M:N, 2, 0)),0,VLOOKUP($A$57, 文字檔!M:N, 2, 0))</f>
        <v>0</v>
      </c>
      <c r="J57" s="4">
        <f>IF(ISERROR(VLOOKUP($A$57, 文字檔!O:P, 2, 0)),0,VLOOKUP($A$57, 文字檔!O:P, 2, 0))</f>
        <v>0</v>
      </c>
      <c r="K57">
        <f>IF(ISERROR(VLOOKUP($A$57, 文字檔!Q:R, 2, 0)),0,VLOOKUP($A$57, 文字檔!Q:R, 2, 0))</f>
        <v>0</v>
      </c>
      <c r="L57">
        <f>IF(ISERROR(VLOOKUP($A$57, 文字檔!S:T, 2, 0)),0,VLOOKUP($A$57, 文字檔!S:T, 2, 0))</f>
        <v>0</v>
      </c>
      <c r="M57">
        <f>IF(ISERROR(VLOOKUP($A$57, 文字檔!U:V, 2, 0)),0,VLOOKUP($A$57, 文字檔!U:V, 2, 0))</f>
        <v>0</v>
      </c>
      <c r="N57">
        <f>IF(ISERROR(VLOOKUP($A$57, 文字檔!W:X, 2, 0)),0,VLOOKUP($A$57, 文字檔!W:X, 2, 0))</f>
        <v>0</v>
      </c>
      <c r="O57">
        <f>IF(ISERROR(VLOOKUP($A$57, 文字檔!Y:Z, 2, 0)),0,VLOOKUP($A$57, 文字檔!Y:Z, 2, 0))</f>
        <v>0</v>
      </c>
      <c r="P57">
        <f>IF(ISERROR(VLOOKUP($A$57, 文字檔!AA:AB, 2, 0)),0,VLOOKUP($A$57, 文字檔!AA:AB, 2, 0))</f>
        <v>0</v>
      </c>
    </row>
    <row r="58" spans="1:16" ht="16.2">
      <c r="A58" s="6">
        <v>43794</v>
      </c>
      <c r="B58" s="4">
        <f>SUMPRODUCT($C$2:$P$2,$C$58:$P$58)</f>
        <v>-7596.119999999999</v>
      </c>
      <c r="C58" s="4">
        <f>IF(ISERROR(VLOOKUP($A$58, 文字檔!A:B, 2, 0)),0,VLOOKUP($A$58, 文字檔!A:B, 2, 0))</f>
        <v>0</v>
      </c>
      <c r="D58" s="4">
        <f>IF(ISERROR(VLOOKUP($A$58, 文字檔!C:D, 2, 0)),0,VLOOKUP($A$58, 文字檔!C:D, 2, 0))</f>
        <v>-8900</v>
      </c>
      <c r="E58" s="4">
        <f>IF(ISERROR(VLOOKUP($A$58, 文字檔!E:F, 2, 0)),0,VLOOKUP($A$58, 文字檔!E:F, 2, 0))</f>
        <v>0</v>
      </c>
      <c r="F58" s="4">
        <f>IF(ISERROR(VLOOKUP($A$58, 文字檔!G:H, 2, 0)),0,VLOOKUP($A$58, 文字檔!G:H, 2, 0))</f>
        <v>0</v>
      </c>
      <c r="G58" s="4">
        <f>IF(ISERROR(VLOOKUP($A$58, 文字檔!I:J, 2, 0)),0,VLOOKUP($A$58, 文字檔!I:J, 2, 0))</f>
        <v>9400</v>
      </c>
      <c r="H58" s="4">
        <f>IF(ISERROR(VLOOKUP($A$58, 文字檔!K:L, 2, 0)),0,VLOOKUP($A$58, 文字檔!K:L, 2, 0))</f>
        <v>-2696.12</v>
      </c>
      <c r="I58" s="4">
        <f>IF(ISERROR(VLOOKUP($A$58, 文字檔!M:N, 2, 0)),0,VLOOKUP($A$58, 文字檔!M:N, 2, 0))</f>
        <v>-11300</v>
      </c>
      <c r="J58" s="4">
        <f>IF(ISERROR(VLOOKUP($A$58, 文字檔!O:P, 2, 0)),0,VLOOKUP($A$58, 文字檔!O:P, 2, 0))</f>
        <v>0</v>
      </c>
      <c r="K58">
        <f>IF(ISERROR(VLOOKUP($A$58, 文字檔!Q:R, 2, 0)),0,VLOOKUP($A$58, 文字檔!Q:R, 2, 0))</f>
        <v>0</v>
      </c>
      <c r="L58">
        <f>IF(ISERROR(VLOOKUP($A$58, 文字檔!S:T, 2, 0)),0,VLOOKUP($A$58, 文字檔!S:T, 2, 0))</f>
        <v>0</v>
      </c>
      <c r="M58">
        <f>IF(ISERROR(VLOOKUP($A$58, 文字檔!U:V, 2, 0)),0,VLOOKUP($A$58, 文字檔!U:V, 2, 0))</f>
        <v>-1800</v>
      </c>
      <c r="N58">
        <f>IF(ISERROR(VLOOKUP($A$58, 文字檔!W:X, 2, 0)),0,VLOOKUP($A$58, 文字檔!W:X, 2, 0))</f>
        <v>0</v>
      </c>
      <c r="O58">
        <f>IF(ISERROR(VLOOKUP($A$58, 文字檔!Y:Z, 2, 0)),0,VLOOKUP($A$58, 文字檔!Y:Z, 2, 0))</f>
        <v>7700</v>
      </c>
      <c r="P58">
        <f>IF(ISERROR(VLOOKUP($A$58, 文字檔!AA:AB, 2, 0)),0,VLOOKUP($A$58, 文字檔!AA:AB, 2, 0))</f>
        <v>0</v>
      </c>
    </row>
    <row r="59" spans="1:16" ht="16.2">
      <c r="A59" s="6">
        <v>43795</v>
      </c>
      <c r="B59" s="4">
        <f>SUMPRODUCT($C$2:$P$2,$C$59:$P$59)</f>
        <v>-26197.11</v>
      </c>
      <c r="C59" s="4">
        <f>IF(ISERROR(VLOOKUP($A$59, 文字檔!A:B, 2, 0)),0,VLOOKUP($A$59, 文字檔!A:B, 2, 0))</f>
        <v>0</v>
      </c>
      <c r="D59" s="4">
        <f>IF(ISERROR(VLOOKUP($A$59, 文字檔!C:D, 2, 0)),0,VLOOKUP($A$59, 文字檔!C:D, 2, 0))</f>
        <v>-900</v>
      </c>
      <c r="E59" s="4">
        <f>IF(ISERROR(VLOOKUP($A$59, 文字檔!E:F, 2, 0)),0,VLOOKUP($A$59, 文字檔!E:F, 2, 0))</f>
        <v>0</v>
      </c>
      <c r="F59" s="4">
        <f>IF(ISERROR(VLOOKUP($A$59, 文字檔!G:H, 2, 0)),0,VLOOKUP($A$59, 文字檔!G:H, 2, 0))</f>
        <v>0</v>
      </c>
      <c r="G59" s="4">
        <f>IF(ISERROR(VLOOKUP($A$59, 文字檔!I:J, 2, 0)),0,VLOOKUP($A$59, 文字檔!I:J, 2, 0))</f>
        <v>-6700</v>
      </c>
      <c r="H59" s="4">
        <f>IF(ISERROR(VLOOKUP($A$59, 文字檔!K:L, 2, 0)),0,VLOOKUP($A$59, 文字檔!K:L, 2, 0))</f>
        <v>-4497.1099999999997</v>
      </c>
      <c r="I59" s="4">
        <f>IF(ISERROR(VLOOKUP($A$59, 文字檔!M:N, 2, 0)),0,VLOOKUP($A$59, 文字檔!M:N, 2, 0))</f>
        <v>4200</v>
      </c>
      <c r="J59" s="4">
        <f>IF(ISERROR(VLOOKUP($A$59, 文字檔!O:P, 2, 0)),0,VLOOKUP($A$59, 文字檔!O:P, 2, 0))</f>
        <v>0</v>
      </c>
      <c r="K59">
        <f>IF(ISERROR(VLOOKUP($A$59, 文字檔!Q:R, 2, 0)),0,VLOOKUP($A$59, 文字檔!Q:R, 2, 0))</f>
        <v>3700</v>
      </c>
      <c r="L59">
        <f>IF(ISERROR(VLOOKUP($A$59, 文字檔!S:T, 2, 0)),0,VLOOKUP($A$59, 文字檔!S:T, 2, 0))</f>
        <v>0</v>
      </c>
      <c r="M59">
        <f>IF(ISERROR(VLOOKUP($A$59, 文字檔!U:V, 2, 0)),0,VLOOKUP($A$59, 文字檔!U:V, 2, 0))</f>
        <v>-19800</v>
      </c>
      <c r="N59">
        <f>IF(ISERROR(VLOOKUP($A$59, 文字檔!W:X, 2, 0)),0,VLOOKUP($A$59, 文字檔!W:X, 2, 0))</f>
        <v>0</v>
      </c>
      <c r="O59">
        <f>IF(ISERROR(VLOOKUP($A$59, 文字檔!Y:Z, 2, 0)),0,VLOOKUP($A$59, 文字檔!Y:Z, 2, 0))</f>
        <v>3800</v>
      </c>
      <c r="P59">
        <f>IF(ISERROR(VLOOKUP($A$59, 文字檔!AA:AB, 2, 0)),0,VLOOKUP($A$59, 文字檔!AA:AB, 2, 0))</f>
        <v>-6000</v>
      </c>
    </row>
    <row r="60" spans="1:16" ht="16.2">
      <c r="A60" s="6">
        <v>43796</v>
      </c>
      <c r="B60" s="4">
        <f>SUMPRODUCT($C$2:$P$2,$C$60:$P$60)</f>
        <v>16205.96</v>
      </c>
      <c r="C60" s="4">
        <f>IF(ISERROR(VLOOKUP($A$60, 文字檔!A:B, 2, 0)),0,VLOOKUP($A$60, 文字檔!A:B, 2, 0))</f>
        <v>0</v>
      </c>
      <c r="D60" s="4">
        <f>IF(ISERROR(VLOOKUP($A$60, 文字檔!C:D, 2, 0)),0,VLOOKUP($A$60, 文字檔!C:D, 2, 0))</f>
        <v>6000</v>
      </c>
      <c r="E60" s="4">
        <f>IF(ISERROR(VLOOKUP($A$60, 文字檔!E:F, 2, 0)),0,VLOOKUP($A$60, 文字檔!E:F, 2, 0))</f>
        <v>0</v>
      </c>
      <c r="F60" s="4">
        <f>IF(ISERROR(VLOOKUP($A$60, 文字檔!G:H, 2, 0)),0,VLOOKUP($A$60, 文字檔!G:H, 2, 0))</f>
        <v>0</v>
      </c>
      <c r="G60" s="4">
        <f>IF(ISERROR(VLOOKUP($A$60, 文字檔!I:J, 2, 0)),0,VLOOKUP($A$60, 文字檔!I:J, 2, 0))</f>
        <v>-2500</v>
      </c>
      <c r="H60" s="4">
        <f>IF(ISERROR(VLOOKUP($A$60, 文字檔!K:L, 2, 0)),0,VLOOKUP($A$60, 文字檔!K:L, 2, 0))</f>
        <v>-6994.04</v>
      </c>
      <c r="I60" s="4">
        <f>IF(ISERROR(VLOOKUP($A$60, 文字檔!M:N, 2, 0)),0,VLOOKUP($A$60, 文字檔!M:N, 2, 0))</f>
        <v>4000</v>
      </c>
      <c r="J60" s="4">
        <f>IF(ISERROR(VLOOKUP($A$60, 文字檔!O:P, 2, 0)),0,VLOOKUP($A$60, 文字檔!O:P, 2, 0))</f>
        <v>0</v>
      </c>
      <c r="K60">
        <f>IF(ISERROR(VLOOKUP($A$60, 文字檔!Q:R, 2, 0)),0,VLOOKUP($A$60, 文字檔!Q:R, 2, 0))</f>
        <v>6000</v>
      </c>
      <c r="L60">
        <f>IF(ISERROR(VLOOKUP($A$60, 文字檔!S:T, 2, 0)),0,VLOOKUP($A$60, 文字檔!S:T, 2, 0))</f>
        <v>0</v>
      </c>
      <c r="M60">
        <f>IF(ISERROR(VLOOKUP($A$60, 文字檔!U:V, 2, 0)),0,VLOOKUP($A$60, 文字檔!U:V, 2, 0))</f>
        <v>6000</v>
      </c>
      <c r="N60">
        <f>IF(ISERROR(VLOOKUP($A$60, 文字檔!W:X, 2, 0)),0,VLOOKUP($A$60, 文字檔!W:X, 2, 0))</f>
        <v>0</v>
      </c>
      <c r="O60">
        <f>IF(ISERROR(VLOOKUP($A$60, 文字檔!Y:Z, 2, 0)),0,VLOOKUP($A$60, 文字檔!Y:Z, 2, 0))</f>
        <v>0</v>
      </c>
      <c r="P60">
        <f>IF(ISERROR(VLOOKUP($A$60, 文字檔!AA:AB, 2, 0)),0,VLOOKUP($A$60, 文字檔!AA:AB, 2, 0))</f>
        <v>3700</v>
      </c>
    </row>
    <row r="61" spans="1:16" ht="16.2">
      <c r="A61" s="6">
        <v>43797</v>
      </c>
      <c r="B61" s="4">
        <f>SUMPRODUCT($C$2:$P$2,$C$61:$P$61)</f>
        <v>-42397.47</v>
      </c>
      <c r="C61" s="4">
        <f>IF(ISERROR(VLOOKUP($A$61, 文字檔!A:B, 2, 0)),0,VLOOKUP($A$61, 文字檔!A:B, 2, 0))</f>
        <v>0</v>
      </c>
      <c r="D61" s="4">
        <f>IF(ISERROR(VLOOKUP($A$61, 文字檔!C:D, 2, 0)),0,VLOOKUP($A$61, 文字檔!C:D, 2, 0))</f>
        <v>-7000</v>
      </c>
      <c r="E61" s="4">
        <f>IF(ISERROR(VLOOKUP($A$61, 文字檔!E:F, 2, 0)),0,VLOOKUP($A$61, 文字檔!E:F, 2, 0))</f>
        <v>0</v>
      </c>
      <c r="F61" s="4">
        <f>IF(ISERROR(VLOOKUP($A$61, 文字檔!G:H, 2, 0)),0,VLOOKUP($A$61, 文字檔!G:H, 2, 0))</f>
        <v>0</v>
      </c>
      <c r="G61" s="4">
        <f>IF(ISERROR(VLOOKUP($A$61, 文字檔!I:J, 2, 0)),0,VLOOKUP($A$61, 文字檔!I:J, 2, 0))</f>
        <v>0</v>
      </c>
      <c r="H61" s="4">
        <f>IF(ISERROR(VLOOKUP($A$61, 文字檔!K:L, 2, 0)),0,VLOOKUP($A$61, 文字檔!K:L, 2, 0))</f>
        <v>0</v>
      </c>
      <c r="I61" s="4">
        <f>IF(ISERROR(VLOOKUP($A$61, 文字檔!M:N, 2, 0)),0,VLOOKUP($A$61, 文字檔!M:N, 2, 0))</f>
        <v>-9600</v>
      </c>
      <c r="J61" s="4">
        <f>IF(ISERROR(VLOOKUP($A$61, 文字檔!O:P, 2, 0)),0,VLOOKUP($A$61, 文字檔!O:P, 2, 0))</f>
        <v>4302.53</v>
      </c>
      <c r="K61">
        <f>IF(ISERROR(VLOOKUP($A$61, 文字檔!Q:R, 2, 0)),0,VLOOKUP($A$61, 文字檔!Q:R, 2, 0))</f>
        <v>-7000</v>
      </c>
      <c r="L61">
        <f>IF(ISERROR(VLOOKUP($A$61, 文字檔!S:T, 2, 0)),0,VLOOKUP($A$61, 文字檔!S:T, 2, 0))</f>
        <v>0</v>
      </c>
      <c r="M61">
        <f>IF(ISERROR(VLOOKUP($A$61, 文字檔!U:V, 2, 0)),0,VLOOKUP($A$61, 文字檔!U:V, 2, 0))</f>
        <v>-3600</v>
      </c>
      <c r="N61">
        <f>IF(ISERROR(VLOOKUP($A$61, 文字檔!W:X, 2, 0)),0,VLOOKUP($A$61, 文字檔!W:X, 2, 0))</f>
        <v>0</v>
      </c>
      <c r="O61">
        <f>IF(ISERROR(VLOOKUP($A$61, 文字檔!Y:Z, 2, 0)),0,VLOOKUP($A$61, 文字檔!Y:Z, 2, 0))</f>
        <v>-12500</v>
      </c>
      <c r="P61">
        <f>IF(ISERROR(VLOOKUP($A$61, 文字檔!AA:AB, 2, 0)),0,VLOOKUP($A$61, 文字檔!AA:AB, 2, 0))</f>
        <v>-7000</v>
      </c>
    </row>
    <row r="62" spans="1:16" ht="16.2">
      <c r="A62" s="6">
        <v>43798</v>
      </c>
      <c r="B62" s="4">
        <f>SUMPRODUCT($C$2:$P$2,$C$62:$P$62)</f>
        <v>59160.979999999996</v>
      </c>
      <c r="C62" s="4">
        <f>IF(ISERROR(VLOOKUP($A$62, 文字檔!A:B, 2, 0)),0,VLOOKUP($A$62, 文字檔!A:B, 2, 0))</f>
        <v>0</v>
      </c>
      <c r="D62" s="4">
        <f>IF(ISERROR(VLOOKUP($A$62, 文字檔!C:D, 2, 0)),0,VLOOKUP($A$62, 文字檔!C:D, 2, 0))</f>
        <v>18400</v>
      </c>
      <c r="E62" s="4">
        <f>IF(ISERROR(VLOOKUP($A$62, 文字檔!E:F, 2, 0)),0,VLOOKUP($A$62, 文字檔!E:F, 2, 0))</f>
        <v>0</v>
      </c>
      <c r="F62" s="4">
        <f>IF(ISERROR(VLOOKUP($A$62, 文字檔!G:H, 2, 0)),0,VLOOKUP($A$62, 文字檔!G:H, 2, 0))</f>
        <v>0</v>
      </c>
      <c r="G62" s="4">
        <f>IF(ISERROR(VLOOKUP($A$62, 文字檔!I:J, 2, 0)),0,VLOOKUP($A$62, 文字檔!I:J, 2, 0))</f>
        <v>0</v>
      </c>
      <c r="H62" s="4">
        <f>IF(ISERROR(VLOOKUP($A$62, 文字檔!K:L, 2, 0)),0,VLOOKUP($A$62, 文字檔!K:L, 2, 0))</f>
        <v>25852.12</v>
      </c>
      <c r="I62" s="4">
        <f>IF(ISERROR(VLOOKUP($A$62, 文字檔!M:N, 2, 0)),0,VLOOKUP($A$62, 文字檔!M:N, 2, 0))</f>
        <v>-1900</v>
      </c>
      <c r="J62" s="4">
        <f>IF(ISERROR(VLOOKUP($A$62, 文字檔!O:P, 2, 0)),0,VLOOKUP($A$62, 文字檔!O:P, 2, 0))</f>
        <v>21308.86</v>
      </c>
      <c r="K62">
        <f>IF(ISERROR(VLOOKUP($A$62, 文字檔!Q:R, 2, 0)),0,VLOOKUP($A$62, 文字檔!Q:R, 2, 0))</f>
        <v>-5900</v>
      </c>
      <c r="L62">
        <f>IF(ISERROR(VLOOKUP($A$62, 文字檔!S:T, 2, 0)),0,VLOOKUP($A$62, 文字檔!S:T, 2, 0))</f>
        <v>0</v>
      </c>
      <c r="M62">
        <f>IF(ISERROR(VLOOKUP($A$62, 文字檔!U:V, 2, 0)),0,VLOOKUP($A$62, 文字檔!U:V, 2, 0))</f>
        <v>29800</v>
      </c>
      <c r="N62">
        <f>IF(ISERROR(VLOOKUP($A$62, 文字檔!W:X, 2, 0)),0,VLOOKUP($A$62, 文字檔!W:X, 2, 0))</f>
        <v>0</v>
      </c>
      <c r="O62">
        <f>IF(ISERROR(VLOOKUP($A$62, 文字檔!Y:Z, 2, 0)),0,VLOOKUP($A$62, 文字檔!Y:Z, 2, 0))</f>
        <v>-35400</v>
      </c>
      <c r="P62">
        <f>IF(ISERROR(VLOOKUP($A$62, 文字檔!AA:AB, 2, 0)),0,VLOOKUP($A$62, 文字檔!AA:AB, 2, 0))</f>
        <v>7000</v>
      </c>
    </row>
    <row r="63" spans="1:16" ht="16.2">
      <c r="A63" s="6">
        <v>43799</v>
      </c>
      <c r="B63" s="4">
        <f>SUMPRODUCT($C$2:$P$2,$C$63:$P$63)</f>
        <v>0</v>
      </c>
      <c r="C63" s="4">
        <f>IF(ISERROR(VLOOKUP($A$63, 文字檔!A:B, 2, 0)),0,VLOOKUP($A$63, 文字檔!A:B, 2, 0))</f>
        <v>0</v>
      </c>
      <c r="D63" s="4">
        <f>IF(ISERROR(VLOOKUP($A$63, 文字檔!C:D, 2, 0)),0,VLOOKUP($A$63, 文字檔!C:D, 2, 0))</f>
        <v>0</v>
      </c>
      <c r="E63" s="4">
        <f>IF(ISERROR(VLOOKUP($A$63, 文字檔!E:F, 2, 0)),0,VLOOKUP($A$63, 文字檔!E:F, 2, 0))</f>
        <v>0</v>
      </c>
      <c r="F63" s="4">
        <f>IF(ISERROR(VLOOKUP($A$63, 文字檔!G:H, 2, 0)),0,VLOOKUP($A$63, 文字檔!G:H, 2, 0))</f>
        <v>0</v>
      </c>
      <c r="G63" s="4">
        <f>IF(ISERROR(VLOOKUP($A$63, 文字檔!I:J, 2, 0)),0,VLOOKUP($A$63, 文字檔!I:J, 2, 0))</f>
        <v>0</v>
      </c>
      <c r="H63" s="4">
        <f>IF(ISERROR(VLOOKUP($A$63, 文字檔!K:L, 2, 0)),0,VLOOKUP($A$63, 文字檔!K:L, 2, 0))</f>
        <v>0</v>
      </c>
      <c r="I63" s="4">
        <f>IF(ISERROR(VLOOKUP($A$63, 文字檔!M:N, 2, 0)),0,VLOOKUP($A$63, 文字檔!M:N, 2, 0))</f>
        <v>0</v>
      </c>
      <c r="J63" s="4">
        <f>IF(ISERROR(VLOOKUP($A$63, 文字檔!O:P, 2, 0)),0,VLOOKUP($A$63, 文字檔!O:P, 2, 0))</f>
        <v>0</v>
      </c>
      <c r="K63">
        <f>IF(ISERROR(VLOOKUP($A$63, 文字檔!Q:R, 2, 0)),0,VLOOKUP($A$63, 文字檔!Q:R, 2, 0))</f>
        <v>0</v>
      </c>
      <c r="L63">
        <f>IF(ISERROR(VLOOKUP($A$63, 文字檔!S:T, 2, 0)),0,VLOOKUP($A$63, 文字檔!S:T, 2, 0))</f>
        <v>0</v>
      </c>
      <c r="M63">
        <f>IF(ISERROR(VLOOKUP($A$63, 文字檔!U:V, 2, 0)),0,VLOOKUP($A$63, 文字檔!U:V, 2, 0))</f>
        <v>0</v>
      </c>
      <c r="N63">
        <f>IF(ISERROR(VLOOKUP($A$63, 文字檔!W:X, 2, 0)),0,VLOOKUP($A$63, 文字檔!W:X, 2, 0))</f>
        <v>0</v>
      </c>
      <c r="O63">
        <f>IF(ISERROR(VLOOKUP($A$63, 文字檔!Y:Z, 2, 0)),0,VLOOKUP($A$63, 文字檔!Y:Z, 2, 0))</f>
        <v>0</v>
      </c>
      <c r="P63">
        <f>IF(ISERROR(VLOOKUP($A$63, 文字檔!AA:AB, 2, 0)),0,VLOOKUP($A$63, 文字檔!AA:AB, 2, 0))</f>
        <v>0</v>
      </c>
    </row>
    <row r="64" spans="1:16" ht="16.2">
      <c r="A64" s="6">
        <v>43800</v>
      </c>
      <c r="B64" s="4">
        <f>SUMPRODUCT($C$2:$P$2,$C$64:$P$64)</f>
        <v>0</v>
      </c>
      <c r="C64" s="4">
        <f>IF(ISERROR(VLOOKUP($A$64, 文字檔!A:B, 2, 0)),0,VLOOKUP($A$64, 文字檔!A:B, 2, 0))</f>
        <v>0</v>
      </c>
      <c r="D64" s="4">
        <f>IF(ISERROR(VLOOKUP($A$64, 文字檔!C:D, 2, 0)),0,VLOOKUP($A$64, 文字檔!C:D, 2, 0))</f>
        <v>0</v>
      </c>
      <c r="E64" s="4">
        <f>IF(ISERROR(VLOOKUP($A$64, 文字檔!E:F, 2, 0)),0,VLOOKUP($A$64, 文字檔!E:F, 2, 0))</f>
        <v>0</v>
      </c>
      <c r="F64" s="4">
        <f>IF(ISERROR(VLOOKUP($A$64, 文字檔!G:H, 2, 0)),0,VLOOKUP($A$64, 文字檔!G:H, 2, 0))</f>
        <v>0</v>
      </c>
      <c r="G64" s="4">
        <f>IF(ISERROR(VLOOKUP($A$64, 文字檔!I:J, 2, 0)),0,VLOOKUP($A$64, 文字檔!I:J, 2, 0))</f>
        <v>0</v>
      </c>
      <c r="H64" s="4">
        <f>IF(ISERROR(VLOOKUP($A$64, 文字檔!K:L, 2, 0)),0,VLOOKUP($A$64, 文字檔!K:L, 2, 0))</f>
        <v>0</v>
      </c>
      <c r="I64" s="4">
        <f>IF(ISERROR(VLOOKUP($A$64, 文字檔!M:N, 2, 0)),0,VLOOKUP($A$64, 文字檔!M:N, 2, 0))</f>
        <v>0</v>
      </c>
      <c r="J64" s="4">
        <f>IF(ISERROR(VLOOKUP($A$64, 文字檔!O:P, 2, 0)),0,VLOOKUP($A$64, 文字檔!O:P, 2, 0))</f>
        <v>0</v>
      </c>
      <c r="K64">
        <f>IF(ISERROR(VLOOKUP($A$64, 文字檔!Q:R, 2, 0)),0,VLOOKUP($A$64, 文字檔!Q:R, 2, 0))</f>
        <v>0</v>
      </c>
      <c r="L64">
        <f>IF(ISERROR(VLOOKUP($A$64, 文字檔!S:T, 2, 0)),0,VLOOKUP($A$64, 文字檔!S:T, 2, 0))</f>
        <v>0</v>
      </c>
      <c r="M64">
        <f>IF(ISERROR(VLOOKUP($A$64, 文字檔!U:V, 2, 0)),0,VLOOKUP($A$64, 文字檔!U:V, 2, 0))</f>
        <v>0</v>
      </c>
      <c r="N64">
        <f>IF(ISERROR(VLOOKUP($A$64, 文字檔!W:X, 2, 0)),0,VLOOKUP($A$64, 文字檔!W:X, 2, 0))</f>
        <v>0</v>
      </c>
      <c r="O64">
        <f>IF(ISERROR(VLOOKUP($A$64, 文字檔!Y:Z, 2, 0)),0,VLOOKUP($A$64, 文字檔!Y:Z, 2, 0))</f>
        <v>0</v>
      </c>
      <c r="P64">
        <f>IF(ISERROR(VLOOKUP($A$64, 文字檔!AA:AB, 2, 0)),0,VLOOKUP($A$64, 文字檔!AA:AB, 2, 0))</f>
        <v>0</v>
      </c>
    </row>
    <row r="65" spans="1:16" ht="16.2">
      <c r="A65" s="6">
        <v>43801</v>
      </c>
      <c r="B65" s="4">
        <f>SUMPRODUCT($C$2:$P$2,$C$65:$P$65)</f>
        <v>-42844.34</v>
      </c>
      <c r="C65" s="4">
        <f>IF(ISERROR(VLOOKUP($A$65, 文字檔!A:B, 2, 0)),0,VLOOKUP($A$65, 文字檔!A:B, 2, 0))</f>
        <v>0</v>
      </c>
      <c r="D65" s="4">
        <f>IF(ISERROR(VLOOKUP($A$65, 文字檔!C:D, 2, 0)),0,VLOOKUP($A$65, 文字檔!C:D, 2, 0))</f>
        <v>-7400</v>
      </c>
      <c r="E65" s="4">
        <f>IF(ISERROR(VLOOKUP($A$65, 文字檔!E:F, 2, 0)),0,VLOOKUP($A$65, 文字檔!E:F, 2, 0))</f>
        <v>0</v>
      </c>
      <c r="F65" s="4">
        <f>IF(ISERROR(VLOOKUP($A$65, 文字檔!G:H, 2, 0)),0,VLOOKUP($A$65, 文字檔!G:H, 2, 0))</f>
        <v>0</v>
      </c>
      <c r="G65" s="4">
        <f>IF(ISERROR(VLOOKUP($A$65, 文字檔!I:J, 2, 0)),0,VLOOKUP($A$65, 文字檔!I:J, 2, 0))</f>
        <v>-10700</v>
      </c>
      <c r="H65" s="4">
        <f>IF(ISERROR(VLOOKUP($A$65, 文字檔!K:L, 2, 0)),0,VLOOKUP($A$65, 文字檔!K:L, 2, 0))</f>
        <v>-2944.34</v>
      </c>
      <c r="I65" s="4">
        <f>IF(ISERROR(VLOOKUP($A$65, 文字檔!M:N, 2, 0)),0,VLOOKUP($A$65, 文字檔!M:N, 2, 0))</f>
        <v>-5900</v>
      </c>
      <c r="J65" s="4">
        <f>IF(ISERROR(VLOOKUP($A$65, 文字檔!O:P, 2, 0)),0,VLOOKUP($A$65, 文字檔!O:P, 2, 0))</f>
        <v>0</v>
      </c>
      <c r="K65">
        <f>IF(ISERROR(VLOOKUP($A$65, 文字檔!Q:R, 2, 0)),0,VLOOKUP($A$65, 文字檔!Q:R, 2, 0))</f>
        <v>0</v>
      </c>
      <c r="L65">
        <f>IF(ISERROR(VLOOKUP($A$65, 文字檔!S:T, 2, 0)),0,VLOOKUP($A$65, 文字檔!S:T, 2, 0))</f>
        <v>0</v>
      </c>
      <c r="M65">
        <f>IF(ISERROR(VLOOKUP($A$65, 文字檔!U:V, 2, 0)),0,VLOOKUP($A$65, 文字檔!U:V, 2, 0))</f>
        <v>-7400</v>
      </c>
      <c r="N65">
        <f>IF(ISERROR(VLOOKUP($A$65, 文字檔!W:X, 2, 0)),0,VLOOKUP($A$65, 文字檔!W:X, 2, 0))</f>
        <v>0</v>
      </c>
      <c r="O65">
        <f>IF(ISERROR(VLOOKUP($A$65, 文字檔!Y:Z, 2, 0)),0,VLOOKUP($A$65, 文字檔!Y:Z, 2, 0))</f>
        <v>-1100</v>
      </c>
      <c r="P65">
        <f>IF(ISERROR(VLOOKUP($A$65, 文字檔!AA:AB, 2, 0)),0,VLOOKUP($A$65, 文字檔!AA:AB, 2, 0))</f>
        <v>-7400</v>
      </c>
    </row>
    <row r="66" spans="1:16" ht="16.2">
      <c r="A66" s="6">
        <v>43802</v>
      </c>
      <c r="B66" s="4">
        <f>SUMPRODUCT($C$2:$P$2,$C$66:$P$66)</f>
        <v>-14878.769999999999</v>
      </c>
      <c r="C66" s="4">
        <f>IF(ISERROR(VLOOKUP($A$66, 文字檔!A:B, 2, 0)),0,VLOOKUP($A$66, 文字檔!A:B, 2, 0))</f>
        <v>0</v>
      </c>
      <c r="D66" s="4">
        <f>IF(ISERROR(VLOOKUP($A$66, 文字檔!C:D, 2, 0)),0,VLOOKUP($A$66, 文字檔!C:D, 2, 0))</f>
        <v>-4400</v>
      </c>
      <c r="E66" s="4">
        <f>IF(ISERROR(VLOOKUP($A$66, 文字檔!E:F, 2, 0)),0,VLOOKUP($A$66, 文字檔!E:F, 2, 0))</f>
        <v>0</v>
      </c>
      <c r="F66" s="4">
        <f>IF(ISERROR(VLOOKUP($A$66, 文字檔!G:H, 2, 0)),0,VLOOKUP($A$66, 文字檔!G:H, 2, 0))</f>
        <v>0</v>
      </c>
      <c r="G66" s="4">
        <f>IF(ISERROR(VLOOKUP($A$66, 文字檔!I:J, 2, 0)),0,VLOOKUP($A$66, 文字檔!I:J, 2, 0))</f>
        <v>-3300</v>
      </c>
      <c r="H66" s="4">
        <f>IF(ISERROR(VLOOKUP($A$66, 文字檔!K:L, 2, 0)),0,VLOOKUP($A$66, 文字檔!K:L, 2, 0))</f>
        <v>711.47</v>
      </c>
      <c r="I66" s="4">
        <f>IF(ISERROR(VLOOKUP($A$66, 文字檔!M:N, 2, 0)),0,VLOOKUP($A$66, 文字檔!M:N, 2, 0))</f>
        <v>-7300</v>
      </c>
      <c r="J66" s="4">
        <f>IF(ISERROR(VLOOKUP($A$66, 文字檔!O:P, 2, 0)),0,VLOOKUP($A$66, 文字檔!O:P, 2, 0))</f>
        <v>6909.76</v>
      </c>
      <c r="K66">
        <f>IF(ISERROR(VLOOKUP($A$66, 文字檔!Q:R, 2, 0)),0,VLOOKUP($A$66, 文字檔!Q:R, 2, 0))</f>
        <v>0</v>
      </c>
      <c r="L66">
        <f>IF(ISERROR(VLOOKUP($A$66, 文字檔!S:T, 2, 0)),0,VLOOKUP($A$66, 文字檔!S:T, 2, 0))</f>
        <v>0</v>
      </c>
      <c r="M66">
        <f>IF(ISERROR(VLOOKUP($A$66, 文字檔!U:V, 2, 0)),0,VLOOKUP($A$66, 文字檔!U:V, 2, 0))</f>
        <v>-4400</v>
      </c>
      <c r="N66">
        <f>IF(ISERROR(VLOOKUP($A$66, 文字檔!W:X, 2, 0)),0,VLOOKUP($A$66, 文字檔!W:X, 2, 0))</f>
        <v>0</v>
      </c>
      <c r="O66">
        <f>IF(ISERROR(VLOOKUP($A$66, 文字檔!Y:Z, 2, 0)),0,VLOOKUP($A$66, 文字檔!Y:Z, 2, 0))</f>
        <v>1300</v>
      </c>
      <c r="P66">
        <f>IF(ISERROR(VLOOKUP($A$66, 文字檔!AA:AB, 2, 0)),0,VLOOKUP($A$66, 文字檔!AA:AB, 2, 0))</f>
        <v>-4400</v>
      </c>
    </row>
    <row r="67" spans="1:16" ht="16.2">
      <c r="A67" s="6">
        <v>43803</v>
      </c>
      <c r="B67" s="4">
        <f>SUMPRODUCT($C$2:$P$2,$C$67:$P$67)</f>
        <v>7600</v>
      </c>
      <c r="C67" s="4">
        <f>IF(ISERROR(VLOOKUP($A$67, 文字檔!A:B, 2, 0)),0,VLOOKUP($A$67, 文字檔!A:B, 2, 0))</f>
        <v>0</v>
      </c>
      <c r="D67" s="4">
        <f>IF(ISERROR(VLOOKUP($A$67, 文字檔!C:D, 2, 0)),0,VLOOKUP($A$67, 文字檔!C:D, 2, 0))</f>
        <v>4200</v>
      </c>
      <c r="E67" s="4">
        <f>IF(ISERROR(VLOOKUP($A$67, 文字檔!E:F, 2, 0)),0,VLOOKUP($A$67, 文字檔!E:F, 2, 0))</f>
        <v>0</v>
      </c>
      <c r="F67" s="4">
        <f>IF(ISERROR(VLOOKUP($A$67, 文字檔!G:H, 2, 0)),0,VLOOKUP($A$67, 文字檔!G:H, 2, 0))</f>
        <v>0</v>
      </c>
      <c r="G67" s="4">
        <f>IF(ISERROR(VLOOKUP($A$67, 文字檔!I:J, 2, 0)),0,VLOOKUP($A$67, 文字檔!I:J, 2, 0))</f>
        <v>0</v>
      </c>
      <c r="H67" s="4">
        <f>IF(ISERROR(VLOOKUP($A$67, 文字檔!K:L, 2, 0)),0,VLOOKUP($A$67, 文字檔!K:L, 2, 0))</f>
        <v>0</v>
      </c>
      <c r="I67" s="4">
        <f>IF(ISERROR(VLOOKUP($A$67, 文字檔!M:N, 2, 0)),0,VLOOKUP($A$67, 文字檔!M:N, 2, 0))</f>
        <v>-800</v>
      </c>
      <c r="J67" s="4">
        <f>IF(ISERROR(VLOOKUP($A$67, 文字檔!O:P, 2, 0)),0,VLOOKUP($A$67, 文字檔!O:P, 2, 0))</f>
        <v>0</v>
      </c>
      <c r="K67">
        <f>IF(ISERROR(VLOOKUP($A$67, 文字檔!Q:R, 2, 0)),0,VLOOKUP($A$67, 文字檔!Q:R, 2, 0))</f>
        <v>0</v>
      </c>
      <c r="L67">
        <f>IF(ISERROR(VLOOKUP($A$67, 文字檔!S:T, 2, 0)),0,VLOOKUP($A$67, 文字檔!S:T, 2, 0))</f>
        <v>0</v>
      </c>
      <c r="M67">
        <f>IF(ISERROR(VLOOKUP($A$67, 文字檔!U:V, 2, 0)),0,VLOOKUP($A$67, 文字檔!U:V, 2, 0))</f>
        <v>4200</v>
      </c>
      <c r="N67">
        <f>IF(ISERROR(VLOOKUP($A$67, 文字檔!W:X, 2, 0)),0,VLOOKUP($A$67, 文字檔!W:X, 2, 0))</f>
        <v>0</v>
      </c>
      <c r="O67">
        <f>IF(ISERROR(VLOOKUP($A$67, 文字檔!Y:Z, 2, 0)),0,VLOOKUP($A$67, 文字檔!Y:Z, 2, 0))</f>
        <v>-4200</v>
      </c>
      <c r="P67">
        <f>IF(ISERROR(VLOOKUP($A$67, 文字檔!AA:AB, 2, 0)),0,VLOOKUP($A$67, 文字檔!AA:AB, 2, 0))</f>
        <v>4200</v>
      </c>
    </row>
    <row r="68" spans="1:16" ht="16.2">
      <c r="A68" s="6">
        <v>43804</v>
      </c>
      <c r="B68" s="4">
        <f>SUMPRODUCT($C$2:$P$2,$C$68:$P$68)</f>
        <v>-4742.4399999999987</v>
      </c>
      <c r="C68" s="4">
        <f>IF(ISERROR(VLOOKUP($A$68, 文字檔!A:B, 2, 0)),0,VLOOKUP($A$68, 文字檔!A:B, 2, 0))</f>
        <v>0</v>
      </c>
      <c r="D68" s="4">
        <f>IF(ISERROR(VLOOKUP($A$68, 文字檔!C:D, 2, 0)),0,VLOOKUP($A$68, 文字檔!C:D, 2, 0))</f>
        <v>-2000</v>
      </c>
      <c r="E68" s="4">
        <f>IF(ISERROR(VLOOKUP($A$68, 文字檔!E:F, 2, 0)),0,VLOOKUP($A$68, 文字檔!E:F, 2, 0))</f>
        <v>0</v>
      </c>
      <c r="F68" s="4">
        <f>IF(ISERROR(VLOOKUP($A$68, 文字檔!G:H, 2, 0)),0,VLOOKUP($A$68, 文字檔!G:H, 2, 0))</f>
        <v>0</v>
      </c>
      <c r="G68" s="4">
        <f>IF(ISERROR(VLOOKUP($A$68, 文字檔!I:J, 2, 0)),0,VLOOKUP($A$68, 文字檔!I:J, 2, 0))</f>
        <v>9900</v>
      </c>
      <c r="H68" s="4">
        <f>IF(ISERROR(VLOOKUP($A$68, 文字檔!K:L, 2, 0)),0,VLOOKUP($A$68, 文字檔!K:L, 2, 0))</f>
        <v>9053.4699999999993</v>
      </c>
      <c r="I68" s="4">
        <f>IF(ISERROR(VLOOKUP($A$68, 文字檔!M:N, 2, 0)),0,VLOOKUP($A$68, 文字檔!M:N, 2, 0))</f>
        <v>0</v>
      </c>
      <c r="J68" s="4">
        <f>IF(ISERROR(VLOOKUP($A$68, 文字檔!O:P, 2, 0)),0,VLOOKUP($A$68, 文字檔!O:P, 2, 0))</f>
        <v>-895.91</v>
      </c>
      <c r="K68">
        <f>IF(ISERROR(VLOOKUP($A$68, 文字檔!Q:R, 2, 0)),0,VLOOKUP($A$68, 文字檔!Q:R, 2, 0))</f>
        <v>-2200</v>
      </c>
      <c r="L68">
        <f>IF(ISERROR(VLOOKUP($A$68, 文字檔!S:T, 2, 0)),0,VLOOKUP($A$68, 文字檔!S:T, 2, 0))</f>
        <v>0</v>
      </c>
      <c r="M68">
        <f>IF(ISERROR(VLOOKUP($A$68, 文字檔!U:V, 2, 0)),0,VLOOKUP($A$68, 文字檔!U:V, 2, 0))</f>
        <v>-22000</v>
      </c>
      <c r="N68">
        <f>IF(ISERROR(VLOOKUP($A$68, 文字檔!W:X, 2, 0)),0,VLOOKUP($A$68, 文字檔!W:X, 2, 0))</f>
        <v>0</v>
      </c>
      <c r="O68">
        <f>IF(ISERROR(VLOOKUP($A$68, 文字檔!Y:Z, 2, 0)),0,VLOOKUP($A$68, 文字檔!Y:Z, 2, 0))</f>
        <v>19000</v>
      </c>
      <c r="P68">
        <f>IF(ISERROR(VLOOKUP($A$68, 文字檔!AA:AB, 2, 0)),0,VLOOKUP($A$68, 文字檔!AA:AB, 2, 0))</f>
        <v>-15600</v>
      </c>
    </row>
    <row r="69" spans="1:16" ht="16.2">
      <c r="A69" s="6">
        <v>43805</v>
      </c>
      <c r="B69" s="4">
        <f>SUMPRODUCT($C$2:$P$2,$C$69:$P$69)</f>
        <v>7352.46</v>
      </c>
      <c r="C69" s="4">
        <f>IF(ISERROR(VLOOKUP($A$69, 文字檔!A:B, 2, 0)),0,VLOOKUP($A$69, 文字檔!A:B, 2, 0))</f>
        <v>0</v>
      </c>
      <c r="D69" s="4">
        <f>IF(ISERROR(VLOOKUP($A$69, 文字檔!C:D, 2, 0)),0,VLOOKUP($A$69, 文字檔!C:D, 2, 0))</f>
        <v>2800</v>
      </c>
      <c r="E69" s="4">
        <f>IF(ISERROR(VLOOKUP($A$69, 文字檔!E:F, 2, 0)),0,VLOOKUP($A$69, 文字檔!E:F, 2, 0))</f>
        <v>0</v>
      </c>
      <c r="F69" s="4">
        <f>IF(ISERROR(VLOOKUP($A$69, 文字檔!G:H, 2, 0)),0,VLOOKUP($A$69, 文字檔!G:H, 2, 0))</f>
        <v>0</v>
      </c>
      <c r="G69" s="4">
        <f>IF(ISERROR(VLOOKUP($A$69, 文字檔!I:J, 2, 0)),0,VLOOKUP($A$69, 文字檔!I:J, 2, 0))</f>
        <v>-3700</v>
      </c>
      <c r="H69" s="4">
        <f>IF(ISERROR(VLOOKUP($A$69, 文字檔!K:L, 2, 0)),0,VLOOKUP($A$69, 文字檔!K:L, 2, 0))</f>
        <v>2552.46</v>
      </c>
      <c r="I69" s="4">
        <f>IF(ISERROR(VLOOKUP($A$69, 文字檔!M:N, 2, 0)),0,VLOOKUP($A$69, 文字檔!M:N, 2, 0))</f>
        <v>0</v>
      </c>
      <c r="J69" s="4">
        <f>IF(ISERROR(VLOOKUP($A$69, 文字檔!O:P, 2, 0)),0,VLOOKUP($A$69, 文字檔!O:P, 2, 0))</f>
        <v>0</v>
      </c>
      <c r="K69">
        <f>IF(ISERROR(VLOOKUP($A$69, 文字檔!Q:R, 2, 0)),0,VLOOKUP($A$69, 文字檔!Q:R, 2, 0))</f>
        <v>-6400</v>
      </c>
      <c r="L69">
        <f>IF(ISERROR(VLOOKUP($A$69, 文字檔!S:T, 2, 0)),0,VLOOKUP($A$69, 文字檔!S:T, 2, 0))</f>
        <v>0</v>
      </c>
      <c r="M69">
        <f>IF(ISERROR(VLOOKUP($A$69, 文字檔!U:V, 2, 0)),0,VLOOKUP($A$69, 文字檔!U:V, 2, 0))</f>
        <v>2800</v>
      </c>
      <c r="N69">
        <f>IF(ISERROR(VLOOKUP($A$69, 文字檔!W:X, 2, 0)),0,VLOOKUP($A$69, 文字檔!W:X, 2, 0))</f>
        <v>0</v>
      </c>
      <c r="O69">
        <f>IF(ISERROR(VLOOKUP($A$69, 文字檔!Y:Z, 2, 0)),0,VLOOKUP($A$69, 文字檔!Y:Z, 2, 0))</f>
        <v>6500</v>
      </c>
      <c r="P69">
        <f>IF(ISERROR(VLOOKUP($A$69, 文字檔!AA:AB, 2, 0)),0,VLOOKUP($A$69, 文字檔!AA:AB, 2, 0))</f>
        <v>2800</v>
      </c>
    </row>
    <row r="70" spans="1:16" ht="16.2">
      <c r="A70" s="6">
        <v>43806</v>
      </c>
      <c r="B70" s="4">
        <f>SUMPRODUCT($C$2:$P$2,$C$70:$P$70)</f>
        <v>0</v>
      </c>
      <c r="C70" s="4">
        <f>IF(ISERROR(VLOOKUP($A$70, 文字檔!A:B, 2, 0)),0,VLOOKUP($A$70, 文字檔!A:B, 2, 0))</f>
        <v>0</v>
      </c>
      <c r="D70" s="4">
        <f>IF(ISERROR(VLOOKUP($A$70, 文字檔!C:D, 2, 0)),0,VLOOKUP($A$70, 文字檔!C:D, 2, 0))</f>
        <v>0</v>
      </c>
      <c r="E70" s="4">
        <f>IF(ISERROR(VLOOKUP($A$70, 文字檔!E:F, 2, 0)),0,VLOOKUP($A$70, 文字檔!E:F, 2, 0))</f>
        <v>0</v>
      </c>
      <c r="F70" s="4">
        <f>IF(ISERROR(VLOOKUP($A$70, 文字檔!G:H, 2, 0)),0,VLOOKUP($A$70, 文字檔!G:H, 2, 0))</f>
        <v>0</v>
      </c>
      <c r="G70" s="4">
        <f>IF(ISERROR(VLOOKUP($A$70, 文字檔!I:J, 2, 0)),0,VLOOKUP($A$70, 文字檔!I:J, 2, 0))</f>
        <v>0</v>
      </c>
      <c r="H70" s="4">
        <f>IF(ISERROR(VLOOKUP($A$70, 文字檔!K:L, 2, 0)),0,VLOOKUP($A$70, 文字檔!K:L, 2, 0))</f>
        <v>0</v>
      </c>
      <c r="I70" s="4">
        <f>IF(ISERROR(VLOOKUP($A$70, 文字檔!M:N, 2, 0)),0,VLOOKUP($A$70, 文字檔!M:N, 2, 0))</f>
        <v>0</v>
      </c>
      <c r="J70" s="4">
        <f>IF(ISERROR(VLOOKUP($A$70, 文字檔!O:P, 2, 0)),0,VLOOKUP($A$70, 文字檔!O:P, 2, 0))</f>
        <v>0</v>
      </c>
      <c r="K70">
        <f>IF(ISERROR(VLOOKUP($A$70, 文字檔!Q:R, 2, 0)),0,VLOOKUP($A$70, 文字檔!Q:R, 2, 0))</f>
        <v>0</v>
      </c>
      <c r="L70">
        <f>IF(ISERROR(VLOOKUP($A$70, 文字檔!S:T, 2, 0)),0,VLOOKUP($A$70, 文字檔!S:T, 2, 0))</f>
        <v>0</v>
      </c>
      <c r="M70">
        <f>IF(ISERROR(VLOOKUP($A$70, 文字檔!U:V, 2, 0)),0,VLOOKUP($A$70, 文字檔!U:V, 2, 0))</f>
        <v>0</v>
      </c>
      <c r="N70">
        <f>IF(ISERROR(VLOOKUP($A$70, 文字檔!W:X, 2, 0)),0,VLOOKUP($A$70, 文字檔!W:X, 2, 0))</f>
        <v>0</v>
      </c>
      <c r="O70">
        <f>IF(ISERROR(VLOOKUP($A$70, 文字檔!Y:Z, 2, 0)),0,VLOOKUP($A$70, 文字檔!Y:Z, 2, 0))</f>
        <v>0</v>
      </c>
      <c r="P70">
        <f>IF(ISERROR(VLOOKUP($A$70, 文字檔!AA:AB, 2, 0)),0,VLOOKUP($A$70, 文字檔!AA:AB, 2, 0))</f>
        <v>0</v>
      </c>
    </row>
    <row r="71" spans="1:16" ht="16.2">
      <c r="A71" s="6">
        <v>43807</v>
      </c>
      <c r="B71" s="4">
        <f>SUMPRODUCT($C$2:$P$2,$C$71:$P$71)</f>
        <v>0</v>
      </c>
      <c r="C71" s="4">
        <f>IF(ISERROR(VLOOKUP($A$71, 文字檔!A:B, 2, 0)),0,VLOOKUP($A$71, 文字檔!A:B, 2, 0))</f>
        <v>0</v>
      </c>
      <c r="D71" s="4">
        <f>IF(ISERROR(VLOOKUP($A$71, 文字檔!C:D, 2, 0)),0,VLOOKUP($A$71, 文字檔!C:D, 2, 0))</f>
        <v>0</v>
      </c>
      <c r="E71" s="4">
        <f>IF(ISERROR(VLOOKUP($A$71, 文字檔!E:F, 2, 0)),0,VLOOKUP($A$71, 文字檔!E:F, 2, 0))</f>
        <v>0</v>
      </c>
      <c r="F71" s="4">
        <f>IF(ISERROR(VLOOKUP($A$71, 文字檔!G:H, 2, 0)),0,VLOOKUP($A$71, 文字檔!G:H, 2, 0))</f>
        <v>0</v>
      </c>
      <c r="G71" s="4">
        <f>IF(ISERROR(VLOOKUP($A$71, 文字檔!I:J, 2, 0)),0,VLOOKUP($A$71, 文字檔!I:J, 2, 0))</f>
        <v>0</v>
      </c>
      <c r="H71" s="4">
        <f>IF(ISERROR(VLOOKUP($A$71, 文字檔!K:L, 2, 0)),0,VLOOKUP($A$71, 文字檔!K:L, 2, 0))</f>
        <v>0</v>
      </c>
      <c r="I71" s="4">
        <f>IF(ISERROR(VLOOKUP($A$71, 文字檔!M:N, 2, 0)),0,VLOOKUP($A$71, 文字檔!M:N, 2, 0))</f>
        <v>0</v>
      </c>
      <c r="J71" s="4">
        <f>IF(ISERROR(VLOOKUP($A$71, 文字檔!O:P, 2, 0)),0,VLOOKUP($A$71, 文字檔!O:P, 2, 0))</f>
        <v>0</v>
      </c>
      <c r="K71">
        <f>IF(ISERROR(VLOOKUP($A$71, 文字檔!Q:R, 2, 0)),0,VLOOKUP($A$71, 文字檔!Q:R, 2, 0))</f>
        <v>0</v>
      </c>
      <c r="L71">
        <f>IF(ISERROR(VLOOKUP($A$71, 文字檔!S:T, 2, 0)),0,VLOOKUP($A$71, 文字檔!S:T, 2, 0))</f>
        <v>0</v>
      </c>
      <c r="M71">
        <f>IF(ISERROR(VLOOKUP($A$71, 文字檔!U:V, 2, 0)),0,VLOOKUP($A$71, 文字檔!U:V, 2, 0))</f>
        <v>0</v>
      </c>
      <c r="N71">
        <f>IF(ISERROR(VLOOKUP($A$71, 文字檔!W:X, 2, 0)),0,VLOOKUP($A$71, 文字檔!W:X, 2, 0))</f>
        <v>0</v>
      </c>
      <c r="O71">
        <f>IF(ISERROR(VLOOKUP($A$71, 文字檔!Y:Z, 2, 0)),0,VLOOKUP($A$71, 文字檔!Y:Z, 2, 0))</f>
        <v>0</v>
      </c>
      <c r="P71">
        <f>IF(ISERROR(VLOOKUP($A$71, 文字檔!AA:AB, 2, 0)),0,VLOOKUP($A$71, 文字檔!AA:AB, 2, 0))</f>
        <v>0</v>
      </c>
    </row>
    <row r="72" spans="1:16" ht="16.2">
      <c r="A72" s="6">
        <v>43808</v>
      </c>
      <c r="B72" s="4">
        <f>SUMPRODUCT($C$2:$P$2,$C$72:$P$72)</f>
        <v>48401.270000000004</v>
      </c>
      <c r="C72" s="4">
        <f>IF(ISERROR(VLOOKUP($A$72, 文字檔!A:B, 2, 0)),0,VLOOKUP($A$72, 文字檔!A:B, 2, 0))</f>
        <v>0</v>
      </c>
      <c r="D72" s="4">
        <f>IF(ISERROR(VLOOKUP($A$72, 文字檔!C:D, 2, 0)),0,VLOOKUP($A$72, 文字檔!C:D, 2, 0))</f>
        <v>11900</v>
      </c>
      <c r="E72" s="4">
        <f>IF(ISERROR(VLOOKUP($A$72, 文字檔!E:F, 2, 0)),0,VLOOKUP($A$72, 文字檔!E:F, 2, 0))</f>
        <v>0</v>
      </c>
      <c r="F72" s="4">
        <f>IF(ISERROR(VLOOKUP($A$72, 文字檔!G:H, 2, 0)),0,VLOOKUP($A$72, 文字檔!G:H, 2, 0))</f>
        <v>0</v>
      </c>
      <c r="G72" s="4">
        <f>IF(ISERROR(VLOOKUP($A$72, 文字檔!I:J, 2, 0)),0,VLOOKUP($A$72, 文字檔!I:J, 2, 0))</f>
        <v>0</v>
      </c>
      <c r="H72" s="4">
        <f>IF(ISERROR(VLOOKUP($A$72, 文字檔!K:L, 2, 0)),0,VLOOKUP($A$72, 文字檔!K:L, 2, 0))</f>
        <v>1501.27</v>
      </c>
      <c r="I72" s="4">
        <f>IF(ISERROR(VLOOKUP($A$72, 文字檔!M:N, 2, 0)),0,VLOOKUP($A$72, 文字檔!M:N, 2, 0))</f>
        <v>4900</v>
      </c>
      <c r="J72" s="4">
        <f>IF(ISERROR(VLOOKUP($A$72, 文字檔!O:P, 2, 0)),0,VLOOKUP($A$72, 文字檔!O:P, 2, 0))</f>
        <v>0</v>
      </c>
      <c r="K72">
        <f>IF(ISERROR(VLOOKUP($A$72, 文字檔!Q:R, 2, 0)),0,VLOOKUP($A$72, 文字檔!Q:R, 2, 0))</f>
        <v>0</v>
      </c>
      <c r="L72">
        <f>IF(ISERROR(VLOOKUP($A$72, 文字檔!S:T, 2, 0)),0,VLOOKUP($A$72, 文字檔!S:T, 2, 0))</f>
        <v>0</v>
      </c>
      <c r="M72">
        <f>IF(ISERROR(VLOOKUP($A$72, 文字檔!U:V, 2, 0)),0,VLOOKUP($A$72, 文字檔!U:V, 2, 0))</f>
        <v>11800</v>
      </c>
      <c r="N72">
        <f>IF(ISERROR(VLOOKUP($A$72, 文字檔!W:X, 2, 0)),0,VLOOKUP($A$72, 文字檔!W:X, 2, 0))</f>
        <v>0</v>
      </c>
      <c r="O72">
        <f>IF(ISERROR(VLOOKUP($A$72, 文字檔!Y:Z, 2, 0)),0,VLOOKUP($A$72, 文字檔!Y:Z, 2, 0))</f>
        <v>6500</v>
      </c>
      <c r="P72">
        <f>IF(ISERROR(VLOOKUP($A$72, 文字檔!AA:AB, 2, 0)),0,VLOOKUP($A$72, 文字檔!AA:AB, 2, 0))</f>
        <v>11800</v>
      </c>
    </row>
    <row r="73" spans="1:16" ht="16.2">
      <c r="A73" s="6">
        <v>43809</v>
      </c>
      <c r="B73" s="4">
        <f>SUMPRODUCT($C$2:$P$2,$C$73:$P$73)</f>
        <v>-14747.54</v>
      </c>
      <c r="C73" s="4">
        <f>IF(ISERROR(VLOOKUP($A$73, 文字檔!A:B, 2, 0)),0,VLOOKUP($A$73, 文字檔!A:B, 2, 0))</f>
        <v>0</v>
      </c>
      <c r="D73" s="4">
        <f>IF(ISERROR(VLOOKUP($A$73, 文字檔!C:D, 2, 0)),0,VLOOKUP($A$73, 文字檔!C:D, 2, 0))</f>
        <v>0</v>
      </c>
      <c r="E73" s="4">
        <f>IF(ISERROR(VLOOKUP($A$73, 文字檔!E:F, 2, 0)),0,VLOOKUP($A$73, 文字檔!E:F, 2, 0))</f>
        <v>0</v>
      </c>
      <c r="F73" s="4">
        <f>IF(ISERROR(VLOOKUP($A$73, 文字檔!G:H, 2, 0)),0,VLOOKUP($A$73, 文字檔!G:H, 2, 0))</f>
        <v>0</v>
      </c>
      <c r="G73" s="4">
        <f>IF(ISERROR(VLOOKUP($A$73, 文字檔!I:J, 2, 0)),0,VLOOKUP($A$73, 文字檔!I:J, 2, 0))</f>
        <v>5100</v>
      </c>
      <c r="H73" s="4">
        <f>IF(ISERROR(VLOOKUP($A$73, 文字檔!K:L, 2, 0)),0,VLOOKUP($A$73, 文字檔!K:L, 2, 0))</f>
        <v>-6047.54</v>
      </c>
      <c r="I73" s="4">
        <f>IF(ISERROR(VLOOKUP($A$73, 文字檔!M:N, 2, 0)),0,VLOOKUP($A$73, 文字檔!M:N, 2, 0))</f>
        <v>-700</v>
      </c>
      <c r="J73" s="4">
        <f>IF(ISERROR(VLOOKUP($A$73, 文字檔!O:P, 2, 0)),0,VLOOKUP($A$73, 文字檔!O:P, 2, 0))</f>
        <v>0</v>
      </c>
      <c r="K73">
        <f>IF(ISERROR(VLOOKUP($A$73, 文字檔!Q:R, 2, 0)),0,VLOOKUP($A$73, 文字檔!Q:R, 2, 0))</f>
        <v>2700</v>
      </c>
      <c r="L73">
        <f>IF(ISERROR(VLOOKUP($A$73, 文字檔!S:T, 2, 0)),0,VLOOKUP($A$73, 文字檔!S:T, 2, 0))</f>
        <v>0</v>
      </c>
      <c r="M73">
        <f>IF(ISERROR(VLOOKUP($A$73, 文字檔!U:V, 2, 0)),0,VLOOKUP($A$73, 文字檔!U:V, 2, 0))</f>
        <v>-9200</v>
      </c>
      <c r="N73">
        <f>IF(ISERROR(VLOOKUP($A$73, 文字檔!W:X, 2, 0)),0,VLOOKUP($A$73, 文字檔!W:X, 2, 0))</f>
        <v>0</v>
      </c>
      <c r="O73">
        <f>IF(ISERROR(VLOOKUP($A$73, 文字檔!Y:Z, 2, 0)),0,VLOOKUP($A$73, 文字檔!Y:Z, 2, 0))</f>
        <v>2600</v>
      </c>
      <c r="P73">
        <f>IF(ISERROR(VLOOKUP($A$73, 文字檔!AA:AB, 2, 0)),0,VLOOKUP($A$73, 文字檔!AA:AB, 2, 0))</f>
        <v>-9200</v>
      </c>
    </row>
    <row r="74" spans="1:16" ht="16.2">
      <c r="A74" s="6">
        <v>43810</v>
      </c>
      <c r="B74" s="4">
        <f>SUMPRODUCT($C$2:$P$2,$C$74:$P$74)</f>
        <v>46651.520000000004</v>
      </c>
      <c r="C74" s="4">
        <f>IF(ISERROR(VLOOKUP($A$74, 文字檔!A:B, 2, 0)),0,VLOOKUP($A$74, 文字檔!A:B, 2, 0))</f>
        <v>0</v>
      </c>
      <c r="D74" s="4">
        <f>IF(ISERROR(VLOOKUP($A$74, 文字檔!C:D, 2, 0)),0,VLOOKUP($A$74, 文字檔!C:D, 2, 0))</f>
        <v>0</v>
      </c>
      <c r="E74" s="4">
        <f>IF(ISERROR(VLOOKUP($A$74, 文字檔!E:F, 2, 0)),0,VLOOKUP($A$74, 文字檔!E:F, 2, 0))</f>
        <v>0</v>
      </c>
      <c r="F74" s="4">
        <f>IF(ISERROR(VLOOKUP($A$74, 文字檔!G:H, 2, 0)),0,VLOOKUP($A$74, 文字檔!G:H, 2, 0))</f>
        <v>0</v>
      </c>
      <c r="G74" s="4">
        <f>IF(ISERROR(VLOOKUP($A$74, 文字檔!I:J, 2, 0)),0,VLOOKUP($A$74, 文字檔!I:J, 2, 0))</f>
        <v>-1100</v>
      </c>
      <c r="H74" s="4">
        <f>IF(ISERROR(VLOOKUP($A$74, 文字檔!K:L, 2, 0)),0,VLOOKUP($A$74, 文字檔!K:L, 2, 0))</f>
        <v>-2148.48</v>
      </c>
      <c r="I74" s="4">
        <f>IF(ISERROR(VLOOKUP($A$74, 文字檔!M:N, 2, 0)),0,VLOOKUP($A$74, 文字檔!M:N, 2, 0))</f>
        <v>0</v>
      </c>
      <c r="J74" s="4">
        <f>IF(ISERROR(VLOOKUP($A$74, 文字檔!O:P, 2, 0)),0,VLOOKUP($A$74, 文字檔!O:P, 2, 0))</f>
        <v>0</v>
      </c>
      <c r="K74">
        <f>IF(ISERROR(VLOOKUP($A$74, 文字檔!Q:R, 2, 0)),0,VLOOKUP($A$74, 文字檔!Q:R, 2, 0))</f>
        <v>-3900</v>
      </c>
      <c r="L74">
        <f>IF(ISERROR(VLOOKUP($A$74, 文字檔!S:T, 2, 0)),0,VLOOKUP($A$74, 文字檔!S:T, 2, 0))</f>
        <v>0</v>
      </c>
      <c r="M74">
        <f>IF(ISERROR(VLOOKUP($A$74, 文字檔!U:V, 2, 0)),0,VLOOKUP($A$74, 文字檔!U:V, 2, 0))</f>
        <v>16200</v>
      </c>
      <c r="N74">
        <f>IF(ISERROR(VLOOKUP($A$74, 文字檔!W:X, 2, 0)),0,VLOOKUP($A$74, 文字檔!W:X, 2, 0))</f>
        <v>0</v>
      </c>
      <c r="O74">
        <f>IF(ISERROR(VLOOKUP($A$74, 文字檔!Y:Z, 2, 0)),0,VLOOKUP($A$74, 文字檔!Y:Z, 2, 0))</f>
        <v>21400</v>
      </c>
      <c r="P74">
        <f>IF(ISERROR(VLOOKUP($A$74, 文字檔!AA:AB, 2, 0)),0,VLOOKUP($A$74, 文字檔!AA:AB, 2, 0))</f>
        <v>16200</v>
      </c>
    </row>
    <row r="75" spans="1:16" ht="16.2">
      <c r="A75" s="6">
        <v>43811</v>
      </c>
      <c r="B75" s="4">
        <f>SUMPRODUCT($C$2:$P$2,$C$75:$P$75)</f>
        <v>138335.87</v>
      </c>
      <c r="C75" s="4">
        <f>IF(ISERROR(VLOOKUP($A$75, 文字檔!A:B, 2, 0)),0,VLOOKUP($A$75, 文字檔!A:B, 2, 0))</f>
        <v>0</v>
      </c>
      <c r="D75" s="4">
        <f>IF(ISERROR(VLOOKUP($A$75, 文字檔!C:D, 2, 0)),0,VLOOKUP($A$75, 文字檔!C:D, 2, 0))</f>
        <v>0</v>
      </c>
      <c r="E75" s="4">
        <f>IF(ISERROR(VLOOKUP($A$75, 文字檔!E:F, 2, 0)),0,VLOOKUP($A$75, 文字檔!E:F, 2, 0))</f>
        <v>0</v>
      </c>
      <c r="F75" s="4">
        <f>IF(ISERROR(VLOOKUP($A$75, 文字檔!G:H, 2, 0)),0,VLOOKUP($A$75, 文字檔!G:H, 2, 0))</f>
        <v>0</v>
      </c>
      <c r="G75" s="4">
        <f>IF(ISERROR(VLOOKUP($A$75, 文字檔!I:J, 2, 0)),0,VLOOKUP($A$75, 文字檔!I:J, 2, 0))</f>
        <v>22100</v>
      </c>
      <c r="H75" s="4">
        <f>IF(ISERROR(VLOOKUP($A$75, 文字檔!K:L, 2, 0)),0,VLOOKUP($A$75, 文字檔!K:L, 2, 0))</f>
        <v>13646.51</v>
      </c>
      <c r="I75" s="4">
        <f>IF(ISERROR(VLOOKUP($A$75, 文字檔!M:N, 2, 0)),0,VLOOKUP($A$75, 文字檔!M:N, 2, 0))</f>
        <v>0</v>
      </c>
      <c r="J75" s="4">
        <f>IF(ISERROR(VLOOKUP($A$75, 文字檔!O:P, 2, 0)),0,VLOOKUP($A$75, 文字檔!O:P, 2, 0))</f>
        <v>889.36</v>
      </c>
      <c r="K75">
        <f>IF(ISERROR(VLOOKUP($A$75, 文字檔!Q:R, 2, 0)),0,VLOOKUP($A$75, 文字檔!Q:R, 2, 0))</f>
        <v>12300</v>
      </c>
      <c r="L75">
        <f>IF(ISERROR(VLOOKUP($A$75, 文字檔!S:T, 2, 0)),0,VLOOKUP($A$75, 文字檔!S:T, 2, 0))</f>
        <v>0</v>
      </c>
      <c r="M75">
        <f>IF(ISERROR(VLOOKUP($A$75, 文字檔!U:V, 2, 0)),0,VLOOKUP($A$75, 文字檔!U:V, 2, 0))</f>
        <v>29400</v>
      </c>
      <c r="N75">
        <f>IF(ISERROR(VLOOKUP($A$75, 文字檔!W:X, 2, 0)),0,VLOOKUP($A$75, 文字檔!W:X, 2, 0))</f>
        <v>0</v>
      </c>
      <c r="O75">
        <f>IF(ISERROR(VLOOKUP($A$75, 文字檔!Y:Z, 2, 0)),0,VLOOKUP($A$75, 文字檔!Y:Z, 2, 0))</f>
        <v>28500</v>
      </c>
      <c r="P75">
        <f>IF(ISERROR(VLOOKUP($A$75, 文字檔!AA:AB, 2, 0)),0,VLOOKUP($A$75, 文字檔!AA:AB, 2, 0))</f>
        <v>31500</v>
      </c>
    </row>
    <row r="76" spans="1:16" ht="16.2">
      <c r="A76" s="6">
        <v>43812</v>
      </c>
      <c r="B76" s="4">
        <f>SUMPRODUCT($C$2:$P$2,$C$76:$P$76)</f>
        <v>45322.79</v>
      </c>
      <c r="C76" s="4">
        <f>IF(ISERROR(VLOOKUP($A$76, 文字檔!A:B, 2, 0)),0,VLOOKUP($A$76, 文字檔!A:B, 2, 0))</f>
        <v>0</v>
      </c>
      <c r="D76" s="4">
        <f>IF(ISERROR(VLOOKUP($A$76, 文字檔!C:D, 2, 0)),0,VLOOKUP($A$76, 文字檔!C:D, 2, 0))</f>
        <v>0</v>
      </c>
      <c r="E76" s="4">
        <f>IF(ISERROR(VLOOKUP($A$76, 文字檔!E:F, 2, 0)),0,VLOOKUP($A$76, 文字檔!E:F, 2, 0))</f>
        <v>0</v>
      </c>
      <c r="F76" s="4">
        <f>IF(ISERROR(VLOOKUP($A$76, 文字檔!G:H, 2, 0)),0,VLOOKUP($A$76, 文字檔!G:H, 2, 0))</f>
        <v>0</v>
      </c>
      <c r="G76" s="4">
        <f>IF(ISERROR(VLOOKUP($A$76, 文字檔!I:J, 2, 0)),0,VLOOKUP($A$76, 文字檔!I:J, 2, 0))</f>
        <v>2300</v>
      </c>
      <c r="H76" s="4">
        <f>IF(ISERROR(VLOOKUP($A$76, 文字檔!K:L, 2, 0)),0,VLOOKUP($A$76, 文字檔!K:L, 2, 0))</f>
        <v>13722.79</v>
      </c>
      <c r="I76" s="4">
        <f>IF(ISERROR(VLOOKUP($A$76, 文字檔!M:N, 2, 0)),0,VLOOKUP($A$76, 文字檔!M:N, 2, 0))</f>
        <v>0</v>
      </c>
      <c r="J76" s="4">
        <f>IF(ISERROR(VLOOKUP($A$76, 文字檔!O:P, 2, 0)),0,VLOOKUP($A$76, 文字檔!O:P, 2, 0))</f>
        <v>0</v>
      </c>
      <c r="K76">
        <f>IF(ISERROR(VLOOKUP($A$76, 文字檔!Q:R, 2, 0)),0,VLOOKUP($A$76, 文字檔!Q:R, 2, 0))</f>
        <v>22400</v>
      </c>
      <c r="L76">
        <f>IF(ISERROR(VLOOKUP($A$76, 文字檔!S:T, 2, 0)),0,VLOOKUP($A$76, 文字檔!S:T, 2, 0))</f>
        <v>0</v>
      </c>
      <c r="M76">
        <f>IF(ISERROR(VLOOKUP($A$76, 文字檔!U:V, 2, 0)),0,VLOOKUP($A$76, 文字檔!U:V, 2, 0))</f>
        <v>22400</v>
      </c>
      <c r="N76">
        <f>IF(ISERROR(VLOOKUP($A$76, 文字檔!W:X, 2, 0)),0,VLOOKUP($A$76, 文字檔!W:X, 2, 0))</f>
        <v>0</v>
      </c>
      <c r="O76">
        <f>IF(ISERROR(VLOOKUP($A$76, 文字檔!Y:Z, 2, 0)),0,VLOOKUP($A$76, 文字檔!Y:Z, 2, 0))</f>
        <v>-15500</v>
      </c>
      <c r="P76">
        <f>IF(ISERROR(VLOOKUP($A$76, 文字檔!AA:AB, 2, 0)),0,VLOOKUP($A$76, 文字檔!AA:AB, 2, 0))</f>
        <v>0</v>
      </c>
    </row>
    <row r="77" spans="1:16" ht="16.2">
      <c r="A77" s="6">
        <v>43813</v>
      </c>
      <c r="B77" s="4">
        <f>SUMPRODUCT($C$2:$P$2,$C$77:$P$77)</f>
        <v>0</v>
      </c>
      <c r="C77" s="4">
        <f>IF(ISERROR(VLOOKUP($A$77, 文字檔!A:B, 2, 0)),0,VLOOKUP($A$77, 文字檔!A:B, 2, 0))</f>
        <v>0</v>
      </c>
      <c r="D77" s="4">
        <f>IF(ISERROR(VLOOKUP($A$77, 文字檔!C:D, 2, 0)),0,VLOOKUP($A$77, 文字檔!C:D, 2, 0))</f>
        <v>0</v>
      </c>
      <c r="E77" s="4">
        <f>IF(ISERROR(VLOOKUP($A$77, 文字檔!E:F, 2, 0)),0,VLOOKUP($A$77, 文字檔!E:F, 2, 0))</f>
        <v>0</v>
      </c>
      <c r="F77" s="4">
        <f>IF(ISERROR(VLOOKUP($A$77, 文字檔!G:H, 2, 0)),0,VLOOKUP($A$77, 文字檔!G:H, 2, 0))</f>
        <v>0</v>
      </c>
      <c r="G77" s="4">
        <f>IF(ISERROR(VLOOKUP($A$77, 文字檔!I:J, 2, 0)),0,VLOOKUP($A$77, 文字檔!I:J, 2, 0))</f>
        <v>0</v>
      </c>
      <c r="H77" s="4">
        <f>IF(ISERROR(VLOOKUP($A$77, 文字檔!K:L, 2, 0)),0,VLOOKUP($A$77, 文字檔!K:L, 2, 0))</f>
        <v>0</v>
      </c>
      <c r="I77" s="4">
        <f>IF(ISERROR(VLOOKUP($A$77, 文字檔!M:N, 2, 0)),0,VLOOKUP($A$77, 文字檔!M:N, 2, 0))</f>
        <v>0</v>
      </c>
      <c r="J77" s="4">
        <f>IF(ISERROR(VLOOKUP($A$77, 文字檔!O:P, 2, 0)),0,VLOOKUP($A$77, 文字檔!O:P, 2, 0))</f>
        <v>0</v>
      </c>
      <c r="K77">
        <f>IF(ISERROR(VLOOKUP($A$77, 文字檔!Q:R, 2, 0)),0,VLOOKUP($A$77, 文字檔!Q:R, 2, 0))</f>
        <v>0</v>
      </c>
      <c r="L77">
        <f>IF(ISERROR(VLOOKUP($A$77, 文字檔!S:T, 2, 0)),0,VLOOKUP($A$77, 文字檔!S:T, 2, 0))</f>
        <v>0</v>
      </c>
      <c r="M77">
        <f>IF(ISERROR(VLOOKUP($A$77, 文字檔!U:V, 2, 0)),0,VLOOKUP($A$77, 文字檔!U:V, 2, 0))</f>
        <v>0</v>
      </c>
      <c r="N77">
        <f>IF(ISERROR(VLOOKUP($A$77, 文字檔!W:X, 2, 0)),0,VLOOKUP($A$77, 文字檔!W:X, 2, 0))</f>
        <v>0</v>
      </c>
      <c r="O77">
        <f>IF(ISERROR(VLOOKUP($A$77, 文字檔!Y:Z, 2, 0)),0,VLOOKUP($A$77, 文字檔!Y:Z, 2, 0))</f>
        <v>0</v>
      </c>
      <c r="P77">
        <f>IF(ISERROR(VLOOKUP($A$77, 文字檔!AA:AB, 2, 0)),0,VLOOKUP($A$77, 文字檔!AA:AB, 2, 0))</f>
        <v>0</v>
      </c>
    </row>
    <row r="78" spans="1:16" ht="16.2">
      <c r="A78" s="6">
        <v>43814</v>
      </c>
      <c r="B78" s="4">
        <f>SUMPRODUCT($C$2:$P$2,$C$78:$P$78)</f>
        <v>0</v>
      </c>
      <c r="C78" s="4">
        <f>IF(ISERROR(VLOOKUP($A$78, 文字檔!A:B, 2, 0)),0,VLOOKUP($A$78, 文字檔!A:B, 2, 0))</f>
        <v>0</v>
      </c>
      <c r="D78" s="4">
        <f>IF(ISERROR(VLOOKUP($A$78, 文字檔!C:D, 2, 0)),0,VLOOKUP($A$78, 文字檔!C:D, 2, 0))</f>
        <v>0</v>
      </c>
      <c r="E78" s="4">
        <f>IF(ISERROR(VLOOKUP($A$78, 文字檔!E:F, 2, 0)),0,VLOOKUP($A$78, 文字檔!E:F, 2, 0))</f>
        <v>0</v>
      </c>
      <c r="F78" s="4">
        <f>IF(ISERROR(VLOOKUP($A$78, 文字檔!G:H, 2, 0)),0,VLOOKUP($A$78, 文字檔!G:H, 2, 0))</f>
        <v>0</v>
      </c>
      <c r="G78" s="4">
        <f>IF(ISERROR(VLOOKUP($A$78, 文字檔!I:J, 2, 0)),0,VLOOKUP($A$78, 文字檔!I:J, 2, 0))</f>
        <v>0</v>
      </c>
      <c r="H78" s="4">
        <f>IF(ISERROR(VLOOKUP($A$78, 文字檔!K:L, 2, 0)),0,VLOOKUP($A$78, 文字檔!K:L, 2, 0))</f>
        <v>0</v>
      </c>
      <c r="I78" s="4">
        <f>IF(ISERROR(VLOOKUP($A$78, 文字檔!M:N, 2, 0)),0,VLOOKUP($A$78, 文字檔!M:N, 2, 0))</f>
        <v>0</v>
      </c>
      <c r="J78" s="4">
        <f>IF(ISERROR(VLOOKUP($A$78, 文字檔!O:P, 2, 0)),0,VLOOKUP($A$78, 文字檔!O:P, 2, 0))</f>
        <v>0</v>
      </c>
      <c r="K78">
        <f>IF(ISERROR(VLOOKUP($A$78, 文字檔!Q:R, 2, 0)),0,VLOOKUP($A$78, 文字檔!Q:R, 2, 0))</f>
        <v>0</v>
      </c>
      <c r="L78">
        <f>IF(ISERROR(VLOOKUP($A$78, 文字檔!S:T, 2, 0)),0,VLOOKUP($A$78, 文字檔!S:T, 2, 0))</f>
        <v>0</v>
      </c>
      <c r="M78">
        <f>IF(ISERROR(VLOOKUP($A$78, 文字檔!U:V, 2, 0)),0,VLOOKUP($A$78, 文字檔!U:V, 2, 0))</f>
        <v>0</v>
      </c>
      <c r="N78">
        <f>IF(ISERROR(VLOOKUP($A$78, 文字檔!W:X, 2, 0)),0,VLOOKUP($A$78, 文字檔!W:X, 2, 0))</f>
        <v>0</v>
      </c>
      <c r="O78">
        <f>IF(ISERROR(VLOOKUP($A$78, 文字檔!Y:Z, 2, 0)),0,VLOOKUP($A$78, 文字檔!Y:Z, 2, 0))</f>
        <v>0</v>
      </c>
      <c r="P78">
        <f>IF(ISERROR(VLOOKUP($A$78, 文字檔!AA:AB, 2, 0)),0,VLOOKUP($A$78, 文字檔!AA:AB, 2, 0))</f>
        <v>0</v>
      </c>
    </row>
    <row r="79" spans="1:16" ht="16.2">
      <c r="A79" s="6">
        <v>43815</v>
      </c>
      <c r="B79" s="4">
        <f>SUMPRODUCT($C$2:$P$2,$C$79:$P$79)</f>
        <v>-22800</v>
      </c>
      <c r="C79" s="4">
        <f>IF(ISERROR(VLOOKUP($A$79, 文字檔!A:B, 2, 0)),0,VLOOKUP($A$79, 文字檔!A:B, 2, 0))</f>
        <v>0</v>
      </c>
      <c r="D79" s="4">
        <f>IF(ISERROR(VLOOKUP($A$79, 文字檔!C:D, 2, 0)),0,VLOOKUP($A$79, 文字檔!C:D, 2, 0))</f>
        <v>0</v>
      </c>
      <c r="E79" s="4">
        <f>IF(ISERROR(VLOOKUP($A$79, 文字檔!E:F, 2, 0)),0,VLOOKUP($A$79, 文字檔!E:F, 2, 0))</f>
        <v>0</v>
      </c>
      <c r="F79" s="4">
        <f>IF(ISERROR(VLOOKUP($A$79, 文字檔!G:H, 2, 0)),0,VLOOKUP($A$79, 文字檔!G:H, 2, 0))</f>
        <v>0</v>
      </c>
      <c r="G79" s="4">
        <f>IF(ISERROR(VLOOKUP($A$79, 文字檔!I:J, 2, 0)),0,VLOOKUP($A$79, 文字檔!I:J, 2, 0))</f>
        <v>-9000</v>
      </c>
      <c r="H79" s="4">
        <f>IF(ISERROR(VLOOKUP($A$79, 文字檔!K:L, 2, 0)),0,VLOOKUP($A$79, 文字檔!K:L, 2, 0))</f>
        <v>0</v>
      </c>
      <c r="I79" s="4">
        <f>IF(ISERROR(VLOOKUP($A$79, 文字檔!M:N, 2, 0)),0,VLOOKUP($A$79, 文字檔!M:N, 2, 0))</f>
        <v>-11400</v>
      </c>
      <c r="J79" s="4">
        <f>IF(ISERROR(VLOOKUP($A$79, 文字檔!O:P, 2, 0)),0,VLOOKUP($A$79, 文字檔!O:P, 2, 0))</f>
        <v>0</v>
      </c>
      <c r="K79">
        <f>IF(ISERROR(VLOOKUP($A$79, 文字檔!Q:R, 2, 0)),0,VLOOKUP($A$79, 文字檔!Q:R, 2, 0))</f>
        <v>-800</v>
      </c>
      <c r="L79">
        <f>IF(ISERROR(VLOOKUP($A$79, 文字檔!S:T, 2, 0)),0,VLOOKUP($A$79, 文字檔!S:T, 2, 0))</f>
        <v>0</v>
      </c>
      <c r="M79">
        <f>IF(ISERROR(VLOOKUP($A$79, 文字檔!U:V, 2, 0)),0,VLOOKUP($A$79, 文字檔!U:V, 2, 0))</f>
        <v>-800</v>
      </c>
      <c r="N79">
        <f>IF(ISERROR(VLOOKUP($A$79, 文字檔!W:X, 2, 0)),0,VLOOKUP($A$79, 文字檔!W:X, 2, 0))</f>
        <v>0</v>
      </c>
      <c r="O79">
        <f>IF(ISERROR(VLOOKUP($A$79, 文字檔!Y:Z, 2, 0)),0,VLOOKUP($A$79, 文字檔!Y:Z, 2, 0))</f>
        <v>-800</v>
      </c>
      <c r="P79">
        <f>IF(ISERROR(VLOOKUP($A$79, 文字檔!AA:AB, 2, 0)),0,VLOOKUP($A$79, 文字檔!AA:AB, 2, 0))</f>
        <v>0</v>
      </c>
    </row>
    <row r="80" spans="1:16" ht="16.2">
      <c r="A80" s="6">
        <v>43816</v>
      </c>
      <c r="B80" s="4">
        <f>SUMPRODUCT($C$2:$P$2,$C$80:$P$80)</f>
        <v>106480.48</v>
      </c>
      <c r="C80" s="4">
        <f>IF(ISERROR(VLOOKUP($A$80, 文字檔!A:B, 2, 0)),0,VLOOKUP($A$80, 文字檔!A:B, 2, 0))</f>
        <v>0</v>
      </c>
      <c r="D80" s="4">
        <f>IF(ISERROR(VLOOKUP($A$80, 文字檔!C:D, 2, 0)),0,VLOOKUP($A$80, 文字檔!C:D, 2, 0))</f>
        <v>0</v>
      </c>
      <c r="E80" s="4">
        <f>IF(ISERROR(VLOOKUP($A$80, 文字檔!E:F, 2, 0)),0,VLOOKUP($A$80, 文字檔!E:F, 2, 0))</f>
        <v>0</v>
      </c>
      <c r="F80" s="4">
        <f>IF(ISERROR(VLOOKUP($A$80, 文字檔!G:H, 2, 0)),0,VLOOKUP($A$80, 文字檔!G:H, 2, 0))</f>
        <v>0</v>
      </c>
      <c r="G80" s="4">
        <f>IF(ISERROR(VLOOKUP($A$80, 文字檔!I:J, 2, 0)),0,VLOOKUP($A$80, 文字檔!I:J, 2, 0))</f>
        <v>-4200</v>
      </c>
      <c r="H80" s="4">
        <f>IF(ISERROR(VLOOKUP($A$80, 文字檔!K:L, 2, 0)),0,VLOOKUP($A$80, 文字檔!K:L, 2, 0))</f>
        <v>0</v>
      </c>
      <c r="I80" s="4">
        <f>IF(ISERROR(VLOOKUP($A$80, 文字檔!M:N, 2, 0)),0,VLOOKUP($A$80, 文字檔!M:N, 2, 0))</f>
        <v>24900</v>
      </c>
      <c r="J80" s="4">
        <f>IF(ISERROR(VLOOKUP($A$80, 文字檔!O:P, 2, 0)),0,VLOOKUP($A$80, 文字檔!O:P, 2, 0))</f>
        <v>-16719.52</v>
      </c>
      <c r="K80">
        <f>IF(ISERROR(VLOOKUP($A$80, 文字檔!Q:R, 2, 0)),0,VLOOKUP($A$80, 文字檔!Q:R, 2, 0))</f>
        <v>28000</v>
      </c>
      <c r="L80">
        <f>IF(ISERROR(VLOOKUP($A$80, 文字檔!S:T, 2, 0)),0,VLOOKUP($A$80, 文字檔!S:T, 2, 0))</f>
        <v>0</v>
      </c>
      <c r="M80">
        <f>IF(ISERROR(VLOOKUP($A$80, 文字檔!U:V, 2, 0)),0,VLOOKUP($A$80, 文字檔!U:V, 2, 0))</f>
        <v>28000</v>
      </c>
      <c r="N80">
        <f>IF(ISERROR(VLOOKUP($A$80, 文字檔!W:X, 2, 0)),0,VLOOKUP($A$80, 文字檔!W:X, 2, 0))</f>
        <v>0</v>
      </c>
      <c r="O80">
        <f>IF(ISERROR(VLOOKUP($A$80, 文字檔!Y:Z, 2, 0)),0,VLOOKUP($A$80, 文字檔!Y:Z, 2, 0))</f>
        <v>28000</v>
      </c>
      <c r="P80">
        <f>IF(ISERROR(VLOOKUP($A$80, 文字檔!AA:AB, 2, 0)),0,VLOOKUP($A$80, 文字檔!AA:AB, 2, 0))</f>
        <v>18500</v>
      </c>
    </row>
    <row r="81" spans="1:16" ht="16.2">
      <c r="A81" s="6">
        <v>43817</v>
      </c>
      <c r="B81" s="4">
        <f>SUMPRODUCT($C$2:$P$2,$C$81:$P$81)</f>
        <v>-351.28000000000065</v>
      </c>
      <c r="C81" s="4">
        <f>IF(ISERROR(VLOOKUP($A$81, 文字檔!A:B, 2, 0)),0,VLOOKUP($A$81, 文字檔!A:B, 2, 0))</f>
        <v>0</v>
      </c>
      <c r="D81" s="4">
        <f>IF(ISERROR(VLOOKUP($A$81, 文字檔!C:D, 2, 0)),0,VLOOKUP($A$81, 文字檔!C:D, 2, 0))</f>
        <v>0</v>
      </c>
      <c r="E81" s="4">
        <f>IF(ISERROR(VLOOKUP($A$81, 文字檔!E:F, 2, 0)),0,VLOOKUP($A$81, 文字檔!E:F, 2, 0))</f>
        <v>0</v>
      </c>
      <c r="F81" s="4">
        <f>IF(ISERROR(VLOOKUP($A$81, 文字檔!G:H, 2, 0)),0,VLOOKUP($A$81, 文字檔!G:H, 2, 0))</f>
        <v>0</v>
      </c>
      <c r="G81" s="4">
        <f>IF(ISERROR(VLOOKUP($A$81, 文字檔!I:J, 2, 0)),0,VLOOKUP($A$81, 文字檔!I:J, 2, 0))</f>
        <v>0</v>
      </c>
      <c r="H81" s="4">
        <f>IF(ISERROR(VLOOKUP($A$81, 文字檔!K:L, 2, 0)),0,VLOOKUP($A$81, 文字檔!K:L, 2, 0))</f>
        <v>-11051.28</v>
      </c>
      <c r="I81" s="4">
        <f>IF(ISERROR(VLOOKUP($A$81, 文字檔!M:N, 2, 0)),0,VLOOKUP($A$81, 文字檔!M:N, 2, 0))</f>
        <v>-900</v>
      </c>
      <c r="J81" s="4">
        <f>IF(ISERROR(VLOOKUP($A$81, 文字檔!O:P, 2, 0)),0,VLOOKUP($A$81, 文字檔!O:P, 2, 0))</f>
        <v>0</v>
      </c>
      <c r="K81">
        <f>IF(ISERROR(VLOOKUP($A$81, 文字檔!Q:R, 2, 0)),0,VLOOKUP($A$81, 文字檔!Q:R, 2, 0))</f>
        <v>2900</v>
      </c>
      <c r="L81">
        <f>IF(ISERROR(VLOOKUP($A$81, 文字檔!S:T, 2, 0)),0,VLOOKUP($A$81, 文字檔!S:T, 2, 0))</f>
        <v>0</v>
      </c>
      <c r="M81">
        <f>IF(ISERROR(VLOOKUP($A$81, 文字檔!U:V, 2, 0)),0,VLOOKUP($A$81, 文字檔!U:V, 2, 0))</f>
        <v>2900</v>
      </c>
      <c r="N81">
        <f>IF(ISERROR(VLOOKUP($A$81, 文字檔!W:X, 2, 0)),0,VLOOKUP($A$81, 文字檔!W:X, 2, 0))</f>
        <v>0</v>
      </c>
      <c r="O81">
        <f>IF(ISERROR(VLOOKUP($A$81, 文字檔!Y:Z, 2, 0)),0,VLOOKUP($A$81, 文字檔!Y:Z, 2, 0))</f>
        <v>2900</v>
      </c>
      <c r="P81">
        <f>IF(ISERROR(VLOOKUP($A$81, 文字檔!AA:AB, 2, 0)),0,VLOOKUP($A$81, 文字檔!AA:AB, 2, 0))</f>
        <v>2900</v>
      </c>
    </row>
    <row r="82" spans="1:16" ht="16.2">
      <c r="A82" s="6">
        <v>43818</v>
      </c>
      <c r="B82" s="4">
        <f>SUMPRODUCT($C$2:$P$2,$C$82:$P$82)</f>
        <v>10477.719999999999</v>
      </c>
      <c r="C82" s="4">
        <f>IF(ISERROR(VLOOKUP($A$82, 文字檔!A:B, 2, 0)),0,VLOOKUP($A$82, 文字檔!A:B, 2, 0))</f>
        <v>0</v>
      </c>
      <c r="D82" s="4">
        <f>IF(ISERROR(VLOOKUP($A$82, 文字檔!C:D, 2, 0)),0,VLOOKUP($A$82, 文字檔!C:D, 2, 0))</f>
        <v>0</v>
      </c>
      <c r="E82" s="4">
        <f>IF(ISERROR(VLOOKUP($A$82, 文字檔!E:F, 2, 0)),0,VLOOKUP($A$82, 文字檔!E:F, 2, 0))</f>
        <v>0</v>
      </c>
      <c r="F82" s="4">
        <f>IF(ISERROR(VLOOKUP($A$82, 文字檔!G:H, 2, 0)),0,VLOOKUP($A$82, 文字檔!G:H, 2, 0))</f>
        <v>0</v>
      </c>
      <c r="G82" s="4">
        <f>IF(ISERROR(VLOOKUP($A$82, 文字檔!I:J, 2, 0)),0,VLOOKUP($A$82, 文字檔!I:J, 2, 0))</f>
        <v>8100</v>
      </c>
      <c r="H82" s="4">
        <f>IF(ISERROR(VLOOKUP($A$82, 文字檔!K:L, 2, 0)),0,VLOOKUP($A$82, 文字檔!K:L, 2, 0))</f>
        <v>0</v>
      </c>
      <c r="I82" s="4">
        <f>IF(ISERROR(VLOOKUP($A$82, 文字檔!M:N, 2, 0)),0,VLOOKUP($A$82, 文字檔!M:N, 2, 0))</f>
        <v>0</v>
      </c>
      <c r="J82" s="4">
        <f>IF(ISERROR(VLOOKUP($A$82, 文字檔!O:P, 2, 0)),0,VLOOKUP($A$82, 文字檔!O:P, 2, 0))</f>
        <v>477.72</v>
      </c>
      <c r="K82">
        <f>IF(ISERROR(VLOOKUP($A$82, 文字檔!Q:R, 2, 0)),0,VLOOKUP($A$82, 文字檔!Q:R, 2, 0))</f>
        <v>0</v>
      </c>
      <c r="L82">
        <f>IF(ISERROR(VLOOKUP($A$82, 文字檔!S:T, 2, 0)),0,VLOOKUP($A$82, 文字檔!S:T, 2, 0))</f>
        <v>0</v>
      </c>
      <c r="M82">
        <f>IF(ISERROR(VLOOKUP($A$82, 文字檔!U:V, 2, 0)),0,VLOOKUP($A$82, 文字檔!U:V, 2, 0))</f>
        <v>1900</v>
      </c>
      <c r="N82">
        <f>IF(ISERROR(VLOOKUP($A$82, 文字檔!W:X, 2, 0)),0,VLOOKUP($A$82, 文字檔!W:X, 2, 0))</f>
        <v>0</v>
      </c>
      <c r="O82">
        <f>IF(ISERROR(VLOOKUP($A$82, 文字檔!Y:Z, 2, 0)),0,VLOOKUP($A$82, 文字檔!Y:Z, 2, 0))</f>
        <v>0</v>
      </c>
      <c r="P82">
        <f>IF(ISERROR(VLOOKUP($A$82, 文字檔!AA:AB, 2, 0)),0,VLOOKUP($A$82, 文字檔!AA:AB, 2, 0))</f>
        <v>0</v>
      </c>
    </row>
    <row r="83" spans="1:16" ht="16.2">
      <c r="A83" s="6">
        <v>43819</v>
      </c>
      <c r="B83" s="4">
        <f>SUMPRODUCT($C$2:$P$2,$C$83:$P$83)</f>
        <v>-23919.489999999998</v>
      </c>
      <c r="C83" s="4">
        <f>IF(ISERROR(VLOOKUP($A$83, 文字檔!A:B, 2, 0)),0,VLOOKUP($A$83, 文字檔!A:B, 2, 0))</f>
        <v>0</v>
      </c>
      <c r="D83" s="4">
        <f>IF(ISERROR(VLOOKUP($A$83, 文字檔!C:D, 2, 0)),0,VLOOKUP($A$83, 文字檔!C:D, 2, 0))</f>
        <v>0</v>
      </c>
      <c r="E83" s="4">
        <f>IF(ISERROR(VLOOKUP($A$83, 文字檔!E:F, 2, 0)),0,VLOOKUP($A$83, 文字檔!E:F, 2, 0))</f>
        <v>0</v>
      </c>
      <c r="F83" s="4">
        <f>IF(ISERROR(VLOOKUP($A$83, 文字檔!G:H, 2, 0)),0,VLOOKUP($A$83, 文字檔!G:H, 2, 0))</f>
        <v>0</v>
      </c>
      <c r="G83" s="4">
        <f>IF(ISERROR(VLOOKUP($A$83, 文字檔!I:J, 2, 0)),0,VLOOKUP($A$83, 文字檔!I:J, 2, 0))</f>
        <v>-8400</v>
      </c>
      <c r="H83" s="4">
        <f>IF(ISERROR(VLOOKUP($A$83, 文字檔!K:L, 2, 0)),0,VLOOKUP($A$83, 文字檔!K:L, 2, 0))</f>
        <v>0</v>
      </c>
      <c r="I83" s="4">
        <f>IF(ISERROR(VLOOKUP($A$83, 文字檔!M:N, 2, 0)),0,VLOOKUP($A$83, 文字檔!M:N, 2, 0))</f>
        <v>300</v>
      </c>
      <c r="J83" s="4">
        <f>IF(ISERROR(VLOOKUP($A$83, 文字檔!O:P, 2, 0)),0,VLOOKUP($A$83, 文字檔!O:P, 2, 0))</f>
        <v>3880.51</v>
      </c>
      <c r="K83">
        <f>IF(ISERROR(VLOOKUP($A$83, 文字檔!Q:R, 2, 0)),0,VLOOKUP($A$83, 文字檔!Q:R, 2, 0))</f>
        <v>0</v>
      </c>
      <c r="L83">
        <f>IF(ISERROR(VLOOKUP($A$83, 文字檔!S:T, 2, 0)),0,VLOOKUP($A$83, 文字檔!S:T, 2, 0))</f>
        <v>0</v>
      </c>
      <c r="M83">
        <f>IF(ISERROR(VLOOKUP($A$83, 文字檔!U:V, 2, 0)),0,VLOOKUP($A$83, 文字檔!U:V, 2, 0))</f>
        <v>10200</v>
      </c>
      <c r="N83">
        <f>IF(ISERROR(VLOOKUP($A$83, 文字檔!W:X, 2, 0)),0,VLOOKUP($A$83, 文字檔!W:X, 2, 0))</f>
        <v>0</v>
      </c>
      <c r="O83">
        <f>IF(ISERROR(VLOOKUP($A$83, 文字檔!Y:Z, 2, 0)),0,VLOOKUP($A$83, 文字檔!Y:Z, 2, 0))</f>
        <v>-18900</v>
      </c>
      <c r="P83">
        <f>IF(ISERROR(VLOOKUP($A$83, 文字檔!AA:AB, 2, 0)),0,VLOOKUP($A$83, 文字檔!AA:AB, 2, 0))</f>
        <v>-11000</v>
      </c>
    </row>
    <row r="84" spans="1:16" ht="16.2">
      <c r="A84" s="6">
        <v>43820</v>
      </c>
      <c r="B84" s="4">
        <f>SUMPRODUCT($C$2:$P$2,$C$84:$P$84)</f>
        <v>0</v>
      </c>
      <c r="C84" s="4">
        <f>IF(ISERROR(VLOOKUP($A$84, 文字檔!A:B, 2, 0)),0,VLOOKUP($A$84, 文字檔!A:B, 2, 0))</f>
        <v>0</v>
      </c>
      <c r="D84" s="4">
        <f>IF(ISERROR(VLOOKUP($A$84, 文字檔!C:D, 2, 0)),0,VLOOKUP($A$84, 文字檔!C:D, 2, 0))</f>
        <v>0</v>
      </c>
      <c r="E84" s="4">
        <f>IF(ISERROR(VLOOKUP($A$84, 文字檔!E:F, 2, 0)),0,VLOOKUP($A$84, 文字檔!E:F, 2, 0))</f>
        <v>0</v>
      </c>
      <c r="F84" s="4">
        <f>IF(ISERROR(VLOOKUP($A$84, 文字檔!G:H, 2, 0)),0,VLOOKUP($A$84, 文字檔!G:H, 2, 0))</f>
        <v>0</v>
      </c>
      <c r="G84" s="4">
        <f>IF(ISERROR(VLOOKUP($A$84, 文字檔!I:J, 2, 0)),0,VLOOKUP($A$84, 文字檔!I:J, 2, 0))</f>
        <v>0</v>
      </c>
      <c r="H84" s="4">
        <f>IF(ISERROR(VLOOKUP($A$84, 文字檔!K:L, 2, 0)),0,VLOOKUP($A$84, 文字檔!K:L, 2, 0))</f>
        <v>0</v>
      </c>
      <c r="I84" s="4">
        <f>IF(ISERROR(VLOOKUP($A$84, 文字檔!M:N, 2, 0)),0,VLOOKUP($A$84, 文字檔!M:N, 2, 0))</f>
        <v>0</v>
      </c>
      <c r="J84" s="4">
        <f>IF(ISERROR(VLOOKUP($A$84, 文字檔!O:P, 2, 0)),0,VLOOKUP($A$84, 文字檔!O:P, 2, 0))</f>
        <v>0</v>
      </c>
      <c r="K84">
        <f>IF(ISERROR(VLOOKUP($A$84, 文字檔!Q:R, 2, 0)),0,VLOOKUP($A$84, 文字檔!Q:R, 2, 0))</f>
        <v>0</v>
      </c>
      <c r="L84">
        <f>IF(ISERROR(VLOOKUP($A$84, 文字檔!S:T, 2, 0)),0,VLOOKUP($A$84, 文字檔!S:T, 2, 0))</f>
        <v>0</v>
      </c>
      <c r="M84">
        <f>IF(ISERROR(VLOOKUP($A$84, 文字檔!U:V, 2, 0)),0,VLOOKUP($A$84, 文字檔!U:V, 2, 0))</f>
        <v>0</v>
      </c>
      <c r="N84">
        <f>IF(ISERROR(VLOOKUP($A$84, 文字檔!W:X, 2, 0)),0,VLOOKUP($A$84, 文字檔!W:X, 2, 0))</f>
        <v>0</v>
      </c>
      <c r="O84">
        <f>IF(ISERROR(VLOOKUP($A$84, 文字檔!Y:Z, 2, 0)),0,VLOOKUP($A$84, 文字檔!Y:Z, 2, 0))</f>
        <v>0</v>
      </c>
      <c r="P84">
        <f>IF(ISERROR(VLOOKUP($A$84, 文字檔!AA:AB, 2, 0)),0,VLOOKUP($A$84, 文字檔!AA:AB, 2, 0))</f>
        <v>0</v>
      </c>
    </row>
    <row r="85" spans="1:16" ht="16.2">
      <c r="A85" s="6">
        <v>43821</v>
      </c>
      <c r="B85" s="4">
        <f>SUMPRODUCT($C$2:$P$2,$C$85:$P$85)</f>
        <v>0</v>
      </c>
      <c r="C85" s="4">
        <f>IF(ISERROR(VLOOKUP($A$85, 文字檔!A:B, 2, 0)),0,VLOOKUP($A$85, 文字檔!A:B, 2, 0))</f>
        <v>0</v>
      </c>
      <c r="D85" s="4">
        <f>IF(ISERROR(VLOOKUP($A$85, 文字檔!C:D, 2, 0)),0,VLOOKUP($A$85, 文字檔!C:D, 2, 0))</f>
        <v>0</v>
      </c>
      <c r="E85" s="4">
        <f>IF(ISERROR(VLOOKUP($A$85, 文字檔!E:F, 2, 0)),0,VLOOKUP($A$85, 文字檔!E:F, 2, 0))</f>
        <v>0</v>
      </c>
      <c r="F85" s="4">
        <f>IF(ISERROR(VLOOKUP($A$85, 文字檔!G:H, 2, 0)),0,VLOOKUP($A$85, 文字檔!G:H, 2, 0))</f>
        <v>0</v>
      </c>
      <c r="G85" s="4">
        <f>IF(ISERROR(VLOOKUP($A$85, 文字檔!I:J, 2, 0)),0,VLOOKUP($A$85, 文字檔!I:J, 2, 0))</f>
        <v>0</v>
      </c>
      <c r="H85" s="4">
        <f>IF(ISERROR(VLOOKUP($A$85, 文字檔!K:L, 2, 0)),0,VLOOKUP($A$85, 文字檔!K:L, 2, 0))</f>
        <v>0</v>
      </c>
      <c r="I85" s="4">
        <f>IF(ISERROR(VLOOKUP($A$85, 文字檔!M:N, 2, 0)),0,VLOOKUP($A$85, 文字檔!M:N, 2, 0))</f>
        <v>0</v>
      </c>
      <c r="J85" s="4">
        <f>IF(ISERROR(VLOOKUP($A$85, 文字檔!O:P, 2, 0)),0,VLOOKUP($A$85, 文字檔!O:P, 2, 0))</f>
        <v>0</v>
      </c>
      <c r="K85">
        <f>IF(ISERROR(VLOOKUP($A$85, 文字檔!Q:R, 2, 0)),0,VLOOKUP($A$85, 文字檔!Q:R, 2, 0))</f>
        <v>0</v>
      </c>
      <c r="L85">
        <f>IF(ISERROR(VLOOKUP($A$85, 文字檔!S:T, 2, 0)),0,VLOOKUP($A$85, 文字檔!S:T, 2, 0))</f>
        <v>0</v>
      </c>
      <c r="M85">
        <f>IF(ISERROR(VLOOKUP($A$85, 文字檔!U:V, 2, 0)),0,VLOOKUP($A$85, 文字檔!U:V, 2, 0))</f>
        <v>0</v>
      </c>
      <c r="N85">
        <f>IF(ISERROR(VLOOKUP($A$85, 文字檔!W:X, 2, 0)),0,VLOOKUP($A$85, 文字檔!W:X, 2, 0))</f>
        <v>0</v>
      </c>
      <c r="O85">
        <f>IF(ISERROR(VLOOKUP($A$85, 文字檔!Y:Z, 2, 0)),0,VLOOKUP($A$85, 文字檔!Y:Z, 2, 0))</f>
        <v>0</v>
      </c>
      <c r="P85">
        <f>IF(ISERROR(VLOOKUP($A$85, 文字檔!AA:AB, 2, 0)),0,VLOOKUP($A$85, 文字檔!AA:AB, 2, 0))</f>
        <v>0</v>
      </c>
    </row>
    <row r="86" spans="1:16" ht="16.2">
      <c r="A86" s="6">
        <v>43822</v>
      </c>
      <c r="B86" s="4">
        <f>SUMPRODUCT($C$2:$P$2,$C$86:$P$86)</f>
        <v>-24200</v>
      </c>
      <c r="C86" s="4">
        <f>IF(ISERROR(VLOOKUP($A$86, 文字檔!A:B, 2, 0)),0,VLOOKUP($A$86, 文字檔!A:B, 2, 0))</f>
        <v>0</v>
      </c>
      <c r="D86" s="4">
        <f>IF(ISERROR(VLOOKUP($A$86, 文字檔!C:D, 2, 0)),0,VLOOKUP($A$86, 文字檔!C:D, 2, 0))</f>
        <v>0</v>
      </c>
      <c r="E86" s="4">
        <f>IF(ISERROR(VLOOKUP($A$86, 文字檔!E:F, 2, 0)),0,VLOOKUP($A$86, 文字檔!E:F, 2, 0))</f>
        <v>0</v>
      </c>
      <c r="F86" s="4">
        <f>IF(ISERROR(VLOOKUP($A$86, 文字檔!G:H, 2, 0)),0,VLOOKUP($A$86, 文字檔!G:H, 2, 0))</f>
        <v>0</v>
      </c>
      <c r="G86" s="4">
        <f>IF(ISERROR(VLOOKUP($A$86, 文字檔!I:J, 2, 0)),0,VLOOKUP($A$86, 文字檔!I:J, 2, 0))</f>
        <v>-13500</v>
      </c>
      <c r="H86" s="4">
        <f>IF(ISERROR(VLOOKUP($A$86, 文字檔!K:L, 2, 0)),0,VLOOKUP($A$86, 文字檔!K:L, 2, 0))</f>
        <v>0</v>
      </c>
      <c r="I86" s="4">
        <f>IF(ISERROR(VLOOKUP($A$86, 文字檔!M:N, 2, 0)),0,VLOOKUP($A$86, 文字檔!M:N, 2, 0))</f>
        <v>-10700</v>
      </c>
      <c r="J86" s="4">
        <f>IF(ISERROR(VLOOKUP($A$86, 文字檔!O:P, 2, 0)),0,VLOOKUP($A$86, 文字檔!O:P, 2, 0))</f>
        <v>0</v>
      </c>
      <c r="K86">
        <f>IF(ISERROR(VLOOKUP($A$86, 文字檔!Q:R, 2, 0)),0,VLOOKUP($A$86, 文字檔!Q:R, 2, 0))</f>
        <v>0</v>
      </c>
      <c r="L86">
        <f>IF(ISERROR(VLOOKUP($A$86, 文字檔!S:T, 2, 0)),0,VLOOKUP($A$86, 文字檔!S:T, 2, 0))</f>
        <v>0</v>
      </c>
      <c r="M86">
        <f>IF(ISERROR(VLOOKUP($A$86, 文字檔!U:V, 2, 0)),0,VLOOKUP($A$86, 文字檔!U:V, 2, 0))</f>
        <v>-8200</v>
      </c>
      <c r="N86">
        <f>IF(ISERROR(VLOOKUP($A$86, 文字檔!W:X, 2, 0)),0,VLOOKUP($A$86, 文字檔!W:X, 2, 0))</f>
        <v>0</v>
      </c>
      <c r="O86">
        <f>IF(ISERROR(VLOOKUP($A$86, 文字檔!Y:Z, 2, 0)),0,VLOOKUP($A$86, 文字檔!Y:Z, 2, 0))</f>
        <v>8200</v>
      </c>
      <c r="P86">
        <f>IF(ISERROR(VLOOKUP($A$86, 文字檔!AA:AB, 2, 0)),0,VLOOKUP($A$86, 文字檔!AA:AB, 2, 0))</f>
        <v>0</v>
      </c>
    </row>
    <row r="87" spans="1:16" ht="16.2">
      <c r="A87" s="6">
        <v>43823</v>
      </c>
      <c r="B87" s="4">
        <f>SUMPRODUCT($C$2:$P$2,$C$87:$P$87)</f>
        <v>-7120.99</v>
      </c>
      <c r="C87" s="4">
        <f>IF(ISERROR(VLOOKUP($A$87, 文字檔!A:B, 2, 0)),0,VLOOKUP($A$87, 文字檔!A:B, 2, 0))</f>
        <v>0</v>
      </c>
      <c r="D87" s="4">
        <f>IF(ISERROR(VLOOKUP($A$87, 文字檔!C:D, 2, 0)),0,VLOOKUP($A$87, 文字檔!C:D, 2, 0))</f>
        <v>0</v>
      </c>
      <c r="E87" s="4">
        <f>IF(ISERROR(VLOOKUP($A$87, 文字檔!E:F, 2, 0)),0,VLOOKUP($A$87, 文字檔!E:F, 2, 0))</f>
        <v>0</v>
      </c>
      <c r="F87" s="4">
        <f>IF(ISERROR(VLOOKUP($A$87, 文字檔!G:H, 2, 0)),0,VLOOKUP($A$87, 文字檔!G:H, 2, 0))</f>
        <v>0</v>
      </c>
      <c r="G87" s="4">
        <f>IF(ISERROR(VLOOKUP($A$87, 文字檔!I:J, 2, 0)),0,VLOOKUP($A$87, 文字檔!I:J, 2, 0))</f>
        <v>-3800</v>
      </c>
      <c r="H87" s="4">
        <f>IF(ISERROR(VLOOKUP($A$87, 文字檔!K:L, 2, 0)),0,VLOOKUP($A$87, 文字檔!K:L, 2, 0))</f>
        <v>1479.01</v>
      </c>
      <c r="I87" s="4">
        <f>IF(ISERROR(VLOOKUP($A$87, 文字檔!M:N, 2, 0)),0,VLOOKUP($A$87, 文字檔!M:N, 2, 0))</f>
        <v>-4800</v>
      </c>
      <c r="J87" s="4">
        <f>IF(ISERROR(VLOOKUP($A$87, 文字檔!O:P, 2, 0)),0,VLOOKUP($A$87, 文字檔!O:P, 2, 0))</f>
        <v>0</v>
      </c>
      <c r="K87">
        <f>IF(ISERROR(VLOOKUP($A$87, 文字檔!Q:R, 2, 0)),0,VLOOKUP($A$87, 文字檔!Q:R, 2, 0))</f>
        <v>0</v>
      </c>
      <c r="L87">
        <f>IF(ISERROR(VLOOKUP($A$87, 文字檔!S:T, 2, 0)),0,VLOOKUP($A$87, 文字檔!S:T, 2, 0))</f>
        <v>0</v>
      </c>
      <c r="M87">
        <f>IF(ISERROR(VLOOKUP($A$87, 文字檔!U:V, 2, 0)),0,VLOOKUP($A$87, 文字檔!U:V, 2, 0))</f>
        <v>7400</v>
      </c>
      <c r="N87">
        <f>IF(ISERROR(VLOOKUP($A$87, 文字檔!W:X, 2, 0)),0,VLOOKUP($A$87, 文字檔!W:X, 2, 0))</f>
        <v>0</v>
      </c>
      <c r="O87">
        <f>IF(ISERROR(VLOOKUP($A$87, 文字檔!Y:Z, 2, 0)),0,VLOOKUP($A$87, 文字檔!Y:Z, 2, 0))</f>
        <v>-7400</v>
      </c>
      <c r="P87">
        <f>IF(ISERROR(VLOOKUP($A$87, 文字檔!AA:AB, 2, 0)),0,VLOOKUP($A$87, 文字檔!AA:AB, 2, 0))</f>
        <v>0</v>
      </c>
    </row>
    <row r="88" spans="1:16" ht="16.2">
      <c r="A88" s="6">
        <v>43824</v>
      </c>
      <c r="B88" s="4">
        <f>SUMPRODUCT($C$2:$P$2,$C$88:$P$88)</f>
        <v>-23300</v>
      </c>
      <c r="C88" s="4">
        <f>IF(ISERROR(VLOOKUP($A$88, 文字檔!A:B, 2, 0)),0,VLOOKUP($A$88, 文字檔!A:B, 2, 0))</f>
        <v>0</v>
      </c>
      <c r="D88" s="4">
        <f>IF(ISERROR(VLOOKUP($A$88, 文字檔!C:D, 2, 0)),0,VLOOKUP($A$88, 文字檔!C:D, 2, 0))</f>
        <v>-11500</v>
      </c>
      <c r="E88" s="4">
        <f>IF(ISERROR(VLOOKUP($A$88, 文字檔!E:F, 2, 0)),0,VLOOKUP($A$88, 文字檔!E:F, 2, 0))</f>
        <v>0</v>
      </c>
      <c r="F88" s="4">
        <f>IF(ISERROR(VLOOKUP($A$88, 文字檔!G:H, 2, 0)),0,VLOOKUP($A$88, 文字檔!G:H, 2, 0))</f>
        <v>0</v>
      </c>
      <c r="G88" s="4">
        <f>IF(ISERROR(VLOOKUP($A$88, 文字檔!I:J, 2, 0)),0,VLOOKUP($A$88, 文字檔!I:J, 2, 0))</f>
        <v>0</v>
      </c>
      <c r="H88" s="4">
        <f>IF(ISERROR(VLOOKUP($A$88, 文字檔!K:L, 2, 0)),0,VLOOKUP($A$88, 文字檔!K:L, 2, 0))</f>
        <v>0</v>
      </c>
      <c r="I88" s="4">
        <f>IF(ISERROR(VLOOKUP($A$88, 文字檔!M:N, 2, 0)),0,VLOOKUP($A$88, 文字檔!M:N, 2, 0))</f>
        <v>0</v>
      </c>
      <c r="J88" s="4">
        <f>IF(ISERROR(VLOOKUP($A$88, 文字檔!O:P, 2, 0)),0,VLOOKUP($A$88, 文字檔!O:P, 2, 0))</f>
        <v>0</v>
      </c>
      <c r="K88">
        <f>IF(ISERROR(VLOOKUP($A$88, 文字檔!Q:R, 2, 0)),0,VLOOKUP($A$88, 文字檔!Q:R, 2, 0))</f>
        <v>0</v>
      </c>
      <c r="L88">
        <f>IF(ISERROR(VLOOKUP($A$88, 文字檔!S:T, 2, 0)),0,VLOOKUP($A$88, 文字檔!S:T, 2, 0))</f>
        <v>0</v>
      </c>
      <c r="M88">
        <f>IF(ISERROR(VLOOKUP($A$88, 文字檔!U:V, 2, 0)),0,VLOOKUP($A$88, 文字檔!U:V, 2, 0))</f>
        <v>-7400</v>
      </c>
      <c r="N88">
        <f>IF(ISERROR(VLOOKUP($A$88, 文字檔!W:X, 2, 0)),0,VLOOKUP($A$88, 文字檔!W:X, 2, 0))</f>
        <v>0</v>
      </c>
      <c r="O88">
        <f>IF(ISERROR(VLOOKUP($A$88, 文字檔!Y:Z, 2, 0)),0,VLOOKUP($A$88, 文字檔!Y:Z, 2, 0))</f>
        <v>-4400</v>
      </c>
      <c r="P88">
        <f>IF(ISERROR(VLOOKUP($A$88, 文字檔!AA:AB, 2, 0)),0,VLOOKUP($A$88, 文字檔!AA:AB, 2, 0))</f>
        <v>0</v>
      </c>
    </row>
    <row r="89" spans="1:16" ht="16.2">
      <c r="A89" s="6">
        <v>43825</v>
      </c>
      <c r="B89" s="4">
        <f>SUMPRODUCT($C$2:$P$2,$C$89:$P$89)</f>
        <v>378.5300000000002</v>
      </c>
      <c r="C89" s="4">
        <f>IF(ISERROR(VLOOKUP($A$89, 文字檔!A:B, 2, 0)),0,VLOOKUP($A$89, 文字檔!A:B, 2, 0))</f>
        <v>0</v>
      </c>
      <c r="D89" s="5">
        <f>IF(ISERROR(VLOOKUP($A$89, 文字檔!C:D, 2, 0)),0,VLOOKUP($A$89, 文字檔!C:D, 2, 0))</f>
        <v>2200</v>
      </c>
      <c r="E89" s="5">
        <f>IF(ISERROR(VLOOKUP($A$89, 文字檔!E:F, 2, 0)),0,VLOOKUP($A$89, 文字檔!E:F, 2, 0))</f>
        <v>0</v>
      </c>
      <c r="F89" s="5">
        <f>IF(ISERROR(VLOOKUP($A$89, 文字檔!G:H, 2, 0)),0,VLOOKUP($A$89, 文字檔!G:H, 2, 0))</f>
        <v>0</v>
      </c>
      <c r="G89" s="5">
        <f>IF(ISERROR(VLOOKUP($A$89, 文字檔!I:J, 2, 0)),0,VLOOKUP($A$89, 文字檔!I:J, 2, 0))</f>
        <v>-1900</v>
      </c>
      <c r="H89" s="5">
        <f>IF(ISERROR(VLOOKUP($A$89, 文字檔!K:L, 2, 0)),0,VLOOKUP($A$89, 文字檔!K:L, 2, 0))</f>
        <v>-2521.4699999999998</v>
      </c>
      <c r="I89" s="5">
        <f>IF(ISERROR(VLOOKUP($A$89, 文字檔!M:N, 2, 0)),0,VLOOKUP($A$89, 文字檔!M:N, 2, 0))</f>
        <v>300</v>
      </c>
      <c r="J89" s="5">
        <f>IF(ISERROR(VLOOKUP($A$89, 文字檔!O:P, 2, 0)),0,VLOOKUP($A$89, 文字檔!O:P, 2, 0))</f>
        <v>0</v>
      </c>
      <c r="K89">
        <f>IF(ISERROR(VLOOKUP($A$89, 文字檔!Q:R, 2, 0)),0,VLOOKUP($A$89, 文字檔!Q:R, 2, 0))</f>
        <v>0</v>
      </c>
      <c r="L89">
        <f>IF(ISERROR(VLOOKUP($A$89, 文字檔!S:T, 2, 0)),0,VLOOKUP($A$89, 文字檔!S:T, 2, 0))</f>
        <v>0</v>
      </c>
      <c r="M89">
        <f>IF(ISERROR(VLOOKUP($A$89, 文字檔!U:V, 2, 0)),0,VLOOKUP($A$89, 文字檔!U:V, 2, 0))</f>
        <v>2200</v>
      </c>
      <c r="N89">
        <f>IF(ISERROR(VLOOKUP($A$89, 文字檔!W:X, 2, 0)),0,VLOOKUP($A$89, 文字檔!W:X, 2, 0))</f>
        <v>0</v>
      </c>
      <c r="O89">
        <f>IF(ISERROR(VLOOKUP($A$89, 文字檔!Y:Z, 2, 0)),0,VLOOKUP($A$89, 文字檔!Y:Z, 2, 0))</f>
        <v>100</v>
      </c>
      <c r="P89">
        <f>IF(ISERROR(VLOOKUP($A$89, 文字檔!AA:AB, 2, 0)),0,VLOOKUP($A$89, 文字檔!AA:AB, 2, 0))</f>
        <v>0</v>
      </c>
    </row>
    <row r="90" spans="1:16" ht="16.2">
      <c r="A90" s="6">
        <v>43826</v>
      </c>
      <c r="B90" s="4">
        <f>SUMPRODUCT($C$2:$P$2,$C$90:$P$90)</f>
        <v>29613.160000000003</v>
      </c>
      <c r="C90" s="4">
        <f>IF(ISERROR(VLOOKUP($A$90, 文字檔!A:B, 2, 0)),0,VLOOKUP($A$90, 文字檔!A:B, 2, 0))</f>
        <v>0</v>
      </c>
      <c r="D90" s="5">
        <f>IF(ISERROR(VLOOKUP($A$90, 文字檔!C:D, 2, 0)),0,VLOOKUP($A$90, 文字檔!C:D, 2, 0))</f>
        <v>-2900</v>
      </c>
      <c r="E90" s="5">
        <f>IF(ISERROR(VLOOKUP($A$90, 文字檔!E:F, 2, 0)),0,VLOOKUP($A$90, 文字檔!E:F, 2, 0))</f>
        <v>0</v>
      </c>
      <c r="F90" s="5">
        <f>IF(ISERROR(VLOOKUP($A$90, 文字檔!G:H, 2, 0)),0,VLOOKUP($A$90, 文字檔!G:H, 2, 0))</f>
        <v>0</v>
      </c>
      <c r="G90" s="5">
        <f>IF(ISERROR(VLOOKUP($A$90, 文字檔!I:J, 2, 0)),0,VLOOKUP($A$90, 文字檔!I:J, 2, 0))</f>
        <v>10400</v>
      </c>
      <c r="H90" s="5">
        <f>IF(ISERROR(VLOOKUP($A$90, 文字檔!K:L, 2, 0)),0,VLOOKUP($A$90, 文字檔!K:L, 2, 0))</f>
        <v>6438.11</v>
      </c>
      <c r="I90" s="5">
        <f>IF(ISERROR(VLOOKUP($A$90, 文字檔!M:N, 2, 0)),0,VLOOKUP($A$90, 文字檔!M:N, 2, 0))</f>
        <v>15800</v>
      </c>
      <c r="J90" s="5">
        <f>IF(ISERROR(VLOOKUP($A$90, 文字檔!O:P, 2, 0)),0,VLOOKUP($A$90, 文字檔!O:P, 2, 0))</f>
        <v>5075.05</v>
      </c>
      <c r="K90">
        <f>IF(ISERROR(VLOOKUP($A$90, 文字檔!Q:R, 2, 0)),0,VLOOKUP($A$90, 文字檔!Q:R, 2, 0))</f>
        <v>-1400</v>
      </c>
      <c r="L90">
        <f>IF(ISERROR(VLOOKUP($A$90, 文字檔!S:T, 2, 0)),0,VLOOKUP($A$90, 文字檔!S:T, 2, 0))</f>
        <v>0</v>
      </c>
      <c r="M90">
        <f>IF(ISERROR(VLOOKUP($A$90, 文字檔!U:V, 2, 0)),0,VLOOKUP($A$90, 文字檔!U:V, 2, 0))</f>
        <v>-5000</v>
      </c>
      <c r="N90">
        <f>IF(ISERROR(VLOOKUP($A$90, 文字檔!W:X, 2, 0)),0,VLOOKUP($A$90, 文字檔!W:X, 2, 0))</f>
        <v>0</v>
      </c>
      <c r="O90">
        <f>IF(ISERROR(VLOOKUP($A$90, 文字檔!Y:Z, 2, 0)),0,VLOOKUP($A$90, 文字檔!Y:Z, 2, 0))</f>
        <v>1700</v>
      </c>
      <c r="P90">
        <f>IF(ISERROR(VLOOKUP($A$90, 文字檔!AA:AB, 2, 0)),0,VLOOKUP($A$90, 文字檔!AA:AB, 2, 0))</f>
        <v>-500</v>
      </c>
    </row>
    <row r="91" spans="1:16" ht="16.2">
      <c r="A91" s="6">
        <v>43827</v>
      </c>
      <c r="B91" s="4">
        <f>SUMPRODUCT($C$2:$P$2,$C$91:$P$91)</f>
        <v>0</v>
      </c>
      <c r="C91" s="4">
        <f>IF(ISERROR(VLOOKUP($A$91, 文字檔!A:B, 2, 0)),0,VLOOKUP($A$91, 文字檔!A:B, 2, 0))</f>
        <v>0</v>
      </c>
      <c r="D91" s="5">
        <f>IF(ISERROR(VLOOKUP($A$91, 文字檔!C:D, 2, 0)),0,VLOOKUP($A$91, 文字檔!C:D, 2, 0))</f>
        <v>0</v>
      </c>
      <c r="E91" s="5">
        <f>IF(ISERROR(VLOOKUP($A$91, 文字檔!E:F, 2, 0)),0,VLOOKUP($A$91, 文字檔!E:F, 2, 0))</f>
        <v>0</v>
      </c>
      <c r="F91" s="5">
        <f>IF(ISERROR(VLOOKUP($A$91, 文字檔!G:H, 2, 0)),0,VLOOKUP($A$91, 文字檔!G:H, 2, 0))</f>
        <v>0</v>
      </c>
      <c r="G91" s="5">
        <f>IF(ISERROR(VLOOKUP($A$91, 文字檔!I:J, 2, 0)),0,VLOOKUP($A$91, 文字檔!I:J, 2, 0))</f>
        <v>0</v>
      </c>
      <c r="H91" s="5">
        <f>IF(ISERROR(VLOOKUP($A$91, 文字檔!K:L, 2, 0)),0,VLOOKUP($A$91, 文字檔!K:L, 2, 0))</f>
        <v>0</v>
      </c>
      <c r="I91" s="5">
        <f>IF(ISERROR(VLOOKUP($A$91, 文字檔!M:N, 2, 0)),0,VLOOKUP($A$91, 文字檔!M:N, 2, 0))</f>
        <v>0</v>
      </c>
      <c r="J91" s="5">
        <f>IF(ISERROR(VLOOKUP($A$91, 文字檔!O:P, 2, 0)),0,VLOOKUP($A$91, 文字檔!O:P, 2, 0))</f>
        <v>0</v>
      </c>
      <c r="K91">
        <f>IF(ISERROR(VLOOKUP($A$91, 文字檔!Q:R, 2, 0)),0,VLOOKUP($A$91, 文字檔!Q:R, 2, 0))</f>
        <v>0</v>
      </c>
      <c r="L91">
        <f>IF(ISERROR(VLOOKUP($A$91, 文字檔!S:T, 2, 0)),0,VLOOKUP($A$91, 文字檔!S:T, 2, 0))</f>
        <v>0</v>
      </c>
      <c r="M91">
        <f>IF(ISERROR(VLOOKUP($A$91, 文字檔!U:V, 2, 0)),0,VLOOKUP($A$91, 文字檔!U:V, 2, 0))</f>
        <v>0</v>
      </c>
      <c r="N91">
        <f>IF(ISERROR(VLOOKUP($A$91, 文字檔!W:X, 2, 0)),0,VLOOKUP($A$91, 文字檔!W:X, 2, 0))</f>
        <v>0</v>
      </c>
      <c r="O91">
        <f>IF(ISERROR(VLOOKUP($A$91, 文字檔!Y:Z, 2, 0)),0,VLOOKUP($A$91, 文字檔!Y:Z, 2, 0))</f>
        <v>0</v>
      </c>
      <c r="P91">
        <f>IF(ISERROR(VLOOKUP($A$91, 文字檔!AA:AB, 2, 0)),0,VLOOKUP($A$91, 文字檔!AA:AB, 2, 0))</f>
        <v>0</v>
      </c>
    </row>
    <row r="92" spans="1:16" ht="16.2">
      <c r="A92" s="6">
        <v>43828</v>
      </c>
      <c r="B92" s="4">
        <f>SUMPRODUCT($C$2:$P$2,$C$92:$P$92)</f>
        <v>0</v>
      </c>
      <c r="C92" s="4">
        <f>IF(ISERROR(VLOOKUP($A$92, 文字檔!A:B, 2, 0)),0,VLOOKUP($A$92, 文字檔!A:B, 2, 0))</f>
        <v>0</v>
      </c>
      <c r="D92" s="5">
        <f>IF(ISERROR(VLOOKUP($A$92, 文字檔!C:D, 2, 0)),0,VLOOKUP($A$92, 文字檔!C:D, 2, 0))</f>
        <v>0</v>
      </c>
      <c r="E92" s="5">
        <f>IF(ISERROR(VLOOKUP($A$92, 文字檔!E:F, 2, 0)),0,VLOOKUP($A$92, 文字檔!E:F, 2, 0))</f>
        <v>0</v>
      </c>
      <c r="F92" s="5">
        <f>IF(ISERROR(VLOOKUP($A$92, 文字檔!G:H, 2, 0)),0,VLOOKUP($A$92, 文字檔!G:H, 2, 0))</f>
        <v>0</v>
      </c>
      <c r="G92" s="5">
        <f>IF(ISERROR(VLOOKUP($A$92, 文字檔!I:J, 2, 0)),0,VLOOKUP($A$92, 文字檔!I:J, 2, 0))</f>
        <v>0</v>
      </c>
      <c r="H92" s="5">
        <f>IF(ISERROR(VLOOKUP($A$92, 文字檔!K:L, 2, 0)),0,VLOOKUP($A$92, 文字檔!K:L, 2, 0))</f>
        <v>0</v>
      </c>
      <c r="I92" s="5">
        <f>IF(ISERROR(VLOOKUP($A$92, 文字檔!M:N, 2, 0)),0,VLOOKUP($A$92, 文字檔!M:N, 2, 0))</f>
        <v>0</v>
      </c>
      <c r="J92" s="5">
        <f>IF(ISERROR(VLOOKUP($A$92, 文字檔!O:P, 2, 0)),0,VLOOKUP($A$92, 文字檔!O:P, 2, 0))</f>
        <v>0</v>
      </c>
      <c r="K92">
        <f>IF(ISERROR(VLOOKUP($A$92, 文字檔!Q:R, 2, 0)),0,VLOOKUP($A$92, 文字檔!Q:R, 2, 0))</f>
        <v>0</v>
      </c>
      <c r="L92">
        <f>IF(ISERROR(VLOOKUP($A$92, 文字檔!S:T, 2, 0)),0,VLOOKUP($A$92, 文字檔!S:T, 2, 0))</f>
        <v>0</v>
      </c>
      <c r="M92">
        <f>IF(ISERROR(VLOOKUP($A$92, 文字檔!U:V, 2, 0)),0,VLOOKUP($A$92, 文字檔!U:V, 2, 0))</f>
        <v>0</v>
      </c>
      <c r="N92">
        <f>IF(ISERROR(VLOOKUP($A$92, 文字檔!W:X, 2, 0)),0,VLOOKUP($A$92, 文字檔!W:X, 2, 0))</f>
        <v>0</v>
      </c>
      <c r="O92">
        <f>IF(ISERROR(VLOOKUP($A$92, 文字檔!Y:Z, 2, 0)),0,VLOOKUP($A$92, 文字檔!Y:Z, 2, 0))</f>
        <v>0</v>
      </c>
      <c r="P92">
        <f>IF(ISERROR(VLOOKUP($A$92, 文字檔!AA:AB, 2, 0)),0,VLOOKUP($A$92, 文字檔!AA:AB, 2, 0))</f>
        <v>0</v>
      </c>
    </row>
    <row r="93" spans="1:16" ht="16.2">
      <c r="A93" s="6">
        <v>43829</v>
      </c>
      <c r="B93" s="4">
        <f>SUMPRODUCT($C$2:$P$2,$C$93:$P$93)</f>
        <v>-42614.01</v>
      </c>
      <c r="C93" s="4">
        <f>IF(ISERROR(VLOOKUP($A$93, 文字檔!A:B, 2, 0)),0,VLOOKUP($A$93, 文字檔!A:B, 2, 0))</f>
        <v>0</v>
      </c>
      <c r="D93" s="5">
        <f>IF(ISERROR(VLOOKUP($A$93, 文字檔!C:D, 2, 0)),0,VLOOKUP($A$93, 文字檔!C:D, 2, 0))</f>
        <v>0</v>
      </c>
      <c r="E93" s="5">
        <f>IF(ISERROR(VLOOKUP($A$93, 文字檔!E:F, 2, 0)),0,VLOOKUP($A$93, 文字檔!E:F, 2, 0))</f>
        <v>0</v>
      </c>
      <c r="F93" s="5">
        <f>IF(ISERROR(VLOOKUP($A$93, 文字檔!G:H, 2, 0)),0,VLOOKUP($A$93, 文字檔!G:H, 2, 0))</f>
        <v>0</v>
      </c>
      <c r="G93" s="5">
        <f>IF(ISERROR(VLOOKUP($A$93, 文字檔!I:J, 2, 0)),0,VLOOKUP($A$93, 文字檔!I:J, 2, 0))</f>
        <v>700</v>
      </c>
      <c r="H93" s="5">
        <f>IF(ISERROR(VLOOKUP($A$93, 文字檔!K:L, 2, 0)),0,VLOOKUP($A$93, 文字檔!K:L, 2, 0))</f>
        <v>-8088.16</v>
      </c>
      <c r="I93" s="5">
        <f>IF(ISERROR(VLOOKUP($A$93, 文字檔!M:N, 2, 0)),0,VLOOKUP($A$93, 文字檔!M:N, 2, 0))</f>
        <v>-11200</v>
      </c>
      <c r="J93" s="5">
        <f>IF(ISERROR(VLOOKUP($A$93, 文字檔!O:P, 2, 0)),0,VLOOKUP($A$93, 文字檔!O:P, 2, 0))</f>
        <v>-11725.85</v>
      </c>
      <c r="K93">
        <f>IF(ISERROR(VLOOKUP($A$93, 文字檔!Q:R, 2, 0)),0,VLOOKUP($A$93, 文字檔!Q:R, 2, 0))</f>
        <v>0</v>
      </c>
      <c r="L93">
        <f>IF(ISERROR(VLOOKUP($A$93, 文字檔!S:T, 2, 0)),0,VLOOKUP($A$93, 文字檔!S:T, 2, 0))</f>
        <v>0</v>
      </c>
      <c r="M93">
        <f>IF(ISERROR(VLOOKUP($A$93, 文字檔!U:V, 2, 0)),0,VLOOKUP($A$93, 文字檔!U:V, 2, 0))</f>
        <v>-5600</v>
      </c>
      <c r="N93">
        <f>IF(ISERROR(VLOOKUP($A$93, 文字檔!W:X, 2, 0)),0,VLOOKUP($A$93, 文字檔!W:X, 2, 0))</f>
        <v>0</v>
      </c>
      <c r="O93">
        <f>IF(ISERROR(VLOOKUP($A$93, 文字檔!Y:Z, 2, 0)),0,VLOOKUP($A$93, 文字檔!Y:Z, 2, 0))</f>
        <v>-1100</v>
      </c>
      <c r="P93">
        <f>IF(ISERROR(VLOOKUP($A$93, 文字檔!AA:AB, 2, 0)),0,VLOOKUP($A$93, 文字檔!AA:AB, 2, 0))</f>
        <v>-5600</v>
      </c>
    </row>
    <row r="94" spans="1:16" ht="16.2">
      <c r="A94" s="6">
        <v>43830</v>
      </c>
      <c r="B94" s="4">
        <f>SUMPRODUCT($C$2:$P$2,$C$94:$P$94)</f>
        <v>-2121.380000000001</v>
      </c>
      <c r="C94" s="4">
        <f>IF(ISERROR(VLOOKUP($A$94, 文字檔!A:B, 2, 0)),0,VLOOKUP($A$94, 文字檔!A:B, 2, 0))</f>
        <v>0</v>
      </c>
      <c r="D94" s="5">
        <f>IF(ISERROR(VLOOKUP($A$94, 文字檔!C:D, 2, 0)),0,VLOOKUP($A$94, 文字檔!C:D, 2, 0))</f>
        <v>0</v>
      </c>
      <c r="E94" s="5">
        <f>IF(ISERROR(VLOOKUP($A$94, 文字檔!E:F, 2, 0)),0,VLOOKUP($A$94, 文字檔!E:F, 2, 0))</f>
        <v>0</v>
      </c>
      <c r="F94" s="5">
        <f>IF(ISERROR(VLOOKUP($A$94, 文字檔!G:H, 2, 0)),0,VLOOKUP($A$94, 文字檔!G:H, 2, 0))</f>
        <v>0</v>
      </c>
      <c r="G94" s="5">
        <f>IF(ISERROR(VLOOKUP($A$94, 文字檔!I:J, 2, 0)),0,VLOOKUP($A$94, 文字檔!I:J, 2, 0))</f>
        <v>12900</v>
      </c>
      <c r="H94" s="5">
        <f>IF(ISERROR(VLOOKUP($A$94, 文字檔!K:L, 2, 0)),0,VLOOKUP($A$94, 文字檔!K:L, 2, 0))</f>
        <v>-3121.38</v>
      </c>
      <c r="I94" s="5">
        <f>IF(ISERROR(VLOOKUP($A$94, 文字檔!M:N, 2, 0)),0,VLOOKUP($A$94, 文字檔!M:N, 2, 0))</f>
        <v>-700</v>
      </c>
      <c r="J94" s="5">
        <f>IF(ISERROR(VLOOKUP($A$94, 文字檔!O:P, 2, 0)),0,VLOOKUP($A$94, 文字檔!O:P, 2, 0))</f>
        <v>0</v>
      </c>
      <c r="K94">
        <f>IF(ISERROR(VLOOKUP($A$94, 文字檔!Q:R, 2, 0)),0,VLOOKUP($A$94, 文字檔!Q:R, 2, 0))</f>
        <v>0</v>
      </c>
      <c r="L94">
        <f>IF(ISERROR(VLOOKUP($A$94, 文字檔!S:T, 2, 0)),0,VLOOKUP($A$94, 文字檔!S:T, 2, 0))</f>
        <v>0</v>
      </c>
      <c r="M94">
        <f>IF(ISERROR(VLOOKUP($A$94, 文字檔!U:V, 2, 0)),0,VLOOKUP($A$94, 文字檔!U:V, 2, 0))</f>
        <v>-14800</v>
      </c>
      <c r="N94">
        <f>IF(ISERROR(VLOOKUP($A$94, 文字檔!W:X, 2, 0)),0,VLOOKUP($A$94, 文字檔!W:X, 2, 0))</f>
        <v>0</v>
      </c>
      <c r="O94">
        <f>IF(ISERROR(VLOOKUP($A$94, 文字檔!Y:Z, 2, 0)),0,VLOOKUP($A$94, 文字檔!Y:Z, 2, 0))</f>
        <v>12100</v>
      </c>
      <c r="P94">
        <f>IF(ISERROR(VLOOKUP($A$94, 文字檔!AA:AB, 2, 0)),0,VLOOKUP($A$94, 文字檔!AA:AB, 2, 0))</f>
        <v>-8500</v>
      </c>
    </row>
    <row r="95" spans="1:16" ht="16.2">
      <c r="A95" s="6">
        <v>43831</v>
      </c>
      <c r="B95" s="4">
        <f>SUMPRODUCT($C$2:$P$2,$C$95:$P$95)</f>
        <v>0</v>
      </c>
      <c r="C95" s="4">
        <f>IF(ISERROR(VLOOKUP($A$95, 文字檔!A:B, 2, 0)),0,VLOOKUP($A$95, 文字檔!A:B, 2, 0))</f>
        <v>0</v>
      </c>
      <c r="D95" s="5">
        <f>IF(ISERROR(VLOOKUP($A$95, 文字檔!C:D, 2, 0)),0,VLOOKUP($A$95, 文字檔!C:D, 2, 0))</f>
        <v>0</v>
      </c>
      <c r="E95" s="5">
        <f>IF(ISERROR(VLOOKUP($A$95, 文字檔!E:F, 2, 0)),0,VLOOKUP($A$95, 文字檔!E:F, 2, 0))</f>
        <v>0</v>
      </c>
      <c r="F95" s="5">
        <f>IF(ISERROR(VLOOKUP($A$95, 文字檔!G:H, 2, 0)),0,VLOOKUP($A$95, 文字檔!G:H, 2, 0))</f>
        <v>0</v>
      </c>
      <c r="G95" s="5">
        <f>IF(ISERROR(VLOOKUP($A$95, 文字檔!I:J, 2, 0)),0,VLOOKUP($A$95, 文字檔!I:J, 2, 0))</f>
        <v>0</v>
      </c>
      <c r="H95" s="5">
        <f>IF(ISERROR(VLOOKUP($A$95, 文字檔!K:L, 2, 0)),0,VLOOKUP($A$95, 文字檔!K:L, 2, 0))</f>
        <v>0</v>
      </c>
      <c r="I95" s="5">
        <f>IF(ISERROR(VLOOKUP($A$95, 文字檔!M:N, 2, 0)),0,VLOOKUP($A$95, 文字檔!M:N, 2, 0))</f>
        <v>0</v>
      </c>
      <c r="J95" s="5">
        <f>IF(ISERROR(VLOOKUP($A$95, 文字檔!O:P, 2, 0)),0,VLOOKUP($A$95, 文字檔!O:P, 2, 0))</f>
        <v>0</v>
      </c>
      <c r="K95">
        <f>IF(ISERROR(VLOOKUP($A$95, 文字檔!Q:R, 2, 0)),0,VLOOKUP($A$95, 文字檔!Q:R, 2, 0))</f>
        <v>0</v>
      </c>
      <c r="L95">
        <f>IF(ISERROR(VLOOKUP($A$95, 文字檔!S:T, 2, 0)),0,VLOOKUP($A$95, 文字檔!S:T, 2, 0))</f>
        <v>0</v>
      </c>
      <c r="M95">
        <f>IF(ISERROR(VLOOKUP($A$95, 文字檔!U:V, 2, 0)),0,VLOOKUP($A$95, 文字檔!U:V, 2, 0))</f>
        <v>0</v>
      </c>
      <c r="N95">
        <f>IF(ISERROR(VLOOKUP($A$95, 文字檔!W:X, 2, 0)),0,VLOOKUP($A$95, 文字檔!W:X, 2, 0))</f>
        <v>0</v>
      </c>
      <c r="O95">
        <f>IF(ISERROR(VLOOKUP($A$95, 文字檔!Y:Z, 2, 0)),0,VLOOKUP($A$95, 文字檔!Y:Z, 2, 0))</f>
        <v>0</v>
      </c>
      <c r="P95">
        <f>IF(ISERROR(VLOOKUP($A$95, 文字檔!AA:AB, 2, 0)),0,VLOOKUP($A$95, 文字檔!AA:AB, 2, 0))</f>
        <v>0</v>
      </c>
    </row>
    <row r="96" spans="1:16" ht="16.2">
      <c r="A96" s="6">
        <v>43832</v>
      </c>
      <c r="B96" s="4">
        <f>SUMPRODUCT($C$2:$P$2,$C$96:$P$96)</f>
        <v>45352.020000000004</v>
      </c>
      <c r="C96" s="4">
        <f>IF(ISERROR(VLOOKUP($A$96, 文字檔!A:B, 2, 0)),0,VLOOKUP($A$96, 文字檔!A:B, 2, 0))</f>
        <v>0</v>
      </c>
      <c r="D96" s="5">
        <f>IF(ISERROR(VLOOKUP($A$96, 文字檔!C:D, 2, 0)),0,VLOOKUP($A$96, 文字檔!C:D, 2, 0))</f>
        <v>-15500</v>
      </c>
      <c r="E96" s="5">
        <f>IF(ISERROR(VLOOKUP($A$96, 文字檔!E:F, 2, 0)),0,VLOOKUP($A$96, 文字檔!E:F, 2, 0))</f>
        <v>0</v>
      </c>
      <c r="F96" s="5">
        <f>IF(ISERROR(VLOOKUP($A$96, 文字檔!G:H, 2, 0)),0,VLOOKUP($A$96, 文字檔!G:H, 2, 0))</f>
        <v>0</v>
      </c>
      <c r="G96" s="5">
        <f>IF(ISERROR(VLOOKUP($A$96, 文字檔!I:J, 2, 0)),0,VLOOKUP($A$96, 文字檔!I:J, 2, 0))</f>
        <v>-1100</v>
      </c>
      <c r="H96" s="5">
        <f>IF(ISERROR(VLOOKUP($A$96, 文字檔!K:L, 2, 0)),0,VLOOKUP($A$96, 文字檔!K:L, 2, 0))</f>
        <v>-5323.09</v>
      </c>
      <c r="I96" s="5">
        <f>IF(ISERROR(VLOOKUP($A$96, 文字檔!M:N, 2, 0)),0,VLOOKUP($A$96, 文字檔!M:N, 2, 0))</f>
        <v>20500</v>
      </c>
      <c r="J96" s="5">
        <f>IF(ISERROR(VLOOKUP($A$96, 文字檔!O:P, 2, 0)),0,VLOOKUP($A$96, 文字檔!O:P, 2, 0))</f>
        <v>6675.11</v>
      </c>
      <c r="K96">
        <f>IF(ISERROR(VLOOKUP($A$96, 文字檔!Q:R, 2, 0)),0,VLOOKUP($A$96, 文字檔!Q:R, 2, 0))</f>
        <v>7100</v>
      </c>
      <c r="L96">
        <f>IF(ISERROR(VLOOKUP($A$96, 文字檔!S:T, 2, 0)),0,VLOOKUP($A$96, 文字檔!S:T, 2, 0))</f>
        <v>0</v>
      </c>
      <c r="M96">
        <f>IF(ISERROR(VLOOKUP($A$96, 文字檔!U:V, 2, 0)),0,VLOOKUP($A$96, 文字檔!U:V, 2, 0))</f>
        <v>21400</v>
      </c>
      <c r="N96">
        <f>IF(ISERROR(VLOOKUP($A$96, 文字檔!W:X, 2, 0)),0,VLOOKUP($A$96, 文字檔!W:X, 2, 0))</f>
        <v>0</v>
      </c>
      <c r="O96">
        <f>IF(ISERROR(VLOOKUP($A$96, 文字檔!Y:Z, 2, 0)),0,VLOOKUP($A$96, 文字檔!Y:Z, 2, 0))</f>
        <v>11600</v>
      </c>
      <c r="P96">
        <f>IF(ISERROR(VLOOKUP($A$96, 文字檔!AA:AB, 2, 0)),0,VLOOKUP($A$96, 文字檔!AA:AB, 2, 0))</f>
        <v>0</v>
      </c>
    </row>
    <row r="97" spans="1:16" ht="16.2">
      <c r="A97" s="6">
        <v>43833</v>
      </c>
      <c r="B97" s="4">
        <f>SUMPRODUCT($C$2:$P$2,$C$97:$P$97)</f>
        <v>-39030.32</v>
      </c>
      <c r="C97" s="4">
        <f>IF(ISERROR(VLOOKUP($A$97, 文字檔!A:B, 2, 0)),0,VLOOKUP($A$97, 文字檔!A:B, 2, 0))</f>
        <v>0</v>
      </c>
      <c r="D97" s="5">
        <f>IF(ISERROR(VLOOKUP($A$97, 文字檔!C:D, 2, 0)),0,VLOOKUP($A$97, 文字檔!C:D, 2, 0))</f>
        <v>-15100</v>
      </c>
      <c r="E97" s="5">
        <f>IF(ISERROR(VLOOKUP($A$97, 文字檔!E:F, 2, 0)),0,VLOOKUP($A$97, 文字檔!E:F, 2, 0))</f>
        <v>0</v>
      </c>
      <c r="F97" s="5">
        <f>IF(ISERROR(VLOOKUP($A$97, 文字檔!G:H, 2, 0)),0,VLOOKUP($A$97, 文字檔!G:H, 2, 0))</f>
        <v>0</v>
      </c>
      <c r="G97" s="5">
        <f>IF(ISERROR(VLOOKUP($A$97, 文字檔!I:J, 2, 0)),0,VLOOKUP($A$97, 文字檔!I:J, 2, 0))</f>
        <v>-7200</v>
      </c>
      <c r="H97" s="5">
        <f>IF(ISERROR(VLOOKUP($A$97, 文字檔!K:L, 2, 0)),0,VLOOKUP($A$97, 文字檔!K:L, 2, 0))</f>
        <v>-3130.32</v>
      </c>
      <c r="I97" s="5">
        <f>IF(ISERROR(VLOOKUP($A$97, 文字檔!M:N, 2, 0)),0,VLOOKUP($A$97, 文字檔!M:N, 2, 0))</f>
        <v>-3200</v>
      </c>
      <c r="J97" s="5">
        <f>IF(ISERROR(VLOOKUP($A$97, 文字檔!O:P, 2, 0)),0,VLOOKUP($A$97, 文字檔!O:P, 2, 0))</f>
        <v>0</v>
      </c>
      <c r="K97">
        <f>IF(ISERROR(VLOOKUP($A$97, 文字檔!Q:R, 2, 0)),0,VLOOKUP($A$97, 文字檔!Q:R, 2, 0))</f>
        <v>-14500</v>
      </c>
      <c r="L97">
        <f>IF(ISERROR(VLOOKUP($A$97, 文字檔!S:T, 2, 0)),0,VLOOKUP($A$97, 文字檔!S:T, 2, 0))</f>
        <v>0</v>
      </c>
      <c r="M97">
        <f>IF(ISERROR(VLOOKUP($A$97, 文字檔!U:V, 2, 0)),0,VLOOKUP($A$97, 文字檔!U:V, 2, 0))</f>
        <v>-3200</v>
      </c>
      <c r="N97">
        <f>IF(ISERROR(VLOOKUP($A$97, 文字檔!W:X, 2, 0)),0,VLOOKUP($A$97, 文字檔!W:X, 2, 0))</f>
        <v>0</v>
      </c>
      <c r="O97">
        <f>IF(ISERROR(VLOOKUP($A$97, 文字檔!Y:Z, 2, 0)),0,VLOOKUP($A$97, 文字檔!Y:Z, 2, 0))</f>
        <v>7300</v>
      </c>
      <c r="P97">
        <f>IF(ISERROR(VLOOKUP($A$97, 文字檔!AA:AB, 2, 0)),0,VLOOKUP($A$97, 文字檔!AA:AB, 2, 0))</f>
        <v>0</v>
      </c>
    </row>
    <row r="98" spans="1:16" ht="16.2">
      <c r="A98" s="6">
        <v>43834</v>
      </c>
      <c r="B98" s="4">
        <f>SUMPRODUCT($C$2:$P$2,$C$98:$P$98)</f>
        <v>0</v>
      </c>
      <c r="C98" s="4">
        <f>IF(ISERROR(VLOOKUP($A$98, 文字檔!A:B, 2, 0)),0,VLOOKUP($A$98, 文字檔!A:B, 2, 0))</f>
        <v>0</v>
      </c>
      <c r="D98" s="5">
        <f>IF(ISERROR(VLOOKUP($A$98, 文字檔!C:D, 2, 0)),0,VLOOKUP($A$98, 文字檔!C:D, 2, 0))</f>
        <v>0</v>
      </c>
      <c r="E98" s="5">
        <f>IF(ISERROR(VLOOKUP($A$98, 文字檔!E:F, 2, 0)),0,VLOOKUP($A$98, 文字檔!E:F, 2, 0))</f>
        <v>0</v>
      </c>
      <c r="F98" s="5">
        <f>IF(ISERROR(VLOOKUP($A$98, 文字檔!G:H, 2, 0)),0,VLOOKUP($A$98, 文字檔!G:H, 2, 0))</f>
        <v>0</v>
      </c>
      <c r="G98" s="5">
        <f>IF(ISERROR(VLOOKUP($A$98, 文字檔!I:J, 2, 0)),0,VLOOKUP($A$98, 文字檔!I:J, 2, 0))</f>
        <v>0</v>
      </c>
      <c r="H98" s="5">
        <f>IF(ISERROR(VLOOKUP($A$98, 文字檔!K:L, 2, 0)),0,VLOOKUP($A$98, 文字檔!K:L, 2, 0))</f>
        <v>0</v>
      </c>
      <c r="I98" s="5">
        <f>IF(ISERROR(VLOOKUP($A$98, 文字檔!M:N, 2, 0)),0,VLOOKUP($A$98, 文字檔!M:N, 2, 0))</f>
        <v>0</v>
      </c>
      <c r="J98" s="5">
        <f>IF(ISERROR(VLOOKUP($A$98, 文字檔!O:P, 2, 0)),0,VLOOKUP($A$98, 文字檔!O:P, 2, 0))</f>
        <v>0</v>
      </c>
      <c r="K98">
        <f>IF(ISERROR(VLOOKUP($A$98, 文字檔!Q:R, 2, 0)),0,VLOOKUP($A$98, 文字檔!Q:R, 2, 0))</f>
        <v>0</v>
      </c>
      <c r="L98">
        <f>IF(ISERROR(VLOOKUP($A$98, 文字檔!S:T, 2, 0)),0,VLOOKUP($A$98, 文字檔!S:T, 2, 0))</f>
        <v>0</v>
      </c>
      <c r="M98">
        <f>IF(ISERROR(VLOOKUP($A$98, 文字檔!U:V, 2, 0)),0,VLOOKUP($A$98, 文字檔!U:V, 2, 0))</f>
        <v>0</v>
      </c>
      <c r="N98">
        <f>IF(ISERROR(VLOOKUP($A$98, 文字檔!W:X, 2, 0)),0,VLOOKUP($A$98, 文字檔!W:X, 2, 0))</f>
        <v>0</v>
      </c>
      <c r="O98">
        <f>IF(ISERROR(VLOOKUP($A$98, 文字檔!Y:Z, 2, 0)),0,VLOOKUP($A$98, 文字檔!Y:Z, 2, 0))</f>
        <v>0</v>
      </c>
      <c r="P98">
        <f>IF(ISERROR(VLOOKUP($A$98, 文字檔!AA:AB, 2, 0)),0,VLOOKUP($A$98, 文字檔!AA:AB, 2, 0))</f>
        <v>0</v>
      </c>
    </row>
    <row r="99" spans="1:16" ht="16.2">
      <c r="A99" s="6">
        <v>43835</v>
      </c>
      <c r="B99" s="4">
        <f>SUMPRODUCT($C$2:$P$2,$C$99:$P$99)</f>
        <v>0</v>
      </c>
      <c r="C99" s="4">
        <f>IF(ISERROR(VLOOKUP($A$99, 文字檔!A:B, 2, 0)),0,VLOOKUP($A$99, 文字檔!A:B, 2, 0))</f>
        <v>0</v>
      </c>
      <c r="D99" s="5">
        <f>IF(ISERROR(VLOOKUP($A$99, 文字檔!C:D, 2, 0)),0,VLOOKUP($A$99, 文字檔!C:D, 2, 0))</f>
        <v>0</v>
      </c>
      <c r="E99" s="5">
        <f>IF(ISERROR(VLOOKUP($A$99, 文字檔!E:F, 2, 0)),0,VLOOKUP($A$99, 文字檔!E:F, 2, 0))</f>
        <v>0</v>
      </c>
      <c r="F99" s="5">
        <f>IF(ISERROR(VLOOKUP($A$99, 文字檔!G:H, 2, 0)),0,VLOOKUP($A$99, 文字檔!G:H, 2, 0))</f>
        <v>0</v>
      </c>
      <c r="G99" s="5">
        <f>IF(ISERROR(VLOOKUP($A$99, 文字檔!I:J, 2, 0)),0,VLOOKUP($A$99, 文字檔!I:J, 2, 0))</f>
        <v>0</v>
      </c>
      <c r="H99" s="5">
        <f>IF(ISERROR(VLOOKUP($A$99, 文字檔!K:L, 2, 0)),0,VLOOKUP($A$99, 文字檔!K:L, 2, 0))</f>
        <v>0</v>
      </c>
      <c r="I99" s="5">
        <f>IF(ISERROR(VLOOKUP($A$99, 文字檔!M:N, 2, 0)),0,VLOOKUP($A$99, 文字檔!M:N, 2, 0))</f>
        <v>0</v>
      </c>
      <c r="J99" s="5">
        <f>IF(ISERROR(VLOOKUP($A$99, 文字檔!O:P, 2, 0)),0,VLOOKUP($A$99, 文字檔!O:P, 2, 0))</f>
        <v>0</v>
      </c>
      <c r="K99">
        <f>IF(ISERROR(VLOOKUP($A$99, 文字檔!Q:R, 2, 0)),0,VLOOKUP($A$99, 文字檔!Q:R, 2, 0))</f>
        <v>0</v>
      </c>
      <c r="L99">
        <f>IF(ISERROR(VLOOKUP($A$99, 文字檔!S:T, 2, 0)),0,VLOOKUP($A$99, 文字檔!S:T, 2, 0))</f>
        <v>0</v>
      </c>
      <c r="M99">
        <f>IF(ISERROR(VLOOKUP($A$99, 文字檔!U:V, 2, 0)),0,VLOOKUP($A$99, 文字檔!U:V, 2, 0))</f>
        <v>0</v>
      </c>
      <c r="N99">
        <f>IF(ISERROR(VLOOKUP($A$99, 文字檔!W:X, 2, 0)),0,VLOOKUP($A$99, 文字檔!W:X, 2, 0))</f>
        <v>0</v>
      </c>
      <c r="O99">
        <f>IF(ISERROR(VLOOKUP($A$99, 文字檔!Y:Z, 2, 0)),0,VLOOKUP($A$99, 文字檔!Y:Z, 2, 0))</f>
        <v>0</v>
      </c>
      <c r="P99">
        <f>IF(ISERROR(VLOOKUP($A$99, 文字檔!AA:AB, 2, 0)),0,VLOOKUP($A$99, 文字檔!AA:AB, 2, 0))</f>
        <v>0</v>
      </c>
    </row>
    <row r="100" spans="1:16" ht="16.2">
      <c r="A100" s="6">
        <v>43836</v>
      </c>
      <c r="B100" s="4">
        <f>SUMPRODUCT($C$2:$P$2,$C$100:$P$100)</f>
        <v>-25074.84</v>
      </c>
      <c r="C100" s="4">
        <f>IF(ISERROR(VLOOKUP($A$100, 文字檔!A:B, 2, 0)),0,VLOOKUP($A$100, 文字檔!A:B, 2, 0))</f>
        <v>-1836.58</v>
      </c>
      <c r="D100" s="5">
        <f>IF(ISERROR(VLOOKUP($A$100, 文字檔!C:D, 2, 0)),0,VLOOKUP($A$100, 文字檔!C:D, 2, 0))</f>
        <v>4500</v>
      </c>
      <c r="E100" s="5">
        <f>IF(ISERROR(VLOOKUP($A$100, 文字檔!E:F, 2, 0)),0,VLOOKUP($A$100, 文字檔!E:F, 2, 0))</f>
        <v>0</v>
      </c>
      <c r="F100" s="5">
        <f>IF(ISERROR(VLOOKUP($A$100, 文字檔!G:H, 2, 0)),0,VLOOKUP($A$100, 文字檔!G:H, 2, 0))</f>
        <v>0</v>
      </c>
      <c r="G100" s="5">
        <f>IF(ISERROR(VLOOKUP($A$100, 文字檔!I:J, 2, 0)),0,VLOOKUP($A$100, 文字檔!I:J, 2, 0))</f>
        <v>0</v>
      </c>
      <c r="H100" s="5">
        <f>IF(ISERROR(VLOOKUP($A$100, 文字檔!K:L, 2, 0)),0,VLOOKUP($A$100, 文字檔!K:L, 2, 0))</f>
        <v>80.06</v>
      </c>
      <c r="I100" s="5">
        <f>IF(ISERROR(VLOOKUP($A$100, 文字檔!M:N, 2, 0)),0,VLOOKUP($A$100, 文字檔!M:N, 2, 0))</f>
        <v>12800</v>
      </c>
      <c r="J100" s="5">
        <f>IF(ISERROR(VLOOKUP($A$100, 文字檔!O:P, 2, 0)),0,VLOOKUP($A$100, 文字檔!O:P, 2, 0))</f>
        <v>0</v>
      </c>
      <c r="K100">
        <f>IF(ISERROR(VLOOKUP($A$100, 文字檔!Q:R, 2, 0)),0,VLOOKUP($A$100, 文字檔!Q:R, 2, 0))</f>
        <v>10300</v>
      </c>
      <c r="L100">
        <f>IF(ISERROR(VLOOKUP($A$100, 文字檔!S:T, 2, 0)),0,VLOOKUP($A$100, 文字檔!S:T, 2, 0))</f>
        <v>6881.68</v>
      </c>
      <c r="M100">
        <f>IF(ISERROR(VLOOKUP($A$100, 文字檔!U:V, 2, 0)),0,VLOOKUP($A$100, 文字檔!U:V, 2, 0))</f>
        <v>-27200</v>
      </c>
      <c r="N100">
        <f>IF(ISERROR(VLOOKUP($A$100, 文字檔!W:X, 2, 0)),0,VLOOKUP($A$100, 文字檔!W:X, 2, 0))</f>
        <v>0</v>
      </c>
      <c r="O100">
        <f>IF(ISERROR(VLOOKUP($A$100, 文字檔!Y:Z, 2, 0)),0,VLOOKUP($A$100, 文字檔!Y:Z, 2, 0))</f>
        <v>-33900</v>
      </c>
      <c r="P100">
        <f>IF(ISERROR(VLOOKUP($A$100, 文字檔!AA:AB, 2, 0)),0,VLOOKUP($A$100, 文字檔!AA:AB, 2, 0))</f>
        <v>3300</v>
      </c>
    </row>
    <row r="101" spans="1:16" ht="16.2">
      <c r="A101" s="6">
        <v>43837</v>
      </c>
      <c r="B101" s="4">
        <f>SUMPRODUCT($C$2:$P$2,$C$101:$P$101)</f>
        <v>17986.93</v>
      </c>
      <c r="C101" s="4">
        <f>IF(ISERROR(VLOOKUP($A$101, 文字檔!A:B, 2, 0)),0,VLOOKUP($A$101, 文字檔!A:B, 2, 0))</f>
        <v>-2513.0700000000002</v>
      </c>
      <c r="D101" s="5">
        <f>IF(ISERROR(VLOOKUP($A$101, 文字檔!C:D, 2, 0)),0,VLOOKUP($A$101, 文字檔!C:D, 2, 0))</f>
        <v>23900</v>
      </c>
      <c r="E101" s="5">
        <f>IF(ISERROR(VLOOKUP($A$101, 文字檔!E:F, 2, 0)),0,VLOOKUP($A$101, 文字檔!E:F, 2, 0))</f>
        <v>0</v>
      </c>
      <c r="F101" s="5">
        <f>IF(ISERROR(VLOOKUP($A$101, 文字檔!G:H, 2, 0)),0,VLOOKUP($A$101, 文字檔!G:H, 2, 0))</f>
        <v>0</v>
      </c>
      <c r="G101" s="5">
        <f>IF(ISERROR(VLOOKUP($A$101, 文字檔!I:J, 2, 0)),0,VLOOKUP($A$101, 文字檔!I:J, 2, 0))</f>
        <v>0</v>
      </c>
      <c r="H101" s="5">
        <f>IF(ISERROR(VLOOKUP($A$101, 文字檔!K:L, 2, 0)),0,VLOOKUP($A$101, 文字檔!K:L, 2, 0))</f>
        <v>0</v>
      </c>
      <c r="I101" s="5">
        <f>IF(ISERROR(VLOOKUP($A$101, 文字檔!M:N, 2, 0)),0,VLOOKUP($A$101, 文字檔!M:N, 2, 0))</f>
        <v>500</v>
      </c>
      <c r="J101" s="5">
        <f>IF(ISERROR(VLOOKUP($A$101, 文字檔!O:P, 2, 0)),0,VLOOKUP($A$101, 文字檔!O:P, 2, 0))</f>
        <v>0</v>
      </c>
      <c r="K101">
        <f>IF(ISERROR(VLOOKUP($A$101, 文字檔!Q:R, 2, 0)),0,VLOOKUP($A$101, 文字檔!Q:R, 2, 0))</f>
        <v>15800</v>
      </c>
      <c r="L101">
        <f>IF(ISERROR(VLOOKUP($A$101, 文字檔!S:T, 2, 0)),0,VLOOKUP($A$101, 文字檔!S:T, 2, 0))</f>
        <v>0</v>
      </c>
      <c r="M101">
        <f>IF(ISERROR(VLOOKUP($A$101, 文字檔!U:V, 2, 0)),0,VLOOKUP($A$101, 文字檔!U:V, 2, 0))</f>
        <v>-15800</v>
      </c>
      <c r="N101">
        <f>IF(ISERROR(VLOOKUP($A$101, 文字檔!W:X, 2, 0)),0,VLOOKUP($A$101, 文字檔!W:X, 2, 0))</f>
        <v>-8200</v>
      </c>
      <c r="O101">
        <f>IF(ISERROR(VLOOKUP($A$101, 文字檔!Y:Z, 2, 0)),0,VLOOKUP($A$101, 文字檔!Y:Z, 2, 0))</f>
        <v>-16200</v>
      </c>
      <c r="P101">
        <f>IF(ISERROR(VLOOKUP($A$101, 文字檔!AA:AB, 2, 0)),0,VLOOKUP($A$101, 文字檔!AA:AB, 2, 0))</f>
        <v>20500</v>
      </c>
    </row>
    <row r="102" spans="1:16" ht="16.2">
      <c r="A102" s="6">
        <v>43838</v>
      </c>
      <c r="B102" s="4">
        <f>SUMPRODUCT($C$2:$P$2,$C$102:$P$102)</f>
        <v>-59807.58</v>
      </c>
      <c r="C102" s="4">
        <f>IF(ISERROR(VLOOKUP($A$102, 文字檔!A:B, 2, 0)),0,VLOOKUP($A$102, 文字檔!A:B, 2, 0))</f>
        <v>0</v>
      </c>
      <c r="D102" s="5">
        <f>IF(ISERROR(VLOOKUP($A$102, 文字檔!C:D, 2, 0)),0,VLOOKUP($A$102, 文字檔!C:D, 2, 0))</f>
        <v>0</v>
      </c>
      <c r="E102" s="5">
        <f>IF(ISERROR(VLOOKUP($A$102, 文字檔!E:F, 2, 0)),0,VLOOKUP($A$102, 文字檔!E:F, 2, 0))</f>
        <v>0</v>
      </c>
      <c r="F102" s="5">
        <f>IF(ISERROR(VLOOKUP($A$102, 文字檔!G:H, 2, 0)),0,VLOOKUP($A$102, 文字檔!G:H, 2, 0))</f>
        <v>0</v>
      </c>
      <c r="G102" s="5">
        <f>IF(ISERROR(VLOOKUP($A$102, 文字檔!I:J, 2, 0)),0,VLOOKUP($A$102, 文字檔!I:J, 2, 0))</f>
        <v>0</v>
      </c>
      <c r="H102" s="5">
        <f>IF(ISERROR(VLOOKUP($A$102, 文字檔!K:L, 2, 0)),0,VLOOKUP($A$102, 文字檔!K:L, 2, 0))</f>
        <v>-6307.58</v>
      </c>
      <c r="I102" s="5">
        <f>IF(ISERROR(VLOOKUP($A$102, 文字檔!M:N, 2, 0)),0,VLOOKUP($A$102, 文字檔!M:N, 2, 0))</f>
        <v>0</v>
      </c>
      <c r="J102" s="5">
        <f>IF(ISERROR(VLOOKUP($A$102, 文字檔!O:P, 2, 0)),0,VLOOKUP($A$102, 文字檔!O:P, 2, 0))</f>
        <v>0</v>
      </c>
      <c r="K102">
        <f>IF(ISERROR(VLOOKUP($A$102, 文字檔!Q:R, 2, 0)),0,VLOOKUP($A$102, 文字檔!Q:R, 2, 0))</f>
        <v>16600</v>
      </c>
      <c r="L102">
        <f>IF(ISERROR(VLOOKUP($A$102, 文字檔!S:T, 2, 0)),0,VLOOKUP($A$102, 文字檔!S:T, 2, 0))</f>
        <v>0</v>
      </c>
      <c r="M102">
        <f>IF(ISERROR(VLOOKUP($A$102, 文字檔!U:V, 2, 0)),0,VLOOKUP($A$102, 文字檔!U:V, 2, 0))</f>
        <v>-18900</v>
      </c>
      <c r="N102">
        <f>IF(ISERROR(VLOOKUP($A$102, 文字檔!W:X, 2, 0)),0,VLOOKUP($A$102, 文字檔!W:X, 2, 0))</f>
        <v>-34600</v>
      </c>
      <c r="O102">
        <f>IF(ISERROR(VLOOKUP($A$102, 文字檔!Y:Z, 2, 0)),0,VLOOKUP($A$102, 文字檔!Y:Z, 2, 0))</f>
        <v>-16600</v>
      </c>
      <c r="P102">
        <f>IF(ISERROR(VLOOKUP($A$102, 文字檔!AA:AB, 2, 0)),0,VLOOKUP($A$102, 文字檔!AA:AB, 2, 0))</f>
        <v>0</v>
      </c>
    </row>
    <row r="103" spans="1:16" ht="16.2">
      <c r="A103" s="6">
        <v>43839</v>
      </c>
      <c r="B103" s="4">
        <f>SUMPRODUCT($C$2:$P$2,$C$103:$P$103)</f>
        <v>33708.04</v>
      </c>
      <c r="C103" s="4">
        <f>IF(ISERROR(VLOOKUP($A$103, 文字檔!A:B, 2, 0)),0,VLOOKUP($A$103, 文字檔!A:B, 2, 0))</f>
        <v>566.05999999999995</v>
      </c>
      <c r="D103" s="5">
        <f>IF(ISERROR(VLOOKUP($A$103, 文字檔!C:D, 2, 0)),0,VLOOKUP($A$103, 文字檔!C:D, 2, 0))</f>
        <v>0</v>
      </c>
      <c r="E103" s="5">
        <f>IF(ISERROR(VLOOKUP($A$103, 文字檔!E:F, 2, 0)),0,VLOOKUP($A$103, 文字檔!E:F, 2, 0))</f>
        <v>0</v>
      </c>
      <c r="F103" s="5">
        <f>IF(ISERROR(VLOOKUP($A$103, 文字檔!G:H, 2, 0)),0,VLOOKUP($A$103, 文字檔!G:H, 2, 0))</f>
        <v>0</v>
      </c>
      <c r="G103" s="5">
        <f>IF(ISERROR(VLOOKUP($A$103, 文字檔!I:J, 2, 0)),0,VLOOKUP($A$103, 文字檔!I:J, 2, 0))</f>
        <v>-2700</v>
      </c>
      <c r="H103" s="5">
        <f>IF(ISERROR(VLOOKUP($A$103, 文字檔!K:L, 2, 0)),0,VLOOKUP($A$103, 文字檔!K:L, 2, 0))</f>
        <v>6441.98</v>
      </c>
      <c r="I103" s="5">
        <f>IF(ISERROR(VLOOKUP($A$103, 文字檔!M:N, 2, 0)),0,VLOOKUP($A$103, 文字檔!M:N, 2, 0))</f>
        <v>18700</v>
      </c>
      <c r="J103" s="5">
        <f>IF(ISERROR(VLOOKUP($A$103, 文字檔!O:P, 2, 0)),0,VLOOKUP($A$103, 文字檔!O:P, 2, 0))</f>
        <v>0</v>
      </c>
      <c r="K103">
        <f>IF(ISERROR(VLOOKUP($A$103, 文字檔!Q:R, 2, 0)),0,VLOOKUP($A$103, 文字檔!Q:R, 2, 0))</f>
        <v>-36000</v>
      </c>
      <c r="L103">
        <f>IF(ISERROR(VLOOKUP($A$103, 文字檔!S:T, 2, 0)),0,VLOOKUP($A$103, 文字檔!S:T, 2, 0))</f>
        <v>0</v>
      </c>
      <c r="M103">
        <f>IF(ISERROR(VLOOKUP($A$103, 文字檔!U:V, 2, 0)),0,VLOOKUP($A$103, 文字檔!U:V, 2, 0))</f>
        <v>0</v>
      </c>
      <c r="N103">
        <f>IF(ISERROR(VLOOKUP($A$103, 文字檔!W:X, 2, 0)),0,VLOOKUP($A$103, 文字檔!W:X, 2, 0))</f>
        <v>10700</v>
      </c>
      <c r="O103">
        <f>IF(ISERROR(VLOOKUP($A$103, 文字檔!Y:Z, 2, 0)),0,VLOOKUP($A$103, 文字檔!Y:Z, 2, 0))</f>
        <v>36000</v>
      </c>
      <c r="P103">
        <f>IF(ISERROR(VLOOKUP($A$103, 文字檔!AA:AB, 2, 0)),0,VLOOKUP($A$103, 文字檔!AA:AB, 2, 0))</f>
        <v>0</v>
      </c>
    </row>
    <row r="104" spans="1:16" ht="16.2">
      <c r="A104" s="6">
        <v>43840</v>
      </c>
      <c r="B104" s="4">
        <f>SUMPRODUCT($C$2:$P$2,$C$104:$P$104)</f>
        <v>-3178.8300000000017</v>
      </c>
      <c r="C104" s="4">
        <f>IF(ISERROR(VLOOKUP($A$104, 文字檔!A:B, 2, 0)),0,VLOOKUP($A$104, 文字檔!A:B, 2, 0))</f>
        <v>0</v>
      </c>
      <c r="D104" s="5">
        <f>IF(ISERROR(VLOOKUP($A$104, 文字檔!C:D, 2, 0)),0,VLOOKUP($A$104, 文字檔!C:D, 2, 0))</f>
        <v>-1100</v>
      </c>
      <c r="E104" s="5">
        <f>IF(ISERROR(VLOOKUP($A$104, 文字檔!E:F, 2, 0)),0,VLOOKUP($A$104, 文字檔!E:F, 2, 0))</f>
        <v>0</v>
      </c>
      <c r="F104" s="5">
        <f>IF(ISERROR(VLOOKUP($A$104, 文字檔!G:H, 2, 0)),0,VLOOKUP($A$104, 文字檔!G:H, 2, 0))</f>
        <v>0</v>
      </c>
      <c r="G104" s="5">
        <f>IF(ISERROR(VLOOKUP($A$104, 文字檔!I:J, 2, 0)),0,VLOOKUP($A$104, 文字檔!I:J, 2, 0))</f>
        <v>3100</v>
      </c>
      <c r="H104" s="5">
        <f>IF(ISERROR(VLOOKUP($A$104, 文字檔!K:L, 2, 0)),0,VLOOKUP($A$104, 文字檔!K:L, 2, 0))</f>
        <v>-13278.83</v>
      </c>
      <c r="I104" s="5">
        <f>IF(ISERROR(VLOOKUP($A$104, 文字檔!M:N, 2, 0)),0,VLOOKUP($A$104, 文字檔!M:N, 2, 0))</f>
        <v>700</v>
      </c>
      <c r="J104" s="5">
        <f>IF(ISERROR(VLOOKUP($A$104, 文字檔!O:P, 2, 0)),0,VLOOKUP($A$104, 文字檔!O:P, 2, 0))</f>
        <v>0</v>
      </c>
      <c r="K104">
        <f>IF(ISERROR(VLOOKUP($A$104, 文字檔!Q:R, 2, 0)),0,VLOOKUP($A$104, 文字檔!Q:R, 2, 0))</f>
        <v>-9300</v>
      </c>
      <c r="L104">
        <f>IF(ISERROR(VLOOKUP($A$104, 文字檔!S:T, 2, 0)),0,VLOOKUP($A$104, 文字檔!S:T, 2, 0))</f>
        <v>0</v>
      </c>
      <c r="M104">
        <f>IF(ISERROR(VLOOKUP($A$104, 文字檔!U:V, 2, 0)),0,VLOOKUP($A$104, 文字檔!U:V, 2, 0))</f>
        <v>0</v>
      </c>
      <c r="N104">
        <f>IF(ISERROR(VLOOKUP($A$104, 文字檔!W:X, 2, 0)),0,VLOOKUP($A$104, 文字檔!W:X, 2, 0))</f>
        <v>8400</v>
      </c>
      <c r="O104">
        <f>IF(ISERROR(VLOOKUP($A$104, 文字檔!Y:Z, 2, 0)),0,VLOOKUP($A$104, 文字檔!Y:Z, 2, 0))</f>
        <v>8300</v>
      </c>
      <c r="P104">
        <f>IF(ISERROR(VLOOKUP($A$104, 文字檔!AA:AB, 2, 0)),0,VLOOKUP($A$104, 文字檔!AA:AB, 2, 0))</f>
        <v>0</v>
      </c>
    </row>
    <row r="105" spans="1:16" ht="16.2">
      <c r="A105" s="6">
        <v>43841</v>
      </c>
      <c r="B105" s="4">
        <f>SUMPRODUCT($C$2:$P$2,$C$105:$P$105)</f>
        <v>0</v>
      </c>
      <c r="C105" s="4">
        <f>IF(ISERROR(VLOOKUP($A$105, 文字檔!A:B, 2, 0)),0,VLOOKUP($A$105, 文字檔!A:B, 2, 0))</f>
        <v>0</v>
      </c>
      <c r="D105" s="5">
        <f>IF(ISERROR(VLOOKUP($A$105, 文字檔!C:D, 2, 0)),0,VLOOKUP($A$105, 文字檔!C:D, 2, 0))</f>
        <v>0</v>
      </c>
      <c r="E105" s="5">
        <f>IF(ISERROR(VLOOKUP($A$105, 文字檔!E:F, 2, 0)),0,VLOOKUP($A$105, 文字檔!E:F, 2, 0))</f>
        <v>0</v>
      </c>
      <c r="F105" s="5">
        <f>IF(ISERROR(VLOOKUP($A$105, 文字檔!G:H, 2, 0)),0,VLOOKUP($A$105, 文字檔!G:H, 2, 0))</f>
        <v>0</v>
      </c>
      <c r="G105" s="5">
        <f>IF(ISERROR(VLOOKUP($A$105, 文字檔!I:J, 2, 0)),0,VLOOKUP($A$105, 文字檔!I:J, 2, 0))</f>
        <v>0</v>
      </c>
      <c r="H105" s="5">
        <f>IF(ISERROR(VLOOKUP($A$105, 文字檔!K:L, 2, 0)),0,VLOOKUP($A$105, 文字檔!K:L, 2, 0))</f>
        <v>0</v>
      </c>
      <c r="I105" s="5">
        <f>IF(ISERROR(VLOOKUP($A$105, 文字檔!M:N, 2, 0)),0,VLOOKUP($A$105, 文字檔!M:N, 2, 0))</f>
        <v>0</v>
      </c>
      <c r="J105" s="5">
        <f>IF(ISERROR(VLOOKUP($A$105, 文字檔!O:P, 2, 0)),0,VLOOKUP($A$105, 文字檔!O:P, 2, 0))</f>
        <v>0</v>
      </c>
      <c r="K105">
        <f>IF(ISERROR(VLOOKUP($A$105, 文字檔!Q:R, 2, 0)),0,VLOOKUP($A$105, 文字檔!Q:R, 2, 0))</f>
        <v>0</v>
      </c>
      <c r="L105">
        <f>IF(ISERROR(VLOOKUP($A$105, 文字檔!S:T, 2, 0)),0,VLOOKUP($A$105, 文字檔!S:T, 2, 0))</f>
        <v>0</v>
      </c>
      <c r="M105">
        <f>IF(ISERROR(VLOOKUP($A$105, 文字檔!U:V, 2, 0)),0,VLOOKUP($A$105, 文字檔!U:V, 2, 0))</f>
        <v>0</v>
      </c>
      <c r="N105">
        <f>IF(ISERROR(VLOOKUP($A$105, 文字檔!W:X, 2, 0)),0,VLOOKUP($A$105, 文字檔!W:X, 2, 0))</f>
        <v>0</v>
      </c>
      <c r="O105">
        <f>IF(ISERROR(VLOOKUP($A$105, 文字檔!Y:Z, 2, 0)),0,VLOOKUP($A$105, 文字檔!Y:Z, 2, 0))</f>
        <v>0</v>
      </c>
      <c r="P105">
        <f>IF(ISERROR(VLOOKUP($A$105, 文字檔!AA:AB, 2, 0)),0,VLOOKUP($A$105, 文字檔!AA:AB, 2, 0))</f>
        <v>0</v>
      </c>
    </row>
    <row r="106" spans="1:16" ht="16.2">
      <c r="A106" s="6">
        <v>43842</v>
      </c>
      <c r="B106" s="4">
        <f>SUMPRODUCT($C$2:$P$2,$C$106:$P$106)</f>
        <v>0</v>
      </c>
      <c r="C106" s="4">
        <f>IF(ISERROR(VLOOKUP($A$106, 文字檔!A:B, 2, 0)),0,VLOOKUP($A$106, 文字檔!A:B, 2, 0))</f>
        <v>0</v>
      </c>
      <c r="D106" s="5">
        <f>IF(ISERROR(VLOOKUP($A$106, 文字檔!C:D, 2, 0)),0,VLOOKUP($A$106, 文字檔!C:D, 2, 0))</f>
        <v>0</v>
      </c>
      <c r="E106" s="5">
        <f>IF(ISERROR(VLOOKUP($A$106, 文字檔!E:F, 2, 0)),0,VLOOKUP($A$106, 文字檔!E:F, 2, 0))</f>
        <v>0</v>
      </c>
      <c r="F106" s="5">
        <f>IF(ISERROR(VLOOKUP($A$106, 文字檔!G:H, 2, 0)),0,VLOOKUP($A$106, 文字檔!G:H, 2, 0))</f>
        <v>0</v>
      </c>
      <c r="G106" s="5">
        <f>IF(ISERROR(VLOOKUP($A$106, 文字檔!I:J, 2, 0)),0,VLOOKUP($A$106, 文字檔!I:J, 2, 0))</f>
        <v>0</v>
      </c>
      <c r="H106" s="5">
        <f>IF(ISERROR(VLOOKUP($A$106, 文字檔!K:L, 2, 0)),0,VLOOKUP($A$106, 文字檔!K:L, 2, 0))</f>
        <v>0</v>
      </c>
      <c r="I106" s="5">
        <f>IF(ISERROR(VLOOKUP($A$106, 文字檔!M:N, 2, 0)),0,VLOOKUP($A$106, 文字檔!M:N, 2, 0))</f>
        <v>0</v>
      </c>
      <c r="J106" s="5">
        <f>IF(ISERROR(VLOOKUP($A$106, 文字檔!O:P, 2, 0)),0,VLOOKUP($A$106, 文字檔!O:P, 2, 0))</f>
        <v>0</v>
      </c>
      <c r="K106">
        <f>IF(ISERROR(VLOOKUP($A$106, 文字檔!Q:R, 2, 0)),0,VLOOKUP($A$106, 文字檔!Q:R, 2, 0))</f>
        <v>0</v>
      </c>
      <c r="L106">
        <f>IF(ISERROR(VLOOKUP($A$106, 文字檔!S:T, 2, 0)),0,VLOOKUP($A$106, 文字檔!S:T, 2, 0))</f>
        <v>0</v>
      </c>
      <c r="M106">
        <f>IF(ISERROR(VLOOKUP($A$106, 文字檔!U:V, 2, 0)),0,VLOOKUP($A$106, 文字檔!U:V, 2, 0))</f>
        <v>0</v>
      </c>
      <c r="N106">
        <f>IF(ISERROR(VLOOKUP($A$106, 文字檔!W:X, 2, 0)),0,VLOOKUP($A$106, 文字檔!W:X, 2, 0))</f>
        <v>0</v>
      </c>
      <c r="O106">
        <f>IF(ISERROR(VLOOKUP($A$106, 文字檔!Y:Z, 2, 0)),0,VLOOKUP($A$106, 文字檔!Y:Z, 2, 0))</f>
        <v>0</v>
      </c>
      <c r="P106">
        <f>IF(ISERROR(VLOOKUP($A$106, 文字檔!AA:AB, 2, 0)),0,VLOOKUP($A$106, 文字檔!AA:AB, 2, 0))</f>
        <v>0</v>
      </c>
    </row>
    <row r="107" spans="1:16" ht="16.2">
      <c r="A107" s="6">
        <v>43843</v>
      </c>
      <c r="B107" s="4">
        <f>SUMPRODUCT($C$2:$P$2,$C$107:$P$107)</f>
        <v>99676.34</v>
      </c>
      <c r="C107" s="4">
        <f>IF(ISERROR(VLOOKUP($A$107, 文字檔!A:B, 2, 0)),0,VLOOKUP($A$107, 文字檔!A:B, 2, 0))</f>
        <v>0</v>
      </c>
      <c r="D107" s="5">
        <f>IF(ISERROR(VLOOKUP($A$107, 文字檔!C:D, 2, 0)),0,VLOOKUP($A$107, 文字檔!C:D, 2, 0))</f>
        <v>21400</v>
      </c>
      <c r="E107" s="5">
        <f>IF(ISERROR(VLOOKUP($A$107, 文字檔!E:F, 2, 0)),0,VLOOKUP($A$107, 文字檔!E:F, 2, 0))</f>
        <v>0</v>
      </c>
      <c r="F107" s="5">
        <f>IF(ISERROR(VLOOKUP($A$107, 文字檔!G:H, 2, 0)),0,VLOOKUP($A$107, 文字檔!G:H, 2, 0))</f>
        <v>0</v>
      </c>
      <c r="G107" s="5">
        <f>IF(ISERROR(VLOOKUP($A$107, 文字檔!I:J, 2, 0)),0,VLOOKUP($A$107, 文字檔!I:J, 2, 0))</f>
        <v>18300</v>
      </c>
      <c r="H107" s="5">
        <f>IF(ISERROR(VLOOKUP($A$107, 文字檔!K:L, 2, 0)),0,VLOOKUP($A$107, 文字檔!K:L, 2, 0))</f>
        <v>-6323.66</v>
      </c>
      <c r="I107" s="5">
        <f>IF(ISERROR(VLOOKUP($A$107, 文字檔!M:N, 2, 0)),0,VLOOKUP($A$107, 文字檔!M:N, 2, 0))</f>
        <v>20700</v>
      </c>
      <c r="J107" s="5">
        <f>IF(ISERROR(VLOOKUP($A$107, 文字檔!O:P, 2, 0)),0,VLOOKUP($A$107, 文字檔!O:P, 2, 0))</f>
        <v>0</v>
      </c>
      <c r="K107">
        <f>IF(ISERROR(VLOOKUP($A$107, 文字檔!Q:R, 2, 0)),0,VLOOKUP($A$107, 文字檔!Q:R, 2, 0))</f>
        <v>3300</v>
      </c>
      <c r="L107">
        <f>IF(ISERROR(VLOOKUP($A$107, 文字檔!S:T, 2, 0)),0,VLOOKUP($A$107, 文字檔!S:T, 2, 0))</f>
        <v>0</v>
      </c>
      <c r="M107">
        <f>IF(ISERROR(VLOOKUP($A$107, 文字檔!U:V, 2, 0)),0,VLOOKUP($A$107, 文字檔!U:V, 2, 0))</f>
        <v>4100</v>
      </c>
      <c r="N107">
        <f>IF(ISERROR(VLOOKUP($A$107, 文字檔!W:X, 2, 0)),0,VLOOKUP($A$107, 文字檔!W:X, 2, 0))</f>
        <v>21400</v>
      </c>
      <c r="O107">
        <f>IF(ISERROR(VLOOKUP($A$107, 文字檔!Y:Z, 2, 0)),0,VLOOKUP($A$107, 文字檔!Y:Z, 2, 0))</f>
        <v>12900</v>
      </c>
      <c r="P107">
        <f>IF(ISERROR(VLOOKUP($A$107, 文字檔!AA:AB, 2, 0)),0,VLOOKUP($A$107, 文字檔!AA:AB, 2, 0))</f>
        <v>3900</v>
      </c>
    </row>
    <row r="108" spans="1:16" ht="16.2">
      <c r="A108" s="6">
        <v>43844</v>
      </c>
      <c r="B108" s="4">
        <f>SUMPRODUCT($C$2:$P$2,$C$108:$P$108)</f>
        <v>90169.68</v>
      </c>
      <c r="C108" s="4">
        <f>IF(ISERROR(VLOOKUP($A$108, 文字檔!A:B, 2, 0)),0,VLOOKUP($A$108, 文字檔!A:B, 2, 0))</f>
        <v>0</v>
      </c>
      <c r="D108" s="5">
        <f>IF(ISERROR(VLOOKUP($A$108, 文字檔!C:D, 2, 0)),0,VLOOKUP($A$108, 文字檔!C:D, 2, 0))</f>
        <v>2900</v>
      </c>
      <c r="E108" s="5">
        <f>IF(ISERROR(VLOOKUP($A$108, 文字檔!E:F, 2, 0)),0,VLOOKUP($A$108, 文字檔!E:F, 2, 0))</f>
        <v>0</v>
      </c>
      <c r="F108" s="5">
        <f>IF(ISERROR(VLOOKUP($A$108, 文字檔!G:H, 2, 0)),0,VLOOKUP($A$108, 文字檔!G:H, 2, 0))</f>
        <v>0</v>
      </c>
      <c r="G108" s="5">
        <f>IF(ISERROR(VLOOKUP($A$108, 文字檔!I:J, 2, 0)),0,VLOOKUP($A$108, 文字檔!I:J, 2, 0))</f>
        <v>12800</v>
      </c>
      <c r="H108" s="5">
        <f>IF(ISERROR(VLOOKUP($A$108, 文字檔!K:L, 2, 0)),0,VLOOKUP($A$108, 文字檔!K:L, 2, 0))</f>
        <v>-2330.3200000000002</v>
      </c>
      <c r="I108" s="5">
        <f>IF(ISERROR(VLOOKUP($A$108, 文字檔!M:N, 2, 0)),0,VLOOKUP($A$108, 文字檔!M:N, 2, 0))</f>
        <v>12800</v>
      </c>
      <c r="J108" s="5">
        <f>IF(ISERROR(VLOOKUP($A$108, 文字檔!O:P, 2, 0)),0,VLOOKUP($A$108, 文字檔!O:P, 2, 0))</f>
        <v>0</v>
      </c>
      <c r="K108">
        <f>IF(ISERROR(VLOOKUP($A$108, 文字檔!Q:R, 2, 0)),0,VLOOKUP($A$108, 文字檔!Q:R, 2, 0))</f>
        <v>12800</v>
      </c>
      <c r="L108">
        <f>IF(ISERROR(VLOOKUP($A$108, 文字檔!S:T, 2, 0)),0,VLOOKUP($A$108, 文字檔!S:T, 2, 0))</f>
        <v>0</v>
      </c>
      <c r="M108">
        <f>IF(ISERROR(VLOOKUP($A$108, 文字檔!U:V, 2, 0)),0,VLOOKUP($A$108, 文字檔!U:V, 2, 0))</f>
        <v>12800</v>
      </c>
      <c r="N108">
        <f>IF(ISERROR(VLOOKUP($A$108, 文字檔!W:X, 2, 0)),0,VLOOKUP($A$108, 文字檔!W:X, 2, 0))</f>
        <v>12800</v>
      </c>
      <c r="O108">
        <f>IF(ISERROR(VLOOKUP($A$108, 文字檔!Y:Z, 2, 0)),0,VLOOKUP($A$108, 文字檔!Y:Z, 2, 0))</f>
        <v>12800</v>
      </c>
      <c r="P108">
        <f>IF(ISERROR(VLOOKUP($A$108, 文字檔!AA:AB, 2, 0)),0,VLOOKUP($A$108, 文字檔!AA:AB, 2, 0))</f>
        <v>12800</v>
      </c>
    </row>
    <row r="109" spans="1:16" ht="16.2">
      <c r="A109" s="6">
        <v>43845</v>
      </c>
      <c r="B109" s="4">
        <f>SUMPRODUCT($C$2:$P$2,$C$109:$P$109)</f>
        <v>-96154.94</v>
      </c>
      <c r="C109" s="4">
        <f>IF(ISERROR(VLOOKUP($A$109, 文字檔!A:B, 2, 0)),0,VLOOKUP($A$109, 文字檔!A:B, 2, 0))</f>
        <v>9274.7199999999993</v>
      </c>
      <c r="D109" s="5">
        <f>IF(ISERROR(VLOOKUP($A$109, 文字檔!C:D, 2, 0)),0,VLOOKUP($A$109, 文字檔!C:D, 2, 0))</f>
        <v>0</v>
      </c>
      <c r="E109" s="5">
        <f>IF(ISERROR(VLOOKUP($A$109, 文字檔!E:F, 2, 0)),0,VLOOKUP($A$109, 文字檔!E:F, 2, 0))</f>
        <v>0</v>
      </c>
      <c r="F109" s="5">
        <f>IF(ISERROR(VLOOKUP($A$109, 文字檔!G:H, 2, 0)),0,VLOOKUP($A$109, 文字檔!G:H, 2, 0))</f>
        <v>0</v>
      </c>
      <c r="G109" s="5">
        <f>IF(ISERROR(VLOOKUP($A$109, 文字檔!I:J, 2, 0)),0,VLOOKUP($A$109, 文字檔!I:J, 2, 0))</f>
        <v>-6100</v>
      </c>
      <c r="H109" s="5">
        <f>IF(ISERROR(VLOOKUP($A$109, 文字檔!K:L, 2, 0)),0,VLOOKUP($A$109, 文字檔!K:L, 2, 0))</f>
        <v>-3929.66</v>
      </c>
      <c r="I109" s="5">
        <f>IF(ISERROR(VLOOKUP($A$109, 文字檔!M:N, 2, 0)),0,VLOOKUP($A$109, 文字檔!M:N, 2, 0))</f>
        <v>-1300</v>
      </c>
      <c r="J109" s="5">
        <f>IF(ISERROR(VLOOKUP($A$109, 文字檔!O:P, 2, 0)),0,VLOOKUP($A$109, 文字檔!O:P, 2, 0))</f>
        <v>0</v>
      </c>
      <c r="K109">
        <f>IF(ISERROR(VLOOKUP($A$109, 文字檔!Q:R, 2, 0)),0,VLOOKUP($A$109, 文字檔!Q:R, 2, 0))</f>
        <v>-21700</v>
      </c>
      <c r="L109">
        <f>IF(ISERROR(VLOOKUP($A$109, 文字檔!S:T, 2, 0)),0,VLOOKUP($A$109, 文字檔!S:T, 2, 0))</f>
        <v>0</v>
      </c>
      <c r="M109">
        <f>IF(ISERROR(VLOOKUP($A$109, 文字檔!U:V, 2, 0)),0,VLOOKUP($A$109, 文字檔!U:V, 2, 0))</f>
        <v>-9900</v>
      </c>
      <c r="N109">
        <f>IF(ISERROR(VLOOKUP($A$109, 文字檔!W:X, 2, 0)),0,VLOOKUP($A$109, 文字檔!W:X, 2, 0))</f>
        <v>-14300</v>
      </c>
      <c r="O109">
        <f>IF(ISERROR(VLOOKUP($A$109, 文字檔!Y:Z, 2, 0)),0,VLOOKUP($A$109, 文字檔!Y:Z, 2, 0))</f>
        <v>-24100</v>
      </c>
      <c r="P109">
        <f>IF(ISERROR(VLOOKUP($A$109, 文字檔!AA:AB, 2, 0)),0,VLOOKUP($A$109, 文字檔!AA:AB, 2, 0))</f>
        <v>-24100</v>
      </c>
    </row>
    <row r="110" spans="1:16" ht="16.2">
      <c r="A110" s="6">
        <v>43846</v>
      </c>
      <c r="B110" s="4">
        <f>SUMPRODUCT($C$2:$P$2,$C$110:$P$110)</f>
        <v>-18521.68</v>
      </c>
      <c r="C110" s="4">
        <f>IF(ISERROR(VLOOKUP($A$110, 文字檔!A:B, 2, 0)),0,VLOOKUP($A$110, 文字檔!A:B, 2, 0))</f>
        <v>0</v>
      </c>
      <c r="D110" s="5">
        <f>IF(ISERROR(VLOOKUP($A$110, 文字檔!C:D, 2, 0)),0,VLOOKUP($A$110, 文字檔!C:D, 2, 0))</f>
        <v>0</v>
      </c>
      <c r="E110" s="5">
        <f>IF(ISERROR(VLOOKUP($A$110, 文字檔!E:F, 2, 0)),0,VLOOKUP($A$110, 文字檔!E:F, 2, 0))</f>
        <v>0</v>
      </c>
      <c r="F110" s="5">
        <f>IF(ISERROR(VLOOKUP($A$110, 文字檔!G:H, 2, 0)),0,VLOOKUP($A$110, 文字檔!G:H, 2, 0))</f>
        <v>0</v>
      </c>
      <c r="G110" s="5">
        <f>IF(ISERROR(VLOOKUP($A$110, 文字檔!I:J, 2, 0)),0,VLOOKUP($A$110, 文字檔!I:J, 2, 0))</f>
        <v>-3700</v>
      </c>
      <c r="H110" s="5">
        <f>IF(ISERROR(VLOOKUP($A$110, 文字檔!K:L, 2, 0)),0,VLOOKUP($A$110, 文字檔!K:L, 2, 0))</f>
        <v>-6721.68</v>
      </c>
      <c r="I110" s="5">
        <f>IF(ISERROR(VLOOKUP($A$110, 文字檔!M:N, 2, 0)),0,VLOOKUP($A$110, 文字檔!M:N, 2, 0))</f>
        <v>0</v>
      </c>
      <c r="J110" s="5">
        <f>IF(ISERROR(VLOOKUP($A$110, 文字檔!O:P, 2, 0)),0,VLOOKUP($A$110, 文字檔!O:P, 2, 0))</f>
        <v>0</v>
      </c>
      <c r="K110">
        <f>IF(ISERROR(VLOOKUP($A$110, 文字檔!Q:R, 2, 0)),0,VLOOKUP($A$110, 文字檔!Q:R, 2, 0))</f>
        <v>0</v>
      </c>
      <c r="L110">
        <f>IF(ISERROR(VLOOKUP($A$110, 文字檔!S:T, 2, 0)),0,VLOOKUP($A$110, 文字檔!S:T, 2, 0))</f>
        <v>0</v>
      </c>
      <c r="M110">
        <f>IF(ISERROR(VLOOKUP($A$110, 文字檔!U:V, 2, 0)),0,VLOOKUP($A$110, 文字檔!U:V, 2, 0))</f>
        <v>-8100</v>
      </c>
      <c r="N110">
        <f>IF(ISERROR(VLOOKUP($A$110, 文字檔!W:X, 2, 0)),0,VLOOKUP($A$110, 文字檔!W:X, 2, 0))</f>
        <v>0</v>
      </c>
      <c r="O110">
        <f>IF(ISERROR(VLOOKUP($A$110, 文字檔!Y:Z, 2, 0)),0,VLOOKUP($A$110, 文字檔!Y:Z, 2, 0))</f>
        <v>0</v>
      </c>
      <c r="P110">
        <f>IF(ISERROR(VLOOKUP($A$110, 文字檔!AA:AB, 2, 0)),0,VLOOKUP($A$110, 文字檔!AA:AB, 2, 0))</f>
        <v>0</v>
      </c>
    </row>
    <row r="111" spans="1:16" ht="16.2">
      <c r="A111" s="6">
        <v>43847</v>
      </c>
      <c r="B111" s="4">
        <f>SUMPRODUCT($C$2:$P$2,$C$111:$P$111)</f>
        <v>-17623.84</v>
      </c>
      <c r="C111" s="4">
        <f>IF(ISERROR(VLOOKUP($A$111, 文字檔!A:B, 2, 0)),0,VLOOKUP($A$111, 文字檔!A:B, 2, 0))</f>
        <v>0</v>
      </c>
      <c r="D111" s="5">
        <f>IF(ISERROR(VLOOKUP($A$111, 文字檔!C:D, 2, 0)),0,VLOOKUP($A$111, 文字檔!C:D, 2, 0))</f>
        <v>0</v>
      </c>
      <c r="E111" s="5">
        <f>IF(ISERROR(VLOOKUP($A$111, 文字檔!E:F, 2, 0)),0,VLOOKUP($A$111, 文字檔!E:F, 2, 0))</f>
        <v>0</v>
      </c>
      <c r="F111" s="5">
        <f>IF(ISERROR(VLOOKUP($A$111, 文字檔!G:H, 2, 0)),0,VLOOKUP($A$111, 文字檔!G:H, 2, 0))</f>
        <v>0</v>
      </c>
      <c r="G111" s="5">
        <f>IF(ISERROR(VLOOKUP($A$111, 文字檔!I:J, 2, 0)),0,VLOOKUP($A$111, 文字檔!I:J, 2, 0))</f>
        <v>-10500</v>
      </c>
      <c r="H111" s="5">
        <f>IF(ISERROR(VLOOKUP($A$111, 文字檔!K:L, 2, 0)),0,VLOOKUP($A$111, 文字檔!K:L, 2, 0))</f>
        <v>4876.16</v>
      </c>
      <c r="I111" s="5">
        <f>IF(ISERROR(VLOOKUP($A$111, 文字檔!M:N, 2, 0)),0,VLOOKUP($A$111, 文字檔!M:N, 2, 0))</f>
        <v>0</v>
      </c>
      <c r="J111" s="5">
        <f>IF(ISERROR(VLOOKUP($A$111, 文字檔!O:P, 2, 0)),0,VLOOKUP($A$111, 文字檔!O:P, 2, 0))</f>
        <v>0</v>
      </c>
      <c r="K111">
        <f>IF(ISERROR(VLOOKUP($A$111, 文字檔!Q:R, 2, 0)),0,VLOOKUP($A$111, 文字檔!Q:R, 2, 0))</f>
        <v>0</v>
      </c>
      <c r="L111">
        <f>IF(ISERROR(VLOOKUP($A$111, 文字檔!S:T, 2, 0)),0,VLOOKUP($A$111, 文字檔!S:T, 2, 0))</f>
        <v>0</v>
      </c>
      <c r="M111">
        <f>IF(ISERROR(VLOOKUP($A$111, 文字檔!U:V, 2, 0)),0,VLOOKUP($A$111, 文字檔!U:V, 2, 0))</f>
        <v>-15200</v>
      </c>
      <c r="N111">
        <f>IF(ISERROR(VLOOKUP($A$111, 文字檔!W:X, 2, 0)),0,VLOOKUP($A$111, 文字檔!W:X, 2, 0))</f>
        <v>0</v>
      </c>
      <c r="O111">
        <f>IF(ISERROR(VLOOKUP($A$111, 文字檔!Y:Z, 2, 0)),0,VLOOKUP($A$111, 文字檔!Y:Z, 2, 0))</f>
        <v>3200</v>
      </c>
      <c r="P111">
        <f>IF(ISERROR(VLOOKUP($A$111, 文字檔!AA:AB, 2, 0)),0,VLOOKUP($A$111, 文字檔!AA:AB, 2, 0))</f>
        <v>0</v>
      </c>
    </row>
    <row r="112" spans="1:16" ht="16.2">
      <c r="A112" s="6">
        <v>43848</v>
      </c>
      <c r="B112" s="4">
        <f>SUMPRODUCT($C$2:$P$2,$C$112:$P$112)</f>
        <v>0</v>
      </c>
      <c r="C112" s="4">
        <f>IF(ISERROR(VLOOKUP($A$112, 文字檔!A:B, 2, 0)),0,VLOOKUP($A$112, 文字檔!A:B, 2, 0))</f>
        <v>0</v>
      </c>
      <c r="D112" s="5">
        <f>IF(ISERROR(VLOOKUP($A$112, 文字檔!C:D, 2, 0)),0,VLOOKUP($A$112, 文字檔!C:D, 2, 0))</f>
        <v>0</v>
      </c>
      <c r="E112" s="5">
        <f>IF(ISERROR(VLOOKUP($A$112, 文字檔!E:F, 2, 0)),0,VLOOKUP($A$112, 文字檔!E:F, 2, 0))</f>
        <v>0</v>
      </c>
      <c r="F112" s="5">
        <f>IF(ISERROR(VLOOKUP($A$112, 文字檔!G:H, 2, 0)),0,VLOOKUP($A$112, 文字檔!G:H, 2, 0))</f>
        <v>0</v>
      </c>
      <c r="G112" s="5">
        <f>IF(ISERROR(VLOOKUP($A$112, 文字檔!I:J, 2, 0)),0,VLOOKUP($A$112, 文字檔!I:J, 2, 0))</f>
        <v>0</v>
      </c>
      <c r="H112" s="5">
        <f>IF(ISERROR(VLOOKUP($A$112, 文字檔!K:L, 2, 0)),0,VLOOKUP($A$112, 文字檔!K:L, 2, 0))</f>
        <v>0</v>
      </c>
      <c r="I112" s="5">
        <f>IF(ISERROR(VLOOKUP($A$112, 文字檔!M:N, 2, 0)),0,VLOOKUP($A$112, 文字檔!M:N, 2, 0))</f>
        <v>0</v>
      </c>
      <c r="J112" s="5">
        <f>IF(ISERROR(VLOOKUP($A$112, 文字檔!O:P, 2, 0)),0,VLOOKUP($A$112, 文字檔!O:P, 2, 0))</f>
        <v>0</v>
      </c>
      <c r="K112">
        <f>IF(ISERROR(VLOOKUP($A$112, 文字檔!Q:R, 2, 0)),0,VLOOKUP($A$112, 文字檔!Q:R, 2, 0))</f>
        <v>0</v>
      </c>
      <c r="L112">
        <f>IF(ISERROR(VLOOKUP($A$112, 文字檔!S:T, 2, 0)),0,VLOOKUP($A$112, 文字檔!S:T, 2, 0))</f>
        <v>0</v>
      </c>
      <c r="M112">
        <f>IF(ISERROR(VLOOKUP($A$112, 文字檔!U:V, 2, 0)),0,VLOOKUP($A$112, 文字檔!U:V, 2, 0))</f>
        <v>0</v>
      </c>
      <c r="N112">
        <f>IF(ISERROR(VLOOKUP($A$112, 文字檔!W:X, 2, 0)),0,VLOOKUP($A$112, 文字檔!W:X, 2, 0))</f>
        <v>0</v>
      </c>
      <c r="O112">
        <f>IF(ISERROR(VLOOKUP($A$112, 文字檔!Y:Z, 2, 0)),0,VLOOKUP($A$112, 文字檔!Y:Z, 2, 0))</f>
        <v>0</v>
      </c>
      <c r="P112">
        <f>IF(ISERROR(VLOOKUP($A$112, 文字檔!AA:AB, 2, 0)),0,VLOOKUP($A$112, 文字檔!AA:AB, 2, 0))</f>
        <v>0</v>
      </c>
    </row>
    <row r="113" spans="1:16" ht="16.2">
      <c r="A113" s="6">
        <v>43849</v>
      </c>
      <c r="B113" s="4">
        <f>SUMPRODUCT($C$2:$P$2,$C$113:$P$113)</f>
        <v>0</v>
      </c>
      <c r="C113" s="4">
        <f>IF(ISERROR(VLOOKUP($A$113, 文字檔!A:B, 2, 0)),0,VLOOKUP($A$113, 文字檔!A:B, 2, 0))</f>
        <v>0</v>
      </c>
      <c r="D113" s="5">
        <f>IF(ISERROR(VLOOKUP($A$113, 文字檔!C:D, 2, 0)),0,VLOOKUP($A$113, 文字檔!C:D, 2, 0))</f>
        <v>0</v>
      </c>
      <c r="E113" s="5">
        <f>IF(ISERROR(VLOOKUP($A$113, 文字檔!E:F, 2, 0)),0,VLOOKUP($A$113, 文字檔!E:F, 2, 0))</f>
        <v>0</v>
      </c>
      <c r="F113" s="5">
        <f>IF(ISERROR(VLOOKUP($A$113, 文字檔!G:H, 2, 0)),0,VLOOKUP($A$113, 文字檔!G:H, 2, 0))</f>
        <v>0</v>
      </c>
      <c r="G113" s="5">
        <f>IF(ISERROR(VLOOKUP($A$113, 文字檔!I:J, 2, 0)),0,VLOOKUP($A$113, 文字檔!I:J, 2, 0))</f>
        <v>0</v>
      </c>
      <c r="H113" s="5">
        <f>IF(ISERROR(VLOOKUP($A$113, 文字檔!K:L, 2, 0)),0,VLOOKUP($A$113, 文字檔!K:L, 2, 0))</f>
        <v>0</v>
      </c>
      <c r="I113" s="5">
        <f>IF(ISERROR(VLOOKUP($A$113, 文字檔!M:N, 2, 0)),0,VLOOKUP($A$113, 文字檔!M:N, 2, 0))</f>
        <v>0</v>
      </c>
      <c r="J113" s="5">
        <f>IF(ISERROR(VLOOKUP($A$113, 文字檔!O:P, 2, 0)),0,VLOOKUP($A$113, 文字檔!O:P, 2, 0))</f>
        <v>0</v>
      </c>
      <c r="K113">
        <f>IF(ISERROR(VLOOKUP($A$113, 文字檔!Q:R, 2, 0)),0,VLOOKUP($A$113, 文字檔!Q:R, 2, 0))</f>
        <v>0</v>
      </c>
      <c r="L113">
        <f>IF(ISERROR(VLOOKUP($A$113, 文字檔!S:T, 2, 0)),0,VLOOKUP($A$113, 文字檔!S:T, 2, 0))</f>
        <v>0</v>
      </c>
      <c r="M113">
        <f>IF(ISERROR(VLOOKUP($A$113, 文字檔!U:V, 2, 0)),0,VLOOKUP($A$113, 文字檔!U:V, 2, 0))</f>
        <v>0</v>
      </c>
      <c r="N113">
        <f>IF(ISERROR(VLOOKUP($A$113, 文字檔!W:X, 2, 0)),0,VLOOKUP($A$113, 文字檔!W:X, 2, 0))</f>
        <v>0</v>
      </c>
      <c r="O113">
        <f>IF(ISERROR(VLOOKUP($A$113, 文字檔!Y:Z, 2, 0)),0,VLOOKUP($A$113, 文字檔!Y:Z, 2, 0))</f>
        <v>0</v>
      </c>
      <c r="P113">
        <f>IF(ISERROR(VLOOKUP($A$113, 文字檔!AA:AB, 2, 0)),0,VLOOKUP($A$113, 文字檔!AA:AB, 2, 0))</f>
        <v>0</v>
      </c>
    </row>
    <row r="114" spans="1:16" ht="16.2">
      <c r="A114" s="6">
        <v>43850</v>
      </c>
      <c r="B114" s="4">
        <f>SUMPRODUCT($C$2:$P$2,$C$114:$P$114)</f>
        <v>4917.32</v>
      </c>
      <c r="C114" s="4">
        <f>IF(ISERROR(VLOOKUP($A$114, 文字檔!A:B, 2, 0)),0,VLOOKUP($A$114, 文字檔!A:B, 2, 0))</f>
        <v>-3855.72</v>
      </c>
      <c r="D114" s="5">
        <f>IF(ISERROR(VLOOKUP($A$114, 文字檔!C:D, 2, 0)),0,VLOOKUP($A$114, 文字檔!C:D, 2, 0))</f>
        <v>0</v>
      </c>
      <c r="E114" s="5">
        <f>IF(ISERROR(VLOOKUP($A$114, 文字檔!E:F, 2, 0)),0,VLOOKUP($A$114, 文字檔!E:F, 2, 0))</f>
        <v>0</v>
      </c>
      <c r="F114" s="5">
        <f>IF(ISERROR(VLOOKUP($A$114, 文字檔!G:H, 2, 0)),0,VLOOKUP($A$114, 文字檔!G:H, 2, 0))</f>
        <v>0</v>
      </c>
      <c r="G114" s="5">
        <f>IF(ISERROR(VLOOKUP($A$114, 文字檔!I:J, 2, 0)),0,VLOOKUP($A$114, 文字檔!I:J, 2, 0))</f>
        <v>2900</v>
      </c>
      <c r="H114" s="5">
        <f>IF(ISERROR(VLOOKUP($A$114, 文字檔!K:L, 2, 0)),0,VLOOKUP($A$114, 文字檔!K:L, 2, 0))</f>
        <v>73.040000000000006</v>
      </c>
      <c r="I114" s="5">
        <f>IF(ISERROR(VLOOKUP($A$114, 文字檔!M:N, 2, 0)),0,VLOOKUP($A$114, 文字檔!M:N, 2, 0))</f>
        <v>0</v>
      </c>
      <c r="J114" s="5">
        <f>IF(ISERROR(VLOOKUP($A$114, 文字檔!O:P, 2, 0)),0,VLOOKUP($A$114, 文字檔!O:P, 2, 0))</f>
        <v>0</v>
      </c>
      <c r="K114">
        <f>IF(ISERROR(VLOOKUP($A$114, 文字檔!Q:R, 2, 0)),0,VLOOKUP($A$114, 文字檔!Q:R, 2, 0))</f>
        <v>-3000</v>
      </c>
      <c r="L114">
        <f>IF(ISERROR(VLOOKUP($A$114, 文字檔!S:T, 2, 0)),0,VLOOKUP($A$114, 文字檔!S:T, 2, 0))</f>
        <v>0</v>
      </c>
      <c r="M114">
        <f>IF(ISERROR(VLOOKUP($A$114, 文字檔!U:V, 2, 0)),0,VLOOKUP($A$114, 文字檔!U:V, 2, 0))</f>
        <v>7800</v>
      </c>
      <c r="N114">
        <f>IF(ISERROR(VLOOKUP($A$114, 文字檔!W:X, 2, 0)),0,VLOOKUP($A$114, 文字檔!W:X, 2, 0))</f>
        <v>0</v>
      </c>
      <c r="O114">
        <f>IF(ISERROR(VLOOKUP($A$114, 文字檔!Y:Z, 2, 0)),0,VLOOKUP($A$114, 文字檔!Y:Z, 2, 0))</f>
        <v>8200</v>
      </c>
      <c r="P114">
        <f>IF(ISERROR(VLOOKUP($A$114, 文字檔!AA:AB, 2, 0)),0,VLOOKUP($A$114, 文字檔!AA:AB, 2, 0))</f>
        <v>-7200</v>
      </c>
    </row>
    <row r="115" spans="1:16" ht="16.2">
      <c r="A115" s="6">
        <v>43851</v>
      </c>
      <c r="B115" s="4">
        <f>SUMPRODUCT($C$2:$P$2,$C$115:$P$115)</f>
        <v>0</v>
      </c>
      <c r="C115" s="4">
        <f>IF(ISERROR(VLOOKUP($A$115, 文字檔!A:B, 2, 0)),0,VLOOKUP($A$115, 文字檔!A:B, 2, 0))</f>
        <v>0</v>
      </c>
      <c r="D115" s="5">
        <f>IF(ISERROR(VLOOKUP($A$115, 文字檔!C:D, 2, 0)),0,VLOOKUP($A$115, 文字檔!C:D, 2, 0))</f>
        <v>0</v>
      </c>
      <c r="E115" s="5">
        <f>IF(ISERROR(VLOOKUP($A$115, 文字檔!E:F, 2, 0)),0,VLOOKUP($A$115, 文字檔!E:F, 2, 0))</f>
        <v>0</v>
      </c>
      <c r="F115" s="5">
        <f>IF(ISERROR(VLOOKUP($A$115, 文字檔!G:H, 2, 0)),0,VLOOKUP($A$115, 文字檔!G:H, 2, 0))</f>
        <v>0</v>
      </c>
      <c r="G115" s="5">
        <f>IF(ISERROR(VLOOKUP($A$115, 文字檔!I:J, 2, 0)),0,VLOOKUP($A$115, 文字檔!I:J, 2, 0))</f>
        <v>0</v>
      </c>
      <c r="H115" s="5">
        <f>IF(ISERROR(VLOOKUP($A$115, 文字檔!K:L, 2, 0)),0,VLOOKUP($A$115, 文字檔!K:L, 2, 0))</f>
        <v>0</v>
      </c>
      <c r="I115" s="5">
        <f>IF(ISERROR(VLOOKUP($A$115, 文字檔!M:N, 2, 0)),0,VLOOKUP($A$115, 文字檔!M:N, 2, 0))</f>
        <v>0</v>
      </c>
      <c r="J115" s="5">
        <f>IF(ISERROR(VLOOKUP($A$115, 文字檔!O:P, 2, 0)),0,VLOOKUP($A$115, 文字檔!O:P, 2, 0))</f>
        <v>0</v>
      </c>
      <c r="K115">
        <f>IF(ISERROR(VLOOKUP($A$115, 文字檔!Q:R, 2, 0)),0,VLOOKUP($A$115, 文字檔!Q:R, 2, 0))</f>
        <v>0</v>
      </c>
      <c r="L115">
        <f>IF(ISERROR(VLOOKUP($A$115, 文字檔!S:T, 2, 0)),0,VLOOKUP($A$115, 文字檔!S:T, 2, 0))</f>
        <v>0</v>
      </c>
      <c r="M115">
        <f>IF(ISERROR(VLOOKUP($A$115, 文字檔!U:V, 2, 0)),0,VLOOKUP($A$115, 文字檔!U:V, 2, 0))</f>
        <v>0</v>
      </c>
      <c r="N115">
        <f>IF(ISERROR(VLOOKUP($A$115, 文字檔!W:X, 2, 0)),0,VLOOKUP($A$115, 文字檔!W:X, 2, 0))</f>
        <v>0</v>
      </c>
      <c r="O115">
        <f>IF(ISERROR(VLOOKUP($A$115, 文字檔!Y:Z, 2, 0)),0,VLOOKUP($A$115, 文字檔!Y:Z, 2, 0))</f>
        <v>0</v>
      </c>
      <c r="P115">
        <f>IF(ISERROR(VLOOKUP($A$115, 文字檔!AA:AB, 2, 0)),0,VLOOKUP($A$115, 文字檔!AA:AB, 2, 0))</f>
        <v>0</v>
      </c>
    </row>
    <row r="116" spans="1:16" ht="16.2">
      <c r="A116" s="6">
        <v>43852</v>
      </c>
      <c r="B116" s="4">
        <f>SUMPRODUCT($C$2:$P$2,$C$116:$P$116)</f>
        <v>0</v>
      </c>
      <c r="C116" s="4">
        <f>IF(ISERROR(VLOOKUP($A$116, 文字檔!A:B, 2, 0)),0,VLOOKUP($A$116, 文字檔!A:B, 2, 0))</f>
        <v>0</v>
      </c>
      <c r="D116" s="5">
        <f>IF(ISERROR(VLOOKUP($A$116, 文字檔!C:D, 2, 0)),0,VLOOKUP($A$116, 文字檔!C:D, 2, 0))</f>
        <v>0</v>
      </c>
      <c r="E116" s="5">
        <f>IF(ISERROR(VLOOKUP($A$116, 文字檔!E:F, 2, 0)),0,VLOOKUP($A$116, 文字檔!E:F, 2, 0))</f>
        <v>0</v>
      </c>
      <c r="F116" s="5">
        <f>IF(ISERROR(VLOOKUP($A$116, 文字檔!G:H, 2, 0)),0,VLOOKUP($A$116, 文字檔!G:H, 2, 0))</f>
        <v>0</v>
      </c>
      <c r="G116" s="5">
        <f>IF(ISERROR(VLOOKUP($A$116, 文字檔!I:J, 2, 0)),0,VLOOKUP($A$116, 文字檔!I:J, 2, 0))</f>
        <v>0</v>
      </c>
      <c r="H116" s="5">
        <f>IF(ISERROR(VLOOKUP($A$116, 文字檔!K:L, 2, 0)),0,VLOOKUP($A$116, 文字檔!K:L, 2, 0))</f>
        <v>0</v>
      </c>
      <c r="I116" s="5">
        <f>IF(ISERROR(VLOOKUP($A$116, 文字檔!M:N, 2, 0)),0,VLOOKUP($A$116, 文字檔!M:N, 2, 0))</f>
        <v>0</v>
      </c>
      <c r="J116" s="5">
        <f>IF(ISERROR(VLOOKUP($A$116, 文字檔!O:P, 2, 0)),0,VLOOKUP($A$116, 文字檔!O:P, 2, 0))</f>
        <v>0</v>
      </c>
      <c r="K116">
        <f>IF(ISERROR(VLOOKUP($A$116, 文字檔!Q:R, 2, 0)),0,VLOOKUP($A$116, 文字檔!Q:R, 2, 0))</f>
        <v>0</v>
      </c>
      <c r="L116">
        <f>IF(ISERROR(VLOOKUP($A$116, 文字檔!S:T, 2, 0)),0,VLOOKUP($A$116, 文字檔!S:T, 2, 0))</f>
        <v>0</v>
      </c>
      <c r="M116">
        <f>IF(ISERROR(VLOOKUP($A$116, 文字檔!U:V, 2, 0)),0,VLOOKUP($A$116, 文字檔!U:V, 2, 0))</f>
        <v>0</v>
      </c>
      <c r="N116">
        <f>IF(ISERROR(VLOOKUP($A$116, 文字檔!W:X, 2, 0)),0,VLOOKUP($A$116, 文字檔!W:X, 2, 0))</f>
        <v>0</v>
      </c>
      <c r="O116">
        <f>IF(ISERROR(VLOOKUP($A$116, 文字檔!Y:Z, 2, 0)),0,VLOOKUP($A$116, 文字檔!Y:Z, 2, 0))</f>
        <v>0</v>
      </c>
      <c r="P116">
        <f>IF(ISERROR(VLOOKUP($A$116, 文字檔!AA:AB, 2, 0)),0,VLOOKUP($A$116, 文字檔!AA:AB, 2, 0))</f>
        <v>0</v>
      </c>
    </row>
    <row r="117" spans="1:16" ht="16.2">
      <c r="A117" s="6">
        <v>43853</v>
      </c>
      <c r="B117" s="4">
        <f>SUMPRODUCT($C$2:$P$2,$C$117:$P$117)</f>
        <v>0</v>
      </c>
      <c r="C117" s="4">
        <f>IF(ISERROR(VLOOKUP($A$117, 文字檔!A:B, 2, 0)),0,VLOOKUP($A$117, 文字檔!A:B, 2, 0))</f>
        <v>0</v>
      </c>
      <c r="D117" s="5">
        <f>IF(ISERROR(VLOOKUP($A$117, 文字檔!C:D, 2, 0)),0,VLOOKUP($A$117, 文字檔!C:D, 2, 0))</f>
        <v>0</v>
      </c>
      <c r="E117" s="5">
        <f>IF(ISERROR(VLOOKUP($A$117, 文字檔!E:F, 2, 0)),0,VLOOKUP($A$117, 文字檔!E:F, 2, 0))</f>
        <v>0</v>
      </c>
      <c r="F117" s="5">
        <f>IF(ISERROR(VLOOKUP($A$117, 文字檔!G:H, 2, 0)),0,VLOOKUP($A$117, 文字檔!G:H, 2, 0))</f>
        <v>0</v>
      </c>
      <c r="G117" s="5">
        <f>IF(ISERROR(VLOOKUP($A$117, 文字檔!I:J, 2, 0)),0,VLOOKUP($A$117, 文字檔!I:J, 2, 0))</f>
        <v>0</v>
      </c>
      <c r="H117" s="5">
        <f>IF(ISERROR(VLOOKUP($A$117, 文字檔!K:L, 2, 0)),0,VLOOKUP($A$117, 文字檔!K:L, 2, 0))</f>
        <v>0</v>
      </c>
      <c r="I117" s="5">
        <f>IF(ISERROR(VLOOKUP($A$117, 文字檔!M:N, 2, 0)),0,VLOOKUP($A$117, 文字檔!M:N, 2, 0))</f>
        <v>0</v>
      </c>
      <c r="J117" s="5">
        <f>IF(ISERROR(VLOOKUP($A$117, 文字檔!O:P, 2, 0)),0,VLOOKUP($A$117, 文字檔!O:P, 2, 0))</f>
        <v>0</v>
      </c>
      <c r="K117">
        <f>IF(ISERROR(VLOOKUP($A$117, 文字檔!Q:R, 2, 0)),0,VLOOKUP($A$117, 文字檔!Q:R, 2, 0))</f>
        <v>0</v>
      </c>
      <c r="L117">
        <f>IF(ISERROR(VLOOKUP($A$117, 文字檔!S:T, 2, 0)),0,VLOOKUP($A$117, 文字檔!S:T, 2, 0))</f>
        <v>0</v>
      </c>
      <c r="M117">
        <f>IF(ISERROR(VLOOKUP($A$117, 文字檔!U:V, 2, 0)),0,VLOOKUP($A$117, 文字檔!U:V, 2, 0))</f>
        <v>0</v>
      </c>
      <c r="N117">
        <f>IF(ISERROR(VLOOKUP($A$117, 文字檔!W:X, 2, 0)),0,VLOOKUP($A$117, 文字檔!W:X, 2, 0))</f>
        <v>0</v>
      </c>
      <c r="O117">
        <f>IF(ISERROR(VLOOKUP($A$117, 文字檔!Y:Z, 2, 0)),0,VLOOKUP($A$117, 文字檔!Y:Z, 2, 0))</f>
        <v>0</v>
      </c>
      <c r="P117">
        <f>IF(ISERROR(VLOOKUP($A$117, 文字檔!AA:AB, 2, 0)),0,VLOOKUP($A$117, 文字檔!AA:AB, 2, 0))</f>
        <v>0</v>
      </c>
    </row>
    <row r="118" spans="1:16" ht="16.2">
      <c r="A118" s="6">
        <v>43854</v>
      </c>
      <c r="B118" s="4">
        <f>SUMPRODUCT($C$2:$P$2,$C$118:$P$118)</f>
        <v>0</v>
      </c>
      <c r="C118" s="4">
        <f>IF(ISERROR(VLOOKUP($A$118, 文字檔!A:B, 2, 0)),0,VLOOKUP($A$118, 文字檔!A:B, 2, 0))</f>
        <v>0</v>
      </c>
      <c r="D118" s="5">
        <f>IF(ISERROR(VLOOKUP($A$118, 文字檔!C:D, 2, 0)),0,VLOOKUP($A$118, 文字檔!C:D, 2, 0))</f>
        <v>0</v>
      </c>
      <c r="E118" s="5">
        <f>IF(ISERROR(VLOOKUP($A$118, 文字檔!E:F, 2, 0)),0,VLOOKUP($A$118, 文字檔!E:F, 2, 0))</f>
        <v>0</v>
      </c>
      <c r="F118" s="5">
        <f>IF(ISERROR(VLOOKUP($A$118, 文字檔!G:H, 2, 0)),0,VLOOKUP($A$118, 文字檔!G:H, 2, 0))</f>
        <v>0</v>
      </c>
      <c r="G118" s="5">
        <f>IF(ISERROR(VLOOKUP($A$118, 文字檔!I:J, 2, 0)),0,VLOOKUP($A$118, 文字檔!I:J, 2, 0))</f>
        <v>0</v>
      </c>
      <c r="H118" s="5">
        <f>IF(ISERROR(VLOOKUP($A$118, 文字檔!K:L, 2, 0)),0,VLOOKUP($A$118, 文字檔!K:L, 2, 0))</f>
        <v>0</v>
      </c>
      <c r="I118" s="5">
        <f>IF(ISERROR(VLOOKUP($A$118, 文字檔!M:N, 2, 0)),0,VLOOKUP($A$118, 文字檔!M:N, 2, 0))</f>
        <v>0</v>
      </c>
      <c r="J118" s="5">
        <f>IF(ISERROR(VLOOKUP($A$118, 文字檔!O:P, 2, 0)),0,VLOOKUP($A$118, 文字檔!O:P, 2, 0))</f>
        <v>0</v>
      </c>
      <c r="K118">
        <f>IF(ISERROR(VLOOKUP($A$118, 文字檔!Q:R, 2, 0)),0,VLOOKUP($A$118, 文字檔!Q:R, 2, 0))</f>
        <v>0</v>
      </c>
      <c r="L118">
        <f>IF(ISERROR(VLOOKUP($A$118, 文字檔!S:T, 2, 0)),0,VLOOKUP($A$118, 文字檔!S:T, 2, 0))</f>
        <v>0</v>
      </c>
      <c r="M118">
        <f>IF(ISERROR(VLOOKUP($A$118, 文字檔!U:V, 2, 0)),0,VLOOKUP($A$118, 文字檔!U:V, 2, 0))</f>
        <v>0</v>
      </c>
      <c r="N118">
        <f>IF(ISERROR(VLOOKUP($A$118, 文字檔!W:X, 2, 0)),0,VLOOKUP($A$118, 文字檔!W:X, 2, 0))</f>
        <v>0</v>
      </c>
      <c r="O118">
        <f>IF(ISERROR(VLOOKUP($A$118, 文字檔!Y:Z, 2, 0)),0,VLOOKUP($A$118, 文字檔!Y:Z, 2, 0))</f>
        <v>0</v>
      </c>
      <c r="P118">
        <f>IF(ISERROR(VLOOKUP($A$118, 文字檔!AA:AB, 2, 0)),0,VLOOKUP($A$118, 文字檔!AA:AB, 2, 0))</f>
        <v>0</v>
      </c>
    </row>
    <row r="119" spans="1:16" ht="16.2">
      <c r="A119" s="6">
        <v>43855</v>
      </c>
      <c r="B119" s="4">
        <f>SUMPRODUCT($C$2:$P$2,$C$119:$P$119)</f>
        <v>0</v>
      </c>
      <c r="C119" s="4">
        <f>IF(ISERROR(VLOOKUP($A$119, 文字檔!A:B, 2, 0)),0,VLOOKUP($A$119, 文字檔!A:B, 2, 0))</f>
        <v>0</v>
      </c>
      <c r="D119" s="5">
        <f>IF(ISERROR(VLOOKUP($A$119, 文字檔!C:D, 2, 0)),0,VLOOKUP($A$119, 文字檔!C:D, 2, 0))</f>
        <v>0</v>
      </c>
      <c r="E119" s="5">
        <f>IF(ISERROR(VLOOKUP($A$119, 文字檔!E:F, 2, 0)),0,VLOOKUP($A$119, 文字檔!E:F, 2, 0))</f>
        <v>0</v>
      </c>
      <c r="F119" s="5">
        <f>IF(ISERROR(VLOOKUP($A$119, 文字檔!G:H, 2, 0)),0,VLOOKUP($A$119, 文字檔!G:H, 2, 0))</f>
        <v>0</v>
      </c>
      <c r="G119" s="5">
        <f>IF(ISERROR(VLOOKUP($A$119, 文字檔!I:J, 2, 0)),0,VLOOKUP($A$119, 文字檔!I:J, 2, 0))</f>
        <v>0</v>
      </c>
      <c r="H119" s="5">
        <f>IF(ISERROR(VLOOKUP($A$119, 文字檔!K:L, 2, 0)),0,VLOOKUP($A$119, 文字檔!K:L, 2, 0))</f>
        <v>0</v>
      </c>
      <c r="I119" s="5">
        <f>IF(ISERROR(VLOOKUP($A$119, 文字檔!M:N, 2, 0)),0,VLOOKUP($A$119, 文字檔!M:N, 2, 0))</f>
        <v>0</v>
      </c>
      <c r="J119" s="5">
        <f>IF(ISERROR(VLOOKUP($A$119, 文字檔!O:P, 2, 0)),0,VLOOKUP($A$119, 文字檔!O:P, 2, 0))</f>
        <v>0</v>
      </c>
      <c r="K119">
        <f>IF(ISERROR(VLOOKUP($A$119, 文字檔!Q:R, 2, 0)),0,VLOOKUP($A$119, 文字檔!Q:R, 2, 0))</f>
        <v>0</v>
      </c>
      <c r="L119">
        <f>IF(ISERROR(VLOOKUP($A$119, 文字檔!S:T, 2, 0)),0,VLOOKUP($A$119, 文字檔!S:T, 2, 0))</f>
        <v>0</v>
      </c>
      <c r="M119">
        <f>IF(ISERROR(VLOOKUP($A$119, 文字檔!U:V, 2, 0)),0,VLOOKUP($A$119, 文字檔!U:V, 2, 0))</f>
        <v>0</v>
      </c>
      <c r="N119">
        <f>IF(ISERROR(VLOOKUP($A$119, 文字檔!W:X, 2, 0)),0,VLOOKUP($A$119, 文字檔!W:X, 2, 0))</f>
        <v>0</v>
      </c>
      <c r="O119">
        <f>IF(ISERROR(VLOOKUP($A$119, 文字檔!Y:Z, 2, 0)),0,VLOOKUP($A$119, 文字檔!Y:Z, 2, 0))</f>
        <v>0</v>
      </c>
      <c r="P119">
        <f>IF(ISERROR(VLOOKUP($A$119, 文字檔!AA:AB, 2, 0)),0,VLOOKUP($A$119, 文字檔!AA:AB, 2, 0))</f>
        <v>0</v>
      </c>
    </row>
    <row r="120" spans="1:16" ht="16.2">
      <c r="A120" s="6">
        <v>43856</v>
      </c>
      <c r="B120" s="4">
        <f>SUMPRODUCT($C$2:$P$2,$C$120:$P$120)</f>
        <v>0</v>
      </c>
      <c r="C120" s="4">
        <f>IF(ISERROR(VLOOKUP($A$120, 文字檔!A:B, 2, 0)),0,VLOOKUP($A$120, 文字檔!A:B, 2, 0))</f>
        <v>0</v>
      </c>
      <c r="D120" s="5">
        <f>IF(ISERROR(VLOOKUP($A$120, 文字檔!C:D, 2, 0)),0,VLOOKUP($A$120, 文字檔!C:D, 2, 0))</f>
        <v>0</v>
      </c>
      <c r="E120" s="5">
        <f>IF(ISERROR(VLOOKUP($A$120, 文字檔!E:F, 2, 0)),0,VLOOKUP($A$120, 文字檔!E:F, 2, 0))</f>
        <v>0</v>
      </c>
      <c r="F120" s="5">
        <f>IF(ISERROR(VLOOKUP($A$120, 文字檔!G:H, 2, 0)),0,VLOOKUP($A$120, 文字檔!G:H, 2, 0))</f>
        <v>0</v>
      </c>
      <c r="G120" s="5">
        <f>IF(ISERROR(VLOOKUP($A$120, 文字檔!I:J, 2, 0)),0,VLOOKUP($A$120, 文字檔!I:J, 2, 0))</f>
        <v>0</v>
      </c>
      <c r="H120" s="5">
        <f>IF(ISERROR(VLOOKUP($A$120, 文字檔!K:L, 2, 0)),0,VLOOKUP($A$120, 文字檔!K:L, 2, 0))</f>
        <v>0</v>
      </c>
      <c r="I120" s="5">
        <f>IF(ISERROR(VLOOKUP($A$120, 文字檔!M:N, 2, 0)),0,VLOOKUP($A$120, 文字檔!M:N, 2, 0))</f>
        <v>0</v>
      </c>
      <c r="J120" s="5">
        <f>IF(ISERROR(VLOOKUP($A$120, 文字檔!O:P, 2, 0)),0,VLOOKUP($A$120, 文字檔!O:P, 2, 0))</f>
        <v>0</v>
      </c>
      <c r="K120">
        <f>IF(ISERROR(VLOOKUP($A$120, 文字檔!Q:R, 2, 0)),0,VLOOKUP($A$120, 文字檔!Q:R, 2, 0))</f>
        <v>0</v>
      </c>
      <c r="L120">
        <f>IF(ISERROR(VLOOKUP($A$120, 文字檔!S:T, 2, 0)),0,VLOOKUP($A$120, 文字檔!S:T, 2, 0))</f>
        <v>0</v>
      </c>
      <c r="M120">
        <f>IF(ISERROR(VLOOKUP($A$120, 文字檔!U:V, 2, 0)),0,VLOOKUP($A$120, 文字檔!U:V, 2, 0))</f>
        <v>0</v>
      </c>
      <c r="N120">
        <f>IF(ISERROR(VLOOKUP($A$120, 文字檔!W:X, 2, 0)),0,VLOOKUP($A$120, 文字檔!W:X, 2, 0))</f>
        <v>0</v>
      </c>
      <c r="O120">
        <f>IF(ISERROR(VLOOKUP($A$120, 文字檔!Y:Z, 2, 0)),0,VLOOKUP($A$120, 文字檔!Y:Z, 2, 0))</f>
        <v>0</v>
      </c>
      <c r="P120">
        <f>IF(ISERROR(VLOOKUP($A$120, 文字檔!AA:AB, 2, 0)),0,VLOOKUP($A$120, 文字檔!AA:AB, 2, 0))</f>
        <v>0</v>
      </c>
    </row>
    <row r="121" spans="1:16" ht="16.2">
      <c r="A121" s="6">
        <v>43857</v>
      </c>
      <c r="B121" s="4">
        <f>SUMPRODUCT($C$2:$P$2,$C$121:$P$121)</f>
        <v>0</v>
      </c>
      <c r="C121" s="4">
        <f>IF(ISERROR(VLOOKUP($A$121, 文字檔!A:B, 2, 0)),0,VLOOKUP($A$121, 文字檔!A:B, 2, 0))</f>
        <v>0</v>
      </c>
      <c r="D121" s="5">
        <f>IF(ISERROR(VLOOKUP($A$121, 文字檔!C:D, 2, 0)),0,VLOOKUP($A$121, 文字檔!C:D, 2, 0))</f>
        <v>0</v>
      </c>
      <c r="E121" s="5">
        <f>IF(ISERROR(VLOOKUP($A$121, 文字檔!E:F, 2, 0)),0,VLOOKUP($A$121, 文字檔!E:F, 2, 0))</f>
        <v>0</v>
      </c>
      <c r="F121" s="5">
        <f>IF(ISERROR(VLOOKUP($A$121, 文字檔!G:H, 2, 0)),0,VLOOKUP($A$121, 文字檔!G:H, 2, 0))</f>
        <v>0</v>
      </c>
      <c r="G121" s="5">
        <f>IF(ISERROR(VLOOKUP($A$121, 文字檔!I:J, 2, 0)),0,VLOOKUP($A$121, 文字檔!I:J, 2, 0))</f>
        <v>0</v>
      </c>
      <c r="H121" s="5">
        <f>IF(ISERROR(VLOOKUP($A$121, 文字檔!K:L, 2, 0)),0,VLOOKUP($A$121, 文字檔!K:L, 2, 0))</f>
        <v>0</v>
      </c>
      <c r="I121" s="5">
        <f>IF(ISERROR(VLOOKUP($A$121, 文字檔!M:N, 2, 0)),0,VLOOKUP($A$121, 文字檔!M:N, 2, 0))</f>
        <v>0</v>
      </c>
      <c r="J121" s="5">
        <f>IF(ISERROR(VLOOKUP($A$121, 文字檔!O:P, 2, 0)),0,VLOOKUP($A$121, 文字檔!O:P, 2, 0))</f>
        <v>0</v>
      </c>
      <c r="K121">
        <f>IF(ISERROR(VLOOKUP($A$121, 文字檔!Q:R, 2, 0)),0,VLOOKUP($A$121, 文字檔!Q:R, 2, 0))</f>
        <v>0</v>
      </c>
      <c r="L121">
        <f>IF(ISERROR(VLOOKUP($A$121, 文字檔!S:T, 2, 0)),0,VLOOKUP($A$121, 文字檔!S:T, 2, 0))</f>
        <v>0</v>
      </c>
      <c r="M121">
        <f>IF(ISERROR(VLOOKUP($A$121, 文字檔!U:V, 2, 0)),0,VLOOKUP($A$121, 文字檔!U:V, 2, 0))</f>
        <v>0</v>
      </c>
      <c r="N121">
        <f>IF(ISERROR(VLOOKUP($A$121, 文字檔!W:X, 2, 0)),0,VLOOKUP($A$121, 文字檔!W:X, 2, 0))</f>
        <v>0</v>
      </c>
      <c r="O121">
        <f>IF(ISERROR(VLOOKUP($A$121, 文字檔!Y:Z, 2, 0)),0,VLOOKUP($A$121, 文字檔!Y:Z, 2, 0))</f>
        <v>0</v>
      </c>
      <c r="P121">
        <f>IF(ISERROR(VLOOKUP($A$121, 文字檔!AA:AB, 2, 0)),0,VLOOKUP($A$121, 文字檔!AA:AB, 2, 0))</f>
        <v>0</v>
      </c>
    </row>
    <row r="122" spans="1:16" ht="16.2">
      <c r="A122" s="6">
        <v>43858</v>
      </c>
      <c r="B122" s="4">
        <f>SUMPRODUCT($C$2:$P$2,$C$122:$P$122)</f>
        <v>0</v>
      </c>
      <c r="C122" s="4">
        <f>IF(ISERROR(VLOOKUP($A$122, 文字檔!A:B, 2, 0)),0,VLOOKUP($A$122, 文字檔!A:B, 2, 0))</f>
        <v>0</v>
      </c>
      <c r="D122" s="5">
        <f>IF(ISERROR(VLOOKUP($A$122, 文字檔!C:D, 2, 0)),0,VLOOKUP($A$122, 文字檔!C:D, 2, 0))</f>
        <v>0</v>
      </c>
      <c r="E122" s="5">
        <f>IF(ISERROR(VLOOKUP($A$122, 文字檔!E:F, 2, 0)),0,VLOOKUP($A$122, 文字檔!E:F, 2, 0))</f>
        <v>0</v>
      </c>
      <c r="F122" s="5">
        <f>IF(ISERROR(VLOOKUP($A$122, 文字檔!G:H, 2, 0)),0,VLOOKUP($A$122, 文字檔!G:H, 2, 0))</f>
        <v>0</v>
      </c>
      <c r="G122" s="5">
        <f>IF(ISERROR(VLOOKUP($A$122, 文字檔!I:J, 2, 0)),0,VLOOKUP($A$122, 文字檔!I:J, 2, 0))</f>
        <v>0</v>
      </c>
      <c r="H122" s="5">
        <f>IF(ISERROR(VLOOKUP($A$122, 文字檔!K:L, 2, 0)),0,VLOOKUP($A$122, 文字檔!K:L, 2, 0))</f>
        <v>0</v>
      </c>
      <c r="I122" s="5">
        <f>IF(ISERROR(VLOOKUP($A$122, 文字檔!M:N, 2, 0)),0,VLOOKUP($A$122, 文字檔!M:N, 2, 0))</f>
        <v>0</v>
      </c>
      <c r="J122" s="5">
        <f>IF(ISERROR(VLOOKUP($A$122, 文字檔!O:P, 2, 0)),0,VLOOKUP($A$122, 文字檔!O:P, 2, 0))</f>
        <v>0</v>
      </c>
      <c r="K122">
        <f>IF(ISERROR(VLOOKUP($A$122, 文字檔!Q:R, 2, 0)),0,VLOOKUP($A$122, 文字檔!Q:R, 2, 0))</f>
        <v>0</v>
      </c>
      <c r="L122">
        <f>IF(ISERROR(VLOOKUP($A$122, 文字檔!S:T, 2, 0)),0,VLOOKUP($A$122, 文字檔!S:T, 2, 0))</f>
        <v>0</v>
      </c>
      <c r="M122">
        <f>IF(ISERROR(VLOOKUP($A$122, 文字檔!U:V, 2, 0)),0,VLOOKUP($A$122, 文字檔!U:V, 2, 0))</f>
        <v>0</v>
      </c>
      <c r="N122">
        <f>IF(ISERROR(VLOOKUP($A$122, 文字檔!W:X, 2, 0)),0,VLOOKUP($A$122, 文字檔!W:X, 2, 0))</f>
        <v>0</v>
      </c>
      <c r="O122">
        <f>IF(ISERROR(VLOOKUP($A$122, 文字檔!Y:Z, 2, 0)),0,VLOOKUP($A$122, 文字檔!Y:Z, 2, 0))</f>
        <v>0</v>
      </c>
      <c r="P122">
        <f>IF(ISERROR(VLOOKUP($A$122, 文字檔!AA:AB, 2, 0)),0,VLOOKUP($A$122, 文字檔!AA:AB, 2, 0))</f>
        <v>0</v>
      </c>
    </row>
    <row r="123" spans="1:16" ht="16.2">
      <c r="A123" s="6">
        <v>43859</v>
      </c>
      <c r="B123" s="4">
        <f>SUMPRODUCT($C$2:$P$2,$C$123:$P$123)</f>
        <v>0</v>
      </c>
      <c r="C123" s="4">
        <f>IF(ISERROR(VLOOKUP($A$123, 文字檔!A:B, 2, 0)),0,VLOOKUP($A$123, 文字檔!A:B, 2, 0))</f>
        <v>0</v>
      </c>
      <c r="D123" s="5">
        <f>IF(ISERROR(VLOOKUP($A$123, 文字檔!C:D, 2, 0)),0,VLOOKUP($A$123, 文字檔!C:D, 2, 0))</f>
        <v>0</v>
      </c>
      <c r="E123" s="5">
        <f>IF(ISERROR(VLOOKUP($A$123, 文字檔!E:F, 2, 0)),0,VLOOKUP($A$123, 文字檔!E:F, 2, 0))</f>
        <v>0</v>
      </c>
      <c r="F123" s="5">
        <f>IF(ISERROR(VLOOKUP($A$123, 文字檔!G:H, 2, 0)),0,VLOOKUP($A$123, 文字檔!G:H, 2, 0))</f>
        <v>0</v>
      </c>
      <c r="G123" s="5">
        <f>IF(ISERROR(VLOOKUP($A$123, 文字檔!I:J, 2, 0)),0,VLOOKUP($A$123, 文字檔!I:J, 2, 0))</f>
        <v>0</v>
      </c>
      <c r="H123" s="5">
        <f>IF(ISERROR(VLOOKUP($A$123, 文字檔!K:L, 2, 0)),0,VLOOKUP($A$123, 文字檔!K:L, 2, 0))</f>
        <v>0</v>
      </c>
      <c r="I123" s="5">
        <f>IF(ISERROR(VLOOKUP($A$123, 文字檔!M:N, 2, 0)),0,VLOOKUP($A$123, 文字檔!M:N, 2, 0))</f>
        <v>0</v>
      </c>
      <c r="J123" s="5">
        <f>IF(ISERROR(VLOOKUP($A$123, 文字檔!O:P, 2, 0)),0,VLOOKUP($A$123, 文字檔!O:P, 2, 0))</f>
        <v>0</v>
      </c>
      <c r="K123">
        <f>IF(ISERROR(VLOOKUP($A$123, 文字檔!Q:R, 2, 0)),0,VLOOKUP($A$123, 文字檔!Q:R, 2, 0))</f>
        <v>0</v>
      </c>
      <c r="L123">
        <f>IF(ISERROR(VLOOKUP($A$123, 文字檔!S:T, 2, 0)),0,VLOOKUP($A$123, 文字檔!S:T, 2, 0))</f>
        <v>0</v>
      </c>
      <c r="M123">
        <f>IF(ISERROR(VLOOKUP($A$123, 文字檔!U:V, 2, 0)),0,VLOOKUP($A$123, 文字檔!U:V, 2, 0))</f>
        <v>0</v>
      </c>
      <c r="N123">
        <f>IF(ISERROR(VLOOKUP($A$123, 文字檔!W:X, 2, 0)),0,VLOOKUP($A$123, 文字檔!W:X, 2, 0))</f>
        <v>0</v>
      </c>
      <c r="O123">
        <f>IF(ISERROR(VLOOKUP($A$123, 文字檔!Y:Z, 2, 0)),0,VLOOKUP($A$123, 文字檔!Y:Z, 2, 0))</f>
        <v>0</v>
      </c>
      <c r="P123">
        <f>IF(ISERROR(VLOOKUP($A$123, 文字檔!AA:AB, 2, 0)),0,VLOOKUP($A$123, 文字檔!AA:AB, 2, 0))</f>
        <v>0</v>
      </c>
    </row>
    <row r="124" spans="1:16" ht="16.2">
      <c r="A124" s="6">
        <v>43860</v>
      </c>
      <c r="B124" s="4">
        <f>SUMPRODUCT($C$2:$P$2,$C$124:$P$124)</f>
        <v>352061.20999999996</v>
      </c>
      <c r="C124" s="4">
        <f>IF(ISERROR(VLOOKUP($A$124, 文字檔!A:B, 2, 0)),0,VLOOKUP($A$124, 文字檔!A:B, 2, 0))</f>
        <v>38110.18</v>
      </c>
      <c r="D124" s="5">
        <f>IF(ISERROR(VLOOKUP($A$124, 文字檔!C:D, 2, 0)),0,VLOOKUP($A$124, 文字檔!C:D, 2, 0))</f>
        <v>31600</v>
      </c>
      <c r="E124" s="5">
        <f>IF(ISERROR(VLOOKUP($A$124, 文字檔!E:F, 2, 0)),0,VLOOKUP($A$124, 文字檔!E:F, 2, 0))</f>
        <v>0</v>
      </c>
      <c r="F124" s="5">
        <f>IF(ISERROR(VLOOKUP($A$124, 文字檔!G:H, 2, 0)),0,VLOOKUP($A$124, 文字檔!G:H, 2, 0))</f>
        <v>0</v>
      </c>
      <c r="G124" s="5">
        <f>IF(ISERROR(VLOOKUP($A$124, 文字檔!I:J, 2, 0)),0,VLOOKUP($A$124, 文字檔!I:J, 2, 0))</f>
        <v>-4900</v>
      </c>
      <c r="H124" s="5">
        <f>IF(ISERROR(VLOOKUP($A$124, 文字檔!K:L, 2, 0)),0,VLOOKUP($A$124, 文字檔!K:L, 2, 0))</f>
        <v>67848.67</v>
      </c>
      <c r="I124" s="5">
        <f>IF(ISERROR(VLOOKUP($A$124, 文字檔!M:N, 2, 0)),0,VLOOKUP($A$124, 文字檔!M:N, 2, 0))</f>
        <v>-3000</v>
      </c>
      <c r="J124" s="5">
        <f>IF(ISERROR(VLOOKUP($A$124, 文字檔!O:P, 2, 0)),0,VLOOKUP($A$124, 文字檔!O:P, 2, 0))</f>
        <v>-18800.8</v>
      </c>
      <c r="K124">
        <f>IF(ISERROR(VLOOKUP($A$124, 文字檔!Q:R, 2, 0)),0,VLOOKUP($A$124, 文字檔!Q:R, 2, 0))</f>
        <v>0</v>
      </c>
      <c r="L124">
        <f>IF(ISERROR(VLOOKUP($A$124, 文字檔!S:T, 2, 0)),0,VLOOKUP($A$124, 文字檔!S:T, 2, 0))</f>
        <v>7703.16</v>
      </c>
      <c r="M124">
        <f>IF(ISERROR(VLOOKUP($A$124, 文字檔!U:V, 2, 0)),0,VLOOKUP($A$124, 文字檔!U:V, 2, 0))</f>
        <v>-12800</v>
      </c>
      <c r="N124">
        <f>IF(ISERROR(VLOOKUP($A$124, 文字檔!W:X, 2, 0)),0,VLOOKUP($A$124, 文字檔!W:X, 2, 0))</f>
        <v>145300</v>
      </c>
      <c r="O124">
        <f>IF(ISERROR(VLOOKUP($A$124, 文字檔!Y:Z, 2, 0)),0,VLOOKUP($A$124, 文字檔!Y:Z, 2, 0))</f>
        <v>58900</v>
      </c>
      <c r="P124">
        <f>IF(ISERROR(VLOOKUP($A$124, 文字檔!AA:AB, 2, 0)),0,VLOOKUP($A$124, 文字檔!AA:AB, 2, 0))</f>
        <v>42100</v>
      </c>
    </row>
    <row r="125" spans="1:16" ht="16.2">
      <c r="A125" s="6">
        <v>43861</v>
      </c>
      <c r="B125" s="4">
        <f>SUMPRODUCT($C$2:$P$2,$C$125:$P$125)</f>
        <v>-91831.91</v>
      </c>
      <c r="C125" s="4">
        <f>IF(ISERROR(VLOOKUP($A$125, 文字檔!A:B, 2, 0)),0,VLOOKUP($A$125, 文字檔!A:B, 2, 0))</f>
        <v>0</v>
      </c>
      <c r="D125" s="5">
        <f>IF(ISERROR(VLOOKUP($A$125, 文字檔!C:D, 2, 0)),0,VLOOKUP($A$125, 文字檔!C:D, 2, 0))</f>
        <v>0</v>
      </c>
      <c r="E125" s="5">
        <f>IF(ISERROR(VLOOKUP($A$125, 文字檔!E:F, 2, 0)),0,VLOOKUP($A$125, 文字檔!E:F, 2, 0))</f>
        <v>0</v>
      </c>
      <c r="F125" s="5">
        <f>IF(ISERROR(VLOOKUP($A$125, 文字檔!G:H, 2, 0)),0,VLOOKUP($A$125, 文字檔!G:H, 2, 0))</f>
        <v>0</v>
      </c>
      <c r="G125" s="5">
        <f>IF(ISERROR(VLOOKUP($A$125, 文字檔!I:J, 2, 0)),0,VLOOKUP($A$125, 文字檔!I:J, 2, 0))</f>
        <v>0</v>
      </c>
      <c r="H125" s="5">
        <f>IF(ISERROR(VLOOKUP($A$125, 文字檔!K:L, 2, 0)),0,VLOOKUP($A$125, 文字檔!K:L, 2, 0))</f>
        <v>-6942.09</v>
      </c>
      <c r="I125" s="5">
        <f>IF(ISERROR(VLOOKUP($A$125, 文字檔!M:N, 2, 0)),0,VLOOKUP($A$125, 文字檔!M:N, 2, 0))</f>
        <v>0</v>
      </c>
      <c r="J125" s="5">
        <f>IF(ISERROR(VLOOKUP($A$125, 文字檔!O:P, 2, 0)),0,VLOOKUP($A$125, 文字檔!O:P, 2, 0))</f>
        <v>-16689.82</v>
      </c>
      <c r="K125">
        <f>IF(ISERROR(VLOOKUP($A$125, 文字檔!Q:R, 2, 0)),0,VLOOKUP($A$125, 文字檔!Q:R, 2, 0))</f>
        <v>-24000</v>
      </c>
      <c r="L125">
        <f>IF(ISERROR(VLOOKUP($A$125, 文字檔!S:T, 2, 0)),0,VLOOKUP($A$125, 文字檔!S:T, 2, 0))</f>
        <v>0</v>
      </c>
      <c r="M125">
        <f>IF(ISERROR(VLOOKUP($A$125, 文字檔!U:V, 2, 0)),0,VLOOKUP($A$125, 文字檔!U:V, 2, 0))</f>
        <v>-19600</v>
      </c>
      <c r="N125">
        <f>IF(ISERROR(VLOOKUP($A$125, 文字檔!W:X, 2, 0)),0,VLOOKUP($A$125, 文字檔!W:X, 2, 0))</f>
        <v>-19600</v>
      </c>
      <c r="O125">
        <f>IF(ISERROR(VLOOKUP($A$125, 文字檔!Y:Z, 2, 0)),0,VLOOKUP($A$125, 文字檔!Y:Z, 2, 0))</f>
        <v>13500</v>
      </c>
      <c r="P125">
        <f>IF(ISERROR(VLOOKUP($A$125, 文字檔!AA:AB, 2, 0)),0,VLOOKUP($A$125, 文字檔!AA:AB, 2, 0))</f>
        <v>-18500</v>
      </c>
    </row>
    <row r="126" spans="1:16" ht="16.2">
      <c r="A126" s="6">
        <v>43862</v>
      </c>
      <c r="B126" s="4">
        <f>SUMPRODUCT($C$2:$P$2,$C$126:$P$126)</f>
        <v>0</v>
      </c>
      <c r="C126" s="4">
        <f>IF(ISERROR(VLOOKUP($A$126, 文字檔!A:B, 2, 0)),0,VLOOKUP($A$126, 文字檔!A:B, 2, 0))</f>
        <v>0</v>
      </c>
      <c r="D126" s="5">
        <f>IF(ISERROR(VLOOKUP($A$126, 文字檔!C:D, 2, 0)),0,VLOOKUP($A$126, 文字檔!C:D, 2, 0))</f>
        <v>0</v>
      </c>
      <c r="E126" s="5">
        <f>IF(ISERROR(VLOOKUP($A$126, 文字檔!E:F, 2, 0)),0,VLOOKUP($A$126, 文字檔!E:F, 2, 0))</f>
        <v>0</v>
      </c>
      <c r="F126" s="5">
        <f>IF(ISERROR(VLOOKUP($A$126, 文字檔!G:H, 2, 0)),0,VLOOKUP($A$126, 文字檔!G:H, 2, 0))</f>
        <v>0</v>
      </c>
      <c r="G126" s="5">
        <f>IF(ISERROR(VLOOKUP($A$126, 文字檔!I:J, 2, 0)),0,VLOOKUP($A$126, 文字檔!I:J, 2, 0))</f>
        <v>0</v>
      </c>
      <c r="H126" s="5">
        <f>IF(ISERROR(VLOOKUP($A$126, 文字檔!K:L, 2, 0)),0,VLOOKUP($A$126, 文字檔!K:L, 2, 0))</f>
        <v>0</v>
      </c>
      <c r="I126" s="5">
        <f>IF(ISERROR(VLOOKUP($A$126, 文字檔!M:N, 2, 0)),0,VLOOKUP($A$126, 文字檔!M:N, 2, 0))</f>
        <v>0</v>
      </c>
      <c r="J126" s="5">
        <f>IF(ISERROR(VLOOKUP($A$126, 文字檔!O:P, 2, 0)),0,VLOOKUP($A$126, 文字檔!O:P, 2, 0))</f>
        <v>0</v>
      </c>
      <c r="K126">
        <f>IF(ISERROR(VLOOKUP($A$126, 文字檔!Q:R, 2, 0)),0,VLOOKUP($A$126, 文字檔!Q:R, 2, 0))</f>
        <v>0</v>
      </c>
      <c r="L126">
        <f>IF(ISERROR(VLOOKUP($A$126, 文字檔!S:T, 2, 0)),0,VLOOKUP($A$126, 文字檔!S:T, 2, 0))</f>
        <v>0</v>
      </c>
      <c r="M126">
        <f>IF(ISERROR(VLOOKUP($A$126, 文字檔!U:V, 2, 0)),0,VLOOKUP($A$126, 文字檔!U:V, 2, 0))</f>
        <v>0</v>
      </c>
      <c r="N126">
        <f>IF(ISERROR(VLOOKUP($A$126, 文字檔!W:X, 2, 0)),0,VLOOKUP($A$126, 文字檔!W:X, 2, 0))</f>
        <v>0</v>
      </c>
      <c r="O126">
        <f>IF(ISERROR(VLOOKUP($A$126, 文字檔!Y:Z, 2, 0)),0,VLOOKUP($A$126, 文字檔!Y:Z, 2, 0))</f>
        <v>0</v>
      </c>
      <c r="P126">
        <f>IF(ISERROR(VLOOKUP($A$126, 文字檔!AA:AB, 2, 0)),0,VLOOKUP($A$126, 文字檔!AA:AB, 2, 0))</f>
        <v>0</v>
      </c>
    </row>
    <row r="127" spans="1:16" ht="16.2">
      <c r="A127" s="6">
        <v>43863</v>
      </c>
      <c r="B127" s="4">
        <f>SUMPRODUCT($C$2:$P$2,$C$127:$P$127)</f>
        <v>0</v>
      </c>
      <c r="C127" s="4">
        <f>IF(ISERROR(VLOOKUP($A$127, 文字檔!A:B, 2, 0)),0,VLOOKUP($A$127, 文字檔!A:B, 2, 0))</f>
        <v>0</v>
      </c>
      <c r="D127" s="5">
        <f>IF(ISERROR(VLOOKUP($A$127, 文字檔!C:D, 2, 0)),0,VLOOKUP($A$127, 文字檔!C:D, 2, 0))</f>
        <v>0</v>
      </c>
      <c r="E127" s="5">
        <f>IF(ISERROR(VLOOKUP($A$127, 文字檔!E:F, 2, 0)),0,VLOOKUP($A$127, 文字檔!E:F, 2, 0))</f>
        <v>0</v>
      </c>
      <c r="F127" s="5">
        <f>IF(ISERROR(VLOOKUP($A$127, 文字檔!G:H, 2, 0)),0,VLOOKUP($A$127, 文字檔!G:H, 2, 0))</f>
        <v>0</v>
      </c>
      <c r="G127" s="5">
        <f>IF(ISERROR(VLOOKUP($A$127, 文字檔!I:J, 2, 0)),0,VLOOKUP($A$127, 文字檔!I:J, 2, 0))</f>
        <v>0</v>
      </c>
      <c r="H127" s="5">
        <f>IF(ISERROR(VLOOKUP($A$127, 文字檔!K:L, 2, 0)),0,VLOOKUP($A$127, 文字檔!K:L, 2, 0))</f>
        <v>0</v>
      </c>
      <c r="I127" s="5">
        <f>IF(ISERROR(VLOOKUP($A$127, 文字檔!M:N, 2, 0)),0,VLOOKUP($A$127, 文字檔!M:N, 2, 0))</f>
        <v>0</v>
      </c>
      <c r="J127" s="5">
        <f>IF(ISERROR(VLOOKUP($A$127, 文字檔!O:P, 2, 0)),0,VLOOKUP($A$127, 文字檔!O:P, 2, 0))</f>
        <v>0</v>
      </c>
      <c r="K127">
        <f>IF(ISERROR(VLOOKUP($A$127, 文字檔!Q:R, 2, 0)),0,VLOOKUP($A$127, 文字檔!Q:R, 2, 0))</f>
        <v>0</v>
      </c>
      <c r="L127">
        <f>IF(ISERROR(VLOOKUP($A$127, 文字檔!S:T, 2, 0)),0,VLOOKUP($A$127, 文字檔!S:T, 2, 0))</f>
        <v>0</v>
      </c>
      <c r="M127">
        <f>IF(ISERROR(VLOOKUP($A$127, 文字檔!U:V, 2, 0)),0,VLOOKUP($A$127, 文字檔!U:V, 2, 0))</f>
        <v>0</v>
      </c>
      <c r="N127">
        <f>IF(ISERROR(VLOOKUP($A$127, 文字檔!W:X, 2, 0)),0,VLOOKUP($A$127, 文字檔!W:X, 2, 0))</f>
        <v>0</v>
      </c>
      <c r="O127">
        <f>IF(ISERROR(VLOOKUP($A$127, 文字檔!Y:Z, 2, 0)),0,VLOOKUP($A$127, 文字檔!Y:Z, 2, 0))</f>
        <v>0</v>
      </c>
      <c r="P127">
        <f>IF(ISERROR(VLOOKUP($A$127, 文字檔!AA:AB, 2, 0)),0,VLOOKUP($A$127, 文字檔!AA:AB, 2, 0))</f>
        <v>0</v>
      </c>
    </row>
    <row r="128" spans="1:16" ht="16.2">
      <c r="A128" s="6">
        <v>43864</v>
      </c>
      <c r="B128" s="4">
        <f>SUMPRODUCT($C$2:$P$2,$C$128:$P$128)</f>
        <v>42000.959999999999</v>
      </c>
      <c r="C128" s="4">
        <f>IF(ISERROR(VLOOKUP($A$128, 文字檔!A:B, 2, 0)),0,VLOOKUP($A$128, 文字檔!A:B, 2, 0))</f>
        <v>-3553.27</v>
      </c>
      <c r="D128" s="5">
        <f>IF(ISERROR(VLOOKUP($A$128, 文字檔!C:D, 2, 0)),0,VLOOKUP($A$128, 文字檔!C:D, 2, 0))</f>
        <v>0</v>
      </c>
      <c r="E128" s="5">
        <f>IF(ISERROR(VLOOKUP($A$128, 文字檔!E:F, 2, 0)),0,VLOOKUP($A$128, 文字檔!E:F, 2, 0))</f>
        <v>0</v>
      </c>
      <c r="F128" s="5">
        <f>IF(ISERROR(VLOOKUP($A$128, 文字檔!G:H, 2, 0)),0,VLOOKUP($A$128, 文字檔!G:H, 2, 0))</f>
        <v>0</v>
      </c>
      <c r="G128" s="5">
        <f>IF(ISERROR(VLOOKUP($A$128, 文字檔!I:J, 2, 0)),0,VLOOKUP($A$128, 文字檔!I:J, 2, 0))</f>
        <v>-22000</v>
      </c>
      <c r="H128" s="5">
        <f>IF(ISERROR(VLOOKUP($A$128, 文字檔!K:L, 2, 0)),0,VLOOKUP($A$128, 文字檔!K:L, 2, 0))</f>
        <v>-27073.74</v>
      </c>
      <c r="I128" s="5">
        <f>IF(ISERROR(VLOOKUP($A$128, 文字檔!M:N, 2, 0)),0,VLOOKUP($A$128, 文字檔!M:N, 2, 0))</f>
        <v>13300</v>
      </c>
      <c r="J128" s="5">
        <f>IF(ISERROR(VLOOKUP($A$128, 文字檔!O:P, 2, 0)),0,VLOOKUP($A$128, 文字檔!O:P, 2, 0))</f>
        <v>0</v>
      </c>
      <c r="K128">
        <f>IF(ISERROR(VLOOKUP($A$128, 文字檔!Q:R, 2, 0)),0,VLOOKUP($A$128, 文字檔!Q:R, 2, 0))</f>
        <v>0</v>
      </c>
      <c r="L128">
        <f>IF(ISERROR(VLOOKUP($A$128, 文字檔!S:T, 2, 0)),0,VLOOKUP($A$128, 文字檔!S:T, 2, 0))</f>
        <v>7127.97</v>
      </c>
      <c r="M128">
        <f>IF(ISERROR(VLOOKUP($A$128, 文字檔!U:V, 2, 0)),0,VLOOKUP($A$128, 文字檔!U:V, 2, 0))</f>
        <v>28600</v>
      </c>
      <c r="N128">
        <f>IF(ISERROR(VLOOKUP($A$128, 文字檔!W:X, 2, 0)),0,VLOOKUP($A$128, 文字檔!W:X, 2, 0))</f>
        <v>28600</v>
      </c>
      <c r="O128">
        <f>IF(ISERROR(VLOOKUP($A$128, 文字檔!Y:Z, 2, 0)),0,VLOOKUP($A$128, 文字檔!Y:Z, 2, 0))</f>
        <v>17000</v>
      </c>
      <c r="P128">
        <f>IF(ISERROR(VLOOKUP($A$128, 文字檔!AA:AB, 2, 0)),0,VLOOKUP($A$128, 文字檔!AA:AB, 2, 0))</f>
        <v>0</v>
      </c>
    </row>
    <row r="129" spans="1:16" ht="16.2">
      <c r="A129" s="6">
        <v>43865</v>
      </c>
      <c r="B129" s="4">
        <f>SUMPRODUCT($C$2:$P$2,$C$129:$P$129)</f>
        <v>107876.47</v>
      </c>
      <c r="C129" s="4">
        <f>IF(ISERROR(VLOOKUP($A$129, 文字檔!A:B, 2, 0)),0,VLOOKUP($A$129, 文字檔!A:B, 2, 0))</f>
        <v>5108.95</v>
      </c>
      <c r="D129" s="5">
        <f>IF(ISERROR(VLOOKUP($A$129, 文字檔!C:D, 2, 0)),0,VLOOKUP($A$129, 文字檔!C:D, 2, 0))</f>
        <v>0</v>
      </c>
      <c r="E129" s="5">
        <f>IF(ISERROR(VLOOKUP($A$129, 文字檔!E:F, 2, 0)),0,VLOOKUP($A$129, 文字檔!E:F, 2, 0))</f>
        <v>0</v>
      </c>
      <c r="F129" s="5">
        <f>IF(ISERROR(VLOOKUP($A$129, 文字檔!G:H, 2, 0)),0,VLOOKUP($A$129, 文字檔!G:H, 2, 0))</f>
        <v>2100</v>
      </c>
      <c r="G129" s="5">
        <f>IF(ISERROR(VLOOKUP($A$129, 文字檔!I:J, 2, 0)),0,VLOOKUP($A$129, 文字檔!I:J, 2, 0))</f>
        <v>22500</v>
      </c>
      <c r="H129" s="5">
        <f>IF(ISERROR(VLOOKUP($A$129, 文字檔!K:L, 2, 0)),0,VLOOKUP($A$129, 文字檔!K:L, 2, 0))</f>
        <v>28858.36</v>
      </c>
      <c r="I129" s="5">
        <f>IF(ISERROR(VLOOKUP($A$129, 文字檔!M:N, 2, 0)),0,VLOOKUP($A$129, 文字檔!M:N, 2, 0))</f>
        <v>35800</v>
      </c>
      <c r="J129" s="5">
        <f>IF(ISERROR(VLOOKUP($A$129, 文字檔!O:P, 2, 0)),0,VLOOKUP($A$129, 文字檔!O:P, 2, 0))</f>
        <v>10909.16</v>
      </c>
      <c r="K129">
        <f>IF(ISERROR(VLOOKUP($A$129, 文字檔!Q:R, 2, 0)),0,VLOOKUP($A$129, 文字檔!Q:R, 2, 0))</f>
        <v>0</v>
      </c>
      <c r="L129">
        <f>IF(ISERROR(VLOOKUP($A$129, 文字檔!S:T, 2, 0)),0,VLOOKUP($A$129, 文字檔!S:T, 2, 0))</f>
        <v>0</v>
      </c>
      <c r="M129">
        <f>IF(ISERROR(VLOOKUP($A$129, 文字檔!U:V, 2, 0)),0,VLOOKUP($A$129, 文字檔!U:V, 2, 0))</f>
        <v>-12800</v>
      </c>
      <c r="N129">
        <f>IF(ISERROR(VLOOKUP($A$129, 文字檔!W:X, 2, 0)),0,VLOOKUP($A$129, 文字檔!W:X, 2, 0))</f>
        <v>-10100</v>
      </c>
      <c r="O129">
        <f>IF(ISERROR(VLOOKUP($A$129, 文字檔!Y:Z, 2, 0)),0,VLOOKUP($A$129, 文字檔!Y:Z, 2, 0))</f>
        <v>25500</v>
      </c>
      <c r="P129">
        <f>IF(ISERROR(VLOOKUP($A$129, 文字檔!AA:AB, 2, 0)),0,VLOOKUP($A$129, 文字檔!AA:AB, 2, 0))</f>
        <v>0</v>
      </c>
    </row>
    <row r="130" spans="1:16" ht="16.2">
      <c r="A130" s="6">
        <v>43866</v>
      </c>
      <c r="B130" s="4">
        <f>SUMPRODUCT($C$2:$P$2,$C$130:$P$130)</f>
        <v>-9827.2400000000016</v>
      </c>
      <c r="C130" s="4">
        <f>IF(ISERROR(VLOOKUP($A$130, 文字檔!A:B, 2, 0)),0,VLOOKUP($A$130, 文字檔!A:B, 2, 0))</f>
        <v>0</v>
      </c>
      <c r="D130" s="5">
        <f>IF(ISERROR(VLOOKUP($A$130, 文字檔!C:D, 2, 0)),0,VLOOKUP($A$130, 文字檔!C:D, 2, 0))</f>
        <v>0</v>
      </c>
      <c r="E130" s="5">
        <f>IF(ISERROR(VLOOKUP($A$130, 文字檔!E:F, 2, 0)),0,VLOOKUP($A$130, 文字檔!E:F, 2, 0))</f>
        <v>0</v>
      </c>
      <c r="F130" s="5">
        <f>IF(ISERROR(VLOOKUP($A$130, 文字檔!G:H, 2, 0)),0,VLOOKUP($A$130, 文字檔!G:H, 2, 0))</f>
        <v>1600</v>
      </c>
      <c r="G130" s="5">
        <f>IF(ISERROR(VLOOKUP($A$130, 文字檔!I:J, 2, 0)),0,VLOOKUP($A$130, 文字檔!I:J, 2, 0))</f>
        <v>-10300</v>
      </c>
      <c r="H130" s="5">
        <f>IF(ISERROR(VLOOKUP($A$130, 文字檔!K:L, 2, 0)),0,VLOOKUP($A$130, 文字檔!K:L, 2, 0))</f>
        <v>20159.48</v>
      </c>
      <c r="I130" s="5">
        <f>IF(ISERROR(VLOOKUP($A$130, 文字檔!M:N, 2, 0)),0,VLOOKUP($A$130, 文字檔!M:N, 2, 0))</f>
        <v>1600</v>
      </c>
      <c r="J130" s="5">
        <f>IF(ISERROR(VLOOKUP($A$130, 文字檔!O:P, 2, 0)),0,VLOOKUP($A$130, 文字檔!O:P, 2, 0))</f>
        <v>-17386.72</v>
      </c>
      <c r="K130">
        <f>IF(ISERROR(VLOOKUP($A$130, 文字檔!Q:R, 2, 0)),0,VLOOKUP($A$130, 文字檔!Q:R, 2, 0))</f>
        <v>0</v>
      </c>
      <c r="L130">
        <f>IF(ISERROR(VLOOKUP($A$130, 文字檔!S:T, 2, 0)),0,VLOOKUP($A$130, 文字檔!S:T, 2, 0))</f>
        <v>0</v>
      </c>
      <c r="M130">
        <f>IF(ISERROR(VLOOKUP($A$130, 文字檔!U:V, 2, 0)),0,VLOOKUP($A$130, 文字檔!U:V, 2, 0))</f>
        <v>1600</v>
      </c>
      <c r="N130">
        <f>IF(ISERROR(VLOOKUP($A$130, 文字檔!W:X, 2, 0)),0,VLOOKUP($A$130, 文字檔!W:X, 2, 0))</f>
        <v>-15600</v>
      </c>
      <c r="O130">
        <f>IF(ISERROR(VLOOKUP($A$130, 文字檔!Y:Z, 2, 0)),0,VLOOKUP($A$130, 文字檔!Y:Z, 2, 0))</f>
        <v>8500</v>
      </c>
      <c r="P130">
        <f>IF(ISERROR(VLOOKUP($A$130, 文字檔!AA:AB, 2, 0)),0,VLOOKUP($A$130, 文字檔!AA:AB, 2, 0))</f>
        <v>0</v>
      </c>
    </row>
    <row r="131" spans="1:16" ht="16.2">
      <c r="A131" s="6">
        <v>43867</v>
      </c>
      <c r="B131" s="4">
        <f>SUMPRODUCT($C$2:$P$2,$C$131:$P$131)</f>
        <v>152497.47999999998</v>
      </c>
      <c r="C131" s="4">
        <f>IF(ISERROR(VLOOKUP($A$131, 文字檔!A:B, 2, 0)),0,VLOOKUP($A$131, 文字檔!A:B, 2, 0))</f>
        <v>196.96</v>
      </c>
      <c r="D131" s="5">
        <f>IF(ISERROR(VLOOKUP($A$131, 文字檔!C:D, 2, 0)),0,VLOOKUP($A$131, 文字檔!C:D, 2, 0))</f>
        <v>16300</v>
      </c>
      <c r="E131" s="5">
        <f>IF(ISERROR(VLOOKUP($A$131, 文字檔!E:F, 2, 0)),0,VLOOKUP($A$131, 文字檔!E:F, 2, 0))</f>
        <v>0</v>
      </c>
      <c r="F131" s="5">
        <f>IF(ISERROR(VLOOKUP($A$131, 文字檔!G:H, 2, 0)),0,VLOOKUP($A$131, 文字檔!G:H, 2, 0))</f>
        <v>39800</v>
      </c>
      <c r="G131" s="5">
        <f>IF(ISERROR(VLOOKUP($A$131, 文字檔!I:J, 2, 0)),0,VLOOKUP($A$131, 文字檔!I:J, 2, 0))</f>
        <v>7700</v>
      </c>
      <c r="H131" s="5">
        <f>IF(ISERROR(VLOOKUP($A$131, 文字檔!K:L, 2, 0)),0,VLOOKUP($A$131, 文字檔!K:L, 2, 0))</f>
        <v>100.52</v>
      </c>
      <c r="I131" s="5">
        <f>IF(ISERROR(VLOOKUP($A$131, 文字檔!M:N, 2, 0)),0,VLOOKUP($A$131, 文字檔!M:N, 2, 0))</f>
        <v>33800</v>
      </c>
      <c r="J131" s="5">
        <f>IF(ISERROR(VLOOKUP($A$131, 文字檔!O:P, 2, 0)),0,VLOOKUP($A$131, 文字檔!O:P, 2, 0))</f>
        <v>0</v>
      </c>
      <c r="K131">
        <f>IF(ISERROR(VLOOKUP($A$131, 文字檔!Q:R, 2, 0)),0,VLOOKUP($A$131, 文字檔!Q:R, 2, 0))</f>
        <v>0</v>
      </c>
      <c r="L131">
        <f>IF(ISERROR(VLOOKUP($A$131, 文字檔!S:T, 2, 0)),0,VLOOKUP($A$131, 文字檔!S:T, 2, 0))</f>
        <v>0</v>
      </c>
      <c r="M131">
        <f>IF(ISERROR(VLOOKUP($A$131, 文字檔!U:V, 2, 0)),0,VLOOKUP($A$131, 文字檔!U:V, 2, 0))</f>
        <v>39800</v>
      </c>
      <c r="N131">
        <f>IF(ISERROR(VLOOKUP($A$131, 文字檔!W:X, 2, 0)),0,VLOOKUP($A$131, 文字檔!W:X, 2, 0))</f>
        <v>0</v>
      </c>
      <c r="O131">
        <f>IF(ISERROR(VLOOKUP($A$131, 文字檔!Y:Z, 2, 0)),0,VLOOKUP($A$131, 文字檔!Y:Z, 2, 0))</f>
        <v>4500</v>
      </c>
      <c r="P131">
        <f>IF(ISERROR(VLOOKUP($A$131, 文字檔!AA:AB, 2, 0)),0,VLOOKUP($A$131, 文字檔!AA:AB, 2, 0))</f>
        <v>10300</v>
      </c>
    </row>
    <row r="132" spans="1:16" ht="16.2">
      <c r="A132" s="6">
        <v>43868</v>
      </c>
      <c r="B132" s="4">
        <f>SUMPRODUCT($C$2:$P$2,$C$132:$P$132)</f>
        <v>-162137.91999999998</v>
      </c>
      <c r="C132" s="4">
        <f>IF(ISERROR(VLOOKUP($A$132, 文字檔!A:B, 2, 0)),0,VLOOKUP($A$132, 文字檔!A:B, 2, 0))</f>
        <v>2206.5</v>
      </c>
      <c r="D132" s="5">
        <f>IF(ISERROR(VLOOKUP($A$132, 文字檔!C:D, 2, 0)),0,VLOOKUP($A$132, 文字檔!C:D, 2, 0))</f>
        <v>-29800</v>
      </c>
      <c r="E132" s="5">
        <f>IF(ISERROR(VLOOKUP($A$132, 文字檔!E:F, 2, 0)),0,VLOOKUP($A$132, 文字檔!E:F, 2, 0))</f>
        <v>0</v>
      </c>
      <c r="F132" s="5">
        <f>IF(ISERROR(VLOOKUP($A$132, 文字檔!G:H, 2, 0)),0,VLOOKUP($A$132, 文字檔!G:H, 2, 0))</f>
        <v>-29800</v>
      </c>
      <c r="G132" s="5">
        <f>IF(ISERROR(VLOOKUP($A$132, 文字檔!I:J, 2, 0)),0,VLOOKUP($A$132, 文字檔!I:J, 2, 0))</f>
        <v>-7400</v>
      </c>
      <c r="H132" s="5">
        <f>IF(ISERROR(VLOOKUP($A$132, 文字檔!K:L, 2, 0)),0,VLOOKUP($A$132, 文字檔!K:L, 2, 0))</f>
        <v>3851.61</v>
      </c>
      <c r="I132" s="5">
        <f>IF(ISERROR(VLOOKUP($A$132, 文字檔!M:N, 2, 0)),0,VLOOKUP($A$132, 文字檔!M:N, 2, 0))</f>
        <v>-16100</v>
      </c>
      <c r="J132" s="5">
        <f>IF(ISERROR(VLOOKUP($A$132, 文字檔!O:P, 2, 0)),0,VLOOKUP($A$132, 文字檔!O:P, 2, 0))</f>
        <v>4303.97</v>
      </c>
      <c r="K132">
        <f>IF(ISERROR(VLOOKUP($A$132, 文字檔!Q:R, 2, 0)),0,VLOOKUP($A$132, 文字檔!Q:R, 2, 0))</f>
        <v>0</v>
      </c>
      <c r="L132">
        <f>IF(ISERROR(VLOOKUP($A$132, 文字檔!S:T, 2, 0)),0,VLOOKUP($A$132, 文字檔!S:T, 2, 0))</f>
        <v>0</v>
      </c>
      <c r="M132">
        <f>IF(ISERROR(VLOOKUP($A$132, 文字檔!U:V, 2, 0)),0,VLOOKUP($A$132, 文字檔!U:V, 2, 0))</f>
        <v>-29800</v>
      </c>
      <c r="N132">
        <f>IF(ISERROR(VLOOKUP($A$132, 文字檔!W:X, 2, 0)),0,VLOOKUP($A$132, 文字檔!W:X, 2, 0))</f>
        <v>0</v>
      </c>
      <c r="O132">
        <f>IF(ISERROR(VLOOKUP($A$132, 文字檔!Y:Z, 2, 0)),0,VLOOKUP($A$132, 文字檔!Y:Z, 2, 0))</f>
        <v>-27900</v>
      </c>
      <c r="P132">
        <f>IF(ISERROR(VLOOKUP($A$132, 文字檔!AA:AB, 2, 0)),0,VLOOKUP($A$132, 文字檔!AA:AB, 2, 0))</f>
        <v>-31700</v>
      </c>
    </row>
    <row r="133" spans="1:16" ht="16.2">
      <c r="A133" s="6">
        <v>43869</v>
      </c>
      <c r="B133" s="4">
        <f>SUMPRODUCT($C$2:$P$2,$C$133:$P$133)</f>
        <v>0</v>
      </c>
      <c r="C133" s="4">
        <f>IF(ISERROR(VLOOKUP($A$133, 文字檔!A:B, 2, 0)),0,VLOOKUP($A$133, 文字檔!A:B, 2, 0))</f>
        <v>0</v>
      </c>
      <c r="D133" s="5">
        <f>IF(ISERROR(VLOOKUP($A$133, 文字檔!C:D, 2, 0)),0,VLOOKUP($A$133, 文字檔!C:D, 2, 0))</f>
        <v>0</v>
      </c>
      <c r="E133" s="5">
        <f>IF(ISERROR(VLOOKUP($A$133, 文字檔!E:F, 2, 0)),0,VLOOKUP($A$133, 文字檔!E:F, 2, 0))</f>
        <v>0</v>
      </c>
      <c r="F133" s="5">
        <f>IF(ISERROR(VLOOKUP($A$133, 文字檔!G:H, 2, 0)),0,VLOOKUP($A$133, 文字檔!G:H, 2, 0))</f>
        <v>0</v>
      </c>
      <c r="G133" s="5">
        <f>IF(ISERROR(VLOOKUP($A$133, 文字檔!I:J, 2, 0)),0,VLOOKUP($A$133, 文字檔!I:J, 2, 0))</f>
        <v>0</v>
      </c>
      <c r="H133" s="5">
        <f>IF(ISERROR(VLOOKUP($A$133, 文字檔!K:L, 2, 0)),0,VLOOKUP($A$133, 文字檔!K:L, 2, 0))</f>
        <v>0</v>
      </c>
      <c r="I133" s="5">
        <f>IF(ISERROR(VLOOKUP($A$133, 文字檔!M:N, 2, 0)),0,VLOOKUP($A$133, 文字檔!M:N, 2, 0))</f>
        <v>0</v>
      </c>
      <c r="J133" s="5">
        <f>IF(ISERROR(VLOOKUP($A$133, 文字檔!O:P, 2, 0)),0,VLOOKUP($A$133, 文字檔!O:P, 2, 0))</f>
        <v>0</v>
      </c>
      <c r="K133">
        <f>IF(ISERROR(VLOOKUP($A$133, 文字檔!Q:R, 2, 0)),0,VLOOKUP($A$133, 文字檔!Q:R, 2, 0))</f>
        <v>0</v>
      </c>
      <c r="L133">
        <f>IF(ISERROR(VLOOKUP($A$133, 文字檔!S:T, 2, 0)),0,VLOOKUP($A$133, 文字檔!S:T, 2, 0))</f>
        <v>0</v>
      </c>
      <c r="M133">
        <f>IF(ISERROR(VLOOKUP($A$133, 文字檔!U:V, 2, 0)),0,VLOOKUP($A$133, 文字檔!U:V, 2, 0))</f>
        <v>0</v>
      </c>
      <c r="N133">
        <f>IF(ISERROR(VLOOKUP($A$133, 文字檔!W:X, 2, 0)),0,VLOOKUP($A$133, 文字檔!W:X, 2, 0))</f>
        <v>0</v>
      </c>
      <c r="O133">
        <f>IF(ISERROR(VLOOKUP($A$133, 文字檔!Y:Z, 2, 0)),0,VLOOKUP($A$133, 文字檔!Y:Z, 2, 0))</f>
        <v>0</v>
      </c>
      <c r="P133">
        <f>IF(ISERROR(VLOOKUP($A$133, 文字檔!AA:AB, 2, 0)),0,VLOOKUP($A$133, 文字檔!AA:AB, 2, 0))</f>
        <v>0</v>
      </c>
    </row>
    <row r="134" spans="1:16" ht="16.2">
      <c r="A134" s="6">
        <v>43870</v>
      </c>
      <c r="B134" s="4">
        <f>SUMPRODUCT($C$2:$P$2,$C$134:$P$134)</f>
        <v>0</v>
      </c>
      <c r="C134" s="4">
        <f>IF(ISERROR(VLOOKUP($A$134, 文字檔!A:B, 2, 0)),0,VLOOKUP($A$134, 文字檔!A:B, 2, 0))</f>
        <v>0</v>
      </c>
      <c r="D134" s="5">
        <f>IF(ISERROR(VLOOKUP($A$134, 文字檔!C:D, 2, 0)),0,VLOOKUP($A$134, 文字檔!C:D, 2, 0))</f>
        <v>0</v>
      </c>
      <c r="E134" s="5">
        <f>IF(ISERROR(VLOOKUP($A$134, 文字檔!E:F, 2, 0)),0,VLOOKUP($A$134, 文字檔!E:F, 2, 0))</f>
        <v>0</v>
      </c>
      <c r="F134" s="5">
        <f>IF(ISERROR(VLOOKUP($A$134, 文字檔!G:H, 2, 0)),0,VLOOKUP($A$134, 文字檔!G:H, 2, 0))</f>
        <v>0</v>
      </c>
      <c r="G134" s="5">
        <f>IF(ISERROR(VLOOKUP($A$134, 文字檔!I:J, 2, 0)),0,VLOOKUP($A$134, 文字檔!I:J, 2, 0))</f>
        <v>0</v>
      </c>
      <c r="H134" s="5">
        <f>IF(ISERROR(VLOOKUP($A$134, 文字檔!K:L, 2, 0)),0,VLOOKUP($A$134, 文字檔!K:L, 2, 0))</f>
        <v>0</v>
      </c>
      <c r="I134" s="5">
        <f>IF(ISERROR(VLOOKUP($A$134, 文字檔!M:N, 2, 0)),0,VLOOKUP($A$134, 文字檔!M:N, 2, 0))</f>
        <v>0</v>
      </c>
      <c r="J134" s="5">
        <f>IF(ISERROR(VLOOKUP($A$134, 文字檔!O:P, 2, 0)),0,VLOOKUP($A$134, 文字檔!O:P, 2, 0))</f>
        <v>0</v>
      </c>
      <c r="K134">
        <f>IF(ISERROR(VLOOKUP($A$134, 文字檔!Q:R, 2, 0)),0,VLOOKUP($A$134, 文字檔!Q:R, 2, 0))</f>
        <v>0</v>
      </c>
      <c r="L134">
        <f>IF(ISERROR(VLOOKUP($A$134, 文字檔!S:T, 2, 0)),0,VLOOKUP($A$134, 文字檔!S:T, 2, 0))</f>
        <v>0</v>
      </c>
      <c r="M134">
        <f>IF(ISERROR(VLOOKUP($A$134, 文字檔!U:V, 2, 0)),0,VLOOKUP($A$134, 文字檔!U:V, 2, 0))</f>
        <v>0</v>
      </c>
      <c r="N134">
        <f>IF(ISERROR(VLOOKUP($A$134, 文字檔!W:X, 2, 0)),0,VLOOKUP($A$134, 文字檔!W:X, 2, 0))</f>
        <v>0</v>
      </c>
      <c r="O134">
        <f>IF(ISERROR(VLOOKUP($A$134, 文字檔!Y:Z, 2, 0)),0,VLOOKUP($A$134, 文字檔!Y:Z, 2, 0))</f>
        <v>0</v>
      </c>
      <c r="P134">
        <f>IF(ISERROR(VLOOKUP($A$134, 文字檔!AA:AB, 2, 0)),0,VLOOKUP($A$134, 文字檔!AA:AB, 2, 0))</f>
        <v>0</v>
      </c>
    </row>
    <row r="135" spans="1:16" ht="16.2">
      <c r="A135" s="6">
        <v>43871</v>
      </c>
      <c r="B135" s="4">
        <f>SUMPRODUCT($C$2:$P$2,$C$135:$P$135)</f>
        <v>-70112.39</v>
      </c>
      <c r="C135" s="4">
        <f>IF(ISERROR(VLOOKUP($A$135, 文字檔!A:B, 2, 0)),0,VLOOKUP($A$135, 文字檔!A:B, 2, 0))</f>
        <v>12709.67</v>
      </c>
      <c r="D135" s="5">
        <f>IF(ISERROR(VLOOKUP($A$135, 文字檔!C:D, 2, 0)),0,VLOOKUP($A$135, 文字檔!C:D, 2, 0))</f>
        <v>-20100</v>
      </c>
      <c r="E135" s="5">
        <f>IF(ISERROR(VLOOKUP($A$135, 文字檔!E:F, 2, 0)),0,VLOOKUP($A$135, 文字檔!E:F, 2, 0))</f>
        <v>0</v>
      </c>
      <c r="F135" s="5">
        <f>IF(ISERROR(VLOOKUP($A$135, 文字檔!G:H, 2, 0)),0,VLOOKUP($A$135, 文字檔!G:H, 2, 0))</f>
        <v>-5400</v>
      </c>
      <c r="G135" s="5">
        <f>IF(ISERROR(VLOOKUP($A$135, 文字檔!I:J, 2, 0)),0,VLOOKUP($A$135, 文字檔!I:J, 2, 0))</f>
        <v>5100</v>
      </c>
      <c r="H135" s="5">
        <f>IF(ISERROR(VLOOKUP($A$135, 文字檔!K:L, 2, 0)),0,VLOOKUP($A$135, 文字檔!K:L, 2, 0))</f>
        <v>-10635.36</v>
      </c>
      <c r="I135" s="5">
        <f>IF(ISERROR(VLOOKUP($A$135, 文字檔!M:N, 2, 0)),0,VLOOKUP($A$135, 文字檔!M:N, 2, 0))</f>
        <v>0</v>
      </c>
      <c r="J135" s="5">
        <f>IF(ISERROR(VLOOKUP($A$135, 文字檔!O:P, 2, 0)),0,VLOOKUP($A$135, 文字檔!O:P, 2, 0))</f>
        <v>-16686.7</v>
      </c>
      <c r="K135">
        <f>IF(ISERROR(VLOOKUP($A$135, 文字檔!Q:R, 2, 0)),0,VLOOKUP($A$135, 文字檔!Q:R, 2, 0))</f>
        <v>-17200</v>
      </c>
      <c r="L135">
        <f>IF(ISERROR(VLOOKUP($A$135, 文字檔!S:T, 2, 0)),0,VLOOKUP($A$135, 文字檔!S:T, 2, 0))</f>
        <v>0</v>
      </c>
      <c r="M135">
        <f>IF(ISERROR(VLOOKUP($A$135, 文字檔!U:V, 2, 0)),0,VLOOKUP($A$135, 文字檔!U:V, 2, 0))</f>
        <v>-5400</v>
      </c>
      <c r="N135">
        <f>IF(ISERROR(VLOOKUP($A$135, 文字檔!W:X, 2, 0)),0,VLOOKUP($A$135, 文字檔!W:X, 2, 0))</f>
        <v>-12200</v>
      </c>
      <c r="O135">
        <f>IF(ISERROR(VLOOKUP($A$135, 文字檔!Y:Z, 2, 0)),0,VLOOKUP($A$135, 文字檔!Y:Z, 2, 0))</f>
        <v>-300</v>
      </c>
      <c r="P135">
        <f>IF(ISERROR(VLOOKUP($A$135, 文字檔!AA:AB, 2, 0)),0,VLOOKUP($A$135, 文字檔!AA:AB, 2, 0))</f>
        <v>0</v>
      </c>
    </row>
    <row r="136" spans="1:16" ht="16.2">
      <c r="A136" s="6">
        <v>43872</v>
      </c>
      <c r="B136" s="4">
        <f>SUMPRODUCT($C$2:$P$2,$C$136:$P$136)</f>
        <v>72802.260000000009</v>
      </c>
      <c r="C136" s="4">
        <f>IF(ISERROR(VLOOKUP($A$136, 文字檔!A:B, 2, 0)),0,VLOOKUP($A$136, 文字檔!A:B, 2, 0))</f>
        <v>0</v>
      </c>
      <c r="D136" s="5">
        <f>IF(ISERROR(VLOOKUP($A$136, 文字檔!C:D, 2, 0)),0,VLOOKUP($A$136, 文字檔!C:D, 2, 0))</f>
        <v>0</v>
      </c>
      <c r="E136" s="5">
        <f>IF(ISERROR(VLOOKUP($A$136, 文字檔!E:F, 2, 0)),0,VLOOKUP($A$136, 文字檔!E:F, 2, 0))</f>
        <v>0</v>
      </c>
      <c r="F136" s="5">
        <f>IF(ISERROR(VLOOKUP($A$136, 文字檔!G:H, 2, 0)),0,VLOOKUP($A$136, 文字檔!G:H, 2, 0))</f>
        <v>20200</v>
      </c>
      <c r="G136" s="5">
        <f>IF(ISERROR(VLOOKUP($A$136, 文字檔!I:J, 2, 0)),0,VLOOKUP($A$136, 文字檔!I:J, 2, 0))</f>
        <v>0</v>
      </c>
      <c r="H136" s="5">
        <f>IF(ISERROR(VLOOKUP($A$136, 文字檔!K:L, 2, 0)),0,VLOOKUP($A$136, 文字檔!K:L, 2, 0))</f>
        <v>-4297.74</v>
      </c>
      <c r="I136" s="5">
        <f>IF(ISERROR(VLOOKUP($A$136, 文字檔!M:N, 2, 0)),0,VLOOKUP($A$136, 文字檔!M:N, 2, 0))</f>
        <v>0</v>
      </c>
      <c r="J136" s="5">
        <f>IF(ISERROR(VLOOKUP($A$136, 文字檔!O:P, 2, 0)),0,VLOOKUP($A$136, 文字檔!O:P, 2, 0))</f>
        <v>0</v>
      </c>
      <c r="K136">
        <f>IF(ISERROR(VLOOKUP($A$136, 文字檔!Q:R, 2, 0)),0,VLOOKUP($A$136, 文字檔!Q:R, 2, 0))</f>
        <v>900</v>
      </c>
      <c r="L136">
        <f>IF(ISERROR(VLOOKUP($A$136, 文字檔!S:T, 2, 0)),0,VLOOKUP($A$136, 文字檔!S:T, 2, 0))</f>
        <v>0</v>
      </c>
      <c r="M136">
        <f>IF(ISERROR(VLOOKUP($A$136, 文字檔!U:V, 2, 0)),0,VLOOKUP($A$136, 文字檔!U:V, 2, 0))</f>
        <v>20200</v>
      </c>
      <c r="N136">
        <f>IF(ISERROR(VLOOKUP($A$136, 文字檔!W:X, 2, 0)),0,VLOOKUP($A$136, 文字檔!W:X, 2, 0))</f>
        <v>20500</v>
      </c>
      <c r="O136">
        <f>IF(ISERROR(VLOOKUP($A$136, 文字檔!Y:Z, 2, 0)),0,VLOOKUP($A$136, 文字檔!Y:Z, 2, 0))</f>
        <v>16200</v>
      </c>
      <c r="P136">
        <f>IF(ISERROR(VLOOKUP($A$136, 文字檔!AA:AB, 2, 0)),0,VLOOKUP($A$136, 文字檔!AA:AB, 2, 0))</f>
        <v>-900</v>
      </c>
    </row>
    <row r="137" spans="1:16" ht="16.2">
      <c r="A137" s="6">
        <v>43873</v>
      </c>
      <c r="B137" s="4">
        <f>SUMPRODUCT($C$2:$P$2,$C$137:$P$137)</f>
        <v>102594.85</v>
      </c>
      <c r="C137" s="4">
        <f>IF(ISERROR(VLOOKUP($A$137, 文字檔!A:B, 2, 0)),0,VLOOKUP($A$137, 文字檔!A:B, 2, 0))</f>
        <v>8294.85</v>
      </c>
      <c r="D137" s="5">
        <f>IF(ISERROR(VLOOKUP($A$137, 文字檔!C:D, 2, 0)),0,VLOOKUP($A$137, 文字檔!C:D, 2, 0))</f>
        <v>4900</v>
      </c>
      <c r="E137" s="5">
        <f>IF(ISERROR(VLOOKUP($A$137, 文字檔!E:F, 2, 0)),0,VLOOKUP($A$137, 文字檔!E:F, 2, 0))</f>
        <v>0</v>
      </c>
      <c r="F137" s="5">
        <f>IF(ISERROR(VLOOKUP($A$137, 文字檔!G:H, 2, 0)),0,VLOOKUP($A$137, 文字檔!G:H, 2, 0))</f>
        <v>21000</v>
      </c>
      <c r="G137" s="5">
        <f>IF(ISERROR(VLOOKUP($A$137, 文字檔!I:J, 2, 0)),0,VLOOKUP($A$137, 文字檔!I:J, 2, 0))</f>
        <v>-1100</v>
      </c>
      <c r="H137" s="5">
        <f>IF(ISERROR(VLOOKUP($A$137, 文字檔!K:L, 2, 0)),0,VLOOKUP($A$137, 文字檔!K:L, 2, 0))</f>
        <v>0</v>
      </c>
      <c r="I137" s="5">
        <f>IF(ISERROR(VLOOKUP($A$137, 文字檔!M:N, 2, 0)),0,VLOOKUP($A$137, 文字檔!M:N, 2, 0))</f>
        <v>13100</v>
      </c>
      <c r="J137" s="5">
        <f>IF(ISERROR(VLOOKUP($A$137, 文字檔!O:P, 2, 0)),0,VLOOKUP($A$137, 文字檔!O:P, 2, 0))</f>
        <v>0</v>
      </c>
      <c r="K137">
        <f>IF(ISERROR(VLOOKUP($A$137, 文字檔!Q:R, 2, 0)),0,VLOOKUP($A$137, 文字檔!Q:R, 2, 0))</f>
        <v>-3300</v>
      </c>
      <c r="L137">
        <f>IF(ISERROR(VLOOKUP($A$137, 文字檔!S:T, 2, 0)),0,VLOOKUP($A$137, 文字檔!S:T, 2, 0))</f>
        <v>0</v>
      </c>
      <c r="M137">
        <f>IF(ISERROR(VLOOKUP($A$137, 文字檔!U:V, 2, 0)),0,VLOOKUP($A$137, 文字檔!U:V, 2, 0))</f>
        <v>21000</v>
      </c>
      <c r="N137">
        <f>IF(ISERROR(VLOOKUP($A$137, 文字檔!W:X, 2, 0)),0,VLOOKUP($A$137, 文字檔!W:X, 2, 0))</f>
        <v>21000</v>
      </c>
      <c r="O137">
        <f>IF(ISERROR(VLOOKUP($A$137, 文字檔!Y:Z, 2, 0)),0,VLOOKUP($A$137, 文字檔!Y:Z, 2, 0))</f>
        <v>-3300</v>
      </c>
      <c r="P137">
        <f>IF(ISERROR(VLOOKUP($A$137, 文字檔!AA:AB, 2, 0)),0,VLOOKUP($A$137, 文字檔!AA:AB, 2, 0))</f>
        <v>21000</v>
      </c>
    </row>
    <row r="138" spans="1:16" ht="16.2">
      <c r="A138" s="6">
        <v>43874</v>
      </c>
      <c r="B138" s="4">
        <f>SUMPRODUCT($C$2:$P$2,$C$138:$P$138)</f>
        <v>4600</v>
      </c>
      <c r="C138" s="4">
        <f>IF(ISERROR(VLOOKUP($A$138, 文字檔!A:B, 2, 0)),0,VLOOKUP($A$138, 文字檔!A:B, 2, 0))</f>
        <v>0</v>
      </c>
      <c r="D138" s="5">
        <f>IF(ISERROR(VLOOKUP($A$138, 文字檔!C:D, 2, 0)),0,VLOOKUP($A$138, 文字檔!C:D, 2, 0))</f>
        <v>600</v>
      </c>
      <c r="E138" s="5">
        <f>IF(ISERROR(VLOOKUP($A$138, 文字檔!E:F, 2, 0)),0,VLOOKUP($A$138, 文字檔!E:F, 2, 0))</f>
        <v>0</v>
      </c>
      <c r="F138" s="5">
        <f>IF(ISERROR(VLOOKUP($A$138, 文字檔!G:H, 2, 0)),0,VLOOKUP($A$138, 文字檔!G:H, 2, 0))</f>
        <v>600</v>
      </c>
      <c r="G138" s="5">
        <f>IF(ISERROR(VLOOKUP($A$138, 文字檔!I:J, 2, 0)),0,VLOOKUP($A$138, 文字檔!I:J, 2, 0))</f>
        <v>6100</v>
      </c>
      <c r="H138" s="5">
        <f>IF(ISERROR(VLOOKUP($A$138, 文字檔!K:L, 2, 0)),0,VLOOKUP($A$138, 文字檔!K:L, 2, 0))</f>
        <v>0</v>
      </c>
      <c r="I138" s="5">
        <f>IF(ISERROR(VLOOKUP($A$138, 文字檔!M:N, 2, 0)),0,VLOOKUP($A$138, 文字檔!M:N, 2, 0))</f>
        <v>600</v>
      </c>
      <c r="J138" s="5">
        <f>IF(ISERROR(VLOOKUP($A$138, 文字檔!O:P, 2, 0)),0,VLOOKUP($A$138, 文字檔!O:P, 2, 0))</f>
        <v>0</v>
      </c>
      <c r="K138">
        <f>IF(ISERROR(VLOOKUP($A$138, 文字檔!Q:R, 2, 0)),0,VLOOKUP($A$138, 文字檔!Q:R, 2, 0))</f>
        <v>0</v>
      </c>
      <c r="L138">
        <f>IF(ISERROR(VLOOKUP($A$138, 文字檔!S:T, 2, 0)),0,VLOOKUP($A$138, 文字檔!S:T, 2, 0))</f>
        <v>0</v>
      </c>
      <c r="M138">
        <f>IF(ISERROR(VLOOKUP($A$138, 文字檔!U:V, 2, 0)),0,VLOOKUP($A$138, 文字檔!U:V, 2, 0))</f>
        <v>600</v>
      </c>
      <c r="N138">
        <f>IF(ISERROR(VLOOKUP($A$138, 文字檔!W:X, 2, 0)),0,VLOOKUP($A$138, 文字檔!W:X, 2, 0))</f>
        <v>600</v>
      </c>
      <c r="O138">
        <f>IF(ISERROR(VLOOKUP($A$138, 文字檔!Y:Z, 2, 0)),0,VLOOKUP($A$138, 文字檔!Y:Z, 2, 0))</f>
        <v>-5100</v>
      </c>
      <c r="P138">
        <f>IF(ISERROR(VLOOKUP($A$138, 文字檔!AA:AB, 2, 0)),0,VLOOKUP($A$138, 文字檔!AA:AB, 2, 0))</f>
        <v>600</v>
      </c>
    </row>
    <row r="139" spans="1:16" ht="16.2">
      <c r="A139" s="6">
        <v>43875</v>
      </c>
      <c r="B139" s="4">
        <f>SUMPRODUCT($C$2:$P$2,$C$139:$P$139)</f>
        <v>30690.68</v>
      </c>
      <c r="C139" s="4">
        <f>IF(ISERROR(VLOOKUP($A$139, 文字檔!A:B, 2, 0)),0,VLOOKUP($A$139, 文字檔!A:B, 2, 0))</f>
        <v>890.68</v>
      </c>
      <c r="D139" s="5">
        <f>IF(ISERROR(VLOOKUP($A$139, 文字檔!C:D, 2, 0)),0,VLOOKUP($A$139, 文字檔!C:D, 2, 0))</f>
        <v>7600</v>
      </c>
      <c r="E139" s="5">
        <f>IF(ISERROR(VLOOKUP($A$139, 文字檔!E:F, 2, 0)),0,VLOOKUP($A$139, 文字檔!E:F, 2, 0))</f>
        <v>0</v>
      </c>
      <c r="F139" s="5">
        <f>IF(ISERROR(VLOOKUP($A$139, 文字檔!G:H, 2, 0)),0,VLOOKUP($A$139, 文字檔!G:H, 2, 0))</f>
        <v>7600</v>
      </c>
      <c r="G139" s="5">
        <f>IF(ISERROR(VLOOKUP($A$139, 文字檔!I:J, 2, 0)),0,VLOOKUP($A$139, 文字檔!I:J, 2, 0))</f>
        <v>0</v>
      </c>
      <c r="H139" s="5">
        <f>IF(ISERROR(VLOOKUP($A$139, 文字檔!K:L, 2, 0)),0,VLOOKUP($A$139, 文字檔!K:L, 2, 0))</f>
        <v>0</v>
      </c>
      <c r="I139" s="5">
        <f>IF(ISERROR(VLOOKUP($A$139, 文字檔!M:N, 2, 0)),0,VLOOKUP($A$139, 文字檔!M:N, 2, 0))</f>
        <v>3400</v>
      </c>
      <c r="J139" s="5">
        <f>IF(ISERROR(VLOOKUP($A$139, 文字檔!O:P, 2, 0)),0,VLOOKUP($A$139, 文字檔!O:P, 2, 0))</f>
        <v>0</v>
      </c>
      <c r="K139">
        <f>IF(ISERROR(VLOOKUP($A$139, 文字檔!Q:R, 2, 0)),0,VLOOKUP($A$139, 文字檔!Q:R, 2, 0))</f>
        <v>0</v>
      </c>
      <c r="L139">
        <f>IF(ISERROR(VLOOKUP($A$139, 文字檔!S:T, 2, 0)),0,VLOOKUP($A$139, 文字檔!S:T, 2, 0))</f>
        <v>0</v>
      </c>
      <c r="M139">
        <f>IF(ISERROR(VLOOKUP($A$139, 文字檔!U:V, 2, 0)),0,VLOOKUP($A$139, 文字檔!U:V, 2, 0))</f>
        <v>7600</v>
      </c>
      <c r="N139">
        <f>IF(ISERROR(VLOOKUP($A$139, 文字檔!W:X, 2, 0)),0,VLOOKUP($A$139, 文字檔!W:X, 2, 0))</f>
        <v>7600</v>
      </c>
      <c r="O139">
        <f>IF(ISERROR(VLOOKUP($A$139, 文字檔!Y:Z, 2, 0)),0,VLOOKUP($A$139, 文字檔!Y:Z, 2, 0))</f>
        <v>-11600</v>
      </c>
      <c r="P139">
        <f>IF(ISERROR(VLOOKUP($A$139, 文字檔!AA:AB, 2, 0)),0,VLOOKUP($A$139, 文字檔!AA:AB, 2, 0))</f>
        <v>7600</v>
      </c>
    </row>
    <row r="140" spans="1:16" ht="16.2">
      <c r="A140" s="6">
        <v>43876</v>
      </c>
      <c r="B140" s="4">
        <f>SUMPRODUCT($C$2:$P$2,$C$140:$P$140)</f>
        <v>0</v>
      </c>
      <c r="C140" s="4">
        <f>IF(ISERROR(VLOOKUP($A$140, 文字檔!A:B, 2, 0)),0,VLOOKUP($A$140, 文字檔!A:B, 2, 0))</f>
        <v>0</v>
      </c>
      <c r="D140" s="5">
        <f>IF(ISERROR(VLOOKUP($A$140, 文字檔!C:D, 2, 0)),0,VLOOKUP($A$140, 文字檔!C:D, 2, 0))</f>
        <v>0</v>
      </c>
      <c r="E140" s="5">
        <f>IF(ISERROR(VLOOKUP($A$140, 文字檔!E:F, 2, 0)),0,VLOOKUP($A$140, 文字檔!E:F, 2, 0))</f>
        <v>0</v>
      </c>
      <c r="F140" s="5">
        <f>IF(ISERROR(VLOOKUP($A$140, 文字檔!G:H, 2, 0)),0,VLOOKUP($A$140, 文字檔!G:H, 2, 0))</f>
        <v>0</v>
      </c>
      <c r="G140" s="5">
        <f>IF(ISERROR(VLOOKUP($A$140, 文字檔!I:J, 2, 0)),0,VLOOKUP($A$140, 文字檔!I:J, 2, 0))</f>
        <v>0</v>
      </c>
      <c r="H140" s="5">
        <f>IF(ISERROR(VLOOKUP($A$140, 文字檔!K:L, 2, 0)),0,VLOOKUP($A$140, 文字檔!K:L, 2, 0))</f>
        <v>0</v>
      </c>
      <c r="I140" s="5">
        <f>IF(ISERROR(VLOOKUP($A$140, 文字檔!M:N, 2, 0)),0,VLOOKUP($A$140, 文字檔!M:N, 2, 0))</f>
        <v>0</v>
      </c>
      <c r="J140" s="5">
        <f>IF(ISERROR(VLOOKUP($A$140, 文字檔!O:P, 2, 0)),0,VLOOKUP($A$140, 文字檔!O:P, 2, 0))</f>
        <v>0</v>
      </c>
      <c r="K140">
        <f>IF(ISERROR(VLOOKUP($A$140, 文字檔!Q:R, 2, 0)),0,VLOOKUP($A$140, 文字檔!Q:R, 2, 0))</f>
        <v>0</v>
      </c>
      <c r="L140">
        <f>IF(ISERROR(VLOOKUP($A$140, 文字檔!S:T, 2, 0)),0,VLOOKUP($A$140, 文字檔!S:T, 2, 0))</f>
        <v>0</v>
      </c>
      <c r="M140">
        <f>IF(ISERROR(VLOOKUP($A$140, 文字檔!U:V, 2, 0)),0,VLOOKUP($A$140, 文字檔!U:V, 2, 0))</f>
        <v>0</v>
      </c>
      <c r="N140">
        <f>IF(ISERROR(VLOOKUP($A$140, 文字檔!W:X, 2, 0)),0,VLOOKUP($A$140, 文字檔!W:X, 2, 0))</f>
        <v>0</v>
      </c>
      <c r="O140">
        <f>IF(ISERROR(VLOOKUP($A$140, 文字檔!Y:Z, 2, 0)),0,VLOOKUP($A$140, 文字檔!Y:Z, 2, 0))</f>
        <v>0</v>
      </c>
      <c r="P140">
        <f>IF(ISERROR(VLOOKUP($A$140, 文字檔!AA:AB, 2, 0)),0,VLOOKUP($A$140, 文字檔!AA:AB, 2, 0))</f>
        <v>0</v>
      </c>
    </row>
    <row r="141" spans="1:16" ht="16.2">
      <c r="A141" s="6">
        <v>43877</v>
      </c>
      <c r="B141" s="4">
        <f>SUMPRODUCT($C$2:$P$2,$C$141:$P$141)</f>
        <v>0</v>
      </c>
      <c r="C141" s="4">
        <f>IF(ISERROR(VLOOKUP($A$141, 文字檔!A:B, 2, 0)),0,VLOOKUP($A$141, 文字檔!A:B, 2, 0))</f>
        <v>0</v>
      </c>
      <c r="D141" s="5">
        <f>IF(ISERROR(VLOOKUP($A$141, 文字檔!C:D, 2, 0)),0,VLOOKUP($A$141, 文字檔!C:D, 2, 0))</f>
        <v>0</v>
      </c>
      <c r="E141" s="5">
        <f>IF(ISERROR(VLOOKUP($A$141, 文字檔!E:F, 2, 0)),0,VLOOKUP($A$141, 文字檔!E:F, 2, 0))</f>
        <v>0</v>
      </c>
      <c r="F141" s="5">
        <f>IF(ISERROR(VLOOKUP($A$141, 文字檔!G:H, 2, 0)),0,VLOOKUP($A$141, 文字檔!G:H, 2, 0))</f>
        <v>0</v>
      </c>
      <c r="G141" s="5">
        <f>IF(ISERROR(VLOOKUP($A$141, 文字檔!I:J, 2, 0)),0,VLOOKUP($A$141, 文字檔!I:J, 2, 0))</f>
        <v>0</v>
      </c>
      <c r="H141" s="5">
        <f>IF(ISERROR(VLOOKUP($A$141, 文字檔!K:L, 2, 0)),0,VLOOKUP($A$141, 文字檔!K:L, 2, 0))</f>
        <v>0</v>
      </c>
      <c r="I141" s="5">
        <f>IF(ISERROR(VLOOKUP($A$141, 文字檔!M:N, 2, 0)),0,VLOOKUP($A$141, 文字檔!M:N, 2, 0))</f>
        <v>0</v>
      </c>
      <c r="J141" s="5">
        <f>IF(ISERROR(VLOOKUP($A$141, 文字檔!O:P, 2, 0)),0,VLOOKUP($A$141, 文字檔!O:P, 2, 0))</f>
        <v>0</v>
      </c>
      <c r="K141">
        <f>IF(ISERROR(VLOOKUP($A$141, 文字檔!Q:R, 2, 0)),0,VLOOKUP($A$141, 文字檔!Q:R, 2, 0))</f>
        <v>0</v>
      </c>
      <c r="L141">
        <f>IF(ISERROR(VLOOKUP($A$141, 文字檔!S:T, 2, 0)),0,VLOOKUP($A$141, 文字檔!S:T, 2, 0))</f>
        <v>0</v>
      </c>
      <c r="M141">
        <f>IF(ISERROR(VLOOKUP($A$141, 文字檔!U:V, 2, 0)),0,VLOOKUP($A$141, 文字檔!U:V, 2, 0))</f>
        <v>0</v>
      </c>
      <c r="N141">
        <f>IF(ISERROR(VLOOKUP($A$141, 文字檔!W:X, 2, 0)),0,VLOOKUP($A$141, 文字檔!W:X, 2, 0))</f>
        <v>0</v>
      </c>
      <c r="O141">
        <f>IF(ISERROR(VLOOKUP($A$141, 文字檔!Y:Z, 2, 0)),0,VLOOKUP($A$141, 文字檔!Y:Z, 2, 0))</f>
        <v>0</v>
      </c>
      <c r="P141">
        <f>IF(ISERROR(VLOOKUP($A$141, 文字檔!AA:AB, 2, 0)),0,VLOOKUP($A$141, 文字檔!AA:AB, 2, 0))</f>
        <v>0</v>
      </c>
    </row>
    <row r="142" spans="1:16" ht="16.2">
      <c r="A142" s="6">
        <v>43878</v>
      </c>
      <c r="B142" s="4">
        <f>SUMPRODUCT($C$2:$P$2,$C$142:$P$142)</f>
        <v>-59508.800000000003</v>
      </c>
      <c r="C142" s="4">
        <f>IF(ISERROR(VLOOKUP($A$142, 文字檔!A:B, 2, 0)),0,VLOOKUP($A$142, 文字檔!A:B, 2, 0))</f>
        <v>-2904.37</v>
      </c>
      <c r="D142" s="5">
        <f>IF(ISERROR(VLOOKUP($A$142, 文字檔!C:D, 2, 0)),0,VLOOKUP($A$142, 文字檔!C:D, 2, 0))</f>
        <v>-8400</v>
      </c>
      <c r="E142" s="5">
        <f>IF(ISERROR(VLOOKUP($A$142, 文字檔!E:F, 2, 0)),0,VLOOKUP($A$142, 文字檔!E:F, 2, 0))</f>
        <v>0</v>
      </c>
      <c r="F142" s="5">
        <f>IF(ISERROR(VLOOKUP($A$142, 文字檔!G:H, 2, 0)),0,VLOOKUP($A$142, 文字檔!G:H, 2, 0))</f>
        <v>-8400</v>
      </c>
      <c r="G142" s="5">
        <f>IF(ISERROR(VLOOKUP($A$142, 文字檔!I:J, 2, 0)),0,VLOOKUP($A$142, 文字檔!I:J, 2, 0))</f>
        <v>-5900</v>
      </c>
      <c r="H142" s="5">
        <f>IF(ISERROR(VLOOKUP($A$142, 文字檔!K:L, 2, 0)),0,VLOOKUP($A$142, 文字檔!K:L, 2, 0))</f>
        <v>-4104.43</v>
      </c>
      <c r="I142" s="5">
        <f>IF(ISERROR(VLOOKUP($A$142, 文字檔!M:N, 2, 0)),0,VLOOKUP($A$142, 文字檔!M:N, 2, 0))</f>
        <v>-2500</v>
      </c>
      <c r="J142" s="5">
        <f>IF(ISERROR(VLOOKUP($A$142, 文字檔!O:P, 2, 0)),0,VLOOKUP($A$142, 文字檔!O:P, 2, 0))</f>
        <v>0</v>
      </c>
      <c r="K142">
        <f>IF(ISERROR(VLOOKUP($A$142, 文字檔!Q:R, 2, 0)),0,VLOOKUP($A$142, 文字檔!Q:R, 2, 0))</f>
        <v>0</v>
      </c>
      <c r="L142">
        <f>IF(ISERROR(VLOOKUP($A$142, 文字檔!S:T, 2, 0)),0,VLOOKUP($A$142, 文字檔!S:T, 2, 0))</f>
        <v>0</v>
      </c>
      <c r="M142">
        <f>IF(ISERROR(VLOOKUP($A$142, 文字檔!U:V, 2, 0)),0,VLOOKUP($A$142, 文字檔!U:V, 2, 0))</f>
        <v>-8400</v>
      </c>
      <c r="N142">
        <f>IF(ISERROR(VLOOKUP($A$142, 文字檔!W:X, 2, 0)),0,VLOOKUP($A$142, 文字檔!W:X, 2, 0))</f>
        <v>-8400</v>
      </c>
      <c r="O142">
        <f>IF(ISERROR(VLOOKUP($A$142, 文字檔!Y:Z, 2, 0)),0,VLOOKUP($A$142, 文字檔!Y:Z, 2, 0))</f>
        <v>-2100</v>
      </c>
      <c r="P142">
        <f>IF(ISERROR(VLOOKUP($A$142, 文字檔!AA:AB, 2, 0)),0,VLOOKUP($A$142, 文字檔!AA:AB, 2, 0))</f>
        <v>-8400</v>
      </c>
    </row>
    <row r="143" spans="1:16" ht="16.2">
      <c r="A143" s="6">
        <v>43879</v>
      </c>
      <c r="B143" s="4">
        <f>SUMPRODUCT($C$2:$P$2,$C$143:$P$143)</f>
        <v>-108298.91</v>
      </c>
      <c r="C143" s="4">
        <f>IF(ISERROR(VLOOKUP($A$143, 文字檔!A:B, 2, 0)),0,VLOOKUP($A$143, 文字檔!A:B, 2, 0))</f>
        <v>-5199.17</v>
      </c>
      <c r="D143" s="5">
        <f>IF(ISERROR(VLOOKUP($A$143, 文字檔!C:D, 2, 0)),0,VLOOKUP($A$143, 文字檔!C:D, 2, 0))</f>
        <v>4000</v>
      </c>
      <c r="E143" s="5">
        <f>IF(ISERROR(VLOOKUP($A$143, 文字檔!E:F, 2, 0)),0,VLOOKUP($A$143, 文字檔!E:F, 2, 0))</f>
        <v>0</v>
      </c>
      <c r="F143" s="5">
        <f>IF(ISERROR(VLOOKUP($A$143, 文字檔!G:H, 2, 0)),0,VLOOKUP($A$143, 文字檔!G:H, 2, 0))</f>
        <v>-26000</v>
      </c>
      <c r="G143" s="5">
        <f>IF(ISERROR(VLOOKUP($A$143, 文字檔!I:J, 2, 0)),0,VLOOKUP($A$143, 文字檔!I:J, 2, 0))</f>
        <v>-1300</v>
      </c>
      <c r="H143" s="5">
        <f>IF(ISERROR(VLOOKUP($A$143, 文字檔!K:L, 2, 0)),0,VLOOKUP($A$143, 文字檔!K:L, 2, 0))</f>
        <v>299.23</v>
      </c>
      <c r="I143" s="5">
        <f>IF(ISERROR(VLOOKUP($A$143, 文字檔!M:N, 2, 0)),0,VLOOKUP($A$143, 文字檔!M:N, 2, 0))</f>
        <v>23700</v>
      </c>
      <c r="J143" s="5">
        <f>IF(ISERROR(VLOOKUP($A$143, 文字檔!O:P, 2, 0)),0,VLOOKUP($A$143, 文字檔!O:P, 2, 0))</f>
        <v>3101.03</v>
      </c>
      <c r="K143">
        <f>IF(ISERROR(VLOOKUP($A$143, 文字檔!Q:R, 2, 0)),0,VLOOKUP($A$143, 文字檔!Q:R, 2, 0))</f>
        <v>0</v>
      </c>
      <c r="L143">
        <f>IF(ISERROR(VLOOKUP($A$143, 文字檔!S:T, 2, 0)),0,VLOOKUP($A$143, 文字檔!S:T, 2, 0))</f>
        <v>0</v>
      </c>
      <c r="M143">
        <f>IF(ISERROR(VLOOKUP($A$143, 文字檔!U:V, 2, 0)),0,VLOOKUP($A$143, 文字檔!U:V, 2, 0))</f>
        <v>-26000</v>
      </c>
      <c r="N143">
        <f>IF(ISERROR(VLOOKUP($A$143, 文字檔!W:X, 2, 0)),0,VLOOKUP($A$143, 文字檔!W:X, 2, 0))</f>
        <v>-26000</v>
      </c>
      <c r="O143">
        <f>IF(ISERROR(VLOOKUP($A$143, 文字檔!Y:Z, 2, 0)),0,VLOOKUP($A$143, 文字檔!Y:Z, 2, 0))</f>
        <v>-29500</v>
      </c>
      <c r="P143">
        <f>IF(ISERROR(VLOOKUP($A$143, 文字檔!AA:AB, 2, 0)),0,VLOOKUP($A$143, 文字檔!AA:AB, 2, 0))</f>
        <v>-25400</v>
      </c>
    </row>
    <row r="144" spans="1:16" ht="16.2">
      <c r="A144" s="6">
        <v>43880</v>
      </c>
      <c r="B144" s="4">
        <f>SUMPRODUCT($C$2:$P$2,$C$144:$P$144)</f>
        <v>49396.94</v>
      </c>
      <c r="C144" s="4">
        <f>IF(ISERROR(VLOOKUP($A$144, 文字檔!A:B, 2, 0)),0,VLOOKUP($A$144, 文字檔!A:B, 2, 0))</f>
        <v>13396.18</v>
      </c>
      <c r="D144" s="5">
        <f>IF(ISERROR(VLOOKUP($A$144, 文字檔!C:D, 2, 0)),0,VLOOKUP($A$144, 文字檔!C:D, 2, 0))</f>
        <v>-28500</v>
      </c>
      <c r="E144" s="5">
        <f>IF(ISERROR(VLOOKUP($A$144, 文字檔!E:F, 2, 0)),0,VLOOKUP($A$144, 文字檔!E:F, 2, 0))</f>
        <v>0</v>
      </c>
      <c r="F144" s="5">
        <f>IF(ISERROR(VLOOKUP($A$144, 文字檔!G:H, 2, 0)),0,VLOOKUP($A$144, 文字檔!G:H, 2, 0))</f>
        <v>23500</v>
      </c>
      <c r="G144" s="5">
        <f>IF(ISERROR(VLOOKUP($A$144, 文字檔!I:J, 2, 0)),0,VLOOKUP($A$144, 文字檔!I:J, 2, 0))</f>
        <v>0</v>
      </c>
      <c r="H144" s="5">
        <f>IF(ISERROR(VLOOKUP($A$144, 文字檔!K:L, 2, 0)),0,VLOOKUP($A$144, 文字檔!K:L, 2, 0))</f>
        <v>2900.76</v>
      </c>
      <c r="I144" s="5">
        <f>IF(ISERROR(VLOOKUP($A$144, 文字檔!M:N, 2, 0)),0,VLOOKUP($A$144, 文字檔!M:N, 2, 0))</f>
        <v>300</v>
      </c>
      <c r="J144" s="5">
        <f>IF(ISERROR(VLOOKUP($A$144, 文字檔!O:P, 2, 0)),0,VLOOKUP($A$144, 文字檔!O:P, 2, 0))</f>
        <v>0</v>
      </c>
      <c r="K144">
        <f>IF(ISERROR(VLOOKUP($A$144, 文字檔!Q:R, 2, 0)),0,VLOOKUP($A$144, 文字檔!Q:R, 2, 0))</f>
        <v>0</v>
      </c>
      <c r="L144">
        <f>IF(ISERROR(VLOOKUP($A$144, 文字檔!S:T, 2, 0)),0,VLOOKUP($A$144, 文字檔!S:T, 2, 0))</f>
        <v>0</v>
      </c>
      <c r="M144">
        <f>IF(ISERROR(VLOOKUP($A$144, 文字檔!U:V, 2, 0)),0,VLOOKUP($A$144, 文字檔!U:V, 2, 0))</f>
        <v>23500</v>
      </c>
      <c r="N144">
        <f>IF(ISERROR(VLOOKUP($A$144, 文字檔!W:X, 2, 0)),0,VLOOKUP($A$144, 文字檔!W:X, 2, 0))</f>
        <v>23500</v>
      </c>
      <c r="O144">
        <f>IF(ISERROR(VLOOKUP($A$144, 文字檔!Y:Z, 2, 0)),0,VLOOKUP($A$144, 文字檔!Y:Z, 2, 0))</f>
        <v>8300</v>
      </c>
      <c r="P144">
        <f>IF(ISERROR(VLOOKUP($A$144, 文字檔!AA:AB, 2, 0)),0,VLOOKUP($A$144, 文字檔!AA:AB, 2, 0))</f>
        <v>-17500</v>
      </c>
    </row>
    <row r="145" spans="1:16" ht="16.2">
      <c r="A145" s="6">
        <v>43881</v>
      </c>
      <c r="B145" s="4">
        <f>SUMPRODUCT($C$2:$P$2,$C$145:$P$145)</f>
        <v>6585.86</v>
      </c>
      <c r="C145" s="4">
        <f>IF(ISERROR(VLOOKUP($A$145, 文字檔!A:B, 2, 0)),0,VLOOKUP($A$145, 文字檔!A:B, 2, 0))</f>
        <v>0</v>
      </c>
      <c r="D145" s="5">
        <f>IF(ISERROR(VLOOKUP($A$145, 文字檔!C:D, 2, 0)),0,VLOOKUP($A$145, 文字檔!C:D, 2, 0))</f>
        <v>0</v>
      </c>
      <c r="E145" s="5">
        <f>IF(ISERROR(VLOOKUP($A$145, 文字檔!E:F, 2, 0)),0,VLOOKUP($A$145, 文字檔!E:F, 2, 0))</f>
        <v>0</v>
      </c>
      <c r="F145" s="5">
        <f>IF(ISERROR(VLOOKUP($A$145, 文字檔!G:H, 2, 0)),0,VLOOKUP($A$145, 文字檔!G:H, 2, 0))</f>
        <v>0</v>
      </c>
      <c r="G145" s="5">
        <f>IF(ISERROR(VLOOKUP($A$145, 文字檔!I:J, 2, 0)),0,VLOOKUP($A$145, 文字檔!I:J, 2, 0))</f>
        <v>0</v>
      </c>
      <c r="H145" s="5">
        <f>IF(ISERROR(VLOOKUP($A$145, 文字檔!K:L, 2, 0)),0,VLOOKUP($A$145, 文字檔!K:L, 2, 0))</f>
        <v>-3708.63</v>
      </c>
      <c r="I145" s="5">
        <f>IF(ISERROR(VLOOKUP($A$145, 文字檔!M:N, 2, 0)),0,VLOOKUP($A$145, 文字檔!M:N, 2, 0))</f>
        <v>0</v>
      </c>
      <c r="J145" s="5">
        <f>IF(ISERROR(VLOOKUP($A$145, 文字檔!O:P, 2, 0)),0,VLOOKUP($A$145, 文字檔!O:P, 2, 0))</f>
        <v>0</v>
      </c>
      <c r="K145">
        <f>IF(ISERROR(VLOOKUP($A$145, 文字檔!Q:R, 2, 0)),0,VLOOKUP($A$145, 文字檔!Q:R, 2, 0))</f>
        <v>0</v>
      </c>
      <c r="L145">
        <f>IF(ISERROR(VLOOKUP($A$145, 文字檔!S:T, 2, 0)),0,VLOOKUP($A$145, 文字檔!S:T, 2, 0))</f>
        <v>10294.49</v>
      </c>
      <c r="M145">
        <f>IF(ISERROR(VLOOKUP($A$145, 文字檔!U:V, 2, 0)),0,VLOOKUP($A$145, 文字檔!U:V, 2, 0))</f>
        <v>0</v>
      </c>
      <c r="N145">
        <f>IF(ISERROR(VLOOKUP($A$145, 文字檔!W:X, 2, 0)),0,VLOOKUP($A$145, 文字檔!W:X, 2, 0))</f>
        <v>0</v>
      </c>
      <c r="O145">
        <f>IF(ISERROR(VLOOKUP($A$145, 文字檔!Y:Z, 2, 0)),0,VLOOKUP($A$145, 文字檔!Y:Z, 2, 0))</f>
        <v>0</v>
      </c>
      <c r="P145">
        <f>IF(ISERROR(VLOOKUP($A$145, 文字檔!AA:AB, 2, 0)),0,VLOOKUP($A$145, 文字檔!AA:AB, 2, 0))</f>
        <v>0</v>
      </c>
    </row>
    <row r="146" spans="1:16" ht="16.2">
      <c r="A146" s="6">
        <v>43882</v>
      </c>
      <c r="B146" s="4">
        <f>SUMPRODUCT($C$2:$P$2,$C$146:$P$146)</f>
        <v>-51803.020000000004</v>
      </c>
      <c r="C146" s="4">
        <f>IF(ISERROR(VLOOKUP($A$146, 文字檔!A:B, 2, 0)),0,VLOOKUP($A$146, 文字檔!A:B, 2, 0))</f>
        <v>0</v>
      </c>
      <c r="D146" s="5">
        <f>IF(ISERROR(VLOOKUP($A$146, 文字檔!C:D, 2, 0)),0,VLOOKUP($A$146, 文字檔!C:D, 2, 0))</f>
        <v>0</v>
      </c>
      <c r="E146" s="5">
        <f>IF(ISERROR(VLOOKUP($A$146, 文字檔!E:F, 2, 0)),0,VLOOKUP($A$146, 文字檔!E:F, 2, 0))</f>
        <v>0</v>
      </c>
      <c r="F146" s="5">
        <f>IF(ISERROR(VLOOKUP($A$146, 文字檔!G:H, 2, 0)),0,VLOOKUP($A$146, 文字檔!G:H, 2, 0))</f>
        <v>0</v>
      </c>
      <c r="G146" s="5">
        <f>IF(ISERROR(VLOOKUP($A$146, 文字檔!I:J, 2, 0)),0,VLOOKUP($A$146, 文字檔!I:J, 2, 0))</f>
        <v>-9800</v>
      </c>
      <c r="H146" s="5">
        <f>IF(ISERROR(VLOOKUP($A$146, 文字檔!K:L, 2, 0)),0,VLOOKUP($A$146, 文字檔!K:L, 2, 0))</f>
        <v>0</v>
      </c>
      <c r="I146" s="5">
        <f>IF(ISERROR(VLOOKUP($A$146, 文字檔!M:N, 2, 0)),0,VLOOKUP($A$146, 文字檔!M:N, 2, 0))</f>
        <v>-19100</v>
      </c>
      <c r="J146" s="5">
        <f>IF(ISERROR(VLOOKUP($A$146, 文字檔!O:P, 2, 0)),0,VLOOKUP($A$146, 文字檔!O:P, 2, 0))</f>
        <v>-16703.02</v>
      </c>
      <c r="K146">
        <f>IF(ISERROR(VLOOKUP($A$146, 文字檔!Q:R, 2, 0)),0,VLOOKUP($A$146, 文字檔!Q:R, 2, 0))</f>
        <v>0</v>
      </c>
      <c r="L146">
        <f>IF(ISERROR(VLOOKUP($A$146, 文字檔!S:T, 2, 0)),0,VLOOKUP($A$146, 文字檔!S:T, 2, 0))</f>
        <v>0</v>
      </c>
      <c r="M146">
        <f>IF(ISERROR(VLOOKUP($A$146, 文字檔!U:V, 2, 0)),0,VLOOKUP($A$146, 文字檔!U:V, 2, 0))</f>
        <v>0</v>
      </c>
      <c r="N146">
        <f>IF(ISERROR(VLOOKUP($A$146, 文字檔!W:X, 2, 0)),0,VLOOKUP($A$146, 文字檔!W:X, 2, 0))</f>
        <v>-1500</v>
      </c>
      <c r="O146">
        <f>IF(ISERROR(VLOOKUP($A$146, 文字檔!Y:Z, 2, 0)),0,VLOOKUP($A$146, 文字檔!Y:Z, 2, 0))</f>
        <v>-7000</v>
      </c>
      <c r="P146">
        <f>IF(ISERROR(VLOOKUP($A$146, 文字檔!AA:AB, 2, 0)),0,VLOOKUP($A$146, 文字檔!AA:AB, 2, 0))</f>
        <v>2300</v>
      </c>
    </row>
    <row r="147" spans="1:16" ht="16.2">
      <c r="A147" s="6">
        <v>43883</v>
      </c>
      <c r="B147" s="4">
        <f>SUMPRODUCT($C$2:$P$2,$C$147:$P$147)</f>
        <v>0</v>
      </c>
      <c r="C147" s="4">
        <f>IF(ISERROR(VLOOKUP($A$147, 文字檔!A:B, 2, 0)),0,VLOOKUP($A$147, 文字檔!A:B, 2, 0))</f>
        <v>0</v>
      </c>
      <c r="D147" s="5">
        <f>IF(ISERROR(VLOOKUP($A$147, 文字檔!C:D, 2, 0)),0,VLOOKUP($A$147, 文字檔!C:D, 2, 0))</f>
        <v>0</v>
      </c>
      <c r="E147" s="5">
        <f>IF(ISERROR(VLOOKUP($A$147, 文字檔!E:F, 2, 0)),0,VLOOKUP($A$147, 文字檔!E:F, 2, 0))</f>
        <v>0</v>
      </c>
      <c r="F147" s="5">
        <f>IF(ISERROR(VLOOKUP($A$147, 文字檔!G:H, 2, 0)),0,VLOOKUP($A$147, 文字檔!G:H, 2, 0))</f>
        <v>0</v>
      </c>
      <c r="G147" s="5">
        <f>IF(ISERROR(VLOOKUP($A$147, 文字檔!I:J, 2, 0)),0,VLOOKUP($A$147, 文字檔!I:J, 2, 0))</f>
        <v>0</v>
      </c>
      <c r="H147" s="5">
        <f>IF(ISERROR(VLOOKUP($A$147, 文字檔!K:L, 2, 0)),0,VLOOKUP($A$147, 文字檔!K:L, 2, 0))</f>
        <v>0</v>
      </c>
      <c r="I147" s="5">
        <f>IF(ISERROR(VLOOKUP($A$147, 文字檔!M:N, 2, 0)),0,VLOOKUP($A$147, 文字檔!M:N, 2, 0))</f>
        <v>0</v>
      </c>
      <c r="J147" s="5">
        <f>IF(ISERROR(VLOOKUP($A$147, 文字檔!O:P, 2, 0)),0,VLOOKUP($A$147, 文字檔!O:P, 2, 0))</f>
        <v>0</v>
      </c>
      <c r="K147">
        <f>IF(ISERROR(VLOOKUP($A$147, 文字檔!Q:R, 2, 0)),0,VLOOKUP($A$147, 文字檔!Q:R, 2, 0))</f>
        <v>0</v>
      </c>
      <c r="L147">
        <f>IF(ISERROR(VLOOKUP($A$147, 文字檔!S:T, 2, 0)),0,VLOOKUP($A$147, 文字檔!S:T, 2, 0))</f>
        <v>0</v>
      </c>
      <c r="M147">
        <f>IF(ISERROR(VLOOKUP($A$147, 文字檔!U:V, 2, 0)),0,VLOOKUP($A$147, 文字檔!U:V, 2, 0))</f>
        <v>0</v>
      </c>
      <c r="N147">
        <f>IF(ISERROR(VLOOKUP($A$147, 文字檔!W:X, 2, 0)),0,VLOOKUP($A$147, 文字檔!W:X, 2, 0))</f>
        <v>0</v>
      </c>
      <c r="O147">
        <f>IF(ISERROR(VLOOKUP($A$147, 文字檔!Y:Z, 2, 0)),0,VLOOKUP($A$147, 文字檔!Y:Z, 2, 0))</f>
        <v>0</v>
      </c>
      <c r="P147">
        <f>IF(ISERROR(VLOOKUP($A$147, 文字檔!AA:AB, 2, 0)),0,VLOOKUP($A$147, 文字檔!AA:AB, 2, 0))</f>
        <v>0</v>
      </c>
    </row>
    <row r="148" spans="1:16" ht="16.2">
      <c r="A148" s="6">
        <v>43884</v>
      </c>
      <c r="B148" s="4">
        <f>SUMPRODUCT($C$2:$P$2,$C$148:$P$148)</f>
        <v>0</v>
      </c>
      <c r="C148" s="4">
        <f>IF(ISERROR(VLOOKUP($A$148, 文字檔!A:B, 2, 0)),0,VLOOKUP($A$148, 文字檔!A:B, 2, 0))</f>
        <v>0</v>
      </c>
      <c r="D148" s="5">
        <f>IF(ISERROR(VLOOKUP($A$148, 文字檔!C:D, 2, 0)),0,VLOOKUP($A$148, 文字檔!C:D, 2, 0))</f>
        <v>0</v>
      </c>
      <c r="E148" s="5">
        <f>IF(ISERROR(VLOOKUP($A$148, 文字檔!E:F, 2, 0)),0,VLOOKUP($A$148, 文字檔!E:F, 2, 0))</f>
        <v>0</v>
      </c>
      <c r="F148" s="5">
        <f>IF(ISERROR(VLOOKUP($A$148, 文字檔!G:H, 2, 0)),0,VLOOKUP($A$148, 文字檔!G:H, 2, 0))</f>
        <v>0</v>
      </c>
      <c r="G148" s="5">
        <f>IF(ISERROR(VLOOKUP($A$148, 文字檔!I:J, 2, 0)),0,VLOOKUP($A$148, 文字檔!I:J, 2, 0))</f>
        <v>0</v>
      </c>
      <c r="H148" s="5">
        <f>IF(ISERROR(VLOOKUP($A$148, 文字檔!K:L, 2, 0)),0,VLOOKUP($A$148, 文字檔!K:L, 2, 0))</f>
        <v>0</v>
      </c>
      <c r="I148" s="5">
        <f>IF(ISERROR(VLOOKUP($A$148, 文字檔!M:N, 2, 0)),0,VLOOKUP($A$148, 文字檔!M:N, 2, 0))</f>
        <v>0</v>
      </c>
      <c r="J148" s="5">
        <f>IF(ISERROR(VLOOKUP($A$148, 文字檔!O:P, 2, 0)),0,VLOOKUP($A$148, 文字檔!O:P, 2, 0))</f>
        <v>0</v>
      </c>
      <c r="K148">
        <f>IF(ISERROR(VLOOKUP($A$148, 文字檔!Q:R, 2, 0)),0,VLOOKUP($A$148, 文字檔!Q:R, 2, 0))</f>
        <v>0</v>
      </c>
      <c r="L148">
        <f>IF(ISERROR(VLOOKUP($A$148, 文字檔!S:T, 2, 0)),0,VLOOKUP($A$148, 文字檔!S:T, 2, 0))</f>
        <v>0</v>
      </c>
      <c r="M148">
        <f>IF(ISERROR(VLOOKUP($A$148, 文字檔!U:V, 2, 0)),0,VLOOKUP($A$148, 文字檔!U:V, 2, 0))</f>
        <v>0</v>
      </c>
      <c r="N148">
        <f>IF(ISERROR(VLOOKUP($A$148, 文字檔!W:X, 2, 0)),0,VLOOKUP($A$148, 文字檔!W:X, 2, 0))</f>
        <v>0</v>
      </c>
      <c r="O148">
        <f>IF(ISERROR(VLOOKUP($A$148, 文字檔!Y:Z, 2, 0)),0,VLOOKUP($A$148, 文字檔!Y:Z, 2, 0))</f>
        <v>0</v>
      </c>
      <c r="P148">
        <f>IF(ISERROR(VLOOKUP($A$148, 文字檔!AA:AB, 2, 0)),0,VLOOKUP($A$148, 文字檔!AA:AB, 2, 0))</f>
        <v>0</v>
      </c>
    </row>
    <row r="149" spans="1:16" ht="16.2">
      <c r="A149" s="6">
        <v>43885</v>
      </c>
      <c r="B149" s="4">
        <f>SUMPRODUCT($C$2:$P$2,$C$149:$P$149)</f>
        <v>90232.74</v>
      </c>
      <c r="C149" s="4">
        <f>IF(ISERROR(VLOOKUP($A$149, 文字檔!A:B, 2, 0)),0,VLOOKUP($A$149, 文字檔!A:B, 2, 0))</f>
        <v>-2982.88</v>
      </c>
      <c r="D149" s="5">
        <f>IF(ISERROR(VLOOKUP($A$149, 文字檔!C:D, 2, 0)),0,VLOOKUP($A$149, 文字檔!C:D, 2, 0))</f>
        <v>-900</v>
      </c>
      <c r="E149" s="5">
        <f>IF(ISERROR(VLOOKUP($A$149, 文字檔!E:F, 2, 0)),0,VLOOKUP($A$149, 文字檔!E:F, 2, 0))</f>
        <v>0</v>
      </c>
      <c r="F149" s="5">
        <f>IF(ISERROR(VLOOKUP($A$149, 文字檔!G:H, 2, 0)),0,VLOOKUP($A$149, 文字檔!G:H, 2, 0))</f>
        <v>0</v>
      </c>
      <c r="G149" s="5">
        <f>IF(ISERROR(VLOOKUP($A$149, 文字檔!I:J, 2, 0)),0,VLOOKUP($A$149, 文字檔!I:J, 2, 0))</f>
        <v>24900</v>
      </c>
      <c r="H149" s="5">
        <f>IF(ISERROR(VLOOKUP($A$149, 文字檔!K:L, 2, 0)),0,VLOOKUP($A$149, 文字檔!K:L, 2, 0))</f>
        <v>-2093.87</v>
      </c>
      <c r="I149" s="5">
        <f>IF(ISERROR(VLOOKUP($A$149, 文字檔!M:N, 2, 0)),0,VLOOKUP($A$149, 文字檔!M:N, 2, 0))</f>
        <v>-2300</v>
      </c>
      <c r="J149" s="5">
        <f>IF(ISERROR(VLOOKUP($A$149, 文字檔!O:P, 2, 0)),0,VLOOKUP($A$149, 文字檔!O:P, 2, 0))</f>
        <v>0</v>
      </c>
      <c r="K149">
        <f>IF(ISERROR(VLOOKUP($A$149, 文字檔!Q:R, 2, 0)),0,VLOOKUP($A$149, 文字檔!Q:R, 2, 0))</f>
        <v>3900</v>
      </c>
      <c r="L149">
        <f>IF(ISERROR(VLOOKUP($A$149, 文字檔!S:T, 2, 0)),0,VLOOKUP($A$149, 文字檔!S:T, 2, 0))</f>
        <v>-890.51</v>
      </c>
      <c r="M149">
        <f>IF(ISERROR(VLOOKUP($A$149, 文字檔!U:V, 2, 0)),0,VLOOKUP($A$149, 文字檔!U:V, 2, 0))</f>
        <v>0</v>
      </c>
      <c r="N149">
        <f>IF(ISERROR(VLOOKUP($A$149, 文字檔!W:X, 2, 0)),0,VLOOKUP($A$149, 文字檔!W:X, 2, 0))</f>
        <v>30600</v>
      </c>
      <c r="O149">
        <f>IF(ISERROR(VLOOKUP($A$149, 文字檔!Y:Z, 2, 0)),0,VLOOKUP($A$149, 文字檔!Y:Z, 2, 0))</f>
        <v>13900</v>
      </c>
      <c r="P149">
        <f>IF(ISERROR(VLOOKUP($A$149, 文字檔!AA:AB, 2, 0)),0,VLOOKUP($A$149, 文字檔!AA:AB, 2, 0))</f>
        <v>26100</v>
      </c>
    </row>
    <row r="150" spans="1:16" ht="16.2">
      <c r="A150" s="6">
        <v>43886</v>
      </c>
      <c r="B150" s="4">
        <f>SUMPRODUCT($C$2:$P$2,$C$150:$P$150)</f>
        <v>-36091.56</v>
      </c>
      <c r="C150" s="4">
        <f>IF(ISERROR(VLOOKUP($A$150, 文字檔!A:B, 2, 0)),0,VLOOKUP($A$150, 文字檔!A:B, 2, 0))</f>
        <v>0</v>
      </c>
      <c r="D150" s="5">
        <f>IF(ISERROR(VLOOKUP($A$150, 文字檔!C:D, 2, 0)),0,VLOOKUP($A$150, 文字檔!C:D, 2, 0))</f>
        <v>26100</v>
      </c>
      <c r="E150" s="5">
        <f>IF(ISERROR(VLOOKUP($A$150, 文字檔!E:F, 2, 0)),0,VLOOKUP($A$150, 文字檔!E:F, 2, 0))</f>
        <v>0</v>
      </c>
      <c r="F150" s="5">
        <f>IF(ISERROR(VLOOKUP($A$150, 文字檔!G:H, 2, 0)),0,VLOOKUP($A$150, 文字檔!G:H, 2, 0))</f>
        <v>0</v>
      </c>
      <c r="G150" s="5">
        <f>IF(ISERROR(VLOOKUP($A$150, 文字檔!I:J, 2, 0)),0,VLOOKUP($A$150, 文字檔!I:J, 2, 0))</f>
        <v>700</v>
      </c>
      <c r="H150" s="5">
        <f>IF(ISERROR(VLOOKUP($A$150, 文字檔!K:L, 2, 0)),0,VLOOKUP($A$150, 文字檔!K:L, 2, 0))</f>
        <v>0</v>
      </c>
      <c r="I150" s="5">
        <f>IF(ISERROR(VLOOKUP($A$150, 文字檔!M:N, 2, 0)),0,VLOOKUP($A$150, 文字檔!M:N, 2, 0))</f>
        <v>0</v>
      </c>
      <c r="J150" s="5">
        <f>IF(ISERROR(VLOOKUP($A$150, 文字檔!O:P, 2, 0)),0,VLOOKUP($A$150, 文字檔!O:P, 2, 0))</f>
        <v>0</v>
      </c>
      <c r="K150">
        <f>IF(ISERROR(VLOOKUP($A$150, 文字檔!Q:R, 2, 0)),0,VLOOKUP($A$150, 文字檔!Q:R, 2, 0))</f>
        <v>-7300</v>
      </c>
      <c r="L150">
        <f>IF(ISERROR(VLOOKUP($A$150, 文字檔!S:T, 2, 0)),0,VLOOKUP($A$150, 文字檔!S:T, 2, 0))</f>
        <v>-10691.56</v>
      </c>
      <c r="M150">
        <f>IF(ISERROR(VLOOKUP($A$150, 文字檔!U:V, 2, 0)),0,VLOOKUP($A$150, 文字檔!U:V, 2, 0))</f>
        <v>-26900</v>
      </c>
      <c r="N150">
        <f>IF(ISERROR(VLOOKUP($A$150, 文字檔!W:X, 2, 0)),0,VLOOKUP($A$150, 文字檔!W:X, 2, 0))</f>
        <v>-6200</v>
      </c>
      <c r="O150">
        <f>IF(ISERROR(VLOOKUP($A$150, 文字檔!Y:Z, 2, 0)),0,VLOOKUP($A$150, 文字檔!Y:Z, 2, 0))</f>
        <v>-11800</v>
      </c>
      <c r="P150">
        <f>IF(ISERROR(VLOOKUP($A$150, 文字檔!AA:AB, 2, 0)),0,VLOOKUP($A$150, 文字檔!AA:AB, 2, 0))</f>
        <v>0</v>
      </c>
    </row>
    <row r="151" spans="1:16" ht="16.2">
      <c r="A151" s="6">
        <v>43887</v>
      </c>
      <c r="B151" s="4">
        <f>SUMPRODUCT($C$2:$P$2,$C$151:$P$151)</f>
        <v>35600</v>
      </c>
      <c r="C151" s="4">
        <f>IF(ISERROR(VLOOKUP($A$151, 文字檔!A:B, 2, 0)),0,VLOOKUP($A$151, 文字檔!A:B, 2, 0))</f>
        <v>0</v>
      </c>
      <c r="D151" s="5">
        <f>IF(ISERROR(VLOOKUP($A$151, 文字檔!C:D, 2, 0)),0,VLOOKUP($A$151, 文字檔!C:D, 2, 0))</f>
        <v>0</v>
      </c>
      <c r="E151" s="5">
        <f>IF(ISERROR(VLOOKUP($A$151, 文字檔!E:F, 2, 0)),0,VLOOKUP($A$151, 文字檔!E:F, 2, 0))</f>
        <v>0</v>
      </c>
      <c r="F151" s="5">
        <f>IF(ISERROR(VLOOKUP($A$151, 文字檔!G:H, 2, 0)),0,VLOOKUP($A$151, 文字檔!G:H, 2, 0))</f>
        <v>0</v>
      </c>
      <c r="G151" s="5">
        <f>IF(ISERROR(VLOOKUP($A$151, 文字檔!I:J, 2, 0)),0,VLOOKUP($A$151, 文字檔!I:J, 2, 0))</f>
        <v>0</v>
      </c>
      <c r="H151" s="5">
        <f>IF(ISERROR(VLOOKUP($A$151, 文字檔!K:L, 2, 0)),0,VLOOKUP($A$151, 文字檔!K:L, 2, 0))</f>
        <v>0</v>
      </c>
      <c r="I151" s="5">
        <f>IF(ISERROR(VLOOKUP($A$151, 文字檔!M:N, 2, 0)),0,VLOOKUP($A$151, 文字檔!M:N, 2, 0))</f>
        <v>0</v>
      </c>
      <c r="J151" s="5">
        <f>IF(ISERROR(VLOOKUP($A$151, 文字檔!O:P, 2, 0)),0,VLOOKUP($A$151, 文字檔!O:P, 2, 0))</f>
        <v>0</v>
      </c>
      <c r="K151">
        <f>IF(ISERROR(VLOOKUP($A$151, 文字檔!Q:R, 2, 0)),0,VLOOKUP($A$151, 文字檔!Q:R, 2, 0))</f>
        <v>0</v>
      </c>
      <c r="L151">
        <f>IF(ISERROR(VLOOKUP($A$151, 文字檔!S:T, 2, 0)),0,VLOOKUP($A$151, 文字檔!S:T, 2, 0))</f>
        <v>0</v>
      </c>
      <c r="M151">
        <f>IF(ISERROR(VLOOKUP($A$151, 文字檔!U:V, 2, 0)),0,VLOOKUP($A$151, 文字檔!U:V, 2, 0))</f>
        <v>24200</v>
      </c>
      <c r="N151">
        <f>IF(ISERROR(VLOOKUP($A$151, 文字檔!W:X, 2, 0)),0,VLOOKUP($A$151, 文字檔!W:X, 2, 0))</f>
        <v>24200</v>
      </c>
      <c r="O151">
        <f>IF(ISERROR(VLOOKUP($A$151, 文字檔!Y:Z, 2, 0)),0,VLOOKUP($A$151, 文字檔!Y:Z, 2, 0))</f>
        <v>-12800</v>
      </c>
      <c r="P151">
        <f>IF(ISERROR(VLOOKUP($A$151, 文字檔!AA:AB, 2, 0)),0,VLOOKUP($A$151, 文字檔!AA:AB, 2, 0))</f>
        <v>0</v>
      </c>
    </row>
    <row r="152" spans="1:16" ht="16.2">
      <c r="A152" s="6">
        <v>43888</v>
      </c>
      <c r="B152" s="4">
        <f>SUMPRODUCT($C$2:$P$2,$C$152:$P$152)</f>
        <v>73980.89</v>
      </c>
      <c r="C152" s="4">
        <f>IF(ISERROR(VLOOKUP($A$152, 文字檔!A:B, 2, 0)),0,VLOOKUP($A$152, 文字檔!A:B, 2, 0))</f>
        <v>-1440.27</v>
      </c>
      <c r="D152" s="5">
        <f>IF(ISERROR(VLOOKUP($A$152, 文字檔!C:D, 2, 0)),0,VLOOKUP($A$152, 文字檔!C:D, 2, 0))</f>
        <v>0</v>
      </c>
      <c r="E152" s="5">
        <f>IF(ISERROR(VLOOKUP($A$152, 文字檔!E:F, 2, 0)),0,VLOOKUP($A$152, 文字檔!E:F, 2, 0))</f>
        <v>0</v>
      </c>
      <c r="F152" s="5">
        <f>IF(ISERROR(VLOOKUP($A$152, 文字檔!G:H, 2, 0)),0,VLOOKUP($A$152, 文字檔!G:H, 2, 0))</f>
        <v>0</v>
      </c>
      <c r="G152" s="5">
        <f>IF(ISERROR(VLOOKUP($A$152, 文字檔!I:J, 2, 0)),0,VLOOKUP($A$152, 文字檔!I:J, 2, 0))</f>
        <v>0</v>
      </c>
      <c r="H152" s="5">
        <f>IF(ISERROR(VLOOKUP($A$152, 文字檔!K:L, 2, 0)),0,VLOOKUP($A$152, 文字檔!K:L, 2, 0))</f>
        <v>0</v>
      </c>
      <c r="I152" s="5">
        <f>IF(ISERROR(VLOOKUP($A$152, 文字檔!M:N, 2, 0)),0,VLOOKUP($A$152, 文字檔!M:N, 2, 0))</f>
        <v>-16800</v>
      </c>
      <c r="J152" s="5">
        <f>IF(ISERROR(VLOOKUP($A$152, 文字檔!O:P, 2, 0)),0,VLOOKUP($A$152, 文字檔!O:P, 2, 0))</f>
        <v>0</v>
      </c>
      <c r="K152">
        <f>IF(ISERROR(VLOOKUP($A$152, 文字檔!Q:R, 2, 0)),0,VLOOKUP($A$152, 文字檔!Q:R, 2, 0))</f>
        <v>0</v>
      </c>
      <c r="L152">
        <f>IF(ISERROR(VLOOKUP($A$152, 文字檔!S:T, 2, 0)),0,VLOOKUP($A$152, 文字檔!S:T, 2, 0))</f>
        <v>15721.16</v>
      </c>
      <c r="M152">
        <f>IF(ISERROR(VLOOKUP($A$152, 文字檔!U:V, 2, 0)),0,VLOOKUP($A$152, 文字檔!U:V, 2, 0))</f>
        <v>29200</v>
      </c>
      <c r="N152">
        <f>IF(ISERROR(VLOOKUP($A$152, 文字檔!W:X, 2, 0)),0,VLOOKUP($A$152, 文字檔!W:X, 2, 0))</f>
        <v>29200</v>
      </c>
      <c r="O152">
        <f>IF(ISERROR(VLOOKUP($A$152, 文字檔!Y:Z, 2, 0)),0,VLOOKUP($A$152, 文字檔!Y:Z, 2, 0))</f>
        <v>4000</v>
      </c>
      <c r="P152">
        <f>IF(ISERROR(VLOOKUP($A$152, 文字檔!AA:AB, 2, 0)),0,VLOOKUP($A$152, 文字檔!AA:AB, 2, 0))</f>
        <v>14100</v>
      </c>
    </row>
    <row r="153" spans="1:16" ht="16.2">
      <c r="A153" s="6">
        <v>43889</v>
      </c>
      <c r="B153" s="4">
        <f>SUMPRODUCT($C$2:$P$2,$C$153:$P$153)</f>
        <v>0</v>
      </c>
      <c r="C153" s="4">
        <f>IF(ISERROR(VLOOKUP($A$153, 文字檔!A:B, 2, 0)),0,VLOOKUP($A$153, 文字檔!A:B, 2, 0))</f>
        <v>0</v>
      </c>
      <c r="D153" s="5">
        <f>IF(ISERROR(VLOOKUP($A$153, 文字檔!C:D, 2, 0)),0,VLOOKUP($A$153, 文字檔!C:D, 2, 0))</f>
        <v>0</v>
      </c>
      <c r="E153" s="5">
        <f>IF(ISERROR(VLOOKUP($A$153, 文字檔!E:F, 2, 0)),0,VLOOKUP($A$153, 文字檔!E:F, 2, 0))</f>
        <v>0</v>
      </c>
      <c r="F153" s="5">
        <f>IF(ISERROR(VLOOKUP($A$153, 文字檔!G:H, 2, 0)),0,VLOOKUP($A$153, 文字檔!G:H, 2, 0))</f>
        <v>0</v>
      </c>
      <c r="G153" s="5">
        <f>IF(ISERROR(VLOOKUP($A$153, 文字檔!I:J, 2, 0)),0,VLOOKUP($A$153, 文字檔!I:J, 2, 0))</f>
        <v>0</v>
      </c>
      <c r="H153" s="5">
        <f>IF(ISERROR(VLOOKUP($A$153, 文字檔!K:L, 2, 0)),0,VLOOKUP($A$153, 文字檔!K:L, 2, 0))</f>
        <v>0</v>
      </c>
      <c r="I153" s="5">
        <f>IF(ISERROR(VLOOKUP($A$153, 文字檔!M:N, 2, 0)),0,VLOOKUP($A$153, 文字檔!M:N, 2, 0))</f>
        <v>0</v>
      </c>
      <c r="J153" s="5">
        <f>IF(ISERROR(VLOOKUP($A$153, 文字檔!O:P, 2, 0)),0,VLOOKUP($A$153, 文字檔!O:P, 2, 0))</f>
        <v>0</v>
      </c>
      <c r="K153">
        <f>IF(ISERROR(VLOOKUP($A$153, 文字檔!Q:R, 2, 0)),0,VLOOKUP($A$153, 文字檔!Q:R, 2, 0))</f>
        <v>0</v>
      </c>
      <c r="L153">
        <f>IF(ISERROR(VLOOKUP($A$153, 文字檔!S:T, 2, 0)),0,VLOOKUP($A$153, 文字檔!S:T, 2, 0))</f>
        <v>0</v>
      </c>
      <c r="M153">
        <f>IF(ISERROR(VLOOKUP($A$153, 文字檔!U:V, 2, 0)),0,VLOOKUP($A$153, 文字檔!U:V, 2, 0))</f>
        <v>0</v>
      </c>
      <c r="N153">
        <f>IF(ISERROR(VLOOKUP($A$153, 文字檔!W:X, 2, 0)),0,VLOOKUP($A$153, 文字檔!W:X, 2, 0))</f>
        <v>0</v>
      </c>
      <c r="O153">
        <f>IF(ISERROR(VLOOKUP($A$153, 文字檔!Y:Z, 2, 0)),0,VLOOKUP($A$153, 文字檔!Y:Z, 2, 0))</f>
        <v>0</v>
      </c>
      <c r="P153">
        <f>IF(ISERROR(VLOOKUP($A$153, 文字檔!AA:AB, 2, 0)),0,VLOOKUP($A$153, 文字檔!AA:AB, 2, 0))</f>
        <v>0</v>
      </c>
    </row>
    <row r="154" spans="1:16" ht="16.2">
      <c r="A154" s="6">
        <v>43890</v>
      </c>
      <c r="B154" s="4">
        <f>SUMPRODUCT($C$2:$P$2,$C$154:$P$154)</f>
        <v>0</v>
      </c>
      <c r="C154" s="4">
        <f>IF(ISERROR(VLOOKUP($A$154, 文字檔!A:B, 2, 0)),0,VLOOKUP($A$154, 文字檔!A:B, 2, 0))</f>
        <v>0</v>
      </c>
      <c r="D154" s="5">
        <f>IF(ISERROR(VLOOKUP($A$154, 文字檔!C:D, 2, 0)),0,VLOOKUP($A$154, 文字檔!C:D, 2, 0))</f>
        <v>0</v>
      </c>
      <c r="E154" s="5">
        <f>IF(ISERROR(VLOOKUP($A$154, 文字檔!E:F, 2, 0)),0,VLOOKUP($A$154, 文字檔!E:F, 2, 0))</f>
        <v>0</v>
      </c>
      <c r="F154" s="5">
        <f>IF(ISERROR(VLOOKUP($A$154, 文字檔!G:H, 2, 0)),0,VLOOKUP($A$154, 文字檔!G:H, 2, 0))</f>
        <v>0</v>
      </c>
      <c r="G154" s="5">
        <f>IF(ISERROR(VLOOKUP($A$154, 文字檔!I:J, 2, 0)),0,VLOOKUP($A$154, 文字檔!I:J, 2, 0))</f>
        <v>0</v>
      </c>
      <c r="H154" s="5">
        <f>IF(ISERROR(VLOOKUP($A$154, 文字檔!K:L, 2, 0)),0,VLOOKUP($A$154, 文字檔!K:L, 2, 0))</f>
        <v>0</v>
      </c>
      <c r="I154" s="5">
        <f>IF(ISERROR(VLOOKUP($A$154, 文字檔!M:N, 2, 0)),0,VLOOKUP($A$154, 文字檔!M:N, 2, 0))</f>
        <v>0</v>
      </c>
      <c r="J154" s="5">
        <f>IF(ISERROR(VLOOKUP($A$154, 文字檔!O:P, 2, 0)),0,VLOOKUP($A$154, 文字檔!O:P, 2, 0))</f>
        <v>0</v>
      </c>
      <c r="K154">
        <f>IF(ISERROR(VLOOKUP($A$154, 文字檔!Q:R, 2, 0)),0,VLOOKUP($A$154, 文字檔!Q:R, 2, 0))</f>
        <v>0</v>
      </c>
      <c r="L154">
        <f>IF(ISERROR(VLOOKUP($A$154, 文字檔!S:T, 2, 0)),0,VLOOKUP($A$154, 文字檔!S:T, 2, 0))</f>
        <v>0</v>
      </c>
      <c r="M154">
        <f>IF(ISERROR(VLOOKUP($A$154, 文字檔!U:V, 2, 0)),0,VLOOKUP($A$154, 文字檔!U:V, 2, 0))</f>
        <v>0</v>
      </c>
      <c r="N154">
        <f>IF(ISERROR(VLOOKUP($A$154, 文字檔!W:X, 2, 0)),0,VLOOKUP($A$154, 文字檔!W:X, 2, 0))</f>
        <v>0</v>
      </c>
      <c r="O154">
        <f>IF(ISERROR(VLOOKUP($A$154, 文字檔!Y:Z, 2, 0)),0,VLOOKUP($A$154, 文字檔!Y:Z, 2, 0))</f>
        <v>0</v>
      </c>
      <c r="P154">
        <f>IF(ISERROR(VLOOKUP($A$154, 文字檔!AA:AB, 2, 0)),0,VLOOKUP($A$154, 文字檔!AA:AB, 2, 0))</f>
        <v>0</v>
      </c>
    </row>
    <row r="155" spans="1:16" ht="16.2">
      <c r="A155" s="6">
        <v>43891</v>
      </c>
      <c r="B155" s="4">
        <f>SUMPRODUCT($C$2:$P$2,$C$155:$P$155)</f>
        <v>0</v>
      </c>
      <c r="C155" s="4">
        <f>IF(ISERROR(VLOOKUP($A$155, 文字檔!A:B, 2, 0)),0,VLOOKUP($A$155, 文字檔!A:B, 2, 0))</f>
        <v>0</v>
      </c>
      <c r="D155" s="5">
        <f>IF(ISERROR(VLOOKUP($A$155, 文字檔!C:D, 2, 0)),0,VLOOKUP($A$155, 文字檔!C:D, 2, 0))</f>
        <v>0</v>
      </c>
      <c r="E155" s="5">
        <f>IF(ISERROR(VLOOKUP($A$155, 文字檔!E:F, 2, 0)),0,VLOOKUP($A$155, 文字檔!E:F, 2, 0))</f>
        <v>0</v>
      </c>
      <c r="F155" s="5">
        <f>IF(ISERROR(VLOOKUP($A$155, 文字檔!G:H, 2, 0)),0,VLOOKUP($A$155, 文字檔!G:H, 2, 0))</f>
        <v>0</v>
      </c>
      <c r="G155" s="5">
        <f>IF(ISERROR(VLOOKUP($A$155, 文字檔!I:J, 2, 0)),0,VLOOKUP($A$155, 文字檔!I:J, 2, 0))</f>
        <v>0</v>
      </c>
      <c r="H155" s="5">
        <f>IF(ISERROR(VLOOKUP($A$155, 文字檔!K:L, 2, 0)),0,VLOOKUP($A$155, 文字檔!K:L, 2, 0))</f>
        <v>0</v>
      </c>
      <c r="I155" s="5">
        <f>IF(ISERROR(VLOOKUP($A$155, 文字檔!M:N, 2, 0)),0,VLOOKUP($A$155, 文字檔!M:N, 2, 0))</f>
        <v>0</v>
      </c>
      <c r="J155" s="5">
        <f>IF(ISERROR(VLOOKUP($A$155, 文字檔!O:P, 2, 0)),0,VLOOKUP($A$155, 文字檔!O:P, 2, 0))</f>
        <v>0</v>
      </c>
      <c r="K155">
        <f>IF(ISERROR(VLOOKUP($A$155, 文字檔!Q:R, 2, 0)),0,VLOOKUP($A$155, 文字檔!Q:R, 2, 0))</f>
        <v>0</v>
      </c>
      <c r="L155">
        <f>IF(ISERROR(VLOOKUP($A$155, 文字檔!S:T, 2, 0)),0,VLOOKUP($A$155, 文字檔!S:T, 2, 0))</f>
        <v>0</v>
      </c>
      <c r="M155">
        <f>IF(ISERROR(VLOOKUP($A$155, 文字檔!U:V, 2, 0)),0,VLOOKUP($A$155, 文字檔!U:V, 2, 0))</f>
        <v>0</v>
      </c>
      <c r="N155">
        <f>IF(ISERROR(VLOOKUP($A$155, 文字檔!W:X, 2, 0)),0,VLOOKUP($A$155, 文字檔!W:X, 2, 0))</f>
        <v>0</v>
      </c>
      <c r="O155">
        <f>IF(ISERROR(VLOOKUP($A$155, 文字檔!Y:Z, 2, 0)),0,VLOOKUP($A$155, 文字檔!Y:Z, 2, 0))</f>
        <v>0</v>
      </c>
      <c r="P155">
        <f>IF(ISERROR(VLOOKUP($A$155, 文字檔!AA:AB, 2, 0)),0,VLOOKUP($A$155, 文字檔!AA:AB, 2, 0))</f>
        <v>0</v>
      </c>
    </row>
    <row r="156" spans="1:16" ht="16.2">
      <c r="A156" s="6">
        <v>43892</v>
      </c>
      <c r="B156" s="4">
        <f>SUMPRODUCT($C$2:$P$2,$C$156:$P$156)</f>
        <v>126965.87</v>
      </c>
      <c r="C156" s="4">
        <f>IF(ISERROR(VLOOKUP($A$156, 文字檔!A:B, 2, 0)),0,VLOOKUP($A$156, 文字檔!A:B, 2, 0))</f>
        <v>15131.39</v>
      </c>
      <c r="D156" s="5">
        <f>IF(ISERROR(VLOOKUP($A$156, 文字檔!C:D, 2, 0)),0,VLOOKUP($A$156, 文字檔!C:D, 2, 0))</f>
        <v>0</v>
      </c>
      <c r="E156" s="5">
        <f>IF(ISERROR(VLOOKUP($A$156, 文字檔!E:F, 2, 0)),0,VLOOKUP($A$156, 文字檔!E:F, 2, 0))</f>
        <v>0</v>
      </c>
      <c r="F156" s="5">
        <f>IF(ISERROR(VLOOKUP($A$156, 文字檔!G:H, 2, 0)),0,VLOOKUP($A$156, 文字檔!G:H, 2, 0))</f>
        <v>0</v>
      </c>
      <c r="G156" s="5">
        <f>IF(ISERROR(VLOOKUP($A$156, 文字檔!I:J, 2, 0)),0,VLOOKUP($A$156, 文字檔!I:J, 2, 0))</f>
        <v>-7200</v>
      </c>
      <c r="H156" s="5">
        <f>IF(ISERROR(VLOOKUP($A$156, 文字檔!K:L, 2, 0)),0,VLOOKUP($A$156, 文字檔!K:L, 2, 0))</f>
        <v>-3065.52</v>
      </c>
      <c r="I156" s="5">
        <f>IF(ISERROR(VLOOKUP($A$156, 文字檔!M:N, 2, 0)),0,VLOOKUP($A$156, 文字檔!M:N, 2, 0))</f>
        <v>17100</v>
      </c>
      <c r="J156" s="5">
        <f>IF(ISERROR(VLOOKUP($A$156, 文字檔!O:P, 2, 0)),0,VLOOKUP($A$156, 文字檔!O:P, 2, 0))</f>
        <v>0</v>
      </c>
      <c r="K156">
        <f>IF(ISERROR(VLOOKUP($A$156, 文字檔!Q:R, 2, 0)),0,VLOOKUP($A$156, 文字檔!Q:R, 2, 0))</f>
        <v>0</v>
      </c>
      <c r="L156">
        <f>IF(ISERROR(VLOOKUP($A$156, 文字檔!S:T, 2, 0)),0,VLOOKUP($A$156, 文字檔!S:T, 2, 0))</f>
        <v>0</v>
      </c>
      <c r="M156">
        <f>IF(ISERROR(VLOOKUP($A$156, 文字檔!U:V, 2, 0)),0,VLOOKUP($A$156, 文字檔!U:V, 2, 0))</f>
        <v>20200</v>
      </c>
      <c r="N156">
        <f>IF(ISERROR(VLOOKUP($A$156, 文字檔!W:X, 2, 0)),0,VLOOKUP($A$156, 文字檔!W:X, 2, 0))</f>
        <v>20200</v>
      </c>
      <c r="O156">
        <f>IF(ISERROR(VLOOKUP($A$156, 文字檔!Y:Z, 2, 0)),0,VLOOKUP($A$156, 文字檔!Y:Z, 2, 0))</f>
        <v>36300</v>
      </c>
      <c r="P156">
        <f>IF(ISERROR(VLOOKUP($A$156, 文字檔!AA:AB, 2, 0)),0,VLOOKUP($A$156, 文字檔!AA:AB, 2, 0))</f>
        <v>28300</v>
      </c>
    </row>
    <row r="157" spans="1:16" ht="16.2">
      <c r="A157" s="6">
        <v>43893</v>
      </c>
      <c r="B157" s="4">
        <f>SUMPRODUCT($C$2:$P$2,$C$157:$P$157)</f>
        <v>-71936.13</v>
      </c>
      <c r="C157" s="4">
        <f>IF(ISERROR(VLOOKUP($A$157, 文字檔!A:B, 2, 0)),0,VLOOKUP($A$157, 文字檔!A:B, 2, 0))</f>
        <v>-6957.8</v>
      </c>
      <c r="D157" s="5">
        <f>IF(ISERROR(VLOOKUP($A$157, 文字檔!C:D, 2, 0)),0,VLOOKUP($A$157, 文字檔!C:D, 2, 0))</f>
        <v>0</v>
      </c>
      <c r="E157" s="5">
        <f>IF(ISERROR(VLOOKUP($A$157, 文字檔!E:F, 2, 0)),0,VLOOKUP($A$157, 文字檔!E:F, 2, 0))</f>
        <v>0</v>
      </c>
      <c r="F157" s="5">
        <f>IF(ISERROR(VLOOKUP($A$157, 文字檔!G:H, 2, 0)),0,VLOOKUP($A$157, 文字檔!G:H, 2, 0))</f>
        <v>0</v>
      </c>
      <c r="G157" s="5">
        <f>IF(ISERROR(VLOOKUP($A$157, 文字檔!I:J, 2, 0)),0,VLOOKUP($A$157, 文字檔!I:J, 2, 0))</f>
        <v>0</v>
      </c>
      <c r="H157" s="5">
        <f>IF(ISERROR(VLOOKUP($A$157, 文字檔!K:L, 2, 0)),0,VLOOKUP($A$157, 文字檔!K:L, 2, 0))</f>
        <v>-5278.33</v>
      </c>
      <c r="I157" s="5">
        <f>IF(ISERROR(VLOOKUP($A$157, 文字檔!M:N, 2, 0)),0,VLOOKUP($A$157, 文字檔!M:N, 2, 0))</f>
        <v>15200</v>
      </c>
      <c r="J157" s="5">
        <f>IF(ISERROR(VLOOKUP($A$157, 文字檔!O:P, 2, 0)),0,VLOOKUP($A$157, 文字檔!O:P, 2, 0))</f>
        <v>0</v>
      </c>
      <c r="K157">
        <f>IF(ISERROR(VLOOKUP($A$157, 文字檔!Q:R, 2, 0)),0,VLOOKUP($A$157, 文字檔!Q:R, 2, 0))</f>
        <v>-5800</v>
      </c>
      <c r="L157">
        <f>IF(ISERROR(VLOOKUP($A$157, 文字檔!S:T, 2, 0)),0,VLOOKUP($A$157, 文字檔!S:T, 2, 0))</f>
        <v>0</v>
      </c>
      <c r="M157">
        <f>IF(ISERROR(VLOOKUP($A$157, 文字檔!U:V, 2, 0)),0,VLOOKUP($A$157, 文字檔!U:V, 2, 0))</f>
        <v>-30000</v>
      </c>
      <c r="N157">
        <f>IF(ISERROR(VLOOKUP($A$157, 文字檔!W:X, 2, 0)),0,VLOOKUP($A$157, 文字檔!W:X, 2, 0))</f>
        <v>-30000</v>
      </c>
      <c r="O157">
        <f>IF(ISERROR(VLOOKUP($A$157, 文字檔!Y:Z, 2, 0)),0,VLOOKUP($A$157, 文字檔!Y:Z, 2, 0))</f>
        <v>-9100</v>
      </c>
      <c r="P157">
        <f>IF(ISERROR(VLOOKUP($A$157, 文字檔!AA:AB, 2, 0)),0,VLOOKUP($A$157, 文字檔!AA:AB, 2, 0))</f>
        <v>0</v>
      </c>
    </row>
    <row r="158" spans="1:16" ht="16.2">
      <c r="A158" s="6">
        <v>43894</v>
      </c>
      <c r="B158" s="4">
        <f>SUMPRODUCT($C$2:$P$2,$C$158:$P$158)</f>
        <v>-21218.53</v>
      </c>
      <c r="C158" s="4">
        <f>IF(ISERROR(VLOOKUP($A$158, 文字檔!A:B, 2, 0)),0,VLOOKUP($A$158, 文字檔!A:B, 2, 0))</f>
        <v>0</v>
      </c>
      <c r="D158" s="5">
        <f>IF(ISERROR(VLOOKUP($A$158, 文字檔!C:D, 2, 0)),0,VLOOKUP($A$158, 文字檔!C:D, 2, 0))</f>
        <v>0</v>
      </c>
      <c r="E158" s="5">
        <f>IF(ISERROR(VLOOKUP($A$158, 文字檔!E:F, 2, 0)),0,VLOOKUP($A$158, 文字檔!E:F, 2, 0))</f>
        <v>0</v>
      </c>
      <c r="F158" s="5">
        <f>IF(ISERROR(VLOOKUP($A$158, 文字檔!G:H, 2, 0)),0,VLOOKUP($A$158, 文字檔!G:H, 2, 0))</f>
        <v>0</v>
      </c>
      <c r="G158" s="5">
        <f>IF(ISERROR(VLOOKUP($A$158, 文字檔!I:J, 2, 0)),0,VLOOKUP($A$158, 文字檔!I:J, 2, 0))</f>
        <v>0</v>
      </c>
      <c r="H158" s="5">
        <f>IF(ISERROR(VLOOKUP($A$158, 文字檔!K:L, 2, 0)),0,VLOOKUP($A$158, 文字檔!K:L, 2, 0))</f>
        <v>-21618.53</v>
      </c>
      <c r="I158" s="5">
        <f>IF(ISERROR(VLOOKUP($A$158, 文字檔!M:N, 2, 0)),0,VLOOKUP($A$158, 文字檔!M:N, 2, 0))</f>
        <v>3700</v>
      </c>
      <c r="J158" s="5">
        <f>IF(ISERROR(VLOOKUP($A$158, 文字檔!O:P, 2, 0)),0,VLOOKUP($A$158, 文字檔!O:P, 2, 0))</f>
        <v>0</v>
      </c>
      <c r="K158">
        <f>IF(ISERROR(VLOOKUP($A$158, 文字檔!Q:R, 2, 0)),0,VLOOKUP($A$158, 文字檔!Q:R, 2, 0))</f>
        <v>0</v>
      </c>
      <c r="L158">
        <f>IF(ISERROR(VLOOKUP($A$158, 文字檔!S:T, 2, 0)),0,VLOOKUP($A$158, 文字檔!S:T, 2, 0))</f>
        <v>0</v>
      </c>
      <c r="M158">
        <f>IF(ISERROR(VLOOKUP($A$158, 文字檔!U:V, 2, 0)),0,VLOOKUP($A$158, 文字檔!U:V, 2, 0))</f>
        <v>-8000</v>
      </c>
      <c r="N158">
        <f>IF(ISERROR(VLOOKUP($A$158, 文字檔!W:X, 2, 0)),0,VLOOKUP($A$158, 文字檔!W:X, 2, 0))</f>
        <v>-8000</v>
      </c>
      <c r="O158">
        <f>IF(ISERROR(VLOOKUP($A$158, 文字檔!Y:Z, 2, 0)),0,VLOOKUP($A$158, 文字檔!Y:Z, 2, 0))</f>
        <v>12700</v>
      </c>
      <c r="P158">
        <f>IF(ISERROR(VLOOKUP($A$158, 文字檔!AA:AB, 2, 0)),0,VLOOKUP($A$158, 文字檔!AA:AB, 2, 0))</f>
        <v>0</v>
      </c>
    </row>
    <row r="159" spans="1:16" ht="16.2">
      <c r="A159" s="7">
        <v>43895</v>
      </c>
      <c r="B159" s="5">
        <f>SUMPRODUCT($C$2:$P$2,$C$159:$P$159)</f>
        <v>5336.5999999999985</v>
      </c>
      <c r="C159" s="5">
        <f>IF(ISERROR(VLOOKUP($A$159, 文字檔!A:B, 2, 0)),0,VLOOKUP($A$159, 文字檔!A:B, 2, 0))</f>
        <v>-11177.93</v>
      </c>
      <c r="D159" s="5">
        <f>IF(ISERROR(VLOOKUP($A$159, 文字檔!C:D, 2, 0)),0,VLOOKUP($A$159, 文字檔!C:D, 2, 0))</f>
        <v>12500</v>
      </c>
      <c r="E159" s="5">
        <f>IF(ISERROR(VLOOKUP($A$159, 文字檔!E:F, 2, 0)),0,VLOOKUP($A$159, 文字檔!E:F, 2, 0))</f>
        <v>0</v>
      </c>
      <c r="F159" s="5">
        <f>IF(ISERROR(VLOOKUP($A$159, 文字檔!G:H, 2, 0)),0,VLOOKUP($A$159, 文字檔!G:H, 2, 0))</f>
        <v>0</v>
      </c>
      <c r="G159" s="5">
        <f>IF(ISERROR(VLOOKUP($A$159, 文字檔!I:J, 2, 0)),0,VLOOKUP($A$159, 文字檔!I:J, 2, 0))</f>
        <v>11100</v>
      </c>
      <c r="H159" s="5">
        <f>IF(ISERROR(VLOOKUP($A$159, 文字檔!K:L, 2, 0)),0,VLOOKUP($A$159, 文字檔!K:L, 2, 0))</f>
        <v>714.53</v>
      </c>
      <c r="I159" s="5">
        <f>IF(ISERROR(VLOOKUP($A$159, 文字檔!M:N, 2, 0)),0,VLOOKUP($A$159, 文字檔!M:N, 2, 0))</f>
        <v>18700</v>
      </c>
      <c r="J159" s="5">
        <f>IF(ISERROR(VLOOKUP($A$159, 文字檔!O:P, 2, 0)),0,VLOOKUP($A$159, 文字檔!O:P, 2, 0))</f>
        <v>0</v>
      </c>
      <c r="K159">
        <f>IF(ISERROR(VLOOKUP($A$159, 文字檔!Q:R, 2, 0)),0,VLOOKUP($A$159, 文字檔!Q:R, 2, 0))</f>
        <v>3300</v>
      </c>
      <c r="L159">
        <f>IF(ISERROR(VLOOKUP($A$159, 文字檔!S:T, 2, 0)),0,VLOOKUP($A$159, 文字檔!S:T, 2, 0))</f>
        <v>0</v>
      </c>
      <c r="M159">
        <f>IF(ISERROR(VLOOKUP($A$159, 文字檔!U:V, 2, 0)),0,VLOOKUP($A$159, 文字檔!U:V, 2, 0))</f>
        <v>-25600</v>
      </c>
      <c r="N159">
        <f>IF(ISERROR(VLOOKUP($A$159, 文字檔!W:X, 2, 0)),0,VLOOKUP($A$159, 文字檔!W:X, 2, 0))</f>
        <v>-25600</v>
      </c>
      <c r="O159">
        <f>IF(ISERROR(VLOOKUP($A$159, 文字檔!Y:Z, 2, 0)),0,VLOOKUP($A$159, 文字檔!Y:Z, 2, 0))</f>
        <v>21900</v>
      </c>
      <c r="P159">
        <f>IF(ISERROR(VLOOKUP($A$159, 文字檔!AA:AB, 2, 0)),0,VLOOKUP($A$159, 文字檔!AA:AB, 2, 0))</f>
        <v>-500</v>
      </c>
    </row>
    <row r="160" spans="1:16" ht="16.2">
      <c r="A160" s="7">
        <v>43896</v>
      </c>
      <c r="B160" s="5">
        <f>SUMPRODUCT($C$2:$P$2,$C$160:$P$160)</f>
        <v>44651.45</v>
      </c>
      <c r="C160" s="5">
        <f>IF(ISERROR(VLOOKUP($A$160, 文字檔!A:B, 2, 0)),0,VLOOKUP($A$160, 文字檔!A:B, 2, 0))</f>
        <v>15320.68</v>
      </c>
      <c r="D160" s="5">
        <f>IF(ISERROR(VLOOKUP($A$160, 文字檔!C:D, 2, 0)),0,VLOOKUP($A$160, 文字檔!C:D, 2, 0))</f>
        <v>-44600</v>
      </c>
      <c r="E160" s="5">
        <f>IF(ISERROR(VLOOKUP($A$160, 文字檔!E:F, 2, 0)),0,VLOOKUP($A$160, 文字檔!E:F, 2, 0))</f>
        <v>0</v>
      </c>
      <c r="F160" s="5">
        <f>IF(ISERROR(VLOOKUP($A$160, 文字檔!G:H, 2, 0)),0,VLOOKUP($A$160, 文字檔!G:H, 2, 0))</f>
        <v>0</v>
      </c>
      <c r="G160" s="5">
        <f>IF(ISERROR(VLOOKUP($A$160, 文字檔!I:J, 2, 0)),0,VLOOKUP($A$160, 文字檔!I:J, 2, 0))</f>
        <v>-12300</v>
      </c>
      <c r="H160" s="5">
        <f>IF(ISERROR(VLOOKUP($A$160, 文字檔!K:L, 2, 0)),0,VLOOKUP($A$160, 文字檔!K:L, 2, 0))</f>
        <v>18630.77</v>
      </c>
      <c r="I160" s="5">
        <f>IF(ISERROR(VLOOKUP($A$160, 文字檔!M:N, 2, 0)),0,VLOOKUP($A$160, 文字檔!M:N, 2, 0))</f>
        <v>-17100</v>
      </c>
      <c r="J160" s="5">
        <f>IF(ISERROR(VLOOKUP($A$160, 文字檔!O:P, 2, 0)),0,VLOOKUP($A$160, 文字檔!O:P, 2, 0))</f>
        <v>0</v>
      </c>
      <c r="K160">
        <f>IF(ISERROR(VLOOKUP($A$160, 文字檔!Q:R, 2, 0)),0,VLOOKUP($A$160, 文字檔!Q:R, 2, 0))</f>
        <v>8600</v>
      </c>
      <c r="L160">
        <f>IF(ISERROR(VLOOKUP($A$160, 文字檔!S:T, 2, 0)),0,VLOOKUP($A$160, 文字檔!S:T, 2, 0))</f>
        <v>0</v>
      </c>
      <c r="M160">
        <f>IF(ISERROR(VLOOKUP($A$160, 文字檔!U:V, 2, 0)),0,VLOOKUP($A$160, 文字檔!U:V, 2, 0))</f>
        <v>44600</v>
      </c>
      <c r="N160">
        <f>IF(ISERROR(VLOOKUP($A$160, 文字檔!W:X, 2, 0)),0,VLOOKUP($A$160, 文字檔!W:X, 2, 0))</f>
        <v>44600</v>
      </c>
      <c r="O160">
        <f>IF(ISERROR(VLOOKUP($A$160, 文字檔!Y:Z, 2, 0)),0,VLOOKUP($A$160, 文字檔!Y:Z, 2, 0))</f>
        <v>7500</v>
      </c>
      <c r="P160">
        <f>IF(ISERROR(VLOOKUP($A$160, 文字檔!AA:AB, 2, 0)),0,VLOOKUP($A$160, 文字檔!AA:AB, 2, 0))</f>
        <v>-20600</v>
      </c>
    </row>
    <row r="161" spans="1:16" ht="16.2">
      <c r="A161" s="7">
        <v>43897</v>
      </c>
      <c r="B161" s="5">
        <f>SUMPRODUCT($C$2:$P$2,$C$161:$P$161)</f>
        <v>0</v>
      </c>
      <c r="C161" s="5">
        <f>IF(ISERROR(VLOOKUP($A$161, 文字檔!A:B, 2, 0)),0,VLOOKUP($A$161, 文字檔!A:B, 2, 0))</f>
        <v>0</v>
      </c>
      <c r="D161" s="5">
        <f>IF(ISERROR(VLOOKUP($A$161, 文字檔!C:D, 2, 0)),0,VLOOKUP($A$161, 文字檔!C:D, 2, 0))</f>
        <v>0</v>
      </c>
      <c r="E161" s="5">
        <f>IF(ISERROR(VLOOKUP($A$161, 文字檔!E:F, 2, 0)),0,VLOOKUP($A$161, 文字檔!E:F, 2, 0))</f>
        <v>0</v>
      </c>
      <c r="F161" s="5">
        <f>IF(ISERROR(VLOOKUP($A$161, 文字檔!G:H, 2, 0)),0,VLOOKUP($A$161, 文字檔!G:H, 2, 0))</f>
        <v>0</v>
      </c>
      <c r="G161" s="5">
        <f>IF(ISERROR(VLOOKUP($A$161, 文字檔!I:J, 2, 0)),0,VLOOKUP($A$161, 文字檔!I:J, 2, 0))</f>
        <v>0</v>
      </c>
      <c r="H161" s="5">
        <f>IF(ISERROR(VLOOKUP($A$161, 文字檔!K:L, 2, 0)),0,VLOOKUP($A$161, 文字檔!K:L, 2, 0))</f>
        <v>0</v>
      </c>
      <c r="I161" s="5">
        <f>IF(ISERROR(VLOOKUP($A$161, 文字檔!M:N, 2, 0)),0,VLOOKUP($A$161, 文字檔!M:N, 2, 0))</f>
        <v>0</v>
      </c>
      <c r="J161" s="5">
        <f>IF(ISERROR(VLOOKUP($A$161, 文字檔!O:P, 2, 0)),0,VLOOKUP($A$161, 文字檔!O:P, 2, 0))</f>
        <v>0</v>
      </c>
      <c r="K161">
        <f>IF(ISERROR(VLOOKUP($A$161, 文字檔!Q:R, 2, 0)),0,VLOOKUP($A$161, 文字檔!Q:R, 2, 0))</f>
        <v>0</v>
      </c>
      <c r="L161">
        <f>IF(ISERROR(VLOOKUP($A$161, 文字檔!S:T, 2, 0)),0,VLOOKUP($A$161, 文字檔!S:T, 2, 0))</f>
        <v>0</v>
      </c>
      <c r="M161">
        <f>IF(ISERROR(VLOOKUP($A$161, 文字檔!U:V, 2, 0)),0,VLOOKUP($A$161, 文字檔!U:V, 2, 0))</f>
        <v>0</v>
      </c>
      <c r="N161">
        <f>IF(ISERROR(VLOOKUP($A$161, 文字檔!W:X, 2, 0)),0,VLOOKUP($A$161, 文字檔!W:X, 2, 0))</f>
        <v>0</v>
      </c>
      <c r="O161">
        <f>IF(ISERROR(VLOOKUP($A$161, 文字檔!Y:Z, 2, 0)),0,VLOOKUP($A$161, 文字檔!Y:Z, 2, 0))</f>
        <v>0</v>
      </c>
      <c r="P161">
        <f>IF(ISERROR(VLOOKUP($A$161, 文字檔!AA:AB, 2, 0)),0,VLOOKUP($A$161, 文字檔!AA:AB, 2, 0))</f>
        <v>0</v>
      </c>
    </row>
    <row r="162" spans="1:16" ht="16.2">
      <c r="A162" s="7">
        <v>43898</v>
      </c>
      <c r="B162" s="5">
        <f>SUMPRODUCT($C$2:$P$2,$C$162:$P$162)</f>
        <v>0</v>
      </c>
      <c r="C162" s="5">
        <f>IF(ISERROR(VLOOKUP($A$162, 文字檔!A:B, 2, 0)),0,VLOOKUP($A$162, 文字檔!A:B, 2, 0))</f>
        <v>0</v>
      </c>
      <c r="D162" s="5">
        <f>IF(ISERROR(VLOOKUP($A$162, 文字檔!C:D, 2, 0)),0,VLOOKUP($A$162, 文字檔!C:D, 2, 0))</f>
        <v>0</v>
      </c>
      <c r="E162" s="5">
        <f>IF(ISERROR(VLOOKUP($A$162, 文字檔!E:F, 2, 0)),0,VLOOKUP($A$162, 文字檔!E:F, 2, 0))</f>
        <v>0</v>
      </c>
      <c r="F162" s="5">
        <f>IF(ISERROR(VLOOKUP($A$162, 文字檔!G:H, 2, 0)),0,VLOOKUP($A$162, 文字檔!G:H, 2, 0))</f>
        <v>0</v>
      </c>
      <c r="G162" s="5">
        <f>IF(ISERROR(VLOOKUP($A$162, 文字檔!I:J, 2, 0)),0,VLOOKUP($A$162, 文字檔!I:J, 2, 0))</f>
        <v>0</v>
      </c>
      <c r="H162" s="5">
        <f>IF(ISERROR(VLOOKUP($A$162, 文字檔!K:L, 2, 0)),0,VLOOKUP($A$162, 文字檔!K:L, 2, 0))</f>
        <v>0</v>
      </c>
      <c r="I162" s="5">
        <f>IF(ISERROR(VLOOKUP($A$162, 文字檔!M:N, 2, 0)),0,VLOOKUP($A$162, 文字檔!M:N, 2, 0))</f>
        <v>0</v>
      </c>
      <c r="J162" s="5">
        <f>IF(ISERROR(VLOOKUP($A$162, 文字檔!O:P, 2, 0)),0,VLOOKUP($A$162, 文字檔!O:P, 2, 0))</f>
        <v>0</v>
      </c>
      <c r="K162">
        <f>IF(ISERROR(VLOOKUP($A$162, 文字檔!Q:R, 2, 0)),0,VLOOKUP($A$162, 文字檔!Q:R, 2, 0))</f>
        <v>0</v>
      </c>
      <c r="L162">
        <f>IF(ISERROR(VLOOKUP($A$162, 文字檔!S:T, 2, 0)),0,VLOOKUP($A$162, 文字檔!S:T, 2, 0))</f>
        <v>0</v>
      </c>
      <c r="M162">
        <f>IF(ISERROR(VLOOKUP($A$162, 文字檔!U:V, 2, 0)),0,VLOOKUP($A$162, 文字檔!U:V, 2, 0))</f>
        <v>0</v>
      </c>
      <c r="N162">
        <f>IF(ISERROR(VLOOKUP($A$162, 文字檔!W:X, 2, 0)),0,VLOOKUP($A$162, 文字檔!W:X, 2, 0))</f>
        <v>0</v>
      </c>
      <c r="O162">
        <f>IF(ISERROR(VLOOKUP($A$162, 文字檔!Y:Z, 2, 0)),0,VLOOKUP($A$162, 文字檔!Y:Z, 2, 0))</f>
        <v>0</v>
      </c>
      <c r="P162">
        <f>IF(ISERROR(VLOOKUP($A$162, 文字檔!AA:AB, 2, 0)),0,VLOOKUP($A$162, 文字檔!AA:AB, 2, 0))</f>
        <v>0</v>
      </c>
    </row>
    <row r="163" spans="1:16" ht="16.2">
      <c r="A163" s="7">
        <v>43899</v>
      </c>
      <c r="B163" s="5">
        <f>SUMPRODUCT($C$2:$P$2,$C$163:$P$163)</f>
        <v>256321.78</v>
      </c>
      <c r="C163" s="5">
        <f>IF(ISERROR(VLOOKUP($A$163, 文字檔!A:B, 2, 0)),0,VLOOKUP($A$163, 文字檔!A:B, 2, 0))</f>
        <v>-14718.77</v>
      </c>
      <c r="D163" s="5">
        <f>IF(ISERROR(VLOOKUP($A$163, 文字檔!C:D, 2, 0)),0,VLOOKUP($A$163, 文字檔!C:D, 2, 0))</f>
        <v>18900</v>
      </c>
      <c r="E163" s="5">
        <f>IF(ISERROR(VLOOKUP($A$163, 文字檔!E:F, 2, 0)),0,VLOOKUP($A$163, 文字檔!E:F, 2, 0))</f>
        <v>0</v>
      </c>
      <c r="F163" s="5">
        <f>IF(ISERROR(VLOOKUP($A$163, 文字檔!G:H, 2, 0)),0,VLOOKUP($A$163, 文字檔!G:H, 2, 0))</f>
        <v>0</v>
      </c>
      <c r="G163" s="5">
        <f>IF(ISERROR(VLOOKUP($A$163, 文字檔!I:J, 2, 0)),0,VLOOKUP($A$163, 文字檔!I:J, 2, 0))</f>
        <v>-6000</v>
      </c>
      <c r="H163" s="5">
        <f>IF(ISERROR(VLOOKUP($A$163, 文字檔!K:L, 2, 0)),0,VLOOKUP($A$163, 文字檔!K:L, 2, 0))</f>
        <v>8798.84</v>
      </c>
      <c r="I163" s="5">
        <f>IF(ISERROR(VLOOKUP($A$163, 文字檔!M:N, 2, 0)),0,VLOOKUP($A$163, 文字檔!M:N, 2, 0))</f>
        <v>0</v>
      </c>
      <c r="J163" s="5">
        <f>IF(ISERROR(VLOOKUP($A$163, 文字檔!O:P, 2, 0)),0,VLOOKUP($A$163, 文字檔!O:P, 2, 0))</f>
        <v>0</v>
      </c>
      <c r="K163">
        <f>IF(ISERROR(VLOOKUP($A$163, 文字檔!Q:R, 2, 0)),0,VLOOKUP($A$163, 文字檔!Q:R, 2, 0))</f>
        <v>40100</v>
      </c>
      <c r="L163">
        <f>IF(ISERROR(VLOOKUP($A$163, 文字檔!S:T, 2, 0)),0,VLOOKUP($A$163, 文字檔!S:T, 2, 0))</f>
        <v>9541.7099999999991</v>
      </c>
      <c r="M163">
        <f>IF(ISERROR(VLOOKUP($A$163, 文字檔!U:V, 2, 0)),0,VLOOKUP($A$163, 文字檔!U:V, 2, 0))</f>
        <v>63800</v>
      </c>
      <c r="N163">
        <f>IF(ISERROR(VLOOKUP($A$163, 文字檔!W:X, 2, 0)),0,VLOOKUP($A$163, 文字檔!W:X, 2, 0))</f>
        <v>63800</v>
      </c>
      <c r="O163">
        <f>IF(ISERROR(VLOOKUP($A$163, 文字檔!Y:Z, 2, 0)),0,VLOOKUP($A$163, 文字檔!Y:Z, 2, 0))</f>
        <v>10800</v>
      </c>
      <c r="P163">
        <f>IF(ISERROR(VLOOKUP($A$163, 文字檔!AA:AB, 2, 0)),0,VLOOKUP($A$163, 文字檔!AA:AB, 2, 0))</f>
        <v>61300</v>
      </c>
    </row>
    <row r="164" spans="1:16" ht="16.2">
      <c r="A164" s="7">
        <v>43900</v>
      </c>
      <c r="B164" s="5">
        <f>SUMPRODUCT($C$2:$P$2,$C$164:$P$164)</f>
        <v>-98352.37</v>
      </c>
      <c r="C164" s="5">
        <f>IF(ISERROR(VLOOKUP($A$164, 文字檔!A:B, 2, 0)),0,VLOOKUP($A$164, 文字檔!A:B, 2, 0))</f>
        <v>-45101.61</v>
      </c>
      <c r="D164" s="5">
        <f>IF(ISERROR(VLOOKUP($A$164, 文字檔!C:D, 2, 0)),0,VLOOKUP($A$164, 文字檔!C:D, 2, 0))</f>
        <v>0</v>
      </c>
      <c r="E164" s="5">
        <f>IF(ISERROR(VLOOKUP($A$164, 文字檔!E:F, 2, 0)),0,VLOOKUP($A$164, 文字檔!E:F, 2, 0))</f>
        <v>0</v>
      </c>
      <c r="F164" s="5">
        <f>IF(ISERROR(VLOOKUP($A$164, 文字檔!G:H, 2, 0)),0,VLOOKUP($A$164, 文字檔!G:H, 2, 0))</f>
        <v>0</v>
      </c>
      <c r="G164" s="5">
        <f>IF(ISERROR(VLOOKUP($A$164, 文字檔!I:J, 2, 0)),0,VLOOKUP($A$164, 文字檔!I:J, 2, 0))</f>
        <v>-9400</v>
      </c>
      <c r="H164" s="5">
        <f>IF(ISERROR(VLOOKUP($A$164, 文字檔!K:L, 2, 0)),0,VLOOKUP($A$164, 文字檔!K:L, 2, 0))</f>
        <v>0</v>
      </c>
      <c r="I164" s="5">
        <f>IF(ISERROR(VLOOKUP($A$164, 文字檔!M:N, 2, 0)),0,VLOOKUP($A$164, 文字檔!M:N, 2, 0))</f>
        <v>0</v>
      </c>
      <c r="J164" s="5">
        <f>IF(ISERROR(VLOOKUP($A$164, 文字檔!O:P, 2, 0)),0,VLOOKUP($A$164, 文字檔!O:P, 2, 0))</f>
        <v>0</v>
      </c>
      <c r="K164">
        <f>IF(ISERROR(VLOOKUP($A$164, 文字檔!Q:R, 2, 0)),0,VLOOKUP($A$164, 文字檔!Q:R, 2, 0))</f>
        <v>0</v>
      </c>
      <c r="L164">
        <f>IF(ISERROR(VLOOKUP($A$164, 文字檔!S:T, 2, 0)),0,VLOOKUP($A$164, 文字檔!S:T, 2, 0))</f>
        <v>-22250.76</v>
      </c>
      <c r="M164">
        <f>IF(ISERROR(VLOOKUP($A$164, 文字檔!U:V, 2, 0)),0,VLOOKUP($A$164, 文字檔!U:V, 2, 0))</f>
        <v>-6800</v>
      </c>
      <c r="N164">
        <f>IF(ISERROR(VLOOKUP($A$164, 文字檔!W:X, 2, 0)),0,VLOOKUP($A$164, 文字檔!W:X, 2, 0))</f>
        <v>-6800</v>
      </c>
      <c r="O164">
        <f>IF(ISERROR(VLOOKUP($A$164, 文字檔!Y:Z, 2, 0)),0,VLOOKUP($A$164, 文字檔!Y:Z, 2, 0))</f>
        <v>8000</v>
      </c>
      <c r="P164">
        <f>IF(ISERROR(VLOOKUP($A$164, 文字檔!AA:AB, 2, 0)),0,VLOOKUP($A$164, 文字檔!AA:AB, 2, 0))</f>
        <v>-16000</v>
      </c>
    </row>
    <row r="165" spans="1:16" ht="16.2">
      <c r="A165" s="7">
        <v>43901</v>
      </c>
      <c r="B165" s="5">
        <f>SUMPRODUCT($C$2:$P$2,$C$165:$P$165)</f>
        <v>89200</v>
      </c>
      <c r="C165" s="5">
        <f>IF(ISERROR(VLOOKUP($A$165, 文字檔!A:B, 2, 0)),0,VLOOKUP($A$165, 文字檔!A:B, 2, 0))</f>
        <v>0</v>
      </c>
      <c r="D165" s="5">
        <f>IF(ISERROR(VLOOKUP($A$165, 文字檔!C:D, 2, 0)),0,VLOOKUP($A$165, 文字檔!C:D, 2, 0))</f>
        <v>0</v>
      </c>
      <c r="E165" s="5">
        <f>IF(ISERROR(VLOOKUP($A$165, 文字檔!E:F, 2, 0)),0,VLOOKUP($A$165, 文字檔!E:F, 2, 0))</f>
        <v>0</v>
      </c>
      <c r="F165" s="5">
        <f>IF(ISERROR(VLOOKUP($A$165, 文字檔!G:H, 2, 0)),0,VLOOKUP($A$165, 文字檔!G:H, 2, 0))</f>
        <v>0</v>
      </c>
      <c r="G165" s="5">
        <f>IF(ISERROR(VLOOKUP($A$165, 文字檔!I:J, 2, 0)),0,VLOOKUP($A$165, 文字檔!I:J, 2, 0))</f>
        <v>0</v>
      </c>
      <c r="H165" s="5">
        <f>IF(ISERROR(VLOOKUP($A$165, 文字檔!K:L, 2, 0)),0,VLOOKUP($A$165, 文字檔!K:L, 2, 0))</f>
        <v>0</v>
      </c>
      <c r="I165" s="5">
        <f>IF(ISERROR(VLOOKUP($A$165, 文字檔!M:N, 2, 0)),0,VLOOKUP($A$165, 文字檔!M:N, 2, 0))</f>
        <v>1700</v>
      </c>
      <c r="J165" s="5">
        <f>IF(ISERROR(VLOOKUP($A$165, 文字檔!O:P, 2, 0)),0,VLOOKUP($A$165, 文字檔!O:P, 2, 0))</f>
        <v>0</v>
      </c>
      <c r="K165">
        <f>IF(ISERROR(VLOOKUP($A$165, 文字檔!Q:R, 2, 0)),0,VLOOKUP($A$165, 文字檔!Q:R, 2, 0))</f>
        <v>0</v>
      </c>
      <c r="L165">
        <f>IF(ISERROR(VLOOKUP($A$165, 文字檔!S:T, 2, 0)),0,VLOOKUP($A$165, 文字檔!S:T, 2, 0))</f>
        <v>0</v>
      </c>
      <c r="M165">
        <f>IF(ISERROR(VLOOKUP($A$165, 文字檔!U:V, 2, 0)),0,VLOOKUP($A$165, 文字檔!U:V, 2, 0))</f>
        <v>32400</v>
      </c>
      <c r="N165">
        <f>IF(ISERROR(VLOOKUP($A$165, 文字檔!W:X, 2, 0)),0,VLOOKUP($A$165, 文字檔!W:X, 2, 0))</f>
        <v>32400</v>
      </c>
      <c r="O165">
        <f>IF(ISERROR(VLOOKUP($A$165, 文字檔!Y:Z, 2, 0)),0,VLOOKUP($A$165, 文字檔!Y:Z, 2, 0))</f>
        <v>0</v>
      </c>
      <c r="P165">
        <f>IF(ISERROR(VLOOKUP($A$165, 文字檔!AA:AB, 2, 0)),0,VLOOKUP($A$165, 文字檔!AA:AB, 2, 0))</f>
        <v>22700</v>
      </c>
    </row>
    <row r="166" spans="1:16" ht="16.2">
      <c r="A166" s="7">
        <v>43902</v>
      </c>
      <c r="B166" s="5">
        <f>SUMPRODUCT($C$2:$P$2,$C$166:$P$166)</f>
        <v>921788.35</v>
      </c>
      <c r="C166" s="5">
        <f>IF(ISERROR(VLOOKUP($A$166, 文字檔!A:B, 2, 0)),0,VLOOKUP($A$166, 文字檔!A:B, 2, 0))</f>
        <v>47573.87</v>
      </c>
      <c r="D166" s="5">
        <f>IF(ISERROR(VLOOKUP($A$166, 文字檔!C:D, 2, 0)),0,VLOOKUP($A$166, 文字檔!C:D, 2, 0))</f>
        <v>0</v>
      </c>
      <c r="E166" s="5">
        <f>IF(ISERROR(VLOOKUP($A$166, 文字檔!E:F, 2, 0)),0,VLOOKUP($A$166, 文字檔!E:F, 2, 0))</f>
        <v>0</v>
      </c>
      <c r="F166" s="5">
        <f>IF(ISERROR(VLOOKUP($A$166, 文字檔!G:H, 2, 0)),0,VLOOKUP($A$166, 文字檔!G:H, 2, 0))</f>
        <v>0</v>
      </c>
      <c r="G166" s="5">
        <f>IF(ISERROR(VLOOKUP($A$166, 文字檔!I:J, 2, 0)),0,VLOOKUP($A$166, 文字檔!I:J, 2, 0))</f>
        <v>90700</v>
      </c>
      <c r="H166" s="5">
        <f>IF(ISERROR(VLOOKUP($A$166, 文字檔!K:L, 2, 0)),0,VLOOKUP($A$166, 文字檔!K:L, 2, 0))</f>
        <v>75769.039999999994</v>
      </c>
      <c r="I166" s="5">
        <f>IF(ISERROR(VLOOKUP($A$166, 文字檔!M:N, 2, 0)),0,VLOOKUP($A$166, 文字檔!M:N, 2, 0))</f>
        <v>42600</v>
      </c>
      <c r="J166" s="5">
        <f>IF(ISERROR(VLOOKUP($A$166, 文字檔!O:P, 2, 0)),0,VLOOKUP($A$166, 文字檔!O:P, 2, 0))</f>
        <v>235045.44</v>
      </c>
      <c r="K166">
        <f>IF(ISERROR(VLOOKUP($A$166, 文字檔!Q:R, 2, 0)),0,VLOOKUP($A$166, 文字檔!Q:R, 2, 0))</f>
        <v>66400</v>
      </c>
      <c r="L166">
        <f>IF(ISERROR(VLOOKUP($A$166, 文字檔!S:T, 2, 0)),0,VLOOKUP($A$166, 文字檔!S:T, 2, 0))</f>
        <v>0</v>
      </c>
      <c r="M166">
        <f>IF(ISERROR(VLOOKUP($A$166, 文字檔!U:V, 2, 0)),0,VLOOKUP($A$166, 文字檔!U:V, 2, 0))</f>
        <v>91000</v>
      </c>
      <c r="N166">
        <f>IF(ISERROR(VLOOKUP($A$166, 文字檔!W:X, 2, 0)),0,VLOOKUP($A$166, 文字檔!W:X, 2, 0))</f>
        <v>91000</v>
      </c>
      <c r="O166">
        <f>IF(ISERROR(VLOOKUP($A$166, 文字檔!Y:Z, 2, 0)),0,VLOOKUP($A$166, 文字檔!Y:Z, 2, 0))</f>
        <v>104000</v>
      </c>
      <c r="P166">
        <f>IF(ISERROR(VLOOKUP($A$166, 文字檔!AA:AB, 2, 0)),0,VLOOKUP($A$166, 文字檔!AA:AB, 2, 0))</f>
        <v>77700</v>
      </c>
    </row>
    <row r="167" spans="1:16" ht="16.2">
      <c r="A167" s="7">
        <v>43903</v>
      </c>
      <c r="B167" s="5">
        <f>SUMPRODUCT($C$2:$P$2,$C$167:$P$167)</f>
        <v>715599.22</v>
      </c>
      <c r="C167" s="5">
        <f>IF(ISERROR(VLOOKUP($A$167, 文字檔!A:B, 2, 0)),0,VLOOKUP($A$167, 文字檔!A:B, 2, 0))</f>
        <v>91799.22</v>
      </c>
      <c r="D167" s="5">
        <f>IF(ISERROR(VLOOKUP($A$167, 文字檔!C:D, 2, 0)),0,VLOOKUP($A$167, 文字檔!C:D, 2, 0))</f>
        <v>0</v>
      </c>
      <c r="E167" s="5">
        <f>IF(ISERROR(VLOOKUP($A$167, 文字檔!E:F, 2, 0)),0,VLOOKUP($A$167, 文字檔!E:F, 2, 0))</f>
        <v>0</v>
      </c>
      <c r="F167" s="5">
        <f>IF(ISERROR(VLOOKUP($A$167, 文字檔!G:H, 2, 0)),0,VLOOKUP($A$167, 文字檔!G:H, 2, 0))</f>
        <v>0</v>
      </c>
      <c r="G167" s="5">
        <f>IF(ISERROR(VLOOKUP($A$167, 文字檔!I:J, 2, 0)),0,VLOOKUP($A$167, 文字檔!I:J, 2, 0))</f>
        <v>94900</v>
      </c>
      <c r="H167" s="5">
        <f>IF(ISERROR(VLOOKUP($A$167, 文字檔!K:L, 2, 0)),0,VLOOKUP($A$167, 文字檔!K:L, 2, 0))</f>
        <v>400</v>
      </c>
      <c r="I167" s="5">
        <f>IF(ISERROR(VLOOKUP($A$167, 文字檔!M:N, 2, 0)),0,VLOOKUP($A$167, 文字檔!M:N, 2, 0))</f>
        <v>346000</v>
      </c>
      <c r="J167" s="5">
        <f>IF(ISERROR(VLOOKUP($A$167, 文字檔!O:P, 2, 0)),0,VLOOKUP($A$167, 文字檔!O:P, 2, 0))</f>
        <v>-17200</v>
      </c>
      <c r="K167">
        <f>IF(ISERROR(VLOOKUP($A$167, 文字檔!Q:R, 2, 0)),0,VLOOKUP($A$167, 文字檔!Q:R, 2, 0))</f>
        <v>-29600</v>
      </c>
      <c r="L167">
        <f>IF(ISERROR(VLOOKUP($A$167, 文字檔!S:T, 2, 0)),0,VLOOKUP($A$167, 文字檔!S:T, 2, 0))</f>
        <v>0</v>
      </c>
      <c r="M167">
        <f>IF(ISERROR(VLOOKUP($A$167, 文字檔!U:V, 2, 0)),0,VLOOKUP($A$167, 文字檔!U:V, 2, 0))</f>
        <v>69200</v>
      </c>
      <c r="N167">
        <f>IF(ISERROR(VLOOKUP($A$167, 文字檔!W:X, 2, 0)),0,VLOOKUP($A$167, 文字檔!W:X, 2, 0))</f>
        <v>62300</v>
      </c>
      <c r="O167">
        <f>IF(ISERROR(VLOOKUP($A$167, 文字檔!Y:Z, 2, 0)),0,VLOOKUP($A$167, 文字檔!Y:Z, 2, 0))</f>
        <v>97800</v>
      </c>
      <c r="P167">
        <f>IF(ISERROR(VLOOKUP($A$167, 文字檔!AA:AB, 2, 0)),0,VLOOKUP($A$167, 文字檔!AA:AB, 2, 0))</f>
        <v>0</v>
      </c>
    </row>
    <row r="168" spans="1:16" ht="16.2">
      <c r="A168" s="7">
        <v>43904</v>
      </c>
      <c r="B168" s="5">
        <f>SUMPRODUCT($C$2:$P$2,$C$168:$P$168)</f>
        <v>0</v>
      </c>
      <c r="C168" s="5">
        <f>IF(ISERROR(VLOOKUP($A$168, 文字檔!A:B, 2, 0)),0,VLOOKUP($A$168, 文字檔!A:B, 2, 0))</f>
        <v>0</v>
      </c>
      <c r="D168" s="5">
        <f>IF(ISERROR(VLOOKUP($A$168, 文字檔!C:D, 2, 0)),0,VLOOKUP($A$168, 文字檔!C:D, 2, 0))</f>
        <v>0</v>
      </c>
      <c r="E168" s="5">
        <f>IF(ISERROR(VLOOKUP($A$168, 文字檔!E:F, 2, 0)),0,VLOOKUP($A$168, 文字檔!E:F, 2, 0))</f>
        <v>0</v>
      </c>
      <c r="F168" s="5">
        <f>IF(ISERROR(VLOOKUP($A$168, 文字檔!G:H, 2, 0)),0,VLOOKUP($A$168, 文字檔!G:H, 2, 0))</f>
        <v>0</v>
      </c>
      <c r="G168" s="5">
        <f>IF(ISERROR(VLOOKUP($A$168, 文字檔!I:J, 2, 0)),0,VLOOKUP($A$168, 文字檔!I:J, 2, 0))</f>
        <v>0</v>
      </c>
      <c r="H168" s="5">
        <f>IF(ISERROR(VLOOKUP($A$168, 文字檔!K:L, 2, 0)),0,VLOOKUP($A$168, 文字檔!K:L, 2, 0))</f>
        <v>0</v>
      </c>
      <c r="I168" s="5">
        <f>IF(ISERROR(VLOOKUP($A$168, 文字檔!M:N, 2, 0)),0,VLOOKUP($A$168, 文字檔!M:N, 2, 0))</f>
        <v>0</v>
      </c>
      <c r="J168" s="5">
        <f>IF(ISERROR(VLOOKUP($A$168, 文字檔!O:P, 2, 0)),0,VLOOKUP($A$168, 文字檔!O:P, 2, 0))</f>
        <v>0</v>
      </c>
      <c r="K168">
        <f>IF(ISERROR(VLOOKUP($A$168, 文字檔!Q:R, 2, 0)),0,VLOOKUP($A$168, 文字檔!Q:R, 2, 0))</f>
        <v>0</v>
      </c>
      <c r="L168">
        <f>IF(ISERROR(VLOOKUP($A$168, 文字檔!S:T, 2, 0)),0,VLOOKUP($A$168, 文字檔!S:T, 2, 0))</f>
        <v>0</v>
      </c>
      <c r="M168">
        <f>IF(ISERROR(VLOOKUP($A$168, 文字檔!U:V, 2, 0)),0,VLOOKUP($A$168, 文字檔!U:V, 2, 0))</f>
        <v>0</v>
      </c>
      <c r="N168">
        <f>IF(ISERROR(VLOOKUP($A$168, 文字檔!W:X, 2, 0)),0,VLOOKUP($A$168, 文字檔!W:X, 2, 0))</f>
        <v>0</v>
      </c>
      <c r="O168">
        <f>IF(ISERROR(VLOOKUP($A$168, 文字檔!Y:Z, 2, 0)),0,VLOOKUP($A$168, 文字檔!Y:Z, 2, 0))</f>
        <v>0</v>
      </c>
      <c r="P168">
        <f>IF(ISERROR(VLOOKUP($A$168, 文字檔!AA:AB, 2, 0)),0,VLOOKUP($A$168, 文字檔!AA:AB, 2, 0))</f>
        <v>0</v>
      </c>
    </row>
    <row r="169" spans="1:16" ht="16.2">
      <c r="A169" s="7">
        <v>43905</v>
      </c>
      <c r="B169" s="5">
        <f>SUMPRODUCT($C$2:$P$2,$C$169:$P$169)</f>
        <v>0</v>
      </c>
      <c r="C169" s="5">
        <f>IF(ISERROR(VLOOKUP($A$169, 文字檔!A:B, 2, 0)),0,VLOOKUP($A$169, 文字檔!A:B, 2, 0))</f>
        <v>0</v>
      </c>
      <c r="D169" s="5">
        <f>IF(ISERROR(VLOOKUP($A$169, 文字檔!C:D, 2, 0)),0,VLOOKUP($A$169, 文字檔!C:D, 2, 0))</f>
        <v>0</v>
      </c>
      <c r="E169" s="5">
        <f>IF(ISERROR(VLOOKUP($A$169, 文字檔!E:F, 2, 0)),0,VLOOKUP($A$169, 文字檔!E:F, 2, 0))</f>
        <v>0</v>
      </c>
      <c r="F169" s="5">
        <f>IF(ISERROR(VLOOKUP($A$169, 文字檔!G:H, 2, 0)),0,VLOOKUP($A$169, 文字檔!G:H, 2, 0))</f>
        <v>0</v>
      </c>
      <c r="G169" s="5">
        <f>IF(ISERROR(VLOOKUP($A$169, 文字檔!I:J, 2, 0)),0,VLOOKUP($A$169, 文字檔!I:J, 2, 0))</f>
        <v>0</v>
      </c>
      <c r="H169" s="5">
        <f>IF(ISERROR(VLOOKUP($A$169, 文字檔!K:L, 2, 0)),0,VLOOKUP($A$169, 文字檔!K:L, 2, 0))</f>
        <v>0</v>
      </c>
      <c r="I169" s="5">
        <f>IF(ISERROR(VLOOKUP($A$169, 文字檔!M:N, 2, 0)),0,VLOOKUP($A$169, 文字檔!M:N, 2, 0))</f>
        <v>0</v>
      </c>
      <c r="J169" s="5">
        <f>IF(ISERROR(VLOOKUP($A$169, 文字檔!O:P, 2, 0)),0,VLOOKUP($A$169, 文字檔!O:P, 2, 0))</f>
        <v>0</v>
      </c>
      <c r="K169">
        <f>IF(ISERROR(VLOOKUP($A$169, 文字檔!Q:R, 2, 0)),0,VLOOKUP($A$169, 文字檔!Q:R, 2, 0))</f>
        <v>0</v>
      </c>
      <c r="L169">
        <f>IF(ISERROR(VLOOKUP($A$169, 文字檔!S:T, 2, 0)),0,VLOOKUP($A$169, 文字檔!S:T, 2, 0))</f>
        <v>0</v>
      </c>
      <c r="M169">
        <f>IF(ISERROR(VLOOKUP($A$169, 文字檔!U:V, 2, 0)),0,VLOOKUP($A$169, 文字檔!U:V, 2, 0))</f>
        <v>0</v>
      </c>
      <c r="N169">
        <f>IF(ISERROR(VLOOKUP($A$169, 文字檔!W:X, 2, 0)),0,VLOOKUP($A$169, 文字檔!W:X, 2, 0))</f>
        <v>0</v>
      </c>
      <c r="O169">
        <f>IF(ISERROR(VLOOKUP($A$169, 文字檔!Y:Z, 2, 0)),0,VLOOKUP($A$169, 文字檔!Y:Z, 2, 0))</f>
        <v>0</v>
      </c>
      <c r="P169">
        <f>IF(ISERROR(VLOOKUP($A$169, 文字檔!AA:AB, 2, 0)),0,VLOOKUP($A$169, 文字檔!AA:AB, 2, 0))</f>
        <v>0</v>
      </c>
    </row>
    <row r="170" spans="1:16" ht="16.2">
      <c r="A170" s="7">
        <v>43906</v>
      </c>
      <c r="B170" s="5">
        <f>SUMPRODUCT($C$2:$P$2,$C$170:$P$170)</f>
        <v>42500</v>
      </c>
      <c r="C170" s="5">
        <f>IF(ISERROR(VLOOKUP($A$170, 文字檔!A:B, 2, 0)),0,VLOOKUP($A$170, 文字檔!A:B, 2, 0))</f>
        <v>0</v>
      </c>
      <c r="D170" s="5">
        <f>IF(ISERROR(VLOOKUP($A$170, 文字檔!C:D, 2, 0)),0,VLOOKUP($A$170, 文字檔!C:D, 2, 0))</f>
        <v>0</v>
      </c>
      <c r="E170" s="5">
        <f>IF(ISERROR(VLOOKUP($A$170, 文字檔!E:F, 2, 0)),0,VLOOKUP($A$170, 文字檔!E:F, 2, 0))</f>
        <v>0</v>
      </c>
      <c r="F170" s="5">
        <f>IF(ISERROR(VLOOKUP($A$170, 文字檔!G:H, 2, 0)),0,VLOOKUP($A$170, 文字檔!G:H, 2, 0))</f>
        <v>0</v>
      </c>
      <c r="G170" s="5">
        <f>IF(ISERROR(VLOOKUP($A$170, 文字檔!I:J, 2, 0)),0,VLOOKUP($A$170, 文字檔!I:J, 2, 0))</f>
        <v>24300</v>
      </c>
      <c r="H170" s="5">
        <f>IF(ISERROR(VLOOKUP($A$170, 文字檔!K:L, 2, 0)),0,VLOOKUP($A$170, 文字檔!K:L, 2, 0))</f>
        <v>1200</v>
      </c>
      <c r="I170" s="5">
        <f>IF(ISERROR(VLOOKUP($A$170, 文字檔!M:N, 2, 0)),0,VLOOKUP($A$170, 文字檔!M:N, 2, 0))</f>
        <v>-74600</v>
      </c>
      <c r="J170" s="5">
        <f>IF(ISERROR(VLOOKUP($A$170, 文字檔!O:P, 2, 0)),0,VLOOKUP($A$170, 文字檔!O:P, 2, 0))</f>
        <v>0</v>
      </c>
      <c r="K170">
        <f>IF(ISERROR(VLOOKUP($A$170, 文字檔!Q:R, 2, 0)),0,VLOOKUP($A$170, 文字檔!Q:R, 2, 0))</f>
        <v>0</v>
      </c>
      <c r="L170">
        <f>IF(ISERROR(VLOOKUP($A$170, 文字檔!S:T, 2, 0)),0,VLOOKUP($A$170, 文字檔!S:T, 2, 0))</f>
        <v>6600</v>
      </c>
      <c r="M170">
        <f>IF(ISERROR(VLOOKUP($A$170, 文字檔!U:V, 2, 0)),0,VLOOKUP($A$170, 文字檔!U:V, 2, 0))</f>
        <v>70200</v>
      </c>
      <c r="N170">
        <f>IF(ISERROR(VLOOKUP($A$170, 文字檔!W:X, 2, 0)),0,VLOOKUP($A$170, 文字檔!W:X, 2, 0))</f>
        <v>0</v>
      </c>
      <c r="O170">
        <f>IF(ISERROR(VLOOKUP($A$170, 文字檔!Y:Z, 2, 0)),0,VLOOKUP($A$170, 文字檔!Y:Z, 2, 0))</f>
        <v>-23500</v>
      </c>
      <c r="P170">
        <f>IF(ISERROR(VLOOKUP($A$170, 文字檔!AA:AB, 2, 0)),0,VLOOKUP($A$170, 文字檔!AA:AB, 2, 0))</f>
        <v>38300</v>
      </c>
    </row>
    <row r="171" spans="1:16" ht="16.2">
      <c r="A171" s="7">
        <v>43907</v>
      </c>
      <c r="B171" s="5">
        <f>SUMPRODUCT($C$2:$P$2,$C$171:$P$171)</f>
        <v>211900</v>
      </c>
      <c r="C171" s="5">
        <f>IF(ISERROR(VLOOKUP($A$171, 文字檔!A:B, 2, 0)),0,VLOOKUP($A$171, 文字檔!A:B, 2, 0))</f>
        <v>22600</v>
      </c>
      <c r="D171" s="5">
        <f>IF(ISERROR(VLOOKUP($A$171, 文字檔!C:D, 2, 0)),0,VLOOKUP($A$171, 文字檔!C:D, 2, 0))</f>
        <v>0</v>
      </c>
      <c r="E171" s="5">
        <f>IF(ISERROR(VLOOKUP($A$171, 文字檔!E:F, 2, 0)),0,VLOOKUP($A$171, 文字檔!E:F, 2, 0))</f>
        <v>0</v>
      </c>
      <c r="F171" s="5">
        <f>IF(ISERROR(VLOOKUP($A$171, 文字檔!G:H, 2, 0)),0,VLOOKUP($A$171, 文字檔!G:H, 2, 0))</f>
        <v>0</v>
      </c>
      <c r="G171" s="5">
        <f>IF(ISERROR(VLOOKUP($A$171, 文字檔!I:J, 2, 0)),0,VLOOKUP($A$171, 文字檔!I:J, 2, 0))</f>
        <v>-10100</v>
      </c>
      <c r="H171" s="5">
        <f>IF(ISERROR(VLOOKUP($A$171, 文字檔!K:L, 2, 0)),0,VLOOKUP($A$171, 文字檔!K:L, 2, 0))</f>
        <v>0</v>
      </c>
      <c r="I171" s="5">
        <f>IF(ISERROR(VLOOKUP($A$171, 文字檔!M:N, 2, 0)),0,VLOOKUP($A$171, 文字檔!M:N, 2, 0))</f>
        <v>90100</v>
      </c>
      <c r="J171" s="5">
        <f>IF(ISERROR(VLOOKUP($A$171, 文字檔!O:P, 2, 0)),0,VLOOKUP($A$171, 文字檔!O:P, 2, 0))</f>
        <v>0</v>
      </c>
      <c r="K171">
        <f>IF(ISERROR(VLOOKUP($A$171, 文字檔!Q:R, 2, 0)),0,VLOOKUP($A$171, 文字檔!Q:R, 2, 0))</f>
        <v>0</v>
      </c>
      <c r="L171">
        <f>IF(ISERROR(VLOOKUP($A$171, 文字檔!S:T, 2, 0)),0,VLOOKUP($A$171, 文字檔!S:T, 2, 0))</f>
        <v>6800</v>
      </c>
      <c r="M171">
        <f>IF(ISERROR(VLOOKUP($A$171, 文字檔!U:V, 2, 0)),0,VLOOKUP($A$171, 文字檔!U:V, 2, 0))</f>
        <v>61400</v>
      </c>
      <c r="N171">
        <f>IF(ISERROR(VLOOKUP($A$171, 文字檔!W:X, 2, 0)),0,VLOOKUP($A$171, 文字檔!W:X, 2, 0))</f>
        <v>-33000</v>
      </c>
      <c r="O171">
        <f>IF(ISERROR(VLOOKUP($A$171, 文字檔!Y:Z, 2, 0)),0,VLOOKUP($A$171, 文字檔!Y:Z, 2, 0))</f>
        <v>47700</v>
      </c>
      <c r="P171">
        <f>IF(ISERROR(VLOOKUP($A$171, 文字檔!AA:AB, 2, 0)),0,VLOOKUP($A$171, 文字檔!AA:AB, 2, 0))</f>
        <v>26400</v>
      </c>
    </row>
    <row r="172" spans="1:16" ht="16.2">
      <c r="A172" s="7">
        <v>43908</v>
      </c>
      <c r="B172" s="5">
        <f>SUMPRODUCT($C$2:$P$2,$C$172:$P$172)</f>
        <v>-238400</v>
      </c>
      <c r="C172" s="5">
        <f>IF(ISERROR(VLOOKUP($A$172, 文字檔!A:B, 2, 0)),0,VLOOKUP($A$172, 文字檔!A:B, 2, 0))</f>
        <v>0</v>
      </c>
      <c r="D172" s="5">
        <f>IF(ISERROR(VLOOKUP($A$172, 文字檔!C:D, 2, 0)),0,VLOOKUP($A$172, 文字檔!C:D, 2, 0))</f>
        <v>0</v>
      </c>
      <c r="E172" s="5">
        <f>IF(ISERROR(VLOOKUP($A$172, 文字檔!E:F, 2, 0)),0,VLOOKUP($A$172, 文字檔!E:F, 2, 0))</f>
        <v>0</v>
      </c>
      <c r="F172" s="5">
        <f>IF(ISERROR(VLOOKUP($A$172, 文字檔!G:H, 2, 0)),0,VLOOKUP($A$172, 文字檔!G:H, 2, 0))</f>
        <v>0</v>
      </c>
      <c r="G172" s="5">
        <f>IF(ISERROR(VLOOKUP($A$172, 文字檔!I:J, 2, 0)),0,VLOOKUP($A$172, 文字檔!I:J, 2, 0))</f>
        <v>0</v>
      </c>
      <c r="H172" s="5">
        <f>IF(ISERROR(VLOOKUP($A$172, 文字檔!K:L, 2, 0)),0,VLOOKUP($A$172, 文字檔!K:L, 2, 0))</f>
        <v>0</v>
      </c>
      <c r="I172" s="5">
        <f>IF(ISERROR(VLOOKUP($A$172, 文字檔!M:N, 2, 0)),0,VLOOKUP($A$172, 文字檔!M:N, 2, 0))</f>
        <v>-230200</v>
      </c>
      <c r="J172" s="5">
        <f>IF(ISERROR(VLOOKUP($A$172, 文字檔!O:P, 2, 0)),0,VLOOKUP($A$172, 文字檔!O:P, 2, 0))</f>
        <v>0</v>
      </c>
      <c r="K172">
        <f>IF(ISERROR(VLOOKUP($A$172, 文字檔!Q:R, 2, 0)),0,VLOOKUP($A$172, 文字檔!Q:R, 2, 0))</f>
        <v>0</v>
      </c>
      <c r="L172">
        <f>IF(ISERROR(VLOOKUP($A$172, 文字檔!S:T, 2, 0)),0,VLOOKUP($A$172, 文字檔!S:T, 2, 0))</f>
        <v>0</v>
      </c>
      <c r="M172">
        <f>IF(ISERROR(VLOOKUP($A$172, 文字檔!U:V, 2, 0)),0,VLOOKUP($A$172, 文字檔!U:V, 2, 0))</f>
        <v>19500</v>
      </c>
      <c r="N172">
        <f>IF(ISERROR(VLOOKUP($A$172, 文字檔!W:X, 2, 0)),0,VLOOKUP($A$172, 文字檔!W:X, 2, 0))</f>
        <v>0</v>
      </c>
      <c r="O172">
        <f>IF(ISERROR(VLOOKUP($A$172, 文字檔!Y:Z, 2, 0)),0,VLOOKUP($A$172, 文字檔!Y:Z, 2, 0))</f>
        <v>-47200</v>
      </c>
      <c r="P172">
        <f>IF(ISERROR(VLOOKUP($A$172, 文字檔!AA:AB, 2, 0)),0,VLOOKUP($A$172, 文字檔!AA:AB, 2, 0))</f>
        <v>19500</v>
      </c>
    </row>
    <row r="173" spans="1:16" ht="16.2">
      <c r="A173" s="7">
        <v>43909</v>
      </c>
      <c r="B173" s="5">
        <f>SUMPRODUCT($C$2:$P$2,$C$173:$P$173)</f>
        <v>171900</v>
      </c>
      <c r="C173" s="5">
        <f>IF(ISERROR(VLOOKUP($A$173, 文字檔!A:B, 2, 0)),0,VLOOKUP($A$173, 文字檔!A:B, 2, 0))</f>
        <v>16800</v>
      </c>
      <c r="D173" s="5">
        <f>IF(ISERROR(VLOOKUP($A$173, 文字檔!C:D, 2, 0)),0,VLOOKUP($A$173, 文字檔!C:D, 2, 0))</f>
        <v>0</v>
      </c>
      <c r="E173" s="5">
        <f>IF(ISERROR(VLOOKUP($A$173, 文字檔!E:F, 2, 0)),0,VLOOKUP($A$173, 文字檔!E:F, 2, 0))</f>
        <v>0</v>
      </c>
      <c r="F173" s="5">
        <f>IF(ISERROR(VLOOKUP($A$173, 文字檔!G:H, 2, 0)),0,VLOOKUP($A$173, 文字檔!G:H, 2, 0))</f>
        <v>0</v>
      </c>
      <c r="G173" s="5">
        <f>IF(ISERROR(VLOOKUP($A$173, 文字檔!I:J, 2, 0)),0,VLOOKUP($A$173, 文字檔!I:J, 2, 0))</f>
        <v>0</v>
      </c>
      <c r="H173" s="5">
        <f>IF(ISERROR(VLOOKUP($A$173, 文字檔!K:L, 2, 0)),0,VLOOKUP($A$173, 文字檔!K:L, 2, 0))</f>
        <v>0</v>
      </c>
      <c r="I173" s="5">
        <f>IF(ISERROR(VLOOKUP($A$173, 文字檔!M:N, 2, 0)),0,VLOOKUP($A$173, 文字檔!M:N, 2, 0))</f>
        <v>0</v>
      </c>
      <c r="J173" s="5">
        <f>IF(ISERROR(VLOOKUP($A$173, 文字檔!O:P, 2, 0)),0,VLOOKUP($A$173, 文字檔!O:P, 2, 0))</f>
        <v>0</v>
      </c>
      <c r="K173">
        <f>IF(ISERROR(VLOOKUP($A$173, 文字檔!Q:R, 2, 0)),0,VLOOKUP($A$173, 文字檔!Q:R, 2, 0))</f>
        <v>-1600</v>
      </c>
      <c r="L173">
        <f>IF(ISERROR(VLOOKUP($A$173, 文字檔!S:T, 2, 0)),0,VLOOKUP($A$173, 文字檔!S:T, 2, 0))</f>
        <v>0</v>
      </c>
      <c r="M173">
        <f>IF(ISERROR(VLOOKUP($A$173, 文字檔!U:V, 2, 0)),0,VLOOKUP($A$173, 文字檔!U:V, 2, 0))</f>
        <v>54900</v>
      </c>
      <c r="N173">
        <f>IF(ISERROR(VLOOKUP($A$173, 文字檔!W:X, 2, 0)),0,VLOOKUP($A$173, 文字檔!W:X, 2, 0))</f>
        <v>52300</v>
      </c>
      <c r="O173">
        <f>IF(ISERROR(VLOOKUP($A$173, 文字檔!Y:Z, 2, 0)),0,VLOOKUP($A$173, 文字檔!Y:Z, 2, 0))</f>
        <v>0</v>
      </c>
      <c r="P173">
        <f>IF(ISERROR(VLOOKUP($A$173, 文字檔!AA:AB, 2, 0)),0,VLOOKUP($A$173, 文字檔!AA:AB, 2, 0))</f>
        <v>49500</v>
      </c>
    </row>
    <row r="174" spans="1:16" ht="16.2">
      <c r="A174" s="7">
        <v>43910</v>
      </c>
      <c r="B174" s="5">
        <f>SUMPRODUCT($C$2:$P$2,$C$174:$P$174)</f>
        <v>-51000</v>
      </c>
      <c r="C174" s="5">
        <f>IF(ISERROR(VLOOKUP($A$174, 文字檔!A:B, 2, 0)),0,VLOOKUP($A$174, 文字檔!A:B, 2, 0))</f>
        <v>23600</v>
      </c>
      <c r="D174" s="5">
        <f>IF(ISERROR(VLOOKUP($A$174, 文字檔!C:D, 2, 0)),0,VLOOKUP($A$174, 文字檔!C:D, 2, 0))</f>
        <v>0</v>
      </c>
      <c r="E174" s="5">
        <f>IF(ISERROR(VLOOKUP($A$174, 文字檔!E:F, 2, 0)),0,VLOOKUP($A$174, 文字檔!E:F, 2, 0))</f>
        <v>0</v>
      </c>
      <c r="F174" s="5">
        <f>IF(ISERROR(VLOOKUP($A$174, 文字檔!G:H, 2, 0)),0,VLOOKUP($A$174, 文字檔!G:H, 2, 0))</f>
        <v>0</v>
      </c>
      <c r="G174" s="5">
        <f>IF(ISERROR(VLOOKUP($A$174, 文字檔!I:J, 2, 0)),0,VLOOKUP($A$174, 文字檔!I:J, 2, 0))</f>
        <v>40900</v>
      </c>
      <c r="H174" s="5">
        <f>IF(ISERROR(VLOOKUP($A$174, 文字檔!K:L, 2, 0)),0,VLOOKUP($A$174, 文字檔!K:L, 2, 0))</f>
        <v>0</v>
      </c>
      <c r="I174" s="5">
        <f>IF(ISERROR(VLOOKUP($A$174, 文字檔!M:N, 2, 0)),0,VLOOKUP($A$174, 文字檔!M:N, 2, 0))</f>
        <v>0</v>
      </c>
      <c r="J174" s="5">
        <f>IF(ISERROR(VLOOKUP($A$174, 文字檔!O:P, 2, 0)),0,VLOOKUP($A$174, 文字檔!O:P, 2, 0))</f>
        <v>0</v>
      </c>
      <c r="K174">
        <f>IF(ISERROR(VLOOKUP($A$174, 文字檔!Q:R, 2, 0)),0,VLOOKUP($A$174, 文字檔!Q:R, 2, 0))</f>
        <v>16300</v>
      </c>
      <c r="L174">
        <f>IF(ISERROR(VLOOKUP($A$174, 文字檔!S:T, 2, 0)),0,VLOOKUP($A$174, 文字檔!S:T, 2, 0))</f>
        <v>0</v>
      </c>
      <c r="M174">
        <f>IF(ISERROR(VLOOKUP($A$174, 文字檔!U:V, 2, 0)),0,VLOOKUP($A$174, 文字檔!U:V, 2, 0))</f>
        <v>-100200</v>
      </c>
      <c r="N174">
        <f>IF(ISERROR(VLOOKUP($A$174, 文字檔!W:X, 2, 0)),0,VLOOKUP($A$174, 文字檔!W:X, 2, 0))</f>
        <v>-37500</v>
      </c>
      <c r="O174">
        <f>IF(ISERROR(VLOOKUP($A$174, 文字檔!Y:Z, 2, 0)),0,VLOOKUP($A$174, 文字檔!Y:Z, 2, 0))</f>
        <v>96400</v>
      </c>
      <c r="P174">
        <f>IF(ISERROR(VLOOKUP($A$174, 文字檔!AA:AB, 2, 0)),0,VLOOKUP($A$174, 文字檔!AA:AB, 2, 0))</f>
        <v>-90500</v>
      </c>
    </row>
    <row r="175" spans="1:16" ht="16.2">
      <c r="A175" s="7">
        <v>43911</v>
      </c>
      <c r="B175" s="5">
        <f>SUMPRODUCT($C$2:$P$2,$C$175:$P$175)</f>
        <v>0</v>
      </c>
      <c r="C175" s="5">
        <f>IF(ISERROR(VLOOKUP($A$175, 文字檔!A:B, 2, 0)),0,VLOOKUP($A$175, 文字檔!A:B, 2, 0))</f>
        <v>0</v>
      </c>
      <c r="D175" s="5">
        <f>IF(ISERROR(VLOOKUP($A$175, 文字檔!C:D, 2, 0)),0,VLOOKUP($A$175, 文字檔!C:D, 2, 0))</f>
        <v>0</v>
      </c>
      <c r="E175" s="5">
        <f>IF(ISERROR(VLOOKUP($A$175, 文字檔!E:F, 2, 0)),0,VLOOKUP($A$175, 文字檔!E:F, 2, 0))</f>
        <v>0</v>
      </c>
      <c r="F175" s="5">
        <f>IF(ISERROR(VLOOKUP($A$175, 文字檔!G:H, 2, 0)),0,VLOOKUP($A$175, 文字檔!G:H, 2, 0))</f>
        <v>0</v>
      </c>
      <c r="G175" s="5">
        <f>IF(ISERROR(VLOOKUP($A$175, 文字檔!I:J, 2, 0)),0,VLOOKUP($A$175, 文字檔!I:J, 2, 0))</f>
        <v>0</v>
      </c>
      <c r="H175" s="5">
        <f>IF(ISERROR(VLOOKUP($A$175, 文字檔!K:L, 2, 0)),0,VLOOKUP($A$175, 文字檔!K:L, 2, 0))</f>
        <v>0</v>
      </c>
      <c r="I175" s="5">
        <f>IF(ISERROR(VLOOKUP($A$175, 文字檔!M:N, 2, 0)),0,VLOOKUP($A$175, 文字檔!M:N, 2, 0))</f>
        <v>0</v>
      </c>
      <c r="J175" s="5">
        <f>IF(ISERROR(VLOOKUP($A$175, 文字檔!O:P, 2, 0)),0,VLOOKUP($A$175, 文字檔!O:P, 2, 0))</f>
        <v>0</v>
      </c>
      <c r="K175">
        <f>IF(ISERROR(VLOOKUP($A$175, 文字檔!Q:R, 2, 0)),0,VLOOKUP($A$175, 文字檔!Q:R, 2, 0))</f>
        <v>0</v>
      </c>
      <c r="L175">
        <f>IF(ISERROR(VLOOKUP($A$175, 文字檔!S:T, 2, 0)),0,VLOOKUP($A$175, 文字檔!S:T, 2, 0))</f>
        <v>0</v>
      </c>
      <c r="M175">
        <f>IF(ISERROR(VLOOKUP($A$175, 文字檔!U:V, 2, 0)),0,VLOOKUP($A$175, 文字檔!U:V, 2, 0))</f>
        <v>0</v>
      </c>
      <c r="N175">
        <f>IF(ISERROR(VLOOKUP($A$175, 文字檔!W:X, 2, 0)),0,VLOOKUP($A$175, 文字檔!W:X, 2, 0))</f>
        <v>0</v>
      </c>
      <c r="O175">
        <f>IF(ISERROR(VLOOKUP($A$175, 文字檔!Y:Z, 2, 0)),0,VLOOKUP($A$175, 文字檔!Y:Z, 2, 0))</f>
        <v>0</v>
      </c>
      <c r="P175">
        <f>IF(ISERROR(VLOOKUP($A$175, 文字檔!AA:AB, 2, 0)),0,VLOOKUP($A$175, 文字檔!AA:AB, 2, 0))</f>
        <v>0</v>
      </c>
    </row>
    <row r="176" spans="1:16" ht="16.2">
      <c r="A176" s="7">
        <v>43912</v>
      </c>
      <c r="B176" s="5">
        <f>SUMPRODUCT($C$2:$P$2,$C$176:$P$176)</f>
        <v>0</v>
      </c>
      <c r="C176" s="5">
        <f>IF(ISERROR(VLOOKUP($A$176, 文字檔!A:B, 2, 0)),0,VLOOKUP($A$176, 文字檔!A:B, 2, 0))</f>
        <v>0</v>
      </c>
      <c r="D176" s="5">
        <f>IF(ISERROR(VLOOKUP($A$176, 文字檔!C:D, 2, 0)),0,VLOOKUP($A$176, 文字檔!C:D, 2, 0))</f>
        <v>0</v>
      </c>
      <c r="E176" s="5">
        <f>IF(ISERROR(VLOOKUP($A$176, 文字檔!E:F, 2, 0)),0,VLOOKUP($A$176, 文字檔!E:F, 2, 0))</f>
        <v>0</v>
      </c>
      <c r="F176" s="5">
        <f>IF(ISERROR(VLOOKUP($A$176, 文字檔!G:H, 2, 0)),0,VLOOKUP($A$176, 文字檔!G:H, 2, 0))</f>
        <v>0</v>
      </c>
      <c r="G176" s="5">
        <f>IF(ISERROR(VLOOKUP($A$176, 文字檔!I:J, 2, 0)),0,VLOOKUP($A$176, 文字檔!I:J, 2, 0))</f>
        <v>0</v>
      </c>
      <c r="H176" s="5">
        <f>IF(ISERROR(VLOOKUP($A$176, 文字檔!K:L, 2, 0)),0,VLOOKUP($A$176, 文字檔!K:L, 2, 0))</f>
        <v>0</v>
      </c>
      <c r="I176" s="5">
        <f>IF(ISERROR(VLOOKUP($A$176, 文字檔!M:N, 2, 0)),0,VLOOKUP($A$176, 文字檔!M:N, 2, 0))</f>
        <v>0</v>
      </c>
      <c r="J176" s="5">
        <f>IF(ISERROR(VLOOKUP($A$176, 文字檔!O:P, 2, 0)),0,VLOOKUP($A$176, 文字檔!O:P, 2, 0))</f>
        <v>0</v>
      </c>
      <c r="K176">
        <f>IF(ISERROR(VLOOKUP($A$176, 文字檔!Q:R, 2, 0)),0,VLOOKUP($A$176, 文字檔!Q:R, 2, 0))</f>
        <v>0</v>
      </c>
      <c r="L176">
        <f>IF(ISERROR(VLOOKUP($A$176, 文字檔!S:T, 2, 0)),0,VLOOKUP($A$176, 文字檔!S:T, 2, 0))</f>
        <v>0</v>
      </c>
      <c r="M176">
        <f>IF(ISERROR(VLOOKUP($A$176, 文字檔!U:V, 2, 0)),0,VLOOKUP($A$176, 文字檔!U:V, 2, 0))</f>
        <v>0</v>
      </c>
      <c r="N176">
        <f>IF(ISERROR(VLOOKUP($A$176, 文字檔!W:X, 2, 0)),0,VLOOKUP($A$176, 文字檔!W:X, 2, 0))</f>
        <v>0</v>
      </c>
      <c r="O176">
        <f>IF(ISERROR(VLOOKUP($A$176, 文字檔!Y:Z, 2, 0)),0,VLOOKUP($A$176, 文字檔!Y:Z, 2, 0))</f>
        <v>0</v>
      </c>
      <c r="P176">
        <f>IF(ISERROR(VLOOKUP($A$176, 文字檔!AA:AB, 2, 0)),0,VLOOKUP($A$176, 文字檔!AA:AB, 2, 0))</f>
        <v>0</v>
      </c>
    </row>
    <row r="177" spans="1:16" ht="16.2">
      <c r="A177" s="7">
        <v>43913</v>
      </c>
      <c r="B177" s="5">
        <f>SUMPRODUCT($C$2:$P$2,$C$177:$P$177)</f>
        <v>-68500</v>
      </c>
      <c r="C177" s="5">
        <f>IF(ISERROR(VLOOKUP($A$177, 文字檔!A:B, 2, 0)),0,VLOOKUP($A$177, 文字檔!A:B, 2, 0))</f>
        <v>-3000</v>
      </c>
      <c r="D177" s="5">
        <f>IF(ISERROR(VLOOKUP($A$177, 文字檔!C:D, 2, 0)),0,VLOOKUP($A$177, 文字檔!C:D, 2, 0))</f>
        <v>0</v>
      </c>
      <c r="E177" s="5">
        <f>IF(ISERROR(VLOOKUP($A$177, 文字檔!E:F, 2, 0)),0,VLOOKUP($A$177, 文字檔!E:F, 2, 0))</f>
        <v>0</v>
      </c>
      <c r="F177" s="5">
        <f>IF(ISERROR(VLOOKUP($A$177, 文字檔!G:H, 2, 0)),0,VLOOKUP($A$177, 文字檔!G:H, 2, 0))</f>
        <v>0</v>
      </c>
      <c r="G177" s="5">
        <f>IF(ISERROR(VLOOKUP($A$177, 文字檔!I:J, 2, 0)),0,VLOOKUP($A$177, 文字檔!I:J, 2, 0))</f>
        <v>6000</v>
      </c>
      <c r="H177" s="5">
        <f>IF(ISERROR(VLOOKUP($A$177, 文字檔!K:L, 2, 0)),0,VLOOKUP($A$177, 文字檔!K:L, 2, 0))</f>
        <v>800</v>
      </c>
      <c r="I177" s="5">
        <f>IF(ISERROR(VLOOKUP($A$177, 文字檔!M:N, 2, 0)),0,VLOOKUP($A$177, 文字檔!M:N, 2, 0))</f>
        <v>0</v>
      </c>
      <c r="J177" s="5">
        <f>IF(ISERROR(VLOOKUP($A$177, 文字檔!O:P, 2, 0)),0,VLOOKUP($A$177, 文字檔!O:P, 2, 0))</f>
        <v>0</v>
      </c>
      <c r="K177">
        <f>IF(ISERROR(VLOOKUP($A$177, 文字檔!Q:R, 2, 0)),0,VLOOKUP($A$177, 文字檔!Q:R, 2, 0))</f>
        <v>-9300</v>
      </c>
      <c r="L177">
        <f>IF(ISERROR(VLOOKUP($A$177, 文字檔!S:T, 2, 0)),0,VLOOKUP($A$177, 文字檔!S:T, 2, 0))</f>
        <v>0</v>
      </c>
      <c r="M177">
        <f>IF(ISERROR(VLOOKUP($A$177, 文字檔!U:V, 2, 0)),0,VLOOKUP($A$177, 文字檔!U:V, 2, 0))</f>
        <v>-76300</v>
      </c>
      <c r="N177">
        <f>IF(ISERROR(VLOOKUP($A$177, 文字檔!W:X, 2, 0)),0,VLOOKUP($A$177, 文字檔!W:X, 2, 0))</f>
        <v>0</v>
      </c>
      <c r="O177">
        <f>IF(ISERROR(VLOOKUP($A$177, 文字檔!Y:Z, 2, 0)),0,VLOOKUP($A$177, 文字檔!Y:Z, 2, 0))</f>
        <v>13300</v>
      </c>
      <c r="P177">
        <f>IF(ISERROR(VLOOKUP($A$177, 文字檔!AA:AB, 2, 0)),0,VLOOKUP($A$177, 文字檔!AA:AB, 2, 0))</f>
        <v>0</v>
      </c>
    </row>
    <row r="178" spans="1:16" ht="16.2">
      <c r="A178" s="7">
        <v>43914</v>
      </c>
      <c r="B178" s="5">
        <f>SUMPRODUCT($C$2:$P$2,$C$178:$P$178)</f>
        <v>-35500</v>
      </c>
      <c r="C178" s="5">
        <f>IF(ISERROR(VLOOKUP($A$178, 文字檔!A:B, 2, 0)),0,VLOOKUP($A$178, 文字檔!A:B, 2, 0))</f>
        <v>-12200</v>
      </c>
      <c r="D178" s="5">
        <f>IF(ISERROR(VLOOKUP($A$178, 文字檔!C:D, 2, 0)),0,VLOOKUP($A$178, 文字檔!C:D, 2, 0))</f>
        <v>0</v>
      </c>
      <c r="E178" s="5">
        <f>IF(ISERROR(VLOOKUP($A$178, 文字檔!E:F, 2, 0)),0,VLOOKUP($A$178, 文字檔!E:F, 2, 0))</f>
        <v>0</v>
      </c>
      <c r="F178" s="5">
        <f>IF(ISERROR(VLOOKUP($A$178, 文字檔!G:H, 2, 0)),0,VLOOKUP($A$178, 文字檔!G:H, 2, 0))</f>
        <v>0</v>
      </c>
      <c r="G178" s="5">
        <f>IF(ISERROR(VLOOKUP($A$178, 文字檔!I:J, 2, 0)),0,VLOOKUP($A$178, 文字檔!I:J, 2, 0))</f>
        <v>-17000</v>
      </c>
      <c r="H178" s="5">
        <f>IF(ISERROR(VLOOKUP($A$178, 文字檔!K:L, 2, 0)),0,VLOOKUP($A$178, 文字檔!K:L, 2, 0))</f>
        <v>3600</v>
      </c>
      <c r="I178" s="5">
        <f>IF(ISERROR(VLOOKUP($A$178, 文字檔!M:N, 2, 0)),0,VLOOKUP($A$178, 文字檔!M:N, 2, 0))</f>
        <v>0</v>
      </c>
      <c r="J178" s="5">
        <f>IF(ISERROR(VLOOKUP($A$178, 文字檔!O:P, 2, 0)),0,VLOOKUP($A$178, 文字檔!O:P, 2, 0))</f>
        <v>-18400</v>
      </c>
      <c r="K178">
        <f>IF(ISERROR(VLOOKUP($A$178, 文字檔!Q:R, 2, 0)),0,VLOOKUP($A$178, 文字檔!Q:R, 2, 0))</f>
        <v>0</v>
      </c>
      <c r="L178">
        <f>IF(ISERROR(VLOOKUP($A$178, 文字檔!S:T, 2, 0)),0,VLOOKUP($A$178, 文字檔!S:T, 2, 0))</f>
        <v>0</v>
      </c>
      <c r="M178">
        <f>IF(ISERROR(VLOOKUP($A$178, 文字檔!U:V, 2, 0)),0,VLOOKUP($A$178, 文字檔!U:V, 2, 0))</f>
        <v>-15500</v>
      </c>
      <c r="N178">
        <f>IF(ISERROR(VLOOKUP($A$178, 文字檔!W:X, 2, 0)),0,VLOOKUP($A$178, 文字檔!W:X, 2, 0))</f>
        <v>0</v>
      </c>
      <c r="O178">
        <f>IF(ISERROR(VLOOKUP($A$178, 文字檔!Y:Z, 2, 0)),0,VLOOKUP($A$178, 文字檔!Y:Z, 2, 0))</f>
        <v>24000</v>
      </c>
      <c r="P178">
        <f>IF(ISERROR(VLOOKUP($A$178, 文字檔!AA:AB, 2, 0)),0,VLOOKUP($A$178, 文字檔!AA:AB, 2, 0))</f>
        <v>0</v>
      </c>
    </row>
    <row r="179" spans="1:16" ht="16.2">
      <c r="A179" s="7">
        <v>43915</v>
      </c>
      <c r="B179" s="5">
        <f>SUMPRODUCT($C$2:$P$2,$C$179:$P$179)</f>
        <v>189300</v>
      </c>
      <c r="C179" s="5">
        <f>IF(ISERROR(VLOOKUP($A$179, 文字檔!A:B, 2, 0)),0,VLOOKUP($A$179, 文字檔!A:B, 2, 0))</f>
        <v>-600</v>
      </c>
      <c r="D179" s="5">
        <f>IF(ISERROR(VLOOKUP($A$179, 文字檔!C:D, 2, 0)),0,VLOOKUP($A$179, 文字檔!C:D, 2, 0))</f>
        <v>20400</v>
      </c>
      <c r="E179" s="5">
        <f>IF(ISERROR(VLOOKUP($A$179, 文字檔!E:F, 2, 0)),0,VLOOKUP($A$179, 文字檔!E:F, 2, 0))</f>
        <v>0</v>
      </c>
      <c r="F179" s="5">
        <f>IF(ISERROR(VLOOKUP($A$179, 文字檔!G:H, 2, 0)),0,VLOOKUP($A$179, 文字檔!G:H, 2, 0))</f>
        <v>0</v>
      </c>
      <c r="G179" s="5">
        <f>IF(ISERROR(VLOOKUP($A$179, 文字檔!I:J, 2, 0)),0,VLOOKUP($A$179, 文字檔!I:J, 2, 0))</f>
        <v>29900</v>
      </c>
      <c r="H179" s="5">
        <f>IF(ISERROR(VLOOKUP($A$179, 文字檔!K:L, 2, 0)),0,VLOOKUP($A$179, 文字檔!K:L, 2, 0))</f>
        <v>600</v>
      </c>
      <c r="I179" s="5">
        <f>IF(ISERROR(VLOOKUP($A$179, 文字檔!M:N, 2, 0)),0,VLOOKUP($A$179, 文字檔!M:N, 2, 0))</f>
        <v>0</v>
      </c>
      <c r="J179" s="5">
        <f>IF(ISERROR(VLOOKUP($A$179, 文字檔!O:P, 2, 0)),0,VLOOKUP($A$179, 文字檔!O:P, 2, 0))</f>
        <v>0</v>
      </c>
      <c r="K179">
        <f>IF(ISERROR(VLOOKUP($A$179, 文字檔!Q:R, 2, 0)),0,VLOOKUP($A$179, 文字檔!Q:R, 2, 0))</f>
        <v>-17000</v>
      </c>
      <c r="L179">
        <f>IF(ISERROR(VLOOKUP($A$179, 文字檔!S:T, 2, 0)),0,VLOOKUP($A$179, 文字檔!S:T, 2, 0))</f>
        <v>0</v>
      </c>
      <c r="M179">
        <f>IF(ISERROR(VLOOKUP($A$179, 文字檔!U:V, 2, 0)),0,VLOOKUP($A$179, 文字檔!U:V, 2, 0))</f>
        <v>78000</v>
      </c>
      <c r="N179">
        <f>IF(ISERROR(VLOOKUP($A$179, 文字檔!W:X, 2, 0)),0,VLOOKUP($A$179, 文字檔!W:X, 2, 0))</f>
        <v>0</v>
      </c>
      <c r="O179">
        <f>IF(ISERROR(VLOOKUP($A$179, 文字檔!Y:Z, 2, 0)),0,VLOOKUP($A$179, 文字檔!Y:Z, 2, 0))</f>
        <v>78000</v>
      </c>
      <c r="P179">
        <f>IF(ISERROR(VLOOKUP($A$179, 文字檔!AA:AB, 2, 0)),0,VLOOKUP($A$179, 文字檔!AA:AB, 2, 0))</f>
        <v>0</v>
      </c>
    </row>
    <row r="180" spans="1:16" ht="16.2">
      <c r="A180" s="7">
        <v>43916</v>
      </c>
      <c r="B180" s="5">
        <f>SUMPRODUCT($C$2:$P$2,$C$180:$P$180)</f>
        <v>-5300</v>
      </c>
      <c r="C180" s="5">
        <f>IF(ISERROR(VLOOKUP($A$180, 文字檔!A:B, 2, 0)),0,VLOOKUP($A$180, 文字檔!A:B, 2, 0))</f>
        <v>0</v>
      </c>
      <c r="D180" s="5">
        <f>IF(ISERROR(VLOOKUP($A$180, 文字檔!C:D, 2, 0)),0,VLOOKUP($A$180, 文字檔!C:D, 2, 0))</f>
        <v>0</v>
      </c>
      <c r="E180" s="5">
        <f>IF(ISERROR(VLOOKUP($A$180, 文字檔!E:F, 2, 0)),0,VLOOKUP($A$180, 文字檔!E:F, 2, 0))</f>
        <v>0</v>
      </c>
      <c r="F180" s="5">
        <f>IF(ISERROR(VLOOKUP($A$180, 文字檔!G:H, 2, 0)),0,VLOOKUP($A$180, 文字檔!G:H, 2, 0))</f>
        <v>0</v>
      </c>
      <c r="G180" s="5">
        <f>IF(ISERROR(VLOOKUP($A$180, 文字檔!I:J, 2, 0)),0,VLOOKUP($A$180, 文字檔!I:J, 2, 0))</f>
        <v>0</v>
      </c>
      <c r="H180" s="5">
        <f>IF(ISERROR(VLOOKUP($A$180, 文字檔!K:L, 2, 0)),0,VLOOKUP($A$180, 文字檔!K:L, 2, 0))</f>
        <v>0</v>
      </c>
      <c r="I180" s="5">
        <f>IF(ISERROR(VLOOKUP($A$180, 文字檔!M:N, 2, 0)),0,VLOOKUP($A$180, 文字檔!M:N, 2, 0))</f>
        <v>0</v>
      </c>
      <c r="J180" s="5">
        <f>IF(ISERROR(VLOOKUP($A$180, 文字檔!O:P, 2, 0)),0,VLOOKUP($A$180, 文字檔!O:P, 2, 0))</f>
        <v>-16600</v>
      </c>
      <c r="K180">
        <f>IF(ISERROR(VLOOKUP($A$180, 文字檔!Q:R, 2, 0)),0,VLOOKUP($A$180, 文字檔!Q:R, 2, 0))</f>
        <v>0</v>
      </c>
      <c r="L180">
        <f>IF(ISERROR(VLOOKUP($A$180, 文字檔!S:T, 2, 0)),0,VLOOKUP($A$180, 文字檔!S:T, 2, 0))</f>
        <v>0</v>
      </c>
      <c r="M180">
        <f>IF(ISERROR(VLOOKUP($A$180, 文字檔!U:V, 2, 0)),0,VLOOKUP($A$180, 文字檔!U:V, 2, 0))</f>
        <v>11000</v>
      </c>
      <c r="N180">
        <f>IF(ISERROR(VLOOKUP($A$180, 文字檔!W:X, 2, 0)),0,VLOOKUP($A$180, 文字檔!W:X, 2, 0))</f>
        <v>6100</v>
      </c>
      <c r="O180">
        <f>IF(ISERROR(VLOOKUP($A$180, 文字檔!Y:Z, 2, 0)),0,VLOOKUP($A$180, 文字檔!Y:Z, 2, 0))</f>
        <v>-4500</v>
      </c>
      <c r="P180">
        <f>IF(ISERROR(VLOOKUP($A$180, 文字檔!AA:AB, 2, 0)),0,VLOOKUP($A$180, 文字檔!AA:AB, 2, 0))</f>
        <v>-1300</v>
      </c>
    </row>
    <row r="181" spans="1:16" ht="16.2">
      <c r="A181" s="7">
        <v>43917</v>
      </c>
      <c r="B181" s="5">
        <f>SUMPRODUCT($C$2:$P$2,$C$181:$P$181)</f>
        <v>-46200</v>
      </c>
      <c r="C181" s="5">
        <f>IF(ISERROR(VLOOKUP($A$181, 文字檔!A:B, 2, 0)),0,VLOOKUP($A$181, 文字檔!A:B, 2, 0))</f>
        <v>0</v>
      </c>
      <c r="D181" s="5">
        <f>IF(ISERROR(VLOOKUP($A$181, 文字檔!C:D, 2, 0)),0,VLOOKUP($A$181, 文字檔!C:D, 2, 0))</f>
        <v>0</v>
      </c>
      <c r="E181" s="5">
        <f>IF(ISERROR(VLOOKUP($A$181, 文字檔!E:F, 2, 0)),0,VLOOKUP($A$181, 文字檔!E:F, 2, 0))</f>
        <v>0</v>
      </c>
      <c r="F181" s="5">
        <f>IF(ISERROR(VLOOKUP($A$181, 文字檔!G:H, 2, 0)),0,VLOOKUP($A$181, 文字檔!G:H, 2, 0))</f>
        <v>0</v>
      </c>
      <c r="G181" s="5">
        <f>IF(ISERROR(VLOOKUP($A$181, 文字檔!I:J, 2, 0)),0,VLOOKUP($A$181, 文字檔!I:J, 2, 0))</f>
        <v>0</v>
      </c>
      <c r="H181" s="5">
        <f>IF(ISERROR(VLOOKUP($A$181, 文字檔!K:L, 2, 0)),0,VLOOKUP($A$181, 文字檔!K:L, 2, 0))</f>
        <v>20400</v>
      </c>
      <c r="I181" s="5">
        <f>IF(ISERROR(VLOOKUP($A$181, 文字檔!M:N, 2, 0)),0,VLOOKUP($A$181, 文字檔!M:N, 2, 0))</f>
        <v>0</v>
      </c>
      <c r="J181" s="5">
        <f>IF(ISERROR(VLOOKUP($A$181, 文字檔!O:P, 2, 0)),0,VLOOKUP($A$181, 文字檔!O:P, 2, 0))</f>
        <v>0</v>
      </c>
      <c r="K181">
        <f>IF(ISERROR(VLOOKUP($A$181, 文字檔!Q:R, 2, 0)),0,VLOOKUP($A$181, 文字檔!Q:R, 2, 0))</f>
        <v>0</v>
      </c>
      <c r="L181">
        <f>IF(ISERROR(VLOOKUP($A$181, 文字檔!S:T, 2, 0)),0,VLOOKUP($A$181, 文字檔!S:T, 2, 0))</f>
        <v>0</v>
      </c>
      <c r="M181">
        <f>IF(ISERROR(VLOOKUP($A$181, 文字檔!U:V, 2, 0)),0,VLOOKUP($A$181, 文字檔!U:V, 2, 0))</f>
        <v>-11600</v>
      </c>
      <c r="N181">
        <f>IF(ISERROR(VLOOKUP($A$181, 文字檔!W:X, 2, 0)),0,VLOOKUP($A$181, 文字檔!W:X, 2, 0))</f>
        <v>-1300</v>
      </c>
      <c r="O181">
        <f>IF(ISERROR(VLOOKUP($A$181, 文字檔!Y:Z, 2, 0)),0,VLOOKUP($A$181, 文字檔!Y:Z, 2, 0))</f>
        <v>-42100</v>
      </c>
      <c r="P181">
        <f>IF(ISERROR(VLOOKUP($A$181, 文字檔!AA:AB, 2, 0)),0,VLOOKUP($A$181, 文字檔!AA:AB, 2, 0))</f>
        <v>-11600</v>
      </c>
    </row>
    <row r="182" spans="1:16" ht="16.2">
      <c r="A182" s="7">
        <v>43918</v>
      </c>
      <c r="B182" s="5">
        <f>SUMPRODUCT($C$2:$P$2,$C$182:$P$182)</f>
        <v>0</v>
      </c>
      <c r="C182" s="5">
        <f>IF(ISERROR(VLOOKUP($A$182, 文字檔!A:B, 2, 0)),0,VLOOKUP($A$182, 文字檔!A:B, 2, 0))</f>
        <v>0</v>
      </c>
      <c r="D182" s="5">
        <f>IF(ISERROR(VLOOKUP($A$182, 文字檔!C:D, 2, 0)),0,VLOOKUP($A$182, 文字檔!C:D, 2, 0))</f>
        <v>0</v>
      </c>
      <c r="E182" s="5">
        <f>IF(ISERROR(VLOOKUP($A$182, 文字檔!E:F, 2, 0)),0,VLOOKUP($A$182, 文字檔!E:F, 2, 0))</f>
        <v>0</v>
      </c>
      <c r="F182" s="5">
        <f>IF(ISERROR(VLOOKUP($A$182, 文字檔!G:H, 2, 0)),0,VLOOKUP($A$182, 文字檔!G:H, 2, 0))</f>
        <v>0</v>
      </c>
      <c r="G182" s="5">
        <f>IF(ISERROR(VLOOKUP($A$182, 文字檔!I:J, 2, 0)),0,VLOOKUP($A$182, 文字檔!I:J, 2, 0))</f>
        <v>0</v>
      </c>
      <c r="H182" s="5">
        <f>IF(ISERROR(VLOOKUP($A$182, 文字檔!K:L, 2, 0)),0,VLOOKUP($A$182, 文字檔!K:L, 2, 0))</f>
        <v>0</v>
      </c>
      <c r="I182" s="5">
        <f>IF(ISERROR(VLOOKUP($A$182, 文字檔!M:N, 2, 0)),0,VLOOKUP($A$182, 文字檔!M:N, 2, 0))</f>
        <v>0</v>
      </c>
      <c r="J182" s="5">
        <f>IF(ISERROR(VLOOKUP($A$182, 文字檔!O:P, 2, 0)),0,VLOOKUP($A$182, 文字檔!O:P, 2, 0))</f>
        <v>0</v>
      </c>
      <c r="K182">
        <f>IF(ISERROR(VLOOKUP($A$182, 文字檔!Q:R, 2, 0)),0,VLOOKUP($A$182, 文字檔!Q:R, 2, 0))</f>
        <v>0</v>
      </c>
      <c r="L182">
        <f>IF(ISERROR(VLOOKUP($A$182, 文字檔!S:T, 2, 0)),0,VLOOKUP($A$182, 文字檔!S:T, 2, 0))</f>
        <v>0</v>
      </c>
      <c r="M182">
        <f>IF(ISERROR(VLOOKUP($A$182, 文字檔!U:V, 2, 0)),0,VLOOKUP($A$182, 文字檔!U:V, 2, 0))</f>
        <v>0</v>
      </c>
      <c r="N182">
        <f>IF(ISERROR(VLOOKUP($A$182, 文字檔!W:X, 2, 0)),0,VLOOKUP($A$182, 文字檔!W:X, 2, 0))</f>
        <v>0</v>
      </c>
      <c r="O182">
        <f>IF(ISERROR(VLOOKUP($A$182, 文字檔!Y:Z, 2, 0)),0,VLOOKUP($A$182, 文字檔!Y:Z, 2, 0))</f>
        <v>0</v>
      </c>
      <c r="P182">
        <f>IF(ISERROR(VLOOKUP($A$182, 文字檔!AA:AB, 2, 0)),0,VLOOKUP($A$182, 文字檔!AA:AB, 2, 0))</f>
        <v>0</v>
      </c>
    </row>
    <row r="183" spans="1:16" ht="16.2">
      <c r="A183" s="7">
        <v>43919</v>
      </c>
      <c r="B183" s="5">
        <f>SUMPRODUCT($C$2:$P$2,$C$183:$P$183)</f>
        <v>0</v>
      </c>
      <c r="C183" s="5">
        <f>IF(ISERROR(VLOOKUP($A$183, 文字檔!A:B, 2, 0)),0,VLOOKUP($A$183, 文字檔!A:B, 2, 0))</f>
        <v>0</v>
      </c>
      <c r="D183" s="5">
        <f>IF(ISERROR(VLOOKUP($A$183, 文字檔!C:D, 2, 0)),0,VLOOKUP($A$183, 文字檔!C:D, 2, 0))</f>
        <v>0</v>
      </c>
      <c r="E183" s="5">
        <f>IF(ISERROR(VLOOKUP($A$183, 文字檔!E:F, 2, 0)),0,VLOOKUP($A$183, 文字檔!E:F, 2, 0))</f>
        <v>0</v>
      </c>
      <c r="F183" s="5">
        <f>IF(ISERROR(VLOOKUP($A$183, 文字檔!G:H, 2, 0)),0,VLOOKUP($A$183, 文字檔!G:H, 2, 0))</f>
        <v>0</v>
      </c>
      <c r="G183" s="5">
        <f>IF(ISERROR(VLOOKUP($A$183, 文字檔!I:J, 2, 0)),0,VLOOKUP($A$183, 文字檔!I:J, 2, 0))</f>
        <v>0</v>
      </c>
      <c r="H183" s="5">
        <f>IF(ISERROR(VLOOKUP($A$183, 文字檔!K:L, 2, 0)),0,VLOOKUP($A$183, 文字檔!K:L, 2, 0))</f>
        <v>0</v>
      </c>
      <c r="I183" s="5">
        <f>IF(ISERROR(VLOOKUP($A$183, 文字檔!M:N, 2, 0)),0,VLOOKUP($A$183, 文字檔!M:N, 2, 0))</f>
        <v>0</v>
      </c>
      <c r="J183" s="5">
        <f>IF(ISERROR(VLOOKUP($A$183, 文字檔!O:P, 2, 0)),0,VLOOKUP($A$183, 文字檔!O:P, 2, 0))</f>
        <v>0</v>
      </c>
      <c r="K183">
        <f>IF(ISERROR(VLOOKUP($A$183, 文字檔!Q:R, 2, 0)),0,VLOOKUP($A$183, 文字檔!Q:R, 2, 0))</f>
        <v>0</v>
      </c>
      <c r="L183">
        <f>IF(ISERROR(VLOOKUP($A$183, 文字檔!S:T, 2, 0)),0,VLOOKUP($A$183, 文字檔!S:T, 2, 0))</f>
        <v>0</v>
      </c>
      <c r="M183">
        <f>IF(ISERROR(VLOOKUP($A$183, 文字檔!U:V, 2, 0)),0,VLOOKUP($A$183, 文字檔!U:V, 2, 0))</f>
        <v>0</v>
      </c>
      <c r="N183">
        <f>IF(ISERROR(VLOOKUP($A$183, 文字檔!W:X, 2, 0)),0,VLOOKUP($A$183, 文字檔!W:X, 2, 0))</f>
        <v>0</v>
      </c>
      <c r="O183">
        <f>IF(ISERROR(VLOOKUP($A$183, 文字檔!Y:Z, 2, 0)),0,VLOOKUP($A$183, 文字檔!Y:Z, 2, 0))</f>
        <v>0</v>
      </c>
      <c r="P183">
        <f>IF(ISERROR(VLOOKUP($A$183, 文字檔!AA:AB, 2, 0)),0,VLOOKUP($A$183, 文字檔!AA:AB, 2, 0))</f>
        <v>0</v>
      </c>
    </row>
    <row r="184" spans="1:16" ht="16.2">
      <c r="A184" s="7">
        <v>43920</v>
      </c>
      <c r="B184" s="5">
        <f>SUMPRODUCT($C$2:$P$2,$C$184:$P$184)</f>
        <v>-68600</v>
      </c>
      <c r="C184" s="5">
        <f>IF(ISERROR(VLOOKUP($A$184, 文字檔!A:B, 2, 0)),0,VLOOKUP($A$184, 文字檔!A:B, 2, 0))</f>
        <v>0</v>
      </c>
      <c r="D184" s="5">
        <f>IF(ISERROR(VLOOKUP($A$184, 文字檔!C:D, 2, 0)),0,VLOOKUP($A$184, 文字檔!C:D, 2, 0))</f>
        <v>0</v>
      </c>
      <c r="E184" s="5">
        <f>IF(ISERROR(VLOOKUP($A$184, 文字檔!E:F, 2, 0)),0,VLOOKUP($A$184, 文字檔!E:F, 2, 0))</f>
        <v>0</v>
      </c>
      <c r="F184" s="5">
        <f>IF(ISERROR(VLOOKUP($A$184, 文字檔!G:H, 2, 0)),0,VLOOKUP($A$184, 文字檔!G:H, 2, 0))</f>
        <v>0</v>
      </c>
      <c r="G184" s="5">
        <f>IF(ISERROR(VLOOKUP($A$184, 文字檔!I:J, 2, 0)),0,VLOOKUP($A$184, 文字檔!I:J, 2, 0))</f>
        <v>0</v>
      </c>
      <c r="H184" s="5">
        <f>IF(ISERROR(VLOOKUP($A$184, 文字檔!K:L, 2, 0)),0,VLOOKUP($A$184, 文字檔!K:L, 2, 0))</f>
        <v>1000</v>
      </c>
      <c r="I184" s="5">
        <f>IF(ISERROR(VLOOKUP($A$184, 文字檔!M:N, 2, 0)),0,VLOOKUP($A$184, 文字檔!M:N, 2, 0))</f>
        <v>0</v>
      </c>
      <c r="J184" s="5">
        <f>IF(ISERROR(VLOOKUP($A$184, 文字檔!O:P, 2, 0)),0,VLOOKUP($A$184, 文字檔!O:P, 2, 0))</f>
        <v>0</v>
      </c>
      <c r="K184">
        <f>IF(ISERROR(VLOOKUP($A$184, 文字檔!Q:R, 2, 0)),0,VLOOKUP($A$184, 文字檔!Q:R, 2, 0))</f>
        <v>0</v>
      </c>
      <c r="L184">
        <f>IF(ISERROR(VLOOKUP($A$184, 文字檔!S:T, 2, 0)),0,VLOOKUP($A$184, 文字檔!S:T, 2, 0))</f>
        <v>0</v>
      </c>
      <c r="M184">
        <f>IF(ISERROR(VLOOKUP($A$184, 文字檔!U:V, 2, 0)),0,VLOOKUP($A$184, 文字檔!U:V, 2, 0))</f>
        <v>-800</v>
      </c>
      <c r="N184">
        <f>IF(ISERROR(VLOOKUP($A$184, 文字檔!W:X, 2, 0)),0,VLOOKUP($A$184, 文字檔!W:X, 2, 0))</f>
        <v>-24000</v>
      </c>
      <c r="O184">
        <f>IF(ISERROR(VLOOKUP($A$184, 文字檔!Y:Z, 2, 0)),0,VLOOKUP($A$184, 文字檔!Y:Z, 2, 0))</f>
        <v>-3500</v>
      </c>
      <c r="P184">
        <f>IF(ISERROR(VLOOKUP($A$184, 文字檔!AA:AB, 2, 0)),0,VLOOKUP($A$184, 文字檔!AA:AB, 2, 0))</f>
        <v>-41300</v>
      </c>
    </row>
    <row r="185" spans="1:16" ht="16.2">
      <c r="A185" s="7">
        <v>43921</v>
      </c>
      <c r="B185" s="5">
        <f>SUMPRODUCT($C$2:$P$2,$C$185:$P$185)</f>
        <v>32700</v>
      </c>
      <c r="C185" s="5">
        <f>IF(ISERROR(VLOOKUP($A$185, 文字檔!A:B, 2, 0)),0,VLOOKUP($A$185, 文字檔!A:B, 2, 0))</f>
        <v>0</v>
      </c>
      <c r="D185" s="5">
        <f>IF(ISERROR(VLOOKUP($A$185, 文字檔!C:D, 2, 0)),0,VLOOKUP($A$185, 文字檔!C:D, 2, 0))</f>
        <v>0</v>
      </c>
      <c r="E185" s="5">
        <f>IF(ISERROR(VLOOKUP($A$185, 文字檔!E:F, 2, 0)),0,VLOOKUP($A$185, 文字檔!E:F, 2, 0))</f>
        <v>0</v>
      </c>
      <c r="F185" s="5">
        <f>IF(ISERROR(VLOOKUP($A$185, 文字檔!G:H, 2, 0)),0,VLOOKUP($A$185, 文字檔!G:H, 2, 0))</f>
        <v>0</v>
      </c>
      <c r="G185" s="5">
        <f>IF(ISERROR(VLOOKUP($A$185, 文字檔!I:J, 2, 0)),0,VLOOKUP($A$185, 文字檔!I:J, 2, 0))</f>
        <v>6000</v>
      </c>
      <c r="H185" s="5">
        <f>IF(ISERROR(VLOOKUP($A$185, 文字檔!K:L, 2, 0)),0,VLOOKUP($A$185, 文字檔!K:L, 2, 0))</f>
        <v>-10200</v>
      </c>
      <c r="I185" s="5">
        <f>IF(ISERROR(VLOOKUP($A$185, 文字檔!M:N, 2, 0)),0,VLOOKUP($A$185, 文字檔!M:N, 2, 0))</f>
        <v>300</v>
      </c>
      <c r="J185" s="5">
        <f>IF(ISERROR(VLOOKUP($A$185, 文字檔!O:P, 2, 0)),0,VLOOKUP($A$185, 文字檔!O:P, 2, 0))</f>
        <v>0</v>
      </c>
      <c r="K185">
        <f>IF(ISERROR(VLOOKUP($A$185, 文字檔!Q:R, 2, 0)),0,VLOOKUP($A$185, 文字檔!Q:R, 2, 0))</f>
        <v>0</v>
      </c>
      <c r="L185">
        <f>IF(ISERROR(VLOOKUP($A$185, 文字檔!S:T, 2, 0)),0,VLOOKUP($A$185, 文字檔!S:T, 2, 0))</f>
        <v>13200</v>
      </c>
      <c r="M185">
        <f>IF(ISERROR(VLOOKUP($A$185, 文字檔!U:V, 2, 0)),0,VLOOKUP($A$185, 文字檔!U:V, 2, 0))</f>
        <v>4000</v>
      </c>
      <c r="N185">
        <f>IF(ISERROR(VLOOKUP($A$185, 文字檔!W:X, 2, 0)),0,VLOOKUP($A$185, 文字檔!W:X, 2, 0))</f>
        <v>0</v>
      </c>
      <c r="O185">
        <f>IF(ISERROR(VLOOKUP($A$185, 文字檔!Y:Z, 2, 0)),0,VLOOKUP($A$185, 文字檔!Y:Z, 2, 0))</f>
        <v>19400</v>
      </c>
      <c r="P185">
        <f>IF(ISERROR(VLOOKUP($A$185, 文字檔!AA:AB, 2, 0)),0,VLOOKUP($A$185, 文字檔!AA:AB, 2, 0))</f>
        <v>0</v>
      </c>
    </row>
    <row r="186" spans="1:16" ht="16.2">
      <c r="A186" s="7">
        <v>43922</v>
      </c>
      <c r="B186" s="5">
        <f>SUMPRODUCT($C$2:$P$2,$C$186:$P$186)</f>
        <v>-50000</v>
      </c>
      <c r="C186" s="5">
        <f>IF(ISERROR(VLOOKUP($A$186, 文字檔!A:B, 2, 0)),0,VLOOKUP($A$186, 文字檔!A:B, 2, 0))</f>
        <v>0</v>
      </c>
      <c r="D186" s="5">
        <f>IF(ISERROR(VLOOKUP($A$186, 文字檔!C:D, 2, 0)),0,VLOOKUP($A$186, 文字檔!C:D, 2, 0))</f>
        <v>0</v>
      </c>
      <c r="E186" s="5">
        <f>IF(ISERROR(VLOOKUP($A$186, 文字檔!E:F, 2, 0)),0,VLOOKUP($A$186, 文字檔!E:F, 2, 0))</f>
        <v>0</v>
      </c>
      <c r="F186" s="5">
        <f>IF(ISERROR(VLOOKUP($A$186, 文字檔!G:H, 2, 0)),0,VLOOKUP($A$186, 文字檔!G:H, 2, 0))</f>
        <v>0</v>
      </c>
      <c r="G186" s="5">
        <f>IF(ISERROR(VLOOKUP($A$186, 文字檔!I:J, 2, 0)),0,VLOOKUP($A$186, 文字檔!I:J, 2, 0))</f>
        <v>0</v>
      </c>
      <c r="H186" s="5">
        <f>IF(ISERROR(VLOOKUP($A$186, 文字檔!K:L, 2, 0)),0,VLOOKUP($A$186, 文字檔!K:L, 2, 0))</f>
        <v>0</v>
      </c>
      <c r="I186" s="5">
        <f>IF(ISERROR(VLOOKUP($A$186, 文字檔!M:N, 2, 0)),0,VLOOKUP($A$186, 文字檔!M:N, 2, 0))</f>
        <v>8900</v>
      </c>
      <c r="J186" s="5">
        <f>IF(ISERROR(VLOOKUP($A$186, 文字檔!O:P, 2, 0)),0,VLOOKUP($A$186, 文字檔!O:P, 2, 0))</f>
        <v>0</v>
      </c>
      <c r="K186">
        <f>IF(ISERROR(VLOOKUP($A$186, 文字檔!Q:R, 2, 0)),0,VLOOKUP($A$186, 文字檔!Q:R, 2, 0))</f>
        <v>0</v>
      </c>
      <c r="L186">
        <f>IF(ISERROR(VLOOKUP($A$186, 文字檔!S:T, 2, 0)),0,VLOOKUP($A$186, 文字檔!S:T, 2, 0))</f>
        <v>0</v>
      </c>
      <c r="M186">
        <f>IF(ISERROR(VLOOKUP($A$186, 文字檔!U:V, 2, 0)),0,VLOOKUP($A$186, 文字檔!U:V, 2, 0))</f>
        <v>-8200</v>
      </c>
      <c r="N186">
        <f>IF(ISERROR(VLOOKUP($A$186, 文字檔!W:X, 2, 0)),0,VLOOKUP($A$186, 文字檔!W:X, 2, 0))</f>
        <v>0</v>
      </c>
      <c r="O186">
        <f>IF(ISERROR(VLOOKUP($A$186, 文字檔!Y:Z, 2, 0)),0,VLOOKUP($A$186, 文字檔!Y:Z, 2, 0))</f>
        <v>-36100</v>
      </c>
      <c r="P186">
        <f>IF(ISERROR(VLOOKUP($A$186, 文字檔!AA:AB, 2, 0)),0,VLOOKUP($A$186, 文字檔!AA:AB, 2, 0))</f>
        <v>-14600</v>
      </c>
    </row>
    <row r="187" spans="1:16" ht="16.2">
      <c r="A187" s="7">
        <v>43923</v>
      </c>
      <c r="B187" s="5">
        <f>SUMPRODUCT($C$2:$P$2,$C$187:$P$187)</f>
        <v>0</v>
      </c>
      <c r="C187" s="5">
        <f>IF(ISERROR(VLOOKUP($A$187, 文字檔!A:B, 2, 0)),0,VLOOKUP($A$187, 文字檔!A:B, 2, 0))</f>
        <v>0</v>
      </c>
      <c r="D187" s="5">
        <f>IF(ISERROR(VLOOKUP($A$187, 文字檔!C:D, 2, 0)),0,VLOOKUP($A$187, 文字檔!C:D, 2, 0))</f>
        <v>0</v>
      </c>
      <c r="E187" s="5">
        <f>IF(ISERROR(VLOOKUP($A$187, 文字檔!E:F, 2, 0)),0,VLOOKUP($A$187, 文字檔!E:F, 2, 0))</f>
        <v>0</v>
      </c>
      <c r="F187" s="5">
        <f>IF(ISERROR(VLOOKUP($A$187, 文字檔!G:H, 2, 0)),0,VLOOKUP($A$187, 文字檔!G:H, 2, 0))</f>
        <v>0</v>
      </c>
      <c r="G187" s="5">
        <f>IF(ISERROR(VLOOKUP($A$187, 文字檔!I:J, 2, 0)),0,VLOOKUP($A$187, 文字檔!I:J, 2, 0))</f>
        <v>0</v>
      </c>
      <c r="H187" s="5">
        <f>IF(ISERROR(VLOOKUP($A$187, 文字檔!K:L, 2, 0)),0,VLOOKUP($A$187, 文字檔!K:L, 2, 0))</f>
        <v>0</v>
      </c>
      <c r="I187" s="5">
        <f>IF(ISERROR(VLOOKUP($A$187, 文字檔!M:N, 2, 0)),0,VLOOKUP($A$187, 文字檔!M:N, 2, 0))</f>
        <v>0</v>
      </c>
      <c r="J187" s="5">
        <f>IF(ISERROR(VLOOKUP($A$187, 文字檔!O:P, 2, 0)),0,VLOOKUP($A$187, 文字檔!O:P, 2, 0))</f>
        <v>0</v>
      </c>
      <c r="K187">
        <f>IF(ISERROR(VLOOKUP($A$187, 文字檔!Q:R, 2, 0)),0,VLOOKUP($A$187, 文字檔!Q:R, 2, 0))</f>
        <v>0</v>
      </c>
      <c r="L187">
        <f>IF(ISERROR(VLOOKUP($A$187, 文字檔!S:T, 2, 0)),0,VLOOKUP($A$187, 文字檔!S:T, 2, 0))</f>
        <v>0</v>
      </c>
      <c r="M187">
        <f>IF(ISERROR(VLOOKUP($A$187, 文字檔!U:V, 2, 0)),0,VLOOKUP($A$187, 文字檔!U:V, 2, 0))</f>
        <v>0</v>
      </c>
      <c r="N187">
        <f>IF(ISERROR(VLOOKUP($A$187, 文字檔!W:X, 2, 0)),0,VLOOKUP($A$187, 文字檔!W:X, 2, 0))</f>
        <v>0</v>
      </c>
      <c r="O187">
        <f>IF(ISERROR(VLOOKUP($A$187, 文字檔!Y:Z, 2, 0)),0,VLOOKUP($A$187, 文字檔!Y:Z, 2, 0))</f>
        <v>0</v>
      </c>
      <c r="P187">
        <f>IF(ISERROR(VLOOKUP($A$187, 文字檔!AA:AB, 2, 0)),0,VLOOKUP($A$187, 文字檔!AA:AB, 2, 0))</f>
        <v>0</v>
      </c>
    </row>
    <row r="188" spans="1:16" ht="16.2">
      <c r="A188" s="7">
        <v>43924</v>
      </c>
      <c r="B188" s="5">
        <f>SUMPRODUCT($C$2:$P$2,$C$188:$P$188)</f>
        <v>0</v>
      </c>
      <c r="C188" s="5">
        <f>IF(ISERROR(VLOOKUP($A$188, 文字檔!A:B, 2, 0)),0,VLOOKUP($A$188, 文字檔!A:B, 2, 0))</f>
        <v>0</v>
      </c>
      <c r="D188" s="5">
        <f>IF(ISERROR(VLOOKUP($A$188, 文字檔!C:D, 2, 0)),0,VLOOKUP($A$188, 文字檔!C:D, 2, 0))</f>
        <v>0</v>
      </c>
      <c r="E188" s="5">
        <f>IF(ISERROR(VLOOKUP($A$188, 文字檔!E:F, 2, 0)),0,VLOOKUP($A$188, 文字檔!E:F, 2, 0))</f>
        <v>0</v>
      </c>
      <c r="F188" s="5">
        <f>IF(ISERROR(VLOOKUP($A$188, 文字檔!G:H, 2, 0)),0,VLOOKUP($A$188, 文字檔!G:H, 2, 0))</f>
        <v>0</v>
      </c>
      <c r="G188" s="5">
        <f>IF(ISERROR(VLOOKUP($A$188, 文字檔!I:J, 2, 0)),0,VLOOKUP($A$188, 文字檔!I:J, 2, 0))</f>
        <v>0</v>
      </c>
      <c r="H188" s="5">
        <f>IF(ISERROR(VLOOKUP($A$188, 文字檔!K:L, 2, 0)),0,VLOOKUP($A$188, 文字檔!K:L, 2, 0))</f>
        <v>0</v>
      </c>
      <c r="I188" s="5">
        <f>IF(ISERROR(VLOOKUP($A$188, 文字檔!M:N, 2, 0)),0,VLOOKUP($A$188, 文字檔!M:N, 2, 0))</f>
        <v>0</v>
      </c>
      <c r="J188" s="5">
        <f>IF(ISERROR(VLOOKUP($A$188, 文字檔!O:P, 2, 0)),0,VLOOKUP($A$188, 文字檔!O:P, 2, 0))</f>
        <v>0</v>
      </c>
      <c r="K188">
        <f>IF(ISERROR(VLOOKUP($A$188, 文字檔!Q:R, 2, 0)),0,VLOOKUP($A$188, 文字檔!Q:R, 2, 0))</f>
        <v>0</v>
      </c>
      <c r="L188">
        <f>IF(ISERROR(VLOOKUP($A$188, 文字檔!S:T, 2, 0)),0,VLOOKUP($A$188, 文字檔!S:T, 2, 0))</f>
        <v>0</v>
      </c>
      <c r="M188">
        <f>IF(ISERROR(VLOOKUP($A$188, 文字檔!U:V, 2, 0)),0,VLOOKUP($A$188, 文字檔!U:V, 2, 0))</f>
        <v>0</v>
      </c>
      <c r="N188">
        <f>IF(ISERROR(VLOOKUP($A$188, 文字檔!W:X, 2, 0)),0,VLOOKUP($A$188, 文字檔!W:X, 2, 0))</f>
        <v>0</v>
      </c>
      <c r="O188">
        <f>IF(ISERROR(VLOOKUP($A$188, 文字檔!Y:Z, 2, 0)),0,VLOOKUP($A$188, 文字檔!Y:Z, 2, 0))</f>
        <v>0</v>
      </c>
      <c r="P188">
        <f>IF(ISERROR(VLOOKUP($A$188, 文字檔!AA:AB, 2, 0)),0,VLOOKUP($A$188, 文字檔!AA:AB, 2, 0))</f>
        <v>0</v>
      </c>
    </row>
    <row r="189" spans="1:16" ht="16.2">
      <c r="A189" s="7">
        <v>43925</v>
      </c>
      <c r="B189" s="5">
        <f>SUMPRODUCT($C$2:$P$2,$C$189:$P$189)</f>
        <v>0</v>
      </c>
      <c r="C189" s="5">
        <f>IF(ISERROR(VLOOKUP($A$189, 文字檔!A:B, 2, 0)),0,VLOOKUP($A$189, 文字檔!A:B, 2, 0))</f>
        <v>0</v>
      </c>
      <c r="D189" s="5">
        <f>IF(ISERROR(VLOOKUP($A$189, 文字檔!C:D, 2, 0)),0,VLOOKUP($A$189, 文字檔!C:D, 2, 0))</f>
        <v>0</v>
      </c>
      <c r="E189" s="5">
        <f>IF(ISERROR(VLOOKUP($A$189, 文字檔!E:F, 2, 0)),0,VLOOKUP($A$189, 文字檔!E:F, 2, 0))</f>
        <v>0</v>
      </c>
      <c r="F189" s="5">
        <f>IF(ISERROR(VLOOKUP($A$189, 文字檔!G:H, 2, 0)),0,VLOOKUP($A$189, 文字檔!G:H, 2, 0))</f>
        <v>0</v>
      </c>
      <c r="G189" s="5">
        <f>IF(ISERROR(VLOOKUP($A$189, 文字檔!I:J, 2, 0)),0,VLOOKUP($A$189, 文字檔!I:J, 2, 0))</f>
        <v>0</v>
      </c>
      <c r="H189" s="5">
        <f>IF(ISERROR(VLOOKUP($A$189, 文字檔!K:L, 2, 0)),0,VLOOKUP($A$189, 文字檔!K:L, 2, 0))</f>
        <v>0</v>
      </c>
      <c r="I189" s="5">
        <f>IF(ISERROR(VLOOKUP($A$189, 文字檔!M:N, 2, 0)),0,VLOOKUP($A$189, 文字檔!M:N, 2, 0))</f>
        <v>0</v>
      </c>
      <c r="J189" s="5">
        <f>IF(ISERROR(VLOOKUP($A$189, 文字檔!O:P, 2, 0)),0,VLOOKUP($A$189, 文字檔!O:P, 2, 0))</f>
        <v>0</v>
      </c>
      <c r="K189">
        <f>IF(ISERROR(VLOOKUP($A$189, 文字檔!Q:R, 2, 0)),0,VLOOKUP($A$189, 文字檔!Q:R, 2, 0))</f>
        <v>0</v>
      </c>
      <c r="L189">
        <f>IF(ISERROR(VLOOKUP($A$189, 文字檔!S:T, 2, 0)),0,VLOOKUP($A$189, 文字檔!S:T, 2, 0))</f>
        <v>0</v>
      </c>
      <c r="M189">
        <f>IF(ISERROR(VLOOKUP($A$189, 文字檔!U:V, 2, 0)),0,VLOOKUP($A$189, 文字檔!U:V, 2, 0))</f>
        <v>0</v>
      </c>
      <c r="N189">
        <f>IF(ISERROR(VLOOKUP($A$189, 文字檔!W:X, 2, 0)),0,VLOOKUP($A$189, 文字檔!W:X, 2, 0))</f>
        <v>0</v>
      </c>
      <c r="O189">
        <f>IF(ISERROR(VLOOKUP($A$189, 文字檔!Y:Z, 2, 0)),0,VLOOKUP($A$189, 文字檔!Y:Z, 2, 0))</f>
        <v>0</v>
      </c>
      <c r="P189">
        <f>IF(ISERROR(VLOOKUP($A$189, 文字檔!AA:AB, 2, 0)),0,VLOOKUP($A$189, 文字檔!AA:AB, 2, 0))</f>
        <v>0</v>
      </c>
    </row>
    <row r="190" spans="1:16" ht="16.2">
      <c r="A190" s="7">
        <v>43926</v>
      </c>
      <c r="B190" s="5">
        <f>SUMPRODUCT($C$2:$P$2,$C$190:$P$190)</f>
        <v>0</v>
      </c>
      <c r="C190" s="5">
        <f>IF(ISERROR(VLOOKUP($A$190, 文字檔!A:B, 2, 0)),0,VLOOKUP($A$190, 文字檔!A:B, 2, 0))</f>
        <v>0</v>
      </c>
      <c r="D190" s="5">
        <f>IF(ISERROR(VLOOKUP($A$190, 文字檔!C:D, 2, 0)),0,VLOOKUP($A$190, 文字檔!C:D, 2, 0))</f>
        <v>0</v>
      </c>
      <c r="E190" s="5">
        <f>IF(ISERROR(VLOOKUP($A$190, 文字檔!E:F, 2, 0)),0,VLOOKUP($A$190, 文字檔!E:F, 2, 0))</f>
        <v>0</v>
      </c>
      <c r="F190" s="5">
        <f>IF(ISERROR(VLOOKUP($A$190, 文字檔!G:H, 2, 0)),0,VLOOKUP($A$190, 文字檔!G:H, 2, 0))</f>
        <v>0</v>
      </c>
      <c r="G190" s="5">
        <f>IF(ISERROR(VLOOKUP($A$190, 文字檔!I:J, 2, 0)),0,VLOOKUP($A$190, 文字檔!I:J, 2, 0))</f>
        <v>0</v>
      </c>
      <c r="H190" s="5">
        <f>IF(ISERROR(VLOOKUP($A$190, 文字檔!K:L, 2, 0)),0,VLOOKUP($A$190, 文字檔!K:L, 2, 0))</f>
        <v>0</v>
      </c>
      <c r="I190" s="5">
        <f>IF(ISERROR(VLOOKUP($A$190, 文字檔!M:N, 2, 0)),0,VLOOKUP($A$190, 文字檔!M:N, 2, 0))</f>
        <v>0</v>
      </c>
      <c r="J190" s="5">
        <f>IF(ISERROR(VLOOKUP($A$190, 文字檔!O:P, 2, 0)),0,VLOOKUP($A$190, 文字檔!O:P, 2, 0))</f>
        <v>0</v>
      </c>
      <c r="K190">
        <f>IF(ISERROR(VLOOKUP($A$190, 文字檔!Q:R, 2, 0)),0,VLOOKUP($A$190, 文字檔!Q:R, 2, 0))</f>
        <v>0</v>
      </c>
      <c r="L190">
        <f>IF(ISERROR(VLOOKUP($A$190, 文字檔!S:T, 2, 0)),0,VLOOKUP($A$190, 文字檔!S:T, 2, 0))</f>
        <v>0</v>
      </c>
      <c r="M190">
        <f>IF(ISERROR(VLOOKUP($A$190, 文字檔!U:V, 2, 0)),0,VLOOKUP($A$190, 文字檔!U:V, 2, 0))</f>
        <v>0</v>
      </c>
      <c r="N190">
        <f>IF(ISERROR(VLOOKUP($A$190, 文字檔!W:X, 2, 0)),0,VLOOKUP($A$190, 文字檔!W:X, 2, 0))</f>
        <v>0</v>
      </c>
      <c r="O190">
        <f>IF(ISERROR(VLOOKUP($A$190, 文字檔!Y:Z, 2, 0)),0,VLOOKUP($A$190, 文字檔!Y:Z, 2, 0))</f>
        <v>0</v>
      </c>
      <c r="P190">
        <f>IF(ISERROR(VLOOKUP($A$190, 文字檔!AA:AB, 2, 0)),0,VLOOKUP($A$190, 文字檔!AA:AB, 2, 0))</f>
        <v>0</v>
      </c>
    </row>
    <row r="191" spans="1:16" ht="16.2">
      <c r="A191" s="7">
        <v>43927</v>
      </c>
      <c r="B191" s="5">
        <f>SUMPRODUCT($C$2:$P$2,$C$191:$P$191)</f>
        <v>-108800</v>
      </c>
      <c r="C191" s="5">
        <f>IF(ISERROR(VLOOKUP($A$191, 文字檔!A:B, 2, 0)),0,VLOOKUP($A$191, 文字檔!A:B, 2, 0))</f>
        <v>-3000</v>
      </c>
      <c r="D191" s="5">
        <f>IF(ISERROR(VLOOKUP($A$191, 文字檔!C:D, 2, 0)),0,VLOOKUP($A$191, 文字檔!C:D, 2, 0))</f>
        <v>0</v>
      </c>
      <c r="E191" s="5">
        <f>IF(ISERROR(VLOOKUP($A$191, 文字檔!E:F, 2, 0)),0,VLOOKUP($A$191, 文字檔!E:F, 2, 0))</f>
        <v>0</v>
      </c>
      <c r="F191" s="5">
        <f>IF(ISERROR(VLOOKUP($A$191, 文字檔!G:H, 2, 0)),0,VLOOKUP($A$191, 文字檔!G:H, 2, 0))</f>
        <v>0</v>
      </c>
      <c r="G191" s="5">
        <f>IF(ISERROR(VLOOKUP($A$191, 文字檔!I:J, 2, 0)),0,VLOOKUP($A$191, 文字檔!I:J, 2, 0))</f>
        <v>-49200</v>
      </c>
      <c r="H191" s="5">
        <f>IF(ISERROR(VLOOKUP($A$191, 文字檔!K:L, 2, 0)),0,VLOOKUP($A$191, 文字檔!K:L, 2, 0))</f>
        <v>-7400</v>
      </c>
      <c r="I191" s="5">
        <f>IF(ISERROR(VLOOKUP($A$191, 文字檔!M:N, 2, 0)),0,VLOOKUP($A$191, 文字檔!M:N, 2, 0))</f>
        <v>0</v>
      </c>
      <c r="J191" s="5">
        <f>IF(ISERROR(VLOOKUP($A$191, 文字檔!O:P, 2, 0)),0,VLOOKUP($A$191, 文字檔!O:P, 2, 0))</f>
        <v>-16600</v>
      </c>
      <c r="K191">
        <f>IF(ISERROR(VLOOKUP($A$191, 文字檔!Q:R, 2, 0)),0,VLOOKUP($A$191, 文字檔!Q:R, 2, 0))</f>
        <v>0</v>
      </c>
      <c r="L191">
        <f>IF(ISERROR(VLOOKUP($A$191, 文字檔!S:T, 2, 0)),0,VLOOKUP($A$191, 文字檔!S:T, 2, 0))</f>
        <v>0</v>
      </c>
      <c r="M191">
        <f>IF(ISERROR(VLOOKUP($A$191, 文字檔!U:V, 2, 0)),0,VLOOKUP($A$191, 文字檔!U:V, 2, 0))</f>
        <v>54200</v>
      </c>
      <c r="N191">
        <f>IF(ISERROR(VLOOKUP($A$191, 文字檔!W:X, 2, 0)),0,VLOOKUP($A$191, 文字檔!W:X, 2, 0))</f>
        <v>0</v>
      </c>
      <c r="O191">
        <f>IF(ISERROR(VLOOKUP($A$191, 文字檔!Y:Z, 2, 0)),0,VLOOKUP($A$191, 文字檔!Y:Z, 2, 0))</f>
        <v>-86800</v>
      </c>
      <c r="P191">
        <f>IF(ISERROR(VLOOKUP($A$191, 文字檔!AA:AB, 2, 0)),0,VLOOKUP($A$191, 文字檔!AA:AB, 2, 0))</f>
        <v>0</v>
      </c>
    </row>
    <row r="192" spans="1:16" ht="16.2">
      <c r="A192" s="7">
        <v>43928</v>
      </c>
      <c r="B192" s="5">
        <f>SUMPRODUCT($C$2:$P$2,$C$192:$P$192)</f>
        <v>40400</v>
      </c>
      <c r="C192" s="5">
        <f>IF(ISERROR(VLOOKUP($A$192, 文字檔!A:B, 2, 0)),0,VLOOKUP($A$192, 文字檔!A:B, 2, 0))</f>
        <v>0</v>
      </c>
      <c r="D192" s="5">
        <f>IF(ISERROR(VLOOKUP($A$192, 文字檔!C:D, 2, 0)),0,VLOOKUP($A$192, 文字檔!C:D, 2, 0))</f>
        <v>0</v>
      </c>
      <c r="E192" s="5">
        <f>IF(ISERROR(VLOOKUP($A$192, 文字檔!E:F, 2, 0)),0,VLOOKUP($A$192, 文字檔!E:F, 2, 0))</f>
        <v>0</v>
      </c>
      <c r="F192" s="5">
        <f>IF(ISERROR(VLOOKUP($A$192, 文字檔!G:H, 2, 0)),0,VLOOKUP($A$192, 文字檔!G:H, 2, 0))</f>
        <v>0</v>
      </c>
      <c r="G192" s="5">
        <f>IF(ISERROR(VLOOKUP($A$192, 文字檔!I:J, 2, 0)),0,VLOOKUP($A$192, 文字檔!I:J, 2, 0))</f>
        <v>0</v>
      </c>
      <c r="H192" s="5">
        <f>IF(ISERROR(VLOOKUP($A$192, 文字檔!K:L, 2, 0)),0,VLOOKUP($A$192, 文字檔!K:L, 2, 0))</f>
        <v>-9800</v>
      </c>
      <c r="I192" s="5">
        <f>IF(ISERROR(VLOOKUP($A$192, 文字檔!M:N, 2, 0)),0,VLOOKUP($A$192, 文字檔!M:N, 2, 0))</f>
        <v>0</v>
      </c>
      <c r="J192" s="5">
        <f>IF(ISERROR(VLOOKUP($A$192, 文字檔!O:P, 2, 0)),0,VLOOKUP($A$192, 文字檔!O:P, 2, 0))</f>
        <v>0</v>
      </c>
      <c r="K192">
        <f>IF(ISERROR(VLOOKUP($A$192, 文字檔!Q:R, 2, 0)),0,VLOOKUP($A$192, 文字檔!Q:R, 2, 0))</f>
        <v>0</v>
      </c>
      <c r="L192">
        <f>IF(ISERROR(VLOOKUP($A$192, 文字檔!S:T, 2, 0)),0,VLOOKUP($A$192, 文字檔!S:T, 2, 0))</f>
        <v>-15200</v>
      </c>
      <c r="M192">
        <f>IF(ISERROR(VLOOKUP($A$192, 文字檔!U:V, 2, 0)),0,VLOOKUP($A$192, 文字檔!U:V, 2, 0))</f>
        <v>34200</v>
      </c>
      <c r="N192">
        <f>IF(ISERROR(VLOOKUP($A$192, 文字檔!W:X, 2, 0)),0,VLOOKUP($A$192, 文字檔!W:X, 2, 0))</f>
        <v>0</v>
      </c>
      <c r="O192">
        <f>IF(ISERROR(VLOOKUP($A$192, 文字檔!Y:Z, 2, 0)),0,VLOOKUP($A$192, 文字檔!Y:Z, 2, 0))</f>
        <v>31200</v>
      </c>
      <c r="P192">
        <f>IF(ISERROR(VLOOKUP($A$192, 文字檔!AA:AB, 2, 0)),0,VLOOKUP($A$192, 文字檔!AA:AB, 2, 0))</f>
        <v>0</v>
      </c>
    </row>
    <row r="193" spans="1:16" ht="16.2">
      <c r="A193" s="7">
        <v>43929</v>
      </c>
      <c r="B193" s="5">
        <f>SUMPRODUCT($C$2:$P$2,$C$193:$P$193)</f>
        <v>11298.199999999997</v>
      </c>
      <c r="C193" s="5">
        <f>IF(ISERROR(VLOOKUP($A$193, 文字檔!A:B, 2, 0)),0,VLOOKUP($A$193, 文字檔!A:B, 2, 0))</f>
        <v>0</v>
      </c>
      <c r="D193" s="5">
        <f>IF(ISERROR(VLOOKUP($A$193, 文字檔!C:D, 2, 0)),0,VLOOKUP($A$193, 文字檔!C:D, 2, 0))</f>
        <v>0</v>
      </c>
      <c r="E193" s="5">
        <f>IF(ISERROR(VLOOKUP($A$193, 文字檔!E:F, 2, 0)),0,VLOOKUP($A$193, 文字檔!E:F, 2, 0))</f>
        <v>0</v>
      </c>
      <c r="F193" s="5">
        <f>IF(ISERROR(VLOOKUP($A$193, 文字檔!G:H, 2, 0)),0,VLOOKUP($A$193, 文字檔!G:H, 2, 0))</f>
        <v>0</v>
      </c>
      <c r="G193" s="5">
        <f>IF(ISERROR(VLOOKUP($A$193, 文字檔!I:J, 2, 0)),0,VLOOKUP($A$193, 文字檔!I:J, 2, 0))</f>
        <v>6600</v>
      </c>
      <c r="H193" s="5">
        <f>IF(ISERROR(VLOOKUP($A$193, 文字檔!K:L, 2, 0)),0,VLOOKUP($A$193, 文字檔!K:L, 2, 0))</f>
        <v>12598.2</v>
      </c>
      <c r="I193" s="5">
        <f>IF(ISERROR(VLOOKUP($A$193, 文字檔!M:N, 2, 0)),0,VLOOKUP($A$193, 文字檔!M:N, 2, 0))</f>
        <v>0</v>
      </c>
      <c r="J193" s="5">
        <f>IF(ISERROR(VLOOKUP($A$193, 文字檔!O:P, 2, 0)),0,VLOOKUP($A$193, 文字檔!O:P, 2, 0))</f>
        <v>0</v>
      </c>
      <c r="K193">
        <f>IF(ISERROR(VLOOKUP($A$193, 文字檔!Q:R, 2, 0)),0,VLOOKUP($A$193, 文字檔!Q:R, 2, 0))</f>
        <v>0</v>
      </c>
      <c r="L193">
        <f>IF(ISERROR(VLOOKUP($A$193, 文字檔!S:T, 2, 0)),0,VLOOKUP($A$193, 文字檔!S:T, 2, 0))</f>
        <v>0</v>
      </c>
      <c r="M193">
        <f>IF(ISERROR(VLOOKUP($A$193, 文字檔!U:V, 2, 0)),0,VLOOKUP($A$193, 文字檔!U:V, 2, 0))</f>
        <v>26000</v>
      </c>
      <c r="N193">
        <f>IF(ISERROR(VLOOKUP($A$193, 文字檔!W:X, 2, 0)),0,VLOOKUP($A$193, 文字檔!W:X, 2, 0))</f>
        <v>-11700</v>
      </c>
      <c r="O193">
        <f>IF(ISERROR(VLOOKUP($A$193, 文字檔!Y:Z, 2, 0)),0,VLOOKUP($A$193, 文字檔!Y:Z, 2, 0))</f>
        <v>-22200</v>
      </c>
      <c r="P193">
        <f>IF(ISERROR(VLOOKUP($A$193, 文字檔!AA:AB, 2, 0)),0,VLOOKUP($A$193, 文字檔!AA:AB, 2, 0))</f>
        <v>0</v>
      </c>
    </row>
    <row r="194" spans="1:16" ht="16.2">
      <c r="A194" s="7">
        <v>43930</v>
      </c>
      <c r="B194" s="5">
        <f>SUMPRODUCT($C$2:$P$2,$C$194:$P$194)</f>
        <v>-19317.97</v>
      </c>
      <c r="C194" s="5">
        <f>IF(ISERROR(VLOOKUP($A$194, 文字檔!A:B, 2, 0)),0,VLOOKUP($A$194, 文字檔!A:B, 2, 0))</f>
        <v>9196.07</v>
      </c>
      <c r="D194" s="5">
        <f>IF(ISERROR(VLOOKUP($A$194, 文字檔!C:D, 2, 0)),0,VLOOKUP($A$194, 文字檔!C:D, 2, 0))</f>
        <v>0</v>
      </c>
      <c r="E194" s="5">
        <f>IF(ISERROR(VLOOKUP($A$194, 文字檔!E:F, 2, 0)),0,VLOOKUP($A$194, 文字檔!E:F, 2, 0))</f>
        <v>0</v>
      </c>
      <c r="F194" s="5">
        <f>IF(ISERROR(VLOOKUP($A$194, 文字檔!G:H, 2, 0)),0,VLOOKUP($A$194, 文字檔!G:H, 2, 0))</f>
        <v>0</v>
      </c>
      <c r="G194" s="5">
        <f>IF(ISERROR(VLOOKUP($A$194, 文字檔!I:J, 2, 0)),0,VLOOKUP($A$194, 文字檔!I:J, 2, 0))</f>
        <v>-5800</v>
      </c>
      <c r="H194" s="5">
        <f>IF(ISERROR(VLOOKUP($A$194, 文字檔!K:L, 2, 0)),0,VLOOKUP($A$194, 文字檔!K:L, 2, 0))</f>
        <v>-9.69</v>
      </c>
      <c r="I194" s="5">
        <f>IF(ISERROR(VLOOKUP($A$194, 文字檔!M:N, 2, 0)),0,VLOOKUP($A$194, 文字檔!M:N, 2, 0))</f>
        <v>0</v>
      </c>
      <c r="J194" s="5">
        <f>IF(ISERROR(VLOOKUP($A$194, 文字檔!O:P, 2, 0)),0,VLOOKUP($A$194, 文字檔!O:P, 2, 0))</f>
        <v>0</v>
      </c>
      <c r="K194">
        <f>IF(ISERROR(VLOOKUP($A$194, 文字檔!Q:R, 2, 0)),0,VLOOKUP($A$194, 文字檔!Q:R, 2, 0))</f>
        <v>-22200</v>
      </c>
      <c r="L194">
        <f>IF(ISERROR(VLOOKUP($A$194, 文字檔!S:T, 2, 0)),0,VLOOKUP($A$194, 文字檔!S:T, 2, 0))</f>
        <v>6795.65</v>
      </c>
      <c r="M194">
        <f>IF(ISERROR(VLOOKUP($A$194, 文字檔!U:V, 2, 0)),0,VLOOKUP($A$194, 文字檔!U:V, 2, 0))</f>
        <v>-5200</v>
      </c>
      <c r="N194">
        <f>IF(ISERROR(VLOOKUP($A$194, 文字檔!W:X, 2, 0)),0,VLOOKUP($A$194, 文字檔!W:X, 2, 0))</f>
        <v>-6900</v>
      </c>
      <c r="O194">
        <f>IF(ISERROR(VLOOKUP($A$194, 文字檔!Y:Z, 2, 0)),0,VLOOKUP($A$194, 文字檔!Y:Z, 2, 0))</f>
        <v>4800</v>
      </c>
      <c r="P194">
        <f>IF(ISERROR(VLOOKUP($A$194, 文字檔!AA:AB, 2, 0)),0,VLOOKUP($A$194, 文字檔!AA:AB, 2, 0))</f>
        <v>0</v>
      </c>
    </row>
    <row r="195" spans="1:16" ht="16.2">
      <c r="A195" s="7">
        <v>43931</v>
      </c>
      <c r="B195" s="5">
        <f>SUMPRODUCT($C$2:$P$2,$C$195:$P$195)</f>
        <v>-34500</v>
      </c>
      <c r="C195" s="5">
        <f>IF(ISERROR(VLOOKUP($A$195, 文字檔!A:B, 2, 0)),0,VLOOKUP($A$195, 文字檔!A:B, 2, 0))</f>
        <v>0</v>
      </c>
      <c r="D195" s="5">
        <f>IF(ISERROR(VLOOKUP($A$195, 文字檔!C:D, 2, 0)),0,VLOOKUP($A$195, 文字檔!C:D, 2, 0))</f>
        <v>0</v>
      </c>
      <c r="E195" s="5">
        <f>IF(ISERROR(VLOOKUP($A$195, 文字檔!E:F, 2, 0)),0,VLOOKUP($A$195, 文字檔!E:F, 2, 0))</f>
        <v>0</v>
      </c>
      <c r="F195" s="5">
        <f>IF(ISERROR(VLOOKUP($A$195, 文字檔!G:H, 2, 0)),0,VLOOKUP($A$195, 文字檔!G:H, 2, 0))</f>
        <v>0</v>
      </c>
      <c r="G195" s="5">
        <f>IF(ISERROR(VLOOKUP($A$195, 文字檔!I:J, 2, 0)),0,VLOOKUP($A$195, 文字檔!I:J, 2, 0))</f>
        <v>0</v>
      </c>
      <c r="H195" s="5">
        <f>IF(ISERROR(VLOOKUP($A$195, 文字檔!K:L, 2, 0)),0,VLOOKUP($A$195, 文字檔!K:L, 2, 0))</f>
        <v>0</v>
      </c>
      <c r="I195" s="5">
        <f>IF(ISERROR(VLOOKUP($A$195, 文字檔!M:N, 2, 0)),0,VLOOKUP($A$195, 文字檔!M:N, 2, 0))</f>
        <v>-19500</v>
      </c>
      <c r="J195" s="5">
        <f>IF(ISERROR(VLOOKUP($A$195, 文字檔!O:P, 2, 0)),0,VLOOKUP($A$195, 文字檔!O:P, 2, 0))</f>
        <v>0</v>
      </c>
      <c r="K195">
        <f>IF(ISERROR(VLOOKUP($A$195, 文字檔!Q:R, 2, 0)),0,VLOOKUP($A$195, 文字檔!Q:R, 2, 0))</f>
        <v>0</v>
      </c>
      <c r="L195">
        <f>IF(ISERROR(VLOOKUP($A$195, 文字檔!S:T, 2, 0)),0,VLOOKUP($A$195, 文字檔!S:T, 2, 0))</f>
        <v>0</v>
      </c>
      <c r="M195">
        <f>IF(ISERROR(VLOOKUP($A$195, 文字檔!U:V, 2, 0)),0,VLOOKUP($A$195, 文字檔!U:V, 2, 0))</f>
        <v>6400</v>
      </c>
      <c r="N195">
        <f>IF(ISERROR(VLOOKUP($A$195, 文字檔!W:X, 2, 0)),0,VLOOKUP($A$195, 文字檔!W:X, 2, 0))</f>
        <v>0</v>
      </c>
      <c r="O195">
        <f>IF(ISERROR(VLOOKUP($A$195, 文字檔!Y:Z, 2, 0)),0,VLOOKUP($A$195, 文字檔!Y:Z, 2, 0))</f>
        <v>-21400</v>
      </c>
      <c r="P195">
        <f>IF(ISERROR(VLOOKUP($A$195, 文字檔!AA:AB, 2, 0)),0,VLOOKUP($A$195, 文字檔!AA:AB, 2, 0))</f>
        <v>0</v>
      </c>
    </row>
    <row r="196" spans="1:16" ht="16.2">
      <c r="A196" s="7">
        <v>43932</v>
      </c>
      <c r="B196" s="5">
        <f>SUMPRODUCT($C$2:$P$2,$C$196:$P$196)</f>
        <v>0</v>
      </c>
      <c r="C196" s="5">
        <f>IF(ISERROR(VLOOKUP($A$196, 文字檔!A:B, 2, 0)),0,VLOOKUP($A$196, 文字檔!A:B, 2, 0))</f>
        <v>0</v>
      </c>
      <c r="D196" s="5">
        <f>IF(ISERROR(VLOOKUP($A$196, 文字檔!C:D, 2, 0)),0,VLOOKUP($A$196, 文字檔!C:D, 2, 0))</f>
        <v>0</v>
      </c>
      <c r="E196" s="5">
        <f>IF(ISERROR(VLOOKUP($A$196, 文字檔!E:F, 2, 0)),0,VLOOKUP($A$196, 文字檔!E:F, 2, 0))</f>
        <v>0</v>
      </c>
      <c r="F196" s="5">
        <f>IF(ISERROR(VLOOKUP($A$196, 文字檔!G:H, 2, 0)),0,VLOOKUP($A$196, 文字檔!G:H, 2, 0))</f>
        <v>0</v>
      </c>
      <c r="G196" s="5">
        <f>IF(ISERROR(VLOOKUP($A$196, 文字檔!I:J, 2, 0)),0,VLOOKUP($A$196, 文字檔!I:J, 2, 0))</f>
        <v>0</v>
      </c>
      <c r="H196" s="5">
        <f>IF(ISERROR(VLOOKUP($A$196, 文字檔!K:L, 2, 0)),0,VLOOKUP($A$196, 文字檔!K:L, 2, 0))</f>
        <v>0</v>
      </c>
      <c r="I196" s="5">
        <f>IF(ISERROR(VLOOKUP($A$196, 文字檔!M:N, 2, 0)),0,VLOOKUP($A$196, 文字檔!M:N, 2, 0))</f>
        <v>0</v>
      </c>
      <c r="J196" s="5">
        <f>IF(ISERROR(VLOOKUP($A$196, 文字檔!O:P, 2, 0)),0,VLOOKUP($A$196, 文字檔!O:P, 2, 0))</f>
        <v>0</v>
      </c>
      <c r="K196">
        <f>IF(ISERROR(VLOOKUP($A$196, 文字檔!Q:R, 2, 0)),0,VLOOKUP($A$196, 文字檔!Q:R, 2, 0))</f>
        <v>0</v>
      </c>
      <c r="L196">
        <f>IF(ISERROR(VLOOKUP($A$196, 文字檔!S:T, 2, 0)),0,VLOOKUP($A$196, 文字檔!S:T, 2, 0))</f>
        <v>0</v>
      </c>
      <c r="M196">
        <f>IF(ISERROR(VLOOKUP($A$196, 文字檔!U:V, 2, 0)),0,VLOOKUP($A$196, 文字檔!U:V, 2, 0))</f>
        <v>0</v>
      </c>
      <c r="N196">
        <f>IF(ISERROR(VLOOKUP($A$196, 文字檔!W:X, 2, 0)),0,VLOOKUP($A$196, 文字檔!W:X, 2, 0))</f>
        <v>0</v>
      </c>
      <c r="O196">
        <f>IF(ISERROR(VLOOKUP($A$196, 文字檔!Y:Z, 2, 0)),0,VLOOKUP($A$196, 文字檔!Y:Z, 2, 0))</f>
        <v>0</v>
      </c>
      <c r="P196">
        <f>IF(ISERROR(VLOOKUP($A$196, 文字檔!AA:AB, 2, 0)),0,VLOOKUP($A$196, 文字檔!AA:AB, 2, 0))</f>
        <v>0</v>
      </c>
    </row>
    <row r="197" spans="1:16" ht="16.2">
      <c r="A197" s="7">
        <v>43933</v>
      </c>
      <c r="B197" s="5">
        <f>SUMPRODUCT($C$2:$P$2,$C$197:$P$197)</f>
        <v>0</v>
      </c>
      <c r="C197" s="5">
        <f>IF(ISERROR(VLOOKUP($A$197, 文字檔!A:B, 2, 0)),0,VLOOKUP($A$197, 文字檔!A:B, 2, 0))</f>
        <v>0</v>
      </c>
      <c r="D197" s="5">
        <f>IF(ISERROR(VLOOKUP($A$197, 文字檔!C:D, 2, 0)),0,VLOOKUP($A$197, 文字檔!C:D, 2, 0))</f>
        <v>0</v>
      </c>
      <c r="E197" s="5">
        <f>IF(ISERROR(VLOOKUP($A$197, 文字檔!E:F, 2, 0)),0,VLOOKUP($A$197, 文字檔!E:F, 2, 0))</f>
        <v>0</v>
      </c>
      <c r="F197" s="5">
        <f>IF(ISERROR(VLOOKUP($A$197, 文字檔!G:H, 2, 0)),0,VLOOKUP($A$197, 文字檔!G:H, 2, 0))</f>
        <v>0</v>
      </c>
      <c r="G197" s="5">
        <f>IF(ISERROR(VLOOKUP($A$197, 文字檔!I:J, 2, 0)),0,VLOOKUP($A$197, 文字檔!I:J, 2, 0))</f>
        <v>0</v>
      </c>
      <c r="H197" s="5">
        <f>IF(ISERROR(VLOOKUP($A$197, 文字檔!K:L, 2, 0)),0,VLOOKUP($A$197, 文字檔!K:L, 2, 0))</f>
        <v>0</v>
      </c>
      <c r="I197" s="5">
        <f>IF(ISERROR(VLOOKUP($A$197, 文字檔!M:N, 2, 0)),0,VLOOKUP($A$197, 文字檔!M:N, 2, 0))</f>
        <v>0</v>
      </c>
      <c r="J197" s="5">
        <f>IF(ISERROR(VLOOKUP($A$197, 文字檔!O:P, 2, 0)),0,VLOOKUP($A$197, 文字檔!O:P, 2, 0))</f>
        <v>0</v>
      </c>
      <c r="K197">
        <f>IF(ISERROR(VLOOKUP($A$197, 文字檔!Q:R, 2, 0)),0,VLOOKUP($A$197, 文字檔!Q:R, 2, 0))</f>
        <v>0</v>
      </c>
      <c r="L197">
        <f>IF(ISERROR(VLOOKUP($A$197, 文字檔!S:T, 2, 0)),0,VLOOKUP($A$197, 文字檔!S:T, 2, 0))</f>
        <v>0</v>
      </c>
      <c r="M197">
        <f>IF(ISERROR(VLOOKUP($A$197, 文字檔!U:V, 2, 0)),0,VLOOKUP($A$197, 文字檔!U:V, 2, 0))</f>
        <v>0</v>
      </c>
      <c r="N197">
        <f>IF(ISERROR(VLOOKUP($A$197, 文字檔!W:X, 2, 0)),0,VLOOKUP($A$197, 文字檔!W:X, 2, 0))</f>
        <v>0</v>
      </c>
      <c r="O197">
        <f>IF(ISERROR(VLOOKUP($A$197, 文字檔!Y:Z, 2, 0)),0,VLOOKUP($A$197, 文字檔!Y:Z, 2, 0))</f>
        <v>0</v>
      </c>
      <c r="P197">
        <f>IF(ISERROR(VLOOKUP($A$197, 文字檔!AA:AB, 2, 0)),0,VLOOKUP($A$197, 文字檔!AA:AB, 2, 0))</f>
        <v>0</v>
      </c>
    </row>
    <row r="198" spans="1:16" ht="16.2">
      <c r="A198" s="7">
        <v>43934</v>
      </c>
      <c r="B198" s="5">
        <f>SUMPRODUCT($C$2:$P$2,$C$198:$P$198)</f>
        <v>-16509.899999999998</v>
      </c>
      <c r="C198" s="5">
        <f>IF(ISERROR(VLOOKUP($A$198, 文字檔!A:B, 2, 0)),0,VLOOKUP($A$198, 文字檔!A:B, 2, 0))</f>
        <v>9994.51</v>
      </c>
      <c r="D198" s="5">
        <f>IF(ISERROR(VLOOKUP($A$198, 文字檔!C:D, 2, 0)),0,VLOOKUP($A$198, 文字檔!C:D, 2, 0))</f>
        <v>0</v>
      </c>
      <c r="E198" s="5">
        <f>IF(ISERROR(VLOOKUP($A$198, 文字檔!E:F, 2, 0)),0,VLOOKUP($A$198, 文字檔!E:F, 2, 0))</f>
        <v>0</v>
      </c>
      <c r="F198" s="5">
        <f>IF(ISERROR(VLOOKUP($A$198, 文字檔!G:H, 2, 0)),0,VLOOKUP($A$198, 文字檔!G:H, 2, 0))</f>
        <v>0</v>
      </c>
      <c r="G198" s="5">
        <f>IF(ISERROR(VLOOKUP($A$198, 文字檔!I:J, 2, 0)),0,VLOOKUP($A$198, 文字檔!I:J, 2, 0))</f>
        <v>13900</v>
      </c>
      <c r="H198" s="5">
        <f>IF(ISERROR(VLOOKUP($A$198, 文字檔!K:L, 2, 0)),0,VLOOKUP($A$198, 文字檔!K:L, 2, 0))</f>
        <v>-11204.41</v>
      </c>
      <c r="I198" s="5">
        <f>IF(ISERROR(VLOOKUP($A$198, 文字檔!M:N, 2, 0)),0,VLOOKUP($A$198, 文字檔!M:N, 2, 0))</f>
        <v>-6700</v>
      </c>
      <c r="J198" s="5">
        <f>IF(ISERROR(VLOOKUP($A$198, 文字檔!O:P, 2, 0)),0,VLOOKUP($A$198, 文字檔!O:P, 2, 0))</f>
        <v>0</v>
      </c>
      <c r="K198">
        <f>IF(ISERROR(VLOOKUP($A$198, 文字檔!Q:R, 2, 0)),0,VLOOKUP($A$198, 文字檔!Q:R, 2, 0))</f>
        <v>-16000</v>
      </c>
      <c r="L198">
        <f>IF(ISERROR(VLOOKUP($A$198, 文字檔!S:T, 2, 0)),0,VLOOKUP($A$198, 文字檔!S:T, 2, 0))</f>
        <v>0</v>
      </c>
      <c r="M198">
        <f>IF(ISERROR(VLOOKUP($A$198, 文字檔!U:V, 2, 0)),0,VLOOKUP($A$198, 文字檔!U:V, 2, 0))</f>
        <v>-12000</v>
      </c>
      <c r="N198">
        <f>IF(ISERROR(VLOOKUP($A$198, 文字檔!W:X, 2, 0)),0,VLOOKUP($A$198, 文字檔!W:X, 2, 0))</f>
        <v>0</v>
      </c>
      <c r="O198">
        <f>IF(ISERROR(VLOOKUP($A$198, 文字檔!Y:Z, 2, 0)),0,VLOOKUP($A$198, 文字檔!Y:Z, 2, 0))</f>
        <v>5500</v>
      </c>
      <c r="P198">
        <f>IF(ISERROR(VLOOKUP($A$198, 文字檔!AA:AB, 2, 0)),0,VLOOKUP($A$198, 文字檔!AA:AB, 2, 0))</f>
        <v>0</v>
      </c>
    </row>
    <row r="199" spans="1:16" ht="16.2">
      <c r="A199" s="7">
        <v>43935</v>
      </c>
      <c r="B199" s="5">
        <f>SUMPRODUCT($C$2:$P$2,$C$199:$P$199)</f>
        <v>244660.78999999998</v>
      </c>
      <c r="C199" s="5">
        <f>IF(ISERROR(VLOOKUP($A$199, 文字檔!A:B, 2, 0)),0,VLOOKUP($A$199, 文字檔!A:B, 2, 0))</f>
        <v>21582.21</v>
      </c>
      <c r="D199" s="5">
        <f>IF(ISERROR(VLOOKUP($A$199, 文字檔!C:D, 2, 0)),0,VLOOKUP($A$199, 文字檔!C:D, 2, 0))</f>
        <v>0</v>
      </c>
      <c r="E199" s="5">
        <f>IF(ISERROR(VLOOKUP($A$199, 文字檔!E:F, 2, 0)),0,VLOOKUP($A$199, 文字檔!E:F, 2, 0))</f>
        <v>0</v>
      </c>
      <c r="F199" s="5">
        <f>IF(ISERROR(VLOOKUP($A$199, 文字檔!G:H, 2, 0)),0,VLOOKUP($A$199, 文字檔!G:H, 2, 0))</f>
        <v>0</v>
      </c>
      <c r="G199" s="5">
        <f>IF(ISERROR(VLOOKUP($A$199, 文字檔!I:J, 2, 0)),0,VLOOKUP($A$199, 文字檔!I:J, 2, 0))</f>
        <v>-7100</v>
      </c>
      <c r="H199" s="5">
        <f>IF(ISERROR(VLOOKUP($A$199, 文字檔!K:L, 2, 0)),0,VLOOKUP($A$199, 文字檔!K:L, 2, 0))</f>
        <v>38295.410000000003</v>
      </c>
      <c r="I199" s="5">
        <f>IF(ISERROR(VLOOKUP($A$199, 文字檔!M:N, 2, 0)),0,VLOOKUP($A$199, 文字檔!M:N, 2, 0))</f>
        <v>39500</v>
      </c>
      <c r="J199" s="5">
        <f>IF(ISERROR(VLOOKUP($A$199, 文字檔!O:P, 2, 0)),0,VLOOKUP($A$199, 文字檔!O:P, 2, 0))</f>
        <v>23183.17</v>
      </c>
      <c r="K199">
        <f>IF(ISERROR(VLOOKUP($A$199, 文字檔!Q:R, 2, 0)),0,VLOOKUP($A$199, 文字檔!Q:R, 2, 0))</f>
        <v>8500</v>
      </c>
      <c r="L199">
        <f>IF(ISERROR(VLOOKUP($A$199, 文字檔!S:T, 2, 0)),0,VLOOKUP($A$199, 文字檔!S:T, 2, 0))</f>
        <v>0</v>
      </c>
      <c r="M199">
        <f>IF(ISERROR(VLOOKUP($A$199, 文字檔!U:V, 2, 0)),0,VLOOKUP($A$199, 文字檔!U:V, 2, 0))</f>
        <v>54600</v>
      </c>
      <c r="N199">
        <f>IF(ISERROR(VLOOKUP($A$199, 文字檔!W:X, 2, 0)),0,VLOOKUP($A$199, 文字檔!W:X, 2, 0))</f>
        <v>9900</v>
      </c>
      <c r="O199">
        <f>IF(ISERROR(VLOOKUP($A$199, 文字檔!Y:Z, 2, 0)),0,VLOOKUP($A$199, 文字檔!Y:Z, 2, 0))</f>
        <v>45700</v>
      </c>
      <c r="P199">
        <f>IF(ISERROR(VLOOKUP($A$199, 文字檔!AA:AB, 2, 0)),0,VLOOKUP($A$199, 文字檔!AA:AB, 2, 0))</f>
        <v>10500</v>
      </c>
    </row>
    <row r="200" spans="1:16" ht="16.2">
      <c r="A200" s="7">
        <v>43936</v>
      </c>
      <c r="B200" s="5">
        <f>SUMPRODUCT($C$2:$P$2,$C$200:$P$200)</f>
        <v>103839.67</v>
      </c>
      <c r="C200" s="5">
        <f>IF(ISERROR(VLOOKUP($A$200, 文字檔!A:B, 2, 0)),0,VLOOKUP($A$200, 文字檔!A:B, 2, 0))</f>
        <v>0</v>
      </c>
      <c r="D200" s="5">
        <f>IF(ISERROR(VLOOKUP($A$200, 文字檔!C:D, 2, 0)),0,VLOOKUP($A$200, 文字檔!C:D, 2, 0))</f>
        <v>0</v>
      </c>
      <c r="E200" s="5">
        <f>IF(ISERROR(VLOOKUP($A$200, 文字檔!E:F, 2, 0)),0,VLOOKUP($A$200, 文字檔!E:F, 2, 0))</f>
        <v>0</v>
      </c>
      <c r="F200" s="5">
        <f>IF(ISERROR(VLOOKUP($A$200, 文字檔!G:H, 2, 0)),0,VLOOKUP($A$200, 文字檔!G:H, 2, 0))</f>
        <v>0</v>
      </c>
      <c r="G200" s="5">
        <f>IF(ISERROR(VLOOKUP($A$200, 文字檔!I:J, 2, 0)),0,VLOOKUP($A$200, 文字檔!I:J, 2, 0))</f>
        <v>0</v>
      </c>
      <c r="H200" s="5">
        <f>IF(ISERROR(VLOOKUP($A$200, 文字檔!K:L, 2, 0)),0,VLOOKUP($A$200, 文字檔!K:L, 2, 0))</f>
        <v>-10560.33</v>
      </c>
      <c r="I200" s="5">
        <f>IF(ISERROR(VLOOKUP($A$200, 文字檔!M:N, 2, 0)),0,VLOOKUP($A$200, 文字檔!M:N, 2, 0))</f>
        <v>20300</v>
      </c>
      <c r="J200" s="5">
        <f>IF(ISERROR(VLOOKUP($A$200, 文字檔!O:P, 2, 0)),0,VLOOKUP($A$200, 文字檔!O:P, 2, 0))</f>
        <v>0</v>
      </c>
      <c r="K200">
        <f>IF(ISERROR(VLOOKUP($A$200, 文字檔!Q:R, 2, 0)),0,VLOOKUP($A$200, 文字檔!Q:R, 2, 0))</f>
        <v>20300</v>
      </c>
      <c r="L200">
        <f>IF(ISERROR(VLOOKUP($A$200, 文字檔!S:T, 2, 0)),0,VLOOKUP($A$200, 文字檔!S:T, 2, 0))</f>
        <v>0</v>
      </c>
      <c r="M200">
        <f>IF(ISERROR(VLOOKUP($A$200, 文字檔!U:V, 2, 0)),0,VLOOKUP($A$200, 文字檔!U:V, 2, 0))</f>
        <v>20300</v>
      </c>
      <c r="N200">
        <f>IF(ISERROR(VLOOKUP($A$200, 文字檔!W:X, 2, 0)),0,VLOOKUP($A$200, 文字檔!W:X, 2, 0))</f>
        <v>20300</v>
      </c>
      <c r="O200">
        <f>IF(ISERROR(VLOOKUP($A$200, 文字檔!Y:Z, 2, 0)),0,VLOOKUP($A$200, 文字檔!Y:Z, 2, 0))</f>
        <v>12900</v>
      </c>
      <c r="P200">
        <f>IF(ISERROR(VLOOKUP($A$200, 文字檔!AA:AB, 2, 0)),0,VLOOKUP($A$200, 文字檔!AA:AB, 2, 0))</f>
        <v>20300</v>
      </c>
    </row>
    <row r="201" spans="1:16" ht="16.2">
      <c r="A201" s="7">
        <v>43937</v>
      </c>
      <c r="B201" s="5">
        <f>SUMPRODUCT($C$2:$P$2,$C$201:$P$201)</f>
        <v>14867.059999999998</v>
      </c>
      <c r="C201" s="5">
        <f>IF(ISERROR(VLOOKUP($A$201, 文字檔!A:B, 2, 0)),0,VLOOKUP($A$201, 文字檔!A:B, 2, 0))</f>
        <v>14183.26</v>
      </c>
      <c r="D201" s="5">
        <f>IF(ISERROR(VLOOKUP($A$201, 文字檔!C:D, 2, 0)),0,VLOOKUP($A$201, 文字檔!C:D, 2, 0))</f>
        <v>0</v>
      </c>
      <c r="E201" s="5">
        <f>IF(ISERROR(VLOOKUP($A$201, 文字檔!E:F, 2, 0)),0,VLOOKUP($A$201, 文字檔!E:F, 2, 0))</f>
        <v>0</v>
      </c>
      <c r="F201" s="5">
        <f>IF(ISERROR(VLOOKUP($A$201, 文字檔!G:H, 2, 0)),0,VLOOKUP($A$201, 文字檔!G:H, 2, 0))</f>
        <v>0</v>
      </c>
      <c r="G201" s="5">
        <f>IF(ISERROR(VLOOKUP($A$201, 文字檔!I:J, 2, 0)),0,VLOOKUP($A$201, 文字檔!I:J, 2, 0))</f>
        <v>0</v>
      </c>
      <c r="H201" s="5">
        <f>IF(ISERROR(VLOOKUP($A$201, 文字檔!K:L, 2, 0)),0,VLOOKUP($A$201, 文字檔!K:L, 2, 0))</f>
        <v>8583.7999999999993</v>
      </c>
      <c r="I201" s="5">
        <f>IF(ISERROR(VLOOKUP($A$201, 文字檔!M:N, 2, 0)),0,VLOOKUP($A$201, 文字檔!M:N, 2, 0))</f>
        <v>0</v>
      </c>
      <c r="J201" s="5">
        <f>IF(ISERROR(VLOOKUP($A$201, 文字檔!O:P, 2, 0)),0,VLOOKUP($A$201, 文字檔!O:P, 2, 0))</f>
        <v>0</v>
      </c>
      <c r="K201">
        <f>IF(ISERROR(VLOOKUP($A$201, 文字檔!Q:R, 2, 0)),0,VLOOKUP($A$201, 文字檔!Q:R, 2, 0))</f>
        <v>-4400</v>
      </c>
      <c r="L201">
        <f>IF(ISERROR(VLOOKUP($A$201, 文字檔!S:T, 2, 0)),0,VLOOKUP($A$201, 文字檔!S:T, 2, 0))</f>
        <v>0</v>
      </c>
      <c r="M201">
        <f>IF(ISERROR(VLOOKUP($A$201, 文字檔!U:V, 2, 0)),0,VLOOKUP($A$201, 文字檔!U:V, 2, 0))</f>
        <v>0</v>
      </c>
      <c r="N201">
        <f>IF(ISERROR(VLOOKUP($A$201, 文字檔!W:X, 2, 0)),0,VLOOKUP($A$201, 文字檔!W:X, 2, 0))</f>
        <v>-3500</v>
      </c>
      <c r="O201">
        <f>IF(ISERROR(VLOOKUP($A$201, 文字檔!Y:Z, 2, 0)),0,VLOOKUP($A$201, 文字檔!Y:Z, 2, 0))</f>
        <v>0</v>
      </c>
      <c r="P201">
        <f>IF(ISERROR(VLOOKUP($A$201, 文字檔!AA:AB, 2, 0)),0,VLOOKUP($A$201, 文字檔!AA:AB, 2, 0))</f>
        <v>0</v>
      </c>
    </row>
    <row r="202" spans="1:16" ht="16.2">
      <c r="A202" s="7">
        <v>43938</v>
      </c>
      <c r="B202" s="5">
        <f>SUMPRODUCT($C$2:$P$2,$C$202:$P$202)</f>
        <v>34822.67</v>
      </c>
      <c r="C202" s="5">
        <f>IF(ISERROR(VLOOKUP($A$202, 文字檔!A:B, 2, 0)),0,VLOOKUP($A$202, 文字檔!A:B, 2, 0))</f>
        <v>-38472.06</v>
      </c>
      <c r="D202" s="5">
        <f>IF(ISERROR(VLOOKUP($A$202, 文字檔!C:D, 2, 0)),0,VLOOKUP($A$202, 文字檔!C:D, 2, 0))</f>
        <v>0</v>
      </c>
      <c r="E202" s="5">
        <f>IF(ISERROR(VLOOKUP($A$202, 文字檔!E:F, 2, 0)),0,VLOOKUP($A$202, 文字檔!E:F, 2, 0))</f>
        <v>0</v>
      </c>
      <c r="F202" s="5">
        <f>IF(ISERROR(VLOOKUP($A$202, 文字檔!G:H, 2, 0)),0,VLOOKUP($A$202, 文字檔!G:H, 2, 0))</f>
        <v>0</v>
      </c>
      <c r="G202" s="5">
        <f>IF(ISERROR(VLOOKUP($A$202, 文字檔!I:J, 2, 0)),0,VLOOKUP($A$202, 文字檔!I:J, 2, 0))</f>
        <v>30300</v>
      </c>
      <c r="H202" s="5">
        <f>IF(ISERROR(VLOOKUP($A$202, 文字檔!K:L, 2, 0)),0,VLOOKUP($A$202, 文字檔!K:L, 2, 0))</f>
        <v>367.57</v>
      </c>
      <c r="I202" s="5">
        <f>IF(ISERROR(VLOOKUP($A$202, 文字檔!M:N, 2, 0)),0,VLOOKUP($A$202, 文字檔!M:N, 2, 0))</f>
        <v>0</v>
      </c>
      <c r="J202" s="5">
        <f>IF(ISERROR(VLOOKUP($A$202, 文字檔!O:P, 2, 0)),0,VLOOKUP($A$202, 文字檔!O:P, 2, 0))</f>
        <v>-17272.84</v>
      </c>
      <c r="K202">
        <f>IF(ISERROR(VLOOKUP($A$202, 文字檔!Q:R, 2, 0)),0,VLOOKUP($A$202, 文字檔!Q:R, 2, 0))</f>
        <v>0</v>
      </c>
      <c r="L202">
        <f>IF(ISERROR(VLOOKUP($A$202, 文字檔!S:T, 2, 0)),0,VLOOKUP($A$202, 文字檔!S:T, 2, 0))</f>
        <v>0</v>
      </c>
      <c r="M202">
        <f>IF(ISERROR(VLOOKUP($A$202, 文字檔!U:V, 2, 0)),0,VLOOKUP($A$202, 文字檔!U:V, 2, 0))</f>
        <v>-17500</v>
      </c>
      <c r="N202">
        <f>IF(ISERROR(VLOOKUP($A$202, 文字檔!W:X, 2, 0)),0,VLOOKUP($A$202, 文字檔!W:X, 2, 0))</f>
        <v>52000</v>
      </c>
      <c r="O202">
        <f>IF(ISERROR(VLOOKUP($A$202, 文字檔!Y:Z, 2, 0)),0,VLOOKUP($A$202, 文字檔!Y:Z, 2, 0))</f>
        <v>25400</v>
      </c>
      <c r="P202">
        <f>IF(ISERROR(VLOOKUP($A$202, 文字檔!AA:AB, 2, 0)),0,VLOOKUP($A$202, 文字檔!AA:AB, 2, 0))</f>
        <v>0</v>
      </c>
    </row>
    <row r="203" spans="1:16" ht="16.2">
      <c r="A203" s="7">
        <v>43939</v>
      </c>
      <c r="B203" s="5">
        <f>SUMPRODUCT($C$2:$P$2,$C$203:$P$203)</f>
        <v>0</v>
      </c>
      <c r="C203" s="5">
        <f>IF(ISERROR(VLOOKUP($A$203, 文字檔!A:B, 2, 0)),0,VLOOKUP($A$203, 文字檔!A:B, 2, 0))</f>
        <v>0</v>
      </c>
      <c r="D203" s="5">
        <f>IF(ISERROR(VLOOKUP($A$203, 文字檔!C:D, 2, 0)),0,VLOOKUP($A$203, 文字檔!C:D, 2, 0))</f>
        <v>0</v>
      </c>
      <c r="E203" s="5">
        <f>IF(ISERROR(VLOOKUP($A$203, 文字檔!E:F, 2, 0)),0,VLOOKUP($A$203, 文字檔!E:F, 2, 0))</f>
        <v>0</v>
      </c>
      <c r="F203" s="5">
        <f>IF(ISERROR(VLOOKUP($A$203, 文字檔!G:H, 2, 0)),0,VLOOKUP($A$203, 文字檔!G:H, 2, 0))</f>
        <v>0</v>
      </c>
      <c r="G203" s="5">
        <f>IF(ISERROR(VLOOKUP($A$203, 文字檔!I:J, 2, 0)),0,VLOOKUP($A$203, 文字檔!I:J, 2, 0))</f>
        <v>0</v>
      </c>
      <c r="H203" s="5">
        <f>IF(ISERROR(VLOOKUP($A$203, 文字檔!K:L, 2, 0)),0,VLOOKUP($A$203, 文字檔!K:L, 2, 0))</f>
        <v>0</v>
      </c>
      <c r="I203" s="5">
        <f>IF(ISERROR(VLOOKUP($A$203, 文字檔!M:N, 2, 0)),0,VLOOKUP($A$203, 文字檔!M:N, 2, 0))</f>
        <v>0</v>
      </c>
      <c r="J203" s="5">
        <f>IF(ISERROR(VLOOKUP($A$203, 文字檔!O:P, 2, 0)),0,VLOOKUP($A$203, 文字檔!O:P, 2, 0))</f>
        <v>0</v>
      </c>
      <c r="K203">
        <f>IF(ISERROR(VLOOKUP($A$203, 文字檔!Q:R, 2, 0)),0,VLOOKUP($A$203, 文字檔!Q:R, 2, 0))</f>
        <v>0</v>
      </c>
      <c r="L203">
        <f>IF(ISERROR(VLOOKUP($A$203, 文字檔!S:T, 2, 0)),0,VLOOKUP($A$203, 文字檔!S:T, 2, 0))</f>
        <v>0</v>
      </c>
      <c r="M203">
        <f>IF(ISERROR(VLOOKUP($A$203, 文字檔!U:V, 2, 0)),0,VLOOKUP($A$203, 文字檔!U:V, 2, 0))</f>
        <v>0</v>
      </c>
      <c r="N203">
        <f>IF(ISERROR(VLOOKUP($A$203, 文字檔!W:X, 2, 0)),0,VLOOKUP($A$203, 文字檔!W:X, 2, 0))</f>
        <v>0</v>
      </c>
      <c r="O203">
        <f>IF(ISERROR(VLOOKUP($A$203, 文字檔!Y:Z, 2, 0)),0,VLOOKUP($A$203, 文字檔!Y:Z, 2, 0))</f>
        <v>0</v>
      </c>
      <c r="P203">
        <f>IF(ISERROR(VLOOKUP($A$203, 文字檔!AA:AB, 2, 0)),0,VLOOKUP($A$203, 文字檔!AA:AB, 2, 0))</f>
        <v>0</v>
      </c>
    </row>
    <row r="204" spans="1:16" ht="16.2">
      <c r="A204" s="7">
        <v>43940</v>
      </c>
      <c r="B204" s="5">
        <f>SUMPRODUCT($C$2:$P$2,$C$204:$P$204)</f>
        <v>0</v>
      </c>
      <c r="C204" s="5">
        <f>IF(ISERROR(VLOOKUP($A$204, 文字檔!A:B, 2, 0)),0,VLOOKUP($A$204, 文字檔!A:B, 2, 0))</f>
        <v>0</v>
      </c>
      <c r="D204" s="5">
        <f>IF(ISERROR(VLOOKUP($A$204, 文字檔!C:D, 2, 0)),0,VLOOKUP($A$204, 文字檔!C:D, 2, 0))</f>
        <v>0</v>
      </c>
      <c r="E204" s="5">
        <f>IF(ISERROR(VLOOKUP($A$204, 文字檔!E:F, 2, 0)),0,VLOOKUP($A$204, 文字檔!E:F, 2, 0))</f>
        <v>0</v>
      </c>
      <c r="F204" s="5">
        <f>IF(ISERROR(VLOOKUP($A$204, 文字檔!G:H, 2, 0)),0,VLOOKUP($A$204, 文字檔!G:H, 2, 0))</f>
        <v>0</v>
      </c>
      <c r="G204" s="5">
        <f>IF(ISERROR(VLOOKUP($A$204, 文字檔!I:J, 2, 0)),0,VLOOKUP($A$204, 文字檔!I:J, 2, 0))</f>
        <v>0</v>
      </c>
      <c r="H204" s="5">
        <f>IF(ISERROR(VLOOKUP($A$204, 文字檔!K:L, 2, 0)),0,VLOOKUP($A$204, 文字檔!K:L, 2, 0))</f>
        <v>0</v>
      </c>
      <c r="I204" s="5">
        <f>IF(ISERROR(VLOOKUP($A$204, 文字檔!M:N, 2, 0)),0,VLOOKUP($A$204, 文字檔!M:N, 2, 0))</f>
        <v>0</v>
      </c>
      <c r="J204" s="5">
        <f>IF(ISERROR(VLOOKUP($A$204, 文字檔!O:P, 2, 0)),0,VLOOKUP($A$204, 文字檔!O:P, 2, 0))</f>
        <v>0</v>
      </c>
      <c r="K204">
        <f>IF(ISERROR(VLOOKUP($A$204, 文字檔!Q:R, 2, 0)),0,VLOOKUP($A$204, 文字檔!Q:R, 2, 0))</f>
        <v>0</v>
      </c>
      <c r="L204">
        <f>IF(ISERROR(VLOOKUP($A$204, 文字檔!S:T, 2, 0)),0,VLOOKUP($A$204, 文字檔!S:T, 2, 0))</f>
        <v>0</v>
      </c>
      <c r="M204">
        <f>IF(ISERROR(VLOOKUP($A$204, 文字檔!U:V, 2, 0)),0,VLOOKUP($A$204, 文字檔!U:V, 2, 0))</f>
        <v>0</v>
      </c>
      <c r="N204">
        <f>IF(ISERROR(VLOOKUP($A$204, 文字檔!W:X, 2, 0)),0,VLOOKUP($A$204, 文字檔!W:X, 2, 0))</f>
        <v>0</v>
      </c>
      <c r="O204">
        <f>IF(ISERROR(VLOOKUP($A$204, 文字檔!Y:Z, 2, 0)),0,VLOOKUP($A$204, 文字檔!Y:Z, 2, 0))</f>
        <v>0</v>
      </c>
      <c r="P204">
        <f>IF(ISERROR(VLOOKUP($A$204, 文字檔!AA:AB, 2, 0)),0,VLOOKUP($A$204, 文字檔!AA:AB, 2, 0))</f>
        <v>0</v>
      </c>
    </row>
    <row r="205" spans="1:16" ht="16.2">
      <c r="A205" s="7">
        <v>43941</v>
      </c>
      <c r="B205" s="5">
        <f>SUMPRODUCT($C$2:$P$2,$C$205:$P$205)</f>
        <v>-38074.1</v>
      </c>
      <c r="C205" s="5">
        <f>IF(ISERROR(VLOOKUP($A$205, 文字檔!A:B, 2, 0)),0,VLOOKUP($A$205, 文字檔!A:B, 2, 0))</f>
        <v>0</v>
      </c>
      <c r="D205" s="5">
        <f>IF(ISERROR(VLOOKUP($A$205, 文字檔!C:D, 2, 0)),0,VLOOKUP($A$205, 文字檔!C:D, 2, 0))</f>
        <v>0</v>
      </c>
      <c r="E205" s="5">
        <f>IF(ISERROR(VLOOKUP($A$205, 文字檔!E:F, 2, 0)),0,VLOOKUP($A$205, 文字檔!E:F, 2, 0))</f>
        <v>0</v>
      </c>
      <c r="F205" s="5">
        <f>IF(ISERROR(VLOOKUP($A$205, 文字檔!G:H, 2, 0)),0,VLOOKUP($A$205, 文字檔!G:H, 2, 0))</f>
        <v>0</v>
      </c>
      <c r="G205" s="5">
        <f>IF(ISERROR(VLOOKUP($A$205, 文字檔!I:J, 2, 0)),0,VLOOKUP($A$205, 文字檔!I:J, 2, 0))</f>
        <v>-1000</v>
      </c>
      <c r="H205" s="5">
        <f>IF(ISERROR(VLOOKUP($A$205, 文字檔!K:L, 2, 0)),0,VLOOKUP($A$205, 文字檔!K:L, 2, 0))</f>
        <v>-8144.4</v>
      </c>
      <c r="I205" s="5">
        <f>IF(ISERROR(VLOOKUP($A$205, 文字檔!M:N, 2, 0)),0,VLOOKUP($A$205, 文字檔!M:N, 2, 0))</f>
        <v>0</v>
      </c>
      <c r="J205" s="5">
        <f>IF(ISERROR(VLOOKUP($A$205, 文字檔!O:P, 2, 0)),0,VLOOKUP($A$205, 文字檔!O:P, 2, 0))</f>
        <v>0</v>
      </c>
      <c r="K205">
        <f>IF(ISERROR(VLOOKUP($A$205, 文字檔!Q:R, 2, 0)),0,VLOOKUP($A$205, 文字檔!Q:R, 2, 0))</f>
        <v>0</v>
      </c>
      <c r="L205">
        <f>IF(ISERROR(VLOOKUP($A$205, 文字檔!S:T, 2, 0)),0,VLOOKUP($A$205, 文字檔!S:T, 2, 0))</f>
        <v>570.29999999999995</v>
      </c>
      <c r="M205">
        <f>IF(ISERROR(VLOOKUP($A$205, 文字檔!U:V, 2, 0)),0,VLOOKUP($A$205, 文字檔!U:V, 2, 0))</f>
        <v>-17200</v>
      </c>
      <c r="N205">
        <f>IF(ISERROR(VLOOKUP($A$205, 文字檔!W:X, 2, 0)),0,VLOOKUP($A$205, 文字檔!W:X, 2, 0))</f>
        <v>-17200</v>
      </c>
      <c r="O205">
        <f>IF(ISERROR(VLOOKUP($A$205, 文字檔!Y:Z, 2, 0)),0,VLOOKUP($A$205, 文字檔!Y:Z, 2, 0))</f>
        <v>4900</v>
      </c>
      <c r="P205">
        <f>IF(ISERROR(VLOOKUP($A$205, 文字檔!AA:AB, 2, 0)),0,VLOOKUP($A$205, 文字檔!AA:AB, 2, 0))</f>
        <v>0</v>
      </c>
    </row>
    <row r="206" spans="1:16" ht="16.2">
      <c r="A206" s="7">
        <v>43942</v>
      </c>
      <c r="B206" s="5">
        <f>SUMPRODUCT($C$2:$P$2,$C$206:$P$206)</f>
        <v>19240.600000000006</v>
      </c>
      <c r="C206" s="5">
        <f>IF(ISERROR(VLOOKUP($A$206, 文字檔!A:B, 2, 0)),0,VLOOKUP($A$206, 文字檔!A:B, 2, 0))</f>
        <v>18184.580000000002</v>
      </c>
      <c r="D206" s="5">
        <f>IF(ISERROR(VLOOKUP($A$206, 文字檔!C:D, 2, 0)),0,VLOOKUP($A$206, 文字檔!C:D, 2, 0))</f>
        <v>0</v>
      </c>
      <c r="E206" s="5">
        <f>IF(ISERROR(VLOOKUP($A$206, 文字檔!E:F, 2, 0)),0,VLOOKUP($A$206, 文字檔!E:F, 2, 0))</f>
        <v>0</v>
      </c>
      <c r="F206" s="5">
        <f>IF(ISERROR(VLOOKUP($A$206, 文字檔!G:H, 2, 0)),0,VLOOKUP($A$206, 文字檔!G:H, 2, 0))</f>
        <v>0</v>
      </c>
      <c r="G206" s="5">
        <f>IF(ISERROR(VLOOKUP($A$206, 文字檔!I:J, 2, 0)),0,VLOOKUP($A$206, 文字檔!I:J, 2, 0))</f>
        <v>7700</v>
      </c>
      <c r="H206" s="5">
        <f>IF(ISERROR(VLOOKUP($A$206, 文字檔!K:L, 2, 0)),0,VLOOKUP($A$206, 文字檔!K:L, 2, 0))</f>
        <v>12777.77</v>
      </c>
      <c r="I206" s="5">
        <f>IF(ISERROR(VLOOKUP($A$206, 文字檔!M:N, 2, 0)),0,VLOOKUP($A$206, 文字檔!M:N, 2, 0))</f>
        <v>0</v>
      </c>
      <c r="J206" s="5">
        <f>IF(ISERROR(VLOOKUP($A$206, 文字檔!O:P, 2, 0)),0,VLOOKUP($A$206, 文字檔!O:P, 2, 0))</f>
        <v>0</v>
      </c>
      <c r="K206">
        <f>IF(ISERROR(VLOOKUP($A$206, 文字檔!Q:R, 2, 0)),0,VLOOKUP($A$206, 文字檔!Q:R, 2, 0))</f>
        <v>8100</v>
      </c>
      <c r="L206">
        <f>IF(ISERROR(VLOOKUP($A$206, 文字檔!S:T, 2, 0)),0,VLOOKUP($A$206, 文字檔!S:T, 2, 0))</f>
        <v>6378.25</v>
      </c>
      <c r="M206">
        <f>IF(ISERROR(VLOOKUP($A$206, 文字檔!U:V, 2, 0)),0,VLOOKUP($A$206, 文字檔!U:V, 2, 0))</f>
        <v>-20300</v>
      </c>
      <c r="N206">
        <f>IF(ISERROR(VLOOKUP($A$206, 文字檔!W:X, 2, 0)),0,VLOOKUP($A$206, 文字檔!W:X, 2, 0))</f>
        <v>-23300</v>
      </c>
      <c r="O206">
        <f>IF(ISERROR(VLOOKUP($A$206, 文字檔!Y:Z, 2, 0)),0,VLOOKUP($A$206, 文字檔!Y:Z, 2, 0))</f>
        <v>9700</v>
      </c>
      <c r="P206">
        <f>IF(ISERROR(VLOOKUP($A$206, 文字檔!AA:AB, 2, 0)),0,VLOOKUP($A$206, 文字檔!AA:AB, 2, 0))</f>
        <v>0</v>
      </c>
    </row>
    <row r="207" spans="1:16" ht="16.2">
      <c r="A207" s="7">
        <v>43943</v>
      </c>
      <c r="B207" s="5">
        <f>SUMPRODUCT($C$2:$P$2,$C$207:$P$207)</f>
        <v>36687.520000000004</v>
      </c>
      <c r="C207" s="5">
        <f>IF(ISERROR(VLOOKUP($A$207, 文字檔!A:B, 2, 0)),0,VLOOKUP($A$207, 文字檔!A:B, 2, 0))</f>
        <v>0</v>
      </c>
      <c r="D207" s="5">
        <f>IF(ISERROR(VLOOKUP($A$207, 文字檔!C:D, 2, 0)),0,VLOOKUP($A$207, 文字檔!C:D, 2, 0))</f>
        <v>-15100</v>
      </c>
      <c r="E207" s="5">
        <f>IF(ISERROR(VLOOKUP($A$207, 文字檔!E:F, 2, 0)),0,VLOOKUP($A$207, 文字檔!E:F, 2, 0))</f>
        <v>0</v>
      </c>
      <c r="F207" s="5">
        <f>IF(ISERROR(VLOOKUP($A$207, 文字檔!G:H, 2, 0)),0,VLOOKUP($A$207, 文字檔!G:H, 2, 0))</f>
        <v>0</v>
      </c>
      <c r="G207" s="5">
        <f>IF(ISERROR(VLOOKUP($A$207, 文字檔!I:J, 2, 0)),0,VLOOKUP($A$207, 文字檔!I:J, 2, 0))</f>
        <v>0</v>
      </c>
      <c r="H207" s="5">
        <f>IF(ISERROR(VLOOKUP($A$207, 文字檔!K:L, 2, 0)),0,VLOOKUP($A$207, 文字檔!K:L, 2, 0))</f>
        <v>28187.52</v>
      </c>
      <c r="I207" s="5">
        <f>IF(ISERROR(VLOOKUP($A$207, 文字檔!M:N, 2, 0)),0,VLOOKUP($A$207, 文字檔!M:N, 2, 0))</f>
        <v>17500</v>
      </c>
      <c r="J207" s="5">
        <f>IF(ISERROR(VLOOKUP($A$207, 文字檔!O:P, 2, 0)),0,VLOOKUP($A$207, 文字檔!O:P, 2, 0))</f>
        <v>0</v>
      </c>
      <c r="K207">
        <f>IF(ISERROR(VLOOKUP($A$207, 文字檔!Q:R, 2, 0)),0,VLOOKUP($A$207, 文字檔!Q:R, 2, 0))</f>
        <v>-5400</v>
      </c>
      <c r="L207">
        <f>IF(ISERROR(VLOOKUP($A$207, 文字檔!S:T, 2, 0)),0,VLOOKUP($A$207, 文字檔!S:T, 2, 0))</f>
        <v>0</v>
      </c>
      <c r="M207">
        <f>IF(ISERROR(VLOOKUP($A$207, 文字檔!U:V, 2, 0)),0,VLOOKUP($A$207, 文字檔!U:V, 2, 0))</f>
        <v>0</v>
      </c>
      <c r="N207">
        <f>IF(ISERROR(VLOOKUP($A$207, 文字檔!W:X, 2, 0)),0,VLOOKUP($A$207, 文字檔!W:X, 2, 0))</f>
        <v>0</v>
      </c>
      <c r="O207">
        <f>IF(ISERROR(VLOOKUP($A$207, 文字檔!Y:Z, 2, 0)),0,VLOOKUP($A$207, 文字檔!Y:Z, 2, 0))</f>
        <v>11500</v>
      </c>
      <c r="P207">
        <f>IF(ISERROR(VLOOKUP($A$207, 文字檔!AA:AB, 2, 0)),0,VLOOKUP($A$207, 文字檔!AA:AB, 2, 0))</f>
        <v>0</v>
      </c>
    </row>
    <row r="208" spans="1:16" ht="16.2">
      <c r="A208" s="7">
        <v>43944</v>
      </c>
      <c r="B208" s="5">
        <f>SUMPRODUCT($C$2:$P$2,$C$208:$P$208)</f>
        <v>-5963.9600000000028</v>
      </c>
      <c r="C208" s="5">
        <f>IF(ISERROR(VLOOKUP($A$208, 文字檔!A:B, 2, 0)),0,VLOOKUP($A$208, 文字檔!A:B, 2, 0))</f>
        <v>-15821.36</v>
      </c>
      <c r="D208" s="5">
        <f>IF(ISERROR(VLOOKUP($A$208, 文字檔!C:D, 2, 0)),0,VLOOKUP($A$208, 文字檔!C:D, 2, 0))</f>
        <v>-13400</v>
      </c>
      <c r="E208" s="5">
        <f>IF(ISERROR(VLOOKUP($A$208, 文字檔!E:F, 2, 0)),0,VLOOKUP($A$208, 文字檔!E:F, 2, 0))</f>
        <v>0</v>
      </c>
      <c r="F208" s="5">
        <f>IF(ISERROR(VLOOKUP($A$208, 文字檔!G:H, 2, 0)),0,VLOOKUP($A$208, 文字檔!G:H, 2, 0))</f>
        <v>0</v>
      </c>
      <c r="G208" s="5">
        <f>IF(ISERROR(VLOOKUP($A$208, 文字檔!I:J, 2, 0)),0,VLOOKUP($A$208, 文字檔!I:J, 2, 0))</f>
        <v>-23000</v>
      </c>
      <c r="H208" s="5">
        <f>IF(ISERROR(VLOOKUP($A$208, 文字檔!K:L, 2, 0)),0,VLOOKUP($A$208, 文字檔!K:L, 2, 0))</f>
        <v>11073.21</v>
      </c>
      <c r="I208" s="5">
        <f>IF(ISERROR(VLOOKUP($A$208, 文字檔!M:N, 2, 0)),0,VLOOKUP($A$208, 文字檔!M:N, 2, 0))</f>
        <v>13400</v>
      </c>
      <c r="J208" s="5">
        <f>IF(ISERROR(VLOOKUP($A$208, 文字檔!O:P, 2, 0)),0,VLOOKUP($A$208, 文字檔!O:P, 2, 0))</f>
        <v>0</v>
      </c>
      <c r="K208">
        <f>IF(ISERROR(VLOOKUP($A$208, 文字檔!Q:R, 2, 0)),0,VLOOKUP($A$208, 文字檔!Q:R, 2, 0))</f>
        <v>-4700</v>
      </c>
      <c r="L208">
        <f>IF(ISERROR(VLOOKUP($A$208, 文字檔!S:T, 2, 0)),0,VLOOKUP($A$208, 文字檔!S:T, 2, 0))</f>
        <v>6784.19</v>
      </c>
      <c r="M208">
        <f>IF(ISERROR(VLOOKUP($A$208, 文字檔!U:V, 2, 0)),0,VLOOKUP($A$208, 文字檔!U:V, 2, 0))</f>
        <v>0</v>
      </c>
      <c r="N208">
        <f>IF(ISERROR(VLOOKUP($A$208, 文字檔!W:X, 2, 0)),0,VLOOKUP($A$208, 文字檔!W:X, 2, 0))</f>
        <v>0</v>
      </c>
      <c r="O208">
        <f>IF(ISERROR(VLOOKUP($A$208, 文字檔!Y:Z, 2, 0)),0,VLOOKUP($A$208, 文字檔!Y:Z, 2, 0))</f>
        <v>19700</v>
      </c>
      <c r="P208">
        <f>IF(ISERROR(VLOOKUP($A$208, 文字檔!AA:AB, 2, 0)),0,VLOOKUP($A$208, 文字檔!AA:AB, 2, 0))</f>
        <v>0</v>
      </c>
    </row>
    <row r="209" spans="1:16" ht="16.2">
      <c r="A209" s="7">
        <v>43945</v>
      </c>
      <c r="B209" s="5">
        <f>SUMPRODUCT($C$2:$P$2,$C$209:$P$209)</f>
        <v>-45114.34</v>
      </c>
      <c r="C209" s="5">
        <f>IF(ISERROR(VLOOKUP($A$209, 文字檔!A:B, 2, 0)),0,VLOOKUP($A$209, 文字檔!A:B, 2, 0))</f>
        <v>0</v>
      </c>
      <c r="D209" s="5">
        <f>IF(ISERROR(VLOOKUP($A$209, 文字檔!C:D, 2, 0)),0,VLOOKUP($A$209, 文字檔!C:D, 2, 0))</f>
        <v>4400</v>
      </c>
      <c r="E209" s="5">
        <f>IF(ISERROR(VLOOKUP($A$209, 文字檔!E:F, 2, 0)),0,VLOOKUP($A$209, 文字檔!E:F, 2, 0))</f>
        <v>0</v>
      </c>
      <c r="F209" s="5">
        <f>IF(ISERROR(VLOOKUP($A$209, 文字檔!G:H, 2, 0)),0,VLOOKUP($A$209, 文字檔!G:H, 2, 0))</f>
        <v>0</v>
      </c>
      <c r="G209" s="5">
        <f>IF(ISERROR(VLOOKUP($A$209, 文字檔!I:J, 2, 0)),0,VLOOKUP($A$209, 文字檔!I:J, 2, 0))</f>
        <v>0</v>
      </c>
      <c r="H209" s="5">
        <f>IF(ISERROR(VLOOKUP($A$209, 文字檔!K:L, 2, 0)),0,VLOOKUP($A$209, 文字檔!K:L, 2, 0))</f>
        <v>-10214.34</v>
      </c>
      <c r="I209" s="5">
        <f>IF(ISERROR(VLOOKUP($A$209, 文字檔!M:N, 2, 0)),0,VLOOKUP($A$209, 文字檔!M:N, 2, 0))</f>
        <v>-16100</v>
      </c>
      <c r="J209" s="5">
        <f>IF(ISERROR(VLOOKUP($A$209, 文字檔!O:P, 2, 0)),0,VLOOKUP($A$209, 文字檔!O:P, 2, 0))</f>
        <v>0</v>
      </c>
      <c r="K209">
        <f>IF(ISERROR(VLOOKUP($A$209, 文字檔!Q:R, 2, 0)),0,VLOOKUP($A$209, 文字檔!Q:R, 2, 0))</f>
        <v>-14000</v>
      </c>
      <c r="L209">
        <f>IF(ISERROR(VLOOKUP($A$209, 文字檔!S:T, 2, 0)),0,VLOOKUP($A$209, 文字檔!S:T, 2, 0))</f>
        <v>0</v>
      </c>
      <c r="M209">
        <f>IF(ISERROR(VLOOKUP($A$209, 文字檔!U:V, 2, 0)),0,VLOOKUP($A$209, 文字檔!U:V, 2, 0))</f>
        <v>0</v>
      </c>
      <c r="N209">
        <f>IF(ISERROR(VLOOKUP($A$209, 文字檔!W:X, 2, 0)),0,VLOOKUP($A$209, 文字檔!W:X, 2, 0))</f>
        <v>1100</v>
      </c>
      <c r="O209">
        <f>IF(ISERROR(VLOOKUP($A$209, 文字檔!Y:Z, 2, 0)),0,VLOOKUP($A$209, 文字檔!Y:Z, 2, 0))</f>
        <v>-10300</v>
      </c>
      <c r="P209">
        <f>IF(ISERROR(VLOOKUP($A$209, 文字檔!AA:AB, 2, 0)),0,VLOOKUP($A$209, 文字檔!AA:AB, 2, 0))</f>
        <v>0</v>
      </c>
    </row>
    <row r="210" spans="1:16" ht="16.2">
      <c r="A210" s="7">
        <v>43946</v>
      </c>
      <c r="B210" s="5">
        <f>SUMPRODUCT($C$2:$P$2,$C$210:$P$210)</f>
        <v>0</v>
      </c>
      <c r="C210" s="5">
        <f>IF(ISERROR(VLOOKUP($A$210, 文字檔!A:B, 2, 0)),0,VLOOKUP($A$210, 文字檔!A:B, 2, 0))</f>
        <v>0</v>
      </c>
      <c r="D210" s="5">
        <f>IF(ISERROR(VLOOKUP($A$210, 文字檔!C:D, 2, 0)),0,VLOOKUP($A$210, 文字檔!C:D, 2, 0))</f>
        <v>0</v>
      </c>
      <c r="E210" s="5">
        <f>IF(ISERROR(VLOOKUP($A$210, 文字檔!E:F, 2, 0)),0,VLOOKUP($A$210, 文字檔!E:F, 2, 0))</f>
        <v>0</v>
      </c>
      <c r="F210" s="5">
        <f>IF(ISERROR(VLOOKUP($A$210, 文字檔!G:H, 2, 0)),0,VLOOKUP($A$210, 文字檔!G:H, 2, 0))</f>
        <v>0</v>
      </c>
      <c r="G210" s="5">
        <f>IF(ISERROR(VLOOKUP($A$210, 文字檔!I:J, 2, 0)),0,VLOOKUP($A$210, 文字檔!I:J, 2, 0))</f>
        <v>0</v>
      </c>
      <c r="H210" s="5">
        <f>IF(ISERROR(VLOOKUP($A$210, 文字檔!K:L, 2, 0)),0,VLOOKUP($A$210, 文字檔!K:L, 2, 0))</f>
        <v>0</v>
      </c>
      <c r="I210" s="5">
        <f>IF(ISERROR(VLOOKUP($A$210, 文字檔!M:N, 2, 0)),0,VLOOKUP($A$210, 文字檔!M:N, 2, 0))</f>
        <v>0</v>
      </c>
      <c r="J210" s="5">
        <f>IF(ISERROR(VLOOKUP($A$210, 文字檔!O:P, 2, 0)),0,VLOOKUP($A$210, 文字檔!O:P, 2, 0))</f>
        <v>0</v>
      </c>
      <c r="K210">
        <f>IF(ISERROR(VLOOKUP($A$210, 文字檔!Q:R, 2, 0)),0,VLOOKUP($A$210, 文字檔!Q:R, 2, 0))</f>
        <v>0</v>
      </c>
      <c r="L210">
        <f>IF(ISERROR(VLOOKUP($A$210, 文字檔!S:T, 2, 0)),0,VLOOKUP($A$210, 文字檔!S:T, 2, 0))</f>
        <v>0</v>
      </c>
      <c r="M210">
        <f>IF(ISERROR(VLOOKUP($A$210, 文字檔!U:V, 2, 0)),0,VLOOKUP($A$210, 文字檔!U:V, 2, 0))</f>
        <v>0</v>
      </c>
      <c r="N210">
        <f>IF(ISERROR(VLOOKUP($A$210, 文字檔!W:X, 2, 0)),0,VLOOKUP($A$210, 文字檔!W:X, 2, 0))</f>
        <v>0</v>
      </c>
      <c r="O210">
        <f>IF(ISERROR(VLOOKUP($A$210, 文字檔!Y:Z, 2, 0)),0,VLOOKUP($A$210, 文字檔!Y:Z, 2, 0))</f>
        <v>0</v>
      </c>
      <c r="P210">
        <f>IF(ISERROR(VLOOKUP($A$210, 文字檔!AA:AB, 2, 0)),0,VLOOKUP($A$210, 文字檔!AA:AB, 2, 0))</f>
        <v>0</v>
      </c>
    </row>
    <row r="211" spans="1:16" ht="16.2">
      <c r="A211" s="7">
        <v>43947</v>
      </c>
      <c r="B211" s="5">
        <f>SUMPRODUCT($C$2:$P$2,$C$211:$P$211)</f>
        <v>0</v>
      </c>
      <c r="C211" s="5">
        <f>IF(ISERROR(VLOOKUP($A$211, 文字檔!A:B, 2, 0)),0,VLOOKUP($A$211, 文字檔!A:B, 2, 0))</f>
        <v>0</v>
      </c>
      <c r="D211" s="5">
        <f>IF(ISERROR(VLOOKUP($A$211, 文字檔!C:D, 2, 0)),0,VLOOKUP($A$211, 文字檔!C:D, 2, 0))</f>
        <v>0</v>
      </c>
      <c r="E211" s="5">
        <f>IF(ISERROR(VLOOKUP($A$211, 文字檔!E:F, 2, 0)),0,VLOOKUP($A$211, 文字檔!E:F, 2, 0))</f>
        <v>0</v>
      </c>
      <c r="F211" s="5">
        <f>IF(ISERROR(VLOOKUP($A$211, 文字檔!G:H, 2, 0)),0,VLOOKUP($A$211, 文字檔!G:H, 2, 0))</f>
        <v>0</v>
      </c>
      <c r="G211" s="5">
        <f>IF(ISERROR(VLOOKUP($A$211, 文字檔!I:J, 2, 0)),0,VLOOKUP($A$211, 文字檔!I:J, 2, 0))</f>
        <v>0</v>
      </c>
      <c r="H211" s="5">
        <f>IF(ISERROR(VLOOKUP($A$211, 文字檔!K:L, 2, 0)),0,VLOOKUP($A$211, 文字檔!K:L, 2, 0))</f>
        <v>0</v>
      </c>
      <c r="I211" s="5">
        <f>IF(ISERROR(VLOOKUP($A$211, 文字檔!M:N, 2, 0)),0,VLOOKUP($A$211, 文字檔!M:N, 2, 0))</f>
        <v>0</v>
      </c>
      <c r="J211" s="5">
        <f>IF(ISERROR(VLOOKUP($A$211, 文字檔!O:P, 2, 0)),0,VLOOKUP($A$211, 文字檔!O:P, 2, 0))</f>
        <v>0</v>
      </c>
      <c r="K211">
        <f>IF(ISERROR(VLOOKUP($A$211, 文字檔!Q:R, 2, 0)),0,VLOOKUP($A$211, 文字檔!Q:R, 2, 0))</f>
        <v>0</v>
      </c>
      <c r="L211">
        <f>IF(ISERROR(VLOOKUP($A$211, 文字檔!S:T, 2, 0)),0,VLOOKUP($A$211, 文字檔!S:T, 2, 0))</f>
        <v>0</v>
      </c>
      <c r="M211">
        <f>IF(ISERROR(VLOOKUP($A$211, 文字檔!U:V, 2, 0)),0,VLOOKUP($A$211, 文字檔!U:V, 2, 0))</f>
        <v>0</v>
      </c>
      <c r="N211">
        <f>IF(ISERROR(VLOOKUP($A$211, 文字檔!W:X, 2, 0)),0,VLOOKUP($A$211, 文字檔!W:X, 2, 0))</f>
        <v>0</v>
      </c>
      <c r="O211">
        <f>IF(ISERROR(VLOOKUP($A$211, 文字檔!Y:Z, 2, 0)),0,VLOOKUP($A$211, 文字檔!Y:Z, 2, 0))</f>
        <v>0</v>
      </c>
      <c r="P211">
        <f>IF(ISERROR(VLOOKUP($A$211, 文字檔!AA:AB, 2, 0)),0,VLOOKUP($A$211, 文字檔!AA:AB, 2, 0))</f>
        <v>0</v>
      </c>
    </row>
    <row r="212" spans="1:16" ht="16.2">
      <c r="A212" s="7">
        <v>43948</v>
      </c>
      <c r="B212" s="5">
        <f>SUMPRODUCT($C$2:$P$2,$C$212:$P$212)</f>
        <v>134488.58000000002</v>
      </c>
      <c r="C212" s="5">
        <f>IF(ISERROR(VLOOKUP($A$212, 文字檔!A:B, 2, 0)),0,VLOOKUP($A$212, 文字檔!A:B, 2, 0))</f>
        <v>3142.82</v>
      </c>
      <c r="D212" s="5">
        <f>IF(ISERROR(VLOOKUP($A$212, 文字檔!C:D, 2, 0)),0,VLOOKUP($A$212, 文字檔!C:D, 2, 0))</f>
        <v>10100</v>
      </c>
      <c r="E212" s="5">
        <f>IF(ISERROR(VLOOKUP($A$212, 文字檔!E:F, 2, 0)),0,VLOOKUP($A$212, 文字檔!E:F, 2, 0))</f>
        <v>0</v>
      </c>
      <c r="F212" s="5">
        <f>IF(ISERROR(VLOOKUP($A$212, 文字檔!G:H, 2, 0)),0,VLOOKUP($A$212, 文字檔!G:H, 2, 0))</f>
        <v>0</v>
      </c>
      <c r="G212" s="5">
        <f>IF(ISERROR(VLOOKUP($A$212, 文字檔!I:J, 2, 0)),0,VLOOKUP($A$212, 文字檔!I:J, 2, 0))</f>
        <v>14900</v>
      </c>
      <c r="H212" s="5">
        <f>IF(ISERROR(VLOOKUP($A$212, 文字檔!K:L, 2, 0)),0,VLOOKUP($A$212, 文字檔!K:L, 2, 0))</f>
        <v>375.25</v>
      </c>
      <c r="I212" s="5">
        <f>IF(ISERROR(VLOOKUP($A$212, 文字檔!M:N, 2, 0)),0,VLOOKUP($A$212, 文字檔!M:N, 2, 0))</f>
        <v>0</v>
      </c>
      <c r="J212" s="5">
        <f>IF(ISERROR(VLOOKUP($A$212, 文字檔!O:P, 2, 0)),0,VLOOKUP($A$212, 文字檔!O:P, 2, 0))</f>
        <v>23170.51</v>
      </c>
      <c r="K212">
        <f>IF(ISERROR(VLOOKUP($A$212, 文字檔!Q:R, 2, 0)),0,VLOOKUP($A$212, 文字檔!Q:R, 2, 0))</f>
        <v>20500</v>
      </c>
      <c r="L212">
        <f>IF(ISERROR(VLOOKUP($A$212, 文字檔!S:T, 2, 0)),0,VLOOKUP($A$212, 文字檔!S:T, 2, 0))</f>
        <v>0</v>
      </c>
      <c r="M212">
        <f>IF(ISERROR(VLOOKUP($A$212, 文字檔!U:V, 2, 0)),0,VLOOKUP($A$212, 文字檔!U:V, 2, 0))</f>
        <v>14100</v>
      </c>
      <c r="N212">
        <f>IF(ISERROR(VLOOKUP($A$212, 文字檔!W:X, 2, 0)),0,VLOOKUP($A$212, 文字檔!W:X, 2, 0))</f>
        <v>-15500</v>
      </c>
      <c r="O212">
        <f>IF(ISERROR(VLOOKUP($A$212, 文字檔!Y:Z, 2, 0)),0,VLOOKUP($A$212, 文字檔!Y:Z, 2, 0))</f>
        <v>55400</v>
      </c>
      <c r="P212">
        <f>IF(ISERROR(VLOOKUP($A$212, 文字檔!AA:AB, 2, 0)),0,VLOOKUP($A$212, 文字檔!AA:AB, 2, 0))</f>
        <v>8300</v>
      </c>
    </row>
    <row r="213" spans="1:16" ht="16.2">
      <c r="A213" s="7">
        <v>43949</v>
      </c>
      <c r="B213" s="5">
        <f>SUMPRODUCT($C$2:$P$2,$C$213:$P$213)</f>
        <v>10767.51</v>
      </c>
      <c r="C213" s="5">
        <f>IF(ISERROR(VLOOKUP($A$213, 文字檔!A:B, 2, 0)),0,VLOOKUP($A$213, 文字檔!A:B, 2, 0))</f>
        <v>0</v>
      </c>
      <c r="D213" s="5">
        <f>IF(ISERROR(VLOOKUP($A$213, 文字檔!C:D, 2, 0)),0,VLOOKUP($A$213, 文字檔!C:D, 2, 0))</f>
        <v>0</v>
      </c>
      <c r="E213" s="5">
        <f>IF(ISERROR(VLOOKUP($A$213, 文字檔!E:F, 2, 0)),0,VLOOKUP($A$213, 文字檔!E:F, 2, 0))</f>
        <v>0</v>
      </c>
      <c r="F213" s="5">
        <f>IF(ISERROR(VLOOKUP($A$213, 文字檔!G:H, 2, 0)),0,VLOOKUP($A$213, 文字檔!G:H, 2, 0))</f>
        <v>0</v>
      </c>
      <c r="G213" s="5">
        <f>IF(ISERROR(VLOOKUP($A$213, 文字檔!I:J, 2, 0)),0,VLOOKUP($A$213, 文字檔!I:J, 2, 0))</f>
        <v>-6900</v>
      </c>
      <c r="H213" s="5">
        <f>IF(ISERROR(VLOOKUP($A$213, 文字檔!K:L, 2, 0)),0,VLOOKUP($A$213, 文字檔!K:L, 2, 0))</f>
        <v>7567.51</v>
      </c>
      <c r="I213" s="5">
        <f>IF(ISERROR(VLOOKUP($A$213, 文字檔!M:N, 2, 0)),0,VLOOKUP($A$213, 文字檔!M:N, 2, 0))</f>
        <v>0</v>
      </c>
      <c r="J213" s="5">
        <f>IF(ISERROR(VLOOKUP($A$213, 文字檔!O:P, 2, 0)),0,VLOOKUP($A$213, 文字檔!O:P, 2, 0))</f>
        <v>0</v>
      </c>
      <c r="K213">
        <f>IF(ISERROR(VLOOKUP($A$213, 文字檔!Q:R, 2, 0)),0,VLOOKUP($A$213, 文字檔!Q:R, 2, 0))</f>
        <v>7000</v>
      </c>
      <c r="L213">
        <f>IF(ISERROR(VLOOKUP($A$213, 文字檔!S:T, 2, 0)),0,VLOOKUP($A$213, 文字檔!S:T, 2, 0))</f>
        <v>0</v>
      </c>
      <c r="M213">
        <f>IF(ISERROR(VLOOKUP($A$213, 文字檔!U:V, 2, 0)),0,VLOOKUP($A$213, 文字檔!U:V, 2, 0))</f>
        <v>7000</v>
      </c>
      <c r="N213">
        <f>IF(ISERROR(VLOOKUP($A$213, 文字檔!W:X, 2, 0)),0,VLOOKUP($A$213, 文字檔!W:X, 2, 0))</f>
        <v>-9400</v>
      </c>
      <c r="O213">
        <f>IF(ISERROR(VLOOKUP($A$213, 文字檔!Y:Z, 2, 0)),0,VLOOKUP($A$213, 文字檔!Y:Z, 2, 0))</f>
        <v>-1500</v>
      </c>
      <c r="P213">
        <f>IF(ISERROR(VLOOKUP($A$213, 文字檔!AA:AB, 2, 0)),0,VLOOKUP($A$213, 文字檔!AA:AB, 2, 0))</f>
        <v>7000</v>
      </c>
    </row>
    <row r="214" spans="1:16" ht="16.2">
      <c r="A214" s="7">
        <v>43950</v>
      </c>
      <c r="B214" s="5">
        <f>SUMPRODUCT($C$2:$P$2,$C$214:$P$214)</f>
        <v>20992.15</v>
      </c>
      <c r="C214" s="5">
        <f>IF(ISERROR(VLOOKUP($A$214, 文字檔!A:B, 2, 0)),0,VLOOKUP($A$214, 文字檔!A:B, 2, 0))</f>
        <v>-16687.93</v>
      </c>
      <c r="D214" s="5">
        <f>IF(ISERROR(VLOOKUP($A$214, 文字檔!C:D, 2, 0)),0,VLOOKUP($A$214, 文字檔!C:D, 2, 0))</f>
        <v>0</v>
      </c>
      <c r="E214" s="5">
        <f>IF(ISERROR(VLOOKUP($A$214, 文字檔!E:F, 2, 0)),0,VLOOKUP($A$214, 文字檔!E:F, 2, 0))</f>
        <v>0</v>
      </c>
      <c r="F214" s="5">
        <f>IF(ISERROR(VLOOKUP($A$214, 文字檔!G:H, 2, 0)),0,VLOOKUP($A$214, 文字檔!G:H, 2, 0))</f>
        <v>0</v>
      </c>
      <c r="G214" s="5">
        <f>IF(ISERROR(VLOOKUP($A$214, 文字檔!I:J, 2, 0)),0,VLOOKUP($A$214, 文字檔!I:J, 2, 0))</f>
        <v>-4700</v>
      </c>
      <c r="H214" s="5">
        <f>IF(ISERROR(VLOOKUP($A$214, 文字檔!K:L, 2, 0)),0,VLOOKUP($A$214, 文字檔!K:L, 2, 0))</f>
        <v>8880.08</v>
      </c>
      <c r="I214" s="5">
        <f>IF(ISERROR(VLOOKUP($A$214, 文字檔!M:N, 2, 0)),0,VLOOKUP($A$214, 文字檔!M:N, 2, 0))</f>
        <v>-7600</v>
      </c>
      <c r="J214" s="5">
        <f>IF(ISERROR(VLOOKUP($A$214, 文字檔!O:P, 2, 0)),0,VLOOKUP($A$214, 文字檔!O:P, 2, 0))</f>
        <v>0</v>
      </c>
      <c r="K214">
        <f>IF(ISERROR(VLOOKUP($A$214, 文字檔!Q:R, 2, 0)),0,VLOOKUP($A$214, 文字檔!Q:R, 2, 0))</f>
        <v>25600</v>
      </c>
      <c r="L214">
        <f>IF(ISERROR(VLOOKUP($A$214, 文字檔!S:T, 2, 0)),0,VLOOKUP($A$214, 文字檔!S:T, 2, 0))</f>
        <v>0</v>
      </c>
      <c r="M214">
        <f>IF(ISERROR(VLOOKUP($A$214, 文字檔!U:V, 2, 0)),0,VLOOKUP($A$214, 文字檔!U:V, 2, 0))</f>
        <v>25600</v>
      </c>
      <c r="N214">
        <f>IF(ISERROR(VLOOKUP($A$214, 文字檔!W:X, 2, 0)),0,VLOOKUP($A$214, 文字檔!W:X, 2, 0))</f>
        <v>0</v>
      </c>
      <c r="O214">
        <f>IF(ISERROR(VLOOKUP($A$214, 文字檔!Y:Z, 2, 0)),0,VLOOKUP($A$214, 文字檔!Y:Z, 2, 0))</f>
        <v>-35700</v>
      </c>
      <c r="P214">
        <f>IF(ISERROR(VLOOKUP($A$214, 文字檔!AA:AB, 2, 0)),0,VLOOKUP($A$214, 文字檔!AA:AB, 2, 0))</f>
        <v>25600</v>
      </c>
    </row>
    <row r="215" spans="1:16" ht="16.2">
      <c r="A215" s="7">
        <v>43951</v>
      </c>
      <c r="B215" s="5">
        <f>SUMPRODUCT($C$2:$P$2,$C$215:$P$215)</f>
        <v>205442.47</v>
      </c>
      <c r="C215" s="5">
        <f>IF(ISERROR(VLOOKUP($A$215, 文字檔!A:B, 2, 0)),0,VLOOKUP($A$215, 文字檔!A:B, 2, 0))</f>
        <v>493.41</v>
      </c>
      <c r="D215" s="5">
        <f>IF(ISERROR(VLOOKUP($A$215, 文字檔!C:D, 2, 0)),0,VLOOKUP($A$215, 文字檔!C:D, 2, 0))</f>
        <v>0</v>
      </c>
      <c r="E215" s="5">
        <f>IF(ISERROR(VLOOKUP($A$215, 文字檔!E:F, 2, 0)),0,VLOOKUP($A$215, 文字檔!E:F, 2, 0))</f>
        <v>0</v>
      </c>
      <c r="F215" s="5">
        <f>IF(ISERROR(VLOOKUP($A$215, 文字檔!G:H, 2, 0)),0,VLOOKUP($A$215, 文字檔!G:H, 2, 0))</f>
        <v>-1100</v>
      </c>
      <c r="G215" s="5">
        <f>IF(ISERROR(VLOOKUP($A$215, 文字檔!I:J, 2, 0)),0,VLOOKUP($A$215, 文字檔!I:J, 2, 0))</f>
        <v>-100</v>
      </c>
      <c r="H215" s="5">
        <f>IF(ISERROR(VLOOKUP($A$215, 文字檔!K:L, 2, 0)),0,VLOOKUP($A$215, 文字檔!K:L, 2, 0))</f>
        <v>40149.06</v>
      </c>
      <c r="I215" s="5">
        <f>IF(ISERROR(VLOOKUP($A$215, 文字檔!M:N, 2, 0)),0,VLOOKUP($A$215, 文字檔!M:N, 2, 0))</f>
        <v>0</v>
      </c>
      <c r="J215" s="5">
        <f>IF(ISERROR(VLOOKUP($A$215, 文字檔!O:P, 2, 0)),0,VLOOKUP($A$215, 文字檔!O:P, 2, 0))</f>
        <v>0</v>
      </c>
      <c r="K215">
        <f>IF(ISERROR(VLOOKUP($A$215, 文字檔!Q:R, 2, 0)),0,VLOOKUP($A$215, 文字檔!Q:R, 2, 0))</f>
        <v>46800</v>
      </c>
      <c r="L215">
        <f>IF(ISERROR(VLOOKUP($A$215, 文字檔!S:T, 2, 0)),0,VLOOKUP($A$215, 文字檔!S:T, 2, 0))</f>
        <v>0</v>
      </c>
      <c r="M215">
        <f>IF(ISERROR(VLOOKUP($A$215, 文字檔!U:V, 2, 0)),0,VLOOKUP($A$215, 文字檔!U:V, 2, 0))</f>
        <v>46800</v>
      </c>
      <c r="N215">
        <f>IF(ISERROR(VLOOKUP($A$215, 文字檔!W:X, 2, 0)),0,VLOOKUP($A$215, 文字檔!W:X, 2, 0))</f>
        <v>8500</v>
      </c>
      <c r="O215">
        <f>IF(ISERROR(VLOOKUP($A$215, 文字檔!Y:Z, 2, 0)),0,VLOOKUP($A$215, 文字檔!Y:Z, 2, 0))</f>
        <v>16600</v>
      </c>
      <c r="P215">
        <f>IF(ISERROR(VLOOKUP($A$215, 文字檔!AA:AB, 2, 0)),0,VLOOKUP($A$215, 文字檔!AA:AB, 2, 0))</f>
        <v>47300</v>
      </c>
    </row>
    <row r="216" spans="1:16" ht="16.2">
      <c r="A216" s="7">
        <v>43952</v>
      </c>
      <c r="B216" s="5">
        <f>SUMPRODUCT($C$2:$P$2,$C$216:$P$216)</f>
        <v>0</v>
      </c>
      <c r="C216" s="5">
        <f>IF(ISERROR(VLOOKUP($A$216, 文字檔!A:B, 2, 0)),0,VLOOKUP($A$216, 文字檔!A:B, 2, 0))</f>
        <v>0</v>
      </c>
      <c r="D216" s="5">
        <f>IF(ISERROR(VLOOKUP($A$216, 文字檔!C:D, 2, 0)),0,VLOOKUP($A$216, 文字檔!C:D, 2, 0))</f>
        <v>0</v>
      </c>
      <c r="E216" s="5">
        <f>IF(ISERROR(VLOOKUP($A$216, 文字檔!E:F, 2, 0)),0,VLOOKUP($A$216, 文字檔!E:F, 2, 0))</f>
        <v>0</v>
      </c>
      <c r="F216" s="5">
        <f>IF(ISERROR(VLOOKUP($A$216, 文字檔!G:H, 2, 0)),0,VLOOKUP($A$216, 文字檔!G:H, 2, 0))</f>
        <v>0</v>
      </c>
      <c r="G216" s="5">
        <f>IF(ISERROR(VLOOKUP($A$216, 文字檔!I:J, 2, 0)),0,VLOOKUP($A$216, 文字檔!I:J, 2, 0))</f>
        <v>0</v>
      </c>
      <c r="H216" s="5">
        <f>IF(ISERROR(VLOOKUP($A$216, 文字檔!K:L, 2, 0)),0,VLOOKUP($A$216, 文字檔!K:L, 2, 0))</f>
        <v>0</v>
      </c>
      <c r="I216" s="5">
        <f>IF(ISERROR(VLOOKUP($A$216, 文字檔!M:N, 2, 0)),0,VLOOKUP($A$216, 文字檔!M:N, 2, 0))</f>
        <v>0</v>
      </c>
      <c r="J216" s="5">
        <f>IF(ISERROR(VLOOKUP($A$216, 文字檔!O:P, 2, 0)),0,VLOOKUP($A$216, 文字檔!O:P, 2, 0))</f>
        <v>0</v>
      </c>
      <c r="K216">
        <f>IF(ISERROR(VLOOKUP($A$216, 文字檔!Q:R, 2, 0)),0,VLOOKUP($A$216, 文字檔!Q:R, 2, 0))</f>
        <v>0</v>
      </c>
      <c r="L216">
        <f>IF(ISERROR(VLOOKUP($A$216, 文字檔!S:T, 2, 0)),0,VLOOKUP($A$216, 文字檔!S:T, 2, 0))</f>
        <v>0</v>
      </c>
      <c r="M216">
        <f>IF(ISERROR(VLOOKUP($A$216, 文字檔!U:V, 2, 0)),0,VLOOKUP($A$216, 文字檔!U:V, 2, 0))</f>
        <v>0</v>
      </c>
      <c r="N216">
        <f>IF(ISERROR(VLOOKUP($A$216, 文字檔!W:X, 2, 0)),0,VLOOKUP($A$216, 文字檔!W:X, 2, 0))</f>
        <v>0</v>
      </c>
      <c r="O216">
        <f>IF(ISERROR(VLOOKUP($A$216, 文字檔!Y:Z, 2, 0)),0,VLOOKUP($A$216, 文字檔!Y:Z, 2, 0))</f>
        <v>0</v>
      </c>
      <c r="P216">
        <f>IF(ISERROR(VLOOKUP($A$216, 文字檔!AA:AB, 2, 0)),0,VLOOKUP($A$216, 文字檔!AA:AB, 2, 0))</f>
        <v>0</v>
      </c>
    </row>
    <row r="217" spans="1:16" ht="16.2">
      <c r="A217" s="7">
        <v>43953</v>
      </c>
      <c r="B217" s="5">
        <f>SUMPRODUCT($C$2:$P$2,$C$217:$P$217)</f>
        <v>0</v>
      </c>
      <c r="C217" s="5">
        <f>IF(ISERROR(VLOOKUP($A$217, 文字檔!A:B, 2, 0)),0,VLOOKUP($A$217, 文字檔!A:B, 2, 0))</f>
        <v>0</v>
      </c>
      <c r="D217" s="5">
        <f>IF(ISERROR(VLOOKUP($A$217, 文字檔!C:D, 2, 0)),0,VLOOKUP($A$217, 文字檔!C:D, 2, 0))</f>
        <v>0</v>
      </c>
      <c r="E217" s="5">
        <f>IF(ISERROR(VLOOKUP($A$217, 文字檔!E:F, 2, 0)),0,VLOOKUP($A$217, 文字檔!E:F, 2, 0))</f>
        <v>0</v>
      </c>
      <c r="F217" s="5">
        <f>IF(ISERROR(VLOOKUP($A$217, 文字檔!G:H, 2, 0)),0,VLOOKUP($A$217, 文字檔!G:H, 2, 0))</f>
        <v>0</v>
      </c>
      <c r="G217" s="5">
        <f>IF(ISERROR(VLOOKUP($A$217, 文字檔!I:J, 2, 0)),0,VLOOKUP($A$217, 文字檔!I:J, 2, 0))</f>
        <v>0</v>
      </c>
      <c r="H217" s="5">
        <f>IF(ISERROR(VLOOKUP($A$217, 文字檔!K:L, 2, 0)),0,VLOOKUP($A$217, 文字檔!K:L, 2, 0))</f>
        <v>0</v>
      </c>
      <c r="I217" s="5">
        <f>IF(ISERROR(VLOOKUP($A$217, 文字檔!M:N, 2, 0)),0,VLOOKUP($A$217, 文字檔!M:N, 2, 0))</f>
        <v>0</v>
      </c>
      <c r="J217" s="5">
        <f>IF(ISERROR(VLOOKUP($A$217, 文字檔!O:P, 2, 0)),0,VLOOKUP($A$217, 文字檔!O:P, 2, 0))</f>
        <v>0</v>
      </c>
      <c r="K217">
        <f>IF(ISERROR(VLOOKUP($A$217, 文字檔!Q:R, 2, 0)),0,VLOOKUP($A$217, 文字檔!Q:R, 2, 0))</f>
        <v>0</v>
      </c>
      <c r="L217">
        <f>IF(ISERROR(VLOOKUP($A$217, 文字檔!S:T, 2, 0)),0,VLOOKUP($A$217, 文字檔!S:T, 2, 0))</f>
        <v>0</v>
      </c>
      <c r="M217">
        <f>IF(ISERROR(VLOOKUP($A$217, 文字檔!U:V, 2, 0)),0,VLOOKUP($A$217, 文字檔!U:V, 2, 0))</f>
        <v>0</v>
      </c>
      <c r="N217">
        <f>IF(ISERROR(VLOOKUP($A$217, 文字檔!W:X, 2, 0)),0,VLOOKUP($A$217, 文字檔!W:X, 2, 0))</f>
        <v>0</v>
      </c>
      <c r="O217">
        <f>IF(ISERROR(VLOOKUP($A$217, 文字檔!Y:Z, 2, 0)),0,VLOOKUP($A$217, 文字檔!Y:Z, 2, 0))</f>
        <v>0</v>
      </c>
      <c r="P217">
        <f>IF(ISERROR(VLOOKUP($A$217, 文字檔!AA:AB, 2, 0)),0,VLOOKUP($A$217, 文字檔!AA:AB, 2, 0))</f>
        <v>0</v>
      </c>
    </row>
    <row r="218" spans="1:16" ht="16.2">
      <c r="A218" s="7">
        <v>43954</v>
      </c>
      <c r="B218" s="5">
        <f>SUMPRODUCT($C$2:$P$2,$C$218:$P$218)</f>
        <v>0</v>
      </c>
      <c r="C218" s="5">
        <f>IF(ISERROR(VLOOKUP($A$218, 文字檔!A:B, 2, 0)),0,VLOOKUP($A$218, 文字檔!A:B, 2, 0))</f>
        <v>0</v>
      </c>
      <c r="D218" s="5">
        <f>IF(ISERROR(VLOOKUP($A$218, 文字檔!C:D, 2, 0)),0,VLOOKUP($A$218, 文字檔!C:D, 2, 0))</f>
        <v>0</v>
      </c>
      <c r="E218" s="5">
        <f>IF(ISERROR(VLOOKUP($A$218, 文字檔!E:F, 2, 0)),0,VLOOKUP($A$218, 文字檔!E:F, 2, 0))</f>
        <v>0</v>
      </c>
      <c r="F218" s="5">
        <f>IF(ISERROR(VLOOKUP($A$218, 文字檔!G:H, 2, 0)),0,VLOOKUP($A$218, 文字檔!G:H, 2, 0))</f>
        <v>0</v>
      </c>
      <c r="G218" s="5">
        <f>IF(ISERROR(VLOOKUP($A$218, 文字檔!I:J, 2, 0)),0,VLOOKUP($A$218, 文字檔!I:J, 2, 0))</f>
        <v>0</v>
      </c>
      <c r="H218" s="5">
        <f>IF(ISERROR(VLOOKUP($A$218, 文字檔!K:L, 2, 0)),0,VLOOKUP($A$218, 文字檔!K:L, 2, 0))</f>
        <v>0</v>
      </c>
      <c r="I218" s="5">
        <f>IF(ISERROR(VLOOKUP($A$218, 文字檔!M:N, 2, 0)),0,VLOOKUP($A$218, 文字檔!M:N, 2, 0))</f>
        <v>0</v>
      </c>
      <c r="J218" s="5">
        <f>IF(ISERROR(VLOOKUP($A$218, 文字檔!O:P, 2, 0)),0,VLOOKUP($A$218, 文字檔!O:P, 2, 0))</f>
        <v>0</v>
      </c>
      <c r="K218">
        <f>IF(ISERROR(VLOOKUP($A$218, 文字檔!Q:R, 2, 0)),0,VLOOKUP($A$218, 文字檔!Q:R, 2, 0))</f>
        <v>0</v>
      </c>
      <c r="L218">
        <f>IF(ISERROR(VLOOKUP($A$218, 文字檔!S:T, 2, 0)),0,VLOOKUP($A$218, 文字檔!S:T, 2, 0))</f>
        <v>0</v>
      </c>
      <c r="M218">
        <f>IF(ISERROR(VLOOKUP($A$218, 文字檔!U:V, 2, 0)),0,VLOOKUP($A$218, 文字檔!U:V, 2, 0))</f>
        <v>0</v>
      </c>
      <c r="N218">
        <f>IF(ISERROR(VLOOKUP($A$218, 文字檔!W:X, 2, 0)),0,VLOOKUP($A$218, 文字檔!W:X, 2, 0))</f>
        <v>0</v>
      </c>
      <c r="O218">
        <f>IF(ISERROR(VLOOKUP($A$218, 文字檔!Y:Z, 2, 0)),0,VLOOKUP($A$218, 文字檔!Y:Z, 2, 0))</f>
        <v>0</v>
      </c>
      <c r="P218">
        <f>IF(ISERROR(VLOOKUP($A$218, 文字檔!AA:AB, 2, 0)),0,VLOOKUP($A$218, 文字檔!AA:AB, 2, 0))</f>
        <v>0</v>
      </c>
    </row>
    <row r="219" spans="1:16" ht="16.2">
      <c r="A219" s="7">
        <v>43955</v>
      </c>
      <c r="B219" s="5">
        <f>SUMPRODUCT($C$2:$P$2,$C$219:$P$219)</f>
        <v>-59201.520000000004</v>
      </c>
      <c r="C219" s="5">
        <f>IF(ISERROR(VLOOKUP($A$219, 文字檔!A:B, 2, 0)),0,VLOOKUP($A$219, 文字檔!A:B, 2, 0))</f>
        <v>-2039.03</v>
      </c>
      <c r="D219" s="5">
        <f>IF(ISERROR(VLOOKUP($A$219, 文字檔!C:D, 2, 0)),0,VLOOKUP($A$219, 文字檔!C:D, 2, 0))</f>
        <v>0</v>
      </c>
      <c r="E219" s="5">
        <f>IF(ISERROR(VLOOKUP($A$219, 文字檔!E:F, 2, 0)),0,VLOOKUP($A$219, 文字檔!E:F, 2, 0))</f>
        <v>0</v>
      </c>
      <c r="F219" s="5">
        <f>IF(ISERROR(VLOOKUP($A$219, 文字檔!G:H, 2, 0)),0,VLOOKUP($A$219, 文字檔!G:H, 2, 0))</f>
        <v>-65800</v>
      </c>
      <c r="G219" s="5">
        <f>IF(ISERROR(VLOOKUP($A$219, 文字檔!I:J, 2, 0)),0,VLOOKUP($A$219, 文字檔!I:J, 2, 0))</f>
        <v>0</v>
      </c>
      <c r="H219" s="5">
        <f>IF(ISERROR(VLOOKUP($A$219, 文字檔!K:L, 2, 0)),0,VLOOKUP($A$219, 文字檔!K:L, 2, 0))</f>
        <v>-20362.490000000002</v>
      </c>
      <c r="I219" s="5">
        <f>IF(ISERROR(VLOOKUP($A$219, 文字檔!M:N, 2, 0)),0,VLOOKUP($A$219, 文字檔!M:N, 2, 0))</f>
        <v>48700</v>
      </c>
      <c r="J219" s="5">
        <f>IF(ISERROR(VLOOKUP($A$219, 文字檔!O:P, 2, 0)),0,VLOOKUP($A$219, 文字檔!O:P, 2, 0))</f>
        <v>0</v>
      </c>
      <c r="K219">
        <f>IF(ISERROR(VLOOKUP($A$219, 文字檔!Q:R, 2, 0)),0,VLOOKUP($A$219, 文字檔!Q:R, 2, 0))</f>
        <v>-21700</v>
      </c>
      <c r="L219">
        <f>IF(ISERROR(VLOOKUP($A$219, 文字檔!S:T, 2, 0)),0,VLOOKUP($A$219, 文字檔!S:T, 2, 0))</f>
        <v>0</v>
      </c>
      <c r="M219">
        <f>IF(ISERROR(VLOOKUP($A$219, 文字檔!U:V, 2, 0)),0,VLOOKUP($A$219, 文字檔!U:V, 2, 0))</f>
        <v>-16000</v>
      </c>
      <c r="N219">
        <f>IF(ISERROR(VLOOKUP($A$219, 文字檔!W:X, 2, 0)),0,VLOOKUP($A$219, 文字檔!W:X, 2, 0))</f>
        <v>-27100</v>
      </c>
      <c r="O219">
        <f>IF(ISERROR(VLOOKUP($A$219, 文字檔!Y:Z, 2, 0)),0,VLOOKUP($A$219, 文字檔!Y:Z, 2, 0))</f>
        <v>45100</v>
      </c>
      <c r="P219">
        <f>IF(ISERROR(VLOOKUP($A$219, 文字檔!AA:AB, 2, 0)),0,VLOOKUP($A$219, 文字檔!AA:AB, 2, 0))</f>
        <v>0</v>
      </c>
    </row>
    <row r="220" spans="1:16" ht="16.2">
      <c r="A220" s="7">
        <v>43956</v>
      </c>
      <c r="B220" s="5">
        <f>SUMPRODUCT($C$2:$P$2,$C$220:$P$220)</f>
        <v>-11586.580000000002</v>
      </c>
      <c r="C220" s="5">
        <f>IF(ISERROR(VLOOKUP($A$220, 文字檔!A:B, 2, 0)),0,VLOOKUP($A$220, 文字檔!A:B, 2, 0))</f>
        <v>0</v>
      </c>
      <c r="D220" s="5">
        <f>IF(ISERROR(VLOOKUP($A$220, 文字檔!C:D, 2, 0)),0,VLOOKUP($A$220, 文字檔!C:D, 2, 0))</f>
        <v>0</v>
      </c>
      <c r="E220" s="5">
        <f>IF(ISERROR(VLOOKUP($A$220, 文字檔!E:F, 2, 0)),0,VLOOKUP($A$220, 文字檔!E:F, 2, 0))</f>
        <v>0</v>
      </c>
      <c r="F220" s="5">
        <f>IF(ISERROR(VLOOKUP($A$220, 文字檔!G:H, 2, 0)),0,VLOOKUP($A$220, 文字檔!G:H, 2, 0))</f>
        <v>22000</v>
      </c>
      <c r="G220" s="5">
        <f>IF(ISERROR(VLOOKUP($A$220, 文字檔!I:J, 2, 0)),0,VLOOKUP($A$220, 文字檔!I:J, 2, 0))</f>
        <v>-8100</v>
      </c>
      <c r="H220" s="5">
        <f>IF(ISERROR(VLOOKUP($A$220, 文字檔!K:L, 2, 0)),0,VLOOKUP($A$220, 文字檔!K:L, 2, 0))</f>
        <v>556.14</v>
      </c>
      <c r="I220" s="5">
        <f>IF(ISERROR(VLOOKUP($A$220, 文字檔!M:N, 2, 0)),0,VLOOKUP($A$220, 文字檔!M:N, 2, 0))</f>
        <v>12000</v>
      </c>
      <c r="J220" s="5">
        <f>IF(ISERROR(VLOOKUP($A$220, 文字檔!O:P, 2, 0)),0,VLOOKUP($A$220, 文字檔!O:P, 2, 0))</f>
        <v>0</v>
      </c>
      <c r="K220">
        <f>IF(ISERROR(VLOOKUP($A$220, 文字檔!Q:R, 2, 0)),0,VLOOKUP($A$220, 文字檔!Q:R, 2, 0))</f>
        <v>-8000</v>
      </c>
      <c r="L220">
        <f>IF(ISERROR(VLOOKUP($A$220, 文字檔!S:T, 2, 0)),0,VLOOKUP($A$220, 文字檔!S:T, 2, 0))</f>
        <v>10957.28</v>
      </c>
      <c r="M220">
        <f>IF(ISERROR(VLOOKUP($A$220, 文字檔!U:V, 2, 0)),0,VLOOKUP($A$220, 文字檔!U:V, 2, 0))</f>
        <v>-43400</v>
      </c>
      <c r="N220">
        <f>IF(ISERROR(VLOOKUP($A$220, 文字檔!W:X, 2, 0)),0,VLOOKUP($A$220, 文字檔!W:X, 2, 0))</f>
        <v>0</v>
      </c>
      <c r="O220">
        <f>IF(ISERROR(VLOOKUP($A$220, 文字檔!Y:Z, 2, 0)),0,VLOOKUP($A$220, 文字檔!Y:Z, 2, 0))</f>
        <v>2400</v>
      </c>
      <c r="P220">
        <f>IF(ISERROR(VLOOKUP($A$220, 文字檔!AA:AB, 2, 0)),0,VLOOKUP($A$220, 文字檔!AA:AB, 2, 0))</f>
        <v>0</v>
      </c>
    </row>
    <row r="221" spans="1:16" ht="16.2">
      <c r="A221" s="7">
        <v>43957</v>
      </c>
      <c r="B221" s="5">
        <f>SUMPRODUCT($C$2:$P$2,$C$221:$P$221)</f>
        <v>-14239.96</v>
      </c>
      <c r="C221" s="5">
        <f>IF(ISERROR(VLOOKUP($A$221, 文字檔!A:B, 2, 0)),0,VLOOKUP($A$221, 文字檔!A:B, 2, 0))</f>
        <v>0</v>
      </c>
      <c r="D221" s="5">
        <f>IF(ISERROR(VLOOKUP($A$221, 文字檔!C:D, 2, 0)),0,VLOOKUP($A$221, 文字檔!C:D, 2, 0))</f>
        <v>0</v>
      </c>
      <c r="E221" s="5">
        <f>IF(ISERROR(VLOOKUP($A$221, 文字檔!E:F, 2, 0)),0,VLOOKUP($A$221, 文字檔!E:F, 2, 0))</f>
        <v>0</v>
      </c>
      <c r="F221" s="5">
        <f>IF(ISERROR(VLOOKUP($A$221, 文字檔!G:H, 2, 0)),0,VLOOKUP($A$221, 文字檔!G:H, 2, 0))</f>
        <v>5000</v>
      </c>
      <c r="G221" s="5">
        <f>IF(ISERROR(VLOOKUP($A$221, 文字檔!I:J, 2, 0)),0,VLOOKUP($A$221, 文字檔!I:J, 2, 0))</f>
        <v>-1100</v>
      </c>
      <c r="H221" s="5">
        <f>IF(ISERROR(VLOOKUP($A$221, 文字檔!K:L, 2, 0)),0,VLOOKUP($A$221, 文字檔!K:L, 2, 0))</f>
        <v>-11439.96</v>
      </c>
      <c r="I221" s="5">
        <f>IF(ISERROR(VLOOKUP($A$221, 文字檔!M:N, 2, 0)),0,VLOOKUP($A$221, 文字檔!M:N, 2, 0))</f>
        <v>-800</v>
      </c>
      <c r="J221" s="5">
        <f>IF(ISERROR(VLOOKUP($A$221, 文字檔!O:P, 2, 0)),0,VLOOKUP($A$221, 文字檔!O:P, 2, 0))</f>
        <v>0</v>
      </c>
      <c r="K221">
        <f>IF(ISERROR(VLOOKUP($A$221, 文字檔!Q:R, 2, 0)),0,VLOOKUP($A$221, 文字檔!Q:R, 2, 0))</f>
        <v>0</v>
      </c>
      <c r="L221">
        <f>IF(ISERROR(VLOOKUP($A$221, 文字檔!S:T, 2, 0)),0,VLOOKUP($A$221, 文字檔!S:T, 2, 0))</f>
        <v>0</v>
      </c>
      <c r="M221">
        <f>IF(ISERROR(VLOOKUP($A$221, 文字檔!U:V, 2, 0)),0,VLOOKUP($A$221, 文字檔!U:V, 2, 0))</f>
        <v>5000</v>
      </c>
      <c r="N221">
        <f>IF(ISERROR(VLOOKUP($A$221, 文字檔!W:X, 2, 0)),0,VLOOKUP($A$221, 文字檔!W:X, 2, 0))</f>
        <v>-11200</v>
      </c>
      <c r="O221">
        <f>IF(ISERROR(VLOOKUP($A$221, 文字檔!Y:Z, 2, 0)),0,VLOOKUP($A$221, 文字檔!Y:Z, 2, 0))</f>
        <v>300</v>
      </c>
      <c r="P221">
        <f>IF(ISERROR(VLOOKUP($A$221, 文字檔!AA:AB, 2, 0)),0,VLOOKUP($A$221, 文字檔!AA:AB, 2, 0))</f>
        <v>0</v>
      </c>
    </row>
    <row r="222" spans="1:16" ht="16.2">
      <c r="A222" s="7">
        <v>43958</v>
      </c>
      <c r="B222" s="5">
        <f>SUMPRODUCT($C$2:$P$2,$C$222:$P$222)</f>
        <v>-23046.910000000003</v>
      </c>
      <c r="C222" s="5">
        <f>IF(ISERROR(VLOOKUP($A$222, 文字檔!A:B, 2, 0)),0,VLOOKUP($A$222, 文字檔!A:B, 2, 0))</f>
        <v>-1301.8800000000001</v>
      </c>
      <c r="D222" s="5">
        <f>IF(ISERROR(VLOOKUP($A$222, 文字檔!C:D, 2, 0)),0,VLOOKUP($A$222, 文字檔!C:D, 2, 0))</f>
        <v>0</v>
      </c>
      <c r="E222" s="5">
        <f>IF(ISERROR(VLOOKUP($A$222, 文字檔!E:F, 2, 0)),0,VLOOKUP($A$222, 文字檔!E:F, 2, 0))</f>
        <v>0</v>
      </c>
      <c r="F222" s="5">
        <f>IF(ISERROR(VLOOKUP($A$222, 文字檔!G:H, 2, 0)),0,VLOOKUP($A$222, 文字檔!G:H, 2, 0))</f>
        <v>16600</v>
      </c>
      <c r="G222" s="5">
        <f>IF(ISERROR(VLOOKUP($A$222, 文字檔!I:J, 2, 0)),0,VLOOKUP($A$222, 文字檔!I:J, 2, 0))</f>
        <v>0</v>
      </c>
      <c r="H222" s="5">
        <f>IF(ISERROR(VLOOKUP($A$222, 文字檔!K:L, 2, 0)),0,VLOOKUP($A$222, 文字檔!K:L, 2, 0))</f>
        <v>-9645.0300000000007</v>
      </c>
      <c r="I222" s="5">
        <f>IF(ISERROR(VLOOKUP($A$222, 文字檔!M:N, 2, 0)),0,VLOOKUP($A$222, 文字檔!M:N, 2, 0))</f>
        <v>-1100</v>
      </c>
      <c r="J222" s="5">
        <f>IF(ISERROR(VLOOKUP($A$222, 文字檔!O:P, 2, 0)),0,VLOOKUP($A$222, 文字檔!O:P, 2, 0))</f>
        <v>0</v>
      </c>
      <c r="K222">
        <f>IF(ISERROR(VLOOKUP($A$222, 文字檔!Q:R, 2, 0)),0,VLOOKUP($A$222, 文字檔!Q:R, 2, 0))</f>
        <v>0</v>
      </c>
      <c r="L222">
        <f>IF(ISERROR(VLOOKUP($A$222, 文字檔!S:T, 2, 0)),0,VLOOKUP($A$222, 文字檔!S:T, 2, 0))</f>
        <v>0</v>
      </c>
      <c r="M222">
        <f>IF(ISERROR(VLOOKUP($A$222, 文字檔!U:V, 2, 0)),0,VLOOKUP($A$222, 文字檔!U:V, 2, 0))</f>
        <v>16600</v>
      </c>
      <c r="N222">
        <f>IF(ISERROR(VLOOKUP($A$222, 文字檔!W:X, 2, 0)),0,VLOOKUP($A$222, 文字檔!W:X, 2, 0))</f>
        <v>-7600</v>
      </c>
      <c r="O222">
        <f>IF(ISERROR(VLOOKUP($A$222, 文字檔!Y:Z, 2, 0)),0,VLOOKUP($A$222, 文字檔!Y:Z, 2, 0))</f>
        <v>-36600</v>
      </c>
      <c r="P222">
        <f>IF(ISERROR(VLOOKUP($A$222, 文字檔!AA:AB, 2, 0)),0,VLOOKUP($A$222, 文字檔!AA:AB, 2, 0))</f>
        <v>0</v>
      </c>
    </row>
    <row r="223" spans="1:16" ht="16.2">
      <c r="A223" s="7">
        <v>43959</v>
      </c>
      <c r="B223" s="5">
        <f>SUMPRODUCT($C$2:$P$2,$C$223:$P$223)</f>
        <v>-19708.18</v>
      </c>
      <c r="C223" s="5">
        <f>IF(ISERROR(VLOOKUP($A$223, 文字檔!A:B, 2, 0)),0,VLOOKUP($A$223, 文字檔!A:B, 2, 0))</f>
        <v>0</v>
      </c>
      <c r="D223" s="5">
        <f>IF(ISERROR(VLOOKUP($A$223, 文字檔!C:D, 2, 0)),0,VLOOKUP($A$223, 文字檔!C:D, 2, 0))</f>
        <v>0</v>
      </c>
      <c r="E223" s="5">
        <f>IF(ISERROR(VLOOKUP($A$223, 文字檔!E:F, 2, 0)),0,VLOOKUP($A$223, 文字檔!E:F, 2, 0))</f>
        <v>0</v>
      </c>
      <c r="F223" s="5">
        <f>IF(ISERROR(VLOOKUP($A$223, 文字檔!G:H, 2, 0)),0,VLOOKUP($A$223, 文字檔!G:H, 2, 0))</f>
        <v>12400</v>
      </c>
      <c r="G223" s="5">
        <f>IF(ISERROR(VLOOKUP($A$223, 文字檔!I:J, 2, 0)),0,VLOOKUP($A$223, 文字檔!I:J, 2, 0))</f>
        <v>0</v>
      </c>
      <c r="H223" s="5">
        <f>IF(ISERROR(VLOOKUP($A$223, 文字檔!K:L, 2, 0)),0,VLOOKUP($A$223, 文字檔!K:L, 2, 0))</f>
        <v>-9054.42</v>
      </c>
      <c r="I223" s="5">
        <f>IF(ISERROR(VLOOKUP($A$223, 文字檔!M:N, 2, 0)),0,VLOOKUP($A$223, 文字檔!M:N, 2, 0))</f>
        <v>-8700</v>
      </c>
      <c r="J223" s="5">
        <f>IF(ISERROR(VLOOKUP($A$223, 文字檔!O:P, 2, 0)),0,VLOOKUP($A$223, 文字檔!O:P, 2, 0))</f>
        <v>-16653.759999999998</v>
      </c>
      <c r="K223">
        <f>IF(ISERROR(VLOOKUP($A$223, 文字檔!Q:R, 2, 0)),0,VLOOKUP($A$223, 文字檔!Q:R, 2, 0))</f>
        <v>0</v>
      </c>
      <c r="L223">
        <f>IF(ISERROR(VLOOKUP($A$223, 文字檔!S:T, 2, 0)),0,VLOOKUP($A$223, 文字檔!S:T, 2, 0))</f>
        <v>0</v>
      </c>
      <c r="M223">
        <f>IF(ISERROR(VLOOKUP($A$223, 文字檔!U:V, 2, 0)),0,VLOOKUP($A$223, 文字檔!U:V, 2, 0))</f>
        <v>12400</v>
      </c>
      <c r="N223">
        <f>IF(ISERROR(VLOOKUP($A$223, 文字檔!W:X, 2, 0)),0,VLOOKUP($A$223, 文字檔!W:X, 2, 0))</f>
        <v>-8100</v>
      </c>
      <c r="O223">
        <f>IF(ISERROR(VLOOKUP($A$223, 文字檔!Y:Z, 2, 0)),0,VLOOKUP($A$223, 文字檔!Y:Z, 2, 0))</f>
        <v>-2000</v>
      </c>
      <c r="P223">
        <f>IF(ISERROR(VLOOKUP($A$223, 文字檔!AA:AB, 2, 0)),0,VLOOKUP($A$223, 文字檔!AA:AB, 2, 0))</f>
        <v>0</v>
      </c>
    </row>
    <row r="224" spans="1:16" ht="16.2">
      <c r="A224" s="7">
        <v>43960</v>
      </c>
      <c r="B224" s="5">
        <f>SUMPRODUCT($C$2:$P$2,$C$224:$P$224)</f>
        <v>0</v>
      </c>
      <c r="C224" s="5">
        <f>IF(ISERROR(VLOOKUP($A$224, 文字檔!A:B, 2, 0)),0,VLOOKUP($A$224, 文字檔!A:B, 2, 0))</f>
        <v>0</v>
      </c>
      <c r="D224" s="5">
        <f>IF(ISERROR(VLOOKUP($A$224, 文字檔!C:D, 2, 0)),0,VLOOKUP($A$224, 文字檔!C:D, 2, 0))</f>
        <v>0</v>
      </c>
      <c r="E224" s="5">
        <f>IF(ISERROR(VLOOKUP($A$224, 文字檔!E:F, 2, 0)),0,VLOOKUP($A$224, 文字檔!E:F, 2, 0))</f>
        <v>0</v>
      </c>
      <c r="F224" s="5">
        <f>IF(ISERROR(VLOOKUP($A$224, 文字檔!G:H, 2, 0)),0,VLOOKUP($A$224, 文字檔!G:H, 2, 0))</f>
        <v>0</v>
      </c>
      <c r="G224" s="5">
        <f>IF(ISERROR(VLOOKUP($A$224, 文字檔!I:J, 2, 0)),0,VLOOKUP($A$224, 文字檔!I:J, 2, 0))</f>
        <v>0</v>
      </c>
      <c r="H224" s="5">
        <f>IF(ISERROR(VLOOKUP($A$224, 文字檔!K:L, 2, 0)),0,VLOOKUP($A$224, 文字檔!K:L, 2, 0))</f>
        <v>0</v>
      </c>
      <c r="I224" s="5">
        <f>IF(ISERROR(VLOOKUP($A$224, 文字檔!M:N, 2, 0)),0,VLOOKUP($A$224, 文字檔!M:N, 2, 0))</f>
        <v>0</v>
      </c>
      <c r="J224" s="5">
        <f>IF(ISERROR(VLOOKUP($A$224, 文字檔!O:P, 2, 0)),0,VLOOKUP($A$224, 文字檔!O:P, 2, 0))</f>
        <v>0</v>
      </c>
      <c r="K224">
        <f>IF(ISERROR(VLOOKUP($A$224, 文字檔!Q:R, 2, 0)),0,VLOOKUP($A$224, 文字檔!Q:R, 2, 0))</f>
        <v>0</v>
      </c>
      <c r="L224">
        <f>IF(ISERROR(VLOOKUP($A$224, 文字檔!S:T, 2, 0)),0,VLOOKUP($A$224, 文字檔!S:T, 2, 0))</f>
        <v>0</v>
      </c>
      <c r="M224">
        <f>IF(ISERROR(VLOOKUP($A$224, 文字檔!U:V, 2, 0)),0,VLOOKUP($A$224, 文字檔!U:V, 2, 0))</f>
        <v>0</v>
      </c>
      <c r="N224">
        <f>IF(ISERROR(VLOOKUP($A$224, 文字檔!W:X, 2, 0)),0,VLOOKUP($A$224, 文字檔!W:X, 2, 0))</f>
        <v>0</v>
      </c>
      <c r="O224">
        <f>IF(ISERROR(VLOOKUP($A$224, 文字檔!Y:Z, 2, 0)),0,VLOOKUP($A$224, 文字檔!Y:Z, 2, 0))</f>
        <v>0</v>
      </c>
      <c r="P224">
        <f>IF(ISERROR(VLOOKUP($A$224, 文字檔!AA:AB, 2, 0)),0,VLOOKUP($A$224, 文字檔!AA:AB, 2, 0))</f>
        <v>0</v>
      </c>
    </row>
    <row r="225" spans="1:16" ht="16.2">
      <c r="A225" s="7">
        <v>43961</v>
      </c>
      <c r="B225" s="5">
        <f>SUMPRODUCT($C$2:$P$2,$C$225:$P$225)</f>
        <v>0</v>
      </c>
      <c r="C225" s="5">
        <f>IF(ISERROR(VLOOKUP($A$225, 文字檔!A:B, 2, 0)),0,VLOOKUP($A$225, 文字檔!A:B, 2, 0))</f>
        <v>0</v>
      </c>
      <c r="D225" s="5">
        <f>IF(ISERROR(VLOOKUP($A$225, 文字檔!C:D, 2, 0)),0,VLOOKUP($A$225, 文字檔!C:D, 2, 0))</f>
        <v>0</v>
      </c>
      <c r="E225" s="5">
        <f>IF(ISERROR(VLOOKUP($A$225, 文字檔!E:F, 2, 0)),0,VLOOKUP($A$225, 文字檔!E:F, 2, 0))</f>
        <v>0</v>
      </c>
      <c r="F225" s="5">
        <f>IF(ISERROR(VLOOKUP($A$225, 文字檔!G:H, 2, 0)),0,VLOOKUP($A$225, 文字檔!G:H, 2, 0))</f>
        <v>0</v>
      </c>
      <c r="G225" s="5">
        <f>IF(ISERROR(VLOOKUP($A$225, 文字檔!I:J, 2, 0)),0,VLOOKUP($A$225, 文字檔!I:J, 2, 0))</f>
        <v>0</v>
      </c>
      <c r="H225" s="5">
        <f>IF(ISERROR(VLOOKUP($A$225, 文字檔!K:L, 2, 0)),0,VLOOKUP($A$225, 文字檔!K:L, 2, 0))</f>
        <v>0</v>
      </c>
      <c r="I225" s="5">
        <f>IF(ISERROR(VLOOKUP($A$225, 文字檔!M:N, 2, 0)),0,VLOOKUP($A$225, 文字檔!M:N, 2, 0))</f>
        <v>0</v>
      </c>
      <c r="J225" s="5">
        <f>IF(ISERROR(VLOOKUP($A$225, 文字檔!O:P, 2, 0)),0,VLOOKUP($A$225, 文字檔!O:P, 2, 0))</f>
        <v>0</v>
      </c>
      <c r="K225">
        <f>IF(ISERROR(VLOOKUP($A$225, 文字檔!Q:R, 2, 0)),0,VLOOKUP($A$225, 文字檔!Q:R, 2, 0))</f>
        <v>0</v>
      </c>
      <c r="L225">
        <f>IF(ISERROR(VLOOKUP($A$225, 文字檔!S:T, 2, 0)),0,VLOOKUP($A$225, 文字檔!S:T, 2, 0))</f>
        <v>0</v>
      </c>
      <c r="M225">
        <f>IF(ISERROR(VLOOKUP($A$225, 文字檔!U:V, 2, 0)),0,VLOOKUP($A$225, 文字檔!U:V, 2, 0))</f>
        <v>0</v>
      </c>
      <c r="N225">
        <f>IF(ISERROR(VLOOKUP($A$225, 文字檔!W:X, 2, 0)),0,VLOOKUP($A$225, 文字檔!W:X, 2, 0))</f>
        <v>0</v>
      </c>
      <c r="O225">
        <f>IF(ISERROR(VLOOKUP($A$225, 文字檔!Y:Z, 2, 0)),0,VLOOKUP($A$225, 文字檔!Y:Z, 2, 0))</f>
        <v>0</v>
      </c>
      <c r="P225">
        <f>IF(ISERROR(VLOOKUP($A$225, 文字檔!AA:AB, 2, 0)),0,VLOOKUP($A$225, 文字檔!AA:AB, 2, 0))</f>
        <v>0</v>
      </c>
    </row>
    <row r="226" spans="1:16" ht="16.2">
      <c r="A226" s="7">
        <v>43962</v>
      </c>
      <c r="B226" s="5">
        <f>SUMPRODUCT($C$2:$P$2,$C$226:$P$226)</f>
        <v>30003.42</v>
      </c>
      <c r="C226" s="5">
        <f>IF(ISERROR(VLOOKUP($A$226, 文字檔!A:B, 2, 0)),0,VLOOKUP($A$226, 文字檔!A:B, 2, 0))</f>
        <v>878.29</v>
      </c>
      <c r="D226" s="5">
        <f>IF(ISERROR(VLOOKUP($A$226, 文字檔!C:D, 2, 0)),0,VLOOKUP($A$226, 文字檔!C:D, 2, 0))</f>
        <v>0</v>
      </c>
      <c r="E226" s="5">
        <f>IF(ISERROR(VLOOKUP($A$226, 文字檔!E:F, 2, 0)),0,VLOOKUP($A$226, 文字檔!E:F, 2, 0))</f>
        <v>0</v>
      </c>
      <c r="F226" s="5">
        <f>IF(ISERROR(VLOOKUP($A$226, 文字檔!G:H, 2, 0)),0,VLOOKUP($A$226, 文字檔!G:H, 2, 0))</f>
        <v>17600</v>
      </c>
      <c r="G226" s="5">
        <f>IF(ISERROR(VLOOKUP($A$226, 文字檔!I:J, 2, 0)),0,VLOOKUP($A$226, 文字檔!I:J, 2, 0))</f>
        <v>8900</v>
      </c>
      <c r="H226" s="5">
        <f>IF(ISERROR(VLOOKUP($A$226, 文字檔!K:L, 2, 0)),0,VLOOKUP($A$226, 文字檔!K:L, 2, 0))</f>
        <v>-6657.36</v>
      </c>
      <c r="I226" s="5">
        <f>IF(ISERROR(VLOOKUP($A$226, 文字檔!M:N, 2, 0)),0,VLOOKUP($A$226, 文字檔!M:N, 2, 0))</f>
        <v>4200</v>
      </c>
      <c r="J226" s="5">
        <f>IF(ISERROR(VLOOKUP($A$226, 文字檔!O:P, 2, 0)),0,VLOOKUP($A$226, 文字檔!O:P, 2, 0))</f>
        <v>-3259.25</v>
      </c>
      <c r="K226">
        <f>IF(ISERROR(VLOOKUP($A$226, 文字檔!Q:R, 2, 0)),0,VLOOKUP($A$226, 文字檔!Q:R, 2, 0))</f>
        <v>0</v>
      </c>
      <c r="L226">
        <f>IF(ISERROR(VLOOKUP($A$226, 文字檔!S:T, 2, 0)),0,VLOOKUP($A$226, 文字檔!S:T, 2, 0))</f>
        <v>-11058.26</v>
      </c>
      <c r="M226">
        <f>IF(ISERROR(VLOOKUP($A$226, 文字檔!U:V, 2, 0)),0,VLOOKUP($A$226, 文字檔!U:V, 2, 0))</f>
        <v>17600</v>
      </c>
      <c r="N226">
        <f>IF(ISERROR(VLOOKUP($A$226, 文字檔!W:X, 2, 0)),0,VLOOKUP($A$226, 文字檔!W:X, 2, 0))</f>
        <v>-6300</v>
      </c>
      <c r="O226">
        <f>IF(ISERROR(VLOOKUP($A$226, 文字檔!Y:Z, 2, 0)),0,VLOOKUP($A$226, 文字檔!Y:Z, 2, 0))</f>
        <v>17600</v>
      </c>
      <c r="P226">
        <f>IF(ISERROR(VLOOKUP($A$226, 文字檔!AA:AB, 2, 0)),0,VLOOKUP($A$226, 文字檔!AA:AB, 2, 0))</f>
        <v>-9500</v>
      </c>
    </row>
    <row r="227" spans="1:16" ht="16.2">
      <c r="A227" s="7">
        <v>43963</v>
      </c>
      <c r="B227" s="5">
        <f>SUMPRODUCT($C$2:$P$2,$C$227:$P$227)</f>
        <v>-122210.6</v>
      </c>
      <c r="C227" s="5">
        <f>IF(ISERROR(VLOOKUP($A$227, 文字檔!A:B, 2, 0)),0,VLOOKUP($A$227, 文字檔!A:B, 2, 0))</f>
        <v>-4905.18</v>
      </c>
      <c r="D227" s="5">
        <f>IF(ISERROR(VLOOKUP($A$227, 文字檔!C:D, 2, 0)),0,VLOOKUP($A$227, 文字檔!C:D, 2, 0))</f>
        <v>0</v>
      </c>
      <c r="E227" s="5">
        <f>IF(ISERROR(VLOOKUP($A$227, 文字檔!E:F, 2, 0)),0,VLOOKUP($A$227, 文字檔!E:F, 2, 0))</f>
        <v>0</v>
      </c>
      <c r="F227" s="5">
        <f>IF(ISERROR(VLOOKUP($A$227, 文字檔!G:H, 2, 0)),0,VLOOKUP($A$227, 文字檔!G:H, 2, 0))</f>
        <v>-23600</v>
      </c>
      <c r="G227" s="5">
        <f>IF(ISERROR(VLOOKUP($A$227, 文字檔!I:J, 2, 0)),0,VLOOKUP($A$227, 文字檔!I:J, 2, 0))</f>
        <v>-9900</v>
      </c>
      <c r="H227" s="5">
        <f>IF(ISERROR(VLOOKUP($A$227, 文字檔!K:L, 2, 0)),0,VLOOKUP($A$227, 文字檔!K:L, 2, 0))</f>
        <v>-3853.94</v>
      </c>
      <c r="I227" s="5">
        <f>IF(ISERROR(VLOOKUP($A$227, 文字檔!M:N, 2, 0)),0,VLOOKUP($A$227, 文字檔!M:N, 2, 0))</f>
        <v>-15100</v>
      </c>
      <c r="J227" s="5">
        <f>IF(ISERROR(VLOOKUP($A$227, 文字檔!O:P, 2, 0)),0,VLOOKUP($A$227, 文字檔!O:P, 2, 0))</f>
        <v>0</v>
      </c>
      <c r="K227">
        <f>IF(ISERROR(VLOOKUP($A$227, 文字檔!Q:R, 2, 0)),0,VLOOKUP($A$227, 文字檔!Q:R, 2, 0))</f>
        <v>0</v>
      </c>
      <c r="L227">
        <f>IF(ISERROR(VLOOKUP($A$227, 文字檔!S:T, 2, 0)),0,VLOOKUP($A$227, 文字檔!S:T, 2, 0))</f>
        <v>-3851.48</v>
      </c>
      <c r="M227">
        <f>IF(ISERROR(VLOOKUP($A$227, 文字檔!U:V, 2, 0)),0,VLOOKUP($A$227, 文字檔!U:V, 2, 0))</f>
        <v>-23600</v>
      </c>
      <c r="N227">
        <f>IF(ISERROR(VLOOKUP($A$227, 文字檔!W:X, 2, 0)),0,VLOOKUP($A$227, 文字檔!W:X, 2, 0))</f>
        <v>0</v>
      </c>
      <c r="O227">
        <f>IF(ISERROR(VLOOKUP($A$227, 文字檔!Y:Z, 2, 0)),0,VLOOKUP($A$227, 文字檔!Y:Z, 2, 0))</f>
        <v>-20700</v>
      </c>
      <c r="P227">
        <f>IF(ISERROR(VLOOKUP($A$227, 文字檔!AA:AB, 2, 0)),0,VLOOKUP($A$227, 文字檔!AA:AB, 2, 0))</f>
        <v>-16700</v>
      </c>
    </row>
    <row r="228" spans="1:16" ht="16.2">
      <c r="A228" s="7">
        <v>43964</v>
      </c>
      <c r="B228" s="5">
        <f>SUMPRODUCT($C$2:$P$2,$C$228:$P$228)</f>
        <v>-53749.95</v>
      </c>
      <c r="C228" s="5">
        <f>IF(ISERROR(VLOOKUP($A$228, 文字檔!A:B, 2, 0)),0,VLOOKUP($A$228, 文字檔!A:B, 2, 0))</f>
        <v>0</v>
      </c>
      <c r="D228" s="5">
        <f>IF(ISERROR(VLOOKUP($A$228, 文字檔!C:D, 2, 0)),0,VLOOKUP($A$228, 文字檔!C:D, 2, 0))</f>
        <v>-27000</v>
      </c>
      <c r="E228" s="5">
        <f>IF(ISERROR(VLOOKUP($A$228, 文字檔!E:F, 2, 0)),0,VLOOKUP($A$228, 文字檔!E:F, 2, 0))</f>
        <v>0</v>
      </c>
      <c r="F228" s="5">
        <f>IF(ISERROR(VLOOKUP($A$228, 文字檔!G:H, 2, 0)),0,VLOOKUP($A$228, 文字檔!G:H, 2, 0))</f>
        <v>10000</v>
      </c>
      <c r="G228" s="5">
        <f>IF(ISERROR(VLOOKUP($A$228, 文字檔!I:J, 2, 0)),0,VLOOKUP($A$228, 文字檔!I:J, 2, 0))</f>
        <v>0</v>
      </c>
      <c r="H228" s="5">
        <f>IF(ISERROR(VLOOKUP($A$228, 文字檔!K:L, 2, 0)),0,VLOOKUP($A$228, 文字檔!K:L, 2, 0))</f>
        <v>-49.95</v>
      </c>
      <c r="I228" s="5">
        <f>IF(ISERROR(VLOOKUP($A$228, 文字檔!M:N, 2, 0)),0,VLOOKUP($A$228, 文字檔!M:N, 2, 0))</f>
        <v>800</v>
      </c>
      <c r="J228" s="5">
        <f>IF(ISERROR(VLOOKUP($A$228, 文字檔!O:P, 2, 0)),0,VLOOKUP($A$228, 文字檔!O:P, 2, 0))</f>
        <v>0</v>
      </c>
      <c r="K228">
        <f>IF(ISERROR(VLOOKUP($A$228, 文字檔!Q:R, 2, 0)),0,VLOOKUP($A$228, 文字檔!Q:R, 2, 0))</f>
        <v>0</v>
      </c>
      <c r="L228">
        <f>IF(ISERROR(VLOOKUP($A$228, 文字檔!S:T, 2, 0)),0,VLOOKUP($A$228, 文字檔!S:T, 2, 0))</f>
        <v>0</v>
      </c>
      <c r="M228">
        <f>IF(ISERROR(VLOOKUP($A$228, 文字檔!U:V, 2, 0)),0,VLOOKUP($A$228, 文字檔!U:V, 2, 0))</f>
        <v>-37800</v>
      </c>
      <c r="N228">
        <f>IF(ISERROR(VLOOKUP($A$228, 文字檔!W:X, 2, 0)),0,VLOOKUP($A$228, 文字檔!W:X, 2, 0))</f>
        <v>0</v>
      </c>
      <c r="O228">
        <f>IF(ISERROR(VLOOKUP($A$228, 文字檔!Y:Z, 2, 0)),0,VLOOKUP($A$228, 文字檔!Y:Z, 2, 0))</f>
        <v>300</v>
      </c>
      <c r="P228">
        <f>IF(ISERROR(VLOOKUP($A$228, 文字檔!AA:AB, 2, 0)),0,VLOOKUP($A$228, 文字檔!AA:AB, 2, 0))</f>
        <v>0</v>
      </c>
    </row>
    <row r="229" spans="1:16" ht="16.2">
      <c r="A229" s="7">
        <v>43965</v>
      </c>
      <c r="B229" s="5">
        <f>SUMPRODUCT($C$2:$P$2,$C$229:$P$229)</f>
        <v>-60316.539999999994</v>
      </c>
      <c r="C229" s="5">
        <f>IF(ISERROR(VLOOKUP($A$229, 文字檔!A:B, 2, 0)),0,VLOOKUP($A$229, 文字檔!A:B, 2, 0))</f>
        <v>8702.6200000000008</v>
      </c>
      <c r="D229" s="5">
        <f>IF(ISERROR(VLOOKUP($A$229, 文字檔!C:D, 2, 0)),0,VLOOKUP($A$229, 文字檔!C:D, 2, 0))</f>
        <v>1500</v>
      </c>
      <c r="E229" s="5">
        <f>IF(ISERROR(VLOOKUP($A$229, 文字檔!E:F, 2, 0)),0,VLOOKUP($A$229, 文字檔!E:F, 2, 0))</f>
        <v>0</v>
      </c>
      <c r="F229" s="5">
        <f>IF(ISERROR(VLOOKUP($A$229, 文字檔!G:H, 2, 0)),0,VLOOKUP($A$229, 文字檔!G:H, 2, 0))</f>
        <v>-33000</v>
      </c>
      <c r="G229" s="5">
        <f>IF(ISERROR(VLOOKUP($A$229, 文字檔!I:J, 2, 0)),0,VLOOKUP($A$229, 文字檔!I:J, 2, 0))</f>
        <v>0</v>
      </c>
      <c r="H229" s="5">
        <f>IF(ISERROR(VLOOKUP($A$229, 文字檔!K:L, 2, 0)),0,VLOOKUP($A$229, 文字檔!K:L, 2, 0))</f>
        <v>-25373.08</v>
      </c>
      <c r="I229" s="5">
        <f>IF(ISERROR(VLOOKUP($A$229, 文字檔!M:N, 2, 0)),0,VLOOKUP($A$229, 文字檔!M:N, 2, 0))</f>
        <v>-18400</v>
      </c>
      <c r="J229" s="5">
        <f>IF(ISERROR(VLOOKUP($A$229, 文字檔!O:P, 2, 0)),0,VLOOKUP($A$229, 文字檔!O:P, 2, 0))</f>
        <v>0</v>
      </c>
      <c r="K229">
        <f>IF(ISERROR(VLOOKUP($A$229, 文字檔!Q:R, 2, 0)),0,VLOOKUP($A$229, 文字檔!Q:R, 2, 0))</f>
        <v>0</v>
      </c>
      <c r="L229">
        <f>IF(ISERROR(VLOOKUP($A$229, 文字檔!S:T, 2, 0)),0,VLOOKUP($A$229, 文字檔!S:T, 2, 0))</f>
        <v>5353.92</v>
      </c>
      <c r="M229">
        <f>IF(ISERROR(VLOOKUP($A$229, 文字檔!U:V, 2, 0)),0,VLOOKUP($A$229, 文字檔!U:V, 2, 0))</f>
        <v>33000</v>
      </c>
      <c r="N229">
        <f>IF(ISERROR(VLOOKUP($A$229, 文字檔!W:X, 2, 0)),0,VLOOKUP($A$229, 文字檔!W:X, 2, 0))</f>
        <v>-9200</v>
      </c>
      <c r="O229">
        <f>IF(ISERROR(VLOOKUP($A$229, 文字檔!Y:Z, 2, 0)),0,VLOOKUP($A$229, 文字檔!Y:Z, 2, 0))</f>
        <v>-22900</v>
      </c>
      <c r="P229">
        <f>IF(ISERROR(VLOOKUP($A$229, 文字檔!AA:AB, 2, 0)),0,VLOOKUP($A$229, 文字檔!AA:AB, 2, 0))</f>
        <v>0</v>
      </c>
    </row>
    <row r="230" spans="1:16" ht="16.2">
      <c r="A230" s="7">
        <v>43966</v>
      </c>
      <c r="B230" s="5">
        <f>SUMPRODUCT($C$2:$P$2,$C$230:$P$230)</f>
        <v>29528.149999999994</v>
      </c>
      <c r="C230" s="5">
        <f>IF(ISERROR(VLOOKUP($A$230, 文字檔!A:B, 2, 0)),0,VLOOKUP($A$230, 文字檔!A:B, 2, 0))</f>
        <v>18953.98</v>
      </c>
      <c r="D230" s="5">
        <f>IF(ISERROR(VLOOKUP($A$230, 文字檔!C:D, 2, 0)),0,VLOOKUP($A$230, 文字檔!C:D, 2, 0))</f>
        <v>20300</v>
      </c>
      <c r="E230" s="5">
        <f>IF(ISERROR(VLOOKUP($A$230, 文字檔!E:F, 2, 0)),0,VLOOKUP($A$230, 文字檔!E:F, 2, 0))</f>
        <v>0</v>
      </c>
      <c r="F230" s="5">
        <f>IF(ISERROR(VLOOKUP($A$230, 文字檔!G:H, 2, 0)),0,VLOOKUP($A$230, 文字檔!G:H, 2, 0))</f>
        <v>13600</v>
      </c>
      <c r="G230" s="5">
        <f>IF(ISERROR(VLOOKUP($A$230, 文字檔!I:J, 2, 0)),0,VLOOKUP($A$230, 文字檔!I:J, 2, 0))</f>
        <v>-9000</v>
      </c>
      <c r="H230" s="5">
        <f>IF(ISERROR(VLOOKUP($A$230, 文字檔!K:L, 2, 0)),0,VLOOKUP($A$230, 文字檔!K:L, 2, 0))</f>
        <v>21874.17</v>
      </c>
      <c r="I230" s="5">
        <f>IF(ISERROR(VLOOKUP($A$230, 文字檔!M:N, 2, 0)),0,VLOOKUP($A$230, 文字檔!M:N, 2, 0))</f>
        <v>0</v>
      </c>
      <c r="J230" s="5">
        <f>IF(ISERROR(VLOOKUP($A$230, 文字檔!O:P, 2, 0)),0,VLOOKUP($A$230, 文字檔!O:P, 2, 0))</f>
        <v>0</v>
      </c>
      <c r="K230">
        <f>IF(ISERROR(VLOOKUP($A$230, 文字檔!Q:R, 2, 0)),0,VLOOKUP($A$230, 文字檔!Q:R, 2, 0))</f>
        <v>-8400</v>
      </c>
      <c r="L230">
        <f>IF(ISERROR(VLOOKUP($A$230, 文字檔!S:T, 2, 0)),0,VLOOKUP($A$230, 文字檔!S:T, 2, 0))</f>
        <v>0</v>
      </c>
      <c r="M230">
        <f>IF(ISERROR(VLOOKUP($A$230, 文字檔!U:V, 2, 0)),0,VLOOKUP($A$230, 文字檔!U:V, 2, 0))</f>
        <v>-13600</v>
      </c>
      <c r="N230">
        <f>IF(ISERROR(VLOOKUP($A$230, 文字檔!W:X, 2, 0)),0,VLOOKUP($A$230, 文字檔!W:X, 2, 0))</f>
        <v>0</v>
      </c>
      <c r="O230">
        <f>IF(ISERROR(VLOOKUP($A$230, 文字檔!Y:Z, 2, 0)),0,VLOOKUP($A$230, 文字檔!Y:Z, 2, 0))</f>
        <v>-14200</v>
      </c>
      <c r="P230">
        <f>IF(ISERROR(VLOOKUP($A$230, 文字檔!AA:AB, 2, 0)),0,VLOOKUP($A$230, 文字檔!AA:AB, 2, 0))</f>
        <v>0</v>
      </c>
    </row>
    <row r="231" spans="1:16" ht="16.2">
      <c r="A231" s="7">
        <v>43967</v>
      </c>
      <c r="B231" s="5">
        <f>SUMPRODUCT($C$2:$P$2,$C$231:$P$231)</f>
        <v>0</v>
      </c>
      <c r="C231" s="5">
        <f>IF(ISERROR(VLOOKUP($A$231, 文字檔!A:B, 2, 0)),0,VLOOKUP($A$231, 文字檔!A:B, 2, 0))</f>
        <v>0</v>
      </c>
      <c r="D231" s="5">
        <f>IF(ISERROR(VLOOKUP($A$231, 文字檔!C:D, 2, 0)),0,VLOOKUP($A$231, 文字檔!C:D, 2, 0))</f>
        <v>0</v>
      </c>
      <c r="E231" s="5">
        <f>IF(ISERROR(VLOOKUP($A$231, 文字檔!E:F, 2, 0)),0,VLOOKUP($A$231, 文字檔!E:F, 2, 0))</f>
        <v>0</v>
      </c>
      <c r="F231" s="5">
        <f>IF(ISERROR(VLOOKUP($A$231, 文字檔!G:H, 2, 0)),0,VLOOKUP($A$231, 文字檔!G:H, 2, 0))</f>
        <v>0</v>
      </c>
      <c r="G231" s="5">
        <f>IF(ISERROR(VLOOKUP($A$231, 文字檔!I:J, 2, 0)),0,VLOOKUP($A$231, 文字檔!I:J, 2, 0))</f>
        <v>0</v>
      </c>
      <c r="H231" s="5">
        <f>IF(ISERROR(VLOOKUP($A$231, 文字檔!K:L, 2, 0)),0,VLOOKUP($A$231, 文字檔!K:L, 2, 0))</f>
        <v>0</v>
      </c>
      <c r="I231" s="5">
        <f>IF(ISERROR(VLOOKUP($A$231, 文字檔!M:N, 2, 0)),0,VLOOKUP($A$231, 文字檔!M:N, 2, 0))</f>
        <v>0</v>
      </c>
      <c r="J231" s="5">
        <f>IF(ISERROR(VLOOKUP($A$231, 文字檔!O:P, 2, 0)),0,VLOOKUP($A$231, 文字檔!O:P, 2, 0))</f>
        <v>0</v>
      </c>
      <c r="K231">
        <f>IF(ISERROR(VLOOKUP($A$231, 文字檔!Q:R, 2, 0)),0,VLOOKUP($A$231, 文字檔!Q:R, 2, 0))</f>
        <v>0</v>
      </c>
      <c r="L231">
        <f>IF(ISERROR(VLOOKUP($A$231, 文字檔!S:T, 2, 0)),0,VLOOKUP($A$231, 文字檔!S:T, 2, 0))</f>
        <v>0</v>
      </c>
      <c r="M231">
        <f>IF(ISERROR(VLOOKUP($A$231, 文字檔!U:V, 2, 0)),0,VLOOKUP($A$231, 文字檔!U:V, 2, 0))</f>
        <v>0</v>
      </c>
      <c r="N231">
        <f>IF(ISERROR(VLOOKUP($A$231, 文字檔!W:X, 2, 0)),0,VLOOKUP($A$231, 文字檔!W:X, 2, 0))</f>
        <v>0</v>
      </c>
      <c r="O231">
        <f>IF(ISERROR(VLOOKUP($A$231, 文字檔!Y:Z, 2, 0)),0,VLOOKUP($A$231, 文字檔!Y:Z, 2, 0))</f>
        <v>0</v>
      </c>
      <c r="P231">
        <f>IF(ISERROR(VLOOKUP($A$231, 文字檔!AA:AB, 2, 0)),0,VLOOKUP($A$231, 文字檔!AA:AB, 2, 0))</f>
        <v>0</v>
      </c>
    </row>
    <row r="232" spans="1:16" ht="16.2">
      <c r="A232" s="7">
        <v>43968</v>
      </c>
      <c r="B232" s="5">
        <f>SUMPRODUCT($C$2:$P$2,$C$232:$P$232)</f>
        <v>0</v>
      </c>
      <c r="C232" s="5">
        <f>IF(ISERROR(VLOOKUP($A$232, 文字檔!A:B, 2, 0)),0,VLOOKUP($A$232, 文字檔!A:B, 2, 0))</f>
        <v>0</v>
      </c>
      <c r="D232" s="5">
        <f>IF(ISERROR(VLOOKUP($A$232, 文字檔!C:D, 2, 0)),0,VLOOKUP($A$232, 文字檔!C:D, 2, 0))</f>
        <v>0</v>
      </c>
      <c r="E232" s="5">
        <f>IF(ISERROR(VLOOKUP($A$232, 文字檔!E:F, 2, 0)),0,VLOOKUP($A$232, 文字檔!E:F, 2, 0))</f>
        <v>0</v>
      </c>
      <c r="F232" s="5">
        <f>IF(ISERROR(VLOOKUP($A$232, 文字檔!G:H, 2, 0)),0,VLOOKUP($A$232, 文字檔!G:H, 2, 0))</f>
        <v>0</v>
      </c>
      <c r="G232" s="5">
        <f>IF(ISERROR(VLOOKUP($A$232, 文字檔!I:J, 2, 0)),0,VLOOKUP($A$232, 文字檔!I:J, 2, 0))</f>
        <v>0</v>
      </c>
      <c r="H232" s="5">
        <f>IF(ISERROR(VLOOKUP($A$232, 文字檔!K:L, 2, 0)),0,VLOOKUP($A$232, 文字檔!K:L, 2, 0))</f>
        <v>0</v>
      </c>
      <c r="I232" s="5">
        <f>IF(ISERROR(VLOOKUP($A$232, 文字檔!M:N, 2, 0)),0,VLOOKUP($A$232, 文字檔!M:N, 2, 0))</f>
        <v>0</v>
      </c>
      <c r="J232" s="5">
        <f>IF(ISERROR(VLOOKUP($A$232, 文字檔!O:P, 2, 0)),0,VLOOKUP($A$232, 文字檔!O:P, 2, 0))</f>
        <v>0</v>
      </c>
      <c r="K232">
        <f>IF(ISERROR(VLOOKUP($A$232, 文字檔!Q:R, 2, 0)),0,VLOOKUP($A$232, 文字檔!Q:R, 2, 0))</f>
        <v>0</v>
      </c>
      <c r="L232">
        <f>IF(ISERROR(VLOOKUP($A$232, 文字檔!S:T, 2, 0)),0,VLOOKUP($A$232, 文字檔!S:T, 2, 0))</f>
        <v>0</v>
      </c>
      <c r="M232">
        <f>IF(ISERROR(VLOOKUP($A$232, 文字檔!U:V, 2, 0)),0,VLOOKUP($A$232, 文字檔!U:V, 2, 0))</f>
        <v>0</v>
      </c>
      <c r="N232">
        <f>IF(ISERROR(VLOOKUP($A$232, 文字檔!W:X, 2, 0)),0,VLOOKUP($A$232, 文字檔!W:X, 2, 0))</f>
        <v>0</v>
      </c>
      <c r="O232">
        <f>IF(ISERROR(VLOOKUP($A$232, 文字檔!Y:Z, 2, 0)),0,VLOOKUP($A$232, 文字檔!Y:Z, 2, 0))</f>
        <v>0</v>
      </c>
      <c r="P232">
        <f>IF(ISERROR(VLOOKUP($A$232, 文字檔!AA:AB, 2, 0)),0,VLOOKUP($A$232, 文字檔!AA:AB, 2, 0))</f>
        <v>0</v>
      </c>
    </row>
    <row r="233" spans="1:16" ht="16.2">
      <c r="A233" s="7">
        <v>43969</v>
      </c>
      <c r="B233" s="5">
        <f>SUMPRODUCT($C$2:$P$2,$C$233:$P$233)</f>
        <v>-12900</v>
      </c>
      <c r="C233" s="5">
        <f>IF(ISERROR(VLOOKUP($A$233, 文字檔!A:B, 2, 0)),0,VLOOKUP($A$233, 文字檔!A:B, 2, 0))</f>
        <v>0</v>
      </c>
      <c r="D233" s="5">
        <f>IF(ISERROR(VLOOKUP($A$233, 文字檔!C:D, 2, 0)),0,VLOOKUP($A$233, 文字檔!C:D, 2, 0))</f>
        <v>0</v>
      </c>
      <c r="E233" s="5">
        <f>IF(ISERROR(VLOOKUP($A$233, 文字檔!E:F, 2, 0)),0,VLOOKUP($A$233, 文字檔!E:F, 2, 0))</f>
        <v>0</v>
      </c>
      <c r="F233" s="5">
        <f>IF(ISERROR(VLOOKUP($A$233, 文字檔!G:H, 2, 0)),0,VLOOKUP($A$233, 文字檔!G:H, 2, 0))</f>
        <v>-11400</v>
      </c>
      <c r="G233" s="5">
        <f>IF(ISERROR(VLOOKUP($A$233, 文字檔!I:J, 2, 0)),0,VLOOKUP($A$233, 文字檔!I:J, 2, 0))</f>
        <v>0</v>
      </c>
      <c r="H233" s="5">
        <f>IF(ISERROR(VLOOKUP($A$233, 文字檔!K:L, 2, 0)),0,VLOOKUP($A$233, 文字檔!K:L, 2, 0))</f>
        <v>0</v>
      </c>
      <c r="I233" s="5">
        <f>IF(ISERROR(VLOOKUP($A$233, 文字檔!M:N, 2, 0)),0,VLOOKUP($A$233, 文字檔!M:N, 2, 0))</f>
        <v>-100</v>
      </c>
      <c r="J233" s="5">
        <f>IF(ISERROR(VLOOKUP($A$233, 文字檔!O:P, 2, 0)),0,VLOOKUP($A$233, 文字檔!O:P, 2, 0))</f>
        <v>0</v>
      </c>
      <c r="K233">
        <f>IF(ISERROR(VLOOKUP($A$233, 文字檔!Q:R, 2, 0)),0,VLOOKUP($A$233, 文字檔!Q:R, 2, 0))</f>
        <v>-2400</v>
      </c>
      <c r="L233">
        <f>IF(ISERROR(VLOOKUP($A$233, 文字檔!S:T, 2, 0)),0,VLOOKUP($A$233, 文字檔!S:T, 2, 0))</f>
        <v>0</v>
      </c>
      <c r="M233">
        <f>IF(ISERROR(VLOOKUP($A$233, 文字檔!U:V, 2, 0)),0,VLOOKUP($A$233, 文字檔!U:V, 2, 0))</f>
        <v>11400</v>
      </c>
      <c r="N233">
        <f>IF(ISERROR(VLOOKUP($A$233, 文字檔!W:X, 2, 0)),0,VLOOKUP($A$233, 文字檔!W:X, 2, 0))</f>
        <v>0</v>
      </c>
      <c r="O233">
        <f>IF(ISERROR(VLOOKUP($A$233, 文字檔!Y:Z, 2, 0)),0,VLOOKUP($A$233, 文字檔!Y:Z, 2, 0))</f>
        <v>3800</v>
      </c>
      <c r="P233">
        <f>IF(ISERROR(VLOOKUP($A$233, 文字檔!AA:AB, 2, 0)),0,VLOOKUP($A$233, 文字檔!AA:AB, 2, 0))</f>
        <v>-14200</v>
      </c>
    </row>
    <row r="234" spans="1:16" ht="16.2">
      <c r="A234" s="7">
        <v>43970</v>
      </c>
      <c r="B234" s="5">
        <f>SUMPRODUCT($C$2:$P$2,$C$234:$P$234)</f>
        <v>53093.71</v>
      </c>
      <c r="C234" s="5">
        <f>IF(ISERROR(VLOOKUP($A$234, 文字檔!A:B, 2, 0)),0,VLOOKUP($A$234, 文字檔!A:B, 2, 0))</f>
        <v>2546.66</v>
      </c>
      <c r="D234" s="5">
        <f>IF(ISERROR(VLOOKUP($A$234, 文字檔!C:D, 2, 0)),0,VLOOKUP($A$234, 文字檔!C:D, 2, 0))</f>
        <v>-17900</v>
      </c>
      <c r="E234" s="5">
        <f>IF(ISERROR(VLOOKUP($A$234, 文字檔!E:F, 2, 0)),0,VLOOKUP($A$234, 文字檔!E:F, 2, 0))</f>
        <v>0</v>
      </c>
      <c r="F234" s="5">
        <f>IF(ISERROR(VLOOKUP($A$234, 文字檔!G:H, 2, 0)),0,VLOOKUP($A$234, 文字檔!G:H, 2, 0))</f>
        <v>21600</v>
      </c>
      <c r="G234" s="5">
        <f>IF(ISERROR(VLOOKUP($A$234, 文字檔!I:J, 2, 0)),0,VLOOKUP($A$234, 文字檔!I:J, 2, 0))</f>
        <v>10000</v>
      </c>
      <c r="H234" s="5">
        <f>IF(ISERROR(VLOOKUP($A$234, 文字檔!K:L, 2, 0)),0,VLOOKUP($A$234, 文字檔!K:L, 2, 0))</f>
        <v>9147.0499999999993</v>
      </c>
      <c r="I234" s="5">
        <f>IF(ISERROR(VLOOKUP($A$234, 文字檔!M:N, 2, 0)),0,VLOOKUP($A$234, 文字檔!M:N, 2, 0))</f>
        <v>21600</v>
      </c>
      <c r="J234" s="5">
        <f>IF(ISERROR(VLOOKUP($A$234, 文字檔!O:P, 2, 0)),0,VLOOKUP($A$234, 文字檔!O:P, 2, 0))</f>
        <v>0</v>
      </c>
      <c r="K234">
        <f>IF(ISERROR(VLOOKUP($A$234, 文字檔!Q:R, 2, 0)),0,VLOOKUP($A$234, 文字檔!Q:R, 2, 0))</f>
        <v>0</v>
      </c>
      <c r="L234">
        <f>IF(ISERROR(VLOOKUP($A$234, 文字檔!S:T, 2, 0)),0,VLOOKUP($A$234, 文字檔!S:T, 2, 0))</f>
        <v>0</v>
      </c>
      <c r="M234">
        <f>IF(ISERROR(VLOOKUP($A$234, 文字檔!U:V, 2, 0)),0,VLOOKUP($A$234, 文字檔!U:V, 2, 0))</f>
        <v>-26200</v>
      </c>
      <c r="N234">
        <f>IF(ISERROR(VLOOKUP($A$234, 文字檔!W:X, 2, 0)),0,VLOOKUP($A$234, 文字檔!W:X, 2, 0))</f>
        <v>10500</v>
      </c>
      <c r="O234">
        <f>IF(ISERROR(VLOOKUP($A$234, 文字檔!Y:Z, 2, 0)),0,VLOOKUP($A$234, 文字檔!Y:Z, 2, 0))</f>
        <v>21800</v>
      </c>
      <c r="P234">
        <f>IF(ISERROR(VLOOKUP($A$234, 文字檔!AA:AB, 2, 0)),0,VLOOKUP($A$234, 文字檔!AA:AB, 2, 0))</f>
        <v>0</v>
      </c>
    </row>
    <row r="235" spans="1:16" ht="16.2">
      <c r="A235" s="7">
        <v>43971</v>
      </c>
      <c r="B235" s="5">
        <f>SUMPRODUCT($C$2:$P$2,$C$235:$P$235)</f>
        <v>-13666.44</v>
      </c>
      <c r="C235" s="5">
        <f>IF(ISERROR(VLOOKUP($A$235, 文字檔!A:B, 2, 0)),0,VLOOKUP($A$235, 文字檔!A:B, 2, 0))</f>
        <v>-14511.42</v>
      </c>
      <c r="D235" s="5">
        <f>IF(ISERROR(VLOOKUP($A$235, 文字檔!C:D, 2, 0)),0,VLOOKUP($A$235, 文字檔!C:D, 2, 0))</f>
        <v>2900</v>
      </c>
      <c r="E235" s="5">
        <f>IF(ISERROR(VLOOKUP($A$235, 文字檔!E:F, 2, 0)),0,VLOOKUP($A$235, 文字檔!E:F, 2, 0))</f>
        <v>0</v>
      </c>
      <c r="F235" s="5">
        <f>IF(ISERROR(VLOOKUP($A$235, 文字檔!G:H, 2, 0)),0,VLOOKUP($A$235, 文字檔!G:H, 2, 0))</f>
        <v>3100</v>
      </c>
      <c r="G235" s="5">
        <f>IF(ISERROR(VLOOKUP($A$235, 文字檔!I:J, 2, 0)),0,VLOOKUP($A$235, 文字檔!I:J, 2, 0))</f>
        <v>0</v>
      </c>
      <c r="H235" s="5">
        <f>IF(ISERROR(VLOOKUP($A$235, 文字檔!K:L, 2, 0)),0,VLOOKUP($A$235, 文字檔!K:L, 2, 0))</f>
        <v>-7855.02</v>
      </c>
      <c r="I235" s="5">
        <f>IF(ISERROR(VLOOKUP($A$235, 文字檔!M:N, 2, 0)),0,VLOOKUP($A$235, 文字檔!M:N, 2, 0))</f>
        <v>1700</v>
      </c>
      <c r="J235" s="5">
        <f>IF(ISERROR(VLOOKUP($A$235, 文字檔!O:P, 2, 0)),0,VLOOKUP($A$235, 文字檔!O:P, 2, 0))</f>
        <v>0</v>
      </c>
      <c r="K235">
        <f>IF(ISERROR(VLOOKUP($A$235, 文字檔!Q:R, 2, 0)),0,VLOOKUP($A$235, 文字檔!Q:R, 2, 0))</f>
        <v>0</v>
      </c>
      <c r="L235">
        <f>IF(ISERROR(VLOOKUP($A$235, 文字檔!S:T, 2, 0)),0,VLOOKUP($A$235, 文字檔!S:T, 2, 0))</f>
        <v>0</v>
      </c>
      <c r="M235">
        <f>IF(ISERROR(VLOOKUP($A$235, 文字檔!U:V, 2, 0)),0,VLOOKUP($A$235, 文字檔!U:V, 2, 0))</f>
        <v>3100</v>
      </c>
      <c r="N235">
        <f>IF(ISERROR(VLOOKUP($A$235, 文字檔!W:X, 2, 0)),0,VLOOKUP($A$235, 文字檔!W:X, 2, 0))</f>
        <v>3100</v>
      </c>
      <c r="O235">
        <f>IF(ISERROR(VLOOKUP($A$235, 文字檔!Y:Z, 2, 0)),0,VLOOKUP($A$235, 文字檔!Y:Z, 2, 0))</f>
        <v>-5200</v>
      </c>
      <c r="P235">
        <f>IF(ISERROR(VLOOKUP($A$235, 文字檔!AA:AB, 2, 0)),0,VLOOKUP($A$235, 文字檔!AA:AB, 2, 0))</f>
        <v>0</v>
      </c>
    </row>
    <row r="236" spans="1:16" ht="16.2">
      <c r="A236" s="7">
        <v>43972</v>
      </c>
      <c r="B236" s="5">
        <f>SUMPRODUCT($C$2:$P$2,$C$236:$P$236)</f>
        <v>-22973.34</v>
      </c>
      <c r="C236" s="5">
        <f>IF(ISERROR(VLOOKUP($A$236, 文字檔!A:B, 2, 0)),0,VLOOKUP($A$236, 文字檔!A:B, 2, 0))</f>
        <v>-7316.82</v>
      </c>
      <c r="D236" s="5">
        <f>IF(ISERROR(VLOOKUP($A$236, 文字檔!C:D, 2, 0)),0,VLOOKUP($A$236, 文字檔!C:D, 2, 0))</f>
        <v>0</v>
      </c>
      <c r="E236" s="5">
        <f>IF(ISERROR(VLOOKUP($A$236, 文字檔!E:F, 2, 0)),0,VLOOKUP($A$236, 文字檔!E:F, 2, 0))</f>
        <v>0</v>
      </c>
      <c r="F236" s="5">
        <f>IF(ISERROR(VLOOKUP($A$236, 文字檔!G:H, 2, 0)),0,VLOOKUP($A$236, 文字檔!G:H, 2, 0))</f>
        <v>-1900</v>
      </c>
      <c r="G236" s="5">
        <f>IF(ISERROR(VLOOKUP($A$236, 文字檔!I:J, 2, 0)),0,VLOOKUP($A$236, 文字檔!I:J, 2, 0))</f>
        <v>0</v>
      </c>
      <c r="H236" s="5">
        <f>IF(ISERROR(VLOOKUP($A$236, 文字檔!K:L, 2, 0)),0,VLOOKUP($A$236, 文字檔!K:L, 2, 0))</f>
        <v>0</v>
      </c>
      <c r="I236" s="5">
        <f>IF(ISERROR(VLOOKUP($A$236, 文字檔!M:N, 2, 0)),0,VLOOKUP($A$236, 文字檔!M:N, 2, 0))</f>
        <v>0</v>
      </c>
      <c r="J236" s="5">
        <f>IF(ISERROR(VLOOKUP($A$236, 文字檔!O:P, 2, 0)),0,VLOOKUP($A$236, 文字檔!O:P, 2, 0))</f>
        <v>0</v>
      </c>
      <c r="K236">
        <f>IF(ISERROR(VLOOKUP($A$236, 文字檔!Q:R, 2, 0)),0,VLOOKUP($A$236, 文字檔!Q:R, 2, 0))</f>
        <v>-9400</v>
      </c>
      <c r="L236">
        <f>IF(ISERROR(VLOOKUP($A$236, 文字檔!S:T, 2, 0)),0,VLOOKUP($A$236, 文字檔!S:T, 2, 0))</f>
        <v>-9856.52</v>
      </c>
      <c r="M236">
        <f>IF(ISERROR(VLOOKUP($A$236, 文字檔!U:V, 2, 0)),0,VLOOKUP($A$236, 文字檔!U:V, 2, 0))</f>
        <v>0</v>
      </c>
      <c r="N236">
        <f>IF(ISERROR(VLOOKUP($A$236, 文字檔!W:X, 2, 0)),0,VLOOKUP($A$236, 文字檔!W:X, 2, 0))</f>
        <v>0</v>
      </c>
      <c r="O236">
        <f>IF(ISERROR(VLOOKUP($A$236, 文字檔!Y:Z, 2, 0)),0,VLOOKUP($A$236, 文字檔!Y:Z, 2, 0))</f>
        <v>5500</v>
      </c>
      <c r="P236">
        <f>IF(ISERROR(VLOOKUP($A$236, 文字檔!AA:AB, 2, 0)),0,VLOOKUP($A$236, 文字檔!AA:AB, 2, 0))</f>
        <v>0</v>
      </c>
    </row>
    <row r="237" spans="1:16" ht="16.2">
      <c r="A237" s="7">
        <v>43973</v>
      </c>
      <c r="B237" s="5">
        <f>SUMPRODUCT($C$2:$P$2,$C$237:$P$237)</f>
        <v>46201.630000000005</v>
      </c>
      <c r="C237" s="5">
        <f>IF(ISERROR(VLOOKUP($A$237, 文字檔!A:B, 2, 0)),0,VLOOKUP($A$237, 文字檔!A:B, 2, 0))</f>
        <v>17301.63</v>
      </c>
      <c r="D237" s="5">
        <f>IF(ISERROR(VLOOKUP($A$237, 文字檔!C:D, 2, 0)),0,VLOOKUP($A$237, 文字檔!C:D, 2, 0))</f>
        <v>300</v>
      </c>
      <c r="E237" s="5">
        <f>IF(ISERROR(VLOOKUP($A$237, 文字檔!E:F, 2, 0)),0,VLOOKUP($A$237, 文字檔!E:F, 2, 0))</f>
        <v>0</v>
      </c>
      <c r="F237" s="5">
        <f>IF(ISERROR(VLOOKUP($A$237, 文字檔!G:H, 2, 0)),0,VLOOKUP($A$237, 文字檔!G:H, 2, 0))</f>
        <v>-42200</v>
      </c>
      <c r="G237" s="5">
        <f>IF(ISERROR(VLOOKUP($A$237, 文字檔!I:J, 2, 0)),0,VLOOKUP($A$237, 文字檔!I:J, 2, 0))</f>
        <v>36500</v>
      </c>
      <c r="H237" s="5">
        <f>IF(ISERROR(VLOOKUP($A$237, 文字檔!K:L, 2, 0)),0,VLOOKUP($A$237, 文字檔!K:L, 2, 0))</f>
        <v>0</v>
      </c>
      <c r="I237" s="5">
        <f>IF(ISERROR(VLOOKUP($A$237, 文字檔!M:N, 2, 0)),0,VLOOKUP($A$237, 文字檔!M:N, 2, 0))</f>
        <v>0</v>
      </c>
      <c r="J237" s="5">
        <f>IF(ISERROR(VLOOKUP($A$237, 文字檔!O:P, 2, 0)),0,VLOOKUP($A$237, 文字檔!O:P, 2, 0))</f>
        <v>0</v>
      </c>
      <c r="K237">
        <f>IF(ISERROR(VLOOKUP($A$237, 文字檔!Q:R, 2, 0)),0,VLOOKUP($A$237, 文字檔!Q:R, 2, 0))</f>
        <v>0</v>
      </c>
      <c r="L237">
        <f>IF(ISERROR(VLOOKUP($A$237, 文字檔!S:T, 2, 0)),0,VLOOKUP($A$237, 文字檔!S:T, 2, 0))</f>
        <v>0</v>
      </c>
      <c r="M237">
        <f>IF(ISERROR(VLOOKUP($A$237, 文字檔!U:V, 2, 0)),0,VLOOKUP($A$237, 文字檔!U:V, 2, 0))</f>
        <v>7700</v>
      </c>
      <c r="N237">
        <f>IF(ISERROR(VLOOKUP($A$237, 文字檔!W:X, 2, 0)),0,VLOOKUP($A$237, 文字檔!W:X, 2, 0))</f>
        <v>14900</v>
      </c>
      <c r="O237">
        <f>IF(ISERROR(VLOOKUP($A$237, 文字檔!Y:Z, 2, 0)),0,VLOOKUP($A$237, 文字檔!Y:Z, 2, 0))</f>
        <v>2600</v>
      </c>
      <c r="P237">
        <f>IF(ISERROR(VLOOKUP($A$237, 文字檔!AA:AB, 2, 0)),0,VLOOKUP($A$237, 文字檔!AA:AB, 2, 0))</f>
        <v>9100</v>
      </c>
    </row>
    <row r="238" spans="1:16" ht="16.2">
      <c r="A238" s="7">
        <v>43974</v>
      </c>
      <c r="B238" s="5">
        <f>SUMPRODUCT($C$2:$P$2,$C$238:$P$238)</f>
        <v>0</v>
      </c>
      <c r="C238" s="5">
        <f>IF(ISERROR(VLOOKUP($A$238, 文字檔!A:B, 2, 0)),0,VLOOKUP($A$238, 文字檔!A:B, 2, 0))</f>
        <v>0</v>
      </c>
      <c r="D238" s="5">
        <f>IF(ISERROR(VLOOKUP($A$238, 文字檔!C:D, 2, 0)),0,VLOOKUP($A$238, 文字檔!C:D, 2, 0))</f>
        <v>0</v>
      </c>
      <c r="E238" s="5">
        <f>IF(ISERROR(VLOOKUP($A$238, 文字檔!E:F, 2, 0)),0,VLOOKUP($A$238, 文字檔!E:F, 2, 0))</f>
        <v>0</v>
      </c>
      <c r="F238" s="5">
        <f>IF(ISERROR(VLOOKUP($A$238, 文字檔!G:H, 2, 0)),0,VLOOKUP($A$238, 文字檔!G:H, 2, 0))</f>
        <v>0</v>
      </c>
      <c r="G238" s="5">
        <f>IF(ISERROR(VLOOKUP($A$238, 文字檔!I:J, 2, 0)),0,VLOOKUP($A$238, 文字檔!I:J, 2, 0))</f>
        <v>0</v>
      </c>
      <c r="H238" s="5">
        <f>IF(ISERROR(VLOOKUP($A$238, 文字檔!K:L, 2, 0)),0,VLOOKUP($A$238, 文字檔!K:L, 2, 0))</f>
        <v>0</v>
      </c>
      <c r="I238" s="5">
        <f>IF(ISERROR(VLOOKUP($A$238, 文字檔!M:N, 2, 0)),0,VLOOKUP($A$238, 文字檔!M:N, 2, 0))</f>
        <v>0</v>
      </c>
      <c r="J238" s="5">
        <f>IF(ISERROR(VLOOKUP($A$238, 文字檔!O:P, 2, 0)),0,VLOOKUP($A$238, 文字檔!O:P, 2, 0))</f>
        <v>0</v>
      </c>
      <c r="K238">
        <f>IF(ISERROR(VLOOKUP($A$238, 文字檔!Q:R, 2, 0)),0,VLOOKUP($A$238, 文字檔!Q:R, 2, 0))</f>
        <v>0</v>
      </c>
      <c r="L238">
        <f>IF(ISERROR(VLOOKUP($A$238, 文字檔!S:T, 2, 0)),0,VLOOKUP($A$238, 文字檔!S:T, 2, 0))</f>
        <v>0</v>
      </c>
      <c r="M238">
        <f>IF(ISERROR(VLOOKUP($A$238, 文字檔!U:V, 2, 0)),0,VLOOKUP($A$238, 文字檔!U:V, 2, 0))</f>
        <v>0</v>
      </c>
      <c r="N238">
        <f>IF(ISERROR(VLOOKUP($A$238, 文字檔!W:X, 2, 0)),0,VLOOKUP($A$238, 文字檔!W:X, 2, 0))</f>
        <v>0</v>
      </c>
      <c r="O238">
        <f>IF(ISERROR(VLOOKUP($A$238, 文字檔!Y:Z, 2, 0)),0,VLOOKUP($A$238, 文字檔!Y:Z, 2, 0))</f>
        <v>0</v>
      </c>
      <c r="P238">
        <f>IF(ISERROR(VLOOKUP($A$238, 文字檔!AA:AB, 2, 0)),0,VLOOKUP($A$238, 文字檔!AA:AB, 2, 0))</f>
        <v>0</v>
      </c>
    </row>
    <row r="239" spans="1:16" ht="16.2">
      <c r="A239" s="7">
        <v>43975</v>
      </c>
      <c r="B239" s="5">
        <f>SUMPRODUCT($C$2:$P$2,$C$239:$P$239)</f>
        <v>0</v>
      </c>
      <c r="C239" s="5">
        <f>IF(ISERROR(VLOOKUP($A$239, 文字檔!A:B, 2, 0)),0,VLOOKUP($A$239, 文字檔!A:B, 2, 0))</f>
        <v>0</v>
      </c>
      <c r="D239" s="5">
        <f>IF(ISERROR(VLOOKUP($A$239, 文字檔!C:D, 2, 0)),0,VLOOKUP($A$239, 文字檔!C:D, 2, 0))</f>
        <v>0</v>
      </c>
      <c r="E239" s="5">
        <f>IF(ISERROR(VLOOKUP($A$239, 文字檔!E:F, 2, 0)),0,VLOOKUP($A$239, 文字檔!E:F, 2, 0))</f>
        <v>0</v>
      </c>
      <c r="F239" s="5">
        <f>IF(ISERROR(VLOOKUP($A$239, 文字檔!G:H, 2, 0)),0,VLOOKUP($A$239, 文字檔!G:H, 2, 0))</f>
        <v>0</v>
      </c>
      <c r="G239" s="5">
        <f>IF(ISERROR(VLOOKUP($A$239, 文字檔!I:J, 2, 0)),0,VLOOKUP($A$239, 文字檔!I:J, 2, 0))</f>
        <v>0</v>
      </c>
      <c r="H239" s="5">
        <f>IF(ISERROR(VLOOKUP($A$239, 文字檔!K:L, 2, 0)),0,VLOOKUP($A$239, 文字檔!K:L, 2, 0))</f>
        <v>0</v>
      </c>
      <c r="I239" s="5">
        <f>IF(ISERROR(VLOOKUP($A$239, 文字檔!M:N, 2, 0)),0,VLOOKUP($A$239, 文字檔!M:N, 2, 0))</f>
        <v>0</v>
      </c>
      <c r="J239" s="5">
        <f>IF(ISERROR(VLOOKUP($A$239, 文字檔!O:P, 2, 0)),0,VLOOKUP($A$239, 文字檔!O:P, 2, 0))</f>
        <v>0</v>
      </c>
      <c r="K239">
        <f>IF(ISERROR(VLOOKUP($A$239, 文字檔!Q:R, 2, 0)),0,VLOOKUP($A$239, 文字檔!Q:R, 2, 0))</f>
        <v>0</v>
      </c>
      <c r="L239">
        <f>IF(ISERROR(VLOOKUP($A$239, 文字檔!S:T, 2, 0)),0,VLOOKUP($A$239, 文字檔!S:T, 2, 0))</f>
        <v>0</v>
      </c>
      <c r="M239">
        <f>IF(ISERROR(VLOOKUP($A$239, 文字檔!U:V, 2, 0)),0,VLOOKUP($A$239, 文字檔!U:V, 2, 0))</f>
        <v>0</v>
      </c>
      <c r="N239">
        <f>IF(ISERROR(VLOOKUP($A$239, 文字檔!W:X, 2, 0)),0,VLOOKUP($A$239, 文字檔!W:X, 2, 0))</f>
        <v>0</v>
      </c>
      <c r="O239">
        <f>IF(ISERROR(VLOOKUP($A$239, 文字檔!Y:Z, 2, 0)),0,VLOOKUP($A$239, 文字檔!Y:Z, 2, 0))</f>
        <v>0</v>
      </c>
      <c r="P239">
        <f>IF(ISERROR(VLOOKUP($A$239, 文字檔!AA:AB, 2, 0)),0,VLOOKUP($A$239, 文字檔!AA:AB, 2, 0))</f>
        <v>0</v>
      </c>
    </row>
    <row r="240" spans="1:16" ht="16.2">
      <c r="A240" s="7">
        <v>43976</v>
      </c>
      <c r="B240" s="5">
        <f>SUMPRODUCT($C$2:$P$2,$C$240:$P$240)</f>
        <v>-46744.1</v>
      </c>
      <c r="C240" s="5">
        <f>IF(ISERROR(VLOOKUP($A$240, 文字檔!A:B, 2, 0)),0,VLOOKUP($A$240, 文字檔!A:B, 2, 0))</f>
        <v>0</v>
      </c>
      <c r="D240" s="5">
        <f>IF(ISERROR(VLOOKUP($A$240, 文字檔!C:D, 2, 0)),0,VLOOKUP($A$240, 文字檔!C:D, 2, 0))</f>
        <v>-15400</v>
      </c>
      <c r="E240" s="5">
        <f>IF(ISERROR(VLOOKUP($A$240, 文字檔!E:F, 2, 0)),0,VLOOKUP($A$240, 文字檔!E:F, 2, 0))</f>
        <v>0</v>
      </c>
      <c r="F240" s="5">
        <f>IF(ISERROR(VLOOKUP($A$240, 文字檔!G:H, 2, 0)),0,VLOOKUP($A$240, 文字檔!G:H, 2, 0))</f>
        <v>15400</v>
      </c>
      <c r="G240" s="5">
        <f>IF(ISERROR(VLOOKUP($A$240, 文字檔!I:J, 2, 0)),0,VLOOKUP($A$240, 文字檔!I:J, 2, 0))</f>
        <v>-8700</v>
      </c>
      <c r="H240" s="5">
        <f>IF(ISERROR(VLOOKUP($A$240, 文字檔!K:L, 2, 0)),0,VLOOKUP($A$240, 文字檔!K:L, 2, 0))</f>
        <v>0</v>
      </c>
      <c r="I240" s="5">
        <f>IF(ISERROR(VLOOKUP($A$240, 文字檔!M:N, 2, 0)),0,VLOOKUP($A$240, 文字檔!M:N, 2, 0))</f>
        <v>4100</v>
      </c>
      <c r="J240" s="5">
        <f>IF(ISERROR(VLOOKUP($A$240, 文字檔!O:P, 2, 0)),0,VLOOKUP($A$240, 文字檔!O:P, 2, 0))</f>
        <v>0</v>
      </c>
      <c r="K240">
        <f>IF(ISERROR(VLOOKUP($A$240, 文字檔!Q:R, 2, 0)),0,VLOOKUP($A$240, 文字檔!Q:R, 2, 0))</f>
        <v>-26200</v>
      </c>
      <c r="L240">
        <f>IF(ISERROR(VLOOKUP($A$240, 文字檔!S:T, 2, 0)),0,VLOOKUP($A$240, 文字檔!S:T, 2, 0))</f>
        <v>16955.900000000001</v>
      </c>
      <c r="M240">
        <f>IF(ISERROR(VLOOKUP($A$240, 文字檔!U:V, 2, 0)),0,VLOOKUP($A$240, 文字檔!U:V, 2, 0))</f>
        <v>-15400</v>
      </c>
      <c r="N240">
        <f>IF(ISERROR(VLOOKUP($A$240, 文字檔!W:X, 2, 0)),0,VLOOKUP($A$240, 文字檔!W:X, 2, 0))</f>
        <v>-4300</v>
      </c>
      <c r="O240">
        <f>IF(ISERROR(VLOOKUP($A$240, 文字檔!Y:Z, 2, 0)),0,VLOOKUP($A$240, 文字檔!Y:Z, 2, 0))</f>
        <v>2200</v>
      </c>
      <c r="P240">
        <f>IF(ISERROR(VLOOKUP($A$240, 文字檔!AA:AB, 2, 0)),0,VLOOKUP($A$240, 文字檔!AA:AB, 2, 0))</f>
        <v>-15400</v>
      </c>
    </row>
    <row r="241" spans="1:16" ht="16.2">
      <c r="A241" s="7">
        <v>43977</v>
      </c>
      <c r="B241" s="5">
        <f>SUMPRODUCT($C$2:$P$2,$C$241:$P$241)</f>
        <v>8673.0299999999988</v>
      </c>
      <c r="C241" s="5">
        <f>IF(ISERROR(VLOOKUP($A$241, 文字檔!A:B, 2, 0)),0,VLOOKUP($A$241, 文字檔!A:B, 2, 0))</f>
        <v>0</v>
      </c>
      <c r="D241" s="5">
        <f>IF(ISERROR(VLOOKUP($A$241, 文字檔!C:D, 2, 0)),0,VLOOKUP($A$241, 文字檔!C:D, 2, 0))</f>
        <v>-11800</v>
      </c>
      <c r="E241" s="5">
        <f>IF(ISERROR(VLOOKUP($A$241, 文字檔!E:F, 2, 0)),0,VLOOKUP($A$241, 文字檔!E:F, 2, 0))</f>
        <v>0</v>
      </c>
      <c r="F241" s="5">
        <f>IF(ISERROR(VLOOKUP($A$241, 文字檔!G:H, 2, 0)),0,VLOOKUP($A$241, 文字檔!G:H, 2, 0))</f>
        <v>32600</v>
      </c>
      <c r="G241" s="5">
        <f>IF(ISERROR(VLOOKUP($A$241, 文字檔!I:J, 2, 0)),0,VLOOKUP($A$241, 文字檔!I:J, 2, 0))</f>
        <v>3600</v>
      </c>
      <c r="H241" s="5">
        <f>IF(ISERROR(VLOOKUP($A$241, 文字檔!K:L, 2, 0)),0,VLOOKUP($A$241, 文字檔!K:L, 2, 0))</f>
        <v>16473.03</v>
      </c>
      <c r="I241" s="5">
        <f>IF(ISERROR(VLOOKUP($A$241, 文字檔!M:N, 2, 0)),0,VLOOKUP($A$241, 文字檔!M:N, 2, 0))</f>
        <v>32600</v>
      </c>
      <c r="J241" s="5">
        <f>IF(ISERROR(VLOOKUP($A$241, 文字檔!O:P, 2, 0)),0,VLOOKUP($A$241, 文字檔!O:P, 2, 0))</f>
        <v>0</v>
      </c>
      <c r="K241">
        <f>IF(ISERROR(VLOOKUP($A$241, 文字檔!Q:R, 2, 0)),0,VLOOKUP($A$241, 文字檔!Q:R, 2, 0))</f>
        <v>-2300</v>
      </c>
      <c r="L241">
        <f>IF(ISERROR(VLOOKUP($A$241, 文字檔!S:T, 2, 0)),0,VLOOKUP($A$241, 文字檔!S:T, 2, 0))</f>
        <v>0</v>
      </c>
      <c r="M241">
        <f>IF(ISERROR(VLOOKUP($A$241, 文字檔!U:V, 2, 0)),0,VLOOKUP($A$241, 文字檔!U:V, 2, 0))</f>
        <v>-46400</v>
      </c>
      <c r="N241">
        <f>IF(ISERROR(VLOOKUP($A$241, 文字檔!W:X, 2, 0)),0,VLOOKUP($A$241, 文字檔!W:X, 2, 0))</f>
        <v>0</v>
      </c>
      <c r="O241">
        <f>IF(ISERROR(VLOOKUP($A$241, 文字檔!Y:Z, 2, 0)),0,VLOOKUP($A$241, 文字檔!Y:Z, 2, 0))</f>
        <v>5900</v>
      </c>
      <c r="P241">
        <f>IF(ISERROR(VLOOKUP($A$241, 文字檔!AA:AB, 2, 0)),0,VLOOKUP($A$241, 文字檔!AA:AB, 2, 0))</f>
        <v>-22000</v>
      </c>
    </row>
    <row r="242" spans="1:16" ht="16.2">
      <c r="A242" s="7">
        <v>43978</v>
      </c>
      <c r="B242" s="5">
        <f>SUMPRODUCT($C$2:$P$2,$C$242:$P$242)</f>
        <v>-35628.979999999996</v>
      </c>
      <c r="C242" s="5">
        <f>IF(ISERROR(VLOOKUP($A$242, 文字檔!A:B, 2, 0)),0,VLOOKUP($A$242, 文字檔!A:B, 2, 0))</f>
        <v>0</v>
      </c>
      <c r="D242" s="5">
        <f>IF(ISERROR(VLOOKUP($A$242, 文字檔!C:D, 2, 0)),0,VLOOKUP($A$242, 文字檔!C:D, 2, 0))</f>
        <v>-2200</v>
      </c>
      <c r="E242" s="5">
        <f>IF(ISERROR(VLOOKUP($A$242, 文字檔!E:F, 2, 0)),0,VLOOKUP($A$242, 文字檔!E:F, 2, 0))</f>
        <v>0</v>
      </c>
      <c r="F242" s="5">
        <f>IF(ISERROR(VLOOKUP($A$242, 文字檔!G:H, 2, 0)),0,VLOOKUP($A$242, 文字檔!G:H, 2, 0))</f>
        <v>-2200</v>
      </c>
      <c r="G242" s="5">
        <f>IF(ISERROR(VLOOKUP($A$242, 文字檔!I:J, 2, 0)),0,VLOOKUP($A$242, 文字檔!I:J, 2, 0))</f>
        <v>-11800</v>
      </c>
      <c r="H242" s="5">
        <f>IF(ISERROR(VLOOKUP($A$242, 文字檔!K:L, 2, 0)),0,VLOOKUP($A$242, 文字檔!K:L, 2, 0))</f>
        <v>-3728.98</v>
      </c>
      <c r="I242" s="5">
        <f>IF(ISERROR(VLOOKUP($A$242, 文字檔!M:N, 2, 0)),0,VLOOKUP($A$242, 文字檔!M:N, 2, 0))</f>
        <v>-5200</v>
      </c>
      <c r="J242" s="5">
        <f>IF(ISERROR(VLOOKUP($A$242, 文字檔!O:P, 2, 0)),0,VLOOKUP($A$242, 文字檔!O:P, 2, 0))</f>
        <v>0</v>
      </c>
      <c r="K242">
        <f>IF(ISERROR(VLOOKUP($A$242, 文字檔!Q:R, 2, 0)),0,VLOOKUP($A$242, 文字檔!Q:R, 2, 0))</f>
        <v>3300</v>
      </c>
      <c r="L242">
        <f>IF(ISERROR(VLOOKUP($A$242, 文字檔!S:T, 2, 0)),0,VLOOKUP($A$242, 文字檔!S:T, 2, 0))</f>
        <v>0</v>
      </c>
      <c r="M242">
        <f>IF(ISERROR(VLOOKUP($A$242, 文字檔!U:V, 2, 0)),0,VLOOKUP($A$242, 文字檔!U:V, 2, 0))</f>
        <v>-2200</v>
      </c>
      <c r="N242">
        <f>IF(ISERROR(VLOOKUP($A$242, 文字檔!W:X, 2, 0)),0,VLOOKUP($A$242, 文字檔!W:X, 2, 0))</f>
        <v>-2700</v>
      </c>
      <c r="O242">
        <f>IF(ISERROR(VLOOKUP($A$242, 文字檔!Y:Z, 2, 0)),0,VLOOKUP($A$242, 文字檔!Y:Z, 2, 0))</f>
        <v>0</v>
      </c>
      <c r="P242">
        <f>IF(ISERROR(VLOOKUP($A$242, 文字檔!AA:AB, 2, 0)),0,VLOOKUP($A$242, 文字檔!AA:AB, 2, 0))</f>
        <v>-8900</v>
      </c>
    </row>
    <row r="243" spans="1:16" ht="16.2">
      <c r="A243" s="7">
        <v>43979</v>
      </c>
      <c r="B243" s="5">
        <f>SUMPRODUCT($C$2:$P$2,$C$243:$P$243)</f>
        <v>-27981.68</v>
      </c>
      <c r="C243" s="5">
        <f>IF(ISERROR(VLOOKUP($A$243, 文字檔!A:B, 2, 0)),0,VLOOKUP($A$243, 文字檔!A:B, 2, 0))</f>
        <v>19540.689999999999</v>
      </c>
      <c r="D243" s="5">
        <f>IF(ISERROR(VLOOKUP($A$243, 文字檔!C:D, 2, 0)),0,VLOOKUP($A$243, 文字檔!C:D, 2, 0))</f>
        <v>-13200</v>
      </c>
      <c r="E243" s="5">
        <f>IF(ISERROR(VLOOKUP($A$243, 文字檔!E:F, 2, 0)),0,VLOOKUP($A$243, 文字檔!E:F, 2, 0))</f>
        <v>0</v>
      </c>
      <c r="F243" s="5">
        <f>IF(ISERROR(VLOOKUP($A$243, 文字檔!G:H, 2, 0)),0,VLOOKUP($A$243, 文字檔!G:H, 2, 0))</f>
        <v>-13200</v>
      </c>
      <c r="G243" s="5">
        <f>IF(ISERROR(VLOOKUP($A$243, 文字檔!I:J, 2, 0)),0,VLOOKUP($A$243, 文字檔!I:J, 2, 0))</f>
        <v>0</v>
      </c>
      <c r="H243" s="5">
        <f>IF(ISERROR(VLOOKUP($A$243, 文字檔!K:L, 2, 0)),0,VLOOKUP($A$243, 文字檔!K:L, 2, 0))</f>
        <v>-6062.01</v>
      </c>
      <c r="I243" s="5">
        <f>IF(ISERROR(VLOOKUP($A$243, 文字檔!M:N, 2, 0)),0,VLOOKUP($A$243, 文字檔!M:N, 2, 0))</f>
        <v>-20000</v>
      </c>
      <c r="J243" s="5">
        <f>IF(ISERROR(VLOOKUP($A$243, 文字檔!O:P, 2, 0)),0,VLOOKUP($A$243, 文字檔!O:P, 2, 0))</f>
        <v>0</v>
      </c>
      <c r="K243">
        <f>IF(ISERROR(VLOOKUP($A$243, 文字檔!Q:R, 2, 0)),0,VLOOKUP($A$243, 文字檔!Q:R, 2, 0))</f>
        <v>-7800</v>
      </c>
      <c r="L243">
        <f>IF(ISERROR(VLOOKUP($A$243, 文字檔!S:T, 2, 0)),0,VLOOKUP($A$243, 文字檔!S:T, 2, 0))</f>
        <v>9739.64</v>
      </c>
      <c r="M243">
        <f>IF(ISERROR(VLOOKUP($A$243, 文字檔!U:V, 2, 0)),0,VLOOKUP($A$243, 文字檔!U:V, 2, 0))</f>
        <v>-13200</v>
      </c>
      <c r="N243">
        <f>IF(ISERROR(VLOOKUP($A$243, 文字檔!W:X, 2, 0)),0,VLOOKUP($A$243, 文字檔!W:X, 2, 0))</f>
        <v>16200</v>
      </c>
      <c r="O243">
        <f>IF(ISERROR(VLOOKUP($A$243, 文字檔!Y:Z, 2, 0)),0,VLOOKUP($A$243, 文字檔!Y:Z, 2, 0))</f>
        <v>0</v>
      </c>
      <c r="P243">
        <f>IF(ISERROR(VLOOKUP($A$243, 文字檔!AA:AB, 2, 0)),0,VLOOKUP($A$243, 文字檔!AA:AB, 2, 0))</f>
        <v>0</v>
      </c>
    </row>
    <row r="244" spans="1:16" ht="16.2">
      <c r="A244" s="7">
        <v>43980</v>
      </c>
      <c r="B244" s="5">
        <f>SUMPRODUCT($C$2:$P$2,$C$244:$P$244)</f>
        <v>-39751.39</v>
      </c>
      <c r="C244" s="5">
        <f>IF(ISERROR(VLOOKUP($A$244, 文字檔!A:B, 2, 0)),0,VLOOKUP($A$244, 文字檔!A:B, 2, 0))</f>
        <v>0</v>
      </c>
      <c r="D244" s="5">
        <f>IF(ISERROR(VLOOKUP($A$244, 文字檔!C:D, 2, 0)),0,VLOOKUP($A$244, 文字檔!C:D, 2, 0))</f>
        <v>-15700</v>
      </c>
      <c r="E244" s="5">
        <f>IF(ISERROR(VLOOKUP($A$244, 文字檔!E:F, 2, 0)),0,VLOOKUP($A$244, 文字檔!E:F, 2, 0))</f>
        <v>0</v>
      </c>
      <c r="F244" s="5">
        <f>IF(ISERROR(VLOOKUP($A$244, 文字檔!G:H, 2, 0)),0,VLOOKUP($A$244, 文字檔!G:H, 2, 0))</f>
        <v>3200</v>
      </c>
      <c r="G244" s="5">
        <f>IF(ISERROR(VLOOKUP($A$244, 文字檔!I:J, 2, 0)),0,VLOOKUP($A$244, 文字檔!I:J, 2, 0))</f>
        <v>0</v>
      </c>
      <c r="H244" s="5">
        <f>IF(ISERROR(VLOOKUP($A$244, 文字檔!K:L, 2, 0)),0,VLOOKUP($A$244, 文字檔!K:L, 2, 0))</f>
        <v>348.61</v>
      </c>
      <c r="I244" s="5">
        <f>IF(ISERROR(VLOOKUP($A$244, 文字檔!M:N, 2, 0)),0,VLOOKUP($A$244, 文字檔!M:N, 2, 0))</f>
        <v>-18100</v>
      </c>
      <c r="J244" s="5">
        <f>IF(ISERROR(VLOOKUP($A$244, 文字檔!O:P, 2, 0)),0,VLOOKUP($A$244, 文字檔!O:P, 2, 0))</f>
        <v>0</v>
      </c>
      <c r="K244">
        <f>IF(ISERROR(VLOOKUP($A$244, 文字檔!Q:R, 2, 0)),0,VLOOKUP($A$244, 文字檔!Q:R, 2, 0))</f>
        <v>0</v>
      </c>
      <c r="L244">
        <f>IF(ISERROR(VLOOKUP($A$244, 文字檔!S:T, 2, 0)),0,VLOOKUP($A$244, 文字檔!S:T, 2, 0))</f>
        <v>0</v>
      </c>
      <c r="M244">
        <f>IF(ISERROR(VLOOKUP($A$244, 文字檔!U:V, 2, 0)),0,VLOOKUP($A$244, 文字檔!U:V, 2, 0))</f>
        <v>3200</v>
      </c>
      <c r="N244">
        <f>IF(ISERROR(VLOOKUP($A$244, 文字檔!W:X, 2, 0)),0,VLOOKUP($A$244, 文字檔!W:X, 2, 0))</f>
        <v>-7000</v>
      </c>
      <c r="O244">
        <f>IF(ISERROR(VLOOKUP($A$244, 文字檔!Y:Z, 2, 0)),0,VLOOKUP($A$244, 文字檔!Y:Z, 2, 0))</f>
        <v>-5700</v>
      </c>
      <c r="P244">
        <f>IF(ISERROR(VLOOKUP($A$244, 文字檔!AA:AB, 2, 0)),0,VLOOKUP($A$244, 文字檔!AA:AB, 2, 0))</f>
        <v>0</v>
      </c>
    </row>
    <row r="245" spans="1:16" ht="16.2">
      <c r="A245" s="7">
        <v>43981</v>
      </c>
      <c r="B245" s="5">
        <f>SUMPRODUCT($C$2:$P$2,$C$245:$P$245)</f>
        <v>0</v>
      </c>
      <c r="C245" s="5">
        <f>IF(ISERROR(VLOOKUP($A$245, 文字檔!A:B, 2, 0)),0,VLOOKUP($A$245, 文字檔!A:B, 2, 0))</f>
        <v>0</v>
      </c>
      <c r="D245" s="5">
        <f>IF(ISERROR(VLOOKUP($A$245, 文字檔!C:D, 2, 0)),0,VLOOKUP($A$245, 文字檔!C:D, 2, 0))</f>
        <v>0</v>
      </c>
      <c r="E245" s="5">
        <f>IF(ISERROR(VLOOKUP($A$245, 文字檔!E:F, 2, 0)),0,VLOOKUP($A$245, 文字檔!E:F, 2, 0))</f>
        <v>0</v>
      </c>
      <c r="F245" s="5">
        <f>IF(ISERROR(VLOOKUP($A$245, 文字檔!G:H, 2, 0)),0,VLOOKUP($A$245, 文字檔!G:H, 2, 0))</f>
        <v>0</v>
      </c>
      <c r="G245" s="5">
        <f>IF(ISERROR(VLOOKUP($A$245, 文字檔!I:J, 2, 0)),0,VLOOKUP($A$245, 文字檔!I:J, 2, 0))</f>
        <v>0</v>
      </c>
      <c r="H245" s="5">
        <f>IF(ISERROR(VLOOKUP($A$245, 文字檔!K:L, 2, 0)),0,VLOOKUP($A$245, 文字檔!K:L, 2, 0))</f>
        <v>0</v>
      </c>
      <c r="I245" s="5">
        <f>IF(ISERROR(VLOOKUP($A$245, 文字檔!M:N, 2, 0)),0,VLOOKUP($A$245, 文字檔!M:N, 2, 0))</f>
        <v>0</v>
      </c>
      <c r="J245" s="5">
        <f>IF(ISERROR(VLOOKUP($A$245, 文字檔!O:P, 2, 0)),0,VLOOKUP($A$245, 文字檔!O:P, 2, 0))</f>
        <v>0</v>
      </c>
      <c r="K245">
        <f>IF(ISERROR(VLOOKUP($A$245, 文字檔!Q:R, 2, 0)),0,VLOOKUP($A$245, 文字檔!Q:R, 2, 0))</f>
        <v>0</v>
      </c>
      <c r="L245">
        <f>IF(ISERROR(VLOOKUP($A$245, 文字檔!S:T, 2, 0)),0,VLOOKUP($A$245, 文字檔!S:T, 2, 0))</f>
        <v>0</v>
      </c>
      <c r="M245">
        <f>IF(ISERROR(VLOOKUP($A$245, 文字檔!U:V, 2, 0)),0,VLOOKUP($A$245, 文字檔!U:V, 2, 0))</f>
        <v>0</v>
      </c>
      <c r="N245">
        <f>IF(ISERROR(VLOOKUP($A$245, 文字檔!W:X, 2, 0)),0,VLOOKUP($A$245, 文字檔!W:X, 2, 0))</f>
        <v>0</v>
      </c>
      <c r="O245">
        <f>IF(ISERROR(VLOOKUP($A$245, 文字檔!Y:Z, 2, 0)),0,VLOOKUP($A$245, 文字檔!Y:Z, 2, 0))</f>
        <v>0</v>
      </c>
      <c r="P245">
        <f>IF(ISERROR(VLOOKUP($A$245, 文字檔!AA:AB, 2, 0)),0,VLOOKUP($A$245, 文字檔!AA:AB, 2, 0))</f>
        <v>0</v>
      </c>
    </row>
    <row r="246" spans="1:16" ht="16.2">
      <c r="A246" s="7">
        <v>43982</v>
      </c>
      <c r="B246" s="5">
        <f>SUMPRODUCT($C$2:$P$2,$C$246:$P$246)</f>
        <v>0</v>
      </c>
      <c r="C246" s="5">
        <f>IF(ISERROR(VLOOKUP($A$246, 文字檔!A:B, 2, 0)),0,VLOOKUP($A$246, 文字檔!A:B, 2, 0))</f>
        <v>0</v>
      </c>
      <c r="D246" s="5">
        <f>IF(ISERROR(VLOOKUP($A$246, 文字檔!C:D, 2, 0)),0,VLOOKUP($A$246, 文字檔!C:D, 2, 0))</f>
        <v>0</v>
      </c>
      <c r="E246" s="5">
        <f>IF(ISERROR(VLOOKUP($A$246, 文字檔!E:F, 2, 0)),0,VLOOKUP($A$246, 文字檔!E:F, 2, 0))</f>
        <v>0</v>
      </c>
      <c r="F246" s="5">
        <f>IF(ISERROR(VLOOKUP($A$246, 文字檔!G:H, 2, 0)),0,VLOOKUP($A$246, 文字檔!G:H, 2, 0))</f>
        <v>0</v>
      </c>
      <c r="G246" s="5">
        <f>IF(ISERROR(VLOOKUP($A$246, 文字檔!I:J, 2, 0)),0,VLOOKUP($A$246, 文字檔!I:J, 2, 0))</f>
        <v>0</v>
      </c>
      <c r="H246" s="5">
        <f>IF(ISERROR(VLOOKUP($A$246, 文字檔!K:L, 2, 0)),0,VLOOKUP($A$246, 文字檔!K:L, 2, 0))</f>
        <v>0</v>
      </c>
      <c r="I246" s="5">
        <f>IF(ISERROR(VLOOKUP($A$246, 文字檔!M:N, 2, 0)),0,VLOOKUP($A$246, 文字檔!M:N, 2, 0))</f>
        <v>0</v>
      </c>
      <c r="J246" s="5">
        <f>IF(ISERROR(VLOOKUP($A$246, 文字檔!O:P, 2, 0)),0,VLOOKUP($A$246, 文字檔!O:P, 2, 0))</f>
        <v>0</v>
      </c>
      <c r="K246">
        <f>IF(ISERROR(VLOOKUP($A$246, 文字檔!Q:R, 2, 0)),0,VLOOKUP($A$246, 文字檔!Q:R, 2, 0))</f>
        <v>0</v>
      </c>
      <c r="L246">
        <f>IF(ISERROR(VLOOKUP($A$246, 文字檔!S:T, 2, 0)),0,VLOOKUP($A$246, 文字檔!S:T, 2, 0))</f>
        <v>0</v>
      </c>
      <c r="M246">
        <f>IF(ISERROR(VLOOKUP($A$246, 文字檔!U:V, 2, 0)),0,VLOOKUP($A$246, 文字檔!U:V, 2, 0))</f>
        <v>0</v>
      </c>
      <c r="N246">
        <f>IF(ISERROR(VLOOKUP($A$246, 文字檔!W:X, 2, 0)),0,VLOOKUP($A$246, 文字檔!W:X, 2, 0))</f>
        <v>0</v>
      </c>
      <c r="O246">
        <f>IF(ISERROR(VLOOKUP($A$246, 文字檔!Y:Z, 2, 0)),0,VLOOKUP($A$246, 文字檔!Y:Z, 2, 0))</f>
        <v>0</v>
      </c>
      <c r="P246">
        <f>IF(ISERROR(VLOOKUP($A$246, 文字檔!AA:AB, 2, 0)),0,VLOOKUP($A$246, 文字檔!AA:AB, 2, 0))</f>
        <v>0</v>
      </c>
    </row>
    <row r="247" spans="1:16" ht="16.2">
      <c r="A247" s="7">
        <v>43983</v>
      </c>
      <c r="B247" s="5">
        <f>SUMPRODUCT($C$2:$P$2,$C$247:$P$247)</f>
        <v>99575.93</v>
      </c>
      <c r="C247" s="5">
        <f>IF(ISERROR(VLOOKUP($A$247, 文字檔!A:B, 2, 0)),0,VLOOKUP($A$247, 文字檔!A:B, 2, 0))</f>
        <v>1270.31</v>
      </c>
      <c r="D247" s="5">
        <f>IF(ISERROR(VLOOKUP($A$247, 文字檔!C:D, 2, 0)),0,VLOOKUP($A$247, 文字檔!C:D, 2, 0))</f>
        <v>500</v>
      </c>
      <c r="E247" s="5">
        <f>IF(ISERROR(VLOOKUP($A$247, 文字檔!E:F, 2, 0)),0,VLOOKUP($A$247, 文字檔!E:F, 2, 0))</f>
        <v>0</v>
      </c>
      <c r="F247" s="5">
        <f>IF(ISERROR(VLOOKUP($A$247, 文字檔!G:H, 2, 0)),0,VLOOKUP($A$247, 文字檔!G:H, 2, 0))</f>
        <v>27000</v>
      </c>
      <c r="G247" s="5">
        <f>IF(ISERROR(VLOOKUP($A$247, 文字檔!I:J, 2, 0)),0,VLOOKUP($A$247, 文字檔!I:J, 2, 0))</f>
        <v>0</v>
      </c>
      <c r="H247" s="5">
        <f>IF(ISERROR(VLOOKUP($A$247, 文字檔!K:L, 2, 0)),0,VLOOKUP($A$247, 文字檔!K:L, 2, 0))</f>
        <v>10069.85</v>
      </c>
      <c r="I247" s="5">
        <f>IF(ISERROR(VLOOKUP($A$247, 文字檔!M:N, 2, 0)),0,VLOOKUP($A$247, 文字檔!M:N, 2, 0))</f>
        <v>0</v>
      </c>
      <c r="J247" s="5">
        <f>IF(ISERROR(VLOOKUP($A$247, 文字檔!O:P, 2, 0)),0,VLOOKUP($A$247, 文字檔!O:P, 2, 0))</f>
        <v>-4064.23</v>
      </c>
      <c r="K247">
        <f>IF(ISERROR(VLOOKUP($A$247, 文字檔!Q:R, 2, 0)),0,VLOOKUP($A$247, 文字檔!Q:R, 2, 0))</f>
        <v>-8200</v>
      </c>
      <c r="L247">
        <f>IF(ISERROR(VLOOKUP($A$247, 文字檔!S:T, 2, 0)),0,VLOOKUP($A$247, 文字檔!S:T, 2, 0))</f>
        <v>0</v>
      </c>
      <c r="M247">
        <f>IF(ISERROR(VLOOKUP($A$247, 文字檔!U:V, 2, 0)),0,VLOOKUP($A$247, 文字檔!U:V, 2, 0))</f>
        <v>27000</v>
      </c>
      <c r="N247">
        <f>IF(ISERROR(VLOOKUP($A$247, 文字檔!W:X, 2, 0)),0,VLOOKUP($A$247, 文字檔!W:X, 2, 0))</f>
        <v>27000</v>
      </c>
      <c r="O247">
        <f>IF(ISERROR(VLOOKUP($A$247, 文字檔!Y:Z, 2, 0)),0,VLOOKUP($A$247, 文字檔!Y:Z, 2, 0))</f>
        <v>27300</v>
      </c>
      <c r="P247">
        <f>IF(ISERROR(VLOOKUP($A$247, 文字檔!AA:AB, 2, 0)),0,VLOOKUP($A$247, 文字檔!AA:AB, 2, 0))</f>
        <v>-8300</v>
      </c>
    </row>
    <row r="248" spans="1:16" ht="16.2">
      <c r="A248" s="7">
        <v>43984</v>
      </c>
      <c r="B248" s="5">
        <f>SUMPRODUCT($C$2:$P$2,$C$248:$P$248)</f>
        <v>53503.25</v>
      </c>
      <c r="C248" s="5">
        <f>IF(ISERROR(VLOOKUP($A$248, 文字檔!A:B, 2, 0)),0,VLOOKUP($A$248, 文字檔!A:B, 2, 0))</f>
        <v>0</v>
      </c>
      <c r="D248" s="5">
        <f>IF(ISERROR(VLOOKUP($A$248, 文字檔!C:D, 2, 0)),0,VLOOKUP($A$248, 文字檔!C:D, 2, 0))</f>
        <v>9800</v>
      </c>
      <c r="E248" s="5">
        <f>IF(ISERROR(VLOOKUP($A$248, 文字檔!E:F, 2, 0)),0,VLOOKUP($A$248, 文字檔!E:F, 2, 0))</f>
        <v>0</v>
      </c>
      <c r="F248" s="5">
        <f>IF(ISERROR(VLOOKUP($A$248, 文字檔!G:H, 2, 0)),0,VLOOKUP($A$248, 文字檔!G:H, 2, 0))</f>
        <v>9800</v>
      </c>
      <c r="G248" s="5">
        <f>IF(ISERROR(VLOOKUP($A$248, 文字檔!I:J, 2, 0)),0,VLOOKUP($A$248, 文字檔!I:J, 2, 0))</f>
        <v>2300</v>
      </c>
      <c r="H248" s="5">
        <f>IF(ISERROR(VLOOKUP($A$248, 文字檔!K:L, 2, 0)),0,VLOOKUP($A$248, 文字檔!K:L, 2, 0))</f>
        <v>-8996.75</v>
      </c>
      <c r="I248" s="5">
        <f>IF(ISERROR(VLOOKUP($A$248, 文字檔!M:N, 2, 0)),0,VLOOKUP($A$248, 文字檔!M:N, 2, 0))</f>
        <v>6300</v>
      </c>
      <c r="J248" s="5">
        <f>IF(ISERROR(VLOOKUP($A$248, 文字檔!O:P, 2, 0)),0,VLOOKUP($A$248, 文字檔!O:P, 2, 0))</f>
        <v>0</v>
      </c>
      <c r="K248">
        <f>IF(ISERROR(VLOOKUP($A$248, 文字檔!Q:R, 2, 0)),0,VLOOKUP($A$248, 文字檔!Q:R, 2, 0))</f>
        <v>0</v>
      </c>
      <c r="L248">
        <f>IF(ISERROR(VLOOKUP($A$248, 文字檔!S:T, 2, 0)),0,VLOOKUP($A$248, 文字檔!S:T, 2, 0))</f>
        <v>0</v>
      </c>
      <c r="M248">
        <f>IF(ISERROR(VLOOKUP($A$248, 文字檔!U:V, 2, 0)),0,VLOOKUP($A$248, 文字檔!U:V, 2, 0))</f>
        <v>9800</v>
      </c>
      <c r="N248">
        <f>IF(ISERROR(VLOOKUP($A$248, 文字檔!W:X, 2, 0)),0,VLOOKUP($A$248, 文字檔!W:X, 2, 0))</f>
        <v>9800</v>
      </c>
      <c r="O248">
        <f>IF(ISERROR(VLOOKUP($A$248, 文字檔!Y:Z, 2, 0)),0,VLOOKUP($A$248, 文字檔!Y:Z, 2, 0))</f>
        <v>4900</v>
      </c>
      <c r="P248">
        <f>IF(ISERROR(VLOOKUP($A$248, 文字檔!AA:AB, 2, 0)),0,VLOOKUP($A$248, 文字檔!AA:AB, 2, 0))</f>
        <v>9800</v>
      </c>
    </row>
    <row r="249" spans="1:16" ht="16.2">
      <c r="A249" s="7">
        <v>43985</v>
      </c>
      <c r="B249" s="5">
        <f>SUMPRODUCT($C$2:$P$2,$C$249:$P$249)</f>
        <v>253374.49</v>
      </c>
      <c r="C249" s="5">
        <f>IF(ISERROR(VLOOKUP($A$249, 文字檔!A:B, 2, 0)),0,VLOOKUP($A$249, 文字檔!A:B, 2, 0))</f>
        <v>1648.11</v>
      </c>
      <c r="D249" s="5">
        <f>IF(ISERROR(VLOOKUP($A$249, 文字檔!C:D, 2, 0)),0,VLOOKUP($A$249, 文字檔!C:D, 2, 0))</f>
        <v>11100</v>
      </c>
      <c r="E249" s="5">
        <f>IF(ISERROR(VLOOKUP($A$249, 文字檔!E:F, 2, 0)),0,VLOOKUP($A$249, 文字檔!E:F, 2, 0))</f>
        <v>0</v>
      </c>
      <c r="F249" s="5">
        <f>IF(ISERROR(VLOOKUP($A$249, 文字檔!G:H, 2, 0)),0,VLOOKUP($A$249, 文字檔!G:H, 2, 0))</f>
        <v>35400</v>
      </c>
      <c r="G249" s="5">
        <f>IF(ISERROR(VLOOKUP($A$249, 文字檔!I:J, 2, 0)),0,VLOOKUP($A$249, 文字檔!I:J, 2, 0))</f>
        <v>35400</v>
      </c>
      <c r="H249" s="5">
        <f>IF(ISERROR(VLOOKUP($A$249, 文字檔!K:L, 2, 0)),0,VLOOKUP($A$249, 文字檔!K:L, 2, 0))</f>
        <v>-4273.62</v>
      </c>
      <c r="I249" s="5">
        <f>IF(ISERROR(VLOOKUP($A$249, 文字檔!M:N, 2, 0)),0,VLOOKUP($A$249, 文字檔!M:N, 2, 0))</f>
        <v>35400</v>
      </c>
      <c r="J249" s="5">
        <f>IF(ISERROR(VLOOKUP($A$249, 文字檔!O:P, 2, 0)),0,VLOOKUP($A$249, 文字檔!O:P, 2, 0))</f>
        <v>0</v>
      </c>
      <c r="K249">
        <f>IF(ISERROR(VLOOKUP($A$249, 文字檔!Q:R, 2, 0)),0,VLOOKUP($A$249, 文字檔!Q:R, 2, 0))</f>
        <v>7900</v>
      </c>
      <c r="L249">
        <f>IF(ISERROR(VLOOKUP($A$249, 文字檔!S:T, 2, 0)),0,VLOOKUP($A$249, 文字檔!S:T, 2, 0))</f>
        <v>0</v>
      </c>
      <c r="M249">
        <f>IF(ISERROR(VLOOKUP($A$249, 文字檔!U:V, 2, 0)),0,VLOOKUP($A$249, 文字檔!U:V, 2, 0))</f>
        <v>35400</v>
      </c>
      <c r="N249">
        <f>IF(ISERROR(VLOOKUP($A$249, 文字檔!W:X, 2, 0)),0,VLOOKUP($A$249, 文字檔!W:X, 2, 0))</f>
        <v>35400</v>
      </c>
      <c r="O249">
        <f>IF(ISERROR(VLOOKUP($A$249, 文字檔!Y:Z, 2, 0)),0,VLOOKUP($A$249, 文字檔!Y:Z, 2, 0))</f>
        <v>24600</v>
      </c>
      <c r="P249">
        <f>IF(ISERROR(VLOOKUP($A$249, 文字檔!AA:AB, 2, 0)),0,VLOOKUP($A$249, 文字檔!AA:AB, 2, 0))</f>
        <v>35400</v>
      </c>
    </row>
    <row r="250" spans="1:16" ht="16.2">
      <c r="A250" s="7">
        <v>43986</v>
      </c>
      <c r="B250" s="5">
        <f>SUMPRODUCT($C$2:$P$2,$C$250:$P$250)</f>
        <v>119419.42</v>
      </c>
      <c r="C250" s="5">
        <f>IF(ISERROR(VLOOKUP($A$250, 文字檔!A:B, 2, 0)),0,VLOOKUP($A$250, 文字檔!A:B, 2, 0))</f>
        <v>0</v>
      </c>
      <c r="D250" s="5">
        <f>IF(ISERROR(VLOOKUP($A$250, 文字檔!C:D, 2, 0)),0,VLOOKUP($A$250, 文字檔!C:D, 2, 0))</f>
        <v>0</v>
      </c>
      <c r="E250" s="5">
        <f>IF(ISERROR(VLOOKUP($A$250, 文字檔!E:F, 2, 0)),0,VLOOKUP($A$250, 文字檔!E:F, 2, 0))</f>
        <v>0</v>
      </c>
      <c r="F250" s="5">
        <f>IF(ISERROR(VLOOKUP($A$250, 文字檔!G:H, 2, 0)),0,VLOOKUP($A$250, 文字檔!G:H, 2, 0))</f>
        <v>14800</v>
      </c>
      <c r="G250" s="5">
        <f>IF(ISERROR(VLOOKUP($A$250, 文字檔!I:J, 2, 0)),0,VLOOKUP($A$250, 文字檔!I:J, 2, 0))</f>
        <v>8300</v>
      </c>
      <c r="H250" s="5">
        <f>IF(ISERROR(VLOOKUP($A$250, 文字檔!K:L, 2, 0)),0,VLOOKUP($A$250, 文字檔!K:L, 2, 0))</f>
        <v>0</v>
      </c>
      <c r="I250" s="5">
        <f>IF(ISERROR(VLOOKUP($A$250, 文字檔!M:N, 2, 0)),0,VLOOKUP($A$250, 文字檔!M:N, 2, 0))</f>
        <v>14800</v>
      </c>
      <c r="J250" s="5">
        <f>IF(ISERROR(VLOOKUP($A$250, 文字檔!O:P, 2, 0)),0,VLOOKUP($A$250, 文字檔!O:P, 2, 0))</f>
        <v>0</v>
      </c>
      <c r="K250">
        <f>IF(ISERROR(VLOOKUP($A$250, 文字檔!Q:R, 2, 0)),0,VLOOKUP($A$250, 文字檔!Q:R, 2, 0))</f>
        <v>14800</v>
      </c>
      <c r="L250">
        <f>IF(ISERROR(VLOOKUP($A$250, 文字檔!S:T, 2, 0)),0,VLOOKUP($A$250, 文字檔!S:T, 2, 0))</f>
        <v>-6280.58</v>
      </c>
      <c r="M250">
        <f>IF(ISERROR(VLOOKUP($A$250, 文字檔!U:V, 2, 0)),0,VLOOKUP($A$250, 文字檔!U:V, 2, 0))</f>
        <v>14800</v>
      </c>
      <c r="N250">
        <f>IF(ISERROR(VLOOKUP($A$250, 文字檔!W:X, 2, 0)),0,VLOOKUP($A$250, 文字檔!W:X, 2, 0))</f>
        <v>14800</v>
      </c>
      <c r="O250">
        <f>IF(ISERROR(VLOOKUP($A$250, 文字檔!Y:Z, 2, 0)),0,VLOOKUP($A$250, 文字檔!Y:Z, 2, 0))</f>
        <v>25900</v>
      </c>
      <c r="P250">
        <f>IF(ISERROR(VLOOKUP($A$250, 文字檔!AA:AB, 2, 0)),0,VLOOKUP($A$250, 文字檔!AA:AB, 2, 0))</f>
        <v>17500</v>
      </c>
    </row>
    <row r="251" spans="1:16" ht="16.2">
      <c r="A251" s="7">
        <v>43987</v>
      </c>
      <c r="B251" s="5">
        <f>SUMPRODUCT($C$2:$P$2,$C$251:$P$251)</f>
        <v>77716.149999999994</v>
      </c>
      <c r="C251" s="5">
        <f>IF(ISERROR(VLOOKUP($A$251, 文字檔!A:B, 2, 0)),0,VLOOKUP($A$251, 文字檔!A:B, 2, 0))</f>
        <v>0</v>
      </c>
      <c r="D251" s="5">
        <f>IF(ISERROR(VLOOKUP($A$251, 文字檔!C:D, 2, 0)),0,VLOOKUP($A$251, 文字檔!C:D, 2, 0))</f>
        <v>0</v>
      </c>
      <c r="E251" s="5">
        <f>IF(ISERROR(VLOOKUP($A$251, 文字檔!E:F, 2, 0)),0,VLOOKUP($A$251, 文字檔!E:F, 2, 0))</f>
        <v>0</v>
      </c>
      <c r="F251" s="5">
        <f>IF(ISERROR(VLOOKUP($A$251, 文字檔!G:H, 2, 0)),0,VLOOKUP($A$251, 文字檔!G:H, 2, 0))</f>
        <v>20000</v>
      </c>
      <c r="G251" s="5">
        <f>IF(ISERROR(VLOOKUP($A$251, 文字檔!I:J, 2, 0)),0,VLOOKUP($A$251, 文字檔!I:J, 2, 0))</f>
        <v>-10200</v>
      </c>
      <c r="H251" s="5">
        <f>IF(ISERROR(VLOOKUP($A$251, 文字檔!K:L, 2, 0)),0,VLOOKUP($A$251, 文字檔!K:L, 2, 0))</f>
        <v>-5683.85</v>
      </c>
      <c r="I251" s="5">
        <f>IF(ISERROR(VLOOKUP($A$251, 文字檔!M:N, 2, 0)),0,VLOOKUP($A$251, 文字檔!M:N, 2, 0))</f>
        <v>6900</v>
      </c>
      <c r="J251" s="5">
        <f>IF(ISERROR(VLOOKUP($A$251, 文字檔!O:P, 2, 0)),0,VLOOKUP($A$251, 文字檔!O:P, 2, 0))</f>
        <v>0</v>
      </c>
      <c r="K251">
        <f>IF(ISERROR(VLOOKUP($A$251, 文字檔!Q:R, 2, 0)),0,VLOOKUP($A$251, 文字檔!Q:R, 2, 0))</f>
        <v>20000</v>
      </c>
      <c r="L251">
        <f>IF(ISERROR(VLOOKUP($A$251, 文字檔!S:T, 2, 0)),0,VLOOKUP($A$251, 文字檔!S:T, 2, 0))</f>
        <v>0</v>
      </c>
      <c r="M251">
        <f>IF(ISERROR(VLOOKUP($A$251, 文字檔!U:V, 2, 0)),0,VLOOKUP($A$251, 文字檔!U:V, 2, 0))</f>
        <v>20000</v>
      </c>
      <c r="N251">
        <f>IF(ISERROR(VLOOKUP($A$251, 文字檔!W:X, 2, 0)),0,VLOOKUP($A$251, 文字檔!W:X, 2, 0))</f>
        <v>20000</v>
      </c>
      <c r="O251">
        <f>IF(ISERROR(VLOOKUP($A$251, 文字檔!Y:Z, 2, 0)),0,VLOOKUP($A$251, 文字檔!Y:Z, 2, 0))</f>
        <v>0</v>
      </c>
      <c r="P251">
        <f>IF(ISERROR(VLOOKUP($A$251, 文字檔!AA:AB, 2, 0)),0,VLOOKUP($A$251, 文字檔!AA:AB, 2, 0))</f>
        <v>6700</v>
      </c>
    </row>
    <row r="252" spans="1:16" ht="16.2">
      <c r="A252" s="7">
        <v>43988</v>
      </c>
      <c r="B252" s="5">
        <f>SUMPRODUCT($C$2:$P$2,$C$252:$P$252)</f>
        <v>0</v>
      </c>
      <c r="C252" s="5">
        <f>IF(ISERROR(VLOOKUP($A$252, 文字檔!A:B, 2, 0)),0,VLOOKUP($A$252, 文字檔!A:B, 2, 0))</f>
        <v>0</v>
      </c>
      <c r="D252" s="5">
        <f>IF(ISERROR(VLOOKUP($A$252, 文字檔!C:D, 2, 0)),0,VLOOKUP($A$252, 文字檔!C:D, 2, 0))</f>
        <v>0</v>
      </c>
      <c r="E252" s="5">
        <f>IF(ISERROR(VLOOKUP($A$252, 文字檔!E:F, 2, 0)),0,VLOOKUP($A$252, 文字檔!E:F, 2, 0))</f>
        <v>0</v>
      </c>
      <c r="F252" s="5">
        <f>IF(ISERROR(VLOOKUP($A$252, 文字檔!G:H, 2, 0)),0,VLOOKUP($A$252, 文字檔!G:H, 2, 0))</f>
        <v>0</v>
      </c>
      <c r="G252" s="5">
        <f>IF(ISERROR(VLOOKUP($A$252, 文字檔!I:J, 2, 0)),0,VLOOKUP($A$252, 文字檔!I:J, 2, 0))</f>
        <v>0</v>
      </c>
      <c r="H252" s="5">
        <f>IF(ISERROR(VLOOKUP($A$252, 文字檔!K:L, 2, 0)),0,VLOOKUP($A$252, 文字檔!K:L, 2, 0))</f>
        <v>0</v>
      </c>
      <c r="I252" s="5">
        <f>IF(ISERROR(VLOOKUP($A$252, 文字檔!M:N, 2, 0)),0,VLOOKUP($A$252, 文字檔!M:N, 2, 0))</f>
        <v>0</v>
      </c>
      <c r="J252" s="5">
        <f>IF(ISERROR(VLOOKUP($A$252, 文字檔!O:P, 2, 0)),0,VLOOKUP($A$252, 文字檔!O:P, 2, 0))</f>
        <v>0</v>
      </c>
      <c r="K252">
        <f>IF(ISERROR(VLOOKUP($A$252, 文字檔!Q:R, 2, 0)),0,VLOOKUP($A$252, 文字檔!Q:R, 2, 0))</f>
        <v>0</v>
      </c>
      <c r="L252">
        <f>IF(ISERROR(VLOOKUP($A$252, 文字檔!S:T, 2, 0)),0,VLOOKUP($A$252, 文字檔!S:T, 2, 0))</f>
        <v>0</v>
      </c>
      <c r="M252">
        <f>IF(ISERROR(VLOOKUP($A$252, 文字檔!U:V, 2, 0)),0,VLOOKUP($A$252, 文字檔!U:V, 2, 0))</f>
        <v>0</v>
      </c>
      <c r="N252">
        <f>IF(ISERROR(VLOOKUP($A$252, 文字檔!W:X, 2, 0)),0,VLOOKUP($A$252, 文字檔!W:X, 2, 0))</f>
        <v>0</v>
      </c>
      <c r="O252">
        <f>IF(ISERROR(VLOOKUP($A$252, 文字檔!Y:Z, 2, 0)),0,VLOOKUP($A$252, 文字檔!Y:Z, 2, 0))</f>
        <v>0</v>
      </c>
      <c r="P252">
        <f>IF(ISERROR(VLOOKUP($A$252, 文字檔!AA:AB, 2, 0)),0,VLOOKUP($A$252, 文字檔!AA:AB, 2, 0))</f>
        <v>0</v>
      </c>
    </row>
    <row r="253" spans="1:16" ht="16.2">
      <c r="A253" s="7">
        <v>43989</v>
      </c>
      <c r="B253" s="5">
        <f>SUMPRODUCT($C$2:$P$2,$C$253:$P$253)</f>
        <v>0</v>
      </c>
      <c r="C253" s="5">
        <f>IF(ISERROR(VLOOKUP($A$253, 文字檔!A:B, 2, 0)),0,VLOOKUP($A$253, 文字檔!A:B, 2, 0))</f>
        <v>0</v>
      </c>
      <c r="D253" s="5">
        <f>IF(ISERROR(VLOOKUP($A$253, 文字檔!C:D, 2, 0)),0,VLOOKUP($A$253, 文字檔!C:D, 2, 0))</f>
        <v>0</v>
      </c>
      <c r="E253" s="5">
        <f>IF(ISERROR(VLOOKUP($A$253, 文字檔!E:F, 2, 0)),0,VLOOKUP($A$253, 文字檔!E:F, 2, 0))</f>
        <v>0</v>
      </c>
      <c r="F253" s="5">
        <f>IF(ISERROR(VLOOKUP($A$253, 文字檔!G:H, 2, 0)),0,VLOOKUP($A$253, 文字檔!G:H, 2, 0))</f>
        <v>0</v>
      </c>
      <c r="G253" s="5">
        <f>IF(ISERROR(VLOOKUP($A$253, 文字檔!I:J, 2, 0)),0,VLOOKUP($A$253, 文字檔!I:J, 2, 0))</f>
        <v>0</v>
      </c>
      <c r="H253" s="5">
        <f>IF(ISERROR(VLOOKUP($A$253, 文字檔!K:L, 2, 0)),0,VLOOKUP($A$253, 文字檔!K:L, 2, 0))</f>
        <v>0</v>
      </c>
      <c r="I253" s="5">
        <f>IF(ISERROR(VLOOKUP($A$253, 文字檔!M:N, 2, 0)),0,VLOOKUP($A$253, 文字檔!M:N, 2, 0))</f>
        <v>0</v>
      </c>
      <c r="J253" s="5">
        <f>IF(ISERROR(VLOOKUP($A$253, 文字檔!O:P, 2, 0)),0,VLOOKUP($A$253, 文字檔!O:P, 2, 0))</f>
        <v>0</v>
      </c>
      <c r="K253">
        <f>IF(ISERROR(VLOOKUP($A$253, 文字檔!Q:R, 2, 0)),0,VLOOKUP($A$253, 文字檔!Q:R, 2, 0))</f>
        <v>0</v>
      </c>
      <c r="L253">
        <f>IF(ISERROR(VLOOKUP($A$253, 文字檔!S:T, 2, 0)),0,VLOOKUP($A$253, 文字檔!S:T, 2, 0))</f>
        <v>0</v>
      </c>
      <c r="M253">
        <f>IF(ISERROR(VLOOKUP($A$253, 文字檔!U:V, 2, 0)),0,VLOOKUP($A$253, 文字檔!U:V, 2, 0))</f>
        <v>0</v>
      </c>
      <c r="N253">
        <f>IF(ISERROR(VLOOKUP($A$253, 文字檔!W:X, 2, 0)),0,VLOOKUP($A$253, 文字檔!W:X, 2, 0))</f>
        <v>0</v>
      </c>
      <c r="O253">
        <f>IF(ISERROR(VLOOKUP($A$253, 文字檔!Y:Z, 2, 0)),0,VLOOKUP($A$253, 文字檔!Y:Z, 2, 0))</f>
        <v>0</v>
      </c>
      <c r="P253">
        <f>IF(ISERROR(VLOOKUP($A$253, 文字檔!AA:AB, 2, 0)),0,VLOOKUP($A$253, 文字檔!AA:AB, 2, 0))</f>
        <v>0</v>
      </c>
    </row>
    <row r="254" spans="1:16" ht="16.2">
      <c r="A254" s="7">
        <v>43990</v>
      </c>
      <c r="B254" s="5">
        <f>SUMPRODUCT($C$2:$P$2,$C$254:$P$254)</f>
        <v>114800</v>
      </c>
      <c r="C254" s="5">
        <f>IF(ISERROR(VLOOKUP($A$254, 文字檔!A:B, 2, 0)),0,VLOOKUP($A$254, 文字檔!A:B, 2, 0))</f>
        <v>0</v>
      </c>
      <c r="D254" s="5">
        <f>IF(ISERROR(VLOOKUP($A$254, 文字檔!C:D, 2, 0)),0,VLOOKUP($A$254, 文字檔!C:D, 2, 0))</f>
        <v>0</v>
      </c>
      <c r="E254" s="5">
        <f>IF(ISERROR(VLOOKUP($A$254, 文字檔!E:F, 2, 0)),0,VLOOKUP($A$254, 文字檔!E:F, 2, 0))</f>
        <v>0</v>
      </c>
      <c r="F254" s="5">
        <f>IF(ISERROR(VLOOKUP($A$254, 文字檔!G:H, 2, 0)),0,VLOOKUP($A$254, 文字檔!G:H, 2, 0))</f>
        <v>22600</v>
      </c>
      <c r="G254" s="5">
        <f>IF(ISERROR(VLOOKUP($A$254, 文字檔!I:J, 2, 0)),0,VLOOKUP($A$254, 文字檔!I:J, 2, 0))</f>
        <v>0</v>
      </c>
      <c r="H254" s="5">
        <f>IF(ISERROR(VLOOKUP($A$254, 文字檔!K:L, 2, 0)),0,VLOOKUP($A$254, 文字檔!K:L, 2, 0))</f>
        <v>0</v>
      </c>
      <c r="I254" s="5">
        <f>IF(ISERROR(VLOOKUP($A$254, 文字檔!M:N, 2, 0)),0,VLOOKUP($A$254, 文字檔!M:N, 2, 0))</f>
        <v>-12100</v>
      </c>
      <c r="J254" s="5">
        <f>IF(ISERROR(VLOOKUP($A$254, 文字檔!O:P, 2, 0)),0,VLOOKUP($A$254, 文字檔!O:P, 2, 0))</f>
        <v>0</v>
      </c>
      <c r="K254">
        <f>IF(ISERROR(VLOOKUP($A$254, 文字檔!Q:R, 2, 0)),0,VLOOKUP($A$254, 文字檔!Q:R, 2, 0))</f>
        <v>13100</v>
      </c>
      <c r="L254">
        <f>IF(ISERROR(VLOOKUP($A$254, 文字檔!S:T, 2, 0)),0,VLOOKUP($A$254, 文字檔!S:T, 2, 0))</f>
        <v>0</v>
      </c>
      <c r="M254">
        <f>IF(ISERROR(VLOOKUP($A$254, 文字檔!U:V, 2, 0)),0,VLOOKUP($A$254, 文字檔!U:V, 2, 0))</f>
        <v>22600</v>
      </c>
      <c r="N254">
        <f>IF(ISERROR(VLOOKUP($A$254, 文字檔!W:X, 2, 0)),0,VLOOKUP($A$254, 文字檔!W:X, 2, 0))</f>
        <v>22600</v>
      </c>
      <c r="O254">
        <f>IF(ISERROR(VLOOKUP($A$254, 文字檔!Y:Z, 2, 0)),0,VLOOKUP($A$254, 文字檔!Y:Z, 2, 0))</f>
        <v>18300</v>
      </c>
      <c r="P254">
        <f>IF(ISERROR(VLOOKUP($A$254, 文字檔!AA:AB, 2, 0)),0,VLOOKUP($A$254, 文字檔!AA:AB, 2, 0))</f>
        <v>27700</v>
      </c>
    </row>
    <row r="255" spans="1:16" ht="16.2">
      <c r="A255" s="7">
        <v>43991</v>
      </c>
      <c r="B255" s="5">
        <f>SUMPRODUCT($C$2:$P$2,$C$255:$P$255)</f>
        <v>-2390.3499999999985</v>
      </c>
      <c r="C255" s="5">
        <f>IF(ISERROR(VLOOKUP($A$255, 文字檔!A:B, 2, 0)),0,VLOOKUP($A$255, 文字檔!A:B, 2, 0))</f>
        <v>0</v>
      </c>
      <c r="D255" s="5">
        <f>IF(ISERROR(VLOOKUP($A$255, 文字檔!C:D, 2, 0)),0,VLOOKUP($A$255, 文字檔!C:D, 2, 0))</f>
        <v>0</v>
      </c>
      <c r="E255" s="5">
        <f>IF(ISERROR(VLOOKUP($A$255, 文字檔!E:F, 2, 0)),0,VLOOKUP($A$255, 文字檔!E:F, 2, 0))</f>
        <v>0</v>
      </c>
      <c r="F255" s="5">
        <f>IF(ISERROR(VLOOKUP($A$255, 文字檔!G:H, 2, 0)),0,VLOOKUP($A$255, 文字檔!G:H, 2, 0))</f>
        <v>7400</v>
      </c>
      <c r="G255" s="5">
        <f>IF(ISERROR(VLOOKUP($A$255, 文字檔!I:J, 2, 0)),0,VLOOKUP($A$255, 文字檔!I:J, 2, 0))</f>
        <v>0</v>
      </c>
      <c r="H255" s="5">
        <f>IF(ISERROR(VLOOKUP($A$255, 文字檔!K:L, 2, 0)),0,VLOOKUP($A$255, 文字檔!K:L, 2, 0))</f>
        <v>0</v>
      </c>
      <c r="I255" s="5">
        <f>IF(ISERROR(VLOOKUP($A$255, 文字檔!M:N, 2, 0)),0,VLOOKUP($A$255, 文字檔!M:N, 2, 0))</f>
        <v>3400</v>
      </c>
      <c r="J255" s="5">
        <f>IF(ISERROR(VLOOKUP($A$255, 文字檔!O:P, 2, 0)),0,VLOOKUP($A$255, 文字檔!O:P, 2, 0))</f>
        <v>-16694.919999999998</v>
      </c>
      <c r="K255">
        <f>IF(ISERROR(VLOOKUP($A$255, 文字檔!Q:R, 2, 0)),0,VLOOKUP($A$255, 文字檔!Q:R, 2, 0))</f>
        <v>0</v>
      </c>
      <c r="L255">
        <f>IF(ISERROR(VLOOKUP($A$255, 文字檔!S:T, 2, 0)),0,VLOOKUP($A$255, 文字檔!S:T, 2, 0))</f>
        <v>-9295.43</v>
      </c>
      <c r="M255">
        <f>IF(ISERROR(VLOOKUP($A$255, 文字檔!U:V, 2, 0)),0,VLOOKUP($A$255, 文字檔!U:V, 2, 0))</f>
        <v>7400</v>
      </c>
      <c r="N255">
        <f>IF(ISERROR(VLOOKUP($A$255, 文字檔!W:X, 2, 0)),0,VLOOKUP($A$255, 文字檔!W:X, 2, 0))</f>
        <v>7400</v>
      </c>
      <c r="O255">
        <f>IF(ISERROR(VLOOKUP($A$255, 文字檔!Y:Z, 2, 0)),0,VLOOKUP($A$255, 文字檔!Y:Z, 2, 0))</f>
        <v>-900</v>
      </c>
      <c r="P255">
        <f>IF(ISERROR(VLOOKUP($A$255, 文字檔!AA:AB, 2, 0)),0,VLOOKUP($A$255, 文字檔!AA:AB, 2, 0))</f>
        <v>-1100</v>
      </c>
    </row>
    <row r="256" spans="1:16" ht="16.2">
      <c r="A256" s="7">
        <v>43992</v>
      </c>
      <c r="B256" s="5">
        <f>SUMPRODUCT($C$2:$P$2,$C$256:$P$256)</f>
        <v>70098.98</v>
      </c>
      <c r="C256" s="5">
        <f>IF(ISERROR(VLOOKUP($A$256, 文字檔!A:B, 2, 0)),0,VLOOKUP($A$256, 文字檔!A:B, 2, 0))</f>
        <v>-9603.67</v>
      </c>
      <c r="D256" s="5">
        <f>IF(ISERROR(VLOOKUP($A$256, 文字檔!C:D, 2, 0)),0,VLOOKUP($A$256, 文字檔!C:D, 2, 0))</f>
        <v>0</v>
      </c>
      <c r="E256" s="5">
        <f>IF(ISERROR(VLOOKUP($A$256, 文字檔!E:F, 2, 0)),0,VLOOKUP($A$256, 文字檔!E:F, 2, 0))</f>
        <v>0</v>
      </c>
      <c r="F256" s="5">
        <f>IF(ISERROR(VLOOKUP($A$256, 文字檔!G:H, 2, 0)),0,VLOOKUP($A$256, 文字檔!G:H, 2, 0))</f>
        <v>19800</v>
      </c>
      <c r="G256" s="5">
        <f>IF(ISERROR(VLOOKUP($A$256, 文字檔!I:J, 2, 0)),0,VLOOKUP($A$256, 文字檔!I:J, 2, 0))</f>
        <v>4700</v>
      </c>
      <c r="H256" s="5">
        <f>IF(ISERROR(VLOOKUP($A$256, 文字檔!K:L, 2, 0)),0,VLOOKUP($A$256, 文字檔!K:L, 2, 0))</f>
        <v>-7297.35</v>
      </c>
      <c r="I256" s="5">
        <f>IF(ISERROR(VLOOKUP($A$256, 文字檔!M:N, 2, 0)),0,VLOOKUP($A$256, 文字檔!M:N, 2, 0))</f>
        <v>13400</v>
      </c>
      <c r="J256" s="5">
        <f>IF(ISERROR(VLOOKUP($A$256, 文字檔!O:P, 2, 0)),0,VLOOKUP($A$256, 文字檔!O:P, 2, 0))</f>
        <v>0</v>
      </c>
      <c r="K256">
        <f>IF(ISERROR(VLOOKUP($A$256, 文字檔!Q:R, 2, 0)),0,VLOOKUP($A$256, 文字檔!Q:R, 2, 0))</f>
        <v>-8200</v>
      </c>
      <c r="L256">
        <f>IF(ISERROR(VLOOKUP($A$256, 文字檔!S:T, 2, 0)),0,VLOOKUP($A$256, 文字檔!S:T, 2, 0))</f>
        <v>0</v>
      </c>
      <c r="M256">
        <f>IF(ISERROR(VLOOKUP($A$256, 文字檔!U:V, 2, 0)),0,VLOOKUP($A$256, 文字檔!U:V, 2, 0))</f>
        <v>19800</v>
      </c>
      <c r="N256">
        <f>IF(ISERROR(VLOOKUP($A$256, 文字檔!W:X, 2, 0)),0,VLOOKUP($A$256, 文字檔!W:X, 2, 0))</f>
        <v>4900</v>
      </c>
      <c r="O256">
        <f>IF(ISERROR(VLOOKUP($A$256, 文字檔!Y:Z, 2, 0)),0,VLOOKUP($A$256, 文字檔!Y:Z, 2, 0))</f>
        <v>12800</v>
      </c>
      <c r="P256">
        <f>IF(ISERROR(VLOOKUP($A$256, 文字檔!AA:AB, 2, 0)),0,VLOOKUP($A$256, 文字檔!AA:AB, 2, 0))</f>
        <v>19800</v>
      </c>
    </row>
    <row r="257" spans="1:16" ht="16.2">
      <c r="A257" s="7">
        <v>43993</v>
      </c>
      <c r="B257" s="5">
        <f>SUMPRODUCT($C$2:$P$2,$C$257:$P$257)</f>
        <v>-157986.69</v>
      </c>
      <c r="C257" s="5">
        <f>IF(ISERROR(VLOOKUP($A$257, 文字檔!A:B, 2, 0)),0,VLOOKUP($A$257, 文字檔!A:B, 2, 0))</f>
        <v>13708.74</v>
      </c>
      <c r="D257" s="5">
        <f>IF(ISERROR(VLOOKUP($A$257, 文字檔!C:D, 2, 0)),0,VLOOKUP($A$257, 文字檔!C:D, 2, 0))</f>
        <v>100</v>
      </c>
      <c r="E257" s="5">
        <f>IF(ISERROR(VLOOKUP($A$257, 文字檔!E:F, 2, 0)),0,VLOOKUP($A$257, 文字檔!E:F, 2, 0))</f>
        <v>0</v>
      </c>
      <c r="F257" s="5">
        <f>IF(ISERROR(VLOOKUP($A$257, 文字檔!G:H, 2, 0)),0,VLOOKUP($A$257, 文字檔!G:H, 2, 0))</f>
        <v>-43000</v>
      </c>
      <c r="G257" s="5">
        <f>IF(ISERROR(VLOOKUP($A$257, 文字檔!I:J, 2, 0)),0,VLOOKUP($A$257, 文字檔!I:J, 2, 0))</f>
        <v>-300</v>
      </c>
      <c r="H257" s="5">
        <f>IF(ISERROR(VLOOKUP($A$257, 文字檔!K:L, 2, 0)),0,VLOOKUP($A$257, 文字檔!K:L, 2, 0))</f>
        <v>0</v>
      </c>
      <c r="I257" s="5">
        <f>IF(ISERROR(VLOOKUP($A$257, 文字檔!M:N, 2, 0)),0,VLOOKUP($A$257, 文字檔!M:N, 2, 0))</f>
        <v>-47200</v>
      </c>
      <c r="J257" s="5">
        <f>IF(ISERROR(VLOOKUP($A$257, 文字檔!O:P, 2, 0)),0,VLOOKUP($A$257, 文字檔!O:P, 2, 0))</f>
        <v>0</v>
      </c>
      <c r="K257">
        <f>IF(ISERROR(VLOOKUP($A$257, 文字檔!Q:R, 2, 0)),0,VLOOKUP($A$257, 文字檔!Q:R, 2, 0))</f>
        <v>0</v>
      </c>
      <c r="L257">
        <f>IF(ISERROR(VLOOKUP($A$257, 文字檔!S:T, 2, 0)),0,VLOOKUP($A$257, 文字檔!S:T, 2, 0))</f>
        <v>37104.57</v>
      </c>
      <c r="M257">
        <f>IF(ISERROR(VLOOKUP($A$257, 文字檔!U:V, 2, 0)),0,VLOOKUP($A$257, 文字檔!U:V, 2, 0))</f>
        <v>-37200</v>
      </c>
      <c r="N257">
        <f>IF(ISERROR(VLOOKUP($A$257, 文字檔!W:X, 2, 0)),0,VLOOKUP($A$257, 文字檔!W:X, 2, 0))</f>
        <v>0</v>
      </c>
      <c r="O257">
        <f>IF(ISERROR(VLOOKUP($A$257, 文字檔!Y:Z, 2, 0)),0,VLOOKUP($A$257, 文字檔!Y:Z, 2, 0))</f>
        <v>-50700</v>
      </c>
      <c r="P257">
        <f>IF(ISERROR(VLOOKUP($A$257, 文字檔!AA:AB, 2, 0)),0,VLOOKUP($A$257, 文字檔!AA:AB, 2, 0))</f>
        <v>-30500</v>
      </c>
    </row>
    <row r="258" spans="1:16" ht="16.2">
      <c r="A258" s="7">
        <v>43994</v>
      </c>
      <c r="B258" s="5">
        <f>SUMPRODUCT($C$2:$P$2,$C$258:$P$258)</f>
        <v>42981.53</v>
      </c>
      <c r="C258" s="5">
        <f>IF(ISERROR(VLOOKUP($A$258, 文字檔!A:B, 2, 0)),0,VLOOKUP($A$258, 文字檔!A:B, 2, 0))</f>
        <v>0</v>
      </c>
      <c r="D258" s="5">
        <f>IF(ISERROR(VLOOKUP($A$258, 文字檔!C:D, 2, 0)),0,VLOOKUP($A$258, 文字檔!C:D, 2, 0))</f>
        <v>23700</v>
      </c>
      <c r="E258" s="5">
        <f>IF(ISERROR(VLOOKUP($A$258, 文字檔!E:F, 2, 0)),0,VLOOKUP($A$258, 文字檔!E:F, 2, 0))</f>
        <v>0</v>
      </c>
      <c r="F258" s="5">
        <f>IF(ISERROR(VLOOKUP($A$258, 文字檔!G:H, 2, 0)),0,VLOOKUP($A$258, 文字檔!G:H, 2, 0))</f>
        <v>-19200</v>
      </c>
      <c r="G258" s="5">
        <f>IF(ISERROR(VLOOKUP($A$258, 文字檔!I:J, 2, 0)),0,VLOOKUP($A$258, 文字檔!I:J, 2, 0))</f>
        <v>14200</v>
      </c>
      <c r="H258" s="5">
        <f>IF(ISERROR(VLOOKUP($A$258, 文字檔!K:L, 2, 0)),0,VLOOKUP($A$258, 文字檔!K:L, 2, 0))</f>
        <v>581.53</v>
      </c>
      <c r="I258" s="5">
        <f>IF(ISERROR(VLOOKUP($A$258, 文字檔!M:N, 2, 0)),0,VLOOKUP($A$258, 文字檔!M:N, 2, 0))</f>
        <v>-4700</v>
      </c>
      <c r="J258" s="5">
        <f>IF(ISERROR(VLOOKUP($A$258, 文字檔!O:P, 2, 0)),0,VLOOKUP($A$258, 文字檔!O:P, 2, 0))</f>
        <v>0</v>
      </c>
      <c r="K258">
        <f>IF(ISERROR(VLOOKUP($A$258, 文字檔!Q:R, 2, 0)),0,VLOOKUP($A$258, 文字檔!Q:R, 2, 0))</f>
        <v>0</v>
      </c>
      <c r="L258">
        <f>IF(ISERROR(VLOOKUP($A$258, 文字檔!S:T, 2, 0)),0,VLOOKUP($A$258, 文字檔!S:T, 2, 0))</f>
        <v>0</v>
      </c>
      <c r="M258">
        <f>IF(ISERROR(VLOOKUP($A$258, 文字檔!U:V, 2, 0)),0,VLOOKUP($A$258, 文字檔!U:V, 2, 0))</f>
        <v>19200</v>
      </c>
      <c r="N258">
        <f>IF(ISERROR(VLOOKUP($A$258, 文字檔!W:X, 2, 0)),0,VLOOKUP($A$258, 文字檔!W:X, 2, 0))</f>
        <v>0</v>
      </c>
      <c r="O258">
        <f>IF(ISERROR(VLOOKUP($A$258, 文字檔!Y:Z, 2, 0)),0,VLOOKUP($A$258, 文字檔!Y:Z, 2, 0))</f>
        <v>9200</v>
      </c>
      <c r="P258">
        <f>IF(ISERROR(VLOOKUP($A$258, 文字檔!AA:AB, 2, 0)),0,VLOOKUP($A$258, 文字檔!AA:AB, 2, 0))</f>
        <v>0</v>
      </c>
    </row>
    <row r="259" spans="1:16" ht="16.2">
      <c r="A259" s="7">
        <v>43995</v>
      </c>
      <c r="B259" s="5">
        <f>SUMPRODUCT($C$2:$P$2,$C$259:$P$259)</f>
        <v>0</v>
      </c>
      <c r="C259" s="5">
        <f>IF(ISERROR(VLOOKUP($A$259, 文字檔!A:B, 2, 0)),0,VLOOKUP($A$259, 文字檔!A:B, 2, 0))</f>
        <v>0</v>
      </c>
      <c r="D259" s="5">
        <f>IF(ISERROR(VLOOKUP($A$259, 文字檔!C:D, 2, 0)),0,VLOOKUP($A$259, 文字檔!C:D, 2, 0))</f>
        <v>0</v>
      </c>
      <c r="E259" s="5">
        <f>IF(ISERROR(VLOOKUP($A$259, 文字檔!E:F, 2, 0)),0,VLOOKUP($A$259, 文字檔!E:F, 2, 0))</f>
        <v>0</v>
      </c>
      <c r="F259" s="5">
        <f>IF(ISERROR(VLOOKUP($A$259, 文字檔!G:H, 2, 0)),0,VLOOKUP($A$259, 文字檔!G:H, 2, 0))</f>
        <v>0</v>
      </c>
      <c r="G259" s="5">
        <f>IF(ISERROR(VLOOKUP($A$259, 文字檔!I:J, 2, 0)),0,VLOOKUP($A$259, 文字檔!I:J, 2, 0))</f>
        <v>0</v>
      </c>
      <c r="H259" s="5">
        <f>IF(ISERROR(VLOOKUP($A$259, 文字檔!K:L, 2, 0)),0,VLOOKUP($A$259, 文字檔!K:L, 2, 0))</f>
        <v>0</v>
      </c>
      <c r="I259" s="5">
        <f>IF(ISERROR(VLOOKUP($A$259, 文字檔!M:N, 2, 0)),0,VLOOKUP($A$259, 文字檔!M:N, 2, 0))</f>
        <v>0</v>
      </c>
      <c r="J259" s="5">
        <f>IF(ISERROR(VLOOKUP($A$259, 文字檔!O:P, 2, 0)),0,VLOOKUP($A$259, 文字檔!O:P, 2, 0))</f>
        <v>0</v>
      </c>
      <c r="K259">
        <f>IF(ISERROR(VLOOKUP($A$259, 文字檔!Q:R, 2, 0)),0,VLOOKUP($A$259, 文字檔!Q:R, 2, 0))</f>
        <v>0</v>
      </c>
      <c r="L259">
        <f>IF(ISERROR(VLOOKUP($A$259, 文字檔!S:T, 2, 0)),0,VLOOKUP($A$259, 文字檔!S:T, 2, 0))</f>
        <v>0</v>
      </c>
      <c r="M259">
        <f>IF(ISERROR(VLOOKUP($A$259, 文字檔!U:V, 2, 0)),0,VLOOKUP($A$259, 文字檔!U:V, 2, 0))</f>
        <v>0</v>
      </c>
      <c r="N259">
        <f>IF(ISERROR(VLOOKUP($A$259, 文字檔!W:X, 2, 0)),0,VLOOKUP($A$259, 文字檔!W:X, 2, 0))</f>
        <v>0</v>
      </c>
      <c r="O259">
        <f>IF(ISERROR(VLOOKUP($A$259, 文字檔!Y:Z, 2, 0)),0,VLOOKUP($A$259, 文字檔!Y:Z, 2, 0))</f>
        <v>0</v>
      </c>
      <c r="P259">
        <f>IF(ISERROR(VLOOKUP($A$259, 文字檔!AA:AB, 2, 0)),0,VLOOKUP($A$259, 文字檔!AA:AB, 2, 0))</f>
        <v>0</v>
      </c>
    </row>
    <row r="260" spans="1:16" ht="16.2">
      <c r="A260" s="7">
        <v>43996</v>
      </c>
      <c r="B260" s="5">
        <f>SUMPRODUCT($C$2:$P$2,$C$260:$P$260)</f>
        <v>0</v>
      </c>
      <c r="C260" s="5">
        <f>IF(ISERROR(VLOOKUP($A$260, 文字檔!A:B, 2, 0)),0,VLOOKUP($A$260, 文字檔!A:B, 2, 0))</f>
        <v>0</v>
      </c>
      <c r="D260" s="5">
        <f>IF(ISERROR(VLOOKUP($A$260, 文字檔!C:D, 2, 0)),0,VLOOKUP($A$260, 文字檔!C:D, 2, 0))</f>
        <v>0</v>
      </c>
      <c r="E260" s="5">
        <f>IF(ISERROR(VLOOKUP($A$260, 文字檔!E:F, 2, 0)),0,VLOOKUP($A$260, 文字檔!E:F, 2, 0))</f>
        <v>0</v>
      </c>
      <c r="F260" s="5">
        <f>IF(ISERROR(VLOOKUP($A$260, 文字檔!G:H, 2, 0)),0,VLOOKUP($A$260, 文字檔!G:H, 2, 0))</f>
        <v>0</v>
      </c>
      <c r="G260" s="5">
        <f>IF(ISERROR(VLOOKUP($A$260, 文字檔!I:J, 2, 0)),0,VLOOKUP($A$260, 文字檔!I:J, 2, 0))</f>
        <v>0</v>
      </c>
      <c r="H260" s="5">
        <f>IF(ISERROR(VLOOKUP($A$260, 文字檔!K:L, 2, 0)),0,VLOOKUP($A$260, 文字檔!K:L, 2, 0))</f>
        <v>0</v>
      </c>
      <c r="I260" s="5">
        <f>IF(ISERROR(VLOOKUP($A$260, 文字檔!M:N, 2, 0)),0,VLOOKUP($A$260, 文字檔!M:N, 2, 0))</f>
        <v>0</v>
      </c>
      <c r="J260" s="5">
        <f>IF(ISERROR(VLOOKUP($A$260, 文字檔!O:P, 2, 0)),0,VLOOKUP($A$260, 文字檔!O:P, 2, 0))</f>
        <v>0</v>
      </c>
      <c r="K260">
        <f>IF(ISERROR(VLOOKUP($A$260, 文字檔!Q:R, 2, 0)),0,VLOOKUP($A$260, 文字檔!Q:R, 2, 0))</f>
        <v>0</v>
      </c>
      <c r="L260">
        <f>IF(ISERROR(VLOOKUP($A$260, 文字檔!S:T, 2, 0)),0,VLOOKUP($A$260, 文字檔!S:T, 2, 0))</f>
        <v>0</v>
      </c>
      <c r="M260">
        <f>IF(ISERROR(VLOOKUP($A$260, 文字檔!U:V, 2, 0)),0,VLOOKUP($A$260, 文字檔!U:V, 2, 0))</f>
        <v>0</v>
      </c>
      <c r="N260">
        <f>IF(ISERROR(VLOOKUP($A$260, 文字檔!W:X, 2, 0)),0,VLOOKUP($A$260, 文字檔!W:X, 2, 0))</f>
        <v>0</v>
      </c>
      <c r="O260">
        <f>IF(ISERROR(VLOOKUP($A$260, 文字檔!Y:Z, 2, 0)),0,VLOOKUP($A$260, 文字檔!Y:Z, 2, 0))</f>
        <v>0</v>
      </c>
      <c r="P260">
        <f>IF(ISERROR(VLOOKUP($A$260, 文字檔!AA:AB, 2, 0)),0,VLOOKUP($A$260, 文字檔!AA:AB, 2, 0))</f>
        <v>0</v>
      </c>
    </row>
    <row r="261" spans="1:16" ht="16.2">
      <c r="A261" s="7">
        <v>43997</v>
      </c>
      <c r="B261" s="5">
        <f>SUMPRODUCT($C$2:$P$2,$C$261:$P$261)</f>
        <v>-10164.310000000001</v>
      </c>
      <c r="C261" s="5">
        <f>IF(ISERROR(VLOOKUP($A$261, 文字檔!A:B, 2, 0)),0,VLOOKUP($A$261, 文字檔!A:B, 2, 0))</f>
        <v>0</v>
      </c>
      <c r="D261" s="5">
        <f>IF(ISERROR(VLOOKUP($A$261, 文字檔!C:D, 2, 0)),0,VLOOKUP($A$261, 文字檔!C:D, 2, 0))</f>
        <v>0</v>
      </c>
      <c r="E261" s="5">
        <f>IF(ISERROR(VLOOKUP($A$261, 文字檔!E:F, 2, 0)),0,VLOOKUP($A$261, 文字檔!E:F, 2, 0))</f>
        <v>0</v>
      </c>
      <c r="F261" s="5">
        <f>IF(ISERROR(VLOOKUP($A$261, 文字檔!G:H, 2, 0)),0,VLOOKUP($A$261, 文字檔!G:H, 2, 0))</f>
        <v>-33200</v>
      </c>
      <c r="G261" s="5">
        <f>IF(ISERROR(VLOOKUP($A$261, 文字檔!I:J, 2, 0)),0,VLOOKUP($A$261, 文字檔!I:J, 2, 0))</f>
        <v>23500</v>
      </c>
      <c r="H261" s="5">
        <f>IF(ISERROR(VLOOKUP($A$261, 文字檔!K:L, 2, 0)),0,VLOOKUP($A$261, 文字檔!K:L, 2, 0))</f>
        <v>22517.8</v>
      </c>
      <c r="I261" s="5">
        <f>IF(ISERROR(VLOOKUP($A$261, 文字檔!M:N, 2, 0)),0,VLOOKUP($A$261, 文字檔!M:N, 2, 0))</f>
        <v>0</v>
      </c>
      <c r="J261" s="5">
        <f>IF(ISERROR(VLOOKUP($A$261, 文字檔!O:P, 2, 0)),0,VLOOKUP($A$261, 文字檔!O:P, 2, 0))</f>
        <v>0</v>
      </c>
      <c r="K261">
        <f>IF(ISERROR(VLOOKUP($A$261, 文字檔!Q:R, 2, 0)),0,VLOOKUP($A$261, 文字檔!Q:R, 2, 0))</f>
        <v>0</v>
      </c>
      <c r="L261">
        <f>IF(ISERROR(VLOOKUP($A$261, 文字檔!S:T, 2, 0)),0,VLOOKUP($A$261, 文字檔!S:T, 2, 0))</f>
        <v>-18482.11</v>
      </c>
      <c r="M261">
        <f>IF(ISERROR(VLOOKUP($A$261, 文字檔!U:V, 2, 0)),0,VLOOKUP($A$261, 文字檔!U:V, 2, 0))</f>
        <v>33200</v>
      </c>
      <c r="N261">
        <f>IF(ISERROR(VLOOKUP($A$261, 文字檔!W:X, 2, 0)),0,VLOOKUP($A$261, 文字檔!W:X, 2, 0))</f>
        <v>-8600</v>
      </c>
      <c r="O261">
        <f>IF(ISERROR(VLOOKUP($A$261, 文字檔!Y:Z, 2, 0)),0,VLOOKUP($A$261, 文字檔!Y:Z, 2, 0))</f>
        <v>-29100</v>
      </c>
      <c r="P261">
        <f>IF(ISERROR(VLOOKUP($A$261, 文字檔!AA:AB, 2, 0)),0,VLOOKUP($A$261, 文字檔!AA:AB, 2, 0))</f>
        <v>0</v>
      </c>
    </row>
    <row r="262" spans="1:16" ht="16.2">
      <c r="A262" s="7">
        <v>43998</v>
      </c>
      <c r="B262" s="5">
        <f>SUMPRODUCT($C$2:$P$2,$C$262:$P$262)</f>
        <v>61598.44</v>
      </c>
      <c r="C262" s="5">
        <f>IF(ISERROR(VLOOKUP($A$262, 文字檔!A:B, 2, 0)),0,VLOOKUP($A$262, 文字檔!A:B, 2, 0))</f>
        <v>10423.870000000001</v>
      </c>
      <c r="D262" s="5">
        <f>IF(ISERROR(VLOOKUP($A$262, 文字檔!C:D, 2, 0)),0,VLOOKUP($A$262, 文字檔!C:D, 2, 0))</f>
        <v>0</v>
      </c>
      <c r="E262" s="5">
        <f>IF(ISERROR(VLOOKUP($A$262, 文字檔!E:F, 2, 0)),0,VLOOKUP($A$262, 文字檔!E:F, 2, 0))</f>
        <v>0</v>
      </c>
      <c r="F262" s="5">
        <f>IF(ISERROR(VLOOKUP($A$262, 文字檔!G:H, 2, 0)),0,VLOOKUP($A$262, 文字檔!G:H, 2, 0))</f>
        <v>59400</v>
      </c>
      <c r="G262" s="5">
        <f>IF(ISERROR(VLOOKUP($A$262, 文字檔!I:J, 2, 0)),0,VLOOKUP($A$262, 文字檔!I:J, 2, 0))</f>
        <v>-12700</v>
      </c>
      <c r="H262" s="5">
        <f>IF(ISERROR(VLOOKUP($A$262, 文字檔!K:L, 2, 0)),0,VLOOKUP($A$262, 文字檔!K:L, 2, 0))</f>
        <v>-22625.43</v>
      </c>
      <c r="I262" s="5">
        <f>IF(ISERROR(VLOOKUP($A$262, 文字檔!M:N, 2, 0)),0,VLOOKUP($A$262, 文字檔!M:N, 2, 0))</f>
        <v>37500</v>
      </c>
      <c r="J262" s="5">
        <f>IF(ISERROR(VLOOKUP($A$262, 文字檔!O:P, 2, 0)),0,VLOOKUP($A$262, 文字檔!O:P, 2, 0))</f>
        <v>0</v>
      </c>
      <c r="K262">
        <f>IF(ISERROR(VLOOKUP($A$262, 文字檔!Q:R, 2, 0)),0,VLOOKUP($A$262, 文字檔!Q:R, 2, 0))</f>
        <v>-8600</v>
      </c>
      <c r="L262">
        <f>IF(ISERROR(VLOOKUP($A$262, 文字檔!S:T, 2, 0)),0,VLOOKUP($A$262, 文字檔!S:T, 2, 0))</f>
        <v>0</v>
      </c>
      <c r="M262">
        <f>IF(ISERROR(VLOOKUP($A$262, 文字檔!U:V, 2, 0)),0,VLOOKUP($A$262, 文字檔!U:V, 2, 0))</f>
        <v>-68400</v>
      </c>
      <c r="N262">
        <f>IF(ISERROR(VLOOKUP($A$262, 文字檔!W:X, 2, 0)),0,VLOOKUP($A$262, 文字檔!W:X, 2, 0))</f>
        <v>32700</v>
      </c>
      <c r="O262">
        <f>IF(ISERROR(VLOOKUP($A$262, 文字檔!Y:Z, 2, 0)),0,VLOOKUP($A$262, 文字檔!Y:Z, 2, 0))</f>
        <v>33900</v>
      </c>
      <c r="P262">
        <f>IF(ISERROR(VLOOKUP($A$262, 文字檔!AA:AB, 2, 0)),0,VLOOKUP($A$262, 文字檔!AA:AB, 2, 0))</f>
        <v>0</v>
      </c>
    </row>
    <row r="263" spans="1:16" ht="16.2">
      <c r="A263" s="7">
        <v>43999</v>
      </c>
      <c r="B263" s="5">
        <f>SUMPRODUCT($C$2:$P$2,$C$263:$P$263)</f>
        <v>-32900</v>
      </c>
      <c r="C263" s="5">
        <f>IF(ISERROR(VLOOKUP($A$263, 文字檔!A:B, 2, 0)),0,VLOOKUP($A$263, 文字檔!A:B, 2, 0))</f>
        <v>0</v>
      </c>
      <c r="D263" s="5">
        <f>IF(ISERROR(VLOOKUP($A$263, 文字檔!C:D, 2, 0)),0,VLOOKUP($A$263, 文字檔!C:D, 2, 0))</f>
        <v>0</v>
      </c>
      <c r="E263" s="5">
        <f>IF(ISERROR(VLOOKUP($A$263, 文字檔!E:F, 2, 0)),0,VLOOKUP($A$263, 文字檔!E:F, 2, 0))</f>
        <v>0</v>
      </c>
      <c r="F263" s="5">
        <f>IF(ISERROR(VLOOKUP($A$263, 文字檔!G:H, 2, 0)),0,VLOOKUP($A$263, 文字檔!G:H, 2, 0))</f>
        <v>-1500</v>
      </c>
      <c r="G263" s="5">
        <f>IF(ISERROR(VLOOKUP($A$263, 文字檔!I:J, 2, 0)),0,VLOOKUP($A$263, 文字檔!I:J, 2, 0))</f>
        <v>0</v>
      </c>
      <c r="H263" s="5">
        <f>IF(ISERROR(VLOOKUP($A$263, 文字檔!K:L, 2, 0)),0,VLOOKUP($A$263, 文字檔!K:L, 2, 0))</f>
        <v>0</v>
      </c>
      <c r="I263" s="5">
        <f>IF(ISERROR(VLOOKUP($A$263, 文字檔!M:N, 2, 0)),0,VLOOKUP($A$263, 文字檔!M:N, 2, 0))</f>
        <v>-16100</v>
      </c>
      <c r="J263" s="5">
        <f>IF(ISERROR(VLOOKUP($A$263, 文字檔!O:P, 2, 0)),0,VLOOKUP($A$263, 文字檔!O:P, 2, 0))</f>
        <v>0</v>
      </c>
      <c r="K263">
        <f>IF(ISERROR(VLOOKUP($A$263, 文字檔!Q:R, 2, 0)),0,VLOOKUP($A$263, 文字檔!Q:R, 2, 0))</f>
        <v>0</v>
      </c>
      <c r="L263">
        <f>IF(ISERROR(VLOOKUP($A$263, 文字檔!S:T, 2, 0)),0,VLOOKUP($A$263, 文字檔!S:T, 2, 0))</f>
        <v>0</v>
      </c>
      <c r="M263">
        <f>IF(ISERROR(VLOOKUP($A$263, 文字檔!U:V, 2, 0)),0,VLOOKUP($A$263, 文字檔!U:V, 2, 0))</f>
        <v>-1500</v>
      </c>
      <c r="N263">
        <f>IF(ISERROR(VLOOKUP($A$263, 文字檔!W:X, 2, 0)),0,VLOOKUP($A$263, 文字檔!W:X, 2, 0))</f>
        <v>-1500</v>
      </c>
      <c r="O263">
        <f>IF(ISERROR(VLOOKUP($A$263, 文字檔!Y:Z, 2, 0)),0,VLOOKUP($A$263, 文字檔!Y:Z, 2, 0))</f>
        <v>-12300</v>
      </c>
      <c r="P263">
        <f>IF(ISERROR(VLOOKUP($A$263, 文字檔!AA:AB, 2, 0)),0,VLOOKUP($A$263, 文字檔!AA:AB, 2, 0))</f>
        <v>0</v>
      </c>
    </row>
    <row r="264" spans="1:16" ht="16.2">
      <c r="A264" s="7">
        <v>44000</v>
      </c>
      <c r="B264" s="5">
        <f>SUMPRODUCT($C$2:$P$2,$C$264:$P$264)</f>
        <v>-74327.299999999988</v>
      </c>
      <c r="C264" s="5">
        <f>IF(ISERROR(VLOOKUP($A$264, 文字檔!A:B, 2, 0)),0,VLOOKUP($A$264, 文字檔!A:B, 2, 0))</f>
        <v>-30162.36</v>
      </c>
      <c r="D264" s="5">
        <f>IF(ISERROR(VLOOKUP($A$264, 文字檔!C:D, 2, 0)),0,VLOOKUP($A$264, 文字檔!C:D, 2, 0))</f>
        <v>0</v>
      </c>
      <c r="E264" s="5">
        <f>IF(ISERROR(VLOOKUP($A$264, 文字檔!E:F, 2, 0)),0,VLOOKUP($A$264, 文字檔!E:F, 2, 0))</f>
        <v>0</v>
      </c>
      <c r="F264" s="5">
        <f>IF(ISERROR(VLOOKUP($A$264, 文字檔!G:H, 2, 0)),0,VLOOKUP($A$264, 文字檔!G:H, 2, 0))</f>
        <v>0</v>
      </c>
      <c r="G264" s="5">
        <f>IF(ISERROR(VLOOKUP($A$264, 文字檔!I:J, 2, 0)),0,VLOOKUP($A$264, 文字檔!I:J, 2, 0))</f>
        <v>0</v>
      </c>
      <c r="H264" s="5">
        <f>IF(ISERROR(VLOOKUP($A$264, 文字檔!K:L, 2, 0)),0,VLOOKUP($A$264, 文字檔!K:L, 2, 0))</f>
        <v>-14483.13</v>
      </c>
      <c r="I264" s="5">
        <f>IF(ISERROR(VLOOKUP($A$264, 文字檔!M:N, 2, 0)),0,VLOOKUP($A$264, 文字檔!M:N, 2, 0))</f>
        <v>0</v>
      </c>
      <c r="J264" s="5">
        <f>IF(ISERROR(VLOOKUP($A$264, 文字檔!O:P, 2, 0)),0,VLOOKUP($A$264, 文字檔!O:P, 2, 0))</f>
        <v>0</v>
      </c>
      <c r="K264">
        <f>IF(ISERROR(VLOOKUP($A$264, 文字檔!Q:R, 2, 0)),0,VLOOKUP($A$264, 文字檔!Q:R, 2, 0))</f>
        <v>0</v>
      </c>
      <c r="L264">
        <f>IF(ISERROR(VLOOKUP($A$264, 文字檔!S:T, 2, 0)),0,VLOOKUP($A$264, 文字檔!S:T, 2, 0))</f>
        <v>-13281.81</v>
      </c>
      <c r="M264">
        <f>IF(ISERROR(VLOOKUP($A$264, 文字檔!U:V, 2, 0)),0,VLOOKUP($A$264, 文字檔!U:V, 2, 0))</f>
        <v>-17700</v>
      </c>
      <c r="N264">
        <f>IF(ISERROR(VLOOKUP($A$264, 文字檔!W:X, 2, 0)),0,VLOOKUP($A$264, 文字檔!W:X, 2, 0))</f>
        <v>1300</v>
      </c>
      <c r="O264">
        <f>IF(ISERROR(VLOOKUP($A$264, 文字檔!Y:Z, 2, 0)),0,VLOOKUP($A$264, 文字檔!Y:Z, 2, 0))</f>
        <v>0</v>
      </c>
      <c r="P264">
        <f>IF(ISERROR(VLOOKUP($A$264, 文字檔!AA:AB, 2, 0)),0,VLOOKUP($A$264, 文字檔!AA:AB, 2, 0))</f>
        <v>0</v>
      </c>
    </row>
    <row r="265" spans="1:16" ht="16.2">
      <c r="A265" s="7">
        <v>44001</v>
      </c>
      <c r="B265" s="5">
        <f>SUMPRODUCT($C$2:$P$2,$C$265:$P$265)</f>
        <v>-20000</v>
      </c>
      <c r="C265" s="5">
        <f>IF(ISERROR(VLOOKUP($A$265, 文字檔!A:B, 2, 0)),0,VLOOKUP($A$265, 文字檔!A:B, 2, 0))</f>
        <v>0</v>
      </c>
      <c r="D265" s="5">
        <f>IF(ISERROR(VLOOKUP($A$265, 文字檔!C:D, 2, 0)),0,VLOOKUP($A$265, 文字檔!C:D, 2, 0))</f>
        <v>0</v>
      </c>
      <c r="E265" s="5">
        <f>IF(ISERROR(VLOOKUP($A$265, 文字檔!E:F, 2, 0)),0,VLOOKUP($A$265, 文字檔!E:F, 2, 0))</f>
        <v>0</v>
      </c>
      <c r="F265" s="5">
        <f>IF(ISERROR(VLOOKUP($A$265, 文字檔!G:H, 2, 0)),0,VLOOKUP($A$265, 文字檔!G:H, 2, 0))</f>
        <v>-3700</v>
      </c>
      <c r="G265" s="5">
        <f>IF(ISERROR(VLOOKUP($A$265, 文字檔!I:J, 2, 0)),0,VLOOKUP($A$265, 文字檔!I:J, 2, 0))</f>
        <v>0</v>
      </c>
      <c r="H265" s="5">
        <f>IF(ISERROR(VLOOKUP($A$265, 文字檔!K:L, 2, 0)),0,VLOOKUP($A$265, 文字檔!K:L, 2, 0))</f>
        <v>0</v>
      </c>
      <c r="I265" s="5">
        <f>IF(ISERROR(VLOOKUP($A$265, 文字檔!M:N, 2, 0)),0,VLOOKUP($A$265, 文字檔!M:N, 2, 0))</f>
        <v>-9100</v>
      </c>
      <c r="J265" s="5">
        <f>IF(ISERROR(VLOOKUP($A$265, 文字檔!O:P, 2, 0)),0,VLOOKUP($A$265, 文字檔!O:P, 2, 0))</f>
        <v>0</v>
      </c>
      <c r="K265">
        <f>IF(ISERROR(VLOOKUP($A$265, 文字檔!Q:R, 2, 0)),0,VLOOKUP($A$265, 文字檔!Q:R, 2, 0))</f>
        <v>-7200</v>
      </c>
      <c r="L265">
        <f>IF(ISERROR(VLOOKUP($A$265, 文字檔!S:T, 2, 0)),0,VLOOKUP($A$265, 文字檔!S:T, 2, 0))</f>
        <v>0</v>
      </c>
      <c r="M265">
        <f>IF(ISERROR(VLOOKUP($A$265, 文字檔!U:V, 2, 0)),0,VLOOKUP($A$265, 文字檔!U:V, 2, 0))</f>
        <v>-3200</v>
      </c>
      <c r="N265">
        <f>IF(ISERROR(VLOOKUP($A$265, 文字檔!W:X, 2, 0)),0,VLOOKUP($A$265, 文字檔!W:X, 2, 0))</f>
        <v>3200</v>
      </c>
      <c r="O265">
        <f>IF(ISERROR(VLOOKUP($A$265, 文字檔!Y:Z, 2, 0)),0,VLOOKUP($A$265, 文字檔!Y:Z, 2, 0))</f>
        <v>0</v>
      </c>
      <c r="P265">
        <f>IF(ISERROR(VLOOKUP($A$265, 文字檔!AA:AB, 2, 0)),0,VLOOKUP($A$265, 文字檔!AA:AB, 2, 0))</f>
        <v>0</v>
      </c>
    </row>
    <row r="266" spans="1:16" ht="16.2">
      <c r="A266" s="7">
        <v>44002</v>
      </c>
      <c r="B266" s="5">
        <f>SUMPRODUCT($C$2:$P$2,$C$266:$P$266)</f>
        <v>0</v>
      </c>
      <c r="C266" s="5">
        <f>IF(ISERROR(VLOOKUP($A$266, 文字檔!A:B, 2, 0)),0,VLOOKUP($A$266, 文字檔!A:B, 2, 0))</f>
        <v>0</v>
      </c>
      <c r="D266" s="5">
        <f>IF(ISERROR(VLOOKUP($A$266, 文字檔!C:D, 2, 0)),0,VLOOKUP($A$266, 文字檔!C:D, 2, 0))</f>
        <v>0</v>
      </c>
      <c r="E266" s="5">
        <f>IF(ISERROR(VLOOKUP($A$266, 文字檔!E:F, 2, 0)),0,VLOOKUP($A$266, 文字檔!E:F, 2, 0))</f>
        <v>0</v>
      </c>
      <c r="F266" s="5">
        <f>IF(ISERROR(VLOOKUP($A$266, 文字檔!G:H, 2, 0)),0,VLOOKUP($A$266, 文字檔!G:H, 2, 0))</f>
        <v>0</v>
      </c>
      <c r="G266" s="5">
        <f>IF(ISERROR(VLOOKUP($A$266, 文字檔!I:J, 2, 0)),0,VLOOKUP($A$266, 文字檔!I:J, 2, 0))</f>
        <v>0</v>
      </c>
      <c r="H266" s="5">
        <f>IF(ISERROR(VLOOKUP($A$266, 文字檔!K:L, 2, 0)),0,VLOOKUP($A$266, 文字檔!K:L, 2, 0))</f>
        <v>0</v>
      </c>
      <c r="I266" s="5">
        <f>IF(ISERROR(VLOOKUP($A$266, 文字檔!M:N, 2, 0)),0,VLOOKUP($A$266, 文字檔!M:N, 2, 0))</f>
        <v>0</v>
      </c>
      <c r="J266" s="5">
        <f>IF(ISERROR(VLOOKUP($A$266, 文字檔!O:P, 2, 0)),0,VLOOKUP($A$266, 文字檔!O:P, 2, 0))</f>
        <v>0</v>
      </c>
      <c r="K266">
        <f>IF(ISERROR(VLOOKUP($A$266, 文字檔!Q:R, 2, 0)),0,VLOOKUP($A$266, 文字檔!Q:R, 2, 0))</f>
        <v>0</v>
      </c>
      <c r="L266">
        <f>IF(ISERROR(VLOOKUP($A$266, 文字檔!S:T, 2, 0)),0,VLOOKUP($A$266, 文字檔!S:T, 2, 0))</f>
        <v>0</v>
      </c>
      <c r="M266">
        <f>IF(ISERROR(VLOOKUP($A$266, 文字檔!U:V, 2, 0)),0,VLOOKUP($A$266, 文字檔!U:V, 2, 0))</f>
        <v>0</v>
      </c>
      <c r="N266">
        <f>IF(ISERROR(VLOOKUP($A$266, 文字檔!W:X, 2, 0)),0,VLOOKUP($A$266, 文字檔!W:X, 2, 0))</f>
        <v>0</v>
      </c>
      <c r="O266">
        <f>IF(ISERROR(VLOOKUP($A$266, 文字檔!Y:Z, 2, 0)),0,VLOOKUP($A$266, 文字檔!Y:Z, 2, 0))</f>
        <v>0</v>
      </c>
      <c r="P266">
        <f>IF(ISERROR(VLOOKUP($A$266, 文字檔!AA:AB, 2, 0)),0,VLOOKUP($A$266, 文字檔!AA:AB, 2, 0))</f>
        <v>0</v>
      </c>
    </row>
    <row r="267" spans="1:16" ht="16.2">
      <c r="A267" s="7">
        <v>44003</v>
      </c>
      <c r="B267" s="5">
        <f>SUMPRODUCT($C$2:$P$2,$C$267:$P$267)</f>
        <v>0</v>
      </c>
      <c r="C267" s="5">
        <f>IF(ISERROR(VLOOKUP($A$267, 文字檔!A:B, 2, 0)),0,VLOOKUP($A$267, 文字檔!A:B, 2, 0))</f>
        <v>0</v>
      </c>
      <c r="D267" s="5">
        <f>IF(ISERROR(VLOOKUP($A$267, 文字檔!C:D, 2, 0)),0,VLOOKUP($A$267, 文字檔!C:D, 2, 0))</f>
        <v>0</v>
      </c>
      <c r="E267" s="5">
        <f>IF(ISERROR(VLOOKUP($A$267, 文字檔!E:F, 2, 0)),0,VLOOKUP($A$267, 文字檔!E:F, 2, 0))</f>
        <v>0</v>
      </c>
      <c r="F267" s="5">
        <f>IF(ISERROR(VLOOKUP($A$267, 文字檔!G:H, 2, 0)),0,VLOOKUP($A$267, 文字檔!G:H, 2, 0))</f>
        <v>0</v>
      </c>
      <c r="G267" s="5">
        <f>IF(ISERROR(VLOOKUP($A$267, 文字檔!I:J, 2, 0)),0,VLOOKUP($A$267, 文字檔!I:J, 2, 0))</f>
        <v>0</v>
      </c>
      <c r="H267" s="5">
        <f>IF(ISERROR(VLOOKUP($A$267, 文字檔!K:L, 2, 0)),0,VLOOKUP($A$267, 文字檔!K:L, 2, 0))</f>
        <v>0</v>
      </c>
      <c r="I267" s="5">
        <f>IF(ISERROR(VLOOKUP($A$267, 文字檔!M:N, 2, 0)),0,VLOOKUP($A$267, 文字檔!M:N, 2, 0))</f>
        <v>0</v>
      </c>
      <c r="J267" s="5">
        <f>IF(ISERROR(VLOOKUP($A$267, 文字檔!O:P, 2, 0)),0,VLOOKUP($A$267, 文字檔!O:P, 2, 0))</f>
        <v>0</v>
      </c>
      <c r="K267">
        <f>IF(ISERROR(VLOOKUP($A$267, 文字檔!Q:R, 2, 0)),0,VLOOKUP($A$267, 文字檔!Q:R, 2, 0))</f>
        <v>0</v>
      </c>
      <c r="L267">
        <f>IF(ISERROR(VLOOKUP($A$267, 文字檔!S:T, 2, 0)),0,VLOOKUP($A$267, 文字檔!S:T, 2, 0))</f>
        <v>0</v>
      </c>
      <c r="M267">
        <f>IF(ISERROR(VLOOKUP($A$267, 文字檔!U:V, 2, 0)),0,VLOOKUP($A$267, 文字檔!U:V, 2, 0))</f>
        <v>0</v>
      </c>
      <c r="N267">
        <f>IF(ISERROR(VLOOKUP($A$267, 文字檔!W:X, 2, 0)),0,VLOOKUP($A$267, 文字檔!W:X, 2, 0))</f>
        <v>0</v>
      </c>
      <c r="O267">
        <f>IF(ISERROR(VLOOKUP($A$267, 文字檔!Y:Z, 2, 0)),0,VLOOKUP($A$267, 文字檔!Y:Z, 2, 0))</f>
        <v>0</v>
      </c>
      <c r="P267">
        <f>IF(ISERROR(VLOOKUP($A$267, 文字檔!AA:AB, 2, 0)),0,VLOOKUP($A$267, 文字檔!AA:AB, 2, 0))</f>
        <v>0</v>
      </c>
    </row>
    <row r="268" spans="1:16" ht="16.2">
      <c r="A268" s="7">
        <v>44004</v>
      </c>
      <c r="B268" s="5">
        <f>SUMPRODUCT($C$2:$P$2,$C$268:$P$268)</f>
        <v>-34345.06</v>
      </c>
      <c r="C268" s="5">
        <f>IF(ISERROR(VLOOKUP($A$268, 文字檔!A:B, 2, 0)),0,VLOOKUP($A$268, 文字檔!A:B, 2, 0))</f>
        <v>-172.8</v>
      </c>
      <c r="D268" s="5">
        <f>IF(ISERROR(VLOOKUP($A$268, 文字檔!C:D, 2, 0)),0,VLOOKUP($A$268, 文字檔!C:D, 2, 0))</f>
        <v>0</v>
      </c>
      <c r="E268" s="5">
        <f>IF(ISERROR(VLOOKUP($A$268, 文字檔!E:F, 2, 0)),0,VLOOKUP($A$268, 文字檔!E:F, 2, 0))</f>
        <v>0</v>
      </c>
      <c r="F268" s="5">
        <f>IF(ISERROR(VLOOKUP($A$268, 文字檔!G:H, 2, 0)),0,VLOOKUP($A$268, 文字檔!G:H, 2, 0))</f>
        <v>2600</v>
      </c>
      <c r="G268" s="5">
        <f>IF(ISERROR(VLOOKUP($A$268, 文字檔!I:J, 2, 0)),0,VLOOKUP($A$268, 文字檔!I:J, 2, 0))</f>
        <v>0</v>
      </c>
      <c r="H268" s="5">
        <f>IF(ISERROR(VLOOKUP($A$268, 文字檔!K:L, 2, 0)),0,VLOOKUP($A$268, 文字檔!K:L, 2, 0))</f>
        <v>0</v>
      </c>
      <c r="I268" s="5">
        <f>IF(ISERROR(VLOOKUP($A$268, 文字檔!M:N, 2, 0)),0,VLOOKUP($A$268, 文字檔!M:N, 2, 0))</f>
        <v>-17700</v>
      </c>
      <c r="J268" s="5">
        <f>IF(ISERROR(VLOOKUP($A$268, 文字檔!O:P, 2, 0)),0,VLOOKUP($A$268, 文字檔!O:P, 2, 0))</f>
        <v>-16687.36</v>
      </c>
      <c r="K268">
        <f>IF(ISERROR(VLOOKUP($A$268, 文字檔!Q:R, 2, 0)),0,VLOOKUP($A$268, 文字檔!Q:R, 2, 0))</f>
        <v>0</v>
      </c>
      <c r="L268">
        <f>IF(ISERROR(VLOOKUP($A$268, 文字檔!S:T, 2, 0)),0,VLOOKUP($A$268, 文字檔!S:T, 2, 0))</f>
        <v>4915.1000000000004</v>
      </c>
      <c r="M268">
        <f>IF(ISERROR(VLOOKUP($A$268, 文字檔!U:V, 2, 0)),0,VLOOKUP($A$268, 文字檔!U:V, 2, 0))</f>
        <v>-2600</v>
      </c>
      <c r="N268">
        <f>IF(ISERROR(VLOOKUP($A$268, 文字檔!W:X, 2, 0)),0,VLOOKUP($A$268, 文字檔!W:X, 2, 0))</f>
        <v>2600</v>
      </c>
      <c r="O268">
        <f>IF(ISERROR(VLOOKUP($A$268, 文字檔!Y:Z, 2, 0)),0,VLOOKUP($A$268, 文字檔!Y:Z, 2, 0))</f>
        <v>-7300</v>
      </c>
      <c r="P268">
        <f>IF(ISERROR(VLOOKUP($A$268, 文字檔!AA:AB, 2, 0)),0,VLOOKUP($A$268, 文字檔!AA:AB, 2, 0))</f>
        <v>0</v>
      </c>
    </row>
    <row r="269" spans="1:16" ht="16.2">
      <c r="A269" s="7">
        <v>44005</v>
      </c>
      <c r="B269" s="5">
        <f>SUMPRODUCT($C$2:$P$2,$C$269:$P$269)</f>
        <v>-25876.489999999998</v>
      </c>
      <c r="C269" s="5">
        <f>IF(ISERROR(VLOOKUP($A$269, 文字檔!A:B, 2, 0)),0,VLOOKUP($A$269, 文字檔!A:B, 2, 0))</f>
        <v>0</v>
      </c>
      <c r="D269" s="5">
        <f>IF(ISERROR(VLOOKUP($A$269, 文字檔!C:D, 2, 0)),0,VLOOKUP($A$269, 文字檔!C:D, 2, 0))</f>
        <v>0</v>
      </c>
      <c r="E269" s="5">
        <f>IF(ISERROR(VLOOKUP($A$269, 文字檔!E:F, 2, 0)),0,VLOOKUP($A$269, 文字檔!E:F, 2, 0))</f>
        <v>0</v>
      </c>
      <c r="F269" s="5">
        <f>IF(ISERROR(VLOOKUP($A$269, 文字檔!G:H, 2, 0)),0,VLOOKUP($A$269, 文字檔!G:H, 2, 0))</f>
        <v>6400</v>
      </c>
      <c r="G269" s="5">
        <f>IF(ISERROR(VLOOKUP($A$269, 文字檔!I:J, 2, 0)),0,VLOOKUP($A$269, 文字檔!I:J, 2, 0))</f>
        <v>-14200</v>
      </c>
      <c r="H269" s="5">
        <f>IF(ISERROR(VLOOKUP($A$269, 文字檔!K:L, 2, 0)),0,VLOOKUP($A$269, 文字檔!K:L, 2, 0))</f>
        <v>-7690.21</v>
      </c>
      <c r="I269" s="5">
        <f>IF(ISERROR(VLOOKUP($A$269, 文字檔!M:N, 2, 0)),0,VLOOKUP($A$269, 文字檔!M:N, 2, 0))</f>
        <v>0</v>
      </c>
      <c r="J269" s="5">
        <f>IF(ISERROR(VLOOKUP($A$269, 文字檔!O:P, 2, 0)),0,VLOOKUP($A$269, 文字檔!O:P, 2, 0))</f>
        <v>0</v>
      </c>
      <c r="K269">
        <f>IF(ISERROR(VLOOKUP($A$269, 文字檔!Q:R, 2, 0)),0,VLOOKUP($A$269, 文字檔!Q:R, 2, 0))</f>
        <v>0</v>
      </c>
      <c r="L269">
        <f>IF(ISERROR(VLOOKUP($A$269, 文字檔!S:T, 2, 0)),0,VLOOKUP($A$269, 文字檔!S:T, 2, 0))</f>
        <v>7713.72</v>
      </c>
      <c r="M269">
        <f>IF(ISERROR(VLOOKUP($A$269, 文字檔!U:V, 2, 0)),0,VLOOKUP($A$269, 文字檔!U:V, 2, 0))</f>
        <v>-33800</v>
      </c>
      <c r="N269">
        <f>IF(ISERROR(VLOOKUP($A$269, 文字檔!W:X, 2, 0)),0,VLOOKUP($A$269, 文字檔!W:X, 2, 0))</f>
        <v>6400</v>
      </c>
      <c r="O269">
        <f>IF(ISERROR(VLOOKUP($A$269, 文字檔!Y:Z, 2, 0)),0,VLOOKUP($A$269, 文字檔!Y:Z, 2, 0))</f>
        <v>9300</v>
      </c>
      <c r="P269">
        <f>IF(ISERROR(VLOOKUP($A$269, 文字檔!AA:AB, 2, 0)),0,VLOOKUP($A$269, 文字檔!AA:AB, 2, 0))</f>
        <v>0</v>
      </c>
    </row>
    <row r="270" spans="1:16" ht="16.2">
      <c r="A270" s="7">
        <v>44006</v>
      </c>
      <c r="B270" s="5">
        <f>SUMPRODUCT($C$2:$P$2,$C$270:$P$270)</f>
        <v>33516.04</v>
      </c>
      <c r="C270" s="5">
        <f>IF(ISERROR(VLOOKUP($A$270, 文字檔!A:B, 2, 0)),0,VLOOKUP($A$270, 文字檔!A:B, 2, 0))</f>
        <v>5708.2</v>
      </c>
      <c r="D270" s="5">
        <f>IF(ISERROR(VLOOKUP($A$270, 文字檔!C:D, 2, 0)),0,VLOOKUP($A$270, 文字檔!C:D, 2, 0))</f>
        <v>100</v>
      </c>
      <c r="E270" s="5">
        <f>IF(ISERROR(VLOOKUP($A$270, 文字檔!E:F, 2, 0)),0,VLOOKUP($A$270, 文字檔!E:F, 2, 0))</f>
        <v>0</v>
      </c>
      <c r="F270" s="5">
        <f>IF(ISERROR(VLOOKUP($A$270, 文字檔!G:H, 2, 0)),0,VLOOKUP($A$270, 文字檔!G:H, 2, 0))</f>
        <v>13800</v>
      </c>
      <c r="G270" s="5">
        <f>IF(ISERROR(VLOOKUP($A$270, 文字檔!I:J, 2, 0)),0,VLOOKUP($A$270, 文字檔!I:J, 2, 0))</f>
        <v>-12400</v>
      </c>
      <c r="H270" s="5">
        <f>IF(ISERROR(VLOOKUP($A$270, 文字檔!K:L, 2, 0)),0,VLOOKUP($A$270, 文字檔!K:L, 2, 0))</f>
        <v>-5092.16</v>
      </c>
      <c r="I270" s="5">
        <f>IF(ISERROR(VLOOKUP($A$270, 文字檔!M:N, 2, 0)),0,VLOOKUP($A$270, 文字檔!M:N, 2, 0))</f>
        <v>500</v>
      </c>
      <c r="J270" s="5">
        <f>IF(ISERROR(VLOOKUP($A$270, 文字檔!O:P, 2, 0)),0,VLOOKUP($A$270, 文字檔!O:P, 2, 0))</f>
        <v>0</v>
      </c>
      <c r="K270">
        <f>IF(ISERROR(VLOOKUP($A$270, 文字檔!Q:R, 2, 0)),0,VLOOKUP($A$270, 文字檔!Q:R, 2, 0))</f>
        <v>0</v>
      </c>
      <c r="L270">
        <f>IF(ISERROR(VLOOKUP($A$270, 文字檔!S:T, 2, 0)),0,VLOOKUP($A$270, 文字檔!S:T, 2, 0))</f>
        <v>0</v>
      </c>
      <c r="M270">
        <f>IF(ISERROR(VLOOKUP($A$270, 文字檔!U:V, 2, 0)),0,VLOOKUP($A$270, 文字檔!U:V, 2, 0))</f>
        <v>13800</v>
      </c>
      <c r="N270">
        <f>IF(ISERROR(VLOOKUP($A$270, 文字檔!W:X, 2, 0)),0,VLOOKUP($A$270, 文字檔!W:X, 2, 0))</f>
        <v>13800</v>
      </c>
      <c r="O270">
        <f>IF(ISERROR(VLOOKUP($A$270, 文字檔!Y:Z, 2, 0)),0,VLOOKUP($A$270, 文字檔!Y:Z, 2, 0))</f>
        <v>3300</v>
      </c>
      <c r="P270">
        <f>IF(ISERROR(VLOOKUP($A$270, 文字檔!AA:AB, 2, 0)),0,VLOOKUP($A$270, 文字檔!AA:AB, 2, 0))</f>
        <v>0</v>
      </c>
    </row>
    <row r="271" spans="1:16" ht="16.2">
      <c r="A271" s="7">
        <v>44007</v>
      </c>
      <c r="B271" s="5">
        <f>SUMPRODUCT($C$2:$P$2,$C$271:$P$271)</f>
        <v>0</v>
      </c>
      <c r="C271" s="5">
        <f>IF(ISERROR(VLOOKUP($A$271, 文字檔!A:B, 2, 0)),0,VLOOKUP($A$271, 文字檔!A:B, 2, 0))</f>
        <v>0</v>
      </c>
      <c r="D271" s="5">
        <f>IF(ISERROR(VLOOKUP($A$271, 文字檔!C:D, 2, 0)),0,VLOOKUP($A$271, 文字檔!C:D, 2, 0))</f>
        <v>0</v>
      </c>
      <c r="E271" s="5">
        <f>IF(ISERROR(VLOOKUP($A$271, 文字檔!E:F, 2, 0)),0,VLOOKUP($A$271, 文字檔!E:F, 2, 0))</f>
        <v>0</v>
      </c>
      <c r="F271" s="5">
        <f>IF(ISERROR(VLOOKUP($A$271, 文字檔!G:H, 2, 0)),0,VLOOKUP($A$271, 文字檔!G:H, 2, 0))</f>
        <v>0</v>
      </c>
      <c r="G271" s="5">
        <f>IF(ISERROR(VLOOKUP($A$271, 文字檔!I:J, 2, 0)),0,VLOOKUP($A$271, 文字檔!I:J, 2, 0))</f>
        <v>0</v>
      </c>
      <c r="H271" s="5">
        <f>IF(ISERROR(VLOOKUP($A$271, 文字檔!K:L, 2, 0)),0,VLOOKUP($A$271, 文字檔!K:L, 2, 0))</f>
        <v>0</v>
      </c>
      <c r="I271" s="5">
        <f>IF(ISERROR(VLOOKUP($A$271, 文字檔!M:N, 2, 0)),0,VLOOKUP($A$271, 文字檔!M:N, 2, 0))</f>
        <v>0</v>
      </c>
      <c r="J271" s="5">
        <f>IF(ISERROR(VLOOKUP($A$271, 文字檔!O:P, 2, 0)),0,VLOOKUP($A$271, 文字檔!O:P, 2, 0))</f>
        <v>0</v>
      </c>
      <c r="K271">
        <f>IF(ISERROR(VLOOKUP($A$271, 文字檔!Q:R, 2, 0)),0,VLOOKUP($A$271, 文字檔!Q:R, 2, 0))</f>
        <v>0</v>
      </c>
      <c r="L271">
        <f>IF(ISERROR(VLOOKUP($A$271, 文字檔!S:T, 2, 0)),0,VLOOKUP($A$271, 文字檔!S:T, 2, 0))</f>
        <v>0</v>
      </c>
      <c r="M271">
        <f>IF(ISERROR(VLOOKUP($A$271, 文字檔!U:V, 2, 0)),0,VLOOKUP($A$271, 文字檔!U:V, 2, 0))</f>
        <v>0</v>
      </c>
      <c r="N271">
        <f>IF(ISERROR(VLOOKUP($A$271, 文字檔!W:X, 2, 0)),0,VLOOKUP($A$271, 文字檔!W:X, 2, 0))</f>
        <v>0</v>
      </c>
      <c r="O271">
        <f>IF(ISERROR(VLOOKUP($A$271, 文字檔!Y:Z, 2, 0)),0,VLOOKUP($A$271, 文字檔!Y:Z, 2, 0))</f>
        <v>0</v>
      </c>
      <c r="P271">
        <f>IF(ISERROR(VLOOKUP($A$271, 文字檔!AA:AB, 2, 0)),0,VLOOKUP($A$271, 文字檔!AA:AB, 2, 0))</f>
        <v>0</v>
      </c>
    </row>
    <row r="272" spans="1:16" ht="16.2">
      <c r="A272" s="7">
        <v>44008</v>
      </c>
      <c r="B272" s="5">
        <f>SUMPRODUCT($C$2:$P$2,$C$272:$P$272)</f>
        <v>0</v>
      </c>
      <c r="C272" s="5">
        <f>IF(ISERROR(VLOOKUP($A$272, 文字檔!A:B, 2, 0)),0,VLOOKUP($A$272, 文字檔!A:B, 2, 0))</f>
        <v>0</v>
      </c>
      <c r="D272" s="5">
        <f>IF(ISERROR(VLOOKUP($A$272, 文字檔!C:D, 2, 0)),0,VLOOKUP($A$272, 文字檔!C:D, 2, 0))</f>
        <v>0</v>
      </c>
      <c r="E272" s="5">
        <f>IF(ISERROR(VLOOKUP($A$272, 文字檔!E:F, 2, 0)),0,VLOOKUP($A$272, 文字檔!E:F, 2, 0))</f>
        <v>0</v>
      </c>
      <c r="F272" s="5">
        <f>IF(ISERROR(VLOOKUP($A$272, 文字檔!G:H, 2, 0)),0,VLOOKUP($A$272, 文字檔!G:H, 2, 0))</f>
        <v>0</v>
      </c>
      <c r="G272" s="5">
        <f>IF(ISERROR(VLOOKUP($A$272, 文字檔!I:J, 2, 0)),0,VLOOKUP($A$272, 文字檔!I:J, 2, 0))</f>
        <v>0</v>
      </c>
      <c r="H272" s="5">
        <f>IF(ISERROR(VLOOKUP($A$272, 文字檔!K:L, 2, 0)),0,VLOOKUP($A$272, 文字檔!K:L, 2, 0))</f>
        <v>0</v>
      </c>
      <c r="I272" s="5">
        <f>IF(ISERROR(VLOOKUP($A$272, 文字檔!M:N, 2, 0)),0,VLOOKUP($A$272, 文字檔!M:N, 2, 0))</f>
        <v>0</v>
      </c>
      <c r="J272" s="5">
        <f>IF(ISERROR(VLOOKUP($A$272, 文字檔!O:P, 2, 0)),0,VLOOKUP($A$272, 文字檔!O:P, 2, 0))</f>
        <v>0</v>
      </c>
      <c r="K272">
        <f>IF(ISERROR(VLOOKUP($A$272, 文字檔!Q:R, 2, 0)),0,VLOOKUP($A$272, 文字檔!Q:R, 2, 0))</f>
        <v>0</v>
      </c>
      <c r="L272">
        <f>IF(ISERROR(VLOOKUP($A$272, 文字檔!S:T, 2, 0)),0,VLOOKUP($A$272, 文字檔!S:T, 2, 0))</f>
        <v>0</v>
      </c>
      <c r="M272">
        <f>IF(ISERROR(VLOOKUP($A$272, 文字檔!U:V, 2, 0)),0,VLOOKUP($A$272, 文字檔!U:V, 2, 0))</f>
        <v>0</v>
      </c>
      <c r="N272">
        <f>IF(ISERROR(VLOOKUP($A$272, 文字檔!W:X, 2, 0)),0,VLOOKUP($A$272, 文字檔!W:X, 2, 0))</f>
        <v>0</v>
      </c>
      <c r="O272">
        <f>IF(ISERROR(VLOOKUP($A$272, 文字檔!Y:Z, 2, 0)),0,VLOOKUP($A$272, 文字檔!Y:Z, 2, 0))</f>
        <v>0</v>
      </c>
      <c r="P272">
        <f>IF(ISERROR(VLOOKUP($A$272, 文字檔!AA:AB, 2, 0)),0,VLOOKUP($A$272, 文字檔!AA:AB, 2, 0))</f>
        <v>0</v>
      </c>
    </row>
    <row r="273" spans="1:16" ht="16.2">
      <c r="A273" s="7">
        <v>44009</v>
      </c>
      <c r="B273" s="5">
        <f>SUMPRODUCT($C$2:$P$2,$C$273:$P$273)</f>
        <v>0</v>
      </c>
      <c r="C273" s="5">
        <f>IF(ISERROR(VLOOKUP($A$273, 文字檔!A:B, 2, 0)),0,VLOOKUP($A$273, 文字檔!A:B, 2, 0))</f>
        <v>0</v>
      </c>
      <c r="D273" s="5">
        <f>IF(ISERROR(VLOOKUP($A$273, 文字檔!C:D, 2, 0)),0,VLOOKUP($A$273, 文字檔!C:D, 2, 0))</f>
        <v>0</v>
      </c>
      <c r="E273" s="5">
        <f>IF(ISERROR(VLOOKUP($A$273, 文字檔!E:F, 2, 0)),0,VLOOKUP($A$273, 文字檔!E:F, 2, 0))</f>
        <v>0</v>
      </c>
      <c r="F273" s="5">
        <f>IF(ISERROR(VLOOKUP($A$273, 文字檔!G:H, 2, 0)),0,VLOOKUP($A$273, 文字檔!G:H, 2, 0))</f>
        <v>0</v>
      </c>
      <c r="G273" s="5">
        <f>IF(ISERROR(VLOOKUP($A$273, 文字檔!I:J, 2, 0)),0,VLOOKUP($A$273, 文字檔!I:J, 2, 0))</f>
        <v>0</v>
      </c>
      <c r="H273" s="5">
        <f>IF(ISERROR(VLOOKUP($A$273, 文字檔!K:L, 2, 0)),0,VLOOKUP($A$273, 文字檔!K:L, 2, 0))</f>
        <v>0</v>
      </c>
      <c r="I273" s="5">
        <f>IF(ISERROR(VLOOKUP($A$273, 文字檔!M:N, 2, 0)),0,VLOOKUP($A$273, 文字檔!M:N, 2, 0))</f>
        <v>0</v>
      </c>
      <c r="J273" s="5">
        <f>IF(ISERROR(VLOOKUP($A$273, 文字檔!O:P, 2, 0)),0,VLOOKUP($A$273, 文字檔!O:P, 2, 0))</f>
        <v>0</v>
      </c>
      <c r="K273">
        <f>IF(ISERROR(VLOOKUP($A$273, 文字檔!Q:R, 2, 0)),0,VLOOKUP($A$273, 文字檔!Q:R, 2, 0))</f>
        <v>0</v>
      </c>
      <c r="L273">
        <f>IF(ISERROR(VLOOKUP($A$273, 文字檔!S:T, 2, 0)),0,VLOOKUP($A$273, 文字檔!S:T, 2, 0))</f>
        <v>0</v>
      </c>
      <c r="M273">
        <f>IF(ISERROR(VLOOKUP($A$273, 文字檔!U:V, 2, 0)),0,VLOOKUP($A$273, 文字檔!U:V, 2, 0))</f>
        <v>0</v>
      </c>
      <c r="N273">
        <f>IF(ISERROR(VLOOKUP($A$273, 文字檔!W:X, 2, 0)),0,VLOOKUP($A$273, 文字檔!W:X, 2, 0))</f>
        <v>0</v>
      </c>
      <c r="O273">
        <f>IF(ISERROR(VLOOKUP($A$273, 文字檔!Y:Z, 2, 0)),0,VLOOKUP($A$273, 文字檔!Y:Z, 2, 0))</f>
        <v>0</v>
      </c>
      <c r="P273">
        <f>IF(ISERROR(VLOOKUP($A$273, 文字檔!AA:AB, 2, 0)),0,VLOOKUP($A$273, 文字檔!AA:AB, 2, 0))</f>
        <v>0</v>
      </c>
    </row>
    <row r="274" spans="1:16" ht="16.2">
      <c r="A274" s="7">
        <v>44010</v>
      </c>
      <c r="B274" s="5">
        <f>SUMPRODUCT($C$2:$P$2,$C$274:$P$274)</f>
        <v>0</v>
      </c>
      <c r="C274" s="5">
        <f>IF(ISERROR(VLOOKUP($A$274, 文字檔!A:B, 2, 0)),0,VLOOKUP($A$274, 文字檔!A:B, 2, 0))</f>
        <v>0</v>
      </c>
      <c r="D274" s="5">
        <f>IF(ISERROR(VLOOKUP($A$274, 文字檔!C:D, 2, 0)),0,VLOOKUP($A$274, 文字檔!C:D, 2, 0))</f>
        <v>0</v>
      </c>
      <c r="E274" s="5">
        <f>IF(ISERROR(VLOOKUP($A$274, 文字檔!E:F, 2, 0)),0,VLOOKUP($A$274, 文字檔!E:F, 2, 0))</f>
        <v>0</v>
      </c>
      <c r="F274" s="5">
        <f>IF(ISERROR(VLOOKUP($A$274, 文字檔!G:H, 2, 0)),0,VLOOKUP($A$274, 文字檔!G:H, 2, 0))</f>
        <v>0</v>
      </c>
      <c r="G274" s="5">
        <f>IF(ISERROR(VLOOKUP($A$274, 文字檔!I:J, 2, 0)),0,VLOOKUP($A$274, 文字檔!I:J, 2, 0))</f>
        <v>0</v>
      </c>
      <c r="H274" s="5">
        <f>IF(ISERROR(VLOOKUP($A$274, 文字檔!K:L, 2, 0)),0,VLOOKUP($A$274, 文字檔!K:L, 2, 0))</f>
        <v>0</v>
      </c>
      <c r="I274" s="5">
        <f>IF(ISERROR(VLOOKUP($A$274, 文字檔!M:N, 2, 0)),0,VLOOKUP($A$274, 文字檔!M:N, 2, 0))</f>
        <v>0</v>
      </c>
      <c r="J274" s="5">
        <f>IF(ISERROR(VLOOKUP($A$274, 文字檔!O:P, 2, 0)),0,VLOOKUP($A$274, 文字檔!O:P, 2, 0))</f>
        <v>0</v>
      </c>
      <c r="K274">
        <f>IF(ISERROR(VLOOKUP($A$274, 文字檔!Q:R, 2, 0)),0,VLOOKUP($A$274, 文字檔!Q:R, 2, 0))</f>
        <v>0</v>
      </c>
      <c r="L274">
        <f>IF(ISERROR(VLOOKUP($A$274, 文字檔!S:T, 2, 0)),0,VLOOKUP($A$274, 文字檔!S:T, 2, 0))</f>
        <v>0</v>
      </c>
      <c r="M274">
        <f>IF(ISERROR(VLOOKUP($A$274, 文字檔!U:V, 2, 0)),0,VLOOKUP($A$274, 文字檔!U:V, 2, 0))</f>
        <v>0</v>
      </c>
      <c r="N274">
        <f>IF(ISERROR(VLOOKUP($A$274, 文字檔!W:X, 2, 0)),0,VLOOKUP($A$274, 文字檔!W:X, 2, 0))</f>
        <v>0</v>
      </c>
      <c r="O274">
        <f>IF(ISERROR(VLOOKUP($A$274, 文字檔!Y:Z, 2, 0)),0,VLOOKUP($A$274, 文字檔!Y:Z, 2, 0))</f>
        <v>0</v>
      </c>
      <c r="P274">
        <f>IF(ISERROR(VLOOKUP($A$274, 文字檔!AA:AB, 2, 0)),0,VLOOKUP($A$274, 文字檔!AA:AB, 2, 0))</f>
        <v>0</v>
      </c>
    </row>
    <row r="275" spans="1:16" ht="16.2">
      <c r="A275" s="7">
        <v>44011</v>
      </c>
      <c r="B275" s="5">
        <f>SUMPRODUCT($C$2:$P$2,$C$275:$P$275)</f>
        <v>-111235.97</v>
      </c>
      <c r="C275" s="5">
        <f>IF(ISERROR(VLOOKUP($A$275, 文字檔!A:B, 2, 0)),0,VLOOKUP($A$275, 文字檔!A:B, 2, 0))</f>
        <v>8431.67</v>
      </c>
      <c r="D275" s="5">
        <f>IF(ISERROR(VLOOKUP($A$275, 文字檔!C:D, 2, 0)),0,VLOOKUP($A$275, 文字檔!C:D, 2, 0))</f>
        <v>-30600</v>
      </c>
      <c r="E275" s="5">
        <f>IF(ISERROR(VLOOKUP($A$275, 文字檔!E:F, 2, 0)),0,VLOOKUP($A$275, 文字檔!E:F, 2, 0))</f>
        <v>0</v>
      </c>
      <c r="F275" s="5">
        <f>IF(ISERROR(VLOOKUP($A$275, 文字檔!G:H, 2, 0)),0,VLOOKUP($A$275, 文字檔!G:H, 2, 0))</f>
        <v>-32400</v>
      </c>
      <c r="G275" s="5">
        <f>IF(ISERROR(VLOOKUP($A$275, 文字檔!I:J, 2, 0)),0,VLOOKUP($A$275, 文字檔!I:J, 2, 0))</f>
        <v>5900</v>
      </c>
      <c r="H275" s="5">
        <f>IF(ISERROR(VLOOKUP($A$275, 文字檔!K:L, 2, 0)),0,VLOOKUP($A$275, 文字檔!K:L, 2, 0))</f>
        <v>-5685.35</v>
      </c>
      <c r="I275" s="5">
        <f>IF(ISERROR(VLOOKUP($A$275, 文字檔!M:N, 2, 0)),0,VLOOKUP($A$275, 文字檔!M:N, 2, 0))</f>
        <v>-13900</v>
      </c>
      <c r="J275" s="5">
        <f>IF(ISERROR(VLOOKUP($A$275, 文字檔!O:P, 2, 0)),0,VLOOKUP($A$275, 文字檔!O:P, 2, 0))</f>
        <v>0</v>
      </c>
      <c r="K275">
        <f>IF(ISERROR(VLOOKUP($A$275, 文字檔!Q:R, 2, 0)),0,VLOOKUP($A$275, 文字檔!Q:R, 2, 0))</f>
        <v>0</v>
      </c>
      <c r="L275">
        <f>IF(ISERROR(VLOOKUP($A$275, 文字檔!S:T, 2, 0)),0,VLOOKUP($A$275, 文字檔!S:T, 2, 0))</f>
        <v>10717.71</v>
      </c>
      <c r="M275">
        <f>IF(ISERROR(VLOOKUP($A$275, 文字檔!U:V, 2, 0)),0,VLOOKUP($A$275, 文字檔!U:V, 2, 0))</f>
        <v>-32400</v>
      </c>
      <c r="N275">
        <f>IF(ISERROR(VLOOKUP($A$275, 文字檔!W:X, 2, 0)),0,VLOOKUP($A$275, 文字檔!W:X, 2, 0))</f>
        <v>-30400</v>
      </c>
      <c r="O275">
        <f>IF(ISERROR(VLOOKUP($A$275, 文字檔!Y:Z, 2, 0)),0,VLOOKUP($A$275, 文字檔!Y:Z, 2, 0))</f>
        <v>4200</v>
      </c>
      <c r="P275">
        <f>IF(ISERROR(VLOOKUP($A$275, 文字檔!AA:AB, 2, 0)),0,VLOOKUP($A$275, 文字檔!AA:AB, 2, 0))</f>
        <v>4900</v>
      </c>
    </row>
    <row r="276" spans="1:16" ht="16.2">
      <c r="A276" s="7">
        <v>44012</v>
      </c>
      <c r="B276" s="5">
        <f>SUMPRODUCT($C$2:$P$2,$C$276:$P$276)</f>
        <v>-8362.41</v>
      </c>
      <c r="C276" s="5">
        <f>IF(ISERROR(VLOOKUP($A$276, 文字檔!A:B, 2, 0)),0,VLOOKUP($A$276, 文字檔!A:B, 2, 0))</f>
        <v>3624.65</v>
      </c>
      <c r="D276" s="5">
        <f>IF(ISERROR(VLOOKUP($A$276, 文字檔!C:D, 2, 0)),0,VLOOKUP($A$276, 文字檔!C:D, 2, 0))</f>
        <v>-15500</v>
      </c>
      <c r="E276" s="5">
        <f>IF(ISERROR(VLOOKUP($A$276, 文字檔!E:F, 2, 0)),0,VLOOKUP($A$276, 文字檔!E:F, 2, 0))</f>
        <v>0</v>
      </c>
      <c r="F276" s="5">
        <f>IF(ISERROR(VLOOKUP($A$276, 文字檔!G:H, 2, 0)),0,VLOOKUP($A$276, 文字檔!G:H, 2, 0))</f>
        <v>21400</v>
      </c>
      <c r="G276" s="5">
        <f>IF(ISERROR(VLOOKUP($A$276, 文字檔!I:J, 2, 0)),0,VLOOKUP($A$276, 文字檔!I:J, 2, 0))</f>
        <v>-6000</v>
      </c>
      <c r="H276" s="5">
        <f>IF(ISERROR(VLOOKUP($A$276, 文字檔!K:L, 2, 0)),0,VLOOKUP($A$276, 文字檔!K:L, 2, 0))</f>
        <v>-11087.06</v>
      </c>
      <c r="I276" s="5">
        <f>IF(ISERROR(VLOOKUP($A$276, 文字檔!M:N, 2, 0)),0,VLOOKUP($A$276, 文字檔!M:N, 2, 0))</f>
        <v>0</v>
      </c>
      <c r="J276" s="5">
        <f>IF(ISERROR(VLOOKUP($A$276, 文字檔!O:P, 2, 0)),0,VLOOKUP($A$276, 文字檔!O:P, 2, 0))</f>
        <v>0</v>
      </c>
      <c r="K276">
        <f>IF(ISERROR(VLOOKUP($A$276, 文字檔!Q:R, 2, 0)),0,VLOOKUP($A$276, 文字檔!Q:R, 2, 0))</f>
        <v>0</v>
      </c>
      <c r="L276">
        <f>IF(ISERROR(VLOOKUP($A$276, 文字檔!S:T, 2, 0)),0,VLOOKUP($A$276, 文字檔!S:T, 2, 0))</f>
        <v>0</v>
      </c>
      <c r="M276">
        <f>IF(ISERROR(VLOOKUP($A$276, 文字檔!U:V, 2, 0)),0,VLOOKUP($A$276, 文字檔!U:V, 2, 0))</f>
        <v>21400</v>
      </c>
      <c r="N276">
        <f>IF(ISERROR(VLOOKUP($A$276, 文字檔!W:X, 2, 0)),0,VLOOKUP($A$276, 文字檔!W:X, 2, 0))</f>
        <v>-9900</v>
      </c>
      <c r="O276">
        <f>IF(ISERROR(VLOOKUP($A$276, 文字檔!Y:Z, 2, 0)),0,VLOOKUP($A$276, 文字檔!Y:Z, 2, 0))</f>
        <v>7800</v>
      </c>
      <c r="P276">
        <f>IF(ISERROR(VLOOKUP($A$276, 文字檔!AA:AB, 2, 0)),0,VLOOKUP($A$276, 文字檔!AA:AB, 2, 0))</f>
        <v>-20100</v>
      </c>
    </row>
    <row r="277" spans="1:16" ht="16.2">
      <c r="A277" s="7">
        <v>44013</v>
      </c>
      <c r="B277" s="5">
        <f>SUMPRODUCT($C$2:$P$2,$C$277:$P$277)</f>
        <v>40469.39</v>
      </c>
      <c r="C277" s="5">
        <f>IF(ISERROR(VLOOKUP($A$277, 文字檔!A:B, 2, 0)),0,VLOOKUP($A$277, 文字檔!A:B, 2, 0))</f>
        <v>506.94</v>
      </c>
      <c r="D277" s="5">
        <f>IF(ISERROR(VLOOKUP($A$277, 文字檔!C:D, 2, 0)),0,VLOOKUP($A$277, 文字檔!C:D, 2, 0))</f>
        <v>-4900</v>
      </c>
      <c r="E277" s="5">
        <f>IF(ISERROR(VLOOKUP($A$277, 文字檔!E:F, 2, 0)),0,VLOOKUP($A$277, 文字檔!E:F, 2, 0))</f>
        <v>0</v>
      </c>
      <c r="F277" s="5">
        <f>IF(ISERROR(VLOOKUP($A$277, 文字檔!G:H, 2, 0)),0,VLOOKUP($A$277, 文字檔!G:H, 2, 0))</f>
        <v>15400</v>
      </c>
      <c r="G277" s="5">
        <f>IF(ISERROR(VLOOKUP($A$277, 文字檔!I:J, 2, 0)),0,VLOOKUP($A$277, 文字檔!I:J, 2, 0))</f>
        <v>-7700</v>
      </c>
      <c r="H277" s="5">
        <f>IF(ISERROR(VLOOKUP($A$277, 文字檔!K:L, 2, 0)),0,VLOOKUP($A$277, 文字檔!K:L, 2, 0))</f>
        <v>5054.43</v>
      </c>
      <c r="I277" s="5">
        <f>IF(ISERROR(VLOOKUP($A$277, 文字檔!M:N, 2, 0)),0,VLOOKUP($A$277, 文字檔!M:N, 2, 0))</f>
        <v>0</v>
      </c>
      <c r="J277" s="5">
        <f>IF(ISERROR(VLOOKUP($A$277, 文字檔!O:P, 2, 0)),0,VLOOKUP($A$277, 文字檔!O:P, 2, 0))</f>
        <v>4908.0200000000004</v>
      </c>
      <c r="K277">
        <f>IF(ISERROR(VLOOKUP($A$277, 文字檔!Q:R, 2, 0)),0,VLOOKUP($A$277, 文字檔!Q:R, 2, 0))</f>
        <v>0</v>
      </c>
      <c r="L277">
        <f>IF(ISERROR(VLOOKUP($A$277, 文字檔!S:T, 2, 0)),0,VLOOKUP($A$277, 文字檔!S:T, 2, 0))</f>
        <v>0</v>
      </c>
      <c r="M277">
        <f>IF(ISERROR(VLOOKUP($A$277, 文字檔!U:V, 2, 0)),0,VLOOKUP($A$277, 文字檔!U:V, 2, 0))</f>
        <v>15400</v>
      </c>
      <c r="N277">
        <f>IF(ISERROR(VLOOKUP($A$277, 文字檔!W:X, 2, 0)),0,VLOOKUP($A$277, 文字檔!W:X, 2, 0))</f>
        <v>0</v>
      </c>
      <c r="O277">
        <f>IF(ISERROR(VLOOKUP($A$277, 文字檔!Y:Z, 2, 0)),0,VLOOKUP($A$277, 文字檔!Y:Z, 2, 0))</f>
        <v>20500</v>
      </c>
      <c r="P277">
        <f>IF(ISERROR(VLOOKUP($A$277, 文字檔!AA:AB, 2, 0)),0,VLOOKUP($A$277, 文字檔!AA:AB, 2, 0))</f>
        <v>-8700</v>
      </c>
    </row>
    <row r="278" spans="1:16" ht="16.2">
      <c r="A278" s="7">
        <v>44014</v>
      </c>
      <c r="B278" s="5">
        <f>SUMPRODUCT($C$2:$P$2,$C$278:$P$278)</f>
        <v>160207.35</v>
      </c>
      <c r="C278" s="5">
        <f>IF(ISERROR(VLOOKUP($A$278, 文字檔!A:B, 2, 0)),0,VLOOKUP($A$278, 文字檔!A:B, 2, 0))</f>
        <v>3801.46</v>
      </c>
      <c r="D278" s="5">
        <f>IF(ISERROR(VLOOKUP($A$278, 文字檔!C:D, 2, 0)),0,VLOOKUP($A$278, 文字檔!C:D, 2, 0))</f>
        <v>28700</v>
      </c>
      <c r="E278" s="5">
        <f>IF(ISERROR(VLOOKUP($A$278, 文字檔!E:F, 2, 0)),0,VLOOKUP($A$278, 文字檔!E:F, 2, 0))</f>
        <v>0</v>
      </c>
      <c r="F278" s="5">
        <f>IF(ISERROR(VLOOKUP($A$278, 文字檔!G:H, 2, 0)),0,VLOOKUP($A$278, 文字檔!G:H, 2, 0))</f>
        <v>30400</v>
      </c>
      <c r="G278" s="5">
        <f>IF(ISERROR(VLOOKUP($A$278, 文字檔!I:J, 2, 0)),0,VLOOKUP($A$278, 文字檔!I:J, 2, 0))</f>
        <v>0</v>
      </c>
      <c r="H278" s="5">
        <f>IF(ISERROR(VLOOKUP($A$278, 文字檔!K:L, 2, 0)),0,VLOOKUP($A$278, 文字檔!K:L, 2, 0))</f>
        <v>13905.89</v>
      </c>
      <c r="I278" s="5">
        <f>IF(ISERROR(VLOOKUP($A$278, 文字檔!M:N, 2, 0)),0,VLOOKUP($A$278, 文字檔!M:N, 2, 0))</f>
        <v>0</v>
      </c>
      <c r="J278" s="5">
        <f>IF(ISERROR(VLOOKUP($A$278, 文字檔!O:P, 2, 0)),0,VLOOKUP($A$278, 文字檔!O:P, 2, 0))</f>
        <v>0</v>
      </c>
      <c r="K278">
        <f>IF(ISERROR(VLOOKUP($A$278, 文字檔!Q:R, 2, 0)),0,VLOOKUP($A$278, 文字檔!Q:R, 2, 0))</f>
        <v>3300</v>
      </c>
      <c r="L278">
        <f>IF(ISERROR(VLOOKUP($A$278, 文字檔!S:T, 2, 0)),0,VLOOKUP($A$278, 文字檔!S:T, 2, 0))</f>
        <v>0</v>
      </c>
      <c r="M278">
        <f>IF(ISERROR(VLOOKUP($A$278, 文字檔!U:V, 2, 0)),0,VLOOKUP($A$278, 文字檔!U:V, 2, 0))</f>
        <v>30400</v>
      </c>
      <c r="N278">
        <f>IF(ISERROR(VLOOKUP($A$278, 文字檔!W:X, 2, 0)),0,VLOOKUP($A$278, 文字檔!W:X, 2, 0))</f>
        <v>0</v>
      </c>
      <c r="O278">
        <f>IF(ISERROR(VLOOKUP($A$278, 文字檔!Y:Z, 2, 0)),0,VLOOKUP($A$278, 文字檔!Y:Z, 2, 0))</f>
        <v>19300</v>
      </c>
      <c r="P278">
        <f>IF(ISERROR(VLOOKUP($A$278, 文字檔!AA:AB, 2, 0)),0,VLOOKUP($A$278, 文字檔!AA:AB, 2, 0))</f>
        <v>30400</v>
      </c>
    </row>
    <row r="279" spans="1:16" ht="16.2">
      <c r="A279" s="7">
        <v>44015</v>
      </c>
      <c r="B279" s="5">
        <f>SUMPRODUCT($C$2:$P$2,$C$279:$P$279)</f>
        <v>119738.75</v>
      </c>
      <c r="C279" s="5">
        <f>IF(ISERROR(VLOOKUP($A$279, 文字檔!A:B, 2, 0)),0,VLOOKUP($A$279, 文字檔!A:B, 2, 0))</f>
        <v>0</v>
      </c>
      <c r="D279" s="5">
        <f>IF(ISERROR(VLOOKUP($A$279, 文字檔!C:D, 2, 0)),0,VLOOKUP($A$279, 文字檔!C:D, 2, 0))</f>
        <v>0</v>
      </c>
      <c r="E279" s="5">
        <f>IF(ISERROR(VLOOKUP($A$279, 文字檔!E:F, 2, 0)),0,VLOOKUP($A$279, 文字檔!E:F, 2, 0))</f>
        <v>0</v>
      </c>
      <c r="F279" s="5">
        <f>IF(ISERROR(VLOOKUP($A$279, 文字檔!G:H, 2, 0)),0,VLOOKUP($A$279, 文字檔!G:H, 2, 0))</f>
        <v>28000</v>
      </c>
      <c r="G279" s="5">
        <f>IF(ISERROR(VLOOKUP($A$279, 文字檔!I:J, 2, 0)),0,VLOOKUP($A$279, 文字檔!I:J, 2, 0))</f>
        <v>2200</v>
      </c>
      <c r="H279" s="5">
        <f>IF(ISERROR(VLOOKUP($A$279, 文字檔!K:L, 2, 0)),0,VLOOKUP($A$279, 文字檔!K:L, 2, 0))</f>
        <v>7138.75</v>
      </c>
      <c r="I279" s="5">
        <f>IF(ISERROR(VLOOKUP($A$279, 文字檔!M:N, 2, 0)),0,VLOOKUP($A$279, 文字檔!M:N, 2, 0))</f>
        <v>0</v>
      </c>
      <c r="J279" s="5">
        <f>IF(ISERROR(VLOOKUP($A$279, 文字檔!O:P, 2, 0)),0,VLOOKUP($A$279, 文字檔!O:P, 2, 0))</f>
        <v>0</v>
      </c>
      <c r="K279">
        <f>IF(ISERROR(VLOOKUP($A$279, 文字檔!Q:R, 2, 0)),0,VLOOKUP($A$279, 文字檔!Q:R, 2, 0))</f>
        <v>28000</v>
      </c>
      <c r="L279">
        <f>IF(ISERROR(VLOOKUP($A$279, 文字檔!S:T, 2, 0)),0,VLOOKUP($A$279, 文字檔!S:T, 2, 0))</f>
        <v>0</v>
      </c>
      <c r="M279">
        <f>IF(ISERROR(VLOOKUP($A$279, 文字檔!U:V, 2, 0)),0,VLOOKUP($A$279, 文字檔!U:V, 2, 0))</f>
        <v>28000</v>
      </c>
      <c r="N279">
        <f>IF(ISERROR(VLOOKUP($A$279, 文字檔!W:X, 2, 0)),0,VLOOKUP($A$279, 文字檔!W:X, 2, 0))</f>
        <v>-12000</v>
      </c>
      <c r="O279">
        <f>IF(ISERROR(VLOOKUP($A$279, 文字檔!Y:Z, 2, 0)),0,VLOOKUP($A$279, 文字檔!Y:Z, 2, 0))</f>
        <v>20800</v>
      </c>
      <c r="P279">
        <f>IF(ISERROR(VLOOKUP($A$279, 文字檔!AA:AB, 2, 0)),0,VLOOKUP($A$279, 文字檔!AA:AB, 2, 0))</f>
        <v>17600</v>
      </c>
    </row>
    <row r="280" spans="1:16" ht="16.2">
      <c r="A280" s="7">
        <v>44016</v>
      </c>
      <c r="B280" s="5">
        <f>SUMPRODUCT($C$2:$P$2,$C$280:$P$280)</f>
        <v>0</v>
      </c>
      <c r="C280" s="5">
        <f>IF(ISERROR(VLOOKUP($A$280, 文字檔!A:B, 2, 0)),0,VLOOKUP($A$280, 文字檔!A:B, 2, 0))</f>
        <v>0</v>
      </c>
      <c r="D280" s="5">
        <f>IF(ISERROR(VLOOKUP($A$280, 文字檔!C:D, 2, 0)),0,VLOOKUP($A$280, 文字檔!C:D, 2, 0))</f>
        <v>0</v>
      </c>
      <c r="E280" s="5">
        <f>IF(ISERROR(VLOOKUP($A$280, 文字檔!E:F, 2, 0)),0,VLOOKUP($A$280, 文字檔!E:F, 2, 0))</f>
        <v>0</v>
      </c>
      <c r="F280" s="5">
        <f>IF(ISERROR(VLOOKUP($A$280, 文字檔!G:H, 2, 0)),0,VLOOKUP($A$280, 文字檔!G:H, 2, 0))</f>
        <v>0</v>
      </c>
      <c r="G280" s="5">
        <f>IF(ISERROR(VLOOKUP($A$280, 文字檔!I:J, 2, 0)),0,VLOOKUP($A$280, 文字檔!I:J, 2, 0))</f>
        <v>0</v>
      </c>
      <c r="H280" s="5">
        <f>IF(ISERROR(VLOOKUP($A$280, 文字檔!K:L, 2, 0)),0,VLOOKUP($A$280, 文字檔!K:L, 2, 0))</f>
        <v>0</v>
      </c>
      <c r="I280" s="5">
        <f>IF(ISERROR(VLOOKUP($A$280, 文字檔!M:N, 2, 0)),0,VLOOKUP($A$280, 文字檔!M:N, 2, 0))</f>
        <v>0</v>
      </c>
      <c r="J280" s="5">
        <f>IF(ISERROR(VLOOKUP($A$280, 文字檔!O:P, 2, 0)),0,VLOOKUP($A$280, 文字檔!O:P, 2, 0))</f>
        <v>0</v>
      </c>
      <c r="K280">
        <f>IF(ISERROR(VLOOKUP($A$280, 文字檔!Q:R, 2, 0)),0,VLOOKUP($A$280, 文字檔!Q:R, 2, 0))</f>
        <v>0</v>
      </c>
      <c r="L280">
        <f>IF(ISERROR(VLOOKUP($A$280, 文字檔!S:T, 2, 0)),0,VLOOKUP($A$280, 文字檔!S:T, 2, 0))</f>
        <v>0</v>
      </c>
      <c r="M280">
        <f>IF(ISERROR(VLOOKUP($A$280, 文字檔!U:V, 2, 0)),0,VLOOKUP($A$280, 文字檔!U:V, 2, 0))</f>
        <v>0</v>
      </c>
      <c r="N280">
        <f>IF(ISERROR(VLOOKUP($A$280, 文字檔!W:X, 2, 0)),0,VLOOKUP($A$280, 文字檔!W:X, 2, 0))</f>
        <v>0</v>
      </c>
      <c r="O280">
        <f>IF(ISERROR(VLOOKUP($A$280, 文字檔!Y:Z, 2, 0)),0,VLOOKUP($A$280, 文字檔!Y:Z, 2, 0))</f>
        <v>0</v>
      </c>
      <c r="P280">
        <f>IF(ISERROR(VLOOKUP($A$280, 文字檔!AA:AB, 2, 0)),0,VLOOKUP($A$280, 文字檔!AA:AB, 2, 0))</f>
        <v>0</v>
      </c>
    </row>
    <row r="281" spans="1:16" ht="16.2">
      <c r="A281" s="7">
        <v>44017</v>
      </c>
      <c r="B281" s="5">
        <f>SUMPRODUCT($C$2:$P$2,$C$281:$P$281)</f>
        <v>0</v>
      </c>
      <c r="C281" s="5">
        <f>IF(ISERROR(VLOOKUP($A$281, 文字檔!A:B, 2, 0)),0,VLOOKUP($A$281, 文字檔!A:B, 2, 0))</f>
        <v>0</v>
      </c>
      <c r="D281" s="5">
        <f>IF(ISERROR(VLOOKUP($A$281, 文字檔!C:D, 2, 0)),0,VLOOKUP($A$281, 文字檔!C:D, 2, 0))</f>
        <v>0</v>
      </c>
      <c r="E281" s="5">
        <f>IF(ISERROR(VLOOKUP($A$281, 文字檔!E:F, 2, 0)),0,VLOOKUP($A$281, 文字檔!E:F, 2, 0))</f>
        <v>0</v>
      </c>
      <c r="F281" s="5">
        <f>IF(ISERROR(VLOOKUP($A$281, 文字檔!G:H, 2, 0)),0,VLOOKUP($A$281, 文字檔!G:H, 2, 0))</f>
        <v>0</v>
      </c>
      <c r="G281" s="5">
        <f>IF(ISERROR(VLOOKUP($A$281, 文字檔!I:J, 2, 0)),0,VLOOKUP($A$281, 文字檔!I:J, 2, 0))</f>
        <v>0</v>
      </c>
      <c r="H281" s="5">
        <f>IF(ISERROR(VLOOKUP($A$281, 文字檔!K:L, 2, 0)),0,VLOOKUP($A$281, 文字檔!K:L, 2, 0))</f>
        <v>0</v>
      </c>
      <c r="I281" s="5">
        <f>IF(ISERROR(VLOOKUP($A$281, 文字檔!M:N, 2, 0)),0,VLOOKUP($A$281, 文字檔!M:N, 2, 0))</f>
        <v>0</v>
      </c>
      <c r="J281" s="5">
        <f>IF(ISERROR(VLOOKUP($A$281, 文字檔!O:P, 2, 0)),0,VLOOKUP($A$281, 文字檔!O:P, 2, 0))</f>
        <v>0</v>
      </c>
      <c r="K281">
        <f>IF(ISERROR(VLOOKUP($A$281, 文字檔!Q:R, 2, 0)),0,VLOOKUP($A$281, 文字檔!Q:R, 2, 0))</f>
        <v>0</v>
      </c>
      <c r="L281">
        <f>IF(ISERROR(VLOOKUP($A$281, 文字檔!S:T, 2, 0)),0,VLOOKUP($A$281, 文字檔!S:T, 2, 0))</f>
        <v>0</v>
      </c>
      <c r="M281">
        <f>IF(ISERROR(VLOOKUP($A$281, 文字檔!U:V, 2, 0)),0,VLOOKUP($A$281, 文字檔!U:V, 2, 0))</f>
        <v>0</v>
      </c>
      <c r="N281">
        <f>IF(ISERROR(VLOOKUP($A$281, 文字檔!W:X, 2, 0)),0,VLOOKUP($A$281, 文字檔!W:X, 2, 0))</f>
        <v>0</v>
      </c>
      <c r="O281">
        <f>IF(ISERROR(VLOOKUP($A$281, 文字檔!Y:Z, 2, 0)),0,VLOOKUP($A$281, 文字檔!Y:Z, 2, 0))</f>
        <v>0</v>
      </c>
      <c r="P281">
        <f>IF(ISERROR(VLOOKUP($A$281, 文字檔!AA:AB, 2, 0)),0,VLOOKUP($A$281, 文字檔!AA:AB, 2, 0))</f>
        <v>0</v>
      </c>
    </row>
    <row r="282" spans="1:16" ht="16.2">
      <c r="A282" s="7">
        <v>44018</v>
      </c>
      <c r="B282" s="5">
        <f>SUMPRODUCT($C$2:$P$2,$C$282:$P$282)</f>
        <v>285599.84999999998</v>
      </c>
      <c r="C282" s="5">
        <f>IF(ISERROR(VLOOKUP($A$282, 文字檔!A:B, 2, 0)),0,VLOOKUP($A$282, 文字檔!A:B, 2, 0))</f>
        <v>11478.89</v>
      </c>
      <c r="D282" s="5">
        <f>IF(ISERROR(VLOOKUP($A$282, 文字檔!C:D, 2, 0)),0,VLOOKUP($A$282, 文字檔!C:D, 2, 0))</f>
        <v>0</v>
      </c>
      <c r="E282" s="5">
        <f>IF(ISERROR(VLOOKUP($A$282, 文字檔!E:F, 2, 0)),0,VLOOKUP($A$282, 文字檔!E:F, 2, 0))</f>
        <v>0</v>
      </c>
      <c r="F282" s="5">
        <f>IF(ISERROR(VLOOKUP($A$282, 文字檔!G:H, 2, 0)),0,VLOOKUP($A$282, 文字檔!G:H, 2, 0))</f>
        <v>45400</v>
      </c>
      <c r="G282" s="5">
        <f>IF(ISERROR(VLOOKUP($A$282, 文字檔!I:J, 2, 0)),0,VLOOKUP($A$282, 文字檔!I:J, 2, 0))</f>
        <v>36100</v>
      </c>
      <c r="H282" s="5">
        <f>IF(ISERROR(VLOOKUP($A$282, 文字檔!K:L, 2, 0)),0,VLOOKUP($A$282, 文字檔!K:L, 2, 0))</f>
        <v>27842.28</v>
      </c>
      <c r="I282" s="5">
        <f>IF(ISERROR(VLOOKUP($A$282, 文字檔!M:N, 2, 0)),0,VLOOKUP($A$282, 文字檔!M:N, 2, 0))</f>
        <v>-29000</v>
      </c>
      <c r="J282" s="5">
        <f>IF(ISERROR(VLOOKUP($A$282, 文字檔!O:P, 2, 0)),0,VLOOKUP($A$282, 文字檔!O:P, 2, 0))</f>
        <v>16478.68</v>
      </c>
      <c r="K282">
        <f>IF(ISERROR(VLOOKUP($A$282, 文字檔!Q:R, 2, 0)),0,VLOOKUP($A$282, 文字檔!Q:R, 2, 0))</f>
        <v>45400</v>
      </c>
      <c r="L282">
        <f>IF(ISERROR(VLOOKUP($A$282, 文字檔!S:T, 2, 0)),0,VLOOKUP($A$282, 文字檔!S:T, 2, 0))</f>
        <v>0</v>
      </c>
      <c r="M282">
        <f>IF(ISERROR(VLOOKUP($A$282, 文字檔!U:V, 2, 0)),0,VLOOKUP($A$282, 文字檔!U:V, 2, 0))</f>
        <v>45400</v>
      </c>
      <c r="N282">
        <f>IF(ISERROR(VLOOKUP($A$282, 文字檔!W:X, 2, 0)),0,VLOOKUP($A$282, 文字檔!W:X, 2, 0))</f>
        <v>0</v>
      </c>
      <c r="O282">
        <f>IF(ISERROR(VLOOKUP($A$282, 文字檔!Y:Z, 2, 0)),0,VLOOKUP($A$282, 文字檔!Y:Z, 2, 0))</f>
        <v>45400</v>
      </c>
      <c r="P282">
        <f>IF(ISERROR(VLOOKUP($A$282, 文字檔!AA:AB, 2, 0)),0,VLOOKUP($A$282, 文字檔!AA:AB, 2, 0))</f>
        <v>41100</v>
      </c>
    </row>
    <row r="283" spans="1:16" ht="16.2">
      <c r="A283" s="7">
        <v>44019</v>
      </c>
      <c r="B283" s="5">
        <f>SUMPRODUCT($C$2:$P$2,$C$283:$P$283)</f>
        <v>-22547.33</v>
      </c>
      <c r="C283" s="5">
        <f>IF(ISERROR(VLOOKUP($A$283, 文字檔!A:B, 2, 0)),0,VLOOKUP($A$283, 文字檔!A:B, 2, 0))</f>
        <v>0</v>
      </c>
      <c r="D283" s="5">
        <f>IF(ISERROR(VLOOKUP($A$283, 文字檔!C:D, 2, 0)),0,VLOOKUP($A$283, 文字檔!C:D, 2, 0))</f>
        <v>0</v>
      </c>
      <c r="E283" s="5">
        <f>IF(ISERROR(VLOOKUP($A$283, 文字檔!E:F, 2, 0)),0,VLOOKUP($A$283, 文字檔!E:F, 2, 0))</f>
        <v>0</v>
      </c>
      <c r="F283" s="5">
        <f>IF(ISERROR(VLOOKUP($A$283, 文字檔!G:H, 2, 0)),0,VLOOKUP($A$283, 文字檔!G:H, 2, 0))</f>
        <v>-7600</v>
      </c>
      <c r="G283" s="5">
        <f>IF(ISERROR(VLOOKUP($A$283, 文字檔!I:J, 2, 0)),0,VLOOKUP($A$283, 文字檔!I:J, 2, 0))</f>
        <v>1500</v>
      </c>
      <c r="H283" s="5">
        <f>IF(ISERROR(VLOOKUP($A$283, 文字檔!K:L, 2, 0)),0,VLOOKUP($A$283, 文字檔!K:L, 2, 0))</f>
        <v>1906.38</v>
      </c>
      <c r="I283" s="5">
        <f>IF(ISERROR(VLOOKUP($A$283, 文字檔!M:N, 2, 0)),0,VLOOKUP($A$283, 文字檔!M:N, 2, 0))</f>
        <v>0</v>
      </c>
      <c r="J283" s="5">
        <f>IF(ISERROR(VLOOKUP($A$283, 文字檔!O:P, 2, 0)),0,VLOOKUP($A$283, 文字檔!O:P, 2, 0))</f>
        <v>-16728.82</v>
      </c>
      <c r="K283">
        <f>IF(ISERROR(VLOOKUP($A$283, 文字檔!Q:R, 2, 0)),0,VLOOKUP($A$283, 文字檔!Q:R, 2, 0))</f>
        <v>-900</v>
      </c>
      <c r="L283">
        <f>IF(ISERROR(VLOOKUP($A$283, 文字檔!S:T, 2, 0)),0,VLOOKUP($A$283, 文字檔!S:T, 2, 0))</f>
        <v>6675.11</v>
      </c>
      <c r="M283">
        <f>IF(ISERROR(VLOOKUP($A$283, 文字檔!U:V, 2, 0)),0,VLOOKUP($A$283, 文字檔!U:V, 2, 0))</f>
        <v>-7600</v>
      </c>
      <c r="N283">
        <f>IF(ISERROR(VLOOKUP($A$283, 文字檔!W:X, 2, 0)),0,VLOOKUP($A$283, 文字檔!W:X, 2, 0))</f>
        <v>-10100</v>
      </c>
      <c r="O283">
        <f>IF(ISERROR(VLOOKUP($A$283, 文字檔!Y:Z, 2, 0)),0,VLOOKUP($A$283, 文字檔!Y:Z, 2, 0))</f>
        <v>10300</v>
      </c>
      <c r="P283">
        <f>IF(ISERROR(VLOOKUP($A$283, 文字檔!AA:AB, 2, 0)),0,VLOOKUP($A$283, 文字檔!AA:AB, 2, 0))</f>
        <v>0</v>
      </c>
    </row>
    <row r="284" spans="1:16" ht="16.2">
      <c r="A284" s="7">
        <v>44020</v>
      </c>
      <c r="B284" s="5">
        <f>SUMPRODUCT($C$2:$P$2,$C$284:$P$284)</f>
        <v>31600</v>
      </c>
      <c r="C284" s="5">
        <f>IF(ISERROR(VLOOKUP($A$284, 文字檔!A:B, 2, 0)),0,VLOOKUP($A$284, 文字檔!A:B, 2, 0))</f>
        <v>0</v>
      </c>
      <c r="D284" s="5">
        <f>IF(ISERROR(VLOOKUP($A$284, 文字檔!C:D, 2, 0)),0,VLOOKUP($A$284, 文字檔!C:D, 2, 0))</f>
        <v>0</v>
      </c>
      <c r="E284" s="5">
        <f>IF(ISERROR(VLOOKUP($A$284, 文字檔!E:F, 2, 0)),0,VLOOKUP($A$284, 文字檔!E:F, 2, 0))</f>
        <v>0</v>
      </c>
      <c r="F284" s="5">
        <f>IF(ISERROR(VLOOKUP($A$284, 文字檔!G:H, 2, 0)),0,VLOOKUP($A$284, 文字檔!G:H, 2, 0))</f>
        <v>19600</v>
      </c>
      <c r="G284" s="5">
        <f>IF(ISERROR(VLOOKUP($A$284, 文字檔!I:J, 2, 0)),0,VLOOKUP($A$284, 文字檔!I:J, 2, 0))</f>
        <v>700</v>
      </c>
      <c r="H284" s="5">
        <f>IF(ISERROR(VLOOKUP($A$284, 文字檔!K:L, 2, 0)),0,VLOOKUP($A$284, 文字檔!K:L, 2, 0))</f>
        <v>0</v>
      </c>
      <c r="I284" s="5">
        <f>IF(ISERROR(VLOOKUP($A$284, 文字檔!M:N, 2, 0)),0,VLOOKUP($A$284, 文字檔!M:N, 2, 0))</f>
        <v>9500</v>
      </c>
      <c r="J284" s="5">
        <f>IF(ISERROR(VLOOKUP($A$284, 文字檔!O:P, 2, 0)),0,VLOOKUP($A$284, 文字檔!O:P, 2, 0))</f>
        <v>0</v>
      </c>
      <c r="K284">
        <f>IF(ISERROR(VLOOKUP($A$284, 文字檔!Q:R, 2, 0)),0,VLOOKUP($A$284, 文字檔!Q:R, 2, 0))</f>
        <v>0</v>
      </c>
      <c r="L284">
        <f>IF(ISERROR(VLOOKUP($A$284, 文字檔!S:T, 2, 0)),0,VLOOKUP($A$284, 文字檔!S:T, 2, 0))</f>
        <v>0</v>
      </c>
      <c r="M284">
        <f>IF(ISERROR(VLOOKUP($A$284, 文字檔!U:V, 2, 0)),0,VLOOKUP($A$284, 文字檔!U:V, 2, 0))</f>
        <v>19600</v>
      </c>
      <c r="N284">
        <f>IF(ISERROR(VLOOKUP($A$284, 文字檔!W:X, 2, 0)),0,VLOOKUP($A$284, 文字檔!W:X, 2, 0))</f>
        <v>-17900</v>
      </c>
      <c r="O284">
        <f>IF(ISERROR(VLOOKUP($A$284, 文字檔!Y:Z, 2, 0)),0,VLOOKUP($A$284, 文字檔!Y:Z, 2, 0))</f>
        <v>0</v>
      </c>
      <c r="P284">
        <f>IF(ISERROR(VLOOKUP($A$284, 文字檔!AA:AB, 2, 0)),0,VLOOKUP($A$284, 文字檔!AA:AB, 2, 0))</f>
        <v>100</v>
      </c>
    </row>
    <row r="285" spans="1:16" ht="16.2">
      <c r="A285" s="7">
        <v>44021</v>
      </c>
      <c r="B285" s="5">
        <f>SUMPRODUCT($C$2:$P$2,$C$285:$P$285)</f>
        <v>17806.16</v>
      </c>
      <c r="C285" s="5">
        <f>IF(ISERROR(VLOOKUP($A$285, 文字檔!A:B, 2, 0)),0,VLOOKUP($A$285, 文字檔!A:B, 2, 0))</f>
        <v>13069.53</v>
      </c>
      <c r="D285" s="5">
        <f>IF(ISERROR(VLOOKUP($A$285, 文字檔!C:D, 2, 0)),0,VLOOKUP($A$285, 文字檔!C:D, 2, 0))</f>
        <v>0</v>
      </c>
      <c r="E285" s="5">
        <f>IF(ISERROR(VLOOKUP($A$285, 文字檔!E:F, 2, 0)),0,VLOOKUP($A$285, 文字檔!E:F, 2, 0))</f>
        <v>0</v>
      </c>
      <c r="F285" s="5">
        <f>IF(ISERROR(VLOOKUP($A$285, 文字檔!G:H, 2, 0)),0,VLOOKUP($A$285, 文字檔!G:H, 2, 0))</f>
        <v>4400</v>
      </c>
      <c r="G285" s="5">
        <f>IF(ISERROR(VLOOKUP($A$285, 文字檔!I:J, 2, 0)),0,VLOOKUP($A$285, 文字檔!I:J, 2, 0))</f>
        <v>3300</v>
      </c>
      <c r="H285" s="5">
        <f>IF(ISERROR(VLOOKUP($A$285, 文字檔!K:L, 2, 0)),0,VLOOKUP($A$285, 文字檔!K:L, 2, 0))</f>
        <v>-7331.37</v>
      </c>
      <c r="I285" s="5">
        <f>IF(ISERROR(VLOOKUP($A$285, 文字檔!M:N, 2, 0)),0,VLOOKUP($A$285, 文字檔!M:N, 2, 0))</f>
        <v>4400</v>
      </c>
      <c r="J285" s="5">
        <f>IF(ISERROR(VLOOKUP($A$285, 文字檔!O:P, 2, 0)),0,VLOOKUP($A$285, 文字檔!O:P, 2, 0))</f>
        <v>0</v>
      </c>
      <c r="K285">
        <f>IF(ISERROR(VLOOKUP($A$285, 文字檔!Q:R, 2, 0)),0,VLOOKUP($A$285, 文字檔!Q:R, 2, 0))</f>
        <v>0</v>
      </c>
      <c r="L285">
        <f>IF(ISERROR(VLOOKUP($A$285, 文字檔!S:T, 2, 0)),0,VLOOKUP($A$285, 文字檔!S:T, 2, 0))</f>
        <v>-8732</v>
      </c>
      <c r="M285">
        <f>IF(ISERROR(VLOOKUP($A$285, 文字檔!U:V, 2, 0)),0,VLOOKUP($A$285, 文字檔!U:V, 2, 0))</f>
        <v>4400</v>
      </c>
      <c r="N285">
        <f>IF(ISERROR(VLOOKUP($A$285, 文字檔!W:X, 2, 0)),0,VLOOKUP($A$285, 文字檔!W:X, 2, 0))</f>
        <v>0</v>
      </c>
      <c r="O285">
        <f>IF(ISERROR(VLOOKUP($A$285, 文字檔!Y:Z, 2, 0)),0,VLOOKUP($A$285, 文字檔!Y:Z, 2, 0))</f>
        <v>-100</v>
      </c>
      <c r="P285">
        <f>IF(ISERROR(VLOOKUP($A$285, 文字檔!AA:AB, 2, 0)),0,VLOOKUP($A$285, 文字檔!AA:AB, 2, 0))</f>
        <v>4400</v>
      </c>
    </row>
    <row r="286" spans="1:16" ht="16.2">
      <c r="A286" s="7">
        <v>44022</v>
      </c>
      <c r="B286" s="5">
        <f>SUMPRODUCT($C$2:$P$2,$C$286:$P$286)</f>
        <v>-113600.01</v>
      </c>
      <c r="C286" s="5">
        <f>IF(ISERROR(VLOOKUP($A$286, 文字檔!A:B, 2, 0)),0,VLOOKUP($A$286, 文字檔!A:B, 2, 0))</f>
        <v>-4524.17</v>
      </c>
      <c r="D286" s="5">
        <f>IF(ISERROR(VLOOKUP($A$286, 文字檔!C:D, 2, 0)),0,VLOOKUP($A$286, 文字檔!C:D, 2, 0))</f>
        <v>0</v>
      </c>
      <c r="E286" s="5">
        <f>IF(ISERROR(VLOOKUP($A$286, 文字檔!E:F, 2, 0)),0,VLOOKUP($A$286, 文字檔!E:F, 2, 0))</f>
        <v>0</v>
      </c>
      <c r="F286" s="5">
        <f>IF(ISERROR(VLOOKUP($A$286, 文字檔!G:H, 2, 0)),0,VLOOKUP($A$286, 文字檔!G:H, 2, 0))</f>
        <v>-29800</v>
      </c>
      <c r="G286" s="5">
        <f>IF(ISERROR(VLOOKUP($A$286, 文字檔!I:J, 2, 0)),0,VLOOKUP($A$286, 文字檔!I:J, 2, 0))</f>
        <v>16100</v>
      </c>
      <c r="H286" s="5">
        <f>IF(ISERROR(VLOOKUP($A$286, 文字檔!K:L, 2, 0)),0,VLOOKUP($A$286, 文字檔!K:L, 2, 0))</f>
        <v>-729.72</v>
      </c>
      <c r="I286" s="5">
        <f>IF(ISERROR(VLOOKUP($A$286, 文字檔!M:N, 2, 0)),0,VLOOKUP($A$286, 文字檔!M:N, 2, 0))</f>
        <v>2300</v>
      </c>
      <c r="J286" s="5">
        <f>IF(ISERROR(VLOOKUP($A$286, 文字檔!O:P, 2, 0)),0,VLOOKUP($A$286, 文字檔!O:P, 2, 0))</f>
        <v>-17446.12</v>
      </c>
      <c r="K286">
        <f>IF(ISERROR(VLOOKUP($A$286, 文字檔!Q:R, 2, 0)),0,VLOOKUP($A$286, 文字檔!Q:R, 2, 0))</f>
        <v>0</v>
      </c>
      <c r="L286">
        <f>IF(ISERROR(VLOOKUP($A$286, 文字檔!S:T, 2, 0)),0,VLOOKUP($A$286, 文字檔!S:T, 2, 0))</f>
        <v>0</v>
      </c>
      <c r="M286">
        <f>IF(ISERROR(VLOOKUP($A$286, 文字檔!U:V, 2, 0)),0,VLOOKUP($A$286, 文字檔!U:V, 2, 0))</f>
        <v>-29800</v>
      </c>
      <c r="N286">
        <f>IF(ISERROR(VLOOKUP($A$286, 文字檔!W:X, 2, 0)),0,VLOOKUP($A$286, 文字檔!W:X, 2, 0))</f>
        <v>0</v>
      </c>
      <c r="O286">
        <f>IF(ISERROR(VLOOKUP($A$286, 文字檔!Y:Z, 2, 0)),0,VLOOKUP($A$286, 文字檔!Y:Z, 2, 0))</f>
        <v>-29800</v>
      </c>
      <c r="P286">
        <f>IF(ISERROR(VLOOKUP($A$286, 文字檔!AA:AB, 2, 0)),0,VLOOKUP($A$286, 文字檔!AA:AB, 2, 0))</f>
        <v>-19900</v>
      </c>
    </row>
    <row r="287" spans="1:16" ht="16.2">
      <c r="A287" s="7">
        <v>44023</v>
      </c>
      <c r="B287" s="5">
        <f>SUMPRODUCT($C$2:$P$2,$C$287:$P$287)</f>
        <v>0</v>
      </c>
      <c r="C287" s="5">
        <f>IF(ISERROR(VLOOKUP($A$287, 文字檔!A:B, 2, 0)),0,VLOOKUP($A$287, 文字檔!A:B, 2, 0))</f>
        <v>0</v>
      </c>
      <c r="D287" s="5">
        <f>IF(ISERROR(VLOOKUP($A$287, 文字檔!C:D, 2, 0)),0,VLOOKUP($A$287, 文字檔!C:D, 2, 0))</f>
        <v>0</v>
      </c>
      <c r="E287" s="5">
        <f>IF(ISERROR(VLOOKUP($A$287, 文字檔!E:F, 2, 0)),0,VLOOKUP($A$287, 文字檔!E:F, 2, 0))</f>
        <v>0</v>
      </c>
      <c r="F287" s="5">
        <f>IF(ISERROR(VLOOKUP($A$287, 文字檔!G:H, 2, 0)),0,VLOOKUP($A$287, 文字檔!G:H, 2, 0))</f>
        <v>0</v>
      </c>
      <c r="G287" s="5">
        <f>IF(ISERROR(VLOOKUP($A$287, 文字檔!I:J, 2, 0)),0,VLOOKUP($A$287, 文字檔!I:J, 2, 0))</f>
        <v>0</v>
      </c>
      <c r="H287" s="5">
        <f>IF(ISERROR(VLOOKUP($A$287, 文字檔!K:L, 2, 0)),0,VLOOKUP($A$287, 文字檔!K:L, 2, 0))</f>
        <v>0</v>
      </c>
      <c r="I287" s="5">
        <f>IF(ISERROR(VLOOKUP($A$287, 文字檔!M:N, 2, 0)),0,VLOOKUP($A$287, 文字檔!M:N, 2, 0))</f>
        <v>0</v>
      </c>
      <c r="J287" s="5">
        <f>IF(ISERROR(VLOOKUP($A$287, 文字檔!O:P, 2, 0)),0,VLOOKUP($A$287, 文字檔!O:P, 2, 0))</f>
        <v>0</v>
      </c>
      <c r="K287">
        <f>IF(ISERROR(VLOOKUP($A$287, 文字檔!Q:R, 2, 0)),0,VLOOKUP($A$287, 文字檔!Q:R, 2, 0))</f>
        <v>0</v>
      </c>
      <c r="L287">
        <f>IF(ISERROR(VLOOKUP($A$287, 文字檔!S:T, 2, 0)),0,VLOOKUP($A$287, 文字檔!S:T, 2, 0))</f>
        <v>0</v>
      </c>
      <c r="M287">
        <f>IF(ISERROR(VLOOKUP($A$287, 文字檔!U:V, 2, 0)),0,VLOOKUP($A$287, 文字檔!U:V, 2, 0))</f>
        <v>0</v>
      </c>
      <c r="N287">
        <f>IF(ISERROR(VLOOKUP($A$287, 文字檔!W:X, 2, 0)),0,VLOOKUP($A$287, 文字檔!W:X, 2, 0))</f>
        <v>0</v>
      </c>
      <c r="O287">
        <f>IF(ISERROR(VLOOKUP($A$287, 文字檔!Y:Z, 2, 0)),0,VLOOKUP($A$287, 文字檔!Y:Z, 2, 0))</f>
        <v>0</v>
      </c>
      <c r="P287">
        <f>IF(ISERROR(VLOOKUP($A$287, 文字檔!AA:AB, 2, 0)),0,VLOOKUP($A$287, 文字檔!AA:AB, 2, 0))</f>
        <v>0</v>
      </c>
    </row>
    <row r="288" spans="1:16" ht="16.2">
      <c r="A288" s="7">
        <v>44024</v>
      </c>
      <c r="B288" s="5">
        <f>SUMPRODUCT($C$2:$P$2,$C$288:$P$288)</f>
        <v>0</v>
      </c>
      <c r="C288" s="5">
        <f>IF(ISERROR(VLOOKUP($A$288, 文字檔!A:B, 2, 0)),0,VLOOKUP($A$288, 文字檔!A:B, 2, 0))</f>
        <v>0</v>
      </c>
      <c r="D288" s="5">
        <f>IF(ISERROR(VLOOKUP($A$288, 文字檔!C:D, 2, 0)),0,VLOOKUP($A$288, 文字檔!C:D, 2, 0))</f>
        <v>0</v>
      </c>
      <c r="E288" s="5">
        <f>IF(ISERROR(VLOOKUP($A$288, 文字檔!E:F, 2, 0)),0,VLOOKUP($A$288, 文字檔!E:F, 2, 0))</f>
        <v>0</v>
      </c>
      <c r="F288" s="5">
        <f>IF(ISERROR(VLOOKUP($A$288, 文字檔!G:H, 2, 0)),0,VLOOKUP($A$288, 文字檔!G:H, 2, 0))</f>
        <v>0</v>
      </c>
      <c r="G288" s="5">
        <f>IF(ISERROR(VLOOKUP($A$288, 文字檔!I:J, 2, 0)),0,VLOOKUP($A$288, 文字檔!I:J, 2, 0))</f>
        <v>0</v>
      </c>
      <c r="H288" s="5">
        <f>IF(ISERROR(VLOOKUP($A$288, 文字檔!K:L, 2, 0)),0,VLOOKUP($A$288, 文字檔!K:L, 2, 0))</f>
        <v>0</v>
      </c>
      <c r="I288" s="5">
        <f>IF(ISERROR(VLOOKUP($A$288, 文字檔!M:N, 2, 0)),0,VLOOKUP($A$288, 文字檔!M:N, 2, 0))</f>
        <v>0</v>
      </c>
      <c r="J288" s="5">
        <f>IF(ISERROR(VLOOKUP($A$288, 文字檔!O:P, 2, 0)),0,VLOOKUP($A$288, 文字檔!O:P, 2, 0))</f>
        <v>0</v>
      </c>
      <c r="K288">
        <f>IF(ISERROR(VLOOKUP($A$288, 文字檔!Q:R, 2, 0)),0,VLOOKUP($A$288, 文字檔!Q:R, 2, 0))</f>
        <v>0</v>
      </c>
      <c r="L288">
        <f>IF(ISERROR(VLOOKUP($A$288, 文字檔!S:T, 2, 0)),0,VLOOKUP($A$288, 文字檔!S:T, 2, 0))</f>
        <v>0</v>
      </c>
      <c r="M288">
        <f>IF(ISERROR(VLOOKUP($A$288, 文字檔!U:V, 2, 0)),0,VLOOKUP($A$288, 文字檔!U:V, 2, 0))</f>
        <v>0</v>
      </c>
      <c r="N288">
        <f>IF(ISERROR(VLOOKUP($A$288, 文字檔!W:X, 2, 0)),0,VLOOKUP($A$288, 文字檔!W:X, 2, 0))</f>
        <v>0</v>
      </c>
      <c r="O288">
        <f>IF(ISERROR(VLOOKUP($A$288, 文字檔!Y:Z, 2, 0)),0,VLOOKUP($A$288, 文字檔!Y:Z, 2, 0))</f>
        <v>0</v>
      </c>
      <c r="P288">
        <f>IF(ISERROR(VLOOKUP($A$288, 文字檔!AA:AB, 2, 0)),0,VLOOKUP($A$288, 文字檔!AA:AB, 2, 0))</f>
        <v>0</v>
      </c>
    </row>
    <row r="289" spans="1:16" ht="16.2">
      <c r="A289" s="7">
        <v>44025</v>
      </c>
      <c r="B289" s="5">
        <f>SUMPRODUCT($C$2:$P$2,$C$289:$P$289)</f>
        <v>177304.46</v>
      </c>
      <c r="C289" s="5">
        <f>IF(ISERROR(VLOOKUP($A$289, 文字檔!A:B, 2, 0)),0,VLOOKUP($A$289, 文字檔!A:B, 2, 0))</f>
        <v>0</v>
      </c>
      <c r="D289" s="5">
        <f>IF(ISERROR(VLOOKUP($A$289, 文字檔!C:D, 2, 0)),0,VLOOKUP($A$289, 文字檔!C:D, 2, 0))</f>
        <v>0</v>
      </c>
      <c r="E289" s="5">
        <f>IF(ISERROR(VLOOKUP($A$289, 文字檔!E:F, 2, 0)),0,VLOOKUP($A$289, 文字檔!E:F, 2, 0))</f>
        <v>0</v>
      </c>
      <c r="F289" s="5">
        <f>IF(ISERROR(VLOOKUP($A$289, 文字檔!G:H, 2, 0)),0,VLOOKUP($A$289, 文字檔!G:H, 2, 0))</f>
        <v>41400</v>
      </c>
      <c r="G289" s="5">
        <f>IF(ISERROR(VLOOKUP($A$289, 文字檔!I:J, 2, 0)),0,VLOOKUP($A$289, 文字檔!I:J, 2, 0))</f>
        <v>14400</v>
      </c>
      <c r="H289" s="5">
        <f>IF(ISERROR(VLOOKUP($A$289, 文字檔!K:L, 2, 0)),0,VLOOKUP($A$289, 文字檔!K:L, 2, 0))</f>
        <v>5634.75</v>
      </c>
      <c r="I289" s="5">
        <f>IF(ISERROR(VLOOKUP($A$289, 文字檔!M:N, 2, 0)),0,VLOOKUP($A$289, 文字檔!M:N, 2, 0))</f>
        <v>0</v>
      </c>
      <c r="J289" s="5">
        <f>IF(ISERROR(VLOOKUP($A$289, 文字檔!O:P, 2, 0)),0,VLOOKUP($A$289, 文字檔!O:P, 2, 0))</f>
        <v>11869.71</v>
      </c>
      <c r="K289">
        <f>IF(ISERROR(VLOOKUP($A$289, 文字檔!Q:R, 2, 0)),0,VLOOKUP($A$289, 文字檔!Q:R, 2, 0))</f>
        <v>9500</v>
      </c>
      <c r="L289">
        <f>IF(ISERROR(VLOOKUP($A$289, 文字檔!S:T, 2, 0)),0,VLOOKUP($A$289, 文字檔!S:T, 2, 0))</f>
        <v>0</v>
      </c>
      <c r="M289">
        <f>IF(ISERROR(VLOOKUP($A$289, 文字檔!U:V, 2, 0)),0,VLOOKUP($A$289, 文字檔!U:V, 2, 0))</f>
        <v>41400</v>
      </c>
      <c r="N289">
        <f>IF(ISERROR(VLOOKUP($A$289, 文字檔!W:X, 2, 0)),0,VLOOKUP($A$289, 文字檔!W:X, 2, 0))</f>
        <v>0</v>
      </c>
      <c r="O289">
        <f>IF(ISERROR(VLOOKUP($A$289, 文字檔!Y:Z, 2, 0)),0,VLOOKUP($A$289, 文字檔!Y:Z, 2, 0))</f>
        <v>41400</v>
      </c>
      <c r="P289">
        <f>IF(ISERROR(VLOOKUP($A$289, 文字檔!AA:AB, 2, 0)),0,VLOOKUP($A$289, 文字檔!AA:AB, 2, 0))</f>
        <v>11700</v>
      </c>
    </row>
    <row r="290" spans="1:16" ht="16.2">
      <c r="A290" s="7">
        <v>44026</v>
      </c>
      <c r="B290" s="5">
        <f>SUMPRODUCT($C$2:$P$2,$C$290:$P$290)</f>
        <v>-44187.93</v>
      </c>
      <c r="C290" s="5">
        <f>IF(ISERROR(VLOOKUP($A$290, 文字檔!A:B, 2, 0)),0,VLOOKUP($A$290, 文字檔!A:B, 2, 0))</f>
        <v>0</v>
      </c>
      <c r="D290" s="5">
        <f>IF(ISERROR(VLOOKUP($A$290, 文字檔!C:D, 2, 0)),0,VLOOKUP($A$290, 文字檔!C:D, 2, 0))</f>
        <v>0</v>
      </c>
      <c r="E290" s="5">
        <f>IF(ISERROR(VLOOKUP($A$290, 文字檔!E:F, 2, 0)),0,VLOOKUP($A$290, 文字檔!E:F, 2, 0))</f>
        <v>0</v>
      </c>
      <c r="F290" s="5">
        <f>IF(ISERROR(VLOOKUP($A$290, 文字檔!G:H, 2, 0)),0,VLOOKUP($A$290, 文字檔!G:H, 2, 0))</f>
        <v>-3400</v>
      </c>
      <c r="G290" s="5">
        <f>IF(ISERROR(VLOOKUP($A$290, 文字檔!I:J, 2, 0)),0,VLOOKUP($A$290, 文字檔!I:J, 2, 0))</f>
        <v>-5900</v>
      </c>
      <c r="H290" s="5">
        <f>IF(ISERROR(VLOOKUP($A$290, 文字檔!K:L, 2, 0)),0,VLOOKUP($A$290, 文字檔!K:L, 2, 0))</f>
        <v>142.21</v>
      </c>
      <c r="I290" s="5">
        <f>IF(ISERROR(VLOOKUP($A$290, 文字檔!M:N, 2, 0)),0,VLOOKUP($A$290, 文字檔!M:N, 2, 0))</f>
        <v>0</v>
      </c>
      <c r="J290" s="5">
        <f>IF(ISERROR(VLOOKUP($A$290, 文字檔!O:P, 2, 0)),0,VLOOKUP($A$290, 文字檔!O:P, 2, 0))</f>
        <v>0</v>
      </c>
      <c r="K290">
        <f>IF(ISERROR(VLOOKUP($A$290, 文字檔!Q:R, 2, 0)),0,VLOOKUP($A$290, 文字檔!Q:R, 2, 0))</f>
        <v>-10900</v>
      </c>
      <c r="L290">
        <f>IF(ISERROR(VLOOKUP($A$290, 文字檔!S:T, 2, 0)),0,VLOOKUP($A$290, 文字檔!S:T, 2, 0))</f>
        <v>-5930.14</v>
      </c>
      <c r="M290">
        <f>IF(ISERROR(VLOOKUP($A$290, 文字檔!U:V, 2, 0)),0,VLOOKUP($A$290, 文字檔!U:V, 2, 0))</f>
        <v>-3400</v>
      </c>
      <c r="N290">
        <f>IF(ISERROR(VLOOKUP($A$290, 文字檔!W:X, 2, 0)),0,VLOOKUP($A$290, 文字檔!W:X, 2, 0))</f>
        <v>-8000</v>
      </c>
      <c r="O290">
        <f>IF(ISERROR(VLOOKUP($A$290, 文字檔!Y:Z, 2, 0)),0,VLOOKUP($A$290, 文字檔!Y:Z, 2, 0))</f>
        <v>-3400</v>
      </c>
      <c r="P290">
        <f>IF(ISERROR(VLOOKUP($A$290, 文字檔!AA:AB, 2, 0)),0,VLOOKUP($A$290, 文字檔!AA:AB, 2, 0))</f>
        <v>-3400</v>
      </c>
    </row>
    <row r="291" spans="1:16" ht="16.2">
      <c r="A291" s="7">
        <v>44027</v>
      </c>
      <c r="B291" s="5">
        <f>SUMPRODUCT($C$2:$P$2,$C$291:$P$291)</f>
        <v>40960.22</v>
      </c>
      <c r="C291" s="5">
        <f>IF(ISERROR(VLOOKUP($A$291, 文字檔!A:B, 2, 0)),0,VLOOKUP($A$291, 文字檔!A:B, 2, 0))</f>
        <v>9665.2999999999993</v>
      </c>
      <c r="D291" s="5">
        <f>IF(ISERROR(VLOOKUP($A$291, 文字檔!C:D, 2, 0)),0,VLOOKUP($A$291, 文字檔!C:D, 2, 0))</f>
        <v>0</v>
      </c>
      <c r="E291" s="5">
        <f>IF(ISERROR(VLOOKUP($A$291, 文字檔!E:F, 2, 0)),0,VLOOKUP($A$291, 文字檔!E:F, 2, 0))</f>
        <v>0</v>
      </c>
      <c r="F291" s="5">
        <f>IF(ISERROR(VLOOKUP($A$291, 文字檔!G:H, 2, 0)),0,VLOOKUP($A$291, 文字檔!G:H, 2, 0))</f>
        <v>9300</v>
      </c>
      <c r="G291" s="5">
        <f>IF(ISERROR(VLOOKUP($A$291, 文字檔!I:J, 2, 0)),0,VLOOKUP($A$291, 文字檔!I:J, 2, 0))</f>
        <v>0</v>
      </c>
      <c r="H291" s="5">
        <f>IF(ISERROR(VLOOKUP($A$291, 文字檔!K:L, 2, 0)),0,VLOOKUP($A$291, 文字檔!K:L, 2, 0))</f>
        <v>8494.92</v>
      </c>
      <c r="I291" s="5">
        <f>IF(ISERROR(VLOOKUP($A$291, 文字檔!M:N, 2, 0)),0,VLOOKUP($A$291, 文字檔!M:N, 2, 0))</f>
        <v>0</v>
      </c>
      <c r="J291" s="5">
        <f>IF(ISERROR(VLOOKUP($A$291, 文字檔!O:P, 2, 0)),0,VLOOKUP($A$291, 文字檔!O:P, 2, 0))</f>
        <v>0</v>
      </c>
      <c r="K291">
        <f>IF(ISERROR(VLOOKUP($A$291, 文字檔!Q:R, 2, 0)),0,VLOOKUP($A$291, 文字檔!Q:R, 2, 0))</f>
        <v>-10200</v>
      </c>
      <c r="L291">
        <f>IF(ISERROR(VLOOKUP($A$291, 文字檔!S:T, 2, 0)),0,VLOOKUP($A$291, 文字檔!S:T, 2, 0))</f>
        <v>0</v>
      </c>
      <c r="M291">
        <f>IF(ISERROR(VLOOKUP($A$291, 文字檔!U:V, 2, 0)),0,VLOOKUP($A$291, 文字檔!U:V, 2, 0))</f>
        <v>5900</v>
      </c>
      <c r="N291">
        <f>IF(ISERROR(VLOOKUP($A$291, 文字檔!W:X, 2, 0)),0,VLOOKUP($A$291, 文字檔!W:X, 2, 0))</f>
        <v>0</v>
      </c>
      <c r="O291">
        <f>IF(ISERROR(VLOOKUP($A$291, 文字檔!Y:Z, 2, 0)),0,VLOOKUP($A$291, 文字檔!Y:Z, 2, 0))</f>
        <v>11900</v>
      </c>
      <c r="P291">
        <f>IF(ISERROR(VLOOKUP($A$291, 文字檔!AA:AB, 2, 0)),0,VLOOKUP($A$291, 文字檔!AA:AB, 2, 0))</f>
        <v>5900</v>
      </c>
    </row>
    <row r="292" spans="1:16" ht="16.2">
      <c r="A292" s="7">
        <v>44028</v>
      </c>
      <c r="B292" s="5">
        <f>SUMPRODUCT($C$2:$P$2,$C$292:$P$292)</f>
        <v>-30765.97</v>
      </c>
      <c r="C292" s="5">
        <f>IF(ISERROR(VLOOKUP($A$292, 文字檔!A:B, 2, 0)),0,VLOOKUP($A$292, 文字檔!A:B, 2, 0))</f>
        <v>-4318.8</v>
      </c>
      <c r="D292" s="5">
        <f>IF(ISERROR(VLOOKUP($A$292, 文字檔!C:D, 2, 0)),0,VLOOKUP($A$292, 文字檔!C:D, 2, 0))</f>
        <v>-12300</v>
      </c>
      <c r="E292" s="5">
        <f>IF(ISERROR(VLOOKUP($A$292, 文字檔!E:F, 2, 0)),0,VLOOKUP($A$292, 文字檔!E:F, 2, 0))</f>
        <v>0</v>
      </c>
      <c r="F292" s="5">
        <f>IF(ISERROR(VLOOKUP($A$292, 文字檔!G:H, 2, 0)),0,VLOOKUP($A$292, 文字檔!G:H, 2, 0))</f>
        <v>7100</v>
      </c>
      <c r="G292" s="5">
        <f>IF(ISERROR(VLOOKUP($A$292, 文字檔!I:J, 2, 0)),0,VLOOKUP($A$292, 文字檔!I:J, 2, 0))</f>
        <v>0</v>
      </c>
      <c r="H292" s="5">
        <f>IF(ISERROR(VLOOKUP($A$292, 文字檔!K:L, 2, 0)),0,VLOOKUP($A$292, 文字檔!K:L, 2, 0))</f>
        <v>-123.45</v>
      </c>
      <c r="I292" s="5">
        <f>IF(ISERROR(VLOOKUP($A$292, 文字檔!M:N, 2, 0)),0,VLOOKUP($A$292, 文字檔!M:N, 2, 0))</f>
        <v>0</v>
      </c>
      <c r="J292" s="5">
        <f>IF(ISERROR(VLOOKUP($A$292, 文字檔!O:P, 2, 0)),0,VLOOKUP($A$292, 文字檔!O:P, 2, 0))</f>
        <v>0</v>
      </c>
      <c r="K292">
        <f>IF(ISERROR(VLOOKUP($A$292, 文字檔!Q:R, 2, 0)),0,VLOOKUP($A$292, 文字檔!Q:R, 2, 0))</f>
        <v>0</v>
      </c>
      <c r="L292">
        <f>IF(ISERROR(VLOOKUP($A$292, 文字檔!S:T, 2, 0)),0,VLOOKUP($A$292, 文字檔!S:T, 2, 0))</f>
        <v>-13123.72</v>
      </c>
      <c r="M292">
        <f>IF(ISERROR(VLOOKUP($A$292, 文字檔!U:V, 2, 0)),0,VLOOKUP($A$292, 文字檔!U:V, 2, 0))</f>
        <v>0</v>
      </c>
      <c r="N292">
        <f>IF(ISERROR(VLOOKUP($A$292, 文字檔!W:X, 2, 0)),0,VLOOKUP($A$292, 文字檔!W:X, 2, 0))</f>
        <v>-20900</v>
      </c>
      <c r="O292">
        <f>IF(ISERROR(VLOOKUP($A$292, 文字檔!Y:Z, 2, 0)),0,VLOOKUP($A$292, 文字檔!Y:Z, 2, 0))</f>
        <v>12800</v>
      </c>
      <c r="P292">
        <f>IF(ISERROR(VLOOKUP($A$292, 文字檔!AA:AB, 2, 0)),0,VLOOKUP($A$292, 文字檔!AA:AB, 2, 0))</f>
        <v>100</v>
      </c>
    </row>
    <row r="293" spans="1:16" ht="16.2">
      <c r="A293" s="7">
        <v>44029</v>
      </c>
      <c r="B293" s="5">
        <f>SUMPRODUCT($C$2:$P$2,$C$293:$P$293)</f>
        <v>-27125.309999999998</v>
      </c>
      <c r="C293" s="5">
        <f>IF(ISERROR(VLOOKUP($A$293, 文字檔!A:B, 2, 0)),0,VLOOKUP($A$293, 文字檔!A:B, 2, 0))</f>
        <v>0</v>
      </c>
      <c r="D293" s="5">
        <f>IF(ISERROR(VLOOKUP($A$293, 文字檔!C:D, 2, 0)),0,VLOOKUP($A$293, 文字檔!C:D, 2, 0))</f>
        <v>-1400</v>
      </c>
      <c r="E293" s="5">
        <f>IF(ISERROR(VLOOKUP($A$293, 文字檔!E:F, 2, 0)),0,VLOOKUP($A$293, 文字檔!E:F, 2, 0))</f>
        <v>0</v>
      </c>
      <c r="F293" s="5">
        <f>IF(ISERROR(VLOOKUP($A$293, 文字檔!G:H, 2, 0)),0,VLOOKUP($A$293, 文字檔!G:H, 2, 0))</f>
        <v>1400</v>
      </c>
      <c r="G293" s="5">
        <f>IF(ISERROR(VLOOKUP($A$293, 文字檔!I:J, 2, 0)),0,VLOOKUP($A$293, 文字檔!I:J, 2, 0))</f>
        <v>2500</v>
      </c>
      <c r="H293" s="5">
        <f>IF(ISERROR(VLOOKUP($A$293, 文字檔!K:L, 2, 0)),0,VLOOKUP($A$293, 文字檔!K:L, 2, 0))</f>
        <v>-2925.31</v>
      </c>
      <c r="I293" s="5">
        <f>IF(ISERROR(VLOOKUP($A$293, 文字檔!M:N, 2, 0)),0,VLOOKUP($A$293, 文字檔!M:N, 2, 0))</f>
        <v>0</v>
      </c>
      <c r="J293" s="5">
        <f>IF(ISERROR(VLOOKUP($A$293, 文字檔!O:P, 2, 0)),0,VLOOKUP($A$293, 文字檔!O:P, 2, 0))</f>
        <v>0</v>
      </c>
      <c r="K293">
        <f>IF(ISERROR(VLOOKUP($A$293, 文字檔!Q:R, 2, 0)),0,VLOOKUP($A$293, 文字檔!Q:R, 2, 0))</f>
        <v>-12200</v>
      </c>
      <c r="L293">
        <f>IF(ISERROR(VLOOKUP($A$293, 文字檔!S:T, 2, 0)),0,VLOOKUP($A$293, 文字檔!S:T, 2, 0))</f>
        <v>0</v>
      </c>
      <c r="M293">
        <f>IF(ISERROR(VLOOKUP($A$293, 文字檔!U:V, 2, 0)),0,VLOOKUP($A$293, 文字檔!U:V, 2, 0))</f>
        <v>0</v>
      </c>
      <c r="N293">
        <f>IF(ISERROR(VLOOKUP($A$293, 文字檔!W:X, 2, 0)),0,VLOOKUP($A$293, 文字檔!W:X, 2, 0))</f>
        <v>4700</v>
      </c>
      <c r="O293">
        <f>IF(ISERROR(VLOOKUP($A$293, 文字檔!Y:Z, 2, 0)),0,VLOOKUP($A$293, 文字檔!Y:Z, 2, 0))</f>
        <v>-4100</v>
      </c>
      <c r="P293">
        <f>IF(ISERROR(VLOOKUP($A$293, 文字檔!AA:AB, 2, 0)),0,VLOOKUP($A$293, 文字檔!AA:AB, 2, 0))</f>
        <v>-15100</v>
      </c>
    </row>
    <row r="294" spans="1:16" ht="16.2">
      <c r="A294" s="7">
        <v>44030</v>
      </c>
      <c r="B294" s="5">
        <f>SUMPRODUCT($C$2:$P$2,$C$294:$P$294)</f>
        <v>0</v>
      </c>
      <c r="C294" s="5">
        <f>IF(ISERROR(VLOOKUP($A$294, 文字檔!A:B, 2, 0)),0,VLOOKUP($A$294, 文字檔!A:B, 2, 0))</f>
        <v>0</v>
      </c>
      <c r="D294" s="5">
        <f>IF(ISERROR(VLOOKUP($A$294, 文字檔!C:D, 2, 0)),0,VLOOKUP($A$294, 文字檔!C:D, 2, 0))</f>
        <v>0</v>
      </c>
      <c r="E294" s="5">
        <f>IF(ISERROR(VLOOKUP($A$294, 文字檔!E:F, 2, 0)),0,VLOOKUP($A$294, 文字檔!E:F, 2, 0))</f>
        <v>0</v>
      </c>
      <c r="F294" s="5">
        <f>IF(ISERROR(VLOOKUP($A$294, 文字檔!G:H, 2, 0)),0,VLOOKUP($A$294, 文字檔!G:H, 2, 0))</f>
        <v>0</v>
      </c>
      <c r="G294" s="5">
        <f>IF(ISERROR(VLOOKUP($A$294, 文字檔!I:J, 2, 0)),0,VLOOKUP($A$294, 文字檔!I:J, 2, 0))</f>
        <v>0</v>
      </c>
      <c r="H294" s="5">
        <f>IF(ISERROR(VLOOKUP($A$294, 文字檔!K:L, 2, 0)),0,VLOOKUP($A$294, 文字檔!K:L, 2, 0))</f>
        <v>0</v>
      </c>
      <c r="I294" s="5">
        <f>IF(ISERROR(VLOOKUP($A$294, 文字檔!M:N, 2, 0)),0,VLOOKUP($A$294, 文字檔!M:N, 2, 0))</f>
        <v>0</v>
      </c>
      <c r="J294" s="5">
        <f>IF(ISERROR(VLOOKUP($A$294, 文字檔!O:P, 2, 0)),0,VLOOKUP($A$294, 文字檔!O:P, 2, 0))</f>
        <v>0</v>
      </c>
      <c r="K294">
        <f>IF(ISERROR(VLOOKUP($A$294, 文字檔!Q:R, 2, 0)),0,VLOOKUP($A$294, 文字檔!Q:R, 2, 0))</f>
        <v>0</v>
      </c>
      <c r="L294">
        <f>IF(ISERROR(VLOOKUP($A$294, 文字檔!S:T, 2, 0)),0,VLOOKUP($A$294, 文字檔!S:T, 2, 0))</f>
        <v>0</v>
      </c>
      <c r="M294">
        <f>IF(ISERROR(VLOOKUP($A$294, 文字檔!U:V, 2, 0)),0,VLOOKUP($A$294, 文字檔!U:V, 2, 0))</f>
        <v>0</v>
      </c>
      <c r="N294">
        <f>IF(ISERROR(VLOOKUP($A$294, 文字檔!W:X, 2, 0)),0,VLOOKUP($A$294, 文字檔!W:X, 2, 0))</f>
        <v>0</v>
      </c>
      <c r="O294">
        <f>IF(ISERROR(VLOOKUP($A$294, 文字檔!Y:Z, 2, 0)),0,VLOOKUP($A$294, 文字檔!Y:Z, 2, 0))</f>
        <v>0</v>
      </c>
      <c r="P294">
        <f>IF(ISERROR(VLOOKUP($A$294, 文字檔!AA:AB, 2, 0)),0,VLOOKUP($A$294, 文字檔!AA:AB, 2, 0))</f>
        <v>0</v>
      </c>
    </row>
    <row r="295" spans="1:16" ht="16.2">
      <c r="A295" s="7">
        <v>44031</v>
      </c>
      <c r="B295" s="5">
        <f>SUMPRODUCT($C$2:$P$2,$C$295:$P$295)</f>
        <v>0</v>
      </c>
      <c r="C295" s="5">
        <f>IF(ISERROR(VLOOKUP($A$295, 文字檔!A:B, 2, 0)),0,VLOOKUP($A$295, 文字檔!A:B, 2, 0))</f>
        <v>0</v>
      </c>
      <c r="D295" s="5">
        <f>IF(ISERROR(VLOOKUP($A$295, 文字檔!C:D, 2, 0)),0,VLOOKUP($A$295, 文字檔!C:D, 2, 0))</f>
        <v>0</v>
      </c>
      <c r="E295" s="5">
        <f>IF(ISERROR(VLOOKUP($A$295, 文字檔!E:F, 2, 0)),0,VLOOKUP($A$295, 文字檔!E:F, 2, 0))</f>
        <v>0</v>
      </c>
      <c r="F295" s="5">
        <f>IF(ISERROR(VLOOKUP($A$295, 文字檔!G:H, 2, 0)),0,VLOOKUP($A$295, 文字檔!G:H, 2, 0))</f>
        <v>0</v>
      </c>
      <c r="G295" s="5">
        <f>IF(ISERROR(VLOOKUP($A$295, 文字檔!I:J, 2, 0)),0,VLOOKUP($A$295, 文字檔!I:J, 2, 0))</f>
        <v>0</v>
      </c>
      <c r="H295" s="5">
        <f>IF(ISERROR(VLOOKUP($A$295, 文字檔!K:L, 2, 0)),0,VLOOKUP($A$295, 文字檔!K:L, 2, 0))</f>
        <v>0</v>
      </c>
      <c r="I295" s="5">
        <f>IF(ISERROR(VLOOKUP($A$295, 文字檔!M:N, 2, 0)),0,VLOOKUP($A$295, 文字檔!M:N, 2, 0))</f>
        <v>0</v>
      </c>
      <c r="J295" s="5">
        <f>IF(ISERROR(VLOOKUP($A$295, 文字檔!O:P, 2, 0)),0,VLOOKUP($A$295, 文字檔!O:P, 2, 0))</f>
        <v>0</v>
      </c>
      <c r="K295">
        <f>IF(ISERROR(VLOOKUP($A$295, 文字檔!Q:R, 2, 0)),0,VLOOKUP($A$295, 文字檔!Q:R, 2, 0))</f>
        <v>0</v>
      </c>
      <c r="L295">
        <f>IF(ISERROR(VLOOKUP($A$295, 文字檔!S:T, 2, 0)),0,VLOOKUP($A$295, 文字檔!S:T, 2, 0))</f>
        <v>0</v>
      </c>
      <c r="M295">
        <f>IF(ISERROR(VLOOKUP($A$295, 文字檔!U:V, 2, 0)),0,VLOOKUP($A$295, 文字檔!U:V, 2, 0))</f>
        <v>0</v>
      </c>
      <c r="N295">
        <f>IF(ISERROR(VLOOKUP($A$295, 文字檔!W:X, 2, 0)),0,VLOOKUP($A$295, 文字檔!W:X, 2, 0))</f>
        <v>0</v>
      </c>
      <c r="O295">
        <f>IF(ISERROR(VLOOKUP($A$295, 文字檔!Y:Z, 2, 0)),0,VLOOKUP($A$295, 文字檔!Y:Z, 2, 0))</f>
        <v>0</v>
      </c>
      <c r="P295">
        <f>IF(ISERROR(VLOOKUP($A$295, 文字檔!AA:AB, 2, 0)),0,VLOOKUP($A$295, 文字檔!AA:AB, 2, 0))</f>
        <v>0</v>
      </c>
    </row>
    <row r="296" spans="1:16" ht="16.2">
      <c r="A296" s="7">
        <v>44032</v>
      </c>
      <c r="B296" s="5">
        <f>SUMPRODUCT($C$2:$P$2,$C$296:$P$296)</f>
        <v>-637.98999999999978</v>
      </c>
      <c r="C296" s="5">
        <f>IF(ISERROR(VLOOKUP($A$296, 文字檔!A:B, 2, 0)),0,VLOOKUP($A$296, 文字檔!A:B, 2, 0))</f>
        <v>9962.01</v>
      </c>
      <c r="D296" s="5">
        <f>IF(ISERROR(VLOOKUP($A$296, 文字檔!C:D, 2, 0)),0,VLOOKUP($A$296, 文字檔!C:D, 2, 0))</f>
        <v>1600</v>
      </c>
      <c r="E296" s="5">
        <f>IF(ISERROR(VLOOKUP($A$296, 文字檔!E:F, 2, 0)),0,VLOOKUP($A$296, 文字檔!E:F, 2, 0))</f>
        <v>0</v>
      </c>
      <c r="F296" s="5">
        <f>IF(ISERROR(VLOOKUP($A$296, 文字檔!G:H, 2, 0)),0,VLOOKUP($A$296, 文字檔!G:H, 2, 0))</f>
        <v>-1600</v>
      </c>
      <c r="G296" s="5">
        <f>IF(ISERROR(VLOOKUP($A$296, 文字檔!I:J, 2, 0)),0,VLOOKUP($A$296, 文字檔!I:J, 2, 0))</f>
        <v>-1500</v>
      </c>
      <c r="H296" s="5">
        <f>IF(ISERROR(VLOOKUP($A$296, 文字檔!K:L, 2, 0)),0,VLOOKUP($A$296, 文字檔!K:L, 2, 0))</f>
        <v>0</v>
      </c>
      <c r="I296" s="5">
        <f>IF(ISERROR(VLOOKUP($A$296, 文字檔!M:N, 2, 0)),0,VLOOKUP($A$296, 文字檔!M:N, 2, 0))</f>
        <v>0</v>
      </c>
      <c r="J296" s="5">
        <f>IF(ISERROR(VLOOKUP($A$296, 文字檔!O:P, 2, 0)),0,VLOOKUP($A$296, 文字檔!O:P, 2, 0))</f>
        <v>0</v>
      </c>
      <c r="K296">
        <f>IF(ISERROR(VLOOKUP($A$296, 文字檔!Q:R, 2, 0)),0,VLOOKUP($A$296, 文字檔!Q:R, 2, 0))</f>
        <v>-7200</v>
      </c>
      <c r="L296">
        <f>IF(ISERROR(VLOOKUP($A$296, 文字檔!S:T, 2, 0)),0,VLOOKUP($A$296, 文字檔!S:T, 2, 0))</f>
        <v>0</v>
      </c>
      <c r="M296">
        <f>IF(ISERROR(VLOOKUP($A$296, 文字檔!U:V, 2, 0)),0,VLOOKUP($A$296, 文字檔!U:V, 2, 0))</f>
        <v>0</v>
      </c>
      <c r="N296">
        <f>IF(ISERROR(VLOOKUP($A$296, 文字檔!W:X, 2, 0)),0,VLOOKUP($A$296, 文字檔!W:X, 2, 0))</f>
        <v>10000</v>
      </c>
      <c r="O296">
        <f>IF(ISERROR(VLOOKUP($A$296, 文字檔!Y:Z, 2, 0)),0,VLOOKUP($A$296, 文字檔!Y:Z, 2, 0))</f>
        <v>-11900</v>
      </c>
      <c r="P296">
        <f>IF(ISERROR(VLOOKUP($A$296, 文字檔!AA:AB, 2, 0)),0,VLOOKUP($A$296, 文字檔!AA:AB, 2, 0))</f>
        <v>0</v>
      </c>
    </row>
    <row r="297" spans="1:16" ht="16.2">
      <c r="A297" s="7">
        <v>44033</v>
      </c>
      <c r="B297" s="5">
        <f>SUMPRODUCT($C$2:$P$2,$C$297:$P$297)</f>
        <v>209366.27999999997</v>
      </c>
      <c r="C297" s="5">
        <f>IF(ISERROR(VLOOKUP($A$297, 文字檔!A:B, 2, 0)),0,VLOOKUP($A$297, 文字檔!A:B, 2, 0))</f>
        <v>10064.4</v>
      </c>
      <c r="D297" s="5">
        <f>IF(ISERROR(VLOOKUP($A$297, 文字檔!C:D, 2, 0)),0,VLOOKUP($A$297, 文字檔!C:D, 2, 0))</f>
        <v>-20800</v>
      </c>
      <c r="E297" s="5">
        <f>IF(ISERROR(VLOOKUP($A$297, 文字檔!E:F, 2, 0)),0,VLOOKUP($A$297, 文字檔!E:F, 2, 0))</f>
        <v>0</v>
      </c>
      <c r="F297" s="5">
        <f>IF(ISERROR(VLOOKUP($A$297, 文字檔!G:H, 2, 0)),0,VLOOKUP($A$297, 文字檔!G:H, 2, 0))</f>
        <v>51600</v>
      </c>
      <c r="G297" s="5">
        <f>IF(ISERROR(VLOOKUP($A$297, 文字檔!I:J, 2, 0)),0,VLOOKUP($A$297, 文字檔!I:J, 2, 0))</f>
        <v>41700</v>
      </c>
      <c r="H297" s="5">
        <f>IF(ISERROR(VLOOKUP($A$297, 文字檔!K:L, 2, 0)),0,VLOOKUP($A$297, 文字檔!K:L, 2, 0))</f>
        <v>28835.71</v>
      </c>
      <c r="I297" s="5">
        <f>IF(ISERROR(VLOOKUP($A$297, 文字檔!M:N, 2, 0)),0,VLOOKUP($A$297, 文字檔!M:N, 2, 0))</f>
        <v>0</v>
      </c>
      <c r="J297" s="5">
        <f>IF(ISERROR(VLOOKUP($A$297, 文字檔!O:P, 2, 0)),0,VLOOKUP($A$297, 文字檔!O:P, 2, 0))</f>
        <v>23466.17</v>
      </c>
      <c r="K297">
        <f>IF(ISERROR(VLOOKUP($A$297, 文字檔!Q:R, 2, 0)),0,VLOOKUP($A$297, 文字檔!Q:R, 2, 0))</f>
        <v>12900</v>
      </c>
      <c r="L297">
        <f>IF(ISERROR(VLOOKUP($A$297, 文字檔!S:T, 2, 0)),0,VLOOKUP($A$297, 文字檔!S:T, 2, 0))</f>
        <v>0</v>
      </c>
      <c r="M297">
        <f>IF(ISERROR(VLOOKUP($A$297, 文字檔!U:V, 2, 0)),0,VLOOKUP($A$297, 文字檔!U:V, 2, 0))</f>
        <v>16700</v>
      </c>
      <c r="N297">
        <f>IF(ISERROR(VLOOKUP($A$297, 文字檔!W:X, 2, 0)),0,VLOOKUP($A$297, 文字檔!W:X, 2, 0))</f>
        <v>0</v>
      </c>
      <c r="O297">
        <f>IF(ISERROR(VLOOKUP($A$297, 文字檔!Y:Z, 2, 0)),0,VLOOKUP($A$297, 文字檔!Y:Z, 2, 0))</f>
        <v>39600</v>
      </c>
      <c r="P297">
        <f>IF(ISERROR(VLOOKUP($A$297, 文字檔!AA:AB, 2, 0)),0,VLOOKUP($A$297, 文字檔!AA:AB, 2, 0))</f>
        <v>5300</v>
      </c>
    </row>
    <row r="298" spans="1:16" ht="16.2">
      <c r="A298" s="7">
        <v>44034</v>
      </c>
      <c r="B298" s="5">
        <f>SUMPRODUCT($C$2:$P$2,$C$298:$P$298)</f>
        <v>-1976.9300000000003</v>
      </c>
      <c r="C298" s="5">
        <f>IF(ISERROR(VLOOKUP($A$298, 文字檔!A:B, 2, 0)),0,VLOOKUP($A$298, 文字檔!A:B, 2, 0))</f>
        <v>0</v>
      </c>
      <c r="D298" s="5">
        <f>IF(ISERROR(VLOOKUP($A$298, 文字檔!C:D, 2, 0)),0,VLOOKUP($A$298, 文字檔!C:D, 2, 0))</f>
        <v>8400</v>
      </c>
      <c r="E298" s="5">
        <f>IF(ISERROR(VLOOKUP($A$298, 文字檔!E:F, 2, 0)),0,VLOOKUP($A$298, 文字檔!E:F, 2, 0))</f>
        <v>0</v>
      </c>
      <c r="F298" s="5">
        <f>IF(ISERROR(VLOOKUP($A$298, 文字檔!G:H, 2, 0)),0,VLOOKUP($A$298, 文字檔!G:H, 2, 0))</f>
        <v>8400</v>
      </c>
      <c r="G298" s="5">
        <f>IF(ISERROR(VLOOKUP($A$298, 文字檔!I:J, 2, 0)),0,VLOOKUP($A$298, 文字檔!I:J, 2, 0))</f>
        <v>1500</v>
      </c>
      <c r="H298" s="5">
        <f>IF(ISERROR(VLOOKUP($A$298, 文字檔!K:L, 2, 0)),0,VLOOKUP($A$298, 文字檔!K:L, 2, 0))</f>
        <v>-18076.93</v>
      </c>
      <c r="I298" s="5">
        <f>IF(ISERROR(VLOOKUP($A$298, 文字檔!M:N, 2, 0)),0,VLOOKUP($A$298, 文字檔!M:N, 2, 0))</f>
        <v>-5100</v>
      </c>
      <c r="J298" s="5">
        <f>IF(ISERROR(VLOOKUP($A$298, 文字檔!O:P, 2, 0)),0,VLOOKUP($A$298, 文字檔!O:P, 2, 0))</f>
        <v>0</v>
      </c>
      <c r="K298">
        <f>IF(ISERROR(VLOOKUP($A$298, 文字檔!Q:R, 2, 0)),0,VLOOKUP($A$298, 文字檔!Q:R, 2, 0))</f>
        <v>8400</v>
      </c>
      <c r="L298">
        <f>IF(ISERROR(VLOOKUP($A$298, 文字檔!S:T, 2, 0)),0,VLOOKUP($A$298, 文字檔!S:T, 2, 0))</f>
        <v>0</v>
      </c>
      <c r="M298">
        <f>IF(ISERROR(VLOOKUP($A$298, 文字檔!U:V, 2, 0)),0,VLOOKUP($A$298, 文字檔!U:V, 2, 0))</f>
        <v>8400</v>
      </c>
      <c r="N298">
        <f>IF(ISERROR(VLOOKUP($A$298, 文字檔!W:X, 2, 0)),0,VLOOKUP($A$298, 文字檔!W:X, 2, 0))</f>
        <v>0</v>
      </c>
      <c r="O298">
        <f>IF(ISERROR(VLOOKUP($A$298, 文字檔!Y:Z, 2, 0)),0,VLOOKUP($A$298, 文字檔!Y:Z, 2, 0))</f>
        <v>-22300</v>
      </c>
      <c r="P298">
        <f>IF(ISERROR(VLOOKUP($A$298, 文字檔!AA:AB, 2, 0)),0,VLOOKUP($A$298, 文字檔!AA:AB, 2, 0))</f>
        <v>8400</v>
      </c>
    </row>
    <row r="299" spans="1:16" ht="16.2">
      <c r="A299" s="7">
        <v>44035</v>
      </c>
      <c r="B299" s="5">
        <f>SUMPRODUCT($C$2:$P$2,$C$299:$P$299)</f>
        <v>-41940.92</v>
      </c>
      <c r="C299" s="5">
        <f>IF(ISERROR(VLOOKUP($A$299, 文字檔!A:B, 2, 0)),0,VLOOKUP($A$299, 文字檔!A:B, 2, 0))</f>
        <v>-12671.2</v>
      </c>
      <c r="D299" s="5">
        <f>IF(ISERROR(VLOOKUP($A$299, 文字檔!C:D, 2, 0)),0,VLOOKUP($A$299, 文字檔!C:D, 2, 0))</f>
        <v>-8400</v>
      </c>
      <c r="E299" s="5">
        <f>IF(ISERROR(VLOOKUP($A$299, 文字檔!E:F, 2, 0)),0,VLOOKUP($A$299, 文字檔!E:F, 2, 0))</f>
        <v>0</v>
      </c>
      <c r="F299" s="5">
        <f>IF(ISERROR(VLOOKUP($A$299, 文字檔!G:H, 2, 0)),0,VLOOKUP($A$299, 文字檔!G:H, 2, 0))</f>
        <v>-8400</v>
      </c>
      <c r="G299" s="5">
        <f>IF(ISERROR(VLOOKUP($A$299, 文字檔!I:J, 2, 0)),0,VLOOKUP($A$299, 文字檔!I:J, 2, 0))</f>
        <v>-3400</v>
      </c>
      <c r="H299" s="5">
        <f>IF(ISERROR(VLOOKUP($A$299, 文字檔!K:L, 2, 0)),0,VLOOKUP($A$299, 文字檔!K:L, 2, 0))</f>
        <v>1030.28</v>
      </c>
      <c r="I299" s="5">
        <f>IF(ISERROR(VLOOKUP($A$299, 文字檔!M:N, 2, 0)),0,VLOOKUP($A$299, 文字檔!M:N, 2, 0))</f>
        <v>6700</v>
      </c>
      <c r="J299" s="5">
        <f>IF(ISERROR(VLOOKUP($A$299, 文字檔!O:P, 2, 0)),0,VLOOKUP($A$299, 文字檔!O:P, 2, 0))</f>
        <v>0</v>
      </c>
      <c r="K299">
        <f>IF(ISERROR(VLOOKUP($A$299, 文字檔!Q:R, 2, 0)),0,VLOOKUP($A$299, 文字檔!Q:R, 2, 0))</f>
        <v>-8400</v>
      </c>
      <c r="L299">
        <f>IF(ISERROR(VLOOKUP($A$299, 文字檔!S:T, 2, 0)),0,VLOOKUP($A$299, 文字檔!S:T, 2, 0))</f>
        <v>0</v>
      </c>
      <c r="M299">
        <f>IF(ISERROR(VLOOKUP($A$299, 文字檔!U:V, 2, 0)),0,VLOOKUP($A$299, 文字檔!U:V, 2, 0))</f>
        <v>-8400</v>
      </c>
      <c r="N299">
        <f>IF(ISERROR(VLOOKUP($A$299, 文字檔!W:X, 2, 0)),0,VLOOKUP($A$299, 文字檔!W:X, 2, 0))</f>
        <v>0</v>
      </c>
      <c r="O299">
        <f>IF(ISERROR(VLOOKUP($A$299, 文字檔!Y:Z, 2, 0)),0,VLOOKUP($A$299, 文字檔!Y:Z, 2, 0))</f>
        <v>8400</v>
      </c>
      <c r="P299">
        <f>IF(ISERROR(VLOOKUP($A$299, 文字檔!AA:AB, 2, 0)),0,VLOOKUP($A$299, 文字檔!AA:AB, 2, 0))</f>
        <v>-8400</v>
      </c>
    </row>
    <row r="300" spans="1:16" ht="16.2">
      <c r="A300" s="7">
        <v>44036</v>
      </c>
      <c r="B300" s="5">
        <f>SUMPRODUCT($C$2:$P$2,$C$300:$P$300)</f>
        <v>-122466.01</v>
      </c>
      <c r="C300" s="5">
        <f>IF(ISERROR(VLOOKUP($A$300, 文字檔!A:B, 2, 0)),0,VLOOKUP($A$300, 文字檔!A:B, 2, 0))</f>
        <v>-8530.5300000000007</v>
      </c>
      <c r="D300" s="5">
        <f>IF(ISERROR(VLOOKUP($A$300, 文字檔!C:D, 2, 0)),0,VLOOKUP($A$300, 文字檔!C:D, 2, 0))</f>
        <v>-27800</v>
      </c>
      <c r="E300" s="5">
        <f>IF(ISERROR(VLOOKUP($A$300, 文字檔!E:F, 2, 0)),0,VLOOKUP($A$300, 文字檔!E:F, 2, 0))</f>
        <v>0</v>
      </c>
      <c r="F300" s="5">
        <f>IF(ISERROR(VLOOKUP($A$300, 文字檔!G:H, 2, 0)),0,VLOOKUP($A$300, 文字檔!G:H, 2, 0))</f>
        <v>-27800</v>
      </c>
      <c r="G300" s="5">
        <f>IF(ISERROR(VLOOKUP($A$300, 文字檔!I:J, 2, 0)),0,VLOOKUP($A$300, 文字檔!I:J, 2, 0))</f>
        <v>500</v>
      </c>
      <c r="H300" s="5">
        <f>IF(ISERROR(VLOOKUP($A$300, 文字檔!K:L, 2, 0)),0,VLOOKUP($A$300, 文字檔!K:L, 2, 0))</f>
        <v>0</v>
      </c>
      <c r="I300" s="5">
        <f>IF(ISERROR(VLOOKUP($A$300, 文字檔!M:N, 2, 0)),0,VLOOKUP($A$300, 文字檔!M:N, 2, 0))</f>
        <v>0</v>
      </c>
      <c r="J300" s="5">
        <f>IF(ISERROR(VLOOKUP($A$300, 文字檔!O:P, 2, 0)),0,VLOOKUP($A$300, 文字檔!O:P, 2, 0))</f>
        <v>-16735.48</v>
      </c>
      <c r="K300">
        <f>IF(ISERROR(VLOOKUP($A$300, 文字檔!Q:R, 2, 0)),0,VLOOKUP($A$300, 文字檔!Q:R, 2, 0))</f>
        <v>-15100</v>
      </c>
      <c r="L300">
        <f>IF(ISERROR(VLOOKUP($A$300, 文字檔!S:T, 2, 0)),0,VLOOKUP($A$300, 文字檔!S:T, 2, 0))</f>
        <v>0</v>
      </c>
      <c r="M300">
        <f>IF(ISERROR(VLOOKUP($A$300, 文字檔!U:V, 2, 0)),0,VLOOKUP($A$300, 文字檔!U:V, 2, 0))</f>
        <v>-27800</v>
      </c>
      <c r="N300">
        <f>IF(ISERROR(VLOOKUP($A$300, 文字檔!W:X, 2, 0)),0,VLOOKUP($A$300, 文字檔!W:X, 2, 0))</f>
        <v>0</v>
      </c>
      <c r="O300">
        <f>IF(ISERROR(VLOOKUP($A$300, 文字檔!Y:Z, 2, 0)),0,VLOOKUP($A$300, 文字檔!Y:Z, 2, 0))</f>
        <v>21300</v>
      </c>
      <c r="P300">
        <f>IF(ISERROR(VLOOKUP($A$300, 文字檔!AA:AB, 2, 0)),0,VLOOKUP($A$300, 文字檔!AA:AB, 2, 0))</f>
        <v>-20500</v>
      </c>
    </row>
    <row r="301" spans="1:16" ht="16.2">
      <c r="A301" s="7">
        <v>44037</v>
      </c>
      <c r="B301" s="5">
        <f>SUMPRODUCT($C$2:$P$2,$C$301:$P$301)</f>
        <v>0</v>
      </c>
      <c r="C301" s="5">
        <f>IF(ISERROR(VLOOKUP($A$301, 文字檔!A:B, 2, 0)),0,VLOOKUP($A$301, 文字檔!A:B, 2, 0))</f>
        <v>0</v>
      </c>
      <c r="D301" s="5">
        <f>IF(ISERROR(VLOOKUP($A$301, 文字檔!C:D, 2, 0)),0,VLOOKUP($A$301, 文字檔!C:D, 2, 0))</f>
        <v>0</v>
      </c>
      <c r="E301" s="5">
        <f>IF(ISERROR(VLOOKUP($A$301, 文字檔!E:F, 2, 0)),0,VLOOKUP($A$301, 文字檔!E:F, 2, 0))</f>
        <v>0</v>
      </c>
      <c r="F301" s="5">
        <f>IF(ISERROR(VLOOKUP($A$301, 文字檔!G:H, 2, 0)),0,VLOOKUP($A$301, 文字檔!G:H, 2, 0))</f>
        <v>0</v>
      </c>
      <c r="G301" s="5">
        <f>IF(ISERROR(VLOOKUP($A$301, 文字檔!I:J, 2, 0)),0,VLOOKUP($A$301, 文字檔!I:J, 2, 0))</f>
        <v>0</v>
      </c>
      <c r="H301" s="5">
        <f>IF(ISERROR(VLOOKUP($A$301, 文字檔!K:L, 2, 0)),0,VLOOKUP($A$301, 文字檔!K:L, 2, 0))</f>
        <v>0</v>
      </c>
      <c r="I301" s="5">
        <f>IF(ISERROR(VLOOKUP($A$301, 文字檔!M:N, 2, 0)),0,VLOOKUP($A$301, 文字檔!M:N, 2, 0))</f>
        <v>0</v>
      </c>
      <c r="J301" s="5">
        <f>IF(ISERROR(VLOOKUP($A$301, 文字檔!O:P, 2, 0)),0,VLOOKUP($A$301, 文字檔!O:P, 2, 0))</f>
        <v>0</v>
      </c>
      <c r="K301">
        <f>IF(ISERROR(VLOOKUP($A$301, 文字檔!Q:R, 2, 0)),0,VLOOKUP($A$301, 文字檔!Q:R, 2, 0))</f>
        <v>0</v>
      </c>
      <c r="L301">
        <f>IF(ISERROR(VLOOKUP($A$301, 文字檔!S:T, 2, 0)),0,VLOOKUP($A$301, 文字檔!S:T, 2, 0))</f>
        <v>0</v>
      </c>
      <c r="M301">
        <f>IF(ISERROR(VLOOKUP($A$301, 文字檔!U:V, 2, 0)),0,VLOOKUP($A$301, 文字檔!U:V, 2, 0))</f>
        <v>0</v>
      </c>
      <c r="N301">
        <f>IF(ISERROR(VLOOKUP($A$301, 文字檔!W:X, 2, 0)),0,VLOOKUP($A$301, 文字檔!W:X, 2, 0))</f>
        <v>0</v>
      </c>
      <c r="O301">
        <f>IF(ISERROR(VLOOKUP($A$301, 文字檔!Y:Z, 2, 0)),0,VLOOKUP($A$301, 文字檔!Y:Z, 2, 0))</f>
        <v>0</v>
      </c>
      <c r="P301">
        <f>IF(ISERROR(VLOOKUP($A$301, 文字檔!AA:AB, 2, 0)),0,VLOOKUP($A$301, 文字檔!AA:AB, 2, 0))</f>
        <v>0</v>
      </c>
    </row>
    <row r="302" spans="1:16" ht="16.2">
      <c r="A302" s="7">
        <v>44038</v>
      </c>
      <c r="B302" s="5">
        <f>SUMPRODUCT($C$2:$P$2,$C$302:$P$302)</f>
        <v>0</v>
      </c>
      <c r="C302" s="5">
        <f>IF(ISERROR(VLOOKUP($A$302, 文字檔!A:B, 2, 0)),0,VLOOKUP($A$302, 文字檔!A:B, 2, 0))</f>
        <v>0</v>
      </c>
      <c r="D302" s="5">
        <f>IF(ISERROR(VLOOKUP($A$302, 文字檔!C:D, 2, 0)),0,VLOOKUP($A$302, 文字檔!C:D, 2, 0))</f>
        <v>0</v>
      </c>
      <c r="E302" s="5">
        <f>IF(ISERROR(VLOOKUP($A$302, 文字檔!E:F, 2, 0)),0,VLOOKUP($A$302, 文字檔!E:F, 2, 0))</f>
        <v>0</v>
      </c>
      <c r="F302" s="5">
        <f>IF(ISERROR(VLOOKUP($A$302, 文字檔!G:H, 2, 0)),0,VLOOKUP($A$302, 文字檔!G:H, 2, 0))</f>
        <v>0</v>
      </c>
      <c r="G302" s="5">
        <f>IF(ISERROR(VLOOKUP($A$302, 文字檔!I:J, 2, 0)),0,VLOOKUP($A$302, 文字檔!I:J, 2, 0))</f>
        <v>0</v>
      </c>
      <c r="H302" s="5">
        <f>IF(ISERROR(VLOOKUP($A$302, 文字檔!K:L, 2, 0)),0,VLOOKUP($A$302, 文字檔!K:L, 2, 0))</f>
        <v>0</v>
      </c>
      <c r="I302" s="5">
        <f>IF(ISERROR(VLOOKUP($A$302, 文字檔!M:N, 2, 0)),0,VLOOKUP($A$302, 文字檔!M:N, 2, 0))</f>
        <v>0</v>
      </c>
      <c r="J302" s="5">
        <f>IF(ISERROR(VLOOKUP($A$302, 文字檔!O:P, 2, 0)),0,VLOOKUP($A$302, 文字檔!O:P, 2, 0))</f>
        <v>0</v>
      </c>
      <c r="K302">
        <f>IF(ISERROR(VLOOKUP($A$302, 文字檔!Q:R, 2, 0)),0,VLOOKUP($A$302, 文字檔!Q:R, 2, 0))</f>
        <v>0</v>
      </c>
      <c r="L302">
        <f>IF(ISERROR(VLOOKUP($A$302, 文字檔!S:T, 2, 0)),0,VLOOKUP($A$302, 文字檔!S:T, 2, 0))</f>
        <v>0</v>
      </c>
      <c r="M302">
        <f>IF(ISERROR(VLOOKUP($A$302, 文字檔!U:V, 2, 0)),0,VLOOKUP($A$302, 文字檔!U:V, 2, 0))</f>
        <v>0</v>
      </c>
      <c r="N302">
        <f>IF(ISERROR(VLOOKUP($A$302, 文字檔!W:X, 2, 0)),0,VLOOKUP($A$302, 文字檔!W:X, 2, 0))</f>
        <v>0</v>
      </c>
      <c r="O302">
        <f>IF(ISERROR(VLOOKUP($A$302, 文字檔!Y:Z, 2, 0)),0,VLOOKUP($A$302, 文字檔!Y:Z, 2, 0))</f>
        <v>0</v>
      </c>
      <c r="P302">
        <f>IF(ISERROR(VLOOKUP($A$302, 文字檔!AA:AB, 2, 0)),0,VLOOKUP($A$302, 文字檔!AA:AB, 2, 0))</f>
        <v>0</v>
      </c>
    </row>
    <row r="303" spans="1:16" ht="16.2">
      <c r="A303" s="7">
        <v>44039</v>
      </c>
      <c r="B303" s="5">
        <f>SUMPRODUCT($C$2:$P$2,$C$303:$P$303)</f>
        <v>224854.08</v>
      </c>
      <c r="C303" s="5">
        <f>IF(ISERROR(VLOOKUP($A$303, 文字檔!A:B, 2, 0)),0,VLOOKUP($A$303, 文字檔!A:B, 2, 0))</f>
        <v>7449.79</v>
      </c>
      <c r="D303" s="5">
        <f>IF(ISERROR(VLOOKUP($A$303, 文字檔!C:D, 2, 0)),0,VLOOKUP($A$303, 文字檔!C:D, 2, 0))</f>
        <v>51500</v>
      </c>
      <c r="E303" s="5">
        <f>IF(ISERROR(VLOOKUP($A$303, 文字檔!E:F, 2, 0)),0,VLOOKUP($A$303, 文字檔!E:F, 2, 0))</f>
        <v>0</v>
      </c>
      <c r="F303" s="5">
        <f>IF(ISERROR(VLOOKUP($A$303, 文字檔!G:H, 2, 0)),0,VLOOKUP($A$303, 文字檔!G:H, 2, 0))</f>
        <v>70600</v>
      </c>
      <c r="G303" s="5">
        <f>IF(ISERROR(VLOOKUP($A$303, 文字檔!I:J, 2, 0)),0,VLOOKUP($A$303, 文字檔!I:J, 2, 0))</f>
        <v>8000</v>
      </c>
      <c r="H303" s="5">
        <f>IF(ISERROR(VLOOKUP($A$303, 文字檔!K:L, 2, 0)),0,VLOOKUP($A$303, 文字檔!K:L, 2, 0))</f>
        <v>1652.52</v>
      </c>
      <c r="I303" s="5">
        <f>IF(ISERROR(VLOOKUP($A$303, 文字檔!M:N, 2, 0)),0,VLOOKUP($A$303, 文字檔!M:N, 2, 0))</f>
        <v>23500</v>
      </c>
      <c r="J303" s="5">
        <f>IF(ISERROR(VLOOKUP($A$303, 文字檔!O:P, 2, 0)),0,VLOOKUP($A$303, 文字檔!O:P, 2, 0))</f>
        <v>-17499.64</v>
      </c>
      <c r="K303">
        <f>IF(ISERROR(VLOOKUP($A$303, 文字檔!Q:R, 2, 0)),0,VLOOKUP($A$303, 文字檔!Q:R, 2, 0))</f>
        <v>0</v>
      </c>
      <c r="L303">
        <f>IF(ISERROR(VLOOKUP($A$303, 文字檔!S:T, 2, 0)),0,VLOOKUP($A$303, 文字檔!S:T, 2, 0))</f>
        <v>-5348.59</v>
      </c>
      <c r="M303">
        <f>IF(ISERROR(VLOOKUP($A$303, 文字檔!U:V, 2, 0)),0,VLOOKUP($A$303, 文字檔!U:V, 2, 0))</f>
        <v>70600</v>
      </c>
      <c r="N303">
        <f>IF(ISERROR(VLOOKUP($A$303, 文字檔!W:X, 2, 0)),0,VLOOKUP($A$303, 文字檔!W:X, 2, 0))</f>
        <v>0</v>
      </c>
      <c r="O303">
        <f>IF(ISERROR(VLOOKUP($A$303, 文字檔!Y:Z, 2, 0)),0,VLOOKUP($A$303, 文字檔!Y:Z, 2, 0))</f>
        <v>18100</v>
      </c>
      <c r="P303">
        <f>IF(ISERROR(VLOOKUP($A$303, 文字檔!AA:AB, 2, 0)),0,VLOOKUP($A$303, 文字檔!AA:AB, 2, 0))</f>
        <v>-3700</v>
      </c>
    </row>
    <row r="304" spans="1:16" ht="16.2">
      <c r="A304" s="7">
        <v>44040</v>
      </c>
      <c r="B304" s="5">
        <f>SUMPRODUCT($C$2:$P$2,$C$304:$P$304)</f>
        <v>134905.27000000002</v>
      </c>
      <c r="C304" s="5">
        <f>IF(ISERROR(VLOOKUP($A$304, 文字檔!A:B, 2, 0)),0,VLOOKUP($A$304, 文字檔!A:B, 2, 0))</f>
        <v>53437.61</v>
      </c>
      <c r="D304" s="5">
        <f>IF(ISERROR(VLOOKUP($A$304, 文字檔!C:D, 2, 0)),0,VLOOKUP($A$304, 文字檔!C:D, 2, 0))</f>
        <v>0</v>
      </c>
      <c r="E304" s="5">
        <f>IF(ISERROR(VLOOKUP($A$304, 文字檔!E:F, 2, 0)),0,VLOOKUP($A$304, 文字檔!E:F, 2, 0))</f>
        <v>0</v>
      </c>
      <c r="F304" s="5">
        <f>IF(ISERROR(VLOOKUP($A$304, 文字檔!G:H, 2, 0)),0,VLOOKUP($A$304, 文字檔!G:H, 2, 0))</f>
        <v>-9200</v>
      </c>
      <c r="G304" s="5">
        <f>IF(ISERROR(VLOOKUP($A$304, 文字檔!I:J, 2, 0)),0,VLOOKUP($A$304, 文字檔!I:J, 2, 0))</f>
        <v>22300</v>
      </c>
      <c r="H304" s="5">
        <f>IF(ISERROR(VLOOKUP($A$304, 文字檔!K:L, 2, 0)),0,VLOOKUP($A$304, 文字檔!K:L, 2, 0))</f>
        <v>-1568.78</v>
      </c>
      <c r="I304" s="5">
        <f>IF(ISERROR(VLOOKUP($A$304, 文字檔!M:N, 2, 0)),0,VLOOKUP($A$304, 文字檔!M:N, 2, 0))</f>
        <v>-21900</v>
      </c>
      <c r="J304" s="5">
        <f>IF(ISERROR(VLOOKUP($A$304, 文字檔!O:P, 2, 0)),0,VLOOKUP($A$304, 文字檔!O:P, 2, 0))</f>
        <v>0</v>
      </c>
      <c r="K304">
        <f>IF(ISERROR(VLOOKUP($A$304, 文字檔!Q:R, 2, 0)),0,VLOOKUP($A$304, 文字檔!Q:R, 2, 0))</f>
        <v>0</v>
      </c>
      <c r="L304">
        <f>IF(ISERROR(VLOOKUP($A$304, 文字檔!S:T, 2, 0)),0,VLOOKUP($A$304, 文字檔!S:T, 2, 0))</f>
        <v>13636.44</v>
      </c>
      <c r="M304">
        <f>IF(ISERROR(VLOOKUP($A$304, 文字檔!U:V, 2, 0)),0,VLOOKUP($A$304, 文字檔!U:V, 2, 0))</f>
        <v>-9200</v>
      </c>
      <c r="N304">
        <f>IF(ISERROR(VLOOKUP($A$304, 文字檔!W:X, 2, 0)),0,VLOOKUP($A$304, 文字檔!W:X, 2, 0))</f>
        <v>-9000</v>
      </c>
      <c r="O304">
        <f>IF(ISERROR(VLOOKUP($A$304, 文字檔!Y:Z, 2, 0)),0,VLOOKUP($A$304, 文字檔!Y:Z, 2, 0))</f>
        <v>45900</v>
      </c>
      <c r="P304">
        <f>IF(ISERROR(VLOOKUP($A$304, 文字檔!AA:AB, 2, 0)),0,VLOOKUP($A$304, 文字檔!AA:AB, 2, 0))</f>
        <v>50500</v>
      </c>
    </row>
    <row r="305" spans="1:16" ht="16.2">
      <c r="A305" s="7">
        <v>44041</v>
      </c>
      <c r="B305" s="5">
        <f>SUMPRODUCT($C$2:$P$2,$C$305:$P$305)</f>
        <v>-41700</v>
      </c>
      <c r="C305" s="5">
        <f>IF(ISERROR(VLOOKUP($A$305, 文字檔!A:B, 2, 0)),0,VLOOKUP($A$305, 文字檔!A:B, 2, 0))</f>
        <v>0</v>
      </c>
      <c r="D305" s="5">
        <f>IF(ISERROR(VLOOKUP($A$305, 文字檔!C:D, 2, 0)),0,VLOOKUP($A$305, 文字檔!C:D, 2, 0))</f>
        <v>0</v>
      </c>
      <c r="E305" s="5">
        <f>IF(ISERROR(VLOOKUP($A$305, 文字檔!E:F, 2, 0)),0,VLOOKUP($A$305, 文字檔!E:F, 2, 0))</f>
        <v>0</v>
      </c>
      <c r="F305" s="5">
        <f>IF(ISERROR(VLOOKUP($A$305, 文字檔!G:H, 2, 0)),0,VLOOKUP($A$305, 文字檔!G:H, 2, 0))</f>
        <v>-6200</v>
      </c>
      <c r="G305" s="5">
        <f>IF(ISERROR(VLOOKUP($A$305, 文字檔!I:J, 2, 0)),0,VLOOKUP($A$305, 文字檔!I:J, 2, 0))</f>
        <v>-30200</v>
      </c>
      <c r="H305" s="5">
        <f>IF(ISERROR(VLOOKUP($A$305, 文字檔!K:L, 2, 0)),0,VLOOKUP($A$305, 文字檔!K:L, 2, 0))</f>
        <v>0</v>
      </c>
      <c r="I305" s="5">
        <f>IF(ISERROR(VLOOKUP($A$305, 文字檔!M:N, 2, 0)),0,VLOOKUP($A$305, 文字檔!M:N, 2, 0))</f>
        <v>2200</v>
      </c>
      <c r="J305" s="5">
        <f>IF(ISERROR(VLOOKUP($A$305, 文字檔!O:P, 2, 0)),0,VLOOKUP($A$305, 文字檔!O:P, 2, 0))</f>
        <v>0</v>
      </c>
      <c r="K305">
        <f>IF(ISERROR(VLOOKUP($A$305, 文字檔!Q:R, 2, 0)),0,VLOOKUP($A$305, 文字檔!Q:R, 2, 0))</f>
        <v>0</v>
      </c>
      <c r="L305">
        <f>IF(ISERROR(VLOOKUP($A$305, 文字檔!S:T, 2, 0)),0,VLOOKUP($A$305, 文字檔!S:T, 2, 0))</f>
        <v>0</v>
      </c>
      <c r="M305">
        <f>IF(ISERROR(VLOOKUP($A$305, 文字檔!U:V, 2, 0)),0,VLOOKUP($A$305, 文字檔!U:V, 2, 0))</f>
        <v>-6200</v>
      </c>
      <c r="N305">
        <f>IF(ISERROR(VLOOKUP($A$305, 文字檔!W:X, 2, 0)),0,VLOOKUP($A$305, 文字檔!W:X, 2, 0))</f>
        <v>0</v>
      </c>
      <c r="O305">
        <f>IF(ISERROR(VLOOKUP($A$305, 文字檔!Y:Z, 2, 0)),0,VLOOKUP($A$305, 文字檔!Y:Z, 2, 0))</f>
        <v>-1300</v>
      </c>
      <c r="P305">
        <f>IF(ISERROR(VLOOKUP($A$305, 文字檔!AA:AB, 2, 0)),0,VLOOKUP($A$305, 文字檔!AA:AB, 2, 0))</f>
        <v>0</v>
      </c>
    </row>
    <row r="306" spans="1:16" ht="16.2">
      <c r="A306" s="7">
        <v>44042</v>
      </c>
      <c r="B306" s="5">
        <f>SUMPRODUCT($C$2:$P$2,$C$306:$P$306)</f>
        <v>71891.48</v>
      </c>
      <c r="C306" s="5">
        <f>IF(ISERROR(VLOOKUP($A$306, 文字檔!A:B, 2, 0)),0,VLOOKUP($A$306, 文字檔!A:B, 2, 0))</f>
        <v>-3908.52</v>
      </c>
      <c r="D306" s="5">
        <f>IF(ISERROR(VLOOKUP($A$306, 文字檔!C:D, 2, 0)),0,VLOOKUP($A$306, 文字檔!C:D, 2, 0))</f>
        <v>0</v>
      </c>
      <c r="E306" s="5">
        <f>IF(ISERROR(VLOOKUP($A$306, 文字檔!E:F, 2, 0)),0,VLOOKUP($A$306, 文字檔!E:F, 2, 0))</f>
        <v>0</v>
      </c>
      <c r="F306" s="5">
        <f>IF(ISERROR(VLOOKUP($A$306, 文字檔!G:H, 2, 0)),0,VLOOKUP($A$306, 文字檔!G:H, 2, 0))</f>
        <v>34000</v>
      </c>
      <c r="G306" s="5">
        <f>IF(ISERROR(VLOOKUP($A$306, 文字檔!I:J, 2, 0)),0,VLOOKUP($A$306, 文字檔!I:J, 2, 0))</f>
        <v>0</v>
      </c>
      <c r="H306" s="5">
        <f>IF(ISERROR(VLOOKUP($A$306, 文字檔!K:L, 2, 0)),0,VLOOKUP($A$306, 文字檔!K:L, 2, 0))</f>
        <v>0</v>
      </c>
      <c r="I306" s="5">
        <f>IF(ISERROR(VLOOKUP($A$306, 文字檔!M:N, 2, 0)),0,VLOOKUP($A$306, 文字檔!M:N, 2, 0))</f>
        <v>9700</v>
      </c>
      <c r="J306" s="5">
        <f>IF(ISERROR(VLOOKUP($A$306, 文字檔!O:P, 2, 0)),0,VLOOKUP($A$306, 文字檔!O:P, 2, 0))</f>
        <v>0</v>
      </c>
      <c r="K306">
        <f>IF(ISERROR(VLOOKUP($A$306, 文字檔!Q:R, 2, 0)),0,VLOOKUP($A$306, 文字檔!Q:R, 2, 0))</f>
        <v>0</v>
      </c>
      <c r="L306">
        <f>IF(ISERROR(VLOOKUP($A$306, 文字檔!S:T, 2, 0)),0,VLOOKUP($A$306, 文字檔!S:T, 2, 0))</f>
        <v>0</v>
      </c>
      <c r="M306">
        <f>IF(ISERROR(VLOOKUP($A$306, 文字檔!U:V, 2, 0)),0,VLOOKUP($A$306, 文字檔!U:V, 2, 0))</f>
        <v>34000</v>
      </c>
      <c r="N306">
        <f>IF(ISERROR(VLOOKUP($A$306, 文字檔!W:X, 2, 0)),0,VLOOKUP($A$306, 文字檔!W:X, 2, 0))</f>
        <v>0</v>
      </c>
      <c r="O306">
        <f>IF(ISERROR(VLOOKUP($A$306, 文字檔!Y:Z, 2, 0)),0,VLOOKUP($A$306, 文字檔!Y:Z, 2, 0))</f>
        <v>-4800</v>
      </c>
      <c r="P306">
        <f>IF(ISERROR(VLOOKUP($A$306, 文字檔!AA:AB, 2, 0)),0,VLOOKUP($A$306, 文字檔!AA:AB, 2, 0))</f>
        <v>2900</v>
      </c>
    </row>
    <row r="307" spans="1:16" ht="16.2">
      <c r="A307" s="7">
        <v>44043</v>
      </c>
      <c r="B307" s="5">
        <f>SUMPRODUCT($C$2:$P$2,$C$307:$P$307)</f>
        <v>-68154.95</v>
      </c>
      <c r="C307" s="5">
        <f>IF(ISERROR(VLOOKUP($A$307, 文字檔!A:B, 2, 0)),0,VLOOKUP($A$307, 文字檔!A:B, 2, 0))</f>
        <v>0</v>
      </c>
      <c r="D307" s="5">
        <f>IF(ISERROR(VLOOKUP($A$307, 文字檔!C:D, 2, 0)),0,VLOOKUP($A$307, 文字檔!C:D, 2, 0))</f>
        <v>0</v>
      </c>
      <c r="E307" s="5">
        <f>IF(ISERROR(VLOOKUP($A$307, 文字檔!E:F, 2, 0)),0,VLOOKUP($A$307, 文字檔!E:F, 2, 0))</f>
        <v>0</v>
      </c>
      <c r="F307" s="5">
        <f>IF(ISERROR(VLOOKUP($A$307, 文字檔!G:H, 2, 0)),0,VLOOKUP($A$307, 文字檔!G:H, 2, 0))</f>
        <v>-3800</v>
      </c>
      <c r="G307" s="5">
        <f>IF(ISERROR(VLOOKUP($A$307, 文字檔!I:J, 2, 0)),0,VLOOKUP($A$307, 文字檔!I:J, 2, 0))</f>
        <v>0</v>
      </c>
      <c r="H307" s="5">
        <f>IF(ISERROR(VLOOKUP($A$307, 文字檔!K:L, 2, 0)),0,VLOOKUP($A$307, 文字檔!K:L, 2, 0))</f>
        <v>-11354.95</v>
      </c>
      <c r="I307" s="5">
        <f>IF(ISERROR(VLOOKUP($A$307, 文字檔!M:N, 2, 0)),0,VLOOKUP($A$307, 文字檔!M:N, 2, 0))</f>
        <v>-26900</v>
      </c>
      <c r="J307" s="5">
        <f>IF(ISERROR(VLOOKUP($A$307, 文字檔!O:P, 2, 0)),0,VLOOKUP($A$307, 文字檔!O:P, 2, 0))</f>
        <v>0</v>
      </c>
      <c r="K307">
        <f>IF(ISERROR(VLOOKUP($A$307, 文字檔!Q:R, 2, 0)),0,VLOOKUP($A$307, 文字檔!Q:R, 2, 0))</f>
        <v>0</v>
      </c>
      <c r="L307">
        <f>IF(ISERROR(VLOOKUP($A$307, 文字檔!S:T, 2, 0)),0,VLOOKUP($A$307, 文字檔!S:T, 2, 0))</f>
        <v>0</v>
      </c>
      <c r="M307">
        <f>IF(ISERROR(VLOOKUP($A$307, 文字檔!U:V, 2, 0)),0,VLOOKUP($A$307, 文字檔!U:V, 2, 0))</f>
        <v>-3800</v>
      </c>
      <c r="N307">
        <f>IF(ISERROR(VLOOKUP($A$307, 文字檔!W:X, 2, 0)),0,VLOOKUP($A$307, 文字檔!W:X, 2, 0))</f>
        <v>0</v>
      </c>
      <c r="O307">
        <f>IF(ISERROR(VLOOKUP($A$307, 文字檔!Y:Z, 2, 0)),0,VLOOKUP($A$307, 文字檔!Y:Z, 2, 0))</f>
        <v>-18500</v>
      </c>
      <c r="P307">
        <f>IF(ISERROR(VLOOKUP($A$307, 文字檔!AA:AB, 2, 0)),0,VLOOKUP($A$307, 文字檔!AA:AB, 2, 0))</f>
        <v>-3800</v>
      </c>
    </row>
    <row r="308" spans="1:16" ht="16.2">
      <c r="A308" s="7">
        <v>44044</v>
      </c>
      <c r="B308" s="5">
        <f>SUMPRODUCT($C$2:$P$2,$C$308:$P$308)</f>
        <v>0</v>
      </c>
      <c r="C308" s="5">
        <f>IF(ISERROR(VLOOKUP($A$308, 文字檔!A:B, 2, 0)),0,VLOOKUP($A$308, 文字檔!A:B, 2, 0))</f>
        <v>0</v>
      </c>
      <c r="D308" s="5">
        <f>IF(ISERROR(VLOOKUP($A$308, 文字檔!C:D, 2, 0)),0,VLOOKUP($A$308, 文字檔!C:D, 2, 0))</f>
        <v>0</v>
      </c>
      <c r="E308" s="5">
        <f>IF(ISERROR(VLOOKUP($A$308, 文字檔!E:F, 2, 0)),0,VLOOKUP($A$308, 文字檔!E:F, 2, 0))</f>
        <v>0</v>
      </c>
      <c r="F308" s="5">
        <f>IF(ISERROR(VLOOKUP($A$308, 文字檔!G:H, 2, 0)),0,VLOOKUP($A$308, 文字檔!G:H, 2, 0))</f>
        <v>0</v>
      </c>
      <c r="G308" s="5">
        <f>IF(ISERROR(VLOOKUP($A$308, 文字檔!I:J, 2, 0)),0,VLOOKUP($A$308, 文字檔!I:J, 2, 0))</f>
        <v>0</v>
      </c>
      <c r="H308" s="5">
        <f>IF(ISERROR(VLOOKUP($A$308, 文字檔!K:L, 2, 0)),0,VLOOKUP($A$308, 文字檔!K:L, 2, 0))</f>
        <v>0</v>
      </c>
      <c r="I308" s="5">
        <f>IF(ISERROR(VLOOKUP($A$308, 文字檔!M:N, 2, 0)),0,VLOOKUP($A$308, 文字檔!M:N, 2, 0))</f>
        <v>0</v>
      </c>
      <c r="J308" s="5">
        <f>IF(ISERROR(VLOOKUP($A$308, 文字檔!O:P, 2, 0)),0,VLOOKUP($A$308, 文字檔!O:P, 2, 0))</f>
        <v>0</v>
      </c>
      <c r="K308">
        <f>IF(ISERROR(VLOOKUP($A$308, 文字檔!Q:R, 2, 0)),0,VLOOKUP($A$308, 文字檔!Q:R, 2, 0))</f>
        <v>0</v>
      </c>
      <c r="L308">
        <f>IF(ISERROR(VLOOKUP($A$308, 文字檔!S:T, 2, 0)),0,VLOOKUP($A$308, 文字檔!S:T, 2, 0))</f>
        <v>0</v>
      </c>
      <c r="M308">
        <f>IF(ISERROR(VLOOKUP($A$308, 文字檔!U:V, 2, 0)),0,VLOOKUP($A$308, 文字檔!U:V, 2, 0))</f>
        <v>0</v>
      </c>
      <c r="N308">
        <f>IF(ISERROR(VLOOKUP($A$308, 文字檔!W:X, 2, 0)),0,VLOOKUP($A$308, 文字檔!W:X, 2, 0))</f>
        <v>0</v>
      </c>
      <c r="O308">
        <f>IF(ISERROR(VLOOKUP($A$308, 文字檔!Y:Z, 2, 0)),0,VLOOKUP($A$308, 文字檔!Y:Z, 2, 0))</f>
        <v>0</v>
      </c>
      <c r="P308">
        <f>IF(ISERROR(VLOOKUP($A$308, 文字檔!AA:AB, 2, 0)),0,VLOOKUP($A$308, 文字檔!AA:AB, 2, 0))</f>
        <v>0</v>
      </c>
    </row>
    <row r="309" spans="1:16" ht="16.2">
      <c r="A309" s="7">
        <v>44045</v>
      </c>
      <c r="B309" s="5">
        <f>SUMPRODUCT($C$2:$P$2,$C$309:$P$309)</f>
        <v>0</v>
      </c>
      <c r="C309" s="5">
        <f>IF(ISERROR(VLOOKUP($A$309, 文字檔!A:B, 2, 0)),0,VLOOKUP($A$309, 文字檔!A:B, 2, 0))</f>
        <v>0</v>
      </c>
      <c r="D309" s="5">
        <f>IF(ISERROR(VLOOKUP($A$309, 文字檔!C:D, 2, 0)),0,VLOOKUP($A$309, 文字檔!C:D, 2, 0))</f>
        <v>0</v>
      </c>
      <c r="E309" s="5">
        <f>IF(ISERROR(VLOOKUP($A$309, 文字檔!E:F, 2, 0)),0,VLOOKUP($A$309, 文字檔!E:F, 2, 0))</f>
        <v>0</v>
      </c>
      <c r="F309" s="5">
        <f>IF(ISERROR(VLOOKUP($A$309, 文字檔!G:H, 2, 0)),0,VLOOKUP($A$309, 文字檔!G:H, 2, 0))</f>
        <v>0</v>
      </c>
      <c r="G309" s="5">
        <f>IF(ISERROR(VLOOKUP($A$309, 文字檔!I:J, 2, 0)),0,VLOOKUP($A$309, 文字檔!I:J, 2, 0))</f>
        <v>0</v>
      </c>
      <c r="H309" s="5">
        <f>IF(ISERROR(VLOOKUP($A$309, 文字檔!K:L, 2, 0)),0,VLOOKUP($A$309, 文字檔!K:L, 2, 0))</f>
        <v>0</v>
      </c>
      <c r="I309" s="5">
        <f>IF(ISERROR(VLOOKUP($A$309, 文字檔!M:N, 2, 0)),0,VLOOKUP($A$309, 文字檔!M:N, 2, 0))</f>
        <v>0</v>
      </c>
      <c r="J309" s="5">
        <f>IF(ISERROR(VLOOKUP($A$309, 文字檔!O:P, 2, 0)),0,VLOOKUP($A$309, 文字檔!O:P, 2, 0))</f>
        <v>0</v>
      </c>
      <c r="K309">
        <f>IF(ISERROR(VLOOKUP($A$309, 文字檔!Q:R, 2, 0)),0,VLOOKUP($A$309, 文字檔!Q:R, 2, 0))</f>
        <v>0</v>
      </c>
      <c r="L309">
        <f>IF(ISERROR(VLOOKUP($A$309, 文字檔!S:T, 2, 0)),0,VLOOKUP($A$309, 文字檔!S:T, 2, 0))</f>
        <v>0</v>
      </c>
      <c r="M309">
        <f>IF(ISERROR(VLOOKUP($A$309, 文字檔!U:V, 2, 0)),0,VLOOKUP($A$309, 文字檔!U:V, 2, 0))</f>
        <v>0</v>
      </c>
      <c r="N309">
        <f>IF(ISERROR(VLOOKUP($A$309, 文字檔!W:X, 2, 0)),0,VLOOKUP($A$309, 文字檔!W:X, 2, 0))</f>
        <v>0</v>
      </c>
      <c r="O309">
        <f>IF(ISERROR(VLOOKUP($A$309, 文字檔!Y:Z, 2, 0)),0,VLOOKUP($A$309, 文字檔!Y:Z, 2, 0))</f>
        <v>0</v>
      </c>
      <c r="P309">
        <f>IF(ISERROR(VLOOKUP($A$309, 文字檔!AA:AB, 2, 0)),0,VLOOKUP($A$309, 文字檔!AA:AB, 2, 0))</f>
        <v>0</v>
      </c>
    </row>
    <row r="310" spans="1:16" ht="16.2">
      <c r="A310" s="7">
        <v>44046</v>
      </c>
      <c r="B310" s="5">
        <f>SUMPRODUCT($C$2:$P$2,$C$310:$P$310)</f>
        <v>-73193.73</v>
      </c>
      <c r="C310" s="5">
        <f>IF(ISERROR(VLOOKUP($A$310, 文字檔!A:B, 2, 0)),0,VLOOKUP($A$310, 文字檔!A:B, 2, 0))</f>
        <v>9053.27</v>
      </c>
      <c r="D310" s="5">
        <f>IF(ISERROR(VLOOKUP($A$310, 文字檔!C:D, 2, 0)),0,VLOOKUP($A$310, 文字檔!C:D, 2, 0))</f>
        <v>0</v>
      </c>
      <c r="E310" s="5">
        <f>IF(ISERROR(VLOOKUP($A$310, 文字檔!E:F, 2, 0)),0,VLOOKUP($A$310, 文字檔!E:F, 2, 0))</f>
        <v>0</v>
      </c>
      <c r="F310" s="5">
        <f>IF(ISERROR(VLOOKUP($A$310, 文字檔!G:H, 2, 0)),0,VLOOKUP($A$310, 文字檔!G:H, 2, 0))</f>
        <v>-26800</v>
      </c>
      <c r="G310" s="5">
        <f>IF(ISERROR(VLOOKUP($A$310, 文字檔!I:J, 2, 0)),0,VLOOKUP($A$310, 文字檔!I:J, 2, 0))</f>
        <v>7500</v>
      </c>
      <c r="H310" s="5">
        <f>IF(ISERROR(VLOOKUP($A$310, 文字檔!K:L, 2, 0)),0,VLOOKUP($A$310, 文字檔!K:L, 2, 0))</f>
        <v>0</v>
      </c>
      <c r="I310" s="5">
        <f>IF(ISERROR(VLOOKUP($A$310, 文字檔!M:N, 2, 0)),0,VLOOKUP($A$310, 文字檔!M:N, 2, 0))</f>
        <v>13100</v>
      </c>
      <c r="J310" s="5">
        <f>IF(ISERROR(VLOOKUP($A$310, 文字檔!O:P, 2, 0)),0,VLOOKUP($A$310, 文字檔!O:P, 2, 0))</f>
        <v>0</v>
      </c>
      <c r="K310">
        <f>IF(ISERROR(VLOOKUP($A$310, 文字檔!Q:R, 2, 0)),0,VLOOKUP($A$310, 文字檔!Q:R, 2, 0))</f>
        <v>0</v>
      </c>
      <c r="L310">
        <f>IF(ISERROR(VLOOKUP($A$310, 文字檔!S:T, 2, 0)),0,VLOOKUP($A$310, 文字檔!S:T, 2, 0))</f>
        <v>8053</v>
      </c>
      <c r="M310">
        <f>IF(ISERROR(VLOOKUP($A$310, 文字檔!U:V, 2, 0)),0,VLOOKUP($A$310, 文字檔!U:V, 2, 0))</f>
        <v>-26800</v>
      </c>
      <c r="N310">
        <f>IF(ISERROR(VLOOKUP($A$310, 文字檔!W:X, 2, 0)),0,VLOOKUP($A$310, 文字檔!W:X, 2, 0))</f>
        <v>-2100</v>
      </c>
      <c r="O310">
        <f>IF(ISERROR(VLOOKUP($A$310, 文字檔!Y:Z, 2, 0)),0,VLOOKUP($A$310, 文字檔!Y:Z, 2, 0))</f>
        <v>-34100</v>
      </c>
      <c r="P310">
        <f>IF(ISERROR(VLOOKUP($A$310, 文字檔!AA:AB, 2, 0)),0,VLOOKUP($A$310, 文字檔!AA:AB, 2, 0))</f>
        <v>-21100</v>
      </c>
    </row>
    <row r="311" spans="1:16" ht="16.2">
      <c r="A311" s="7">
        <v>44047</v>
      </c>
      <c r="B311" s="5">
        <f>SUMPRODUCT($C$2:$P$2,$C$311:$P$311)</f>
        <v>84342.56</v>
      </c>
      <c r="C311" s="5">
        <f>IF(ISERROR(VLOOKUP($A$311, 文字檔!A:B, 2, 0)),0,VLOOKUP($A$311, 文字檔!A:B, 2, 0))</f>
        <v>5893.97</v>
      </c>
      <c r="D311" s="5">
        <f>IF(ISERROR(VLOOKUP($A$311, 文字檔!C:D, 2, 0)),0,VLOOKUP($A$311, 文字檔!C:D, 2, 0))</f>
        <v>0</v>
      </c>
      <c r="E311" s="5">
        <f>IF(ISERROR(VLOOKUP($A$311, 文字檔!E:F, 2, 0)),0,VLOOKUP($A$311, 文字檔!E:F, 2, 0))</f>
        <v>0</v>
      </c>
      <c r="F311" s="5">
        <f>IF(ISERROR(VLOOKUP($A$311, 文字檔!G:H, 2, 0)),0,VLOOKUP($A$311, 文字檔!G:H, 2, 0))</f>
        <v>37200</v>
      </c>
      <c r="G311" s="5">
        <f>IF(ISERROR(VLOOKUP($A$311, 文字檔!I:J, 2, 0)),0,VLOOKUP($A$311, 文字檔!I:J, 2, 0))</f>
        <v>-2900</v>
      </c>
      <c r="H311" s="5">
        <f>IF(ISERROR(VLOOKUP($A$311, 文字檔!K:L, 2, 0)),0,VLOOKUP($A$311, 文字檔!K:L, 2, 0))</f>
        <v>-10951.41</v>
      </c>
      <c r="I311" s="5">
        <f>IF(ISERROR(VLOOKUP($A$311, 文字檔!M:N, 2, 0)),0,VLOOKUP($A$311, 文字檔!M:N, 2, 0))</f>
        <v>-7900</v>
      </c>
      <c r="J311" s="5">
        <f>IF(ISERROR(VLOOKUP($A$311, 文字檔!O:P, 2, 0)),0,VLOOKUP($A$311, 文字檔!O:P, 2, 0))</f>
        <v>0</v>
      </c>
      <c r="K311">
        <f>IF(ISERROR(VLOOKUP($A$311, 文字檔!Q:R, 2, 0)),0,VLOOKUP($A$311, 文字檔!Q:R, 2, 0))</f>
        <v>15700</v>
      </c>
      <c r="L311">
        <f>IF(ISERROR(VLOOKUP($A$311, 文字檔!S:T, 2, 0)),0,VLOOKUP($A$311, 文字檔!S:T, 2, 0))</f>
        <v>0</v>
      </c>
      <c r="M311">
        <f>IF(ISERROR(VLOOKUP($A$311, 文字檔!U:V, 2, 0)),0,VLOOKUP($A$311, 文字檔!U:V, 2, 0))</f>
        <v>37200</v>
      </c>
      <c r="N311">
        <f>IF(ISERROR(VLOOKUP($A$311, 文字檔!W:X, 2, 0)),0,VLOOKUP($A$311, 文字檔!W:X, 2, 0))</f>
        <v>-9700</v>
      </c>
      <c r="O311">
        <f>IF(ISERROR(VLOOKUP($A$311, 文字檔!Y:Z, 2, 0)),0,VLOOKUP($A$311, 文字檔!Y:Z, 2, 0))</f>
        <v>19800</v>
      </c>
      <c r="P311">
        <f>IF(ISERROR(VLOOKUP($A$311, 文字檔!AA:AB, 2, 0)),0,VLOOKUP($A$311, 文字檔!AA:AB, 2, 0))</f>
        <v>0</v>
      </c>
    </row>
    <row r="312" spans="1:16" ht="16.2">
      <c r="A312" s="7">
        <v>44048</v>
      </c>
      <c r="B312" s="5">
        <f>SUMPRODUCT($C$2:$P$2,$C$312:$P$312)</f>
        <v>87138.48</v>
      </c>
      <c r="C312" s="5">
        <f>IF(ISERROR(VLOOKUP($A$312, 文字檔!A:B, 2, 0)),0,VLOOKUP($A$312, 文字檔!A:B, 2, 0))</f>
        <v>0</v>
      </c>
      <c r="D312" s="5">
        <f>IF(ISERROR(VLOOKUP($A$312, 文字檔!C:D, 2, 0)),0,VLOOKUP($A$312, 文字檔!C:D, 2, 0))</f>
        <v>0</v>
      </c>
      <c r="E312" s="5">
        <f>IF(ISERROR(VLOOKUP($A$312, 文字檔!E:F, 2, 0)),0,VLOOKUP($A$312, 文字檔!E:F, 2, 0))</f>
        <v>0</v>
      </c>
      <c r="F312" s="5">
        <f>IF(ISERROR(VLOOKUP($A$312, 文字檔!G:H, 2, 0)),0,VLOOKUP($A$312, 文字檔!G:H, 2, 0))</f>
        <v>23000</v>
      </c>
      <c r="G312" s="5">
        <f>IF(ISERROR(VLOOKUP($A$312, 文字檔!I:J, 2, 0)),0,VLOOKUP($A$312, 文字檔!I:J, 2, 0))</f>
        <v>0</v>
      </c>
      <c r="H312" s="5">
        <f>IF(ISERROR(VLOOKUP($A$312, 文字檔!K:L, 2, 0)),0,VLOOKUP($A$312, 文字檔!K:L, 2, 0))</f>
        <v>-4761.5200000000004</v>
      </c>
      <c r="I312" s="5">
        <f>IF(ISERROR(VLOOKUP($A$312, 文字檔!M:N, 2, 0)),0,VLOOKUP($A$312, 文字檔!M:N, 2, 0))</f>
        <v>0</v>
      </c>
      <c r="J312" s="5">
        <f>IF(ISERROR(VLOOKUP($A$312, 文字檔!O:P, 2, 0)),0,VLOOKUP($A$312, 文字檔!O:P, 2, 0))</f>
        <v>0</v>
      </c>
      <c r="K312">
        <f>IF(ISERROR(VLOOKUP($A$312, 文字檔!Q:R, 2, 0)),0,VLOOKUP($A$312, 文字檔!Q:R, 2, 0))</f>
        <v>23000</v>
      </c>
      <c r="L312">
        <f>IF(ISERROR(VLOOKUP($A$312, 文字檔!S:T, 2, 0)),0,VLOOKUP($A$312, 文字檔!S:T, 2, 0))</f>
        <v>0</v>
      </c>
      <c r="M312">
        <f>IF(ISERROR(VLOOKUP($A$312, 文字檔!U:V, 2, 0)),0,VLOOKUP($A$312, 文字檔!U:V, 2, 0))</f>
        <v>23000</v>
      </c>
      <c r="N312">
        <f>IF(ISERROR(VLOOKUP($A$312, 文字檔!W:X, 2, 0)),0,VLOOKUP($A$312, 文字檔!W:X, 2, 0))</f>
        <v>0</v>
      </c>
      <c r="O312">
        <f>IF(ISERROR(VLOOKUP($A$312, 文字檔!Y:Z, 2, 0)),0,VLOOKUP($A$312, 文字檔!Y:Z, 2, 0))</f>
        <v>16200</v>
      </c>
      <c r="P312">
        <f>IF(ISERROR(VLOOKUP($A$312, 文字檔!AA:AB, 2, 0)),0,VLOOKUP($A$312, 文字檔!AA:AB, 2, 0))</f>
        <v>6700</v>
      </c>
    </row>
    <row r="313" spans="1:16" ht="16.2">
      <c r="A313" s="7">
        <v>44049</v>
      </c>
      <c r="B313" s="5">
        <f>SUMPRODUCT($C$2:$P$2,$C$313:$P$313)</f>
        <v>80960.94</v>
      </c>
      <c r="C313" s="5">
        <f>IF(ISERROR(VLOOKUP($A$313, 文字檔!A:B, 2, 0)),0,VLOOKUP($A$313, 文字檔!A:B, 2, 0))</f>
        <v>0</v>
      </c>
      <c r="D313" s="5">
        <f>IF(ISERROR(VLOOKUP($A$313, 文字檔!C:D, 2, 0)),0,VLOOKUP($A$313, 文字檔!C:D, 2, 0))</f>
        <v>0</v>
      </c>
      <c r="E313" s="5">
        <f>IF(ISERROR(VLOOKUP($A$313, 文字檔!E:F, 2, 0)),0,VLOOKUP($A$313, 文字檔!E:F, 2, 0))</f>
        <v>0</v>
      </c>
      <c r="F313" s="5">
        <f>IF(ISERROR(VLOOKUP($A$313, 文字檔!G:H, 2, 0)),0,VLOOKUP($A$313, 文字檔!G:H, 2, 0))</f>
        <v>18200</v>
      </c>
      <c r="G313" s="5">
        <f>IF(ISERROR(VLOOKUP($A$313, 文字檔!I:J, 2, 0)),0,VLOOKUP($A$313, 文字檔!I:J, 2, 0))</f>
        <v>2000</v>
      </c>
      <c r="H313" s="5">
        <f>IF(ISERROR(VLOOKUP($A$313, 文字檔!K:L, 2, 0)),0,VLOOKUP($A$313, 文字檔!K:L, 2, 0))</f>
        <v>-2770.94</v>
      </c>
      <c r="I313" s="5">
        <f>IF(ISERROR(VLOOKUP($A$313, 文字檔!M:N, 2, 0)),0,VLOOKUP($A$313, 文字檔!M:N, 2, 0))</f>
        <v>0</v>
      </c>
      <c r="J313" s="5">
        <f>IF(ISERROR(VLOOKUP($A$313, 文字檔!O:P, 2, 0)),0,VLOOKUP($A$313, 文字檔!O:P, 2, 0))</f>
        <v>0</v>
      </c>
      <c r="K313">
        <f>IF(ISERROR(VLOOKUP($A$313, 文字檔!Q:R, 2, 0)),0,VLOOKUP($A$313, 文字檔!Q:R, 2, 0))</f>
        <v>16700</v>
      </c>
      <c r="L313">
        <f>IF(ISERROR(VLOOKUP($A$313, 文字檔!S:T, 2, 0)),0,VLOOKUP($A$313, 文字檔!S:T, 2, 0))</f>
        <v>8031.88</v>
      </c>
      <c r="M313">
        <f>IF(ISERROR(VLOOKUP($A$313, 文字檔!U:V, 2, 0)),0,VLOOKUP($A$313, 文字檔!U:V, 2, 0))</f>
        <v>18200</v>
      </c>
      <c r="N313">
        <f>IF(ISERROR(VLOOKUP($A$313, 文字檔!W:X, 2, 0)),0,VLOOKUP($A$313, 文字檔!W:X, 2, 0))</f>
        <v>0</v>
      </c>
      <c r="O313">
        <f>IF(ISERROR(VLOOKUP($A$313, 文字檔!Y:Z, 2, 0)),0,VLOOKUP($A$313, 文字檔!Y:Z, 2, 0))</f>
        <v>2400</v>
      </c>
      <c r="P313">
        <f>IF(ISERROR(VLOOKUP($A$313, 文字檔!AA:AB, 2, 0)),0,VLOOKUP($A$313, 文字檔!AA:AB, 2, 0))</f>
        <v>18200</v>
      </c>
    </row>
    <row r="314" spans="1:16" ht="16.2">
      <c r="A314" s="7">
        <v>44050</v>
      </c>
      <c r="B314" s="5">
        <f>SUMPRODUCT($C$2:$P$2,$C$314:$P$314)</f>
        <v>-56700</v>
      </c>
      <c r="C314" s="5">
        <f>IF(ISERROR(VLOOKUP($A$314, 文字檔!A:B, 2, 0)),0,VLOOKUP($A$314, 文字檔!A:B, 2, 0))</f>
        <v>0</v>
      </c>
      <c r="D314" s="5">
        <f>IF(ISERROR(VLOOKUP($A$314, 文字檔!C:D, 2, 0)),0,VLOOKUP($A$314, 文字檔!C:D, 2, 0))</f>
        <v>0</v>
      </c>
      <c r="E314" s="5">
        <f>IF(ISERROR(VLOOKUP($A$314, 文字檔!E:F, 2, 0)),0,VLOOKUP($A$314, 文字檔!E:F, 2, 0))</f>
        <v>0</v>
      </c>
      <c r="F314" s="5">
        <f>IF(ISERROR(VLOOKUP($A$314, 文字檔!G:H, 2, 0)),0,VLOOKUP($A$314, 文字檔!G:H, 2, 0))</f>
        <v>-14400</v>
      </c>
      <c r="G314" s="5">
        <f>IF(ISERROR(VLOOKUP($A$314, 文字檔!I:J, 2, 0)),0,VLOOKUP($A$314, 文字檔!I:J, 2, 0))</f>
        <v>0</v>
      </c>
      <c r="H314" s="5">
        <f>IF(ISERROR(VLOOKUP($A$314, 文字檔!K:L, 2, 0)),0,VLOOKUP($A$314, 文字檔!K:L, 2, 0))</f>
        <v>0</v>
      </c>
      <c r="I314" s="5">
        <f>IF(ISERROR(VLOOKUP($A$314, 文字檔!M:N, 2, 0)),0,VLOOKUP($A$314, 文字檔!M:N, 2, 0))</f>
        <v>0</v>
      </c>
      <c r="J314" s="5">
        <f>IF(ISERROR(VLOOKUP($A$314, 文字檔!O:P, 2, 0)),0,VLOOKUP($A$314, 文字檔!O:P, 2, 0))</f>
        <v>0</v>
      </c>
      <c r="K314">
        <f>IF(ISERROR(VLOOKUP($A$314, 文字檔!Q:R, 2, 0)),0,VLOOKUP($A$314, 文字檔!Q:R, 2, 0))</f>
        <v>0</v>
      </c>
      <c r="L314">
        <f>IF(ISERROR(VLOOKUP($A$314, 文字檔!S:T, 2, 0)),0,VLOOKUP($A$314, 文字檔!S:T, 2, 0))</f>
        <v>0</v>
      </c>
      <c r="M314">
        <f>IF(ISERROR(VLOOKUP($A$314, 文字檔!U:V, 2, 0)),0,VLOOKUP($A$314, 文字檔!U:V, 2, 0))</f>
        <v>-14400</v>
      </c>
      <c r="N314">
        <f>IF(ISERROR(VLOOKUP($A$314, 文字檔!W:X, 2, 0)),0,VLOOKUP($A$314, 文字檔!W:X, 2, 0))</f>
        <v>900</v>
      </c>
      <c r="O314">
        <f>IF(ISERROR(VLOOKUP($A$314, 文字檔!Y:Z, 2, 0)),0,VLOOKUP($A$314, 文字檔!Y:Z, 2, 0))</f>
        <v>-14400</v>
      </c>
      <c r="P314">
        <f>IF(ISERROR(VLOOKUP($A$314, 文字檔!AA:AB, 2, 0)),0,VLOOKUP($A$314, 文字檔!AA:AB, 2, 0))</f>
        <v>-14400</v>
      </c>
    </row>
    <row r="315" spans="1:16" ht="16.2">
      <c r="A315" s="7">
        <v>44051</v>
      </c>
      <c r="B315" s="5">
        <f>SUMPRODUCT($C$2:$P$2,$C$315:$P$315)</f>
        <v>0</v>
      </c>
      <c r="C315" s="5">
        <f>IF(ISERROR(VLOOKUP($A$315, 文字檔!A:B, 2, 0)),0,VLOOKUP($A$315, 文字檔!A:B, 2, 0))</f>
        <v>0</v>
      </c>
      <c r="D315" s="5">
        <f>IF(ISERROR(VLOOKUP($A$315, 文字檔!C:D, 2, 0)),0,VLOOKUP($A$315, 文字檔!C:D, 2, 0))</f>
        <v>0</v>
      </c>
      <c r="E315" s="5">
        <f>IF(ISERROR(VLOOKUP($A$315, 文字檔!E:F, 2, 0)),0,VLOOKUP($A$315, 文字檔!E:F, 2, 0))</f>
        <v>0</v>
      </c>
      <c r="F315" s="5">
        <f>IF(ISERROR(VLOOKUP($A$315, 文字檔!G:H, 2, 0)),0,VLOOKUP($A$315, 文字檔!G:H, 2, 0))</f>
        <v>0</v>
      </c>
      <c r="G315" s="5">
        <f>IF(ISERROR(VLOOKUP($A$315, 文字檔!I:J, 2, 0)),0,VLOOKUP($A$315, 文字檔!I:J, 2, 0))</f>
        <v>0</v>
      </c>
      <c r="H315" s="5">
        <f>IF(ISERROR(VLOOKUP($A$315, 文字檔!K:L, 2, 0)),0,VLOOKUP($A$315, 文字檔!K:L, 2, 0))</f>
        <v>0</v>
      </c>
      <c r="I315" s="5">
        <f>IF(ISERROR(VLOOKUP($A$315, 文字檔!M:N, 2, 0)),0,VLOOKUP($A$315, 文字檔!M:N, 2, 0))</f>
        <v>0</v>
      </c>
      <c r="J315" s="5">
        <f>IF(ISERROR(VLOOKUP($A$315, 文字檔!O:P, 2, 0)),0,VLOOKUP($A$315, 文字檔!O:P, 2, 0))</f>
        <v>0</v>
      </c>
      <c r="K315">
        <f>IF(ISERROR(VLOOKUP($A$315, 文字檔!Q:R, 2, 0)),0,VLOOKUP($A$315, 文字檔!Q:R, 2, 0))</f>
        <v>0</v>
      </c>
      <c r="L315">
        <f>IF(ISERROR(VLOOKUP($A$315, 文字檔!S:T, 2, 0)),0,VLOOKUP($A$315, 文字檔!S:T, 2, 0))</f>
        <v>0</v>
      </c>
      <c r="M315">
        <f>IF(ISERROR(VLOOKUP($A$315, 文字檔!U:V, 2, 0)),0,VLOOKUP($A$315, 文字檔!U:V, 2, 0))</f>
        <v>0</v>
      </c>
      <c r="N315">
        <f>IF(ISERROR(VLOOKUP($A$315, 文字檔!W:X, 2, 0)),0,VLOOKUP($A$315, 文字檔!W:X, 2, 0))</f>
        <v>0</v>
      </c>
      <c r="O315">
        <f>IF(ISERROR(VLOOKUP($A$315, 文字檔!Y:Z, 2, 0)),0,VLOOKUP($A$315, 文字檔!Y:Z, 2, 0))</f>
        <v>0</v>
      </c>
      <c r="P315">
        <f>IF(ISERROR(VLOOKUP($A$315, 文字檔!AA:AB, 2, 0)),0,VLOOKUP($A$315, 文字檔!AA:AB, 2, 0))</f>
        <v>0</v>
      </c>
    </row>
    <row r="316" spans="1:16" ht="16.2">
      <c r="A316" s="7">
        <v>44052</v>
      </c>
      <c r="B316" s="5">
        <f>SUMPRODUCT($C$2:$P$2,$C$316:$P$316)</f>
        <v>0</v>
      </c>
      <c r="C316" s="5">
        <f>IF(ISERROR(VLOOKUP($A$316, 文字檔!A:B, 2, 0)),0,VLOOKUP($A$316, 文字檔!A:B, 2, 0))</f>
        <v>0</v>
      </c>
      <c r="D316" s="5">
        <f>IF(ISERROR(VLOOKUP($A$316, 文字檔!C:D, 2, 0)),0,VLOOKUP($A$316, 文字檔!C:D, 2, 0))</f>
        <v>0</v>
      </c>
      <c r="E316" s="5">
        <f>IF(ISERROR(VLOOKUP($A$316, 文字檔!E:F, 2, 0)),0,VLOOKUP($A$316, 文字檔!E:F, 2, 0))</f>
        <v>0</v>
      </c>
      <c r="F316" s="5">
        <f>IF(ISERROR(VLOOKUP($A$316, 文字檔!G:H, 2, 0)),0,VLOOKUP($A$316, 文字檔!G:H, 2, 0))</f>
        <v>0</v>
      </c>
      <c r="G316" s="5">
        <f>IF(ISERROR(VLOOKUP($A$316, 文字檔!I:J, 2, 0)),0,VLOOKUP($A$316, 文字檔!I:J, 2, 0))</f>
        <v>0</v>
      </c>
      <c r="H316" s="5">
        <f>IF(ISERROR(VLOOKUP($A$316, 文字檔!K:L, 2, 0)),0,VLOOKUP($A$316, 文字檔!K:L, 2, 0))</f>
        <v>0</v>
      </c>
      <c r="I316" s="5">
        <f>IF(ISERROR(VLOOKUP($A$316, 文字檔!M:N, 2, 0)),0,VLOOKUP($A$316, 文字檔!M:N, 2, 0))</f>
        <v>0</v>
      </c>
      <c r="J316" s="5">
        <f>IF(ISERROR(VLOOKUP($A$316, 文字檔!O:P, 2, 0)),0,VLOOKUP($A$316, 文字檔!O:P, 2, 0))</f>
        <v>0</v>
      </c>
      <c r="K316">
        <f>IF(ISERROR(VLOOKUP($A$316, 文字檔!Q:R, 2, 0)),0,VLOOKUP($A$316, 文字檔!Q:R, 2, 0))</f>
        <v>0</v>
      </c>
      <c r="L316">
        <f>IF(ISERROR(VLOOKUP($A$316, 文字檔!S:T, 2, 0)),0,VLOOKUP($A$316, 文字檔!S:T, 2, 0))</f>
        <v>0</v>
      </c>
      <c r="M316">
        <f>IF(ISERROR(VLOOKUP($A$316, 文字檔!U:V, 2, 0)),0,VLOOKUP($A$316, 文字檔!U:V, 2, 0))</f>
        <v>0</v>
      </c>
      <c r="N316">
        <f>IF(ISERROR(VLOOKUP($A$316, 文字檔!W:X, 2, 0)),0,VLOOKUP($A$316, 文字檔!W:X, 2, 0))</f>
        <v>0</v>
      </c>
      <c r="O316">
        <f>IF(ISERROR(VLOOKUP($A$316, 文字檔!Y:Z, 2, 0)),0,VLOOKUP($A$316, 文字檔!Y:Z, 2, 0))</f>
        <v>0</v>
      </c>
      <c r="P316">
        <f>IF(ISERROR(VLOOKUP($A$316, 文字檔!AA:AB, 2, 0)),0,VLOOKUP($A$316, 文字檔!AA:AB, 2, 0))</f>
        <v>0</v>
      </c>
    </row>
    <row r="317" spans="1:16" ht="16.2">
      <c r="A317" s="7">
        <v>44053</v>
      </c>
      <c r="B317" s="5">
        <f>SUMPRODUCT($C$2:$P$2,$C$317:$P$317)</f>
        <v>600</v>
      </c>
      <c r="C317" s="5">
        <f>IF(ISERROR(VLOOKUP($A$317, 文字檔!A:B, 2, 0)),0,VLOOKUP($A$317, 文字檔!A:B, 2, 0))</f>
        <v>0</v>
      </c>
      <c r="D317" s="5">
        <f>IF(ISERROR(VLOOKUP($A$317, 文字檔!C:D, 2, 0)),0,VLOOKUP($A$317, 文字檔!C:D, 2, 0))</f>
        <v>0</v>
      </c>
      <c r="E317" s="5">
        <f>IF(ISERROR(VLOOKUP($A$317, 文字檔!E:F, 2, 0)),0,VLOOKUP($A$317, 文字檔!E:F, 2, 0))</f>
        <v>0</v>
      </c>
      <c r="F317" s="5">
        <f>IF(ISERROR(VLOOKUP($A$317, 文字檔!G:H, 2, 0)),0,VLOOKUP($A$317, 文字檔!G:H, 2, 0))</f>
        <v>18400</v>
      </c>
      <c r="G317" s="5">
        <f>IF(ISERROR(VLOOKUP($A$317, 文字檔!I:J, 2, 0)),0,VLOOKUP($A$317, 文字檔!I:J, 2, 0))</f>
        <v>-7300</v>
      </c>
      <c r="H317" s="5">
        <f>IF(ISERROR(VLOOKUP($A$317, 文字檔!K:L, 2, 0)),0,VLOOKUP($A$317, 文字檔!K:L, 2, 0))</f>
        <v>0</v>
      </c>
      <c r="I317" s="5">
        <f>IF(ISERROR(VLOOKUP($A$317, 文字檔!M:N, 2, 0)),0,VLOOKUP($A$317, 文字檔!M:N, 2, 0))</f>
        <v>-23300</v>
      </c>
      <c r="J317" s="5">
        <f>IF(ISERROR(VLOOKUP($A$317, 文字檔!O:P, 2, 0)),0,VLOOKUP($A$317, 文字檔!O:P, 2, 0))</f>
        <v>0</v>
      </c>
      <c r="K317">
        <f>IF(ISERROR(VLOOKUP($A$317, 文字檔!Q:R, 2, 0)),0,VLOOKUP($A$317, 文字檔!Q:R, 2, 0))</f>
        <v>0</v>
      </c>
      <c r="L317">
        <f>IF(ISERROR(VLOOKUP($A$317, 文字檔!S:T, 2, 0)),0,VLOOKUP($A$317, 文字檔!S:T, 2, 0))</f>
        <v>0</v>
      </c>
      <c r="M317">
        <f>IF(ISERROR(VLOOKUP($A$317, 文字檔!U:V, 2, 0)),0,VLOOKUP($A$317, 文字檔!U:V, 2, 0))</f>
        <v>18400</v>
      </c>
      <c r="N317">
        <f>IF(ISERROR(VLOOKUP($A$317, 文字檔!W:X, 2, 0)),0,VLOOKUP($A$317, 文字檔!W:X, 2, 0))</f>
        <v>-16100</v>
      </c>
      <c r="O317">
        <f>IF(ISERROR(VLOOKUP($A$317, 文字檔!Y:Z, 2, 0)),0,VLOOKUP($A$317, 文字檔!Y:Z, 2, 0))</f>
        <v>-7900</v>
      </c>
      <c r="P317">
        <f>IF(ISERROR(VLOOKUP($A$317, 文字檔!AA:AB, 2, 0)),0,VLOOKUP($A$317, 文字檔!AA:AB, 2, 0))</f>
        <v>18400</v>
      </c>
    </row>
    <row r="318" spans="1:16" ht="16.2">
      <c r="A318" s="7">
        <v>44054</v>
      </c>
      <c r="B318" s="5">
        <f>SUMPRODUCT($C$2:$P$2,$C$318:$P$318)</f>
        <v>-117900</v>
      </c>
      <c r="C318" s="5">
        <f>IF(ISERROR(VLOOKUP($A$318, 文字檔!A:B, 2, 0)),0,VLOOKUP($A$318, 文字檔!A:B, 2, 0))</f>
        <v>0</v>
      </c>
      <c r="D318" s="5">
        <f>IF(ISERROR(VLOOKUP($A$318, 文字檔!C:D, 2, 0)),0,VLOOKUP($A$318, 文字檔!C:D, 2, 0))</f>
        <v>0</v>
      </c>
      <c r="E318" s="5">
        <f>IF(ISERROR(VLOOKUP($A$318, 文字檔!E:F, 2, 0)),0,VLOOKUP($A$318, 文字檔!E:F, 2, 0))</f>
        <v>0</v>
      </c>
      <c r="F318" s="5">
        <f>IF(ISERROR(VLOOKUP($A$318, 文字檔!G:H, 2, 0)),0,VLOOKUP($A$318, 文字檔!G:H, 2, 0))</f>
        <v>-23600</v>
      </c>
      <c r="G318" s="5">
        <f>IF(ISERROR(VLOOKUP($A$318, 文字檔!I:J, 2, 0)),0,VLOOKUP($A$318, 文字檔!I:J, 2, 0))</f>
        <v>-4300</v>
      </c>
      <c r="H318" s="5">
        <f>IF(ISERROR(VLOOKUP($A$318, 文字檔!K:L, 2, 0)),0,VLOOKUP($A$318, 文字檔!K:L, 2, 0))</f>
        <v>0</v>
      </c>
      <c r="I318" s="5">
        <f>IF(ISERROR(VLOOKUP($A$318, 文字檔!M:N, 2, 0)),0,VLOOKUP($A$318, 文字檔!M:N, 2, 0))</f>
        <v>-24400</v>
      </c>
      <c r="J318" s="5">
        <f>IF(ISERROR(VLOOKUP($A$318, 文字檔!O:P, 2, 0)),0,VLOOKUP($A$318, 文字檔!O:P, 2, 0))</f>
        <v>0</v>
      </c>
      <c r="K318">
        <f>IF(ISERROR(VLOOKUP($A$318, 文字檔!Q:R, 2, 0)),0,VLOOKUP($A$318, 文字檔!Q:R, 2, 0))</f>
        <v>0</v>
      </c>
      <c r="L318">
        <f>IF(ISERROR(VLOOKUP($A$318, 文字檔!S:T, 2, 0)),0,VLOOKUP($A$318, 文字檔!S:T, 2, 0))</f>
        <v>0</v>
      </c>
      <c r="M318">
        <f>IF(ISERROR(VLOOKUP($A$318, 文字檔!U:V, 2, 0)),0,VLOOKUP($A$318, 文字檔!U:V, 2, 0))</f>
        <v>-23600</v>
      </c>
      <c r="N318">
        <f>IF(ISERROR(VLOOKUP($A$318, 文字檔!W:X, 2, 0)),0,VLOOKUP($A$318, 文字檔!W:X, 2, 0))</f>
        <v>-9200</v>
      </c>
      <c r="O318">
        <f>IF(ISERROR(VLOOKUP($A$318, 文字檔!Y:Z, 2, 0)),0,VLOOKUP($A$318, 文字檔!Y:Z, 2, 0))</f>
        <v>-9200</v>
      </c>
      <c r="P318">
        <f>IF(ISERROR(VLOOKUP($A$318, 文字檔!AA:AB, 2, 0)),0,VLOOKUP($A$318, 文字檔!AA:AB, 2, 0))</f>
        <v>-23600</v>
      </c>
    </row>
    <row r="319" spans="1:16" ht="16.2">
      <c r="A319" s="7">
        <v>44055</v>
      </c>
      <c r="B319" s="5">
        <f>SUMPRODUCT($C$2:$P$2,$C$319:$P$319)</f>
        <v>-55480.4</v>
      </c>
      <c r="C319" s="5">
        <f>IF(ISERROR(VLOOKUP($A$319, 文字檔!A:B, 2, 0)),0,VLOOKUP($A$319, 文字檔!A:B, 2, 0))</f>
        <v>0</v>
      </c>
      <c r="D319" s="5">
        <f>IF(ISERROR(VLOOKUP($A$319, 文字檔!C:D, 2, 0)),0,VLOOKUP($A$319, 文字檔!C:D, 2, 0))</f>
        <v>8700</v>
      </c>
      <c r="E319" s="5">
        <f>IF(ISERROR(VLOOKUP($A$319, 文字檔!E:F, 2, 0)),0,VLOOKUP($A$319, 文字檔!E:F, 2, 0))</f>
        <v>0</v>
      </c>
      <c r="F319" s="5">
        <f>IF(ISERROR(VLOOKUP($A$319, 文字檔!G:H, 2, 0)),0,VLOOKUP($A$319, 文字檔!G:H, 2, 0))</f>
        <v>-16400</v>
      </c>
      <c r="G319" s="5">
        <f>IF(ISERROR(VLOOKUP($A$319, 文字檔!I:J, 2, 0)),0,VLOOKUP($A$319, 文字檔!I:J, 2, 0))</f>
        <v>0</v>
      </c>
      <c r="H319" s="5">
        <f>IF(ISERROR(VLOOKUP($A$319, 文字檔!K:L, 2, 0)),0,VLOOKUP($A$319, 文字檔!K:L, 2, 0))</f>
        <v>4619.6000000000004</v>
      </c>
      <c r="I319" s="5">
        <f>IF(ISERROR(VLOOKUP($A$319, 文字檔!M:N, 2, 0)),0,VLOOKUP($A$319, 文字檔!M:N, 2, 0))</f>
        <v>5700</v>
      </c>
      <c r="J319" s="5">
        <f>IF(ISERROR(VLOOKUP($A$319, 文字檔!O:P, 2, 0)),0,VLOOKUP($A$319, 文字檔!O:P, 2, 0))</f>
        <v>0</v>
      </c>
      <c r="K319">
        <f>IF(ISERROR(VLOOKUP($A$319, 文字檔!Q:R, 2, 0)),0,VLOOKUP($A$319, 文字檔!Q:R, 2, 0))</f>
        <v>-4800</v>
      </c>
      <c r="L319">
        <f>IF(ISERROR(VLOOKUP($A$319, 文字檔!S:T, 2, 0)),0,VLOOKUP($A$319, 文字檔!S:T, 2, 0))</f>
        <v>0</v>
      </c>
      <c r="M319">
        <f>IF(ISERROR(VLOOKUP($A$319, 文字檔!U:V, 2, 0)),0,VLOOKUP($A$319, 文字檔!U:V, 2, 0))</f>
        <v>-46200</v>
      </c>
      <c r="N319">
        <f>IF(ISERROR(VLOOKUP($A$319, 文字檔!W:X, 2, 0)),0,VLOOKUP($A$319, 文字檔!W:X, 2, 0))</f>
        <v>0</v>
      </c>
      <c r="O319">
        <f>IF(ISERROR(VLOOKUP($A$319, 文字檔!Y:Z, 2, 0)),0,VLOOKUP($A$319, 文字檔!Y:Z, 2, 0))</f>
        <v>19400</v>
      </c>
      <c r="P319">
        <f>IF(ISERROR(VLOOKUP($A$319, 文字檔!AA:AB, 2, 0)),0,VLOOKUP($A$319, 文字檔!AA:AB, 2, 0))</f>
        <v>-26500</v>
      </c>
    </row>
    <row r="320" spans="1:16" ht="16.2">
      <c r="A320" s="7">
        <v>44056</v>
      </c>
      <c r="B320" s="5">
        <f>SUMPRODUCT($C$2:$P$2,$C$320:$P$320)</f>
        <v>-33310.82</v>
      </c>
      <c r="C320" s="5">
        <f>IF(ISERROR(VLOOKUP($A$320, 文字檔!A:B, 2, 0)),0,VLOOKUP($A$320, 文字檔!A:B, 2, 0))</f>
        <v>0</v>
      </c>
      <c r="D320" s="5">
        <f>IF(ISERROR(VLOOKUP($A$320, 文字檔!C:D, 2, 0)),0,VLOOKUP($A$320, 文字檔!C:D, 2, 0))</f>
        <v>-31300</v>
      </c>
      <c r="E320" s="5">
        <f>IF(ISERROR(VLOOKUP($A$320, 文字檔!E:F, 2, 0)),0,VLOOKUP($A$320, 文字檔!E:F, 2, 0))</f>
        <v>0</v>
      </c>
      <c r="F320" s="5">
        <f>IF(ISERROR(VLOOKUP($A$320, 文字檔!G:H, 2, 0)),0,VLOOKUP($A$320, 文字檔!G:H, 2, 0))</f>
        <v>13600</v>
      </c>
      <c r="G320" s="5">
        <f>IF(ISERROR(VLOOKUP($A$320, 文字檔!I:J, 2, 0)),0,VLOOKUP($A$320, 文字檔!I:J, 2, 0))</f>
        <v>0</v>
      </c>
      <c r="H320" s="5">
        <f>IF(ISERROR(VLOOKUP($A$320, 文字檔!K:L, 2, 0)),0,VLOOKUP($A$320, 文字檔!K:L, 2, 0))</f>
        <v>-2745.25</v>
      </c>
      <c r="I320" s="5">
        <f>IF(ISERROR(VLOOKUP($A$320, 文字檔!M:N, 2, 0)),0,VLOOKUP($A$320, 文字檔!M:N, 2, 0))</f>
        <v>0</v>
      </c>
      <c r="J320" s="5">
        <f>IF(ISERROR(VLOOKUP($A$320, 文字檔!O:P, 2, 0)),0,VLOOKUP($A$320, 文字檔!O:P, 2, 0))</f>
        <v>0</v>
      </c>
      <c r="K320">
        <f>IF(ISERROR(VLOOKUP($A$320, 文字檔!Q:R, 2, 0)),0,VLOOKUP($A$320, 文字檔!Q:R, 2, 0))</f>
        <v>0</v>
      </c>
      <c r="L320">
        <f>IF(ISERROR(VLOOKUP($A$320, 文字檔!S:T, 2, 0)),0,VLOOKUP($A$320, 文字檔!S:T, 2, 0))</f>
        <v>8634.43</v>
      </c>
      <c r="M320">
        <f>IF(ISERROR(VLOOKUP($A$320, 文字檔!U:V, 2, 0)),0,VLOOKUP($A$320, 文字檔!U:V, 2, 0))</f>
        <v>-13600</v>
      </c>
      <c r="N320">
        <f>IF(ISERROR(VLOOKUP($A$320, 文字檔!W:X, 2, 0)),0,VLOOKUP($A$320, 文字檔!W:X, 2, 0))</f>
        <v>0</v>
      </c>
      <c r="O320">
        <f>IF(ISERROR(VLOOKUP($A$320, 文字檔!Y:Z, 2, 0)),0,VLOOKUP($A$320, 文字檔!Y:Z, 2, 0))</f>
        <v>-7900</v>
      </c>
      <c r="P320">
        <f>IF(ISERROR(VLOOKUP($A$320, 文字檔!AA:AB, 2, 0)),0,VLOOKUP($A$320, 文字檔!AA:AB, 2, 0))</f>
        <v>0</v>
      </c>
    </row>
    <row r="321" spans="1:16" ht="16.2">
      <c r="A321" s="7">
        <v>44057</v>
      </c>
      <c r="B321" s="5">
        <f>SUMPRODUCT($C$2:$P$2,$C$321:$P$321)</f>
        <v>-66561.16</v>
      </c>
      <c r="C321" s="5">
        <f>IF(ISERROR(VLOOKUP($A$321, 文字檔!A:B, 2, 0)),0,VLOOKUP($A$321, 文字檔!A:B, 2, 0))</f>
        <v>0</v>
      </c>
      <c r="D321" s="5">
        <f>IF(ISERROR(VLOOKUP($A$321, 文字檔!C:D, 2, 0)),0,VLOOKUP($A$321, 文字檔!C:D, 2, 0))</f>
        <v>0</v>
      </c>
      <c r="E321" s="5">
        <f>IF(ISERROR(VLOOKUP($A$321, 文字檔!E:F, 2, 0)),0,VLOOKUP($A$321, 文字檔!E:F, 2, 0))</f>
        <v>0</v>
      </c>
      <c r="F321" s="5">
        <f>IF(ISERROR(VLOOKUP($A$321, 文字檔!G:H, 2, 0)),0,VLOOKUP($A$321, 文字檔!G:H, 2, 0))</f>
        <v>13000</v>
      </c>
      <c r="G321" s="5">
        <f>IF(ISERROR(VLOOKUP($A$321, 文字檔!I:J, 2, 0)),0,VLOOKUP($A$321, 文字檔!I:J, 2, 0))</f>
        <v>0</v>
      </c>
      <c r="H321" s="5">
        <f>IF(ISERROR(VLOOKUP($A$321, 文字檔!K:L, 2, 0)),0,VLOOKUP($A$321, 文字檔!K:L, 2, 0))</f>
        <v>-5161.16</v>
      </c>
      <c r="I321" s="5">
        <f>IF(ISERROR(VLOOKUP($A$321, 文字檔!M:N, 2, 0)),0,VLOOKUP($A$321, 文字檔!M:N, 2, 0))</f>
        <v>-16300</v>
      </c>
      <c r="J321" s="5">
        <f>IF(ISERROR(VLOOKUP($A$321, 文字檔!O:P, 2, 0)),0,VLOOKUP($A$321, 文字檔!O:P, 2, 0))</f>
        <v>0</v>
      </c>
      <c r="K321">
        <f>IF(ISERROR(VLOOKUP($A$321, 文字檔!Q:R, 2, 0)),0,VLOOKUP($A$321, 文字檔!Q:R, 2, 0))</f>
        <v>-17800</v>
      </c>
      <c r="L321">
        <f>IF(ISERROR(VLOOKUP($A$321, 文字檔!S:T, 2, 0)),0,VLOOKUP($A$321, 文字檔!S:T, 2, 0))</f>
        <v>0</v>
      </c>
      <c r="M321">
        <f>IF(ISERROR(VLOOKUP($A$321, 文字檔!U:V, 2, 0)),0,VLOOKUP($A$321, 文字檔!U:V, 2, 0))</f>
        <v>-13000</v>
      </c>
      <c r="N321">
        <f>IF(ISERROR(VLOOKUP($A$321, 文字檔!W:X, 2, 0)),0,VLOOKUP($A$321, 文字檔!W:X, 2, 0))</f>
        <v>3300</v>
      </c>
      <c r="O321">
        <f>IF(ISERROR(VLOOKUP($A$321, 文字檔!Y:Z, 2, 0)),0,VLOOKUP($A$321, 文字檔!Y:Z, 2, 0))</f>
        <v>-30600</v>
      </c>
      <c r="P321">
        <f>IF(ISERROR(VLOOKUP($A$321, 文字檔!AA:AB, 2, 0)),0,VLOOKUP($A$321, 文字檔!AA:AB, 2, 0))</f>
        <v>0</v>
      </c>
    </row>
    <row r="322" spans="1:16" ht="16.2">
      <c r="A322" s="7">
        <v>44058</v>
      </c>
      <c r="B322" s="5">
        <f>SUMPRODUCT($C$2:$P$2,$C$322:$P$322)</f>
        <v>0</v>
      </c>
      <c r="C322" s="5">
        <f>IF(ISERROR(VLOOKUP($A$322, 文字檔!A:B, 2, 0)),0,VLOOKUP($A$322, 文字檔!A:B, 2, 0))</f>
        <v>0</v>
      </c>
      <c r="D322" s="5">
        <f>IF(ISERROR(VLOOKUP($A$322, 文字檔!C:D, 2, 0)),0,VLOOKUP($A$322, 文字檔!C:D, 2, 0))</f>
        <v>0</v>
      </c>
      <c r="E322" s="5">
        <f>IF(ISERROR(VLOOKUP($A$322, 文字檔!E:F, 2, 0)),0,VLOOKUP($A$322, 文字檔!E:F, 2, 0))</f>
        <v>0</v>
      </c>
      <c r="F322" s="5">
        <f>IF(ISERROR(VLOOKUP($A$322, 文字檔!G:H, 2, 0)),0,VLOOKUP($A$322, 文字檔!G:H, 2, 0))</f>
        <v>0</v>
      </c>
      <c r="G322" s="5">
        <f>IF(ISERROR(VLOOKUP($A$322, 文字檔!I:J, 2, 0)),0,VLOOKUP($A$322, 文字檔!I:J, 2, 0))</f>
        <v>0</v>
      </c>
      <c r="H322" s="5">
        <f>IF(ISERROR(VLOOKUP($A$322, 文字檔!K:L, 2, 0)),0,VLOOKUP($A$322, 文字檔!K:L, 2, 0))</f>
        <v>0</v>
      </c>
      <c r="I322" s="5">
        <f>IF(ISERROR(VLOOKUP($A$322, 文字檔!M:N, 2, 0)),0,VLOOKUP($A$322, 文字檔!M:N, 2, 0))</f>
        <v>0</v>
      </c>
      <c r="J322" s="5">
        <f>IF(ISERROR(VLOOKUP($A$322, 文字檔!O:P, 2, 0)),0,VLOOKUP($A$322, 文字檔!O:P, 2, 0))</f>
        <v>0</v>
      </c>
      <c r="K322">
        <f>IF(ISERROR(VLOOKUP($A$322, 文字檔!Q:R, 2, 0)),0,VLOOKUP($A$322, 文字檔!Q:R, 2, 0))</f>
        <v>0</v>
      </c>
      <c r="L322">
        <f>IF(ISERROR(VLOOKUP($A$322, 文字檔!S:T, 2, 0)),0,VLOOKUP($A$322, 文字檔!S:T, 2, 0))</f>
        <v>0</v>
      </c>
      <c r="M322">
        <f>IF(ISERROR(VLOOKUP($A$322, 文字檔!U:V, 2, 0)),0,VLOOKUP($A$322, 文字檔!U:V, 2, 0))</f>
        <v>0</v>
      </c>
      <c r="N322">
        <f>IF(ISERROR(VLOOKUP($A$322, 文字檔!W:X, 2, 0)),0,VLOOKUP($A$322, 文字檔!W:X, 2, 0))</f>
        <v>0</v>
      </c>
      <c r="O322">
        <f>IF(ISERROR(VLOOKUP($A$322, 文字檔!Y:Z, 2, 0)),0,VLOOKUP($A$322, 文字檔!Y:Z, 2, 0))</f>
        <v>0</v>
      </c>
      <c r="P322">
        <f>IF(ISERROR(VLOOKUP($A$322, 文字檔!AA:AB, 2, 0)),0,VLOOKUP($A$322, 文字檔!AA:AB, 2, 0))</f>
        <v>0</v>
      </c>
    </row>
    <row r="323" spans="1:16" ht="16.2">
      <c r="A323" s="7">
        <v>44059</v>
      </c>
      <c r="B323" s="5">
        <f>SUMPRODUCT($C$2:$P$2,$C$323:$P$323)</f>
        <v>0</v>
      </c>
      <c r="C323" s="5">
        <f>IF(ISERROR(VLOOKUP($A$323, 文字檔!A:B, 2, 0)),0,VLOOKUP($A$323, 文字檔!A:B, 2, 0))</f>
        <v>0</v>
      </c>
      <c r="D323" s="5">
        <f>IF(ISERROR(VLOOKUP($A$323, 文字檔!C:D, 2, 0)),0,VLOOKUP($A$323, 文字檔!C:D, 2, 0))</f>
        <v>0</v>
      </c>
      <c r="E323" s="5">
        <f>IF(ISERROR(VLOOKUP($A$323, 文字檔!E:F, 2, 0)),0,VLOOKUP($A$323, 文字檔!E:F, 2, 0))</f>
        <v>0</v>
      </c>
      <c r="F323" s="5">
        <f>IF(ISERROR(VLOOKUP($A$323, 文字檔!G:H, 2, 0)),0,VLOOKUP($A$323, 文字檔!G:H, 2, 0))</f>
        <v>0</v>
      </c>
      <c r="G323" s="5">
        <f>IF(ISERROR(VLOOKUP($A$323, 文字檔!I:J, 2, 0)),0,VLOOKUP($A$323, 文字檔!I:J, 2, 0))</f>
        <v>0</v>
      </c>
      <c r="H323" s="5">
        <f>IF(ISERROR(VLOOKUP($A$323, 文字檔!K:L, 2, 0)),0,VLOOKUP($A$323, 文字檔!K:L, 2, 0))</f>
        <v>0</v>
      </c>
      <c r="I323" s="5">
        <f>IF(ISERROR(VLOOKUP($A$323, 文字檔!M:N, 2, 0)),0,VLOOKUP($A$323, 文字檔!M:N, 2, 0))</f>
        <v>0</v>
      </c>
      <c r="J323" s="5">
        <f>IF(ISERROR(VLOOKUP($A$323, 文字檔!O:P, 2, 0)),0,VLOOKUP($A$323, 文字檔!O:P, 2, 0))</f>
        <v>0</v>
      </c>
      <c r="K323">
        <f>IF(ISERROR(VLOOKUP($A$323, 文字檔!Q:R, 2, 0)),0,VLOOKUP($A$323, 文字檔!Q:R, 2, 0))</f>
        <v>0</v>
      </c>
      <c r="L323">
        <f>IF(ISERROR(VLOOKUP($A$323, 文字檔!S:T, 2, 0)),0,VLOOKUP($A$323, 文字檔!S:T, 2, 0))</f>
        <v>0</v>
      </c>
      <c r="M323">
        <f>IF(ISERROR(VLOOKUP($A$323, 文字檔!U:V, 2, 0)),0,VLOOKUP($A$323, 文字檔!U:V, 2, 0))</f>
        <v>0</v>
      </c>
      <c r="N323">
        <f>IF(ISERROR(VLOOKUP($A$323, 文字檔!W:X, 2, 0)),0,VLOOKUP($A$323, 文字檔!W:X, 2, 0))</f>
        <v>0</v>
      </c>
      <c r="O323">
        <f>IF(ISERROR(VLOOKUP($A$323, 文字檔!Y:Z, 2, 0)),0,VLOOKUP($A$323, 文字檔!Y:Z, 2, 0))</f>
        <v>0</v>
      </c>
      <c r="P323">
        <f>IF(ISERROR(VLOOKUP($A$323, 文字檔!AA:AB, 2, 0)),0,VLOOKUP($A$323, 文字檔!AA:AB, 2, 0))</f>
        <v>0</v>
      </c>
    </row>
    <row r="324" spans="1:16" ht="16.2">
      <c r="A324" s="7">
        <v>44060</v>
      </c>
      <c r="B324" s="5">
        <f>SUMPRODUCT($C$2:$P$2,$C$324:$P$324)</f>
        <v>115039.95999999999</v>
      </c>
      <c r="C324" s="5">
        <f>IF(ISERROR(VLOOKUP($A$324, 文字檔!A:B, 2, 0)),0,VLOOKUP($A$324, 文字檔!A:B, 2, 0))</f>
        <v>4423.96</v>
      </c>
      <c r="D324" s="5">
        <f>IF(ISERROR(VLOOKUP($A$324, 文字檔!C:D, 2, 0)),0,VLOOKUP($A$324, 文字檔!C:D, 2, 0))</f>
        <v>20500</v>
      </c>
      <c r="E324" s="5">
        <f>IF(ISERROR(VLOOKUP($A$324, 文字檔!E:F, 2, 0)),0,VLOOKUP($A$324, 文字檔!E:F, 2, 0))</f>
        <v>0</v>
      </c>
      <c r="F324" s="5">
        <f>IF(ISERROR(VLOOKUP($A$324, 文字檔!G:H, 2, 0)),0,VLOOKUP($A$324, 文字檔!G:H, 2, 0))</f>
        <v>33400</v>
      </c>
      <c r="G324" s="5">
        <f>IF(ISERROR(VLOOKUP($A$324, 文字檔!I:J, 2, 0)),0,VLOOKUP($A$324, 文字檔!I:J, 2, 0))</f>
        <v>-11800</v>
      </c>
      <c r="H324" s="5">
        <f>IF(ISERROR(VLOOKUP($A$324, 文字檔!K:L, 2, 0)),0,VLOOKUP($A$324, 文字檔!K:L, 2, 0))</f>
        <v>30616</v>
      </c>
      <c r="I324" s="5">
        <f>IF(ISERROR(VLOOKUP($A$324, 文字檔!M:N, 2, 0)),0,VLOOKUP($A$324, 文字檔!M:N, 2, 0))</f>
        <v>3700</v>
      </c>
      <c r="J324" s="5">
        <f>IF(ISERROR(VLOOKUP($A$324, 文字檔!O:P, 2, 0)),0,VLOOKUP($A$324, 文字檔!O:P, 2, 0))</f>
        <v>0</v>
      </c>
      <c r="K324">
        <f>IF(ISERROR(VLOOKUP($A$324, 文字檔!Q:R, 2, 0)),0,VLOOKUP($A$324, 文字檔!Q:R, 2, 0))</f>
        <v>0</v>
      </c>
      <c r="L324">
        <f>IF(ISERROR(VLOOKUP($A$324, 文字檔!S:T, 2, 0)),0,VLOOKUP($A$324, 文字檔!S:T, 2, 0))</f>
        <v>0</v>
      </c>
      <c r="M324">
        <f>IF(ISERROR(VLOOKUP($A$324, 文字檔!U:V, 2, 0)),0,VLOOKUP($A$324, 文字檔!U:V, 2, 0))</f>
        <v>-7600</v>
      </c>
      <c r="N324">
        <f>IF(ISERROR(VLOOKUP($A$324, 文字檔!W:X, 2, 0)),0,VLOOKUP($A$324, 文字檔!W:X, 2, 0))</f>
        <v>33400</v>
      </c>
      <c r="O324">
        <f>IF(ISERROR(VLOOKUP($A$324, 文字檔!Y:Z, 2, 0)),0,VLOOKUP($A$324, 文字檔!Y:Z, 2, 0))</f>
        <v>100</v>
      </c>
      <c r="P324">
        <f>IF(ISERROR(VLOOKUP($A$324, 文字檔!AA:AB, 2, 0)),0,VLOOKUP($A$324, 文字檔!AA:AB, 2, 0))</f>
        <v>8300</v>
      </c>
    </row>
    <row r="325" spans="1:16" ht="16.2">
      <c r="A325" s="7">
        <v>44061</v>
      </c>
      <c r="B325" s="5">
        <f>SUMPRODUCT($C$2:$P$2,$C$325:$P$325)</f>
        <v>-83311.34</v>
      </c>
      <c r="C325" s="5">
        <f>IF(ISERROR(VLOOKUP($A$325, 文字檔!A:B, 2, 0)),0,VLOOKUP($A$325, 文字檔!A:B, 2, 0))</f>
        <v>0</v>
      </c>
      <c r="D325" s="5">
        <f>IF(ISERROR(VLOOKUP($A$325, 文字檔!C:D, 2, 0)),0,VLOOKUP($A$325, 文字檔!C:D, 2, 0))</f>
        <v>4700</v>
      </c>
      <c r="E325" s="5">
        <f>IF(ISERROR(VLOOKUP($A$325, 文字檔!E:F, 2, 0)),0,VLOOKUP($A$325, 文字檔!E:F, 2, 0))</f>
        <v>0</v>
      </c>
      <c r="F325" s="5">
        <f>IF(ISERROR(VLOOKUP($A$325, 文字檔!G:H, 2, 0)),0,VLOOKUP($A$325, 文字檔!G:H, 2, 0))</f>
        <v>-16000</v>
      </c>
      <c r="G325" s="5">
        <f>IF(ISERROR(VLOOKUP($A$325, 文字檔!I:J, 2, 0)),0,VLOOKUP($A$325, 文字檔!I:J, 2, 0))</f>
        <v>-13400</v>
      </c>
      <c r="H325" s="5">
        <f>IF(ISERROR(VLOOKUP($A$325, 文字檔!K:L, 2, 0)),0,VLOOKUP($A$325, 文字檔!K:L, 2, 0))</f>
        <v>6235.46</v>
      </c>
      <c r="I325" s="5">
        <f>IF(ISERROR(VLOOKUP($A$325, 文字檔!M:N, 2, 0)),0,VLOOKUP($A$325, 文字檔!M:N, 2, 0))</f>
        <v>0</v>
      </c>
      <c r="J325" s="5">
        <f>IF(ISERROR(VLOOKUP($A$325, 文字檔!O:P, 2, 0)),0,VLOOKUP($A$325, 文字檔!O:P, 2, 0))</f>
        <v>-4572.05</v>
      </c>
      <c r="K325">
        <f>IF(ISERROR(VLOOKUP($A$325, 文字檔!Q:R, 2, 0)),0,VLOOKUP($A$325, 文字檔!Q:R, 2, 0))</f>
        <v>0</v>
      </c>
      <c r="L325">
        <f>IF(ISERROR(VLOOKUP($A$325, 文字檔!S:T, 2, 0)),0,VLOOKUP($A$325, 文字檔!S:T, 2, 0))</f>
        <v>12225.25</v>
      </c>
      <c r="M325">
        <f>IF(ISERROR(VLOOKUP($A$325, 文字檔!U:V, 2, 0)),0,VLOOKUP($A$325, 文字檔!U:V, 2, 0))</f>
        <v>-19000</v>
      </c>
      <c r="N325">
        <f>IF(ISERROR(VLOOKUP($A$325, 文字檔!W:X, 2, 0)),0,VLOOKUP($A$325, 文字檔!W:X, 2, 0))</f>
        <v>-16000</v>
      </c>
      <c r="O325">
        <f>IF(ISERROR(VLOOKUP($A$325, 文字檔!Y:Z, 2, 0)),0,VLOOKUP($A$325, 文字檔!Y:Z, 2, 0))</f>
        <v>-21500</v>
      </c>
      <c r="P325">
        <f>IF(ISERROR(VLOOKUP($A$325, 文字檔!AA:AB, 2, 0)),0,VLOOKUP($A$325, 文字檔!AA:AB, 2, 0))</f>
        <v>-16000</v>
      </c>
    </row>
    <row r="326" spans="1:16" ht="16.2">
      <c r="A326" s="7">
        <v>44062</v>
      </c>
      <c r="B326" s="5">
        <f>SUMPRODUCT($C$2:$P$2,$C$326:$P$326)</f>
        <v>-20900</v>
      </c>
      <c r="C326" s="5">
        <f>IF(ISERROR(VLOOKUP($A$326, 文字檔!A:B, 2, 0)),0,VLOOKUP($A$326, 文字檔!A:B, 2, 0))</f>
        <v>0</v>
      </c>
      <c r="D326" s="5">
        <f>IF(ISERROR(VLOOKUP($A$326, 文字檔!C:D, 2, 0)),0,VLOOKUP($A$326, 文字檔!C:D, 2, 0))</f>
        <v>0</v>
      </c>
      <c r="E326" s="5">
        <f>IF(ISERROR(VLOOKUP($A$326, 文字檔!E:F, 2, 0)),0,VLOOKUP($A$326, 文字檔!E:F, 2, 0))</f>
        <v>0</v>
      </c>
      <c r="F326" s="5">
        <f>IF(ISERROR(VLOOKUP($A$326, 文字檔!G:H, 2, 0)),0,VLOOKUP($A$326, 文字檔!G:H, 2, 0))</f>
        <v>-14300</v>
      </c>
      <c r="G326" s="5">
        <f>IF(ISERROR(VLOOKUP($A$326, 文字檔!I:J, 2, 0)),0,VLOOKUP($A$326, 文字檔!I:J, 2, 0))</f>
        <v>0</v>
      </c>
      <c r="H326" s="5">
        <f>IF(ISERROR(VLOOKUP($A$326, 文字檔!K:L, 2, 0)),0,VLOOKUP($A$326, 文字檔!K:L, 2, 0))</f>
        <v>0</v>
      </c>
      <c r="I326" s="5">
        <f>IF(ISERROR(VLOOKUP($A$326, 文字檔!M:N, 2, 0)),0,VLOOKUP($A$326, 文字檔!M:N, 2, 0))</f>
        <v>-24000</v>
      </c>
      <c r="J326" s="5">
        <f>IF(ISERROR(VLOOKUP($A$326, 文字檔!O:P, 2, 0)),0,VLOOKUP($A$326, 文字檔!O:P, 2, 0))</f>
        <v>0</v>
      </c>
      <c r="K326">
        <f>IF(ISERROR(VLOOKUP($A$326, 文字檔!Q:R, 2, 0)),0,VLOOKUP($A$326, 文字檔!Q:R, 2, 0))</f>
        <v>0</v>
      </c>
      <c r="L326">
        <f>IF(ISERROR(VLOOKUP($A$326, 文字檔!S:T, 2, 0)),0,VLOOKUP($A$326, 文字檔!S:T, 2, 0))</f>
        <v>0</v>
      </c>
      <c r="M326">
        <f>IF(ISERROR(VLOOKUP($A$326, 文字檔!U:V, 2, 0)),0,VLOOKUP($A$326, 文字檔!U:V, 2, 0))</f>
        <v>13300</v>
      </c>
      <c r="N326">
        <f>IF(ISERROR(VLOOKUP($A$326, 文字檔!W:X, 2, 0)),0,VLOOKUP($A$326, 文字檔!W:X, 2, 0))</f>
        <v>12700</v>
      </c>
      <c r="O326">
        <f>IF(ISERROR(VLOOKUP($A$326, 文字檔!Y:Z, 2, 0)),0,VLOOKUP($A$326, 文字檔!Y:Z, 2, 0))</f>
        <v>-100</v>
      </c>
      <c r="P326">
        <f>IF(ISERROR(VLOOKUP($A$326, 文字檔!AA:AB, 2, 0)),0,VLOOKUP($A$326, 文字檔!AA:AB, 2, 0))</f>
        <v>-8500</v>
      </c>
    </row>
    <row r="327" spans="1:16" ht="16.2">
      <c r="A327" s="7">
        <v>44063</v>
      </c>
      <c r="B327" s="5">
        <f>SUMPRODUCT($C$2:$P$2,$C$327:$P$327)</f>
        <v>644467.07000000007</v>
      </c>
      <c r="C327" s="5">
        <f>IF(ISERROR(VLOOKUP($A$327, 文字檔!A:B, 2, 0)),0,VLOOKUP($A$327, 文字檔!A:B, 2, 0))</f>
        <v>47654.98</v>
      </c>
      <c r="D327" s="5">
        <f>IF(ISERROR(VLOOKUP($A$327, 文字檔!C:D, 2, 0)),0,VLOOKUP($A$327, 文字檔!C:D, 2, 0))</f>
        <v>29200</v>
      </c>
      <c r="E327" s="5">
        <f>IF(ISERROR(VLOOKUP($A$327, 文字檔!E:F, 2, 0)),0,VLOOKUP($A$327, 文字檔!E:F, 2, 0))</f>
        <v>0</v>
      </c>
      <c r="F327" s="5">
        <f>IF(ISERROR(VLOOKUP($A$327, 文字檔!G:H, 2, 0)),0,VLOOKUP($A$327, 文字檔!G:H, 2, 0))</f>
        <v>0</v>
      </c>
      <c r="G327" s="5">
        <f>IF(ISERROR(VLOOKUP($A$327, 文字檔!I:J, 2, 0)),0,VLOOKUP($A$327, 文字檔!I:J, 2, 0))</f>
        <v>86900</v>
      </c>
      <c r="H327" s="5">
        <f>IF(ISERROR(VLOOKUP($A$327, 文字檔!K:L, 2, 0)),0,VLOOKUP($A$327, 文字檔!K:L, 2, 0))</f>
        <v>83852.37</v>
      </c>
      <c r="I327" s="5">
        <f>IF(ISERROR(VLOOKUP($A$327, 文字檔!M:N, 2, 0)),0,VLOOKUP($A$327, 文字檔!M:N, 2, 0))</f>
        <v>0</v>
      </c>
      <c r="J327" s="5">
        <f>IF(ISERROR(VLOOKUP($A$327, 文字檔!O:P, 2, 0)),0,VLOOKUP($A$327, 文字檔!O:P, 2, 0))</f>
        <v>110514.52</v>
      </c>
      <c r="K327">
        <f>IF(ISERROR(VLOOKUP($A$327, 文字檔!Q:R, 2, 0)),0,VLOOKUP($A$327, 文字檔!Q:R, 2, 0))</f>
        <v>86800</v>
      </c>
      <c r="L327">
        <f>IF(ISERROR(VLOOKUP($A$327, 文字檔!S:T, 2, 0)),0,VLOOKUP($A$327, 文字檔!S:T, 2, 0))</f>
        <v>14045.2</v>
      </c>
      <c r="M327">
        <f>IF(ISERROR(VLOOKUP($A$327, 文字檔!U:V, 2, 0)),0,VLOOKUP($A$327, 文字檔!U:V, 2, 0))</f>
        <v>63900</v>
      </c>
      <c r="N327">
        <f>IF(ISERROR(VLOOKUP($A$327, 文字檔!W:X, 2, 0)),0,VLOOKUP($A$327, 文字檔!W:X, 2, 0))</f>
        <v>0</v>
      </c>
      <c r="O327">
        <f>IF(ISERROR(VLOOKUP($A$327, 文字檔!Y:Z, 2, 0)),0,VLOOKUP($A$327, 文字檔!Y:Z, 2, 0))</f>
        <v>91000</v>
      </c>
      <c r="P327">
        <f>IF(ISERROR(VLOOKUP($A$327, 文字檔!AA:AB, 2, 0)),0,VLOOKUP($A$327, 文字檔!AA:AB, 2, 0))</f>
        <v>30600</v>
      </c>
    </row>
    <row r="328" spans="1:16" ht="16.2">
      <c r="A328" s="7">
        <v>44064</v>
      </c>
      <c r="B328" s="5">
        <f>SUMPRODUCT($C$2:$P$2,$C$328:$P$328)</f>
        <v>-21951.199999999997</v>
      </c>
      <c r="C328" s="5">
        <f>IF(ISERROR(VLOOKUP($A$328, 文字檔!A:B, 2, 0)),0,VLOOKUP($A$328, 文字檔!A:B, 2, 0))</f>
        <v>0</v>
      </c>
      <c r="D328" s="5">
        <f>IF(ISERROR(VLOOKUP($A$328, 文字檔!C:D, 2, 0)),0,VLOOKUP($A$328, 文字檔!C:D, 2, 0))</f>
        <v>0</v>
      </c>
      <c r="E328" s="5">
        <f>IF(ISERROR(VLOOKUP($A$328, 文字檔!E:F, 2, 0)),0,VLOOKUP($A$328, 文字檔!E:F, 2, 0))</f>
        <v>0</v>
      </c>
      <c r="F328" s="5">
        <f>IF(ISERROR(VLOOKUP($A$328, 文字檔!G:H, 2, 0)),0,VLOOKUP($A$328, 文字檔!G:H, 2, 0))</f>
        <v>0</v>
      </c>
      <c r="G328" s="5">
        <f>IF(ISERROR(VLOOKUP($A$328, 文字檔!I:J, 2, 0)),0,VLOOKUP($A$328, 文字檔!I:J, 2, 0))</f>
        <v>200</v>
      </c>
      <c r="H328" s="5">
        <f>IF(ISERROR(VLOOKUP($A$328, 文字檔!K:L, 2, 0)),0,VLOOKUP($A$328, 文字檔!K:L, 2, 0))</f>
        <v>0</v>
      </c>
      <c r="I328" s="5">
        <f>IF(ISERROR(VLOOKUP($A$328, 文字檔!M:N, 2, 0)),0,VLOOKUP($A$328, 文字檔!M:N, 2, 0))</f>
        <v>0</v>
      </c>
      <c r="J328" s="5">
        <f>IF(ISERROR(VLOOKUP($A$328, 文字檔!O:P, 2, 0)),0,VLOOKUP($A$328, 文字檔!O:P, 2, 0))</f>
        <v>9248.7999999999993</v>
      </c>
      <c r="K328">
        <f>IF(ISERROR(VLOOKUP($A$328, 文字檔!Q:R, 2, 0)),0,VLOOKUP($A$328, 文字檔!Q:R, 2, 0))</f>
        <v>-8900</v>
      </c>
      <c r="L328">
        <f>IF(ISERROR(VLOOKUP($A$328, 文字檔!S:T, 2, 0)),0,VLOOKUP($A$328, 文字檔!S:T, 2, 0))</f>
        <v>0</v>
      </c>
      <c r="M328">
        <f>IF(ISERROR(VLOOKUP($A$328, 文字檔!U:V, 2, 0)),0,VLOOKUP($A$328, 文字檔!U:V, 2, 0))</f>
        <v>-47600</v>
      </c>
      <c r="N328">
        <f>IF(ISERROR(VLOOKUP($A$328, 文字檔!W:X, 2, 0)),0,VLOOKUP($A$328, 文字檔!W:X, 2, 0))</f>
        <v>0</v>
      </c>
      <c r="O328">
        <f>IF(ISERROR(VLOOKUP($A$328, 文字檔!Y:Z, 2, 0)),0,VLOOKUP($A$328, 文字檔!Y:Z, 2, 0))</f>
        <v>25100</v>
      </c>
      <c r="P328">
        <f>IF(ISERROR(VLOOKUP($A$328, 文字檔!AA:AB, 2, 0)),0,VLOOKUP($A$328, 文字檔!AA:AB, 2, 0))</f>
        <v>0</v>
      </c>
    </row>
    <row r="329" spans="1:16" ht="16.2">
      <c r="A329" s="7">
        <v>44065</v>
      </c>
      <c r="B329" s="5">
        <f>SUMPRODUCT($C$2:$P$2,$C$329:$P$329)</f>
        <v>0</v>
      </c>
      <c r="C329" s="5">
        <f>IF(ISERROR(VLOOKUP($A$329, 文字檔!A:B, 2, 0)),0,VLOOKUP($A$329, 文字檔!A:B, 2, 0))</f>
        <v>0</v>
      </c>
      <c r="D329" s="5">
        <f>IF(ISERROR(VLOOKUP($A$329, 文字檔!C:D, 2, 0)),0,VLOOKUP($A$329, 文字檔!C:D, 2, 0))</f>
        <v>0</v>
      </c>
      <c r="E329" s="5">
        <f>IF(ISERROR(VLOOKUP($A$329, 文字檔!E:F, 2, 0)),0,VLOOKUP($A$329, 文字檔!E:F, 2, 0))</f>
        <v>0</v>
      </c>
      <c r="F329" s="5">
        <f>IF(ISERROR(VLOOKUP($A$329, 文字檔!G:H, 2, 0)),0,VLOOKUP($A$329, 文字檔!G:H, 2, 0))</f>
        <v>0</v>
      </c>
      <c r="G329" s="5">
        <f>IF(ISERROR(VLOOKUP($A$329, 文字檔!I:J, 2, 0)),0,VLOOKUP($A$329, 文字檔!I:J, 2, 0))</f>
        <v>0</v>
      </c>
      <c r="H329" s="5">
        <f>IF(ISERROR(VLOOKUP($A$329, 文字檔!K:L, 2, 0)),0,VLOOKUP($A$329, 文字檔!K:L, 2, 0))</f>
        <v>0</v>
      </c>
      <c r="I329" s="5">
        <f>IF(ISERROR(VLOOKUP($A$329, 文字檔!M:N, 2, 0)),0,VLOOKUP($A$329, 文字檔!M:N, 2, 0))</f>
        <v>0</v>
      </c>
      <c r="J329" s="5">
        <f>IF(ISERROR(VLOOKUP($A$329, 文字檔!O:P, 2, 0)),0,VLOOKUP($A$329, 文字檔!O:P, 2, 0))</f>
        <v>0</v>
      </c>
      <c r="K329">
        <f>IF(ISERROR(VLOOKUP($A$329, 文字檔!Q:R, 2, 0)),0,VLOOKUP($A$329, 文字檔!Q:R, 2, 0))</f>
        <v>0</v>
      </c>
      <c r="L329">
        <f>IF(ISERROR(VLOOKUP($A$329, 文字檔!S:T, 2, 0)),0,VLOOKUP($A$329, 文字檔!S:T, 2, 0))</f>
        <v>0</v>
      </c>
      <c r="M329">
        <f>IF(ISERROR(VLOOKUP($A$329, 文字檔!U:V, 2, 0)),0,VLOOKUP($A$329, 文字檔!U:V, 2, 0))</f>
        <v>0</v>
      </c>
      <c r="N329">
        <f>IF(ISERROR(VLOOKUP($A$329, 文字檔!W:X, 2, 0)),0,VLOOKUP($A$329, 文字檔!W:X, 2, 0))</f>
        <v>0</v>
      </c>
      <c r="O329">
        <f>IF(ISERROR(VLOOKUP($A$329, 文字檔!Y:Z, 2, 0)),0,VLOOKUP($A$329, 文字檔!Y:Z, 2, 0))</f>
        <v>0</v>
      </c>
      <c r="P329">
        <f>IF(ISERROR(VLOOKUP($A$329, 文字檔!AA:AB, 2, 0)),0,VLOOKUP($A$329, 文字檔!AA:AB, 2, 0))</f>
        <v>0</v>
      </c>
    </row>
    <row r="330" spans="1:16" ht="16.2">
      <c r="A330" s="7">
        <v>44066</v>
      </c>
      <c r="B330" s="5">
        <f>SUMPRODUCT($C$2:$P$2,$C$330:$P$330)</f>
        <v>0</v>
      </c>
      <c r="C330" s="5">
        <f>IF(ISERROR(VLOOKUP($A$330, 文字檔!A:B, 2, 0)),0,VLOOKUP($A$330, 文字檔!A:B, 2, 0))</f>
        <v>0</v>
      </c>
      <c r="D330" s="5">
        <f>IF(ISERROR(VLOOKUP($A$330, 文字檔!C:D, 2, 0)),0,VLOOKUP($A$330, 文字檔!C:D, 2, 0))</f>
        <v>0</v>
      </c>
      <c r="E330" s="5">
        <f>IF(ISERROR(VLOOKUP($A$330, 文字檔!E:F, 2, 0)),0,VLOOKUP($A$330, 文字檔!E:F, 2, 0))</f>
        <v>0</v>
      </c>
      <c r="F330" s="5">
        <f>IF(ISERROR(VLOOKUP($A$330, 文字檔!G:H, 2, 0)),0,VLOOKUP($A$330, 文字檔!G:H, 2, 0))</f>
        <v>0</v>
      </c>
      <c r="G330" s="5">
        <f>IF(ISERROR(VLOOKUP($A$330, 文字檔!I:J, 2, 0)),0,VLOOKUP($A$330, 文字檔!I:J, 2, 0))</f>
        <v>0</v>
      </c>
      <c r="H330" s="5">
        <f>IF(ISERROR(VLOOKUP($A$330, 文字檔!K:L, 2, 0)),0,VLOOKUP($A$330, 文字檔!K:L, 2, 0))</f>
        <v>0</v>
      </c>
      <c r="I330" s="5">
        <f>IF(ISERROR(VLOOKUP($A$330, 文字檔!M:N, 2, 0)),0,VLOOKUP($A$330, 文字檔!M:N, 2, 0))</f>
        <v>0</v>
      </c>
      <c r="J330" s="5">
        <f>IF(ISERROR(VLOOKUP($A$330, 文字檔!O:P, 2, 0)),0,VLOOKUP($A$330, 文字檔!O:P, 2, 0))</f>
        <v>0</v>
      </c>
      <c r="K330">
        <f>IF(ISERROR(VLOOKUP($A$330, 文字檔!Q:R, 2, 0)),0,VLOOKUP($A$330, 文字檔!Q:R, 2, 0))</f>
        <v>0</v>
      </c>
      <c r="L330">
        <f>IF(ISERROR(VLOOKUP($A$330, 文字檔!S:T, 2, 0)),0,VLOOKUP($A$330, 文字檔!S:T, 2, 0))</f>
        <v>0</v>
      </c>
      <c r="M330">
        <f>IF(ISERROR(VLOOKUP($A$330, 文字檔!U:V, 2, 0)),0,VLOOKUP($A$330, 文字檔!U:V, 2, 0))</f>
        <v>0</v>
      </c>
      <c r="N330">
        <f>IF(ISERROR(VLOOKUP($A$330, 文字檔!W:X, 2, 0)),0,VLOOKUP($A$330, 文字檔!W:X, 2, 0))</f>
        <v>0</v>
      </c>
      <c r="O330">
        <f>IF(ISERROR(VLOOKUP($A$330, 文字檔!Y:Z, 2, 0)),0,VLOOKUP($A$330, 文字檔!Y:Z, 2, 0))</f>
        <v>0</v>
      </c>
      <c r="P330">
        <f>IF(ISERROR(VLOOKUP($A$330, 文字檔!AA:AB, 2, 0)),0,VLOOKUP($A$330, 文字檔!AA:AB, 2, 0))</f>
        <v>0</v>
      </c>
    </row>
    <row r="331" spans="1:16" ht="16.2">
      <c r="A331" s="7">
        <v>44067</v>
      </c>
      <c r="B331" s="5">
        <f>SUMPRODUCT($C$2:$P$2,$C$331:$P$331)</f>
        <v>-43406.479999999996</v>
      </c>
      <c r="C331" s="5">
        <f>IF(ISERROR(VLOOKUP($A$331, 文字檔!A:B, 2, 0)),0,VLOOKUP($A$331, 文字檔!A:B, 2, 0))</f>
        <v>0</v>
      </c>
      <c r="D331" s="5">
        <f>IF(ISERROR(VLOOKUP($A$331, 文字檔!C:D, 2, 0)),0,VLOOKUP($A$331, 文字檔!C:D, 2, 0))</f>
        <v>0</v>
      </c>
      <c r="E331" s="5">
        <f>IF(ISERROR(VLOOKUP($A$331, 文字檔!E:F, 2, 0)),0,VLOOKUP($A$331, 文字檔!E:F, 2, 0))</f>
        <v>0</v>
      </c>
      <c r="F331" s="5">
        <f>IF(ISERROR(VLOOKUP($A$331, 文字檔!G:H, 2, 0)),0,VLOOKUP($A$331, 文字檔!G:H, 2, 0))</f>
        <v>0</v>
      </c>
      <c r="G331" s="5">
        <f>IF(ISERROR(VLOOKUP($A$331, 文字檔!I:J, 2, 0)),0,VLOOKUP($A$331, 文字檔!I:J, 2, 0))</f>
        <v>-11100</v>
      </c>
      <c r="H331" s="5">
        <f>IF(ISERROR(VLOOKUP($A$331, 文字檔!K:L, 2, 0)),0,VLOOKUP($A$331, 文字檔!K:L, 2, 0))</f>
        <v>448.32</v>
      </c>
      <c r="I331" s="5">
        <f>IF(ISERROR(VLOOKUP($A$331, 文字檔!M:N, 2, 0)),0,VLOOKUP($A$331, 文字檔!M:N, 2, 0))</f>
        <v>10300</v>
      </c>
      <c r="J331" s="5">
        <f>IF(ISERROR(VLOOKUP($A$331, 文字檔!O:P, 2, 0)),0,VLOOKUP($A$331, 文字檔!O:P, 2, 0))</f>
        <v>0</v>
      </c>
      <c r="K331">
        <f>IF(ISERROR(VLOOKUP($A$331, 文字檔!Q:R, 2, 0)),0,VLOOKUP($A$331, 文字檔!Q:R, 2, 0))</f>
        <v>-10500</v>
      </c>
      <c r="L331">
        <f>IF(ISERROR(VLOOKUP($A$331, 文字檔!S:T, 2, 0)),0,VLOOKUP($A$331, 文字檔!S:T, 2, 0))</f>
        <v>-12754.8</v>
      </c>
      <c r="M331">
        <f>IF(ISERROR(VLOOKUP($A$331, 文字檔!U:V, 2, 0)),0,VLOOKUP($A$331, 文字檔!U:V, 2, 0))</f>
        <v>-12200</v>
      </c>
      <c r="N331">
        <f>IF(ISERROR(VLOOKUP($A$331, 文字檔!W:X, 2, 0)),0,VLOOKUP($A$331, 文字檔!W:X, 2, 0))</f>
        <v>0</v>
      </c>
      <c r="O331">
        <f>IF(ISERROR(VLOOKUP($A$331, 文字檔!Y:Z, 2, 0)),0,VLOOKUP($A$331, 文字檔!Y:Z, 2, 0))</f>
        <v>-7600</v>
      </c>
      <c r="P331">
        <f>IF(ISERROR(VLOOKUP($A$331, 文字檔!AA:AB, 2, 0)),0,VLOOKUP($A$331, 文字檔!AA:AB, 2, 0))</f>
        <v>0</v>
      </c>
    </row>
    <row r="332" spans="1:16" ht="16.2">
      <c r="A332" s="7">
        <v>44068</v>
      </c>
      <c r="B332" s="5">
        <f>SUMPRODUCT($C$2:$P$2,$C$332:$P$332)</f>
        <v>-57249.59</v>
      </c>
      <c r="C332" s="5">
        <f>IF(ISERROR(VLOOKUP($A$332, 文字檔!A:B, 2, 0)),0,VLOOKUP($A$332, 文字檔!A:B, 2, 0))</f>
        <v>-8926.43</v>
      </c>
      <c r="D332" s="5">
        <f>IF(ISERROR(VLOOKUP($A$332, 文字檔!C:D, 2, 0)),0,VLOOKUP($A$332, 文字檔!C:D, 2, 0))</f>
        <v>0</v>
      </c>
      <c r="E332" s="5">
        <f>IF(ISERROR(VLOOKUP($A$332, 文字檔!E:F, 2, 0)),0,VLOOKUP($A$332, 文字檔!E:F, 2, 0))</f>
        <v>0</v>
      </c>
      <c r="F332" s="5">
        <f>IF(ISERROR(VLOOKUP($A$332, 文字檔!G:H, 2, 0)),0,VLOOKUP($A$332, 文字檔!G:H, 2, 0))</f>
        <v>0</v>
      </c>
      <c r="G332" s="5">
        <f>IF(ISERROR(VLOOKUP($A$332, 文字檔!I:J, 2, 0)),0,VLOOKUP($A$332, 文字檔!I:J, 2, 0))</f>
        <v>0</v>
      </c>
      <c r="H332" s="5">
        <f>IF(ISERROR(VLOOKUP($A$332, 文字檔!K:L, 2, 0)),0,VLOOKUP($A$332, 文字檔!K:L, 2, 0))</f>
        <v>-5159.3</v>
      </c>
      <c r="I332" s="5">
        <f>IF(ISERROR(VLOOKUP($A$332, 文字檔!M:N, 2, 0)),0,VLOOKUP($A$332, 文字檔!M:N, 2, 0))</f>
        <v>4900</v>
      </c>
      <c r="J332" s="5">
        <f>IF(ISERROR(VLOOKUP($A$332, 文字檔!O:P, 2, 0)),0,VLOOKUP($A$332, 文字檔!O:P, 2, 0))</f>
        <v>0</v>
      </c>
      <c r="K332">
        <f>IF(ISERROR(VLOOKUP($A$332, 文字檔!Q:R, 2, 0)),0,VLOOKUP($A$332, 文字檔!Q:R, 2, 0))</f>
        <v>0</v>
      </c>
      <c r="L332">
        <f>IF(ISERROR(VLOOKUP($A$332, 文字檔!S:T, 2, 0)),0,VLOOKUP($A$332, 文字檔!S:T, 2, 0))</f>
        <v>-763.86</v>
      </c>
      <c r="M332">
        <f>IF(ISERROR(VLOOKUP($A$332, 文字檔!U:V, 2, 0)),0,VLOOKUP($A$332, 文字檔!U:V, 2, 0))</f>
        <v>-42400</v>
      </c>
      <c r="N332">
        <f>IF(ISERROR(VLOOKUP($A$332, 文字檔!W:X, 2, 0)),0,VLOOKUP($A$332, 文字檔!W:X, 2, 0))</f>
        <v>0</v>
      </c>
      <c r="O332">
        <f>IF(ISERROR(VLOOKUP($A$332, 文字檔!Y:Z, 2, 0)),0,VLOOKUP($A$332, 文字檔!Y:Z, 2, 0))</f>
        <v>-4900</v>
      </c>
      <c r="P332">
        <f>IF(ISERROR(VLOOKUP($A$332, 文字檔!AA:AB, 2, 0)),0,VLOOKUP($A$332, 文字檔!AA:AB, 2, 0))</f>
        <v>0</v>
      </c>
    </row>
    <row r="333" spans="1:16" ht="16.2">
      <c r="A333" s="7">
        <v>44069</v>
      </c>
      <c r="B333" s="5">
        <f>SUMPRODUCT($C$2:$P$2,$C$333:$P$333)</f>
        <v>10300</v>
      </c>
      <c r="C333" s="5">
        <f>IF(ISERROR(VLOOKUP($A$333, 文字檔!A:B, 2, 0)),0,VLOOKUP($A$333, 文字檔!A:B, 2, 0))</f>
        <v>0</v>
      </c>
      <c r="D333" s="5">
        <f>IF(ISERROR(VLOOKUP($A$333, 文字檔!C:D, 2, 0)),0,VLOOKUP($A$333, 文字檔!C:D, 2, 0))</f>
        <v>0</v>
      </c>
      <c r="E333" s="5">
        <f>IF(ISERROR(VLOOKUP($A$333, 文字檔!E:F, 2, 0)),0,VLOOKUP($A$333, 文字檔!E:F, 2, 0))</f>
        <v>0</v>
      </c>
      <c r="F333" s="5">
        <f>IF(ISERROR(VLOOKUP($A$333, 文字檔!G:H, 2, 0)),0,VLOOKUP($A$333, 文字檔!G:H, 2, 0))</f>
        <v>0</v>
      </c>
      <c r="G333" s="5">
        <f>IF(ISERROR(VLOOKUP($A$333, 文字檔!I:J, 2, 0)),0,VLOOKUP($A$333, 文字檔!I:J, 2, 0))</f>
        <v>5500</v>
      </c>
      <c r="H333" s="5">
        <f>IF(ISERROR(VLOOKUP($A$333, 文字檔!K:L, 2, 0)),0,VLOOKUP($A$333, 文字檔!K:L, 2, 0))</f>
        <v>0</v>
      </c>
      <c r="I333" s="5">
        <f>IF(ISERROR(VLOOKUP($A$333, 文字檔!M:N, 2, 0)),0,VLOOKUP($A$333, 文字檔!M:N, 2, 0))</f>
        <v>0</v>
      </c>
      <c r="J333" s="5">
        <f>IF(ISERROR(VLOOKUP($A$333, 文字檔!O:P, 2, 0)),0,VLOOKUP($A$333, 文字檔!O:P, 2, 0))</f>
        <v>0</v>
      </c>
      <c r="K333">
        <f>IF(ISERROR(VLOOKUP($A$333, 文字檔!Q:R, 2, 0)),0,VLOOKUP($A$333, 文字檔!Q:R, 2, 0))</f>
        <v>0</v>
      </c>
      <c r="L333">
        <f>IF(ISERROR(VLOOKUP($A$333, 文字檔!S:T, 2, 0)),0,VLOOKUP($A$333, 文字檔!S:T, 2, 0))</f>
        <v>0</v>
      </c>
      <c r="M333">
        <f>IF(ISERROR(VLOOKUP($A$333, 文字檔!U:V, 2, 0)),0,VLOOKUP($A$333, 文字檔!U:V, 2, 0))</f>
        <v>11000</v>
      </c>
      <c r="N333">
        <f>IF(ISERROR(VLOOKUP($A$333, 文字檔!W:X, 2, 0)),0,VLOOKUP($A$333, 文字檔!W:X, 2, 0))</f>
        <v>0</v>
      </c>
      <c r="O333">
        <f>IF(ISERROR(VLOOKUP($A$333, 文字檔!Y:Z, 2, 0)),0,VLOOKUP($A$333, 文字檔!Y:Z, 2, 0))</f>
        <v>-6200</v>
      </c>
      <c r="P333">
        <f>IF(ISERROR(VLOOKUP($A$333, 文字檔!AA:AB, 2, 0)),0,VLOOKUP($A$333, 文字檔!AA:AB, 2, 0))</f>
        <v>0</v>
      </c>
    </row>
    <row r="334" spans="1:16" ht="16.2">
      <c r="A334" s="7">
        <v>44070</v>
      </c>
      <c r="B334" s="5">
        <f>SUMPRODUCT($C$2:$P$2,$C$334:$P$334)</f>
        <v>-25238.73</v>
      </c>
      <c r="C334" s="5">
        <f>IF(ISERROR(VLOOKUP($A$334, 文字檔!A:B, 2, 0)),0,VLOOKUP($A$334, 文字檔!A:B, 2, 0))</f>
        <v>0</v>
      </c>
      <c r="D334" s="5">
        <f>IF(ISERROR(VLOOKUP($A$334, 文字檔!C:D, 2, 0)),0,VLOOKUP($A$334, 文字檔!C:D, 2, 0))</f>
        <v>-8300</v>
      </c>
      <c r="E334" s="5">
        <f>IF(ISERROR(VLOOKUP($A$334, 文字檔!E:F, 2, 0)),0,VLOOKUP($A$334, 文字檔!E:F, 2, 0))</f>
        <v>0</v>
      </c>
      <c r="F334" s="5">
        <f>IF(ISERROR(VLOOKUP($A$334, 文字檔!G:H, 2, 0)),0,VLOOKUP($A$334, 文字檔!G:H, 2, 0))</f>
        <v>0</v>
      </c>
      <c r="G334" s="5">
        <f>IF(ISERROR(VLOOKUP($A$334, 文字檔!I:J, 2, 0)),0,VLOOKUP($A$334, 文字檔!I:J, 2, 0))</f>
        <v>4500</v>
      </c>
      <c r="H334" s="5">
        <f>IF(ISERROR(VLOOKUP($A$334, 文字檔!K:L, 2, 0)),0,VLOOKUP($A$334, 文字檔!K:L, 2, 0))</f>
        <v>-12571.99</v>
      </c>
      <c r="I334" s="5">
        <f>IF(ISERROR(VLOOKUP($A$334, 文字檔!M:N, 2, 0)),0,VLOOKUP($A$334, 文字檔!M:N, 2, 0))</f>
        <v>0</v>
      </c>
      <c r="J334" s="5">
        <f>IF(ISERROR(VLOOKUP($A$334, 文字檔!O:P, 2, 0)),0,VLOOKUP($A$334, 文字檔!O:P, 2, 0))</f>
        <v>0</v>
      </c>
      <c r="K334">
        <f>IF(ISERROR(VLOOKUP($A$334, 文字檔!Q:R, 2, 0)),0,VLOOKUP($A$334, 文字檔!Q:R, 2, 0))</f>
        <v>0</v>
      </c>
      <c r="L334">
        <f>IF(ISERROR(VLOOKUP($A$334, 文字檔!S:T, 2, 0)),0,VLOOKUP($A$334, 文字檔!S:T, 2, 0))</f>
        <v>8433.26</v>
      </c>
      <c r="M334">
        <f>IF(ISERROR(VLOOKUP($A$334, 文字檔!U:V, 2, 0)),0,VLOOKUP($A$334, 文字檔!U:V, 2, 0))</f>
        <v>-6400</v>
      </c>
      <c r="N334">
        <f>IF(ISERROR(VLOOKUP($A$334, 文字檔!W:X, 2, 0)),0,VLOOKUP($A$334, 文字檔!W:X, 2, 0))</f>
        <v>0</v>
      </c>
      <c r="O334">
        <f>IF(ISERROR(VLOOKUP($A$334, 文字檔!Y:Z, 2, 0)),0,VLOOKUP($A$334, 文字檔!Y:Z, 2, 0))</f>
        <v>-10900</v>
      </c>
      <c r="P334">
        <f>IF(ISERROR(VLOOKUP($A$334, 文字檔!AA:AB, 2, 0)),0,VLOOKUP($A$334, 文字檔!AA:AB, 2, 0))</f>
        <v>0</v>
      </c>
    </row>
    <row r="335" spans="1:16" ht="16.2">
      <c r="A335" s="7">
        <v>44071</v>
      </c>
      <c r="B335" s="5">
        <f>SUMPRODUCT($C$2:$P$2,$C$335:$P$335)</f>
        <v>-64962.33</v>
      </c>
      <c r="C335" s="5">
        <f>IF(ISERROR(VLOOKUP($A$335, 文字檔!A:B, 2, 0)),0,VLOOKUP($A$335, 文字檔!A:B, 2, 0))</f>
        <v>0</v>
      </c>
      <c r="D335" s="5">
        <f>IF(ISERROR(VLOOKUP($A$335, 文字檔!C:D, 2, 0)),0,VLOOKUP($A$335, 文字檔!C:D, 2, 0))</f>
        <v>-14900</v>
      </c>
      <c r="E335" s="5">
        <f>IF(ISERROR(VLOOKUP($A$335, 文字檔!E:F, 2, 0)),0,VLOOKUP($A$335, 文字檔!E:F, 2, 0))</f>
        <v>0</v>
      </c>
      <c r="F335" s="5">
        <f>IF(ISERROR(VLOOKUP($A$335, 文字檔!G:H, 2, 0)),0,VLOOKUP($A$335, 文字檔!G:H, 2, 0))</f>
        <v>0</v>
      </c>
      <c r="G335" s="5">
        <f>IF(ISERROR(VLOOKUP($A$335, 文字檔!I:J, 2, 0)),0,VLOOKUP($A$335, 文字檔!I:J, 2, 0))</f>
        <v>2500</v>
      </c>
      <c r="H335" s="5">
        <f>IF(ISERROR(VLOOKUP($A$335, 文字檔!K:L, 2, 0)),0,VLOOKUP($A$335, 文字檔!K:L, 2, 0))</f>
        <v>-14562.33</v>
      </c>
      <c r="I335" s="5">
        <f>IF(ISERROR(VLOOKUP($A$335, 文字檔!M:N, 2, 0)),0,VLOOKUP($A$335, 文字檔!M:N, 2, 0))</f>
        <v>0</v>
      </c>
      <c r="J335" s="5">
        <f>IF(ISERROR(VLOOKUP($A$335, 文字檔!O:P, 2, 0)),0,VLOOKUP($A$335, 文字檔!O:P, 2, 0))</f>
        <v>0</v>
      </c>
      <c r="K335">
        <f>IF(ISERROR(VLOOKUP($A$335, 文字檔!Q:R, 2, 0)),0,VLOOKUP($A$335, 文字檔!Q:R, 2, 0))</f>
        <v>-10800</v>
      </c>
      <c r="L335">
        <f>IF(ISERROR(VLOOKUP($A$335, 文字檔!S:T, 2, 0)),0,VLOOKUP($A$335, 文字檔!S:T, 2, 0))</f>
        <v>0</v>
      </c>
      <c r="M335">
        <f>IF(ISERROR(VLOOKUP($A$335, 文字檔!U:V, 2, 0)),0,VLOOKUP($A$335, 文字檔!U:V, 2, 0))</f>
        <v>-13600</v>
      </c>
      <c r="N335">
        <f>IF(ISERROR(VLOOKUP($A$335, 文字檔!W:X, 2, 0)),0,VLOOKUP($A$335, 文字檔!W:X, 2, 0))</f>
        <v>0</v>
      </c>
      <c r="O335">
        <f>IF(ISERROR(VLOOKUP($A$335, 文字檔!Y:Z, 2, 0)),0,VLOOKUP($A$335, 文字檔!Y:Z, 2, 0))</f>
        <v>-13600</v>
      </c>
      <c r="P335">
        <f>IF(ISERROR(VLOOKUP($A$335, 文字檔!AA:AB, 2, 0)),0,VLOOKUP($A$335, 文字檔!AA:AB, 2, 0))</f>
        <v>0</v>
      </c>
    </row>
    <row r="336" spans="1:16" ht="16.2">
      <c r="A336" s="7">
        <v>44072</v>
      </c>
      <c r="B336" s="5">
        <f>SUMPRODUCT($C$2:$P$2,$C$336:$P$336)</f>
        <v>0</v>
      </c>
      <c r="C336" s="5">
        <f>IF(ISERROR(VLOOKUP($A$336, 文字檔!A:B, 2, 0)),0,VLOOKUP($A$336, 文字檔!A:B, 2, 0))</f>
        <v>0</v>
      </c>
      <c r="D336" s="5">
        <f>IF(ISERROR(VLOOKUP($A$336, 文字檔!C:D, 2, 0)),0,VLOOKUP($A$336, 文字檔!C:D, 2, 0))</f>
        <v>0</v>
      </c>
      <c r="E336" s="5">
        <f>IF(ISERROR(VLOOKUP($A$336, 文字檔!E:F, 2, 0)),0,VLOOKUP($A$336, 文字檔!E:F, 2, 0))</f>
        <v>0</v>
      </c>
      <c r="F336" s="5">
        <f>IF(ISERROR(VLOOKUP($A$336, 文字檔!G:H, 2, 0)),0,VLOOKUP($A$336, 文字檔!G:H, 2, 0))</f>
        <v>0</v>
      </c>
      <c r="G336" s="5">
        <f>IF(ISERROR(VLOOKUP($A$336, 文字檔!I:J, 2, 0)),0,VLOOKUP($A$336, 文字檔!I:J, 2, 0))</f>
        <v>0</v>
      </c>
      <c r="H336" s="5">
        <f>IF(ISERROR(VLOOKUP($A$336, 文字檔!K:L, 2, 0)),0,VLOOKUP($A$336, 文字檔!K:L, 2, 0))</f>
        <v>0</v>
      </c>
      <c r="I336" s="5">
        <f>IF(ISERROR(VLOOKUP($A$336, 文字檔!M:N, 2, 0)),0,VLOOKUP($A$336, 文字檔!M:N, 2, 0))</f>
        <v>0</v>
      </c>
      <c r="J336" s="5">
        <f>IF(ISERROR(VLOOKUP($A$336, 文字檔!O:P, 2, 0)),0,VLOOKUP($A$336, 文字檔!O:P, 2, 0))</f>
        <v>0</v>
      </c>
      <c r="K336">
        <f>IF(ISERROR(VLOOKUP($A$336, 文字檔!Q:R, 2, 0)),0,VLOOKUP($A$336, 文字檔!Q:R, 2, 0))</f>
        <v>0</v>
      </c>
      <c r="L336">
        <f>IF(ISERROR(VLOOKUP($A$336, 文字檔!S:T, 2, 0)),0,VLOOKUP($A$336, 文字檔!S:T, 2, 0))</f>
        <v>0</v>
      </c>
      <c r="M336">
        <f>IF(ISERROR(VLOOKUP($A$336, 文字檔!U:V, 2, 0)),0,VLOOKUP($A$336, 文字檔!U:V, 2, 0))</f>
        <v>0</v>
      </c>
      <c r="N336">
        <f>IF(ISERROR(VLOOKUP($A$336, 文字檔!W:X, 2, 0)),0,VLOOKUP($A$336, 文字檔!W:X, 2, 0))</f>
        <v>0</v>
      </c>
      <c r="O336">
        <f>IF(ISERROR(VLOOKUP($A$336, 文字檔!Y:Z, 2, 0)),0,VLOOKUP($A$336, 文字檔!Y:Z, 2, 0))</f>
        <v>0</v>
      </c>
      <c r="P336">
        <f>IF(ISERROR(VLOOKUP($A$336, 文字檔!AA:AB, 2, 0)),0,VLOOKUP($A$336, 文字檔!AA:AB, 2, 0))</f>
        <v>0</v>
      </c>
    </row>
    <row r="337" spans="1:16" ht="16.2">
      <c r="A337" s="7">
        <v>44073</v>
      </c>
      <c r="B337" s="5">
        <f>SUMPRODUCT($C$2:$P$2,$C$337:$P$337)</f>
        <v>0</v>
      </c>
      <c r="C337" s="5">
        <f>IF(ISERROR(VLOOKUP($A$337, 文字檔!A:B, 2, 0)),0,VLOOKUP($A$337, 文字檔!A:B, 2, 0))</f>
        <v>0</v>
      </c>
      <c r="D337" s="5">
        <f>IF(ISERROR(VLOOKUP($A$337, 文字檔!C:D, 2, 0)),0,VLOOKUP($A$337, 文字檔!C:D, 2, 0))</f>
        <v>0</v>
      </c>
      <c r="E337" s="5">
        <f>IF(ISERROR(VLOOKUP($A$337, 文字檔!E:F, 2, 0)),0,VLOOKUP($A$337, 文字檔!E:F, 2, 0))</f>
        <v>0</v>
      </c>
      <c r="F337" s="5">
        <f>IF(ISERROR(VLOOKUP($A$337, 文字檔!G:H, 2, 0)),0,VLOOKUP($A$337, 文字檔!G:H, 2, 0))</f>
        <v>0</v>
      </c>
      <c r="G337" s="5">
        <f>IF(ISERROR(VLOOKUP($A$337, 文字檔!I:J, 2, 0)),0,VLOOKUP($A$337, 文字檔!I:J, 2, 0))</f>
        <v>0</v>
      </c>
      <c r="H337" s="5">
        <f>IF(ISERROR(VLOOKUP($A$337, 文字檔!K:L, 2, 0)),0,VLOOKUP($A$337, 文字檔!K:L, 2, 0))</f>
        <v>0</v>
      </c>
      <c r="I337" s="5">
        <f>IF(ISERROR(VLOOKUP($A$337, 文字檔!M:N, 2, 0)),0,VLOOKUP($A$337, 文字檔!M:N, 2, 0))</f>
        <v>0</v>
      </c>
      <c r="J337" s="5">
        <f>IF(ISERROR(VLOOKUP($A$337, 文字檔!O:P, 2, 0)),0,VLOOKUP($A$337, 文字檔!O:P, 2, 0))</f>
        <v>0</v>
      </c>
      <c r="K337">
        <f>IF(ISERROR(VLOOKUP($A$337, 文字檔!Q:R, 2, 0)),0,VLOOKUP($A$337, 文字檔!Q:R, 2, 0))</f>
        <v>0</v>
      </c>
      <c r="L337">
        <f>IF(ISERROR(VLOOKUP($A$337, 文字檔!S:T, 2, 0)),0,VLOOKUP($A$337, 文字檔!S:T, 2, 0))</f>
        <v>0</v>
      </c>
      <c r="M337">
        <f>IF(ISERROR(VLOOKUP($A$337, 文字檔!U:V, 2, 0)),0,VLOOKUP($A$337, 文字檔!U:V, 2, 0))</f>
        <v>0</v>
      </c>
      <c r="N337">
        <f>IF(ISERROR(VLOOKUP($A$337, 文字檔!W:X, 2, 0)),0,VLOOKUP($A$337, 文字檔!W:X, 2, 0))</f>
        <v>0</v>
      </c>
      <c r="O337">
        <f>IF(ISERROR(VLOOKUP($A$337, 文字檔!Y:Z, 2, 0)),0,VLOOKUP($A$337, 文字檔!Y:Z, 2, 0))</f>
        <v>0</v>
      </c>
      <c r="P337">
        <f>IF(ISERROR(VLOOKUP($A$337, 文字檔!AA:AB, 2, 0)),0,VLOOKUP($A$337, 文字檔!AA:AB, 2, 0))</f>
        <v>0</v>
      </c>
    </row>
    <row r="338" spans="1:16" ht="16.2">
      <c r="A338" s="7">
        <v>44074</v>
      </c>
      <c r="B338" s="5">
        <f>SUMPRODUCT($C$2:$P$2,$C$338:$P$338)</f>
        <v>-33191.43</v>
      </c>
      <c r="C338" s="5">
        <f>IF(ISERROR(VLOOKUP($A$338, 文字檔!A:B, 2, 0)),0,VLOOKUP($A$338, 文字檔!A:B, 2, 0))</f>
        <v>26035</v>
      </c>
      <c r="D338" s="5">
        <f>IF(ISERROR(VLOOKUP($A$338, 文字檔!C:D, 2, 0)),0,VLOOKUP($A$338, 文字檔!C:D, 2, 0))</f>
        <v>9500</v>
      </c>
      <c r="E338" s="5">
        <f>IF(ISERROR(VLOOKUP($A$338, 文字檔!E:F, 2, 0)),0,VLOOKUP($A$338, 文字檔!E:F, 2, 0))</f>
        <v>0</v>
      </c>
      <c r="F338" s="5">
        <f>IF(ISERROR(VLOOKUP($A$338, 文字檔!G:H, 2, 0)),0,VLOOKUP($A$338, 文字檔!G:H, 2, 0))</f>
        <v>0</v>
      </c>
      <c r="G338" s="5">
        <f>IF(ISERROR(VLOOKUP($A$338, 文字檔!I:J, 2, 0)),0,VLOOKUP($A$338, 文字檔!I:J, 2, 0))</f>
        <v>700</v>
      </c>
      <c r="H338" s="5">
        <f>IF(ISERROR(VLOOKUP($A$338, 文字檔!K:L, 2, 0)),0,VLOOKUP($A$338, 文字檔!K:L, 2, 0))</f>
        <v>-3366.17</v>
      </c>
      <c r="I338" s="5">
        <f>IF(ISERROR(VLOOKUP($A$338, 文字檔!M:N, 2, 0)),0,VLOOKUP($A$338, 文字檔!M:N, 2, 0))</f>
        <v>-20500</v>
      </c>
      <c r="J338" s="5">
        <f>IF(ISERROR(VLOOKUP($A$338, 文字檔!O:P, 2, 0)),0,VLOOKUP($A$338, 文字檔!O:P, 2, 0))</f>
        <v>0</v>
      </c>
      <c r="K338">
        <f>IF(ISERROR(VLOOKUP($A$338, 文字檔!Q:R, 2, 0)),0,VLOOKUP($A$338, 文字檔!Q:R, 2, 0))</f>
        <v>-16400</v>
      </c>
      <c r="L338">
        <f>IF(ISERROR(VLOOKUP($A$338, 文字檔!S:T, 2, 0)),0,VLOOKUP($A$338, 文字檔!S:T, 2, 0))</f>
        <v>11639.74</v>
      </c>
      <c r="M338">
        <f>IF(ISERROR(VLOOKUP($A$338, 文字檔!U:V, 2, 0)),0,VLOOKUP($A$338, 文字檔!U:V, 2, 0))</f>
        <v>-20400</v>
      </c>
      <c r="N338">
        <f>IF(ISERROR(VLOOKUP($A$338, 文字檔!W:X, 2, 0)),0,VLOOKUP($A$338, 文字檔!W:X, 2, 0))</f>
        <v>0</v>
      </c>
      <c r="O338">
        <f>IF(ISERROR(VLOOKUP($A$338, 文字檔!Y:Z, 2, 0)),0,VLOOKUP($A$338, 文字檔!Y:Z, 2, 0))</f>
        <v>-20400</v>
      </c>
      <c r="P338">
        <f>IF(ISERROR(VLOOKUP($A$338, 文字檔!AA:AB, 2, 0)),0,VLOOKUP($A$338, 文字檔!AA:AB, 2, 0))</f>
        <v>0</v>
      </c>
    </row>
    <row r="339" spans="1:16" ht="16.2">
      <c r="A339" s="7">
        <v>44075</v>
      </c>
      <c r="B339" s="5">
        <f>SUMPRODUCT($C$2:$P$2,$C$339:$P$339)</f>
        <v>-39200</v>
      </c>
      <c r="C339" s="5">
        <f>IF(ISERROR(VLOOKUP($A$339, 文字檔!A:B, 2, 0)),0,VLOOKUP($A$339, 文字檔!A:B, 2, 0))</f>
        <v>0</v>
      </c>
      <c r="D339" s="5">
        <f>IF(ISERROR(VLOOKUP($A$339, 文字檔!C:D, 2, 0)),0,VLOOKUP($A$339, 文字檔!C:D, 2, 0))</f>
        <v>15500</v>
      </c>
      <c r="E339" s="5">
        <f>IF(ISERROR(VLOOKUP($A$339, 文字檔!E:F, 2, 0)),0,VLOOKUP($A$339, 文字檔!E:F, 2, 0))</f>
        <v>0</v>
      </c>
      <c r="F339" s="5">
        <f>IF(ISERROR(VLOOKUP($A$339, 文字檔!G:H, 2, 0)),0,VLOOKUP($A$339, 文字檔!G:H, 2, 0))</f>
        <v>0</v>
      </c>
      <c r="G339" s="5">
        <f>IF(ISERROR(VLOOKUP($A$339, 文字檔!I:J, 2, 0)),0,VLOOKUP($A$339, 文字檔!I:J, 2, 0))</f>
        <v>0</v>
      </c>
      <c r="H339" s="5">
        <f>IF(ISERROR(VLOOKUP($A$339, 文字檔!K:L, 2, 0)),0,VLOOKUP($A$339, 文字檔!K:L, 2, 0))</f>
        <v>0</v>
      </c>
      <c r="I339" s="5">
        <f>IF(ISERROR(VLOOKUP($A$339, 文字檔!M:N, 2, 0)),0,VLOOKUP($A$339, 文字檔!M:N, 2, 0))</f>
        <v>-13700</v>
      </c>
      <c r="J339" s="5">
        <f>IF(ISERROR(VLOOKUP($A$339, 文字檔!O:P, 2, 0)),0,VLOOKUP($A$339, 文字檔!O:P, 2, 0))</f>
        <v>0</v>
      </c>
      <c r="K339">
        <f>IF(ISERROR(VLOOKUP($A$339, 文字檔!Q:R, 2, 0)),0,VLOOKUP($A$339, 文字檔!Q:R, 2, 0))</f>
        <v>7300</v>
      </c>
      <c r="L339">
        <f>IF(ISERROR(VLOOKUP($A$339, 文字檔!S:T, 2, 0)),0,VLOOKUP($A$339, 文字檔!S:T, 2, 0))</f>
        <v>0</v>
      </c>
      <c r="M339">
        <f>IF(ISERROR(VLOOKUP($A$339, 文字檔!U:V, 2, 0)),0,VLOOKUP($A$339, 文字檔!U:V, 2, 0))</f>
        <v>-18700</v>
      </c>
      <c r="N339">
        <f>IF(ISERROR(VLOOKUP($A$339, 文字檔!W:X, 2, 0)),0,VLOOKUP($A$339, 文字檔!W:X, 2, 0))</f>
        <v>0</v>
      </c>
      <c r="O339">
        <f>IF(ISERROR(VLOOKUP($A$339, 文字檔!Y:Z, 2, 0)),0,VLOOKUP($A$339, 文字檔!Y:Z, 2, 0))</f>
        <v>-29600</v>
      </c>
      <c r="P339">
        <f>IF(ISERROR(VLOOKUP($A$339, 文字檔!AA:AB, 2, 0)),0,VLOOKUP($A$339, 文字檔!AA:AB, 2, 0))</f>
        <v>0</v>
      </c>
    </row>
    <row r="340" spans="1:16" ht="16.2">
      <c r="A340" s="7">
        <v>44076</v>
      </c>
      <c r="B340" s="5">
        <f>SUMPRODUCT($C$2:$P$2,$C$340:$P$340)</f>
        <v>-25064.79</v>
      </c>
      <c r="C340" s="5">
        <f>IF(ISERROR(VLOOKUP($A$340, 文字檔!A:B, 2, 0)),0,VLOOKUP($A$340, 文字檔!A:B, 2, 0))</f>
        <v>0</v>
      </c>
      <c r="D340" s="5">
        <f>IF(ISERROR(VLOOKUP($A$340, 文字檔!C:D, 2, 0)),0,VLOOKUP($A$340, 文字檔!C:D, 2, 0))</f>
        <v>0</v>
      </c>
      <c r="E340" s="5">
        <f>IF(ISERROR(VLOOKUP($A$340, 文字檔!E:F, 2, 0)),0,VLOOKUP($A$340, 文字檔!E:F, 2, 0))</f>
        <v>0</v>
      </c>
      <c r="F340" s="5">
        <f>IF(ISERROR(VLOOKUP($A$340, 文字檔!G:H, 2, 0)),0,VLOOKUP($A$340, 文字檔!G:H, 2, 0))</f>
        <v>0</v>
      </c>
      <c r="G340" s="5">
        <f>IF(ISERROR(VLOOKUP($A$340, 文字檔!I:J, 2, 0)),0,VLOOKUP($A$340, 文字檔!I:J, 2, 0))</f>
        <v>-10000</v>
      </c>
      <c r="H340" s="5">
        <f>IF(ISERROR(VLOOKUP($A$340, 文字檔!K:L, 2, 0)),0,VLOOKUP($A$340, 文字檔!K:L, 2, 0))</f>
        <v>-2964.79</v>
      </c>
      <c r="I340" s="5">
        <f>IF(ISERROR(VLOOKUP($A$340, 文字檔!M:N, 2, 0)),0,VLOOKUP($A$340, 文字檔!M:N, 2, 0))</f>
        <v>0</v>
      </c>
      <c r="J340" s="5">
        <f>IF(ISERROR(VLOOKUP($A$340, 文字檔!O:P, 2, 0)),0,VLOOKUP($A$340, 文字檔!O:P, 2, 0))</f>
        <v>0</v>
      </c>
      <c r="K340">
        <f>IF(ISERROR(VLOOKUP($A$340, 文字檔!Q:R, 2, 0)),0,VLOOKUP($A$340, 文字檔!Q:R, 2, 0))</f>
        <v>-11900</v>
      </c>
      <c r="L340">
        <f>IF(ISERROR(VLOOKUP($A$340, 文字檔!S:T, 2, 0)),0,VLOOKUP($A$340, 文字檔!S:T, 2, 0))</f>
        <v>0</v>
      </c>
      <c r="M340">
        <f>IF(ISERROR(VLOOKUP($A$340, 文字檔!U:V, 2, 0)),0,VLOOKUP($A$340, 文字檔!U:V, 2, 0))</f>
        <v>0</v>
      </c>
      <c r="N340">
        <f>IF(ISERROR(VLOOKUP($A$340, 文字檔!W:X, 2, 0)),0,VLOOKUP($A$340, 文字檔!W:X, 2, 0))</f>
        <v>0</v>
      </c>
      <c r="O340">
        <f>IF(ISERROR(VLOOKUP($A$340, 文字檔!Y:Z, 2, 0)),0,VLOOKUP($A$340, 文字檔!Y:Z, 2, 0))</f>
        <v>-200</v>
      </c>
      <c r="P340">
        <f>IF(ISERROR(VLOOKUP($A$340, 文字檔!AA:AB, 2, 0)),0,VLOOKUP($A$340, 文字檔!AA:AB, 2, 0))</f>
        <v>0</v>
      </c>
    </row>
    <row r="341" spans="1:16" ht="16.2">
      <c r="A341" s="7">
        <v>44077</v>
      </c>
      <c r="B341" s="5">
        <f>SUMPRODUCT($C$2:$P$2,$C$341:$P$341)</f>
        <v>-6497.9700000000012</v>
      </c>
      <c r="C341" s="5">
        <f>IF(ISERROR(VLOOKUP($A$341, 文字檔!A:B, 2, 0)),0,VLOOKUP($A$341, 文字檔!A:B, 2, 0))</f>
        <v>9234.64</v>
      </c>
      <c r="D341" s="5">
        <f>IF(ISERROR(VLOOKUP($A$341, 文字檔!C:D, 2, 0)),0,VLOOKUP($A$341, 文字檔!C:D, 2, 0))</f>
        <v>-24300</v>
      </c>
      <c r="E341" s="5">
        <f>IF(ISERROR(VLOOKUP($A$341, 文字檔!E:F, 2, 0)),0,VLOOKUP($A$341, 文字檔!E:F, 2, 0))</f>
        <v>0</v>
      </c>
      <c r="F341" s="5">
        <f>IF(ISERROR(VLOOKUP($A$341, 文字檔!G:H, 2, 0)),0,VLOOKUP($A$341, 文字檔!G:H, 2, 0))</f>
        <v>0</v>
      </c>
      <c r="G341" s="5">
        <f>IF(ISERROR(VLOOKUP($A$341, 文字檔!I:J, 2, 0)),0,VLOOKUP($A$341, 文字檔!I:J, 2, 0))</f>
        <v>0</v>
      </c>
      <c r="H341" s="5">
        <f>IF(ISERROR(VLOOKUP($A$341, 文字檔!K:L, 2, 0)),0,VLOOKUP($A$341, 文字檔!K:L, 2, 0))</f>
        <v>-13366.59</v>
      </c>
      <c r="I341" s="5">
        <f>IF(ISERROR(VLOOKUP($A$341, 文字檔!M:N, 2, 0)),0,VLOOKUP($A$341, 文字檔!M:N, 2, 0))</f>
        <v>0</v>
      </c>
      <c r="J341" s="5">
        <f>IF(ISERROR(VLOOKUP($A$341, 文字檔!O:P, 2, 0)),0,VLOOKUP($A$341, 文字檔!O:P, 2, 0))</f>
        <v>0</v>
      </c>
      <c r="K341">
        <f>IF(ISERROR(VLOOKUP($A$341, 文字檔!Q:R, 2, 0)),0,VLOOKUP($A$341, 文字檔!Q:R, 2, 0))</f>
        <v>0</v>
      </c>
      <c r="L341">
        <f>IF(ISERROR(VLOOKUP($A$341, 文字檔!S:T, 2, 0)),0,VLOOKUP($A$341, 文字檔!S:T, 2, 0))</f>
        <v>8433.98</v>
      </c>
      <c r="M341">
        <f>IF(ISERROR(VLOOKUP($A$341, 文字檔!U:V, 2, 0)),0,VLOOKUP($A$341, 文字檔!U:V, 2, 0))</f>
        <v>0</v>
      </c>
      <c r="N341">
        <f>IF(ISERROR(VLOOKUP($A$341, 文字檔!W:X, 2, 0)),0,VLOOKUP($A$341, 文字檔!W:X, 2, 0))</f>
        <v>0</v>
      </c>
      <c r="O341">
        <f>IF(ISERROR(VLOOKUP($A$341, 文字檔!Y:Z, 2, 0)),0,VLOOKUP($A$341, 文字檔!Y:Z, 2, 0))</f>
        <v>13500</v>
      </c>
      <c r="P341">
        <f>IF(ISERROR(VLOOKUP($A$341, 文字檔!AA:AB, 2, 0)),0,VLOOKUP($A$341, 文字檔!AA:AB, 2, 0))</f>
        <v>0</v>
      </c>
    </row>
    <row r="342" spans="1:16" ht="16.2">
      <c r="A342" s="7">
        <v>44078</v>
      </c>
      <c r="B342" s="5">
        <f>SUMPRODUCT($C$2:$P$2,$C$342:$P$342)</f>
        <v>6935.7200000000012</v>
      </c>
      <c r="C342" s="5">
        <f>IF(ISERROR(VLOOKUP($A$342, 文字檔!A:B, 2, 0)),0,VLOOKUP($A$342, 文字檔!A:B, 2, 0))</f>
        <v>-13510.32</v>
      </c>
      <c r="D342" s="5">
        <f>IF(ISERROR(VLOOKUP($A$342, 文字檔!C:D, 2, 0)),0,VLOOKUP($A$342, 文字檔!C:D, 2, 0))</f>
        <v>-16100</v>
      </c>
      <c r="E342" s="5">
        <f>IF(ISERROR(VLOOKUP($A$342, 文字檔!E:F, 2, 0)),0,VLOOKUP($A$342, 文字檔!E:F, 2, 0))</f>
        <v>0</v>
      </c>
      <c r="F342" s="5">
        <f>IF(ISERROR(VLOOKUP($A$342, 文字檔!G:H, 2, 0)),0,VLOOKUP($A$342, 文字檔!G:H, 2, 0))</f>
        <v>0</v>
      </c>
      <c r="G342" s="5">
        <f>IF(ISERROR(VLOOKUP($A$342, 文字檔!I:J, 2, 0)),0,VLOOKUP($A$342, 文字檔!I:J, 2, 0))</f>
        <v>24600</v>
      </c>
      <c r="H342" s="5">
        <f>IF(ISERROR(VLOOKUP($A$342, 文字檔!K:L, 2, 0)),0,VLOOKUP($A$342, 文字檔!K:L, 2, 0))</f>
        <v>-13153.96</v>
      </c>
      <c r="I342" s="5">
        <f>IF(ISERROR(VLOOKUP($A$342, 文字檔!M:N, 2, 0)),0,VLOOKUP($A$342, 文字檔!M:N, 2, 0))</f>
        <v>-3500</v>
      </c>
      <c r="J342" s="5">
        <f>IF(ISERROR(VLOOKUP($A$342, 文字檔!O:P, 2, 0)),0,VLOOKUP($A$342, 文字檔!O:P, 2, 0))</f>
        <v>0</v>
      </c>
      <c r="K342">
        <f>IF(ISERROR(VLOOKUP($A$342, 文字檔!Q:R, 2, 0)),0,VLOOKUP($A$342, 文字檔!Q:R, 2, 0))</f>
        <v>0</v>
      </c>
      <c r="L342">
        <f>IF(ISERROR(VLOOKUP($A$342, 文字檔!S:T, 2, 0)),0,VLOOKUP($A$342, 文字檔!S:T, 2, 0))</f>
        <v>0</v>
      </c>
      <c r="M342">
        <f>IF(ISERROR(VLOOKUP($A$342, 文字檔!U:V, 2, 0)),0,VLOOKUP($A$342, 文字檔!U:V, 2, 0))</f>
        <v>-1500</v>
      </c>
      <c r="N342">
        <f>IF(ISERROR(VLOOKUP($A$342, 文字檔!W:X, 2, 0)),0,VLOOKUP($A$342, 文字檔!W:X, 2, 0))</f>
        <v>0</v>
      </c>
      <c r="O342">
        <f>IF(ISERROR(VLOOKUP($A$342, 文字檔!Y:Z, 2, 0)),0,VLOOKUP($A$342, 文字檔!Y:Z, 2, 0))</f>
        <v>35600</v>
      </c>
      <c r="P342">
        <f>IF(ISERROR(VLOOKUP($A$342, 文字檔!AA:AB, 2, 0)),0,VLOOKUP($A$342, 文字檔!AA:AB, 2, 0))</f>
        <v>-5500</v>
      </c>
    </row>
    <row r="343" spans="1:16" ht="16.2">
      <c r="A343" s="7">
        <v>44079</v>
      </c>
      <c r="B343" s="5">
        <f>SUMPRODUCT($C$2:$P$2,$C$343:$P$343)</f>
        <v>0</v>
      </c>
      <c r="C343" s="5">
        <f>IF(ISERROR(VLOOKUP($A$343, 文字檔!A:B, 2, 0)),0,VLOOKUP($A$343, 文字檔!A:B, 2, 0))</f>
        <v>0</v>
      </c>
      <c r="D343" s="5">
        <f>IF(ISERROR(VLOOKUP($A$343, 文字檔!C:D, 2, 0)),0,VLOOKUP($A$343, 文字檔!C:D, 2, 0))</f>
        <v>0</v>
      </c>
      <c r="E343" s="5">
        <f>IF(ISERROR(VLOOKUP($A$343, 文字檔!E:F, 2, 0)),0,VLOOKUP($A$343, 文字檔!E:F, 2, 0))</f>
        <v>0</v>
      </c>
      <c r="F343" s="5">
        <f>IF(ISERROR(VLOOKUP($A$343, 文字檔!G:H, 2, 0)),0,VLOOKUP($A$343, 文字檔!G:H, 2, 0))</f>
        <v>0</v>
      </c>
      <c r="G343" s="5">
        <f>IF(ISERROR(VLOOKUP($A$343, 文字檔!I:J, 2, 0)),0,VLOOKUP($A$343, 文字檔!I:J, 2, 0))</f>
        <v>0</v>
      </c>
      <c r="H343" s="5">
        <f>IF(ISERROR(VLOOKUP($A$343, 文字檔!K:L, 2, 0)),0,VLOOKUP($A$343, 文字檔!K:L, 2, 0))</f>
        <v>0</v>
      </c>
      <c r="I343" s="5">
        <f>IF(ISERROR(VLOOKUP($A$343, 文字檔!M:N, 2, 0)),0,VLOOKUP($A$343, 文字檔!M:N, 2, 0))</f>
        <v>0</v>
      </c>
      <c r="J343" s="5">
        <f>IF(ISERROR(VLOOKUP($A$343, 文字檔!O:P, 2, 0)),0,VLOOKUP($A$343, 文字檔!O:P, 2, 0))</f>
        <v>0</v>
      </c>
      <c r="K343">
        <f>IF(ISERROR(VLOOKUP($A$343, 文字檔!Q:R, 2, 0)),0,VLOOKUP($A$343, 文字檔!Q:R, 2, 0))</f>
        <v>0</v>
      </c>
      <c r="L343">
        <f>IF(ISERROR(VLOOKUP($A$343, 文字檔!S:T, 2, 0)),0,VLOOKUP($A$343, 文字檔!S:T, 2, 0))</f>
        <v>0</v>
      </c>
      <c r="M343">
        <f>IF(ISERROR(VLOOKUP($A$343, 文字檔!U:V, 2, 0)),0,VLOOKUP($A$343, 文字檔!U:V, 2, 0))</f>
        <v>0</v>
      </c>
      <c r="N343">
        <f>IF(ISERROR(VLOOKUP($A$343, 文字檔!W:X, 2, 0)),0,VLOOKUP($A$343, 文字檔!W:X, 2, 0))</f>
        <v>0</v>
      </c>
      <c r="O343">
        <f>IF(ISERROR(VLOOKUP($A$343, 文字檔!Y:Z, 2, 0)),0,VLOOKUP($A$343, 文字檔!Y:Z, 2, 0))</f>
        <v>0</v>
      </c>
      <c r="P343">
        <f>IF(ISERROR(VLOOKUP($A$343, 文字檔!AA:AB, 2, 0)),0,VLOOKUP($A$343, 文字檔!AA:AB, 2, 0))</f>
        <v>0</v>
      </c>
    </row>
    <row r="344" spans="1:16" ht="16.2">
      <c r="A344" s="7">
        <v>44080</v>
      </c>
      <c r="B344" s="5">
        <f>SUMPRODUCT($C$2:$P$2,$C$344:$P$344)</f>
        <v>0</v>
      </c>
      <c r="C344" s="5">
        <f>IF(ISERROR(VLOOKUP($A$344, 文字檔!A:B, 2, 0)),0,VLOOKUP($A$344, 文字檔!A:B, 2, 0))</f>
        <v>0</v>
      </c>
      <c r="D344" s="5">
        <f>IF(ISERROR(VLOOKUP($A$344, 文字檔!C:D, 2, 0)),0,VLOOKUP($A$344, 文字檔!C:D, 2, 0))</f>
        <v>0</v>
      </c>
      <c r="E344" s="5">
        <f>IF(ISERROR(VLOOKUP($A$344, 文字檔!E:F, 2, 0)),0,VLOOKUP($A$344, 文字檔!E:F, 2, 0))</f>
        <v>0</v>
      </c>
      <c r="F344" s="5">
        <f>IF(ISERROR(VLOOKUP($A$344, 文字檔!G:H, 2, 0)),0,VLOOKUP($A$344, 文字檔!G:H, 2, 0))</f>
        <v>0</v>
      </c>
      <c r="G344" s="5">
        <f>IF(ISERROR(VLOOKUP($A$344, 文字檔!I:J, 2, 0)),0,VLOOKUP($A$344, 文字檔!I:J, 2, 0))</f>
        <v>0</v>
      </c>
      <c r="H344" s="5">
        <f>IF(ISERROR(VLOOKUP($A$344, 文字檔!K:L, 2, 0)),0,VLOOKUP($A$344, 文字檔!K:L, 2, 0))</f>
        <v>0</v>
      </c>
      <c r="I344" s="5">
        <f>IF(ISERROR(VLOOKUP($A$344, 文字檔!M:N, 2, 0)),0,VLOOKUP($A$344, 文字檔!M:N, 2, 0))</f>
        <v>0</v>
      </c>
      <c r="J344" s="5">
        <f>IF(ISERROR(VLOOKUP($A$344, 文字檔!O:P, 2, 0)),0,VLOOKUP($A$344, 文字檔!O:P, 2, 0))</f>
        <v>0</v>
      </c>
      <c r="K344">
        <f>IF(ISERROR(VLOOKUP($A$344, 文字檔!Q:R, 2, 0)),0,VLOOKUP($A$344, 文字檔!Q:R, 2, 0))</f>
        <v>0</v>
      </c>
      <c r="L344">
        <f>IF(ISERROR(VLOOKUP($A$344, 文字檔!S:T, 2, 0)),0,VLOOKUP($A$344, 文字檔!S:T, 2, 0))</f>
        <v>0</v>
      </c>
      <c r="M344">
        <f>IF(ISERROR(VLOOKUP($A$344, 文字檔!U:V, 2, 0)),0,VLOOKUP($A$344, 文字檔!U:V, 2, 0))</f>
        <v>0</v>
      </c>
      <c r="N344">
        <f>IF(ISERROR(VLOOKUP($A$344, 文字檔!W:X, 2, 0)),0,VLOOKUP($A$344, 文字檔!W:X, 2, 0))</f>
        <v>0</v>
      </c>
      <c r="O344">
        <f>IF(ISERROR(VLOOKUP($A$344, 文字檔!Y:Z, 2, 0)),0,VLOOKUP($A$344, 文字檔!Y:Z, 2, 0))</f>
        <v>0</v>
      </c>
      <c r="P344">
        <f>IF(ISERROR(VLOOKUP($A$344, 文字檔!AA:AB, 2, 0)),0,VLOOKUP($A$344, 文字檔!AA:AB, 2, 0))</f>
        <v>0</v>
      </c>
    </row>
    <row r="345" spans="1:16" ht="16.2">
      <c r="A345" s="7">
        <v>44081</v>
      </c>
      <c r="B345" s="5">
        <f>SUMPRODUCT($C$2:$P$2,$C$345:$P$345)</f>
        <v>-65140.62</v>
      </c>
      <c r="C345" s="5">
        <f>IF(ISERROR(VLOOKUP($A$345, 文字檔!A:B, 2, 0)),0,VLOOKUP($A$345, 文字檔!A:B, 2, 0))</f>
        <v>-23322.65</v>
      </c>
      <c r="D345" s="5">
        <f>IF(ISERROR(VLOOKUP($A$345, 文字檔!C:D, 2, 0)),0,VLOOKUP($A$345, 文字檔!C:D, 2, 0))</f>
        <v>0</v>
      </c>
      <c r="E345" s="5">
        <f>IF(ISERROR(VLOOKUP($A$345, 文字檔!E:F, 2, 0)),0,VLOOKUP($A$345, 文字檔!E:F, 2, 0))</f>
        <v>0</v>
      </c>
      <c r="F345" s="5">
        <f>IF(ISERROR(VLOOKUP($A$345, 文字檔!G:H, 2, 0)),0,VLOOKUP($A$345, 文字檔!G:H, 2, 0))</f>
        <v>0</v>
      </c>
      <c r="G345" s="5">
        <f>IF(ISERROR(VLOOKUP($A$345, 文字檔!I:J, 2, 0)),0,VLOOKUP($A$345, 文字檔!I:J, 2, 0))</f>
        <v>0</v>
      </c>
      <c r="H345" s="5">
        <f>IF(ISERROR(VLOOKUP($A$345, 文字檔!K:L, 2, 0)),0,VLOOKUP($A$345, 文字檔!K:L, 2, 0))</f>
        <v>238.93</v>
      </c>
      <c r="I345" s="5">
        <f>IF(ISERROR(VLOOKUP($A$345, 文字檔!M:N, 2, 0)),0,VLOOKUP($A$345, 文字檔!M:N, 2, 0))</f>
        <v>-4800</v>
      </c>
      <c r="J345" s="5">
        <f>IF(ISERROR(VLOOKUP($A$345, 文字檔!O:P, 2, 0)),0,VLOOKUP($A$345, 文字檔!O:P, 2, 0))</f>
        <v>0</v>
      </c>
      <c r="K345">
        <f>IF(ISERROR(VLOOKUP($A$345, 文字檔!Q:R, 2, 0)),0,VLOOKUP($A$345, 文字檔!Q:R, 2, 0))</f>
        <v>-14200</v>
      </c>
      <c r="L345">
        <f>IF(ISERROR(VLOOKUP($A$345, 文字檔!S:T, 2, 0)),0,VLOOKUP($A$345, 文字檔!S:T, 2, 0))</f>
        <v>10443.1</v>
      </c>
      <c r="M345">
        <f>IF(ISERROR(VLOOKUP($A$345, 文字檔!U:V, 2, 0)),0,VLOOKUP($A$345, 文字檔!U:V, 2, 0))</f>
        <v>4800</v>
      </c>
      <c r="N345">
        <f>IF(ISERROR(VLOOKUP($A$345, 文字檔!W:X, 2, 0)),0,VLOOKUP($A$345, 文字檔!W:X, 2, 0))</f>
        <v>-24400</v>
      </c>
      <c r="O345">
        <f>IF(ISERROR(VLOOKUP($A$345, 文字檔!Y:Z, 2, 0)),0,VLOOKUP($A$345, 文字檔!Y:Z, 2, 0))</f>
        <v>0</v>
      </c>
      <c r="P345">
        <f>IF(ISERROR(VLOOKUP($A$345, 文字檔!AA:AB, 2, 0)),0,VLOOKUP($A$345, 文字檔!AA:AB, 2, 0))</f>
        <v>-13900</v>
      </c>
    </row>
    <row r="346" spans="1:16" ht="16.2">
      <c r="A346" s="7">
        <v>44082</v>
      </c>
      <c r="B346" s="5">
        <f>SUMPRODUCT($C$2:$P$2,$C$346:$P$346)</f>
        <v>-16120.34</v>
      </c>
      <c r="C346" s="5">
        <f>IF(ISERROR(VLOOKUP($A$346, 文字檔!A:B, 2, 0)),0,VLOOKUP($A$346, 文字檔!A:B, 2, 0))</f>
        <v>-4320.34</v>
      </c>
      <c r="D346" s="5">
        <f>IF(ISERROR(VLOOKUP($A$346, 文字檔!C:D, 2, 0)),0,VLOOKUP($A$346, 文字檔!C:D, 2, 0))</f>
        <v>0</v>
      </c>
      <c r="E346" s="5">
        <f>IF(ISERROR(VLOOKUP($A$346, 文字檔!E:F, 2, 0)),0,VLOOKUP($A$346, 文字檔!E:F, 2, 0))</f>
        <v>0</v>
      </c>
      <c r="F346" s="5">
        <f>IF(ISERROR(VLOOKUP($A$346, 文字檔!G:H, 2, 0)),0,VLOOKUP($A$346, 文字檔!G:H, 2, 0))</f>
        <v>0</v>
      </c>
      <c r="G346" s="5">
        <f>IF(ISERROR(VLOOKUP($A$346, 文字檔!I:J, 2, 0)),0,VLOOKUP($A$346, 文字檔!I:J, 2, 0))</f>
        <v>-1500</v>
      </c>
      <c r="H346" s="5">
        <f>IF(ISERROR(VLOOKUP($A$346, 文字檔!K:L, 2, 0)),0,VLOOKUP($A$346, 文字檔!K:L, 2, 0))</f>
        <v>0</v>
      </c>
      <c r="I346" s="5">
        <f>IF(ISERROR(VLOOKUP($A$346, 文字檔!M:N, 2, 0)),0,VLOOKUP($A$346, 文字檔!M:N, 2, 0))</f>
        <v>700</v>
      </c>
      <c r="J346" s="5">
        <f>IF(ISERROR(VLOOKUP($A$346, 文字檔!O:P, 2, 0)),0,VLOOKUP($A$346, 文字檔!O:P, 2, 0))</f>
        <v>0</v>
      </c>
      <c r="K346">
        <f>IF(ISERROR(VLOOKUP($A$346, 文字檔!Q:R, 2, 0)),0,VLOOKUP($A$346, 文字檔!Q:R, 2, 0))</f>
        <v>0</v>
      </c>
      <c r="L346">
        <f>IF(ISERROR(VLOOKUP($A$346, 文字檔!S:T, 2, 0)),0,VLOOKUP($A$346, 文字檔!S:T, 2, 0))</f>
        <v>0</v>
      </c>
      <c r="M346">
        <f>IF(ISERROR(VLOOKUP($A$346, 文字檔!U:V, 2, 0)),0,VLOOKUP($A$346, 文字檔!U:V, 2, 0))</f>
        <v>-17200</v>
      </c>
      <c r="N346">
        <f>IF(ISERROR(VLOOKUP($A$346, 文字檔!W:X, 2, 0)),0,VLOOKUP($A$346, 文字檔!W:X, 2, 0))</f>
        <v>-1500</v>
      </c>
      <c r="O346">
        <f>IF(ISERROR(VLOOKUP($A$346, 文字檔!Y:Z, 2, 0)),0,VLOOKUP($A$346, 文字檔!Y:Z, 2, 0))</f>
        <v>7700</v>
      </c>
      <c r="P346">
        <f>IF(ISERROR(VLOOKUP($A$346, 文字檔!AA:AB, 2, 0)),0,VLOOKUP($A$346, 文字檔!AA:AB, 2, 0))</f>
        <v>0</v>
      </c>
    </row>
    <row r="347" spans="1:16" ht="16.2">
      <c r="A347" s="7">
        <v>44083</v>
      </c>
      <c r="B347" s="5">
        <f>SUMPRODUCT($C$2:$P$2,$C$347:$P$347)</f>
        <v>-83152.820000000007</v>
      </c>
      <c r="C347" s="5">
        <f>IF(ISERROR(VLOOKUP($A$347, 文字檔!A:B, 2, 0)),0,VLOOKUP($A$347, 文字檔!A:B, 2, 0))</f>
        <v>4897.96</v>
      </c>
      <c r="D347" s="5">
        <f>IF(ISERROR(VLOOKUP($A$347, 文字檔!C:D, 2, 0)),0,VLOOKUP($A$347, 文字檔!C:D, 2, 0))</f>
        <v>-23900</v>
      </c>
      <c r="E347" s="5">
        <f>IF(ISERROR(VLOOKUP($A$347, 文字檔!E:F, 2, 0)),0,VLOOKUP($A$347, 文字檔!E:F, 2, 0))</f>
        <v>0</v>
      </c>
      <c r="F347" s="5">
        <f>IF(ISERROR(VLOOKUP($A$347, 文字檔!G:H, 2, 0)),0,VLOOKUP($A$347, 文字檔!G:H, 2, 0))</f>
        <v>0</v>
      </c>
      <c r="G347" s="5">
        <f>IF(ISERROR(VLOOKUP($A$347, 文字檔!I:J, 2, 0)),0,VLOOKUP($A$347, 文字檔!I:J, 2, 0))</f>
        <v>-19000</v>
      </c>
      <c r="H347" s="5">
        <f>IF(ISERROR(VLOOKUP($A$347, 文字檔!K:L, 2, 0)),0,VLOOKUP($A$347, 文字檔!K:L, 2, 0))</f>
        <v>849.22</v>
      </c>
      <c r="I347" s="5">
        <f>IF(ISERROR(VLOOKUP($A$347, 文字檔!M:N, 2, 0)),0,VLOOKUP($A$347, 文字檔!M:N, 2, 0))</f>
        <v>0</v>
      </c>
      <c r="J347" s="5">
        <f>IF(ISERROR(VLOOKUP($A$347, 文字檔!O:P, 2, 0)),0,VLOOKUP($A$347, 文字檔!O:P, 2, 0))</f>
        <v>0</v>
      </c>
      <c r="K347">
        <f>IF(ISERROR(VLOOKUP($A$347, 文字檔!Q:R, 2, 0)),0,VLOOKUP($A$347, 文字檔!Q:R, 2, 0))</f>
        <v>-15000</v>
      </c>
      <c r="L347">
        <f>IF(ISERROR(VLOOKUP($A$347, 文字檔!S:T, 2, 0)),0,VLOOKUP($A$347, 文字檔!S:T, 2, 0))</f>
        <v>0</v>
      </c>
      <c r="M347">
        <f>IF(ISERROR(VLOOKUP($A$347, 文字檔!U:V, 2, 0)),0,VLOOKUP($A$347, 文字檔!U:V, 2, 0))</f>
        <v>13600</v>
      </c>
      <c r="N347">
        <f>IF(ISERROR(VLOOKUP($A$347, 文字檔!W:X, 2, 0)),0,VLOOKUP($A$347, 文字檔!W:X, 2, 0))</f>
        <v>-19300</v>
      </c>
      <c r="O347">
        <f>IF(ISERROR(VLOOKUP($A$347, 文字檔!Y:Z, 2, 0)),0,VLOOKUP($A$347, 文字檔!Y:Z, 2, 0))</f>
        <v>-9300</v>
      </c>
      <c r="P347">
        <f>IF(ISERROR(VLOOKUP($A$347, 文字檔!AA:AB, 2, 0)),0,VLOOKUP($A$347, 文字檔!AA:AB, 2, 0))</f>
        <v>-16000</v>
      </c>
    </row>
    <row r="348" spans="1:16" ht="16.2">
      <c r="A348" s="7">
        <v>44084</v>
      </c>
      <c r="B348" s="5">
        <f>SUMPRODUCT($C$2:$P$2,$C$348:$P$348)</f>
        <v>-3359.6299999999992</v>
      </c>
      <c r="C348" s="5">
        <f>IF(ISERROR(VLOOKUP($A$348, 文字檔!A:B, 2, 0)),0,VLOOKUP($A$348, 文字檔!A:B, 2, 0))</f>
        <v>0</v>
      </c>
      <c r="D348" s="5">
        <f>IF(ISERROR(VLOOKUP($A$348, 文字檔!C:D, 2, 0)),0,VLOOKUP($A$348, 文字檔!C:D, 2, 0))</f>
        <v>-5300</v>
      </c>
      <c r="E348" s="5">
        <f>IF(ISERROR(VLOOKUP($A$348, 文字檔!E:F, 2, 0)),0,VLOOKUP($A$348, 文字檔!E:F, 2, 0))</f>
        <v>0</v>
      </c>
      <c r="F348" s="5">
        <f>IF(ISERROR(VLOOKUP($A$348, 文字檔!G:H, 2, 0)),0,VLOOKUP($A$348, 文字檔!G:H, 2, 0))</f>
        <v>0</v>
      </c>
      <c r="G348" s="5">
        <f>IF(ISERROR(VLOOKUP($A$348, 文字檔!I:J, 2, 0)),0,VLOOKUP($A$348, 文字檔!I:J, 2, 0))</f>
        <v>4700</v>
      </c>
      <c r="H348" s="5">
        <f>IF(ISERROR(VLOOKUP($A$348, 文字檔!K:L, 2, 0)),0,VLOOKUP($A$348, 文字檔!K:L, 2, 0))</f>
        <v>-9759.6299999999992</v>
      </c>
      <c r="I348" s="5">
        <f>IF(ISERROR(VLOOKUP($A$348, 文字檔!M:N, 2, 0)),0,VLOOKUP($A$348, 文字檔!M:N, 2, 0))</f>
        <v>14900</v>
      </c>
      <c r="J348" s="5">
        <f>IF(ISERROR(VLOOKUP($A$348, 文字檔!O:P, 2, 0)),0,VLOOKUP($A$348, 文字檔!O:P, 2, 0))</f>
        <v>0</v>
      </c>
      <c r="K348">
        <f>IF(ISERROR(VLOOKUP($A$348, 文字檔!Q:R, 2, 0)),0,VLOOKUP($A$348, 文字檔!Q:R, 2, 0))</f>
        <v>0</v>
      </c>
      <c r="L348">
        <f>IF(ISERROR(VLOOKUP($A$348, 文字檔!S:T, 2, 0)),0,VLOOKUP($A$348, 文字檔!S:T, 2, 0))</f>
        <v>0</v>
      </c>
      <c r="M348">
        <f>IF(ISERROR(VLOOKUP($A$348, 文字檔!U:V, 2, 0)),0,VLOOKUP($A$348, 文字檔!U:V, 2, 0))</f>
        <v>-19800</v>
      </c>
      <c r="N348">
        <f>IF(ISERROR(VLOOKUP($A$348, 文字檔!W:X, 2, 0)),0,VLOOKUP($A$348, 文字檔!W:X, 2, 0))</f>
        <v>0</v>
      </c>
      <c r="O348">
        <f>IF(ISERROR(VLOOKUP($A$348, 文字檔!Y:Z, 2, 0)),0,VLOOKUP($A$348, 文字檔!Y:Z, 2, 0))</f>
        <v>11900</v>
      </c>
      <c r="P348">
        <f>IF(ISERROR(VLOOKUP($A$348, 文字檔!AA:AB, 2, 0)),0,VLOOKUP($A$348, 文字檔!AA:AB, 2, 0))</f>
        <v>0</v>
      </c>
    </row>
    <row r="349" spans="1:16" ht="16.2">
      <c r="A349" s="7">
        <v>44085</v>
      </c>
      <c r="B349" s="5">
        <f>SUMPRODUCT($C$2:$P$2,$C$349:$P$349)</f>
        <v>-46717.520000000004</v>
      </c>
      <c r="C349" s="5">
        <f>IF(ISERROR(VLOOKUP($A$349, 文字檔!A:B, 2, 0)),0,VLOOKUP($A$349, 文字檔!A:B, 2, 0))</f>
        <v>-11117.52</v>
      </c>
      <c r="D349" s="5">
        <f>IF(ISERROR(VLOOKUP($A$349, 文字檔!C:D, 2, 0)),0,VLOOKUP($A$349, 文字檔!C:D, 2, 0))</f>
        <v>-14700</v>
      </c>
      <c r="E349" s="5">
        <f>IF(ISERROR(VLOOKUP($A$349, 文字檔!E:F, 2, 0)),0,VLOOKUP($A$349, 文字檔!E:F, 2, 0))</f>
        <v>0</v>
      </c>
      <c r="F349" s="5">
        <f>IF(ISERROR(VLOOKUP($A$349, 文字檔!G:H, 2, 0)),0,VLOOKUP($A$349, 文字檔!G:H, 2, 0))</f>
        <v>0</v>
      </c>
      <c r="G349" s="5">
        <f>IF(ISERROR(VLOOKUP($A$349, 文字檔!I:J, 2, 0)),0,VLOOKUP($A$349, 文字檔!I:J, 2, 0))</f>
        <v>-10200</v>
      </c>
      <c r="H349" s="5">
        <f>IF(ISERROR(VLOOKUP($A$349, 文字檔!K:L, 2, 0)),0,VLOOKUP($A$349, 文字檔!K:L, 2, 0))</f>
        <v>0</v>
      </c>
      <c r="I349" s="5">
        <f>IF(ISERROR(VLOOKUP($A$349, 文字檔!M:N, 2, 0)),0,VLOOKUP($A$349, 文字檔!M:N, 2, 0))</f>
        <v>-10700</v>
      </c>
      <c r="J349" s="5">
        <f>IF(ISERROR(VLOOKUP($A$349, 文字檔!O:P, 2, 0)),0,VLOOKUP($A$349, 文字檔!O:P, 2, 0))</f>
        <v>0</v>
      </c>
      <c r="K349">
        <f>IF(ISERROR(VLOOKUP($A$349, 文字檔!Q:R, 2, 0)),0,VLOOKUP($A$349, 文字檔!Q:R, 2, 0))</f>
        <v>0</v>
      </c>
      <c r="L349">
        <f>IF(ISERROR(VLOOKUP($A$349, 文字檔!S:T, 2, 0)),0,VLOOKUP($A$349, 文字檔!S:T, 2, 0))</f>
        <v>0</v>
      </c>
      <c r="M349">
        <f>IF(ISERROR(VLOOKUP($A$349, 文字檔!U:V, 2, 0)),0,VLOOKUP($A$349, 文字檔!U:V, 2, 0))</f>
        <v>7600</v>
      </c>
      <c r="N349">
        <f>IF(ISERROR(VLOOKUP($A$349, 文字檔!W:X, 2, 0)),0,VLOOKUP($A$349, 文字檔!W:X, 2, 0))</f>
        <v>0</v>
      </c>
      <c r="O349">
        <f>IF(ISERROR(VLOOKUP($A$349, 文字檔!Y:Z, 2, 0)),0,VLOOKUP($A$349, 文字檔!Y:Z, 2, 0))</f>
        <v>-7600</v>
      </c>
      <c r="P349">
        <f>IF(ISERROR(VLOOKUP($A$349, 文字檔!AA:AB, 2, 0)),0,VLOOKUP($A$349, 文字檔!AA:AB, 2, 0))</f>
        <v>0</v>
      </c>
    </row>
    <row r="350" spans="1:16" ht="16.2">
      <c r="A350" s="7">
        <v>44086</v>
      </c>
      <c r="B350" s="5">
        <f>SUMPRODUCT($C$2:$P$2,$C$350:$P$350)</f>
        <v>0</v>
      </c>
      <c r="C350" s="5">
        <f>IF(ISERROR(VLOOKUP($A$350, 文字檔!A:B, 2, 0)),0,VLOOKUP($A$350, 文字檔!A:B, 2, 0))</f>
        <v>0</v>
      </c>
      <c r="D350" s="5">
        <f>IF(ISERROR(VLOOKUP($A$350, 文字檔!C:D, 2, 0)),0,VLOOKUP($A$350, 文字檔!C:D, 2, 0))</f>
        <v>0</v>
      </c>
      <c r="E350" s="5">
        <f>IF(ISERROR(VLOOKUP($A$350, 文字檔!E:F, 2, 0)),0,VLOOKUP($A$350, 文字檔!E:F, 2, 0))</f>
        <v>0</v>
      </c>
      <c r="F350" s="5">
        <f>IF(ISERROR(VLOOKUP($A$350, 文字檔!G:H, 2, 0)),0,VLOOKUP($A$350, 文字檔!G:H, 2, 0))</f>
        <v>0</v>
      </c>
      <c r="G350" s="5">
        <f>IF(ISERROR(VLOOKUP($A$350, 文字檔!I:J, 2, 0)),0,VLOOKUP($A$350, 文字檔!I:J, 2, 0))</f>
        <v>0</v>
      </c>
      <c r="H350" s="5">
        <f>IF(ISERROR(VLOOKUP($A$350, 文字檔!K:L, 2, 0)),0,VLOOKUP($A$350, 文字檔!K:L, 2, 0))</f>
        <v>0</v>
      </c>
      <c r="I350" s="5">
        <f>IF(ISERROR(VLOOKUP($A$350, 文字檔!M:N, 2, 0)),0,VLOOKUP($A$350, 文字檔!M:N, 2, 0))</f>
        <v>0</v>
      </c>
      <c r="J350" s="5">
        <f>IF(ISERROR(VLOOKUP($A$350, 文字檔!O:P, 2, 0)),0,VLOOKUP($A$350, 文字檔!O:P, 2, 0))</f>
        <v>0</v>
      </c>
      <c r="K350">
        <f>IF(ISERROR(VLOOKUP($A$350, 文字檔!Q:R, 2, 0)),0,VLOOKUP($A$350, 文字檔!Q:R, 2, 0))</f>
        <v>0</v>
      </c>
      <c r="L350">
        <f>IF(ISERROR(VLOOKUP($A$350, 文字檔!S:T, 2, 0)),0,VLOOKUP($A$350, 文字檔!S:T, 2, 0))</f>
        <v>0</v>
      </c>
      <c r="M350">
        <f>IF(ISERROR(VLOOKUP($A$350, 文字檔!U:V, 2, 0)),0,VLOOKUP($A$350, 文字檔!U:V, 2, 0))</f>
        <v>0</v>
      </c>
      <c r="N350">
        <f>IF(ISERROR(VLOOKUP($A$350, 文字檔!W:X, 2, 0)),0,VLOOKUP($A$350, 文字檔!W:X, 2, 0))</f>
        <v>0</v>
      </c>
      <c r="O350">
        <f>IF(ISERROR(VLOOKUP($A$350, 文字檔!Y:Z, 2, 0)),0,VLOOKUP($A$350, 文字檔!Y:Z, 2, 0))</f>
        <v>0</v>
      </c>
      <c r="P350">
        <f>IF(ISERROR(VLOOKUP($A$350, 文字檔!AA:AB, 2, 0)),0,VLOOKUP($A$350, 文字檔!AA:AB, 2, 0))</f>
        <v>0</v>
      </c>
    </row>
    <row r="351" spans="1:16" ht="16.2">
      <c r="A351" s="7">
        <v>44087</v>
      </c>
      <c r="B351" s="5">
        <f>SUMPRODUCT($C$2:$P$2,$C$351:$P$351)</f>
        <v>0</v>
      </c>
      <c r="C351" s="5">
        <f>IF(ISERROR(VLOOKUP($A$351, 文字檔!A:B, 2, 0)),0,VLOOKUP($A$351, 文字檔!A:B, 2, 0))</f>
        <v>0</v>
      </c>
      <c r="D351" s="5">
        <f>IF(ISERROR(VLOOKUP($A$351, 文字檔!C:D, 2, 0)),0,VLOOKUP($A$351, 文字檔!C:D, 2, 0))</f>
        <v>0</v>
      </c>
      <c r="E351" s="5">
        <f>IF(ISERROR(VLOOKUP($A$351, 文字檔!E:F, 2, 0)),0,VLOOKUP($A$351, 文字檔!E:F, 2, 0))</f>
        <v>0</v>
      </c>
      <c r="F351" s="5">
        <f>IF(ISERROR(VLOOKUP($A$351, 文字檔!G:H, 2, 0)),0,VLOOKUP($A$351, 文字檔!G:H, 2, 0))</f>
        <v>0</v>
      </c>
      <c r="G351" s="5">
        <f>IF(ISERROR(VLOOKUP($A$351, 文字檔!I:J, 2, 0)),0,VLOOKUP($A$351, 文字檔!I:J, 2, 0))</f>
        <v>0</v>
      </c>
      <c r="H351" s="5">
        <f>IF(ISERROR(VLOOKUP($A$351, 文字檔!K:L, 2, 0)),0,VLOOKUP($A$351, 文字檔!K:L, 2, 0))</f>
        <v>0</v>
      </c>
      <c r="I351" s="5">
        <f>IF(ISERROR(VLOOKUP($A$351, 文字檔!M:N, 2, 0)),0,VLOOKUP($A$351, 文字檔!M:N, 2, 0))</f>
        <v>0</v>
      </c>
      <c r="J351" s="5">
        <f>IF(ISERROR(VLOOKUP($A$351, 文字檔!O:P, 2, 0)),0,VLOOKUP($A$351, 文字檔!O:P, 2, 0))</f>
        <v>0</v>
      </c>
      <c r="K351">
        <f>IF(ISERROR(VLOOKUP($A$351, 文字檔!Q:R, 2, 0)),0,VLOOKUP($A$351, 文字檔!Q:R, 2, 0))</f>
        <v>0</v>
      </c>
      <c r="L351">
        <f>IF(ISERROR(VLOOKUP($A$351, 文字檔!S:T, 2, 0)),0,VLOOKUP($A$351, 文字檔!S:T, 2, 0))</f>
        <v>0</v>
      </c>
      <c r="M351">
        <f>IF(ISERROR(VLOOKUP($A$351, 文字檔!U:V, 2, 0)),0,VLOOKUP($A$351, 文字檔!U:V, 2, 0))</f>
        <v>0</v>
      </c>
      <c r="N351">
        <f>IF(ISERROR(VLOOKUP($A$351, 文字檔!W:X, 2, 0)),0,VLOOKUP($A$351, 文字檔!W:X, 2, 0))</f>
        <v>0</v>
      </c>
      <c r="O351">
        <f>IF(ISERROR(VLOOKUP($A$351, 文字檔!Y:Z, 2, 0)),0,VLOOKUP($A$351, 文字檔!Y:Z, 2, 0))</f>
        <v>0</v>
      </c>
      <c r="P351">
        <f>IF(ISERROR(VLOOKUP($A$351, 文字檔!AA:AB, 2, 0)),0,VLOOKUP($A$351, 文字檔!AA:AB, 2, 0))</f>
        <v>0</v>
      </c>
    </row>
    <row r="352" spans="1:16" ht="16.2">
      <c r="A352" s="7">
        <v>44088</v>
      </c>
      <c r="B352" s="5">
        <f>SUMPRODUCT($C$2:$P$2,$C$352:$P$352)</f>
        <v>-84228.89</v>
      </c>
      <c r="C352" s="5">
        <f>IF(ISERROR(VLOOKUP($A$352, 文字檔!A:B, 2, 0)),0,VLOOKUP($A$352, 文字檔!A:B, 2, 0))</f>
        <v>2032.78</v>
      </c>
      <c r="D352" s="5">
        <f>IF(ISERROR(VLOOKUP($A$352, 文字檔!C:D, 2, 0)),0,VLOOKUP($A$352, 文字檔!C:D, 2, 0))</f>
        <v>24800</v>
      </c>
      <c r="E352" s="5">
        <f>IF(ISERROR(VLOOKUP($A$352, 文字檔!E:F, 2, 0)),0,VLOOKUP($A$352, 文字檔!E:F, 2, 0))</f>
        <v>0</v>
      </c>
      <c r="F352" s="5">
        <f>IF(ISERROR(VLOOKUP($A$352, 文字檔!G:H, 2, 0)),0,VLOOKUP($A$352, 文字檔!G:H, 2, 0))</f>
        <v>0</v>
      </c>
      <c r="G352" s="5">
        <f>IF(ISERROR(VLOOKUP($A$352, 文字檔!I:J, 2, 0)),0,VLOOKUP($A$352, 文字檔!I:J, 2, 0))</f>
        <v>-7400</v>
      </c>
      <c r="H352" s="5">
        <f>IF(ISERROR(VLOOKUP($A$352, 文字檔!K:L, 2, 0)),0,VLOOKUP($A$352, 文字檔!K:L, 2, 0))</f>
        <v>-6161.67</v>
      </c>
      <c r="I352" s="5">
        <f>IF(ISERROR(VLOOKUP($A$352, 文字檔!M:N, 2, 0)),0,VLOOKUP($A$352, 文字檔!M:N, 2, 0))</f>
        <v>-32400</v>
      </c>
      <c r="J352" s="5">
        <f>IF(ISERROR(VLOOKUP($A$352, 文字檔!O:P, 2, 0)),0,VLOOKUP($A$352, 文字檔!O:P, 2, 0))</f>
        <v>0</v>
      </c>
      <c r="K352">
        <f>IF(ISERROR(VLOOKUP($A$352, 文字檔!Q:R, 2, 0)),0,VLOOKUP($A$352, 文字檔!Q:R, 2, 0))</f>
        <v>0</v>
      </c>
      <c r="L352">
        <f>IF(ISERROR(VLOOKUP($A$352, 文字檔!S:T, 2, 0)),0,VLOOKUP($A$352, 文字檔!S:T, 2, 0))</f>
        <v>0</v>
      </c>
      <c r="M352">
        <f>IF(ISERROR(VLOOKUP($A$352, 文字檔!U:V, 2, 0)),0,VLOOKUP($A$352, 文字檔!U:V, 2, 0))</f>
        <v>-24800</v>
      </c>
      <c r="N352">
        <f>IF(ISERROR(VLOOKUP($A$352, 文字檔!W:X, 2, 0)),0,VLOOKUP($A$352, 文字檔!W:X, 2, 0))</f>
        <v>0</v>
      </c>
      <c r="O352">
        <f>IF(ISERROR(VLOOKUP($A$352, 文字檔!Y:Z, 2, 0)),0,VLOOKUP($A$352, 文字檔!Y:Z, 2, 0))</f>
        <v>-40300</v>
      </c>
      <c r="P352">
        <f>IF(ISERROR(VLOOKUP($A$352, 文字檔!AA:AB, 2, 0)),0,VLOOKUP($A$352, 文字檔!AA:AB, 2, 0))</f>
        <v>0</v>
      </c>
    </row>
    <row r="353" spans="1:16" ht="16.2">
      <c r="A353" s="7">
        <v>44089</v>
      </c>
      <c r="B353" s="5">
        <f>SUMPRODUCT($C$2:$P$2,$C$353:$P$353)</f>
        <v>-15200</v>
      </c>
      <c r="C353" s="5">
        <f>IF(ISERROR(VLOOKUP($A$353, 文字檔!A:B, 2, 0)),0,VLOOKUP($A$353, 文字檔!A:B, 2, 0))</f>
        <v>0</v>
      </c>
      <c r="D353" s="5">
        <f>IF(ISERROR(VLOOKUP($A$353, 文字檔!C:D, 2, 0)),0,VLOOKUP($A$353, 文字檔!C:D, 2, 0))</f>
        <v>11000</v>
      </c>
      <c r="E353" s="5">
        <f>IF(ISERROR(VLOOKUP($A$353, 文字檔!E:F, 2, 0)),0,VLOOKUP($A$353, 文字檔!E:F, 2, 0))</f>
        <v>0</v>
      </c>
      <c r="F353" s="5">
        <f>IF(ISERROR(VLOOKUP($A$353, 文字檔!G:H, 2, 0)),0,VLOOKUP($A$353, 文字檔!G:H, 2, 0))</f>
        <v>0</v>
      </c>
      <c r="G353" s="5">
        <f>IF(ISERROR(VLOOKUP($A$353, 文字檔!I:J, 2, 0)),0,VLOOKUP($A$353, 文字檔!I:J, 2, 0))</f>
        <v>-9200</v>
      </c>
      <c r="H353" s="5">
        <f>IF(ISERROR(VLOOKUP($A$353, 文字檔!K:L, 2, 0)),0,VLOOKUP($A$353, 文字檔!K:L, 2, 0))</f>
        <v>0</v>
      </c>
      <c r="I353" s="5">
        <f>IF(ISERROR(VLOOKUP($A$353, 文字檔!M:N, 2, 0)),0,VLOOKUP($A$353, 文字檔!M:N, 2, 0))</f>
        <v>-14100</v>
      </c>
      <c r="J353" s="5">
        <f>IF(ISERROR(VLOOKUP($A$353, 文字檔!O:P, 2, 0)),0,VLOOKUP($A$353, 文字檔!O:P, 2, 0))</f>
        <v>0</v>
      </c>
      <c r="K353">
        <f>IF(ISERROR(VLOOKUP($A$353, 文字檔!Q:R, 2, 0)),0,VLOOKUP($A$353, 文字檔!Q:R, 2, 0))</f>
        <v>0</v>
      </c>
      <c r="L353">
        <f>IF(ISERROR(VLOOKUP($A$353, 文字檔!S:T, 2, 0)),0,VLOOKUP($A$353, 文字檔!S:T, 2, 0))</f>
        <v>0</v>
      </c>
      <c r="M353">
        <f>IF(ISERROR(VLOOKUP($A$353, 文字檔!U:V, 2, 0)),0,VLOOKUP($A$353, 文字檔!U:V, 2, 0))</f>
        <v>-11000</v>
      </c>
      <c r="N353">
        <f>IF(ISERROR(VLOOKUP($A$353, 文字檔!W:X, 2, 0)),0,VLOOKUP($A$353, 文字檔!W:X, 2, 0))</f>
        <v>0</v>
      </c>
      <c r="O353">
        <f>IF(ISERROR(VLOOKUP($A$353, 文字檔!Y:Z, 2, 0)),0,VLOOKUP($A$353, 文字檔!Y:Z, 2, 0))</f>
        <v>8100</v>
      </c>
      <c r="P353">
        <f>IF(ISERROR(VLOOKUP($A$353, 文字檔!AA:AB, 2, 0)),0,VLOOKUP($A$353, 文字檔!AA:AB, 2, 0))</f>
        <v>0</v>
      </c>
    </row>
    <row r="354" spans="1:16" ht="16.2">
      <c r="A354" s="7">
        <v>44090</v>
      </c>
      <c r="B354" s="5">
        <f>SUMPRODUCT($C$2:$P$2,$C$354:$P$354)</f>
        <v>17666.21</v>
      </c>
      <c r="C354" s="5">
        <f>IF(ISERROR(VLOOKUP($A$354, 文字檔!A:B, 2, 0)),0,VLOOKUP($A$354, 文字檔!A:B, 2, 0))</f>
        <v>-2555.5300000000002</v>
      </c>
      <c r="D354" s="5">
        <f>IF(ISERROR(VLOOKUP($A$354, 文字檔!C:D, 2, 0)),0,VLOOKUP($A$354, 文字檔!C:D, 2, 0))</f>
        <v>3700</v>
      </c>
      <c r="E354" s="5">
        <f>IF(ISERROR(VLOOKUP($A$354, 文字檔!E:F, 2, 0)),0,VLOOKUP($A$354, 文字檔!E:F, 2, 0))</f>
        <v>0</v>
      </c>
      <c r="F354" s="5">
        <f>IF(ISERROR(VLOOKUP($A$354, 文字檔!G:H, 2, 0)),0,VLOOKUP($A$354, 文字檔!G:H, 2, 0))</f>
        <v>0</v>
      </c>
      <c r="G354" s="5">
        <f>IF(ISERROR(VLOOKUP($A$354, 文字檔!I:J, 2, 0)),0,VLOOKUP($A$354, 文字檔!I:J, 2, 0))</f>
        <v>0</v>
      </c>
      <c r="H354" s="5">
        <f>IF(ISERROR(VLOOKUP($A$354, 文字檔!K:L, 2, 0)),0,VLOOKUP($A$354, 文字檔!K:L, 2, 0))</f>
        <v>21.74</v>
      </c>
      <c r="I354" s="5">
        <f>IF(ISERROR(VLOOKUP($A$354, 文字檔!M:N, 2, 0)),0,VLOOKUP($A$354, 文字檔!M:N, 2, 0))</f>
        <v>-5300</v>
      </c>
      <c r="J354" s="5">
        <f>IF(ISERROR(VLOOKUP($A$354, 文字檔!O:P, 2, 0)),0,VLOOKUP($A$354, 文字檔!O:P, 2, 0))</f>
        <v>0</v>
      </c>
      <c r="K354">
        <f>IF(ISERROR(VLOOKUP($A$354, 文字檔!Q:R, 2, 0)),0,VLOOKUP($A$354, 文字檔!Q:R, 2, 0))</f>
        <v>0</v>
      </c>
      <c r="L354">
        <f>IF(ISERROR(VLOOKUP($A$354, 文字檔!S:T, 2, 0)),0,VLOOKUP($A$354, 文字檔!S:T, 2, 0))</f>
        <v>0</v>
      </c>
      <c r="M354">
        <f>IF(ISERROR(VLOOKUP($A$354, 文字檔!U:V, 2, 0)),0,VLOOKUP($A$354, 文字檔!U:V, 2, 0))</f>
        <v>4300</v>
      </c>
      <c r="N354">
        <f>IF(ISERROR(VLOOKUP($A$354, 文字檔!W:X, 2, 0)),0,VLOOKUP($A$354, 文字檔!W:X, 2, 0))</f>
        <v>-7600</v>
      </c>
      <c r="O354">
        <f>IF(ISERROR(VLOOKUP($A$354, 文字檔!Y:Z, 2, 0)),0,VLOOKUP($A$354, 文字檔!Y:Z, 2, 0))</f>
        <v>25100</v>
      </c>
      <c r="P354">
        <f>IF(ISERROR(VLOOKUP($A$354, 文字檔!AA:AB, 2, 0)),0,VLOOKUP($A$354, 文字檔!AA:AB, 2, 0))</f>
        <v>0</v>
      </c>
    </row>
    <row r="355" spans="1:16" ht="16.2">
      <c r="A355" s="7">
        <v>44091</v>
      </c>
      <c r="B355" s="5">
        <f>SUMPRODUCT($C$2:$P$2,$C$355:$P$355)</f>
        <v>41616.57</v>
      </c>
      <c r="C355" s="5">
        <f>IF(ISERROR(VLOOKUP($A$355, 文字檔!A:B, 2, 0)),0,VLOOKUP($A$355, 文字檔!A:B, 2, 0))</f>
        <v>13658</v>
      </c>
      <c r="D355" s="5">
        <f>IF(ISERROR(VLOOKUP($A$355, 文字檔!C:D, 2, 0)),0,VLOOKUP($A$355, 文字檔!C:D, 2, 0))</f>
        <v>0</v>
      </c>
      <c r="E355" s="5">
        <f>IF(ISERROR(VLOOKUP($A$355, 文字檔!E:F, 2, 0)),0,VLOOKUP($A$355, 文字檔!E:F, 2, 0))</f>
        <v>0</v>
      </c>
      <c r="F355" s="5">
        <f>IF(ISERROR(VLOOKUP($A$355, 文字檔!G:H, 2, 0)),0,VLOOKUP($A$355, 文字檔!G:H, 2, 0))</f>
        <v>2500</v>
      </c>
      <c r="G355" s="5">
        <f>IF(ISERROR(VLOOKUP($A$355, 文字檔!I:J, 2, 0)),0,VLOOKUP($A$355, 文字檔!I:J, 2, 0))</f>
        <v>17900</v>
      </c>
      <c r="H355" s="5">
        <f>IF(ISERROR(VLOOKUP($A$355, 文字檔!K:L, 2, 0)),0,VLOOKUP($A$355, 文字檔!K:L, 2, 0))</f>
        <v>-3971.78</v>
      </c>
      <c r="I355" s="5">
        <f>IF(ISERROR(VLOOKUP($A$355, 文字檔!M:N, 2, 0)),0,VLOOKUP($A$355, 文字檔!M:N, 2, 0))</f>
        <v>0</v>
      </c>
      <c r="J355" s="5">
        <f>IF(ISERROR(VLOOKUP($A$355, 文字檔!O:P, 2, 0)),0,VLOOKUP($A$355, 文字檔!O:P, 2, 0))</f>
        <v>0</v>
      </c>
      <c r="K355">
        <f>IF(ISERROR(VLOOKUP($A$355, 文字檔!Q:R, 2, 0)),0,VLOOKUP($A$355, 文字檔!Q:R, 2, 0))</f>
        <v>0</v>
      </c>
      <c r="L355">
        <f>IF(ISERROR(VLOOKUP($A$355, 文字檔!S:T, 2, 0)),0,VLOOKUP($A$355, 文字檔!S:T, 2, 0))</f>
        <v>8230.35</v>
      </c>
      <c r="M355">
        <f>IF(ISERROR(VLOOKUP($A$355, 文字檔!U:V, 2, 0)),0,VLOOKUP($A$355, 文字檔!U:V, 2, 0))</f>
        <v>0</v>
      </c>
      <c r="N355">
        <f>IF(ISERROR(VLOOKUP($A$355, 文字檔!W:X, 2, 0)),0,VLOOKUP($A$355, 文字檔!W:X, 2, 0))</f>
        <v>0</v>
      </c>
      <c r="O355">
        <f>IF(ISERROR(VLOOKUP($A$355, 文字檔!Y:Z, 2, 0)),0,VLOOKUP($A$355, 文字檔!Y:Z, 2, 0))</f>
        <v>3300</v>
      </c>
      <c r="P355">
        <f>IF(ISERROR(VLOOKUP($A$355, 文字檔!AA:AB, 2, 0)),0,VLOOKUP($A$355, 文字檔!AA:AB, 2, 0))</f>
        <v>0</v>
      </c>
    </row>
    <row r="356" spans="1:16" ht="16.2">
      <c r="A356" s="7">
        <v>44092</v>
      </c>
      <c r="B356" s="5">
        <f>SUMPRODUCT($C$2:$P$2,$C$356:$P$356)</f>
        <v>7300</v>
      </c>
      <c r="C356" s="5">
        <f>IF(ISERROR(VLOOKUP($A$356, 文字檔!A:B, 2, 0)),0,VLOOKUP($A$356, 文字檔!A:B, 2, 0))</f>
        <v>0</v>
      </c>
      <c r="D356" s="5">
        <f>IF(ISERROR(VLOOKUP($A$356, 文字檔!C:D, 2, 0)),0,VLOOKUP($A$356, 文字檔!C:D, 2, 0))</f>
        <v>0</v>
      </c>
      <c r="E356" s="5">
        <f>IF(ISERROR(VLOOKUP($A$356, 文字檔!E:F, 2, 0)),0,VLOOKUP($A$356, 文字檔!E:F, 2, 0))</f>
        <v>0</v>
      </c>
      <c r="F356" s="5">
        <f>IF(ISERROR(VLOOKUP($A$356, 文字檔!G:H, 2, 0)),0,VLOOKUP($A$356, 文字檔!G:H, 2, 0))</f>
        <v>3800</v>
      </c>
      <c r="G356" s="5">
        <f>IF(ISERROR(VLOOKUP($A$356, 文字檔!I:J, 2, 0)),0,VLOOKUP($A$356, 文字檔!I:J, 2, 0))</f>
        <v>5700</v>
      </c>
      <c r="H356" s="5">
        <f>IF(ISERROR(VLOOKUP($A$356, 文字檔!K:L, 2, 0)),0,VLOOKUP($A$356, 文字檔!K:L, 2, 0))</f>
        <v>0</v>
      </c>
      <c r="I356" s="5">
        <f>IF(ISERROR(VLOOKUP($A$356, 文字檔!M:N, 2, 0)),0,VLOOKUP($A$356, 文字檔!M:N, 2, 0))</f>
        <v>100</v>
      </c>
      <c r="J356" s="5">
        <f>IF(ISERROR(VLOOKUP($A$356, 文字檔!O:P, 2, 0)),0,VLOOKUP($A$356, 文字檔!O:P, 2, 0))</f>
        <v>0</v>
      </c>
      <c r="K356">
        <f>IF(ISERROR(VLOOKUP($A$356, 文字檔!Q:R, 2, 0)),0,VLOOKUP($A$356, 文字檔!Q:R, 2, 0))</f>
        <v>0</v>
      </c>
      <c r="L356">
        <f>IF(ISERROR(VLOOKUP($A$356, 文字檔!S:T, 2, 0)),0,VLOOKUP($A$356, 文字檔!S:T, 2, 0))</f>
        <v>0</v>
      </c>
      <c r="M356">
        <f>IF(ISERROR(VLOOKUP($A$356, 文字檔!U:V, 2, 0)),0,VLOOKUP($A$356, 文字檔!U:V, 2, 0))</f>
        <v>0</v>
      </c>
      <c r="N356">
        <f>IF(ISERROR(VLOOKUP($A$356, 文字檔!W:X, 2, 0)),0,VLOOKUP($A$356, 文字檔!W:X, 2, 0))</f>
        <v>5900</v>
      </c>
      <c r="O356">
        <f>IF(ISERROR(VLOOKUP($A$356, 文字檔!Y:Z, 2, 0)),0,VLOOKUP($A$356, 文字檔!Y:Z, 2, 0))</f>
        <v>-8200</v>
      </c>
      <c r="P356">
        <f>IF(ISERROR(VLOOKUP($A$356, 文字檔!AA:AB, 2, 0)),0,VLOOKUP($A$356, 文字檔!AA:AB, 2, 0))</f>
        <v>0</v>
      </c>
    </row>
    <row r="357" spans="1:16" ht="16.2">
      <c r="A357" s="7">
        <v>44093</v>
      </c>
      <c r="B357" s="5">
        <f>SUMPRODUCT($C$2:$P$2,$C$357:$P$357)</f>
        <v>0</v>
      </c>
      <c r="C357" s="5">
        <f>IF(ISERROR(VLOOKUP($A$357, 文字檔!A:B, 2, 0)),0,VLOOKUP($A$357, 文字檔!A:B, 2, 0))</f>
        <v>0</v>
      </c>
      <c r="D357" s="5">
        <f>IF(ISERROR(VLOOKUP($A$357, 文字檔!C:D, 2, 0)),0,VLOOKUP($A$357, 文字檔!C:D, 2, 0))</f>
        <v>0</v>
      </c>
      <c r="E357" s="5">
        <f>IF(ISERROR(VLOOKUP($A$357, 文字檔!E:F, 2, 0)),0,VLOOKUP($A$357, 文字檔!E:F, 2, 0))</f>
        <v>0</v>
      </c>
      <c r="F357" s="5">
        <f>IF(ISERROR(VLOOKUP($A$357, 文字檔!G:H, 2, 0)),0,VLOOKUP($A$357, 文字檔!G:H, 2, 0))</f>
        <v>0</v>
      </c>
      <c r="G357" s="5">
        <f>IF(ISERROR(VLOOKUP($A$357, 文字檔!I:J, 2, 0)),0,VLOOKUP($A$357, 文字檔!I:J, 2, 0))</f>
        <v>0</v>
      </c>
      <c r="H357" s="5">
        <f>IF(ISERROR(VLOOKUP($A$357, 文字檔!K:L, 2, 0)),0,VLOOKUP($A$357, 文字檔!K:L, 2, 0))</f>
        <v>0</v>
      </c>
      <c r="I357" s="5">
        <f>IF(ISERROR(VLOOKUP($A$357, 文字檔!M:N, 2, 0)),0,VLOOKUP($A$357, 文字檔!M:N, 2, 0))</f>
        <v>0</v>
      </c>
      <c r="J357" s="5">
        <f>IF(ISERROR(VLOOKUP($A$357, 文字檔!O:P, 2, 0)),0,VLOOKUP($A$357, 文字檔!O:P, 2, 0))</f>
        <v>0</v>
      </c>
      <c r="K357">
        <f>IF(ISERROR(VLOOKUP($A$357, 文字檔!Q:R, 2, 0)),0,VLOOKUP($A$357, 文字檔!Q:R, 2, 0))</f>
        <v>0</v>
      </c>
      <c r="L357">
        <f>IF(ISERROR(VLOOKUP($A$357, 文字檔!S:T, 2, 0)),0,VLOOKUP($A$357, 文字檔!S:T, 2, 0))</f>
        <v>0</v>
      </c>
      <c r="M357">
        <f>IF(ISERROR(VLOOKUP($A$357, 文字檔!U:V, 2, 0)),0,VLOOKUP($A$357, 文字檔!U:V, 2, 0))</f>
        <v>0</v>
      </c>
      <c r="N357">
        <f>IF(ISERROR(VLOOKUP($A$357, 文字檔!W:X, 2, 0)),0,VLOOKUP($A$357, 文字檔!W:X, 2, 0))</f>
        <v>0</v>
      </c>
      <c r="O357">
        <f>IF(ISERROR(VLOOKUP($A$357, 文字檔!Y:Z, 2, 0)),0,VLOOKUP($A$357, 文字檔!Y:Z, 2, 0))</f>
        <v>0</v>
      </c>
      <c r="P357">
        <f>IF(ISERROR(VLOOKUP($A$357, 文字檔!AA:AB, 2, 0)),0,VLOOKUP($A$357, 文字檔!AA:AB, 2, 0))</f>
        <v>0</v>
      </c>
    </row>
    <row r="358" spans="1:16" ht="16.2">
      <c r="A358" s="7">
        <v>44094</v>
      </c>
      <c r="B358" s="5">
        <f>SUMPRODUCT($C$2:$P$2,$C$358:$P$358)</f>
        <v>0</v>
      </c>
      <c r="C358" s="5">
        <f>IF(ISERROR(VLOOKUP($A$358, 文字檔!A:B, 2, 0)),0,VLOOKUP($A$358, 文字檔!A:B, 2, 0))</f>
        <v>0</v>
      </c>
      <c r="D358" s="5">
        <f>IF(ISERROR(VLOOKUP($A$358, 文字檔!C:D, 2, 0)),0,VLOOKUP($A$358, 文字檔!C:D, 2, 0))</f>
        <v>0</v>
      </c>
      <c r="E358" s="5">
        <f>IF(ISERROR(VLOOKUP($A$358, 文字檔!E:F, 2, 0)),0,VLOOKUP($A$358, 文字檔!E:F, 2, 0))</f>
        <v>0</v>
      </c>
      <c r="F358" s="5">
        <f>IF(ISERROR(VLOOKUP($A$358, 文字檔!G:H, 2, 0)),0,VLOOKUP($A$358, 文字檔!G:H, 2, 0))</f>
        <v>0</v>
      </c>
      <c r="G358" s="5">
        <f>IF(ISERROR(VLOOKUP($A$358, 文字檔!I:J, 2, 0)),0,VLOOKUP($A$358, 文字檔!I:J, 2, 0))</f>
        <v>0</v>
      </c>
      <c r="H358" s="5">
        <f>IF(ISERROR(VLOOKUP($A$358, 文字檔!K:L, 2, 0)),0,VLOOKUP($A$358, 文字檔!K:L, 2, 0))</f>
        <v>0</v>
      </c>
      <c r="I358" s="5">
        <f>IF(ISERROR(VLOOKUP($A$358, 文字檔!M:N, 2, 0)),0,VLOOKUP($A$358, 文字檔!M:N, 2, 0))</f>
        <v>0</v>
      </c>
      <c r="J358" s="5">
        <f>IF(ISERROR(VLOOKUP($A$358, 文字檔!O:P, 2, 0)),0,VLOOKUP($A$358, 文字檔!O:P, 2, 0))</f>
        <v>0</v>
      </c>
      <c r="K358">
        <f>IF(ISERROR(VLOOKUP($A$358, 文字檔!Q:R, 2, 0)),0,VLOOKUP($A$358, 文字檔!Q:R, 2, 0))</f>
        <v>0</v>
      </c>
      <c r="L358">
        <f>IF(ISERROR(VLOOKUP($A$358, 文字檔!S:T, 2, 0)),0,VLOOKUP($A$358, 文字檔!S:T, 2, 0))</f>
        <v>0</v>
      </c>
      <c r="M358">
        <f>IF(ISERROR(VLOOKUP($A$358, 文字檔!U:V, 2, 0)),0,VLOOKUP($A$358, 文字檔!U:V, 2, 0))</f>
        <v>0</v>
      </c>
      <c r="N358">
        <f>IF(ISERROR(VLOOKUP($A$358, 文字檔!W:X, 2, 0)),0,VLOOKUP($A$358, 文字檔!W:X, 2, 0))</f>
        <v>0</v>
      </c>
      <c r="O358">
        <f>IF(ISERROR(VLOOKUP($A$358, 文字檔!Y:Z, 2, 0)),0,VLOOKUP($A$358, 文字檔!Y:Z, 2, 0))</f>
        <v>0</v>
      </c>
      <c r="P358">
        <f>IF(ISERROR(VLOOKUP($A$358, 文字檔!AA:AB, 2, 0)),0,VLOOKUP($A$358, 文字檔!AA:AB, 2, 0))</f>
        <v>0</v>
      </c>
    </row>
    <row r="359" spans="1:16" ht="16.2">
      <c r="A359" s="7">
        <v>44095</v>
      </c>
      <c r="B359" s="5">
        <f>SUMPRODUCT($C$2:$P$2,$C$359:$P$359)</f>
        <v>17701.61</v>
      </c>
      <c r="C359" s="5">
        <f>IF(ISERROR(VLOOKUP($A$359, 文字檔!A:B, 2, 0)),0,VLOOKUP($A$359, 文字檔!A:B, 2, 0))</f>
        <v>12836.86</v>
      </c>
      <c r="D359" s="5">
        <f>IF(ISERROR(VLOOKUP($A$359, 文字檔!C:D, 2, 0)),0,VLOOKUP($A$359, 文字檔!C:D, 2, 0))</f>
        <v>8700</v>
      </c>
      <c r="E359" s="5">
        <f>IF(ISERROR(VLOOKUP($A$359, 文字檔!E:F, 2, 0)),0,VLOOKUP($A$359, 文字檔!E:F, 2, 0))</f>
        <v>0</v>
      </c>
      <c r="F359" s="5">
        <f>IF(ISERROR(VLOOKUP($A$359, 文字檔!G:H, 2, 0)),0,VLOOKUP($A$359, 文字檔!G:H, 2, 0))</f>
        <v>-35000</v>
      </c>
      <c r="G359" s="5">
        <f>IF(ISERROR(VLOOKUP($A$359, 文字檔!I:J, 2, 0)),0,VLOOKUP($A$359, 文字檔!I:J, 2, 0))</f>
        <v>-5000</v>
      </c>
      <c r="H359" s="5">
        <f>IF(ISERROR(VLOOKUP($A$359, 文字檔!K:L, 2, 0)),0,VLOOKUP($A$359, 文字檔!K:L, 2, 0))</f>
        <v>-4968.8100000000004</v>
      </c>
      <c r="I359" s="5">
        <f>IF(ISERROR(VLOOKUP($A$359, 文字檔!M:N, 2, 0)),0,VLOOKUP($A$359, 文字檔!M:N, 2, 0))</f>
        <v>-1500</v>
      </c>
      <c r="J359" s="5">
        <f>IF(ISERROR(VLOOKUP($A$359, 文字檔!O:P, 2, 0)),0,VLOOKUP($A$359, 文字檔!O:P, 2, 0))</f>
        <v>0</v>
      </c>
      <c r="K359">
        <f>IF(ISERROR(VLOOKUP($A$359, 文字檔!Q:R, 2, 0)),0,VLOOKUP($A$359, 文字檔!Q:R, 2, 0))</f>
        <v>0</v>
      </c>
      <c r="L359">
        <f>IF(ISERROR(VLOOKUP($A$359, 文字檔!S:T, 2, 0)),0,VLOOKUP($A$359, 文字檔!S:T, 2, 0))</f>
        <v>10833.56</v>
      </c>
      <c r="M359">
        <f>IF(ISERROR(VLOOKUP($A$359, 文字檔!U:V, 2, 0)),0,VLOOKUP($A$359, 文字檔!U:V, 2, 0))</f>
        <v>17700</v>
      </c>
      <c r="N359">
        <f>IF(ISERROR(VLOOKUP($A$359, 文字檔!W:X, 2, 0)),0,VLOOKUP($A$359, 文字檔!W:X, 2, 0))</f>
        <v>-10300</v>
      </c>
      <c r="O359">
        <f>IF(ISERROR(VLOOKUP($A$359, 文字檔!Y:Z, 2, 0)),0,VLOOKUP($A$359, 文字檔!Y:Z, 2, 0))</f>
        <v>7500</v>
      </c>
      <c r="P359">
        <f>IF(ISERROR(VLOOKUP($A$359, 文字檔!AA:AB, 2, 0)),0,VLOOKUP($A$359, 文字檔!AA:AB, 2, 0))</f>
        <v>16900</v>
      </c>
    </row>
    <row r="360" spans="1:16" ht="16.2">
      <c r="A360" s="7">
        <v>44096</v>
      </c>
      <c r="B360" s="5">
        <f>SUMPRODUCT($C$2:$P$2,$C$360:$P$360)</f>
        <v>-14285.529999999999</v>
      </c>
      <c r="C360" s="5">
        <f>IF(ISERROR(VLOOKUP($A$360, 文字檔!A:B, 2, 0)),0,VLOOKUP($A$360, 文字檔!A:B, 2, 0))</f>
        <v>0</v>
      </c>
      <c r="D360" s="5">
        <f>IF(ISERROR(VLOOKUP($A$360, 文字檔!C:D, 2, 0)),0,VLOOKUP($A$360, 文字檔!C:D, 2, 0))</f>
        <v>19100</v>
      </c>
      <c r="E360" s="5">
        <f>IF(ISERROR(VLOOKUP($A$360, 文字檔!E:F, 2, 0)),0,VLOOKUP($A$360, 文字檔!E:F, 2, 0))</f>
        <v>0</v>
      </c>
      <c r="F360" s="5">
        <f>IF(ISERROR(VLOOKUP($A$360, 文字檔!G:H, 2, 0)),0,VLOOKUP($A$360, 文字檔!G:H, 2, 0))</f>
        <v>-30600</v>
      </c>
      <c r="G360" s="5">
        <f>IF(ISERROR(VLOOKUP($A$360, 文字檔!I:J, 2, 0)),0,VLOOKUP($A$360, 文字檔!I:J, 2, 0))</f>
        <v>0</v>
      </c>
      <c r="H360" s="5">
        <f>IF(ISERROR(VLOOKUP($A$360, 文字檔!K:L, 2, 0)),0,VLOOKUP($A$360, 文字檔!K:L, 2, 0))</f>
        <v>-33931.629999999997</v>
      </c>
      <c r="I360" s="5">
        <f>IF(ISERROR(VLOOKUP($A$360, 文字檔!M:N, 2, 0)),0,VLOOKUP($A$360, 文字檔!M:N, 2, 0))</f>
        <v>0</v>
      </c>
      <c r="J360" s="5">
        <f>IF(ISERROR(VLOOKUP($A$360, 文字檔!O:P, 2, 0)),0,VLOOKUP($A$360, 文字檔!O:P, 2, 0))</f>
        <v>0</v>
      </c>
      <c r="K360">
        <f>IF(ISERROR(VLOOKUP($A$360, 文字檔!Q:R, 2, 0)),0,VLOOKUP($A$360, 文字檔!Q:R, 2, 0))</f>
        <v>0</v>
      </c>
      <c r="L360">
        <f>IF(ISERROR(VLOOKUP($A$360, 文字檔!S:T, 2, 0)),0,VLOOKUP($A$360, 文字檔!S:T, 2, 0))</f>
        <v>8846.1</v>
      </c>
      <c r="M360">
        <f>IF(ISERROR(VLOOKUP($A$360, 文字檔!U:V, 2, 0)),0,VLOOKUP($A$360, 文字檔!U:V, 2, 0))</f>
        <v>30600</v>
      </c>
      <c r="N360">
        <f>IF(ISERROR(VLOOKUP($A$360, 文字檔!W:X, 2, 0)),0,VLOOKUP($A$360, 文字檔!W:X, 2, 0))</f>
        <v>0</v>
      </c>
      <c r="O360">
        <f>IF(ISERROR(VLOOKUP($A$360, 文字檔!Y:Z, 2, 0)),0,VLOOKUP($A$360, 文字檔!Y:Z, 2, 0))</f>
        <v>-21800</v>
      </c>
      <c r="P360">
        <f>IF(ISERROR(VLOOKUP($A$360, 文字檔!AA:AB, 2, 0)),0,VLOOKUP($A$360, 文字檔!AA:AB, 2, 0))</f>
        <v>13500</v>
      </c>
    </row>
    <row r="361" spans="1:16" ht="16.2">
      <c r="A361" s="7">
        <v>44097</v>
      </c>
      <c r="B361" s="5">
        <f>SUMPRODUCT($C$2:$P$2,$C$361:$P$361)</f>
        <v>-13776.92</v>
      </c>
      <c r="C361" s="5">
        <f>IF(ISERROR(VLOOKUP($A$361, 文字檔!A:B, 2, 0)),0,VLOOKUP($A$361, 文字檔!A:B, 2, 0))</f>
        <v>0</v>
      </c>
      <c r="D361" s="5">
        <f>IF(ISERROR(VLOOKUP($A$361, 文字檔!C:D, 2, 0)),0,VLOOKUP($A$361, 文字檔!C:D, 2, 0))</f>
        <v>0</v>
      </c>
      <c r="E361" s="5">
        <f>IF(ISERROR(VLOOKUP($A$361, 文字檔!E:F, 2, 0)),0,VLOOKUP($A$361, 文字檔!E:F, 2, 0))</f>
        <v>0</v>
      </c>
      <c r="F361" s="5">
        <f>IF(ISERROR(VLOOKUP($A$361, 文字檔!G:H, 2, 0)),0,VLOOKUP($A$361, 文字檔!G:H, 2, 0))</f>
        <v>4200</v>
      </c>
      <c r="G361" s="5">
        <f>IF(ISERROR(VLOOKUP($A$361, 文字檔!I:J, 2, 0)),0,VLOOKUP($A$361, 文字檔!I:J, 2, 0))</f>
        <v>-9400</v>
      </c>
      <c r="H361" s="5">
        <f>IF(ISERROR(VLOOKUP($A$361, 文字檔!K:L, 2, 0)),0,VLOOKUP($A$361, 文字檔!K:L, 2, 0))</f>
        <v>11023.08</v>
      </c>
      <c r="I361" s="5">
        <f>IF(ISERROR(VLOOKUP($A$361, 文字檔!M:N, 2, 0)),0,VLOOKUP($A$361, 文字檔!M:N, 2, 0))</f>
        <v>1300</v>
      </c>
      <c r="J361" s="5">
        <f>IF(ISERROR(VLOOKUP($A$361, 文字檔!O:P, 2, 0)),0,VLOOKUP($A$361, 文字檔!O:P, 2, 0))</f>
        <v>0</v>
      </c>
      <c r="K361">
        <f>IF(ISERROR(VLOOKUP($A$361, 文字檔!Q:R, 2, 0)),0,VLOOKUP($A$361, 文字檔!Q:R, 2, 0))</f>
        <v>0</v>
      </c>
      <c r="L361">
        <f>IF(ISERROR(VLOOKUP($A$361, 文字檔!S:T, 2, 0)),0,VLOOKUP($A$361, 文字檔!S:T, 2, 0))</f>
        <v>0</v>
      </c>
      <c r="M361">
        <f>IF(ISERROR(VLOOKUP($A$361, 文字檔!U:V, 2, 0)),0,VLOOKUP($A$361, 文字檔!U:V, 2, 0))</f>
        <v>-4200</v>
      </c>
      <c r="N361">
        <f>IF(ISERROR(VLOOKUP($A$361, 文字檔!W:X, 2, 0)),0,VLOOKUP($A$361, 文字檔!W:X, 2, 0))</f>
        <v>-11600</v>
      </c>
      <c r="O361">
        <f>IF(ISERROR(VLOOKUP($A$361, 文字檔!Y:Z, 2, 0)),0,VLOOKUP($A$361, 文字檔!Y:Z, 2, 0))</f>
        <v>-5100</v>
      </c>
      <c r="P361">
        <f>IF(ISERROR(VLOOKUP($A$361, 文字檔!AA:AB, 2, 0)),0,VLOOKUP($A$361, 文字檔!AA:AB, 2, 0))</f>
        <v>0</v>
      </c>
    </row>
    <row r="362" spans="1:16" ht="16.2">
      <c r="A362" s="7">
        <v>44098</v>
      </c>
      <c r="B362" s="5">
        <f>SUMPRODUCT($C$2:$P$2,$C$362:$P$362)</f>
        <v>237224.36</v>
      </c>
      <c r="C362" s="5">
        <f>IF(ISERROR(VLOOKUP($A$362, 文字檔!A:B, 2, 0)),0,VLOOKUP($A$362, 文字檔!A:B, 2, 0))</f>
        <v>25265.48</v>
      </c>
      <c r="D362" s="5">
        <f>IF(ISERROR(VLOOKUP($A$362, 文字檔!C:D, 2, 0)),0,VLOOKUP($A$362, 文字檔!C:D, 2, 0))</f>
        <v>0</v>
      </c>
      <c r="E362" s="5">
        <f>IF(ISERROR(VLOOKUP($A$362, 文字檔!E:F, 2, 0)),0,VLOOKUP($A$362, 文字檔!E:F, 2, 0))</f>
        <v>0</v>
      </c>
      <c r="F362" s="5">
        <f>IF(ISERROR(VLOOKUP($A$362, 文字檔!G:H, 2, 0)),0,VLOOKUP($A$362, 文字檔!G:H, 2, 0))</f>
        <v>-70600</v>
      </c>
      <c r="G362" s="5">
        <f>IF(ISERROR(VLOOKUP($A$362, 文字檔!I:J, 2, 0)),0,VLOOKUP($A$362, 文字檔!I:J, 2, 0))</f>
        <v>0</v>
      </c>
      <c r="H362" s="5">
        <f>IF(ISERROR(VLOOKUP($A$362, 文字檔!K:L, 2, 0)),0,VLOOKUP($A$362, 文字檔!K:L, 2, 0))</f>
        <v>458.88</v>
      </c>
      <c r="I362" s="5">
        <f>IF(ISERROR(VLOOKUP($A$362, 文字檔!M:N, 2, 0)),0,VLOOKUP($A$362, 文字檔!M:N, 2, 0))</f>
        <v>66800</v>
      </c>
      <c r="J362" s="5">
        <f>IF(ISERROR(VLOOKUP($A$362, 文字檔!O:P, 2, 0)),0,VLOOKUP($A$362, 文字檔!O:P, 2, 0))</f>
        <v>0</v>
      </c>
      <c r="K362">
        <f>IF(ISERROR(VLOOKUP($A$362, 文字檔!Q:R, 2, 0)),0,VLOOKUP($A$362, 文字檔!Q:R, 2, 0))</f>
        <v>29500</v>
      </c>
      <c r="L362">
        <f>IF(ISERROR(VLOOKUP($A$362, 文字檔!S:T, 2, 0)),0,VLOOKUP($A$362, 文字檔!S:T, 2, 0))</f>
        <v>0</v>
      </c>
      <c r="M362">
        <f>IF(ISERROR(VLOOKUP($A$362, 文字檔!U:V, 2, 0)),0,VLOOKUP($A$362, 文字檔!U:V, 2, 0))</f>
        <v>70600</v>
      </c>
      <c r="N362">
        <f>IF(ISERROR(VLOOKUP($A$362, 文字檔!W:X, 2, 0)),0,VLOOKUP($A$362, 文字檔!W:X, 2, 0))</f>
        <v>67700</v>
      </c>
      <c r="O362">
        <f>IF(ISERROR(VLOOKUP($A$362, 文字檔!Y:Z, 2, 0)),0,VLOOKUP($A$362, 文字檔!Y:Z, 2, 0))</f>
        <v>34800</v>
      </c>
      <c r="P362">
        <f>IF(ISERROR(VLOOKUP($A$362, 文字檔!AA:AB, 2, 0)),0,VLOOKUP($A$362, 文字檔!AA:AB, 2, 0))</f>
        <v>12700</v>
      </c>
    </row>
    <row r="363" spans="1:16" ht="16.2">
      <c r="A363" s="7">
        <v>44099</v>
      </c>
      <c r="B363" s="5">
        <f>SUMPRODUCT($C$2:$P$2,$C$363:$P$363)</f>
        <v>-100100</v>
      </c>
      <c r="C363" s="5">
        <f>IF(ISERROR(VLOOKUP($A$363, 文字檔!A:B, 2, 0)),0,VLOOKUP($A$363, 文字檔!A:B, 2, 0))</f>
        <v>0</v>
      </c>
      <c r="D363" s="5">
        <f>IF(ISERROR(VLOOKUP($A$363, 文字檔!C:D, 2, 0)),0,VLOOKUP($A$363, 文字檔!C:D, 2, 0))</f>
        <v>0</v>
      </c>
      <c r="E363" s="5">
        <f>IF(ISERROR(VLOOKUP($A$363, 文字檔!E:F, 2, 0)),0,VLOOKUP($A$363, 文字檔!E:F, 2, 0))</f>
        <v>0</v>
      </c>
      <c r="F363" s="5">
        <f>IF(ISERROR(VLOOKUP($A$363, 文字檔!G:H, 2, 0)),0,VLOOKUP($A$363, 文字檔!G:H, 2, 0))</f>
        <v>4000</v>
      </c>
      <c r="G363" s="5">
        <f>IF(ISERROR(VLOOKUP($A$363, 文字檔!I:J, 2, 0)),0,VLOOKUP($A$363, 文字檔!I:J, 2, 0))</f>
        <v>-29600</v>
      </c>
      <c r="H363" s="5">
        <f>IF(ISERROR(VLOOKUP($A$363, 文字檔!K:L, 2, 0)),0,VLOOKUP($A$363, 文字檔!K:L, 2, 0))</f>
        <v>0</v>
      </c>
      <c r="I363" s="5">
        <f>IF(ISERROR(VLOOKUP($A$363, 文字檔!M:N, 2, 0)),0,VLOOKUP($A$363, 文字檔!M:N, 2, 0))</f>
        <v>-15100</v>
      </c>
      <c r="J363" s="5">
        <f>IF(ISERROR(VLOOKUP($A$363, 文字檔!O:P, 2, 0)),0,VLOOKUP($A$363, 文字檔!O:P, 2, 0))</f>
        <v>0</v>
      </c>
      <c r="K363">
        <f>IF(ISERROR(VLOOKUP($A$363, 文字檔!Q:R, 2, 0)),0,VLOOKUP($A$363, 文字檔!Q:R, 2, 0))</f>
        <v>-4000</v>
      </c>
      <c r="L363">
        <f>IF(ISERROR(VLOOKUP($A$363, 文字檔!S:T, 2, 0)),0,VLOOKUP($A$363, 文字檔!S:T, 2, 0))</f>
        <v>0</v>
      </c>
      <c r="M363">
        <f>IF(ISERROR(VLOOKUP($A$363, 文字檔!U:V, 2, 0)),0,VLOOKUP($A$363, 文字檔!U:V, 2, 0))</f>
        <v>-4000</v>
      </c>
      <c r="N363">
        <f>IF(ISERROR(VLOOKUP($A$363, 文字檔!W:X, 2, 0)),0,VLOOKUP($A$363, 文字檔!W:X, 2, 0))</f>
        <v>-4000</v>
      </c>
      <c r="O363">
        <f>IF(ISERROR(VLOOKUP($A$363, 文字檔!Y:Z, 2, 0)),0,VLOOKUP($A$363, 文字檔!Y:Z, 2, 0))</f>
        <v>-43400</v>
      </c>
      <c r="P363">
        <f>IF(ISERROR(VLOOKUP($A$363, 文字檔!AA:AB, 2, 0)),0,VLOOKUP($A$363, 文字檔!AA:AB, 2, 0))</f>
        <v>-4000</v>
      </c>
    </row>
    <row r="364" spans="1:16" ht="16.2">
      <c r="A364" s="7">
        <v>44100</v>
      </c>
      <c r="B364" s="5">
        <f>SUMPRODUCT($C$2:$P$2,$C$364:$P$364)</f>
        <v>0</v>
      </c>
      <c r="C364" s="5">
        <f>IF(ISERROR(VLOOKUP($A$364, 文字檔!A:B, 2, 0)),0,VLOOKUP($A$364, 文字檔!A:B, 2, 0))</f>
        <v>0</v>
      </c>
      <c r="D364" s="5">
        <f>IF(ISERROR(VLOOKUP($A$364, 文字檔!C:D, 2, 0)),0,VLOOKUP($A$364, 文字檔!C:D, 2, 0))</f>
        <v>0</v>
      </c>
      <c r="E364" s="5">
        <f>IF(ISERROR(VLOOKUP($A$364, 文字檔!E:F, 2, 0)),0,VLOOKUP($A$364, 文字檔!E:F, 2, 0))</f>
        <v>0</v>
      </c>
      <c r="F364" s="5">
        <f>IF(ISERROR(VLOOKUP($A$364, 文字檔!G:H, 2, 0)),0,VLOOKUP($A$364, 文字檔!G:H, 2, 0))</f>
        <v>0</v>
      </c>
      <c r="G364" s="5">
        <f>IF(ISERROR(VLOOKUP($A$364, 文字檔!I:J, 2, 0)),0,VLOOKUP($A$364, 文字檔!I:J, 2, 0))</f>
        <v>0</v>
      </c>
      <c r="H364" s="5">
        <f>IF(ISERROR(VLOOKUP($A$364, 文字檔!K:L, 2, 0)),0,VLOOKUP($A$364, 文字檔!K:L, 2, 0))</f>
        <v>0</v>
      </c>
      <c r="I364" s="5">
        <f>IF(ISERROR(VLOOKUP($A$364, 文字檔!M:N, 2, 0)),0,VLOOKUP($A$364, 文字檔!M:N, 2, 0))</f>
        <v>0</v>
      </c>
      <c r="J364" s="5">
        <f>IF(ISERROR(VLOOKUP($A$364, 文字檔!O:P, 2, 0)),0,VLOOKUP($A$364, 文字檔!O:P, 2, 0))</f>
        <v>0</v>
      </c>
      <c r="K364">
        <f>IF(ISERROR(VLOOKUP($A$364, 文字檔!Q:R, 2, 0)),0,VLOOKUP($A$364, 文字檔!Q:R, 2, 0))</f>
        <v>0</v>
      </c>
      <c r="L364">
        <f>IF(ISERROR(VLOOKUP($A$364, 文字檔!S:T, 2, 0)),0,VLOOKUP($A$364, 文字檔!S:T, 2, 0))</f>
        <v>0</v>
      </c>
      <c r="M364">
        <f>IF(ISERROR(VLOOKUP($A$364, 文字檔!U:V, 2, 0)),0,VLOOKUP($A$364, 文字檔!U:V, 2, 0))</f>
        <v>0</v>
      </c>
      <c r="N364">
        <f>IF(ISERROR(VLOOKUP($A$364, 文字檔!W:X, 2, 0)),0,VLOOKUP($A$364, 文字檔!W:X, 2, 0))</f>
        <v>0</v>
      </c>
      <c r="O364">
        <f>IF(ISERROR(VLOOKUP($A$364, 文字檔!Y:Z, 2, 0)),0,VLOOKUP($A$364, 文字檔!Y:Z, 2, 0))</f>
        <v>0</v>
      </c>
      <c r="P364">
        <f>IF(ISERROR(VLOOKUP($A$364, 文字檔!AA:AB, 2, 0)),0,VLOOKUP($A$364, 文字檔!AA:AB, 2, 0))</f>
        <v>0</v>
      </c>
    </row>
    <row r="365" spans="1:16" ht="16.2">
      <c r="A365" s="7">
        <v>44101</v>
      </c>
      <c r="B365" s="5">
        <f>SUMPRODUCT($C$2:$P$2,$C$365:$P$365)</f>
        <v>0</v>
      </c>
      <c r="C365" s="5">
        <f>IF(ISERROR(VLOOKUP($A$365, 文字檔!A:B, 2, 0)),0,VLOOKUP($A$365, 文字檔!A:B, 2, 0))</f>
        <v>0</v>
      </c>
      <c r="D365" s="5">
        <f>IF(ISERROR(VLOOKUP($A$365, 文字檔!C:D, 2, 0)),0,VLOOKUP($A$365, 文字檔!C:D, 2, 0))</f>
        <v>0</v>
      </c>
      <c r="E365" s="5">
        <f>IF(ISERROR(VLOOKUP($A$365, 文字檔!E:F, 2, 0)),0,VLOOKUP($A$365, 文字檔!E:F, 2, 0))</f>
        <v>0</v>
      </c>
      <c r="F365" s="5">
        <f>IF(ISERROR(VLOOKUP($A$365, 文字檔!G:H, 2, 0)),0,VLOOKUP($A$365, 文字檔!G:H, 2, 0))</f>
        <v>0</v>
      </c>
      <c r="G365" s="5">
        <f>IF(ISERROR(VLOOKUP($A$365, 文字檔!I:J, 2, 0)),0,VLOOKUP($A$365, 文字檔!I:J, 2, 0))</f>
        <v>0</v>
      </c>
      <c r="H365" s="5">
        <f>IF(ISERROR(VLOOKUP($A$365, 文字檔!K:L, 2, 0)),0,VLOOKUP($A$365, 文字檔!K:L, 2, 0))</f>
        <v>0</v>
      </c>
      <c r="I365" s="5">
        <f>IF(ISERROR(VLOOKUP($A$365, 文字檔!M:N, 2, 0)),0,VLOOKUP($A$365, 文字檔!M:N, 2, 0))</f>
        <v>0</v>
      </c>
      <c r="J365" s="5">
        <f>IF(ISERROR(VLOOKUP($A$365, 文字檔!O:P, 2, 0)),0,VLOOKUP($A$365, 文字檔!O:P, 2, 0))</f>
        <v>0</v>
      </c>
      <c r="K365">
        <f>IF(ISERROR(VLOOKUP($A$365, 文字檔!Q:R, 2, 0)),0,VLOOKUP($A$365, 文字檔!Q:R, 2, 0))</f>
        <v>0</v>
      </c>
      <c r="L365">
        <f>IF(ISERROR(VLOOKUP($A$365, 文字檔!S:T, 2, 0)),0,VLOOKUP($A$365, 文字檔!S:T, 2, 0))</f>
        <v>0</v>
      </c>
      <c r="M365">
        <f>IF(ISERROR(VLOOKUP($A$365, 文字檔!U:V, 2, 0)),0,VLOOKUP($A$365, 文字檔!U:V, 2, 0))</f>
        <v>0</v>
      </c>
      <c r="N365">
        <f>IF(ISERROR(VLOOKUP($A$365, 文字檔!W:X, 2, 0)),0,VLOOKUP($A$365, 文字檔!W:X, 2, 0))</f>
        <v>0</v>
      </c>
      <c r="O365">
        <f>IF(ISERROR(VLOOKUP($A$365, 文字檔!Y:Z, 2, 0)),0,VLOOKUP($A$365, 文字檔!Y:Z, 2, 0))</f>
        <v>0</v>
      </c>
      <c r="P365">
        <f>IF(ISERROR(VLOOKUP($A$365, 文字檔!AA:AB, 2, 0)),0,VLOOKUP($A$365, 文字檔!AA:AB, 2, 0))</f>
        <v>0</v>
      </c>
    </row>
    <row r="366" spans="1:16" ht="16.2">
      <c r="A366" s="7">
        <v>44102</v>
      </c>
      <c r="B366" s="5">
        <f>SUMPRODUCT($C$2:$P$2,$C$366:$P$366)</f>
        <v>13319.559999999998</v>
      </c>
      <c r="C366" s="5">
        <f>IF(ISERROR(VLOOKUP($A$366, 文字檔!A:B, 2, 0)),0,VLOOKUP($A$366, 文字檔!A:B, 2, 0))</f>
        <v>2456.2399999999998</v>
      </c>
      <c r="D366" s="5">
        <f>IF(ISERROR(VLOOKUP($A$366, 文字檔!C:D, 2, 0)),0,VLOOKUP($A$366, 文字檔!C:D, 2, 0))</f>
        <v>0</v>
      </c>
      <c r="E366" s="5">
        <f>IF(ISERROR(VLOOKUP($A$366, 文字檔!E:F, 2, 0)),0,VLOOKUP($A$366, 文字檔!E:F, 2, 0))</f>
        <v>0</v>
      </c>
      <c r="F366" s="5">
        <f>IF(ISERROR(VLOOKUP($A$366, 文字檔!G:H, 2, 0)),0,VLOOKUP($A$366, 文字檔!G:H, 2, 0))</f>
        <v>44400</v>
      </c>
      <c r="G366" s="5">
        <f>IF(ISERROR(VLOOKUP($A$366, 文字檔!I:J, 2, 0)),0,VLOOKUP($A$366, 文字檔!I:J, 2, 0))</f>
        <v>35900</v>
      </c>
      <c r="H366" s="5">
        <f>IF(ISERROR(VLOOKUP($A$366, 文字檔!K:L, 2, 0)),0,VLOOKUP($A$366, 文字檔!K:L, 2, 0))</f>
        <v>-10736.68</v>
      </c>
      <c r="I366" s="5">
        <f>IF(ISERROR(VLOOKUP($A$366, 文字檔!M:N, 2, 0)),0,VLOOKUP($A$366, 文字檔!M:N, 2, 0))</f>
        <v>39100</v>
      </c>
      <c r="J366" s="5">
        <f>IF(ISERROR(VLOOKUP($A$366, 文字檔!O:P, 2, 0)),0,VLOOKUP($A$366, 文字檔!O:P, 2, 0))</f>
        <v>0</v>
      </c>
      <c r="K366">
        <f>IF(ISERROR(VLOOKUP($A$366, 文字檔!Q:R, 2, 0)),0,VLOOKUP($A$366, 文字檔!Q:R, 2, 0))</f>
        <v>-25000</v>
      </c>
      <c r="L366">
        <f>IF(ISERROR(VLOOKUP($A$366, 文字檔!S:T, 2, 0)),0,VLOOKUP($A$366, 文字檔!S:T, 2, 0))</f>
        <v>0</v>
      </c>
      <c r="M366">
        <f>IF(ISERROR(VLOOKUP($A$366, 文字檔!U:V, 2, 0)),0,VLOOKUP($A$366, 文字檔!U:V, 2, 0))</f>
        <v>-22200</v>
      </c>
      <c r="N366">
        <f>IF(ISERROR(VLOOKUP($A$366, 文字檔!W:X, 2, 0)),0,VLOOKUP($A$366, 文字檔!W:X, 2, 0))</f>
        <v>-35500</v>
      </c>
      <c r="O366">
        <f>IF(ISERROR(VLOOKUP($A$366, 文字檔!Y:Z, 2, 0)),0,VLOOKUP($A$366, 文字檔!Y:Z, 2, 0))</f>
        <v>9200</v>
      </c>
      <c r="P366">
        <f>IF(ISERROR(VLOOKUP($A$366, 文字檔!AA:AB, 2, 0)),0,VLOOKUP($A$366, 文字檔!AA:AB, 2, 0))</f>
        <v>-24300</v>
      </c>
    </row>
    <row r="367" spans="1:16" ht="16.2">
      <c r="A367" s="7">
        <v>44103</v>
      </c>
      <c r="B367" s="5">
        <f>SUMPRODUCT($C$2:$P$2,$C$367:$P$367)</f>
        <v>7105.16</v>
      </c>
      <c r="C367" s="5">
        <f>IF(ISERROR(VLOOKUP($A$367, 文字檔!A:B, 2, 0)),0,VLOOKUP($A$367, 文字檔!A:B, 2, 0))</f>
        <v>0</v>
      </c>
      <c r="D367" s="5">
        <f>IF(ISERROR(VLOOKUP($A$367, 文字檔!C:D, 2, 0)),0,VLOOKUP($A$367, 文字檔!C:D, 2, 0))</f>
        <v>0</v>
      </c>
      <c r="E367" s="5">
        <f>IF(ISERROR(VLOOKUP($A$367, 文字檔!E:F, 2, 0)),0,VLOOKUP($A$367, 文字檔!E:F, 2, 0))</f>
        <v>0</v>
      </c>
      <c r="F367" s="5">
        <f>IF(ISERROR(VLOOKUP($A$367, 文字檔!G:H, 2, 0)),0,VLOOKUP($A$367, 文字檔!G:H, 2, 0))</f>
        <v>800</v>
      </c>
      <c r="G367" s="5">
        <f>IF(ISERROR(VLOOKUP($A$367, 文字檔!I:J, 2, 0)),0,VLOOKUP($A$367, 文字檔!I:J, 2, 0))</f>
        <v>11700</v>
      </c>
      <c r="H367" s="5">
        <f>IF(ISERROR(VLOOKUP($A$367, 文字檔!K:L, 2, 0)),0,VLOOKUP($A$367, 文字檔!K:L, 2, 0))</f>
        <v>-5748.71</v>
      </c>
      <c r="I367" s="5">
        <f>IF(ISERROR(VLOOKUP($A$367, 文字檔!M:N, 2, 0)),0,VLOOKUP($A$367, 文字檔!M:N, 2, 0))</f>
        <v>-5000</v>
      </c>
      <c r="J367" s="5">
        <f>IF(ISERROR(VLOOKUP($A$367, 文字檔!O:P, 2, 0)),0,VLOOKUP($A$367, 文字檔!O:P, 2, 0))</f>
        <v>0</v>
      </c>
      <c r="K367">
        <f>IF(ISERROR(VLOOKUP($A$367, 文字檔!Q:R, 2, 0)),0,VLOOKUP($A$367, 文字檔!Q:R, 2, 0))</f>
        <v>800</v>
      </c>
      <c r="L367">
        <f>IF(ISERROR(VLOOKUP($A$367, 文字檔!S:T, 2, 0)),0,VLOOKUP($A$367, 文字檔!S:T, 2, 0))</f>
        <v>3853.87</v>
      </c>
      <c r="M367">
        <f>IF(ISERROR(VLOOKUP($A$367, 文字檔!U:V, 2, 0)),0,VLOOKUP($A$367, 文字檔!U:V, 2, 0))</f>
        <v>800</v>
      </c>
      <c r="N367">
        <f>IF(ISERROR(VLOOKUP($A$367, 文字檔!W:X, 2, 0)),0,VLOOKUP($A$367, 文字檔!W:X, 2, 0))</f>
        <v>0</v>
      </c>
      <c r="O367">
        <f>IF(ISERROR(VLOOKUP($A$367, 文字檔!Y:Z, 2, 0)),0,VLOOKUP($A$367, 文字檔!Y:Z, 2, 0))</f>
        <v>-100</v>
      </c>
      <c r="P367">
        <f>IF(ISERROR(VLOOKUP($A$367, 文字檔!AA:AB, 2, 0)),0,VLOOKUP($A$367, 文字檔!AA:AB, 2, 0))</f>
        <v>0</v>
      </c>
    </row>
    <row r="368" spans="1:16" ht="16.2">
      <c r="A368" s="7">
        <v>44104</v>
      </c>
      <c r="B368" s="5">
        <f>SUMPRODUCT($C$2:$P$2,$C$368:$P$368)</f>
        <v>5100</v>
      </c>
      <c r="C368" s="5">
        <f>IF(ISERROR(VLOOKUP($A$368, 文字檔!A:B, 2, 0)),0,VLOOKUP($A$368, 文字檔!A:B, 2, 0))</f>
        <v>0</v>
      </c>
      <c r="D368" s="5">
        <f>IF(ISERROR(VLOOKUP($A$368, 文字檔!C:D, 2, 0)),0,VLOOKUP($A$368, 文字檔!C:D, 2, 0))</f>
        <v>-6500</v>
      </c>
      <c r="E368" s="5">
        <f>IF(ISERROR(VLOOKUP($A$368, 文字檔!E:F, 2, 0)),0,VLOOKUP($A$368, 文字檔!E:F, 2, 0))</f>
        <v>0</v>
      </c>
      <c r="F368" s="5">
        <f>IF(ISERROR(VLOOKUP($A$368, 文字檔!G:H, 2, 0)),0,VLOOKUP($A$368, 文字檔!G:H, 2, 0))</f>
        <v>10200</v>
      </c>
      <c r="G368" s="5">
        <f>IF(ISERROR(VLOOKUP($A$368, 文字檔!I:J, 2, 0)),0,VLOOKUP($A$368, 文字檔!I:J, 2, 0))</f>
        <v>-7700</v>
      </c>
      <c r="H368" s="5">
        <f>IF(ISERROR(VLOOKUP($A$368, 文字檔!K:L, 2, 0)),0,VLOOKUP($A$368, 文字檔!K:L, 2, 0))</f>
        <v>0</v>
      </c>
      <c r="I368" s="5">
        <f>IF(ISERROR(VLOOKUP($A$368, 文字檔!M:N, 2, 0)),0,VLOOKUP($A$368, 文字檔!M:N, 2, 0))</f>
        <v>1400</v>
      </c>
      <c r="J368" s="5">
        <f>IF(ISERROR(VLOOKUP($A$368, 文字檔!O:P, 2, 0)),0,VLOOKUP($A$368, 文字檔!O:P, 2, 0))</f>
        <v>0</v>
      </c>
      <c r="K368">
        <f>IF(ISERROR(VLOOKUP($A$368, 文字檔!Q:R, 2, 0)),0,VLOOKUP($A$368, 文字檔!Q:R, 2, 0))</f>
        <v>10200</v>
      </c>
      <c r="L368">
        <f>IF(ISERROR(VLOOKUP($A$368, 文字檔!S:T, 2, 0)),0,VLOOKUP($A$368, 文字檔!S:T, 2, 0))</f>
        <v>0</v>
      </c>
      <c r="M368">
        <f>IF(ISERROR(VLOOKUP($A$368, 文字檔!U:V, 2, 0)),0,VLOOKUP($A$368, 文字檔!U:V, 2, 0))</f>
        <v>10200</v>
      </c>
      <c r="N368">
        <f>IF(ISERROR(VLOOKUP($A$368, 文字檔!W:X, 2, 0)),0,VLOOKUP($A$368, 文字檔!W:X, 2, 0))</f>
        <v>-12400</v>
      </c>
      <c r="O368">
        <f>IF(ISERROR(VLOOKUP($A$368, 文字檔!Y:Z, 2, 0)),0,VLOOKUP($A$368, 文字檔!Y:Z, 2, 0))</f>
        <v>8800</v>
      </c>
      <c r="P368">
        <f>IF(ISERROR(VLOOKUP($A$368, 文字檔!AA:AB, 2, 0)),0,VLOOKUP($A$368, 文字檔!AA:AB, 2, 0))</f>
        <v>-9100</v>
      </c>
    </row>
    <row r="369" spans="1:16" ht="16.2">
      <c r="A369" s="7">
        <v>44105</v>
      </c>
      <c r="B369" s="5">
        <f>SUMPRODUCT($C$2:$P$2,$C$369:$P$369)</f>
        <v>0</v>
      </c>
      <c r="C369" s="5">
        <f>IF(ISERROR(VLOOKUP($A$369, 文字檔!A:B, 2, 0)),0,VLOOKUP($A$369, 文字檔!A:B, 2, 0))</f>
        <v>0</v>
      </c>
      <c r="D369" s="5">
        <f>IF(ISERROR(VLOOKUP($A$369, 文字檔!C:D, 2, 0)),0,VLOOKUP($A$369, 文字檔!C:D, 2, 0))</f>
        <v>0</v>
      </c>
      <c r="E369" s="5">
        <f>IF(ISERROR(VLOOKUP($A$369, 文字檔!E:F, 2, 0)),0,VLOOKUP($A$369, 文字檔!E:F, 2, 0))</f>
        <v>0</v>
      </c>
      <c r="F369" s="5">
        <f>IF(ISERROR(VLOOKUP($A$369, 文字檔!G:H, 2, 0)),0,VLOOKUP($A$369, 文字檔!G:H, 2, 0))</f>
        <v>0</v>
      </c>
      <c r="G369" s="5">
        <f>IF(ISERROR(VLOOKUP($A$369, 文字檔!I:J, 2, 0)),0,VLOOKUP($A$369, 文字檔!I:J, 2, 0))</f>
        <v>0</v>
      </c>
      <c r="H369" s="5">
        <f>IF(ISERROR(VLOOKUP($A$369, 文字檔!K:L, 2, 0)),0,VLOOKUP($A$369, 文字檔!K:L, 2, 0))</f>
        <v>0</v>
      </c>
      <c r="I369" s="5">
        <f>IF(ISERROR(VLOOKUP($A$369, 文字檔!M:N, 2, 0)),0,VLOOKUP($A$369, 文字檔!M:N, 2, 0))</f>
        <v>0</v>
      </c>
      <c r="J369" s="5">
        <f>IF(ISERROR(VLOOKUP($A$369, 文字檔!O:P, 2, 0)),0,VLOOKUP($A$369, 文字檔!O:P, 2, 0))</f>
        <v>0</v>
      </c>
      <c r="K369">
        <f>IF(ISERROR(VLOOKUP($A$369, 文字檔!Q:R, 2, 0)),0,VLOOKUP($A$369, 文字檔!Q:R, 2, 0))</f>
        <v>0</v>
      </c>
      <c r="L369">
        <f>IF(ISERROR(VLOOKUP($A$369, 文字檔!S:T, 2, 0)),0,VLOOKUP($A$369, 文字檔!S:T, 2, 0))</f>
        <v>0</v>
      </c>
      <c r="M369">
        <f>IF(ISERROR(VLOOKUP($A$369, 文字檔!U:V, 2, 0)),0,VLOOKUP($A$369, 文字檔!U:V, 2, 0))</f>
        <v>0</v>
      </c>
      <c r="N369">
        <f>IF(ISERROR(VLOOKUP($A$369, 文字檔!W:X, 2, 0)),0,VLOOKUP($A$369, 文字檔!W:X, 2, 0))</f>
        <v>0</v>
      </c>
      <c r="O369">
        <f>IF(ISERROR(VLOOKUP($A$369, 文字檔!Y:Z, 2, 0)),0,VLOOKUP($A$369, 文字檔!Y:Z, 2, 0))</f>
        <v>0</v>
      </c>
      <c r="P369">
        <f>IF(ISERROR(VLOOKUP($A$369, 文字檔!AA:AB, 2, 0)),0,VLOOKUP($A$369, 文字檔!AA:AB, 2, 0))</f>
        <v>0</v>
      </c>
    </row>
    <row r="370" spans="1:16" ht="16.2">
      <c r="A370" s="7">
        <v>44106</v>
      </c>
      <c r="B370" s="5">
        <f>SUMPRODUCT($C$2:$P$2,$C$370:$P$370)</f>
        <v>0</v>
      </c>
      <c r="C370" s="5">
        <f>IF(ISERROR(VLOOKUP($A$370, 文字檔!A:B, 2, 0)),0,VLOOKUP($A$370, 文字檔!A:B, 2, 0))</f>
        <v>0</v>
      </c>
      <c r="D370" s="5">
        <f>IF(ISERROR(VLOOKUP($A$370, 文字檔!C:D, 2, 0)),0,VLOOKUP($A$370, 文字檔!C:D, 2, 0))</f>
        <v>0</v>
      </c>
      <c r="E370" s="5">
        <f>IF(ISERROR(VLOOKUP($A$370, 文字檔!E:F, 2, 0)),0,VLOOKUP($A$370, 文字檔!E:F, 2, 0))</f>
        <v>0</v>
      </c>
      <c r="F370" s="5">
        <f>IF(ISERROR(VLOOKUP($A$370, 文字檔!G:H, 2, 0)),0,VLOOKUP($A$370, 文字檔!G:H, 2, 0))</f>
        <v>0</v>
      </c>
      <c r="G370" s="5">
        <f>IF(ISERROR(VLOOKUP($A$370, 文字檔!I:J, 2, 0)),0,VLOOKUP($A$370, 文字檔!I:J, 2, 0))</f>
        <v>0</v>
      </c>
      <c r="H370" s="5">
        <f>IF(ISERROR(VLOOKUP($A$370, 文字檔!K:L, 2, 0)),0,VLOOKUP($A$370, 文字檔!K:L, 2, 0))</f>
        <v>0</v>
      </c>
      <c r="I370" s="5">
        <f>IF(ISERROR(VLOOKUP($A$370, 文字檔!M:N, 2, 0)),0,VLOOKUP($A$370, 文字檔!M:N, 2, 0))</f>
        <v>0</v>
      </c>
      <c r="J370" s="5">
        <f>IF(ISERROR(VLOOKUP($A$370, 文字檔!O:P, 2, 0)),0,VLOOKUP($A$370, 文字檔!O:P, 2, 0))</f>
        <v>0</v>
      </c>
      <c r="K370">
        <f>IF(ISERROR(VLOOKUP($A$370, 文字檔!Q:R, 2, 0)),0,VLOOKUP($A$370, 文字檔!Q:R, 2, 0))</f>
        <v>0</v>
      </c>
      <c r="L370">
        <f>IF(ISERROR(VLOOKUP($A$370, 文字檔!S:T, 2, 0)),0,VLOOKUP($A$370, 文字檔!S:T, 2, 0))</f>
        <v>0</v>
      </c>
      <c r="M370">
        <f>IF(ISERROR(VLOOKUP($A$370, 文字檔!U:V, 2, 0)),0,VLOOKUP($A$370, 文字檔!U:V, 2, 0))</f>
        <v>0</v>
      </c>
      <c r="N370">
        <f>IF(ISERROR(VLOOKUP($A$370, 文字檔!W:X, 2, 0)),0,VLOOKUP($A$370, 文字檔!W:X, 2, 0))</f>
        <v>0</v>
      </c>
      <c r="O370">
        <f>IF(ISERROR(VLOOKUP($A$370, 文字檔!Y:Z, 2, 0)),0,VLOOKUP($A$370, 文字檔!Y:Z, 2, 0))</f>
        <v>0</v>
      </c>
      <c r="P370">
        <f>IF(ISERROR(VLOOKUP($A$370, 文字檔!AA:AB, 2, 0)),0,VLOOKUP($A$370, 文字檔!AA:AB, 2, 0))</f>
        <v>0</v>
      </c>
    </row>
    <row r="371" spans="1:16" ht="16.2">
      <c r="A371" s="7">
        <v>44107</v>
      </c>
      <c r="B371" s="5">
        <f>SUMPRODUCT($C$2:$P$2,$C$371:$P$371)</f>
        <v>0</v>
      </c>
      <c r="C371" s="5">
        <f>IF(ISERROR(VLOOKUP($A$371, 文字檔!A:B, 2, 0)),0,VLOOKUP($A$371, 文字檔!A:B, 2, 0))</f>
        <v>0</v>
      </c>
      <c r="D371" s="5">
        <f>IF(ISERROR(VLOOKUP($A$371, 文字檔!C:D, 2, 0)),0,VLOOKUP($A$371, 文字檔!C:D, 2, 0))</f>
        <v>0</v>
      </c>
      <c r="E371" s="5">
        <f>IF(ISERROR(VLOOKUP($A$371, 文字檔!E:F, 2, 0)),0,VLOOKUP($A$371, 文字檔!E:F, 2, 0))</f>
        <v>0</v>
      </c>
      <c r="F371" s="5">
        <f>IF(ISERROR(VLOOKUP($A$371, 文字檔!G:H, 2, 0)),0,VLOOKUP($A$371, 文字檔!G:H, 2, 0))</f>
        <v>0</v>
      </c>
      <c r="G371" s="5">
        <f>IF(ISERROR(VLOOKUP($A$371, 文字檔!I:J, 2, 0)),0,VLOOKUP($A$371, 文字檔!I:J, 2, 0))</f>
        <v>0</v>
      </c>
      <c r="H371" s="5">
        <f>IF(ISERROR(VLOOKUP($A$371, 文字檔!K:L, 2, 0)),0,VLOOKUP($A$371, 文字檔!K:L, 2, 0))</f>
        <v>0</v>
      </c>
      <c r="I371" s="5">
        <f>IF(ISERROR(VLOOKUP($A$371, 文字檔!M:N, 2, 0)),0,VLOOKUP($A$371, 文字檔!M:N, 2, 0))</f>
        <v>0</v>
      </c>
      <c r="J371" s="5">
        <f>IF(ISERROR(VLOOKUP($A$371, 文字檔!O:P, 2, 0)),0,VLOOKUP($A$371, 文字檔!O:P, 2, 0))</f>
        <v>0</v>
      </c>
      <c r="K371">
        <f>IF(ISERROR(VLOOKUP($A$371, 文字檔!Q:R, 2, 0)),0,VLOOKUP($A$371, 文字檔!Q:R, 2, 0))</f>
        <v>0</v>
      </c>
      <c r="L371">
        <f>IF(ISERROR(VLOOKUP($A$371, 文字檔!S:T, 2, 0)),0,VLOOKUP($A$371, 文字檔!S:T, 2, 0))</f>
        <v>0</v>
      </c>
      <c r="M371">
        <f>IF(ISERROR(VLOOKUP($A$371, 文字檔!U:V, 2, 0)),0,VLOOKUP($A$371, 文字檔!U:V, 2, 0))</f>
        <v>0</v>
      </c>
      <c r="N371">
        <f>IF(ISERROR(VLOOKUP($A$371, 文字檔!W:X, 2, 0)),0,VLOOKUP($A$371, 文字檔!W:X, 2, 0))</f>
        <v>0</v>
      </c>
      <c r="O371">
        <f>IF(ISERROR(VLOOKUP($A$371, 文字檔!Y:Z, 2, 0)),0,VLOOKUP($A$371, 文字檔!Y:Z, 2, 0))</f>
        <v>0</v>
      </c>
      <c r="P371">
        <f>IF(ISERROR(VLOOKUP($A$371, 文字檔!AA:AB, 2, 0)),0,VLOOKUP($A$371, 文字檔!AA:AB, 2, 0))</f>
        <v>0</v>
      </c>
    </row>
    <row r="372" spans="1:16" ht="16.2">
      <c r="A372" s="7">
        <v>44108</v>
      </c>
      <c r="B372" s="5">
        <f>SUMPRODUCT($C$2:$P$2,$C$372:$P$372)</f>
        <v>0</v>
      </c>
      <c r="C372" s="5">
        <f>IF(ISERROR(VLOOKUP($A$372, 文字檔!A:B, 2, 0)),0,VLOOKUP($A$372, 文字檔!A:B, 2, 0))</f>
        <v>0</v>
      </c>
      <c r="D372" s="5">
        <f>IF(ISERROR(VLOOKUP($A$372, 文字檔!C:D, 2, 0)),0,VLOOKUP($A$372, 文字檔!C:D, 2, 0))</f>
        <v>0</v>
      </c>
      <c r="E372" s="5">
        <f>IF(ISERROR(VLOOKUP($A$372, 文字檔!E:F, 2, 0)),0,VLOOKUP($A$372, 文字檔!E:F, 2, 0))</f>
        <v>0</v>
      </c>
      <c r="F372" s="5">
        <f>IF(ISERROR(VLOOKUP($A$372, 文字檔!G:H, 2, 0)),0,VLOOKUP($A$372, 文字檔!G:H, 2, 0))</f>
        <v>0</v>
      </c>
      <c r="G372" s="5">
        <f>IF(ISERROR(VLOOKUP($A$372, 文字檔!I:J, 2, 0)),0,VLOOKUP($A$372, 文字檔!I:J, 2, 0))</f>
        <v>0</v>
      </c>
      <c r="H372" s="5">
        <f>IF(ISERROR(VLOOKUP($A$372, 文字檔!K:L, 2, 0)),0,VLOOKUP($A$372, 文字檔!K:L, 2, 0))</f>
        <v>0</v>
      </c>
      <c r="I372" s="5">
        <f>IF(ISERROR(VLOOKUP($A$372, 文字檔!M:N, 2, 0)),0,VLOOKUP($A$372, 文字檔!M:N, 2, 0))</f>
        <v>0</v>
      </c>
      <c r="J372" s="5">
        <f>IF(ISERROR(VLOOKUP($A$372, 文字檔!O:P, 2, 0)),0,VLOOKUP($A$372, 文字檔!O:P, 2, 0))</f>
        <v>0</v>
      </c>
      <c r="K372">
        <f>IF(ISERROR(VLOOKUP($A$372, 文字檔!Q:R, 2, 0)),0,VLOOKUP($A$372, 文字檔!Q:R, 2, 0))</f>
        <v>0</v>
      </c>
      <c r="L372">
        <f>IF(ISERROR(VLOOKUP($A$372, 文字檔!S:T, 2, 0)),0,VLOOKUP($A$372, 文字檔!S:T, 2, 0))</f>
        <v>0</v>
      </c>
      <c r="M372">
        <f>IF(ISERROR(VLOOKUP($A$372, 文字檔!U:V, 2, 0)),0,VLOOKUP($A$372, 文字檔!U:V, 2, 0))</f>
        <v>0</v>
      </c>
      <c r="N372">
        <f>IF(ISERROR(VLOOKUP($A$372, 文字檔!W:X, 2, 0)),0,VLOOKUP($A$372, 文字檔!W:X, 2, 0))</f>
        <v>0</v>
      </c>
      <c r="O372">
        <f>IF(ISERROR(VLOOKUP($A$372, 文字檔!Y:Z, 2, 0)),0,VLOOKUP($A$372, 文字檔!Y:Z, 2, 0))</f>
        <v>0</v>
      </c>
      <c r="P372">
        <f>IF(ISERROR(VLOOKUP($A$372, 文字檔!AA:AB, 2, 0)),0,VLOOKUP($A$372, 文字檔!AA:AB, 2, 0))</f>
        <v>0</v>
      </c>
    </row>
    <row r="373" spans="1:16" ht="16.2">
      <c r="A373" s="7">
        <v>44109</v>
      </c>
      <c r="B373" s="5">
        <f>SUMPRODUCT($C$2:$P$2,$C$373:$P$373)</f>
        <v>34941.18</v>
      </c>
      <c r="C373" s="5">
        <f>IF(ISERROR(VLOOKUP($A$373, 文字檔!A:B, 2, 0)),0,VLOOKUP($A$373, 文字檔!A:B, 2, 0))</f>
        <v>5447.39</v>
      </c>
      <c r="D373" s="5">
        <f>IF(ISERROR(VLOOKUP($A$373, 文字檔!C:D, 2, 0)),0,VLOOKUP($A$373, 文字檔!C:D, 2, 0))</f>
        <v>11400</v>
      </c>
      <c r="E373" s="5">
        <f>IF(ISERROR(VLOOKUP($A$373, 文字檔!E:F, 2, 0)),0,VLOOKUP($A$373, 文字檔!E:F, 2, 0))</f>
        <v>0</v>
      </c>
      <c r="F373" s="5">
        <f>IF(ISERROR(VLOOKUP($A$373, 文字檔!G:H, 2, 0)),0,VLOOKUP($A$373, 文字檔!G:H, 2, 0))</f>
        <v>11400</v>
      </c>
      <c r="G373" s="5">
        <f>IF(ISERROR(VLOOKUP($A$373, 文字檔!I:J, 2, 0)),0,VLOOKUP($A$373, 文字檔!I:J, 2, 0))</f>
        <v>500</v>
      </c>
      <c r="H373" s="5">
        <f>IF(ISERROR(VLOOKUP($A$373, 文字檔!K:L, 2, 0)),0,VLOOKUP($A$373, 文字檔!K:L, 2, 0))</f>
        <v>45.5</v>
      </c>
      <c r="I373" s="5">
        <f>IF(ISERROR(VLOOKUP($A$373, 文字檔!M:N, 2, 0)),0,VLOOKUP($A$373, 文字檔!M:N, 2, 0))</f>
        <v>400</v>
      </c>
      <c r="J373" s="5">
        <f>IF(ISERROR(VLOOKUP($A$373, 文字檔!O:P, 2, 0)),0,VLOOKUP($A$373, 文字檔!O:P, 2, 0))</f>
        <v>0</v>
      </c>
      <c r="K373">
        <f>IF(ISERROR(VLOOKUP($A$373, 文字檔!Q:R, 2, 0)),0,VLOOKUP($A$373, 文字檔!Q:R, 2, 0))</f>
        <v>11400</v>
      </c>
      <c r="L373">
        <f>IF(ISERROR(VLOOKUP($A$373, 文字檔!S:T, 2, 0)),0,VLOOKUP($A$373, 文字檔!S:T, 2, 0))</f>
        <v>-1751.71</v>
      </c>
      <c r="M373">
        <f>IF(ISERROR(VLOOKUP($A$373, 文字檔!U:V, 2, 0)),0,VLOOKUP($A$373, 文字檔!U:V, 2, 0))</f>
        <v>11400</v>
      </c>
      <c r="N373">
        <f>IF(ISERROR(VLOOKUP($A$373, 文字檔!W:X, 2, 0)),0,VLOOKUP($A$373, 文字檔!W:X, 2, 0))</f>
        <v>-10600</v>
      </c>
      <c r="O373">
        <f>IF(ISERROR(VLOOKUP($A$373, 文字檔!Y:Z, 2, 0)),0,VLOOKUP($A$373, 文字檔!Y:Z, 2, 0))</f>
        <v>-16100</v>
      </c>
      <c r="P373">
        <f>IF(ISERROR(VLOOKUP($A$373, 文字檔!AA:AB, 2, 0)),0,VLOOKUP($A$373, 文字檔!AA:AB, 2, 0))</f>
        <v>11400</v>
      </c>
    </row>
    <row r="374" spans="1:16" ht="16.2">
      <c r="A374" s="7">
        <v>44110</v>
      </c>
      <c r="B374" s="5">
        <f>SUMPRODUCT($C$2:$P$2,$C$374:$P$374)</f>
        <v>189164.12</v>
      </c>
      <c r="C374" s="5">
        <f>IF(ISERROR(VLOOKUP($A$374, 文字檔!A:B, 2, 0)),0,VLOOKUP($A$374, 文字檔!A:B, 2, 0))</f>
        <v>-717.88</v>
      </c>
      <c r="D374" s="5">
        <f>IF(ISERROR(VLOOKUP($A$374, 文字檔!C:D, 2, 0)),0,VLOOKUP($A$374, 文字檔!C:D, 2, 0))</f>
        <v>19500</v>
      </c>
      <c r="E374" s="5">
        <f>IF(ISERROR(VLOOKUP($A$374, 文字檔!E:F, 2, 0)),0,VLOOKUP($A$374, 文字檔!E:F, 2, 0))</f>
        <v>0</v>
      </c>
      <c r="F374" s="5">
        <f>IF(ISERROR(VLOOKUP($A$374, 文字檔!G:H, 2, 0)),0,VLOOKUP($A$374, 文字檔!G:H, 2, 0))</f>
        <v>29200</v>
      </c>
      <c r="G374" s="5">
        <f>IF(ISERROR(VLOOKUP($A$374, 文字檔!I:J, 2, 0)),0,VLOOKUP($A$374, 文字檔!I:J, 2, 0))</f>
        <v>9100</v>
      </c>
      <c r="H374" s="5">
        <f>IF(ISERROR(VLOOKUP($A$374, 文字檔!K:L, 2, 0)),0,VLOOKUP($A$374, 文字檔!K:L, 2, 0))</f>
        <v>441.36</v>
      </c>
      <c r="I374" s="5">
        <f>IF(ISERROR(VLOOKUP($A$374, 文字檔!M:N, 2, 0)),0,VLOOKUP($A$374, 文字檔!M:N, 2, 0))</f>
        <v>20800</v>
      </c>
      <c r="J374" s="5">
        <f>IF(ISERROR(VLOOKUP($A$374, 文字檔!O:P, 2, 0)),0,VLOOKUP($A$374, 文字檔!O:P, 2, 0))</f>
        <v>0</v>
      </c>
      <c r="K374">
        <f>IF(ISERROR(VLOOKUP($A$374, 文字檔!Q:R, 2, 0)),0,VLOOKUP($A$374, 文字檔!Q:R, 2, 0))</f>
        <v>29200</v>
      </c>
      <c r="L374">
        <f>IF(ISERROR(VLOOKUP($A$374, 文字檔!S:T, 2, 0)),0,VLOOKUP($A$374, 文字檔!S:T, 2, 0))</f>
        <v>-5959.36</v>
      </c>
      <c r="M374">
        <f>IF(ISERROR(VLOOKUP($A$374, 文字檔!U:V, 2, 0)),0,VLOOKUP($A$374, 文字檔!U:V, 2, 0))</f>
        <v>29200</v>
      </c>
      <c r="N374">
        <f>IF(ISERROR(VLOOKUP($A$374, 文字檔!W:X, 2, 0)),0,VLOOKUP($A$374, 文字檔!W:X, 2, 0))</f>
        <v>0</v>
      </c>
      <c r="O374">
        <f>IF(ISERROR(VLOOKUP($A$374, 文字檔!Y:Z, 2, 0)),0,VLOOKUP($A$374, 文字檔!Y:Z, 2, 0))</f>
        <v>29200</v>
      </c>
      <c r="P374">
        <f>IF(ISERROR(VLOOKUP($A$374, 文字檔!AA:AB, 2, 0)),0,VLOOKUP($A$374, 文字檔!AA:AB, 2, 0))</f>
        <v>29200</v>
      </c>
    </row>
    <row r="375" spans="1:16" ht="16.2">
      <c r="A375" s="7">
        <v>44111</v>
      </c>
      <c r="B375" s="5">
        <f>SUMPRODUCT($C$2:$P$2,$C$375:$P$375)</f>
        <v>95500</v>
      </c>
      <c r="C375" s="5">
        <f>IF(ISERROR(VLOOKUP($A$375, 文字檔!A:B, 2, 0)),0,VLOOKUP($A$375, 文字檔!A:B, 2, 0))</f>
        <v>0</v>
      </c>
      <c r="D375" s="5">
        <f>IF(ISERROR(VLOOKUP($A$375, 文字檔!C:D, 2, 0)),0,VLOOKUP($A$375, 文字檔!C:D, 2, 0))</f>
        <v>0</v>
      </c>
      <c r="E375" s="5">
        <f>IF(ISERROR(VLOOKUP($A$375, 文字檔!E:F, 2, 0)),0,VLOOKUP($A$375, 文字檔!E:F, 2, 0))</f>
        <v>0</v>
      </c>
      <c r="F375" s="5">
        <f>IF(ISERROR(VLOOKUP($A$375, 文字檔!G:H, 2, 0)),0,VLOOKUP($A$375, 文字檔!G:H, 2, 0))</f>
        <v>16000</v>
      </c>
      <c r="G375" s="5">
        <f>IF(ISERROR(VLOOKUP($A$375, 文字檔!I:J, 2, 0)),0,VLOOKUP($A$375, 文字檔!I:J, 2, 0))</f>
        <v>-500</v>
      </c>
      <c r="H375" s="5">
        <f>IF(ISERROR(VLOOKUP($A$375, 文字檔!K:L, 2, 0)),0,VLOOKUP($A$375, 文字檔!K:L, 2, 0))</f>
        <v>0</v>
      </c>
      <c r="I375" s="5">
        <f>IF(ISERROR(VLOOKUP($A$375, 文字檔!M:N, 2, 0)),0,VLOOKUP($A$375, 文字檔!M:N, 2, 0))</f>
        <v>16000</v>
      </c>
      <c r="J375" s="5">
        <f>IF(ISERROR(VLOOKUP($A$375, 文字檔!O:P, 2, 0)),0,VLOOKUP($A$375, 文字檔!O:P, 2, 0))</f>
        <v>0</v>
      </c>
      <c r="K375">
        <f>IF(ISERROR(VLOOKUP($A$375, 文字檔!Q:R, 2, 0)),0,VLOOKUP($A$375, 文字檔!Q:R, 2, 0))</f>
        <v>16000</v>
      </c>
      <c r="L375">
        <f>IF(ISERROR(VLOOKUP($A$375, 文字檔!S:T, 2, 0)),0,VLOOKUP($A$375, 文字檔!S:T, 2, 0))</f>
        <v>0</v>
      </c>
      <c r="M375">
        <f>IF(ISERROR(VLOOKUP($A$375, 文字檔!U:V, 2, 0)),0,VLOOKUP($A$375, 文字檔!U:V, 2, 0))</f>
        <v>16000</v>
      </c>
      <c r="N375">
        <f>IF(ISERROR(VLOOKUP($A$375, 文字檔!W:X, 2, 0)),0,VLOOKUP($A$375, 文字檔!W:X, 2, 0))</f>
        <v>0</v>
      </c>
      <c r="O375">
        <f>IF(ISERROR(VLOOKUP($A$375, 文字檔!Y:Z, 2, 0)),0,VLOOKUP($A$375, 文字檔!Y:Z, 2, 0))</f>
        <v>16000</v>
      </c>
      <c r="P375">
        <f>IF(ISERROR(VLOOKUP($A$375, 文字檔!AA:AB, 2, 0)),0,VLOOKUP($A$375, 文字檔!AA:AB, 2, 0))</f>
        <v>16000</v>
      </c>
    </row>
    <row r="376" spans="1:16" ht="16.2">
      <c r="A376" s="7">
        <v>44112</v>
      </c>
      <c r="B376" s="5">
        <f>SUMPRODUCT($C$2:$P$2,$C$376:$P$376)</f>
        <v>94561.42</v>
      </c>
      <c r="C376" s="5">
        <f>IF(ISERROR(VLOOKUP($A$376, 文字檔!A:B, 2, 0)),0,VLOOKUP($A$376, 文字檔!A:B, 2, 0))</f>
        <v>0</v>
      </c>
      <c r="D376" s="5">
        <f>IF(ISERROR(VLOOKUP($A$376, 文字檔!C:D, 2, 0)),0,VLOOKUP($A$376, 文字檔!C:D, 2, 0))</f>
        <v>0</v>
      </c>
      <c r="E376" s="5">
        <f>IF(ISERROR(VLOOKUP($A$376, 文字檔!E:F, 2, 0)),0,VLOOKUP($A$376, 文字檔!E:F, 2, 0))</f>
        <v>0</v>
      </c>
      <c r="F376" s="5">
        <f>IF(ISERROR(VLOOKUP($A$376, 文字檔!G:H, 2, 0)),0,VLOOKUP($A$376, 文字檔!G:H, 2, 0))</f>
        <v>23600</v>
      </c>
      <c r="G376" s="5">
        <f>IF(ISERROR(VLOOKUP($A$376, 文字檔!I:J, 2, 0)),0,VLOOKUP($A$376, 文字檔!I:J, 2, 0))</f>
        <v>-12200</v>
      </c>
      <c r="H376" s="5">
        <f>IF(ISERROR(VLOOKUP($A$376, 文字檔!K:L, 2, 0)),0,VLOOKUP($A$376, 文字檔!K:L, 2, 0))</f>
        <v>-8969.2900000000009</v>
      </c>
      <c r="I376" s="5">
        <f>IF(ISERROR(VLOOKUP($A$376, 文字檔!M:N, 2, 0)),0,VLOOKUP($A$376, 文字檔!M:N, 2, 0))</f>
        <v>23600</v>
      </c>
      <c r="J376" s="5">
        <f>IF(ISERROR(VLOOKUP($A$376, 文字檔!O:P, 2, 0)),0,VLOOKUP($A$376, 文字檔!O:P, 2, 0))</f>
        <v>0</v>
      </c>
      <c r="K376">
        <f>IF(ISERROR(VLOOKUP($A$376, 文字檔!Q:R, 2, 0)),0,VLOOKUP($A$376, 文字檔!Q:R, 2, 0))</f>
        <v>23600</v>
      </c>
      <c r="L376">
        <f>IF(ISERROR(VLOOKUP($A$376, 文字檔!S:T, 2, 0)),0,VLOOKUP($A$376, 文字檔!S:T, 2, 0))</f>
        <v>-8969.2900000000009</v>
      </c>
      <c r="M376">
        <f>IF(ISERROR(VLOOKUP($A$376, 文字檔!U:V, 2, 0)),0,VLOOKUP($A$376, 文字檔!U:V, 2, 0))</f>
        <v>23600</v>
      </c>
      <c r="N376">
        <f>IF(ISERROR(VLOOKUP($A$376, 文字檔!W:X, 2, 0)),0,VLOOKUP($A$376, 文字檔!W:X, 2, 0))</f>
        <v>0</v>
      </c>
      <c r="O376">
        <f>IF(ISERROR(VLOOKUP($A$376, 文字檔!Y:Z, 2, 0)),0,VLOOKUP($A$376, 文字檔!Y:Z, 2, 0))</f>
        <v>6700</v>
      </c>
      <c r="P376">
        <f>IF(ISERROR(VLOOKUP($A$376, 文字檔!AA:AB, 2, 0)),0,VLOOKUP($A$376, 文字檔!AA:AB, 2, 0))</f>
        <v>23600</v>
      </c>
    </row>
    <row r="377" spans="1:16" ht="16.2">
      <c r="A377" s="7">
        <v>44113</v>
      </c>
      <c r="B377" s="5">
        <f>SUMPRODUCT($C$2:$P$2,$C$377:$P$377)</f>
        <v>0</v>
      </c>
      <c r="C377" s="5">
        <f>IF(ISERROR(VLOOKUP($A$377, 文字檔!A:B, 2, 0)),0,VLOOKUP($A$377, 文字檔!A:B, 2, 0))</f>
        <v>0</v>
      </c>
      <c r="D377" s="5">
        <f>IF(ISERROR(VLOOKUP($A$377, 文字檔!C:D, 2, 0)),0,VLOOKUP($A$377, 文字檔!C:D, 2, 0))</f>
        <v>0</v>
      </c>
      <c r="E377" s="5">
        <f>IF(ISERROR(VLOOKUP($A$377, 文字檔!E:F, 2, 0)),0,VLOOKUP($A$377, 文字檔!E:F, 2, 0))</f>
        <v>0</v>
      </c>
      <c r="F377" s="5">
        <f>IF(ISERROR(VLOOKUP($A$377, 文字檔!G:H, 2, 0)),0,VLOOKUP($A$377, 文字檔!G:H, 2, 0))</f>
        <v>0</v>
      </c>
      <c r="G377" s="5">
        <f>IF(ISERROR(VLOOKUP($A$377, 文字檔!I:J, 2, 0)),0,VLOOKUP($A$377, 文字檔!I:J, 2, 0))</f>
        <v>0</v>
      </c>
      <c r="H377" s="5">
        <f>IF(ISERROR(VLOOKUP($A$377, 文字檔!K:L, 2, 0)),0,VLOOKUP($A$377, 文字檔!K:L, 2, 0))</f>
        <v>0</v>
      </c>
      <c r="I377" s="5">
        <f>IF(ISERROR(VLOOKUP($A$377, 文字檔!M:N, 2, 0)),0,VLOOKUP($A$377, 文字檔!M:N, 2, 0))</f>
        <v>0</v>
      </c>
      <c r="J377" s="5">
        <f>IF(ISERROR(VLOOKUP($A$377, 文字檔!O:P, 2, 0)),0,VLOOKUP($A$377, 文字檔!O:P, 2, 0))</f>
        <v>0</v>
      </c>
      <c r="K377">
        <f>IF(ISERROR(VLOOKUP($A$377, 文字檔!Q:R, 2, 0)),0,VLOOKUP($A$377, 文字檔!Q:R, 2, 0))</f>
        <v>0</v>
      </c>
      <c r="L377">
        <f>IF(ISERROR(VLOOKUP($A$377, 文字檔!S:T, 2, 0)),0,VLOOKUP($A$377, 文字檔!S:T, 2, 0))</f>
        <v>0</v>
      </c>
      <c r="M377">
        <f>IF(ISERROR(VLOOKUP($A$377, 文字檔!U:V, 2, 0)),0,VLOOKUP($A$377, 文字檔!U:V, 2, 0))</f>
        <v>0</v>
      </c>
      <c r="N377">
        <f>IF(ISERROR(VLOOKUP($A$377, 文字檔!W:X, 2, 0)),0,VLOOKUP($A$377, 文字檔!W:X, 2, 0))</f>
        <v>0</v>
      </c>
      <c r="O377">
        <f>IF(ISERROR(VLOOKUP($A$377, 文字檔!Y:Z, 2, 0)),0,VLOOKUP($A$377, 文字檔!Y:Z, 2, 0))</f>
        <v>0</v>
      </c>
      <c r="P377">
        <f>IF(ISERROR(VLOOKUP($A$377, 文字檔!AA:AB, 2, 0)),0,VLOOKUP($A$377, 文字檔!AA:AB, 2, 0))</f>
        <v>0</v>
      </c>
    </row>
    <row r="378" spans="1:16" ht="16.2">
      <c r="A378" s="7">
        <v>44114</v>
      </c>
      <c r="B378" s="5">
        <f>SUMPRODUCT($C$2:$P$2,$C$378:$P$378)</f>
        <v>0</v>
      </c>
      <c r="C378" s="5">
        <f>IF(ISERROR(VLOOKUP($A$378, 文字檔!A:B, 2, 0)),0,VLOOKUP($A$378, 文字檔!A:B, 2, 0))</f>
        <v>0</v>
      </c>
      <c r="D378" s="5">
        <f>IF(ISERROR(VLOOKUP($A$378, 文字檔!C:D, 2, 0)),0,VLOOKUP($A$378, 文字檔!C:D, 2, 0))</f>
        <v>0</v>
      </c>
      <c r="E378" s="5">
        <f>IF(ISERROR(VLOOKUP($A$378, 文字檔!E:F, 2, 0)),0,VLOOKUP($A$378, 文字檔!E:F, 2, 0))</f>
        <v>0</v>
      </c>
      <c r="F378" s="5">
        <f>IF(ISERROR(VLOOKUP($A$378, 文字檔!G:H, 2, 0)),0,VLOOKUP($A$378, 文字檔!G:H, 2, 0))</f>
        <v>0</v>
      </c>
      <c r="G378" s="5">
        <f>IF(ISERROR(VLOOKUP($A$378, 文字檔!I:J, 2, 0)),0,VLOOKUP($A$378, 文字檔!I:J, 2, 0))</f>
        <v>0</v>
      </c>
      <c r="H378" s="5">
        <f>IF(ISERROR(VLOOKUP($A$378, 文字檔!K:L, 2, 0)),0,VLOOKUP($A$378, 文字檔!K:L, 2, 0))</f>
        <v>0</v>
      </c>
      <c r="I378" s="5">
        <f>IF(ISERROR(VLOOKUP($A$378, 文字檔!M:N, 2, 0)),0,VLOOKUP($A$378, 文字檔!M:N, 2, 0))</f>
        <v>0</v>
      </c>
      <c r="J378" s="5">
        <f>IF(ISERROR(VLOOKUP($A$378, 文字檔!O:P, 2, 0)),0,VLOOKUP($A$378, 文字檔!O:P, 2, 0))</f>
        <v>0</v>
      </c>
      <c r="K378">
        <f>IF(ISERROR(VLOOKUP($A$378, 文字檔!Q:R, 2, 0)),0,VLOOKUP($A$378, 文字檔!Q:R, 2, 0))</f>
        <v>0</v>
      </c>
      <c r="L378">
        <f>IF(ISERROR(VLOOKUP($A$378, 文字檔!S:T, 2, 0)),0,VLOOKUP($A$378, 文字檔!S:T, 2, 0))</f>
        <v>0</v>
      </c>
      <c r="M378">
        <f>IF(ISERROR(VLOOKUP($A$378, 文字檔!U:V, 2, 0)),0,VLOOKUP($A$378, 文字檔!U:V, 2, 0))</f>
        <v>0</v>
      </c>
      <c r="N378">
        <f>IF(ISERROR(VLOOKUP($A$378, 文字檔!W:X, 2, 0)),0,VLOOKUP($A$378, 文字檔!W:X, 2, 0))</f>
        <v>0</v>
      </c>
      <c r="O378">
        <f>IF(ISERROR(VLOOKUP($A$378, 文字檔!Y:Z, 2, 0)),0,VLOOKUP($A$378, 文字檔!Y:Z, 2, 0))</f>
        <v>0</v>
      </c>
      <c r="P378">
        <f>IF(ISERROR(VLOOKUP($A$378, 文字檔!AA:AB, 2, 0)),0,VLOOKUP($A$378, 文字檔!AA:AB, 2, 0))</f>
        <v>0</v>
      </c>
    </row>
    <row r="379" spans="1:16" ht="16.2">
      <c r="A379" s="7">
        <v>44115</v>
      </c>
      <c r="B379" s="5">
        <f>SUMPRODUCT($C$2:$P$2,$C$379:$P$379)</f>
        <v>0</v>
      </c>
      <c r="C379" s="5">
        <f>IF(ISERROR(VLOOKUP($A$379, 文字檔!A:B, 2, 0)),0,VLOOKUP($A$379, 文字檔!A:B, 2, 0))</f>
        <v>0</v>
      </c>
      <c r="D379" s="5">
        <f>IF(ISERROR(VLOOKUP($A$379, 文字檔!C:D, 2, 0)),0,VLOOKUP($A$379, 文字檔!C:D, 2, 0))</f>
        <v>0</v>
      </c>
      <c r="E379" s="5">
        <f>IF(ISERROR(VLOOKUP($A$379, 文字檔!E:F, 2, 0)),0,VLOOKUP($A$379, 文字檔!E:F, 2, 0))</f>
        <v>0</v>
      </c>
      <c r="F379" s="5">
        <f>IF(ISERROR(VLOOKUP($A$379, 文字檔!G:H, 2, 0)),0,VLOOKUP($A$379, 文字檔!G:H, 2, 0))</f>
        <v>0</v>
      </c>
      <c r="G379" s="5">
        <f>IF(ISERROR(VLOOKUP($A$379, 文字檔!I:J, 2, 0)),0,VLOOKUP($A$379, 文字檔!I:J, 2, 0))</f>
        <v>0</v>
      </c>
      <c r="H379" s="5">
        <f>IF(ISERROR(VLOOKUP($A$379, 文字檔!K:L, 2, 0)),0,VLOOKUP($A$379, 文字檔!K:L, 2, 0))</f>
        <v>0</v>
      </c>
      <c r="I379" s="5">
        <f>IF(ISERROR(VLOOKUP($A$379, 文字檔!M:N, 2, 0)),0,VLOOKUP($A$379, 文字檔!M:N, 2, 0))</f>
        <v>0</v>
      </c>
      <c r="J379" s="5">
        <f>IF(ISERROR(VLOOKUP($A$379, 文字檔!O:P, 2, 0)),0,VLOOKUP($A$379, 文字檔!O:P, 2, 0))</f>
        <v>0</v>
      </c>
      <c r="K379">
        <f>IF(ISERROR(VLOOKUP($A$379, 文字檔!Q:R, 2, 0)),0,VLOOKUP($A$379, 文字檔!Q:R, 2, 0))</f>
        <v>0</v>
      </c>
      <c r="L379">
        <f>IF(ISERROR(VLOOKUP($A$379, 文字檔!S:T, 2, 0)),0,VLOOKUP($A$379, 文字檔!S:T, 2, 0))</f>
        <v>0</v>
      </c>
      <c r="M379">
        <f>IF(ISERROR(VLOOKUP($A$379, 文字檔!U:V, 2, 0)),0,VLOOKUP($A$379, 文字檔!U:V, 2, 0))</f>
        <v>0</v>
      </c>
      <c r="N379">
        <f>IF(ISERROR(VLOOKUP($A$379, 文字檔!W:X, 2, 0)),0,VLOOKUP($A$379, 文字檔!W:X, 2, 0))</f>
        <v>0</v>
      </c>
      <c r="O379">
        <f>IF(ISERROR(VLOOKUP($A$379, 文字檔!Y:Z, 2, 0)),0,VLOOKUP($A$379, 文字檔!Y:Z, 2, 0))</f>
        <v>0</v>
      </c>
      <c r="P379">
        <f>IF(ISERROR(VLOOKUP($A$379, 文字檔!AA:AB, 2, 0)),0,VLOOKUP($A$379, 文字檔!AA:AB, 2, 0))</f>
        <v>0</v>
      </c>
    </row>
    <row r="380" spans="1:16" ht="16.2">
      <c r="A380" s="7">
        <v>44116</v>
      </c>
      <c r="B380" s="5">
        <f>SUMPRODUCT($C$2:$P$2,$C$380:$P$380)</f>
        <v>27948.43</v>
      </c>
      <c r="C380" s="5">
        <f>IF(ISERROR(VLOOKUP($A$380, 文字檔!A:B, 2, 0)),0,VLOOKUP($A$380, 文字檔!A:B, 2, 0))</f>
        <v>0</v>
      </c>
      <c r="D380" s="5">
        <f>IF(ISERROR(VLOOKUP($A$380, 文字檔!C:D, 2, 0)),0,VLOOKUP($A$380, 文字檔!C:D, 2, 0))</f>
        <v>0</v>
      </c>
      <c r="E380" s="5">
        <f>IF(ISERROR(VLOOKUP($A$380, 文字檔!E:F, 2, 0)),0,VLOOKUP($A$380, 文字檔!E:F, 2, 0))</f>
        <v>0</v>
      </c>
      <c r="F380" s="5">
        <f>IF(ISERROR(VLOOKUP($A$380, 文字檔!G:H, 2, 0)),0,VLOOKUP($A$380, 文字檔!G:H, 2, 0))</f>
        <v>9400</v>
      </c>
      <c r="G380" s="5">
        <f>IF(ISERROR(VLOOKUP($A$380, 文字檔!I:J, 2, 0)),0,VLOOKUP($A$380, 文字檔!I:J, 2, 0))</f>
        <v>0</v>
      </c>
      <c r="H380" s="5">
        <f>IF(ISERROR(VLOOKUP($A$380, 文字檔!K:L, 2, 0)),0,VLOOKUP($A$380, 文字檔!K:L, 2, 0))</f>
        <v>-6375.92</v>
      </c>
      <c r="I380" s="5">
        <f>IF(ISERROR(VLOOKUP($A$380, 文字檔!M:N, 2, 0)),0,VLOOKUP($A$380, 文字檔!M:N, 2, 0))</f>
        <v>-4200</v>
      </c>
      <c r="J380" s="5">
        <f>IF(ISERROR(VLOOKUP($A$380, 文字檔!O:P, 2, 0)),0,VLOOKUP($A$380, 文字檔!O:P, 2, 0))</f>
        <v>0</v>
      </c>
      <c r="K380">
        <f>IF(ISERROR(VLOOKUP($A$380, 文字檔!Q:R, 2, 0)),0,VLOOKUP($A$380, 文字檔!Q:R, 2, 0))</f>
        <v>9400</v>
      </c>
      <c r="L380">
        <f>IF(ISERROR(VLOOKUP($A$380, 文字檔!S:T, 2, 0)),0,VLOOKUP($A$380, 文字檔!S:T, 2, 0))</f>
        <v>3024.35</v>
      </c>
      <c r="M380">
        <f>IF(ISERROR(VLOOKUP($A$380, 文字檔!U:V, 2, 0)),0,VLOOKUP($A$380, 文字檔!U:V, 2, 0))</f>
        <v>9400</v>
      </c>
      <c r="N380">
        <f>IF(ISERROR(VLOOKUP($A$380, 文字檔!W:X, 2, 0)),0,VLOOKUP($A$380, 文字檔!W:X, 2, 0))</f>
        <v>0</v>
      </c>
      <c r="O380">
        <f>IF(ISERROR(VLOOKUP($A$380, 文字檔!Y:Z, 2, 0)),0,VLOOKUP($A$380, 文字檔!Y:Z, 2, 0))</f>
        <v>-2100</v>
      </c>
      <c r="P380">
        <f>IF(ISERROR(VLOOKUP($A$380, 文字檔!AA:AB, 2, 0)),0,VLOOKUP($A$380, 文字檔!AA:AB, 2, 0))</f>
        <v>9400</v>
      </c>
    </row>
    <row r="381" spans="1:16" ht="16.2">
      <c r="A381" s="7">
        <v>44117</v>
      </c>
      <c r="B381" s="5">
        <f>SUMPRODUCT($C$2:$P$2,$C$381:$P$381)</f>
        <v>-91816.93</v>
      </c>
      <c r="C381" s="5">
        <f>IF(ISERROR(VLOOKUP($A$381, 文字檔!A:B, 2, 0)),0,VLOOKUP($A$381, 文字檔!A:B, 2, 0))</f>
        <v>-23142.959999999999</v>
      </c>
      <c r="D381" s="5">
        <f>IF(ISERROR(VLOOKUP($A$381, 文字檔!C:D, 2, 0)),0,VLOOKUP($A$381, 文字檔!C:D, 2, 0))</f>
        <v>0</v>
      </c>
      <c r="E381" s="5">
        <f>IF(ISERROR(VLOOKUP($A$381, 文字檔!E:F, 2, 0)),0,VLOOKUP($A$381, 文字檔!E:F, 2, 0))</f>
        <v>0</v>
      </c>
      <c r="F381" s="5">
        <f>IF(ISERROR(VLOOKUP($A$381, 文字檔!G:H, 2, 0)),0,VLOOKUP($A$381, 文字檔!G:H, 2, 0))</f>
        <v>-200</v>
      </c>
      <c r="G381" s="5">
        <f>IF(ISERROR(VLOOKUP($A$381, 文字檔!I:J, 2, 0)),0,VLOOKUP($A$381, 文字檔!I:J, 2, 0))</f>
        <v>0</v>
      </c>
      <c r="H381" s="5">
        <f>IF(ISERROR(VLOOKUP($A$381, 文字檔!K:L, 2, 0)),0,VLOOKUP($A$381, 文字檔!K:L, 2, 0))</f>
        <v>0</v>
      </c>
      <c r="I381" s="5">
        <f>IF(ISERROR(VLOOKUP($A$381, 文字檔!M:N, 2, 0)),0,VLOOKUP($A$381, 文字檔!M:N, 2, 0))</f>
        <v>100</v>
      </c>
      <c r="J381" s="5">
        <f>IF(ISERROR(VLOOKUP($A$381, 文字檔!O:P, 2, 0)),0,VLOOKUP($A$381, 文字檔!O:P, 2, 0))</f>
        <v>-8173.97</v>
      </c>
      <c r="K381">
        <f>IF(ISERROR(VLOOKUP($A$381, 文字檔!Q:R, 2, 0)),0,VLOOKUP($A$381, 文字檔!Q:R, 2, 0))</f>
        <v>-15900</v>
      </c>
      <c r="L381">
        <f>IF(ISERROR(VLOOKUP($A$381, 文字檔!S:T, 2, 0)),0,VLOOKUP($A$381, 文字檔!S:T, 2, 0))</f>
        <v>0</v>
      </c>
      <c r="M381">
        <f>IF(ISERROR(VLOOKUP($A$381, 文字檔!U:V, 2, 0)),0,VLOOKUP($A$381, 文字檔!U:V, 2, 0))</f>
        <v>-33200</v>
      </c>
      <c r="N381">
        <f>IF(ISERROR(VLOOKUP($A$381, 文字檔!W:X, 2, 0)),0,VLOOKUP($A$381, 文字檔!W:X, 2, 0))</f>
        <v>-7600</v>
      </c>
      <c r="O381">
        <f>IF(ISERROR(VLOOKUP($A$381, 文字檔!Y:Z, 2, 0)),0,VLOOKUP($A$381, 文字檔!Y:Z, 2, 0))</f>
        <v>-200</v>
      </c>
      <c r="P381">
        <f>IF(ISERROR(VLOOKUP($A$381, 文字檔!AA:AB, 2, 0)),0,VLOOKUP($A$381, 文字檔!AA:AB, 2, 0))</f>
        <v>-3500</v>
      </c>
    </row>
    <row r="382" spans="1:16" ht="16.2">
      <c r="A382" s="7">
        <v>44118</v>
      </c>
      <c r="B382" s="5">
        <f>SUMPRODUCT($C$2:$P$2,$C$382:$P$382)</f>
        <v>-35275.440000000002</v>
      </c>
      <c r="C382" s="5">
        <f>IF(ISERROR(VLOOKUP($A$382, 文字檔!A:B, 2, 0)),0,VLOOKUP($A$382, 文字檔!A:B, 2, 0))</f>
        <v>0</v>
      </c>
      <c r="D382" s="5">
        <f>IF(ISERROR(VLOOKUP($A$382, 文字檔!C:D, 2, 0)),0,VLOOKUP($A$382, 文字檔!C:D, 2, 0))</f>
        <v>0</v>
      </c>
      <c r="E382" s="5">
        <f>IF(ISERROR(VLOOKUP($A$382, 文字檔!E:F, 2, 0)),0,VLOOKUP($A$382, 文字檔!E:F, 2, 0))</f>
        <v>0</v>
      </c>
      <c r="F382" s="5">
        <f>IF(ISERROR(VLOOKUP($A$382, 文字檔!G:H, 2, 0)),0,VLOOKUP($A$382, 文字檔!G:H, 2, 0))</f>
        <v>-6200</v>
      </c>
      <c r="G382" s="5">
        <f>IF(ISERROR(VLOOKUP($A$382, 文字檔!I:J, 2, 0)),0,VLOOKUP($A$382, 文字檔!I:J, 2, 0))</f>
        <v>-10000</v>
      </c>
      <c r="H382" s="5">
        <f>IF(ISERROR(VLOOKUP($A$382, 文字檔!K:L, 2, 0)),0,VLOOKUP($A$382, 文字檔!K:L, 2, 0))</f>
        <v>-7575.44</v>
      </c>
      <c r="I382" s="5">
        <f>IF(ISERROR(VLOOKUP($A$382, 文字檔!M:N, 2, 0)),0,VLOOKUP($A$382, 文字檔!M:N, 2, 0))</f>
        <v>-600</v>
      </c>
      <c r="J382" s="5">
        <f>IF(ISERROR(VLOOKUP($A$382, 文字檔!O:P, 2, 0)),0,VLOOKUP($A$382, 文字檔!O:P, 2, 0))</f>
        <v>0</v>
      </c>
      <c r="K382">
        <f>IF(ISERROR(VLOOKUP($A$382, 文字檔!Q:R, 2, 0)),0,VLOOKUP($A$382, 文字檔!Q:R, 2, 0))</f>
        <v>0</v>
      </c>
      <c r="L382">
        <f>IF(ISERROR(VLOOKUP($A$382, 文字檔!S:T, 2, 0)),0,VLOOKUP($A$382, 文字檔!S:T, 2, 0))</f>
        <v>0</v>
      </c>
      <c r="M382">
        <f>IF(ISERROR(VLOOKUP($A$382, 文字檔!U:V, 2, 0)),0,VLOOKUP($A$382, 文字檔!U:V, 2, 0))</f>
        <v>6200</v>
      </c>
      <c r="N382">
        <f>IF(ISERROR(VLOOKUP($A$382, 文字檔!W:X, 2, 0)),0,VLOOKUP($A$382, 文字檔!W:X, 2, 0))</f>
        <v>0</v>
      </c>
      <c r="O382">
        <f>IF(ISERROR(VLOOKUP($A$382, 文字檔!Y:Z, 2, 0)),0,VLOOKUP($A$382, 文字檔!Y:Z, 2, 0))</f>
        <v>-3700</v>
      </c>
      <c r="P382">
        <f>IF(ISERROR(VLOOKUP($A$382, 文字檔!AA:AB, 2, 0)),0,VLOOKUP($A$382, 文字檔!AA:AB, 2, 0))</f>
        <v>-13400</v>
      </c>
    </row>
    <row r="383" spans="1:16" ht="16.2">
      <c r="A383" s="7">
        <v>44119</v>
      </c>
      <c r="B383" s="5">
        <f>SUMPRODUCT($C$2:$P$2,$C$383:$P$383)</f>
        <v>-74.429999999993015</v>
      </c>
      <c r="C383" s="5">
        <f>IF(ISERROR(VLOOKUP($A$383, 文字檔!A:B, 2, 0)),0,VLOOKUP($A$383, 文字檔!A:B, 2, 0))</f>
        <v>-7336.87</v>
      </c>
      <c r="D383" s="5">
        <f>IF(ISERROR(VLOOKUP($A$383, 文字檔!C:D, 2, 0)),0,VLOOKUP($A$383, 文字檔!C:D, 2, 0))</f>
        <v>-8100</v>
      </c>
      <c r="E383" s="5">
        <f>IF(ISERROR(VLOOKUP($A$383, 文字檔!E:F, 2, 0)),0,VLOOKUP($A$383, 文字檔!E:F, 2, 0))</f>
        <v>0</v>
      </c>
      <c r="F383" s="5">
        <f>IF(ISERROR(VLOOKUP($A$383, 文字檔!G:H, 2, 0)),0,VLOOKUP($A$383, 文字檔!G:H, 2, 0))</f>
        <v>-9400</v>
      </c>
      <c r="G383" s="5">
        <f>IF(ISERROR(VLOOKUP($A$383, 文字檔!I:J, 2, 0)),0,VLOOKUP($A$383, 文字檔!I:J, 2, 0))</f>
        <v>2700</v>
      </c>
      <c r="H383" s="5">
        <f>IF(ISERROR(VLOOKUP($A$383, 文字檔!K:L, 2, 0)),0,VLOOKUP($A$383, 文字檔!K:L, 2, 0))</f>
        <v>-8771</v>
      </c>
      <c r="I383" s="5">
        <f>IF(ISERROR(VLOOKUP($A$383, 文字檔!M:N, 2, 0)),0,VLOOKUP($A$383, 文字檔!M:N, 2, 0))</f>
        <v>0</v>
      </c>
      <c r="J383" s="5">
        <f>IF(ISERROR(VLOOKUP($A$383, 文字檔!O:P, 2, 0)),0,VLOOKUP($A$383, 文字檔!O:P, 2, 0))</f>
        <v>0</v>
      </c>
      <c r="K383">
        <f>IF(ISERROR(VLOOKUP($A$383, 文字檔!Q:R, 2, 0)),0,VLOOKUP($A$383, 文字檔!Q:R, 2, 0))</f>
        <v>-5800</v>
      </c>
      <c r="L383">
        <f>IF(ISERROR(VLOOKUP($A$383, 文字檔!S:T, 2, 0)),0,VLOOKUP($A$383, 文字檔!S:T, 2, 0))</f>
        <v>9633.44</v>
      </c>
      <c r="M383">
        <f>IF(ISERROR(VLOOKUP($A$383, 文字檔!U:V, 2, 0)),0,VLOOKUP($A$383, 文字檔!U:V, 2, 0))</f>
        <v>9400</v>
      </c>
      <c r="N383">
        <f>IF(ISERROR(VLOOKUP($A$383, 文字檔!W:X, 2, 0)),0,VLOOKUP($A$383, 文字檔!W:X, 2, 0))</f>
        <v>0</v>
      </c>
      <c r="O383">
        <f>IF(ISERROR(VLOOKUP($A$383, 文字檔!Y:Z, 2, 0)),0,VLOOKUP($A$383, 文字檔!Y:Z, 2, 0))</f>
        <v>17600</v>
      </c>
      <c r="P383">
        <f>IF(ISERROR(VLOOKUP($A$383, 文字檔!AA:AB, 2, 0)),0,VLOOKUP($A$383, 文字檔!AA:AB, 2, 0))</f>
        <v>0</v>
      </c>
    </row>
    <row r="384" spans="1:16" ht="16.2">
      <c r="A384" s="7">
        <v>44120</v>
      </c>
      <c r="B384" s="5">
        <f>SUMPRODUCT($C$2:$P$2,$C$384:$P$384)</f>
        <v>3400</v>
      </c>
      <c r="C384" s="5">
        <f>IF(ISERROR(VLOOKUP($A$384, 文字檔!A:B, 2, 0)),0,VLOOKUP($A$384, 文字檔!A:B, 2, 0))</f>
        <v>0</v>
      </c>
      <c r="D384" s="5">
        <f>IF(ISERROR(VLOOKUP($A$384, 文字檔!C:D, 2, 0)),0,VLOOKUP($A$384, 文字檔!C:D, 2, 0))</f>
        <v>19200</v>
      </c>
      <c r="E384" s="5">
        <f>IF(ISERROR(VLOOKUP($A$384, 文字檔!E:F, 2, 0)),0,VLOOKUP($A$384, 文字檔!E:F, 2, 0))</f>
        <v>0</v>
      </c>
      <c r="F384" s="5">
        <f>IF(ISERROR(VLOOKUP($A$384, 文字檔!G:H, 2, 0)),0,VLOOKUP($A$384, 文字檔!G:H, 2, 0))</f>
        <v>-19200</v>
      </c>
      <c r="G384" s="5">
        <f>IF(ISERROR(VLOOKUP($A$384, 文字檔!I:J, 2, 0)),0,VLOOKUP($A$384, 文字檔!I:J, 2, 0))</f>
        <v>13900</v>
      </c>
      <c r="H384" s="5">
        <f>IF(ISERROR(VLOOKUP($A$384, 文字檔!K:L, 2, 0)),0,VLOOKUP($A$384, 文字檔!K:L, 2, 0))</f>
        <v>0</v>
      </c>
      <c r="I384" s="5">
        <f>IF(ISERROR(VLOOKUP($A$384, 文字檔!M:N, 2, 0)),0,VLOOKUP($A$384, 文字檔!M:N, 2, 0))</f>
        <v>-11600</v>
      </c>
      <c r="J384" s="5">
        <f>IF(ISERROR(VLOOKUP($A$384, 文字檔!O:P, 2, 0)),0,VLOOKUP($A$384, 文字檔!O:P, 2, 0))</f>
        <v>0</v>
      </c>
      <c r="K384">
        <f>IF(ISERROR(VLOOKUP($A$384, 文字檔!Q:R, 2, 0)),0,VLOOKUP($A$384, 文字檔!Q:R, 2, 0))</f>
        <v>0</v>
      </c>
      <c r="L384">
        <f>IF(ISERROR(VLOOKUP($A$384, 文字檔!S:T, 2, 0)),0,VLOOKUP($A$384, 文字檔!S:T, 2, 0))</f>
        <v>0</v>
      </c>
      <c r="M384">
        <f>IF(ISERROR(VLOOKUP($A$384, 文字檔!U:V, 2, 0)),0,VLOOKUP($A$384, 文字檔!U:V, 2, 0))</f>
        <v>19200</v>
      </c>
      <c r="N384">
        <f>IF(ISERROR(VLOOKUP($A$384, 文字檔!W:X, 2, 0)),0,VLOOKUP($A$384, 文字檔!W:X, 2, 0))</f>
        <v>0</v>
      </c>
      <c r="O384">
        <f>IF(ISERROR(VLOOKUP($A$384, 文字檔!Y:Z, 2, 0)),0,VLOOKUP($A$384, 文字檔!Y:Z, 2, 0))</f>
        <v>-18100</v>
      </c>
      <c r="P384">
        <f>IF(ISERROR(VLOOKUP($A$384, 文字檔!AA:AB, 2, 0)),0,VLOOKUP($A$384, 文字檔!AA:AB, 2, 0))</f>
        <v>0</v>
      </c>
    </row>
    <row r="385" spans="1:16" ht="16.2">
      <c r="A385" s="7">
        <v>44121</v>
      </c>
      <c r="B385" s="5">
        <f>SUMPRODUCT($C$2:$P$2,$C$385:$P$385)</f>
        <v>0</v>
      </c>
      <c r="C385" s="5">
        <f>IF(ISERROR(VLOOKUP($A$385, 文字檔!A:B, 2, 0)),0,VLOOKUP($A$385, 文字檔!A:B, 2, 0))</f>
        <v>0</v>
      </c>
      <c r="D385" s="5">
        <f>IF(ISERROR(VLOOKUP($A$385, 文字檔!C:D, 2, 0)),0,VLOOKUP($A$385, 文字檔!C:D, 2, 0))</f>
        <v>0</v>
      </c>
      <c r="E385" s="5">
        <f>IF(ISERROR(VLOOKUP($A$385, 文字檔!E:F, 2, 0)),0,VLOOKUP($A$385, 文字檔!E:F, 2, 0))</f>
        <v>0</v>
      </c>
      <c r="F385" s="5">
        <f>IF(ISERROR(VLOOKUP($A$385, 文字檔!G:H, 2, 0)),0,VLOOKUP($A$385, 文字檔!G:H, 2, 0))</f>
        <v>0</v>
      </c>
      <c r="G385" s="5">
        <f>IF(ISERROR(VLOOKUP($A$385, 文字檔!I:J, 2, 0)),0,VLOOKUP($A$385, 文字檔!I:J, 2, 0))</f>
        <v>0</v>
      </c>
      <c r="H385" s="5">
        <f>IF(ISERROR(VLOOKUP($A$385, 文字檔!K:L, 2, 0)),0,VLOOKUP($A$385, 文字檔!K:L, 2, 0))</f>
        <v>0</v>
      </c>
      <c r="I385" s="5">
        <f>IF(ISERROR(VLOOKUP($A$385, 文字檔!M:N, 2, 0)),0,VLOOKUP($A$385, 文字檔!M:N, 2, 0))</f>
        <v>0</v>
      </c>
      <c r="J385" s="5">
        <f>IF(ISERROR(VLOOKUP($A$385, 文字檔!O:P, 2, 0)),0,VLOOKUP($A$385, 文字檔!O:P, 2, 0))</f>
        <v>0</v>
      </c>
      <c r="K385">
        <f>IF(ISERROR(VLOOKUP($A$385, 文字檔!Q:R, 2, 0)),0,VLOOKUP($A$385, 文字檔!Q:R, 2, 0))</f>
        <v>0</v>
      </c>
      <c r="L385">
        <f>IF(ISERROR(VLOOKUP($A$385, 文字檔!S:T, 2, 0)),0,VLOOKUP($A$385, 文字檔!S:T, 2, 0))</f>
        <v>0</v>
      </c>
      <c r="M385">
        <f>IF(ISERROR(VLOOKUP($A$385, 文字檔!U:V, 2, 0)),0,VLOOKUP($A$385, 文字檔!U:V, 2, 0))</f>
        <v>0</v>
      </c>
      <c r="N385">
        <f>IF(ISERROR(VLOOKUP($A$385, 文字檔!W:X, 2, 0)),0,VLOOKUP($A$385, 文字檔!W:X, 2, 0))</f>
        <v>0</v>
      </c>
      <c r="O385">
        <f>IF(ISERROR(VLOOKUP($A$385, 文字檔!Y:Z, 2, 0)),0,VLOOKUP($A$385, 文字檔!Y:Z, 2, 0))</f>
        <v>0</v>
      </c>
      <c r="P385">
        <f>IF(ISERROR(VLOOKUP($A$385, 文字檔!AA:AB, 2, 0)),0,VLOOKUP($A$385, 文字檔!AA:AB, 2, 0))</f>
        <v>0</v>
      </c>
    </row>
    <row r="386" spans="1:16" ht="16.2">
      <c r="A386" s="7">
        <v>44122</v>
      </c>
      <c r="B386" s="5">
        <f>SUMPRODUCT($C$2:$P$2,$C$386:$P$386)</f>
        <v>0</v>
      </c>
      <c r="C386" s="5">
        <f>IF(ISERROR(VLOOKUP($A$386, 文字檔!A:B, 2, 0)),0,VLOOKUP($A$386, 文字檔!A:B, 2, 0))</f>
        <v>0</v>
      </c>
      <c r="D386" s="5">
        <f>IF(ISERROR(VLOOKUP($A$386, 文字檔!C:D, 2, 0)),0,VLOOKUP($A$386, 文字檔!C:D, 2, 0))</f>
        <v>0</v>
      </c>
      <c r="E386" s="5">
        <f>IF(ISERROR(VLOOKUP($A$386, 文字檔!E:F, 2, 0)),0,VLOOKUP($A$386, 文字檔!E:F, 2, 0))</f>
        <v>0</v>
      </c>
      <c r="F386" s="5">
        <f>IF(ISERROR(VLOOKUP($A$386, 文字檔!G:H, 2, 0)),0,VLOOKUP($A$386, 文字檔!G:H, 2, 0))</f>
        <v>0</v>
      </c>
      <c r="G386" s="5">
        <f>IF(ISERROR(VLOOKUP($A$386, 文字檔!I:J, 2, 0)),0,VLOOKUP($A$386, 文字檔!I:J, 2, 0))</f>
        <v>0</v>
      </c>
      <c r="H386" s="5">
        <f>IF(ISERROR(VLOOKUP($A$386, 文字檔!K:L, 2, 0)),0,VLOOKUP($A$386, 文字檔!K:L, 2, 0))</f>
        <v>0</v>
      </c>
      <c r="I386" s="5">
        <f>IF(ISERROR(VLOOKUP($A$386, 文字檔!M:N, 2, 0)),0,VLOOKUP($A$386, 文字檔!M:N, 2, 0))</f>
        <v>0</v>
      </c>
      <c r="J386" s="5">
        <f>IF(ISERROR(VLOOKUP($A$386, 文字檔!O:P, 2, 0)),0,VLOOKUP($A$386, 文字檔!O:P, 2, 0))</f>
        <v>0</v>
      </c>
      <c r="K386">
        <f>IF(ISERROR(VLOOKUP($A$386, 文字檔!Q:R, 2, 0)),0,VLOOKUP($A$386, 文字檔!Q:R, 2, 0))</f>
        <v>0</v>
      </c>
      <c r="L386">
        <f>IF(ISERROR(VLOOKUP($A$386, 文字檔!S:T, 2, 0)),0,VLOOKUP($A$386, 文字檔!S:T, 2, 0))</f>
        <v>0</v>
      </c>
      <c r="M386">
        <f>IF(ISERROR(VLOOKUP($A$386, 文字檔!U:V, 2, 0)),0,VLOOKUP($A$386, 文字檔!U:V, 2, 0))</f>
        <v>0</v>
      </c>
      <c r="N386">
        <f>IF(ISERROR(VLOOKUP($A$386, 文字檔!W:X, 2, 0)),0,VLOOKUP($A$386, 文字檔!W:X, 2, 0))</f>
        <v>0</v>
      </c>
      <c r="O386">
        <f>IF(ISERROR(VLOOKUP($A$386, 文字檔!Y:Z, 2, 0)),0,VLOOKUP($A$386, 文字檔!Y:Z, 2, 0))</f>
        <v>0</v>
      </c>
      <c r="P386">
        <f>IF(ISERROR(VLOOKUP($A$386, 文字檔!AA:AB, 2, 0)),0,VLOOKUP($A$386, 文字檔!AA:AB, 2, 0))</f>
        <v>0</v>
      </c>
    </row>
    <row r="387" spans="1:16" ht="16.2">
      <c r="A387" s="7">
        <v>44123</v>
      </c>
      <c r="B387" s="5">
        <f>SUMPRODUCT($C$2:$P$2,$C$387:$P$387)</f>
        <v>31554.760000000002</v>
      </c>
      <c r="C387" s="5">
        <f>IF(ISERROR(VLOOKUP($A$387, 文字檔!A:B, 2, 0)),0,VLOOKUP($A$387, 文字檔!A:B, 2, 0))</f>
        <v>0</v>
      </c>
      <c r="D387" s="5">
        <f>IF(ISERROR(VLOOKUP($A$387, 文字檔!C:D, 2, 0)),0,VLOOKUP($A$387, 文字檔!C:D, 2, 0))</f>
        <v>-27900</v>
      </c>
      <c r="E387" s="5">
        <f>IF(ISERROR(VLOOKUP($A$387, 文字檔!E:F, 2, 0)),0,VLOOKUP($A$387, 文字檔!E:F, 2, 0))</f>
        <v>0</v>
      </c>
      <c r="F387" s="5">
        <f>IF(ISERROR(VLOOKUP($A$387, 文字檔!G:H, 2, 0)),0,VLOOKUP($A$387, 文字檔!G:H, 2, 0))</f>
        <v>29600</v>
      </c>
      <c r="G387" s="5">
        <f>IF(ISERROR(VLOOKUP($A$387, 文字檔!I:J, 2, 0)),0,VLOOKUP($A$387, 文字檔!I:J, 2, 0))</f>
        <v>3700</v>
      </c>
      <c r="H387" s="5">
        <f>IF(ISERROR(VLOOKUP($A$387, 文字檔!K:L, 2, 0)),0,VLOOKUP($A$387, 文字檔!K:L, 2, 0))</f>
        <v>0</v>
      </c>
      <c r="I387" s="5">
        <f>IF(ISERROR(VLOOKUP($A$387, 文字檔!M:N, 2, 0)),0,VLOOKUP($A$387, 文字檔!M:N, 2, 0))</f>
        <v>14300</v>
      </c>
      <c r="J387" s="5">
        <f>IF(ISERROR(VLOOKUP($A$387, 文字檔!O:P, 2, 0)),0,VLOOKUP($A$387, 文字檔!O:P, 2, 0))</f>
        <v>12854.76</v>
      </c>
      <c r="K387">
        <f>IF(ISERROR(VLOOKUP($A$387, 文字檔!Q:R, 2, 0)),0,VLOOKUP($A$387, 文字檔!Q:R, 2, 0))</f>
        <v>0</v>
      </c>
      <c r="L387">
        <f>IF(ISERROR(VLOOKUP($A$387, 文字檔!S:T, 2, 0)),0,VLOOKUP($A$387, 文字檔!S:T, 2, 0))</f>
        <v>0</v>
      </c>
      <c r="M387">
        <f>IF(ISERROR(VLOOKUP($A$387, 文字檔!U:V, 2, 0)),0,VLOOKUP($A$387, 文字檔!U:V, 2, 0))</f>
        <v>-30600</v>
      </c>
      <c r="N387">
        <f>IF(ISERROR(VLOOKUP($A$387, 文字檔!W:X, 2, 0)),0,VLOOKUP($A$387, 文字檔!W:X, 2, 0))</f>
        <v>0</v>
      </c>
      <c r="O387">
        <f>IF(ISERROR(VLOOKUP($A$387, 文字檔!Y:Z, 2, 0)),0,VLOOKUP($A$387, 文字檔!Y:Z, 2, 0))</f>
        <v>29600</v>
      </c>
      <c r="P387">
        <f>IF(ISERROR(VLOOKUP($A$387, 文字檔!AA:AB, 2, 0)),0,VLOOKUP($A$387, 文字檔!AA:AB, 2, 0))</f>
        <v>0</v>
      </c>
    </row>
    <row r="388" spans="1:16" ht="16.2">
      <c r="A388" s="7">
        <v>44124</v>
      </c>
      <c r="B388" s="5">
        <f>SUMPRODUCT($C$2:$P$2,$C$388:$P$388)</f>
        <v>-41343.979999999996</v>
      </c>
      <c r="C388" s="5">
        <f>IF(ISERROR(VLOOKUP($A$388, 文字檔!A:B, 2, 0)),0,VLOOKUP($A$388, 文字檔!A:B, 2, 0))</f>
        <v>0</v>
      </c>
      <c r="D388" s="5">
        <f>IF(ISERROR(VLOOKUP($A$388, 文字檔!C:D, 2, 0)),0,VLOOKUP($A$388, 文字檔!C:D, 2, 0))</f>
        <v>0</v>
      </c>
      <c r="E388" s="5">
        <f>IF(ISERROR(VLOOKUP($A$388, 文字檔!E:F, 2, 0)),0,VLOOKUP($A$388, 文字檔!E:F, 2, 0))</f>
        <v>0</v>
      </c>
      <c r="F388" s="5">
        <f>IF(ISERROR(VLOOKUP($A$388, 文字檔!G:H, 2, 0)),0,VLOOKUP($A$388, 文字檔!G:H, 2, 0))</f>
        <v>-7400</v>
      </c>
      <c r="G388" s="5">
        <f>IF(ISERROR(VLOOKUP($A$388, 文字檔!I:J, 2, 0)),0,VLOOKUP($A$388, 文字檔!I:J, 2, 0))</f>
        <v>-100</v>
      </c>
      <c r="H388" s="5">
        <f>IF(ISERROR(VLOOKUP($A$388, 文字檔!K:L, 2, 0)),0,VLOOKUP($A$388, 文字檔!K:L, 2, 0))</f>
        <v>-9372.77</v>
      </c>
      <c r="I388" s="5">
        <f>IF(ISERROR(VLOOKUP($A$388, 文字檔!M:N, 2, 0)),0,VLOOKUP($A$388, 文字檔!M:N, 2, 0))</f>
        <v>-6300</v>
      </c>
      <c r="J388" s="5">
        <f>IF(ISERROR(VLOOKUP($A$388, 文字檔!O:P, 2, 0)),0,VLOOKUP($A$388, 文字檔!O:P, 2, 0))</f>
        <v>0</v>
      </c>
      <c r="K388">
        <f>IF(ISERROR(VLOOKUP($A$388, 文字檔!Q:R, 2, 0)),0,VLOOKUP($A$388, 文字檔!Q:R, 2, 0))</f>
        <v>0</v>
      </c>
      <c r="L388">
        <f>IF(ISERROR(VLOOKUP($A$388, 文字檔!S:T, 2, 0)),0,VLOOKUP($A$388, 文字檔!S:T, 2, 0))</f>
        <v>-1371.21</v>
      </c>
      <c r="M388">
        <f>IF(ISERROR(VLOOKUP($A$388, 文字檔!U:V, 2, 0)),0,VLOOKUP($A$388, 文字檔!U:V, 2, 0))</f>
        <v>-7400</v>
      </c>
      <c r="N388">
        <f>IF(ISERROR(VLOOKUP($A$388, 文字檔!W:X, 2, 0)),0,VLOOKUP($A$388, 文字檔!W:X, 2, 0))</f>
        <v>0</v>
      </c>
      <c r="O388">
        <f>IF(ISERROR(VLOOKUP($A$388, 文字檔!Y:Z, 2, 0)),0,VLOOKUP($A$388, 文字檔!Y:Z, 2, 0))</f>
        <v>-9400</v>
      </c>
      <c r="P388">
        <f>IF(ISERROR(VLOOKUP($A$388, 文字檔!AA:AB, 2, 0)),0,VLOOKUP($A$388, 文字檔!AA:AB, 2, 0))</f>
        <v>0</v>
      </c>
    </row>
    <row r="389" spans="1:16" ht="16.2">
      <c r="A389" s="7">
        <v>44125</v>
      </c>
      <c r="B389" s="5">
        <f>SUMPRODUCT($C$2:$P$2,$C$389:$P$389)</f>
        <v>-40224.19</v>
      </c>
      <c r="C389" s="5">
        <f>IF(ISERROR(VLOOKUP($A$389, 文字檔!A:B, 2, 0)),0,VLOOKUP($A$389, 文字檔!A:B, 2, 0))</f>
        <v>-10149.950000000001</v>
      </c>
      <c r="D389" s="5">
        <f>IF(ISERROR(VLOOKUP($A$389, 文字檔!C:D, 2, 0)),0,VLOOKUP($A$389, 文字檔!C:D, 2, 0))</f>
        <v>-12800</v>
      </c>
      <c r="E389" s="5">
        <f>IF(ISERROR(VLOOKUP($A$389, 文字檔!E:F, 2, 0)),0,VLOOKUP($A$389, 文字檔!E:F, 2, 0))</f>
        <v>0</v>
      </c>
      <c r="F389" s="5">
        <f>IF(ISERROR(VLOOKUP($A$389, 文字檔!G:H, 2, 0)),0,VLOOKUP($A$389, 文字檔!G:H, 2, 0))</f>
        <v>300</v>
      </c>
      <c r="G389" s="5">
        <f>IF(ISERROR(VLOOKUP($A$389, 文字檔!I:J, 2, 0)),0,VLOOKUP($A$389, 文字檔!I:J, 2, 0))</f>
        <v>0</v>
      </c>
      <c r="H389" s="5">
        <f>IF(ISERROR(VLOOKUP($A$389, 文字檔!K:L, 2, 0)),0,VLOOKUP($A$389, 文字檔!K:L, 2, 0))</f>
        <v>-4774.24</v>
      </c>
      <c r="I389" s="5">
        <f>IF(ISERROR(VLOOKUP($A$389, 文字檔!M:N, 2, 0)),0,VLOOKUP($A$389, 文字檔!M:N, 2, 0))</f>
        <v>0</v>
      </c>
      <c r="J389" s="5">
        <f>IF(ISERROR(VLOOKUP($A$389, 文字檔!O:P, 2, 0)),0,VLOOKUP($A$389, 文字檔!O:P, 2, 0))</f>
        <v>0</v>
      </c>
      <c r="K389">
        <f>IF(ISERROR(VLOOKUP($A$389, 文字檔!Q:R, 2, 0)),0,VLOOKUP($A$389, 文字檔!Q:R, 2, 0))</f>
        <v>0</v>
      </c>
      <c r="L389">
        <f>IF(ISERROR(VLOOKUP($A$389, 文字檔!S:T, 2, 0)),0,VLOOKUP($A$389, 文字檔!S:T, 2, 0))</f>
        <v>0</v>
      </c>
      <c r="M389">
        <f>IF(ISERROR(VLOOKUP($A$389, 文字檔!U:V, 2, 0)),0,VLOOKUP($A$389, 文字檔!U:V, 2, 0))</f>
        <v>300</v>
      </c>
      <c r="N389">
        <f>IF(ISERROR(VLOOKUP($A$389, 文字檔!W:X, 2, 0)),0,VLOOKUP($A$389, 文字檔!W:X, 2, 0))</f>
        <v>0</v>
      </c>
      <c r="O389">
        <f>IF(ISERROR(VLOOKUP($A$389, 文字檔!Y:Z, 2, 0)),0,VLOOKUP($A$389, 文字檔!Y:Z, 2, 0))</f>
        <v>-13100</v>
      </c>
      <c r="P389">
        <f>IF(ISERROR(VLOOKUP($A$389, 文字檔!AA:AB, 2, 0)),0,VLOOKUP($A$389, 文字檔!AA:AB, 2, 0))</f>
        <v>0</v>
      </c>
    </row>
    <row r="390" spans="1:16" ht="16.2">
      <c r="A390" s="7">
        <v>44126</v>
      </c>
      <c r="B390" s="5">
        <f>SUMPRODUCT($C$2:$P$2,$C$390:$P$390)</f>
        <v>-12033.779999999999</v>
      </c>
      <c r="C390" s="5">
        <f>IF(ISERROR(VLOOKUP($A$390, 文字檔!A:B, 2, 0)),0,VLOOKUP($A$390, 文字檔!A:B, 2, 0))</f>
        <v>0</v>
      </c>
      <c r="D390" s="5">
        <f>IF(ISERROR(VLOOKUP($A$390, 文字檔!C:D, 2, 0)),0,VLOOKUP($A$390, 文字檔!C:D, 2, 0))</f>
        <v>0</v>
      </c>
      <c r="E390" s="5">
        <f>IF(ISERROR(VLOOKUP($A$390, 文字檔!E:F, 2, 0)),0,VLOOKUP($A$390, 文字檔!E:F, 2, 0))</f>
        <v>0</v>
      </c>
      <c r="F390" s="5">
        <f>IF(ISERROR(VLOOKUP($A$390, 文字檔!G:H, 2, 0)),0,VLOOKUP($A$390, 文字檔!G:H, 2, 0))</f>
        <v>6700</v>
      </c>
      <c r="G390" s="5">
        <f>IF(ISERROR(VLOOKUP($A$390, 文字檔!I:J, 2, 0)),0,VLOOKUP($A$390, 文字檔!I:J, 2, 0))</f>
        <v>0</v>
      </c>
      <c r="H390" s="5">
        <f>IF(ISERROR(VLOOKUP($A$390, 文字檔!K:L, 2, 0)),0,VLOOKUP($A$390, 文字檔!K:L, 2, 0))</f>
        <v>-2966.65</v>
      </c>
      <c r="I390" s="5">
        <f>IF(ISERROR(VLOOKUP($A$390, 文字檔!M:N, 2, 0)),0,VLOOKUP($A$390, 文字檔!M:N, 2, 0))</f>
        <v>0</v>
      </c>
      <c r="J390" s="5">
        <f>IF(ISERROR(VLOOKUP($A$390, 文字檔!O:P, 2, 0)),0,VLOOKUP($A$390, 文字檔!O:P, 2, 0))</f>
        <v>0</v>
      </c>
      <c r="K390">
        <f>IF(ISERROR(VLOOKUP($A$390, 文字檔!Q:R, 2, 0)),0,VLOOKUP($A$390, 文字檔!Q:R, 2, 0))</f>
        <v>0</v>
      </c>
      <c r="L390">
        <f>IF(ISERROR(VLOOKUP($A$390, 文字檔!S:T, 2, 0)),0,VLOOKUP($A$390, 文字檔!S:T, 2, 0))</f>
        <v>-15767.13</v>
      </c>
      <c r="M390">
        <f>IF(ISERROR(VLOOKUP($A$390, 文字檔!U:V, 2, 0)),0,VLOOKUP($A$390, 文字檔!U:V, 2, 0))</f>
        <v>0</v>
      </c>
      <c r="N390">
        <f>IF(ISERROR(VLOOKUP($A$390, 文字檔!W:X, 2, 0)),0,VLOOKUP($A$390, 文字檔!W:X, 2, 0))</f>
        <v>0</v>
      </c>
      <c r="O390">
        <f>IF(ISERROR(VLOOKUP($A$390, 文字檔!Y:Z, 2, 0)),0,VLOOKUP($A$390, 文字檔!Y:Z, 2, 0))</f>
        <v>0</v>
      </c>
      <c r="P390">
        <f>IF(ISERROR(VLOOKUP($A$390, 文字檔!AA:AB, 2, 0)),0,VLOOKUP($A$390, 文字檔!AA:AB, 2, 0))</f>
        <v>0</v>
      </c>
    </row>
    <row r="391" spans="1:16" ht="16.2">
      <c r="A391" s="7">
        <v>44127</v>
      </c>
      <c r="B391" s="5">
        <f>SUMPRODUCT($C$2:$P$2,$C$391:$P$391)</f>
        <v>-5569.86</v>
      </c>
      <c r="C391" s="5">
        <f>IF(ISERROR(VLOOKUP($A$391, 文字檔!A:B, 2, 0)),0,VLOOKUP($A$391, 文字檔!A:B, 2, 0))</f>
        <v>0</v>
      </c>
      <c r="D391" s="5">
        <f>IF(ISERROR(VLOOKUP($A$391, 文字檔!C:D, 2, 0)),0,VLOOKUP($A$391, 文字檔!C:D, 2, 0))</f>
        <v>0</v>
      </c>
      <c r="E391" s="5">
        <f>IF(ISERROR(VLOOKUP($A$391, 文字檔!E:F, 2, 0)),0,VLOOKUP($A$391, 文字檔!E:F, 2, 0))</f>
        <v>0</v>
      </c>
      <c r="F391" s="5">
        <f>IF(ISERROR(VLOOKUP($A$391, 文字檔!G:H, 2, 0)),0,VLOOKUP($A$391, 文字檔!G:H, 2, 0))</f>
        <v>400</v>
      </c>
      <c r="G391" s="5">
        <f>IF(ISERROR(VLOOKUP($A$391, 文字檔!I:J, 2, 0)),0,VLOOKUP($A$391, 文字檔!I:J, 2, 0))</f>
        <v>0</v>
      </c>
      <c r="H391" s="5">
        <f>IF(ISERROR(VLOOKUP($A$391, 文字檔!K:L, 2, 0)),0,VLOOKUP($A$391, 文字檔!K:L, 2, 0))</f>
        <v>4830.1400000000003</v>
      </c>
      <c r="I391" s="5">
        <f>IF(ISERROR(VLOOKUP($A$391, 文字檔!M:N, 2, 0)),0,VLOOKUP($A$391, 文字檔!M:N, 2, 0))</f>
        <v>0</v>
      </c>
      <c r="J391" s="5">
        <f>IF(ISERROR(VLOOKUP($A$391, 文字檔!O:P, 2, 0)),0,VLOOKUP($A$391, 文字檔!O:P, 2, 0))</f>
        <v>0</v>
      </c>
      <c r="K391">
        <f>IF(ISERROR(VLOOKUP($A$391, 文字檔!Q:R, 2, 0)),0,VLOOKUP($A$391, 文字檔!Q:R, 2, 0))</f>
        <v>0</v>
      </c>
      <c r="L391">
        <f>IF(ISERROR(VLOOKUP($A$391, 文字檔!S:T, 2, 0)),0,VLOOKUP($A$391, 文字檔!S:T, 2, 0))</f>
        <v>0</v>
      </c>
      <c r="M391">
        <f>IF(ISERROR(VLOOKUP($A$391, 文字檔!U:V, 2, 0)),0,VLOOKUP($A$391, 文字檔!U:V, 2, 0))</f>
        <v>0</v>
      </c>
      <c r="N391">
        <f>IF(ISERROR(VLOOKUP($A$391, 文字檔!W:X, 2, 0)),0,VLOOKUP($A$391, 文字檔!W:X, 2, 0))</f>
        <v>0</v>
      </c>
      <c r="O391">
        <f>IF(ISERROR(VLOOKUP($A$391, 文字檔!Y:Z, 2, 0)),0,VLOOKUP($A$391, 文字檔!Y:Z, 2, 0))</f>
        <v>-10800</v>
      </c>
      <c r="P391">
        <f>IF(ISERROR(VLOOKUP($A$391, 文字檔!AA:AB, 2, 0)),0,VLOOKUP($A$391, 文字檔!AA:AB, 2, 0))</f>
        <v>0</v>
      </c>
    </row>
    <row r="392" spans="1:16" ht="16.2">
      <c r="A392" s="7">
        <v>44128</v>
      </c>
      <c r="B392" s="5">
        <f>SUMPRODUCT($C$2:$P$2,$C$392:$P$392)</f>
        <v>0</v>
      </c>
      <c r="C392" s="5">
        <f>IF(ISERROR(VLOOKUP($A$392, 文字檔!A:B, 2, 0)),0,VLOOKUP($A$392, 文字檔!A:B, 2, 0))</f>
        <v>0</v>
      </c>
      <c r="D392" s="5">
        <f>IF(ISERROR(VLOOKUP($A$392, 文字檔!C:D, 2, 0)),0,VLOOKUP($A$392, 文字檔!C:D, 2, 0))</f>
        <v>0</v>
      </c>
      <c r="E392" s="5">
        <f>IF(ISERROR(VLOOKUP($A$392, 文字檔!E:F, 2, 0)),0,VLOOKUP($A$392, 文字檔!E:F, 2, 0))</f>
        <v>0</v>
      </c>
      <c r="F392" s="5">
        <f>IF(ISERROR(VLOOKUP($A$392, 文字檔!G:H, 2, 0)),0,VLOOKUP($A$392, 文字檔!G:H, 2, 0))</f>
        <v>0</v>
      </c>
      <c r="G392" s="5">
        <f>IF(ISERROR(VLOOKUP($A$392, 文字檔!I:J, 2, 0)),0,VLOOKUP($A$392, 文字檔!I:J, 2, 0))</f>
        <v>0</v>
      </c>
      <c r="H392" s="5">
        <f>IF(ISERROR(VLOOKUP($A$392, 文字檔!K:L, 2, 0)),0,VLOOKUP($A$392, 文字檔!K:L, 2, 0))</f>
        <v>0</v>
      </c>
      <c r="I392" s="5">
        <f>IF(ISERROR(VLOOKUP($A$392, 文字檔!M:N, 2, 0)),0,VLOOKUP($A$392, 文字檔!M:N, 2, 0))</f>
        <v>0</v>
      </c>
      <c r="J392" s="5">
        <f>IF(ISERROR(VLOOKUP($A$392, 文字檔!O:P, 2, 0)),0,VLOOKUP($A$392, 文字檔!O:P, 2, 0))</f>
        <v>0</v>
      </c>
      <c r="K392">
        <f>IF(ISERROR(VLOOKUP($A$392, 文字檔!Q:R, 2, 0)),0,VLOOKUP($A$392, 文字檔!Q:R, 2, 0))</f>
        <v>0</v>
      </c>
      <c r="L392">
        <f>IF(ISERROR(VLOOKUP($A$392, 文字檔!S:T, 2, 0)),0,VLOOKUP($A$392, 文字檔!S:T, 2, 0))</f>
        <v>0</v>
      </c>
      <c r="M392">
        <f>IF(ISERROR(VLOOKUP($A$392, 文字檔!U:V, 2, 0)),0,VLOOKUP($A$392, 文字檔!U:V, 2, 0))</f>
        <v>0</v>
      </c>
      <c r="N392">
        <f>IF(ISERROR(VLOOKUP($A$392, 文字檔!W:X, 2, 0)),0,VLOOKUP($A$392, 文字檔!W:X, 2, 0))</f>
        <v>0</v>
      </c>
      <c r="O392">
        <f>IF(ISERROR(VLOOKUP($A$392, 文字檔!Y:Z, 2, 0)),0,VLOOKUP($A$392, 文字檔!Y:Z, 2, 0))</f>
        <v>0</v>
      </c>
      <c r="P392">
        <f>IF(ISERROR(VLOOKUP($A$392, 文字檔!AA:AB, 2, 0)),0,VLOOKUP($A$392, 文字檔!AA:AB, 2, 0))</f>
        <v>0</v>
      </c>
    </row>
    <row r="393" spans="1:16" ht="16.2">
      <c r="A393" s="7">
        <v>44129</v>
      </c>
      <c r="B393" s="5">
        <f>SUMPRODUCT($C$2:$P$2,$C$393:$P$393)</f>
        <v>0</v>
      </c>
      <c r="C393" s="5">
        <f>IF(ISERROR(VLOOKUP($A$393, 文字檔!A:B, 2, 0)),0,VLOOKUP($A$393, 文字檔!A:B, 2, 0))</f>
        <v>0</v>
      </c>
      <c r="D393" s="5">
        <f>IF(ISERROR(VLOOKUP($A$393, 文字檔!C:D, 2, 0)),0,VLOOKUP($A$393, 文字檔!C:D, 2, 0))</f>
        <v>0</v>
      </c>
      <c r="E393" s="5">
        <f>IF(ISERROR(VLOOKUP($A$393, 文字檔!E:F, 2, 0)),0,VLOOKUP($A$393, 文字檔!E:F, 2, 0))</f>
        <v>0</v>
      </c>
      <c r="F393" s="5">
        <f>IF(ISERROR(VLOOKUP($A$393, 文字檔!G:H, 2, 0)),0,VLOOKUP($A$393, 文字檔!G:H, 2, 0))</f>
        <v>0</v>
      </c>
      <c r="G393" s="5">
        <f>IF(ISERROR(VLOOKUP($A$393, 文字檔!I:J, 2, 0)),0,VLOOKUP($A$393, 文字檔!I:J, 2, 0))</f>
        <v>0</v>
      </c>
      <c r="H393" s="5">
        <f>IF(ISERROR(VLOOKUP($A$393, 文字檔!K:L, 2, 0)),0,VLOOKUP($A$393, 文字檔!K:L, 2, 0))</f>
        <v>0</v>
      </c>
      <c r="I393" s="5">
        <f>IF(ISERROR(VLOOKUP($A$393, 文字檔!M:N, 2, 0)),0,VLOOKUP($A$393, 文字檔!M:N, 2, 0))</f>
        <v>0</v>
      </c>
      <c r="J393" s="5">
        <f>IF(ISERROR(VLOOKUP($A$393, 文字檔!O:P, 2, 0)),0,VLOOKUP($A$393, 文字檔!O:P, 2, 0))</f>
        <v>0</v>
      </c>
      <c r="K393">
        <f>IF(ISERROR(VLOOKUP($A$393, 文字檔!Q:R, 2, 0)),0,VLOOKUP($A$393, 文字檔!Q:R, 2, 0))</f>
        <v>0</v>
      </c>
      <c r="L393">
        <f>IF(ISERROR(VLOOKUP($A$393, 文字檔!S:T, 2, 0)),0,VLOOKUP($A$393, 文字檔!S:T, 2, 0))</f>
        <v>0</v>
      </c>
      <c r="M393">
        <f>IF(ISERROR(VLOOKUP($A$393, 文字檔!U:V, 2, 0)),0,VLOOKUP($A$393, 文字檔!U:V, 2, 0))</f>
        <v>0</v>
      </c>
      <c r="N393">
        <f>IF(ISERROR(VLOOKUP($A$393, 文字檔!W:X, 2, 0)),0,VLOOKUP($A$393, 文字檔!W:X, 2, 0))</f>
        <v>0</v>
      </c>
      <c r="O393">
        <f>IF(ISERROR(VLOOKUP($A$393, 文字檔!Y:Z, 2, 0)),0,VLOOKUP($A$393, 文字檔!Y:Z, 2, 0))</f>
        <v>0</v>
      </c>
      <c r="P393">
        <f>IF(ISERROR(VLOOKUP($A$393, 文字檔!AA:AB, 2, 0)),0,VLOOKUP($A$393, 文字檔!AA:AB, 2, 0))</f>
        <v>0</v>
      </c>
    </row>
    <row r="394" spans="1:16" ht="16.2">
      <c r="A394" s="7">
        <v>44130</v>
      </c>
      <c r="B394" s="5">
        <f>SUMPRODUCT($C$2:$P$2,$C$394:$P$394)</f>
        <v>-30646.079999999994</v>
      </c>
      <c r="C394" s="5">
        <f>IF(ISERROR(VLOOKUP($A$394, 文字檔!A:B, 2, 0)),0,VLOOKUP($A$394, 文字檔!A:B, 2, 0))</f>
        <v>-13174.06</v>
      </c>
      <c r="D394" s="5">
        <f>IF(ISERROR(VLOOKUP($A$394, 文字檔!C:D, 2, 0)),0,VLOOKUP($A$394, 文字檔!C:D, 2, 0))</f>
        <v>0</v>
      </c>
      <c r="E394" s="5">
        <f>IF(ISERROR(VLOOKUP($A$394, 文字檔!E:F, 2, 0)),0,VLOOKUP($A$394, 文字檔!E:F, 2, 0))</f>
        <v>0</v>
      </c>
      <c r="F394" s="5">
        <f>IF(ISERROR(VLOOKUP($A$394, 文字檔!G:H, 2, 0)),0,VLOOKUP($A$394, 文字檔!G:H, 2, 0))</f>
        <v>3800</v>
      </c>
      <c r="G394" s="5">
        <f>IF(ISERROR(VLOOKUP($A$394, 文字檔!I:J, 2, 0)),0,VLOOKUP($A$394, 文字檔!I:J, 2, 0))</f>
        <v>-6000</v>
      </c>
      <c r="H394" s="5">
        <f>IF(ISERROR(VLOOKUP($A$394, 文字檔!K:L, 2, 0)),0,VLOOKUP($A$394, 文字檔!K:L, 2, 0))</f>
        <v>0</v>
      </c>
      <c r="I394" s="5">
        <f>IF(ISERROR(VLOOKUP($A$394, 文字檔!M:N, 2, 0)),0,VLOOKUP($A$394, 文字檔!M:N, 2, 0))</f>
        <v>-1100</v>
      </c>
      <c r="J394" s="5">
        <f>IF(ISERROR(VLOOKUP($A$394, 文字檔!O:P, 2, 0)),0,VLOOKUP($A$394, 文字檔!O:P, 2, 0))</f>
        <v>0</v>
      </c>
      <c r="K394">
        <f>IF(ISERROR(VLOOKUP($A$394, 文字檔!Q:R, 2, 0)),0,VLOOKUP($A$394, 文字檔!Q:R, 2, 0))</f>
        <v>-19800</v>
      </c>
      <c r="L394">
        <f>IF(ISERROR(VLOOKUP($A$394, 文字檔!S:T, 2, 0)),0,VLOOKUP($A$394, 文字檔!S:T, 2, 0))</f>
        <v>-372.02</v>
      </c>
      <c r="M394">
        <f>IF(ISERROR(VLOOKUP($A$394, 文字檔!U:V, 2, 0)),0,VLOOKUP($A$394, 文字檔!U:V, 2, 0))</f>
        <v>0</v>
      </c>
      <c r="N394">
        <f>IF(ISERROR(VLOOKUP($A$394, 文字檔!W:X, 2, 0)),0,VLOOKUP($A$394, 文字檔!W:X, 2, 0))</f>
        <v>0</v>
      </c>
      <c r="O394">
        <f>IF(ISERROR(VLOOKUP($A$394, 文字檔!Y:Z, 2, 0)),0,VLOOKUP($A$394, 文字檔!Y:Z, 2, 0))</f>
        <v>6000</v>
      </c>
      <c r="P394">
        <f>IF(ISERROR(VLOOKUP($A$394, 文字檔!AA:AB, 2, 0)),0,VLOOKUP($A$394, 文字檔!AA:AB, 2, 0))</f>
        <v>0</v>
      </c>
    </row>
    <row r="395" spans="1:16" ht="16.2">
      <c r="A395" s="7">
        <v>44131</v>
      </c>
      <c r="B395" s="5">
        <f>SUMPRODUCT($C$2:$P$2,$C$395:$P$395)</f>
        <v>7300</v>
      </c>
      <c r="C395" s="5">
        <f>IF(ISERROR(VLOOKUP($A$395, 文字檔!A:B, 2, 0)),0,VLOOKUP($A$395, 文字檔!A:B, 2, 0))</f>
        <v>0</v>
      </c>
      <c r="D395" s="5">
        <f>IF(ISERROR(VLOOKUP($A$395, 文字檔!C:D, 2, 0)),0,VLOOKUP($A$395, 文字檔!C:D, 2, 0))</f>
        <v>0</v>
      </c>
      <c r="E395" s="5">
        <f>IF(ISERROR(VLOOKUP($A$395, 文字檔!E:F, 2, 0)),0,VLOOKUP($A$395, 文字檔!E:F, 2, 0))</f>
        <v>0</v>
      </c>
      <c r="F395" s="5">
        <f>IF(ISERROR(VLOOKUP($A$395, 文字檔!G:H, 2, 0)),0,VLOOKUP($A$395, 文字檔!G:H, 2, 0))</f>
        <v>-10200</v>
      </c>
      <c r="G395" s="5">
        <f>IF(ISERROR(VLOOKUP($A$395, 文字檔!I:J, 2, 0)),0,VLOOKUP($A$395, 文字檔!I:J, 2, 0))</f>
        <v>8200</v>
      </c>
      <c r="H395" s="5">
        <f>IF(ISERROR(VLOOKUP($A$395, 文字檔!K:L, 2, 0)),0,VLOOKUP($A$395, 文字檔!K:L, 2, 0))</f>
        <v>0</v>
      </c>
      <c r="I395" s="5">
        <f>IF(ISERROR(VLOOKUP($A$395, 文字檔!M:N, 2, 0)),0,VLOOKUP($A$395, 文字檔!M:N, 2, 0))</f>
        <v>-1500</v>
      </c>
      <c r="J395" s="5">
        <f>IF(ISERROR(VLOOKUP($A$395, 文字檔!O:P, 2, 0)),0,VLOOKUP($A$395, 文字檔!O:P, 2, 0))</f>
        <v>0</v>
      </c>
      <c r="K395">
        <f>IF(ISERROR(VLOOKUP($A$395, 文字檔!Q:R, 2, 0)),0,VLOOKUP($A$395, 文字檔!Q:R, 2, 0))</f>
        <v>0</v>
      </c>
      <c r="L395">
        <f>IF(ISERROR(VLOOKUP($A$395, 文字檔!S:T, 2, 0)),0,VLOOKUP($A$395, 文字檔!S:T, 2, 0))</f>
        <v>0</v>
      </c>
      <c r="M395">
        <f>IF(ISERROR(VLOOKUP($A$395, 文字檔!U:V, 2, 0)),0,VLOOKUP($A$395, 文字檔!U:V, 2, 0))</f>
        <v>-2900</v>
      </c>
      <c r="N395">
        <f>IF(ISERROR(VLOOKUP($A$395, 文字檔!W:X, 2, 0)),0,VLOOKUP($A$395, 文字檔!W:X, 2, 0))</f>
        <v>3900</v>
      </c>
      <c r="O395">
        <f>IF(ISERROR(VLOOKUP($A$395, 文字檔!Y:Z, 2, 0)),0,VLOOKUP($A$395, 文字檔!Y:Z, 2, 0))</f>
        <v>9800</v>
      </c>
      <c r="P395">
        <f>IF(ISERROR(VLOOKUP($A$395, 文字檔!AA:AB, 2, 0)),0,VLOOKUP($A$395, 文字檔!AA:AB, 2, 0))</f>
        <v>0</v>
      </c>
    </row>
    <row r="396" spans="1:16" ht="16.2">
      <c r="A396" s="7">
        <v>44132</v>
      </c>
      <c r="B396" s="5">
        <f>SUMPRODUCT($C$2:$P$2,$C$396:$P$396)</f>
        <v>1468.619999999999</v>
      </c>
      <c r="C396" s="5">
        <f>IF(ISERROR(VLOOKUP($A$396, 文字檔!A:B, 2, 0)),0,VLOOKUP($A$396, 文字檔!A:B, 2, 0))</f>
        <v>3835.99</v>
      </c>
      <c r="D396" s="5">
        <f>IF(ISERROR(VLOOKUP($A$396, 文字檔!C:D, 2, 0)),0,VLOOKUP($A$396, 文字檔!C:D, 2, 0))</f>
        <v>-1300</v>
      </c>
      <c r="E396" s="5">
        <f>IF(ISERROR(VLOOKUP($A$396, 文字檔!E:F, 2, 0)),0,VLOOKUP($A$396, 文字檔!E:F, 2, 0))</f>
        <v>0</v>
      </c>
      <c r="F396" s="5">
        <f>IF(ISERROR(VLOOKUP($A$396, 文字檔!G:H, 2, 0)),0,VLOOKUP($A$396, 文字檔!G:H, 2, 0))</f>
        <v>-12800</v>
      </c>
      <c r="G396" s="5">
        <f>IF(ISERROR(VLOOKUP($A$396, 文字檔!I:J, 2, 0)),0,VLOOKUP($A$396, 文字檔!I:J, 2, 0))</f>
        <v>0</v>
      </c>
      <c r="H396" s="5">
        <f>IF(ISERROR(VLOOKUP($A$396, 文字檔!K:L, 2, 0)),0,VLOOKUP($A$396, 文字檔!K:L, 2, 0))</f>
        <v>-1367.37</v>
      </c>
      <c r="I396" s="5">
        <f>IF(ISERROR(VLOOKUP($A$396, 文字檔!M:N, 2, 0)),0,VLOOKUP($A$396, 文字檔!M:N, 2, 0))</f>
        <v>8900</v>
      </c>
      <c r="J396" s="5">
        <f>IF(ISERROR(VLOOKUP($A$396, 文字檔!O:P, 2, 0)),0,VLOOKUP($A$396, 文字檔!O:P, 2, 0))</f>
        <v>0</v>
      </c>
      <c r="K396">
        <f>IF(ISERROR(VLOOKUP($A$396, 文字檔!Q:R, 2, 0)),0,VLOOKUP($A$396, 文字檔!Q:R, 2, 0))</f>
        <v>5900</v>
      </c>
      <c r="L396">
        <f>IF(ISERROR(VLOOKUP($A$396, 文字檔!S:T, 2, 0)),0,VLOOKUP($A$396, 文字檔!S:T, 2, 0))</f>
        <v>0</v>
      </c>
      <c r="M396">
        <f>IF(ISERROR(VLOOKUP($A$396, 文字檔!U:V, 2, 0)),0,VLOOKUP($A$396, 文字檔!U:V, 2, 0))</f>
        <v>12800</v>
      </c>
      <c r="N396">
        <f>IF(ISERROR(VLOOKUP($A$396, 文字檔!W:X, 2, 0)),0,VLOOKUP($A$396, 文字檔!W:X, 2, 0))</f>
        <v>-12500</v>
      </c>
      <c r="O396">
        <f>IF(ISERROR(VLOOKUP($A$396, 文字檔!Y:Z, 2, 0)),0,VLOOKUP($A$396, 文字檔!Y:Z, 2, 0))</f>
        <v>-2000</v>
      </c>
      <c r="P396">
        <f>IF(ISERROR(VLOOKUP($A$396, 文字檔!AA:AB, 2, 0)),0,VLOOKUP($A$396, 文字檔!AA:AB, 2, 0))</f>
        <v>0</v>
      </c>
    </row>
    <row r="397" spans="1:16" ht="16.2">
      <c r="A397" s="7">
        <v>44133</v>
      </c>
      <c r="B397" s="5">
        <f>SUMPRODUCT($C$2:$P$2,$C$397:$P$397)</f>
        <v>86937.16</v>
      </c>
      <c r="C397" s="5">
        <f>IF(ISERROR(VLOOKUP($A$397, 文字檔!A:B, 2, 0)),0,VLOOKUP($A$397, 文字檔!A:B, 2, 0))</f>
        <v>13845.83</v>
      </c>
      <c r="D397" s="5">
        <f>IF(ISERROR(VLOOKUP($A$397, 文字檔!C:D, 2, 0)),0,VLOOKUP($A$397, 文字檔!C:D, 2, 0))</f>
        <v>27300</v>
      </c>
      <c r="E397" s="5">
        <f>IF(ISERROR(VLOOKUP($A$397, 文字檔!E:F, 2, 0)),0,VLOOKUP($A$397, 文字檔!E:F, 2, 0))</f>
        <v>0</v>
      </c>
      <c r="F397" s="5">
        <f>IF(ISERROR(VLOOKUP($A$397, 文字檔!G:H, 2, 0)),0,VLOOKUP($A$397, 文字檔!G:H, 2, 0))</f>
        <v>-28200</v>
      </c>
      <c r="G397" s="5">
        <f>IF(ISERROR(VLOOKUP($A$397, 文字檔!I:J, 2, 0)),0,VLOOKUP($A$397, 文字檔!I:J, 2, 0))</f>
        <v>10200</v>
      </c>
      <c r="H397" s="5">
        <f>IF(ISERROR(VLOOKUP($A$397, 文字檔!K:L, 2, 0)),0,VLOOKUP($A$397, 文字檔!K:L, 2, 0))</f>
        <v>47.18</v>
      </c>
      <c r="I397" s="5">
        <f>IF(ISERROR(VLOOKUP($A$397, 文字檔!M:N, 2, 0)),0,VLOOKUP($A$397, 文字檔!M:N, 2, 0))</f>
        <v>28200</v>
      </c>
      <c r="J397" s="5">
        <f>IF(ISERROR(VLOOKUP($A$397, 文字檔!O:P, 2, 0)),0,VLOOKUP($A$397, 文字檔!O:P, 2, 0))</f>
        <v>0</v>
      </c>
      <c r="K397">
        <f>IF(ISERROR(VLOOKUP($A$397, 文字檔!Q:R, 2, 0)),0,VLOOKUP($A$397, 文字檔!Q:R, 2, 0))</f>
        <v>28200</v>
      </c>
      <c r="L397">
        <f>IF(ISERROR(VLOOKUP($A$397, 文字檔!S:T, 2, 0)),0,VLOOKUP($A$397, 文字檔!S:T, 2, 0))</f>
        <v>-5355.85</v>
      </c>
      <c r="M397">
        <f>IF(ISERROR(VLOOKUP($A$397, 文字檔!U:V, 2, 0)),0,VLOOKUP($A$397, 文字檔!U:V, 2, 0))</f>
        <v>28200</v>
      </c>
      <c r="N397">
        <f>IF(ISERROR(VLOOKUP($A$397, 文字檔!W:X, 2, 0)),0,VLOOKUP($A$397, 文字檔!W:X, 2, 0))</f>
        <v>0</v>
      </c>
      <c r="O397">
        <f>IF(ISERROR(VLOOKUP($A$397, 文字檔!Y:Z, 2, 0)),0,VLOOKUP($A$397, 文字檔!Y:Z, 2, 0))</f>
        <v>-15500</v>
      </c>
      <c r="P397">
        <f>IF(ISERROR(VLOOKUP($A$397, 文字檔!AA:AB, 2, 0)),0,VLOOKUP($A$397, 文字檔!AA:AB, 2, 0))</f>
        <v>0</v>
      </c>
    </row>
    <row r="398" spans="1:16" ht="16.2">
      <c r="A398" s="7">
        <v>44134</v>
      </c>
      <c r="B398" s="5">
        <f>SUMPRODUCT($C$2:$P$2,$C$398:$P$398)</f>
        <v>49551.199999999997</v>
      </c>
      <c r="C398" s="5">
        <f>IF(ISERROR(VLOOKUP($A$398, 文字檔!A:B, 2, 0)),0,VLOOKUP($A$398, 文字檔!A:B, 2, 0))</f>
        <v>-19698.830000000002</v>
      </c>
      <c r="D398" s="5">
        <f>IF(ISERROR(VLOOKUP($A$398, 文字檔!C:D, 2, 0)),0,VLOOKUP($A$398, 文字檔!C:D, 2, 0))</f>
        <v>0</v>
      </c>
      <c r="E398" s="5">
        <f>IF(ISERROR(VLOOKUP($A$398, 文字檔!E:F, 2, 0)),0,VLOOKUP($A$398, 文字檔!E:F, 2, 0))</f>
        <v>0</v>
      </c>
      <c r="F398" s="5">
        <f>IF(ISERROR(VLOOKUP($A$398, 文字檔!G:H, 2, 0)),0,VLOOKUP($A$398, 文字檔!G:H, 2, 0))</f>
        <v>-37600</v>
      </c>
      <c r="G398" s="5">
        <f>IF(ISERROR(VLOOKUP($A$398, 文字檔!I:J, 2, 0)),0,VLOOKUP($A$398, 文字檔!I:J, 2, 0))</f>
        <v>13100</v>
      </c>
      <c r="H398" s="5">
        <f>IF(ISERROR(VLOOKUP($A$398, 文字檔!K:L, 2, 0)),0,VLOOKUP($A$398, 文字檔!K:L, 2, 0))</f>
        <v>250.03</v>
      </c>
      <c r="I398" s="5">
        <f>IF(ISERROR(VLOOKUP($A$398, 文字檔!M:N, 2, 0)),0,VLOOKUP($A$398, 文字檔!M:N, 2, 0))</f>
        <v>3900</v>
      </c>
      <c r="J398" s="5">
        <f>IF(ISERROR(VLOOKUP($A$398, 文字檔!O:P, 2, 0)),0,VLOOKUP($A$398, 文字檔!O:P, 2, 0))</f>
        <v>0</v>
      </c>
      <c r="K398">
        <f>IF(ISERROR(VLOOKUP($A$398, 文字檔!Q:R, 2, 0)),0,VLOOKUP($A$398, 文字檔!Q:R, 2, 0))</f>
        <v>37600</v>
      </c>
      <c r="L398">
        <f>IF(ISERROR(VLOOKUP($A$398, 文字檔!S:T, 2, 0)),0,VLOOKUP($A$398, 文字檔!S:T, 2, 0))</f>
        <v>0</v>
      </c>
      <c r="M398">
        <f>IF(ISERROR(VLOOKUP($A$398, 文字檔!U:V, 2, 0)),0,VLOOKUP($A$398, 文字檔!U:V, 2, 0))</f>
        <v>37600</v>
      </c>
      <c r="N398">
        <f>IF(ISERROR(VLOOKUP($A$398, 文字檔!W:X, 2, 0)),0,VLOOKUP($A$398, 文字檔!W:X, 2, 0))</f>
        <v>13500</v>
      </c>
      <c r="O398">
        <f>IF(ISERROR(VLOOKUP($A$398, 文字檔!Y:Z, 2, 0)),0,VLOOKUP($A$398, 文字檔!Y:Z, 2, 0))</f>
        <v>900</v>
      </c>
      <c r="P398">
        <f>IF(ISERROR(VLOOKUP($A$398, 文字檔!AA:AB, 2, 0)),0,VLOOKUP($A$398, 文字檔!AA:AB, 2, 0))</f>
        <v>0</v>
      </c>
    </row>
    <row r="399" spans="1:16" ht="16.2">
      <c r="A399" s="7">
        <v>44135</v>
      </c>
      <c r="B399" s="5">
        <f>SUMPRODUCT($C$2:$P$2,$C$399:$P$399)</f>
        <v>0</v>
      </c>
      <c r="C399" s="5">
        <f>IF(ISERROR(VLOOKUP($A$399, 文字檔!A:B, 2, 0)),0,VLOOKUP($A$399, 文字檔!A:B, 2, 0))</f>
        <v>0</v>
      </c>
      <c r="D399" s="5">
        <f>IF(ISERROR(VLOOKUP($A$399, 文字檔!C:D, 2, 0)),0,VLOOKUP($A$399, 文字檔!C:D, 2, 0))</f>
        <v>0</v>
      </c>
      <c r="E399" s="5">
        <f>IF(ISERROR(VLOOKUP($A$399, 文字檔!E:F, 2, 0)),0,VLOOKUP($A$399, 文字檔!E:F, 2, 0))</f>
        <v>0</v>
      </c>
      <c r="F399" s="5">
        <f>IF(ISERROR(VLOOKUP($A$399, 文字檔!G:H, 2, 0)),0,VLOOKUP($A$399, 文字檔!G:H, 2, 0))</f>
        <v>0</v>
      </c>
      <c r="G399" s="5">
        <f>IF(ISERROR(VLOOKUP($A$399, 文字檔!I:J, 2, 0)),0,VLOOKUP($A$399, 文字檔!I:J, 2, 0))</f>
        <v>0</v>
      </c>
      <c r="H399" s="5">
        <f>IF(ISERROR(VLOOKUP($A$399, 文字檔!K:L, 2, 0)),0,VLOOKUP($A$399, 文字檔!K:L, 2, 0))</f>
        <v>0</v>
      </c>
      <c r="I399" s="5">
        <f>IF(ISERROR(VLOOKUP($A$399, 文字檔!M:N, 2, 0)),0,VLOOKUP($A$399, 文字檔!M:N, 2, 0))</f>
        <v>0</v>
      </c>
      <c r="J399" s="5">
        <f>IF(ISERROR(VLOOKUP($A$399, 文字檔!O:P, 2, 0)),0,VLOOKUP($A$399, 文字檔!O:P, 2, 0))</f>
        <v>0</v>
      </c>
      <c r="K399">
        <f>IF(ISERROR(VLOOKUP($A$399, 文字檔!Q:R, 2, 0)),0,VLOOKUP($A$399, 文字檔!Q:R, 2, 0))</f>
        <v>0</v>
      </c>
      <c r="L399">
        <f>IF(ISERROR(VLOOKUP($A$399, 文字檔!S:T, 2, 0)),0,VLOOKUP($A$399, 文字檔!S:T, 2, 0))</f>
        <v>0</v>
      </c>
      <c r="M399">
        <f>IF(ISERROR(VLOOKUP($A$399, 文字檔!U:V, 2, 0)),0,VLOOKUP($A$399, 文字檔!U:V, 2, 0))</f>
        <v>0</v>
      </c>
      <c r="N399">
        <f>IF(ISERROR(VLOOKUP($A$399, 文字檔!W:X, 2, 0)),0,VLOOKUP($A$399, 文字檔!W:X, 2, 0))</f>
        <v>0</v>
      </c>
      <c r="O399">
        <f>IF(ISERROR(VLOOKUP($A$399, 文字檔!Y:Z, 2, 0)),0,VLOOKUP($A$399, 文字檔!Y:Z, 2, 0))</f>
        <v>0</v>
      </c>
      <c r="P399">
        <f>IF(ISERROR(VLOOKUP($A$399, 文字檔!AA:AB, 2, 0)),0,VLOOKUP($A$399, 文字檔!AA:AB, 2, 0))</f>
        <v>0</v>
      </c>
    </row>
    <row r="400" spans="1:16" ht="16.2">
      <c r="A400" s="7">
        <v>44136</v>
      </c>
      <c r="B400" s="5">
        <f>SUMPRODUCT($C$2:$P$2,$C$400:$P$400)</f>
        <v>0</v>
      </c>
      <c r="C400" s="5">
        <f>IF(ISERROR(VLOOKUP($A$400, 文字檔!A:B, 2, 0)),0,VLOOKUP($A$400, 文字檔!A:B, 2, 0))</f>
        <v>0</v>
      </c>
      <c r="D400" s="5">
        <f>IF(ISERROR(VLOOKUP($A$400, 文字檔!C:D, 2, 0)),0,VLOOKUP($A$400, 文字檔!C:D, 2, 0))</f>
        <v>0</v>
      </c>
      <c r="E400" s="5">
        <f>IF(ISERROR(VLOOKUP($A$400, 文字檔!E:F, 2, 0)),0,VLOOKUP($A$400, 文字檔!E:F, 2, 0))</f>
        <v>0</v>
      </c>
      <c r="F400" s="5">
        <f>IF(ISERROR(VLOOKUP($A$400, 文字檔!G:H, 2, 0)),0,VLOOKUP($A$400, 文字檔!G:H, 2, 0))</f>
        <v>0</v>
      </c>
      <c r="G400" s="5">
        <f>IF(ISERROR(VLOOKUP($A$400, 文字檔!I:J, 2, 0)),0,VLOOKUP($A$400, 文字檔!I:J, 2, 0))</f>
        <v>0</v>
      </c>
      <c r="H400" s="5">
        <f>IF(ISERROR(VLOOKUP($A$400, 文字檔!K:L, 2, 0)),0,VLOOKUP($A$400, 文字檔!K:L, 2, 0))</f>
        <v>0</v>
      </c>
      <c r="I400" s="5">
        <f>IF(ISERROR(VLOOKUP($A$400, 文字檔!M:N, 2, 0)),0,VLOOKUP($A$400, 文字檔!M:N, 2, 0))</f>
        <v>0</v>
      </c>
      <c r="J400" s="5">
        <f>IF(ISERROR(VLOOKUP($A$400, 文字檔!O:P, 2, 0)),0,VLOOKUP($A$400, 文字檔!O:P, 2, 0))</f>
        <v>0</v>
      </c>
      <c r="K400">
        <f>IF(ISERROR(VLOOKUP($A$400, 文字檔!Q:R, 2, 0)),0,VLOOKUP($A$400, 文字檔!Q:R, 2, 0))</f>
        <v>0</v>
      </c>
      <c r="L400">
        <f>IF(ISERROR(VLOOKUP($A$400, 文字檔!S:T, 2, 0)),0,VLOOKUP($A$400, 文字檔!S:T, 2, 0))</f>
        <v>0</v>
      </c>
      <c r="M400">
        <f>IF(ISERROR(VLOOKUP($A$400, 文字檔!U:V, 2, 0)),0,VLOOKUP($A$400, 文字檔!U:V, 2, 0))</f>
        <v>0</v>
      </c>
      <c r="N400">
        <f>IF(ISERROR(VLOOKUP($A$400, 文字檔!W:X, 2, 0)),0,VLOOKUP($A$400, 文字檔!W:X, 2, 0))</f>
        <v>0</v>
      </c>
      <c r="O400">
        <f>IF(ISERROR(VLOOKUP($A$400, 文字檔!Y:Z, 2, 0)),0,VLOOKUP($A$400, 文字檔!Y:Z, 2, 0))</f>
        <v>0</v>
      </c>
      <c r="P400">
        <f>IF(ISERROR(VLOOKUP($A$400, 文字檔!AA:AB, 2, 0)),0,VLOOKUP($A$400, 文字檔!AA:AB, 2, 0))</f>
        <v>0</v>
      </c>
    </row>
    <row r="401" spans="1:16" ht="16.2">
      <c r="A401" s="7">
        <v>44137</v>
      </c>
      <c r="B401" s="5">
        <f>SUMPRODUCT($C$2:$P$2,$C$401:$P$401)</f>
        <v>-46495.23</v>
      </c>
      <c r="C401" s="5">
        <f>IF(ISERROR(VLOOKUP($A$401, 文字檔!A:B, 2, 0)),0,VLOOKUP($A$401, 文字檔!A:B, 2, 0))</f>
        <v>14053.06</v>
      </c>
      <c r="D401" s="5">
        <f>IF(ISERROR(VLOOKUP($A$401, 文字檔!C:D, 2, 0)),0,VLOOKUP($A$401, 文字檔!C:D, 2, 0))</f>
        <v>0</v>
      </c>
      <c r="E401" s="5">
        <f>IF(ISERROR(VLOOKUP($A$401, 文字檔!E:F, 2, 0)),0,VLOOKUP($A$401, 文字檔!E:F, 2, 0))</f>
        <v>0</v>
      </c>
      <c r="F401" s="5">
        <f>IF(ISERROR(VLOOKUP($A$401, 文字檔!G:H, 2, 0)),0,VLOOKUP($A$401, 文字檔!G:H, 2, 0))</f>
        <v>20200</v>
      </c>
      <c r="G401" s="5">
        <f>IF(ISERROR(VLOOKUP($A$401, 文字檔!I:J, 2, 0)),0,VLOOKUP($A$401, 文字檔!I:J, 2, 0))</f>
        <v>-400</v>
      </c>
      <c r="H401" s="5">
        <f>IF(ISERROR(VLOOKUP($A$401, 文字檔!K:L, 2, 0)),0,VLOOKUP($A$401, 文字檔!K:L, 2, 0))</f>
        <v>0</v>
      </c>
      <c r="I401" s="5">
        <f>IF(ISERROR(VLOOKUP($A$401, 文字檔!M:N, 2, 0)),0,VLOOKUP($A$401, 文字檔!M:N, 2, 0))</f>
        <v>4700</v>
      </c>
      <c r="J401" s="5">
        <f>IF(ISERROR(VLOOKUP($A$401, 文字檔!O:P, 2, 0)),0,VLOOKUP($A$401, 文字檔!O:P, 2, 0))</f>
        <v>0</v>
      </c>
      <c r="K401">
        <f>IF(ISERROR(VLOOKUP($A$401, 文字檔!Q:R, 2, 0)),0,VLOOKUP($A$401, 文字檔!Q:R, 2, 0))</f>
        <v>-12100</v>
      </c>
      <c r="L401">
        <f>IF(ISERROR(VLOOKUP($A$401, 文字檔!S:T, 2, 0)),0,VLOOKUP($A$401, 文字檔!S:T, 2, 0))</f>
        <v>-18548.29</v>
      </c>
      <c r="M401">
        <f>IF(ISERROR(VLOOKUP($A$401, 文字檔!U:V, 2, 0)),0,VLOOKUP($A$401, 文字檔!U:V, 2, 0))</f>
        <v>-20200</v>
      </c>
      <c r="N401">
        <f>IF(ISERROR(VLOOKUP($A$401, 文字檔!W:X, 2, 0)),0,VLOOKUP($A$401, 文字檔!W:X, 2, 0))</f>
        <v>-20200</v>
      </c>
      <c r="O401">
        <f>IF(ISERROR(VLOOKUP($A$401, 文字檔!Y:Z, 2, 0)),0,VLOOKUP($A$401, 文字檔!Y:Z, 2, 0))</f>
        <v>-14000</v>
      </c>
      <c r="P401">
        <f>IF(ISERROR(VLOOKUP($A$401, 文字檔!AA:AB, 2, 0)),0,VLOOKUP($A$401, 文字檔!AA:AB, 2, 0))</f>
        <v>0</v>
      </c>
    </row>
    <row r="402" spans="1:16" ht="16.2">
      <c r="A402" s="7">
        <v>44138</v>
      </c>
      <c r="B402" s="5">
        <f>SUMPRODUCT($C$2:$P$2,$C$402:$P$402)</f>
        <v>9042.9800000000032</v>
      </c>
      <c r="C402" s="5">
        <f>IF(ISERROR(VLOOKUP($A$402, 文字檔!A:B, 2, 0)),0,VLOOKUP($A$402, 文字檔!A:B, 2, 0))</f>
        <v>0</v>
      </c>
      <c r="D402" s="5">
        <f>IF(ISERROR(VLOOKUP($A$402, 文字檔!C:D, 2, 0)),0,VLOOKUP($A$402, 文字檔!C:D, 2, 0))</f>
        <v>0</v>
      </c>
      <c r="E402" s="5">
        <f>IF(ISERROR(VLOOKUP($A$402, 文字檔!E:F, 2, 0)),0,VLOOKUP($A$402, 文字檔!E:F, 2, 0))</f>
        <v>0</v>
      </c>
      <c r="F402" s="5">
        <f>IF(ISERROR(VLOOKUP($A$402, 文字檔!G:H, 2, 0)),0,VLOOKUP($A$402, 文字檔!G:H, 2, 0))</f>
        <v>34000</v>
      </c>
      <c r="G402" s="5">
        <f>IF(ISERROR(VLOOKUP($A$402, 文字檔!I:J, 2, 0)),0,VLOOKUP($A$402, 文字檔!I:J, 2, 0))</f>
        <v>5300</v>
      </c>
      <c r="H402" s="5">
        <f>IF(ISERROR(VLOOKUP($A$402, 文字檔!K:L, 2, 0)),0,VLOOKUP($A$402, 文字檔!K:L, 2, 0))</f>
        <v>42.98</v>
      </c>
      <c r="I402" s="5">
        <f>IF(ISERROR(VLOOKUP($A$402, 文字檔!M:N, 2, 0)),0,VLOOKUP($A$402, 文字檔!M:N, 2, 0))</f>
        <v>1900</v>
      </c>
      <c r="J402" s="5">
        <f>IF(ISERROR(VLOOKUP($A$402, 文字檔!O:P, 2, 0)),0,VLOOKUP($A$402, 文字檔!O:P, 2, 0))</f>
        <v>0</v>
      </c>
      <c r="K402">
        <f>IF(ISERROR(VLOOKUP($A$402, 文字檔!Q:R, 2, 0)),0,VLOOKUP($A$402, 文字檔!Q:R, 2, 0))</f>
        <v>0</v>
      </c>
      <c r="L402">
        <f>IF(ISERROR(VLOOKUP($A$402, 文字檔!S:T, 2, 0)),0,VLOOKUP($A$402, 文字檔!S:T, 2, 0))</f>
        <v>0</v>
      </c>
      <c r="M402">
        <f>IF(ISERROR(VLOOKUP($A$402, 文字檔!U:V, 2, 0)),0,VLOOKUP($A$402, 文字檔!U:V, 2, 0))</f>
        <v>-38600</v>
      </c>
      <c r="N402">
        <f>IF(ISERROR(VLOOKUP($A$402, 文字檔!W:X, 2, 0)),0,VLOOKUP($A$402, 文字檔!W:X, 2, 0))</f>
        <v>-20100</v>
      </c>
      <c r="O402">
        <f>IF(ISERROR(VLOOKUP($A$402, 文字檔!Y:Z, 2, 0)),0,VLOOKUP($A$402, 文字檔!Y:Z, 2, 0))</f>
        <v>26500</v>
      </c>
      <c r="P402">
        <f>IF(ISERROR(VLOOKUP($A$402, 文字檔!AA:AB, 2, 0)),0,VLOOKUP($A$402, 文字檔!AA:AB, 2, 0))</f>
        <v>0</v>
      </c>
    </row>
    <row r="403" spans="1:16" ht="16.2">
      <c r="A403" s="7">
        <v>44139</v>
      </c>
      <c r="B403" s="5">
        <f>SUMPRODUCT($C$2:$P$2,$C$403:$P$403)</f>
        <v>67767.42</v>
      </c>
      <c r="C403" s="5">
        <f>IF(ISERROR(VLOOKUP($A$403, 文字檔!A:B, 2, 0)),0,VLOOKUP($A$403, 文字檔!A:B, 2, 0))</f>
        <v>-4570.01</v>
      </c>
      <c r="D403" s="5">
        <f>IF(ISERROR(VLOOKUP($A$403, 文字檔!C:D, 2, 0)),0,VLOOKUP($A$403, 文字檔!C:D, 2, 0))</f>
        <v>29400</v>
      </c>
      <c r="E403" s="5">
        <f>IF(ISERROR(VLOOKUP($A$403, 文字檔!E:F, 2, 0)),0,VLOOKUP($A$403, 文字檔!E:F, 2, 0))</f>
        <v>0</v>
      </c>
      <c r="F403" s="5">
        <f>IF(ISERROR(VLOOKUP($A$403, 文字檔!G:H, 2, 0)),0,VLOOKUP($A$403, 文字檔!G:H, 2, 0))</f>
        <v>36000</v>
      </c>
      <c r="G403" s="5">
        <f>IF(ISERROR(VLOOKUP($A$403, 文字檔!I:J, 2, 0)),0,VLOOKUP($A$403, 文字檔!I:J, 2, 0))</f>
        <v>-15400</v>
      </c>
      <c r="H403" s="5">
        <f>IF(ISERROR(VLOOKUP($A$403, 文字檔!K:L, 2, 0)),0,VLOOKUP($A$403, 文字檔!K:L, 2, 0))</f>
        <v>-2962.57</v>
      </c>
      <c r="I403" s="5">
        <f>IF(ISERROR(VLOOKUP($A$403, 文字檔!M:N, 2, 0)),0,VLOOKUP($A$403, 文字檔!M:N, 2, 0))</f>
        <v>0</v>
      </c>
      <c r="J403" s="5">
        <f>IF(ISERROR(VLOOKUP($A$403, 文字檔!O:P, 2, 0)),0,VLOOKUP($A$403, 文字檔!O:P, 2, 0))</f>
        <v>0</v>
      </c>
      <c r="K403">
        <f>IF(ISERROR(VLOOKUP($A$403, 文字檔!Q:R, 2, 0)),0,VLOOKUP($A$403, 文字檔!Q:R, 2, 0))</f>
        <v>0</v>
      </c>
      <c r="L403">
        <f>IF(ISERROR(VLOOKUP($A$403, 文字檔!S:T, 2, 0)),0,VLOOKUP($A$403, 文字檔!S:T, 2, 0))</f>
        <v>0</v>
      </c>
      <c r="M403">
        <f>IF(ISERROR(VLOOKUP($A$403, 文字檔!U:V, 2, 0)),0,VLOOKUP($A$403, 文字檔!U:V, 2, 0))</f>
        <v>36000</v>
      </c>
      <c r="N403">
        <f>IF(ISERROR(VLOOKUP($A$403, 文字檔!W:X, 2, 0)),0,VLOOKUP($A$403, 文字檔!W:X, 2, 0))</f>
        <v>0</v>
      </c>
      <c r="O403">
        <f>IF(ISERROR(VLOOKUP($A$403, 文字檔!Y:Z, 2, 0)),0,VLOOKUP($A$403, 文字檔!Y:Z, 2, 0))</f>
        <v>2100</v>
      </c>
      <c r="P403">
        <f>IF(ISERROR(VLOOKUP($A$403, 文字檔!AA:AB, 2, 0)),0,VLOOKUP($A$403, 文字檔!AA:AB, 2, 0))</f>
        <v>-12800</v>
      </c>
    </row>
    <row r="404" spans="1:16" ht="16.2">
      <c r="A404" s="7">
        <v>44140</v>
      </c>
      <c r="B404" s="5">
        <f>SUMPRODUCT($C$2:$P$2,$C$404:$P$404)</f>
        <v>7113.75</v>
      </c>
      <c r="C404" s="5">
        <f>IF(ISERROR(VLOOKUP($A$404, 文字檔!A:B, 2, 0)),0,VLOOKUP($A$404, 文字檔!A:B, 2, 0))</f>
        <v>0</v>
      </c>
      <c r="D404" s="5">
        <f>IF(ISERROR(VLOOKUP($A$404, 文字檔!C:D, 2, 0)),0,VLOOKUP($A$404, 文字檔!C:D, 2, 0))</f>
        <v>0</v>
      </c>
      <c r="E404" s="5">
        <f>IF(ISERROR(VLOOKUP($A$404, 文字檔!E:F, 2, 0)),0,VLOOKUP($A$404, 文字檔!E:F, 2, 0))</f>
        <v>0</v>
      </c>
      <c r="F404" s="5">
        <f>IF(ISERROR(VLOOKUP($A$404, 文字檔!G:H, 2, 0)),0,VLOOKUP($A$404, 文字檔!G:H, 2, 0))</f>
        <v>5000</v>
      </c>
      <c r="G404" s="5">
        <f>IF(ISERROR(VLOOKUP($A$404, 文字檔!I:J, 2, 0)),0,VLOOKUP($A$404, 文字檔!I:J, 2, 0))</f>
        <v>0</v>
      </c>
      <c r="H404" s="5">
        <f>IF(ISERROR(VLOOKUP($A$404, 文字檔!K:L, 2, 0)),0,VLOOKUP($A$404, 文字檔!K:L, 2, 0))</f>
        <v>-3386.25</v>
      </c>
      <c r="I404" s="5">
        <f>IF(ISERROR(VLOOKUP($A$404, 文字檔!M:N, 2, 0)),0,VLOOKUP($A$404, 文字檔!M:N, 2, 0))</f>
        <v>0</v>
      </c>
      <c r="J404" s="5">
        <f>IF(ISERROR(VLOOKUP($A$404, 文字檔!O:P, 2, 0)),0,VLOOKUP($A$404, 文字檔!O:P, 2, 0))</f>
        <v>0</v>
      </c>
      <c r="K404">
        <f>IF(ISERROR(VLOOKUP($A$404, 文字檔!Q:R, 2, 0)),0,VLOOKUP($A$404, 文字檔!Q:R, 2, 0))</f>
        <v>0</v>
      </c>
      <c r="L404">
        <f>IF(ISERROR(VLOOKUP($A$404, 文字檔!S:T, 2, 0)),0,VLOOKUP($A$404, 文字檔!S:T, 2, 0))</f>
        <v>0</v>
      </c>
      <c r="M404">
        <f>IF(ISERROR(VLOOKUP($A$404, 文字檔!U:V, 2, 0)),0,VLOOKUP($A$404, 文字檔!U:V, 2, 0))</f>
        <v>5000</v>
      </c>
      <c r="N404">
        <f>IF(ISERROR(VLOOKUP($A$404, 文字檔!W:X, 2, 0)),0,VLOOKUP($A$404, 文字檔!W:X, 2, 0))</f>
        <v>0</v>
      </c>
      <c r="O404">
        <f>IF(ISERROR(VLOOKUP($A$404, 文字檔!Y:Z, 2, 0)),0,VLOOKUP($A$404, 文字檔!Y:Z, 2, 0))</f>
        <v>500</v>
      </c>
      <c r="P404">
        <f>IF(ISERROR(VLOOKUP($A$404, 文字檔!AA:AB, 2, 0)),0,VLOOKUP($A$404, 文字檔!AA:AB, 2, 0))</f>
        <v>0</v>
      </c>
    </row>
    <row r="405" spans="1:16" ht="16.2">
      <c r="A405" s="7">
        <v>44141</v>
      </c>
      <c r="B405" s="5">
        <f>SUMPRODUCT($C$2:$P$2,$C$405:$P$405)</f>
        <v>-26243.31</v>
      </c>
      <c r="C405" s="5">
        <f>IF(ISERROR(VLOOKUP($A$405, 文字檔!A:B, 2, 0)),0,VLOOKUP($A$405, 文字檔!A:B, 2, 0))</f>
        <v>-17355.47</v>
      </c>
      <c r="D405" s="5">
        <f>IF(ISERROR(VLOOKUP($A$405, 文字檔!C:D, 2, 0)),0,VLOOKUP($A$405, 文字檔!C:D, 2, 0))</f>
        <v>0</v>
      </c>
      <c r="E405" s="5">
        <f>IF(ISERROR(VLOOKUP($A$405, 文字檔!E:F, 2, 0)),0,VLOOKUP($A$405, 文字檔!E:F, 2, 0))</f>
        <v>0</v>
      </c>
      <c r="F405" s="5">
        <f>IF(ISERROR(VLOOKUP($A$405, 文字檔!G:H, 2, 0)),0,VLOOKUP($A$405, 文字檔!G:H, 2, 0))</f>
        <v>9200</v>
      </c>
      <c r="G405" s="5">
        <f>IF(ISERROR(VLOOKUP($A$405, 文字檔!I:J, 2, 0)),0,VLOOKUP($A$405, 文字檔!I:J, 2, 0))</f>
        <v>0</v>
      </c>
      <c r="H405" s="5">
        <f>IF(ISERROR(VLOOKUP($A$405, 文字檔!K:L, 2, 0)),0,VLOOKUP($A$405, 文字檔!K:L, 2, 0))</f>
        <v>-7987.84</v>
      </c>
      <c r="I405" s="5">
        <f>IF(ISERROR(VLOOKUP($A$405, 文字檔!M:N, 2, 0)),0,VLOOKUP($A$405, 文字檔!M:N, 2, 0))</f>
        <v>-2900</v>
      </c>
      <c r="J405" s="5">
        <f>IF(ISERROR(VLOOKUP($A$405, 文字檔!O:P, 2, 0)),0,VLOOKUP($A$405, 文字檔!O:P, 2, 0))</f>
        <v>0</v>
      </c>
      <c r="K405">
        <f>IF(ISERROR(VLOOKUP($A$405, 文字檔!Q:R, 2, 0)),0,VLOOKUP($A$405, 文字檔!Q:R, 2, 0))</f>
        <v>0</v>
      </c>
      <c r="L405">
        <f>IF(ISERROR(VLOOKUP($A$405, 文字檔!S:T, 2, 0)),0,VLOOKUP($A$405, 文字檔!S:T, 2, 0))</f>
        <v>0</v>
      </c>
      <c r="M405">
        <f>IF(ISERROR(VLOOKUP($A$405, 文字檔!U:V, 2, 0)),0,VLOOKUP($A$405, 文字檔!U:V, 2, 0))</f>
        <v>9200</v>
      </c>
      <c r="N405">
        <f>IF(ISERROR(VLOOKUP($A$405, 文字檔!W:X, 2, 0)),0,VLOOKUP($A$405, 文字檔!W:X, 2, 0))</f>
        <v>-10200</v>
      </c>
      <c r="O405">
        <f>IF(ISERROR(VLOOKUP($A$405, 文字檔!Y:Z, 2, 0)),0,VLOOKUP($A$405, 文字檔!Y:Z, 2, 0))</f>
        <v>9200</v>
      </c>
      <c r="P405">
        <f>IF(ISERROR(VLOOKUP($A$405, 文字檔!AA:AB, 2, 0)),0,VLOOKUP($A$405, 文字檔!AA:AB, 2, 0))</f>
        <v>-15400</v>
      </c>
    </row>
    <row r="406" spans="1:16" ht="16.2">
      <c r="A406" s="7">
        <v>44142</v>
      </c>
      <c r="B406" s="5">
        <f>SUMPRODUCT($C$2:$P$2,$C$406:$P$406)</f>
        <v>0</v>
      </c>
      <c r="C406" s="5">
        <f>IF(ISERROR(VLOOKUP($A$406, 文字檔!A:B, 2, 0)),0,VLOOKUP($A$406, 文字檔!A:B, 2, 0))</f>
        <v>0</v>
      </c>
      <c r="D406" s="5">
        <f>IF(ISERROR(VLOOKUP($A$406, 文字檔!C:D, 2, 0)),0,VLOOKUP($A$406, 文字檔!C:D, 2, 0))</f>
        <v>0</v>
      </c>
      <c r="E406" s="5">
        <f>IF(ISERROR(VLOOKUP($A$406, 文字檔!E:F, 2, 0)),0,VLOOKUP($A$406, 文字檔!E:F, 2, 0))</f>
        <v>0</v>
      </c>
      <c r="F406" s="5">
        <f>IF(ISERROR(VLOOKUP($A$406, 文字檔!G:H, 2, 0)),0,VLOOKUP($A$406, 文字檔!G:H, 2, 0))</f>
        <v>0</v>
      </c>
      <c r="G406" s="5">
        <f>IF(ISERROR(VLOOKUP($A$406, 文字檔!I:J, 2, 0)),0,VLOOKUP($A$406, 文字檔!I:J, 2, 0))</f>
        <v>0</v>
      </c>
      <c r="H406" s="5">
        <f>IF(ISERROR(VLOOKUP($A$406, 文字檔!K:L, 2, 0)),0,VLOOKUP($A$406, 文字檔!K:L, 2, 0))</f>
        <v>0</v>
      </c>
      <c r="I406" s="5">
        <f>IF(ISERROR(VLOOKUP($A$406, 文字檔!M:N, 2, 0)),0,VLOOKUP($A$406, 文字檔!M:N, 2, 0))</f>
        <v>0</v>
      </c>
      <c r="J406" s="5">
        <f>IF(ISERROR(VLOOKUP($A$406, 文字檔!O:P, 2, 0)),0,VLOOKUP($A$406, 文字檔!O:P, 2, 0))</f>
        <v>0</v>
      </c>
      <c r="K406">
        <f>IF(ISERROR(VLOOKUP($A$406, 文字檔!Q:R, 2, 0)),0,VLOOKUP($A$406, 文字檔!Q:R, 2, 0))</f>
        <v>0</v>
      </c>
      <c r="L406">
        <f>IF(ISERROR(VLOOKUP($A$406, 文字檔!S:T, 2, 0)),0,VLOOKUP($A$406, 文字檔!S:T, 2, 0))</f>
        <v>0</v>
      </c>
      <c r="M406">
        <f>IF(ISERROR(VLOOKUP($A$406, 文字檔!U:V, 2, 0)),0,VLOOKUP($A$406, 文字檔!U:V, 2, 0))</f>
        <v>0</v>
      </c>
      <c r="N406">
        <f>IF(ISERROR(VLOOKUP($A$406, 文字檔!W:X, 2, 0)),0,VLOOKUP($A$406, 文字檔!W:X, 2, 0))</f>
        <v>0</v>
      </c>
      <c r="O406">
        <f>IF(ISERROR(VLOOKUP($A$406, 文字檔!Y:Z, 2, 0)),0,VLOOKUP($A$406, 文字檔!Y:Z, 2, 0))</f>
        <v>0</v>
      </c>
      <c r="P406">
        <f>IF(ISERROR(VLOOKUP($A$406, 文字檔!AA:AB, 2, 0)),0,VLOOKUP($A$406, 文字檔!AA:AB, 2, 0))</f>
        <v>0</v>
      </c>
    </row>
    <row r="407" spans="1:16" ht="16.2">
      <c r="A407" s="7">
        <v>44143</v>
      </c>
      <c r="B407" s="5">
        <f>SUMPRODUCT($C$2:$P$2,$C$407:$P$407)</f>
        <v>0</v>
      </c>
      <c r="C407" s="5">
        <f>IF(ISERROR(VLOOKUP($A$407, 文字檔!A:B, 2, 0)),0,VLOOKUP($A$407, 文字檔!A:B, 2, 0))</f>
        <v>0</v>
      </c>
      <c r="D407" s="5">
        <f>IF(ISERROR(VLOOKUP($A$407, 文字檔!C:D, 2, 0)),0,VLOOKUP($A$407, 文字檔!C:D, 2, 0))</f>
        <v>0</v>
      </c>
      <c r="E407" s="5">
        <f>IF(ISERROR(VLOOKUP($A$407, 文字檔!E:F, 2, 0)),0,VLOOKUP($A$407, 文字檔!E:F, 2, 0))</f>
        <v>0</v>
      </c>
      <c r="F407" s="5">
        <f>IF(ISERROR(VLOOKUP($A$407, 文字檔!G:H, 2, 0)),0,VLOOKUP($A$407, 文字檔!G:H, 2, 0))</f>
        <v>0</v>
      </c>
      <c r="G407" s="5">
        <f>IF(ISERROR(VLOOKUP($A$407, 文字檔!I:J, 2, 0)),0,VLOOKUP($A$407, 文字檔!I:J, 2, 0))</f>
        <v>0</v>
      </c>
      <c r="H407" s="5">
        <f>IF(ISERROR(VLOOKUP($A$407, 文字檔!K:L, 2, 0)),0,VLOOKUP($A$407, 文字檔!K:L, 2, 0))</f>
        <v>0</v>
      </c>
      <c r="I407" s="5">
        <f>IF(ISERROR(VLOOKUP($A$407, 文字檔!M:N, 2, 0)),0,VLOOKUP($A$407, 文字檔!M:N, 2, 0))</f>
        <v>0</v>
      </c>
      <c r="J407" s="5">
        <f>IF(ISERROR(VLOOKUP($A$407, 文字檔!O:P, 2, 0)),0,VLOOKUP($A$407, 文字檔!O:P, 2, 0))</f>
        <v>0</v>
      </c>
      <c r="K407">
        <f>IF(ISERROR(VLOOKUP($A$407, 文字檔!Q:R, 2, 0)),0,VLOOKUP($A$407, 文字檔!Q:R, 2, 0))</f>
        <v>0</v>
      </c>
      <c r="L407">
        <f>IF(ISERROR(VLOOKUP($A$407, 文字檔!S:T, 2, 0)),0,VLOOKUP($A$407, 文字檔!S:T, 2, 0))</f>
        <v>0</v>
      </c>
      <c r="M407">
        <f>IF(ISERROR(VLOOKUP($A$407, 文字檔!U:V, 2, 0)),0,VLOOKUP($A$407, 文字檔!U:V, 2, 0))</f>
        <v>0</v>
      </c>
      <c r="N407">
        <f>IF(ISERROR(VLOOKUP($A$407, 文字檔!W:X, 2, 0)),0,VLOOKUP($A$407, 文字檔!W:X, 2, 0))</f>
        <v>0</v>
      </c>
      <c r="O407">
        <f>IF(ISERROR(VLOOKUP($A$407, 文字檔!Y:Z, 2, 0)),0,VLOOKUP($A$407, 文字檔!Y:Z, 2, 0))</f>
        <v>0</v>
      </c>
      <c r="P407">
        <f>IF(ISERROR(VLOOKUP($A$407, 文字檔!AA:AB, 2, 0)),0,VLOOKUP($A$407, 文字檔!AA:AB, 2, 0))</f>
        <v>0</v>
      </c>
    </row>
    <row r="408" spans="1:16" ht="16.2">
      <c r="A408" s="7">
        <v>44144</v>
      </c>
      <c r="B408" s="5">
        <f>SUMPRODUCT($C$2:$P$2,$C$408:$P$408)</f>
        <v>109049.97</v>
      </c>
      <c r="C408" s="5">
        <f>IF(ISERROR(VLOOKUP($A$408, 文字檔!A:B, 2, 0)),0,VLOOKUP($A$408, 文字檔!A:B, 2, 0))</f>
        <v>5411.57</v>
      </c>
      <c r="D408" s="5">
        <f>IF(ISERROR(VLOOKUP($A$408, 文字檔!C:D, 2, 0)),0,VLOOKUP($A$408, 文字檔!C:D, 2, 0))</f>
        <v>0</v>
      </c>
      <c r="E408" s="5">
        <f>IF(ISERROR(VLOOKUP($A$408, 文字檔!E:F, 2, 0)),0,VLOOKUP($A$408, 文字檔!E:F, 2, 0))</f>
        <v>0</v>
      </c>
      <c r="F408" s="5">
        <f>IF(ISERROR(VLOOKUP($A$408, 文字檔!G:H, 2, 0)),0,VLOOKUP($A$408, 文字檔!G:H, 2, 0))</f>
        <v>37000</v>
      </c>
      <c r="G408" s="5">
        <f>IF(ISERROR(VLOOKUP($A$408, 文字檔!I:J, 2, 0)),0,VLOOKUP($A$408, 文字檔!I:J, 2, 0))</f>
        <v>-2100</v>
      </c>
      <c r="H408" s="5">
        <f>IF(ISERROR(VLOOKUP($A$408, 文字檔!K:L, 2, 0)),0,VLOOKUP($A$408, 文字檔!K:L, 2, 0))</f>
        <v>412.98</v>
      </c>
      <c r="I408" s="5">
        <f>IF(ISERROR(VLOOKUP($A$408, 文字檔!M:N, 2, 0)),0,VLOOKUP($A$408, 文字檔!M:N, 2, 0))</f>
        <v>28600</v>
      </c>
      <c r="J408" s="5">
        <f>IF(ISERROR(VLOOKUP($A$408, 文字檔!O:P, 2, 0)),0,VLOOKUP($A$408, 文字檔!O:P, 2, 0))</f>
        <v>1012.23</v>
      </c>
      <c r="K408">
        <f>IF(ISERROR(VLOOKUP($A$408, 文字檔!Q:R, 2, 0)),0,VLOOKUP($A$408, 文字檔!Q:R, 2, 0))</f>
        <v>-17600</v>
      </c>
      <c r="L408">
        <f>IF(ISERROR(VLOOKUP($A$408, 文字檔!S:T, 2, 0)),0,VLOOKUP($A$408, 文字檔!S:T, 2, 0))</f>
        <v>-6586.81</v>
      </c>
      <c r="M408">
        <f>IF(ISERROR(VLOOKUP($A$408, 文字檔!U:V, 2, 0)),0,VLOOKUP($A$408, 文字檔!U:V, 2, 0))</f>
        <v>37000</v>
      </c>
      <c r="N408">
        <f>IF(ISERROR(VLOOKUP($A$408, 文字檔!W:X, 2, 0)),0,VLOOKUP($A$408, 文字檔!W:X, 2, 0))</f>
        <v>0</v>
      </c>
      <c r="O408">
        <f>IF(ISERROR(VLOOKUP($A$408, 文字檔!Y:Z, 2, 0)),0,VLOOKUP($A$408, 文字檔!Y:Z, 2, 0))</f>
        <v>25900</v>
      </c>
      <c r="P408">
        <f>IF(ISERROR(VLOOKUP($A$408, 文字檔!AA:AB, 2, 0)),0,VLOOKUP($A$408, 文字檔!AA:AB, 2, 0))</f>
        <v>0</v>
      </c>
    </row>
    <row r="409" spans="1:16" ht="16.2">
      <c r="A409" s="7">
        <v>44145</v>
      </c>
      <c r="B409" s="5">
        <f>SUMPRODUCT($C$2:$P$2,$C$409:$P$409)</f>
        <v>-1962.3000000000011</v>
      </c>
      <c r="C409" s="5">
        <f>IF(ISERROR(VLOOKUP($A$409, 文字檔!A:B, 2, 0)),0,VLOOKUP($A$409, 文字檔!A:B, 2, 0))</f>
        <v>0</v>
      </c>
      <c r="D409" s="5">
        <f>IF(ISERROR(VLOOKUP($A$409, 文字檔!C:D, 2, 0)),0,VLOOKUP($A$409, 文字檔!C:D, 2, 0))</f>
        <v>0</v>
      </c>
      <c r="E409" s="5">
        <f>IF(ISERROR(VLOOKUP($A$409, 文字檔!E:F, 2, 0)),0,VLOOKUP($A$409, 文字檔!E:F, 2, 0))</f>
        <v>0</v>
      </c>
      <c r="F409" s="5">
        <f>IF(ISERROR(VLOOKUP($A$409, 文字檔!G:H, 2, 0)),0,VLOOKUP($A$409, 文字檔!G:H, 2, 0))</f>
        <v>-10000</v>
      </c>
      <c r="G409" s="5">
        <f>IF(ISERROR(VLOOKUP($A$409, 文字檔!I:J, 2, 0)),0,VLOOKUP($A$409, 文字檔!I:J, 2, 0))</f>
        <v>3700</v>
      </c>
      <c r="H409" s="5">
        <f>IF(ISERROR(VLOOKUP($A$409, 文字檔!K:L, 2, 0)),0,VLOOKUP($A$409, 文字檔!K:L, 2, 0))</f>
        <v>4407.1499999999996</v>
      </c>
      <c r="I409" s="5">
        <f>IF(ISERROR(VLOOKUP($A$409, 文字檔!M:N, 2, 0)),0,VLOOKUP($A$409, 文字檔!M:N, 2, 0))</f>
        <v>-3700</v>
      </c>
      <c r="J409" s="5">
        <f>IF(ISERROR(VLOOKUP($A$409, 文字檔!O:P, 2, 0)),0,VLOOKUP($A$409, 文字檔!O:P, 2, 0))</f>
        <v>4614.57</v>
      </c>
      <c r="K409">
        <f>IF(ISERROR(VLOOKUP($A$409, 文字檔!Q:R, 2, 0)),0,VLOOKUP($A$409, 文字檔!Q:R, 2, 0))</f>
        <v>5900</v>
      </c>
      <c r="L409">
        <f>IF(ISERROR(VLOOKUP($A$409, 文字檔!S:T, 2, 0)),0,VLOOKUP($A$409, 文字檔!S:T, 2, 0))</f>
        <v>11215.98</v>
      </c>
      <c r="M409">
        <f>IF(ISERROR(VLOOKUP($A$409, 文字檔!U:V, 2, 0)),0,VLOOKUP($A$409, 文字檔!U:V, 2, 0))</f>
        <v>-28200</v>
      </c>
      <c r="N409">
        <f>IF(ISERROR(VLOOKUP($A$409, 文字檔!W:X, 2, 0)),0,VLOOKUP($A$409, 文字檔!W:X, 2, 0))</f>
        <v>0</v>
      </c>
      <c r="O409">
        <f>IF(ISERROR(VLOOKUP($A$409, 文字檔!Y:Z, 2, 0)),0,VLOOKUP($A$409, 文字檔!Y:Z, 2, 0))</f>
        <v>24300</v>
      </c>
      <c r="P409">
        <f>IF(ISERROR(VLOOKUP($A$409, 文字檔!AA:AB, 2, 0)),0,VLOOKUP($A$409, 文字檔!AA:AB, 2, 0))</f>
        <v>-14200</v>
      </c>
    </row>
    <row r="410" spans="1:16" ht="16.2">
      <c r="A410" s="7">
        <v>44146</v>
      </c>
      <c r="B410" s="5">
        <f>SUMPRODUCT($C$2:$P$2,$C$410:$P$410)</f>
        <v>86219.12</v>
      </c>
      <c r="C410" s="5">
        <f>IF(ISERROR(VLOOKUP($A$410, 文字檔!A:B, 2, 0)),0,VLOOKUP($A$410, 文字檔!A:B, 2, 0))</f>
        <v>9805.75</v>
      </c>
      <c r="D410" s="5">
        <f>IF(ISERROR(VLOOKUP($A$410, 文字檔!C:D, 2, 0)),0,VLOOKUP($A$410, 文字檔!C:D, 2, 0))</f>
        <v>0</v>
      </c>
      <c r="E410" s="5">
        <f>IF(ISERROR(VLOOKUP($A$410, 文字檔!E:F, 2, 0)),0,VLOOKUP($A$410, 文字檔!E:F, 2, 0))</f>
        <v>0</v>
      </c>
      <c r="F410" s="5">
        <f>IF(ISERROR(VLOOKUP($A$410, 文字檔!G:H, 2, 0)),0,VLOOKUP($A$410, 文字檔!G:H, 2, 0))</f>
        <v>38400</v>
      </c>
      <c r="G410" s="5">
        <f>IF(ISERROR(VLOOKUP($A$410, 文字檔!I:J, 2, 0)),0,VLOOKUP($A$410, 文字檔!I:J, 2, 0))</f>
        <v>21900</v>
      </c>
      <c r="H410" s="5">
        <f>IF(ISERROR(VLOOKUP($A$410, 文字檔!K:L, 2, 0)),0,VLOOKUP($A$410, 文字檔!K:L, 2, 0))</f>
        <v>21813.37</v>
      </c>
      <c r="I410" s="5">
        <f>IF(ISERROR(VLOOKUP($A$410, 文字檔!M:N, 2, 0)),0,VLOOKUP($A$410, 文字檔!M:N, 2, 0))</f>
        <v>25100</v>
      </c>
      <c r="J410" s="5">
        <f>IF(ISERROR(VLOOKUP($A$410, 文字檔!O:P, 2, 0)),0,VLOOKUP($A$410, 文字檔!O:P, 2, 0))</f>
        <v>0</v>
      </c>
      <c r="K410">
        <f>IF(ISERROR(VLOOKUP($A$410, 文字檔!Q:R, 2, 0)),0,VLOOKUP($A$410, 文字檔!Q:R, 2, 0))</f>
        <v>5600</v>
      </c>
      <c r="L410">
        <f>IF(ISERROR(VLOOKUP($A$410, 文字檔!S:T, 2, 0)),0,VLOOKUP($A$410, 文字檔!S:T, 2, 0))</f>
        <v>0</v>
      </c>
      <c r="M410">
        <f>IF(ISERROR(VLOOKUP($A$410, 文字檔!U:V, 2, 0)),0,VLOOKUP($A$410, 文字檔!U:V, 2, 0))</f>
        <v>-38400</v>
      </c>
      <c r="N410">
        <f>IF(ISERROR(VLOOKUP($A$410, 文字檔!W:X, 2, 0)),0,VLOOKUP($A$410, 文字檔!W:X, 2, 0))</f>
        <v>-4100</v>
      </c>
      <c r="O410">
        <f>IF(ISERROR(VLOOKUP($A$410, 文字檔!Y:Z, 2, 0)),0,VLOOKUP($A$410, 文字檔!Y:Z, 2, 0))</f>
        <v>-7800</v>
      </c>
      <c r="P410">
        <f>IF(ISERROR(VLOOKUP($A$410, 文字檔!AA:AB, 2, 0)),0,VLOOKUP($A$410, 文字檔!AA:AB, 2, 0))</f>
        <v>13900</v>
      </c>
    </row>
    <row r="411" spans="1:16" ht="16.2">
      <c r="A411" s="7">
        <v>44147</v>
      </c>
      <c r="B411" s="5">
        <f>SUMPRODUCT($C$2:$P$2,$C$411:$P$411)</f>
        <v>-18892.080000000002</v>
      </c>
      <c r="C411" s="5">
        <f>IF(ISERROR(VLOOKUP($A$411, 文字檔!A:B, 2, 0)),0,VLOOKUP($A$411, 文字檔!A:B, 2, 0))</f>
        <v>0</v>
      </c>
      <c r="D411" s="5">
        <f>IF(ISERROR(VLOOKUP($A$411, 文字檔!C:D, 2, 0)),0,VLOOKUP($A$411, 文字檔!C:D, 2, 0))</f>
        <v>0</v>
      </c>
      <c r="E411" s="5">
        <f>IF(ISERROR(VLOOKUP($A$411, 文字檔!E:F, 2, 0)),0,VLOOKUP($A$411, 文字檔!E:F, 2, 0))</f>
        <v>0</v>
      </c>
      <c r="F411" s="5">
        <f>IF(ISERROR(VLOOKUP($A$411, 文字檔!G:H, 2, 0)),0,VLOOKUP($A$411, 文字檔!G:H, 2, 0))</f>
        <v>-6600</v>
      </c>
      <c r="G411" s="5">
        <f>IF(ISERROR(VLOOKUP($A$411, 文字檔!I:J, 2, 0)),0,VLOOKUP($A$411, 文字檔!I:J, 2, 0))</f>
        <v>6700</v>
      </c>
      <c r="H411" s="5">
        <f>IF(ISERROR(VLOOKUP($A$411, 文字檔!K:L, 2, 0)),0,VLOOKUP($A$411, 文字檔!K:L, 2, 0))</f>
        <v>2801.63</v>
      </c>
      <c r="I411" s="5">
        <f>IF(ISERROR(VLOOKUP($A$411, 文字檔!M:N, 2, 0)),0,VLOOKUP($A$411, 文字檔!M:N, 2, 0))</f>
        <v>4100</v>
      </c>
      <c r="J411" s="5">
        <f>IF(ISERROR(VLOOKUP($A$411, 文字檔!O:P, 2, 0)),0,VLOOKUP($A$411, 文字檔!O:P, 2, 0))</f>
        <v>0</v>
      </c>
      <c r="K411">
        <f>IF(ISERROR(VLOOKUP($A$411, 文字檔!Q:R, 2, 0)),0,VLOOKUP($A$411, 文字檔!Q:R, 2, 0))</f>
        <v>-6600</v>
      </c>
      <c r="L411">
        <f>IF(ISERROR(VLOOKUP($A$411, 文字檔!S:T, 2, 0)),0,VLOOKUP($A$411, 文字檔!S:T, 2, 0))</f>
        <v>-2193.71</v>
      </c>
      <c r="M411">
        <f>IF(ISERROR(VLOOKUP($A$411, 文字檔!U:V, 2, 0)),0,VLOOKUP($A$411, 文字檔!U:V, 2, 0))</f>
        <v>-7500</v>
      </c>
      <c r="N411">
        <f>IF(ISERROR(VLOOKUP($A$411, 文字檔!W:X, 2, 0)),0,VLOOKUP($A$411, 文字檔!W:X, 2, 0))</f>
        <v>3600</v>
      </c>
      <c r="O411">
        <f>IF(ISERROR(VLOOKUP($A$411, 文字檔!Y:Z, 2, 0)),0,VLOOKUP($A$411, 文字檔!Y:Z, 2, 0))</f>
        <v>-6600</v>
      </c>
      <c r="P411">
        <f>IF(ISERROR(VLOOKUP($A$411, 文字檔!AA:AB, 2, 0)),0,VLOOKUP($A$411, 文字檔!AA:AB, 2, 0))</f>
        <v>-6600</v>
      </c>
    </row>
    <row r="412" spans="1:16" ht="16.2">
      <c r="A412" s="7">
        <v>44148</v>
      </c>
      <c r="B412" s="5">
        <f>SUMPRODUCT($C$2:$P$2,$C$412:$P$412)</f>
        <v>-2800</v>
      </c>
      <c r="C412" s="5">
        <f>IF(ISERROR(VLOOKUP($A$412, 文字檔!A:B, 2, 0)),0,VLOOKUP($A$412, 文字檔!A:B, 2, 0))</f>
        <v>0</v>
      </c>
      <c r="D412" s="5">
        <f>IF(ISERROR(VLOOKUP($A$412, 文字檔!C:D, 2, 0)),0,VLOOKUP($A$412, 文字檔!C:D, 2, 0))</f>
        <v>0</v>
      </c>
      <c r="E412" s="5">
        <f>IF(ISERROR(VLOOKUP($A$412, 文字檔!E:F, 2, 0)),0,VLOOKUP($A$412, 文字檔!E:F, 2, 0))</f>
        <v>0</v>
      </c>
      <c r="F412" s="5">
        <f>IF(ISERROR(VLOOKUP($A$412, 文字檔!G:H, 2, 0)),0,VLOOKUP($A$412, 文字檔!G:H, 2, 0))</f>
        <v>10800</v>
      </c>
      <c r="G412" s="5">
        <f>IF(ISERROR(VLOOKUP($A$412, 文字檔!I:J, 2, 0)),0,VLOOKUP($A$412, 文字檔!I:J, 2, 0))</f>
        <v>0</v>
      </c>
      <c r="H412" s="5">
        <f>IF(ISERROR(VLOOKUP($A$412, 文字檔!K:L, 2, 0)),0,VLOOKUP($A$412, 文字檔!K:L, 2, 0))</f>
        <v>0</v>
      </c>
      <c r="I412" s="5">
        <f>IF(ISERROR(VLOOKUP($A$412, 文字檔!M:N, 2, 0)),0,VLOOKUP($A$412, 文字檔!M:N, 2, 0))</f>
        <v>-10400</v>
      </c>
      <c r="J412" s="5">
        <f>IF(ISERROR(VLOOKUP($A$412, 文字檔!O:P, 2, 0)),0,VLOOKUP($A$412, 文字檔!O:P, 2, 0))</f>
        <v>0</v>
      </c>
      <c r="K412">
        <f>IF(ISERROR(VLOOKUP($A$412, 文字檔!Q:R, 2, 0)),0,VLOOKUP($A$412, 文字檔!Q:R, 2, 0))</f>
        <v>10800</v>
      </c>
      <c r="L412">
        <f>IF(ISERROR(VLOOKUP($A$412, 文字檔!S:T, 2, 0)),0,VLOOKUP($A$412, 文字檔!S:T, 2, 0))</f>
        <v>0</v>
      </c>
      <c r="M412">
        <f>IF(ISERROR(VLOOKUP($A$412, 文字檔!U:V, 2, 0)),0,VLOOKUP($A$412, 文字檔!U:V, 2, 0))</f>
        <v>0</v>
      </c>
      <c r="N412">
        <f>IF(ISERROR(VLOOKUP($A$412, 文字檔!W:X, 2, 0)),0,VLOOKUP($A$412, 文字檔!W:X, 2, 0))</f>
        <v>-10800</v>
      </c>
      <c r="O412">
        <f>IF(ISERROR(VLOOKUP($A$412, 文字檔!Y:Z, 2, 0)),0,VLOOKUP($A$412, 文字檔!Y:Z, 2, 0))</f>
        <v>-14000</v>
      </c>
      <c r="P412">
        <f>IF(ISERROR(VLOOKUP($A$412, 文字檔!AA:AB, 2, 0)),0,VLOOKUP($A$412, 文字檔!AA:AB, 2, 0))</f>
        <v>10800</v>
      </c>
    </row>
    <row r="413" spans="1:16" ht="16.2">
      <c r="A413" s="7">
        <v>44149</v>
      </c>
      <c r="B413" s="5">
        <f>SUMPRODUCT($C$2:$P$2,$C$413:$P$413)</f>
        <v>0</v>
      </c>
      <c r="C413" s="5">
        <f>IF(ISERROR(VLOOKUP($A$413, 文字檔!A:B, 2, 0)),0,VLOOKUP($A$413, 文字檔!A:B, 2, 0))</f>
        <v>0</v>
      </c>
      <c r="D413" s="5">
        <f>IF(ISERROR(VLOOKUP($A$413, 文字檔!C:D, 2, 0)),0,VLOOKUP($A$413, 文字檔!C:D, 2, 0))</f>
        <v>0</v>
      </c>
      <c r="E413" s="5">
        <f>IF(ISERROR(VLOOKUP($A$413, 文字檔!E:F, 2, 0)),0,VLOOKUP($A$413, 文字檔!E:F, 2, 0))</f>
        <v>0</v>
      </c>
      <c r="F413" s="5">
        <f>IF(ISERROR(VLOOKUP($A$413, 文字檔!G:H, 2, 0)),0,VLOOKUP($A$413, 文字檔!G:H, 2, 0))</f>
        <v>0</v>
      </c>
      <c r="G413" s="5">
        <f>IF(ISERROR(VLOOKUP($A$413, 文字檔!I:J, 2, 0)),0,VLOOKUP($A$413, 文字檔!I:J, 2, 0))</f>
        <v>0</v>
      </c>
      <c r="H413" s="5">
        <f>IF(ISERROR(VLOOKUP($A$413, 文字檔!K:L, 2, 0)),0,VLOOKUP($A$413, 文字檔!K:L, 2, 0))</f>
        <v>0</v>
      </c>
      <c r="I413" s="5">
        <f>IF(ISERROR(VLOOKUP($A$413, 文字檔!M:N, 2, 0)),0,VLOOKUP($A$413, 文字檔!M:N, 2, 0))</f>
        <v>0</v>
      </c>
      <c r="J413" s="5">
        <f>IF(ISERROR(VLOOKUP($A$413, 文字檔!O:P, 2, 0)),0,VLOOKUP($A$413, 文字檔!O:P, 2, 0))</f>
        <v>0</v>
      </c>
      <c r="K413">
        <f>IF(ISERROR(VLOOKUP($A$413, 文字檔!Q:R, 2, 0)),0,VLOOKUP($A$413, 文字檔!Q:R, 2, 0))</f>
        <v>0</v>
      </c>
      <c r="L413">
        <f>IF(ISERROR(VLOOKUP($A$413, 文字檔!S:T, 2, 0)),0,VLOOKUP($A$413, 文字檔!S:T, 2, 0))</f>
        <v>0</v>
      </c>
      <c r="M413">
        <f>IF(ISERROR(VLOOKUP($A$413, 文字檔!U:V, 2, 0)),0,VLOOKUP($A$413, 文字檔!U:V, 2, 0))</f>
        <v>0</v>
      </c>
      <c r="N413">
        <f>IF(ISERROR(VLOOKUP($A$413, 文字檔!W:X, 2, 0)),0,VLOOKUP($A$413, 文字檔!W:X, 2, 0))</f>
        <v>0</v>
      </c>
      <c r="O413">
        <f>IF(ISERROR(VLOOKUP($A$413, 文字檔!Y:Z, 2, 0)),0,VLOOKUP($A$413, 文字檔!Y:Z, 2, 0))</f>
        <v>0</v>
      </c>
      <c r="P413">
        <f>IF(ISERROR(VLOOKUP($A$413, 文字檔!AA:AB, 2, 0)),0,VLOOKUP($A$413, 文字檔!AA:AB, 2, 0))</f>
        <v>0</v>
      </c>
    </row>
    <row r="414" spans="1:16" ht="16.2">
      <c r="A414" s="7">
        <v>44150</v>
      </c>
      <c r="B414" s="5">
        <f>SUMPRODUCT($C$2:$P$2,$C$414:$P$414)</f>
        <v>0</v>
      </c>
      <c r="C414" s="5">
        <f>IF(ISERROR(VLOOKUP($A$414, 文字檔!A:B, 2, 0)),0,VLOOKUP($A$414, 文字檔!A:B, 2, 0))</f>
        <v>0</v>
      </c>
      <c r="D414" s="5">
        <f>IF(ISERROR(VLOOKUP($A$414, 文字檔!C:D, 2, 0)),0,VLOOKUP($A$414, 文字檔!C:D, 2, 0))</f>
        <v>0</v>
      </c>
      <c r="E414" s="5">
        <f>IF(ISERROR(VLOOKUP($A$414, 文字檔!E:F, 2, 0)),0,VLOOKUP($A$414, 文字檔!E:F, 2, 0))</f>
        <v>0</v>
      </c>
      <c r="F414" s="5">
        <f>IF(ISERROR(VLOOKUP($A$414, 文字檔!G:H, 2, 0)),0,VLOOKUP($A$414, 文字檔!G:H, 2, 0))</f>
        <v>0</v>
      </c>
      <c r="G414" s="5">
        <f>IF(ISERROR(VLOOKUP($A$414, 文字檔!I:J, 2, 0)),0,VLOOKUP($A$414, 文字檔!I:J, 2, 0))</f>
        <v>0</v>
      </c>
      <c r="H414" s="5">
        <f>IF(ISERROR(VLOOKUP($A$414, 文字檔!K:L, 2, 0)),0,VLOOKUP($A$414, 文字檔!K:L, 2, 0))</f>
        <v>0</v>
      </c>
      <c r="I414" s="5">
        <f>IF(ISERROR(VLOOKUP($A$414, 文字檔!M:N, 2, 0)),0,VLOOKUP($A$414, 文字檔!M:N, 2, 0))</f>
        <v>0</v>
      </c>
      <c r="J414" s="5">
        <f>IF(ISERROR(VLOOKUP($A$414, 文字檔!O:P, 2, 0)),0,VLOOKUP($A$414, 文字檔!O:P, 2, 0))</f>
        <v>0</v>
      </c>
      <c r="K414">
        <f>IF(ISERROR(VLOOKUP($A$414, 文字檔!Q:R, 2, 0)),0,VLOOKUP($A$414, 文字檔!Q:R, 2, 0))</f>
        <v>0</v>
      </c>
      <c r="L414">
        <f>IF(ISERROR(VLOOKUP($A$414, 文字檔!S:T, 2, 0)),0,VLOOKUP($A$414, 文字檔!S:T, 2, 0))</f>
        <v>0</v>
      </c>
      <c r="M414">
        <f>IF(ISERROR(VLOOKUP($A$414, 文字檔!U:V, 2, 0)),0,VLOOKUP($A$414, 文字檔!U:V, 2, 0))</f>
        <v>0</v>
      </c>
      <c r="N414">
        <f>IF(ISERROR(VLOOKUP($A$414, 文字檔!W:X, 2, 0)),0,VLOOKUP($A$414, 文字檔!W:X, 2, 0))</f>
        <v>0</v>
      </c>
      <c r="O414">
        <f>IF(ISERROR(VLOOKUP($A$414, 文字檔!Y:Z, 2, 0)),0,VLOOKUP($A$414, 文字檔!Y:Z, 2, 0))</f>
        <v>0</v>
      </c>
      <c r="P414">
        <f>IF(ISERROR(VLOOKUP($A$414, 文字檔!AA:AB, 2, 0)),0,VLOOKUP($A$414, 文字檔!AA:AB, 2, 0))</f>
        <v>0</v>
      </c>
    </row>
    <row r="415" spans="1:16" ht="16.2">
      <c r="A415" s="7">
        <v>44151</v>
      </c>
      <c r="B415" s="5">
        <f>SUMPRODUCT($C$2:$P$2,$C$415:$P$415)</f>
        <v>304076.23</v>
      </c>
      <c r="C415" s="5">
        <f>IF(ISERROR(VLOOKUP($A$415, 文字檔!A:B, 2, 0)),0,VLOOKUP($A$415, 文字檔!A:B, 2, 0))</f>
        <v>7778.71</v>
      </c>
      <c r="D415" s="5">
        <f>IF(ISERROR(VLOOKUP($A$415, 文字檔!C:D, 2, 0)),0,VLOOKUP($A$415, 文字檔!C:D, 2, 0))</f>
        <v>0</v>
      </c>
      <c r="E415" s="5">
        <f>IF(ISERROR(VLOOKUP($A$415, 文字檔!E:F, 2, 0)),0,VLOOKUP($A$415, 文字檔!E:F, 2, 0))</f>
        <v>0</v>
      </c>
      <c r="F415" s="5">
        <f>IF(ISERROR(VLOOKUP($A$415, 文字檔!G:H, 2, 0)),0,VLOOKUP($A$415, 文字檔!G:H, 2, 0))</f>
        <v>59400</v>
      </c>
      <c r="G415" s="5">
        <f>IF(ISERROR(VLOOKUP($A$415, 文字檔!I:J, 2, 0)),0,VLOOKUP($A$415, 文字檔!I:J, 2, 0))</f>
        <v>34300</v>
      </c>
      <c r="H415" s="5">
        <f>IF(ISERROR(VLOOKUP($A$415, 文字檔!K:L, 2, 0)),0,VLOOKUP($A$415, 文字檔!K:L, 2, 0))</f>
        <v>32597.52</v>
      </c>
      <c r="I415" s="5">
        <f>IF(ISERROR(VLOOKUP($A$415, 文字檔!M:N, 2, 0)),0,VLOOKUP($A$415, 文字檔!M:N, 2, 0))</f>
        <v>0</v>
      </c>
      <c r="J415" s="5">
        <f>IF(ISERROR(VLOOKUP($A$415, 文字檔!O:P, 2, 0)),0,VLOOKUP($A$415, 文字檔!O:P, 2, 0))</f>
        <v>0</v>
      </c>
      <c r="K415">
        <f>IF(ISERROR(VLOOKUP($A$415, 文字檔!Q:R, 2, 0)),0,VLOOKUP($A$415, 文字檔!Q:R, 2, 0))</f>
        <v>59400</v>
      </c>
      <c r="L415">
        <f>IF(ISERROR(VLOOKUP($A$415, 文字檔!S:T, 2, 0)),0,VLOOKUP($A$415, 文字檔!S:T, 2, 0))</f>
        <v>0</v>
      </c>
      <c r="M415">
        <f>IF(ISERROR(VLOOKUP($A$415, 文字檔!U:V, 2, 0)),0,VLOOKUP($A$415, 文字檔!U:V, 2, 0))</f>
        <v>26300</v>
      </c>
      <c r="N415">
        <f>IF(ISERROR(VLOOKUP($A$415, 文字檔!W:X, 2, 0)),0,VLOOKUP($A$415, 文字檔!W:X, 2, 0))</f>
        <v>-4700</v>
      </c>
      <c r="O415">
        <f>IF(ISERROR(VLOOKUP($A$415, 文字檔!Y:Z, 2, 0)),0,VLOOKUP($A$415, 文字檔!Y:Z, 2, 0))</f>
        <v>33800</v>
      </c>
      <c r="P415">
        <f>IF(ISERROR(VLOOKUP($A$415, 文字檔!AA:AB, 2, 0)),0,VLOOKUP($A$415, 文字檔!AA:AB, 2, 0))</f>
        <v>55200</v>
      </c>
    </row>
    <row r="416" spans="1:16" ht="16.2">
      <c r="A416" s="7">
        <v>44152</v>
      </c>
      <c r="B416" s="5">
        <f>SUMPRODUCT($C$2:$P$2,$C$416:$P$416)</f>
        <v>94172.55</v>
      </c>
      <c r="C416" s="5">
        <f>IF(ISERROR(VLOOKUP($A$416, 文字檔!A:B, 2, 0)),0,VLOOKUP($A$416, 文字檔!A:B, 2, 0))</f>
        <v>0</v>
      </c>
      <c r="D416" s="5">
        <f>IF(ISERROR(VLOOKUP($A$416, 文字檔!C:D, 2, 0)),0,VLOOKUP($A$416, 文字檔!C:D, 2, 0))</f>
        <v>0</v>
      </c>
      <c r="E416" s="5">
        <f>IF(ISERROR(VLOOKUP($A$416, 文字檔!E:F, 2, 0)),0,VLOOKUP($A$416, 文字檔!E:F, 2, 0))</f>
        <v>0</v>
      </c>
      <c r="F416" s="5">
        <f>IF(ISERROR(VLOOKUP($A$416, 文字檔!G:H, 2, 0)),0,VLOOKUP($A$416, 文字檔!G:H, 2, 0))</f>
        <v>8800</v>
      </c>
      <c r="G416" s="5">
        <f>IF(ISERROR(VLOOKUP($A$416, 文字檔!I:J, 2, 0)),0,VLOOKUP($A$416, 文字檔!I:J, 2, 0))</f>
        <v>10900</v>
      </c>
      <c r="H416" s="5">
        <f>IF(ISERROR(VLOOKUP($A$416, 文字檔!K:L, 2, 0)),0,VLOOKUP($A$416, 文字檔!K:L, 2, 0))</f>
        <v>15790.14</v>
      </c>
      <c r="I416" s="5">
        <f>IF(ISERROR(VLOOKUP($A$416, 文字檔!M:N, 2, 0)),0,VLOOKUP($A$416, 文字檔!M:N, 2, 0))</f>
        <v>2100</v>
      </c>
      <c r="J416" s="5">
        <f>IF(ISERROR(VLOOKUP($A$416, 文字檔!O:P, 2, 0)),0,VLOOKUP($A$416, 文字檔!O:P, 2, 0))</f>
        <v>0</v>
      </c>
      <c r="K416">
        <f>IF(ISERROR(VLOOKUP($A$416, 文字檔!Q:R, 2, 0)),0,VLOOKUP($A$416, 文字檔!Q:R, 2, 0))</f>
        <v>7500</v>
      </c>
      <c r="L416">
        <f>IF(ISERROR(VLOOKUP($A$416, 文字檔!S:T, 2, 0)),0,VLOOKUP($A$416, 文字檔!S:T, 2, 0))</f>
        <v>5782.41</v>
      </c>
      <c r="M416">
        <f>IF(ISERROR(VLOOKUP($A$416, 文字檔!U:V, 2, 0)),0,VLOOKUP($A$416, 文字檔!U:V, 2, 0))</f>
        <v>8800</v>
      </c>
      <c r="N416">
        <f>IF(ISERROR(VLOOKUP($A$416, 文字檔!W:X, 2, 0)),0,VLOOKUP($A$416, 文字檔!W:X, 2, 0))</f>
        <v>0</v>
      </c>
      <c r="O416">
        <f>IF(ISERROR(VLOOKUP($A$416, 文字檔!Y:Z, 2, 0)),0,VLOOKUP($A$416, 文字檔!Y:Z, 2, 0))</f>
        <v>20600</v>
      </c>
      <c r="P416">
        <f>IF(ISERROR(VLOOKUP($A$416, 文字檔!AA:AB, 2, 0)),0,VLOOKUP($A$416, 文字檔!AA:AB, 2, 0))</f>
        <v>13900</v>
      </c>
    </row>
    <row r="417" spans="1:16" ht="16.2">
      <c r="A417" s="7">
        <v>44153</v>
      </c>
      <c r="B417" s="5">
        <f>SUMPRODUCT($C$2:$P$2,$C$417:$P$417)</f>
        <v>29155.550000000003</v>
      </c>
      <c r="C417" s="5">
        <f>IF(ISERROR(VLOOKUP($A$417, 文字檔!A:B, 2, 0)),0,VLOOKUP($A$417, 文字檔!A:B, 2, 0))</f>
        <v>-1625.12</v>
      </c>
      <c r="D417" s="5">
        <f>IF(ISERROR(VLOOKUP($A$417, 文字檔!C:D, 2, 0)),0,VLOOKUP($A$417, 文字檔!C:D, 2, 0))</f>
        <v>0</v>
      </c>
      <c r="E417" s="5">
        <f>IF(ISERROR(VLOOKUP($A$417, 文字檔!E:F, 2, 0)),0,VLOOKUP($A$417, 文字檔!E:F, 2, 0))</f>
        <v>0</v>
      </c>
      <c r="F417" s="5">
        <f>IF(ISERROR(VLOOKUP($A$417, 文字檔!G:H, 2, 0)),0,VLOOKUP($A$417, 文字檔!G:H, 2, 0))</f>
        <v>25700</v>
      </c>
      <c r="G417" s="5">
        <f>IF(ISERROR(VLOOKUP($A$417, 文字檔!I:J, 2, 0)),0,VLOOKUP($A$417, 文字檔!I:J, 2, 0))</f>
        <v>0</v>
      </c>
      <c r="H417" s="5">
        <f>IF(ISERROR(VLOOKUP($A$417, 文字檔!K:L, 2, 0)),0,VLOOKUP($A$417, 文字檔!K:L, 2, 0))</f>
        <v>2980.67</v>
      </c>
      <c r="I417" s="5">
        <f>IF(ISERROR(VLOOKUP($A$417, 文字檔!M:N, 2, 0)),0,VLOOKUP($A$417, 文字檔!M:N, 2, 0))</f>
        <v>-11700</v>
      </c>
      <c r="J417" s="5">
        <f>IF(ISERROR(VLOOKUP($A$417, 文字檔!O:P, 2, 0)),0,VLOOKUP($A$417, 文字檔!O:P, 2, 0))</f>
        <v>0</v>
      </c>
      <c r="K417">
        <f>IF(ISERROR(VLOOKUP($A$417, 文字檔!Q:R, 2, 0)),0,VLOOKUP($A$417, 文字檔!Q:R, 2, 0))</f>
        <v>0</v>
      </c>
      <c r="L417">
        <f>IF(ISERROR(VLOOKUP($A$417, 文字檔!S:T, 2, 0)),0,VLOOKUP($A$417, 文字檔!S:T, 2, 0))</f>
        <v>0</v>
      </c>
      <c r="M417">
        <f>IF(ISERROR(VLOOKUP($A$417, 文字檔!U:V, 2, 0)),0,VLOOKUP($A$417, 文字檔!U:V, 2, 0))</f>
        <v>25700</v>
      </c>
      <c r="N417">
        <f>IF(ISERROR(VLOOKUP($A$417, 文字檔!W:X, 2, 0)),0,VLOOKUP($A$417, 文字檔!W:X, 2, 0))</f>
        <v>0</v>
      </c>
      <c r="O417">
        <f>IF(ISERROR(VLOOKUP($A$417, 文字檔!Y:Z, 2, 0)),0,VLOOKUP($A$417, 文字檔!Y:Z, 2, 0))</f>
        <v>-11900</v>
      </c>
      <c r="P417">
        <f>IF(ISERROR(VLOOKUP($A$417, 文字檔!AA:AB, 2, 0)),0,VLOOKUP($A$417, 文字檔!AA:AB, 2, 0))</f>
        <v>0</v>
      </c>
    </row>
    <row r="418" spans="1:16" ht="16.2">
      <c r="A418" s="7">
        <v>44154</v>
      </c>
      <c r="B418" s="5">
        <f>SUMPRODUCT($C$2:$P$2,$C$418:$P$418)</f>
        <v>-15822</v>
      </c>
      <c r="C418" s="5">
        <f>IF(ISERROR(VLOOKUP($A$418, 文字檔!A:B, 2, 0)),0,VLOOKUP($A$418, 文字檔!A:B, 2, 0))</f>
        <v>0</v>
      </c>
      <c r="D418" s="5">
        <f>IF(ISERROR(VLOOKUP($A$418, 文字檔!C:D, 2, 0)),0,VLOOKUP($A$418, 文字檔!C:D, 2, 0))</f>
        <v>0</v>
      </c>
      <c r="E418" s="5">
        <f>IF(ISERROR(VLOOKUP($A$418, 文字檔!E:F, 2, 0)),0,VLOOKUP($A$418, 文字檔!E:F, 2, 0))</f>
        <v>0</v>
      </c>
      <c r="F418" s="5">
        <f>IF(ISERROR(VLOOKUP($A$418, 文字檔!G:H, 2, 0)),0,VLOOKUP($A$418, 文字檔!G:H, 2, 0))</f>
        <v>0</v>
      </c>
      <c r="G418" s="5">
        <f>IF(ISERROR(VLOOKUP($A$418, 文字檔!I:J, 2, 0)),0,VLOOKUP($A$418, 文字檔!I:J, 2, 0))</f>
        <v>0</v>
      </c>
      <c r="H418" s="5">
        <f>IF(ISERROR(VLOOKUP($A$418, 文字檔!K:L, 2, 0)),0,VLOOKUP($A$418, 文字檔!K:L, 2, 0))</f>
        <v>0</v>
      </c>
      <c r="I418" s="5">
        <f>IF(ISERROR(VLOOKUP($A$418, 文字檔!M:N, 2, 0)),0,VLOOKUP($A$418, 文字檔!M:N, 2, 0))</f>
        <v>0</v>
      </c>
      <c r="J418" s="5">
        <f>IF(ISERROR(VLOOKUP($A$418, 文字檔!O:P, 2, 0)),0,VLOOKUP($A$418, 文字檔!O:P, 2, 0))</f>
        <v>0</v>
      </c>
      <c r="K418">
        <f>IF(ISERROR(VLOOKUP($A$418, 文字檔!Q:R, 2, 0)),0,VLOOKUP($A$418, 文字檔!Q:R, 2, 0))</f>
        <v>0</v>
      </c>
      <c r="L418">
        <f>IF(ISERROR(VLOOKUP($A$418, 文字檔!S:T, 2, 0)),0,VLOOKUP($A$418, 文字檔!S:T, 2, 0))</f>
        <v>-8422</v>
      </c>
      <c r="M418">
        <f>IF(ISERROR(VLOOKUP($A$418, 文字檔!U:V, 2, 0)),0,VLOOKUP($A$418, 文字檔!U:V, 2, 0))</f>
        <v>0</v>
      </c>
      <c r="N418">
        <f>IF(ISERROR(VLOOKUP($A$418, 文字檔!W:X, 2, 0)),0,VLOOKUP($A$418, 文字檔!W:X, 2, 0))</f>
        <v>3300</v>
      </c>
      <c r="O418">
        <f>IF(ISERROR(VLOOKUP($A$418, 文字檔!Y:Z, 2, 0)),0,VLOOKUP($A$418, 文字檔!Y:Z, 2, 0))</f>
        <v>-10700</v>
      </c>
      <c r="P418">
        <f>IF(ISERROR(VLOOKUP($A$418, 文字檔!AA:AB, 2, 0)),0,VLOOKUP($A$418, 文字檔!AA:AB, 2, 0))</f>
        <v>0</v>
      </c>
    </row>
    <row r="419" spans="1:16" ht="16.2">
      <c r="A419" s="7">
        <v>44155</v>
      </c>
      <c r="B419" s="5">
        <f>SUMPRODUCT($C$2:$P$2,$C$419:$P$419)</f>
        <v>-5021.3100000000013</v>
      </c>
      <c r="C419" s="5">
        <f>IF(ISERROR(VLOOKUP($A$419, 文字檔!A:B, 2, 0)),0,VLOOKUP($A$419, 文字檔!A:B, 2, 0))</f>
        <v>0</v>
      </c>
      <c r="D419" s="5">
        <f>IF(ISERROR(VLOOKUP($A$419, 文字檔!C:D, 2, 0)),0,VLOOKUP($A$419, 文字檔!C:D, 2, 0))</f>
        <v>0</v>
      </c>
      <c r="E419" s="5">
        <f>IF(ISERROR(VLOOKUP($A$419, 文字檔!E:F, 2, 0)),0,VLOOKUP($A$419, 文字檔!E:F, 2, 0))</f>
        <v>0</v>
      </c>
      <c r="F419" s="5">
        <f>IF(ISERROR(VLOOKUP($A$419, 文字檔!G:H, 2, 0)),0,VLOOKUP($A$419, 文字檔!G:H, 2, 0))</f>
        <v>0</v>
      </c>
      <c r="G419" s="5">
        <f>IF(ISERROR(VLOOKUP($A$419, 文字檔!I:J, 2, 0)),0,VLOOKUP($A$419, 文字檔!I:J, 2, 0))</f>
        <v>-6400</v>
      </c>
      <c r="H419" s="5">
        <f>IF(ISERROR(VLOOKUP($A$419, 文字檔!K:L, 2, 0)),0,VLOOKUP($A$419, 文字檔!K:L, 2, 0))</f>
        <v>178.69</v>
      </c>
      <c r="I419" s="5">
        <f>IF(ISERROR(VLOOKUP($A$419, 文字檔!M:N, 2, 0)),0,VLOOKUP($A$419, 文字檔!M:N, 2, 0))</f>
        <v>-100</v>
      </c>
      <c r="J419" s="5">
        <f>IF(ISERROR(VLOOKUP($A$419, 文字檔!O:P, 2, 0)),0,VLOOKUP($A$419, 文字檔!O:P, 2, 0))</f>
        <v>0</v>
      </c>
      <c r="K419">
        <f>IF(ISERROR(VLOOKUP($A$419, 文字檔!Q:R, 2, 0)),0,VLOOKUP($A$419, 文字檔!Q:R, 2, 0))</f>
        <v>0</v>
      </c>
      <c r="L419">
        <f>IF(ISERROR(VLOOKUP($A$419, 文字檔!S:T, 2, 0)),0,VLOOKUP($A$419, 文字檔!S:T, 2, 0))</f>
        <v>0</v>
      </c>
      <c r="M419">
        <f>IF(ISERROR(VLOOKUP($A$419, 文字檔!U:V, 2, 0)),0,VLOOKUP($A$419, 文字檔!U:V, 2, 0))</f>
        <v>0</v>
      </c>
      <c r="N419">
        <f>IF(ISERROR(VLOOKUP($A$419, 文字檔!W:X, 2, 0)),0,VLOOKUP($A$419, 文字檔!W:X, 2, 0))</f>
        <v>800</v>
      </c>
      <c r="O419">
        <f>IF(ISERROR(VLOOKUP($A$419, 文字檔!Y:Z, 2, 0)),0,VLOOKUP($A$419, 文字檔!Y:Z, 2, 0))</f>
        <v>-6600</v>
      </c>
      <c r="P419">
        <f>IF(ISERROR(VLOOKUP($A$419, 文字檔!AA:AB, 2, 0)),0,VLOOKUP($A$419, 文字檔!AA:AB, 2, 0))</f>
        <v>7100</v>
      </c>
    </row>
    <row r="420" spans="1:16" ht="16.2">
      <c r="A420" s="7">
        <v>44156</v>
      </c>
      <c r="B420" s="5">
        <f>SUMPRODUCT($C$2:$P$2,$C$420:$P$420)</f>
        <v>0</v>
      </c>
      <c r="C420" s="5">
        <f>IF(ISERROR(VLOOKUP($A$420, 文字檔!A:B, 2, 0)),0,VLOOKUP($A$420, 文字檔!A:B, 2, 0))</f>
        <v>0</v>
      </c>
      <c r="D420" s="5">
        <f>IF(ISERROR(VLOOKUP($A$420, 文字檔!C:D, 2, 0)),0,VLOOKUP($A$420, 文字檔!C:D, 2, 0))</f>
        <v>0</v>
      </c>
      <c r="E420" s="5">
        <f>IF(ISERROR(VLOOKUP($A$420, 文字檔!E:F, 2, 0)),0,VLOOKUP($A$420, 文字檔!E:F, 2, 0))</f>
        <v>0</v>
      </c>
      <c r="F420" s="5">
        <f>IF(ISERROR(VLOOKUP($A$420, 文字檔!G:H, 2, 0)),0,VLOOKUP($A$420, 文字檔!G:H, 2, 0))</f>
        <v>0</v>
      </c>
      <c r="G420" s="5">
        <f>IF(ISERROR(VLOOKUP($A$420, 文字檔!I:J, 2, 0)),0,VLOOKUP($A$420, 文字檔!I:J, 2, 0))</f>
        <v>0</v>
      </c>
      <c r="H420" s="5">
        <f>IF(ISERROR(VLOOKUP($A$420, 文字檔!K:L, 2, 0)),0,VLOOKUP($A$420, 文字檔!K:L, 2, 0))</f>
        <v>0</v>
      </c>
      <c r="I420" s="5">
        <f>IF(ISERROR(VLOOKUP($A$420, 文字檔!M:N, 2, 0)),0,VLOOKUP($A$420, 文字檔!M:N, 2, 0))</f>
        <v>0</v>
      </c>
      <c r="J420" s="5">
        <f>IF(ISERROR(VLOOKUP($A$420, 文字檔!O:P, 2, 0)),0,VLOOKUP($A$420, 文字檔!O:P, 2, 0))</f>
        <v>0</v>
      </c>
      <c r="K420">
        <f>IF(ISERROR(VLOOKUP($A$420, 文字檔!Q:R, 2, 0)),0,VLOOKUP($A$420, 文字檔!Q:R, 2, 0))</f>
        <v>0</v>
      </c>
      <c r="L420">
        <f>IF(ISERROR(VLOOKUP($A$420, 文字檔!S:T, 2, 0)),0,VLOOKUP($A$420, 文字檔!S:T, 2, 0))</f>
        <v>0</v>
      </c>
      <c r="M420">
        <f>IF(ISERROR(VLOOKUP($A$420, 文字檔!U:V, 2, 0)),0,VLOOKUP($A$420, 文字檔!U:V, 2, 0))</f>
        <v>0</v>
      </c>
      <c r="N420">
        <f>IF(ISERROR(VLOOKUP($A$420, 文字檔!W:X, 2, 0)),0,VLOOKUP($A$420, 文字檔!W:X, 2, 0))</f>
        <v>0</v>
      </c>
      <c r="O420">
        <f>IF(ISERROR(VLOOKUP($A$420, 文字檔!Y:Z, 2, 0)),0,VLOOKUP($A$420, 文字檔!Y:Z, 2, 0))</f>
        <v>0</v>
      </c>
      <c r="P420">
        <f>IF(ISERROR(VLOOKUP($A$420, 文字檔!AA:AB, 2, 0)),0,VLOOKUP($A$420, 文字檔!AA:AB, 2, 0))</f>
        <v>0</v>
      </c>
    </row>
    <row r="421" spans="1:16" ht="16.2">
      <c r="A421" s="7">
        <v>44157</v>
      </c>
      <c r="B421" s="5">
        <f>SUMPRODUCT($C$2:$P$2,$C$421:$P$421)</f>
        <v>0</v>
      </c>
      <c r="C421" s="5">
        <f>IF(ISERROR(VLOOKUP($A$421, 文字檔!A:B, 2, 0)),0,VLOOKUP($A$421, 文字檔!A:B, 2, 0))</f>
        <v>0</v>
      </c>
      <c r="D421" s="5">
        <f>IF(ISERROR(VLOOKUP($A$421, 文字檔!C:D, 2, 0)),0,VLOOKUP($A$421, 文字檔!C:D, 2, 0))</f>
        <v>0</v>
      </c>
      <c r="E421" s="5">
        <f>IF(ISERROR(VLOOKUP($A$421, 文字檔!E:F, 2, 0)),0,VLOOKUP($A$421, 文字檔!E:F, 2, 0))</f>
        <v>0</v>
      </c>
      <c r="F421" s="5">
        <f>IF(ISERROR(VLOOKUP($A$421, 文字檔!G:H, 2, 0)),0,VLOOKUP($A$421, 文字檔!G:H, 2, 0))</f>
        <v>0</v>
      </c>
      <c r="G421" s="5">
        <f>IF(ISERROR(VLOOKUP($A$421, 文字檔!I:J, 2, 0)),0,VLOOKUP($A$421, 文字檔!I:J, 2, 0))</f>
        <v>0</v>
      </c>
      <c r="H421" s="5">
        <f>IF(ISERROR(VLOOKUP($A$421, 文字檔!K:L, 2, 0)),0,VLOOKUP($A$421, 文字檔!K:L, 2, 0))</f>
        <v>0</v>
      </c>
      <c r="I421" s="5">
        <f>IF(ISERROR(VLOOKUP($A$421, 文字檔!M:N, 2, 0)),0,VLOOKUP($A$421, 文字檔!M:N, 2, 0))</f>
        <v>0</v>
      </c>
      <c r="J421" s="5">
        <f>IF(ISERROR(VLOOKUP($A$421, 文字檔!O:P, 2, 0)),0,VLOOKUP($A$421, 文字檔!O:P, 2, 0))</f>
        <v>0</v>
      </c>
      <c r="K421">
        <f>IF(ISERROR(VLOOKUP($A$421, 文字檔!Q:R, 2, 0)),0,VLOOKUP($A$421, 文字檔!Q:R, 2, 0))</f>
        <v>0</v>
      </c>
      <c r="L421">
        <f>IF(ISERROR(VLOOKUP($A$421, 文字檔!S:T, 2, 0)),0,VLOOKUP($A$421, 文字檔!S:T, 2, 0))</f>
        <v>0</v>
      </c>
      <c r="M421">
        <f>IF(ISERROR(VLOOKUP($A$421, 文字檔!U:V, 2, 0)),0,VLOOKUP($A$421, 文字檔!U:V, 2, 0))</f>
        <v>0</v>
      </c>
      <c r="N421">
        <f>IF(ISERROR(VLOOKUP($A$421, 文字檔!W:X, 2, 0)),0,VLOOKUP($A$421, 文字檔!W:X, 2, 0))</f>
        <v>0</v>
      </c>
      <c r="O421">
        <f>IF(ISERROR(VLOOKUP($A$421, 文字檔!Y:Z, 2, 0)),0,VLOOKUP($A$421, 文字檔!Y:Z, 2, 0))</f>
        <v>0</v>
      </c>
      <c r="P421">
        <f>IF(ISERROR(VLOOKUP($A$421, 文字檔!AA:AB, 2, 0)),0,VLOOKUP($A$421, 文字檔!AA:AB, 2, 0))</f>
        <v>0</v>
      </c>
    </row>
    <row r="422" spans="1:16" ht="16.2">
      <c r="A422" s="7">
        <v>44158</v>
      </c>
      <c r="B422" s="5">
        <f>SUMPRODUCT($C$2:$P$2,$C$422:$P$422)</f>
        <v>-8758.3000000000029</v>
      </c>
      <c r="C422" s="5">
        <f>IF(ISERROR(VLOOKUP($A$422, 文字檔!A:B, 2, 0)),0,VLOOKUP($A$422, 文字檔!A:B, 2, 0))</f>
        <v>-16066.44</v>
      </c>
      <c r="D422" s="5">
        <f>IF(ISERROR(VLOOKUP($A$422, 文字檔!C:D, 2, 0)),0,VLOOKUP($A$422, 文字檔!C:D, 2, 0))</f>
        <v>0</v>
      </c>
      <c r="E422" s="5">
        <f>IF(ISERROR(VLOOKUP($A$422, 文字檔!E:F, 2, 0)),0,VLOOKUP($A$422, 文字檔!E:F, 2, 0))</f>
        <v>0</v>
      </c>
      <c r="F422" s="5">
        <f>IF(ISERROR(VLOOKUP($A$422, 文字檔!G:H, 2, 0)),0,VLOOKUP($A$422, 文字檔!G:H, 2, 0))</f>
        <v>0</v>
      </c>
      <c r="G422" s="5">
        <f>IF(ISERROR(VLOOKUP($A$422, 文字檔!I:J, 2, 0)),0,VLOOKUP($A$422, 文字檔!I:J, 2, 0))</f>
        <v>-7500</v>
      </c>
      <c r="H422" s="5">
        <f>IF(ISERROR(VLOOKUP($A$422, 文字檔!K:L, 2, 0)),0,VLOOKUP($A$422, 文字檔!K:L, 2, 0))</f>
        <v>968.97</v>
      </c>
      <c r="I422" s="5">
        <f>IF(ISERROR(VLOOKUP($A$422, 文字檔!M:N, 2, 0)),0,VLOOKUP($A$422, 文字檔!M:N, 2, 0))</f>
        <v>-8100</v>
      </c>
      <c r="J422" s="5">
        <f>IF(ISERROR(VLOOKUP($A$422, 文字檔!O:P, 2, 0)),0,VLOOKUP($A$422, 文字檔!O:P, 2, 0))</f>
        <v>-16829.86</v>
      </c>
      <c r="K422">
        <f>IF(ISERROR(VLOOKUP($A$422, 文字檔!Q:R, 2, 0)),0,VLOOKUP($A$422, 文字檔!Q:R, 2, 0))</f>
        <v>0</v>
      </c>
      <c r="L422">
        <f>IF(ISERROR(VLOOKUP($A$422, 文字檔!S:T, 2, 0)),0,VLOOKUP($A$422, 文字檔!S:T, 2, 0))</f>
        <v>-9030.9699999999993</v>
      </c>
      <c r="M422">
        <f>IF(ISERROR(VLOOKUP($A$422, 文字檔!U:V, 2, 0)),0,VLOOKUP($A$422, 文字檔!U:V, 2, 0))</f>
        <v>0</v>
      </c>
      <c r="N422">
        <f>IF(ISERROR(VLOOKUP($A$422, 文字檔!W:X, 2, 0)),0,VLOOKUP($A$422, 文字檔!W:X, 2, 0))</f>
        <v>-12900</v>
      </c>
      <c r="O422">
        <f>IF(ISERROR(VLOOKUP($A$422, 文字檔!Y:Z, 2, 0)),0,VLOOKUP($A$422, 文字檔!Y:Z, 2, 0))</f>
        <v>32900</v>
      </c>
      <c r="P422">
        <f>IF(ISERROR(VLOOKUP($A$422, 文字檔!AA:AB, 2, 0)),0,VLOOKUP($A$422, 文字檔!AA:AB, 2, 0))</f>
        <v>27800</v>
      </c>
    </row>
    <row r="423" spans="1:16" ht="16.2">
      <c r="A423" s="7">
        <v>44159</v>
      </c>
      <c r="B423" s="5">
        <f>SUMPRODUCT($C$2:$P$2,$C$423:$P$423)</f>
        <v>8067.98</v>
      </c>
      <c r="C423" s="5">
        <f>IF(ISERROR(VLOOKUP($A$423, 文字檔!A:B, 2, 0)),0,VLOOKUP($A$423, 文字檔!A:B, 2, 0))</f>
        <v>0</v>
      </c>
      <c r="D423" s="5">
        <f>IF(ISERROR(VLOOKUP($A$423, 文字檔!C:D, 2, 0)),0,VLOOKUP($A$423, 文字檔!C:D, 2, 0))</f>
        <v>0</v>
      </c>
      <c r="E423" s="5">
        <f>IF(ISERROR(VLOOKUP($A$423, 文字檔!E:F, 2, 0)),0,VLOOKUP($A$423, 文字檔!E:F, 2, 0))</f>
        <v>0</v>
      </c>
      <c r="F423" s="5">
        <f>IF(ISERROR(VLOOKUP($A$423, 文字檔!G:H, 2, 0)),0,VLOOKUP($A$423, 文字檔!G:H, 2, 0))</f>
        <v>0</v>
      </c>
      <c r="G423" s="5">
        <f>IF(ISERROR(VLOOKUP($A$423, 文字檔!I:J, 2, 0)),0,VLOOKUP($A$423, 文字檔!I:J, 2, 0))</f>
        <v>-700</v>
      </c>
      <c r="H423" s="5">
        <f>IF(ISERROR(VLOOKUP($A$423, 文字檔!K:L, 2, 0)),0,VLOOKUP($A$423, 文字檔!K:L, 2, 0))</f>
        <v>4767.9799999999996</v>
      </c>
      <c r="I423" s="5">
        <f>IF(ISERROR(VLOOKUP($A$423, 文字檔!M:N, 2, 0)),0,VLOOKUP($A$423, 文字檔!M:N, 2, 0))</f>
        <v>5700</v>
      </c>
      <c r="J423" s="5">
        <f>IF(ISERROR(VLOOKUP($A$423, 文字檔!O:P, 2, 0)),0,VLOOKUP($A$423, 文字檔!O:P, 2, 0))</f>
        <v>0</v>
      </c>
      <c r="K423">
        <f>IF(ISERROR(VLOOKUP($A$423, 文字檔!Q:R, 2, 0)),0,VLOOKUP($A$423, 文字檔!Q:R, 2, 0))</f>
        <v>0</v>
      </c>
      <c r="L423">
        <f>IF(ISERROR(VLOOKUP($A$423, 文字檔!S:T, 2, 0)),0,VLOOKUP($A$423, 文字檔!S:T, 2, 0))</f>
        <v>0</v>
      </c>
      <c r="M423">
        <f>IF(ISERROR(VLOOKUP($A$423, 文字檔!U:V, 2, 0)),0,VLOOKUP($A$423, 文字檔!U:V, 2, 0))</f>
        <v>0</v>
      </c>
      <c r="N423">
        <f>IF(ISERROR(VLOOKUP($A$423, 文字檔!W:X, 2, 0)),0,VLOOKUP($A$423, 文字檔!W:X, 2, 0))</f>
        <v>0</v>
      </c>
      <c r="O423">
        <f>IF(ISERROR(VLOOKUP($A$423, 文字檔!Y:Z, 2, 0)),0,VLOOKUP($A$423, 文字檔!Y:Z, 2, 0))</f>
        <v>0</v>
      </c>
      <c r="P423">
        <f>IF(ISERROR(VLOOKUP($A$423, 文字檔!AA:AB, 2, 0)),0,VLOOKUP($A$423, 文字檔!AA:AB, 2, 0))</f>
        <v>-1700</v>
      </c>
    </row>
    <row r="424" spans="1:16" ht="16.2">
      <c r="A424" s="7">
        <v>44160</v>
      </c>
      <c r="B424" s="5">
        <f>SUMPRODUCT($C$2:$P$2,$C$424:$P$424)</f>
        <v>29971.4</v>
      </c>
      <c r="C424" s="5">
        <f>IF(ISERROR(VLOOKUP($A$424, 文字檔!A:B, 2, 0)),0,VLOOKUP($A$424, 文字檔!A:B, 2, 0))</f>
        <v>22371.4</v>
      </c>
      <c r="D424" s="5">
        <f>IF(ISERROR(VLOOKUP($A$424, 文字檔!C:D, 2, 0)),0,VLOOKUP($A$424, 文字檔!C:D, 2, 0))</f>
        <v>0</v>
      </c>
      <c r="E424" s="5">
        <f>IF(ISERROR(VLOOKUP($A$424, 文字檔!E:F, 2, 0)),0,VLOOKUP($A$424, 文字檔!E:F, 2, 0))</f>
        <v>0</v>
      </c>
      <c r="F424" s="5">
        <f>IF(ISERROR(VLOOKUP($A$424, 文字檔!G:H, 2, 0)),0,VLOOKUP($A$424, 文字檔!G:H, 2, 0))</f>
        <v>0</v>
      </c>
      <c r="G424" s="5">
        <f>IF(ISERROR(VLOOKUP($A$424, 文字檔!I:J, 2, 0)),0,VLOOKUP($A$424, 文字檔!I:J, 2, 0))</f>
        <v>0</v>
      </c>
      <c r="H424" s="5">
        <f>IF(ISERROR(VLOOKUP($A$424, 文字檔!K:L, 2, 0)),0,VLOOKUP($A$424, 文字檔!K:L, 2, 0))</f>
        <v>0</v>
      </c>
      <c r="I424" s="5">
        <f>IF(ISERROR(VLOOKUP($A$424, 文字檔!M:N, 2, 0)),0,VLOOKUP($A$424, 文字檔!M:N, 2, 0))</f>
        <v>-1500</v>
      </c>
      <c r="J424" s="5">
        <f>IF(ISERROR(VLOOKUP($A$424, 文字檔!O:P, 2, 0)),0,VLOOKUP($A$424, 文字檔!O:P, 2, 0))</f>
        <v>0</v>
      </c>
      <c r="K424">
        <f>IF(ISERROR(VLOOKUP($A$424, 文字檔!Q:R, 2, 0)),0,VLOOKUP($A$424, 文字檔!Q:R, 2, 0))</f>
        <v>0</v>
      </c>
      <c r="L424">
        <f>IF(ISERROR(VLOOKUP($A$424, 文字檔!S:T, 2, 0)),0,VLOOKUP($A$424, 文字檔!S:T, 2, 0))</f>
        <v>0</v>
      </c>
      <c r="M424">
        <f>IF(ISERROR(VLOOKUP($A$424, 文字檔!U:V, 2, 0)),0,VLOOKUP($A$424, 文字檔!U:V, 2, 0))</f>
        <v>0</v>
      </c>
      <c r="N424">
        <f>IF(ISERROR(VLOOKUP($A$424, 文字檔!W:X, 2, 0)),0,VLOOKUP($A$424, 文字檔!W:X, 2, 0))</f>
        <v>24100</v>
      </c>
      <c r="O424">
        <f>IF(ISERROR(VLOOKUP($A$424, 文字檔!Y:Z, 2, 0)),0,VLOOKUP($A$424, 文字檔!Y:Z, 2, 0))</f>
        <v>-15000</v>
      </c>
      <c r="P424">
        <f>IF(ISERROR(VLOOKUP($A$424, 文字檔!AA:AB, 2, 0)),0,VLOOKUP($A$424, 文字檔!AA:AB, 2, 0))</f>
        <v>0</v>
      </c>
    </row>
    <row r="425" spans="1:16" ht="16.2">
      <c r="A425" s="7">
        <v>44161</v>
      </c>
      <c r="B425" s="5">
        <f>SUMPRODUCT($C$2:$P$2,$C$425:$P$425)</f>
        <v>500</v>
      </c>
      <c r="C425" s="5">
        <f>IF(ISERROR(VLOOKUP($A$425, 文字檔!A:B, 2, 0)),0,VLOOKUP($A$425, 文字檔!A:B, 2, 0))</f>
        <v>0</v>
      </c>
      <c r="D425" s="5">
        <f>IF(ISERROR(VLOOKUP($A$425, 文字檔!C:D, 2, 0)),0,VLOOKUP($A$425, 文字檔!C:D, 2, 0))</f>
        <v>0</v>
      </c>
      <c r="E425" s="5">
        <f>IF(ISERROR(VLOOKUP($A$425, 文字檔!E:F, 2, 0)),0,VLOOKUP($A$425, 文字檔!E:F, 2, 0))</f>
        <v>0</v>
      </c>
      <c r="F425" s="5">
        <f>IF(ISERROR(VLOOKUP($A$425, 文字檔!G:H, 2, 0)),0,VLOOKUP($A$425, 文字檔!G:H, 2, 0))</f>
        <v>0</v>
      </c>
      <c r="G425" s="5">
        <f>IF(ISERROR(VLOOKUP($A$425, 文字檔!I:J, 2, 0)),0,VLOOKUP($A$425, 文字檔!I:J, 2, 0))</f>
        <v>0</v>
      </c>
      <c r="H425" s="5">
        <f>IF(ISERROR(VLOOKUP($A$425, 文字檔!K:L, 2, 0)),0,VLOOKUP($A$425, 文字檔!K:L, 2, 0))</f>
        <v>0</v>
      </c>
      <c r="I425" s="5">
        <f>IF(ISERROR(VLOOKUP($A$425, 文字檔!M:N, 2, 0)),0,VLOOKUP($A$425, 文字檔!M:N, 2, 0))</f>
        <v>17100</v>
      </c>
      <c r="J425" s="5">
        <f>IF(ISERROR(VLOOKUP($A$425, 文字檔!O:P, 2, 0)),0,VLOOKUP($A$425, 文字檔!O:P, 2, 0))</f>
        <v>0</v>
      </c>
      <c r="K425">
        <f>IF(ISERROR(VLOOKUP($A$425, 文字檔!Q:R, 2, 0)),0,VLOOKUP($A$425, 文字檔!Q:R, 2, 0))</f>
        <v>0</v>
      </c>
      <c r="L425">
        <f>IF(ISERROR(VLOOKUP($A$425, 文字檔!S:T, 2, 0)),0,VLOOKUP($A$425, 文字檔!S:T, 2, 0))</f>
        <v>0</v>
      </c>
      <c r="M425">
        <f>IF(ISERROR(VLOOKUP($A$425, 文字檔!U:V, 2, 0)),0,VLOOKUP($A$425, 文字檔!U:V, 2, 0))</f>
        <v>-3900</v>
      </c>
      <c r="N425">
        <f>IF(ISERROR(VLOOKUP($A$425, 文字檔!W:X, 2, 0)),0,VLOOKUP($A$425, 文字檔!W:X, 2, 0))</f>
        <v>-24300</v>
      </c>
      <c r="O425">
        <f>IF(ISERROR(VLOOKUP($A$425, 文字檔!Y:Z, 2, 0)),0,VLOOKUP($A$425, 文字檔!Y:Z, 2, 0))</f>
        <v>11600</v>
      </c>
      <c r="P425">
        <f>IF(ISERROR(VLOOKUP($A$425, 文字檔!AA:AB, 2, 0)),0,VLOOKUP($A$425, 文字檔!AA:AB, 2, 0))</f>
        <v>0</v>
      </c>
    </row>
    <row r="426" spans="1:16" ht="16.2">
      <c r="A426" s="7">
        <v>44162</v>
      </c>
      <c r="B426" s="5">
        <f>SUMPRODUCT($C$2:$P$2,$C$426:$P$426)</f>
        <v>15670.32</v>
      </c>
      <c r="C426" s="5">
        <f>IF(ISERROR(VLOOKUP($A$426, 文字檔!A:B, 2, 0)),0,VLOOKUP($A$426, 文字檔!A:B, 2, 0))</f>
        <v>16370.32</v>
      </c>
      <c r="D426" s="5">
        <f>IF(ISERROR(VLOOKUP($A$426, 文字檔!C:D, 2, 0)),0,VLOOKUP($A$426, 文字檔!C:D, 2, 0))</f>
        <v>0</v>
      </c>
      <c r="E426" s="5">
        <f>IF(ISERROR(VLOOKUP($A$426, 文字檔!E:F, 2, 0)),0,VLOOKUP($A$426, 文字檔!E:F, 2, 0))</f>
        <v>0</v>
      </c>
      <c r="F426" s="5">
        <f>IF(ISERROR(VLOOKUP($A$426, 文字檔!G:H, 2, 0)),0,VLOOKUP($A$426, 文字檔!G:H, 2, 0))</f>
        <v>0</v>
      </c>
      <c r="G426" s="5">
        <f>IF(ISERROR(VLOOKUP($A$426, 文字檔!I:J, 2, 0)),0,VLOOKUP($A$426, 文字檔!I:J, 2, 0))</f>
        <v>-14200</v>
      </c>
      <c r="H426" s="5">
        <f>IF(ISERROR(VLOOKUP($A$426, 文字檔!K:L, 2, 0)),0,VLOOKUP($A$426, 文字檔!K:L, 2, 0))</f>
        <v>0</v>
      </c>
      <c r="I426" s="5">
        <f>IF(ISERROR(VLOOKUP($A$426, 文字檔!M:N, 2, 0)),0,VLOOKUP($A$426, 文字檔!M:N, 2, 0))</f>
        <v>-1000</v>
      </c>
      <c r="J426" s="5">
        <f>IF(ISERROR(VLOOKUP($A$426, 文字檔!O:P, 2, 0)),0,VLOOKUP($A$426, 文字檔!O:P, 2, 0))</f>
        <v>0</v>
      </c>
      <c r="K426">
        <f>IF(ISERROR(VLOOKUP($A$426, 文字檔!Q:R, 2, 0)),0,VLOOKUP($A$426, 文字檔!Q:R, 2, 0))</f>
        <v>0</v>
      </c>
      <c r="L426">
        <f>IF(ISERROR(VLOOKUP($A$426, 文字檔!S:T, 2, 0)),0,VLOOKUP($A$426, 文字檔!S:T, 2, 0))</f>
        <v>0</v>
      </c>
      <c r="M426">
        <f>IF(ISERROR(VLOOKUP($A$426, 文字檔!U:V, 2, 0)),0,VLOOKUP($A$426, 文字檔!U:V, 2, 0))</f>
        <v>7400</v>
      </c>
      <c r="N426">
        <f>IF(ISERROR(VLOOKUP($A$426, 文字檔!W:X, 2, 0)),0,VLOOKUP($A$426, 文字檔!W:X, 2, 0))</f>
        <v>0</v>
      </c>
      <c r="O426">
        <f>IF(ISERROR(VLOOKUP($A$426, 文字檔!Y:Z, 2, 0)),0,VLOOKUP($A$426, 文字檔!Y:Z, 2, 0))</f>
        <v>7100</v>
      </c>
      <c r="P426">
        <f>IF(ISERROR(VLOOKUP($A$426, 文字檔!AA:AB, 2, 0)),0,VLOOKUP($A$426, 文字檔!AA:AB, 2, 0))</f>
        <v>0</v>
      </c>
    </row>
    <row r="427" spans="1:16" ht="16.2">
      <c r="A427" s="7">
        <v>44163</v>
      </c>
      <c r="B427" s="5">
        <f>SUMPRODUCT($C$2:$P$2,$C$427:$P$427)</f>
        <v>0</v>
      </c>
      <c r="C427" s="5">
        <f>IF(ISERROR(VLOOKUP($A$427, 文字檔!A:B, 2, 0)),0,VLOOKUP($A$427, 文字檔!A:B, 2, 0))</f>
        <v>0</v>
      </c>
      <c r="D427" s="5">
        <f>IF(ISERROR(VLOOKUP($A$427, 文字檔!C:D, 2, 0)),0,VLOOKUP($A$427, 文字檔!C:D, 2, 0))</f>
        <v>0</v>
      </c>
      <c r="E427" s="5">
        <f>IF(ISERROR(VLOOKUP($A$427, 文字檔!E:F, 2, 0)),0,VLOOKUP($A$427, 文字檔!E:F, 2, 0))</f>
        <v>0</v>
      </c>
      <c r="F427" s="5">
        <f>IF(ISERROR(VLOOKUP($A$427, 文字檔!G:H, 2, 0)),0,VLOOKUP($A$427, 文字檔!G:H, 2, 0))</f>
        <v>0</v>
      </c>
      <c r="G427" s="5">
        <f>IF(ISERROR(VLOOKUP($A$427, 文字檔!I:J, 2, 0)),0,VLOOKUP($A$427, 文字檔!I:J, 2, 0))</f>
        <v>0</v>
      </c>
      <c r="H427" s="5">
        <f>IF(ISERROR(VLOOKUP($A$427, 文字檔!K:L, 2, 0)),0,VLOOKUP($A$427, 文字檔!K:L, 2, 0))</f>
        <v>0</v>
      </c>
      <c r="I427" s="5">
        <f>IF(ISERROR(VLOOKUP($A$427, 文字檔!M:N, 2, 0)),0,VLOOKUP($A$427, 文字檔!M:N, 2, 0))</f>
        <v>0</v>
      </c>
      <c r="J427" s="5">
        <f>IF(ISERROR(VLOOKUP($A$427, 文字檔!O:P, 2, 0)),0,VLOOKUP($A$427, 文字檔!O:P, 2, 0))</f>
        <v>0</v>
      </c>
      <c r="K427">
        <f>IF(ISERROR(VLOOKUP($A$427, 文字檔!Q:R, 2, 0)),0,VLOOKUP($A$427, 文字檔!Q:R, 2, 0))</f>
        <v>0</v>
      </c>
      <c r="L427">
        <f>IF(ISERROR(VLOOKUP($A$427, 文字檔!S:T, 2, 0)),0,VLOOKUP($A$427, 文字檔!S:T, 2, 0))</f>
        <v>0</v>
      </c>
      <c r="M427">
        <f>IF(ISERROR(VLOOKUP($A$427, 文字檔!U:V, 2, 0)),0,VLOOKUP($A$427, 文字檔!U:V, 2, 0))</f>
        <v>0</v>
      </c>
      <c r="N427">
        <f>IF(ISERROR(VLOOKUP($A$427, 文字檔!W:X, 2, 0)),0,VLOOKUP($A$427, 文字檔!W:X, 2, 0))</f>
        <v>0</v>
      </c>
      <c r="O427">
        <f>IF(ISERROR(VLOOKUP($A$427, 文字檔!Y:Z, 2, 0)),0,VLOOKUP($A$427, 文字檔!Y:Z, 2, 0))</f>
        <v>0</v>
      </c>
      <c r="P427">
        <f>IF(ISERROR(VLOOKUP($A$427, 文字檔!AA:AB, 2, 0)),0,VLOOKUP($A$427, 文字檔!AA:AB, 2, 0))</f>
        <v>0</v>
      </c>
    </row>
    <row r="428" spans="1:16" ht="16.2">
      <c r="A428" s="7">
        <v>44164</v>
      </c>
      <c r="B428" s="5">
        <f>SUMPRODUCT($C$2:$P$2,$C$428:$P$428)</f>
        <v>0</v>
      </c>
      <c r="C428" s="5">
        <f>IF(ISERROR(VLOOKUP($A$428, 文字檔!A:B, 2, 0)),0,VLOOKUP($A$428, 文字檔!A:B, 2, 0))</f>
        <v>0</v>
      </c>
      <c r="D428" s="5">
        <f>IF(ISERROR(VLOOKUP($A$428, 文字檔!C:D, 2, 0)),0,VLOOKUP($A$428, 文字檔!C:D, 2, 0))</f>
        <v>0</v>
      </c>
      <c r="E428" s="5">
        <f>IF(ISERROR(VLOOKUP($A$428, 文字檔!E:F, 2, 0)),0,VLOOKUP($A$428, 文字檔!E:F, 2, 0))</f>
        <v>0</v>
      </c>
      <c r="F428" s="5">
        <f>IF(ISERROR(VLOOKUP($A$428, 文字檔!G:H, 2, 0)),0,VLOOKUP($A$428, 文字檔!G:H, 2, 0))</f>
        <v>0</v>
      </c>
      <c r="G428" s="5">
        <f>IF(ISERROR(VLOOKUP($A$428, 文字檔!I:J, 2, 0)),0,VLOOKUP($A$428, 文字檔!I:J, 2, 0))</f>
        <v>0</v>
      </c>
      <c r="H428" s="5">
        <f>IF(ISERROR(VLOOKUP($A$428, 文字檔!K:L, 2, 0)),0,VLOOKUP($A$428, 文字檔!K:L, 2, 0))</f>
        <v>0</v>
      </c>
      <c r="I428" s="5">
        <f>IF(ISERROR(VLOOKUP($A$428, 文字檔!M:N, 2, 0)),0,VLOOKUP($A$428, 文字檔!M:N, 2, 0))</f>
        <v>0</v>
      </c>
      <c r="J428" s="5">
        <f>IF(ISERROR(VLOOKUP($A$428, 文字檔!O:P, 2, 0)),0,VLOOKUP($A$428, 文字檔!O:P, 2, 0))</f>
        <v>0</v>
      </c>
      <c r="K428">
        <f>IF(ISERROR(VLOOKUP($A$428, 文字檔!Q:R, 2, 0)),0,VLOOKUP($A$428, 文字檔!Q:R, 2, 0))</f>
        <v>0</v>
      </c>
      <c r="L428">
        <f>IF(ISERROR(VLOOKUP($A$428, 文字檔!S:T, 2, 0)),0,VLOOKUP($A$428, 文字檔!S:T, 2, 0))</f>
        <v>0</v>
      </c>
      <c r="M428">
        <f>IF(ISERROR(VLOOKUP($A$428, 文字檔!U:V, 2, 0)),0,VLOOKUP($A$428, 文字檔!U:V, 2, 0))</f>
        <v>0</v>
      </c>
      <c r="N428">
        <f>IF(ISERROR(VLOOKUP($A$428, 文字檔!W:X, 2, 0)),0,VLOOKUP($A$428, 文字檔!W:X, 2, 0))</f>
        <v>0</v>
      </c>
      <c r="O428">
        <f>IF(ISERROR(VLOOKUP($A$428, 文字檔!Y:Z, 2, 0)),0,VLOOKUP($A$428, 文字檔!Y:Z, 2, 0))</f>
        <v>0</v>
      </c>
      <c r="P428">
        <f>IF(ISERROR(VLOOKUP($A$428, 文字檔!AA:AB, 2, 0)),0,VLOOKUP($A$428, 文字檔!AA:AB, 2, 0))</f>
        <v>0</v>
      </c>
    </row>
    <row r="429" spans="1:16" ht="16.2">
      <c r="A429" s="7">
        <v>44165</v>
      </c>
      <c r="B429" s="5">
        <f>SUMPRODUCT($C$2:$P$2,$C$429:$P$429)</f>
        <v>-28928.21</v>
      </c>
      <c r="C429" s="5">
        <f>IF(ISERROR(VLOOKUP($A$429, 文字檔!A:B, 2, 0)),0,VLOOKUP($A$429, 文字檔!A:B, 2, 0))</f>
        <v>0</v>
      </c>
      <c r="D429" s="5">
        <f>IF(ISERROR(VLOOKUP($A$429, 文字檔!C:D, 2, 0)),0,VLOOKUP($A$429, 文字檔!C:D, 2, 0))</f>
        <v>0</v>
      </c>
      <c r="E429" s="5">
        <f>IF(ISERROR(VLOOKUP($A$429, 文字檔!E:F, 2, 0)),0,VLOOKUP($A$429, 文字檔!E:F, 2, 0))</f>
        <v>0</v>
      </c>
      <c r="F429" s="5">
        <f>IF(ISERROR(VLOOKUP($A$429, 文字檔!G:H, 2, 0)),0,VLOOKUP($A$429, 文字檔!G:H, 2, 0))</f>
        <v>0</v>
      </c>
      <c r="G429" s="5">
        <f>IF(ISERROR(VLOOKUP($A$429, 文字檔!I:J, 2, 0)),0,VLOOKUP($A$429, 文字檔!I:J, 2, 0))</f>
        <v>0</v>
      </c>
      <c r="H429" s="5">
        <f>IF(ISERROR(VLOOKUP($A$429, 文字檔!K:L, 2, 0)),0,VLOOKUP($A$429, 文字檔!K:L, 2, 0))</f>
        <v>0</v>
      </c>
      <c r="I429" s="5">
        <f>IF(ISERROR(VLOOKUP($A$429, 文字檔!M:N, 2, 0)),0,VLOOKUP($A$429, 文字檔!M:N, 2, 0))</f>
        <v>-31200</v>
      </c>
      <c r="J429" s="5">
        <f>IF(ISERROR(VLOOKUP($A$429, 文字檔!O:P, 2, 0)),0,VLOOKUP($A$429, 文字檔!O:P, 2, 0))</f>
        <v>0</v>
      </c>
      <c r="K429">
        <f>IF(ISERROR(VLOOKUP($A$429, 文字檔!Q:R, 2, 0)),0,VLOOKUP($A$429, 文字檔!Q:R, 2, 0))</f>
        <v>0</v>
      </c>
      <c r="L429">
        <f>IF(ISERROR(VLOOKUP($A$429, 文字檔!S:T, 2, 0)),0,VLOOKUP($A$429, 文字檔!S:T, 2, 0))</f>
        <v>30571.79</v>
      </c>
      <c r="M429">
        <f>IF(ISERROR(VLOOKUP($A$429, 文字檔!U:V, 2, 0)),0,VLOOKUP($A$429, 文字檔!U:V, 2, 0))</f>
        <v>-31200</v>
      </c>
      <c r="N429">
        <f>IF(ISERROR(VLOOKUP($A$429, 文字檔!W:X, 2, 0)),0,VLOOKUP($A$429, 文字檔!W:X, 2, 0))</f>
        <v>-7200</v>
      </c>
      <c r="O429">
        <f>IF(ISERROR(VLOOKUP($A$429, 文字檔!Y:Z, 2, 0)),0,VLOOKUP($A$429, 文字檔!Y:Z, 2, 0))</f>
        <v>10100</v>
      </c>
      <c r="P429">
        <f>IF(ISERROR(VLOOKUP($A$429, 文字檔!AA:AB, 2, 0)),0,VLOOKUP($A$429, 文字檔!AA:AB, 2, 0))</f>
        <v>0</v>
      </c>
    </row>
    <row r="430" spans="1:16" ht="16.2">
      <c r="A430" s="7">
        <v>44166</v>
      </c>
      <c r="B430" s="5">
        <f>SUMPRODUCT($C$2:$P$2,$C$430:$P$430)</f>
        <v>-70027.760000000009</v>
      </c>
      <c r="C430" s="5">
        <f>IF(ISERROR(VLOOKUP($A$430, 文字檔!A:B, 2, 0)),0,VLOOKUP($A$430, 文字檔!A:B, 2, 0))</f>
        <v>0</v>
      </c>
      <c r="D430" s="5">
        <f>IF(ISERROR(VLOOKUP($A$430, 文字檔!C:D, 2, 0)),0,VLOOKUP($A$430, 文字檔!C:D, 2, 0))</f>
        <v>0</v>
      </c>
      <c r="E430" s="5">
        <f>IF(ISERROR(VLOOKUP($A$430, 文字檔!E:F, 2, 0)),0,VLOOKUP($A$430, 文字檔!E:F, 2, 0))</f>
        <v>0</v>
      </c>
      <c r="F430" s="5">
        <f>IF(ISERROR(VLOOKUP($A$430, 文字檔!G:H, 2, 0)),0,VLOOKUP($A$430, 文字檔!G:H, 2, 0))</f>
        <v>0</v>
      </c>
      <c r="G430" s="5">
        <f>IF(ISERROR(VLOOKUP($A$430, 文字檔!I:J, 2, 0)),0,VLOOKUP($A$430, 文字檔!I:J, 2, 0))</f>
        <v>2400</v>
      </c>
      <c r="H430" s="5">
        <f>IF(ISERROR(VLOOKUP($A$430, 文字檔!K:L, 2, 0)),0,VLOOKUP($A$430, 文字檔!K:L, 2, 0))</f>
        <v>0</v>
      </c>
      <c r="I430" s="5">
        <f>IF(ISERROR(VLOOKUP($A$430, 文字檔!M:N, 2, 0)),0,VLOOKUP($A$430, 文字檔!M:N, 2, 0))</f>
        <v>4100</v>
      </c>
      <c r="J430" s="5">
        <f>IF(ISERROR(VLOOKUP($A$430, 文字檔!O:P, 2, 0)),0,VLOOKUP($A$430, 文字檔!O:P, 2, 0))</f>
        <v>0</v>
      </c>
      <c r="K430">
        <f>IF(ISERROR(VLOOKUP($A$430, 文字檔!Q:R, 2, 0)),0,VLOOKUP($A$430, 文字檔!Q:R, 2, 0))</f>
        <v>0</v>
      </c>
      <c r="L430">
        <f>IF(ISERROR(VLOOKUP($A$430, 文字檔!S:T, 2, 0)),0,VLOOKUP($A$430, 文字檔!S:T, 2, 0))</f>
        <v>-14427.76</v>
      </c>
      <c r="M430">
        <f>IF(ISERROR(VLOOKUP($A$430, 文字檔!U:V, 2, 0)),0,VLOOKUP($A$430, 文字檔!U:V, 2, 0))</f>
        <v>-48800</v>
      </c>
      <c r="N430">
        <f>IF(ISERROR(VLOOKUP($A$430, 文字檔!W:X, 2, 0)),0,VLOOKUP($A$430, 文字檔!W:X, 2, 0))</f>
        <v>0</v>
      </c>
      <c r="O430">
        <f>IF(ISERROR(VLOOKUP($A$430, 文字檔!Y:Z, 2, 0)),0,VLOOKUP($A$430, 文字檔!Y:Z, 2, 0))</f>
        <v>-13300</v>
      </c>
      <c r="P430">
        <f>IF(ISERROR(VLOOKUP($A$430, 文字檔!AA:AB, 2, 0)),0,VLOOKUP($A$430, 文字檔!AA:AB, 2, 0))</f>
        <v>0</v>
      </c>
    </row>
    <row r="431" spans="1:16" ht="16.2">
      <c r="A431" s="7">
        <v>44167</v>
      </c>
      <c r="B431" s="5">
        <f>SUMPRODUCT($C$2:$P$2,$C$431:$P$431)</f>
        <v>25529.03</v>
      </c>
      <c r="C431" s="5">
        <f>IF(ISERROR(VLOOKUP($A$431, 文字檔!A:B, 2, 0)),0,VLOOKUP($A$431, 文字檔!A:B, 2, 0))</f>
        <v>-3037.87</v>
      </c>
      <c r="D431" s="5">
        <f>IF(ISERROR(VLOOKUP($A$431, 文字檔!C:D, 2, 0)),0,VLOOKUP($A$431, 文字檔!C:D, 2, 0))</f>
        <v>0</v>
      </c>
      <c r="E431" s="5">
        <f>IF(ISERROR(VLOOKUP($A$431, 文字檔!E:F, 2, 0)),0,VLOOKUP($A$431, 文字檔!E:F, 2, 0))</f>
        <v>0</v>
      </c>
      <c r="F431" s="5">
        <f>IF(ISERROR(VLOOKUP($A$431, 文字檔!G:H, 2, 0)),0,VLOOKUP($A$431, 文字檔!G:H, 2, 0))</f>
        <v>0</v>
      </c>
      <c r="G431" s="5">
        <f>IF(ISERROR(VLOOKUP($A$431, 文字檔!I:J, 2, 0)),0,VLOOKUP($A$431, 文字檔!I:J, 2, 0))</f>
        <v>-500</v>
      </c>
      <c r="H431" s="5">
        <f>IF(ISERROR(VLOOKUP($A$431, 文字檔!K:L, 2, 0)),0,VLOOKUP($A$431, 文字檔!K:L, 2, 0))</f>
        <v>5166.8999999999996</v>
      </c>
      <c r="I431" s="5">
        <f>IF(ISERROR(VLOOKUP($A$431, 文字檔!M:N, 2, 0)),0,VLOOKUP($A$431, 文字檔!M:N, 2, 0))</f>
        <v>0</v>
      </c>
      <c r="J431" s="5">
        <f>IF(ISERROR(VLOOKUP($A$431, 文字檔!O:P, 2, 0)),0,VLOOKUP($A$431, 文字檔!O:P, 2, 0))</f>
        <v>0</v>
      </c>
      <c r="K431">
        <f>IF(ISERROR(VLOOKUP($A$431, 文字檔!Q:R, 2, 0)),0,VLOOKUP($A$431, 文字檔!Q:R, 2, 0))</f>
        <v>16700</v>
      </c>
      <c r="L431">
        <f>IF(ISERROR(VLOOKUP($A$431, 文字檔!S:T, 2, 0)),0,VLOOKUP($A$431, 文字檔!S:T, 2, 0))</f>
        <v>0</v>
      </c>
      <c r="M431">
        <f>IF(ISERROR(VLOOKUP($A$431, 文字檔!U:V, 2, 0)),0,VLOOKUP($A$431, 文字檔!U:V, 2, 0))</f>
        <v>-14100</v>
      </c>
      <c r="N431">
        <f>IF(ISERROR(VLOOKUP($A$431, 文字檔!W:X, 2, 0)),0,VLOOKUP($A$431, 文字檔!W:X, 2, 0))</f>
        <v>0</v>
      </c>
      <c r="O431">
        <f>IF(ISERROR(VLOOKUP($A$431, 文字檔!Y:Z, 2, 0)),0,VLOOKUP($A$431, 文字檔!Y:Z, 2, 0))</f>
        <v>15400</v>
      </c>
      <c r="P431">
        <f>IF(ISERROR(VLOOKUP($A$431, 文字檔!AA:AB, 2, 0)),0,VLOOKUP($A$431, 文字檔!AA:AB, 2, 0))</f>
        <v>5900</v>
      </c>
    </row>
    <row r="432" spans="1:16" ht="16.2">
      <c r="A432" s="7">
        <v>44168</v>
      </c>
      <c r="B432" s="5">
        <f>SUMPRODUCT($C$2:$P$2,$C$432:$P$432)</f>
        <v>9663.7799999999988</v>
      </c>
      <c r="C432" s="5">
        <f>IF(ISERROR(VLOOKUP($A$432, 文字檔!A:B, 2, 0)),0,VLOOKUP($A$432, 文字檔!A:B, 2, 0))</f>
        <v>0</v>
      </c>
      <c r="D432" s="5">
        <f>IF(ISERROR(VLOOKUP($A$432, 文字檔!C:D, 2, 0)),0,VLOOKUP($A$432, 文字檔!C:D, 2, 0))</f>
        <v>0</v>
      </c>
      <c r="E432" s="5">
        <f>IF(ISERROR(VLOOKUP($A$432, 文字檔!E:F, 2, 0)),0,VLOOKUP($A$432, 文字檔!E:F, 2, 0))</f>
        <v>0</v>
      </c>
      <c r="F432" s="5">
        <f>IF(ISERROR(VLOOKUP($A$432, 文字檔!G:H, 2, 0)),0,VLOOKUP($A$432, 文字檔!G:H, 2, 0))</f>
        <v>2700</v>
      </c>
      <c r="G432" s="5">
        <f>IF(ISERROR(VLOOKUP($A$432, 文字檔!I:J, 2, 0)),0,VLOOKUP($A$432, 文字檔!I:J, 2, 0))</f>
        <v>-7700</v>
      </c>
      <c r="H432" s="5">
        <f>IF(ISERROR(VLOOKUP($A$432, 文字檔!K:L, 2, 0)),0,VLOOKUP($A$432, 文字檔!K:L, 2, 0))</f>
        <v>1563.78</v>
      </c>
      <c r="I432" s="5">
        <f>IF(ISERROR(VLOOKUP($A$432, 文字檔!M:N, 2, 0)),0,VLOOKUP($A$432, 文字檔!M:N, 2, 0))</f>
        <v>0</v>
      </c>
      <c r="J432" s="5">
        <f>IF(ISERROR(VLOOKUP($A$432, 文字檔!O:P, 2, 0)),0,VLOOKUP($A$432, 文字檔!O:P, 2, 0))</f>
        <v>0</v>
      </c>
      <c r="K432">
        <f>IF(ISERROR(VLOOKUP($A$432, 文字檔!Q:R, 2, 0)),0,VLOOKUP($A$432, 文字檔!Q:R, 2, 0))</f>
        <v>6000</v>
      </c>
      <c r="L432">
        <f>IF(ISERROR(VLOOKUP($A$432, 文字檔!S:T, 2, 0)),0,VLOOKUP($A$432, 文字檔!S:T, 2, 0))</f>
        <v>0</v>
      </c>
      <c r="M432">
        <f>IF(ISERROR(VLOOKUP($A$432, 文字檔!U:V, 2, 0)),0,VLOOKUP($A$432, 文字檔!U:V, 2, 0))</f>
        <v>0</v>
      </c>
      <c r="N432">
        <f>IF(ISERROR(VLOOKUP($A$432, 文字檔!W:X, 2, 0)),0,VLOOKUP($A$432, 文字檔!W:X, 2, 0))</f>
        <v>0</v>
      </c>
      <c r="O432">
        <f>IF(ISERROR(VLOOKUP($A$432, 文字檔!Y:Z, 2, 0)),0,VLOOKUP($A$432, 文字檔!Y:Z, 2, 0))</f>
        <v>1100</v>
      </c>
      <c r="P432">
        <f>IF(ISERROR(VLOOKUP($A$432, 文字檔!AA:AB, 2, 0)),0,VLOOKUP($A$432, 文字檔!AA:AB, 2, 0))</f>
        <v>6000</v>
      </c>
    </row>
    <row r="433" spans="1:16" ht="16.2">
      <c r="A433" s="7">
        <v>44169</v>
      </c>
      <c r="B433" s="5">
        <f>SUMPRODUCT($C$2:$P$2,$C$433:$P$433)</f>
        <v>74967.51999999999</v>
      </c>
      <c r="C433" s="5">
        <f>IF(ISERROR(VLOOKUP($A$433, 文字檔!A:B, 2, 0)),0,VLOOKUP($A$433, 文字檔!A:B, 2, 0))</f>
        <v>-21291.22</v>
      </c>
      <c r="D433" s="5">
        <f>IF(ISERROR(VLOOKUP($A$433, 文字檔!C:D, 2, 0)),0,VLOOKUP($A$433, 文字檔!C:D, 2, 0))</f>
        <v>0</v>
      </c>
      <c r="E433" s="5">
        <f>IF(ISERROR(VLOOKUP($A$433, 文字檔!E:F, 2, 0)),0,VLOOKUP($A$433, 文字檔!E:F, 2, 0))</f>
        <v>0</v>
      </c>
      <c r="F433" s="5">
        <f>IF(ISERROR(VLOOKUP($A$433, 文字檔!G:H, 2, 0)),0,VLOOKUP($A$433, 文字檔!G:H, 2, 0))</f>
        <v>30400</v>
      </c>
      <c r="G433" s="5">
        <f>IF(ISERROR(VLOOKUP($A$433, 文字檔!I:J, 2, 0)),0,VLOOKUP($A$433, 文字檔!I:J, 2, 0))</f>
        <v>14900</v>
      </c>
      <c r="H433" s="5">
        <f>IF(ISERROR(VLOOKUP($A$433, 文字檔!K:L, 2, 0)),0,VLOOKUP($A$433, 文字檔!K:L, 2, 0))</f>
        <v>-4041.26</v>
      </c>
      <c r="I433" s="5">
        <f>IF(ISERROR(VLOOKUP($A$433, 文字檔!M:N, 2, 0)),0,VLOOKUP($A$433, 文字檔!M:N, 2, 0))</f>
        <v>-25900</v>
      </c>
      <c r="J433" s="5">
        <f>IF(ISERROR(VLOOKUP($A$433, 文字檔!O:P, 2, 0)),0,VLOOKUP($A$433, 文字檔!O:P, 2, 0))</f>
        <v>0</v>
      </c>
      <c r="K433">
        <f>IF(ISERROR(VLOOKUP($A$433, 文字檔!Q:R, 2, 0)),0,VLOOKUP($A$433, 文字檔!Q:R, 2, 0))</f>
        <v>30400</v>
      </c>
      <c r="L433">
        <f>IF(ISERROR(VLOOKUP($A$433, 文字檔!S:T, 2, 0)),0,VLOOKUP($A$433, 文字檔!S:T, 2, 0))</f>
        <v>0</v>
      </c>
      <c r="M433">
        <f>IF(ISERROR(VLOOKUP($A$433, 文字檔!U:V, 2, 0)),0,VLOOKUP($A$433, 文字檔!U:V, 2, 0))</f>
        <v>0</v>
      </c>
      <c r="N433">
        <f>IF(ISERROR(VLOOKUP($A$433, 文字檔!W:X, 2, 0)),0,VLOOKUP($A$433, 文字檔!W:X, 2, 0))</f>
        <v>0</v>
      </c>
      <c r="O433">
        <f>IF(ISERROR(VLOOKUP($A$433, 文字檔!Y:Z, 2, 0)),0,VLOOKUP($A$433, 文字檔!Y:Z, 2, 0))</f>
        <v>20100</v>
      </c>
      <c r="P433">
        <f>IF(ISERROR(VLOOKUP($A$433, 文字檔!AA:AB, 2, 0)),0,VLOOKUP($A$433, 文字檔!AA:AB, 2, 0))</f>
        <v>30400</v>
      </c>
    </row>
    <row r="434" spans="1:16" ht="16.2">
      <c r="A434" s="7">
        <v>44170</v>
      </c>
      <c r="B434" s="5">
        <f>SUMPRODUCT($C$2:$P$2,$C$434:$P$434)</f>
        <v>0</v>
      </c>
      <c r="C434" s="5">
        <f>IF(ISERROR(VLOOKUP($A$434, 文字檔!A:B, 2, 0)),0,VLOOKUP($A$434, 文字檔!A:B, 2, 0))</f>
        <v>0</v>
      </c>
      <c r="D434" s="5">
        <f>IF(ISERROR(VLOOKUP($A$434, 文字檔!C:D, 2, 0)),0,VLOOKUP($A$434, 文字檔!C:D, 2, 0))</f>
        <v>0</v>
      </c>
      <c r="E434" s="5">
        <f>IF(ISERROR(VLOOKUP($A$434, 文字檔!E:F, 2, 0)),0,VLOOKUP($A$434, 文字檔!E:F, 2, 0))</f>
        <v>0</v>
      </c>
      <c r="F434" s="5">
        <f>IF(ISERROR(VLOOKUP($A$434, 文字檔!G:H, 2, 0)),0,VLOOKUP($A$434, 文字檔!G:H, 2, 0))</f>
        <v>0</v>
      </c>
      <c r="G434" s="5">
        <f>IF(ISERROR(VLOOKUP($A$434, 文字檔!I:J, 2, 0)),0,VLOOKUP($A$434, 文字檔!I:J, 2, 0))</f>
        <v>0</v>
      </c>
      <c r="H434" s="5">
        <f>IF(ISERROR(VLOOKUP($A$434, 文字檔!K:L, 2, 0)),0,VLOOKUP($A$434, 文字檔!K:L, 2, 0))</f>
        <v>0</v>
      </c>
      <c r="I434" s="5">
        <f>IF(ISERROR(VLOOKUP($A$434, 文字檔!M:N, 2, 0)),0,VLOOKUP($A$434, 文字檔!M:N, 2, 0))</f>
        <v>0</v>
      </c>
      <c r="J434" s="5">
        <f>IF(ISERROR(VLOOKUP($A$434, 文字檔!O:P, 2, 0)),0,VLOOKUP($A$434, 文字檔!O:P, 2, 0))</f>
        <v>0</v>
      </c>
      <c r="K434">
        <f>IF(ISERROR(VLOOKUP($A$434, 文字檔!Q:R, 2, 0)),0,VLOOKUP($A$434, 文字檔!Q:R, 2, 0))</f>
        <v>0</v>
      </c>
      <c r="L434">
        <f>IF(ISERROR(VLOOKUP($A$434, 文字檔!S:T, 2, 0)),0,VLOOKUP($A$434, 文字檔!S:T, 2, 0))</f>
        <v>0</v>
      </c>
      <c r="M434">
        <f>IF(ISERROR(VLOOKUP($A$434, 文字檔!U:V, 2, 0)),0,VLOOKUP($A$434, 文字檔!U:V, 2, 0))</f>
        <v>0</v>
      </c>
      <c r="N434">
        <f>IF(ISERROR(VLOOKUP($A$434, 文字檔!W:X, 2, 0)),0,VLOOKUP($A$434, 文字檔!W:X, 2, 0))</f>
        <v>0</v>
      </c>
      <c r="O434">
        <f>IF(ISERROR(VLOOKUP($A$434, 文字檔!Y:Z, 2, 0)),0,VLOOKUP($A$434, 文字檔!Y:Z, 2, 0))</f>
        <v>0</v>
      </c>
      <c r="P434">
        <f>IF(ISERROR(VLOOKUP($A$434, 文字檔!AA:AB, 2, 0)),0,VLOOKUP($A$434, 文字檔!AA:AB, 2, 0))</f>
        <v>0</v>
      </c>
    </row>
    <row r="435" spans="1:16" ht="16.2">
      <c r="A435" s="7">
        <v>44171</v>
      </c>
      <c r="B435" s="5">
        <f>SUMPRODUCT($C$2:$P$2,$C$435:$P$435)</f>
        <v>0</v>
      </c>
      <c r="C435" s="5">
        <f>IF(ISERROR(VLOOKUP($A$435, 文字檔!A:B, 2, 0)),0,VLOOKUP($A$435, 文字檔!A:B, 2, 0))</f>
        <v>0</v>
      </c>
      <c r="D435" s="5">
        <f>IF(ISERROR(VLOOKUP($A$435, 文字檔!C:D, 2, 0)),0,VLOOKUP($A$435, 文字檔!C:D, 2, 0))</f>
        <v>0</v>
      </c>
      <c r="E435" s="5">
        <f>IF(ISERROR(VLOOKUP($A$435, 文字檔!E:F, 2, 0)),0,VLOOKUP($A$435, 文字檔!E:F, 2, 0))</f>
        <v>0</v>
      </c>
      <c r="F435" s="5">
        <f>IF(ISERROR(VLOOKUP($A$435, 文字檔!G:H, 2, 0)),0,VLOOKUP($A$435, 文字檔!G:H, 2, 0))</f>
        <v>0</v>
      </c>
      <c r="G435" s="5">
        <f>IF(ISERROR(VLOOKUP($A$435, 文字檔!I:J, 2, 0)),0,VLOOKUP($A$435, 文字檔!I:J, 2, 0))</f>
        <v>0</v>
      </c>
      <c r="H435" s="5">
        <f>IF(ISERROR(VLOOKUP($A$435, 文字檔!K:L, 2, 0)),0,VLOOKUP($A$435, 文字檔!K:L, 2, 0))</f>
        <v>0</v>
      </c>
      <c r="I435" s="5">
        <f>IF(ISERROR(VLOOKUP($A$435, 文字檔!M:N, 2, 0)),0,VLOOKUP($A$435, 文字檔!M:N, 2, 0))</f>
        <v>0</v>
      </c>
      <c r="J435" s="5">
        <f>IF(ISERROR(VLOOKUP($A$435, 文字檔!O:P, 2, 0)),0,VLOOKUP($A$435, 文字檔!O:P, 2, 0))</f>
        <v>0</v>
      </c>
      <c r="K435">
        <f>IF(ISERROR(VLOOKUP($A$435, 文字檔!Q:R, 2, 0)),0,VLOOKUP($A$435, 文字檔!Q:R, 2, 0))</f>
        <v>0</v>
      </c>
      <c r="L435">
        <f>IF(ISERROR(VLOOKUP($A$435, 文字檔!S:T, 2, 0)),0,VLOOKUP($A$435, 文字檔!S:T, 2, 0))</f>
        <v>0</v>
      </c>
      <c r="M435">
        <f>IF(ISERROR(VLOOKUP($A$435, 文字檔!U:V, 2, 0)),0,VLOOKUP($A$435, 文字檔!U:V, 2, 0))</f>
        <v>0</v>
      </c>
      <c r="N435">
        <f>IF(ISERROR(VLOOKUP($A$435, 文字檔!W:X, 2, 0)),0,VLOOKUP($A$435, 文字檔!W:X, 2, 0))</f>
        <v>0</v>
      </c>
      <c r="O435">
        <f>IF(ISERROR(VLOOKUP($A$435, 文字檔!Y:Z, 2, 0)),0,VLOOKUP($A$435, 文字檔!Y:Z, 2, 0))</f>
        <v>0</v>
      </c>
      <c r="P435">
        <f>IF(ISERROR(VLOOKUP($A$435, 文字檔!AA:AB, 2, 0)),0,VLOOKUP($A$435, 文字檔!AA:AB, 2, 0))</f>
        <v>0</v>
      </c>
    </row>
    <row r="436" spans="1:16" ht="16.2">
      <c r="A436" s="7">
        <v>44172</v>
      </c>
      <c r="B436" s="5">
        <f>SUMPRODUCT($C$2:$P$2,$C$436:$P$436)</f>
        <v>-13303.22</v>
      </c>
      <c r="C436" s="5">
        <f>IF(ISERROR(VLOOKUP($A$436, 文字檔!A:B, 2, 0)),0,VLOOKUP($A$436, 文字檔!A:B, 2, 0))</f>
        <v>0</v>
      </c>
      <c r="D436" s="5">
        <f>IF(ISERROR(VLOOKUP($A$436, 文字檔!C:D, 2, 0)),0,VLOOKUP($A$436, 文字檔!C:D, 2, 0))</f>
        <v>0</v>
      </c>
      <c r="E436" s="5">
        <f>IF(ISERROR(VLOOKUP($A$436, 文字檔!E:F, 2, 0)),0,VLOOKUP($A$436, 文字檔!E:F, 2, 0))</f>
        <v>0</v>
      </c>
      <c r="F436" s="5">
        <f>IF(ISERROR(VLOOKUP($A$436, 文字檔!G:H, 2, 0)),0,VLOOKUP($A$436, 文字檔!G:H, 2, 0))</f>
        <v>17400</v>
      </c>
      <c r="G436" s="5">
        <f>IF(ISERROR(VLOOKUP($A$436, 文字檔!I:J, 2, 0)),0,VLOOKUP($A$436, 文字檔!I:J, 2, 0))</f>
        <v>7500</v>
      </c>
      <c r="H436" s="5">
        <f>IF(ISERROR(VLOOKUP($A$436, 文字檔!K:L, 2, 0)),0,VLOOKUP($A$436, 文字檔!K:L, 2, 0))</f>
        <v>-11652.48</v>
      </c>
      <c r="I436" s="5">
        <f>IF(ISERROR(VLOOKUP($A$436, 文字檔!M:N, 2, 0)),0,VLOOKUP($A$436, 文字檔!M:N, 2, 0))</f>
        <v>-20000</v>
      </c>
      <c r="J436" s="5">
        <f>IF(ISERROR(VLOOKUP($A$436, 文字檔!O:P, 2, 0)),0,VLOOKUP($A$436, 文字檔!O:P, 2, 0))</f>
        <v>0</v>
      </c>
      <c r="K436">
        <f>IF(ISERROR(VLOOKUP($A$436, 文字檔!Q:R, 2, 0)),0,VLOOKUP($A$436, 文字檔!Q:R, 2, 0))</f>
        <v>2100</v>
      </c>
      <c r="L436">
        <f>IF(ISERROR(VLOOKUP($A$436, 文字檔!S:T, 2, 0)),0,VLOOKUP($A$436, 文字檔!S:T, 2, 0))</f>
        <v>-11250.74</v>
      </c>
      <c r="M436">
        <f>IF(ISERROR(VLOOKUP($A$436, 文字檔!U:V, 2, 0)),0,VLOOKUP($A$436, 文字檔!U:V, 2, 0))</f>
        <v>0</v>
      </c>
      <c r="N436">
        <f>IF(ISERROR(VLOOKUP($A$436, 文字檔!W:X, 2, 0)),0,VLOOKUP($A$436, 文字檔!W:X, 2, 0))</f>
        <v>0</v>
      </c>
      <c r="O436">
        <f>IF(ISERROR(VLOOKUP($A$436, 文字檔!Y:Z, 2, 0)),0,VLOOKUP($A$436, 文字檔!Y:Z, 2, 0))</f>
        <v>900</v>
      </c>
      <c r="P436">
        <f>IF(ISERROR(VLOOKUP($A$436, 文字檔!AA:AB, 2, 0)),0,VLOOKUP($A$436, 文字檔!AA:AB, 2, 0))</f>
        <v>1700</v>
      </c>
    </row>
    <row r="437" spans="1:16" ht="16.2">
      <c r="A437" s="7">
        <v>44173</v>
      </c>
      <c r="B437" s="5">
        <f>SUMPRODUCT($C$2:$P$2,$C$437:$P$437)</f>
        <v>6500</v>
      </c>
      <c r="C437" s="5">
        <f>IF(ISERROR(VLOOKUP($A$437, 文字檔!A:B, 2, 0)),0,VLOOKUP($A$437, 文字檔!A:B, 2, 0))</f>
        <v>0</v>
      </c>
      <c r="D437" s="5">
        <f>IF(ISERROR(VLOOKUP($A$437, 文字檔!C:D, 2, 0)),0,VLOOKUP($A$437, 文字檔!C:D, 2, 0))</f>
        <v>0</v>
      </c>
      <c r="E437" s="5">
        <f>IF(ISERROR(VLOOKUP($A$437, 文字檔!E:F, 2, 0)),0,VLOOKUP($A$437, 文字檔!E:F, 2, 0))</f>
        <v>0</v>
      </c>
      <c r="F437" s="5">
        <f>IF(ISERROR(VLOOKUP($A$437, 文字檔!G:H, 2, 0)),0,VLOOKUP($A$437, 文字檔!G:H, 2, 0))</f>
        <v>23400</v>
      </c>
      <c r="G437" s="5">
        <f>IF(ISERROR(VLOOKUP($A$437, 文字檔!I:J, 2, 0)),0,VLOOKUP($A$437, 文字檔!I:J, 2, 0))</f>
        <v>-6800</v>
      </c>
      <c r="H437" s="5">
        <f>IF(ISERROR(VLOOKUP($A$437, 文字檔!K:L, 2, 0)),0,VLOOKUP($A$437, 文字檔!K:L, 2, 0))</f>
        <v>0</v>
      </c>
      <c r="I437" s="5">
        <f>IF(ISERROR(VLOOKUP($A$437, 文字檔!M:N, 2, 0)),0,VLOOKUP($A$437, 文字檔!M:N, 2, 0))</f>
        <v>-27200</v>
      </c>
      <c r="J437" s="5">
        <f>IF(ISERROR(VLOOKUP($A$437, 文字檔!O:P, 2, 0)),0,VLOOKUP($A$437, 文字檔!O:P, 2, 0))</f>
        <v>0</v>
      </c>
      <c r="K437">
        <f>IF(ISERROR(VLOOKUP($A$437, 文字檔!Q:R, 2, 0)),0,VLOOKUP($A$437, 文字檔!Q:R, 2, 0))</f>
        <v>0</v>
      </c>
      <c r="L437">
        <f>IF(ISERROR(VLOOKUP($A$437, 文字檔!S:T, 2, 0)),0,VLOOKUP($A$437, 文字檔!S:T, 2, 0))</f>
        <v>0</v>
      </c>
      <c r="M437">
        <f>IF(ISERROR(VLOOKUP($A$437, 文字檔!U:V, 2, 0)),0,VLOOKUP($A$437, 文字檔!U:V, 2, 0))</f>
        <v>0</v>
      </c>
      <c r="N437">
        <f>IF(ISERROR(VLOOKUP($A$437, 文字檔!W:X, 2, 0)),0,VLOOKUP($A$437, 文字檔!W:X, 2, 0))</f>
        <v>-7000</v>
      </c>
      <c r="O437">
        <f>IF(ISERROR(VLOOKUP($A$437, 文字檔!Y:Z, 2, 0)),0,VLOOKUP($A$437, 文字檔!Y:Z, 2, 0))</f>
        <v>24100</v>
      </c>
      <c r="P437">
        <f>IF(ISERROR(VLOOKUP($A$437, 文字檔!AA:AB, 2, 0)),0,VLOOKUP($A$437, 文字檔!AA:AB, 2, 0))</f>
        <v>0</v>
      </c>
    </row>
    <row r="438" spans="1:16" ht="16.2">
      <c r="A438" s="7">
        <v>44174</v>
      </c>
      <c r="B438" s="5">
        <f>SUMPRODUCT($C$2:$P$2,$C$438:$P$438)</f>
        <v>25007.3</v>
      </c>
      <c r="C438" s="5">
        <f>IF(ISERROR(VLOOKUP($A$438, 文字檔!A:B, 2, 0)),0,VLOOKUP($A$438, 文字檔!A:B, 2, 0))</f>
        <v>0</v>
      </c>
      <c r="D438" s="5">
        <f>IF(ISERROR(VLOOKUP($A$438, 文字檔!C:D, 2, 0)),0,VLOOKUP($A$438, 文字檔!C:D, 2, 0))</f>
        <v>0</v>
      </c>
      <c r="E438" s="5">
        <f>IF(ISERROR(VLOOKUP($A$438, 文字檔!E:F, 2, 0)),0,VLOOKUP($A$438, 文字檔!E:F, 2, 0))</f>
        <v>0</v>
      </c>
      <c r="F438" s="5">
        <f>IF(ISERROR(VLOOKUP($A$438, 文字檔!G:H, 2, 0)),0,VLOOKUP($A$438, 文字檔!G:H, 2, 0))</f>
        <v>11000</v>
      </c>
      <c r="G438" s="5">
        <f>IF(ISERROR(VLOOKUP($A$438, 文字檔!I:J, 2, 0)),0,VLOOKUP($A$438, 文字檔!I:J, 2, 0))</f>
        <v>1100</v>
      </c>
      <c r="H438" s="5">
        <f>IF(ISERROR(VLOOKUP($A$438, 文字檔!K:L, 2, 0)),0,VLOOKUP($A$438, 文字檔!K:L, 2, 0))</f>
        <v>-13092.7</v>
      </c>
      <c r="I438" s="5">
        <f>IF(ISERROR(VLOOKUP($A$438, 文字檔!M:N, 2, 0)),0,VLOOKUP($A$438, 文字檔!M:N, 2, 0))</f>
        <v>2800</v>
      </c>
      <c r="J438" s="5">
        <f>IF(ISERROR(VLOOKUP($A$438, 文字檔!O:P, 2, 0)),0,VLOOKUP($A$438, 文字檔!O:P, 2, 0))</f>
        <v>0</v>
      </c>
      <c r="K438">
        <f>IF(ISERROR(VLOOKUP($A$438, 文字檔!Q:R, 2, 0)),0,VLOOKUP($A$438, 文字檔!Q:R, 2, 0))</f>
        <v>7300</v>
      </c>
      <c r="L438">
        <f>IF(ISERROR(VLOOKUP($A$438, 文字檔!S:T, 2, 0)),0,VLOOKUP($A$438, 文字檔!S:T, 2, 0))</f>
        <v>0</v>
      </c>
      <c r="M438">
        <f>IF(ISERROR(VLOOKUP($A$438, 文字檔!U:V, 2, 0)),0,VLOOKUP($A$438, 文字檔!U:V, 2, 0))</f>
        <v>0</v>
      </c>
      <c r="N438">
        <f>IF(ISERROR(VLOOKUP($A$438, 文字檔!W:X, 2, 0)),0,VLOOKUP($A$438, 文字檔!W:X, 2, 0))</f>
        <v>0</v>
      </c>
      <c r="O438">
        <f>IF(ISERROR(VLOOKUP($A$438, 文字檔!Y:Z, 2, 0)),0,VLOOKUP($A$438, 文字檔!Y:Z, 2, 0))</f>
        <v>11000</v>
      </c>
      <c r="P438">
        <f>IF(ISERROR(VLOOKUP($A$438, 文字檔!AA:AB, 2, 0)),0,VLOOKUP($A$438, 文字檔!AA:AB, 2, 0))</f>
        <v>4900</v>
      </c>
    </row>
    <row r="439" spans="1:16" ht="16.2">
      <c r="A439" s="7">
        <v>44175</v>
      </c>
      <c r="B439" s="5">
        <f>SUMPRODUCT($C$2:$P$2,$C$439:$P$439)</f>
        <v>-81793.58</v>
      </c>
      <c r="C439" s="5">
        <f>IF(ISERROR(VLOOKUP($A$439, 文字檔!A:B, 2, 0)),0,VLOOKUP($A$439, 文字檔!A:B, 2, 0))</f>
        <v>-9310.2999999999993</v>
      </c>
      <c r="D439" s="5">
        <f>IF(ISERROR(VLOOKUP($A$439, 文字檔!C:D, 2, 0)),0,VLOOKUP($A$439, 文字檔!C:D, 2, 0))</f>
        <v>0</v>
      </c>
      <c r="E439" s="5">
        <f>IF(ISERROR(VLOOKUP($A$439, 文字檔!E:F, 2, 0)),0,VLOOKUP($A$439, 文字檔!E:F, 2, 0))</f>
        <v>0</v>
      </c>
      <c r="F439" s="5">
        <f>IF(ISERROR(VLOOKUP($A$439, 文字檔!G:H, 2, 0)),0,VLOOKUP($A$439, 文字檔!G:H, 2, 0))</f>
        <v>-31200</v>
      </c>
      <c r="G439" s="5">
        <f>IF(ISERROR(VLOOKUP($A$439, 文字檔!I:J, 2, 0)),0,VLOOKUP($A$439, 文字檔!I:J, 2, 0))</f>
        <v>-2300</v>
      </c>
      <c r="H439" s="5">
        <f>IF(ISERROR(VLOOKUP($A$439, 文字檔!K:L, 2, 0)),0,VLOOKUP($A$439, 文字檔!K:L, 2, 0))</f>
        <v>11316.72</v>
      </c>
      <c r="I439" s="5">
        <f>IF(ISERROR(VLOOKUP($A$439, 文字檔!M:N, 2, 0)),0,VLOOKUP($A$439, 文字檔!M:N, 2, 0))</f>
        <v>-5500</v>
      </c>
      <c r="J439" s="5">
        <f>IF(ISERROR(VLOOKUP($A$439, 文字檔!O:P, 2, 0)),0,VLOOKUP($A$439, 文字檔!O:P, 2, 0))</f>
        <v>0</v>
      </c>
      <c r="K439">
        <f>IF(ISERROR(VLOOKUP($A$439, 文字檔!Q:R, 2, 0)),0,VLOOKUP($A$439, 文字檔!Q:R, 2, 0))</f>
        <v>-31200</v>
      </c>
      <c r="L439">
        <f>IF(ISERROR(VLOOKUP($A$439, 文字檔!S:T, 2, 0)),0,VLOOKUP($A$439, 文字檔!S:T, 2, 0))</f>
        <v>0</v>
      </c>
      <c r="M439">
        <f>IF(ISERROR(VLOOKUP($A$439, 文字檔!U:V, 2, 0)),0,VLOOKUP($A$439, 文字檔!U:V, 2, 0))</f>
        <v>10100</v>
      </c>
      <c r="N439">
        <f>IF(ISERROR(VLOOKUP($A$439, 文字檔!W:X, 2, 0)),0,VLOOKUP($A$439, 文字檔!W:X, 2, 0))</f>
        <v>0</v>
      </c>
      <c r="O439">
        <f>IF(ISERROR(VLOOKUP($A$439, 文字檔!Y:Z, 2, 0)),0,VLOOKUP($A$439, 文字檔!Y:Z, 2, 0))</f>
        <v>4000</v>
      </c>
      <c r="P439">
        <f>IF(ISERROR(VLOOKUP($A$439, 文字檔!AA:AB, 2, 0)),0,VLOOKUP($A$439, 文字檔!AA:AB, 2, 0))</f>
        <v>-27700</v>
      </c>
    </row>
    <row r="440" spans="1:16" ht="16.2">
      <c r="A440" s="7">
        <v>44176</v>
      </c>
      <c r="B440" s="5">
        <f>SUMPRODUCT($C$2:$P$2,$C$440:$P$440)</f>
        <v>-45457.71</v>
      </c>
      <c r="C440" s="5">
        <f>IF(ISERROR(VLOOKUP($A$440, 文字檔!A:B, 2, 0)),0,VLOOKUP($A$440, 文字檔!A:B, 2, 0))</f>
        <v>700.44</v>
      </c>
      <c r="D440" s="5">
        <f>IF(ISERROR(VLOOKUP($A$440, 文字檔!C:D, 2, 0)),0,VLOOKUP($A$440, 文字檔!C:D, 2, 0))</f>
        <v>-20700</v>
      </c>
      <c r="E440" s="5">
        <f>IF(ISERROR(VLOOKUP($A$440, 文字檔!E:F, 2, 0)),0,VLOOKUP($A$440, 文字檔!E:F, 2, 0))</f>
        <v>0</v>
      </c>
      <c r="F440" s="5">
        <f>IF(ISERROR(VLOOKUP($A$440, 文字檔!G:H, 2, 0)),0,VLOOKUP($A$440, 文字檔!G:H, 2, 0))</f>
        <v>-1000</v>
      </c>
      <c r="G440" s="5">
        <f>IF(ISERROR(VLOOKUP($A$440, 文字檔!I:J, 2, 0)),0,VLOOKUP($A$440, 文字檔!I:J, 2, 0))</f>
        <v>400</v>
      </c>
      <c r="H440" s="5">
        <f>IF(ISERROR(VLOOKUP($A$440, 文字檔!K:L, 2, 0)),0,VLOOKUP($A$440, 文字檔!K:L, 2, 0))</f>
        <v>-6658.15</v>
      </c>
      <c r="I440" s="5">
        <f>IF(ISERROR(VLOOKUP($A$440, 文字檔!M:N, 2, 0)),0,VLOOKUP($A$440, 文字檔!M:N, 2, 0))</f>
        <v>-11300</v>
      </c>
      <c r="J440" s="5">
        <f>IF(ISERROR(VLOOKUP($A$440, 文字檔!O:P, 2, 0)),0,VLOOKUP($A$440, 文字檔!O:P, 2, 0))</f>
        <v>0</v>
      </c>
      <c r="K440">
        <f>IF(ISERROR(VLOOKUP($A$440, 文字檔!Q:R, 2, 0)),0,VLOOKUP($A$440, 文字檔!Q:R, 2, 0))</f>
        <v>-1000</v>
      </c>
      <c r="L440">
        <f>IF(ISERROR(VLOOKUP($A$440, 文字檔!S:T, 2, 0)),0,VLOOKUP($A$440, 文字檔!S:T, 2, 0))</f>
        <v>0</v>
      </c>
      <c r="M440">
        <f>IF(ISERROR(VLOOKUP($A$440, 文字檔!U:V, 2, 0)),0,VLOOKUP($A$440, 文字檔!U:V, 2, 0))</f>
        <v>1000</v>
      </c>
      <c r="N440">
        <f>IF(ISERROR(VLOOKUP($A$440, 文字檔!W:X, 2, 0)),0,VLOOKUP($A$440, 文字檔!W:X, 2, 0))</f>
        <v>0</v>
      </c>
      <c r="O440">
        <f>IF(ISERROR(VLOOKUP($A$440, 文字檔!Y:Z, 2, 0)),0,VLOOKUP($A$440, 文字檔!Y:Z, 2, 0))</f>
        <v>-6900</v>
      </c>
      <c r="P440">
        <f>IF(ISERROR(VLOOKUP($A$440, 文字檔!AA:AB, 2, 0)),0,VLOOKUP($A$440, 文字檔!AA:AB, 2, 0))</f>
        <v>0</v>
      </c>
    </row>
    <row r="441" spans="1:16" ht="16.2">
      <c r="A441" s="7">
        <v>44177</v>
      </c>
      <c r="B441" s="5">
        <f>SUMPRODUCT($C$2:$P$2,$C$441:$P$441)</f>
        <v>0</v>
      </c>
      <c r="C441" s="5">
        <f>IF(ISERROR(VLOOKUP($A$441, 文字檔!A:B, 2, 0)),0,VLOOKUP($A$441, 文字檔!A:B, 2, 0))</f>
        <v>0</v>
      </c>
      <c r="D441" s="5">
        <f>IF(ISERROR(VLOOKUP($A$441, 文字檔!C:D, 2, 0)),0,VLOOKUP($A$441, 文字檔!C:D, 2, 0))</f>
        <v>0</v>
      </c>
      <c r="E441" s="5">
        <f>IF(ISERROR(VLOOKUP($A$441, 文字檔!E:F, 2, 0)),0,VLOOKUP($A$441, 文字檔!E:F, 2, 0))</f>
        <v>0</v>
      </c>
      <c r="F441" s="5">
        <f>IF(ISERROR(VLOOKUP($A$441, 文字檔!G:H, 2, 0)),0,VLOOKUP($A$441, 文字檔!G:H, 2, 0))</f>
        <v>0</v>
      </c>
      <c r="G441" s="5">
        <f>IF(ISERROR(VLOOKUP($A$441, 文字檔!I:J, 2, 0)),0,VLOOKUP($A$441, 文字檔!I:J, 2, 0))</f>
        <v>0</v>
      </c>
      <c r="H441" s="5">
        <f>IF(ISERROR(VLOOKUP($A$441, 文字檔!K:L, 2, 0)),0,VLOOKUP($A$441, 文字檔!K:L, 2, 0))</f>
        <v>0</v>
      </c>
      <c r="I441" s="5">
        <f>IF(ISERROR(VLOOKUP($A$441, 文字檔!M:N, 2, 0)),0,VLOOKUP($A$441, 文字檔!M:N, 2, 0))</f>
        <v>0</v>
      </c>
      <c r="J441" s="5">
        <f>IF(ISERROR(VLOOKUP($A$441, 文字檔!O:P, 2, 0)),0,VLOOKUP($A$441, 文字檔!O:P, 2, 0))</f>
        <v>0</v>
      </c>
      <c r="K441">
        <f>IF(ISERROR(VLOOKUP($A$441, 文字檔!Q:R, 2, 0)),0,VLOOKUP($A$441, 文字檔!Q:R, 2, 0))</f>
        <v>0</v>
      </c>
      <c r="L441">
        <f>IF(ISERROR(VLOOKUP($A$441, 文字檔!S:T, 2, 0)),0,VLOOKUP($A$441, 文字檔!S:T, 2, 0))</f>
        <v>0</v>
      </c>
      <c r="M441">
        <f>IF(ISERROR(VLOOKUP($A$441, 文字檔!U:V, 2, 0)),0,VLOOKUP($A$441, 文字檔!U:V, 2, 0))</f>
        <v>0</v>
      </c>
      <c r="N441">
        <f>IF(ISERROR(VLOOKUP($A$441, 文字檔!W:X, 2, 0)),0,VLOOKUP($A$441, 文字檔!W:X, 2, 0))</f>
        <v>0</v>
      </c>
      <c r="O441">
        <f>IF(ISERROR(VLOOKUP($A$441, 文字檔!Y:Z, 2, 0)),0,VLOOKUP($A$441, 文字檔!Y:Z, 2, 0))</f>
        <v>0</v>
      </c>
      <c r="P441">
        <f>IF(ISERROR(VLOOKUP($A$441, 文字檔!AA:AB, 2, 0)),0,VLOOKUP($A$441, 文字檔!AA:AB, 2, 0))</f>
        <v>0</v>
      </c>
    </row>
    <row r="442" spans="1:16" ht="16.2">
      <c r="A442" s="7">
        <v>44178</v>
      </c>
      <c r="B442" s="5">
        <f>SUMPRODUCT($C$2:$P$2,$C$442:$P$442)</f>
        <v>0</v>
      </c>
      <c r="C442" s="5">
        <f>IF(ISERROR(VLOOKUP($A$442, 文字檔!A:B, 2, 0)),0,VLOOKUP($A$442, 文字檔!A:B, 2, 0))</f>
        <v>0</v>
      </c>
      <c r="D442" s="5">
        <f>IF(ISERROR(VLOOKUP($A$442, 文字檔!C:D, 2, 0)),0,VLOOKUP($A$442, 文字檔!C:D, 2, 0))</f>
        <v>0</v>
      </c>
      <c r="E442" s="5">
        <f>IF(ISERROR(VLOOKUP($A$442, 文字檔!E:F, 2, 0)),0,VLOOKUP($A$442, 文字檔!E:F, 2, 0))</f>
        <v>0</v>
      </c>
      <c r="F442" s="5">
        <f>IF(ISERROR(VLOOKUP($A$442, 文字檔!G:H, 2, 0)),0,VLOOKUP($A$442, 文字檔!G:H, 2, 0))</f>
        <v>0</v>
      </c>
      <c r="G442" s="5">
        <f>IF(ISERROR(VLOOKUP($A$442, 文字檔!I:J, 2, 0)),0,VLOOKUP($A$442, 文字檔!I:J, 2, 0))</f>
        <v>0</v>
      </c>
      <c r="H442" s="5">
        <f>IF(ISERROR(VLOOKUP($A$442, 文字檔!K:L, 2, 0)),0,VLOOKUP($A$442, 文字檔!K:L, 2, 0))</f>
        <v>0</v>
      </c>
      <c r="I442" s="5">
        <f>IF(ISERROR(VLOOKUP($A$442, 文字檔!M:N, 2, 0)),0,VLOOKUP($A$442, 文字檔!M:N, 2, 0))</f>
        <v>0</v>
      </c>
      <c r="J442" s="5">
        <f>IF(ISERROR(VLOOKUP($A$442, 文字檔!O:P, 2, 0)),0,VLOOKUP($A$442, 文字檔!O:P, 2, 0))</f>
        <v>0</v>
      </c>
      <c r="K442">
        <f>IF(ISERROR(VLOOKUP($A$442, 文字檔!Q:R, 2, 0)),0,VLOOKUP($A$442, 文字檔!Q:R, 2, 0))</f>
        <v>0</v>
      </c>
      <c r="L442">
        <f>IF(ISERROR(VLOOKUP($A$442, 文字檔!S:T, 2, 0)),0,VLOOKUP($A$442, 文字檔!S:T, 2, 0))</f>
        <v>0</v>
      </c>
      <c r="M442">
        <f>IF(ISERROR(VLOOKUP($A$442, 文字檔!U:V, 2, 0)),0,VLOOKUP($A$442, 文字檔!U:V, 2, 0))</f>
        <v>0</v>
      </c>
      <c r="N442">
        <f>IF(ISERROR(VLOOKUP($A$442, 文字檔!W:X, 2, 0)),0,VLOOKUP($A$442, 文字檔!W:X, 2, 0))</f>
        <v>0</v>
      </c>
      <c r="O442">
        <f>IF(ISERROR(VLOOKUP($A$442, 文字檔!Y:Z, 2, 0)),0,VLOOKUP($A$442, 文字檔!Y:Z, 2, 0))</f>
        <v>0</v>
      </c>
      <c r="P442">
        <f>IF(ISERROR(VLOOKUP($A$442, 文字檔!AA:AB, 2, 0)),0,VLOOKUP($A$442, 文字檔!AA:AB, 2, 0))</f>
        <v>0</v>
      </c>
    </row>
    <row r="443" spans="1:16" ht="16.2">
      <c r="A443" s="7">
        <v>44179</v>
      </c>
      <c r="B443" s="5">
        <f>SUMPRODUCT($C$2:$P$2,$C$443:$P$443)</f>
        <v>-52310</v>
      </c>
      <c r="C443" s="5">
        <f>IF(ISERROR(VLOOKUP($A$443, 文字檔!A:B, 2, 0)),0,VLOOKUP($A$443, 文字檔!A:B, 2, 0))</f>
        <v>0</v>
      </c>
      <c r="D443" s="5">
        <f>IF(ISERROR(VLOOKUP($A$443, 文字檔!C:D, 2, 0)),0,VLOOKUP($A$443, 文字檔!C:D, 2, 0))</f>
        <v>6600</v>
      </c>
      <c r="E443" s="5">
        <f>IF(ISERROR(VLOOKUP($A$443, 文字檔!E:F, 2, 0)),0,VLOOKUP($A$443, 文字檔!E:F, 2, 0))</f>
        <v>0</v>
      </c>
      <c r="F443" s="5">
        <f>IF(ISERROR(VLOOKUP($A$443, 文字檔!G:H, 2, 0)),0,VLOOKUP($A$443, 文字檔!G:H, 2, 0))</f>
        <v>-6600</v>
      </c>
      <c r="G443" s="5">
        <f>IF(ISERROR(VLOOKUP($A$443, 文字檔!I:J, 2, 0)),0,VLOOKUP($A$443, 文字檔!I:J, 2, 0))</f>
        <v>0</v>
      </c>
      <c r="H443" s="5">
        <f>IF(ISERROR(VLOOKUP($A$443, 文字檔!K:L, 2, 0)),0,VLOOKUP($A$443, 文字檔!K:L, 2, 0))</f>
        <v>-9455.33</v>
      </c>
      <c r="I443" s="5">
        <f>IF(ISERROR(VLOOKUP($A$443, 文字檔!M:N, 2, 0)),0,VLOOKUP($A$443, 文字檔!M:N, 2, 0))</f>
        <v>-6900</v>
      </c>
      <c r="J443" s="5">
        <f>IF(ISERROR(VLOOKUP($A$443, 文字檔!O:P, 2, 0)),0,VLOOKUP($A$443, 文字檔!O:P, 2, 0))</f>
        <v>0</v>
      </c>
      <c r="K443">
        <f>IF(ISERROR(VLOOKUP($A$443, 文字檔!Q:R, 2, 0)),0,VLOOKUP($A$443, 文字檔!Q:R, 2, 0))</f>
        <v>-6600</v>
      </c>
      <c r="L443">
        <f>IF(ISERROR(VLOOKUP($A$443, 文字檔!S:T, 2, 0)),0,VLOOKUP($A$443, 文字檔!S:T, 2, 0))</f>
        <v>-13854.67</v>
      </c>
      <c r="M443">
        <f>IF(ISERROR(VLOOKUP($A$443, 文字檔!U:V, 2, 0)),0,VLOOKUP($A$443, 文字檔!U:V, 2, 0))</f>
        <v>6600</v>
      </c>
      <c r="N443">
        <f>IF(ISERROR(VLOOKUP($A$443, 文字檔!W:X, 2, 0)),0,VLOOKUP($A$443, 文字檔!W:X, 2, 0))</f>
        <v>0</v>
      </c>
      <c r="O443">
        <f>IF(ISERROR(VLOOKUP($A$443, 文字檔!Y:Z, 2, 0)),0,VLOOKUP($A$443, 文字檔!Y:Z, 2, 0))</f>
        <v>-22100</v>
      </c>
      <c r="P443">
        <f>IF(ISERROR(VLOOKUP($A$443, 文字檔!AA:AB, 2, 0)),0,VLOOKUP($A$443, 文字檔!AA:AB, 2, 0))</f>
        <v>0</v>
      </c>
    </row>
    <row r="444" spans="1:16" ht="16.2">
      <c r="A444" s="7">
        <v>44180</v>
      </c>
      <c r="B444" s="5">
        <f>SUMPRODUCT($C$2:$P$2,$C$444:$P$444)</f>
        <v>-34738.579999999994</v>
      </c>
      <c r="C444" s="5">
        <f>IF(ISERROR(VLOOKUP($A$444, 文字檔!A:B, 2, 0)),0,VLOOKUP($A$444, 文字檔!A:B, 2, 0))</f>
        <v>-17737.52</v>
      </c>
      <c r="D444" s="5">
        <f>IF(ISERROR(VLOOKUP($A$444, 文字檔!C:D, 2, 0)),0,VLOOKUP($A$444, 文字檔!C:D, 2, 0))</f>
        <v>23600</v>
      </c>
      <c r="E444" s="5">
        <f>IF(ISERROR(VLOOKUP($A$444, 文字檔!E:F, 2, 0)),0,VLOOKUP($A$444, 文字檔!E:F, 2, 0))</f>
        <v>0</v>
      </c>
      <c r="F444" s="5">
        <f>IF(ISERROR(VLOOKUP($A$444, 文字檔!G:H, 2, 0)),0,VLOOKUP($A$444, 文字檔!G:H, 2, 0))</f>
        <v>-23600</v>
      </c>
      <c r="G444" s="5">
        <f>IF(ISERROR(VLOOKUP($A$444, 文字檔!I:J, 2, 0)),0,VLOOKUP($A$444, 文字檔!I:J, 2, 0))</f>
        <v>13500</v>
      </c>
      <c r="H444" s="5">
        <f>IF(ISERROR(VLOOKUP($A$444, 文字檔!K:L, 2, 0)),0,VLOOKUP($A$444, 文字檔!K:L, 2, 0))</f>
        <v>3747.43</v>
      </c>
      <c r="I444" s="5">
        <f>IF(ISERROR(VLOOKUP($A$444, 文字檔!M:N, 2, 0)),0,VLOOKUP($A$444, 文字檔!M:N, 2, 0))</f>
        <v>-24900</v>
      </c>
      <c r="J444" s="5">
        <f>IF(ISERROR(VLOOKUP($A$444, 文字檔!O:P, 2, 0)),0,VLOOKUP($A$444, 文字檔!O:P, 2, 0))</f>
        <v>0</v>
      </c>
      <c r="K444">
        <f>IF(ISERROR(VLOOKUP($A$444, 文字檔!Q:R, 2, 0)),0,VLOOKUP($A$444, 文字檔!Q:R, 2, 0))</f>
        <v>-23600</v>
      </c>
      <c r="L444">
        <f>IF(ISERROR(VLOOKUP($A$444, 文字檔!S:T, 2, 0)),0,VLOOKUP($A$444, 文字檔!S:T, 2, 0))</f>
        <v>8951.51</v>
      </c>
      <c r="M444">
        <f>IF(ISERROR(VLOOKUP($A$444, 文字檔!U:V, 2, 0)),0,VLOOKUP($A$444, 文字檔!U:V, 2, 0))</f>
        <v>23600</v>
      </c>
      <c r="N444">
        <f>IF(ISERROR(VLOOKUP($A$444, 文字檔!W:X, 2, 0)),0,VLOOKUP($A$444, 文字檔!W:X, 2, 0))</f>
        <v>0</v>
      </c>
      <c r="O444">
        <f>IF(ISERROR(VLOOKUP($A$444, 文字檔!Y:Z, 2, 0)),0,VLOOKUP($A$444, 文字檔!Y:Z, 2, 0))</f>
        <v>-23600</v>
      </c>
      <c r="P444">
        <f>IF(ISERROR(VLOOKUP($A$444, 文字檔!AA:AB, 2, 0)),0,VLOOKUP($A$444, 文字檔!AA:AB, 2, 0))</f>
        <v>5300</v>
      </c>
    </row>
    <row r="445" spans="1:16" ht="16.2">
      <c r="A445" s="7">
        <v>44181</v>
      </c>
      <c r="B445" s="5">
        <f>SUMPRODUCT($C$2:$P$2,$C$445:$P$445)</f>
        <v>115285.26000000001</v>
      </c>
      <c r="C445" s="5">
        <f>IF(ISERROR(VLOOKUP($A$445, 文字檔!A:B, 2, 0)),0,VLOOKUP($A$445, 文字檔!A:B, 2, 0))</f>
        <v>-3058.27</v>
      </c>
      <c r="D445" s="5">
        <f>IF(ISERROR(VLOOKUP($A$445, 文字檔!C:D, 2, 0)),0,VLOOKUP($A$445, 文字檔!C:D, 2, 0))</f>
        <v>-31700</v>
      </c>
      <c r="E445" s="5">
        <f>IF(ISERROR(VLOOKUP($A$445, 文字檔!E:F, 2, 0)),0,VLOOKUP($A$445, 文字檔!E:F, 2, 0))</f>
        <v>0</v>
      </c>
      <c r="F445" s="5">
        <f>IF(ISERROR(VLOOKUP($A$445, 文字檔!G:H, 2, 0)),0,VLOOKUP($A$445, 文字檔!G:H, 2, 0))</f>
        <v>47100</v>
      </c>
      <c r="G445" s="5">
        <f>IF(ISERROR(VLOOKUP($A$445, 文字檔!I:J, 2, 0)),0,VLOOKUP($A$445, 文字檔!I:J, 2, 0))</f>
        <v>-9900</v>
      </c>
      <c r="H445" s="5">
        <f>IF(ISERROR(VLOOKUP($A$445, 文字檔!K:L, 2, 0)),0,VLOOKUP($A$445, 文字檔!K:L, 2, 0))</f>
        <v>18543.53</v>
      </c>
      <c r="I445" s="5">
        <f>IF(ISERROR(VLOOKUP($A$445, 文字檔!M:N, 2, 0)),0,VLOOKUP($A$445, 文字檔!M:N, 2, 0))</f>
        <v>42300</v>
      </c>
      <c r="J445" s="5">
        <f>IF(ISERROR(VLOOKUP($A$445, 文字檔!O:P, 2, 0)),0,VLOOKUP($A$445, 文字檔!O:P, 2, 0))</f>
        <v>0</v>
      </c>
      <c r="K445">
        <f>IF(ISERROR(VLOOKUP($A$445, 文字檔!Q:R, 2, 0)),0,VLOOKUP($A$445, 文字檔!Q:R, 2, 0))</f>
        <v>47100</v>
      </c>
      <c r="L445">
        <f>IF(ISERROR(VLOOKUP($A$445, 文字檔!S:T, 2, 0)),0,VLOOKUP($A$445, 文字檔!S:T, 2, 0))</f>
        <v>0</v>
      </c>
      <c r="M445">
        <f>IF(ISERROR(VLOOKUP($A$445, 文字檔!U:V, 2, 0)),0,VLOOKUP($A$445, 文字檔!U:V, 2, 0))</f>
        <v>-19100</v>
      </c>
      <c r="N445">
        <f>IF(ISERROR(VLOOKUP($A$445, 文字檔!W:X, 2, 0)),0,VLOOKUP($A$445, 文字檔!W:X, 2, 0))</f>
        <v>0</v>
      </c>
      <c r="O445">
        <f>IF(ISERROR(VLOOKUP($A$445, 文字檔!Y:Z, 2, 0)),0,VLOOKUP($A$445, 文字檔!Y:Z, 2, 0))</f>
        <v>47100</v>
      </c>
      <c r="P445">
        <f>IF(ISERROR(VLOOKUP($A$445, 文字檔!AA:AB, 2, 0)),0,VLOOKUP($A$445, 文字檔!AA:AB, 2, 0))</f>
        <v>-23100</v>
      </c>
    </row>
    <row r="446" spans="1:16" ht="16.2">
      <c r="A446" s="7">
        <v>44182</v>
      </c>
      <c r="B446" s="5">
        <f>SUMPRODUCT($C$2:$P$2,$C$446:$P$446)</f>
        <v>-13501.630000000001</v>
      </c>
      <c r="C446" s="5">
        <f>IF(ISERROR(VLOOKUP($A$446, 文字檔!A:B, 2, 0)),0,VLOOKUP($A$446, 文字檔!A:B, 2, 0))</f>
        <v>0</v>
      </c>
      <c r="D446" s="5">
        <f>IF(ISERROR(VLOOKUP($A$446, 文字檔!C:D, 2, 0)),0,VLOOKUP($A$446, 文字檔!C:D, 2, 0))</f>
        <v>0</v>
      </c>
      <c r="E446" s="5">
        <f>IF(ISERROR(VLOOKUP($A$446, 文字檔!E:F, 2, 0)),0,VLOOKUP($A$446, 文字檔!E:F, 2, 0))</f>
        <v>0</v>
      </c>
      <c r="F446" s="5">
        <f>IF(ISERROR(VLOOKUP($A$446, 文字檔!G:H, 2, 0)),0,VLOOKUP($A$446, 文字檔!G:H, 2, 0))</f>
        <v>7100</v>
      </c>
      <c r="G446" s="5">
        <f>IF(ISERROR(VLOOKUP($A$446, 文字檔!I:J, 2, 0)),0,VLOOKUP($A$446, 文字檔!I:J, 2, 0))</f>
        <v>-10200</v>
      </c>
      <c r="H446" s="5">
        <f>IF(ISERROR(VLOOKUP($A$446, 文字檔!K:L, 2, 0)),0,VLOOKUP($A$446, 文字檔!K:L, 2, 0))</f>
        <v>-7852.27</v>
      </c>
      <c r="I446" s="5">
        <f>IF(ISERROR(VLOOKUP($A$446, 文字檔!M:N, 2, 0)),0,VLOOKUP($A$446, 文字檔!M:N, 2, 0))</f>
        <v>0</v>
      </c>
      <c r="J446" s="5">
        <f>IF(ISERROR(VLOOKUP($A$446, 文字檔!O:P, 2, 0)),0,VLOOKUP($A$446, 文字檔!O:P, 2, 0))</f>
        <v>0</v>
      </c>
      <c r="K446">
        <f>IF(ISERROR(VLOOKUP($A$446, 文字檔!Q:R, 2, 0)),0,VLOOKUP($A$446, 文字檔!Q:R, 2, 0))</f>
        <v>0</v>
      </c>
      <c r="L446">
        <f>IF(ISERROR(VLOOKUP($A$446, 文字檔!S:T, 2, 0)),0,VLOOKUP($A$446, 文字檔!S:T, 2, 0))</f>
        <v>9550.64</v>
      </c>
      <c r="M446">
        <f>IF(ISERROR(VLOOKUP($A$446, 文字檔!U:V, 2, 0)),0,VLOOKUP($A$446, 文字檔!U:V, 2, 0))</f>
        <v>0</v>
      </c>
      <c r="N446">
        <f>IF(ISERROR(VLOOKUP($A$446, 文字檔!W:X, 2, 0)),0,VLOOKUP($A$446, 文字檔!W:X, 2, 0))</f>
        <v>0</v>
      </c>
      <c r="O446">
        <f>IF(ISERROR(VLOOKUP($A$446, 文字檔!Y:Z, 2, 0)),0,VLOOKUP($A$446, 文字檔!Y:Z, 2, 0))</f>
        <v>0</v>
      </c>
      <c r="P446">
        <f>IF(ISERROR(VLOOKUP($A$446, 文字檔!AA:AB, 2, 0)),0,VLOOKUP($A$446, 文字檔!AA:AB, 2, 0))</f>
        <v>-12100</v>
      </c>
    </row>
    <row r="447" spans="1:16" ht="16.2">
      <c r="A447" s="7">
        <v>44183</v>
      </c>
      <c r="B447" s="5">
        <f>SUMPRODUCT($C$2:$P$2,$C$447:$P$447)</f>
        <v>-26251.97</v>
      </c>
      <c r="C447" s="5">
        <f>IF(ISERROR(VLOOKUP($A$447, 文字檔!A:B, 2, 0)),0,VLOOKUP($A$447, 文字檔!A:B, 2, 0))</f>
        <v>0</v>
      </c>
      <c r="D447" s="5">
        <f>IF(ISERROR(VLOOKUP($A$447, 文字檔!C:D, 2, 0)),0,VLOOKUP($A$447, 文字檔!C:D, 2, 0))</f>
        <v>0</v>
      </c>
      <c r="E447" s="5">
        <f>IF(ISERROR(VLOOKUP($A$447, 文字檔!E:F, 2, 0)),0,VLOOKUP($A$447, 文字檔!E:F, 2, 0))</f>
        <v>0</v>
      </c>
      <c r="F447" s="5">
        <f>IF(ISERROR(VLOOKUP($A$447, 文字檔!G:H, 2, 0)),0,VLOOKUP($A$447, 文字檔!G:H, 2, 0))</f>
        <v>-10200</v>
      </c>
      <c r="G447" s="5">
        <f>IF(ISERROR(VLOOKUP($A$447, 文字檔!I:J, 2, 0)),0,VLOOKUP($A$447, 文字檔!I:J, 2, 0))</f>
        <v>0</v>
      </c>
      <c r="H447" s="5">
        <f>IF(ISERROR(VLOOKUP($A$447, 文字檔!K:L, 2, 0)),0,VLOOKUP($A$447, 文字檔!K:L, 2, 0))</f>
        <v>-7051.97</v>
      </c>
      <c r="I447" s="5">
        <f>IF(ISERROR(VLOOKUP($A$447, 文字檔!M:N, 2, 0)),0,VLOOKUP($A$447, 文字檔!M:N, 2, 0))</f>
        <v>0</v>
      </c>
      <c r="J447" s="5">
        <f>IF(ISERROR(VLOOKUP($A$447, 文字檔!O:P, 2, 0)),0,VLOOKUP($A$447, 文字檔!O:P, 2, 0))</f>
        <v>0</v>
      </c>
      <c r="K447">
        <f>IF(ISERROR(VLOOKUP($A$447, 文字檔!Q:R, 2, 0)),0,VLOOKUP($A$447, 文字檔!Q:R, 2, 0))</f>
        <v>0</v>
      </c>
      <c r="L447">
        <f>IF(ISERROR(VLOOKUP($A$447, 文字檔!S:T, 2, 0)),0,VLOOKUP($A$447, 文字檔!S:T, 2, 0))</f>
        <v>0</v>
      </c>
      <c r="M447">
        <f>IF(ISERROR(VLOOKUP($A$447, 文字檔!U:V, 2, 0)),0,VLOOKUP($A$447, 文字檔!U:V, 2, 0))</f>
        <v>0</v>
      </c>
      <c r="N447">
        <f>IF(ISERROR(VLOOKUP($A$447, 文字檔!W:X, 2, 0)),0,VLOOKUP($A$447, 文字檔!W:X, 2, 0))</f>
        <v>3500</v>
      </c>
      <c r="O447">
        <f>IF(ISERROR(VLOOKUP($A$447, 文字檔!Y:Z, 2, 0)),0,VLOOKUP($A$447, 文字檔!Y:Z, 2, 0))</f>
        <v>-8400</v>
      </c>
      <c r="P447">
        <f>IF(ISERROR(VLOOKUP($A$447, 文字檔!AA:AB, 2, 0)),0,VLOOKUP($A$447, 文字檔!AA:AB, 2, 0))</f>
        <v>-4100</v>
      </c>
    </row>
    <row r="448" spans="1:16" ht="16.2">
      <c r="A448" s="7">
        <v>44184</v>
      </c>
      <c r="B448" s="5">
        <f>SUMPRODUCT($C$2:$P$2,$C$448:$P$448)</f>
        <v>0</v>
      </c>
      <c r="C448" s="5">
        <f>IF(ISERROR(VLOOKUP($A$448, 文字檔!A:B, 2, 0)),0,VLOOKUP($A$448, 文字檔!A:B, 2, 0))</f>
        <v>0</v>
      </c>
      <c r="D448" s="5">
        <f>IF(ISERROR(VLOOKUP($A$448, 文字檔!C:D, 2, 0)),0,VLOOKUP($A$448, 文字檔!C:D, 2, 0))</f>
        <v>0</v>
      </c>
      <c r="E448" s="5">
        <f>IF(ISERROR(VLOOKUP($A$448, 文字檔!E:F, 2, 0)),0,VLOOKUP($A$448, 文字檔!E:F, 2, 0))</f>
        <v>0</v>
      </c>
      <c r="F448" s="5">
        <f>IF(ISERROR(VLOOKUP($A$448, 文字檔!G:H, 2, 0)),0,VLOOKUP($A$448, 文字檔!G:H, 2, 0))</f>
        <v>0</v>
      </c>
      <c r="G448" s="5">
        <f>IF(ISERROR(VLOOKUP($A$448, 文字檔!I:J, 2, 0)),0,VLOOKUP($A$448, 文字檔!I:J, 2, 0))</f>
        <v>0</v>
      </c>
      <c r="H448" s="5">
        <f>IF(ISERROR(VLOOKUP($A$448, 文字檔!K:L, 2, 0)),0,VLOOKUP($A$448, 文字檔!K:L, 2, 0))</f>
        <v>0</v>
      </c>
      <c r="I448" s="5">
        <f>IF(ISERROR(VLOOKUP($A$448, 文字檔!M:N, 2, 0)),0,VLOOKUP($A$448, 文字檔!M:N, 2, 0))</f>
        <v>0</v>
      </c>
      <c r="J448" s="5">
        <f>IF(ISERROR(VLOOKUP($A$448, 文字檔!O:P, 2, 0)),0,VLOOKUP($A$448, 文字檔!O:P, 2, 0))</f>
        <v>0</v>
      </c>
      <c r="K448">
        <f>IF(ISERROR(VLOOKUP($A$448, 文字檔!Q:R, 2, 0)),0,VLOOKUP($A$448, 文字檔!Q:R, 2, 0))</f>
        <v>0</v>
      </c>
      <c r="L448">
        <f>IF(ISERROR(VLOOKUP($A$448, 文字檔!S:T, 2, 0)),0,VLOOKUP($A$448, 文字檔!S:T, 2, 0))</f>
        <v>0</v>
      </c>
      <c r="M448">
        <f>IF(ISERROR(VLOOKUP($A$448, 文字檔!U:V, 2, 0)),0,VLOOKUP($A$448, 文字檔!U:V, 2, 0))</f>
        <v>0</v>
      </c>
      <c r="N448">
        <f>IF(ISERROR(VLOOKUP($A$448, 文字檔!W:X, 2, 0)),0,VLOOKUP($A$448, 文字檔!W:X, 2, 0))</f>
        <v>0</v>
      </c>
      <c r="O448">
        <f>IF(ISERROR(VLOOKUP($A$448, 文字檔!Y:Z, 2, 0)),0,VLOOKUP($A$448, 文字檔!Y:Z, 2, 0))</f>
        <v>0</v>
      </c>
      <c r="P448">
        <f>IF(ISERROR(VLOOKUP($A$448, 文字檔!AA:AB, 2, 0)),0,VLOOKUP($A$448, 文字檔!AA:AB, 2, 0))</f>
        <v>0</v>
      </c>
    </row>
    <row r="449" spans="1:16" ht="16.2">
      <c r="A449" s="7">
        <v>44185</v>
      </c>
      <c r="B449" s="5">
        <f>SUMPRODUCT($C$2:$P$2,$C$449:$P$449)</f>
        <v>0</v>
      </c>
      <c r="C449" s="5">
        <f>IF(ISERROR(VLOOKUP($A$449, 文字檔!A:B, 2, 0)),0,VLOOKUP($A$449, 文字檔!A:B, 2, 0))</f>
        <v>0</v>
      </c>
      <c r="D449" s="5">
        <f>IF(ISERROR(VLOOKUP($A$449, 文字檔!C:D, 2, 0)),0,VLOOKUP($A$449, 文字檔!C:D, 2, 0))</f>
        <v>0</v>
      </c>
      <c r="E449" s="5">
        <f>IF(ISERROR(VLOOKUP($A$449, 文字檔!E:F, 2, 0)),0,VLOOKUP($A$449, 文字檔!E:F, 2, 0))</f>
        <v>0</v>
      </c>
      <c r="F449" s="5">
        <f>IF(ISERROR(VLOOKUP($A$449, 文字檔!G:H, 2, 0)),0,VLOOKUP($A$449, 文字檔!G:H, 2, 0))</f>
        <v>0</v>
      </c>
      <c r="G449" s="5">
        <f>IF(ISERROR(VLOOKUP($A$449, 文字檔!I:J, 2, 0)),0,VLOOKUP($A$449, 文字檔!I:J, 2, 0))</f>
        <v>0</v>
      </c>
      <c r="H449" s="5">
        <f>IF(ISERROR(VLOOKUP($A$449, 文字檔!K:L, 2, 0)),0,VLOOKUP($A$449, 文字檔!K:L, 2, 0))</f>
        <v>0</v>
      </c>
      <c r="I449" s="5">
        <f>IF(ISERROR(VLOOKUP($A$449, 文字檔!M:N, 2, 0)),0,VLOOKUP($A$449, 文字檔!M:N, 2, 0))</f>
        <v>0</v>
      </c>
      <c r="J449" s="5">
        <f>IF(ISERROR(VLOOKUP($A$449, 文字檔!O:P, 2, 0)),0,VLOOKUP($A$449, 文字檔!O:P, 2, 0))</f>
        <v>0</v>
      </c>
      <c r="K449">
        <f>IF(ISERROR(VLOOKUP($A$449, 文字檔!Q:R, 2, 0)),0,VLOOKUP($A$449, 文字檔!Q:R, 2, 0))</f>
        <v>0</v>
      </c>
      <c r="L449">
        <f>IF(ISERROR(VLOOKUP($A$449, 文字檔!S:T, 2, 0)),0,VLOOKUP($A$449, 文字檔!S:T, 2, 0))</f>
        <v>0</v>
      </c>
      <c r="M449">
        <f>IF(ISERROR(VLOOKUP($A$449, 文字檔!U:V, 2, 0)),0,VLOOKUP($A$449, 文字檔!U:V, 2, 0))</f>
        <v>0</v>
      </c>
      <c r="N449">
        <f>IF(ISERROR(VLOOKUP($A$449, 文字檔!W:X, 2, 0)),0,VLOOKUP($A$449, 文字檔!W:X, 2, 0))</f>
        <v>0</v>
      </c>
      <c r="O449">
        <f>IF(ISERROR(VLOOKUP($A$449, 文字檔!Y:Z, 2, 0)),0,VLOOKUP($A$449, 文字檔!Y:Z, 2, 0))</f>
        <v>0</v>
      </c>
      <c r="P449">
        <f>IF(ISERROR(VLOOKUP($A$449, 文字檔!AA:AB, 2, 0)),0,VLOOKUP($A$449, 文字檔!AA:AB, 2, 0))</f>
        <v>0</v>
      </c>
    </row>
    <row r="450" spans="1:16" ht="16.2">
      <c r="A450" s="7">
        <v>44186</v>
      </c>
      <c r="B450" s="5">
        <f>SUMPRODUCT($C$2:$P$2,$C$450:$P$450)</f>
        <v>-24879.229999999996</v>
      </c>
      <c r="C450" s="5">
        <f>IF(ISERROR(VLOOKUP($A$450, 文字檔!A:B, 2, 0)),0,VLOOKUP($A$450, 文字檔!A:B, 2, 0))</f>
        <v>-5045.07</v>
      </c>
      <c r="D450" s="5">
        <f>IF(ISERROR(VLOOKUP($A$450, 文字檔!C:D, 2, 0)),0,VLOOKUP($A$450, 文字檔!C:D, 2, 0))</f>
        <v>-30800</v>
      </c>
      <c r="E450" s="5">
        <f>IF(ISERROR(VLOOKUP($A$450, 文字檔!E:F, 2, 0)),0,VLOOKUP($A$450, 文字檔!E:F, 2, 0))</f>
        <v>0</v>
      </c>
      <c r="F450" s="5">
        <f>IF(ISERROR(VLOOKUP($A$450, 文字檔!G:H, 2, 0)),0,VLOOKUP($A$450, 文字檔!G:H, 2, 0))</f>
        <v>35200</v>
      </c>
      <c r="G450" s="5">
        <f>IF(ISERROR(VLOOKUP($A$450, 文字檔!I:J, 2, 0)),0,VLOOKUP($A$450, 文字檔!I:J, 2, 0))</f>
        <v>-3600</v>
      </c>
      <c r="H450" s="5">
        <f>IF(ISERROR(VLOOKUP($A$450, 文字檔!K:L, 2, 0)),0,VLOOKUP($A$450, 文字檔!K:L, 2, 0))</f>
        <v>155.77000000000001</v>
      </c>
      <c r="I450" s="5">
        <f>IF(ISERROR(VLOOKUP($A$450, 文字檔!M:N, 2, 0)),0,VLOOKUP($A$450, 文字檔!M:N, 2, 0))</f>
        <v>0</v>
      </c>
      <c r="J450" s="5">
        <f>IF(ISERROR(VLOOKUP($A$450, 文字檔!O:P, 2, 0)),0,VLOOKUP($A$450, 文字檔!O:P, 2, 0))</f>
        <v>-16844.919999999998</v>
      </c>
      <c r="K450">
        <f>IF(ISERROR(VLOOKUP($A$450, 文字檔!Q:R, 2, 0)),0,VLOOKUP($A$450, 文字檔!Q:R, 2, 0))</f>
        <v>0</v>
      </c>
      <c r="L450">
        <f>IF(ISERROR(VLOOKUP($A$450, 文字檔!S:T, 2, 0)),0,VLOOKUP($A$450, 文字檔!S:T, 2, 0))</f>
        <v>9354.99</v>
      </c>
      <c r="M450">
        <f>IF(ISERROR(VLOOKUP($A$450, 文字檔!U:V, 2, 0)),0,VLOOKUP($A$450, 文字檔!U:V, 2, 0))</f>
        <v>0</v>
      </c>
      <c r="N450">
        <f>IF(ISERROR(VLOOKUP($A$450, 文字檔!W:X, 2, 0)),0,VLOOKUP($A$450, 文字檔!W:X, 2, 0))</f>
        <v>-9500</v>
      </c>
      <c r="O450">
        <f>IF(ISERROR(VLOOKUP($A$450, 文字檔!Y:Z, 2, 0)),0,VLOOKUP($A$450, 文字檔!Y:Z, 2, 0))</f>
        <v>-3800</v>
      </c>
      <c r="P450">
        <f>IF(ISERROR(VLOOKUP($A$450, 文字檔!AA:AB, 2, 0)),0,VLOOKUP($A$450, 文字檔!AA:AB, 2, 0))</f>
        <v>0</v>
      </c>
    </row>
    <row r="451" spans="1:16" ht="16.2">
      <c r="A451" s="7">
        <v>44187</v>
      </c>
      <c r="B451" s="5">
        <f>SUMPRODUCT($C$2:$P$2,$C$451:$P$451)</f>
        <v>-143086.04</v>
      </c>
      <c r="C451" s="5">
        <f>IF(ISERROR(VLOOKUP($A$451, 文字檔!A:B, 2, 0)),0,VLOOKUP($A$451, 文字檔!A:B, 2, 0))</f>
        <v>0</v>
      </c>
      <c r="D451" s="5">
        <f>IF(ISERROR(VLOOKUP($A$451, 文字檔!C:D, 2, 0)),0,VLOOKUP($A$451, 文字檔!C:D, 2, 0))</f>
        <v>0</v>
      </c>
      <c r="E451" s="5">
        <f>IF(ISERROR(VLOOKUP($A$451, 文字檔!E:F, 2, 0)),0,VLOOKUP($A$451, 文字檔!E:F, 2, 0))</f>
        <v>0</v>
      </c>
      <c r="F451" s="5">
        <f>IF(ISERROR(VLOOKUP($A$451, 文字檔!G:H, 2, 0)),0,VLOOKUP($A$451, 文字檔!G:H, 2, 0))</f>
        <v>-54000</v>
      </c>
      <c r="G451" s="5">
        <f>IF(ISERROR(VLOOKUP($A$451, 文字檔!I:J, 2, 0)),0,VLOOKUP($A$451, 文字檔!I:J, 2, 0))</f>
        <v>-24600</v>
      </c>
      <c r="H451" s="5">
        <f>IF(ISERROR(VLOOKUP($A$451, 文字檔!K:L, 2, 0)),0,VLOOKUP($A$451, 文字檔!K:L, 2, 0))</f>
        <v>35713.96</v>
      </c>
      <c r="I451" s="5">
        <f>IF(ISERROR(VLOOKUP($A$451, 文字檔!M:N, 2, 0)),0,VLOOKUP($A$451, 文字檔!M:N, 2, 0))</f>
        <v>-47500</v>
      </c>
      <c r="J451" s="5">
        <f>IF(ISERROR(VLOOKUP($A$451, 文字檔!O:P, 2, 0)),0,VLOOKUP($A$451, 文字檔!O:P, 2, 0))</f>
        <v>0</v>
      </c>
      <c r="K451">
        <f>IF(ISERROR(VLOOKUP($A$451, 文字檔!Q:R, 2, 0)),0,VLOOKUP($A$451, 文字檔!Q:R, 2, 0))</f>
        <v>0</v>
      </c>
      <c r="L451">
        <f>IF(ISERROR(VLOOKUP($A$451, 文字檔!S:T, 2, 0)),0,VLOOKUP($A$451, 文字檔!S:T, 2, 0))</f>
        <v>0</v>
      </c>
      <c r="M451">
        <f>IF(ISERROR(VLOOKUP($A$451, 文字檔!U:V, 2, 0)),0,VLOOKUP($A$451, 文字檔!U:V, 2, 0))</f>
        <v>0</v>
      </c>
      <c r="N451">
        <f>IF(ISERROR(VLOOKUP($A$451, 文字檔!W:X, 2, 0)),0,VLOOKUP($A$451, 文字檔!W:X, 2, 0))</f>
        <v>0</v>
      </c>
      <c r="O451">
        <f>IF(ISERROR(VLOOKUP($A$451, 文字檔!Y:Z, 2, 0)),0,VLOOKUP($A$451, 文字檔!Y:Z, 2, 0))</f>
        <v>-52700</v>
      </c>
      <c r="P451">
        <f>IF(ISERROR(VLOOKUP($A$451, 文字檔!AA:AB, 2, 0)),0,VLOOKUP($A$451, 文字檔!AA:AB, 2, 0))</f>
        <v>0</v>
      </c>
    </row>
    <row r="452" spans="1:16" ht="16.2">
      <c r="A452" s="7">
        <v>44188</v>
      </c>
      <c r="B452" s="5">
        <f>SUMPRODUCT($C$2:$P$2,$C$452:$P$452)</f>
        <v>-11422.79</v>
      </c>
      <c r="C452" s="5">
        <f>IF(ISERROR(VLOOKUP($A$452, 文字檔!A:B, 2, 0)),0,VLOOKUP($A$452, 文字檔!A:B, 2, 0))</f>
        <v>0</v>
      </c>
      <c r="D452" s="5">
        <f>IF(ISERROR(VLOOKUP($A$452, 文字檔!C:D, 2, 0)),0,VLOOKUP($A$452, 文字檔!C:D, 2, 0))</f>
        <v>-15900</v>
      </c>
      <c r="E452" s="5">
        <f>IF(ISERROR(VLOOKUP($A$452, 文字檔!E:F, 2, 0)),0,VLOOKUP($A$452, 文字檔!E:F, 2, 0))</f>
        <v>0</v>
      </c>
      <c r="F452" s="5">
        <f>IF(ISERROR(VLOOKUP($A$452, 文字檔!G:H, 2, 0)),0,VLOOKUP($A$452, 文字檔!G:H, 2, 0))</f>
        <v>14000</v>
      </c>
      <c r="G452" s="5">
        <f>IF(ISERROR(VLOOKUP($A$452, 文字檔!I:J, 2, 0)),0,VLOOKUP($A$452, 文字檔!I:J, 2, 0))</f>
        <v>-21600</v>
      </c>
      <c r="H452" s="5">
        <f>IF(ISERROR(VLOOKUP($A$452, 文字檔!K:L, 2, 0)),0,VLOOKUP($A$452, 文字檔!K:L, 2, 0))</f>
        <v>-10422.790000000001</v>
      </c>
      <c r="I452" s="5">
        <f>IF(ISERROR(VLOOKUP($A$452, 文字檔!M:N, 2, 0)),0,VLOOKUP($A$452, 文字檔!M:N, 2, 0))</f>
        <v>13700</v>
      </c>
      <c r="J452" s="5">
        <f>IF(ISERROR(VLOOKUP($A$452, 文字檔!O:P, 2, 0)),0,VLOOKUP($A$452, 文字檔!O:P, 2, 0))</f>
        <v>0</v>
      </c>
      <c r="K452">
        <f>IF(ISERROR(VLOOKUP($A$452, 文字檔!Q:R, 2, 0)),0,VLOOKUP($A$452, 文字檔!Q:R, 2, 0))</f>
        <v>0</v>
      </c>
      <c r="L452">
        <f>IF(ISERROR(VLOOKUP($A$452, 文字檔!S:T, 2, 0)),0,VLOOKUP($A$452, 文字檔!S:T, 2, 0))</f>
        <v>0</v>
      </c>
      <c r="M452">
        <f>IF(ISERROR(VLOOKUP($A$452, 文字檔!U:V, 2, 0)),0,VLOOKUP($A$452, 文字檔!U:V, 2, 0))</f>
        <v>0</v>
      </c>
      <c r="N452">
        <f>IF(ISERROR(VLOOKUP($A$452, 文字檔!W:X, 2, 0)),0,VLOOKUP($A$452, 文字檔!W:X, 2, 0))</f>
        <v>0</v>
      </c>
      <c r="O452">
        <f>IF(ISERROR(VLOOKUP($A$452, 文字檔!Y:Z, 2, 0)),0,VLOOKUP($A$452, 文字檔!Y:Z, 2, 0))</f>
        <v>8800</v>
      </c>
      <c r="P452">
        <f>IF(ISERROR(VLOOKUP($A$452, 文字檔!AA:AB, 2, 0)),0,VLOOKUP($A$452, 文字檔!AA:AB, 2, 0))</f>
        <v>0</v>
      </c>
    </row>
    <row r="453" spans="1:16" ht="16.2">
      <c r="A453" s="7">
        <v>44189</v>
      </c>
      <c r="B453" s="5">
        <f>SUMPRODUCT($C$2:$P$2,$C$453:$P$453)</f>
        <v>16736.050000000003</v>
      </c>
      <c r="C453" s="5">
        <f>IF(ISERROR(VLOOKUP($A$453, 文字檔!A:B, 2, 0)),0,VLOOKUP($A$453, 文字檔!A:B, 2, 0))</f>
        <v>-6510.96</v>
      </c>
      <c r="D453" s="5">
        <f>IF(ISERROR(VLOOKUP($A$453, 文字檔!C:D, 2, 0)),0,VLOOKUP($A$453, 文字檔!C:D, 2, 0))</f>
        <v>-13100</v>
      </c>
      <c r="E453" s="5">
        <f>IF(ISERROR(VLOOKUP($A$453, 文字檔!E:F, 2, 0)),0,VLOOKUP($A$453, 文字檔!E:F, 2, 0))</f>
        <v>0</v>
      </c>
      <c r="F453" s="5">
        <f>IF(ISERROR(VLOOKUP($A$453, 文字檔!G:H, 2, 0)),0,VLOOKUP($A$453, 文字檔!G:H, 2, 0))</f>
        <v>26400</v>
      </c>
      <c r="G453" s="5">
        <f>IF(ISERROR(VLOOKUP($A$453, 文字檔!I:J, 2, 0)),0,VLOOKUP($A$453, 文字檔!I:J, 2, 0))</f>
        <v>0</v>
      </c>
      <c r="H453" s="5">
        <f>IF(ISERROR(VLOOKUP($A$453, 文字檔!K:L, 2, 0)),0,VLOOKUP($A$453, 文字檔!K:L, 2, 0))</f>
        <v>147.01</v>
      </c>
      <c r="I453" s="5">
        <f>IF(ISERROR(VLOOKUP($A$453, 文字檔!M:N, 2, 0)),0,VLOOKUP($A$453, 文字檔!M:N, 2, 0))</f>
        <v>16500</v>
      </c>
      <c r="J453" s="5">
        <f>IF(ISERROR(VLOOKUP($A$453, 文字檔!O:P, 2, 0)),0,VLOOKUP($A$453, 文字檔!O:P, 2, 0))</f>
        <v>0</v>
      </c>
      <c r="K453">
        <f>IF(ISERROR(VLOOKUP($A$453, 文字檔!Q:R, 2, 0)),0,VLOOKUP($A$453, 文字檔!Q:R, 2, 0))</f>
        <v>0</v>
      </c>
      <c r="L453">
        <f>IF(ISERROR(VLOOKUP($A$453, 文字檔!S:T, 2, 0)),0,VLOOKUP($A$453, 文字檔!S:T, 2, 0))</f>
        <v>0</v>
      </c>
      <c r="M453">
        <f>IF(ISERROR(VLOOKUP($A$453, 文字檔!U:V, 2, 0)),0,VLOOKUP($A$453, 文字檔!U:V, 2, 0))</f>
        <v>-1300</v>
      </c>
      <c r="N453">
        <f>IF(ISERROR(VLOOKUP($A$453, 文字檔!W:X, 2, 0)),0,VLOOKUP($A$453, 文字檔!W:X, 2, 0))</f>
        <v>0</v>
      </c>
      <c r="O453">
        <f>IF(ISERROR(VLOOKUP($A$453, 文字檔!Y:Z, 2, 0)),0,VLOOKUP($A$453, 文字檔!Y:Z, 2, 0))</f>
        <v>-5400</v>
      </c>
      <c r="P453">
        <f>IF(ISERROR(VLOOKUP($A$453, 文字檔!AA:AB, 2, 0)),0,VLOOKUP($A$453, 文字檔!AA:AB, 2, 0))</f>
        <v>0</v>
      </c>
    </row>
    <row r="454" spans="1:16" ht="16.2">
      <c r="A454" s="7">
        <v>44190</v>
      </c>
      <c r="B454" s="5">
        <f>SUMPRODUCT($C$2:$P$2,$C$454:$P$454)</f>
        <v>-680.15000000000146</v>
      </c>
      <c r="C454" s="5">
        <f>IF(ISERROR(VLOOKUP($A$454, 文字檔!A:B, 2, 0)),0,VLOOKUP($A$454, 文字檔!A:B, 2, 0))</f>
        <v>-18921.34</v>
      </c>
      <c r="D454" s="5">
        <f>IF(ISERROR(VLOOKUP($A$454, 文字檔!C:D, 2, 0)),0,VLOOKUP($A$454, 文字檔!C:D, 2, 0))</f>
        <v>-1700</v>
      </c>
      <c r="E454" s="5">
        <f>IF(ISERROR(VLOOKUP($A$454, 文字檔!E:F, 2, 0)),0,VLOOKUP($A$454, 文字檔!E:F, 2, 0))</f>
        <v>0</v>
      </c>
      <c r="F454" s="5">
        <f>IF(ISERROR(VLOOKUP($A$454, 文字檔!G:H, 2, 0)),0,VLOOKUP($A$454, 文字檔!G:H, 2, 0))</f>
        <v>11800</v>
      </c>
      <c r="G454" s="5">
        <f>IF(ISERROR(VLOOKUP($A$454, 文字檔!I:J, 2, 0)),0,VLOOKUP($A$454, 文字檔!I:J, 2, 0))</f>
        <v>1400</v>
      </c>
      <c r="H454" s="5">
        <f>IF(ISERROR(VLOOKUP($A$454, 文字檔!K:L, 2, 0)),0,VLOOKUP($A$454, 文字檔!K:L, 2, 0))</f>
        <v>-2658.81</v>
      </c>
      <c r="I454" s="5">
        <f>IF(ISERROR(VLOOKUP($A$454, 文字檔!M:N, 2, 0)),0,VLOOKUP($A$454, 文字檔!M:N, 2, 0))</f>
        <v>3700</v>
      </c>
      <c r="J454" s="5">
        <f>IF(ISERROR(VLOOKUP($A$454, 文字檔!O:P, 2, 0)),0,VLOOKUP($A$454, 文字檔!O:P, 2, 0))</f>
        <v>0</v>
      </c>
      <c r="K454">
        <f>IF(ISERROR(VLOOKUP($A$454, 文字檔!Q:R, 2, 0)),0,VLOOKUP($A$454, 文字檔!Q:R, 2, 0))</f>
        <v>0</v>
      </c>
      <c r="L454">
        <f>IF(ISERROR(VLOOKUP($A$454, 文字檔!S:T, 2, 0)),0,VLOOKUP($A$454, 文字檔!S:T, 2, 0))</f>
        <v>0</v>
      </c>
      <c r="M454">
        <f>IF(ISERROR(VLOOKUP($A$454, 文字檔!U:V, 2, 0)),0,VLOOKUP($A$454, 文字檔!U:V, 2, 0))</f>
        <v>11800</v>
      </c>
      <c r="N454">
        <f>IF(ISERROR(VLOOKUP($A$454, 文字檔!W:X, 2, 0)),0,VLOOKUP($A$454, 文字檔!W:X, 2, 0))</f>
        <v>0</v>
      </c>
      <c r="O454">
        <f>IF(ISERROR(VLOOKUP($A$454, 文字檔!Y:Z, 2, 0)),0,VLOOKUP($A$454, 文字檔!Y:Z, 2, 0))</f>
        <v>12900</v>
      </c>
      <c r="P454">
        <f>IF(ISERROR(VLOOKUP($A$454, 文字檔!AA:AB, 2, 0)),0,VLOOKUP($A$454, 文字檔!AA:AB, 2, 0))</f>
        <v>-19000</v>
      </c>
    </row>
    <row r="455" spans="1:16" ht="16.2">
      <c r="A455" s="7">
        <v>44191</v>
      </c>
      <c r="B455" s="5">
        <f>SUMPRODUCT($C$2:$P$2,$C$455:$P$455)</f>
        <v>0</v>
      </c>
      <c r="C455" s="5">
        <f>IF(ISERROR(VLOOKUP($A$455, 文字檔!A:B, 2, 0)),0,VLOOKUP($A$455, 文字檔!A:B, 2, 0))</f>
        <v>0</v>
      </c>
      <c r="D455" s="5">
        <f>IF(ISERROR(VLOOKUP($A$455, 文字檔!C:D, 2, 0)),0,VLOOKUP($A$455, 文字檔!C:D, 2, 0))</f>
        <v>0</v>
      </c>
      <c r="E455" s="5">
        <f>IF(ISERROR(VLOOKUP($A$455, 文字檔!E:F, 2, 0)),0,VLOOKUP($A$455, 文字檔!E:F, 2, 0))</f>
        <v>0</v>
      </c>
      <c r="F455" s="5">
        <f>IF(ISERROR(VLOOKUP($A$455, 文字檔!G:H, 2, 0)),0,VLOOKUP($A$455, 文字檔!G:H, 2, 0))</f>
        <v>0</v>
      </c>
      <c r="G455" s="5">
        <f>IF(ISERROR(VLOOKUP($A$455, 文字檔!I:J, 2, 0)),0,VLOOKUP($A$455, 文字檔!I:J, 2, 0))</f>
        <v>0</v>
      </c>
      <c r="H455" s="5">
        <f>IF(ISERROR(VLOOKUP($A$455, 文字檔!K:L, 2, 0)),0,VLOOKUP($A$455, 文字檔!K:L, 2, 0))</f>
        <v>0</v>
      </c>
      <c r="I455" s="5">
        <f>IF(ISERROR(VLOOKUP($A$455, 文字檔!M:N, 2, 0)),0,VLOOKUP($A$455, 文字檔!M:N, 2, 0))</f>
        <v>0</v>
      </c>
      <c r="J455" s="5">
        <f>IF(ISERROR(VLOOKUP($A$455, 文字檔!O:P, 2, 0)),0,VLOOKUP($A$455, 文字檔!O:P, 2, 0))</f>
        <v>0</v>
      </c>
      <c r="K455">
        <f>IF(ISERROR(VLOOKUP($A$455, 文字檔!Q:R, 2, 0)),0,VLOOKUP($A$455, 文字檔!Q:R, 2, 0))</f>
        <v>0</v>
      </c>
      <c r="L455">
        <f>IF(ISERROR(VLOOKUP($A$455, 文字檔!S:T, 2, 0)),0,VLOOKUP($A$455, 文字檔!S:T, 2, 0))</f>
        <v>0</v>
      </c>
      <c r="M455">
        <f>IF(ISERROR(VLOOKUP($A$455, 文字檔!U:V, 2, 0)),0,VLOOKUP($A$455, 文字檔!U:V, 2, 0))</f>
        <v>0</v>
      </c>
      <c r="N455">
        <f>IF(ISERROR(VLOOKUP($A$455, 文字檔!W:X, 2, 0)),0,VLOOKUP($A$455, 文字檔!W:X, 2, 0))</f>
        <v>0</v>
      </c>
      <c r="O455">
        <f>IF(ISERROR(VLOOKUP($A$455, 文字檔!Y:Z, 2, 0)),0,VLOOKUP($A$455, 文字檔!Y:Z, 2, 0))</f>
        <v>0</v>
      </c>
      <c r="P455">
        <f>IF(ISERROR(VLOOKUP($A$455, 文字檔!AA:AB, 2, 0)),0,VLOOKUP($A$455, 文字檔!AA:AB, 2, 0))</f>
        <v>0</v>
      </c>
    </row>
    <row r="456" spans="1:16" ht="16.2">
      <c r="A456" s="7">
        <v>44192</v>
      </c>
      <c r="B456" s="5">
        <f>SUMPRODUCT($C$2:$P$2,$C$456:$P$456)</f>
        <v>0</v>
      </c>
      <c r="C456" s="5">
        <f>IF(ISERROR(VLOOKUP($A$456, 文字檔!A:B, 2, 0)),0,VLOOKUP($A$456, 文字檔!A:B, 2, 0))</f>
        <v>0</v>
      </c>
      <c r="D456" s="5">
        <f>IF(ISERROR(VLOOKUP($A$456, 文字檔!C:D, 2, 0)),0,VLOOKUP($A$456, 文字檔!C:D, 2, 0))</f>
        <v>0</v>
      </c>
      <c r="E456" s="5">
        <f>IF(ISERROR(VLOOKUP($A$456, 文字檔!E:F, 2, 0)),0,VLOOKUP($A$456, 文字檔!E:F, 2, 0))</f>
        <v>0</v>
      </c>
      <c r="F456" s="5">
        <f>IF(ISERROR(VLOOKUP($A$456, 文字檔!G:H, 2, 0)),0,VLOOKUP($A$456, 文字檔!G:H, 2, 0))</f>
        <v>0</v>
      </c>
      <c r="G456" s="5">
        <f>IF(ISERROR(VLOOKUP($A$456, 文字檔!I:J, 2, 0)),0,VLOOKUP($A$456, 文字檔!I:J, 2, 0))</f>
        <v>0</v>
      </c>
      <c r="H456" s="5">
        <f>IF(ISERROR(VLOOKUP($A$456, 文字檔!K:L, 2, 0)),0,VLOOKUP($A$456, 文字檔!K:L, 2, 0))</f>
        <v>0</v>
      </c>
      <c r="I456" s="5">
        <f>IF(ISERROR(VLOOKUP($A$456, 文字檔!M:N, 2, 0)),0,VLOOKUP($A$456, 文字檔!M:N, 2, 0))</f>
        <v>0</v>
      </c>
      <c r="J456" s="5">
        <f>IF(ISERROR(VLOOKUP($A$456, 文字檔!O:P, 2, 0)),0,VLOOKUP($A$456, 文字檔!O:P, 2, 0))</f>
        <v>0</v>
      </c>
      <c r="K456">
        <f>IF(ISERROR(VLOOKUP($A$456, 文字檔!Q:R, 2, 0)),0,VLOOKUP($A$456, 文字檔!Q:R, 2, 0))</f>
        <v>0</v>
      </c>
      <c r="L456">
        <f>IF(ISERROR(VLOOKUP($A$456, 文字檔!S:T, 2, 0)),0,VLOOKUP($A$456, 文字檔!S:T, 2, 0))</f>
        <v>0</v>
      </c>
      <c r="M456">
        <f>IF(ISERROR(VLOOKUP($A$456, 文字檔!U:V, 2, 0)),0,VLOOKUP($A$456, 文字檔!U:V, 2, 0))</f>
        <v>0</v>
      </c>
      <c r="N456">
        <f>IF(ISERROR(VLOOKUP($A$456, 文字檔!W:X, 2, 0)),0,VLOOKUP($A$456, 文字檔!W:X, 2, 0))</f>
        <v>0</v>
      </c>
      <c r="O456">
        <f>IF(ISERROR(VLOOKUP($A$456, 文字檔!Y:Z, 2, 0)),0,VLOOKUP($A$456, 文字檔!Y:Z, 2, 0))</f>
        <v>0</v>
      </c>
      <c r="P456">
        <f>IF(ISERROR(VLOOKUP($A$456, 文字檔!AA:AB, 2, 0)),0,VLOOKUP($A$456, 文字檔!AA:AB, 2, 0))</f>
        <v>0</v>
      </c>
    </row>
    <row r="457" spans="1:16" ht="16.2">
      <c r="A457" s="7">
        <v>44193</v>
      </c>
      <c r="B457" s="5">
        <f>SUMPRODUCT($C$2:$P$2,$C$457:$P$457)</f>
        <v>107069.56</v>
      </c>
      <c r="C457" s="5">
        <f>IF(ISERROR(VLOOKUP($A$457, 文字檔!A:B, 2, 0)),0,VLOOKUP($A$457, 文字檔!A:B, 2, 0))</f>
        <v>0</v>
      </c>
      <c r="D457" s="5">
        <f>IF(ISERROR(VLOOKUP($A$457, 文字檔!C:D, 2, 0)),0,VLOOKUP($A$457, 文字檔!C:D, 2, 0))</f>
        <v>26400</v>
      </c>
      <c r="E457" s="5">
        <f>IF(ISERROR(VLOOKUP($A$457, 文字檔!E:F, 2, 0)),0,VLOOKUP($A$457, 文字檔!E:F, 2, 0))</f>
        <v>0</v>
      </c>
      <c r="F457" s="5">
        <f>IF(ISERROR(VLOOKUP($A$457, 文字檔!G:H, 2, 0)),0,VLOOKUP($A$457, 文字檔!G:H, 2, 0))</f>
        <v>26400</v>
      </c>
      <c r="G457" s="5">
        <f>IF(ISERROR(VLOOKUP($A$457, 文字檔!I:J, 2, 0)),0,VLOOKUP($A$457, 文字檔!I:J, 2, 0))</f>
        <v>0</v>
      </c>
      <c r="H457" s="5">
        <f>IF(ISERROR(VLOOKUP($A$457, 文字檔!K:L, 2, 0)),0,VLOOKUP($A$457, 文字檔!K:L, 2, 0))</f>
        <v>17169.560000000001</v>
      </c>
      <c r="I457" s="5">
        <f>IF(ISERROR(VLOOKUP($A$457, 文字檔!M:N, 2, 0)),0,VLOOKUP($A$457, 文字檔!M:N, 2, 0))</f>
        <v>0</v>
      </c>
      <c r="J457" s="5">
        <f>IF(ISERROR(VLOOKUP($A$457, 文字檔!O:P, 2, 0)),0,VLOOKUP($A$457, 文字檔!O:P, 2, 0))</f>
        <v>0</v>
      </c>
      <c r="K457">
        <f>IF(ISERROR(VLOOKUP($A$457, 文字檔!Q:R, 2, 0)),0,VLOOKUP($A$457, 文字檔!Q:R, 2, 0))</f>
        <v>0</v>
      </c>
      <c r="L457">
        <f>IF(ISERROR(VLOOKUP($A$457, 文字檔!S:T, 2, 0)),0,VLOOKUP($A$457, 文字檔!S:T, 2, 0))</f>
        <v>0</v>
      </c>
      <c r="M457">
        <f>IF(ISERROR(VLOOKUP($A$457, 文字檔!U:V, 2, 0)),0,VLOOKUP($A$457, 文字檔!U:V, 2, 0))</f>
        <v>26400</v>
      </c>
      <c r="N457">
        <f>IF(ISERROR(VLOOKUP($A$457, 文字檔!W:X, 2, 0)),0,VLOOKUP($A$457, 文字檔!W:X, 2, 0))</f>
        <v>0</v>
      </c>
      <c r="O457">
        <f>IF(ISERROR(VLOOKUP($A$457, 文字檔!Y:Z, 2, 0)),0,VLOOKUP($A$457, 文字檔!Y:Z, 2, 0))</f>
        <v>4400</v>
      </c>
      <c r="P457">
        <f>IF(ISERROR(VLOOKUP($A$457, 文字檔!AA:AB, 2, 0)),0,VLOOKUP($A$457, 文字檔!AA:AB, 2, 0))</f>
        <v>6300</v>
      </c>
    </row>
    <row r="458" spans="1:16" ht="16.2">
      <c r="A458" s="7">
        <v>44194</v>
      </c>
      <c r="B458" s="5">
        <f>SUMPRODUCT($C$2:$P$2,$C$458:$P$458)</f>
        <v>18802.739999999998</v>
      </c>
      <c r="C458" s="5">
        <f>IF(ISERROR(VLOOKUP($A$458, 文字檔!A:B, 2, 0)),0,VLOOKUP($A$458, 文字檔!A:B, 2, 0))</f>
        <v>0</v>
      </c>
      <c r="D458" s="5">
        <f>IF(ISERROR(VLOOKUP($A$458, 文字檔!C:D, 2, 0)),0,VLOOKUP($A$458, 文字檔!C:D, 2, 0))</f>
        <v>3300</v>
      </c>
      <c r="E458" s="5">
        <f>IF(ISERROR(VLOOKUP($A$458, 文字檔!E:F, 2, 0)),0,VLOOKUP($A$458, 文字檔!E:F, 2, 0))</f>
        <v>0</v>
      </c>
      <c r="F458" s="5">
        <f>IF(ISERROR(VLOOKUP($A$458, 文字檔!G:H, 2, 0)),0,VLOOKUP($A$458, 文字檔!G:H, 2, 0))</f>
        <v>5000</v>
      </c>
      <c r="G458" s="5">
        <f>IF(ISERROR(VLOOKUP($A$458, 文字檔!I:J, 2, 0)),0,VLOOKUP($A$458, 文字檔!I:J, 2, 0))</f>
        <v>0</v>
      </c>
      <c r="H458" s="5">
        <f>IF(ISERROR(VLOOKUP($A$458, 文字檔!K:L, 2, 0)),0,VLOOKUP($A$458, 文字檔!K:L, 2, 0))</f>
        <v>-497.26</v>
      </c>
      <c r="I458" s="5">
        <f>IF(ISERROR(VLOOKUP($A$458, 文字檔!M:N, 2, 0)),0,VLOOKUP($A$458, 文字檔!M:N, 2, 0))</f>
        <v>0</v>
      </c>
      <c r="J458" s="5">
        <f>IF(ISERROR(VLOOKUP($A$458, 文字檔!O:P, 2, 0)),0,VLOOKUP($A$458, 文字檔!O:P, 2, 0))</f>
        <v>0</v>
      </c>
      <c r="K458">
        <f>IF(ISERROR(VLOOKUP($A$458, 文字檔!Q:R, 2, 0)),0,VLOOKUP($A$458, 文字檔!Q:R, 2, 0))</f>
        <v>4100</v>
      </c>
      <c r="L458">
        <f>IF(ISERROR(VLOOKUP($A$458, 文字檔!S:T, 2, 0)),0,VLOOKUP($A$458, 文字檔!S:T, 2, 0))</f>
        <v>0</v>
      </c>
      <c r="M458">
        <f>IF(ISERROR(VLOOKUP($A$458, 文字檔!U:V, 2, 0)),0,VLOOKUP($A$458, 文字檔!U:V, 2, 0))</f>
        <v>5000</v>
      </c>
      <c r="N458">
        <f>IF(ISERROR(VLOOKUP($A$458, 文字檔!W:X, 2, 0)),0,VLOOKUP($A$458, 文字檔!W:X, 2, 0))</f>
        <v>-6000</v>
      </c>
      <c r="O458">
        <f>IF(ISERROR(VLOOKUP($A$458, 文字檔!Y:Z, 2, 0)),0,VLOOKUP($A$458, 文字檔!Y:Z, 2, 0))</f>
        <v>2900</v>
      </c>
      <c r="P458">
        <f>IF(ISERROR(VLOOKUP($A$458, 文字檔!AA:AB, 2, 0)),0,VLOOKUP($A$458, 文字檔!AA:AB, 2, 0))</f>
        <v>5000</v>
      </c>
    </row>
    <row r="459" spans="1:16" ht="16.2">
      <c r="A459" s="7">
        <v>44195</v>
      </c>
      <c r="B459" s="5">
        <f>SUMPRODUCT($C$2:$P$2,$C$459:$P$459)</f>
        <v>149025.20000000001</v>
      </c>
      <c r="C459" s="5">
        <f>IF(ISERROR(VLOOKUP($A$459, 文字檔!A:B, 2, 0)),0,VLOOKUP($A$459, 文字檔!A:B, 2, 0))</f>
        <v>20725.2</v>
      </c>
      <c r="D459" s="5">
        <f>IF(ISERROR(VLOOKUP($A$459, 文字檔!C:D, 2, 0)),0,VLOOKUP($A$459, 文字檔!C:D, 2, 0))</f>
        <v>0</v>
      </c>
      <c r="E459" s="5">
        <f>IF(ISERROR(VLOOKUP($A$459, 文字檔!E:F, 2, 0)),0,VLOOKUP($A$459, 文字檔!E:F, 2, 0))</f>
        <v>0</v>
      </c>
      <c r="F459" s="5">
        <f>IF(ISERROR(VLOOKUP($A$459, 文字檔!G:H, 2, 0)),0,VLOOKUP($A$459, 文字檔!G:H, 2, 0))</f>
        <v>35400</v>
      </c>
      <c r="G459" s="5">
        <f>IF(ISERROR(VLOOKUP($A$459, 文字檔!I:J, 2, 0)),0,VLOOKUP($A$459, 文字檔!I:J, 2, 0))</f>
        <v>25700</v>
      </c>
      <c r="H459" s="5">
        <f>IF(ISERROR(VLOOKUP($A$459, 文字檔!K:L, 2, 0)),0,VLOOKUP($A$459, 文字檔!K:L, 2, 0))</f>
        <v>0</v>
      </c>
      <c r="I459" s="5">
        <f>IF(ISERROR(VLOOKUP($A$459, 文字檔!M:N, 2, 0)),0,VLOOKUP($A$459, 文字檔!M:N, 2, 0))</f>
        <v>-36100</v>
      </c>
      <c r="J459" s="5">
        <f>IF(ISERROR(VLOOKUP($A$459, 文字檔!O:P, 2, 0)),0,VLOOKUP($A$459, 文字檔!O:P, 2, 0))</f>
        <v>0</v>
      </c>
      <c r="K459">
        <f>IF(ISERROR(VLOOKUP($A$459, 文字檔!Q:R, 2, 0)),0,VLOOKUP($A$459, 文字檔!Q:R, 2, 0))</f>
        <v>35400</v>
      </c>
      <c r="L459">
        <f>IF(ISERROR(VLOOKUP($A$459, 文字檔!S:T, 2, 0)),0,VLOOKUP($A$459, 文字檔!S:T, 2, 0))</f>
        <v>0</v>
      </c>
      <c r="M459">
        <f>IF(ISERROR(VLOOKUP($A$459, 文字檔!U:V, 2, 0)),0,VLOOKUP($A$459, 文字檔!U:V, 2, 0))</f>
        <v>35400</v>
      </c>
      <c r="N459">
        <f>IF(ISERROR(VLOOKUP($A$459, 文字檔!W:X, 2, 0)),0,VLOOKUP($A$459, 文字檔!W:X, 2, 0))</f>
        <v>0</v>
      </c>
      <c r="O459">
        <f>IF(ISERROR(VLOOKUP($A$459, 文字檔!Y:Z, 2, 0)),0,VLOOKUP($A$459, 文字檔!Y:Z, 2, 0))</f>
        <v>-2900</v>
      </c>
      <c r="P459">
        <f>IF(ISERROR(VLOOKUP($A$459, 文字檔!AA:AB, 2, 0)),0,VLOOKUP($A$459, 文字檔!AA:AB, 2, 0))</f>
        <v>35400</v>
      </c>
    </row>
    <row r="460" spans="1:16" ht="16.2">
      <c r="A460" s="7">
        <v>44196</v>
      </c>
      <c r="B460" s="5">
        <f>SUMPRODUCT($C$2:$P$2,$C$460:$P$460)</f>
        <v>9281.68</v>
      </c>
      <c r="C460" s="5">
        <f>IF(ISERROR(VLOOKUP($A$460, 文字檔!A:B, 2, 0)),0,VLOOKUP($A$460, 文字檔!A:B, 2, 0))</f>
        <v>0</v>
      </c>
      <c r="D460" s="5">
        <f>IF(ISERROR(VLOOKUP($A$460, 文字檔!C:D, 2, 0)),0,VLOOKUP($A$460, 文字檔!C:D, 2, 0))</f>
        <v>0</v>
      </c>
      <c r="E460" s="5">
        <f>IF(ISERROR(VLOOKUP($A$460, 文字檔!E:F, 2, 0)),0,VLOOKUP($A$460, 文字檔!E:F, 2, 0))</f>
        <v>0</v>
      </c>
      <c r="F460" s="5">
        <f>IF(ISERROR(VLOOKUP($A$460, 文字檔!G:H, 2, 0)),0,VLOOKUP($A$460, 文字檔!G:H, 2, 0))</f>
        <v>8000</v>
      </c>
      <c r="G460" s="5">
        <f>IF(ISERROR(VLOOKUP($A$460, 文字檔!I:J, 2, 0)),0,VLOOKUP($A$460, 文字檔!I:J, 2, 0))</f>
        <v>2300</v>
      </c>
      <c r="H460" s="5">
        <f>IF(ISERROR(VLOOKUP($A$460, 文字檔!K:L, 2, 0)),0,VLOOKUP($A$460, 文字檔!K:L, 2, 0))</f>
        <v>-8639.11</v>
      </c>
      <c r="I460" s="5">
        <f>IF(ISERROR(VLOOKUP($A$460, 文字檔!M:N, 2, 0)),0,VLOOKUP($A$460, 文字檔!M:N, 2, 0))</f>
        <v>-6100</v>
      </c>
      <c r="J460" s="5">
        <f>IF(ISERROR(VLOOKUP($A$460, 文字檔!O:P, 2, 0)),0,VLOOKUP($A$460, 文字檔!O:P, 2, 0))</f>
        <v>0</v>
      </c>
      <c r="K460">
        <f>IF(ISERROR(VLOOKUP($A$460, 文字檔!Q:R, 2, 0)),0,VLOOKUP($A$460, 文字檔!Q:R, 2, 0))</f>
        <v>8000</v>
      </c>
      <c r="L460">
        <f>IF(ISERROR(VLOOKUP($A$460, 文字檔!S:T, 2, 0)),0,VLOOKUP($A$460, 文字檔!S:T, 2, 0))</f>
        <v>-8679.2099999999991</v>
      </c>
      <c r="M460">
        <f>IF(ISERROR(VLOOKUP($A$460, 文字檔!U:V, 2, 0)),0,VLOOKUP($A$460, 文字檔!U:V, 2, 0))</f>
        <v>8000</v>
      </c>
      <c r="N460">
        <f>IF(ISERROR(VLOOKUP($A$460, 文字檔!W:X, 2, 0)),0,VLOOKUP($A$460, 文字檔!W:X, 2, 0))</f>
        <v>0</v>
      </c>
      <c r="O460">
        <f>IF(ISERROR(VLOOKUP($A$460, 文字檔!Y:Z, 2, 0)),0,VLOOKUP($A$460, 文字檔!Y:Z, 2, 0))</f>
        <v>5900</v>
      </c>
      <c r="P460">
        <f>IF(ISERROR(VLOOKUP($A$460, 文字檔!AA:AB, 2, 0)),0,VLOOKUP($A$460, 文字檔!AA:AB, 2, 0))</f>
        <v>500</v>
      </c>
    </row>
    <row r="461" spans="1:16" ht="16.2">
      <c r="A461" s="7">
        <v>44197</v>
      </c>
      <c r="B461" s="5">
        <f>SUMPRODUCT($C$2:$P$2,$C$461:$P$461)</f>
        <v>0</v>
      </c>
      <c r="C461" s="5">
        <f>IF(ISERROR(VLOOKUP($A$461, 文字檔!A:B, 2, 0)),0,VLOOKUP($A$461, 文字檔!A:B, 2, 0))</f>
        <v>0</v>
      </c>
      <c r="D461" s="5">
        <f>IF(ISERROR(VLOOKUP($A$461, 文字檔!C:D, 2, 0)),0,VLOOKUP($A$461, 文字檔!C:D, 2, 0))</f>
        <v>0</v>
      </c>
      <c r="E461" s="5">
        <f>IF(ISERROR(VLOOKUP($A$461, 文字檔!E:F, 2, 0)),0,VLOOKUP($A$461, 文字檔!E:F, 2, 0))</f>
        <v>0</v>
      </c>
      <c r="F461" s="5">
        <f>IF(ISERROR(VLOOKUP($A$461, 文字檔!G:H, 2, 0)),0,VLOOKUP($A$461, 文字檔!G:H, 2, 0))</f>
        <v>0</v>
      </c>
      <c r="G461" s="5">
        <f>IF(ISERROR(VLOOKUP($A$461, 文字檔!I:J, 2, 0)),0,VLOOKUP($A$461, 文字檔!I:J, 2, 0))</f>
        <v>0</v>
      </c>
      <c r="H461" s="5">
        <f>IF(ISERROR(VLOOKUP($A$461, 文字檔!K:L, 2, 0)),0,VLOOKUP($A$461, 文字檔!K:L, 2, 0))</f>
        <v>0</v>
      </c>
      <c r="I461" s="5">
        <f>IF(ISERROR(VLOOKUP($A$461, 文字檔!M:N, 2, 0)),0,VLOOKUP($A$461, 文字檔!M:N, 2, 0))</f>
        <v>0</v>
      </c>
      <c r="J461" s="5">
        <f>IF(ISERROR(VLOOKUP($A$461, 文字檔!O:P, 2, 0)),0,VLOOKUP($A$461, 文字檔!O:P, 2, 0))</f>
        <v>0</v>
      </c>
      <c r="K461">
        <f>IF(ISERROR(VLOOKUP($A$461, 文字檔!Q:R, 2, 0)),0,VLOOKUP($A$461, 文字檔!Q:R, 2, 0))</f>
        <v>0</v>
      </c>
      <c r="L461">
        <f>IF(ISERROR(VLOOKUP($A$461, 文字檔!S:T, 2, 0)),0,VLOOKUP($A$461, 文字檔!S:T, 2, 0))</f>
        <v>0</v>
      </c>
      <c r="M461">
        <f>IF(ISERROR(VLOOKUP($A$461, 文字檔!U:V, 2, 0)),0,VLOOKUP($A$461, 文字檔!U:V, 2, 0))</f>
        <v>0</v>
      </c>
      <c r="N461">
        <f>IF(ISERROR(VLOOKUP($A$461, 文字檔!W:X, 2, 0)),0,VLOOKUP($A$461, 文字檔!W:X, 2, 0))</f>
        <v>0</v>
      </c>
      <c r="O461">
        <f>IF(ISERROR(VLOOKUP($A$461, 文字檔!Y:Z, 2, 0)),0,VLOOKUP($A$461, 文字檔!Y:Z, 2, 0))</f>
        <v>0</v>
      </c>
      <c r="P461">
        <f>IF(ISERROR(VLOOKUP($A$461, 文字檔!AA:AB, 2, 0)),0,VLOOKUP($A$461, 文字檔!AA:AB, 2, 0))</f>
        <v>0</v>
      </c>
    </row>
    <row r="462" spans="1:16" ht="16.2">
      <c r="A462" s="7">
        <v>44198</v>
      </c>
      <c r="B462" s="5">
        <f>SUMPRODUCT($C$2:$P$2,$C$462:$P$462)</f>
        <v>0</v>
      </c>
      <c r="C462" s="5">
        <f>IF(ISERROR(VLOOKUP($A$462, 文字檔!A:B, 2, 0)),0,VLOOKUP($A$462, 文字檔!A:B, 2, 0))</f>
        <v>0</v>
      </c>
      <c r="D462" s="5">
        <f>IF(ISERROR(VLOOKUP($A$462, 文字檔!C:D, 2, 0)),0,VLOOKUP($A$462, 文字檔!C:D, 2, 0))</f>
        <v>0</v>
      </c>
      <c r="E462" s="5">
        <f>IF(ISERROR(VLOOKUP($A$462, 文字檔!E:F, 2, 0)),0,VLOOKUP($A$462, 文字檔!E:F, 2, 0))</f>
        <v>0</v>
      </c>
      <c r="F462" s="5">
        <f>IF(ISERROR(VLOOKUP($A$462, 文字檔!G:H, 2, 0)),0,VLOOKUP($A$462, 文字檔!G:H, 2, 0))</f>
        <v>0</v>
      </c>
      <c r="G462" s="5">
        <f>IF(ISERROR(VLOOKUP($A$462, 文字檔!I:J, 2, 0)),0,VLOOKUP($A$462, 文字檔!I:J, 2, 0))</f>
        <v>0</v>
      </c>
      <c r="H462" s="5">
        <f>IF(ISERROR(VLOOKUP($A$462, 文字檔!K:L, 2, 0)),0,VLOOKUP($A$462, 文字檔!K:L, 2, 0))</f>
        <v>0</v>
      </c>
      <c r="I462" s="5">
        <f>IF(ISERROR(VLOOKUP($A$462, 文字檔!M:N, 2, 0)),0,VLOOKUP($A$462, 文字檔!M:N, 2, 0))</f>
        <v>0</v>
      </c>
      <c r="J462" s="5">
        <f>IF(ISERROR(VLOOKUP($A$462, 文字檔!O:P, 2, 0)),0,VLOOKUP($A$462, 文字檔!O:P, 2, 0))</f>
        <v>0</v>
      </c>
      <c r="K462">
        <f>IF(ISERROR(VLOOKUP($A$462, 文字檔!Q:R, 2, 0)),0,VLOOKUP($A$462, 文字檔!Q:R, 2, 0))</f>
        <v>0</v>
      </c>
      <c r="L462">
        <f>IF(ISERROR(VLOOKUP($A$462, 文字檔!S:T, 2, 0)),0,VLOOKUP($A$462, 文字檔!S:T, 2, 0))</f>
        <v>0</v>
      </c>
      <c r="M462">
        <f>IF(ISERROR(VLOOKUP($A$462, 文字檔!U:V, 2, 0)),0,VLOOKUP($A$462, 文字檔!U:V, 2, 0))</f>
        <v>0</v>
      </c>
      <c r="N462">
        <f>IF(ISERROR(VLOOKUP($A$462, 文字檔!W:X, 2, 0)),0,VLOOKUP($A$462, 文字檔!W:X, 2, 0))</f>
        <v>0</v>
      </c>
      <c r="O462">
        <f>IF(ISERROR(VLOOKUP($A$462, 文字檔!Y:Z, 2, 0)),0,VLOOKUP($A$462, 文字檔!Y:Z, 2, 0))</f>
        <v>0</v>
      </c>
      <c r="P462">
        <f>IF(ISERROR(VLOOKUP($A$462, 文字檔!AA:AB, 2, 0)),0,VLOOKUP($A$462, 文字檔!AA:AB, 2, 0))</f>
        <v>0</v>
      </c>
    </row>
    <row r="463" spans="1:16" ht="16.2">
      <c r="A463" s="7">
        <v>44199</v>
      </c>
      <c r="B463" s="5">
        <f>SUMPRODUCT($C$2:$P$2,$C$463:$P$463)</f>
        <v>0</v>
      </c>
      <c r="C463" s="5">
        <f>IF(ISERROR(VLOOKUP($A$463, 文字檔!A:B, 2, 0)),0,VLOOKUP($A$463, 文字檔!A:B, 2, 0))</f>
        <v>0</v>
      </c>
      <c r="D463" s="5">
        <f>IF(ISERROR(VLOOKUP($A$463, 文字檔!C:D, 2, 0)),0,VLOOKUP($A$463, 文字檔!C:D, 2, 0))</f>
        <v>0</v>
      </c>
      <c r="E463" s="5">
        <f>IF(ISERROR(VLOOKUP($A$463, 文字檔!E:F, 2, 0)),0,VLOOKUP($A$463, 文字檔!E:F, 2, 0))</f>
        <v>0</v>
      </c>
      <c r="F463" s="5">
        <f>IF(ISERROR(VLOOKUP($A$463, 文字檔!G:H, 2, 0)),0,VLOOKUP($A$463, 文字檔!G:H, 2, 0))</f>
        <v>0</v>
      </c>
      <c r="G463" s="5">
        <f>IF(ISERROR(VLOOKUP($A$463, 文字檔!I:J, 2, 0)),0,VLOOKUP($A$463, 文字檔!I:J, 2, 0))</f>
        <v>0</v>
      </c>
      <c r="H463" s="5">
        <f>IF(ISERROR(VLOOKUP($A$463, 文字檔!K:L, 2, 0)),0,VLOOKUP($A$463, 文字檔!K:L, 2, 0))</f>
        <v>0</v>
      </c>
      <c r="I463" s="5">
        <f>IF(ISERROR(VLOOKUP($A$463, 文字檔!M:N, 2, 0)),0,VLOOKUP($A$463, 文字檔!M:N, 2, 0))</f>
        <v>0</v>
      </c>
      <c r="J463" s="5">
        <f>IF(ISERROR(VLOOKUP($A$463, 文字檔!O:P, 2, 0)),0,VLOOKUP($A$463, 文字檔!O:P, 2, 0))</f>
        <v>0</v>
      </c>
      <c r="K463">
        <f>IF(ISERROR(VLOOKUP($A$463, 文字檔!Q:R, 2, 0)),0,VLOOKUP($A$463, 文字檔!Q:R, 2, 0))</f>
        <v>0</v>
      </c>
      <c r="L463">
        <f>IF(ISERROR(VLOOKUP($A$463, 文字檔!S:T, 2, 0)),0,VLOOKUP($A$463, 文字檔!S:T, 2, 0))</f>
        <v>0</v>
      </c>
      <c r="M463">
        <f>IF(ISERROR(VLOOKUP($A$463, 文字檔!U:V, 2, 0)),0,VLOOKUP($A$463, 文字檔!U:V, 2, 0))</f>
        <v>0</v>
      </c>
      <c r="N463">
        <f>IF(ISERROR(VLOOKUP($A$463, 文字檔!W:X, 2, 0)),0,VLOOKUP($A$463, 文字檔!W:X, 2, 0))</f>
        <v>0</v>
      </c>
      <c r="O463">
        <f>IF(ISERROR(VLOOKUP($A$463, 文字檔!Y:Z, 2, 0)),0,VLOOKUP($A$463, 文字檔!Y:Z, 2, 0))</f>
        <v>0</v>
      </c>
      <c r="P463">
        <f>IF(ISERROR(VLOOKUP($A$463, 文字檔!AA:AB, 2, 0)),0,VLOOKUP($A$463, 文字檔!AA:AB, 2, 0))</f>
        <v>0</v>
      </c>
    </row>
    <row r="464" spans="1:16" ht="16.2">
      <c r="A464" s="7">
        <v>44200</v>
      </c>
      <c r="B464" s="5">
        <f>SUMPRODUCT($C$2:$P$2,$C$464:$P$464)</f>
        <v>210969.65</v>
      </c>
      <c r="C464" s="5">
        <f>IF(ISERROR(VLOOKUP($A$464, 文字檔!A:B, 2, 0)),0,VLOOKUP($A$464, 文字檔!A:B, 2, 0))</f>
        <v>28109.45</v>
      </c>
      <c r="D464" s="5">
        <f>IF(ISERROR(VLOOKUP($A$464, 文字檔!C:D, 2, 0)),0,VLOOKUP($A$464, 文字檔!C:D, 2, 0))</f>
        <v>0</v>
      </c>
      <c r="E464" s="5">
        <f>IF(ISERROR(VLOOKUP($A$464, 文字檔!E:F, 2, 0)),0,VLOOKUP($A$464, 文字檔!E:F, 2, 0))</f>
        <v>0</v>
      </c>
      <c r="F464" s="5">
        <f>IF(ISERROR(VLOOKUP($A$464, 文字檔!G:H, 2, 0)),0,VLOOKUP($A$464, 文字檔!G:H, 2, 0))</f>
        <v>39200</v>
      </c>
      <c r="G464" s="5">
        <f>IF(ISERROR(VLOOKUP($A$464, 文字檔!I:J, 2, 0)),0,VLOOKUP($A$464, 文字檔!I:J, 2, 0))</f>
        <v>26100</v>
      </c>
      <c r="H464" s="5">
        <f>IF(ISERROR(VLOOKUP($A$464, 文字檔!K:L, 2, 0)),0,VLOOKUP($A$464, 文字檔!K:L, 2, 0))</f>
        <v>3160.2</v>
      </c>
      <c r="I464" s="5">
        <f>IF(ISERROR(VLOOKUP($A$464, 文字檔!M:N, 2, 0)),0,VLOOKUP($A$464, 文字檔!M:N, 2, 0))</f>
        <v>-3200</v>
      </c>
      <c r="J464" s="5">
        <f>IF(ISERROR(VLOOKUP($A$464, 文字檔!O:P, 2, 0)),0,VLOOKUP($A$464, 文字檔!O:P, 2, 0))</f>
        <v>0</v>
      </c>
      <c r="K464">
        <f>IF(ISERROR(VLOOKUP($A$464, 文字檔!Q:R, 2, 0)),0,VLOOKUP($A$464, 文字檔!Q:R, 2, 0))</f>
        <v>39200</v>
      </c>
      <c r="L464">
        <f>IF(ISERROR(VLOOKUP($A$464, 文字檔!S:T, 2, 0)),0,VLOOKUP($A$464, 文字檔!S:T, 2, 0))</f>
        <v>0</v>
      </c>
      <c r="M464">
        <f>IF(ISERROR(VLOOKUP($A$464, 文字檔!U:V, 2, 0)),0,VLOOKUP($A$464, 文字檔!U:V, 2, 0))</f>
        <v>39200</v>
      </c>
      <c r="N464">
        <f>IF(ISERROR(VLOOKUP($A$464, 文字檔!W:X, 2, 0)),0,VLOOKUP($A$464, 文字檔!W:X, 2, 0))</f>
        <v>0</v>
      </c>
      <c r="O464">
        <f>IF(ISERROR(VLOOKUP($A$464, 文字檔!Y:Z, 2, 0)),0,VLOOKUP($A$464, 文字檔!Y:Z, 2, 0))</f>
        <v>39200</v>
      </c>
      <c r="P464">
        <f>IF(ISERROR(VLOOKUP($A$464, 文字檔!AA:AB, 2, 0)),0,VLOOKUP($A$464, 文字檔!AA:AB, 2, 0))</f>
        <v>0</v>
      </c>
    </row>
    <row r="465" spans="1:16" ht="16.2">
      <c r="A465" s="7">
        <v>44201</v>
      </c>
      <c r="B465" s="5">
        <f>SUMPRODUCT($C$2:$P$2,$C$465:$P$465)</f>
        <v>37206.870000000003</v>
      </c>
      <c r="C465" s="5">
        <f>IF(ISERROR(VLOOKUP($A$465, 文字檔!A:B, 2, 0)),0,VLOOKUP($A$465, 文字檔!A:B, 2, 0))</f>
        <v>0</v>
      </c>
      <c r="D465" s="5">
        <f>IF(ISERROR(VLOOKUP($A$465, 文字檔!C:D, 2, 0)),0,VLOOKUP($A$465, 文字檔!C:D, 2, 0))</f>
        <v>0</v>
      </c>
      <c r="E465" s="5">
        <f>IF(ISERROR(VLOOKUP($A$465, 文字檔!E:F, 2, 0)),0,VLOOKUP($A$465, 文字檔!E:F, 2, 0))</f>
        <v>0</v>
      </c>
      <c r="F465" s="5">
        <f>IF(ISERROR(VLOOKUP($A$465, 文字檔!G:H, 2, 0)),0,VLOOKUP($A$465, 文字檔!G:H, 2, 0))</f>
        <v>20800</v>
      </c>
      <c r="G465" s="5">
        <f>IF(ISERROR(VLOOKUP($A$465, 文字檔!I:J, 2, 0)),0,VLOOKUP($A$465, 文字檔!I:J, 2, 0))</f>
        <v>2900</v>
      </c>
      <c r="H465" s="5">
        <f>IF(ISERROR(VLOOKUP($A$465, 文字檔!K:L, 2, 0)),0,VLOOKUP($A$465, 文字檔!K:L, 2, 0))</f>
        <v>-13093.13</v>
      </c>
      <c r="I465" s="5">
        <f>IF(ISERROR(VLOOKUP($A$465, 文字檔!M:N, 2, 0)),0,VLOOKUP($A$465, 文字檔!M:N, 2, 0))</f>
        <v>4900</v>
      </c>
      <c r="J465" s="5">
        <f>IF(ISERROR(VLOOKUP($A$465, 文字檔!O:P, 2, 0)),0,VLOOKUP($A$465, 文字檔!O:P, 2, 0))</f>
        <v>0</v>
      </c>
      <c r="K465">
        <f>IF(ISERROR(VLOOKUP($A$465, 文字檔!Q:R, 2, 0)),0,VLOOKUP($A$465, 文字檔!Q:R, 2, 0))</f>
        <v>-7900</v>
      </c>
      <c r="L465">
        <f>IF(ISERROR(VLOOKUP($A$465, 文字檔!S:T, 2, 0)),0,VLOOKUP($A$465, 文字檔!S:T, 2, 0))</f>
        <v>0</v>
      </c>
      <c r="M465">
        <f>IF(ISERROR(VLOOKUP($A$465, 文字檔!U:V, 2, 0)),0,VLOOKUP($A$465, 文字檔!U:V, 2, 0))</f>
        <v>20800</v>
      </c>
      <c r="N465">
        <f>IF(ISERROR(VLOOKUP($A$465, 文字檔!W:X, 2, 0)),0,VLOOKUP($A$465, 文字檔!W:X, 2, 0))</f>
        <v>0</v>
      </c>
      <c r="O465">
        <f>IF(ISERROR(VLOOKUP($A$465, 文字檔!Y:Z, 2, 0)),0,VLOOKUP($A$465, 文字檔!Y:Z, 2, 0))</f>
        <v>-3100</v>
      </c>
      <c r="P465">
        <f>IF(ISERROR(VLOOKUP($A$465, 文字檔!AA:AB, 2, 0)),0,VLOOKUP($A$465, 文字檔!AA:AB, 2, 0))</f>
        <v>11900</v>
      </c>
    </row>
    <row r="466" spans="1:16" ht="16.2">
      <c r="A466" s="7">
        <v>44202</v>
      </c>
      <c r="B466" s="5">
        <f>SUMPRODUCT($C$2:$P$2,$C$466:$P$466)</f>
        <v>-45001.71</v>
      </c>
      <c r="C466" s="5">
        <f>IF(ISERROR(VLOOKUP($A$466, 文字檔!A:B, 2, 0)),0,VLOOKUP($A$466, 文字檔!A:B, 2, 0))</f>
        <v>50901.89</v>
      </c>
      <c r="D466" s="5">
        <f>IF(ISERROR(VLOOKUP($A$466, 文字檔!C:D, 2, 0)),0,VLOOKUP($A$466, 文字檔!C:D, 2, 0))</f>
        <v>0</v>
      </c>
      <c r="E466" s="5">
        <f>IF(ISERROR(VLOOKUP($A$466, 文字檔!E:F, 2, 0)),0,VLOOKUP($A$466, 文字檔!E:F, 2, 0))</f>
        <v>0</v>
      </c>
      <c r="F466" s="5">
        <f>IF(ISERROR(VLOOKUP($A$466, 文字檔!G:H, 2, 0)),0,VLOOKUP($A$466, 文字檔!G:H, 2, 0))</f>
        <v>-13400</v>
      </c>
      <c r="G466" s="5">
        <f>IF(ISERROR(VLOOKUP($A$466, 文字檔!I:J, 2, 0)),0,VLOOKUP($A$466, 文字檔!I:J, 2, 0))</f>
        <v>-14000</v>
      </c>
      <c r="H466" s="5">
        <f>IF(ISERROR(VLOOKUP($A$466, 文字檔!K:L, 2, 0)),0,VLOOKUP($A$466, 文字檔!K:L, 2, 0))</f>
        <v>696.4</v>
      </c>
      <c r="I466" s="5">
        <f>IF(ISERROR(VLOOKUP($A$466, 文字檔!M:N, 2, 0)),0,VLOOKUP($A$466, 文字檔!M:N, 2, 0))</f>
        <v>6700</v>
      </c>
      <c r="J466" s="5">
        <f>IF(ISERROR(VLOOKUP($A$466, 文字檔!O:P, 2, 0)),0,VLOOKUP($A$466, 文字檔!O:P, 2, 0))</f>
        <v>0</v>
      </c>
      <c r="K466">
        <f>IF(ISERROR(VLOOKUP($A$466, 文字檔!Q:R, 2, 0)),0,VLOOKUP($A$466, 文字檔!Q:R, 2, 0))</f>
        <v>-14700</v>
      </c>
      <c r="L466">
        <f>IF(ISERROR(VLOOKUP($A$466, 文字檔!S:T, 2, 0)),0,VLOOKUP($A$466, 文字檔!S:T, 2, 0))</f>
        <v>0</v>
      </c>
      <c r="M466">
        <f>IF(ISERROR(VLOOKUP($A$466, 文字檔!U:V, 2, 0)),0,VLOOKUP($A$466, 文字檔!U:V, 2, 0))</f>
        <v>-13400</v>
      </c>
      <c r="N466">
        <f>IF(ISERROR(VLOOKUP($A$466, 文字檔!W:X, 2, 0)),0,VLOOKUP($A$466, 文字檔!W:X, 2, 0))</f>
        <v>0</v>
      </c>
      <c r="O466">
        <f>IF(ISERROR(VLOOKUP($A$466, 文字檔!Y:Z, 2, 0)),0,VLOOKUP($A$466, 文字檔!Y:Z, 2, 0))</f>
        <v>-18900</v>
      </c>
      <c r="P466">
        <f>IF(ISERROR(VLOOKUP($A$466, 文字檔!AA:AB, 2, 0)),0,VLOOKUP($A$466, 文字檔!AA:AB, 2, 0))</f>
        <v>-28900</v>
      </c>
    </row>
    <row r="467" spans="1:16" ht="16.2">
      <c r="A467" s="7">
        <v>44203</v>
      </c>
      <c r="B467" s="5">
        <f>SUMPRODUCT($C$2:$P$2,$C$467:$P$467)</f>
        <v>369880.05</v>
      </c>
      <c r="C467" s="5">
        <f>IF(ISERROR(VLOOKUP($A$467, 文字檔!A:B, 2, 0)),0,VLOOKUP($A$467, 文字檔!A:B, 2, 0))</f>
        <v>24584.400000000001</v>
      </c>
      <c r="D467" s="5">
        <f>IF(ISERROR(VLOOKUP($A$467, 文字檔!C:D, 2, 0)),0,VLOOKUP($A$467, 文字檔!C:D, 2, 0))</f>
        <v>0</v>
      </c>
      <c r="E467" s="5">
        <f>IF(ISERROR(VLOOKUP($A$467, 文字檔!E:F, 2, 0)),0,VLOOKUP($A$467, 文字檔!E:F, 2, 0))</f>
        <v>0</v>
      </c>
      <c r="F467" s="5">
        <f>IF(ISERROR(VLOOKUP($A$467, 文字檔!G:H, 2, 0)),0,VLOOKUP($A$467, 文字檔!G:H, 2, 0))</f>
        <v>63800</v>
      </c>
      <c r="G467" s="5">
        <f>IF(ISERROR(VLOOKUP($A$467, 文字檔!I:J, 2, 0)),0,VLOOKUP($A$467, 文字檔!I:J, 2, 0))</f>
        <v>0</v>
      </c>
      <c r="H467" s="5">
        <f>IF(ISERROR(VLOOKUP($A$467, 文字檔!K:L, 2, 0)),0,VLOOKUP($A$467, 文字檔!K:L, 2, 0))</f>
        <v>-13504.35</v>
      </c>
      <c r="I467" s="5">
        <f>IF(ISERROR(VLOOKUP($A$467, 文字檔!M:N, 2, 0)),0,VLOOKUP($A$467, 文字檔!M:N, 2, 0))</f>
        <v>49900</v>
      </c>
      <c r="J467" s="5">
        <f>IF(ISERROR(VLOOKUP($A$467, 文字檔!O:P, 2, 0)),0,VLOOKUP($A$467, 文字檔!O:P, 2, 0))</f>
        <v>0</v>
      </c>
      <c r="K467">
        <f>IF(ISERROR(VLOOKUP($A$467, 文字檔!Q:R, 2, 0)),0,VLOOKUP($A$467, 文字檔!Q:R, 2, 0))</f>
        <v>63800</v>
      </c>
      <c r="L467">
        <f>IF(ISERROR(VLOOKUP($A$467, 文字檔!S:T, 2, 0)),0,VLOOKUP($A$467, 文字檔!S:T, 2, 0))</f>
        <v>0</v>
      </c>
      <c r="M467">
        <f>IF(ISERROR(VLOOKUP($A$467, 文字檔!U:V, 2, 0)),0,VLOOKUP($A$467, 文字檔!U:V, 2, 0))</f>
        <v>63800</v>
      </c>
      <c r="N467">
        <f>IF(ISERROR(VLOOKUP($A$467, 文字檔!W:X, 2, 0)),0,VLOOKUP($A$467, 文字檔!W:X, 2, 0))</f>
        <v>53700</v>
      </c>
      <c r="O467">
        <f>IF(ISERROR(VLOOKUP($A$467, 文字檔!Y:Z, 2, 0)),0,VLOOKUP($A$467, 文字檔!Y:Z, 2, 0))</f>
        <v>63800</v>
      </c>
      <c r="P467">
        <f>IF(ISERROR(VLOOKUP($A$467, 文字檔!AA:AB, 2, 0)),0,VLOOKUP($A$467, 文字檔!AA:AB, 2, 0))</f>
        <v>0</v>
      </c>
    </row>
    <row r="468" spans="1:16" ht="16.2">
      <c r="A468" s="7">
        <v>44204</v>
      </c>
      <c r="B468" s="5">
        <f>SUMPRODUCT($C$2:$P$2,$C$468:$P$468)</f>
        <v>228177.68</v>
      </c>
      <c r="C468" s="5">
        <f>IF(ISERROR(VLOOKUP($A$468, 文字檔!A:B, 2, 0)),0,VLOOKUP($A$468, 文字檔!A:B, 2, 0))</f>
        <v>0</v>
      </c>
      <c r="D468" s="5">
        <f>IF(ISERROR(VLOOKUP($A$468, 文字檔!C:D, 2, 0)),0,VLOOKUP($A$468, 文字檔!C:D, 2, 0))</f>
        <v>0</v>
      </c>
      <c r="E468" s="5">
        <f>IF(ISERROR(VLOOKUP($A$468, 文字檔!E:F, 2, 0)),0,VLOOKUP($A$468, 文字檔!E:F, 2, 0))</f>
        <v>0</v>
      </c>
      <c r="F468" s="5">
        <f>IF(ISERROR(VLOOKUP($A$468, 文字檔!G:H, 2, 0)),0,VLOOKUP($A$468, 文字檔!G:H, 2, 0))</f>
        <v>44800</v>
      </c>
      <c r="G468" s="5">
        <f>IF(ISERROR(VLOOKUP($A$468, 文字檔!I:J, 2, 0)),0,VLOOKUP($A$468, 文字檔!I:J, 2, 0))</f>
        <v>22300</v>
      </c>
      <c r="H468" s="5">
        <f>IF(ISERROR(VLOOKUP($A$468, 文字檔!K:L, 2, 0)),0,VLOOKUP($A$468, 文字檔!K:L, 2, 0))</f>
        <v>-20922.32</v>
      </c>
      <c r="I468" s="5">
        <f>IF(ISERROR(VLOOKUP($A$468, 文字檔!M:N, 2, 0)),0,VLOOKUP($A$468, 文字檔!M:N, 2, 0))</f>
        <v>44800</v>
      </c>
      <c r="J468" s="5">
        <f>IF(ISERROR(VLOOKUP($A$468, 文字檔!O:P, 2, 0)),0,VLOOKUP($A$468, 文字檔!O:P, 2, 0))</f>
        <v>0</v>
      </c>
      <c r="K468">
        <f>IF(ISERROR(VLOOKUP($A$468, 文字檔!Q:R, 2, 0)),0,VLOOKUP($A$468, 文字檔!Q:R, 2, 0))</f>
        <v>15900</v>
      </c>
      <c r="L468">
        <f>IF(ISERROR(VLOOKUP($A$468, 文字檔!S:T, 2, 0)),0,VLOOKUP($A$468, 文字檔!S:T, 2, 0))</f>
        <v>0</v>
      </c>
      <c r="M468">
        <f>IF(ISERROR(VLOOKUP($A$468, 文字檔!U:V, 2, 0)),0,VLOOKUP($A$468, 文字檔!U:V, 2, 0))</f>
        <v>44800</v>
      </c>
      <c r="N468">
        <f>IF(ISERROR(VLOOKUP($A$468, 文字檔!W:X, 2, 0)),0,VLOOKUP($A$468, 文字檔!W:X, 2, 0))</f>
        <v>44800</v>
      </c>
      <c r="O468">
        <f>IF(ISERROR(VLOOKUP($A$468, 文字檔!Y:Z, 2, 0)),0,VLOOKUP($A$468, 文字檔!Y:Z, 2, 0))</f>
        <v>19400</v>
      </c>
      <c r="P468">
        <f>IF(ISERROR(VLOOKUP($A$468, 文字檔!AA:AB, 2, 0)),0,VLOOKUP($A$468, 文字檔!AA:AB, 2, 0))</f>
        <v>12300</v>
      </c>
    </row>
    <row r="469" spans="1:16" ht="16.2">
      <c r="A469" s="7">
        <v>44205</v>
      </c>
      <c r="B469" s="5">
        <f>SUMPRODUCT($C$2:$P$2,$C$469:$P$469)</f>
        <v>0</v>
      </c>
      <c r="C469" s="5">
        <f>IF(ISERROR(VLOOKUP($A$469, 文字檔!A:B, 2, 0)),0,VLOOKUP($A$469, 文字檔!A:B, 2, 0))</f>
        <v>0</v>
      </c>
      <c r="D469" s="5">
        <f>IF(ISERROR(VLOOKUP($A$469, 文字檔!C:D, 2, 0)),0,VLOOKUP($A$469, 文字檔!C:D, 2, 0))</f>
        <v>0</v>
      </c>
      <c r="E469" s="5">
        <f>IF(ISERROR(VLOOKUP($A$469, 文字檔!E:F, 2, 0)),0,VLOOKUP($A$469, 文字檔!E:F, 2, 0))</f>
        <v>0</v>
      </c>
      <c r="F469" s="5">
        <f>IF(ISERROR(VLOOKUP($A$469, 文字檔!G:H, 2, 0)),0,VLOOKUP($A$469, 文字檔!G:H, 2, 0))</f>
        <v>0</v>
      </c>
      <c r="G469" s="5">
        <f>IF(ISERROR(VLOOKUP($A$469, 文字檔!I:J, 2, 0)),0,VLOOKUP($A$469, 文字檔!I:J, 2, 0))</f>
        <v>0</v>
      </c>
      <c r="H469" s="5">
        <f>IF(ISERROR(VLOOKUP($A$469, 文字檔!K:L, 2, 0)),0,VLOOKUP($A$469, 文字檔!K:L, 2, 0))</f>
        <v>0</v>
      </c>
      <c r="I469" s="5">
        <f>IF(ISERROR(VLOOKUP($A$469, 文字檔!M:N, 2, 0)),0,VLOOKUP($A$469, 文字檔!M:N, 2, 0))</f>
        <v>0</v>
      </c>
      <c r="J469" s="5">
        <f>IF(ISERROR(VLOOKUP($A$469, 文字檔!O:P, 2, 0)),0,VLOOKUP($A$469, 文字檔!O:P, 2, 0))</f>
        <v>0</v>
      </c>
      <c r="K469">
        <f>IF(ISERROR(VLOOKUP($A$469, 文字檔!Q:R, 2, 0)),0,VLOOKUP($A$469, 文字檔!Q:R, 2, 0))</f>
        <v>0</v>
      </c>
      <c r="L469">
        <f>IF(ISERROR(VLOOKUP($A$469, 文字檔!S:T, 2, 0)),0,VLOOKUP($A$469, 文字檔!S:T, 2, 0))</f>
        <v>0</v>
      </c>
      <c r="M469">
        <f>IF(ISERROR(VLOOKUP($A$469, 文字檔!U:V, 2, 0)),0,VLOOKUP($A$469, 文字檔!U:V, 2, 0))</f>
        <v>0</v>
      </c>
      <c r="N469">
        <f>IF(ISERROR(VLOOKUP($A$469, 文字檔!W:X, 2, 0)),0,VLOOKUP($A$469, 文字檔!W:X, 2, 0))</f>
        <v>0</v>
      </c>
      <c r="O469">
        <f>IF(ISERROR(VLOOKUP($A$469, 文字檔!Y:Z, 2, 0)),0,VLOOKUP($A$469, 文字檔!Y:Z, 2, 0))</f>
        <v>0</v>
      </c>
      <c r="P469">
        <f>IF(ISERROR(VLOOKUP($A$469, 文字檔!AA:AB, 2, 0)),0,VLOOKUP($A$469, 文字檔!AA:AB, 2, 0))</f>
        <v>0</v>
      </c>
    </row>
    <row r="470" spans="1:16" ht="16.2">
      <c r="A470" s="7">
        <v>44206</v>
      </c>
      <c r="B470" s="5">
        <f>SUMPRODUCT($C$2:$P$2,$C$470:$P$470)</f>
        <v>0</v>
      </c>
      <c r="C470" s="5">
        <f>IF(ISERROR(VLOOKUP($A$470, 文字檔!A:B, 2, 0)),0,VLOOKUP($A$470, 文字檔!A:B, 2, 0))</f>
        <v>0</v>
      </c>
      <c r="D470" s="5">
        <f>IF(ISERROR(VLOOKUP($A$470, 文字檔!C:D, 2, 0)),0,VLOOKUP($A$470, 文字檔!C:D, 2, 0))</f>
        <v>0</v>
      </c>
      <c r="E470" s="5">
        <f>IF(ISERROR(VLOOKUP($A$470, 文字檔!E:F, 2, 0)),0,VLOOKUP($A$470, 文字檔!E:F, 2, 0))</f>
        <v>0</v>
      </c>
      <c r="F470" s="5">
        <f>IF(ISERROR(VLOOKUP($A$470, 文字檔!G:H, 2, 0)),0,VLOOKUP($A$470, 文字檔!G:H, 2, 0))</f>
        <v>0</v>
      </c>
      <c r="G470" s="5">
        <f>IF(ISERROR(VLOOKUP($A$470, 文字檔!I:J, 2, 0)),0,VLOOKUP($A$470, 文字檔!I:J, 2, 0))</f>
        <v>0</v>
      </c>
      <c r="H470" s="5">
        <f>IF(ISERROR(VLOOKUP($A$470, 文字檔!K:L, 2, 0)),0,VLOOKUP($A$470, 文字檔!K:L, 2, 0))</f>
        <v>0</v>
      </c>
      <c r="I470" s="5">
        <f>IF(ISERROR(VLOOKUP($A$470, 文字檔!M:N, 2, 0)),0,VLOOKUP($A$470, 文字檔!M:N, 2, 0))</f>
        <v>0</v>
      </c>
      <c r="J470" s="5">
        <f>IF(ISERROR(VLOOKUP($A$470, 文字檔!O:P, 2, 0)),0,VLOOKUP($A$470, 文字檔!O:P, 2, 0))</f>
        <v>0</v>
      </c>
      <c r="K470">
        <f>IF(ISERROR(VLOOKUP($A$470, 文字檔!Q:R, 2, 0)),0,VLOOKUP($A$470, 文字檔!Q:R, 2, 0))</f>
        <v>0</v>
      </c>
      <c r="L470">
        <f>IF(ISERROR(VLOOKUP($A$470, 文字檔!S:T, 2, 0)),0,VLOOKUP($A$470, 文字檔!S:T, 2, 0))</f>
        <v>0</v>
      </c>
      <c r="M470">
        <f>IF(ISERROR(VLOOKUP($A$470, 文字檔!U:V, 2, 0)),0,VLOOKUP($A$470, 文字檔!U:V, 2, 0))</f>
        <v>0</v>
      </c>
      <c r="N470">
        <f>IF(ISERROR(VLOOKUP($A$470, 文字檔!W:X, 2, 0)),0,VLOOKUP($A$470, 文字檔!W:X, 2, 0))</f>
        <v>0</v>
      </c>
      <c r="O470">
        <f>IF(ISERROR(VLOOKUP($A$470, 文字檔!Y:Z, 2, 0)),0,VLOOKUP($A$470, 文字檔!Y:Z, 2, 0))</f>
        <v>0</v>
      </c>
      <c r="P470">
        <f>IF(ISERROR(VLOOKUP($A$470, 文字檔!AA:AB, 2, 0)),0,VLOOKUP($A$470, 文字檔!AA:AB, 2, 0))</f>
        <v>0</v>
      </c>
    </row>
    <row r="471" spans="1:16" ht="16.2">
      <c r="A471" s="7">
        <v>44207</v>
      </c>
      <c r="B471" s="5">
        <f>SUMPRODUCT($C$2:$P$2,$C$471:$P$471)</f>
        <v>-10926.64</v>
      </c>
      <c r="C471" s="5">
        <f>IF(ISERROR(VLOOKUP($A$471, 文字檔!A:B, 2, 0)),0,VLOOKUP($A$471, 文字檔!A:B, 2, 0))</f>
        <v>0</v>
      </c>
      <c r="D471" s="5">
        <f>IF(ISERROR(VLOOKUP($A$471, 文字檔!C:D, 2, 0)),0,VLOOKUP($A$471, 文字檔!C:D, 2, 0))</f>
        <v>0</v>
      </c>
      <c r="E471" s="5">
        <f>IF(ISERROR(VLOOKUP($A$471, 文字檔!E:F, 2, 0)),0,VLOOKUP($A$471, 文字檔!E:F, 2, 0))</f>
        <v>0</v>
      </c>
      <c r="F471" s="5">
        <f>IF(ISERROR(VLOOKUP($A$471, 文字檔!G:H, 2, 0)),0,VLOOKUP($A$471, 文字檔!G:H, 2, 0))</f>
        <v>16000</v>
      </c>
      <c r="G471" s="5">
        <f>IF(ISERROR(VLOOKUP($A$471, 文字檔!I:J, 2, 0)),0,VLOOKUP($A$471, 文字檔!I:J, 2, 0))</f>
        <v>-9200</v>
      </c>
      <c r="H471" s="5">
        <f>IF(ISERROR(VLOOKUP($A$471, 文字檔!K:L, 2, 0)),0,VLOOKUP($A$471, 文字檔!K:L, 2, 0))</f>
        <v>0</v>
      </c>
      <c r="I471" s="5">
        <f>IF(ISERROR(VLOOKUP($A$471, 文字檔!M:N, 2, 0)),0,VLOOKUP($A$471, 文字檔!M:N, 2, 0))</f>
        <v>-5100</v>
      </c>
      <c r="J471" s="5">
        <f>IF(ISERROR(VLOOKUP($A$471, 文字檔!O:P, 2, 0)),0,VLOOKUP($A$471, 文字檔!O:P, 2, 0))</f>
        <v>0</v>
      </c>
      <c r="K471">
        <f>IF(ISERROR(VLOOKUP($A$471, 文字檔!Q:R, 2, 0)),0,VLOOKUP($A$471, 文字檔!Q:R, 2, 0))</f>
        <v>0</v>
      </c>
      <c r="L471">
        <f>IF(ISERROR(VLOOKUP($A$471, 文字檔!S:T, 2, 0)),0,VLOOKUP($A$471, 文字檔!S:T, 2, 0))</f>
        <v>-27326.639999999999</v>
      </c>
      <c r="M471">
        <f>IF(ISERROR(VLOOKUP($A$471, 文字檔!U:V, 2, 0)),0,VLOOKUP($A$471, 文字檔!U:V, 2, 0))</f>
        <v>16000</v>
      </c>
      <c r="N471">
        <f>IF(ISERROR(VLOOKUP($A$471, 文字檔!W:X, 2, 0)),0,VLOOKUP($A$471, 文字檔!W:X, 2, 0))</f>
        <v>-33300</v>
      </c>
      <c r="O471">
        <f>IF(ISERROR(VLOOKUP($A$471, 文字檔!Y:Z, 2, 0)),0,VLOOKUP($A$471, 文字檔!Y:Z, 2, 0))</f>
        <v>16000</v>
      </c>
      <c r="P471">
        <f>IF(ISERROR(VLOOKUP($A$471, 文字檔!AA:AB, 2, 0)),0,VLOOKUP($A$471, 文字檔!AA:AB, 2, 0))</f>
        <v>16000</v>
      </c>
    </row>
    <row r="472" spans="1:16" ht="16.2">
      <c r="A472" s="7">
        <v>44208</v>
      </c>
      <c r="B472" s="5">
        <f>SUMPRODUCT($C$2:$P$2,$C$472:$P$472)</f>
        <v>-57961.020000000004</v>
      </c>
      <c r="C472" s="5">
        <f>IF(ISERROR(VLOOKUP($A$472, 文字檔!A:B, 2, 0)),0,VLOOKUP($A$472, 文字檔!A:B, 2, 0))</f>
        <v>0</v>
      </c>
      <c r="D472" s="5">
        <f>IF(ISERROR(VLOOKUP($A$472, 文字檔!C:D, 2, 0)),0,VLOOKUP($A$472, 文字檔!C:D, 2, 0))</f>
        <v>0</v>
      </c>
      <c r="E472" s="5">
        <f>IF(ISERROR(VLOOKUP($A$472, 文字檔!E:F, 2, 0)),0,VLOOKUP($A$472, 文字檔!E:F, 2, 0))</f>
        <v>0</v>
      </c>
      <c r="F472" s="5">
        <f>IF(ISERROR(VLOOKUP($A$472, 文字檔!G:H, 2, 0)),0,VLOOKUP($A$472, 文字檔!G:H, 2, 0))</f>
        <v>-8200</v>
      </c>
      <c r="G472" s="5">
        <f>IF(ISERROR(VLOOKUP($A$472, 文字檔!I:J, 2, 0)),0,VLOOKUP($A$472, 文字檔!I:J, 2, 0))</f>
        <v>-1300</v>
      </c>
      <c r="H472" s="5">
        <f>IF(ISERROR(VLOOKUP($A$472, 文字檔!K:L, 2, 0)),0,VLOOKUP($A$472, 文字檔!K:L, 2, 0))</f>
        <v>-11732.28</v>
      </c>
      <c r="I472" s="5">
        <f>IF(ISERROR(VLOOKUP($A$472, 文字檔!M:N, 2, 0)),0,VLOOKUP($A$472, 文字檔!M:N, 2, 0))</f>
        <v>0</v>
      </c>
      <c r="J472" s="5">
        <f>IF(ISERROR(VLOOKUP($A$472, 文字檔!O:P, 2, 0)),0,VLOOKUP($A$472, 文字檔!O:P, 2, 0))</f>
        <v>0</v>
      </c>
      <c r="K472">
        <f>IF(ISERROR(VLOOKUP($A$472, 文字檔!Q:R, 2, 0)),0,VLOOKUP($A$472, 文字檔!Q:R, 2, 0))</f>
        <v>0</v>
      </c>
      <c r="L472">
        <f>IF(ISERROR(VLOOKUP($A$472, 文字檔!S:T, 2, 0)),0,VLOOKUP($A$472, 文字檔!S:T, 2, 0))</f>
        <v>671.26</v>
      </c>
      <c r="M472">
        <f>IF(ISERROR(VLOOKUP($A$472, 文字檔!U:V, 2, 0)),0,VLOOKUP($A$472, 文字檔!U:V, 2, 0))</f>
        <v>-8200</v>
      </c>
      <c r="N472">
        <f>IF(ISERROR(VLOOKUP($A$472, 文字檔!W:X, 2, 0)),0,VLOOKUP($A$472, 文字檔!W:X, 2, 0))</f>
        <v>-12800</v>
      </c>
      <c r="O472">
        <f>IF(ISERROR(VLOOKUP($A$472, 文字檔!Y:Z, 2, 0)),0,VLOOKUP($A$472, 文字檔!Y:Z, 2, 0))</f>
        <v>-8200</v>
      </c>
      <c r="P472">
        <f>IF(ISERROR(VLOOKUP($A$472, 文字檔!AA:AB, 2, 0)),0,VLOOKUP($A$472, 文字檔!AA:AB, 2, 0))</f>
        <v>-8200</v>
      </c>
    </row>
    <row r="473" spans="1:16" ht="16.2">
      <c r="A473" s="7">
        <v>44209</v>
      </c>
      <c r="B473" s="5">
        <f>SUMPRODUCT($C$2:$P$2,$C$473:$P$473)</f>
        <v>314545.81</v>
      </c>
      <c r="C473" s="5">
        <f>IF(ISERROR(VLOOKUP($A$473, 文字檔!A:B, 2, 0)),0,VLOOKUP($A$473, 文字檔!A:B, 2, 0))</f>
        <v>22656.98</v>
      </c>
      <c r="D473" s="5">
        <f>IF(ISERROR(VLOOKUP($A$473, 文字檔!C:D, 2, 0)),0,VLOOKUP($A$473, 文字檔!C:D, 2, 0))</f>
        <v>0</v>
      </c>
      <c r="E473" s="5">
        <f>IF(ISERROR(VLOOKUP($A$473, 文字檔!E:F, 2, 0)),0,VLOOKUP($A$473, 文字檔!E:F, 2, 0))</f>
        <v>0</v>
      </c>
      <c r="F473" s="5">
        <f>IF(ISERROR(VLOOKUP($A$473, 文字檔!G:H, 2, 0)),0,VLOOKUP($A$473, 文字檔!G:H, 2, 0))</f>
        <v>54200</v>
      </c>
      <c r="G473" s="5">
        <f>IF(ISERROR(VLOOKUP($A$473, 文字檔!I:J, 2, 0)),0,VLOOKUP($A$473, 文字檔!I:J, 2, 0))</f>
        <v>40900</v>
      </c>
      <c r="H473" s="5">
        <f>IF(ISERROR(VLOOKUP($A$473, 文字檔!K:L, 2, 0)),0,VLOOKUP($A$473, 文字檔!K:L, 2, 0))</f>
        <v>34732.36</v>
      </c>
      <c r="I473" s="5">
        <f>IF(ISERROR(VLOOKUP($A$473, 文字檔!M:N, 2, 0)),0,VLOOKUP($A$473, 文字檔!M:N, 2, 0))</f>
        <v>0</v>
      </c>
      <c r="J473" s="5">
        <f>IF(ISERROR(VLOOKUP($A$473, 文字檔!O:P, 2, 0)),0,VLOOKUP($A$473, 文字檔!O:P, 2, 0))</f>
        <v>11656.47</v>
      </c>
      <c r="K473">
        <f>IF(ISERROR(VLOOKUP($A$473, 文字檔!Q:R, 2, 0)),0,VLOOKUP($A$473, 文字檔!Q:R, 2, 0))</f>
        <v>0</v>
      </c>
      <c r="L473">
        <f>IF(ISERROR(VLOOKUP($A$473, 文字檔!S:T, 2, 0)),0,VLOOKUP($A$473, 文字檔!S:T, 2, 0))</f>
        <v>0</v>
      </c>
      <c r="M473">
        <f>IF(ISERROR(VLOOKUP($A$473, 文字檔!U:V, 2, 0)),0,VLOOKUP($A$473, 文字檔!U:V, 2, 0))</f>
        <v>54200</v>
      </c>
      <c r="N473">
        <f>IF(ISERROR(VLOOKUP($A$473, 文字檔!W:X, 2, 0)),0,VLOOKUP($A$473, 文字檔!W:X, 2, 0))</f>
        <v>0</v>
      </c>
      <c r="O473">
        <f>IF(ISERROR(VLOOKUP($A$473, 文字檔!Y:Z, 2, 0)),0,VLOOKUP($A$473, 文字檔!Y:Z, 2, 0))</f>
        <v>42000</v>
      </c>
      <c r="P473">
        <f>IF(ISERROR(VLOOKUP($A$473, 文字檔!AA:AB, 2, 0)),0,VLOOKUP($A$473, 文字檔!AA:AB, 2, 0))</f>
        <v>54200</v>
      </c>
    </row>
    <row r="474" spans="1:16" ht="16.2">
      <c r="A474" s="7">
        <v>44210</v>
      </c>
      <c r="B474" s="5">
        <f>SUMPRODUCT($C$2:$P$2,$C$474:$P$474)</f>
        <v>-80271.03</v>
      </c>
      <c r="C474" s="5">
        <f>IF(ISERROR(VLOOKUP($A$474, 文字檔!A:B, 2, 0)),0,VLOOKUP($A$474, 文字檔!A:B, 2, 0))</f>
        <v>0</v>
      </c>
      <c r="D474" s="5">
        <f>IF(ISERROR(VLOOKUP($A$474, 文字檔!C:D, 2, 0)),0,VLOOKUP($A$474, 文字檔!C:D, 2, 0))</f>
        <v>0</v>
      </c>
      <c r="E474" s="5">
        <f>IF(ISERROR(VLOOKUP($A$474, 文字檔!E:F, 2, 0)),0,VLOOKUP($A$474, 文字檔!E:F, 2, 0))</f>
        <v>0</v>
      </c>
      <c r="F474" s="5">
        <f>IF(ISERROR(VLOOKUP($A$474, 文字檔!G:H, 2, 0)),0,VLOOKUP($A$474, 文字檔!G:H, 2, 0))</f>
        <v>-7000</v>
      </c>
      <c r="G474" s="5">
        <f>IF(ISERROR(VLOOKUP($A$474, 文字檔!I:J, 2, 0)),0,VLOOKUP($A$474, 文字檔!I:J, 2, 0))</f>
        <v>-13300</v>
      </c>
      <c r="H474" s="5">
        <f>IF(ISERROR(VLOOKUP($A$474, 文字檔!K:L, 2, 0)),0,VLOOKUP($A$474, 文字檔!K:L, 2, 0))</f>
        <v>-13071.03</v>
      </c>
      <c r="I474" s="5">
        <f>IF(ISERROR(VLOOKUP($A$474, 文字檔!M:N, 2, 0)),0,VLOOKUP($A$474, 文字檔!M:N, 2, 0))</f>
        <v>0</v>
      </c>
      <c r="J474" s="5">
        <f>IF(ISERROR(VLOOKUP($A$474, 文字檔!O:P, 2, 0)),0,VLOOKUP($A$474, 文字檔!O:P, 2, 0))</f>
        <v>0</v>
      </c>
      <c r="K474">
        <f>IF(ISERROR(VLOOKUP($A$474, 文字檔!Q:R, 2, 0)),0,VLOOKUP($A$474, 文字檔!Q:R, 2, 0))</f>
        <v>-7100</v>
      </c>
      <c r="L474">
        <f>IF(ISERROR(VLOOKUP($A$474, 文字檔!S:T, 2, 0)),0,VLOOKUP($A$474, 文字檔!S:T, 2, 0))</f>
        <v>0</v>
      </c>
      <c r="M474">
        <f>IF(ISERROR(VLOOKUP($A$474, 文字檔!U:V, 2, 0)),0,VLOOKUP($A$474, 文字檔!U:V, 2, 0))</f>
        <v>-7000</v>
      </c>
      <c r="N474">
        <f>IF(ISERROR(VLOOKUP($A$474, 文字檔!W:X, 2, 0)),0,VLOOKUP($A$474, 文字檔!W:X, 2, 0))</f>
        <v>0</v>
      </c>
      <c r="O474">
        <f>IF(ISERROR(VLOOKUP($A$474, 文字檔!Y:Z, 2, 0)),0,VLOOKUP($A$474, 文字檔!Y:Z, 2, 0))</f>
        <v>-15000</v>
      </c>
      <c r="P474">
        <f>IF(ISERROR(VLOOKUP($A$474, 文字檔!AA:AB, 2, 0)),0,VLOOKUP($A$474, 文字檔!AA:AB, 2, 0))</f>
        <v>-17800</v>
      </c>
    </row>
    <row r="475" spans="1:16" ht="16.2">
      <c r="A475" s="7">
        <v>44211</v>
      </c>
      <c r="B475" s="5">
        <f>SUMPRODUCT($C$2:$P$2,$C$475:$P$475)</f>
        <v>-45600</v>
      </c>
      <c r="C475" s="5">
        <f>IF(ISERROR(VLOOKUP($A$475, 文字檔!A:B, 2, 0)),0,VLOOKUP($A$475, 文字檔!A:B, 2, 0))</f>
        <v>0</v>
      </c>
      <c r="D475" s="5">
        <f>IF(ISERROR(VLOOKUP($A$475, 文字檔!C:D, 2, 0)),0,VLOOKUP($A$475, 文字檔!C:D, 2, 0))</f>
        <v>0</v>
      </c>
      <c r="E475" s="5">
        <f>IF(ISERROR(VLOOKUP($A$475, 文字檔!E:F, 2, 0)),0,VLOOKUP($A$475, 文字檔!E:F, 2, 0))</f>
        <v>0</v>
      </c>
      <c r="F475" s="5">
        <f>IF(ISERROR(VLOOKUP($A$475, 文字檔!G:H, 2, 0)),0,VLOOKUP($A$475, 文字檔!G:H, 2, 0))</f>
        <v>-19000</v>
      </c>
      <c r="G475" s="5">
        <f>IF(ISERROR(VLOOKUP($A$475, 文字檔!I:J, 2, 0)),0,VLOOKUP($A$475, 文字檔!I:J, 2, 0))</f>
        <v>0</v>
      </c>
      <c r="H475" s="5">
        <f>IF(ISERROR(VLOOKUP($A$475, 文字檔!K:L, 2, 0)),0,VLOOKUP($A$475, 文字檔!K:L, 2, 0))</f>
        <v>0</v>
      </c>
      <c r="I475" s="5">
        <f>IF(ISERROR(VLOOKUP($A$475, 文字檔!M:N, 2, 0)),0,VLOOKUP($A$475, 文字檔!M:N, 2, 0))</f>
        <v>30700</v>
      </c>
      <c r="J475" s="5">
        <f>IF(ISERROR(VLOOKUP($A$475, 文字檔!O:P, 2, 0)),0,VLOOKUP($A$475, 文字檔!O:P, 2, 0))</f>
        <v>0</v>
      </c>
      <c r="K475">
        <f>IF(ISERROR(VLOOKUP($A$475, 文字檔!Q:R, 2, 0)),0,VLOOKUP($A$475, 文字檔!Q:R, 2, 0))</f>
        <v>-19000</v>
      </c>
      <c r="L475">
        <f>IF(ISERROR(VLOOKUP($A$475, 文字檔!S:T, 2, 0)),0,VLOOKUP($A$475, 文字檔!S:T, 2, 0))</f>
        <v>0</v>
      </c>
      <c r="M475">
        <f>IF(ISERROR(VLOOKUP($A$475, 文字檔!U:V, 2, 0)),0,VLOOKUP($A$475, 文字檔!U:V, 2, 0))</f>
        <v>-19000</v>
      </c>
      <c r="N475">
        <f>IF(ISERROR(VLOOKUP($A$475, 文字檔!W:X, 2, 0)),0,VLOOKUP($A$475, 文字檔!W:X, 2, 0))</f>
        <v>0</v>
      </c>
      <c r="O475">
        <f>IF(ISERROR(VLOOKUP($A$475, 文字檔!Y:Z, 2, 0)),0,VLOOKUP($A$475, 文字檔!Y:Z, 2, 0))</f>
        <v>10200</v>
      </c>
      <c r="P475">
        <f>IF(ISERROR(VLOOKUP($A$475, 文字檔!AA:AB, 2, 0)),0,VLOOKUP($A$475, 文字檔!AA:AB, 2, 0))</f>
        <v>-29500</v>
      </c>
    </row>
    <row r="476" spans="1:16" ht="16.2">
      <c r="A476" s="7">
        <v>44212</v>
      </c>
      <c r="B476" s="5">
        <f>SUMPRODUCT($C$2:$P$2,$C$476:$P$476)</f>
        <v>0</v>
      </c>
      <c r="C476" s="5">
        <f>IF(ISERROR(VLOOKUP($A$476, 文字檔!A:B, 2, 0)),0,VLOOKUP($A$476, 文字檔!A:B, 2, 0))</f>
        <v>0</v>
      </c>
      <c r="D476" s="5">
        <f>IF(ISERROR(VLOOKUP($A$476, 文字檔!C:D, 2, 0)),0,VLOOKUP($A$476, 文字檔!C:D, 2, 0))</f>
        <v>0</v>
      </c>
      <c r="E476" s="5">
        <f>IF(ISERROR(VLOOKUP($A$476, 文字檔!E:F, 2, 0)),0,VLOOKUP($A$476, 文字檔!E:F, 2, 0))</f>
        <v>0</v>
      </c>
      <c r="F476" s="5">
        <f>IF(ISERROR(VLOOKUP($A$476, 文字檔!G:H, 2, 0)),0,VLOOKUP($A$476, 文字檔!G:H, 2, 0))</f>
        <v>0</v>
      </c>
      <c r="G476" s="5">
        <f>IF(ISERROR(VLOOKUP($A$476, 文字檔!I:J, 2, 0)),0,VLOOKUP($A$476, 文字檔!I:J, 2, 0))</f>
        <v>0</v>
      </c>
      <c r="H476" s="5">
        <f>IF(ISERROR(VLOOKUP($A$476, 文字檔!K:L, 2, 0)),0,VLOOKUP($A$476, 文字檔!K:L, 2, 0))</f>
        <v>0</v>
      </c>
      <c r="I476" s="5">
        <f>IF(ISERROR(VLOOKUP($A$476, 文字檔!M:N, 2, 0)),0,VLOOKUP($A$476, 文字檔!M:N, 2, 0))</f>
        <v>0</v>
      </c>
      <c r="J476" s="5">
        <f>IF(ISERROR(VLOOKUP($A$476, 文字檔!O:P, 2, 0)),0,VLOOKUP($A$476, 文字檔!O:P, 2, 0))</f>
        <v>0</v>
      </c>
      <c r="K476">
        <f>IF(ISERROR(VLOOKUP($A$476, 文字檔!Q:R, 2, 0)),0,VLOOKUP($A$476, 文字檔!Q:R, 2, 0))</f>
        <v>0</v>
      </c>
      <c r="L476">
        <f>IF(ISERROR(VLOOKUP($A$476, 文字檔!S:T, 2, 0)),0,VLOOKUP($A$476, 文字檔!S:T, 2, 0))</f>
        <v>0</v>
      </c>
      <c r="M476">
        <f>IF(ISERROR(VLOOKUP($A$476, 文字檔!U:V, 2, 0)),0,VLOOKUP($A$476, 文字檔!U:V, 2, 0))</f>
        <v>0</v>
      </c>
      <c r="N476">
        <f>IF(ISERROR(VLOOKUP($A$476, 文字檔!W:X, 2, 0)),0,VLOOKUP($A$476, 文字檔!W:X, 2, 0))</f>
        <v>0</v>
      </c>
      <c r="O476">
        <f>IF(ISERROR(VLOOKUP($A$476, 文字檔!Y:Z, 2, 0)),0,VLOOKUP($A$476, 文字檔!Y:Z, 2, 0))</f>
        <v>0</v>
      </c>
      <c r="P476">
        <f>IF(ISERROR(VLOOKUP($A$476, 文字檔!AA:AB, 2, 0)),0,VLOOKUP($A$476, 文字檔!AA:AB, 2, 0))</f>
        <v>0</v>
      </c>
    </row>
    <row r="477" spans="1:16" ht="16.2">
      <c r="A477" s="7">
        <v>44213</v>
      </c>
      <c r="B477" s="5">
        <f>SUMPRODUCT($C$2:$P$2,$C$477:$P$477)</f>
        <v>0</v>
      </c>
      <c r="C477" s="5">
        <f>IF(ISERROR(VLOOKUP($A$477, 文字檔!A:B, 2, 0)),0,VLOOKUP($A$477, 文字檔!A:B, 2, 0))</f>
        <v>0</v>
      </c>
      <c r="D477" s="5">
        <f>IF(ISERROR(VLOOKUP($A$477, 文字檔!C:D, 2, 0)),0,VLOOKUP($A$477, 文字檔!C:D, 2, 0))</f>
        <v>0</v>
      </c>
      <c r="E477" s="5">
        <f>IF(ISERROR(VLOOKUP($A$477, 文字檔!E:F, 2, 0)),0,VLOOKUP($A$477, 文字檔!E:F, 2, 0))</f>
        <v>0</v>
      </c>
      <c r="F477" s="5">
        <f>IF(ISERROR(VLOOKUP($A$477, 文字檔!G:H, 2, 0)),0,VLOOKUP($A$477, 文字檔!G:H, 2, 0))</f>
        <v>0</v>
      </c>
      <c r="G477" s="5">
        <f>IF(ISERROR(VLOOKUP($A$477, 文字檔!I:J, 2, 0)),0,VLOOKUP($A$477, 文字檔!I:J, 2, 0))</f>
        <v>0</v>
      </c>
      <c r="H477" s="5">
        <f>IF(ISERROR(VLOOKUP($A$477, 文字檔!K:L, 2, 0)),0,VLOOKUP($A$477, 文字檔!K:L, 2, 0))</f>
        <v>0</v>
      </c>
      <c r="I477" s="5">
        <f>IF(ISERROR(VLOOKUP($A$477, 文字檔!M:N, 2, 0)),0,VLOOKUP($A$477, 文字檔!M:N, 2, 0))</f>
        <v>0</v>
      </c>
      <c r="J477" s="5">
        <f>IF(ISERROR(VLOOKUP($A$477, 文字檔!O:P, 2, 0)),0,VLOOKUP($A$477, 文字檔!O:P, 2, 0))</f>
        <v>0</v>
      </c>
      <c r="K477">
        <f>IF(ISERROR(VLOOKUP($A$477, 文字檔!Q:R, 2, 0)),0,VLOOKUP($A$477, 文字檔!Q:R, 2, 0))</f>
        <v>0</v>
      </c>
      <c r="L477">
        <f>IF(ISERROR(VLOOKUP($A$477, 文字檔!S:T, 2, 0)),0,VLOOKUP($A$477, 文字檔!S:T, 2, 0))</f>
        <v>0</v>
      </c>
      <c r="M477">
        <f>IF(ISERROR(VLOOKUP($A$477, 文字檔!U:V, 2, 0)),0,VLOOKUP($A$477, 文字檔!U:V, 2, 0))</f>
        <v>0</v>
      </c>
      <c r="N477">
        <f>IF(ISERROR(VLOOKUP($A$477, 文字檔!W:X, 2, 0)),0,VLOOKUP($A$477, 文字檔!W:X, 2, 0))</f>
        <v>0</v>
      </c>
      <c r="O477">
        <f>IF(ISERROR(VLOOKUP($A$477, 文字檔!Y:Z, 2, 0)),0,VLOOKUP($A$477, 文字檔!Y:Z, 2, 0))</f>
        <v>0</v>
      </c>
      <c r="P477">
        <f>IF(ISERROR(VLOOKUP($A$477, 文字檔!AA:AB, 2, 0)),0,VLOOKUP($A$477, 文字檔!AA:AB, 2, 0))</f>
        <v>0</v>
      </c>
    </row>
    <row r="478" spans="1:16" ht="16.2">
      <c r="A478" s="7">
        <v>44214</v>
      </c>
      <c r="B478" s="5">
        <f>SUMPRODUCT($C$2:$P$2,$C$478:$P$478)</f>
        <v>-71318.62</v>
      </c>
      <c r="C478" s="5">
        <f>IF(ISERROR(VLOOKUP($A$478, 文字檔!A:B, 2, 0)),0,VLOOKUP($A$478, 文字檔!A:B, 2, 0))</f>
        <v>0</v>
      </c>
      <c r="D478" s="5">
        <f>IF(ISERROR(VLOOKUP($A$478, 文字檔!C:D, 2, 0)),0,VLOOKUP($A$478, 文字檔!C:D, 2, 0))</f>
        <v>0</v>
      </c>
      <c r="E478" s="5">
        <f>IF(ISERROR(VLOOKUP($A$478, 文字檔!E:F, 2, 0)),0,VLOOKUP($A$478, 文字檔!E:F, 2, 0))</f>
        <v>0</v>
      </c>
      <c r="F478" s="5">
        <f>IF(ISERROR(VLOOKUP($A$478, 文字檔!G:H, 2, 0)),0,VLOOKUP($A$478, 文字檔!G:H, 2, 0))</f>
        <v>-9900</v>
      </c>
      <c r="G478" s="5">
        <f>IF(ISERROR(VLOOKUP($A$478, 文字檔!I:J, 2, 0)),0,VLOOKUP($A$478, 文字檔!I:J, 2, 0))</f>
        <v>-41700</v>
      </c>
      <c r="H478" s="5">
        <f>IF(ISERROR(VLOOKUP($A$478, 文字檔!K:L, 2, 0)),0,VLOOKUP($A$478, 文字檔!K:L, 2, 0))</f>
        <v>4065.59</v>
      </c>
      <c r="I478" s="5">
        <f>IF(ISERROR(VLOOKUP($A$478, 文字檔!M:N, 2, 0)),0,VLOOKUP($A$478, 文字檔!M:N, 2, 0))</f>
        <v>5600</v>
      </c>
      <c r="J478" s="5">
        <f>IF(ISERROR(VLOOKUP($A$478, 文字檔!O:P, 2, 0)),0,VLOOKUP($A$478, 文字檔!O:P, 2, 0))</f>
        <v>-17854.36</v>
      </c>
      <c r="K478">
        <f>IF(ISERROR(VLOOKUP($A$478, 文字檔!Q:R, 2, 0)),0,VLOOKUP($A$478, 文字檔!Q:R, 2, 0))</f>
        <v>-5600</v>
      </c>
      <c r="L478">
        <f>IF(ISERROR(VLOOKUP($A$478, 文字檔!S:T, 2, 0)),0,VLOOKUP($A$478, 文字檔!S:T, 2, 0))</f>
        <v>35670.15</v>
      </c>
      <c r="M478">
        <f>IF(ISERROR(VLOOKUP($A$478, 文字檔!U:V, 2, 0)),0,VLOOKUP($A$478, 文字檔!U:V, 2, 0))</f>
        <v>-5600</v>
      </c>
      <c r="N478">
        <f>IF(ISERROR(VLOOKUP($A$478, 文字檔!W:X, 2, 0)),0,VLOOKUP($A$478, 文字檔!W:X, 2, 0))</f>
        <v>-15800</v>
      </c>
      <c r="O478">
        <f>IF(ISERROR(VLOOKUP($A$478, 文字檔!Y:Z, 2, 0)),0,VLOOKUP($A$478, 文字檔!Y:Z, 2, 0))</f>
        <v>-20200</v>
      </c>
      <c r="P478">
        <f>IF(ISERROR(VLOOKUP($A$478, 文字檔!AA:AB, 2, 0)),0,VLOOKUP($A$478, 文字檔!AA:AB, 2, 0))</f>
        <v>0</v>
      </c>
    </row>
    <row r="479" spans="1:16" ht="16.2">
      <c r="A479" s="7">
        <v>44215</v>
      </c>
      <c r="B479" s="5">
        <f>SUMPRODUCT($C$2:$P$2,$C$479:$P$479)</f>
        <v>175656.26</v>
      </c>
      <c r="C479" s="5">
        <f>IF(ISERROR(VLOOKUP($A$479, 文字檔!A:B, 2, 0)),0,VLOOKUP($A$479, 文字檔!A:B, 2, 0))</f>
        <v>0</v>
      </c>
      <c r="D479" s="5">
        <f>IF(ISERROR(VLOOKUP($A$479, 文字檔!C:D, 2, 0)),0,VLOOKUP($A$479, 文字檔!C:D, 2, 0))</f>
        <v>0</v>
      </c>
      <c r="E479" s="5">
        <f>IF(ISERROR(VLOOKUP($A$479, 文字檔!E:F, 2, 0)),0,VLOOKUP($A$479, 文字檔!E:F, 2, 0))</f>
        <v>0</v>
      </c>
      <c r="F479" s="5">
        <f>IF(ISERROR(VLOOKUP($A$479, 文字檔!G:H, 2, 0)),0,VLOOKUP($A$479, 文字檔!G:H, 2, 0))</f>
        <v>0</v>
      </c>
      <c r="G479" s="5">
        <f>IF(ISERROR(VLOOKUP($A$479, 文字檔!I:J, 2, 0)),0,VLOOKUP($A$479, 文字檔!I:J, 2, 0))</f>
        <v>12600</v>
      </c>
      <c r="H479" s="5">
        <f>IF(ISERROR(VLOOKUP($A$479, 文字檔!K:L, 2, 0)),0,VLOOKUP($A$479, 文字檔!K:L, 2, 0))</f>
        <v>656.26</v>
      </c>
      <c r="I479" s="5">
        <f>IF(ISERROR(VLOOKUP($A$479, 文字檔!M:N, 2, 0)),0,VLOOKUP($A$479, 文字檔!M:N, 2, 0))</f>
        <v>-9500</v>
      </c>
      <c r="J479" s="5">
        <f>IF(ISERROR(VLOOKUP($A$479, 文字檔!O:P, 2, 0)),0,VLOOKUP($A$479, 文字檔!O:P, 2, 0))</f>
        <v>0</v>
      </c>
      <c r="K479">
        <f>IF(ISERROR(VLOOKUP($A$479, 文字檔!Q:R, 2, 0)),0,VLOOKUP($A$479, 文字檔!Q:R, 2, 0))</f>
        <v>56400</v>
      </c>
      <c r="L479">
        <f>IF(ISERROR(VLOOKUP($A$479, 文字檔!S:T, 2, 0)),0,VLOOKUP($A$479, 文字檔!S:T, 2, 0))</f>
        <v>0</v>
      </c>
      <c r="M479">
        <f>IF(ISERROR(VLOOKUP($A$479, 文字檔!U:V, 2, 0)),0,VLOOKUP($A$479, 文字檔!U:V, 2, 0))</f>
        <v>56400</v>
      </c>
      <c r="N479">
        <f>IF(ISERROR(VLOOKUP($A$479, 文字檔!W:X, 2, 0)),0,VLOOKUP($A$479, 文字檔!W:X, 2, 0))</f>
        <v>0</v>
      </c>
      <c r="O479">
        <f>IF(ISERROR(VLOOKUP($A$479, 文字檔!Y:Z, 2, 0)),0,VLOOKUP($A$479, 文字檔!Y:Z, 2, 0))</f>
        <v>46200</v>
      </c>
      <c r="P479">
        <f>IF(ISERROR(VLOOKUP($A$479, 文字檔!AA:AB, 2, 0)),0,VLOOKUP($A$479, 文字檔!AA:AB, 2, 0))</f>
        <v>12900</v>
      </c>
    </row>
    <row r="480" spans="1:16" ht="16.2">
      <c r="A480" s="7">
        <v>44216</v>
      </c>
      <c r="B480" s="5">
        <f>SUMPRODUCT($C$2:$P$2,$C$480:$P$480)</f>
        <v>-136854.35999999999</v>
      </c>
      <c r="C480" s="5">
        <f>IF(ISERROR(VLOOKUP($A$480, 文字檔!A:B, 2, 0)),0,VLOOKUP($A$480, 文字檔!A:B, 2, 0))</f>
        <v>0</v>
      </c>
      <c r="D480" s="5">
        <f>IF(ISERROR(VLOOKUP($A$480, 文字檔!C:D, 2, 0)),0,VLOOKUP($A$480, 文字檔!C:D, 2, 0))</f>
        <v>0</v>
      </c>
      <c r="E480" s="5">
        <f>IF(ISERROR(VLOOKUP($A$480, 文字檔!E:F, 2, 0)),0,VLOOKUP($A$480, 文字檔!E:F, 2, 0))</f>
        <v>0</v>
      </c>
      <c r="F480" s="5">
        <f>IF(ISERROR(VLOOKUP($A$480, 文字檔!G:H, 2, 0)),0,VLOOKUP($A$480, 文字檔!G:H, 2, 0))</f>
        <v>0</v>
      </c>
      <c r="G480" s="5">
        <f>IF(ISERROR(VLOOKUP($A$480, 文字檔!I:J, 2, 0)),0,VLOOKUP($A$480, 文字檔!I:J, 2, 0))</f>
        <v>900</v>
      </c>
      <c r="H480" s="5">
        <f>IF(ISERROR(VLOOKUP($A$480, 文字檔!K:L, 2, 0)),0,VLOOKUP($A$480, 文字檔!K:L, 2, 0))</f>
        <v>-14554.36</v>
      </c>
      <c r="I480" s="5">
        <f>IF(ISERROR(VLOOKUP($A$480, 文字檔!M:N, 2, 0)),0,VLOOKUP($A$480, 文字檔!M:N, 2, 0))</f>
        <v>-26800</v>
      </c>
      <c r="J480" s="5">
        <f>IF(ISERROR(VLOOKUP($A$480, 文字檔!O:P, 2, 0)),0,VLOOKUP($A$480, 文字檔!O:P, 2, 0))</f>
        <v>0</v>
      </c>
      <c r="K480">
        <f>IF(ISERROR(VLOOKUP($A$480, 文字檔!Q:R, 2, 0)),0,VLOOKUP($A$480, 文字檔!Q:R, 2, 0))</f>
        <v>-24900</v>
      </c>
      <c r="L480">
        <f>IF(ISERROR(VLOOKUP($A$480, 文字檔!S:T, 2, 0)),0,VLOOKUP($A$480, 文字檔!S:T, 2, 0))</f>
        <v>0</v>
      </c>
      <c r="M480">
        <f>IF(ISERROR(VLOOKUP($A$480, 文字檔!U:V, 2, 0)),0,VLOOKUP($A$480, 文字檔!U:V, 2, 0))</f>
        <v>-24900</v>
      </c>
      <c r="N480">
        <f>IF(ISERROR(VLOOKUP($A$480, 文字檔!W:X, 2, 0)),0,VLOOKUP($A$480, 文字檔!W:X, 2, 0))</f>
        <v>0</v>
      </c>
      <c r="O480">
        <f>IF(ISERROR(VLOOKUP($A$480, 文字檔!Y:Z, 2, 0)),0,VLOOKUP($A$480, 文字檔!Y:Z, 2, 0))</f>
        <v>-21700</v>
      </c>
      <c r="P480">
        <f>IF(ISERROR(VLOOKUP($A$480, 文字檔!AA:AB, 2, 0)),0,VLOOKUP($A$480, 文字檔!AA:AB, 2, 0))</f>
        <v>-24900</v>
      </c>
    </row>
    <row r="481" spans="1:16" ht="16.2">
      <c r="A481" s="7">
        <v>44217</v>
      </c>
      <c r="B481" s="5">
        <f>SUMPRODUCT($C$2:$P$2,$C$481:$P$481)</f>
        <v>224910.13</v>
      </c>
      <c r="C481" s="5">
        <f>IF(ISERROR(VLOOKUP($A$481, 文字檔!A:B, 2, 0)),0,VLOOKUP($A$481, 文字檔!A:B, 2, 0))</f>
        <v>22035.47</v>
      </c>
      <c r="D481" s="5">
        <f>IF(ISERROR(VLOOKUP($A$481, 文字檔!C:D, 2, 0)),0,VLOOKUP($A$481, 文字檔!C:D, 2, 0))</f>
        <v>0</v>
      </c>
      <c r="E481" s="5">
        <f>IF(ISERROR(VLOOKUP($A$481, 文字檔!E:F, 2, 0)),0,VLOOKUP($A$481, 文字檔!E:F, 2, 0))</f>
        <v>0</v>
      </c>
      <c r="F481" s="5">
        <f>IF(ISERROR(VLOOKUP($A$481, 文字檔!G:H, 2, 0)),0,VLOOKUP($A$481, 文字檔!G:H, 2, 0))</f>
        <v>47500</v>
      </c>
      <c r="G481" s="5">
        <f>IF(ISERROR(VLOOKUP($A$481, 文字檔!I:J, 2, 0)),0,VLOOKUP($A$481, 文字檔!I:J, 2, 0))</f>
        <v>0</v>
      </c>
      <c r="H481" s="5">
        <f>IF(ISERROR(VLOOKUP($A$481, 文字檔!K:L, 2, 0)),0,VLOOKUP($A$481, 文字檔!K:L, 2, 0))</f>
        <v>0</v>
      </c>
      <c r="I481" s="5">
        <f>IF(ISERROR(VLOOKUP($A$481, 文字檔!M:N, 2, 0)),0,VLOOKUP($A$481, 文字檔!M:N, 2, 0))</f>
        <v>0</v>
      </c>
      <c r="J481" s="5">
        <f>IF(ISERROR(VLOOKUP($A$481, 文字檔!O:P, 2, 0)),0,VLOOKUP($A$481, 文字檔!O:P, 2, 0))</f>
        <v>66474.66</v>
      </c>
      <c r="K481">
        <f>IF(ISERROR(VLOOKUP($A$481, 文字檔!Q:R, 2, 0)),0,VLOOKUP($A$481, 文字檔!Q:R, 2, 0))</f>
        <v>0</v>
      </c>
      <c r="L481">
        <f>IF(ISERROR(VLOOKUP($A$481, 文字檔!S:T, 2, 0)),0,VLOOKUP($A$481, 文字檔!S:T, 2, 0))</f>
        <v>0</v>
      </c>
      <c r="M481">
        <f>IF(ISERROR(VLOOKUP($A$481, 文字檔!U:V, 2, 0)),0,VLOOKUP($A$481, 文字檔!U:V, 2, 0))</f>
        <v>37100</v>
      </c>
      <c r="N481">
        <f>IF(ISERROR(VLOOKUP($A$481, 文字檔!W:X, 2, 0)),0,VLOOKUP($A$481, 文字檔!W:X, 2, 0))</f>
        <v>-8200</v>
      </c>
      <c r="O481">
        <f>IF(ISERROR(VLOOKUP($A$481, 文字檔!Y:Z, 2, 0)),0,VLOOKUP($A$481, 文字檔!Y:Z, 2, 0))</f>
        <v>33500</v>
      </c>
      <c r="P481">
        <f>IF(ISERROR(VLOOKUP($A$481, 文字檔!AA:AB, 2, 0)),0,VLOOKUP($A$481, 文字檔!AA:AB, 2, 0))</f>
        <v>26500</v>
      </c>
    </row>
    <row r="482" spans="1:16" ht="16.2">
      <c r="A482" s="7">
        <v>44218</v>
      </c>
      <c r="B482" s="5">
        <f>SUMPRODUCT($C$2:$P$2,$C$482:$P$482)</f>
        <v>-144800</v>
      </c>
      <c r="C482" s="5">
        <f>IF(ISERROR(VLOOKUP($A$482, 文字檔!A:B, 2, 0)),0,VLOOKUP($A$482, 文字檔!A:B, 2, 0))</f>
        <v>0</v>
      </c>
      <c r="D482" s="5">
        <f>IF(ISERROR(VLOOKUP($A$482, 文字檔!C:D, 2, 0)),0,VLOOKUP($A$482, 文字檔!C:D, 2, 0))</f>
        <v>0</v>
      </c>
      <c r="E482" s="5">
        <f>IF(ISERROR(VLOOKUP($A$482, 文字檔!E:F, 2, 0)),0,VLOOKUP($A$482, 文字檔!E:F, 2, 0))</f>
        <v>0</v>
      </c>
      <c r="F482" s="5">
        <f>IF(ISERROR(VLOOKUP($A$482, 文字檔!G:H, 2, 0)),0,VLOOKUP($A$482, 文字檔!G:H, 2, 0))</f>
        <v>-29000</v>
      </c>
      <c r="G482" s="5">
        <f>IF(ISERROR(VLOOKUP($A$482, 文字檔!I:J, 2, 0)),0,VLOOKUP($A$482, 文字檔!I:J, 2, 0))</f>
        <v>-100</v>
      </c>
      <c r="H482" s="5">
        <f>IF(ISERROR(VLOOKUP($A$482, 文字檔!K:L, 2, 0)),0,VLOOKUP($A$482, 文字檔!K:L, 2, 0))</f>
        <v>0</v>
      </c>
      <c r="I482" s="5">
        <f>IF(ISERROR(VLOOKUP($A$482, 文字檔!M:N, 2, 0)),0,VLOOKUP($A$482, 文字檔!M:N, 2, 0))</f>
        <v>0</v>
      </c>
      <c r="J482" s="5">
        <f>IF(ISERROR(VLOOKUP($A$482, 文字檔!O:P, 2, 0)),0,VLOOKUP($A$482, 文字檔!O:P, 2, 0))</f>
        <v>0</v>
      </c>
      <c r="K482">
        <f>IF(ISERROR(VLOOKUP($A$482, 文字檔!Q:R, 2, 0)),0,VLOOKUP($A$482, 文字檔!Q:R, 2, 0))</f>
        <v>-28700</v>
      </c>
      <c r="L482">
        <f>IF(ISERROR(VLOOKUP($A$482, 文字檔!S:T, 2, 0)),0,VLOOKUP($A$482, 文字檔!S:T, 2, 0))</f>
        <v>0</v>
      </c>
      <c r="M482">
        <f>IF(ISERROR(VLOOKUP($A$482, 文字檔!U:V, 2, 0)),0,VLOOKUP($A$482, 文字檔!U:V, 2, 0))</f>
        <v>-29000</v>
      </c>
      <c r="N482">
        <f>IF(ISERROR(VLOOKUP($A$482, 文字檔!W:X, 2, 0)),0,VLOOKUP($A$482, 文字檔!W:X, 2, 0))</f>
        <v>0</v>
      </c>
      <c r="O482">
        <f>IF(ISERROR(VLOOKUP($A$482, 文字檔!Y:Z, 2, 0)),0,VLOOKUP($A$482, 文字檔!Y:Z, 2, 0))</f>
        <v>-29000</v>
      </c>
      <c r="P482">
        <f>IF(ISERROR(VLOOKUP($A$482, 文字檔!AA:AB, 2, 0)),0,VLOOKUP($A$482, 文字檔!AA:AB, 2, 0))</f>
        <v>-29000</v>
      </c>
    </row>
    <row r="483" spans="1:16" ht="16.2">
      <c r="A483" s="7">
        <v>44219</v>
      </c>
      <c r="B483" s="5">
        <f>SUMPRODUCT($C$2:$P$2,$C$483:$P$483)</f>
        <v>0</v>
      </c>
      <c r="C483" s="5">
        <f>IF(ISERROR(VLOOKUP($A$483, 文字檔!A:B, 2, 0)),0,VLOOKUP($A$483, 文字檔!A:B, 2, 0))</f>
        <v>0</v>
      </c>
      <c r="D483" s="5">
        <f>IF(ISERROR(VLOOKUP($A$483, 文字檔!C:D, 2, 0)),0,VLOOKUP($A$483, 文字檔!C:D, 2, 0))</f>
        <v>0</v>
      </c>
      <c r="E483" s="5">
        <f>IF(ISERROR(VLOOKUP($A$483, 文字檔!E:F, 2, 0)),0,VLOOKUP($A$483, 文字檔!E:F, 2, 0))</f>
        <v>0</v>
      </c>
      <c r="F483" s="5">
        <f>IF(ISERROR(VLOOKUP($A$483, 文字檔!G:H, 2, 0)),0,VLOOKUP($A$483, 文字檔!G:H, 2, 0))</f>
        <v>0</v>
      </c>
      <c r="G483" s="5">
        <f>IF(ISERROR(VLOOKUP($A$483, 文字檔!I:J, 2, 0)),0,VLOOKUP($A$483, 文字檔!I:J, 2, 0))</f>
        <v>0</v>
      </c>
      <c r="H483" s="5">
        <f>IF(ISERROR(VLOOKUP($A$483, 文字檔!K:L, 2, 0)),0,VLOOKUP($A$483, 文字檔!K:L, 2, 0))</f>
        <v>0</v>
      </c>
      <c r="I483" s="5">
        <f>IF(ISERROR(VLOOKUP($A$483, 文字檔!M:N, 2, 0)),0,VLOOKUP($A$483, 文字檔!M:N, 2, 0))</f>
        <v>0</v>
      </c>
      <c r="J483" s="5">
        <f>IF(ISERROR(VLOOKUP($A$483, 文字檔!O:P, 2, 0)),0,VLOOKUP($A$483, 文字檔!O:P, 2, 0))</f>
        <v>0</v>
      </c>
      <c r="K483">
        <f>IF(ISERROR(VLOOKUP($A$483, 文字檔!Q:R, 2, 0)),0,VLOOKUP($A$483, 文字檔!Q:R, 2, 0))</f>
        <v>0</v>
      </c>
      <c r="L483">
        <f>IF(ISERROR(VLOOKUP($A$483, 文字檔!S:T, 2, 0)),0,VLOOKUP($A$483, 文字檔!S:T, 2, 0))</f>
        <v>0</v>
      </c>
      <c r="M483">
        <f>IF(ISERROR(VLOOKUP($A$483, 文字檔!U:V, 2, 0)),0,VLOOKUP($A$483, 文字檔!U:V, 2, 0))</f>
        <v>0</v>
      </c>
      <c r="N483">
        <f>IF(ISERROR(VLOOKUP($A$483, 文字檔!W:X, 2, 0)),0,VLOOKUP($A$483, 文字檔!W:X, 2, 0))</f>
        <v>0</v>
      </c>
      <c r="O483">
        <f>IF(ISERROR(VLOOKUP($A$483, 文字檔!Y:Z, 2, 0)),0,VLOOKUP($A$483, 文字檔!Y:Z, 2, 0))</f>
        <v>0</v>
      </c>
      <c r="P483">
        <f>IF(ISERROR(VLOOKUP($A$483, 文字檔!AA:AB, 2, 0)),0,VLOOKUP($A$483, 文字檔!AA:AB, 2, 0))</f>
        <v>0</v>
      </c>
    </row>
    <row r="484" spans="1:16" ht="16.2">
      <c r="A484" s="7">
        <v>44220</v>
      </c>
      <c r="B484" s="5">
        <f>SUMPRODUCT($C$2:$P$2,$C$484:$P$484)</f>
        <v>0</v>
      </c>
      <c r="C484" s="5">
        <f>IF(ISERROR(VLOOKUP($A$484, 文字檔!A:B, 2, 0)),0,VLOOKUP($A$484, 文字檔!A:B, 2, 0))</f>
        <v>0</v>
      </c>
      <c r="D484" s="5">
        <f>IF(ISERROR(VLOOKUP($A$484, 文字檔!C:D, 2, 0)),0,VLOOKUP($A$484, 文字檔!C:D, 2, 0))</f>
        <v>0</v>
      </c>
      <c r="E484" s="5">
        <f>IF(ISERROR(VLOOKUP($A$484, 文字檔!E:F, 2, 0)),0,VLOOKUP($A$484, 文字檔!E:F, 2, 0))</f>
        <v>0</v>
      </c>
      <c r="F484" s="5">
        <f>IF(ISERROR(VLOOKUP($A$484, 文字檔!G:H, 2, 0)),0,VLOOKUP($A$484, 文字檔!G:H, 2, 0))</f>
        <v>0</v>
      </c>
      <c r="G484" s="5">
        <f>IF(ISERROR(VLOOKUP($A$484, 文字檔!I:J, 2, 0)),0,VLOOKUP($A$484, 文字檔!I:J, 2, 0))</f>
        <v>0</v>
      </c>
      <c r="H484" s="5">
        <f>IF(ISERROR(VLOOKUP($A$484, 文字檔!K:L, 2, 0)),0,VLOOKUP($A$484, 文字檔!K:L, 2, 0))</f>
        <v>0</v>
      </c>
      <c r="I484" s="5">
        <f>IF(ISERROR(VLOOKUP($A$484, 文字檔!M:N, 2, 0)),0,VLOOKUP($A$484, 文字檔!M:N, 2, 0))</f>
        <v>0</v>
      </c>
      <c r="J484" s="5">
        <f>IF(ISERROR(VLOOKUP($A$484, 文字檔!O:P, 2, 0)),0,VLOOKUP($A$484, 文字檔!O:P, 2, 0))</f>
        <v>0</v>
      </c>
      <c r="K484">
        <f>IF(ISERROR(VLOOKUP($A$484, 文字檔!Q:R, 2, 0)),0,VLOOKUP($A$484, 文字檔!Q:R, 2, 0))</f>
        <v>0</v>
      </c>
      <c r="L484">
        <f>IF(ISERROR(VLOOKUP($A$484, 文字檔!S:T, 2, 0)),0,VLOOKUP($A$484, 文字檔!S:T, 2, 0))</f>
        <v>0</v>
      </c>
      <c r="M484">
        <f>IF(ISERROR(VLOOKUP($A$484, 文字檔!U:V, 2, 0)),0,VLOOKUP($A$484, 文字檔!U:V, 2, 0))</f>
        <v>0</v>
      </c>
      <c r="N484">
        <f>IF(ISERROR(VLOOKUP($A$484, 文字檔!W:X, 2, 0)),0,VLOOKUP($A$484, 文字檔!W:X, 2, 0))</f>
        <v>0</v>
      </c>
      <c r="O484">
        <f>IF(ISERROR(VLOOKUP($A$484, 文字檔!Y:Z, 2, 0)),0,VLOOKUP($A$484, 文字檔!Y:Z, 2, 0))</f>
        <v>0</v>
      </c>
      <c r="P484">
        <f>IF(ISERROR(VLOOKUP($A$484, 文字檔!AA:AB, 2, 0)),0,VLOOKUP($A$484, 文字檔!AA:AB, 2, 0))</f>
        <v>0</v>
      </c>
    </row>
    <row r="485" spans="1:16" ht="16.2">
      <c r="A485" s="7">
        <v>44221</v>
      </c>
      <c r="B485" s="5">
        <f>SUMPRODUCT($C$2:$P$2,$C$485:$P$485)</f>
        <v>-80658.040000000008</v>
      </c>
      <c r="C485" s="5">
        <f>IF(ISERROR(VLOOKUP($A$485, 文字檔!A:B, 2, 0)),0,VLOOKUP($A$485, 文字檔!A:B, 2, 0))</f>
        <v>-19105.18</v>
      </c>
      <c r="D485" s="5">
        <f>IF(ISERROR(VLOOKUP($A$485, 文字檔!C:D, 2, 0)),0,VLOOKUP($A$485, 文字檔!C:D, 2, 0))</f>
        <v>0</v>
      </c>
      <c r="E485" s="5">
        <f>IF(ISERROR(VLOOKUP($A$485, 文字檔!E:F, 2, 0)),0,VLOOKUP($A$485, 文字檔!E:F, 2, 0))</f>
        <v>0</v>
      </c>
      <c r="F485" s="5">
        <f>IF(ISERROR(VLOOKUP($A$485, 文字檔!G:H, 2, 0)),0,VLOOKUP($A$485, 文字檔!G:H, 2, 0))</f>
        <v>-14400</v>
      </c>
      <c r="G485" s="5">
        <f>IF(ISERROR(VLOOKUP($A$485, 文字檔!I:J, 2, 0)),0,VLOOKUP($A$485, 文字檔!I:J, 2, 0))</f>
        <v>15100</v>
      </c>
      <c r="H485" s="5">
        <f>IF(ISERROR(VLOOKUP($A$485, 文字檔!K:L, 2, 0)),0,VLOOKUP($A$485, 文字檔!K:L, 2, 0))</f>
        <v>0</v>
      </c>
      <c r="I485" s="5">
        <f>IF(ISERROR(VLOOKUP($A$485, 文字檔!M:N, 2, 0)),0,VLOOKUP($A$485, 文字檔!M:N, 2, 0))</f>
        <v>0</v>
      </c>
      <c r="J485" s="5">
        <f>IF(ISERROR(VLOOKUP($A$485, 文字檔!O:P, 2, 0)),0,VLOOKUP($A$485, 文字檔!O:P, 2, 0))</f>
        <v>0</v>
      </c>
      <c r="K485">
        <f>IF(ISERROR(VLOOKUP($A$485, 文字檔!Q:R, 2, 0)),0,VLOOKUP($A$485, 文字檔!Q:R, 2, 0))</f>
        <v>-14400</v>
      </c>
      <c r="L485">
        <f>IF(ISERROR(VLOOKUP($A$485, 文字檔!S:T, 2, 0)),0,VLOOKUP($A$485, 文字檔!S:T, 2, 0))</f>
        <v>21047.14</v>
      </c>
      <c r="M485">
        <f>IF(ISERROR(VLOOKUP($A$485, 文字檔!U:V, 2, 0)),0,VLOOKUP($A$485, 文字檔!U:V, 2, 0))</f>
        <v>-14400</v>
      </c>
      <c r="N485">
        <f>IF(ISERROR(VLOOKUP($A$485, 文字檔!W:X, 2, 0)),0,VLOOKUP($A$485, 文字檔!W:X, 2, 0))</f>
        <v>0</v>
      </c>
      <c r="O485">
        <f>IF(ISERROR(VLOOKUP($A$485, 文字檔!Y:Z, 2, 0)),0,VLOOKUP($A$485, 文字檔!Y:Z, 2, 0))</f>
        <v>-29200</v>
      </c>
      <c r="P485">
        <f>IF(ISERROR(VLOOKUP($A$485, 文字檔!AA:AB, 2, 0)),0,VLOOKUP($A$485, 文字檔!AA:AB, 2, 0))</f>
        <v>-25300</v>
      </c>
    </row>
    <row r="486" spans="1:16" ht="16.2">
      <c r="A486" s="7">
        <v>44222</v>
      </c>
      <c r="B486" s="5">
        <f>SUMPRODUCT($C$2:$P$2,$C$486:$P$486)</f>
        <v>-242647.22</v>
      </c>
      <c r="C486" s="5">
        <f>IF(ISERROR(VLOOKUP($A$486, 文字檔!A:B, 2, 0)),0,VLOOKUP($A$486, 文字檔!A:B, 2, 0))</f>
        <v>0</v>
      </c>
      <c r="D486" s="5">
        <f>IF(ISERROR(VLOOKUP($A$486, 文字檔!C:D, 2, 0)),0,VLOOKUP($A$486, 文字檔!C:D, 2, 0))</f>
        <v>4700</v>
      </c>
      <c r="E486" s="5">
        <f>IF(ISERROR(VLOOKUP($A$486, 文字檔!E:F, 2, 0)),0,VLOOKUP($A$486, 文字檔!E:F, 2, 0))</f>
        <v>0</v>
      </c>
      <c r="F486" s="5">
        <f>IF(ISERROR(VLOOKUP($A$486, 文字檔!G:H, 2, 0)),0,VLOOKUP($A$486, 文字檔!G:H, 2, 0))</f>
        <v>-57200</v>
      </c>
      <c r="G486" s="5">
        <f>IF(ISERROR(VLOOKUP($A$486, 文字檔!I:J, 2, 0)),0,VLOOKUP($A$486, 文字檔!I:J, 2, 0))</f>
        <v>-23400</v>
      </c>
      <c r="H486" s="5">
        <f>IF(ISERROR(VLOOKUP($A$486, 文字檔!K:L, 2, 0)),0,VLOOKUP($A$486, 文字檔!K:L, 2, 0))</f>
        <v>0</v>
      </c>
      <c r="I486" s="5">
        <f>IF(ISERROR(VLOOKUP($A$486, 文字檔!M:N, 2, 0)),0,VLOOKUP($A$486, 文字檔!M:N, 2, 0))</f>
        <v>-58500</v>
      </c>
      <c r="J486" s="5">
        <f>IF(ISERROR(VLOOKUP($A$486, 文字檔!O:P, 2, 0)),0,VLOOKUP($A$486, 文字檔!O:P, 2, 0))</f>
        <v>0</v>
      </c>
      <c r="K486">
        <f>IF(ISERROR(VLOOKUP($A$486, 文字檔!Q:R, 2, 0)),0,VLOOKUP($A$486, 文字檔!Q:R, 2, 0))</f>
        <v>-57200</v>
      </c>
      <c r="L486">
        <f>IF(ISERROR(VLOOKUP($A$486, 文字檔!S:T, 2, 0)),0,VLOOKUP($A$486, 文字檔!S:T, 2, 0))</f>
        <v>16252.78</v>
      </c>
      <c r="M486">
        <f>IF(ISERROR(VLOOKUP($A$486, 文字檔!U:V, 2, 0)),0,VLOOKUP($A$486, 文字檔!U:V, 2, 0))</f>
        <v>-42700</v>
      </c>
      <c r="N486">
        <f>IF(ISERROR(VLOOKUP($A$486, 文字檔!W:X, 2, 0)),0,VLOOKUP($A$486, 文字檔!W:X, 2, 0))</f>
        <v>18700</v>
      </c>
      <c r="O486">
        <f>IF(ISERROR(VLOOKUP($A$486, 文字檔!Y:Z, 2, 0)),0,VLOOKUP($A$486, 文字檔!Y:Z, 2, 0))</f>
        <v>-57200</v>
      </c>
      <c r="P486">
        <f>IF(ISERROR(VLOOKUP($A$486, 文字檔!AA:AB, 2, 0)),0,VLOOKUP($A$486, 文字檔!AA:AB, 2, 0))</f>
        <v>13900</v>
      </c>
    </row>
    <row r="487" spans="1:16" ht="16.2">
      <c r="A487" s="7">
        <v>44223</v>
      </c>
      <c r="B487" s="5">
        <f>SUMPRODUCT($C$2:$P$2,$C$487:$P$487)</f>
        <v>15900</v>
      </c>
      <c r="C487" s="5">
        <f>IF(ISERROR(VLOOKUP($A$487, 文字檔!A:B, 2, 0)),0,VLOOKUP($A$487, 文字檔!A:B, 2, 0))</f>
        <v>0</v>
      </c>
      <c r="D487" s="5">
        <f>IF(ISERROR(VLOOKUP($A$487, 文字檔!C:D, 2, 0)),0,VLOOKUP($A$487, 文字檔!C:D, 2, 0))</f>
        <v>-6800</v>
      </c>
      <c r="E487" s="5">
        <f>IF(ISERROR(VLOOKUP($A$487, 文字檔!E:F, 2, 0)),0,VLOOKUP($A$487, 文字檔!E:F, 2, 0))</f>
        <v>0</v>
      </c>
      <c r="F487" s="5">
        <f>IF(ISERROR(VLOOKUP($A$487, 文字檔!G:H, 2, 0)),0,VLOOKUP($A$487, 文字檔!G:H, 2, 0))</f>
        <v>6800</v>
      </c>
      <c r="G487" s="5">
        <f>IF(ISERROR(VLOOKUP($A$487, 文字檔!I:J, 2, 0)),0,VLOOKUP($A$487, 文字檔!I:J, 2, 0))</f>
        <v>0</v>
      </c>
      <c r="H487" s="5">
        <f>IF(ISERROR(VLOOKUP($A$487, 文字檔!K:L, 2, 0)),0,VLOOKUP($A$487, 文字檔!K:L, 2, 0))</f>
        <v>0</v>
      </c>
      <c r="I487" s="5">
        <f>IF(ISERROR(VLOOKUP($A$487, 文字檔!M:N, 2, 0)),0,VLOOKUP($A$487, 文字檔!M:N, 2, 0))</f>
        <v>15900</v>
      </c>
      <c r="J487" s="5">
        <f>IF(ISERROR(VLOOKUP($A$487, 文字檔!O:P, 2, 0)),0,VLOOKUP($A$487, 文字檔!O:P, 2, 0))</f>
        <v>0</v>
      </c>
      <c r="K487">
        <f>IF(ISERROR(VLOOKUP($A$487, 文字檔!Q:R, 2, 0)),0,VLOOKUP($A$487, 文字檔!Q:R, 2, 0))</f>
        <v>6800</v>
      </c>
      <c r="L487">
        <f>IF(ISERROR(VLOOKUP($A$487, 文字檔!S:T, 2, 0)),0,VLOOKUP($A$487, 文字檔!S:T, 2, 0))</f>
        <v>0</v>
      </c>
      <c r="M487">
        <f>IF(ISERROR(VLOOKUP($A$487, 文字檔!U:V, 2, 0)),0,VLOOKUP($A$487, 文字檔!U:V, 2, 0))</f>
        <v>0</v>
      </c>
      <c r="N487">
        <f>IF(ISERROR(VLOOKUP($A$487, 文字檔!W:X, 2, 0)),0,VLOOKUP($A$487, 文字檔!W:X, 2, 0))</f>
        <v>-6800</v>
      </c>
      <c r="O487">
        <f>IF(ISERROR(VLOOKUP($A$487, 文字檔!Y:Z, 2, 0)),0,VLOOKUP($A$487, 文字檔!Y:Z, 2, 0))</f>
        <v>6800</v>
      </c>
      <c r="P487">
        <f>IF(ISERROR(VLOOKUP($A$487, 文字檔!AA:AB, 2, 0)),0,VLOOKUP($A$487, 文字檔!AA:AB, 2, 0))</f>
        <v>-6800</v>
      </c>
    </row>
    <row r="488" spans="1:16" ht="16.2">
      <c r="A488" s="7">
        <v>44224</v>
      </c>
      <c r="B488" s="5">
        <f>SUMPRODUCT($C$2:$P$2,$C$488:$P$488)</f>
        <v>68402.5</v>
      </c>
      <c r="C488" s="5">
        <f>IF(ISERROR(VLOOKUP($A$488, 文字檔!A:B, 2, 0)),0,VLOOKUP($A$488, 文字檔!A:B, 2, 0))</f>
        <v>-1649.89</v>
      </c>
      <c r="D488" s="5">
        <f>IF(ISERROR(VLOOKUP($A$488, 文字檔!C:D, 2, 0)),0,VLOOKUP($A$488, 文字檔!C:D, 2, 0))</f>
        <v>33900</v>
      </c>
      <c r="E488" s="5">
        <f>IF(ISERROR(VLOOKUP($A$488, 文字檔!E:F, 2, 0)),0,VLOOKUP($A$488, 文字檔!E:F, 2, 0))</f>
        <v>0</v>
      </c>
      <c r="F488" s="5">
        <f>IF(ISERROR(VLOOKUP($A$488, 文字檔!G:H, 2, 0)),0,VLOOKUP($A$488, 文字檔!G:H, 2, 0))</f>
        <v>-55400</v>
      </c>
      <c r="G488" s="5">
        <f>IF(ISERROR(VLOOKUP($A$488, 文字檔!I:J, 2, 0)),0,VLOOKUP($A$488, 文字檔!I:J, 2, 0))</f>
        <v>15900</v>
      </c>
      <c r="H488" s="5">
        <f>IF(ISERROR(VLOOKUP($A$488, 文字檔!K:L, 2, 0)),0,VLOOKUP($A$488, 文字檔!K:L, 2, 0))</f>
        <v>-9525.2900000000009</v>
      </c>
      <c r="I488" s="5">
        <f>IF(ISERROR(VLOOKUP($A$488, 文字檔!M:N, 2, 0)),0,VLOOKUP($A$488, 文字檔!M:N, 2, 0))</f>
        <v>0</v>
      </c>
      <c r="J488" s="5">
        <f>IF(ISERROR(VLOOKUP($A$488, 文字檔!O:P, 2, 0)),0,VLOOKUP($A$488, 文字檔!O:P, 2, 0))</f>
        <v>0</v>
      </c>
      <c r="K488">
        <f>IF(ISERROR(VLOOKUP($A$488, 文字檔!Q:R, 2, 0)),0,VLOOKUP($A$488, 文字檔!Q:R, 2, 0))</f>
        <v>-55400</v>
      </c>
      <c r="L488">
        <f>IF(ISERROR(VLOOKUP($A$488, 文字檔!S:T, 2, 0)),0,VLOOKUP($A$488, 文字檔!S:T, 2, 0))</f>
        <v>11077.68</v>
      </c>
      <c r="M488">
        <f>IF(ISERROR(VLOOKUP($A$488, 文字檔!U:V, 2, 0)),0,VLOOKUP($A$488, 文字檔!U:V, 2, 0))</f>
        <v>0</v>
      </c>
      <c r="N488">
        <f>IF(ISERROR(VLOOKUP($A$488, 文字檔!W:X, 2, 0)),0,VLOOKUP($A$488, 文字檔!W:X, 2, 0))</f>
        <v>55400</v>
      </c>
      <c r="O488">
        <f>IF(ISERROR(VLOOKUP($A$488, 文字檔!Y:Z, 2, 0)),0,VLOOKUP($A$488, 文字檔!Y:Z, 2, 0))</f>
        <v>18700</v>
      </c>
      <c r="P488">
        <f>IF(ISERROR(VLOOKUP($A$488, 文字檔!AA:AB, 2, 0)),0,VLOOKUP($A$488, 文字檔!AA:AB, 2, 0))</f>
        <v>55400</v>
      </c>
    </row>
    <row r="489" spans="1:16" ht="16.2">
      <c r="A489" s="7">
        <v>44225</v>
      </c>
      <c r="B489" s="5">
        <f>SUMPRODUCT($C$2:$P$2,$C$489:$P$489)</f>
        <v>-101824.27</v>
      </c>
      <c r="C489" s="5">
        <f>IF(ISERROR(VLOOKUP($A$489, 文字檔!A:B, 2, 0)),0,VLOOKUP($A$489, 文字檔!A:B, 2, 0))</f>
        <v>31675.73</v>
      </c>
      <c r="D489" s="5">
        <f>IF(ISERROR(VLOOKUP($A$489, 文字檔!C:D, 2, 0)),0,VLOOKUP($A$489, 文字檔!C:D, 2, 0))</f>
        <v>0</v>
      </c>
      <c r="E489" s="5">
        <f>IF(ISERROR(VLOOKUP($A$489, 文字檔!E:F, 2, 0)),0,VLOOKUP($A$489, 文字檔!E:F, 2, 0))</f>
        <v>0</v>
      </c>
      <c r="F489" s="5">
        <f>IF(ISERROR(VLOOKUP($A$489, 文字檔!G:H, 2, 0)),0,VLOOKUP($A$489, 文字檔!G:H, 2, 0))</f>
        <v>-46900</v>
      </c>
      <c r="G489" s="5">
        <f>IF(ISERROR(VLOOKUP($A$489, 文字檔!I:J, 2, 0)),0,VLOOKUP($A$489, 文字檔!I:J, 2, 0))</f>
        <v>-6700</v>
      </c>
      <c r="H489" s="5">
        <f>IF(ISERROR(VLOOKUP($A$489, 文字檔!K:L, 2, 0)),0,VLOOKUP($A$489, 文字檔!K:L, 2, 0))</f>
        <v>0</v>
      </c>
      <c r="I489" s="5">
        <f>IF(ISERROR(VLOOKUP($A$489, 文字檔!M:N, 2, 0)),0,VLOOKUP($A$489, 文字檔!M:N, 2, 0))</f>
        <v>49100</v>
      </c>
      <c r="J489" s="5">
        <f>IF(ISERROR(VLOOKUP($A$489, 文字檔!O:P, 2, 0)),0,VLOOKUP($A$489, 文字檔!O:P, 2, 0))</f>
        <v>0</v>
      </c>
      <c r="K489">
        <f>IF(ISERROR(VLOOKUP($A$489, 文字檔!Q:R, 2, 0)),0,VLOOKUP($A$489, 文字檔!Q:R, 2, 0))</f>
        <v>-61600</v>
      </c>
      <c r="L489">
        <f>IF(ISERROR(VLOOKUP($A$489, 文字檔!S:T, 2, 0)),0,VLOOKUP($A$489, 文字檔!S:T, 2, 0))</f>
        <v>0</v>
      </c>
      <c r="M489">
        <f>IF(ISERROR(VLOOKUP($A$489, 文字檔!U:V, 2, 0)),0,VLOOKUP($A$489, 文字檔!U:V, 2, 0))</f>
        <v>0</v>
      </c>
      <c r="N489">
        <f>IF(ISERROR(VLOOKUP($A$489, 文字檔!W:X, 2, 0)),0,VLOOKUP($A$489, 文字檔!W:X, 2, 0))</f>
        <v>47200</v>
      </c>
      <c r="O489">
        <f>IF(ISERROR(VLOOKUP($A$489, 文字檔!Y:Z, 2, 0)),0,VLOOKUP($A$489, 文字檔!Y:Z, 2, 0))</f>
        <v>-129700</v>
      </c>
      <c r="P489">
        <f>IF(ISERROR(VLOOKUP($A$489, 文字檔!AA:AB, 2, 0)),0,VLOOKUP($A$489, 文字檔!AA:AB, 2, 0))</f>
        <v>15100</v>
      </c>
    </row>
    <row r="490" spans="1:16" ht="16.2">
      <c r="A490" s="7">
        <v>44226</v>
      </c>
      <c r="B490" s="5">
        <f>SUMPRODUCT($C$2:$P$2,$C$490:$P$490)</f>
        <v>0</v>
      </c>
      <c r="C490" s="5">
        <f>IF(ISERROR(VLOOKUP($A$490, 文字檔!A:B, 2, 0)),0,VLOOKUP($A$490, 文字檔!A:B, 2, 0))</f>
        <v>0</v>
      </c>
      <c r="D490" s="5">
        <f>IF(ISERROR(VLOOKUP($A$490, 文字檔!C:D, 2, 0)),0,VLOOKUP($A$490, 文字檔!C:D, 2, 0))</f>
        <v>0</v>
      </c>
      <c r="E490" s="5">
        <f>IF(ISERROR(VLOOKUP($A$490, 文字檔!E:F, 2, 0)),0,VLOOKUP($A$490, 文字檔!E:F, 2, 0))</f>
        <v>0</v>
      </c>
      <c r="F490" s="5">
        <f>IF(ISERROR(VLOOKUP($A$490, 文字檔!G:H, 2, 0)),0,VLOOKUP($A$490, 文字檔!G:H, 2, 0))</f>
        <v>0</v>
      </c>
      <c r="G490" s="5">
        <f>IF(ISERROR(VLOOKUP($A$490, 文字檔!I:J, 2, 0)),0,VLOOKUP($A$490, 文字檔!I:J, 2, 0))</f>
        <v>0</v>
      </c>
      <c r="H490" s="5">
        <f>IF(ISERROR(VLOOKUP($A$490, 文字檔!K:L, 2, 0)),0,VLOOKUP($A$490, 文字檔!K:L, 2, 0))</f>
        <v>0</v>
      </c>
      <c r="I490" s="5">
        <f>IF(ISERROR(VLOOKUP($A$490, 文字檔!M:N, 2, 0)),0,VLOOKUP($A$490, 文字檔!M:N, 2, 0))</f>
        <v>0</v>
      </c>
      <c r="J490" s="5">
        <f>IF(ISERROR(VLOOKUP($A$490, 文字檔!O:P, 2, 0)),0,VLOOKUP($A$490, 文字檔!O:P, 2, 0))</f>
        <v>0</v>
      </c>
      <c r="K490">
        <f>IF(ISERROR(VLOOKUP($A$490, 文字檔!Q:R, 2, 0)),0,VLOOKUP($A$490, 文字檔!Q:R, 2, 0))</f>
        <v>0</v>
      </c>
      <c r="L490">
        <f>IF(ISERROR(VLOOKUP($A$490, 文字檔!S:T, 2, 0)),0,VLOOKUP($A$490, 文字檔!S:T, 2, 0))</f>
        <v>0</v>
      </c>
      <c r="M490">
        <f>IF(ISERROR(VLOOKUP($A$490, 文字檔!U:V, 2, 0)),0,VLOOKUP($A$490, 文字檔!U:V, 2, 0))</f>
        <v>0</v>
      </c>
      <c r="N490">
        <f>IF(ISERROR(VLOOKUP($A$490, 文字檔!W:X, 2, 0)),0,VLOOKUP($A$490, 文字檔!W:X, 2, 0))</f>
        <v>0</v>
      </c>
      <c r="O490">
        <f>IF(ISERROR(VLOOKUP($A$490, 文字檔!Y:Z, 2, 0)),0,VLOOKUP($A$490, 文字檔!Y:Z, 2, 0))</f>
        <v>0</v>
      </c>
      <c r="P490">
        <f>IF(ISERROR(VLOOKUP($A$490, 文字檔!AA:AB, 2, 0)),0,VLOOKUP($A$490, 文字檔!AA:AB, 2, 0))</f>
        <v>0</v>
      </c>
    </row>
    <row r="491" spans="1:16" ht="16.2">
      <c r="A491" s="7">
        <v>44227</v>
      </c>
      <c r="B491" s="5">
        <f>SUMPRODUCT($C$2:$P$2,$C$491:$P$491)</f>
        <v>0</v>
      </c>
      <c r="C491" s="5">
        <f>IF(ISERROR(VLOOKUP($A$491, 文字檔!A:B, 2, 0)),0,VLOOKUP($A$491, 文字檔!A:B, 2, 0))</f>
        <v>0</v>
      </c>
      <c r="D491" s="5">
        <f>IF(ISERROR(VLOOKUP($A$491, 文字檔!C:D, 2, 0)),0,VLOOKUP($A$491, 文字檔!C:D, 2, 0))</f>
        <v>0</v>
      </c>
      <c r="E491" s="5">
        <f>IF(ISERROR(VLOOKUP($A$491, 文字檔!E:F, 2, 0)),0,VLOOKUP($A$491, 文字檔!E:F, 2, 0))</f>
        <v>0</v>
      </c>
      <c r="F491" s="5">
        <f>IF(ISERROR(VLOOKUP($A$491, 文字檔!G:H, 2, 0)),0,VLOOKUP($A$491, 文字檔!G:H, 2, 0))</f>
        <v>0</v>
      </c>
      <c r="G491" s="5">
        <f>IF(ISERROR(VLOOKUP($A$491, 文字檔!I:J, 2, 0)),0,VLOOKUP($A$491, 文字檔!I:J, 2, 0))</f>
        <v>0</v>
      </c>
      <c r="H491" s="5">
        <f>IF(ISERROR(VLOOKUP($A$491, 文字檔!K:L, 2, 0)),0,VLOOKUP($A$491, 文字檔!K:L, 2, 0))</f>
        <v>0</v>
      </c>
      <c r="I491" s="5">
        <f>IF(ISERROR(VLOOKUP($A$491, 文字檔!M:N, 2, 0)),0,VLOOKUP($A$491, 文字檔!M:N, 2, 0))</f>
        <v>0</v>
      </c>
      <c r="J491" s="5">
        <f>IF(ISERROR(VLOOKUP($A$491, 文字檔!O:P, 2, 0)),0,VLOOKUP($A$491, 文字檔!O:P, 2, 0))</f>
        <v>0</v>
      </c>
      <c r="K491">
        <f>IF(ISERROR(VLOOKUP($A$491, 文字檔!Q:R, 2, 0)),0,VLOOKUP($A$491, 文字檔!Q:R, 2, 0))</f>
        <v>0</v>
      </c>
      <c r="L491">
        <f>IF(ISERROR(VLOOKUP($A$491, 文字檔!S:T, 2, 0)),0,VLOOKUP($A$491, 文字檔!S:T, 2, 0))</f>
        <v>0</v>
      </c>
      <c r="M491">
        <f>IF(ISERROR(VLOOKUP($A$491, 文字檔!U:V, 2, 0)),0,VLOOKUP($A$491, 文字檔!U:V, 2, 0))</f>
        <v>0</v>
      </c>
      <c r="N491">
        <f>IF(ISERROR(VLOOKUP($A$491, 文字檔!W:X, 2, 0)),0,VLOOKUP($A$491, 文字檔!W:X, 2, 0))</f>
        <v>0</v>
      </c>
      <c r="O491">
        <f>IF(ISERROR(VLOOKUP($A$491, 文字檔!Y:Z, 2, 0)),0,VLOOKUP($A$491, 文字檔!Y:Z, 2, 0))</f>
        <v>0</v>
      </c>
      <c r="P491">
        <f>IF(ISERROR(VLOOKUP($A$491, 文字檔!AA:AB, 2, 0)),0,VLOOKUP($A$491, 文字檔!AA:AB, 2, 0))</f>
        <v>0</v>
      </c>
    </row>
    <row r="492" spans="1:16" ht="16.2">
      <c r="A492" s="7">
        <v>44228</v>
      </c>
      <c r="B492" s="5">
        <f>SUMPRODUCT($C$2:$P$2,$C$492:$P$492)</f>
        <v>-86800</v>
      </c>
      <c r="C492" s="5">
        <f>IF(ISERROR(VLOOKUP($A$492, 文字檔!A:B, 2, 0)),0,VLOOKUP($A$492, 文字檔!A:B, 2, 0))</f>
        <v>0</v>
      </c>
      <c r="D492" s="5">
        <f>IF(ISERROR(VLOOKUP($A$492, 文字檔!C:D, 2, 0)),0,VLOOKUP($A$492, 文字檔!C:D, 2, 0))</f>
        <v>0</v>
      </c>
      <c r="E492" s="5">
        <f>IF(ISERROR(VLOOKUP($A$492, 文字檔!E:F, 2, 0)),0,VLOOKUP($A$492, 文字檔!E:F, 2, 0))</f>
        <v>0</v>
      </c>
      <c r="F492" s="5">
        <f>IF(ISERROR(VLOOKUP($A$492, 文字檔!G:H, 2, 0)),0,VLOOKUP($A$492, 文字檔!G:H, 2, 0))</f>
        <v>0</v>
      </c>
      <c r="G492" s="5">
        <f>IF(ISERROR(VLOOKUP($A$492, 文字檔!I:J, 2, 0)),0,VLOOKUP($A$492, 文字檔!I:J, 2, 0))</f>
        <v>-21800</v>
      </c>
      <c r="H492" s="5">
        <f>IF(ISERROR(VLOOKUP($A$492, 文字檔!K:L, 2, 0)),0,VLOOKUP($A$492, 文字檔!K:L, 2, 0))</f>
        <v>0</v>
      </c>
      <c r="I492" s="5">
        <f>IF(ISERROR(VLOOKUP($A$492, 文字檔!M:N, 2, 0)),0,VLOOKUP($A$492, 文字檔!M:N, 2, 0))</f>
        <v>-77500</v>
      </c>
      <c r="J492" s="5">
        <f>IF(ISERROR(VLOOKUP($A$492, 文字檔!O:P, 2, 0)),0,VLOOKUP($A$492, 文字檔!O:P, 2, 0))</f>
        <v>0</v>
      </c>
      <c r="K492">
        <f>IF(ISERROR(VLOOKUP($A$492, 文字檔!Q:R, 2, 0)),0,VLOOKUP($A$492, 文字檔!Q:R, 2, 0))</f>
        <v>57000</v>
      </c>
      <c r="L492">
        <f>IF(ISERROR(VLOOKUP($A$492, 文字檔!S:T, 2, 0)),0,VLOOKUP($A$492, 文字檔!S:T, 2, 0))</f>
        <v>0</v>
      </c>
      <c r="M492">
        <f>IF(ISERROR(VLOOKUP($A$492, 文字檔!U:V, 2, 0)),0,VLOOKUP($A$492, 文字檔!U:V, 2, 0))</f>
        <v>-44500</v>
      </c>
      <c r="N492">
        <f>IF(ISERROR(VLOOKUP($A$492, 文字檔!W:X, 2, 0)),0,VLOOKUP($A$492, 文字檔!W:X, 2, 0))</f>
        <v>-57000</v>
      </c>
      <c r="O492">
        <f>IF(ISERROR(VLOOKUP($A$492, 文字檔!Y:Z, 2, 0)),0,VLOOKUP($A$492, 文字檔!Y:Z, 2, 0))</f>
        <v>57000</v>
      </c>
      <c r="P492">
        <f>IF(ISERROR(VLOOKUP($A$492, 文字檔!AA:AB, 2, 0)),0,VLOOKUP($A$492, 文字檔!AA:AB, 2, 0))</f>
        <v>0</v>
      </c>
    </row>
    <row r="493" spans="1:16" ht="16.2">
      <c r="A493" s="7">
        <v>44229</v>
      </c>
      <c r="B493" s="5">
        <f>SUMPRODUCT($C$2:$P$2,$C$493:$P$493)</f>
        <v>270321.67</v>
      </c>
      <c r="C493" s="5">
        <f>IF(ISERROR(VLOOKUP($A$493, 文字檔!A:B, 2, 0)),0,VLOOKUP($A$493, 文字檔!A:B, 2, 0))</f>
        <v>3656.23</v>
      </c>
      <c r="D493" s="5">
        <f>IF(ISERROR(VLOOKUP($A$493, 文字檔!C:D, 2, 0)),0,VLOOKUP($A$493, 文字檔!C:D, 2, 0))</f>
        <v>15900</v>
      </c>
      <c r="E493" s="5">
        <f>IF(ISERROR(VLOOKUP($A$493, 文字檔!E:F, 2, 0)),0,VLOOKUP($A$493, 文字檔!E:F, 2, 0))</f>
        <v>0</v>
      </c>
      <c r="F493" s="5">
        <f>IF(ISERROR(VLOOKUP($A$493, 文字檔!G:H, 2, 0)),0,VLOOKUP($A$493, 文字檔!G:H, 2, 0))</f>
        <v>0</v>
      </c>
      <c r="G493" s="5">
        <f>IF(ISERROR(VLOOKUP($A$493, 文字檔!I:J, 2, 0)),0,VLOOKUP($A$493, 文字檔!I:J, 2, 0))</f>
        <v>0</v>
      </c>
      <c r="H493" s="5">
        <f>IF(ISERROR(VLOOKUP($A$493, 文字檔!K:L, 2, 0)),0,VLOOKUP($A$493, 文字檔!K:L, 2, 0))</f>
        <v>40933.56</v>
      </c>
      <c r="I493" s="5">
        <f>IF(ISERROR(VLOOKUP($A$493, 文字檔!M:N, 2, 0)),0,VLOOKUP($A$493, 文字檔!M:N, 2, 0))</f>
        <v>0</v>
      </c>
      <c r="J493" s="5">
        <f>IF(ISERROR(VLOOKUP($A$493, 文字檔!O:P, 2, 0)),0,VLOOKUP($A$493, 文字檔!O:P, 2, 0))</f>
        <v>80231.88</v>
      </c>
      <c r="K493">
        <f>IF(ISERROR(VLOOKUP($A$493, 文字檔!Q:R, 2, 0)),0,VLOOKUP($A$493, 文字檔!Q:R, 2, 0))</f>
        <v>79000</v>
      </c>
      <c r="L493">
        <f>IF(ISERROR(VLOOKUP($A$493, 文字檔!S:T, 2, 0)),0,VLOOKUP($A$493, 文字檔!S:T, 2, 0))</f>
        <v>0</v>
      </c>
      <c r="M493">
        <f>IF(ISERROR(VLOOKUP($A$493, 文字檔!U:V, 2, 0)),0,VLOOKUP($A$493, 文字檔!U:V, 2, 0))</f>
        <v>-600</v>
      </c>
      <c r="N493">
        <f>IF(ISERROR(VLOOKUP($A$493, 文字檔!W:X, 2, 0)),0,VLOOKUP($A$493, 文字檔!W:X, 2, 0))</f>
        <v>-27500</v>
      </c>
      <c r="O493">
        <f>IF(ISERROR(VLOOKUP($A$493, 文字檔!Y:Z, 2, 0)),0,VLOOKUP($A$493, 文字檔!Y:Z, 2, 0))</f>
        <v>79000</v>
      </c>
      <c r="P493">
        <f>IF(ISERROR(VLOOKUP($A$493, 文字檔!AA:AB, 2, 0)),0,VLOOKUP($A$493, 文字檔!AA:AB, 2, 0))</f>
        <v>-300</v>
      </c>
    </row>
    <row r="494" spans="1:16" ht="16.2">
      <c r="A494" s="7">
        <v>44230</v>
      </c>
      <c r="B494" s="5">
        <f>SUMPRODUCT($C$2:$P$2,$C$494:$P$494)</f>
        <v>42152</v>
      </c>
      <c r="C494" s="5">
        <f>IF(ISERROR(VLOOKUP($A$494, 文字檔!A:B, 2, 0)),0,VLOOKUP($A$494, 文字檔!A:B, 2, 0))</f>
        <v>0</v>
      </c>
      <c r="D494" s="5">
        <f>IF(ISERROR(VLOOKUP($A$494, 文字檔!C:D, 2, 0)),0,VLOOKUP($A$494, 文字檔!C:D, 2, 0))</f>
        <v>14900</v>
      </c>
      <c r="E494" s="5">
        <f>IF(ISERROR(VLOOKUP($A$494, 文字檔!E:F, 2, 0)),0,VLOOKUP($A$494, 文字檔!E:F, 2, 0))</f>
        <v>0</v>
      </c>
      <c r="F494" s="5">
        <f>IF(ISERROR(VLOOKUP($A$494, 文字檔!G:H, 2, 0)),0,VLOOKUP($A$494, 文字檔!G:H, 2, 0))</f>
        <v>0</v>
      </c>
      <c r="G494" s="5">
        <f>IF(ISERROR(VLOOKUP($A$494, 文字檔!I:J, 2, 0)),0,VLOOKUP($A$494, 文字檔!I:J, 2, 0))</f>
        <v>0</v>
      </c>
      <c r="H494" s="5">
        <f>IF(ISERROR(VLOOKUP($A$494, 文字檔!K:L, 2, 0)),0,VLOOKUP($A$494, 文字檔!K:L, 2, 0))</f>
        <v>13652</v>
      </c>
      <c r="I494" s="5">
        <f>IF(ISERROR(VLOOKUP($A$494, 文字檔!M:N, 2, 0)),0,VLOOKUP($A$494, 文字檔!M:N, 2, 0))</f>
        <v>0</v>
      </c>
      <c r="J494" s="5">
        <f>IF(ISERROR(VLOOKUP($A$494, 文字檔!O:P, 2, 0)),0,VLOOKUP($A$494, 文字檔!O:P, 2, 0))</f>
        <v>0</v>
      </c>
      <c r="K494">
        <f>IF(ISERROR(VLOOKUP($A$494, 文字檔!Q:R, 2, 0)),0,VLOOKUP($A$494, 文字檔!Q:R, 2, 0))</f>
        <v>3400</v>
      </c>
      <c r="L494">
        <f>IF(ISERROR(VLOOKUP($A$494, 文字檔!S:T, 2, 0)),0,VLOOKUP($A$494, 文字檔!S:T, 2, 0))</f>
        <v>0</v>
      </c>
      <c r="M494">
        <f>IF(ISERROR(VLOOKUP($A$494, 文字檔!U:V, 2, 0)),0,VLOOKUP($A$494, 文字檔!U:V, 2, 0))</f>
        <v>3400</v>
      </c>
      <c r="N494">
        <f>IF(ISERROR(VLOOKUP($A$494, 文字檔!W:X, 2, 0)),0,VLOOKUP($A$494, 文字檔!W:X, 2, 0))</f>
        <v>0</v>
      </c>
      <c r="O494">
        <f>IF(ISERROR(VLOOKUP($A$494, 文字檔!Y:Z, 2, 0)),0,VLOOKUP($A$494, 文字檔!Y:Z, 2, 0))</f>
        <v>3400</v>
      </c>
      <c r="P494">
        <f>IF(ISERROR(VLOOKUP($A$494, 文字檔!AA:AB, 2, 0)),0,VLOOKUP($A$494, 文字檔!AA:AB, 2, 0))</f>
        <v>3400</v>
      </c>
    </row>
    <row r="495" spans="1:16" ht="16.2">
      <c r="A495" s="7">
        <v>44231</v>
      </c>
      <c r="B495" s="5">
        <f>SUMPRODUCT($C$2:$P$2,$C$495:$P$495)</f>
        <v>-99122.47</v>
      </c>
      <c r="C495" s="5">
        <f>IF(ISERROR(VLOOKUP($A$495, 文字檔!A:B, 2, 0)),0,VLOOKUP($A$495, 文字檔!A:B, 2, 0))</f>
        <v>1860.58</v>
      </c>
      <c r="D495" s="5">
        <f>IF(ISERROR(VLOOKUP($A$495, 文字檔!C:D, 2, 0)),0,VLOOKUP($A$495, 文字檔!C:D, 2, 0))</f>
        <v>0</v>
      </c>
      <c r="E495" s="5">
        <f>IF(ISERROR(VLOOKUP($A$495, 文字檔!E:F, 2, 0)),0,VLOOKUP($A$495, 文字檔!E:F, 2, 0))</f>
        <v>0</v>
      </c>
      <c r="F495" s="5">
        <f>IF(ISERROR(VLOOKUP($A$495, 文字檔!G:H, 2, 0)),0,VLOOKUP($A$495, 文字檔!G:H, 2, 0))</f>
        <v>0</v>
      </c>
      <c r="G495" s="5">
        <f>IF(ISERROR(VLOOKUP($A$495, 文字檔!I:J, 2, 0)),0,VLOOKUP($A$495, 文字檔!I:J, 2, 0))</f>
        <v>-2600</v>
      </c>
      <c r="H495" s="5">
        <f>IF(ISERROR(VLOOKUP($A$495, 文字檔!K:L, 2, 0)),0,VLOOKUP($A$495, 文字檔!K:L, 2, 0))</f>
        <v>11990.51</v>
      </c>
      <c r="I495" s="5">
        <f>IF(ISERROR(VLOOKUP($A$495, 文字檔!M:N, 2, 0)),0,VLOOKUP($A$495, 文字檔!M:N, 2, 0))</f>
        <v>0</v>
      </c>
      <c r="J495" s="5">
        <f>IF(ISERROR(VLOOKUP($A$495, 文字檔!O:P, 2, 0)),0,VLOOKUP($A$495, 文字檔!O:P, 2, 0))</f>
        <v>-17873.560000000001</v>
      </c>
      <c r="K495">
        <f>IF(ISERROR(VLOOKUP($A$495, 文字檔!Q:R, 2, 0)),0,VLOOKUP($A$495, 文字檔!Q:R, 2, 0))</f>
        <v>-14200</v>
      </c>
      <c r="L495">
        <f>IF(ISERROR(VLOOKUP($A$495, 文字檔!S:T, 2, 0)),0,VLOOKUP($A$495, 文字檔!S:T, 2, 0))</f>
        <v>0</v>
      </c>
      <c r="M495">
        <f>IF(ISERROR(VLOOKUP($A$495, 文字檔!U:V, 2, 0)),0,VLOOKUP($A$495, 文字檔!U:V, 2, 0))</f>
        <v>-14200</v>
      </c>
      <c r="N495">
        <f>IF(ISERROR(VLOOKUP($A$495, 文字檔!W:X, 2, 0)),0,VLOOKUP($A$495, 文字檔!W:X, 2, 0))</f>
        <v>-1600</v>
      </c>
      <c r="O495">
        <f>IF(ISERROR(VLOOKUP($A$495, 文字檔!Y:Z, 2, 0)),0,VLOOKUP($A$495, 文字檔!Y:Z, 2, 0))</f>
        <v>-25800</v>
      </c>
      <c r="P495">
        <f>IF(ISERROR(VLOOKUP($A$495, 文字檔!AA:AB, 2, 0)),0,VLOOKUP($A$495, 文字檔!AA:AB, 2, 0))</f>
        <v>-36700</v>
      </c>
    </row>
    <row r="496" spans="1:16" ht="16.2">
      <c r="A496" s="7">
        <v>44232</v>
      </c>
      <c r="B496" s="5">
        <f>SUMPRODUCT($C$2:$P$2,$C$496:$P$496)</f>
        <v>45744.84</v>
      </c>
      <c r="C496" s="5">
        <f>IF(ISERROR(VLOOKUP($A$496, 文字檔!A:B, 2, 0)),0,VLOOKUP($A$496, 文字檔!A:B, 2, 0))</f>
        <v>8692.8700000000008</v>
      </c>
      <c r="D496" s="5">
        <f>IF(ISERROR(VLOOKUP($A$496, 文字檔!C:D, 2, 0)),0,VLOOKUP($A$496, 文字檔!C:D, 2, 0))</f>
        <v>0</v>
      </c>
      <c r="E496" s="5">
        <f>IF(ISERROR(VLOOKUP($A$496, 文字檔!E:F, 2, 0)),0,VLOOKUP($A$496, 文字檔!E:F, 2, 0))</f>
        <v>0</v>
      </c>
      <c r="F496" s="5">
        <f>IF(ISERROR(VLOOKUP($A$496, 文字檔!G:H, 2, 0)),0,VLOOKUP($A$496, 文字檔!G:H, 2, 0))</f>
        <v>0</v>
      </c>
      <c r="G496" s="5">
        <f>IF(ISERROR(VLOOKUP($A$496, 文字檔!I:J, 2, 0)),0,VLOOKUP($A$496, 文字檔!I:J, 2, 0))</f>
        <v>2100</v>
      </c>
      <c r="H496" s="5">
        <f>IF(ISERROR(VLOOKUP($A$496, 文字檔!K:L, 2, 0)),0,VLOOKUP($A$496, 文字檔!K:L, 2, 0))</f>
        <v>-16348.03</v>
      </c>
      <c r="I496" s="5">
        <f>IF(ISERROR(VLOOKUP($A$496, 文字檔!M:N, 2, 0)),0,VLOOKUP($A$496, 文字檔!M:N, 2, 0))</f>
        <v>0</v>
      </c>
      <c r="J496" s="5">
        <f>IF(ISERROR(VLOOKUP($A$496, 文字檔!O:P, 2, 0)),0,VLOOKUP($A$496, 文字檔!O:P, 2, 0))</f>
        <v>0</v>
      </c>
      <c r="K496">
        <f>IF(ISERROR(VLOOKUP($A$496, 文字檔!Q:R, 2, 0)),0,VLOOKUP($A$496, 文字檔!Q:R, 2, 0))</f>
        <v>20600</v>
      </c>
      <c r="L496">
        <f>IF(ISERROR(VLOOKUP($A$496, 文字檔!S:T, 2, 0)),0,VLOOKUP($A$496, 文字檔!S:T, 2, 0))</f>
        <v>0</v>
      </c>
      <c r="M496">
        <f>IF(ISERROR(VLOOKUP($A$496, 文字檔!U:V, 2, 0)),0,VLOOKUP($A$496, 文字檔!U:V, 2, 0))</f>
        <v>20600</v>
      </c>
      <c r="N496">
        <f>IF(ISERROR(VLOOKUP($A$496, 文字檔!W:X, 2, 0)),0,VLOOKUP($A$496, 文字檔!W:X, 2, 0))</f>
        <v>0</v>
      </c>
      <c r="O496">
        <f>IF(ISERROR(VLOOKUP($A$496, 文字檔!Y:Z, 2, 0)),0,VLOOKUP($A$496, 文字檔!Y:Z, 2, 0))</f>
        <v>10100</v>
      </c>
      <c r="P496">
        <f>IF(ISERROR(VLOOKUP($A$496, 文字檔!AA:AB, 2, 0)),0,VLOOKUP($A$496, 文字檔!AA:AB, 2, 0))</f>
        <v>0</v>
      </c>
    </row>
    <row r="497" spans="1:16" ht="16.2">
      <c r="A497" s="7">
        <v>44233</v>
      </c>
      <c r="B497" s="5">
        <f>SUMPRODUCT($C$2:$P$2,$C$497:$P$497)</f>
        <v>0</v>
      </c>
      <c r="C497" s="5">
        <f>IF(ISERROR(VLOOKUP($A$497, 文字檔!A:B, 2, 0)),0,VLOOKUP($A$497, 文字檔!A:B, 2, 0))</f>
        <v>0</v>
      </c>
      <c r="D497" s="5">
        <f>IF(ISERROR(VLOOKUP($A$497, 文字檔!C:D, 2, 0)),0,VLOOKUP($A$497, 文字檔!C:D, 2, 0))</f>
        <v>0</v>
      </c>
      <c r="E497" s="5">
        <f>IF(ISERROR(VLOOKUP($A$497, 文字檔!E:F, 2, 0)),0,VLOOKUP($A$497, 文字檔!E:F, 2, 0))</f>
        <v>0</v>
      </c>
      <c r="F497" s="5">
        <f>IF(ISERROR(VLOOKUP($A$497, 文字檔!G:H, 2, 0)),0,VLOOKUP($A$497, 文字檔!G:H, 2, 0))</f>
        <v>0</v>
      </c>
      <c r="G497" s="5">
        <f>IF(ISERROR(VLOOKUP($A$497, 文字檔!I:J, 2, 0)),0,VLOOKUP($A$497, 文字檔!I:J, 2, 0))</f>
        <v>0</v>
      </c>
      <c r="H497" s="5">
        <f>IF(ISERROR(VLOOKUP($A$497, 文字檔!K:L, 2, 0)),0,VLOOKUP($A$497, 文字檔!K:L, 2, 0))</f>
        <v>0</v>
      </c>
      <c r="I497" s="5">
        <f>IF(ISERROR(VLOOKUP($A$497, 文字檔!M:N, 2, 0)),0,VLOOKUP($A$497, 文字檔!M:N, 2, 0))</f>
        <v>0</v>
      </c>
      <c r="J497" s="5">
        <f>IF(ISERROR(VLOOKUP($A$497, 文字檔!O:P, 2, 0)),0,VLOOKUP($A$497, 文字檔!O:P, 2, 0))</f>
        <v>0</v>
      </c>
      <c r="K497">
        <f>IF(ISERROR(VLOOKUP($A$497, 文字檔!Q:R, 2, 0)),0,VLOOKUP($A$497, 文字檔!Q:R, 2, 0))</f>
        <v>0</v>
      </c>
      <c r="L497">
        <f>IF(ISERROR(VLOOKUP($A$497, 文字檔!S:T, 2, 0)),0,VLOOKUP($A$497, 文字檔!S:T, 2, 0))</f>
        <v>0</v>
      </c>
      <c r="M497">
        <f>IF(ISERROR(VLOOKUP($A$497, 文字檔!U:V, 2, 0)),0,VLOOKUP($A$497, 文字檔!U:V, 2, 0))</f>
        <v>0</v>
      </c>
      <c r="N497">
        <f>IF(ISERROR(VLOOKUP($A$497, 文字檔!W:X, 2, 0)),0,VLOOKUP($A$497, 文字檔!W:X, 2, 0))</f>
        <v>0</v>
      </c>
      <c r="O497">
        <f>IF(ISERROR(VLOOKUP($A$497, 文字檔!Y:Z, 2, 0)),0,VLOOKUP($A$497, 文字檔!Y:Z, 2, 0))</f>
        <v>0</v>
      </c>
      <c r="P497">
        <f>IF(ISERROR(VLOOKUP($A$497, 文字檔!AA:AB, 2, 0)),0,VLOOKUP($A$497, 文字檔!AA:AB, 2, 0))</f>
        <v>0</v>
      </c>
    </row>
    <row r="498" spans="1:16" ht="16.2">
      <c r="A498" s="7">
        <v>44234</v>
      </c>
      <c r="B498" s="5">
        <f>SUMPRODUCT($C$2:$P$2,$C$498:$P$498)</f>
        <v>0</v>
      </c>
      <c r="C498" s="5">
        <f>IF(ISERROR(VLOOKUP($A$498, 文字檔!A:B, 2, 0)),0,VLOOKUP($A$498, 文字檔!A:B, 2, 0))</f>
        <v>0</v>
      </c>
      <c r="D498" s="5">
        <f>IF(ISERROR(VLOOKUP($A$498, 文字檔!C:D, 2, 0)),0,VLOOKUP($A$498, 文字檔!C:D, 2, 0))</f>
        <v>0</v>
      </c>
      <c r="E498" s="5">
        <f>IF(ISERROR(VLOOKUP($A$498, 文字檔!E:F, 2, 0)),0,VLOOKUP($A$498, 文字檔!E:F, 2, 0))</f>
        <v>0</v>
      </c>
      <c r="F498" s="5">
        <f>IF(ISERROR(VLOOKUP($A$498, 文字檔!G:H, 2, 0)),0,VLOOKUP($A$498, 文字檔!G:H, 2, 0))</f>
        <v>0</v>
      </c>
      <c r="G498" s="5">
        <f>IF(ISERROR(VLOOKUP($A$498, 文字檔!I:J, 2, 0)),0,VLOOKUP($A$498, 文字檔!I:J, 2, 0))</f>
        <v>0</v>
      </c>
      <c r="H498" s="5">
        <f>IF(ISERROR(VLOOKUP($A$498, 文字檔!K:L, 2, 0)),0,VLOOKUP($A$498, 文字檔!K:L, 2, 0))</f>
        <v>0</v>
      </c>
      <c r="I498" s="5">
        <f>IF(ISERROR(VLOOKUP($A$498, 文字檔!M:N, 2, 0)),0,VLOOKUP($A$498, 文字檔!M:N, 2, 0))</f>
        <v>0</v>
      </c>
      <c r="J498" s="5">
        <f>IF(ISERROR(VLOOKUP($A$498, 文字檔!O:P, 2, 0)),0,VLOOKUP($A$498, 文字檔!O:P, 2, 0))</f>
        <v>0</v>
      </c>
      <c r="K498">
        <f>IF(ISERROR(VLOOKUP($A$498, 文字檔!Q:R, 2, 0)),0,VLOOKUP($A$498, 文字檔!Q:R, 2, 0))</f>
        <v>0</v>
      </c>
      <c r="L498">
        <f>IF(ISERROR(VLOOKUP($A$498, 文字檔!S:T, 2, 0)),0,VLOOKUP($A$498, 文字檔!S:T, 2, 0))</f>
        <v>0</v>
      </c>
      <c r="M498">
        <f>IF(ISERROR(VLOOKUP($A$498, 文字檔!U:V, 2, 0)),0,VLOOKUP($A$498, 文字檔!U:V, 2, 0))</f>
        <v>0</v>
      </c>
      <c r="N498">
        <f>IF(ISERROR(VLOOKUP($A$498, 文字檔!W:X, 2, 0)),0,VLOOKUP($A$498, 文字檔!W:X, 2, 0))</f>
        <v>0</v>
      </c>
      <c r="O498">
        <f>IF(ISERROR(VLOOKUP($A$498, 文字檔!Y:Z, 2, 0)),0,VLOOKUP($A$498, 文字檔!Y:Z, 2, 0))</f>
        <v>0</v>
      </c>
      <c r="P498">
        <f>IF(ISERROR(VLOOKUP($A$498, 文字檔!AA:AB, 2, 0)),0,VLOOKUP($A$498, 文字檔!AA:AB, 2, 0))</f>
        <v>0</v>
      </c>
    </row>
    <row r="499" spans="1:16" ht="16.2">
      <c r="A499" s="7">
        <v>44235</v>
      </c>
      <c r="B499" s="5">
        <f>SUMPRODUCT($C$2:$P$2,$C$499:$P$499)</f>
        <v>0</v>
      </c>
      <c r="C499" s="5">
        <f>IF(ISERROR(VLOOKUP($A$499, 文字檔!A:B, 2, 0)),0,VLOOKUP($A$499, 文字檔!A:B, 2, 0))</f>
        <v>0</v>
      </c>
      <c r="D499" s="5">
        <f>IF(ISERROR(VLOOKUP($A$499, 文字檔!C:D, 2, 0)),0,VLOOKUP($A$499, 文字檔!C:D, 2, 0))</f>
        <v>0</v>
      </c>
      <c r="E499" s="5">
        <f>IF(ISERROR(VLOOKUP($A$499, 文字檔!E:F, 2, 0)),0,VLOOKUP($A$499, 文字檔!E:F, 2, 0))</f>
        <v>0</v>
      </c>
      <c r="F499" s="5">
        <f>IF(ISERROR(VLOOKUP($A$499, 文字檔!G:H, 2, 0)),0,VLOOKUP($A$499, 文字檔!G:H, 2, 0))</f>
        <v>0</v>
      </c>
      <c r="G499" s="5">
        <f>IF(ISERROR(VLOOKUP($A$499, 文字檔!I:J, 2, 0)),0,VLOOKUP($A$499, 文字檔!I:J, 2, 0))</f>
        <v>0</v>
      </c>
      <c r="H499" s="5">
        <f>IF(ISERROR(VLOOKUP($A$499, 文字檔!K:L, 2, 0)),0,VLOOKUP($A$499, 文字檔!K:L, 2, 0))</f>
        <v>0</v>
      </c>
      <c r="I499" s="5">
        <f>IF(ISERROR(VLOOKUP($A$499, 文字檔!M:N, 2, 0)),0,VLOOKUP($A$499, 文字檔!M:N, 2, 0))</f>
        <v>0</v>
      </c>
      <c r="J499" s="5">
        <f>IF(ISERROR(VLOOKUP($A$499, 文字檔!O:P, 2, 0)),0,VLOOKUP($A$499, 文字檔!O:P, 2, 0))</f>
        <v>0</v>
      </c>
      <c r="K499">
        <f>IF(ISERROR(VLOOKUP($A$499, 文字檔!Q:R, 2, 0)),0,VLOOKUP($A$499, 文字檔!Q:R, 2, 0))</f>
        <v>0</v>
      </c>
      <c r="L499">
        <f>IF(ISERROR(VLOOKUP($A$499, 文字檔!S:T, 2, 0)),0,VLOOKUP($A$499, 文字檔!S:T, 2, 0))</f>
        <v>0</v>
      </c>
      <c r="M499">
        <f>IF(ISERROR(VLOOKUP($A$499, 文字檔!U:V, 2, 0)),0,VLOOKUP($A$499, 文字檔!U:V, 2, 0))</f>
        <v>0</v>
      </c>
      <c r="N499">
        <f>IF(ISERROR(VLOOKUP($A$499, 文字檔!W:X, 2, 0)),0,VLOOKUP($A$499, 文字檔!W:X, 2, 0))</f>
        <v>0</v>
      </c>
      <c r="O499">
        <f>IF(ISERROR(VLOOKUP($A$499, 文字檔!Y:Z, 2, 0)),0,VLOOKUP($A$499, 文字檔!Y:Z, 2, 0))</f>
        <v>0</v>
      </c>
      <c r="P499">
        <f>IF(ISERROR(VLOOKUP($A$499, 文字檔!AA:AB, 2, 0)),0,VLOOKUP($A$499, 文字檔!AA:AB, 2, 0))</f>
        <v>0</v>
      </c>
    </row>
    <row r="500" spans="1:16" ht="16.2">
      <c r="A500" s="7">
        <v>44236</v>
      </c>
      <c r="B500" s="5">
        <f>SUMPRODUCT($C$2:$P$2,$C$500:$P$500)</f>
        <v>0</v>
      </c>
      <c r="C500" s="5">
        <f>IF(ISERROR(VLOOKUP($A$500, 文字檔!A:B, 2, 0)),0,VLOOKUP($A$500, 文字檔!A:B, 2, 0))</f>
        <v>0</v>
      </c>
      <c r="D500" s="5">
        <f>IF(ISERROR(VLOOKUP($A$500, 文字檔!C:D, 2, 0)),0,VLOOKUP($A$500, 文字檔!C:D, 2, 0))</f>
        <v>0</v>
      </c>
      <c r="E500" s="5">
        <f>IF(ISERROR(VLOOKUP($A$500, 文字檔!E:F, 2, 0)),0,VLOOKUP($A$500, 文字檔!E:F, 2, 0))</f>
        <v>0</v>
      </c>
      <c r="F500" s="5">
        <f>IF(ISERROR(VLOOKUP($A$500, 文字檔!G:H, 2, 0)),0,VLOOKUP($A$500, 文字檔!G:H, 2, 0))</f>
        <v>0</v>
      </c>
      <c r="G500" s="5">
        <f>IF(ISERROR(VLOOKUP($A$500, 文字檔!I:J, 2, 0)),0,VLOOKUP($A$500, 文字檔!I:J, 2, 0))</f>
        <v>0</v>
      </c>
      <c r="H500" s="5">
        <f>IF(ISERROR(VLOOKUP($A$500, 文字檔!K:L, 2, 0)),0,VLOOKUP($A$500, 文字檔!K:L, 2, 0))</f>
        <v>0</v>
      </c>
      <c r="I500" s="5">
        <f>IF(ISERROR(VLOOKUP($A$500, 文字檔!M:N, 2, 0)),0,VLOOKUP($A$500, 文字檔!M:N, 2, 0))</f>
        <v>0</v>
      </c>
      <c r="J500" s="5">
        <f>IF(ISERROR(VLOOKUP($A$500, 文字檔!O:P, 2, 0)),0,VLOOKUP($A$500, 文字檔!O:P, 2, 0))</f>
        <v>0</v>
      </c>
      <c r="K500">
        <f>IF(ISERROR(VLOOKUP($A$500, 文字檔!Q:R, 2, 0)),0,VLOOKUP($A$500, 文字檔!Q:R, 2, 0))</f>
        <v>0</v>
      </c>
      <c r="L500">
        <f>IF(ISERROR(VLOOKUP($A$500, 文字檔!S:T, 2, 0)),0,VLOOKUP($A$500, 文字檔!S:T, 2, 0))</f>
        <v>0</v>
      </c>
      <c r="M500">
        <f>IF(ISERROR(VLOOKUP($A$500, 文字檔!U:V, 2, 0)),0,VLOOKUP($A$500, 文字檔!U:V, 2, 0))</f>
        <v>0</v>
      </c>
      <c r="N500">
        <f>IF(ISERROR(VLOOKUP($A$500, 文字檔!W:X, 2, 0)),0,VLOOKUP($A$500, 文字檔!W:X, 2, 0))</f>
        <v>0</v>
      </c>
      <c r="O500">
        <f>IF(ISERROR(VLOOKUP($A$500, 文字檔!Y:Z, 2, 0)),0,VLOOKUP($A$500, 文字檔!Y:Z, 2, 0))</f>
        <v>0</v>
      </c>
      <c r="P500">
        <f>IF(ISERROR(VLOOKUP($A$500, 文字檔!AA:AB, 2, 0)),0,VLOOKUP($A$500, 文字檔!AA:AB, 2, 0))</f>
        <v>0</v>
      </c>
    </row>
    <row r="501" spans="1:16" ht="16.2">
      <c r="A501" s="7">
        <v>44237</v>
      </c>
      <c r="B501" s="5">
        <f>SUMPRODUCT($C$2:$P$2,$C$501:$P$501)</f>
        <v>0</v>
      </c>
      <c r="C501" s="5">
        <f>IF(ISERROR(VLOOKUP($A$501, 文字檔!A:B, 2, 0)),0,VLOOKUP($A$501, 文字檔!A:B, 2, 0))</f>
        <v>0</v>
      </c>
      <c r="D501" s="5">
        <f>IF(ISERROR(VLOOKUP($A$501, 文字檔!C:D, 2, 0)),0,VLOOKUP($A$501, 文字檔!C:D, 2, 0))</f>
        <v>0</v>
      </c>
      <c r="E501" s="5">
        <f>IF(ISERROR(VLOOKUP($A$501, 文字檔!E:F, 2, 0)),0,VLOOKUP($A$501, 文字檔!E:F, 2, 0))</f>
        <v>0</v>
      </c>
      <c r="F501" s="5">
        <f>IF(ISERROR(VLOOKUP($A$501, 文字檔!G:H, 2, 0)),0,VLOOKUP($A$501, 文字檔!G:H, 2, 0))</f>
        <v>0</v>
      </c>
      <c r="G501" s="5">
        <f>IF(ISERROR(VLOOKUP($A$501, 文字檔!I:J, 2, 0)),0,VLOOKUP($A$501, 文字檔!I:J, 2, 0))</f>
        <v>0</v>
      </c>
      <c r="H501" s="5">
        <f>IF(ISERROR(VLOOKUP($A$501, 文字檔!K:L, 2, 0)),0,VLOOKUP($A$501, 文字檔!K:L, 2, 0))</f>
        <v>0</v>
      </c>
      <c r="I501" s="5">
        <f>IF(ISERROR(VLOOKUP($A$501, 文字檔!M:N, 2, 0)),0,VLOOKUP($A$501, 文字檔!M:N, 2, 0))</f>
        <v>0</v>
      </c>
      <c r="J501" s="5">
        <f>IF(ISERROR(VLOOKUP($A$501, 文字檔!O:P, 2, 0)),0,VLOOKUP($A$501, 文字檔!O:P, 2, 0))</f>
        <v>0</v>
      </c>
      <c r="K501">
        <f>IF(ISERROR(VLOOKUP($A$501, 文字檔!Q:R, 2, 0)),0,VLOOKUP($A$501, 文字檔!Q:R, 2, 0))</f>
        <v>0</v>
      </c>
      <c r="L501">
        <f>IF(ISERROR(VLOOKUP($A$501, 文字檔!S:T, 2, 0)),0,VLOOKUP($A$501, 文字檔!S:T, 2, 0))</f>
        <v>0</v>
      </c>
      <c r="M501">
        <f>IF(ISERROR(VLOOKUP($A$501, 文字檔!U:V, 2, 0)),0,VLOOKUP($A$501, 文字檔!U:V, 2, 0))</f>
        <v>0</v>
      </c>
      <c r="N501">
        <f>IF(ISERROR(VLOOKUP($A$501, 文字檔!W:X, 2, 0)),0,VLOOKUP($A$501, 文字檔!W:X, 2, 0))</f>
        <v>0</v>
      </c>
      <c r="O501">
        <f>IF(ISERROR(VLOOKUP($A$501, 文字檔!Y:Z, 2, 0)),0,VLOOKUP($A$501, 文字檔!Y:Z, 2, 0))</f>
        <v>0</v>
      </c>
      <c r="P501">
        <f>IF(ISERROR(VLOOKUP($A$501, 文字檔!AA:AB, 2, 0)),0,VLOOKUP($A$501, 文字檔!AA:AB, 2, 0))</f>
        <v>0</v>
      </c>
    </row>
    <row r="502" spans="1:16" ht="16.2">
      <c r="A502" s="7">
        <v>44238</v>
      </c>
      <c r="B502" s="5">
        <f>SUMPRODUCT($C$2:$P$2,$C$502:$P$502)</f>
        <v>0</v>
      </c>
      <c r="C502" s="5">
        <f>IF(ISERROR(VLOOKUP($A$502, 文字檔!A:B, 2, 0)),0,VLOOKUP($A$502, 文字檔!A:B, 2, 0))</f>
        <v>0</v>
      </c>
      <c r="D502" s="5">
        <f>IF(ISERROR(VLOOKUP($A$502, 文字檔!C:D, 2, 0)),0,VLOOKUP($A$502, 文字檔!C:D, 2, 0))</f>
        <v>0</v>
      </c>
      <c r="E502" s="5">
        <f>IF(ISERROR(VLOOKUP($A$502, 文字檔!E:F, 2, 0)),0,VLOOKUP($A$502, 文字檔!E:F, 2, 0))</f>
        <v>0</v>
      </c>
      <c r="F502" s="5">
        <f>IF(ISERROR(VLOOKUP($A$502, 文字檔!G:H, 2, 0)),0,VLOOKUP($A$502, 文字檔!G:H, 2, 0))</f>
        <v>0</v>
      </c>
      <c r="G502" s="5">
        <f>IF(ISERROR(VLOOKUP($A$502, 文字檔!I:J, 2, 0)),0,VLOOKUP($A$502, 文字檔!I:J, 2, 0))</f>
        <v>0</v>
      </c>
      <c r="H502" s="5">
        <f>IF(ISERROR(VLOOKUP($A$502, 文字檔!K:L, 2, 0)),0,VLOOKUP($A$502, 文字檔!K:L, 2, 0))</f>
        <v>0</v>
      </c>
      <c r="I502" s="5">
        <f>IF(ISERROR(VLOOKUP($A$502, 文字檔!M:N, 2, 0)),0,VLOOKUP($A$502, 文字檔!M:N, 2, 0))</f>
        <v>0</v>
      </c>
      <c r="J502" s="5">
        <f>IF(ISERROR(VLOOKUP($A$502, 文字檔!O:P, 2, 0)),0,VLOOKUP($A$502, 文字檔!O:P, 2, 0))</f>
        <v>0</v>
      </c>
      <c r="K502">
        <f>IF(ISERROR(VLOOKUP($A$502, 文字檔!Q:R, 2, 0)),0,VLOOKUP($A$502, 文字檔!Q:R, 2, 0))</f>
        <v>0</v>
      </c>
      <c r="L502">
        <f>IF(ISERROR(VLOOKUP($A$502, 文字檔!S:T, 2, 0)),0,VLOOKUP($A$502, 文字檔!S:T, 2, 0))</f>
        <v>0</v>
      </c>
      <c r="M502">
        <f>IF(ISERROR(VLOOKUP($A$502, 文字檔!U:V, 2, 0)),0,VLOOKUP($A$502, 文字檔!U:V, 2, 0))</f>
        <v>0</v>
      </c>
      <c r="N502">
        <f>IF(ISERROR(VLOOKUP($A$502, 文字檔!W:X, 2, 0)),0,VLOOKUP($A$502, 文字檔!W:X, 2, 0))</f>
        <v>0</v>
      </c>
      <c r="O502">
        <f>IF(ISERROR(VLOOKUP($A$502, 文字檔!Y:Z, 2, 0)),0,VLOOKUP($A$502, 文字檔!Y:Z, 2, 0))</f>
        <v>0</v>
      </c>
      <c r="P502">
        <f>IF(ISERROR(VLOOKUP($A$502, 文字檔!AA:AB, 2, 0)),0,VLOOKUP($A$502, 文字檔!AA:AB, 2, 0))</f>
        <v>0</v>
      </c>
    </row>
    <row r="503" spans="1:16" ht="16.2">
      <c r="A503" s="7">
        <v>44239</v>
      </c>
      <c r="B503" s="5">
        <f>SUMPRODUCT($C$2:$P$2,$C$503:$P$503)</f>
        <v>0</v>
      </c>
      <c r="C503" s="5">
        <f>IF(ISERROR(VLOOKUP($A$503, 文字檔!A:B, 2, 0)),0,VLOOKUP($A$503, 文字檔!A:B, 2, 0))</f>
        <v>0</v>
      </c>
      <c r="D503" s="5">
        <f>IF(ISERROR(VLOOKUP($A$503, 文字檔!C:D, 2, 0)),0,VLOOKUP($A$503, 文字檔!C:D, 2, 0))</f>
        <v>0</v>
      </c>
      <c r="E503" s="5">
        <f>IF(ISERROR(VLOOKUP($A$503, 文字檔!E:F, 2, 0)),0,VLOOKUP($A$503, 文字檔!E:F, 2, 0))</f>
        <v>0</v>
      </c>
      <c r="F503" s="5">
        <f>IF(ISERROR(VLOOKUP($A$503, 文字檔!G:H, 2, 0)),0,VLOOKUP($A$503, 文字檔!G:H, 2, 0))</f>
        <v>0</v>
      </c>
      <c r="G503" s="5">
        <f>IF(ISERROR(VLOOKUP($A$503, 文字檔!I:J, 2, 0)),0,VLOOKUP($A$503, 文字檔!I:J, 2, 0))</f>
        <v>0</v>
      </c>
      <c r="H503" s="5">
        <f>IF(ISERROR(VLOOKUP($A$503, 文字檔!K:L, 2, 0)),0,VLOOKUP($A$503, 文字檔!K:L, 2, 0))</f>
        <v>0</v>
      </c>
      <c r="I503" s="5">
        <f>IF(ISERROR(VLOOKUP($A$503, 文字檔!M:N, 2, 0)),0,VLOOKUP($A$503, 文字檔!M:N, 2, 0))</f>
        <v>0</v>
      </c>
      <c r="J503" s="5">
        <f>IF(ISERROR(VLOOKUP($A$503, 文字檔!O:P, 2, 0)),0,VLOOKUP($A$503, 文字檔!O:P, 2, 0))</f>
        <v>0</v>
      </c>
      <c r="K503">
        <f>IF(ISERROR(VLOOKUP($A$503, 文字檔!Q:R, 2, 0)),0,VLOOKUP($A$503, 文字檔!Q:R, 2, 0))</f>
        <v>0</v>
      </c>
      <c r="L503">
        <f>IF(ISERROR(VLOOKUP($A$503, 文字檔!S:T, 2, 0)),0,VLOOKUP($A$503, 文字檔!S:T, 2, 0))</f>
        <v>0</v>
      </c>
      <c r="M503">
        <f>IF(ISERROR(VLOOKUP($A$503, 文字檔!U:V, 2, 0)),0,VLOOKUP($A$503, 文字檔!U:V, 2, 0))</f>
        <v>0</v>
      </c>
      <c r="N503">
        <f>IF(ISERROR(VLOOKUP($A$503, 文字檔!W:X, 2, 0)),0,VLOOKUP($A$503, 文字檔!W:X, 2, 0))</f>
        <v>0</v>
      </c>
      <c r="O503">
        <f>IF(ISERROR(VLOOKUP($A$503, 文字檔!Y:Z, 2, 0)),0,VLOOKUP($A$503, 文字檔!Y:Z, 2, 0))</f>
        <v>0</v>
      </c>
      <c r="P503">
        <f>IF(ISERROR(VLOOKUP($A$503, 文字檔!AA:AB, 2, 0)),0,VLOOKUP($A$503, 文字檔!AA:AB, 2, 0))</f>
        <v>0</v>
      </c>
    </row>
    <row r="504" spans="1:16" ht="16.2">
      <c r="A504" s="7">
        <v>44240</v>
      </c>
      <c r="B504" s="5">
        <f>SUMPRODUCT($C$2:$P$2,$C$504:$P$504)</f>
        <v>0</v>
      </c>
      <c r="C504" s="5">
        <f>IF(ISERROR(VLOOKUP($A$504, 文字檔!A:B, 2, 0)),0,VLOOKUP($A$504, 文字檔!A:B, 2, 0))</f>
        <v>0</v>
      </c>
      <c r="D504" s="5">
        <f>IF(ISERROR(VLOOKUP($A$504, 文字檔!C:D, 2, 0)),0,VLOOKUP($A$504, 文字檔!C:D, 2, 0))</f>
        <v>0</v>
      </c>
      <c r="E504" s="5">
        <f>IF(ISERROR(VLOOKUP($A$504, 文字檔!E:F, 2, 0)),0,VLOOKUP($A$504, 文字檔!E:F, 2, 0))</f>
        <v>0</v>
      </c>
      <c r="F504" s="5">
        <f>IF(ISERROR(VLOOKUP($A$504, 文字檔!G:H, 2, 0)),0,VLOOKUP($A$504, 文字檔!G:H, 2, 0))</f>
        <v>0</v>
      </c>
      <c r="G504" s="5">
        <f>IF(ISERROR(VLOOKUP($A$504, 文字檔!I:J, 2, 0)),0,VLOOKUP($A$504, 文字檔!I:J, 2, 0))</f>
        <v>0</v>
      </c>
      <c r="H504" s="5">
        <f>IF(ISERROR(VLOOKUP($A$504, 文字檔!K:L, 2, 0)),0,VLOOKUP($A$504, 文字檔!K:L, 2, 0))</f>
        <v>0</v>
      </c>
      <c r="I504" s="5">
        <f>IF(ISERROR(VLOOKUP($A$504, 文字檔!M:N, 2, 0)),0,VLOOKUP($A$504, 文字檔!M:N, 2, 0))</f>
        <v>0</v>
      </c>
      <c r="J504" s="5">
        <f>IF(ISERROR(VLOOKUP($A$504, 文字檔!O:P, 2, 0)),0,VLOOKUP($A$504, 文字檔!O:P, 2, 0))</f>
        <v>0</v>
      </c>
      <c r="K504">
        <f>IF(ISERROR(VLOOKUP($A$504, 文字檔!Q:R, 2, 0)),0,VLOOKUP($A$504, 文字檔!Q:R, 2, 0))</f>
        <v>0</v>
      </c>
      <c r="L504">
        <f>IF(ISERROR(VLOOKUP($A$504, 文字檔!S:T, 2, 0)),0,VLOOKUP($A$504, 文字檔!S:T, 2, 0))</f>
        <v>0</v>
      </c>
      <c r="M504">
        <f>IF(ISERROR(VLOOKUP($A$504, 文字檔!U:V, 2, 0)),0,VLOOKUP($A$504, 文字檔!U:V, 2, 0))</f>
        <v>0</v>
      </c>
      <c r="N504">
        <f>IF(ISERROR(VLOOKUP($A$504, 文字檔!W:X, 2, 0)),0,VLOOKUP($A$504, 文字檔!W:X, 2, 0))</f>
        <v>0</v>
      </c>
      <c r="O504">
        <f>IF(ISERROR(VLOOKUP($A$504, 文字檔!Y:Z, 2, 0)),0,VLOOKUP($A$504, 文字檔!Y:Z, 2, 0))</f>
        <v>0</v>
      </c>
      <c r="P504">
        <f>IF(ISERROR(VLOOKUP($A$504, 文字檔!AA:AB, 2, 0)),0,VLOOKUP($A$504, 文字檔!AA:AB, 2, 0))</f>
        <v>0</v>
      </c>
    </row>
    <row r="505" spans="1:16" ht="16.2">
      <c r="A505" s="7">
        <v>44241</v>
      </c>
      <c r="B505" s="5">
        <f>SUMPRODUCT($C$2:$P$2,$C$505:$P$505)</f>
        <v>0</v>
      </c>
      <c r="C505" s="5">
        <f>IF(ISERROR(VLOOKUP($A$505, 文字檔!A:B, 2, 0)),0,VLOOKUP($A$505, 文字檔!A:B, 2, 0))</f>
        <v>0</v>
      </c>
      <c r="D505" s="5">
        <f>IF(ISERROR(VLOOKUP($A$505, 文字檔!C:D, 2, 0)),0,VLOOKUP($A$505, 文字檔!C:D, 2, 0))</f>
        <v>0</v>
      </c>
      <c r="E505" s="5">
        <f>IF(ISERROR(VLOOKUP($A$505, 文字檔!E:F, 2, 0)),0,VLOOKUP($A$505, 文字檔!E:F, 2, 0))</f>
        <v>0</v>
      </c>
      <c r="F505" s="5">
        <f>IF(ISERROR(VLOOKUP($A$505, 文字檔!G:H, 2, 0)),0,VLOOKUP($A$505, 文字檔!G:H, 2, 0))</f>
        <v>0</v>
      </c>
      <c r="G505" s="5">
        <f>IF(ISERROR(VLOOKUP($A$505, 文字檔!I:J, 2, 0)),0,VLOOKUP($A$505, 文字檔!I:J, 2, 0))</f>
        <v>0</v>
      </c>
      <c r="H505" s="5">
        <f>IF(ISERROR(VLOOKUP($A$505, 文字檔!K:L, 2, 0)),0,VLOOKUP($A$505, 文字檔!K:L, 2, 0))</f>
        <v>0</v>
      </c>
      <c r="I505" s="5">
        <f>IF(ISERROR(VLOOKUP($A$505, 文字檔!M:N, 2, 0)),0,VLOOKUP($A$505, 文字檔!M:N, 2, 0))</f>
        <v>0</v>
      </c>
      <c r="J505" s="5">
        <f>IF(ISERROR(VLOOKUP($A$505, 文字檔!O:P, 2, 0)),0,VLOOKUP($A$505, 文字檔!O:P, 2, 0))</f>
        <v>0</v>
      </c>
      <c r="K505">
        <f>IF(ISERROR(VLOOKUP($A$505, 文字檔!Q:R, 2, 0)),0,VLOOKUP($A$505, 文字檔!Q:R, 2, 0))</f>
        <v>0</v>
      </c>
      <c r="L505">
        <f>IF(ISERROR(VLOOKUP($A$505, 文字檔!S:T, 2, 0)),0,VLOOKUP($A$505, 文字檔!S:T, 2, 0))</f>
        <v>0</v>
      </c>
      <c r="M505">
        <f>IF(ISERROR(VLOOKUP($A$505, 文字檔!U:V, 2, 0)),0,VLOOKUP($A$505, 文字檔!U:V, 2, 0))</f>
        <v>0</v>
      </c>
      <c r="N505">
        <f>IF(ISERROR(VLOOKUP($A$505, 文字檔!W:X, 2, 0)),0,VLOOKUP($A$505, 文字檔!W:X, 2, 0))</f>
        <v>0</v>
      </c>
      <c r="O505">
        <f>IF(ISERROR(VLOOKUP($A$505, 文字檔!Y:Z, 2, 0)),0,VLOOKUP($A$505, 文字檔!Y:Z, 2, 0))</f>
        <v>0</v>
      </c>
      <c r="P505">
        <f>IF(ISERROR(VLOOKUP($A$505, 文字檔!AA:AB, 2, 0)),0,VLOOKUP($A$505, 文字檔!AA:AB, 2, 0))</f>
        <v>0</v>
      </c>
    </row>
    <row r="506" spans="1:16" ht="16.2">
      <c r="A506" s="7">
        <v>44242</v>
      </c>
      <c r="B506" s="5">
        <f>SUMPRODUCT($C$2:$P$2,$C$506:$P$506)</f>
        <v>0</v>
      </c>
      <c r="C506" s="5">
        <f>IF(ISERROR(VLOOKUP($A$506, 文字檔!A:B, 2, 0)),0,VLOOKUP($A$506, 文字檔!A:B, 2, 0))</f>
        <v>0</v>
      </c>
      <c r="D506" s="5">
        <f>IF(ISERROR(VLOOKUP($A$506, 文字檔!C:D, 2, 0)),0,VLOOKUP($A$506, 文字檔!C:D, 2, 0))</f>
        <v>0</v>
      </c>
      <c r="E506" s="5">
        <f>IF(ISERROR(VLOOKUP($A$506, 文字檔!E:F, 2, 0)),0,VLOOKUP($A$506, 文字檔!E:F, 2, 0))</f>
        <v>0</v>
      </c>
      <c r="F506" s="5">
        <f>IF(ISERROR(VLOOKUP($A$506, 文字檔!G:H, 2, 0)),0,VLOOKUP($A$506, 文字檔!G:H, 2, 0))</f>
        <v>0</v>
      </c>
      <c r="G506" s="5">
        <f>IF(ISERROR(VLOOKUP($A$506, 文字檔!I:J, 2, 0)),0,VLOOKUP($A$506, 文字檔!I:J, 2, 0))</f>
        <v>0</v>
      </c>
      <c r="H506" s="5">
        <f>IF(ISERROR(VLOOKUP($A$506, 文字檔!K:L, 2, 0)),0,VLOOKUP($A$506, 文字檔!K:L, 2, 0))</f>
        <v>0</v>
      </c>
      <c r="I506" s="5">
        <f>IF(ISERROR(VLOOKUP($A$506, 文字檔!M:N, 2, 0)),0,VLOOKUP($A$506, 文字檔!M:N, 2, 0))</f>
        <v>0</v>
      </c>
      <c r="J506" s="5">
        <f>IF(ISERROR(VLOOKUP($A$506, 文字檔!O:P, 2, 0)),0,VLOOKUP($A$506, 文字檔!O:P, 2, 0))</f>
        <v>0</v>
      </c>
      <c r="K506">
        <f>IF(ISERROR(VLOOKUP($A$506, 文字檔!Q:R, 2, 0)),0,VLOOKUP($A$506, 文字檔!Q:R, 2, 0))</f>
        <v>0</v>
      </c>
      <c r="L506">
        <f>IF(ISERROR(VLOOKUP($A$506, 文字檔!S:T, 2, 0)),0,VLOOKUP($A$506, 文字檔!S:T, 2, 0))</f>
        <v>0</v>
      </c>
      <c r="M506">
        <f>IF(ISERROR(VLOOKUP($A$506, 文字檔!U:V, 2, 0)),0,VLOOKUP($A$506, 文字檔!U:V, 2, 0))</f>
        <v>0</v>
      </c>
      <c r="N506">
        <f>IF(ISERROR(VLOOKUP($A$506, 文字檔!W:X, 2, 0)),0,VLOOKUP($A$506, 文字檔!W:X, 2, 0))</f>
        <v>0</v>
      </c>
      <c r="O506">
        <f>IF(ISERROR(VLOOKUP($A$506, 文字檔!Y:Z, 2, 0)),0,VLOOKUP($A$506, 文字檔!Y:Z, 2, 0))</f>
        <v>0</v>
      </c>
      <c r="P506">
        <f>IF(ISERROR(VLOOKUP($A$506, 文字檔!AA:AB, 2, 0)),0,VLOOKUP($A$506, 文字檔!AA:AB, 2, 0))</f>
        <v>0</v>
      </c>
    </row>
    <row r="507" spans="1:16" ht="16.2">
      <c r="A507" s="7">
        <v>44243</v>
      </c>
      <c r="B507" s="5">
        <f>SUMPRODUCT($C$2:$P$2,$C$507:$P$507)</f>
        <v>0</v>
      </c>
      <c r="C507" s="5">
        <f>IF(ISERROR(VLOOKUP($A$507, 文字檔!A:B, 2, 0)),0,VLOOKUP($A$507, 文字檔!A:B, 2, 0))</f>
        <v>0</v>
      </c>
      <c r="D507" s="5">
        <f>IF(ISERROR(VLOOKUP($A$507, 文字檔!C:D, 2, 0)),0,VLOOKUP($A$507, 文字檔!C:D, 2, 0))</f>
        <v>0</v>
      </c>
      <c r="E507" s="5">
        <f>IF(ISERROR(VLOOKUP($A$507, 文字檔!E:F, 2, 0)),0,VLOOKUP($A$507, 文字檔!E:F, 2, 0))</f>
        <v>0</v>
      </c>
      <c r="F507" s="5">
        <f>IF(ISERROR(VLOOKUP($A$507, 文字檔!G:H, 2, 0)),0,VLOOKUP($A$507, 文字檔!G:H, 2, 0))</f>
        <v>0</v>
      </c>
      <c r="G507" s="5">
        <f>IF(ISERROR(VLOOKUP($A$507, 文字檔!I:J, 2, 0)),0,VLOOKUP($A$507, 文字檔!I:J, 2, 0))</f>
        <v>0</v>
      </c>
      <c r="H507" s="5">
        <f>IF(ISERROR(VLOOKUP($A$507, 文字檔!K:L, 2, 0)),0,VLOOKUP($A$507, 文字檔!K:L, 2, 0))</f>
        <v>0</v>
      </c>
      <c r="I507" s="5">
        <f>IF(ISERROR(VLOOKUP($A$507, 文字檔!M:N, 2, 0)),0,VLOOKUP($A$507, 文字檔!M:N, 2, 0))</f>
        <v>0</v>
      </c>
      <c r="J507" s="5">
        <f>IF(ISERROR(VLOOKUP($A$507, 文字檔!O:P, 2, 0)),0,VLOOKUP($A$507, 文字檔!O:P, 2, 0))</f>
        <v>0</v>
      </c>
      <c r="K507">
        <f>IF(ISERROR(VLOOKUP($A$507, 文字檔!Q:R, 2, 0)),0,VLOOKUP($A$507, 文字檔!Q:R, 2, 0))</f>
        <v>0</v>
      </c>
      <c r="L507">
        <f>IF(ISERROR(VLOOKUP($A$507, 文字檔!S:T, 2, 0)),0,VLOOKUP($A$507, 文字檔!S:T, 2, 0))</f>
        <v>0</v>
      </c>
      <c r="M507">
        <f>IF(ISERROR(VLOOKUP($A$507, 文字檔!U:V, 2, 0)),0,VLOOKUP($A$507, 文字檔!U:V, 2, 0))</f>
        <v>0</v>
      </c>
      <c r="N507">
        <f>IF(ISERROR(VLOOKUP($A$507, 文字檔!W:X, 2, 0)),0,VLOOKUP($A$507, 文字檔!W:X, 2, 0))</f>
        <v>0</v>
      </c>
      <c r="O507">
        <f>IF(ISERROR(VLOOKUP($A$507, 文字檔!Y:Z, 2, 0)),0,VLOOKUP($A$507, 文字檔!Y:Z, 2, 0))</f>
        <v>0</v>
      </c>
      <c r="P507">
        <f>IF(ISERROR(VLOOKUP($A$507, 文字檔!AA:AB, 2, 0)),0,VLOOKUP($A$507, 文字檔!AA:AB, 2, 0))</f>
        <v>0</v>
      </c>
    </row>
    <row r="508" spans="1:16" ht="16.2">
      <c r="A508" s="7">
        <v>44244</v>
      </c>
      <c r="B508" s="5">
        <f>SUMPRODUCT($C$2:$P$2,$C$508:$P$508)</f>
        <v>174850.28</v>
      </c>
      <c r="C508" s="5">
        <f>IF(ISERROR(VLOOKUP($A$508, 文字檔!A:B, 2, 0)),0,VLOOKUP($A$508, 文字檔!A:B, 2, 0))</f>
        <v>-28758.46</v>
      </c>
      <c r="D508" s="5">
        <f>IF(ISERROR(VLOOKUP($A$508, 文字檔!C:D, 2, 0)),0,VLOOKUP($A$508, 文字檔!C:D, 2, 0))</f>
        <v>0</v>
      </c>
      <c r="E508" s="5">
        <f>IF(ISERROR(VLOOKUP($A$508, 文字檔!E:F, 2, 0)),0,VLOOKUP($A$508, 文字檔!E:F, 2, 0))</f>
        <v>0</v>
      </c>
      <c r="F508" s="5">
        <f>IF(ISERROR(VLOOKUP($A$508, 文字檔!G:H, 2, 0)),0,VLOOKUP($A$508, 文字檔!G:H, 2, 0))</f>
        <v>0</v>
      </c>
      <c r="G508" s="5">
        <f>IF(ISERROR(VLOOKUP($A$508, 文字檔!I:J, 2, 0)),0,VLOOKUP($A$508, 文字檔!I:J, 2, 0))</f>
        <v>300</v>
      </c>
      <c r="H508" s="5">
        <f>IF(ISERROR(VLOOKUP($A$508, 文字檔!K:L, 2, 0)),0,VLOOKUP($A$508, 文字檔!K:L, 2, 0))</f>
        <v>2626.5</v>
      </c>
      <c r="I508" s="5">
        <f>IF(ISERROR(VLOOKUP($A$508, 文字檔!M:N, 2, 0)),0,VLOOKUP($A$508, 文字檔!M:N, 2, 0))</f>
        <v>17400</v>
      </c>
      <c r="J508" s="5">
        <f>IF(ISERROR(VLOOKUP($A$508, 文字檔!O:P, 2, 0)),0,VLOOKUP($A$508, 文字檔!O:P, 2, 0))</f>
        <v>-19917.759999999998</v>
      </c>
      <c r="K508">
        <f>IF(ISERROR(VLOOKUP($A$508, 文字檔!Q:R, 2, 0)),0,VLOOKUP($A$508, 文字檔!Q:R, 2, 0))</f>
        <v>103900</v>
      </c>
      <c r="L508">
        <f>IF(ISERROR(VLOOKUP($A$508, 文字檔!S:T, 2, 0)),0,VLOOKUP($A$508, 文字檔!S:T, 2, 0))</f>
        <v>0</v>
      </c>
      <c r="M508">
        <f>IF(ISERROR(VLOOKUP($A$508, 文字檔!U:V, 2, 0)),0,VLOOKUP($A$508, 文字檔!U:V, 2, 0))</f>
        <v>103900</v>
      </c>
      <c r="N508">
        <f>IF(ISERROR(VLOOKUP($A$508, 文字檔!W:X, 2, 0)),0,VLOOKUP($A$508, 文字檔!W:X, 2, 0))</f>
        <v>0</v>
      </c>
      <c r="O508">
        <f>IF(ISERROR(VLOOKUP($A$508, 文字檔!Y:Z, 2, 0)),0,VLOOKUP($A$508, 文字檔!Y:Z, 2, 0))</f>
        <v>-4600</v>
      </c>
      <c r="P508">
        <f>IF(ISERROR(VLOOKUP($A$508, 文字檔!AA:AB, 2, 0)),0,VLOOKUP($A$508, 文字檔!AA:AB, 2, 0))</f>
        <v>0</v>
      </c>
    </row>
    <row r="509" spans="1:16" ht="16.2">
      <c r="A509" s="7">
        <v>44245</v>
      </c>
      <c r="B509" s="5">
        <f>SUMPRODUCT($C$2:$P$2,$C$509:$P$509)</f>
        <v>3320.95</v>
      </c>
      <c r="C509" s="5">
        <f>IF(ISERROR(VLOOKUP($A$509, 文字檔!A:B, 2, 0)),0,VLOOKUP($A$509, 文字檔!A:B, 2, 0))</f>
        <v>0</v>
      </c>
      <c r="D509" s="5">
        <f>IF(ISERROR(VLOOKUP($A$509, 文字檔!C:D, 2, 0)),0,VLOOKUP($A$509, 文字檔!C:D, 2, 0))</f>
        <v>0</v>
      </c>
      <c r="E509" s="5">
        <f>IF(ISERROR(VLOOKUP($A$509, 文字檔!E:F, 2, 0)),0,VLOOKUP($A$509, 文字檔!E:F, 2, 0))</f>
        <v>0</v>
      </c>
      <c r="F509" s="5">
        <f>IF(ISERROR(VLOOKUP($A$509, 文字檔!G:H, 2, 0)),0,VLOOKUP($A$509, 文字檔!G:H, 2, 0))</f>
        <v>-300</v>
      </c>
      <c r="G509" s="5">
        <f>IF(ISERROR(VLOOKUP($A$509, 文字檔!I:J, 2, 0)),0,VLOOKUP($A$509, 文字檔!I:J, 2, 0))</f>
        <v>0</v>
      </c>
      <c r="H509" s="5">
        <f>IF(ISERROR(VLOOKUP($A$509, 文字檔!K:L, 2, 0)),0,VLOOKUP($A$509, 文字檔!K:L, 2, 0))</f>
        <v>4820.95</v>
      </c>
      <c r="I509" s="5">
        <f>IF(ISERROR(VLOOKUP($A$509, 文字檔!M:N, 2, 0)),0,VLOOKUP($A$509, 文字檔!M:N, 2, 0))</f>
        <v>0</v>
      </c>
      <c r="J509" s="5">
        <f>IF(ISERROR(VLOOKUP($A$509, 文字檔!O:P, 2, 0)),0,VLOOKUP($A$509, 文字檔!O:P, 2, 0))</f>
        <v>0</v>
      </c>
      <c r="K509">
        <f>IF(ISERROR(VLOOKUP($A$509, 文字檔!Q:R, 2, 0)),0,VLOOKUP($A$509, 文字檔!Q:R, 2, 0))</f>
        <v>-700</v>
      </c>
      <c r="L509">
        <f>IF(ISERROR(VLOOKUP($A$509, 文字檔!S:T, 2, 0)),0,VLOOKUP($A$509, 文字檔!S:T, 2, 0))</f>
        <v>0</v>
      </c>
      <c r="M509">
        <f>IF(ISERROR(VLOOKUP($A$509, 文字檔!U:V, 2, 0)),0,VLOOKUP($A$509, 文字檔!U:V, 2, 0))</f>
        <v>0</v>
      </c>
      <c r="N509">
        <f>IF(ISERROR(VLOOKUP($A$509, 文字檔!W:X, 2, 0)),0,VLOOKUP($A$509, 文字檔!W:X, 2, 0))</f>
        <v>-6800</v>
      </c>
      <c r="O509">
        <f>IF(ISERROR(VLOOKUP($A$509, 文字檔!Y:Z, 2, 0)),0,VLOOKUP($A$509, 文字檔!Y:Z, 2, 0))</f>
        <v>0</v>
      </c>
      <c r="P509">
        <f>IF(ISERROR(VLOOKUP($A$509, 文字檔!AA:AB, 2, 0)),0,VLOOKUP($A$509, 文字檔!AA:AB, 2, 0))</f>
        <v>6300</v>
      </c>
    </row>
    <row r="510" spans="1:16" ht="16.2">
      <c r="A510" s="7">
        <v>44246</v>
      </c>
      <c r="B510" s="5">
        <f>SUMPRODUCT($C$2:$P$2,$C$510:$P$510)</f>
        <v>-73624.459999999992</v>
      </c>
      <c r="C510" s="5">
        <f>IF(ISERROR(VLOOKUP($A$510, 文字檔!A:B, 2, 0)),0,VLOOKUP($A$510, 文字檔!A:B, 2, 0))</f>
        <v>-14949.31</v>
      </c>
      <c r="D510" s="5">
        <f>IF(ISERROR(VLOOKUP($A$510, 文字檔!C:D, 2, 0)),0,VLOOKUP($A$510, 文字檔!C:D, 2, 0))</f>
        <v>0</v>
      </c>
      <c r="E510" s="5">
        <f>IF(ISERROR(VLOOKUP($A$510, 文字檔!E:F, 2, 0)),0,VLOOKUP($A$510, 文字檔!E:F, 2, 0))</f>
        <v>0</v>
      </c>
      <c r="F510" s="5">
        <f>IF(ISERROR(VLOOKUP($A$510, 文字檔!G:H, 2, 0)),0,VLOOKUP($A$510, 文字檔!G:H, 2, 0))</f>
        <v>-13200</v>
      </c>
      <c r="G510" s="5">
        <f>IF(ISERROR(VLOOKUP($A$510, 文字檔!I:J, 2, 0)),0,VLOOKUP($A$510, 文字檔!I:J, 2, 0))</f>
        <v>-11600</v>
      </c>
      <c r="H510" s="5">
        <f>IF(ISERROR(VLOOKUP($A$510, 文字檔!K:L, 2, 0)),0,VLOOKUP($A$510, 文字檔!K:L, 2, 0))</f>
        <v>24.85</v>
      </c>
      <c r="I510" s="5">
        <f>IF(ISERROR(VLOOKUP($A$510, 文字檔!M:N, 2, 0)),0,VLOOKUP($A$510, 文字檔!M:N, 2, 0))</f>
        <v>0</v>
      </c>
      <c r="J510" s="5">
        <f>IF(ISERROR(VLOOKUP($A$510, 文字檔!O:P, 2, 0)),0,VLOOKUP($A$510, 文字檔!O:P, 2, 0))</f>
        <v>0</v>
      </c>
      <c r="K510">
        <f>IF(ISERROR(VLOOKUP($A$510, 文字檔!Q:R, 2, 0)),0,VLOOKUP($A$510, 文字檔!Q:R, 2, 0))</f>
        <v>-13200</v>
      </c>
      <c r="L510">
        <f>IF(ISERROR(VLOOKUP($A$510, 文字檔!S:T, 2, 0)),0,VLOOKUP($A$510, 文字檔!S:T, 2, 0))</f>
        <v>0</v>
      </c>
      <c r="M510">
        <f>IF(ISERROR(VLOOKUP($A$510, 文字檔!U:V, 2, 0)),0,VLOOKUP($A$510, 文字檔!U:V, 2, 0))</f>
        <v>0</v>
      </c>
      <c r="N510">
        <f>IF(ISERROR(VLOOKUP($A$510, 文字檔!W:X, 2, 0)),0,VLOOKUP($A$510, 文字檔!W:X, 2, 0))</f>
        <v>12500</v>
      </c>
      <c r="O510">
        <f>IF(ISERROR(VLOOKUP($A$510, 文字檔!Y:Z, 2, 0)),0,VLOOKUP($A$510, 文字檔!Y:Z, 2, 0))</f>
        <v>100</v>
      </c>
      <c r="P510">
        <f>IF(ISERROR(VLOOKUP($A$510, 文字檔!AA:AB, 2, 0)),0,VLOOKUP($A$510, 文字檔!AA:AB, 2, 0))</f>
        <v>-33300</v>
      </c>
    </row>
    <row r="511" spans="1:16" ht="16.2">
      <c r="A511" s="7">
        <v>44247</v>
      </c>
      <c r="B511" s="5">
        <f>SUMPRODUCT($C$2:$P$2,$C$511:$P$511)</f>
        <v>0</v>
      </c>
      <c r="C511" s="5">
        <f>IF(ISERROR(VLOOKUP($A$511, 文字檔!A:B, 2, 0)),0,VLOOKUP($A$511, 文字檔!A:B, 2, 0))</f>
        <v>0</v>
      </c>
      <c r="D511" s="5">
        <f>IF(ISERROR(VLOOKUP($A$511, 文字檔!C:D, 2, 0)),0,VLOOKUP($A$511, 文字檔!C:D, 2, 0))</f>
        <v>0</v>
      </c>
      <c r="E511" s="5">
        <f>IF(ISERROR(VLOOKUP($A$511, 文字檔!E:F, 2, 0)),0,VLOOKUP($A$511, 文字檔!E:F, 2, 0))</f>
        <v>0</v>
      </c>
      <c r="F511" s="5">
        <f>IF(ISERROR(VLOOKUP($A$511, 文字檔!G:H, 2, 0)),0,VLOOKUP($A$511, 文字檔!G:H, 2, 0))</f>
        <v>0</v>
      </c>
      <c r="G511" s="5">
        <f>IF(ISERROR(VLOOKUP($A$511, 文字檔!I:J, 2, 0)),0,VLOOKUP($A$511, 文字檔!I:J, 2, 0))</f>
        <v>0</v>
      </c>
      <c r="H511" s="5">
        <f>IF(ISERROR(VLOOKUP($A$511, 文字檔!K:L, 2, 0)),0,VLOOKUP($A$511, 文字檔!K:L, 2, 0))</f>
        <v>0</v>
      </c>
      <c r="I511" s="5">
        <f>IF(ISERROR(VLOOKUP($A$511, 文字檔!M:N, 2, 0)),0,VLOOKUP($A$511, 文字檔!M:N, 2, 0))</f>
        <v>0</v>
      </c>
      <c r="J511" s="5">
        <f>IF(ISERROR(VLOOKUP($A$511, 文字檔!O:P, 2, 0)),0,VLOOKUP($A$511, 文字檔!O:P, 2, 0))</f>
        <v>0</v>
      </c>
      <c r="K511">
        <f>IF(ISERROR(VLOOKUP($A$511, 文字檔!Q:R, 2, 0)),0,VLOOKUP($A$511, 文字檔!Q:R, 2, 0))</f>
        <v>0</v>
      </c>
      <c r="L511">
        <f>IF(ISERROR(VLOOKUP($A$511, 文字檔!S:T, 2, 0)),0,VLOOKUP($A$511, 文字檔!S:T, 2, 0))</f>
        <v>0</v>
      </c>
      <c r="M511">
        <f>IF(ISERROR(VLOOKUP($A$511, 文字檔!U:V, 2, 0)),0,VLOOKUP($A$511, 文字檔!U:V, 2, 0))</f>
        <v>0</v>
      </c>
      <c r="N511">
        <f>IF(ISERROR(VLOOKUP($A$511, 文字檔!W:X, 2, 0)),0,VLOOKUP($A$511, 文字檔!W:X, 2, 0))</f>
        <v>0</v>
      </c>
      <c r="O511">
        <f>IF(ISERROR(VLOOKUP($A$511, 文字檔!Y:Z, 2, 0)),0,VLOOKUP($A$511, 文字檔!Y:Z, 2, 0))</f>
        <v>0</v>
      </c>
      <c r="P511">
        <f>IF(ISERROR(VLOOKUP($A$511, 文字檔!AA:AB, 2, 0)),0,VLOOKUP($A$511, 文字檔!AA:AB, 2, 0))</f>
        <v>0</v>
      </c>
    </row>
    <row r="512" spans="1:16" ht="16.2">
      <c r="A512" s="7">
        <v>44248</v>
      </c>
      <c r="B512" s="5">
        <f>SUMPRODUCT($C$2:$P$2,$C$512:$P$512)</f>
        <v>0</v>
      </c>
      <c r="C512" s="5">
        <f>IF(ISERROR(VLOOKUP($A$512, 文字檔!A:B, 2, 0)),0,VLOOKUP($A$512, 文字檔!A:B, 2, 0))</f>
        <v>0</v>
      </c>
      <c r="D512" s="5">
        <f>IF(ISERROR(VLOOKUP($A$512, 文字檔!C:D, 2, 0)),0,VLOOKUP($A$512, 文字檔!C:D, 2, 0))</f>
        <v>0</v>
      </c>
      <c r="E512" s="5">
        <f>IF(ISERROR(VLOOKUP($A$512, 文字檔!E:F, 2, 0)),0,VLOOKUP($A$512, 文字檔!E:F, 2, 0))</f>
        <v>0</v>
      </c>
      <c r="F512" s="5">
        <f>IF(ISERROR(VLOOKUP($A$512, 文字檔!G:H, 2, 0)),0,VLOOKUP($A$512, 文字檔!G:H, 2, 0))</f>
        <v>0</v>
      </c>
      <c r="G512" s="5">
        <f>IF(ISERROR(VLOOKUP($A$512, 文字檔!I:J, 2, 0)),0,VLOOKUP($A$512, 文字檔!I:J, 2, 0))</f>
        <v>0</v>
      </c>
      <c r="H512" s="5">
        <f>IF(ISERROR(VLOOKUP($A$512, 文字檔!K:L, 2, 0)),0,VLOOKUP($A$512, 文字檔!K:L, 2, 0))</f>
        <v>0</v>
      </c>
      <c r="I512" s="5">
        <f>IF(ISERROR(VLOOKUP($A$512, 文字檔!M:N, 2, 0)),0,VLOOKUP($A$512, 文字檔!M:N, 2, 0))</f>
        <v>0</v>
      </c>
      <c r="J512" s="5">
        <f>IF(ISERROR(VLOOKUP($A$512, 文字檔!O:P, 2, 0)),0,VLOOKUP($A$512, 文字檔!O:P, 2, 0))</f>
        <v>0</v>
      </c>
      <c r="K512">
        <f>IF(ISERROR(VLOOKUP($A$512, 文字檔!Q:R, 2, 0)),0,VLOOKUP($A$512, 文字檔!Q:R, 2, 0))</f>
        <v>0</v>
      </c>
      <c r="L512">
        <f>IF(ISERROR(VLOOKUP($A$512, 文字檔!S:T, 2, 0)),0,VLOOKUP($A$512, 文字檔!S:T, 2, 0))</f>
        <v>0</v>
      </c>
      <c r="M512">
        <f>IF(ISERROR(VLOOKUP($A$512, 文字檔!U:V, 2, 0)),0,VLOOKUP($A$512, 文字檔!U:V, 2, 0))</f>
        <v>0</v>
      </c>
      <c r="N512">
        <f>IF(ISERROR(VLOOKUP($A$512, 文字檔!W:X, 2, 0)),0,VLOOKUP($A$512, 文字檔!W:X, 2, 0))</f>
        <v>0</v>
      </c>
      <c r="O512">
        <f>IF(ISERROR(VLOOKUP($A$512, 文字檔!Y:Z, 2, 0)),0,VLOOKUP($A$512, 文字檔!Y:Z, 2, 0))</f>
        <v>0</v>
      </c>
      <c r="P512">
        <f>IF(ISERROR(VLOOKUP($A$512, 文字檔!AA:AB, 2, 0)),0,VLOOKUP($A$512, 文字檔!AA:AB, 2, 0))</f>
        <v>0</v>
      </c>
    </row>
    <row r="513" spans="1:16" ht="16.2">
      <c r="A513" s="7">
        <v>44249</v>
      </c>
      <c r="B513" s="5">
        <f>SUMPRODUCT($C$2:$P$2,$C$513:$P$513)</f>
        <v>18340.949999999997</v>
      </c>
      <c r="C513" s="5">
        <f>IF(ISERROR(VLOOKUP($A$513, 文字檔!A:B, 2, 0)),0,VLOOKUP($A$513, 文字檔!A:B, 2, 0))</f>
        <v>23612.79</v>
      </c>
      <c r="D513" s="5">
        <f>IF(ISERROR(VLOOKUP($A$513, 文字檔!C:D, 2, 0)),0,VLOOKUP($A$513, 文字檔!C:D, 2, 0))</f>
        <v>0</v>
      </c>
      <c r="E513" s="5">
        <f>IF(ISERROR(VLOOKUP($A$513, 文字檔!E:F, 2, 0)),0,VLOOKUP($A$513, 文字檔!E:F, 2, 0))</f>
        <v>0</v>
      </c>
      <c r="F513" s="5">
        <f>IF(ISERROR(VLOOKUP($A$513, 文字檔!G:H, 2, 0)),0,VLOOKUP($A$513, 文字檔!G:H, 2, 0))</f>
        <v>13600</v>
      </c>
      <c r="G513" s="5">
        <f>IF(ISERROR(VLOOKUP($A$513, 文字檔!I:J, 2, 0)),0,VLOOKUP($A$513, 文字檔!I:J, 2, 0))</f>
        <v>-29600</v>
      </c>
      <c r="H513" s="5">
        <f>IF(ISERROR(VLOOKUP($A$513, 文字檔!K:L, 2, 0)),0,VLOOKUP($A$513, 文字檔!K:L, 2, 0))</f>
        <v>1011.92</v>
      </c>
      <c r="I513" s="5">
        <f>IF(ISERROR(VLOOKUP($A$513, 文字檔!M:N, 2, 0)),0,VLOOKUP($A$513, 文字檔!M:N, 2, 0))</f>
        <v>0</v>
      </c>
      <c r="J513" s="5">
        <f>IF(ISERROR(VLOOKUP($A$513, 文字檔!O:P, 2, 0)),0,VLOOKUP($A$513, 文字檔!O:P, 2, 0))</f>
        <v>0</v>
      </c>
      <c r="K513">
        <f>IF(ISERROR(VLOOKUP($A$513, 文字檔!Q:R, 2, 0)),0,VLOOKUP($A$513, 文字檔!Q:R, 2, 0))</f>
        <v>13600</v>
      </c>
      <c r="L513">
        <f>IF(ISERROR(VLOOKUP($A$513, 文字檔!S:T, 2, 0)),0,VLOOKUP($A$513, 文字檔!S:T, 2, 0))</f>
        <v>2616.2399999999998</v>
      </c>
      <c r="M513">
        <f>IF(ISERROR(VLOOKUP($A$513, 文字檔!U:V, 2, 0)),0,VLOOKUP($A$513, 文字檔!U:V, 2, 0))</f>
        <v>0</v>
      </c>
      <c r="N513">
        <f>IF(ISERROR(VLOOKUP($A$513, 文字檔!W:X, 2, 0)),0,VLOOKUP($A$513, 文字檔!W:X, 2, 0))</f>
        <v>25100</v>
      </c>
      <c r="O513">
        <f>IF(ISERROR(VLOOKUP($A$513, 文字檔!Y:Z, 2, 0)),0,VLOOKUP($A$513, 文字檔!Y:Z, 2, 0))</f>
        <v>-31600</v>
      </c>
      <c r="P513">
        <f>IF(ISERROR(VLOOKUP($A$513, 文字檔!AA:AB, 2, 0)),0,VLOOKUP($A$513, 文字檔!AA:AB, 2, 0))</f>
        <v>0</v>
      </c>
    </row>
    <row r="514" spans="1:16" ht="16.2">
      <c r="A514" s="7">
        <v>44250</v>
      </c>
      <c r="B514" s="5">
        <f>SUMPRODUCT($C$2:$P$2,$C$514:$P$514)</f>
        <v>-873.88999999999942</v>
      </c>
      <c r="C514" s="5">
        <f>IF(ISERROR(VLOOKUP($A$514, 文字檔!A:B, 2, 0)),0,VLOOKUP($A$514, 文字檔!A:B, 2, 0))</f>
        <v>0</v>
      </c>
      <c r="D514" s="5">
        <f>IF(ISERROR(VLOOKUP($A$514, 文字檔!C:D, 2, 0)),0,VLOOKUP($A$514, 文字檔!C:D, 2, 0))</f>
        <v>0</v>
      </c>
      <c r="E514" s="5">
        <f>IF(ISERROR(VLOOKUP($A$514, 文字檔!E:F, 2, 0)),0,VLOOKUP($A$514, 文字檔!E:F, 2, 0))</f>
        <v>0</v>
      </c>
      <c r="F514" s="5">
        <f>IF(ISERROR(VLOOKUP($A$514, 文字檔!G:H, 2, 0)),0,VLOOKUP($A$514, 文字檔!G:H, 2, 0))</f>
        <v>11000</v>
      </c>
      <c r="G514" s="5">
        <f>IF(ISERROR(VLOOKUP($A$514, 文字檔!I:J, 2, 0)),0,VLOOKUP($A$514, 文字檔!I:J, 2, 0))</f>
        <v>0</v>
      </c>
      <c r="H514" s="5">
        <f>IF(ISERROR(VLOOKUP($A$514, 文字檔!K:L, 2, 0)),0,VLOOKUP($A$514, 文字檔!K:L, 2, 0))</f>
        <v>26.11</v>
      </c>
      <c r="I514" s="5">
        <f>IF(ISERROR(VLOOKUP($A$514, 文字檔!M:N, 2, 0)),0,VLOOKUP($A$514, 文字檔!M:N, 2, 0))</f>
        <v>0</v>
      </c>
      <c r="J514" s="5">
        <f>IF(ISERROR(VLOOKUP($A$514, 文字檔!O:P, 2, 0)),0,VLOOKUP($A$514, 文字檔!O:P, 2, 0))</f>
        <v>0</v>
      </c>
      <c r="K514">
        <f>IF(ISERROR(VLOOKUP($A$514, 文字檔!Q:R, 2, 0)),0,VLOOKUP($A$514, 文字檔!Q:R, 2, 0))</f>
        <v>11000</v>
      </c>
      <c r="L514">
        <f>IF(ISERROR(VLOOKUP($A$514, 文字檔!S:T, 2, 0)),0,VLOOKUP($A$514, 文字檔!S:T, 2, 0))</f>
        <v>0</v>
      </c>
      <c r="M514">
        <f>IF(ISERROR(VLOOKUP($A$514, 文字檔!U:V, 2, 0)),0,VLOOKUP($A$514, 文字檔!U:V, 2, 0))</f>
        <v>0</v>
      </c>
      <c r="N514">
        <f>IF(ISERROR(VLOOKUP($A$514, 文字檔!W:X, 2, 0)),0,VLOOKUP($A$514, 文字檔!W:X, 2, 0))</f>
        <v>0</v>
      </c>
      <c r="O514">
        <f>IF(ISERROR(VLOOKUP($A$514, 文字檔!Y:Z, 2, 0)),0,VLOOKUP($A$514, 文字檔!Y:Z, 2, 0))</f>
        <v>-22900</v>
      </c>
      <c r="P514">
        <f>IF(ISERROR(VLOOKUP($A$514, 文字檔!AA:AB, 2, 0)),0,VLOOKUP($A$514, 文字檔!AA:AB, 2, 0))</f>
        <v>0</v>
      </c>
    </row>
    <row r="515" spans="1:16" ht="16.2">
      <c r="A515" s="7">
        <v>44251</v>
      </c>
      <c r="B515" s="5">
        <f>SUMPRODUCT($C$2:$P$2,$C$515:$P$515)</f>
        <v>-104152.76</v>
      </c>
      <c r="C515" s="5">
        <f>IF(ISERROR(VLOOKUP($A$515, 文字檔!A:B, 2, 0)),0,VLOOKUP($A$515, 文字檔!A:B, 2, 0))</f>
        <v>19647.240000000002</v>
      </c>
      <c r="D515" s="5">
        <f>IF(ISERROR(VLOOKUP($A$515, 文字檔!C:D, 2, 0)),0,VLOOKUP($A$515, 文字檔!C:D, 2, 0))</f>
        <v>0</v>
      </c>
      <c r="E515" s="5">
        <f>IF(ISERROR(VLOOKUP($A$515, 文字檔!E:F, 2, 0)),0,VLOOKUP($A$515, 文字檔!E:F, 2, 0))</f>
        <v>0</v>
      </c>
      <c r="F515" s="5">
        <f>IF(ISERROR(VLOOKUP($A$515, 文字檔!G:H, 2, 0)),0,VLOOKUP($A$515, 文字檔!G:H, 2, 0))</f>
        <v>-51000</v>
      </c>
      <c r="G515" s="5">
        <f>IF(ISERROR(VLOOKUP($A$515, 文字檔!I:J, 2, 0)),0,VLOOKUP($A$515, 文字檔!I:J, 2, 0))</f>
        <v>0</v>
      </c>
      <c r="H515" s="5">
        <f>IF(ISERROR(VLOOKUP($A$515, 文字檔!K:L, 2, 0)),0,VLOOKUP($A$515, 文字檔!K:L, 2, 0))</f>
        <v>0</v>
      </c>
      <c r="I515" s="5">
        <f>IF(ISERROR(VLOOKUP($A$515, 文字檔!M:N, 2, 0)),0,VLOOKUP($A$515, 文字檔!M:N, 2, 0))</f>
        <v>0</v>
      </c>
      <c r="J515" s="5">
        <f>IF(ISERROR(VLOOKUP($A$515, 文字檔!O:P, 2, 0)),0,VLOOKUP($A$515, 文字檔!O:P, 2, 0))</f>
        <v>0</v>
      </c>
      <c r="K515">
        <f>IF(ISERROR(VLOOKUP($A$515, 文字檔!Q:R, 2, 0)),0,VLOOKUP($A$515, 文字檔!Q:R, 2, 0))</f>
        <v>-51000</v>
      </c>
      <c r="L515">
        <f>IF(ISERROR(VLOOKUP($A$515, 文字檔!S:T, 2, 0)),0,VLOOKUP($A$515, 文字檔!S:T, 2, 0))</f>
        <v>0</v>
      </c>
      <c r="M515">
        <f>IF(ISERROR(VLOOKUP($A$515, 文字檔!U:V, 2, 0)),0,VLOOKUP($A$515, 文字檔!U:V, 2, 0))</f>
        <v>0</v>
      </c>
      <c r="N515">
        <f>IF(ISERROR(VLOOKUP($A$515, 文字檔!W:X, 2, 0)),0,VLOOKUP($A$515, 文字檔!W:X, 2, 0))</f>
        <v>-11400</v>
      </c>
      <c r="O515">
        <f>IF(ISERROR(VLOOKUP($A$515, 文字檔!Y:Z, 2, 0)),0,VLOOKUP($A$515, 文字檔!Y:Z, 2, 0))</f>
        <v>-10400</v>
      </c>
      <c r="P515">
        <f>IF(ISERROR(VLOOKUP($A$515, 文字檔!AA:AB, 2, 0)),0,VLOOKUP($A$515, 文字檔!AA:AB, 2, 0))</f>
        <v>0</v>
      </c>
    </row>
    <row r="516" spans="1:16" ht="16.2">
      <c r="A516" s="7">
        <v>44252</v>
      </c>
      <c r="B516" s="5">
        <f>SUMPRODUCT($C$2:$P$2,$C$516:$P$516)</f>
        <v>66554.510000000009</v>
      </c>
      <c r="C516" s="5">
        <f>IF(ISERROR(VLOOKUP($A$516, 文字檔!A:B, 2, 0)),0,VLOOKUP($A$516, 文字檔!A:B, 2, 0))</f>
        <v>3817.62</v>
      </c>
      <c r="D516" s="5">
        <f>IF(ISERROR(VLOOKUP($A$516, 文字檔!C:D, 2, 0)),0,VLOOKUP($A$516, 文字檔!C:D, 2, 0))</f>
        <v>-52000</v>
      </c>
      <c r="E516" s="5">
        <f>IF(ISERROR(VLOOKUP($A$516, 文字檔!E:F, 2, 0)),0,VLOOKUP($A$516, 文字檔!E:F, 2, 0))</f>
        <v>0</v>
      </c>
      <c r="F516" s="5">
        <f>IF(ISERROR(VLOOKUP($A$516, 文字檔!G:H, 2, 0)),0,VLOOKUP($A$516, 文字檔!G:H, 2, 0))</f>
        <v>41200</v>
      </c>
      <c r="G516" s="5">
        <f>IF(ISERROR(VLOOKUP($A$516, 文字檔!I:J, 2, 0)),0,VLOOKUP($A$516, 文字檔!I:J, 2, 0))</f>
        <v>0</v>
      </c>
      <c r="H516" s="5">
        <f>IF(ISERROR(VLOOKUP($A$516, 文字檔!K:L, 2, 0)),0,VLOOKUP($A$516, 文字檔!K:L, 2, 0))</f>
        <v>-14783.13</v>
      </c>
      <c r="I516" s="5">
        <f>IF(ISERROR(VLOOKUP($A$516, 文字檔!M:N, 2, 0)),0,VLOOKUP($A$516, 文字檔!M:N, 2, 0))</f>
        <v>38500</v>
      </c>
      <c r="J516" s="5">
        <f>IF(ISERROR(VLOOKUP($A$516, 文字檔!O:P, 2, 0)),0,VLOOKUP($A$516, 文字檔!O:P, 2, 0))</f>
        <v>0</v>
      </c>
      <c r="K516">
        <f>IF(ISERROR(VLOOKUP($A$516, 文字檔!Q:R, 2, 0)),0,VLOOKUP($A$516, 文字檔!Q:R, 2, 0))</f>
        <v>41200</v>
      </c>
      <c r="L516">
        <f>IF(ISERROR(VLOOKUP($A$516, 文字檔!S:T, 2, 0)),0,VLOOKUP($A$516, 文字檔!S:T, 2, 0))</f>
        <v>-21379.98</v>
      </c>
      <c r="M516">
        <f>IF(ISERROR(VLOOKUP($A$516, 文字檔!U:V, 2, 0)),0,VLOOKUP($A$516, 文字檔!U:V, 2, 0))</f>
        <v>0</v>
      </c>
      <c r="N516">
        <f>IF(ISERROR(VLOOKUP($A$516, 文字檔!W:X, 2, 0)),0,VLOOKUP($A$516, 文字檔!W:X, 2, 0))</f>
        <v>14200</v>
      </c>
      <c r="O516">
        <f>IF(ISERROR(VLOOKUP($A$516, 文字檔!Y:Z, 2, 0)),0,VLOOKUP($A$516, 文字檔!Y:Z, 2, 0))</f>
        <v>15800</v>
      </c>
      <c r="P516">
        <f>IF(ISERROR(VLOOKUP($A$516, 文字檔!AA:AB, 2, 0)),0,VLOOKUP($A$516, 文字檔!AA:AB, 2, 0))</f>
        <v>0</v>
      </c>
    </row>
    <row r="517" spans="1:16" ht="16.2">
      <c r="A517" s="7">
        <v>44253</v>
      </c>
      <c r="B517" s="5">
        <f>SUMPRODUCT($C$2:$P$2,$C$517:$P$517)</f>
        <v>-27084.260000000009</v>
      </c>
      <c r="C517" s="5">
        <f>IF(ISERROR(VLOOKUP($A$517, 文字檔!A:B, 2, 0)),0,VLOOKUP($A$517, 文字檔!A:B, 2, 0))</f>
        <v>-26118.47</v>
      </c>
      <c r="D517" s="5">
        <f>IF(ISERROR(VLOOKUP($A$517, 文字檔!C:D, 2, 0)),0,VLOOKUP($A$517, 文字檔!C:D, 2, 0))</f>
        <v>47600</v>
      </c>
      <c r="E517" s="5">
        <f>IF(ISERROR(VLOOKUP($A$517, 文字檔!E:F, 2, 0)),0,VLOOKUP($A$517, 文字檔!E:F, 2, 0))</f>
        <v>0</v>
      </c>
      <c r="F517" s="5">
        <f>IF(ISERROR(VLOOKUP($A$517, 文字檔!G:H, 2, 0)),0,VLOOKUP($A$517, 文字檔!G:H, 2, 0))</f>
        <v>-90600</v>
      </c>
      <c r="G517" s="5">
        <f>IF(ISERROR(VLOOKUP($A$517, 文字檔!I:J, 2, 0)),0,VLOOKUP($A$517, 文字檔!I:J, 2, 0))</f>
        <v>0</v>
      </c>
      <c r="H517" s="5">
        <f>IF(ISERROR(VLOOKUP($A$517, 文字檔!K:L, 2, 0)),0,VLOOKUP($A$517, 文字檔!K:L, 2, 0))</f>
        <v>34.21</v>
      </c>
      <c r="I517" s="5">
        <f>IF(ISERROR(VLOOKUP($A$517, 文字檔!M:N, 2, 0)),0,VLOOKUP($A$517, 文字檔!M:N, 2, 0))</f>
        <v>-3500</v>
      </c>
      <c r="J517" s="5">
        <f>IF(ISERROR(VLOOKUP($A$517, 文字檔!O:P, 2, 0)),0,VLOOKUP($A$517, 文字檔!O:P, 2, 0))</f>
        <v>0</v>
      </c>
      <c r="K517">
        <f>IF(ISERROR(VLOOKUP($A$517, 文字檔!Q:R, 2, 0)),0,VLOOKUP($A$517, 文字檔!Q:R, 2, 0))</f>
        <v>-90600</v>
      </c>
      <c r="L517">
        <f>IF(ISERROR(VLOOKUP($A$517, 文字檔!S:T, 2, 0)),0,VLOOKUP($A$517, 文字檔!S:T, 2, 0))</f>
        <v>0</v>
      </c>
      <c r="M517">
        <f>IF(ISERROR(VLOOKUP($A$517, 文字檔!U:V, 2, 0)),0,VLOOKUP($A$517, 文字檔!U:V, 2, 0))</f>
        <v>46900</v>
      </c>
      <c r="N517">
        <f>IF(ISERROR(VLOOKUP($A$517, 文字檔!W:X, 2, 0)),0,VLOOKUP($A$517, 文字檔!W:X, 2, 0))</f>
        <v>62900</v>
      </c>
      <c r="O517">
        <f>IF(ISERROR(VLOOKUP($A$517, 文字檔!Y:Z, 2, 0)),0,VLOOKUP($A$517, 文字檔!Y:Z, 2, 0))</f>
        <v>26300</v>
      </c>
      <c r="P517">
        <f>IF(ISERROR(VLOOKUP($A$517, 文字檔!AA:AB, 2, 0)),0,VLOOKUP($A$517, 文字檔!AA:AB, 2, 0))</f>
        <v>0</v>
      </c>
    </row>
    <row r="518" spans="1:16" ht="16.2">
      <c r="A518" s="7">
        <v>44254</v>
      </c>
      <c r="B518" s="5">
        <f>SUMPRODUCT($C$2:$P$2,$C$518:$P$518)</f>
        <v>0</v>
      </c>
      <c r="C518" s="5">
        <f>IF(ISERROR(VLOOKUP($A$518, 文字檔!A:B, 2, 0)),0,VLOOKUP($A$518, 文字檔!A:B, 2, 0))</f>
        <v>0</v>
      </c>
      <c r="D518" s="5">
        <f>IF(ISERROR(VLOOKUP($A$518, 文字檔!C:D, 2, 0)),0,VLOOKUP($A$518, 文字檔!C:D, 2, 0))</f>
        <v>0</v>
      </c>
      <c r="E518" s="5">
        <f>IF(ISERROR(VLOOKUP($A$518, 文字檔!E:F, 2, 0)),0,VLOOKUP($A$518, 文字檔!E:F, 2, 0))</f>
        <v>0</v>
      </c>
      <c r="F518" s="5">
        <f>IF(ISERROR(VLOOKUP($A$518, 文字檔!G:H, 2, 0)),0,VLOOKUP($A$518, 文字檔!G:H, 2, 0))</f>
        <v>0</v>
      </c>
      <c r="G518" s="5">
        <f>IF(ISERROR(VLOOKUP($A$518, 文字檔!I:J, 2, 0)),0,VLOOKUP($A$518, 文字檔!I:J, 2, 0))</f>
        <v>0</v>
      </c>
      <c r="H518" s="5">
        <f>IF(ISERROR(VLOOKUP($A$518, 文字檔!K:L, 2, 0)),0,VLOOKUP($A$518, 文字檔!K:L, 2, 0))</f>
        <v>0</v>
      </c>
      <c r="I518" s="5">
        <f>IF(ISERROR(VLOOKUP($A$518, 文字檔!M:N, 2, 0)),0,VLOOKUP($A$518, 文字檔!M:N, 2, 0))</f>
        <v>0</v>
      </c>
      <c r="J518" s="5">
        <f>IF(ISERROR(VLOOKUP($A$518, 文字檔!O:P, 2, 0)),0,VLOOKUP($A$518, 文字檔!O:P, 2, 0))</f>
        <v>0</v>
      </c>
      <c r="K518">
        <f>IF(ISERROR(VLOOKUP($A$518, 文字檔!Q:R, 2, 0)),0,VLOOKUP($A$518, 文字檔!Q:R, 2, 0))</f>
        <v>0</v>
      </c>
      <c r="L518">
        <f>IF(ISERROR(VLOOKUP($A$518, 文字檔!S:T, 2, 0)),0,VLOOKUP($A$518, 文字檔!S:T, 2, 0))</f>
        <v>0</v>
      </c>
      <c r="M518">
        <f>IF(ISERROR(VLOOKUP($A$518, 文字檔!U:V, 2, 0)),0,VLOOKUP($A$518, 文字檔!U:V, 2, 0))</f>
        <v>0</v>
      </c>
      <c r="N518">
        <f>IF(ISERROR(VLOOKUP($A$518, 文字檔!W:X, 2, 0)),0,VLOOKUP($A$518, 文字檔!W:X, 2, 0))</f>
        <v>0</v>
      </c>
      <c r="O518">
        <f>IF(ISERROR(VLOOKUP($A$518, 文字檔!Y:Z, 2, 0)),0,VLOOKUP($A$518, 文字檔!Y:Z, 2, 0))</f>
        <v>0</v>
      </c>
      <c r="P518">
        <f>IF(ISERROR(VLOOKUP($A$518, 文字檔!AA:AB, 2, 0)),0,VLOOKUP($A$518, 文字檔!AA:AB, 2, 0))</f>
        <v>0</v>
      </c>
    </row>
    <row r="519" spans="1:16" ht="16.2">
      <c r="A519" s="7">
        <v>44255</v>
      </c>
      <c r="B519" s="5">
        <f>SUMPRODUCT($C$2:$P$2,$C$519:$P$519)</f>
        <v>0</v>
      </c>
      <c r="C519" s="5">
        <f>IF(ISERROR(VLOOKUP($A$519, 文字檔!A:B, 2, 0)),0,VLOOKUP($A$519, 文字檔!A:B, 2, 0))</f>
        <v>0</v>
      </c>
      <c r="D519" s="5">
        <f>IF(ISERROR(VLOOKUP($A$519, 文字檔!C:D, 2, 0)),0,VLOOKUP($A$519, 文字檔!C:D, 2, 0))</f>
        <v>0</v>
      </c>
      <c r="E519" s="5">
        <f>IF(ISERROR(VLOOKUP($A$519, 文字檔!E:F, 2, 0)),0,VLOOKUP($A$519, 文字檔!E:F, 2, 0))</f>
        <v>0</v>
      </c>
      <c r="F519" s="5">
        <f>IF(ISERROR(VLOOKUP($A$519, 文字檔!G:H, 2, 0)),0,VLOOKUP($A$519, 文字檔!G:H, 2, 0))</f>
        <v>0</v>
      </c>
      <c r="G519" s="5">
        <f>IF(ISERROR(VLOOKUP($A$519, 文字檔!I:J, 2, 0)),0,VLOOKUP($A$519, 文字檔!I:J, 2, 0))</f>
        <v>0</v>
      </c>
      <c r="H519" s="5">
        <f>IF(ISERROR(VLOOKUP($A$519, 文字檔!K:L, 2, 0)),0,VLOOKUP($A$519, 文字檔!K:L, 2, 0))</f>
        <v>0</v>
      </c>
      <c r="I519" s="5">
        <f>IF(ISERROR(VLOOKUP($A$519, 文字檔!M:N, 2, 0)),0,VLOOKUP($A$519, 文字檔!M:N, 2, 0))</f>
        <v>0</v>
      </c>
      <c r="J519" s="5">
        <f>IF(ISERROR(VLOOKUP($A$519, 文字檔!O:P, 2, 0)),0,VLOOKUP($A$519, 文字檔!O:P, 2, 0))</f>
        <v>0</v>
      </c>
      <c r="K519">
        <f>IF(ISERROR(VLOOKUP($A$519, 文字檔!Q:R, 2, 0)),0,VLOOKUP($A$519, 文字檔!Q:R, 2, 0))</f>
        <v>0</v>
      </c>
      <c r="L519">
        <f>IF(ISERROR(VLOOKUP($A$519, 文字檔!S:T, 2, 0)),0,VLOOKUP($A$519, 文字檔!S:T, 2, 0))</f>
        <v>0</v>
      </c>
      <c r="M519">
        <f>IF(ISERROR(VLOOKUP($A$519, 文字檔!U:V, 2, 0)),0,VLOOKUP($A$519, 文字檔!U:V, 2, 0))</f>
        <v>0</v>
      </c>
      <c r="N519">
        <f>IF(ISERROR(VLOOKUP($A$519, 文字檔!W:X, 2, 0)),0,VLOOKUP($A$519, 文字檔!W:X, 2, 0))</f>
        <v>0</v>
      </c>
      <c r="O519">
        <f>IF(ISERROR(VLOOKUP($A$519, 文字檔!Y:Z, 2, 0)),0,VLOOKUP($A$519, 文字檔!Y:Z, 2, 0))</f>
        <v>0</v>
      </c>
      <c r="P519">
        <f>IF(ISERROR(VLOOKUP($A$519, 文字檔!AA:AB, 2, 0)),0,VLOOKUP($A$519, 文字檔!AA:AB, 2, 0))</f>
        <v>0</v>
      </c>
    </row>
    <row r="520" spans="1:16" ht="16.2">
      <c r="A520" s="7">
        <v>44256</v>
      </c>
      <c r="B520" s="5">
        <f>SUMPRODUCT($C$2:$P$2,$C$520:$P$520)</f>
        <v>0</v>
      </c>
      <c r="C520" s="5">
        <f>IF(ISERROR(VLOOKUP($A$520, 文字檔!A:B, 2, 0)),0,VLOOKUP($A$520, 文字檔!A:B, 2, 0))</f>
        <v>0</v>
      </c>
      <c r="D520" s="5">
        <f>IF(ISERROR(VLOOKUP($A$520, 文字檔!C:D, 2, 0)),0,VLOOKUP($A$520, 文字檔!C:D, 2, 0))</f>
        <v>0</v>
      </c>
      <c r="E520" s="5">
        <f>IF(ISERROR(VLOOKUP($A$520, 文字檔!E:F, 2, 0)),0,VLOOKUP($A$520, 文字檔!E:F, 2, 0))</f>
        <v>0</v>
      </c>
      <c r="F520" s="5">
        <f>IF(ISERROR(VLOOKUP($A$520, 文字檔!G:H, 2, 0)),0,VLOOKUP($A$520, 文字檔!G:H, 2, 0))</f>
        <v>0</v>
      </c>
      <c r="G520" s="5">
        <f>IF(ISERROR(VLOOKUP($A$520, 文字檔!I:J, 2, 0)),0,VLOOKUP($A$520, 文字檔!I:J, 2, 0))</f>
        <v>0</v>
      </c>
      <c r="H520" s="5">
        <f>IF(ISERROR(VLOOKUP($A$520, 文字檔!K:L, 2, 0)),0,VLOOKUP($A$520, 文字檔!K:L, 2, 0))</f>
        <v>0</v>
      </c>
      <c r="I520" s="5">
        <f>IF(ISERROR(VLOOKUP($A$520, 文字檔!M:N, 2, 0)),0,VLOOKUP($A$520, 文字檔!M:N, 2, 0))</f>
        <v>0</v>
      </c>
      <c r="J520" s="5">
        <f>IF(ISERROR(VLOOKUP($A$520, 文字檔!O:P, 2, 0)),0,VLOOKUP($A$520, 文字檔!O:P, 2, 0))</f>
        <v>0</v>
      </c>
      <c r="K520">
        <f>IF(ISERROR(VLOOKUP($A$520, 文字檔!Q:R, 2, 0)),0,VLOOKUP($A$520, 文字檔!Q:R, 2, 0))</f>
        <v>0</v>
      </c>
      <c r="L520">
        <f>IF(ISERROR(VLOOKUP($A$520, 文字檔!S:T, 2, 0)),0,VLOOKUP($A$520, 文字檔!S:T, 2, 0))</f>
        <v>0</v>
      </c>
      <c r="M520">
        <f>IF(ISERROR(VLOOKUP($A$520, 文字檔!U:V, 2, 0)),0,VLOOKUP($A$520, 文字檔!U:V, 2, 0))</f>
        <v>0</v>
      </c>
      <c r="N520">
        <f>IF(ISERROR(VLOOKUP($A$520, 文字檔!W:X, 2, 0)),0,VLOOKUP($A$520, 文字檔!W:X, 2, 0))</f>
        <v>0</v>
      </c>
      <c r="O520">
        <f>IF(ISERROR(VLOOKUP($A$520, 文字檔!Y:Z, 2, 0)),0,VLOOKUP($A$520, 文字檔!Y:Z, 2, 0))</f>
        <v>0</v>
      </c>
      <c r="P520">
        <f>IF(ISERROR(VLOOKUP($A$520, 文字檔!AA:AB, 2, 0)),0,VLOOKUP($A$520, 文字檔!AA:AB, 2, 0))</f>
        <v>0</v>
      </c>
    </row>
    <row r="521" spans="1:16" ht="16.2">
      <c r="A521" s="7">
        <v>44257</v>
      </c>
      <c r="B521" s="5">
        <f>SUMPRODUCT($C$2:$P$2,$C$521:$P$521)</f>
        <v>-112006.48999999999</v>
      </c>
      <c r="C521" s="5">
        <f>IF(ISERROR(VLOOKUP($A$521, 文字檔!A:B, 2, 0)),0,VLOOKUP($A$521, 文字檔!A:B, 2, 0))</f>
        <v>48236.04</v>
      </c>
      <c r="D521" s="5">
        <f>IF(ISERROR(VLOOKUP($A$521, 文字檔!C:D, 2, 0)),0,VLOOKUP($A$521, 文字檔!C:D, 2, 0))</f>
        <v>0</v>
      </c>
      <c r="E521" s="5">
        <f>IF(ISERROR(VLOOKUP($A$521, 文字檔!E:F, 2, 0)),0,VLOOKUP($A$521, 文字檔!E:F, 2, 0))</f>
        <v>0</v>
      </c>
      <c r="F521" s="5">
        <f>IF(ISERROR(VLOOKUP($A$521, 文字檔!G:H, 2, 0)),0,VLOOKUP($A$521, 文字檔!G:H, 2, 0))</f>
        <v>-5800</v>
      </c>
      <c r="G521" s="5">
        <f>IF(ISERROR(VLOOKUP($A$521, 文字檔!I:J, 2, 0)),0,VLOOKUP($A$521, 文字檔!I:J, 2, 0))</f>
        <v>0</v>
      </c>
      <c r="H521" s="5">
        <f>IF(ISERROR(VLOOKUP($A$521, 文字檔!K:L, 2, 0)),0,VLOOKUP($A$521, 文字檔!K:L, 2, 0))</f>
        <v>-3970.77</v>
      </c>
      <c r="I521" s="5">
        <f>IF(ISERROR(VLOOKUP($A$521, 文字檔!M:N, 2, 0)),0,VLOOKUP($A$521, 文字檔!M:N, 2, 0))</f>
        <v>-69100</v>
      </c>
      <c r="J521" s="5">
        <f>IF(ISERROR(VLOOKUP($A$521, 文字檔!O:P, 2, 0)),0,VLOOKUP($A$521, 文字檔!O:P, 2, 0))</f>
        <v>-16971.759999999998</v>
      </c>
      <c r="K521">
        <f>IF(ISERROR(VLOOKUP($A$521, 文字檔!Q:R, 2, 0)),0,VLOOKUP($A$521, 文字檔!Q:R, 2, 0))</f>
        <v>-5800</v>
      </c>
      <c r="L521">
        <f>IF(ISERROR(VLOOKUP($A$521, 文字檔!S:T, 2, 0)),0,VLOOKUP($A$521, 文字檔!S:T, 2, 0))</f>
        <v>0</v>
      </c>
      <c r="M521">
        <f>IF(ISERROR(VLOOKUP($A$521, 文字檔!U:V, 2, 0)),0,VLOOKUP($A$521, 文字檔!U:V, 2, 0))</f>
        <v>5800</v>
      </c>
      <c r="N521">
        <f>IF(ISERROR(VLOOKUP($A$521, 文字檔!W:X, 2, 0)),0,VLOOKUP($A$521, 文字檔!W:X, 2, 0))</f>
        <v>5800</v>
      </c>
      <c r="O521">
        <f>IF(ISERROR(VLOOKUP($A$521, 文字檔!Y:Z, 2, 0)),0,VLOOKUP($A$521, 文字檔!Y:Z, 2, 0))</f>
        <v>-70200</v>
      </c>
      <c r="P521">
        <f>IF(ISERROR(VLOOKUP($A$521, 文字檔!AA:AB, 2, 0)),0,VLOOKUP($A$521, 文字檔!AA:AB, 2, 0))</f>
        <v>0</v>
      </c>
    </row>
    <row r="522" spans="1:16" ht="16.2">
      <c r="A522" s="7">
        <v>44258</v>
      </c>
      <c r="B522" s="5">
        <f>SUMPRODUCT($C$2:$P$2,$C$522:$P$522)</f>
        <v>-13967.380000000005</v>
      </c>
      <c r="C522" s="5">
        <f>IF(ISERROR(VLOOKUP($A$522, 文字檔!A:B, 2, 0)),0,VLOOKUP($A$522, 文字檔!A:B, 2, 0))</f>
        <v>-5367.38</v>
      </c>
      <c r="D522" s="5">
        <f>IF(ISERROR(VLOOKUP($A$522, 文字檔!C:D, 2, 0)),0,VLOOKUP($A$522, 文字檔!C:D, 2, 0))</f>
        <v>0</v>
      </c>
      <c r="E522" s="5">
        <f>IF(ISERROR(VLOOKUP($A$522, 文字檔!E:F, 2, 0)),0,VLOOKUP($A$522, 文字檔!E:F, 2, 0))</f>
        <v>0</v>
      </c>
      <c r="F522" s="5">
        <f>IF(ISERROR(VLOOKUP($A$522, 文字檔!G:H, 2, 0)),0,VLOOKUP($A$522, 文字檔!G:H, 2, 0))</f>
        <v>55800</v>
      </c>
      <c r="G522" s="5">
        <f>IF(ISERROR(VLOOKUP($A$522, 文字檔!I:J, 2, 0)),0,VLOOKUP($A$522, 文字檔!I:J, 2, 0))</f>
        <v>0</v>
      </c>
      <c r="H522" s="5">
        <f>IF(ISERROR(VLOOKUP($A$522, 文字檔!K:L, 2, 0)),0,VLOOKUP($A$522, 文字檔!K:L, 2, 0))</f>
        <v>0</v>
      </c>
      <c r="I522" s="5">
        <f>IF(ISERROR(VLOOKUP($A$522, 文字檔!M:N, 2, 0)),0,VLOOKUP($A$522, 文字檔!M:N, 2, 0))</f>
        <v>-5500</v>
      </c>
      <c r="J522" s="5">
        <f>IF(ISERROR(VLOOKUP($A$522, 文字檔!O:P, 2, 0)),0,VLOOKUP($A$522, 文字檔!O:P, 2, 0))</f>
        <v>0</v>
      </c>
      <c r="K522">
        <f>IF(ISERROR(VLOOKUP($A$522, 文字檔!Q:R, 2, 0)),0,VLOOKUP($A$522, 文字檔!Q:R, 2, 0))</f>
        <v>55800</v>
      </c>
      <c r="L522">
        <f>IF(ISERROR(VLOOKUP($A$522, 文字檔!S:T, 2, 0)),0,VLOOKUP($A$522, 文字檔!S:T, 2, 0))</f>
        <v>0</v>
      </c>
      <c r="M522">
        <f>IF(ISERROR(VLOOKUP($A$522, 文字檔!U:V, 2, 0)),0,VLOOKUP($A$522, 文字檔!U:V, 2, 0))</f>
        <v>-55800</v>
      </c>
      <c r="N522">
        <f>IF(ISERROR(VLOOKUP($A$522, 文字檔!W:X, 2, 0)),0,VLOOKUP($A$522, 文字檔!W:X, 2, 0))</f>
        <v>-55800</v>
      </c>
      <c r="O522">
        <f>IF(ISERROR(VLOOKUP($A$522, 文字檔!Y:Z, 2, 0)),0,VLOOKUP($A$522, 文字檔!Y:Z, 2, 0))</f>
        <v>-3100</v>
      </c>
      <c r="P522">
        <f>IF(ISERROR(VLOOKUP($A$522, 文字檔!AA:AB, 2, 0)),0,VLOOKUP($A$522, 文字檔!AA:AB, 2, 0))</f>
        <v>0</v>
      </c>
    </row>
    <row r="523" spans="1:16" ht="16.2">
      <c r="A523" s="7">
        <v>44259</v>
      </c>
      <c r="B523" s="5">
        <f>SUMPRODUCT($C$2:$P$2,$C$523:$P$523)</f>
        <v>-22575.799999999988</v>
      </c>
      <c r="C523" s="5">
        <f>IF(ISERROR(VLOOKUP($A$523, 文字檔!A:B, 2, 0)),0,VLOOKUP($A$523, 文字檔!A:B, 2, 0))</f>
        <v>-27314.45</v>
      </c>
      <c r="D523" s="5">
        <f>IF(ISERROR(VLOOKUP($A$523, 文字檔!C:D, 2, 0)),0,VLOOKUP($A$523, 文字檔!C:D, 2, 0))</f>
        <v>0</v>
      </c>
      <c r="E523" s="5">
        <f>IF(ISERROR(VLOOKUP($A$523, 文字檔!E:F, 2, 0)),0,VLOOKUP($A$523, 文字檔!E:F, 2, 0))</f>
        <v>0</v>
      </c>
      <c r="F523" s="5">
        <f>IF(ISERROR(VLOOKUP($A$523, 文字檔!G:H, 2, 0)),0,VLOOKUP($A$523, 文字檔!G:H, 2, 0))</f>
        <v>-52000</v>
      </c>
      <c r="G523" s="5">
        <f>IF(ISERROR(VLOOKUP($A$523, 文字檔!I:J, 2, 0)),0,VLOOKUP($A$523, 文字檔!I:J, 2, 0))</f>
        <v>0</v>
      </c>
      <c r="H523" s="5">
        <f>IF(ISERROR(VLOOKUP($A$523, 文字檔!K:L, 2, 0)),0,VLOOKUP($A$523, 文字檔!K:L, 2, 0))</f>
        <v>0</v>
      </c>
      <c r="I523" s="5">
        <f>IF(ISERROR(VLOOKUP($A$523, 文字檔!M:N, 2, 0)),0,VLOOKUP($A$523, 文字檔!M:N, 2, 0))</f>
        <v>30500</v>
      </c>
      <c r="J523" s="5">
        <f>IF(ISERROR(VLOOKUP($A$523, 文字檔!O:P, 2, 0)),0,VLOOKUP($A$523, 文字檔!O:P, 2, 0))</f>
        <v>0</v>
      </c>
      <c r="K523">
        <f>IF(ISERROR(VLOOKUP($A$523, 文字檔!Q:R, 2, 0)),0,VLOOKUP($A$523, 文字檔!Q:R, 2, 0))</f>
        <v>-52000</v>
      </c>
      <c r="L523">
        <f>IF(ISERROR(VLOOKUP($A$523, 文字檔!S:T, 2, 0)),0,VLOOKUP($A$523, 文字檔!S:T, 2, 0))</f>
        <v>-17161.349999999999</v>
      </c>
      <c r="M523">
        <f>IF(ISERROR(VLOOKUP($A$523, 文字檔!U:V, 2, 0)),0,VLOOKUP($A$523, 文字檔!U:V, 2, 0))</f>
        <v>52000</v>
      </c>
      <c r="N523">
        <f>IF(ISERROR(VLOOKUP($A$523, 文字檔!W:X, 2, 0)),0,VLOOKUP($A$523, 文字檔!W:X, 2, 0))</f>
        <v>46700</v>
      </c>
      <c r="O523">
        <f>IF(ISERROR(VLOOKUP($A$523, 文字檔!Y:Z, 2, 0)),0,VLOOKUP($A$523, 文字檔!Y:Z, 2, 0))</f>
        <v>-600</v>
      </c>
      <c r="P523">
        <f>IF(ISERROR(VLOOKUP($A$523, 文字檔!AA:AB, 2, 0)),0,VLOOKUP($A$523, 文字檔!AA:AB, 2, 0))</f>
        <v>-2700</v>
      </c>
    </row>
    <row r="524" spans="1:16" ht="16.2">
      <c r="A524" s="7">
        <v>44260</v>
      </c>
      <c r="B524" s="5">
        <f>SUMPRODUCT($C$2:$P$2,$C$524:$P$524)</f>
        <v>-15983.25</v>
      </c>
      <c r="C524" s="5">
        <f>IF(ISERROR(VLOOKUP($A$524, 文字檔!A:B, 2, 0)),0,VLOOKUP($A$524, 文字檔!A:B, 2, 0))</f>
        <v>26255.360000000001</v>
      </c>
      <c r="D524" s="5">
        <f>IF(ISERROR(VLOOKUP($A$524, 文字檔!C:D, 2, 0)),0,VLOOKUP($A$524, 文字檔!C:D, 2, 0))</f>
        <v>0</v>
      </c>
      <c r="E524" s="5">
        <f>IF(ISERROR(VLOOKUP($A$524, 文字檔!E:F, 2, 0)),0,VLOOKUP($A$524, 文字檔!E:F, 2, 0))</f>
        <v>0</v>
      </c>
      <c r="F524" s="5">
        <f>IF(ISERROR(VLOOKUP($A$524, 文字檔!G:H, 2, 0)),0,VLOOKUP($A$524, 文字檔!G:H, 2, 0))</f>
        <v>-14000</v>
      </c>
      <c r="G524" s="5">
        <f>IF(ISERROR(VLOOKUP($A$524, 文字檔!I:J, 2, 0)),0,VLOOKUP($A$524, 文字檔!I:J, 2, 0))</f>
        <v>2700</v>
      </c>
      <c r="H524" s="5">
        <f>IF(ISERROR(VLOOKUP($A$524, 文字檔!K:L, 2, 0)),0,VLOOKUP($A$524, 文字檔!K:L, 2, 0))</f>
        <v>-5538.61</v>
      </c>
      <c r="I524" s="5">
        <f>IF(ISERROR(VLOOKUP($A$524, 文字檔!M:N, 2, 0)),0,VLOOKUP($A$524, 文字檔!M:N, 2, 0))</f>
        <v>-3500</v>
      </c>
      <c r="J524" s="5">
        <f>IF(ISERROR(VLOOKUP($A$524, 文字檔!O:P, 2, 0)),0,VLOOKUP($A$524, 文字檔!O:P, 2, 0))</f>
        <v>0</v>
      </c>
      <c r="K524">
        <f>IF(ISERROR(VLOOKUP($A$524, 文字檔!Q:R, 2, 0)),0,VLOOKUP($A$524, 文字檔!Q:R, 2, 0))</f>
        <v>-14000</v>
      </c>
      <c r="L524">
        <f>IF(ISERROR(VLOOKUP($A$524, 文字檔!S:T, 2, 0)),0,VLOOKUP($A$524, 文字檔!S:T, 2, 0))</f>
        <v>0</v>
      </c>
      <c r="M524">
        <f>IF(ISERROR(VLOOKUP($A$524, 文字檔!U:V, 2, 0)),0,VLOOKUP($A$524, 文字檔!U:V, 2, 0))</f>
        <v>14000</v>
      </c>
      <c r="N524">
        <f>IF(ISERROR(VLOOKUP($A$524, 文字檔!W:X, 2, 0)),0,VLOOKUP($A$524, 文字檔!W:X, 2, 0))</f>
        <v>7100</v>
      </c>
      <c r="O524">
        <f>IF(ISERROR(VLOOKUP($A$524, 文字檔!Y:Z, 2, 0)),0,VLOOKUP($A$524, 文字檔!Y:Z, 2, 0))</f>
        <v>-43000</v>
      </c>
      <c r="P524">
        <f>IF(ISERROR(VLOOKUP($A$524, 文字檔!AA:AB, 2, 0)),0,VLOOKUP($A$524, 文字檔!AA:AB, 2, 0))</f>
        <v>14000</v>
      </c>
    </row>
    <row r="525" spans="1:16" ht="16.2">
      <c r="A525" s="7">
        <v>44261</v>
      </c>
      <c r="B525" s="5">
        <f>SUMPRODUCT($C$2:$P$2,$C$525:$P$525)</f>
        <v>0</v>
      </c>
      <c r="C525" s="5">
        <f>IF(ISERROR(VLOOKUP($A$525, 文字檔!A:B, 2, 0)),0,VLOOKUP($A$525, 文字檔!A:B, 2, 0))</f>
        <v>0</v>
      </c>
      <c r="D525" s="5">
        <f>IF(ISERROR(VLOOKUP($A$525, 文字檔!C:D, 2, 0)),0,VLOOKUP($A$525, 文字檔!C:D, 2, 0))</f>
        <v>0</v>
      </c>
      <c r="E525" s="5">
        <f>IF(ISERROR(VLOOKUP($A$525, 文字檔!E:F, 2, 0)),0,VLOOKUP($A$525, 文字檔!E:F, 2, 0))</f>
        <v>0</v>
      </c>
      <c r="F525" s="5">
        <f>IF(ISERROR(VLOOKUP($A$525, 文字檔!G:H, 2, 0)),0,VLOOKUP($A$525, 文字檔!G:H, 2, 0))</f>
        <v>0</v>
      </c>
      <c r="G525" s="5">
        <f>IF(ISERROR(VLOOKUP($A$525, 文字檔!I:J, 2, 0)),0,VLOOKUP($A$525, 文字檔!I:J, 2, 0))</f>
        <v>0</v>
      </c>
      <c r="H525" s="5">
        <f>IF(ISERROR(VLOOKUP($A$525, 文字檔!K:L, 2, 0)),0,VLOOKUP($A$525, 文字檔!K:L, 2, 0))</f>
        <v>0</v>
      </c>
      <c r="I525" s="5">
        <f>IF(ISERROR(VLOOKUP($A$525, 文字檔!M:N, 2, 0)),0,VLOOKUP($A$525, 文字檔!M:N, 2, 0))</f>
        <v>0</v>
      </c>
      <c r="J525" s="5">
        <f>IF(ISERROR(VLOOKUP($A$525, 文字檔!O:P, 2, 0)),0,VLOOKUP($A$525, 文字檔!O:P, 2, 0))</f>
        <v>0</v>
      </c>
      <c r="K525">
        <f>IF(ISERROR(VLOOKUP($A$525, 文字檔!Q:R, 2, 0)),0,VLOOKUP($A$525, 文字檔!Q:R, 2, 0))</f>
        <v>0</v>
      </c>
      <c r="L525">
        <f>IF(ISERROR(VLOOKUP($A$525, 文字檔!S:T, 2, 0)),0,VLOOKUP($A$525, 文字檔!S:T, 2, 0))</f>
        <v>0</v>
      </c>
      <c r="M525">
        <f>IF(ISERROR(VLOOKUP($A$525, 文字檔!U:V, 2, 0)),0,VLOOKUP($A$525, 文字檔!U:V, 2, 0))</f>
        <v>0</v>
      </c>
      <c r="N525">
        <f>IF(ISERROR(VLOOKUP($A$525, 文字檔!W:X, 2, 0)),0,VLOOKUP($A$525, 文字檔!W:X, 2, 0))</f>
        <v>0</v>
      </c>
      <c r="O525">
        <f>IF(ISERROR(VLOOKUP($A$525, 文字檔!Y:Z, 2, 0)),0,VLOOKUP($A$525, 文字檔!Y:Z, 2, 0))</f>
        <v>0</v>
      </c>
      <c r="P525">
        <f>IF(ISERROR(VLOOKUP($A$525, 文字檔!AA:AB, 2, 0)),0,VLOOKUP($A$525, 文字檔!AA:AB, 2, 0))</f>
        <v>0</v>
      </c>
    </row>
    <row r="526" spans="1:16" ht="16.2">
      <c r="A526" s="7">
        <v>44262</v>
      </c>
      <c r="B526" s="5">
        <f>SUMPRODUCT($C$2:$P$2,$C$526:$P$526)</f>
        <v>0</v>
      </c>
      <c r="C526" s="5">
        <f>IF(ISERROR(VLOOKUP($A$526, 文字檔!A:B, 2, 0)),0,VLOOKUP($A$526, 文字檔!A:B, 2, 0))</f>
        <v>0</v>
      </c>
      <c r="D526" s="5">
        <f>IF(ISERROR(VLOOKUP($A$526, 文字檔!C:D, 2, 0)),0,VLOOKUP($A$526, 文字檔!C:D, 2, 0))</f>
        <v>0</v>
      </c>
      <c r="E526" s="5">
        <f>IF(ISERROR(VLOOKUP($A$526, 文字檔!E:F, 2, 0)),0,VLOOKUP($A$526, 文字檔!E:F, 2, 0))</f>
        <v>0</v>
      </c>
      <c r="F526" s="5">
        <f>IF(ISERROR(VLOOKUP($A$526, 文字檔!G:H, 2, 0)),0,VLOOKUP($A$526, 文字檔!G:H, 2, 0))</f>
        <v>0</v>
      </c>
      <c r="G526" s="5">
        <f>IF(ISERROR(VLOOKUP($A$526, 文字檔!I:J, 2, 0)),0,VLOOKUP($A$526, 文字檔!I:J, 2, 0))</f>
        <v>0</v>
      </c>
      <c r="H526" s="5">
        <f>IF(ISERROR(VLOOKUP($A$526, 文字檔!K:L, 2, 0)),0,VLOOKUP($A$526, 文字檔!K:L, 2, 0))</f>
        <v>0</v>
      </c>
      <c r="I526" s="5">
        <f>IF(ISERROR(VLOOKUP($A$526, 文字檔!M:N, 2, 0)),0,VLOOKUP($A$526, 文字檔!M:N, 2, 0))</f>
        <v>0</v>
      </c>
      <c r="J526" s="5">
        <f>IF(ISERROR(VLOOKUP($A$526, 文字檔!O:P, 2, 0)),0,VLOOKUP($A$526, 文字檔!O:P, 2, 0))</f>
        <v>0</v>
      </c>
      <c r="K526">
        <f>IF(ISERROR(VLOOKUP($A$526, 文字檔!Q:R, 2, 0)),0,VLOOKUP($A$526, 文字檔!Q:R, 2, 0))</f>
        <v>0</v>
      </c>
      <c r="L526">
        <f>IF(ISERROR(VLOOKUP($A$526, 文字檔!S:T, 2, 0)),0,VLOOKUP($A$526, 文字檔!S:T, 2, 0))</f>
        <v>0</v>
      </c>
      <c r="M526">
        <f>IF(ISERROR(VLOOKUP($A$526, 文字檔!U:V, 2, 0)),0,VLOOKUP($A$526, 文字檔!U:V, 2, 0))</f>
        <v>0</v>
      </c>
      <c r="N526">
        <f>IF(ISERROR(VLOOKUP($A$526, 文字檔!W:X, 2, 0)),0,VLOOKUP($A$526, 文字檔!W:X, 2, 0))</f>
        <v>0</v>
      </c>
      <c r="O526">
        <f>IF(ISERROR(VLOOKUP($A$526, 文字檔!Y:Z, 2, 0)),0,VLOOKUP($A$526, 文字檔!Y:Z, 2, 0))</f>
        <v>0</v>
      </c>
      <c r="P526">
        <f>IF(ISERROR(VLOOKUP($A$526, 文字檔!AA:AB, 2, 0)),0,VLOOKUP($A$526, 文字檔!AA:AB, 2, 0))</f>
        <v>0</v>
      </c>
    </row>
    <row r="527" spans="1:16" ht="16.2">
      <c r="A527" s="7">
        <v>44263</v>
      </c>
      <c r="B527" s="5">
        <f>SUMPRODUCT($C$2:$P$2,$C$527:$P$527)</f>
        <v>5331.25</v>
      </c>
      <c r="C527" s="5">
        <f>IF(ISERROR(VLOOKUP($A$527, 文字檔!A:B, 2, 0)),0,VLOOKUP($A$527, 文字檔!A:B, 2, 0))</f>
        <v>51043.42</v>
      </c>
      <c r="D527" s="5">
        <f>IF(ISERROR(VLOOKUP($A$527, 文字檔!C:D, 2, 0)),0,VLOOKUP($A$527, 文字檔!C:D, 2, 0))</f>
        <v>0</v>
      </c>
      <c r="E527" s="5">
        <f>IF(ISERROR(VLOOKUP($A$527, 文字檔!E:F, 2, 0)),0,VLOOKUP($A$527, 文字檔!E:F, 2, 0))</f>
        <v>0</v>
      </c>
      <c r="F527" s="5">
        <f>IF(ISERROR(VLOOKUP($A$527, 文字檔!G:H, 2, 0)),0,VLOOKUP($A$527, 文字檔!G:H, 2, 0))</f>
        <v>-7800</v>
      </c>
      <c r="G527" s="5">
        <f>IF(ISERROR(VLOOKUP($A$527, 文字檔!I:J, 2, 0)),0,VLOOKUP($A$527, 文字檔!I:J, 2, 0))</f>
        <v>7100</v>
      </c>
      <c r="H527" s="5">
        <f>IF(ISERROR(VLOOKUP($A$527, 文字檔!K:L, 2, 0)),0,VLOOKUP($A$527, 文字檔!K:L, 2, 0))</f>
        <v>-6557.36</v>
      </c>
      <c r="I527" s="5">
        <f>IF(ISERROR(VLOOKUP($A$527, 文字檔!M:N, 2, 0)),0,VLOOKUP($A$527, 文字檔!M:N, 2, 0))</f>
        <v>-21700</v>
      </c>
      <c r="J527" s="5">
        <f>IF(ISERROR(VLOOKUP($A$527, 文字檔!O:P, 2, 0)),0,VLOOKUP($A$527, 文字檔!O:P, 2, 0))</f>
        <v>0</v>
      </c>
      <c r="K527">
        <f>IF(ISERROR(VLOOKUP($A$527, 文字檔!Q:R, 2, 0)),0,VLOOKUP($A$527, 文字檔!Q:R, 2, 0))</f>
        <v>-7800</v>
      </c>
      <c r="L527">
        <f>IF(ISERROR(VLOOKUP($A$527, 文字檔!S:T, 2, 0)),0,VLOOKUP($A$527, 文字檔!S:T, 2, 0))</f>
        <v>12045.19</v>
      </c>
      <c r="M527">
        <f>IF(ISERROR(VLOOKUP($A$527, 文字檔!U:V, 2, 0)),0,VLOOKUP($A$527, 文字檔!U:V, 2, 0))</f>
        <v>7800</v>
      </c>
      <c r="N527">
        <f>IF(ISERROR(VLOOKUP($A$527, 文字檔!W:X, 2, 0)),0,VLOOKUP($A$527, 文字檔!W:X, 2, 0))</f>
        <v>-24400</v>
      </c>
      <c r="O527">
        <f>IF(ISERROR(VLOOKUP($A$527, 文字檔!Y:Z, 2, 0)),0,VLOOKUP($A$527, 文字檔!Y:Z, 2, 0))</f>
        <v>28200</v>
      </c>
      <c r="P527">
        <f>IF(ISERROR(VLOOKUP($A$527, 文字檔!AA:AB, 2, 0)),0,VLOOKUP($A$527, 文字檔!AA:AB, 2, 0))</f>
        <v>-32600</v>
      </c>
    </row>
    <row r="528" spans="1:16" ht="16.2">
      <c r="A528" s="7">
        <v>44264</v>
      </c>
      <c r="B528" s="5">
        <f>SUMPRODUCT($C$2:$P$2,$C$528:$P$528)</f>
        <v>-100790.98999999999</v>
      </c>
      <c r="C528" s="5">
        <f>IF(ISERROR(VLOOKUP($A$528, 文字檔!A:B, 2, 0)),0,VLOOKUP($A$528, 文字檔!A:B, 2, 0))</f>
        <v>0</v>
      </c>
      <c r="D528" s="5">
        <f>IF(ISERROR(VLOOKUP($A$528, 文字檔!C:D, 2, 0)),0,VLOOKUP($A$528, 文字檔!C:D, 2, 0))</f>
        <v>0</v>
      </c>
      <c r="E528" s="5">
        <f>IF(ISERROR(VLOOKUP($A$528, 文字檔!E:F, 2, 0)),0,VLOOKUP($A$528, 文字檔!E:F, 2, 0))</f>
        <v>0</v>
      </c>
      <c r="F528" s="5">
        <f>IF(ISERROR(VLOOKUP($A$528, 文字檔!G:H, 2, 0)),0,VLOOKUP($A$528, 文字檔!G:H, 2, 0))</f>
        <v>1200</v>
      </c>
      <c r="G528" s="5">
        <f>IF(ISERROR(VLOOKUP($A$528, 文字檔!I:J, 2, 0)),0,VLOOKUP($A$528, 文字檔!I:J, 2, 0))</f>
        <v>0</v>
      </c>
      <c r="H528" s="5">
        <f>IF(ISERROR(VLOOKUP($A$528, 文字檔!K:L, 2, 0)),0,VLOOKUP($A$528, 文字檔!K:L, 2, 0))</f>
        <v>-8947.4</v>
      </c>
      <c r="I528" s="5">
        <f>IF(ISERROR(VLOOKUP($A$528, 文字檔!M:N, 2, 0)),0,VLOOKUP($A$528, 文字檔!M:N, 2, 0))</f>
        <v>-1500</v>
      </c>
      <c r="J528" s="5">
        <f>IF(ISERROR(VLOOKUP($A$528, 文字檔!O:P, 2, 0)),0,VLOOKUP($A$528, 文字檔!O:P, 2, 0))</f>
        <v>0</v>
      </c>
      <c r="K528">
        <f>IF(ISERROR(VLOOKUP($A$528, 文字檔!Q:R, 2, 0)),0,VLOOKUP($A$528, 文字檔!Q:R, 2, 0))</f>
        <v>1200</v>
      </c>
      <c r="L528">
        <f>IF(ISERROR(VLOOKUP($A$528, 文字檔!S:T, 2, 0)),0,VLOOKUP($A$528, 文字檔!S:T, 2, 0))</f>
        <v>-32343.59</v>
      </c>
      <c r="M528">
        <f>IF(ISERROR(VLOOKUP($A$528, 文字檔!U:V, 2, 0)),0,VLOOKUP($A$528, 文字檔!U:V, 2, 0))</f>
        <v>-1200</v>
      </c>
      <c r="N528">
        <f>IF(ISERROR(VLOOKUP($A$528, 文字檔!W:X, 2, 0)),0,VLOOKUP($A$528, 文字檔!W:X, 2, 0))</f>
        <v>-17300</v>
      </c>
      <c r="O528">
        <f>IF(ISERROR(VLOOKUP($A$528, 文字檔!Y:Z, 2, 0)),0,VLOOKUP($A$528, 文字檔!Y:Z, 2, 0))</f>
        <v>-40700</v>
      </c>
      <c r="P528">
        <f>IF(ISERROR(VLOOKUP($A$528, 文字檔!AA:AB, 2, 0)),0,VLOOKUP($A$528, 文字檔!AA:AB, 2, 0))</f>
        <v>-1200</v>
      </c>
    </row>
    <row r="529" spans="1:16" ht="16.2">
      <c r="A529" s="7">
        <v>44265</v>
      </c>
      <c r="B529" s="5">
        <f>SUMPRODUCT($C$2:$P$2,$C$529:$P$529)</f>
        <v>9747.260000000002</v>
      </c>
      <c r="C529" s="5">
        <f>IF(ISERROR(VLOOKUP($A$529, 文字檔!A:B, 2, 0)),0,VLOOKUP($A$529, 文字檔!A:B, 2, 0))</f>
        <v>0</v>
      </c>
      <c r="D529" s="5">
        <f>IF(ISERROR(VLOOKUP($A$529, 文字檔!C:D, 2, 0)),0,VLOOKUP($A$529, 文字檔!C:D, 2, 0))</f>
        <v>0</v>
      </c>
      <c r="E529" s="5">
        <f>IF(ISERROR(VLOOKUP($A$529, 文字檔!E:F, 2, 0)),0,VLOOKUP($A$529, 文字檔!E:F, 2, 0))</f>
        <v>0</v>
      </c>
      <c r="F529" s="5">
        <f>IF(ISERROR(VLOOKUP($A$529, 文字檔!G:H, 2, 0)),0,VLOOKUP($A$529, 文字檔!G:H, 2, 0))</f>
        <v>12200</v>
      </c>
      <c r="G529" s="5">
        <f>IF(ISERROR(VLOOKUP($A$529, 文字檔!I:J, 2, 0)),0,VLOOKUP($A$529, 文字檔!I:J, 2, 0))</f>
        <v>0</v>
      </c>
      <c r="H529" s="5">
        <f>IF(ISERROR(VLOOKUP($A$529, 文字檔!K:L, 2, 0)),0,VLOOKUP($A$529, 文字檔!K:L, 2, 0))</f>
        <v>10247.26</v>
      </c>
      <c r="I529" s="5">
        <f>IF(ISERROR(VLOOKUP($A$529, 文字檔!M:N, 2, 0)),0,VLOOKUP($A$529, 文字檔!M:N, 2, 0))</f>
        <v>500</v>
      </c>
      <c r="J529" s="5">
        <f>IF(ISERROR(VLOOKUP($A$529, 文字檔!O:P, 2, 0)),0,VLOOKUP($A$529, 文字檔!O:P, 2, 0))</f>
        <v>0</v>
      </c>
      <c r="K529">
        <f>IF(ISERROR(VLOOKUP($A$529, 文字檔!Q:R, 2, 0)),0,VLOOKUP($A$529, 文字檔!Q:R, 2, 0))</f>
        <v>12200</v>
      </c>
      <c r="L529">
        <f>IF(ISERROR(VLOOKUP($A$529, 文字檔!S:T, 2, 0)),0,VLOOKUP($A$529, 文字檔!S:T, 2, 0))</f>
        <v>0</v>
      </c>
      <c r="M529">
        <f>IF(ISERROR(VLOOKUP($A$529, 文字檔!U:V, 2, 0)),0,VLOOKUP($A$529, 文字檔!U:V, 2, 0))</f>
        <v>-12200</v>
      </c>
      <c r="N529">
        <f>IF(ISERROR(VLOOKUP($A$529, 文字檔!W:X, 2, 0)),0,VLOOKUP($A$529, 文字檔!W:X, 2, 0))</f>
        <v>-13200</v>
      </c>
      <c r="O529">
        <f>IF(ISERROR(VLOOKUP($A$529, 文字檔!Y:Z, 2, 0)),0,VLOOKUP($A$529, 文字檔!Y:Z, 2, 0))</f>
        <v>12200</v>
      </c>
      <c r="P529">
        <f>IF(ISERROR(VLOOKUP($A$529, 文字檔!AA:AB, 2, 0)),0,VLOOKUP($A$529, 文字檔!AA:AB, 2, 0))</f>
        <v>-12200</v>
      </c>
    </row>
    <row r="530" spans="1:16" ht="16.2">
      <c r="A530" s="7">
        <v>44266</v>
      </c>
      <c r="B530" s="5">
        <f>SUMPRODUCT($C$2:$P$2,$C$530:$P$530)</f>
        <v>186283.97999999998</v>
      </c>
      <c r="C530" s="5">
        <f>IF(ISERROR(VLOOKUP($A$530, 文字檔!A:B, 2, 0)),0,VLOOKUP($A$530, 文字檔!A:B, 2, 0))</f>
        <v>22832.59</v>
      </c>
      <c r="D530" s="5">
        <f>IF(ISERROR(VLOOKUP($A$530, 文字檔!C:D, 2, 0)),0,VLOOKUP($A$530, 文字檔!C:D, 2, 0))</f>
        <v>16500</v>
      </c>
      <c r="E530" s="5">
        <f>IF(ISERROR(VLOOKUP($A$530, 文字檔!E:F, 2, 0)),0,VLOOKUP($A$530, 文字檔!E:F, 2, 0))</f>
        <v>0</v>
      </c>
      <c r="F530" s="5">
        <f>IF(ISERROR(VLOOKUP($A$530, 文字檔!G:H, 2, 0)),0,VLOOKUP($A$530, 文字檔!G:H, 2, 0))</f>
        <v>58200</v>
      </c>
      <c r="G530" s="5">
        <f>IF(ISERROR(VLOOKUP($A$530, 文字檔!I:J, 2, 0)),0,VLOOKUP($A$530, 文字檔!I:J, 2, 0))</f>
        <v>14700</v>
      </c>
      <c r="H530" s="5">
        <f>IF(ISERROR(VLOOKUP($A$530, 文字檔!K:L, 2, 0)),0,VLOOKUP($A$530, 文字檔!K:L, 2, 0))</f>
        <v>35520.18</v>
      </c>
      <c r="I530" s="5">
        <f>IF(ISERROR(VLOOKUP($A$530, 文字檔!M:N, 2, 0)),0,VLOOKUP($A$530, 文字檔!M:N, 2, 0))</f>
        <v>9700</v>
      </c>
      <c r="J530" s="5">
        <f>IF(ISERROR(VLOOKUP($A$530, 文字檔!O:P, 2, 0)),0,VLOOKUP($A$530, 文字檔!O:P, 2, 0))</f>
        <v>9231.2099999999991</v>
      </c>
      <c r="K530">
        <f>IF(ISERROR(VLOOKUP($A$530, 文字檔!Q:R, 2, 0)),0,VLOOKUP($A$530, 文字檔!Q:R, 2, 0))</f>
        <v>58200</v>
      </c>
      <c r="L530">
        <f>IF(ISERROR(VLOOKUP($A$530, 文字檔!S:T, 2, 0)),0,VLOOKUP($A$530, 文字檔!S:T, 2, 0))</f>
        <v>0</v>
      </c>
      <c r="M530">
        <f>IF(ISERROR(VLOOKUP($A$530, 文字檔!U:V, 2, 0)),0,VLOOKUP($A$530, 文字檔!U:V, 2, 0))</f>
        <v>-56400</v>
      </c>
      <c r="N530">
        <f>IF(ISERROR(VLOOKUP($A$530, 文字檔!W:X, 2, 0)),0,VLOOKUP($A$530, 文字檔!W:X, 2, 0))</f>
        <v>-14200</v>
      </c>
      <c r="O530">
        <f>IF(ISERROR(VLOOKUP($A$530, 文字檔!Y:Z, 2, 0)),0,VLOOKUP($A$530, 文字檔!Y:Z, 2, 0))</f>
        <v>58200</v>
      </c>
      <c r="P530">
        <f>IF(ISERROR(VLOOKUP($A$530, 文字檔!AA:AB, 2, 0)),0,VLOOKUP($A$530, 文字檔!AA:AB, 2, 0))</f>
        <v>-26200</v>
      </c>
    </row>
    <row r="531" spans="1:16" ht="16.2">
      <c r="A531" s="7">
        <v>44267</v>
      </c>
      <c r="B531" s="5">
        <f>SUMPRODUCT($C$2:$P$2,$C$531:$P$531)</f>
        <v>55926.29</v>
      </c>
      <c r="C531" s="5">
        <f>IF(ISERROR(VLOOKUP($A$531, 文字檔!A:B, 2, 0)),0,VLOOKUP($A$531, 文字檔!A:B, 2, 0))</f>
        <v>0</v>
      </c>
      <c r="D531" s="5">
        <f>IF(ISERROR(VLOOKUP($A$531, 文字檔!C:D, 2, 0)),0,VLOOKUP($A$531, 文字檔!C:D, 2, 0))</f>
        <v>15700</v>
      </c>
      <c r="E531" s="5">
        <f>IF(ISERROR(VLOOKUP($A$531, 文字檔!E:F, 2, 0)),0,VLOOKUP($A$531, 文字檔!E:F, 2, 0))</f>
        <v>0</v>
      </c>
      <c r="F531" s="5">
        <f>IF(ISERROR(VLOOKUP($A$531, 文字檔!G:H, 2, 0)),0,VLOOKUP($A$531, 文字檔!G:H, 2, 0))</f>
        <v>9600</v>
      </c>
      <c r="G531" s="5">
        <f>IF(ISERROR(VLOOKUP($A$531, 文字檔!I:J, 2, 0)),0,VLOOKUP($A$531, 文字檔!I:J, 2, 0))</f>
        <v>-2900</v>
      </c>
      <c r="H531" s="5">
        <f>IF(ISERROR(VLOOKUP($A$531, 文字檔!K:L, 2, 0)),0,VLOOKUP($A$531, 文字檔!K:L, 2, 0))</f>
        <v>11226.29</v>
      </c>
      <c r="I531" s="5">
        <f>IF(ISERROR(VLOOKUP($A$531, 文字檔!M:N, 2, 0)),0,VLOOKUP($A$531, 文字檔!M:N, 2, 0))</f>
        <v>0</v>
      </c>
      <c r="J531" s="5">
        <f>IF(ISERROR(VLOOKUP($A$531, 文字檔!O:P, 2, 0)),0,VLOOKUP($A$531, 文字檔!O:P, 2, 0))</f>
        <v>0</v>
      </c>
      <c r="K531">
        <f>IF(ISERROR(VLOOKUP($A$531, 文字檔!Q:R, 2, 0)),0,VLOOKUP($A$531, 文字檔!Q:R, 2, 0))</f>
        <v>9600</v>
      </c>
      <c r="L531">
        <f>IF(ISERROR(VLOOKUP($A$531, 文字檔!S:T, 2, 0)),0,VLOOKUP($A$531, 文字檔!S:T, 2, 0))</f>
        <v>0</v>
      </c>
      <c r="M531">
        <f>IF(ISERROR(VLOOKUP($A$531, 文字檔!U:V, 2, 0)),0,VLOOKUP($A$531, 文字檔!U:V, 2, 0))</f>
        <v>9600</v>
      </c>
      <c r="N531">
        <f>IF(ISERROR(VLOOKUP($A$531, 文字檔!W:X, 2, 0)),0,VLOOKUP($A$531, 文字檔!W:X, 2, 0))</f>
        <v>-10000</v>
      </c>
      <c r="O531">
        <f>IF(ISERROR(VLOOKUP($A$531, 文字檔!Y:Z, 2, 0)),0,VLOOKUP($A$531, 文字檔!Y:Z, 2, 0))</f>
        <v>3500</v>
      </c>
      <c r="P531">
        <f>IF(ISERROR(VLOOKUP($A$531, 文字檔!AA:AB, 2, 0)),0,VLOOKUP($A$531, 文字檔!AA:AB, 2, 0))</f>
        <v>9600</v>
      </c>
    </row>
    <row r="532" spans="1:16" ht="16.2">
      <c r="A532" s="7">
        <v>44268</v>
      </c>
      <c r="B532" s="5">
        <f>SUMPRODUCT($C$2:$P$2,$C$532:$P$532)</f>
        <v>0</v>
      </c>
      <c r="C532" s="5">
        <f>IF(ISERROR(VLOOKUP($A$532, 文字檔!A:B, 2, 0)),0,VLOOKUP($A$532, 文字檔!A:B, 2, 0))</f>
        <v>0</v>
      </c>
      <c r="D532" s="5">
        <f>IF(ISERROR(VLOOKUP($A$532, 文字檔!C:D, 2, 0)),0,VLOOKUP($A$532, 文字檔!C:D, 2, 0))</f>
        <v>0</v>
      </c>
      <c r="E532" s="5">
        <f>IF(ISERROR(VLOOKUP($A$532, 文字檔!E:F, 2, 0)),0,VLOOKUP($A$532, 文字檔!E:F, 2, 0))</f>
        <v>0</v>
      </c>
      <c r="F532" s="5">
        <f>IF(ISERROR(VLOOKUP($A$532, 文字檔!G:H, 2, 0)),0,VLOOKUP($A$532, 文字檔!G:H, 2, 0))</f>
        <v>0</v>
      </c>
      <c r="G532" s="5">
        <f>IF(ISERROR(VLOOKUP($A$532, 文字檔!I:J, 2, 0)),0,VLOOKUP($A$532, 文字檔!I:J, 2, 0))</f>
        <v>0</v>
      </c>
      <c r="H532" s="5">
        <f>IF(ISERROR(VLOOKUP($A$532, 文字檔!K:L, 2, 0)),0,VLOOKUP($A$532, 文字檔!K:L, 2, 0))</f>
        <v>0</v>
      </c>
      <c r="I532" s="5">
        <f>IF(ISERROR(VLOOKUP($A$532, 文字檔!M:N, 2, 0)),0,VLOOKUP($A$532, 文字檔!M:N, 2, 0))</f>
        <v>0</v>
      </c>
      <c r="J532" s="5">
        <f>IF(ISERROR(VLOOKUP($A$532, 文字檔!O:P, 2, 0)),0,VLOOKUP($A$532, 文字檔!O:P, 2, 0))</f>
        <v>0</v>
      </c>
      <c r="K532">
        <f>IF(ISERROR(VLOOKUP($A$532, 文字檔!Q:R, 2, 0)),0,VLOOKUP($A$532, 文字檔!Q:R, 2, 0))</f>
        <v>0</v>
      </c>
      <c r="L532">
        <f>IF(ISERROR(VLOOKUP($A$532, 文字檔!S:T, 2, 0)),0,VLOOKUP($A$532, 文字檔!S:T, 2, 0))</f>
        <v>0</v>
      </c>
      <c r="M532">
        <f>IF(ISERROR(VLOOKUP($A$532, 文字檔!U:V, 2, 0)),0,VLOOKUP($A$532, 文字檔!U:V, 2, 0))</f>
        <v>0</v>
      </c>
      <c r="N532">
        <f>IF(ISERROR(VLOOKUP($A$532, 文字檔!W:X, 2, 0)),0,VLOOKUP($A$532, 文字檔!W:X, 2, 0))</f>
        <v>0</v>
      </c>
      <c r="O532">
        <f>IF(ISERROR(VLOOKUP($A$532, 文字檔!Y:Z, 2, 0)),0,VLOOKUP($A$532, 文字檔!Y:Z, 2, 0))</f>
        <v>0</v>
      </c>
      <c r="P532">
        <f>IF(ISERROR(VLOOKUP($A$532, 文字檔!AA:AB, 2, 0)),0,VLOOKUP($A$532, 文字檔!AA:AB, 2, 0))</f>
        <v>0</v>
      </c>
    </row>
    <row r="533" spans="1:16" ht="16.2">
      <c r="A533" s="7">
        <v>44269</v>
      </c>
      <c r="B533" s="5">
        <f>SUMPRODUCT($C$2:$P$2,$C$533:$P$533)</f>
        <v>0</v>
      </c>
      <c r="C533" s="5">
        <f>IF(ISERROR(VLOOKUP($A$533, 文字檔!A:B, 2, 0)),0,VLOOKUP($A$533, 文字檔!A:B, 2, 0))</f>
        <v>0</v>
      </c>
      <c r="D533" s="5">
        <f>IF(ISERROR(VLOOKUP($A$533, 文字檔!C:D, 2, 0)),0,VLOOKUP($A$533, 文字檔!C:D, 2, 0))</f>
        <v>0</v>
      </c>
      <c r="E533" s="5">
        <f>IF(ISERROR(VLOOKUP($A$533, 文字檔!E:F, 2, 0)),0,VLOOKUP($A$533, 文字檔!E:F, 2, 0))</f>
        <v>0</v>
      </c>
      <c r="F533" s="5">
        <f>IF(ISERROR(VLOOKUP($A$533, 文字檔!G:H, 2, 0)),0,VLOOKUP($A$533, 文字檔!G:H, 2, 0))</f>
        <v>0</v>
      </c>
      <c r="G533" s="5">
        <f>IF(ISERROR(VLOOKUP($A$533, 文字檔!I:J, 2, 0)),0,VLOOKUP($A$533, 文字檔!I:J, 2, 0))</f>
        <v>0</v>
      </c>
      <c r="H533" s="5">
        <f>IF(ISERROR(VLOOKUP($A$533, 文字檔!K:L, 2, 0)),0,VLOOKUP($A$533, 文字檔!K:L, 2, 0))</f>
        <v>0</v>
      </c>
      <c r="I533" s="5">
        <f>IF(ISERROR(VLOOKUP($A$533, 文字檔!M:N, 2, 0)),0,VLOOKUP($A$533, 文字檔!M:N, 2, 0))</f>
        <v>0</v>
      </c>
      <c r="J533" s="5">
        <f>IF(ISERROR(VLOOKUP($A$533, 文字檔!O:P, 2, 0)),0,VLOOKUP($A$533, 文字檔!O:P, 2, 0))</f>
        <v>0</v>
      </c>
      <c r="K533">
        <f>IF(ISERROR(VLOOKUP($A$533, 文字檔!Q:R, 2, 0)),0,VLOOKUP($A$533, 文字檔!Q:R, 2, 0))</f>
        <v>0</v>
      </c>
      <c r="L533">
        <f>IF(ISERROR(VLOOKUP($A$533, 文字檔!S:T, 2, 0)),0,VLOOKUP($A$533, 文字檔!S:T, 2, 0))</f>
        <v>0</v>
      </c>
      <c r="M533">
        <f>IF(ISERROR(VLOOKUP($A$533, 文字檔!U:V, 2, 0)),0,VLOOKUP($A$533, 文字檔!U:V, 2, 0))</f>
        <v>0</v>
      </c>
      <c r="N533">
        <f>IF(ISERROR(VLOOKUP($A$533, 文字檔!W:X, 2, 0)),0,VLOOKUP($A$533, 文字檔!W:X, 2, 0))</f>
        <v>0</v>
      </c>
      <c r="O533">
        <f>IF(ISERROR(VLOOKUP($A$533, 文字檔!Y:Z, 2, 0)),0,VLOOKUP($A$533, 文字檔!Y:Z, 2, 0))</f>
        <v>0</v>
      </c>
      <c r="P533">
        <f>IF(ISERROR(VLOOKUP($A$533, 文字檔!AA:AB, 2, 0)),0,VLOOKUP($A$533, 文字檔!AA:AB, 2, 0))</f>
        <v>0</v>
      </c>
    </row>
    <row r="534" spans="1:16" ht="16.2">
      <c r="A534" s="7">
        <v>44270</v>
      </c>
      <c r="B534" s="5">
        <f>SUMPRODUCT($C$2:$P$2,$C$534:$P$534)</f>
        <v>-19557.52</v>
      </c>
      <c r="C534" s="5">
        <f>IF(ISERROR(VLOOKUP($A$534, 文字檔!A:B, 2, 0)),0,VLOOKUP($A$534, 文字檔!A:B, 2, 0))</f>
        <v>0</v>
      </c>
      <c r="D534" s="5">
        <f>IF(ISERROR(VLOOKUP($A$534, 文字檔!C:D, 2, 0)),0,VLOOKUP($A$534, 文字檔!C:D, 2, 0))</f>
        <v>0</v>
      </c>
      <c r="E534" s="5">
        <f>IF(ISERROR(VLOOKUP($A$534, 文字檔!E:F, 2, 0)),0,VLOOKUP($A$534, 文字檔!E:F, 2, 0))</f>
        <v>0</v>
      </c>
      <c r="F534" s="5">
        <f>IF(ISERROR(VLOOKUP($A$534, 文字檔!G:H, 2, 0)),0,VLOOKUP($A$534, 文字檔!G:H, 2, 0))</f>
        <v>-5000</v>
      </c>
      <c r="G534" s="5">
        <f>IF(ISERROR(VLOOKUP($A$534, 文字檔!I:J, 2, 0)),0,VLOOKUP($A$534, 文字檔!I:J, 2, 0))</f>
        <v>0</v>
      </c>
      <c r="H534" s="5">
        <f>IF(ISERROR(VLOOKUP($A$534, 文字檔!K:L, 2, 0)),0,VLOOKUP($A$534, 文字檔!K:L, 2, 0))</f>
        <v>7342.48</v>
      </c>
      <c r="I534" s="5">
        <f>IF(ISERROR(VLOOKUP($A$534, 文字檔!M:N, 2, 0)),0,VLOOKUP($A$534, 文字檔!M:N, 2, 0))</f>
        <v>0</v>
      </c>
      <c r="J534" s="5">
        <f>IF(ISERROR(VLOOKUP($A$534, 文字檔!O:P, 2, 0)),0,VLOOKUP($A$534, 文字檔!O:P, 2, 0))</f>
        <v>0</v>
      </c>
      <c r="K534">
        <f>IF(ISERROR(VLOOKUP($A$534, 文字檔!Q:R, 2, 0)),0,VLOOKUP($A$534, 文字檔!Q:R, 2, 0))</f>
        <v>-5000</v>
      </c>
      <c r="L534">
        <f>IF(ISERROR(VLOOKUP($A$534, 文字檔!S:T, 2, 0)),0,VLOOKUP($A$534, 文字檔!S:T, 2, 0))</f>
        <v>0</v>
      </c>
      <c r="M534">
        <f>IF(ISERROR(VLOOKUP($A$534, 文字檔!U:V, 2, 0)),0,VLOOKUP($A$534, 文字檔!U:V, 2, 0))</f>
        <v>-5000</v>
      </c>
      <c r="N534">
        <f>IF(ISERROR(VLOOKUP($A$534, 文字檔!W:X, 2, 0)),0,VLOOKUP($A$534, 文字檔!W:X, 2, 0))</f>
        <v>0</v>
      </c>
      <c r="O534">
        <f>IF(ISERROR(VLOOKUP($A$534, 文字檔!Y:Z, 2, 0)),0,VLOOKUP($A$534, 文字檔!Y:Z, 2, 0))</f>
        <v>-6900</v>
      </c>
      <c r="P534">
        <f>IF(ISERROR(VLOOKUP($A$534, 文字檔!AA:AB, 2, 0)),0,VLOOKUP($A$534, 文字檔!AA:AB, 2, 0))</f>
        <v>-5000</v>
      </c>
    </row>
    <row r="535" spans="1:16" ht="16.2">
      <c r="A535" s="7">
        <v>44271</v>
      </c>
      <c r="B535" s="5">
        <f>SUMPRODUCT($C$2:$P$2,$C$535:$P$535)</f>
        <v>94074.49</v>
      </c>
      <c r="C535" s="5">
        <f>IF(ISERROR(VLOOKUP($A$535, 文字檔!A:B, 2, 0)),0,VLOOKUP($A$535, 文字檔!A:B, 2, 0))</f>
        <v>-7750.21</v>
      </c>
      <c r="D535" s="5">
        <f>IF(ISERROR(VLOOKUP($A$535, 文字檔!C:D, 2, 0)),0,VLOOKUP($A$535, 文字檔!C:D, 2, 0))</f>
        <v>0</v>
      </c>
      <c r="E535" s="5">
        <f>IF(ISERROR(VLOOKUP($A$535, 文字檔!E:F, 2, 0)),0,VLOOKUP($A$535, 文字檔!E:F, 2, 0))</f>
        <v>0</v>
      </c>
      <c r="F535" s="5">
        <f>IF(ISERROR(VLOOKUP($A$535, 文字檔!G:H, 2, 0)),0,VLOOKUP($A$535, 文字檔!G:H, 2, 0))</f>
        <v>21600</v>
      </c>
      <c r="G535" s="5">
        <f>IF(ISERROR(VLOOKUP($A$535, 文字檔!I:J, 2, 0)),0,VLOOKUP($A$535, 文字檔!I:J, 2, 0))</f>
        <v>0</v>
      </c>
      <c r="H535" s="5">
        <f>IF(ISERROR(VLOOKUP($A$535, 文字檔!K:L, 2, 0)),0,VLOOKUP($A$535, 文字檔!K:L, 2, 0))</f>
        <v>-6175.3</v>
      </c>
      <c r="I535" s="5">
        <f>IF(ISERROR(VLOOKUP($A$535, 文字檔!M:N, 2, 0)),0,VLOOKUP($A$535, 文字檔!M:N, 2, 0))</f>
        <v>0</v>
      </c>
      <c r="J535" s="5">
        <f>IF(ISERROR(VLOOKUP($A$535, 文字檔!O:P, 2, 0)),0,VLOOKUP($A$535, 文字檔!O:P, 2, 0))</f>
        <v>0</v>
      </c>
      <c r="K535">
        <f>IF(ISERROR(VLOOKUP($A$535, 文字檔!Q:R, 2, 0)),0,VLOOKUP($A$535, 文字檔!Q:R, 2, 0))</f>
        <v>21600</v>
      </c>
      <c r="L535">
        <f>IF(ISERROR(VLOOKUP($A$535, 文字檔!S:T, 2, 0)),0,VLOOKUP($A$535, 文字檔!S:T, 2, 0))</f>
        <v>0</v>
      </c>
      <c r="M535">
        <f>IF(ISERROR(VLOOKUP($A$535, 文字檔!U:V, 2, 0)),0,VLOOKUP($A$535, 文字檔!U:V, 2, 0))</f>
        <v>21600</v>
      </c>
      <c r="N535">
        <f>IF(ISERROR(VLOOKUP($A$535, 文字檔!W:X, 2, 0)),0,VLOOKUP($A$535, 文字檔!W:X, 2, 0))</f>
        <v>0</v>
      </c>
      <c r="O535">
        <f>IF(ISERROR(VLOOKUP($A$535, 文字檔!Y:Z, 2, 0)),0,VLOOKUP($A$535, 文字檔!Y:Z, 2, 0))</f>
        <v>21600</v>
      </c>
      <c r="P535">
        <f>IF(ISERROR(VLOOKUP($A$535, 文字檔!AA:AB, 2, 0)),0,VLOOKUP($A$535, 文字檔!AA:AB, 2, 0))</f>
        <v>21600</v>
      </c>
    </row>
    <row r="536" spans="1:16" ht="16.2">
      <c r="A536" s="7">
        <v>44272</v>
      </c>
      <c r="B536" s="5">
        <f>SUMPRODUCT($C$2:$P$2,$C$536:$P$536)</f>
        <v>-136100</v>
      </c>
      <c r="C536" s="5">
        <f>IF(ISERROR(VLOOKUP($A$536, 文字檔!A:B, 2, 0)),0,VLOOKUP($A$536, 文字檔!A:B, 2, 0))</f>
        <v>0</v>
      </c>
      <c r="D536" s="5">
        <f>IF(ISERROR(VLOOKUP($A$536, 文字檔!C:D, 2, 0)),0,VLOOKUP($A$536, 文字檔!C:D, 2, 0))</f>
        <v>0</v>
      </c>
      <c r="E536" s="5">
        <f>IF(ISERROR(VLOOKUP($A$536, 文字檔!E:F, 2, 0)),0,VLOOKUP($A$536, 文字檔!E:F, 2, 0))</f>
        <v>0</v>
      </c>
      <c r="F536" s="5">
        <f>IF(ISERROR(VLOOKUP($A$536, 文字檔!G:H, 2, 0)),0,VLOOKUP($A$536, 文字檔!G:H, 2, 0))</f>
        <v>-26300</v>
      </c>
      <c r="G536" s="5">
        <f>IF(ISERROR(VLOOKUP($A$536, 文字檔!I:J, 2, 0)),0,VLOOKUP($A$536, 文字檔!I:J, 2, 0))</f>
        <v>-11400</v>
      </c>
      <c r="H536" s="5">
        <f>IF(ISERROR(VLOOKUP($A$536, 文字檔!K:L, 2, 0)),0,VLOOKUP($A$536, 文字檔!K:L, 2, 0))</f>
        <v>0</v>
      </c>
      <c r="I536" s="5">
        <f>IF(ISERROR(VLOOKUP($A$536, 文字檔!M:N, 2, 0)),0,VLOOKUP($A$536, 文字檔!M:N, 2, 0))</f>
        <v>0</v>
      </c>
      <c r="J536" s="5">
        <f>IF(ISERROR(VLOOKUP($A$536, 文字檔!O:P, 2, 0)),0,VLOOKUP($A$536, 文字檔!O:P, 2, 0))</f>
        <v>0</v>
      </c>
      <c r="K536">
        <f>IF(ISERROR(VLOOKUP($A$536, 文字檔!Q:R, 2, 0)),0,VLOOKUP($A$536, 文字檔!Q:R, 2, 0))</f>
        <v>-26300</v>
      </c>
      <c r="L536">
        <f>IF(ISERROR(VLOOKUP($A$536, 文字檔!S:T, 2, 0)),0,VLOOKUP($A$536, 文字檔!S:T, 2, 0))</f>
        <v>0</v>
      </c>
      <c r="M536">
        <f>IF(ISERROR(VLOOKUP($A$536, 文字檔!U:V, 2, 0)),0,VLOOKUP($A$536, 文字檔!U:V, 2, 0))</f>
        <v>-26300</v>
      </c>
      <c r="N536">
        <f>IF(ISERROR(VLOOKUP($A$536, 文字檔!W:X, 2, 0)),0,VLOOKUP($A$536, 文字檔!W:X, 2, 0))</f>
        <v>-9000</v>
      </c>
      <c r="O536">
        <f>IF(ISERROR(VLOOKUP($A$536, 文字檔!Y:Z, 2, 0)),0,VLOOKUP($A$536, 文字檔!Y:Z, 2, 0))</f>
        <v>-10500</v>
      </c>
      <c r="P536">
        <f>IF(ISERROR(VLOOKUP($A$536, 文字檔!AA:AB, 2, 0)),0,VLOOKUP($A$536, 文字檔!AA:AB, 2, 0))</f>
        <v>-26300</v>
      </c>
    </row>
    <row r="537" spans="1:16" ht="16.2">
      <c r="A537" s="7">
        <v>44273</v>
      </c>
      <c r="B537" s="5">
        <f>SUMPRODUCT($C$2:$P$2,$C$537:$P$537)</f>
        <v>-80156.28</v>
      </c>
      <c r="C537" s="5">
        <f>IF(ISERROR(VLOOKUP($A$537, 文字檔!A:B, 2, 0)),0,VLOOKUP($A$537, 文字檔!A:B, 2, 0))</f>
        <v>-35157.86</v>
      </c>
      <c r="D537" s="5">
        <f>IF(ISERROR(VLOOKUP($A$537, 文字檔!C:D, 2, 0)),0,VLOOKUP($A$537, 文字檔!C:D, 2, 0))</f>
        <v>0</v>
      </c>
      <c r="E537" s="5">
        <f>IF(ISERROR(VLOOKUP($A$537, 文字檔!E:F, 2, 0)),0,VLOOKUP($A$537, 文字檔!E:F, 2, 0))</f>
        <v>0</v>
      </c>
      <c r="F537" s="5">
        <f>IF(ISERROR(VLOOKUP($A$537, 文字檔!G:H, 2, 0)),0,VLOOKUP($A$537, 文字檔!G:H, 2, 0))</f>
        <v>0</v>
      </c>
      <c r="G537" s="5">
        <f>IF(ISERROR(VLOOKUP($A$537, 文字檔!I:J, 2, 0)),0,VLOOKUP($A$537, 文字檔!I:J, 2, 0))</f>
        <v>0</v>
      </c>
      <c r="H537" s="5">
        <f>IF(ISERROR(VLOOKUP($A$537, 文字檔!K:L, 2, 0)),0,VLOOKUP($A$537, 文字檔!K:L, 2, 0))</f>
        <v>-464.87</v>
      </c>
      <c r="I537" s="5">
        <f>IF(ISERROR(VLOOKUP($A$537, 文字檔!M:N, 2, 0)),0,VLOOKUP($A$537, 文字檔!M:N, 2, 0))</f>
        <v>0</v>
      </c>
      <c r="J537" s="5">
        <f>IF(ISERROR(VLOOKUP($A$537, 文字檔!O:P, 2, 0)),0,VLOOKUP($A$537, 文字檔!O:P, 2, 0))</f>
        <v>-17957.560000000001</v>
      </c>
      <c r="K537">
        <f>IF(ISERROR(VLOOKUP($A$537, 文字檔!Q:R, 2, 0)),0,VLOOKUP($A$537, 文字檔!Q:R, 2, 0))</f>
        <v>0</v>
      </c>
      <c r="L537">
        <f>IF(ISERROR(VLOOKUP($A$537, 文字檔!S:T, 2, 0)),0,VLOOKUP($A$537, 文字檔!S:T, 2, 0))</f>
        <v>10024.01</v>
      </c>
      <c r="M537">
        <f>IF(ISERROR(VLOOKUP($A$537, 文字檔!U:V, 2, 0)),0,VLOOKUP($A$537, 文字檔!U:V, 2, 0))</f>
        <v>-28300</v>
      </c>
      <c r="N537">
        <f>IF(ISERROR(VLOOKUP($A$537, 文字檔!W:X, 2, 0)),0,VLOOKUP($A$537, 文字檔!W:X, 2, 0))</f>
        <v>0</v>
      </c>
      <c r="O537">
        <f>IF(ISERROR(VLOOKUP($A$537, 文字檔!Y:Z, 2, 0)),0,VLOOKUP($A$537, 文字檔!Y:Z, 2, 0))</f>
        <v>-8300</v>
      </c>
      <c r="P537">
        <f>IF(ISERROR(VLOOKUP($A$537, 文字檔!AA:AB, 2, 0)),0,VLOOKUP($A$537, 文字檔!AA:AB, 2, 0))</f>
        <v>0</v>
      </c>
    </row>
    <row r="538" spans="1:16" ht="16.2">
      <c r="A538" s="7">
        <v>44274</v>
      </c>
      <c r="B538" s="5">
        <f>SUMPRODUCT($C$2:$P$2,$C$538:$P$538)</f>
        <v>-65244.56</v>
      </c>
      <c r="C538" s="5">
        <f>IF(ISERROR(VLOOKUP($A$538, 文字檔!A:B, 2, 0)),0,VLOOKUP($A$538, 文字檔!A:B, 2, 0))</f>
        <v>0</v>
      </c>
      <c r="D538" s="5">
        <f>IF(ISERROR(VLOOKUP($A$538, 文字檔!C:D, 2, 0)),0,VLOOKUP($A$538, 文字檔!C:D, 2, 0))</f>
        <v>15100</v>
      </c>
      <c r="E538" s="5">
        <f>IF(ISERROR(VLOOKUP($A$538, 文字檔!E:F, 2, 0)),0,VLOOKUP($A$538, 文字檔!E:F, 2, 0))</f>
        <v>0</v>
      </c>
      <c r="F538" s="5">
        <f>IF(ISERROR(VLOOKUP($A$538, 文字檔!G:H, 2, 0)),0,VLOOKUP($A$538, 文字檔!G:H, 2, 0))</f>
        <v>-4300</v>
      </c>
      <c r="G538" s="5">
        <f>IF(ISERROR(VLOOKUP($A$538, 文字檔!I:J, 2, 0)),0,VLOOKUP($A$538, 文字檔!I:J, 2, 0))</f>
        <v>20300</v>
      </c>
      <c r="H538" s="5">
        <f>IF(ISERROR(VLOOKUP($A$538, 文字檔!K:L, 2, 0)),0,VLOOKUP($A$538, 文字檔!K:L, 2, 0))</f>
        <v>31355.439999999999</v>
      </c>
      <c r="I538" s="5">
        <f>IF(ISERROR(VLOOKUP($A$538, 文字檔!M:N, 2, 0)),0,VLOOKUP($A$538, 文字檔!M:N, 2, 0))</f>
        <v>0</v>
      </c>
      <c r="J538" s="5">
        <f>IF(ISERROR(VLOOKUP($A$538, 文字檔!O:P, 2, 0)),0,VLOOKUP($A$538, 文字檔!O:P, 2, 0))</f>
        <v>0</v>
      </c>
      <c r="K538">
        <f>IF(ISERROR(VLOOKUP($A$538, 文字檔!Q:R, 2, 0)),0,VLOOKUP($A$538, 文字檔!Q:R, 2, 0))</f>
        <v>-41100</v>
      </c>
      <c r="L538">
        <f>IF(ISERROR(VLOOKUP($A$538, 文字檔!S:T, 2, 0)),0,VLOOKUP($A$538, 文字檔!S:T, 2, 0))</f>
        <v>0</v>
      </c>
      <c r="M538">
        <f>IF(ISERROR(VLOOKUP($A$538, 文字檔!U:V, 2, 0)),0,VLOOKUP($A$538, 文字檔!U:V, 2, 0))</f>
        <v>-39500</v>
      </c>
      <c r="N538">
        <f>IF(ISERROR(VLOOKUP($A$538, 文字檔!W:X, 2, 0)),0,VLOOKUP($A$538, 文字檔!W:X, 2, 0))</f>
        <v>21900</v>
      </c>
      <c r="O538">
        <f>IF(ISERROR(VLOOKUP($A$538, 文字檔!Y:Z, 2, 0)),0,VLOOKUP($A$538, 文字檔!Y:Z, 2, 0))</f>
        <v>-53000</v>
      </c>
      <c r="P538">
        <f>IF(ISERROR(VLOOKUP($A$538, 文字檔!AA:AB, 2, 0)),0,VLOOKUP($A$538, 文字檔!AA:AB, 2, 0))</f>
        <v>-16000</v>
      </c>
    </row>
    <row r="539" spans="1:16" ht="16.2">
      <c r="A539" s="7">
        <v>44275</v>
      </c>
      <c r="B539" s="5">
        <f>SUMPRODUCT($C$2:$P$2,$C$539:$P$539)</f>
        <v>0</v>
      </c>
      <c r="C539" s="5">
        <f>IF(ISERROR(VLOOKUP($A$539, 文字檔!A:B, 2, 0)),0,VLOOKUP($A$539, 文字檔!A:B, 2, 0))</f>
        <v>0</v>
      </c>
      <c r="D539" s="5">
        <f>IF(ISERROR(VLOOKUP($A$539, 文字檔!C:D, 2, 0)),0,VLOOKUP($A$539, 文字檔!C:D, 2, 0))</f>
        <v>0</v>
      </c>
      <c r="E539" s="5">
        <f>IF(ISERROR(VLOOKUP($A$539, 文字檔!E:F, 2, 0)),0,VLOOKUP($A$539, 文字檔!E:F, 2, 0))</f>
        <v>0</v>
      </c>
      <c r="F539" s="5">
        <f>IF(ISERROR(VLOOKUP($A$539, 文字檔!G:H, 2, 0)),0,VLOOKUP($A$539, 文字檔!G:H, 2, 0))</f>
        <v>0</v>
      </c>
      <c r="G539" s="5">
        <f>IF(ISERROR(VLOOKUP($A$539, 文字檔!I:J, 2, 0)),0,VLOOKUP($A$539, 文字檔!I:J, 2, 0))</f>
        <v>0</v>
      </c>
      <c r="H539" s="5">
        <f>IF(ISERROR(VLOOKUP($A$539, 文字檔!K:L, 2, 0)),0,VLOOKUP($A$539, 文字檔!K:L, 2, 0))</f>
        <v>0</v>
      </c>
      <c r="I539" s="5">
        <f>IF(ISERROR(VLOOKUP($A$539, 文字檔!M:N, 2, 0)),0,VLOOKUP($A$539, 文字檔!M:N, 2, 0))</f>
        <v>0</v>
      </c>
      <c r="J539" s="5">
        <f>IF(ISERROR(VLOOKUP($A$539, 文字檔!O:P, 2, 0)),0,VLOOKUP($A$539, 文字檔!O:P, 2, 0))</f>
        <v>0</v>
      </c>
      <c r="K539">
        <f>IF(ISERROR(VLOOKUP($A$539, 文字檔!Q:R, 2, 0)),0,VLOOKUP($A$539, 文字檔!Q:R, 2, 0))</f>
        <v>0</v>
      </c>
      <c r="L539">
        <f>IF(ISERROR(VLOOKUP($A$539, 文字檔!S:T, 2, 0)),0,VLOOKUP($A$539, 文字檔!S:T, 2, 0))</f>
        <v>0</v>
      </c>
      <c r="M539">
        <f>IF(ISERROR(VLOOKUP($A$539, 文字檔!U:V, 2, 0)),0,VLOOKUP($A$539, 文字檔!U:V, 2, 0))</f>
        <v>0</v>
      </c>
      <c r="N539">
        <f>IF(ISERROR(VLOOKUP($A$539, 文字檔!W:X, 2, 0)),0,VLOOKUP($A$539, 文字檔!W:X, 2, 0))</f>
        <v>0</v>
      </c>
      <c r="O539">
        <f>IF(ISERROR(VLOOKUP($A$539, 文字檔!Y:Z, 2, 0)),0,VLOOKUP($A$539, 文字檔!Y:Z, 2, 0))</f>
        <v>0</v>
      </c>
      <c r="P539">
        <f>IF(ISERROR(VLOOKUP($A$539, 文字檔!AA:AB, 2, 0)),0,VLOOKUP($A$539, 文字檔!AA:AB, 2, 0))</f>
        <v>0</v>
      </c>
    </row>
    <row r="540" spans="1:16" ht="16.2">
      <c r="A540" s="7">
        <v>44276</v>
      </c>
      <c r="B540" s="5">
        <f>SUMPRODUCT($C$2:$P$2,$C$540:$P$540)</f>
        <v>0</v>
      </c>
      <c r="C540" s="5">
        <f>IF(ISERROR(VLOOKUP($A$540, 文字檔!A:B, 2, 0)),0,VLOOKUP($A$540, 文字檔!A:B, 2, 0))</f>
        <v>0</v>
      </c>
      <c r="D540" s="5">
        <f>IF(ISERROR(VLOOKUP($A$540, 文字檔!C:D, 2, 0)),0,VLOOKUP($A$540, 文字檔!C:D, 2, 0))</f>
        <v>0</v>
      </c>
      <c r="E540" s="5">
        <f>IF(ISERROR(VLOOKUP($A$540, 文字檔!E:F, 2, 0)),0,VLOOKUP($A$540, 文字檔!E:F, 2, 0))</f>
        <v>0</v>
      </c>
      <c r="F540" s="5">
        <f>IF(ISERROR(VLOOKUP($A$540, 文字檔!G:H, 2, 0)),0,VLOOKUP($A$540, 文字檔!G:H, 2, 0))</f>
        <v>0</v>
      </c>
      <c r="G540" s="5">
        <f>IF(ISERROR(VLOOKUP($A$540, 文字檔!I:J, 2, 0)),0,VLOOKUP($A$540, 文字檔!I:J, 2, 0))</f>
        <v>0</v>
      </c>
      <c r="H540" s="5">
        <f>IF(ISERROR(VLOOKUP($A$540, 文字檔!K:L, 2, 0)),0,VLOOKUP($A$540, 文字檔!K:L, 2, 0))</f>
        <v>0</v>
      </c>
      <c r="I540" s="5">
        <f>IF(ISERROR(VLOOKUP($A$540, 文字檔!M:N, 2, 0)),0,VLOOKUP($A$540, 文字檔!M:N, 2, 0))</f>
        <v>0</v>
      </c>
      <c r="J540" s="5">
        <f>IF(ISERROR(VLOOKUP($A$540, 文字檔!O:P, 2, 0)),0,VLOOKUP($A$540, 文字檔!O:P, 2, 0))</f>
        <v>0</v>
      </c>
      <c r="K540">
        <f>IF(ISERROR(VLOOKUP($A$540, 文字檔!Q:R, 2, 0)),0,VLOOKUP($A$540, 文字檔!Q:R, 2, 0))</f>
        <v>0</v>
      </c>
      <c r="L540">
        <f>IF(ISERROR(VLOOKUP($A$540, 文字檔!S:T, 2, 0)),0,VLOOKUP($A$540, 文字檔!S:T, 2, 0))</f>
        <v>0</v>
      </c>
      <c r="M540">
        <f>IF(ISERROR(VLOOKUP($A$540, 文字檔!U:V, 2, 0)),0,VLOOKUP($A$540, 文字檔!U:V, 2, 0))</f>
        <v>0</v>
      </c>
      <c r="N540">
        <f>IF(ISERROR(VLOOKUP($A$540, 文字檔!W:X, 2, 0)),0,VLOOKUP($A$540, 文字檔!W:X, 2, 0))</f>
        <v>0</v>
      </c>
      <c r="O540">
        <f>IF(ISERROR(VLOOKUP($A$540, 文字檔!Y:Z, 2, 0)),0,VLOOKUP($A$540, 文字檔!Y:Z, 2, 0))</f>
        <v>0</v>
      </c>
      <c r="P540">
        <f>IF(ISERROR(VLOOKUP($A$540, 文字檔!AA:AB, 2, 0)),0,VLOOKUP($A$540, 文字檔!AA:AB, 2, 0))</f>
        <v>0</v>
      </c>
    </row>
    <row r="541" spans="1:16" ht="16.2">
      <c r="A541" s="7">
        <v>44277</v>
      </c>
      <c r="B541" s="5">
        <f>SUMPRODUCT($C$2:$P$2,$C$541:$P$541)</f>
        <v>-16221.620000000003</v>
      </c>
      <c r="C541" s="5">
        <f>IF(ISERROR(VLOOKUP($A$541, 文字檔!A:B, 2, 0)),0,VLOOKUP($A$541, 文字檔!A:B, 2, 0))</f>
        <v>41838.559999999998</v>
      </c>
      <c r="D541" s="5">
        <f>IF(ISERROR(VLOOKUP($A$541, 文字檔!C:D, 2, 0)),0,VLOOKUP($A$541, 文字檔!C:D, 2, 0))</f>
        <v>-25400</v>
      </c>
      <c r="E541" s="5">
        <f>IF(ISERROR(VLOOKUP($A$541, 文字檔!E:F, 2, 0)),0,VLOOKUP($A$541, 文字檔!E:F, 2, 0))</f>
        <v>0</v>
      </c>
      <c r="F541" s="5">
        <f>IF(ISERROR(VLOOKUP($A$541, 文字檔!G:H, 2, 0)),0,VLOOKUP($A$541, 文字檔!G:H, 2, 0))</f>
        <v>25400</v>
      </c>
      <c r="G541" s="5">
        <f>IF(ISERROR(VLOOKUP($A$541, 文字檔!I:J, 2, 0)),0,VLOOKUP($A$541, 文字檔!I:J, 2, 0))</f>
        <v>-36600</v>
      </c>
      <c r="H541" s="5">
        <f>IF(ISERROR(VLOOKUP($A$541, 文字檔!K:L, 2, 0)),0,VLOOKUP($A$541, 文字檔!K:L, 2, 0))</f>
        <v>-8560.18</v>
      </c>
      <c r="I541" s="5">
        <f>IF(ISERROR(VLOOKUP($A$541, 文字檔!M:N, 2, 0)),0,VLOOKUP($A$541, 文字檔!M:N, 2, 0))</f>
        <v>0</v>
      </c>
      <c r="J541" s="5">
        <f>IF(ISERROR(VLOOKUP($A$541, 文字檔!O:P, 2, 0)),0,VLOOKUP($A$541, 文字檔!O:P, 2, 0))</f>
        <v>0</v>
      </c>
      <c r="K541">
        <f>IF(ISERROR(VLOOKUP($A$541, 文字檔!Q:R, 2, 0)),0,VLOOKUP($A$541, 文字檔!Q:R, 2, 0))</f>
        <v>25400</v>
      </c>
      <c r="L541">
        <f>IF(ISERROR(VLOOKUP($A$541, 文字檔!S:T, 2, 0)),0,VLOOKUP($A$541, 文字檔!S:T, 2, 0))</f>
        <v>0</v>
      </c>
      <c r="M541">
        <f>IF(ISERROR(VLOOKUP($A$541, 文字檔!U:V, 2, 0)),0,VLOOKUP($A$541, 文字檔!U:V, 2, 0))</f>
        <v>0</v>
      </c>
      <c r="N541">
        <f>IF(ISERROR(VLOOKUP($A$541, 文字檔!W:X, 2, 0)),0,VLOOKUP($A$541, 文字檔!W:X, 2, 0))</f>
        <v>-12900</v>
      </c>
      <c r="O541">
        <f>IF(ISERROR(VLOOKUP($A$541, 文字檔!Y:Z, 2, 0)),0,VLOOKUP($A$541, 文字檔!Y:Z, 2, 0))</f>
        <v>-25400</v>
      </c>
      <c r="P541">
        <f>IF(ISERROR(VLOOKUP($A$541, 文字檔!AA:AB, 2, 0)),0,VLOOKUP($A$541, 文字檔!AA:AB, 2, 0))</f>
        <v>0</v>
      </c>
    </row>
    <row r="542" spans="1:16" ht="16.2">
      <c r="A542" s="7">
        <v>44278</v>
      </c>
      <c r="B542" s="5">
        <f>SUMPRODUCT($C$2:$P$2,$C$542:$P$542)</f>
        <v>-46141.72</v>
      </c>
      <c r="C542" s="5">
        <f>IF(ISERROR(VLOOKUP($A$542, 文字檔!A:B, 2, 0)),0,VLOOKUP($A$542, 文字檔!A:B, 2, 0))</f>
        <v>0</v>
      </c>
      <c r="D542" s="5">
        <f>IF(ISERROR(VLOOKUP($A$542, 文字檔!C:D, 2, 0)),0,VLOOKUP($A$542, 文字檔!C:D, 2, 0))</f>
        <v>-12700</v>
      </c>
      <c r="E542" s="5">
        <f>IF(ISERROR(VLOOKUP($A$542, 文字檔!E:F, 2, 0)),0,VLOOKUP($A$542, 文字檔!E:F, 2, 0))</f>
        <v>0</v>
      </c>
      <c r="F542" s="5">
        <f>IF(ISERROR(VLOOKUP($A$542, 文字檔!G:H, 2, 0)),0,VLOOKUP($A$542, 文字檔!G:H, 2, 0))</f>
        <v>-4000</v>
      </c>
      <c r="G542" s="5">
        <f>IF(ISERROR(VLOOKUP($A$542, 文字檔!I:J, 2, 0)),0,VLOOKUP($A$542, 文字檔!I:J, 2, 0))</f>
        <v>6500</v>
      </c>
      <c r="H542" s="5">
        <f>IF(ISERROR(VLOOKUP($A$542, 文字檔!K:L, 2, 0)),0,VLOOKUP($A$542, 文字檔!K:L, 2, 0))</f>
        <v>-13773.32</v>
      </c>
      <c r="I542" s="5">
        <f>IF(ISERROR(VLOOKUP($A$542, 文字檔!M:N, 2, 0)),0,VLOOKUP($A$542, 文字檔!M:N, 2, 0))</f>
        <v>0</v>
      </c>
      <c r="J542" s="5">
        <f>IF(ISERROR(VLOOKUP($A$542, 文字檔!O:P, 2, 0)),0,VLOOKUP($A$542, 文字檔!O:P, 2, 0))</f>
        <v>0</v>
      </c>
      <c r="K542">
        <f>IF(ISERROR(VLOOKUP($A$542, 文字檔!Q:R, 2, 0)),0,VLOOKUP($A$542, 文字檔!Q:R, 2, 0))</f>
        <v>-4000</v>
      </c>
      <c r="L542">
        <f>IF(ISERROR(VLOOKUP($A$542, 文字檔!S:T, 2, 0)),0,VLOOKUP($A$542, 文字檔!S:T, 2, 0))</f>
        <v>8231.6</v>
      </c>
      <c r="M542">
        <f>IF(ISERROR(VLOOKUP($A$542, 文字檔!U:V, 2, 0)),0,VLOOKUP($A$542, 文字檔!U:V, 2, 0))</f>
        <v>0</v>
      </c>
      <c r="N542">
        <f>IF(ISERROR(VLOOKUP($A$542, 文字檔!W:X, 2, 0)),0,VLOOKUP($A$542, 文字檔!W:X, 2, 0))</f>
        <v>-8200</v>
      </c>
      <c r="O542">
        <f>IF(ISERROR(VLOOKUP($A$542, 文字檔!Y:Z, 2, 0)),0,VLOOKUP($A$542, 文字檔!Y:Z, 2, 0))</f>
        <v>-18200</v>
      </c>
      <c r="P542">
        <f>IF(ISERROR(VLOOKUP($A$542, 文字檔!AA:AB, 2, 0)),0,VLOOKUP($A$542, 文字檔!AA:AB, 2, 0))</f>
        <v>0</v>
      </c>
    </row>
    <row r="543" spans="1:16" ht="16.2">
      <c r="A543" s="7">
        <v>44279</v>
      </c>
      <c r="B543" s="5">
        <f>SUMPRODUCT($C$2:$P$2,$C$543:$P$543)</f>
        <v>-38077.21</v>
      </c>
      <c r="C543" s="5">
        <f>IF(ISERROR(VLOOKUP($A$543, 文字檔!A:B, 2, 0)),0,VLOOKUP($A$543, 文字檔!A:B, 2, 0))</f>
        <v>-3716.31</v>
      </c>
      <c r="D543" s="5">
        <f>IF(ISERROR(VLOOKUP($A$543, 文字檔!C:D, 2, 0)),0,VLOOKUP($A$543, 文字檔!C:D, 2, 0))</f>
        <v>0</v>
      </c>
      <c r="E543" s="5">
        <f>IF(ISERROR(VLOOKUP($A$543, 文字檔!E:F, 2, 0)),0,VLOOKUP($A$543, 文字檔!E:F, 2, 0))</f>
        <v>0</v>
      </c>
      <c r="F543" s="5">
        <f>IF(ISERROR(VLOOKUP($A$543, 文字檔!G:H, 2, 0)),0,VLOOKUP($A$543, 文字檔!G:H, 2, 0))</f>
        <v>-27400</v>
      </c>
      <c r="G543" s="5">
        <f>IF(ISERROR(VLOOKUP($A$543, 文字檔!I:J, 2, 0)),0,VLOOKUP($A$543, 文字檔!I:J, 2, 0))</f>
        <v>10100</v>
      </c>
      <c r="H543" s="5">
        <f>IF(ISERROR(VLOOKUP($A$543, 文字檔!K:L, 2, 0)),0,VLOOKUP($A$543, 文字檔!K:L, 2, 0))</f>
        <v>-8960.9</v>
      </c>
      <c r="I543" s="5">
        <f>IF(ISERROR(VLOOKUP($A$543, 文字檔!M:N, 2, 0)),0,VLOOKUP($A$543, 文字檔!M:N, 2, 0))</f>
        <v>16500</v>
      </c>
      <c r="J543" s="5">
        <f>IF(ISERROR(VLOOKUP($A$543, 文字檔!O:P, 2, 0)),0,VLOOKUP($A$543, 文字檔!O:P, 2, 0))</f>
        <v>0</v>
      </c>
      <c r="K543">
        <f>IF(ISERROR(VLOOKUP($A$543, 文字檔!Q:R, 2, 0)),0,VLOOKUP($A$543, 文字檔!Q:R, 2, 0))</f>
        <v>-27400</v>
      </c>
      <c r="L543">
        <f>IF(ISERROR(VLOOKUP($A$543, 文字檔!S:T, 2, 0)),0,VLOOKUP($A$543, 文字檔!S:T, 2, 0))</f>
        <v>0</v>
      </c>
      <c r="M543">
        <f>IF(ISERROR(VLOOKUP($A$543, 文字檔!U:V, 2, 0)),0,VLOOKUP($A$543, 文字檔!U:V, 2, 0))</f>
        <v>0</v>
      </c>
      <c r="N543">
        <f>IF(ISERROR(VLOOKUP($A$543, 文字檔!W:X, 2, 0)),0,VLOOKUP($A$543, 文字檔!W:X, 2, 0))</f>
        <v>0</v>
      </c>
      <c r="O543">
        <f>IF(ISERROR(VLOOKUP($A$543, 文字檔!Y:Z, 2, 0)),0,VLOOKUP($A$543, 文字檔!Y:Z, 2, 0))</f>
        <v>2800</v>
      </c>
      <c r="P543">
        <f>IF(ISERROR(VLOOKUP($A$543, 文字檔!AA:AB, 2, 0)),0,VLOOKUP($A$543, 文字檔!AA:AB, 2, 0))</f>
        <v>0</v>
      </c>
    </row>
    <row r="544" spans="1:16" ht="16.2">
      <c r="A544" s="7">
        <v>44280</v>
      </c>
      <c r="B544" s="5">
        <f>SUMPRODUCT($C$2:$P$2,$C$544:$P$544)</f>
        <v>-35813.43</v>
      </c>
      <c r="C544" s="5">
        <f>IF(ISERROR(VLOOKUP($A$544, 文字檔!A:B, 2, 0)),0,VLOOKUP($A$544, 文字檔!A:B, 2, 0))</f>
        <v>31642.19</v>
      </c>
      <c r="D544" s="5">
        <f>IF(ISERROR(VLOOKUP($A$544, 文字檔!C:D, 2, 0)),0,VLOOKUP($A$544, 文字檔!C:D, 2, 0))</f>
        <v>-22100</v>
      </c>
      <c r="E544" s="5">
        <f>IF(ISERROR(VLOOKUP($A$544, 文字檔!E:F, 2, 0)),0,VLOOKUP($A$544, 文字檔!E:F, 2, 0))</f>
        <v>0</v>
      </c>
      <c r="F544" s="5">
        <f>IF(ISERROR(VLOOKUP($A$544, 文字檔!G:H, 2, 0)),0,VLOOKUP($A$544, 文字檔!G:H, 2, 0))</f>
        <v>9800</v>
      </c>
      <c r="G544" s="5">
        <f>IF(ISERROR(VLOOKUP($A$544, 文字檔!I:J, 2, 0)),0,VLOOKUP($A$544, 文字檔!I:J, 2, 0))</f>
        <v>-4500</v>
      </c>
      <c r="H544" s="5">
        <f>IF(ISERROR(VLOOKUP($A$544, 文字檔!K:L, 2, 0)),0,VLOOKUP($A$544, 文字檔!K:L, 2, 0))</f>
        <v>0</v>
      </c>
      <c r="I544" s="5">
        <f>IF(ISERROR(VLOOKUP($A$544, 文字檔!M:N, 2, 0)),0,VLOOKUP($A$544, 文字檔!M:N, 2, 0))</f>
        <v>-500</v>
      </c>
      <c r="J544" s="5">
        <f>IF(ISERROR(VLOOKUP($A$544, 文字檔!O:P, 2, 0)),0,VLOOKUP($A$544, 文字檔!O:P, 2, 0))</f>
        <v>0</v>
      </c>
      <c r="K544">
        <f>IF(ISERROR(VLOOKUP($A$544, 文字檔!Q:R, 2, 0)),0,VLOOKUP($A$544, 文字檔!Q:R, 2, 0))</f>
        <v>9800</v>
      </c>
      <c r="L544">
        <f>IF(ISERROR(VLOOKUP($A$544, 文字檔!S:T, 2, 0)),0,VLOOKUP($A$544, 文字檔!S:T, 2, 0))</f>
        <v>-20555.62</v>
      </c>
      <c r="M544">
        <f>IF(ISERROR(VLOOKUP($A$544, 文字檔!U:V, 2, 0)),0,VLOOKUP($A$544, 文字檔!U:V, 2, 0))</f>
        <v>-33100</v>
      </c>
      <c r="N544">
        <f>IF(ISERROR(VLOOKUP($A$544, 文字檔!W:X, 2, 0)),0,VLOOKUP($A$544, 文字檔!W:X, 2, 0))</f>
        <v>0</v>
      </c>
      <c r="O544">
        <f>IF(ISERROR(VLOOKUP($A$544, 文字檔!Y:Z, 2, 0)),0,VLOOKUP($A$544, 文字檔!Y:Z, 2, 0))</f>
        <v>-6300</v>
      </c>
      <c r="P544">
        <f>IF(ISERROR(VLOOKUP($A$544, 文字檔!AA:AB, 2, 0)),0,VLOOKUP($A$544, 文字檔!AA:AB, 2, 0))</f>
        <v>0</v>
      </c>
    </row>
    <row r="545" spans="1:16" ht="16.2">
      <c r="A545" s="7">
        <v>44281</v>
      </c>
      <c r="B545" s="5">
        <f>SUMPRODUCT($C$2:$P$2,$C$545:$P$545)</f>
        <v>167959.24</v>
      </c>
      <c r="C545" s="5">
        <f>IF(ISERROR(VLOOKUP($A$545, 文字檔!A:B, 2, 0)),0,VLOOKUP($A$545, 文字檔!A:B, 2, 0))</f>
        <v>9224.73</v>
      </c>
      <c r="D545" s="5">
        <f>IF(ISERROR(VLOOKUP($A$545, 文字檔!C:D, 2, 0)),0,VLOOKUP($A$545, 文字檔!C:D, 2, 0))</f>
        <v>-9800</v>
      </c>
      <c r="E545" s="5">
        <f>IF(ISERROR(VLOOKUP($A$545, 文字檔!E:F, 2, 0)),0,VLOOKUP($A$545, 文字檔!E:F, 2, 0))</f>
        <v>0</v>
      </c>
      <c r="F545" s="5">
        <f>IF(ISERROR(VLOOKUP($A$545, 文字檔!G:H, 2, 0)),0,VLOOKUP($A$545, 文字檔!G:H, 2, 0))</f>
        <v>51400</v>
      </c>
      <c r="G545" s="5">
        <f>IF(ISERROR(VLOOKUP($A$545, 文字檔!I:J, 2, 0)),0,VLOOKUP($A$545, 文字檔!I:J, 2, 0))</f>
        <v>0</v>
      </c>
      <c r="H545" s="5">
        <f>IF(ISERROR(VLOOKUP($A$545, 文字檔!K:L, 2, 0)),0,VLOOKUP($A$545, 文字檔!K:L, 2, 0))</f>
        <v>-2365.4899999999998</v>
      </c>
      <c r="I545" s="5">
        <f>IF(ISERROR(VLOOKUP($A$545, 文字檔!M:N, 2, 0)),0,VLOOKUP($A$545, 文字檔!M:N, 2, 0))</f>
        <v>0</v>
      </c>
      <c r="J545" s="5">
        <f>IF(ISERROR(VLOOKUP($A$545, 文字檔!O:P, 2, 0)),0,VLOOKUP($A$545, 文字檔!O:P, 2, 0))</f>
        <v>0</v>
      </c>
      <c r="K545">
        <f>IF(ISERROR(VLOOKUP($A$545, 文字檔!Q:R, 2, 0)),0,VLOOKUP($A$545, 文字檔!Q:R, 2, 0))</f>
        <v>51400</v>
      </c>
      <c r="L545">
        <f>IF(ISERROR(VLOOKUP($A$545, 文字檔!S:T, 2, 0)),0,VLOOKUP($A$545, 文字檔!S:T, 2, 0))</f>
        <v>0</v>
      </c>
      <c r="M545">
        <f>IF(ISERROR(VLOOKUP($A$545, 文字檔!U:V, 2, 0)),0,VLOOKUP($A$545, 文字檔!U:V, 2, 0))</f>
        <v>400</v>
      </c>
      <c r="N545">
        <f>IF(ISERROR(VLOOKUP($A$545, 文字檔!W:X, 2, 0)),0,VLOOKUP($A$545, 文字檔!W:X, 2, 0))</f>
        <v>11500</v>
      </c>
      <c r="O545">
        <f>IF(ISERROR(VLOOKUP($A$545, 文字檔!Y:Z, 2, 0)),0,VLOOKUP($A$545, 文字檔!Y:Z, 2, 0))</f>
        <v>38300</v>
      </c>
      <c r="P545">
        <f>IF(ISERROR(VLOOKUP($A$545, 文字檔!AA:AB, 2, 0)),0,VLOOKUP($A$545, 文字檔!AA:AB, 2, 0))</f>
        <v>17900</v>
      </c>
    </row>
    <row r="546" spans="1:16" ht="16.2">
      <c r="A546" s="7">
        <v>44282</v>
      </c>
      <c r="B546" s="5">
        <f>SUMPRODUCT($C$2:$P$2,$C$546:$P$546)</f>
        <v>0</v>
      </c>
      <c r="C546" s="5">
        <f>IF(ISERROR(VLOOKUP($A$546, 文字檔!A:B, 2, 0)),0,VLOOKUP($A$546, 文字檔!A:B, 2, 0))</f>
        <v>0</v>
      </c>
      <c r="D546" s="5">
        <f>IF(ISERROR(VLOOKUP($A$546, 文字檔!C:D, 2, 0)),0,VLOOKUP($A$546, 文字檔!C:D, 2, 0))</f>
        <v>0</v>
      </c>
      <c r="E546" s="5">
        <f>IF(ISERROR(VLOOKUP($A$546, 文字檔!E:F, 2, 0)),0,VLOOKUP($A$546, 文字檔!E:F, 2, 0))</f>
        <v>0</v>
      </c>
      <c r="F546" s="5">
        <f>IF(ISERROR(VLOOKUP($A$546, 文字檔!G:H, 2, 0)),0,VLOOKUP($A$546, 文字檔!G:H, 2, 0))</f>
        <v>0</v>
      </c>
      <c r="G546" s="5">
        <f>IF(ISERROR(VLOOKUP($A$546, 文字檔!I:J, 2, 0)),0,VLOOKUP($A$546, 文字檔!I:J, 2, 0))</f>
        <v>0</v>
      </c>
      <c r="H546" s="5">
        <f>IF(ISERROR(VLOOKUP($A$546, 文字檔!K:L, 2, 0)),0,VLOOKUP($A$546, 文字檔!K:L, 2, 0))</f>
        <v>0</v>
      </c>
      <c r="I546" s="5">
        <f>IF(ISERROR(VLOOKUP($A$546, 文字檔!M:N, 2, 0)),0,VLOOKUP($A$546, 文字檔!M:N, 2, 0))</f>
        <v>0</v>
      </c>
      <c r="J546" s="5">
        <f>IF(ISERROR(VLOOKUP($A$546, 文字檔!O:P, 2, 0)),0,VLOOKUP($A$546, 文字檔!O:P, 2, 0))</f>
        <v>0</v>
      </c>
      <c r="K546">
        <f>IF(ISERROR(VLOOKUP($A$546, 文字檔!Q:R, 2, 0)),0,VLOOKUP($A$546, 文字檔!Q:R, 2, 0))</f>
        <v>0</v>
      </c>
      <c r="L546">
        <f>IF(ISERROR(VLOOKUP($A$546, 文字檔!S:T, 2, 0)),0,VLOOKUP($A$546, 文字檔!S:T, 2, 0))</f>
        <v>0</v>
      </c>
      <c r="M546">
        <f>IF(ISERROR(VLOOKUP($A$546, 文字檔!U:V, 2, 0)),0,VLOOKUP($A$546, 文字檔!U:V, 2, 0))</f>
        <v>0</v>
      </c>
      <c r="N546">
        <f>IF(ISERROR(VLOOKUP($A$546, 文字檔!W:X, 2, 0)),0,VLOOKUP($A$546, 文字檔!W:X, 2, 0))</f>
        <v>0</v>
      </c>
      <c r="O546">
        <f>IF(ISERROR(VLOOKUP($A$546, 文字檔!Y:Z, 2, 0)),0,VLOOKUP($A$546, 文字檔!Y:Z, 2, 0))</f>
        <v>0</v>
      </c>
      <c r="P546">
        <f>IF(ISERROR(VLOOKUP($A$546, 文字檔!AA:AB, 2, 0)),0,VLOOKUP($A$546, 文字檔!AA:AB, 2, 0))</f>
        <v>0</v>
      </c>
    </row>
    <row r="547" spans="1:16" ht="16.2">
      <c r="A547" s="7">
        <v>44283</v>
      </c>
      <c r="B547" s="5">
        <f>SUMPRODUCT($C$2:$P$2,$C$547:$P$547)</f>
        <v>0</v>
      </c>
      <c r="C547" s="5">
        <f>IF(ISERROR(VLOOKUP($A$547, 文字檔!A:B, 2, 0)),0,VLOOKUP($A$547, 文字檔!A:B, 2, 0))</f>
        <v>0</v>
      </c>
      <c r="D547" s="5">
        <f>IF(ISERROR(VLOOKUP($A$547, 文字檔!C:D, 2, 0)),0,VLOOKUP($A$547, 文字檔!C:D, 2, 0))</f>
        <v>0</v>
      </c>
      <c r="E547" s="5">
        <f>IF(ISERROR(VLOOKUP($A$547, 文字檔!E:F, 2, 0)),0,VLOOKUP($A$547, 文字檔!E:F, 2, 0))</f>
        <v>0</v>
      </c>
      <c r="F547" s="5">
        <f>IF(ISERROR(VLOOKUP($A$547, 文字檔!G:H, 2, 0)),0,VLOOKUP($A$547, 文字檔!G:H, 2, 0))</f>
        <v>0</v>
      </c>
      <c r="G547" s="5">
        <f>IF(ISERROR(VLOOKUP($A$547, 文字檔!I:J, 2, 0)),0,VLOOKUP($A$547, 文字檔!I:J, 2, 0))</f>
        <v>0</v>
      </c>
      <c r="H547" s="5">
        <f>IF(ISERROR(VLOOKUP($A$547, 文字檔!K:L, 2, 0)),0,VLOOKUP($A$547, 文字檔!K:L, 2, 0))</f>
        <v>0</v>
      </c>
      <c r="I547" s="5">
        <f>IF(ISERROR(VLOOKUP($A$547, 文字檔!M:N, 2, 0)),0,VLOOKUP($A$547, 文字檔!M:N, 2, 0))</f>
        <v>0</v>
      </c>
      <c r="J547" s="5">
        <f>IF(ISERROR(VLOOKUP($A$547, 文字檔!O:P, 2, 0)),0,VLOOKUP($A$547, 文字檔!O:P, 2, 0))</f>
        <v>0</v>
      </c>
      <c r="K547">
        <f>IF(ISERROR(VLOOKUP($A$547, 文字檔!Q:R, 2, 0)),0,VLOOKUP($A$547, 文字檔!Q:R, 2, 0))</f>
        <v>0</v>
      </c>
      <c r="L547">
        <f>IF(ISERROR(VLOOKUP($A$547, 文字檔!S:T, 2, 0)),0,VLOOKUP($A$547, 文字檔!S:T, 2, 0))</f>
        <v>0</v>
      </c>
      <c r="M547">
        <f>IF(ISERROR(VLOOKUP($A$547, 文字檔!U:V, 2, 0)),0,VLOOKUP($A$547, 文字檔!U:V, 2, 0))</f>
        <v>0</v>
      </c>
      <c r="N547">
        <f>IF(ISERROR(VLOOKUP($A$547, 文字檔!W:X, 2, 0)),0,VLOOKUP($A$547, 文字檔!W:X, 2, 0))</f>
        <v>0</v>
      </c>
      <c r="O547">
        <f>IF(ISERROR(VLOOKUP($A$547, 文字檔!Y:Z, 2, 0)),0,VLOOKUP($A$547, 文字檔!Y:Z, 2, 0))</f>
        <v>0</v>
      </c>
      <c r="P547">
        <f>IF(ISERROR(VLOOKUP($A$547, 文字檔!AA:AB, 2, 0)),0,VLOOKUP($A$547, 文字檔!AA:AB, 2, 0))</f>
        <v>0</v>
      </c>
    </row>
    <row r="548" spans="1:16" ht="16.2">
      <c r="A548" s="7">
        <v>44284</v>
      </c>
      <c r="B548" s="5">
        <f>SUMPRODUCT($C$2:$P$2,$C$548:$P$548)</f>
        <v>135613.87</v>
      </c>
      <c r="C548" s="5">
        <f>IF(ISERROR(VLOOKUP($A$548, 文字檔!A:B, 2, 0)),0,VLOOKUP($A$548, 文字檔!A:B, 2, 0))</f>
        <v>0</v>
      </c>
      <c r="D548" s="5">
        <f>IF(ISERROR(VLOOKUP($A$548, 文字檔!C:D, 2, 0)),0,VLOOKUP($A$548, 文字檔!C:D, 2, 0))</f>
        <v>25500</v>
      </c>
      <c r="E548" s="5">
        <f>IF(ISERROR(VLOOKUP($A$548, 文字檔!E:F, 2, 0)),0,VLOOKUP($A$548, 文字檔!E:F, 2, 0))</f>
        <v>0</v>
      </c>
      <c r="F548" s="5">
        <f>IF(ISERROR(VLOOKUP($A$548, 文字檔!G:H, 2, 0)),0,VLOOKUP($A$548, 文字檔!G:H, 2, 0))</f>
        <v>24400</v>
      </c>
      <c r="G548" s="5">
        <f>IF(ISERROR(VLOOKUP($A$548, 文字檔!I:J, 2, 0)),0,VLOOKUP($A$548, 文字檔!I:J, 2, 0))</f>
        <v>6700</v>
      </c>
      <c r="H548" s="5">
        <f>IF(ISERROR(VLOOKUP($A$548, 文字檔!K:L, 2, 0)),0,VLOOKUP($A$548, 文字檔!K:L, 2, 0))</f>
        <v>13.87</v>
      </c>
      <c r="I548" s="5">
        <f>IF(ISERROR(VLOOKUP($A$548, 文字檔!M:N, 2, 0)),0,VLOOKUP($A$548, 文字檔!M:N, 2, 0))</f>
        <v>0</v>
      </c>
      <c r="J548" s="5">
        <f>IF(ISERROR(VLOOKUP($A$548, 文字檔!O:P, 2, 0)),0,VLOOKUP($A$548, 文字檔!O:P, 2, 0))</f>
        <v>0</v>
      </c>
      <c r="K548">
        <f>IF(ISERROR(VLOOKUP($A$548, 文字檔!Q:R, 2, 0)),0,VLOOKUP($A$548, 文字檔!Q:R, 2, 0))</f>
        <v>24400</v>
      </c>
      <c r="L548">
        <f>IF(ISERROR(VLOOKUP($A$548, 文字檔!S:T, 2, 0)),0,VLOOKUP($A$548, 文字檔!S:T, 2, 0))</f>
        <v>0</v>
      </c>
      <c r="M548">
        <f>IF(ISERROR(VLOOKUP($A$548, 文字檔!U:V, 2, 0)),0,VLOOKUP($A$548, 文字檔!U:V, 2, 0))</f>
        <v>24400</v>
      </c>
      <c r="N548">
        <f>IF(ISERROR(VLOOKUP($A$548, 文字檔!W:X, 2, 0)),0,VLOOKUP($A$548, 文字檔!W:X, 2, 0))</f>
        <v>24400</v>
      </c>
      <c r="O548">
        <f>IF(ISERROR(VLOOKUP($A$548, 文字檔!Y:Z, 2, 0)),0,VLOOKUP($A$548, 文字檔!Y:Z, 2, 0))</f>
        <v>-18600</v>
      </c>
      <c r="P548">
        <f>IF(ISERROR(VLOOKUP($A$548, 文字檔!AA:AB, 2, 0)),0,VLOOKUP($A$548, 文字檔!AA:AB, 2, 0))</f>
        <v>24400</v>
      </c>
    </row>
    <row r="549" spans="1:16" ht="16.2">
      <c r="A549" s="7">
        <v>44285</v>
      </c>
      <c r="B549" s="5">
        <f>SUMPRODUCT($C$2:$P$2,$C$549:$P$549)</f>
        <v>103145.58</v>
      </c>
      <c r="C549" s="5">
        <f>IF(ISERROR(VLOOKUP($A$549, 文字檔!A:B, 2, 0)),0,VLOOKUP($A$549, 文字檔!A:B, 2, 0))</f>
        <v>-7779.85</v>
      </c>
      <c r="D549" s="5">
        <f>IF(ISERROR(VLOOKUP($A$549, 文字檔!C:D, 2, 0)),0,VLOOKUP($A$549, 文字檔!C:D, 2, 0))</f>
        <v>0</v>
      </c>
      <c r="E549" s="5">
        <f>IF(ISERROR(VLOOKUP($A$549, 文字檔!E:F, 2, 0)),0,VLOOKUP($A$549, 文字檔!E:F, 2, 0))</f>
        <v>0</v>
      </c>
      <c r="F549" s="5">
        <f>IF(ISERROR(VLOOKUP($A$549, 文字檔!G:H, 2, 0)),0,VLOOKUP($A$549, 文字檔!G:H, 2, 0))</f>
        <v>21600</v>
      </c>
      <c r="G549" s="5">
        <f>IF(ISERROR(VLOOKUP($A$549, 文字檔!I:J, 2, 0)),0,VLOOKUP($A$549, 文字檔!I:J, 2, 0))</f>
        <v>7600</v>
      </c>
      <c r="H549" s="5">
        <f>IF(ISERROR(VLOOKUP($A$549, 文字檔!K:L, 2, 0)),0,VLOOKUP($A$549, 文字檔!K:L, 2, 0))</f>
        <v>3413.42</v>
      </c>
      <c r="I549" s="5">
        <f>IF(ISERROR(VLOOKUP($A$549, 文字檔!M:N, 2, 0)),0,VLOOKUP($A$549, 文字檔!M:N, 2, 0))</f>
        <v>8900</v>
      </c>
      <c r="J549" s="5">
        <f>IF(ISERROR(VLOOKUP($A$549, 文字檔!O:P, 2, 0)),0,VLOOKUP($A$549, 文字檔!O:P, 2, 0))</f>
        <v>0</v>
      </c>
      <c r="K549">
        <f>IF(ISERROR(VLOOKUP($A$549, 文字檔!Q:R, 2, 0)),0,VLOOKUP($A$549, 文字檔!Q:R, 2, 0))</f>
        <v>21600</v>
      </c>
      <c r="L549">
        <f>IF(ISERROR(VLOOKUP($A$549, 文字檔!S:T, 2, 0)),0,VLOOKUP($A$549, 文字檔!S:T, 2, 0))</f>
        <v>-11987.99</v>
      </c>
      <c r="M549">
        <f>IF(ISERROR(VLOOKUP($A$549, 文字檔!U:V, 2, 0)),0,VLOOKUP($A$549, 文字檔!U:V, 2, 0))</f>
        <v>21600</v>
      </c>
      <c r="N549">
        <f>IF(ISERROR(VLOOKUP($A$549, 文字檔!W:X, 2, 0)),0,VLOOKUP($A$549, 文字檔!W:X, 2, 0))</f>
        <v>6700</v>
      </c>
      <c r="O549">
        <f>IF(ISERROR(VLOOKUP($A$549, 文字檔!Y:Z, 2, 0)),0,VLOOKUP($A$549, 文字檔!Y:Z, 2, 0))</f>
        <v>21600</v>
      </c>
      <c r="P549">
        <f>IF(ISERROR(VLOOKUP($A$549, 文字檔!AA:AB, 2, 0)),0,VLOOKUP($A$549, 文字檔!AA:AB, 2, 0))</f>
        <v>9900</v>
      </c>
    </row>
    <row r="550" spans="1:16" ht="16.2">
      <c r="A550" s="7">
        <v>44286</v>
      </c>
      <c r="B550" s="5">
        <f>SUMPRODUCT($C$2:$P$2,$C$550:$P$550)</f>
        <v>-39389.910000000003</v>
      </c>
      <c r="C550" s="5">
        <f>IF(ISERROR(VLOOKUP($A$550, 文字檔!A:B, 2, 0)),0,VLOOKUP($A$550, 文字檔!A:B, 2, 0))</f>
        <v>0</v>
      </c>
      <c r="D550" s="5">
        <f>IF(ISERROR(VLOOKUP($A$550, 文字檔!C:D, 2, 0)),0,VLOOKUP($A$550, 文字檔!C:D, 2, 0))</f>
        <v>0</v>
      </c>
      <c r="E550" s="5">
        <f>IF(ISERROR(VLOOKUP($A$550, 文字檔!E:F, 2, 0)),0,VLOOKUP($A$550, 文字檔!E:F, 2, 0))</f>
        <v>0</v>
      </c>
      <c r="F550" s="5">
        <f>IF(ISERROR(VLOOKUP($A$550, 文字檔!G:H, 2, 0)),0,VLOOKUP($A$550, 文字檔!G:H, 2, 0))</f>
        <v>-19400</v>
      </c>
      <c r="G550" s="5">
        <f>IF(ISERROR(VLOOKUP($A$550, 文字檔!I:J, 2, 0)),0,VLOOKUP($A$550, 文字檔!I:J, 2, 0))</f>
        <v>3900</v>
      </c>
      <c r="H550" s="5">
        <f>IF(ISERROR(VLOOKUP($A$550, 文字檔!K:L, 2, 0)),0,VLOOKUP($A$550, 文字檔!K:L, 2, 0))</f>
        <v>-3189.91</v>
      </c>
      <c r="I550" s="5">
        <f>IF(ISERROR(VLOOKUP($A$550, 文字檔!M:N, 2, 0)),0,VLOOKUP($A$550, 文字檔!M:N, 2, 0))</f>
        <v>3900</v>
      </c>
      <c r="J550" s="5">
        <f>IF(ISERROR(VLOOKUP($A$550, 文字檔!O:P, 2, 0)),0,VLOOKUP($A$550, 文字檔!O:P, 2, 0))</f>
        <v>0</v>
      </c>
      <c r="K550">
        <f>IF(ISERROR(VLOOKUP($A$550, 文字檔!Q:R, 2, 0)),0,VLOOKUP($A$550, 文字檔!Q:R, 2, 0))</f>
        <v>-8500</v>
      </c>
      <c r="L550">
        <f>IF(ISERROR(VLOOKUP($A$550, 文字檔!S:T, 2, 0)),0,VLOOKUP($A$550, 文字檔!S:T, 2, 0))</f>
        <v>0</v>
      </c>
      <c r="M550">
        <f>IF(ISERROR(VLOOKUP($A$550, 文字檔!U:V, 2, 0)),0,VLOOKUP($A$550, 文字檔!U:V, 2, 0))</f>
        <v>-19400</v>
      </c>
      <c r="N550">
        <f>IF(ISERROR(VLOOKUP($A$550, 文字檔!W:X, 2, 0)),0,VLOOKUP($A$550, 文字檔!W:X, 2, 0))</f>
        <v>22700</v>
      </c>
      <c r="O550">
        <f>IF(ISERROR(VLOOKUP($A$550, 文字檔!Y:Z, 2, 0)),0,VLOOKUP($A$550, 文字檔!Y:Z, 2, 0))</f>
        <v>-19400</v>
      </c>
      <c r="P550">
        <f>IF(ISERROR(VLOOKUP($A$550, 文字檔!AA:AB, 2, 0)),0,VLOOKUP($A$550, 文字檔!AA:AB, 2, 0))</f>
        <v>0</v>
      </c>
    </row>
    <row r="551" spans="1:16" ht="16.2">
      <c r="A551" s="7">
        <v>44287</v>
      </c>
      <c r="B551" s="5">
        <f>SUMPRODUCT($C$2:$P$2,$C$551:$P$551)</f>
        <v>24032.29</v>
      </c>
      <c r="C551" s="5">
        <f>IF(ISERROR(VLOOKUP($A$551, 文字檔!A:B, 2, 0)),0,VLOOKUP($A$551, 文字檔!A:B, 2, 0))</f>
        <v>-17183.96</v>
      </c>
      <c r="D551" s="5">
        <f>IF(ISERROR(VLOOKUP($A$551, 文字檔!C:D, 2, 0)),0,VLOOKUP($A$551, 文字檔!C:D, 2, 0))</f>
        <v>0</v>
      </c>
      <c r="E551" s="5">
        <f>IF(ISERROR(VLOOKUP($A$551, 文字檔!E:F, 2, 0)),0,VLOOKUP($A$551, 文字檔!E:F, 2, 0))</f>
        <v>0</v>
      </c>
      <c r="F551" s="5">
        <f>IF(ISERROR(VLOOKUP($A$551, 文字檔!G:H, 2, 0)),0,VLOOKUP($A$551, 文字檔!G:H, 2, 0))</f>
        <v>25800</v>
      </c>
      <c r="G551" s="5">
        <f>IF(ISERROR(VLOOKUP($A$551, 文字檔!I:J, 2, 0)),0,VLOOKUP($A$551, 文字檔!I:J, 2, 0))</f>
        <v>-14000</v>
      </c>
      <c r="H551" s="5">
        <f>IF(ISERROR(VLOOKUP($A$551, 文字檔!K:L, 2, 0)),0,VLOOKUP($A$551, 文字檔!K:L, 2, 0))</f>
        <v>-7192.55</v>
      </c>
      <c r="I551" s="5">
        <f>IF(ISERROR(VLOOKUP($A$551, 文字檔!M:N, 2, 0)),0,VLOOKUP($A$551, 文字檔!M:N, 2, 0))</f>
        <v>16700</v>
      </c>
      <c r="J551" s="5">
        <f>IF(ISERROR(VLOOKUP($A$551, 文字檔!O:P, 2, 0)),0,VLOOKUP($A$551, 文字檔!O:P, 2, 0))</f>
        <v>0</v>
      </c>
      <c r="K551">
        <f>IF(ISERROR(VLOOKUP($A$551, 文字檔!Q:R, 2, 0)),0,VLOOKUP($A$551, 文字檔!Q:R, 2, 0))</f>
        <v>0</v>
      </c>
      <c r="L551">
        <f>IF(ISERROR(VLOOKUP($A$551, 文字檔!S:T, 2, 0)),0,VLOOKUP($A$551, 文字檔!S:T, 2, 0))</f>
        <v>-9791.2000000000007</v>
      </c>
      <c r="M551">
        <f>IF(ISERROR(VLOOKUP($A$551, 文字檔!U:V, 2, 0)),0,VLOOKUP($A$551, 文字檔!U:V, 2, 0))</f>
        <v>25800</v>
      </c>
      <c r="N551">
        <f>IF(ISERROR(VLOOKUP($A$551, 文字檔!W:X, 2, 0)),0,VLOOKUP($A$551, 文字檔!W:X, 2, 0))</f>
        <v>-21900</v>
      </c>
      <c r="O551">
        <f>IF(ISERROR(VLOOKUP($A$551, 文字檔!Y:Z, 2, 0)),0,VLOOKUP($A$551, 文字檔!Y:Z, 2, 0))</f>
        <v>25800</v>
      </c>
      <c r="P551">
        <f>IF(ISERROR(VLOOKUP($A$551, 文字檔!AA:AB, 2, 0)),0,VLOOKUP($A$551, 文字檔!AA:AB, 2, 0))</f>
        <v>0</v>
      </c>
    </row>
    <row r="552" spans="1:16" ht="16.2">
      <c r="A552" s="7">
        <v>44288</v>
      </c>
      <c r="B552" s="5">
        <f>SUMPRODUCT($C$2:$P$2,$C$552:$P$552)</f>
        <v>0</v>
      </c>
      <c r="C552" s="5">
        <f>IF(ISERROR(VLOOKUP($A$552, 文字檔!A:B, 2, 0)),0,VLOOKUP($A$552, 文字檔!A:B, 2, 0))</f>
        <v>0</v>
      </c>
      <c r="D552" s="5">
        <f>IF(ISERROR(VLOOKUP($A$552, 文字檔!C:D, 2, 0)),0,VLOOKUP($A$552, 文字檔!C:D, 2, 0))</f>
        <v>0</v>
      </c>
      <c r="E552" s="5">
        <f>IF(ISERROR(VLOOKUP($A$552, 文字檔!E:F, 2, 0)),0,VLOOKUP($A$552, 文字檔!E:F, 2, 0))</f>
        <v>0</v>
      </c>
      <c r="F552" s="5">
        <f>IF(ISERROR(VLOOKUP($A$552, 文字檔!G:H, 2, 0)),0,VLOOKUP($A$552, 文字檔!G:H, 2, 0))</f>
        <v>0</v>
      </c>
      <c r="G552" s="5">
        <f>IF(ISERROR(VLOOKUP($A$552, 文字檔!I:J, 2, 0)),0,VLOOKUP($A$552, 文字檔!I:J, 2, 0))</f>
        <v>0</v>
      </c>
      <c r="H552" s="5">
        <f>IF(ISERROR(VLOOKUP($A$552, 文字檔!K:L, 2, 0)),0,VLOOKUP($A$552, 文字檔!K:L, 2, 0))</f>
        <v>0</v>
      </c>
      <c r="I552" s="5">
        <f>IF(ISERROR(VLOOKUP($A$552, 文字檔!M:N, 2, 0)),0,VLOOKUP($A$552, 文字檔!M:N, 2, 0))</f>
        <v>0</v>
      </c>
      <c r="J552" s="5">
        <f>IF(ISERROR(VLOOKUP($A$552, 文字檔!O:P, 2, 0)),0,VLOOKUP($A$552, 文字檔!O:P, 2, 0))</f>
        <v>0</v>
      </c>
      <c r="K552">
        <f>IF(ISERROR(VLOOKUP($A$552, 文字檔!Q:R, 2, 0)),0,VLOOKUP($A$552, 文字檔!Q:R, 2, 0))</f>
        <v>0</v>
      </c>
      <c r="L552">
        <f>IF(ISERROR(VLOOKUP($A$552, 文字檔!S:T, 2, 0)),0,VLOOKUP($A$552, 文字檔!S:T, 2, 0))</f>
        <v>0</v>
      </c>
      <c r="M552">
        <f>IF(ISERROR(VLOOKUP($A$552, 文字檔!U:V, 2, 0)),0,VLOOKUP($A$552, 文字檔!U:V, 2, 0))</f>
        <v>0</v>
      </c>
      <c r="N552">
        <f>IF(ISERROR(VLOOKUP($A$552, 文字檔!W:X, 2, 0)),0,VLOOKUP($A$552, 文字檔!W:X, 2, 0))</f>
        <v>0</v>
      </c>
      <c r="O552">
        <f>IF(ISERROR(VLOOKUP($A$552, 文字檔!Y:Z, 2, 0)),0,VLOOKUP($A$552, 文字檔!Y:Z, 2, 0))</f>
        <v>0</v>
      </c>
      <c r="P552">
        <f>IF(ISERROR(VLOOKUP($A$552, 文字檔!AA:AB, 2, 0)),0,VLOOKUP($A$552, 文字檔!AA:AB, 2, 0))</f>
        <v>0</v>
      </c>
    </row>
    <row r="553" spans="1:16" ht="16.2">
      <c r="A553" s="7">
        <v>44289</v>
      </c>
      <c r="B553" s="5">
        <f>SUMPRODUCT($C$2:$P$2,$C$553:$P$553)</f>
        <v>0</v>
      </c>
      <c r="C553" s="5">
        <f>IF(ISERROR(VLOOKUP($A$553, 文字檔!A:B, 2, 0)),0,VLOOKUP($A$553, 文字檔!A:B, 2, 0))</f>
        <v>0</v>
      </c>
      <c r="D553" s="5">
        <f>IF(ISERROR(VLOOKUP($A$553, 文字檔!C:D, 2, 0)),0,VLOOKUP($A$553, 文字檔!C:D, 2, 0))</f>
        <v>0</v>
      </c>
      <c r="E553" s="5">
        <f>IF(ISERROR(VLOOKUP($A$553, 文字檔!E:F, 2, 0)),0,VLOOKUP($A$553, 文字檔!E:F, 2, 0))</f>
        <v>0</v>
      </c>
      <c r="F553" s="5">
        <f>IF(ISERROR(VLOOKUP($A$553, 文字檔!G:H, 2, 0)),0,VLOOKUP($A$553, 文字檔!G:H, 2, 0))</f>
        <v>0</v>
      </c>
      <c r="G553" s="5">
        <f>IF(ISERROR(VLOOKUP($A$553, 文字檔!I:J, 2, 0)),0,VLOOKUP($A$553, 文字檔!I:J, 2, 0))</f>
        <v>0</v>
      </c>
      <c r="H553" s="5">
        <f>IF(ISERROR(VLOOKUP($A$553, 文字檔!K:L, 2, 0)),0,VLOOKUP($A$553, 文字檔!K:L, 2, 0))</f>
        <v>0</v>
      </c>
      <c r="I553" s="5">
        <f>IF(ISERROR(VLOOKUP($A$553, 文字檔!M:N, 2, 0)),0,VLOOKUP($A$553, 文字檔!M:N, 2, 0))</f>
        <v>0</v>
      </c>
      <c r="J553" s="5">
        <f>IF(ISERROR(VLOOKUP($A$553, 文字檔!O:P, 2, 0)),0,VLOOKUP($A$553, 文字檔!O:P, 2, 0))</f>
        <v>0</v>
      </c>
      <c r="K553">
        <f>IF(ISERROR(VLOOKUP($A$553, 文字檔!Q:R, 2, 0)),0,VLOOKUP($A$553, 文字檔!Q:R, 2, 0))</f>
        <v>0</v>
      </c>
      <c r="L553">
        <f>IF(ISERROR(VLOOKUP($A$553, 文字檔!S:T, 2, 0)),0,VLOOKUP($A$553, 文字檔!S:T, 2, 0))</f>
        <v>0</v>
      </c>
      <c r="M553">
        <f>IF(ISERROR(VLOOKUP($A$553, 文字檔!U:V, 2, 0)),0,VLOOKUP($A$553, 文字檔!U:V, 2, 0))</f>
        <v>0</v>
      </c>
      <c r="N553">
        <f>IF(ISERROR(VLOOKUP($A$553, 文字檔!W:X, 2, 0)),0,VLOOKUP($A$553, 文字檔!W:X, 2, 0))</f>
        <v>0</v>
      </c>
      <c r="O553">
        <f>IF(ISERROR(VLOOKUP($A$553, 文字檔!Y:Z, 2, 0)),0,VLOOKUP($A$553, 文字檔!Y:Z, 2, 0))</f>
        <v>0</v>
      </c>
      <c r="P553">
        <f>IF(ISERROR(VLOOKUP($A$553, 文字檔!AA:AB, 2, 0)),0,VLOOKUP($A$553, 文字檔!AA:AB, 2, 0))</f>
        <v>0</v>
      </c>
    </row>
    <row r="554" spans="1:16" ht="16.2">
      <c r="A554" s="7">
        <v>44290</v>
      </c>
      <c r="B554" s="5">
        <f>SUMPRODUCT($C$2:$P$2,$C$554:$P$554)</f>
        <v>0</v>
      </c>
      <c r="C554" s="5">
        <f>IF(ISERROR(VLOOKUP($A$554, 文字檔!A:B, 2, 0)),0,VLOOKUP($A$554, 文字檔!A:B, 2, 0))</f>
        <v>0</v>
      </c>
      <c r="D554" s="5">
        <f>IF(ISERROR(VLOOKUP($A$554, 文字檔!C:D, 2, 0)),0,VLOOKUP($A$554, 文字檔!C:D, 2, 0))</f>
        <v>0</v>
      </c>
      <c r="E554" s="5">
        <f>IF(ISERROR(VLOOKUP($A$554, 文字檔!E:F, 2, 0)),0,VLOOKUP($A$554, 文字檔!E:F, 2, 0))</f>
        <v>0</v>
      </c>
      <c r="F554" s="5">
        <f>IF(ISERROR(VLOOKUP($A$554, 文字檔!G:H, 2, 0)),0,VLOOKUP($A$554, 文字檔!G:H, 2, 0))</f>
        <v>0</v>
      </c>
      <c r="G554" s="5">
        <f>IF(ISERROR(VLOOKUP($A$554, 文字檔!I:J, 2, 0)),0,VLOOKUP($A$554, 文字檔!I:J, 2, 0))</f>
        <v>0</v>
      </c>
      <c r="H554" s="5">
        <f>IF(ISERROR(VLOOKUP($A$554, 文字檔!K:L, 2, 0)),0,VLOOKUP($A$554, 文字檔!K:L, 2, 0))</f>
        <v>0</v>
      </c>
      <c r="I554" s="5">
        <f>IF(ISERROR(VLOOKUP($A$554, 文字檔!M:N, 2, 0)),0,VLOOKUP($A$554, 文字檔!M:N, 2, 0))</f>
        <v>0</v>
      </c>
      <c r="J554" s="5">
        <f>IF(ISERROR(VLOOKUP($A$554, 文字檔!O:P, 2, 0)),0,VLOOKUP($A$554, 文字檔!O:P, 2, 0))</f>
        <v>0</v>
      </c>
      <c r="K554">
        <f>IF(ISERROR(VLOOKUP($A$554, 文字檔!Q:R, 2, 0)),0,VLOOKUP($A$554, 文字檔!Q:R, 2, 0))</f>
        <v>0</v>
      </c>
      <c r="L554">
        <f>IF(ISERROR(VLOOKUP($A$554, 文字檔!S:T, 2, 0)),0,VLOOKUP($A$554, 文字檔!S:T, 2, 0))</f>
        <v>0</v>
      </c>
      <c r="M554">
        <f>IF(ISERROR(VLOOKUP($A$554, 文字檔!U:V, 2, 0)),0,VLOOKUP($A$554, 文字檔!U:V, 2, 0))</f>
        <v>0</v>
      </c>
      <c r="N554">
        <f>IF(ISERROR(VLOOKUP($A$554, 文字檔!W:X, 2, 0)),0,VLOOKUP($A$554, 文字檔!W:X, 2, 0))</f>
        <v>0</v>
      </c>
      <c r="O554">
        <f>IF(ISERROR(VLOOKUP($A$554, 文字檔!Y:Z, 2, 0)),0,VLOOKUP($A$554, 文字檔!Y:Z, 2, 0))</f>
        <v>0</v>
      </c>
      <c r="P554">
        <f>IF(ISERROR(VLOOKUP($A$554, 文字檔!AA:AB, 2, 0)),0,VLOOKUP($A$554, 文字檔!AA:AB, 2, 0))</f>
        <v>0</v>
      </c>
    </row>
    <row r="555" spans="1:16" ht="16.2">
      <c r="A555" s="7">
        <v>44291</v>
      </c>
      <c r="B555" s="5">
        <f>SUMPRODUCT($C$2:$P$2,$C$555:$P$555)</f>
        <v>0</v>
      </c>
      <c r="C555" s="5">
        <f>IF(ISERROR(VLOOKUP($A$555, 文字檔!A:B, 2, 0)),0,VLOOKUP($A$555, 文字檔!A:B, 2, 0))</f>
        <v>0</v>
      </c>
      <c r="D555" s="5">
        <f>IF(ISERROR(VLOOKUP($A$555, 文字檔!C:D, 2, 0)),0,VLOOKUP($A$555, 文字檔!C:D, 2, 0))</f>
        <v>0</v>
      </c>
      <c r="E555" s="5">
        <f>IF(ISERROR(VLOOKUP($A$555, 文字檔!E:F, 2, 0)),0,VLOOKUP($A$555, 文字檔!E:F, 2, 0))</f>
        <v>0</v>
      </c>
      <c r="F555" s="5">
        <f>IF(ISERROR(VLOOKUP($A$555, 文字檔!G:H, 2, 0)),0,VLOOKUP($A$555, 文字檔!G:H, 2, 0))</f>
        <v>0</v>
      </c>
      <c r="G555" s="5">
        <f>IF(ISERROR(VLOOKUP($A$555, 文字檔!I:J, 2, 0)),0,VLOOKUP($A$555, 文字檔!I:J, 2, 0))</f>
        <v>0</v>
      </c>
      <c r="H555" s="5">
        <f>IF(ISERROR(VLOOKUP($A$555, 文字檔!K:L, 2, 0)),0,VLOOKUP($A$555, 文字檔!K:L, 2, 0))</f>
        <v>0</v>
      </c>
      <c r="I555" s="5">
        <f>IF(ISERROR(VLOOKUP($A$555, 文字檔!M:N, 2, 0)),0,VLOOKUP($A$555, 文字檔!M:N, 2, 0))</f>
        <v>0</v>
      </c>
      <c r="J555" s="5">
        <f>IF(ISERROR(VLOOKUP($A$555, 文字檔!O:P, 2, 0)),0,VLOOKUP($A$555, 文字檔!O:P, 2, 0))</f>
        <v>0</v>
      </c>
      <c r="K555">
        <f>IF(ISERROR(VLOOKUP($A$555, 文字檔!Q:R, 2, 0)),0,VLOOKUP($A$555, 文字檔!Q:R, 2, 0))</f>
        <v>0</v>
      </c>
      <c r="L555">
        <f>IF(ISERROR(VLOOKUP($A$555, 文字檔!S:T, 2, 0)),0,VLOOKUP($A$555, 文字檔!S:T, 2, 0))</f>
        <v>0</v>
      </c>
      <c r="M555">
        <f>IF(ISERROR(VLOOKUP($A$555, 文字檔!U:V, 2, 0)),0,VLOOKUP($A$555, 文字檔!U:V, 2, 0))</f>
        <v>0</v>
      </c>
      <c r="N555">
        <f>IF(ISERROR(VLOOKUP($A$555, 文字檔!W:X, 2, 0)),0,VLOOKUP($A$555, 文字檔!W:X, 2, 0))</f>
        <v>0</v>
      </c>
      <c r="O555">
        <f>IF(ISERROR(VLOOKUP($A$555, 文字檔!Y:Z, 2, 0)),0,VLOOKUP($A$555, 文字檔!Y:Z, 2, 0))</f>
        <v>0</v>
      </c>
      <c r="P555">
        <f>IF(ISERROR(VLOOKUP($A$555, 文字檔!AA:AB, 2, 0)),0,VLOOKUP($A$555, 文字檔!AA:AB, 2, 0))</f>
        <v>0</v>
      </c>
    </row>
    <row r="556" spans="1:16" ht="16.2">
      <c r="A556" s="7">
        <v>44292</v>
      </c>
      <c r="B556" s="5">
        <f>SUMPRODUCT($C$2:$P$2,$C$556:$P$556)</f>
        <v>83568.320000000007</v>
      </c>
      <c r="C556" s="5">
        <f>IF(ISERROR(VLOOKUP($A$556, 文字檔!A:B, 2, 0)),0,VLOOKUP($A$556, 文字檔!A:B, 2, 0))</f>
        <v>-12612.37</v>
      </c>
      <c r="D556" s="5">
        <f>IF(ISERROR(VLOOKUP($A$556, 文字檔!C:D, 2, 0)),0,VLOOKUP($A$556, 文字檔!C:D, 2, 0))</f>
        <v>0</v>
      </c>
      <c r="E556" s="5">
        <f>IF(ISERROR(VLOOKUP($A$556, 文字檔!E:F, 2, 0)),0,VLOOKUP($A$556, 文字檔!E:F, 2, 0))</f>
        <v>0</v>
      </c>
      <c r="F556" s="5">
        <f>IF(ISERROR(VLOOKUP($A$556, 文字檔!G:H, 2, 0)),0,VLOOKUP($A$556, 文字檔!G:H, 2, 0))</f>
        <v>36000</v>
      </c>
      <c r="G556" s="5">
        <f>IF(ISERROR(VLOOKUP($A$556, 文字檔!I:J, 2, 0)),0,VLOOKUP($A$556, 文字檔!I:J, 2, 0))</f>
        <v>-15704.21</v>
      </c>
      <c r="H556" s="5">
        <f>IF(ISERROR(VLOOKUP($A$556, 文字檔!K:L, 2, 0)),0,VLOOKUP($A$556, 文字檔!K:L, 2, 0))</f>
        <v>-10405.09</v>
      </c>
      <c r="I556" s="5">
        <f>IF(ISERROR(VLOOKUP($A$556, 文字檔!M:N, 2, 0)),0,VLOOKUP($A$556, 文字檔!M:N, 2, 0))</f>
        <v>36000</v>
      </c>
      <c r="J556" s="5">
        <f>IF(ISERROR(VLOOKUP($A$556, 文字檔!O:P, 2, 0)),0,VLOOKUP($A$556, 文字檔!O:P, 2, 0))</f>
        <v>-17004.82</v>
      </c>
      <c r="K556">
        <f>IF(ISERROR(VLOOKUP($A$556, 文字檔!Q:R, 2, 0)),0,VLOOKUP($A$556, 文字檔!Q:R, 2, 0))</f>
        <v>0</v>
      </c>
      <c r="L556">
        <f>IF(ISERROR(VLOOKUP($A$556, 文字檔!S:T, 2, 0)),0,VLOOKUP($A$556, 文字檔!S:T, 2, 0))</f>
        <v>-1403.68</v>
      </c>
      <c r="M556">
        <f>IF(ISERROR(VLOOKUP($A$556, 文字檔!U:V, 2, 0)),0,VLOOKUP($A$556, 文字檔!U:V, 2, 0))</f>
        <v>36000</v>
      </c>
      <c r="N556">
        <f>IF(ISERROR(VLOOKUP($A$556, 文字檔!W:X, 2, 0)),0,VLOOKUP($A$556, 文字檔!W:X, 2, 0))</f>
        <v>0</v>
      </c>
      <c r="O556">
        <f>IF(ISERROR(VLOOKUP($A$556, 文字檔!Y:Z, 2, 0)),0,VLOOKUP($A$556, 文字檔!Y:Z, 2, 0))</f>
        <v>32698.49</v>
      </c>
      <c r="P556">
        <f>IF(ISERROR(VLOOKUP($A$556, 文字檔!AA:AB, 2, 0)),0,VLOOKUP($A$556, 文字檔!AA:AB, 2, 0))</f>
        <v>0</v>
      </c>
    </row>
    <row r="557" spans="1:16" ht="16.2">
      <c r="A557" s="7">
        <v>44293</v>
      </c>
      <c r="B557" s="5">
        <f>SUMPRODUCT($C$2:$P$2,$C$557:$P$557)</f>
        <v>12881.48</v>
      </c>
      <c r="C557" s="5">
        <f>IF(ISERROR(VLOOKUP($A$557, 文字檔!A:B, 2, 0)),0,VLOOKUP($A$557, 文字檔!A:B, 2, 0))</f>
        <v>0</v>
      </c>
      <c r="D557" s="5">
        <f>IF(ISERROR(VLOOKUP($A$557, 文字檔!C:D, 2, 0)),0,VLOOKUP($A$557, 文字檔!C:D, 2, 0))</f>
        <v>0</v>
      </c>
      <c r="E557" s="5">
        <f>IF(ISERROR(VLOOKUP($A$557, 文字檔!E:F, 2, 0)),0,VLOOKUP($A$557, 文字檔!E:F, 2, 0))</f>
        <v>0</v>
      </c>
      <c r="F557" s="5">
        <f>IF(ISERROR(VLOOKUP($A$557, 文字檔!G:H, 2, 0)),0,VLOOKUP($A$557, 文字檔!G:H, 2, 0))</f>
        <v>7400</v>
      </c>
      <c r="G557" s="5">
        <f>IF(ISERROR(VLOOKUP($A$557, 文字檔!I:J, 2, 0)),0,VLOOKUP($A$557, 文字檔!I:J, 2, 0))</f>
        <v>3297.5</v>
      </c>
      <c r="H557" s="5">
        <f>IF(ISERROR(VLOOKUP($A$557, 文字檔!K:L, 2, 0)),0,VLOOKUP($A$557, 文字檔!K:L, 2, 0))</f>
        <v>0</v>
      </c>
      <c r="I557" s="5">
        <f>IF(ISERROR(VLOOKUP($A$557, 文字檔!M:N, 2, 0)),0,VLOOKUP($A$557, 文字檔!M:N, 2, 0))</f>
        <v>6297.05</v>
      </c>
      <c r="J557" s="5">
        <f>IF(ISERROR(VLOOKUP($A$557, 文字檔!O:P, 2, 0)),0,VLOOKUP($A$557, 文字檔!O:P, 2, 0))</f>
        <v>0</v>
      </c>
      <c r="K557">
        <f>IF(ISERROR(VLOOKUP($A$557, 文字檔!Q:R, 2, 0)),0,VLOOKUP($A$557, 文字檔!Q:R, 2, 0))</f>
        <v>0</v>
      </c>
      <c r="L557">
        <f>IF(ISERROR(VLOOKUP($A$557, 文字檔!S:T, 2, 0)),0,VLOOKUP($A$557, 文字檔!S:T, 2, 0))</f>
        <v>0</v>
      </c>
      <c r="M557">
        <f>IF(ISERROR(VLOOKUP($A$557, 文字檔!U:V, 2, 0)),0,VLOOKUP($A$557, 文字檔!U:V, 2, 0))</f>
        <v>7400</v>
      </c>
      <c r="N557">
        <f>IF(ISERROR(VLOOKUP($A$557, 文字檔!W:X, 2, 0)),0,VLOOKUP($A$557, 文字檔!W:X, 2, 0))</f>
        <v>-13610.42</v>
      </c>
      <c r="O557">
        <f>IF(ISERROR(VLOOKUP($A$557, 文字檔!Y:Z, 2, 0)),0,VLOOKUP($A$557, 文字檔!Y:Z, 2, 0))</f>
        <v>2097.35</v>
      </c>
      <c r="P557">
        <f>IF(ISERROR(VLOOKUP($A$557, 文字檔!AA:AB, 2, 0)),0,VLOOKUP($A$557, 文字檔!AA:AB, 2, 0))</f>
        <v>0</v>
      </c>
    </row>
    <row r="558" spans="1:16" ht="16.2">
      <c r="A558" s="7">
        <v>44294</v>
      </c>
      <c r="B558" s="5">
        <f>SUMPRODUCT($C$2:$P$2,$C$558:$P$558)</f>
        <v>12781.489999999998</v>
      </c>
      <c r="C558" s="5">
        <f>IF(ISERROR(VLOOKUP($A$558, 文字檔!A:B, 2, 0)),0,VLOOKUP($A$558, 文字檔!A:B, 2, 0))</f>
        <v>8587.3799999999992</v>
      </c>
      <c r="D558" s="5">
        <f>IF(ISERROR(VLOOKUP($A$558, 文字檔!C:D, 2, 0)),0,VLOOKUP($A$558, 文字檔!C:D, 2, 0))</f>
        <v>0</v>
      </c>
      <c r="E558" s="5">
        <f>IF(ISERROR(VLOOKUP($A$558, 文字檔!E:F, 2, 0)),0,VLOOKUP($A$558, 文字檔!E:F, 2, 0))</f>
        <v>0</v>
      </c>
      <c r="F558" s="5">
        <f>IF(ISERROR(VLOOKUP($A$558, 文字檔!G:H, 2, 0)),0,VLOOKUP($A$558, 文字檔!G:H, 2, 0))</f>
        <v>32400</v>
      </c>
      <c r="G558" s="5">
        <f>IF(ISERROR(VLOOKUP($A$558, 文字檔!I:J, 2, 0)),0,VLOOKUP($A$558, 文字檔!I:J, 2, 0))</f>
        <v>0</v>
      </c>
      <c r="H558" s="5">
        <f>IF(ISERROR(VLOOKUP($A$558, 文字檔!K:L, 2, 0)),0,VLOOKUP($A$558, 文字檔!K:L, 2, 0))</f>
        <v>-8202.66</v>
      </c>
      <c r="I558" s="5">
        <f>IF(ISERROR(VLOOKUP($A$558, 文字檔!M:N, 2, 0)),0,VLOOKUP($A$558, 文字檔!M:N, 2, 0))</f>
        <v>0</v>
      </c>
      <c r="J558" s="5">
        <f>IF(ISERROR(VLOOKUP($A$558, 文字檔!O:P, 2, 0)),0,VLOOKUP($A$558, 文字檔!O:P, 2, 0))</f>
        <v>0</v>
      </c>
      <c r="K558">
        <f>IF(ISERROR(VLOOKUP($A$558, 文字檔!Q:R, 2, 0)),0,VLOOKUP($A$558, 文字檔!Q:R, 2, 0))</f>
        <v>0</v>
      </c>
      <c r="L558">
        <f>IF(ISERROR(VLOOKUP($A$558, 文字檔!S:T, 2, 0)),0,VLOOKUP($A$558, 文字檔!S:T, 2, 0))</f>
        <v>0</v>
      </c>
      <c r="M558">
        <f>IF(ISERROR(VLOOKUP($A$558, 文字檔!U:V, 2, 0)),0,VLOOKUP($A$558, 文字檔!U:V, 2, 0))</f>
        <v>32400</v>
      </c>
      <c r="N558">
        <f>IF(ISERROR(VLOOKUP($A$558, 文字檔!W:X, 2, 0)),0,VLOOKUP($A$558, 文字檔!W:X, 2, 0))</f>
        <v>0</v>
      </c>
      <c r="O558">
        <f>IF(ISERROR(VLOOKUP($A$558, 文字檔!Y:Z, 2, 0)),0,VLOOKUP($A$558, 文字檔!Y:Z, 2, 0))</f>
        <v>-52403.23</v>
      </c>
      <c r="P558">
        <f>IF(ISERROR(VLOOKUP($A$558, 文字檔!AA:AB, 2, 0)),0,VLOOKUP($A$558, 文字檔!AA:AB, 2, 0))</f>
        <v>0</v>
      </c>
    </row>
    <row r="559" spans="1:16" ht="16.2">
      <c r="A559" s="7">
        <v>44295</v>
      </c>
      <c r="B559" s="5">
        <f>SUMPRODUCT($C$2:$P$2,$C$559:$P$559)</f>
        <v>-66946.26999999999</v>
      </c>
      <c r="C559" s="5">
        <f>IF(ISERROR(VLOOKUP($A$559, 文字檔!A:B, 2, 0)),0,VLOOKUP($A$559, 文字檔!A:B, 2, 0))</f>
        <v>0</v>
      </c>
      <c r="D559" s="5">
        <f>IF(ISERROR(VLOOKUP($A$559, 文字檔!C:D, 2, 0)),0,VLOOKUP($A$559, 文字檔!C:D, 2, 0))</f>
        <v>0</v>
      </c>
      <c r="E559" s="5">
        <f>IF(ISERROR(VLOOKUP($A$559, 文字檔!E:F, 2, 0)),0,VLOOKUP($A$559, 文字檔!E:F, 2, 0))</f>
        <v>0</v>
      </c>
      <c r="F559" s="5">
        <f>IF(ISERROR(VLOOKUP($A$559, 文字檔!G:H, 2, 0)),0,VLOOKUP($A$559, 文字檔!G:H, 2, 0))</f>
        <v>-18000</v>
      </c>
      <c r="G559" s="5">
        <f>IF(ISERROR(VLOOKUP($A$559, 文字檔!I:J, 2, 0)),0,VLOOKUP($A$559, 文字檔!I:J, 2, 0))</f>
        <v>0</v>
      </c>
      <c r="H559" s="5">
        <f>IF(ISERROR(VLOOKUP($A$559, 文字檔!K:L, 2, 0)),0,VLOOKUP($A$559, 文字檔!K:L, 2, 0))</f>
        <v>12387.59</v>
      </c>
      <c r="I559" s="5">
        <f>IF(ISERROR(VLOOKUP($A$559, 文字檔!M:N, 2, 0)),0,VLOOKUP($A$559, 文字檔!M:N, 2, 0))</f>
        <v>0</v>
      </c>
      <c r="J559" s="5">
        <f>IF(ISERROR(VLOOKUP($A$559, 文字檔!O:P, 2, 0)),0,VLOOKUP($A$559, 文字檔!O:P, 2, 0))</f>
        <v>0</v>
      </c>
      <c r="K559">
        <f>IF(ISERROR(VLOOKUP($A$559, 文字檔!Q:R, 2, 0)),0,VLOOKUP($A$559, 文字檔!Q:R, 2, 0))</f>
        <v>-17107.689999999999</v>
      </c>
      <c r="L559">
        <f>IF(ISERROR(VLOOKUP($A$559, 文字檔!S:T, 2, 0)),0,VLOOKUP($A$559, 文字檔!S:T, 2, 0))</f>
        <v>0</v>
      </c>
      <c r="M559">
        <f>IF(ISERROR(VLOOKUP($A$559, 文字檔!U:V, 2, 0)),0,VLOOKUP($A$559, 文字檔!U:V, 2, 0))</f>
        <v>-22209.919999999998</v>
      </c>
      <c r="N559">
        <f>IF(ISERROR(VLOOKUP($A$559, 文字檔!W:X, 2, 0)),0,VLOOKUP($A$559, 文字檔!W:X, 2, 0))</f>
        <v>0</v>
      </c>
      <c r="O559">
        <f>IF(ISERROR(VLOOKUP($A$559, 文字檔!Y:Z, 2, 0)),0,VLOOKUP($A$559, 文字檔!Y:Z, 2, 0))</f>
        <v>-22016.25</v>
      </c>
      <c r="P559">
        <f>IF(ISERROR(VLOOKUP($A$559, 文字檔!AA:AB, 2, 0)),0,VLOOKUP($A$559, 文字檔!AA:AB, 2, 0))</f>
        <v>0</v>
      </c>
    </row>
    <row r="560" spans="1:16" ht="16.2">
      <c r="A560" s="7">
        <v>44296</v>
      </c>
      <c r="B560" s="5">
        <f>SUMPRODUCT($C$2:$P$2,$C$560:$P$560)</f>
        <v>0</v>
      </c>
      <c r="C560" s="5">
        <f>IF(ISERROR(VLOOKUP($A$560, 文字檔!A:B, 2, 0)),0,VLOOKUP($A$560, 文字檔!A:B, 2, 0))</f>
        <v>0</v>
      </c>
      <c r="D560" s="5">
        <f>IF(ISERROR(VLOOKUP($A$560, 文字檔!C:D, 2, 0)),0,VLOOKUP($A$560, 文字檔!C:D, 2, 0))</f>
        <v>0</v>
      </c>
      <c r="E560" s="5">
        <f>IF(ISERROR(VLOOKUP($A$560, 文字檔!E:F, 2, 0)),0,VLOOKUP($A$560, 文字檔!E:F, 2, 0))</f>
        <v>0</v>
      </c>
      <c r="F560" s="5">
        <f>IF(ISERROR(VLOOKUP($A$560, 文字檔!G:H, 2, 0)),0,VLOOKUP($A$560, 文字檔!G:H, 2, 0))</f>
        <v>0</v>
      </c>
      <c r="G560" s="5">
        <f>IF(ISERROR(VLOOKUP($A$560, 文字檔!I:J, 2, 0)),0,VLOOKUP($A$560, 文字檔!I:J, 2, 0))</f>
        <v>0</v>
      </c>
      <c r="H560" s="5">
        <f>IF(ISERROR(VLOOKUP($A$560, 文字檔!K:L, 2, 0)),0,VLOOKUP($A$560, 文字檔!K:L, 2, 0))</f>
        <v>0</v>
      </c>
      <c r="I560" s="5">
        <f>IF(ISERROR(VLOOKUP($A$560, 文字檔!M:N, 2, 0)),0,VLOOKUP($A$560, 文字檔!M:N, 2, 0))</f>
        <v>0</v>
      </c>
      <c r="J560" s="5">
        <f>IF(ISERROR(VLOOKUP($A$560, 文字檔!O:P, 2, 0)),0,VLOOKUP($A$560, 文字檔!O:P, 2, 0))</f>
        <v>0</v>
      </c>
      <c r="K560">
        <f>IF(ISERROR(VLOOKUP($A$560, 文字檔!Q:R, 2, 0)),0,VLOOKUP($A$560, 文字檔!Q:R, 2, 0))</f>
        <v>0</v>
      </c>
      <c r="L560">
        <f>IF(ISERROR(VLOOKUP($A$560, 文字檔!S:T, 2, 0)),0,VLOOKUP($A$560, 文字檔!S:T, 2, 0))</f>
        <v>0</v>
      </c>
      <c r="M560">
        <f>IF(ISERROR(VLOOKUP($A$560, 文字檔!U:V, 2, 0)),0,VLOOKUP($A$560, 文字檔!U:V, 2, 0))</f>
        <v>0</v>
      </c>
      <c r="N560">
        <f>IF(ISERROR(VLOOKUP($A$560, 文字檔!W:X, 2, 0)),0,VLOOKUP($A$560, 文字檔!W:X, 2, 0))</f>
        <v>0</v>
      </c>
      <c r="O560">
        <f>IF(ISERROR(VLOOKUP($A$560, 文字檔!Y:Z, 2, 0)),0,VLOOKUP($A$560, 文字檔!Y:Z, 2, 0))</f>
        <v>0</v>
      </c>
      <c r="P560">
        <f>IF(ISERROR(VLOOKUP($A$560, 文字檔!AA:AB, 2, 0)),0,VLOOKUP($A$560, 文字檔!AA:AB, 2, 0))</f>
        <v>0</v>
      </c>
    </row>
    <row r="561" spans="1:16" ht="16.2">
      <c r="A561" s="7">
        <v>44297</v>
      </c>
      <c r="B561" s="5">
        <f>SUMPRODUCT($C$2:$P$2,$C$561:$P$561)</f>
        <v>0</v>
      </c>
      <c r="C561" s="5">
        <f>IF(ISERROR(VLOOKUP($A$561, 文字檔!A:B, 2, 0)),0,VLOOKUP($A$561, 文字檔!A:B, 2, 0))</f>
        <v>0</v>
      </c>
      <c r="D561" s="5">
        <f>IF(ISERROR(VLOOKUP($A$561, 文字檔!C:D, 2, 0)),0,VLOOKUP($A$561, 文字檔!C:D, 2, 0))</f>
        <v>0</v>
      </c>
      <c r="E561" s="5">
        <f>IF(ISERROR(VLOOKUP($A$561, 文字檔!E:F, 2, 0)),0,VLOOKUP($A$561, 文字檔!E:F, 2, 0))</f>
        <v>0</v>
      </c>
      <c r="F561" s="5">
        <f>IF(ISERROR(VLOOKUP($A$561, 文字檔!G:H, 2, 0)),0,VLOOKUP($A$561, 文字檔!G:H, 2, 0))</f>
        <v>0</v>
      </c>
      <c r="G561" s="5">
        <f>IF(ISERROR(VLOOKUP($A$561, 文字檔!I:J, 2, 0)),0,VLOOKUP($A$561, 文字檔!I:J, 2, 0))</f>
        <v>0</v>
      </c>
      <c r="H561" s="5">
        <f>IF(ISERROR(VLOOKUP($A$561, 文字檔!K:L, 2, 0)),0,VLOOKUP($A$561, 文字檔!K:L, 2, 0))</f>
        <v>0</v>
      </c>
      <c r="I561" s="5">
        <f>IF(ISERROR(VLOOKUP($A$561, 文字檔!M:N, 2, 0)),0,VLOOKUP($A$561, 文字檔!M:N, 2, 0))</f>
        <v>0</v>
      </c>
      <c r="J561" s="5">
        <f>IF(ISERROR(VLOOKUP($A$561, 文字檔!O:P, 2, 0)),0,VLOOKUP($A$561, 文字檔!O:P, 2, 0))</f>
        <v>0</v>
      </c>
      <c r="K561">
        <f>IF(ISERROR(VLOOKUP($A$561, 文字檔!Q:R, 2, 0)),0,VLOOKUP($A$561, 文字檔!Q:R, 2, 0))</f>
        <v>0</v>
      </c>
      <c r="L561">
        <f>IF(ISERROR(VLOOKUP($A$561, 文字檔!S:T, 2, 0)),0,VLOOKUP($A$561, 文字檔!S:T, 2, 0))</f>
        <v>0</v>
      </c>
      <c r="M561">
        <f>IF(ISERROR(VLOOKUP($A$561, 文字檔!U:V, 2, 0)),0,VLOOKUP($A$561, 文字檔!U:V, 2, 0))</f>
        <v>0</v>
      </c>
      <c r="N561">
        <f>IF(ISERROR(VLOOKUP($A$561, 文字檔!W:X, 2, 0)),0,VLOOKUP($A$561, 文字檔!W:X, 2, 0))</f>
        <v>0</v>
      </c>
      <c r="O561">
        <f>IF(ISERROR(VLOOKUP($A$561, 文字檔!Y:Z, 2, 0)),0,VLOOKUP($A$561, 文字檔!Y:Z, 2, 0))</f>
        <v>0</v>
      </c>
      <c r="P561">
        <f>IF(ISERROR(VLOOKUP($A$561, 文字檔!AA:AB, 2, 0)),0,VLOOKUP($A$561, 文字檔!AA:AB, 2, 0))</f>
        <v>0</v>
      </c>
    </row>
    <row r="562" spans="1:16" ht="16.2">
      <c r="A562" s="7">
        <v>44298</v>
      </c>
      <c r="B562" s="5">
        <f>SUMPRODUCT($C$2:$P$2,$C$562:$P$562)</f>
        <v>-5857.52</v>
      </c>
      <c r="C562" s="5">
        <f>IF(ISERROR(VLOOKUP($A$562, 文字檔!A:B, 2, 0)),0,VLOOKUP($A$562, 文字檔!A:B, 2, 0))</f>
        <v>0</v>
      </c>
      <c r="D562" s="5">
        <f>IF(ISERROR(VLOOKUP($A$562, 文字檔!C:D, 2, 0)),0,VLOOKUP($A$562, 文字檔!C:D, 2, 0))</f>
        <v>0</v>
      </c>
      <c r="E562" s="5">
        <f>IF(ISERROR(VLOOKUP($A$562, 文字檔!E:F, 2, 0)),0,VLOOKUP($A$562, 文字檔!E:F, 2, 0))</f>
        <v>0</v>
      </c>
      <c r="F562" s="5">
        <f>IF(ISERROR(VLOOKUP($A$562, 文字檔!G:H, 2, 0)),0,VLOOKUP($A$562, 文字檔!G:H, 2, 0))</f>
        <v>-1200</v>
      </c>
      <c r="G562" s="5">
        <f>IF(ISERROR(VLOOKUP($A$562, 文字檔!I:J, 2, 0)),0,VLOOKUP($A$562, 文字檔!I:J, 2, 0))</f>
        <v>-4210.34</v>
      </c>
      <c r="H562" s="5">
        <f>IF(ISERROR(VLOOKUP($A$562, 文字檔!K:L, 2, 0)),0,VLOOKUP($A$562, 文字檔!K:L, 2, 0))</f>
        <v>0</v>
      </c>
      <c r="I562" s="5">
        <f>IF(ISERROR(VLOOKUP($A$562, 文字檔!M:N, 2, 0)),0,VLOOKUP($A$562, 文字檔!M:N, 2, 0))</f>
        <v>-9706.4</v>
      </c>
      <c r="J562" s="5">
        <f>IF(ISERROR(VLOOKUP($A$562, 文字檔!O:P, 2, 0)),0,VLOOKUP($A$562, 文字檔!O:P, 2, 0))</f>
        <v>0</v>
      </c>
      <c r="K562">
        <f>IF(ISERROR(VLOOKUP($A$562, 文字檔!Q:R, 2, 0)),0,VLOOKUP($A$562, 文字檔!Q:R, 2, 0))</f>
        <v>-1200</v>
      </c>
      <c r="L562">
        <f>IF(ISERROR(VLOOKUP($A$562, 文字檔!S:T, 2, 0)),0,VLOOKUP($A$562, 文字檔!S:T, 2, 0))</f>
        <v>10390.23</v>
      </c>
      <c r="M562">
        <f>IF(ISERROR(VLOOKUP($A$562, 文字檔!U:V, 2, 0)),0,VLOOKUP($A$562, 文字檔!U:V, 2, 0))</f>
        <v>1200</v>
      </c>
      <c r="N562">
        <f>IF(ISERROR(VLOOKUP($A$562, 文字檔!W:X, 2, 0)),0,VLOOKUP($A$562, 文字檔!W:X, 2, 0))</f>
        <v>-7811.78</v>
      </c>
      <c r="O562">
        <f>IF(ISERROR(VLOOKUP($A$562, 文字檔!Y:Z, 2, 0)),0,VLOOKUP($A$562, 文字檔!Y:Z, 2, 0))</f>
        <v>6680.77</v>
      </c>
      <c r="P562">
        <f>IF(ISERROR(VLOOKUP($A$562, 文字檔!AA:AB, 2, 0)),0,VLOOKUP($A$562, 文字檔!AA:AB, 2, 0))</f>
        <v>0</v>
      </c>
    </row>
    <row r="563" spans="1:16" ht="16.2">
      <c r="A563" s="7">
        <v>44299</v>
      </c>
      <c r="B563" s="5">
        <f>SUMPRODUCT($C$2:$P$2,$C$563:$P$563)</f>
        <v>-161712.24999999997</v>
      </c>
      <c r="C563" s="5">
        <f>IF(ISERROR(VLOOKUP($A$563, 文字檔!A:B, 2, 0)),0,VLOOKUP($A$563, 文字檔!A:B, 2, 0))</f>
        <v>-28035.02</v>
      </c>
      <c r="D563" s="5">
        <f>IF(ISERROR(VLOOKUP($A$563, 文字檔!C:D, 2, 0)),0,VLOOKUP($A$563, 文字檔!C:D, 2, 0))</f>
        <v>0</v>
      </c>
      <c r="E563" s="5">
        <f>IF(ISERROR(VLOOKUP($A$563, 文字檔!E:F, 2, 0)),0,VLOOKUP($A$563, 文字檔!E:F, 2, 0))</f>
        <v>0</v>
      </c>
      <c r="F563" s="5">
        <f>IF(ISERROR(VLOOKUP($A$563, 文字檔!G:H, 2, 0)),0,VLOOKUP($A$563, 文字檔!G:H, 2, 0))</f>
        <v>-7800</v>
      </c>
      <c r="G563" s="5">
        <f>IF(ISERROR(VLOOKUP($A$563, 文字檔!I:J, 2, 0)),0,VLOOKUP($A$563, 文字檔!I:J, 2, 0))</f>
        <v>0</v>
      </c>
      <c r="H563" s="5">
        <f>IF(ISERROR(VLOOKUP($A$563, 文字檔!K:L, 2, 0)),0,VLOOKUP($A$563, 文字檔!K:L, 2, 0))</f>
        <v>1183.69</v>
      </c>
      <c r="I563" s="5">
        <f>IF(ISERROR(VLOOKUP($A$563, 文字檔!M:N, 2, 0)),0,VLOOKUP($A$563, 文字檔!M:N, 2, 0))</f>
        <v>-7211.36</v>
      </c>
      <c r="J563" s="5">
        <f>IF(ISERROR(VLOOKUP($A$563, 文字檔!O:P, 2, 0)),0,VLOOKUP($A$563, 文字檔!O:P, 2, 0))</f>
        <v>0</v>
      </c>
      <c r="K563">
        <f>IF(ISERROR(VLOOKUP($A$563, 文字檔!Q:R, 2, 0)),0,VLOOKUP($A$563, 文字檔!Q:R, 2, 0))</f>
        <v>-7800</v>
      </c>
      <c r="L563">
        <f>IF(ISERROR(VLOOKUP($A$563, 文字檔!S:T, 2, 0)),0,VLOOKUP($A$563, 文字檔!S:T, 2, 0))</f>
        <v>0</v>
      </c>
      <c r="M563">
        <f>IF(ISERROR(VLOOKUP($A$563, 文字檔!U:V, 2, 0)),0,VLOOKUP($A$563, 文字檔!U:V, 2, 0))</f>
        <v>-81220.899999999994</v>
      </c>
      <c r="N563">
        <f>IF(ISERROR(VLOOKUP($A$563, 文字檔!W:X, 2, 0)),0,VLOOKUP($A$563, 文字檔!W:X, 2, 0))</f>
        <v>-11611.39</v>
      </c>
      <c r="O563">
        <f>IF(ISERROR(VLOOKUP($A$563, 文字檔!Y:Z, 2, 0)),0,VLOOKUP($A$563, 文字檔!Y:Z, 2, 0))</f>
        <v>0</v>
      </c>
      <c r="P563">
        <f>IF(ISERROR(VLOOKUP($A$563, 文字檔!AA:AB, 2, 0)),0,VLOOKUP($A$563, 文字檔!AA:AB, 2, 0))</f>
        <v>-19217.27</v>
      </c>
    </row>
    <row r="564" spans="1:16" ht="16.2">
      <c r="A564" s="7">
        <v>44300</v>
      </c>
      <c r="B564" s="5">
        <f>SUMPRODUCT($C$2:$P$2,$C$564:$P$564)</f>
        <v>5061.6500000000051</v>
      </c>
      <c r="C564" s="5">
        <f>IF(ISERROR(VLOOKUP($A$564, 文字檔!A:B, 2, 0)),0,VLOOKUP($A$564, 文字檔!A:B, 2, 0))</f>
        <v>34195.300000000003</v>
      </c>
      <c r="D564" s="5">
        <f>IF(ISERROR(VLOOKUP($A$564, 文字檔!C:D, 2, 0)),0,VLOOKUP($A$564, 文字檔!C:D, 2, 0))</f>
        <v>-16303.31</v>
      </c>
      <c r="E564" s="5">
        <f>IF(ISERROR(VLOOKUP($A$564, 文字檔!E:F, 2, 0)),0,VLOOKUP($A$564, 文字檔!E:F, 2, 0))</f>
        <v>0</v>
      </c>
      <c r="F564" s="5">
        <f>IF(ISERROR(VLOOKUP($A$564, 文字檔!G:H, 2, 0)),0,VLOOKUP($A$564, 文字檔!G:H, 2, 0))</f>
        <v>-39100</v>
      </c>
      <c r="G564" s="5">
        <f>IF(ISERROR(VLOOKUP($A$564, 文字檔!I:J, 2, 0)),0,VLOOKUP($A$564, 文字檔!I:J, 2, 0))</f>
        <v>0</v>
      </c>
      <c r="H564" s="5">
        <f>IF(ISERROR(VLOOKUP($A$564, 文字檔!K:L, 2, 0)),0,VLOOKUP($A$564, 文字檔!K:L, 2, 0))</f>
        <v>-5514.4</v>
      </c>
      <c r="I564" s="5">
        <f>IF(ISERROR(VLOOKUP($A$564, 文字檔!M:N, 2, 0)),0,VLOOKUP($A$564, 文字檔!M:N, 2, 0))</f>
        <v>3095.61</v>
      </c>
      <c r="J564" s="5">
        <f>IF(ISERROR(VLOOKUP($A$564, 文字檔!O:P, 2, 0)),0,VLOOKUP($A$564, 文字檔!O:P, 2, 0))</f>
        <v>0</v>
      </c>
      <c r="K564">
        <f>IF(ISERROR(VLOOKUP($A$564, 文字檔!Q:R, 2, 0)),0,VLOOKUP($A$564, 文字檔!Q:R, 2, 0))</f>
        <v>12200</v>
      </c>
      <c r="L564">
        <f>IF(ISERROR(VLOOKUP($A$564, 文字檔!S:T, 2, 0)),0,VLOOKUP($A$564, 文字檔!S:T, 2, 0))</f>
        <v>0</v>
      </c>
      <c r="M564">
        <f>IF(ISERROR(VLOOKUP($A$564, 文字檔!U:V, 2, 0)),0,VLOOKUP($A$564, 文字檔!U:V, 2, 0))</f>
        <v>-3703.37</v>
      </c>
      <c r="N564">
        <f>IF(ISERROR(VLOOKUP($A$564, 文字檔!W:X, 2, 0)),0,VLOOKUP($A$564, 文字檔!W:X, 2, 0))</f>
        <v>24498.07</v>
      </c>
      <c r="O564">
        <f>IF(ISERROR(VLOOKUP($A$564, 文字檔!Y:Z, 2, 0)),0,VLOOKUP($A$564, 文字檔!Y:Z, 2, 0))</f>
        <v>-4306.25</v>
      </c>
      <c r="P564">
        <f>IF(ISERROR(VLOOKUP($A$564, 文字檔!AA:AB, 2, 0)),0,VLOOKUP($A$564, 文字檔!AA:AB, 2, 0))</f>
        <v>0</v>
      </c>
    </row>
    <row r="565" spans="1:16" ht="16.2">
      <c r="A565" s="7">
        <v>44301</v>
      </c>
      <c r="B565" s="5">
        <f>SUMPRODUCT($C$2:$P$2,$C$565:$P$565)</f>
        <v>130847.4</v>
      </c>
      <c r="C565" s="5">
        <f>IF(ISERROR(VLOOKUP($A$565, 文字檔!A:B, 2, 0)),0,VLOOKUP($A$565, 文字檔!A:B, 2, 0))</f>
        <v>0</v>
      </c>
      <c r="D565" s="5">
        <f>IF(ISERROR(VLOOKUP($A$565, 文字檔!C:D, 2, 0)),0,VLOOKUP($A$565, 文字檔!C:D, 2, 0))</f>
        <v>-10507.18</v>
      </c>
      <c r="E565" s="5">
        <f>IF(ISERROR(VLOOKUP($A$565, 文字檔!E:F, 2, 0)),0,VLOOKUP($A$565, 文字檔!E:F, 2, 0))</f>
        <v>0</v>
      </c>
      <c r="F565" s="5">
        <f>IF(ISERROR(VLOOKUP($A$565, 文字檔!G:H, 2, 0)),0,VLOOKUP($A$565, 文字檔!G:H, 2, 0))</f>
        <v>30092.46</v>
      </c>
      <c r="G565" s="5">
        <f>IF(ISERROR(VLOOKUP($A$565, 文字檔!I:J, 2, 0)),0,VLOOKUP($A$565, 文字檔!I:J, 2, 0))</f>
        <v>0</v>
      </c>
      <c r="H565" s="5">
        <f>IF(ISERROR(VLOOKUP($A$565, 文字檔!K:L, 2, 0)),0,VLOOKUP($A$565, 文字檔!K:L, 2, 0))</f>
        <v>-16919.349999999999</v>
      </c>
      <c r="I565" s="5">
        <f>IF(ISERROR(VLOOKUP($A$565, 文字檔!M:N, 2, 0)),0,VLOOKUP($A$565, 文字檔!M:N, 2, 0))</f>
        <v>0</v>
      </c>
      <c r="J565" s="5">
        <f>IF(ISERROR(VLOOKUP($A$565, 文字檔!O:P, 2, 0)),0,VLOOKUP($A$565, 文字檔!O:P, 2, 0))</f>
        <v>0</v>
      </c>
      <c r="K565">
        <f>IF(ISERROR(VLOOKUP($A$565, 文字檔!Q:R, 2, 0)),0,VLOOKUP($A$565, 文字檔!Q:R, 2, 0))</f>
        <v>43000</v>
      </c>
      <c r="L565">
        <f>IF(ISERROR(VLOOKUP($A$565, 文字檔!S:T, 2, 0)),0,VLOOKUP($A$565, 文字檔!S:T, 2, 0))</f>
        <v>0</v>
      </c>
      <c r="M565">
        <f>IF(ISERROR(VLOOKUP($A$565, 文字檔!U:V, 2, 0)),0,VLOOKUP($A$565, 文字檔!U:V, 2, 0))</f>
        <v>0</v>
      </c>
      <c r="N565">
        <f>IF(ISERROR(VLOOKUP($A$565, 文字檔!W:X, 2, 0)),0,VLOOKUP($A$565, 文字檔!W:X, 2, 0))</f>
        <v>43000</v>
      </c>
      <c r="O565">
        <f>IF(ISERROR(VLOOKUP($A$565, 文字檔!Y:Z, 2, 0)),0,VLOOKUP($A$565, 文字檔!Y:Z, 2, 0))</f>
        <v>23490.720000000001</v>
      </c>
      <c r="P565">
        <f>IF(ISERROR(VLOOKUP($A$565, 文字檔!AA:AB, 2, 0)),0,VLOOKUP($A$565, 文字檔!AA:AB, 2, 0))</f>
        <v>18690.75</v>
      </c>
    </row>
    <row r="566" spans="1:16" ht="16.2">
      <c r="A566" s="7">
        <v>44302</v>
      </c>
      <c r="B566" s="5">
        <f>SUMPRODUCT($C$2:$P$2,$C$566:$P$566)</f>
        <v>9038.6600000000035</v>
      </c>
      <c r="C566" s="5">
        <f>IF(ISERROR(VLOOKUP($A$566, 文字檔!A:B, 2, 0)),0,VLOOKUP($A$566, 文字檔!A:B, 2, 0))</f>
        <v>0</v>
      </c>
      <c r="D566" s="5">
        <f>IF(ISERROR(VLOOKUP($A$566, 文字檔!C:D, 2, 0)),0,VLOOKUP($A$566, 文字檔!C:D, 2, 0))</f>
        <v>0</v>
      </c>
      <c r="E566" s="5">
        <f>IF(ISERROR(VLOOKUP($A$566, 文字檔!E:F, 2, 0)),0,VLOOKUP($A$566, 文字檔!E:F, 2, 0))</f>
        <v>0</v>
      </c>
      <c r="F566" s="5">
        <f>IF(ISERROR(VLOOKUP($A$566, 文字檔!G:H, 2, 0)),0,VLOOKUP($A$566, 文字檔!G:H, 2, 0))</f>
        <v>17400</v>
      </c>
      <c r="G566" s="5">
        <f>IF(ISERROR(VLOOKUP($A$566, 文字檔!I:J, 2, 0)),0,VLOOKUP($A$566, 文字檔!I:J, 2, 0))</f>
        <v>0</v>
      </c>
      <c r="H566" s="5">
        <f>IF(ISERROR(VLOOKUP($A$566, 文字檔!K:L, 2, 0)),0,VLOOKUP($A$566, 文字檔!K:L, 2, 0))</f>
        <v>0</v>
      </c>
      <c r="I566" s="5">
        <f>IF(ISERROR(VLOOKUP($A$566, 文字檔!M:N, 2, 0)),0,VLOOKUP($A$566, 文字檔!M:N, 2, 0))</f>
        <v>0</v>
      </c>
      <c r="J566" s="5">
        <f>IF(ISERROR(VLOOKUP($A$566, 文字檔!O:P, 2, 0)),0,VLOOKUP($A$566, 文字檔!O:P, 2, 0))</f>
        <v>0</v>
      </c>
      <c r="K566">
        <f>IF(ISERROR(VLOOKUP($A$566, 文字檔!Q:R, 2, 0)),0,VLOOKUP($A$566, 文字檔!Q:R, 2, 0))</f>
        <v>17400</v>
      </c>
      <c r="L566">
        <f>IF(ISERROR(VLOOKUP($A$566, 文字檔!S:T, 2, 0)),0,VLOOKUP($A$566, 文字檔!S:T, 2, 0))</f>
        <v>0</v>
      </c>
      <c r="M566">
        <f>IF(ISERROR(VLOOKUP($A$566, 文字檔!U:V, 2, 0)),0,VLOOKUP($A$566, 文字檔!U:V, 2, 0))</f>
        <v>9686.7900000000009</v>
      </c>
      <c r="N566">
        <f>IF(ISERROR(VLOOKUP($A$566, 文字檔!W:X, 2, 0)),0,VLOOKUP($A$566, 文字檔!W:X, 2, 0))</f>
        <v>687.69</v>
      </c>
      <c r="O566">
        <f>IF(ISERROR(VLOOKUP($A$566, 文字檔!Y:Z, 2, 0)),0,VLOOKUP($A$566, 文字檔!Y:Z, 2, 0))</f>
        <v>-53535.82</v>
      </c>
      <c r="P566">
        <f>IF(ISERROR(VLOOKUP($A$566, 文字檔!AA:AB, 2, 0)),0,VLOOKUP($A$566, 文字檔!AA:AB, 2, 0))</f>
        <v>17400</v>
      </c>
    </row>
    <row r="567" spans="1:16" ht="16.2">
      <c r="A567" s="7">
        <v>44303</v>
      </c>
      <c r="B567" s="5">
        <f>SUMPRODUCT($C$2:$P$2,$C$567:$P$567)</f>
        <v>0</v>
      </c>
      <c r="C567" s="5">
        <f>IF(ISERROR(VLOOKUP($A$567, 文字檔!A:B, 2, 0)),0,VLOOKUP($A$567, 文字檔!A:B, 2, 0))</f>
        <v>0</v>
      </c>
      <c r="D567" s="5">
        <f>IF(ISERROR(VLOOKUP($A$567, 文字檔!C:D, 2, 0)),0,VLOOKUP($A$567, 文字檔!C:D, 2, 0))</f>
        <v>0</v>
      </c>
      <c r="E567" s="5">
        <f>IF(ISERROR(VLOOKUP($A$567, 文字檔!E:F, 2, 0)),0,VLOOKUP($A$567, 文字檔!E:F, 2, 0))</f>
        <v>0</v>
      </c>
      <c r="F567" s="5">
        <f>IF(ISERROR(VLOOKUP($A$567, 文字檔!G:H, 2, 0)),0,VLOOKUP($A$567, 文字檔!G:H, 2, 0))</f>
        <v>0</v>
      </c>
      <c r="G567" s="5">
        <f>IF(ISERROR(VLOOKUP($A$567, 文字檔!I:J, 2, 0)),0,VLOOKUP($A$567, 文字檔!I:J, 2, 0))</f>
        <v>0</v>
      </c>
      <c r="H567" s="5">
        <f>IF(ISERROR(VLOOKUP($A$567, 文字檔!K:L, 2, 0)),0,VLOOKUP($A$567, 文字檔!K:L, 2, 0))</f>
        <v>0</v>
      </c>
      <c r="I567" s="5">
        <f>IF(ISERROR(VLOOKUP($A$567, 文字檔!M:N, 2, 0)),0,VLOOKUP($A$567, 文字檔!M:N, 2, 0))</f>
        <v>0</v>
      </c>
      <c r="J567" s="5">
        <f>IF(ISERROR(VLOOKUP($A$567, 文字檔!O:P, 2, 0)),0,VLOOKUP($A$567, 文字檔!O:P, 2, 0))</f>
        <v>0</v>
      </c>
      <c r="K567">
        <f>IF(ISERROR(VLOOKUP($A$567, 文字檔!Q:R, 2, 0)),0,VLOOKUP($A$567, 文字檔!Q:R, 2, 0))</f>
        <v>0</v>
      </c>
      <c r="L567">
        <f>IF(ISERROR(VLOOKUP($A$567, 文字檔!S:T, 2, 0)),0,VLOOKUP($A$567, 文字檔!S:T, 2, 0))</f>
        <v>0</v>
      </c>
      <c r="M567">
        <f>IF(ISERROR(VLOOKUP($A$567, 文字檔!U:V, 2, 0)),0,VLOOKUP($A$567, 文字檔!U:V, 2, 0))</f>
        <v>0</v>
      </c>
      <c r="N567">
        <f>IF(ISERROR(VLOOKUP($A$567, 文字檔!W:X, 2, 0)),0,VLOOKUP($A$567, 文字檔!W:X, 2, 0))</f>
        <v>0</v>
      </c>
      <c r="O567">
        <f>IF(ISERROR(VLOOKUP($A$567, 文字檔!Y:Z, 2, 0)),0,VLOOKUP($A$567, 文字檔!Y:Z, 2, 0))</f>
        <v>0</v>
      </c>
      <c r="P567">
        <f>IF(ISERROR(VLOOKUP($A$567, 文字檔!AA:AB, 2, 0)),0,VLOOKUP($A$567, 文字檔!AA:AB, 2, 0))</f>
        <v>0</v>
      </c>
    </row>
    <row r="568" spans="1:16" ht="16.2">
      <c r="A568" s="7">
        <v>44304</v>
      </c>
      <c r="B568" s="5">
        <f>SUMPRODUCT($C$2:$P$2,$C$568:$P$568)</f>
        <v>0</v>
      </c>
      <c r="C568" s="5">
        <f>IF(ISERROR(VLOOKUP($A$568, 文字檔!A:B, 2, 0)),0,VLOOKUP($A$568, 文字檔!A:B, 2, 0))</f>
        <v>0</v>
      </c>
      <c r="D568" s="5">
        <f>IF(ISERROR(VLOOKUP($A$568, 文字檔!C:D, 2, 0)),0,VLOOKUP($A$568, 文字檔!C:D, 2, 0))</f>
        <v>0</v>
      </c>
      <c r="E568" s="5">
        <f>IF(ISERROR(VLOOKUP($A$568, 文字檔!E:F, 2, 0)),0,VLOOKUP($A$568, 文字檔!E:F, 2, 0))</f>
        <v>0</v>
      </c>
      <c r="F568" s="5">
        <f>IF(ISERROR(VLOOKUP($A$568, 文字檔!G:H, 2, 0)),0,VLOOKUP($A$568, 文字檔!G:H, 2, 0))</f>
        <v>0</v>
      </c>
      <c r="G568" s="5">
        <f>IF(ISERROR(VLOOKUP($A$568, 文字檔!I:J, 2, 0)),0,VLOOKUP($A$568, 文字檔!I:J, 2, 0))</f>
        <v>0</v>
      </c>
      <c r="H568" s="5">
        <f>IF(ISERROR(VLOOKUP($A$568, 文字檔!K:L, 2, 0)),0,VLOOKUP($A$568, 文字檔!K:L, 2, 0))</f>
        <v>0</v>
      </c>
      <c r="I568" s="5">
        <f>IF(ISERROR(VLOOKUP($A$568, 文字檔!M:N, 2, 0)),0,VLOOKUP($A$568, 文字檔!M:N, 2, 0))</f>
        <v>0</v>
      </c>
      <c r="J568" s="5">
        <f>IF(ISERROR(VLOOKUP($A$568, 文字檔!O:P, 2, 0)),0,VLOOKUP($A$568, 文字檔!O:P, 2, 0))</f>
        <v>0</v>
      </c>
      <c r="K568">
        <f>IF(ISERROR(VLOOKUP($A$568, 文字檔!Q:R, 2, 0)),0,VLOOKUP($A$568, 文字檔!Q:R, 2, 0))</f>
        <v>0</v>
      </c>
      <c r="L568">
        <f>IF(ISERROR(VLOOKUP($A$568, 文字檔!S:T, 2, 0)),0,VLOOKUP($A$568, 文字檔!S:T, 2, 0))</f>
        <v>0</v>
      </c>
      <c r="M568">
        <f>IF(ISERROR(VLOOKUP($A$568, 文字檔!U:V, 2, 0)),0,VLOOKUP($A$568, 文字檔!U:V, 2, 0))</f>
        <v>0</v>
      </c>
      <c r="N568">
        <f>IF(ISERROR(VLOOKUP($A$568, 文字檔!W:X, 2, 0)),0,VLOOKUP($A$568, 文字檔!W:X, 2, 0))</f>
        <v>0</v>
      </c>
      <c r="O568">
        <f>IF(ISERROR(VLOOKUP($A$568, 文字檔!Y:Z, 2, 0)),0,VLOOKUP($A$568, 文字檔!Y:Z, 2, 0))</f>
        <v>0</v>
      </c>
      <c r="P568">
        <f>IF(ISERROR(VLOOKUP($A$568, 文字檔!AA:AB, 2, 0)),0,VLOOKUP($A$568, 文字檔!AA:AB, 2, 0))</f>
        <v>0</v>
      </c>
    </row>
    <row r="569" spans="1:16" ht="16.2">
      <c r="A569" s="7">
        <v>44305</v>
      </c>
      <c r="B569" s="5">
        <f>SUMPRODUCT($C$2:$P$2,$C$569:$P$569)</f>
        <v>50942.450000000004</v>
      </c>
      <c r="C569" s="5">
        <f>IF(ISERROR(VLOOKUP($A$569, 文字檔!A:B, 2, 0)),0,VLOOKUP($A$569, 文字檔!A:B, 2, 0))</f>
        <v>0</v>
      </c>
      <c r="D569" s="5">
        <f>IF(ISERROR(VLOOKUP($A$569, 文字檔!C:D, 2, 0)),0,VLOOKUP($A$569, 文字檔!C:D, 2, 0))</f>
        <v>0</v>
      </c>
      <c r="E569" s="5">
        <f>IF(ISERROR(VLOOKUP($A$569, 文字檔!E:F, 2, 0)),0,VLOOKUP($A$569, 文字檔!E:F, 2, 0))</f>
        <v>0</v>
      </c>
      <c r="F569" s="5">
        <f>IF(ISERROR(VLOOKUP($A$569, 文字檔!G:H, 2, 0)),0,VLOOKUP($A$569, 文字檔!G:H, 2, 0))</f>
        <v>22400</v>
      </c>
      <c r="G569" s="5">
        <f>IF(ISERROR(VLOOKUP($A$569, 文字檔!I:J, 2, 0)),0,VLOOKUP($A$569, 文字檔!I:J, 2, 0))</f>
        <v>0</v>
      </c>
      <c r="H569" s="5">
        <f>IF(ISERROR(VLOOKUP($A$569, 文字檔!K:L, 2, 0)),0,VLOOKUP($A$569, 文字檔!K:L, 2, 0))</f>
        <v>0</v>
      </c>
      <c r="I569" s="5">
        <f>IF(ISERROR(VLOOKUP($A$569, 文字檔!M:N, 2, 0)),0,VLOOKUP($A$569, 文字檔!M:N, 2, 0))</f>
        <v>-26714.17</v>
      </c>
      <c r="J569" s="5">
        <f>IF(ISERROR(VLOOKUP($A$569, 文字檔!O:P, 2, 0)),0,VLOOKUP($A$569, 文字檔!O:P, 2, 0))</f>
        <v>0</v>
      </c>
      <c r="K569">
        <f>IF(ISERROR(VLOOKUP($A$569, 文字檔!Q:R, 2, 0)),0,VLOOKUP($A$569, 文字檔!Q:R, 2, 0))</f>
        <v>22400</v>
      </c>
      <c r="L569">
        <f>IF(ISERROR(VLOOKUP($A$569, 文字檔!S:T, 2, 0)),0,VLOOKUP($A$569, 文字檔!S:T, 2, 0))</f>
        <v>0</v>
      </c>
      <c r="M569">
        <f>IF(ISERROR(VLOOKUP($A$569, 文字檔!U:V, 2, 0)),0,VLOOKUP($A$569, 文字檔!U:V, 2, 0))</f>
        <v>22400</v>
      </c>
      <c r="N569">
        <f>IF(ISERROR(VLOOKUP($A$569, 文字檔!W:X, 2, 0)),0,VLOOKUP($A$569, 文字檔!W:X, 2, 0))</f>
        <v>0</v>
      </c>
      <c r="O569">
        <f>IF(ISERROR(VLOOKUP($A$569, 文字檔!Y:Z, 2, 0)),0,VLOOKUP($A$569, 文字檔!Y:Z, 2, 0))</f>
        <v>-11943.38</v>
      </c>
      <c r="P569">
        <f>IF(ISERROR(VLOOKUP($A$569, 文字檔!AA:AB, 2, 0)),0,VLOOKUP($A$569, 文字檔!AA:AB, 2, 0))</f>
        <v>22400</v>
      </c>
    </row>
    <row r="570" spans="1:16" ht="16.2">
      <c r="A570" s="7">
        <v>44306</v>
      </c>
      <c r="B570" s="5">
        <f>SUMPRODUCT($C$2:$P$2,$C$570:$P$570)</f>
        <v>-26822.560000000005</v>
      </c>
      <c r="C570" s="5">
        <f>IF(ISERROR(VLOOKUP($A$570, 文字檔!A:B, 2, 0)),0,VLOOKUP($A$570, 文字檔!A:B, 2, 0))</f>
        <v>0</v>
      </c>
      <c r="D570" s="5">
        <f>IF(ISERROR(VLOOKUP($A$570, 文字檔!C:D, 2, 0)),0,VLOOKUP($A$570, 文字檔!C:D, 2, 0))</f>
        <v>0</v>
      </c>
      <c r="E570" s="5">
        <f>IF(ISERROR(VLOOKUP($A$570, 文字檔!E:F, 2, 0)),0,VLOOKUP($A$570, 文字檔!E:F, 2, 0))</f>
        <v>0</v>
      </c>
      <c r="F570" s="5">
        <f>IF(ISERROR(VLOOKUP($A$570, 文字檔!G:H, 2, 0)),0,VLOOKUP($A$570, 文字檔!G:H, 2, 0))</f>
        <v>9800</v>
      </c>
      <c r="G570" s="5">
        <f>IF(ISERROR(VLOOKUP($A$570, 文字檔!I:J, 2, 0)),0,VLOOKUP($A$570, 文字檔!I:J, 2, 0))</f>
        <v>0</v>
      </c>
      <c r="H570" s="5">
        <f>IF(ISERROR(VLOOKUP($A$570, 文字檔!K:L, 2, 0)),0,VLOOKUP($A$570, 文字檔!K:L, 2, 0))</f>
        <v>-9235.0300000000007</v>
      </c>
      <c r="I570" s="5">
        <f>IF(ISERROR(VLOOKUP($A$570, 文字檔!M:N, 2, 0)),0,VLOOKUP($A$570, 文字檔!M:N, 2, 0))</f>
        <v>-17435.689999999999</v>
      </c>
      <c r="J570" s="5">
        <f>IF(ISERROR(VLOOKUP($A$570, 文字檔!O:P, 2, 0)),0,VLOOKUP($A$570, 文字檔!O:P, 2, 0))</f>
        <v>0</v>
      </c>
      <c r="K570">
        <f>IF(ISERROR(VLOOKUP($A$570, 文字檔!Q:R, 2, 0)),0,VLOOKUP($A$570, 文字檔!Q:R, 2, 0))</f>
        <v>-13516.15</v>
      </c>
      <c r="L570">
        <f>IF(ISERROR(VLOOKUP($A$570, 文字檔!S:T, 2, 0)),0,VLOOKUP($A$570, 文字檔!S:T, 2, 0))</f>
        <v>0</v>
      </c>
      <c r="M570">
        <f>IF(ISERROR(VLOOKUP($A$570, 文字檔!U:V, 2, 0)),0,VLOOKUP($A$570, 文字檔!U:V, 2, 0))</f>
        <v>9800</v>
      </c>
      <c r="N570">
        <f>IF(ISERROR(VLOOKUP($A$570, 文字檔!W:X, 2, 0)),0,VLOOKUP($A$570, 文字檔!W:X, 2, 0))</f>
        <v>0</v>
      </c>
      <c r="O570">
        <f>IF(ISERROR(VLOOKUP($A$570, 文字檔!Y:Z, 2, 0)),0,VLOOKUP($A$570, 文字檔!Y:Z, 2, 0))</f>
        <v>-16035.69</v>
      </c>
      <c r="P570">
        <f>IF(ISERROR(VLOOKUP($A$570, 文字檔!AA:AB, 2, 0)),0,VLOOKUP($A$570, 文字檔!AA:AB, 2, 0))</f>
        <v>9800</v>
      </c>
    </row>
    <row r="571" spans="1:16" ht="16.2">
      <c r="A571" s="7">
        <v>44307</v>
      </c>
      <c r="B571" s="5">
        <f>SUMPRODUCT($C$2:$P$2,$C$571:$P$571)</f>
        <v>-101877.72</v>
      </c>
      <c r="C571" s="5">
        <f>IF(ISERROR(VLOOKUP($A$571, 文字檔!A:B, 2, 0)),0,VLOOKUP($A$571, 文字檔!A:B, 2, 0))</f>
        <v>-27666.28</v>
      </c>
      <c r="D571" s="5">
        <f>IF(ISERROR(VLOOKUP($A$571, 文字檔!C:D, 2, 0)),0,VLOOKUP($A$571, 文字檔!C:D, 2, 0))</f>
        <v>0</v>
      </c>
      <c r="E571" s="5">
        <f>IF(ISERROR(VLOOKUP($A$571, 文字檔!E:F, 2, 0)),0,VLOOKUP($A$571, 文字檔!E:F, 2, 0))</f>
        <v>0</v>
      </c>
      <c r="F571" s="5">
        <f>IF(ISERROR(VLOOKUP($A$571, 文字檔!G:H, 2, 0)),0,VLOOKUP($A$571, 文字檔!G:H, 2, 0))</f>
        <v>-18116.93</v>
      </c>
      <c r="G571" s="5">
        <f>IF(ISERROR(VLOOKUP($A$571, 文字檔!I:J, 2, 0)),0,VLOOKUP($A$571, 文字檔!I:J, 2, 0))</f>
        <v>0</v>
      </c>
      <c r="H571" s="5">
        <f>IF(ISERROR(VLOOKUP($A$571, 文字檔!K:L, 2, 0)),0,VLOOKUP($A$571, 文字檔!K:L, 2, 0))</f>
        <v>-7833.62</v>
      </c>
      <c r="I571" s="5">
        <f>IF(ISERROR(VLOOKUP($A$571, 文字檔!M:N, 2, 0)),0,VLOOKUP($A$571, 文字檔!M:N, 2, 0))</f>
        <v>1446.36</v>
      </c>
      <c r="J571" s="5">
        <f>IF(ISERROR(VLOOKUP($A$571, 文字檔!O:P, 2, 0)),0,VLOOKUP($A$571, 文字檔!O:P, 2, 0))</f>
        <v>0</v>
      </c>
      <c r="K571">
        <f>IF(ISERROR(VLOOKUP($A$571, 文字檔!Q:R, 2, 0)),0,VLOOKUP($A$571, 文字檔!Q:R, 2, 0))</f>
        <v>0</v>
      </c>
      <c r="L571">
        <f>IF(ISERROR(VLOOKUP($A$571, 文字檔!S:T, 2, 0)),0,VLOOKUP($A$571, 文字檔!S:T, 2, 0))</f>
        <v>0</v>
      </c>
      <c r="M571">
        <f>IF(ISERROR(VLOOKUP($A$571, 文字檔!U:V, 2, 0)),0,VLOOKUP($A$571, 文字檔!U:V, 2, 0))</f>
        <v>-18116.93</v>
      </c>
      <c r="N571">
        <f>IF(ISERROR(VLOOKUP($A$571, 文字檔!W:X, 2, 0)),0,VLOOKUP($A$571, 文字檔!W:X, 2, 0))</f>
        <v>0</v>
      </c>
      <c r="O571">
        <f>IF(ISERROR(VLOOKUP($A$571, 文字檔!Y:Z, 2, 0)),0,VLOOKUP($A$571, 文字檔!Y:Z, 2, 0))</f>
        <v>-13473.39</v>
      </c>
      <c r="P571">
        <f>IF(ISERROR(VLOOKUP($A$571, 文字檔!AA:AB, 2, 0)),0,VLOOKUP($A$571, 文字檔!AA:AB, 2, 0))</f>
        <v>-18116.93</v>
      </c>
    </row>
    <row r="572" spans="1:16" ht="16.2">
      <c r="A572" s="7">
        <v>44308</v>
      </c>
      <c r="B572" s="5">
        <f>SUMPRODUCT($C$2:$P$2,$C$572:$P$572)</f>
        <v>-134215.82</v>
      </c>
      <c r="C572" s="5">
        <f>IF(ISERROR(VLOOKUP($A$572, 文字檔!A:B, 2, 0)),0,VLOOKUP($A$572, 文字檔!A:B, 2, 0))</f>
        <v>0</v>
      </c>
      <c r="D572" s="5">
        <f>IF(ISERROR(VLOOKUP($A$572, 文字檔!C:D, 2, 0)),0,VLOOKUP($A$572, 文字檔!C:D, 2, 0))</f>
        <v>-19349.98</v>
      </c>
      <c r="E572" s="5">
        <f>IF(ISERROR(VLOOKUP($A$572, 文字檔!E:F, 2, 0)),0,VLOOKUP($A$572, 文字檔!E:F, 2, 0))</f>
        <v>0</v>
      </c>
      <c r="F572" s="5">
        <f>IF(ISERROR(VLOOKUP($A$572, 文字檔!G:H, 2, 0)),0,VLOOKUP($A$572, 文字檔!G:H, 2, 0))</f>
        <v>-32918.129999999997</v>
      </c>
      <c r="G572" s="5">
        <f>IF(ISERROR(VLOOKUP($A$572, 文字檔!I:J, 2, 0)),0,VLOOKUP($A$572, 文字檔!I:J, 2, 0))</f>
        <v>0</v>
      </c>
      <c r="H572" s="5">
        <f>IF(ISERROR(VLOOKUP($A$572, 文字檔!K:L, 2, 0)),0,VLOOKUP($A$572, 文字檔!K:L, 2, 0))</f>
        <v>362.33</v>
      </c>
      <c r="I572" s="5">
        <f>IF(ISERROR(VLOOKUP($A$572, 文字檔!M:N, 2, 0)),0,VLOOKUP($A$572, 文字檔!M:N, 2, 0))</f>
        <v>0</v>
      </c>
      <c r="J572" s="5">
        <f>IF(ISERROR(VLOOKUP($A$572, 文字檔!O:P, 2, 0)),0,VLOOKUP($A$572, 文字檔!O:P, 2, 0))</f>
        <v>-17037.580000000002</v>
      </c>
      <c r="K572">
        <f>IF(ISERROR(VLOOKUP($A$572, 文字檔!Q:R, 2, 0)),0,VLOOKUP($A$572, 文字檔!Q:R, 2, 0))</f>
        <v>0</v>
      </c>
      <c r="L572">
        <f>IF(ISERROR(VLOOKUP($A$572, 文字檔!S:T, 2, 0)),0,VLOOKUP($A$572, 文字檔!S:T, 2, 0))</f>
        <v>11165.39</v>
      </c>
      <c r="M572">
        <f>IF(ISERROR(VLOOKUP($A$572, 文字檔!U:V, 2, 0)),0,VLOOKUP($A$572, 文字檔!U:V, 2, 0))</f>
        <v>-33118.160000000003</v>
      </c>
      <c r="N572">
        <f>IF(ISERROR(VLOOKUP($A$572, 文字檔!W:X, 2, 0)),0,VLOOKUP($A$572, 文字檔!W:X, 2, 0))</f>
        <v>0</v>
      </c>
      <c r="O572">
        <f>IF(ISERROR(VLOOKUP($A$572, 文字檔!Y:Z, 2, 0)),0,VLOOKUP($A$572, 文字檔!Y:Z, 2, 0))</f>
        <v>-43319.69</v>
      </c>
      <c r="P572">
        <f>IF(ISERROR(VLOOKUP($A$572, 文字檔!AA:AB, 2, 0)),0,VLOOKUP($A$572, 文字檔!AA:AB, 2, 0))</f>
        <v>0</v>
      </c>
    </row>
    <row r="573" spans="1:16" ht="16.2">
      <c r="A573" s="7">
        <v>44309</v>
      </c>
      <c r="B573" s="5">
        <f>SUMPRODUCT($C$2:$P$2,$C$573:$P$573)</f>
        <v>83115.55</v>
      </c>
      <c r="C573" s="5">
        <f>IF(ISERROR(VLOOKUP($A$573, 文字檔!A:B, 2, 0)),0,VLOOKUP($A$573, 文字檔!A:B, 2, 0))</f>
        <v>0</v>
      </c>
      <c r="D573" s="5">
        <f>IF(ISERROR(VLOOKUP($A$573, 文字檔!C:D, 2, 0)),0,VLOOKUP($A$573, 文字檔!C:D, 2, 0))</f>
        <v>-24716.9</v>
      </c>
      <c r="E573" s="5">
        <f>IF(ISERROR(VLOOKUP($A$573, 文字檔!E:F, 2, 0)),0,VLOOKUP($A$573, 文字檔!E:F, 2, 0))</f>
        <v>0</v>
      </c>
      <c r="F573" s="5">
        <f>IF(ISERROR(VLOOKUP($A$573, 文字檔!G:H, 2, 0)),0,VLOOKUP($A$573, 文字檔!G:H, 2, 0))</f>
        <v>29600</v>
      </c>
      <c r="G573" s="5">
        <f>IF(ISERROR(VLOOKUP($A$573, 文字檔!I:J, 2, 0)),0,VLOOKUP($A$573, 文字檔!I:J, 2, 0))</f>
        <v>0</v>
      </c>
      <c r="H573" s="5">
        <f>IF(ISERROR(VLOOKUP($A$573, 文字檔!K:L, 2, 0)),0,VLOOKUP($A$573, 文字檔!K:L, 2, 0))</f>
        <v>12771.99</v>
      </c>
      <c r="I573" s="5">
        <f>IF(ISERROR(VLOOKUP($A$573, 文字檔!M:N, 2, 0)),0,VLOOKUP($A$573, 文字檔!M:N, 2, 0))</f>
        <v>19885.349999999999</v>
      </c>
      <c r="J573" s="5">
        <f>IF(ISERROR(VLOOKUP($A$573, 文字檔!O:P, 2, 0)),0,VLOOKUP($A$573, 文字檔!O:P, 2, 0))</f>
        <v>0</v>
      </c>
      <c r="K573">
        <f>IF(ISERROR(VLOOKUP($A$573, 文字檔!Q:R, 2, 0)),0,VLOOKUP($A$573, 文字檔!Q:R, 2, 0))</f>
        <v>0</v>
      </c>
      <c r="L573">
        <f>IF(ISERROR(VLOOKUP($A$573, 文字檔!S:T, 2, 0)),0,VLOOKUP($A$573, 文字檔!S:T, 2, 0))</f>
        <v>0</v>
      </c>
      <c r="M573">
        <f>IF(ISERROR(VLOOKUP($A$573, 文字檔!U:V, 2, 0)),0,VLOOKUP($A$573, 文字檔!U:V, 2, 0))</f>
        <v>29600</v>
      </c>
      <c r="N573">
        <f>IF(ISERROR(VLOOKUP($A$573, 文字檔!W:X, 2, 0)),0,VLOOKUP($A$573, 文字檔!W:X, 2, 0))</f>
        <v>-13624.89</v>
      </c>
      <c r="O573">
        <f>IF(ISERROR(VLOOKUP($A$573, 文字檔!Y:Z, 2, 0)),0,VLOOKUP($A$573, 文字檔!Y:Z, 2, 0))</f>
        <v>29600</v>
      </c>
      <c r="P573">
        <f>IF(ISERROR(VLOOKUP($A$573, 文字檔!AA:AB, 2, 0)),0,VLOOKUP($A$573, 文字檔!AA:AB, 2, 0))</f>
        <v>0</v>
      </c>
    </row>
    <row r="574" spans="1:16" ht="16.2">
      <c r="A574" s="7">
        <v>44310</v>
      </c>
      <c r="B574" s="5">
        <f>SUMPRODUCT($C$2:$P$2,$C$574:$P$574)</f>
        <v>0</v>
      </c>
      <c r="C574" s="5">
        <f>IF(ISERROR(VLOOKUP($A$574, 文字檔!A:B, 2, 0)),0,VLOOKUP($A$574, 文字檔!A:B, 2, 0))</f>
        <v>0</v>
      </c>
      <c r="D574" s="5">
        <f>IF(ISERROR(VLOOKUP($A$574, 文字檔!C:D, 2, 0)),0,VLOOKUP($A$574, 文字檔!C:D, 2, 0))</f>
        <v>0</v>
      </c>
      <c r="E574" s="5">
        <f>IF(ISERROR(VLOOKUP($A$574, 文字檔!E:F, 2, 0)),0,VLOOKUP($A$574, 文字檔!E:F, 2, 0))</f>
        <v>0</v>
      </c>
      <c r="F574" s="5">
        <f>IF(ISERROR(VLOOKUP($A$574, 文字檔!G:H, 2, 0)),0,VLOOKUP($A$574, 文字檔!G:H, 2, 0))</f>
        <v>0</v>
      </c>
      <c r="G574" s="5">
        <f>IF(ISERROR(VLOOKUP($A$574, 文字檔!I:J, 2, 0)),0,VLOOKUP($A$574, 文字檔!I:J, 2, 0))</f>
        <v>0</v>
      </c>
      <c r="H574" s="5">
        <f>IF(ISERROR(VLOOKUP($A$574, 文字檔!K:L, 2, 0)),0,VLOOKUP($A$574, 文字檔!K:L, 2, 0))</f>
        <v>0</v>
      </c>
      <c r="I574" s="5">
        <f>IF(ISERROR(VLOOKUP($A$574, 文字檔!M:N, 2, 0)),0,VLOOKUP($A$574, 文字檔!M:N, 2, 0))</f>
        <v>0</v>
      </c>
      <c r="J574" s="5">
        <f>IF(ISERROR(VLOOKUP($A$574, 文字檔!O:P, 2, 0)),0,VLOOKUP($A$574, 文字檔!O:P, 2, 0))</f>
        <v>0</v>
      </c>
      <c r="K574">
        <f>IF(ISERROR(VLOOKUP($A$574, 文字檔!Q:R, 2, 0)),0,VLOOKUP($A$574, 文字檔!Q:R, 2, 0))</f>
        <v>0</v>
      </c>
      <c r="L574">
        <f>IF(ISERROR(VLOOKUP($A$574, 文字檔!S:T, 2, 0)),0,VLOOKUP($A$574, 文字檔!S:T, 2, 0))</f>
        <v>0</v>
      </c>
      <c r="M574">
        <f>IF(ISERROR(VLOOKUP($A$574, 文字檔!U:V, 2, 0)),0,VLOOKUP($A$574, 文字檔!U:V, 2, 0))</f>
        <v>0</v>
      </c>
      <c r="N574">
        <f>IF(ISERROR(VLOOKUP($A$574, 文字檔!W:X, 2, 0)),0,VLOOKUP($A$574, 文字檔!W:X, 2, 0))</f>
        <v>0</v>
      </c>
      <c r="O574">
        <f>IF(ISERROR(VLOOKUP($A$574, 文字檔!Y:Z, 2, 0)),0,VLOOKUP($A$574, 文字檔!Y:Z, 2, 0))</f>
        <v>0</v>
      </c>
      <c r="P574">
        <f>IF(ISERROR(VLOOKUP($A$574, 文字檔!AA:AB, 2, 0)),0,VLOOKUP($A$574, 文字檔!AA:AB, 2, 0))</f>
        <v>0</v>
      </c>
    </row>
    <row r="575" spans="1:16" ht="16.2">
      <c r="A575" s="7">
        <v>44311</v>
      </c>
      <c r="B575" s="5">
        <f>SUMPRODUCT($C$2:$P$2,$C$575:$P$575)</f>
        <v>0</v>
      </c>
      <c r="C575" s="5">
        <f>IF(ISERROR(VLOOKUP($A$575, 文字檔!A:B, 2, 0)),0,VLOOKUP($A$575, 文字檔!A:B, 2, 0))</f>
        <v>0</v>
      </c>
      <c r="D575" s="5">
        <f>IF(ISERROR(VLOOKUP($A$575, 文字檔!C:D, 2, 0)),0,VLOOKUP($A$575, 文字檔!C:D, 2, 0))</f>
        <v>0</v>
      </c>
      <c r="E575" s="5">
        <f>IF(ISERROR(VLOOKUP($A$575, 文字檔!E:F, 2, 0)),0,VLOOKUP($A$575, 文字檔!E:F, 2, 0))</f>
        <v>0</v>
      </c>
      <c r="F575" s="5">
        <f>IF(ISERROR(VLOOKUP($A$575, 文字檔!G:H, 2, 0)),0,VLOOKUP($A$575, 文字檔!G:H, 2, 0))</f>
        <v>0</v>
      </c>
      <c r="G575" s="5">
        <f>IF(ISERROR(VLOOKUP($A$575, 文字檔!I:J, 2, 0)),0,VLOOKUP($A$575, 文字檔!I:J, 2, 0))</f>
        <v>0</v>
      </c>
      <c r="H575" s="5">
        <f>IF(ISERROR(VLOOKUP($A$575, 文字檔!K:L, 2, 0)),0,VLOOKUP($A$575, 文字檔!K:L, 2, 0))</f>
        <v>0</v>
      </c>
      <c r="I575" s="5">
        <f>IF(ISERROR(VLOOKUP($A$575, 文字檔!M:N, 2, 0)),0,VLOOKUP($A$575, 文字檔!M:N, 2, 0))</f>
        <v>0</v>
      </c>
      <c r="J575" s="5">
        <f>IF(ISERROR(VLOOKUP($A$575, 文字檔!O:P, 2, 0)),0,VLOOKUP($A$575, 文字檔!O:P, 2, 0))</f>
        <v>0</v>
      </c>
      <c r="K575">
        <f>IF(ISERROR(VLOOKUP($A$575, 文字檔!Q:R, 2, 0)),0,VLOOKUP($A$575, 文字檔!Q:R, 2, 0))</f>
        <v>0</v>
      </c>
      <c r="L575">
        <f>IF(ISERROR(VLOOKUP($A$575, 文字檔!S:T, 2, 0)),0,VLOOKUP($A$575, 文字檔!S:T, 2, 0))</f>
        <v>0</v>
      </c>
      <c r="M575">
        <f>IF(ISERROR(VLOOKUP($A$575, 文字檔!U:V, 2, 0)),0,VLOOKUP($A$575, 文字檔!U:V, 2, 0))</f>
        <v>0</v>
      </c>
      <c r="N575">
        <f>IF(ISERROR(VLOOKUP($A$575, 文字檔!W:X, 2, 0)),0,VLOOKUP($A$575, 文字檔!W:X, 2, 0))</f>
        <v>0</v>
      </c>
      <c r="O575">
        <f>IF(ISERROR(VLOOKUP($A$575, 文字檔!Y:Z, 2, 0)),0,VLOOKUP($A$575, 文字檔!Y:Z, 2, 0))</f>
        <v>0</v>
      </c>
      <c r="P575">
        <f>IF(ISERROR(VLOOKUP($A$575, 文字檔!AA:AB, 2, 0)),0,VLOOKUP($A$575, 文字檔!AA:AB, 2, 0))</f>
        <v>0</v>
      </c>
    </row>
    <row r="576" spans="1:16" ht="16.2">
      <c r="A576" s="7">
        <v>44312</v>
      </c>
      <c r="B576" s="5">
        <f>SUMPRODUCT($C$2:$P$2,$C$576:$P$576)</f>
        <v>348310.97</v>
      </c>
      <c r="C576" s="5">
        <f>IF(ISERROR(VLOOKUP($A$576, 文字檔!A:B, 2, 0)),0,VLOOKUP($A$576, 文字檔!A:B, 2, 0))</f>
        <v>0</v>
      </c>
      <c r="D576" s="5">
        <f>IF(ISERROR(VLOOKUP($A$576, 文字檔!C:D, 2, 0)),0,VLOOKUP($A$576, 文字檔!C:D, 2, 0))</f>
        <v>33954.769999999997</v>
      </c>
      <c r="E576" s="5">
        <f>IF(ISERROR(VLOOKUP($A$576, 文字檔!E:F, 2, 0)),0,VLOOKUP($A$576, 文字檔!E:F, 2, 0))</f>
        <v>0</v>
      </c>
      <c r="F576" s="5">
        <f>IF(ISERROR(VLOOKUP($A$576, 文字檔!G:H, 2, 0)),0,VLOOKUP($A$576, 文字檔!G:H, 2, 0))</f>
        <v>54600</v>
      </c>
      <c r="G576" s="5">
        <f>IF(ISERROR(VLOOKUP($A$576, 文字檔!I:J, 2, 0)),0,VLOOKUP($A$576, 文字檔!I:J, 2, 0))</f>
        <v>47681.33</v>
      </c>
      <c r="H576" s="5">
        <f>IF(ISERROR(VLOOKUP($A$576, 文字檔!K:L, 2, 0)),0,VLOOKUP($A$576, 文字檔!K:L, 2, 0))</f>
        <v>-5041.4799999999996</v>
      </c>
      <c r="I576" s="5">
        <f>IF(ISERROR(VLOOKUP($A$576, 文字檔!M:N, 2, 0)),0,VLOOKUP($A$576, 文字檔!M:N, 2, 0))</f>
        <v>54600</v>
      </c>
      <c r="J576" s="5">
        <f>IF(ISERROR(VLOOKUP($A$576, 文字檔!O:P, 2, 0)),0,VLOOKUP($A$576, 文字檔!O:P, 2, 0))</f>
        <v>-17042.560000000001</v>
      </c>
      <c r="K576">
        <f>IF(ISERROR(VLOOKUP($A$576, 文字檔!Q:R, 2, 0)),0,VLOOKUP($A$576, 文字檔!Q:R, 2, 0))</f>
        <v>53282.17</v>
      </c>
      <c r="L576">
        <f>IF(ISERROR(VLOOKUP($A$576, 文字檔!S:T, 2, 0)),0,VLOOKUP($A$576, 文字檔!S:T, 2, 0))</f>
        <v>0</v>
      </c>
      <c r="M576">
        <f>IF(ISERROR(VLOOKUP($A$576, 文字檔!U:V, 2, 0)),0,VLOOKUP($A$576, 文字檔!U:V, 2, 0))</f>
        <v>54600</v>
      </c>
      <c r="N576">
        <f>IF(ISERROR(VLOOKUP($A$576, 文字檔!W:X, 2, 0)),0,VLOOKUP($A$576, 文字檔!W:X, 2, 0))</f>
        <v>0</v>
      </c>
      <c r="O576">
        <f>IF(ISERROR(VLOOKUP($A$576, 文字檔!Y:Z, 2, 0)),0,VLOOKUP($A$576, 文字檔!Y:Z, 2, 0))</f>
        <v>54600</v>
      </c>
      <c r="P576">
        <f>IF(ISERROR(VLOOKUP($A$576, 文字檔!AA:AB, 2, 0)),0,VLOOKUP($A$576, 文字檔!AA:AB, 2, 0))</f>
        <v>17076.740000000002</v>
      </c>
    </row>
    <row r="577" spans="1:16" ht="16.2">
      <c r="A577" s="7">
        <v>44313</v>
      </c>
      <c r="B577" s="5">
        <f>SUMPRODUCT($C$2:$P$2,$C$577:$P$577)</f>
        <v>-20530.489999999998</v>
      </c>
      <c r="C577" s="5">
        <f>IF(ISERROR(VLOOKUP($A$577, 文字檔!A:B, 2, 0)),0,VLOOKUP($A$577, 文字檔!A:B, 2, 0))</f>
        <v>0</v>
      </c>
      <c r="D577" s="5">
        <f>IF(ISERROR(VLOOKUP($A$577, 文字檔!C:D, 2, 0)),0,VLOOKUP($A$577, 文字檔!C:D, 2, 0))</f>
        <v>0</v>
      </c>
      <c r="E577" s="5">
        <f>IF(ISERROR(VLOOKUP($A$577, 文字檔!E:F, 2, 0)),0,VLOOKUP($A$577, 文字檔!E:F, 2, 0))</f>
        <v>0</v>
      </c>
      <c r="F577" s="5">
        <f>IF(ISERROR(VLOOKUP($A$577, 文字檔!G:H, 2, 0)),0,VLOOKUP($A$577, 文字檔!G:H, 2, 0))</f>
        <v>8200</v>
      </c>
      <c r="G577" s="5">
        <f>IF(ISERROR(VLOOKUP($A$577, 文字檔!I:J, 2, 0)),0,VLOOKUP($A$577, 文字檔!I:J, 2, 0))</f>
        <v>-3525.45</v>
      </c>
      <c r="H577" s="5">
        <f>IF(ISERROR(VLOOKUP($A$577, 文字檔!K:L, 2, 0)),0,VLOOKUP($A$577, 文字檔!K:L, 2, 0))</f>
        <v>-10851.47</v>
      </c>
      <c r="I577" s="5">
        <f>IF(ISERROR(VLOOKUP($A$577, 文字檔!M:N, 2, 0)),0,VLOOKUP($A$577, 文字檔!M:N, 2, 0))</f>
        <v>-3925.39</v>
      </c>
      <c r="J577" s="5">
        <f>IF(ISERROR(VLOOKUP($A$577, 文字檔!O:P, 2, 0)),0,VLOOKUP($A$577, 文字檔!O:P, 2, 0))</f>
        <v>0</v>
      </c>
      <c r="K577">
        <f>IF(ISERROR(VLOOKUP($A$577, 文字檔!Q:R, 2, 0)),0,VLOOKUP($A$577, 文字檔!Q:R, 2, 0))</f>
        <v>8200</v>
      </c>
      <c r="L577">
        <f>IF(ISERROR(VLOOKUP($A$577, 文字檔!S:T, 2, 0)),0,VLOOKUP($A$577, 文字檔!S:T, 2, 0))</f>
        <v>-15651.35</v>
      </c>
      <c r="M577">
        <f>IF(ISERROR(VLOOKUP($A$577, 文字檔!U:V, 2, 0)),0,VLOOKUP($A$577, 文字檔!U:V, 2, 0))</f>
        <v>8200</v>
      </c>
      <c r="N577">
        <f>IF(ISERROR(VLOOKUP($A$577, 文字檔!W:X, 2, 0)),0,VLOOKUP($A$577, 文字檔!W:X, 2, 0))</f>
        <v>-6652.76</v>
      </c>
      <c r="O577">
        <f>IF(ISERROR(VLOOKUP($A$577, 文字檔!Y:Z, 2, 0)),0,VLOOKUP($A$577, 文字檔!Y:Z, 2, 0))</f>
        <v>-12724.07</v>
      </c>
      <c r="P577">
        <f>IF(ISERROR(VLOOKUP($A$577, 文字檔!AA:AB, 2, 0)),0,VLOOKUP($A$577, 文字檔!AA:AB, 2, 0))</f>
        <v>8200</v>
      </c>
    </row>
    <row r="578" spans="1:16" ht="16.2">
      <c r="A578" s="7">
        <v>44314</v>
      </c>
      <c r="B578" s="5">
        <f>SUMPRODUCT($C$2:$P$2,$C$578:$P$578)</f>
        <v>-42027.22</v>
      </c>
      <c r="C578" s="5">
        <f>IF(ISERROR(VLOOKUP($A$578, 文字檔!A:B, 2, 0)),0,VLOOKUP($A$578, 文字檔!A:B, 2, 0))</f>
        <v>-8701.59</v>
      </c>
      <c r="D578" s="5">
        <f>IF(ISERROR(VLOOKUP($A$578, 文字檔!C:D, 2, 0)),0,VLOOKUP($A$578, 文字檔!C:D, 2, 0))</f>
        <v>0</v>
      </c>
      <c r="E578" s="5">
        <f>IF(ISERROR(VLOOKUP($A$578, 文字檔!E:F, 2, 0)),0,VLOOKUP($A$578, 文字檔!E:F, 2, 0))</f>
        <v>0</v>
      </c>
      <c r="F578" s="5">
        <f>IF(ISERROR(VLOOKUP($A$578, 文字檔!G:H, 2, 0)),0,VLOOKUP($A$578, 文字檔!G:H, 2, 0))</f>
        <v>-7600</v>
      </c>
      <c r="G578" s="5">
        <f>IF(ISERROR(VLOOKUP($A$578, 文字檔!I:J, 2, 0)),0,VLOOKUP($A$578, 文字檔!I:J, 2, 0))</f>
        <v>0</v>
      </c>
      <c r="H578" s="5">
        <f>IF(ISERROR(VLOOKUP($A$578, 文字檔!K:L, 2, 0)),0,VLOOKUP($A$578, 文字檔!K:L, 2, 0))</f>
        <v>0</v>
      </c>
      <c r="I578" s="5">
        <f>IF(ISERROR(VLOOKUP($A$578, 文字檔!M:N, 2, 0)),0,VLOOKUP($A$578, 文字檔!M:N, 2, 0))</f>
        <v>0</v>
      </c>
      <c r="J578" s="5">
        <f>IF(ISERROR(VLOOKUP($A$578, 文字檔!O:P, 2, 0)),0,VLOOKUP($A$578, 文字檔!O:P, 2, 0))</f>
        <v>0</v>
      </c>
      <c r="K578">
        <f>IF(ISERROR(VLOOKUP($A$578, 文字檔!Q:R, 2, 0)),0,VLOOKUP($A$578, 文字檔!Q:R, 2, 0))</f>
        <v>-7600</v>
      </c>
      <c r="L578">
        <f>IF(ISERROR(VLOOKUP($A$578, 文字檔!S:T, 2, 0)),0,VLOOKUP($A$578, 文字檔!S:T, 2, 0))</f>
        <v>0</v>
      </c>
      <c r="M578">
        <f>IF(ISERROR(VLOOKUP($A$578, 文字檔!U:V, 2, 0)),0,VLOOKUP($A$578, 文字檔!U:V, 2, 0))</f>
        <v>-7600</v>
      </c>
      <c r="N578">
        <f>IF(ISERROR(VLOOKUP($A$578, 文字檔!W:X, 2, 0)),0,VLOOKUP($A$578, 文字檔!W:X, 2, 0))</f>
        <v>0</v>
      </c>
      <c r="O578">
        <f>IF(ISERROR(VLOOKUP($A$578, 文字檔!Y:Z, 2, 0)),0,VLOOKUP($A$578, 文字檔!Y:Z, 2, 0))</f>
        <v>-2925.63</v>
      </c>
      <c r="P578">
        <f>IF(ISERROR(VLOOKUP($A$578, 文字檔!AA:AB, 2, 0)),0,VLOOKUP($A$578, 文字檔!AA:AB, 2, 0))</f>
        <v>-7600</v>
      </c>
    </row>
    <row r="579" spans="1:16" ht="16.2">
      <c r="A579" s="7">
        <v>44315</v>
      </c>
      <c r="B579" s="5">
        <f>SUMPRODUCT($C$2:$P$2,$C$579:$P$579)</f>
        <v>47554.28</v>
      </c>
      <c r="C579" s="5">
        <f>IF(ISERROR(VLOOKUP($A$579, 文字檔!A:B, 2, 0)),0,VLOOKUP($A$579, 文字檔!A:B, 2, 0))</f>
        <v>6084.43</v>
      </c>
      <c r="D579" s="5">
        <f>IF(ISERROR(VLOOKUP($A$579, 文字檔!C:D, 2, 0)),0,VLOOKUP($A$579, 文字檔!C:D, 2, 0))</f>
        <v>0</v>
      </c>
      <c r="E579" s="5">
        <f>IF(ISERROR(VLOOKUP($A$579, 文字檔!E:F, 2, 0)),0,VLOOKUP($A$579, 文字檔!E:F, 2, 0))</f>
        <v>0</v>
      </c>
      <c r="F579" s="5">
        <f>IF(ISERROR(VLOOKUP($A$579, 文字檔!G:H, 2, 0)),0,VLOOKUP($A$579, 文字檔!G:H, 2, 0))</f>
        <v>7600</v>
      </c>
      <c r="G579" s="5">
        <f>IF(ISERROR(VLOOKUP($A$579, 文字檔!I:J, 2, 0)),0,VLOOKUP($A$579, 文字檔!I:J, 2, 0))</f>
        <v>-527.13</v>
      </c>
      <c r="H579" s="5">
        <f>IF(ISERROR(VLOOKUP($A$579, 文字檔!K:L, 2, 0)),0,VLOOKUP($A$579, 文字檔!K:L, 2, 0))</f>
        <v>-15656.87</v>
      </c>
      <c r="I579" s="5">
        <f>IF(ISERROR(VLOOKUP($A$579, 文字檔!M:N, 2, 0)),0,VLOOKUP($A$579, 文字檔!M:N, 2, 0))</f>
        <v>8074.16</v>
      </c>
      <c r="J579" s="5">
        <f>IF(ISERROR(VLOOKUP($A$579, 文字檔!O:P, 2, 0)),0,VLOOKUP($A$579, 文字檔!O:P, 2, 0))</f>
        <v>0</v>
      </c>
      <c r="K579">
        <f>IF(ISERROR(VLOOKUP($A$579, 文字檔!Q:R, 2, 0)),0,VLOOKUP($A$579, 文字檔!Q:R, 2, 0))</f>
        <v>11072.27</v>
      </c>
      <c r="L579">
        <f>IF(ISERROR(VLOOKUP($A$579, 文字檔!S:T, 2, 0)),0,VLOOKUP($A$579, 文字檔!S:T, 2, 0))</f>
        <v>12144.42</v>
      </c>
      <c r="M579">
        <f>IF(ISERROR(VLOOKUP($A$579, 文字檔!U:V, 2, 0)),0,VLOOKUP($A$579, 文字檔!U:V, 2, 0))</f>
        <v>7600</v>
      </c>
      <c r="N579">
        <f>IF(ISERROR(VLOOKUP($A$579, 文字檔!W:X, 2, 0)),0,VLOOKUP($A$579, 文字檔!W:X, 2, 0))</f>
        <v>7474.07</v>
      </c>
      <c r="O579">
        <f>IF(ISERROR(VLOOKUP($A$579, 文字檔!Y:Z, 2, 0)),0,VLOOKUP($A$579, 文字檔!Y:Z, 2, 0))</f>
        <v>-3911.07</v>
      </c>
      <c r="P579">
        <f>IF(ISERROR(VLOOKUP($A$579, 文字檔!AA:AB, 2, 0)),0,VLOOKUP($A$579, 文字檔!AA:AB, 2, 0))</f>
        <v>7600</v>
      </c>
    </row>
    <row r="580" spans="1:16" ht="16.2">
      <c r="A580" s="7">
        <v>44316</v>
      </c>
      <c r="B580" s="5">
        <f>SUMPRODUCT($C$2:$P$2,$C$580:$P$580)</f>
        <v>0</v>
      </c>
      <c r="C580" s="5">
        <f>IF(ISERROR(VLOOKUP($A$580, 文字檔!A:B, 2, 0)),0,VLOOKUP($A$580, 文字檔!A:B, 2, 0))</f>
        <v>0</v>
      </c>
      <c r="D580" s="5">
        <f>IF(ISERROR(VLOOKUP($A$580, 文字檔!C:D, 2, 0)),0,VLOOKUP($A$580, 文字檔!C:D, 2, 0))</f>
        <v>0</v>
      </c>
      <c r="E580" s="5">
        <f>IF(ISERROR(VLOOKUP($A$580, 文字檔!E:F, 2, 0)),0,VLOOKUP($A$580, 文字檔!E:F, 2, 0))</f>
        <v>0</v>
      </c>
      <c r="F580" s="5">
        <f>IF(ISERROR(VLOOKUP($A$580, 文字檔!G:H, 2, 0)),0,VLOOKUP($A$580, 文字檔!G:H, 2, 0))</f>
        <v>0</v>
      </c>
      <c r="G580" s="5">
        <f>IF(ISERROR(VLOOKUP($A$580, 文字檔!I:J, 2, 0)),0,VLOOKUP($A$580, 文字檔!I:J, 2, 0))</f>
        <v>0</v>
      </c>
      <c r="H580" s="5">
        <f>IF(ISERROR(VLOOKUP($A$580, 文字檔!K:L, 2, 0)),0,VLOOKUP($A$580, 文字檔!K:L, 2, 0))</f>
        <v>0</v>
      </c>
      <c r="I580" s="5">
        <f>IF(ISERROR(VLOOKUP($A$580, 文字檔!M:N, 2, 0)),0,VLOOKUP($A$580, 文字檔!M:N, 2, 0))</f>
        <v>0</v>
      </c>
      <c r="J580" s="5">
        <f>IF(ISERROR(VLOOKUP($A$580, 文字檔!O:P, 2, 0)),0,VLOOKUP($A$580, 文字檔!O:P, 2, 0))</f>
        <v>0</v>
      </c>
      <c r="K580">
        <f>IF(ISERROR(VLOOKUP($A$580, 文字檔!Q:R, 2, 0)),0,VLOOKUP($A$580, 文字檔!Q:R, 2, 0))</f>
        <v>0</v>
      </c>
      <c r="L580">
        <f>IF(ISERROR(VLOOKUP($A$580, 文字檔!S:T, 2, 0)),0,VLOOKUP($A$580, 文字檔!S:T, 2, 0))</f>
        <v>0</v>
      </c>
      <c r="M580">
        <f>IF(ISERROR(VLOOKUP($A$580, 文字檔!U:V, 2, 0)),0,VLOOKUP($A$580, 文字檔!U:V, 2, 0))</f>
        <v>0</v>
      </c>
      <c r="N580">
        <f>IF(ISERROR(VLOOKUP($A$580, 文字檔!W:X, 2, 0)),0,VLOOKUP($A$580, 文字檔!W:X, 2, 0))</f>
        <v>0</v>
      </c>
      <c r="O580">
        <f>IF(ISERROR(VLOOKUP($A$580, 文字檔!Y:Z, 2, 0)),0,VLOOKUP($A$580, 文字檔!Y:Z, 2, 0))</f>
        <v>0</v>
      </c>
      <c r="P580">
        <f>IF(ISERROR(VLOOKUP($A$580, 文字檔!AA:AB, 2, 0)),0,VLOOKUP($A$580, 文字檔!AA:AB, 2, 0))</f>
        <v>0</v>
      </c>
    </row>
    <row r="581" spans="1:16" ht="16.2">
      <c r="A581" s="7">
        <v>44317</v>
      </c>
      <c r="B581" s="5">
        <f>SUMPRODUCT($C$2:$P$2,$C$581:$P$581)</f>
        <v>0</v>
      </c>
      <c r="C581" s="5">
        <f>IF(ISERROR(VLOOKUP($A$581, 文字檔!A:B, 2, 0)),0,VLOOKUP($A$581, 文字檔!A:B, 2, 0))</f>
        <v>0</v>
      </c>
      <c r="D581" s="5">
        <f>IF(ISERROR(VLOOKUP($A$581, 文字檔!C:D, 2, 0)),0,VLOOKUP($A$581, 文字檔!C:D, 2, 0))</f>
        <v>0</v>
      </c>
      <c r="E581" s="5">
        <f>IF(ISERROR(VLOOKUP($A$581, 文字檔!E:F, 2, 0)),0,VLOOKUP($A$581, 文字檔!E:F, 2, 0))</f>
        <v>0</v>
      </c>
      <c r="F581" s="5">
        <f>IF(ISERROR(VLOOKUP($A$581, 文字檔!G:H, 2, 0)),0,VLOOKUP($A$581, 文字檔!G:H, 2, 0))</f>
        <v>0</v>
      </c>
      <c r="G581" s="5">
        <f>IF(ISERROR(VLOOKUP($A$581, 文字檔!I:J, 2, 0)),0,VLOOKUP($A$581, 文字檔!I:J, 2, 0))</f>
        <v>0</v>
      </c>
      <c r="H581" s="5">
        <f>IF(ISERROR(VLOOKUP($A$581, 文字檔!K:L, 2, 0)),0,VLOOKUP($A$581, 文字檔!K:L, 2, 0))</f>
        <v>0</v>
      </c>
      <c r="I581" s="5">
        <f>IF(ISERROR(VLOOKUP($A$581, 文字檔!M:N, 2, 0)),0,VLOOKUP($A$581, 文字檔!M:N, 2, 0))</f>
        <v>0</v>
      </c>
      <c r="J581" s="5">
        <f>IF(ISERROR(VLOOKUP($A$581, 文字檔!O:P, 2, 0)),0,VLOOKUP($A$581, 文字檔!O:P, 2, 0))</f>
        <v>0</v>
      </c>
      <c r="K581">
        <f>IF(ISERROR(VLOOKUP($A$581, 文字檔!Q:R, 2, 0)),0,VLOOKUP($A$581, 文字檔!Q:R, 2, 0))</f>
        <v>0</v>
      </c>
      <c r="L581">
        <f>IF(ISERROR(VLOOKUP($A$581, 文字檔!S:T, 2, 0)),0,VLOOKUP($A$581, 文字檔!S:T, 2, 0))</f>
        <v>0</v>
      </c>
      <c r="M581">
        <f>IF(ISERROR(VLOOKUP($A$581, 文字檔!U:V, 2, 0)),0,VLOOKUP($A$581, 文字檔!U:V, 2, 0))</f>
        <v>0</v>
      </c>
      <c r="N581">
        <f>IF(ISERROR(VLOOKUP($A$581, 文字檔!W:X, 2, 0)),0,VLOOKUP($A$581, 文字檔!W:X, 2, 0))</f>
        <v>0</v>
      </c>
      <c r="O581">
        <f>IF(ISERROR(VLOOKUP($A$581, 文字檔!Y:Z, 2, 0)),0,VLOOKUP($A$581, 文字檔!Y:Z, 2, 0))</f>
        <v>0</v>
      </c>
      <c r="P581">
        <f>IF(ISERROR(VLOOKUP($A$581, 文字檔!AA:AB, 2, 0)),0,VLOOKUP($A$581, 文字檔!AA:AB, 2, 0))</f>
        <v>0</v>
      </c>
    </row>
    <row r="582" spans="1:16" ht="16.2">
      <c r="A582" s="7">
        <v>44318</v>
      </c>
      <c r="B582" s="5">
        <f>SUMPRODUCT($C$2:$P$2,$C$582:$P$582)</f>
        <v>0</v>
      </c>
      <c r="C582" s="5">
        <f>IF(ISERROR(VLOOKUP($A$582, 文字檔!A:B, 2, 0)),0,VLOOKUP($A$582, 文字檔!A:B, 2, 0))</f>
        <v>0</v>
      </c>
      <c r="D582" s="5">
        <f>IF(ISERROR(VLOOKUP($A$582, 文字檔!C:D, 2, 0)),0,VLOOKUP($A$582, 文字檔!C:D, 2, 0))</f>
        <v>0</v>
      </c>
      <c r="E582" s="5">
        <f>IF(ISERROR(VLOOKUP($A$582, 文字檔!E:F, 2, 0)),0,VLOOKUP($A$582, 文字檔!E:F, 2, 0))</f>
        <v>0</v>
      </c>
      <c r="F582" s="5">
        <f>IF(ISERROR(VLOOKUP($A$582, 文字檔!G:H, 2, 0)),0,VLOOKUP($A$582, 文字檔!G:H, 2, 0))</f>
        <v>0</v>
      </c>
      <c r="G582" s="5">
        <f>IF(ISERROR(VLOOKUP($A$582, 文字檔!I:J, 2, 0)),0,VLOOKUP($A$582, 文字檔!I:J, 2, 0))</f>
        <v>0</v>
      </c>
      <c r="H582" s="5">
        <f>IF(ISERROR(VLOOKUP($A$582, 文字檔!K:L, 2, 0)),0,VLOOKUP($A$582, 文字檔!K:L, 2, 0))</f>
        <v>0</v>
      </c>
      <c r="I582" s="5">
        <f>IF(ISERROR(VLOOKUP($A$582, 文字檔!M:N, 2, 0)),0,VLOOKUP($A$582, 文字檔!M:N, 2, 0))</f>
        <v>0</v>
      </c>
      <c r="J582" s="5">
        <f>IF(ISERROR(VLOOKUP($A$582, 文字檔!O:P, 2, 0)),0,VLOOKUP($A$582, 文字檔!O:P, 2, 0))</f>
        <v>0</v>
      </c>
      <c r="K582">
        <f>IF(ISERROR(VLOOKUP($A$582, 文字檔!Q:R, 2, 0)),0,VLOOKUP($A$582, 文字檔!Q:R, 2, 0))</f>
        <v>0</v>
      </c>
      <c r="L582">
        <f>IF(ISERROR(VLOOKUP($A$582, 文字檔!S:T, 2, 0)),0,VLOOKUP($A$582, 文字檔!S:T, 2, 0))</f>
        <v>0</v>
      </c>
      <c r="M582">
        <f>IF(ISERROR(VLOOKUP($A$582, 文字檔!U:V, 2, 0)),0,VLOOKUP($A$582, 文字檔!U:V, 2, 0))</f>
        <v>0</v>
      </c>
      <c r="N582">
        <f>IF(ISERROR(VLOOKUP($A$582, 文字檔!W:X, 2, 0)),0,VLOOKUP($A$582, 文字檔!W:X, 2, 0))</f>
        <v>0</v>
      </c>
      <c r="O582">
        <f>IF(ISERROR(VLOOKUP($A$582, 文字檔!Y:Z, 2, 0)),0,VLOOKUP($A$582, 文字檔!Y:Z, 2, 0))</f>
        <v>0</v>
      </c>
      <c r="P582">
        <f>IF(ISERROR(VLOOKUP($A$582, 文字檔!AA:AB, 2, 0)),0,VLOOKUP($A$582, 文字檔!AA:AB, 2, 0))</f>
        <v>0</v>
      </c>
    </row>
    <row r="583" spans="1:16" ht="16.2">
      <c r="A583" s="7">
        <v>44319</v>
      </c>
      <c r="B583" s="5">
        <f>SUMPRODUCT($C$2:$P$2,$C$583:$P$583)</f>
        <v>43260.849999999984</v>
      </c>
      <c r="C583" s="5">
        <f>IF(ISERROR(VLOOKUP($A$583, 文字檔!A:B, 2, 0)),0,VLOOKUP($A$583, 文字檔!A:B, 2, 0))</f>
        <v>28360.65</v>
      </c>
      <c r="D583" s="5">
        <f>IF(ISERROR(VLOOKUP($A$583, 文字檔!C:D, 2, 0)),0,VLOOKUP($A$583, 文字檔!C:D, 2, 0))</f>
        <v>26678.21</v>
      </c>
      <c r="E583" s="5">
        <f>IF(ISERROR(VLOOKUP($A$583, 文字檔!E:F, 2, 0)),0,VLOOKUP($A$583, 文字檔!E:F, 2, 0))</f>
        <v>0</v>
      </c>
      <c r="F583" s="5">
        <f>IF(ISERROR(VLOOKUP($A$583, 文字檔!G:H, 2, 0)),0,VLOOKUP($A$583, 文字檔!G:H, 2, 0))</f>
        <v>-62800</v>
      </c>
      <c r="G583" s="5">
        <f>IF(ISERROR(VLOOKUP($A$583, 文字檔!I:J, 2, 0)),0,VLOOKUP($A$583, 文字檔!I:J, 2, 0))</f>
        <v>66345.05</v>
      </c>
      <c r="H583" s="5">
        <f>IF(ISERROR(VLOOKUP($A$583, 文字檔!K:L, 2, 0)),0,VLOOKUP($A$583, 文字檔!K:L, 2, 0))</f>
        <v>47475.09</v>
      </c>
      <c r="I583" s="5">
        <f>IF(ISERROR(VLOOKUP($A$583, 文字檔!M:N, 2, 0)),0,VLOOKUP($A$583, 文字檔!M:N, 2, 0))</f>
        <v>8671.49</v>
      </c>
      <c r="J583" s="5">
        <f>IF(ISERROR(VLOOKUP($A$583, 文字檔!O:P, 2, 0)),0,VLOOKUP($A$583, 文字檔!O:P, 2, 0))</f>
        <v>0</v>
      </c>
      <c r="K583">
        <f>IF(ISERROR(VLOOKUP($A$583, 文字檔!Q:R, 2, 0)),0,VLOOKUP($A$583, 文字檔!Q:R, 2, 0))</f>
        <v>0</v>
      </c>
      <c r="L583">
        <f>IF(ISERROR(VLOOKUP($A$583, 文字檔!S:T, 2, 0)),0,VLOOKUP($A$583, 文字檔!S:T, 2, 0))</f>
        <v>22957.26</v>
      </c>
      <c r="M583">
        <f>IF(ISERROR(VLOOKUP($A$583, 文字檔!U:V, 2, 0)),0,VLOOKUP($A$583, 文字檔!U:V, 2, 0))</f>
        <v>-37439.379999999997</v>
      </c>
      <c r="N583">
        <f>IF(ISERROR(VLOOKUP($A$583, 文字檔!W:X, 2, 0)),0,VLOOKUP($A$583, 文字檔!W:X, 2, 0))</f>
        <v>-2580.94</v>
      </c>
      <c r="O583">
        <f>IF(ISERROR(VLOOKUP($A$583, 文字檔!Y:Z, 2, 0)),0,VLOOKUP($A$583, 文字檔!Y:Z, 2, 0))</f>
        <v>7153.93</v>
      </c>
      <c r="P583">
        <f>IF(ISERROR(VLOOKUP($A$583, 文字檔!AA:AB, 2, 0)),0,VLOOKUP($A$583, 文字檔!AA:AB, 2, 0))</f>
        <v>-61560.51</v>
      </c>
    </row>
    <row r="584" spans="1:16" ht="16.2">
      <c r="A584" s="7">
        <v>44320</v>
      </c>
      <c r="B584" s="5">
        <f>SUMPRODUCT($C$2:$P$2,$C$584:$P$584)</f>
        <v>228562.49</v>
      </c>
      <c r="C584" s="5">
        <f>IF(ISERROR(VLOOKUP($A$584, 文字檔!A:B, 2, 0)),0,VLOOKUP($A$584, 文字檔!A:B, 2, 0))</f>
        <v>17181.23</v>
      </c>
      <c r="D584" s="5">
        <f>IF(ISERROR(VLOOKUP($A$584, 文字檔!C:D, 2, 0)),0,VLOOKUP($A$584, 文字檔!C:D, 2, 0))</f>
        <v>8483.64</v>
      </c>
      <c r="E584" s="5">
        <f>IF(ISERROR(VLOOKUP($A$584, 文字檔!E:F, 2, 0)),0,VLOOKUP($A$584, 文字檔!E:F, 2, 0))</f>
        <v>0</v>
      </c>
      <c r="F584" s="5">
        <f>IF(ISERROR(VLOOKUP($A$584, 文字檔!G:H, 2, 0)),0,VLOOKUP($A$584, 文字檔!G:H, 2, 0))</f>
        <v>-30113.27</v>
      </c>
      <c r="G584" s="5">
        <f>IF(ISERROR(VLOOKUP($A$584, 文字檔!I:J, 2, 0)),0,VLOOKUP($A$584, 文字檔!I:J, 2, 0))</f>
        <v>39567.31</v>
      </c>
      <c r="H584" s="5">
        <f>IF(ISERROR(VLOOKUP($A$584, 文字檔!K:L, 2, 0)),0,VLOOKUP($A$584, 文字檔!K:L, 2, 0))</f>
        <v>67458.66</v>
      </c>
      <c r="I584" s="5">
        <f>IF(ISERROR(VLOOKUP($A$584, 文字檔!M:N, 2, 0)),0,VLOOKUP($A$584, 文字檔!M:N, 2, 0))</f>
        <v>0</v>
      </c>
      <c r="J584" s="5">
        <f>IF(ISERROR(VLOOKUP($A$584, 文字檔!O:P, 2, 0)),0,VLOOKUP($A$584, 文字檔!O:P, 2, 0))</f>
        <v>140763.06</v>
      </c>
      <c r="K584">
        <f>IF(ISERROR(VLOOKUP($A$584, 文字檔!Q:R, 2, 0)),0,VLOOKUP($A$584, 文字檔!Q:R, 2, 0))</f>
        <v>0</v>
      </c>
      <c r="L584">
        <f>IF(ISERROR(VLOOKUP($A$584, 文字檔!S:T, 2, 0)),0,VLOOKUP($A$584, 文字檔!S:T, 2, 0))</f>
        <v>11969.05</v>
      </c>
      <c r="M584">
        <f>IF(ISERROR(VLOOKUP($A$584, 文字檔!U:V, 2, 0)),0,VLOOKUP($A$584, 文字檔!U:V, 2, 0))</f>
        <v>64800</v>
      </c>
      <c r="N584">
        <f>IF(ISERROR(VLOOKUP($A$584, 文字檔!W:X, 2, 0)),0,VLOOKUP($A$584, 文字檔!W:X, 2, 0))</f>
        <v>-6108.83</v>
      </c>
      <c r="O584">
        <f>IF(ISERROR(VLOOKUP($A$584, 文字檔!Y:Z, 2, 0)),0,VLOOKUP($A$584, 文字檔!Y:Z, 2, 0))</f>
        <v>-85438.36</v>
      </c>
      <c r="P584">
        <f>IF(ISERROR(VLOOKUP($A$584, 文字檔!AA:AB, 2, 0)),0,VLOOKUP($A$584, 文字檔!AA:AB, 2, 0))</f>
        <v>0</v>
      </c>
    </row>
    <row r="585" spans="1:16" ht="16.2">
      <c r="A585" s="7">
        <v>44321</v>
      </c>
      <c r="B585" s="5">
        <f>SUMPRODUCT($C$2:$P$2,$C$585:$P$585)</f>
        <v>-50969.5</v>
      </c>
      <c r="C585" s="5">
        <f>IF(ISERROR(VLOOKUP($A$585, 文字檔!A:B, 2, 0)),0,VLOOKUP($A$585, 文字檔!A:B, 2, 0))</f>
        <v>0</v>
      </c>
      <c r="D585" s="5">
        <f>IF(ISERROR(VLOOKUP($A$585, 文字檔!C:D, 2, 0)),0,VLOOKUP($A$585, 文字檔!C:D, 2, 0))</f>
        <v>0</v>
      </c>
      <c r="E585" s="5">
        <f>IF(ISERROR(VLOOKUP($A$585, 文字檔!E:F, 2, 0)),0,VLOOKUP($A$585, 文字檔!E:F, 2, 0))</f>
        <v>0</v>
      </c>
      <c r="F585" s="5">
        <f>IF(ISERROR(VLOOKUP($A$585, 文字檔!G:H, 2, 0)),0,VLOOKUP($A$585, 文字檔!G:H, 2, 0))</f>
        <v>-41909.279999999999</v>
      </c>
      <c r="G585" s="5">
        <f>IF(ISERROR(VLOOKUP($A$585, 文字檔!I:J, 2, 0)),0,VLOOKUP($A$585, 文字檔!I:J, 2, 0))</f>
        <v>25295.88</v>
      </c>
      <c r="H585" s="5">
        <f>IF(ISERROR(VLOOKUP($A$585, 文字檔!K:L, 2, 0)),0,VLOOKUP($A$585, 文字檔!K:L, 2, 0))</f>
        <v>0</v>
      </c>
      <c r="I585" s="5">
        <f>IF(ISERROR(VLOOKUP($A$585, 文字檔!M:N, 2, 0)),0,VLOOKUP($A$585, 文字檔!M:N, 2, 0))</f>
        <v>-46011.57</v>
      </c>
      <c r="J585" s="5">
        <f>IF(ISERROR(VLOOKUP($A$585, 文字檔!O:P, 2, 0)),0,VLOOKUP($A$585, 文字檔!O:P, 2, 0))</f>
        <v>-17014.900000000001</v>
      </c>
      <c r="K585">
        <f>IF(ISERROR(VLOOKUP($A$585, 文字檔!Q:R, 2, 0)),0,VLOOKUP($A$585, 文字檔!Q:R, 2, 0))</f>
        <v>0</v>
      </c>
      <c r="L585">
        <f>IF(ISERROR(VLOOKUP($A$585, 文字檔!S:T, 2, 0)),0,VLOOKUP($A$585, 文字檔!S:T, 2, 0))</f>
        <v>0</v>
      </c>
      <c r="M585">
        <f>IF(ISERROR(VLOOKUP($A$585, 文字檔!U:V, 2, 0)),0,VLOOKUP($A$585, 文字檔!U:V, 2, 0))</f>
        <v>32800</v>
      </c>
      <c r="N585">
        <f>IF(ISERROR(VLOOKUP($A$585, 文字檔!W:X, 2, 0)),0,VLOOKUP($A$585, 文字檔!W:X, 2, 0))</f>
        <v>-26304.12</v>
      </c>
      <c r="O585">
        <f>IF(ISERROR(VLOOKUP($A$585, 文字檔!Y:Z, 2, 0)),0,VLOOKUP($A$585, 文字檔!Y:Z, 2, 0))</f>
        <v>-10317.49</v>
      </c>
      <c r="P585">
        <f>IF(ISERROR(VLOOKUP($A$585, 文字檔!AA:AB, 2, 0)),0,VLOOKUP($A$585, 文字檔!AA:AB, 2, 0))</f>
        <v>32491.98</v>
      </c>
    </row>
    <row r="586" spans="1:16" ht="16.2">
      <c r="A586" s="7">
        <v>44322</v>
      </c>
      <c r="B586" s="5">
        <f>SUMPRODUCT($C$2:$P$2,$C$586:$P$586)</f>
        <v>-112005.33</v>
      </c>
      <c r="C586" s="5">
        <f>IF(ISERROR(VLOOKUP($A$586, 文字檔!A:B, 2, 0)),0,VLOOKUP($A$586, 文字檔!A:B, 2, 0))</f>
        <v>0</v>
      </c>
      <c r="D586" s="5">
        <f>IF(ISERROR(VLOOKUP($A$586, 文字檔!C:D, 2, 0)),0,VLOOKUP($A$586, 文字檔!C:D, 2, 0))</f>
        <v>0</v>
      </c>
      <c r="E586" s="5">
        <f>IF(ISERROR(VLOOKUP($A$586, 文字檔!E:F, 2, 0)),0,VLOOKUP($A$586, 文字檔!E:F, 2, 0))</f>
        <v>0</v>
      </c>
      <c r="F586" s="5">
        <f>IF(ISERROR(VLOOKUP($A$586, 文字檔!G:H, 2, 0)),0,VLOOKUP($A$586, 文字檔!G:H, 2, 0))</f>
        <v>35000</v>
      </c>
      <c r="G586" s="5">
        <f>IF(ISERROR(VLOOKUP($A$586, 文字檔!I:J, 2, 0)),0,VLOOKUP($A$586, 文字檔!I:J, 2, 0))</f>
        <v>0</v>
      </c>
      <c r="H586" s="5">
        <f>IF(ISERROR(VLOOKUP($A$586, 文字檔!K:L, 2, 0)),0,VLOOKUP($A$586, 文字檔!K:L, 2, 0))</f>
        <v>0</v>
      </c>
      <c r="I586" s="5">
        <f>IF(ISERROR(VLOOKUP($A$586, 文字檔!M:N, 2, 0)),0,VLOOKUP($A$586, 文字檔!M:N, 2, 0))</f>
        <v>0</v>
      </c>
      <c r="J586" s="5">
        <f>IF(ISERROR(VLOOKUP($A$586, 文字檔!O:P, 2, 0)),0,VLOOKUP($A$586, 文字檔!O:P, 2, 0))</f>
        <v>-18034.48</v>
      </c>
      <c r="K586">
        <f>IF(ISERROR(VLOOKUP($A$586, 文字檔!Q:R, 2, 0)),0,VLOOKUP($A$586, 文字檔!Q:R, 2, 0))</f>
        <v>25495.58</v>
      </c>
      <c r="L586">
        <f>IF(ISERROR(VLOOKUP($A$586, 文字檔!S:T, 2, 0)),0,VLOOKUP($A$586, 文字檔!S:T, 2, 0))</f>
        <v>11385.22</v>
      </c>
      <c r="M586">
        <f>IF(ISERROR(VLOOKUP($A$586, 文字檔!U:V, 2, 0)),0,VLOOKUP($A$586, 文字檔!U:V, 2, 0))</f>
        <v>-114327.21</v>
      </c>
      <c r="N586">
        <f>IF(ISERROR(VLOOKUP($A$586, 文字檔!W:X, 2, 0)),0,VLOOKUP($A$586, 文字檔!W:X, 2, 0))</f>
        <v>-6007.85</v>
      </c>
      <c r="O586">
        <f>IF(ISERROR(VLOOKUP($A$586, 文字檔!Y:Z, 2, 0)),0,VLOOKUP($A$586, 文字檔!Y:Z, 2, 0))</f>
        <v>-10516.59</v>
      </c>
      <c r="P586">
        <f>IF(ISERROR(VLOOKUP($A$586, 文字檔!AA:AB, 2, 0)),0,VLOOKUP($A$586, 文字檔!AA:AB, 2, 0))</f>
        <v>-35000</v>
      </c>
    </row>
    <row r="587" spans="1:16" ht="16.2">
      <c r="A587" s="7">
        <v>44323</v>
      </c>
      <c r="B587" s="5">
        <f>SUMPRODUCT($C$2:$P$2,$C$587:$P$587)</f>
        <v>165954.45000000001</v>
      </c>
      <c r="C587" s="5">
        <f>IF(ISERROR(VLOOKUP($A$587, 文字檔!A:B, 2, 0)),0,VLOOKUP($A$587, 文字檔!A:B, 2, 0))</f>
        <v>10538.07</v>
      </c>
      <c r="D587" s="5">
        <f>IF(ISERROR(VLOOKUP($A$587, 文字檔!C:D, 2, 0)),0,VLOOKUP($A$587, 文字檔!C:D, 2, 0))</f>
        <v>0</v>
      </c>
      <c r="E587" s="5">
        <f>IF(ISERROR(VLOOKUP($A$587, 文字檔!E:F, 2, 0)),0,VLOOKUP($A$587, 文字檔!E:F, 2, 0))</f>
        <v>0</v>
      </c>
      <c r="F587" s="5">
        <f>IF(ISERROR(VLOOKUP($A$587, 文字檔!G:H, 2, 0)),0,VLOOKUP($A$587, 文字檔!G:H, 2, 0))</f>
        <v>68600</v>
      </c>
      <c r="G587" s="5">
        <f>IF(ISERROR(VLOOKUP($A$587, 文字檔!I:J, 2, 0)),0,VLOOKUP($A$587, 文字檔!I:J, 2, 0))</f>
        <v>0</v>
      </c>
      <c r="H587" s="5">
        <f>IF(ISERROR(VLOOKUP($A$587, 文字檔!K:L, 2, 0)),0,VLOOKUP($A$587, 文字檔!K:L, 2, 0))</f>
        <v>-6827.17</v>
      </c>
      <c r="I587" s="5">
        <f>IF(ISERROR(VLOOKUP($A$587, 文字檔!M:N, 2, 0)),0,VLOOKUP($A$587, 文字檔!M:N, 2, 0))</f>
        <v>0</v>
      </c>
      <c r="J587" s="5">
        <f>IF(ISERROR(VLOOKUP($A$587, 文字檔!O:P, 2, 0)),0,VLOOKUP($A$587, 文字檔!O:P, 2, 0))</f>
        <v>0</v>
      </c>
      <c r="K587">
        <f>IF(ISERROR(VLOOKUP($A$587, 文字檔!Q:R, 2, 0)),0,VLOOKUP($A$587, 文字檔!Q:R, 2, 0))</f>
        <v>24487.93</v>
      </c>
      <c r="L587">
        <f>IF(ISERROR(VLOOKUP($A$587, 文字檔!S:T, 2, 0)),0,VLOOKUP($A$587, 文字檔!S:T, 2, 0))</f>
        <v>0</v>
      </c>
      <c r="M587">
        <f>IF(ISERROR(VLOOKUP($A$587, 文字檔!U:V, 2, 0)),0,VLOOKUP($A$587, 文字檔!U:V, 2, 0))</f>
        <v>0</v>
      </c>
      <c r="N587">
        <f>IF(ISERROR(VLOOKUP($A$587, 文字檔!W:X, 2, 0)),0,VLOOKUP($A$587, 文字檔!W:X, 2, 0))</f>
        <v>36269.22</v>
      </c>
      <c r="O587">
        <f>IF(ISERROR(VLOOKUP($A$587, 文字檔!Y:Z, 2, 0)),0,VLOOKUP($A$587, 文字檔!Y:Z, 2, 0))</f>
        <v>68600</v>
      </c>
      <c r="P587">
        <f>IF(ISERROR(VLOOKUP($A$587, 文字檔!AA:AB, 2, 0)),0,VLOOKUP($A$587, 文字檔!AA:AB, 2, 0))</f>
        <v>-35713.599999999999</v>
      </c>
    </row>
    <row r="588" spans="1:16" ht="16.2">
      <c r="A588" s="7">
        <v>44324</v>
      </c>
      <c r="B588" s="5">
        <f>SUMPRODUCT($C$2:$P$2,$C$588:$P$588)</f>
        <v>0</v>
      </c>
      <c r="C588" s="5">
        <f>IF(ISERROR(VLOOKUP($A$588, 文字檔!A:B, 2, 0)),0,VLOOKUP($A$588, 文字檔!A:B, 2, 0))</f>
        <v>0</v>
      </c>
      <c r="D588" s="5">
        <f>IF(ISERROR(VLOOKUP($A$588, 文字檔!C:D, 2, 0)),0,VLOOKUP($A$588, 文字檔!C:D, 2, 0))</f>
        <v>0</v>
      </c>
      <c r="E588" s="5">
        <f>IF(ISERROR(VLOOKUP($A$588, 文字檔!E:F, 2, 0)),0,VLOOKUP($A$588, 文字檔!E:F, 2, 0))</f>
        <v>0</v>
      </c>
      <c r="F588" s="5">
        <f>IF(ISERROR(VLOOKUP($A$588, 文字檔!G:H, 2, 0)),0,VLOOKUP($A$588, 文字檔!G:H, 2, 0))</f>
        <v>0</v>
      </c>
      <c r="G588" s="5">
        <f>IF(ISERROR(VLOOKUP($A$588, 文字檔!I:J, 2, 0)),0,VLOOKUP($A$588, 文字檔!I:J, 2, 0))</f>
        <v>0</v>
      </c>
      <c r="H588" s="5">
        <f>IF(ISERROR(VLOOKUP($A$588, 文字檔!K:L, 2, 0)),0,VLOOKUP($A$588, 文字檔!K:L, 2, 0))</f>
        <v>0</v>
      </c>
      <c r="I588" s="5">
        <f>IF(ISERROR(VLOOKUP($A$588, 文字檔!M:N, 2, 0)),0,VLOOKUP($A$588, 文字檔!M:N, 2, 0))</f>
        <v>0</v>
      </c>
      <c r="J588" s="5">
        <f>IF(ISERROR(VLOOKUP($A$588, 文字檔!O:P, 2, 0)),0,VLOOKUP($A$588, 文字檔!O:P, 2, 0))</f>
        <v>0</v>
      </c>
      <c r="K588">
        <f>IF(ISERROR(VLOOKUP($A$588, 文字檔!Q:R, 2, 0)),0,VLOOKUP($A$588, 文字檔!Q:R, 2, 0))</f>
        <v>0</v>
      </c>
      <c r="L588">
        <f>IF(ISERROR(VLOOKUP($A$588, 文字檔!S:T, 2, 0)),0,VLOOKUP($A$588, 文字檔!S:T, 2, 0))</f>
        <v>0</v>
      </c>
      <c r="M588">
        <f>IF(ISERROR(VLOOKUP($A$588, 文字檔!U:V, 2, 0)),0,VLOOKUP($A$588, 文字檔!U:V, 2, 0))</f>
        <v>0</v>
      </c>
      <c r="N588">
        <f>IF(ISERROR(VLOOKUP($A$588, 文字檔!W:X, 2, 0)),0,VLOOKUP($A$588, 文字檔!W:X, 2, 0))</f>
        <v>0</v>
      </c>
      <c r="O588">
        <f>IF(ISERROR(VLOOKUP($A$588, 文字檔!Y:Z, 2, 0)),0,VLOOKUP($A$588, 文字檔!Y:Z, 2, 0))</f>
        <v>0</v>
      </c>
      <c r="P588">
        <f>IF(ISERROR(VLOOKUP($A$588, 文字檔!AA:AB, 2, 0)),0,VLOOKUP($A$588, 文字檔!AA:AB, 2, 0))</f>
        <v>0</v>
      </c>
    </row>
    <row r="589" spans="1:16" ht="16.2">
      <c r="A589" s="7">
        <v>44325</v>
      </c>
      <c r="B589" s="5">
        <f>SUMPRODUCT($C$2:$P$2,$C$589:$P$589)</f>
        <v>0</v>
      </c>
      <c r="C589" s="5">
        <f>IF(ISERROR(VLOOKUP($A$589, 文字檔!A:B, 2, 0)),0,VLOOKUP($A$589, 文字檔!A:B, 2, 0))</f>
        <v>0</v>
      </c>
      <c r="D589" s="5">
        <f>IF(ISERROR(VLOOKUP($A$589, 文字檔!C:D, 2, 0)),0,VLOOKUP($A$589, 文字檔!C:D, 2, 0))</f>
        <v>0</v>
      </c>
      <c r="E589" s="5">
        <f>IF(ISERROR(VLOOKUP($A$589, 文字檔!E:F, 2, 0)),0,VLOOKUP($A$589, 文字檔!E:F, 2, 0))</f>
        <v>0</v>
      </c>
      <c r="F589" s="5">
        <f>IF(ISERROR(VLOOKUP($A$589, 文字檔!G:H, 2, 0)),0,VLOOKUP($A$589, 文字檔!G:H, 2, 0))</f>
        <v>0</v>
      </c>
      <c r="G589" s="5">
        <f>IF(ISERROR(VLOOKUP($A$589, 文字檔!I:J, 2, 0)),0,VLOOKUP($A$589, 文字檔!I:J, 2, 0))</f>
        <v>0</v>
      </c>
      <c r="H589" s="5">
        <f>IF(ISERROR(VLOOKUP($A$589, 文字檔!K:L, 2, 0)),0,VLOOKUP($A$589, 文字檔!K:L, 2, 0))</f>
        <v>0</v>
      </c>
      <c r="I589" s="5">
        <f>IF(ISERROR(VLOOKUP($A$589, 文字檔!M:N, 2, 0)),0,VLOOKUP($A$589, 文字檔!M:N, 2, 0))</f>
        <v>0</v>
      </c>
      <c r="J589" s="5">
        <f>IF(ISERROR(VLOOKUP($A$589, 文字檔!O:P, 2, 0)),0,VLOOKUP($A$589, 文字檔!O:P, 2, 0))</f>
        <v>0</v>
      </c>
      <c r="K589">
        <f>IF(ISERROR(VLOOKUP($A$589, 文字檔!Q:R, 2, 0)),0,VLOOKUP($A$589, 文字檔!Q:R, 2, 0))</f>
        <v>0</v>
      </c>
      <c r="L589">
        <f>IF(ISERROR(VLOOKUP($A$589, 文字檔!S:T, 2, 0)),0,VLOOKUP($A$589, 文字檔!S:T, 2, 0))</f>
        <v>0</v>
      </c>
      <c r="M589">
        <f>IF(ISERROR(VLOOKUP($A$589, 文字檔!U:V, 2, 0)),0,VLOOKUP($A$589, 文字檔!U:V, 2, 0))</f>
        <v>0</v>
      </c>
      <c r="N589">
        <f>IF(ISERROR(VLOOKUP($A$589, 文字檔!W:X, 2, 0)),0,VLOOKUP($A$589, 文字檔!W:X, 2, 0))</f>
        <v>0</v>
      </c>
      <c r="O589">
        <f>IF(ISERROR(VLOOKUP($A$589, 文字檔!Y:Z, 2, 0)),0,VLOOKUP($A$589, 文字檔!Y:Z, 2, 0))</f>
        <v>0</v>
      </c>
      <c r="P589">
        <f>IF(ISERROR(VLOOKUP($A$589, 文字檔!AA:AB, 2, 0)),0,VLOOKUP($A$589, 文字檔!AA:AB, 2, 0))</f>
        <v>0</v>
      </c>
    </row>
    <row r="590" spans="1:16" ht="16.2">
      <c r="A590" s="7">
        <v>44326</v>
      </c>
      <c r="B590" s="5">
        <f>SUMPRODUCT($C$2:$P$2,$C$590:$P$590)</f>
        <v>-55308.299999999996</v>
      </c>
      <c r="C590" s="5">
        <f>IF(ISERROR(VLOOKUP($A$590, 文字檔!A:B, 2, 0)),0,VLOOKUP($A$590, 文字檔!A:B, 2, 0))</f>
        <v>0</v>
      </c>
      <c r="D590" s="5">
        <f>IF(ISERROR(VLOOKUP($A$590, 文字檔!C:D, 2, 0)),0,VLOOKUP($A$590, 文字檔!C:D, 2, 0))</f>
        <v>-19319.66</v>
      </c>
      <c r="E590" s="5">
        <f>IF(ISERROR(VLOOKUP($A$590, 文字檔!E:F, 2, 0)),0,VLOOKUP($A$590, 文字檔!E:F, 2, 0))</f>
        <v>0</v>
      </c>
      <c r="F590" s="5">
        <f>IF(ISERROR(VLOOKUP($A$590, 文字檔!G:H, 2, 0)),0,VLOOKUP($A$590, 文字檔!G:H, 2, 0))</f>
        <v>-11800</v>
      </c>
      <c r="G590" s="5">
        <f>IF(ISERROR(VLOOKUP($A$590, 文字檔!I:J, 2, 0)),0,VLOOKUP($A$590, 文字檔!I:J, 2, 0))</f>
        <v>0</v>
      </c>
      <c r="H590" s="5">
        <f>IF(ISERROR(VLOOKUP($A$590, 文字檔!K:L, 2, 0)),0,VLOOKUP($A$590, 文字檔!K:L, 2, 0))</f>
        <v>2164.2800000000002</v>
      </c>
      <c r="I590" s="5">
        <f>IF(ISERROR(VLOOKUP($A$590, 文字檔!M:N, 2, 0)),0,VLOOKUP($A$590, 文字檔!M:N, 2, 0))</f>
        <v>4682.38</v>
      </c>
      <c r="J590" s="5">
        <f>IF(ISERROR(VLOOKUP($A$590, 文字檔!O:P, 2, 0)),0,VLOOKUP($A$590, 文字檔!O:P, 2, 0))</f>
        <v>0</v>
      </c>
      <c r="K590">
        <f>IF(ISERROR(VLOOKUP($A$590, 文字檔!Q:R, 2, 0)),0,VLOOKUP($A$590, 文字檔!Q:R, 2, 0))</f>
        <v>-9118.1299999999992</v>
      </c>
      <c r="L590">
        <f>IF(ISERROR(VLOOKUP($A$590, 文字檔!S:T, 2, 0)),0,VLOOKUP($A$590, 文字檔!S:T, 2, 0))</f>
        <v>0</v>
      </c>
      <c r="M590">
        <f>IF(ISERROR(VLOOKUP($A$590, 文字檔!U:V, 2, 0)),0,VLOOKUP($A$590, 文字檔!U:V, 2, 0))</f>
        <v>0</v>
      </c>
      <c r="N590">
        <f>IF(ISERROR(VLOOKUP($A$590, 文字檔!W:X, 2, 0)),0,VLOOKUP($A$590, 文字檔!W:X, 2, 0))</f>
        <v>-11800</v>
      </c>
      <c r="O590">
        <f>IF(ISERROR(VLOOKUP($A$590, 文字檔!Y:Z, 2, 0)),0,VLOOKUP($A$590, 文字檔!Y:Z, 2, 0))</f>
        <v>-10117.17</v>
      </c>
      <c r="P590">
        <f>IF(ISERROR(VLOOKUP($A$590, 文字檔!AA:AB, 2, 0)),0,VLOOKUP($A$590, 文字檔!AA:AB, 2, 0))</f>
        <v>0</v>
      </c>
    </row>
    <row r="591" spans="1:16" ht="16.2">
      <c r="A591" s="7">
        <v>44327</v>
      </c>
      <c r="B591" s="5">
        <f>SUMPRODUCT($C$2:$P$2,$C$591:$P$591)</f>
        <v>105988.64000000001</v>
      </c>
      <c r="C591" s="5">
        <f>IF(ISERROR(VLOOKUP($A$591, 文字檔!A:B, 2, 0)),0,VLOOKUP($A$591, 文字檔!A:B, 2, 0))</f>
        <v>47182.38</v>
      </c>
      <c r="D591" s="5">
        <f>IF(ISERROR(VLOOKUP($A$591, 文字檔!C:D, 2, 0)),0,VLOOKUP($A$591, 文字檔!C:D, 2, 0))</f>
        <v>-26708.09</v>
      </c>
      <c r="E591" s="5">
        <f>IF(ISERROR(VLOOKUP($A$591, 文字檔!E:F, 2, 0)),0,VLOOKUP($A$591, 文字檔!E:F, 2, 0))</f>
        <v>0</v>
      </c>
      <c r="F591" s="5">
        <f>IF(ISERROR(VLOOKUP($A$591, 文字檔!G:H, 2, 0)),0,VLOOKUP($A$591, 文字檔!G:H, 2, 0))</f>
        <v>-136100</v>
      </c>
      <c r="G591" s="5">
        <f>IF(ISERROR(VLOOKUP($A$591, 文字檔!I:J, 2, 0)),0,VLOOKUP($A$591, 文字檔!I:J, 2, 0))</f>
        <v>114286.1</v>
      </c>
      <c r="H591" s="5">
        <f>IF(ISERROR(VLOOKUP($A$591, 文字檔!K:L, 2, 0)),0,VLOOKUP($A$591, 文字檔!K:L, 2, 0))</f>
        <v>-19615.349999999999</v>
      </c>
      <c r="I591" s="5">
        <f>IF(ISERROR(VLOOKUP($A$591, 文字檔!M:N, 2, 0)),0,VLOOKUP($A$591, 文字檔!M:N, 2, 0))</f>
        <v>134400</v>
      </c>
      <c r="J591" s="5">
        <f>IF(ISERROR(VLOOKUP($A$591, 文字檔!O:P, 2, 0)),0,VLOOKUP($A$591, 文字檔!O:P, 2, 0))</f>
        <v>-17015.259999999998</v>
      </c>
      <c r="K591">
        <f>IF(ISERROR(VLOOKUP($A$591, 文字檔!Q:R, 2, 0)),0,VLOOKUP($A$591, 文字檔!Q:R, 2, 0))</f>
        <v>-134400</v>
      </c>
      <c r="L591">
        <f>IF(ISERROR(VLOOKUP($A$591, 文字檔!S:T, 2, 0)),0,VLOOKUP($A$591, 文字檔!S:T, 2, 0))</f>
        <v>11193.47</v>
      </c>
      <c r="M591">
        <f>IF(ISERROR(VLOOKUP($A$591, 文字檔!U:V, 2, 0)),0,VLOOKUP($A$591, 文字檔!U:V, 2, 0))</f>
        <v>22499.87</v>
      </c>
      <c r="N591">
        <f>IF(ISERROR(VLOOKUP($A$591, 文字檔!W:X, 2, 0)),0,VLOOKUP($A$591, 文字檔!W:X, 2, 0))</f>
        <v>-21913.63</v>
      </c>
      <c r="O591">
        <f>IF(ISERROR(VLOOKUP($A$591, 文字檔!Y:Z, 2, 0)),0,VLOOKUP($A$591, 文字檔!Y:Z, 2, 0))</f>
        <v>97481.11</v>
      </c>
      <c r="P591">
        <f>IF(ISERROR(VLOOKUP($A$591, 文字檔!AA:AB, 2, 0)),0,VLOOKUP($A$591, 文字檔!AA:AB, 2, 0))</f>
        <v>34698.04</v>
      </c>
    </row>
    <row r="592" spans="1:16" ht="16.2">
      <c r="A592" s="7">
        <v>44328</v>
      </c>
      <c r="B592" s="5">
        <f>SUMPRODUCT($C$2:$P$2,$C$592:$P$592)</f>
        <v>289597.58999999997</v>
      </c>
      <c r="C592" s="5">
        <f>IF(ISERROR(VLOOKUP($A$592, 文字檔!A:B, 2, 0)),0,VLOOKUP($A$592, 文字檔!A:B, 2, 0))</f>
        <v>79875.23</v>
      </c>
      <c r="D592" s="5">
        <f>IF(ISERROR(VLOOKUP($A$592, 文字檔!C:D, 2, 0)),0,VLOOKUP($A$592, 文字檔!C:D, 2, 0))</f>
        <v>0</v>
      </c>
      <c r="E592" s="5">
        <f>IF(ISERROR(VLOOKUP($A$592, 文字檔!E:F, 2, 0)),0,VLOOKUP($A$592, 文字檔!E:F, 2, 0))</f>
        <v>0</v>
      </c>
      <c r="F592" s="5">
        <f>IF(ISERROR(VLOOKUP($A$592, 文字檔!G:H, 2, 0)),0,VLOOKUP($A$592, 文字檔!G:H, 2, 0))</f>
        <v>0</v>
      </c>
      <c r="G592" s="5">
        <f>IF(ISERROR(VLOOKUP($A$592, 文字檔!I:J, 2, 0)),0,VLOOKUP($A$592, 文字檔!I:J, 2, 0))</f>
        <v>10700</v>
      </c>
      <c r="H592" s="5">
        <f>IF(ISERROR(VLOOKUP($A$592, 文字檔!K:L, 2, 0)),0,VLOOKUP($A$592, 文字檔!K:L, 2, 0))</f>
        <v>0</v>
      </c>
      <c r="I592" s="5">
        <f>IF(ISERROR(VLOOKUP($A$592, 文字檔!M:N, 2, 0)),0,VLOOKUP($A$592, 文字檔!M:N, 2, 0))</f>
        <v>-3500</v>
      </c>
      <c r="J592" s="5">
        <f>IF(ISERROR(VLOOKUP($A$592, 文字檔!O:P, 2, 0)),0,VLOOKUP($A$592, 文字檔!O:P, 2, 0))</f>
        <v>-16977.64</v>
      </c>
      <c r="K592">
        <f>IF(ISERROR(VLOOKUP($A$592, 文字檔!Q:R, 2, 0)),0,VLOOKUP($A$592, 文字檔!Q:R, 2, 0))</f>
        <v>-172800</v>
      </c>
      <c r="L592">
        <f>IF(ISERROR(VLOOKUP($A$592, 文字檔!S:T, 2, 0)),0,VLOOKUP($A$592, 文字檔!S:T, 2, 0))</f>
        <v>0</v>
      </c>
      <c r="M592">
        <f>IF(ISERROR(VLOOKUP($A$592, 文字檔!U:V, 2, 0)),0,VLOOKUP($A$592, 文字檔!U:V, 2, 0))</f>
        <v>262700</v>
      </c>
      <c r="N592">
        <f>IF(ISERROR(VLOOKUP($A$592, 文字檔!W:X, 2, 0)),0,VLOOKUP($A$592, 文字檔!W:X, 2, 0))</f>
        <v>-27400</v>
      </c>
      <c r="O592">
        <f>IF(ISERROR(VLOOKUP($A$592, 文字檔!Y:Z, 2, 0)),0,VLOOKUP($A$592, 文字檔!Y:Z, 2, 0))</f>
        <v>6700</v>
      </c>
      <c r="P592">
        <f>IF(ISERROR(VLOOKUP($A$592, 文字檔!AA:AB, 2, 0)),0,VLOOKUP($A$592, 文字檔!AA:AB, 2, 0))</f>
        <v>150300</v>
      </c>
    </row>
    <row r="593" spans="1:16" ht="16.2">
      <c r="A593" s="7">
        <v>44329</v>
      </c>
      <c r="B593" s="5">
        <f>SUMPRODUCT($C$2:$P$2,$C$593:$P$593)</f>
        <v>-182027.84</v>
      </c>
      <c r="C593" s="5">
        <f>IF(ISERROR(VLOOKUP($A$593, 文字檔!A:B, 2, 0)),0,VLOOKUP($A$593, 文字檔!A:B, 2, 0))</f>
        <v>0</v>
      </c>
      <c r="D593" s="5">
        <f>IF(ISERROR(VLOOKUP($A$593, 文字檔!C:D, 2, 0)),0,VLOOKUP($A$593, 文字檔!C:D, 2, 0))</f>
        <v>0</v>
      </c>
      <c r="E593" s="5">
        <f>IF(ISERROR(VLOOKUP($A$593, 文字檔!E:F, 2, 0)),0,VLOOKUP($A$593, 文字檔!E:F, 2, 0))</f>
        <v>0</v>
      </c>
      <c r="F593" s="5">
        <f>IF(ISERROR(VLOOKUP($A$593, 文字檔!G:H, 2, 0)),0,VLOOKUP($A$593, 文字檔!G:H, 2, 0))</f>
        <v>0</v>
      </c>
      <c r="G593" s="5">
        <f>IF(ISERROR(VLOOKUP($A$593, 文字檔!I:J, 2, 0)),0,VLOOKUP($A$593, 文字檔!I:J, 2, 0))</f>
        <v>-64800</v>
      </c>
      <c r="H593" s="5">
        <f>IF(ISERROR(VLOOKUP($A$593, 文字檔!K:L, 2, 0)),0,VLOOKUP($A$593, 文字檔!K:L, 2, 0))</f>
        <v>0</v>
      </c>
      <c r="I593" s="5">
        <f>IF(ISERROR(VLOOKUP($A$593, 文字檔!M:N, 2, 0)),0,VLOOKUP($A$593, 文字檔!M:N, 2, 0))</f>
        <v>-81000</v>
      </c>
      <c r="J593" s="5">
        <f>IF(ISERROR(VLOOKUP($A$593, 文字檔!O:P, 2, 0)),0,VLOOKUP($A$593, 文字檔!O:P, 2, 0))</f>
        <v>0</v>
      </c>
      <c r="K593">
        <f>IF(ISERROR(VLOOKUP($A$593, 文字檔!Q:R, 2, 0)),0,VLOOKUP($A$593, 文字檔!Q:R, 2, 0))</f>
        <v>-24600</v>
      </c>
      <c r="L593">
        <f>IF(ISERROR(VLOOKUP($A$593, 文字檔!S:T, 2, 0)),0,VLOOKUP($A$593, 文字檔!S:T, 2, 0))</f>
        <v>-5327.84</v>
      </c>
      <c r="M593">
        <f>IF(ISERROR(VLOOKUP($A$593, 文字檔!U:V, 2, 0)),0,VLOOKUP($A$593, 文字檔!U:V, 2, 0))</f>
        <v>0</v>
      </c>
      <c r="N593">
        <f>IF(ISERROR(VLOOKUP($A$593, 文字檔!W:X, 2, 0)),0,VLOOKUP($A$593, 文字檔!W:X, 2, 0))</f>
        <v>0</v>
      </c>
      <c r="O593">
        <f>IF(ISERROR(VLOOKUP($A$593, 文字檔!Y:Z, 2, 0)),0,VLOOKUP($A$593, 文字檔!Y:Z, 2, 0))</f>
        <v>-6300</v>
      </c>
      <c r="P593">
        <f>IF(ISERROR(VLOOKUP($A$593, 文字檔!AA:AB, 2, 0)),0,VLOOKUP($A$593, 文字檔!AA:AB, 2, 0))</f>
        <v>0</v>
      </c>
    </row>
    <row r="594" spans="1:16" ht="16.2">
      <c r="A594" s="7">
        <v>44330</v>
      </c>
      <c r="B594" s="5">
        <f>SUMPRODUCT($C$2:$P$2,$C$594:$P$594)</f>
        <v>-20109.740000000005</v>
      </c>
      <c r="C594" s="5">
        <f>IF(ISERROR(VLOOKUP($A$594, 文字檔!A:B, 2, 0)),0,VLOOKUP($A$594, 文字檔!A:B, 2, 0))</f>
        <v>0</v>
      </c>
      <c r="D594" s="5">
        <f>IF(ISERROR(VLOOKUP($A$594, 文字檔!C:D, 2, 0)),0,VLOOKUP($A$594, 文字檔!C:D, 2, 0))</f>
        <v>0</v>
      </c>
      <c r="E594" s="5">
        <f>IF(ISERROR(VLOOKUP($A$594, 文字檔!E:F, 2, 0)),0,VLOOKUP($A$594, 文字檔!E:F, 2, 0))</f>
        <v>0</v>
      </c>
      <c r="F594" s="5">
        <f>IF(ISERROR(VLOOKUP($A$594, 文字檔!G:H, 2, 0)),0,VLOOKUP($A$594, 文字檔!G:H, 2, 0))</f>
        <v>0</v>
      </c>
      <c r="G594" s="5">
        <f>IF(ISERROR(VLOOKUP($A$594, 文字檔!I:J, 2, 0)),0,VLOOKUP($A$594, 文字檔!I:J, 2, 0))</f>
        <v>-33100</v>
      </c>
      <c r="H594" s="5">
        <f>IF(ISERROR(VLOOKUP($A$594, 文字檔!K:L, 2, 0)),0,VLOOKUP($A$594, 文字檔!K:L, 2, 0))</f>
        <v>1044.92</v>
      </c>
      <c r="I594" s="5">
        <f>IF(ISERROR(VLOOKUP($A$594, 文字檔!M:N, 2, 0)),0,VLOOKUP($A$594, 文字檔!M:N, 2, 0))</f>
        <v>0</v>
      </c>
      <c r="J594" s="5">
        <f>IF(ISERROR(VLOOKUP($A$594, 文字檔!O:P, 2, 0)),0,VLOOKUP($A$594, 文字檔!O:P, 2, 0))</f>
        <v>-16954.66</v>
      </c>
      <c r="K594">
        <f>IF(ISERROR(VLOOKUP($A$594, 文字檔!Q:R, 2, 0)),0,VLOOKUP($A$594, 文字檔!Q:R, 2, 0))</f>
        <v>40600</v>
      </c>
      <c r="L594">
        <f>IF(ISERROR(VLOOKUP($A$594, 文字檔!S:T, 2, 0)),0,VLOOKUP($A$594, 文字檔!S:T, 2, 0))</f>
        <v>0</v>
      </c>
      <c r="M594">
        <f>IF(ISERROR(VLOOKUP($A$594, 文字檔!U:V, 2, 0)),0,VLOOKUP($A$594, 文字檔!U:V, 2, 0))</f>
        <v>0</v>
      </c>
      <c r="N594">
        <f>IF(ISERROR(VLOOKUP($A$594, 文字檔!W:X, 2, 0)),0,VLOOKUP($A$594, 文字檔!W:X, 2, 0))</f>
        <v>0</v>
      </c>
      <c r="O594">
        <f>IF(ISERROR(VLOOKUP($A$594, 文字檔!Y:Z, 2, 0)),0,VLOOKUP($A$594, 文字檔!Y:Z, 2, 0))</f>
        <v>-20000</v>
      </c>
      <c r="P594">
        <f>IF(ISERROR(VLOOKUP($A$594, 文字檔!AA:AB, 2, 0)),0,VLOOKUP($A$594, 文字檔!AA:AB, 2, 0))</f>
        <v>8300</v>
      </c>
    </row>
    <row r="595" spans="1:16" ht="16.2">
      <c r="A595" s="7">
        <v>44331</v>
      </c>
      <c r="B595" s="5">
        <f>SUMPRODUCT($C$2:$P$2,$C$595:$P$595)</f>
        <v>0</v>
      </c>
      <c r="C595" s="5">
        <f>IF(ISERROR(VLOOKUP($A$595, 文字檔!A:B, 2, 0)),0,VLOOKUP($A$595, 文字檔!A:B, 2, 0))</f>
        <v>0</v>
      </c>
      <c r="D595" s="5">
        <f>IF(ISERROR(VLOOKUP($A$595, 文字檔!C:D, 2, 0)),0,VLOOKUP($A$595, 文字檔!C:D, 2, 0))</f>
        <v>0</v>
      </c>
      <c r="E595" s="5">
        <f>IF(ISERROR(VLOOKUP($A$595, 文字檔!E:F, 2, 0)),0,VLOOKUP($A$595, 文字檔!E:F, 2, 0))</f>
        <v>0</v>
      </c>
      <c r="F595" s="5">
        <f>IF(ISERROR(VLOOKUP($A$595, 文字檔!G:H, 2, 0)),0,VLOOKUP($A$595, 文字檔!G:H, 2, 0))</f>
        <v>0</v>
      </c>
      <c r="G595" s="5">
        <f>IF(ISERROR(VLOOKUP($A$595, 文字檔!I:J, 2, 0)),0,VLOOKUP($A$595, 文字檔!I:J, 2, 0))</f>
        <v>0</v>
      </c>
      <c r="H595" s="5">
        <f>IF(ISERROR(VLOOKUP($A$595, 文字檔!K:L, 2, 0)),0,VLOOKUP($A$595, 文字檔!K:L, 2, 0))</f>
        <v>0</v>
      </c>
      <c r="I595" s="5">
        <f>IF(ISERROR(VLOOKUP($A$595, 文字檔!M:N, 2, 0)),0,VLOOKUP($A$595, 文字檔!M:N, 2, 0))</f>
        <v>0</v>
      </c>
      <c r="J595" s="5">
        <f>IF(ISERROR(VLOOKUP($A$595, 文字檔!O:P, 2, 0)),0,VLOOKUP($A$595, 文字檔!O:P, 2, 0))</f>
        <v>0</v>
      </c>
      <c r="K595">
        <f>IF(ISERROR(VLOOKUP($A$595, 文字檔!Q:R, 2, 0)),0,VLOOKUP($A$595, 文字檔!Q:R, 2, 0))</f>
        <v>0</v>
      </c>
      <c r="L595">
        <f>IF(ISERROR(VLOOKUP($A$595, 文字檔!S:T, 2, 0)),0,VLOOKUP($A$595, 文字檔!S:T, 2, 0))</f>
        <v>0</v>
      </c>
      <c r="M595">
        <f>IF(ISERROR(VLOOKUP($A$595, 文字檔!U:V, 2, 0)),0,VLOOKUP($A$595, 文字檔!U:V, 2, 0))</f>
        <v>0</v>
      </c>
      <c r="N595">
        <f>IF(ISERROR(VLOOKUP($A$595, 文字檔!W:X, 2, 0)),0,VLOOKUP($A$595, 文字檔!W:X, 2, 0))</f>
        <v>0</v>
      </c>
      <c r="O595">
        <f>IF(ISERROR(VLOOKUP($A$595, 文字檔!Y:Z, 2, 0)),0,VLOOKUP($A$595, 文字檔!Y:Z, 2, 0))</f>
        <v>0</v>
      </c>
      <c r="P595">
        <f>IF(ISERROR(VLOOKUP($A$595, 文字檔!AA:AB, 2, 0)),0,VLOOKUP($A$595, 文字檔!AA:AB, 2, 0))</f>
        <v>0</v>
      </c>
    </row>
    <row r="596" spans="1:16" ht="16.2">
      <c r="A596" s="7">
        <v>44332</v>
      </c>
      <c r="B596" s="5">
        <f>SUMPRODUCT($C$2:$P$2,$C$596:$P$596)</f>
        <v>0</v>
      </c>
      <c r="C596" s="5">
        <f>IF(ISERROR(VLOOKUP($A$596, 文字檔!A:B, 2, 0)),0,VLOOKUP($A$596, 文字檔!A:B, 2, 0))</f>
        <v>0</v>
      </c>
      <c r="D596" s="5">
        <f>IF(ISERROR(VLOOKUP($A$596, 文字檔!C:D, 2, 0)),0,VLOOKUP($A$596, 文字檔!C:D, 2, 0))</f>
        <v>0</v>
      </c>
      <c r="E596" s="5">
        <f>IF(ISERROR(VLOOKUP($A$596, 文字檔!E:F, 2, 0)),0,VLOOKUP($A$596, 文字檔!E:F, 2, 0))</f>
        <v>0</v>
      </c>
      <c r="F596" s="5">
        <f>IF(ISERROR(VLOOKUP($A$596, 文字檔!G:H, 2, 0)),0,VLOOKUP($A$596, 文字檔!G:H, 2, 0))</f>
        <v>0</v>
      </c>
      <c r="G596" s="5">
        <f>IF(ISERROR(VLOOKUP($A$596, 文字檔!I:J, 2, 0)),0,VLOOKUP($A$596, 文字檔!I:J, 2, 0))</f>
        <v>0</v>
      </c>
      <c r="H596" s="5">
        <f>IF(ISERROR(VLOOKUP($A$596, 文字檔!K:L, 2, 0)),0,VLOOKUP($A$596, 文字檔!K:L, 2, 0))</f>
        <v>0</v>
      </c>
      <c r="I596" s="5">
        <f>IF(ISERROR(VLOOKUP($A$596, 文字檔!M:N, 2, 0)),0,VLOOKUP($A$596, 文字檔!M:N, 2, 0))</f>
        <v>0</v>
      </c>
      <c r="J596" s="5">
        <f>IF(ISERROR(VLOOKUP($A$596, 文字檔!O:P, 2, 0)),0,VLOOKUP($A$596, 文字檔!O:P, 2, 0))</f>
        <v>0</v>
      </c>
      <c r="K596">
        <f>IF(ISERROR(VLOOKUP($A$596, 文字檔!Q:R, 2, 0)),0,VLOOKUP($A$596, 文字檔!Q:R, 2, 0))</f>
        <v>0</v>
      </c>
      <c r="L596">
        <f>IF(ISERROR(VLOOKUP($A$596, 文字檔!S:T, 2, 0)),0,VLOOKUP($A$596, 文字檔!S:T, 2, 0))</f>
        <v>0</v>
      </c>
      <c r="M596">
        <f>IF(ISERROR(VLOOKUP($A$596, 文字檔!U:V, 2, 0)),0,VLOOKUP($A$596, 文字檔!U:V, 2, 0))</f>
        <v>0</v>
      </c>
      <c r="N596">
        <f>IF(ISERROR(VLOOKUP($A$596, 文字檔!W:X, 2, 0)),0,VLOOKUP($A$596, 文字檔!W:X, 2, 0))</f>
        <v>0</v>
      </c>
      <c r="O596">
        <f>IF(ISERROR(VLOOKUP($A$596, 文字檔!Y:Z, 2, 0)),0,VLOOKUP($A$596, 文字檔!Y:Z, 2, 0))</f>
        <v>0</v>
      </c>
      <c r="P596">
        <f>IF(ISERROR(VLOOKUP($A$596, 文字檔!AA:AB, 2, 0)),0,VLOOKUP($A$596, 文字檔!AA:AB, 2, 0))</f>
        <v>0</v>
      </c>
    </row>
    <row r="597" spans="1:16" ht="16.2">
      <c r="A597" s="7">
        <v>44333</v>
      </c>
      <c r="B597" s="5">
        <f>SUMPRODUCT($C$2:$P$2,$C$597:$P$597)</f>
        <v>-170666.63</v>
      </c>
      <c r="C597" s="5">
        <f>IF(ISERROR(VLOOKUP($A$597, 文字檔!A:B, 2, 0)),0,VLOOKUP($A$597, 文字檔!A:B, 2, 0))</f>
        <v>0</v>
      </c>
      <c r="D597" s="5">
        <f>IF(ISERROR(VLOOKUP($A$597, 文字檔!C:D, 2, 0)),0,VLOOKUP($A$597, 文字檔!C:D, 2, 0))</f>
        <v>0</v>
      </c>
      <c r="E597" s="5">
        <f>IF(ISERROR(VLOOKUP($A$597, 文字檔!E:F, 2, 0)),0,VLOOKUP($A$597, 文字檔!E:F, 2, 0))</f>
        <v>0</v>
      </c>
      <c r="F597" s="5">
        <f>IF(ISERROR(VLOOKUP($A$597, 文字檔!G:H, 2, 0)),0,VLOOKUP($A$597, 文字檔!G:H, 2, 0))</f>
        <v>0</v>
      </c>
      <c r="G597" s="5">
        <f>IF(ISERROR(VLOOKUP($A$597, 文字檔!I:J, 2, 0)),0,VLOOKUP($A$597, 文字檔!I:J, 2, 0))</f>
        <v>-19700</v>
      </c>
      <c r="H597" s="5">
        <f>IF(ISERROR(VLOOKUP($A$597, 文字檔!K:L, 2, 0)),0,VLOOKUP($A$597, 文字檔!K:L, 2, 0))</f>
        <v>-3124.39</v>
      </c>
      <c r="I597" s="5">
        <f>IF(ISERROR(VLOOKUP($A$597, 文字檔!M:N, 2, 0)),0,VLOOKUP($A$597, 文字檔!M:N, 2, 0))</f>
        <v>0</v>
      </c>
      <c r="J597" s="5">
        <f>IF(ISERROR(VLOOKUP($A$597, 文字檔!O:P, 2, 0)),0,VLOOKUP($A$597, 文字檔!O:P, 2, 0))</f>
        <v>-16920.7</v>
      </c>
      <c r="K597">
        <f>IF(ISERROR(VLOOKUP($A$597, 文字檔!Q:R, 2, 0)),0,VLOOKUP($A$597, 文字檔!Q:R, 2, 0))</f>
        <v>-101800</v>
      </c>
      <c r="L597">
        <f>IF(ISERROR(VLOOKUP($A$597, 文字檔!S:T, 2, 0)),0,VLOOKUP($A$597, 文字檔!S:T, 2, 0))</f>
        <v>14278.46</v>
      </c>
      <c r="M597">
        <f>IF(ISERROR(VLOOKUP($A$597, 文字檔!U:V, 2, 0)),0,VLOOKUP($A$597, 文字檔!U:V, 2, 0))</f>
        <v>0</v>
      </c>
      <c r="N597">
        <f>IF(ISERROR(VLOOKUP($A$597, 文字檔!W:X, 2, 0)),0,VLOOKUP($A$597, 文字檔!W:X, 2, 0))</f>
        <v>0</v>
      </c>
      <c r="O597">
        <f>IF(ISERROR(VLOOKUP($A$597, 文字檔!Y:Z, 2, 0)),0,VLOOKUP($A$597, 文字檔!Y:Z, 2, 0))</f>
        <v>-101800</v>
      </c>
      <c r="P597">
        <f>IF(ISERROR(VLOOKUP($A$597, 文字檔!AA:AB, 2, 0)),0,VLOOKUP($A$597, 文字檔!AA:AB, 2, 0))</f>
        <v>58400</v>
      </c>
    </row>
    <row r="598" spans="1:16" ht="16.2">
      <c r="A598" s="7">
        <v>44334</v>
      </c>
      <c r="B598" s="5">
        <f>SUMPRODUCT($C$2:$P$2,$C$598:$P$598)</f>
        <v>772823.34</v>
      </c>
      <c r="C598" s="5">
        <f>IF(ISERROR(VLOOKUP($A$598, 文字檔!A:B, 2, 0)),0,VLOOKUP($A$598, 文字檔!A:B, 2, 0))</f>
        <v>0</v>
      </c>
      <c r="D598" s="5">
        <f>IF(ISERROR(VLOOKUP($A$598, 文字檔!C:D, 2, 0)),0,VLOOKUP($A$598, 文字檔!C:D, 2, 0))</f>
        <v>27100</v>
      </c>
      <c r="E598" s="5">
        <f>IF(ISERROR(VLOOKUP($A$598, 文字檔!E:F, 2, 0)),0,VLOOKUP($A$598, 文字檔!E:F, 2, 0))</f>
        <v>0</v>
      </c>
      <c r="F598" s="5">
        <f>IF(ISERROR(VLOOKUP($A$598, 文字檔!G:H, 2, 0)),0,VLOOKUP($A$598, 文字檔!G:H, 2, 0))</f>
        <v>0</v>
      </c>
      <c r="G598" s="5">
        <f>IF(ISERROR(VLOOKUP($A$598, 文字檔!I:J, 2, 0)),0,VLOOKUP($A$598, 文字檔!I:J, 2, 0))</f>
        <v>0</v>
      </c>
      <c r="H598" s="5">
        <f>IF(ISERROR(VLOOKUP($A$598, 文字檔!K:L, 2, 0)),0,VLOOKUP($A$598, 文字檔!K:L, 2, 0))</f>
        <v>104531.34</v>
      </c>
      <c r="I598" s="5">
        <f>IF(ISERROR(VLOOKUP($A$598, 文字檔!M:N, 2, 0)),0,VLOOKUP($A$598, 文字檔!M:N, 2, 0))</f>
        <v>139300</v>
      </c>
      <c r="J598" s="5">
        <f>IF(ISERROR(VLOOKUP($A$598, 文字檔!O:P, 2, 0)),0,VLOOKUP($A$598, 文字檔!O:P, 2, 0))</f>
        <v>232392</v>
      </c>
      <c r="K598">
        <f>IF(ISERROR(VLOOKUP($A$598, 文字檔!Q:R, 2, 0)),0,VLOOKUP($A$598, 文字檔!Q:R, 2, 0))</f>
        <v>176800</v>
      </c>
      <c r="L598">
        <f>IF(ISERROR(VLOOKUP($A$598, 文字檔!S:T, 2, 0)),0,VLOOKUP($A$598, 文字檔!S:T, 2, 0))</f>
        <v>0</v>
      </c>
      <c r="M598">
        <f>IF(ISERROR(VLOOKUP($A$598, 文字檔!U:V, 2, 0)),0,VLOOKUP($A$598, 文字檔!U:V, 2, 0))</f>
        <v>16500</v>
      </c>
      <c r="N598">
        <f>IF(ISERROR(VLOOKUP($A$598, 文字檔!W:X, 2, 0)),0,VLOOKUP($A$598, 文字檔!W:X, 2, 0))</f>
        <v>0</v>
      </c>
      <c r="O598">
        <f>IF(ISERROR(VLOOKUP($A$598, 文字檔!Y:Z, 2, 0)),0,VLOOKUP($A$598, 文字檔!Y:Z, 2, 0))</f>
        <v>121800</v>
      </c>
      <c r="P598">
        <f>IF(ISERROR(VLOOKUP($A$598, 文字檔!AA:AB, 2, 0)),0,VLOOKUP($A$598, 文字檔!AA:AB, 2, 0))</f>
        <v>-45600</v>
      </c>
    </row>
    <row r="599" spans="1:16" ht="16.2">
      <c r="A599" s="7">
        <v>44335</v>
      </c>
      <c r="B599" s="5">
        <f>SUMPRODUCT($C$2:$P$2,$C$599:$P$599)</f>
        <v>915.44000000000233</v>
      </c>
      <c r="C599" s="5">
        <f>IF(ISERROR(VLOOKUP($A$599, 文字檔!A:B, 2, 0)),0,VLOOKUP($A$599, 文字檔!A:B, 2, 0))</f>
        <v>0</v>
      </c>
      <c r="D599" s="5">
        <f>IF(ISERROR(VLOOKUP($A$599, 文字檔!C:D, 2, 0)),0,VLOOKUP($A$599, 文字檔!C:D, 2, 0))</f>
        <v>6100</v>
      </c>
      <c r="E599" s="5">
        <f>IF(ISERROR(VLOOKUP($A$599, 文字檔!E:F, 2, 0)),0,VLOOKUP($A$599, 文字檔!E:F, 2, 0))</f>
        <v>0</v>
      </c>
      <c r="F599" s="5">
        <f>IF(ISERROR(VLOOKUP($A$599, 文字檔!G:H, 2, 0)),0,VLOOKUP($A$599, 文字檔!G:H, 2, 0))</f>
        <v>0</v>
      </c>
      <c r="G599" s="5">
        <f>IF(ISERROR(VLOOKUP($A$599, 文字檔!I:J, 2, 0)),0,VLOOKUP($A$599, 文字檔!I:J, 2, 0))</f>
        <v>0</v>
      </c>
      <c r="H599" s="5">
        <f>IF(ISERROR(VLOOKUP($A$599, 文字檔!K:L, 2, 0)),0,VLOOKUP($A$599, 文字檔!K:L, 2, 0))</f>
        <v>515.44000000000005</v>
      </c>
      <c r="I599" s="5">
        <f>IF(ISERROR(VLOOKUP($A$599, 文字檔!M:N, 2, 0)),0,VLOOKUP($A$599, 文字檔!M:N, 2, 0))</f>
        <v>20700</v>
      </c>
      <c r="J599" s="5">
        <f>IF(ISERROR(VLOOKUP($A$599, 文字檔!O:P, 2, 0)),0,VLOOKUP($A$599, 文字檔!O:P, 2, 0))</f>
        <v>0</v>
      </c>
      <c r="K599">
        <f>IF(ISERROR(VLOOKUP($A$599, 文字檔!Q:R, 2, 0)),0,VLOOKUP($A$599, 文字檔!Q:R, 2, 0))</f>
        <v>-2300</v>
      </c>
      <c r="L599">
        <f>IF(ISERROR(VLOOKUP($A$599, 文字檔!S:T, 2, 0)),0,VLOOKUP($A$599, 文字檔!S:T, 2, 0))</f>
        <v>0</v>
      </c>
      <c r="M599">
        <f>IF(ISERROR(VLOOKUP($A$599, 文字檔!U:V, 2, 0)),0,VLOOKUP($A$599, 文字檔!U:V, 2, 0))</f>
        <v>-2300</v>
      </c>
      <c r="N599">
        <f>IF(ISERROR(VLOOKUP($A$599, 文字檔!W:X, 2, 0)),0,VLOOKUP($A$599, 文字檔!W:X, 2, 0))</f>
        <v>-17200</v>
      </c>
      <c r="O599">
        <f>IF(ISERROR(VLOOKUP($A$599, 文字檔!Y:Z, 2, 0)),0,VLOOKUP($A$599, 文字檔!Y:Z, 2, 0))</f>
        <v>-2300</v>
      </c>
      <c r="P599">
        <f>IF(ISERROR(VLOOKUP($A$599, 文字檔!AA:AB, 2, 0)),0,VLOOKUP($A$599, 文字檔!AA:AB, 2, 0))</f>
        <v>-2300</v>
      </c>
    </row>
    <row r="600" spans="1:16" ht="16.2">
      <c r="A600" s="7">
        <v>44336</v>
      </c>
      <c r="B600" s="5">
        <f>SUMPRODUCT($C$2:$P$2,$C$600:$P$600)</f>
        <v>5300</v>
      </c>
      <c r="C600" s="5">
        <f>IF(ISERROR(VLOOKUP($A$600, 文字檔!A:B, 2, 0)),0,VLOOKUP($A$600, 文字檔!A:B, 2, 0))</f>
        <v>0</v>
      </c>
      <c r="D600" s="5">
        <f>IF(ISERROR(VLOOKUP($A$600, 文字檔!C:D, 2, 0)),0,VLOOKUP($A$600, 文字檔!C:D, 2, 0))</f>
        <v>0</v>
      </c>
      <c r="E600" s="5">
        <f>IF(ISERROR(VLOOKUP($A$600, 文字檔!E:F, 2, 0)),0,VLOOKUP($A$600, 文字檔!E:F, 2, 0))</f>
        <v>0</v>
      </c>
      <c r="F600" s="5">
        <f>IF(ISERROR(VLOOKUP($A$600, 文字檔!G:H, 2, 0)),0,VLOOKUP($A$600, 文字檔!G:H, 2, 0))</f>
        <v>0</v>
      </c>
      <c r="G600" s="5">
        <f>IF(ISERROR(VLOOKUP($A$600, 文字檔!I:J, 2, 0)),0,VLOOKUP($A$600, 文字檔!I:J, 2, 0))</f>
        <v>0</v>
      </c>
      <c r="H600" s="5">
        <f>IF(ISERROR(VLOOKUP($A$600, 文字檔!K:L, 2, 0)),0,VLOOKUP($A$600, 文字檔!K:L, 2, 0))</f>
        <v>0</v>
      </c>
      <c r="I600" s="5">
        <f>IF(ISERROR(VLOOKUP($A$600, 文字檔!M:N, 2, 0)),0,VLOOKUP($A$600, 文字檔!M:N, 2, 0))</f>
        <v>0</v>
      </c>
      <c r="J600" s="5">
        <f>IF(ISERROR(VLOOKUP($A$600, 文字檔!O:P, 2, 0)),0,VLOOKUP($A$600, 文字檔!O:P, 2, 0))</f>
        <v>0</v>
      </c>
      <c r="K600">
        <f>IF(ISERROR(VLOOKUP($A$600, 文字檔!Q:R, 2, 0)),0,VLOOKUP($A$600, 文字檔!Q:R, 2, 0))</f>
        <v>5300</v>
      </c>
      <c r="L600">
        <f>IF(ISERROR(VLOOKUP($A$600, 文字檔!S:T, 2, 0)),0,VLOOKUP($A$600, 文字檔!S:T, 2, 0))</f>
        <v>0</v>
      </c>
      <c r="M600">
        <f>IF(ISERROR(VLOOKUP($A$600, 文字檔!U:V, 2, 0)),0,VLOOKUP($A$600, 文字檔!U:V, 2, 0))</f>
        <v>0</v>
      </c>
      <c r="N600">
        <f>IF(ISERROR(VLOOKUP($A$600, 文字檔!W:X, 2, 0)),0,VLOOKUP($A$600, 文字檔!W:X, 2, 0))</f>
        <v>0</v>
      </c>
      <c r="O600">
        <f>IF(ISERROR(VLOOKUP($A$600, 文字檔!Y:Z, 2, 0)),0,VLOOKUP($A$600, 文字檔!Y:Z, 2, 0))</f>
        <v>0</v>
      </c>
      <c r="P600">
        <f>IF(ISERROR(VLOOKUP($A$600, 文字檔!AA:AB, 2, 0)),0,VLOOKUP($A$600, 文字檔!AA:AB, 2, 0))</f>
        <v>0</v>
      </c>
    </row>
    <row r="601" spans="1:16" ht="16.2">
      <c r="A601" s="7">
        <v>44337</v>
      </c>
      <c r="B601" s="5">
        <f>SUMPRODUCT($C$2:$P$2,$C$601:$P$601)</f>
        <v>149543.60999999999</v>
      </c>
      <c r="C601" s="5">
        <f>IF(ISERROR(VLOOKUP($A$601, 文字檔!A:B, 2, 0)),0,VLOOKUP($A$601, 文字檔!A:B, 2, 0))</f>
        <v>0</v>
      </c>
      <c r="D601" s="5">
        <f>IF(ISERROR(VLOOKUP($A$601, 文字檔!C:D, 2, 0)),0,VLOOKUP($A$601, 文字檔!C:D, 2, 0))</f>
        <v>0</v>
      </c>
      <c r="E601" s="5">
        <f>IF(ISERROR(VLOOKUP($A$601, 文字檔!E:F, 2, 0)),0,VLOOKUP($A$601, 文字檔!E:F, 2, 0))</f>
        <v>0</v>
      </c>
      <c r="F601" s="5">
        <f>IF(ISERROR(VLOOKUP($A$601, 文字檔!G:H, 2, 0)),0,VLOOKUP($A$601, 文字檔!G:H, 2, 0))</f>
        <v>28100</v>
      </c>
      <c r="G601" s="5">
        <f>IF(ISERROR(VLOOKUP($A$601, 文字檔!I:J, 2, 0)),0,VLOOKUP($A$601, 文字檔!I:J, 2, 0))</f>
        <v>0</v>
      </c>
      <c r="H601" s="5">
        <f>IF(ISERROR(VLOOKUP($A$601, 文字檔!K:L, 2, 0)),0,VLOOKUP($A$601, 文字檔!K:L, 2, 0))</f>
        <v>2023.41</v>
      </c>
      <c r="I601" s="5">
        <f>IF(ISERROR(VLOOKUP($A$601, 文字檔!M:N, 2, 0)),0,VLOOKUP($A$601, 文字檔!M:N, 2, 0))</f>
        <v>0</v>
      </c>
      <c r="J601" s="5">
        <f>IF(ISERROR(VLOOKUP($A$601, 文字檔!O:P, 2, 0)),0,VLOOKUP($A$601, 文字檔!O:P, 2, 0))</f>
        <v>-16979.8</v>
      </c>
      <c r="K601">
        <f>IF(ISERROR(VLOOKUP($A$601, 文字檔!Q:R, 2, 0)),0,VLOOKUP($A$601, 文字檔!Q:R, 2, 0))</f>
        <v>64500</v>
      </c>
      <c r="L601">
        <f>IF(ISERROR(VLOOKUP($A$601, 文字檔!S:T, 2, 0)),0,VLOOKUP($A$601, 文字檔!S:T, 2, 0))</f>
        <v>0</v>
      </c>
      <c r="M601">
        <f>IF(ISERROR(VLOOKUP($A$601, 文字檔!U:V, 2, 0)),0,VLOOKUP($A$601, 文字檔!U:V, 2, 0))</f>
        <v>17500</v>
      </c>
      <c r="N601">
        <f>IF(ISERROR(VLOOKUP($A$601, 文字檔!W:X, 2, 0)),0,VLOOKUP($A$601, 文字檔!W:X, 2, 0))</f>
        <v>-7200</v>
      </c>
      <c r="O601">
        <f>IF(ISERROR(VLOOKUP($A$601, 文字檔!Y:Z, 2, 0)),0,VLOOKUP($A$601, 文字檔!Y:Z, 2, 0))</f>
        <v>61600</v>
      </c>
      <c r="P601">
        <f>IF(ISERROR(VLOOKUP($A$601, 文字檔!AA:AB, 2, 0)),0,VLOOKUP($A$601, 文字檔!AA:AB, 2, 0))</f>
        <v>0</v>
      </c>
    </row>
    <row r="602" spans="1:16" ht="16.2">
      <c r="A602" s="7">
        <v>44338</v>
      </c>
      <c r="B602" s="5">
        <f>SUMPRODUCT($C$2:$P$2,$C$602:$P$602)</f>
        <v>0</v>
      </c>
      <c r="C602" s="5">
        <f>IF(ISERROR(VLOOKUP($A$602, 文字檔!A:B, 2, 0)),0,VLOOKUP($A$602, 文字檔!A:B, 2, 0))</f>
        <v>0</v>
      </c>
      <c r="D602" s="5">
        <f>IF(ISERROR(VLOOKUP($A$602, 文字檔!C:D, 2, 0)),0,VLOOKUP($A$602, 文字檔!C:D, 2, 0))</f>
        <v>0</v>
      </c>
      <c r="E602" s="5">
        <f>IF(ISERROR(VLOOKUP($A$602, 文字檔!E:F, 2, 0)),0,VLOOKUP($A$602, 文字檔!E:F, 2, 0))</f>
        <v>0</v>
      </c>
      <c r="F602" s="5">
        <f>IF(ISERROR(VLOOKUP($A$602, 文字檔!G:H, 2, 0)),0,VLOOKUP($A$602, 文字檔!G:H, 2, 0))</f>
        <v>0</v>
      </c>
      <c r="G602" s="5">
        <f>IF(ISERROR(VLOOKUP($A$602, 文字檔!I:J, 2, 0)),0,VLOOKUP($A$602, 文字檔!I:J, 2, 0))</f>
        <v>0</v>
      </c>
      <c r="H602" s="5">
        <f>IF(ISERROR(VLOOKUP($A$602, 文字檔!K:L, 2, 0)),0,VLOOKUP($A$602, 文字檔!K:L, 2, 0))</f>
        <v>0</v>
      </c>
      <c r="I602" s="5">
        <f>IF(ISERROR(VLOOKUP($A$602, 文字檔!M:N, 2, 0)),0,VLOOKUP($A$602, 文字檔!M:N, 2, 0))</f>
        <v>0</v>
      </c>
      <c r="J602" s="5">
        <f>IF(ISERROR(VLOOKUP($A$602, 文字檔!O:P, 2, 0)),0,VLOOKUP($A$602, 文字檔!O:P, 2, 0))</f>
        <v>0</v>
      </c>
      <c r="K602">
        <f>IF(ISERROR(VLOOKUP($A$602, 文字檔!Q:R, 2, 0)),0,VLOOKUP($A$602, 文字檔!Q:R, 2, 0))</f>
        <v>0</v>
      </c>
      <c r="L602">
        <f>IF(ISERROR(VLOOKUP($A$602, 文字檔!S:T, 2, 0)),0,VLOOKUP($A$602, 文字檔!S:T, 2, 0))</f>
        <v>0</v>
      </c>
      <c r="M602">
        <f>IF(ISERROR(VLOOKUP($A$602, 文字檔!U:V, 2, 0)),0,VLOOKUP($A$602, 文字檔!U:V, 2, 0))</f>
        <v>0</v>
      </c>
      <c r="N602">
        <f>IF(ISERROR(VLOOKUP($A$602, 文字檔!W:X, 2, 0)),0,VLOOKUP($A$602, 文字檔!W:X, 2, 0))</f>
        <v>0</v>
      </c>
      <c r="O602">
        <f>IF(ISERROR(VLOOKUP($A$602, 文字檔!Y:Z, 2, 0)),0,VLOOKUP($A$602, 文字檔!Y:Z, 2, 0))</f>
        <v>0</v>
      </c>
      <c r="P602">
        <f>IF(ISERROR(VLOOKUP($A$602, 文字檔!AA:AB, 2, 0)),0,VLOOKUP($A$602, 文字檔!AA:AB, 2, 0))</f>
        <v>0</v>
      </c>
    </row>
    <row r="603" spans="1:16" ht="16.2">
      <c r="A603" s="7">
        <v>44339</v>
      </c>
      <c r="B603" s="5">
        <f>SUMPRODUCT($C$2:$P$2,$C$603:$P$603)</f>
        <v>0</v>
      </c>
      <c r="C603" s="5">
        <f>IF(ISERROR(VLOOKUP($A$603, 文字檔!A:B, 2, 0)),0,VLOOKUP($A$603, 文字檔!A:B, 2, 0))</f>
        <v>0</v>
      </c>
      <c r="D603" s="5">
        <f>IF(ISERROR(VLOOKUP($A$603, 文字檔!C:D, 2, 0)),0,VLOOKUP($A$603, 文字檔!C:D, 2, 0))</f>
        <v>0</v>
      </c>
      <c r="E603" s="5">
        <f>IF(ISERROR(VLOOKUP($A$603, 文字檔!E:F, 2, 0)),0,VLOOKUP($A$603, 文字檔!E:F, 2, 0))</f>
        <v>0</v>
      </c>
      <c r="F603" s="5">
        <f>IF(ISERROR(VLOOKUP($A$603, 文字檔!G:H, 2, 0)),0,VLOOKUP($A$603, 文字檔!G:H, 2, 0))</f>
        <v>0</v>
      </c>
      <c r="G603" s="5">
        <f>IF(ISERROR(VLOOKUP($A$603, 文字檔!I:J, 2, 0)),0,VLOOKUP($A$603, 文字檔!I:J, 2, 0))</f>
        <v>0</v>
      </c>
      <c r="H603" s="5">
        <f>IF(ISERROR(VLOOKUP($A$603, 文字檔!K:L, 2, 0)),0,VLOOKUP($A$603, 文字檔!K:L, 2, 0))</f>
        <v>0</v>
      </c>
      <c r="I603" s="5">
        <f>IF(ISERROR(VLOOKUP($A$603, 文字檔!M:N, 2, 0)),0,VLOOKUP($A$603, 文字檔!M:N, 2, 0))</f>
        <v>0</v>
      </c>
      <c r="J603" s="5">
        <f>IF(ISERROR(VLOOKUP($A$603, 文字檔!O:P, 2, 0)),0,VLOOKUP($A$603, 文字檔!O:P, 2, 0))</f>
        <v>0</v>
      </c>
      <c r="K603">
        <f>IF(ISERROR(VLOOKUP($A$603, 文字檔!Q:R, 2, 0)),0,VLOOKUP($A$603, 文字檔!Q:R, 2, 0))</f>
        <v>0</v>
      </c>
      <c r="L603">
        <f>IF(ISERROR(VLOOKUP($A$603, 文字檔!S:T, 2, 0)),0,VLOOKUP($A$603, 文字檔!S:T, 2, 0))</f>
        <v>0</v>
      </c>
      <c r="M603">
        <f>IF(ISERROR(VLOOKUP($A$603, 文字檔!U:V, 2, 0)),0,VLOOKUP($A$603, 文字檔!U:V, 2, 0))</f>
        <v>0</v>
      </c>
      <c r="N603">
        <f>IF(ISERROR(VLOOKUP($A$603, 文字檔!W:X, 2, 0)),0,VLOOKUP($A$603, 文字檔!W:X, 2, 0))</f>
        <v>0</v>
      </c>
      <c r="O603">
        <f>IF(ISERROR(VLOOKUP($A$603, 文字檔!Y:Z, 2, 0)),0,VLOOKUP($A$603, 文字檔!Y:Z, 2, 0))</f>
        <v>0</v>
      </c>
      <c r="P603">
        <f>IF(ISERROR(VLOOKUP($A$603, 文字檔!AA:AB, 2, 0)),0,VLOOKUP($A$603, 文字檔!AA:AB, 2, 0))</f>
        <v>0</v>
      </c>
    </row>
    <row r="604" spans="1:16" ht="16.2">
      <c r="A604" s="7">
        <v>44340</v>
      </c>
      <c r="B604" s="5">
        <f>SUMPRODUCT($C$2:$P$2,$C$604:$P$604)</f>
        <v>-89400</v>
      </c>
      <c r="C604" s="5">
        <f>IF(ISERROR(VLOOKUP($A$604, 文字檔!A:B, 2, 0)),0,VLOOKUP($A$604, 文字檔!A:B, 2, 0))</f>
        <v>0</v>
      </c>
      <c r="D604" s="5">
        <f>IF(ISERROR(VLOOKUP($A$604, 文字檔!C:D, 2, 0)),0,VLOOKUP($A$604, 文字檔!C:D, 2, 0))</f>
        <v>0</v>
      </c>
      <c r="E604" s="5">
        <f>IF(ISERROR(VLOOKUP($A$604, 文字檔!E:F, 2, 0)),0,VLOOKUP($A$604, 文字檔!E:F, 2, 0))</f>
        <v>0</v>
      </c>
      <c r="F604" s="5">
        <f>IF(ISERROR(VLOOKUP($A$604, 文字檔!G:H, 2, 0)),0,VLOOKUP($A$604, 文字檔!G:H, 2, 0))</f>
        <v>7400</v>
      </c>
      <c r="G604" s="5">
        <f>IF(ISERROR(VLOOKUP($A$604, 文字檔!I:J, 2, 0)),0,VLOOKUP($A$604, 文字檔!I:J, 2, 0))</f>
        <v>0</v>
      </c>
      <c r="H604" s="5">
        <f>IF(ISERROR(VLOOKUP($A$604, 文字檔!K:L, 2, 0)),0,VLOOKUP($A$604, 文字檔!K:L, 2, 0))</f>
        <v>0</v>
      </c>
      <c r="I604" s="5">
        <f>IF(ISERROR(VLOOKUP($A$604, 文字檔!M:N, 2, 0)),0,VLOOKUP($A$604, 文字檔!M:N, 2, 0))</f>
        <v>-28500</v>
      </c>
      <c r="J604" s="5">
        <f>IF(ISERROR(VLOOKUP($A$604, 文字檔!O:P, 2, 0)),0,VLOOKUP($A$604, 文字檔!O:P, 2, 0))</f>
        <v>0</v>
      </c>
      <c r="K604">
        <f>IF(ISERROR(VLOOKUP($A$604, 文字檔!Q:R, 2, 0)),0,VLOOKUP($A$604, 文字檔!Q:R, 2, 0))</f>
        <v>0</v>
      </c>
      <c r="L604">
        <f>IF(ISERROR(VLOOKUP($A$604, 文字檔!S:T, 2, 0)),0,VLOOKUP($A$604, 文字檔!S:T, 2, 0))</f>
        <v>0</v>
      </c>
      <c r="M604">
        <f>IF(ISERROR(VLOOKUP($A$604, 文字檔!U:V, 2, 0)),0,VLOOKUP($A$604, 文字檔!U:V, 2, 0))</f>
        <v>7400</v>
      </c>
      <c r="N604">
        <f>IF(ISERROR(VLOOKUP($A$604, 文字檔!W:X, 2, 0)),0,VLOOKUP($A$604, 文字檔!W:X, 2, 0))</f>
        <v>0</v>
      </c>
      <c r="O604">
        <f>IF(ISERROR(VLOOKUP($A$604, 文字檔!Y:Z, 2, 0)),0,VLOOKUP($A$604, 文字檔!Y:Z, 2, 0))</f>
        <v>-75700</v>
      </c>
      <c r="P604">
        <f>IF(ISERROR(VLOOKUP($A$604, 文字檔!AA:AB, 2, 0)),0,VLOOKUP($A$604, 文字檔!AA:AB, 2, 0))</f>
        <v>0</v>
      </c>
    </row>
    <row r="605" spans="1:16" ht="16.2">
      <c r="A605" s="7">
        <v>44341</v>
      </c>
      <c r="B605" s="5">
        <f>SUMPRODUCT($C$2:$P$2,$C$605:$P$605)</f>
        <v>196219.90999999997</v>
      </c>
      <c r="C605" s="5">
        <f>IF(ISERROR(VLOOKUP($A$605, 文字檔!A:B, 2, 0)),0,VLOOKUP($A$605, 文字檔!A:B, 2, 0))</f>
        <v>0</v>
      </c>
      <c r="D605" s="5">
        <f>IF(ISERROR(VLOOKUP($A$605, 文字檔!C:D, 2, 0)),0,VLOOKUP($A$605, 文字檔!C:D, 2, 0))</f>
        <v>0</v>
      </c>
      <c r="E605" s="5">
        <f>IF(ISERROR(VLOOKUP($A$605, 文字檔!E:F, 2, 0)),0,VLOOKUP($A$605, 文字檔!E:F, 2, 0))</f>
        <v>0</v>
      </c>
      <c r="F605" s="5">
        <f>IF(ISERROR(VLOOKUP($A$605, 文字檔!G:H, 2, 0)),0,VLOOKUP($A$605, 文字檔!G:H, 2, 0))</f>
        <v>58600</v>
      </c>
      <c r="G605" s="5">
        <f>IF(ISERROR(VLOOKUP($A$605, 文字檔!I:J, 2, 0)),0,VLOOKUP($A$605, 文字檔!I:J, 2, 0))</f>
        <v>32900</v>
      </c>
      <c r="H605" s="5">
        <f>IF(ISERROR(VLOOKUP($A$605, 文字檔!K:L, 2, 0)),0,VLOOKUP($A$605, 文字檔!K:L, 2, 0))</f>
        <v>1611.23</v>
      </c>
      <c r="I605" s="5">
        <f>IF(ISERROR(VLOOKUP($A$605, 文字檔!M:N, 2, 0)),0,VLOOKUP($A$605, 文字檔!M:N, 2, 0))</f>
        <v>-4500</v>
      </c>
      <c r="J605" s="5">
        <f>IF(ISERROR(VLOOKUP($A$605, 文字檔!O:P, 2, 0)),0,VLOOKUP($A$605, 文字檔!O:P, 2, 0))</f>
        <v>0</v>
      </c>
      <c r="K605">
        <f>IF(ISERROR(VLOOKUP($A$605, 文字檔!Q:R, 2, 0)),0,VLOOKUP($A$605, 文字檔!Q:R, 2, 0))</f>
        <v>56700</v>
      </c>
      <c r="L605">
        <f>IF(ISERROR(VLOOKUP($A$605, 文字檔!S:T, 2, 0)),0,VLOOKUP($A$605, 文字檔!S:T, 2, 0))</f>
        <v>-33791.32</v>
      </c>
      <c r="M605">
        <f>IF(ISERROR(VLOOKUP($A$605, 文字檔!U:V, 2, 0)),0,VLOOKUP($A$605, 文字檔!U:V, 2, 0))</f>
        <v>58600</v>
      </c>
      <c r="N605">
        <f>IF(ISERROR(VLOOKUP($A$605, 文字檔!W:X, 2, 0)),0,VLOOKUP($A$605, 文字檔!W:X, 2, 0))</f>
        <v>0</v>
      </c>
      <c r="O605">
        <f>IF(ISERROR(VLOOKUP($A$605, 文字檔!Y:Z, 2, 0)),0,VLOOKUP($A$605, 文字檔!Y:Z, 2, 0))</f>
        <v>25800</v>
      </c>
      <c r="P605">
        <f>IF(ISERROR(VLOOKUP($A$605, 文字檔!AA:AB, 2, 0)),0,VLOOKUP($A$605, 文字檔!AA:AB, 2, 0))</f>
        <v>300</v>
      </c>
    </row>
    <row r="606" spans="1:16" ht="16.2">
      <c r="A606" s="7">
        <v>44342</v>
      </c>
      <c r="B606" s="5">
        <f>SUMPRODUCT($C$2:$P$2,$C$606:$P$606)</f>
        <v>3002.83</v>
      </c>
      <c r="C606" s="5">
        <f>IF(ISERROR(VLOOKUP($A$606, 文字檔!A:B, 2, 0)),0,VLOOKUP($A$606, 文字檔!A:B, 2, 0))</f>
        <v>0</v>
      </c>
      <c r="D606" s="5">
        <f>IF(ISERROR(VLOOKUP($A$606, 文字檔!C:D, 2, 0)),0,VLOOKUP($A$606, 文字檔!C:D, 2, 0))</f>
        <v>0</v>
      </c>
      <c r="E606" s="5">
        <f>IF(ISERROR(VLOOKUP($A$606, 文字檔!E:F, 2, 0)),0,VLOOKUP($A$606, 文字檔!E:F, 2, 0))</f>
        <v>0</v>
      </c>
      <c r="F606" s="5">
        <f>IF(ISERROR(VLOOKUP($A$606, 文字檔!G:H, 2, 0)),0,VLOOKUP($A$606, 文字檔!G:H, 2, 0))</f>
        <v>5800</v>
      </c>
      <c r="G606" s="5">
        <f>IF(ISERROR(VLOOKUP($A$606, 文字檔!I:J, 2, 0)),0,VLOOKUP($A$606, 文字檔!I:J, 2, 0))</f>
        <v>700</v>
      </c>
      <c r="H606" s="5">
        <f>IF(ISERROR(VLOOKUP($A$606, 文字檔!K:L, 2, 0)),0,VLOOKUP($A$606, 文字檔!K:L, 2, 0))</f>
        <v>-5597.17</v>
      </c>
      <c r="I606" s="5">
        <f>IF(ISERROR(VLOOKUP($A$606, 文字檔!M:N, 2, 0)),0,VLOOKUP($A$606, 文字檔!M:N, 2, 0))</f>
        <v>-10400</v>
      </c>
      <c r="J606" s="5">
        <f>IF(ISERROR(VLOOKUP($A$606, 文字檔!O:P, 2, 0)),0,VLOOKUP($A$606, 文字檔!O:P, 2, 0))</f>
        <v>0</v>
      </c>
      <c r="K606">
        <f>IF(ISERROR(VLOOKUP($A$606, 文字檔!Q:R, 2, 0)),0,VLOOKUP($A$606, 文字檔!Q:R, 2, 0))</f>
        <v>-4900</v>
      </c>
      <c r="L606">
        <f>IF(ISERROR(VLOOKUP($A$606, 文字檔!S:T, 2, 0)),0,VLOOKUP($A$606, 文字檔!S:T, 2, 0))</f>
        <v>0</v>
      </c>
      <c r="M606">
        <f>IF(ISERROR(VLOOKUP($A$606, 文字檔!U:V, 2, 0)),0,VLOOKUP($A$606, 文字檔!U:V, 2, 0))</f>
        <v>5800</v>
      </c>
      <c r="N606">
        <f>IF(ISERROR(VLOOKUP($A$606, 文字檔!W:X, 2, 0)),0,VLOOKUP($A$606, 文字檔!W:X, 2, 0))</f>
        <v>0</v>
      </c>
      <c r="O606">
        <f>IF(ISERROR(VLOOKUP($A$606, 文字檔!Y:Z, 2, 0)),0,VLOOKUP($A$606, 文字檔!Y:Z, 2, 0))</f>
        <v>5800</v>
      </c>
      <c r="P606">
        <f>IF(ISERROR(VLOOKUP($A$606, 文字檔!AA:AB, 2, 0)),0,VLOOKUP($A$606, 文字檔!AA:AB, 2, 0))</f>
        <v>5800</v>
      </c>
    </row>
    <row r="607" spans="1:16" ht="16.2">
      <c r="A607" s="7">
        <v>44343</v>
      </c>
      <c r="B607" s="5">
        <f>SUMPRODUCT($C$2:$P$2,$C$607:$P$607)</f>
        <v>-94884.42</v>
      </c>
      <c r="C607" s="5">
        <f>IF(ISERROR(VLOOKUP($A$607, 文字檔!A:B, 2, 0)),0,VLOOKUP($A$607, 文字檔!A:B, 2, 0))</f>
        <v>0</v>
      </c>
      <c r="D607" s="5">
        <f>IF(ISERROR(VLOOKUP($A$607, 文字檔!C:D, 2, 0)),0,VLOOKUP($A$607, 文字檔!C:D, 2, 0))</f>
        <v>0</v>
      </c>
      <c r="E607" s="5">
        <f>IF(ISERROR(VLOOKUP($A$607, 文字檔!E:F, 2, 0)),0,VLOOKUP($A$607, 文字檔!E:F, 2, 0))</f>
        <v>0</v>
      </c>
      <c r="F607" s="5">
        <f>IF(ISERROR(VLOOKUP($A$607, 文字檔!G:H, 2, 0)),0,VLOOKUP($A$607, 文字檔!G:H, 2, 0))</f>
        <v>-16200</v>
      </c>
      <c r="G607" s="5">
        <f>IF(ISERROR(VLOOKUP($A$607, 文字檔!I:J, 2, 0)),0,VLOOKUP($A$607, 文字檔!I:J, 2, 0))</f>
        <v>-14600</v>
      </c>
      <c r="H607" s="5">
        <f>IF(ISERROR(VLOOKUP($A$607, 文字檔!K:L, 2, 0)),0,VLOOKUP($A$607, 文字檔!K:L, 2, 0))</f>
        <v>0</v>
      </c>
      <c r="I607" s="5">
        <f>IF(ISERROR(VLOOKUP($A$607, 文字檔!M:N, 2, 0)),0,VLOOKUP($A$607, 文字檔!M:N, 2, 0))</f>
        <v>10900</v>
      </c>
      <c r="J607" s="5">
        <f>IF(ISERROR(VLOOKUP($A$607, 文字檔!O:P, 2, 0)),0,VLOOKUP($A$607, 文字檔!O:P, 2, 0))</f>
        <v>-16984.419999999998</v>
      </c>
      <c r="K607">
        <f>IF(ISERROR(VLOOKUP($A$607, 文字檔!Q:R, 2, 0)),0,VLOOKUP($A$607, 文字檔!Q:R, 2, 0))</f>
        <v>0</v>
      </c>
      <c r="L607">
        <f>IF(ISERROR(VLOOKUP($A$607, 文字檔!S:T, 2, 0)),0,VLOOKUP($A$607, 文字檔!S:T, 2, 0))</f>
        <v>0</v>
      </c>
      <c r="M607">
        <f>IF(ISERROR(VLOOKUP($A$607, 文字檔!U:V, 2, 0)),0,VLOOKUP($A$607, 文字檔!U:V, 2, 0))</f>
        <v>-16200</v>
      </c>
      <c r="N607">
        <f>IF(ISERROR(VLOOKUP($A$607, 文字檔!W:X, 2, 0)),0,VLOOKUP($A$607, 文字檔!W:X, 2, 0))</f>
        <v>11100</v>
      </c>
      <c r="O607">
        <f>IF(ISERROR(VLOOKUP($A$607, 文字檔!Y:Z, 2, 0)),0,VLOOKUP($A$607, 文字檔!Y:Z, 2, 0))</f>
        <v>-16200</v>
      </c>
      <c r="P607">
        <f>IF(ISERROR(VLOOKUP($A$607, 文字檔!AA:AB, 2, 0)),0,VLOOKUP($A$607, 文字檔!AA:AB, 2, 0))</f>
        <v>-36700</v>
      </c>
    </row>
    <row r="608" spans="1:16" ht="16.2">
      <c r="A608" s="7">
        <v>44344</v>
      </c>
      <c r="B608" s="5">
        <f>SUMPRODUCT($C$2:$P$2,$C$608:$P$608)</f>
        <v>211994.65000000002</v>
      </c>
      <c r="C608" s="5">
        <f>IF(ISERROR(VLOOKUP($A$608, 文字檔!A:B, 2, 0)),0,VLOOKUP($A$608, 文字檔!A:B, 2, 0))</f>
        <v>0</v>
      </c>
      <c r="D608" s="5">
        <f>IF(ISERROR(VLOOKUP($A$608, 文字檔!C:D, 2, 0)),0,VLOOKUP($A$608, 文字檔!C:D, 2, 0))</f>
        <v>0</v>
      </c>
      <c r="E608" s="5">
        <f>IF(ISERROR(VLOOKUP($A$608, 文字檔!E:F, 2, 0)),0,VLOOKUP($A$608, 文字檔!E:F, 2, 0))</f>
        <v>0</v>
      </c>
      <c r="F608" s="5">
        <f>IF(ISERROR(VLOOKUP($A$608, 文字檔!G:H, 2, 0)),0,VLOOKUP($A$608, 文字檔!G:H, 2, 0))</f>
        <v>65600</v>
      </c>
      <c r="G608" s="5">
        <f>IF(ISERROR(VLOOKUP($A$608, 文字檔!I:J, 2, 0)),0,VLOOKUP($A$608, 文字檔!I:J, 2, 0))</f>
        <v>15696.54</v>
      </c>
      <c r="H608" s="5">
        <f>IF(ISERROR(VLOOKUP($A$608, 文字檔!K:L, 2, 0)),0,VLOOKUP($A$608, 文字檔!K:L, 2, 0))</f>
        <v>-5001.7</v>
      </c>
      <c r="I608" s="5">
        <f>IF(ISERROR(VLOOKUP($A$608, 文字檔!M:N, 2, 0)),0,VLOOKUP($A$608, 文字檔!M:N, 2, 0))</f>
        <v>-14700</v>
      </c>
      <c r="J608" s="5">
        <f>IF(ISERROR(VLOOKUP($A$608, 文字檔!O:P, 2, 0)),0,VLOOKUP($A$608, 文字檔!O:P, 2, 0))</f>
        <v>0</v>
      </c>
      <c r="K608">
        <f>IF(ISERROR(VLOOKUP($A$608, 文字檔!Q:R, 2, 0)),0,VLOOKUP($A$608, 文字檔!Q:R, 2, 0))</f>
        <v>47300</v>
      </c>
      <c r="L608">
        <f>IF(ISERROR(VLOOKUP($A$608, 文字檔!S:T, 2, 0)),0,VLOOKUP($A$608, 文字檔!S:T, 2, 0))</f>
        <v>0</v>
      </c>
      <c r="M608">
        <f>IF(ISERROR(VLOOKUP($A$608, 文字檔!U:V, 2, 0)),0,VLOOKUP($A$608, 文字檔!U:V, 2, 0))</f>
        <v>65600</v>
      </c>
      <c r="N608">
        <f>IF(ISERROR(VLOOKUP($A$608, 文字檔!W:X, 2, 0)),0,VLOOKUP($A$608, 文字檔!W:X, 2, 0))</f>
        <v>-28100.19</v>
      </c>
      <c r="O608">
        <f>IF(ISERROR(VLOOKUP($A$608, 文字檔!Y:Z, 2, 0)),0,VLOOKUP($A$608, 文字檔!Y:Z, 2, 0))</f>
        <v>65600</v>
      </c>
      <c r="P608">
        <f>IF(ISERROR(VLOOKUP($A$608, 文字檔!AA:AB, 2, 0)),0,VLOOKUP($A$608, 文字檔!AA:AB, 2, 0))</f>
        <v>0</v>
      </c>
    </row>
    <row r="609" spans="1:16" ht="16.2">
      <c r="A609" s="7">
        <v>44345</v>
      </c>
      <c r="B609" s="5">
        <f>SUMPRODUCT($C$2:$P$2,$C$609:$P$609)</f>
        <v>0</v>
      </c>
      <c r="C609" s="5">
        <f>IF(ISERROR(VLOOKUP($A$609, 文字檔!A:B, 2, 0)),0,VLOOKUP($A$609, 文字檔!A:B, 2, 0))</f>
        <v>0</v>
      </c>
      <c r="D609" s="5">
        <f>IF(ISERROR(VLOOKUP($A$609, 文字檔!C:D, 2, 0)),0,VLOOKUP($A$609, 文字檔!C:D, 2, 0))</f>
        <v>0</v>
      </c>
      <c r="E609" s="5">
        <f>IF(ISERROR(VLOOKUP($A$609, 文字檔!E:F, 2, 0)),0,VLOOKUP($A$609, 文字檔!E:F, 2, 0))</f>
        <v>0</v>
      </c>
      <c r="F609" s="5">
        <f>IF(ISERROR(VLOOKUP($A$609, 文字檔!G:H, 2, 0)),0,VLOOKUP($A$609, 文字檔!G:H, 2, 0))</f>
        <v>0</v>
      </c>
      <c r="G609" s="5">
        <f>IF(ISERROR(VLOOKUP($A$609, 文字檔!I:J, 2, 0)),0,VLOOKUP($A$609, 文字檔!I:J, 2, 0))</f>
        <v>0</v>
      </c>
      <c r="H609" s="5">
        <f>IF(ISERROR(VLOOKUP($A$609, 文字檔!K:L, 2, 0)),0,VLOOKUP($A$609, 文字檔!K:L, 2, 0))</f>
        <v>0</v>
      </c>
      <c r="I609" s="5">
        <f>IF(ISERROR(VLOOKUP($A$609, 文字檔!M:N, 2, 0)),0,VLOOKUP($A$609, 文字檔!M:N, 2, 0))</f>
        <v>0</v>
      </c>
      <c r="J609" s="5">
        <f>IF(ISERROR(VLOOKUP($A$609, 文字檔!O:P, 2, 0)),0,VLOOKUP($A$609, 文字檔!O:P, 2, 0))</f>
        <v>0</v>
      </c>
      <c r="K609">
        <f>IF(ISERROR(VLOOKUP($A$609, 文字檔!Q:R, 2, 0)),0,VLOOKUP($A$609, 文字檔!Q:R, 2, 0))</f>
        <v>0</v>
      </c>
      <c r="L609">
        <f>IF(ISERROR(VLOOKUP($A$609, 文字檔!S:T, 2, 0)),0,VLOOKUP($A$609, 文字檔!S:T, 2, 0))</f>
        <v>0</v>
      </c>
      <c r="M609">
        <f>IF(ISERROR(VLOOKUP($A$609, 文字檔!U:V, 2, 0)),0,VLOOKUP($A$609, 文字檔!U:V, 2, 0))</f>
        <v>0</v>
      </c>
      <c r="N609">
        <f>IF(ISERROR(VLOOKUP($A$609, 文字檔!W:X, 2, 0)),0,VLOOKUP($A$609, 文字檔!W:X, 2, 0))</f>
        <v>0</v>
      </c>
      <c r="O609">
        <f>IF(ISERROR(VLOOKUP($A$609, 文字檔!Y:Z, 2, 0)),0,VLOOKUP($A$609, 文字檔!Y:Z, 2, 0))</f>
        <v>0</v>
      </c>
      <c r="P609">
        <f>IF(ISERROR(VLOOKUP($A$609, 文字檔!AA:AB, 2, 0)),0,VLOOKUP($A$609, 文字檔!AA:AB, 2, 0))</f>
        <v>0</v>
      </c>
    </row>
    <row r="610" spans="1:16" ht="16.2">
      <c r="A610" s="7">
        <v>44346</v>
      </c>
      <c r="B610" s="5">
        <f>SUMPRODUCT($C$2:$P$2,$C$610:$P$610)</f>
        <v>0</v>
      </c>
      <c r="C610" s="5">
        <f>IF(ISERROR(VLOOKUP($A$610, 文字檔!A:B, 2, 0)),0,VLOOKUP($A$610, 文字檔!A:B, 2, 0))</f>
        <v>0</v>
      </c>
      <c r="D610" s="5">
        <f>IF(ISERROR(VLOOKUP($A$610, 文字檔!C:D, 2, 0)),0,VLOOKUP($A$610, 文字檔!C:D, 2, 0))</f>
        <v>0</v>
      </c>
      <c r="E610" s="5">
        <f>IF(ISERROR(VLOOKUP($A$610, 文字檔!E:F, 2, 0)),0,VLOOKUP($A$610, 文字檔!E:F, 2, 0))</f>
        <v>0</v>
      </c>
      <c r="F610" s="5">
        <f>IF(ISERROR(VLOOKUP($A$610, 文字檔!G:H, 2, 0)),0,VLOOKUP($A$610, 文字檔!G:H, 2, 0))</f>
        <v>0</v>
      </c>
      <c r="G610" s="5">
        <f>IF(ISERROR(VLOOKUP($A$610, 文字檔!I:J, 2, 0)),0,VLOOKUP($A$610, 文字檔!I:J, 2, 0))</f>
        <v>0</v>
      </c>
      <c r="H610" s="5">
        <f>IF(ISERROR(VLOOKUP($A$610, 文字檔!K:L, 2, 0)),0,VLOOKUP($A$610, 文字檔!K:L, 2, 0))</f>
        <v>0</v>
      </c>
      <c r="I610" s="5">
        <f>IF(ISERROR(VLOOKUP($A$610, 文字檔!M:N, 2, 0)),0,VLOOKUP($A$610, 文字檔!M:N, 2, 0))</f>
        <v>0</v>
      </c>
      <c r="J610" s="5">
        <f>IF(ISERROR(VLOOKUP($A$610, 文字檔!O:P, 2, 0)),0,VLOOKUP($A$610, 文字檔!O:P, 2, 0))</f>
        <v>0</v>
      </c>
      <c r="K610">
        <f>IF(ISERROR(VLOOKUP($A$610, 文字檔!Q:R, 2, 0)),0,VLOOKUP($A$610, 文字檔!Q:R, 2, 0))</f>
        <v>0</v>
      </c>
      <c r="L610">
        <f>IF(ISERROR(VLOOKUP($A$610, 文字檔!S:T, 2, 0)),0,VLOOKUP($A$610, 文字檔!S:T, 2, 0))</f>
        <v>0</v>
      </c>
      <c r="M610">
        <f>IF(ISERROR(VLOOKUP($A$610, 文字檔!U:V, 2, 0)),0,VLOOKUP($A$610, 文字檔!U:V, 2, 0))</f>
        <v>0</v>
      </c>
      <c r="N610">
        <f>IF(ISERROR(VLOOKUP($A$610, 文字檔!W:X, 2, 0)),0,VLOOKUP($A$610, 文字檔!W:X, 2, 0))</f>
        <v>0</v>
      </c>
      <c r="O610">
        <f>IF(ISERROR(VLOOKUP($A$610, 文字檔!Y:Z, 2, 0)),0,VLOOKUP($A$610, 文字檔!Y:Z, 2, 0))</f>
        <v>0</v>
      </c>
      <c r="P610">
        <f>IF(ISERROR(VLOOKUP($A$610, 文字檔!AA:AB, 2, 0)),0,VLOOKUP($A$610, 文字檔!AA:AB, 2, 0))</f>
        <v>0</v>
      </c>
    </row>
    <row r="611" spans="1:16" ht="16.2">
      <c r="A611" s="7">
        <v>44347</v>
      </c>
      <c r="B611" s="5">
        <f>SUMPRODUCT($C$2:$P$2,$C$611:$P$611)</f>
        <v>50202.970000000016</v>
      </c>
      <c r="C611" s="5">
        <f>IF(ISERROR(VLOOKUP($A$611, 文字檔!A:B, 2, 0)),0,VLOOKUP($A$611, 文字檔!A:B, 2, 0))</f>
        <v>0</v>
      </c>
      <c r="D611" s="5">
        <f>IF(ISERROR(VLOOKUP($A$611, 文字檔!C:D, 2, 0)),0,VLOOKUP($A$611, 文字檔!C:D, 2, 0))</f>
        <v>0</v>
      </c>
      <c r="E611" s="5">
        <f>IF(ISERROR(VLOOKUP($A$611, 文字檔!E:F, 2, 0)),0,VLOOKUP($A$611, 文字檔!E:F, 2, 0))</f>
        <v>0</v>
      </c>
      <c r="F611" s="5">
        <f>IF(ISERROR(VLOOKUP($A$611, 文字檔!G:H, 2, 0)),0,VLOOKUP($A$611, 文字檔!G:H, 2, 0))</f>
        <v>30000</v>
      </c>
      <c r="G611" s="5">
        <f>IF(ISERROR(VLOOKUP($A$611, 文字檔!I:J, 2, 0)),0,VLOOKUP($A$611, 文字檔!I:J, 2, 0))</f>
        <v>6185.58</v>
      </c>
      <c r="H611" s="5">
        <f>IF(ISERROR(VLOOKUP($A$611, 文字檔!K:L, 2, 0)),0,VLOOKUP($A$611, 文字檔!K:L, 2, 0))</f>
        <v>1982.97</v>
      </c>
      <c r="I611" s="5">
        <f>IF(ISERROR(VLOOKUP($A$611, 文字檔!M:N, 2, 0)),0,VLOOKUP($A$611, 文字檔!M:N, 2, 0))</f>
        <v>15692.04</v>
      </c>
      <c r="J611" s="5">
        <f>IF(ISERROR(VLOOKUP($A$611, 文字檔!O:P, 2, 0)),0,VLOOKUP($A$611, 文字檔!O:P, 2, 0))</f>
        <v>0</v>
      </c>
      <c r="K611">
        <f>IF(ISERROR(VLOOKUP($A$611, 文字檔!Q:R, 2, 0)),0,VLOOKUP($A$611, 文字檔!Q:R, 2, 0))</f>
        <v>22690.63</v>
      </c>
      <c r="L611">
        <f>IF(ISERROR(VLOOKUP($A$611, 文字檔!S:T, 2, 0)),0,VLOOKUP($A$611, 文字檔!S:T, 2, 0))</f>
        <v>0</v>
      </c>
      <c r="M611">
        <f>IF(ISERROR(VLOOKUP($A$611, 文字檔!U:V, 2, 0)),0,VLOOKUP($A$611, 文字檔!U:V, 2, 0))</f>
        <v>30000</v>
      </c>
      <c r="N611">
        <f>IF(ISERROR(VLOOKUP($A$611, 文字檔!W:X, 2, 0)),0,VLOOKUP($A$611, 文字檔!W:X, 2, 0))</f>
        <v>-14211.48</v>
      </c>
      <c r="O611">
        <f>IF(ISERROR(VLOOKUP($A$611, 文字檔!Y:Z, 2, 0)),0,VLOOKUP($A$611, 文字檔!Y:Z, 2, 0))</f>
        <v>-17517.79</v>
      </c>
      <c r="P611">
        <f>IF(ISERROR(VLOOKUP($A$611, 文字檔!AA:AB, 2, 0)),0,VLOOKUP($A$611, 文字檔!AA:AB, 2, 0))</f>
        <v>-24618.98</v>
      </c>
    </row>
    <row r="612" spans="1:16" ht="16.2">
      <c r="A612" s="7">
        <v>44348</v>
      </c>
      <c r="B612" s="5">
        <f>SUMPRODUCT($C$2:$P$2,$C$612:$P$612)</f>
        <v>21993.53</v>
      </c>
      <c r="C612" s="5">
        <f>IF(ISERROR(VLOOKUP($A$612, 文字檔!A:B, 2, 0)),0,VLOOKUP($A$612, 文字檔!A:B, 2, 0))</f>
        <v>0</v>
      </c>
      <c r="D612" s="5">
        <f>IF(ISERROR(VLOOKUP($A$612, 文字檔!C:D, 2, 0)),0,VLOOKUP($A$612, 文字檔!C:D, 2, 0))</f>
        <v>0</v>
      </c>
      <c r="E612" s="5">
        <f>IF(ISERROR(VLOOKUP($A$612, 文字檔!E:F, 2, 0)),0,VLOOKUP($A$612, 文字檔!E:F, 2, 0))</f>
        <v>0</v>
      </c>
      <c r="F612" s="5">
        <f>IF(ISERROR(VLOOKUP($A$612, 文字檔!G:H, 2, 0)),0,VLOOKUP($A$612, 文字檔!G:H, 2, 0))</f>
        <v>23400</v>
      </c>
      <c r="G612" s="5">
        <f>IF(ISERROR(VLOOKUP($A$612, 文字檔!I:J, 2, 0)),0,VLOOKUP($A$612, 文字檔!I:J, 2, 0))</f>
        <v>1775.89</v>
      </c>
      <c r="H612" s="5">
        <f>IF(ISERROR(VLOOKUP($A$612, 文字檔!K:L, 2, 0)),0,VLOOKUP($A$612, 文字檔!K:L, 2, 0))</f>
        <v>-25.61</v>
      </c>
      <c r="I612" s="5">
        <f>IF(ISERROR(VLOOKUP($A$612, 文字檔!M:N, 2, 0)),0,VLOOKUP($A$612, 文字檔!M:N, 2, 0))</f>
        <v>-510.39</v>
      </c>
      <c r="J612" s="5">
        <f>IF(ISERROR(VLOOKUP($A$612, 文字檔!O:P, 2, 0)),0,VLOOKUP($A$612, 文字檔!O:P, 2, 0))</f>
        <v>0</v>
      </c>
      <c r="K612">
        <f>IF(ISERROR(VLOOKUP($A$612, 文字檔!Q:R, 2, 0)),0,VLOOKUP($A$612, 文字檔!Q:R, 2, 0))</f>
        <v>21289.37</v>
      </c>
      <c r="L612">
        <f>IF(ISERROR(VLOOKUP($A$612, 文字檔!S:T, 2, 0)),0,VLOOKUP($A$612, 文字檔!S:T, 2, 0))</f>
        <v>-21025.7</v>
      </c>
      <c r="M612">
        <f>IF(ISERROR(VLOOKUP($A$612, 文字檔!U:V, 2, 0)),0,VLOOKUP($A$612, 文字檔!U:V, 2, 0))</f>
        <v>23400</v>
      </c>
      <c r="N612">
        <f>IF(ISERROR(VLOOKUP($A$612, 文字檔!W:X, 2, 0)),0,VLOOKUP($A$612, 文字檔!W:X, 2, 0))</f>
        <v>0</v>
      </c>
      <c r="O612">
        <f>IF(ISERROR(VLOOKUP($A$612, 文字檔!Y:Z, 2, 0)),0,VLOOKUP($A$612, 文字檔!Y:Z, 2, 0))</f>
        <v>-26310.03</v>
      </c>
      <c r="P612">
        <f>IF(ISERROR(VLOOKUP($A$612, 文字檔!AA:AB, 2, 0)),0,VLOOKUP($A$612, 文字檔!AA:AB, 2, 0))</f>
        <v>0</v>
      </c>
    </row>
    <row r="613" spans="1:16" ht="16.2">
      <c r="A613" s="7">
        <v>44349</v>
      </c>
      <c r="B613" s="5">
        <f>SUMPRODUCT($C$2:$P$2,$C$613:$P$613)</f>
        <v>-51485.38</v>
      </c>
      <c r="C613" s="5">
        <f>IF(ISERROR(VLOOKUP($A$613, 文字檔!A:B, 2, 0)),0,VLOOKUP($A$613, 文字檔!A:B, 2, 0))</f>
        <v>0</v>
      </c>
      <c r="D613" s="5">
        <f>IF(ISERROR(VLOOKUP($A$613, 文字檔!C:D, 2, 0)),0,VLOOKUP($A$613, 文字檔!C:D, 2, 0))</f>
        <v>0</v>
      </c>
      <c r="E613" s="5">
        <f>IF(ISERROR(VLOOKUP($A$613, 文字檔!E:F, 2, 0)),0,VLOOKUP($A$613, 文字檔!E:F, 2, 0))</f>
        <v>0</v>
      </c>
      <c r="F613" s="5">
        <f>IF(ISERROR(VLOOKUP($A$613, 文字檔!G:H, 2, 0)),0,VLOOKUP($A$613, 文字檔!G:H, 2, 0))</f>
        <v>-6400</v>
      </c>
      <c r="G613" s="5">
        <f>IF(ISERROR(VLOOKUP($A$613, 文字檔!I:J, 2, 0)),0,VLOOKUP($A$613, 文字檔!I:J, 2, 0))</f>
        <v>7884.84</v>
      </c>
      <c r="H613" s="5">
        <f>IF(ISERROR(VLOOKUP($A$613, 文字檔!K:L, 2, 0)),0,VLOOKUP($A$613, 文字檔!K:L, 2, 0))</f>
        <v>0</v>
      </c>
      <c r="I613" s="5">
        <f>IF(ISERROR(VLOOKUP($A$613, 文字檔!M:N, 2, 0)),0,VLOOKUP($A$613, 文字檔!M:N, 2, 0))</f>
        <v>0</v>
      </c>
      <c r="J613" s="5">
        <f>IF(ISERROR(VLOOKUP($A$613, 文字檔!O:P, 2, 0)),0,VLOOKUP($A$613, 文字檔!O:P, 2, 0))</f>
        <v>0</v>
      </c>
      <c r="K613">
        <f>IF(ISERROR(VLOOKUP($A$613, 文字檔!Q:R, 2, 0)),0,VLOOKUP($A$613, 文字檔!Q:R, 2, 0))</f>
        <v>-6400</v>
      </c>
      <c r="L613">
        <f>IF(ISERROR(VLOOKUP($A$613, 文字檔!S:T, 2, 0)),0,VLOOKUP($A$613, 文字檔!S:T, 2, 0))</f>
        <v>0</v>
      </c>
      <c r="M613">
        <f>IF(ISERROR(VLOOKUP($A$613, 文字檔!U:V, 2, 0)),0,VLOOKUP($A$613, 文字檔!U:V, 2, 0))</f>
        <v>-6400</v>
      </c>
      <c r="N613">
        <f>IF(ISERROR(VLOOKUP($A$613, 文字檔!W:X, 2, 0)),0,VLOOKUP($A$613, 文字檔!W:X, 2, 0))</f>
        <v>0</v>
      </c>
      <c r="O613">
        <f>IF(ISERROR(VLOOKUP($A$613, 文字檔!Y:Z, 2, 0)),0,VLOOKUP($A$613, 文字檔!Y:Z, 2, 0))</f>
        <v>-15943.44</v>
      </c>
      <c r="P613">
        <f>IF(ISERROR(VLOOKUP($A$613, 文字檔!AA:AB, 2, 0)),0,VLOOKUP($A$613, 文字檔!AA:AB, 2, 0))</f>
        <v>-24226.78</v>
      </c>
    </row>
    <row r="614" spans="1:16" ht="16.2">
      <c r="A614" s="7">
        <v>44350</v>
      </c>
      <c r="B614" s="5">
        <f>SUMPRODUCT($C$2:$P$2,$C$614:$P$614)</f>
        <v>87172.82</v>
      </c>
      <c r="C614" s="5">
        <f>IF(ISERROR(VLOOKUP($A$614, 文字檔!A:B, 2, 0)),0,VLOOKUP($A$614, 文字檔!A:B, 2, 0))</f>
        <v>-7667.12</v>
      </c>
      <c r="D614" s="5">
        <f>IF(ISERROR(VLOOKUP($A$614, 文字檔!C:D, 2, 0)),0,VLOOKUP($A$614, 文字檔!C:D, 2, 0))</f>
        <v>0</v>
      </c>
      <c r="E614" s="5">
        <f>IF(ISERROR(VLOOKUP($A$614, 文字檔!E:F, 2, 0)),0,VLOOKUP($A$614, 文字檔!E:F, 2, 0))</f>
        <v>0</v>
      </c>
      <c r="F614" s="5">
        <f>IF(ISERROR(VLOOKUP($A$614, 文字檔!G:H, 2, 0)),0,VLOOKUP($A$614, 文字檔!G:H, 2, 0))</f>
        <v>26400</v>
      </c>
      <c r="G614" s="5">
        <f>IF(ISERROR(VLOOKUP($A$614, 文字檔!I:J, 2, 0)),0,VLOOKUP($A$614, 文字檔!I:J, 2, 0))</f>
        <v>11484.9</v>
      </c>
      <c r="H614" s="5">
        <f>IF(ISERROR(VLOOKUP($A$614, 文字檔!K:L, 2, 0)),0,VLOOKUP($A$614, 文字檔!K:L, 2, 0))</f>
        <v>-5033.26</v>
      </c>
      <c r="I614" s="5">
        <f>IF(ISERROR(VLOOKUP($A$614, 文字檔!M:N, 2, 0)),0,VLOOKUP($A$614, 文字檔!M:N, 2, 0))</f>
        <v>14085.29</v>
      </c>
      <c r="J614" s="5">
        <f>IF(ISERROR(VLOOKUP($A$614, 文字檔!O:P, 2, 0)),0,VLOOKUP($A$614, 文字檔!O:P, 2, 0))</f>
        <v>0</v>
      </c>
      <c r="K614">
        <f>IF(ISERROR(VLOOKUP($A$614, 文字檔!Q:R, 2, 0)),0,VLOOKUP($A$614, 文字檔!Q:R, 2, 0))</f>
        <v>26400</v>
      </c>
      <c r="L614">
        <f>IF(ISERROR(VLOOKUP($A$614, 文字檔!S:T, 2, 0)),0,VLOOKUP($A$614, 文字檔!S:T, 2, 0))</f>
        <v>-3232.39</v>
      </c>
      <c r="M614">
        <f>IF(ISERROR(VLOOKUP($A$614, 文字檔!U:V, 2, 0)),0,VLOOKUP($A$614, 文字檔!U:V, 2, 0))</f>
        <v>26400</v>
      </c>
      <c r="N614">
        <f>IF(ISERROR(VLOOKUP($A$614, 文字檔!W:X, 2, 0)),0,VLOOKUP($A$614, 文字檔!W:X, 2, 0))</f>
        <v>0</v>
      </c>
      <c r="O614">
        <f>IF(ISERROR(VLOOKUP($A$614, 文字檔!Y:Z, 2, 0)),0,VLOOKUP($A$614, 文字檔!Y:Z, 2, 0))</f>
        <v>17767.46</v>
      </c>
      <c r="P614">
        <f>IF(ISERROR(VLOOKUP($A$614, 文字檔!AA:AB, 2, 0)),0,VLOOKUP($A$614, 文字檔!AA:AB, 2, 0))</f>
        <v>-19432.060000000001</v>
      </c>
    </row>
    <row r="615" spans="1:16" ht="16.2">
      <c r="A615" s="7">
        <v>44351</v>
      </c>
      <c r="B615" s="5">
        <f>SUMPRODUCT($C$2:$P$2,$C$615:$P$615)</f>
        <v>-155759.95999999996</v>
      </c>
      <c r="C615" s="5">
        <f>IF(ISERROR(VLOOKUP($A$615, 文字檔!A:B, 2, 0)),0,VLOOKUP($A$615, 文字檔!A:B, 2, 0))</f>
        <v>-17651.22</v>
      </c>
      <c r="D615" s="5">
        <f>IF(ISERROR(VLOOKUP($A$615, 文字檔!C:D, 2, 0)),0,VLOOKUP($A$615, 文字檔!C:D, 2, 0))</f>
        <v>0</v>
      </c>
      <c r="E615" s="5">
        <f>IF(ISERROR(VLOOKUP($A$615, 文字檔!E:F, 2, 0)),0,VLOOKUP($A$615, 文字檔!E:F, 2, 0))</f>
        <v>0</v>
      </c>
      <c r="F615" s="5">
        <f>IF(ISERROR(VLOOKUP($A$615, 文字檔!G:H, 2, 0)),0,VLOOKUP($A$615, 文字檔!G:H, 2, 0))</f>
        <v>-26000</v>
      </c>
      <c r="G615" s="5">
        <f>IF(ISERROR(VLOOKUP($A$615, 文字檔!I:J, 2, 0)),0,VLOOKUP($A$615, 文字檔!I:J, 2, 0))</f>
        <v>-11315.28</v>
      </c>
      <c r="H615" s="5">
        <f>IF(ISERROR(VLOOKUP($A$615, 文字檔!K:L, 2, 0)),0,VLOOKUP($A$615, 文字檔!K:L, 2, 0))</f>
        <v>-10025.790000000001</v>
      </c>
      <c r="I615" s="5">
        <f>IF(ISERROR(VLOOKUP($A$615, 文字檔!M:N, 2, 0)),0,VLOOKUP($A$615, 文字檔!M:N, 2, 0))</f>
        <v>-27425.94</v>
      </c>
      <c r="J615" s="5">
        <f>IF(ISERROR(VLOOKUP($A$615, 文字檔!O:P, 2, 0)),0,VLOOKUP($A$615, 文字檔!O:P, 2, 0))</f>
        <v>0</v>
      </c>
      <c r="K615">
        <f>IF(ISERROR(VLOOKUP($A$615, 文字檔!Q:R, 2, 0)),0,VLOOKUP($A$615, 文字檔!Q:R, 2, 0))</f>
        <v>-26000</v>
      </c>
      <c r="L615">
        <f>IF(ISERROR(VLOOKUP($A$615, 文字檔!S:T, 2, 0)),0,VLOOKUP($A$615, 文字檔!S:T, 2, 0))</f>
        <v>0</v>
      </c>
      <c r="M615">
        <f>IF(ISERROR(VLOOKUP($A$615, 文字檔!U:V, 2, 0)),0,VLOOKUP($A$615, 文字檔!U:V, 2, 0))</f>
        <v>-26000</v>
      </c>
      <c r="N615">
        <f>IF(ISERROR(VLOOKUP($A$615, 文字檔!W:X, 2, 0)),0,VLOOKUP($A$615, 文字檔!W:X, 2, 0))</f>
        <v>-12028.55</v>
      </c>
      <c r="O615">
        <f>IF(ISERROR(VLOOKUP($A$615, 文字檔!Y:Z, 2, 0)),0,VLOOKUP($A$615, 文字檔!Y:Z, 2, 0))</f>
        <v>686.82</v>
      </c>
      <c r="P615">
        <f>IF(ISERROR(VLOOKUP($A$615, 文字檔!AA:AB, 2, 0)),0,VLOOKUP($A$615, 文字檔!AA:AB, 2, 0))</f>
        <v>0</v>
      </c>
    </row>
    <row r="616" spans="1:16" ht="16.2">
      <c r="A616" s="7">
        <v>44352</v>
      </c>
      <c r="B616" s="5">
        <f>SUMPRODUCT($C$2:$P$2,$C$616:$P$616)</f>
        <v>0</v>
      </c>
      <c r="C616" s="5">
        <f>IF(ISERROR(VLOOKUP($A$616, 文字檔!A:B, 2, 0)),0,VLOOKUP($A$616, 文字檔!A:B, 2, 0))</f>
        <v>0</v>
      </c>
      <c r="D616" s="5">
        <f>IF(ISERROR(VLOOKUP($A$616, 文字檔!C:D, 2, 0)),0,VLOOKUP($A$616, 文字檔!C:D, 2, 0))</f>
        <v>0</v>
      </c>
      <c r="E616" s="5">
        <f>IF(ISERROR(VLOOKUP($A$616, 文字檔!E:F, 2, 0)),0,VLOOKUP($A$616, 文字檔!E:F, 2, 0))</f>
        <v>0</v>
      </c>
      <c r="F616" s="5">
        <f>IF(ISERROR(VLOOKUP($A$616, 文字檔!G:H, 2, 0)),0,VLOOKUP($A$616, 文字檔!G:H, 2, 0))</f>
        <v>0</v>
      </c>
      <c r="G616" s="5">
        <f>IF(ISERROR(VLOOKUP($A$616, 文字檔!I:J, 2, 0)),0,VLOOKUP($A$616, 文字檔!I:J, 2, 0))</f>
        <v>0</v>
      </c>
      <c r="H616" s="5">
        <f>IF(ISERROR(VLOOKUP($A$616, 文字檔!K:L, 2, 0)),0,VLOOKUP($A$616, 文字檔!K:L, 2, 0))</f>
        <v>0</v>
      </c>
      <c r="I616" s="5">
        <f>IF(ISERROR(VLOOKUP($A$616, 文字檔!M:N, 2, 0)),0,VLOOKUP($A$616, 文字檔!M:N, 2, 0))</f>
        <v>0</v>
      </c>
      <c r="J616" s="5">
        <f>IF(ISERROR(VLOOKUP($A$616, 文字檔!O:P, 2, 0)),0,VLOOKUP($A$616, 文字檔!O:P, 2, 0))</f>
        <v>0</v>
      </c>
      <c r="K616">
        <f>IF(ISERROR(VLOOKUP($A$616, 文字檔!Q:R, 2, 0)),0,VLOOKUP($A$616, 文字檔!Q:R, 2, 0))</f>
        <v>0</v>
      </c>
      <c r="L616">
        <f>IF(ISERROR(VLOOKUP($A$616, 文字檔!S:T, 2, 0)),0,VLOOKUP($A$616, 文字檔!S:T, 2, 0))</f>
        <v>0</v>
      </c>
      <c r="M616">
        <f>IF(ISERROR(VLOOKUP($A$616, 文字檔!U:V, 2, 0)),0,VLOOKUP($A$616, 文字檔!U:V, 2, 0))</f>
        <v>0</v>
      </c>
      <c r="N616">
        <f>IF(ISERROR(VLOOKUP($A$616, 文字檔!W:X, 2, 0)),0,VLOOKUP($A$616, 文字檔!W:X, 2, 0))</f>
        <v>0</v>
      </c>
      <c r="O616">
        <f>IF(ISERROR(VLOOKUP($A$616, 文字檔!Y:Z, 2, 0)),0,VLOOKUP($A$616, 文字檔!Y:Z, 2, 0))</f>
        <v>0</v>
      </c>
      <c r="P616">
        <f>IF(ISERROR(VLOOKUP($A$616, 文字檔!AA:AB, 2, 0)),0,VLOOKUP($A$616, 文字檔!AA:AB, 2, 0))</f>
        <v>0</v>
      </c>
    </row>
    <row r="617" spans="1:16" ht="16.2">
      <c r="A617" s="7">
        <v>44353</v>
      </c>
      <c r="B617" s="5">
        <f>SUMPRODUCT($C$2:$P$2,$C$617:$P$617)</f>
        <v>0</v>
      </c>
      <c r="C617" s="5">
        <f>IF(ISERROR(VLOOKUP($A$617, 文字檔!A:B, 2, 0)),0,VLOOKUP($A$617, 文字檔!A:B, 2, 0))</f>
        <v>0</v>
      </c>
      <c r="D617" s="5">
        <f>IF(ISERROR(VLOOKUP($A$617, 文字檔!C:D, 2, 0)),0,VLOOKUP($A$617, 文字檔!C:D, 2, 0))</f>
        <v>0</v>
      </c>
      <c r="E617" s="5">
        <f>IF(ISERROR(VLOOKUP($A$617, 文字檔!E:F, 2, 0)),0,VLOOKUP($A$617, 文字檔!E:F, 2, 0))</f>
        <v>0</v>
      </c>
      <c r="F617" s="5">
        <f>IF(ISERROR(VLOOKUP($A$617, 文字檔!G:H, 2, 0)),0,VLOOKUP($A$617, 文字檔!G:H, 2, 0))</f>
        <v>0</v>
      </c>
      <c r="G617" s="5">
        <f>IF(ISERROR(VLOOKUP($A$617, 文字檔!I:J, 2, 0)),0,VLOOKUP($A$617, 文字檔!I:J, 2, 0))</f>
        <v>0</v>
      </c>
      <c r="H617" s="5">
        <f>IF(ISERROR(VLOOKUP($A$617, 文字檔!K:L, 2, 0)),0,VLOOKUP($A$617, 文字檔!K:L, 2, 0))</f>
        <v>0</v>
      </c>
      <c r="I617" s="5">
        <f>IF(ISERROR(VLOOKUP($A$617, 文字檔!M:N, 2, 0)),0,VLOOKUP($A$617, 文字檔!M:N, 2, 0))</f>
        <v>0</v>
      </c>
      <c r="J617" s="5">
        <f>IF(ISERROR(VLOOKUP($A$617, 文字檔!O:P, 2, 0)),0,VLOOKUP($A$617, 文字檔!O:P, 2, 0))</f>
        <v>0</v>
      </c>
      <c r="K617">
        <f>IF(ISERROR(VLOOKUP($A$617, 文字檔!Q:R, 2, 0)),0,VLOOKUP($A$617, 文字檔!Q:R, 2, 0))</f>
        <v>0</v>
      </c>
      <c r="L617">
        <f>IF(ISERROR(VLOOKUP($A$617, 文字檔!S:T, 2, 0)),0,VLOOKUP($A$617, 文字檔!S:T, 2, 0))</f>
        <v>0</v>
      </c>
      <c r="M617">
        <f>IF(ISERROR(VLOOKUP($A$617, 文字檔!U:V, 2, 0)),0,VLOOKUP($A$617, 文字檔!U:V, 2, 0))</f>
        <v>0</v>
      </c>
      <c r="N617">
        <f>IF(ISERROR(VLOOKUP($A$617, 文字檔!W:X, 2, 0)),0,VLOOKUP($A$617, 文字檔!W:X, 2, 0))</f>
        <v>0</v>
      </c>
      <c r="O617">
        <f>IF(ISERROR(VLOOKUP($A$617, 文字檔!Y:Z, 2, 0)),0,VLOOKUP($A$617, 文字檔!Y:Z, 2, 0))</f>
        <v>0</v>
      </c>
      <c r="P617">
        <f>IF(ISERROR(VLOOKUP($A$617, 文字檔!AA:AB, 2, 0)),0,VLOOKUP($A$617, 文字檔!AA:AB, 2, 0))</f>
        <v>0</v>
      </c>
    </row>
    <row r="618" spans="1:16" ht="16.2">
      <c r="A618" s="7">
        <v>44354</v>
      </c>
      <c r="B618" s="5">
        <f>SUMPRODUCT($C$2:$P$2,$C$618:$P$618)</f>
        <v>-19379.159999999989</v>
      </c>
      <c r="C618" s="5">
        <f>IF(ISERROR(VLOOKUP($A$618, 文字檔!A:B, 2, 0)),0,VLOOKUP($A$618, 文字檔!A:B, 2, 0))</f>
        <v>-13219.13</v>
      </c>
      <c r="D618" s="5">
        <f>IF(ISERROR(VLOOKUP($A$618, 文字檔!C:D, 2, 0)),0,VLOOKUP($A$618, 文字檔!C:D, 2, 0))</f>
        <v>-37421.26</v>
      </c>
      <c r="E618" s="5">
        <f>IF(ISERROR(VLOOKUP($A$618, 文字檔!E:F, 2, 0)),0,VLOOKUP($A$618, 文字檔!E:F, 2, 0))</f>
        <v>0</v>
      </c>
      <c r="F618" s="5">
        <f>IF(ISERROR(VLOOKUP($A$618, 文字檔!G:H, 2, 0)),0,VLOOKUP($A$618, 文字檔!G:H, 2, 0))</f>
        <v>-2000</v>
      </c>
      <c r="G618" s="5">
        <f>IF(ISERROR(VLOOKUP($A$618, 文字檔!I:J, 2, 0)),0,VLOOKUP($A$618, 文字檔!I:J, 2, 0))</f>
        <v>-25336.39</v>
      </c>
      <c r="H618" s="5">
        <f>IF(ISERROR(VLOOKUP($A$618, 文字檔!K:L, 2, 0)),0,VLOOKUP($A$618, 文字檔!K:L, 2, 0))</f>
        <v>0</v>
      </c>
      <c r="I618" s="5">
        <f>IF(ISERROR(VLOOKUP($A$618, 文字檔!M:N, 2, 0)),0,VLOOKUP($A$618, 文字檔!M:N, 2, 0))</f>
        <v>7688.23</v>
      </c>
      <c r="J618" s="5">
        <f>IF(ISERROR(VLOOKUP($A$618, 文字檔!O:P, 2, 0)),0,VLOOKUP($A$618, 文字檔!O:P, 2, 0))</f>
        <v>231886.56</v>
      </c>
      <c r="K618">
        <f>IF(ISERROR(VLOOKUP($A$618, 文字檔!Q:R, 2, 0)),0,VLOOKUP($A$618, 文字檔!Q:R, 2, 0))</f>
        <v>-2000</v>
      </c>
      <c r="L618">
        <f>IF(ISERROR(VLOOKUP($A$618, 文字檔!S:T, 2, 0)),0,VLOOKUP($A$618, 文字檔!S:T, 2, 0))</f>
        <v>0</v>
      </c>
      <c r="M618">
        <f>IF(ISERROR(VLOOKUP($A$618, 文字檔!U:V, 2, 0)),0,VLOOKUP($A$618, 文字檔!U:V, 2, 0))</f>
        <v>-121118.06</v>
      </c>
      <c r="N618">
        <f>IF(ISERROR(VLOOKUP($A$618, 文字檔!W:X, 2, 0)),0,VLOOKUP($A$618, 文字檔!W:X, 2, 0))</f>
        <v>-13226.87</v>
      </c>
      <c r="O618">
        <f>IF(ISERROR(VLOOKUP($A$618, 文字檔!Y:Z, 2, 0)),0,VLOOKUP($A$618, 文字檔!Y:Z, 2, 0))</f>
        <v>-44632.24</v>
      </c>
      <c r="P618">
        <f>IF(ISERROR(VLOOKUP($A$618, 文字檔!AA:AB, 2, 0)),0,VLOOKUP($A$618, 文字檔!AA:AB, 2, 0))</f>
        <v>0</v>
      </c>
    </row>
    <row r="619" spans="1:16" ht="16.2">
      <c r="A619" s="7">
        <v>44355</v>
      </c>
      <c r="B619" s="5">
        <f>SUMPRODUCT($C$2:$P$2,$C$619:$P$619)</f>
        <v>-32656.53</v>
      </c>
      <c r="C619" s="5">
        <f>IF(ISERROR(VLOOKUP($A$619, 文字檔!A:B, 2, 0)),0,VLOOKUP($A$619, 文字檔!A:B, 2, 0))</f>
        <v>0</v>
      </c>
      <c r="D619" s="5">
        <f>IF(ISERROR(VLOOKUP($A$619, 文字檔!C:D, 2, 0)),0,VLOOKUP($A$619, 文字檔!C:D, 2, 0))</f>
        <v>0</v>
      </c>
      <c r="E619" s="5">
        <f>IF(ISERROR(VLOOKUP($A$619, 文字檔!E:F, 2, 0)),0,VLOOKUP($A$619, 文字檔!E:F, 2, 0))</f>
        <v>0</v>
      </c>
      <c r="F619" s="5">
        <f>IF(ISERROR(VLOOKUP($A$619, 文字檔!G:H, 2, 0)),0,VLOOKUP($A$619, 文字檔!G:H, 2, 0))</f>
        <v>0</v>
      </c>
      <c r="G619" s="5">
        <f>IF(ISERROR(VLOOKUP($A$619, 文字檔!I:J, 2, 0)),0,VLOOKUP($A$619, 文字檔!I:J, 2, 0))</f>
        <v>-33943.56</v>
      </c>
      <c r="H619" s="5">
        <f>IF(ISERROR(VLOOKUP($A$619, 文字檔!K:L, 2, 0)),0,VLOOKUP($A$619, 文字檔!K:L, 2, 0))</f>
        <v>1287.03</v>
      </c>
      <c r="I619" s="5">
        <f>IF(ISERROR(VLOOKUP($A$619, 文字檔!M:N, 2, 0)),0,VLOOKUP($A$619, 文字檔!M:N, 2, 0))</f>
        <v>0</v>
      </c>
      <c r="J619" s="5">
        <f>IF(ISERROR(VLOOKUP($A$619, 文字檔!O:P, 2, 0)),0,VLOOKUP($A$619, 文字檔!O:P, 2, 0))</f>
        <v>0</v>
      </c>
      <c r="K619">
        <f>IF(ISERROR(VLOOKUP($A$619, 文字檔!Q:R, 2, 0)),0,VLOOKUP($A$619, 文字檔!Q:R, 2, 0))</f>
        <v>0</v>
      </c>
      <c r="L619">
        <f>IF(ISERROR(VLOOKUP($A$619, 文字檔!S:T, 2, 0)),0,VLOOKUP($A$619, 文字檔!S:T, 2, 0))</f>
        <v>0</v>
      </c>
      <c r="M619">
        <f>IF(ISERROR(VLOOKUP($A$619, 文字檔!U:V, 2, 0)),0,VLOOKUP($A$619, 文字檔!U:V, 2, 0))</f>
        <v>0</v>
      </c>
      <c r="N619">
        <f>IF(ISERROR(VLOOKUP($A$619, 文字檔!W:X, 2, 0)),0,VLOOKUP($A$619, 文字檔!W:X, 2, 0))</f>
        <v>0</v>
      </c>
      <c r="O619">
        <f>IF(ISERROR(VLOOKUP($A$619, 文字檔!Y:Z, 2, 0)),0,VLOOKUP($A$619, 文字檔!Y:Z, 2, 0))</f>
        <v>0</v>
      </c>
      <c r="P619">
        <f>IF(ISERROR(VLOOKUP($A$619, 文字檔!AA:AB, 2, 0)),0,VLOOKUP($A$619, 文字檔!AA:AB, 2, 0))</f>
        <v>0</v>
      </c>
    </row>
    <row r="620" spans="1:16" ht="16.2">
      <c r="A620" s="7">
        <v>44356</v>
      </c>
      <c r="B620" s="5">
        <f>SUMPRODUCT($C$2:$P$2,$C$620:$P$620)</f>
        <v>-74343.72</v>
      </c>
      <c r="C620" s="5">
        <f>IF(ISERROR(VLOOKUP($A$620, 文字檔!A:B, 2, 0)),0,VLOOKUP($A$620, 文字檔!A:B, 2, 0))</f>
        <v>-23637.84</v>
      </c>
      <c r="D620" s="5">
        <f>IF(ISERROR(VLOOKUP($A$620, 文字檔!C:D, 2, 0)),0,VLOOKUP($A$620, 文字檔!C:D, 2, 0))</f>
        <v>0</v>
      </c>
      <c r="E620" s="5">
        <f>IF(ISERROR(VLOOKUP($A$620, 文字檔!E:F, 2, 0)),0,VLOOKUP($A$620, 文字檔!E:F, 2, 0))</f>
        <v>0</v>
      </c>
      <c r="F620" s="5">
        <f>IF(ISERROR(VLOOKUP($A$620, 文字檔!G:H, 2, 0)),0,VLOOKUP($A$620, 文字檔!G:H, 2, 0))</f>
        <v>-25400</v>
      </c>
      <c r="G620" s="5">
        <f>IF(ISERROR(VLOOKUP($A$620, 文字檔!I:J, 2, 0)),0,VLOOKUP($A$620, 文字檔!I:J, 2, 0))</f>
        <v>8689.73</v>
      </c>
      <c r="H620" s="5">
        <f>IF(ISERROR(VLOOKUP($A$620, 文字檔!K:L, 2, 0)),0,VLOOKUP($A$620, 文字檔!K:L, 2, 0))</f>
        <v>-331.98</v>
      </c>
      <c r="I620" s="5">
        <f>IF(ISERROR(VLOOKUP($A$620, 文字檔!M:N, 2, 0)),0,VLOOKUP($A$620, 文字檔!M:N, 2, 0))</f>
        <v>9089.67</v>
      </c>
      <c r="J620" s="5">
        <f>IF(ISERROR(VLOOKUP($A$620, 文字檔!O:P, 2, 0)),0,VLOOKUP($A$620, 文字檔!O:P, 2, 0))</f>
        <v>0</v>
      </c>
      <c r="K620">
        <f>IF(ISERROR(VLOOKUP($A$620, 文字檔!Q:R, 2, 0)),0,VLOOKUP($A$620, 文字檔!Q:R, 2, 0))</f>
        <v>-25400</v>
      </c>
      <c r="L620">
        <f>IF(ISERROR(VLOOKUP($A$620, 文字檔!S:T, 2, 0)),0,VLOOKUP($A$620, 文字檔!S:T, 2, 0))</f>
        <v>0</v>
      </c>
      <c r="M620">
        <f>IF(ISERROR(VLOOKUP($A$620, 文字檔!U:V, 2, 0)),0,VLOOKUP($A$620, 文字檔!U:V, 2, 0))</f>
        <v>0</v>
      </c>
      <c r="N620">
        <f>IF(ISERROR(VLOOKUP($A$620, 文字檔!W:X, 2, 0)),0,VLOOKUP($A$620, 文字檔!W:X, 2, 0))</f>
        <v>-15822.82</v>
      </c>
      <c r="O620">
        <f>IF(ISERROR(VLOOKUP($A$620, 文字檔!Y:Z, 2, 0)),0,VLOOKUP($A$620, 文字檔!Y:Z, 2, 0))</f>
        <v>-4421.08</v>
      </c>
      <c r="P620">
        <f>IF(ISERROR(VLOOKUP($A$620, 文字檔!AA:AB, 2, 0)),0,VLOOKUP($A$620, 文字檔!AA:AB, 2, 0))</f>
        <v>2890.6</v>
      </c>
    </row>
    <row r="621" spans="1:16" ht="16.2">
      <c r="A621" s="7">
        <v>44357</v>
      </c>
      <c r="B621" s="5">
        <f>SUMPRODUCT($C$2:$P$2,$C$621:$P$621)</f>
        <v>-3566.4599999999991</v>
      </c>
      <c r="C621" s="5">
        <f>IF(ISERROR(VLOOKUP($A$621, 文字檔!A:B, 2, 0)),0,VLOOKUP($A$621, 文字檔!A:B, 2, 0))</f>
        <v>-44053.26</v>
      </c>
      <c r="D621" s="5">
        <f>IF(ISERROR(VLOOKUP($A$621, 文字檔!C:D, 2, 0)),0,VLOOKUP($A$621, 文字檔!C:D, 2, 0))</f>
        <v>0</v>
      </c>
      <c r="E621" s="5">
        <f>IF(ISERROR(VLOOKUP($A$621, 文字檔!E:F, 2, 0)),0,VLOOKUP($A$621, 文字檔!E:F, 2, 0))</f>
        <v>0</v>
      </c>
      <c r="F621" s="5">
        <f>IF(ISERROR(VLOOKUP($A$621, 文字檔!G:H, 2, 0)),0,VLOOKUP($A$621, 文字檔!G:H, 2, 0))</f>
        <v>39200</v>
      </c>
      <c r="G621" s="5">
        <f>IF(ISERROR(VLOOKUP($A$621, 文字檔!I:J, 2, 0)),0,VLOOKUP($A$621, 文字檔!I:J, 2, 0))</f>
        <v>-5109.58</v>
      </c>
      <c r="H621" s="5">
        <f>IF(ISERROR(VLOOKUP($A$621, 文字檔!K:L, 2, 0)),0,VLOOKUP($A$621, 文字檔!K:L, 2, 0))</f>
        <v>-12222.28</v>
      </c>
      <c r="I621" s="5">
        <f>IF(ISERROR(VLOOKUP($A$621, 文字檔!M:N, 2, 0)),0,VLOOKUP($A$621, 文字檔!M:N, 2, 0))</f>
        <v>18779.310000000001</v>
      </c>
      <c r="J621" s="5">
        <f>IF(ISERROR(VLOOKUP($A$621, 文字檔!O:P, 2, 0)),0,VLOOKUP($A$621, 文字檔!O:P, 2, 0))</f>
        <v>0</v>
      </c>
      <c r="K621">
        <f>IF(ISERROR(VLOOKUP($A$621, 文字檔!Q:R, 2, 0)),0,VLOOKUP($A$621, 文字檔!Q:R, 2, 0))</f>
        <v>39200</v>
      </c>
      <c r="L621">
        <f>IF(ISERROR(VLOOKUP($A$621, 文字檔!S:T, 2, 0)),0,VLOOKUP($A$621, 文字檔!S:T, 2, 0))</f>
        <v>-25426.240000000002</v>
      </c>
      <c r="M621">
        <f>IF(ISERROR(VLOOKUP($A$621, 文字檔!U:V, 2, 0)),0,VLOOKUP($A$621, 文字檔!U:V, 2, 0))</f>
        <v>0</v>
      </c>
      <c r="N621">
        <f>IF(ISERROR(VLOOKUP($A$621, 文字檔!W:X, 2, 0)),0,VLOOKUP($A$621, 文字檔!W:X, 2, 0))</f>
        <v>0</v>
      </c>
      <c r="O621">
        <f>IF(ISERROR(VLOOKUP($A$621, 文字檔!Y:Z, 2, 0)),0,VLOOKUP($A$621, 文字檔!Y:Z, 2, 0))</f>
        <v>14578.68</v>
      </c>
      <c r="P621">
        <f>IF(ISERROR(VLOOKUP($A$621, 文字檔!AA:AB, 2, 0)),0,VLOOKUP($A$621, 文字檔!AA:AB, 2, 0))</f>
        <v>-28513.09</v>
      </c>
    </row>
    <row r="622" spans="1:16" ht="16.2">
      <c r="A622" s="7">
        <v>44358</v>
      </c>
      <c r="B622" s="5">
        <f>SUMPRODUCT($C$2:$P$2,$C$622:$P$622)</f>
        <v>43589.17</v>
      </c>
      <c r="C622" s="5">
        <f>IF(ISERROR(VLOOKUP($A$622, 文字檔!A:B, 2, 0)),0,VLOOKUP($A$622, 文字檔!A:B, 2, 0))</f>
        <v>0</v>
      </c>
      <c r="D622" s="5">
        <f>IF(ISERROR(VLOOKUP($A$622, 文字檔!C:D, 2, 0)),0,VLOOKUP($A$622, 文字檔!C:D, 2, 0))</f>
        <v>3684.06</v>
      </c>
      <c r="E622" s="5">
        <f>IF(ISERROR(VLOOKUP($A$622, 文字檔!E:F, 2, 0)),0,VLOOKUP($A$622, 文字檔!E:F, 2, 0))</f>
        <v>0</v>
      </c>
      <c r="F622" s="5">
        <f>IF(ISERROR(VLOOKUP($A$622, 文字檔!G:H, 2, 0)),0,VLOOKUP($A$622, 文字檔!G:H, 2, 0))</f>
        <v>12000</v>
      </c>
      <c r="G622" s="5">
        <f>IF(ISERROR(VLOOKUP($A$622, 文字檔!I:J, 2, 0)),0,VLOOKUP($A$622, 文字檔!I:J, 2, 0))</f>
        <v>11085.17</v>
      </c>
      <c r="H622" s="5">
        <f>IF(ISERROR(VLOOKUP($A$622, 文字檔!K:L, 2, 0)),0,VLOOKUP($A$622, 文字檔!K:L, 2, 0))</f>
        <v>366.41</v>
      </c>
      <c r="I622" s="5">
        <f>IF(ISERROR(VLOOKUP($A$622, 文字檔!M:N, 2, 0)),0,VLOOKUP($A$622, 文字檔!M:N, 2, 0))</f>
        <v>12000</v>
      </c>
      <c r="J622" s="5">
        <f>IF(ISERROR(VLOOKUP($A$622, 文字檔!O:P, 2, 0)),0,VLOOKUP($A$622, 文字檔!O:P, 2, 0))</f>
        <v>0</v>
      </c>
      <c r="K622">
        <f>IF(ISERROR(VLOOKUP($A$622, 文字檔!Q:R, 2, 0)),0,VLOOKUP($A$622, 文字檔!Q:R, 2, 0))</f>
        <v>12000</v>
      </c>
      <c r="L622">
        <f>IF(ISERROR(VLOOKUP($A$622, 文字檔!S:T, 2, 0)),0,VLOOKUP($A$622, 文字檔!S:T, 2, 0))</f>
        <v>0</v>
      </c>
      <c r="M622">
        <f>IF(ISERROR(VLOOKUP($A$622, 文字檔!U:V, 2, 0)),0,VLOOKUP($A$622, 文字檔!U:V, 2, 0))</f>
        <v>0</v>
      </c>
      <c r="N622">
        <f>IF(ISERROR(VLOOKUP($A$622, 文字檔!W:X, 2, 0)),0,VLOOKUP($A$622, 文字檔!W:X, 2, 0))</f>
        <v>5884.39</v>
      </c>
      <c r="O622">
        <f>IF(ISERROR(VLOOKUP($A$622, 文字檔!Y:Z, 2, 0)),0,VLOOKUP($A$622, 文字檔!Y:Z, 2, 0))</f>
        <v>-13430.86</v>
      </c>
      <c r="P622">
        <f>IF(ISERROR(VLOOKUP($A$622, 文字檔!AA:AB, 2, 0)),0,VLOOKUP($A$622, 文字檔!AA:AB, 2, 0))</f>
        <v>0</v>
      </c>
    </row>
    <row r="623" spans="1:16" ht="16.2">
      <c r="A623" s="7">
        <v>44359</v>
      </c>
      <c r="B623" s="5">
        <f>SUMPRODUCT($C$2:$P$2,$C$623:$P$623)</f>
        <v>0</v>
      </c>
      <c r="C623" s="5">
        <f>IF(ISERROR(VLOOKUP($A$623, 文字檔!A:B, 2, 0)),0,VLOOKUP($A$623, 文字檔!A:B, 2, 0))</f>
        <v>0</v>
      </c>
      <c r="D623" s="5">
        <f>IF(ISERROR(VLOOKUP($A$623, 文字檔!C:D, 2, 0)),0,VLOOKUP($A$623, 文字檔!C:D, 2, 0))</f>
        <v>0</v>
      </c>
      <c r="E623" s="5">
        <f>IF(ISERROR(VLOOKUP($A$623, 文字檔!E:F, 2, 0)),0,VLOOKUP($A$623, 文字檔!E:F, 2, 0))</f>
        <v>0</v>
      </c>
      <c r="F623" s="5">
        <f>IF(ISERROR(VLOOKUP($A$623, 文字檔!G:H, 2, 0)),0,VLOOKUP($A$623, 文字檔!G:H, 2, 0))</f>
        <v>0</v>
      </c>
      <c r="G623" s="5">
        <f>IF(ISERROR(VLOOKUP($A$623, 文字檔!I:J, 2, 0)),0,VLOOKUP($A$623, 文字檔!I:J, 2, 0))</f>
        <v>0</v>
      </c>
      <c r="H623" s="5">
        <f>IF(ISERROR(VLOOKUP($A$623, 文字檔!K:L, 2, 0)),0,VLOOKUP($A$623, 文字檔!K:L, 2, 0))</f>
        <v>0</v>
      </c>
      <c r="I623" s="5">
        <f>IF(ISERROR(VLOOKUP($A$623, 文字檔!M:N, 2, 0)),0,VLOOKUP($A$623, 文字檔!M:N, 2, 0))</f>
        <v>0</v>
      </c>
      <c r="J623" s="5">
        <f>IF(ISERROR(VLOOKUP($A$623, 文字檔!O:P, 2, 0)),0,VLOOKUP($A$623, 文字檔!O:P, 2, 0))</f>
        <v>0</v>
      </c>
      <c r="K623">
        <f>IF(ISERROR(VLOOKUP($A$623, 文字檔!Q:R, 2, 0)),0,VLOOKUP($A$623, 文字檔!Q:R, 2, 0))</f>
        <v>0</v>
      </c>
      <c r="L623">
        <f>IF(ISERROR(VLOOKUP($A$623, 文字檔!S:T, 2, 0)),0,VLOOKUP($A$623, 文字檔!S:T, 2, 0))</f>
        <v>0</v>
      </c>
      <c r="M623">
        <f>IF(ISERROR(VLOOKUP($A$623, 文字檔!U:V, 2, 0)),0,VLOOKUP($A$623, 文字檔!U:V, 2, 0))</f>
        <v>0</v>
      </c>
      <c r="N623">
        <f>IF(ISERROR(VLOOKUP($A$623, 文字檔!W:X, 2, 0)),0,VLOOKUP($A$623, 文字檔!W:X, 2, 0))</f>
        <v>0</v>
      </c>
      <c r="O623">
        <f>IF(ISERROR(VLOOKUP($A$623, 文字檔!Y:Z, 2, 0)),0,VLOOKUP($A$623, 文字檔!Y:Z, 2, 0))</f>
        <v>0</v>
      </c>
      <c r="P623">
        <f>IF(ISERROR(VLOOKUP($A$623, 文字檔!AA:AB, 2, 0)),0,VLOOKUP($A$623, 文字檔!AA:AB, 2, 0))</f>
        <v>0</v>
      </c>
    </row>
    <row r="624" spans="1:16" ht="16.2">
      <c r="A624" s="7">
        <v>44360</v>
      </c>
      <c r="B624" s="5">
        <f>SUMPRODUCT($C$2:$P$2,$C$624:$P$624)</f>
        <v>0</v>
      </c>
      <c r="C624" s="5">
        <f>IF(ISERROR(VLOOKUP($A$624, 文字檔!A:B, 2, 0)),0,VLOOKUP($A$624, 文字檔!A:B, 2, 0))</f>
        <v>0</v>
      </c>
      <c r="D624" s="5">
        <f>IF(ISERROR(VLOOKUP($A$624, 文字檔!C:D, 2, 0)),0,VLOOKUP($A$624, 文字檔!C:D, 2, 0))</f>
        <v>0</v>
      </c>
      <c r="E624" s="5">
        <f>IF(ISERROR(VLOOKUP($A$624, 文字檔!E:F, 2, 0)),0,VLOOKUP($A$624, 文字檔!E:F, 2, 0))</f>
        <v>0</v>
      </c>
      <c r="F624" s="5">
        <f>IF(ISERROR(VLOOKUP($A$624, 文字檔!G:H, 2, 0)),0,VLOOKUP($A$624, 文字檔!G:H, 2, 0))</f>
        <v>0</v>
      </c>
      <c r="G624" s="5">
        <f>IF(ISERROR(VLOOKUP($A$624, 文字檔!I:J, 2, 0)),0,VLOOKUP($A$624, 文字檔!I:J, 2, 0))</f>
        <v>0</v>
      </c>
      <c r="H624" s="5">
        <f>IF(ISERROR(VLOOKUP($A$624, 文字檔!K:L, 2, 0)),0,VLOOKUP($A$624, 文字檔!K:L, 2, 0))</f>
        <v>0</v>
      </c>
      <c r="I624" s="5">
        <f>IF(ISERROR(VLOOKUP($A$624, 文字檔!M:N, 2, 0)),0,VLOOKUP($A$624, 文字檔!M:N, 2, 0))</f>
        <v>0</v>
      </c>
      <c r="J624" s="5">
        <f>IF(ISERROR(VLOOKUP($A$624, 文字檔!O:P, 2, 0)),0,VLOOKUP($A$624, 文字檔!O:P, 2, 0))</f>
        <v>0</v>
      </c>
      <c r="K624">
        <f>IF(ISERROR(VLOOKUP($A$624, 文字檔!Q:R, 2, 0)),0,VLOOKUP($A$624, 文字檔!Q:R, 2, 0))</f>
        <v>0</v>
      </c>
      <c r="L624">
        <f>IF(ISERROR(VLOOKUP($A$624, 文字檔!S:T, 2, 0)),0,VLOOKUP($A$624, 文字檔!S:T, 2, 0))</f>
        <v>0</v>
      </c>
      <c r="M624">
        <f>IF(ISERROR(VLOOKUP($A$624, 文字檔!U:V, 2, 0)),0,VLOOKUP($A$624, 文字檔!U:V, 2, 0))</f>
        <v>0</v>
      </c>
      <c r="N624">
        <f>IF(ISERROR(VLOOKUP($A$624, 文字檔!W:X, 2, 0)),0,VLOOKUP($A$624, 文字檔!W:X, 2, 0))</f>
        <v>0</v>
      </c>
      <c r="O624">
        <f>IF(ISERROR(VLOOKUP($A$624, 文字檔!Y:Z, 2, 0)),0,VLOOKUP($A$624, 文字檔!Y:Z, 2, 0))</f>
        <v>0</v>
      </c>
      <c r="P624">
        <f>IF(ISERROR(VLOOKUP($A$624, 文字檔!AA:AB, 2, 0)),0,VLOOKUP($A$624, 文字檔!AA:AB, 2, 0))</f>
        <v>0</v>
      </c>
    </row>
    <row r="625" spans="1:16" ht="16.2">
      <c r="A625" s="7">
        <v>44361</v>
      </c>
      <c r="B625" s="5">
        <f>SUMPRODUCT($C$2:$P$2,$C$625:$P$625)</f>
        <v>0</v>
      </c>
      <c r="C625" s="5">
        <f>IF(ISERROR(VLOOKUP($A$625, 文字檔!A:B, 2, 0)),0,VLOOKUP($A$625, 文字檔!A:B, 2, 0))</f>
        <v>0</v>
      </c>
      <c r="D625" s="5">
        <f>IF(ISERROR(VLOOKUP($A$625, 文字檔!C:D, 2, 0)),0,VLOOKUP($A$625, 文字檔!C:D, 2, 0))</f>
        <v>0</v>
      </c>
      <c r="E625" s="5">
        <f>IF(ISERROR(VLOOKUP($A$625, 文字檔!E:F, 2, 0)),0,VLOOKUP($A$625, 文字檔!E:F, 2, 0))</f>
        <v>0</v>
      </c>
      <c r="F625" s="5">
        <f>IF(ISERROR(VLOOKUP($A$625, 文字檔!G:H, 2, 0)),0,VLOOKUP($A$625, 文字檔!G:H, 2, 0))</f>
        <v>0</v>
      </c>
      <c r="G625" s="5">
        <f>IF(ISERROR(VLOOKUP($A$625, 文字檔!I:J, 2, 0)),0,VLOOKUP($A$625, 文字檔!I:J, 2, 0))</f>
        <v>0</v>
      </c>
      <c r="H625" s="5">
        <f>IF(ISERROR(VLOOKUP($A$625, 文字檔!K:L, 2, 0)),0,VLOOKUP($A$625, 文字檔!K:L, 2, 0))</f>
        <v>0</v>
      </c>
      <c r="I625" s="5">
        <f>IF(ISERROR(VLOOKUP($A$625, 文字檔!M:N, 2, 0)),0,VLOOKUP($A$625, 文字檔!M:N, 2, 0))</f>
        <v>0</v>
      </c>
      <c r="J625" s="5">
        <f>IF(ISERROR(VLOOKUP($A$625, 文字檔!O:P, 2, 0)),0,VLOOKUP($A$625, 文字檔!O:P, 2, 0))</f>
        <v>0</v>
      </c>
      <c r="K625">
        <f>IF(ISERROR(VLOOKUP($A$625, 文字檔!Q:R, 2, 0)),0,VLOOKUP($A$625, 文字檔!Q:R, 2, 0))</f>
        <v>0</v>
      </c>
      <c r="L625">
        <f>IF(ISERROR(VLOOKUP($A$625, 文字檔!S:T, 2, 0)),0,VLOOKUP($A$625, 文字檔!S:T, 2, 0))</f>
        <v>0</v>
      </c>
      <c r="M625">
        <f>IF(ISERROR(VLOOKUP($A$625, 文字檔!U:V, 2, 0)),0,VLOOKUP($A$625, 文字檔!U:V, 2, 0))</f>
        <v>0</v>
      </c>
      <c r="N625">
        <f>IF(ISERROR(VLOOKUP($A$625, 文字檔!W:X, 2, 0)),0,VLOOKUP($A$625, 文字檔!W:X, 2, 0))</f>
        <v>0</v>
      </c>
      <c r="O625">
        <f>IF(ISERROR(VLOOKUP($A$625, 文字檔!Y:Z, 2, 0)),0,VLOOKUP($A$625, 文字檔!Y:Z, 2, 0))</f>
        <v>0</v>
      </c>
      <c r="P625">
        <f>IF(ISERROR(VLOOKUP($A$625, 文字檔!AA:AB, 2, 0)),0,VLOOKUP($A$625, 文字檔!AA:AB, 2, 0))</f>
        <v>0</v>
      </c>
    </row>
    <row r="626" spans="1:16" ht="16.2">
      <c r="A626" s="7">
        <v>44362</v>
      </c>
      <c r="B626" s="5">
        <f>SUMPRODUCT($C$2:$P$2,$C$626:$P$626)</f>
        <v>193283.08</v>
      </c>
      <c r="C626" s="5">
        <f>IF(ISERROR(VLOOKUP($A$626, 文字檔!A:B, 2, 0)),0,VLOOKUP($A$626, 文字檔!A:B, 2, 0))</f>
        <v>0</v>
      </c>
      <c r="D626" s="5">
        <f>IF(ISERROR(VLOOKUP($A$626, 文字檔!C:D, 2, 0)),0,VLOOKUP($A$626, 文字檔!C:D, 2, 0))</f>
        <v>30278.81</v>
      </c>
      <c r="E626" s="5">
        <f>IF(ISERROR(VLOOKUP($A$626, 文字檔!E:F, 2, 0)),0,VLOOKUP($A$626, 文字檔!E:F, 2, 0))</f>
        <v>0</v>
      </c>
      <c r="F626" s="5">
        <f>IF(ISERROR(VLOOKUP($A$626, 文字檔!G:H, 2, 0)),0,VLOOKUP($A$626, 文字檔!G:H, 2, 0))</f>
        <v>35800</v>
      </c>
      <c r="G626" s="5">
        <f>IF(ISERROR(VLOOKUP($A$626, 文字檔!I:J, 2, 0)),0,VLOOKUP($A$626, 文字檔!I:J, 2, 0))</f>
        <v>6282.41</v>
      </c>
      <c r="H626" s="5">
        <f>IF(ISERROR(VLOOKUP($A$626, 文字檔!K:L, 2, 0)),0,VLOOKUP($A$626, 文字檔!K:L, 2, 0))</f>
        <v>-7239.23</v>
      </c>
      <c r="I626" s="5">
        <f>IF(ISERROR(VLOOKUP($A$626, 文字檔!M:N, 2, 0)),0,VLOOKUP($A$626, 文字檔!M:N, 2, 0))</f>
        <v>15162.66</v>
      </c>
      <c r="J626" s="5">
        <f>IF(ISERROR(VLOOKUP($A$626, 文字檔!O:P, 2, 0)),0,VLOOKUP($A$626, 文字檔!O:P, 2, 0))</f>
        <v>10557.98</v>
      </c>
      <c r="K626">
        <f>IF(ISERROR(VLOOKUP($A$626, 文字檔!Q:R, 2, 0)),0,VLOOKUP($A$626, 文字檔!Q:R, 2, 0))</f>
        <v>12681.45</v>
      </c>
      <c r="L626">
        <f>IF(ISERROR(VLOOKUP($A$626, 文字檔!S:T, 2, 0)),0,VLOOKUP($A$626, 文字檔!S:T, 2, 0))</f>
        <v>0</v>
      </c>
      <c r="M626">
        <f>IF(ISERROR(VLOOKUP($A$626, 文字檔!U:V, 2, 0)),0,VLOOKUP($A$626, 文字檔!U:V, 2, 0))</f>
        <v>11879.92</v>
      </c>
      <c r="N626">
        <f>IF(ISERROR(VLOOKUP($A$626, 文字檔!W:X, 2, 0)),0,VLOOKUP($A$626, 文字檔!W:X, 2, 0))</f>
        <v>35800</v>
      </c>
      <c r="O626">
        <f>IF(ISERROR(VLOOKUP($A$626, 文字檔!Y:Z, 2, 0)),0,VLOOKUP($A$626, 文字檔!Y:Z, 2, 0))</f>
        <v>35800</v>
      </c>
      <c r="P626">
        <f>IF(ISERROR(VLOOKUP($A$626, 文字檔!AA:AB, 2, 0)),0,VLOOKUP($A$626, 文字檔!AA:AB, 2, 0))</f>
        <v>6279.08</v>
      </c>
    </row>
    <row r="627" spans="1:16" ht="16.2">
      <c r="A627" s="7">
        <v>44363</v>
      </c>
      <c r="B627" s="5">
        <f>SUMPRODUCT($C$2:$P$2,$C$627:$P$627)</f>
        <v>-140629.85999999999</v>
      </c>
      <c r="C627" s="5">
        <f>IF(ISERROR(VLOOKUP($A$627, 文字檔!A:B, 2, 0)),0,VLOOKUP($A$627, 文字檔!A:B, 2, 0))</f>
        <v>0</v>
      </c>
      <c r="D627" s="5">
        <f>IF(ISERROR(VLOOKUP($A$627, 文字檔!C:D, 2, 0)),0,VLOOKUP($A$627, 文字檔!C:D, 2, 0))</f>
        <v>0</v>
      </c>
      <c r="E627" s="5">
        <f>IF(ISERROR(VLOOKUP($A$627, 文字檔!E:F, 2, 0)),0,VLOOKUP($A$627, 文字檔!E:F, 2, 0))</f>
        <v>0</v>
      </c>
      <c r="F627" s="5">
        <f>IF(ISERROR(VLOOKUP($A$627, 文字檔!G:H, 2, 0)),0,VLOOKUP($A$627, 文字檔!G:H, 2, 0))</f>
        <v>-11120.35</v>
      </c>
      <c r="G627" s="5">
        <f>IF(ISERROR(VLOOKUP($A$627, 文字檔!I:J, 2, 0)),0,VLOOKUP($A$627, 文字檔!I:J, 2, 0))</f>
        <v>0</v>
      </c>
      <c r="H627" s="5">
        <f>IF(ISERROR(VLOOKUP($A$627, 文字檔!K:L, 2, 0)),0,VLOOKUP($A$627, 文字檔!K:L, 2, 0))</f>
        <v>-19635.75</v>
      </c>
      <c r="I627" s="5">
        <f>IF(ISERROR(VLOOKUP($A$627, 文字檔!M:N, 2, 0)),0,VLOOKUP($A$627, 文字檔!M:N, 2, 0))</f>
        <v>-4921.28</v>
      </c>
      <c r="J627" s="5">
        <f>IF(ISERROR(VLOOKUP($A$627, 文字檔!O:P, 2, 0)),0,VLOOKUP($A$627, 文字檔!O:P, 2, 0))</f>
        <v>0</v>
      </c>
      <c r="K627">
        <f>IF(ISERROR(VLOOKUP($A$627, 文字檔!Q:R, 2, 0)),0,VLOOKUP($A$627, 文字檔!Q:R, 2, 0))</f>
        <v>-14442.71</v>
      </c>
      <c r="L627">
        <f>IF(ISERROR(VLOOKUP($A$627, 文字檔!S:T, 2, 0)),0,VLOOKUP($A$627, 文字檔!S:T, 2, 0))</f>
        <v>0</v>
      </c>
      <c r="M627">
        <f>IF(ISERROR(VLOOKUP($A$627, 文字檔!U:V, 2, 0)),0,VLOOKUP($A$627, 文字檔!U:V, 2, 0))</f>
        <v>-23118.55</v>
      </c>
      <c r="N627">
        <f>IF(ISERROR(VLOOKUP($A$627, 文字檔!W:X, 2, 0)),0,VLOOKUP($A$627, 文字檔!W:X, 2, 0))</f>
        <v>-56113.599999999999</v>
      </c>
      <c r="O627">
        <f>IF(ISERROR(VLOOKUP($A$627, 文字檔!Y:Z, 2, 0)),0,VLOOKUP($A$627, 文字檔!Y:Z, 2, 0))</f>
        <v>12240.87</v>
      </c>
      <c r="P627">
        <f>IF(ISERROR(VLOOKUP($A$627, 文字檔!AA:AB, 2, 0)),0,VLOOKUP($A$627, 文字檔!AA:AB, 2, 0))</f>
        <v>-23518.49</v>
      </c>
    </row>
    <row r="628" spans="1:16" ht="16.2">
      <c r="A628" s="7">
        <v>44364</v>
      </c>
      <c r="B628" s="5">
        <f>SUMPRODUCT($C$2:$P$2,$C$628:$P$628)</f>
        <v>-136314.76999999999</v>
      </c>
      <c r="C628" s="5">
        <f>IF(ISERROR(VLOOKUP($A$628, 文字檔!A:B, 2, 0)),0,VLOOKUP($A$628, 文字檔!A:B, 2, 0))</f>
        <v>0</v>
      </c>
      <c r="D628" s="5">
        <f>IF(ISERROR(VLOOKUP($A$628, 文字檔!C:D, 2, 0)),0,VLOOKUP($A$628, 文字檔!C:D, 2, 0))</f>
        <v>-31632.21</v>
      </c>
      <c r="E628" s="5">
        <f>IF(ISERROR(VLOOKUP($A$628, 文字檔!E:F, 2, 0)),0,VLOOKUP($A$628, 文字檔!E:F, 2, 0))</f>
        <v>0</v>
      </c>
      <c r="F628" s="5">
        <f>IF(ISERROR(VLOOKUP($A$628, 文字檔!G:H, 2, 0)),0,VLOOKUP($A$628, 文字檔!G:H, 2, 0))</f>
        <v>0</v>
      </c>
      <c r="G628" s="5">
        <f>IF(ISERROR(VLOOKUP($A$628, 文字檔!I:J, 2, 0)),0,VLOOKUP($A$628, 文字檔!I:J, 2, 0))</f>
        <v>-4832.8100000000004</v>
      </c>
      <c r="H628" s="5">
        <f>IF(ISERROR(VLOOKUP($A$628, 文字檔!K:L, 2, 0)),0,VLOOKUP($A$628, 文字檔!K:L, 2, 0))</f>
        <v>-10025.25</v>
      </c>
      <c r="I628" s="5">
        <f>IF(ISERROR(VLOOKUP($A$628, 文字檔!M:N, 2, 0)),0,VLOOKUP($A$628, 文字檔!M:N, 2, 0))</f>
        <v>0</v>
      </c>
      <c r="J628" s="5">
        <f>IF(ISERROR(VLOOKUP($A$628, 文字檔!O:P, 2, 0)),0,VLOOKUP($A$628, 文字檔!O:P, 2, 0))</f>
        <v>0</v>
      </c>
      <c r="K628">
        <f>IF(ISERROR(VLOOKUP($A$628, 文字檔!Q:R, 2, 0)),0,VLOOKUP($A$628, 文字檔!Q:R, 2, 0))</f>
        <v>0</v>
      </c>
      <c r="L628">
        <f>IF(ISERROR(VLOOKUP($A$628, 文字檔!S:T, 2, 0)),0,VLOOKUP($A$628, 文字檔!S:T, 2, 0))</f>
        <v>0</v>
      </c>
      <c r="M628">
        <f>IF(ISERROR(VLOOKUP($A$628, 文字檔!U:V, 2, 0)),0,VLOOKUP($A$628, 文字檔!U:V, 2, 0))</f>
        <v>-38913.15</v>
      </c>
      <c r="N628">
        <f>IF(ISERROR(VLOOKUP($A$628, 文字檔!W:X, 2, 0)),0,VLOOKUP($A$628, 文字檔!W:X, 2, 0))</f>
        <v>0</v>
      </c>
      <c r="O628">
        <f>IF(ISERROR(VLOOKUP($A$628, 文字檔!Y:Z, 2, 0)),0,VLOOKUP($A$628, 文字檔!Y:Z, 2, 0))</f>
        <v>-50911.35</v>
      </c>
      <c r="P628">
        <f>IF(ISERROR(VLOOKUP($A$628, 文字檔!AA:AB, 2, 0)),0,VLOOKUP($A$628, 文字檔!AA:AB, 2, 0))</f>
        <v>0</v>
      </c>
    </row>
    <row r="629" spans="1:16" ht="16.2">
      <c r="A629" s="7">
        <v>44365</v>
      </c>
      <c r="B629" s="5">
        <f>SUMPRODUCT($C$2:$P$2,$C$629:$P$629)</f>
        <v>-16228.77</v>
      </c>
      <c r="C629" s="5">
        <f>IF(ISERROR(VLOOKUP($A$629, 文字檔!A:B, 2, 0)),0,VLOOKUP($A$629, 文字檔!A:B, 2, 0))</f>
        <v>0</v>
      </c>
      <c r="D629" s="5">
        <f>IF(ISERROR(VLOOKUP($A$629, 文字檔!C:D, 2, 0)),0,VLOOKUP($A$629, 文字檔!C:D, 2, 0))</f>
        <v>0</v>
      </c>
      <c r="E629" s="5">
        <f>IF(ISERROR(VLOOKUP($A$629, 文字檔!E:F, 2, 0)),0,VLOOKUP($A$629, 文字檔!E:F, 2, 0))</f>
        <v>0</v>
      </c>
      <c r="F629" s="5">
        <f>IF(ISERROR(VLOOKUP($A$629, 文字檔!G:H, 2, 0)),0,VLOOKUP($A$629, 文字檔!G:H, 2, 0))</f>
        <v>0</v>
      </c>
      <c r="G629" s="5">
        <f>IF(ISERROR(VLOOKUP($A$629, 文字檔!I:J, 2, 0)),0,VLOOKUP($A$629, 文字檔!I:J, 2, 0))</f>
        <v>-9036.7999999999993</v>
      </c>
      <c r="H629" s="5">
        <f>IF(ISERROR(VLOOKUP($A$629, 文字檔!K:L, 2, 0)),0,VLOOKUP($A$629, 文字檔!K:L, 2, 0))</f>
        <v>-1517.41</v>
      </c>
      <c r="I629" s="5">
        <f>IF(ISERROR(VLOOKUP($A$629, 文字檔!M:N, 2, 0)),0,VLOOKUP($A$629, 文字檔!M:N, 2, 0))</f>
        <v>0</v>
      </c>
      <c r="J629" s="5">
        <f>IF(ISERROR(VLOOKUP($A$629, 文字檔!O:P, 2, 0)),0,VLOOKUP($A$629, 文字檔!O:P, 2, 0))</f>
        <v>0</v>
      </c>
      <c r="K629">
        <f>IF(ISERROR(VLOOKUP($A$629, 文字檔!Q:R, 2, 0)),0,VLOOKUP($A$629, 文字檔!Q:R, 2, 0))</f>
        <v>0</v>
      </c>
      <c r="L629">
        <f>IF(ISERROR(VLOOKUP($A$629, 文字檔!S:T, 2, 0)),0,VLOOKUP($A$629, 文字檔!S:T, 2, 0))</f>
        <v>0</v>
      </c>
      <c r="M629">
        <f>IF(ISERROR(VLOOKUP($A$629, 文字檔!U:V, 2, 0)),0,VLOOKUP($A$629, 文字檔!U:V, 2, 0))</f>
        <v>9000</v>
      </c>
      <c r="N629">
        <f>IF(ISERROR(VLOOKUP($A$629, 文字檔!W:X, 2, 0)),0,VLOOKUP($A$629, 文字檔!W:X, 2, 0))</f>
        <v>-8037.25</v>
      </c>
      <c r="O629">
        <f>IF(ISERROR(VLOOKUP($A$629, 文字檔!Y:Z, 2, 0)),0,VLOOKUP($A$629, 文字檔!Y:Z, 2, 0))</f>
        <v>-6637.31</v>
      </c>
      <c r="P629">
        <f>IF(ISERROR(VLOOKUP($A$629, 文字檔!AA:AB, 2, 0)),0,VLOOKUP($A$629, 文字檔!AA:AB, 2, 0))</f>
        <v>0</v>
      </c>
    </row>
    <row r="630" spans="1:16" ht="16.2">
      <c r="A630" s="7">
        <v>44366</v>
      </c>
      <c r="B630" s="5">
        <f>SUMPRODUCT($C$2:$P$2,$C$630:$P$630)</f>
        <v>0</v>
      </c>
      <c r="C630" s="5">
        <f>IF(ISERROR(VLOOKUP($A$630, 文字檔!A:B, 2, 0)),0,VLOOKUP($A$630, 文字檔!A:B, 2, 0))</f>
        <v>0</v>
      </c>
      <c r="D630" s="5">
        <f>IF(ISERROR(VLOOKUP($A$630, 文字檔!C:D, 2, 0)),0,VLOOKUP($A$630, 文字檔!C:D, 2, 0))</f>
        <v>0</v>
      </c>
      <c r="E630" s="5">
        <f>IF(ISERROR(VLOOKUP($A$630, 文字檔!E:F, 2, 0)),0,VLOOKUP($A$630, 文字檔!E:F, 2, 0))</f>
        <v>0</v>
      </c>
      <c r="F630" s="5">
        <f>IF(ISERROR(VLOOKUP($A$630, 文字檔!G:H, 2, 0)),0,VLOOKUP($A$630, 文字檔!G:H, 2, 0))</f>
        <v>0</v>
      </c>
      <c r="G630" s="5">
        <f>IF(ISERROR(VLOOKUP($A$630, 文字檔!I:J, 2, 0)),0,VLOOKUP($A$630, 文字檔!I:J, 2, 0))</f>
        <v>0</v>
      </c>
      <c r="H630" s="5">
        <f>IF(ISERROR(VLOOKUP($A$630, 文字檔!K:L, 2, 0)),0,VLOOKUP($A$630, 文字檔!K:L, 2, 0))</f>
        <v>0</v>
      </c>
      <c r="I630" s="5">
        <f>IF(ISERROR(VLOOKUP($A$630, 文字檔!M:N, 2, 0)),0,VLOOKUP($A$630, 文字檔!M:N, 2, 0))</f>
        <v>0</v>
      </c>
      <c r="J630" s="5">
        <f>IF(ISERROR(VLOOKUP($A$630, 文字檔!O:P, 2, 0)),0,VLOOKUP($A$630, 文字檔!O:P, 2, 0))</f>
        <v>0</v>
      </c>
      <c r="K630">
        <f>IF(ISERROR(VLOOKUP($A$630, 文字檔!Q:R, 2, 0)),0,VLOOKUP($A$630, 文字檔!Q:R, 2, 0))</f>
        <v>0</v>
      </c>
      <c r="L630">
        <f>IF(ISERROR(VLOOKUP($A$630, 文字檔!S:T, 2, 0)),0,VLOOKUP($A$630, 文字檔!S:T, 2, 0))</f>
        <v>0</v>
      </c>
      <c r="M630">
        <f>IF(ISERROR(VLOOKUP($A$630, 文字檔!U:V, 2, 0)),0,VLOOKUP($A$630, 文字檔!U:V, 2, 0))</f>
        <v>0</v>
      </c>
      <c r="N630">
        <f>IF(ISERROR(VLOOKUP($A$630, 文字檔!W:X, 2, 0)),0,VLOOKUP($A$630, 文字檔!W:X, 2, 0))</f>
        <v>0</v>
      </c>
      <c r="O630">
        <f>IF(ISERROR(VLOOKUP($A$630, 文字檔!Y:Z, 2, 0)),0,VLOOKUP($A$630, 文字檔!Y:Z, 2, 0))</f>
        <v>0</v>
      </c>
      <c r="P630">
        <f>IF(ISERROR(VLOOKUP($A$630, 文字檔!AA:AB, 2, 0)),0,VLOOKUP($A$630, 文字檔!AA:AB, 2, 0))</f>
        <v>0</v>
      </c>
    </row>
    <row r="631" spans="1:16" ht="16.2">
      <c r="A631" s="7">
        <v>44367</v>
      </c>
      <c r="B631" s="5">
        <f>SUMPRODUCT($C$2:$P$2,$C$631:$P$631)</f>
        <v>0</v>
      </c>
      <c r="C631" s="5">
        <f>IF(ISERROR(VLOOKUP($A$631, 文字檔!A:B, 2, 0)),0,VLOOKUP($A$631, 文字檔!A:B, 2, 0))</f>
        <v>0</v>
      </c>
      <c r="D631" s="5">
        <f>IF(ISERROR(VLOOKUP($A$631, 文字檔!C:D, 2, 0)),0,VLOOKUP($A$631, 文字檔!C:D, 2, 0))</f>
        <v>0</v>
      </c>
      <c r="E631" s="5">
        <f>IF(ISERROR(VLOOKUP($A$631, 文字檔!E:F, 2, 0)),0,VLOOKUP($A$631, 文字檔!E:F, 2, 0))</f>
        <v>0</v>
      </c>
      <c r="F631" s="5">
        <f>IF(ISERROR(VLOOKUP($A$631, 文字檔!G:H, 2, 0)),0,VLOOKUP($A$631, 文字檔!G:H, 2, 0))</f>
        <v>0</v>
      </c>
      <c r="G631" s="5">
        <f>IF(ISERROR(VLOOKUP($A$631, 文字檔!I:J, 2, 0)),0,VLOOKUP($A$631, 文字檔!I:J, 2, 0))</f>
        <v>0</v>
      </c>
      <c r="H631" s="5">
        <f>IF(ISERROR(VLOOKUP($A$631, 文字檔!K:L, 2, 0)),0,VLOOKUP($A$631, 文字檔!K:L, 2, 0))</f>
        <v>0</v>
      </c>
      <c r="I631" s="5">
        <f>IF(ISERROR(VLOOKUP($A$631, 文字檔!M:N, 2, 0)),0,VLOOKUP($A$631, 文字檔!M:N, 2, 0))</f>
        <v>0</v>
      </c>
      <c r="J631" s="5">
        <f>IF(ISERROR(VLOOKUP($A$631, 文字檔!O:P, 2, 0)),0,VLOOKUP($A$631, 文字檔!O:P, 2, 0))</f>
        <v>0</v>
      </c>
      <c r="K631">
        <f>IF(ISERROR(VLOOKUP($A$631, 文字檔!Q:R, 2, 0)),0,VLOOKUP($A$631, 文字檔!Q:R, 2, 0))</f>
        <v>0</v>
      </c>
      <c r="L631">
        <f>IF(ISERROR(VLOOKUP($A$631, 文字檔!S:T, 2, 0)),0,VLOOKUP($A$631, 文字檔!S:T, 2, 0))</f>
        <v>0</v>
      </c>
      <c r="M631">
        <f>IF(ISERROR(VLOOKUP($A$631, 文字檔!U:V, 2, 0)),0,VLOOKUP($A$631, 文字檔!U:V, 2, 0))</f>
        <v>0</v>
      </c>
      <c r="N631">
        <f>IF(ISERROR(VLOOKUP($A$631, 文字檔!W:X, 2, 0)),0,VLOOKUP($A$631, 文字檔!W:X, 2, 0))</f>
        <v>0</v>
      </c>
      <c r="O631">
        <f>IF(ISERROR(VLOOKUP($A$631, 文字檔!Y:Z, 2, 0)),0,VLOOKUP($A$631, 文字檔!Y:Z, 2, 0))</f>
        <v>0</v>
      </c>
      <c r="P631">
        <f>IF(ISERROR(VLOOKUP($A$631, 文字檔!AA:AB, 2, 0)),0,VLOOKUP($A$631, 文字檔!AA:AB, 2, 0))</f>
        <v>0</v>
      </c>
    </row>
    <row r="632" spans="1:16" ht="16.2">
      <c r="A632" s="7">
        <v>44368</v>
      </c>
      <c r="B632" s="5">
        <f>SUMPRODUCT($C$2:$P$2,$C$632:$P$632)</f>
        <v>72275.37</v>
      </c>
      <c r="C632" s="5">
        <f>IF(ISERROR(VLOOKUP($A$632, 文字檔!A:B, 2, 0)),0,VLOOKUP($A$632, 文字檔!A:B, 2, 0))</f>
        <v>0</v>
      </c>
      <c r="D632" s="5">
        <f>IF(ISERROR(VLOOKUP($A$632, 文字檔!C:D, 2, 0)),0,VLOOKUP($A$632, 文字檔!C:D, 2, 0))</f>
        <v>19088.2</v>
      </c>
      <c r="E632" s="5">
        <f>IF(ISERROR(VLOOKUP($A$632, 文字檔!E:F, 2, 0)),0,VLOOKUP($A$632, 文字檔!E:F, 2, 0))</f>
        <v>0</v>
      </c>
      <c r="F632" s="5">
        <f>IF(ISERROR(VLOOKUP($A$632, 文字檔!G:H, 2, 0)),0,VLOOKUP($A$632, 文字檔!G:H, 2, 0))</f>
        <v>0</v>
      </c>
      <c r="G632" s="5">
        <f>IF(ISERROR(VLOOKUP($A$632, 文字檔!I:J, 2, 0)),0,VLOOKUP($A$632, 文字檔!I:J, 2, 0))</f>
        <v>0</v>
      </c>
      <c r="H632" s="5">
        <f>IF(ISERROR(VLOOKUP($A$632, 文字檔!K:L, 2, 0)),0,VLOOKUP($A$632, 文字檔!K:L, 2, 0))</f>
        <v>-15140.32</v>
      </c>
      <c r="I632" s="5">
        <f>IF(ISERROR(VLOOKUP($A$632, 文字檔!M:N, 2, 0)),0,VLOOKUP($A$632, 文字檔!M:N, 2, 0))</f>
        <v>0</v>
      </c>
      <c r="J632" s="5">
        <f>IF(ISERROR(VLOOKUP($A$632, 文字檔!O:P, 2, 0)),0,VLOOKUP($A$632, 文字檔!O:P, 2, 0))</f>
        <v>0</v>
      </c>
      <c r="K632">
        <f>IF(ISERROR(VLOOKUP($A$632, 文字檔!Q:R, 2, 0)),0,VLOOKUP($A$632, 文字檔!Q:R, 2, 0))</f>
        <v>0</v>
      </c>
      <c r="L632">
        <f>IF(ISERROR(VLOOKUP($A$632, 文字檔!S:T, 2, 0)),0,VLOOKUP($A$632, 文字檔!S:T, 2, 0))</f>
        <v>8581.74</v>
      </c>
      <c r="M632">
        <f>IF(ISERROR(VLOOKUP($A$632, 文字檔!U:V, 2, 0)),0,VLOOKUP($A$632, 文字檔!U:V, 2, 0))</f>
        <v>58000</v>
      </c>
      <c r="N632">
        <f>IF(ISERROR(VLOOKUP($A$632, 文字檔!W:X, 2, 0)),0,VLOOKUP($A$632, 文字檔!W:X, 2, 0))</f>
        <v>0</v>
      </c>
      <c r="O632">
        <f>IF(ISERROR(VLOOKUP($A$632, 文字檔!Y:Z, 2, 0)),0,VLOOKUP($A$632, 文字檔!Y:Z, 2, 0))</f>
        <v>6054.04</v>
      </c>
      <c r="P632">
        <f>IF(ISERROR(VLOOKUP($A$632, 文字檔!AA:AB, 2, 0)),0,VLOOKUP($A$632, 文字檔!AA:AB, 2, 0))</f>
        <v>-4308.29</v>
      </c>
    </row>
    <row r="633" spans="1:16" ht="16.2">
      <c r="A633" s="7">
        <v>44369</v>
      </c>
      <c r="B633" s="5">
        <f>SUMPRODUCT($C$2:$P$2,$C$633:$P$633)</f>
        <v>-133414.42000000001</v>
      </c>
      <c r="C633" s="5">
        <f>IF(ISERROR(VLOOKUP($A$633, 文字檔!A:B, 2, 0)),0,VLOOKUP($A$633, 文字檔!A:B, 2, 0))</f>
        <v>0</v>
      </c>
      <c r="D633" s="5">
        <f>IF(ISERROR(VLOOKUP($A$633, 文字檔!C:D, 2, 0)),0,VLOOKUP($A$633, 文字檔!C:D, 2, 0))</f>
        <v>-13200</v>
      </c>
      <c r="E633" s="5">
        <f>IF(ISERROR(VLOOKUP($A$633, 文字檔!E:F, 2, 0)),0,VLOOKUP($A$633, 文字檔!E:F, 2, 0))</f>
        <v>0</v>
      </c>
      <c r="F633" s="5">
        <f>IF(ISERROR(VLOOKUP($A$633, 文字檔!G:H, 2, 0)),0,VLOOKUP($A$633, 文字檔!G:H, 2, 0))</f>
        <v>0</v>
      </c>
      <c r="G633" s="5">
        <f>IF(ISERROR(VLOOKUP($A$633, 文字檔!I:J, 2, 0)),0,VLOOKUP($A$633, 文字檔!I:J, 2, 0))</f>
        <v>-26625.58</v>
      </c>
      <c r="H633" s="5">
        <f>IF(ISERROR(VLOOKUP($A$633, 文字檔!K:L, 2, 0)),0,VLOOKUP($A$633, 文字檔!K:L, 2, 0))</f>
        <v>7575.41</v>
      </c>
      <c r="I633" s="5">
        <f>IF(ISERROR(VLOOKUP($A$633, 文字檔!M:N, 2, 0)),0,VLOOKUP($A$633, 文字檔!M:N, 2, 0))</f>
        <v>0</v>
      </c>
      <c r="J633" s="5">
        <f>IF(ISERROR(VLOOKUP($A$633, 文字檔!O:P, 2, 0)),0,VLOOKUP($A$633, 文字檔!O:P, 2, 0))</f>
        <v>0</v>
      </c>
      <c r="K633">
        <f>IF(ISERROR(VLOOKUP($A$633, 文字檔!Q:R, 2, 0)),0,VLOOKUP($A$633, 文字檔!Q:R, 2, 0))</f>
        <v>-24114.38</v>
      </c>
      <c r="L633">
        <f>IF(ISERROR(VLOOKUP($A$633, 文字檔!S:T, 2, 0)),0,VLOOKUP($A$633, 文字檔!S:T, 2, 0))</f>
        <v>0</v>
      </c>
      <c r="M633">
        <f>IF(ISERROR(VLOOKUP($A$633, 文字檔!U:V, 2, 0)),0,VLOOKUP($A$633, 文字檔!U:V, 2, 0))</f>
        <v>-13200</v>
      </c>
      <c r="N633">
        <f>IF(ISERROR(VLOOKUP($A$633, 文字檔!W:X, 2, 0)),0,VLOOKUP($A$633, 文字檔!W:X, 2, 0))</f>
        <v>-11222.43</v>
      </c>
      <c r="O633">
        <f>IF(ISERROR(VLOOKUP($A$633, 文字檔!Y:Z, 2, 0)),0,VLOOKUP($A$633, 文字檔!Y:Z, 2, 0))</f>
        <v>-13512.79</v>
      </c>
      <c r="P633">
        <f>IF(ISERROR(VLOOKUP($A$633, 文字檔!AA:AB, 2, 0)),0,VLOOKUP($A$633, 文字檔!AA:AB, 2, 0))</f>
        <v>-39114.65</v>
      </c>
    </row>
    <row r="634" spans="1:16" ht="16.2">
      <c r="A634" s="7">
        <v>44370</v>
      </c>
      <c r="B634" s="5">
        <f>SUMPRODUCT($C$2:$P$2,$C$634:$P$634)</f>
        <v>7714.8599999999951</v>
      </c>
      <c r="C634" s="5">
        <f>IF(ISERROR(VLOOKUP($A$634, 文字檔!A:B, 2, 0)),0,VLOOKUP($A$634, 文字檔!A:B, 2, 0))</f>
        <v>0</v>
      </c>
      <c r="D634" s="5">
        <f>IF(ISERROR(VLOOKUP($A$634, 文字檔!C:D, 2, 0)),0,VLOOKUP($A$634, 文字檔!C:D, 2, 0))</f>
        <v>-43717.32</v>
      </c>
      <c r="E634" s="5">
        <f>IF(ISERROR(VLOOKUP($A$634, 文字檔!E:F, 2, 0)),0,VLOOKUP($A$634, 文字檔!E:F, 2, 0))</f>
        <v>0</v>
      </c>
      <c r="F634" s="5">
        <f>IF(ISERROR(VLOOKUP($A$634, 文字檔!G:H, 2, 0)),0,VLOOKUP($A$634, 文字檔!G:H, 2, 0))</f>
        <v>0</v>
      </c>
      <c r="G634" s="5">
        <f>IF(ISERROR(VLOOKUP($A$634, 文字檔!I:J, 2, 0)),0,VLOOKUP($A$634, 文字檔!I:J, 2, 0))</f>
        <v>35487.24</v>
      </c>
      <c r="H634" s="5">
        <f>IF(ISERROR(VLOOKUP($A$634, 文字檔!K:L, 2, 0)),0,VLOOKUP($A$634, 文字檔!K:L, 2, 0))</f>
        <v>369.59</v>
      </c>
      <c r="I634" s="5">
        <f>IF(ISERROR(VLOOKUP($A$634, 文字檔!M:N, 2, 0)),0,VLOOKUP($A$634, 文字檔!M:N, 2, 0))</f>
        <v>0</v>
      </c>
      <c r="J634" s="5">
        <f>IF(ISERROR(VLOOKUP($A$634, 文字檔!O:P, 2, 0)),0,VLOOKUP($A$634, 文字檔!O:P, 2, 0))</f>
        <v>0</v>
      </c>
      <c r="K634">
        <f>IF(ISERROR(VLOOKUP($A$634, 文字檔!Q:R, 2, 0)),0,VLOOKUP($A$634, 文字檔!Q:R, 2, 0))</f>
        <v>48800</v>
      </c>
      <c r="L634">
        <f>IF(ISERROR(VLOOKUP($A$634, 文字檔!S:T, 2, 0)),0,VLOOKUP($A$634, 文字檔!S:T, 2, 0))</f>
        <v>0</v>
      </c>
      <c r="M634">
        <f>IF(ISERROR(VLOOKUP($A$634, 文字檔!U:V, 2, 0)),0,VLOOKUP($A$634, 文字檔!U:V, 2, 0))</f>
        <v>-33833.919999999998</v>
      </c>
      <c r="N634">
        <f>IF(ISERROR(VLOOKUP($A$634, 文字檔!W:X, 2, 0)),0,VLOOKUP($A$634, 文字檔!W:X, 2, 0))</f>
        <v>4682.62</v>
      </c>
      <c r="O634">
        <f>IF(ISERROR(VLOOKUP($A$634, 文字檔!Y:Z, 2, 0)),0,VLOOKUP($A$634, 文字檔!Y:Z, 2, 0))</f>
        <v>-4073.35</v>
      </c>
      <c r="P634">
        <f>IF(ISERROR(VLOOKUP($A$634, 文字檔!AA:AB, 2, 0)),0,VLOOKUP($A$634, 文字檔!AA:AB, 2, 0))</f>
        <v>0</v>
      </c>
    </row>
    <row r="635" spans="1:16" ht="16.2">
      <c r="A635" s="7">
        <v>44371</v>
      </c>
      <c r="B635" s="5">
        <f>SUMPRODUCT($C$2:$P$2,$C$635:$P$635)</f>
        <v>15285.880000000001</v>
      </c>
      <c r="C635" s="5">
        <f>IF(ISERROR(VLOOKUP($A$635, 文字檔!A:B, 2, 0)),0,VLOOKUP($A$635, 文字檔!A:B, 2, 0))</f>
        <v>0</v>
      </c>
      <c r="D635" s="5">
        <f>IF(ISERROR(VLOOKUP($A$635, 文字檔!C:D, 2, 0)),0,VLOOKUP($A$635, 文字檔!C:D, 2, 0))</f>
        <v>4280.6400000000003</v>
      </c>
      <c r="E635" s="5">
        <f>IF(ISERROR(VLOOKUP($A$635, 文字檔!E:F, 2, 0)),0,VLOOKUP($A$635, 文字檔!E:F, 2, 0))</f>
        <v>0</v>
      </c>
      <c r="F635" s="5">
        <f>IF(ISERROR(VLOOKUP($A$635, 文字檔!G:H, 2, 0)),0,VLOOKUP($A$635, 文字檔!G:H, 2, 0))</f>
        <v>0</v>
      </c>
      <c r="G635" s="5">
        <f>IF(ISERROR(VLOOKUP($A$635, 文字檔!I:J, 2, 0)),0,VLOOKUP($A$635, 文字檔!I:J, 2, 0))</f>
        <v>-9716.7800000000007</v>
      </c>
      <c r="H635" s="5">
        <f>IF(ISERROR(VLOOKUP($A$635, 文字檔!K:L, 2, 0)),0,VLOOKUP($A$635, 文字檔!K:L, 2, 0))</f>
        <v>160.02000000000001</v>
      </c>
      <c r="I635" s="5">
        <f>IF(ISERROR(VLOOKUP($A$635, 文字檔!M:N, 2, 0)),0,VLOOKUP($A$635, 文字檔!M:N, 2, 0))</f>
        <v>-22516.78</v>
      </c>
      <c r="J635" s="5">
        <f>IF(ISERROR(VLOOKUP($A$635, 文字檔!O:P, 2, 0)),0,VLOOKUP($A$635, 文字檔!O:P, 2, 0))</f>
        <v>0</v>
      </c>
      <c r="K635">
        <f>IF(ISERROR(VLOOKUP($A$635, 文字檔!Q:R, 2, 0)),0,VLOOKUP($A$635, 文字檔!Q:R, 2, 0))</f>
        <v>12800</v>
      </c>
      <c r="L635">
        <f>IF(ISERROR(VLOOKUP($A$635, 文字檔!S:T, 2, 0)),0,VLOOKUP($A$635, 文字檔!S:T, 2, 0))</f>
        <v>0</v>
      </c>
      <c r="M635">
        <f>IF(ISERROR(VLOOKUP($A$635, 文字檔!U:V, 2, 0)),0,VLOOKUP($A$635, 文字檔!U:V, 2, 0))</f>
        <v>12800</v>
      </c>
      <c r="N635">
        <f>IF(ISERROR(VLOOKUP($A$635, 文字檔!W:X, 2, 0)),0,VLOOKUP($A$635, 文字檔!W:X, 2, 0))</f>
        <v>12800</v>
      </c>
      <c r="O635">
        <f>IF(ISERROR(VLOOKUP($A$635, 文字檔!Y:Z, 2, 0)),0,VLOOKUP($A$635, 文字檔!Y:Z, 2, 0))</f>
        <v>12800</v>
      </c>
      <c r="P635">
        <f>IF(ISERROR(VLOOKUP($A$635, 文字檔!AA:AB, 2, 0)),0,VLOOKUP($A$635, 文字檔!AA:AB, 2, 0))</f>
        <v>-8121.22</v>
      </c>
    </row>
    <row r="636" spans="1:16" ht="16.2">
      <c r="A636" s="7">
        <v>44372</v>
      </c>
      <c r="B636" s="5">
        <f>SUMPRODUCT($C$2:$P$2,$C$636:$P$636)</f>
        <v>105290.84</v>
      </c>
      <c r="C636" s="5">
        <f>IF(ISERROR(VLOOKUP($A$636, 文字檔!A:B, 2, 0)),0,VLOOKUP($A$636, 文字檔!A:B, 2, 0))</f>
        <v>0</v>
      </c>
      <c r="D636" s="5">
        <f>IF(ISERROR(VLOOKUP($A$636, 文字檔!C:D, 2, 0)),0,VLOOKUP($A$636, 文字檔!C:D, 2, 0))</f>
        <v>35474.519999999997</v>
      </c>
      <c r="E636" s="5">
        <f>IF(ISERROR(VLOOKUP($A$636, 文字檔!E:F, 2, 0)),0,VLOOKUP($A$636, 文字檔!E:F, 2, 0))</f>
        <v>0</v>
      </c>
      <c r="F636" s="5">
        <f>IF(ISERROR(VLOOKUP($A$636, 文字檔!G:H, 2, 0)),0,VLOOKUP($A$636, 文字檔!G:H, 2, 0))</f>
        <v>0</v>
      </c>
      <c r="G636" s="5">
        <f>IF(ISERROR(VLOOKUP($A$636, 文字檔!I:J, 2, 0)),0,VLOOKUP($A$636, 文字檔!I:J, 2, 0))</f>
        <v>0</v>
      </c>
      <c r="H636" s="5">
        <f>IF(ISERROR(VLOOKUP($A$636, 文字檔!K:L, 2, 0)),0,VLOOKUP($A$636, 文字檔!K:L, 2, 0))</f>
        <v>-47.57</v>
      </c>
      <c r="I636" s="5">
        <f>IF(ISERROR(VLOOKUP($A$636, 文字檔!M:N, 2, 0)),0,VLOOKUP($A$636, 文字檔!M:N, 2, 0))</f>
        <v>-3443.01</v>
      </c>
      <c r="J636" s="5">
        <f>IF(ISERROR(VLOOKUP($A$636, 文字檔!O:P, 2, 0)),0,VLOOKUP($A$636, 文字檔!O:P, 2, 0))</f>
        <v>-17046.7</v>
      </c>
      <c r="K636">
        <f>IF(ISERROR(VLOOKUP($A$636, 文字檔!Q:R, 2, 0)),0,VLOOKUP($A$636, 文字檔!Q:R, 2, 0))</f>
        <v>23876.26</v>
      </c>
      <c r="L636">
        <f>IF(ISERROR(VLOOKUP($A$636, 文字檔!S:T, 2, 0)),0,VLOOKUP($A$636, 文字檔!S:T, 2, 0))</f>
        <v>0</v>
      </c>
      <c r="M636">
        <f>IF(ISERROR(VLOOKUP($A$636, 文字檔!U:V, 2, 0)),0,VLOOKUP($A$636, 文字檔!U:V, 2, 0))</f>
        <v>16600</v>
      </c>
      <c r="N636">
        <f>IF(ISERROR(VLOOKUP($A$636, 文字檔!W:X, 2, 0)),0,VLOOKUP($A$636, 文字檔!W:X, 2, 0))</f>
        <v>16600</v>
      </c>
      <c r="O636">
        <f>IF(ISERROR(VLOOKUP($A$636, 文字檔!Y:Z, 2, 0)),0,VLOOKUP($A$636, 文字檔!Y:Z, 2, 0))</f>
        <v>16677.34</v>
      </c>
      <c r="P636">
        <f>IF(ISERROR(VLOOKUP($A$636, 文字檔!AA:AB, 2, 0)),0,VLOOKUP($A$636, 文字檔!AA:AB, 2, 0))</f>
        <v>16600</v>
      </c>
    </row>
    <row r="637" spans="1:16" ht="16.2">
      <c r="A637" s="7">
        <v>44373</v>
      </c>
      <c r="B637" s="5">
        <f>SUMPRODUCT($C$2:$P$2,$C$637:$P$637)</f>
        <v>0</v>
      </c>
      <c r="C637" s="5">
        <f>IF(ISERROR(VLOOKUP($A$637, 文字檔!A:B, 2, 0)),0,VLOOKUP($A$637, 文字檔!A:B, 2, 0))</f>
        <v>0</v>
      </c>
      <c r="D637" s="5">
        <f>IF(ISERROR(VLOOKUP($A$637, 文字檔!C:D, 2, 0)),0,VLOOKUP($A$637, 文字檔!C:D, 2, 0))</f>
        <v>0</v>
      </c>
      <c r="E637" s="5">
        <f>IF(ISERROR(VLOOKUP($A$637, 文字檔!E:F, 2, 0)),0,VLOOKUP($A$637, 文字檔!E:F, 2, 0))</f>
        <v>0</v>
      </c>
      <c r="F637" s="5">
        <f>IF(ISERROR(VLOOKUP($A$637, 文字檔!G:H, 2, 0)),0,VLOOKUP($A$637, 文字檔!G:H, 2, 0))</f>
        <v>0</v>
      </c>
      <c r="G637" s="5">
        <f>IF(ISERROR(VLOOKUP($A$637, 文字檔!I:J, 2, 0)),0,VLOOKUP($A$637, 文字檔!I:J, 2, 0))</f>
        <v>0</v>
      </c>
      <c r="H637" s="5">
        <f>IF(ISERROR(VLOOKUP($A$637, 文字檔!K:L, 2, 0)),0,VLOOKUP($A$637, 文字檔!K:L, 2, 0))</f>
        <v>0</v>
      </c>
      <c r="I637" s="5">
        <f>IF(ISERROR(VLOOKUP($A$637, 文字檔!M:N, 2, 0)),0,VLOOKUP($A$637, 文字檔!M:N, 2, 0))</f>
        <v>0</v>
      </c>
      <c r="J637" s="5">
        <f>IF(ISERROR(VLOOKUP($A$637, 文字檔!O:P, 2, 0)),0,VLOOKUP($A$637, 文字檔!O:P, 2, 0))</f>
        <v>0</v>
      </c>
      <c r="K637">
        <f>IF(ISERROR(VLOOKUP($A$637, 文字檔!Q:R, 2, 0)),0,VLOOKUP($A$637, 文字檔!Q:R, 2, 0))</f>
        <v>0</v>
      </c>
      <c r="L637">
        <f>IF(ISERROR(VLOOKUP($A$637, 文字檔!S:T, 2, 0)),0,VLOOKUP($A$637, 文字檔!S:T, 2, 0))</f>
        <v>0</v>
      </c>
      <c r="M637">
        <f>IF(ISERROR(VLOOKUP($A$637, 文字檔!U:V, 2, 0)),0,VLOOKUP($A$637, 文字檔!U:V, 2, 0))</f>
        <v>0</v>
      </c>
      <c r="N637">
        <f>IF(ISERROR(VLOOKUP($A$637, 文字檔!W:X, 2, 0)),0,VLOOKUP($A$637, 文字檔!W:X, 2, 0))</f>
        <v>0</v>
      </c>
      <c r="O637">
        <f>IF(ISERROR(VLOOKUP($A$637, 文字檔!Y:Z, 2, 0)),0,VLOOKUP($A$637, 文字檔!Y:Z, 2, 0))</f>
        <v>0</v>
      </c>
      <c r="P637">
        <f>IF(ISERROR(VLOOKUP($A$637, 文字檔!AA:AB, 2, 0)),0,VLOOKUP($A$637, 文字檔!AA:AB, 2, 0))</f>
        <v>0</v>
      </c>
    </row>
    <row r="638" spans="1:16" ht="16.2">
      <c r="A638" s="7">
        <v>44374</v>
      </c>
      <c r="B638" s="5">
        <f>SUMPRODUCT($C$2:$P$2,$C$638:$P$638)</f>
        <v>0</v>
      </c>
      <c r="C638" s="5">
        <f>IF(ISERROR(VLOOKUP($A$638, 文字檔!A:B, 2, 0)),0,VLOOKUP($A$638, 文字檔!A:B, 2, 0))</f>
        <v>0</v>
      </c>
      <c r="D638" s="5">
        <f>IF(ISERROR(VLOOKUP($A$638, 文字檔!C:D, 2, 0)),0,VLOOKUP($A$638, 文字檔!C:D, 2, 0))</f>
        <v>0</v>
      </c>
      <c r="E638" s="5">
        <f>IF(ISERROR(VLOOKUP($A$638, 文字檔!E:F, 2, 0)),0,VLOOKUP($A$638, 文字檔!E:F, 2, 0))</f>
        <v>0</v>
      </c>
      <c r="F638" s="5">
        <f>IF(ISERROR(VLOOKUP($A$638, 文字檔!G:H, 2, 0)),0,VLOOKUP($A$638, 文字檔!G:H, 2, 0))</f>
        <v>0</v>
      </c>
      <c r="G638" s="5">
        <f>IF(ISERROR(VLOOKUP($A$638, 文字檔!I:J, 2, 0)),0,VLOOKUP($A$638, 文字檔!I:J, 2, 0))</f>
        <v>0</v>
      </c>
      <c r="H638" s="5">
        <f>IF(ISERROR(VLOOKUP($A$638, 文字檔!K:L, 2, 0)),0,VLOOKUP($A$638, 文字檔!K:L, 2, 0))</f>
        <v>0</v>
      </c>
      <c r="I638" s="5">
        <f>IF(ISERROR(VLOOKUP($A$638, 文字檔!M:N, 2, 0)),0,VLOOKUP($A$638, 文字檔!M:N, 2, 0))</f>
        <v>0</v>
      </c>
      <c r="J638" s="5">
        <f>IF(ISERROR(VLOOKUP($A$638, 文字檔!O:P, 2, 0)),0,VLOOKUP($A$638, 文字檔!O:P, 2, 0))</f>
        <v>0</v>
      </c>
      <c r="K638">
        <f>IF(ISERROR(VLOOKUP($A$638, 文字檔!Q:R, 2, 0)),0,VLOOKUP($A$638, 文字檔!Q:R, 2, 0))</f>
        <v>0</v>
      </c>
      <c r="L638">
        <f>IF(ISERROR(VLOOKUP($A$638, 文字檔!S:T, 2, 0)),0,VLOOKUP($A$638, 文字檔!S:T, 2, 0))</f>
        <v>0</v>
      </c>
      <c r="M638">
        <f>IF(ISERROR(VLOOKUP($A$638, 文字檔!U:V, 2, 0)),0,VLOOKUP($A$638, 文字檔!U:V, 2, 0))</f>
        <v>0</v>
      </c>
      <c r="N638">
        <f>IF(ISERROR(VLOOKUP($A$638, 文字檔!W:X, 2, 0)),0,VLOOKUP($A$638, 文字檔!W:X, 2, 0))</f>
        <v>0</v>
      </c>
      <c r="O638">
        <f>IF(ISERROR(VLOOKUP($A$638, 文字檔!Y:Z, 2, 0)),0,VLOOKUP($A$638, 文字檔!Y:Z, 2, 0))</f>
        <v>0</v>
      </c>
      <c r="P638">
        <f>IF(ISERROR(VLOOKUP($A$638, 文字檔!AA:AB, 2, 0)),0,VLOOKUP($A$638, 文字檔!AA:AB, 2, 0))</f>
        <v>0</v>
      </c>
    </row>
    <row r="639" spans="1:16" ht="16.2">
      <c r="A639" s="7">
        <v>44375</v>
      </c>
      <c r="B639" s="5">
        <f>SUMPRODUCT($C$2:$P$2,$C$639:$P$639)</f>
        <v>75076.53</v>
      </c>
      <c r="C639" s="5">
        <f>IF(ISERROR(VLOOKUP($A$639, 文字檔!A:B, 2, 0)),0,VLOOKUP($A$639, 文字檔!A:B, 2, 0))</f>
        <v>0</v>
      </c>
      <c r="D639" s="5">
        <f>IF(ISERROR(VLOOKUP($A$639, 文字檔!C:D, 2, 0)),0,VLOOKUP($A$639, 文字檔!C:D, 2, 0))</f>
        <v>0</v>
      </c>
      <c r="E639" s="5">
        <f>IF(ISERROR(VLOOKUP($A$639, 文字檔!E:F, 2, 0)),0,VLOOKUP($A$639, 文字檔!E:F, 2, 0))</f>
        <v>0</v>
      </c>
      <c r="F639" s="5">
        <f>IF(ISERROR(VLOOKUP($A$639, 文字檔!G:H, 2, 0)),0,VLOOKUP($A$639, 文字檔!G:H, 2, 0))</f>
        <v>0</v>
      </c>
      <c r="G639" s="5">
        <f>IF(ISERROR(VLOOKUP($A$639, 文字檔!I:J, 2, 0)),0,VLOOKUP($A$639, 文字檔!I:J, 2, 0))</f>
        <v>0</v>
      </c>
      <c r="H639" s="5">
        <f>IF(ISERROR(VLOOKUP($A$639, 文字檔!K:L, 2, 0)),0,VLOOKUP($A$639, 文字檔!K:L, 2, 0))</f>
        <v>0</v>
      </c>
      <c r="I639" s="5">
        <f>IF(ISERROR(VLOOKUP($A$639, 文字檔!M:N, 2, 0)),0,VLOOKUP($A$639, 文字檔!M:N, 2, 0))</f>
        <v>5476.53</v>
      </c>
      <c r="J639" s="5">
        <f>IF(ISERROR(VLOOKUP($A$639, 文字檔!O:P, 2, 0)),0,VLOOKUP($A$639, 文字檔!O:P, 2, 0))</f>
        <v>0</v>
      </c>
      <c r="K639">
        <f>IF(ISERROR(VLOOKUP($A$639, 文字檔!Q:R, 2, 0)),0,VLOOKUP($A$639, 文字檔!Q:R, 2, 0))</f>
        <v>0</v>
      </c>
      <c r="L639">
        <f>IF(ISERROR(VLOOKUP($A$639, 文字檔!S:T, 2, 0)),0,VLOOKUP($A$639, 文字檔!S:T, 2, 0))</f>
        <v>0</v>
      </c>
      <c r="M639">
        <f>IF(ISERROR(VLOOKUP($A$639, 文字檔!U:V, 2, 0)),0,VLOOKUP($A$639, 文字檔!U:V, 2, 0))</f>
        <v>23200</v>
      </c>
      <c r="N639">
        <f>IF(ISERROR(VLOOKUP($A$639, 文字檔!W:X, 2, 0)),0,VLOOKUP($A$639, 文字檔!W:X, 2, 0))</f>
        <v>23200</v>
      </c>
      <c r="O639">
        <f>IF(ISERROR(VLOOKUP($A$639, 文字檔!Y:Z, 2, 0)),0,VLOOKUP($A$639, 文字檔!Y:Z, 2, 0))</f>
        <v>0</v>
      </c>
      <c r="P639">
        <f>IF(ISERROR(VLOOKUP($A$639, 文字檔!AA:AB, 2, 0)),0,VLOOKUP($A$639, 文字檔!AA:AB, 2, 0))</f>
        <v>23200</v>
      </c>
    </row>
    <row r="640" spans="1:16" ht="16.2">
      <c r="A640" s="7">
        <v>44376</v>
      </c>
      <c r="B640" s="5">
        <f>SUMPRODUCT($C$2:$P$2,$C$640:$P$640)</f>
        <v>-35412.179999999993</v>
      </c>
      <c r="C640" s="5">
        <f>IF(ISERROR(VLOOKUP($A$640, 文字檔!A:B, 2, 0)),0,VLOOKUP($A$640, 文字檔!A:B, 2, 0))</f>
        <v>0</v>
      </c>
      <c r="D640" s="5">
        <f>IF(ISERROR(VLOOKUP($A$640, 文字檔!C:D, 2, 0)),0,VLOOKUP($A$640, 文字檔!C:D, 2, 0))</f>
        <v>0</v>
      </c>
      <c r="E640" s="5">
        <f>IF(ISERROR(VLOOKUP($A$640, 文字檔!E:F, 2, 0)),0,VLOOKUP($A$640, 文字檔!E:F, 2, 0))</f>
        <v>0</v>
      </c>
      <c r="F640" s="5">
        <f>IF(ISERROR(VLOOKUP($A$640, 文字檔!G:H, 2, 0)),0,VLOOKUP($A$640, 文字檔!G:H, 2, 0))</f>
        <v>-1726.05</v>
      </c>
      <c r="G640" s="5">
        <f>IF(ISERROR(VLOOKUP($A$640, 文字檔!I:J, 2, 0)),0,VLOOKUP($A$640, 文字檔!I:J, 2, 0))</f>
        <v>-11252.97</v>
      </c>
      <c r="H640" s="5">
        <f>IF(ISERROR(VLOOKUP($A$640, 文字檔!K:L, 2, 0)),0,VLOOKUP($A$640, 文字檔!K:L, 2, 0))</f>
        <v>-7655.67</v>
      </c>
      <c r="I640" s="5">
        <f>IF(ISERROR(VLOOKUP($A$640, 文字檔!M:N, 2, 0)),0,VLOOKUP($A$640, 文字檔!M:N, 2, 0))</f>
        <v>0</v>
      </c>
      <c r="J640" s="5">
        <f>IF(ISERROR(VLOOKUP($A$640, 文字檔!O:P, 2, 0)),0,VLOOKUP($A$640, 文字檔!O:P, 2, 0))</f>
        <v>0</v>
      </c>
      <c r="K640">
        <f>IF(ISERROR(VLOOKUP($A$640, 文字檔!Q:R, 2, 0)),0,VLOOKUP($A$640, 文字檔!Q:R, 2, 0))</f>
        <v>0</v>
      </c>
      <c r="L640">
        <f>IF(ISERROR(VLOOKUP($A$640, 文字檔!S:T, 2, 0)),0,VLOOKUP($A$640, 文字檔!S:T, 2, 0))</f>
        <v>-7051.08</v>
      </c>
      <c r="M640">
        <f>IF(ISERROR(VLOOKUP($A$640, 文字檔!U:V, 2, 0)),0,VLOOKUP($A$640, 文字檔!U:V, 2, 0))</f>
        <v>-1200</v>
      </c>
      <c r="N640">
        <f>IF(ISERROR(VLOOKUP($A$640, 文字檔!W:X, 2, 0)),0,VLOOKUP($A$640, 文字檔!W:X, 2, 0))</f>
        <v>-1200</v>
      </c>
      <c r="O640">
        <f>IF(ISERROR(VLOOKUP($A$640, 文字檔!Y:Z, 2, 0)),0,VLOOKUP($A$640, 文字檔!Y:Z, 2, 0))</f>
        <v>-4126.41</v>
      </c>
      <c r="P640">
        <f>IF(ISERROR(VLOOKUP($A$640, 文字檔!AA:AB, 2, 0)),0,VLOOKUP($A$640, 文字檔!AA:AB, 2, 0))</f>
        <v>-1200</v>
      </c>
    </row>
    <row r="641" spans="1:16" ht="16.2">
      <c r="A641" s="7">
        <v>44377</v>
      </c>
      <c r="B641" s="5">
        <f>SUMPRODUCT($C$2:$P$2,$C$641:$P$641)</f>
        <v>254091.34</v>
      </c>
      <c r="C641" s="5">
        <f>IF(ISERROR(VLOOKUP($A$641, 文字檔!A:B, 2, 0)),0,VLOOKUP($A$641, 文字檔!A:B, 2, 0))</f>
        <v>0</v>
      </c>
      <c r="D641" s="5">
        <f>IF(ISERROR(VLOOKUP($A$641, 文字檔!C:D, 2, 0)),0,VLOOKUP($A$641, 文字檔!C:D, 2, 0))</f>
        <v>0</v>
      </c>
      <c r="E641" s="5">
        <f>IF(ISERROR(VLOOKUP($A$641, 文字檔!E:F, 2, 0)),0,VLOOKUP($A$641, 文字檔!E:F, 2, 0))</f>
        <v>0</v>
      </c>
      <c r="F641" s="5">
        <f>IF(ISERROR(VLOOKUP($A$641, 文字檔!G:H, 2, 0)),0,VLOOKUP($A$641, 文字檔!G:H, 2, 0))</f>
        <v>37200</v>
      </c>
      <c r="G641" s="5">
        <f>IF(ISERROR(VLOOKUP($A$641, 文字檔!I:J, 2, 0)),0,VLOOKUP($A$641, 文字檔!I:J, 2, 0))</f>
        <v>27672.78</v>
      </c>
      <c r="H641" s="5">
        <f>IF(ISERROR(VLOOKUP($A$641, 文字檔!K:L, 2, 0)),0,VLOOKUP($A$641, 文字檔!K:L, 2, 0))</f>
        <v>19471.55</v>
      </c>
      <c r="I641" s="5">
        <f>IF(ISERROR(VLOOKUP($A$641, 文字檔!M:N, 2, 0)),0,VLOOKUP($A$641, 文字檔!M:N, 2, 0))</f>
        <v>29873.11</v>
      </c>
      <c r="J641" s="5">
        <f>IF(ISERROR(VLOOKUP($A$641, 文字檔!O:P, 2, 0)),0,VLOOKUP($A$641, 文字檔!O:P, 2, 0))</f>
        <v>2537.88</v>
      </c>
      <c r="K641">
        <f>IF(ISERROR(VLOOKUP($A$641, 文字檔!Q:R, 2, 0)),0,VLOOKUP($A$641, 文字檔!Q:R, 2, 0))</f>
        <v>0</v>
      </c>
      <c r="L641">
        <f>IF(ISERROR(VLOOKUP($A$641, 文字檔!S:T, 2, 0)),0,VLOOKUP($A$641, 文字檔!S:T, 2, 0))</f>
        <v>0</v>
      </c>
      <c r="M641">
        <f>IF(ISERROR(VLOOKUP($A$641, 文字檔!U:V, 2, 0)),0,VLOOKUP($A$641, 文字檔!U:V, 2, 0))</f>
        <v>37200</v>
      </c>
      <c r="N641">
        <f>IF(ISERROR(VLOOKUP($A$641, 文字檔!W:X, 2, 0)),0,VLOOKUP($A$641, 文字檔!W:X, 2, 0))</f>
        <v>37200</v>
      </c>
      <c r="O641">
        <f>IF(ISERROR(VLOOKUP($A$641, 文字檔!Y:Z, 2, 0)),0,VLOOKUP($A$641, 文字檔!Y:Z, 2, 0))</f>
        <v>25736.02</v>
      </c>
      <c r="P641">
        <f>IF(ISERROR(VLOOKUP($A$641, 文字檔!AA:AB, 2, 0)),0,VLOOKUP($A$641, 文字檔!AA:AB, 2, 0))</f>
        <v>37200</v>
      </c>
    </row>
    <row r="642" spans="1:16" ht="16.2">
      <c r="A642" s="7">
        <v>44378</v>
      </c>
      <c r="B642" s="5">
        <f>SUMPRODUCT($C$2:$P$2,$C$642:$P$642)</f>
        <v>-103571.38</v>
      </c>
      <c r="C642" s="5">
        <f>IF(ISERROR(VLOOKUP($A$642, 文字檔!A:B, 2, 0)),0,VLOOKUP($A$642, 文字檔!A:B, 2, 0))</f>
        <v>0</v>
      </c>
      <c r="D642" s="5">
        <f>IF(ISERROR(VLOOKUP($A$642, 文字檔!C:D, 2, 0)),0,VLOOKUP($A$642, 文字檔!C:D, 2, 0))</f>
        <v>0</v>
      </c>
      <c r="E642" s="5">
        <f>IF(ISERROR(VLOOKUP($A$642, 文字檔!E:F, 2, 0)),0,VLOOKUP($A$642, 文字檔!E:F, 2, 0))</f>
        <v>0</v>
      </c>
      <c r="F642" s="5">
        <f>IF(ISERROR(VLOOKUP($A$642, 文字檔!G:H, 2, 0)),0,VLOOKUP($A$642, 文字檔!G:H, 2, 0))</f>
        <v>-13800</v>
      </c>
      <c r="G642" s="5">
        <f>IF(ISERROR(VLOOKUP($A$642, 文字檔!I:J, 2, 0)),0,VLOOKUP($A$642, 文字檔!I:J, 2, 0))</f>
        <v>-3531</v>
      </c>
      <c r="H642" s="5">
        <f>IF(ISERROR(VLOOKUP($A$642, 文字檔!K:L, 2, 0)),0,VLOOKUP($A$642, 文字檔!K:L, 2, 0))</f>
        <v>-17528.900000000001</v>
      </c>
      <c r="I642" s="5">
        <f>IF(ISERROR(VLOOKUP($A$642, 文字檔!M:N, 2, 0)),0,VLOOKUP($A$642, 文字檔!M:N, 2, 0))</f>
        <v>3538.48</v>
      </c>
      <c r="J642" s="5">
        <f>IF(ISERROR(VLOOKUP($A$642, 文字檔!O:P, 2, 0)),0,VLOOKUP($A$642, 文字檔!O:P, 2, 0))</f>
        <v>0</v>
      </c>
      <c r="K642">
        <f>IF(ISERROR(VLOOKUP($A$642, 文字檔!Q:R, 2, 0)),0,VLOOKUP($A$642, 文字檔!Q:R, 2, 0))</f>
        <v>-16131.72</v>
      </c>
      <c r="L642">
        <f>IF(ISERROR(VLOOKUP($A$642, 文字檔!S:T, 2, 0)),0,VLOOKUP($A$642, 文字檔!S:T, 2, 0))</f>
        <v>0</v>
      </c>
      <c r="M642">
        <f>IF(ISERROR(VLOOKUP($A$642, 文字檔!U:V, 2, 0)),0,VLOOKUP($A$642, 文字檔!U:V, 2, 0))</f>
        <v>-13800</v>
      </c>
      <c r="N642">
        <f>IF(ISERROR(VLOOKUP($A$642, 文字檔!W:X, 2, 0)),0,VLOOKUP($A$642, 文字檔!W:X, 2, 0))</f>
        <v>-22058.22</v>
      </c>
      <c r="O642">
        <f>IF(ISERROR(VLOOKUP($A$642, 文字檔!Y:Z, 2, 0)),0,VLOOKUP($A$642, 文字檔!Y:Z, 2, 0))</f>
        <v>-9530.1</v>
      </c>
      <c r="P642">
        <f>IF(ISERROR(VLOOKUP($A$642, 文字檔!AA:AB, 2, 0)),0,VLOOKUP($A$642, 文字檔!AA:AB, 2, 0))</f>
        <v>-10729.92</v>
      </c>
    </row>
    <row r="643" spans="1:16" ht="16.2">
      <c r="A643" s="7">
        <v>44379</v>
      </c>
      <c r="B643" s="5">
        <f>SUMPRODUCT($C$2:$P$2,$C$643:$P$643)</f>
        <v>-28646.42</v>
      </c>
      <c r="C643" s="5">
        <f>IF(ISERROR(VLOOKUP($A$643, 文字檔!A:B, 2, 0)),0,VLOOKUP($A$643, 文字檔!A:B, 2, 0))</f>
        <v>0</v>
      </c>
      <c r="D643" s="5">
        <f>IF(ISERROR(VLOOKUP($A$643, 文字檔!C:D, 2, 0)),0,VLOOKUP($A$643, 文字檔!C:D, 2, 0))</f>
        <v>0</v>
      </c>
      <c r="E643" s="5">
        <f>IF(ISERROR(VLOOKUP($A$643, 文字檔!E:F, 2, 0)),0,VLOOKUP($A$643, 文字檔!E:F, 2, 0))</f>
        <v>0</v>
      </c>
      <c r="F643" s="5">
        <f>IF(ISERROR(VLOOKUP($A$643, 文字檔!G:H, 2, 0)),0,VLOOKUP($A$643, 文字檔!G:H, 2, 0))</f>
        <v>1400</v>
      </c>
      <c r="G643" s="5">
        <f>IF(ISERROR(VLOOKUP($A$643, 文字檔!I:J, 2, 0)),0,VLOOKUP($A$643, 文字檔!I:J, 2, 0))</f>
        <v>0</v>
      </c>
      <c r="H643" s="5">
        <f>IF(ISERROR(VLOOKUP($A$643, 文字檔!K:L, 2, 0)),0,VLOOKUP($A$643, 文字檔!K:L, 2, 0))</f>
        <v>0</v>
      </c>
      <c r="I643" s="5">
        <f>IF(ISERROR(VLOOKUP($A$643, 文字檔!M:N, 2, 0)),0,VLOOKUP($A$643, 文字檔!M:N, 2, 0))</f>
        <v>-14788.26</v>
      </c>
      <c r="J643" s="5">
        <f>IF(ISERROR(VLOOKUP($A$643, 文字檔!O:P, 2, 0)),0,VLOOKUP($A$643, 文字檔!O:P, 2, 0))</f>
        <v>0</v>
      </c>
      <c r="K643">
        <f>IF(ISERROR(VLOOKUP($A$643, 文字檔!Q:R, 2, 0)),0,VLOOKUP($A$643, 文字檔!Q:R, 2, 0))</f>
        <v>1400</v>
      </c>
      <c r="L643">
        <f>IF(ISERROR(VLOOKUP($A$643, 文字檔!S:T, 2, 0)),0,VLOOKUP($A$643, 文字檔!S:T, 2, 0))</f>
        <v>0</v>
      </c>
      <c r="M643">
        <f>IF(ISERROR(VLOOKUP($A$643, 文字檔!U:V, 2, 0)),0,VLOOKUP($A$643, 文字檔!U:V, 2, 0))</f>
        <v>1400</v>
      </c>
      <c r="N643">
        <f>IF(ISERROR(VLOOKUP($A$643, 文字檔!W:X, 2, 0)),0,VLOOKUP($A$643, 文字檔!W:X, 2, 0))</f>
        <v>1400</v>
      </c>
      <c r="O643">
        <f>IF(ISERROR(VLOOKUP($A$643, 文字檔!Y:Z, 2, 0)),0,VLOOKUP($A$643, 文字檔!Y:Z, 2, 0))</f>
        <v>0</v>
      </c>
      <c r="P643">
        <f>IF(ISERROR(VLOOKUP($A$643, 文字檔!AA:AB, 2, 0)),0,VLOOKUP($A$643, 文字檔!AA:AB, 2, 0))</f>
        <v>-19458.16</v>
      </c>
    </row>
    <row r="644" spans="1:16" ht="16.2">
      <c r="A644" s="7">
        <v>44380</v>
      </c>
      <c r="B644" s="5">
        <f>SUMPRODUCT($C$2:$P$2,$C$644:$P$644)</f>
        <v>0</v>
      </c>
      <c r="C644" s="5">
        <f>IF(ISERROR(VLOOKUP($A$644, 文字檔!A:B, 2, 0)),0,VLOOKUP($A$644, 文字檔!A:B, 2, 0))</f>
        <v>0</v>
      </c>
      <c r="D644" s="5">
        <f>IF(ISERROR(VLOOKUP($A$644, 文字檔!C:D, 2, 0)),0,VLOOKUP($A$644, 文字檔!C:D, 2, 0))</f>
        <v>0</v>
      </c>
      <c r="E644" s="5">
        <f>IF(ISERROR(VLOOKUP($A$644, 文字檔!E:F, 2, 0)),0,VLOOKUP($A$644, 文字檔!E:F, 2, 0))</f>
        <v>0</v>
      </c>
      <c r="F644" s="5">
        <f>IF(ISERROR(VLOOKUP($A$644, 文字檔!G:H, 2, 0)),0,VLOOKUP($A$644, 文字檔!G:H, 2, 0))</f>
        <v>0</v>
      </c>
      <c r="G644" s="5">
        <f>IF(ISERROR(VLOOKUP($A$644, 文字檔!I:J, 2, 0)),0,VLOOKUP($A$644, 文字檔!I:J, 2, 0))</f>
        <v>0</v>
      </c>
      <c r="H644" s="5">
        <f>IF(ISERROR(VLOOKUP($A$644, 文字檔!K:L, 2, 0)),0,VLOOKUP($A$644, 文字檔!K:L, 2, 0))</f>
        <v>0</v>
      </c>
      <c r="I644" s="5">
        <f>IF(ISERROR(VLOOKUP($A$644, 文字檔!M:N, 2, 0)),0,VLOOKUP($A$644, 文字檔!M:N, 2, 0))</f>
        <v>0</v>
      </c>
      <c r="J644" s="5">
        <f>IF(ISERROR(VLOOKUP($A$644, 文字檔!O:P, 2, 0)),0,VLOOKUP($A$644, 文字檔!O:P, 2, 0))</f>
        <v>0</v>
      </c>
      <c r="K644">
        <f>IF(ISERROR(VLOOKUP($A$644, 文字檔!Q:R, 2, 0)),0,VLOOKUP($A$644, 文字檔!Q:R, 2, 0))</f>
        <v>0</v>
      </c>
      <c r="L644">
        <f>IF(ISERROR(VLOOKUP($A$644, 文字檔!S:T, 2, 0)),0,VLOOKUP($A$644, 文字檔!S:T, 2, 0))</f>
        <v>0</v>
      </c>
      <c r="M644">
        <f>IF(ISERROR(VLOOKUP($A$644, 文字檔!U:V, 2, 0)),0,VLOOKUP($A$644, 文字檔!U:V, 2, 0))</f>
        <v>0</v>
      </c>
      <c r="N644">
        <f>IF(ISERROR(VLOOKUP($A$644, 文字檔!W:X, 2, 0)),0,VLOOKUP($A$644, 文字檔!W:X, 2, 0))</f>
        <v>0</v>
      </c>
      <c r="O644">
        <f>IF(ISERROR(VLOOKUP($A$644, 文字檔!Y:Z, 2, 0)),0,VLOOKUP($A$644, 文字檔!Y:Z, 2, 0))</f>
        <v>0</v>
      </c>
      <c r="P644">
        <f>IF(ISERROR(VLOOKUP($A$644, 文字檔!AA:AB, 2, 0)),0,VLOOKUP($A$644, 文字檔!AA:AB, 2, 0))</f>
        <v>0</v>
      </c>
    </row>
    <row r="645" spans="1:16" ht="16.2">
      <c r="A645" s="7">
        <v>44381</v>
      </c>
      <c r="B645" s="5">
        <f>SUMPRODUCT($C$2:$P$2,$C$645:$P$645)</f>
        <v>0</v>
      </c>
      <c r="C645" s="5">
        <f>IF(ISERROR(VLOOKUP($A$645, 文字檔!A:B, 2, 0)),0,VLOOKUP($A$645, 文字檔!A:B, 2, 0))</f>
        <v>0</v>
      </c>
      <c r="D645" s="5">
        <f>IF(ISERROR(VLOOKUP($A$645, 文字檔!C:D, 2, 0)),0,VLOOKUP($A$645, 文字檔!C:D, 2, 0))</f>
        <v>0</v>
      </c>
      <c r="E645" s="5">
        <f>IF(ISERROR(VLOOKUP($A$645, 文字檔!E:F, 2, 0)),0,VLOOKUP($A$645, 文字檔!E:F, 2, 0))</f>
        <v>0</v>
      </c>
      <c r="F645" s="5">
        <f>IF(ISERROR(VLOOKUP($A$645, 文字檔!G:H, 2, 0)),0,VLOOKUP($A$645, 文字檔!G:H, 2, 0))</f>
        <v>0</v>
      </c>
      <c r="G645" s="5">
        <f>IF(ISERROR(VLOOKUP($A$645, 文字檔!I:J, 2, 0)),0,VLOOKUP($A$645, 文字檔!I:J, 2, 0))</f>
        <v>0</v>
      </c>
      <c r="H645" s="5">
        <f>IF(ISERROR(VLOOKUP($A$645, 文字檔!K:L, 2, 0)),0,VLOOKUP($A$645, 文字檔!K:L, 2, 0))</f>
        <v>0</v>
      </c>
      <c r="I645" s="5">
        <f>IF(ISERROR(VLOOKUP($A$645, 文字檔!M:N, 2, 0)),0,VLOOKUP($A$645, 文字檔!M:N, 2, 0))</f>
        <v>0</v>
      </c>
      <c r="J645" s="5">
        <f>IF(ISERROR(VLOOKUP($A$645, 文字檔!O:P, 2, 0)),0,VLOOKUP($A$645, 文字檔!O:P, 2, 0))</f>
        <v>0</v>
      </c>
      <c r="K645">
        <f>IF(ISERROR(VLOOKUP($A$645, 文字檔!Q:R, 2, 0)),0,VLOOKUP($A$645, 文字檔!Q:R, 2, 0))</f>
        <v>0</v>
      </c>
      <c r="L645">
        <f>IF(ISERROR(VLOOKUP($A$645, 文字檔!S:T, 2, 0)),0,VLOOKUP($A$645, 文字檔!S:T, 2, 0))</f>
        <v>0</v>
      </c>
      <c r="M645">
        <f>IF(ISERROR(VLOOKUP($A$645, 文字檔!U:V, 2, 0)),0,VLOOKUP($A$645, 文字檔!U:V, 2, 0))</f>
        <v>0</v>
      </c>
      <c r="N645">
        <f>IF(ISERROR(VLOOKUP($A$645, 文字檔!W:X, 2, 0)),0,VLOOKUP($A$645, 文字檔!W:X, 2, 0))</f>
        <v>0</v>
      </c>
      <c r="O645">
        <f>IF(ISERROR(VLOOKUP($A$645, 文字檔!Y:Z, 2, 0)),0,VLOOKUP($A$645, 文字檔!Y:Z, 2, 0))</f>
        <v>0</v>
      </c>
      <c r="P645">
        <f>IF(ISERROR(VLOOKUP($A$645, 文字檔!AA:AB, 2, 0)),0,VLOOKUP($A$645, 文字檔!AA:AB, 2, 0))</f>
        <v>0</v>
      </c>
    </row>
    <row r="646" spans="1:16" ht="16.2">
      <c r="A646" s="7">
        <v>44382</v>
      </c>
      <c r="B646" s="5">
        <f>SUMPRODUCT($C$2:$P$2,$C$646:$P$646)</f>
        <v>232576.38999999998</v>
      </c>
      <c r="C646" s="5">
        <f>IF(ISERROR(VLOOKUP($A$646, 文字檔!A:B, 2, 0)),0,VLOOKUP($A$646, 文字檔!A:B, 2, 0))</f>
        <v>-21343.68</v>
      </c>
      <c r="D646" s="5">
        <f>IF(ISERROR(VLOOKUP($A$646, 文字檔!C:D, 2, 0)),0,VLOOKUP($A$646, 文字檔!C:D, 2, 0))</f>
        <v>0</v>
      </c>
      <c r="E646" s="5">
        <f>IF(ISERROR(VLOOKUP($A$646, 文字檔!E:F, 2, 0)),0,VLOOKUP($A$646, 文字檔!E:F, 2, 0))</f>
        <v>0</v>
      </c>
      <c r="F646" s="5">
        <f>IF(ISERROR(VLOOKUP($A$646, 文字檔!G:H, 2, 0)),0,VLOOKUP($A$646, 文字檔!G:H, 2, 0))</f>
        <v>48800</v>
      </c>
      <c r="G646" s="5">
        <f>IF(ISERROR(VLOOKUP($A$646, 文字檔!I:J, 2, 0)),0,VLOOKUP($A$646, 文字檔!I:J, 2, 0))</f>
        <v>36068.58</v>
      </c>
      <c r="H646" s="5">
        <f>IF(ISERROR(VLOOKUP($A$646, 文字檔!K:L, 2, 0)),0,VLOOKUP($A$646, 文字檔!K:L, 2, 0))</f>
        <v>731.55</v>
      </c>
      <c r="I646" s="5">
        <f>IF(ISERROR(VLOOKUP($A$646, 文字檔!M:N, 2, 0)),0,VLOOKUP($A$646, 文字檔!M:N, 2, 0))</f>
        <v>35668.519999999997</v>
      </c>
      <c r="J646" s="5">
        <f>IF(ISERROR(VLOOKUP($A$646, 文字檔!O:P, 2, 0)),0,VLOOKUP($A$646, 文字檔!O:P, 2, 0))</f>
        <v>-18138.759999999998</v>
      </c>
      <c r="K646">
        <f>IF(ISERROR(VLOOKUP($A$646, 文字檔!Q:R, 2, 0)),0,VLOOKUP($A$646, 文字檔!Q:R, 2, 0))</f>
        <v>48800</v>
      </c>
      <c r="L646">
        <f>IF(ISERROR(VLOOKUP($A$646, 文字檔!S:T, 2, 0)),0,VLOOKUP($A$646, 文字檔!S:T, 2, 0))</f>
        <v>-18671.36</v>
      </c>
      <c r="M646">
        <f>IF(ISERROR(VLOOKUP($A$646, 文字檔!U:V, 2, 0)),0,VLOOKUP($A$646, 文字檔!U:V, 2, 0))</f>
        <v>48800</v>
      </c>
      <c r="N646">
        <f>IF(ISERROR(VLOOKUP($A$646, 文字檔!W:X, 2, 0)),0,VLOOKUP($A$646, 文字檔!W:X, 2, 0))</f>
        <v>48800</v>
      </c>
      <c r="O646">
        <f>IF(ISERROR(VLOOKUP($A$646, 文字檔!Y:Z, 2, 0)),0,VLOOKUP($A$646, 文字檔!Y:Z, 2, 0))</f>
        <v>22198.240000000002</v>
      </c>
      <c r="P646">
        <f>IF(ISERROR(VLOOKUP($A$646, 文字檔!AA:AB, 2, 0)),0,VLOOKUP($A$646, 文字檔!AA:AB, 2, 0))</f>
        <v>863.3</v>
      </c>
    </row>
    <row r="647" spans="1:16" ht="16.2">
      <c r="A647" s="7">
        <v>44383</v>
      </c>
      <c r="B647" s="5">
        <f>SUMPRODUCT($C$2:$P$2,$C$647:$P$647)</f>
        <v>-3627.340000000002</v>
      </c>
      <c r="C647" s="5">
        <f>IF(ISERROR(VLOOKUP($A$647, 文字檔!A:B, 2, 0)),0,VLOOKUP($A$647, 文字檔!A:B, 2, 0))</f>
        <v>0</v>
      </c>
      <c r="D647" s="5">
        <f>IF(ISERROR(VLOOKUP($A$647, 文字檔!C:D, 2, 0)),0,VLOOKUP($A$647, 文字檔!C:D, 2, 0))</f>
        <v>0</v>
      </c>
      <c r="E647" s="5">
        <f>IF(ISERROR(VLOOKUP($A$647, 文字檔!E:F, 2, 0)),0,VLOOKUP($A$647, 文字檔!E:F, 2, 0))</f>
        <v>0</v>
      </c>
      <c r="F647" s="5">
        <f>IF(ISERROR(VLOOKUP($A$647, 文字檔!G:H, 2, 0)),0,VLOOKUP($A$647, 文字檔!G:H, 2, 0))</f>
        <v>-3800</v>
      </c>
      <c r="G647" s="5">
        <f>IF(ISERROR(VLOOKUP($A$647, 文字檔!I:J, 2, 0)),0,VLOOKUP($A$647, 文字檔!I:J, 2, 0))</f>
        <v>6861.98</v>
      </c>
      <c r="H647" s="5">
        <f>IF(ISERROR(VLOOKUP($A$647, 文字檔!K:L, 2, 0)),0,VLOOKUP($A$647, 文字檔!K:L, 2, 0))</f>
        <v>-10676.04</v>
      </c>
      <c r="I647" s="5">
        <f>IF(ISERROR(VLOOKUP($A$647, 文字檔!M:N, 2, 0)),0,VLOOKUP($A$647, 文字檔!M:N, 2, 0))</f>
        <v>10061.5</v>
      </c>
      <c r="J647" s="5">
        <f>IF(ISERROR(VLOOKUP($A$647, 文字檔!O:P, 2, 0)),0,VLOOKUP($A$647, 文字檔!O:P, 2, 0))</f>
        <v>0</v>
      </c>
      <c r="K647">
        <f>IF(ISERROR(VLOOKUP($A$647, 文字檔!Q:R, 2, 0)),0,VLOOKUP($A$647, 文字檔!Q:R, 2, 0))</f>
        <v>-3800</v>
      </c>
      <c r="L647">
        <f>IF(ISERROR(VLOOKUP($A$647, 文字檔!S:T, 2, 0)),0,VLOOKUP($A$647, 文字檔!S:T, 2, 0))</f>
        <v>0</v>
      </c>
      <c r="M647">
        <f>IF(ISERROR(VLOOKUP($A$647, 文字檔!U:V, 2, 0)),0,VLOOKUP($A$647, 文字檔!U:V, 2, 0))</f>
        <v>-3800</v>
      </c>
      <c r="N647">
        <f>IF(ISERROR(VLOOKUP($A$647, 文字檔!W:X, 2, 0)),0,VLOOKUP($A$647, 文字檔!W:X, 2, 0))</f>
        <v>-3800</v>
      </c>
      <c r="O647">
        <f>IF(ISERROR(VLOOKUP($A$647, 文字檔!Y:Z, 2, 0)),0,VLOOKUP($A$647, 文字檔!Y:Z, 2, 0))</f>
        <v>9125.2199999999993</v>
      </c>
      <c r="P647">
        <f>IF(ISERROR(VLOOKUP($A$647, 文字檔!AA:AB, 2, 0)),0,VLOOKUP($A$647, 文字檔!AA:AB, 2, 0))</f>
        <v>-3800</v>
      </c>
    </row>
    <row r="648" spans="1:16" ht="16.2">
      <c r="A648" s="7">
        <v>44384</v>
      </c>
      <c r="B648" s="5">
        <f>SUMPRODUCT($C$2:$P$2,$C$648:$P$648)</f>
        <v>-49804.01</v>
      </c>
      <c r="C648" s="5">
        <f>IF(ISERROR(VLOOKUP($A$648, 文字檔!A:B, 2, 0)),0,VLOOKUP($A$648, 文字檔!A:B, 2, 0))</f>
        <v>0</v>
      </c>
      <c r="D648" s="5">
        <f>IF(ISERROR(VLOOKUP($A$648, 文字檔!C:D, 2, 0)),0,VLOOKUP($A$648, 文字檔!C:D, 2, 0))</f>
        <v>0</v>
      </c>
      <c r="E648" s="5">
        <f>IF(ISERROR(VLOOKUP($A$648, 文字檔!E:F, 2, 0)),0,VLOOKUP($A$648, 文字檔!E:F, 2, 0))</f>
        <v>0</v>
      </c>
      <c r="F648" s="5">
        <f>IF(ISERROR(VLOOKUP($A$648, 文字檔!G:H, 2, 0)),0,VLOOKUP($A$648, 文字檔!G:H, 2, 0))</f>
        <v>-11534.69</v>
      </c>
      <c r="G648" s="5">
        <f>IF(ISERROR(VLOOKUP($A$648, 文字檔!I:J, 2, 0)),0,VLOOKUP($A$648, 文字檔!I:J, 2, 0))</f>
        <v>0</v>
      </c>
      <c r="H648" s="5">
        <f>IF(ISERROR(VLOOKUP($A$648, 文字檔!K:L, 2, 0)),0,VLOOKUP($A$648, 文字檔!K:L, 2, 0))</f>
        <v>0</v>
      </c>
      <c r="I648" s="5">
        <f>IF(ISERROR(VLOOKUP($A$648, 文字檔!M:N, 2, 0)),0,VLOOKUP($A$648, 文字檔!M:N, 2, 0))</f>
        <v>0</v>
      </c>
      <c r="J648" s="5">
        <f>IF(ISERROR(VLOOKUP($A$648, 文字檔!O:P, 2, 0)),0,VLOOKUP($A$648, 文字檔!O:P, 2, 0))</f>
        <v>0</v>
      </c>
      <c r="K648">
        <f>IF(ISERROR(VLOOKUP($A$648, 文字檔!Q:R, 2, 0)),0,VLOOKUP($A$648, 文字檔!Q:R, 2, 0))</f>
        <v>-9600</v>
      </c>
      <c r="L648">
        <f>IF(ISERROR(VLOOKUP($A$648, 文字檔!S:T, 2, 0)),0,VLOOKUP($A$648, 文字檔!S:T, 2, 0))</f>
        <v>0</v>
      </c>
      <c r="M648">
        <f>IF(ISERROR(VLOOKUP($A$648, 文字檔!U:V, 2, 0)),0,VLOOKUP($A$648, 文字檔!U:V, 2, 0))</f>
        <v>-9600</v>
      </c>
      <c r="N648">
        <f>IF(ISERROR(VLOOKUP($A$648, 文字檔!W:X, 2, 0)),0,VLOOKUP($A$648, 文字檔!W:X, 2, 0))</f>
        <v>-9600</v>
      </c>
      <c r="O648">
        <f>IF(ISERROR(VLOOKUP($A$648, 文字檔!Y:Z, 2, 0)),0,VLOOKUP($A$648, 文字檔!Y:Z, 2, 0))</f>
        <v>6464.71</v>
      </c>
      <c r="P648">
        <f>IF(ISERROR(VLOOKUP($A$648, 文字檔!AA:AB, 2, 0)),0,VLOOKUP($A$648, 文字檔!AA:AB, 2, 0))</f>
        <v>-15934.03</v>
      </c>
    </row>
    <row r="649" spans="1:16" ht="16.2">
      <c r="A649" s="7">
        <v>44385</v>
      </c>
      <c r="B649" s="5">
        <f>SUMPRODUCT($C$2:$P$2,$C$649:$P$649)</f>
        <v>-39411.97</v>
      </c>
      <c r="C649" s="5">
        <f>IF(ISERROR(VLOOKUP($A$649, 文字檔!A:B, 2, 0)),0,VLOOKUP($A$649, 文字檔!A:B, 2, 0))</f>
        <v>0</v>
      </c>
      <c r="D649" s="5">
        <f>IF(ISERROR(VLOOKUP($A$649, 文字檔!C:D, 2, 0)),0,VLOOKUP($A$649, 文字檔!C:D, 2, 0))</f>
        <v>0</v>
      </c>
      <c r="E649" s="5">
        <f>IF(ISERROR(VLOOKUP($A$649, 文字檔!E:F, 2, 0)),0,VLOOKUP($A$649, 文字檔!E:F, 2, 0))</f>
        <v>0</v>
      </c>
      <c r="F649" s="5">
        <f>IF(ISERROR(VLOOKUP($A$649, 文字檔!G:H, 2, 0)),0,VLOOKUP($A$649, 文字檔!G:H, 2, 0))</f>
        <v>65.34</v>
      </c>
      <c r="G649" s="5">
        <f>IF(ISERROR(VLOOKUP($A$649, 文字檔!I:J, 2, 0)),0,VLOOKUP($A$649, 文字檔!I:J, 2, 0))</f>
        <v>0</v>
      </c>
      <c r="H649" s="5">
        <f>IF(ISERROR(VLOOKUP($A$649, 文字檔!K:L, 2, 0)),0,VLOOKUP($A$649, 文字檔!K:L, 2, 0))</f>
        <v>0</v>
      </c>
      <c r="I649" s="5">
        <f>IF(ISERROR(VLOOKUP($A$649, 文字檔!M:N, 2, 0)),0,VLOOKUP($A$649, 文字檔!M:N, 2, 0))</f>
        <v>-11673.07</v>
      </c>
      <c r="J649" s="5">
        <f>IF(ISERROR(VLOOKUP($A$649, 文字檔!O:P, 2, 0)),0,VLOOKUP($A$649, 文字檔!O:P, 2, 0))</f>
        <v>0</v>
      </c>
      <c r="K649">
        <f>IF(ISERROR(VLOOKUP($A$649, 文字檔!Q:R, 2, 0)),0,VLOOKUP($A$649, 文字檔!Q:R, 2, 0))</f>
        <v>-1000</v>
      </c>
      <c r="L649">
        <f>IF(ISERROR(VLOOKUP($A$649, 文字檔!S:T, 2, 0)),0,VLOOKUP($A$649, 文字檔!S:T, 2, 0))</f>
        <v>9334.34</v>
      </c>
      <c r="M649">
        <f>IF(ISERROR(VLOOKUP($A$649, 文字檔!U:V, 2, 0)),0,VLOOKUP($A$649, 文字檔!U:V, 2, 0))</f>
        <v>-1000</v>
      </c>
      <c r="N649">
        <f>IF(ISERROR(VLOOKUP($A$649, 文字檔!W:X, 2, 0)),0,VLOOKUP($A$649, 文字檔!W:X, 2, 0))</f>
        <v>1864.74</v>
      </c>
      <c r="O649">
        <f>IF(ISERROR(VLOOKUP($A$649, 文字檔!Y:Z, 2, 0)),0,VLOOKUP($A$649, 文字檔!Y:Z, 2, 0))</f>
        <v>-37003.32</v>
      </c>
      <c r="P649">
        <f>IF(ISERROR(VLOOKUP($A$649, 文字檔!AA:AB, 2, 0)),0,VLOOKUP($A$649, 文字檔!AA:AB, 2, 0))</f>
        <v>0</v>
      </c>
    </row>
    <row r="650" spans="1:16" ht="16.2">
      <c r="A650" s="7">
        <v>44386</v>
      </c>
      <c r="B650" s="5">
        <f>SUMPRODUCT($C$2:$P$2,$C$650:$P$650)</f>
        <v>-42429.27</v>
      </c>
      <c r="C650" s="5">
        <f>IF(ISERROR(VLOOKUP($A$650, 文字檔!A:B, 2, 0)),0,VLOOKUP($A$650, 文字檔!A:B, 2, 0))</f>
        <v>-4318.6899999999996</v>
      </c>
      <c r="D650" s="5">
        <f>IF(ISERROR(VLOOKUP($A$650, 文字檔!C:D, 2, 0)),0,VLOOKUP($A$650, 文字檔!C:D, 2, 0))</f>
        <v>37742.019999999997</v>
      </c>
      <c r="E650" s="5">
        <f>IF(ISERROR(VLOOKUP($A$650, 文字檔!E:F, 2, 0)),0,VLOOKUP($A$650, 文字檔!E:F, 2, 0))</f>
        <v>0</v>
      </c>
      <c r="F650" s="5">
        <f>IF(ISERROR(VLOOKUP($A$650, 文字檔!G:H, 2, 0)),0,VLOOKUP($A$650, 文字檔!G:H, 2, 0))</f>
        <v>-33400</v>
      </c>
      <c r="G650" s="5">
        <f>IF(ISERROR(VLOOKUP($A$650, 文字檔!I:J, 2, 0)),0,VLOOKUP($A$650, 文字檔!I:J, 2, 0))</f>
        <v>-1663.47</v>
      </c>
      <c r="H650" s="5">
        <f>IF(ISERROR(VLOOKUP($A$650, 文字檔!K:L, 2, 0)),0,VLOOKUP($A$650, 文字檔!K:L, 2, 0))</f>
        <v>-12260.2</v>
      </c>
      <c r="I650" s="5">
        <f>IF(ISERROR(VLOOKUP($A$650, 文字檔!M:N, 2, 0)),0,VLOOKUP($A$650, 文字檔!M:N, 2, 0))</f>
        <v>0</v>
      </c>
      <c r="J650" s="5">
        <f>IF(ISERROR(VLOOKUP($A$650, 文字檔!O:P, 2, 0)),0,VLOOKUP($A$650, 文字檔!O:P, 2, 0))</f>
        <v>0</v>
      </c>
      <c r="K650">
        <f>IF(ISERROR(VLOOKUP($A$650, 文字檔!Q:R, 2, 0)),0,VLOOKUP($A$650, 文字檔!Q:R, 2, 0))</f>
        <v>-33400</v>
      </c>
      <c r="L650">
        <f>IF(ISERROR(VLOOKUP($A$650, 文字檔!S:T, 2, 0)),0,VLOOKUP($A$650, 文字檔!S:T, 2, 0))</f>
        <v>0</v>
      </c>
      <c r="M650">
        <f>IF(ISERROR(VLOOKUP($A$650, 文字檔!U:V, 2, 0)),0,VLOOKUP($A$650, 文字檔!U:V, 2, 0))</f>
        <v>-33400</v>
      </c>
      <c r="N650">
        <f>IF(ISERROR(VLOOKUP($A$650, 文字檔!W:X, 2, 0)),0,VLOOKUP($A$650, 文字檔!W:X, 2, 0))</f>
        <v>0</v>
      </c>
      <c r="O650">
        <f>IF(ISERROR(VLOOKUP($A$650, 文字檔!Y:Z, 2, 0)),0,VLOOKUP($A$650, 文字檔!Y:Z, 2, 0))</f>
        <v>38271.07</v>
      </c>
      <c r="P650">
        <f>IF(ISERROR(VLOOKUP($A$650, 文字檔!AA:AB, 2, 0)),0,VLOOKUP($A$650, 文字檔!AA:AB, 2, 0))</f>
        <v>0</v>
      </c>
    </row>
    <row r="651" spans="1:16" ht="16.2">
      <c r="A651" s="7">
        <v>44387</v>
      </c>
      <c r="B651" s="5">
        <f>SUMPRODUCT($C$2:$P$2,$C$651:$P$651)</f>
        <v>0</v>
      </c>
      <c r="C651" s="5">
        <f>IF(ISERROR(VLOOKUP($A$651, 文字檔!A:B, 2, 0)),0,VLOOKUP($A$651, 文字檔!A:B, 2, 0))</f>
        <v>0</v>
      </c>
      <c r="D651" s="5">
        <f>IF(ISERROR(VLOOKUP($A$651, 文字檔!C:D, 2, 0)),0,VLOOKUP($A$651, 文字檔!C:D, 2, 0))</f>
        <v>0</v>
      </c>
      <c r="E651" s="5">
        <f>IF(ISERROR(VLOOKUP($A$651, 文字檔!E:F, 2, 0)),0,VLOOKUP($A$651, 文字檔!E:F, 2, 0))</f>
        <v>0</v>
      </c>
      <c r="F651" s="5">
        <f>IF(ISERROR(VLOOKUP($A$651, 文字檔!G:H, 2, 0)),0,VLOOKUP($A$651, 文字檔!G:H, 2, 0))</f>
        <v>0</v>
      </c>
      <c r="G651" s="5">
        <f>IF(ISERROR(VLOOKUP($A$651, 文字檔!I:J, 2, 0)),0,VLOOKUP($A$651, 文字檔!I:J, 2, 0))</f>
        <v>0</v>
      </c>
      <c r="H651" s="5">
        <f>IF(ISERROR(VLOOKUP($A$651, 文字檔!K:L, 2, 0)),0,VLOOKUP($A$651, 文字檔!K:L, 2, 0))</f>
        <v>0</v>
      </c>
      <c r="I651" s="5">
        <f>IF(ISERROR(VLOOKUP($A$651, 文字檔!M:N, 2, 0)),0,VLOOKUP($A$651, 文字檔!M:N, 2, 0))</f>
        <v>0</v>
      </c>
      <c r="J651" s="5">
        <f>IF(ISERROR(VLOOKUP($A$651, 文字檔!O:P, 2, 0)),0,VLOOKUP($A$651, 文字檔!O:P, 2, 0))</f>
        <v>0</v>
      </c>
      <c r="K651">
        <f>IF(ISERROR(VLOOKUP($A$651, 文字檔!Q:R, 2, 0)),0,VLOOKUP($A$651, 文字檔!Q:R, 2, 0))</f>
        <v>0</v>
      </c>
      <c r="L651">
        <f>IF(ISERROR(VLOOKUP($A$651, 文字檔!S:T, 2, 0)),0,VLOOKUP($A$651, 文字檔!S:T, 2, 0))</f>
        <v>0</v>
      </c>
      <c r="M651">
        <f>IF(ISERROR(VLOOKUP($A$651, 文字檔!U:V, 2, 0)),0,VLOOKUP($A$651, 文字檔!U:V, 2, 0))</f>
        <v>0</v>
      </c>
      <c r="N651">
        <f>IF(ISERROR(VLOOKUP($A$651, 文字檔!W:X, 2, 0)),0,VLOOKUP($A$651, 文字檔!W:X, 2, 0))</f>
        <v>0</v>
      </c>
      <c r="O651">
        <f>IF(ISERROR(VLOOKUP($A$651, 文字檔!Y:Z, 2, 0)),0,VLOOKUP($A$651, 文字檔!Y:Z, 2, 0))</f>
        <v>0</v>
      </c>
      <c r="P651">
        <f>IF(ISERROR(VLOOKUP($A$651, 文字檔!AA:AB, 2, 0)),0,VLOOKUP($A$651, 文字檔!AA:AB, 2, 0))</f>
        <v>0</v>
      </c>
    </row>
    <row r="652" spans="1:16" ht="16.2">
      <c r="A652" s="7">
        <v>44388</v>
      </c>
      <c r="B652" s="5">
        <f>SUMPRODUCT($C$2:$P$2,$C$652:$P$652)</f>
        <v>0</v>
      </c>
      <c r="C652" s="5">
        <f>IF(ISERROR(VLOOKUP($A$652, 文字檔!A:B, 2, 0)),0,VLOOKUP($A$652, 文字檔!A:B, 2, 0))</f>
        <v>0</v>
      </c>
      <c r="D652" s="5">
        <f>IF(ISERROR(VLOOKUP($A$652, 文字檔!C:D, 2, 0)),0,VLOOKUP($A$652, 文字檔!C:D, 2, 0))</f>
        <v>0</v>
      </c>
      <c r="E652" s="5">
        <f>IF(ISERROR(VLOOKUP($A$652, 文字檔!E:F, 2, 0)),0,VLOOKUP($A$652, 文字檔!E:F, 2, 0))</f>
        <v>0</v>
      </c>
      <c r="F652" s="5">
        <f>IF(ISERROR(VLOOKUP($A$652, 文字檔!G:H, 2, 0)),0,VLOOKUP($A$652, 文字檔!G:H, 2, 0))</f>
        <v>0</v>
      </c>
      <c r="G652" s="5">
        <f>IF(ISERROR(VLOOKUP($A$652, 文字檔!I:J, 2, 0)),0,VLOOKUP($A$652, 文字檔!I:J, 2, 0))</f>
        <v>0</v>
      </c>
      <c r="H652" s="5">
        <f>IF(ISERROR(VLOOKUP($A$652, 文字檔!K:L, 2, 0)),0,VLOOKUP($A$652, 文字檔!K:L, 2, 0))</f>
        <v>0</v>
      </c>
      <c r="I652" s="5">
        <f>IF(ISERROR(VLOOKUP($A$652, 文字檔!M:N, 2, 0)),0,VLOOKUP($A$652, 文字檔!M:N, 2, 0))</f>
        <v>0</v>
      </c>
      <c r="J652" s="5">
        <f>IF(ISERROR(VLOOKUP($A$652, 文字檔!O:P, 2, 0)),0,VLOOKUP($A$652, 文字檔!O:P, 2, 0))</f>
        <v>0</v>
      </c>
      <c r="K652">
        <f>IF(ISERROR(VLOOKUP($A$652, 文字檔!Q:R, 2, 0)),0,VLOOKUP($A$652, 文字檔!Q:R, 2, 0))</f>
        <v>0</v>
      </c>
      <c r="L652">
        <f>IF(ISERROR(VLOOKUP($A$652, 文字檔!S:T, 2, 0)),0,VLOOKUP($A$652, 文字檔!S:T, 2, 0))</f>
        <v>0</v>
      </c>
      <c r="M652">
        <f>IF(ISERROR(VLOOKUP($A$652, 文字檔!U:V, 2, 0)),0,VLOOKUP($A$652, 文字檔!U:V, 2, 0))</f>
        <v>0</v>
      </c>
      <c r="N652">
        <f>IF(ISERROR(VLOOKUP($A$652, 文字檔!W:X, 2, 0)),0,VLOOKUP($A$652, 文字檔!W:X, 2, 0))</f>
        <v>0</v>
      </c>
      <c r="O652">
        <f>IF(ISERROR(VLOOKUP($A$652, 文字檔!Y:Z, 2, 0)),0,VLOOKUP($A$652, 文字檔!Y:Z, 2, 0))</f>
        <v>0</v>
      </c>
      <c r="P652">
        <f>IF(ISERROR(VLOOKUP($A$652, 文字檔!AA:AB, 2, 0)),0,VLOOKUP($A$652, 文字檔!AA:AB, 2, 0))</f>
        <v>0</v>
      </c>
    </row>
    <row r="653" spans="1:16" ht="16.2">
      <c r="A653" s="7">
        <v>44389</v>
      </c>
      <c r="B653" s="5">
        <f>SUMPRODUCT($C$2:$P$2,$C$653:$P$653)</f>
        <v>78315.490000000005</v>
      </c>
      <c r="C653" s="5">
        <f>IF(ISERROR(VLOOKUP($A$653, 文字檔!A:B, 2, 0)),0,VLOOKUP($A$653, 文字檔!A:B, 2, 0))</f>
        <v>0</v>
      </c>
      <c r="D653" s="5">
        <f>IF(ISERROR(VLOOKUP($A$653, 文字檔!C:D, 2, 0)),0,VLOOKUP($A$653, 文字檔!C:D, 2, 0))</f>
        <v>-18937.48</v>
      </c>
      <c r="E653" s="5">
        <f>IF(ISERROR(VLOOKUP($A$653, 文字檔!E:F, 2, 0)),0,VLOOKUP($A$653, 文字檔!E:F, 2, 0))</f>
        <v>0</v>
      </c>
      <c r="F653" s="5">
        <f>IF(ISERROR(VLOOKUP($A$653, 文字檔!G:H, 2, 0)),0,VLOOKUP($A$653, 文字檔!G:H, 2, 0))</f>
        <v>33200</v>
      </c>
      <c r="G653" s="5">
        <f>IF(ISERROR(VLOOKUP($A$653, 文字檔!I:J, 2, 0)),0,VLOOKUP($A$653, 文字檔!I:J, 2, 0))</f>
        <v>0</v>
      </c>
      <c r="H653" s="5">
        <f>IF(ISERROR(VLOOKUP($A$653, 文字檔!K:L, 2, 0)),0,VLOOKUP($A$653, 文字檔!K:L, 2, 0))</f>
        <v>-73.73</v>
      </c>
      <c r="I653" s="5">
        <f>IF(ISERROR(VLOOKUP($A$653, 文字檔!M:N, 2, 0)),0,VLOOKUP($A$653, 文字檔!M:N, 2, 0))</f>
        <v>0</v>
      </c>
      <c r="J653" s="5">
        <f>IF(ISERROR(VLOOKUP($A$653, 文字檔!O:P, 2, 0)),0,VLOOKUP($A$653, 文字檔!O:P, 2, 0))</f>
        <v>-17070.88</v>
      </c>
      <c r="K653">
        <f>IF(ISERROR(VLOOKUP($A$653, 文字檔!Q:R, 2, 0)),0,VLOOKUP($A$653, 文字檔!Q:R, 2, 0))</f>
        <v>33200</v>
      </c>
      <c r="L653">
        <f>IF(ISERROR(VLOOKUP($A$653, 文字檔!S:T, 2, 0)),0,VLOOKUP($A$653, 文字檔!S:T, 2, 0))</f>
        <v>730.11</v>
      </c>
      <c r="M653">
        <f>IF(ISERROR(VLOOKUP($A$653, 文字檔!U:V, 2, 0)),0,VLOOKUP($A$653, 文字檔!U:V, 2, 0))</f>
        <v>33200</v>
      </c>
      <c r="N653">
        <f>IF(ISERROR(VLOOKUP($A$653, 文字檔!W:X, 2, 0)),0,VLOOKUP($A$653, 文字檔!W:X, 2, 0))</f>
        <v>0</v>
      </c>
      <c r="O653">
        <f>IF(ISERROR(VLOOKUP($A$653, 文字檔!Y:Z, 2, 0)),0,VLOOKUP($A$653, 文字檔!Y:Z, 2, 0))</f>
        <v>14067.47</v>
      </c>
      <c r="P653">
        <f>IF(ISERROR(VLOOKUP($A$653, 文字檔!AA:AB, 2, 0)),0,VLOOKUP($A$653, 文字檔!AA:AB, 2, 0))</f>
        <v>0</v>
      </c>
    </row>
    <row r="654" spans="1:16" ht="16.2">
      <c r="A654" s="7">
        <v>44390</v>
      </c>
      <c r="B654" s="5">
        <f>SUMPRODUCT($C$2:$P$2,$C$654:$P$654)</f>
        <v>28003.790000000005</v>
      </c>
      <c r="C654" s="5">
        <f>IF(ISERROR(VLOOKUP($A$654, 文字檔!A:B, 2, 0)),0,VLOOKUP($A$654, 文字檔!A:B, 2, 0))</f>
        <v>-39355.019999999997</v>
      </c>
      <c r="D654" s="5">
        <f>IF(ISERROR(VLOOKUP($A$654, 文字檔!C:D, 2, 0)),0,VLOOKUP($A$654, 文字檔!C:D, 2, 0))</f>
        <v>9000</v>
      </c>
      <c r="E654" s="5">
        <f>IF(ISERROR(VLOOKUP($A$654, 文字檔!E:F, 2, 0)),0,VLOOKUP($A$654, 文字檔!E:F, 2, 0))</f>
        <v>0</v>
      </c>
      <c r="F654" s="5">
        <f>IF(ISERROR(VLOOKUP($A$654, 文字檔!G:H, 2, 0)),0,VLOOKUP($A$654, 文字檔!G:H, 2, 0))</f>
        <v>25661.35</v>
      </c>
      <c r="G654" s="5">
        <f>IF(ISERROR(VLOOKUP($A$654, 文字檔!I:J, 2, 0)),0,VLOOKUP($A$654, 文字檔!I:J, 2, 0))</f>
        <v>0</v>
      </c>
      <c r="H654" s="5">
        <f>IF(ISERROR(VLOOKUP($A$654, 文字檔!K:L, 2, 0)),0,VLOOKUP($A$654, 文字檔!K:L, 2, 0))</f>
        <v>-4277.72</v>
      </c>
      <c r="I654" s="5">
        <f>IF(ISERROR(VLOOKUP($A$654, 文字檔!M:N, 2, 0)),0,VLOOKUP($A$654, 文字檔!M:N, 2, 0))</f>
        <v>-536.07000000000005</v>
      </c>
      <c r="J654" s="5">
        <f>IF(ISERROR(VLOOKUP($A$654, 文字檔!O:P, 2, 0)),0,VLOOKUP($A$654, 文字檔!O:P, 2, 0))</f>
        <v>-17076.939999999999</v>
      </c>
      <c r="K654">
        <f>IF(ISERROR(VLOOKUP($A$654, 文字檔!Q:R, 2, 0)),0,VLOOKUP($A$654, 文字檔!Q:R, 2, 0))</f>
        <v>9000</v>
      </c>
      <c r="L654">
        <f>IF(ISERROR(VLOOKUP($A$654, 文字檔!S:T, 2, 0)),0,VLOOKUP($A$654, 文字檔!S:T, 2, 0))</f>
        <v>19325.580000000002</v>
      </c>
      <c r="M654">
        <f>IF(ISERROR(VLOOKUP($A$654, 文字檔!U:V, 2, 0)),0,VLOOKUP($A$654, 文字檔!U:V, 2, 0))</f>
        <v>9000</v>
      </c>
      <c r="N654">
        <f>IF(ISERROR(VLOOKUP($A$654, 文字檔!W:X, 2, 0)),0,VLOOKUP($A$654, 文字檔!W:X, 2, 0))</f>
        <v>0</v>
      </c>
      <c r="O654">
        <f>IF(ISERROR(VLOOKUP($A$654, 文字檔!Y:Z, 2, 0)),0,VLOOKUP($A$654, 文字檔!Y:Z, 2, 0))</f>
        <v>17262.61</v>
      </c>
      <c r="P654">
        <f>IF(ISERROR(VLOOKUP($A$654, 文字檔!AA:AB, 2, 0)),0,VLOOKUP($A$654, 文字檔!AA:AB, 2, 0))</f>
        <v>0</v>
      </c>
    </row>
    <row r="655" spans="1:16" ht="16.2">
      <c r="A655" s="7">
        <v>44391</v>
      </c>
      <c r="B655" s="5">
        <f>SUMPRODUCT($C$2:$P$2,$C$655:$P$655)</f>
        <v>-40367.269999999997</v>
      </c>
      <c r="C655" s="5">
        <f>IF(ISERROR(VLOOKUP($A$655, 文字檔!A:B, 2, 0)),0,VLOOKUP($A$655, 文字檔!A:B, 2, 0))</f>
        <v>0</v>
      </c>
      <c r="D655" s="5">
        <f>IF(ISERROR(VLOOKUP($A$655, 文字檔!C:D, 2, 0)),0,VLOOKUP($A$655, 文字檔!C:D, 2, 0))</f>
        <v>1000</v>
      </c>
      <c r="E655" s="5">
        <f>IF(ISERROR(VLOOKUP($A$655, 文字檔!E:F, 2, 0)),0,VLOOKUP($A$655, 文字檔!E:F, 2, 0))</f>
        <v>0</v>
      </c>
      <c r="F655" s="5">
        <f>IF(ISERROR(VLOOKUP($A$655, 文字檔!G:H, 2, 0)),0,VLOOKUP($A$655, 文字檔!G:H, 2, 0))</f>
        <v>0</v>
      </c>
      <c r="G655" s="5">
        <f>IF(ISERROR(VLOOKUP($A$655, 文字檔!I:J, 2, 0)),0,VLOOKUP($A$655, 文字檔!I:J, 2, 0))</f>
        <v>0</v>
      </c>
      <c r="H655" s="5">
        <f>IF(ISERROR(VLOOKUP($A$655, 文字檔!K:L, 2, 0)),0,VLOOKUP($A$655, 文字檔!K:L, 2, 0))</f>
        <v>2125.8200000000002</v>
      </c>
      <c r="I655" s="5">
        <f>IF(ISERROR(VLOOKUP($A$655, 文字檔!M:N, 2, 0)),0,VLOOKUP($A$655, 文字檔!M:N, 2, 0))</f>
        <v>-12610.46</v>
      </c>
      <c r="J655" s="5">
        <f>IF(ISERROR(VLOOKUP($A$655, 文字檔!O:P, 2, 0)),0,VLOOKUP($A$655, 文字檔!O:P, 2, 0))</f>
        <v>0</v>
      </c>
      <c r="K655">
        <f>IF(ISERROR(VLOOKUP($A$655, 文字檔!Q:R, 2, 0)),0,VLOOKUP($A$655, 文字檔!Q:R, 2, 0))</f>
        <v>1000</v>
      </c>
      <c r="L655">
        <f>IF(ISERROR(VLOOKUP($A$655, 文字檔!S:T, 2, 0)),0,VLOOKUP($A$655, 文字檔!S:T, 2, 0))</f>
        <v>0</v>
      </c>
      <c r="M655">
        <f>IF(ISERROR(VLOOKUP($A$655, 文字檔!U:V, 2, 0)),0,VLOOKUP($A$655, 文字檔!U:V, 2, 0))</f>
        <v>1000</v>
      </c>
      <c r="N655">
        <f>IF(ISERROR(VLOOKUP($A$655, 文字檔!W:X, 2, 0)),0,VLOOKUP($A$655, 文字檔!W:X, 2, 0))</f>
        <v>-12071.63</v>
      </c>
      <c r="O655">
        <f>IF(ISERROR(VLOOKUP($A$655, 文字檔!Y:Z, 2, 0)),0,VLOOKUP($A$655, 文字檔!Y:Z, 2, 0))</f>
        <v>-20811</v>
      </c>
      <c r="P655">
        <f>IF(ISERROR(VLOOKUP($A$655, 文字檔!AA:AB, 2, 0)),0,VLOOKUP($A$655, 文字檔!AA:AB, 2, 0))</f>
        <v>0</v>
      </c>
    </row>
    <row r="656" spans="1:16" ht="16.2">
      <c r="A656" s="7">
        <v>44392</v>
      </c>
      <c r="B656" s="5">
        <f>SUMPRODUCT($C$2:$P$2,$C$656:$P$656)</f>
        <v>90418.09</v>
      </c>
      <c r="C656" s="5">
        <f>IF(ISERROR(VLOOKUP($A$656, 文字檔!A:B, 2, 0)),0,VLOOKUP($A$656, 文字檔!A:B, 2, 0))</f>
        <v>8842.91</v>
      </c>
      <c r="D656" s="5">
        <f>IF(ISERROR(VLOOKUP($A$656, 文字檔!C:D, 2, 0)),0,VLOOKUP($A$656, 文字檔!C:D, 2, 0))</f>
        <v>29200</v>
      </c>
      <c r="E656" s="5">
        <f>IF(ISERROR(VLOOKUP($A$656, 文字檔!E:F, 2, 0)),0,VLOOKUP($A$656, 文字檔!E:F, 2, 0))</f>
        <v>0</v>
      </c>
      <c r="F656" s="5">
        <f>IF(ISERROR(VLOOKUP($A$656, 文字檔!G:H, 2, 0)),0,VLOOKUP($A$656, 文字檔!G:H, 2, 0))</f>
        <v>0</v>
      </c>
      <c r="G656" s="5">
        <f>IF(ISERROR(VLOOKUP($A$656, 文字檔!I:J, 2, 0)),0,VLOOKUP($A$656, 文字檔!I:J, 2, 0))</f>
        <v>0</v>
      </c>
      <c r="H656" s="5">
        <f>IF(ISERROR(VLOOKUP($A$656, 文字檔!K:L, 2, 0)),0,VLOOKUP($A$656, 文字檔!K:L, 2, 0))</f>
        <v>-9075.08</v>
      </c>
      <c r="I656" s="5">
        <f>IF(ISERROR(VLOOKUP($A$656, 文字檔!M:N, 2, 0)),0,VLOOKUP($A$656, 文字檔!M:N, 2, 0))</f>
        <v>0</v>
      </c>
      <c r="J656" s="5">
        <f>IF(ISERROR(VLOOKUP($A$656, 文字檔!O:P, 2, 0)),0,VLOOKUP($A$656, 文字檔!O:P, 2, 0))</f>
        <v>0</v>
      </c>
      <c r="K656">
        <f>IF(ISERROR(VLOOKUP($A$656, 文字檔!Q:R, 2, 0)),0,VLOOKUP($A$656, 文字檔!Q:R, 2, 0))</f>
        <v>29200</v>
      </c>
      <c r="L656">
        <f>IF(ISERROR(VLOOKUP($A$656, 文字檔!S:T, 2, 0)),0,VLOOKUP($A$656, 文字檔!S:T, 2, 0))</f>
        <v>0</v>
      </c>
      <c r="M656">
        <f>IF(ISERROR(VLOOKUP($A$656, 文字檔!U:V, 2, 0)),0,VLOOKUP($A$656, 文字檔!U:V, 2, 0))</f>
        <v>29200</v>
      </c>
      <c r="N656">
        <f>IF(ISERROR(VLOOKUP($A$656, 文字檔!W:X, 2, 0)),0,VLOOKUP($A$656, 文字檔!W:X, 2, 0))</f>
        <v>-10474.450000000001</v>
      </c>
      <c r="O656">
        <f>IF(ISERROR(VLOOKUP($A$656, 文字檔!Y:Z, 2, 0)),0,VLOOKUP($A$656, 文字檔!Y:Z, 2, 0))</f>
        <v>1663.45</v>
      </c>
      <c r="P656">
        <f>IF(ISERROR(VLOOKUP($A$656, 文字檔!AA:AB, 2, 0)),0,VLOOKUP($A$656, 文字檔!AA:AB, 2, 0))</f>
        <v>11861.26</v>
      </c>
    </row>
    <row r="657" spans="1:16" ht="16.2">
      <c r="A657" s="7">
        <v>44393</v>
      </c>
      <c r="B657" s="5">
        <f>SUMPRODUCT($C$2:$P$2,$C$657:$P$657)</f>
        <v>-131568.63999999998</v>
      </c>
      <c r="C657" s="5">
        <f>IF(ISERROR(VLOOKUP($A$657, 文字檔!A:B, 2, 0)),0,VLOOKUP($A$657, 文字檔!A:B, 2, 0))</f>
        <v>-13945.57</v>
      </c>
      <c r="D657" s="5">
        <f>IF(ISERROR(VLOOKUP($A$657, 文字檔!C:D, 2, 0)),0,VLOOKUP($A$657, 文字檔!C:D, 2, 0))</f>
        <v>-10539.1</v>
      </c>
      <c r="E657" s="5">
        <f>IF(ISERROR(VLOOKUP($A$657, 文字檔!E:F, 2, 0)),0,VLOOKUP($A$657, 文字檔!E:F, 2, 0))</f>
        <v>0</v>
      </c>
      <c r="F657" s="5">
        <f>IF(ISERROR(VLOOKUP($A$657, 文字檔!G:H, 2, 0)),0,VLOOKUP($A$657, 文字檔!G:H, 2, 0))</f>
        <v>0</v>
      </c>
      <c r="G657" s="5">
        <f>IF(ISERROR(VLOOKUP($A$657, 文字檔!I:J, 2, 0)),0,VLOOKUP($A$657, 文字檔!I:J, 2, 0))</f>
        <v>0</v>
      </c>
      <c r="H657" s="5">
        <f>IF(ISERROR(VLOOKUP($A$657, 文字檔!K:L, 2, 0)),0,VLOOKUP($A$657, 文字檔!K:L, 2, 0))</f>
        <v>-15268.69</v>
      </c>
      <c r="I657" s="5">
        <f>IF(ISERROR(VLOOKUP($A$657, 文字檔!M:N, 2, 0)),0,VLOOKUP($A$657, 文字檔!M:N, 2, 0))</f>
        <v>-2137.5100000000002</v>
      </c>
      <c r="J657" s="5">
        <f>IF(ISERROR(VLOOKUP($A$657, 文字檔!O:P, 2, 0)),0,VLOOKUP($A$657, 文字檔!O:P, 2, 0))</f>
        <v>0</v>
      </c>
      <c r="K657">
        <f>IF(ISERROR(VLOOKUP($A$657, 文字檔!Q:R, 2, 0)),0,VLOOKUP($A$657, 文字檔!Q:R, 2, 0))</f>
        <v>-19000</v>
      </c>
      <c r="L657">
        <f>IF(ISERROR(VLOOKUP($A$657, 文字檔!S:T, 2, 0)),0,VLOOKUP($A$657, 文字檔!S:T, 2, 0))</f>
        <v>0</v>
      </c>
      <c r="M657">
        <f>IF(ISERROR(VLOOKUP($A$657, 文字檔!U:V, 2, 0)),0,VLOOKUP($A$657, 文字檔!U:V, 2, 0))</f>
        <v>-19000</v>
      </c>
      <c r="N657">
        <f>IF(ISERROR(VLOOKUP($A$657, 文字檔!W:X, 2, 0)),0,VLOOKUP($A$657, 文字檔!W:X, 2, 0))</f>
        <v>-5006.26</v>
      </c>
      <c r="O657">
        <f>IF(ISERROR(VLOOKUP($A$657, 文字檔!Y:Z, 2, 0)),0,VLOOKUP($A$657, 文字檔!Y:Z, 2, 0))</f>
        <v>-7336.73</v>
      </c>
      <c r="P657">
        <f>IF(ISERROR(VLOOKUP($A$657, 文字檔!AA:AB, 2, 0)),0,VLOOKUP($A$657, 文字檔!AA:AB, 2, 0))</f>
        <v>-39334.78</v>
      </c>
    </row>
    <row r="658" spans="1:16" ht="16.2">
      <c r="A658" s="7">
        <v>44394</v>
      </c>
      <c r="B658" s="5">
        <f>SUMPRODUCT($C$2:$P$2,$C$658:$P$658)</f>
        <v>0</v>
      </c>
      <c r="C658" s="5">
        <f>IF(ISERROR(VLOOKUP($A$658, 文字檔!A:B, 2, 0)),0,VLOOKUP($A$658, 文字檔!A:B, 2, 0))</f>
        <v>0</v>
      </c>
      <c r="D658" s="5">
        <f>IF(ISERROR(VLOOKUP($A$658, 文字檔!C:D, 2, 0)),0,VLOOKUP($A$658, 文字檔!C:D, 2, 0))</f>
        <v>0</v>
      </c>
      <c r="E658" s="5">
        <f>IF(ISERROR(VLOOKUP($A$658, 文字檔!E:F, 2, 0)),0,VLOOKUP($A$658, 文字檔!E:F, 2, 0))</f>
        <v>0</v>
      </c>
      <c r="F658" s="5">
        <f>IF(ISERROR(VLOOKUP($A$658, 文字檔!G:H, 2, 0)),0,VLOOKUP($A$658, 文字檔!G:H, 2, 0))</f>
        <v>0</v>
      </c>
      <c r="G658" s="5">
        <f>IF(ISERROR(VLOOKUP($A$658, 文字檔!I:J, 2, 0)),0,VLOOKUP($A$658, 文字檔!I:J, 2, 0))</f>
        <v>0</v>
      </c>
      <c r="H658" s="5">
        <f>IF(ISERROR(VLOOKUP($A$658, 文字檔!K:L, 2, 0)),0,VLOOKUP($A$658, 文字檔!K:L, 2, 0))</f>
        <v>0</v>
      </c>
      <c r="I658" s="5">
        <f>IF(ISERROR(VLOOKUP($A$658, 文字檔!M:N, 2, 0)),0,VLOOKUP($A$658, 文字檔!M:N, 2, 0))</f>
        <v>0</v>
      </c>
      <c r="J658" s="5">
        <f>IF(ISERROR(VLOOKUP($A$658, 文字檔!O:P, 2, 0)),0,VLOOKUP($A$658, 文字檔!O:P, 2, 0))</f>
        <v>0</v>
      </c>
      <c r="K658">
        <f>IF(ISERROR(VLOOKUP($A$658, 文字檔!Q:R, 2, 0)),0,VLOOKUP($A$658, 文字檔!Q:R, 2, 0))</f>
        <v>0</v>
      </c>
      <c r="L658">
        <f>IF(ISERROR(VLOOKUP($A$658, 文字檔!S:T, 2, 0)),0,VLOOKUP($A$658, 文字檔!S:T, 2, 0))</f>
        <v>0</v>
      </c>
      <c r="M658">
        <f>IF(ISERROR(VLOOKUP($A$658, 文字檔!U:V, 2, 0)),0,VLOOKUP($A$658, 文字檔!U:V, 2, 0))</f>
        <v>0</v>
      </c>
      <c r="N658">
        <f>IF(ISERROR(VLOOKUP($A$658, 文字檔!W:X, 2, 0)),0,VLOOKUP($A$658, 文字檔!W:X, 2, 0))</f>
        <v>0</v>
      </c>
      <c r="O658">
        <f>IF(ISERROR(VLOOKUP($A$658, 文字檔!Y:Z, 2, 0)),0,VLOOKUP($A$658, 文字檔!Y:Z, 2, 0))</f>
        <v>0</v>
      </c>
      <c r="P658">
        <f>IF(ISERROR(VLOOKUP($A$658, 文字檔!AA:AB, 2, 0)),0,VLOOKUP($A$658, 文字檔!AA:AB, 2, 0))</f>
        <v>0</v>
      </c>
    </row>
    <row r="659" spans="1:16" ht="16.2">
      <c r="A659" s="7">
        <v>44395</v>
      </c>
      <c r="B659" s="5">
        <f>SUMPRODUCT($C$2:$P$2,$C$659:$P$659)</f>
        <v>0</v>
      </c>
      <c r="C659" s="5">
        <f>IF(ISERROR(VLOOKUP($A$659, 文字檔!A:B, 2, 0)),0,VLOOKUP($A$659, 文字檔!A:B, 2, 0))</f>
        <v>0</v>
      </c>
      <c r="D659" s="5">
        <f>IF(ISERROR(VLOOKUP($A$659, 文字檔!C:D, 2, 0)),0,VLOOKUP($A$659, 文字檔!C:D, 2, 0))</f>
        <v>0</v>
      </c>
      <c r="E659" s="5">
        <f>IF(ISERROR(VLOOKUP($A$659, 文字檔!E:F, 2, 0)),0,VLOOKUP($A$659, 文字檔!E:F, 2, 0))</f>
        <v>0</v>
      </c>
      <c r="F659" s="5">
        <f>IF(ISERROR(VLOOKUP($A$659, 文字檔!G:H, 2, 0)),0,VLOOKUP($A$659, 文字檔!G:H, 2, 0))</f>
        <v>0</v>
      </c>
      <c r="G659" s="5">
        <f>IF(ISERROR(VLOOKUP($A$659, 文字檔!I:J, 2, 0)),0,VLOOKUP($A$659, 文字檔!I:J, 2, 0))</f>
        <v>0</v>
      </c>
      <c r="H659" s="5">
        <f>IF(ISERROR(VLOOKUP($A$659, 文字檔!K:L, 2, 0)),0,VLOOKUP($A$659, 文字檔!K:L, 2, 0))</f>
        <v>0</v>
      </c>
      <c r="I659" s="5">
        <f>IF(ISERROR(VLOOKUP($A$659, 文字檔!M:N, 2, 0)),0,VLOOKUP($A$659, 文字檔!M:N, 2, 0))</f>
        <v>0</v>
      </c>
      <c r="J659" s="5">
        <f>IF(ISERROR(VLOOKUP($A$659, 文字檔!O:P, 2, 0)),0,VLOOKUP($A$659, 文字檔!O:P, 2, 0))</f>
        <v>0</v>
      </c>
      <c r="K659">
        <f>IF(ISERROR(VLOOKUP($A$659, 文字檔!Q:R, 2, 0)),0,VLOOKUP($A$659, 文字檔!Q:R, 2, 0))</f>
        <v>0</v>
      </c>
      <c r="L659">
        <f>IF(ISERROR(VLOOKUP($A$659, 文字檔!S:T, 2, 0)),0,VLOOKUP($A$659, 文字檔!S:T, 2, 0))</f>
        <v>0</v>
      </c>
      <c r="M659">
        <f>IF(ISERROR(VLOOKUP($A$659, 文字檔!U:V, 2, 0)),0,VLOOKUP($A$659, 文字檔!U:V, 2, 0))</f>
        <v>0</v>
      </c>
      <c r="N659">
        <f>IF(ISERROR(VLOOKUP($A$659, 文字檔!W:X, 2, 0)),0,VLOOKUP($A$659, 文字檔!W:X, 2, 0))</f>
        <v>0</v>
      </c>
      <c r="O659">
        <f>IF(ISERROR(VLOOKUP($A$659, 文字檔!Y:Z, 2, 0)),0,VLOOKUP($A$659, 文字檔!Y:Z, 2, 0))</f>
        <v>0</v>
      </c>
      <c r="P659">
        <f>IF(ISERROR(VLOOKUP($A$659, 文字檔!AA:AB, 2, 0)),0,VLOOKUP($A$659, 文字檔!AA:AB, 2, 0))</f>
        <v>0</v>
      </c>
    </row>
    <row r="660" spans="1:16" ht="16.2">
      <c r="A660" s="7">
        <v>44396</v>
      </c>
      <c r="B660" s="5">
        <f>SUMPRODUCT($C$2:$P$2,$C$660:$P$660)</f>
        <v>-216139.74999999997</v>
      </c>
      <c r="C660" s="5">
        <f>IF(ISERROR(VLOOKUP($A$660, 文字檔!A:B, 2, 0)),0,VLOOKUP($A$660, 文字檔!A:B, 2, 0))</f>
        <v>-30528.38</v>
      </c>
      <c r="D660" s="5">
        <f>IF(ISERROR(VLOOKUP($A$660, 文字檔!C:D, 2, 0)),0,VLOOKUP($A$660, 文字檔!C:D, 2, 0))</f>
        <v>-3333.4</v>
      </c>
      <c r="E660" s="5">
        <f>IF(ISERROR(VLOOKUP($A$660, 文字檔!E:F, 2, 0)),0,VLOOKUP($A$660, 文字檔!E:F, 2, 0))</f>
        <v>0</v>
      </c>
      <c r="F660" s="5">
        <f>IF(ISERROR(VLOOKUP($A$660, 文字檔!G:H, 2, 0)),0,VLOOKUP($A$660, 文字檔!G:H, 2, 0))</f>
        <v>0</v>
      </c>
      <c r="G660" s="5">
        <f>IF(ISERROR(VLOOKUP($A$660, 文字檔!I:J, 2, 0)),0,VLOOKUP($A$660, 文字檔!I:J, 2, 0))</f>
        <v>-9475.2000000000007</v>
      </c>
      <c r="H660" s="5">
        <f>IF(ISERROR(VLOOKUP($A$660, 文字檔!K:L, 2, 0)),0,VLOOKUP($A$660, 文字檔!K:L, 2, 0))</f>
        <v>536.5</v>
      </c>
      <c r="I660" s="5">
        <f>IF(ISERROR(VLOOKUP($A$660, 文字檔!M:N, 2, 0)),0,VLOOKUP($A$660, 文字檔!M:N, 2, 0))</f>
        <v>-737.78</v>
      </c>
      <c r="J660" s="5">
        <f>IF(ISERROR(VLOOKUP($A$660, 文字檔!O:P, 2, 0)),0,VLOOKUP($A$660, 文字檔!O:P, 2, 0))</f>
        <v>0</v>
      </c>
      <c r="K660">
        <f>IF(ISERROR(VLOOKUP($A$660, 文字檔!Q:R, 2, 0)),0,VLOOKUP($A$660, 文字檔!Q:R, 2, 0))</f>
        <v>-26200</v>
      </c>
      <c r="L660">
        <f>IF(ISERROR(VLOOKUP($A$660, 文字檔!S:T, 2, 0)),0,VLOOKUP($A$660, 文字檔!S:T, 2, 0))</f>
        <v>-25262.87</v>
      </c>
      <c r="M660">
        <f>IF(ISERROR(VLOOKUP($A$660, 文字檔!U:V, 2, 0)),0,VLOOKUP($A$660, 文字檔!U:V, 2, 0))</f>
        <v>-66461.759999999995</v>
      </c>
      <c r="N660">
        <f>IF(ISERROR(VLOOKUP($A$660, 文字檔!W:X, 2, 0)),0,VLOOKUP($A$660, 文字檔!W:X, 2, 0))</f>
        <v>-6470.76</v>
      </c>
      <c r="O660">
        <f>IF(ISERROR(VLOOKUP($A$660, 文字檔!Y:Z, 2, 0)),0,VLOOKUP($A$660, 文字檔!Y:Z, 2, 0))</f>
        <v>-29143.8</v>
      </c>
      <c r="P660">
        <f>IF(ISERROR(VLOOKUP($A$660, 文字檔!AA:AB, 2, 0)),0,VLOOKUP($A$660, 文字檔!AA:AB, 2, 0))</f>
        <v>-19062.3</v>
      </c>
    </row>
    <row r="661" spans="1:16" ht="16.2">
      <c r="A661" s="7">
        <v>44397</v>
      </c>
      <c r="B661" s="5">
        <f>SUMPRODUCT($C$2:$P$2,$C$661:$P$661)</f>
        <v>131037.01</v>
      </c>
      <c r="C661" s="5">
        <f>IF(ISERROR(VLOOKUP($A$661, 文字檔!A:B, 2, 0)),0,VLOOKUP($A$661, 文字檔!A:B, 2, 0))</f>
        <v>0</v>
      </c>
      <c r="D661" s="5">
        <f>IF(ISERROR(VLOOKUP($A$661, 文字檔!C:D, 2, 0)),0,VLOOKUP($A$661, 文字檔!C:D, 2, 0))</f>
        <v>39472.18</v>
      </c>
      <c r="E661" s="5">
        <f>IF(ISERROR(VLOOKUP($A$661, 文字檔!E:F, 2, 0)),0,VLOOKUP($A$661, 文字檔!E:F, 2, 0))</f>
        <v>0</v>
      </c>
      <c r="F661" s="5">
        <f>IF(ISERROR(VLOOKUP($A$661, 文字檔!G:H, 2, 0)),0,VLOOKUP($A$661, 文字檔!G:H, 2, 0))</f>
        <v>0</v>
      </c>
      <c r="G661" s="5">
        <f>IF(ISERROR(VLOOKUP($A$661, 文字檔!I:J, 2, 0)),0,VLOOKUP($A$661, 文字檔!I:J, 2, 0))</f>
        <v>-13324.82</v>
      </c>
      <c r="H661" s="5">
        <f>IF(ISERROR(VLOOKUP($A$661, 文字檔!K:L, 2, 0)),0,VLOOKUP($A$661, 文字檔!K:L, 2, 0))</f>
        <v>0</v>
      </c>
      <c r="I661" s="5">
        <f>IF(ISERROR(VLOOKUP($A$661, 文字檔!M:N, 2, 0)),0,VLOOKUP($A$661, 文字檔!M:N, 2, 0))</f>
        <v>0</v>
      </c>
      <c r="J661" s="5">
        <f>IF(ISERROR(VLOOKUP($A$661, 文字檔!O:P, 2, 0)),0,VLOOKUP($A$661, 文字檔!O:P, 2, 0))</f>
        <v>0</v>
      </c>
      <c r="K661">
        <f>IF(ISERROR(VLOOKUP($A$661, 文字檔!Q:R, 2, 0)),0,VLOOKUP($A$661, 文字檔!Q:R, 2, 0))</f>
        <v>-47200</v>
      </c>
      <c r="L661">
        <f>IF(ISERROR(VLOOKUP($A$661, 文字檔!S:T, 2, 0)),0,VLOOKUP($A$661, 文字檔!S:T, 2, 0))</f>
        <v>16746.310000000001</v>
      </c>
      <c r="M661">
        <f>IF(ISERROR(VLOOKUP($A$661, 文字檔!U:V, 2, 0)),0,VLOOKUP($A$661, 文字檔!U:V, 2, 0))</f>
        <v>47200</v>
      </c>
      <c r="N661">
        <f>IF(ISERROR(VLOOKUP($A$661, 文字檔!W:X, 2, 0)),0,VLOOKUP($A$661, 文字檔!W:X, 2, 0))</f>
        <v>47200</v>
      </c>
      <c r="O661">
        <f>IF(ISERROR(VLOOKUP($A$661, 文字檔!Y:Z, 2, 0)),0,VLOOKUP($A$661, 文字檔!Y:Z, 2, 0))</f>
        <v>33471.279999999999</v>
      </c>
      <c r="P661">
        <f>IF(ISERROR(VLOOKUP($A$661, 文字檔!AA:AB, 2, 0)),0,VLOOKUP($A$661, 文字檔!AA:AB, 2, 0))</f>
        <v>7472.06</v>
      </c>
    </row>
    <row r="662" spans="1:16" ht="16.2">
      <c r="A662" s="7">
        <v>44398</v>
      </c>
      <c r="B662" s="5">
        <f>SUMPRODUCT($C$2:$P$2,$C$662:$P$662)</f>
        <v>-10877.460000000006</v>
      </c>
      <c r="C662" s="5">
        <f>IF(ISERROR(VLOOKUP($A$662, 文字檔!A:B, 2, 0)),0,VLOOKUP($A$662, 文字檔!A:B, 2, 0))</f>
        <v>0</v>
      </c>
      <c r="D662" s="5">
        <f>IF(ISERROR(VLOOKUP($A$662, 文字檔!C:D, 2, 0)),0,VLOOKUP($A$662, 文字檔!C:D, 2, 0))</f>
        <v>0</v>
      </c>
      <c r="E662" s="5">
        <f>IF(ISERROR(VLOOKUP($A$662, 文字檔!E:F, 2, 0)),0,VLOOKUP($A$662, 文字檔!E:F, 2, 0))</f>
        <v>0</v>
      </c>
      <c r="F662" s="5">
        <f>IF(ISERROR(VLOOKUP($A$662, 文字檔!G:H, 2, 0)),0,VLOOKUP($A$662, 文字檔!G:H, 2, 0))</f>
        <v>0</v>
      </c>
      <c r="G662" s="5">
        <f>IF(ISERROR(VLOOKUP($A$662, 文字檔!I:J, 2, 0)),0,VLOOKUP($A$662, 文字檔!I:J, 2, 0))</f>
        <v>-5727.52</v>
      </c>
      <c r="H662" s="5">
        <f>IF(ISERROR(VLOOKUP($A$662, 文字檔!K:L, 2, 0)),0,VLOOKUP($A$662, 文字檔!K:L, 2, 0))</f>
        <v>0</v>
      </c>
      <c r="I662" s="5">
        <f>IF(ISERROR(VLOOKUP($A$662, 文字檔!M:N, 2, 0)),0,VLOOKUP($A$662, 文字檔!M:N, 2, 0))</f>
        <v>0</v>
      </c>
      <c r="J662" s="5">
        <f>IF(ISERROR(VLOOKUP($A$662, 文字檔!O:P, 2, 0)),0,VLOOKUP($A$662, 文字檔!O:P, 2, 0))</f>
        <v>0</v>
      </c>
      <c r="K662">
        <f>IF(ISERROR(VLOOKUP($A$662, 文字檔!Q:R, 2, 0)),0,VLOOKUP($A$662, 文字檔!Q:R, 2, 0))</f>
        <v>-26122.9</v>
      </c>
      <c r="L662">
        <f>IF(ISERROR(VLOOKUP($A$662, 文字檔!S:T, 2, 0)),0,VLOOKUP($A$662, 文字檔!S:T, 2, 0))</f>
        <v>0</v>
      </c>
      <c r="M662">
        <f>IF(ISERROR(VLOOKUP($A$662, 文字檔!U:V, 2, 0)),0,VLOOKUP($A$662, 文字檔!U:V, 2, 0))</f>
        <v>25077.1</v>
      </c>
      <c r="N662">
        <f>IF(ISERROR(VLOOKUP($A$662, 文字檔!W:X, 2, 0)),0,VLOOKUP($A$662, 文字檔!W:X, 2, 0))</f>
        <v>1873.62</v>
      </c>
      <c r="O662">
        <f>IF(ISERROR(VLOOKUP($A$662, 文字檔!Y:Z, 2, 0)),0,VLOOKUP($A$662, 文字檔!Y:Z, 2, 0))</f>
        <v>-31054.86</v>
      </c>
      <c r="P662">
        <f>IF(ISERROR(VLOOKUP($A$662, 文字檔!AA:AB, 2, 0)),0,VLOOKUP($A$662, 文字檔!AA:AB, 2, 0))</f>
        <v>25077.1</v>
      </c>
    </row>
    <row r="663" spans="1:16" ht="16.2">
      <c r="A663" s="7">
        <v>44399</v>
      </c>
      <c r="B663" s="5">
        <f>SUMPRODUCT($C$2:$P$2,$C$663:$P$663)</f>
        <v>-5460.0600000000013</v>
      </c>
      <c r="C663" s="5">
        <f>IF(ISERROR(VLOOKUP($A$663, 文字檔!A:B, 2, 0)),0,VLOOKUP($A$663, 文字檔!A:B, 2, 0))</f>
        <v>0</v>
      </c>
      <c r="D663" s="5">
        <f>IF(ISERROR(VLOOKUP($A$663, 文字檔!C:D, 2, 0)),0,VLOOKUP($A$663, 文字檔!C:D, 2, 0))</f>
        <v>0</v>
      </c>
      <c r="E663" s="5">
        <f>IF(ISERROR(VLOOKUP($A$663, 文字檔!E:F, 2, 0)),0,VLOOKUP($A$663, 文字檔!E:F, 2, 0))</f>
        <v>0</v>
      </c>
      <c r="F663" s="5">
        <f>IF(ISERROR(VLOOKUP($A$663, 文字檔!G:H, 2, 0)),0,VLOOKUP($A$663, 文字檔!G:H, 2, 0))</f>
        <v>0</v>
      </c>
      <c r="G663" s="5">
        <f>IF(ISERROR(VLOOKUP($A$663, 文字檔!I:J, 2, 0)),0,VLOOKUP($A$663, 文字檔!I:J, 2, 0))</f>
        <v>0</v>
      </c>
      <c r="H663" s="5">
        <f>IF(ISERROR(VLOOKUP($A$663, 文字檔!K:L, 2, 0)),0,VLOOKUP($A$663, 文字檔!K:L, 2, 0))</f>
        <v>0</v>
      </c>
      <c r="I663" s="5">
        <f>IF(ISERROR(VLOOKUP($A$663, 文字檔!M:N, 2, 0)),0,VLOOKUP($A$663, 文字檔!M:N, 2, 0))</f>
        <v>0</v>
      </c>
      <c r="J663" s="5">
        <f>IF(ISERROR(VLOOKUP($A$663, 文字檔!O:P, 2, 0)),0,VLOOKUP($A$663, 文字檔!O:P, 2, 0))</f>
        <v>0</v>
      </c>
      <c r="K663">
        <f>IF(ISERROR(VLOOKUP($A$663, 文字檔!Q:R, 2, 0)),0,VLOOKUP($A$663, 文字檔!Q:R, 2, 0))</f>
        <v>2678.27</v>
      </c>
      <c r="L663">
        <f>IF(ISERROR(VLOOKUP($A$663, 文字檔!S:T, 2, 0)),0,VLOOKUP($A$663, 文字檔!S:T, 2, 0))</f>
        <v>14354.89</v>
      </c>
      <c r="M663">
        <f>IF(ISERROR(VLOOKUP($A$663, 文字檔!U:V, 2, 0)),0,VLOOKUP($A$663, 文字檔!U:V, 2, 0))</f>
        <v>-18324.88</v>
      </c>
      <c r="N663">
        <f>IF(ISERROR(VLOOKUP($A$663, 文字檔!W:X, 2, 0)),0,VLOOKUP($A$663, 文字檔!W:X, 2, 0))</f>
        <v>1077.55</v>
      </c>
      <c r="O663">
        <f>IF(ISERROR(VLOOKUP($A$663, 文字檔!Y:Z, 2, 0)),0,VLOOKUP($A$663, 文字檔!Y:Z, 2, 0))</f>
        <v>-7523.26</v>
      </c>
      <c r="P663">
        <f>IF(ISERROR(VLOOKUP($A$663, 文字檔!AA:AB, 2, 0)),0,VLOOKUP($A$663, 文字檔!AA:AB, 2, 0))</f>
        <v>2277.37</v>
      </c>
    </row>
    <row r="664" spans="1:16" ht="16.2">
      <c r="A664" s="7">
        <v>44400</v>
      </c>
      <c r="B664" s="5">
        <f>SUMPRODUCT($C$2:$P$2,$C$664:$P$664)</f>
        <v>-92917.2</v>
      </c>
      <c r="C664" s="5">
        <f>IF(ISERROR(VLOOKUP($A$664, 文字檔!A:B, 2, 0)),0,VLOOKUP($A$664, 文字檔!A:B, 2, 0))</f>
        <v>0</v>
      </c>
      <c r="D664" s="5">
        <f>IF(ISERROR(VLOOKUP($A$664, 文字檔!C:D, 2, 0)),0,VLOOKUP($A$664, 文字檔!C:D, 2, 0))</f>
        <v>0</v>
      </c>
      <c r="E664" s="5">
        <f>IF(ISERROR(VLOOKUP($A$664, 文字檔!E:F, 2, 0)),0,VLOOKUP($A$664, 文字檔!E:F, 2, 0))</f>
        <v>0</v>
      </c>
      <c r="F664" s="5">
        <f>IF(ISERROR(VLOOKUP($A$664, 文字檔!G:H, 2, 0)),0,VLOOKUP($A$664, 文字檔!G:H, 2, 0))</f>
        <v>0</v>
      </c>
      <c r="G664" s="5">
        <f>IF(ISERROR(VLOOKUP($A$664, 文字檔!I:J, 2, 0)),0,VLOOKUP($A$664, 文字檔!I:J, 2, 0))</f>
        <v>0</v>
      </c>
      <c r="H664" s="5">
        <f>IF(ISERROR(VLOOKUP($A$664, 文字檔!K:L, 2, 0)),0,VLOOKUP($A$664, 文字檔!K:L, 2, 0))</f>
        <v>-5649.67</v>
      </c>
      <c r="I664" s="5">
        <f>IF(ISERROR(VLOOKUP($A$664, 文字檔!M:N, 2, 0)),0,VLOOKUP($A$664, 文字檔!M:N, 2, 0))</f>
        <v>0</v>
      </c>
      <c r="J664" s="5">
        <f>IF(ISERROR(VLOOKUP($A$664, 文字檔!O:P, 2, 0)),0,VLOOKUP($A$664, 文字檔!O:P, 2, 0))</f>
        <v>-17047.36</v>
      </c>
      <c r="K664">
        <f>IF(ISERROR(VLOOKUP($A$664, 文字檔!Q:R, 2, 0)),0,VLOOKUP($A$664, 文字檔!Q:R, 2, 0))</f>
        <v>0</v>
      </c>
      <c r="L664">
        <f>IF(ISERROR(VLOOKUP($A$664, 文字檔!S:T, 2, 0)),0,VLOOKUP($A$664, 文字檔!S:T, 2, 0))</f>
        <v>0</v>
      </c>
      <c r="M664">
        <f>IF(ISERROR(VLOOKUP($A$664, 文字檔!U:V, 2, 0)),0,VLOOKUP($A$664, 文字檔!U:V, 2, 0))</f>
        <v>0</v>
      </c>
      <c r="N664">
        <f>IF(ISERROR(VLOOKUP($A$664, 文字檔!W:X, 2, 0)),0,VLOOKUP($A$664, 文字檔!W:X, 2, 0))</f>
        <v>-19125</v>
      </c>
      <c r="O664">
        <f>IF(ISERROR(VLOOKUP($A$664, 文字檔!Y:Z, 2, 0)),0,VLOOKUP($A$664, 文字檔!Y:Z, 2, 0))</f>
        <v>-26169.3</v>
      </c>
      <c r="P664">
        <f>IF(ISERROR(VLOOKUP($A$664, 文字檔!AA:AB, 2, 0)),0,VLOOKUP($A$664, 文字檔!AA:AB, 2, 0))</f>
        <v>-24925.87</v>
      </c>
    </row>
    <row r="665" spans="1:16" ht="16.2">
      <c r="A665" s="7">
        <v>44401</v>
      </c>
      <c r="B665" s="5">
        <f>SUMPRODUCT($C$2:$P$2,$C$665:$P$665)</f>
        <v>0</v>
      </c>
      <c r="C665" s="5">
        <f>IF(ISERROR(VLOOKUP($A$665, 文字檔!A:B, 2, 0)),0,VLOOKUP($A$665, 文字檔!A:B, 2, 0))</f>
        <v>0</v>
      </c>
      <c r="D665" s="5">
        <f>IF(ISERROR(VLOOKUP($A$665, 文字檔!C:D, 2, 0)),0,VLOOKUP($A$665, 文字檔!C:D, 2, 0))</f>
        <v>0</v>
      </c>
      <c r="E665" s="5">
        <f>IF(ISERROR(VLOOKUP($A$665, 文字檔!E:F, 2, 0)),0,VLOOKUP($A$665, 文字檔!E:F, 2, 0))</f>
        <v>0</v>
      </c>
      <c r="F665" s="5">
        <f>IF(ISERROR(VLOOKUP($A$665, 文字檔!G:H, 2, 0)),0,VLOOKUP($A$665, 文字檔!G:H, 2, 0))</f>
        <v>0</v>
      </c>
      <c r="G665" s="5">
        <f>IF(ISERROR(VLOOKUP($A$665, 文字檔!I:J, 2, 0)),0,VLOOKUP($A$665, 文字檔!I:J, 2, 0))</f>
        <v>0</v>
      </c>
      <c r="H665" s="5">
        <f>IF(ISERROR(VLOOKUP($A$665, 文字檔!K:L, 2, 0)),0,VLOOKUP($A$665, 文字檔!K:L, 2, 0))</f>
        <v>0</v>
      </c>
      <c r="I665" s="5">
        <f>IF(ISERROR(VLOOKUP($A$665, 文字檔!M:N, 2, 0)),0,VLOOKUP($A$665, 文字檔!M:N, 2, 0))</f>
        <v>0</v>
      </c>
      <c r="J665" s="5">
        <f>IF(ISERROR(VLOOKUP($A$665, 文字檔!O:P, 2, 0)),0,VLOOKUP($A$665, 文字檔!O:P, 2, 0))</f>
        <v>0</v>
      </c>
      <c r="K665">
        <f>IF(ISERROR(VLOOKUP($A$665, 文字檔!Q:R, 2, 0)),0,VLOOKUP($A$665, 文字檔!Q:R, 2, 0))</f>
        <v>0</v>
      </c>
      <c r="L665">
        <f>IF(ISERROR(VLOOKUP($A$665, 文字檔!S:T, 2, 0)),0,VLOOKUP($A$665, 文字檔!S:T, 2, 0))</f>
        <v>0</v>
      </c>
      <c r="M665">
        <f>IF(ISERROR(VLOOKUP($A$665, 文字檔!U:V, 2, 0)),0,VLOOKUP($A$665, 文字檔!U:V, 2, 0))</f>
        <v>0</v>
      </c>
      <c r="N665">
        <f>IF(ISERROR(VLOOKUP($A$665, 文字檔!W:X, 2, 0)),0,VLOOKUP($A$665, 文字檔!W:X, 2, 0))</f>
        <v>0</v>
      </c>
      <c r="O665">
        <f>IF(ISERROR(VLOOKUP($A$665, 文字檔!Y:Z, 2, 0)),0,VLOOKUP($A$665, 文字檔!Y:Z, 2, 0))</f>
        <v>0</v>
      </c>
      <c r="P665">
        <f>IF(ISERROR(VLOOKUP($A$665, 文字檔!AA:AB, 2, 0)),0,VLOOKUP($A$665, 文字檔!AA:AB, 2, 0))</f>
        <v>0</v>
      </c>
    </row>
    <row r="666" spans="1:16" ht="16.2">
      <c r="A666" s="7">
        <v>44402</v>
      </c>
      <c r="B666" s="5">
        <f>SUMPRODUCT($C$2:$P$2,$C$666:$P$666)</f>
        <v>0</v>
      </c>
      <c r="C666" s="5">
        <f>IF(ISERROR(VLOOKUP($A$666, 文字檔!A:B, 2, 0)),0,VLOOKUP($A$666, 文字檔!A:B, 2, 0))</f>
        <v>0</v>
      </c>
      <c r="D666" s="5">
        <f>IF(ISERROR(VLOOKUP($A$666, 文字檔!C:D, 2, 0)),0,VLOOKUP($A$666, 文字檔!C:D, 2, 0))</f>
        <v>0</v>
      </c>
      <c r="E666" s="5">
        <f>IF(ISERROR(VLOOKUP($A$666, 文字檔!E:F, 2, 0)),0,VLOOKUP($A$666, 文字檔!E:F, 2, 0))</f>
        <v>0</v>
      </c>
      <c r="F666" s="5">
        <f>IF(ISERROR(VLOOKUP($A$666, 文字檔!G:H, 2, 0)),0,VLOOKUP($A$666, 文字檔!G:H, 2, 0))</f>
        <v>0</v>
      </c>
      <c r="G666" s="5">
        <f>IF(ISERROR(VLOOKUP($A$666, 文字檔!I:J, 2, 0)),0,VLOOKUP($A$666, 文字檔!I:J, 2, 0))</f>
        <v>0</v>
      </c>
      <c r="H666" s="5">
        <f>IF(ISERROR(VLOOKUP($A$666, 文字檔!K:L, 2, 0)),0,VLOOKUP($A$666, 文字檔!K:L, 2, 0))</f>
        <v>0</v>
      </c>
      <c r="I666" s="5">
        <f>IF(ISERROR(VLOOKUP($A$666, 文字檔!M:N, 2, 0)),0,VLOOKUP($A$666, 文字檔!M:N, 2, 0))</f>
        <v>0</v>
      </c>
      <c r="J666" s="5">
        <f>IF(ISERROR(VLOOKUP($A$666, 文字檔!O:P, 2, 0)),0,VLOOKUP($A$666, 文字檔!O:P, 2, 0))</f>
        <v>0</v>
      </c>
      <c r="K666">
        <f>IF(ISERROR(VLOOKUP($A$666, 文字檔!Q:R, 2, 0)),0,VLOOKUP($A$666, 文字檔!Q:R, 2, 0))</f>
        <v>0</v>
      </c>
      <c r="L666">
        <f>IF(ISERROR(VLOOKUP($A$666, 文字檔!S:T, 2, 0)),0,VLOOKUP($A$666, 文字檔!S:T, 2, 0))</f>
        <v>0</v>
      </c>
      <c r="M666">
        <f>IF(ISERROR(VLOOKUP($A$666, 文字檔!U:V, 2, 0)),0,VLOOKUP($A$666, 文字檔!U:V, 2, 0))</f>
        <v>0</v>
      </c>
      <c r="N666">
        <f>IF(ISERROR(VLOOKUP($A$666, 文字檔!W:X, 2, 0)),0,VLOOKUP($A$666, 文字檔!W:X, 2, 0))</f>
        <v>0</v>
      </c>
      <c r="O666">
        <f>IF(ISERROR(VLOOKUP($A$666, 文字檔!Y:Z, 2, 0)),0,VLOOKUP($A$666, 文字檔!Y:Z, 2, 0))</f>
        <v>0</v>
      </c>
      <c r="P666">
        <f>IF(ISERROR(VLOOKUP($A$666, 文字檔!AA:AB, 2, 0)),0,VLOOKUP($A$666, 文字檔!AA:AB, 2, 0))</f>
        <v>0</v>
      </c>
    </row>
    <row r="667" spans="1:16" ht="16.2">
      <c r="A667" s="7">
        <v>44403</v>
      </c>
      <c r="B667" s="5">
        <f>SUMPRODUCT($C$2:$P$2,$C$667:$P$667)</f>
        <v>-99606.61</v>
      </c>
      <c r="C667" s="5">
        <f>IF(ISERROR(VLOOKUP($A$667, 文字檔!A:B, 2, 0)),0,VLOOKUP($A$667, 文字檔!A:B, 2, 0))</f>
        <v>0</v>
      </c>
      <c r="D667" s="5">
        <f>IF(ISERROR(VLOOKUP($A$667, 文字檔!C:D, 2, 0)),0,VLOOKUP($A$667, 文字檔!C:D, 2, 0))</f>
        <v>0</v>
      </c>
      <c r="E667" s="5">
        <f>IF(ISERROR(VLOOKUP($A$667, 文字檔!E:F, 2, 0)),0,VLOOKUP($A$667, 文字檔!E:F, 2, 0))</f>
        <v>0</v>
      </c>
      <c r="F667" s="5">
        <f>IF(ISERROR(VLOOKUP($A$667, 文字檔!G:H, 2, 0)),0,VLOOKUP($A$667, 文字檔!G:H, 2, 0))</f>
        <v>0</v>
      </c>
      <c r="G667" s="5">
        <f>IF(ISERROR(VLOOKUP($A$667, 文字檔!I:J, 2, 0)),0,VLOOKUP($A$667, 文字檔!I:J, 2, 0))</f>
        <v>0</v>
      </c>
      <c r="H667" s="5">
        <f>IF(ISERROR(VLOOKUP($A$667, 文字檔!K:L, 2, 0)),0,VLOOKUP($A$667, 文字檔!K:L, 2, 0))</f>
        <v>0</v>
      </c>
      <c r="I667" s="5">
        <f>IF(ISERROR(VLOOKUP($A$667, 文字檔!M:N, 2, 0)),0,VLOOKUP($A$667, 文字檔!M:N, 2, 0))</f>
        <v>-49523.41</v>
      </c>
      <c r="J667" s="5">
        <f>IF(ISERROR(VLOOKUP($A$667, 文字檔!O:P, 2, 0)),0,VLOOKUP($A$667, 文字檔!O:P, 2, 0))</f>
        <v>0</v>
      </c>
      <c r="K667">
        <f>IF(ISERROR(VLOOKUP($A$667, 文字檔!Q:R, 2, 0)),0,VLOOKUP($A$667, 文字檔!Q:R, 2, 0))</f>
        <v>-41000</v>
      </c>
      <c r="L667">
        <f>IF(ISERROR(VLOOKUP($A$667, 文字檔!S:T, 2, 0)),0,VLOOKUP($A$667, 文字檔!S:T, 2, 0))</f>
        <v>0</v>
      </c>
      <c r="M667">
        <f>IF(ISERROR(VLOOKUP($A$667, 文字檔!U:V, 2, 0)),0,VLOOKUP($A$667, 文字檔!U:V, 2, 0))</f>
        <v>-2038.12</v>
      </c>
      <c r="N667">
        <f>IF(ISERROR(VLOOKUP($A$667, 文字檔!W:X, 2, 0)),0,VLOOKUP($A$667, 文字檔!W:X, 2, 0))</f>
        <v>0</v>
      </c>
      <c r="O667">
        <f>IF(ISERROR(VLOOKUP($A$667, 文字檔!Y:Z, 2, 0)),0,VLOOKUP($A$667, 文字檔!Y:Z, 2, 0))</f>
        <v>-7045.08</v>
      </c>
      <c r="P667">
        <f>IF(ISERROR(VLOOKUP($A$667, 文字檔!AA:AB, 2, 0)),0,VLOOKUP($A$667, 文字檔!AA:AB, 2, 0))</f>
        <v>0</v>
      </c>
    </row>
    <row r="668" spans="1:16" ht="16.2">
      <c r="A668" s="7">
        <v>44404</v>
      </c>
      <c r="B668" s="5">
        <f>SUMPRODUCT($C$2:$P$2,$C$668:$P$668)</f>
        <v>-49773.619999999995</v>
      </c>
      <c r="C668" s="5">
        <f>IF(ISERROR(VLOOKUP($A$668, 文字檔!A:B, 2, 0)),0,VLOOKUP($A$668, 文字檔!A:B, 2, 0))</f>
        <v>0</v>
      </c>
      <c r="D668" s="5">
        <f>IF(ISERROR(VLOOKUP($A$668, 文字檔!C:D, 2, 0)),0,VLOOKUP($A$668, 文字檔!C:D, 2, 0))</f>
        <v>0</v>
      </c>
      <c r="E668" s="5">
        <f>IF(ISERROR(VLOOKUP($A$668, 文字檔!E:F, 2, 0)),0,VLOOKUP($A$668, 文字檔!E:F, 2, 0))</f>
        <v>0</v>
      </c>
      <c r="F668" s="5">
        <f>IF(ISERROR(VLOOKUP($A$668, 文字檔!G:H, 2, 0)),0,VLOOKUP($A$668, 文字檔!G:H, 2, 0))</f>
        <v>0</v>
      </c>
      <c r="G668" s="5">
        <f>IF(ISERROR(VLOOKUP($A$668, 文字檔!I:J, 2, 0)),0,VLOOKUP($A$668, 文字檔!I:J, 2, 0))</f>
        <v>0</v>
      </c>
      <c r="H668" s="5">
        <f>IF(ISERROR(VLOOKUP($A$668, 文字檔!K:L, 2, 0)),0,VLOOKUP($A$668, 文字檔!K:L, 2, 0))</f>
        <v>0</v>
      </c>
      <c r="I668" s="5">
        <f>IF(ISERROR(VLOOKUP($A$668, 文字檔!M:N, 2, 0)),0,VLOOKUP($A$668, 文字檔!M:N, 2, 0))</f>
        <v>-30834.34</v>
      </c>
      <c r="J668" s="5">
        <f>IF(ISERROR(VLOOKUP($A$668, 文字檔!O:P, 2, 0)),0,VLOOKUP($A$668, 文字檔!O:P, 2, 0))</f>
        <v>0</v>
      </c>
      <c r="K668">
        <f>IF(ISERROR(VLOOKUP($A$668, 文字檔!Q:R, 2, 0)),0,VLOOKUP($A$668, 文字檔!Q:R, 2, 0))</f>
        <v>-5800</v>
      </c>
      <c r="L668">
        <f>IF(ISERROR(VLOOKUP($A$668, 文字檔!S:T, 2, 0)),0,VLOOKUP($A$668, 文字檔!S:T, 2, 0))</f>
        <v>15568.15</v>
      </c>
      <c r="M668">
        <f>IF(ISERROR(VLOOKUP($A$668, 文字檔!U:V, 2, 0)),0,VLOOKUP($A$668, 文字檔!U:V, 2, 0))</f>
        <v>5800</v>
      </c>
      <c r="N668">
        <f>IF(ISERROR(VLOOKUP($A$668, 文字檔!W:X, 2, 0)),0,VLOOKUP($A$668, 文字檔!W:X, 2, 0))</f>
        <v>-10436.469999999999</v>
      </c>
      <c r="O668">
        <f>IF(ISERROR(VLOOKUP($A$668, 文字檔!Y:Z, 2, 0)),0,VLOOKUP($A$668, 文字檔!Y:Z, 2, 0))</f>
        <v>-41753.040000000001</v>
      </c>
      <c r="P668">
        <f>IF(ISERROR(VLOOKUP($A$668, 文字檔!AA:AB, 2, 0)),0,VLOOKUP($A$668, 文字檔!AA:AB, 2, 0))</f>
        <v>17682.080000000002</v>
      </c>
    </row>
    <row r="669" spans="1:16" ht="16.2">
      <c r="A669" s="7">
        <v>44405</v>
      </c>
      <c r="B669" s="5">
        <f>SUMPRODUCT($C$2:$P$2,$C$669:$P$669)</f>
        <v>98806.76</v>
      </c>
      <c r="C669" s="5">
        <f>IF(ISERROR(VLOOKUP($A$669, 文字檔!A:B, 2, 0)),0,VLOOKUP($A$669, 文字檔!A:B, 2, 0))</f>
        <v>0</v>
      </c>
      <c r="D669" s="5">
        <f>IF(ISERROR(VLOOKUP($A$669, 文字檔!C:D, 2, 0)),0,VLOOKUP($A$669, 文字檔!C:D, 2, 0))</f>
        <v>0</v>
      </c>
      <c r="E669" s="5">
        <f>IF(ISERROR(VLOOKUP($A$669, 文字檔!E:F, 2, 0)),0,VLOOKUP($A$669, 文字檔!E:F, 2, 0))</f>
        <v>0</v>
      </c>
      <c r="F669" s="5">
        <f>IF(ISERROR(VLOOKUP($A$669, 文字檔!G:H, 2, 0)),0,VLOOKUP($A$669, 文字檔!G:H, 2, 0))</f>
        <v>0</v>
      </c>
      <c r="G669" s="5">
        <f>IF(ISERROR(VLOOKUP($A$669, 文字檔!I:J, 2, 0)),0,VLOOKUP($A$669, 文字檔!I:J, 2, 0))</f>
        <v>27686.82</v>
      </c>
      <c r="H669" s="5">
        <f>IF(ISERROR(VLOOKUP($A$669, 文字檔!K:L, 2, 0)),0,VLOOKUP($A$669, 文字檔!K:L, 2, 0))</f>
        <v>0</v>
      </c>
      <c r="I669" s="5">
        <f>IF(ISERROR(VLOOKUP($A$669, 文字檔!M:N, 2, 0)),0,VLOOKUP($A$669, 文字檔!M:N, 2, 0))</f>
        <v>-6314.32</v>
      </c>
      <c r="J669" s="5">
        <f>IF(ISERROR(VLOOKUP($A$669, 文字檔!O:P, 2, 0)),0,VLOOKUP($A$669, 文字檔!O:P, 2, 0))</f>
        <v>0</v>
      </c>
      <c r="K669">
        <f>IF(ISERROR(VLOOKUP($A$669, 文字檔!Q:R, 2, 0)),0,VLOOKUP($A$669, 文字檔!Q:R, 2, 0))</f>
        <v>-41600</v>
      </c>
      <c r="L669">
        <f>IF(ISERROR(VLOOKUP($A$669, 文字檔!S:T, 2, 0)),0,VLOOKUP($A$669, 文字檔!S:T, 2, 0))</f>
        <v>0</v>
      </c>
      <c r="M669">
        <f>IF(ISERROR(VLOOKUP($A$669, 文字檔!U:V, 2, 0)),0,VLOOKUP($A$669, 文字檔!U:V, 2, 0))</f>
        <v>41600</v>
      </c>
      <c r="N669">
        <f>IF(ISERROR(VLOOKUP($A$669, 文字檔!W:X, 2, 0)),0,VLOOKUP($A$669, 文字檔!W:X, 2, 0))</f>
        <v>17469.7</v>
      </c>
      <c r="O669">
        <f>IF(ISERROR(VLOOKUP($A$669, 文字檔!Y:Z, 2, 0)),0,VLOOKUP($A$669, 文字檔!Y:Z, 2, 0))</f>
        <v>5871.56</v>
      </c>
      <c r="P669">
        <f>IF(ISERROR(VLOOKUP($A$669, 文字檔!AA:AB, 2, 0)),0,VLOOKUP($A$669, 文字檔!AA:AB, 2, 0))</f>
        <v>54093</v>
      </c>
    </row>
    <row r="670" spans="1:16" ht="16.2">
      <c r="A670" s="7">
        <v>44406</v>
      </c>
      <c r="B670" s="5">
        <f>SUMPRODUCT($C$2:$P$2,$C$670:$P$670)</f>
        <v>97780.39</v>
      </c>
      <c r="C670" s="5">
        <f>IF(ISERROR(VLOOKUP($A$670, 文字檔!A:B, 2, 0)),0,VLOOKUP($A$670, 文字檔!A:B, 2, 0))</f>
        <v>0</v>
      </c>
      <c r="D670" s="5">
        <f>IF(ISERROR(VLOOKUP($A$670, 文字檔!C:D, 2, 0)),0,VLOOKUP($A$670, 文字檔!C:D, 2, 0))</f>
        <v>0</v>
      </c>
      <c r="E670" s="5">
        <f>IF(ISERROR(VLOOKUP($A$670, 文字檔!E:F, 2, 0)),0,VLOOKUP($A$670, 文字檔!E:F, 2, 0))</f>
        <v>0</v>
      </c>
      <c r="F670" s="5">
        <f>IF(ISERROR(VLOOKUP($A$670, 文字檔!G:H, 2, 0)),0,VLOOKUP($A$670, 文字檔!G:H, 2, 0))</f>
        <v>0</v>
      </c>
      <c r="G670" s="5">
        <f>IF(ISERROR(VLOOKUP($A$670, 文字檔!I:J, 2, 0)),0,VLOOKUP($A$670, 文字檔!I:J, 2, 0))</f>
        <v>19574.21</v>
      </c>
      <c r="H670" s="5">
        <f>IF(ISERROR(VLOOKUP($A$670, 文字檔!K:L, 2, 0)),0,VLOOKUP($A$670, 文字檔!K:L, 2, 0))</f>
        <v>-8828.5499999999993</v>
      </c>
      <c r="I670" s="5">
        <f>IF(ISERROR(VLOOKUP($A$670, 文字檔!M:N, 2, 0)),0,VLOOKUP($A$670, 文字檔!M:N, 2, 0))</f>
        <v>0</v>
      </c>
      <c r="J670" s="5">
        <f>IF(ISERROR(VLOOKUP($A$670, 文字檔!O:P, 2, 0)),0,VLOOKUP($A$670, 文字檔!O:P, 2, 0))</f>
        <v>0</v>
      </c>
      <c r="K670">
        <f>IF(ISERROR(VLOOKUP($A$670, 文字檔!Q:R, 2, 0)),0,VLOOKUP($A$670, 文字檔!Q:R, 2, 0))</f>
        <v>73200</v>
      </c>
      <c r="L670">
        <f>IF(ISERROR(VLOOKUP($A$670, 文字檔!S:T, 2, 0)),0,VLOOKUP($A$670, 文字檔!S:T, 2, 0))</f>
        <v>-25428.1</v>
      </c>
      <c r="M670">
        <f>IF(ISERROR(VLOOKUP($A$670, 文字檔!U:V, 2, 0)),0,VLOOKUP($A$670, 文字檔!U:V, 2, 0))</f>
        <v>-73200</v>
      </c>
      <c r="N670">
        <f>IF(ISERROR(VLOOKUP($A$670, 文字檔!W:X, 2, 0)),0,VLOOKUP($A$670, 文字檔!W:X, 2, 0))</f>
        <v>58774.63</v>
      </c>
      <c r="O670">
        <f>IF(ISERROR(VLOOKUP($A$670, 文字檔!Y:Z, 2, 0)),0,VLOOKUP($A$670, 文字檔!Y:Z, 2, 0))</f>
        <v>53688.2</v>
      </c>
      <c r="P670">
        <f>IF(ISERROR(VLOOKUP($A$670, 文字檔!AA:AB, 2, 0)),0,VLOOKUP($A$670, 文字檔!AA:AB, 2, 0))</f>
        <v>0</v>
      </c>
    </row>
    <row r="671" spans="1:16" ht="16.2">
      <c r="A671" s="7">
        <v>44407</v>
      </c>
      <c r="B671" s="5">
        <f>SUMPRODUCT($C$2:$P$2,$C$671:$P$671)</f>
        <v>-97873.209999999992</v>
      </c>
      <c r="C671" s="5">
        <f>IF(ISERROR(VLOOKUP($A$671, 文字檔!A:B, 2, 0)),0,VLOOKUP($A$671, 文字檔!A:B, 2, 0))</f>
        <v>0</v>
      </c>
      <c r="D671" s="5">
        <f>IF(ISERROR(VLOOKUP($A$671, 文字檔!C:D, 2, 0)),0,VLOOKUP($A$671, 文字檔!C:D, 2, 0))</f>
        <v>-42521.49</v>
      </c>
      <c r="E671" s="5">
        <f>IF(ISERROR(VLOOKUP($A$671, 文字檔!E:F, 2, 0)),0,VLOOKUP($A$671, 文字檔!E:F, 2, 0))</f>
        <v>0</v>
      </c>
      <c r="F671" s="5">
        <f>IF(ISERROR(VLOOKUP($A$671, 文字檔!G:H, 2, 0)),0,VLOOKUP($A$671, 文字檔!G:H, 2, 0))</f>
        <v>0</v>
      </c>
      <c r="G671" s="5">
        <f>IF(ISERROR(VLOOKUP($A$671, 文字檔!I:J, 2, 0)),0,VLOOKUP($A$671, 文字檔!I:J, 2, 0))</f>
        <v>-20116.990000000002</v>
      </c>
      <c r="H671" s="5">
        <f>IF(ISERROR(VLOOKUP($A$671, 文字檔!K:L, 2, 0)),0,VLOOKUP($A$671, 文字檔!K:L, 2, 0))</f>
        <v>0</v>
      </c>
      <c r="I671" s="5">
        <f>IF(ISERROR(VLOOKUP($A$671, 文字檔!M:N, 2, 0)),0,VLOOKUP($A$671, 文字檔!M:N, 2, 0))</f>
        <v>0</v>
      </c>
      <c r="J671" s="5">
        <f>IF(ISERROR(VLOOKUP($A$671, 文字檔!O:P, 2, 0)),0,VLOOKUP($A$671, 文字檔!O:P, 2, 0))</f>
        <v>0</v>
      </c>
      <c r="K671">
        <f>IF(ISERROR(VLOOKUP($A$671, 文字檔!Q:R, 2, 0)),0,VLOOKUP($A$671, 文字檔!Q:R, 2, 0))</f>
        <v>-31600</v>
      </c>
      <c r="L671">
        <f>IF(ISERROR(VLOOKUP($A$671, 文字檔!S:T, 2, 0)),0,VLOOKUP($A$671, 文字檔!S:T, 2, 0))</f>
        <v>0</v>
      </c>
      <c r="M671">
        <f>IF(ISERROR(VLOOKUP($A$671, 文字檔!U:V, 2, 0)),0,VLOOKUP($A$671, 文字檔!U:V, 2, 0))</f>
        <v>31600</v>
      </c>
      <c r="N671">
        <f>IF(ISERROR(VLOOKUP($A$671, 文字檔!W:X, 2, 0)),0,VLOOKUP($A$671, 文字檔!W:X, 2, 0))</f>
        <v>-31600</v>
      </c>
      <c r="O671">
        <f>IF(ISERROR(VLOOKUP($A$671, 文字檔!Y:Z, 2, 0)),0,VLOOKUP($A$671, 文字檔!Y:Z, 2, 0))</f>
        <v>-3634.73</v>
      </c>
      <c r="P671">
        <f>IF(ISERROR(VLOOKUP($A$671, 文字檔!AA:AB, 2, 0)),0,VLOOKUP($A$671, 文字檔!AA:AB, 2, 0))</f>
        <v>0</v>
      </c>
    </row>
    <row r="672" spans="1:16" ht="16.2">
      <c r="A672" s="7">
        <v>44408</v>
      </c>
      <c r="B672" s="5">
        <f>SUMPRODUCT($C$2:$P$2,$C$672:$P$672)</f>
        <v>0</v>
      </c>
      <c r="C672" s="5">
        <f>IF(ISERROR(VLOOKUP($A$672, 文字檔!A:B, 2, 0)),0,VLOOKUP($A$672, 文字檔!A:B, 2, 0))</f>
        <v>0</v>
      </c>
      <c r="D672" s="5">
        <f>IF(ISERROR(VLOOKUP($A$672, 文字檔!C:D, 2, 0)),0,VLOOKUP($A$672, 文字檔!C:D, 2, 0))</f>
        <v>0</v>
      </c>
      <c r="E672" s="5">
        <f>IF(ISERROR(VLOOKUP($A$672, 文字檔!E:F, 2, 0)),0,VLOOKUP($A$672, 文字檔!E:F, 2, 0))</f>
        <v>0</v>
      </c>
      <c r="F672" s="5">
        <f>IF(ISERROR(VLOOKUP($A$672, 文字檔!G:H, 2, 0)),0,VLOOKUP($A$672, 文字檔!G:H, 2, 0))</f>
        <v>0</v>
      </c>
      <c r="G672" s="5">
        <f>IF(ISERROR(VLOOKUP($A$672, 文字檔!I:J, 2, 0)),0,VLOOKUP($A$672, 文字檔!I:J, 2, 0))</f>
        <v>0</v>
      </c>
      <c r="H672" s="5">
        <f>IF(ISERROR(VLOOKUP($A$672, 文字檔!K:L, 2, 0)),0,VLOOKUP($A$672, 文字檔!K:L, 2, 0))</f>
        <v>0</v>
      </c>
      <c r="I672" s="5">
        <f>IF(ISERROR(VLOOKUP($A$672, 文字檔!M:N, 2, 0)),0,VLOOKUP($A$672, 文字檔!M:N, 2, 0))</f>
        <v>0</v>
      </c>
      <c r="J672" s="5">
        <f>IF(ISERROR(VLOOKUP($A$672, 文字檔!O:P, 2, 0)),0,VLOOKUP($A$672, 文字檔!O:P, 2, 0))</f>
        <v>0</v>
      </c>
      <c r="K672">
        <f>IF(ISERROR(VLOOKUP($A$672, 文字檔!Q:R, 2, 0)),0,VLOOKUP($A$672, 文字檔!Q:R, 2, 0))</f>
        <v>0</v>
      </c>
      <c r="L672">
        <f>IF(ISERROR(VLOOKUP($A$672, 文字檔!S:T, 2, 0)),0,VLOOKUP($A$672, 文字檔!S:T, 2, 0))</f>
        <v>0</v>
      </c>
      <c r="M672">
        <f>IF(ISERROR(VLOOKUP($A$672, 文字檔!U:V, 2, 0)),0,VLOOKUP($A$672, 文字檔!U:V, 2, 0))</f>
        <v>0</v>
      </c>
      <c r="N672">
        <f>IF(ISERROR(VLOOKUP($A$672, 文字檔!W:X, 2, 0)),0,VLOOKUP($A$672, 文字檔!W:X, 2, 0))</f>
        <v>0</v>
      </c>
      <c r="O672">
        <f>IF(ISERROR(VLOOKUP($A$672, 文字檔!Y:Z, 2, 0)),0,VLOOKUP($A$672, 文字檔!Y:Z, 2, 0))</f>
        <v>0</v>
      </c>
      <c r="P672">
        <f>IF(ISERROR(VLOOKUP($A$672, 文字檔!AA:AB, 2, 0)),0,VLOOKUP($A$672, 文字檔!AA:AB, 2, 0))</f>
        <v>0</v>
      </c>
    </row>
    <row r="673" spans="1:16" ht="16.2">
      <c r="A673" s="7">
        <v>44409</v>
      </c>
      <c r="B673" s="5">
        <f>SUMPRODUCT($C$2:$P$2,$C$673:$P$673)</f>
        <v>0</v>
      </c>
      <c r="C673" s="5">
        <f>IF(ISERROR(VLOOKUP($A$673, 文字檔!A:B, 2, 0)),0,VLOOKUP($A$673, 文字檔!A:B, 2, 0))</f>
        <v>0</v>
      </c>
      <c r="D673" s="5">
        <f>IF(ISERROR(VLOOKUP($A$673, 文字檔!C:D, 2, 0)),0,VLOOKUP($A$673, 文字檔!C:D, 2, 0))</f>
        <v>0</v>
      </c>
      <c r="E673" s="5">
        <f>IF(ISERROR(VLOOKUP($A$673, 文字檔!E:F, 2, 0)),0,VLOOKUP($A$673, 文字檔!E:F, 2, 0))</f>
        <v>0</v>
      </c>
      <c r="F673" s="5">
        <f>IF(ISERROR(VLOOKUP($A$673, 文字檔!G:H, 2, 0)),0,VLOOKUP($A$673, 文字檔!G:H, 2, 0))</f>
        <v>0</v>
      </c>
      <c r="G673" s="5">
        <f>IF(ISERROR(VLOOKUP($A$673, 文字檔!I:J, 2, 0)),0,VLOOKUP($A$673, 文字檔!I:J, 2, 0))</f>
        <v>0</v>
      </c>
      <c r="H673" s="5">
        <f>IF(ISERROR(VLOOKUP($A$673, 文字檔!K:L, 2, 0)),0,VLOOKUP($A$673, 文字檔!K:L, 2, 0))</f>
        <v>0</v>
      </c>
      <c r="I673" s="5">
        <f>IF(ISERROR(VLOOKUP($A$673, 文字檔!M:N, 2, 0)),0,VLOOKUP($A$673, 文字檔!M:N, 2, 0))</f>
        <v>0</v>
      </c>
      <c r="J673" s="5">
        <f>IF(ISERROR(VLOOKUP($A$673, 文字檔!O:P, 2, 0)),0,VLOOKUP($A$673, 文字檔!O:P, 2, 0))</f>
        <v>0</v>
      </c>
      <c r="K673">
        <f>IF(ISERROR(VLOOKUP($A$673, 文字檔!Q:R, 2, 0)),0,VLOOKUP($A$673, 文字檔!Q:R, 2, 0))</f>
        <v>0</v>
      </c>
      <c r="L673">
        <f>IF(ISERROR(VLOOKUP($A$673, 文字檔!S:T, 2, 0)),0,VLOOKUP($A$673, 文字檔!S:T, 2, 0))</f>
        <v>0</v>
      </c>
      <c r="M673">
        <f>IF(ISERROR(VLOOKUP($A$673, 文字檔!U:V, 2, 0)),0,VLOOKUP($A$673, 文字檔!U:V, 2, 0))</f>
        <v>0</v>
      </c>
      <c r="N673">
        <f>IF(ISERROR(VLOOKUP($A$673, 文字檔!W:X, 2, 0)),0,VLOOKUP($A$673, 文字檔!W:X, 2, 0))</f>
        <v>0</v>
      </c>
      <c r="O673">
        <f>IF(ISERROR(VLOOKUP($A$673, 文字檔!Y:Z, 2, 0)),0,VLOOKUP($A$673, 文字檔!Y:Z, 2, 0))</f>
        <v>0</v>
      </c>
      <c r="P673">
        <f>IF(ISERROR(VLOOKUP($A$673, 文字檔!AA:AB, 2, 0)),0,VLOOKUP($A$673, 文字檔!AA:AB, 2, 0))</f>
        <v>0</v>
      </c>
    </row>
    <row r="674" spans="1:16" ht="16.2">
      <c r="A674" s="7">
        <v>44410</v>
      </c>
      <c r="B674" s="5">
        <f>SUMPRODUCT($C$2:$P$2,$C$674:$P$674)</f>
        <v>218979.29</v>
      </c>
      <c r="C674" s="5">
        <f>IF(ISERROR(VLOOKUP($A$674, 文字檔!A:B, 2, 0)),0,VLOOKUP($A$674, 文字檔!A:B, 2, 0))</f>
        <v>22120.61</v>
      </c>
      <c r="D674" s="5">
        <f>IF(ISERROR(VLOOKUP($A$674, 文字檔!C:D, 2, 0)),0,VLOOKUP($A$674, 文字檔!C:D, 2, 0))</f>
        <v>59400</v>
      </c>
      <c r="E674" s="5">
        <f>IF(ISERROR(VLOOKUP($A$674, 文字檔!E:F, 2, 0)),0,VLOOKUP($A$674, 文字檔!E:F, 2, 0))</f>
        <v>0</v>
      </c>
      <c r="F674" s="5">
        <f>IF(ISERROR(VLOOKUP($A$674, 文字檔!G:H, 2, 0)),0,VLOOKUP($A$674, 文字檔!G:H, 2, 0))</f>
        <v>0</v>
      </c>
      <c r="G674" s="5">
        <f>IF(ISERROR(VLOOKUP($A$674, 文字檔!I:J, 2, 0)),0,VLOOKUP($A$674, 文字檔!I:J, 2, 0))</f>
        <v>-20033.59</v>
      </c>
      <c r="H674" s="5">
        <f>IF(ISERROR(VLOOKUP($A$674, 文字檔!K:L, 2, 0)),0,VLOOKUP($A$674, 文字檔!K:L, 2, 0))</f>
        <v>10966.38</v>
      </c>
      <c r="I674" s="5">
        <f>IF(ISERROR(VLOOKUP($A$674, 文字檔!M:N, 2, 0)),0,VLOOKUP($A$674, 文字檔!M:N, 2, 0))</f>
        <v>35481.300000000003</v>
      </c>
      <c r="J674" s="5">
        <f>IF(ISERROR(VLOOKUP($A$674, 文字檔!O:P, 2, 0)),0,VLOOKUP($A$674, 文字檔!O:P, 2, 0))</f>
        <v>0</v>
      </c>
      <c r="K674">
        <f>IF(ISERROR(VLOOKUP($A$674, 文字檔!Q:R, 2, 0)),0,VLOOKUP($A$674, 文字檔!Q:R, 2, 0))</f>
        <v>59400</v>
      </c>
      <c r="L674">
        <f>IF(ISERROR(VLOOKUP($A$674, 文字檔!S:T, 2, 0)),0,VLOOKUP($A$674, 文字檔!S:T, 2, 0))</f>
        <v>0</v>
      </c>
      <c r="M674">
        <f>IF(ISERROR(VLOOKUP($A$674, 文字檔!U:V, 2, 0)),0,VLOOKUP($A$674, 文字檔!U:V, 2, 0))</f>
        <v>-59400</v>
      </c>
      <c r="N674">
        <f>IF(ISERROR(VLOOKUP($A$674, 文字檔!W:X, 2, 0)),0,VLOOKUP($A$674, 文字檔!W:X, 2, 0))</f>
        <v>59400</v>
      </c>
      <c r="O674">
        <f>IF(ISERROR(VLOOKUP($A$674, 文字檔!Y:Z, 2, 0)),0,VLOOKUP($A$674, 文字檔!Y:Z, 2, 0))</f>
        <v>23764.43</v>
      </c>
      <c r="P674">
        <f>IF(ISERROR(VLOOKUP($A$674, 文字檔!AA:AB, 2, 0)),0,VLOOKUP($A$674, 文字檔!AA:AB, 2, 0))</f>
        <v>27880.16</v>
      </c>
    </row>
    <row r="675" spans="1:16" ht="16.2">
      <c r="A675" s="7">
        <v>44411</v>
      </c>
      <c r="B675" s="5">
        <f>SUMPRODUCT($C$2:$P$2,$C$675:$P$675)</f>
        <v>-58581.25</v>
      </c>
      <c r="C675" s="5">
        <f>IF(ISERROR(VLOOKUP($A$675, 文字檔!A:B, 2, 0)),0,VLOOKUP($A$675, 文字檔!A:B, 2, 0))</f>
        <v>0</v>
      </c>
      <c r="D675" s="5">
        <f>IF(ISERROR(VLOOKUP($A$675, 文字檔!C:D, 2, 0)),0,VLOOKUP($A$675, 文字檔!C:D, 2, 0))</f>
        <v>2600</v>
      </c>
      <c r="E675" s="5">
        <f>IF(ISERROR(VLOOKUP($A$675, 文字檔!E:F, 2, 0)),0,VLOOKUP($A$675, 文字檔!E:F, 2, 0))</f>
        <v>0</v>
      </c>
      <c r="F675" s="5">
        <f>IF(ISERROR(VLOOKUP($A$675, 文字檔!G:H, 2, 0)),0,VLOOKUP($A$675, 文字檔!G:H, 2, 0))</f>
        <v>0</v>
      </c>
      <c r="G675" s="5">
        <f>IF(ISERROR(VLOOKUP($A$675, 文字檔!I:J, 2, 0)),0,VLOOKUP($A$675, 文字檔!I:J, 2, 0))</f>
        <v>0</v>
      </c>
      <c r="H675" s="5">
        <f>IF(ISERROR(VLOOKUP($A$675, 文字檔!K:L, 2, 0)),0,VLOOKUP($A$675, 文字檔!K:L, 2, 0))</f>
        <v>-9845.6200000000008</v>
      </c>
      <c r="I675" s="5">
        <f>IF(ISERROR(VLOOKUP($A$675, 文字檔!M:N, 2, 0)),0,VLOOKUP($A$675, 文字檔!M:N, 2, 0))</f>
        <v>-13922.09</v>
      </c>
      <c r="J675" s="5">
        <f>IF(ISERROR(VLOOKUP($A$675, 文字檔!O:P, 2, 0)),0,VLOOKUP($A$675, 文字檔!O:P, 2, 0))</f>
        <v>0</v>
      </c>
      <c r="K675">
        <f>IF(ISERROR(VLOOKUP($A$675, 文字檔!Q:R, 2, 0)),0,VLOOKUP($A$675, 文字檔!Q:R, 2, 0))</f>
        <v>2600</v>
      </c>
      <c r="L675">
        <f>IF(ISERROR(VLOOKUP($A$675, 文字檔!S:T, 2, 0)),0,VLOOKUP($A$675, 文字檔!S:T, 2, 0))</f>
        <v>-18045.169999999998</v>
      </c>
      <c r="M675">
        <f>IF(ISERROR(VLOOKUP($A$675, 文字檔!U:V, 2, 0)),0,VLOOKUP($A$675, 文字檔!U:V, 2, 0))</f>
        <v>-2600</v>
      </c>
      <c r="N675">
        <f>IF(ISERROR(VLOOKUP($A$675, 文字檔!W:X, 2, 0)),0,VLOOKUP($A$675, 文字檔!W:X, 2, 0))</f>
        <v>2600</v>
      </c>
      <c r="O675">
        <f>IF(ISERROR(VLOOKUP($A$675, 文字檔!Y:Z, 2, 0)),0,VLOOKUP($A$675, 文字檔!Y:Z, 2, 0))</f>
        <v>-24568.37</v>
      </c>
      <c r="P675">
        <f>IF(ISERROR(VLOOKUP($A$675, 文字檔!AA:AB, 2, 0)),0,VLOOKUP($A$675, 文字檔!AA:AB, 2, 0))</f>
        <v>2600</v>
      </c>
    </row>
    <row r="676" spans="1:16" ht="16.2">
      <c r="A676" s="7">
        <v>44412</v>
      </c>
      <c r="B676" s="5">
        <f>SUMPRODUCT($C$2:$P$2,$C$676:$P$676)</f>
        <v>50195.62</v>
      </c>
      <c r="C676" s="5">
        <f>IF(ISERROR(VLOOKUP($A$676, 文字檔!A:B, 2, 0)),0,VLOOKUP($A$676, 文字檔!A:B, 2, 0))</f>
        <v>0</v>
      </c>
      <c r="D676" s="5">
        <f>IF(ISERROR(VLOOKUP($A$676, 文字檔!C:D, 2, 0)),0,VLOOKUP($A$676, 文字檔!C:D, 2, 0))</f>
        <v>16472.96</v>
      </c>
      <c r="E676" s="5">
        <f>IF(ISERROR(VLOOKUP($A$676, 文字檔!E:F, 2, 0)),0,VLOOKUP($A$676, 文字檔!E:F, 2, 0))</f>
        <v>0</v>
      </c>
      <c r="F676" s="5">
        <f>IF(ISERROR(VLOOKUP($A$676, 文字檔!G:H, 2, 0)),0,VLOOKUP($A$676, 文字檔!G:H, 2, 0))</f>
        <v>0</v>
      </c>
      <c r="G676" s="5">
        <f>IF(ISERROR(VLOOKUP($A$676, 文字檔!I:J, 2, 0)),0,VLOOKUP($A$676, 文字檔!I:J, 2, 0))</f>
        <v>9274.34</v>
      </c>
      <c r="H676" s="5">
        <f>IF(ISERROR(VLOOKUP($A$676, 文字檔!K:L, 2, 0)),0,VLOOKUP($A$676, 文字檔!K:L, 2, 0))</f>
        <v>-10049.969999999999</v>
      </c>
      <c r="I676" s="5">
        <f>IF(ISERROR(VLOOKUP($A$676, 文字檔!M:N, 2, 0)),0,VLOOKUP($A$676, 文字檔!M:N, 2, 0))</f>
        <v>-13849.58</v>
      </c>
      <c r="J676" s="5">
        <f>IF(ISERROR(VLOOKUP($A$676, 文字檔!O:P, 2, 0)),0,VLOOKUP($A$676, 文字檔!O:P, 2, 0))</f>
        <v>0</v>
      </c>
      <c r="K676">
        <f>IF(ISERROR(VLOOKUP($A$676, 文字檔!Q:R, 2, 0)),0,VLOOKUP($A$676, 文字檔!Q:R, 2, 0))</f>
        <v>17600</v>
      </c>
      <c r="L676">
        <f>IF(ISERROR(VLOOKUP($A$676, 文字檔!S:T, 2, 0)),0,VLOOKUP($A$676, 文字檔!S:T, 2, 0))</f>
        <v>0</v>
      </c>
      <c r="M676">
        <f>IF(ISERROR(VLOOKUP($A$676, 文字檔!U:V, 2, 0)),0,VLOOKUP($A$676, 文字檔!U:V, 2, 0))</f>
        <v>-18927.25</v>
      </c>
      <c r="N676">
        <f>IF(ISERROR(VLOOKUP($A$676, 文字檔!W:X, 2, 0)),0,VLOOKUP($A$676, 文字檔!W:X, 2, 0))</f>
        <v>17600</v>
      </c>
      <c r="O676">
        <f>IF(ISERROR(VLOOKUP($A$676, 文字檔!Y:Z, 2, 0)),0,VLOOKUP($A$676, 文字檔!Y:Z, 2, 0))</f>
        <v>14475.12</v>
      </c>
      <c r="P676">
        <f>IF(ISERROR(VLOOKUP($A$676, 文字檔!AA:AB, 2, 0)),0,VLOOKUP($A$676, 文字檔!AA:AB, 2, 0))</f>
        <v>17600</v>
      </c>
    </row>
    <row r="677" spans="1:16" ht="16.2">
      <c r="A677" s="7">
        <v>44413</v>
      </c>
      <c r="B677" s="5">
        <f>SUMPRODUCT($C$2:$P$2,$C$677:$P$677)</f>
        <v>-36106.57</v>
      </c>
      <c r="C677" s="5">
        <f>IF(ISERROR(VLOOKUP($A$677, 文字檔!A:B, 2, 0)),0,VLOOKUP($A$677, 文字檔!A:B, 2, 0))</f>
        <v>0</v>
      </c>
      <c r="D677" s="5">
        <f>IF(ISERROR(VLOOKUP($A$677, 文字檔!C:D, 2, 0)),0,VLOOKUP($A$677, 文字檔!C:D, 2, 0))</f>
        <v>0</v>
      </c>
      <c r="E677" s="5">
        <f>IF(ISERROR(VLOOKUP($A$677, 文字檔!E:F, 2, 0)),0,VLOOKUP($A$677, 文字檔!E:F, 2, 0))</f>
        <v>0</v>
      </c>
      <c r="F677" s="5">
        <f>IF(ISERROR(VLOOKUP($A$677, 文字檔!G:H, 2, 0)),0,VLOOKUP($A$677, 文字檔!G:H, 2, 0))</f>
        <v>0</v>
      </c>
      <c r="G677" s="5">
        <f>IF(ISERROR(VLOOKUP($A$677, 文字檔!I:J, 2, 0)),0,VLOOKUP($A$677, 文字檔!I:J, 2, 0))</f>
        <v>-1926.92</v>
      </c>
      <c r="H677" s="5">
        <f>IF(ISERROR(VLOOKUP($A$677, 文字檔!K:L, 2, 0)),0,VLOOKUP($A$677, 文字檔!K:L, 2, 0))</f>
        <v>-8653.66</v>
      </c>
      <c r="I677" s="5">
        <f>IF(ISERROR(VLOOKUP($A$677, 文字檔!M:N, 2, 0)),0,VLOOKUP($A$677, 文字檔!M:N, 2, 0))</f>
        <v>0</v>
      </c>
      <c r="J677" s="5">
        <f>IF(ISERROR(VLOOKUP($A$677, 文字檔!O:P, 2, 0)),0,VLOOKUP($A$677, 文字檔!O:P, 2, 0))</f>
        <v>0</v>
      </c>
      <c r="K677">
        <f>IF(ISERROR(VLOOKUP($A$677, 文字檔!Q:R, 2, 0)),0,VLOOKUP($A$677, 文字檔!Q:R, 2, 0))</f>
        <v>-5800</v>
      </c>
      <c r="L677">
        <f>IF(ISERROR(VLOOKUP($A$677, 文字檔!S:T, 2, 0)),0,VLOOKUP($A$677, 文字檔!S:T, 2, 0))</f>
        <v>0</v>
      </c>
      <c r="M677">
        <f>IF(ISERROR(VLOOKUP($A$677, 文字檔!U:V, 2, 0)),0,VLOOKUP($A$677, 文字檔!U:V, 2, 0))</f>
        <v>0</v>
      </c>
      <c r="N677">
        <f>IF(ISERROR(VLOOKUP($A$677, 文字檔!W:X, 2, 0)),0,VLOOKUP($A$677, 文字檔!W:X, 2, 0))</f>
        <v>-5800</v>
      </c>
      <c r="O677">
        <f>IF(ISERROR(VLOOKUP($A$677, 文字檔!Y:Z, 2, 0)),0,VLOOKUP($A$677, 文字檔!Y:Z, 2, 0))</f>
        <v>-8125.99</v>
      </c>
      <c r="P677">
        <f>IF(ISERROR(VLOOKUP($A$677, 文字檔!AA:AB, 2, 0)),0,VLOOKUP($A$677, 文字檔!AA:AB, 2, 0))</f>
        <v>-5800</v>
      </c>
    </row>
    <row r="678" spans="1:16" ht="16.2">
      <c r="A678" s="7">
        <v>44414</v>
      </c>
      <c r="B678" s="5">
        <f>SUMPRODUCT($C$2:$P$2,$C$678:$P$678)</f>
        <v>-85858.98000000001</v>
      </c>
      <c r="C678" s="5">
        <f>IF(ISERROR(VLOOKUP($A$678, 文字檔!A:B, 2, 0)),0,VLOOKUP($A$678, 文字檔!A:B, 2, 0))</f>
        <v>6307.5</v>
      </c>
      <c r="D678" s="5">
        <f>IF(ISERROR(VLOOKUP($A$678, 文字檔!C:D, 2, 0)),0,VLOOKUP($A$678, 文字檔!C:D, 2, 0))</f>
        <v>0</v>
      </c>
      <c r="E678" s="5">
        <f>IF(ISERROR(VLOOKUP($A$678, 文字檔!E:F, 2, 0)),0,VLOOKUP($A$678, 文字檔!E:F, 2, 0))</f>
        <v>0</v>
      </c>
      <c r="F678" s="5">
        <f>IF(ISERROR(VLOOKUP($A$678, 文字檔!G:H, 2, 0)),0,VLOOKUP($A$678, 文字檔!G:H, 2, 0))</f>
        <v>-5523.86</v>
      </c>
      <c r="G678" s="5">
        <f>IF(ISERROR(VLOOKUP($A$678, 文字檔!I:J, 2, 0)),0,VLOOKUP($A$678, 文字檔!I:J, 2, 0))</f>
        <v>-5450.96</v>
      </c>
      <c r="H678" s="5">
        <f>IF(ISERROR(VLOOKUP($A$678, 文字檔!K:L, 2, 0)),0,VLOOKUP($A$678, 文字檔!K:L, 2, 0))</f>
        <v>5953.99</v>
      </c>
      <c r="I678" s="5">
        <f>IF(ISERROR(VLOOKUP($A$678, 文字檔!M:N, 2, 0)),0,VLOOKUP($A$678, 文字檔!M:N, 2, 0))</f>
        <v>0</v>
      </c>
      <c r="J678" s="5">
        <f>IF(ISERROR(VLOOKUP($A$678, 文字檔!O:P, 2, 0)),0,VLOOKUP($A$678, 文字檔!O:P, 2, 0))</f>
        <v>-18096.28</v>
      </c>
      <c r="K678">
        <f>IF(ISERROR(VLOOKUP($A$678, 文字檔!Q:R, 2, 0)),0,VLOOKUP($A$678, 文字檔!Q:R, 2, 0))</f>
        <v>-21000</v>
      </c>
      <c r="L678">
        <f>IF(ISERROR(VLOOKUP($A$678, 文字檔!S:T, 2, 0)),0,VLOOKUP($A$678, 文字檔!S:T, 2, 0))</f>
        <v>0</v>
      </c>
      <c r="M678">
        <f>IF(ISERROR(VLOOKUP($A$678, 文字檔!U:V, 2, 0)),0,VLOOKUP($A$678, 文字檔!U:V, 2, 0))</f>
        <v>0</v>
      </c>
      <c r="N678">
        <f>IF(ISERROR(VLOOKUP($A$678, 文字檔!W:X, 2, 0)),0,VLOOKUP($A$678, 文字檔!W:X, 2, 0))</f>
        <v>-21000</v>
      </c>
      <c r="O678">
        <f>IF(ISERROR(VLOOKUP($A$678, 文字檔!Y:Z, 2, 0)),0,VLOOKUP($A$678, 文字檔!Y:Z, 2, 0))</f>
        <v>-6049.37</v>
      </c>
      <c r="P678">
        <f>IF(ISERROR(VLOOKUP($A$678, 文字檔!AA:AB, 2, 0)),0,VLOOKUP($A$678, 文字檔!AA:AB, 2, 0))</f>
        <v>-21000</v>
      </c>
    </row>
    <row r="679" spans="1:16" ht="16.2">
      <c r="A679" s="7">
        <v>44415</v>
      </c>
      <c r="B679" s="5">
        <f>SUMPRODUCT($C$2:$P$2,$C$679:$P$679)</f>
        <v>0</v>
      </c>
      <c r="C679" s="5">
        <f>IF(ISERROR(VLOOKUP($A$679, 文字檔!A:B, 2, 0)),0,VLOOKUP($A$679, 文字檔!A:B, 2, 0))</f>
        <v>0</v>
      </c>
      <c r="D679" s="5">
        <f>IF(ISERROR(VLOOKUP($A$679, 文字檔!C:D, 2, 0)),0,VLOOKUP($A$679, 文字檔!C:D, 2, 0))</f>
        <v>0</v>
      </c>
      <c r="E679" s="5">
        <f>IF(ISERROR(VLOOKUP($A$679, 文字檔!E:F, 2, 0)),0,VLOOKUP($A$679, 文字檔!E:F, 2, 0))</f>
        <v>0</v>
      </c>
      <c r="F679" s="5">
        <f>IF(ISERROR(VLOOKUP($A$679, 文字檔!G:H, 2, 0)),0,VLOOKUP($A$679, 文字檔!G:H, 2, 0))</f>
        <v>0</v>
      </c>
      <c r="G679" s="5">
        <f>IF(ISERROR(VLOOKUP($A$679, 文字檔!I:J, 2, 0)),0,VLOOKUP($A$679, 文字檔!I:J, 2, 0))</f>
        <v>0</v>
      </c>
      <c r="H679" s="5">
        <f>IF(ISERROR(VLOOKUP($A$679, 文字檔!K:L, 2, 0)),0,VLOOKUP($A$679, 文字檔!K:L, 2, 0))</f>
        <v>0</v>
      </c>
      <c r="I679" s="5">
        <f>IF(ISERROR(VLOOKUP($A$679, 文字檔!M:N, 2, 0)),0,VLOOKUP($A$679, 文字檔!M:N, 2, 0))</f>
        <v>0</v>
      </c>
      <c r="J679" s="5">
        <f>IF(ISERROR(VLOOKUP($A$679, 文字檔!O:P, 2, 0)),0,VLOOKUP($A$679, 文字檔!O:P, 2, 0))</f>
        <v>0</v>
      </c>
      <c r="K679">
        <f>IF(ISERROR(VLOOKUP($A$679, 文字檔!Q:R, 2, 0)),0,VLOOKUP($A$679, 文字檔!Q:R, 2, 0))</f>
        <v>0</v>
      </c>
      <c r="L679">
        <f>IF(ISERROR(VLOOKUP($A$679, 文字檔!S:T, 2, 0)),0,VLOOKUP($A$679, 文字檔!S:T, 2, 0))</f>
        <v>0</v>
      </c>
      <c r="M679">
        <f>IF(ISERROR(VLOOKUP($A$679, 文字檔!U:V, 2, 0)),0,VLOOKUP($A$679, 文字檔!U:V, 2, 0))</f>
        <v>0</v>
      </c>
      <c r="N679">
        <f>IF(ISERROR(VLOOKUP($A$679, 文字檔!W:X, 2, 0)),0,VLOOKUP($A$679, 文字檔!W:X, 2, 0))</f>
        <v>0</v>
      </c>
      <c r="O679">
        <f>IF(ISERROR(VLOOKUP($A$679, 文字檔!Y:Z, 2, 0)),0,VLOOKUP($A$679, 文字檔!Y:Z, 2, 0))</f>
        <v>0</v>
      </c>
      <c r="P679">
        <f>IF(ISERROR(VLOOKUP($A$679, 文字檔!AA:AB, 2, 0)),0,VLOOKUP($A$679, 文字檔!AA:AB, 2, 0))</f>
        <v>0</v>
      </c>
    </row>
    <row r="680" spans="1:16" ht="16.2">
      <c r="A680" s="7">
        <v>44416</v>
      </c>
      <c r="B680" s="5">
        <f>SUMPRODUCT($C$2:$P$2,$C$680:$P$680)</f>
        <v>0</v>
      </c>
      <c r="C680" s="5">
        <f>IF(ISERROR(VLOOKUP($A$680, 文字檔!A:B, 2, 0)),0,VLOOKUP($A$680, 文字檔!A:B, 2, 0))</f>
        <v>0</v>
      </c>
      <c r="D680" s="5">
        <f>IF(ISERROR(VLOOKUP($A$680, 文字檔!C:D, 2, 0)),0,VLOOKUP($A$680, 文字檔!C:D, 2, 0))</f>
        <v>0</v>
      </c>
      <c r="E680" s="5">
        <f>IF(ISERROR(VLOOKUP($A$680, 文字檔!E:F, 2, 0)),0,VLOOKUP($A$680, 文字檔!E:F, 2, 0))</f>
        <v>0</v>
      </c>
      <c r="F680" s="5">
        <f>IF(ISERROR(VLOOKUP($A$680, 文字檔!G:H, 2, 0)),0,VLOOKUP($A$680, 文字檔!G:H, 2, 0))</f>
        <v>0</v>
      </c>
      <c r="G680" s="5">
        <f>IF(ISERROR(VLOOKUP($A$680, 文字檔!I:J, 2, 0)),0,VLOOKUP($A$680, 文字檔!I:J, 2, 0))</f>
        <v>0</v>
      </c>
      <c r="H680" s="5">
        <f>IF(ISERROR(VLOOKUP($A$680, 文字檔!K:L, 2, 0)),0,VLOOKUP($A$680, 文字檔!K:L, 2, 0))</f>
        <v>0</v>
      </c>
      <c r="I680" s="5">
        <f>IF(ISERROR(VLOOKUP($A$680, 文字檔!M:N, 2, 0)),0,VLOOKUP($A$680, 文字檔!M:N, 2, 0))</f>
        <v>0</v>
      </c>
      <c r="J680" s="5">
        <f>IF(ISERROR(VLOOKUP($A$680, 文字檔!O:P, 2, 0)),0,VLOOKUP($A$680, 文字檔!O:P, 2, 0))</f>
        <v>0</v>
      </c>
      <c r="K680">
        <f>IF(ISERROR(VLOOKUP($A$680, 文字檔!Q:R, 2, 0)),0,VLOOKUP($A$680, 文字檔!Q:R, 2, 0))</f>
        <v>0</v>
      </c>
      <c r="L680">
        <f>IF(ISERROR(VLOOKUP($A$680, 文字檔!S:T, 2, 0)),0,VLOOKUP($A$680, 文字檔!S:T, 2, 0))</f>
        <v>0</v>
      </c>
      <c r="M680">
        <f>IF(ISERROR(VLOOKUP($A$680, 文字檔!U:V, 2, 0)),0,VLOOKUP($A$680, 文字檔!U:V, 2, 0))</f>
        <v>0</v>
      </c>
      <c r="N680">
        <f>IF(ISERROR(VLOOKUP($A$680, 文字檔!W:X, 2, 0)),0,VLOOKUP($A$680, 文字檔!W:X, 2, 0))</f>
        <v>0</v>
      </c>
      <c r="O680">
        <f>IF(ISERROR(VLOOKUP($A$680, 文字檔!Y:Z, 2, 0)),0,VLOOKUP($A$680, 文字檔!Y:Z, 2, 0))</f>
        <v>0</v>
      </c>
      <c r="P680">
        <f>IF(ISERROR(VLOOKUP($A$680, 文字檔!AA:AB, 2, 0)),0,VLOOKUP($A$680, 文字檔!AA:AB, 2, 0))</f>
        <v>0</v>
      </c>
    </row>
    <row r="681" spans="1:16" ht="16.2">
      <c r="A681" s="7">
        <v>44417</v>
      </c>
      <c r="B681" s="5">
        <f>SUMPRODUCT($C$2:$P$2,$C$681:$P$681)</f>
        <v>-44012.020000000004</v>
      </c>
      <c r="C681" s="5">
        <f>IF(ISERROR(VLOOKUP($A$681, 文字檔!A:B, 2, 0)),0,VLOOKUP($A$681, 文字檔!A:B, 2, 0))</f>
        <v>12359.03</v>
      </c>
      <c r="D681" s="5">
        <f>IF(ISERROR(VLOOKUP($A$681, 文字檔!C:D, 2, 0)),0,VLOOKUP($A$681, 文字檔!C:D, 2, 0))</f>
        <v>-26318.25</v>
      </c>
      <c r="E681" s="5">
        <f>IF(ISERROR(VLOOKUP($A$681, 文字檔!E:F, 2, 0)),0,VLOOKUP($A$681, 文字檔!E:F, 2, 0))</f>
        <v>0</v>
      </c>
      <c r="F681" s="5">
        <f>IF(ISERROR(VLOOKUP($A$681, 文字檔!G:H, 2, 0)),0,VLOOKUP($A$681, 文字檔!G:H, 2, 0))</f>
        <v>-6600</v>
      </c>
      <c r="G681" s="5">
        <f>IF(ISERROR(VLOOKUP($A$681, 文字檔!I:J, 2, 0)),0,VLOOKUP($A$681, 文字檔!I:J, 2, 0))</f>
        <v>3477.28</v>
      </c>
      <c r="H681" s="5">
        <f>IF(ISERROR(VLOOKUP($A$681, 文字檔!K:L, 2, 0)),0,VLOOKUP($A$681, 文字檔!K:L, 2, 0))</f>
        <v>0</v>
      </c>
      <c r="I681" s="5">
        <f>IF(ISERROR(VLOOKUP($A$681, 文字檔!M:N, 2, 0)),0,VLOOKUP($A$681, 文字檔!M:N, 2, 0))</f>
        <v>0</v>
      </c>
      <c r="J681" s="5">
        <f>IF(ISERROR(VLOOKUP($A$681, 文字檔!O:P, 2, 0)),0,VLOOKUP($A$681, 文字檔!O:P, 2, 0))</f>
        <v>-17040.28</v>
      </c>
      <c r="K681">
        <f>IF(ISERROR(VLOOKUP($A$681, 文字檔!Q:R, 2, 0)),0,VLOOKUP($A$681, 文字檔!Q:R, 2, 0))</f>
        <v>-6600</v>
      </c>
      <c r="L681">
        <f>IF(ISERROR(VLOOKUP($A$681, 文字檔!S:T, 2, 0)),0,VLOOKUP($A$681, 文字檔!S:T, 2, 0))</f>
        <v>0</v>
      </c>
      <c r="M681">
        <f>IF(ISERROR(VLOOKUP($A$681, 文字檔!U:V, 2, 0)),0,VLOOKUP($A$681, 文字檔!U:V, 2, 0))</f>
        <v>0</v>
      </c>
      <c r="N681">
        <f>IF(ISERROR(VLOOKUP($A$681, 文字檔!W:X, 2, 0)),0,VLOOKUP($A$681, 文字檔!W:X, 2, 0))</f>
        <v>-6600</v>
      </c>
      <c r="O681">
        <f>IF(ISERROR(VLOOKUP($A$681, 文字檔!Y:Z, 2, 0)),0,VLOOKUP($A$681, 文字檔!Y:Z, 2, 0))</f>
        <v>9910.2000000000007</v>
      </c>
      <c r="P681">
        <f>IF(ISERROR(VLOOKUP($A$681, 文字檔!AA:AB, 2, 0)),0,VLOOKUP($A$681, 文字檔!AA:AB, 2, 0))</f>
        <v>-6600</v>
      </c>
    </row>
    <row r="682" spans="1:16" ht="16.2">
      <c r="A682" s="7">
        <v>44418</v>
      </c>
      <c r="B682" s="5">
        <f>SUMPRODUCT($C$2:$P$2,$C$682:$P$682)</f>
        <v>-148523.54999999999</v>
      </c>
      <c r="C682" s="5">
        <f>IF(ISERROR(VLOOKUP($A$682, 文字檔!A:B, 2, 0)),0,VLOOKUP($A$682, 文字檔!A:B, 2, 0))</f>
        <v>0</v>
      </c>
      <c r="D682" s="5">
        <f>IF(ISERROR(VLOOKUP($A$682, 文字檔!C:D, 2, 0)),0,VLOOKUP($A$682, 文字檔!C:D, 2, 0))</f>
        <v>-5522.87</v>
      </c>
      <c r="E682" s="5">
        <f>IF(ISERROR(VLOOKUP($A$682, 文字檔!E:F, 2, 0)),0,VLOOKUP($A$682, 文字檔!E:F, 2, 0))</f>
        <v>0</v>
      </c>
      <c r="F682" s="5">
        <f>IF(ISERROR(VLOOKUP($A$682, 文字檔!G:H, 2, 0)),0,VLOOKUP($A$682, 文字檔!G:H, 2, 0))</f>
        <v>-21000</v>
      </c>
      <c r="G682" s="5">
        <f>IF(ISERROR(VLOOKUP($A$682, 文字檔!I:J, 2, 0)),0,VLOOKUP($A$682, 文字檔!I:J, 2, 0))</f>
        <v>-1522.27</v>
      </c>
      <c r="H682" s="5">
        <f>IF(ISERROR(VLOOKUP($A$682, 文字檔!K:L, 2, 0)),0,VLOOKUP($A$682, 文字檔!K:L, 2, 0))</f>
        <v>0</v>
      </c>
      <c r="I682" s="5">
        <f>IF(ISERROR(VLOOKUP($A$682, 文字檔!M:N, 2, 0)),0,VLOOKUP($A$682, 文字檔!M:N, 2, 0))</f>
        <v>-27842.98</v>
      </c>
      <c r="J682" s="5">
        <f>IF(ISERROR(VLOOKUP($A$682, 文字檔!O:P, 2, 0)),0,VLOOKUP($A$682, 文字檔!O:P, 2, 0))</f>
        <v>0</v>
      </c>
      <c r="K682">
        <f>IF(ISERROR(VLOOKUP($A$682, 文字檔!Q:R, 2, 0)),0,VLOOKUP($A$682, 文字檔!Q:R, 2, 0))</f>
        <v>-21000</v>
      </c>
      <c r="L682">
        <f>IF(ISERROR(VLOOKUP($A$682, 文字檔!S:T, 2, 0)),0,VLOOKUP($A$682, 文字檔!S:T, 2, 0))</f>
        <v>11960.77</v>
      </c>
      <c r="M682">
        <f>IF(ISERROR(VLOOKUP($A$682, 文字檔!U:V, 2, 0)),0,VLOOKUP($A$682, 文字檔!U:V, 2, 0))</f>
        <v>-2718.64</v>
      </c>
      <c r="N682">
        <f>IF(ISERROR(VLOOKUP($A$682, 文字檔!W:X, 2, 0)),0,VLOOKUP($A$682, 文字檔!W:X, 2, 0))</f>
        <v>-20919.060000000001</v>
      </c>
      <c r="O682">
        <f>IF(ISERROR(VLOOKUP($A$682, 文字檔!Y:Z, 2, 0)),0,VLOOKUP($A$682, 文字檔!Y:Z, 2, 0))</f>
        <v>-38958.5</v>
      </c>
      <c r="P682">
        <f>IF(ISERROR(VLOOKUP($A$682, 文字檔!AA:AB, 2, 0)),0,VLOOKUP($A$682, 文字檔!AA:AB, 2, 0))</f>
        <v>-21000</v>
      </c>
    </row>
    <row r="683" spans="1:16" ht="16.2">
      <c r="A683" s="7">
        <v>44419</v>
      </c>
      <c r="B683" s="5">
        <f>SUMPRODUCT($C$2:$P$2,$C$683:$P$683)</f>
        <v>-42440.279999999984</v>
      </c>
      <c r="C683" s="5">
        <f>IF(ISERROR(VLOOKUP($A$683, 文字檔!A:B, 2, 0)),0,VLOOKUP($A$683, 文字檔!A:B, 2, 0))</f>
        <v>-20658.63</v>
      </c>
      <c r="D683" s="5">
        <f>IF(ISERROR(VLOOKUP($A$683, 文字檔!C:D, 2, 0)),0,VLOOKUP($A$683, 文字檔!C:D, 2, 0))</f>
        <v>13882.74</v>
      </c>
      <c r="E683" s="5">
        <f>IF(ISERROR(VLOOKUP($A$683, 文字檔!E:F, 2, 0)),0,VLOOKUP($A$683, 文字檔!E:F, 2, 0))</f>
        <v>0</v>
      </c>
      <c r="F683" s="5">
        <f>IF(ISERROR(VLOOKUP($A$683, 文字檔!G:H, 2, 0)),0,VLOOKUP($A$683, 文字檔!G:H, 2, 0))</f>
        <v>-25800</v>
      </c>
      <c r="G683" s="5">
        <f>IF(ISERROR(VLOOKUP($A$683, 文字檔!I:J, 2, 0)),0,VLOOKUP($A$683, 文字檔!I:J, 2, 0))</f>
        <v>0</v>
      </c>
      <c r="H683" s="5">
        <f>IF(ISERROR(VLOOKUP($A$683, 文字檔!K:L, 2, 0)),0,VLOOKUP($A$683, 文字檔!K:L, 2, 0))</f>
        <v>-14233.38</v>
      </c>
      <c r="I683" s="5">
        <f>IF(ISERROR(VLOOKUP($A$683, 文字檔!M:N, 2, 0)),0,VLOOKUP($A$683, 文字檔!M:N, 2, 0))</f>
        <v>0</v>
      </c>
      <c r="J683" s="5">
        <f>IF(ISERROR(VLOOKUP($A$683, 文字檔!O:P, 2, 0)),0,VLOOKUP($A$683, 文字檔!O:P, 2, 0))</f>
        <v>0</v>
      </c>
      <c r="K683">
        <f>IF(ISERROR(VLOOKUP($A$683, 文字檔!Q:R, 2, 0)),0,VLOOKUP($A$683, 文字檔!Q:R, 2, 0))</f>
        <v>-25800</v>
      </c>
      <c r="L683">
        <f>IF(ISERROR(VLOOKUP($A$683, 文字檔!S:T, 2, 0)),0,VLOOKUP($A$683, 文字檔!S:T, 2, 0))</f>
        <v>0</v>
      </c>
      <c r="M683">
        <f>IF(ISERROR(VLOOKUP($A$683, 文字檔!U:V, 2, 0)),0,VLOOKUP($A$683, 文字檔!U:V, 2, 0))</f>
        <v>25800</v>
      </c>
      <c r="N683">
        <f>IF(ISERROR(VLOOKUP($A$683, 文字檔!W:X, 2, 0)),0,VLOOKUP($A$683, 文字檔!W:X, 2, 0))</f>
        <v>0</v>
      </c>
      <c r="O683">
        <f>IF(ISERROR(VLOOKUP($A$683, 文字檔!Y:Z, 2, 0)),0,VLOOKUP($A$683, 文字檔!Y:Z, 2, 0))</f>
        <v>25800</v>
      </c>
      <c r="P683">
        <f>IF(ISERROR(VLOOKUP($A$683, 文字檔!AA:AB, 2, 0)),0,VLOOKUP($A$683, 文字檔!AA:AB, 2, 0))</f>
        <v>-21431.01</v>
      </c>
    </row>
    <row r="684" spans="1:16" ht="16.2">
      <c r="A684" s="7">
        <v>44420</v>
      </c>
      <c r="B684" s="5">
        <f>SUMPRODUCT($C$2:$P$2,$C$684:$P$684)</f>
        <v>-7631.1900000000005</v>
      </c>
      <c r="C684" s="5">
        <f>IF(ISERROR(VLOOKUP($A$684, 文字檔!A:B, 2, 0)),0,VLOOKUP($A$684, 文字檔!A:B, 2, 0))</f>
        <v>0</v>
      </c>
      <c r="D684" s="5">
        <f>IF(ISERROR(VLOOKUP($A$684, 文字檔!C:D, 2, 0)),0,VLOOKUP($A$684, 文字檔!C:D, 2, 0))</f>
        <v>2600</v>
      </c>
      <c r="E684" s="5">
        <f>IF(ISERROR(VLOOKUP($A$684, 文字檔!E:F, 2, 0)),0,VLOOKUP($A$684, 文字檔!E:F, 2, 0))</f>
        <v>0</v>
      </c>
      <c r="F684" s="5">
        <f>IF(ISERROR(VLOOKUP($A$684, 文字檔!G:H, 2, 0)),0,VLOOKUP($A$684, 文字檔!G:H, 2, 0))</f>
        <v>-2600</v>
      </c>
      <c r="G684" s="5">
        <f>IF(ISERROR(VLOOKUP($A$684, 文字檔!I:J, 2, 0)),0,VLOOKUP($A$684, 文字檔!I:J, 2, 0))</f>
        <v>0</v>
      </c>
      <c r="H684" s="5">
        <f>IF(ISERROR(VLOOKUP($A$684, 文字檔!K:L, 2, 0)),0,VLOOKUP($A$684, 文字檔!K:L, 2, 0))</f>
        <v>0</v>
      </c>
      <c r="I684" s="5">
        <f>IF(ISERROR(VLOOKUP($A$684, 文字檔!M:N, 2, 0)),0,VLOOKUP($A$684, 文字檔!M:N, 2, 0))</f>
        <v>0</v>
      </c>
      <c r="J684" s="5">
        <f>IF(ISERROR(VLOOKUP($A$684, 文字檔!O:P, 2, 0)),0,VLOOKUP($A$684, 文字檔!O:P, 2, 0))</f>
        <v>0</v>
      </c>
      <c r="K684">
        <f>IF(ISERROR(VLOOKUP($A$684, 文字檔!Q:R, 2, 0)),0,VLOOKUP($A$684, 文字檔!Q:R, 2, 0))</f>
        <v>-2600</v>
      </c>
      <c r="L684">
        <f>IF(ISERROR(VLOOKUP($A$684, 文字檔!S:T, 2, 0)),0,VLOOKUP($A$684, 文字檔!S:T, 2, 0))</f>
        <v>0</v>
      </c>
      <c r="M684">
        <f>IF(ISERROR(VLOOKUP($A$684, 文字檔!U:V, 2, 0)),0,VLOOKUP($A$684, 文字檔!U:V, 2, 0))</f>
        <v>2600</v>
      </c>
      <c r="N684">
        <f>IF(ISERROR(VLOOKUP($A$684, 文字檔!W:X, 2, 0)),0,VLOOKUP($A$684, 文字檔!W:X, 2, 0))</f>
        <v>0</v>
      </c>
      <c r="O684">
        <f>IF(ISERROR(VLOOKUP($A$684, 文字檔!Y:Z, 2, 0)),0,VLOOKUP($A$684, 文字檔!Y:Z, 2, 0))</f>
        <v>-10231.19</v>
      </c>
      <c r="P684">
        <f>IF(ISERROR(VLOOKUP($A$684, 文字檔!AA:AB, 2, 0)),0,VLOOKUP($A$684, 文字檔!AA:AB, 2, 0))</f>
        <v>2600</v>
      </c>
    </row>
    <row r="685" spans="1:16" ht="16.2">
      <c r="A685" s="7">
        <v>44421</v>
      </c>
      <c r="B685" s="5">
        <f>SUMPRODUCT($C$2:$P$2,$C$685:$P$685)</f>
        <v>53521.11</v>
      </c>
      <c r="C685" s="5">
        <f>IF(ISERROR(VLOOKUP($A$685, 文字檔!A:B, 2, 0)),0,VLOOKUP($A$685, 文字檔!A:B, 2, 0))</f>
        <v>-27243.66</v>
      </c>
      <c r="D685" s="5">
        <f>IF(ISERROR(VLOOKUP($A$685, 文字檔!C:D, 2, 0)),0,VLOOKUP($A$685, 文字檔!C:D, 2, 0))</f>
        <v>29289.759999999998</v>
      </c>
      <c r="E685" s="5">
        <f>IF(ISERROR(VLOOKUP($A$685, 文字檔!E:F, 2, 0)),0,VLOOKUP($A$685, 文字檔!E:F, 2, 0))</f>
        <v>0</v>
      </c>
      <c r="F685" s="5">
        <f>IF(ISERROR(VLOOKUP($A$685, 文字檔!G:H, 2, 0)),0,VLOOKUP($A$685, 文字檔!G:H, 2, 0))</f>
        <v>-44000</v>
      </c>
      <c r="G685" s="5">
        <f>IF(ISERROR(VLOOKUP($A$685, 文字檔!I:J, 2, 0)),0,VLOOKUP($A$685, 文字檔!I:J, 2, 0))</f>
        <v>0</v>
      </c>
      <c r="H685" s="5">
        <f>IF(ISERROR(VLOOKUP($A$685, 文字檔!K:L, 2, 0)),0,VLOOKUP($A$685, 文字檔!K:L, 2, 0))</f>
        <v>0</v>
      </c>
      <c r="I685" s="5">
        <f>IF(ISERROR(VLOOKUP($A$685, 文字檔!M:N, 2, 0)),0,VLOOKUP($A$685, 文字檔!M:N, 2, 0))</f>
        <v>39285.919999999998</v>
      </c>
      <c r="J685" s="5">
        <f>IF(ISERROR(VLOOKUP($A$685, 文字檔!O:P, 2, 0)),0,VLOOKUP($A$685, 文字檔!O:P, 2, 0))</f>
        <v>41960.480000000003</v>
      </c>
      <c r="K685">
        <f>IF(ISERROR(VLOOKUP($A$685, 文字檔!Q:R, 2, 0)),0,VLOOKUP($A$685, 文字檔!Q:R, 2, 0))</f>
        <v>-44000</v>
      </c>
      <c r="L685">
        <f>IF(ISERROR(VLOOKUP($A$685, 文字檔!S:T, 2, 0)),0,VLOOKUP($A$685, 文字檔!S:T, 2, 0))</f>
        <v>0</v>
      </c>
      <c r="M685">
        <f>IF(ISERROR(VLOOKUP($A$685, 文字檔!U:V, 2, 0)),0,VLOOKUP($A$685, 文字檔!U:V, 2, 0))</f>
        <v>44000</v>
      </c>
      <c r="N685">
        <f>IF(ISERROR(VLOOKUP($A$685, 文字檔!W:X, 2, 0)),0,VLOOKUP($A$685, 文字檔!W:X, 2, 0))</f>
        <v>-9027.44</v>
      </c>
      <c r="O685">
        <f>IF(ISERROR(VLOOKUP($A$685, 文字檔!Y:Z, 2, 0)),0,VLOOKUP($A$685, 文字檔!Y:Z, 2, 0))</f>
        <v>-20743.95</v>
      </c>
      <c r="P685">
        <f>IF(ISERROR(VLOOKUP($A$685, 文字檔!AA:AB, 2, 0)),0,VLOOKUP($A$685, 文字檔!AA:AB, 2, 0))</f>
        <v>44000</v>
      </c>
    </row>
    <row r="686" spans="1:16" ht="16.2">
      <c r="A686" s="7">
        <v>44422</v>
      </c>
      <c r="B686" s="5">
        <f>SUMPRODUCT($C$2:$P$2,$C$686:$P$686)</f>
        <v>0</v>
      </c>
      <c r="C686" s="5">
        <f>IF(ISERROR(VLOOKUP($A$686, 文字檔!A:B, 2, 0)),0,VLOOKUP($A$686, 文字檔!A:B, 2, 0))</f>
        <v>0</v>
      </c>
      <c r="D686" s="5">
        <f>IF(ISERROR(VLOOKUP($A$686, 文字檔!C:D, 2, 0)),0,VLOOKUP($A$686, 文字檔!C:D, 2, 0))</f>
        <v>0</v>
      </c>
      <c r="E686" s="5">
        <f>IF(ISERROR(VLOOKUP($A$686, 文字檔!E:F, 2, 0)),0,VLOOKUP($A$686, 文字檔!E:F, 2, 0))</f>
        <v>0</v>
      </c>
      <c r="F686" s="5">
        <f>IF(ISERROR(VLOOKUP($A$686, 文字檔!G:H, 2, 0)),0,VLOOKUP($A$686, 文字檔!G:H, 2, 0))</f>
        <v>0</v>
      </c>
      <c r="G686" s="5">
        <f>IF(ISERROR(VLOOKUP($A$686, 文字檔!I:J, 2, 0)),0,VLOOKUP($A$686, 文字檔!I:J, 2, 0))</f>
        <v>0</v>
      </c>
      <c r="H686" s="5">
        <f>IF(ISERROR(VLOOKUP($A$686, 文字檔!K:L, 2, 0)),0,VLOOKUP($A$686, 文字檔!K:L, 2, 0))</f>
        <v>0</v>
      </c>
      <c r="I686" s="5">
        <f>IF(ISERROR(VLOOKUP($A$686, 文字檔!M:N, 2, 0)),0,VLOOKUP($A$686, 文字檔!M:N, 2, 0))</f>
        <v>0</v>
      </c>
      <c r="J686" s="5">
        <f>IF(ISERROR(VLOOKUP($A$686, 文字檔!O:P, 2, 0)),0,VLOOKUP($A$686, 文字檔!O:P, 2, 0))</f>
        <v>0</v>
      </c>
      <c r="K686">
        <f>IF(ISERROR(VLOOKUP($A$686, 文字檔!Q:R, 2, 0)),0,VLOOKUP($A$686, 文字檔!Q:R, 2, 0))</f>
        <v>0</v>
      </c>
      <c r="L686">
        <f>IF(ISERROR(VLOOKUP($A$686, 文字檔!S:T, 2, 0)),0,VLOOKUP($A$686, 文字檔!S:T, 2, 0))</f>
        <v>0</v>
      </c>
      <c r="M686">
        <f>IF(ISERROR(VLOOKUP($A$686, 文字檔!U:V, 2, 0)),0,VLOOKUP($A$686, 文字檔!U:V, 2, 0))</f>
        <v>0</v>
      </c>
      <c r="N686">
        <f>IF(ISERROR(VLOOKUP($A$686, 文字檔!W:X, 2, 0)),0,VLOOKUP($A$686, 文字檔!W:X, 2, 0))</f>
        <v>0</v>
      </c>
      <c r="O686">
        <f>IF(ISERROR(VLOOKUP($A$686, 文字檔!Y:Z, 2, 0)),0,VLOOKUP($A$686, 文字檔!Y:Z, 2, 0))</f>
        <v>0</v>
      </c>
      <c r="P686">
        <f>IF(ISERROR(VLOOKUP($A$686, 文字檔!AA:AB, 2, 0)),0,VLOOKUP($A$686, 文字檔!AA:AB, 2, 0))</f>
        <v>0</v>
      </c>
    </row>
    <row r="687" spans="1:16" ht="16.2">
      <c r="A687" s="7">
        <v>44423</v>
      </c>
      <c r="B687" s="5">
        <f>SUMPRODUCT($C$2:$P$2,$C$687:$P$687)</f>
        <v>0</v>
      </c>
      <c r="C687" s="5">
        <f>IF(ISERROR(VLOOKUP($A$687, 文字檔!A:B, 2, 0)),0,VLOOKUP($A$687, 文字檔!A:B, 2, 0))</f>
        <v>0</v>
      </c>
      <c r="D687" s="5">
        <f>IF(ISERROR(VLOOKUP($A$687, 文字檔!C:D, 2, 0)),0,VLOOKUP($A$687, 文字檔!C:D, 2, 0))</f>
        <v>0</v>
      </c>
      <c r="E687" s="5">
        <f>IF(ISERROR(VLOOKUP($A$687, 文字檔!E:F, 2, 0)),0,VLOOKUP($A$687, 文字檔!E:F, 2, 0))</f>
        <v>0</v>
      </c>
      <c r="F687" s="5">
        <f>IF(ISERROR(VLOOKUP($A$687, 文字檔!G:H, 2, 0)),0,VLOOKUP($A$687, 文字檔!G:H, 2, 0))</f>
        <v>0</v>
      </c>
      <c r="G687" s="5">
        <f>IF(ISERROR(VLOOKUP($A$687, 文字檔!I:J, 2, 0)),0,VLOOKUP($A$687, 文字檔!I:J, 2, 0))</f>
        <v>0</v>
      </c>
      <c r="H687" s="5">
        <f>IF(ISERROR(VLOOKUP($A$687, 文字檔!K:L, 2, 0)),0,VLOOKUP($A$687, 文字檔!K:L, 2, 0))</f>
        <v>0</v>
      </c>
      <c r="I687" s="5">
        <f>IF(ISERROR(VLOOKUP($A$687, 文字檔!M:N, 2, 0)),0,VLOOKUP($A$687, 文字檔!M:N, 2, 0))</f>
        <v>0</v>
      </c>
      <c r="J687" s="5">
        <f>IF(ISERROR(VLOOKUP($A$687, 文字檔!O:P, 2, 0)),0,VLOOKUP($A$687, 文字檔!O:P, 2, 0))</f>
        <v>0</v>
      </c>
      <c r="K687">
        <f>IF(ISERROR(VLOOKUP($A$687, 文字檔!Q:R, 2, 0)),0,VLOOKUP($A$687, 文字檔!Q:R, 2, 0))</f>
        <v>0</v>
      </c>
      <c r="L687">
        <f>IF(ISERROR(VLOOKUP($A$687, 文字檔!S:T, 2, 0)),0,VLOOKUP($A$687, 文字檔!S:T, 2, 0))</f>
        <v>0</v>
      </c>
      <c r="M687">
        <f>IF(ISERROR(VLOOKUP($A$687, 文字檔!U:V, 2, 0)),0,VLOOKUP($A$687, 文字檔!U:V, 2, 0))</f>
        <v>0</v>
      </c>
      <c r="N687">
        <f>IF(ISERROR(VLOOKUP($A$687, 文字檔!W:X, 2, 0)),0,VLOOKUP($A$687, 文字檔!W:X, 2, 0))</f>
        <v>0</v>
      </c>
      <c r="O687">
        <f>IF(ISERROR(VLOOKUP($A$687, 文字檔!Y:Z, 2, 0)),0,VLOOKUP($A$687, 文字檔!Y:Z, 2, 0))</f>
        <v>0</v>
      </c>
      <c r="P687">
        <f>IF(ISERROR(VLOOKUP($A$687, 文字檔!AA:AB, 2, 0)),0,VLOOKUP($A$687, 文字檔!AA:AB, 2, 0))</f>
        <v>0</v>
      </c>
    </row>
    <row r="688" spans="1:16" ht="16.2">
      <c r="A688" s="7">
        <v>44424</v>
      </c>
      <c r="B688" s="5">
        <f>SUMPRODUCT($C$2:$P$2,$C$688:$P$688)</f>
        <v>39553.69</v>
      </c>
      <c r="C688" s="5">
        <f>IF(ISERROR(VLOOKUP($A$688, 文字檔!A:B, 2, 0)),0,VLOOKUP($A$688, 文字檔!A:B, 2, 0))</f>
        <v>0</v>
      </c>
      <c r="D688" s="5">
        <f>IF(ISERROR(VLOOKUP($A$688, 文字檔!C:D, 2, 0)),0,VLOOKUP($A$688, 文字檔!C:D, 2, 0))</f>
        <v>0</v>
      </c>
      <c r="E688" s="5">
        <f>IF(ISERROR(VLOOKUP($A$688, 文字檔!E:F, 2, 0)),0,VLOOKUP($A$688, 文字檔!E:F, 2, 0))</f>
        <v>0</v>
      </c>
      <c r="F688" s="5">
        <f>IF(ISERROR(VLOOKUP($A$688, 文字檔!G:H, 2, 0)),0,VLOOKUP($A$688, 文字檔!G:H, 2, 0))</f>
        <v>-33000</v>
      </c>
      <c r="G688" s="5">
        <f>IF(ISERROR(VLOOKUP($A$688, 文字檔!I:J, 2, 0)),0,VLOOKUP($A$688, 文字檔!I:J, 2, 0))</f>
        <v>0</v>
      </c>
      <c r="H688" s="5">
        <f>IF(ISERROR(VLOOKUP($A$688, 文字檔!K:L, 2, 0)),0,VLOOKUP($A$688, 文字檔!K:L, 2, 0))</f>
        <v>-7412.98</v>
      </c>
      <c r="I688" s="5">
        <f>IF(ISERROR(VLOOKUP($A$688, 文字檔!M:N, 2, 0)),0,VLOOKUP($A$688, 文字檔!M:N, 2, 0))</f>
        <v>20186.39</v>
      </c>
      <c r="J688" s="5">
        <f>IF(ISERROR(VLOOKUP($A$688, 文字檔!O:P, 2, 0)),0,VLOOKUP($A$688, 文字檔!O:P, 2, 0))</f>
        <v>0</v>
      </c>
      <c r="K688">
        <f>IF(ISERROR(VLOOKUP($A$688, 文字檔!Q:R, 2, 0)),0,VLOOKUP($A$688, 文字檔!Q:R, 2, 0))</f>
        <v>-33000</v>
      </c>
      <c r="L688">
        <f>IF(ISERROR(VLOOKUP($A$688, 文字檔!S:T, 2, 0)),0,VLOOKUP($A$688, 文字檔!S:T, 2, 0))</f>
        <v>192.18</v>
      </c>
      <c r="M688">
        <f>IF(ISERROR(VLOOKUP($A$688, 文字檔!U:V, 2, 0)),0,VLOOKUP($A$688, 文字檔!U:V, 2, 0))</f>
        <v>33000</v>
      </c>
      <c r="N688">
        <f>IF(ISERROR(VLOOKUP($A$688, 文字檔!W:X, 2, 0)),0,VLOOKUP($A$688, 文字檔!W:X, 2, 0))</f>
        <v>0</v>
      </c>
      <c r="O688">
        <f>IF(ISERROR(VLOOKUP($A$688, 文字檔!Y:Z, 2, 0)),0,VLOOKUP($A$688, 文字檔!Y:Z, 2, 0))</f>
        <v>31891.98</v>
      </c>
      <c r="P688">
        <f>IF(ISERROR(VLOOKUP($A$688, 文字檔!AA:AB, 2, 0)),0,VLOOKUP($A$688, 文字檔!AA:AB, 2, 0))</f>
        <v>27696.12</v>
      </c>
    </row>
    <row r="689" spans="1:16" ht="16.2">
      <c r="A689" s="7">
        <v>44425</v>
      </c>
      <c r="B689" s="5">
        <f>SUMPRODUCT($C$2:$P$2,$C$689:$P$689)</f>
        <v>-99719.34</v>
      </c>
      <c r="C689" s="5">
        <f>IF(ISERROR(VLOOKUP($A$689, 文字檔!A:B, 2, 0)),0,VLOOKUP($A$689, 文字檔!A:B, 2, 0))</f>
        <v>0</v>
      </c>
      <c r="D689" s="5">
        <f>IF(ISERROR(VLOOKUP($A$689, 文字檔!C:D, 2, 0)),0,VLOOKUP($A$689, 文字檔!C:D, 2, 0))</f>
        <v>0</v>
      </c>
      <c r="E689" s="5">
        <f>IF(ISERROR(VLOOKUP($A$689, 文字檔!E:F, 2, 0)),0,VLOOKUP($A$689, 文字檔!E:F, 2, 0))</f>
        <v>0</v>
      </c>
      <c r="F689" s="5">
        <f>IF(ISERROR(VLOOKUP($A$689, 文字檔!G:H, 2, 0)),0,VLOOKUP($A$689, 文字檔!G:H, 2, 0))</f>
        <v>-38800</v>
      </c>
      <c r="G689" s="5">
        <f>IF(ISERROR(VLOOKUP($A$689, 文字檔!I:J, 2, 0)),0,VLOOKUP($A$689, 文字檔!I:J, 2, 0))</f>
        <v>0</v>
      </c>
      <c r="H689" s="5">
        <f>IF(ISERROR(VLOOKUP($A$689, 文字檔!K:L, 2, 0)),0,VLOOKUP($A$689, 文字檔!K:L, 2, 0))</f>
        <v>0</v>
      </c>
      <c r="I689" s="5">
        <f>IF(ISERROR(VLOOKUP($A$689, 文字檔!M:N, 2, 0)),0,VLOOKUP($A$689, 文字檔!M:N, 2, 0))</f>
        <v>-12704.99</v>
      </c>
      <c r="J689" s="5">
        <f>IF(ISERROR(VLOOKUP($A$689, 文字檔!O:P, 2, 0)),0,VLOOKUP($A$689, 文字檔!O:P, 2, 0))</f>
        <v>0</v>
      </c>
      <c r="K689">
        <f>IF(ISERROR(VLOOKUP($A$689, 文字檔!Q:R, 2, 0)),0,VLOOKUP($A$689, 文字檔!Q:R, 2, 0))</f>
        <v>-38800</v>
      </c>
      <c r="L689">
        <f>IF(ISERROR(VLOOKUP($A$689, 文字檔!S:T, 2, 0)),0,VLOOKUP($A$689, 文字檔!S:T, 2, 0))</f>
        <v>12795.15</v>
      </c>
      <c r="M689">
        <f>IF(ISERROR(VLOOKUP($A$689, 文字檔!U:V, 2, 0)),0,VLOOKUP($A$689, 文字檔!U:V, 2, 0))</f>
        <v>38800</v>
      </c>
      <c r="N689">
        <f>IF(ISERROR(VLOOKUP($A$689, 文字檔!W:X, 2, 0)),0,VLOOKUP($A$689, 文字檔!W:X, 2, 0))</f>
        <v>0</v>
      </c>
      <c r="O689">
        <f>IF(ISERROR(VLOOKUP($A$689, 文字檔!Y:Z, 2, 0)),0,VLOOKUP($A$689, 文字檔!Y:Z, 2, 0))</f>
        <v>-61009.5</v>
      </c>
      <c r="P689">
        <f>IF(ISERROR(VLOOKUP($A$689, 文字檔!AA:AB, 2, 0)),0,VLOOKUP($A$689, 文字檔!AA:AB, 2, 0))</f>
        <v>0</v>
      </c>
    </row>
    <row r="690" spans="1:16" ht="16.2">
      <c r="A690" s="7">
        <v>44426</v>
      </c>
      <c r="B690" s="5">
        <f>SUMPRODUCT($C$2:$P$2,$C$690:$P$690)</f>
        <v>-63607.039999999994</v>
      </c>
      <c r="C690" s="5">
        <f>IF(ISERROR(VLOOKUP($A$690, 文字檔!A:B, 2, 0)),0,VLOOKUP($A$690, 文字檔!A:B, 2, 0))</f>
        <v>0</v>
      </c>
      <c r="D690" s="5">
        <f>IF(ISERROR(VLOOKUP($A$690, 文字檔!C:D, 2, 0)),0,VLOOKUP($A$690, 文字檔!C:D, 2, 0))</f>
        <v>0</v>
      </c>
      <c r="E690" s="5">
        <f>IF(ISERROR(VLOOKUP($A$690, 文字檔!E:F, 2, 0)),0,VLOOKUP($A$690, 文字檔!E:F, 2, 0))</f>
        <v>0</v>
      </c>
      <c r="F690" s="5">
        <f>IF(ISERROR(VLOOKUP($A$690, 文字檔!G:H, 2, 0)),0,VLOOKUP($A$690, 文字檔!G:H, 2, 0))</f>
        <v>-31300</v>
      </c>
      <c r="G690" s="5">
        <f>IF(ISERROR(VLOOKUP($A$690, 文字檔!I:J, 2, 0)),0,VLOOKUP($A$690, 文字檔!I:J, 2, 0))</f>
        <v>0</v>
      </c>
      <c r="H690" s="5">
        <f>IF(ISERROR(VLOOKUP($A$690, 文字檔!K:L, 2, 0)),0,VLOOKUP($A$690, 文字檔!K:L, 2, 0))</f>
        <v>0</v>
      </c>
      <c r="I690" s="5">
        <f>IF(ISERROR(VLOOKUP($A$690, 文字檔!M:N, 2, 0)),0,VLOOKUP($A$690, 文字檔!M:N, 2, 0))</f>
        <v>0</v>
      </c>
      <c r="J690" s="5">
        <f>IF(ISERROR(VLOOKUP($A$690, 文字檔!O:P, 2, 0)),0,VLOOKUP($A$690, 文字檔!O:P, 2, 0))</f>
        <v>0</v>
      </c>
      <c r="K690">
        <f>IF(ISERROR(VLOOKUP($A$690, 文字檔!Q:R, 2, 0)),0,VLOOKUP($A$690, 文字檔!Q:R, 2, 0))</f>
        <v>40696.480000000003</v>
      </c>
      <c r="L690">
        <f>IF(ISERROR(VLOOKUP($A$690, 文字檔!S:T, 2, 0)),0,VLOOKUP($A$690, 文字檔!S:T, 2, 0))</f>
        <v>0</v>
      </c>
      <c r="M690">
        <f>IF(ISERROR(VLOOKUP($A$690, 文字檔!U:V, 2, 0)),0,VLOOKUP($A$690, 文字檔!U:V, 2, 0))</f>
        <v>-41703.519999999997</v>
      </c>
      <c r="N690">
        <f>IF(ISERROR(VLOOKUP($A$690, 文字檔!W:X, 2, 0)),0,VLOOKUP($A$690, 文字檔!W:X, 2, 0))</f>
        <v>0</v>
      </c>
      <c r="O690">
        <f>IF(ISERROR(VLOOKUP($A$690, 文字檔!Y:Z, 2, 0)),0,VLOOKUP($A$690, 文字檔!Y:Z, 2, 0))</f>
        <v>-31300</v>
      </c>
      <c r="P690">
        <f>IF(ISERROR(VLOOKUP($A$690, 文字檔!AA:AB, 2, 0)),0,VLOOKUP($A$690, 文字檔!AA:AB, 2, 0))</f>
        <v>0</v>
      </c>
    </row>
    <row r="691" spans="1:16" ht="16.2">
      <c r="A691" s="7">
        <v>44427</v>
      </c>
      <c r="B691" s="5">
        <f>SUMPRODUCT($C$2:$P$2,$C$691:$P$691)</f>
        <v>43209.990000000005</v>
      </c>
      <c r="C691" s="5">
        <f>IF(ISERROR(VLOOKUP($A$691, 文字檔!A:B, 2, 0)),0,VLOOKUP($A$691, 文字檔!A:B, 2, 0))</f>
        <v>0</v>
      </c>
      <c r="D691" s="5">
        <f>IF(ISERROR(VLOOKUP($A$691, 文字檔!C:D, 2, 0)),0,VLOOKUP($A$691, 文字檔!C:D, 2, 0))</f>
        <v>0</v>
      </c>
      <c r="E691" s="5">
        <f>IF(ISERROR(VLOOKUP($A$691, 文字檔!E:F, 2, 0)),0,VLOOKUP($A$691, 文字檔!E:F, 2, 0))</f>
        <v>0</v>
      </c>
      <c r="F691" s="5">
        <f>IF(ISERROR(VLOOKUP($A$691, 文字檔!G:H, 2, 0)),0,VLOOKUP($A$691, 文字檔!G:H, 2, 0))</f>
        <v>0</v>
      </c>
      <c r="G691" s="5">
        <f>IF(ISERROR(VLOOKUP($A$691, 文字檔!I:J, 2, 0)),0,VLOOKUP($A$691, 文字檔!I:J, 2, 0))</f>
        <v>56900</v>
      </c>
      <c r="H691" s="5">
        <f>IF(ISERROR(VLOOKUP($A$691, 文字檔!K:L, 2, 0)),0,VLOOKUP($A$691, 文字檔!K:L, 2, 0))</f>
        <v>0</v>
      </c>
      <c r="I691" s="5">
        <f>IF(ISERROR(VLOOKUP($A$691, 文字檔!M:N, 2, 0)),0,VLOOKUP($A$691, 文字檔!M:N, 2, 0))</f>
        <v>0</v>
      </c>
      <c r="J691" s="5">
        <f>IF(ISERROR(VLOOKUP($A$691, 文字檔!O:P, 2, 0)),0,VLOOKUP($A$691, 文字檔!O:P, 2, 0))</f>
        <v>0</v>
      </c>
      <c r="K691">
        <f>IF(ISERROR(VLOOKUP($A$691, 文字檔!Q:R, 2, 0)),0,VLOOKUP($A$691, 文字檔!Q:R, 2, 0))</f>
        <v>-70100.31</v>
      </c>
      <c r="L691">
        <f>IF(ISERROR(VLOOKUP($A$691, 文字檔!S:T, 2, 0)),0,VLOOKUP($A$691, 文字檔!S:T, 2, 0))</f>
        <v>15410.3</v>
      </c>
      <c r="M691">
        <f>IF(ISERROR(VLOOKUP($A$691, 文字檔!U:V, 2, 0)),0,VLOOKUP($A$691, 文字檔!U:V, 2, 0))</f>
        <v>-14500</v>
      </c>
      <c r="N691">
        <f>IF(ISERROR(VLOOKUP($A$691, 文字檔!W:X, 2, 0)),0,VLOOKUP($A$691, 文字檔!W:X, 2, 0))</f>
        <v>0</v>
      </c>
      <c r="O691">
        <f>IF(ISERROR(VLOOKUP($A$691, 文字檔!Y:Z, 2, 0)),0,VLOOKUP($A$691, 文字檔!Y:Z, 2, 0))</f>
        <v>25400</v>
      </c>
      <c r="P691">
        <f>IF(ISERROR(VLOOKUP($A$691, 文字檔!AA:AB, 2, 0)),0,VLOOKUP($A$691, 文字檔!AA:AB, 2, 0))</f>
        <v>30100</v>
      </c>
    </row>
    <row r="692" spans="1:16" ht="16.2">
      <c r="A692" s="7">
        <v>44428</v>
      </c>
      <c r="B692" s="5">
        <f>SUMPRODUCT($C$2:$P$2,$C$692:$P$692)</f>
        <v>-1000</v>
      </c>
      <c r="C692" s="5">
        <f>IF(ISERROR(VLOOKUP($A$692, 文字檔!A:B, 2, 0)),0,VLOOKUP($A$692, 文字檔!A:B, 2, 0))</f>
        <v>0</v>
      </c>
      <c r="D692" s="5">
        <f>IF(ISERROR(VLOOKUP($A$692, 文字檔!C:D, 2, 0)),0,VLOOKUP($A$692, 文字檔!C:D, 2, 0))</f>
        <v>0</v>
      </c>
      <c r="E692" s="5">
        <f>IF(ISERROR(VLOOKUP($A$692, 文字檔!E:F, 2, 0)),0,VLOOKUP($A$692, 文字檔!E:F, 2, 0))</f>
        <v>0</v>
      </c>
      <c r="F692" s="5">
        <f>IF(ISERROR(VLOOKUP($A$692, 文字檔!G:H, 2, 0)),0,VLOOKUP($A$692, 文字檔!G:H, 2, 0))</f>
        <v>0</v>
      </c>
      <c r="G692" s="5">
        <f>IF(ISERROR(VLOOKUP($A$692, 文字檔!I:J, 2, 0)),0,VLOOKUP($A$692, 文字檔!I:J, 2, 0))</f>
        <v>2700</v>
      </c>
      <c r="H692" s="5">
        <f>IF(ISERROR(VLOOKUP($A$692, 文字檔!K:L, 2, 0)),0,VLOOKUP($A$692, 文字檔!K:L, 2, 0))</f>
        <v>0</v>
      </c>
      <c r="I692" s="5">
        <f>IF(ISERROR(VLOOKUP($A$692, 文字檔!M:N, 2, 0)),0,VLOOKUP($A$692, 文字檔!M:N, 2, 0))</f>
        <v>-30900</v>
      </c>
      <c r="J692" s="5">
        <f>IF(ISERROR(VLOOKUP($A$692, 文字檔!O:P, 2, 0)),0,VLOOKUP($A$692, 文字檔!O:P, 2, 0))</f>
        <v>0</v>
      </c>
      <c r="K692">
        <f>IF(ISERROR(VLOOKUP($A$692, 文字檔!Q:R, 2, 0)),0,VLOOKUP($A$692, 文字檔!Q:R, 2, 0))</f>
        <v>-27200</v>
      </c>
      <c r="L692">
        <f>IF(ISERROR(VLOOKUP($A$692, 文字檔!S:T, 2, 0)),0,VLOOKUP($A$692, 文字檔!S:T, 2, 0))</f>
        <v>0</v>
      </c>
      <c r="M692">
        <f>IF(ISERROR(VLOOKUP($A$692, 文字檔!U:V, 2, 0)),0,VLOOKUP($A$692, 文字檔!U:V, 2, 0))</f>
        <v>27200</v>
      </c>
      <c r="N692">
        <f>IF(ISERROR(VLOOKUP($A$692, 文字檔!W:X, 2, 0)),0,VLOOKUP($A$692, 文字檔!W:X, 2, 0))</f>
        <v>0</v>
      </c>
      <c r="O692">
        <f>IF(ISERROR(VLOOKUP($A$692, 文字檔!Y:Z, 2, 0)),0,VLOOKUP($A$692, 文字檔!Y:Z, 2, 0))</f>
        <v>0</v>
      </c>
      <c r="P692">
        <f>IF(ISERROR(VLOOKUP($A$692, 文字檔!AA:AB, 2, 0)),0,VLOOKUP($A$692, 文字檔!AA:AB, 2, 0))</f>
        <v>27200</v>
      </c>
    </row>
    <row r="693" spans="1:16" ht="16.2">
      <c r="A693" s="7">
        <v>44429</v>
      </c>
      <c r="B693" s="5">
        <f>SUMPRODUCT($C$2:$P$2,$C$693:$P$693)</f>
        <v>0</v>
      </c>
      <c r="C693" s="5">
        <f>IF(ISERROR(VLOOKUP($A$693, 文字檔!A:B, 2, 0)),0,VLOOKUP($A$693, 文字檔!A:B, 2, 0))</f>
        <v>0</v>
      </c>
      <c r="D693" s="5">
        <f>IF(ISERROR(VLOOKUP($A$693, 文字檔!C:D, 2, 0)),0,VLOOKUP($A$693, 文字檔!C:D, 2, 0))</f>
        <v>0</v>
      </c>
      <c r="E693" s="5">
        <f>IF(ISERROR(VLOOKUP($A$693, 文字檔!E:F, 2, 0)),0,VLOOKUP($A$693, 文字檔!E:F, 2, 0))</f>
        <v>0</v>
      </c>
      <c r="F693" s="5">
        <f>IF(ISERROR(VLOOKUP($A$693, 文字檔!G:H, 2, 0)),0,VLOOKUP($A$693, 文字檔!G:H, 2, 0))</f>
        <v>0</v>
      </c>
      <c r="G693" s="5">
        <f>IF(ISERROR(VLOOKUP($A$693, 文字檔!I:J, 2, 0)),0,VLOOKUP($A$693, 文字檔!I:J, 2, 0))</f>
        <v>0</v>
      </c>
      <c r="H693" s="5">
        <f>IF(ISERROR(VLOOKUP($A$693, 文字檔!K:L, 2, 0)),0,VLOOKUP($A$693, 文字檔!K:L, 2, 0))</f>
        <v>0</v>
      </c>
      <c r="I693" s="5">
        <f>IF(ISERROR(VLOOKUP($A$693, 文字檔!M:N, 2, 0)),0,VLOOKUP($A$693, 文字檔!M:N, 2, 0))</f>
        <v>0</v>
      </c>
      <c r="J693" s="5">
        <f>IF(ISERROR(VLOOKUP($A$693, 文字檔!O:P, 2, 0)),0,VLOOKUP($A$693, 文字檔!O:P, 2, 0))</f>
        <v>0</v>
      </c>
      <c r="K693">
        <f>IF(ISERROR(VLOOKUP($A$693, 文字檔!Q:R, 2, 0)),0,VLOOKUP($A$693, 文字檔!Q:R, 2, 0))</f>
        <v>0</v>
      </c>
      <c r="L693">
        <f>IF(ISERROR(VLOOKUP($A$693, 文字檔!S:T, 2, 0)),0,VLOOKUP($A$693, 文字檔!S:T, 2, 0))</f>
        <v>0</v>
      </c>
      <c r="M693">
        <f>IF(ISERROR(VLOOKUP($A$693, 文字檔!U:V, 2, 0)),0,VLOOKUP($A$693, 文字檔!U:V, 2, 0))</f>
        <v>0</v>
      </c>
      <c r="N693">
        <f>IF(ISERROR(VLOOKUP($A$693, 文字檔!W:X, 2, 0)),0,VLOOKUP($A$693, 文字檔!W:X, 2, 0))</f>
        <v>0</v>
      </c>
      <c r="O693">
        <f>IF(ISERROR(VLOOKUP($A$693, 文字檔!Y:Z, 2, 0)),0,VLOOKUP($A$693, 文字檔!Y:Z, 2, 0))</f>
        <v>0</v>
      </c>
      <c r="P693">
        <f>IF(ISERROR(VLOOKUP($A$693, 文字檔!AA:AB, 2, 0)),0,VLOOKUP($A$693, 文字檔!AA:AB, 2, 0))</f>
        <v>0</v>
      </c>
    </row>
    <row r="694" spans="1:16" ht="16.2">
      <c r="A694" s="7">
        <v>44430</v>
      </c>
      <c r="B694" s="5">
        <f>SUMPRODUCT($C$2:$P$2,$C$694:$P$694)</f>
        <v>0</v>
      </c>
      <c r="C694" s="5">
        <f>IF(ISERROR(VLOOKUP($A$694, 文字檔!A:B, 2, 0)),0,VLOOKUP($A$694, 文字檔!A:B, 2, 0))</f>
        <v>0</v>
      </c>
      <c r="D694" s="5">
        <f>IF(ISERROR(VLOOKUP($A$694, 文字檔!C:D, 2, 0)),0,VLOOKUP($A$694, 文字檔!C:D, 2, 0))</f>
        <v>0</v>
      </c>
      <c r="E694" s="5">
        <f>IF(ISERROR(VLOOKUP($A$694, 文字檔!E:F, 2, 0)),0,VLOOKUP($A$694, 文字檔!E:F, 2, 0))</f>
        <v>0</v>
      </c>
      <c r="F694" s="5">
        <f>IF(ISERROR(VLOOKUP($A$694, 文字檔!G:H, 2, 0)),0,VLOOKUP($A$694, 文字檔!G:H, 2, 0))</f>
        <v>0</v>
      </c>
      <c r="G694" s="5">
        <f>IF(ISERROR(VLOOKUP($A$694, 文字檔!I:J, 2, 0)),0,VLOOKUP($A$694, 文字檔!I:J, 2, 0))</f>
        <v>0</v>
      </c>
      <c r="H694" s="5">
        <f>IF(ISERROR(VLOOKUP($A$694, 文字檔!K:L, 2, 0)),0,VLOOKUP($A$694, 文字檔!K:L, 2, 0))</f>
        <v>0</v>
      </c>
      <c r="I694" s="5">
        <f>IF(ISERROR(VLOOKUP($A$694, 文字檔!M:N, 2, 0)),0,VLOOKUP($A$694, 文字檔!M:N, 2, 0))</f>
        <v>0</v>
      </c>
      <c r="J694" s="5">
        <f>IF(ISERROR(VLOOKUP($A$694, 文字檔!O:P, 2, 0)),0,VLOOKUP($A$694, 文字檔!O:P, 2, 0))</f>
        <v>0</v>
      </c>
      <c r="K694">
        <f>IF(ISERROR(VLOOKUP($A$694, 文字檔!Q:R, 2, 0)),0,VLOOKUP($A$694, 文字檔!Q:R, 2, 0))</f>
        <v>0</v>
      </c>
      <c r="L694">
        <f>IF(ISERROR(VLOOKUP($A$694, 文字檔!S:T, 2, 0)),0,VLOOKUP($A$694, 文字檔!S:T, 2, 0))</f>
        <v>0</v>
      </c>
      <c r="M694">
        <f>IF(ISERROR(VLOOKUP($A$694, 文字檔!U:V, 2, 0)),0,VLOOKUP($A$694, 文字檔!U:V, 2, 0))</f>
        <v>0</v>
      </c>
      <c r="N694">
        <f>IF(ISERROR(VLOOKUP($A$694, 文字檔!W:X, 2, 0)),0,VLOOKUP($A$694, 文字檔!W:X, 2, 0))</f>
        <v>0</v>
      </c>
      <c r="O694">
        <f>IF(ISERROR(VLOOKUP($A$694, 文字檔!Y:Z, 2, 0)),0,VLOOKUP($A$694, 文字檔!Y:Z, 2, 0))</f>
        <v>0</v>
      </c>
      <c r="P694">
        <f>IF(ISERROR(VLOOKUP($A$694, 文字檔!AA:AB, 2, 0)),0,VLOOKUP($A$694, 文字檔!AA:AB, 2, 0))</f>
        <v>0</v>
      </c>
    </row>
    <row r="695" spans="1:16" ht="16.2">
      <c r="A695" s="7">
        <v>44431</v>
      </c>
      <c r="B695" s="5">
        <f>SUMPRODUCT($C$2:$P$2,$C$695:$P$695)</f>
        <v>273616.08000000007</v>
      </c>
      <c r="C695" s="5">
        <f>IF(ISERROR(VLOOKUP($A$695, 文字檔!A:B, 2, 0)),0,VLOOKUP($A$695, 文字檔!A:B, 2, 0))</f>
        <v>30202.560000000001</v>
      </c>
      <c r="D695" s="5">
        <f>IF(ISERROR(VLOOKUP($A$695, 文字檔!C:D, 2, 0)),0,VLOOKUP($A$695, 文字檔!C:D, 2, 0))</f>
        <v>0</v>
      </c>
      <c r="E695" s="5">
        <f>IF(ISERROR(VLOOKUP($A$695, 文字檔!E:F, 2, 0)),0,VLOOKUP($A$695, 文字檔!E:F, 2, 0))</f>
        <v>0</v>
      </c>
      <c r="F695" s="5">
        <f>IF(ISERROR(VLOOKUP($A$695, 文字檔!G:H, 2, 0)),0,VLOOKUP($A$695, 文字檔!G:H, 2, 0))</f>
        <v>0</v>
      </c>
      <c r="G695" s="5">
        <f>IF(ISERROR(VLOOKUP($A$695, 文字檔!I:J, 2, 0)),0,VLOOKUP($A$695, 文字檔!I:J, 2, 0))</f>
        <v>0</v>
      </c>
      <c r="H695" s="5">
        <f>IF(ISERROR(VLOOKUP($A$695, 文字檔!K:L, 2, 0)),0,VLOOKUP($A$695, 文字檔!K:L, 2, 0))</f>
        <v>36705.21</v>
      </c>
      <c r="I695" s="5">
        <f>IF(ISERROR(VLOOKUP($A$695, 文字檔!M:N, 2, 0)),0,VLOOKUP($A$695, 文字檔!M:N, 2, 0))</f>
        <v>75000</v>
      </c>
      <c r="J695" s="5">
        <f>IF(ISERROR(VLOOKUP($A$695, 文字檔!O:P, 2, 0)),0,VLOOKUP($A$695, 文字檔!O:P, 2, 0))</f>
        <v>68009.279999999999</v>
      </c>
      <c r="K695">
        <f>IF(ISERROR(VLOOKUP($A$695, 文字檔!Q:R, 2, 0)),0,VLOOKUP($A$695, 文字檔!Q:R, 2, 0))</f>
        <v>97200</v>
      </c>
      <c r="L695">
        <f>IF(ISERROR(VLOOKUP($A$695, 文字檔!S:T, 2, 0)),0,VLOOKUP($A$695, 文字檔!S:T, 2, 0))</f>
        <v>0</v>
      </c>
      <c r="M695">
        <f>IF(ISERROR(VLOOKUP($A$695, 文字檔!U:V, 2, 0)),0,VLOOKUP($A$695, 文字檔!U:V, 2, 0))</f>
        <v>-23800</v>
      </c>
      <c r="N695">
        <f>IF(ISERROR(VLOOKUP($A$695, 文字檔!W:X, 2, 0)),0,VLOOKUP($A$695, 文字檔!W:X, 2, 0))</f>
        <v>0</v>
      </c>
      <c r="O695">
        <f>IF(ISERROR(VLOOKUP($A$695, 文字檔!Y:Z, 2, 0)),0,VLOOKUP($A$695, 文字檔!Y:Z, 2, 0))</f>
        <v>81900</v>
      </c>
      <c r="P695">
        <f>IF(ISERROR(VLOOKUP($A$695, 文字檔!AA:AB, 2, 0)),0,VLOOKUP($A$695, 文字檔!AA:AB, 2, 0))</f>
        <v>-91600.97</v>
      </c>
    </row>
    <row r="696" spans="1:16" ht="16.2">
      <c r="A696" s="7">
        <v>44432</v>
      </c>
      <c r="B696" s="5">
        <f>SUMPRODUCT($C$2:$P$2,$C$696:$P$696)</f>
        <v>68972.790000000008</v>
      </c>
      <c r="C696" s="5">
        <f>IF(ISERROR(VLOOKUP($A$696, 文字檔!A:B, 2, 0)),0,VLOOKUP($A$696, 文字檔!A:B, 2, 0))</f>
        <v>0</v>
      </c>
      <c r="D696" s="5">
        <f>IF(ISERROR(VLOOKUP($A$696, 文字檔!C:D, 2, 0)),0,VLOOKUP($A$696, 文字檔!C:D, 2, 0))</f>
        <v>-2303.79</v>
      </c>
      <c r="E696" s="5">
        <f>IF(ISERROR(VLOOKUP($A$696, 文字檔!E:F, 2, 0)),0,VLOOKUP($A$696, 文字檔!E:F, 2, 0))</f>
        <v>0</v>
      </c>
      <c r="F696" s="5">
        <f>IF(ISERROR(VLOOKUP($A$696, 文字檔!G:H, 2, 0)),0,VLOOKUP($A$696, 文字檔!G:H, 2, 0))</f>
        <v>0</v>
      </c>
      <c r="G696" s="5">
        <f>IF(ISERROR(VLOOKUP($A$696, 文字檔!I:J, 2, 0)),0,VLOOKUP($A$696, 文字檔!I:J, 2, 0))</f>
        <v>0</v>
      </c>
      <c r="H696" s="5">
        <f>IF(ISERROR(VLOOKUP($A$696, 文字檔!K:L, 2, 0)),0,VLOOKUP($A$696, 文字檔!K:L, 2, 0))</f>
        <v>5889.8</v>
      </c>
      <c r="I696" s="5">
        <f>IF(ISERROR(VLOOKUP($A$696, 文字檔!M:N, 2, 0)),0,VLOOKUP($A$696, 文字檔!M:N, 2, 0))</f>
        <v>21000</v>
      </c>
      <c r="J696" s="5">
        <f>IF(ISERROR(VLOOKUP($A$696, 文字檔!O:P, 2, 0)),0,VLOOKUP($A$696, 文字檔!O:P, 2, 0))</f>
        <v>0</v>
      </c>
      <c r="K696">
        <f>IF(ISERROR(VLOOKUP($A$696, 文字檔!Q:R, 2, 0)),0,VLOOKUP($A$696, 文字檔!Q:R, 2, 0))</f>
        <v>21000</v>
      </c>
      <c r="L696">
        <f>IF(ISERROR(VLOOKUP($A$696, 文字檔!S:T, 2, 0)),0,VLOOKUP($A$696, 文字檔!S:T, 2, 0))</f>
        <v>-5604.91</v>
      </c>
      <c r="M696">
        <f>IF(ISERROR(VLOOKUP($A$696, 文字檔!U:V, 2, 0)),0,VLOOKUP($A$696, 文字檔!U:V, 2, 0))</f>
        <v>21000</v>
      </c>
      <c r="N696">
        <f>IF(ISERROR(VLOOKUP($A$696, 文字檔!W:X, 2, 0)),0,VLOOKUP($A$696, 文字檔!W:X, 2, 0))</f>
        <v>-16806.95</v>
      </c>
      <c r="O696">
        <f>IF(ISERROR(VLOOKUP($A$696, 文字檔!Y:Z, 2, 0)),0,VLOOKUP($A$696, 文字檔!Y:Z, 2, 0))</f>
        <v>3798.64</v>
      </c>
      <c r="P696">
        <f>IF(ISERROR(VLOOKUP($A$696, 文字檔!AA:AB, 2, 0)),0,VLOOKUP($A$696, 文字檔!AA:AB, 2, 0))</f>
        <v>21000</v>
      </c>
    </row>
    <row r="697" spans="1:16" ht="16.2">
      <c r="A697" s="7">
        <v>44433</v>
      </c>
      <c r="B697" s="5">
        <f>SUMPRODUCT($C$2:$P$2,$C$697:$P$697)</f>
        <v>184934.02000000002</v>
      </c>
      <c r="C697" s="5">
        <f>IF(ISERROR(VLOOKUP($A$697, 文字檔!A:B, 2, 0)),0,VLOOKUP($A$697, 文字檔!A:B, 2, 0))</f>
        <v>-22827.040000000001</v>
      </c>
      <c r="D697" s="5">
        <f>IF(ISERROR(VLOOKUP($A$697, 文字檔!C:D, 2, 0)),0,VLOOKUP($A$697, 文字檔!C:D, 2, 0))</f>
        <v>36890.870000000003</v>
      </c>
      <c r="E697" s="5">
        <f>IF(ISERROR(VLOOKUP($A$697, 文字檔!E:F, 2, 0)),0,VLOOKUP($A$697, 文字檔!E:F, 2, 0))</f>
        <v>0</v>
      </c>
      <c r="F697" s="5">
        <f>IF(ISERROR(VLOOKUP($A$697, 文字檔!G:H, 2, 0)),0,VLOOKUP($A$697, 文字檔!G:H, 2, 0))</f>
        <v>0</v>
      </c>
      <c r="G697" s="5">
        <f>IF(ISERROR(VLOOKUP($A$697, 文字檔!I:J, 2, 0)),0,VLOOKUP($A$697, 文字檔!I:J, 2, 0))</f>
        <v>35296.480000000003</v>
      </c>
      <c r="H697" s="5">
        <f>IF(ISERROR(VLOOKUP($A$697, 文字檔!K:L, 2, 0)),0,VLOOKUP($A$697, 文字檔!K:L, 2, 0))</f>
        <v>0</v>
      </c>
      <c r="I697" s="5">
        <f>IF(ISERROR(VLOOKUP($A$697, 文字檔!M:N, 2, 0)),0,VLOOKUP($A$697, 文字檔!M:N, 2, 0))</f>
        <v>-703.49</v>
      </c>
      <c r="J697" s="5">
        <f>IF(ISERROR(VLOOKUP($A$697, 文字檔!O:P, 2, 0)),0,VLOOKUP($A$697, 文字檔!O:P, 2, 0))</f>
        <v>0</v>
      </c>
      <c r="K697">
        <f>IF(ISERROR(VLOOKUP($A$697, 文字檔!Q:R, 2, 0)),0,VLOOKUP($A$697, 文字檔!Q:R, 2, 0))</f>
        <v>35800</v>
      </c>
      <c r="L697">
        <f>IF(ISERROR(VLOOKUP($A$697, 文字檔!S:T, 2, 0)),0,VLOOKUP($A$697, 文字檔!S:T, 2, 0))</f>
        <v>0</v>
      </c>
      <c r="M697">
        <f>IF(ISERROR(VLOOKUP($A$697, 文字檔!U:V, 2, 0)),0,VLOOKUP($A$697, 文字檔!U:V, 2, 0))</f>
        <v>35800</v>
      </c>
      <c r="N697">
        <f>IF(ISERROR(VLOOKUP($A$697, 文字檔!W:X, 2, 0)),0,VLOOKUP($A$697, 文字檔!W:X, 2, 0))</f>
        <v>11292.88</v>
      </c>
      <c r="O697">
        <f>IF(ISERROR(VLOOKUP($A$697, 文字檔!Y:Z, 2, 0)),0,VLOOKUP($A$697, 文字檔!Y:Z, 2, 0))</f>
        <v>17584.32</v>
      </c>
      <c r="P697">
        <f>IF(ISERROR(VLOOKUP($A$697, 文字檔!AA:AB, 2, 0)),0,VLOOKUP($A$697, 文字檔!AA:AB, 2, 0))</f>
        <v>35800</v>
      </c>
    </row>
    <row r="698" spans="1:16" ht="16.2">
      <c r="A698" s="7">
        <v>44434</v>
      </c>
      <c r="B698" s="5">
        <f>SUMPRODUCT($C$2:$P$2,$C$698:$P$698)</f>
        <v>44319.46</v>
      </c>
      <c r="C698" s="5">
        <f>IF(ISERROR(VLOOKUP($A$698, 文字檔!A:B, 2, 0)),0,VLOOKUP($A$698, 文字檔!A:B, 2, 0))</f>
        <v>0</v>
      </c>
      <c r="D698" s="5">
        <f>IF(ISERROR(VLOOKUP($A$698, 文字檔!C:D, 2, 0)),0,VLOOKUP($A$698, 文字檔!C:D, 2, 0))</f>
        <v>0</v>
      </c>
      <c r="E698" s="5">
        <f>IF(ISERROR(VLOOKUP($A$698, 文字檔!E:F, 2, 0)),0,VLOOKUP($A$698, 文字檔!E:F, 2, 0))</f>
        <v>0</v>
      </c>
      <c r="F698" s="5">
        <f>IF(ISERROR(VLOOKUP($A$698, 文字檔!G:H, 2, 0)),0,VLOOKUP($A$698, 文字檔!G:H, 2, 0))</f>
        <v>0</v>
      </c>
      <c r="G698" s="5">
        <f>IF(ISERROR(VLOOKUP($A$698, 文字檔!I:J, 2, 0)),0,VLOOKUP($A$698, 文字檔!I:J, 2, 0))</f>
        <v>4290.3900000000003</v>
      </c>
      <c r="H698" s="5">
        <f>IF(ISERROR(VLOOKUP($A$698, 文字檔!K:L, 2, 0)),0,VLOOKUP($A$698, 文字檔!K:L, 2, 0))</f>
        <v>10178.620000000001</v>
      </c>
      <c r="I698" s="5">
        <f>IF(ISERROR(VLOOKUP($A$698, 文字檔!M:N, 2, 0)),0,VLOOKUP($A$698, 文字檔!M:N, 2, 0))</f>
        <v>-2109.61</v>
      </c>
      <c r="J698" s="5">
        <f>IF(ISERROR(VLOOKUP($A$698, 文字檔!O:P, 2, 0)),0,VLOOKUP($A$698, 文字檔!O:P, 2, 0))</f>
        <v>0</v>
      </c>
      <c r="K698">
        <f>IF(ISERROR(VLOOKUP($A$698, 文字檔!Q:R, 2, 0)),0,VLOOKUP($A$698, 文字檔!Q:R, 2, 0))</f>
        <v>12889.1</v>
      </c>
      <c r="L698">
        <f>IF(ISERROR(VLOOKUP($A$698, 文字檔!S:T, 2, 0)),0,VLOOKUP($A$698, 文字檔!S:T, 2, 0))</f>
        <v>11978.11</v>
      </c>
      <c r="M698">
        <f>IF(ISERROR(VLOOKUP($A$698, 文字檔!U:V, 2, 0)),0,VLOOKUP($A$698, 文字檔!U:V, 2, 0))</f>
        <v>6400</v>
      </c>
      <c r="N698">
        <f>IF(ISERROR(VLOOKUP($A$698, 文字檔!W:X, 2, 0)),0,VLOOKUP($A$698, 文字檔!W:X, 2, 0))</f>
        <v>-12107.15</v>
      </c>
      <c r="O698">
        <f>IF(ISERROR(VLOOKUP($A$698, 文字檔!Y:Z, 2, 0)),0,VLOOKUP($A$698, 文字檔!Y:Z, 2, 0))</f>
        <v>6400</v>
      </c>
      <c r="P698">
        <f>IF(ISERROR(VLOOKUP($A$698, 文字檔!AA:AB, 2, 0)),0,VLOOKUP($A$698, 文字檔!AA:AB, 2, 0))</f>
        <v>6400</v>
      </c>
    </row>
    <row r="699" spans="1:16" ht="16.2">
      <c r="A699" s="7">
        <v>44435</v>
      </c>
      <c r="B699" s="5">
        <f>SUMPRODUCT($C$2:$P$2,$C$699:$P$699)</f>
        <v>6520.8700000000026</v>
      </c>
      <c r="C699" s="5">
        <f>IF(ISERROR(VLOOKUP($A$699, 文字檔!A:B, 2, 0)),0,VLOOKUP($A$699, 文字檔!A:B, 2, 0))</f>
        <v>0</v>
      </c>
      <c r="D699" s="5">
        <f>IF(ISERROR(VLOOKUP($A$699, 文字檔!C:D, 2, 0)),0,VLOOKUP($A$699, 文字檔!C:D, 2, 0))</f>
        <v>0</v>
      </c>
      <c r="E699" s="5">
        <f>IF(ISERROR(VLOOKUP($A$699, 文字檔!E:F, 2, 0)),0,VLOOKUP($A$699, 文字檔!E:F, 2, 0))</f>
        <v>0</v>
      </c>
      <c r="F699" s="5">
        <f>IF(ISERROR(VLOOKUP($A$699, 文字檔!G:H, 2, 0)),0,VLOOKUP($A$699, 文字檔!G:H, 2, 0))</f>
        <v>0</v>
      </c>
      <c r="G699" s="5">
        <f>IF(ISERROR(VLOOKUP($A$699, 文字檔!I:J, 2, 0)),0,VLOOKUP($A$699, 文字檔!I:J, 2, 0))</f>
        <v>0</v>
      </c>
      <c r="H699" s="5">
        <f>IF(ISERROR(VLOOKUP($A$699, 文字檔!K:L, 2, 0)),0,VLOOKUP($A$699, 文字檔!K:L, 2, 0))</f>
        <v>10580.18</v>
      </c>
      <c r="I699" s="5">
        <f>IF(ISERROR(VLOOKUP($A$699, 文字檔!M:N, 2, 0)),0,VLOOKUP($A$699, 文字檔!M:N, 2, 0))</f>
        <v>-1910.06</v>
      </c>
      <c r="J699" s="5">
        <f>IF(ISERROR(VLOOKUP($A$699, 文字檔!O:P, 2, 0)),0,VLOOKUP($A$699, 文字檔!O:P, 2, 0))</f>
        <v>0</v>
      </c>
      <c r="K699">
        <f>IF(ISERROR(VLOOKUP($A$699, 文字檔!Q:R, 2, 0)),0,VLOOKUP($A$699, 文字檔!Q:R, 2, 0))</f>
        <v>0</v>
      </c>
      <c r="L699">
        <f>IF(ISERROR(VLOOKUP($A$699, 文字檔!S:T, 2, 0)),0,VLOOKUP($A$699, 文字檔!S:T, 2, 0))</f>
        <v>0</v>
      </c>
      <c r="M699">
        <f>IF(ISERROR(VLOOKUP($A$699, 文字檔!U:V, 2, 0)),0,VLOOKUP($A$699, 文字檔!U:V, 2, 0))</f>
        <v>35000</v>
      </c>
      <c r="N699">
        <f>IF(ISERROR(VLOOKUP($A$699, 文字檔!W:X, 2, 0)),0,VLOOKUP($A$699, 文字檔!W:X, 2, 0))</f>
        <v>-10418.23</v>
      </c>
      <c r="O699">
        <f>IF(ISERROR(VLOOKUP($A$699, 文字檔!Y:Z, 2, 0)),0,VLOOKUP($A$699, 文字檔!Y:Z, 2, 0))</f>
        <v>-52217.27</v>
      </c>
      <c r="P699">
        <f>IF(ISERROR(VLOOKUP($A$699, 文字檔!AA:AB, 2, 0)),0,VLOOKUP($A$699, 文字檔!AA:AB, 2, 0))</f>
        <v>25486.25</v>
      </c>
    </row>
    <row r="700" spans="1:16" ht="16.2">
      <c r="A700" s="7">
        <v>44436</v>
      </c>
      <c r="B700" s="5">
        <f>SUMPRODUCT($C$2:$P$2,$C$700:$P$700)</f>
        <v>0</v>
      </c>
      <c r="C700" s="5">
        <f>IF(ISERROR(VLOOKUP($A$700, 文字檔!A:B, 2, 0)),0,VLOOKUP($A$700, 文字檔!A:B, 2, 0))</f>
        <v>0</v>
      </c>
      <c r="D700" s="5">
        <f>IF(ISERROR(VLOOKUP($A$700, 文字檔!C:D, 2, 0)),0,VLOOKUP($A$700, 文字檔!C:D, 2, 0))</f>
        <v>0</v>
      </c>
      <c r="E700" s="5">
        <f>IF(ISERROR(VLOOKUP($A$700, 文字檔!E:F, 2, 0)),0,VLOOKUP($A$700, 文字檔!E:F, 2, 0))</f>
        <v>0</v>
      </c>
      <c r="F700" s="5">
        <f>IF(ISERROR(VLOOKUP($A$700, 文字檔!G:H, 2, 0)),0,VLOOKUP($A$700, 文字檔!G:H, 2, 0))</f>
        <v>0</v>
      </c>
      <c r="G700" s="5">
        <f>IF(ISERROR(VLOOKUP($A$700, 文字檔!I:J, 2, 0)),0,VLOOKUP($A$700, 文字檔!I:J, 2, 0))</f>
        <v>0</v>
      </c>
      <c r="H700" s="5">
        <f>IF(ISERROR(VLOOKUP($A$700, 文字檔!K:L, 2, 0)),0,VLOOKUP($A$700, 文字檔!K:L, 2, 0))</f>
        <v>0</v>
      </c>
      <c r="I700" s="5">
        <f>IF(ISERROR(VLOOKUP($A$700, 文字檔!M:N, 2, 0)),0,VLOOKUP($A$700, 文字檔!M:N, 2, 0))</f>
        <v>0</v>
      </c>
      <c r="J700" s="5">
        <f>IF(ISERROR(VLOOKUP($A$700, 文字檔!O:P, 2, 0)),0,VLOOKUP($A$700, 文字檔!O:P, 2, 0))</f>
        <v>0</v>
      </c>
      <c r="K700">
        <f>IF(ISERROR(VLOOKUP($A$700, 文字檔!Q:R, 2, 0)),0,VLOOKUP($A$700, 文字檔!Q:R, 2, 0))</f>
        <v>0</v>
      </c>
      <c r="L700">
        <f>IF(ISERROR(VLOOKUP($A$700, 文字檔!S:T, 2, 0)),0,VLOOKUP($A$700, 文字檔!S:T, 2, 0))</f>
        <v>0</v>
      </c>
      <c r="M700">
        <f>IF(ISERROR(VLOOKUP($A$700, 文字檔!U:V, 2, 0)),0,VLOOKUP($A$700, 文字檔!U:V, 2, 0))</f>
        <v>0</v>
      </c>
      <c r="N700">
        <f>IF(ISERROR(VLOOKUP($A$700, 文字檔!W:X, 2, 0)),0,VLOOKUP($A$700, 文字檔!W:X, 2, 0))</f>
        <v>0</v>
      </c>
      <c r="O700">
        <f>IF(ISERROR(VLOOKUP($A$700, 文字檔!Y:Z, 2, 0)),0,VLOOKUP($A$700, 文字檔!Y:Z, 2, 0))</f>
        <v>0</v>
      </c>
      <c r="P700">
        <f>IF(ISERROR(VLOOKUP($A$700, 文字檔!AA:AB, 2, 0)),0,VLOOKUP($A$700, 文字檔!AA:AB, 2, 0))</f>
        <v>0</v>
      </c>
    </row>
    <row r="701" spans="1:16" ht="16.2">
      <c r="A701" s="7">
        <v>44437</v>
      </c>
      <c r="B701" s="5">
        <f>SUMPRODUCT($C$2:$P$2,$C$701:$P$701)</f>
        <v>0</v>
      </c>
      <c r="C701" s="5">
        <f>IF(ISERROR(VLOOKUP($A$701, 文字檔!A:B, 2, 0)),0,VLOOKUP($A$701, 文字檔!A:B, 2, 0))</f>
        <v>0</v>
      </c>
      <c r="D701" s="5">
        <f>IF(ISERROR(VLOOKUP($A$701, 文字檔!C:D, 2, 0)),0,VLOOKUP($A$701, 文字檔!C:D, 2, 0))</f>
        <v>0</v>
      </c>
      <c r="E701" s="5">
        <f>IF(ISERROR(VLOOKUP($A$701, 文字檔!E:F, 2, 0)),0,VLOOKUP($A$701, 文字檔!E:F, 2, 0))</f>
        <v>0</v>
      </c>
      <c r="F701" s="5">
        <f>IF(ISERROR(VLOOKUP($A$701, 文字檔!G:H, 2, 0)),0,VLOOKUP($A$701, 文字檔!G:H, 2, 0))</f>
        <v>0</v>
      </c>
      <c r="G701" s="5">
        <f>IF(ISERROR(VLOOKUP($A$701, 文字檔!I:J, 2, 0)),0,VLOOKUP($A$701, 文字檔!I:J, 2, 0))</f>
        <v>0</v>
      </c>
      <c r="H701" s="5">
        <f>IF(ISERROR(VLOOKUP($A$701, 文字檔!K:L, 2, 0)),0,VLOOKUP($A$701, 文字檔!K:L, 2, 0))</f>
        <v>0</v>
      </c>
      <c r="I701" s="5">
        <f>IF(ISERROR(VLOOKUP($A$701, 文字檔!M:N, 2, 0)),0,VLOOKUP($A$701, 文字檔!M:N, 2, 0))</f>
        <v>0</v>
      </c>
      <c r="J701" s="5">
        <f>IF(ISERROR(VLOOKUP($A$701, 文字檔!O:P, 2, 0)),0,VLOOKUP($A$701, 文字檔!O:P, 2, 0))</f>
        <v>0</v>
      </c>
      <c r="K701">
        <f>IF(ISERROR(VLOOKUP($A$701, 文字檔!Q:R, 2, 0)),0,VLOOKUP($A$701, 文字檔!Q:R, 2, 0))</f>
        <v>0</v>
      </c>
      <c r="L701">
        <f>IF(ISERROR(VLOOKUP($A$701, 文字檔!S:T, 2, 0)),0,VLOOKUP($A$701, 文字檔!S:T, 2, 0))</f>
        <v>0</v>
      </c>
      <c r="M701">
        <f>IF(ISERROR(VLOOKUP($A$701, 文字檔!U:V, 2, 0)),0,VLOOKUP($A$701, 文字檔!U:V, 2, 0))</f>
        <v>0</v>
      </c>
      <c r="N701">
        <f>IF(ISERROR(VLOOKUP($A$701, 文字檔!W:X, 2, 0)),0,VLOOKUP($A$701, 文字檔!W:X, 2, 0))</f>
        <v>0</v>
      </c>
      <c r="O701">
        <f>IF(ISERROR(VLOOKUP($A$701, 文字檔!Y:Z, 2, 0)),0,VLOOKUP($A$701, 文字檔!Y:Z, 2, 0))</f>
        <v>0</v>
      </c>
      <c r="P701">
        <f>IF(ISERROR(VLOOKUP($A$701, 文字檔!AA:AB, 2, 0)),0,VLOOKUP($A$701, 文字檔!AA:AB, 2, 0))</f>
        <v>0</v>
      </c>
    </row>
    <row r="702" spans="1:16" ht="16.2">
      <c r="A702" s="7">
        <v>44438</v>
      </c>
      <c r="B702" s="5">
        <f>SUMPRODUCT($C$2:$P$2,$C$702:$P$702)</f>
        <v>44573.87</v>
      </c>
      <c r="C702" s="5">
        <f>IF(ISERROR(VLOOKUP($A$702, 文字檔!A:B, 2, 0)),0,VLOOKUP($A$702, 文字檔!A:B, 2, 0))</f>
        <v>0</v>
      </c>
      <c r="D702" s="5">
        <f>IF(ISERROR(VLOOKUP($A$702, 文字檔!C:D, 2, 0)),0,VLOOKUP($A$702, 文字檔!C:D, 2, 0))</f>
        <v>0</v>
      </c>
      <c r="E702" s="5">
        <f>IF(ISERROR(VLOOKUP($A$702, 文字檔!E:F, 2, 0)),0,VLOOKUP($A$702, 文字檔!E:F, 2, 0))</f>
        <v>0</v>
      </c>
      <c r="F702" s="5">
        <f>IF(ISERROR(VLOOKUP($A$702, 文字檔!G:H, 2, 0)),0,VLOOKUP($A$702, 文字檔!G:H, 2, 0))</f>
        <v>0</v>
      </c>
      <c r="G702" s="5">
        <f>IF(ISERROR(VLOOKUP($A$702, 文字檔!I:J, 2, 0)),0,VLOOKUP($A$702, 文字檔!I:J, 2, 0))</f>
        <v>1080.0999999999999</v>
      </c>
      <c r="H702" s="5">
        <f>IF(ISERROR(VLOOKUP($A$702, 文字檔!K:L, 2, 0)),0,VLOOKUP($A$702, 文字檔!K:L, 2, 0))</f>
        <v>-16835.03</v>
      </c>
      <c r="I702" s="5">
        <f>IF(ISERROR(VLOOKUP($A$702, 文字檔!M:N, 2, 0)),0,VLOOKUP($A$702, 文字檔!M:N, 2, 0))</f>
        <v>0</v>
      </c>
      <c r="J702" s="5">
        <f>IF(ISERROR(VLOOKUP($A$702, 文字檔!O:P, 2, 0)),0,VLOOKUP($A$702, 文字檔!O:P, 2, 0))</f>
        <v>0</v>
      </c>
      <c r="K702">
        <f>IF(ISERROR(VLOOKUP($A$702, 文字檔!Q:R, 2, 0)),0,VLOOKUP($A$702, 文字檔!Q:R, 2, 0))</f>
        <v>21683.19</v>
      </c>
      <c r="L702">
        <f>IF(ISERROR(VLOOKUP($A$702, 文字檔!S:T, 2, 0)),0,VLOOKUP($A$702, 文字檔!S:T, 2, 0))</f>
        <v>0</v>
      </c>
      <c r="M702">
        <f>IF(ISERROR(VLOOKUP($A$702, 文字檔!U:V, 2, 0)),0,VLOOKUP($A$702, 文字檔!U:V, 2, 0))</f>
        <v>33600</v>
      </c>
      <c r="N702">
        <f>IF(ISERROR(VLOOKUP($A$702, 文字檔!W:X, 2, 0)),0,VLOOKUP($A$702, 文字檔!W:X, 2, 0))</f>
        <v>0</v>
      </c>
      <c r="O702">
        <f>IF(ISERROR(VLOOKUP($A$702, 文字檔!Y:Z, 2, 0)),0,VLOOKUP($A$702, 文字檔!Y:Z, 2, 0))</f>
        <v>-2235.42</v>
      </c>
      <c r="P702">
        <f>IF(ISERROR(VLOOKUP($A$702, 文字檔!AA:AB, 2, 0)),0,VLOOKUP($A$702, 文字檔!AA:AB, 2, 0))</f>
        <v>7281.03</v>
      </c>
    </row>
    <row r="703" spans="1:16" ht="16.2">
      <c r="A703" s="7">
        <v>44439</v>
      </c>
      <c r="B703" s="5">
        <f>SUMPRODUCT($C$2:$P$2,$C$703:$P$703)</f>
        <v>-46964.18</v>
      </c>
      <c r="C703" s="5">
        <f>IF(ISERROR(VLOOKUP($A$703, 文字檔!A:B, 2, 0)),0,VLOOKUP($A$703, 文字檔!A:B, 2, 0))</f>
        <v>35331.35</v>
      </c>
      <c r="D703" s="5">
        <f>IF(ISERROR(VLOOKUP($A$703, 文字檔!C:D, 2, 0)),0,VLOOKUP($A$703, 文字檔!C:D, 2, 0))</f>
        <v>0</v>
      </c>
      <c r="E703" s="5">
        <f>IF(ISERROR(VLOOKUP($A$703, 文字檔!E:F, 2, 0)),0,VLOOKUP($A$703, 文字檔!E:F, 2, 0))</f>
        <v>0</v>
      </c>
      <c r="F703" s="5">
        <f>IF(ISERROR(VLOOKUP($A$703, 文字檔!G:H, 2, 0)),0,VLOOKUP($A$703, 文字檔!G:H, 2, 0))</f>
        <v>0</v>
      </c>
      <c r="G703" s="5">
        <f>IF(ISERROR(VLOOKUP($A$703, 文字檔!I:J, 2, 0)),0,VLOOKUP($A$703, 文字檔!I:J, 2, 0))</f>
        <v>-1919.93</v>
      </c>
      <c r="H703" s="5">
        <f>IF(ISERROR(VLOOKUP($A$703, 文字檔!K:L, 2, 0)),0,VLOOKUP($A$703, 文字檔!K:L, 2, 0))</f>
        <v>0</v>
      </c>
      <c r="I703" s="5">
        <f>IF(ISERROR(VLOOKUP($A$703, 文字檔!M:N, 2, 0)),0,VLOOKUP($A$703, 文字檔!M:N, 2, 0))</f>
        <v>-29719.33</v>
      </c>
      <c r="J703" s="5">
        <f>IF(ISERROR(VLOOKUP($A$703, 文字檔!O:P, 2, 0)),0,VLOOKUP($A$703, 文字檔!O:P, 2, 0))</f>
        <v>0</v>
      </c>
      <c r="K703">
        <f>IF(ISERROR(VLOOKUP($A$703, 文字檔!Q:R, 2, 0)),0,VLOOKUP($A$703, 文字檔!Q:R, 2, 0))</f>
        <v>23800</v>
      </c>
      <c r="L703">
        <f>IF(ISERROR(VLOOKUP($A$703, 文字檔!S:T, 2, 0)),0,VLOOKUP($A$703, 文字檔!S:T, 2, 0))</f>
        <v>-21235.45</v>
      </c>
      <c r="M703">
        <f>IF(ISERROR(VLOOKUP($A$703, 文字檔!U:V, 2, 0)),0,VLOOKUP($A$703, 文字檔!U:V, 2, 0))</f>
        <v>-70433.440000000002</v>
      </c>
      <c r="N703">
        <f>IF(ISERROR(VLOOKUP($A$703, 文字檔!W:X, 2, 0)),0,VLOOKUP($A$703, 文字檔!W:X, 2, 0))</f>
        <v>0</v>
      </c>
      <c r="O703">
        <f>IF(ISERROR(VLOOKUP($A$703, 文字檔!Y:Z, 2, 0)),0,VLOOKUP($A$703, 文字檔!Y:Z, 2, 0))</f>
        <v>13846.87</v>
      </c>
      <c r="P703">
        <f>IF(ISERROR(VLOOKUP($A$703, 文字檔!AA:AB, 2, 0)),0,VLOOKUP($A$703, 文字檔!AA:AB, 2, 0))</f>
        <v>3365.75</v>
      </c>
    </row>
    <row r="704" spans="1:16" ht="16.2">
      <c r="A704" s="7">
        <v>44440</v>
      </c>
      <c r="B704" s="5">
        <f>SUMPRODUCT($C$2:$P$2,$C$704:$P$704)</f>
        <v>-7016.0600000000013</v>
      </c>
      <c r="C704" s="5">
        <f>IF(ISERROR(VLOOKUP($A$704, 文字檔!A:B, 2, 0)),0,VLOOKUP($A$704, 文字檔!A:B, 2, 0))</f>
        <v>0</v>
      </c>
      <c r="D704" s="5">
        <f>IF(ISERROR(VLOOKUP($A$704, 文字檔!C:D, 2, 0)),0,VLOOKUP($A$704, 文字檔!C:D, 2, 0))</f>
        <v>0</v>
      </c>
      <c r="E704" s="5">
        <f>IF(ISERROR(VLOOKUP($A$704, 文字檔!E:F, 2, 0)),0,VLOOKUP($A$704, 文字檔!E:F, 2, 0))</f>
        <v>0</v>
      </c>
      <c r="F704" s="5">
        <f>IF(ISERROR(VLOOKUP($A$704, 文字檔!G:H, 2, 0)),0,VLOOKUP($A$704, 文字檔!G:H, 2, 0))</f>
        <v>0</v>
      </c>
      <c r="G704" s="5">
        <f>IF(ISERROR(VLOOKUP($A$704, 文字檔!I:J, 2, 0)),0,VLOOKUP($A$704, 文字檔!I:J, 2, 0))</f>
        <v>0</v>
      </c>
      <c r="H704" s="5">
        <f>IF(ISERROR(VLOOKUP($A$704, 文字檔!K:L, 2, 0)),0,VLOOKUP($A$704, 文字檔!K:L, 2, 0))</f>
        <v>-16969.150000000001</v>
      </c>
      <c r="I704" s="5">
        <f>IF(ISERROR(VLOOKUP($A$704, 文字檔!M:N, 2, 0)),0,VLOOKUP($A$704, 文字檔!M:N, 2, 0))</f>
        <v>6677.37</v>
      </c>
      <c r="J704" s="5">
        <f>IF(ISERROR(VLOOKUP($A$704, 文字檔!O:P, 2, 0)),0,VLOOKUP($A$704, 文字檔!O:P, 2, 0))</f>
        <v>0</v>
      </c>
      <c r="K704">
        <f>IF(ISERROR(VLOOKUP($A$704, 文字檔!Q:R, 2, 0)),0,VLOOKUP($A$704, 文字檔!Q:R, 2, 0))</f>
        <v>3800</v>
      </c>
      <c r="L704">
        <f>IF(ISERROR(VLOOKUP($A$704, 文字檔!S:T, 2, 0)),0,VLOOKUP($A$704, 文字檔!S:T, 2, 0))</f>
        <v>0</v>
      </c>
      <c r="M704">
        <f>IF(ISERROR(VLOOKUP($A$704, 文字檔!U:V, 2, 0)),0,VLOOKUP($A$704, 文字檔!U:V, 2, 0))</f>
        <v>-4324.28</v>
      </c>
      <c r="N704">
        <f>IF(ISERROR(VLOOKUP($A$704, 文字檔!W:X, 2, 0)),0,VLOOKUP($A$704, 文字檔!W:X, 2, 0))</f>
        <v>0</v>
      </c>
      <c r="O704">
        <f>IF(ISERROR(VLOOKUP($A$704, 文字檔!Y:Z, 2, 0)),0,VLOOKUP($A$704, 文字檔!Y:Z, 2, 0))</f>
        <v>0</v>
      </c>
      <c r="P704">
        <f>IF(ISERROR(VLOOKUP($A$704, 文字檔!AA:AB, 2, 0)),0,VLOOKUP($A$704, 文字檔!AA:AB, 2, 0))</f>
        <v>3800</v>
      </c>
    </row>
    <row r="705" spans="1:16" ht="16.2">
      <c r="A705" s="7">
        <v>44441</v>
      </c>
      <c r="B705" s="5">
        <f>SUMPRODUCT($C$2:$P$2,$C$705:$P$705)</f>
        <v>-144875.32</v>
      </c>
      <c r="C705" s="5">
        <f>IF(ISERROR(VLOOKUP($A$705, 文字檔!A:B, 2, 0)),0,VLOOKUP($A$705, 文字檔!A:B, 2, 0))</f>
        <v>-10881.52</v>
      </c>
      <c r="D705" s="5">
        <f>IF(ISERROR(VLOOKUP($A$705, 文字檔!C:D, 2, 0)),0,VLOOKUP($A$705, 文字檔!C:D, 2, 0))</f>
        <v>0</v>
      </c>
      <c r="E705" s="5">
        <f>IF(ISERROR(VLOOKUP($A$705, 文字檔!E:F, 2, 0)),0,VLOOKUP($A$705, 文字檔!E:F, 2, 0))</f>
        <v>0</v>
      </c>
      <c r="F705" s="5">
        <f>IF(ISERROR(VLOOKUP($A$705, 文字檔!G:H, 2, 0)),0,VLOOKUP($A$705, 文字檔!G:H, 2, 0))</f>
        <v>0</v>
      </c>
      <c r="G705" s="5">
        <f>IF(ISERROR(VLOOKUP($A$705, 文字檔!I:J, 2, 0)),0,VLOOKUP($A$705, 文字檔!I:J, 2, 0))</f>
        <v>-3648.41</v>
      </c>
      <c r="H705" s="5">
        <f>IF(ISERROR(VLOOKUP($A$705, 文字檔!K:L, 2, 0)),0,VLOOKUP($A$705, 文字檔!K:L, 2, 0))</f>
        <v>1234.3599999999999</v>
      </c>
      <c r="I705" s="5">
        <f>IF(ISERROR(VLOOKUP($A$705, 文字檔!M:N, 2, 0)),0,VLOOKUP($A$705, 文字檔!M:N, 2, 0))</f>
        <v>-31845.439999999999</v>
      </c>
      <c r="J705" s="5">
        <f>IF(ISERROR(VLOOKUP($A$705, 文字檔!O:P, 2, 0)),0,VLOOKUP($A$705, 文字檔!O:P, 2, 0))</f>
        <v>0</v>
      </c>
      <c r="K705">
        <f>IF(ISERROR(VLOOKUP($A$705, 文字檔!Q:R, 2, 0)),0,VLOOKUP($A$705, 文字檔!Q:R, 2, 0))</f>
        <v>-30800</v>
      </c>
      <c r="L705">
        <f>IF(ISERROR(VLOOKUP($A$705, 文字檔!S:T, 2, 0)),0,VLOOKUP($A$705, 文字檔!S:T, 2, 0))</f>
        <v>13357.32</v>
      </c>
      <c r="M705">
        <f>IF(ISERROR(VLOOKUP($A$705, 文字檔!U:V, 2, 0)),0,VLOOKUP($A$705, 文字檔!U:V, 2, 0))</f>
        <v>0</v>
      </c>
      <c r="N705">
        <f>IF(ISERROR(VLOOKUP($A$705, 文字檔!W:X, 2, 0)),0,VLOOKUP($A$705, 文字檔!W:X, 2, 0))</f>
        <v>-7849.04</v>
      </c>
      <c r="O705">
        <f>IF(ISERROR(VLOOKUP($A$705, 文字檔!Y:Z, 2, 0)),0,VLOOKUP($A$705, 文字檔!Y:Z, 2, 0))</f>
        <v>-43642.59</v>
      </c>
      <c r="P705">
        <f>IF(ISERROR(VLOOKUP($A$705, 文字檔!AA:AB, 2, 0)),0,VLOOKUP($A$705, 文字檔!AA:AB, 2, 0))</f>
        <v>-30800</v>
      </c>
    </row>
    <row r="706" spans="1:16" ht="16.2">
      <c r="A706" s="7">
        <v>44442</v>
      </c>
      <c r="B706" s="5">
        <f>SUMPRODUCT($C$2:$P$2,$C$706:$P$706)</f>
        <v>94212.540000000008</v>
      </c>
      <c r="C706" s="5">
        <f>IF(ISERROR(VLOOKUP($A$706, 文字檔!A:B, 2, 0)),0,VLOOKUP($A$706, 文字檔!A:B, 2, 0))</f>
        <v>-2096.04</v>
      </c>
      <c r="D706" s="5">
        <f>IF(ISERROR(VLOOKUP($A$706, 文字檔!C:D, 2, 0)),0,VLOOKUP($A$706, 文字檔!C:D, 2, 0))</f>
        <v>0</v>
      </c>
      <c r="E706" s="5">
        <f>IF(ISERROR(VLOOKUP($A$706, 文字檔!E:F, 2, 0)),0,VLOOKUP($A$706, 文字檔!E:F, 2, 0))</f>
        <v>0</v>
      </c>
      <c r="F706" s="5">
        <f>IF(ISERROR(VLOOKUP($A$706, 文字檔!G:H, 2, 0)),0,VLOOKUP($A$706, 文字檔!G:H, 2, 0))</f>
        <v>0</v>
      </c>
      <c r="G706" s="5">
        <f>IF(ISERROR(VLOOKUP($A$706, 文字檔!I:J, 2, 0)),0,VLOOKUP($A$706, 文字檔!I:J, 2, 0))</f>
        <v>1675.06</v>
      </c>
      <c r="H706" s="5">
        <f>IF(ISERROR(VLOOKUP($A$706, 文字檔!K:L, 2, 0)),0,VLOOKUP($A$706, 文字檔!K:L, 2, 0))</f>
        <v>3756.3</v>
      </c>
      <c r="I706" s="5">
        <f>IF(ISERROR(VLOOKUP($A$706, 文字檔!M:N, 2, 0)),0,VLOOKUP($A$706, 文字檔!M:N, 2, 0))</f>
        <v>0</v>
      </c>
      <c r="J706" s="5">
        <f>IF(ISERROR(VLOOKUP($A$706, 文字檔!O:P, 2, 0)),0,VLOOKUP($A$706, 文字檔!O:P, 2, 0))</f>
        <v>0</v>
      </c>
      <c r="K706">
        <f>IF(ISERROR(VLOOKUP($A$706, 文字檔!Q:R, 2, 0)),0,VLOOKUP($A$706, 文字檔!Q:R, 2, 0))</f>
        <v>37400</v>
      </c>
      <c r="L706">
        <f>IF(ISERROR(VLOOKUP($A$706, 文字檔!S:T, 2, 0)),0,VLOOKUP($A$706, 文字檔!S:T, 2, 0))</f>
        <v>0</v>
      </c>
      <c r="M706">
        <f>IF(ISERROR(VLOOKUP($A$706, 文字檔!U:V, 2, 0)),0,VLOOKUP($A$706, 文字檔!U:V, 2, 0))</f>
        <v>0</v>
      </c>
      <c r="N706">
        <f>IF(ISERROR(VLOOKUP($A$706, 文字檔!W:X, 2, 0)),0,VLOOKUP($A$706, 文字檔!W:X, 2, 0))</f>
        <v>0</v>
      </c>
      <c r="O706">
        <f>IF(ISERROR(VLOOKUP($A$706, 文字檔!Y:Z, 2, 0)),0,VLOOKUP($A$706, 文字檔!Y:Z, 2, 0))</f>
        <v>16077.22</v>
      </c>
      <c r="P706">
        <f>IF(ISERROR(VLOOKUP($A$706, 文字檔!AA:AB, 2, 0)),0,VLOOKUP($A$706, 文字檔!AA:AB, 2, 0))</f>
        <v>37400</v>
      </c>
    </row>
    <row r="707" spans="1:16" ht="16.2">
      <c r="A707" s="7">
        <v>44443</v>
      </c>
      <c r="B707" s="5">
        <f>SUMPRODUCT($C$2:$P$2,$C$707:$P$707)</f>
        <v>0</v>
      </c>
      <c r="C707" s="5">
        <f>IF(ISERROR(VLOOKUP($A$707, 文字檔!A:B, 2, 0)),0,VLOOKUP($A$707, 文字檔!A:B, 2, 0))</f>
        <v>0</v>
      </c>
      <c r="D707" s="5">
        <f>IF(ISERROR(VLOOKUP($A$707, 文字檔!C:D, 2, 0)),0,VLOOKUP($A$707, 文字檔!C:D, 2, 0))</f>
        <v>0</v>
      </c>
      <c r="E707" s="5">
        <f>IF(ISERROR(VLOOKUP($A$707, 文字檔!E:F, 2, 0)),0,VLOOKUP($A$707, 文字檔!E:F, 2, 0))</f>
        <v>0</v>
      </c>
      <c r="F707" s="5">
        <f>IF(ISERROR(VLOOKUP($A$707, 文字檔!G:H, 2, 0)),0,VLOOKUP($A$707, 文字檔!G:H, 2, 0))</f>
        <v>0</v>
      </c>
      <c r="G707" s="5">
        <f>IF(ISERROR(VLOOKUP($A$707, 文字檔!I:J, 2, 0)),0,VLOOKUP($A$707, 文字檔!I:J, 2, 0))</f>
        <v>0</v>
      </c>
      <c r="H707" s="5">
        <f>IF(ISERROR(VLOOKUP($A$707, 文字檔!K:L, 2, 0)),0,VLOOKUP($A$707, 文字檔!K:L, 2, 0))</f>
        <v>0</v>
      </c>
      <c r="I707" s="5">
        <f>IF(ISERROR(VLOOKUP($A$707, 文字檔!M:N, 2, 0)),0,VLOOKUP($A$707, 文字檔!M:N, 2, 0))</f>
        <v>0</v>
      </c>
      <c r="J707" s="5">
        <f>IF(ISERROR(VLOOKUP($A$707, 文字檔!O:P, 2, 0)),0,VLOOKUP($A$707, 文字檔!O:P, 2, 0))</f>
        <v>0</v>
      </c>
      <c r="K707">
        <f>IF(ISERROR(VLOOKUP($A$707, 文字檔!Q:R, 2, 0)),0,VLOOKUP($A$707, 文字檔!Q:R, 2, 0))</f>
        <v>0</v>
      </c>
      <c r="L707">
        <f>IF(ISERROR(VLOOKUP($A$707, 文字檔!S:T, 2, 0)),0,VLOOKUP($A$707, 文字檔!S:T, 2, 0))</f>
        <v>0</v>
      </c>
      <c r="M707">
        <f>IF(ISERROR(VLOOKUP($A$707, 文字檔!U:V, 2, 0)),0,VLOOKUP($A$707, 文字檔!U:V, 2, 0))</f>
        <v>0</v>
      </c>
      <c r="N707">
        <f>IF(ISERROR(VLOOKUP($A$707, 文字檔!W:X, 2, 0)),0,VLOOKUP($A$707, 文字檔!W:X, 2, 0))</f>
        <v>0</v>
      </c>
      <c r="O707">
        <f>IF(ISERROR(VLOOKUP($A$707, 文字檔!Y:Z, 2, 0)),0,VLOOKUP($A$707, 文字檔!Y:Z, 2, 0))</f>
        <v>0</v>
      </c>
      <c r="P707">
        <f>IF(ISERROR(VLOOKUP($A$707, 文字檔!AA:AB, 2, 0)),0,VLOOKUP($A$707, 文字檔!AA:AB, 2, 0))</f>
        <v>0</v>
      </c>
    </row>
    <row r="708" spans="1:16" ht="16.2">
      <c r="A708" s="7">
        <v>44444</v>
      </c>
      <c r="B708" s="5">
        <f>SUMPRODUCT($C$2:$P$2,$C$708:$P$708)</f>
        <v>0</v>
      </c>
      <c r="C708" s="5">
        <f>IF(ISERROR(VLOOKUP($A$708, 文字檔!A:B, 2, 0)),0,VLOOKUP($A$708, 文字檔!A:B, 2, 0))</f>
        <v>0</v>
      </c>
      <c r="D708" s="5">
        <f>IF(ISERROR(VLOOKUP($A$708, 文字檔!C:D, 2, 0)),0,VLOOKUP($A$708, 文字檔!C:D, 2, 0))</f>
        <v>0</v>
      </c>
      <c r="E708" s="5">
        <f>IF(ISERROR(VLOOKUP($A$708, 文字檔!E:F, 2, 0)),0,VLOOKUP($A$708, 文字檔!E:F, 2, 0))</f>
        <v>0</v>
      </c>
      <c r="F708" s="5">
        <f>IF(ISERROR(VLOOKUP($A$708, 文字檔!G:H, 2, 0)),0,VLOOKUP($A$708, 文字檔!G:H, 2, 0))</f>
        <v>0</v>
      </c>
      <c r="G708" s="5">
        <f>IF(ISERROR(VLOOKUP($A$708, 文字檔!I:J, 2, 0)),0,VLOOKUP($A$708, 文字檔!I:J, 2, 0))</f>
        <v>0</v>
      </c>
      <c r="H708" s="5">
        <f>IF(ISERROR(VLOOKUP($A$708, 文字檔!K:L, 2, 0)),0,VLOOKUP($A$708, 文字檔!K:L, 2, 0))</f>
        <v>0</v>
      </c>
      <c r="I708" s="5">
        <f>IF(ISERROR(VLOOKUP($A$708, 文字檔!M:N, 2, 0)),0,VLOOKUP($A$708, 文字檔!M:N, 2, 0))</f>
        <v>0</v>
      </c>
      <c r="J708" s="5">
        <f>IF(ISERROR(VLOOKUP($A$708, 文字檔!O:P, 2, 0)),0,VLOOKUP($A$708, 文字檔!O:P, 2, 0))</f>
        <v>0</v>
      </c>
      <c r="K708">
        <f>IF(ISERROR(VLOOKUP($A$708, 文字檔!Q:R, 2, 0)),0,VLOOKUP($A$708, 文字檔!Q:R, 2, 0))</f>
        <v>0</v>
      </c>
      <c r="L708">
        <f>IF(ISERROR(VLOOKUP($A$708, 文字檔!S:T, 2, 0)),0,VLOOKUP($A$708, 文字檔!S:T, 2, 0))</f>
        <v>0</v>
      </c>
      <c r="M708">
        <f>IF(ISERROR(VLOOKUP($A$708, 文字檔!U:V, 2, 0)),0,VLOOKUP($A$708, 文字檔!U:V, 2, 0))</f>
        <v>0</v>
      </c>
      <c r="N708">
        <f>IF(ISERROR(VLOOKUP($A$708, 文字檔!W:X, 2, 0)),0,VLOOKUP($A$708, 文字檔!W:X, 2, 0))</f>
        <v>0</v>
      </c>
      <c r="O708">
        <f>IF(ISERROR(VLOOKUP($A$708, 文字檔!Y:Z, 2, 0)),0,VLOOKUP($A$708, 文字檔!Y:Z, 2, 0))</f>
        <v>0</v>
      </c>
      <c r="P708">
        <f>IF(ISERROR(VLOOKUP($A$708, 文字檔!AA:AB, 2, 0)),0,VLOOKUP($A$708, 文字檔!AA:AB, 2, 0))</f>
        <v>0</v>
      </c>
    </row>
    <row r="709" spans="1:16" ht="16.2">
      <c r="A709" s="7">
        <v>44445</v>
      </c>
      <c r="B709" s="5">
        <f>SUMPRODUCT($C$2:$P$2,$C$709:$P$709)</f>
        <v>-44424.97</v>
      </c>
      <c r="C709" s="5">
        <f>IF(ISERROR(VLOOKUP($A$709, 文字檔!A:B, 2, 0)),0,VLOOKUP($A$709, 文字檔!A:B, 2, 0))</f>
        <v>0</v>
      </c>
      <c r="D709" s="5">
        <f>IF(ISERROR(VLOOKUP($A$709, 文字檔!C:D, 2, 0)),0,VLOOKUP($A$709, 文字檔!C:D, 2, 0))</f>
        <v>0</v>
      </c>
      <c r="E709" s="5">
        <f>IF(ISERROR(VLOOKUP($A$709, 文字檔!E:F, 2, 0)),0,VLOOKUP($A$709, 文字檔!E:F, 2, 0))</f>
        <v>0</v>
      </c>
      <c r="F709" s="5">
        <f>IF(ISERROR(VLOOKUP($A$709, 文字檔!G:H, 2, 0)),0,VLOOKUP($A$709, 文字檔!G:H, 2, 0))</f>
        <v>0</v>
      </c>
      <c r="G709" s="5">
        <f>IF(ISERROR(VLOOKUP($A$709, 文字檔!I:J, 2, 0)),0,VLOOKUP($A$709, 文字檔!I:J, 2, 0))</f>
        <v>-8324.1</v>
      </c>
      <c r="H709" s="5">
        <f>IF(ISERROR(VLOOKUP($A$709, 文字檔!K:L, 2, 0)),0,VLOOKUP($A$709, 文字檔!K:L, 2, 0))</f>
        <v>0</v>
      </c>
      <c r="I709" s="5">
        <f>IF(ISERROR(VLOOKUP($A$709, 文字檔!M:N, 2, 0)),0,VLOOKUP($A$709, 文字檔!M:N, 2, 0))</f>
        <v>0</v>
      </c>
      <c r="J709" s="5">
        <f>IF(ISERROR(VLOOKUP($A$709, 文字檔!O:P, 2, 0)),0,VLOOKUP($A$709, 文字檔!O:P, 2, 0))</f>
        <v>0</v>
      </c>
      <c r="K709">
        <f>IF(ISERROR(VLOOKUP($A$709, 文字檔!Q:R, 2, 0)),0,VLOOKUP($A$709, 文字檔!Q:R, 2, 0))</f>
        <v>-3524.82</v>
      </c>
      <c r="L709">
        <f>IF(ISERROR(VLOOKUP($A$709, 文字檔!S:T, 2, 0)),0,VLOOKUP($A$709, 文字檔!S:T, 2, 0))</f>
        <v>-15652.85</v>
      </c>
      <c r="M709">
        <f>IF(ISERROR(VLOOKUP($A$709, 文字檔!U:V, 2, 0)),0,VLOOKUP($A$709, 文字檔!U:V, 2, 0))</f>
        <v>0</v>
      </c>
      <c r="N709">
        <f>IF(ISERROR(VLOOKUP($A$709, 文字檔!W:X, 2, 0)),0,VLOOKUP($A$709, 文字檔!W:X, 2, 0))</f>
        <v>0</v>
      </c>
      <c r="O709">
        <f>IF(ISERROR(VLOOKUP($A$709, 文字檔!Y:Z, 2, 0)),0,VLOOKUP($A$709, 文字檔!Y:Z, 2, 0))</f>
        <v>-14323.2</v>
      </c>
      <c r="P709">
        <f>IF(ISERROR(VLOOKUP($A$709, 文字檔!AA:AB, 2, 0)),0,VLOOKUP($A$709, 文字檔!AA:AB, 2, 0))</f>
        <v>-2600</v>
      </c>
    </row>
    <row r="710" spans="1:16" ht="16.2">
      <c r="A710" s="7">
        <v>44446</v>
      </c>
      <c r="B710" s="5">
        <f>SUMPRODUCT($C$2:$P$2,$C$710:$P$710)</f>
        <v>-15642.02</v>
      </c>
      <c r="C710" s="5">
        <f>IF(ISERROR(VLOOKUP($A$710, 文字檔!A:B, 2, 0)),0,VLOOKUP($A$710, 文字檔!A:B, 2, 0))</f>
        <v>-16242.86</v>
      </c>
      <c r="D710" s="5">
        <f>IF(ISERROR(VLOOKUP($A$710, 文字檔!C:D, 2, 0)),0,VLOOKUP($A$710, 文字檔!C:D, 2, 0))</f>
        <v>0</v>
      </c>
      <c r="E710" s="5">
        <f>IF(ISERROR(VLOOKUP($A$710, 文字檔!E:F, 2, 0)),0,VLOOKUP($A$710, 文字檔!E:F, 2, 0))</f>
        <v>0</v>
      </c>
      <c r="F710" s="5">
        <f>IF(ISERROR(VLOOKUP($A$710, 文字檔!G:H, 2, 0)),0,VLOOKUP($A$710, 文字檔!G:H, 2, 0))</f>
        <v>0</v>
      </c>
      <c r="G710" s="5">
        <f>IF(ISERROR(VLOOKUP($A$710, 文字檔!I:J, 2, 0)),0,VLOOKUP($A$710, 文字檔!I:J, 2, 0))</f>
        <v>0</v>
      </c>
      <c r="H710" s="5">
        <f>IF(ISERROR(VLOOKUP($A$710, 文字檔!K:L, 2, 0)),0,VLOOKUP($A$710, 文字檔!K:L, 2, 0))</f>
        <v>0</v>
      </c>
      <c r="I710" s="5">
        <f>IF(ISERROR(VLOOKUP($A$710, 文字檔!M:N, 2, 0)),0,VLOOKUP($A$710, 文字檔!M:N, 2, 0))</f>
        <v>19474.34</v>
      </c>
      <c r="J710" s="5">
        <f>IF(ISERROR(VLOOKUP($A$710, 文字檔!O:P, 2, 0)),0,VLOOKUP($A$710, 文字檔!O:P, 2, 0))</f>
        <v>0</v>
      </c>
      <c r="K710">
        <f>IF(ISERROR(VLOOKUP($A$710, 文字檔!Q:R, 2, 0)),0,VLOOKUP($A$710, 文字檔!Q:R, 2, 0))</f>
        <v>0</v>
      </c>
      <c r="L710">
        <f>IF(ISERROR(VLOOKUP($A$710, 文字檔!S:T, 2, 0)),0,VLOOKUP($A$710, 文字檔!S:T, 2, 0))</f>
        <v>0</v>
      </c>
      <c r="M710">
        <f>IF(ISERROR(VLOOKUP($A$710, 文字檔!U:V, 2, 0)),0,VLOOKUP($A$710, 文字檔!U:V, 2, 0))</f>
        <v>-2922.3</v>
      </c>
      <c r="N710">
        <f>IF(ISERROR(VLOOKUP($A$710, 文字檔!W:X, 2, 0)),0,VLOOKUP($A$710, 文字檔!W:X, 2, 0))</f>
        <v>-7252.85</v>
      </c>
      <c r="O710">
        <f>IF(ISERROR(VLOOKUP($A$710, 文字檔!Y:Z, 2, 0)),0,VLOOKUP($A$710, 文字檔!Y:Z, 2, 0))</f>
        <v>6101.65</v>
      </c>
      <c r="P710">
        <f>IF(ISERROR(VLOOKUP($A$710, 文字檔!AA:AB, 2, 0)),0,VLOOKUP($A$710, 文字檔!AA:AB, 2, 0))</f>
        <v>-14800</v>
      </c>
    </row>
    <row r="711" spans="1:16" ht="16.2">
      <c r="A711" s="7">
        <v>44447</v>
      </c>
      <c r="B711" s="5">
        <f>SUMPRODUCT($C$2:$P$2,$C$711:$P$711)</f>
        <v>125882.59999999999</v>
      </c>
      <c r="C711" s="5">
        <f>IF(ISERROR(VLOOKUP($A$711, 文字檔!A:B, 2, 0)),0,VLOOKUP($A$711, 文字檔!A:B, 2, 0))</f>
        <v>4166.8</v>
      </c>
      <c r="D711" s="5">
        <f>IF(ISERROR(VLOOKUP($A$711, 文字檔!C:D, 2, 0)),0,VLOOKUP($A$711, 文字檔!C:D, 2, 0))</f>
        <v>17879.38</v>
      </c>
      <c r="E711" s="5">
        <f>IF(ISERROR(VLOOKUP($A$711, 文字檔!E:F, 2, 0)),0,VLOOKUP($A$711, 文字檔!E:F, 2, 0))</f>
        <v>0</v>
      </c>
      <c r="F711" s="5">
        <f>IF(ISERROR(VLOOKUP($A$711, 文字檔!G:H, 2, 0)),0,VLOOKUP($A$711, 文字檔!G:H, 2, 0))</f>
        <v>0</v>
      </c>
      <c r="G711" s="5">
        <f>IF(ISERROR(VLOOKUP($A$711, 文字檔!I:J, 2, 0)),0,VLOOKUP($A$711, 文字檔!I:J, 2, 0))</f>
        <v>0</v>
      </c>
      <c r="H711" s="5">
        <f>IF(ISERROR(VLOOKUP($A$711, 文字檔!K:L, 2, 0)),0,VLOOKUP($A$711, 文字檔!K:L, 2, 0))</f>
        <v>20279.02</v>
      </c>
      <c r="I711" s="5">
        <f>IF(ISERROR(VLOOKUP($A$711, 文字檔!M:N, 2, 0)),0,VLOOKUP($A$711, 文字檔!M:N, 2, 0))</f>
        <v>32000</v>
      </c>
      <c r="J711" s="5">
        <f>IF(ISERROR(VLOOKUP($A$711, 文字檔!O:P, 2, 0)),0,VLOOKUP($A$711, 文字檔!O:P, 2, 0))</f>
        <v>17962.509999999998</v>
      </c>
      <c r="K711">
        <f>IF(ISERROR(VLOOKUP($A$711, 文字檔!Q:R, 2, 0)),0,VLOOKUP($A$711, 文字檔!Q:R, 2, 0))</f>
        <v>0</v>
      </c>
      <c r="L711">
        <f>IF(ISERROR(VLOOKUP($A$711, 文字檔!S:T, 2, 0)),0,VLOOKUP($A$711, 文字檔!S:T, 2, 0))</f>
        <v>0</v>
      </c>
      <c r="M711">
        <f>IF(ISERROR(VLOOKUP($A$711, 文字檔!U:V, 2, 0)),0,VLOOKUP($A$711, 文字檔!U:V, 2, 0))</f>
        <v>32000</v>
      </c>
      <c r="N711">
        <f>IF(ISERROR(VLOOKUP($A$711, 文字檔!W:X, 2, 0)),0,VLOOKUP($A$711, 文字檔!W:X, 2, 0))</f>
        <v>4235.17</v>
      </c>
      <c r="O711">
        <f>IF(ISERROR(VLOOKUP($A$711, 文字檔!Y:Z, 2, 0)),0,VLOOKUP($A$711, 文字檔!Y:Z, 2, 0))</f>
        <v>0</v>
      </c>
      <c r="P711">
        <f>IF(ISERROR(VLOOKUP($A$711, 文字檔!AA:AB, 2, 0)),0,VLOOKUP($A$711, 文字檔!AA:AB, 2, 0))</f>
        <v>-2640.28</v>
      </c>
    </row>
    <row r="712" spans="1:16" ht="16.2">
      <c r="A712" s="7">
        <v>44448</v>
      </c>
      <c r="B712" s="5">
        <f>SUMPRODUCT($C$2:$P$2,$C$712:$P$712)</f>
        <v>28477.760000000002</v>
      </c>
      <c r="C712" s="5">
        <f>IF(ISERROR(VLOOKUP($A$712, 文字檔!A:B, 2, 0)),0,VLOOKUP($A$712, 文字檔!A:B, 2, 0))</f>
        <v>22169.200000000001</v>
      </c>
      <c r="D712" s="5">
        <f>IF(ISERROR(VLOOKUP($A$712, 文字檔!C:D, 2, 0)),0,VLOOKUP($A$712, 文字檔!C:D, 2, 0))</f>
        <v>19285.11</v>
      </c>
      <c r="E712" s="5">
        <f>IF(ISERROR(VLOOKUP($A$712, 文字檔!E:F, 2, 0)),0,VLOOKUP($A$712, 文字檔!E:F, 2, 0))</f>
        <v>0</v>
      </c>
      <c r="F712" s="5">
        <f>IF(ISERROR(VLOOKUP($A$712, 文字檔!G:H, 2, 0)),0,VLOOKUP($A$712, 文字檔!G:H, 2, 0))</f>
        <v>0</v>
      </c>
      <c r="G712" s="5">
        <f>IF(ISERROR(VLOOKUP($A$712, 文字檔!I:J, 2, 0)),0,VLOOKUP($A$712, 文字檔!I:J, 2, 0))</f>
        <v>0</v>
      </c>
      <c r="H712" s="5">
        <f>IF(ISERROR(VLOOKUP($A$712, 文字檔!K:L, 2, 0)),0,VLOOKUP($A$712, 文字檔!K:L, 2, 0))</f>
        <v>7256.32</v>
      </c>
      <c r="I712" s="5">
        <f>IF(ISERROR(VLOOKUP($A$712, 文字檔!M:N, 2, 0)),0,VLOOKUP($A$712, 文字檔!M:N, 2, 0))</f>
        <v>-12599.67</v>
      </c>
      <c r="J712" s="5">
        <f>IF(ISERROR(VLOOKUP($A$712, 文字檔!O:P, 2, 0)),0,VLOOKUP($A$712, 文字檔!O:P, 2, 0))</f>
        <v>0</v>
      </c>
      <c r="K712">
        <f>IF(ISERROR(VLOOKUP($A$712, 文字檔!Q:R, 2, 0)),0,VLOOKUP($A$712, 文字檔!Q:R, 2, 0))</f>
        <v>0</v>
      </c>
      <c r="L712">
        <f>IF(ISERROR(VLOOKUP($A$712, 文字檔!S:T, 2, 0)),0,VLOOKUP($A$712, 文字檔!S:T, 2, 0))</f>
        <v>0</v>
      </c>
      <c r="M712">
        <f>IF(ISERROR(VLOOKUP($A$712, 文字檔!U:V, 2, 0)),0,VLOOKUP($A$712, 文字檔!U:V, 2, 0))</f>
        <v>5400</v>
      </c>
      <c r="N712">
        <f>IF(ISERROR(VLOOKUP($A$712, 文字檔!W:X, 2, 0)),0,VLOOKUP($A$712, 文字檔!W:X, 2, 0))</f>
        <v>-3518.31</v>
      </c>
      <c r="O712">
        <f>IF(ISERROR(VLOOKUP($A$712, 文字檔!Y:Z, 2, 0)),0,VLOOKUP($A$712, 文字檔!Y:Z, 2, 0))</f>
        <v>-14914.89</v>
      </c>
      <c r="P712">
        <f>IF(ISERROR(VLOOKUP($A$712, 文字檔!AA:AB, 2, 0)),0,VLOOKUP($A$712, 文字檔!AA:AB, 2, 0))</f>
        <v>5400</v>
      </c>
    </row>
    <row r="713" spans="1:16" ht="16.2">
      <c r="A713" s="7">
        <v>44449</v>
      </c>
      <c r="B713" s="5">
        <f>SUMPRODUCT($C$2:$P$2,$C$713:$P$713)</f>
        <v>-20787.530000000006</v>
      </c>
      <c r="C713" s="5">
        <f>IF(ISERROR(VLOOKUP($A$713, 文字檔!A:B, 2, 0)),0,VLOOKUP($A$713, 文字檔!A:B, 2, 0))</f>
        <v>-21691.9</v>
      </c>
      <c r="D713" s="5">
        <f>IF(ISERROR(VLOOKUP($A$713, 文字檔!C:D, 2, 0)),0,VLOOKUP($A$713, 文字檔!C:D, 2, 0))</f>
        <v>0</v>
      </c>
      <c r="E713" s="5">
        <f>IF(ISERROR(VLOOKUP($A$713, 文字檔!E:F, 2, 0)),0,VLOOKUP($A$713, 文字檔!E:F, 2, 0))</f>
        <v>0</v>
      </c>
      <c r="F713" s="5">
        <f>IF(ISERROR(VLOOKUP($A$713, 文字檔!G:H, 2, 0)),0,VLOOKUP($A$713, 文字檔!G:H, 2, 0))</f>
        <v>0</v>
      </c>
      <c r="G713" s="5">
        <f>IF(ISERROR(VLOOKUP($A$713, 文字檔!I:J, 2, 0)),0,VLOOKUP($A$713, 文字檔!I:J, 2, 0))</f>
        <v>17878.54</v>
      </c>
      <c r="H713" s="5">
        <f>IF(ISERROR(VLOOKUP($A$713, 文字檔!K:L, 2, 0)),0,VLOOKUP($A$713, 文字檔!K:L, 2, 0))</f>
        <v>28480.13</v>
      </c>
      <c r="I713" s="5">
        <f>IF(ISERROR(VLOOKUP($A$713, 文字檔!M:N, 2, 0)),0,VLOOKUP($A$713, 文字檔!M:N, 2, 0))</f>
        <v>0</v>
      </c>
      <c r="J713" s="5">
        <f>IF(ISERROR(VLOOKUP($A$713, 文字檔!O:P, 2, 0)),0,VLOOKUP($A$713, 文字檔!O:P, 2, 0))</f>
        <v>0</v>
      </c>
      <c r="K713">
        <f>IF(ISERROR(VLOOKUP($A$713, 文字檔!Q:R, 2, 0)),0,VLOOKUP($A$713, 文字檔!Q:R, 2, 0))</f>
        <v>0</v>
      </c>
      <c r="L713">
        <f>IF(ISERROR(VLOOKUP($A$713, 文字檔!S:T, 2, 0)),0,VLOOKUP($A$713, 文字檔!S:T, 2, 0))</f>
        <v>0</v>
      </c>
      <c r="M713">
        <f>IF(ISERROR(VLOOKUP($A$713, 文字檔!U:V, 2, 0)),0,VLOOKUP($A$713, 文字檔!U:V, 2, 0))</f>
        <v>-42447.48</v>
      </c>
      <c r="N713">
        <f>IF(ISERROR(VLOOKUP($A$713, 文字檔!W:X, 2, 0)),0,VLOOKUP($A$713, 文字檔!W:X, 2, 0))</f>
        <v>17678.509999999998</v>
      </c>
      <c r="O713">
        <f>IF(ISERROR(VLOOKUP($A$713, 文字檔!Y:Z, 2, 0)),0,VLOOKUP($A$713, 文字檔!Y:Z, 2, 0))</f>
        <v>20962.03</v>
      </c>
      <c r="P713">
        <f>IF(ISERROR(VLOOKUP($A$713, 文字檔!AA:AB, 2, 0)),0,VLOOKUP($A$713, 文字檔!AA:AB, 2, 0))</f>
        <v>-41647.360000000001</v>
      </c>
    </row>
    <row r="714" spans="1:16" ht="16.2">
      <c r="A714" s="7">
        <v>44450</v>
      </c>
      <c r="B714" s="5">
        <f>SUMPRODUCT($C$2:$P$2,$C$714:$P$714)</f>
        <v>0</v>
      </c>
      <c r="C714" s="5">
        <f>IF(ISERROR(VLOOKUP($A$714, 文字檔!A:B, 2, 0)),0,VLOOKUP($A$714, 文字檔!A:B, 2, 0))</f>
        <v>0</v>
      </c>
      <c r="D714" s="5">
        <f>IF(ISERROR(VLOOKUP($A$714, 文字檔!C:D, 2, 0)),0,VLOOKUP($A$714, 文字檔!C:D, 2, 0))</f>
        <v>0</v>
      </c>
      <c r="E714" s="5">
        <f>IF(ISERROR(VLOOKUP($A$714, 文字檔!E:F, 2, 0)),0,VLOOKUP($A$714, 文字檔!E:F, 2, 0))</f>
        <v>0</v>
      </c>
      <c r="F714" s="5">
        <f>IF(ISERROR(VLOOKUP($A$714, 文字檔!G:H, 2, 0)),0,VLOOKUP($A$714, 文字檔!G:H, 2, 0))</f>
        <v>0</v>
      </c>
      <c r="G714" s="5">
        <f>IF(ISERROR(VLOOKUP($A$714, 文字檔!I:J, 2, 0)),0,VLOOKUP($A$714, 文字檔!I:J, 2, 0))</f>
        <v>0</v>
      </c>
      <c r="H714" s="5">
        <f>IF(ISERROR(VLOOKUP($A$714, 文字檔!K:L, 2, 0)),0,VLOOKUP($A$714, 文字檔!K:L, 2, 0))</f>
        <v>0</v>
      </c>
      <c r="I714" s="5">
        <f>IF(ISERROR(VLOOKUP($A$714, 文字檔!M:N, 2, 0)),0,VLOOKUP($A$714, 文字檔!M:N, 2, 0))</f>
        <v>0</v>
      </c>
      <c r="J714" s="5">
        <f>IF(ISERROR(VLOOKUP($A$714, 文字檔!O:P, 2, 0)),0,VLOOKUP($A$714, 文字檔!O:P, 2, 0))</f>
        <v>0</v>
      </c>
      <c r="K714">
        <f>IF(ISERROR(VLOOKUP($A$714, 文字檔!Q:R, 2, 0)),0,VLOOKUP($A$714, 文字檔!Q:R, 2, 0))</f>
        <v>0</v>
      </c>
      <c r="L714">
        <f>IF(ISERROR(VLOOKUP($A$714, 文字檔!S:T, 2, 0)),0,VLOOKUP($A$714, 文字檔!S:T, 2, 0))</f>
        <v>0</v>
      </c>
      <c r="M714">
        <f>IF(ISERROR(VLOOKUP($A$714, 文字檔!U:V, 2, 0)),0,VLOOKUP($A$714, 文字檔!U:V, 2, 0))</f>
        <v>0</v>
      </c>
      <c r="N714">
        <f>IF(ISERROR(VLOOKUP($A$714, 文字檔!W:X, 2, 0)),0,VLOOKUP($A$714, 文字檔!W:X, 2, 0))</f>
        <v>0</v>
      </c>
      <c r="O714">
        <f>IF(ISERROR(VLOOKUP($A$714, 文字檔!Y:Z, 2, 0)),0,VLOOKUP($A$714, 文字檔!Y:Z, 2, 0))</f>
        <v>0</v>
      </c>
      <c r="P714">
        <f>IF(ISERROR(VLOOKUP($A$714, 文字檔!AA:AB, 2, 0)),0,VLOOKUP($A$714, 文字檔!AA:AB, 2, 0))</f>
        <v>0</v>
      </c>
    </row>
    <row r="715" spans="1:16" ht="16.2">
      <c r="A715" s="7">
        <v>44451</v>
      </c>
      <c r="B715" s="5">
        <f>SUMPRODUCT($C$2:$P$2,$C$715:$P$715)</f>
        <v>0</v>
      </c>
      <c r="C715" s="5">
        <f>IF(ISERROR(VLOOKUP($A$715, 文字檔!A:B, 2, 0)),0,VLOOKUP($A$715, 文字檔!A:B, 2, 0))</f>
        <v>0</v>
      </c>
      <c r="D715" s="5">
        <f>IF(ISERROR(VLOOKUP($A$715, 文字檔!C:D, 2, 0)),0,VLOOKUP($A$715, 文字檔!C:D, 2, 0))</f>
        <v>0</v>
      </c>
      <c r="E715" s="5">
        <f>IF(ISERROR(VLOOKUP($A$715, 文字檔!E:F, 2, 0)),0,VLOOKUP($A$715, 文字檔!E:F, 2, 0))</f>
        <v>0</v>
      </c>
      <c r="F715" s="5">
        <f>IF(ISERROR(VLOOKUP($A$715, 文字檔!G:H, 2, 0)),0,VLOOKUP($A$715, 文字檔!G:H, 2, 0))</f>
        <v>0</v>
      </c>
      <c r="G715" s="5">
        <f>IF(ISERROR(VLOOKUP($A$715, 文字檔!I:J, 2, 0)),0,VLOOKUP($A$715, 文字檔!I:J, 2, 0))</f>
        <v>0</v>
      </c>
      <c r="H715" s="5">
        <f>IF(ISERROR(VLOOKUP($A$715, 文字檔!K:L, 2, 0)),0,VLOOKUP($A$715, 文字檔!K:L, 2, 0))</f>
        <v>0</v>
      </c>
      <c r="I715" s="5">
        <f>IF(ISERROR(VLOOKUP($A$715, 文字檔!M:N, 2, 0)),0,VLOOKUP($A$715, 文字檔!M:N, 2, 0))</f>
        <v>0</v>
      </c>
      <c r="J715" s="5">
        <f>IF(ISERROR(VLOOKUP($A$715, 文字檔!O:P, 2, 0)),0,VLOOKUP($A$715, 文字檔!O:P, 2, 0))</f>
        <v>0</v>
      </c>
      <c r="K715">
        <f>IF(ISERROR(VLOOKUP($A$715, 文字檔!Q:R, 2, 0)),0,VLOOKUP($A$715, 文字檔!Q:R, 2, 0))</f>
        <v>0</v>
      </c>
      <c r="L715">
        <f>IF(ISERROR(VLOOKUP($A$715, 文字檔!S:T, 2, 0)),0,VLOOKUP($A$715, 文字檔!S:T, 2, 0))</f>
        <v>0</v>
      </c>
      <c r="M715">
        <f>IF(ISERROR(VLOOKUP($A$715, 文字檔!U:V, 2, 0)),0,VLOOKUP($A$715, 文字檔!U:V, 2, 0))</f>
        <v>0</v>
      </c>
      <c r="N715">
        <f>IF(ISERROR(VLOOKUP($A$715, 文字檔!W:X, 2, 0)),0,VLOOKUP($A$715, 文字檔!W:X, 2, 0))</f>
        <v>0</v>
      </c>
      <c r="O715">
        <f>IF(ISERROR(VLOOKUP($A$715, 文字檔!Y:Z, 2, 0)),0,VLOOKUP($A$715, 文字檔!Y:Z, 2, 0))</f>
        <v>0</v>
      </c>
      <c r="P715">
        <f>IF(ISERROR(VLOOKUP($A$715, 文字檔!AA:AB, 2, 0)),0,VLOOKUP($A$715, 文字檔!AA:AB, 2, 0))</f>
        <v>0</v>
      </c>
    </row>
    <row r="716" spans="1:16" ht="16.2">
      <c r="A716" s="7">
        <v>44452</v>
      </c>
      <c r="B716" s="5">
        <f>SUMPRODUCT($C$2:$P$2,$C$716:$P$716)</f>
        <v>-68304.420000000013</v>
      </c>
      <c r="C716" s="5">
        <f>IF(ISERROR(VLOOKUP($A$716, 文字檔!A:B, 2, 0)),0,VLOOKUP($A$716, 文字檔!A:B, 2, 0))</f>
        <v>0</v>
      </c>
      <c r="D716" s="5">
        <f>IF(ISERROR(VLOOKUP($A$716, 文字檔!C:D, 2, 0)),0,VLOOKUP($A$716, 文字檔!C:D, 2, 0))</f>
        <v>0</v>
      </c>
      <c r="E716" s="5">
        <f>IF(ISERROR(VLOOKUP($A$716, 文字檔!E:F, 2, 0)),0,VLOOKUP($A$716, 文字檔!E:F, 2, 0))</f>
        <v>0</v>
      </c>
      <c r="F716" s="5">
        <f>IF(ISERROR(VLOOKUP($A$716, 文字檔!G:H, 2, 0)),0,VLOOKUP($A$716, 文字檔!G:H, 2, 0))</f>
        <v>0</v>
      </c>
      <c r="G716" s="5">
        <f>IF(ISERROR(VLOOKUP($A$716, 文字檔!I:J, 2, 0)),0,VLOOKUP($A$716, 文字檔!I:J, 2, 0))</f>
        <v>-6523.32</v>
      </c>
      <c r="H716" s="5">
        <f>IF(ISERROR(VLOOKUP($A$716, 文字檔!K:L, 2, 0)),0,VLOOKUP($A$716, 文字檔!K:L, 2, 0))</f>
        <v>-12965.19</v>
      </c>
      <c r="I716" s="5">
        <f>IF(ISERROR(VLOOKUP($A$716, 文字檔!M:N, 2, 0)),0,VLOOKUP($A$716, 文字檔!M:N, 2, 0))</f>
        <v>0</v>
      </c>
      <c r="J716" s="5">
        <f>IF(ISERROR(VLOOKUP($A$716, 文字檔!O:P, 2, 0)),0,VLOOKUP($A$716, 文字檔!O:P, 2, 0))</f>
        <v>0</v>
      </c>
      <c r="K716">
        <f>IF(ISERROR(VLOOKUP($A$716, 文字檔!Q:R, 2, 0)),0,VLOOKUP($A$716, 文字檔!Q:R, 2, 0))</f>
        <v>-9524.61</v>
      </c>
      <c r="L716">
        <f>IF(ISERROR(VLOOKUP($A$716, 文字檔!S:T, 2, 0)),0,VLOOKUP($A$716, 文字檔!S:T, 2, 0))</f>
        <v>0</v>
      </c>
      <c r="M716">
        <f>IF(ISERROR(VLOOKUP($A$716, 文字檔!U:V, 2, 0)),0,VLOOKUP($A$716, 文字檔!U:V, 2, 0))</f>
        <v>-10646.04</v>
      </c>
      <c r="N716">
        <f>IF(ISERROR(VLOOKUP($A$716, 文字檔!W:X, 2, 0)),0,VLOOKUP($A$716, 文字檔!W:X, 2, 0))</f>
        <v>-6400</v>
      </c>
      <c r="O716">
        <f>IF(ISERROR(VLOOKUP($A$716, 文字檔!Y:Z, 2, 0)),0,VLOOKUP($A$716, 文字檔!Y:Z, 2, 0))</f>
        <v>-15845.26</v>
      </c>
      <c r="P716">
        <f>IF(ISERROR(VLOOKUP($A$716, 文字檔!AA:AB, 2, 0)),0,VLOOKUP($A$716, 文字檔!AA:AB, 2, 0))</f>
        <v>-6400</v>
      </c>
    </row>
    <row r="717" spans="1:16" ht="16.2">
      <c r="A717" s="7">
        <v>44453</v>
      </c>
      <c r="B717" s="5">
        <f>SUMPRODUCT($C$2:$P$2,$C$717:$P$717)</f>
        <v>-45374.880000000005</v>
      </c>
      <c r="C717" s="5">
        <f>IF(ISERROR(VLOOKUP($A$717, 文字檔!A:B, 2, 0)),0,VLOOKUP($A$717, 文字檔!A:B, 2, 0))</f>
        <v>-19702.16</v>
      </c>
      <c r="D717" s="5">
        <f>IF(ISERROR(VLOOKUP($A$717, 文字檔!C:D, 2, 0)),0,VLOOKUP($A$717, 文字檔!C:D, 2, 0))</f>
        <v>-7124.82</v>
      </c>
      <c r="E717" s="5">
        <f>IF(ISERROR(VLOOKUP($A$717, 文字檔!E:F, 2, 0)),0,VLOOKUP($A$717, 文字檔!E:F, 2, 0))</f>
        <v>0</v>
      </c>
      <c r="F717" s="5">
        <f>IF(ISERROR(VLOOKUP($A$717, 文字檔!G:H, 2, 0)),0,VLOOKUP($A$717, 文字檔!G:H, 2, 0))</f>
        <v>0</v>
      </c>
      <c r="G717" s="5">
        <f>IF(ISERROR(VLOOKUP($A$717, 文字檔!I:J, 2, 0)),0,VLOOKUP($A$717, 文字檔!I:J, 2, 0))</f>
        <v>0</v>
      </c>
      <c r="H717" s="5">
        <f>IF(ISERROR(VLOOKUP($A$717, 文字檔!K:L, 2, 0)),0,VLOOKUP($A$717, 文字檔!K:L, 2, 0))</f>
        <v>-5850.3</v>
      </c>
      <c r="I717" s="5">
        <f>IF(ISERROR(VLOOKUP($A$717, 文字檔!M:N, 2, 0)),0,VLOOKUP($A$717, 文字檔!M:N, 2, 0))</f>
        <v>-6724.76</v>
      </c>
      <c r="J717" s="5">
        <f>IF(ISERROR(VLOOKUP($A$717, 文字檔!O:P, 2, 0)),0,VLOOKUP($A$717, 文字檔!O:P, 2, 0))</f>
        <v>0</v>
      </c>
      <c r="K717">
        <f>IF(ISERROR(VLOOKUP($A$717, 文字檔!Q:R, 2, 0)),0,VLOOKUP($A$717, 文字檔!Q:R, 2, 0))</f>
        <v>3800</v>
      </c>
      <c r="L717">
        <f>IF(ISERROR(VLOOKUP($A$717, 文字檔!S:T, 2, 0)),0,VLOOKUP($A$717, 文字檔!S:T, 2, 0))</f>
        <v>0</v>
      </c>
      <c r="M717">
        <f>IF(ISERROR(VLOOKUP($A$717, 文字檔!U:V, 2, 0)),0,VLOOKUP($A$717, 文字檔!U:V, 2, 0))</f>
        <v>-3800</v>
      </c>
      <c r="N717">
        <f>IF(ISERROR(VLOOKUP($A$717, 文字檔!W:X, 2, 0)),0,VLOOKUP($A$717, 文字檔!W:X, 2, 0))</f>
        <v>3676.11</v>
      </c>
      <c r="O717">
        <f>IF(ISERROR(VLOOKUP($A$717, 文字檔!Y:Z, 2, 0)),0,VLOOKUP($A$717, 文字檔!Y:Z, 2, 0))</f>
        <v>-13448.95</v>
      </c>
      <c r="P717">
        <f>IF(ISERROR(VLOOKUP($A$717, 文字檔!AA:AB, 2, 0)),0,VLOOKUP($A$717, 文字檔!AA:AB, 2, 0))</f>
        <v>3800</v>
      </c>
    </row>
    <row r="718" spans="1:16" ht="16.2">
      <c r="A718" s="7">
        <v>44454</v>
      </c>
      <c r="B718" s="5">
        <f>SUMPRODUCT($C$2:$P$2,$C$718:$P$718)</f>
        <v>-84454.01</v>
      </c>
      <c r="C718" s="5">
        <f>IF(ISERROR(VLOOKUP($A$718, 文字檔!A:B, 2, 0)),0,VLOOKUP($A$718, 文字檔!A:B, 2, 0))</f>
        <v>-2482.06</v>
      </c>
      <c r="D718" s="5">
        <f>IF(ISERROR(VLOOKUP($A$718, 文字檔!C:D, 2, 0)),0,VLOOKUP($A$718, 文字檔!C:D, 2, 0))</f>
        <v>-32519.03</v>
      </c>
      <c r="E718" s="5">
        <f>IF(ISERROR(VLOOKUP($A$718, 文字檔!E:F, 2, 0)),0,VLOOKUP($A$718, 文字檔!E:F, 2, 0))</f>
        <v>0</v>
      </c>
      <c r="F718" s="5">
        <f>IF(ISERROR(VLOOKUP($A$718, 文字檔!G:H, 2, 0)),0,VLOOKUP($A$718, 文字檔!G:H, 2, 0))</f>
        <v>0</v>
      </c>
      <c r="G718" s="5">
        <f>IF(ISERROR(VLOOKUP($A$718, 文字檔!I:J, 2, 0)),0,VLOOKUP($A$718, 文字檔!I:J, 2, 0))</f>
        <v>0</v>
      </c>
      <c r="H718" s="5">
        <f>IF(ISERROR(VLOOKUP($A$718, 文字檔!K:L, 2, 0)),0,VLOOKUP($A$718, 文字檔!K:L, 2, 0))</f>
        <v>-7644.39</v>
      </c>
      <c r="I718" s="5">
        <f>IF(ISERROR(VLOOKUP($A$718, 文字檔!M:N, 2, 0)),0,VLOOKUP($A$718, 文字檔!M:N, 2, 0))</f>
        <v>-7122.84</v>
      </c>
      <c r="J718" s="5">
        <f>IF(ISERROR(VLOOKUP($A$718, 文字檔!O:P, 2, 0)),0,VLOOKUP($A$718, 文字檔!O:P, 2, 0))</f>
        <v>0</v>
      </c>
      <c r="K718">
        <f>IF(ISERROR(VLOOKUP($A$718, 文字檔!Q:R, 2, 0)),0,VLOOKUP($A$718, 文字檔!Q:R, 2, 0))</f>
        <v>-16321.46</v>
      </c>
      <c r="L718">
        <f>IF(ISERROR(VLOOKUP($A$718, 文字檔!S:T, 2, 0)),0,VLOOKUP($A$718, 文字檔!S:T, 2, 0))</f>
        <v>0</v>
      </c>
      <c r="M718">
        <f>IF(ISERROR(VLOOKUP($A$718, 文字檔!U:V, 2, 0)),0,VLOOKUP($A$718, 文字檔!U:V, 2, 0))</f>
        <v>15278.54</v>
      </c>
      <c r="N718">
        <f>IF(ISERROR(VLOOKUP($A$718, 文字檔!W:X, 2, 0)),0,VLOOKUP($A$718, 文字檔!W:X, 2, 0))</f>
        <v>0</v>
      </c>
      <c r="O718">
        <f>IF(ISERROR(VLOOKUP($A$718, 文字檔!Y:Z, 2, 0)),0,VLOOKUP($A$718, 文字檔!Y:Z, 2, 0))</f>
        <v>-10522.33</v>
      </c>
      <c r="P718">
        <f>IF(ISERROR(VLOOKUP($A$718, 文字檔!AA:AB, 2, 0)),0,VLOOKUP($A$718, 文字檔!AA:AB, 2, 0))</f>
        <v>-23120.44</v>
      </c>
    </row>
    <row r="719" spans="1:16" ht="16.2">
      <c r="A719" s="7">
        <v>44455</v>
      </c>
      <c r="B719" s="5">
        <f>SUMPRODUCT($C$2:$P$2,$C$719:$P$719)</f>
        <v>3784.9600000000009</v>
      </c>
      <c r="C719" s="5">
        <f>IF(ISERROR(VLOOKUP($A$719, 文字檔!A:B, 2, 0)),0,VLOOKUP($A$719, 文字檔!A:B, 2, 0))</f>
        <v>-5671.14</v>
      </c>
      <c r="D719" s="5">
        <f>IF(ISERROR(VLOOKUP($A$719, 文字檔!C:D, 2, 0)),0,VLOOKUP($A$719, 文字檔!C:D, 2, 0))</f>
        <v>882.35</v>
      </c>
      <c r="E719" s="5">
        <f>IF(ISERROR(VLOOKUP($A$719, 文字檔!E:F, 2, 0)),0,VLOOKUP($A$719, 文字檔!E:F, 2, 0))</f>
        <v>0</v>
      </c>
      <c r="F719" s="5">
        <f>IF(ISERROR(VLOOKUP($A$719, 文字檔!G:H, 2, 0)),0,VLOOKUP($A$719, 文字檔!G:H, 2, 0))</f>
        <v>282.68</v>
      </c>
      <c r="G719" s="5">
        <f>IF(ISERROR(VLOOKUP($A$719, 文字檔!I:J, 2, 0)),0,VLOOKUP($A$719, 文字檔!I:J, 2, 0))</f>
        <v>0</v>
      </c>
      <c r="H719" s="5">
        <f>IF(ISERROR(VLOOKUP($A$719, 文字檔!K:L, 2, 0)),0,VLOOKUP($A$719, 文字檔!K:L, 2, 0))</f>
        <v>6881.45</v>
      </c>
      <c r="I719" s="5">
        <f>IF(ISERROR(VLOOKUP($A$719, 文字檔!M:N, 2, 0)),0,VLOOKUP($A$719, 文字檔!M:N, 2, 0))</f>
        <v>0</v>
      </c>
      <c r="J719" s="5">
        <f>IF(ISERROR(VLOOKUP($A$719, 文字檔!O:P, 2, 0)),0,VLOOKUP($A$719, 文字檔!O:P, 2, 0))</f>
        <v>0</v>
      </c>
      <c r="K719">
        <f>IF(ISERROR(VLOOKUP($A$719, 文字檔!Q:R, 2, 0)),0,VLOOKUP($A$719, 文字檔!Q:R, 2, 0))</f>
        <v>0</v>
      </c>
      <c r="L719">
        <f>IF(ISERROR(VLOOKUP($A$719, 文字檔!S:T, 2, 0)),0,VLOOKUP($A$719, 文字檔!S:T, 2, 0))</f>
        <v>11764.94</v>
      </c>
      <c r="M719">
        <f>IF(ISERROR(VLOOKUP($A$719, 文字檔!U:V, 2, 0)),0,VLOOKUP($A$719, 文字檔!U:V, 2, 0))</f>
        <v>0</v>
      </c>
      <c r="N719">
        <f>IF(ISERROR(VLOOKUP($A$719, 文字檔!W:X, 2, 0)),0,VLOOKUP($A$719, 文字檔!W:X, 2, 0))</f>
        <v>-8038.15</v>
      </c>
      <c r="O719">
        <f>IF(ISERROR(VLOOKUP($A$719, 文字檔!Y:Z, 2, 0)),0,VLOOKUP($A$719, 文字檔!Y:Z, 2, 0))</f>
        <v>0</v>
      </c>
      <c r="P719">
        <f>IF(ISERROR(VLOOKUP($A$719, 文字檔!AA:AB, 2, 0)),0,VLOOKUP($A$719, 文字檔!AA:AB, 2, 0))</f>
        <v>-2317.17</v>
      </c>
    </row>
    <row r="720" spans="1:16" ht="16.2">
      <c r="A720" s="7">
        <v>44456</v>
      </c>
      <c r="B720" s="5">
        <f>SUMPRODUCT($C$2:$P$2,$C$720:$P$720)</f>
        <v>-43032.55</v>
      </c>
      <c r="C720" s="5">
        <f>IF(ISERROR(VLOOKUP($A$720, 文字檔!A:B, 2, 0)),0,VLOOKUP($A$720, 文字檔!A:B, 2, 0))</f>
        <v>0</v>
      </c>
      <c r="D720" s="5">
        <f>IF(ISERROR(VLOOKUP($A$720, 文字檔!C:D, 2, 0)),0,VLOOKUP($A$720, 文字檔!C:D, 2, 0))</f>
        <v>-29321.759999999998</v>
      </c>
      <c r="E720" s="5">
        <f>IF(ISERROR(VLOOKUP($A$720, 文字檔!E:F, 2, 0)),0,VLOOKUP($A$720, 文字檔!E:F, 2, 0))</f>
        <v>0</v>
      </c>
      <c r="F720" s="5">
        <f>IF(ISERROR(VLOOKUP($A$720, 文字檔!G:H, 2, 0)),0,VLOOKUP($A$720, 文字檔!G:H, 2, 0))</f>
        <v>13480.46</v>
      </c>
      <c r="G720" s="5">
        <f>IF(ISERROR(VLOOKUP($A$720, 文字檔!I:J, 2, 0)),0,VLOOKUP($A$720, 文字檔!I:J, 2, 0))</f>
        <v>2481.5100000000002</v>
      </c>
      <c r="H720" s="5">
        <f>IF(ISERROR(VLOOKUP($A$720, 文字檔!K:L, 2, 0)),0,VLOOKUP($A$720, 文字檔!K:L, 2, 0))</f>
        <v>-6118.28</v>
      </c>
      <c r="I720" s="5">
        <f>IF(ISERROR(VLOOKUP($A$720, 文字檔!M:N, 2, 0)),0,VLOOKUP($A$720, 文字檔!M:N, 2, 0))</f>
        <v>0</v>
      </c>
      <c r="J720" s="5">
        <f>IF(ISERROR(VLOOKUP($A$720, 文字檔!O:P, 2, 0)),0,VLOOKUP($A$720, 文字檔!O:P, 2, 0))</f>
        <v>0</v>
      </c>
      <c r="K720">
        <f>IF(ISERROR(VLOOKUP($A$720, 文字檔!Q:R, 2, 0)),0,VLOOKUP($A$720, 文字檔!Q:R, 2, 0))</f>
        <v>0</v>
      </c>
      <c r="L720">
        <f>IF(ISERROR(VLOOKUP($A$720, 文字檔!S:T, 2, 0)),0,VLOOKUP($A$720, 文字檔!S:T, 2, 0))</f>
        <v>0</v>
      </c>
      <c r="M720">
        <f>IF(ISERROR(VLOOKUP($A$720, 文字檔!U:V, 2, 0)),0,VLOOKUP($A$720, 文字檔!U:V, 2, 0))</f>
        <v>0</v>
      </c>
      <c r="N720">
        <f>IF(ISERROR(VLOOKUP($A$720, 文字檔!W:X, 2, 0)),0,VLOOKUP($A$720, 文字檔!W:X, 2, 0))</f>
        <v>0</v>
      </c>
      <c r="O720">
        <f>IF(ISERROR(VLOOKUP($A$720, 文字檔!Y:Z, 2, 0)),0,VLOOKUP($A$720, 文字檔!Y:Z, 2, 0))</f>
        <v>-9034.94</v>
      </c>
      <c r="P720">
        <f>IF(ISERROR(VLOOKUP($A$720, 文字檔!AA:AB, 2, 0)),0,VLOOKUP($A$720, 文字檔!AA:AB, 2, 0))</f>
        <v>-14519.54</v>
      </c>
    </row>
    <row r="721" spans="1:16" ht="16.2">
      <c r="A721" s="7">
        <v>44457</v>
      </c>
      <c r="B721" s="5">
        <f>SUMPRODUCT($C$2:$P$2,$C$721:$P$721)</f>
        <v>0</v>
      </c>
      <c r="C721" s="5">
        <f>IF(ISERROR(VLOOKUP($A$721, 文字檔!A:B, 2, 0)),0,VLOOKUP($A$721, 文字檔!A:B, 2, 0))</f>
        <v>0</v>
      </c>
      <c r="D721" s="5">
        <f>IF(ISERROR(VLOOKUP($A$721, 文字檔!C:D, 2, 0)),0,VLOOKUP($A$721, 文字檔!C:D, 2, 0))</f>
        <v>0</v>
      </c>
      <c r="E721" s="5">
        <f>IF(ISERROR(VLOOKUP($A$721, 文字檔!E:F, 2, 0)),0,VLOOKUP($A$721, 文字檔!E:F, 2, 0))</f>
        <v>0</v>
      </c>
      <c r="F721" s="5">
        <f>IF(ISERROR(VLOOKUP($A$721, 文字檔!G:H, 2, 0)),0,VLOOKUP($A$721, 文字檔!G:H, 2, 0))</f>
        <v>0</v>
      </c>
      <c r="G721" s="5">
        <f>IF(ISERROR(VLOOKUP($A$721, 文字檔!I:J, 2, 0)),0,VLOOKUP($A$721, 文字檔!I:J, 2, 0))</f>
        <v>0</v>
      </c>
      <c r="H721" s="5">
        <f>IF(ISERROR(VLOOKUP($A$721, 文字檔!K:L, 2, 0)),0,VLOOKUP($A$721, 文字檔!K:L, 2, 0))</f>
        <v>0</v>
      </c>
      <c r="I721" s="5">
        <f>IF(ISERROR(VLOOKUP($A$721, 文字檔!M:N, 2, 0)),0,VLOOKUP($A$721, 文字檔!M:N, 2, 0))</f>
        <v>0</v>
      </c>
      <c r="J721" s="5">
        <f>IF(ISERROR(VLOOKUP($A$721, 文字檔!O:P, 2, 0)),0,VLOOKUP($A$721, 文字檔!O:P, 2, 0))</f>
        <v>0</v>
      </c>
      <c r="K721">
        <f>IF(ISERROR(VLOOKUP($A$721, 文字檔!Q:R, 2, 0)),0,VLOOKUP($A$721, 文字檔!Q:R, 2, 0))</f>
        <v>0</v>
      </c>
      <c r="L721">
        <f>IF(ISERROR(VLOOKUP($A$721, 文字檔!S:T, 2, 0)),0,VLOOKUP($A$721, 文字檔!S:T, 2, 0))</f>
        <v>0</v>
      </c>
      <c r="M721">
        <f>IF(ISERROR(VLOOKUP($A$721, 文字檔!U:V, 2, 0)),0,VLOOKUP($A$721, 文字檔!U:V, 2, 0))</f>
        <v>0</v>
      </c>
      <c r="N721">
        <f>IF(ISERROR(VLOOKUP($A$721, 文字檔!W:X, 2, 0)),0,VLOOKUP($A$721, 文字檔!W:X, 2, 0))</f>
        <v>0</v>
      </c>
      <c r="O721">
        <f>IF(ISERROR(VLOOKUP($A$721, 文字檔!Y:Z, 2, 0)),0,VLOOKUP($A$721, 文字檔!Y:Z, 2, 0))</f>
        <v>0</v>
      </c>
      <c r="P721">
        <f>IF(ISERROR(VLOOKUP($A$721, 文字檔!AA:AB, 2, 0)),0,VLOOKUP($A$721, 文字檔!AA:AB, 2, 0))</f>
        <v>0</v>
      </c>
    </row>
    <row r="722" spans="1:16" ht="16.2">
      <c r="A722" s="7">
        <v>44458</v>
      </c>
      <c r="B722" s="5">
        <f>SUMPRODUCT($C$2:$P$2,$C$722:$P$722)</f>
        <v>0</v>
      </c>
      <c r="C722" s="5">
        <f>IF(ISERROR(VLOOKUP($A$722, 文字檔!A:B, 2, 0)),0,VLOOKUP($A$722, 文字檔!A:B, 2, 0))</f>
        <v>0</v>
      </c>
      <c r="D722" s="5">
        <f>IF(ISERROR(VLOOKUP($A$722, 文字檔!C:D, 2, 0)),0,VLOOKUP($A$722, 文字檔!C:D, 2, 0))</f>
        <v>0</v>
      </c>
      <c r="E722" s="5">
        <f>IF(ISERROR(VLOOKUP($A$722, 文字檔!E:F, 2, 0)),0,VLOOKUP($A$722, 文字檔!E:F, 2, 0))</f>
        <v>0</v>
      </c>
      <c r="F722" s="5">
        <f>IF(ISERROR(VLOOKUP($A$722, 文字檔!G:H, 2, 0)),0,VLOOKUP($A$722, 文字檔!G:H, 2, 0))</f>
        <v>0</v>
      </c>
      <c r="G722" s="5">
        <f>IF(ISERROR(VLOOKUP($A$722, 文字檔!I:J, 2, 0)),0,VLOOKUP($A$722, 文字檔!I:J, 2, 0))</f>
        <v>0</v>
      </c>
      <c r="H722" s="5">
        <f>IF(ISERROR(VLOOKUP($A$722, 文字檔!K:L, 2, 0)),0,VLOOKUP($A$722, 文字檔!K:L, 2, 0))</f>
        <v>0</v>
      </c>
      <c r="I722" s="5">
        <f>IF(ISERROR(VLOOKUP($A$722, 文字檔!M:N, 2, 0)),0,VLOOKUP($A$722, 文字檔!M:N, 2, 0))</f>
        <v>0</v>
      </c>
      <c r="J722" s="5">
        <f>IF(ISERROR(VLOOKUP($A$722, 文字檔!O:P, 2, 0)),0,VLOOKUP($A$722, 文字檔!O:P, 2, 0))</f>
        <v>0</v>
      </c>
      <c r="K722">
        <f>IF(ISERROR(VLOOKUP($A$722, 文字檔!Q:R, 2, 0)),0,VLOOKUP($A$722, 文字檔!Q:R, 2, 0))</f>
        <v>0</v>
      </c>
      <c r="L722">
        <f>IF(ISERROR(VLOOKUP($A$722, 文字檔!S:T, 2, 0)),0,VLOOKUP($A$722, 文字檔!S:T, 2, 0))</f>
        <v>0</v>
      </c>
      <c r="M722">
        <f>IF(ISERROR(VLOOKUP($A$722, 文字檔!U:V, 2, 0)),0,VLOOKUP($A$722, 文字檔!U:V, 2, 0))</f>
        <v>0</v>
      </c>
      <c r="N722">
        <f>IF(ISERROR(VLOOKUP($A$722, 文字檔!W:X, 2, 0)),0,VLOOKUP($A$722, 文字檔!W:X, 2, 0))</f>
        <v>0</v>
      </c>
      <c r="O722">
        <f>IF(ISERROR(VLOOKUP($A$722, 文字檔!Y:Z, 2, 0)),0,VLOOKUP($A$722, 文字檔!Y:Z, 2, 0))</f>
        <v>0</v>
      </c>
      <c r="P722">
        <f>IF(ISERROR(VLOOKUP($A$722, 文字檔!AA:AB, 2, 0)),0,VLOOKUP($A$722, 文字檔!AA:AB, 2, 0))</f>
        <v>0</v>
      </c>
    </row>
    <row r="723" spans="1:16" ht="16.2">
      <c r="A723" s="7">
        <v>44459</v>
      </c>
      <c r="B723" s="5">
        <f>SUMPRODUCT($C$2:$P$2,$C$723:$P$723)</f>
        <v>0</v>
      </c>
      <c r="C723" s="5">
        <f>IF(ISERROR(VLOOKUP($A$723, 文字檔!A:B, 2, 0)),0,VLOOKUP($A$723, 文字檔!A:B, 2, 0))</f>
        <v>0</v>
      </c>
      <c r="D723" s="5">
        <f>IF(ISERROR(VLOOKUP($A$723, 文字檔!C:D, 2, 0)),0,VLOOKUP($A$723, 文字檔!C:D, 2, 0))</f>
        <v>0</v>
      </c>
      <c r="E723" s="5">
        <f>IF(ISERROR(VLOOKUP($A$723, 文字檔!E:F, 2, 0)),0,VLOOKUP($A$723, 文字檔!E:F, 2, 0))</f>
        <v>0</v>
      </c>
      <c r="F723" s="5">
        <f>IF(ISERROR(VLOOKUP($A$723, 文字檔!G:H, 2, 0)),0,VLOOKUP($A$723, 文字檔!G:H, 2, 0))</f>
        <v>0</v>
      </c>
      <c r="G723" s="5">
        <f>IF(ISERROR(VLOOKUP($A$723, 文字檔!I:J, 2, 0)),0,VLOOKUP($A$723, 文字檔!I:J, 2, 0))</f>
        <v>0</v>
      </c>
      <c r="H723" s="5">
        <f>IF(ISERROR(VLOOKUP($A$723, 文字檔!K:L, 2, 0)),0,VLOOKUP($A$723, 文字檔!K:L, 2, 0))</f>
        <v>0</v>
      </c>
      <c r="I723" s="5">
        <f>IF(ISERROR(VLOOKUP($A$723, 文字檔!M:N, 2, 0)),0,VLOOKUP($A$723, 文字檔!M:N, 2, 0))</f>
        <v>0</v>
      </c>
      <c r="J723" s="5">
        <f>IF(ISERROR(VLOOKUP($A$723, 文字檔!O:P, 2, 0)),0,VLOOKUP($A$723, 文字檔!O:P, 2, 0))</f>
        <v>0</v>
      </c>
      <c r="K723">
        <f>IF(ISERROR(VLOOKUP($A$723, 文字檔!Q:R, 2, 0)),0,VLOOKUP($A$723, 文字檔!Q:R, 2, 0))</f>
        <v>0</v>
      </c>
      <c r="L723">
        <f>IF(ISERROR(VLOOKUP($A$723, 文字檔!S:T, 2, 0)),0,VLOOKUP($A$723, 文字檔!S:T, 2, 0))</f>
        <v>0</v>
      </c>
      <c r="M723">
        <f>IF(ISERROR(VLOOKUP($A$723, 文字檔!U:V, 2, 0)),0,VLOOKUP($A$723, 文字檔!U:V, 2, 0))</f>
        <v>0</v>
      </c>
      <c r="N723">
        <f>IF(ISERROR(VLOOKUP($A$723, 文字檔!W:X, 2, 0)),0,VLOOKUP($A$723, 文字檔!W:X, 2, 0))</f>
        <v>0</v>
      </c>
      <c r="O723">
        <f>IF(ISERROR(VLOOKUP($A$723, 文字檔!Y:Z, 2, 0)),0,VLOOKUP($A$723, 文字檔!Y:Z, 2, 0))</f>
        <v>0</v>
      </c>
      <c r="P723">
        <f>IF(ISERROR(VLOOKUP($A$723, 文字檔!AA:AB, 2, 0)),0,VLOOKUP($A$723, 文字檔!AA:AB, 2, 0))</f>
        <v>0</v>
      </c>
    </row>
    <row r="724" spans="1:16" ht="16.2">
      <c r="A724" s="7">
        <v>44460</v>
      </c>
      <c r="B724" s="5">
        <f>SUMPRODUCT($C$2:$P$2,$C$724:$P$724)</f>
        <v>0</v>
      </c>
      <c r="C724" s="5">
        <f>IF(ISERROR(VLOOKUP($A$724, 文字檔!A:B, 2, 0)),0,VLOOKUP($A$724, 文字檔!A:B, 2, 0))</f>
        <v>0</v>
      </c>
      <c r="D724" s="5">
        <f>IF(ISERROR(VLOOKUP($A$724, 文字檔!C:D, 2, 0)),0,VLOOKUP($A$724, 文字檔!C:D, 2, 0))</f>
        <v>0</v>
      </c>
      <c r="E724" s="5">
        <f>IF(ISERROR(VLOOKUP($A$724, 文字檔!E:F, 2, 0)),0,VLOOKUP($A$724, 文字檔!E:F, 2, 0))</f>
        <v>0</v>
      </c>
      <c r="F724" s="5">
        <f>IF(ISERROR(VLOOKUP($A$724, 文字檔!G:H, 2, 0)),0,VLOOKUP($A$724, 文字檔!G:H, 2, 0))</f>
        <v>0</v>
      </c>
      <c r="G724" s="5">
        <f>IF(ISERROR(VLOOKUP($A$724, 文字檔!I:J, 2, 0)),0,VLOOKUP($A$724, 文字檔!I:J, 2, 0))</f>
        <v>0</v>
      </c>
      <c r="H724" s="5">
        <f>IF(ISERROR(VLOOKUP($A$724, 文字檔!K:L, 2, 0)),0,VLOOKUP($A$724, 文字檔!K:L, 2, 0))</f>
        <v>0</v>
      </c>
      <c r="I724" s="5">
        <f>IF(ISERROR(VLOOKUP($A$724, 文字檔!M:N, 2, 0)),0,VLOOKUP($A$724, 文字檔!M:N, 2, 0))</f>
        <v>0</v>
      </c>
      <c r="J724" s="5">
        <f>IF(ISERROR(VLOOKUP($A$724, 文字檔!O:P, 2, 0)),0,VLOOKUP($A$724, 文字檔!O:P, 2, 0))</f>
        <v>0</v>
      </c>
      <c r="K724">
        <f>IF(ISERROR(VLOOKUP($A$724, 文字檔!Q:R, 2, 0)),0,VLOOKUP($A$724, 文字檔!Q:R, 2, 0))</f>
        <v>0</v>
      </c>
      <c r="L724">
        <f>IF(ISERROR(VLOOKUP($A$724, 文字檔!S:T, 2, 0)),0,VLOOKUP($A$724, 文字檔!S:T, 2, 0))</f>
        <v>0</v>
      </c>
      <c r="M724">
        <f>IF(ISERROR(VLOOKUP($A$724, 文字檔!U:V, 2, 0)),0,VLOOKUP($A$724, 文字檔!U:V, 2, 0))</f>
        <v>0</v>
      </c>
      <c r="N724">
        <f>IF(ISERROR(VLOOKUP($A$724, 文字檔!W:X, 2, 0)),0,VLOOKUP($A$724, 文字檔!W:X, 2, 0))</f>
        <v>0</v>
      </c>
      <c r="O724">
        <f>IF(ISERROR(VLOOKUP($A$724, 文字檔!Y:Z, 2, 0)),0,VLOOKUP($A$724, 文字檔!Y:Z, 2, 0))</f>
        <v>0</v>
      </c>
      <c r="P724">
        <f>IF(ISERROR(VLOOKUP($A$724, 文字檔!AA:AB, 2, 0)),0,VLOOKUP($A$724, 文字檔!AA:AB, 2, 0))</f>
        <v>0</v>
      </c>
    </row>
    <row r="725" spans="1:16" ht="16.2">
      <c r="A725" s="7">
        <v>44461</v>
      </c>
      <c r="B725" s="5">
        <f>SUMPRODUCT($C$2:$P$2,$C$725:$P$725)</f>
        <v>106467.98999999999</v>
      </c>
      <c r="C725" s="5">
        <f>IF(ISERROR(VLOOKUP($A$725, 文字檔!A:B, 2, 0)),0,VLOOKUP($A$725, 文字檔!A:B, 2, 0))</f>
        <v>-12025.06</v>
      </c>
      <c r="D725" s="5">
        <f>IF(ISERROR(VLOOKUP($A$725, 文字檔!C:D, 2, 0)),0,VLOOKUP($A$725, 文字檔!C:D, 2, 0))</f>
        <v>94577.72</v>
      </c>
      <c r="E725" s="5">
        <f>IF(ISERROR(VLOOKUP($A$725, 文字檔!E:F, 2, 0)),0,VLOOKUP($A$725, 文字檔!E:F, 2, 0))</f>
        <v>0</v>
      </c>
      <c r="F725" s="5">
        <f>IF(ISERROR(VLOOKUP($A$725, 文字檔!G:H, 2, 0)),0,VLOOKUP($A$725, 文字檔!G:H, 2, 0))</f>
        <v>2893.51</v>
      </c>
      <c r="G725" s="5">
        <f>IF(ISERROR(VLOOKUP($A$725, 文字檔!I:J, 2, 0)),0,VLOOKUP($A$725, 文字檔!I:J, 2, 0))</f>
        <v>-3918.43</v>
      </c>
      <c r="H725" s="5">
        <f>IF(ISERROR(VLOOKUP($A$725, 文字檔!K:L, 2, 0)),0,VLOOKUP($A$725, 文字檔!K:L, 2, 0))</f>
        <v>587.26</v>
      </c>
      <c r="I725" s="5">
        <f>IF(ISERROR(VLOOKUP($A$725, 文字檔!M:N, 2, 0)),0,VLOOKUP($A$725, 文字檔!M:N, 2, 0))</f>
        <v>0</v>
      </c>
      <c r="J725" s="5">
        <f>IF(ISERROR(VLOOKUP($A$725, 文字檔!O:P, 2, 0)),0,VLOOKUP($A$725, 文字檔!O:P, 2, 0))</f>
        <v>-17013.759999999998</v>
      </c>
      <c r="K725">
        <f>IF(ISERROR(VLOOKUP($A$725, 文字檔!Q:R, 2, 0)),0,VLOOKUP($A$725, 文字檔!Q:R, 2, 0))</f>
        <v>0</v>
      </c>
      <c r="L725">
        <f>IF(ISERROR(VLOOKUP($A$725, 文字檔!S:T, 2, 0)),0,VLOOKUP($A$725, 文字檔!S:T, 2, 0))</f>
        <v>0</v>
      </c>
      <c r="M725">
        <f>IF(ISERROR(VLOOKUP($A$725, 文字檔!U:V, 2, 0)),0,VLOOKUP($A$725, 文字檔!U:V, 2, 0))</f>
        <v>0</v>
      </c>
      <c r="N725">
        <f>IF(ISERROR(VLOOKUP($A$725, 文字檔!W:X, 2, 0)),0,VLOOKUP($A$725, 文字檔!W:X, 2, 0))</f>
        <v>0</v>
      </c>
      <c r="O725">
        <f>IF(ISERROR(VLOOKUP($A$725, 文字檔!Y:Z, 2, 0)),0,VLOOKUP($A$725, 文字檔!Y:Z, 2, 0))</f>
        <v>52672.13</v>
      </c>
      <c r="P725">
        <f>IF(ISERROR(VLOOKUP($A$725, 文字檔!AA:AB, 2, 0)),0,VLOOKUP($A$725, 文字檔!AA:AB, 2, 0))</f>
        <v>-11305.38</v>
      </c>
    </row>
    <row r="726" spans="1:16" ht="16.2">
      <c r="A726" s="7">
        <v>44462</v>
      </c>
      <c r="B726" s="5">
        <f>SUMPRODUCT($C$2:$P$2,$C$726:$P$726)</f>
        <v>14694.150000000001</v>
      </c>
      <c r="C726" s="5">
        <f>IF(ISERROR(VLOOKUP($A$726, 文字檔!A:B, 2, 0)),0,VLOOKUP($A$726, 文字檔!A:B, 2, 0))</f>
        <v>-2224.8000000000002</v>
      </c>
      <c r="D726" s="5">
        <f>IF(ISERROR(VLOOKUP($A$726, 文字檔!C:D, 2, 0)),0,VLOOKUP($A$726, 文字檔!C:D, 2, 0))</f>
        <v>0</v>
      </c>
      <c r="E726" s="5">
        <f>IF(ISERROR(VLOOKUP($A$726, 文字檔!E:F, 2, 0)),0,VLOOKUP($A$726, 文字檔!E:F, 2, 0))</f>
        <v>0</v>
      </c>
      <c r="F726" s="5">
        <f>IF(ISERROR(VLOOKUP($A$726, 文字檔!G:H, 2, 0)),0,VLOOKUP($A$726, 文字檔!G:H, 2, 0))</f>
        <v>36000</v>
      </c>
      <c r="G726" s="5">
        <f>IF(ISERROR(VLOOKUP($A$726, 文字檔!I:J, 2, 0)),0,VLOOKUP($A$726, 文字檔!I:J, 2, 0))</f>
        <v>0</v>
      </c>
      <c r="H726" s="5">
        <f>IF(ISERROR(VLOOKUP($A$726, 文字檔!K:L, 2, 0)),0,VLOOKUP($A$726, 文字檔!K:L, 2, 0))</f>
        <v>-7621.29</v>
      </c>
      <c r="I726" s="5">
        <f>IF(ISERROR(VLOOKUP($A$726, 文字檔!M:N, 2, 0)),0,VLOOKUP($A$726, 文字檔!M:N, 2, 0))</f>
        <v>0</v>
      </c>
      <c r="J726" s="5">
        <f>IF(ISERROR(VLOOKUP($A$726, 文字檔!O:P, 2, 0)),0,VLOOKUP($A$726, 文字檔!O:P, 2, 0))</f>
        <v>0</v>
      </c>
      <c r="K726">
        <f>IF(ISERROR(VLOOKUP($A$726, 文字檔!Q:R, 2, 0)),0,VLOOKUP($A$726, 文字檔!Q:R, 2, 0))</f>
        <v>0</v>
      </c>
      <c r="L726">
        <f>IF(ISERROR(VLOOKUP($A$726, 文字檔!S:T, 2, 0)),0,VLOOKUP($A$726, 文字檔!S:T, 2, 0))</f>
        <v>-9423.06</v>
      </c>
      <c r="M726">
        <f>IF(ISERROR(VLOOKUP($A$726, 文字檔!U:V, 2, 0)),0,VLOOKUP($A$726, 文字檔!U:V, 2, 0))</f>
        <v>0</v>
      </c>
      <c r="N726">
        <f>IF(ISERROR(VLOOKUP($A$726, 文字檔!W:X, 2, 0)),0,VLOOKUP($A$726, 文字檔!W:X, 2, 0))</f>
        <v>0</v>
      </c>
      <c r="O726">
        <f>IF(ISERROR(VLOOKUP($A$726, 文字檔!Y:Z, 2, 0)),0,VLOOKUP($A$726, 文字檔!Y:Z, 2, 0))</f>
        <v>22473.9</v>
      </c>
      <c r="P726">
        <f>IF(ISERROR(VLOOKUP($A$726, 文字檔!AA:AB, 2, 0)),0,VLOOKUP($A$726, 文字檔!AA:AB, 2, 0))</f>
        <v>-24510.6</v>
      </c>
    </row>
    <row r="727" spans="1:16" ht="16.2">
      <c r="A727" s="7">
        <v>44463</v>
      </c>
      <c r="B727" s="5">
        <f>SUMPRODUCT($C$2:$P$2,$C$727:$P$727)</f>
        <v>78164.820000000007</v>
      </c>
      <c r="C727" s="5">
        <f>IF(ISERROR(VLOOKUP($A$727, 文字檔!A:B, 2, 0)),0,VLOOKUP($A$727, 文字檔!A:B, 2, 0))</f>
        <v>0</v>
      </c>
      <c r="D727" s="5">
        <f>IF(ISERROR(VLOOKUP($A$727, 文字檔!C:D, 2, 0)),0,VLOOKUP($A$727, 文字檔!C:D, 2, 0))</f>
        <v>0</v>
      </c>
      <c r="E727" s="5">
        <f>IF(ISERROR(VLOOKUP($A$727, 文字檔!E:F, 2, 0)),0,VLOOKUP($A$727, 文字檔!E:F, 2, 0))</f>
        <v>0</v>
      </c>
      <c r="F727" s="5">
        <f>IF(ISERROR(VLOOKUP($A$727, 文字檔!G:H, 2, 0)),0,VLOOKUP($A$727, 文字檔!G:H, 2, 0))</f>
        <v>34000</v>
      </c>
      <c r="G727" s="5">
        <f>IF(ISERROR(VLOOKUP($A$727, 文字檔!I:J, 2, 0)),0,VLOOKUP($A$727, 文字檔!I:J, 2, 0))</f>
        <v>13458.15</v>
      </c>
      <c r="H727" s="5">
        <f>IF(ISERROR(VLOOKUP($A$727, 文字檔!K:L, 2, 0)),0,VLOOKUP($A$727, 文字檔!K:L, 2, 0))</f>
        <v>568.24</v>
      </c>
      <c r="I727" s="5">
        <f>IF(ISERROR(VLOOKUP($A$727, 文字檔!M:N, 2, 0)),0,VLOOKUP($A$727, 文字檔!M:N, 2, 0))</f>
        <v>0</v>
      </c>
      <c r="J727" s="5">
        <f>IF(ISERROR(VLOOKUP($A$727, 文字檔!O:P, 2, 0)),0,VLOOKUP($A$727, 文字檔!O:P, 2, 0))</f>
        <v>-17033.8</v>
      </c>
      <c r="K727">
        <f>IF(ISERROR(VLOOKUP($A$727, 文字檔!Q:R, 2, 0)),0,VLOOKUP($A$727, 文字檔!Q:R, 2, 0))</f>
        <v>0</v>
      </c>
      <c r="L727">
        <f>IF(ISERROR(VLOOKUP($A$727, 文字檔!S:T, 2, 0)),0,VLOOKUP($A$727, 文字檔!S:T, 2, 0))</f>
        <v>0</v>
      </c>
      <c r="M727">
        <f>IF(ISERROR(VLOOKUP($A$727, 文字檔!U:V, 2, 0)),0,VLOOKUP($A$727, 文字檔!U:V, 2, 0))</f>
        <v>0</v>
      </c>
      <c r="N727">
        <f>IF(ISERROR(VLOOKUP($A$727, 文字檔!W:X, 2, 0)),0,VLOOKUP($A$727, 文字檔!W:X, 2, 0))</f>
        <v>20485.650000000001</v>
      </c>
      <c r="O727">
        <f>IF(ISERROR(VLOOKUP($A$727, 文字檔!Y:Z, 2, 0)),0,VLOOKUP($A$727, 文字檔!Y:Z, 2, 0))</f>
        <v>26686.58</v>
      </c>
      <c r="P727">
        <f>IF(ISERROR(VLOOKUP($A$727, 文字檔!AA:AB, 2, 0)),0,VLOOKUP($A$727, 文字檔!AA:AB, 2, 0))</f>
        <v>0</v>
      </c>
    </row>
    <row r="728" spans="1:16" ht="16.2">
      <c r="A728" s="7">
        <v>44464</v>
      </c>
      <c r="B728" s="5">
        <f>SUMPRODUCT($C$2:$P$2,$C$728:$P$728)</f>
        <v>0</v>
      </c>
      <c r="C728" s="5">
        <f>IF(ISERROR(VLOOKUP($A$728, 文字檔!A:B, 2, 0)),0,VLOOKUP($A$728, 文字檔!A:B, 2, 0))</f>
        <v>0</v>
      </c>
      <c r="D728" s="5">
        <f>IF(ISERROR(VLOOKUP($A$728, 文字檔!C:D, 2, 0)),0,VLOOKUP($A$728, 文字檔!C:D, 2, 0))</f>
        <v>0</v>
      </c>
      <c r="E728" s="5">
        <f>IF(ISERROR(VLOOKUP($A$728, 文字檔!E:F, 2, 0)),0,VLOOKUP($A$728, 文字檔!E:F, 2, 0))</f>
        <v>0</v>
      </c>
      <c r="F728" s="5">
        <f>IF(ISERROR(VLOOKUP($A$728, 文字檔!G:H, 2, 0)),0,VLOOKUP($A$728, 文字檔!G:H, 2, 0))</f>
        <v>0</v>
      </c>
      <c r="G728" s="5">
        <f>IF(ISERROR(VLOOKUP($A$728, 文字檔!I:J, 2, 0)),0,VLOOKUP($A$728, 文字檔!I:J, 2, 0))</f>
        <v>0</v>
      </c>
      <c r="H728" s="5">
        <f>IF(ISERROR(VLOOKUP($A$728, 文字檔!K:L, 2, 0)),0,VLOOKUP($A$728, 文字檔!K:L, 2, 0))</f>
        <v>0</v>
      </c>
      <c r="I728" s="5">
        <f>IF(ISERROR(VLOOKUP($A$728, 文字檔!M:N, 2, 0)),0,VLOOKUP($A$728, 文字檔!M:N, 2, 0))</f>
        <v>0</v>
      </c>
      <c r="J728" s="5">
        <f>IF(ISERROR(VLOOKUP($A$728, 文字檔!O:P, 2, 0)),0,VLOOKUP($A$728, 文字檔!O:P, 2, 0))</f>
        <v>0</v>
      </c>
      <c r="K728">
        <f>IF(ISERROR(VLOOKUP($A$728, 文字檔!Q:R, 2, 0)),0,VLOOKUP($A$728, 文字檔!Q:R, 2, 0))</f>
        <v>0</v>
      </c>
      <c r="L728">
        <f>IF(ISERROR(VLOOKUP($A$728, 文字檔!S:T, 2, 0)),0,VLOOKUP($A$728, 文字檔!S:T, 2, 0))</f>
        <v>0</v>
      </c>
      <c r="M728">
        <f>IF(ISERROR(VLOOKUP($A$728, 文字檔!U:V, 2, 0)),0,VLOOKUP($A$728, 文字檔!U:V, 2, 0))</f>
        <v>0</v>
      </c>
      <c r="N728">
        <f>IF(ISERROR(VLOOKUP($A$728, 文字檔!W:X, 2, 0)),0,VLOOKUP($A$728, 文字檔!W:X, 2, 0))</f>
        <v>0</v>
      </c>
      <c r="O728">
        <f>IF(ISERROR(VLOOKUP($A$728, 文字檔!Y:Z, 2, 0)),0,VLOOKUP($A$728, 文字檔!Y:Z, 2, 0))</f>
        <v>0</v>
      </c>
      <c r="P728">
        <f>IF(ISERROR(VLOOKUP($A$728, 文字檔!AA:AB, 2, 0)),0,VLOOKUP($A$728, 文字檔!AA:AB, 2, 0))</f>
        <v>0</v>
      </c>
    </row>
    <row r="729" spans="1:16" ht="16.2">
      <c r="A729" s="7">
        <v>44465</v>
      </c>
      <c r="B729" s="5">
        <f>SUMPRODUCT($C$2:$P$2,$C$729:$P$729)</f>
        <v>0</v>
      </c>
      <c r="C729" s="5">
        <f>IF(ISERROR(VLOOKUP($A$729, 文字檔!A:B, 2, 0)),0,VLOOKUP($A$729, 文字檔!A:B, 2, 0))</f>
        <v>0</v>
      </c>
      <c r="D729" s="5">
        <f>IF(ISERROR(VLOOKUP($A$729, 文字檔!C:D, 2, 0)),0,VLOOKUP($A$729, 文字檔!C:D, 2, 0))</f>
        <v>0</v>
      </c>
      <c r="E729" s="5">
        <f>IF(ISERROR(VLOOKUP($A$729, 文字檔!E:F, 2, 0)),0,VLOOKUP($A$729, 文字檔!E:F, 2, 0))</f>
        <v>0</v>
      </c>
      <c r="F729" s="5">
        <f>IF(ISERROR(VLOOKUP($A$729, 文字檔!G:H, 2, 0)),0,VLOOKUP($A$729, 文字檔!G:H, 2, 0))</f>
        <v>0</v>
      </c>
      <c r="G729" s="5">
        <f>IF(ISERROR(VLOOKUP($A$729, 文字檔!I:J, 2, 0)),0,VLOOKUP($A$729, 文字檔!I:J, 2, 0))</f>
        <v>0</v>
      </c>
      <c r="H729" s="5">
        <f>IF(ISERROR(VLOOKUP($A$729, 文字檔!K:L, 2, 0)),0,VLOOKUP($A$729, 文字檔!K:L, 2, 0))</f>
        <v>0</v>
      </c>
      <c r="I729" s="5">
        <f>IF(ISERROR(VLOOKUP($A$729, 文字檔!M:N, 2, 0)),0,VLOOKUP($A$729, 文字檔!M:N, 2, 0))</f>
        <v>0</v>
      </c>
      <c r="J729" s="5">
        <f>IF(ISERROR(VLOOKUP($A$729, 文字檔!O:P, 2, 0)),0,VLOOKUP($A$729, 文字檔!O:P, 2, 0))</f>
        <v>0</v>
      </c>
      <c r="K729">
        <f>IF(ISERROR(VLOOKUP($A$729, 文字檔!Q:R, 2, 0)),0,VLOOKUP($A$729, 文字檔!Q:R, 2, 0))</f>
        <v>0</v>
      </c>
      <c r="L729">
        <f>IF(ISERROR(VLOOKUP($A$729, 文字檔!S:T, 2, 0)),0,VLOOKUP($A$729, 文字檔!S:T, 2, 0))</f>
        <v>0</v>
      </c>
      <c r="M729">
        <f>IF(ISERROR(VLOOKUP($A$729, 文字檔!U:V, 2, 0)),0,VLOOKUP($A$729, 文字檔!U:V, 2, 0))</f>
        <v>0</v>
      </c>
      <c r="N729">
        <f>IF(ISERROR(VLOOKUP($A$729, 文字檔!W:X, 2, 0)),0,VLOOKUP($A$729, 文字檔!W:X, 2, 0))</f>
        <v>0</v>
      </c>
      <c r="O729">
        <f>IF(ISERROR(VLOOKUP($A$729, 文字檔!Y:Z, 2, 0)),0,VLOOKUP($A$729, 文字檔!Y:Z, 2, 0))</f>
        <v>0</v>
      </c>
      <c r="P729">
        <f>IF(ISERROR(VLOOKUP($A$729, 文字檔!AA:AB, 2, 0)),0,VLOOKUP($A$729, 文字檔!AA:AB, 2, 0))</f>
        <v>0</v>
      </c>
    </row>
    <row r="730" spans="1:16" ht="16.2">
      <c r="A730" s="7">
        <v>44466</v>
      </c>
      <c r="B730" s="5">
        <f>SUMPRODUCT($C$2:$P$2,$C$730:$P$730)</f>
        <v>-62647.31</v>
      </c>
      <c r="C730" s="5">
        <f>IF(ISERROR(VLOOKUP($A$730, 文字檔!A:B, 2, 0)),0,VLOOKUP($A$730, 文字檔!A:B, 2, 0))</f>
        <v>0</v>
      </c>
      <c r="D730" s="5">
        <f>IF(ISERROR(VLOOKUP($A$730, 文字檔!C:D, 2, 0)),0,VLOOKUP($A$730, 文字檔!C:D, 2, 0))</f>
        <v>-9720.14</v>
      </c>
      <c r="E730" s="5">
        <f>IF(ISERROR(VLOOKUP($A$730, 文字檔!E:F, 2, 0)),0,VLOOKUP($A$730, 文字檔!E:F, 2, 0))</f>
        <v>0</v>
      </c>
      <c r="F730" s="5">
        <f>IF(ISERROR(VLOOKUP($A$730, 文字檔!G:H, 2, 0)),0,VLOOKUP($A$730, 文字檔!G:H, 2, 0))</f>
        <v>8400</v>
      </c>
      <c r="G730" s="5">
        <f>IF(ISERROR(VLOOKUP($A$730, 文字檔!I:J, 2, 0)),0,VLOOKUP($A$730, 文字檔!I:J, 2, 0))</f>
        <v>-13747.01</v>
      </c>
      <c r="H730" s="5">
        <f>IF(ISERROR(VLOOKUP($A$730, 文字檔!K:L, 2, 0)),0,VLOOKUP($A$730, 文字檔!K:L, 2, 0))</f>
        <v>-5835.36</v>
      </c>
      <c r="I730" s="5">
        <f>IF(ISERROR(VLOOKUP($A$730, 文字檔!M:N, 2, 0)),0,VLOOKUP($A$730, 文字檔!M:N, 2, 0))</f>
        <v>-16432.509999999998</v>
      </c>
      <c r="J730" s="5">
        <f>IF(ISERROR(VLOOKUP($A$730, 文字檔!O:P, 2, 0)),0,VLOOKUP($A$730, 文字檔!O:P, 2, 0))</f>
        <v>-3837.58</v>
      </c>
      <c r="K730">
        <f>IF(ISERROR(VLOOKUP($A$730, 文字檔!Q:R, 2, 0)),0,VLOOKUP($A$730, 文字檔!Q:R, 2, 0))</f>
        <v>0</v>
      </c>
      <c r="L730">
        <f>IF(ISERROR(VLOOKUP($A$730, 文字檔!S:T, 2, 0)),0,VLOOKUP($A$730, 文字檔!S:T, 2, 0))</f>
        <v>0</v>
      </c>
      <c r="M730">
        <f>IF(ISERROR(VLOOKUP($A$730, 文字檔!U:V, 2, 0)),0,VLOOKUP($A$730, 文字檔!U:V, 2, 0))</f>
        <v>-8519.9599999999991</v>
      </c>
      <c r="N730">
        <f>IF(ISERROR(VLOOKUP($A$730, 文字檔!W:X, 2, 0)),0,VLOOKUP($A$730, 文字檔!W:X, 2, 0))</f>
        <v>8400</v>
      </c>
      <c r="O730">
        <f>IF(ISERROR(VLOOKUP($A$730, 文字檔!Y:Z, 2, 0)),0,VLOOKUP($A$730, 文字檔!Y:Z, 2, 0))</f>
        <v>-3517.05</v>
      </c>
      <c r="P730">
        <f>IF(ISERROR(VLOOKUP($A$730, 文字檔!AA:AB, 2, 0)),0,VLOOKUP($A$730, 文字檔!AA:AB, 2, 0))</f>
        <v>-17837.7</v>
      </c>
    </row>
    <row r="731" spans="1:16" ht="16.2">
      <c r="A731" s="7">
        <v>44467</v>
      </c>
      <c r="B731" s="5">
        <f>SUMPRODUCT($C$2:$P$2,$C$731:$P$731)</f>
        <v>-116540.65</v>
      </c>
      <c r="C731" s="5">
        <f>IF(ISERROR(VLOOKUP($A$731, 文字檔!A:B, 2, 0)),0,VLOOKUP($A$731, 文字檔!A:B, 2, 0))</f>
        <v>0</v>
      </c>
      <c r="D731" s="5">
        <f>IF(ISERROR(VLOOKUP($A$731, 文字檔!C:D, 2, 0)),0,VLOOKUP($A$731, 文字檔!C:D, 2, 0))</f>
        <v>-24400</v>
      </c>
      <c r="E731" s="5">
        <f>IF(ISERROR(VLOOKUP($A$731, 文字檔!E:F, 2, 0)),0,VLOOKUP($A$731, 文字檔!E:F, 2, 0))</f>
        <v>0</v>
      </c>
      <c r="F731" s="5">
        <f>IF(ISERROR(VLOOKUP($A$731, 文字檔!G:H, 2, 0)),0,VLOOKUP($A$731, 文字檔!G:H, 2, 0))</f>
        <v>-24400</v>
      </c>
      <c r="G731" s="5">
        <f>IF(ISERROR(VLOOKUP($A$731, 文字檔!I:J, 2, 0)),0,VLOOKUP($A$731, 文字檔!I:J, 2, 0))</f>
        <v>4968.18</v>
      </c>
      <c r="H731" s="5">
        <f>IF(ISERROR(VLOOKUP($A$731, 文字檔!K:L, 2, 0)),0,VLOOKUP($A$731, 文字檔!K:L, 2, 0))</f>
        <v>572.74</v>
      </c>
      <c r="I731" s="5">
        <f>IF(ISERROR(VLOOKUP($A$731, 文字檔!M:N, 2, 0)),0,VLOOKUP($A$731, 文字檔!M:N, 2, 0))</f>
        <v>0</v>
      </c>
      <c r="J731" s="5">
        <f>IF(ISERROR(VLOOKUP($A$731, 文字檔!O:P, 2, 0)),0,VLOOKUP($A$731, 文字檔!O:P, 2, 0))</f>
        <v>-17026.78</v>
      </c>
      <c r="K731">
        <f>IF(ISERROR(VLOOKUP($A$731, 文字檔!Q:R, 2, 0)),0,VLOOKUP($A$731, 文字檔!Q:R, 2, 0))</f>
        <v>0</v>
      </c>
      <c r="L731">
        <f>IF(ISERROR(VLOOKUP($A$731, 文字檔!S:T, 2, 0)),0,VLOOKUP($A$731, 文字檔!S:T, 2, 0))</f>
        <v>0</v>
      </c>
      <c r="M731">
        <f>IF(ISERROR(VLOOKUP($A$731, 文字檔!U:V, 2, 0)),0,VLOOKUP($A$731, 文字檔!U:V, 2, 0))</f>
        <v>-40512.76</v>
      </c>
      <c r="N731">
        <f>IF(ISERROR(VLOOKUP($A$731, 文字檔!W:X, 2, 0)),0,VLOOKUP($A$731, 文字檔!W:X, 2, 0))</f>
        <v>-39112.97</v>
      </c>
      <c r="O731">
        <f>IF(ISERROR(VLOOKUP($A$731, 文字檔!Y:Z, 2, 0)),0,VLOOKUP($A$731, 文字檔!Y:Z, 2, 0))</f>
        <v>23370.94</v>
      </c>
      <c r="P731">
        <f>IF(ISERROR(VLOOKUP($A$731, 文字檔!AA:AB, 2, 0)),0,VLOOKUP($A$731, 文字檔!AA:AB, 2, 0))</f>
        <v>0</v>
      </c>
    </row>
    <row r="732" spans="1:16" ht="16.2">
      <c r="A732" s="7">
        <v>44468</v>
      </c>
      <c r="B732" s="5">
        <f>SUMPRODUCT($C$2:$P$2,$C$732:$P$732)</f>
        <v>-54387.640000000007</v>
      </c>
      <c r="C732" s="5">
        <f>IF(ISERROR(VLOOKUP($A$732, 文字檔!A:B, 2, 0)),0,VLOOKUP($A$732, 文字檔!A:B, 2, 0))</f>
        <v>-26021.279999999999</v>
      </c>
      <c r="D732" s="5">
        <f>IF(ISERROR(VLOOKUP($A$732, 文字檔!C:D, 2, 0)),0,VLOOKUP($A$732, 文字檔!C:D, 2, 0))</f>
        <v>11673.3</v>
      </c>
      <c r="E732" s="5">
        <f>IF(ISERROR(VLOOKUP($A$732, 文字檔!E:F, 2, 0)),0,VLOOKUP($A$732, 文字檔!E:F, 2, 0))</f>
        <v>0</v>
      </c>
      <c r="F732" s="5">
        <f>IF(ISERROR(VLOOKUP($A$732, 文字檔!G:H, 2, 0)),0,VLOOKUP($A$732, 文字檔!G:H, 2, 0))</f>
        <v>-69400</v>
      </c>
      <c r="G732" s="5">
        <f>IF(ISERROR(VLOOKUP($A$732, 文字檔!I:J, 2, 0)),0,VLOOKUP($A$732, 文字檔!I:J, 2, 0))</f>
        <v>0</v>
      </c>
      <c r="H732" s="5">
        <f>IF(ISERROR(VLOOKUP($A$732, 文字檔!K:L, 2, 0)),0,VLOOKUP($A$732, 文字檔!K:L, 2, 0))</f>
        <v>388.01</v>
      </c>
      <c r="I732" s="5">
        <f>IF(ISERROR(VLOOKUP($A$732, 文字檔!M:N, 2, 0)),0,VLOOKUP($A$732, 文字檔!M:N, 2, 0))</f>
        <v>0</v>
      </c>
      <c r="J732" s="5">
        <f>IF(ISERROR(VLOOKUP($A$732, 文字檔!O:P, 2, 0)),0,VLOOKUP($A$732, 文字檔!O:P, 2, 0))</f>
        <v>0</v>
      </c>
      <c r="K732">
        <f>IF(ISERROR(VLOOKUP($A$732, 文字檔!Q:R, 2, 0)),0,VLOOKUP($A$732, 文字檔!Q:R, 2, 0))</f>
        <v>0</v>
      </c>
      <c r="L732">
        <f>IF(ISERROR(VLOOKUP($A$732, 文字檔!S:T, 2, 0)),0,VLOOKUP($A$732, 文字檔!S:T, 2, 0))</f>
        <v>0</v>
      </c>
      <c r="M732">
        <f>IF(ISERROR(VLOOKUP($A$732, 文字檔!U:V, 2, 0)),0,VLOOKUP($A$732, 文字檔!U:V, 2, 0))</f>
        <v>0</v>
      </c>
      <c r="N732">
        <f>IF(ISERROR(VLOOKUP($A$732, 文字檔!W:X, 2, 0)),0,VLOOKUP($A$732, 文字檔!W:X, 2, 0))</f>
        <v>0</v>
      </c>
      <c r="O732">
        <f>IF(ISERROR(VLOOKUP($A$732, 文字檔!Y:Z, 2, 0)),0,VLOOKUP($A$732, 文字檔!Y:Z, 2, 0))</f>
        <v>30676.84</v>
      </c>
      <c r="P732">
        <f>IF(ISERROR(VLOOKUP($A$732, 文字檔!AA:AB, 2, 0)),0,VLOOKUP($A$732, 文字檔!AA:AB, 2, 0))</f>
        <v>-1704.51</v>
      </c>
    </row>
    <row r="733" spans="1:16" ht="16.2">
      <c r="A733" s="7">
        <v>44469</v>
      </c>
      <c r="B733" s="5">
        <f>SUMPRODUCT($C$2:$P$2,$C$733:$P$733)</f>
        <v>-57541.280000000006</v>
      </c>
      <c r="C733" s="5">
        <f>IF(ISERROR(VLOOKUP($A$733, 文字檔!A:B, 2, 0)),0,VLOOKUP($A$733, 文字檔!A:B, 2, 0))</f>
        <v>0</v>
      </c>
      <c r="D733" s="5">
        <f>IF(ISERROR(VLOOKUP($A$733, 文字檔!C:D, 2, 0)),0,VLOOKUP($A$733, 文字檔!C:D, 2, 0))</f>
        <v>0</v>
      </c>
      <c r="E733" s="5">
        <f>IF(ISERROR(VLOOKUP($A$733, 文字檔!E:F, 2, 0)),0,VLOOKUP($A$733, 文字檔!E:F, 2, 0))</f>
        <v>0</v>
      </c>
      <c r="F733" s="5">
        <f>IF(ISERROR(VLOOKUP($A$733, 文字檔!G:H, 2, 0)),0,VLOOKUP($A$733, 文字檔!G:H, 2, 0))</f>
        <v>18800</v>
      </c>
      <c r="G733" s="5">
        <f>IF(ISERROR(VLOOKUP($A$733, 文字檔!I:J, 2, 0)),0,VLOOKUP($A$733, 文字檔!I:J, 2, 0))</f>
        <v>0</v>
      </c>
      <c r="H733" s="5">
        <f>IF(ISERROR(VLOOKUP($A$733, 文字檔!K:L, 2, 0)),0,VLOOKUP($A$733, 文字檔!K:L, 2, 0))</f>
        <v>0</v>
      </c>
      <c r="I733" s="5">
        <f>IF(ISERROR(VLOOKUP($A$733, 文字檔!M:N, 2, 0)),0,VLOOKUP($A$733, 文字檔!M:N, 2, 0))</f>
        <v>-48210.22</v>
      </c>
      <c r="J733" s="5">
        <f>IF(ISERROR(VLOOKUP($A$733, 文字檔!O:P, 2, 0)),0,VLOOKUP($A$733, 文字檔!O:P, 2, 0))</f>
        <v>0</v>
      </c>
      <c r="K733">
        <f>IF(ISERROR(VLOOKUP($A$733, 文字檔!Q:R, 2, 0)),0,VLOOKUP($A$733, 文字檔!Q:R, 2, 0))</f>
        <v>0</v>
      </c>
      <c r="L733">
        <f>IF(ISERROR(VLOOKUP($A$733, 文字檔!S:T, 2, 0)),0,VLOOKUP($A$733, 文字檔!S:T, 2, 0))</f>
        <v>-24807.13</v>
      </c>
      <c r="M733">
        <f>IF(ISERROR(VLOOKUP($A$733, 文字檔!U:V, 2, 0)),0,VLOOKUP($A$733, 文字檔!U:V, 2, 0))</f>
        <v>0</v>
      </c>
      <c r="N733">
        <f>IF(ISERROR(VLOOKUP($A$733, 文字檔!W:X, 2, 0)),0,VLOOKUP($A$733, 文字檔!W:X, 2, 0))</f>
        <v>14888.03</v>
      </c>
      <c r="O733">
        <f>IF(ISERROR(VLOOKUP($A$733, 文字檔!Y:Z, 2, 0)),0,VLOOKUP($A$733, 文字檔!Y:Z, 2, 0))</f>
        <v>-5905.5</v>
      </c>
      <c r="P733">
        <f>IF(ISERROR(VLOOKUP($A$733, 文字檔!AA:AB, 2, 0)),0,VLOOKUP($A$733, 文字檔!AA:AB, 2, 0))</f>
        <v>-12306.46</v>
      </c>
    </row>
    <row r="734" spans="1:16" ht="16.2">
      <c r="A734" s="7">
        <v>44470</v>
      </c>
      <c r="B734" s="5">
        <f>SUMPRODUCT($C$2:$P$2,$C$734:$P$734)</f>
        <v>37706.300000000003</v>
      </c>
      <c r="C734" s="5">
        <f>IF(ISERROR(VLOOKUP($A$734, 文字檔!A:B, 2, 0)),0,VLOOKUP($A$734, 文字檔!A:B, 2, 0))</f>
        <v>27207.81</v>
      </c>
      <c r="D734" s="5">
        <f>IF(ISERROR(VLOOKUP($A$734, 文字檔!C:D, 2, 0)),0,VLOOKUP($A$734, 文字檔!C:D, 2, 0))</f>
        <v>0</v>
      </c>
      <c r="E734" s="5">
        <f>IF(ISERROR(VLOOKUP($A$734, 文字檔!E:F, 2, 0)),0,VLOOKUP($A$734, 文字檔!E:F, 2, 0))</f>
        <v>0</v>
      </c>
      <c r="F734" s="5">
        <f>IF(ISERROR(VLOOKUP($A$734, 文字檔!G:H, 2, 0)),0,VLOOKUP($A$734, 文字檔!G:H, 2, 0))</f>
        <v>-80000</v>
      </c>
      <c r="G734" s="5">
        <f>IF(ISERROR(VLOOKUP($A$734, 文字檔!I:J, 2, 0)),0,VLOOKUP($A$734, 文字檔!I:J, 2, 0))</f>
        <v>21700</v>
      </c>
      <c r="H734" s="5">
        <f>IF(ISERROR(VLOOKUP($A$734, 文字檔!K:L, 2, 0)),0,VLOOKUP($A$734, 文字檔!K:L, 2, 0))</f>
        <v>0</v>
      </c>
      <c r="I734" s="5">
        <f>IF(ISERROR(VLOOKUP($A$734, 文字檔!M:N, 2, 0)),0,VLOOKUP($A$734, 文字檔!M:N, 2, 0))</f>
        <v>0</v>
      </c>
      <c r="J734" s="5">
        <f>IF(ISERROR(VLOOKUP($A$734, 文字檔!O:P, 2, 0)),0,VLOOKUP($A$734, 文字檔!O:P, 2, 0))</f>
        <v>17006.759999999998</v>
      </c>
      <c r="K734">
        <f>IF(ISERROR(VLOOKUP($A$734, 文字檔!Q:R, 2, 0)),0,VLOOKUP($A$734, 文字檔!Q:R, 2, 0))</f>
        <v>0</v>
      </c>
      <c r="L734">
        <f>IF(ISERROR(VLOOKUP($A$734, 文字檔!S:T, 2, 0)),0,VLOOKUP($A$734, 文字檔!S:T, 2, 0))</f>
        <v>0</v>
      </c>
      <c r="M734">
        <f>IF(ISERROR(VLOOKUP($A$734, 文字檔!U:V, 2, 0)),0,VLOOKUP($A$734, 文字檔!U:V, 2, 0))</f>
        <v>0</v>
      </c>
      <c r="N734">
        <f>IF(ISERROR(VLOOKUP($A$734, 文字檔!W:X, 2, 0)),0,VLOOKUP($A$734, 文字檔!W:X, 2, 0))</f>
        <v>-30103.07</v>
      </c>
      <c r="O734">
        <f>IF(ISERROR(VLOOKUP($A$734, 文字檔!Y:Z, 2, 0)),0,VLOOKUP($A$734, 文字檔!Y:Z, 2, 0))</f>
        <v>66194.8</v>
      </c>
      <c r="P734">
        <f>IF(ISERROR(VLOOKUP($A$734, 文字檔!AA:AB, 2, 0)),0,VLOOKUP($A$734, 文字檔!AA:AB, 2, 0))</f>
        <v>15700</v>
      </c>
    </row>
    <row r="735" spans="1:16" ht="16.2">
      <c r="A735" s="7">
        <v>44471</v>
      </c>
      <c r="B735" s="5">
        <f>SUMPRODUCT($C$2:$P$2,$C$735:$P$735)</f>
        <v>0</v>
      </c>
      <c r="C735" s="5">
        <f>IF(ISERROR(VLOOKUP($A$735, 文字檔!A:B, 2, 0)),0,VLOOKUP($A$735, 文字檔!A:B, 2, 0))</f>
        <v>0</v>
      </c>
      <c r="D735" s="5">
        <f>IF(ISERROR(VLOOKUP($A$735, 文字檔!C:D, 2, 0)),0,VLOOKUP($A$735, 文字檔!C:D, 2, 0))</f>
        <v>0</v>
      </c>
      <c r="E735" s="5">
        <f>IF(ISERROR(VLOOKUP($A$735, 文字檔!E:F, 2, 0)),0,VLOOKUP($A$735, 文字檔!E:F, 2, 0))</f>
        <v>0</v>
      </c>
      <c r="F735" s="5">
        <f>IF(ISERROR(VLOOKUP($A$735, 文字檔!G:H, 2, 0)),0,VLOOKUP($A$735, 文字檔!G:H, 2, 0))</f>
        <v>0</v>
      </c>
      <c r="G735" s="5">
        <f>IF(ISERROR(VLOOKUP($A$735, 文字檔!I:J, 2, 0)),0,VLOOKUP($A$735, 文字檔!I:J, 2, 0))</f>
        <v>0</v>
      </c>
      <c r="H735" s="5">
        <f>IF(ISERROR(VLOOKUP($A$735, 文字檔!K:L, 2, 0)),0,VLOOKUP($A$735, 文字檔!K:L, 2, 0))</f>
        <v>0</v>
      </c>
      <c r="I735" s="5">
        <f>IF(ISERROR(VLOOKUP($A$735, 文字檔!M:N, 2, 0)),0,VLOOKUP($A$735, 文字檔!M:N, 2, 0))</f>
        <v>0</v>
      </c>
      <c r="J735" s="5">
        <f>IF(ISERROR(VLOOKUP($A$735, 文字檔!O:P, 2, 0)),0,VLOOKUP($A$735, 文字檔!O:P, 2, 0))</f>
        <v>0</v>
      </c>
      <c r="K735">
        <f>IF(ISERROR(VLOOKUP($A$735, 文字檔!Q:R, 2, 0)),0,VLOOKUP($A$735, 文字檔!Q:R, 2, 0))</f>
        <v>0</v>
      </c>
      <c r="L735">
        <f>IF(ISERROR(VLOOKUP($A$735, 文字檔!S:T, 2, 0)),0,VLOOKUP($A$735, 文字檔!S:T, 2, 0))</f>
        <v>0</v>
      </c>
      <c r="M735">
        <f>IF(ISERROR(VLOOKUP($A$735, 文字檔!U:V, 2, 0)),0,VLOOKUP($A$735, 文字檔!U:V, 2, 0))</f>
        <v>0</v>
      </c>
      <c r="N735">
        <f>IF(ISERROR(VLOOKUP($A$735, 文字檔!W:X, 2, 0)),0,VLOOKUP($A$735, 文字檔!W:X, 2, 0))</f>
        <v>0</v>
      </c>
      <c r="O735">
        <f>IF(ISERROR(VLOOKUP($A$735, 文字檔!Y:Z, 2, 0)),0,VLOOKUP($A$735, 文字檔!Y:Z, 2, 0))</f>
        <v>0</v>
      </c>
      <c r="P735">
        <f>IF(ISERROR(VLOOKUP($A$735, 文字檔!AA:AB, 2, 0)),0,VLOOKUP($A$735, 文字檔!AA:AB, 2, 0))</f>
        <v>0</v>
      </c>
    </row>
    <row r="736" spans="1:16" ht="16.2">
      <c r="A736" s="7">
        <v>44472</v>
      </c>
      <c r="B736" s="5">
        <f>SUMPRODUCT($C$2:$P$2,$C$736:$P$736)</f>
        <v>0</v>
      </c>
      <c r="C736" s="5">
        <f>IF(ISERROR(VLOOKUP($A$736, 文字檔!A:B, 2, 0)),0,VLOOKUP($A$736, 文字檔!A:B, 2, 0))</f>
        <v>0</v>
      </c>
      <c r="D736" s="5">
        <f>IF(ISERROR(VLOOKUP($A$736, 文字檔!C:D, 2, 0)),0,VLOOKUP($A$736, 文字檔!C:D, 2, 0))</f>
        <v>0</v>
      </c>
      <c r="E736" s="5">
        <f>IF(ISERROR(VLOOKUP($A$736, 文字檔!E:F, 2, 0)),0,VLOOKUP($A$736, 文字檔!E:F, 2, 0))</f>
        <v>0</v>
      </c>
      <c r="F736" s="5">
        <f>IF(ISERROR(VLOOKUP($A$736, 文字檔!G:H, 2, 0)),0,VLOOKUP($A$736, 文字檔!G:H, 2, 0))</f>
        <v>0</v>
      </c>
      <c r="G736" s="5">
        <f>IF(ISERROR(VLOOKUP($A$736, 文字檔!I:J, 2, 0)),0,VLOOKUP($A$736, 文字檔!I:J, 2, 0))</f>
        <v>0</v>
      </c>
      <c r="H736" s="5">
        <f>IF(ISERROR(VLOOKUP($A$736, 文字檔!K:L, 2, 0)),0,VLOOKUP($A$736, 文字檔!K:L, 2, 0))</f>
        <v>0</v>
      </c>
      <c r="I736" s="5">
        <f>IF(ISERROR(VLOOKUP($A$736, 文字檔!M:N, 2, 0)),0,VLOOKUP($A$736, 文字檔!M:N, 2, 0))</f>
        <v>0</v>
      </c>
      <c r="J736" s="5">
        <f>IF(ISERROR(VLOOKUP($A$736, 文字檔!O:P, 2, 0)),0,VLOOKUP($A$736, 文字檔!O:P, 2, 0))</f>
        <v>0</v>
      </c>
      <c r="K736">
        <f>IF(ISERROR(VLOOKUP($A$736, 文字檔!Q:R, 2, 0)),0,VLOOKUP($A$736, 文字檔!Q:R, 2, 0))</f>
        <v>0</v>
      </c>
      <c r="L736">
        <f>IF(ISERROR(VLOOKUP($A$736, 文字檔!S:T, 2, 0)),0,VLOOKUP($A$736, 文字檔!S:T, 2, 0))</f>
        <v>0</v>
      </c>
      <c r="M736">
        <f>IF(ISERROR(VLOOKUP($A$736, 文字檔!U:V, 2, 0)),0,VLOOKUP($A$736, 文字檔!U:V, 2, 0))</f>
        <v>0</v>
      </c>
      <c r="N736">
        <f>IF(ISERROR(VLOOKUP($A$736, 文字檔!W:X, 2, 0)),0,VLOOKUP($A$736, 文字檔!W:X, 2, 0))</f>
        <v>0</v>
      </c>
      <c r="O736">
        <f>IF(ISERROR(VLOOKUP($A$736, 文字檔!Y:Z, 2, 0)),0,VLOOKUP($A$736, 文字檔!Y:Z, 2, 0))</f>
        <v>0</v>
      </c>
      <c r="P736">
        <f>IF(ISERROR(VLOOKUP($A$736, 文字檔!AA:AB, 2, 0)),0,VLOOKUP($A$736, 文字檔!AA:AB, 2, 0))</f>
        <v>0</v>
      </c>
    </row>
    <row r="737" spans="1:16" ht="16.2">
      <c r="A737" s="7">
        <v>44473</v>
      </c>
      <c r="B737" s="5">
        <f>SUMPRODUCT($C$2:$P$2,$C$737:$P$737)</f>
        <v>7829.7199999999975</v>
      </c>
      <c r="C737" s="5">
        <f>IF(ISERROR(VLOOKUP($A$737, 文字檔!A:B, 2, 0)),0,VLOOKUP($A$737, 文字檔!A:B, 2, 0))</f>
        <v>0</v>
      </c>
      <c r="D737" s="5">
        <f>IF(ISERROR(VLOOKUP($A$737, 文字檔!C:D, 2, 0)),0,VLOOKUP($A$737, 文字檔!C:D, 2, 0))</f>
        <v>0</v>
      </c>
      <c r="E737" s="5">
        <f>IF(ISERROR(VLOOKUP($A$737, 文字檔!E:F, 2, 0)),0,VLOOKUP($A$737, 文字檔!E:F, 2, 0))</f>
        <v>0</v>
      </c>
      <c r="F737" s="5">
        <f>IF(ISERROR(VLOOKUP($A$737, 文字檔!G:H, 2, 0)),0,VLOOKUP($A$737, 文字檔!G:H, 2, 0))</f>
        <v>-40100</v>
      </c>
      <c r="G737" s="5">
        <f>IF(ISERROR(VLOOKUP($A$737, 文字檔!I:J, 2, 0)),0,VLOOKUP($A$737, 文字檔!I:J, 2, 0))</f>
        <v>-14300</v>
      </c>
      <c r="H737" s="5">
        <f>IF(ISERROR(VLOOKUP($A$737, 文字檔!K:L, 2, 0)),0,VLOOKUP($A$737, 文字檔!K:L, 2, 0))</f>
        <v>0</v>
      </c>
      <c r="I737" s="5">
        <f>IF(ISERROR(VLOOKUP($A$737, 文字檔!M:N, 2, 0)),0,VLOOKUP($A$737, 文字檔!M:N, 2, 0))</f>
        <v>0</v>
      </c>
      <c r="J737" s="5">
        <f>IF(ISERROR(VLOOKUP($A$737, 文字檔!O:P, 2, 0)),0,VLOOKUP($A$737, 文字檔!O:P, 2, 0))</f>
        <v>10615.88</v>
      </c>
      <c r="K737">
        <f>IF(ISERROR(VLOOKUP($A$737, 文字檔!Q:R, 2, 0)),0,VLOOKUP($A$737, 文字檔!Q:R, 2, 0))</f>
        <v>0</v>
      </c>
      <c r="L737">
        <f>IF(ISERROR(VLOOKUP($A$737, 文字檔!S:T, 2, 0)),0,VLOOKUP($A$737, 文字檔!S:T, 2, 0))</f>
        <v>16613.84</v>
      </c>
      <c r="M737">
        <f>IF(ISERROR(VLOOKUP($A$737, 文字檔!U:V, 2, 0)),0,VLOOKUP($A$737, 文字檔!U:V, 2, 0))</f>
        <v>0</v>
      </c>
      <c r="N737">
        <f>IF(ISERROR(VLOOKUP($A$737, 文字檔!W:X, 2, 0)),0,VLOOKUP($A$737, 文字檔!W:X, 2, 0))</f>
        <v>0</v>
      </c>
      <c r="O737">
        <f>IF(ISERROR(VLOOKUP($A$737, 文字檔!Y:Z, 2, 0)),0,VLOOKUP($A$737, 文字檔!Y:Z, 2, 0))</f>
        <v>10900</v>
      </c>
      <c r="P737">
        <f>IF(ISERROR(VLOOKUP($A$737, 文字檔!AA:AB, 2, 0)),0,VLOOKUP($A$737, 文字檔!AA:AB, 2, 0))</f>
        <v>24100</v>
      </c>
    </row>
    <row r="738" spans="1:16" ht="16.2">
      <c r="A738" s="7">
        <v>44474</v>
      </c>
      <c r="B738" s="5">
        <f>SUMPRODUCT($C$2:$P$2,$C$738:$P$738)</f>
        <v>43752.58</v>
      </c>
      <c r="C738" s="5">
        <f>IF(ISERROR(VLOOKUP($A$738, 文字檔!A:B, 2, 0)),0,VLOOKUP($A$738, 文字檔!A:B, 2, 0))</f>
        <v>47223.83</v>
      </c>
      <c r="D738" s="5">
        <f>IF(ISERROR(VLOOKUP($A$738, 文字檔!C:D, 2, 0)),0,VLOOKUP($A$738, 文字檔!C:D, 2, 0))</f>
        <v>0</v>
      </c>
      <c r="E738" s="5">
        <f>IF(ISERROR(VLOOKUP($A$738, 文字檔!E:F, 2, 0)),0,VLOOKUP($A$738, 文字檔!E:F, 2, 0))</f>
        <v>0</v>
      </c>
      <c r="F738" s="5">
        <f>IF(ISERROR(VLOOKUP($A$738, 文字檔!G:H, 2, 0)),0,VLOOKUP($A$738, 文字檔!G:H, 2, 0))</f>
        <v>0</v>
      </c>
      <c r="G738" s="5">
        <f>IF(ISERROR(VLOOKUP($A$738, 文字檔!I:J, 2, 0)),0,VLOOKUP($A$738, 文字檔!I:J, 2, 0))</f>
        <v>-20600</v>
      </c>
      <c r="H738" s="5">
        <f>IF(ISERROR(VLOOKUP($A$738, 文字檔!K:L, 2, 0)),0,VLOOKUP($A$738, 文字檔!K:L, 2, 0))</f>
        <v>28.75</v>
      </c>
      <c r="I738" s="5">
        <f>IF(ISERROR(VLOOKUP($A$738, 文字檔!M:N, 2, 0)),0,VLOOKUP($A$738, 文字檔!M:N, 2, 0))</f>
        <v>0</v>
      </c>
      <c r="J738" s="5">
        <f>IF(ISERROR(VLOOKUP($A$738, 文字檔!O:P, 2, 0)),0,VLOOKUP($A$738, 文字檔!O:P, 2, 0))</f>
        <v>0</v>
      </c>
      <c r="K738">
        <f>IF(ISERROR(VLOOKUP($A$738, 文字檔!Q:R, 2, 0)),0,VLOOKUP($A$738, 文字檔!Q:R, 2, 0))</f>
        <v>0</v>
      </c>
      <c r="L738">
        <f>IF(ISERROR(VLOOKUP($A$738, 文字檔!S:T, 2, 0)),0,VLOOKUP($A$738, 文字檔!S:T, 2, 0))</f>
        <v>0</v>
      </c>
      <c r="M738">
        <f>IF(ISERROR(VLOOKUP($A$738, 文字檔!U:V, 2, 0)),0,VLOOKUP($A$738, 文字檔!U:V, 2, 0))</f>
        <v>0</v>
      </c>
      <c r="N738">
        <f>IF(ISERROR(VLOOKUP($A$738, 文字檔!W:X, 2, 0)),0,VLOOKUP($A$738, 文字檔!W:X, 2, 0))</f>
        <v>25100</v>
      </c>
      <c r="O738">
        <f>IF(ISERROR(VLOOKUP($A$738, 文字檔!Y:Z, 2, 0)),0,VLOOKUP($A$738, 文字檔!Y:Z, 2, 0))</f>
        <v>-8000</v>
      </c>
      <c r="P738">
        <f>IF(ISERROR(VLOOKUP($A$738, 文字檔!AA:AB, 2, 0)),0,VLOOKUP($A$738, 文字檔!AA:AB, 2, 0))</f>
        <v>0</v>
      </c>
    </row>
    <row r="739" spans="1:16" ht="16.2">
      <c r="A739" s="7">
        <v>44475</v>
      </c>
      <c r="B739" s="5">
        <f>SUMPRODUCT($C$2:$P$2,$C$739:$P$739)</f>
        <v>-14182.41</v>
      </c>
      <c r="C739" s="5">
        <f>IF(ISERROR(VLOOKUP($A$739, 文字檔!A:B, 2, 0)),0,VLOOKUP($A$739, 文字檔!A:B, 2, 0))</f>
        <v>0</v>
      </c>
      <c r="D739" s="5">
        <f>IF(ISERROR(VLOOKUP($A$739, 文字檔!C:D, 2, 0)),0,VLOOKUP($A$739, 文字檔!C:D, 2, 0))</f>
        <v>0</v>
      </c>
      <c r="E739" s="5">
        <f>IF(ISERROR(VLOOKUP($A$739, 文字檔!E:F, 2, 0)),0,VLOOKUP($A$739, 文字檔!E:F, 2, 0))</f>
        <v>0</v>
      </c>
      <c r="F739" s="5">
        <f>IF(ISERROR(VLOOKUP($A$739, 文字檔!G:H, 2, 0)),0,VLOOKUP($A$739, 文字檔!G:H, 2, 0))</f>
        <v>0</v>
      </c>
      <c r="G739" s="5">
        <f>IF(ISERROR(VLOOKUP($A$739, 文字檔!I:J, 2, 0)),0,VLOOKUP($A$739, 文字檔!I:J, 2, 0))</f>
        <v>0</v>
      </c>
      <c r="H739" s="5">
        <f>IF(ISERROR(VLOOKUP($A$739, 文字檔!K:L, 2, 0)),0,VLOOKUP($A$739, 文字檔!K:L, 2, 0))</f>
        <v>10817.59</v>
      </c>
      <c r="I739" s="5">
        <f>IF(ISERROR(VLOOKUP($A$739, 文字檔!M:N, 2, 0)),0,VLOOKUP($A$739, 文字檔!M:N, 2, 0))</f>
        <v>0</v>
      </c>
      <c r="J739" s="5">
        <f>IF(ISERROR(VLOOKUP($A$739, 文字檔!O:P, 2, 0)),0,VLOOKUP($A$739, 文字檔!O:P, 2, 0))</f>
        <v>0</v>
      </c>
      <c r="K739">
        <f>IF(ISERROR(VLOOKUP($A$739, 文字檔!Q:R, 2, 0)),0,VLOOKUP($A$739, 文字檔!Q:R, 2, 0))</f>
        <v>0</v>
      </c>
      <c r="L739">
        <f>IF(ISERROR(VLOOKUP($A$739, 文字檔!S:T, 2, 0)),0,VLOOKUP($A$739, 文字檔!S:T, 2, 0))</f>
        <v>0</v>
      </c>
      <c r="M739">
        <f>IF(ISERROR(VLOOKUP($A$739, 文字檔!U:V, 2, 0)),0,VLOOKUP($A$739, 文字檔!U:V, 2, 0))</f>
        <v>0</v>
      </c>
      <c r="N739">
        <f>IF(ISERROR(VLOOKUP($A$739, 文字檔!W:X, 2, 0)),0,VLOOKUP($A$739, 文字檔!W:X, 2, 0))</f>
        <v>-7800</v>
      </c>
      <c r="O739">
        <f>IF(ISERROR(VLOOKUP($A$739, 文字檔!Y:Z, 2, 0)),0,VLOOKUP($A$739, 文字檔!Y:Z, 2, 0))</f>
        <v>-17200</v>
      </c>
      <c r="P739">
        <f>IF(ISERROR(VLOOKUP($A$739, 文字檔!AA:AB, 2, 0)),0,VLOOKUP($A$739, 文字檔!AA:AB, 2, 0))</f>
        <v>0</v>
      </c>
    </row>
    <row r="740" spans="1:16" ht="16.2">
      <c r="A740" s="7">
        <v>44476</v>
      </c>
      <c r="B740" s="5">
        <f>SUMPRODUCT($C$2:$P$2,$C$740:$P$740)</f>
        <v>108600.04999999999</v>
      </c>
      <c r="C740" s="5">
        <f>IF(ISERROR(VLOOKUP($A$740, 文字檔!A:B, 2, 0)),0,VLOOKUP($A$740, 文字檔!A:B, 2, 0))</f>
        <v>3997.85</v>
      </c>
      <c r="D740" s="5">
        <f>IF(ISERROR(VLOOKUP($A$740, 文字檔!C:D, 2, 0)),0,VLOOKUP($A$740, 文字檔!C:D, 2, 0))</f>
        <v>11700</v>
      </c>
      <c r="E740" s="5">
        <f>IF(ISERROR(VLOOKUP($A$740, 文字檔!E:F, 2, 0)),0,VLOOKUP($A$740, 文字檔!E:F, 2, 0))</f>
        <v>0</v>
      </c>
      <c r="F740" s="5">
        <f>IF(ISERROR(VLOOKUP($A$740, 文字檔!G:H, 2, 0)),0,VLOOKUP($A$740, 文字檔!G:H, 2, 0))</f>
        <v>0</v>
      </c>
      <c r="G740" s="5">
        <f>IF(ISERROR(VLOOKUP($A$740, 文字檔!I:J, 2, 0)),0,VLOOKUP($A$740, 文字檔!I:J, 2, 0))</f>
        <v>0</v>
      </c>
      <c r="H740" s="5">
        <f>IF(ISERROR(VLOOKUP($A$740, 文字檔!K:L, 2, 0)),0,VLOOKUP($A$740, 文字檔!K:L, 2, 0))</f>
        <v>405.83</v>
      </c>
      <c r="I740" s="5">
        <f>IF(ISERROR(VLOOKUP($A$740, 文字檔!M:N, 2, 0)),0,VLOOKUP($A$740, 文字檔!M:N, 2, 0))</f>
        <v>0</v>
      </c>
      <c r="J740" s="5">
        <f>IF(ISERROR(VLOOKUP($A$740, 文字檔!O:P, 2, 0)),0,VLOOKUP($A$740, 文字檔!O:P, 2, 0))</f>
        <v>0</v>
      </c>
      <c r="K740">
        <f>IF(ISERROR(VLOOKUP($A$740, 文字檔!Q:R, 2, 0)),0,VLOOKUP($A$740, 文字檔!Q:R, 2, 0))</f>
        <v>-8102.32</v>
      </c>
      <c r="L740">
        <f>IF(ISERROR(VLOOKUP($A$740, 文字檔!S:T, 2, 0)),0,VLOOKUP($A$740, 文字檔!S:T, 2, 0))</f>
        <v>0</v>
      </c>
      <c r="M740">
        <f>IF(ISERROR(VLOOKUP($A$740, 文字檔!U:V, 2, 0)),0,VLOOKUP($A$740, 文字檔!U:V, 2, 0))</f>
        <v>4499.57</v>
      </c>
      <c r="N740">
        <f>IF(ISERROR(VLOOKUP($A$740, 文字檔!W:X, 2, 0)),0,VLOOKUP($A$740, 文字檔!W:X, 2, 0))</f>
        <v>69400</v>
      </c>
      <c r="O740">
        <f>IF(ISERROR(VLOOKUP($A$740, 文字檔!Y:Z, 2, 0)),0,VLOOKUP($A$740, 文字檔!Y:Z, 2, 0))</f>
        <v>25200</v>
      </c>
      <c r="P740">
        <f>IF(ISERROR(VLOOKUP($A$740, 文字檔!AA:AB, 2, 0)),0,VLOOKUP($A$740, 文字檔!AA:AB, 2, 0))</f>
        <v>1499.12</v>
      </c>
    </row>
    <row r="741" spans="1:16" ht="16.2">
      <c r="A741" s="7">
        <v>44477</v>
      </c>
      <c r="B741" s="5">
        <f>SUMPRODUCT($C$2:$P$2,$C$741:$P$741)</f>
        <v>-65901.52</v>
      </c>
      <c r="C741" s="5">
        <f>IF(ISERROR(VLOOKUP($A$741, 文字檔!A:B, 2, 0)),0,VLOOKUP($A$741, 文字檔!A:B, 2, 0))</f>
        <v>0</v>
      </c>
      <c r="D741" s="5">
        <f>IF(ISERROR(VLOOKUP($A$741, 文字檔!C:D, 2, 0)),0,VLOOKUP($A$741, 文字檔!C:D, 2, 0))</f>
        <v>-15800</v>
      </c>
      <c r="E741" s="5">
        <f>IF(ISERROR(VLOOKUP($A$741, 文字檔!E:F, 2, 0)),0,VLOOKUP($A$741, 文字檔!E:F, 2, 0))</f>
        <v>0</v>
      </c>
      <c r="F741" s="5">
        <f>IF(ISERROR(VLOOKUP($A$741, 文字檔!G:H, 2, 0)),0,VLOOKUP($A$741, 文字檔!G:H, 2, 0))</f>
        <v>0</v>
      </c>
      <c r="G741" s="5">
        <f>IF(ISERROR(VLOOKUP($A$741, 文字檔!I:J, 2, 0)),0,VLOOKUP($A$741, 文字檔!I:J, 2, 0))</f>
        <v>0</v>
      </c>
      <c r="H741" s="5">
        <f>IF(ISERROR(VLOOKUP($A$741, 文字檔!K:L, 2, 0)),0,VLOOKUP($A$741, 文字檔!K:L, 2, 0))</f>
        <v>0</v>
      </c>
      <c r="I741" s="5">
        <f>IF(ISERROR(VLOOKUP($A$741, 文字檔!M:N, 2, 0)),0,VLOOKUP($A$741, 文字檔!M:N, 2, 0))</f>
        <v>0</v>
      </c>
      <c r="J741" s="5">
        <f>IF(ISERROR(VLOOKUP($A$741, 文字檔!O:P, 2, 0)),0,VLOOKUP($A$741, 文字檔!O:P, 2, 0))</f>
        <v>0</v>
      </c>
      <c r="K741">
        <f>IF(ISERROR(VLOOKUP($A$741, 文字檔!Q:R, 2, 0)),0,VLOOKUP($A$741, 文字檔!Q:R, 2, 0))</f>
        <v>-15800</v>
      </c>
      <c r="L741">
        <f>IF(ISERROR(VLOOKUP($A$741, 文字檔!S:T, 2, 0)),0,VLOOKUP($A$741, 文字檔!S:T, 2, 0))</f>
        <v>0</v>
      </c>
      <c r="M741">
        <f>IF(ISERROR(VLOOKUP($A$741, 文字檔!U:V, 2, 0)),0,VLOOKUP($A$741, 文字檔!U:V, 2, 0))</f>
        <v>-15800</v>
      </c>
      <c r="N741">
        <f>IF(ISERROR(VLOOKUP($A$741, 文字檔!W:X, 2, 0)),0,VLOOKUP($A$741, 文字檔!W:X, 2, 0))</f>
        <v>-4900.5200000000004</v>
      </c>
      <c r="O741">
        <f>IF(ISERROR(VLOOKUP($A$741, 文字檔!Y:Z, 2, 0)),0,VLOOKUP($A$741, 文字檔!Y:Z, 2, 0))</f>
        <v>2199</v>
      </c>
      <c r="P741">
        <f>IF(ISERROR(VLOOKUP($A$741, 文字檔!AA:AB, 2, 0)),0,VLOOKUP($A$741, 文字檔!AA:AB, 2, 0))</f>
        <v>-15800</v>
      </c>
    </row>
    <row r="742" spans="1:16" ht="16.2">
      <c r="A742" s="7">
        <v>44478</v>
      </c>
      <c r="B742" s="5">
        <f>SUMPRODUCT($C$2:$P$2,$C$742:$P$742)</f>
        <v>0</v>
      </c>
      <c r="C742" s="5">
        <f>IF(ISERROR(VLOOKUP($A$742, 文字檔!A:B, 2, 0)),0,VLOOKUP($A$742, 文字檔!A:B, 2, 0))</f>
        <v>0</v>
      </c>
      <c r="D742" s="5">
        <f>IF(ISERROR(VLOOKUP($A$742, 文字檔!C:D, 2, 0)),0,VLOOKUP($A$742, 文字檔!C:D, 2, 0))</f>
        <v>0</v>
      </c>
      <c r="E742" s="5">
        <f>IF(ISERROR(VLOOKUP($A$742, 文字檔!E:F, 2, 0)),0,VLOOKUP($A$742, 文字檔!E:F, 2, 0))</f>
        <v>0</v>
      </c>
      <c r="F742" s="5">
        <f>IF(ISERROR(VLOOKUP($A$742, 文字檔!G:H, 2, 0)),0,VLOOKUP($A$742, 文字檔!G:H, 2, 0))</f>
        <v>0</v>
      </c>
      <c r="G742" s="5">
        <f>IF(ISERROR(VLOOKUP($A$742, 文字檔!I:J, 2, 0)),0,VLOOKUP($A$742, 文字檔!I:J, 2, 0))</f>
        <v>0</v>
      </c>
      <c r="H742" s="5">
        <f>IF(ISERROR(VLOOKUP($A$742, 文字檔!K:L, 2, 0)),0,VLOOKUP($A$742, 文字檔!K:L, 2, 0))</f>
        <v>0</v>
      </c>
      <c r="I742" s="5">
        <f>IF(ISERROR(VLOOKUP($A$742, 文字檔!M:N, 2, 0)),0,VLOOKUP($A$742, 文字檔!M:N, 2, 0))</f>
        <v>0</v>
      </c>
      <c r="J742" s="5">
        <f>IF(ISERROR(VLOOKUP($A$742, 文字檔!O:P, 2, 0)),0,VLOOKUP($A$742, 文字檔!O:P, 2, 0))</f>
        <v>0</v>
      </c>
      <c r="K742">
        <f>IF(ISERROR(VLOOKUP($A$742, 文字檔!Q:R, 2, 0)),0,VLOOKUP($A$742, 文字檔!Q:R, 2, 0))</f>
        <v>0</v>
      </c>
      <c r="L742">
        <f>IF(ISERROR(VLOOKUP($A$742, 文字檔!S:T, 2, 0)),0,VLOOKUP($A$742, 文字檔!S:T, 2, 0))</f>
        <v>0</v>
      </c>
      <c r="M742">
        <f>IF(ISERROR(VLOOKUP($A$742, 文字檔!U:V, 2, 0)),0,VLOOKUP($A$742, 文字檔!U:V, 2, 0))</f>
        <v>0</v>
      </c>
      <c r="N742">
        <f>IF(ISERROR(VLOOKUP($A$742, 文字檔!W:X, 2, 0)),0,VLOOKUP($A$742, 文字檔!W:X, 2, 0))</f>
        <v>0</v>
      </c>
      <c r="O742">
        <f>IF(ISERROR(VLOOKUP($A$742, 文字檔!Y:Z, 2, 0)),0,VLOOKUP($A$742, 文字檔!Y:Z, 2, 0))</f>
        <v>0</v>
      </c>
      <c r="P742">
        <f>IF(ISERROR(VLOOKUP($A$742, 文字檔!AA:AB, 2, 0)),0,VLOOKUP($A$742, 文字檔!AA:AB, 2, 0))</f>
        <v>0</v>
      </c>
    </row>
    <row r="743" spans="1:16" ht="16.2">
      <c r="A743" s="7">
        <v>44479</v>
      </c>
      <c r="B743" s="5">
        <f>SUMPRODUCT($C$2:$P$2,$C$743:$P$743)</f>
        <v>0</v>
      </c>
      <c r="C743" s="5">
        <f>IF(ISERROR(VLOOKUP($A$743, 文字檔!A:B, 2, 0)),0,VLOOKUP($A$743, 文字檔!A:B, 2, 0))</f>
        <v>0</v>
      </c>
      <c r="D743" s="5">
        <f>IF(ISERROR(VLOOKUP($A$743, 文字檔!C:D, 2, 0)),0,VLOOKUP($A$743, 文字檔!C:D, 2, 0))</f>
        <v>0</v>
      </c>
      <c r="E743" s="5">
        <f>IF(ISERROR(VLOOKUP($A$743, 文字檔!E:F, 2, 0)),0,VLOOKUP($A$743, 文字檔!E:F, 2, 0))</f>
        <v>0</v>
      </c>
      <c r="F743" s="5">
        <f>IF(ISERROR(VLOOKUP($A$743, 文字檔!G:H, 2, 0)),0,VLOOKUP($A$743, 文字檔!G:H, 2, 0))</f>
        <v>0</v>
      </c>
      <c r="G743" s="5">
        <f>IF(ISERROR(VLOOKUP($A$743, 文字檔!I:J, 2, 0)),0,VLOOKUP($A$743, 文字檔!I:J, 2, 0))</f>
        <v>0</v>
      </c>
      <c r="H743" s="5">
        <f>IF(ISERROR(VLOOKUP($A$743, 文字檔!K:L, 2, 0)),0,VLOOKUP($A$743, 文字檔!K:L, 2, 0))</f>
        <v>0</v>
      </c>
      <c r="I743" s="5">
        <f>IF(ISERROR(VLOOKUP($A$743, 文字檔!M:N, 2, 0)),0,VLOOKUP($A$743, 文字檔!M:N, 2, 0))</f>
        <v>0</v>
      </c>
      <c r="J743" s="5">
        <f>IF(ISERROR(VLOOKUP($A$743, 文字檔!O:P, 2, 0)),0,VLOOKUP($A$743, 文字檔!O:P, 2, 0))</f>
        <v>0</v>
      </c>
      <c r="K743">
        <f>IF(ISERROR(VLOOKUP($A$743, 文字檔!Q:R, 2, 0)),0,VLOOKUP($A$743, 文字檔!Q:R, 2, 0))</f>
        <v>0</v>
      </c>
      <c r="L743">
        <f>IF(ISERROR(VLOOKUP($A$743, 文字檔!S:T, 2, 0)),0,VLOOKUP($A$743, 文字檔!S:T, 2, 0))</f>
        <v>0</v>
      </c>
      <c r="M743">
        <f>IF(ISERROR(VLOOKUP($A$743, 文字檔!U:V, 2, 0)),0,VLOOKUP($A$743, 文字檔!U:V, 2, 0))</f>
        <v>0</v>
      </c>
      <c r="N743">
        <f>IF(ISERROR(VLOOKUP($A$743, 文字檔!W:X, 2, 0)),0,VLOOKUP($A$743, 文字檔!W:X, 2, 0))</f>
        <v>0</v>
      </c>
      <c r="O743">
        <f>IF(ISERROR(VLOOKUP($A$743, 文字檔!Y:Z, 2, 0)),0,VLOOKUP($A$743, 文字檔!Y:Z, 2, 0))</f>
        <v>0</v>
      </c>
      <c r="P743">
        <f>IF(ISERROR(VLOOKUP($A$743, 文字檔!AA:AB, 2, 0)),0,VLOOKUP($A$743, 文字檔!AA:AB, 2, 0))</f>
        <v>0</v>
      </c>
    </row>
    <row r="744" spans="1:16" ht="16.2">
      <c r="A744" s="7">
        <v>44480</v>
      </c>
      <c r="B744" s="5">
        <f>SUMPRODUCT($C$2:$P$2,$C$744:$P$744)</f>
        <v>0</v>
      </c>
      <c r="C744" s="5">
        <f>IF(ISERROR(VLOOKUP($A$744, 文字檔!A:B, 2, 0)),0,VLOOKUP($A$744, 文字檔!A:B, 2, 0))</f>
        <v>0</v>
      </c>
      <c r="D744" s="5">
        <f>IF(ISERROR(VLOOKUP($A$744, 文字檔!C:D, 2, 0)),0,VLOOKUP($A$744, 文字檔!C:D, 2, 0))</f>
        <v>0</v>
      </c>
      <c r="E744" s="5">
        <f>IF(ISERROR(VLOOKUP($A$744, 文字檔!E:F, 2, 0)),0,VLOOKUP($A$744, 文字檔!E:F, 2, 0))</f>
        <v>0</v>
      </c>
      <c r="F744" s="5">
        <f>IF(ISERROR(VLOOKUP($A$744, 文字檔!G:H, 2, 0)),0,VLOOKUP($A$744, 文字檔!G:H, 2, 0))</f>
        <v>0</v>
      </c>
      <c r="G744" s="5">
        <f>IF(ISERROR(VLOOKUP($A$744, 文字檔!I:J, 2, 0)),0,VLOOKUP($A$744, 文字檔!I:J, 2, 0))</f>
        <v>0</v>
      </c>
      <c r="H744" s="5">
        <f>IF(ISERROR(VLOOKUP($A$744, 文字檔!K:L, 2, 0)),0,VLOOKUP($A$744, 文字檔!K:L, 2, 0))</f>
        <v>0</v>
      </c>
      <c r="I744" s="5">
        <f>IF(ISERROR(VLOOKUP($A$744, 文字檔!M:N, 2, 0)),0,VLOOKUP($A$744, 文字檔!M:N, 2, 0))</f>
        <v>0</v>
      </c>
      <c r="J744" s="5">
        <f>IF(ISERROR(VLOOKUP($A$744, 文字檔!O:P, 2, 0)),0,VLOOKUP($A$744, 文字檔!O:P, 2, 0))</f>
        <v>0</v>
      </c>
      <c r="K744">
        <f>IF(ISERROR(VLOOKUP($A$744, 文字檔!Q:R, 2, 0)),0,VLOOKUP($A$744, 文字檔!Q:R, 2, 0))</f>
        <v>0</v>
      </c>
      <c r="L744">
        <f>IF(ISERROR(VLOOKUP($A$744, 文字檔!S:T, 2, 0)),0,VLOOKUP($A$744, 文字檔!S:T, 2, 0))</f>
        <v>0</v>
      </c>
      <c r="M744">
        <f>IF(ISERROR(VLOOKUP($A$744, 文字檔!U:V, 2, 0)),0,VLOOKUP($A$744, 文字檔!U:V, 2, 0))</f>
        <v>0</v>
      </c>
      <c r="N744">
        <f>IF(ISERROR(VLOOKUP($A$744, 文字檔!W:X, 2, 0)),0,VLOOKUP($A$744, 文字檔!W:X, 2, 0))</f>
        <v>0</v>
      </c>
      <c r="O744">
        <f>IF(ISERROR(VLOOKUP($A$744, 文字檔!Y:Z, 2, 0)),0,VLOOKUP($A$744, 文字檔!Y:Z, 2, 0))</f>
        <v>0</v>
      </c>
      <c r="P744">
        <f>IF(ISERROR(VLOOKUP($A$744, 文字檔!AA:AB, 2, 0)),0,VLOOKUP($A$744, 文字檔!AA:AB, 2, 0))</f>
        <v>0</v>
      </c>
    </row>
    <row r="745" spans="1:16" ht="16.2">
      <c r="A745" s="7">
        <v>44481</v>
      </c>
      <c r="B745" s="5">
        <f>SUMPRODUCT($C$2:$P$2,$C$745:$P$745)</f>
        <v>-266511.35999999999</v>
      </c>
      <c r="C745" s="5">
        <f>IF(ISERROR(VLOOKUP($A$745, 文字檔!A:B, 2, 0)),0,VLOOKUP($A$745, 文字檔!A:B, 2, 0))</f>
        <v>-36765.06</v>
      </c>
      <c r="D745" s="5">
        <f>IF(ISERROR(VLOOKUP($A$745, 文字檔!C:D, 2, 0)),0,VLOOKUP($A$745, 文字檔!C:D, 2, 0))</f>
        <v>-43900</v>
      </c>
      <c r="E745" s="5">
        <f>IF(ISERROR(VLOOKUP($A$745, 文字檔!E:F, 2, 0)),0,VLOOKUP($A$745, 文字檔!E:F, 2, 0))</f>
        <v>0</v>
      </c>
      <c r="F745" s="5">
        <f>IF(ISERROR(VLOOKUP($A$745, 文字檔!G:H, 2, 0)),0,VLOOKUP($A$745, 文字檔!G:H, 2, 0))</f>
        <v>0</v>
      </c>
      <c r="G745" s="5">
        <f>IF(ISERROR(VLOOKUP($A$745, 文字檔!I:J, 2, 0)),0,VLOOKUP($A$745, 文字檔!I:J, 2, 0))</f>
        <v>0</v>
      </c>
      <c r="H745" s="5">
        <f>IF(ISERROR(VLOOKUP($A$745, 文字檔!K:L, 2, 0)),0,VLOOKUP($A$745, 文字檔!K:L, 2, 0))</f>
        <v>216.3</v>
      </c>
      <c r="I745" s="5">
        <f>IF(ISERROR(VLOOKUP($A$745, 文字檔!M:N, 2, 0)),0,VLOOKUP($A$745, 文字檔!M:N, 2, 0))</f>
        <v>0</v>
      </c>
      <c r="J745" s="5">
        <f>IF(ISERROR(VLOOKUP($A$745, 文字檔!O:P, 2, 0)),0,VLOOKUP($A$745, 文字檔!O:P, 2, 0))</f>
        <v>-17962.599999999999</v>
      </c>
      <c r="K745">
        <f>IF(ISERROR(VLOOKUP($A$745, 文字檔!Q:R, 2, 0)),0,VLOOKUP($A$745, 文字檔!Q:R, 2, 0))</f>
        <v>-41800</v>
      </c>
      <c r="L745">
        <f>IF(ISERROR(VLOOKUP($A$745, 文字檔!S:T, 2, 0)),0,VLOOKUP($A$745, 文字檔!S:T, 2, 0))</f>
        <v>0</v>
      </c>
      <c r="M745">
        <f>IF(ISERROR(VLOOKUP($A$745, 文字檔!U:V, 2, 0)),0,VLOOKUP($A$745, 文字檔!U:V, 2, 0))</f>
        <v>-46300</v>
      </c>
      <c r="N745">
        <f>IF(ISERROR(VLOOKUP($A$745, 文字檔!W:X, 2, 0)),0,VLOOKUP($A$745, 文字檔!W:X, 2, 0))</f>
        <v>-4100</v>
      </c>
      <c r="O745">
        <f>IF(ISERROR(VLOOKUP($A$745, 文字檔!Y:Z, 2, 0)),0,VLOOKUP($A$745, 文字檔!Y:Z, 2, 0))</f>
        <v>-47000</v>
      </c>
      <c r="P745">
        <f>IF(ISERROR(VLOOKUP($A$745, 文字檔!AA:AB, 2, 0)),0,VLOOKUP($A$745, 文字檔!AA:AB, 2, 0))</f>
        <v>-28900</v>
      </c>
    </row>
    <row r="746" spans="1:16" ht="16.2">
      <c r="A746" s="7">
        <v>44482</v>
      </c>
      <c r="B746" s="5">
        <f>SUMPRODUCT($C$2:$P$2,$C$746:$P$746)</f>
        <v>8408.0800000000017</v>
      </c>
      <c r="C746" s="5">
        <f>IF(ISERROR(VLOOKUP($A$746, 文字檔!A:B, 2, 0)),0,VLOOKUP($A$746, 文字檔!A:B, 2, 0))</f>
        <v>0</v>
      </c>
      <c r="D746" s="5">
        <f>IF(ISERROR(VLOOKUP($A$746, 文字檔!C:D, 2, 0)),0,VLOOKUP($A$746, 文字檔!C:D, 2, 0))</f>
        <v>0</v>
      </c>
      <c r="E746" s="5">
        <f>IF(ISERROR(VLOOKUP($A$746, 文字檔!E:F, 2, 0)),0,VLOOKUP($A$746, 文字檔!E:F, 2, 0))</f>
        <v>0</v>
      </c>
      <c r="F746" s="5">
        <f>IF(ISERROR(VLOOKUP($A$746, 文字檔!G:H, 2, 0)),0,VLOOKUP($A$746, 文字檔!G:H, 2, 0))</f>
        <v>0</v>
      </c>
      <c r="G746" s="5">
        <f>IF(ISERROR(VLOOKUP($A$746, 文字檔!I:J, 2, 0)),0,VLOOKUP($A$746, 文字檔!I:J, 2, 0))</f>
        <v>17500</v>
      </c>
      <c r="H746" s="5">
        <f>IF(ISERROR(VLOOKUP($A$746, 文字檔!K:L, 2, 0)),0,VLOOKUP($A$746, 文字檔!K:L, 2, 0))</f>
        <v>-9391.92</v>
      </c>
      <c r="I746" s="5">
        <f>IF(ISERROR(VLOOKUP($A$746, 文字檔!M:N, 2, 0)),0,VLOOKUP($A$746, 文字檔!M:N, 2, 0))</f>
        <v>0</v>
      </c>
      <c r="J746" s="5">
        <f>IF(ISERROR(VLOOKUP($A$746, 文字檔!O:P, 2, 0)),0,VLOOKUP($A$746, 文字檔!O:P, 2, 0))</f>
        <v>0</v>
      </c>
      <c r="K746">
        <f>IF(ISERROR(VLOOKUP($A$746, 文字檔!Q:R, 2, 0)),0,VLOOKUP($A$746, 文字檔!Q:R, 2, 0))</f>
        <v>-20000</v>
      </c>
      <c r="L746">
        <f>IF(ISERROR(VLOOKUP($A$746, 文字檔!S:T, 2, 0)),0,VLOOKUP($A$746, 文字檔!S:T, 2, 0))</f>
        <v>0</v>
      </c>
      <c r="M746">
        <f>IF(ISERROR(VLOOKUP($A$746, 文字檔!U:V, 2, 0)),0,VLOOKUP($A$746, 文字檔!U:V, 2, 0))</f>
        <v>0</v>
      </c>
      <c r="N746">
        <f>IF(ISERROR(VLOOKUP($A$746, 文字檔!W:X, 2, 0)),0,VLOOKUP($A$746, 文字檔!W:X, 2, 0))</f>
        <v>-12300</v>
      </c>
      <c r="O746">
        <f>IF(ISERROR(VLOOKUP($A$746, 文字檔!Y:Z, 2, 0)),0,VLOOKUP($A$746, 文字檔!Y:Z, 2, 0))</f>
        <v>32600</v>
      </c>
      <c r="P746">
        <f>IF(ISERROR(VLOOKUP($A$746, 文字檔!AA:AB, 2, 0)),0,VLOOKUP($A$746, 文字檔!AA:AB, 2, 0))</f>
        <v>0</v>
      </c>
    </row>
    <row r="747" spans="1:16" ht="16.2">
      <c r="A747" s="7">
        <v>44483</v>
      </c>
      <c r="B747" s="5">
        <f>SUMPRODUCT($C$2:$P$2,$C$747:$P$747)</f>
        <v>-51250.49</v>
      </c>
      <c r="C747" s="5">
        <f>IF(ISERROR(VLOOKUP($A$747, 文字檔!A:B, 2, 0)),0,VLOOKUP($A$747, 文字檔!A:B, 2, 0))</f>
        <v>7212.85</v>
      </c>
      <c r="D747" s="5">
        <f>IF(ISERROR(VLOOKUP($A$747, 文字檔!C:D, 2, 0)),0,VLOOKUP($A$747, 文字檔!C:D, 2, 0))</f>
        <v>0</v>
      </c>
      <c r="E747" s="5">
        <f>IF(ISERROR(VLOOKUP($A$747, 文字檔!E:F, 2, 0)),0,VLOOKUP($A$747, 文字檔!E:F, 2, 0))</f>
        <v>0</v>
      </c>
      <c r="F747" s="5">
        <f>IF(ISERROR(VLOOKUP($A$747, 文字檔!G:H, 2, 0)),0,VLOOKUP($A$747, 文字檔!G:H, 2, 0))</f>
        <v>0</v>
      </c>
      <c r="G747" s="5">
        <f>IF(ISERROR(VLOOKUP($A$747, 文字檔!I:J, 2, 0)),0,VLOOKUP($A$747, 文字檔!I:J, 2, 0))</f>
        <v>-8800</v>
      </c>
      <c r="H747" s="5">
        <f>IF(ISERROR(VLOOKUP($A$747, 文字檔!K:L, 2, 0)),0,VLOOKUP($A$747, 文字檔!K:L, 2, 0))</f>
        <v>-9990.15</v>
      </c>
      <c r="I747" s="5">
        <f>IF(ISERROR(VLOOKUP($A$747, 文字檔!M:N, 2, 0)),0,VLOOKUP($A$747, 文字檔!M:N, 2, 0))</f>
        <v>0</v>
      </c>
      <c r="J747" s="5">
        <f>IF(ISERROR(VLOOKUP($A$747, 文字檔!O:P, 2, 0)),0,VLOOKUP($A$747, 文字檔!O:P, 2, 0))</f>
        <v>-16988.5</v>
      </c>
      <c r="K747">
        <f>IF(ISERROR(VLOOKUP($A$747, 文字檔!Q:R, 2, 0)),0,VLOOKUP($A$747, 文字檔!Q:R, 2, 0))</f>
        <v>17400</v>
      </c>
      <c r="L747">
        <f>IF(ISERROR(VLOOKUP($A$747, 文字檔!S:T, 2, 0)),0,VLOOKUP($A$747, 文字檔!S:T, 2, 0))</f>
        <v>11215.31</v>
      </c>
      <c r="M747">
        <f>IF(ISERROR(VLOOKUP($A$747, 文字檔!U:V, 2, 0)),0,VLOOKUP($A$747, 文字檔!U:V, 2, 0))</f>
        <v>0</v>
      </c>
      <c r="N747">
        <f>IF(ISERROR(VLOOKUP($A$747, 文字檔!W:X, 2, 0)),0,VLOOKUP($A$747, 文字檔!W:X, 2, 0))</f>
        <v>-13200</v>
      </c>
      <c r="O747">
        <f>IF(ISERROR(VLOOKUP($A$747, 文字檔!Y:Z, 2, 0)),0,VLOOKUP($A$747, 文字檔!Y:Z, 2, 0))</f>
        <v>-38100</v>
      </c>
      <c r="P747">
        <f>IF(ISERROR(VLOOKUP($A$747, 文字檔!AA:AB, 2, 0)),0,VLOOKUP($A$747, 文字檔!AA:AB, 2, 0))</f>
        <v>0</v>
      </c>
    </row>
    <row r="748" spans="1:16" ht="16.2">
      <c r="A748" s="7">
        <v>44484</v>
      </c>
      <c r="B748" s="5">
        <f>SUMPRODUCT($C$2:$P$2,$C$748:$P$748)</f>
        <v>259599.02000000002</v>
      </c>
      <c r="C748" s="5">
        <f>IF(ISERROR(VLOOKUP($A$748, 文字檔!A:B, 2, 0)),0,VLOOKUP($A$748, 文字檔!A:B, 2, 0))</f>
        <v>16600.29</v>
      </c>
      <c r="D748" s="5">
        <f>IF(ISERROR(VLOOKUP($A$748, 文字檔!C:D, 2, 0)),0,VLOOKUP($A$748, 文字檔!C:D, 2, 0))</f>
        <v>10098.19</v>
      </c>
      <c r="E748" s="5">
        <f>IF(ISERROR(VLOOKUP($A$748, 文字檔!E:F, 2, 0)),0,VLOOKUP($A$748, 文字檔!E:F, 2, 0))</f>
        <v>0</v>
      </c>
      <c r="F748" s="5">
        <f>IF(ISERROR(VLOOKUP($A$748, 文字檔!G:H, 2, 0)),0,VLOOKUP($A$748, 文字檔!G:H, 2, 0))</f>
        <v>0</v>
      </c>
      <c r="G748" s="5">
        <f>IF(ISERROR(VLOOKUP($A$748, 文字檔!I:J, 2, 0)),0,VLOOKUP($A$748, 文字檔!I:J, 2, 0))</f>
        <v>75000</v>
      </c>
      <c r="H748" s="5">
        <f>IF(ISERROR(VLOOKUP($A$748, 文字檔!K:L, 2, 0)),0,VLOOKUP($A$748, 文字檔!K:L, 2, 0))</f>
        <v>-19197.59</v>
      </c>
      <c r="I748" s="5">
        <f>IF(ISERROR(VLOOKUP($A$748, 文字檔!M:N, 2, 0)),0,VLOOKUP($A$748, 文字檔!M:N, 2, 0))</f>
        <v>42700</v>
      </c>
      <c r="J748" s="5">
        <f>IF(ISERROR(VLOOKUP($A$748, 文字檔!O:P, 2, 0)),0,VLOOKUP($A$748, 文字檔!O:P, 2, 0))</f>
        <v>0</v>
      </c>
      <c r="K748">
        <f>IF(ISERROR(VLOOKUP($A$748, 文字檔!Q:R, 2, 0)),0,VLOOKUP($A$748, 文字檔!Q:R, 2, 0))</f>
        <v>75000</v>
      </c>
      <c r="L748">
        <f>IF(ISERROR(VLOOKUP($A$748, 文字檔!S:T, 2, 0)),0,VLOOKUP($A$748, 文字檔!S:T, 2, 0))</f>
        <v>0</v>
      </c>
      <c r="M748">
        <f>IF(ISERROR(VLOOKUP($A$748, 文字檔!U:V, 2, 0)),0,VLOOKUP($A$748, 文字檔!U:V, 2, 0))</f>
        <v>0</v>
      </c>
      <c r="N748">
        <f>IF(ISERROR(VLOOKUP($A$748, 文字檔!W:X, 2, 0)),0,VLOOKUP($A$748, 文字檔!W:X, 2, 0))</f>
        <v>0</v>
      </c>
      <c r="O748">
        <f>IF(ISERROR(VLOOKUP($A$748, 文字檔!Y:Z, 2, 0)),0,VLOOKUP($A$748, 文字檔!Y:Z, 2, 0))</f>
        <v>49700</v>
      </c>
      <c r="P748">
        <f>IF(ISERROR(VLOOKUP($A$748, 文字檔!AA:AB, 2, 0)),0,VLOOKUP($A$748, 文字檔!AA:AB, 2, 0))</f>
        <v>9698.1299999999992</v>
      </c>
    </row>
    <row r="749" spans="1:16" ht="16.2">
      <c r="A749" s="7">
        <v>44485</v>
      </c>
      <c r="B749" s="5">
        <f>SUMPRODUCT($C$2:$P$2,$C$749:$P$749)</f>
        <v>0</v>
      </c>
      <c r="C749" s="5">
        <f>IF(ISERROR(VLOOKUP($A$749, 文字檔!A:B, 2, 0)),0,VLOOKUP($A$749, 文字檔!A:B, 2, 0))</f>
        <v>0</v>
      </c>
      <c r="D749" s="5">
        <f>IF(ISERROR(VLOOKUP($A$749, 文字檔!C:D, 2, 0)),0,VLOOKUP($A$749, 文字檔!C:D, 2, 0))</f>
        <v>0</v>
      </c>
      <c r="E749" s="5">
        <f>IF(ISERROR(VLOOKUP($A$749, 文字檔!E:F, 2, 0)),0,VLOOKUP($A$749, 文字檔!E:F, 2, 0))</f>
        <v>0</v>
      </c>
      <c r="F749" s="5">
        <f>IF(ISERROR(VLOOKUP($A$749, 文字檔!G:H, 2, 0)),0,VLOOKUP($A$749, 文字檔!G:H, 2, 0))</f>
        <v>0</v>
      </c>
      <c r="G749" s="5">
        <f>IF(ISERROR(VLOOKUP($A$749, 文字檔!I:J, 2, 0)),0,VLOOKUP($A$749, 文字檔!I:J, 2, 0))</f>
        <v>0</v>
      </c>
      <c r="H749" s="5">
        <f>IF(ISERROR(VLOOKUP($A$749, 文字檔!K:L, 2, 0)),0,VLOOKUP($A$749, 文字檔!K:L, 2, 0))</f>
        <v>0</v>
      </c>
      <c r="I749" s="5">
        <f>IF(ISERROR(VLOOKUP($A$749, 文字檔!M:N, 2, 0)),0,VLOOKUP($A$749, 文字檔!M:N, 2, 0))</f>
        <v>0</v>
      </c>
      <c r="J749" s="5">
        <f>IF(ISERROR(VLOOKUP($A$749, 文字檔!O:P, 2, 0)),0,VLOOKUP($A$749, 文字檔!O:P, 2, 0))</f>
        <v>0</v>
      </c>
      <c r="K749">
        <f>IF(ISERROR(VLOOKUP($A$749, 文字檔!Q:R, 2, 0)),0,VLOOKUP($A$749, 文字檔!Q:R, 2, 0))</f>
        <v>0</v>
      </c>
      <c r="L749">
        <f>IF(ISERROR(VLOOKUP($A$749, 文字檔!S:T, 2, 0)),0,VLOOKUP($A$749, 文字檔!S:T, 2, 0))</f>
        <v>0</v>
      </c>
      <c r="M749">
        <f>IF(ISERROR(VLOOKUP($A$749, 文字檔!U:V, 2, 0)),0,VLOOKUP($A$749, 文字檔!U:V, 2, 0))</f>
        <v>0</v>
      </c>
      <c r="N749">
        <f>IF(ISERROR(VLOOKUP($A$749, 文字檔!W:X, 2, 0)),0,VLOOKUP($A$749, 文字檔!W:X, 2, 0))</f>
        <v>0</v>
      </c>
      <c r="O749">
        <f>IF(ISERROR(VLOOKUP($A$749, 文字檔!Y:Z, 2, 0)),0,VLOOKUP($A$749, 文字檔!Y:Z, 2, 0))</f>
        <v>0</v>
      </c>
      <c r="P749">
        <f>IF(ISERROR(VLOOKUP($A$749, 文字檔!AA:AB, 2, 0)),0,VLOOKUP($A$749, 文字檔!AA:AB, 2, 0))</f>
        <v>0</v>
      </c>
    </row>
    <row r="750" spans="1:16" ht="16.2">
      <c r="A750" s="7">
        <v>44486</v>
      </c>
      <c r="B750" s="5">
        <f>SUMPRODUCT($C$2:$P$2,$C$750:$P$750)</f>
        <v>0</v>
      </c>
      <c r="C750" s="5">
        <f>IF(ISERROR(VLOOKUP($A$750, 文字檔!A:B, 2, 0)),0,VLOOKUP($A$750, 文字檔!A:B, 2, 0))</f>
        <v>0</v>
      </c>
      <c r="D750" s="5">
        <f>IF(ISERROR(VLOOKUP($A$750, 文字檔!C:D, 2, 0)),0,VLOOKUP($A$750, 文字檔!C:D, 2, 0))</f>
        <v>0</v>
      </c>
      <c r="E750" s="5">
        <f>IF(ISERROR(VLOOKUP($A$750, 文字檔!E:F, 2, 0)),0,VLOOKUP($A$750, 文字檔!E:F, 2, 0))</f>
        <v>0</v>
      </c>
      <c r="F750" s="5">
        <f>IF(ISERROR(VLOOKUP($A$750, 文字檔!G:H, 2, 0)),0,VLOOKUP($A$750, 文字檔!G:H, 2, 0))</f>
        <v>0</v>
      </c>
      <c r="G750" s="5">
        <f>IF(ISERROR(VLOOKUP($A$750, 文字檔!I:J, 2, 0)),0,VLOOKUP($A$750, 文字檔!I:J, 2, 0))</f>
        <v>0</v>
      </c>
      <c r="H750" s="5">
        <f>IF(ISERROR(VLOOKUP($A$750, 文字檔!K:L, 2, 0)),0,VLOOKUP($A$750, 文字檔!K:L, 2, 0))</f>
        <v>0</v>
      </c>
      <c r="I750" s="5">
        <f>IF(ISERROR(VLOOKUP($A$750, 文字檔!M:N, 2, 0)),0,VLOOKUP($A$750, 文字檔!M:N, 2, 0))</f>
        <v>0</v>
      </c>
      <c r="J750" s="5">
        <f>IF(ISERROR(VLOOKUP($A$750, 文字檔!O:P, 2, 0)),0,VLOOKUP($A$750, 文字檔!O:P, 2, 0))</f>
        <v>0</v>
      </c>
      <c r="K750">
        <f>IF(ISERROR(VLOOKUP($A$750, 文字檔!Q:R, 2, 0)),0,VLOOKUP($A$750, 文字檔!Q:R, 2, 0))</f>
        <v>0</v>
      </c>
      <c r="L750">
        <f>IF(ISERROR(VLOOKUP($A$750, 文字檔!S:T, 2, 0)),0,VLOOKUP($A$750, 文字檔!S:T, 2, 0))</f>
        <v>0</v>
      </c>
      <c r="M750">
        <f>IF(ISERROR(VLOOKUP($A$750, 文字檔!U:V, 2, 0)),0,VLOOKUP($A$750, 文字檔!U:V, 2, 0))</f>
        <v>0</v>
      </c>
      <c r="N750">
        <f>IF(ISERROR(VLOOKUP($A$750, 文字檔!W:X, 2, 0)),0,VLOOKUP($A$750, 文字檔!W:X, 2, 0))</f>
        <v>0</v>
      </c>
      <c r="O750">
        <f>IF(ISERROR(VLOOKUP($A$750, 文字檔!Y:Z, 2, 0)),0,VLOOKUP($A$750, 文字檔!Y:Z, 2, 0))</f>
        <v>0</v>
      </c>
      <c r="P750">
        <f>IF(ISERROR(VLOOKUP($A$750, 文字檔!AA:AB, 2, 0)),0,VLOOKUP($A$750, 文字檔!AA:AB, 2, 0))</f>
        <v>0</v>
      </c>
    </row>
    <row r="751" spans="1:16" ht="16.2">
      <c r="A751" s="7">
        <v>44487</v>
      </c>
      <c r="B751" s="5">
        <f>SUMPRODUCT($C$2:$P$2,$C$751:$P$751)</f>
        <v>-39807.58</v>
      </c>
      <c r="C751" s="5">
        <f>IF(ISERROR(VLOOKUP($A$751, 文字檔!A:B, 2, 0)),0,VLOOKUP($A$751, 文字檔!A:B, 2, 0))</f>
        <v>0</v>
      </c>
      <c r="D751" s="5">
        <f>IF(ISERROR(VLOOKUP($A$751, 文字檔!C:D, 2, 0)),0,VLOOKUP($A$751, 文字檔!C:D, 2, 0))</f>
        <v>-11000</v>
      </c>
      <c r="E751" s="5">
        <f>IF(ISERROR(VLOOKUP($A$751, 文字檔!E:F, 2, 0)),0,VLOOKUP($A$751, 文字檔!E:F, 2, 0))</f>
        <v>0</v>
      </c>
      <c r="F751" s="5">
        <f>IF(ISERROR(VLOOKUP($A$751, 文字檔!G:H, 2, 0)),0,VLOOKUP($A$751, 文字檔!G:H, 2, 0))</f>
        <v>0</v>
      </c>
      <c r="G751" s="5">
        <f>IF(ISERROR(VLOOKUP($A$751, 文字檔!I:J, 2, 0)),0,VLOOKUP($A$751, 文字檔!I:J, 2, 0))</f>
        <v>5895.64</v>
      </c>
      <c r="H751" s="5">
        <f>IF(ISERROR(VLOOKUP($A$751, 文字檔!K:L, 2, 0)),0,VLOOKUP($A$751, 文字檔!K:L, 2, 0))</f>
        <v>0</v>
      </c>
      <c r="I751" s="5">
        <f>IF(ISERROR(VLOOKUP($A$751, 文字檔!M:N, 2, 0)),0,VLOOKUP($A$751, 文字檔!M:N, 2, 0))</f>
        <v>-11000</v>
      </c>
      <c r="J751" s="5">
        <f>IF(ISERROR(VLOOKUP($A$751, 文字檔!O:P, 2, 0)),0,VLOOKUP($A$751, 文字檔!O:P, 2, 0))</f>
        <v>0</v>
      </c>
      <c r="K751">
        <f>IF(ISERROR(VLOOKUP($A$751, 文字檔!Q:R, 2, 0)),0,VLOOKUP($A$751, 文字檔!Q:R, 2, 0))</f>
        <v>-11000</v>
      </c>
      <c r="L751">
        <f>IF(ISERROR(VLOOKUP($A$751, 文字檔!S:T, 2, 0)),0,VLOOKUP($A$751, 文字檔!S:T, 2, 0))</f>
        <v>0</v>
      </c>
      <c r="M751">
        <f>IF(ISERROR(VLOOKUP($A$751, 文字檔!U:V, 2, 0)),0,VLOOKUP($A$751, 文字檔!U:V, 2, 0))</f>
        <v>0</v>
      </c>
      <c r="N751">
        <f>IF(ISERROR(VLOOKUP($A$751, 文字檔!W:X, 2, 0)),0,VLOOKUP($A$751, 文字檔!W:X, 2, 0))</f>
        <v>0</v>
      </c>
      <c r="O751">
        <f>IF(ISERROR(VLOOKUP($A$751, 文字檔!Y:Z, 2, 0)),0,VLOOKUP($A$751, 文字檔!Y:Z, 2, 0))</f>
        <v>-1703.22</v>
      </c>
      <c r="P751">
        <f>IF(ISERROR(VLOOKUP($A$751, 文字檔!AA:AB, 2, 0)),0,VLOOKUP($A$751, 文字檔!AA:AB, 2, 0))</f>
        <v>-11000</v>
      </c>
    </row>
    <row r="752" spans="1:16" ht="16.2">
      <c r="A752" s="7">
        <v>44488</v>
      </c>
      <c r="B752" s="5">
        <f>SUMPRODUCT($C$2:$P$2,$C$752:$P$752)</f>
        <v>169841.87</v>
      </c>
      <c r="C752" s="5">
        <f>IF(ISERROR(VLOOKUP($A$752, 文字檔!A:B, 2, 0)),0,VLOOKUP($A$752, 文字檔!A:B, 2, 0))</f>
        <v>-12224.19</v>
      </c>
      <c r="D752" s="5">
        <f>IF(ISERROR(VLOOKUP($A$752, 文字檔!C:D, 2, 0)),0,VLOOKUP($A$752, 文字檔!C:D, 2, 0))</f>
        <v>39292.28</v>
      </c>
      <c r="E752" s="5">
        <f>IF(ISERROR(VLOOKUP($A$752, 文字檔!E:F, 2, 0)),0,VLOOKUP($A$752, 文字檔!E:F, 2, 0))</f>
        <v>0</v>
      </c>
      <c r="F752" s="5">
        <f>IF(ISERROR(VLOOKUP($A$752, 文字檔!G:H, 2, 0)),0,VLOOKUP($A$752, 文字檔!G:H, 2, 0))</f>
        <v>0</v>
      </c>
      <c r="G752" s="5">
        <f>IF(ISERROR(VLOOKUP($A$752, 文字檔!I:J, 2, 0)),0,VLOOKUP($A$752, 文字檔!I:J, 2, 0))</f>
        <v>0</v>
      </c>
      <c r="H752" s="5">
        <f>IF(ISERROR(VLOOKUP($A$752, 文字檔!K:L, 2, 0)),0,VLOOKUP($A$752, 文字檔!K:L, 2, 0))</f>
        <v>8894.23</v>
      </c>
      <c r="I752" s="5">
        <f>IF(ISERROR(VLOOKUP($A$752, 文字檔!M:N, 2, 0)),0,VLOOKUP($A$752, 文字檔!M:N, 2, 0))</f>
        <v>21394.85</v>
      </c>
      <c r="J752" s="5">
        <f>IF(ISERROR(VLOOKUP($A$752, 文字檔!O:P, 2, 0)),0,VLOOKUP($A$752, 文字檔!O:P, 2, 0))</f>
        <v>0</v>
      </c>
      <c r="K752">
        <f>IF(ISERROR(VLOOKUP($A$752, 文字檔!Q:R, 2, 0)),0,VLOOKUP($A$752, 文字檔!Q:R, 2, 0))</f>
        <v>36200</v>
      </c>
      <c r="L752">
        <f>IF(ISERROR(VLOOKUP($A$752, 文字檔!S:T, 2, 0)),0,VLOOKUP($A$752, 文字檔!S:T, 2, 0))</f>
        <v>0</v>
      </c>
      <c r="M752">
        <f>IF(ISERROR(VLOOKUP($A$752, 文字檔!U:V, 2, 0)),0,VLOOKUP($A$752, 文字檔!U:V, 2, 0))</f>
        <v>-8508.3799999999992</v>
      </c>
      <c r="N752">
        <f>IF(ISERROR(VLOOKUP($A$752, 文字檔!W:X, 2, 0)),0,VLOOKUP($A$752, 文字檔!W:X, 2, 0))</f>
        <v>30497.47</v>
      </c>
      <c r="O752">
        <f>IF(ISERROR(VLOOKUP($A$752, 文字檔!Y:Z, 2, 0)),0,VLOOKUP($A$752, 文字檔!Y:Z, 2, 0))</f>
        <v>18095.61</v>
      </c>
      <c r="P752">
        <f>IF(ISERROR(VLOOKUP($A$752, 文字檔!AA:AB, 2, 0)),0,VLOOKUP($A$752, 文字檔!AA:AB, 2, 0))</f>
        <v>36200</v>
      </c>
    </row>
    <row r="753" spans="1:16" ht="16.2">
      <c r="A753" s="7">
        <v>44489</v>
      </c>
      <c r="B753" s="5">
        <f>SUMPRODUCT($C$2:$P$2,$C$753:$P$753)</f>
        <v>5429.6799999999994</v>
      </c>
      <c r="C753" s="5">
        <f>IF(ISERROR(VLOOKUP($A$753, 文字檔!A:B, 2, 0)),0,VLOOKUP($A$753, 文字檔!A:B, 2, 0))</f>
        <v>0</v>
      </c>
      <c r="D753" s="5">
        <f>IF(ISERROR(VLOOKUP($A$753, 文字檔!C:D, 2, 0)),0,VLOOKUP($A$753, 文字檔!C:D, 2, 0))</f>
        <v>0</v>
      </c>
      <c r="E753" s="5">
        <f>IF(ISERROR(VLOOKUP($A$753, 文字檔!E:F, 2, 0)),0,VLOOKUP($A$753, 文字檔!E:F, 2, 0))</f>
        <v>0</v>
      </c>
      <c r="F753" s="5">
        <f>IF(ISERROR(VLOOKUP($A$753, 文字檔!G:H, 2, 0)),0,VLOOKUP($A$753, 文字檔!G:H, 2, 0))</f>
        <v>0</v>
      </c>
      <c r="G753" s="5">
        <f>IF(ISERROR(VLOOKUP($A$753, 文字檔!I:J, 2, 0)),0,VLOOKUP($A$753, 文字檔!I:J, 2, 0))</f>
        <v>0</v>
      </c>
      <c r="H753" s="5">
        <f>IF(ISERROR(VLOOKUP($A$753, 文字檔!K:L, 2, 0)),0,VLOOKUP($A$753, 文字檔!K:L, 2, 0))</f>
        <v>4873.3</v>
      </c>
      <c r="I753" s="5">
        <f>IF(ISERROR(VLOOKUP($A$753, 文字檔!M:N, 2, 0)),0,VLOOKUP($A$753, 文字檔!M:N, 2, 0))</f>
        <v>9691.2900000000009</v>
      </c>
      <c r="J753" s="5">
        <f>IF(ISERROR(VLOOKUP($A$753, 文字檔!O:P, 2, 0)),0,VLOOKUP($A$753, 文字檔!O:P, 2, 0))</f>
        <v>0</v>
      </c>
      <c r="K753">
        <f>IF(ISERROR(VLOOKUP($A$753, 文字檔!Q:R, 2, 0)),0,VLOOKUP($A$753, 文字檔!Q:R, 2, 0))</f>
        <v>-5306.46</v>
      </c>
      <c r="L753">
        <f>IF(ISERROR(VLOOKUP($A$753, 文字檔!S:T, 2, 0)),0,VLOOKUP($A$753, 文字檔!S:T, 2, 0))</f>
        <v>0</v>
      </c>
      <c r="M753">
        <f>IF(ISERROR(VLOOKUP($A$753, 文字檔!U:V, 2, 0)),0,VLOOKUP($A$753, 文字檔!U:V, 2, 0))</f>
        <v>-5306.46</v>
      </c>
      <c r="N753">
        <f>IF(ISERROR(VLOOKUP($A$753, 文字檔!W:X, 2, 0)),0,VLOOKUP($A$753, 文字檔!W:X, 2, 0))</f>
        <v>1692.49</v>
      </c>
      <c r="O753">
        <f>IF(ISERROR(VLOOKUP($A$753, 文字檔!Y:Z, 2, 0)),0,VLOOKUP($A$753, 文字檔!Y:Z, 2, 0))</f>
        <v>5091.9799999999996</v>
      </c>
      <c r="P753">
        <f>IF(ISERROR(VLOOKUP($A$753, 文字檔!AA:AB, 2, 0)),0,VLOOKUP($A$753, 文字檔!AA:AB, 2, 0))</f>
        <v>-5306.46</v>
      </c>
    </row>
    <row r="754" spans="1:16" ht="16.2">
      <c r="A754" s="7">
        <v>44490</v>
      </c>
      <c r="B754" s="5">
        <f>SUMPRODUCT($C$2:$P$2,$C$754:$P$754)</f>
        <v>12915.239999999998</v>
      </c>
      <c r="C754" s="5">
        <f>IF(ISERROR(VLOOKUP($A$754, 文字檔!A:B, 2, 0)),0,VLOOKUP($A$754, 文字檔!A:B, 2, 0))</f>
        <v>16965.849999999999</v>
      </c>
      <c r="D754" s="5">
        <f>IF(ISERROR(VLOOKUP($A$754, 文字檔!C:D, 2, 0)),0,VLOOKUP($A$754, 文字檔!C:D, 2, 0))</f>
        <v>0</v>
      </c>
      <c r="E754" s="5">
        <f>IF(ISERROR(VLOOKUP($A$754, 文字檔!E:F, 2, 0)),0,VLOOKUP($A$754, 文字檔!E:F, 2, 0))</f>
        <v>0</v>
      </c>
      <c r="F754" s="5">
        <f>IF(ISERROR(VLOOKUP($A$754, 文字檔!G:H, 2, 0)),0,VLOOKUP($A$754, 文字檔!G:H, 2, 0))</f>
        <v>0</v>
      </c>
      <c r="G754" s="5">
        <f>IF(ISERROR(VLOOKUP($A$754, 文字檔!I:J, 2, 0)),0,VLOOKUP($A$754, 文字檔!I:J, 2, 0))</f>
        <v>0</v>
      </c>
      <c r="H754" s="5">
        <f>IF(ISERROR(VLOOKUP($A$754, 文字檔!K:L, 2, 0)),0,VLOOKUP($A$754, 文字檔!K:L, 2, 0))</f>
        <v>3185.07</v>
      </c>
      <c r="I754" s="5">
        <f>IF(ISERROR(VLOOKUP($A$754, 文字檔!M:N, 2, 0)),0,VLOOKUP($A$754, 文字檔!M:N, 2, 0))</f>
        <v>0</v>
      </c>
      <c r="J754" s="5">
        <f>IF(ISERROR(VLOOKUP($A$754, 文字檔!O:P, 2, 0)),0,VLOOKUP($A$754, 文字檔!O:P, 2, 0))</f>
        <v>0</v>
      </c>
      <c r="K754">
        <f>IF(ISERROR(VLOOKUP($A$754, 文字檔!Q:R, 2, 0)),0,VLOOKUP($A$754, 文字檔!Q:R, 2, 0))</f>
        <v>0</v>
      </c>
      <c r="L754">
        <f>IF(ISERROR(VLOOKUP($A$754, 文字檔!S:T, 2, 0)),0,VLOOKUP($A$754, 文字檔!S:T, 2, 0))</f>
        <v>10782.91</v>
      </c>
      <c r="M754">
        <f>IF(ISERROR(VLOOKUP($A$754, 文字檔!U:V, 2, 0)),0,VLOOKUP($A$754, 文字檔!U:V, 2, 0))</f>
        <v>0</v>
      </c>
      <c r="N754">
        <f>IF(ISERROR(VLOOKUP($A$754, 文字檔!W:X, 2, 0)),0,VLOOKUP($A$754, 文字檔!W:X, 2, 0))</f>
        <v>0</v>
      </c>
      <c r="O754">
        <f>IF(ISERROR(VLOOKUP($A$754, 文字檔!Y:Z, 2, 0)),0,VLOOKUP($A$754, 文字檔!Y:Z, 2, 0))</f>
        <v>0</v>
      </c>
      <c r="P754">
        <f>IF(ISERROR(VLOOKUP($A$754, 文字檔!AA:AB, 2, 0)),0,VLOOKUP($A$754, 文字檔!AA:AB, 2, 0))</f>
        <v>-18018.59</v>
      </c>
    </row>
    <row r="755" spans="1:16" ht="16.2">
      <c r="A755" s="7">
        <v>44491</v>
      </c>
      <c r="B755" s="5">
        <f>SUMPRODUCT($C$2:$P$2,$C$755:$P$755)</f>
        <v>-29232.55</v>
      </c>
      <c r="C755" s="5">
        <f>IF(ISERROR(VLOOKUP($A$755, 文字檔!A:B, 2, 0)),0,VLOOKUP($A$755, 文字檔!A:B, 2, 0))</f>
        <v>0</v>
      </c>
      <c r="D755" s="5">
        <f>IF(ISERROR(VLOOKUP($A$755, 文字檔!C:D, 2, 0)),0,VLOOKUP($A$755, 文字檔!C:D, 2, 0))</f>
        <v>0</v>
      </c>
      <c r="E755" s="5">
        <f>IF(ISERROR(VLOOKUP($A$755, 文字檔!E:F, 2, 0)),0,VLOOKUP($A$755, 文字檔!E:F, 2, 0))</f>
        <v>0</v>
      </c>
      <c r="F755" s="5">
        <f>IF(ISERROR(VLOOKUP($A$755, 文字檔!G:H, 2, 0)),0,VLOOKUP($A$755, 文字檔!G:H, 2, 0))</f>
        <v>0</v>
      </c>
      <c r="G755" s="5">
        <f>IF(ISERROR(VLOOKUP($A$755, 文字檔!I:J, 2, 0)),0,VLOOKUP($A$755, 文字檔!I:J, 2, 0))</f>
        <v>0</v>
      </c>
      <c r="H755" s="5">
        <f>IF(ISERROR(VLOOKUP($A$755, 文字檔!K:L, 2, 0)),0,VLOOKUP($A$755, 文字檔!K:L, 2, 0))</f>
        <v>-16410.73</v>
      </c>
      <c r="I755" s="5">
        <f>IF(ISERROR(VLOOKUP($A$755, 文字檔!M:N, 2, 0)),0,VLOOKUP($A$755, 文字檔!M:N, 2, 0))</f>
        <v>694.56</v>
      </c>
      <c r="J755" s="5">
        <f>IF(ISERROR(VLOOKUP($A$755, 文字檔!O:P, 2, 0)),0,VLOOKUP($A$755, 文字檔!O:P, 2, 0))</f>
        <v>0</v>
      </c>
      <c r="K755">
        <f>IF(ISERROR(VLOOKUP($A$755, 文字檔!Q:R, 2, 0)),0,VLOOKUP($A$755, 文字檔!Q:R, 2, 0))</f>
        <v>0</v>
      </c>
      <c r="L755">
        <f>IF(ISERROR(VLOOKUP($A$755, 文字檔!S:T, 2, 0)),0,VLOOKUP($A$755, 文字檔!S:T, 2, 0))</f>
        <v>0</v>
      </c>
      <c r="M755">
        <f>IF(ISERROR(VLOOKUP($A$755, 文字檔!U:V, 2, 0)),0,VLOOKUP($A$755, 文字檔!U:V, 2, 0))</f>
        <v>0</v>
      </c>
      <c r="N755">
        <f>IF(ISERROR(VLOOKUP($A$755, 文字檔!W:X, 2, 0)),0,VLOOKUP($A$755, 文字檔!W:X, 2, 0))</f>
        <v>0</v>
      </c>
      <c r="O755">
        <f>IF(ISERROR(VLOOKUP($A$755, 文字檔!Y:Z, 2, 0)),0,VLOOKUP($A$755, 文字檔!Y:Z, 2, 0))</f>
        <v>-13516.38</v>
      </c>
      <c r="P755">
        <f>IF(ISERROR(VLOOKUP($A$755, 文字檔!AA:AB, 2, 0)),0,VLOOKUP($A$755, 文字檔!AA:AB, 2, 0))</f>
        <v>0</v>
      </c>
    </row>
    <row r="756" spans="1:16" ht="16.2">
      <c r="A756" s="7">
        <v>44492</v>
      </c>
      <c r="B756" s="5">
        <f>SUMPRODUCT($C$2:$P$2,$C$756:$P$756)</f>
        <v>0</v>
      </c>
      <c r="C756" s="5">
        <f>IF(ISERROR(VLOOKUP($A$756, 文字檔!A:B, 2, 0)),0,VLOOKUP($A$756, 文字檔!A:B, 2, 0))</f>
        <v>0</v>
      </c>
      <c r="D756" s="5">
        <f>IF(ISERROR(VLOOKUP($A$756, 文字檔!C:D, 2, 0)),0,VLOOKUP($A$756, 文字檔!C:D, 2, 0))</f>
        <v>0</v>
      </c>
      <c r="E756" s="5">
        <f>IF(ISERROR(VLOOKUP($A$756, 文字檔!E:F, 2, 0)),0,VLOOKUP($A$756, 文字檔!E:F, 2, 0))</f>
        <v>0</v>
      </c>
      <c r="F756" s="5">
        <f>IF(ISERROR(VLOOKUP($A$756, 文字檔!G:H, 2, 0)),0,VLOOKUP($A$756, 文字檔!G:H, 2, 0))</f>
        <v>0</v>
      </c>
      <c r="G756" s="5">
        <f>IF(ISERROR(VLOOKUP($A$756, 文字檔!I:J, 2, 0)),0,VLOOKUP($A$756, 文字檔!I:J, 2, 0))</f>
        <v>0</v>
      </c>
      <c r="H756" s="5">
        <f>IF(ISERROR(VLOOKUP($A$756, 文字檔!K:L, 2, 0)),0,VLOOKUP($A$756, 文字檔!K:L, 2, 0))</f>
        <v>0</v>
      </c>
      <c r="I756" s="5">
        <f>IF(ISERROR(VLOOKUP($A$756, 文字檔!M:N, 2, 0)),0,VLOOKUP($A$756, 文字檔!M:N, 2, 0))</f>
        <v>0</v>
      </c>
      <c r="J756" s="5">
        <f>IF(ISERROR(VLOOKUP($A$756, 文字檔!O:P, 2, 0)),0,VLOOKUP($A$756, 文字檔!O:P, 2, 0))</f>
        <v>0</v>
      </c>
      <c r="K756">
        <f>IF(ISERROR(VLOOKUP($A$756, 文字檔!Q:R, 2, 0)),0,VLOOKUP($A$756, 文字檔!Q:R, 2, 0))</f>
        <v>0</v>
      </c>
      <c r="L756">
        <f>IF(ISERROR(VLOOKUP($A$756, 文字檔!S:T, 2, 0)),0,VLOOKUP($A$756, 文字檔!S:T, 2, 0))</f>
        <v>0</v>
      </c>
      <c r="M756">
        <f>IF(ISERROR(VLOOKUP($A$756, 文字檔!U:V, 2, 0)),0,VLOOKUP($A$756, 文字檔!U:V, 2, 0))</f>
        <v>0</v>
      </c>
      <c r="N756">
        <f>IF(ISERROR(VLOOKUP($A$756, 文字檔!W:X, 2, 0)),0,VLOOKUP($A$756, 文字檔!W:X, 2, 0))</f>
        <v>0</v>
      </c>
      <c r="O756">
        <f>IF(ISERROR(VLOOKUP($A$756, 文字檔!Y:Z, 2, 0)),0,VLOOKUP($A$756, 文字檔!Y:Z, 2, 0))</f>
        <v>0</v>
      </c>
      <c r="P756">
        <f>IF(ISERROR(VLOOKUP($A$756, 文字檔!AA:AB, 2, 0)),0,VLOOKUP($A$756, 文字檔!AA:AB, 2, 0))</f>
        <v>0</v>
      </c>
    </row>
    <row r="757" spans="1:16" ht="16.2">
      <c r="A757" s="7">
        <v>44493</v>
      </c>
      <c r="B757" s="5">
        <f>SUMPRODUCT($C$2:$P$2,$C$757:$P$757)</f>
        <v>0</v>
      </c>
      <c r="C757" s="5">
        <f>IF(ISERROR(VLOOKUP($A$757, 文字檔!A:B, 2, 0)),0,VLOOKUP($A$757, 文字檔!A:B, 2, 0))</f>
        <v>0</v>
      </c>
      <c r="D757" s="5">
        <f>IF(ISERROR(VLOOKUP($A$757, 文字檔!C:D, 2, 0)),0,VLOOKUP($A$757, 文字檔!C:D, 2, 0))</f>
        <v>0</v>
      </c>
      <c r="E757" s="5">
        <f>IF(ISERROR(VLOOKUP($A$757, 文字檔!E:F, 2, 0)),0,VLOOKUP($A$757, 文字檔!E:F, 2, 0))</f>
        <v>0</v>
      </c>
      <c r="F757" s="5">
        <f>IF(ISERROR(VLOOKUP($A$757, 文字檔!G:H, 2, 0)),0,VLOOKUP($A$757, 文字檔!G:H, 2, 0))</f>
        <v>0</v>
      </c>
      <c r="G757" s="5">
        <f>IF(ISERROR(VLOOKUP($A$757, 文字檔!I:J, 2, 0)),0,VLOOKUP($A$757, 文字檔!I:J, 2, 0))</f>
        <v>0</v>
      </c>
      <c r="H757" s="5">
        <f>IF(ISERROR(VLOOKUP($A$757, 文字檔!K:L, 2, 0)),0,VLOOKUP($A$757, 文字檔!K:L, 2, 0))</f>
        <v>0</v>
      </c>
      <c r="I757" s="5">
        <f>IF(ISERROR(VLOOKUP($A$757, 文字檔!M:N, 2, 0)),0,VLOOKUP($A$757, 文字檔!M:N, 2, 0))</f>
        <v>0</v>
      </c>
      <c r="J757" s="5">
        <f>IF(ISERROR(VLOOKUP($A$757, 文字檔!O:P, 2, 0)),0,VLOOKUP($A$757, 文字檔!O:P, 2, 0))</f>
        <v>0</v>
      </c>
      <c r="K757">
        <f>IF(ISERROR(VLOOKUP($A$757, 文字檔!Q:R, 2, 0)),0,VLOOKUP($A$757, 文字檔!Q:R, 2, 0))</f>
        <v>0</v>
      </c>
      <c r="L757">
        <f>IF(ISERROR(VLOOKUP($A$757, 文字檔!S:T, 2, 0)),0,VLOOKUP($A$757, 文字檔!S:T, 2, 0))</f>
        <v>0</v>
      </c>
      <c r="M757">
        <f>IF(ISERROR(VLOOKUP($A$757, 文字檔!U:V, 2, 0)),0,VLOOKUP($A$757, 文字檔!U:V, 2, 0))</f>
        <v>0</v>
      </c>
      <c r="N757">
        <f>IF(ISERROR(VLOOKUP($A$757, 文字檔!W:X, 2, 0)),0,VLOOKUP($A$757, 文字檔!W:X, 2, 0))</f>
        <v>0</v>
      </c>
      <c r="O757">
        <f>IF(ISERROR(VLOOKUP($A$757, 文字檔!Y:Z, 2, 0)),0,VLOOKUP($A$757, 文字檔!Y:Z, 2, 0))</f>
        <v>0</v>
      </c>
      <c r="P757">
        <f>IF(ISERROR(VLOOKUP($A$757, 文字檔!AA:AB, 2, 0)),0,VLOOKUP($A$757, 文字檔!AA:AB, 2, 0))</f>
        <v>0</v>
      </c>
    </row>
    <row r="758" spans="1:16" ht="16.2">
      <c r="A758" s="7">
        <v>44494</v>
      </c>
      <c r="B758" s="5">
        <f>SUMPRODUCT($C$2:$P$2,$C$758:$P$758)</f>
        <v>12859.71</v>
      </c>
      <c r="C758" s="5">
        <f>IF(ISERROR(VLOOKUP($A$758, 文字檔!A:B, 2, 0)),0,VLOOKUP($A$758, 文字檔!A:B, 2, 0))</f>
        <v>26590.14</v>
      </c>
      <c r="D758" s="5">
        <f>IF(ISERROR(VLOOKUP($A$758, 文字檔!C:D, 2, 0)),0,VLOOKUP($A$758, 文字檔!C:D, 2, 0))</f>
        <v>-21103.55</v>
      </c>
      <c r="E758" s="5">
        <f>IF(ISERROR(VLOOKUP($A$758, 文字檔!E:F, 2, 0)),0,VLOOKUP($A$758, 文字檔!E:F, 2, 0))</f>
        <v>0</v>
      </c>
      <c r="F758" s="5">
        <f>IF(ISERROR(VLOOKUP($A$758, 文字檔!G:H, 2, 0)),0,VLOOKUP($A$758, 文字檔!G:H, 2, 0))</f>
        <v>0</v>
      </c>
      <c r="G758" s="5">
        <f>IF(ISERROR(VLOOKUP($A$758, 文字檔!I:J, 2, 0)),0,VLOOKUP($A$758, 文字檔!I:J, 2, 0))</f>
        <v>0</v>
      </c>
      <c r="H758" s="5">
        <f>IF(ISERROR(VLOOKUP($A$758, 文字檔!K:L, 2, 0)),0,VLOOKUP($A$758, 文字檔!K:L, 2, 0))</f>
        <v>-10405.93</v>
      </c>
      <c r="I758" s="5">
        <f>IF(ISERROR(VLOOKUP($A$758, 文字檔!M:N, 2, 0)),0,VLOOKUP($A$758, 文字檔!M:N, 2, 0))</f>
        <v>5093.54</v>
      </c>
      <c r="J758" s="5">
        <f>IF(ISERROR(VLOOKUP($A$758, 文字檔!O:P, 2, 0)),0,VLOOKUP($A$758, 文字檔!O:P, 2, 0))</f>
        <v>0</v>
      </c>
      <c r="K758">
        <f>IF(ISERROR(VLOOKUP($A$758, 文字檔!Q:R, 2, 0)),0,VLOOKUP($A$758, 文字檔!Q:R, 2, 0))</f>
        <v>0</v>
      </c>
      <c r="L758">
        <f>IF(ISERROR(VLOOKUP($A$758, 文字檔!S:T, 2, 0)),0,VLOOKUP($A$758, 文字檔!S:T, 2, 0))</f>
        <v>0</v>
      </c>
      <c r="M758">
        <f>IF(ISERROR(VLOOKUP($A$758, 文字檔!U:V, 2, 0)),0,VLOOKUP($A$758, 文字檔!U:V, 2, 0))</f>
        <v>0</v>
      </c>
      <c r="N758">
        <f>IF(ISERROR(VLOOKUP($A$758, 文字檔!W:X, 2, 0)),0,VLOOKUP($A$758, 文字檔!W:X, 2, 0))</f>
        <v>0</v>
      </c>
      <c r="O758">
        <f>IF(ISERROR(VLOOKUP($A$758, 文字檔!Y:Z, 2, 0)),0,VLOOKUP($A$758, 文字檔!Y:Z, 2, 0))</f>
        <v>12685.51</v>
      </c>
      <c r="P758">
        <f>IF(ISERROR(VLOOKUP($A$758, 文字檔!AA:AB, 2, 0)),0,VLOOKUP($A$758, 文字檔!AA:AB, 2, 0))</f>
        <v>0</v>
      </c>
    </row>
    <row r="759" spans="1:16" ht="16.2">
      <c r="A759" s="7">
        <v>44495</v>
      </c>
      <c r="B759" s="5">
        <f>SUMPRODUCT($C$2:$P$2,$C$759:$P$759)</f>
        <v>13190.599999999999</v>
      </c>
      <c r="C759" s="5">
        <f>IF(ISERROR(VLOOKUP($A$759, 文字檔!A:B, 2, 0)),0,VLOOKUP($A$759, 文字檔!A:B, 2, 0))</f>
        <v>-8642.61</v>
      </c>
      <c r="D759" s="5">
        <f>IF(ISERROR(VLOOKUP($A$759, 文字檔!C:D, 2, 0)),0,VLOOKUP($A$759, 文字檔!C:D, 2, 0))</f>
        <v>-12419.79</v>
      </c>
      <c r="E759" s="5">
        <f>IF(ISERROR(VLOOKUP($A$759, 文字檔!E:F, 2, 0)),0,VLOOKUP($A$759, 文字檔!E:F, 2, 0))</f>
        <v>0</v>
      </c>
      <c r="F759" s="5">
        <f>IF(ISERROR(VLOOKUP($A$759, 文字檔!G:H, 2, 0)),0,VLOOKUP($A$759, 文字檔!G:H, 2, 0))</f>
        <v>0</v>
      </c>
      <c r="G759" s="5">
        <f>IF(ISERROR(VLOOKUP($A$759, 文字檔!I:J, 2, 0)),0,VLOOKUP($A$759, 文字檔!I:J, 2, 0))</f>
        <v>14090.75</v>
      </c>
      <c r="H759" s="5">
        <f>IF(ISERROR(VLOOKUP($A$759, 文字檔!K:L, 2, 0)),0,VLOOKUP($A$759, 文字檔!K:L, 2, 0))</f>
        <v>382.01</v>
      </c>
      <c r="I759" s="5">
        <f>IF(ISERROR(VLOOKUP($A$759, 文字檔!M:N, 2, 0)),0,VLOOKUP($A$759, 文字檔!M:N, 2, 0))</f>
        <v>0</v>
      </c>
      <c r="J759" s="5">
        <f>IF(ISERROR(VLOOKUP($A$759, 文字檔!O:P, 2, 0)),0,VLOOKUP($A$759, 文字檔!O:P, 2, 0))</f>
        <v>0</v>
      </c>
      <c r="K759">
        <f>IF(ISERROR(VLOOKUP($A$759, 文字檔!Q:R, 2, 0)),0,VLOOKUP($A$759, 文字檔!Q:R, 2, 0))</f>
        <v>0</v>
      </c>
      <c r="L759">
        <f>IF(ISERROR(VLOOKUP($A$759, 文字檔!S:T, 2, 0)),0,VLOOKUP($A$759, 文字檔!S:T, 2, 0))</f>
        <v>0</v>
      </c>
      <c r="M759">
        <f>IF(ISERROR(VLOOKUP($A$759, 文字檔!U:V, 2, 0)),0,VLOOKUP($A$759, 文字檔!U:V, 2, 0))</f>
        <v>0</v>
      </c>
      <c r="N759">
        <f>IF(ISERROR(VLOOKUP($A$759, 文字檔!W:X, 2, 0)),0,VLOOKUP($A$759, 文字檔!W:X, 2, 0))</f>
        <v>0</v>
      </c>
      <c r="O759">
        <f>IF(ISERROR(VLOOKUP($A$759, 文字檔!Y:Z, 2, 0)),0,VLOOKUP($A$759, 文字檔!Y:Z, 2, 0))</f>
        <v>14090.75</v>
      </c>
      <c r="P759">
        <f>IF(ISERROR(VLOOKUP($A$759, 文字檔!AA:AB, 2, 0)),0,VLOOKUP($A$759, 文字檔!AA:AB, 2, 0))</f>
        <v>5689.49</v>
      </c>
    </row>
    <row r="760" spans="1:16" ht="16.2">
      <c r="A760" s="7">
        <v>44496</v>
      </c>
      <c r="B760" s="5">
        <f>SUMPRODUCT($C$2:$P$2,$C$760:$P$760)</f>
        <v>-85027.27</v>
      </c>
      <c r="C760" s="5">
        <f>IF(ISERROR(VLOOKUP($A$760, 文字檔!A:B, 2, 0)),0,VLOOKUP($A$760, 文字檔!A:B, 2, 0))</f>
        <v>-21440.63</v>
      </c>
      <c r="D760" s="5">
        <f>IF(ISERROR(VLOOKUP($A$760, 文字檔!C:D, 2, 0)),0,VLOOKUP($A$760, 文字檔!C:D, 2, 0))</f>
        <v>4600</v>
      </c>
      <c r="E760" s="5">
        <f>IF(ISERROR(VLOOKUP($A$760, 文字檔!E:F, 2, 0)),0,VLOOKUP($A$760, 文字檔!E:F, 2, 0))</f>
        <v>0</v>
      </c>
      <c r="F760" s="5">
        <f>IF(ISERROR(VLOOKUP($A$760, 文字檔!G:H, 2, 0)),0,VLOOKUP($A$760, 文字檔!G:H, 2, 0))</f>
        <v>0</v>
      </c>
      <c r="G760" s="5">
        <f>IF(ISERROR(VLOOKUP($A$760, 文字檔!I:J, 2, 0)),0,VLOOKUP($A$760, 文字檔!I:J, 2, 0))</f>
        <v>-1711.26</v>
      </c>
      <c r="H760" s="5">
        <f>IF(ISERROR(VLOOKUP($A$760, 文字檔!K:L, 2, 0)),0,VLOOKUP($A$760, 文字檔!K:L, 2, 0))</f>
        <v>1980.45</v>
      </c>
      <c r="I760" s="5">
        <f>IF(ISERROR(VLOOKUP($A$760, 文字檔!M:N, 2, 0)),0,VLOOKUP($A$760, 文字檔!M:N, 2, 0))</f>
        <v>-17421.38</v>
      </c>
      <c r="J760" s="5">
        <f>IF(ISERROR(VLOOKUP($A$760, 文字檔!O:P, 2, 0)),0,VLOOKUP($A$760, 文字檔!O:P, 2, 0))</f>
        <v>0</v>
      </c>
      <c r="K760">
        <f>IF(ISERROR(VLOOKUP($A$760, 文字檔!Q:R, 2, 0)),0,VLOOKUP($A$760, 文字檔!Q:R, 2, 0))</f>
        <v>0</v>
      </c>
      <c r="L760">
        <f>IF(ISERROR(VLOOKUP($A$760, 文字檔!S:T, 2, 0)),0,VLOOKUP($A$760, 文字檔!S:T, 2, 0))</f>
        <v>0</v>
      </c>
      <c r="M760">
        <f>IF(ISERROR(VLOOKUP($A$760, 文字檔!U:V, 2, 0)),0,VLOOKUP($A$760, 文字檔!U:V, 2, 0))</f>
        <v>0</v>
      </c>
      <c r="N760">
        <f>IF(ISERROR(VLOOKUP($A$760, 文字檔!W:X, 2, 0)),0,VLOOKUP($A$760, 文字檔!W:X, 2, 0))</f>
        <v>-3818.5</v>
      </c>
      <c r="O760">
        <f>IF(ISERROR(VLOOKUP($A$760, 文字檔!Y:Z, 2, 0)),0,VLOOKUP($A$760, 文字檔!Y:Z, 2, 0))</f>
        <v>-22908.080000000002</v>
      </c>
      <c r="P760">
        <f>IF(ISERROR(VLOOKUP($A$760, 文字檔!AA:AB, 2, 0)),0,VLOOKUP($A$760, 文字檔!AA:AB, 2, 0))</f>
        <v>-24307.87</v>
      </c>
    </row>
    <row r="761" spans="1:16" ht="16.2">
      <c r="A761" s="7">
        <v>44497</v>
      </c>
      <c r="B761" s="5">
        <f>SUMPRODUCT($C$2:$P$2,$C$761:$P$761)</f>
        <v>-19533.87</v>
      </c>
      <c r="C761" s="5">
        <f>IF(ISERROR(VLOOKUP($A$761, 文字檔!A:B, 2, 0)),0,VLOOKUP($A$761, 文字檔!A:B, 2, 0))</f>
        <v>0</v>
      </c>
      <c r="D761" s="5">
        <f>IF(ISERROR(VLOOKUP($A$761, 文字檔!C:D, 2, 0)),0,VLOOKUP($A$761, 文字檔!C:D, 2, 0))</f>
        <v>-6600</v>
      </c>
      <c r="E761" s="5">
        <f>IF(ISERROR(VLOOKUP($A$761, 文字檔!E:F, 2, 0)),0,VLOOKUP($A$761, 文字檔!E:F, 2, 0))</f>
        <v>0</v>
      </c>
      <c r="F761" s="5">
        <f>IF(ISERROR(VLOOKUP($A$761, 文字檔!G:H, 2, 0)),0,VLOOKUP($A$761, 文字檔!G:H, 2, 0))</f>
        <v>0</v>
      </c>
      <c r="G761" s="5">
        <f>IF(ISERROR(VLOOKUP($A$761, 文字檔!I:J, 2, 0)),0,VLOOKUP($A$761, 文字檔!I:J, 2, 0))</f>
        <v>0</v>
      </c>
      <c r="H761" s="5">
        <f>IF(ISERROR(VLOOKUP($A$761, 文字檔!K:L, 2, 0)),0,VLOOKUP($A$761, 文字檔!K:L, 2, 0))</f>
        <v>0</v>
      </c>
      <c r="I761" s="5">
        <f>IF(ISERROR(VLOOKUP($A$761, 文字檔!M:N, 2, 0)),0,VLOOKUP($A$761, 文字檔!M:N, 2, 0))</f>
        <v>0</v>
      </c>
      <c r="J761" s="5">
        <f>IF(ISERROR(VLOOKUP($A$761, 文字檔!O:P, 2, 0)),0,VLOOKUP($A$761, 文字檔!O:P, 2, 0))</f>
        <v>0</v>
      </c>
      <c r="K761">
        <f>IF(ISERROR(VLOOKUP($A$761, 文字檔!Q:R, 2, 0)),0,VLOOKUP($A$761, 文字檔!Q:R, 2, 0))</f>
        <v>0</v>
      </c>
      <c r="L761">
        <f>IF(ISERROR(VLOOKUP($A$761, 文字檔!S:T, 2, 0)),0,VLOOKUP($A$761, 文字檔!S:T, 2, 0))</f>
        <v>-5021.62</v>
      </c>
      <c r="M761">
        <f>IF(ISERROR(VLOOKUP($A$761, 文字檔!U:V, 2, 0)),0,VLOOKUP($A$761, 文字檔!U:V, 2, 0))</f>
        <v>0</v>
      </c>
      <c r="N761">
        <f>IF(ISERROR(VLOOKUP($A$761, 文字檔!W:X, 2, 0)),0,VLOOKUP($A$761, 文字檔!W:X, 2, 0))</f>
        <v>0</v>
      </c>
      <c r="O761">
        <f>IF(ISERROR(VLOOKUP($A$761, 文字檔!Y:Z, 2, 0)),0,VLOOKUP($A$761, 文字檔!Y:Z, 2, 0))</f>
        <v>-7912.25</v>
      </c>
      <c r="P761">
        <f>IF(ISERROR(VLOOKUP($A$761, 文字檔!AA:AB, 2, 0)),0,VLOOKUP($A$761, 文字檔!AA:AB, 2, 0))</f>
        <v>0</v>
      </c>
    </row>
    <row r="762" spans="1:16" ht="16.2">
      <c r="A762" s="7">
        <v>44498</v>
      </c>
      <c r="B762" s="5">
        <f>SUMPRODUCT($C$2:$P$2,$C$762:$P$762)</f>
        <v>-54187.590000000004</v>
      </c>
      <c r="C762" s="5">
        <f>IF(ISERROR(VLOOKUP($A$762, 文字檔!A:B, 2, 0)),0,VLOOKUP($A$762, 文字檔!A:B, 2, 0))</f>
        <v>1369.33</v>
      </c>
      <c r="D762" s="5">
        <f>IF(ISERROR(VLOOKUP($A$762, 文字檔!C:D, 2, 0)),0,VLOOKUP($A$762, 文字檔!C:D, 2, 0))</f>
        <v>-31506.49</v>
      </c>
      <c r="E762" s="5">
        <f>IF(ISERROR(VLOOKUP($A$762, 文字檔!E:F, 2, 0)),0,VLOOKUP($A$762, 文字檔!E:F, 2, 0))</f>
        <v>0</v>
      </c>
      <c r="F762" s="5">
        <f>IF(ISERROR(VLOOKUP($A$762, 文字檔!G:H, 2, 0)),0,VLOOKUP($A$762, 文字檔!G:H, 2, 0))</f>
        <v>0</v>
      </c>
      <c r="G762" s="5">
        <f>IF(ISERROR(VLOOKUP($A$762, 文字檔!I:J, 2, 0)),0,VLOOKUP($A$762, 文字檔!I:J, 2, 0))</f>
        <v>0</v>
      </c>
      <c r="H762" s="5">
        <f>IF(ISERROR(VLOOKUP($A$762, 文字檔!K:L, 2, 0)),0,VLOOKUP($A$762, 文字檔!K:L, 2, 0))</f>
        <v>0</v>
      </c>
      <c r="I762" s="5">
        <f>IF(ISERROR(VLOOKUP($A$762, 文字檔!M:N, 2, 0)),0,VLOOKUP($A$762, 文字檔!M:N, 2, 0))</f>
        <v>0</v>
      </c>
      <c r="J762" s="5">
        <f>IF(ISERROR(VLOOKUP($A$762, 文字檔!O:P, 2, 0)),0,VLOOKUP($A$762, 文字檔!O:P, 2, 0))</f>
        <v>8764.5</v>
      </c>
      <c r="K762">
        <f>IF(ISERROR(VLOOKUP($A$762, 文字檔!Q:R, 2, 0)),0,VLOOKUP($A$762, 文字檔!Q:R, 2, 0))</f>
        <v>0</v>
      </c>
      <c r="L762">
        <f>IF(ISERROR(VLOOKUP($A$762, 文字檔!S:T, 2, 0)),0,VLOOKUP($A$762, 文字檔!S:T, 2, 0))</f>
        <v>0</v>
      </c>
      <c r="M762">
        <f>IF(ISERROR(VLOOKUP($A$762, 文字檔!U:V, 2, 0)),0,VLOOKUP($A$762, 文字檔!U:V, 2, 0))</f>
        <v>-13306.46</v>
      </c>
      <c r="N762">
        <f>IF(ISERROR(VLOOKUP($A$762, 文字檔!W:X, 2, 0)),0,VLOOKUP($A$762, 文字檔!W:X, 2, 0))</f>
        <v>-1108.47</v>
      </c>
      <c r="O762">
        <f>IF(ISERROR(VLOOKUP($A$762, 文字檔!Y:Z, 2, 0)),0,VLOOKUP($A$762, 文字檔!Y:Z, 2, 0))</f>
        <v>-18400</v>
      </c>
      <c r="P762">
        <f>IF(ISERROR(VLOOKUP($A$762, 文字檔!AA:AB, 2, 0)),0,VLOOKUP($A$762, 文字檔!AA:AB, 2, 0))</f>
        <v>0</v>
      </c>
    </row>
    <row r="763" spans="1:16" ht="16.2">
      <c r="A763" s="7">
        <v>44499</v>
      </c>
      <c r="B763" s="5">
        <f>SUMPRODUCT($C$2:$P$2,$C$763:$P$763)</f>
        <v>0</v>
      </c>
      <c r="C763" s="5">
        <f>IF(ISERROR(VLOOKUP($A$763, 文字檔!A:B, 2, 0)),0,VLOOKUP($A$763, 文字檔!A:B, 2, 0))</f>
        <v>0</v>
      </c>
      <c r="D763" s="5">
        <f>IF(ISERROR(VLOOKUP($A$763, 文字檔!C:D, 2, 0)),0,VLOOKUP($A$763, 文字檔!C:D, 2, 0))</f>
        <v>0</v>
      </c>
      <c r="E763" s="5">
        <f>IF(ISERROR(VLOOKUP($A$763, 文字檔!E:F, 2, 0)),0,VLOOKUP($A$763, 文字檔!E:F, 2, 0))</f>
        <v>0</v>
      </c>
      <c r="F763" s="5">
        <f>IF(ISERROR(VLOOKUP($A$763, 文字檔!G:H, 2, 0)),0,VLOOKUP($A$763, 文字檔!G:H, 2, 0))</f>
        <v>0</v>
      </c>
      <c r="G763" s="5">
        <f>IF(ISERROR(VLOOKUP($A$763, 文字檔!I:J, 2, 0)),0,VLOOKUP($A$763, 文字檔!I:J, 2, 0))</f>
        <v>0</v>
      </c>
      <c r="H763" s="5">
        <f>IF(ISERROR(VLOOKUP($A$763, 文字檔!K:L, 2, 0)),0,VLOOKUP($A$763, 文字檔!K:L, 2, 0))</f>
        <v>0</v>
      </c>
      <c r="I763" s="5">
        <f>IF(ISERROR(VLOOKUP($A$763, 文字檔!M:N, 2, 0)),0,VLOOKUP($A$763, 文字檔!M:N, 2, 0))</f>
        <v>0</v>
      </c>
      <c r="J763" s="5">
        <f>IF(ISERROR(VLOOKUP($A$763, 文字檔!O:P, 2, 0)),0,VLOOKUP($A$763, 文字檔!O:P, 2, 0))</f>
        <v>0</v>
      </c>
      <c r="K763">
        <f>IF(ISERROR(VLOOKUP($A$763, 文字檔!Q:R, 2, 0)),0,VLOOKUP($A$763, 文字檔!Q:R, 2, 0))</f>
        <v>0</v>
      </c>
      <c r="L763">
        <f>IF(ISERROR(VLOOKUP($A$763, 文字檔!S:T, 2, 0)),0,VLOOKUP($A$763, 文字檔!S:T, 2, 0))</f>
        <v>0</v>
      </c>
      <c r="M763">
        <f>IF(ISERROR(VLOOKUP($A$763, 文字檔!U:V, 2, 0)),0,VLOOKUP($A$763, 文字檔!U:V, 2, 0))</f>
        <v>0</v>
      </c>
      <c r="N763">
        <f>IF(ISERROR(VLOOKUP($A$763, 文字檔!W:X, 2, 0)),0,VLOOKUP($A$763, 文字檔!W:X, 2, 0))</f>
        <v>0</v>
      </c>
      <c r="O763">
        <f>IF(ISERROR(VLOOKUP($A$763, 文字檔!Y:Z, 2, 0)),0,VLOOKUP($A$763, 文字檔!Y:Z, 2, 0))</f>
        <v>0</v>
      </c>
      <c r="P763">
        <f>IF(ISERROR(VLOOKUP($A$763, 文字檔!AA:AB, 2, 0)),0,VLOOKUP($A$763, 文字檔!AA:AB, 2, 0))</f>
        <v>0</v>
      </c>
    </row>
    <row r="764" spans="1:16" ht="16.2">
      <c r="A764" s="7">
        <v>44500</v>
      </c>
      <c r="B764" s="5">
        <f>SUMPRODUCT($C$2:$P$2,$C$764:$P$764)</f>
        <v>0</v>
      </c>
      <c r="C764" s="5">
        <f>IF(ISERROR(VLOOKUP($A$764, 文字檔!A:B, 2, 0)),0,VLOOKUP($A$764, 文字檔!A:B, 2, 0))</f>
        <v>0</v>
      </c>
      <c r="D764" s="5">
        <f>IF(ISERROR(VLOOKUP($A$764, 文字檔!C:D, 2, 0)),0,VLOOKUP($A$764, 文字檔!C:D, 2, 0))</f>
        <v>0</v>
      </c>
      <c r="E764" s="5">
        <f>IF(ISERROR(VLOOKUP($A$764, 文字檔!E:F, 2, 0)),0,VLOOKUP($A$764, 文字檔!E:F, 2, 0))</f>
        <v>0</v>
      </c>
      <c r="F764" s="5">
        <f>IF(ISERROR(VLOOKUP($A$764, 文字檔!G:H, 2, 0)),0,VLOOKUP($A$764, 文字檔!G:H, 2, 0))</f>
        <v>0</v>
      </c>
      <c r="G764" s="5">
        <f>IF(ISERROR(VLOOKUP($A$764, 文字檔!I:J, 2, 0)),0,VLOOKUP($A$764, 文字檔!I:J, 2, 0))</f>
        <v>0</v>
      </c>
      <c r="H764" s="5">
        <f>IF(ISERROR(VLOOKUP($A$764, 文字檔!K:L, 2, 0)),0,VLOOKUP($A$764, 文字檔!K:L, 2, 0))</f>
        <v>0</v>
      </c>
      <c r="I764" s="5">
        <f>IF(ISERROR(VLOOKUP($A$764, 文字檔!M:N, 2, 0)),0,VLOOKUP($A$764, 文字檔!M:N, 2, 0))</f>
        <v>0</v>
      </c>
      <c r="J764" s="5">
        <f>IF(ISERROR(VLOOKUP($A$764, 文字檔!O:P, 2, 0)),0,VLOOKUP($A$764, 文字檔!O:P, 2, 0))</f>
        <v>0</v>
      </c>
      <c r="K764">
        <f>IF(ISERROR(VLOOKUP($A$764, 文字檔!Q:R, 2, 0)),0,VLOOKUP($A$764, 文字檔!Q:R, 2, 0))</f>
        <v>0</v>
      </c>
      <c r="L764">
        <f>IF(ISERROR(VLOOKUP($A$764, 文字檔!S:T, 2, 0)),0,VLOOKUP($A$764, 文字檔!S:T, 2, 0))</f>
        <v>0</v>
      </c>
      <c r="M764">
        <f>IF(ISERROR(VLOOKUP($A$764, 文字檔!U:V, 2, 0)),0,VLOOKUP($A$764, 文字檔!U:V, 2, 0))</f>
        <v>0</v>
      </c>
      <c r="N764">
        <f>IF(ISERROR(VLOOKUP($A$764, 文字檔!W:X, 2, 0)),0,VLOOKUP($A$764, 文字檔!W:X, 2, 0))</f>
        <v>0</v>
      </c>
      <c r="O764">
        <f>IF(ISERROR(VLOOKUP($A$764, 文字檔!Y:Z, 2, 0)),0,VLOOKUP($A$764, 文字檔!Y:Z, 2, 0))</f>
        <v>0</v>
      </c>
      <c r="P764">
        <f>IF(ISERROR(VLOOKUP($A$764, 文字檔!AA:AB, 2, 0)),0,VLOOKUP($A$764, 文字檔!AA:AB, 2, 0))</f>
        <v>0</v>
      </c>
    </row>
    <row r="765" spans="1:16" ht="16.2">
      <c r="A765" s="7">
        <v>44501</v>
      </c>
      <c r="B765" s="5">
        <f>SUMPRODUCT($C$2:$P$2,$C$765:$P$765)</f>
        <v>-13002.139999999998</v>
      </c>
      <c r="C765" s="5">
        <f>IF(ISERROR(VLOOKUP($A$765, 文字檔!A:B, 2, 0)),0,VLOOKUP($A$765, 文字檔!A:B, 2, 0))</f>
        <v>-4449.24</v>
      </c>
      <c r="D765" s="5">
        <f>IF(ISERROR(VLOOKUP($A$765, 文字檔!C:D, 2, 0)),0,VLOOKUP($A$765, 文字檔!C:D, 2, 0))</f>
        <v>0</v>
      </c>
      <c r="E765" s="5">
        <f>IF(ISERROR(VLOOKUP($A$765, 文字檔!E:F, 2, 0)),0,VLOOKUP($A$765, 文字檔!E:F, 2, 0))</f>
        <v>0</v>
      </c>
      <c r="F765" s="5">
        <f>IF(ISERROR(VLOOKUP($A$765, 文字檔!G:H, 2, 0)),0,VLOOKUP($A$765, 文字檔!G:H, 2, 0))</f>
        <v>0</v>
      </c>
      <c r="G765" s="5">
        <f>IF(ISERROR(VLOOKUP($A$765, 文字檔!I:J, 2, 0)),0,VLOOKUP($A$765, 文字檔!I:J, 2, 0))</f>
        <v>-5713.15</v>
      </c>
      <c r="H765" s="5">
        <f>IF(ISERROR(VLOOKUP($A$765, 文字檔!K:L, 2, 0)),0,VLOOKUP($A$765, 文字檔!K:L, 2, 0))</f>
        <v>-24.71</v>
      </c>
      <c r="I765" s="5">
        <f>IF(ISERROR(VLOOKUP($A$765, 文字檔!M:N, 2, 0)),0,VLOOKUP($A$765, 文字檔!M:N, 2, 0))</f>
        <v>0</v>
      </c>
      <c r="J765" s="5">
        <f>IF(ISERROR(VLOOKUP($A$765, 文字檔!O:P, 2, 0)),0,VLOOKUP($A$765, 文字檔!O:P, 2, 0))</f>
        <v>-1024.56</v>
      </c>
      <c r="K765">
        <f>IF(ISERROR(VLOOKUP($A$765, 文字檔!Q:R, 2, 0)),0,VLOOKUP($A$765, 文字檔!Q:R, 2, 0))</f>
        <v>0</v>
      </c>
      <c r="L765">
        <f>IF(ISERROR(VLOOKUP($A$765, 文字檔!S:T, 2, 0)),0,VLOOKUP($A$765, 文字檔!S:T, 2, 0))</f>
        <v>-7223.09</v>
      </c>
      <c r="M765">
        <f>IF(ISERROR(VLOOKUP($A$765, 文字檔!U:V, 2, 0)),0,VLOOKUP($A$765, 文字檔!U:V, 2, 0))</f>
        <v>-26424.560000000001</v>
      </c>
      <c r="N765">
        <f>IF(ISERROR(VLOOKUP($A$765, 文字檔!W:X, 2, 0)),0,VLOOKUP($A$765, 文字檔!W:X, 2, 0))</f>
        <v>26600</v>
      </c>
      <c r="O765">
        <f>IF(ISERROR(VLOOKUP($A$765, 文字檔!Y:Z, 2, 0)),0,VLOOKUP($A$765, 文字檔!Y:Z, 2, 0))</f>
        <v>5257.17</v>
      </c>
      <c r="P765">
        <f>IF(ISERROR(VLOOKUP($A$765, 文字檔!AA:AB, 2, 0)),0,VLOOKUP($A$765, 文字檔!AA:AB, 2, 0))</f>
        <v>0</v>
      </c>
    </row>
    <row r="766" spans="1:16" ht="16.2">
      <c r="A766" s="7">
        <v>44502</v>
      </c>
      <c r="B766" s="5">
        <f>SUMPRODUCT($C$2:$P$2,$C$766:$P$766)</f>
        <v>-13319.209999999995</v>
      </c>
      <c r="C766" s="5">
        <f>IF(ISERROR(VLOOKUP($A$766, 文字檔!A:B, 2, 0)),0,VLOOKUP($A$766, 文字檔!A:B, 2, 0))</f>
        <v>9940.44</v>
      </c>
      <c r="D766" s="5">
        <f>IF(ISERROR(VLOOKUP($A$766, 文字檔!C:D, 2, 0)),0,VLOOKUP($A$766, 文字檔!C:D, 2, 0))</f>
        <v>-24515.01</v>
      </c>
      <c r="E766" s="5">
        <f>IF(ISERROR(VLOOKUP($A$766, 文字檔!E:F, 2, 0)),0,VLOOKUP($A$766, 文字檔!E:F, 2, 0))</f>
        <v>0</v>
      </c>
      <c r="F766" s="5">
        <f>IF(ISERROR(VLOOKUP($A$766, 文字檔!G:H, 2, 0)),0,VLOOKUP($A$766, 文字檔!G:H, 2, 0))</f>
        <v>0</v>
      </c>
      <c r="G766" s="5">
        <f>IF(ISERROR(VLOOKUP($A$766, 文字檔!I:J, 2, 0)),0,VLOOKUP($A$766, 文字檔!I:J, 2, 0))</f>
        <v>2087.2399999999998</v>
      </c>
      <c r="H766" s="5">
        <f>IF(ISERROR(VLOOKUP($A$766, 文字檔!K:L, 2, 0)),0,VLOOKUP($A$766, 文字檔!K:L, 2, 0))</f>
        <v>369.11</v>
      </c>
      <c r="I766" s="5">
        <f>IF(ISERROR(VLOOKUP($A$766, 文字檔!M:N, 2, 0)),0,VLOOKUP($A$766, 文字檔!M:N, 2, 0))</f>
        <v>0</v>
      </c>
      <c r="J766" s="5">
        <f>IF(ISERROR(VLOOKUP($A$766, 文字檔!O:P, 2, 0)),0,VLOOKUP($A$766, 文字檔!O:P, 2, 0))</f>
        <v>-17029.96</v>
      </c>
      <c r="K766">
        <f>IF(ISERROR(VLOOKUP($A$766, 文字檔!Q:R, 2, 0)),0,VLOOKUP($A$766, 文字檔!Q:R, 2, 0))</f>
        <v>0</v>
      </c>
      <c r="L766">
        <f>IF(ISERROR(VLOOKUP($A$766, 文字檔!S:T, 2, 0)),0,VLOOKUP($A$766, 文字檔!S:T, 2, 0))</f>
        <v>17172.349999999999</v>
      </c>
      <c r="M766">
        <f>IF(ISERROR(VLOOKUP($A$766, 文字檔!U:V, 2, 0)),0,VLOOKUP($A$766, 文字檔!U:V, 2, 0))</f>
        <v>-6400</v>
      </c>
      <c r="N766">
        <f>IF(ISERROR(VLOOKUP($A$766, 文字檔!W:X, 2, 0)),0,VLOOKUP($A$766, 文字檔!W:X, 2, 0))</f>
        <v>29571.63</v>
      </c>
      <c r="O766">
        <f>IF(ISERROR(VLOOKUP($A$766, 文字檔!Y:Z, 2, 0)),0,VLOOKUP($A$766, 文字檔!Y:Z, 2, 0))</f>
        <v>-24515.01</v>
      </c>
      <c r="P766">
        <f>IF(ISERROR(VLOOKUP($A$766, 文字檔!AA:AB, 2, 0)),0,VLOOKUP($A$766, 文字檔!AA:AB, 2, 0))</f>
        <v>0</v>
      </c>
    </row>
    <row r="767" spans="1:16" ht="16.2">
      <c r="A767" s="7">
        <v>44503</v>
      </c>
      <c r="B767" s="5">
        <f>SUMPRODUCT($C$2:$P$2,$C$767:$P$767)</f>
        <v>1349.7699999999986</v>
      </c>
      <c r="C767" s="5">
        <f>IF(ISERROR(VLOOKUP($A$767, 文字檔!A:B, 2, 0)),0,VLOOKUP($A$767, 文字檔!A:B, 2, 0))</f>
        <v>0</v>
      </c>
      <c r="D767" s="5">
        <f>IF(ISERROR(VLOOKUP($A$767, 文字檔!C:D, 2, 0)),0,VLOOKUP($A$767, 文字檔!C:D, 2, 0))</f>
        <v>9000</v>
      </c>
      <c r="E767" s="5">
        <f>IF(ISERROR(VLOOKUP($A$767, 文字檔!E:F, 2, 0)),0,VLOOKUP($A$767, 文字檔!E:F, 2, 0))</f>
        <v>0</v>
      </c>
      <c r="F767" s="5">
        <f>IF(ISERROR(VLOOKUP($A$767, 文字檔!G:H, 2, 0)),0,VLOOKUP($A$767, 文字檔!G:H, 2, 0))</f>
        <v>-4513.3599999999997</v>
      </c>
      <c r="G767" s="5">
        <f>IF(ISERROR(VLOOKUP($A$767, 文字檔!I:J, 2, 0)),0,VLOOKUP($A$767, 文字檔!I:J, 2, 0))</f>
        <v>-12824.29</v>
      </c>
      <c r="H767" s="5">
        <f>IF(ISERROR(VLOOKUP($A$767, 文字檔!K:L, 2, 0)),0,VLOOKUP($A$767, 文字檔!K:L, 2, 0))</f>
        <v>0</v>
      </c>
      <c r="I767" s="5">
        <f>IF(ISERROR(VLOOKUP($A$767, 文字檔!M:N, 2, 0)),0,VLOOKUP($A$767, 文字檔!M:N, 2, 0))</f>
        <v>687.42</v>
      </c>
      <c r="J767" s="5">
        <f>IF(ISERROR(VLOOKUP($A$767, 文字檔!O:P, 2, 0)),0,VLOOKUP($A$767, 文字檔!O:P, 2, 0))</f>
        <v>0</v>
      </c>
      <c r="K767">
        <f>IF(ISERROR(VLOOKUP($A$767, 文字檔!Q:R, 2, 0)),0,VLOOKUP($A$767, 文字檔!Q:R, 2, 0))</f>
        <v>0</v>
      </c>
      <c r="L767">
        <f>IF(ISERROR(VLOOKUP($A$767, 文字檔!S:T, 2, 0)),0,VLOOKUP($A$767, 文字檔!S:T, 2, 0))</f>
        <v>0</v>
      </c>
      <c r="M767">
        <f>IF(ISERROR(VLOOKUP($A$767, 文字檔!U:V, 2, 0)),0,VLOOKUP($A$767, 文字檔!U:V, 2, 0))</f>
        <v>9000</v>
      </c>
      <c r="N767">
        <f>IF(ISERROR(VLOOKUP($A$767, 文字檔!W:X, 2, 0)),0,VLOOKUP($A$767, 文字檔!W:X, 2, 0))</f>
        <v>-9000</v>
      </c>
      <c r="O767">
        <f>IF(ISERROR(VLOOKUP($A$767, 文字檔!Y:Z, 2, 0)),0,VLOOKUP($A$767, 文字檔!Y:Z, 2, 0))</f>
        <v>9000</v>
      </c>
      <c r="P767">
        <f>IF(ISERROR(VLOOKUP($A$767, 文字檔!AA:AB, 2, 0)),0,VLOOKUP($A$767, 文字檔!AA:AB, 2, 0))</f>
        <v>0</v>
      </c>
    </row>
    <row r="768" spans="1:16" ht="16.2">
      <c r="A768" s="7">
        <v>44504</v>
      </c>
      <c r="B768" s="5">
        <f>SUMPRODUCT($C$2:$P$2,$C$768:$P$768)</f>
        <v>13488.800000000001</v>
      </c>
      <c r="C768" s="5">
        <f>IF(ISERROR(VLOOKUP($A$768, 文字檔!A:B, 2, 0)),0,VLOOKUP($A$768, 文字檔!A:B, 2, 0))</f>
        <v>22770.79</v>
      </c>
      <c r="D768" s="5">
        <f>IF(ISERROR(VLOOKUP($A$768, 文字檔!C:D, 2, 0)),0,VLOOKUP($A$768, 文字檔!C:D, 2, 0))</f>
        <v>-3400</v>
      </c>
      <c r="E768" s="5">
        <f>IF(ISERROR(VLOOKUP($A$768, 文字檔!E:F, 2, 0)),0,VLOOKUP($A$768, 文字檔!E:F, 2, 0))</f>
        <v>0</v>
      </c>
      <c r="F768" s="5">
        <f>IF(ISERROR(VLOOKUP($A$768, 文字檔!G:H, 2, 0)),0,VLOOKUP($A$768, 文字檔!G:H, 2, 0))</f>
        <v>-3400</v>
      </c>
      <c r="G768" s="5">
        <f>IF(ISERROR(VLOOKUP($A$768, 文字檔!I:J, 2, 0)),0,VLOOKUP($A$768, 文字檔!I:J, 2, 0))</f>
        <v>0</v>
      </c>
      <c r="H768" s="5">
        <f>IF(ISERROR(VLOOKUP($A$768, 文字檔!K:L, 2, 0)),0,VLOOKUP($A$768, 文字檔!K:L, 2, 0))</f>
        <v>5369.68</v>
      </c>
      <c r="I768" s="5">
        <f>IF(ISERROR(VLOOKUP($A$768, 文字檔!M:N, 2, 0)),0,VLOOKUP($A$768, 文字檔!M:N, 2, 0))</f>
        <v>2286.8200000000002</v>
      </c>
      <c r="J768" s="5">
        <f>IF(ISERROR(VLOOKUP($A$768, 文字檔!O:P, 2, 0)),0,VLOOKUP($A$768, 文字檔!O:P, 2, 0))</f>
        <v>0</v>
      </c>
      <c r="K768">
        <f>IF(ISERROR(VLOOKUP($A$768, 文字檔!Q:R, 2, 0)),0,VLOOKUP($A$768, 文字檔!Q:R, 2, 0))</f>
        <v>0</v>
      </c>
      <c r="L768">
        <f>IF(ISERROR(VLOOKUP($A$768, 文字檔!S:T, 2, 0)),0,VLOOKUP($A$768, 文字檔!S:T, 2, 0))</f>
        <v>0</v>
      </c>
      <c r="M768">
        <f>IF(ISERROR(VLOOKUP($A$768, 文字檔!U:V, 2, 0)),0,VLOOKUP($A$768, 文字檔!U:V, 2, 0))</f>
        <v>-3400</v>
      </c>
      <c r="N768">
        <f>IF(ISERROR(VLOOKUP($A$768, 文字檔!W:X, 2, 0)),0,VLOOKUP($A$768, 文字檔!W:X, 2, 0))</f>
        <v>-5513.51</v>
      </c>
      <c r="O768">
        <f>IF(ISERROR(VLOOKUP($A$768, 文字檔!Y:Z, 2, 0)),0,VLOOKUP($A$768, 文字檔!Y:Z, 2, 0))</f>
        <v>-1224.98</v>
      </c>
      <c r="P768">
        <f>IF(ISERROR(VLOOKUP($A$768, 文字檔!AA:AB, 2, 0)),0,VLOOKUP($A$768, 文字檔!AA:AB, 2, 0))</f>
        <v>0</v>
      </c>
    </row>
    <row r="769" spans="1:16" ht="16.2">
      <c r="A769" s="7">
        <v>44505</v>
      </c>
      <c r="B769" s="5">
        <f>SUMPRODUCT($C$2:$P$2,$C$769:$P$769)</f>
        <v>124403.09</v>
      </c>
      <c r="C769" s="5">
        <f>IF(ISERROR(VLOOKUP($A$769, 文字檔!A:B, 2, 0)),0,VLOOKUP($A$769, 文字檔!A:B, 2, 0))</f>
        <v>0</v>
      </c>
      <c r="D769" s="5">
        <f>IF(ISERROR(VLOOKUP($A$769, 文字檔!C:D, 2, 0)),0,VLOOKUP($A$769, 文字檔!C:D, 2, 0))</f>
        <v>6769.71</v>
      </c>
      <c r="E769" s="5">
        <f>IF(ISERROR(VLOOKUP($A$769, 文字檔!E:F, 2, 0)),0,VLOOKUP($A$769, 文字檔!E:F, 2, 0))</f>
        <v>0</v>
      </c>
      <c r="F769" s="5">
        <f>IF(ISERROR(VLOOKUP($A$769, 文字檔!G:H, 2, 0)),0,VLOOKUP($A$769, 文字檔!G:H, 2, 0))</f>
        <v>38400</v>
      </c>
      <c r="G769" s="5">
        <f>IF(ISERROR(VLOOKUP($A$769, 文字檔!I:J, 2, 0)),0,VLOOKUP($A$769, 文字檔!I:J, 2, 0))</f>
        <v>0</v>
      </c>
      <c r="H769" s="5">
        <f>IF(ISERROR(VLOOKUP($A$769, 文字檔!K:L, 2, 0)),0,VLOOKUP($A$769, 文字檔!K:L, 2, 0))</f>
        <v>0</v>
      </c>
      <c r="I769" s="5">
        <f>IF(ISERROR(VLOOKUP($A$769, 文字檔!M:N, 2, 0)),0,VLOOKUP($A$769, 文字檔!M:N, 2, 0))</f>
        <v>33887.15</v>
      </c>
      <c r="J769" s="5">
        <f>IF(ISERROR(VLOOKUP($A$769, 文字檔!O:P, 2, 0)),0,VLOOKUP($A$769, 文字檔!O:P, 2, 0))</f>
        <v>0</v>
      </c>
      <c r="K769">
        <f>IF(ISERROR(VLOOKUP($A$769, 文字檔!Q:R, 2, 0)),0,VLOOKUP($A$769, 文字檔!Q:R, 2, 0))</f>
        <v>0</v>
      </c>
      <c r="L769">
        <f>IF(ISERROR(VLOOKUP($A$769, 文字檔!S:T, 2, 0)),0,VLOOKUP($A$769, 文字檔!S:T, 2, 0))</f>
        <v>0</v>
      </c>
      <c r="M769">
        <f>IF(ISERROR(VLOOKUP($A$769, 文字檔!U:V, 2, 0)),0,VLOOKUP($A$769, 文字檔!U:V, 2, 0))</f>
        <v>38400</v>
      </c>
      <c r="N769">
        <f>IF(ISERROR(VLOOKUP($A$769, 文字檔!W:X, 2, 0)),0,VLOOKUP($A$769, 文字檔!W:X, 2, 0))</f>
        <v>-6625.7</v>
      </c>
      <c r="O769">
        <f>IF(ISERROR(VLOOKUP($A$769, 文字檔!Y:Z, 2, 0)),0,VLOOKUP($A$769, 文字檔!Y:Z, 2, 0))</f>
        <v>13571.93</v>
      </c>
      <c r="P769">
        <f>IF(ISERROR(VLOOKUP($A$769, 文字檔!AA:AB, 2, 0)),0,VLOOKUP($A$769, 文字檔!AA:AB, 2, 0))</f>
        <v>0</v>
      </c>
    </row>
    <row r="770" spans="1:16" ht="16.2">
      <c r="A770" s="7">
        <v>44506</v>
      </c>
      <c r="B770" s="5">
        <f>SUMPRODUCT($C$2:$P$2,$C$770:$P$770)</f>
        <v>0</v>
      </c>
      <c r="C770" s="5">
        <f>IF(ISERROR(VLOOKUP($A$770, 文字檔!A:B, 2, 0)),0,VLOOKUP($A$770, 文字檔!A:B, 2, 0))</f>
        <v>0</v>
      </c>
      <c r="D770" s="5">
        <f>IF(ISERROR(VLOOKUP($A$770, 文字檔!C:D, 2, 0)),0,VLOOKUP($A$770, 文字檔!C:D, 2, 0))</f>
        <v>0</v>
      </c>
      <c r="E770" s="5">
        <f>IF(ISERROR(VLOOKUP($A$770, 文字檔!E:F, 2, 0)),0,VLOOKUP($A$770, 文字檔!E:F, 2, 0))</f>
        <v>0</v>
      </c>
      <c r="F770" s="5">
        <f>IF(ISERROR(VLOOKUP($A$770, 文字檔!G:H, 2, 0)),0,VLOOKUP($A$770, 文字檔!G:H, 2, 0))</f>
        <v>0</v>
      </c>
      <c r="G770" s="5">
        <f>IF(ISERROR(VLOOKUP($A$770, 文字檔!I:J, 2, 0)),0,VLOOKUP($A$770, 文字檔!I:J, 2, 0))</f>
        <v>0</v>
      </c>
      <c r="H770" s="5">
        <f>IF(ISERROR(VLOOKUP($A$770, 文字檔!K:L, 2, 0)),0,VLOOKUP($A$770, 文字檔!K:L, 2, 0))</f>
        <v>0</v>
      </c>
      <c r="I770" s="5">
        <f>IF(ISERROR(VLOOKUP($A$770, 文字檔!M:N, 2, 0)),0,VLOOKUP($A$770, 文字檔!M:N, 2, 0))</f>
        <v>0</v>
      </c>
      <c r="J770" s="5">
        <f>IF(ISERROR(VLOOKUP($A$770, 文字檔!O:P, 2, 0)),0,VLOOKUP($A$770, 文字檔!O:P, 2, 0))</f>
        <v>0</v>
      </c>
      <c r="K770">
        <f>IF(ISERROR(VLOOKUP($A$770, 文字檔!Q:R, 2, 0)),0,VLOOKUP($A$770, 文字檔!Q:R, 2, 0))</f>
        <v>0</v>
      </c>
      <c r="L770">
        <f>IF(ISERROR(VLOOKUP($A$770, 文字檔!S:T, 2, 0)),0,VLOOKUP($A$770, 文字檔!S:T, 2, 0))</f>
        <v>0</v>
      </c>
      <c r="M770">
        <f>IF(ISERROR(VLOOKUP($A$770, 文字檔!U:V, 2, 0)),0,VLOOKUP($A$770, 文字檔!U:V, 2, 0))</f>
        <v>0</v>
      </c>
      <c r="N770">
        <f>IF(ISERROR(VLOOKUP($A$770, 文字檔!W:X, 2, 0)),0,VLOOKUP($A$770, 文字檔!W:X, 2, 0))</f>
        <v>0</v>
      </c>
      <c r="O770">
        <f>IF(ISERROR(VLOOKUP($A$770, 文字檔!Y:Z, 2, 0)),0,VLOOKUP($A$770, 文字檔!Y:Z, 2, 0))</f>
        <v>0</v>
      </c>
      <c r="P770">
        <f>IF(ISERROR(VLOOKUP($A$770, 文字檔!AA:AB, 2, 0)),0,VLOOKUP($A$770, 文字檔!AA:AB, 2, 0))</f>
        <v>0</v>
      </c>
    </row>
    <row r="771" spans="1:16" ht="16.2">
      <c r="A771" s="7">
        <v>44507</v>
      </c>
      <c r="B771" s="5">
        <f>SUMPRODUCT($C$2:$P$2,$C$771:$P$771)</f>
        <v>0</v>
      </c>
      <c r="C771" s="5">
        <f>IF(ISERROR(VLOOKUP($A$771, 文字檔!A:B, 2, 0)),0,VLOOKUP($A$771, 文字檔!A:B, 2, 0))</f>
        <v>0</v>
      </c>
      <c r="D771" s="5">
        <f>IF(ISERROR(VLOOKUP($A$771, 文字檔!C:D, 2, 0)),0,VLOOKUP($A$771, 文字檔!C:D, 2, 0))</f>
        <v>0</v>
      </c>
      <c r="E771" s="5">
        <f>IF(ISERROR(VLOOKUP($A$771, 文字檔!E:F, 2, 0)),0,VLOOKUP($A$771, 文字檔!E:F, 2, 0))</f>
        <v>0</v>
      </c>
      <c r="F771" s="5">
        <f>IF(ISERROR(VLOOKUP($A$771, 文字檔!G:H, 2, 0)),0,VLOOKUP($A$771, 文字檔!G:H, 2, 0))</f>
        <v>0</v>
      </c>
      <c r="G771" s="5">
        <f>IF(ISERROR(VLOOKUP($A$771, 文字檔!I:J, 2, 0)),0,VLOOKUP($A$771, 文字檔!I:J, 2, 0))</f>
        <v>0</v>
      </c>
      <c r="H771" s="5">
        <f>IF(ISERROR(VLOOKUP($A$771, 文字檔!K:L, 2, 0)),0,VLOOKUP($A$771, 文字檔!K:L, 2, 0))</f>
        <v>0</v>
      </c>
      <c r="I771" s="5">
        <f>IF(ISERROR(VLOOKUP($A$771, 文字檔!M:N, 2, 0)),0,VLOOKUP($A$771, 文字檔!M:N, 2, 0))</f>
        <v>0</v>
      </c>
      <c r="J771" s="5">
        <f>IF(ISERROR(VLOOKUP($A$771, 文字檔!O:P, 2, 0)),0,VLOOKUP($A$771, 文字檔!O:P, 2, 0))</f>
        <v>0</v>
      </c>
      <c r="K771">
        <f>IF(ISERROR(VLOOKUP($A$771, 文字檔!Q:R, 2, 0)),0,VLOOKUP($A$771, 文字檔!Q:R, 2, 0))</f>
        <v>0</v>
      </c>
      <c r="L771">
        <f>IF(ISERROR(VLOOKUP($A$771, 文字檔!S:T, 2, 0)),0,VLOOKUP($A$771, 文字檔!S:T, 2, 0))</f>
        <v>0</v>
      </c>
      <c r="M771">
        <f>IF(ISERROR(VLOOKUP($A$771, 文字檔!U:V, 2, 0)),0,VLOOKUP($A$771, 文字檔!U:V, 2, 0))</f>
        <v>0</v>
      </c>
      <c r="N771">
        <f>IF(ISERROR(VLOOKUP($A$771, 文字檔!W:X, 2, 0)),0,VLOOKUP($A$771, 文字檔!W:X, 2, 0))</f>
        <v>0</v>
      </c>
      <c r="O771">
        <f>IF(ISERROR(VLOOKUP($A$771, 文字檔!Y:Z, 2, 0)),0,VLOOKUP($A$771, 文字檔!Y:Z, 2, 0))</f>
        <v>0</v>
      </c>
      <c r="P771">
        <f>IF(ISERROR(VLOOKUP($A$771, 文字檔!AA:AB, 2, 0)),0,VLOOKUP($A$771, 文字檔!AA:AB, 2, 0))</f>
        <v>0</v>
      </c>
    </row>
    <row r="772" spans="1:16" ht="16.2">
      <c r="A772" s="7">
        <v>44508</v>
      </c>
      <c r="B772" s="5">
        <f>SUMPRODUCT($C$2:$P$2,$C$772:$P$772)</f>
        <v>131485.01</v>
      </c>
      <c r="C772" s="5">
        <f>IF(ISERROR(VLOOKUP($A$772, 文字檔!A:B, 2, 0)),0,VLOOKUP($A$772, 文字檔!A:B, 2, 0))</f>
        <v>0</v>
      </c>
      <c r="D772" s="5">
        <f>IF(ISERROR(VLOOKUP($A$772, 文字檔!C:D, 2, 0)),0,VLOOKUP($A$772, 文字檔!C:D, 2, 0))</f>
        <v>31200</v>
      </c>
      <c r="E772" s="5">
        <f>IF(ISERROR(VLOOKUP($A$772, 文字檔!E:F, 2, 0)),0,VLOOKUP($A$772, 文字檔!E:F, 2, 0))</f>
        <v>0</v>
      </c>
      <c r="F772" s="5">
        <f>IF(ISERROR(VLOOKUP($A$772, 文字檔!G:H, 2, 0)),0,VLOOKUP($A$772, 文字檔!G:H, 2, 0))</f>
        <v>31200</v>
      </c>
      <c r="G772" s="5">
        <f>IF(ISERROR(VLOOKUP($A$772, 文字檔!I:J, 2, 0)),0,VLOOKUP($A$772, 文字檔!I:J, 2, 0))</f>
        <v>0</v>
      </c>
      <c r="H772" s="5">
        <f>IF(ISERROR(VLOOKUP($A$772, 文字檔!K:L, 2, 0)),0,VLOOKUP($A$772, 文字檔!K:L, 2, 0))</f>
        <v>0</v>
      </c>
      <c r="I772" s="5">
        <f>IF(ISERROR(VLOOKUP($A$772, 文字檔!M:N, 2, 0)),0,VLOOKUP($A$772, 文字檔!M:N, 2, 0))</f>
        <v>1281.72</v>
      </c>
      <c r="J772" s="5">
        <f>IF(ISERROR(VLOOKUP($A$772, 文字檔!O:P, 2, 0)),0,VLOOKUP($A$772, 文字檔!O:P, 2, 0))</f>
        <v>0</v>
      </c>
      <c r="K772">
        <f>IF(ISERROR(VLOOKUP($A$772, 文字檔!Q:R, 2, 0)),0,VLOOKUP($A$772, 文字檔!Q:R, 2, 0))</f>
        <v>0</v>
      </c>
      <c r="L772">
        <f>IF(ISERROR(VLOOKUP($A$772, 文字檔!S:T, 2, 0)),0,VLOOKUP($A$772, 文字檔!S:T, 2, 0))</f>
        <v>0</v>
      </c>
      <c r="M772">
        <f>IF(ISERROR(VLOOKUP($A$772, 文字檔!U:V, 2, 0)),0,VLOOKUP($A$772, 文字檔!U:V, 2, 0))</f>
        <v>31200</v>
      </c>
      <c r="N772">
        <f>IF(ISERROR(VLOOKUP($A$772, 文字檔!W:X, 2, 0)),0,VLOOKUP($A$772, 文字檔!W:X, 2, 0))</f>
        <v>14842.61</v>
      </c>
      <c r="O772">
        <f>IF(ISERROR(VLOOKUP($A$772, 文字檔!Y:Z, 2, 0)),0,VLOOKUP($A$772, 文字檔!Y:Z, 2, 0))</f>
        <v>6280.97</v>
      </c>
      <c r="P772">
        <f>IF(ISERROR(VLOOKUP($A$772, 文字檔!AA:AB, 2, 0)),0,VLOOKUP($A$772, 文字檔!AA:AB, 2, 0))</f>
        <v>15479.71</v>
      </c>
    </row>
    <row r="773" spans="1:16" ht="16.2">
      <c r="A773" s="7">
        <v>44509</v>
      </c>
      <c r="B773" s="5">
        <f>SUMPRODUCT($C$2:$P$2,$C$773:$P$773)</f>
        <v>125975.42</v>
      </c>
      <c r="C773" s="5">
        <f>IF(ISERROR(VLOOKUP($A$773, 文字檔!A:B, 2, 0)),0,VLOOKUP($A$773, 文字檔!A:B, 2, 0))</f>
        <v>0</v>
      </c>
      <c r="D773" s="5">
        <f>IF(ISERROR(VLOOKUP($A$773, 文字檔!C:D, 2, 0)),0,VLOOKUP($A$773, 文字檔!C:D, 2, 0))</f>
        <v>-122.75</v>
      </c>
      <c r="E773" s="5">
        <f>IF(ISERROR(VLOOKUP($A$773, 文字檔!E:F, 2, 0)),0,VLOOKUP($A$773, 文字檔!E:F, 2, 0))</f>
        <v>0</v>
      </c>
      <c r="F773" s="5">
        <f>IF(ISERROR(VLOOKUP($A$773, 文字檔!G:H, 2, 0)),0,VLOOKUP($A$773, 文字檔!G:H, 2, 0))</f>
        <v>26400</v>
      </c>
      <c r="G773" s="5">
        <f>IF(ISERROR(VLOOKUP($A$773, 文字檔!I:J, 2, 0)),0,VLOOKUP($A$773, 文字檔!I:J, 2, 0))</f>
        <v>4274.07</v>
      </c>
      <c r="H773" s="5">
        <f>IF(ISERROR(VLOOKUP($A$773, 文字檔!K:L, 2, 0)),0,VLOOKUP($A$773, 文字檔!K:L, 2, 0))</f>
        <v>-51.77</v>
      </c>
      <c r="I773" s="5">
        <f>IF(ISERROR(VLOOKUP($A$773, 文字檔!M:N, 2, 0)),0,VLOOKUP($A$773, 文字檔!M:N, 2, 0))</f>
        <v>0</v>
      </c>
      <c r="J773" s="5">
        <f>IF(ISERROR(VLOOKUP($A$773, 文字檔!O:P, 2, 0)),0,VLOOKUP($A$773, 文字檔!O:P, 2, 0))</f>
        <v>0</v>
      </c>
      <c r="K773">
        <f>IF(ISERROR(VLOOKUP($A$773, 文字檔!Q:R, 2, 0)),0,VLOOKUP($A$773, 文字檔!Q:R, 2, 0))</f>
        <v>0</v>
      </c>
      <c r="L773">
        <f>IF(ISERROR(VLOOKUP($A$773, 文字檔!S:T, 2, 0)),0,VLOOKUP($A$773, 文字檔!S:T, 2, 0))</f>
        <v>0</v>
      </c>
      <c r="M773">
        <f>IF(ISERROR(VLOOKUP($A$773, 文字檔!U:V, 2, 0)),0,VLOOKUP($A$773, 文字檔!U:V, 2, 0))</f>
        <v>26400</v>
      </c>
      <c r="N773">
        <f>IF(ISERROR(VLOOKUP($A$773, 文字檔!W:X, 2, 0)),0,VLOOKUP($A$773, 文字檔!W:X, 2, 0))</f>
        <v>26400</v>
      </c>
      <c r="O773">
        <f>IF(ISERROR(VLOOKUP($A$773, 文字檔!Y:Z, 2, 0)),0,VLOOKUP($A$773, 文字檔!Y:Z, 2, 0))</f>
        <v>16275.87</v>
      </c>
      <c r="P773">
        <f>IF(ISERROR(VLOOKUP($A$773, 文字檔!AA:AB, 2, 0)),0,VLOOKUP($A$773, 文字檔!AA:AB, 2, 0))</f>
        <v>26400</v>
      </c>
    </row>
    <row r="774" spans="1:16" ht="16.2">
      <c r="A774" s="7">
        <v>44510</v>
      </c>
      <c r="B774" s="5">
        <f>SUMPRODUCT($C$2:$P$2,$C$774:$P$774)</f>
        <v>-13904.83</v>
      </c>
      <c r="C774" s="5">
        <f>IF(ISERROR(VLOOKUP($A$774, 文字檔!A:B, 2, 0)),0,VLOOKUP($A$774, 文字檔!A:B, 2, 0))</f>
        <v>0</v>
      </c>
      <c r="D774" s="5">
        <f>IF(ISERROR(VLOOKUP($A$774, 文字檔!C:D, 2, 0)),0,VLOOKUP($A$774, 文字檔!C:D, 2, 0))</f>
        <v>0</v>
      </c>
      <c r="E774" s="5">
        <f>IF(ISERROR(VLOOKUP($A$774, 文字檔!E:F, 2, 0)),0,VLOOKUP($A$774, 文字檔!E:F, 2, 0))</f>
        <v>0</v>
      </c>
      <c r="F774" s="5">
        <f>IF(ISERROR(VLOOKUP($A$774, 文字檔!G:H, 2, 0)),0,VLOOKUP($A$774, 文字檔!G:H, 2, 0))</f>
        <v>0</v>
      </c>
      <c r="G774" s="5">
        <f>IF(ISERROR(VLOOKUP($A$774, 文字檔!I:J, 2, 0)),0,VLOOKUP($A$774, 文字檔!I:J, 2, 0))</f>
        <v>-7452.34</v>
      </c>
      <c r="H774" s="5">
        <f>IF(ISERROR(VLOOKUP($A$774, 文字檔!K:L, 2, 0)),0,VLOOKUP($A$774, 文字檔!K:L, 2, 0))</f>
        <v>0</v>
      </c>
      <c r="I774" s="5">
        <f>IF(ISERROR(VLOOKUP($A$774, 文字檔!M:N, 2, 0)),0,VLOOKUP($A$774, 文字檔!M:N, 2, 0))</f>
        <v>0</v>
      </c>
      <c r="J774" s="5">
        <f>IF(ISERROR(VLOOKUP($A$774, 文字檔!O:P, 2, 0)),0,VLOOKUP($A$774, 文字檔!O:P, 2, 0))</f>
        <v>0</v>
      </c>
      <c r="K774">
        <f>IF(ISERROR(VLOOKUP($A$774, 文字檔!Q:R, 2, 0)),0,VLOOKUP($A$774, 文字檔!Q:R, 2, 0))</f>
        <v>0</v>
      </c>
      <c r="L774">
        <f>IF(ISERROR(VLOOKUP($A$774, 文字檔!S:T, 2, 0)),0,VLOOKUP($A$774, 文字檔!S:T, 2, 0))</f>
        <v>0</v>
      </c>
      <c r="M774">
        <f>IF(ISERROR(VLOOKUP($A$774, 文字檔!U:V, 2, 0)),0,VLOOKUP($A$774, 文字檔!U:V, 2, 0))</f>
        <v>0</v>
      </c>
      <c r="N774">
        <f>IF(ISERROR(VLOOKUP($A$774, 文字檔!W:X, 2, 0)),0,VLOOKUP($A$774, 文字檔!W:X, 2, 0))</f>
        <v>0</v>
      </c>
      <c r="O774">
        <f>IF(ISERROR(VLOOKUP($A$774, 文字檔!Y:Z, 2, 0)),0,VLOOKUP($A$774, 文字檔!Y:Z, 2, 0))</f>
        <v>-6452.49</v>
      </c>
      <c r="P774">
        <f>IF(ISERROR(VLOOKUP($A$774, 文字檔!AA:AB, 2, 0)),0,VLOOKUP($A$774, 文字檔!AA:AB, 2, 0))</f>
        <v>0</v>
      </c>
    </row>
    <row r="775" spans="1:16" ht="16.2">
      <c r="A775" s="7">
        <v>44511</v>
      </c>
      <c r="B775" s="5">
        <f>SUMPRODUCT($C$2:$P$2,$C$775:$P$775)</f>
        <v>-73791.240000000005</v>
      </c>
      <c r="C775" s="5">
        <f>IF(ISERROR(VLOOKUP($A$775, 文字檔!A:B, 2, 0)),0,VLOOKUP($A$775, 文字檔!A:B, 2, 0))</f>
        <v>-247.36</v>
      </c>
      <c r="D775" s="5">
        <f>IF(ISERROR(VLOOKUP($A$775, 文字檔!C:D, 2, 0)),0,VLOOKUP($A$775, 文字檔!C:D, 2, 0))</f>
        <v>0</v>
      </c>
      <c r="E775" s="5">
        <f>IF(ISERROR(VLOOKUP($A$775, 文字檔!E:F, 2, 0)),0,VLOOKUP($A$775, 文字檔!E:F, 2, 0))</f>
        <v>0</v>
      </c>
      <c r="F775" s="5">
        <f>IF(ISERROR(VLOOKUP($A$775, 文字檔!G:H, 2, 0)),0,VLOOKUP($A$775, 文字檔!G:H, 2, 0))</f>
        <v>-16600</v>
      </c>
      <c r="G775" s="5">
        <f>IF(ISERROR(VLOOKUP($A$775, 文字檔!I:J, 2, 0)),0,VLOOKUP($A$775, 文字檔!I:J, 2, 0))</f>
        <v>-4127.1899999999996</v>
      </c>
      <c r="H775" s="5">
        <f>IF(ISERROR(VLOOKUP($A$775, 文字檔!K:L, 2, 0)),0,VLOOKUP($A$775, 文字檔!K:L, 2, 0))</f>
        <v>-8046.43</v>
      </c>
      <c r="I775" s="5">
        <f>IF(ISERROR(VLOOKUP($A$775, 文字檔!M:N, 2, 0)),0,VLOOKUP($A$775, 文字檔!M:N, 2, 0))</f>
        <v>0</v>
      </c>
      <c r="J775" s="5">
        <f>IF(ISERROR(VLOOKUP($A$775, 文字檔!O:P, 2, 0)),0,VLOOKUP($A$775, 文字檔!O:P, 2, 0))</f>
        <v>0</v>
      </c>
      <c r="K775">
        <f>IF(ISERROR(VLOOKUP($A$775, 文字檔!Q:R, 2, 0)),0,VLOOKUP($A$775, 文字檔!Q:R, 2, 0))</f>
        <v>0</v>
      </c>
      <c r="L775">
        <f>IF(ISERROR(VLOOKUP($A$775, 文字檔!S:T, 2, 0)),0,VLOOKUP($A$775, 文字檔!S:T, 2, 0))</f>
        <v>0</v>
      </c>
      <c r="M775">
        <f>IF(ISERROR(VLOOKUP($A$775, 文字檔!U:V, 2, 0)),0,VLOOKUP($A$775, 文字檔!U:V, 2, 0))</f>
        <v>-30046.46</v>
      </c>
      <c r="N775">
        <f>IF(ISERROR(VLOOKUP($A$775, 文字檔!W:X, 2, 0)),0,VLOOKUP($A$775, 文字檔!W:X, 2, 0))</f>
        <v>-16600</v>
      </c>
      <c r="O775">
        <f>IF(ISERROR(VLOOKUP($A$775, 文字檔!Y:Z, 2, 0)),0,VLOOKUP($A$775, 文字檔!Y:Z, 2, 0))</f>
        <v>18476.2</v>
      </c>
      <c r="P775">
        <f>IF(ISERROR(VLOOKUP($A$775, 文字檔!AA:AB, 2, 0)),0,VLOOKUP($A$775, 文字檔!AA:AB, 2, 0))</f>
        <v>-16600</v>
      </c>
    </row>
    <row r="776" spans="1:16" ht="16.2">
      <c r="A776" s="7">
        <v>44512</v>
      </c>
      <c r="B776" s="5">
        <f>SUMPRODUCT($C$2:$P$2,$C$776:$P$776)</f>
        <v>37040.07</v>
      </c>
      <c r="C776" s="5">
        <f>IF(ISERROR(VLOOKUP($A$776, 文字檔!A:B, 2, 0)),0,VLOOKUP($A$776, 文字檔!A:B, 2, 0))</f>
        <v>0</v>
      </c>
      <c r="D776" s="5">
        <f>IF(ISERROR(VLOOKUP($A$776, 文字檔!C:D, 2, 0)),0,VLOOKUP($A$776, 文字檔!C:D, 2, 0))</f>
        <v>0</v>
      </c>
      <c r="E776" s="5">
        <f>IF(ISERROR(VLOOKUP($A$776, 文字檔!E:F, 2, 0)),0,VLOOKUP($A$776, 文字檔!E:F, 2, 0))</f>
        <v>0</v>
      </c>
      <c r="F776" s="5">
        <f>IF(ISERROR(VLOOKUP($A$776, 文字檔!G:H, 2, 0)),0,VLOOKUP($A$776, 文字檔!G:H, 2, 0))</f>
        <v>12673.86</v>
      </c>
      <c r="G776" s="5">
        <f>IF(ISERROR(VLOOKUP($A$776, 文字檔!I:J, 2, 0)),0,VLOOKUP($A$776, 文字檔!I:J, 2, 0))</f>
        <v>0</v>
      </c>
      <c r="H776" s="5">
        <f>IF(ISERROR(VLOOKUP($A$776, 文字檔!K:L, 2, 0)),0,VLOOKUP($A$776, 文字檔!K:L, 2, 0))</f>
        <v>-13852.7</v>
      </c>
      <c r="I776" s="5">
        <f>IF(ISERROR(VLOOKUP($A$776, 文字檔!M:N, 2, 0)),0,VLOOKUP($A$776, 文字檔!M:N, 2, 0))</f>
        <v>0</v>
      </c>
      <c r="J776" s="5">
        <f>IF(ISERROR(VLOOKUP($A$776, 文字檔!O:P, 2, 0)),0,VLOOKUP($A$776, 文字檔!O:P, 2, 0))</f>
        <v>0</v>
      </c>
      <c r="K776">
        <f>IF(ISERROR(VLOOKUP($A$776, 文字檔!Q:R, 2, 0)),0,VLOOKUP($A$776, 文字檔!Q:R, 2, 0))</f>
        <v>0</v>
      </c>
      <c r="L776">
        <f>IF(ISERROR(VLOOKUP($A$776, 文字檔!S:T, 2, 0)),0,VLOOKUP($A$776, 文字檔!S:T, 2, 0))</f>
        <v>0</v>
      </c>
      <c r="M776">
        <f>IF(ISERROR(VLOOKUP($A$776, 文字檔!U:V, 2, 0)),0,VLOOKUP($A$776, 文字檔!U:V, 2, 0))</f>
        <v>-15000</v>
      </c>
      <c r="N776">
        <f>IF(ISERROR(VLOOKUP($A$776, 文字檔!W:X, 2, 0)),0,VLOOKUP($A$776, 文字檔!W:X, 2, 0))</f>
        <v>15000</v>
      </c>
      <c r="O776">
        <f>IF(ISERROR(VLOOKUP($A$776, 文字檔!Y:Z, 2, 0)),0,VLOOKUP($A$776, 文字檔!Y:Z, 2, 0))</f>
        <v>12946.94</v>
      </c>
      <c r="P776">
        <f>IF(ISERROR(VLOOKUP($A$776, 文字檔!AA:AB, 2, 0)),0,VLOOKUP($A$776, 文字檔!AA:AB, 2, 0))</f>
        <v>25271.97</v>
      </c>
    </row>
    <row r="777" spans="1:16" ht="16.2">
      <c r="A777" s="7">
        <v>44513</v>
      </c>
      <c r="B777" s="5">
        <f>SUMPRODUCT($C$2:$P$2,$C$777:$P$777)</f>
        <v>0</v>
      </c>
      <c r="C777" s="5">
        <f>IF(ISERROR(VLOOKUP($A$777, 文字檔!A:B, 2, 0)),0,VLOOKUP($A$777, 文字檔!A:B, 2, 0))</f>
        <v>0</v>
      </c>
      <c r="D777" s="5">
        <f>IF(ISERROR(VLOOKUP($A$777, 文字檔!C:D, 2, 0)),0,VLOOKUP($A$777, 文字檔!C:D, 2, 0))</f>
        <v>0</v>
      </c>
      <c r="E777" s="5">
        <f>IF(ISERROR(VLOOKUP($A$777, 文字檔!E:F, 2, 0)),0,VLOOKUP($A$777, 文字檔!E:F, 2, 0))</f>
        <v>0</v>
      </c>
      <c r="F777" s="5">
        <f>IF(ISERROR(VLOOKUP($A$777, 文字檔!G:H, 2, 0)),0,VLOOKUP($A$777, 文字檔!G:H, 2, 0))</f>
        <v>0</v>
      </c>
      <c r="G777" s="5">
        <f>IF(ISERROR(VLOOKUP($A$777, 文字檔!I:J, 2, 0)),0,VLOOKUP($A$777, 文字檔!I:J, 2, 0))</f>
        <v>0</v>
      </c>
      <c r="H777" s="5">
        <f>IF(ISERROR(VLOOKUP($A$777, 文字檔!K:L, 2, 0)),0,VLOOKUP($A$777, 文字檔!K:L, 2, 0))</f>
        <v>0</v>
      </c>
      <c r="I777" s="5">
        <f>IF(ISERROR(VLOOKUP($A$777, 文字檔!M:N, 2, 0)),0,VLOOKUP($A$777, 文字檔!M:N, 2, 0))</f>
        <v>0</v>
      </c>
      <c r="J777" s="5">
        <f>IF(ISERROR(VLOOKUP($A$777, 文字檔!O:P, 2, 0)),0,VLOOKUP($A$777, 文字檔!O:P, 2, 0))</f>
        <v>0</v>
      </c>
      <c r="K777">
        <f>IF(ISERROR(VLOOKUP($A$777, 文字檔!Q:R, 2, 0)),0,VLOOKUP($A$777, 文字檔!Q:R, 2, 0))</f>
        <v>0</v>
      </c>
      <c r="L777">
        <f>IF(ISERROR(VLOOKUP($A$777, 文字檔!S:T, 2, 0)),0,VLOOKUP($A$777, 文字檔!S:T, 2, 0))</f>
        <v>0</v>
      </c>
      <c r="M777">
        <f>IF(ISERROR(VLOOKUP($A$777, 文字檔!U:V, 2, 0)),0,VLOOKUP($A$777, 文字檔!U:V, 2, 0))</f>
        <v>0</v>
      </c>
      <c r="N777">
        <f>IF(ISERROR(VLOOKUP($A$777, 文字檔!W:X, 2, 0)),0,VLOOKUP($A$777, 文字檔!W:X, 2, 0))</f>
        <v>0</v>
      </c>
      <c r="O777">
        <f>IF(ISERROR(VLOOKUP($A$777, 文字檔!Y:Z, 2, 0)),0,VLOOKUP($A$777, 文字檔!Y:Z, 2, 0))</f>
        <v>0</v>
      </c>
      <c r="P777">
        <f>IF(ISERROR(VLOOKUP($A$777, 文字檔!AA:AB, 2, 0)),0,VLOOKUP($A$777, 文字檔!AA:AB, 2, 0))</f>
        <v>0</v>
      </c>
    </row>
    <row r="778" spans="1:16" ht="16.2">
      <c r="A778" s="7">
        <v>44514</v>
      </c>
      <c r="B778" s="5">
        <f>SUMPRODUCT($C$2:$P$2,$C$778:$P$778)</f>
        <v>0</v>
      </c>
      <c r="C778" s="5">
        <f>IF(ISERROR(VLOOKUP($A$778, 文字檔!A:B, 2, 0)),0,VLOOKUP($A$778, 文字檔!A:B, 2, 0))</f>
        <v>0</v>
      </c>
      <c r="D778" s="5">
        <f>IF(ISERROR(VLOOKUP($A$778, 文字檔!C:D, 2, 0)),0,VLOOKUP($A$778, 文字檔!C:D, 2, 0))</f>
        <v>0</v>
      </c>
      <c r="E778" s="5">
        <f>IF(ISERROR(VLOOKUP($A$778, 文字檔!E:F, 2, 0)),0,VLOOKUP($A$778, 文字檔!E:F, 2, 0))</f>
        <v>0</v>
      </c>
      <c r="F778" s="5">
        <f>IF(ISERROR(VLOOKUP($A$778, 文字檔!G:H, 2, 0)),0,VLOOKUP($A$778, 文字檔!G:H, 2, 0))</f>
        <v>0</v>
      </c>
      <c r="G778" s="5">
        <f>IF(ISERROR(VLOOKUP($A$778, 文字檔!I:J, 2, 0)),0,VLOOKUP($A$778, 文字檔!I:J, 2, 0))</f>
        <v>0</v>
      </c>
      <c r="H778" s="5">
        <f>IF(ISERROR(VLOOKUP($A$778, 文字檔!K:L, 2, 0)),0,VLOOKUP($A$778, 文字檔!K:L, 2, 0))</f>
        <v>0</v>
      </c>
      <c r="I778" s="5">
        <f>IF(ISERROR(VLOOKUP($A$778, 文字檔!M:N, 2, 0)),0,VLOOKUP($A$778, 文字檔!M:N, 2, 0))</f>
        <v>0</v>
      </c>
      <c r="J778" s="5">
        <f>IF(ISERROR(VLOOKUP($A$778, 文字檔!O:P, 2, 0)),0,VLOOKUP($A$778, 文字檔!O:P, 2, 0))</f>
        <v>0</v>
      </c>
      <c r="K778">
        <f>IF(ISERROR(VLOOKUP($A$778, 文字檔!Q:R, 2, 0)),0,VLOOKUP($A$778, 文字檔!Q:R, 2, 0))</f>
        <v>0</v>
      </c>
      <c r="L778">
        <f>IF(ISERROR(VLOOKUP($A$778, 文字檔!S:T, 2, 0)),0,VLOOKUP($A$778, 文字檔!S:T, 2, 0))</f>
        <v>0</v>
      </c>
      <c r="M778">
        <f>IF(ISERROR(VLOOKUP($A$778, 文字檔!U:V, 2, 0)),0,VLOOKUP($A$778, 文字檔!U:V, 2, 0))</f>
        <v>0</v>
      </c>
      <c r="N778">
        <f>IF(ISERROR(VLOOKUP($A$778, 文字檔!W:X, 2, 0)),0,VLOOKUP($A$778, 文字檔!W:X, 2, 0))</f>
        <v>0</v>
      </c>
      <c r="O778">
        <f>IF(ISERROR(VLOOKUP($A$778, 文字檔!Y:Z, 2, 0)),0,VLOOKUP($A$778, 文字檔!Y:Z, 2, 0))</f>
        <v>0</v>
      </c>
      <c r="P778">
        <f>IF(ISERROR(VLOOKUP($A$778, 文字檔!AA:AB, 2, 0)),0,VLOOKUP($A$778, 文字檔!AA:AB, 2, 0))</f>
        <v>0</v>
      </c>
    </row>
    <row r="779" spans="1:16" ht="16.2">
      <c r="A779" s="7">
        <v>44515</v>
      </c>
      <c r="B779" s="5">
        <f>SUMPRODUCT($C$2:$P$2,$C$779:$P$779)</f>
        <v>3189.5499999999984</v>
      </c>
      <c r="C779" s="5">
        <f>IF(ISERROR(VLOOKUP($A$779, 文字檔!A:B, 2, 0)),0,VLOOKUP($A$779, 文字檔!A:B, 2, 0))</f>
        <v>-6320.55</v>
      </c>
      <c r="D779" s="5">
        <f>IF(ISERROR(VLOOKUP($A$779, 文字檔!C:D, 2, 0)),0,VLOOKUP($A$779, 文字檔!C:D, 2, 0))</f>
        <v>0</v>
      </c>
      <c r="E779" s="5">
        <f>IF(ISERROR(VLOOKUP($A$779, 文字檔!E:F, 2, 0)),0,VLOOKUP($A$779, 文字檔!E:F, 2, 0))</f>
        <v>0</v>
      </c>
      <c r="F779" s="5">
        <f>IF(ISERROR(VLOOKUP($A$779, 文字檔!G:H, 2, 0)),0,VLOOKUP($A$779, 文字檔!G:H, 2, 0))</f>
        <v>0</v>
      </c>
      <c r="G779" s="5">
        <f>IF(ISERROR(VLOOKUP($A$779, 文字檔!I:J, 2, 0)),0,VLOOKUP($A$779, 文字檔!I:J, 2, 0))</f>
        <v>17472.78</v>
      </c>
      <c r="H779" s="5">
        <f>IF(ISERROR(VLOOKUP($A$779, 文字檔!K:L, 2, 0)),0,VLOOKUP($A$779, 文字檔!K:L, 2, 0))</f>
        <v>-59.33</v>
      </c>
      <c r="I779" s="5">
        <f>IF(ISERROR(VLOOKUP($A$779, 文字檔!M:N, 2, 0)),0,VLOOKUP($A$779, 文字檔!M:N, 2, 0))</f>
        <v>0</v>
      </c>
      <c r="J779" s="5">
        <f>IF(ISERROR(VLOOKUP($A$779, 文字檔!O:P, 2, 0)),0,VLOOKUP($A$779, 文字檔!O:P, 2, 0))</f>
        <v>0</v>
      </c>
      <c r="K779">
        <f>IF(ISERROR(VLOOKUP($A$779, 文字檔!Q:R, 2, 0)),0,VLOOKUP($A$779, 文字檔!Q:R, 2, 0))</f>
        <v>0</v>
      </c>
      <c r="L779">
        <f>IF(ISERROR(VLOOKUP($A$779, 文字檔!S:T, 2, 0)),0,VLOOKUP($A$779, 文字檔!S:T, 2, 0))</f>
        <v>-6658.46</v>
      </c>
      <c r="M779">
        <f>IF(ISERROR(VLOOKUP($A$779, 文字檔!U:V, 2, 0)),0,VLOOKUP($A$779, 文字檔!U:V, 2, 0))</f>
        <v>-30060.68</v>
      </c>
      <c r="N779">
        <f>IF(ISERROR(VLOOKUP($A$779, 文字檔!W:X, 2, 0)),0,VLOOKUP($A$779, 文字檔!W:X, 2, 0))</f>
        <v>23400</v>
      </c>
      <c r="O779">
        <f>IF(ISERROR(VLOOKUP($A$779, 文字檔!Y:Z, 2, 0)),0,VLOOKUP($A$779, 文字檔!Y:Z, 2, 0))</f>
        <v>5415.79</v>
      </c>
      <c r="P779">
        <f>IF(ISERROR(VLOOKUP($A$779, 文字檔!AA:AB, 2, 0)),0,VLOOKUP($A$779, 文字檔!AA:AB, 2, 0))</f>
        <v>0</v>
      </c>
    </row>
    <row r="780" spans="1:16" ht="16.2">
      <c r="A780" s="7">
        <v>44516</v>
      </c>
      <c r="B780" s="5">
        <f>SUMPRODUCT($C$2:$P$2,$C$780:$P$780)</f>
        <v>13677.59</v>
      </c>
      <c r="C780" s="5">
        <f>IF(ISERROR(VLOOKUP($A$780, 文字檔!A:B, 2, 0)),0,VLOOKUP($A$780, 文字檔!A:B, 2, 0))</f>
        <v>0</v>
      </c>
      <c r="D780" s="5">
        <f>IF(ISERROR(VLOOKUP($A$780, 文字檔!C:D, 2, 0)),0,VLOOKUP($A$780, 文字檔!C:D, 2, 0))</f>
        <v>0</v>
      </c>
      <c r="E780" s="5">
        <f>IF(ISERROR(VLOOKUP($A$780, 文字檔!E:F, 2, 0)),0,VLOOKUP($A$780, 文字檔!E:F, 2, 0))</f>
        <v>0</v>
      </c>
      <c r="F780" s="5">
        <f>IF(ISERROR(VLOOKUP($A$780, 文字檔!G:H, 2, 0)),0,VLOOKUP($A$780, 文字檔!G:H, 2, 0))</f>
        <v>0</v>
      </c>
      <c r="G780" s="5">
        <f>IF(ISERROR(VLOOKUP($A$780, 文字檔!I:J, 2, 0)),0,VLOOKUP($A$780, 文字檔!I:J, 2, 0))</f>
        <v>3869.42</v>
      </c>
      <c r="H780" s="5">
        <f>IF(ISERROR(VLOOKUP($A$780, 文字檔!K:L, 2, 0)),0,VLOOKUP($A$780, 文字檔!K:L, 2, 0))</f>
        <v>0</v>
      </c>
      <c r="I780" s="5">
        <f>IF(ISERROR(VLOOKUP($A$780, 文字檔!M:N, 2, 0)),0,VLOOKUP($A$780, 文字檔!M:N, 2, 0))</f>
        <v>-11060.68</v>
      </c>
      <c r="J780" s="5">
        <f>IF(ISERROR(VLOOKUP($A$780, 文字檔!O:P, 2, 0)),0,VLOOKUP($A$780, 文字檔!O:P, 2, 0))</f>
        <v>0</v>
      </c>
      <c r="K780">
        <f>IF(ISERROR(VLOOKUP($A$780, 文字檔!Q:R, 2, 0)),0,VLOOKUP($A$780, 文字檔!Q:R, 2, 0))</f>
        <v>0</v>
      </c>
      <c r="L780">
        <f>IF(ISERROR(VLOOKUP($A$780, 文字檔!S:T, 2, 0)),0,VLOOKUP($A$780, 文字檔!S:T, 2, 0))</f>
        <v>0</v>
      </c>
      <c r="M780">
        <f>IF(ISERROR(VLOOKUP($A$780, 文字檔!U:V, 2, 0)),0,VLOOKUP($A$780, 文字檔!U:V, 2, 0))</f>
        <v>7400</v>
      </c>
      <c r="N780">
        <f>IF(ISERROR(VLOOKUP($A$780, 文字檔!W:X, 2, 0)),0,VLOOKUP($A$780, 文字檔!W:X, 2, 0))</f>
        <v>7400</v>
      </c>
      <c r="O780">
        <f>IF(ISERROR(VLOOKUP($A$780, 文字檔!Y:Z, 2, 0)),0,VLOOKUP($A$780, 文字檔!Y:Z, 2, 0))</f>
        <v>7400</v>
      </c>
      <c r="P780">
        <f>IF(ISERROR(VLOOKUP($A$780, 文字檔!AA:AB, 2, 0)),0,VLOOKUP($A$780, 文字檔!AA:AB, 2, 0))</f>
        <v>-1331.15</v>
      </c>
    </row>
    <row r="781" spans="1:16" ht="16.2">
      <c r="A781" s="7">
        <v>44517</v>
      </c>
      <c r="B781" s="5">
        <f>SUMPRODUCT($C$2:$P$2,$C$781:$P$781)</f>
        <v>1479.7399999999998</v>
      </c>
      <c r="C781" s="5">
        <f>IF(ISERROR(VLOOKUP($A$781, 文字檔!A:B, 2, 0)),0,VLOOKUP($A$781, 文字檔!A:B, 2, 0))</f>
        <v>-13193.62</v>
      </c>
      <c r="D781" s="5">
        <f>IF(ISERROR(VLOOKUP($A$781, 文字檔!C:D, 2, 0)),0,VLOOKUP($A$781, 文字檔!C:D, 2, 0))</f>
        <v>0</v>
      </c>
      <c r="E781" s="5">
        <f>IF(ISERROR(VLOOKUP($A$781, 文字檔!E:F, 2, 0)),0,VLOOKUP($A$781, 文字檔!E:F, 2, 0))</f>
        <v>0</v>
      </c>
      <c r="F781" s="5">
        <f>IF(ISERROR(VLOOKUP($A$781, 文字檔!G:H, 2, 0)),0,VLOOKUP($A$781, 文字檔!G:H, 2, 0))</f>
        <v>0</v>
      </c>
      <c r="G781" s="5">
        <f>IF(ISERROR(VLOOKUP($A$781, 文字檔!I:J, 2, 0)),0,VLOOKUP($A$781, 文字檔!I:J, 2, 0))</f>
        <v>0</v>
      </c>
      <c r="H781" s="5">
        <f>IF(ISERROR(VLOOKUP($A$781, 文字檔!K:L, 2, 0)),0,VLOOKUP($A$781, 文字檔!K:L, 2, 0))</f>
        <v>0</v>
      </c>
      <c r="I781" s="5">
        <f>IF(ISERROR(VLOOKUP($A$781, 文字檔!M:N, 2, 0)),0,VLOOKUP($A$781, 文字檔!M:N, 2, 0))</f>
        <v>0</v>
      </c>
      <c r="J781" s="5">
        <f>IF(ISERROR(VLOOKUP($A$781, 文字檔!O:P, 2, 0)),0,VLOOKUP($A$781, 文字檔!O:P, 2, 0))</f>
        <v>0</v>
      </c>
      <c r="K781">
        <f>IF(ISERROR(VLOOKUP($A$781, 文字檔!Q:R, 2, 0)),0,VLOOKUP($A$781, 文字檔!Q:R, 2, 0))</f>
        <v>0</v>
      </c>
      <c r="L781">
        <f>IF(ISERROR(VLOOKUP($A$781, 文字檔!S:T, 2, 0)),0,VLOOKUP($A$781, 文字檔!S:T, 2, 0))</f>
        <v>0</v>
      </c>
      <c r="M781">
        <f>IF(ISERROR(VLOOKUP($A$781, 文字檔!U:V, 2, 0)),0,VLOOKUP($A$781, 文字檔!U:V, 2, 0))</f>
        <v>3668.34</v>
      </c>
      <c r="N781">
        <f>IF(ISERROR(VLOOKUP($A$781, 文字檔!W:X, 2, 0)),0,VLOOKUP($A$781, 文字檔!W:X, 2, 0))</f>
        <v>3668.34</v>
      </c>
      <c r="O781">
        <f>IF(ISERROR(VLOOKUP($A$781, 文字檔!Y:Z, 2, 0)),0,VLOOKUP($A$781, 文字檔!Y:Z, 2, 0))</f>
        <v>3668.34</v>
      </c>
      <c r="P781">
        <f>IF(ISERROR(VLOOKUP($A$781, 文字檔!AA:AB, 2, 0)),0,VLOOKUP($A$781, 文字檔!AA:AB, 2, 0))</f>
        <v>3668.34</v>
      </c>
    </row>
    <row r="782" spans="1:16" ht="16.2">
      <c r="A782" s="7">
        <v>44518</v>
      </c>
      <c r="B782" s="5">
        <f>SUMPRODUCT($C$2:$P$2,$C$782:$P$782)</f>
        <v>6656.7000000000016</v>
      </c>
      <c r="C782" s="5">
        <f>IF(ISERROR(VLOOKUP($A$782, 文字檔!A:B, 2, 0)),0,VLOOKUP($A$782, 文字檔!A:B, 2, 0))</f>
        <v>-6607.21</v>
      </c>
      <c r="D782" s="5">
        <f>IF(ISERROR(VLOOKUP($A$782, 文字檔!C:D, 2, 0)),0,VLOOKUP($A$782, 文字檔!C:D, 2, 0))</f>
        <v>0</v>
      </c>
      <c r="E782" s="5">
        <f>IF(ISERROR(VLOOKUP($A$782, 文字檔!E:F, 2, 0)),0,VLOOKUP($A$782, 文字檔!E:F, 2, 0))</f>
        <v>0</v>
      </c>
      <c r="F782" s="5">
        <f>IF(ISERROR(VLOOKUP($A$782, 文字檔!G:H, 2, 0)),0,VLOOKUP($A$782, 文字檔!G:H, 2, 0))</f>
        <v>0</v>
      </c>
      <c r="G782" s="5">
        <f>IF(ISERROR(VLOOKUP($A$782, 文字檔!I:J, 2, 0)),0,VLOOKUP($A$782, 文字檔!I:J, 2, 0))</f>
        <v>0</v>
      </c>
      <c r="H782" s="5">
        <f>IF(ISERROR(VLOOKUP($A$782, 文字檔!K:L, 2, 0)),0,VLOOKUP($A$782, 文字檔!K:L, 2, 0))</f>
        <v>14266.42</v>
      </c>
      <c r="I782" s="5">
        <f>IF(ISERROR(VLOOKUP($A$782, 文字檔!M:N, 2, 0)),0,VLOOKUP($A$782, 文字檔!M:N, 2, 0))</f>
        <v>0</v>
      </c>
      <c r="J782" s="5">
        <f>IF(ISERROR(VLOOKUP($A$782, 文字檔!O:P, 2, 0)),0,VLOOKUP($A$782, 文字檔!O:P, 2, 0))</f>
        <v>0</v>
      </c>
      <c r="K782">
        <f>IF(ISERROR(VLOOKUP($A$782, 文字檔!Q:R, 2, 0)),0,VLOOKUP($A$782, 文字檔!Q:R, 2, 0))</f>
        <v>0</v>
      </c>
      <c r="L782">
        <f>IF(ISERROR(VLOOKUP($A$782, 文字檔!S:T, 2, 0)),0,VLOOKUP($A$782, 文字檔!S:T, 2, 0))</f>
        <v>0</v>
      </c>
      <c r="M782">
        <f>IF(ISERROR(VLOOKUP($A$782, 文字檔!U:V, 2, 0)),0,VLOOKUP($A$782, 文字檔!U:V, 2, 0))</f>
        <v>0</v>
      </c>
      <c r="N782">
        <f>IF(ISERROR(VLOOKUP($A$782, 文字檔!W:X, 2, 0)),0,VLOOKUP($A$782, 文字檔!W:X, 2, 0))</f>
        <v>-10468.209999999999</v>
      </c>
      <c r="O782">
        <f>IF(ISERROR(VLOOKUP($A$782, 文字檔!Y:Z, 2, 0)),0,VLOOKUP($A$782, 文字檔!Y:Z, 2, 0))</f>
        <v>0</v>
      </c>
      <c r="P782">
        <f>IF(ISERROR(VLOOKUP($A$782, 文字檔!AA:AB, 2, 0)),0,VLOOKUP($A$782, 文字檔!AA:AB, 2, 0))</f>
        <v>9465.7000000000007</v>
      </c>
    </row>
    <row r="783" spans="1:16" ht="16.2">
      <c r="A783" s="7">
        <v>44519</v>
      </c>
      <c r="B783" s="5">
        <f>SUMPRODUCT($C$2:$P$2,$C$783:$P$783)</f>
        <v>-4758.4599999999991</v>
      </c>
      <c r="C783" s="5">
        <f>IF(ISERROR(VLOOKUP($A$783, 文字檔!A:B, 2, 0)),0,VLOOKUP($A$783, 文字檔!A:B, 2, 0))</f>
        <v>0</v>
      </c>
      <c r="D783" s="5">
        <f>IF(ISERROR(VLOOKUP($A$783, 文字檔!C:D, 2, 0)),0,VLOOKUP($A$783, 文字檔!C:D, 2, 0))</f>
        <v>0</v>
      </c>
      <c r="E783" s="5">
        <f>IF(ISERROR(VLOOKUP($A$783, 文字檔!E:F, 2, 0)),0,VLOOKUP($A$783, 文字檔!E:F, 2, 0))</f>
        <v>0</v>
      </c>
      <c r="F783" s="5">
        <f>IF(ISERROR(VLOOKUP($A$783, 文字檔!G:H, 2, 0)),0,VLOOKUP($A$783, 文字檔!G:H, 2, 0))</f>
        <v>0</v>
      </c>
      <c r="G783" s="5">
        <f>IF(ISERROR(VLOOKUP($A$783, 文字檔!I:J, 2, 0)),0,VLOOKUP($A$783, 文字檔!I:J, 2, 0))</f>
        <v>-12871.75</v>
      </c>
      <c r="H783" s="5">
        <f>IF(ISERROR(VLOOKUP($A$783, 文字檔!K:L, 2, 0)),0,VLOOKUP($A$783, 文字檔!K:L, 2, 0))</f>
        <v>2987.29</v>
      </c>
      <c r="I783" s="5">
        <f>IF(ISERROR(VLOOKUP($A$783, 文字檔!M:N, 2, 0)),0,VLOOKUP($A$783, 文字檔!M:N, 2, 0))</f>
        <v>0</v>
      </c>
      <c r="J783" s="5">
        <f>IF(ISERROR(VLOOKUP($A$783, 文字檔!O:P, 2, 0)),0,VLOOKUP($A$783, 文字檔!O:P, 2, 0))</f>
        <v>0</v>
      </c>
      <c r="K783">
        <f>IF(ISERROR(VLOOKUP($A$783, 文字檔!Q:R, 2, 0)),0,VLOOKUP($A$783, 文字檔!Q:R, 2, 0))</f>
        <v>0</v>
      </c>
      <c r="L783">
        <f>IF(ISERROR(VLOOKUP($A$783, 文字檔!S:T, 2, 0)),0,VLOOKUP($A$783, 文字檔!S:T, 2, 0))</f>
        <v>0</v>
      </c>
      <c r="M783">
        <f>IF(ISERROR(VLOOKUP($A$783, 文字檔!U:V, 2, 0)),0,VLOOKUP($A$783, 文字檔!U:V, 2, 0))</f>
        <v>0</v>
      </c>
      <c r="N783">
        <f>IF(ISERROR(VLOOKUP($A$783, 文字檔!W:X, 2, 0)),0,VLOOKUP($A$783, 文字檔!W:X, 2, 0))</f>
        <v>0</v>
      </c>
      <c r="O783">
        <f>IF(ISERROR(VLOOKUP($A$783, 文字檔!Y:Z, 2, 0)),0,VLOOKUP($A$783, 文字檔!Y:Z, 2, 0))</f>
        <v>6926</v>
      </c>
      <c r="P783">
        <f>IF(ISERROR(VLOOKUP($A$783, 文字檔!AA:AB, 2, 0)),0,VLOOKUP($A$783, 文字檔!AA:AB, 2, 0))</f>
        <v>-1800</v>
      </c>
    </row>
    <row r="784" spans="1:16" ht="16.2">
      <c r="A784" s="7">
        <v>44520</v>
      </c>
      <c r="B784" s="5">
        <f>SUMPRODUCT($C$2:$P$2,$C$784:$P$784)</f>
        <v>0</v>
      </c>
      <c r="C784" s="5">
        <f>IF(ISERROR(VLOOKUP($A$784, 文字檔!A:B, 2, 0)),0,VLOOKUP($A$784, 文字檔!A:B, 2, 0))</f>
        <v>0</v>
      </c>
      <c r="D784" s="5">
        <f>IF(ISERROR(VLOOKUP($A$784, 文字檔!C:D, 2, 0)),0,VLOOKUP($A$784, 文字檔!C:D, 2, 0))</f>
        <v>0</v>
      </c>
      <c r="E784" s="5">
        <f>IF(ISERROR(VLOOKUP($A$784, 文字檔!E:F, 2, 0)),0,VLOOKUP($A$784, 文字檔!E:F, 2, 0))</f>
        <v>0</v>
      </c>
      <c r="F784" s="5">
        <f>IF(ISERROR(VLOOKUP($A$784, 文字檔!G:H, 2, 0)),0,VLOOKUP($A$784, 文字檔!G:H, 2, 0))</f>
        <v>0</v>
      </c>
      <c r="G784" s="5">
        <f>IF(ISERROR(VLOOKUP($A$784, 文字檔!I:J, 2, 0)),0,VLOOKUP($A$784, 文字檔!I:J, 2, 0))</f>
        <v>0</v>
      </c>
      <c r="H784" s="5">
        <f>IF(ISERROR(VLOOKUP($A$784, 文字檔!K:L, 2, 0)),0,VLOOKUP($A$784, 文字檔!K:L, 2, 0))</f>
        <v>0</v>
      </c>
      <c r="I784" s="5">
        <f>IF(ISERROR(VLOOKUP($A$784, 文字檔!M:N, 2, 0)),0,VLOOKUP($A$784, 文字檔!M:N, 2, 0))</f>
        <v>0</v>
      </c>
      <c r="J784" s="5">
        <f>IF(ISERROR(VLOOKUP($A$784, 文字檔!O:P, 2, 0)),0,VLOOKUP($A$784, 文字檔!O:P, 2, 0))</f>
        <v>0</v>
      </c>
      <c r="K784">
        <f>IF(ISERROR(VLOOKUP($A$784, 文字檔!Q:R, 2, 0)),0,VLOOKUP($A$784, 文字檔!Q:R, 2, 0))</f>
        <v>0</v>
      </c>
      <c r="L784">
        <f>IF(ISERROR(VLOOKUP($A$784, 文字檔!S:T, 2, 0)),0,VLOOKUP($A$784, 文字檔!S:T, 2, 0))</f>
        <v>0</v>
      </c>
      <c r="M784">
        <f>IF(ISERROR(VLOOKUP($A$784, 文字檔!U:V, 2, 0)),0,VLOOKUP($A$784, 文字檔!U:V, 2, 0))</f>
        <v>0</v>
      </c>
      <c r="N784">
        <f>IF(ISERROR(VLOOKUP($A$784, 文字檔!W:X, 2, 0)),0,VLOOKUP($A$784, 文字檔!W:X, 2, 0))</f>
        <v>0</v>
      </c>
      <c r="O784">
        <f>IF(ISERROR(VLOOKUP($A$784, 文字檔!Y:Z, 2, 0)),0,VLOOKUP($A$784, 文字檔!Y:Z, 2, 0))</f>
        <v>0</v>
      </c>
      <c r="P784">
        <f>IF(ISERROR(VLOOKUP($A$784, 文字檔!AA:AB, 2, 0)),0,VLOOKUP($A$784, 文字檔!AA:AB, 2, 0))</f>
        <v>0</v>
      </c>
    </row>
    <row r="785" spans="1:16" ht="16.2">
      <c r="A785" s="7">
        <v>44521</v>
      </c>
      <c r="B785" s="5">
        <f>SUMPRODUCT($C$2:$P$2,$C$785:$P$785)</f>
        <v>0</v>
      </c>
      <c r="C785" s="5">
        <f>IF(ISERROR(VLOOKUP($A$785, 文字檔!A:B, 2, 0)),0,VLOOKUP($A$785, 文字檔!A:B, 2, 0))</f>
        <v>0</v>
      </c>
      <c r="D785" s="5">
        <f>IF(ISERROR(VLOOKUP($A$785, 文字檔!C:D, 2, 0)),0,VLOOKUP($A$785, 文字檔!C:D, 2, 0))</f>
        <v>0</v>
      </c>
      <c r="E785" s="5">
        <f>IF(ISERROR(VLOOKUP($A$785, 文字檔!E:F, 2, 0)),0,VLOOKUP($A$785, 文字檔!E:F, 2, 0))</f>
        <v>0</v>
      </c>
      <c r="F785" s="5">
        <f>IF(ISERROR(VLOOKUP($A$785, 文字檔!G:H, 2, 0)),0,VLOOKUP($A$785, 文字檔!G:H, 2, 0))</f>
        <v>0</v>
      </c>
      <c r="G785" s="5">
        <f>IF(ISERROR(VLOOKUP($A$785, 文字檔!I:J, 2, 0)),0,VLOOKUP($A$785, 文字檔!I:J, 2, 0))</f>
        <v>0</v>
      </c>
      <c r="H785" s="5">
        <f>IF(ISERROR(VLOOKUP($A$785, 文字檔!K:L, 2, 0)),0,VLOOKUP($A$785, 文字檔!K:L, 2, 0))</f>
        <v>0</v>
      </c>
      <c r="I785" s="5">
        <f>IF(ISERROR(VLOOKUP($A$785, 文字檔!M:N, 2, 0)),0,VLOOKUP($A$785, 文字檔!M:N, 2, 0))</f>
        <v>0</v>
      </c>
      <c r="J785" s="5">
        <f>IF(ISERROR(VLOOKUP($A$785, 文字檔!O:P, 2, 0)),0,VLOOKUP($A$785, 文字檔!O:P, 2, 0))</f>
        <v>0</v>
      </c>
      <c r="K785">
        <f>IF(ISERROR(VLOOKUP($A$785, 文字檔!Q:R, 2, 0)),0,VLOOKUP($A$785, 文字檔!Q:R, 2, 0))</f>
        <v>0</v>
      </c>
      <c r="L785">
        <f>IF(ISERROR(VLOOKUP($A$785, 文字檔!S:T, 2, 0)),0,VLOOKUP($A$785, 文字檔!S:T, 2, 0))</f>
        <v>0</v>
      </c>
      <c r="M785">
        <f>IF(ISERROR(VLOOKUP($A$785, 文字檔!U:V, 2, 0)),0,VLOOKUP($A$785, 文字檔!U:V, 2, 0))</f>
        <v>0</v>
      </c>
      <c r="N785">
        <f>IF(ISERROR(VLOOKUP($A$785, 文字檔!W:X, 2, 0)),0,VLOOKUP($A$785, 文字檔!W:X, 2, 0))</f>
        <v>0</v>
      </c>
      <c r="O785">
        <f>IF(ISERROR(VLOOKUP($A$785, 文字檔!Y:Z, 2, 0)),0,VLOOKUP($A$785, 文字檔!Y:Z, 2, 0))</f>
        <v>0</v>
      </c>
      <c r="P785">
        <f>IF(ISERROR(VLOOKUP($A$785, 文字檔!AA:AB, 2, 0)),0,VLOOKUP($A$785, 文字檔!AA:AB, 2, 0))</f>
        <v>0</v>
      </c>
    </row>
    <row r="786" spans="1:16" ht="16.2">
      <c r="A786" s="7">
        <v>44522</v>
      </c>
      <c r="B786" s="5">
        <f>SUMPRODUCT($C$2:$P$2,$C$786:$P$786)</f>
        <v>661.93000000000029</v>
      </c>
      <c r="C786" s="5">
        <f>IF(ISERROR(VLOOKUP($A$786, 文字檔!A:B, 2, 0)),0,VLOOKUP($A$786, 文字檔!A:B, 2, 0))</f>
        <v>0</v>
      </c>
      <c r="D786" s="5">
        <f>IF(ISERROR(VLOOKUP($A$786, 文字檔!C:D, 2, 0)),0,VLOOKUP($A$786, 文字檔!C:D, 2, 0))</f>
        <v>0</v>
      </c>
      <c r="E786" s="5">
        <f>IF(ISERROR(VLOOKUP($A$786, 文字檔!E:F, 2, 0)),0,VLOOKUP($A$786, 文字檔!E:F, 2, 0))</f>
        <v>0</v>
      </c>
      <c r="F786" s="5">
        <f>IF(ISERROR(VLOOKUP($A$786, 文字檔!G:H, 2, 0)),0,VLOOKUP($A$786, 文字檔!G:H, 2, 0))</f>
        <v>0</v>
      </c>
      <c r="G786" s="5">
        <f>IF(ISERROR(VLOOKUP($A$786, 文字檔!I:J, 2, 0)),0,VLOOKUP($A$786, 文字檔!I:J, 2, 0))</f>
        <v>0</v>
      </c>
      <c r="H786" s="5">
        <f>IF(ISERROR(VLOOKUP($A$786, 文字檔!K:L, 2, 0)),0,VLOOKUP($A$786, 文字檔!K:L, 2, 0))</f>
        <v>0</v>
      </c>
      <c r="I786" s="5">
        <f>IF(ISERROR(VLOOKUP($A$786, 文字檔!M:N, 2, 0)),0,VLOOKUP($A$786, 文字檔!M:N, 2, 0))</f>
        <v>8066.21</v>
      </c>
      <c r="J786" s="5">
        <f>IF(ISERROR(VLOOKUP($A$786, 文字檔!O:P, 2, 0)),0,VLOOKUP($A$786, 文字檔!O:P, 2, 0))</f>
        <v>0</v>
      </c>
      <c r="K786">
        <f>IF(ISERROR(VLOOKUP($A$786, 文字檔!Q:R, 2, 0)),0,VLOOKUP($A$786, 文字檔!Q:R, 2, 0))</f>
        <v>0</v>
      </c>
      <c r="L786">
        <f>IF(ISERROR(VLOOKUP($A$786, 文字檔!S:T, 2, 0)),0,VLOOKUP($A$786, 文字檔!S:T, 2, 0))</f>
        <v>0</v>
      </c>
      <c r="M786">
        <f>IF(ISERROR(VLOOKUP($A$786, 文字檔!U:V, 2, 0)),0,VLOOKUP($A$786, 文字檔!U:V, 2, 0))</f>
        <v>0</v>
      </c>
      <c r="N786">
        <f>IF(ISERROR(VLOOKUP($A$786, 文字檔!W:X, 2, 0)),0,VLOOKUP($A$786, 文字檔!W:X, 2, 0))</f>
        <v>0</v>
      </c>
      <c r="O786">
        <f>IF(ISERROR(VLOOKUP($A$786, 文字檔!Y:Z, 2, 0)),0,VLOOKUP($A$786, 文字檔!Y:Z, 2, 0))</f>
        <v>-4404.28</v>
      </c>
      <c r="P786">
        <f>IF(ISERROR(VLOOKUP($A$786, 文字檔!AA:AB, 2, 0)),0,VLOOKUP($A$786, 文字檔!AA:AB, 2, 0))</f>
        <v>-3000</v>
      </c>
    </row>
    <row r="787" spans="1:16" ht="16.2">
      <c r="A787" s="7">
        <v>44523</v>
      </c>
      <c r="B787" s="5">
        <f>SUMPRODUCT($C$2:$P$2,$C$787:$P$787)</f>
        <v>-60374.600000000006</v>
      </c>
      <c r="C787" s="5">
        <f>IF(ISERROR(VLOOKUP($A$787, 文字檔!A:B, 2, 0)),0,VLOOKUP($A$787, 文字檔!A:B, 2, 0))</f>
        <v>-19923.25</v>
      </c>
      <c r="D787" s="5">
        <f>IF(ISERROR(VLOOKUP($A$787, 文字檔!C:D, 2, 0)),0,VLOOKUP($A$787, 文字檔!C:D, 2, 0))</f>
        <v>15667.8</v>
      </c>
      <c r="E787" s="5">
        <f>IF(ISERROR(VLOOKUP($A$787, 文字檔!E:F, 2, 0)),0,VLOOKUP($A$787, 文字檔!E:F, 2, 0))</f>
        <v>0</v>
      </c>
      <c r="F787" s="5">
        <f>IF(ISERROR(VLOOKUP($A$787, 文字檔!G:H, 2, 0)),0,VLOOKUP($A$787, 文字檔!G:H, 2, 0))</f>
        <v>0</v>
      </c>
      <c r="G787" s="5">
        <f>IF(ISERROR(VLOOKUP($A$787, 文字檔!I:J, 2, 0)),0,VLOOKUP($A$787, 文字檔!I:J, 2, 0))</f>
        <v>-16670.400000000001</v>
      </c>
      <c r="H787" s="5">
        <f>IF(ISERROR(VLOOKUP($A$787, 文字檔!K:L, 2, 0)),0,VLOOKUP($A$787, 文字檔!K:L, 2, 0))</f>
        <v>7469.03</v>
      </c>
      <c r="I787" s="5">
        <f>IF(ISERROR(VLOOKUP($A$787, 文字檔!M:N, 2, 0)),0,VLOOKUP($A$787, 文字檔!M:N, 2, 0))</f>
        <v>-3934.57</v>
      </c>
      <c r="J787" s="5">
        <f>IF(ISERROR(VLOOKUP($A$787, 文字檔!O:P, 2, 0)),0,VLOOKUP($A$787, 文字檔!O:P, 2, 0))</f>
        <v>7139.29</v>
      </c>
      <c r="K787">
        <f>IF(ISERROR(VLOOKUP($A$787, 文字檔!Q:R, 2, 0)),0,VLOOKUP($A$787, 文字檔!Q:R, 2, 0))</f>
        <v>0</v>
      </c>
      <c r="L787">
        <f>IF(ISERROR(VLOOKUP($A$787, 文字檔!S:T, 2, 0)),0,VLOOKUP($A$787, 文字檔!S:T, 2, 0))</f>
        <v>0</v>
      </c>
      <c r="M787">
        <f>IF(ISERROR(VLOOKUP($A$787, 文字檔!U:V, 2, 0)),0,VLOOKUP($A$787, 文字檔!U:V, 2, 0))</f>
        <v>0</v>
      </c>
      <c r="N787">
        <f>IF(ISERROR(VLOOKUP($A$787, 文字檔!W:X, 2, 0)),0,VLOOKUP($A$787, 文字檔!W:X, 2, 0))</f>
        <v>0</v>
      </c>
      <c r="O787">
        <f>IF(ISERROR(VLOOKUP($A$787, 文字檔!Y:Z, 2, 0)),0,VLOOKUP($A$787, 文字檔!Y:Z, 2, 0))</f>
        <v>-36859.480000000003</v>
      </c>
      <c r="P787">
        <f>IF(ISERROR(VLOOKUP($A$787, 文字檔!AA:AB, 2, 0)),0,VLOOKUP($A$787, 文字檔!AA:AB, 2, 0))</f>
        <v>-13263.02</v>
      </c>
    </row>
    <row r="788" spans="1:16" ht="16.2">
      <c r="A788" s="7">
        <v>44524</v>
      </c>
      <c r="B788" s="5">
        <f>SUMPRODUCT($C$2:$P$2,$C$788:$P$788)</f>
        <v>-18721.57</v>
      </c>
      <c r="C788" s="5">
        <f>IF(ISERROR(VLOOKUP($A$788, 文字檔!A:B, 2, 0)),0,VLOOKUP($A$788, 文字檔!A:B, 2, 0))</f>
        <v>0</v>
      </c>
      <c r="D788" s="5">
        <f>IF(ISERROR(VLOOKUP($A$788, 文字檔!C:D, 2, 0)),0,VLOOKUP($A$788, 文字檔!C:D, 2, 0))</f>
        <v>-4000</v>
      </c>
      <c r="E788" s="5">
        <f>IF(ISERROR(VLOOKUP($A$788, 文字檔!E:F, 2, 0)),0,VLOOKUP($A$788, 文字檔!E:F, 2, 0))</f>
        <v>0</v>
      </c>
      <c r="F788" s="5">
        <f>IF(ISERROR(VLOOKUP($A$788, 文字檔!G:H, 2, 0)),0,VLOOKUP($A$788, 文字檔!G:H, 2, 0))</f>
        <v>0</v>
      </c>
      <c r="G788" s="5">
        <f>IF(ISERROR(VLOOKUP($A$788, 文字檔!I:J, 2, 0)),0,VLOOKUP($A$788, 文字檔!I:J, 2, 0))</f>
        <v>0</v>
      </c>
      <c r="H788" s="5">
        <f>IF(ISERROR(VLOOKUP($A$788, 文字檔!K:L, 2, 0)),0,VLOOKUP($A$788, 文字檔!K:L, 2, 0))</f>
        <v>-6991.32</v>
      </c>
      <c r="I788" s="5">
        <f>IF(ISERROR(VLOOKUP($A$788, 文字檔!M:N, 2, 0)),0,VLOOKUP($A$788, 文字檔!M:N, 2, 0))</f>
        <v>0</v>
      </c>
      <c r="J788" s="5">
        <f>IF(ISERROR(VLOOKUP($A$788, 文字檔!O:P, 2, 0)),0,VLOOKUP($A$788, 文字檔!O:P, 2, 0))</f>
        <v>0</v>
      </c>
      <c r="K788">
        <f>IF(ISERROR(VLOOKUP($A$788, 文字檔!Q:R, 2, 0)),0,VLOOKUP($A$788, 文字檔!Q:R, 2, 0))</f>
        <v>0</v>
      </c>
      <c r="L788">
        <f>IF(ISERROR(VLOOKUP($A$788, 文字檔!S:T, 2, 0)),0,VLOOKUP($A$788, 文字檔!S:T, 2, 0))</f>
        <v>0</v>
      </c>
      <c r="M788">
        <f>IF(ISERROR(VLOOKUP($A$788, 文字檔!U:V, 2, 0)),0,VLOOKUP($A$788, 文字檔!U:V, 2, 0))</f>
        <v>0</v>
      </c>
      <c r="N788">
        <f>IF(ISERROR(VLOOKUP($A$788, 文字檔!W:X, 2, 0)),0,VLOOKUP($A$788, 文字檔!W:X, 2, 0))</f>
        <v>0</v>
      </c>
      <c r="O788">
        <f>IF(ISERROR(VLOOKUP($A$788, 文字檔!Y:Z, 2, 0)),0,VLOOKUP($A$788, 文字檔!Y:Z, 2, 0))</f>
        <v>-3730.25</v>
      </c>
      <c r="P788">
        <f>IF(ISERROR(VLOOKUP($A$788, 文字檔!AA:AB, 2, 0)),0,VLOOKUP($A$788, 文字檔!AA:AB, 2, 0))</f>
        <v>-4000</v>
      </c>
    </row>
    <row r="789" spans="1:16" ht="16.2">
      <c r="A789" s="7">
        <v>44525</v>
      </c>
      <c r="B789" s="5">
        <f>SUMPRODUCT($C$2:$P$2,$C$789:$P$789)</f>
        <v>-30762.859999999997</v>
      </c>
      <c r="C789" s="5">
        <f>IF(ISERROR(VLOOKUP($A$789, 文字檔!A:B, 2, 0)),0,VLOOKUP($A$789, 文字檔!A:B, 2, 0))</f>
        <v>-12116.74</v>
      </c>
      <c r="D789" s="5">
        <f>IF(ISERROR(VLOOKUP($A$789, 文字檔!C:D, 2, 0)),0,VLOOKUP($A$789, 文字檔!C:D, 2, 0))</f>
        <v>600</v>
      </c>
      <c r="E789" s="5">
        <f>IF(ISERROR(VLOOKUP($A$789, 文字檔!E:F, 2, 0)),0,VLOOKUP($A$789, 文字檔!E:F, 2, 0))</f>
        <v>0</v>
      </c>
      <c r="F789" s="5">
        <f>IF(ISERROR(VLOOKUP($A$789, 文字檔!G:H, 2, 0)),0,VLOOKUP($A$789, 文字檔!G:H, 2, 0))</f>
        <v>0</v>
      </c>
      <c r="G789" s="5">
        <f>IF(ISERROR(VLOOKUP($A$789, 文字檔!I:J, 2, 0)),0,VLOOKUP($A$789, 文字檔!I:J, 2, 0))</f>
        <v>0</v>
      </c>
      <c r="H789" s="5">
        <f>IF(ISERROR(VLOOKUP($A$789, 文字檔!K:L, 2, 0)),0,VLOOKUP($A$789, 文字檔!K:L, 2, 0))</f>
        <v>0</v>
      </c>
      <c r="I789" s="5">
        <f>IF(ISERROR(VLOOKUP($A$789, 文字檔!M:N, 2, 0)),0,VLOOKUP($A$789, 文字檔!M:N, 2, 0))</f>
        <v>-4656.84</v>
      </c>
      <c r="J789" s="5">
        <f>IF(ISERROR(VLOOKUP($A$789, 文字檔!O:P, 2, 0)),0,VLOOKUP($A$789, 文字檔!O:P, 2, 0))</f>
        <v>0</v>
      </c>
      <c r="K789">
        <f>IF(ISERROR(VLOOKUP($A$789, 文字檔!Q:R, 2, 0)),0,VLOOKUP($A$789, 文字檔!Q:R, 2, 0))</f>
        <v>0</v>
      </c>
      <c r="L789">
        <f>IF(ISERROR(VLOOKUP($A$789, 文字檔!S:T, 2, 0)),0,VLOOKUP($A$789, 文字檔!S:T, 2, 0))</f>
        <v>0</v>
      </c>
      <c r="M789">
        <f>IF(ISERROR(VLOOKUP($A$789, 文字檔!U:V, 2, 0)),0,VLOOKUP($A$789, 文字檔!U:V, 2, 0))</f>
        <v>0</v>
      </c>
      <c r="N789">
        <f>IF(ISERROR(VLOOKUP($A$789, 文字檔!W:X, 2, 0)),0,VLOOKUP($A$789, 文字檔!W:X, 2, 0))</f>
        <v>-10258.34</v>
      </c>
      <c r="O789">
        <f>IF(ISERROR(VLOOKUP($A$789, 文字檔!Y:Z, 2, 0)),0,VLOOKUP($A$789, 文字檔!Y:Z, 2, 0))</f>
        <v>-4930.9399999999996</v>
      </c>
      <c r="P789">
        <f>IF(ISERROR(VLOOKUP($A$789, 文字檔!AA:AB, 2, 0)),0,VLOOKUP($A$789, 文字檔!AA:AB, 2, 0))</f>
        <v>600</v>
      </c>
    </row>
    <row r="790" spans="1:16" ht="16.2">
      <c r="A790" s="7">
        <v>44526</v>
      </c>
      <c r="B790" s="5">
        <f>SUMPRODUCT($C$2:$P$2,$C$790:$P$790)</f>
        <v>174621.45</v>
      </c>
      <c r="C790" s="5">
        <f>IF(ISERROR(VLOOKUP($A$790, 文字檔!A:B, 2, 0)),0,VLOOKUP($A$790, 文字檔!A:B, 2, 0))</f>
        <v>-2090.7600000000002</v>
      </c>
      <c r="D790" s="5">
        <f>IF(ISERROR(VLOOKUP($A$790, 文字檔!C:D, 2, 0)),0,VLOOKUP($A$790, 文字檔!C:D, 2, 0))</f>
        <v>28674.1</v>
      </c>
      <c r="E790" s="5">
        <f>IF(ISERROR(VLOOKUP($A$790, 文字檔!E:F, 2, 0)),0,VLOOKUP($A$790, 文字檔!E:F, 2, 0))</f>
        <v>0</v>
      </c>
      <c r="F790" s="5">
        <f>IF(ISERROR(VLOOKUP($A$790, 文字檔!G:H, 2, 0)),0,VLOOKUP($A$790, 文字檔!G:H, 2, 0))</f>
        <v>0</v>
      </c>
      <c r="G790" s="5">
        <f>IF(ISERROR(VLOOKUP($A$790, 文字檔!I:J, 2, 0)),0,VLOOKUP($A$790, 文字檔!I:J, 2, 0))</f>
        <v>26875.63</v>
      </c>
      <c r="H790" s="5">
        <f>IF(ISERROR(VLOOKUP($A$790, 文字檔!K:L, 2, 0)),0,VLOOKUP($A$790, 文字檔!K:L, 2, 0))</f>
        <v>-3653.93</v>
      </c>
      <c r="I790" s="5">
        <f>IF(ISERROR(VLOOKUP($A$790, 文字檔!M:N, 2, 0)),0,VLOOKUP($A$790, 文字檔!M:N, 2, 0))</f>
        <v>0</v>
      </c>
      <c r="J790" s="5">
        <f>IF(ISERROR(VLOOKUP($A$790, 文字檔!O:P, 2, 0)),0,VLOOKUP($A$790, 文字檔!O:P, 2, 0))</f>
        <v>56309.96</v>
      </c>
      <c r="K790">
        <f>IF(ISERROR(VLOOKUP($A$790, 文字檔!Q:R, 2, 0)),0,VLOOKUP($A$790, 文字檔!Q:R, 2, 0))</f>
        <v>0</v>
      </c>
      <c r="L790">
        <f>IF(ISERROR(VLOOKUP($A$790, 文字檔!S:T, 2, 0)),0,VLOOKUP($A$790, 文字檔!S:T, 2, 0))</f>
        <v>0</v>
      </c>
      <c r="M790">
        <f>IF(ISERROR(VLOOKUP($A$790, 文字檔!U:V, 2, 0)),0,VLOOKUP($A$790, 文字檔!U:V, 2, 0))</f>
        <v>17277.07</v>
      </c>
      <c r="N790">
        <f>IF(ISERROR(VLOOKUP($A$790, 文字檔!W:X, 2, 0)),0,VLOOKUP($A$790, 文字檔!W:X, 2, 0))</f>
        <v>0</v>
      </c>
      <c r="O790">
        <f>IF(ISERROR(VLOOKUP($A$790, 文字檔!Y:Z, 2, 0)),0,VLOOKUP($A$790, 文字檔!Y:Z, 2, 0))</f>
        <v>-10928.72</v>
      </c>
      <c r="P790">
        <f>IF(ISERROR(VLOOKUP($A$790, 文字檔!AA:AB, 2, 0)),0,VLOOKUP($A$790, 文字檔!AA:AB, 2, 0))</f>
        <v>62158.1</v>
      </c>
    </row>
    <row r="791" spans="1:16" ht="16.2">
      <c r="A791" s="7">
        <v>44527</v>
      </c>
      <c r="B791" s="5">
        <f>SUMPRODUCT($C$2:$P$2,$C$791:$P$791)</f>
        <v>0</v>
      </c>
      <c r="C791" s="5">
        <f>IF(ISERROR(VLOOKUP($A$791, 文字檔!A:B, 2, 0)),0,VLOOKUP($A$791, 文字檔!A:B, 2, 0))</f>
        <v>0</v>
      </c>
      <c r="D791" s="5">
        <f>IF(ISERROR(VLOOKUP($A$791, 文字檔!C:D, 2, 0)),0,VLOOKUP($A$791, 文字檔!C:D, 2, 0))</f>
        <v>0</v>
      </c>
      <c r="E791" s="5">
        <f>IF(ISERROR(VLOOKUP($A$791, 文字檔!E:F, 2, 0)),0,VLOOKUP($A$791, 文字檔!E:F, 2, 0))</f>
        <v>0</v>
      </c>
      <c r="F791" s="5">
        <f>IF(ISERROR(VLOOKUP($A$791, 文字檔!G:H, 2, 0)),0,VLOOKUP($A$791, 文字檔!G:H, 2, 0))</f>
        <v>0</v>
      </c>
      <c r="G791" s="5">
        <f>IF(ISERROR(VLOOKUP($A$791, 文字檔!I:J, 2, 0)),0,VLOOKUP($A$791, 文字檔!I:J, 2, 0))</f>
        <v>0</v>
      </c>
      <c r="H791" s="5">
        <f>IF(ISERROR(VLOOKUP($A$791, 文字檔!K:L, 2, 0)),0,VLOOKUP($A$791, 文字檔!K:L, 2, 0))</f>
        <v>0</v>
      </c>
      <c r="I791" s="5">
        <f>IF(ISERROR(VLOOKUP($A$791, 文字檔!M:N, 2, 0)),0,VLOOKUP($A$791, 文字檔!M:N, 2, 0))</f>
        <v>0</v>
      </c>
      <c r="J791" s="5">
        <f>IF(ISERROR(VLOOKUP($A$791, 文字檔!O:P, 2, 0)),0,VLOOKUP($A$791, 文字檔!O:P, 2, 0))</f>
        <v>0</v>
      </c>
      <c r="K791">
        <f>IF(ISERROR(VLOOKUP($A$791, 文字檔!Q:R, 2, 0)),0,VLOOKUP($A$791, 文字檔!Q:R, 2, 0))</f>
        <v>0</v>
      </c>
      <c r="L791">
        <f>IF(ISERROR(VLOOKUP($A$791, 文字檔!S:T, 2, 0)),0,VLOOKUP($A$791, 文字檔!S:T, 2, 0))</f>
        <v>0</v>
      </c>
      <c r="M791">
        <f>IF(ISERROR(VLOOKUP($A$791, 文字檔!U:V, 2, 0)),0,VLOOKUP($A$791, 文字檔!U:V, 2, 0))</f>
        <v>0</v>
      </c>
      <c r="N791">
        <f>IF(ISERROR(VLOOKUP($A$791, 文字檔!W:X, 2, 0)),0,VLOOKUP($A$791, 文字檔!W:X, 2, 0))</f>
        <v>0</v>
      </c>
      <c r="O791">
        <f>IF(ISERROR(VLOOKUP($A$791, 文字檔!Y:Z, 2, 0)),0,VLOOKUP($A$791, 文字檔!Y:Z, 2, 0))</f>
        <v>0</v>
      </c>
      <c r="P791">
        <f>IF(ISERROR(VLOOKUP($A$791, 文字檔!AA:AB, 2, 0)),0,VLOOKUP($A$791, 文字檔!AA:AB, 2, 0))</f>
        <v>0</v>
      </c>
    </row>
    <row r="792" spans="1:16" ht="16.2">
      <c r="A792" s="7">
        <v>44528</v>
      </c>
      <c r="B792" s="5">
        <f>SUMPRODUCT($C$2:$P$2,$C$792:$P$792)</f>
        <v>0</v>
      </c>
      <c r="C792" s="5">
        <f>IF(ISERROR(VLOOKUP($A$792, 文字檔!A:B, 2, 0)),0,VLOOKUP($A$792, 文字檔!A:B, 2, 0))</f>
        <v>0</v>
      </c>
      <c r="D792" s="5">
        <f>IF(ISERROR(VLOOKUP($A$792, 文字檔!C:D, 2, 0)),0,VLOOKUP($A$792, 文字檔!C:D, 2, 0))</f>
        <v>0</v>
      </c>
      <c r="E792" s="5">
        <f>IF(ISERROR(VLOOKUP($A$792, 文字檔!E:F, 2, 0)),0,VLOOKUP($A$792, 文字檔!E:F, 2, 0))</f>
        <v>0</v>
      </c>
      <c r="F792" s="5">
        <f>IF(ISERROR(VLOOKUP($A$792, 文字檔!G:H, 2, 0)),0,VLOOKUP($A$792, 文字檔!G:H, 2, 0))</f>
        <v>0</v>
      </c>
      <c r="G792" s="5">
        <f>IF(ISERROR(VLOOKUP($A$792, 文字檔!I:J, 2, 0)),0,VLOOKUP($A$792, 文字檔!I:J, 2, 0))</f>
        <v>0</v>
      </c>
      <c r="H792" s="5">
        <f>IF(ISERROR(VLOOKUP($A$792, 文字檔!K:L, 2, 0)),0,VLOOKUP($A$792, 文字檔!K:L, 2, 0))</f>
        <v>0</v>
      </c>
      <c r="I792" s="5">
        <f>IF(ISERROR(VLOOKUP($A$792, 文字檔!M:N, 2, 0)),0,VLOOKUP($A$792, 文字檔!M:N, 2, 0))</f>
        <v>0</v>
      </c>
      <c r="J792" s="5">
        <f>IF(ISERROR(VLOOKUP($A$792, 文字檔!O:P, 2, 0)),0,VLOOKUP($A$792, 文字檔!O:P, 2, 0))</f>
        <v>0</v>
      </c>
      <c r="K792">
        <f>IF(ISERROR(VLOOKUP($A$792, 文字檔!Q:R, 2, 0)),0,VLOOKUP($A$792, 文字檔!Q:R, 2, 0))</f>
        <v>0</v>
      </c>
      <c r="L792">
        <f>IF(ISERROR(VLOOKUP($A$792, 文字檔!S:T, 2, 0)),0,VLOOKUP($A$792, 文字檔!S:T, 2, 0))</f>
        <v>0</v>
      </c>
      <c r="M792">
        <f>IF(ISERROR(VLOOKUP($A$792, 文字檔!U:V, 2, 0)),0,VLOOKUP($A$792, 文字檔!U:V, 2, 0))</f>
        <v>0</v>
      </c>
      <c r="N792">
        <f>IF(ISERROR(VLOOKUP($A$792, 文字檔!W:X, 2, 0)),0,VLOOKUP($A$792, 文字檔!W:X, 2, 0))</f>
        <v>0</v>
      </c>
      <c r="O792">
        <f>IF(ISERROR(VLOOKUP($A$792, 文字檔!Y:Z, 2, 0)),0,VLOOKUP($A$792, 文字檔!Y:Z, 2, 0))</f>
        <v>0</v>
      </c>
      <c r="P792">
        <f>IF(ISERROR(VLOOKUP($A$792, 文字檔!AA:AB, 2, 0)),0,VLOOKUP($A$792, 文字檔!AA:AB, 2, 0))</f>
        <v>0</v>
      </c>
    </row>
    <row r="793" spans="1:16" ht="16.2">
      <c r="A793" s="7">
        <v>44529</v>
      </c>
      <c r="B793" s="5">
        <f>SUMPRODUCT($C$2:$P$2,$C$793:$P$793)</f>
        <v>-25629.760000000002</v>
      </c>
      <c r="C793" s="5">
        <f>IF(ISERROR(VLOOKUP($A$793, 文字檔!A:B, 2, 0)),0,VLOOKUP($A$793, 文字檔!A:B, 2, 0))</f>
        <v>0</v>
      </c>
      <c r="D793" s="5">
        <f>IF(ISERROR(VLOOKUP($A$793, 文字檔!C:D, 2, 0)),0,VLOOKUP($A$793, 文字檔!C:D, 2, 0))</f>
        <v>0</v>
      </c>
      <c r="E793" s="5">
        <f>IF(ISERROR(VLOOKUP($A$793, 文字檔!E:F, 2, 0)),0,VLOOKUP($A$793, 文字檔!E:F, 2, 0))</f>
        <v>0</v>
      </c>
      <c r="F793" s="5">
        <f>IF(ISERROR(VLOOKUP($A$793, 文字檔!G:H, 2, 0)),0,VLOOKUP($A$793, 文字檔!G:H, 2, 0))</f>
        <v>0</v>
      </c>
      <c r="G793" s="5">
        <f>IF(ISERROR(VLOOKUP($A$793, 文字檔!I:J, 2, 0)),0,VLOOKUP($A$793, 文字檔!I:J, 2, 0))</f>
        <v>5480.64</v>
      </c>
      <c r="H793" s="5">
        <f>IF(ISERROR(VLOOKUP($A$793, 文字檔!K:L, 2, 0)),0,VLOOKUP($A$793, 文字檔!K:L, 2, 0))</f>
        <v>0</v>
      </c>
      <c r="I793" s="5">
        <f>IF(ISERROR(VLOOKUP($A$793, 文字檔!M:N, 2, 0)),0,VLOOKUP($A$793, 文字檔!M:N, 2, 0))</f>
        <v>0</v>
      </c>
      <c r="J793" s="5">
        <f>IF(ISERROR(VLOOKUP($A$793, 文字檔!O:P, 2, 0)),0,VLOOKUP($A$793, 文字檔!O:P, 2, 0))</f>
        <v>0</v>
      </c>
      <c r="K793">
        <f>IF(ISERROR(VLOOKUP($A$793, 文字檔!Q:R, 2, 0)),0,VLOOKUP($A$793, 文字檔!Q:R, 2, 0))</f>
        <v>0</v>
      </c>
      <c r="L793">
        <f>IF(ISERROR(VLOOKUP($A$793, 文字檔!S:T, 2, 0)),0,VLOOKUP($A$793, 文字檔!S:T, 2, 0))</f>
        <v>-26235.3</v>
      </c>
      <c r="M793">
        <f>IF(ISERROR(VLOOKUP($A$793, 文字檔!U:V, 2, 0)),0,VLOOKUP($A$793, 文字檔!U:V, 2, 0))</f>
        <v>6800</v>
      </c>
      <c r="N793">
        <f>IF(ISERROR(VLOOKUP($A$793, 文字檔!W:X, 2, 0)),0,VLOOKUP($A$793, 文字檔!W:X, 2, 0))</f>
        <v>-15236.35</v>
      </c>
      <c r="O793">
        <f>IF(ISERROR(VLOOKUP($A$793, 文字檔!Y:Z, 2, 0)),0,VLOOKUP($A$793, 文字檔!Y:Z, 2, 0))</f>
        <v>-719.21</v>
      </c>
      <c r="P793">
        <f>IF(ISERROR(VLOOKUP($A$793, 文字檔!AA:AB, 2, 0)),0,VLOOKUP($A$793, 文字檔!AA:AB, 2, 0))</f>
        <v>4280.46</v>
      </c>
    </row>
    <row r="794" spans="1:16" ht="16.2">
      <c r="A794" s="7">
        <v>44530</v>
      </c>
      <c r="B794" s="5">
        <f>SUMPRODUCT($C$2:$P$2,$C$794:$P$794)</f>
        <v>80322.11</v>
      </c>
      <c r="C794" s="5">
        <f>IF(ISERROR(VLOOKUP($A$794, 文字檔!A:B, 2, 0)),0,VLOOKUP($A$794, 文字檔!A:B, 2, 0))</f>
        <v>27304.77</v>
      </c>
      <c r="D794" s="5">
        <f>IF(ISERROR(VLOOKUP($A$794, 文字檔!C:D, 2, 0)),0,VLOOKUP($A$794, 文字檔!C:D, 2, 0))</f>
        <v>0</v>
      </c>
      <c r="E794" s="5">
        <f>IF(ISERROR(VLOOKUP($A$794, 文字檔!E:F, 2, 0)),0,VLOOKUP($A$794, 文字檔!E:F, 2, 0))</f>
        <v>0</v>
      </c>
      <c r="F794" s="5">
        <f>IF(ISERROR(VLOOKUP($A$794, 文字檔!G:H, 2, 0)),0,VLOOKUP($A$794, 文字檔!G:H, 2, 0))</f>
        <v>0</v>
      </c>
      <c r="G794" s="5">
        <f>IF(ISERROR(VLOOKUP($A$794, 文字檔!I:J, 2, 0)),0,VLOOKUP($A$794, 文字檔!I:J, 2, 0))</f>
        <v>0</v>
      </c>
      <c r="H794" s="5">
        <f>IF(ISERROR(VLOOKUP($A$794, 文字檔!K:L, 2, 0)),0,VLOOKUP($A$794, 文字檔!K:L, 2, 0))</f>
        <v>752.97</v>
      </c>
      <c r="I794" s="5">
        <f>IF(ISERROR(VLOOKUP($A$794, 文字檔!M:N, 2, 0)),0,VLOOKUP($A$794, 文字檔!M:N, 2, 0))</f>
        <v>0</v>
      </c>
      <c r="J794" s="5">
        <f>IF(ISERROR(VLOOKUP($A$794, 文字檔!O:P, 2, 0)),0,VLOOKUP($A$794, 文字檔!O:P, 2, 0))</f>
        <v>0</v>
      </c>
      <c r="K794">
        <f>IF(ISERROR(VLOOKUP($A$794, 文字檔!Q:R, 2, 0)),0,VLOOKUP($A$794, 文字檔!Q:R, 2, 0))</f>
        <v>0</v>
      </c>
      <c r="L794">
        <f>IF(ISERROR(VLOOKUP($A$794, 文字檔!S:T, 2, 0)),0,VLOOKUP($A$794, 文字檔!S:T, 2, 0))</f>
        <v>18955.64</v>
      </c>
      <c r="M794">
        <f>IF(ISERROR(VLOOKUP($A$794, 文字檔!U:V, 2, 0)),0,VLOOKUP($A$794, 文字檔!U:V, 2, 0))</f>
        <v>-4000</v>
      </c>
      <c r="N794">
        <f>IF(ISERROR(VLOOKUP($A$794, 文字檔!W:X, 2, 0)),0,VLOOKUP($A$794, 文字檔!W:X, 2, 0))</f>
        <v>28675.78</v>
      </c>
      <c r="O794">
        <f>IF(ISERROR(VLOOKUP($A$794, 文字檔!Y:Z, 2, 0)),0,VLOOKUP($A$794, 文字檔!Y:Z, 2, 0))</f>
        <v>8632.9500000000007</v>
      </c>
      <c r="P794">
        <f>IF(ISERROR(VLOOKUP($A$794, 文字檔!AA:AB, 2, 0)),0,VLOOKUP($A$794, 文字檔!AA:AB, 2, 0))</f>
        <v>0</v>
      </c>
    </row>
    <row r="795" spans="1:16" ht="16.2">
      <c r="A795" s="7">
        <v>44531</v>
      </c>
      <c r="B795" s="5">
        <f>SUMPRODUCT($C$2:$P$2,$C$795:$P$795)</f>
        <v>13034.93</v>
      </c>
      <c r="C795" s="5">
        <f>IF(ISERROR(VLOOKUP($A$795, 文字檔!A:B, 2, 0)),0,VLOOKUP($A$795, 文字檔!A:B, 2, 0))</f>
        <v>0</v>
      </c>
      <c r="D795" s="5">
        <f>IF(ISERROR(VLOOKUP($A$795, 文字檔!C:D, 2, 0)),0,VLOOKUP($A$795, 文字檔!C:D, 2, 0))</f>
        <v>0</v>
      </c>
      <c r="E795" s="5">
        <f>IF(ISERROR(VLOOKUP($A$795, 文字檔!E:F, 2, 0)),0,VLOOKUP($A$795, 文字檔!E:F, 2, 0))</f>
        <v>0</v>
      </c>
      <c r="F795" s="5">
        <f>IF(ISERROR(VLOOKUP($A$795, 文字檔!G:H, 2, 0)),0,VLOOKUP($A$795, 文字檔!G:H, 2, 0))</f>
        <v>0</v>
      </c>
      <c r="G795" s="5">
        <f>IF(ISERROR(VLOOKUP($A$795, 文字檔!I:J, 2, 0)),0,VLOOKUP($A$795, 文字檔!I:J, 2, 0))</f>
        <v>0</v>
      </c>
      <c r="H795" s="5">
        <f>IF(ISERROR(VLOOKUP($A$795, 文字檔!K:L, 2, 0)),0,VLOOKUP($A$795, 文字檔!K:L, 2, 0))</f>
        <v>0</v>
      </c>
      <c r="I795" s="5">
        <f>IF(ISERROR(VLOOKUP($A$795, 文字檔!M:N, 2, 0)),0,VLOOKUP($A$795, 文字檔!M:N, 2, 0))</f>
        <v>59881.48</v>
      </c>
      <c r="J795" s="5">
        <f>IF(ISERROR(VLOOKUP($A$795, 文字檔!O:P, 2, 0)),0,VLOOKUP($A$795, 文字檔!O:P, 2, 0))</f>
        <v>0</v>
      </c>
      <c r="K795">
        <f>IF(ISERROR(VLOOKUP($A$795, 文字檔!Q:R, 2, 0)),0,VLOOKUP($A$795, 文字檔!Q:R, 2, 0))</f>
        <v>0</v>
      </c>
      <c r="L795">
        <f>IF(ISERROR(VLOOKUP($A$795, 文字檔!S:T, 2, 0)),0,VLOOKUP($A$795, 文字檔!S:T, 2, 0))</f>
        <v>0</v>
      </c>
      <c r="M795">
        <f>IF(ISERROR(VLOOKUP($A$795, 文字檔!U:V, 2, 0)),0,VLOOKUP($A$795, 文字檔!U:V, 2, 0))</f>
        <v>-51600</v>
      </c>
      <c r="N795">
        <f>IF(ISERROR(VLOOKUP($A$795, 文字檔!W:X, 2, 0)),0,VLOOKUP($A$795, 文字檔!W:X, 2, 0))</f>
        <v>-41926.050000000003</v>
      </c>
      <c r="O795">
        <f>IF(ISERROR(VLOOKUP($A$795, 文字檔!Y:Z, 2, 0)),0,VLOOKUP($A$795, 文字檔!Y:Z, 2, 0))</f>
        <v>46679.5</v>
      </c>
      <c r="P795">
        <f>IF(ISERROR(VLOOKUP($A$795, 文字檔!AA:AB, 2, 0)),0,VLOOKUP($A$795, 文字檔!AA:AB, 2, 0))</f>
        <v>0</v>
      </c>
    </row>
    <row r="796" spans="1:16" ht="16.2">
      <c r="A796" s="7">
        <v>44532</v>
      </c>
      <c r="B796" s="5">
        <f>SUMPRODUCT($C$2:$P$2,$C$796:$P$796)</f>
        <v>54410.66</v>
      </c>
      <c r="C796" s="5">
        <f>IF(ISERROR(VLOOKUP($A$796, 文字檔!A:B, 2, 0)),0,VLOOKUP($A$796, 文字檔!A:B, 2, 0))</f>
        <v>0</v>
      </c>
      <c r="D796" s="5">
        <f>IF(ISERROR(VLOOKUP($A$796, 文字檔!C:D, 2, 0)),0,VLOOKUP($A$796, 文字檔!C:D, 2, 0))</f>
        <v>15471.25</v>
      </c>
      <c r="E796" s="5">
        <f>IF(ISERROR(VLOOKUP($A$796, 文字檔!E:F, 2, 0)),0,VLOOKUP($A$796, 文字檔!E:F, 2, 0))</f>
        <v>0</v>
      </c>
      <c r="F796" s="5">
        <f>IF(ISERROR(VLOOKUP($A$796, 文字檔!G:H, 2, 0)),0,VLOOKUP($A$796, 文字檔!G:H, 2, 0))</f>
        <v>17671.580000000002</v>
      </c>
      <c r="G796" s="5">
        <f>IF(ISERROR(VLOOKUP($A$796, 文字檔!I:J, 2, 0)),0,VLOOKUP($A$796, 文字檔!I:J, 2, 0))</f>
        <v>-24257.8</v>
      </c>
      <c r="H796" s="5">
        <f>IF(ISERROR(VLOOKUP($A$796, 文字檔!K:L, 2, 0)),0,VLOOKUP($A$796, 文字檔!K:L, 2, 0))</f>
        <v>542.08000000000004</v>
      </c>
      <c r="I796" s="5">
        <f>IF(ISERROR(VLOOKUP($A$796, 文字檔!M:N, 2, 0)),0,VLOOKUP($A$796, 文字檔!M:N, 2, 0))</f>
        <v>63888.52</v>
      </c>
      <c r="J796" s="5">
        <f>IF(ISERROR(VLOOKUP($A$796, 文字檔!O:P, 2, 0)),0,VLOOKUP($A$796, 文字檔!O:P, 2, 0))</f>
        <v>0</v>
      </c>
      <c r="K796">
        <f>IF(ISERROR(VLOOKUP($A$796, 文字檔!Q:R, 2, 0)),0,VLOOKUP($A$796, 文字檔!Q:R, 2, 0))</f>
        <v>20071.939999999999</v>
      </c>
      <c r="L796">
        <f>IF(ISERROR(VLOOKUP($A$796, 文字檔!S:T, 2, 0)),0,VLOOKUP($A$796, 文字檔!S:T, 2, 0))</f>
        <v>0</v>
      </c>
      <c r="M796">
        <f>IF(ISERROR(VLOOKUP($A$796, 文字檔!U:V, 2, 0)),0,VLOOKUP($A$796, 文字檔!U:V, 2, 0))</f>
        <v>-20930.64</v>
      </c>
      <c r="N796">
        <f>IF(ISERROR(VLOOKUP($A$796, 文字檔!W:X, 2, 0)),0,VLOOKUP($A$796, 文字檔!W:X, 2, 0))</f>
        <v>-22917.88</v>
      </c>
      <c r="O796">
        <f>IF(ISERROR(VLOOKUP($A$796, 文字檔!Y:Z, 2, 0)),0,VLOOKUP($A$796, 文字檔!Y:Z, 2, 0))</f>
        <v>4871.6099999999997</v>
      </c>
      <c r="P796">
        <f>IF(ISERROR(VLOOKUP($A$796, 文字檔!AA:AB, 2, 0)),0,VLOOKUP($A$796, 文字檔!AA:AB, 2, 0))</f>
        <v>0</v>
      </c>
    </row>
    <row r="797" spans="1:16" ht="16.2">
      <c r="A797" s="7">
        <v>44533</v>
      </c>
      <c r="B797" s="5">
        <f>SUMPRODUCT($C$2:$P$2,$C$797:$P$797)</f>
        <v>23086.99</v>
      </c>
      <c r="C797" s="5">
        <f>IF(ISERROR(VLOOKUP($A$797, 文字檔!A:B, 2, 0)),0,VLOOKUP($A$797, 文字檔!A:B, 2, 0))</f>
        <v>0</v>
      </c>
      <c r="D797" s="5">
        <f>IF(ISERROR(VLOOKUP($A$797, 文字檔!C:D, 2, 0)),0,VLOOKUP($A$797, 文字檔!C:D, 2, 0))</f>
        <v>200</v>
      </c>
      <c r="E797" s="5">
        <f>IF(ISERROR(VLOOKUP($A$797, 文字檔!E:F, 2, 0)),0,VLOOKUP($A$797, 文字檔!E:F, 2, 0))</f>
        <v>0</v>
      </c>
      <c r="F797" s="5">
        <f>IF(ISERROR(VLOOKUP($A$797, 文字檔!G:H, 2, 0)),0,VLOOKUP($A$797, 文字檔!G:H, 2, 0))</f>
        <v>200</v>
      </c>
      <c r="G797" s="5">
        <f>IF(ISERROR(VLOOKUP($A$797, 文字檔!I:J, 2, 0)),0,VLOOKUP($A$797, 文字檔!I:J, 2, 0))</f>
        <v>-17063.5</v>
      </c>
      <c r="H797" s="5">
        <f>IF(ISERROR(VLOOKUP($A$797, 文字檔!K:L, 2, 0)),0,VLOOKUP($A$797, 文字檔!K:L, 2, 0))</f>
        <v>0</v>
      </c>
      <c r="I797" s="5">
        <f>IF(ISERROR(VLOOKUP($A$797, 文字檔!M:N, 2, 0)),0,VLOOKUP($A$797, 文字檔!M:N, 2, 0))</f>
        <v>49414.17</v>
      </c>
      <c r="J797" s="5">
        <f>IF(ISERROR(VLOOKUP($A$797, 文字檔!O:P, 2, 0)),0,VLOOKUP($A$797, 文字檔!O:P, 2, 0))</f>
        <v>0</v>
      </c>
      <c r="K797">
        <f>IF(ISERROR(VLOOKUP($A$797, 文字檔!Q:R, 2, 0)),0,VLOOKUP($A$797, 文字檔!Q:R, 2, 0))</f>
        <v>200</v>
      </c>
      <c r="L797">
        <f>IF(ISERROR(VLOOKUP($A$797, 文字檔!S:T, 2, 0)),0,VLOOKUP($A$797, 文字檔!S:T, 2, 0))</f>
        <v>0</v>
      </c>
      <c r="M797">
        <f>IF(ISERROR(VLOOKUP($A$797, 文字檔!U:V, 2, 0)),0,VLOOKUP($A$797, 文字檔!U:V, 2, 0))</f>
        <v>0</v>
      </c>
      <c r="N797">
        <f>IF(ISERROR(VLOOKUP($A$797, 文字檔!W:X, 2, 0)),0,VLOOKUP($A$797, 文字檔!W:X, 2, 0))</f>
        <v>0</v>
      </c>
      <c r="O797">
        <f>IF(ISERROR(VLOOKUP($A$797, 文字檔!Y:Z, 2, 0)),0,VLOOKUP($A$797, 文字檔!Y:Z, 2, 0))</f>
        <v>-8532.3799999999992</v>
      </c>
      <c r="P797">
        <f>IF(ISERROR(VLOOKUP($A$797, 文字檔!AA:AB, 2, 0)),0,VLOOKUP($A$797, 文字檔!AA:AB, 2, 0))</f>
        <v>-1331.3</v>
      </c>
    </row>
    <row r="798" spans="1:16" ht="16.2">
      <c r="A798" s="7">
        <v>44534</v>
      </c>
      <c r="B798" s="5">
        <f>SUMPRODUCT($C$2:$P$2,$C$798:$P$798)</f>
        <v>0</v>
      </c>
      <c r="C798" s="5">
        <f>IF(ISERROR(VLOOKUP($A$798, 文字檔!A:B, 2, 0)),0,VLOOKUP($A$798, 文字檔!A:B, 2, 0))</f>
        <v>0</v>
      </c>
      <c r="D798" s="5">
        <f>IF(ISERROR(VLOOKUP($A$798, 文字檔!C:D, 2, 0)),0,VLOOKUP($A$798, 文字檔!C:D, 2, 0))</f>
        <v>0</v>
      </c>
      <c r="E798" s="5">
        <f>IF(ISERROR(VLOOKUP($A$798, 文字檔!E:F, 2, 0)),0,VLOOKUP($A$798, 文字檔!E:F, 2, 0))</f>
        <v>0</v>
      </c>
      <c r="F798" s="5">
        <f>IF(ISERROR(VLOOKUP($A$798, 文字檔!G:H, 2, 0)),0,VLOOKUP($A$798, 文字檔!G:H, 2, 0))</f>
        <v>0</v>
      </c>
      <c r="G798" s="5">
        <f>IF(ISERROR(VLOOKUP($A$798, 文字檔!I:J, 2, 0)),0,VLOOKUP($A$798, 文字檔!I:J, 2, 0))</f>
        <v>0</v>
      </c>
      <c r="H798" s="5">
        <f>IF(ISERROR(VLOOKUP($A$798, 文字檔!K:L, 2, 0)),0,VLOOKUP($A$798, 文字檔!K:L, 2, 0))</f>
        <v>0</v>
      </c>
      <c r="I798" s="5">
        <f>IF(ISERROR(VLOOKUP($A$798, 文字檔!M:N, 2, 0)),0,VLOOKUP($A$798, 文字檔!M:N, 2, 0))</f>
        <v>0</v>
      </c>
      <c r="J798" s="5">
        <f>IF(ISERROR(VLOOKUP($A$798, 文字檔!O:P, 2, 0)),0,VLOOKUP($A$798, 文字檔!O:P, 2, 0))</f>
        <v>0</v>
      </c>
      <c r="K798">
        <f>IF(ISERROR(VLOOKUP($A$798, 文字檔!Q:R, 2, 0)),0,VLOOKUP($A$798, 文字檔!Q:R, 2, 0))</f>
        <v>0</v>
      </c>
      <c r="L798">
        <f>IF(ISERROR(VLOOKUP($A$798, 文字檔!S:T, 2, 0)),0,VLOOKUP($A$798, 文字檔!S:T, 2, 0))</f>
        <v>0</v>
      </c>
      <c r="M798">
        <f>IF(ISERROR(VLOOKUP($A$798, 文字檔!U:V, 2, 0)),0,VLOOKUP($A$798, 文字檔!U:V, 2, 0))</f>
        <v>0</v>
      </c>
      <c r="N798">
        <f>IF(ISERROR(VLOOKUP($A$798, 文字檔!W:X, 2, 0)),0,VLOOKUP($A$798, 文字檔!W:X, 2, 0))</f>
        <v>0</v>
      </c>
      <c r="O798">
        <f>IF(ISERROR(VLOOKUP($A$798, 文字檔!Y:Z, 2, 0)),0,VLOOKUP($A$798, 文字檔!Y:Z, 2, 0))</f>
        <v>0</v>
      </c>
      <c r="P798">
        <f>IF(ISERROR(VLOOKUP($A$798, 文字檔!AA:AB, 2, 0)),0,VLOOKUP($A$798, 文字檔!AA:AB, 2, 0))</f>
        <v>0</v>
      </c>
    </row>
    <row r="799" spans="1:16" ht="16.2">
      <c r="A799" s="7">
        <v>44535</v>
      </c>
      <c r="B799" s="5">
        <f>SUMPRODUCT($C$2:$P$2,$C$799:$P$799)</f>
        <v>0</v>
      </c>
      <c r="C799" s="5">
        <f>IF(ISERROR(VLOOKUP($A$799, 文字檔!A:B, 2, 0)),0,VLOOKUP($A$799, 文字檔!A:B, 2, 0))</f>
        <v>0</v>
      </c>
      <c r="D799" s="5">
        <f>IF(ISERROR(VLOOKUP($A$799, 文字檔!C:D, 2, 0)),0,VLOOKUP($A$799, 文字檔!C:D, 2, 0))</f>
        <v>0</v>
      </c>
      <c r="E799" s="5">
        <f>IF(ISERROR(VLOOKUP($A$799, 文字檔!E:F, 2, 0)),0,VLOOKUP($A$799, 文字檔!E:F, 2, 0))</f>
        <v>0</v>
      </c>
      <c r="F799" s="5">
        <f>IF(ISERROR(VLOOKUP($A$799, 文字檔!G:H, 2, 0)),0,VLOOKUP($A$799, 文字檔!G:H, 2, 0))</f>
        <v>0</v>
      </c>
      <c r="G799" s="5">
        <f>IF(ISERROR(VLOOKUP($A$799, 文字檔!I:J, 2, 0)),0,VLOOKUP($A$799, 文字檔!I:J, 2, 0))</f>
        <v>0</v>
      </c>
      <c r="H799" s="5">
        <f>IF(ISERROR(VLOOKUP($A$799, 文字檔!K:L, 2, 0)),0,VLOOKUP($A$799, 文字檔!K:L, 2, 0))</f>
        <v>0</v>
      </c>
      <c r="I799" s="5">
        <f>IF(ISERROR(VLOOKUP($A$799, 文字檔!M:N, 2, 0)),0,VLOOKUP($A$799, 文字檔!M:N, 2, 0))</f>
        <v>0</v>
      </c>
      <c r="J799" s="5">
        <f>IF(ISERROR(VLOOKUP($A$799, 文字檔!O:P, 2, 0)),0,VLOOKUP($A$799, 文字檔!O:P, 2, 0))</f>
        <v>0</v>
      </c>
      <c r="K799">
        <f>IF(ISERROR(VLOOKUP($A$799, 文字檔!Q:R, 2, 0)),0,VLOOKUP($A$799, 文字檔!Q:R, 2, 0))</f>
        <v>0</v>
      </c>
      <c r="L799">
        <f>IF(ISERROR(VLOOKUP($A$799, 文字檔!S:T, 2, 0)),0,VLOOKUP($A$799, 文字檔!S:T, 2, 0))</f>
        <v>0</v>
      </c>
      <c r="M799">
        <f>IF(ISERROR(VLOOKUP($A$799, 文字檔!U:V, 2, 0)),0,VLOOKUP($A$799, 文字檔!U:V, 2, 0))</f>
        <v>0</v>
      </c>
      <c r="N799">
        <f>IF(ISERROR(VLOOKUP($A$799, 文字檔!W:X, 2, 0)),0,VLOOKUP($A$799, 文字檔!W:X, 2, 0))</f>
        <v>0</v>
      </c>
      <c r="O799">
        <f>IF(ISERROR(VLOOKUP($A$799, 文字檔!Y:Z, 2, 0)),0,VLOOKUP($A$799, 文字檔!Y:Z, 2, 0))</f>
        <v>0</v>
      </c>
      <c r="P799">
        <f>IF(ISERROR(VLOOKUP($A$799, 文字檔!AA:AB, 2, 0)),0,VLOOKUP($A$799, 文字檔!AA:AB, 2, 0))</f>
        <v>0</v>
      </c>
    </row>
    <row r="800" spans="1:16" ht="16.2">
      <c r="A800" s="7">
        <v>44536</v>
      </c>
      <c r="B800" s="5">
        <f>SUMPRODUCT($C$2:$P$2,$C$800:$P$800)</f>
        <v>-37034.89</v>
      </c>
      <c r="C800" s="5">
        <f>IF(ISERROR(VLOOKUP($A$800, 文字檔!A:B, 2, 0)),0,VLOOKUP($A$800, 文字檔!A:B, 2, 0))</f>
        <v>18939.62</v>
      </c>
      <c r="D800" s="5">
        <f>IF(ISERROR(VLOOKUP($A$800, 文字檔!C:D, 2, 0)),0,VLOOKUP($A$800, 文字檔!C:D, 2, 0))</f>
        <v>-3000</v>
      </c>
      <c r="E800" s="5">
        <f>IF(ISERROR(VLOOKUP($A$800, 文字檔!E:F, 2, 0)),0,VLOOKUP($A$800, 文字檔!E:F, 2, 0))</f>
        <v>0</v>
      </c>
      <c r="F800" s="5">
        <f>IF(ISERROR(VLOOKUP($A$800, 文字檔!G:H, 2, 0)),0,VLOOKUP($A$800, 文字檔!G:H, 2, 0))</f>
        <v>-3000</v>
      </c>
      <c r="G800" s="5">
        <f>IF(ISERROR(VLOOKUP($A$800, 文字檔!I:J, 2, 0)),0,VLOOKUP($A$800, 文字檔!I:J, 2, 0))</f>
        <v>0</v>
      </c>
      <c r="H800" s="5">
        <f>IF(ISERROR(VLOOKUP($A$800, 文字檔!K:L, 2, 0)),0,VLOOKUP($A$800, 文字檔!K:L, 2, 0))</f>
        <v>-16654.919999999998</v>
      </c>
      <c r="I800" s="5">
        <f>IF(ISERROR(VLOOKUP($A$800, 文字檔!M:N, 2, 0)),0,VLOOKUP($A$800, 文字檔!M:N, 2, 0))</f>
        <v>869.06</v>
      </c>
      <c r="J800" s="5">
        <f>IF(ISERROR(VLOOKUP($A$800, 文字檔!O:P, 2, 0)),0,VLOOKUP($A$800, 文字檔!O:P, 2, 0))</f>
        <v>0</v>
      </c>
      <c r="K800">
        <f>IF(ISERROR(VLOOKUP($A$800, 文字檔!Q:R, 2, 0)),0,VLOOKUP($A$800, 文字檔!Q:R, 2, 0))</f>
        <v>-3000</v>
      </c>
      <c r="L800">
        <f>IF(ISERROR(VLOOKUP($A$800, 文字檔!S:T, 2, 0)),0,VLOOKUP($A$800, 文字檔!S:T, 2, 0))</f>
        <v>0</v>
      </c>
      <c r="M800">
        <f>IF(ISERROR(VLOOKUP($A$800, 文字檔!U:V, 2, 0)),0,VLOOKUP($A$800, 文字檔!U:V, 2, 0))</f>
        <v>0</v>
      </c>
      <c r="N800">
        <f>IF(ISERROR(VLOOKUP($A$800, 文字檔!W:X, 2, 0)),0,VLOOKUP($A$800, 文字檔!W:X, 2, 0))</f>
        <v>0</v>
      </c>
      <c r="O800">
        <f>IF(ISERROR(VLOOKUP($A$800, 文字檔!Y:Z, 2, 0)),0,VLOOKUP($A$800, 文字檔!Y:Z, 2, 0))</f>
        <v>-7860.89</v>
      </c>
      <c r="P800">
        <f>IF(ISERROR(VLOOKUP($A$800, 文字檔!AA:AB, 2, 0)),0,VLOOKUP($A$800, 文字檔!AA:AB, 2, 0))</f>
        <v>-23327.759999999998</v>
      </c>
    </row>
    <row r="801" spans="1:16" ht="16.2">
      <c r="A801" s="7">
        <v>44537</v>
      </c>
      <c r="B801" s="5">
        <f>SUMPRODUCT($C$2:$P$2,$C$801:$P$801)</f>
        <v>35829.58</v>
      </c>
      <c r="C801" s="5">
        <f>IF(ISERROR(VLOOKUP($A$801, 文字檔!A:B, 2, 0)),0,VLOOKUP($A$801, 文字檔!A:B, 2, 0))</f>
        <v>0</v>
      </c>
      <c r="D801" s="5">
        <f>IF(ISERROR(VLOOKUP($A$801, 文字檔!C:D, 2, 0)),0,VLOOKUP($A$801, 文字檔!C:D, 2, 0))</f>
        <v>-12328.96</v>
      </c>
      <c r="E801" s="5">
        <f>IF(ISERROR(VLOOKUP($A$801, 文字檔!E:F, 2, 0)),0,VLOOKUP($A$801, 文字檔!E:F, 2, 0))</f>
        <v>0</v>
      </c>
      <c r="F801" s="5">
        <f>IF(ISERROR(VLOOKUP($A$801, 文字檔!G:H, 2, 0)),0,VLOOKUP($A$801, 文字檔!G:H, 2, 0))</f>
        <v>20800</v>
      </c>
      <c r="G801" s="5">
        <f>IF(ISERROR(VLOOKUP($A$801, 文字檔!I:J, 2, 0)),0,VLOOKUP($A$801, 文字檔!I:J, 2, 0))</f>
        <v>8267.4699999999993</v>
      </c>
      <c r="H801" s="5">
        <f>IF(ISERROR(VLOOKUP($A$801, 文字檔!K:L, 2, 0)),0,VLOOKUP($A$801, 文字檔!K:L, 2, 0))</f>
        <v>0</v>
      </c>
      <c r="I801" s="5">
        <f>IF(ISERROR(VLOOKUP($A$801, 文字檔!M:N, 2, 0)),0,VLOOKUP($A$801, 文字檔!M:N, 2, 0))</f>
        <v>9870.83</v>
      </c>
      <c r="J801" s="5">
        <f>IF(ISERROR(VLOOKUP($A$801, 文字檔!O:P, 2, 0)),0,VLOOKUP($A$801, 文字檔!O:P, 2, 0))</f>
        <v>0</v>
      </c>
      <c r="K801">
        <f>IF(ISERROR(VLOOKUP($A$801, 文字檔!Q:R, 2, 0)),0,VLOOKUP($A$801, 文字檔!Q:R, 2, 0))</f>
        <v>20800</v>
      </c>
      <c r="L801">
        <f>IF(ISERROR(VLOOKUP($A$801, 文字檔!S:T, 2, 0)),0,VLOOKUP($A$801, 文字檔!S:T, 2, 0))</f>
        <v>-18659.18</v>
      </c>
      <c r="M801">
        <f>IF(ISERROR(VLOOKUP($A$801, 文字檔!U:V, 2, 0)),0,VLOOKUP($A$801, 文字檔!U:V, 2, 0))</f>
        <v>0</v>
      </c>
      <c r="N801">
        <f>IF(ISERROR(VLOOKUP($A$801, 文字檔!W:X, 2, 0)),0,VLOOKUP($A$801, 文字檔!W:X, 2, 0))</f>
        <v>-13259.21</v>
      </c>
      <c r="O801">
        <f>IF(ISERROR(VLOOKUP($A$801, 文字檔!Y:Z, 2, 0)),0,VLOOKUP($A$801, 文字檔!Y:Z, 2, 0))</f>
        <v>20338.63</v>
      </c>
      <c r="P801">
        <f>IF(ISERROR(VLOOKUP($A$801, 文字檔!AA:AB, 2, 0)),0,VLOOKUP($A$801, 文字檔!AA:AB, 2, 0))</f>
        <v>0</v>
      </c>
    </row>
    <row r="802" spans="1:16" ht="16.2">
      <c r="A802" s="7">
        <v>44538</v>
      </c>
      <c r="B802" s="5">
        <f>SUMPRODUCT($C$2:$P$2,$C$802:$P$802)</f>
        <v>63367.600000000006</v>
      </c>
      <c r="C802" s="5">
        <f>IF(ISERROR(VLOOKUP($A$802, 文字檔!A:B, 2, 0)),0,VLOOKUP($A$802, 文字檔!A:B, 2, 0))</f>
        <v>0</v>
      </c>
      <c r="D802" s="5">
        <f>IF(ISERROR(VLOOKUP($A$802, 文字檔!C:D, 2, 0)),0,VLOOKUP($A$802, 文字檔!C:D, 2, 0))</f>
        <v>8665.85</v>
      </c>
      <c r="E802" s="5">
        <f>IF(ISERROR(VLOOKUP($A$802, 文字檔!E:F, 2, 0)),0,VLOOKUP($A$802, 文字檔!E:F, 2, 0))</f>
        <v>0</v>
      </c>
      <c r="F802" s="5">
        <f>IF(ISERROR(VLOOKUP($A$802, 文字檔!G:H, 2, 0)),0,VLOOKUP($A$802, 文字檔!G:H, 2, 0))</f>
        <v>13064.11</v>
      </c>
      <c r="G802" s="5">
        <f>IF(ISERROR(VLOOKUP($A$802, 文字檔!I:J, 2, 0)),0,VLOOKUP($A$802, 文字檔!I:J, 2, 0))</f>
        <v>14463.9</v>
      </c>
      <c r="H802" s="5">
        <f>IF(ISERROR(VLOOKUP($A$802, 文字檔!K:L, 2, 0)),0,VLOOKUP($A$802, 文字檔!K:L, 2, 0))</f>
        <v>-4076.31</v>
      </c>
      <c r="I802" s="5">
        <f>IF(ISERROR(VLOOKUP($A$802, 文字檔!M:N, 2, 0)),0,VLOOKUP($A$802, 文字檔!M:N, 2, 0))</f>
        <v>0</v>
      </c>
      <c r="J802" s="5">
        <f>IF(ISERROR(VLOOKUP($A$802, 文字檔!O:P, 2, 0)),0,VLOOKUP($A$802, 文字檔!O:P, 2, 0))</f>
        <v>0</v>
      </c>
      <c r="K802">
        <f>IF(ISERROR(VLOOKUP($A$802, 文字檔!Q:R, 2, 0)),0,VLOOKUP($A$802, 文字檔!Q:R, 2, 0))</f>
        <v>11200</v>
      </c>
      <c r="L802">
        <f>IF(ISERROR(VLOOKUP($A$802, 文字檔!S:T, 2, 0)),0,VLOOKUP($A$802, 文字檔!S:T, 2, 0))</f>
        <v>0</v>
      </c>
      <c r="M802">
        <f>IF(ISERROR(VLOOKUP($A$802, 文字檔!U:V, 2, 0)),0,VLOOKUP($A$802, 文字檔!U:V, 2, 0))</f>
        <v>-10937.09</v>
      </c>
      <c r="N802">
        <f>IF(ISERROR(VLOOKUP($A$802, 文字檔!W:X, 2, 0)),0,VLOOKUP($A$802, 文字檔!W:X, 2, 0))</f>
        <v>2725.31</v>
      </c>
      <c r="O802">
        <f>IF(ISERROR(VLOOKUP($A$802, 文字檔!Y:Z, 2, 0)),0,VLOOKUP($A$802, 文字檔!Y:Z, 2, 0))</f>
        <v>28261.83</v>
      </c>
      <c r="P802">
        <f>IF(ISERROR(VLOOKUP($A$802, 文字檔!AA:AB, 2, 0)),0,VLOOKUP($A$802, 文字檔!AA:AB, 2, 0))</f>
        <v>0</v>
      </c>
    </row>
    <row r="803" spans="1:16" ht="16.2">
      <c r="A803" s="7">
        <v>44539</v>
      </c>
      <c r="B803" s="5">
        <f>SUMPRODUCT($C$2:$P$2,$C$803:$P$803)</f>
        <v>1833.2400000000016</v>
      </c>
      <c r="C803" s="5">
        <f>IF(ISERROR(VLOOKUP($A$803, 文字檔!A:B, 2, 0)),0,VLOOKUP($A$803, 文字檔!A:B, 2, 0))</f>
        <v>-12748.81</v>
      </c>
      <c r="D803" s="5">
        <f>IF(ISERROR(VLOOKUP($A$803, 文字檔!C:D, 2, 0)),0,VLOOKUP($A$803, 文字檔!C:D, 2, 0))</f>
        <v>12000</v>
      </c>
      <c r="E803" s="5">
        <f>IF(ISERROR(VLOOKUP($A$803, 文字檔!E:F, 2, 0)),0,VLOOKUP($A$803, 文字檔!E:F, 2, 0))</f>
        <v>0</v>
      </c>
      <c r="F803" s="5">
        <f>IF(ISERROR(VLOOKUP($A$803, 文字檔!G:H, 2, 0)),0,VLOOKUP($A$803, 文字檔!G:H, 2, 0))</f>
        <v>0</v>
      </c>
      <c r="G803" s="5">
        <f>IF(ISERROR(VLOOKUP($A$803, 文字檔!I:J, 2, 0)),0,VLOOKUP($A$803, 文字檔!I:J, 2, 0))</f>
        <v>0</v>
      </c>
      <c r="H803" s="5">
        <f>IF(ISERROR(VLOOKUP($A$803, 文字檔!K:L, 2, 0)),0,VLOOKUP($A$803, 文字檔!K:L, 2, 0))</f>
        <v>-71.87</v>
      </c>
      <c r="I803" s="5">
        <f>IF(ISERROR(VLOOKUP($A$803, 文字檔!M:N, 2, 0)),0,VLOOKUP($A$803, 文字檔!M:N, 2, 0))</f>
        <v>0</v>
      </c>
      <c r="J803" s="5">
        <f>IF(ISERROR(VLOOKUP($A$803, 文字檔!O:P, 2, 0)),0,VLOOKUP($A$803, 文字檔!O:P, 2, 0))</f>
        <v>0</v>
      </c>
      <c r="K803">
        <f>IF(ISERROR(VLOOKUP($A$803, 文字檔!Q:R, 2, 0)),0,VLOOKUP($A$803, 文字檔!Q:R, 2, 0))</f>
        <v>12000</v>
      </c>
      <c r="L803">
        <f>IF(ISERROR(VLOOKUP($A$803, 文字檔!S:T, 2, 0)),0,VLOOKUP($A$803, 文字檔!S:T, 2, 0))</f>
        <v>0</v>
      </c>
      <c r="M803">
        <f>IF(ISERROR(VLOOKUP($A$803, 文字檔!U:V, 2, 0)),0,VLOOKUP($A$803, 文字檔!U:V, 2, 0))</f>
        <v>12000</v>
      </c>
      <c r="N803">
        <f>IF(ISERROR(VLOOKUP($A$803, 文字檔!W:X, 2, 0)),0,VLOOKUP($A$803, 文字檔!W:X, 2, 0))</f>
        <v>-5736.55</v>
      </c>
      <c r="O803">
        <f>IF(ISERROR(VLOOKUP($A$803, 文字檔!Y:Z, 2, 0)),0,VLOOKUP($A$803, 文字檔!Y:Z, 2, 0))</f>
        <v>2863.18</v>
      </c>
      <c r="P803">
        <f>IF(ISERROR(VLOOKUP($A$803, 文字檔!AA:AB, 2, 0)),0,VLOOKUP($A$803, 文字檔!AA:AB, 2, 0))</f>
        <v>-18472.71</v>
      </c>
    </row>
    <row r="804" spans="1:16" ht="16.2">
      <c r="A804" s="7">
        <v>44540</v>
      </c>
      <c r="B804" s="5">
        <f>SUMPRODUCT($C$2:$P$2,$C$804:$P$804)</f>
        <v>-57023.58</v>
      </c>
      <c r="C804" s="5">
        <f>IF(ISERROR(VLOOKUP($A$804, 文字檔!A:B, 2, 0)),0,VLOOKUP($A$804, 文字檔!A:B, 2, 0))</f>
        <v>15730.08</v>
      </c>
      <c r="D804" s="5">
        <f>IF(ISERROR(VLOOKUP($A$804, 文字檔!C:D, 2, 0)),0,VLOOKUP($A$804, 文字檔!C:D, 2, 0))</f>
        <v>-18600</v>
      </c>
      <c r="E804" s="5">
        <f>IF(ISERROR(VLOOKUP($A$804, 文字檔!E:F, 2, 0)),0,VLOOKUP($A$804, 文字檔!E:F, 2, 0))</f>
        <v>0</v>
      </c>
      <c r="F804" s="5">
        <f>IF(ISERROR(VLOOKUP($A$804, 文字檔!G:H, 2, 0)),0,VLOOKUP($A$804, 文字檔!G:H, 2, 0))</f>
        <v>0</v>
      </c>
      <c r="G804" s="5">
        <f>IF(ISERROR(VLOOKUP($A$804, 文字檔!I:J, 2, 0)),0,VLOOKUP($A$804, 文字檔!I:J, 2, 0))</f>
        <v>-7675.05</v>
      </c>
      <c r="H804" s="5">
        <f>IF(ISERROR(VLOOKUP($A$804, 文字檔!K:L, 2, 0)),0,VLOOKUP($A$804, 文字檔!K:L, 2, 0))</f>
        <v>-69.11</v>
      </c>
      <c r="I804" s="5">
        <f>IF(ISERROR(VLOOKUP($A$804, 文字檔!M:N, 2, 0)),0,VLOOKUP($A$804, 文字檔!M:N, 2, 0))</f>
        <v>0</v>
      </c>
      <c r="J804" s="5">
        <f>IF(ISERROR(VLOOKUP($A$804, 文字檔!O:P, 2, 0)),0,VLOOKUP($A$804, 文字檔!O:P, 2, 0))</f>
        <v>0</v>
      </c>
      <c r="K804">
        <f>IF(ISERROR(VLOOKUP($A$804, 文字檔!Q:R, 2, 0)),0,VLOOKUP($A$804, 文字檔!Q:R, 2, 0))</f>
        <v>-18600</v>
      </c>
      <c r="L804">
        <f>IF(ISERROR(VLOOKUP($A$804, 文字檔!S:T, 2, 0)),0,VLOOKUP($A$804, 文字檔!S:T, 2, 0))</f>
        <v>0</v>
      </c>
      <c r="M804">
        <f>IF(ISERROR(VLOOKUP($A$804, 文字檔!U:V, 2, 0)),0,VLOOKUP($A$804, 文字檔!U:V, 2, 0))</f>
        <v>-18600</v>
      </c>
      <c r="N804">
        <f>IF(ISERROR(VLOOKUP($A$804, 文字檔!W:X, 2, 0)),0,VLOOKUP($A$804, 文字檔!W:X, 2, 0))</f>
        <v>-5338.05</v>
      </c>
      <c r="O804">
        <f>IF(ISERROR(VLOOKUP($A$804, 文字檔!Y:Z, 2, 0)),0,VLOOKUP($A$804, 文字檔!Y:Z, 2, 0))</f>
        <v>-3871.45</v>
      </c>
      <c r="P804">
        <f>IF(ISERROR(VLOOKUP($A$804, 文字檔!AA:AB, 2, 0)),0,VLOOKUP($A$804, 文字檔!AA:AB, 2, 0))</f>
        <v>0</v>
      </c>
    </row>
    <row r="805" spans="1:16" ht="16.2">
      <c r="A805" s="7">
        <v>44541</v>
      </c>
      <c r="B805" s="5">
        <f>SUMPRODUCT($C$2:$P$2,$C$805:$P$805)</f>
        <v>0</v>
      </c>
      <c r="C805" s="5">
        <f>IF(ISERROR(VLOOKUP($A$805, 文字檔!A:B, 2, 0)),0,VLOOKUP($A$805, 文字檔!A:B, 2, 0))</f>
        <v>0</v>
      </c>
      <c r="D805" s="5">
        <f>IF(ISERROR(VLOOKUP($A$805, 文字檔!C:D, 2, 0)),0,VLOOKUP($A$805, 文字檔!C:D, 2, 0))</f>
        <v>0</v>
      </c>
      <c r="E805" s="5">
        <f>IF(ISERROR(VLOOKUP($A$805, 文字檔!E:F, 2, 0)),0,VLOOKUP($A$805, 文字檔!E:F, 2, 0))</f>
        <v>0</v>
      </c>
      <c r="F805" s="5">
        <f>IF(ISERROR(VLOOKUP($A$805, 文字檔!G:H, 2, 0)),0,VLOOKUP($A$805, 文字檔!G:H, 2, 0))</f>
        <v>0</v>
      </c>
      <c r="G805" s="5">
        <f>IF(ISERROR(VLOOKUP($A$805, 文字檔!I:J, 2, 0)),0,VLOOKUP($A$805, 文字檔!I:J, 2, 0))</f>
        <v>0</v>
      </c>
      <c r="H805" s="5">
        <f>IF(ISERROR(VLOOKUP($A$805, 文字檔!K:L, 2, 0)),0,VLOOKUP($A$805, 文字檔!K:L, 2, 0))</f>
        <v>0</v>
      </c>
      <c r="I805" s="5">
        <f>IF(ISERROR(VLOOKUP($A$805, 文字檔!M:N, 2, 0)),0,VLOOKUP($A$805, 文字檔!M:N, 2, 0))</f>
        <v>0</v>
      </c>
      <c r="J805" s="5">
        <f>IF(ISERROR(VLOOKUP($A$805, 文字檔!O:P, 2, 0)),0,VLOOKUP($A$805, 文字檔!O:P, 2, 0))</f>
        <v>0</v>
      </c>
      <c r="K805">
        <f>IF(ISERROR(VLOOKUP($A$805, 文字檔!Q:R, 2, 0)),0,VLOOKUP($A$805, 文字檔!Q:R, 2, 0))</f>
        <v>0</v>
      </c>
      <c r="L805">
        <f>IF(ISERROR(VLOOKUP($A$805, 文字檔!S:T, 2, 0)),0,VLOOKUP($A$805, 文字檔!S:T, 2, 0))</f>
        <v>0</v>
      </c>
      <c r="M805">
        <f>IF(ISERROR(VLOOKUP($A$805, 文字檔!U:V, 2, 0)),0,VLOOKUP($A$805, 文字檔!U:V, 2, 0))</f>
        <v>0</v>
      </c>
      <c r="N805">
        <f>IF(ISERROR(VLOOKUP($A$805, 文字檔!W:X, 2, 0)),0,VLOOKUP($A$805, 文字檔!W:X, 2, 0))</f>
        <v>0</v>
      </c>
      <c r="O805">
        <f>IF(ISERROR(VLOOKUP($A$805, 文字檔!Y:Z, 2, 0)),0,VLOOKUP($A$805, 文字檔!Y:Z, 2, 0))</f>
        <v>0</v>
      </c>
      <c r="P805">
        <f>IF(ISERROR(VLOOKUP($A$805, 文字檔!AA:AB, 2, 0)),0,VLOOKUP($A$805, 文字檔!AA:AB, 2, 0))</f>
        <v>0</v>
      </c>
    </row>
    <row r="806" spans="1:16" ht="16.2">
      <c r="A806" s="7">
        <v>44542</v>
      </c>
      <c r="B806" s="5">
        <f>SUMPRODUCT($C$2:$P$2,$C$806:$P$806)</f>
        <v>0</v>
      </c>
      <c r="C806" s="5">
        <f>IF(ISERROR(VLOOKUP($A$806, 文字檔!A:B, 2, 0)),0,VLOOKUP($A$806, 文字檔!A:B, 2, 0))</f>
        <v>0</v>
      </c>
      <c r="D806" s="5">
        <f>IF(ISERROR(VLOOKUP($A$806, 文字檔!C:D, 2, 0)),0,VLOOKUP($A$806, 文字檔!C:D, 2, 0))</f>
        <v>0</v>
      </c>
      <c r="E806" s="5">
        <f>IF(ISERROR(VLOOKUP($A$806, 文字檔!E:F, 2, 0)),0,VLOOKUP($A$806, 文字檔!E:F, 2, 0))</f>
        <v>0</v>
      </c>
      <c r="F806" s="5">
        <f>IF(ISERROR(VLOOKUP($A$806, 文字檔!G:H, 2, 0)),0,VLOOKUP($A$806, 文字檔!G:H, 2, 0))</f>
        <v>0</v>
      </c>
      <c r="G806" s="5">
        <f>IF(ISERROR(VLOOKUP($A$806, 文字檔!I:J, 2, 0)),0,VLOOKUP($A$806, 文字檔!I:J, 2, 0))</f>
        <v>0</v>
      </c>
      <c r="H806" s="5">
        <f>IF(ISERROR(VLOOKUP($A$806, 文字檔!K:L, 2, 0)),0,VLOOKUP($A$806, 文字檔!K:L, 2, 0))</f>
        <v>0</v>
      </c>
      <c r="I806" s="5">
        <f>IF(ISERROR(VLOOKUP($A$806, 文字檔!M:N, 2, 0)),0,VLOOKUP($A$806, 文字檔!M:N, 2, 0))</f>
        <v>0</v>
      </c>
      <c r="J806" s="5">
        <f>IF(ISERROR(VLOOKUP($A$806, 文字檔!O:P, 2, 0)),0,VLOOKUP($A$806, 文字檔!O:P, 2, 0))</f>
        <v>0</v>
      </c>
      <c r="K806">
        <f>IF(ISERROR(VLOOKUP($A$806, 文字檔!Q:R, 2, 0)),0,VLOOKUP($A$806, 文字檔!Q:R, 2, 0))</f>
        <v>0</v>
      </c>
      <c r="L806">
        <f>IF(ISERROR(VLOOKUP($A$806, 文字檔!S:T, 2, 0)),0,VLOOKUP($A$806, 文字檔!S:T, 2, 0))</f>
        <v>0</v>
      </c>
      <c r="M806">
        <f>IF(ISERROR(VLOOKUP($A$806, 文字檔!U:V, 2, 0)),0,VLOOKUP($A$806, 文字檔!U:V, 2, 0))</f>
        <v>0</v>
      </c>
      <c r="N806">
        <f>IF(ISERROR(VLOOKUP($A$806, 文字檔!W:X, 2, 0)),0,VLOOKUP($A$806, 文字檔!W:X, 2, 0))</f>
        <v>0</v>
      </c>
      <c r="O806">
        <f>IF(ISERROR(VLOOKUP($A$806, 文字檔!Y:Z, 2, 0)),0,VLOOKUP($A$806, 文字檔!Y:Z, 2, 0))</f>
        <v>0</v>
      </c>
      <c r="P806">
        <f>IF(ISERROR(VLOOKUP($A$806, 文字檔!AA:AB, 2, 0)),0,VLOOKUP($A$806, 文字檔!AA:AB, 2, 0))</f>
        <v>0</v>
      </c>
    </row>
    <row r="807" spans="1:16" ht="16.2">
      <c r="A807" s="7">
        <v>44543</v>
      </c>
      <c r="B807" s="5">
        <f>SUMPRODUCT($C$2:$P$2,$C$807:$P$807)</f>
        <v>-71101.5</v>
      </c>
      <c r="C807" s="5">
        <f>IF(ISERROR(VLOOKUP($A$807, 文字檔!A:B, 2, 0)),0,VLOOKUP($A$807, 文字檔!A:B, 2, 0))</f>
        <v>-17545.810000000001</v>
      </c>
      <c r="D807" s="5">
        <f>IF(ISERROR(VLOOKUP($A$807, 文字檔!C:D, 2, 0)),0,VLOOKUP($A$807, 文字檔!C:D, 2, 0))</f>
        <v>1265.19</v>
      </c>
      <c r="E807" s="5">
        <f>IF(ISERROR(VLOOKUP($A$807, 文字檔!E:F, 2, 0)),0,VLOOKUP($A$807, 文字檔!E:F, 2, 0))</f>
        <v>0</v>
      </c>
      <c r="F807" s="5">
        <f>IF(ISERROR(VLOOKUP($A$807, 文字檔!G:H, 2, 0)),0,VLOOKUP($A$807, 文字檔!G:H, 2, 0))</f>
        <v>0</v>
      </c>
      <c r="G807" s="5">
        <f>IF(ISERROR(VLOOKUP($A$807, 文字檔!I:J, 2, 0)),0,VLOOKUP($A$807, 文字檔!I:J, 2, 0))</f>
        <v>-16141.22</v>
      </c>
      <c r="H807" s="5">
        <f>IF(ISERROR(VLOOKUP($A$807, 文字檔!K:L, 2, 0)),0,VLOOKUP($A$807, 文字檔!K:L, 2, 0))</f>
        <v>-5073.04</v>
      </c>
      <c r="I807" s="5">
        <f>IF(ISERROR(VLOOKUP($A$807, 文字檔!M:N, 2, 0)),0,VLOOKUP($A$807, 文字檔!M:N, 2, 0))</f>
        <v>-23135.95</v>
      </c>
      <c r="J807" s="5">
        <f>IF(ISERROR(VLOOKUP($A$807, 文字檔!O:P, 2, 0)),0,VLOOKUP($A$807, 文字檔!O:P, 2, 0))</f>
        <v>0</v>
      </c>
      <c r="K807">
        <f>IF(ISERROR(VLOOKUP($A$807, 文字檔!Q:R, 2, 0)),0,VLOOKUP($A$807, 文字檔!Q:R, 2, 0))</f>
        <v>-13200</v>
      </c>
      <c r="L807">
        <f>IF(ISERROR(VLOOKUP($A$807, 文字檔!S:T, 2, 0)),0,VLOOKUP($A$807, 文字檔!S:T, 2, 0))</f>
        <v>0</v>
      </c>
      <c r="M807">
        <f>IF(ISERROR(VLOOKUP($A$807, 文字檔!U:V, 2, 0)),0,VLOOKUP($A$807, 文字檔!U:V, 2, 0))</f>
        <v>-13200</v>
      </c>
      <c r="N807">
        <f>IF(ISERROR(VLOOKUP($A$807, 文字檔!W:X, 2, 0)),0,VLOOKUP($A$807, 文字檔!W:X, 2, 0))</f>
        <v>19864.38</v>
      </c>
      <c r="O807">
        <f>IF(ISERROR(VLOOKUP($A$807, 文字檔!Y:Z, 2, 0)),0,VLOOKUP($A$807, 文字檔!Y:Z, 2, 0))</f>
        <v>-3935.05</v>
      </c>
      <c r="P807">
        <f>IF(ISERROR(VLOOKUP($A$807, 文字檔!AA:AB, 2, 0)),0,VLOOKUP($A$807, 文字檔!AA:AB, 2, 0))</f>
        <v>0</v>
      </c>
    </row>
    <row r="808" spans="1:16" ht="16.2">
      <c r="A808" s="7">
        <v>44544</v>
      </c>
      <c r="B808" s="5">
        <f>SUMPRODUCT($C$2:$P$2,$C$808:$P$808)</f>
        <v>56535.299999999996</v>
      </c>
      <c r="C808" s="5">
        <f>IF(ISERROR(VLOOKUP($A$808, 文字檔!A:B, 2, 0)),0,VLOOKUP($A$808, 文字檔!A:B, 2, 0))</f>
        <v>2286.98</v>
      </c>
      <c r="D808" s="5">
        <f>IF(ISERROR(VLOOKUP($A$808, 文字檔!C:D, 2, 0)),0,VLOOKUP($A$808, 文字檔!C:D, 2, 0))</f>
        <v>36739.35</v>
      </c>
      <c r="E808" s="5">
        <f>IF(ISERROR(VLOOKUP($A$808, 文字檔!E:F, 2, 0)),0,VLOOKUP($A$808, 文字檔!E:F, 2, 0))</f>
        <v>0</v>
      </c>
      <c r="F808" s="5">
        <f>IF(ISERROR(VLOOKUP($A$808, 文字檔!G:H, 2, 0)),0,VLOOKUP($A$808, 文字檔!G:H, 2, 0))</f>
        <v>0</v>
      </c>
      <c r="G808" s="5">
        <f>IF(ISERROR(VLOOKUP($A$808, 文字檔!I:J, 2, 0)),0,VLOOKUP($A$808, 文字檔!I:J, 2, 0))</f>
        <v>10470.200000000001</v>
      </c>
      <c r="H808" s="5">
        <f>IF(ISERROR(VLOOKUP($A$808, 文字檔!K:L, 2, 0)),0,VLOOKUP($A$808, 文字檔!K:L, 2, 0))</f>
        <v>-21389.88</v>
      </c>
      <c r="I808" s="5">
        <f>IF(ISERROR(VLOOKUP($A$808, 文字檔!M:N, 2, 0)),0,VLOOKUP($A$808, 文字檔!M:N, 2, 0))</f>
        <v>5866.48</v>
      </c>
      <c r="J808" s="5">
        <f>IF(ISERROR(VLOOKUP($A$808, 文字檔!O:P, 2, 0)),0,VLOOKUP($A$808, 文字檔!O:P, 2, 0))</f>
        <v>0</v>
      </c>
      <c r="K808">
        <f>IF(ISERROR(VLOOKUP($A$808, 文字檔!Q:R, 2, 0)),0,VLOOKUP($A$808, 文字檔!Q:R, 2, 0))</f>
        <v>-29400</v>
      </c>
      <c r="L808">
        <f>IF(ISERROR(VLOOKUP($A$808, 文字檔!S:T, 2, 0)),0,VLOOKUP($A$808, 文字檔!S:T, 2, 0))</f>
        <v>3543.61</v>
      </c>
      <c r="M808">
        <f>IF(ISERROR(VLOOKUP($A$808, 文字檔!U:V, 2, 0)),0,VLOOKUP($A$808, 文字檔!U:V, 2, 0))</f>
        <v>-860.74</v>
      </c>
      <c r="N808">
        <f>IF(ISERROR(VLOOKUP($A$808, 文字檔!W:X, 2, 0)),0,VLOOKUP($A$808, 文字檔!W:X, 2, 0))</f>
        <v>29400</v>
      </c>
      <c r="O808">
        <f>IF(ISERROR(VLOOKUP($A$808, 文字檔!Y:Z, 2, 0)),0,VLOOKUP($A$808, 文字檔!Y:Z, 2, 0))</f>
        <v>14408.35</v>
      </c>
      <c r="P808">
        <f>IF(ISERROR(VLOOKUP($A$808, 文字檔!AA:AB, 2, 0)),0,VLOOKUP($A$808, 文字檔!AA:AB, 2, 0))</f>
        <v>5470.95</v>
      </c>
    </row>
    <row r="809" spans="1:16" ht="16.2">
      <c r="A809" s="7">
        <v>44545</v>
      </c>
      <c r="B809" s="5">
        <f>SUMPRODUCT($C$2:$P$2,$C$809:$P$809)</f>
        <v>-22756.17</v>
      </c>
      <c r="C809" s="5">
        <f>IF(ISERROR(VLOOKUP($A$809, 文字檔!A:B, 2, 0)),0,VLOOKUP($A$809, 文字檔!A:B, 2, 0))</f>
        <v>0</v>
      </c>
      <c r="D809" s="5">
        <f>IF(ISERROR(VLOOKUP($A$809, 文字檔!C:D, 2, 0)),0,VLOOKUP($A$809, 文字檔!C:D, 2, 0))</f>
        <v>0</v>
      </c>
      <c r="E809" s="5">
        <f>IF(ISERROR(VLOOKUP($A$809, 文字檔!E:F, 2, 0)),0,VLOOKUP($A$809, 文字檔!E:F, 2, 0))</f>
        <v>0</v>
      </c>
      <c r="F809" s="5">
        <f>IF(ISERROR(VLOOKUP($A$809, 文字檔!G:H, 2, 0)),0,VLOOKUP($A$809, 文字檔!G:H, 2, 0))</f>
        <v>0</v>
      </c>
      <c r="G809" s="5">
        <f>IF(ISERROR(VLOOKUP($A$809, 文字檔!I:J, 2, 0)),0,VLOOKUP($A$809, 文字檔!I:J, 2, 0))</f>
        <v>12673.83</v>
      </c>
      <c r="H809" s="5">
        <f>IF(ISERROR(VLOOKUP($A$809, 文字檔!K:L, 2, 0)),0,VLOOKUP($A$809, 文字檔!K:L, 2, 0))</f>
        <v>-10126.709999999999</v>
      </c>
      <c r="I809" s="5">
        <f>IF(ISERROR(VLOOKUP($A$809, 文字檔!M:N, 2, 0)),0,VLOOKUP($A$809, 文字檔!M:N, 2, 0))</f>
        <v>0</v>
      </c>
      <c r="J809" s="5">
        <f>IF(ISERROR(VLOOKUP($A$809, 文字檔!O:P, 2, 0)),0,VLOOKUP($A$809, 文字檔!O:P, 2, 0))</f>
        <v>0</v>
      </c>
      <c r="K809">
        <f>IF(ISERROR(VLOOKUP($A$809, 文字檔!Q:R, 2, 0)),0,VLOOKUP($A$809, 文字檔!Q:R, 2, 0))</f>
        <v>4471.1000000000004</v>
      </c>
      <c r="L809">
        <f>IF(ISERROR(VLOOKUP($A$809, 文字檔!S:T, 2, 0)),0,VLOOKUP($A$809, 文字檔!S:T, 2, 0))</f>
        <v>0</v>
      </c>
      <c r="M809">
        <f>IF(ISERROR(VLOOKUP($A$809, 文字檔!U:V, 2, 0)),0,VLOOKUP($A$809, 文字檔!U:V, 2, 0))</f>
        <v>-5528.9</v>
      </c>
      <c r="N809">
        <f>IF(ISERROR(VLOOKUP($A$809, 文字檔!W:X, 2, 0)),0,VLOOKUP($A$809, 文字檔!W:X, 2, 0))</f>
        <v>-11187.39</v>
      </c>
      <c r="O809">
        <f>IF(ISERROR(VLOOKUP($A$809, 文字檔!Y:Z, 2, 0)),0,VLOOKUP($A$809, 文字檔!Y:Z, 2, 0))</f>
        <v>-7529.2</v>
      </c>
      <c r="P809">
        <f>IF(ISERROR(VLOOKUP($A$809, 文字檔!AA:AB, 2, 0)),0,VLOOKUP($A$809, 文字檔!AA:AB, 2, 0))</f>
        <v>-5528.9</v>
      </c>
    </row>
    <row r="810" spans="1:16" ht="16.2">
      <c r="A810" s="7">
        <v>44546</v>
      </c>
      <c r="B810" s="5">
        <f>SUMPRODUCT($C$2:$P$2,$C$810:$P$810)</f>
        <v>-328.36999999999989</v>
      </c>
      <c r="C810" s="5">
        <f>IF(ISERROR(VLOOKUP($A$810, 文字檔!A:B, 2, 0)),0,VLOOKUP($A$810, 文字檔!A:B, 2, 0))</f>
        <v>1869.88</v>
      </c>
      <c r="D810" s="5">
        <f>IF(ISERROR(VLOOKUP($A$810, 文字檔!C:D, 2, 0)),0,VLOOKUP($A$810, 文字檔!C:D, 2, 0))</f>
        <v>0</v>
      </c>
      <c r="E810" s="5">
        <f>IF(ISERROR(VLOOKUP($A$810, 文字檔!E:F, 2, 0)),0,VLOOKUP($A$810, 文字檔!E:F, 2, 0))</f>
        <v>0</v>
      </c>
      <c r="F810" s="5">
        <f>IF(ISERROR(VLOOKUP($A$810, 文字檔!G:H, 2, 0)),0,VLOOKUP($A$810, 文字檔!G:H, 2, 0))</f>
        <v>0</v>
      </c>
      <c r="G810" s="5">
        <f>IF(ISERROR(VLOOKUP($A$810, 文字檔!I:J, 2, 0)),0,VLOOKUP($A$810, 文字檔!I:J, 2, 0))</f>
        <v>0</v>
      </c>
      <c r="H810" s="5">
        <f>IF(ISERROR(VLOOKUP($A$810, 文字檔!K:L, 2, 0)),0,VLOOKUP($A$810, 文字檔!K:L, 2, 0))</f>
        <v>-7464.94</v>
      </c>
      <c r="I810" s="5">
        <f>IF(ISERROR(VLOOKUP($A$810, 文字檔!M:N, 2, 0)),0,VLOOKUP($A$810, 文字檔!M:N, 2, 0))</f>
        <v>0</v>
      </c>
      <c r="J810" s="5">
        <f>IF(ISERROR(VLOOKUP($A$810, 文字檔!O:P, 2, 0)),0,VLOOKUP($A$810, 文字檔!O:P, 2, 0))</f>
        <v>0</v>
      </c>
      <c r="K810">
        <f>IF(ISERROR(VLOOKUP($A$810, 文字檔!Q:R, 2, 0)),0,VLOOKUP($A$810, 文字檔!Q:R, 2, 0))</f>
        <v>0</v>
      </c>
      <c r="L810">
        <f>IF(ISERROR(VLOOKUP($A$810, 文字檔!S:T, 2, 0)),0,VLOOKUP($A$810, 文字檔!S:T, 2, 0))</f>
        <v>0</v>
      </c>
      <c r="M810">
        <f>IF(ISERROR(VLOOKUP($A$810, 文字檔!U:V, 2, 0)),0,VLOOKUP($A$810, 文字檔!U:V, 2, 0))</f>
        <v>0</v>
      </c>
      <c r="N810">
        <f>IF(ISERROR(VLOOKUP($A$810, 文字檔!W:X, 2, 0)),0,VLOOKUP($A$810, 文字檔!W:X, 2, 0))</f>
        <v>0</v>
      </c>
      <c r="O810">
        <f>IF(ISERROR(VLOOKUP($A$810, 文字檔!Y:Z, 2, 0)),0,VLOOKUP($A$810, 文字檔!Y:Z, 2, 0))</f>
        <v>5266.69</v>
      </c>
      <c r="P810">
        <f>IF(ISERROR(VLOOKUP($A$810, 文字檔!AA:AB, 2, 0)),0,VLOOKUP($A$810, 文字檔!AA:AB, 2, 0))</f>
        <v>0</v>
      </c>
    </row>
    <row r="811" spans="1:16" ht="16.2">
      <c r="A811" s="7">
        <v>44547</v>
      </c>
      <c r="B811" s="5">
        <f>SUMPRODUCT($C$2:$P$2,$C$811:$P$811)</f>
        <v>-49061.08</v>
      </c>
      <c r="C811" s="5">
        <f>IF(ISERROR(VLOOKUP($A$811, 文字檔!A:B, 2, 0)),0,VLOOKUP($A$811, 文字檔!A:B, 2, 0))</f>
        <v>-10127.959999999999</v>
      </c>
      <c r="D811" s="5">
        <f>IF(ISERROR(VLOOKUP($A$811, 文字檔!C:D, 2, 0)),0,VLOOKUP($A$811, 文字檔!C:D, 2, 0))</f>
        <v>0</v>
      </c>
      <c r="E811" s="5">
        <f>IF(ISERROR(VLOOKUP($A$811, 文字檔!E:F, 2, 0)),0,VLOOKUP($A$811, 文字檔!E:F, 2, 0))</f>
        <v>0</v>
      </c>
      <c r="F811" s="5">
        <f>IF(ISERROR(VLOOKUP($A$811, 文字檔!G:H, 2, 0)),0,VLOOKUP($A$811, 文字檔!G:H, 2, 0))</f>
        <v>0</v>
      </c>
      <c r="G811" s="5">
        <f>IF(ISERROR(VLOOKUP($A$811, 文字檔!I:J, 2, 0)),0,VLOOKUP($A$811, 文字檔!I:J, 2, 0))</f>
        <v>-8669.74</v>
      </c>
      <c r="H811" s="5">
        <f>IF(ISERROR(VLOOKUP($A$811, 文字檔!K:L, 2, 0)),0,VLOOKUP($A$811, 文字檔!K:L, 2, 0))</f>
        <v>0</v>
      </c>
      <c r="I811" s="5">
        <f>IF(ISERROR(VLOOKUP($A$811, 文字檔!M:N, 2, 0)),0,VLOOKUP($A$811, 文字檔!M:N, 2, 0))</f>
        <v>0</v>
      </c>
      <c r="J811" s="5">
        <f>IF(ISERROR(VLOOKUP($A$811, 文字檔!O:P, 2, 0)),0,VLOOKUP($A$811, 文字檔!O:P, 2, 0))</f>
        <v>0</v>
      </c>
      <c r="K811">
        <f>IF(ISERROR(VLOOKUP($A$811, 文字檔!Q:R, 2, 0)),0,VLOOKUP($A$811, 文字檔!Q:R, 2, 0))</f>
        <v>0</v>
      </c>
      <c r="L811">
        <f>IF(ISERROR(VLOOKUP($A$811, 文字檔!S:T, 2, 0)),0,VLOOKUP($A$811, 文字檔!S:T, 2, 0))</f>
        <v>0</v>
      </c>
      <c r="M811">
        <f>IF(ISERROR(VLOOKUP($A$811, 文字檔!U:V, 2, 0)),0,VLOOKUP($A$811, 文字檔!U:V, 2, 0))</f>
        <v>0</v>
      </c>
      <c r="N811">
        <f>IF(ISERROR(VLOOKUP($A$811, 文字檔!W:X, 2, 0)),0,VLOOKUP($A$811, 文字檔!W:X, 2, 0))</f>
        <v>0</v>
      </c>
      <c r="O811">
        <f>IF(ISERROR(VLOOKUP($A$811, 文字檔!Y:Z, 2, 0)),0,VLOOKUP($A$811, 文字檔!Y:Z, 2, 0))</f>
        <v>-30263.38</v>
      </c>
      <c r="P811">
        <f>IF(ISERROR(VLOOKUP($A$811, 文字檔!AA:AB, 2, 0)),0,VLOOKUP($A$811, 文字檔!AA:AB, 2, 0))</f>
        <v>0</v>
      </c>
    </row>
    <row r="812" spans="1:16" ht="16.2">
      <c r="A812" s="7">
        <v>44548</v>
      </c>
      <c r="B812" s="5">
        <f>SUMPRODUCT($C$2:$P$2,$C$812:$P$812)</f>
        <v>0</v>
      </c>
      <c r="C812" s="5">
        <f>IF(ISERROR(VLOOKUP($A$812, 文字檔!A:B, 2, 0)),0,VLOOKUP($A$812, 文字檔!A:B, 2, 0))</f>
        <v>0</v>
      </c>
      <c r="D812" s="5">
        <f>IF(ISERROR(VLOOKUP($A$812, 文字檔!C:D, 2, 0)),0,VLOOKUP($A$812, 文字檔!C:D, 2, 0))</f>
        <v>0</v>
      </c>
      <c r="E812" s="5">
        <f>IF(ISERROR(VLOOKUP($A$812, 文字檔!E:F, 2, 0)),0,VLOOKUP($A$812, 文字檔!E:F, 2, 0))</f>
        <v>0</v>
      </c>
      <c r="F812" s="5">
        <f>IF(ISERROR(VLOOKUP($A$812, 文字檔!G:H, 2, 0)),0,VLOOKUP($A$812, 文字檔!G:H, 2, 0))</f>
        <v>0</v>
      </c>
      <c r="G812" s="5">
        <f>IF(ISERROR(VLOOKUP($A$812, 文字檔!I:J, 2, 0)),0,VLOOKUP($A$812, 文字檔!I:J, 2, 0))</f>
        <v>0</v>
      </c>
      <c r="H812" s="5">
        <f>IF(ISERROR(VLOOKUP($A$812, 文字檔!K:L, 2, 0)),0,VLOOKUP($A$812, 文字檔!K:L, 2, 0))</f>
        <v>0</v>
      </c>
      <c r="I812" s="5">
        <f>IF(ISERROR(VLOOKUP($A$812, 文字檔!M:N, 2, 0)),0,VLOOKUP($A$812, 文字檔!M:N, 2, 0))</f>
        <v>0</v>
      </c>
      <c r="J812" s="5">
        <f>IF(ISERROR(VLOOKUP($A$812, 文字檔!O:P, 2, 0)),0,VLOOKUP($A$812, 文字檔!O:P, 2, 0))</f>
        <v>0</v>
      </c>
      <c r="K812">
        <f>IF(ISERROR(VLOOKUP($A$812, 文字檔!Q:R, 2, 0)),0,VLOOKUP($A$812, 文字檔!Q:R, 2, 0))</f>
        <v>0</v>
      </c>
      <c r="L812">
        <f>IF(ISERROR(VLOOKUP($A$812, 文字檔!S:T, 2, 0)),0,VLOOKUP($A$812, 文字檔!S:T, 2, 0))</f>
        <v>0</v>
      </c>
      <c r="M812">
        <f>IF(ISERROR(VLOOKUP($A$812, 文字檔!U:V, 2, 0)),0,VLOOKUP($A$812, 文字檔!U:V, 2, 0))</f>
        <v>0</v>
      </c>
      <c r="N812">
        <f>IF(ISERROR(VLOOKUP($A$812, 文字檔!W:X, 2, 0)),0,VLOOKUP($A$812, 文字檔!W:X, 2, 0))</f>
        <v>0</v>
      </c>
      <c r="O812">
        <f>IF(ISERROR(VLOOKUP($A$812, 文字檔!Y:Z, 2, 0)),0,VLOOKUP($A$812, 文字檔!Y:Z, 2, 0))</f>
        <v>0</v>
      </c>
      <c r="P812">
        <f>IF(ISERROR(VLOOKUP($A$812, 文字檔!AA:AB, 2, 0)),0,VLOOKUP($A$812, 文字檔!AA:AB, 2, 0))</f>
        <v>0</v>
      </c>
    </row>
    <row r="813" spans="1:16" ht="16.2">
      <c r="A813" s="7">
        <v>44549</v>
      </c>
      <c r="B813" s="5">
        <f>SUMPRODUCT($C$2:$P$2,$C$813:$P$813)</f>
        <v>0</v>
      </c>
      <c r="C813" s="5">
        <f>IF(ISERROR(VLOOKUP($A$813, 文字檔!A:B, 2, 0)),0,VLOOKUP($A$813, 文字檔!A:B, 2, 0))</f>
        <v>0</v>
      </c>
      <c r="D813" s="5">
        <f>IF(ISERROR(VLOOKUP($A$813, 文字檔!C:D, 2, 0)),0,VLOOKUP($A$813, 文字檔!C:D, 2, 0))</f>
        <v>0</v>
      </c>
      <c r="E813" s="5">
        <f>IF(ISERROR(VLOOKUP($A$813, 文字檔!E:F, 2, 0)),0,VLOOKUP($A$813, 文字檔!E:F, 2, 0))</f>
        <v>0</v>
      </c>
      <c r="F813" s="5">
        <f>IF(ISERROR(VLOOKUP($A$813, 文字檔!G:H, 2, 0)),0,VLOOKUP($A$813, 文字檔!G:H, 2, 0))</f>
        <v>0</v>
      </c>
      <c r="G813" s="5">
        <f>IF(ISERROR(VLOOKUP($A$813, 文字檔!I:J, 2, 0)),0,VLOOKUP($A$813, 文字檔!I:J, 2, 0))</f>
        <v>0</v>
      </c>
      <c r="H813" s="5">
        <f>IF(ISERROR(VLOOKUP($A$813, 文字檔!K:L, 2, 0)),0,VLOOKUP($A$813, 文字檔!K:L, 2, 0))</f>
        <v>0</v>
      </c>
      <c r="I813" s="5">
        <f>IF(ISERROR(VLOOKUP($A$813, 文字檔!M:N, 2, 0)),0,VLOOKUP($A$813, 文字檔!M:N, 2, 0))</f>
        <v>0</v>
      </c>
      <c r="J813" s="5">
        <f>IF(ISERROR(VLOOKUP($A$813, 文字檔!O:P, 2, 0)),0,VLOOKUP($A$813, 文字檔!O:P, 2, 0))</f>
        <v>0</v>
      </c>
      <c r="K813">
        <f>IF(ISERROR(VLOOKUP($A$813, 文字檔!Q:R, 2, 0)),0,VLOOKUP($A$813, 文字檔!Q:R, 2, 0))</f>
        <v>0</v>
      </c>
      <c r="L813">
        <f>IF(ISERROR(VLOOKUP($A$813, 文字檔!S:T, 2, 0)),0,VLOOKUP($A$813, 文字檔!S:T, 2, 0))</f>
        <v>0</v>
      </c>
      <c r="M813">
        <f>IF(ISERROR(VLOOKUP($A$813, 文字檔!U:V, 2, 0)),0,VLOOKUP($A$813, 文字檔!U:V, 2, 0))</f>
        <v>0</v>
      </c>
      <c r="N813">
        <f>IF(ISERROR(VLOOKUP($A$813, 文字檔!W:X, 2, 0)),0,VLOOKUP($A$813, 文字檔!W:X, 2, 0))</f>
        <v>0</v>
      </c>
      <c r="O813">
        <f>IF(ISERROR(VLOOKUP($A$813, 文字檔!Y:Z, 2, 0)),0,VLOOKUP($A$813, 文字檔!Y:Z, 2, 0))</f>
        <v>0</v>
      </c>
      <c r="P813">
        <f>IF(ISERROR(VLOOKUP($A$813, 文字檔!AA:AB, 2, 0)),0,VLOOKUP($A$813, 文字檔!AA:AB, 2, 0))</f>
        <v>0</v>
      </c>
    </row>
    <row r="814" spans="1:16" ht="16.2">
      <c r="A814" s="7">
        <v>44550</v>
      </c>
      <c r="B814" s="5">
        <f>SUMPRODUCT($C$2:$P$2,$C$814:$P$814)</f>
        <v>53432.229999999996</v>
      </c>
      <c r="C814" s="5">
        <f>IF(ISERROR(VLOOKUP($A$814, 文字檔!A:B, 2, 0)),0,VLOOKUP($A$814, 文字檔!A:B, 2, 0))</f>
        <v>13678.01</v>
      </c>
      <c r="D814" s="5">
        <f>IF(ISERROR(VLOOKUP($A$814, 文字檔!C:D, 2, 0)),0,VLOOKUP($A$814, 文字檔!C:D, 2, 0))</f>
        <v>0</v>
      </c>
      <c r="E814" s="5">
        <f>IF(ISERROR(VLOOKUP($A$814, 文字檔!E:F, 2, 0)),0,VLOOKUP($A$814, 文字檔!E:F, 2, 0))</f>
        <v>0</v>
      </c>
      <c r="F814" s="5">
        <f>IF(ISERROR(VLOOKUP($A$814, 文字檔!G:H, 2, 0)),0,VLOOKUP($A$814, 文字檔!G:H, 2, 0))</f>
        <v>-11929.11</v>
      </c>
      <c r="G814" s="5">
        <f>IF(ISERROR(VLOOKUP($A$814, 文字檔!I:J, 2, 0)),0,VLOOKUP($A$814, 文字檔!I:J, 2, 0))</f>
        <v>0</v>
      </c>
      <c r="H814" s="5">
        <f>IF(ISERROR(VLOOKUP($A$814, 文字檔!K:L, 2, 0)),0,VLOOKUP($A$814, 文字檔!K:L, 2, 0))</f>
        <v>-6262.78</v>
      </c>
      <c r="I814" s="5">
        <f>IF(ISERROR(VLOOKUP($A$814, 文字檔!M:N, 2, 0)),0,VLOOKUP($A$814, 文字檔!M:N, 2, 0))</f>
        <v>33467.5</v>
      </c>
      <c r="J814" s="5">
        <f>IF(ISERROR(VLOOKUP($A$814, 文字檔!O:P, 2, 0)),0,VLOOKUP($A$814, 文字檔!O:P, 2, 0))</f>
        <v>0</v>
      </c>
      <c r="K814">
        <f>IF(ISERROR(VLOOKUP($A$814, 文字檔!Q:R, 2, 0)),0,VLOOKUP($A$814, 文字檔!Q:R, 2, 0))</f>
        <v>0</v>
      </c>
      <c r="L814">
        <f>IF(ISERROR(VLOOKUP($A$814, 文字檔!S:T, 2, 0)),0,VLOOKUP($A$814, 文字檔!S:T, 2, 0))</f>
        <v>13342.14</v>
      </c>
      <c r="M814">
        <f>IF(ISERROR(VLOOKUP($A$814, 文字檔!U:V, 2, 0)),0,VLOOKUP($A$814, 文字檔!U:V, 2, 0))</f>
        <v>0</v>
      </c>
      <c r="N814">
        <f>IF(ISERROR(VLOOKUP($A$814, 文字檔!W:X, 2, 0)),0,VLOOKUP($A$814, 文字檔!W:X, 2, 0))</f>
        <v>0</v>
      </c>
      <c r="O814">
        <f>IF(ISERROR(VLOOKUP($A$814, 文字檔!Y:Z, 2, 0)),0,VLOOKUP($A$814, 文字檔!Y:Z, 2, 0))</f>
        <v>11136.47</v>
      </c>
      <c r="P814">
        <f>IF(ISERROR(VLOOKUP($A$814, 文字檔!AA:AB, 2, 0)),0,VLOOKUP($A$814, 文字檔!AA:AB, 2, 0))</f>
        <v>0</v>
      </c>
    </row>
    <row r="815" spans="1:16" ht="16.2">
      <c r="A815" s="7">
        <v>44551</v>
      </c>
      <c r="B815" s="5">
        <f>SUMPRODUCT($C$2:$P$2,$C$815:$P$815)</f>
        <v>114023.16</v>
      </c>
      <c r="C815" s="5">
        <f>IF(ISERROR(VLOOKUP($A$815, 文字檔!A:B, 2, 0)),0,VLOOKUP($A$815, 文字檔!A:B, 2, 0))</f>
        <v>12470.45</v>
      </c>
      <c r="D815" s="5">
        <f>IF(ISERROR(VLOOKUP($A$815, 文字檔!C:D, 2, 0)),0,VLOOKUP($A$815, 文字檔!C:D, 2, 0))</f>
        <v>0</v>
      </c>
      <c r="E815" s="5">
        <f>IF(ISERROR(VLOOKUP($A$815, 文字檔!E:F, 2, 0)),0,VLOOKUP($A$815, 文字檔!E:F, 2, 0))</f>
        <v>0</v>
      </c>
      <c r="F815" s="5">
        <f>IF(ISERROR(VLOOKUP($A$815, 文字檔!G:H, 2, 0)),0,VLOOKUP($A$815, 文字檔!G:H, 2, 0))</f>
        <v>43200</v>
      </c>
      <c r="G815" s="5">
        <f>IF(ISERROR(VLOOKUP($A$815, 文字檔!I:J, 2, 0)),0,VLOOKUP($A$815, 文字檔!I:J, 2, 0))</f>
        <v>0</v>
      </c>
      <c r="H815" s="5">
        <f>IF(ISERROR(VLOOKUP($A$815, 文字檔!K:L, 2, 0)),0,VLOOKUP($A$815, 文字檔!K:L, 2, 0))</f>
        <v>16268.64</v>
      </c>
      <c r="I815" s="5">
        <f>IF(ISERROR(VLOOKUP($A$815, 文字檔!M:N, 2, 0)),0,VLOOKUP($A$815, 文字檔!M:N, 2, 0))</f>
        <v>-2927.76</v>
      </c>
      <c r="J815" s="5">
        <f>IF(ISERROR(VLOOKUP($A$815, 文字檔!O:P, 2, 0)),0,VLOOKUP($A$815, 文字檔!O:P, 2, 0))</f>
        <v>0</v>
      </c>
      <c r="K815">
        <f>IF(ISERROR(VLOOKUP($A$815, 文字檔!Q:R, 2, 0)),0,VLOOKUP($A$815, 文字檔!Q:R, 2, 0))</f>
        <v>0</v>
      </c>
      <c r="L815">
        <f>IF(ISERROR(VLOOKUP($A$815, 文字檔!S:T, 2, 0)),0,VLOOKUP($A$815, 文字檔!S:T, 2, 0))</f>
        <v>0</v>
      </c>
      <c r="M815">
        <f>IF(ISERROR(VLOOKUP($A$815, 文字檔!U:V, 2, 0)),0,VLOOKUP($A$815, 文字檔!U:V, 2, 0))</f>
        <v>7067.26</v>
      </c>
      <c r="N815">
        <f>IF(ISERROR(VLOOKUP($A$815, 文字檔!W:X, 2, 0)),0,VLOOKUP($A$815, 文字檔!W:X, 2, 0))</f>
        <v>0</v>
      </c>
      <c r="O815">
        <f>IF(ISERROR(VLOOKUP($A$815, 文字檔!Y:Z, 2, 0)),0,VLOOKUP($A$815, 文字檔!Y:Z, 2, 0))</f>
        <v>37944.57</v>
      </c>
      <c r="P815">
        <f>IF(ISERROR(VLOOKUP($A$815, 文字檔!AA:AB, 2, 0)),0,VLOOKUP($A$815, 文字檔!AA:AB, 2, 0))</f>
        <v>0</v>
      </c>
    </row>
    <row r="816" spans="1:16" ht="16.2">
      <c r="A816" s="7">
        <v>44552</v>
      </c>
      <c r="B816" s="5">
        <f>SUMPRODUCT($C$2:$P$2,$C$816:$P$816)</f>
        <v>3990.7300000000005</v>
      </c>
      <c r="C816" s="5">
        <f>IF(ISERROR(VLOOKUP($A$816, 文字檔!A:B, 2, 0)),0,VLOOKUP($A$816, 文字檔!A:B, 2, 0))</f>
        <v>0</v>
      </c>
      <c r="D816" s="5">
        <f>IF(ISERROR(VLOOKUP($A$816, 文字檔!C:D, 2, 0)),0,VLOOKUP($A$816, 文字檔!C:D, 2, 0))</f>
        <v>-2935.35</v>
      </c>
      <c r="E816" s="5">
        <f>IF(ISERROR(VLOOKUP($A$816, 文字檔!E:F, 2, 0)),0,VLOOKUP($A$816, 文字檔!E:F, 2, 0))</f>
        <v>0</v>
      </c>
      <c r="F816" s="5">
        <f>IF(ISERROR(VLOOKUP($A$816, 文字檔!G:H, 2, 0)),0,VLOOKUP($A$816, 文字檔!G:H, 2, 0))</f>
        <v>7400</v>
      </c>
      <c r="G816" s="5">
        <f>IF(ISERROR(VLOOKUP($A$816, 文字檔!I:J, 2, 0)),0,VLOOKUP($A$816, 文字檔!I:J, 2, 0))</f>
        <v>0</v>
      </c>
      <c r="H816" s="5">
        <f>IF(ISERROR(VLOOKUP($A$816, 文字檔!K:L, 2, 0)),0,VLOOKUP($A$816, 文字檔!K:L, 2, 0))</f>
        <v>1330.77</v>
      </c>
      <c r="I816" s="5">
        <f>IF(ISERROR(VLOOKUP($A$816, 文字檔!M:N, 2, 0)),0,VLOOKUP($A$816, 文字檔!M:N, 2, 0))</f>
        <v>2665.49</v>
      </c>
      <c r="J816" s="5">
        <f>IF(ISERROR(VLOOKUP($A$816, 文字檔!O:P, 2, 0)),0,VLOOKUP($A$816, 文字檔!O:P, 2, 0))</f>
        <v>0</v>
      </c>
      <c r="K816">
        <f>IF(ISERROR(VLOOKUP($A$816, 文字檔!Q:R, 2, 0)),0,VLOOKUP($A$816, 文字檔!Q:R, 2, 0))</f>
        <v>0</v>
      </c>
      <c r="L816">
        <f>IF(ISERROR(VLOOKUP($A$816, 文字檔!S:T, 2, 0)),0,VLOOKUP($A$816, 文字檔!S:T, 2, 0))</f>
        <v>0</v>
      </c>
      <c r="M816">
        <f>IF(ISERROR(VLOOKUP($A$816, 文字檔!U:V, 2, 0)),0,VLOOKUP($A$816, 文字檔!U:V, 2, 0))</f>
        <v>7400</v>
      </c>
      <c r="N816">
        <f>IF(ISERROR(VLOOKUP($A$816, 文字檔!W:X, 2, 0)),0,VLOOKUP($A$816, 文字檔!W:X, 2, 0))</f>
        <v>-9267.73</v>
      </c>
      <c r="O816">
        <f>IF(ISERROR(VLOOKUP($A$816, 文字檔!Y:Z, 2, 0)),0,VLOOKUP($A$816, 文字檔!Y:Z, 2, 0))</f>
        <v>-3867.73</v>
      </c>
      <c r="P816">
        <f>IF(ISERROR(VLOOKUP($A$816, 文字檔!AA:AB, 2, 0)),0,VLOOKUP($A$816, 文字檔!AA:AB, 2, 0))</f>
        <v>1265.28</v>
      </c>
    </row>
    <row r="817" spans="1:16" ht="16.2">
      <c r="A817" s="7">
        <v>44553</v>
      </c>
      <c r="B817" s="5">
        <f>SUMPRODUCT($C$2:$P$2,$C$817:$P$817)</f>
        <v>94625.76999999999</v>
      </c>
      <c r="C817" s="5">
        <f>IF(ISERROR(VLOOKUP($A$817, 文字檔!A:B, 2, 0)),0,VLOOKUP($A$817, 文字檔!A:B, 2, 0))</f>
        <v>-7351.66</v>
      </c>
      <c r="D817" s="5">
        <f>IF(ISERROR(VLOOKUP($A$817, 文字檔!C:D, 2, 0)),0,VLOOKUP($A$817, 文字檔!C:D, 2, 0))</f>
        <v>24200</v>
      </c>
      <c r="E817" s="5">
        <f>IF(ISERROR(VLOOKUP($A$817, 文字檔!E:F, 2, 0)),0,VLOOKUP($A$817, 文字檔!E:F, 2, 0))</f>
        <v>0</v>
      </c>
      <c r="F817" s="5">
        <f>IF(ISERROR(VLOOKUP($A$817, 文字檔!G:H, 2, 0)),0,VLOOKUP($A$817, 文字檔!G:H, 2, 0))</f>
        <v>24200</v>
      </c>
      <c r="G817" s="5">
        <f>IF(ISERROR(VLOOKUP($A$817, 文字檔!I:J, 2, 0)),0,VLOOKUP($A$817, 文字檔!I:J, 2, 0))</f>
        <v>461.53</v>
      </c>
      <c r="H817" s="5">
        <f>IF(ISERROR(VLOOKUP($A$817, 文字檔!K:L, 2, 0)),0,VLOOKUP($A$817, 文字檔!K:L, 2, 0))</f>
        <v>-11611.51</v>
      </c>
      <c r="I817" s="5">
        <f>IF(ISERROR(VLOOKUP($A$817, 文字檔!M:N, 2, 0)),0,VLOOKUP($A$817, 文字檔!M:N, 2, 0))</f>
        <v>-734.96</v>
      </c>
      <c r="J817" s="5">
        <f>IF(ISERROR(VLOOKUP($A$817, 文字檔!O:P, 2, 0)),0,VLOOKUP($A$817, 文字檔!O:P, 2, 0))</f>
        <v>0</v>
      </c>
      <c r="K817">
        <f>IF(ISERROR(VLOOKUP($A$817, 文字檔!Q:R, 2, 0)),0,VLOOKUP($A$817, 文字檔!Q:R, 2, 0))</f>
        <v>0</v>
      </c>
      <c r="L817">
        <f>IF(ISERROR(VLOOKUP($A$817, 文字檔!S:T, 2, 0)),0,VLOOKUP($A$817, 文字檔!S:T, 2, 0))</f>
        <v>0</v>
      </c>
      <c r="M817">
        <f>IF(ISERROR(VLOOKUP($A$817, 文字檔!U:V, 2, 0)),0,VLOOKUP($A$817, 文字檔!U:V, 2, 0))</f>
        <v>24200</v>
      </c>
      <c r="N817">
        <f>IF(ISERROR(VLOOKUP($A$817, 文字檔!W:X, 2, 0)),0,VLOOKUP($A$817, 文字檔!W:X, 2, 0))</f>
        <v>0</v>
      </c>
      <c r="O817">
        <f>IF(ISERROR(VLOOKUP($A$817, 文字檔!Y:Z, 2, 0)),0,VLOOKUP($A$817, 文字檔!Y:Z, 2, 0))</f>
        <v>17062.37</v>
      </c>
      <c r="P817">
        <f>IF(ISERROR(VLOOKUP($A$817, 文字檔!AA:AB, 2, 0)),0,VLOOKUP($A$817, 文字檔!AA:AB, 2, 0))</f>
        <v>24200</v>
      </c>
    </row>
    <row r="818" spans="1:16" ht="16.2">
      <c r="A818" s="7">
        <v>44554</v>
      </c>
      <c r="B818" s="5">
        <f>SUMPRODUCT($C$2:$P$2,$C$818:$P$818)</f>
        <v>3882.6700000000019</v>
      </c>
      <c r="C818" s="5">
        <f>IF(ISERROR(VLOOKUP($A$818, 文字檔!A:B, 2, 0)),0,VLOOKUP($A$818, 文字檔!A:B, 2, 0))</f>
        <v>9720.5400000000009</v>
      </c>
      <c r="D818" s="5">
        <f>IF(ISERROR(VLOOKUP($A$818, 文字檔!C:D, 2, 0)),0,VLOOKUP($A$818, 文字檔!C:D, 2, 0))</f>
        <v>800</v>
      </c>
      <c r="E818" s="5">
        <f>IF(ISERROR(VLOOKUP($A$818, 文字檔!E:F, 2, 0)),0,VLOOKUP($A$818, 文字檔!E:F, 2, 0))</f>
        <v>0</v>
      </c>
      <c r="F818" s="5">
        <f>IF(ISERROR(VLOOKUP($A$818, 文字檔!G:H, 2, 0)),0,VLOOKUP($A$818, 文字檔!G:H, 2, 0))</f>
        <v>800</v>
      </c>
      <c r="G818" s="5">
        <f>IF(ISERROR(VLOOKUP($A$818, 文字檔!I:J, 2, 0)),0,VLOOKUP($A$818, 文字檔!I:J, 2, 0))</f>
        <v>6260.36</v>
      </c>
      <c r="H818" s="5">
        <f>IF(ISERROR(VLOOKUP($A$818, 文字檔!K:L, 2, 0)),0,VLOOKUP($A$818, 文字檔!K:L, 2, 0))</f>
        <v>-5080.24</v>
      </c>
      <c r="I818" s="5">
        <f>IF(ISERROR(VLOOKUP($A$818, 文字檔!M:N, 2, 0)),0,VLOOKUP($A$818, 文字檔!M:N, 2, 0))</f>
        <v>0</v>
      </c>
      <c r="J818" s="5">
        <f>IF(ISERROR(VLOOKUP($A$818, 文字檔!O:P, 2, 0)),0,VLOOKUP($A$818, 文字檔!O:P, 2, 0))</f>
        <v>0</v>
      </c>
      <c r="K818">
        <f>IF(ISERROR(VLOOKUP($A$818, 文字檔!Q:R, 2, 0)),0,VLOOKUP($A$818, 文字檔!Q:R, 2, 0))</f>
        <v>0</v>
      </c>
      <c r="L818">
        <f>IF(ISERROR(VLOOKUP($A$818, 文字檔!S:T, 2, 0)),0,VLOOKUP($A$818, 文字檔!S:T, 2, 0))</f>
        <v>0</v>
      </c>
      <c r="M818">
        <f>IF(ISERROR(VLOOKUP($A$818, 文字檔!U:V, 2, 0)),0,VLOOKUP($A$818, 文字檔!U:V, 2, 0))</f>
        <v>800</v>
      </c>
      <c r="N818">
        <f>IF(ISERROR(VLOOKUP($A$818, 文字檔!W:X, 2, 0)),0,VLOOKUP($A$818, 文字檔!W:X, 2, 0))</f>
        <v>-7678.95</v>
      </c>
      <c r="O818">
        <f>IF(ISERROR(VLOOKUP($A$818, 文字檔!Y:Z, 2, 0)),0,VLOOKUP($A$818, 文字檔!Y:Z, 2, 0))</f>
        <v>-2539.04</v>
      </c>
      <c r="P818">
        <f>IF(ISERROR(VLOOKUP($A$818, 文字檔!AA:AB, 2, 0)),0,VLOOKUP($A$818, 文字檔!AA:AB, 2, 0))</f>
        <v>800</v>
      </c>
    </row>
    <row r="819" spans="1:16" ht="16.2">
      <c r="A819" s="7">
        <v>44555</v>
      </c>
      <c r="B819" s="5">
        <f>SUMPRODUCT($C$2:$P$2,$C$819:$P$819)</f>
        <v>0</v>
      </c>
      <c r="C819" s="5">
        <f>IF(ISERROR(VLOOKUP($A$819, 文字檔!A:B, 2, 0)),0,VLOOKUP($A$819, 文字檔!A:B, 2, 0))</f>
        <v>0</v>
      </c>
      <c r="D819" s="5">
        <f>IF(ISERROR(VLOOKUP($A$819, 文字檔!C:D, 2, 0)),0,VLOOKUP($A$819, 文字檔!C:D, 2, 0))</f>
        <v>0</v>
      </c>
      <c r="E819" s="5">
        <f>IF(ISERROR(VLOOKUP($A$819, 文字檔!E:F, 2, 0)),0,VLOOKUP($A$819, 文字檔!E:F, 2, 0))</f>
        <v>0</v>
      </c>
      <c r="F819" s="5">
        <f>IF(ISERROR(VLOOKUP($A$819, 文字檔!G:H, 2, 0)),0,VLOOKUP($A$819, 文字檔!G:H, 2, 0))</f>
        <v>0</v>
      </c>
      <c r="G819" s="5">
        <f>IF(ISERROR(VLOOKUP($A$819, 文字檔!I:J, 2, 0)),0,VLOOKUP($A$819, 文字檔!I:J, 2, 0))</f>
        <v>0</v>
      </c>
      <c r="H819" s="5">
        <f>IF(ISERROR(VLOOKUP($A$819, 文字檔!K:L, 2, 0)),0,VLOOKUP($A$819, 文字檔!K:L, 2, 0))</f>
        <v>0</v>
      </c>
      <c r="I819" s="5">
        <f>IF(ISERROR(VLOOKUP($A$819, 文字檔!M:N, 2, 0)),0,VLOOKUP($A$819, 文字檔!M:N, 2, 0))</f>
        <v>0</v>
      </c>
      <c r="J819" s="5">
        <f>IF(ISERROR(VLOOKUP($A$819, 文字檔!O:P, 2, 0)),0,VLOOKUP($A$819, 文字檔!O:P, 2, 0))</f>
        <v>0</v>
      </c>
      <c r="K819">
        <f>IF(ISERROR(VLOOKUP($A$819, 文字檔!Q:R, 2, 0)),0,VLOOKUP($A$819, 文字檔!Q:R, 2, 0))</f>
        <v>0</v>
      </c>
      <c r="L819">
        <f>IF(ISERROR(VLOOKUP($A$819, 文字檔!S:T, 2, 0)),0,VLOOKUP($A$819, 文字檔!S:T, 2, 0))</f>
        <v>0</v>
      </c>
      <c r="M819">
        <f>IF(ISERROR(VLOOKUP($A$819, 文字檔!U:V, 2, 0)),0,VLOOKUP($A$819, 文字檔!U:V, 2, 0))</f>
        <v>0</v>
      </c>
      <c r="N819">
        <f>IF(ISERROR(VLOOKUP($A$819, 文字檔!W:X, 2, 0)),0,VLOOKUP($A$819, 文字檔!W:X, 2, 0))</f>
        <v>0</v>
      </c>
      <c r="O819">
        <f>IF(ISERROR(VLOOKUP($A$819, 文字檔!Y:Z, 2, 0)),0,VLOOKUP($A$819, 文字檔!Y:Z, 2, 0))</f>
        <v>0</v>
      </c>
      <c r="P819">
        <f>IF(ISERROR(VLOOKUP($A$819, 文字檔!AA:AB, 2, 0)),0,VLOOKUP($A$819, 文字檔!AA:AB, 2, 0))</f>
        <v>0</v>
      </c>
    </row>
    <row r="820" spans="1:16" ht="16.2">
      <c r="A820" s="7">
        <v>44556</v>
      </c>
      <c r="B820" s="5">
        <f>SUMPRODUCT($C$2:$P$2,$C$820:$P$820)</f>
        <v>0</v>
      </c>
      <c r="C820" s="5">
        <f>IF(ISERROR(VLOOKUP($A$820, 文字檔!A:B, 2, 0)),0,VLOOKUP($A$820, 文字檔!A:B, 2, 0))</f>
        <v>0</v>
      </c>
      <c r="D820" s="5">
        <f>IF(ISERROR(VLOOKUP($A$820, 文字檔!C:D, 2, 0)),0,VLOOKUP($A$820, 文字檔!C:D, 2, 0))</f>
        <v>0</v>
      </c>
      <c r="E820" s="5">
        <f>IF(ISERROR(VLOOKUP($A$820, 文字檔!E:F, 2, 0)),0,VLOOKUP($A$820, 文字檔!E:F, 2, 0))</f>
        <v>0</v>
      </c>
      <c r="F820" s="5">
        <f>IF(ISERROR(VLOOKUP($A$820, 文字檔!G:H, 2, 0)),0,VLOOKUP($A$820, 文字檔!G:H, 2, 0))</f>
        <v>0</v>
      </c>
      <c r="G820" s="5">
        <f>IF(ISERROR(VLOOKUP($A$820, 文字檔!I:J, 2, 0)),0,VLOOKUP($A$820, 文字檔!I:J, 2, 0))</f>
        <v>0</v>
      </c>
      <c r="H820" s="5">
        <f>IF(ISERROR(VLOOKUP($A$820, 文字檔!K:L, 2, 0)),0,VLOOKUP($A$820, 文字檔!K:L, 2, 0))</f>
        <v>0</v>
      </c>
      <c r="I820" s="5">
        <f>IF(ISERROR(VLOOKUP($A$820, 文字檔!M:N, 2, 0)),0,VLOOKUP($A$820, 文字檔!M:N, 2, 0))</f>
        <v>0</v>
      </c>
      <c r="J820" s="5">
        <f>IF(ISERROR(VLOOKUP($A$820, 文字檔!O:P, 2, 0)),0,VLOOKUP($A$820, 文字檔!O:P, 2, 0))</f>
        <v>0</v>
      </c>
      <c r="K820">
        <f>IF(ISERROR(VLOOKUP($A$820, 文字檔!Q:R, 2, 0)),0,VLOOKUP($A$820, 文字檔!Q:R, 2, 0))</f>
        <v>0</v>
      </c>
      <c r="L820">
        <f>IF(ISERROR(VLOOKUP($A$820, 文字檔!S:T, 2, 0)),0,VLOOKUP($A$820, 文字檔!S:T, 2, 0))</f>
        <v>0</v>
      </c>
      <c r="M820">
        <f>IF(ISERROR(VLOOKUP($A$820, 文字檔!U:V, 2, 0)),0,VLOOKUP($A$820, 文字檔!U:V, 2, 0))</f>
        <v>0</v>
      </c>
      <c r="N820">
        <f>IF(ISERROR(VLOOKUP($A$820, 文字檔!W:X, 2, 0)),0,VLOOKUP($A$820, 文字檔!W:X, 2, 0))</f>
        <v>0</v>
      </c>
      <c r="O820">
        <f>IF(ISERROR(VLOOKUP($A$820, 文字檔!Y:Z, 2, 0)),0,VLOOKUP($A$820, 文字檔!Y:Z, 2, 0))</f>
        <v>0</v>
      </c>
      <c r="P820">
        <f>IF(ISERROR(VLOOKUP($A$820, 文字檔!AA:AB, 2, 0)),0,VLOOKUP($A$820, 文字檔!AA:AB, 2, 0))</f>
        <v>0</v>
      </c>
    </row>
    <row r="821" spans="1:16" ht="16.2">
      <c r="A821" s="7">
        <v>44557</v>
      </c>
      <c r="B821" s="5">
        <f>SUMPRODUCT($C$2:$P$2,$C$821:$P$821)</f>
        <v>125790.15999999999</v>
      </c>
      <c r="C821" s="5">
        <f>IF(ISERROR(VLOOKUP($A$821, 文字檔!A:B, 2, 0)),0,VLOOKUP($A$821, 文字檔!A:B, 2, 0))</f>
        <v>3915.89</v>
      </c>
      <c r="D821" s="5">
        <f>IF(ISERROR(VLOOKUP($A$821, 文字檔!C:D, 2, 0)),0,VLOOKUP($A$821, 文字檔!C:D, 2, 0))</f>
        <v>14858.95</v>
      </c>
      <c r="E821" s="5">
        <f>IF(ISERROR(VLOOKUP($A$821, 文字檔!E:F, 2, 0)),0,VLOOKUP($A$821, 文字檔!E:F, 2, 0))</f>
        <v>0</v>
      </c>
      <c r="F821" s="5">
        <f>IF(ISERROR(VLOOKUP($A$821, 文字檔!G:H, 2, 0)),0,VLOOKUP($A$821, 文字檔!G:H, 2, 0))</f>
        <v>22000</v>
      </c>
      <c r="G821" s="5">
        <f>IF(ISERROR(VLOOKUP($A$821, 文字檔!I:J, 2, 0)),0,VLOOKUP($A$821, 文字檔!I:J, 2, 0))</f>
        <v>11259.73</v>
      </c>
      <c r="H821" s="5">
        <f>IF(ISERROR(VLOOKUP($A$821, 文字檔!K:L, 2, 0)),0,VLOOKUP($A$821, 文字檔!K:L, 2, 0))</f>
        <v>9259.43</v>
      </c>
      <c r="I821" s="5">
        <f>IF(ISERROR(VLOOKUP($A$821, 文字檔!M:N, 2, 0)),0,VLOOKUP($A$821, 文字檔!M:N, 2, 0))</f>
        <v>0</v>
      </c>
      <c r="J821" s="5">
        <f>IF(ISERROR(VLOOKUP($A$821, 文字檔!O:P, 2, 0)),0,VLOOKUP($A$821, 文字檔!O:P, 2, 0))</f>
        <v>2716.55</v>
      </c>
      <c r="K821">
        <f>IF(ISERROR(VLOOKUP($A$821, 文字檔!Q:R, 2, 0)),0,VLOOKUP($A$821, 文字檔!Q:R, 2, 0))</f>
        <v>0</v>
      </c>
      <c r="L821">
        <f>IF(ISERROR(VLOOKUP($A$821, 文字檔!S:T, 2, 0)),0,VLOOKUP($A$821, 文字檔!S:T, 2, 0))</f>
        <v>0</v>
      </c>
      <c r="M821">
        <f>IF(ISERROR(VLOOKUP($A$821, 文字檔!U:V, 2, 0)),0,VLOOKUP($A$821, 文字檔!U:V, 2, 0))</f>
        <v>22000</v>
      </c>
      <c r="N821">
        <f>IF(ISERROR(VLOOKUP($A$821, 文字檔!W:X, 2, 0)),0,VLOOKUP($A$821, 文字檔!W:X, 2, 0))</f>
        <v>-1878.62</v>
      </c>
      <c r="O821">
        <f>IF(ISERROR(VLOOKUP($A$821, 文字檔!Y:Z, 2, 0)),0,VLOOKUP($A$821, 文字檔!Y:Z, 2, 0))</f>
        <v>19658.23</v>
      </c>
      <c r="P821">
        <f>IF(ISERROR(VLOOKUP($A$821, 文字檔!AA:AB, 2, 0)),0,VLOOKUP($A$821, 文字檔!AA:AB, 2, 0))</f>
        <v>22000</v>
      </c>
    </row>
    <row r="822" spans="1:16" ht="16.2">
      <c r="A822" s="7">
        <v>44558</v>
      </c>
      <c r="B822" s="5">
        <f>SUMPRODUCT($C$2:$P$2,$C$822:$P$822)</f>
        <v>178647.09</v>
      </c>
      <c r="C822" s="5">
        <f>IF(ISERROR(VLOOKUP($A$822, 文字檔!A:B, 2, 0)),0,VLOOKUP($A$822, 文字檔!A:B, 2, 0))</f>
        <v>4821.79</v>
      </c>
      <c r="D822" s="5">
        <f>IF(ISERROR(VLOOKUP($A$822, 文字檔!C:D, 2, 0)),0,VLOOKUP($A$822, 文字檔!C:D, 2, 0))</f>
        <v>0</v>
      </c>
      <c r="E822" s="5">
        <f>IF(ISERROR(VLOOKUP($A$822, 文字檔!E:F, 2, 0)),0,VLOOKUP($A$822, 文字檔!E:F, 2, 0))</f>
        <v>0</v>
      </c>
      <c r="F822" s="5">
        <f>IF(ISERROR(VLOOKUP($A$822, 文字檔!G:H, 2, 0)),0,VLOOKUP($A$822, 文字檔!G:H, 2, 0))</f>
        <v>28000</v>
      </c>
      <c r="G822" s="5">
        <f>IF(ISERROR(VLOOKUP($A$822, 文字檔!I:J, 2, 0)),0,VLOOKUP($A$822, 文字檔!I:J, 2, 0))</f>
        <v>28000</v>
      </c>
      <c r="H822" s="5">
        <f>IF(ISERROR(VLOOKUP($A$822, 文字檔!K:L, 2, 0)),0,VLOOKUP($A$822, 文字檔!K:L, 2, 0))</f>
        <v>23711.9</v>
      </c>
      <c r="I822" s="5">
        <f>IF(ISERROR(VLOOKUP($A$822, 文字檔!M:N, 2, 0)),0,VLOOKUP($A$822, 文字檔!M:N, 2, 0))</f>
        <v>0</v>
      </c>
      <c r="J822" s="5">
        <f>IF(ISERROR(VLOOKUP($A$822, 文字檔!O:P, 2, 0)),0,VLOOKUP($A$822, 文字檔!O:P, 2, 0))</f>
        <v>0</v>
      </c>
      <c r="K822">
        <f>IF(ISERROR(VLOOKUP($A$822, 文字檔!Q:R, 2, 0)),0,VLOOKUP($A$822, 文字檔!Q:R, 2, 0))</f>
        <v>0</v>
      </c>
      <c r="L822">
        <f>IF(ISERROR(VLOOKUP($A$822, 文字檔!S:T, 2, 0)),0,VLOOKUP($A$822, 文字檔!S:T, 2, 0))</f>
        <v>0</v>
      </c>
      <c r="M822">
        <f>IF(ISERROR(VLOOKUP($A$822, 文字檔!U:V, 2, 0)),0,VLOOKUP($A$822, 文字檔!U:V, 2, 0))</f>
        <v>28000</v>
      </c>
      <c r="N822">
        <f>IF(ISERROR(VLOOKUP($A$822, 文字檔!W:X, 2, 0)),0,VLOOKUP($A$822, 文字檔!W:X, 2, 0))</f>
        <v>16056.25</v>
      </c>
      <c r="O822">
        <f>IF(ISERROR(VLOOKUP($A$822, 文字檔!Y:Z, 2, 0)),0,VLOOKUP($A$822, 文字檔!Y:Z, 2, 0))</f>
        <v>22057.15</v>
      </c>
      <c r="P822">
        <f>IF(ISERROR(VLOOKUP($A$822, 文字檔!AA:AB, 2, 0)),0,VLOOKUP($A$822, 文字檔!AA:AB, 2, 0))</f>
        <v>28000</v>
      </c>
    </row>
    <row r="823" spans="1:16" ht="16.2">
      <c r="A823" s="7">
        <v>44559</v>
      </c>
      <c r="B823" s="5">
        <f>SUMPRODUCT($C$2:$P$2,$C$823:$P$823)</f>
        <v>-1317.9000000000033</v>
      </c>
      <c r="C823" s="5">
        <f>IF(ISERROR(VLOOKUP($A$823, 文字檔!A:B, 2, 0)),0,VLOOKUP($A$823, 文字檔!A:B, 2, 0))</f>
        <v>0</v>
      </c>
      <c r="D823" s="5">
        <f>IF(ISERROR(VLOOKUP($A$823, 文字檔!C:D, 2, 0)),0,VLOOKUP($A$823, 文字檔!C:D, 2, 0))</f>
        <v>0</v>
      </c>
      <c r="E823" s="5">
        <f>IF(ISERROR(VLOOKUP($A$823, 文字檔!E:F, 2, 0)),0,VLOOKUP($A$823, 文字檔!E:F, 2, 0))</f>
        <v>0</v>
      </c>
      <c r="F823" s="5">
        <f>IF(ISERROR(VLOOKUP($A$823, 文字檔!G:H, 2, 0)),0,VLOOKUP($A$823, 文字檔!G:H, 2, 0))</f>
        <v>13600</v>
      </c>
      <c r="G823" s="5">
        <f>IF(ISERROR(VLOOKUP($A$823, 文字檔!I:J, 2, 0)),0,VLOOKUP($A$823, 文字檔!I:J, 2, 0))</f>
        <v>3253.19</v>
      </c>
      <c r="H823" s="5">
        <f>IF(ISERROR(VLOOKUP($A$823, 文字檔!K:L, 2, 0)),0,VLOOKUP($A$823, 文字檔!K:L, 2, 0))</f>
        <v>-3545.79</v>
      </c>
      <c r="I823" s="5">
        <f>IF(ISERROR(VLOOKUP($A$823, 文字檔!M:N, 2, 0)),0,VLOOKUP($A$823, 文字檔!M:N, 2, 0))</f>
        <v>-16945.82</v>
      </c>
      <c r="J823" s="5">
        <f>IF(ISERROR(VLOOKUP($A$823, 文字檔!O:P, 2, 0)),0,VLOOKUP($A$823, 文字檔!O:P, 2, 0))</f>
        <v>0</v>
      </c>
      <c r="K823">
        <f>IF(ISERROR(VLOOKUP($A$823, 文字檔!Q:R, 2, 0)),0,VLOOKUP($A$823, 文字檔!Q:R, 2, 0))</f>
        <v>0</v>
      </c>
      <c r="L823">
        <f>IF(ISERROR(VLOOKUP($A$823, 文字檔!S:T, 2, 0)),0,VLOOKUP($A$823, 文字檔!S:T, 2, 0))</f>
        <v>0</v>
      </c>
      <c r="M823">
        <f>IF(ISERROR(VLOOKUP($A$823, 文字檔!U:V, 2, 0)),0,VLOOKUP($A$823, 文字檔!U:V, 2, 0))</f>
        <v>13600</v>
      </c>
      <c r="N823">
        <f>IF(ISERROR(VLOOKUP($A$823, 文字檔!W:X, 2, 0)),0,VLOOKUP($A$823, 文字檔!W:X, 2, 0))</f>
        <v>4652.9799999999996</v>
      </c>
      <c r="O823">
        <f>IF(ISERROR(VLOOKUP($A$823, 文字檔!Y:Z, 2, 0)),0,VLOOKUP($A$823, 文字檔!Y:Z, 2, 0))</f>
        <v>-23039.11</v>
      </c>
      <c r="P823">
        <f>IF(ISERROR(VLOOKUP($A$823, 文字檔!AA:AB, 2, 0)),0,VLOOKUP($A$823, 文字檔!AA:AB, 2, 0))</f>
        <v>7106.65</v>
      </c>
    </row>
    <row r="824" spans="1:16" ht="16.2">
      <c r="A824" s="7">
        <v>44560</v>
      </c>
      <c r="B824" s="5">
        <f>SUMPRODUCT($C$2:$P$2,$C$824:$P$824)</f>
        <v>-46415.96</v>
      </c>
      <c r="C824" s="5">
        <f>IF(ISERROR(VLOOKUP($A$824, 文字檔!A:B, 2, 0)),0,VLOOKUP($A$824, 文字檔!A:B, 2, 0))</f>
        <v>-3986.91</v>
      </c>
      <c r="D824" s="5">
        <f>IF(ISERROR(VLOOKUP($A$824, 文字檔!C:D, 2, 0)),0,VLOOKUP($A$824, 文字檔!C:D, 2, 0))</f>
        <v>0</v>
      </c>
      <c r="E824" s="5">
        <f>IF(ISERROR(VLOOKUP($A$824, 文字檔!E:F, 2, 0)),0,VLOOKUP($A$824, 文字檔!E:F, 2, 0))</f>
        <v>0</v>
      </c>
      <c r="F824" s="5">
        <f>IF(ISERROR(VLOOKUP($A$824, 文字檔!G:H, 2, 0)),0,VLOOKUP($A$824, 文字檔!G:H, 2, 0))</f>
        <v>-12800</v>
      </c>
      <c r="G824" s="5">
        <f>IF(ISERROR(VLOOKUP($A$824, 文字檔!I:J, 2, 0)),0,VLOOKUP($A$824, 文字檔!I:J, 2, 0))</f>
        <v>-6494.55</v>
      </c>
      <c r="H824" s="5">
        <f>IF(ISERROR(VLOOKUP($A$824, 文字檔!K:L, 2, 0)),0,VLOOKUP($A$824, 文字檔!K:L, 2, 0))</f>
        <v>0</v>
      </c>
      <c r="I824" s="5">
        <f>IF(ISERROR(VLOOKUP($A$824, 文字檔!M:N, 2, 0)),0,VLOOKUP($A$824, 文字檔!M:N, 2, 0))</f>
        <v>5903.89</v>
      </c>
      <c r="J824" s="5">
        <f>IF(ISERROR(VLOOKUP($A$824, 文字檔!O:P, 2, 0)),0,VLOOKUP($A$824, 文字檔!O:P, 2, 0))</f>
        <v>0</v>
      </c>
      <c r="K824">
        <f>IF(ISERROR(VLOOKUP($A$824, 文字檔!Q:R, 2, 0)),0,VLOOKUP($A$824, 文字檔!Q:R, 2, 0))</f>
        <v>0</v>
      </c>
      <c r="L824">
        <f>IF(ISERROR(VLOOKUP($A$824, 文字檔!S:T, 2, 0)),0,VLOOKUP($A$824, 文字檔!S:T, 2, 0))</f>
        <v>2507.16</v>
      </c>
      <c r="M824">
        <f>IF(ISERROR(VLOOKUP($A$824, 文字檔!U:V, 2, 0)),0,VLOOKUP($A$824, 文字檔!U:V, 2, 0))</f>
        <v>-12800</v>
      </c>
      <c r="N824">
        <f>IF(ISERROR(VLOOKUP($A$824, 文字檔!W:X, 2, 0)),0,VLOOKUP($A$824, 文字檔!W:X, 2, 0))</f>
        <v>0</v>
      </c>
      <c r="O824">
        <f>IF(ISERROR(VLOOKUP($A$824, 文字檔!Y:Z, 2, 0)),0,VLOOKUP($A$824, 文字檔!Y:Z, 2, 0))</f>
        <v>0</v>
      </c>
      <c r="P824">
        <f>IF(ISERROR(VLOOKUP($A$824, 文字檔!AA:AB, 2, 0)),0,VLOOKUP($A$824, 文字檔!AA:AB, 2, 0))</f>
        <v>-18745.55</v>
      </c>
    </row>
    <row r="825" spans="1:16" ht="16.2">
      <c r="A825" s="7">
        <v>44561</v>
      </c>
      <c r="B825" s="5">
        <f>SUMPRODUCT($C$2:$P$2,$C$825:$P$825)</f>
        <v>0</v>
      </c>
      <c r="C825" s="5">
        <f>IF(ISERROR(VLOOKUP($A$825, 文字檔!A:B, 2, 0)),0,VLOOKUP($A$825, 文字檔!A:B, 2, 0))</f>
        <v>0</v>
      </c>
      <c r="D825" s="5">
        <f>IF(ISERROR(VLOOKUP($A$825, 文字檔!C:D, 2, 0)),0,VLOOKUP($A$825, 文字檔!C:D, 2, 0))</f>
        <v>0</v>
      </c>
      <c r="E825" s="5">
        <f>IF(ISERROR(VLOOKUP($A$825, 文字檔!E:F, 2, 0)),0,VLOOKUP($A$825, 文字檔!E:F, 2, 0))</f>
        <v>0</v>
      </c>
      <c r="F825" s="5">
        <f>IF(ISERROR(VLOOKUP($A$825, 文字檔!G:H, 2, 0)),0,VLOOKUP($A$825, 文字檔!G:H, 2, 0))</f>
        <v>0</v>
      </c>
      <c r="G825" s="5">
        <f>IF(ISERROR(VLOOKUP($A$825, 文字檔!I:J, 2, 0)),0,VLOOKUP($A$825, 文字檔!I:J, 2, 0))</f>
        <v>0</v>
      </c>
      <c r="H825" s="5">
        <f>IF(ISERROR(VLOOKUP($A$825, 文字檔!K:L, 2, 0)),0,VLOOKUP($A$825, 文字檔!K:L, 2, 0))</f>
        <v>0</v>
      </c>
      <c r="I825" s="5">
        <f>IF(ISERROR(VLOOKUP($A$825, 文字檔!M:N, 2, 0)),0,VLOOKUP($A$825, 文字檔!M:N, 2, 0))</f>
        <v>0</v>
      </c>
      <c r="J825" s="5">
        <f>IF(ISERROR(VLOOKUP($A$825, 文字檔!O:P, 2, 0)),0,VLOOKUP($A$825, 文字檔!O:P, 2, 0))</f>
        <v>0</v>
      </c>
      <c r="K825">
        <f>IF(ISERROR(VLOOKUP($A$825, 文字檔!Q:R, 2, 0)),0,VLOOKUP($A$825, 文字檔!Q:R, 2, 0))</f>
        <v>0</v>
      </c>
      <c r="L825">
        <f>IF(ISERROR(VLOOKUP($A$825, 文字檔!S:T, 2, 0)),0,VLOOKUP($A$825, 文字檔!S:T, 2, 0))</f>
        <v>0</v>
      </c>
      <c r="M825">
        <f>IF(ISERROR(VLOOKUP($A$825, 文字檔!U:V, 2, 0)),0,VLOOKUP($A$825, 文字檔!U:V, 2, 0))</f>
        <v>0</v>
      </c>
      <c r="N825">
        <f>IF(ISERROR(VLOOKUP($A$825, 文字檔!W:X, 2, 0)),0,VLOOKUP($A$825, 文字檔!W:X, 2, 0))</f>
        <v>0</v>
      </c>
      <c r="O825">
        <f>IF(ISERROR(VLOOKUP($A$825, 文字檔!Y:Z, 2, 0)),0,VLOOKUP($A$825, 文字檔!Y:Z, 2, 0))</f>
        <v>0</v>
      </c>
      <c r="P825">
        <f>IF(ISERROR(VLOOKUP($A$825, 文字檔!AA:AB, 2, 0)),0,VLOOKUP($A$825, 文字檔!AA:AB, 2, 0))</f>
        <v>0</v>
      </c>
    </row>
    <row r="826" spans="1:16" ht="16.2">
      <c r="A826" s="7">
        <v>44562</v>
      </c>
      <c r="B826" s="5">
        <f>SUMPRODUCT($C$2:$P$2,$C$826:$P$826)</f>
        <v>0</v>
      </c>
      <c r="C826" s="5">
        <f>IF(ISERROR(VLOOKUP($A$826, 文字檔!A:B, 2, 0)),0,VLOOKUP($A$826, 文字檔!A:B, 2, 0))</f>
        <v>0</v>
      </c>
      <c r="D826" s="5">
        <f>IF(ISERROR(VLOOKUP($A$826, 文字檔!C:D, 2, 0)),0,VLOOKUP($A$826, 文字檔!C:D, 2, 0))</f>
        <v>0</v>
      </c>
      <c r="E826" s="5">
        <f>IF(ISERROR(VLOOKUP($A$826, 文字檔!E:F, 2, 0)),0,VLOOKUP($A$826, 文字檔!E:F, 2, 0))</f>
        <v>0</v>
      </c>
      <c r="F826" s="5">
        <f>IF(ISERROR(VLOOKUP($A$826, 文字檔!G:H, 2, 0)),0,VLOOKUP($A$826, 文字檔!G:H, 2, 0))</f>
        <v>0</v>
      </c>
      <c r="G826" s="5">
        <f>IF(ISERROR(VLOOKUP($A$826, 文字檔!I:J, 2, 0)),0,VLOOKUP($A$826, 文字檔!I:J, 2, 0))</f>
        <v>0</v>
      </c>
      <c r="H826" s="5">
        <f>IF(ISERROR(VLOOKUP($A$826, 文字檔!K:L, 2, 0)),0,VLOOKUP($A$826, 文字檔!K:L, 2, 0))</f>
        <v>0</v>
      </c>
      <c r="I826" s="5">
        <f>IF(ISERROR(VLOOKUP($A$826, 文字檔!M:N, 2, 0)),0,VLOOKUP($A$826, 文字檔!M:N, 2, 0))</f>
        <v>0</v>
      </c>
      <c r="J826" s="5">
        <f>IF(ISERROR(VLOOKUP($A$826, 文字檔!O:P, 2, 0)),0,VLOOKUP($A$826, 文字檔!O:P, 2, 0))</f>
        <v>0</v>
      </c>
      <c r="K826">
        <f>IF(ISERROR(VLOOKUP($A$826, 文字檔!Q:R, 2, 0)),0,VLOOKUP($A$826, 文字檔!Q:R, 2, 0))</f>
        <v>0</v>
      </c>
      <c r="L826">
        <f>IF(ISERROR(VLOOKUP($A$826, 文字檔!S:T, 2, 0)),0,VLOOKUP($A$826, 文字檔!S:T, 2, 0))</f>
        <v>0</v>
      </c>
      <c r="M826">
        <f>IF(ISERROR(VLOOKUP($A$826, 文字檔!U:V, 2, 0)),0,VLOOKUP($A$826, 文字檔!U:V, 2, 0))</f>
        <v>0</v>
      </c>
      <c r="N826">
        <f>IF(ISERROR(VLOOKUP($A$826, 文字檔!W:X, 2, 0)),0,VLOOKUP($A$826, 文字檔!W:X, 2, 0))</f>
        <v>0</v>
      </c>
      <c r="O826">
        <f>IF(ISERROR(VLOOKUP($A$826, 文字檔!Y:Z, 2, 0)),0,VLOOKUP($A$826, 文字檔!Y:Z, 2, 0))</f>
        <v>0</v>
      </c>
      <c r="P826">
        <f>IF(ISERROR(VLOOKUP($A$826, 文字檔!AA:AB, 2, 0)),0,VLOOKUP($A$826, 文字檔!AA:AB, 2, 0))</f>
        <v>0</v>
      </c>
    </row>
    <row r="827" spans="1:16" ht="16.2">
      <c r="A827" s="7">
        <v>44563</v>
      </c>
      <c r="B827" s="5">
        <f>SUMPRODUCT($C$2:$P$2,$C$827:$P$827)</f>
        <v>0</v>
      </c>
      <c r="C827" s="5">
        <f>IF(ISERROR(VLOOKUP($A$827, 文字檔!A:B, 2, 0)),0,VLOOKUP($A$827, 文字檔!A:B, 2, 0))</f>
        <v>0</v>
      </c>
      <c r="D827" s="5">
        <f>IF(ISERROR(VLOOKUP($A$827, 文字檔!C:D, 2, 0)),0,VLOOKUP($A$827, 文字檔!C:D, 2, 0))</f>
        <v>0</v>
      </c>
      <c r="E827" s="5">
        <f>IF(ISERROR(VLOOKUP($A$827, 文字檔!E:F, 2, 0)),0,VLOOKUP($A$827, 文字檔!E:F, 2, 0))</f>
        <v>0</v>
      </c>
      <c r="F827" s="5">
        <f>IF(ISERROR(VLOOKUP($A$827, 文字檔!G:H, 2, 0)),0,VLOOKUP($A$827, 文字檔!G:H, 2, 0))</f>
        <v>0</v>
      </c>
      <c r="G827" s="5">
        <f>IF(ISERROR(VLOOKUP($A$827, 文字檔!I:J, 2, 0)),0,VLOOKUP($A$827, 文字檔!I:J, 2, 0))</f>
        <v>0</v>
      </c>
      <c r="H827" s="5">
        <f>IF(ISERROR(VLOOKUP($A$827, 文字檔!K:L, 2, 0)),0,VLOOKUP($A$827, 文字檔!K:L, 2, 0))</f>
        <v>0</v>
      </c>
      <c r="I827" s="5">
        <f>IF(ISERROR(VLOOKUP($A$827, 文字檔!M:N, 2, 0)),0,VLOOKUP($A$827, 文字檔!M:N, 2, 0))</f>
        <v>0</v>
      </c>
      <c r="J827" s="5">
        <f>IF(ISERROR(VLOOKUP($A$827, 文字檔!O:P, 2, 0)),0,VLOOKUP($A$827, 文字檔!O:P, 2, 0))</f>
        <v>0</v>
      </c>
      <c r="K827">
        <f>IF(ISERROR(VLOOKUP($A$827, 文字檔!Q:R, 2, 0)),0,VLOOKUP($A$827, 文字檔!Q:R, 2, 0))</f>
        <v>0</v>
      </c>
      <c r="L827">
        <f>IF(ISERROR(VLOOKUP($A$827, 文字檔!S:T, 2, 0)),0,VLOOKUP($A$827, 文字檔!S:T, 2, 0))</f>
        <v>0</v>
      </c>
      <c r="M827">
        <f>IF(ISERROR(VLOOKUP($A$827, 文字檔!U:V, 2, 0)),0,VLOOKUP($A$827, 文字檔!U:V, 2, 0))</f>
        <v>0</v>
      </c>
      <c r="N827">
        <f>IF(ISERROR(VLOOKUP($A$827, 文字檔!W:X, 2, 0)),0,VLOOKUP($A$827, 文字檔!W:X, 2, 0))</f>
        <v>0</v>
      </c>
      <c r="O827">
        <f>IF(ISERROR(VLOOKUP($A$827, 文字檔!Y:Z, 2, 0)),0,VLOOKUP($A$827, 文字檔!Y:Z, 2, 0))</f>
        <v>0</v>
      </c>
      <c r="P827">
        <f>IF(ISERROR(VLOOKUP($A$827, 文字檔!AA:AB, 2, 0)),0,VLOOKUP($A$827, 文字檔!AA:AB, 2, 0))</f>
        <v>0</v>
      </c>
    </row>
    <row r="828" spans="1:16" ht="16.2">
      <c r="A828" s="7">
        <v>44564</v>
      </c>
      <c r="B828" s="5">
        <f>SUMPRODUCT($C$2:$P$2,$C$828:$P$828)</f>
        <v>6065.1600000000035</v>
      </c>
      <c r="C828" s="5">
        <f>IF(ISERROR(VLOOKUP($A$828, 文字檔!A:B, 2, 0)),0,VLOOKUP($A$828, 文字檔!A:B, 2, 0))</f>
        <v>-12196.78</v>
      </c>
      <c r="D828" s="5">
        <f>IF(ISERROR(VLOOKUP($A$828, 文字檔!C:D, 2, 0)),0,VLOOKUP($A$828, 文字檔!C:D, 2, 0))</f>
        <v>0</v>
      </c>
      <c r="E828" s="5">
        <f>IF(ISERROR(VLOOKUP($A$828, 文字檔!E:F, 2, 0)),0,VLOOKUP($A$828, 文字檔!E:F, 2, 0))</f>
        <v>0</v>
      </c>
      <c r="F828" s="5">
        <f>IF(ISERROR(VLOOKUP($A$828, 文字檔!G:H, 2, 0)),0,VLOOKUP($A$828, 文字檔!G:H, 2, 0))</f>
        <v>12200</v>
      </c>
      <c r="G828" s="5">
        <f>IF(ISERROR(VLOOKUP($A$828, 文字檔!I:J, 2, 0)),0,VLOOKUP($A$828, 文字檔!I:J, 2, 0))</f>
        <v>0</v>
      </c>
      <c r="H828" s="5">
        <f>IF(ISERROR(VLOOKUP($A$828, 文字檔!K:L, 2, 0)),0,VLOOKUP($A$828, 文字檔!K:L, 2, 0))</f>
        <v>-14698.9</v>
      </c>
      <c r="I828" s="5">
        <f>IF(ISERROR(VLOOKUP($A$828, 文字檔!M:N, 2, 0)),0,VLOOKUP($A$828, 文字檔!M:N, 2, 0))</f>
        <v>-5547.11</v>
      </c>
      <c r="J828" s="5">
        <f>IF(ISERROR(VLOOKUP($A$828, 文字檔!O:P, 2, 0)),0,VLOOKUP($A$828, 文字檔!O:P, 2, 0))</f>
        <v>-17097.52</v>
      </c>
      <c r="K828">
        <f>IF(ISERROR(VLOOKUP($A$828, 文字檔!Q:R, 2, 0)),0,VLOOKUP($A$828, 文字檔!Q:R, 2, 0))</f>
        <v>0</v>
      </c>
      <c r="L828">
        <f>IF(ISERROR(VLOOKUP($A$828, 文字檔!S:T, 2, 0)),0,VLOOKUP($A$828, 文字檔!S:T, 2, 0))</f>
        <v>12903.86</v>
      </c>
      <c r="M828">
        <f>IF(ISERROR(VLOOKUP($A$828, 文字檔!U:V, 2, 0)),0,VLOOKUP($A$828, 文字檔!U:V, 2, 0))</f>
        <v>12200</v>
      </c>
      <c r="N828">
        <f>IF(ISERROR(VLOOKUP($A$828, 文字檔!W:X, 2, 0)),0,VLOOKUP($A$828, 文字檔!W:X, 2, 0))</f>
        <v>0</v>
      </c>
      <c r="O828">
        <f>IF(ISERROR(VLOOKUP($A$828, 文字檔!Y:Z, 2, 0)),0,VLOOKUP($A$828, 文字檔!Y:Z, 2, 0))</f>
        <v>18301.61</v>
      </c>
      <c r="P828">
        <f>IF(ISERROR(VLOOKUP($A$828, 文字檔!AA:AB, 2, 0)),0,VLOOKUP($A$828, 文字檔!AA:AB, 2, 0))</f>
        <v>0</v>
      </c>
    </row>
    <row r="829" spans="1:16" ht="16.2">
      <c r="A829" s="7">
        <v>44565</v>
      </c>
      <c r="B829" s="5">
        <f>SUMPRODUCT($C$2:$P$2,$C$829:$P$829)</f>
        <v>174360.97000000003</v>
      </c>
      <c r="C829" s="5">
        <f>IF(ISERROR(VLOOKUP($A$829, 文字檔!A:B, 2, 0)),0,VLOOKUP($A$829, 文字檔!A:B, 2, 0))</f>
        <v>-16616.400000000001</v>
      </c>
      <c r="D829" s="5">
        <f>IF(ISERROR(VLOOKUP($A$829, 文字檔!C:D, 2, 0)),0,VLOOKUP($A$829, 文字檔!C:D, 2, 0))</f>
        <v>0</v>
      </c>
      <c r="E829" s="5">
        <f>IF(ISERROR(VLOOKUP($A$829, 文字檔!E:F, 2, 0)),0,VLOOKUP($A$829, 文字檔!E:F, 2, 0))</f>
        <v>0</v>
      </c>
      <c r="F829" s="5">
        <f>IF(ISERROR(VLOOKUP($A$829, 文字檔!G:H, 2, 0)),0,VLOOKUP($A$829, 文字檔!G:H, 2, 0))</f>
        <v>48600</v>
      </c>
      <c r="G829" s="5">
        <f>IF(ISERROR(VLOOKUP($A$829, 文字檔!I:J, 2, 0)),0,VLOOKUP($A$829, 文字檔!I:J, 2, 0))</f>
        <v>28248.84</v>
      </c>
      <c r="H829" s="5">
        <f>IF(ISERROR(VLOOKUP($A$829, 文字檔!K:L, 2, 0)),0,VLOOKUP($A$829, 文字檔!K:L, 2, 0))</f>
        <v>695.43</v>
      </c>
      <c r="I829" s="5">
        <f>IF(ISERROR(VLOOKUP($A$829, 文字檔!M:N, 2, 0)),0,VLOOKUP($A$829, 文字檔!M:N, 2, 0))</f>
        <v>0</v>
      </c>
      <c r="J829" s="5">
        <f>IF(ISERROR(VLOOKUP($A$829, 文字檔!O:P, 2, 0)),0,VLOOKUP($A$829, 文字檔!O:P, 2, 0))</f>
        <v>24982.52</v>
      </c>
      <c r="K829">
        <f>IF(ISERROR(VLOOKUP($A$829, 文字檔!Q:R, 2, 0)),0,VLOOKUP($A$829, 文字檔!Q:R, 2, 0))</f>
        <v>0</v>
      </c>
      <c r="L829">
        <f>IF(ISERROR(VLOOKUP($A$829, 文字檔!S:T, 2, 0)),0,VLOOKUP($A$829, 文字檔!S:T, 2, 0))</f>
        <v>0</v>
      </c>
      <c r="M829">
        <f>IF(ISERROR(VLOOKUP($A$829, 文字檔!U:V, 2, 0)),0,VLOOKUP($A$829, 文字檔!U:V, 2, 0))</f>
        <v>48600</v>
      </c>
      <c r="N829">
        <f>IF(ISERROR(VLOOKUP($A$829, 文字檔!W:X, 2, 0)),0,VLOOKUP($A$829, 文字檔!W:X, 2, 0))</f>
        <v>0</v>
      </c>
      <c r="O829">
        <f>IF(ISERROR(VLOOKUP($A$829, 文字檔!Y:Z, 2, 0)),0,VLOOKUP($A$829, 文字檔!Y:Z, 2, 0))</f>
        <v>39850.58</v>
      </c>
      <c r="P829">
        <f>IF(ISERROR(VLOOKUP($A$829, 文字檔!AA:AB, 2, 0)),0,VLOOKUP($A$829, 文字檔!AA:AB, 2, 0))</f>
        <v>0</v>
      </c>
    </row>
    <row r="830" spans="1:16" ht="16.2">
      <c r="A830" s="7">
        <v>44566</v>
      </c>
      <c r="B830" s="5">
        <f>SUMPRODUCT($C$2:$P$2,$C$830:$P$830)</f>
        <v>-33062.81</v>
      </c>
      <c r="C830" s="5">
        <f>IF(ISERROR(VLOOKUP($A$830, 文字檔!A:B, 2, 0)),0,VLOOKUP($A$830, 文字檔!A:B, 2, 0))</f>
        <v>0</v>
      </c>
      <c r="D830" s="5">
        <f>IF(ISERROR(VLOOKUP($A$830, 文字檔!C:D, 2, 0)),0,VLOOKUP($A$830, 文字檔!C:D, 2, 0))</f>
        <v>0</v>
      </c>
      <c r="E830" s="5">
        <f>IF(ISERROR(VLOOKUP($A$830, 文字檔!E:F, 2, 0)),0,VLOOKUP($A$830, 文字檔!E:F, 2, 0))</f>
        <v>0</v>
      </c>
      <c r="F830" s="5">
        <f>IF(ISERROR(VLOOKUP($A$830, 文字檔!G:H, 2, 0)),0,VLOOKUP($A$830, 文字檔!G:H, 2, 0))</f>
        <v>-7200</v>
      </c>
      <c r="G830" s="5">
        <f>IF(ISERROR(VLOOKUP($A$830, 文字檔!I:J, 2, 0)),0,VLOOKUP($A$830, 文字檔!I:J, 2, 0))</f>
        <v>-5354.76</v>
      </c>
      <c r="H830" s="5">
        <f>IF(ISERROR(VLOOKUP($A$830, 文字檔!K:L, 2, 0)),0,VLOOKUP($A$830, 文字檔!K:L, 2, 0))</f>
        <v>0</v>
      </c>
      <c r="I830" s="5">
        <f>IF(ISERROR(VLOOKUP($A$830, 文字檔!M:N, 2, 0)),0,VLOOKUP($A$830, 文字檔!M:N, 2, 0))</f>
        <v>0</v>
      </c>
      <c r="J830" s="5">
        <f>IF(ISERROR(VLOOKUP($A$830, 文字檔!O:P, 2, 0)),0,VLOOKUP($A$830, 文字檔!O:P, 2, 0))</f>
        <v>0</v>
      </c>
      <c r="K830">
        <f>IF(ISERROR(VLOOKUP($A$830, 文字檔!Q:R, 2, 0)),0,VLOOKUP($A$830, 文字檔!Q:R, 2, 0))</f>
        <v>0</v>
      </c>
      <c r="L830">
        <f>IF(ISERROR(VLOOKUP($A$830, 文字檔!S:T, 2, 0)),0,VLOOKUP($A$830, 文字檔!S:T, 2, 0))</f>
        <v>0</v>
      </c>
      <c r="M830">
        <f>IF(ISERROR(VLOOKUP($A$830, 文字檔!U:V, 2, 0)),0,VLOOKUP($A$830, 文字檔!U:V, 2, 0))</f>
        <v>-7200</v>
      </c>
      <c r="N830">
        <f>IF(ISERROR(VLOOKUP($A$830, 文字檔!W:X, 2, 0)),0,VLOOKUP($A$830, 文字檔!W:X, 2, 0))</f>
        <v>0</v>
      </c>
      <c r="O830">
        <f>IF(ISERROR(VLOOKUP($A$830, 文字檔!Y:Z, 2, 0)),0,VLOOKUP($A$830, 文字檔!Y:Z, 2, 0))</f>
        <v>-13308.05</v>
      </c>
      <c r="P830">
        <f>IF(ISERROR(VLOOKUP($A$830, 文字檔!AA:AB, 2, 0)),0,VLOOKUP($A$830, 文字檔!AA:AB, 2, 0))</f>
        <v>0</v>
      </c>
    </row>
    <row r="831" spans="1:16" ht="16.2">
      <c r="A831" s="7">
        <v>44567</v>
      </c>
      <c r="B831" s="5">
        <f>SUMPRODUCT($C$2:$P$2,$C$831:$P$831)</f>
        <v>5394.8800000000047</v>
      </c>
      <c r="C831" s="5">
        <f>IF(ISERROR(VLOOKUP($A$831, 文字檔!A:B, 2, 0)),0,VLOOKUP($A$831, 文字檔!A:B, 2, 0))</f>
        <v>199.2</v>
      </c>
      <c r="D831" s="5">
        <f>IF(ISERROR(VLOOKUP($A$831, 文字檔!C:D, 2, 0)),0,VLOOKUP($A$831, 文字檔!C:D, 2, 0))</f>
        <v>0</v>
      </c>
      <c r="E831" s="5">
        <f>IF(ISERROR(VLOOKUP($A$831, 文字檔!E:F, 2, 0)),0,VLOOKUP($A$831, 文字檔!E:F, 2, 0))</f>
        <v>0</v>
      </c>
      <c r="F831" s="5">
        <f>IF(ISERROR(VLOOKUP($A$831, 文字檔!G:H, 2, 0)),0,VLOOKUP($A$831, 文字檔!G:H, 2, 0))</f>
        <v>-29000</v>
      </c>
      <c r="G831" s="5">
        <f>IF(ISERROR(VLOOKUP($A$831, 文字檔!I:J, 2, 0)),0,VLOOKUP($A$831, 文字檔!I:J, 2, 0))</f>
        <v>-11348.43</v>
      </c>
      <c r="H831" s="5">
        <f>IF(ISERROR(VLOOKUP($A$831, 文字檔!K:L, 2, 0)),0,VLOOKUP($A$831, 文字檔!K:L, 2, 0))</f>
        <v>101.82</v>
      </c>
      <c r="I831" s="5">
        <f>IF(ISERROR(VLOOKUP($A$831, 文字檔!M:N, 2, 0)),0,VLOOKUP($A$831, 文字檔!M:N, 2, 0))</f>
        <v>31645.119999999999</v>
      </c>
      <c r="J831" s="5">
        <f>IF(ISERROR(VLOOKUP($A$831, 文字檔!O:P, 2, 0)),0,VLOOKUP($A$831, 文字檔!O:P, 2, 0))</f>
        <v>0</v>
      </c>
      <c r="K831">
        <f>IF(ISERROR(VLOOKUP($A$831, 文字檔!Q:R, 2, 0)),0,VLOOKUP($A$831, 文字檔!Q:R, 2, 0))</f>
        <v>0</v>
      </c>
      <c r="L831">
        <f>IF(ISERROR(VLOOKUP($A$831, 文字檔!S:T, 2, 0)),0,VLOOKUP($A$831, 文字檔!S:T, 2, 0))</f>
        <v>13301.7</v>
      </c>
      <c r="M831">
        <f>IF(ISERROR(VLOOKUP($A$831, 文字檔!U:V, 2, 0)),0,VLOOKUP($A$831, 文字檔!U:V, 2, 0))</f>
        <v>295.33999999999997</v>
      </c>
      <c r="N831">
        <f>IF(ISERROR(VLOOKUP($A$831, 文字檔!W:X, 2, 0)),0,VLOOKUP($A$831, 文字檔!W:X, 2, 0))</f>
        <v>0</v>
      </c>
      <c r="O831">
        <f>IF(ISERROR(VLOOKUP($A$831, 文字檔!Y:Z, 2, 0)),0,VLOOKUP($A$831, 文字檔!Y:Z, 2, 0))</f>
        <v>15099.84</v>
      </c>
      <c r="P831">
        <f>IF(ISERROR(VLOOKUP($A$831, 文字檔!AA:AB, 2, 0)),0,VLOOKUP($A$831, 文字檔!AA:AB, 2, 0))</f>
        <v>-14899.71</v>
      </c>
    </row>
    <row r="832" spans="1:16" ht="16.2">
      <c r="A832" s="7">
        <v>44568</v>
      </c>
      <c r="B832" s="5">
        <f>SUMPRODUCT($C$2:$P$2,$C$832:$P$832)</f>
        <v>20800.559999999998</v>
      </c>
      <c r="C832" s="5">
        <f>IF(ISERROR(VLOOKUP($A$832, 文字檔!A:B, 2, 0)),0,VLOOKUP($A$832, 文字檔!A:B, 2, 0))</f>
        <v>0</v>
      </c>
      <c r="D832" s="5">
        <f>IF(ISERROR(VLOOKUP($A$832, 文字檔!C:D, 2, 0)),0,VLOOKUP($A$832, 文字檔!C:D, 2, 0))</f>
        <v>11453.91</v>
      </c>
      <c r="E832" s="5">
        <f>IF(ISERROR(VLOOKUP($A$832, 文字檔!E:F, 2, 0)),0,VLOOKUP($A$832, 文字檔!E:F, 2, 0))</f>
        <v>0</v>
      </c>
      <c r="F832" s="5">
        <f>IF(ISERROR(VLOOKUP($A$832, 文字檔!G:H, 2, 0)),0,VLOOKUP($A$832, 文字檔!G:H, 2, 0))</f>
        <v>-15347.83</v>
      </c>
      <c r="G832" s="5">
        <f>IF(ISERROR(VLOOKUP($A$832, 文字檔!I:J, 2, 0)),0,VLOOKUP($A$832, 文字檔!I:J, 2, 0))</f>
        <v>9102.4500000000007</v>
      </c>
      <c r="H832" s="5">
        <f>IF(ISERROR(VLOOKUP($A$832, 文字檔!K:L, 2, 0)),0,VLOOKUP($A$832, 文字檔!K:L, 2, 0))</f>
        <v>-2504.9899999999998</v>
      </c>
      <c r="I832" s="5">
        <f>IF(ISERROR(VLOOKUP($A$832, 文字檔!M:N, 2, 0)),0,VLOOKUP($A$832, 文字檔!M:N, 2, 0))</f>
        <v>-9351.3700000000008</v>
      </c>
      <c r="J832" s="5">
        <f>IF(ISERROR(VLOOKUP($A$832, 文字檔!O:P, 2, 0)),0,VLOOKUP($A$832, 文字檔!O:P, 2, 0))</f>
        <v>0</v>
      </c>
      <c r="K832">
        <f>IF(ISERROR(VLOOKUP($A$832, 文字檔!Q:R, 2, 0)),0,VLOOKUP($A$832, 文字檔!Q:R, 2, 0))</f>
        <v>0</v>
      </c>
      <c r="L832">
        <f>IF(ISERROR(VLOOKUP($A$832, 文字檔!S:T, 2, 0)),0,VLOOKUP($A$832, 文字檔!S:T, 2, 0))</f>
        <v>0</v>
      </c>
      <c r="M832">
        <f>IF(ISERROR(VLOOKUP($A$832, 文字檔!U:V, 2, 0)),0,VLOOKUP($A$832, 文字檔!U:V, 2, 0))</f>
        <v>38400</v>
      </c>
      <c r="N832">
        <f>IF(ISERROR(VLOOKUP($A$832, 文字檔!W:X, 2, 0)),0,VLOOKUP($A$832, 文字檔!W:X, 2, 0))</f>
        <v>0</v>
      </c>
      <c r="O832">
        <f>IF(ISERROR(VLOOKUP($A$832, 文字檔!Y:Z, 2, 0)),0,VLOOKUP($A$832, 文字檔!Y:Z, 2, 0))</f>
        <v>-10951.61</v>
      </c>
      <c r="P832">
        <f>IF(ISERROR(VLOOKUP($A$832, 文字檔!AA:AB, 2, 0)),0,VLOOKUP($A$832, 文字檔!AA:AB, 2, 0))</f>
        <v>0</v>
      </c>
    </row>
    <row r="833" spans="1:16" ht="16.2">
      <c r="A833" s="7">
        <v>44569</v>
      </c>
      <c r="B833" s="5">
        <f>SUMPRODUCT($C$2:$P$2,$C$833:$P$833)</f>
        <v>0</v>
      </c>
      <c r="C833" s="5">
        <f>IF(ISERROR(VLOOKUP($A$833, 文字檔!A:B, 2, 0)),0,VLOOKUP($A$833, 文字檔!A:B, 2, 0))</f>
        <v>0</v>
      </c>
      <c r="D833" s="5">
        <f>IF(ISERROR(VLOOKUP($A$833, 文字檔!C:D, 2, 0)),0,VLOOKUP($A$833, 文字檔!C:D, 2, 0))</f>
        <v>0</v>
      </c>
      <c r="E833" s="5">
        <f>IF(ISERROR(VLOOKUP($A$833, 文字檔!E:F, 2, 0)),0,VLOOKUP($A$833, 文字檔!E:F, 2, 0))</f>
        <v>0</v>
      </c>
      <c r="F833" s="5">
        <f>IF(ISERROR(VLOOKUP($A$833, 文字檔!G:H, 2, 0)),0,VLOOKUP($A$833, 文字檔!G:H, 2, 0))</f>
        <v>0</v>
      </c>
      <c r="G833" s="5">
        <f>IF(ISERROR(VLOOKUP($A$833, 文字檔!I:J, 2, 0)),0,VLOOKUP($A$833, 文字檔!I:J, 2, 0))</f>
        <v>0</v>
      </c>
      <c r="H833" s="5">
        <f>IF(ISERROR(VLOOKUP($A$833, 文字檔!K:L, 2, 0)),0,VLOOKUP($A$833, 文字檔!K:L, 2, 0))</f>
        <v>0</v>
      </c>
      <c r="I833" s="5">
        <f>IF(ISERROR(VLOOKUP($A$833, 文字檔!M:N, 2, 0)),0,VLOOKUP($A$833, 文字檔!M:N, 2, 0))</f>
        <v>0</v>
      </c>
      <c r="J833" s="5">
        <f>IF(ISERROR(VLOOKUP($A$833, 文字檔!O:P, 2, 0)),0,VLOOKUP($A$833, 文字檔!O:P, 2, 0))</f>
        <v>0</v>
      </c>
      <c r="K833">
        <f>IF(ISERROR(VLOOKUP($A$833, 文字檔!Q:R, 2, 0)),0,VLOOKUP($A$833, 文字檔!Q:R, 2, 0))</f>
        <v>0</v>
      </c>
      <c r="L833">
        <f>IF(ISERROR(VLOOKUP($A$833, 文字檔!S:T, 2, 0)),0,VLOOKUP($A$833, 文字檔!S:T, 2, 0))</f>
        <v>0</v>
      </c>
      <c r="M833">
        <f>IF(ISERROR(VLOOKUP($A$833, 文字檔!U:V, 2, 0)),0,VLOOKUP($A$833, 文字檔!U:V, 2, 0))</f>
        <v>0</v>
      </c>
      <c r="N833">
        <f>IF(ISERROR(VLOOKUP($A$833, 文字檔!W:X, 2, 0)),0,VLOOKUP($A$833, 文字檔!W:X, 2, 0))</f>
        <v>0</v>
      </c>
      <c r="O833">
        <f>IF(ISERROR(VLOOKUP($A$833, 文字檔!Y:Z, 2, 0)),0,VLOOKUP($A$833, 文字檔!Y:Z, 2, 0))</f>
        <v>0</v>
      </c>
      <c r="P833">
        <f>IF(ISERROR(VLOOKUP($A$833, 文字檔!AA:AB, 2, 0)),0,VLOOKUP($A$833, 文字檔!AA:AB, 2, 0))</f>
        <v>0</v>
      </c>
    </row>
    <row r="834" spans="1:16" ht="16.2">
      <c r="A834" s="7">
        <v>44570</v>
      </c>
      <c r="B834" s="5">
        <f>SUMPRODUCT($C$2:$P$2,$C$834:$P$834)</f>
        <v>0</v>
      </c>
      <c r="C834" s="5">
        <f>IF(ISERROR(VLOOKUP($A$834, 文字檔!A:B, 2, 0)),0,VLOOKUP($A$834, 文字檔!A:B, 2, 0))</f>
        <v>0</v>
      </c>
      <c r="D834" s="5">
        <f>IF(ISERROR(VLOOKUP($A$834, 文字檔!C:D, 2, 0)),0,VLOOKUP($A$834, 文字檔!C:D, 2, 0))</f>
        <v>0</v>
      </c>
      <c r="E834" s="5">
        <f>IF(ISERROR(VLOOKUP($A$834, 文字檔!E:F, 2, 0)),0,VLOOKUP($A$834, 文字檔!E:F, 2, 0))</f>
        <v>0</v>
      </c>
      <c r="F834" s="5">
        <f>IF(ISERROR(VLOOKUP($A$834, 文字檔!G:H, 2, 0)),0,VLOOKUP($A$834, 文字檔!G:H, 2, 0))</f>
        <v>0</v>
      </c>
      <c r="G834" s="5">
        <f>IF(ISERROR(VLOOKUP($A$834, 文字檔!I:J, 2, 0)),0,VLOOKUP($A$834, 文字檔!I:J, 2, 0))</f>
        <v>0</v>
      </c>
      <c r="H834" s="5">
        <f>IF(ISERROR(VLOOKUP($A$834, 文字檔!K:L, 2, 0)),0,VLOOKUP($A$834, 文字檔!K:L, 2, 0))</f>
        <v>0</v>
      </c>
      <c r="I834" s="5">
        <f>IF(ISERROR(VLOOKUP($A$834, 文字檔!M:N, 2, 0)),0,VLOOKUP($A$834, 文字檔!M:N, 2, 0))</f>
        <v>0</v>
      </c>
      <c r="J834" s="5">
        <f>IF(ISERROR(VLOOKUP($A$834, 文字檔!O:P, 2, 0)),0,VLOOKUP($A$834, 文字檔!O:P, 2, 0))</f>
        <v>0</v>
      </c>
      <c r="K834">
        <f>IF(ISERROR(VLOOKUP($A$834, 文字檔!Q:R, 2, 0)),0,VLOOKUP($A$834, 文字檔!Q:R, 2, 0))</f>
        <v>0</v>
      </c>
      <c r="L834">
        <f>IF(ISERROR(VLOOKUP($A$834, 文字檔!S:T, 2, 0)),0,VLOOKUP($A$834, 文字檔!S:T, 2, 0))</f>
        <v>0</v>
      </c>
      <c r="M834">
        <f>IF(ISERROR(VLOOKUP($A$834, 文字檔!U:V, 2, 0)),0,VLOOKUP($A$834, 文字檔!U:V, 2, 0))</f>
        <v>0</v>
      </c>
      <c r="N834">
        <f>IF(ISERROR(VLOOKUP($A$834, 文字檔!W:X, 2, 0)),0,VLOOKUP($A$834, 文字檔!W:X, 2, 0))</f>
        <v>0</v>
      </c>
      <c r="O834">
        <f>IF(ISERROR(VLOOKUP($A$834, 文字檔!Y:Z, 2, 0)),0,VLOOKUP($A$834, 文字檔!Y:Z, 2, 0))</f>
        <v>0</v>
      </c>
      <c r="P834">
        <f>IF(ISERROR(VLOOKUP($A$834, 文字檔!AA:AB, 2, 0)),0,VLOOKUP($A$834, 文字檔!AA:AB, 2, 0))</f>
        <v>0</v>
      </c>
    </row>
    <row r="835" spans="1:16" ht="16.2">
      <c r="A835" s="7">
        <v>44571</v>
      </c>
      <c r="B835" s="5">
        <f>SUMPRODUCT($C$2:$P$2,$C$835:$P$835)</f>
        <v>-69803.91</v>
      </c>
      <c r="C835" s="5">
        <f>IF(ISERROR(VLOOKUP($A$835, 文字檔!A:B, 2, 0)),0,VLOOKUP($A$835, 文字檔!A:B, 2, 0))</f>
        <v>0</v>
      </c>
      <c r="D835" s="5">
        <f>IF(ISERROR(VLOOKUP($A$835, 文字檔!C:D, 2, 0)),0,VLOOKUP($A$835, 文字檔!C:D, 2, 0))</f>
        <v>-23000</v>
      </c>
      <c r="E835" s="5">
        <f>IF(ISERROR(VLOOKUP($A$835, 文字檔!E:F, 2, 0)),0,VLOOKUP($A$835, 文字檔!E:F, 2, 0))</f>
        <v>0</v>
      </c>
      <c r="F835" s="5">
        <f>IF(ISERROR(VLOOKUP($A$835, 文字檔!G:H, 2, 0)),0,VLOOKUP($A$835, 文字檔!G:H, 2, 0))</f>
        <v>0</v>
      </c>
      <c r="G835" s="5">
        <f>IF(ISERROR(VLOOKUP($A$835, 文字檔!I:J, 2, 0)),0,VLOOKUP($A$835, 文字檔!I:J, 2, 0))</f>
        <v>-27232.63</v>
      </c>
      <c r="H835" s="5">
        <f>IF(ISERROR(VLOOKUP($A$835, 文字檔!K:L, 2, 0)),0,VLOOKUP($A$835, 文字檔!K:L, 2, 0))</f>
        <v>-7884.98</v>
      </c>
      <c r="I835" s="5">
        <f>IF(ISERROR(VLOOKUP($A$835, 文字檔!M:N, 2, 0)),0,VLOOKUP($A$835, 文字檔!M:N, 2, 0))</f>
        <v>0</v>
      </c>
      <c r="J835" s="5">
        <f>IF(ISERROR(VLOOKUP($A$835, 文字檔!O:P, 2, 0)),0,VLOOKUP($A$835, 文字檔!O:P, 2, 0))</f>
        <v>0</v>
      </c>
      <c r="K835">
        <f>IF(ISERROR(VLOOKUP($A$835, 文字檔!Q:R, 2, 0)),0,VLOOKUP($A$835, 文字檔!Q:R, 2, 0))</f>
        <v>0</v>
      </c>
      <c r="L835">
        <f>IF(ISERROR(VLOOKUP($A$835, 文字檔!S:T, 2, 0)),0,VLOOKUP($A$835, 文字檔!S:T, 2, 0))</f>
        <v>0</v>
      </c>
      <c r="M835">
        <f>IF(ISERROR(VLOOKUP($A$835, 文字檔!U:V, 2, 0)),0,VLOOKUP($A$835, 文字檔!U:V, 2, 0))</f>
        <v>-23000</v>
      </c>
      <c r="N835">
        <f>IF(ISERROR(VLOOKUP($A$835, 文字檔!W:X, 2, 0)),0,VLOOKUP($A$835, 文字檔!W:X, 2, 0))</f>
        <v>0</v>
      </c>
      <c r="O835">
        <f>IF(ISERROR(VLOOKUP($A$835, 文字檔!Y:Z, 2, 0)),0,VLOOKUP($A$835, 文字檔!Y:Z, 2, 0))</f>
        <v>11313.7</v>
      </c>
      <c r="P835">
        <f>IF(ISERROR(VLOOKUP($A$835, 文字檔!AA:AB, 2, 0)),0,VLOOKUP($A$835, 文字檔!AA:AB, 2, 0))</f>
        <v>0</v>
      </c>
    </row>
    <row r="836" spans="1:16" ht="16.2">
      <c r="A836" s="7">
        <v>44572</v>
      </c>
      <c r="B836" s="5">
        <f>SUMPRODUCT($C$2:$P$2,$C$836:$P$836)</f>
        <v>-96566.71</v>
      </c>
      <c r="C836" s="5">
        <f>IF(ISERROR(VLOOKUP($A$836, 文字檔!A:B, 2, 0)),0,VLOOKUP($A$836, 文字檔!A:B, 2, 0))</f>
        <v>0</v>
      </c>
      <c r="D836" s="5">
        <f>IF(ISERROR(VLOOKUP($A$836, 文字檔!C:D, 2, 0)),0,VLOOKUP($A$836, 文字檔!C:D, 2, 0))</f>
        <v>-4400</v>
      </c>
      <c r="E836" s="5">
        <f>IF(ISERROR(VLOOKUP($A$836, 文字檔!E:F, 2, 0)),0,VLOOKUP($A$836, 文字檔!E:F, 2, 0))</f>
        <v>0</v>
      </c>
      <c r="F836" s="5">
        <f>IF(ISERROR(VLOOKUP($A$836, 文字檔!G:H, 2, 0)),0,VLOOKUP($A$836, 文字檔!G:H, 2, 0))</f>
        <v>0</v>
      </c>
      <c r="G836" s="5">
        <f>IF(ISERROR(VLOOKUP($A$836, 文字檔!I:J, 2, 0)),0,VLOOKUP($A$836, 文字檔!I:J, 2, 0))</f>
        <v>0</v>
      </c>
      <c r="H836" s="5">
        <f>IF(ISERROR(VLOOKUP($A$836, 文字檔!K:L, 2, 0)),0,VLOOKUP($A$836, 文字檔!K:L, 2, 0))</f>
        <v>0</v>
      </c>
      <c r="I836" s="5">
        <f>IF(ISERROR(VLOOKUP($A$836, 文字檔!M:N, 2, 0)),0,VLOOKUP($A$836, 文字檔!M:N, 2, 0))</f>
        <v>-22692</v>
      </c>
      <c r="J836" s="5">
        <f>IF(ISERROR(VLOOKUP($A$836, 文字檔!O:P, 2, 0)),0,VLOOKUP($A$836, 文字檔!O:P, 2, 0))</f>
        <v>0</v>
      </c>
      <c r="K836">
        <f>IF(ISERROR(VLOOKUP($A$836, 文字檔!Q:R, 2, 0)),0,VLOOKUP($A$836, 文字檔!Q:R, 2, 0))</f>
        <v>0</v>
      </c>
      <c r="L836">
        <f>IF(ISERROR(VLOOKUP($A$836, 文字檔!S:T, 2, 0)),0,VLOOKUP($A$836, 文字檔!S:T, 2, 0))</f>
        <v>-18492.63</v>
      </c>
      <c r="M836">
        <f>IF(ISERROR(VLOOKUP($A$836, 文字檔!U:V, 2, 0)),0,VLOOKUP($A$836, 文字檔!U:V, 2, 0))</f>
        <v>-4400</v>
      </c>
      <c r="N836">
        <f>IF(ISERROR(VLOOKUP($A$836, 文字檔!W:X, 2, 0)),0,VLOOKUP($A$836, 文字檔!W:X, 2, 0))</f>
        <v>-15491.34</v>
      </c>
      <c r="O836">
        <f>IF(ISERROR(VLOOKUP($A$836, 文字檔!Y:Z, 2, 0)),0,VLOOKUP($A$836, 文字檔!Y:Z, 2, 0))</f>
        <v>-31090.74</v>
      </c>
      <c r="P836">
        <f>IF(ISERROR(VLOOKUP($A$836, 文字檔!AA:AB, 2, 0)),0,VLOOKUP($A$836, 文字檔!AA:AB, 2, 0))</f>
        <v>0</v>
      </c>
    </row>
    <row r="837" spans="1:16" ht="16.2">
      <c r="A837" s="7">
        <v>44573</v>
      </c>
      <c r="B837" s="5">
        <f>SUMPRODUCT($C$2:$P$2,$C$837:$P$837)</f>
        <v>33358.769999999997</v>
      </c>
      <c r="C837" s="5">
        <f>IF(ISERROR(VLOOKUP($A$837, 文字檔!A:B, 2, 0)),0,VLOOKUP($A$837, 文字檔!A:B, 2, 0))</f>
        <v>0</v>
      </c>
      <c r="D837" s="5">
        <f>IF(ISERROR(VLOOKUP($A$837, 文字檔!C:D, 2, 0)),0,VLOOKUP($A$837, 文字檔!C:D, 2, 0))</f>
        <v>4252.32</v>
      </c>
      <c r="E837" s="5">
        <f>IF(ISERROR(VLOOKUP($A$837, 文字檔!E:F, 2, 0)),0,VLOOKUP($A$837, 文字檔!E:F, 2, 0))</f>
        <v>0</v>
      </c>
      <c r="F837" s="5">
        <f>IF(ISERROR(VLOOKUP($A$837, 文字檔!G:H, 2, 0)),0,VLOOKUP($A$837, 文字檔!G:H, 2, 0))</f>
        <v>0</v>
      </c>
      <c r="G837" s="5">
        <f>IF(ISERROR(VLOOKUP($A$837, 文字檔!I:J, 2, 0)),0,VLOOKUP($A$837, 文字檔!I:J, 2, 0))</f>
        <v>8302.33</v>
      </c>
      <c r="H837" s="5">
        <f>IF(ISERROR(VLOOKUP($A$837, 文字檔!K:L, 2, 0)),0,VLOOKUP($A$837, 文字檔!K:L, 2, 0))</f>
        <v>-9949.84</v>
      </c>
      <c r="I837" s="5">
        <f>IF(ISERROR(VLOOKUP($A$837, 文字檔!M:N, 2, 0)),0,VLOOKUP($A$837, 文字檔!M:N, 2, 0))</f>
        <v>17251.419999999998</v>
      </c>
      <c r="J837" s="5">
        <f>IF(ISERROR(VLOOKUP($A$837, 文字檔!O:P, 2, 0)),0,VLOOKUP($A$837, 文字檔!O:P, 2, 0))</f>
        <v>0</v>
      </c>
      <c r="K837">
        <f>IF(ISERROR(VLOOKUP($A$837, 文字檔!Q:R, 2, 0)),0,VLOOKUP($A$837, 文字檔!Q:R, 2, 0))</f>
        <v>0</v>
      </c>
      <c r="L837">
        <f>IF(ISERROR(VLOOKUP($A$837, 文字檔!S:T, 2, 0)),0,VLOOKUP($A$837, 文字檔!S:T, 2, 0))</f>
        <v>0</v>
      </c>
      <c r="M837">
        <f>IF(ISERROR(VLOOKUP($A$837, 文字檔!U:V, 2, 0)),0,VLOOKUP($A$837, 文字檔!U:V, 2, 0))</f>
        <v>-19000</v>
      </c>
      <c r="N837">
        <f>IF(ISERROR(VLOOKUP($A$837, 文字檔!W:X, 2, 0)),0,VLOOKUP($A$837, 文字檔!W:X, 2, 0))</f>
        <v>17651.48</v>
      </c>
      <c r="O837">
        <f>IF(ISERROR(VLOOKUP($A$837, 文字檔!Y:Z, 2, 0)),0,VLOOKUP($A$837, 文字檔!Y:Z, 2, 0))</f>
        <v>14851.06</v>
      </c>
      <c r="P837">
        <f>IF(ISERROR(VLOOKUP($A$837, 文字檔!AA:AB, 2, 0)),0,VLOOKUP($A$837, 文字檔!AA:AB, 2, 0))</f>
        <v>0</v>
      </c>
    </row>
    <row r="838" spans="1:16" ht="16.2">
      <c r="A838" s="7">
        <v>44574</v>
      </c>
      <c r="B838" s="5">
        <f>SUMPRODUCT($C$2:$P$2,$C$838:$P$838)</f>
        <v>-18168.87</v>
      </c>
      <c r="C838" s="5">
        <f>IF(ISERROR(VLOOKUP($A$838, 文字檔!A:B, 2, 0)),0,VLOOKUP($A$838, 文字檔!A:B, 2, 0))</f>
        <v>0</v>
      </c>
      <c r="D838" s="5">
        <f>IF(ISERROR(VLOOKUP($A$838, 文字檔!C:D, 2, 0)),0,VLOOKUP($A$838, 文字檔!C:D, 2, 0))</f>
        <v>47.34</v>
      </c>
      <c r="E838" s="5">
        <f>IF(ISERROR(VLOOKUP($A$838, 文字檔!E:F, 2, 0)),0,VLOOKUP($A$838, 文字檔!E:F, 2, 0))</f>
        <v>0</v>
      </c>
      <c r="F838" s="5">
        <f>IF(ISERROR(VLOOKUP($A$838, 文字檔!G:H, 2, 0)),0,VLOOKUP($A$838, 文字檔!G:H, 2, 0))</f>
        <v>0</v>
      </c>
      <c r="G838" s="5">
        <f>IF(ISERROR(VLOOKUP($A$838, 文字檔!I:J, 2, 0)),0,VLOOKUP($A$838, 文字檔!I:J, 2, 0))</f>
        <v>0</v>
      </c>
      <c r="H838" s="5">
        <f>IF(ISERROR(VLOOKUP($A$838, 文字檔!K:L, 2, 0)),0,VLOOKUP($A$838, 文字檔!K:L, 2, 0))</f>
        <v>-7455.76</v>
      </c>
      <c r="I838" s="5">
        <f>IF(ISERROR(VLOOKUP($A$838, 文字檔!M:N, 2, 0)),0,VLOOKUP($A$838, 文字檔!M:N, 2, 0))</f>
        <v>1048.51</v>
      </c>
      <c r="J838" s="5">
        <f>IF(ISERROR(VLOOKUP($A$838, 文字檔!O:P, 2, 0)),0,VLOOKUP($A$838, 文字檔!O:P, 2, 0))</f>
        <v>0</v>
      </c>
      <c r="K838">
        <f>IF(ISERROR(VLOOKUP($A$838, 文字檔!Q:R, 2, 0)),0,VLOOKUP($A$838, 文字檔!Q:R, 2, 0))</f>
        <v>0</v>
      </c>
      <c r="L838">
        <f>IF(ISERROR(VLOOKUP($A$838, 文字檔!S:T, 2, 0)),0,VLOOKUP($A$838, 文字檔!S:T, 2, 0))</f>
        <v>-9704.15</v>
      </c>
      <c r="M838">
        <f>IF(ISERROR(VLOOKUP($A$838, 文字檔!U:V, 2, 0)),0,VLOOKUP($A$838, 文字檔!U:V, 2, 0))</f>
        <v>-10000</v>
      </c>
      <c r="N838">
        <f>IF(ISERROR(VLOOKUP($A$838, 文字檔!W:X, 2, 0)),0,VLOOKUP($A$838, 文字檔!W:X, 2, 0))</f>
        <v>10000</v>
      </c>
      <c r="O838">
        <f>IF(ISERROR(VLOOKUP($A$838, 文字檔!Y:Z, 2, 0)),0,VLOOKUP($A$838, 文字檔!Y:Z, 2, 0))</f>
        <v>-2104.81</v>
      </c>
      <c r="P838">
        <f>IF(ISERROR(VLOOKUP($A$838, 文字檔!AA:AB, 2, 0)),0,VLOOKUP($A$838, 文字檔!AA:AB, 2, 0))</f>
        <v>0</v>
      </c>
    </row>
    <row r="839" spans="1:16" ht="16.2">
      <c r="A839" s="7">
        <v>44575</v>
      </c>
      <c r="B839" s="5">
        <f>SUMPRODUCT($C$2:$P$2,$C$839:$P$839)</f>
        <v>131561.03</v>
      </c>
      <c r="C839" s="5">
        <f>IF(ISERROR(VLOOKUP($A$839, 文字檔!A:B, 2, 0)),0,VLOOKUP($A$839, 文字檔!A:B, 2, 0))</f>
        <v>-6999.24</v>
      </c>
      <c r="D839" s="5">
        <f>IF(ISERROR(VLOOKUP($A$839, 文字檔!C:D, 2, 0)),0,VLOOKUP($A$839, 文字檔!C:D, 2, 0))</f>
        <v>38841.339999999997</v>
      </c>
      <c r="E839" s="5">
        <f>IF(ISERROR(VLOOKUP($A$839, 文字檔!E:F, 2, 0)),0,VLOOKUP($A$839, 文字檔!E:F, 2, 0))</f>
        <v>0</v>
      </c>
      <c r="F839" s="5">
        <f>IF(ISERROR(VLOOKUP($A$839, 文字檔!G:H, 2, 0)),0,VLOOKUP($A$839, 文字檔!G:H, 2, 0))</f>
        <v>0</v>
      </c>
      <c r="G839" s="5">
        <f>IF(ISERROR(VLOOKUP($A$839, 文字檔!I:J, 2, 0)),0,VLOOKUP($A$839, 文字檔!I:J, 2, 0))</f>
        <v>0</v>
      </c>
      <c r="H839" s="5">
        <f>IF(ISERROR(VLOOKUP($A$839, 文字檔!K:L, 2, 0)),0,VLOOKUP($A$839, 文字檔!K:L, 2, 0))</f>
        <v>0</v>
      </c>
      <c r="I839" s="5">
        <f>IF(ISERROR(VLOOKUP($A$839, 文字檔!M:N, 2, 0)),0,VLOOKUP($A$839, 文字檔!M:N, 2, 0))</f>
        <v>37843.53</v>
      </c>
      <c r="J839" s="5">
        <f>IF(ISERROR(VLOOKUP($A$839, 文字檔!O:P, 2, 0)),0,VLOOKUP($A$839, 文字檔!O:P, 2, 0))</f>
        <v>-18208.96</v>
      </c>
      <c r="K839">
        <f>IF(ISERROR(VLOOKUP($A$839, 文字檔!Q:R, 2, 0)),0,VLOOKUP($A$839, 文字檔!Q:R, 2, 0))</f>
        <v>0</v>
      </c>
      <c r="L839">
        <f>IF(ISERROR(VLOOKUP($A$839, 文字檔!S:T, 2, 0)),0,VLOOKUP($A$839, 文字檔!S:T, 2, 0))</f>
        <v>0</v>
      </c>
      <c r="M839">
        <f>IF(ISERROR(VLOOKUP($A$839, 文字檔!U:V, 2, 0)),0,VLOOKUP($A$839, 文字檔!U:V, 2, 0))</f>
        <v>13600</v>
      </c>
      <c r="N839">
        <f>IF(ISERROR(VLOOKUP($A$839, 文字檔!W:X, 2, 0)),0,VLOOKUP($A$839, 文字檔!W:X, 2, 0))</f>
        <v>30842.54</v>
      </c>
      <c r="O839">
        <f>IF(ISERROR(VLOOKUP($A$839, 文字檔!Y:Z, 2, 0)),0,VLOOKUP($A$839, 文字檔!Y:Z, 2, 0))</f>
        <v>35641.82</v>
      </c>
      <c r="P839">
        <f>IF(ISERROR(VLOOKUP($A$839, 文字檔!AA:AB, 2, 0)),0,VLOOKUP($A$839, 文字檔!AA:AB, 2, 0))</f>
        <v>0</v>
      </c>
    </row>
    <row r="840" spans="1:16" ht="16.2">
      <c r="A840" s="7">
        <v>44576</v>
      </c>
      <c r="B840" s="5">
        <f>SUMPRODUCT($C$2:$P$2,$C$840:$P$840)</f>
        <v>0</v>
      </c>
      <c r="C840" s="5">
        <f>IF(ISERROR(VLOOKUP($A$840, 文字檔!A:B, 2, 0)),0,VLOOKUP($A$840, 文字檔!A:B, 2, 0))</f>
        <v>0</v>
      </c>
      <c r="D840" s="5">
        <f>IF(ISERROR(VLOOKUP($A$840, 文字檔!C:D, 2, 0)),0,VLOOKUP($A$840, 文字檔!C:D, 2, 0))</f>
        <v>0</v>
      </c>
      <c r="E840" s="5">
        <f>IF(ISERROR(VLOOKUP($A$840, 文字檔!E:F, 2, 0)),0,VLOOKUP($A$840, 文字檔!E:F, 2, 0))</f>
        <v>0</v>
      </c>
      <c r="F840" s="5">
        <f>IF(ISERROR(VLOOKUP($A$840, 文字檔!G:H, 2, 0)),0,VLOOKUP($A$840, 文字檔!G:H, 2, 0))</f>
        <v>0</v>
      </c>
      <c r="G840" s="5">
        <f>IF(ISERROR(VLOOKUP($A$840, 文字檔!I:J, 2, 0)),0,VLOOKUP($A$840, 文字檔!I:J, 2, 0))</f>
        <v>0</v>
      </c>
      <c r="H840" s="5">
        <f>IF(ISERROR(VLOOKUP($A$840, 文字檔!K:L, 2, 0)),0,VLOOKUP($A$840, 文字檔!K:L, 2, 0))</f>
        <v>0</v>
      </c>
      <c r="I840" s="5">
        <f>IF(ISERROR(VLOOKUP($A$840, 文字檔!M:N, 2, 0)),0,VLOOKUP($A$840, 文字檔!M:N, 2, 0))</f>
        <v>0</v>
      </c>
      <c r="J840" s="5">
        <f>IF(ISERROR(VLOOKUP($A$840, 文字檔!O:P, 2, 0)),0,VLOOKUP($A$840, 文字檔!O:P, 2, 0))</f>
        <v>0</v>
      </c>
      <c r="K840">
        <f>IF(ISERROR(VLOOKUP($A$840, 文字檔!Q:R, 2, 0)),0,VLOOKUP($A$840, 文字檔!Q:R, 2, 0))</f>
        <v>0</v>
      </c>
      <c r="L840">
        <f>IF(ISERROR(VLOOKUP($A$840, 文字檔!S:T, 2, 0)),0,VLOOKUP($A$840, 文字檔!S:T, 2, 0))</f>
        <v>0</v>
      </c>
      <c r="M840">
        <f>IF(ISERROR(VLOOKUP($A$840, 文字檔!U:V, 2, 0)),0,VLOOKUP($A$840, 文字檔!U:V, 2, 0))</f>
        <v>0</v>
      </c>
      <c r="N840">
        <f>IF(ISERROR(VLOOKUP($A$840, 文字檔!W:X, 2, 0)),0,VLOOKUP($A$840, 文字檔!W:X, 2, 0))</f>
        <v>0</v>
      </c>
      <c r="O840">
        <f>IF(ISERROR(VLOOKUP($A$840, 文字檔!Y:Z, 2, 0)),0,VLOOKUP($A$840, 文字檔!Y:Z, 2, 0))</f>
        <v>0</v>
      </c>
      <c r="P840">
        <f>IF(ISERROR(VLOOKUP($A$840, 文字檔!AA:AB, 2, 0)),0,VLOOKUP($A$840, 文字檔!AA:AB, 2, 0))</f>
        <v>0</v>
      </c>
    </row>
    <row r="841" spans="1:16" ht="16.2">
      <c r="A841" s="7">
        <v>44577</v>
      </c>
      <c r="B841" s="5">
        <f>SUMPRODUCT($C$2:$P$2,$C$841:$P$841)</f>
        <v>0</v>
      </c>
      <c r="C841" s="5">
        <f>IF(ISERROR(VLOOKUP($A$841, 文字檔!A:B, 2, 0)),0,VLOOKUP($A$841, 文字檔!A:B, 2, 0))</f>
        <v>0</v>
      </c>
      <c r="D841" s="5">
        <f>IF(ISERROR(VLOOKUP($A$841, 文字檔!C:D, 2, 0)),0,VLOOKUP($A$841, 文字檔!C:D, 2, 0))</f>
        <v>0</v>
      </c>
      <c r="E841" s="5">
        <f>IF(ISERROR(VLOOKUP($A$841, 文字檔!E:F, 2, 0)),0,VLOOKUP($A$841, 文字檔!E:F, 2, 0))</f>
        <v>0</v>
      </c>
      <c r="F841" s="5">
        <f>IF(ISERROR(VLOOKUP($A$841, 文字檔!G:H, 2, 0)),0,VLOOKUP($A$841, 文字檔!G:H, 2, 0))</f>
        <v>0</v>
      </c>
      <c r="G841" s="5">
        <f>IF(ISERROR(VLOOKUP($A$841, 文字檔!I:J, 2, 0)),0,VLOOKUP($A$841, 文字檔!I:J, 2, 0))</f>
        <v>0</v>
      </c>
      <c r="H841" s="5">
        <f>IF(ISERROR(VLOOKUP($A$841, 文字檔!K:L, 2, 0)),0,VLOOKUP($A$841, 文字檔!K:L, 2, 0))</f>
        <v>0</v>
      </c>
      <c r="I841" s="5">
        <f>IF(ISERROR(VLOOKUP($A$841, 文字檔!M:N, 2, 0)),0,VLOOKUP($A$841, 文字檔!M:N, 2, 0))</f>
        <v>0</v>
      </c>
      <c r="J841" s="5">
        <f>IF(ISERROR(VLOOKUP($A$841, 文字檔!O:P, 2, 0)),0,VLOOKUP($A$841, 文字檔!O:P, 2, 0))</f>
        <v>0</v>
      </c>
      <c r="K841">
        <f>IF(ISERROR(VLOOKUP($A$841, 文字檔!Q:R, 2, 0)),0,VLOOKUP($A$841, 文字檔!Q:R, 2, 0))</f>
        <v>0</v>
      </c>
      <c r="L841">
        <f>IF(ISERROR(VLOOKUP($A$841, 文字檔!S:T, 2, 0)),0,VLOOKUP($A$841, 文字檔!S:T, 2, 0))</f>
        <v>0</v>
      </c>
      <c r="M841">
        <f>IF(ISERROR(VLOOKUP($A$841, 文字檔!U:V, 2, 0)),0,VLOOKUP($A$841, 文字檔!U:V, 2, 0))</f>
        <v>0</v>
      </c>
      <c r="N841">
        <f>IF(ISERROR(VLOOKUP($A$841, 文字檔!W:X, 2, 0)),0,VLOOKUP($A$841, 文字檔!W:X, 2, 0))</f>
        <v>0</v>
      </c>
      <c r="O841">
        <f>IF(ISERROR(VLOOKUP($A$841, 文字檔!Y:Z, 2, 0)),0,VLOOKUP($A$841, 文字檔!Y:Z, 2, 0))</f>
        <v>0</v>
      </c>
      <c r="P841">
        <f>IF(ISERROR(VLOOKUP($A$841, 文字檔!AA:AB, 2, 0)),0,VLOOKUP($A$841, 文字檔!AA:AB, 2, 0))</f>
        <v>0</v>
      </c>
    </row>
    <row r="842" spans="1:16" ht="16.2">
      <c r="A842" s="7">
        <v>44578</v>
      </c>
      <c r="B842" s="5">
        <f>SUMPRODUCT($C$2:$P$2,$C$842:$P$842)</f>
        <v>-16823.200000000004</v>
      </c>
      <c r="C842" s="5">
        <f>IF(ISERROR(VLOOKUP($A$842, 文字檔!A:B, 2, 0)),0,VLOOKUP($A$842, 文字檔!A:B, 2, 0))</f>
        <v>0</v>
      </c>
      <c r="D842" s="5">
        <f>IF(ISERROR(VLOOKUP($A$842, 文字檔!C:D, 2, 0)),0,VLOOKUP($A$842, 文字檔!C:D, 2, 0))</f>
        <v>0</v>
      </c>
      <c r="E842" s="5">
        <f>IF(ISERROR(VLOOKUP($A$842, 文字檔!E:F, 2, 0)),0,VLOOKUP($A$842, 文字檔!E:F, 2, 0))</f>
        <v>0</v>
      </c>
      <c r="F842" s="5">
        <f>IF(ISERROR(VLOOKUP($A$842, 文字檔!G:H, 2, 0)),0,VLOOKUP($A$842, 文字檔!G:H, 2, 0))</f>
        <v>0</v>
      </c>
      <c r="G842" s="5">
        <f>IF(ISERROR(VLOOKUP($A$842, 文字檔!I:J, 2, 0)),0,VLOOKUP($A$842, 文字檔!I:J, 2, 0))</f>
        <v>-9303.25</v>
      </c>
      <c r="H842" s="5">
        <f>IF(ISERROR(VLOOKUP($A$842, 文字檔!K:L, 2, 0)),0,VLOOKUP($A$842, 文字檔!K:L, 2, 0))</f>
        <v>0</v>
      </c>
      <c r="I842" s="5">
        <f>IF(ISERROR(VLOOKUP($A$842, 文字檔!M:N, 2, 0)),0,VLOOKUP($A$842, 文字檔!M:N, 2, 0))</f>
        <v>4450.04</v>
      </c>
      <c r="J842" s="5">
        <f>IF(ISERROR(VLOOKUP($A$842, 文字檔!O:P, 2, 0)),0,VLOOKUP($A$842, 文字檔!O:P, 2, 0))</f>
        <v>0</v>
      </c>
      <c r="K842">
        <f>IF(ISERROR(VLOOKUP($A$842, 文字檔!Q:R, 2, 0)),0,VLOOKUP($A$842, 文字檔!Q:R, 2, 0))</f>
        <v>0</v>
      </c>
      <c r="L842">
        <f>IF(ISERROR(VLOOKUP($A$842, 文字檔!S:T, 2, 0)),0,VLOOKUP($A$842, 文字檔!S:T, 2, 0))</f>
        <v>-14309.34</v>
      </c>
      <c r="M842">
        <f>IF(ISERROR(VLOOKUP($A$842, 文字檔!U:V, 2, 0)),0,VLOOKUP($A$842, 文字檔!U:V, 2, 0))</f>
        <v>-30400</v>
      </c>
      <c r="N842">
        <f>IF(ISERROR(VLOOKUP($A$842, 文字檔!W:X, 2, 0)),0,VLOOKUP($A$842, 文字檔!W:X, 2, 0))</f>
        <v>16847.34</v>
      </c>
      <c r="O842">
        <f>IF(ISERROR(VLOOKUP($A$842, 文字檔!Y:Z, 2, 0)),0,VLOOKUP($A$842, 文字檔!Y:Z, 2, 0))</f>
        <v>17647.46</v>
      </c>
      <c r="P842">
        <f>IF(ISERROR(VLOOKUP($A$842, 文字檔!AA:AB, 2, 0)),0,VLOOKUP($A$842, 文字檔!AA:AB, 2, 0))</f>
        <v>-1755.45</v>
      </c>
    </row>
    <row r="843" spans="1:16" ht="16.2">
      <c r="A843" s="7">
        <v>44579</v>
      </c>
      <c r="B843" s="5">
        <f>SUMPRODUCT($C$2:$P$2,$C$843:$P$843)</f>
        <v>-34083.08</v>
      </c>
      <c r="C843" s="5">
        <f>IF(ISERROR(VLOOKUP($A$843, 文字檔!A:B, 2, 0)),0,VLOOKUP($A$843, 文字檔!A:B, 2, 0))</f>
        <v>0</v>
      </c>
      <c r="D843" s="5">
        <f>IF(ISERROR(VLOOKUP($A$843, 文字檔!C:D, 2, 0)),0,VLOOKUP($A$843, 文字檔!C:D, 2, 0))</f>
        <v>0</v>
      </c>
      <c r="E843" s="5">
        <f>IF(ISERROR(VLOOKUP($A$843, 文字檔!E:F, 2, 0)),0,VLOOKUP($A$843, 文字檔!E:F, 2, 0))</f>
        <v>0</v>
      </c>
      <c r="F843" s="5">
        <f>IF(ISERROR(VLOOKUP($A$843, 文字檔!G:H, 2, 0)),0,VLOOKUP($A$843, 文字檔!G:H, 2, 0))</f>
        <v>0</v>
      </c>
      <c r="G843" s="5">
        <f>IF(ISERROR(VLOOKUP($A$843, 文字檔!I:J, 2, 0)),0,VLOOKUP($A$843, 文字檔!I:J, 2, 0))</f>
        <v>0</v>
      </c>
      <c r="H843" s="5">
        <f>IF(ISERROR(VLOOKUP($A$843, 文字檔!K:L, 2, 0)),0,VLOOKUP($A$843, 文字檔!K:L, 2, 0))</f>
        <v>-12711.56</v>
      </c>
      <c r="I843" s="5">
        <f>IF(ISERROR(VLOOKUP($A$843, 文字檔!M:N, 2, 0)),0,VLOOKUP($A$843, 文字檔!M:N, 2, 0))</f>
        <v>0</v>
      </c>
      <c r="J843" s="5">
        <f>IF(ISERROR(VLOOKUP($A$843, 文字檔!O:P, 2, 0)),0,VLOOKUP($A$843, 文字檔!O:P, 2, 0))</f>
        <v>0</v>
      </c>
      <c r="K843">
        <f>IF(ISERROR(VLOOKUP($A$843, 文字檔!Q:R, 2, 0)),0,VLOOKUP($A$843, 文字檔!Q:R, 2, 0))</f>
        <v>0</v>
      </c>
      <c r="L843">
        <f>IF(ISERROR(VLOOKUP($A$843, 文字檔!S:T, 2, 0)),0,VLOOKUP($A$843, 文字檔!S:T, 2, 0))</f>
        <v>-11511.74</v>
      </c>
      <c r="M843">
        <f>IF(ISERROR(VLOOKUP($A$843, 文字檔!U:V, 2, 0)),0,VLOOKUP($A$843, 文字檔!U:V, 2, 0))</f>
        <v>32000</v>
      </c>
      <c r="N843">
        <f>IF(ISERROR(VLOOKUP($A$843, 文字檔!W:X, 2, 0)),0,VLOOKUP($A$843, 文字檔!W:X, 2, 0))</f>
        <v>-22152.03</v>
      </c>
      <c r="O843">
        <f>IF(ISERROR(VLOOKUP($A$843, 文字檔!Y:Z, 2, 0)),0,VLOOKUP($A$843, 文字檔!Y:Z, 2, 0))</f>
        <v>-355.3</v>
      </c>
      <c r="P843">
        <f>IF(ISERROR(VLOOKUP($A$843, 文字檔!AA:AB, 2, 0)),0,VLOOKUP($A$843, 文字檔!AA:AB, 2, 0))</f>
        <v>-19352.45</v>
      </c>
    </row>
    <row r="844" spans="1:16" ht="16.2">
      <c r="A844" s="7">
        <v>44580</v>
      </c>
      <c r="B844" s="5">
        <f>SUMPRODUCT($C$2:$P$2,$C$844:$P$844)</f>
        <v>6869.0799999999981</v>
      </c>
      <c r="C844" s="5">
        <f>IF(ISERROR(VLOOKUP($A$844, 文字檔!A:B, 2, 0)),0,VLOOKUP($A$844, 文字檔!A:B, 2, 0))</f>
        <v>0</v>
      </c>
      <c r="D844" s="5">
        <f>IF(ISERROR(VLOOKUP($A$844, 文字檔!C:D, 2, 0)),0,VLOOKUP($A$844, 文字檔!C:D, 2, 0))</f>
        <v>4306.05</v>
      </c>
      <c r="E844" s="5">
        <f>IF(ISERROR(VLOOKUP($A$844, 文字檔!E:F, 2, 0)),0,VLOOKUP($A$844, 文字檔!E:F, 2, 0))</f>
        <v>0</v>
      </c>
      <c r="F844" s="5">
        <f>IF(ISERROR(VLOOKUP($A$844, 文字檔!G:H, 2, 0)),0,VLOOKUP($A$844, 文字檔!G:H, 2, 0))</f>
        <v>0</v>
      </c>
      <c r="G844" s="5">
        <f>IF(ISERROR(VLOOKUP($A$844, 文字檔!I:J, 2, 0)),0,VLOOKUP($A$844, 文字檔!I:J, 2, 0))</f>
        <v>0</v>
      </c>
      <c r="H844" s="5">
        <f>IF(ISERROR(VLOOKUP($A$844, 文字檔!K:L, 2, 0)),0,VLOOKUP($A$844, 文字檔!K:L, 2, 0))</f>
        <v>-19096.5</v>
      </c>
      <c r="I844" s="5">
        <f>IF(ISERROR(VLOOKUP($A$844, 文字檔!M:N, 2, 0)),0,VLOOKUP($A$844, 文字檔!M:N, 2, 0))</f>
        <v>0</v>
      </c>
      <c r="J844" s="5">
        <f>IF(ISERROR(VLOOKUP($A$844, 文字檔!O:P, 2, 0)),0,VLOOKUP($A$844, 文字檔!O:P, 2, 0))</f>
        <v>0</v>
      </c>
      <c r="K844">
        <f>IF(ISERROR(VLOOKUP($A$844, 文字檔!Q:R, 2, 0)),0,VLOOKUP($A$844, 文字檔!Q:R, 2, 0))</f>
        <v>0</v>
      </c>
      <c r="L844">
        <f>IF(ISERROR(VLOOKUP($A$844, 文字檔!S:T, 2, 0)),0,VLOOKUP($A$844, 文字檔!S:T, 2, 0))</f>
        <v>0</v>
      </c>
      <c r="M844">
        <f>IF(ISERROR(VLOOKUP($A$844, 文字檔!U:V, 2, 0)),0,VLOOKUP($A$844, 文字檔!U:V, 2, 0))</f>
        <v>25653.46</v>
      </c>
      <c r="N844">
        <f>IF(ISERROR(VLOOKUP($A$844, 文字檔!W:X, 2, 0)),0,VLOOKUP($A$844, 文字檔!W:X, 2, 0))</f>
        <v>-12897.43</v>
      </c>
      <c r="O844">
        <f>IF(ISERROR(VLOOKUP($A$844, 文字檔!Y:Z, 2, 0)),0,VLOOKUP($A$844, 文字檔!Y:Z, 2, 0))</f>
        <v>8903.5</v>
      </c>
      <c r="P844">
        <f>IF(ISERROR(VLOOKUP($A$844, 文字檔!AA:AB, 2, 0)),0,VLOOKUP($A$844, 文字檔!AA:AB, 2, 0))</f>
        <v>0</v>
      </c>
    </row>
    <row r="845" spans="1:16" ht="16.2">
      <c r="A845" s="7">
        <v>44581</v>
      </c>
      <c r="B845" s="5">
        <f>SUMPRODUCT($C$2:$P$2,$C$845:$P$845)</f>
        <v>17165.239999999998</v>
      </c>
      <c r="C845" s="5">
        <f>IF(ISERROR(VLOOKUP($A$845, 文字檔!A:B, 2, 0)),0,VLOOKUP($A$845, 文字檔!A:B, 2, 0))</f>
        <v>32509.8</v>
      </c>
      <c r="D845" s="5">
        <f>IF(ISERROR(VLOOKUP($A$845, 文字檔!C:D, 2, 0)),0,VLOOKUP($A$845, 文字檔!C:D, 2, 0))</f>
        <v>0</v>
      </c>
      <c r="E845" s="5">
        <f>IF(ISERROR(VLOOKUP($A$845, 文字檔!E:F, 2, 0)),0,VLOOKUP($A$845, 文字檔!E:F, 2, 0))</f>
        <v>0</v>
      </c>
      <c r="F845" s="5">
        <f>IF(ISERROR(VLOOKUP($A$845, 文字檔!G:H, 2, 0)),0,VLOOKUP($A$845, 文字檔!G:H, 2, 0))</f>
        <v>0</v>
      </c>
      <c r="G845" s="5">
        <f>IF(ISERROR(VLOOKUP($A$845, 文字檔!I:J, 2, 0)),0,VLOOKUP($A$845, 文字檔!I:J, 2, 0))</f>
        <v>0</v>
      </c>
      <c r="H845" s="5">
        <f>IF(ISERROR(VLOOKUP($A$845, 文字檔!K:L, 2, 0)),0,VLOOKUP($A$845, 文字檔!K:L, 2, 0))</f>
        <v>0</v>
      </c>
      <c r="I845" s="5">
        <f>IF(ISERROR(VLOOKUP($A$845, 文字檔!M:N, 2, 0)),0,VLOOKUP($A$845, 文字檔!M:N, 2, 0))</f>
        <v>0</v>
      </c>
      <c r="J845" s="5">
        <f>IF(ISERROR(VLOOKUP($A$845, 文字檔!O:P, 2, 0)),0,VLOOKUP($A$845, 文字檔!O:P, 2, 0))</f>
        <v>0</v>
      </c>
      <c r="K845">
        <f>IF(ISERROR(VLOOKUP($A$845, 文字檔!Q:R, 2, 0)),0,VLOOKUP($A$845, 文字檔!Q:R, 2, 0))</f>
        <v>0</v>
      </c>
      <c r="L845">
        <f>IF(ISERROR(VLOOKUP($A$845, 文字檔!S:T, 2, 0)),0,VLOOKUP($A$845, 文字檔!S:T, 2, 0))</f>
        <v>0</v>
      </c>
      <c r="M845">
        <f>IF(ISERROR(VLOOKUP($A$845, 文字檔!U:V, 2, 0)),0,VLOOKUP($A$845, 文字檔!U:V, 2, 0))</f>
        <v>0</v>
      </c>
      <c r="N845">
        <f>IF(ISERROR(VLOOKUP($A$845, 文字檔!W:X, 2, 0)),0,VLOOKUP($A$845, 文字檔!W:X, 2, 0))</f>
        <v>0</v>
      </c>
      <c r="O845">
        <f>IF(ISERROR(VLOOKUP($A$845, 文字檔!Y:Z, 2, 0)),0,VLOOKUP($A$845, 文字檔!Y:Z, 2, 0))</f>
        <v>-15344.56</v>
      </c>
      <c r="P845">
        <f>IF(ISERROR(VLOOKUP($A$845, 文字檔!AA:AB, 2, 0)),0,VLOOKUP($A$845, 文字檔!AA:AB, 2, 0))</f>
        <v>0</v>
      </c>
    </row>
    <row r="846" spans="1:16" ht="16.2">
      <c r="A846" s="7">
        <v>44582</v>
      </c>
      <c r="B846" s="5">
        <f>SUMPRODUCT($C$2:$P$2,$C$846:$P$846)</f>
        <v>-113225.58999999998</v>
      </c>
      <c r="C846" s="5">
        <f>IF(ISERROR(VLOOKUP($A$846, 文字檔!A:B, 2, 0)),0,VLOOKUP($A$846, 文字檔!A:B, 2, 0))</f>
        <v>-35754</v>
      </c>
      <c r="D846" s="5">
        <f>IF(ISERROR(VLOOKUP($A$846, 文字檔!C:D, 2, 0)),0,VLOOKUP($A$846, 文字檔!C:D, 2, 0))</f>
        <v>0</v>
      </c>
      <c r="E846" s="5">
        <f>IF(ISERROR(VLOOKUP($A$846, 文字檔!E:F, 2, 0)),0,VLOOKUP($A$846, 文字檔!E:F, 2, 0))</f>
        <v>0</v>
      </c>
      <c r="F846" s="5">
        <f>IF(ISERROR(VLOOKUP($A$846, 文字檔!G:H, 2, 0)),0,VLOOKUP($A$846, 文字檔!G:H, 2, 0))</f>
        <v>0</v>
      </c>
      <c r="G846" s="5">
        <f>IF(ISERROR(VLOOKUP($A$846, 文字檔!I:J, 2, 0)),0,VLOOKUP($A$846, 文字檔!I:J, 2, 0))</f>
        <v>-12893.95</v>
      </c>
      <c r="H846" s="5">
        <f>IF(ISERROR(VLOOKUP($A$846, 文字檔!K:L, 2, 0)),0,VLOOKUP($A$846, 文字檔!K:L, 2, 0))</f>
        <v>321.83</v>
      </c>
      <c r="I846" s="5">
        <f>IF(ISERROR(VLOOKUP($A$846, 文字檔!M:N, 2, 0)),0,VLOOKUP($A$846, 文字檔!M:N, 2, 0))</f>
        <v>0</v>
      </c>
      <c r="J846" s="5">
        <f>IF(ISERROR(VLOOKUP($A$846, 文字檔!O:P, 2, 0)),0,VLOOKUP($A$846, 文字檔!O:P, 2, 0))</f>
        <v>-18157.96</v>
      </c>
      <c r="K846">
        <f>IF(ISERROR(VLOOKUP($A$846, 文字檔!Q:R, 2, 0)),0,VLOOKUP($A$846, 文字檔!Q:R, 2, 0))</f>
        <v>0</v>
      </c>
      <c r="L846">
        <f>IF(ISERROR(VLOOKUP($A$846, 文字檔!S:T, 2, 0)),0,VLOOKUP($A$846, 文字檔!S:T, 2, 0))</f>
        <v>0</v>
      </c>
      <c r="M846">
        <f>IF(ISERROR(VLOOKUP($A$846, 文字檔!U:V, 2, 0)),0,VLOOKUP($A$846, 文字檔!U:V, 2, 0))</f>
        <v>40856.94</v>
      </c>
      <c r="N846">
        <f>IF(ISERROR(VLOOKUP($A$846, 文字檔!W:X, 2, 0)),0,VLOOKUP($A$846, 文字檔!W:X, 2, 0))</f>
        <v>-8894.01</v>
      </c>
      <c r="O846">
        <f>IF(ISERROR(VLOOKUP($A$846, 文字檔!Y:Z, 2, 0)),0,VLOOKUP($A$846, 文字檔!Y:Z, 2, 0))</f>
        <v>-85766.45</v>
      </c>
      <c r="P846">
        <f>IF(ISERROR(VLOOKUP($A$846, 文字檔!AA:AB, 2, 0)),0,VLOOKUP($A$846, 文字檔!AA:AB, 2, 0))</f>
        <v>7062.01</v>
      </c>
    </row>
    <row r="847" spans="1:16" ht="16.2">
      <c r="A847" s="7">
        <v>44583</v>
      </c>
      <c r="B847" s="5">
        <f>SUMPRODUCT($C$2:$P$2,$C$847:$P$847)</f>
        <v>0</v>
      </c>
      <c r="C847" s="5">
        <f>IF(ISERROR(VLOOKUP($A$847, 文字檔!A:B, 2, 0)),0,VLOOKUP($A$847, 文字檔!A:B, 2, 0))</f>
        <v>0</v>
      </c>
      <c r="D847" s="5">
        <f>IF(ISERROR(VLOOKUP($A$847, 文字檔!C:D, 2, 0)),0,VLOOKUP($A$847, 文字檔!C:D, 2, 0))</f>
        <v>0</v>
      </c>
      <c r="E847" s="5">
        <f>IF(ISERROR(VLOOKUP($A$847, 文字檔!E:F, 2, 0)),0,VLOOKUP($A$847, 文字檔!E:F, 2, 0))</f>
        <v>0</v>
      </c>
      <c r="F847" s="5">
        <f>IF(ISERROR(VLOOKUP($A$847, 文字檔!G:H, 2, 0)),0,VLOOKUP($A$847, 文字檔!G:H, 2, 0))</f>
        <v>0</v>
      </c>
      <c r="G847" s="5">
        <f>IF(ISERROR(VLOOKUP($A$847, 文字檔!I:J, 2, 0)),0,VLOOKUP($A$847, 文字檔!I:J, 2, 0))</f>
        <v>0</v>
      </c>
      <c r="H847" s="5">
        <f>IF(ISERROR(VLOOKUP($A$847, 文字檔!K:L, 2, 0)),0,VLOOKUP($A$847, 文字檔!K:L, 2, 0))</f>
        <v>0</v>
      </c>
      <c r="I847" s="5">
        <f>IF(ISERROR(VLOOKUP($A$847, 文字檔!M:N, 2, 0)),0,VLOOKUP($A$847, 文字檔!M:N, 2, 0))</f>
        <v>0</v>
      </c>
      <c r="J847" s="5">
        <f>IF(ISERROR(VLOOKUP($A$847, 文字檔!O:P, 2, 0)),0,VLOOKUP($A$847, 文字檔!O:P, 2, 0))</f>
        <v>0</v>
      </c>
      <c r="K847">
        <f>IF(ISERROR(VLOOKUP($A$847, 文字檔!Q:R, 2, 0)),0,VLOOKUP($A$847, 文字檔!Q:R, 2, 0))</f>
        <v>0</v>
      </c>
      <c r="L847">
        <f>IF(ISERROR(VLOOKUP($A$847, 文字檔!S:T, 2, 0)),0,VLOOKUP($A$847, 文字檔!S:T, 2, 0))</f>
        <v>0</v>
      </c>
      <c r="M847">
        <f>IF(ISERROR(VLOOKUP($A$847, 文字檔!U:V, 2, 0)),0,VLOOKUP($A$847, 文字檔!U:V, 2, 0))</f>
        <v>0</v>
      </c>
      <c r="N847">
        <f>IF(ISERROR(VLOOKUP($A$847, 文字檔!W:X, 2, 0)),0,VLOOKUP($A$847, 文字檔!W:X, 2, 0))</f>
        <v>0</v>
      </c>
      <c r="O847">
        <f>IF(ISERROR(VLOOKUP($A$847, 文字檔!Y:Z, 2, 0)),0,VLOOKUP($A$847, 文字檔!Y:Z, 2, 0))</f>
        <v>0</v>
      </c>
      <c r="P847">
        <f>IF(ISERROR(VLOOKUP($A$847, 文字檔!AA:AB, 2, 0)),0,VLOOKUP($A$847, 文字檔!AA:AB, 2, 0))</f>
        <v>0</v>
      </c>
    </row>
    <row r="848" spans="1:16" ht="16.2">
      <c r="A848" s="7">
        <v>44584</v>
      </c>
      <c r="B848" s="5">
        <f>SUMPRODUCT($C$2:$P$2,$C$848:$P$848)</f>
        <v>0</v>
      </c>
      <c r="C848" s="5">
        <f>IF(ISERROR(VLOOKUP($A$848, 文字檔!A:B, 2, 0)),0,VLOOKUP($A$848, 文字檔!A:B, 2, 0))</f>
        <v>0</v>
      </c>
      <c r="D848" s="5">
        <f>IF(ISERROR(VLOOKUP($A$848, 文字檔!C:D, 2, 0)),0,VLOOKUP($A$848, 文字檔!C:D, 2, 0))</f>
        <v>0</v>
      </c>
      <c r="E848" s="5">
        <f>IF(ISERROR(VLOOKUP($A$848, 文字檔!E:F, 2, 0)),0,VLOOKUP($A$848, 文字檔!E:F, 2, 0))</f>
        <v>0</v>
      </c>
      <c r="F848" s="5">
        <f>IF(ISERROR(VLOOKUP($A$848, 文字檔!G:H, 2, 0)),0,VLOOKUP($A$848, 文字檔!G:H, 2, 0))</f>
        <v>0</v>
      </c>
      <c r="G848" s="5">
        <f>IF(ISERROR(VLOOKUP($A$848, 文字檔!I:J, 2, 0)),0,VLOOKUP($A$848, 文字檔!I:J, 2, 0))</f>
        <v>0</v>
      </c>
      <c r="H848" s="5">
        <f>IF(ISERROR(VLOOKUP($A$848, 文字檔!K:L, 2, 0)),0,VLOOKUP($A$848, 文字檔!K:L, 2, 0))</f>
        <v>0</v>
      </c>
      <c r="I848" s="5">
        <f>IF(ISERROR(VLOOKUP($A$848, 文字檔!M:N, 2, 0)),0,VLOOKUP($A$848, 文字檔!M:N, 2, 0))</f>
        <v>0</v>
      </c>
      <c r="J848" s="5">
        <f>IF(ISERROR(VLOOKUP($A$848, 文字檔!O:P, 2, 0)),0,VLOOKUP($A$848, 文字檔!O:P, 2, 0))</f>
        <v>0</v>
      </c>
      <c r="K848">
        <f>IF(ISERROR(VLOOKUP($A$848, 文字檔!Q:R, 2, 0)),0,VLOOKUP($A$848, 文字檔!Q:R, 2, 0))</f>
        <v>0</v>
      </c>
      <c r="L848">
        <f>IF(ISERROR(VLOOKUP($A$848, 文字檔!S:T, 2, 0)),0,VLOOKUP($A$848, 文字檔!S:T, 2, 0))</f>
        <v>0</v>
      </c>
      <c r="M848">
        <f>IF(ISERROR(VLOOKUP($A$848, 文字檔!U:V, 2, 0)),0,VLOOKUP($A$848, 文字檔!U:V, 2, 0))</f>
        <v>0</v>
      </c>
      <c r="N848">
        <f>IF(ISERROR(VLOOKUP($A$848, 文字檔!W:X, 2, 0)),0,VLOOKUP($A$848, 文字檔!W:X, 2, 0))</f>
        <v>0</v>
      </c>
      <c r="O848">
        <f>IF(ISERROR(VLOOKUP($A$848, 文字檔!Y:Z, 2, 0)),0,VLOOKUP($A$848, 文字檔!Y:Z, 2, 0))</f>
        <v>0</v>
      </c>
      <c r="P848">
        <f>IF(ISERROR(VLOOKUP($A$848, 文字檔!AA:AB, 2, 0)),0,VLOOKUP($A$848, 文字檔!AA:AB, 2, 0))</f>
        <v>0</v>
      </c>
    </row>
    <row r="849" spans="1:16" ht="16.2">
      <c r="A849" s="7">
        <v>44585</v>
      </c>
      <c r="B849" s="5">
        <f>SUMPRODUCT($C$2:$P$2,$C$849:$P$849)</f>
        <v>-36220.400000000001</v>
      </c>
      <c r="C849" s="5">
        <f>IF(ISERROR(VLOOKUP($A$849, 文字檔!A:B, 2, 0)),0,VLOOKUP($A$849, 文字檔!A:B, 2, 0))</f>
        <v>38728.79</v>
      </c>
      <c r="D849" s="5">
        <f>IF(ISERROR(VLOOKUP($A$849, 文字檔!C:D, 2, 0)),0,VLOOKUP($A$849, 文字檔!C:D, 2, 0))</f>
        <v>0</v>
      </c>
      <c r="E849" s="5">
        <f>IF(ISERROR(VLOOKUP($A$849, 文字檔!E:F, 2, 0)),0,VLOOKUP($A$849, 文字檔!E:F, 2, 0))</f>
        <v>0</v>
      </c>
      <c r="F849" s="5">
        <f>IF(ISERROR(VLOOKUP($A$849, 文字檔!G:H, 2, 0)),0,VLOOKUP($A$849, 文字檔!G:H, 2, 0))</f>
        <v>17664.02</v>
      </c>
      <c r="G849" s="5">
        <f>IF(ISERROR(VLOOKUP($A$849, 文字檔!I:J, 2, 0)),0,VLOOKUP($A$849, 文字檔!I:J, 2, 0))</f>
        <v>0</v>
      </c>
      <c r="H849" s="5">
        <f>IF(ISERROR(VLOOKUP($A$849, 文字檔!K:L, 2, 0)),0,VLOOKUP($A$849, 文字檔!K:L, 2, 0))</f>
        <v>-14266.14</v>
      </c>
      <c r="I849" s="5">
        <f>IF(ISERROR(VLOOKUP($A$849, 文字檔!M:N, 2, 0)),0,VLOOKUP($A$849, 文字檔!M:N, 2, 0))</f>
        <v>-23935.200000000001</v>
      </c>
      <c r="J849" s="5">
        <f>IF(ISERROR(VLOOKUP($A$849, 文字檔!O:P, 2, 0)),0,VLOOKUP($A$849, 文字檔!O:P, 2, 0))</f>
        <v>0</v>
      </c>
      <c r="K849">
        <f>IF(ISERROR(VLOOKUP($A$849, 文字檔!Q:R, 2, 0)),0,VLOOKUP($A$849, 文字檔!Q:R, 2, 0))</f>
        <v>0</v>
      </c>
      <c r="L849">
        <f>IF(ISERROR(VLOOKUP($A$849, 文字檔!S:T, 2, 0)),0,VLOOKUP($A$849, 文字檔!S:T, 2, 0))</f>
        <v>0</v>
      </c>
      <c r="M849">
        <f>IF(ISERROR(VLOOKUP($A$849, 文字檔!U:V, 2, 0)),0,VLOOKUP($A$849, 文字檔!U:V, 2, 0))</f>
        <v>-12400</v>
      </c>
      <c r="N849">
        <f>IF(ISERROR(VLOOKUP($A$849, 文字檔!W:X, 2, 0)),0,VLOOKUP($A$849, 文字檔!W:X, 2, 0))</f>
        <v>-15673.01</v>
      </c>
      <c r="O849">
        <f>IF(ISERROR(VLOOKUP($A$849, 文字檔!Y:Z, 2, 0)),0,VLOOKUP($A$849, 文字檔!Y:Z, 2, 0))</f>
        <v>-13938.86</v>
      </c>
      <c r="P849">
        <f>IF(ISERROR(VLOOKUP($A$849, 文字檔!AA:AB, 2, 0)),0,VLOOKUP($A$849, 文字檔!AA:AB, 2, 0))</f>
        <v>-12400</v>
      </c>
    </row>
    <row r="850" spans="1:16" ht="16.2">
      <c r="A850" s="7">
        <v>44586</v>
      </c>
      <c r="B850" s="5">
        <f>SUMPRODUCT($C$2:$P$2,$C$850:$P$850)</f>
        <v>64493.49</v>
      </c>
      <c r="C850" s="5">
        <f>IF(ISERROR(VLOOKUP($A$850, 文字檔!A:B, 2, 0)),0,VLOOKUP($A$850, 文字檔!A:B, 2, 0))</f>
        <v>-32381.919999999998</v>
      </c>
      <c r="D850" s="5">
        <f>IF(ISERROR(VLOOKUP($A$850, 文字檔!C:D, 2, 0)),0,VLOOKUP($A$850, 文字檔!C:D, 2, 0))</f>
        <v>0</v>
      </c>
      <c r="E850" s="5">
        <f>IF(ISERROR(VLOOKUP($A$850, 文字檔!E:F, 2, 0)),0,VLOOKUP($A$850, 文字檔!E:F, 2, 0))</f>
        <v>0</v>
      </c>
      <c r="F850" s="5">
        <f>IF(ISERROR(VLOOKUP($A$850, 文字檔!G:H, 2, 0)),0,VLOOKUP($A$850, 文字檔!G:H, 2, 0))</f>
        <v>-55800</v>
      </c>
      <c r="G850" s="5">
        <f>IF(ISERROR(VLOOKUP($A$850, 文字檔!I:J, 2, 0)),0,VLOOKUP($A$850, 文字檔!I:J, 2, 0))</f>
        <v>0</v>
      </c>
      <c r="H850" s="5">
        <f>IF(ISERROR(VLOOKUP($A$850, 文字檔!K:L, 2, 0)),0,VLOOKUP($A$850, 文字檔!K:L, 2, 0))</f>
        <v>0</v>
      </c>
      <c r="I850" s="5">
        <f>IF(ISERROR(VLOOKUP($A$850, 文字檔!M:N, 2, 0)),0,VLOOKUP($A$850, 文字檔!M:N, 2, 0))</f>
        <v>49001.18</v>
      </c>
      <c r="J850" s="5">
        <f>IF(ISERROR(VLOOKUP($A$850, 文字檔!O:P, 2, 0)),0,VLOOKUP($A$850, 文字檔!O:P, 2, 0))</f>
        <v>0</v>
      </c>
      <c r="K850">
        <f>IF(ISERROR(VLOOKUP($A$850, 文字檔!Q:R, 2, 0)),0,VLOOKUP($A$850, 文字檔!Q:R, 2, 0))</f>
        <v>0</v>
      </c>
      <c r="L850">
        <f>IF(ISERROR(VLOOKUP($A$850, 文字檔!S:T, 2, 0)),0,VLOOKUP($A$850, 文字檔!S:T, 2, 0))</f>
        <v>0</v>
      </c>
      <c r="M850">
        <f>IF(ISERROR(VLOOKUP($A$850, 文字檔!U:V, 2, 0)),0,VLOOKUP($A$850, 文字檔!U:V, 2, 0))</f>
        <v>55800</v>
      </c>
      <c r="N850">
        <f>IF(ISERROR(VLOOKUP($A$850, 文字檔!W:X, 2, 0)),0,VLOOKUP($A$850, 文字檔!W:X, 2, 0))</f>
        <v>-19466.38</v>
      </c>
      <c r="O850">
        <f>IF(ISERROR(VLOOKUP($A$850, 文字檔!Y:Z, 2, 0)),0,VLOOKUP($A$850, 文字檔!Y:Z, 2, 0))</f>
        <v>1469.36</v>
      </c>
      <c r="P850">
        <f>IF(ISERROR(VLOOKUP($A$850, 文字檔!AA:AB, 2, 0)),0,VLOOKUP($A$850, 文字檔!AA:AB, 2, 0))</f>
        <v>65871.25</v>
      </c>
    </row>
    <row r="851" spans="1:16" ht="16.2">
      <c r="A851" s="7">
        <v>44587</v>
      </c>
      <c r="B851" s="5">
        <f>SUMPRODUCT($C$2:$P$2,$C$851:$P$851)</f>
        <v>-35721.919999999998</v>
      </c>
      <c r="C851" s="5">
        <f>IF(ISERROR(VLOOKUP($A$851, 文字檔!A:B, 2, 0)),0,VLOOKUP($A$851, 文字檔!A:B, 2, 0))</f>
        <v>0</v>
      </c>
      <c r="D851" s="5">
        <f>IF(ISERROR(VLOOKUP($A$851, 文字檔!C:D, 2, 0)),0,VLOOKUP($A$851, 文字檔!C:D, 2, 0))</f>
        <v>0</v>
      </c>
      <c r="E851" s="5">
        <f>IF(ISERROR(VLOOKUP($A$851, 文字檔!E:F, 2, 0)),0,VLOOKUP($A$851, 文字檔!E:F, 2, 0))</f>
        <v>0</v>
      </c>
      <c r="F851" s="5">
        <f>IF(ISERROR(VLOOKUP($A$851, 文字檔!G:H, 2, 0)),0,VLOOKUP($A$851, 文字檔!G:H, 2, 0))</f>
        <v>-10600</v>
      </c>
      <c r="G851" s="5">
        <f>IF(ISERROR(VLOOKUP($A$851, 文字檔!I:J, 2, 0)),0,VLOOKUP($A$851, 文字檔!I:J, 2, 0))</f>
        <v>0</v>
      </c>
      <c r="H851" s="5">
        <f>IF(ISERROR(VLOOKUP($A$851, 文字檔!K:L, 2, 0)),0,VLOOKUP($A$851, 文字檔!K:L, 2, 0))</f>
        <v>10804.81</v>
      </c>
      <c r="I851" s="5">
        <f>IF(ISERROR(VLOOKUP($A$851, 文字檔!M:N, 2, 0)),0,VLOOKUP($A$851, 文字檔!M:N, 2, 0))</f>
        <v>0</v>
      </c>
      <c r="J851" s="5">
        <f>IF(ISERROR(VLOOKUP($A$851, 文字檔!O:P, 2, 0)),0,VLOOKUP($A$851, 文字檔!O:P, 2, 0))</f>
        <v>0</v>
      </c>
      <c r="K851">
        <f>IF(ISERROR(VLOOKUP($A$851, 文字檔!Q:R, 2, 0)),0,VLOOKUP($A$851, 文字檔!Q:R, 2, 0))</f>
        <v>0</v>
      </c>
      <c r="L851">
        <f>IF(ISERROR(VLOOKUP($A$851, 文字檔!S:T, 2, 0)),0,VLOOKUP($A$851, 文字檔!S:T, 2, 0))</f>
        <v>0</v>
      </c>
      <c r="M851">
        <f>IF(ISERROR(VLOOKUP($A$851, 文字檔!U:V, 2, 0)),0,VLOOKUP($A$851, 文字檔!U:V, 2, 0))</f>
        <v>10600</v>
      </c>
      <c r="N851">
        <f>IF(ISERROR(VLOOKUP($A$851, 文字檔!W:X, 2, 0)),0,VLOOKUP($A$851, 文字檔!W:X, 2, 0))</f>
        <v>-11862.6</v>
      </c>
      <c r="O851">
        <f>IF(ISERROR(VLOOKUP($A$851, 文字檔!Y:Z, 2, 0)),0,VLOOKUP($A$851, 文字檔!Y:Z, 2, 0))</f>
        <v>-34664.129999999997</v>
      </c>
      <c r="P851">
        <f>IF(ISERROR(VLOOKUP($A$851, 文字檔!AA:AB, 2, 0)),0,VLOOKUP($A$851, 文字檔!AA:AB, 2, 0))</f>
        <v>0</v>
      </c>
    </row>
    <row r="852" spans="1:16" ht="16.2">
      <c r="A852" s="7">
        <v>44588</v>
      </c>
      <c r="B852" s="5">
        <f>SUMPRODUCT($C$2:$P$2,$C$852:$P$852)</f>
        <v>0</v>
      </c>
      <c r="C852" s="5">
        <f>IF(ISERROR(VLOOKUP($A$852, 文字檔!A:B, 2, 0)),0,VLOOKUP($A$852, 文字檔!A:B, 2, 0))</f>
        <v>0</v>
      </c>
      <c r="D852" s="5">
        <f>IF(ISERROR(VLOOKUP($A$852, 文字檔!C:D, 2, 0)),0,VLOOKUP($A$852, 文字檔!C:D, 2, 0))</f>
        <v>0</v>
      </c>
      <c r="E852" s="5">
        <f>IF(ISERROR(VLOOKUP($A$852, 文字檔!E:F, 2, 0)),0,VLOOKUP($A$852, 文字檔!E:F, 2, 0))</f>
        <v>0</v>
      </c>
      <c r="F852" s="5">
        <f>IF(ISERROR(VLOOKUP($A$852, 文字檔!G:H, 2, 0)),0,VLOOKUP($A$852, 文字檔!G:H, 2, 0))</f>
        <v>0</v>
      </c>
      <c r="G852" s="5">
        <f>IF(ISERROR(VLOOKUP($A$852, 文字檔!I:J, 2, 0)),0,VLOOKUP($A$852, 文字檔!I:J, 2, 0))</f>
        <v>0</v>
      </c>
      <c r="H852" s="5">
        <f>IF(ISERROR(VLOOKUP($A$852, 文字檔!K:L, 2, 0)),0,VLOOKUP($A$852, 文字檔!K:L, 2, 0))</f>
        <v>0</v>
      </c>
      <c r="I852" s="5">
        <f>IF(ISERROR(VLOOKUP($A$852, 文字檔!M:N, 2, 0)),0,VLOOKUP($A$852, 文字檔!M:N, 2, 0))</f>
        <v>0</v>
      </c>
      <c r="J852" s="5">
        <f>IF(ISERROR(VLOOKUP($A$852, 文字檔!O:P, 2, 0)),0,VLOOKUP($A$852, 文字檔!O:P, 2, 0))</f>
        <v>0</v>
      </c>
      <c r="K852">
        <f>IF(ISERROR(VLOOKUP($A$852, 文字檔!Q:R, 2, 0)),0,VLOOKUP($A$852, 文字檔!Q:R, 2, 0))</f>
        <v>0</v>
      </c>
      <c r="L852">
        <f>IF(ISERROR(VLOOKUP($A$852, 文字檔!S:T, 2, 0)),0,VLOOKUP($A$852, 文字檔!S:T, 2, 0))</f>
        <v>0</v>
      </c>
      <c r="M852">
        <f>IF(ISERROR(VLOOKUP($A$852, 文字檔!U:V, 2, 0)),0,VLOOKUP($A$852, 文字檔!U:V, 2, 0))</f>
        <v>0</v>
      </c>
      <c r="N852">
        <f>IF(ISERROR(VLOOKUP($A$852, 文字檔!W:X, 2, 0)),0,VLOOKUP($A$852, 文字檔!W:X, 2, 0))</f>
        <v>0</v>
      </c>
      <c r="O852">
        <f>IF(ISERROR(VLOOKUP($A$852, 文字檔!Y:Z, 2, 0)),0,VLOOKUP($A$852, 文字檔!Y:Z, 2, 0))</f>
        <v>0</v>
      </c>
      <c r="P852">
        <f>IF(ISERROR(VLOOKUP($A$852, 文字檔!AA:AB, 2, 0)),0,VLOOKUP($A$852, 文字檔!AA:AB, 2, 0))</f>
        <v>0</v>
      </c>
    </row>
    <row r="853" spans="1:16" ht="16.2">
      <c r="A853" s="7">
        <v>44589</v>
      </c>
      <c r="B853" s="5">
        <f>SUMPRODUCT($C$2:$P$2,$C$853:$P$853)</f>
        <v>0</v>
      </c>
      <c r="C853" s="5">
        <f>IF(ISERROR(VLOOKUP($A$853, 文字檔!A:B, 2, 0)),0,VLOOKUP($A$853, 文字檔!A:B, 2, 0))</f>
        <v>0</v>
      </c>
      <c r="D853" s="5">
        <f>IF(ISERROR(VLOOKUP($A$853, 文字檔!C:D, 2, 0)),0,VLOOKUP($A$853, 文字檔!C:D, 2, 0))</f>
        <v>0</v>
      </c>
      <c r="E853" s="5">
        <f>IF(ISERROR(VLOOKUP($A$853, 文字檔!E:F, 2, 0)),0,VLOOKUP($A$853, 文字檔!E:F, 2, 0))</f>
        <v>0</v>
      </c>
      <c r="F853" s="5">
        <f>IF(ISERROR(VLOOKUP($A$853, 文字檔!G:H, 2, 0)),0,VLOOKUP($A$853, 文字檔!G:H, 2, 0))</f>
        <v>0</v>
      </c>
      <c r="G853" s="5">
        <f>IF(ISERROR(VLOOKUP($A$853, 文字檔!I:J, 2, 0)),0,VLOOKUP($A$853, 文字檔!I:J, 2, 0))</f>
        <v>0</v>
      </c>
      <c r="H853" s="5">
        <f>IF(ISERROR(VLOOKUP($A$853, 文字檔!K:L, 2, 0)),0,VLOOKUP($A$853, 文字檔!K:L, 2, 0))</f>
        <v>0</v>
      </c>
      <c r="I853" s="5">
        <f>IF(ISERROR(VLOOKUP($A$853, 文字檔!M:N, 2, 0)),0,VLOOKUP($A$853, 文字檔!M:N, 2, 0))</f>
        <v>0</v>
      </c>
      <c r="J853" s="5">
        <f>IF(ISERROR(VLOOKUP($A$853, 文字檔!O:P, 2, 0)),0,VLOOKUP($A$853, 文字檔!O:P, 2, 0))</f>
        <v>0</v>
      </c>
      <c r="K853">
        <f>IF(ISERROR(VLOOKUP($A$853, 文字檔!Q:R, 2, 0)),0,VLOOKUP($A$853, 文字檔!Q:R, 2, 0))</f>
        <v>0</v>
      </c>
      <c r="L853">
        <f>IF(ISERROR(VLOOKUP($A$853, 文字檔!S:T, 2, 0)),0,VLOOKUP($A$853, 文字檔!S:T, 2, 0))</f>
        <v>0</v>
      </c>
      <c r="M853">
        <f>IF(ISERROR(VLOOKUP($A$853, 文字檔!U:V, 2, 0)),0,VLOOKUP($A$853, 文字檔!U:V, 2, 0))</f>
        <v>0</v>
      </c>
      <c r="N853">
        <f>IF(ISERROR(VLOOKUP($A$853, 文字檔!W:X, 2, 0)),0,VLOOKUP($A$853, 文字檔!W:X, 2, 0))</f>
        <v>0</v>
      </c>
      <c r="O853">
        <f>IF(ISERROR(VLOOKUP($A$853, 文字檔!Y:Z, 2, 0)),0,VLOOKUP($A$853, 文字檔!Y:Z, 2, 0))</f>
        <v>0</v>
      </c>
      <c r="P853">
        <f>IF(ISERROR(VLOOKUP($A$853, 文字檔!AA:AB, 2, 0)),0,VLOOKUP($A$853, 文字檔!AA:AB, 2, 0))</f>
        <v>0</v>
      </c>
    </row>
    <row r="854" spans="1:16" ht="16.2">
      <c r="A854" s="7">
        <v>44590</v>
      </c>
      <c r="B854" s="5">
        <f>SUMPRODUCT($C$2:$P$2,$C$854:$P$854)</f>
        <v>0</v>
      </c>
      <c r="C854" s="5">
        <f>IF(ISERROR(VLOOKUP($A$854, 文字檔!A:B, 2, 0)),0,VLOOKUP($A$854, 文字檔!A:B, 2, 0))</f>
        <v>0</v>
      </c>
      <c r="D854" s="5">
        <f>IF(ISERROR(VLOOKUP($A$854, 文字檔!C:D, 2, 0)),0,VLOOKUP($A$854, 文字檔!C:D, 2, 0))</f>
        <v>0</v>
      </c>
      <c r="E854" s="5">
        <f>IF(ISERROR(VLOOKUP($A$854, 文字檔!E:F, 2, 0)),0,VLOOKUP($A$854, 文字檔!E:F, 2, 0))</f>
        <v>0</v>
      </c>
      <c r="F854" s="5">
        <f>IF(ISERROR(VLOOKUP($A$854, 文字檔!G:H, 2, 0)),0,VLOOKUP($A$854, 文字檔!G:H, 2, 0))</f>
        <v>0</v>
      </c>
      <c r="G854" s="5">
        <f>IF(ISERROR(VLOOKUP($A$854, 文字檔!I:J, 2, 0)),0,VLOOKUP($A$854, 文字檔!I:J, 2, 0))</f>
        <v>0</v>
      </c>
      <c r="H854" s="5">
        <f>IF(ISERROR(VLOOKUP($A$854, 文字檔!K:L, 2, 0)),0,VLOOKUP($A$854, 文字檔!K:L, 2, 0))</f>
        <v>0</v>
      </c>
      <c r="I854" s="5">
        <f>IF(ISERROR(VLOOKUP($A$854, 文字檔!M:N, 2, 0)),0,VLOOKUP($A$854, 文字檔!M:N, 2, 0))</f>
        <v>0</v>
      </c>
      <c r="J854" s="5">
        <f>IF(ISERROR(VLOOKUP($A$854, 文字檔!O:P, 2, 0)),0,VLOOKUP($A$854, 文字檔!O:P, 2, 0))</f>
        <v>0</v>
      </c>
      <c r="K854">
        <f>IF(ISERROR(VLOOKUP($A$854, 文字檔!Q:R, 2, 0)),0,VLOOKUP($A$854, 文字檔!Q:R, 2, 0))</f>
        <v>0</v>
      </c>
      <c r="L854">
        <f>IF(ISERROR(VLOOKUP($A$854, 文字檔!S:T, 2, 0)),0,VLOOKUP($A$854, 文字檔!S:T, 2, 0))</f>
        <v>0</v>
      </c>
      <c r="M854">
        <f>IF(ISERROR(VLOOKUP($A$854, 文字檔!U:V, 2, 0)),0,VLOOKUP($A$854, 文字檔!U:V, 2, 0))</f>
        <v>0</v>
      </c>
      <c r="N854">
        <f>IF(ISERROR(VLOOKUP($A$854, 文字檔!W:X, 2, 0)),0,VLOOKUP($A$854, 文字檔!W:X, 2, 0))</f>
        <v>0</v>
      </c>
      <c r="O854">
        <f>IF(ISERROR(VLOOKUP($A$854, 文字檔!Y:Z, 2, 0)),0,VLOOKUP($A$854, 文字檔!Y:Z, 2, 0))</f>
        <v>0</v>
      </c>
      <c r="P854">
        <f>IF(ISERROR(VLOOKUP($A$854, 文字檔!AA:AB, 2, 0)),0,VLOOKUP($A$854, 文字檔!AA:AB, 2, 0))</f>
        <v>0</v>
      </c>
    </row>
    <row r="855" spans="1:16" ht="16.2">
      <c r="A855" s="7">
        <v>44591</v>
      </c>
      <c r="B855" s="5">
        <f>SUMPRODUCT($C$2:$P$2,$C$855:$P$855)</f>
        <v>0</v>
      </c>
      <c r="C855" s="5">
        <f>IF(ISERROR(VLOOKUP($A$855, 文字檔!A:B, 2, 0)),0,VLOOKUP($A$855, 文字檔!A:B, 2, 0))</f>
        <v>0</v>
      </c>
      <c r="D855" s="5">
        <f>IF(ISERROR(VLOOKUP($A$855, 文字檔!C:D, 2, 0)),0,VLOOKUP($A$855, 文字檔!C:D, 2, 0))</f>
        <v>0</v>
      </c>
      <c r="E855" s="5">
        <f>IF(ISERROR(VLOOKUP($A$855, 文字檔!E:F, 2, 0)),0,VLOOKUP($A$855, 文字檔!E:F, 2, 0))</f>
        <v>0</v>
      </c>
      <c r="F855" s="5">
        <f>IF(ISERROR(VLOOKUP($A$855, 文字檔!G:H, 2, 0)),0,VLOOKUP($A$855, 文字檔!G:H, 2, 0))</f>
        <v>0</v>
      </c>
      <c r="G855" s="5">
        <f>IF(ISERROR(VLOOKUP($A$855, 文字檔!I:J, 2, 0)),0,VLOOKUP($A$855, 文字檔!I:J, 2, 0))</f>
        <v>0</v>
      </c>
      <c r="H855" s="5">
        <f>IF(ISERROR(VLOOKUP($A$855, 文字檔!K:L, 2, 0)),0,VLOOKUP($A$855, 文字檔!K:L, 2, 0))</f>
        <v>0</v>
      </c>
      <c r="I855" s="5">
        <f>IF(ISERROR(VLOOKUP($A$855, 文字檔!M:N, 2, 0)),0,VLOOKUP($A$855, 文字檔!M:N, 2, 0))</f>
        <v>0</v>
      </c>
      <c r="J855" s="5">
        <f>IF(ISERROR(VLOOKUP($A$855, 文字檔!O:P, 2, 0)),0,VLOOKUP($A$855, 文字檔!O:P, 2, 0))</f>
        <v>0</v>
      </c>
      <c r="K855">
        <f>IF(ISERROR(VLOOKUP($A$855, 文字檔!Q:R, 2, 0)),0,VLOOKUP($A$855, 文字檔!Q:R, 2, 0))</f>
        <v>0</v>
      </c>
      <c r="L855">
        <f>IF(ISERROR(VLOOKUP($A$855, 文字檔!S:T, 2, 0)),0,VLOOKUP($A$855, 文字檔!S:T, 2, 0))</f>
        <v>0</v>
      </c>
      <c r="M855">
        <f>IF(ISERROR(VLOOKUP($A$855, 文字檔!U:V, 2, 0)),0,VLOOKUP($A$855, 文字檔!U:V, 2, 0))</f>
        <v>0</v>
      </c>
      <c r="N855">
        <f>IF(ISERROR(VLOOKUP($A$855, 文字檔!W:X, 2, 0)),0,VLOOKUP($A$855, 文字檔!W:X, 2, 0))</f>
        <v>0</v>
      </c>
      <c r="O855">
        <f>IF(ISERROR(VLOOKUP($A$855, 文字檔!Y:Z, 2, 0)),0,VLOOKUP($A$855, 文字檔!Y:Z, 2, 0))</f>
        <v>0</v>
      </c>
      <c r="P855">
        <f>IF(ISERROR(VLOOKUP($A$855, 文字檔!AA:AB, 2, 0)),0,VLOOKUP($A$855, 文字檔!AA:AB, 2, 0))</f>
        <v>0</v>
      </c>
    </row>
    <row r="856" spans="1:16" ht="16.2">
      <c r="A856" s="7">
        <v>44592</v>
      </c>
      <c r="B856" s="5">
        <f>SUMPRODUCT($C$2:$P$2,$C$856:$P$856)</f>
        <v>0</v>
      </c>
      <c r="C856" s="5">
        <f>IF(ISERROR(VLOOKUP($A$856, 文字檔!A:B, 2, 0)),0,VLOOKUP($A$856, 文字檔!A:B, 2, 0))</f>
        <v>0</v>
      </c>
      <c r="D856" s="5">
        <f>IF(ISERROR(VLOOKUP($A$856, 文字檔!C:D, 2, 0)),0,VLOOKUP($A$856, 文字檔!C:D, 2, 0))</f>
        <v>0</v>
      </c>
      <c r="E856" s="5">
        <f>IF(ISERROR(VLOOKUP($A$856, 文字檔!E:F, 2, 0)),0,VLOOKUP($A$856, 文字檔!E:F, 2, 0))</f>
        <v>0</v>
      </c>
      <c r="F856" s="5">
        <f>IF(ISERROR(VLOOKUP($A$856, 文字檔!G:H, 2, 0)),0,VLOOKUP($A$856, 文字檔!G:H, 2, 0))</f>
        <v>0</v>
      </c>
      <c r="G856" s="5">
        <f>IF(ISERROR(VLOOKUP($A$856, 文字檔!I:J, 2, 0)),0,VLOOKUP($A$856, 文字檔!I:J, 2, 0))</f>
        <v>0</v>
      </c>
      <c r="H856" s="5">
        <f>IF(ISERROR(VLOOKUP($A$856, 文字檔!K:L, 2, 0)),0,VLOOKUP($A$856, 文字檔!K:L, 2, 0))</f>
        <v>0</v>
      </c>
      <c r="I856" s="5">
        <f>IF(ISERROR(VLOOKUP($A$856, 文字檔!M:N, 2, 0)),0,VLOOKUP($A$856, 文字檔!M:N, 2, 0))</f>
        <v>0</v>
      </c>
      <c r="J856" s="5">
        <f>IF(ISERROR(VLOOKUP($A$856, 文字檔!O:P, 2, 0)),0,VLOOKUP($A$856, 文字檔!O:P, 2, 0))</f>
        <v>0</v>
      </c>
      <c r="K856">
        <f>IF(ISERROR(VLOOKUP($A$856, 文字檔!Q:R, 2, 0)),0,VLOOKUP($A$856, 文字檔!Q:R, 2, 0))</f>
        <v>0</v>
      </c>
      <c r="L856">
        <f>IF(ISERROR(VLOOKUP($A$856, 文字檔!S:T, 2, 0)),0,VLOOKUP($A$856, 文字檔!S:T, 2, 0))</f>
        <v>0</v>
      </c>
      <c r="M856">
        <f>IF(ISERROR(VLOOKUP($A$856, 文字檔!U:V, 2, 0)),0,VLOOKUP($A$856, 文字檔!U:V, 2, 0))</f>
        <v>0</v>
      </c>
      <c r="N856">
        <f>IF(ISERROR(VLOOKUP($A$856, 文字檔!W:X, 2, 0)),0,VLOOKUP($A$856, 文字檔!W:X, 2, 0))</f>
        <v>0</v>
      </c>
      <c r="O856">
        <f>IF(ISERROR(VLOOKUP($A$856, 文字檔!Y:Z, 2, 0)),0,VLOOKUP($A$856, 文字檔!Y:Z, 2, 0))</f>
        <v>0</v>
      </c>
      <c r="P856">
        <f>IF(ISERROR(VLOOKUP($A$856, 文字檔!AA:AB, 2, 0)),0,VLOOKUP($A$856, 文字檔!AA:AB, 2, 0))</f>
        <v>0</v>
      </c>
    </row>
    <row r="857" spans="1:16" ht="16.2">
      <c r="A857" s="7">
        <v>44593</v>
      </c>
      <c r="B857" s="5">
        <f>SUMPRODUCT($C$2:$P$2,$C$857:$P$857)</f>
        <v>0</v>
      </c>
      <c r="C857" s="5">
        <f>IF(ISERROR(VLOOKUP($A$857, 文字檔!A:B, 2, 0)),0,VLOOKUP($A$857, 文字檔!A:B, 2, 0))</f>
        <v>0</v>
      </c>
      <c r="D857" s="5">
        <f>IF(ISERROR(VLOOKUP($A$857, 文字檔!C:D, 2, 0)),0,VLOOKUP($A$857, 文字檔!C:D, 2, 0))</f>
        <v>0</v>
      </c>
      <c r="E857" s="5">
        <f>IF(ISERROR(VLOOKUP($A$857, 文字檔!E:F, 2, 0)),0,VLOOKUP($A$857, 文字檔!E:F, 2, 0))</f>
        <v>0</v>
      </c>
      <c r="F857" s="5">
        <f>IF(ISERROR(VLOOKUP($A$857, 文字檔!G:H, 2, 0)),0,VLOOKUP($A$857, 文字檔!G:H, 2, 0))</f>
        <v>0</v>
      </c>
      <c r="G857" s="5">
        <f>IF(ISERROR(VLOOKUP($A$857, 文字檔!I:J, 2, 0)),0,VLOOKUP($A$857, 文字檔!I:J, 2, 0))</f>
        <v>0</v>
      </c>
      <c r="H857" s="5">
        <f>IF(ISERROR(VLOOKUP($A$857, 文字檔!K:L, 2, 0)),0,VLOOKUP($A$857, 文字檔!K:L, 2, 0))</f>
        <v>0</v>
      </c>
      <c r="I857" s="5">
        <f>IF(ISERROR(VLOOKUP($A$857, 文字檔!M:N, 2, 0)),0,VLOOKUP($A$857, 文字檔!M:N, 2, 0))</f>
        <v>0</v>
      </c>
      <c r="J857" s="5">
        <f>IF(ISERROR(VLOOKUP($A$857, 文字檔!O:P, 2, 0)),0,VLOOKUP($A$857, 文字檔!O:P, 2, 0))</f>
        <v>0</v>
      </c>
      <c r="K857">
        <f>IF(ISERROR(VLOOKUP($A$857, 文字檔!Q:R, 2, 0)),0,VLOOKUP($A$857, 文字檔!Q:R, 2, 0))</f>
        <v>0</v>
      </c>
      <c r="L857">
        <f>IF(ISERROR(VLOOKUP($A$857, 文字檔!S:T, 2, 0)),0,VLOOKUP($A$857, 文字檔!S:T, 2, 0))</f>
        <v>0</v>
      </c>
      <c r="M857">
        <f>IF(ISERROR(VLOOKUP($A$857, 文字檔!U:V, 2, 0)),0,VLOOKUP($A$857, 文字檔!U:V, 2, 0))</f>
        <v>0</v>
      </c>
      <c r="N857">
        <f>IF(ISERROR(VLOOKUP($A$857, 文字檔!W:X, 2, 0)),0,VLOOKUP($A$857, 文字檔!W:X, 2, 0))</f>
        <v>0</v>
      </c>
      <c r="O857">
        <f>IF(ISERROR(VLOOKUP($A$857, 文字檔!Y:Z, 2, 0)),0,VLOOKUP($A$857, 文字檔!Y:Z, 2, 0))</f>
        <v>0</v>
      </c>
      <c r="P857">
        <f>IF(ISERROR(VLOOKUP($A$857, 文字檔!AA:AB, 2, 0)),0,VLOOKUP($A$857, 文字檔!AA:AB, 2, 0))</f>
        <v>0</v>
      </c>
    </row>
    <row r="858" spans="1:16" ht="16.2">
      <c r="A858" s="7">
        <v>44594</v>
      </c>
      <c r="B858" s="5">
        <f>SUMPRODUCT($C$2:$P$2,$C$858:$P$858)</f>
        <v>0</v>
      </c>
      <c r="C858" s="5">
        <f>IF(ISERROR(VLOOKUP($A$858, 文字檔!A:B, 2, 0)),0,VLOOKUP($A$858, 文字檔!A:B, 2, 0))</f>
        <v>0</v>
      </c>
      <c r="D858" s="5">
        <f>IF(ISERROR(VLOOKUP($A$858, 文字檔!C:D, 2, 0)),0,VLOOKUP($A$858, 文字檔!C:D, 2, 0))</f>
        <v>0</v>
      </c>
      <c r="E858" s="5">
        <f>IF(ISERROR(VLOOKUP($A$858, 文字檔!E:F, 2, 0)),0,VLOOKUP($A$858, 文字檔!E:F, 2, 0))</f>
        <v>0</v>
      </c>
      <c r="F858" s="5">
        <f>IF(ISERROR(VLOOKUP($A$858, 文字檔!G:H, 2, 0)),0,VLOOKUP($A$858, 文字檔!G:H, 2, 0))</f>
        <v>0</v>
      </c>
      <c r="G858" s="5">
        <f>IF(ISERROR(VLOOKUP($A$858, 文字檔!I:J, 2, 0)),0,VLOOKUP($A$858, 文字檔!I:J, 2, 0))</f>
        <v>0</v>
      </c>
      <c r="H858" s="5">
        <f>IF(ISERROR(VLOOKUP($A$858, 文字檔!K:L, 2, 0)),0,VLOOKUP($A$858, 文字檔!K:L, 2, 0))</f>
        <v>0</v>
      </c>
      <c r="I858" s="5">
        <f>IF(ISERROR(VLOOKUP($A$858, 文字檔!M:N, 2, 0)),0,VLOOKUP($A$858, 文字檔!M:N, 2, 0))</f>
        <v>0</v>
      </c>
      <c r="J858" s="5">
        <f>IF(ISERROR(VLOOKUP($A$858, 文字檔!O:P, 2, 0)),0,VLOOKUP($A$858, 文字檔!O:P, 2, 0))</f>
        <v>0</v>
      </c>
      <c r="K858">
        <f>IF(ISERROR(VLOOKUP($A$858, 文字檔!Q:R, 2, 0)),0,VLOOKUP($A$858, 文字檔!Q:R, 2, 0))</f>
        <v>0</v>
      </c>
      <c r="L858">
        <f>IF(ISERROR(VLOOKUP($A$858, 文字檔!S:T, 2, 0)),0,VLOOKUP($A$858, 文字檔!S:T, 2, 0))</f>
        <v>0</v>
      </c>
      <c r="M858">
        <f>IF(ISERROR(VLOOKUP($A$858, 文字檔!U:V, 2, 0)),0,VLOOKUP($A$858, 文字檔!U:V, 2, 0))</f>
        <v>0</v>
      </c>
      <c r="N858">
        <f>IF(ISERROR(VLOOKUP($A$858, 文字檔!W:X, 2, 0)),0,VLOOKUP($A$858, 文字檔!W:X, 2, 0))</f>
        <v>0</v>
      </c>
      <c r="O858">
        <f>IF(ISERROR(VLOOKUP($A$858, 文字檔!Y:Z, 2, 0)),0,VLOOKUP($A$858, 文字檔!Y:Z, 2, 0))</f>
        <v>0</v>
      </c>
      <c r="P858">
        <f>IF(ISERROR(VLOOKUP($A$858, 文字檔!AA:AB, 2, 0)),0,VLOOKUP($A$858, 文字檔!AA:AB, 2, 0))</f>
        <v>0</v>
      </c>
    </row>
    <row r="859" spans="1:16" ht="16.2">
      <c r="A859" s="7">
        <v>44595</v>
      </c>
      <c r="B859" s="5">
        <f>SUMPRODUCT($C$2:$P$2,$C$859:$P$859)</f>
        <v>0</v>
      </c>
      <c r="C859" s="5">
        <f>IF(ISERROR(VLOOKUP($A$859, 文字檔!A:B, 2, 0)),0,VLOOKUP($A$859, 文字檔!A:B, 2, 0))</f>
        <v>0</v>
      </c>
      <c r="D859" s="5">
        <f>IF(ISERROR(VLOOKUP($A$859, 文字檔!C:D, 2, 0)),0,VLOOKUP($A$859, 文字檔!C:D, 2, 0))</f>
        <v>0</v>
      </c>
      <c r="E859" s="5">
        <f>IF(ISERROR(VLOOKUP($A$859, 文字檔!E:F, 2, 0)),0,VLOOKUP($A$859, 文字檔!E:F, 2, 0))</f>
        <v>0</v>
      </c>
      <c r="F859" s="5">
        <f>IF(ISERROR(VLOOKUP($A$859, 文字檔!G:H, 2, 0)),0,VLOOKUP($A$859, 文字檔!G:H, 2, 0))</f>
        <v>0</v>
      </c>
      <c r="G859" s="5">
        <f>IF(ISERROR(VLOOKUP($A$859, 文字檔!I:J, 2, 0)),0,VLOOKUP($A$859, 文字檔!I:J, 2, 0))</f>
        <v>0</v>
      </c>
      <c r="H859" s="5">
        <f>IF(ISERROR(VLOOKUP($A$859, 文字檔!K:L, 2, 0)),0,VLOOKUP($A$859, 文字檔!K:L, 2, 0))</f>
        <v>0</v>
      </c>
      <c r="I859" s="5">
        <f>IF(ISERROR(VLOOKUP($A$859, 文字檔!M:N, 2, 0)),0,VLOOKUP($A$859, 文字檔!M:N, 2, 0))</f>
        <v>0</v>
      </c>
      <c r="J859" s="5">
        <f>IF(ISERROR(VLOOKUP($A$859, 文字檔!O:P, 2, 0)),0,VLOOKUP($A$859, 文字檔!O:P, 2, 0))</f>
        <v>0</v>
      </c>
      <c r="K859">
        <f>IF(ISERROR(VLOOKUP($A$859, 文字檔!Q:R, 2, 0)),0,VLOOKUP($A$859, 文字檔!Q:R, 2, 0))</f>
        <v>0</v>
      </c>
      <c r="L859">
        <f>IF(ISERROR(VLOOKUP($A$859, 文字檔!S:T, 2, 0)),0,VLOOKUP($A$859, 文字檔!S:T, 2, 0))</f>
        <v>0</v>
      </c>
      <c r="M859">
        <f>IF(ISERROR(VLOOKUP($A$859, 文字檔!U:V, 2, 0)),0,VLOOKUP($A$859, 文字檔!U:V, 2, 0))</f>
        <v>0</v>
      </c>
      <c r="N859">
        <f>IF(ISERROR(VLOOKUP($A$859, 文字檔!W:X, 2, 0)),0,VLOOKUP($A$859, 文字檔!W:X, 2, 0))</f>
        <v>0</v>
      </c>
      <c r="O859">
        <f>IF(ISERROR(VLOOKUP($A$859, 文字檔!Y:Z, 2, 0)),0,VLOOKUP($A$859, 文字檔!Y:Z, 2, 0))</f>
        <v>0</v>
      </c>
      <c r="P859">
        <f>IF(ISERROR(VLOOKUP($A$859, 文字檔!AA:AB, 2, 0)),0,VLOOKUP($A$859, 文字檔!AA:AB, 2, 0))</f>
        <v>0</v>
      </c>
    </row>
    <row r="860" spans="1:16" ht="16.2">
      <c r="A860" s="7">
        <v>44596</v>
      </c>
      <c r="B860" s="5">
        <f>SUMPRODUCT($C$2:$P$2,$C$860:$P$860)</f>
        <v>0</v>
      </c>
      <c r="C860" s="5">
        <f>IF(ISERROR(VLOOKUP($A$860, 文字檔!A:B, 2, 0)),0,VLOOKUP($A$860, 文字檔!A:B, 2, 0))</f>
        <v>0</v>
      </c>
      <c r="D860" s="5">
        <f>IF(ISERROR(VLOOKUP($A$860, 文字檔!C:D, 2, 0)),0,VLOOKUP($A$860, 文字檔!C:D, 2, 0))</f>
        <v>0</v>
      </c>
      <c r="E860" s="5">
        <f>IF(ISERROR(VLOOKUP($A$860, 文字檔!E:F, 2, 0)),0,VLOOKUP($A$860, 文字檔!E:F, 2, 0))</f>
        <v>0</v>
      </c>
      <c r="F860" s="5">
        <f>IF(ISERROR(VLOOKUP($A$860, 文字檔!G:H, 2, 0)),0,VLOOKUP($A$860, 文字檔!G:H, 2, 0))</f>
        <v>0</v>
      </c>
      <c r="G860" s="5">
        <f>IF(ISERROR(VLOOKUP($A$860, 文字檔!I:J, 2, 0)),0,VLOOKUP($A$860, 文字檔!I:J, 2, 0))</f>
        <v>0</v>
      </c>
      <c r="H860" s="5">
        <f>IF(ISERROR(VLOOKUP($A$860, 文字檔!K:L, 2, 0)),0,VLOOKUP($A$860, 文字檔!K:L, 2, 0))</f>
        <v>0</v>
      </c>
      <c r="I860" s="5">
        <f>IF(ISERROR(VLOOKUP($A$860, 文字檔!M:N, 2, 0)),0,VLOOKUP($A$860, 文字檔!M:N, 2, 0))</f>
        <v>0</v>
      </c>
      <c r="J860" s="5">
        <f>IF(ISERROR(VLOOKUP($A$860, 文字檔!O:P, 2, 0)),0,VLOOKUP($A$860, 文字檔!O:P, 2, 0))</f>
        <v>0</v>
      </c>
      <c r="K860">
        <f>IF(ISERROR(VLOOKUP($A$860, 文字檔!Q:R, 2, 0)),0,VLOOKUP($A$860, 文字檔!Q:R, 2, 0))</f>
        <v>0</v>
      </c>
      <c r="L860">
        <f>IF(ISERROR(VLOOKUP($A$860, 文字檔!S:T, 2, 0)),0,VLOOKUP($A$860, 文字檔!S:T, 2, 0))</f>
        <v>0</v>
      </c>
      <c r="M860">
        <f>IF(ISERROR(VLOOKUP($A$860, 文字檔!U:V, 2, 0)),0,VLOOKUP($A$860, 文字檔!U:V, 2, 0))</f>
        <v>0</v>
      </c>
      <c r="N860">
        <f>IF(ISERROR(VLOOKUP($A$860, 文字檔!W:X, 2, 0)),0,VLOOKUP($A$860, 文字檔!W:X, 2, 0))</f>
        <v>0</v>
      </c>
      <c r="O860">
        <f>IF(ISERROR(VLOOKUP($A$860, 文字檔!Y:Z, 2, 0)),0,VLOOKUP($A$860, 文字檔!Y:Z, 2, 0))</f>
        <v>0</v>
      </c>
      <c r="P860">
        <f>IF(ISERROR(VLOOKUP($A$860, 文字檔!AA:AB, 2, 0)),0,VLOOKUP($A$860, 文字檔!AA:AB, 2, 0))</f>
        <v>0</v>
      </c>
    </row>
    <row r="861" spans="1:16" ht="16.2">
      <c r="A861" s="7">
        <v>44597</v>
      </c>
      <c r="B861" s="5">
        <f>SUMPRODUCT($C$2:$P$2,$C$861:$P$861)</f>
        <v>0</v>
      </c>
      <c r="C861" s="5">
        <f>IF(ISERROR(VLOOKUP($A$861, 文字檔!A:B, 2, 0)),0,VLOOKUP($A$861, 文字檔!A:B, 2, 0))</f>
        <v>0</v>
      </c>
      <c r="D861" s="5">
        <f>IF(ISERROR(VLOOKUP($A$861, 文字檔!C:D, 2, 0)),0,VLOOKUP($A$861, 文字檔!C:D, 2, 0))</f>
        <v>0</v>
      </c>
      <c r="E861" s="5">
        <f>IF(ISERROR(VLOOKUP($A$861, 文字檔!E:F, 2, 0)),0,VLOOKUP($A$861, 文字檔!E:F, 2, 0))</f>
        <v>0</v>
      </c>
      <c r="F861" s="5">
        <f>IF(ISERROR(VLOOKUP($A$861, 文字檔!G:H, 2, 0)),0,VLOOKUP($A$861, 文字檔!G:H, 2, 0))</f>
        <v>0</v>
      </c>
      <c r="G861" s="5">
        <f>IF(ISERROR(VLOOKUP($A$861, 文字檔!I:J, 2, 0)),0,VLOOKUP($A$861, 文字檔!I:J, 2, 0))</f>
        <v>0</v>
      </c>
      <c r="H861" s="5">
        <f>IF(ISERROR(VLOOKUP($A$861, 文字檔!K:L, 2, 0)),0,VLOOKUP($A$861, 文字檔!K:L, 2, 0))</f>
        <v>0</v>
      </c>
      <c r="I861" s="5">
        <f>IF(ISERROR(VLOOKUP($A$861, 文字檔!M:N, 2, 0)),0,VLOOKUP($A$861, 文字檔!M:N, 2, 0))</f>
        <v>0</v>
      </c>
      <c r="J861" s="5">
        <f>IF(ISERROR(VLOOKUP($A$861, 文字檔!O:P, 2, 0)),0,VLOOKUP($A$861, 文字檔!O:P, 2, 0))</f>
        <v>0</v>
      </c>
      <c r="K861">
        <f>IF(ISERROR(VLOOKUP($A$861, 文字檔!Q:R, 2, 0)),0,VLOOKUP($A$861, 文字檔!Q:R, 2, 0))</f>
        <v>0</v>
      </c>
      <c r="L861">
        <f>IF(ISERROR(VLOOKUP($A$861, 文字檔!S:T, 2, 0)),0,VLOOKUP($A$861, 文字檔!S:T, 2, 0))</f>
        <v>0</v>
      </c>
      <c r="M861">
        <f>IF(ISERROR(VLOOKUP($A$861, 文字檔!U:V, 2, 0)),0,VLOOKUP($A$861, 文字檔!U:V, 2, 0))</f>
        <v>0</v>
      </c>
      <c r="N861">
        <f>IF(ISERROR(VLOOKUP($A$861, 文字檔!W:X, 2, 0)),0,VLOOKUP($A$861, 文字檔!W:X, 2, 0))</f>
        <v>0</v>
      </c>
      <c r="O861">
        <f>IF(ISERROR(VLOOKUP($A$861, 文字檔!Y:Z, 2, 0)),0,VLOOKUP($A$861, 文字檔!Y:Z, 2, 0))</f>
        <v>0</v>
      </c>
      <c r="P861">
        <f>IF(ISERROR(VLOOKUP($A$861, 文字檔!AA:AB, 2, 0)),0,VLOOKUP($A$861, 文字檔!AA:AB, 2, 0))</f>
        <v>0</v>
      </c>
    </row>
    <row r="862" spans="1:16" ht="16.2">
      <c r="A862" s="7">
        <v>44598</v>
      </c>
      <c r="B862" s="5">
        <f>SUMPRODUCT($C$2:$P$2,$C$862:$P$862)</f>
        <v>0</v>
      </c>
      <c r="C862" s="5">
        <f>IF(ISERROR(VLOOKUP($A$862, 文字檔!A:B, 2, 0)),0,VLOOKUP($A$862, 文字檔!A:B, 2, 0))</f>
        <v>0</v>
      </c>
      <c r="D862" s="5">
        <f>IF(ISERROR(VLOOKUP($A$862, 文字檔!C:D, 2, 0)),0,VLOOKUP($A$862, 文字檔!C:D, 2, 0))</f>
        <v>0</v>
      </c>
      <c r="E862" s="5">
        <f>IF(ISERROR(VLOOKUP($A$862, 文字檔!E:F, 2, 0)),0,VLOOKUP($A$862, 文字檔!E:F, 2, 0))</f>
        <v>0</v>
      </c>
      <c r="F862" s="5">
        <f>IF(ISERROR(VLOOKUP($A$862, 文字檔!G:H, 2, 0)),0,VLOOKUP($A$862, 文字檔!G:H, 2, 0))</f>
        <v>0</v>
      </c>
      <c r="G862" s="5">
        <f>IF(ISERROR(VLOOKUP($A$862, 文字檔!I:J, 2, 0)),0,VLOOKUP($A$862, 文字檔!I:J, 2, 0))</f>
        <v>0</v>
      </c>
      <c r="H862" s="5">
        <f>IF(ISERROR(VLOOKUP($A$862, 文字檔!K:L, 2, 0)),0,VLOOKUP($A$862, 文字檔!K:L, 2, 0))</f>
        <v>0</v>
      </c>
      <c r="I862" s="5">
        <f>IF(ISERROR(VLOOKUP($A$862, 文字檔!M:N, 2, 0)),0,VLOOKUP($A$862, 文字檔!M:N, 2, 0))</f>
        <v>0</v>
      </c>
      <c r="J862" s="5">
        <f>IF(ISERROR(VLOOKUP($A$862, 文字檔!O:P, 2, 0)),0,VLOOKUP($A$862, 文字檔!O:P, 2, 0))</f>
        <v>0</v>
      </c>
      <c r="K862">
        <f>IF(ISERROR(VLOOKUP($A$862, 文字檔!Q:R, 2, 0)),0,VLOOKUP($A$862, 文字檔!Q:R, 2, 0))</f>
        <v>0</v>
      </c>
      <c r="L862">
        <f>IF(ISERROR(VLOOKUP($A$862, 文字檔!S:T, 2, 0)),0,VLOOKUP($A$862, 文字檔!S:T, 2, 0))</f>
        <v>0</v>
      </c>
      <c r="M862">
        <f>IF(ISERROR(VLOOKUP($A$862, 文字檔!U:V, 2, 0)),0,VLOOKUP($A$862, 文字檔!U:V, 2, 0))</f>
        <v>0</v>
      </c>
      <c r="N862">
        <f>IF(ISERROR(VLOOKUP($A$862, 文字檔!W:X, 2, 0)),0,VLOOKUP($A$862, 文字檔!W:X, 2, 0))</f>
        <v>0</v>
      </c>
      <c r="O862">
        <f>IF(ISERROR(VLOOKUP($A$862, 文字檔!Y:Z, 2, 0)),0,VLOOKUP($A$862, 文字檔!Y:Z, 2, 0))</f>
        <v>0</v>
      </c>
      <c r="P862">
        <f>IF(ISERROR(VLOOKUP($A$862, 文字檔!AA:AB, 2, 0)),0,VLOOKUP($A$862, 文字檔!AA:AB, 2, 0))</f>
        <v>0</v>
      </c>
    </row>
    <row r="863" spans="1:16" ht="16.2">
      <c r="A863" s="7">
        <v>44599</v>
      </c>
      <c r="B863" s="5">
        <f>SUMPRODUCT($C$2:$P$2,$C$863:$P$863)</f>
        <v>22891.78</v>
      </c>
      <c r="C863" s="5">
        <f>IF(ISERROR(VLOOKUP($A$863, 文字檔!A:B, 2, 0)),0,VLOOKUP($A$863, 文字檔!A:B, 2, 0))</f>
        <v>-37534.050000000003</v>
      </c>
      <c r="D863" s="5">
        <f>IF(ISERROR(VLOOKUP($A$863, 文字檔!C:D, 2, 0)),0,VLOOKUP($A$863, 文字檔!C:D, 2, 0))</f>
        <v>0</v>
      </c>
      <c r="E863" s="5">
        <f>IF(ISERROR(VLOOKUP($A$863, 文字檔!E:F, 2, 0)),0,VLOOKUP($A$863, 文字檔!E:F, 2, 0))</f>
        <v>0</v>
      </c>
      <c r="F863" s="5">
        <f>IF(ISERROR(VLOOKUP($A$863, 文字檔!G:H, 2, 0)),0,VLOOKUP($A$863, 文字檔!G:H, 2, 0))</f>
        <v>54800</v>
      </c>
      <c r="G863" s="5">
        <f>IF(ISERROR(VLOOKUP($A$863, 文字檔!I:J, 2, 0)),0,VLOOKUP($A$863, 文字檔!I:J, 2, 0))</f>
        <v>0</v>
      </c>
      <c r="H863" s="5">
        <f>IF(ISERROR(VLOOKUP($A$863, 文字檔!K:L, 2, 0)),0,VLOOKUP($A$863, 文字檔!K:L, 2, 0))</f>
        <v>6408.65</v>
      </c>
      <c r="I863" s="5">
        <f>IF(ISERROR(VLOOKUP($A$863, 文字檔!M:N, 2, 0)),0,VLOOKUP($A$863, 文字檔!M:N, 2, 0))</f>
        <v>40469.18</v>
      </c>
      <c r="J863" s="5">
        <f>IF(ISERROR(VLOOKUP($A$863, 文字檔!O:P, 2, 0)),0,VLOOKUP($A$863, 文字檔!O:P, 2, 0))</f>
        <v>0</v>
      </c>
      <c r="K863">
        <f>IF(ISERROR(VLOOKUP($A$863, 文字檔!Q:R, 2, 0)),0,VLOOKUP($A$863, 文字檔!Q:R, 2, 0))</f>
        <v>0</v>
      </c>
      <c r="L863">
        <f>IF(ISERROR(VLOOKUP($A$863, 文字檔!S:T, 2, 0)),0,VLOOKUP($A$863, 文字檔!S:T, 2, 0))</f>
        <v>-25867.040000000001</v>
      </c>
      <c r="M863">
        <f>IF(ISERROR(VLOOKUP($A$863, 文字檔!U:V, 2, 0)),0,VLOOKUP($A$863, 文字檔!U:V, 2, 0))</f>
        <v>-54800</v>
      </c>
      <c r="N863">
        <f>IF(ISERROR(VLOOKUP($A$863, 文字檔!W:X, 2, 0)),0,VLOOKUP($A$863, 文字檔!W:X, 2, 0))</f>
        <v>0</v>
      </c>
      <c r="O863">
        <f>IF(ISERROR(VLOOKUP($A$863, 文字檔!Y:Z, 2, 0)),0,VLOOKUP($A$863, 文字檔!Y:Z, 2, 0))</f>
        <v>39415.040000000001</v>
      </c>
      <c r="P863">
        <f>IF(ISERROR(VLOOKUP($A$863, 文字檔!AA:AB, 2, 0)),0,VLOOKUP($A$863, 文字檔!AA:AB, 2, 0))</f>
        <v>0</v>
      </c>
    </row>
    <row r="864" spans="1:16" ht="16.2">
      <c r="A864" s="7">
        <v>44600</v>
      </c>
      <c r="B864" s="5">
        <f>SUMPRODUCT($C$2:$P$2,$C$864:$P$864)</f>
        <v>-9370.2500000000018</v>
      </c>
      <c r="C864" s="5">
        <f>IF(ISERROR(VLOOKUP($A$864, 文字檔!A:B, 2, 0)),0,VLOOKUP($A$864, 文字檔!A:B, 2, 0))</f>
        <v>0</v>
      </c>
      <c r="D864" s="5">
        <f>IF(ISERROR(VLOOKUP($A$864, 文字檔!C:D, 2, 0)),0,VLOOKUP($A$864, 文字檔!C:D, 2, 0))</f>
        <v>-1138.3499999999999</v>
      </c>
      <c r="E864" s="5">
        <f>IF(ISERROR(VLOOKUP($A$864, 文字檔!E:F, 2, 0)),0,VLOOKUP($A$864, 文字檔!E:F, 2, 0))</f>
        <v>0</v>
      </c>
      <c r="F864" s="5">
        <f>IF(ISERROR(VLOOKUP($A$864, 文字檔!G:H, 2, 0)),0,VLOOKUP($A$864, 文字檔!G:H, 2, 0))</f>
        <v>8600</v>
      </c>
      <c r="G864" s="5">
        <f>IF(ISERROR(VLOOKUP($A$864, 文字檔!I:J, 2, 0)),0,VLOOKUP($A$864, 文字檔!I:J, 2, 0))</f>
        <v>0</v>
      </c>
      <c r="H864" s="5">
        <f>IF(ISERROR(VLOOKUP($A$864, 文字檔!K:L, 2, 0)),0,VLOOKUP($A$864, 文字檔!K:L, 2, 0))</f>
        <v>-14078.11</v>
      </c>
      <c r="I864" s="5">
        <f>IF(ISERROR(VLOOKUP($A$864, 文字檔!M:N, 2, 0)),0,VLOOKUP($A$864, 文字檔!M:N, 2, 0))</f>
        <v>8600</v>
      </c>
      <c r="J864" s="5">
        <f>IF(ISERROR(VLOOKUP($A$864, 文字檔!O:P, 2, 0)),0,VLOOKUP($A$864, 文字檔!O:P, 2, 0))</f>
        <v>0</v>
      </c>
      <c r="K864">
        <f>IF(ISERROR(VLOOKUP($A$864, 文字檔!Q:R, 2, 0)),0,VLOOKUP($A$864, 文字檔!Q:R, 2, 0))</f>
        <v>6862.85</v>
      </c>
      <c r="L864">
        <f>IF(ISERROR(VLOOKUP($A$864, 文字檔!S:T, 2, 0)),0,VLOOKUP($A$864, 文字檔!S:T, 2, 0))</f>
        <v>0</v>
      </c>
      <c r="M864">
        <f>IF(ISERROR(VLOOKUP($A$864, 文字檔!U:V, 2, 0)),0,VLOOKUP($A$864, 文字檔!U:V, 2, 0))</f>
        <v>-8600</v>
      </c>
      <c r="N864">
        <f>IF(ISERROR(VLOOKUP($A$864, 文字檔!W:X, 2, 0)),0,VLOOKUP($A$864, 文字檔!W:X, 2, 0))</f>
        <v>0</v>
      </c>
      <c r="O864">
        <f>IF(ISERROR(VLOOKUP($A$864, 文字檔!Y:Z, 2, 0)),0,VLOOKUP($A$864, 文字檔!Y:Z, 2, 0))</f>
        <v>6862.85</v>
      </c>
      <c r="P864">
        <f>IF(ISERROR(VLOOKUP($A$864, 文字檔!AA:AB, 2, 0)),0,VLOOKUP($A$864, 文字檔!AA:AB, 2, 0))</f>
        <v>-16479.490000000002</v>
      </c>
    </row>
    <row r="865" spans="1:16" ht="16.2">
      <c r="A865" s="7">
        <v>44601</v>
      </c>
      <c r="B865" s="5">
        <f>SUMPRODUCT($C$2:$P$2,$C$865:$P$865)</f>
        <v>220839.57</v>
      </c>
      <c r="C865" s="5">
        <f>IF(ISERROR(VLOOKUP($A$865, 文字檔!A:B, 2, 0)),0,VLOOKUP($A$865, 文字檔!A:B, 2, 0))</f>
        <v>6427.55</v>
      </c>
      <c r="D865" s="5">
        <f>IF(ISERROR(VLOOKUP($A$865, 文字檔!C:D, 2, 0)),0,VLOOKUP($A$865, 文字檔!C:D, 2, 0))</f>
        <v>36256.22</v>
      </c>
      <c r="E865" s="5">
        <f>IF(ISERROR(VLOOKUP($A$865, 文字檔!E:F, 2, 0)),0,VLOOKUP($A$865, 文字檔!E:F, 2, 0))</f>
        <v>0</v>
      </c>
      <c r="F865" s="5">
        <f>IF(ISERROR(VLOOKUP($A$865, 文字檔!G:H, 2, 0)),0,VLOOKUP($A$865, 文字檔!G:H, 2, 0))</f>
        <v>45000</v>
      </c>
      <c r="G865" s="5">
        <f>IF(ISERROR(VLOOKUP($A$865, 文字檔!I:J, 2, 0)),0,VLOOKUP($A$865, 文字檔!I:J, 2, 0))</f>
        <v>34860.300000000003</v>
      </c>
      <c r="H865" s="5">
        <f>IF(ISERROR(VLOOKUP($A$865, 文字檔!K:L, 2, 0)),0,VLOOKUP($A$865, 文字檔!K:L, 2, 0))</f>
        <v>-7284.17</v>
      </c>
      <c r="I865" s="5">
        <f>IF(ISERROR(VLOOKUP($A$865, 文字檔!M:N, 2, 0)),0,VLOOKUP($A$865, 文字檔!M:N, 2, 0))</f>
        <v>30920.15</v>
      </c>
      <c r="J865" s="5">
        <f>IF(ISERROR(VLOOKUP($A$865, 文字檔!O:P, 2, 0)),0,VLOOKUP($A$865, 文字檔!O:P, 2, 0))</f>
        <v>0</v>
      </c>
      <c r="K865">
        <f>IF(ISERROR(VLOOKUP($A$865, 文字檔!Q:R, 2, 0)),0,VLOOKUP($A$865, 文字檔!Q:R, 2, 0))</f>
        <v>45000</v>
      </c>
      <c r="L865">
        <f>IF(ISERROR(VLOOKUP($A$865, 文字檔!S:T, 2, 0)),0,VLOOKUP($A$865, 文字檔!S:T, 2, 0))</f>
        <v>0</v>
      </c>
      <c r="M865">
        <f>IF(ISERROR(VLOOKUP($A$865, 文字檔!U:V, 2, 0)),0,VLOOKUP($A$865, 文字檔!U:V, 2, 0))</f>
        <v>-45000</v>
      </c>
      <c r="N865">
        <f>IF(ISERROR(VLOOKUP($A$865, 文字檔!W:X, 2, 0)),0,VLOOKUP($A$865, 文字檔!W:X, 2, 0))</f>
        <v>29659.52</v>
      </c>
      <c r="O865">
        <f>IF(ISERROR(VLOOKUP($A$865, 文字檔!Y:Z, 2, 0)),0,VLOOKUP($A$865, 文字檔!Y:Z, 2, 0))</f>
        <v>45000</v>
      </c>
      <c r="P865">
        <f>IF(ISERROR(VLOOKUP($A$865, 文字檔!AA:AB, 2, 0)),0,VLOOKUP($A$865, 文字檔!AA:AB, 2, 0))</f>
        <v>0</v>
      </c>
    </row>
    <row r="866" spans="1:16" ht="16.2">
      <c r="A866" s="7">
        <v>44602</v>
      </c>
      <c r="B866" s="5">
        <f>SUMPRODUCT($C$2:$P$2,$C$866:$P$866)</f>
        <v>217924.50999999998</v>
      </c>
      <c r="C866" s="5">
        <f>IF(ISERROR(VLOOKUP($A$866, 文字檔!A:B, 2, 0)),0,VLOOKUP($A$866, 文字檔!A:B, 2, 0))</f>
        <v>0</v>
      </c>
      <c r="D866" s="5">
        <f>IF(ISERROR(VLOOKUP($A$866, 文字檔!C:D, 2, 0)),0,VLOOKUP($A$866, 文字檔!C:D, 2, 0))</f>
        <v>0</v>
      </c>
      <c r="E866" s="5">
        <f>IF(ISERROR(VLOOKUP($A$866, 文字檔!E:F, 2, 0)),0,VLOOKUP($A$866, 文字檔!E:F, 2, 0))</f>
        <v>0</v>
      </c>
      <c r="F866" s="5">
        <f>IF(ISERROR(VLOOKUP($A$866, 文字檔!G:H, 2, 0)),0,VLOOKUP($A$866, 文字檔!G:H, 2, 0))</f>
        <v>33800</v>
      </c>
      <c r="G866" s="5">
        <f>IF(ISERROR(VLOOKUP($A$866, 文字檔!I:J, 2, 0)),0,VLOOKUP($A$866, 文字檔!I:J, 2, 0))</f>
        <v>5454.09</v>
      </c>
      <c r="H866" s="5">
        <f>IF(ISERROR(VLOOKUP($A$866, 文字檔!K:L, 2, 0)),0,VLOOKUP($A$866, 文字檔!K:L, 2, 0))</f>
        <v>5109.59</v>
      </c>
      <c r="I866" s="5">
        <f>IF(ISERROR(VLOOKUP($A$866, 文字檔!M:N, 2, 0)),0,VLOOKUP($A$866, 文字檔!M:N, 2, 0))</f>
        <v>33800</v>
      </c>
      <c r="J866" s="5">
        <f>IF(ISERROR(VLOOKUP($A$866, 文字檔!O:P, 2, 0)),0,VLOOKUP($A$866, 文字檔!O:P, 2, 0))</f>
        <v>0</v>
      </c>
      <c r="K866">
        <f>IF(ISERROR(VLOOKUP($A$866, 文字檔!Q:R, 2, 0)),0,VLOOKUP($A$866, 文字檔!Q:R, 2, 0))</f>
        <v>33800</v>
      </c>
      <c r="L866">
        <f>IF(ISERROR(VLOOKUP($A$866, 文字檔!S:T, 2, 0)),0,VLOOKUP($A$866, 文字檔!S:T, 2, 0))</f>
        <v>0</v>
      </c>
      <c r="M866">
        <f>IF(ISERROR(VLOOKUP($A$866, 文字檔!U:V, 2, 0)),0,VLOOKUP($A$866, 文字檔!U:V, 2, 0))</f>
        <v>14707.28</v>
      </c>
      <c r="N866">
        <f>IF(ISERROR(VLOOKUP($A$866, 文字檔!W:X, 2, 0)),0,VLOOKUP($A$866, 文字檔!W:X, 2, 0))</f>
        <v>33800</v>
      </c>
      <c r="O866">
        <f>IF(ISERROR(VLOOKUP($A$866, 文字檔!Y:Z, 2, 0)),0,VLOOKUP($A$866, 文字檔!Y:Z, 2, 0))</f>
        <v>33800</v>
      </c>
      <c r="P866">
        <f>IF(ISERROR(VLOOKUP($A$866, 文字檔!AA:AB, 2, 0)),0,VLOOKUP($A$866, 文字檔!AA:AB, 2, 0))</f>
        <v>23653.55</v>
      </c>
    </row>
    <row r="867" spans="1:16" ht="16.2">
      <c r="A867" s="7">
        <v>44603</v>
      </c>
      <c r="B867" s="5">
        <f>SUMPRODUCT($C$2:$P$2,$C$867:$P$867)</f>
        <v>-83287.31</v>
      </c>
      <c r="C867" s="5">
        <f>IF(ISERROR(VLOOKUP($A$867, 文字檔!A:B, 2, 0)),0,VLOOKUP($A$867, 文字檔!A:B, 2, 0))</f>
        <v>5105.57</v>
      </c>
      <c r="D867" s="5">
        <f>IF(ISERROR(VLOOKUP($A$867, 文字檔!C:D, 2, 0)),0,VLOOKUP($A$867, 文字檔!C:D, 2, 0))</f>
        <v>0</v>
      </c>
      <c r="E867" s="5">
        <f>IF(ISERROR(VLOOKUP($A$867, 文字檔!E:F, 2, 0)),0,VLOOKUP($A$867, 文字檔!E:F, 2, 0))</f>
        <v>0</v>
      </c>
      <c r="F867" s="5">
        <f>IF(ISERROR(VLOOKUP($A$867, 文字檔!G:H, 2, 0)),0,VLOOKUP($A$867, 文字檔!G:H, 2, 0))</f>
        <v>-12200</v>
      </c>
      <c r="G867" s="5">
        <f>IF(ISERROR(VLOOKUP($A$867, 文字檔!I:J, 2, 0)),0,VLOOKUP($A$867, 文字檔!I:J, 2, 0))</f>
        <v>0</v>
      </c>
      <c r="H867" s="5">
        <f>IF(ISERROR(VLOOKUP($A$867, 文字檔!K:L, 2, 0)),0,VLOOKUP($A$867, 文字檔!K:L, 2, 0))</f>
        <v>0</v>
      </c>
      <c r="I867" s="5">
        <f>IF(ISERROR(VLOOKUP($A$867, 文字檔!M:N, 2, 0)),0,VLOOKUP($A$867, 文字檔!M:N, 2, 0))</f>
        <v>649.74</v>
      </c>
      <c r="J867" s="5">
        <f>IF(ISERROR(VLOOKUP($A$867, 文字檔!O:P, 2, 0)),0,VLOOKUP($A$867, 文字檔!O:P, 2, 0))</f>
        <v>0</v>
      </c>
      <c r="K867">
        <f>IF(ISERROR(VLOOKUP($A$867, 文字檔!Q:R, 2, 0)),0,VLOOKUP($A$867, 文字檔!Q:R, 2, 0))</f>
        <v>-12200</v>
      </c>
      <c r="L867">
        <f>IF(ISERROR(VLOOKUP($A$867, 文字檔!S:T, 2, 0)),0,VLOOKUP($A$867, 文字檔!S:T, 2, 0))</f>
        <v>0</v>
      </c>
      <c r="M867">
        <f>IF(ISERROR(VLOOKUP($A$867, 文字檔!U:V, 2, 0)),0,VLOOKUP($A$867, 文字檔!U:V, 2, 0))</f>
        <v>-12200</v>
      </c>
      <c r="N867">
        <f>IF(ISERROR(VLOOKUP($A$867, 文字檔!W:X, 2, 0)),0,VLOOKUP($A$867, 文字檔!W:X, 2, 0))</f>
        <v>-13548.13</v>
      </c>
      <c r="O867">
        <f>IF(ISERROR(VLOOKUP($A$867, 文字檔!Y:Z, 2, 0)),0,VLOOKUP($A$867, 文字檔!Y:Z, 2, 0))</f>
        <v>-26694.49</v>
      </c>
      <c r="P867">
        <f>IF(ISERROR(VLOOKUP($A$867, 文字檔!AA:AB, 2, 0)),0,VLOOKUP($A$867, 文字檔!AA:AB, 2, 0))</f>
        <v>-12200</v>
      </c>
    </row>
    <row r="868" spans="1:16" ht="16.2">
      <c r="A868" s="7">
        <v>44604</v>
      </c>
      <c r="B868" s="5">
        <f>SUMPRODUCT($C$2:$P$2,$C$868:$P$868)</f>
        <v>0</v>
      </c>
      <c r="C868" s="5">
        <f>IF(ISERROR(VLOOKUP($A$868, 文字檔!A:B, 2, 0)),0,VLOOKUP($A$868, 文字檔!A:B, 2, 0))</f>
        <v>0</v>
      </c>
      <c r="D868" s="5">
        <f>IF(ISERROR(VLOOKUP($A$868, 文字檔!C:D, 2, 0)),0,VLOOKUP($A$868, 文字檔!C:D, 2, 0))</f>
        <v>0</v>
      </c>
      <c r="E868" s="5">
        <f>IF(ISERROR(VLOOKUP($A$868, 文字檔!E:F, 2, 0)),0,VLOOKUP($A$868, 文字檔!E:F, 2, 0))</f>
        <v>0</v>
      </c>
      <c r="F868" s="5">
        <f>IF(ISERROR(VLOOKUP($A$868, 文字檔!G:H, 2, 0)),0,VLOOKUP($A$868, 文字檔!G:H, 2, 0))</f>
        <v>0</v>
      </c>
      <c r="G868" s="5">
        <f>IF(ISERROR(VLOOKUP($A$868, 文字檔!I:J, 2, 0)),0,VLOOKUP($A$868, 文字檔!I:J, 2, 0))</f>
        <v>0</v>
      </c>
      <c r="H868" s="5">
        <f>IF(ISERROR(VLOOKUP($A$868, 文字檔!K:L, 2, 0)),0,VLOOKUP($A$868, 文字檔!K:L, 2, 0))</f>
        <v>0</v>
      </c>
      <c r="I868" s="5">
        <f>IF(ISERROR(VLOOKUP($A$868, 文字檔!M:N, 2, 0)),0,VLOOKUP($A$868, 文字檔!M:N, 2, 0))</f>
        <v>0</v>
      </c>
      <c r="J868" s="5">
        <f>IF(ISERROR(VLOOKUP($A$868, 文字檔!O:P, 2, 0)),0,VLOOKUP($A$868, 文字檔!O:P, 2, 0))</f>
        <v>0</v>
      </c>
      <c r="K868">
        <f>IF(ISERROR(VLOOKUP($A$868, 文字檔!Q:R, 2, 0)),0,VLOOKUP($A$868, 文字檔!Q:R, 2, 0))</f>
        <v>0</v>
      </c>
      <c r="L868">
        <f>IF(ISERROR(VLOOKUP($A$868, 文字檔!S:T, 2, 0)),0,VLOOKUP($A$868, 文字檔!S:T, 2, 0))</f>
        <v>0</v>
      </c>
      <c r="M868">
        <f>IF(ISERROR(VLOOKUP($A$868, 文字檔!U:V, 2, 0)),0,VLOOKUP($A$868, 文字檔!U:V, 2, 0))</f>
        <v>0</v>
      </c>
      <c r="N868">
        <f>IF(ISERROR(VLOOKUP($A$868, 文字檔!W:X, 2, 0)),0,VLOOKUP($A$868, 文字檔!W:X, 2, 0))</f>
        <v>0</v>
      </c>
      <c r="O868">
        <f>IF(ISERROR(VLOOKUP($A$868, 文字檔!Y:Z, 2, 0)),0,VLOOKUP($A$868, 文字檔!Y:Z, 2, 0))</f>
        <v>0</v>
      </c>
      <c r="P868">
        <f>IF(ISERROR(VLOOKUP($A$868, 文字檔!AA:AB, 2, 0)),0,VLOOKUP($A$868, 文字檔!AA:AB, 2, 0))</f>
        <v>0</v>
      </c>
    </row>
    <row r="869" spans="1:16" ht="16.2">
      <c r="A869" s="7">
        <v>44605</v>
      </c>
      <c r="B869" s="5">
        <f>SUMPRODUCT($C$2:$P$2,$C$869:$P$869)</f>
        <v>0</v>
      </c>
      <c r="C869" s="5">
        <f>IF(ISERROR(VLOOKUP($A$869, 文字檔!A:B, 2, 0)),0,VLOOKUP($A$869, 文字檔!A:B, 2, 0))</f>
        <v>0</v>
      </c>
      <c r="D869" s="5">
        <f>IF(ISERROR(VLOOKUP($A$869, 文字檔!C:D, 2, 0)),0,VLOOKUP($A$869, 文字檔!C:D, 2, 0))</f>
        <v>0</v>
      </c>
      <c r="E869" s="5">
        <f>IF(ISERROR(VLOOKUP($A$869, 文字檔!E:F, 2, 0)),0,VLOOKUP($A$869, 文字檔!E:F, 2, 0))</f>
        <v>0</v>
      </c>
      <c r="F869" s="5">
        <f>IF(ISERROR(VLOOKUP($A$869, 文字檔!G:H, 2, 0)),0,VLOOKUP($A$869, 文字檔!G:H, 2, 0))</f>
        <v>0</v>
      </c>
      <c r="G869" s="5">
        <f>IF(ISERROR(VLOOKUP($A$869, 文字檔!I:J, 2, 0)),0,VLOOKUP($A$869, 文字檔!I:J, 2, 0))</f>
        <v>0</v>
      </c>
      <c r="H869" s="5">
        <f>IF(ISERROR(VLOOKUP($A$869, 文字檔!K:L, 2, 0)),0,VLOOKUP($A$869, 文字檔!K:L, 2, 0))</f>
        <v>0</v>
      </c>
      <c r="I869" s="5">
        <f>IF(ISERROR(VLOOKUP($A$869, 文字檔!M:N, 2, 0)),0,VLOOKUP($A$869, 文字檔!M:N, 2, 0))</f>
        <v>0</v>
      </c>
      <c r="J869" s="5">
        <f>IF(ISERROR(VLOOKUP($A$869, 文字檔!O:P, 2, 0)),0,VLOOKUP($A$869, 文字檔!O:P, 2, 0))</f>
        <v>0</v>
      </c>
      <c r="K869">
        <f>IF(ISERROR(VLOOKUP($A$869, 文字檔!Q:R, 2, 0)),0,VLOOKUP($A$869, 文字檔!Q:R, 2, 0))</f>
        <v>0</v>
      </c>
      <c r="L869">
        <f>IF(ISERROR(VLOOKUP($A$869, 文字檔!S:T, 2, 0)),0,VLOOKUP($A$869, 文字檔!S:T, 2, 0))</f>
        <v>0</v>
      </c>
      <c r="M869">
        <f>IF(ISERROR(VLOOKUP($A$869, 文字檔!U:V, 2, 0)),0,VLOOKUP($A$869, 文字檔!U:V, 2, 0))</f>
        <v>0</v>
      </c>
      <c r="N869">
        <f>IF(ISERROR(VLOOKUP($A$869, 文字檔!W:X, 2, 0)),0,VLOOKUP($A$869, 文字檔!W:X, 2, 0))</f>
        <v>0</v>
      </c>
      <c r="O869">
        <f>IF(ISERROR(VLOOKUP($A$869, 文字檔!Y:Z, 2, 0)),0,VLOOKUP($A$869, 文字檔!Y:Z, 2, 0))</f>
        <v>0</v>
      </c>
      <c r="P869">
        <f>IF(ISERROR(VLOOKUP($A$869, 文字檔!AA:AB, 2, 0)),0,VLOOKUP($A$869, 文字檔!AA:AB, 2, 0))</f>
        <v>0</v>
      </c>
    </row>
    <row r="870" spans="1:16" ht="16.2">
      <c r="A870" s="7">
        <v>44606</v>
      </c>
      <c r="B870" s="5">
        <f>SUMPRODUCT($C$2:$P$2,$C$870:$P$870)</f>
        <v>-182336.3</v>
      </c>
      <c r="C870" s="5">
        <f>IF(ISERROR(VLOOKUP($A$870, 文字檔!A:B, 2, 0)),0,VLOOKUP($A$870, 文字檔!A:B, 2, 0))</f>
        <v>4519.16</v>
      </c>
      <c r="D870" s="5">
        <f>IF(ISERROR(VLOOKUP($A$870, 文字檔!C:D, 2, 0)),0,VLOOKUP($A$870, 文字檔!C:D, 2, 0))</f>
        <v>-4938.62</v>
      </c>
      <c r="E870" s="5">
        <f>IF(ISERROR(VLOOKUP($A$870, 文字檔!E:F, 2, 0)),0,VLOOKUP($A$870, 文字檔!E:F, 2, 0))</f>
        <v>0</v>
      </c>
      <c r="F870" s="5">
        <f>IF(ISERROR(VLOOKUP($A$870, 文字檔!G:H, 2, 0)),0,VLOOKUP($A$870, 文字檔!G:H, 2, 0))</f>
        <v>-59800</v>
      </c>
      <c r="G870" s="5">
        <f>IF(ISERROR(VLOOKUP($A$870, 文字檔!I:J, 2, 0)),0,VLOOKUP($A$870, 文字檔!I:J, 2, 0))</f>
        <v>0</v>
      </c>
      <c r="H870" s="5">
        <f>IF(ISERROR(VLOOKUP($A$870, 文字檔!K:L, 2, 0)),0,VLOOKUP($A$870, 文字檔!K:L, 2, 0))</f>
        <v>14258.5</v>
      </c>
      <c r="I870" s="5">
        <f>IF(ISERROR(VLOOKUP($A$870, 文字檔!M:N, 2, 0)),0,VLOOKUP($A$870, 文字檔!M:N, 2, 0))</f>
        <v>0</v>
      </c>
      <c r="J870" s="5">
        <f>IF(ISERROR(VLOOKUP($A$870, 文字檔!O:P, 2, 0)),0,VLOOKUP($A$870, 文字檔!O:P, 2, 0))</f>
        <v>0</v>
      </c>
      <c r="K870">
        <f>IF(ISERROR(VLOOKUP($A$870, 文字檔!Q:R, 2, 0)),0,VLOOKUP($A$870, 文字檔!Q:R, 2, 0))</f>
        <v>-59800</v>
      </c>
      <c r="L870">
        <f>IF(ISERROR(VLOOKUP($A$870, 文字檔!S:T, 2, 0)),0,VLOOKUP($A$870, 文字檔!S:T, 2, 0))</f>
        <v>6119.64</v>
      </c>
      <c r="M870">
        <f>IF(ISERROR(VLOOKUP($A$870, 文字檔!U:V, 2, 0)),0,VLOOKUP($A$870, 文字檔!U:V, 2, 0))</f>
        <v>13510.28</v>
      </c>
      <c r="N870">
        <f>IF(ISERROR(VLOOKUP($A$870, 文字檔!W:X, 2, 0)),0,VLOOKUP($A$870, 文字檔!W:X, 2, 0))</f>
        <v>0</v>
      </c>
      <c r="O870">
        <f>IF(ISERROR(VLOOKUP($A$870, 文字檔!Y:Z, 2, 0)),0,VLOOKUP($A$870, 文字檔!Y:Z, 2, 0))</f>
        <v>-45382.95</v>
      </c>
      <c r="P870">
        <f>IF(ISERROR(VLOOKUP($A$870, 文字檔!AA:AB, 2, 0)),0,VLOOKUP($A$870, 文字檔!AA:AB, 2, 0))</f>
        <v>-50822.31</v>
      </c>
    </row>
    <row r="871" spans="1:16" ht="16.2">
      <c r="A871" s="7">
        <v>44607</v>
      </c>
      <c r="B871" s="5">
        <f>SUMPRODUCT($C$2:$P$2,$C$871:$P$871)</f>
        <v>-26750.609999999997</v>
      </c>
      <c r="C871" s="5">
        <f>IF(ISERROR(VLOOKUP($A$871, 文字檔!A:B, 2, 0)),0,VLOOKUP($A$871, 文字檔!A:B, 2, 0))</f>
        <v>0</v>
      </c>
      <c r="D871" s="5">
        <f>IF(ISERROR(VLOOKUP($A$871, 文字檔!C:D, 2, 0)),0,VLOOKUP($A$871, 文字檔!C:D, 2, 0))</f>
        <v>4600</v>
      </c>
      <c r="E871" s="5">
        <f>IF(ISERROR(VLOOKUP($A$871, 文字檔!E:F, 2, 0)),0,VLOOKUP($A$871, 文字檔!E:F, 2, 0))</f>
        <v>0</v>
      </c>
      <c r="F871" s="5">
        <f>IF(ISERROR(VLOOKUP($A$871, 文字檔!G:H, 2, 0)),0,VLOOKUP($A$871, 文字檔!G:H, 2, 0))</f>
        <v>-4600</v>
      </c>
      <c r="G871" s="5">
        <f>IF(ISERROR(VLOOKUP($A$871, 文字檔!I:J, 2, 0)),0,VLOOKUP($A$871, 文字檔!I:J, 2, 0))</f>
        <v>0</v>
      </c>
      <c r="H871" s="5">
        <f>IF(ISERROR(VLOOKUP($A$871, 文字檔!K:L, 2, 0)),0,VLOOKUP($A$871, 文字檔!K:L, 2, 0))</f>
        <v>9862.2800000000007</v>
      </c>
      <c r="I871" s="5">
        <f>IF(ISERROR(VLOOKUP($A$871, 文字檔!M:N, 2, 0)),0,VLOOKUP($A$871, 文字檔!M:N, 2, 0))</f>
        <v>-21935.38</v>
      </c>
      <c r="J871" s="5">
        <f>IF(ISERROR(VLOOKUP($A$871, 文字檔!O:P, 2, 0)),0,VLOOKUP($A$871, 文字檔!O:P, 2, 0))</f>
        <v>0</v>
      </c>
      <c r="K871">
        <f>IF(ISERROR(VLOOKUP($A$871, 文字檔!Q:R, 2, 0)),0,VLOOKUP($A$871, 文字檔!Q:R, 2, 0))</f>
        <v>-4600</v>
      </c>
      <c r="L871">
        <f>IF(ISERROR(VLOOKUP($A$871, 文字檔!S:T, 2, 0)),0,VLOOKUP($A$871, 文字檔!S:T, 2, 0))</f>
        <v>0</v>
      </c>
      <c r="M871">
        <f>IF(ISERROR(VLOOKUP($A$871, 文字檔!U:V, 2, 0)),0,VLOOKUP($A$871, 文字檔!U:V, 2, 0))</f>
        <v>4600</v>
      </c>
      <c r="N871">
        <f>IF(ISERROR(VLOOKUP($A$871, 文字檔!W:X, 2, 0)),0,VLOOKUP($A$871, 文字檔!W:X, 2, 0))</f>
        <v>-19277.509999999998</v>
      </c>
      <c r="O871">
        <f>IF(ISERROR(VLOOKUP($A$871, 文字檔!Y:Z, 2, 0)),0,VLOOKUP($A$871, 文字檔!Y:Z, 2, 0))</f>
        <v>4600</v>
      </c>
      <c r="P871">
        <f>IF(ISERROR(VLOOKUP($A$871, 文字檔!AA:AB, 2, 0)),0,VLOOKUP($A$871, 文字檔!AA:AB, 2, 0))</f>
        <v>0</v>
      </c>
    </row>
    <row r="872" spans="1:16" ht="16.2">
      <c r="A872" s="7">
        <v>44608</v>
      </c>
      <c r="B872" s="5">
        <f>SUMPRODUCT($C$2:$P$2,$C$872:$P$872)</f>
        <v>-4736.4300000000039</v>
      </c>
      <c r="C872" s="5">
        <f>IF(ISERROR(VLOOKUP($A$872, 文字檔!A:B, 2, 0)),0,VLOOKUP($A$872, 文字檔!A:B, 2, 0))</f>
        <v>0</v>
      </c>
      <c r="D872" s="5">
        <f>IF(ISERROR(VLOOKUP($A$872, 文字檔!C:D, 2, 0)),0,VLOOKUP($A$872, 文字檔!C:D, 2, 0))</f>
        <v>-44745.22</v>
      </c>
      <c r="E872" s="5">
        <f>IF(ISERROR(VLOOKUP($A$872, 文字檔!E:F, 2, 0)),0,VLOOKUP($A$872, 文字檔!E:F, 2, 0))</f>
        <v>0</v>
      </c>
      <c r="F872" s="5">
        <f>IF(ISERROR(VLOOKUP($A$872, 文字檔!G:H, 2, 0)),0,VLOOKUP($A$872, 文字檔!G:H, 2, 0))</f>
        <v>50253.79</v>
      </c>
      <c r="G872" s="5">
        <f>IF(ISERROR(VLOOKUP($A$872, 文字檔!I:J, 2, 0)),0,VLOOKUP($A$872, 文字檔!I:J, 2, 0))</f>
        <v>12109.56</v>
      </c>
      <c r="H872" s="5">
        <f>IF(ISERROR(VLOOKUP($A$872, 文字檔!K:L, 2, 0)),0,VLOOKUP($A$872, 文字檔!K:L, 2, 0))</f>
        <v>-5890.56</v>
      </c>
      <c r="I872" s="5">
        <f>IF(ISERROR(VLOOKUP($A$872, 文字檔!M:N, 2, 0)),0,VLOOKUP($A$872, 文字檔!M:N, 2, 0))</f>
        <v>-8939.85</v>
      </c>
      <c r="J872" s="5">
        <f>IF(ISERROR(VLOOKUP($A$872, 文字檔!O:P, 2, 0)),0,VLOOKUP($A$872, 文字檔!O:P, 2, 0))</f>
        <v>0</v>
      </c>
      <c r="K872">
        <f>IF(ISERROR(VLOOKUP($A$872, 文字檔!Q:R, 2, 0)),0,VLOOKUP($A$872, 文字檔!Q:R, 2, 0))</f>
        <v>50253.79</v>
      </c>
      <c r="L872">
        <f>IF(ISERROR(VLOOKUP($A$872, 文字檔!S:T, 2, 0)),0,VLOOKUP($A$872, 文字檔!S:T, 2, 0))</f>
        <v>0</v>
      </c>
      <c r="M872">
        <f>IF(ISERROR(VLOOKUP($A$872, 文字檔!U:V, 2, 0)),0,VLOOKUP($A$872, 文字檔!U:V, 2, 0))</f>
        <v>-51346.21</v>
      </c>
      <c r="N872">
        <f>IF(ISERROR(VLOOKUP($A$872, 文字檔!W:X, 2, 0)),0,VLOOKUP($A$872, 文字檔!W:X, 2, 0))</f>
        <v>0</v>
      </c>
      <c r="O872">
        <f>IF(ISERROR(VLOOKUP($A$872, 文字檔!Y:Z, 2, 0)),0,VLOOKUP($A$872, 文字檔!Y:Z, 2, 0))</f>
        <v>-6431.73</v>
      </c>
      <c r="P872">
        <f>IF(ISERROR(VLOOKUP($A$872, 文字檔!AA:AB, 2, 0)),0,VLOOKUP($A$872, 文字檔!AA:AB, 2, 0))</f>
        <v>0</v>
      </c>
    </row>
    <row r="873" spans="1:16" ht="16.2">
      <c r="A873" s="7">
        <v>44609</v>
      </c>
      <c r="B873" s="5">
        <f>SUMPRODUCT($C$2:$P$2,$C$873:$P$873)</f>
        <v>-41486.649999999994</v>
      </c>
      <c r="C873" s="5">
        <f>IF(ISERROR(VLOOKUP($A$873, 文字檔!A:B, 2, 0)),0,VLOOKUP($A$873, 文字檔!A:B, 2, 0))</f>
        <v>0</v>
      </c>
      <c r="D873" s="5">
        <f>IF(ISERROR(VLOOKUP($A$873, 文字檔!C:D, 2, 0)),0,VLOOKUP($A$873, 文字檔!C:D, 2, 0))</f>
        <v>0</v>
      </c>
      <c r="E873" s="5">
        <f>IF(ISERROR(VLOOKUP($A$873, 文字檔!E:F, 2, 0)),0,VLOOKUP($A$873, 文字檔!E:F, 2, 0))</f>
        <v>0</v>
      </c>
      <c r="F873" s="5">
        <f>IF(ISERROR(VLOOKUP($A$873, 文字檔!G:H, 2, 0)),0,VLOOKUP($A$873, 文字檔!G:H, 2, 0))</f>
        <v>0</v>
      </c>
      <c r="G873" s="5">
        <f>IF(ISERROR(VLOOKUP($A$873, 文字檔!I:J, 2, 0)),0,VLOOKUP($A$873, 文字檔!I:J, 2, 0))</f>
        <v>0</v>
      </c>
      <c r="H873" s="5">
        <f>IF(ISERROR(VLOOKUP($A$873, 文字檔!K:L, 2, 0)),0,VLOOKUP($A$873, 文字檔!K:L, 2, 0))</f>
        <v>-8096.41</v>
      </c>
      <c r="I873" s="5">
        <f>IF(ISERROR(VLOOKUP($A$873, 文字檔!M:N, 2, 0)),0,VLOOKUP($A$873, 文字檔!M:N, 2, 0))</f>
        <v>0</v>
      </c>
      <c r="J873" s="5">
        <f>IF(ISERROR(VLOOKUP($A$873, 文字檔!O:P, 2, 0)),0,VLOOKUP($A$873, 文字檔!O:P, 2, 0))</f>
        <v>0</v>
      </c>
      <c r="K873">
        <f>IF(ISERROR(VLOOKUP($A$873, 文字檔!Q:R, 2, 0)),0,VLOOKUP($A$873, 文字檔!Q:R, 2, 0))</f>
        <v>0</v>
      </c>
      <c r="L873">
        <f>IF(ISERROR(VLOOKUP($A$873, 文字檔!S:T, 2, 0)),0,VLOOKUP($A$873, 文字檔!S:T, 2, 0))</f>
        <v>0</v>
      </c>
      <c r="M873">
        <f>IF(ISERROR(VLOOKUP($A$873, 文字檔!U:V, 2, 0)),0,VLOOKUP($A$873, 文字檔!U:V, 2, 0))</f>
        <v>0</v>
      </c>
      <c r="N873">
        <f>IF(ISERROR(VLOOKUP($A$873, 文字檔!W:X, 2, 0)),0,VLOOKUP($A$873, 文字檔!W:X, 2, 0))</f>
        <v>-16694.099999999999</v>
      </c>
      <c r="O873">
        <f>IF(ISERROR(VLOOKUP($A$873, 文字檔!Y:Z, 2, 0)),0,VLOOKUP($A$873, 文字檔!Y:Z, 2, 0))</f>
        <v>0</v>
      </c>
      <c r="P873">
        <f>IF(ISERROR(VLOOKUP($A$873, 文字檔!AA:AB, 2, 0)),0,VLOOKUP($A$873, 文字檔!AA:AB, 2, 0))</f>
        <v>-16696.14</v>
      </c>
    </row>
    <row r="874" spans="1:16" ht="16.2">
      <c r="A874" s="7">
        <v>44610</v>
      </c>
      <c r="B874" s="5">
        <f>SUMPRODUCT($C$2:$P$2,$C$874:$P$874)</f>
        <v>3784.9599999999991</v>
      </c>
      <c r="C874" s="5">
        <f>IF(ISERROR(VLOOKUP($A$874, 文字檔!A:B, 2, 0)),0,VLOOKUP($A$874, 文字檔!A:B, 2, 0))</f>
        <v>30309.83</v>
      </c>
      <c r="D874" s="5">
        <f>IF(ISERROR(VLOOKUP($A$874, 文字檔!C:D, 2, 0)),0,VLOOKUP($A$874, 文字檔!C:D, 2, 0))</f>
        <v>0</v>
      </c>
      <c r="E874" s="5">
        <f>IF(ISERROR(VLOOKUP($A$874, 文字檔!E:F, 2, 0)),0,VLOOKUP($A$874, 文字檔!E:F, 2, 0))</f>
        <v>0</v>
      </c>
      <c r="F874" s="5">
        <f>IF(ISERROR(VLOOKUP($A$874, 文字檔!G:H, 2, 0)),0,VLOOKUP($A$874, 文字檔!G:H, 2, 0))</f>
        <v>0</v>
      </c>
      <c r="G874" s="5">
        <f>IF(ISERROR(VLOOKUP($A$874, 文字檔!I:J, 2, 0)),0,VLOOKUP($A$874, 文字檔!I:J, 2, 0))</f>
        <v>0</v>
      </c>
      <c r="H874" s="5">
        <f>IF(ISERROR(VLOOKUP($A$874, 文字檔!K:L, 2, 0)),0,VLOOKUP($A$874, 文字檔!K:L, 2, 0))</f>
        <v>7311.24</v>
      </c>
      <c r="I874" s="5">
        <f>IF(ISERROR(VLOOKUP($A$874, 文字檔!M:N, 2, 0)),0,VLOOKUP($A$874, 文字檔!M:N, 2, 0))</f>
        <v>0</v>
      </c>
      <c r="J874" s="5">
        <f>IF(ISERROR(VLOOKUP($A$874, 文字檔!O:P, 2, 0)),0,VLOOKUP($A$874, 文字檔!O:P, 2, 0))</f>
        <v>0</v>
      </c>
      <c r="K874">
        <f>IF(ISERROR(VLOOKUP($A$874, 文字檔!Q:R, 2, 0)),0,VLOOKUP($A$874, 文字檔!Q:R, 2, 0))</f>
        <v>0</v>
      </c>
      <c r="L874">
        <f>IF(ISERROR(VLOOKUP($A$874, 文字檔!S:T, 2, 0)),0,VLOOKUP($A$874, 文字檔!S:T, 2, 0))</f>
        <v>0</v>
      </c>
      <c r="M874">
        <f>IF(ISERROR(VLOOKUP($A$874, 文字檔!U:V, 2, 0)),0,VLOOKUP($A$874, 文字檔!U:V, 2, 0))</f>
        <v>0</v>
      </c>
      <c r="N874">
        <f>IF(ISERROR(VLOOKUP($A$874, 文字檔!W:X, 2, 0)),0,VLOOKUP($A$874, 文字檔!W:X, 2, 0))</f>
        <v>-14092.21</v>
      </c>
      <c r="O874">
        <f>IF(ISERROR(VLOOKUP($A$874, 文字檔!Y:Z, 2, 0)),0,VLOOKUP($A$874, 文字檔!Y:Z, 2, 0))</f>
        <v>-19743.900000000001</v>
      </c>
      <c r="P874">
        <f>IF(ISERROR(VLOOKUP($A$874, 文字檔!AA:AB, 2, 0)),0,VLOOKUP($A$874, 文字檔!AA:AB, 2, 0))</f>
        <v>0</v>
      </c>
    </row>
    <row r="875" spans="1:16" ht="16.2">
      <c r="A875" s="7">
        <v>44611</v>
      </c>
      <c r="B875" s="5">
        <f>SUMPRODUCT($C$2:$P$2,$C$875:$P$875)</f>
        <v>0</v>
      </c>
      <c r="C875" s="5">
        <f>IF(ISERROR(VLOOKUP($A$875, 文字檔!A:B, 2, 0)),0,VLOOKUP($A$875, 文字檔!A:B, 2, 0))</f>
        <v>0</v>
      </c>
      <c r="D875" s="5">
        <f>IF(ISERROR(VLOOKUP($A$875, 文字檔!C:D, 2, 0)),0,VLOOKUP($A$875, 文字檔!C:D, 2, 0))</f>
        <v>0</v>
      </c>
      <c r="E875" s="5">
        <f>IF(ISERROR(VLOOKUP($A$875, 文字檔!E:F, 2, 0)),0,VLOOKUP($A$875, 文字檔!E:F, 2, 0))</f>
        <v>0</v>
      </c>
      <c r="F875" s="5">
        <f>IF(ISERROR(VLOOKUP($A$875, 文字檔!G:H, 2, 0)),0,VLOOKUP($A$875, 文字檔!G:H, 2, 0))</f>
        <v>0</v>
      </c>
      <c r="G875" s="5">
        <f>IF(ISERROR(VLOOKUP($A$875, 文字檔!I:J, 2, 0)),0,VLOOKUP($A$875, 文字檔!I:J, 2, 0))</f>
        <v>0</v>
      </c>
      <c r="H875" s="5">
        <f>IF(ISERROR(VLOOKUP($A$875, 文字檔!K:L, 2, 0)),0,VLOOKUP($A$875, 文字檔!K:L, 2, 0))</f>
        <v>0</v>
      </c>
      <c r="I875" s="5">
        <f>IF(ISERROR(VLOOKUP($A$875, 文字檔!M:N, 2, 0)),0,VLOOKUP($A$875, 文字檔!M:N, 2, 0))</f>
        <v>0</v>
      </c>
      <c r="J875" s="5">
        <f>IF(ISERROR(VLOOKUP($A$875, 文字檔!O:P, 2, 0)),0,VLOOKUP($A$875, 文字檔!O:P, 2, 0))</f>
        <v>0</v>
      </c>
      <c r="K875">
        <f>IF(ISERROR(VLOOKUP($A$875, 文字檔!Q:R, 2, 0)),0,VLOOKUP($A$875, 文字檔!Q:R, 2, 0))</f>
        <v>0</v>
      </c>
      <c r="L875">
        <f>IF(ISERROR(VLOOKUP($A$875, 文字檔!S:T, 2, 0)),0,VLOOKUP($A$875, 文字檔!S:T, 2, 0))</f>
        <v>0</v>
      </c>
      <c r="M875">
        <f>IF(ISERROR(VLOOKUP($A$875, 文字檔!U:V, 2, 0)),0,VLOOKUP($A$875, 文字檔!U:V, 2, 0))</f>
        <v>0</v>
      </c>
      <c r="N875">
        <f>IF(ISERROR(VLOOKUP($A$875, 文字檔!W:X, 2, 0)),0,VLOOKUP($A$875, 文字檔!W:X, 2, 0))</f>
        <v>0</v>
      </c>
      <c r="O875">
        <f>IF(ISERROR(VLOOKUP($A$875, 文字檔!Y:Z, 2, 0)),0,VLOOKUP($A$875, 文字檔!Y:Z, 2, 0))</f>
        <v>0</v>
      </c>
      <c r="P875">
        <f>IF(ISERROR(VLOOKUP($A$875, 文字檔!AA:AB, 2, 0)),0,VLOOKUP($A$875, 文字檔!AA:AB, 2, 0))</f>
        <v>0</v>
      </c>
    </row>
    <row r="876" spans="1:16" ht="16.2">
      <c r="A876" s="7">
        <v>44612</v>
      </c>
      <c r="B876" s="5">
        <f>SUMPRODUCT($C$2:$P$2,$C$876:$P$876)</f>
        <v>0</v>
      </c>
      <c r="C876" s="5">
        <f>IF(ISERROR(VLOOKUP($A$876, 文字檔!A:B, 2, 0)),0,VLOOKUP($A$876, 文字檔!A:B, 2, 0))</f>
        <v>0</v>
      </c>
      <c r="D876" s="5">
        <f>IF(ISERROR(VLOOKUP($A$876, 文字檔!C:D, 2, 0)),0,VLOOKUP($A$876, 文字檔!C:D, 2, 0))</f>
        <v>0</v>
      </c>
      <c r="E876" s="5">
        <f>IF(ISERROR(VLOOKUP($A$876, 文字檔!E:F, 2, 0)),0,VLOOKUP($A$876, 文字檔!E:F, 2, 0))</f>
        <v>0</v>
      </c>
      <c r="F876" s="5">
        <f>IF(ISERROR(VLOOKUP($A$876, 文字檔!G:H, 2, 0)),0,VLOOKUP($A$876, 文字檔!G:H, 2, 0))</f>
        <v>0</v>
      </c>
      <c r="G876" s="5">
        <f>IF(ISERROR(VLOOKUP($A$876, 文字檔!I:J, 2, 0)),0,VLOOKUP($A$876, 文字檔!I:J, 2, 0))</f>
        <v>0</v>
      </c>
      <c r="H876" s="5">
        <f>IF(ISERROR(VLOOKUP($A$876, 文字檔!K:L, 2, 0)),0,VLOOKUP($A$876, 文字檔!K:L, 2, 0))</f>
        <v>0</v>
      </c>
      <c r="I876" s="5">
        <f>IF(ISERROR(VLOOKUP($A$876, 文字檔!M:N, 2, 0)),0,VLOOKUP($A$876, 文字檔!M:N, 2, 0))</f>
        <v>0</v>
      </c>
      <c r="J876" s="5">
        <f>IF(ISERROR(VLOOKUP($A$876, 文字檔!O:P, 2, 0)),0,VLOOKUP($A$876, 文字檔!O:P, 2, 0))</f>
        <v>0</v>
      </c>
      <c r="K876">
        <f>IF(ISERROR(VLOOKUP($A$876, 文字檔!Q:R, 2, 0)),0,VLOOKUP($A$876, 文字檔!Q:R, 2, 0))</f>
        <v>0</v>
      </c>
      <c r="L876">
        <f>IF(ISERROR(VLOOKUP($A$876, 文字檔!S:T, 2, 0)),0,VLOOKUP($A$876, 文字檔!S:T, 2, 0))</f>
        <v>0</v>
      </c>
      <c r="M876">
        <f>IF(ISERROR(VLOOKUP($A$876, 文字檔!U:V, 2, 0)),0,VLOOKUP($A$876, 文字檔!U:V, 2, 0))</f>
        <v>0</v>
      </c>
      <c r="N876">
        <f>IF(ISERROR(VLOOKUP($A$876, 文字檔!W:X, 2, 0)),0,VLOOKUP($A$876, 文字檔!W:X, 2, 0))</f>
        <v>0</v>
      </c>
      <c r="O876">
        <f>IF(ISERROR(VLOOKUP($A$876, 文字檔!Y:Z, 2, 0)),0,VLOOKUP($A$876, 文字檔!Y:Z, 2, 0))</f>
        <v>0</v>
      </c>
      <c r="P876">
        <f>IF(ISERROR(VLOOKUP($A$876, 文字檔!AA:AB, 2, 0)),0,VLOOKUP($A$876, 文字檔!AA:AB, 2, 0))</f>
        <v>0</v>
      </c>
    </row>
    <row r="877" spans="1:16" ht="16.2">
      <c r="A877" s="7">
        <v>44613</v>
      </c>
      <c r="B877" s="5">
        <f>SUMPRODUCT($C$2:$P$2,$C$877:$P$877)</f>
        <v>-18913.409999999996</v>
      </c>
      <c r="C877" s="5">
        <f>IF(ISERROR(VLOOKUP($A$877, 文字檔!A:B, 2, 0)),0,VLOOKUP($A$877, 文字檔!A:B, 2, 0))</f>
        <v>0</v>
      </c>
      <c r="D877" s="5">
        <f>IF(ISERROR(VLOOKUP($A$877, 文字檔!C:D, 2, 0)),0,VLOOKUP($A$877, 文字檔!C:D, 2, 0))</f>
        <v>0</v>
      </c>
      <c r="E877" s="5">
        <f>IF(ISERROR(VLOOKUP($A$877, 文字檔!E:F, 2, 0)),0,VLOOKUP($A$877, 文字檔!E:F, 2, 0))</f>
        <v>0</v>
      </c>
      <c r="F877" s="5">
        <f>IF(ISERROR(VLOOKUP($A$877, 文字檔!G:H, 2, 0)),0,VLOOKUP($A$877, 文字檔!G:H, 2, 0))</f>
        <v>0</v>
      </c>
      <c r="G877" s="5">
        <f>IF(ISERROR(VLOOKUP($A$877, 文字檔!I:J, 2, 0)),0,VLOOKUP($A$877, 文字檔!I:J, 2, 0))</f>
        <v>-37485.519999999997</v>
      </c>
      <c r="H877" s="5">
        <f>IF(ISERROR(VLOOKUP($A$877, 文字檔!K:L, 2, 0)),0,VLOOKUP($A$877, 文字檔!K:L, 2, 0))</f>
        <v>-9885.4599999999991</v>
      </c>
      <c r="I877" s="5">
        <f>IF(ISERROR(VLOOKUP($A$877, 文字檔!M:N, 2, 0)),0,VLOOKUP($A$877, 文字檔!M:N, 2, 0))</f>
        <v>0</v>
      </c>
      <c r="J877" s="5">
        <f>IF(ISERROR(VLOOKUP($A$877, 文字檔!O:P, 2, 0)),0,VLOOKUP($A$877, 文字檔!O:P, 2, 0))</f>
        <v>0</v>
      </c>
      <c r="K877">
        <f>IF(ISERROR(VLOOKUP($A$877, 文字檔!Q:R, 2, 0)),0,VLOOKUP($A$877, 文字檔!Q:R, 2, 0))</f>
        <v>0</v>
      </c>
      <c r="L877">
        <f>IF(ISERROR(VLOOKUP($A$877, 文字檔!S:T, 2, 0)),0,VLOOKUP($A$877, 文字檔!S:T, 2, 0))</f>
        <v>0</v>
      </c>
      <c r="M877">
        <f>IF(ISERROR(VLOOKUP($A$877, 文字檔!U:V, 2, 0)),0,VLOOKUP($A$877, 文字檔!U:V, 2, 0))</f>
        <v>0</v>
      </c>
      <c r="N877">
        <f>IF(ISERROR(VLOOKUP($A$877, 文字檔!W:X, 2, 0)),0,VLOOKUP($A$877, 文字檔!W:X, 2, 0))</f>
        <v>0</v>
      </c>
      <c r="O877">
        <f>IF(ISERROR(VLOOKUP($A$877, 文字檔!Y:Z, 2, 0)),0,VLOOKUP($A$877, 文字檔!Y:Z, 2, 0))</f>
        <v>28457.57</v>
      </c>
      <c r="P877">
        <f>IF(ISERROR(VLOOKUP($A$877, 文字檔!AA:AB, 2, 0)),0,VLOOKUP($A$877, 文字檔!AA:AB, 2, 0))</f>
        <v>0</v>
      </c>
    </row>
    <row r="878" spans="1:16" ht="16.2">
      <c r="A878" s="7">
        <v>44614</v>
      </c>
      <c r="B878" s="5">
        <f>SUMPRODUCT($C$2:$P$2,$C$878:$P$878)</f>
        <v>146105.65</v>
      </c>
      <c r="C878" s="5">
        <f>IF(ISERROR(VLOOKUP($A$878, 文字檔!A:B, 2, 0)),0,VLOOKUP($A$878, 文字檔!A:B, 2, 0))</f>
        <v>-15826.29</v>
      </c>
      <c r="D878" s="5">
        <f>IF(ISERROR(VLOOKUP($A$878, 文字檔!C:D, 2, 0)),0,VLOOKUP($A$878, 文字檔!C:D, 2, 0))</f>
        <v>35721.32</v>
      </c>
      <c r="E878" s="5">
        <f>IF(ISERROR(VLOOKUP($A$878, 文字檔!E:F, 2, 0)),0,VLOOKUP($A$878, 文字檔!E:F, 2, 0))</f>
        <v>0</v>
      </c>
      <c r="F878" s="5">
        <f>IF(ISERROR(VLOOKUP($A$878, 文字檔!G:H, 2, 0)),0,VLOOKUP($A$878, 文字檔!G:H, 2, 0))</f>
        <v>1063.9000000000001</v>
      </c>
      <c r="G878" s="5">
        <f>IF(ISERROR(VLOOKUP($A$878, 文字檔!I:J, 2, 0)),0,VLOOKUP($A$878, 文字檔!I:J, 2, 0))</f>
        <v>0</v>
      </c>
      <c r="H878" s="5">
        <f>IF(ISERROR(VLOOKUP($A$878, 文字檔!K:L, 2, 0)),0,VLOOKUP($A$878, 文字檔!K:L, 2, 0))</f>
        <v>-16681.14</v>
      </c>
      <c r="I878" s="5">
        <f>IF(ISERROR(VLOOKUP($A$878, 文字檔!M:N, 2, 0)),0,VLOOKUP($A$878, 文字檔!M:N, 2, 0))</f>
        <v>41457.360000000001</v>
      </c>
      <c r="J878" s="5">
        <f>IF(ISERROR(VLOOKUP($A$878, 文字檔!O:P, 2, 0)),0,VLOOKUP($A$878, 文字檔!O:P, 2, 0))</f>
        <v>0</v>
      </c>
      <c r="K878">
        <f>IF(ISERROR(VLOOKUP($A$878, 文字檔!Q:R, 2, 0)),0,VLOOKUP($A$878, 文字檔!Q:R, 2, 0))</f>
        <v>0</v>
      </c>
      <c r="L878">
        <f>IF(ISERROR(VLOOKUP($A$878, 文字檔!S:T, 2, 0)),0,VLOOKUP($A$878, 文字檔!S:T, 2, 0))</f>
        <v>26525.88</v>
      </c>
      <c r="M878">
        <f>IF(ISERROR(VLOOKUP($A$878, 文字檔!U:V, 2, 0)),0,VLOOKUP($A$878, 文字檔!U:V, 2, 0))</f>
        <v>23460.06</v>
      </c>
      <c r="N878">
        <f>IF(ISERROR(VLOOKUP($A$878, 文字檔!W:X, 2, 0)),0,VLOOKUP($A$878, 文字檔!W:X, 2, 0))</f>
        <v>0</v>
      </c>
      <c r="O878">
        <f>IF(ISERROR(VLOOKUP($A$878, 文字檔!Y:Z, 2, 0)),0,VLOOKUP($A$878, 文字檔!Y:Z, 2, 0))</f>
        <v>43522.01</v>
      </c>
      <c r="P878">
        <f>IF(ISERROR(VLOOKUP($A$878, 文字檔!AA:AB, 2, 0)),0,VLOOKUP($A$878, 文字檔!AA:AB, 2, 0))</f>
        <v>6862.55</v>
      </c>
    </row>
    <row r="879" spans="1:16" ht="16.2">
      <c r="A879" s="7">
        <v>44615</v>
      </c>
      <c r="B879" s="5">
        <f>SUMPRODUCT($C$2:$P$2,$C$879:$P$879)</f>
        <v>-110772.89</v>
      </c>
      <c r="C879" s="5">
        <f>IF(ISERROR(VLOOKUP($A$879, 文字檔!A:B, 2, 0)),0,VLOOKUP($A$879, 文字檔!A:B, 2, 0))</f>
        <v>0</v>
      </c>
      <c r="D879" s="5">
        <f>IF(ISERROR(VLOOKUP($A$879, 文字檔!C:D, 2, 0)),0,VLOOKUP($A$879, 文字檔!C:D, 2, 0))</f>
        <v>0</v>
      </c>
      <c r="E879" s="5">
        <f>IF(ISERROR(VLOOKUP($A$879, 文字檔!E:F, 2, 0)),0,VLOOKUP($A$879, 文字檔!E:F, 2, 0))</f>
        <v>0</v>
      </c>
      <c r="F879" s="5">
        <f>IF(ISERROR(VLOOKUP($A$879, 文字檔!G:H, 2, 0)),0,VLOOKUP($A$879, 文字檔!G:H, 2, 0))</f>
        <v>32800</v>
      </c>
      <c r="G879" s="5">
        <f>IF(ISERROR(VLOOKUP($A$879, 文字檔!I:J, 2, 0)),0,VLOOKUP($A$879, 文字檔!I:J, 2, 0))</f>
        <v>0</v>
      </c>
      <c r="H879" s="5">
        <f>IF(ISERROR(VLOOKUP($A$879, 文字檔!K:L, 2, 0)),0,VLOOKUP($A$879, 文字檔!K:L, 2, 0))</f>
        <v>-30017.24</v>
      </c>
      <c r="I879" s="5">
        <f>IF(ISERROR(VLOOKUP($A$879, 文字檔!M:N, 2, 0)),0,VLOOKUP($A$879, 文字檔!M:N, 2, 0))</f>
        <v>-54474.27</v>
      </c>
      <c r="J879" s="5">
        <f>IF(ISERROR(VLOOKUP($A$879, 文字檔!O:P, 2, 0)),0,VLOOKUP($A$879, 文字檔!O:P, 2, 0))</f>
        <v>0</v>
      </c>
      <c r="K879">
        <f>IF(ISERROR(VLOOKUP($A$879, 文字檔!Q:R, 2, 0)),0,VLOOKUP($A$879, 文字檔!Q:R, 2, 0))</f>
        <v>0</v>
      </c>
      <c r="L879">
        <f>IF(ISERROR(VLOOKUP($A$879, 文字檔!S:T, 2, 0)),0,VLOOKUP($A$879, 文字檔!S:T, 2, 0))</f>
        <v>0</v>
      </c>
      <c r="M879">
        <f>IF(ISERROR(VLOOKUP($A$879, 文字檔!U:V, 2, 0)),0,VLOOKUP($A$879, 文字檔!U:V, 2, 0))</f>
        <v>-32800</v>
      </c>
      <c r="N879">
        <f>IF(ISERROR(VLOOKUP($A$879, 文字檔!W:X, 2, 0)),0,VLOOKUP($A$879, 文字檔!W:X, 2, 0))</f>
        <v>0</v>
      </c>
      <c r="O879">
        <f>IF(ISERROR(VLOOKUP($A$879, 文字檔!Y:Z, 2, 0)),0,VLOOKUP($A$879, 文字檔!Y:Z, 2, 0))</f>
        <v>658.92</v>
      </c>
      <c r="P879">
        <f>IF(ISERROR(VLOOKUP($A$879, 文字檔!AA:AB, 2, 0)),0,VLOOKUP($A$879, 文字檔!AA:AB, 2, 0))</f>
        <v>-26940.3</v>
      </c>
    </row>
    <row r="880" spans="1:16" ht="16.2">
      <c r="A880" s="7">
        <v>44616</v>
      </c>
      <c r="B880" s="5">
        <f>SUMPRODUCT($C$2:$P$2,$C$880:$P$880)</f>
        <v>159912.81</v>
      </c>
      <c r="C880" s="5">
        <f>IF(ISERROR(VLOOKUP($A$880, 文字檔!A:B, 2, 0)),0,VLOOKUP($A$880, 文字檔!A:B, 2, 0))</f>
        <v>-48727.21</v>
      </c>
      <c r="D880" s="5">
        <f>IF(ISERROR(VLOOKUP($A$880, 文字檔!C:D, 2, 0)),0,VLOOKUP($A$880, 文字檔!C:D, 2, 0))</f>
        <v>0</v>
      </c>
      <c r="E880" s="5">
        <f>IF(ISERROR(VLOOKUP($A$880, 文字檔!E:F, 2, 0)),0,VLOOKUP($A$880, 文字檔!E:F, 2, 0))</f>
        <v>0</v>
      </c>
      <c r="F880" s="5">
        <f>IF(ISERROR(VLOOKUP($A$880, 文字檔!G:H, 2, 0)),0,VLOOKUP($A$880, 文字檔!G:H, 2, 0))</f>
        <v>-105200</v>
      </c>
      <c r="G880" s="5">
        <f>IF(ISERROR(VLOOKUP($A$880, 文字檔!I:J, 2, 0)),0,VLOOKUP($A$880, 文字檔!I:J, 2, 0))</f>
        <v>0</v>
      </c>
      <c r="H880" s="5">
        <f>IF(ISERROR(VLOOKUP($A$880, 文字檔!K:L, 2, 0)),0,VLOOKUP($A$880, 文字檔!K:L, 2, 0))</f>
        <v>32195.21</v>
      </c>
      <c r="I880" s="5">
        <f>IF(ISERROR(VLOOKUP($A$880, 文字檔!M:N, 2, 0)),0,VLOOKUP($A$880, 文字檔!M:N, 2, 0))</f>
        <v>89719.1</v>
      </c>
      <c r="J880" s="5">
        <f>IF(ISERROR(VLOOKUP($A$880, 文字檔!O:P, 2, 0)),0,VLOOKUP($A$880, 文字檔!O:P, 2, 0))</f>
        <v>0</v>
      </c>
      <c r="K880">
        <f>IF(ISERROR(VLOOKUP($A$880, 文字檔!Q:R, 2, 0)),0,VLOOKUP($A$880, 文字檔!Q:R, 2, 0))</f>
        <v>0</v>
      </c>
      <c r="L880">
        <f>IF(ISERROR(VLOOKUP($A$880, 文字檔!S:T, 2, 0)),0,VLOOKUP($A$880, 文字檔!S:T, 2, 0))</f>
        <v>0</v>
      </c>
      <c r="M880">
        <f>IF(ISERROR(VLOOKUP($A$880, 文字檔!U:V, 2, 0)),0,VLOOKUP($A$880, 文字檔!U:V, 2, 0))</f>
        <v>105200</v>
      </c>
      <c r="N880">
        <f>IF(ISERROR(VLOOKUP($A$880, 文字檔!W:X, 2, 0)),0,VLOOKUP($A$880, 文字檔!W:X, 2, 0))</f>
        <v>0</v>
      </c>
      <c r="O880">
        <f>IF(ISERROR(VLOOKUP($A$880, 文字檔!Y:Z, 2, 0)),0,VLOOKUP($A$880, 文字檔!Y:Z, 2, 0))</f>
        <v>42857.85</v>
      </c>
      <c r="P880">
        <f>IF(ISERROR(VLOOKUP($A$880, 文字檔!AA:AB, 2, 0)),0,VLOOKUP($A$880, 文字檔!AA:AB, 2, 0))</f>
        <v>43867.86</v>
      </c>
    </row>
    <row r="881" spans="1:16" ht="16.2">
      <c r="A881" s="7">
        <v>44617</v>
      </c>
      <c r="B881" s="5">
        <f>SUMPRODUCT($C$2:$P$2,$C$881:$P$881)</f>
        <v>-29980.699999999997</v>
      </c>
      <c r="C881" s="5">
        <f>IF(ISERROR(VLOOKUP($A$881, 文字檔!A:B, 2, 0)),0,VLOOKUP($A$881, 文字檔!A:B, 2, 0))</f>
        <v>0</v>
      </c>
      <c r="D881" s="5">
        <f>IF(ISERROR(VLOOKUP($A$881, 文字檔!C:D, 2, 0)),0,VLOOKUP($A$881, 文字檔!C:D, 2, 0))</f>
        <v>0</v>
      </c>
      <c r="E881" s="5">
        <f>IF(ISERROR(VLOOKUP($A$881, 文字檔!E:F, 2, 0)),0,VLOOKUP($A$881, 文字檔!E:F, 2, 0))</f>
        <v>0</v>
      </c>
      <c r="F881" s="5">
        <f>IF(ISERROR(VLOOKUP($A$881, 文字檔!G:H, 2, 0)),0,VLOOKUP($A$881, 文字檔!G:H, 2, 0))</f>
        <v>18000</v>
      </c>
      <c r="G881" s="5">
        <f>IF(ISERROR(VLOOKUP($A$881, 文字檔!I:J, 2, 0)),0,VLOOKUP($A$881, 文字檔!I:J, 2, 0))</f>
        <v>0</v>
      </c>
      <c r="H881" s="5">
        <f>IF(ISERROR(VLOOKUP($A$881, 文字檔!K:L, 2, 0)),0,VLOOKUP($A$881, 文字檔!K:L, 2, 0))</f>
        <v>0</v>
      </c>
      <c r="I881" s="5">
        <f>IF(ISERROR(VLOOKUP($A$881, 文字檔!M:N, 2, 0)),0,VLOOKUP($A$881, 文字檔!M:N, 2, 0))</f>
        <v>-23728.959999999999</v>
      </c>
      <c r="J881" s="5">
        <f>IF(ISERROR(VLOOKUP($A$881, 文字檔!O:P, 2, 0)),0,VLOOKUP($A$881, 文字檔!O:P, 2, 0))</f>
        <v>0</v>
      </c>
      <c r="K881">
        <f>IF(ISERROR(VLOOKUP($A$881, 文字檔!Q:R, 2, 0)),0,VLOOKUP($A$881, 文字檔!Q:R, 2, 0))</f>
        <v>0</v>
      </c>
      <c r="L881">
        <f>IF(ISERROR(VLOOKUP($A$881, 文字檔!S:T, 2, 0)),0,VLOOKUP($A$881, 文字檔!S:T, 2, 0))</f>
        <v>0</v>
      </c>
      <c r="M881">
        <f>IF(ISERROR(VLOOKUP($A$881, 文字檔!U:V, 2, 0)),0,VLOOKUP($A$881, 文字檔!U:V, 2, 0))</f>
        <v>-18000</v>
      </c>
      <c r="N881">
        <f>IF(ISERROR(VLOOKUP($A$881, 文字檔!W:X, 2, 0)),0,VLOOKUP($A$881, 文字檔!W:X, 2, 0))</f>
        <v>0</v>
      </c>
      <c r="O881">
        <f>IF(ISERROR(VLOOKUP($A$881, 文字檔!Y:Z, 2, 0)),0,VLOOKUP($A$881, 文字檔!Y:Z, 2, 0))</f>
        <v>11748.26</v>
      </c>
      <c r="P881">
        <f>IF(ISERROR(VLOOKUP($A$881, 文字檔!AA:AB, 2, 0)),0,VLOOKUP($A$881, 文字檔!AA:AB, 2, 0))</f>
        <v>-18000</v>
      </c>
    </row>
    <row r="882" spans="1:16" ht="16.2">
      <c r="A882" s="7">
        <v>44618</v>
      </c>
      <c r="B882" s="5">
        <f>SUMPRODUCT($C$2:$P$2,$C$882:$P$882)</f>
        <v>0</v>
      </c>
      <c r="C882" s="5">
        <f>IF(ISERROR(VLOOKUP($A$882, 文字檔!A:B, 2, 0)),0,VLOOKUP($A$882, 文字檔!A:B, 2, 0))</f>
        <v>0</v>
      </c>
      <c r="D882" s="5">
        <f>IF(ISERROR(VLOOKUP($A$882, 文字檔!C:D, 2, 0)),0,VLOOKUP($A$882, 文字檔!C:D, 2, 0))</f>
        <v>0</v>
      </c>
      <c r="E882" s="5">
        <f>IF(ISERROR(VLOOKUP($A$882, 文字檔!E:F, 2, 0)),0,VLOOKUP($A$882, 文字檔!E:F, 2, 0))</f>
        <v>0</v>
      </c>
      <c r="F882" s="5">
        <f>IF(ISERROR(VLOOKUP($A$882, 文字檔!G:H, 2, 0)),0,VLOOKUP($A$882, 文字檔!G:H, 2, 0))</f>
        <v>0</v>
      </c>
      <c r="G882" s="5">
        <f>IF(ISERROR(VLOOKUP($A$882, 文字檔!I:J, 2, 0)),0,VLOOKUP($A$882, 文字檔!I:J, 2, 0))</f>
        <v>0</v>
      </c>
      <c r="H882" s="5">
        <f>IF(ISERROR(VLOOKUP($A$882, 文字檔!K:L, 2, 0)),0,VLOOKUP($A$882, 文字檔!K:L, 2, 0))</f>
        <v>0</v>
      </c>
      <c r="I882" s="5">
        <f>IF(ISERROR(VLOOKUP($A$882, 文字檔!M:N, 2, 0)),0,VLOOKUP($A$882, 文字檔!M:N, 2, 0))</f>
        <v>0</v>
      </c>
      <c r="J882" s="5">
        <f>IF(ISERROR(VLOOKUP($A$882, 文字檔!O:P, 2, 0)),0,VLOOKUP($A$882, 文字檔!O:P, 2, 0))</f>
        <v>0</v>
      </c>
      <c r="K882">
        <f>IF(ISERROR(VLOOKUP($A$882, 文字檔!Q:R, 2, 0)),0,VLOOKUP($A$882, 文字檔!Q:R, 2, 0))</f>
        <v>0</v>
      </c>
      <c r="L882">
        <f>IF(ISERROR(VLOOKUP($A$882, 文字檔!S:T, 2, 0)),0,VLOOKUP($A$882, 文字檔!S:T, 2, 0))</f>
        <v>0</v>
      </c>
      <c r="M882">
        <f>IF(ISERROR(VLOOKUP($A$882, 文字檔!U:V, 2, 0)),0,VLOOKUP($A$882, 文字檔!U:V, 2, 0))</f>
        <v>0</v>
      </c>
      <c r="N882">
        <f>IF(ISERROR(VLOOKUP($A$882, 文字檔!W:X, 2, 0)),0,VLOOKUP($A$882, 文字檔!W:X, 2, 0))</f>
        <v>0</v>
      </c>
      <c r="O882">
        <f>IF(ISERROR(VLOOKUP($A$882, 文字檔!Y:Z, 2, 0)),0,VLOOKUP($A$882, 文字檔!Y:Z, 2, 0))</f>
        <v>0</v>
      </c>
      <c r="P882">
        <f>IF(ISERROR(VLOOKUP($A$882, 文字檔!AA:AB, 2, 0)),0,VLOOKUP($A$882, 文字檔!AA:AB, 2, 0))</f>
        <v>0</v>
      </c>
    </row>
    <row r="883" spans="1:16" ht="16.2">
      <c r="A883" s="7">
        <v>44619</v>
      </c>
      <c r="B883" s="5">
        <f>SUMPRODUCT($C$2:$P$2,$C$883:$P$883)</f>
        <v>0</v>
      </c>
      <c r="C883" s="5">
        <f>IF(ISERROR(VLOOKUP($A$883, 文字檔!A:B, 2, 0)),0,VLOOKUP($A$883, 文字檔!A:B, 2, 0))</f>
        <v>0</v>
      </c>
      <c r="D883" s="5">
        <f>IF(ISERROR(VLOOKUP($A$883, 文字檔!C:D, 2, 0)),0,VLOOKUP($A$883, 文字檔!C:D, 2, 0))</f>
        <v>0</v>
      </c>
      <c r="E883" s="5">
        <f>IF(ISERROR(VLOOKUP($A$883, 文字檔!E:F, 2, 0)),0,VLOOKUP($A$883, 文字檔!E:F, 2, 0))</f>
        <v>0</v>
      </c>
      <c r="F883" s="5">
        <f>IF(ISERROR(VLOOKUP($A$883, 文字檔!G:H, 2, 0)),0,VLOOKUP($A$883, 文字檔!G:H, 2, 0))</f>
        <v>0</v>
      </c>
      <c r="G883" s="5">
        <f>IF(ISERROR(VLOOKUP($A$883, 文字檔!I:J, 2, 0)),0,VLOOKUP($A$883, 文字檔!I:J, 2, 0))</f>
        <v>0</v>
      </c>
      <c r="H883" s="5">
        <f>IF(ISERROR(VLOOKUP($A$883, 文字檔!K:L, 2, 0)),0,VLOOKUP($A$883, 文字檔!K:L, 2, 0))</f>
        <v>0</v>
      </c>
      <c r="I883" s="5">
        <f>IF(ISERROR(VLOOKUP($A$883, 文字檔!M:N, 2, 0)),0,VLOOKUP($A$883, 文字檔!M:N, 2, 0))</f>
        <v>0</v>
      </c>
      <c r="J883" s="5">
        <f>IF(ISERROR(VLOOKUP($A$883, 文字檔!O:P, 2, 0)),0,VLOOKUP($A$883, 文字檔!O:P, 2, 0))</f>
        <v>0</v>
      </c>
      <c r="K883">
        <f>IF(ISERROR(VLOOKUP($A$883, 文字檔!Q:R, 2, 0)),0,VLOOKUP($A$883, 文字檔!Q:R, 2, 0))</f>
        <v>0</v>
      </c>
      <c r="L883">
        <f>IF(ISERROR(VLOOKUP($A$883, 文字檔!S:T, 2, 0)),0,VLOOKUP($A$883, 文字檔!S:T, 2, 0))</f>
        <v>0</v>
      </c>
      <c r="M883">
        <f>IF(ISERROR(VLOOKUP($A$883, 文字檔!U:V, 2, 0)),0,VLOOKUP($A$883, 文字檔!U:V, 2, 0))</f>
        <v>0</v>
      </c>
      <c r="N883">
        <f>IF(ISERROR(VLOOKUP($A$883, 文字檔!W:X, 2, 0)),0,VLOOKUP($A$883, 文字檔!W:X, 2, 0))</f>
        <v>0</v>
      </c>
      <c r="O883">
        <f>IF(ISERROR(VLOOKUP($A$883, 文字檔!Y:Z, 2, 0)),0,VLOOKUP($A$883, 文字檔!Y:Z, 2, 0))</f>
        <v>0</v>
      </c>
      <c r="P883">
        <f>IF(ISERROR(VLOOKUP($A$883, 文字檔!AA:AB, 2, 0)),0,VLOOKUP($A$883, 文字檔!AA:AB, 2, 0))</f>
        <v>0</v>
      </c>
    </row>
    <row r="884" spans="1:16" ht="16.2">
      <c r="A884" s="7">
        <v>44620</v>
      </c>
      <c r="B884" s="5">
        <f>SUMPRODUCT($C$2:$P$2,$C$884:$P$884)</f>
        <v>0</v>
      </c>
      <c r="C884" s="5">
        <f>IF(ISERROR(VLOOKUP($A$884, 文字檔!A:B, 2, 0)),0,VLOOKUP($A$884, 文字檔!A:B, 2, 0))</f>
        <v>0</v>
      </c>
      <c r="D884" s="5">
        <f>IF(ISERROR(VLOOKUP($A$884, 文字檔!C:D, 2, 0)),0,VLOOKUP($A$884, 文字檔!C:D, 2, 0))</f>
        <v>0</v>
      </c>
      <c r="E884" s="5">
        <f>IF(ISERROR(VLOOKUP($A$884, 文字檔!E:F, 2, 0)),0,VLOOKUP($A$884, 文字檔!E:F, 2, 0))</f>
        <v>0</v>
      </c>
      <c r="F884" s="5">
        <f>IF(ISERROR(VLOOKUP($A$884, 文字檔!G:H, 2, 0)),0,VLOOKUP($A$884, 文字檔!G:H, 2, 0))</f>
        <v>0</v>
      </c>
      <c r="G884" s="5">
        <f>IF(ISERROR(VLOOKUP($A$884, 文字檔!I:J, 2, 0)),0,VLOOKUP($A$884, 文字檔!I:J, 2, 0))</f>
        <v>0</v>
      </c>
      <c r="H884" s="5">
        <f>IF(ISERROR(VLOOKUP($A$884, 文字檔!K:L, 2, 0)),0,VLOOKUP($A$884, 文字檔!K:L, 2, 0))</f>
        <v>0</v>
      </c>
      <c r="I884" s="5">
        <f>IF(ISERROR(VLOOKUP($A$884, 文字檔!M:N, 2, 0)),0,VLOOKUP($A$884, 文字檔!M:N, 2, 0))</f>
        <v>0</v>
      </c>
      <c r="J884" s="5">
        <f>IF(ISERROR(VLOOKUP($A$884, 文字檔!O:P, 2, 0)),0,VLOOKUP($A$884, 文字檔!O:P, 2, 0))</f>
        <v>0</v>
      </c>
      <c r="K884">
        <f>IF(ISERROR(VLOOKUP($A$884, 文字檔!Q:R, 2, 0)),0,VLOOKUP($A$884, 文字檔!Q:R, 2, 0))</f>
        <v>0</v>
      </c>
      <c r="L884">
        <f>IF(ISERROR(VLOOKUP($A$884, 文字檔!S:T, 2, 0)),0,VLOOKUP($A$884, 文字檔!S:T, 2, 0))</f>
        <v>0</v>
      </c>
      <c r="M884">
        <f>IF(ISERROR(VLOOKUP($A$884, 文字檔!U:V, 2, 0)),0,VLOOKUP($A$884, 文字檔!U:V, 2, 0))</f>
        <v>0</v>
      </c>
      <c r="N884">
        <f>IF(ISERROR(VLOOKUP($A$884, 文字檔!W:X, 2, 0)),0,VLOOKUP($A$884, 文字檔!W:X, 2, 0))</f>
        <v>0</v>
      </c>
      <c r="O884">
        <f>IF(ISERROR(VLOOKUP($A$884, 文字檔!Y:Z, 2, 0)),0,VLOOKUP($A$884, 文字檔!Y:Z, 2, 0))</f>
        <v>0</v>
      </c>
      <c r="P884">
        <f>IF(ISERROR(VLOOKUP($A$884, 文字檔!AA:AB, 2, 0)),0,VLOOKUP($A$884, 文字檔!AA:AB, 2, 0))</f>
        <v>0</v>
      </c>
    </row>
    <row r="885" spans="1:16" ht="16.2">
      <c r="A885" s="7">
        <v>44621</v>
      </c>
      <c r="B885" s="5">
        <f>SUMPRODUCT($C$2:$P$2,$C$885:$P$885)</f>
        <v>103928.74999999997</v>
      </c>
      <c r="C885" s="5">
        <f>IF(ISERROR(VLOOKUP($A$885, 文字檔!A:B, 2, 0)),0,VLOOKUP($A$885, 文字檔!A:B, 2, 0))</f>
        <v>16528.400000000001</v>
      </c>
      <c r="D885" s="5">
        <f>IF(ISERROR(VLOOKUP($A$885, 文字檔!C:D, 2, 0)),0,VLOOKUP($A$885, 文字檔!C:D, 2, 0))</f>
        <v>0</v>
      </c>
      <c r="E885" s="5">
        <f>IF(ISERROR(VLOOKUP($A$885, 文字檔!E:F, 2, 0)),0,VLOOKUP($A$885, 文字檔!E:F, 2, 0))</f>
        <v>0</v>
      </c>
      <c r="F885" s="5">
        <f>IF(ISERROR(VLOOKUP($A$885, 文字檔!G:H, 2, 0)),0,VLOOKUP($A$885, 文字檔!G:H, 2, 0))</f>
        <v>61000</v>
      </c>
      <c r="G885" s="5">
        <f>IF(ISERROR(VLOOKUP($A$885, 文字檔!I:J, 2, 0)),0,VLOOKUP($A$885, 文字檔!I:J, 2, 0))</f>
        <v>53870.83</v>
      </c>
      <c r="H885" s="5">
        <f>IF(ISERROR(VLOOKUP($A$885, 文字檔!K:L, 2, 0)),0,VLOOKUP($A$885, 文字檔!K:L, 2, 0))</f>
        <v>-14665.96</v>
      </c>
      <c r="I885" s="5">
        <f>IF(ISERROR(VLOOKUP($A$885, 文字檔!M:N, 2, 0)),0,VLOOKUP($A$885, 文字檔!M:N, 2, 0))</f>
        <v>0</v>
      </c>
      <c r="J885" s="5">
        <f>IF(ISERROR(VLOOKUP($A$885, 文字檔!O:P, 2, 0)),0,VLOOKUP($A$885, 文字檔!O:P, 2, 0))</f>
        <v>0</v>
      </c>
      <c r="K885">
        <f>IF(ISERROR(VLOOKUP($A$885, 文字檔!Q:R, 2, 0)),0,VLOOKUP($A$885, 文字檔!Q:R, 2, 0))</f>
        <v>0</v>
      </c>
      <c r="L885">
        <f>IF(ISERROR(VLOOKUP($A$885, 文字檔!S:T, 2, 0)),0,VLOOKUP($A$885, 文字檔!S:T, 2, 0))</f>
        <v>0</v>
      </c>
      <c r="M885">
        <f>IF(ISERROR(VLOOKUP($A$885, 文字檔!U:V, 2, 0)),0,VLOOKUP($A$885, 文字檔!U:V, 2, 0))</f>
        <v>-61000</v>
      </c>
      <c r="N885">
        <f>IF(ISERROR(VLOOKUP($A$885, 文字檔!W:X, 2, 0)),0,VLOOKUP($A$885, 文字檔!W:X, 2, 0))</f>
        <v>39268.639999999999</v>
      </c>
      <c r="O885">
        <f>IF(ISERROR(VLOOKUP($A$885, 文字檔!Y:Z, 2, 0)),0,VLOOKUP($A$885, 文字檔!Y:Z, 2, 0))</f>
        <v>61000</v>
      </c>
      <c r="P885">
        <f>IF(ISERROR(VLOOKUP($A$885, 文字檔!AA:AB, 2, 0)),0,VLOOKUP($A$885, 文字檔!AA:AB, 2, 0))</f>
        <v>-52073.16</v>
      </c>
    </row>
    <row r="886" spans="1:16" ht="16.2">
      <c r="A886" s="7">
        <v>44622</v>
      </c>
      <c r="B886" s="5">
        <f>SUMPRODUCT($C$2:$P$2,$C$886:$P$886)</f>
        <v>-86007.3</v>
      </c>
      <c r="C886" s="5">
        <f>IF(ISERROR(VLOOKUP($A$886, 文字檔!A:B, 2, 0)),0,VLOOKUP($A$886, 文字檔!A:B, 2, 0))</f>
        <v>0</v>
      </c>
      <c r="D886" s="5">
        <f>IF(ISERROR(VLOOKUP($A$886, 文字檔!C:D, 2, 0)),0,VLOOKUP($A$886, 文字檔!C:D, 2, 0))</f>
        <v>0</v>
      </c>
      <c r="E886" s="5">
        <f>IF(ISERROR(VLOOKUP($A$886, 文字檔!E:F, 2, 0)),0,VLOOKUP($A$886, 文字檔!E:F, 2, 0))</f>
        <v>0</v>
      </c>
      <c r="F886" s="5">
        <f>IF(ISERROR(VLOOKUP($A$886, 文字檔!G:H, 2, 0)),0,VLOOKUP($A$886, 文字檔!G:H, 2, 0))</f>
        <v>-13400</v>
      </c>
      <c r="G886" s="5">
        <f>IF(ISERROR(VLOOKUP($A$886, 文字檔!I:J, 2, 0)),0,VLOOKUP($A$886, 文字檔!I:J, 2, 0))</f>
        <v>-6536.43</v>
      </c>
      <c r="H886" s="5">
        <f>IF(ISERROR(VLOOKUP($A$886, 文字檔!K:L, 2, 0)),0,VLOOKUP($A$886, 文字檔!K:L, 2, 0))</f>
        <v>0</v>
      </c>
      <c r="I886" s="5">
        <f>IF(ISERROR(VLOOKUP($A$886, 文字檔!M:N, 2, 0)),0,VLOOKUP($A$886, 文字檔!M:N, 2, 0))</f>
        <v>0</v>
      </c>
      <c r="J886" s="5">
        <f>IF(ISERROR(VLOOKUP($A$886, 文字檔!O:P, 2, 0)),0,VLOOKUP($A$886, 文字檔!O:P, 2, 0))</f>
        <v>0</v>
      </c>
      <c r="K886">
        <f>IF(ISERROR(VLOOKUP($A$886, 文字檔!Q:R, 2, 0)),0,VLOOKUP($A$886, 文字檔!Q:R, 2, 0))</f>
        <v>0</v>
      </c>
      <c r="L886">
        <f>IF(ISERROR(VLOOKUP($A$886, 文字檔!S:T, 2, 0)),0,VLOOKUP($A$886, 文字檔!S:T, 2, 0))</f>
        <v>0</v>
      </c>
      <c r="M886">
        <f>IF(ISERROR(VLOOKUP($A$886, 文字檔!U:V, 2, 0)),0,VLOOKUP($A$886, 文字檔!U:V, 2, 0))</f>
        <v>13400</v>
      </c>
      <c r="N886">
        <f>IF(ISERROR(VLOOKUP($A$886, 文字檔!W:X, 2, 0)),0,VLOOKUP($A$886, 文字檔!W:X, 2, 0))</f>
        <v>-27733.25</v>
      </c>
      <c r="O886">
        <f>IF(ISERROR(VLOOKUP($A$886, 文字檔!Y:Z, 2, 0)),0,VLOOKUP($A$886, 文字檔!Y:Z, 2, 0))</f>
        <v>-26603.98</v>
      </c>
      <c r="P886">
        <f>IF(ISERROR(VLOOKUP($A$886, 文字檔!AA:AB, 2, 0)),0,VLOOKUP($A$886, 文字檔!AA:AB, 2, 0))</f>
        <v>-25133.64</v>
      </c>
    </row>
    <row r="887" spans="1:16" ht="16.2">
      <c r="A887" s="7">
        <v>44623</v>
      </c>
      <c r="B887" s="5">
        <f>SUMPRODUCT($C$2:$P$2,$C$887:$P$887)</f>
        <v>43038.159999999989</v>
      </c>
      <c r="C887" s="5">
        <f>IF(ISERROR(VLOOKUP($A$887, 文字檔!A:B, 2, 0)),0,VLOOKUP($A$887, 文字檔!A:B, 2, 0))</f>
        <v>6724.65</v>
      </c>
      <c r="D887" s="5">
        <f>IF(ISERROR(VLOOKUP($A$887, 文字檔!C:D, 2, 0)),0,VLOOKUP($A$887, 文字檔!C:D, 2, 0))</f>
        <v>0</v>
      </c>
      <c r="E887" s="5">
        <f>IF(ISERROR(VLOOKUP($A$887, 文字檔!E:F, 2, 0)),0,VLOOKUP($A$887, 文字檔!E:F, 2, 0))</f>
        <v>0</v>
      </c>
      <c r="F887" s="5">
        <f>IF(ISERROR(VLOOKUP($A$887, 文字檔!G:H, 2, 0)),0,VLOOKUP($A$887, 文字檔!G:H, 2, 0))</f>
        <v>17000</v>
      </c>
      <c r="G887" s="5">
        <f>IF(ISERROR(VLOOKUP($A$887, 文字檔!I:J, 2, 0)),0,VLOOKUP($A$887, 文字檔!I:J, 2, 0))</f>
        <v>19265.099999999999</v>
      </c>
      <c r="H887" s="5">
        <f>IF(ISERROR(VLOOKUP($A$887, 文字檔!K:L, 2, 0)),0,VLOOKUP($A$887, 文字檔!K:L, 2, 0))</f>
        <v>-9476.16</v>
      </c>
      <c r="I887" s="5">
        <f>IF(ISERROR(VLOOKUP($A$887, 文字檔!M:N, 2, 0)),0,VLOOKUP($A$887, 文字檔!M:N, 2, 0))</f>
        <v>15198.45</v>
      </c>
      <c r="J887" s="5">
        <f>IF(ISERROR(VLOOKUP($A$887, 文字檔!O:P, 2, 0)),0,VLOOKUP($A$887, 文字檔!O:P, 2, 0))</f>
        <v>0</v>
      </c>
      <c r="K887">
        <f>IF(ISERROR(VLOOKUP($A$887, 文字檔!Q:R, 2, 0)),0,VLOOKUP($A$887, 文字檔!Q:R, 2, 0))</f>
        <v>0</v>
      </c>
      <c r="L887">
        <f>IF(ISERROR(VLOOKUP($A$887, 文字檔!S:T, 2, 0)),0,VLOOKUP($A$887, 文字檔!S:T, 2, 0))</f>
        <v>0</v>
      </c>
      <c r="M887">
        <f>IF(ISERROR(VLOOKUP($A$887, 文字檔!U:V, 2, 0)),0,VLOOKUP($A$887, 文字檔!U:V, 2, 0))</f>
        <v>-17000</v>
      </c>
      <c r="N887">
        <f>IF(ISERROR(VLOOKUP($A$887, 文字檔!W:X, 2, 0)),0,VLOOKUP($A$887, 文字檔!W:X, 2, 0))</f>
        <v>6663.21</v>
      </c>
      <c r="O887">
        <f>IF(ISERROR(VLOOKUP($A$887, 文字檔!Y:Z, 2, 0)),0,VLOOKUP($A$887, 文字檔!Y:Z, 2, 0))</f>
        <v>4662.91</v>
      </c>
      <c r="P887">
        <f>IF(ISERROR(VLOOKUP($A$887, 文字檔!AA:AB, 2, 0)),0,VLOOKUP($A$887, 文字檔!AA:AB, 2, 0))</f>
        <v>0</v>
      </c>
    </row>
    <row r="888" spans="1:16" ht="16.2">
      <c r="A888" s="7">
        <v>44624</v>
      </c>
      <c r="B888" s="5">
        <f>SUMPRODUCT($C$2:$P$2,$C$888:$P$888)</f>
        <v>7531.4300000000021</v>
      </c>
      <c r="C888" s="5">
        <f>IF(ISERROR(VLOOKUP($A$888, 文字檔!A:B, 2, 0)),0,VLOOKUP($A$888, 文字檔!A:B, 2, 0))</f>
        <v>6739.17</v>
      </c>
      <c r="D888" s="5">
        <f>IF(ISERROR(VLOOKUP($A$888, 文字檔!C:D, 2, 0)),0,VLOOKUP($A$888, 文字檔!C:D, 2, 0))</f>
        <v>0</v>
      </c>
      <c r="E888" s="5">
        <f>IF(ISERROR(VLOOKUP($A$888, 文字檔!E:F, 2, 0)),0,VLOOKUP($A$888, 文字檔!E:F, 2, 0))</f>
        <v>0</v>
      </c>
      <c r="F888" s="5">
        <f>IF(ISERROR(VLOOKUP($A$888, 文字檔!G:H, 2, 0)),0,VLOOKUP($A$888, 文字檔!G:H, 2, 0))</f>
        <v>-52600</v>
      </c>
      <c r="G888" s="5">
        <f>IF(ISERROR(VLOOKUP($A$888, 文字檔!I:J, 2, 0)),0,VLOOKUP($A$888, 文字檔!I:J, 2, 0))</f>
        <v>18129.27</v>
      </c>
      <c r="H888" s="5">
        <f>IF(ISERROR(VLOOKUP($A$888, 文字檔!K:L, 2, 0)),0,VLOOKUP($A$888, 文字檔!K:L, 2, 0))</f>
        <v>-11661.25</v>
      </c>
      <c r="I888" s="5">
        <f>IF(ISERROR(VLOOKUP($A$888, 文字檔!M:N, 2, 0)),0,VLOOKUP($A$888, 文字檔!M:N, 2, 0))</f>
        <v>-5337.15</v>
      </c>
      <c r="J888" s="5">
        <f>IF(ISERROR(VLOOKUP($A$888, 文字檔!O:P, 2, 0)),0,VLOOKUP($A$888, 文字檔!O:P, 2, 0))</f>
        <v>0</v>
      </c>
      <c r="K888">
        <f>IF(ISERROR(VLOOKUP($A$888, 文字檔!Q:R, 2, 0)),0,VLOOKUP($A$888, 文字檔!Q:R, 2, 0))</f>
        <v>0</v>
      </c>
      <c r="L888">
        <f>IF(ISERROR(VLOOKUP($A$888, 文字檔!S:T, 2, 0)),0,VLOOKUP($A$888, 文字檔!S:T, 2, 0))</f>
        <v>0</v>
      </c>
      <c r="M888">
        <f>IF(ISERROR(VLOOKUP($A$888, 文字檔!U:V, 2, 0)),0,VLOOKUP($A$888, 文字檔!U:V, 2, 0))</f>
        <v>52600</v>
      </c>
      <c r="N888">
        <f>IF(ISERROR(VLOOKUP($A$888, 文字檔!W:X, 2, 0)),0,VLOOKUP($A$888, 文字檔!W:X, 2, 0))</f>
        <v>-15335.65</v>
      </c>
      <c r="O888">
        <f>IF(ISERROR(VLOOKUP($A$888, 文字檔!Y:Z, 2, 0)),0,VLOOKUP($A$888, 文字檔!Y:Z, 2, 0))</f>
        <v>14997.04</v>
      </c>
      <c r="P888">
        <f>IF(ISERROR(VLOOKUP($A$888, 文字檔!AA:AB, 2, 0)),0,VLOOKUP($A$888, 文字檔!AA:AB, 2, 0))</f>
        <v>0</v>
      </c>
    </row>
    <row r="889" spans="1:16" ht="16.2">
      <c r="A889" s="7">
        <v>44625</v>
      </c>
      <c r="B889" s="5">
        <f>SUMPRODUCT($C$2:$P$2,$C$889:$P$889)</f>
        <v>0</v>
      </c>
      <c r="C889" s="5">
        <f>IF(ISERROR(VLOOKUP($A$889, 文字檔!A:B, 2, 0)),0,VLOOKUP($A$889, 文字檔!A:B, 2, 0))</f>
        <v>0</v>
      </c>
      <c r="D889" s="5">
        <f>IF(ISERROR(VLOOKUP($A$889, 文字檔!C:D, 2, 0)),0,VLOOKUP($A$889, 文字檔!C:D, 2, 0))</f>
        <v>0</v>
      </c>
      <c r="E889" s="5">
        <f>IF(ISERROR(VLOOKUP($A$889, 文字檔!E:F, 2, 0)),0,VLOOKUP($A$889, 文字檔!E:F, 2, 0))</f>
        <v>0</v>
      </c>
      <c r="F889" s="5">
        <f>IF(ISERROR(VLOOKUP($A$889, 文字檔!G:H, 2, 0)),0,VLOOKUP($A$889, 文字檔!G:H, 2, 0))</f>
        <v>0</v>
      </c>
      <c r="G889" s="5">
        <f>IF(ISERROR(VLOOKUP($A$889, 文字檔!I:J, 2, 0)),0,VLOOKUP($A$889, 文字檔!I:J, 2, 0))</f>
        <v>0</v>
      </c>
      <c r="H889" s="5">
        <f>IF(ISERROR(VLOOKUP($A$889, 文字檔!K:L, 2, 0)),0,VLOOKUP($A$889, 文字檔!K:L, 2, 0))</f>
        <v>0</v>
      </c>
      <c r="I889" s="5">
        <f>IF(ISERROR(VLOOKUP($A$889, 文字檔!M:N, 2, 0)),0,VLOOKUP($A$889, 文字檔!M:N, 2, 0))</f>
        <v>0</v>
      </c>
      <c r="J889" s="5">
        <f>IF(ISERROR(VLOOKUP($A$889, 文字檔!O:P, 2, 0)),0,VLOOKUP($A$889, 文字檔!O:P, 2, 0))</f>
        <v>0</v>
      </c>
      <c r="K889">
        <f>IF(ISERROR(VLOOKUP($A$889, 文字檔!Q:R, 2, 0)),0,VLOOKUP($A$889, 文字檔!Q:R, 2, 0))</f>
        <v>0</v>
      </c>
      <c r="L889">
        <f>IF(ISERROR(VLOOKUP($A$889, 文字檔!S:T, 2, 0)),0,VLOOKUP($A$889, 文字檔!S:T, 2, 0))</f>
        <v>0</v>
      </c>
      <c r="M889">
        <f>IF(ISERROR(VLOOKUP($A$889, 文字檔!U:V, 2, 0)),0,VLOOKUP($A$889, 文字檔!U:V, 2, 0))</f>
        <v>0</v>
      </c>
      <c r="N889">
        <f>IF(ISERROR(VLOOKUP($A$889, 文字檔!W:X, 2, 0)),0,VLOOKUP($A$889, 文字檔!W:X, 2, 0))</f>
        <v>0</v>
      </c>
      <c r="O889">
        <f>IF(ISERROR(VLOOKUP($A$889, 文字檔!Y:Z, 2, 0)),0,VLOOKUP($A$889, 文字檔!Y:Z, 2, 0))</f>
        <v>0</v>
      </c>
      <c r="P889">
        <f>IF(ISERROR(VLOOKUP($A$889, 文字檔!AA:AB, 2, 0)),0,VLOOKUP($A$889, 文字檔!AA:AB, 2, 0))</f>
        <v>0</v>
      </c>
    </row>
    <row r="890" spans="1:16" ht="16.2">
      <c r="A890" s="7">
        <v>44626</v>
      </c>
      <c r="B890" s="5">
        <f>SUMPRODUCT($C$2:$P$2,$C$890:$P$890)</f>
        <v>0</v>
      </c>
      <c r="C890" s="5">
        <f>IF(ISERROR(VLOOKUP($A$890, 文字檔!A:B, 2, 0)),0,VLOOKUP($A$890, 文字檔!A:B, 2, 0))</f>
        <v>0</v>
      </c>
      <c r="D890" s="5">
        <f>IF(ISERROR(VLOOKUP($A$890, 文字檔!C:D, 2, 0)),0,VLOOKUP($A$890, 文字檔!C:D, 2, 0))</f>
        <v>0</v>
      </c>
      <c r="E890" s="5">
        <f>IF(ISERROR(VLOOKUP($A$890, 文字檔!E:F, 2, 0)),0,VLOOKUP($A$890, 文字檔!E:F, 2, 0))</f>
        <v>0</v>
      </c>
      <c r="F890" s="5">
        <f>IF(ISERROR(VLOOKUP($A$890, 文字檔!G:H, 2, 0)),0,VLOOKUP($A$890, 文字檔!G:H, 2, 0))</f>
        <v>0</v>
      </c>
      <c r="G890" s="5">
        <f>IF(ISERROR(VLOOKUP($A$890, 文字檔!I:J, 2, 0)),0,VLOOKUP($A$890, 文字檔!I:J, 2, 0))</f>
        <v>0</v>
      </c>
      <c r="H890" s="5">
        <f>IF(ISERROR(VLOOKUP($A$890, 文字檔!K:L, 2, 0)),0,VLOOKUP($A$890, 文字檔!K:L, 2, 0))</f>
        <v>0</v>
      </c>
      <c r="I890" s="5">
        <f>IF(ISERROR(VLOOKUP($A$890, 文字檔!M:N, 2, 0)),0,VLOOKUP($A$890, 文字檔!M:N, 2, 0))</f>
        <v>0</v>
      </c>
      <c r="J890" s="5">
        <f>IF(ISERROR(VLOOKUP($A$890, 文字檔!O:P, 2, 0)),0,VLOOKUP($A$890, 文字檔!O:P, 2, 0))</f>
        <v>0</v>
      </c>
      <c r="K890">
        <f>IF(ISERROR(VLOOKUP($A$890, 文字檔!Q:R, 2, 0)),0,VLOOKUP($A$890, 文字檔!Q:R, 2, 0))</f>
        <v>0</v>
      </c>
      <c r="L890">
        <f>IF(ISERROR(VLOOKUP($A$890, 文字檔!S:T, 2, 0)),0,VLOOKUP($A$890, 文字檔!S:T, 2, 0))</f>
        <v>0</v>
      </c>
      <c r="M890">
        <f>IF(ISERROR(VLOOKUP($A$890, 文字檔!U:V, 2, 0)),0,VLOOKUP($A$890, 文字檔!U:V, 2, 0))</f>
        <v>0</v>
      </c>
      <c r="N890">
        <f>IF(ISERROR(VLOOKUP($A$890, 文字檔!W:X, 2, 0)),0,VLOOKUP($A$890, 文字檔!W:X, 2, 0))</f>
        <v>0</v>
      </c>
      <c r="O890">
        <f>IF(ISERROR(VLOOKUP($A$890, 文字檔!Y:Z, 2, 0)),0,VLOOKUP($A$890, 文字檔!Y:Z, 2, 0))</f>
        <v>0</v>
      </c>
      <c r="P890">
        <f>IF(ISERROR(VLOOKUP($A$890, 文字檔!AA:AB, 2, 0)),0,VLOOKUP($A$890, 文字檔!AA:AB, 2, 0))</f>
        <v>0</v>
      </c>
    </row>
    <row r="891" spans="1:16" ht="16.2">
      <c r="A891" s="7">
        <v>44627</v>
      </c>
      <c r="B891" s="5">
        <f>SUMPRODUCT($C$2:$P$2,$C$891:$P$891)</f>
        <v>458249.38</v>
      </c>
      <c r="C891" s="5">
        <f>IF(ISERROR(VLOOKUP($A$891, 文字檔!A:B, 2, 0)),0,VLOOKUP($A$891, 文字檔!A:B, 2, 0))</f>
        <v>13369.5</v>
      </c>
      <c r="D891" s="5">
        <f>IF(ISERROR(VLOOKUP($A$891, 文字檔!C:D, 2, 0)),0,VLOOKUP($A$891, 文字檔!C:D, 2, 0))</f>
        <v>0</v>
      </c>
      <c r="E891" s="5">
        <f>IF(ISERROR(VLOOKUP($A$891, 文字檔!E:F, 2, 0)),0,VLOOKUP($A$891, 文字檔!E:F, 2, 0))</f>
        <v>0</v>
      </c>
      <c r="F891" s="5">
        <f>IF(ISERROR(VLOOKUP($A$891, 文字檔!G:H, 2, 0)),0,VLOOKUP($A$891, 文字檔!G:H, 2, 0))</f>
        <v>-121600</v>
      </c>
      <c r="G891" s="5">
        <f>IF(ISERROR(VLOOKUP($A$891, 文字檔!I:J, 2, 0)),0,VLOOKUP($A$891, 文字檔!I:J, 2, 0))</f>
        <v>121600</v>
      </c>
      <c r="H891" s="5">
        <f>IF(ISERROR(VLOOKUP($A$891, 文字檔!K:L, 2, 0)),0,VLOOKUP($A$891, 文字檔!K:L, 2, 0))</f>
        <v>56479.71</v>
      </c>
      <c r="I891" s="5">
        <f>IF(ISERROR(VLOOKUP($A$891, 文字檔!M:N, 2, 0)),0,VLOOKUP($A$891, 文字檔!M:N, 2, 0))</f>
        <v>113871.1</v>
      </c>
      <c r="J891" s="5">
        <f>IF(ISERROR(VLOOKUP($A$891, 文字檔!O:P, 2, 0)),0,VLOOKUP($A$891, 文字檔!O:P, 2, 0))</f>
        <v>20772.53</v>
      </c>
      <c r="K891">
        <f>IF(ISERROR(VLOOKUP($A$891, 文字檔!Q:R, 2, 0)),0,VLOOKUP($A$891, 文字檔!Q:R, 2, 0))</f>
        <v>0</v>
      </c>
      <c r="L891">
        <f>IF(ISERROR(VLOOKUP($A$891, 文字檔!S:T, 2, 0)),0,VLOOKUP($A$891, 文字檔!S:T, 2, 0))</f>
        <v>0</v>
      </c>
      <c r="M891">
        <f>IF(ISERROR(VLOOKUP($A$891, 文字檔!U:V, 2, 0)),0,VLOOKUP($A$891, 文字檔!U:V, 2, 0))</f>
        <v>121600</v>
      </c>
      <c r="N891">
        <f>IF(ISERROR(VLOOKUP($A$891, 文字檔!W:X, 2, 0)),0,VLOOKUP($A$891, 文字檔!W:X, 2, 0))</f>
        <v>0</v>
      </c>
      <c r="O891">
        <f>IF(ISERROR(VLOOKUP($A$891, 文字檔!Y:Z, 2, 0)),0,VLOOKUP($A$891, 文字檔!Y:Z, 2, 0))</f>
        <v>121070.02</v>
      </c>
      <c r="P891">
        <f>IF(ISERROR(VLOOKUP($A$891, 文字檔!AA:AB, 2, 0)),0,VLOOKUP($A$891, 文字檔!AA:AB, 2, 0))</f>
        <v>11086.52</v>
      </c>
    </row>
    <row r="892" spans="1:16" ht="16.2">
      <c r="A892" s="7">
        <v>44628</v>
      </c>
      <c r="B892" s="5">
        <f>SUMPRODUCT($C$2:$P$2,$C$892:$P$892)</f>
        <v>452987.65000000008</v>
      </c>
      <c r="C892" s="5">
        <f>IF(ISERROR(VLOOKUP($A$892, 文字檔!A:B, 2, 0)),0,VLOOKUP($A$892, 文字檔!A:B, 2, 0))</f>
        <v>0</v>
      </c>
      <c r="D892" s="5">
        <f>IF(ISERROR(VLOOKUP($A$892, 文字檔!C:D, 2, 0)),0,VLOOKUP($A$892, 文字檔!C:D, 2, 0))</f>
        <v>0</v>
      </c>
      <c r="E892" s="5">
        <f>IF(ISERROR(VLOOKUP($A$892, 文字檔!E:F, 2, 0)),0,VLOOKUP($A$892, 文字檔!E:F, 2, 0))</f>
        <v>0</v>
      </c>
      <c r="F892" s="5">
        <f>IF(ISERROR(VLOOKUP($A$892, 文字檔!G:H, 2, 0)),0,VLOOKUP($A$892, 文字檔!G:H, 2, 0))</f>
        <v>-40305.769999999997</v>
      </c>
      <c r="G892" s="5">
        <f>IF(ISERROR(VLOOKUP($A$892, 文字檔!I:J, 2, 0)),0,VLOOKUP($A$892, 文字檔!I:J, 2, 0))</f>
        <v>20579.099999999999</v>
      </c>
      <c r="H892" s="5">
        <f>IF(ISERROR(VLOOKUP($A$892, 文字檔!K:L, 2, 0)),0,VLOOKUP($A$892, 文字檔!K:L, 2, 0))</f>
        <v>63597.07</v>
      </c>
      <c r="I892" s="5">
        <f>IF(ISERROR(VLOOKUP($A$892, 文字檔!M:N, 2, 0)),0,VLOOKUP($A$892, 文字檔!M:N, 2, 0))</f>
        <v>239170.26</v>
      </c>
      <c r="J892" s="5">
        <f>IF(ISERROR(VLOOKUP($A$892, 文字檔!O:P, 2, 0)),0,VLOOKUP($A$892, 文字檔!O:P, 2, 0))</f>
        <v>0</v>
      </c>
      <c r="K892">
        <f>IF(ISERROR(VLOOKUP($A$892, 文字檔!Q:R, 2, 0)),0,VLOOKUP($A$892, 文字檔!Q:R, 2, 0))</f>
        <v>0</v>
      </c>
      <c r="L892">
        <f>IF(ISERROR(VLOOKUP($A$892, 文字檔!S:T, 2, 0)),0,VLOOKUP($A$892, 文字檔!S:T, 2, 0))</f>
        <v>22188.46</v>
      </c>
      <c r="M892">
        <f>IF(ISERROR(VLOOKUP($A$892, 文字檔!U:V, 2, 0)),0,VLOOKUP($A$892, 文字檔!U:V, 2, 0))</f>
        <v>71200</v>
      </c>
      <c r="N892">
        <f>IF(ISERROR(VLOOKUP($A$892, 文字檔!W:X, 2, 0)),0,VLOOKUP($A$892, 文字檔!W:X, 2, 0))</f>
        <v>59289.97</v>
      </c>
      <c r="O892">
        <f>IF(ISERROR(VLOOKUP($A$892, 文字檔!Y:Z, 2, 0)),0,VLOOKUP($A$892, 文字檔!Y:Z, 2, 0))</f>
        <v>-14913.9</v>
      </c>
      <c r="P892">
        <f>IF(ISERROR(VLOOKUP($A$892, 文字檔!AA:AB, 2, 0)),0,VLOOKUP($A$892, 文字檔!AA:AB, 2, 0))</f>
        <v>32182.46</v>
      </c>
    </row>
    <row r="893" spans="1:16" ht="16.2">
      <c r="A893" s="7">
        <v>44629</v>
      </c>
      <c r="B893" s="5">
        <f>SUMPRODUCT($C$2:$P$2,$C$893:$P$893)</f>
        <v>-268919</v>
      </c>
      <c r="C893" s="5">
        <f>IF(ISERROR(VLOOKUP($A$893, 文字檔!A:B, 2, 0)),0,VLOOKUP($A$893, 文字檔!A:B, 2, 0))</f>
        <v>767.62</v>
      </c>
      <c r="D893" s="5">
        <f>IF(ISERROR(VLOOKUP($A$893, 文字檔!C:D, 2, 0)),0,VLOOKUP($A$893, 文字檔!C:D, 2, 0))</f>
        <v>0</v>
      </c>
      <c r="E893" s="5">
        <f>IF(ISERROR(VLOOKUP($A$893, 文字檔!E:F, 2, 0)),0,VLOOKUP($A$893, 文字檔!E:F, 2, 0))</f>
        <v>0</v>
      </c>
      <c r="F893" s="5">
        <f>IF(ISERROR(VLOOKUP($A$893, 文字檔!G:H, 2, 0)),0,VLOOKUP($A$893, 文字檔!G:H, 2, 0))</f>
        <v>0</v>
      </c>
      <c r="G893" s="5">
        <f>IF(ISERROR(VLOOKUP($A$893, 文字檔!I:J, 2, 0)),0,VLOOKUP($A$893, 文字檔!I:J, 2, 0))</f>
        <v>-24612.95</v>
      </c>
      <c r="H893" s="5">
        <f>IF(ISERROR(VLOOKUP($A$893, 文字檔!K:L, 2, 0)),0,VLOOKUP($A$893, 文字檔!K:L, 2, 0))</f>
        <v>-9026.2000000000007</v>
      </c>
      <c r="I893" s="5">
        <f>IF(ISERROR(VLOOKUP($A$893, 文字檔!M:N, 2, 0)),0,VLOOKUP($A$893, 文字檔!M:N, 2, 0))</f>
        <v>-80121.13</v>
      </c>
      <c r="J893" s="5">
        <f>IF(ISERROR(VLOOKUP($A$893, 文字檔!O:P, 2, 0)),0,VLOOKUP($A$893, 文字檔!O:P, 2, 0))</f>
        <v>0</v>
      </c>
      <c r="K893">
        <f>IF(ISERROR(VLOOKUP($A$893, 文字檔!Q:R, 2, 0)),0,VLOOKUP($A$893, 文字檔!Q:R, 2, 0))</f>
        <v>0</v>
      </c>
      <c r="L893">
        <f>IF(ISERROR(VLOOKUP($A$893, 文字檔!S:T, 2, 0)),0,VLOOKUP($A$893, 文字檔!S:T, 2, 0))</f>
        <v>0</v>
      </c>
      <c r="M893">
        <f>IF(ISERROR(VLOOKUP($A$893, 文字檔!U:V, 2, 0)),0,VLOOKUP($A$893, 文字檔!U:V, 2, 0))</f>
        <v>-48600</v>
      </c>
      <c r="N893">
        <f>IF(ISERROR(VLOOKUP($A$893, 文字檔!W:X, 2, 0)),0,VLOOKUP($A$893, 文字檔!W:X, 2, 0))</f>
        <v>-45507.81</v>
      </c>
      <c r="O893">
        <f>IF(ISERROR(VLOOKUP($A$893, 文字檔!Y:Z, 2, 0)),0,VLOOKUP($A$893, 文字檔!Y:Z, 2, 0))</f>
        <v>-7509.4</v>
      </c>
      <c r="P893">
        <f>IF(ISERROR(VLOOKUP($A$893, 文字檔!AA:AB, 2, 0)),0,VLOOKUP($A$893, 文字檔!AA:AB, 2, 0))</f>
        <v>-54309.13</v>
      </c>
    </row>
    <row r="894" spans="1:16" ht="16.2">
      <c r="A894" s="7">
        <v>44630</v>
      </c>
      <c r="B894" s="5">
        <f>SUMPRODUCT($C$2:$P$2,$C$894:$P$894)</f>
        <v>52826.97</v>
      </c>
      <c r="C894" s="5">
        <f>IF(ISERROR(VLOOKUP($A$894, 文字檔!A:B, 2, 0)),0,VLOOKUP($A$894, 文字檔!A:B, 2, 0))</f>
        <v>-6443.91</v>
      </c>
      <c r="D894" s="5">
        <f>IF(ISERROR(VLOOKUP($A$894, 文字檔!C:D, 2, 0)),0,VLOOKUP($A$894, 文字檔!C:D, 2, 0))</f>
        <v>0</v>
      </c>
      <c r="E894" s="5">
        <f>IF(ISERROR(VLOOKUP($A$894, 文字檔!E:F, 2, 0)),0,VLOOKUP($A$894, 文字檔!E:F, 2, 0))</f>
        <v>0</v>
      </c>
      <c r="F894" s="5">
        <f>IF(ISERROR(VLOOKUP($A$894, 文字檔!G:H, 2, 0)),0,VLOOKUP($A$894, 文字檔!G:H, 2, 0))</f>
        <v>0</v>
      </c>
      <c r="G894" s="5">
        <f>IF(ISERROR(VLOOKUP($A$894, 文字檔!I:J, 2, 0)),0,VLOOKUP($A$894, 文字檔!I:J, 2, 0))</f>
        <v>98200</v>
      </c>
      <c r="H894" s="5">
        <f>IF(ISERROR(VLOOKUP($A$894, 文字檔!K:L, 2, 0)),0,VLOOKUP($A$894, 文字檔!K:L, 2, 0))</f>
        <v>-33836.35</v>
      </c>
      <c r="I894" s="5">
        <f>IF(ISERROR(VLOOKUP($A$894, 文字檔!M:N, 2, 0)),0,VLOOKUP($A$894, 文字檔!M:N, 2, 0))</f>
        <v>0</v>
      </c>
      <c r="J894" s="5">
        <f>IF(ISERROR(VLOOKUP($A$894, 文字檔!O:P, 2, 0)),0,VLOOKUP($A$894, 文字檔!O:P, 2, 0))</f>
        <v>0</v>
      </c>
      <c r="K894">
        <f>IF(ISERROR(VLOOKUP($A$894, 文字檔!Q:R, 2, 0)),0,VLOOKUP($A$894, 文字檔!Q:R, 2, 0))</f>
        <v>0</v>
      </c>
      <c r="L894">
        <f>IF(ISERROR(VLOOKUP($A$894, 文字檔!S:T, 2, 0)),0,VLOOKUP($A$894, 文字檔!S:T, 2, 0))</f>
        <v>0</v>
      </c>
      <c r="M894">
        <f>IF(ISERROR(VLOOKUP($A$894, 文字檔!U:V, 2, 0)),0,VLOOKUP($A$894, 文字檔!U:V, 2, 0))</f>
        <v>-100446.34</v>
      </c>
      <c r="N894">
        <f>IF(ISERROR(VLOOKUP($A$894, 文字檔!W:X, 2, 0)),0,VLOOKUP($A$894, 文字檔!W:X, 2, 0))</f>
        <v>-1123.17</v>
      </c>
      <c r="O894">
        <f>IF(ISERROR(VLOOKUP($A$894, 文字檔!Y:Z, 2, 0)),0,VLOOKUP($A$894, 文字檔!Y:Z, 2, 0))</f>
        <v>98200</v>
      </c>
      <c r="P894">
        <f>IF(ISERROR(VLOOKUP($A$894, 文字檔!AA:AB, 2, 0)),0,VLOOKUP($A$894, 文字檔!AA:AB, 2, 0))</f>
        <v>-1723.26</v>
      </c>
    </row>
    <row r="895" spans="1:16" ht="16.2">
      <c r="A895" s="7">
        <v>44631</v>
      </c>
      <c r="B895" s="5">
        <f>SUMPRODUCT($C$2:$P$2,$C$895:$P$895)</f>
        <v>-143589.76000000001</v>
      </c>
      <c r="C895" s="5">
        <f>IF(ISERROR(VLOOKUP($A$895, 文字檔!A:B, 2, 0)),0,VLOOKUP($A$895, 文字檔!A:B, 2, 0))</f>
        <v>3927.06</v>
      </c>
      <c r="D895" s="5">
        <f>IF(ISERROR(VLOOKUP($A$895, 文字檔!C:D, 2, 0)),0,VLOOKUP($A$895, 文字檔!C:D, 2, 0))</f>
        <v>0</v>
      </c>
      <c r="E895" s="5">
        <f>IF(ISERROR(VLOOKUP($A$895, 文字檔!E:F, 2, 0)),0,VLOOKUP($A$895, 文字檔!E:F, 2, 0))</f>
        <v>0</v>
      </c>
      <c r="F895" s="5">
        <f>IF(ISERROR(VLOOKUP($A$895, 文字檔!G:H, 2, 0)),0,VLOOKUP($A$895, 文字檔!G:H, 2, 0))</f>
        <v>0</v>
      </c>
      <c r="G895" s="5">
        <f>IF(ISERROR(VLOOKUP($A$895, 文字檔!I:J, 2, 0)),0,VLOOKUP($A$895, 文字檔!I:J, 2, 0))</f>
        <v>-21519.93</v>
      </c>
      <c r="H895" s="5">
        <f>IF(ISERROR(VLOOKUP($A$895, 文字檔!K:L, 2, 0)),0,VLOOKUP($A$895, 文字檔!K:L, 2, 0))</f>
        <v>-24919.42</v>
      </c>
      <c r="I895" s="5">
        <f>IF(ISERROR(VLOOKUP($A$895, 文字檔!M:N, 2, 0)),0,VLOOKUP($A$895, 文字檔!M:N, 2, 0))</f>
        <v>0</v>
      </c>
      <c r="J895" s="5">
        <f>IF(ISERROR(VLOOKUP($A$895, 文字檔!O:P, 2, 0)),0,VLOOKUP($A$895, 文字檔!O:P, 2, 0))</f>
        <v>0</v>
      </c>
      <c r="K895">
        <f>IF(ISERROR(VLOOKUP($A$895, 文字檔!Q:R, 2, 0)),0,VLOOKUP($A$895, 文字檔!Q:R, 2, 0))</f>
        <v>0</v>
      </c>
      <c r="L895">
        <f>IF(ISERROR(VLOOKUP($A$895, 文字檔!S:T, 2, 0)),0,VLOOKUP($A$895, 文字檔!S:T, 2, 0))</f>
        <v>0</v>
      </c>
      <c r="M895">
        <f>IF(ISERROR(VLOOKUP($A$895, 文字檔!U:V, 2, 0)),0,VLOOKUP($A$895, 文字檔!U:V, 2, 0))</f>
        <v>-42400</v>
      </c>
      <c r="N895">
        <f>IF(ISERROR(VLOOKUP($A$895, 文字檔!W:X, 2, 0)),0,VLOOKUP($A$895, 文字檔!W:X, 2, 0))</f>
        <v>-19320.259999999998</v>
      </c>
      <c r="O895">
        <f>IF(ISERROR(VLOOKUP($A$895, 文字檔!Y:Z, 2, 0)),0,VLOOKUP($A$895, 文字檔!Y:Z, 2, 0))</f>
        <v>-11438.24</v>
      </c>
      <c r="P895">
        <f>IF(ISERROR(VLOOKUP($A$895, 文字檔!AA:AB, 2, 0)),0,VLOOKUP($A$895, 文字檔!AA:AB, 2, 0))</f>
        <v>-27918.97</v>
      </c>
    </row>
    <row r="896" spans="1:16" ht="16.2">
      <c r="A896" s="7">
        <v>44632</v>
      </c>
      <c r="B896" s="5">
        <f>SUMPRODUCT($C$2:$P$2,$C$896:$P$896)</f>
        <v>0</v>
      </c>
      <c r="C896" s="5">
        <f>IF(ISERROR(VLOOKUP($A$896, 文字檔!A:B, 2, 0)),0,VLOOKUP($A$896, 文字檔!A:B, 2, 0))</f>
        <v>0</v>
      </c>
      <c r="D896" s="5">
        <f>IF(ISERROR(VLOOKUP($A$896, 文字檔!C:D, 2, 0)),0,VLOOKUP($A$896, 文字檔!C:D, 2, 0))</f>
        <v>0</v>
      </c>
      <c r="E896" s="5">
        <f>IF(ISERROR(VLOOKUP($A$896, 文字檔!E:F, 2, 0)),0,VLOOKUP($A$896, 文字檔!E:F, 2, 0))</f>
        <v>0</v>
      </c>
      <c r="F896" s="5">
        <f>IF(ISERROR(VLOOKUP($A$896, 文字檔!G:H, 2, 0)),0,VLOOKUP($A$896, 文字檔!G:H, 2, 0))</f>
        <v>0</v>
      </c>
      <c r="G896" s="5">
        <f>IF(ISERROR(VLOOKUP($A$896, 文字檔!I:J, 2, 0)),0,VLOOKUP($A$896, 文字檔!I:J, 2, 0))</f>
        <v>0</v>
      </c>
      <c r="H896" s="5">
        <f>IF(ISERROR(VLOOKUP($A$896, 文字檔!K:L, 2, 0)),0,VLOOKUP($A$896, 文字檔!K:L, 2, 0))</f>
        <v>0</v>
      </c>
      <c r="I896" s="5">
        <f>IF(ISERROR(VLOOKUP($A$896, 文字檔!M:N, 2, 0)),0,VLOOKUP($A$896, 文字檔!M:N, 2, 0))</f>
        <v>0</v>
      </c>
      <c r="J896" s="5">
        <f>IF(ISERROR(VLOOKUP($A$896, 文字檔!O:P, 2, 0)),0,VLOOKUP($A$896, 文字檔!O:P, 2, 0))</f>
        <v>0</v>
      </c>
      <c r="K896">
        <f>IF(ISERROR(VLOOKUP($A$896, 文字檔!Q:R, 2, 0)),0,VLOOKUP($A$896, 文字檔!Q:R, 2, 0))</f>
        <v>0</v>
      </c>
      <c r="L896">
        <f>IF(ISERROR(VLOOKUP($A$896, 文字檔!S:T, 2, 0)),0,VLOOKUP($A$896, 文字檔!S:T, 2, 0))</f>
        <v>0</v>
      </c>
      <c r="M896">
        <f>IF(ISERROR(VLOOKUP($A$896, 文字檔!U:V, 2, 0)),0,VLOOKUP($A$896, 文字檔!U:V, 2, 0))</f>
        <v>0</v>
      </c>
      <c r="N896">
        <f>IF(ISERROR(VLOOKUP($A$896, 文字檔!W:X, 2, 0)),0,VLOOKUP($A$896, 文字檔!W:X, 2, 0))</f>
        <v>0</v>
      </c>
      <c r="O896">
        <f>IF(ISERROR(VLOOKUP($A$896, 文字檔!Y:Z, 2, 0)),0,VLOOKUP($A$896, 文字檔!Y:Z, 2, 0))</f>
        <v>0</v>
      </c>
      <c r="P896">
        <f>IF(ISERROR(VLOOKUP($A$896, 文字檔!AA:AB, 2, 0)),0,VLOOKUP($A$896, 文字檔!AA:AB, 2, 0))</f>
        <v>0</v>
      </c>
    </row>
    <row r="897" spans="1:16" ht="16.2">
      <c r="A897" s="7">
        <v>44633</v>
      </c>
      <c r="B897" s="5">
        <f>SUMPRODUCT($C$2:$P$2,$C$897:$P$897)</f>
        <v>0</v>
      </c>
      <c r="C897" s="5">
        <f>IF(ISERROR(VLOOKUP($A$897, 文字檔!A:B, 2, 0)),0,VLOOKUP($A$897, 文字檔!A:B, 2, 0))</f>
        <v>0</v>
      </c>
      <c r="D897" s="5">
        <f>IF(ISERROR(VLOOKUP($A$897, 文字檔!C:D, 2, 0)),0,VLOOKUP($A$897, 文字檔!C:D, 2, 0))</f>
        <v>0</v>
      </c>
      <c r="E897" s="5">
        <f>IF(ISERROR(VLOOKUP($A$897, 文字檔!E:F, 2, 0)),0,VLOOKUP($A$897, 文字檔!E:F, 2, 0))</f>
        <v>0</v>
      </c>
      <c r="F897" s="5">
        <f>IF(ISERROR(VLOOKUP($A$897, 文字檔!G:H, 2, 0)),0,VLOOKUP($A$897, 文字檔!G:H, 2, 0))</f>
        <v>0</v>
      </c>
      <c r="G897" s="5">
        <f>IF(ISERROR(VLOOKUP($A$897, 文字檔!I:J, 2, 0)),0,VLOOKUP($A$897, 文字檔!I:J, 2, 0))</f>
        <v>0</v>
      </c>
      <c r="H897" s="5">
        <f>IF(ISERROR(VLOOKUP($A$897, 文字檔!K:L, 2, 0)),0,VLOOKUP($A$897, 文字檔!K:L, 2, 0))</f>
        <v>0</v>
      </c>
      <c r="I897" s="5">
        <f>IF(ISERROR(VLOOKUP($A$897, 文字檔!M:N, 2, 0)),0,VLOOKUP($A$897, 文字檔!M:N, 2, 0))</f>
        <v>0</v>
      </c>
      <c r="J897" s="5">
        <f>IF(ISERROR(VLOOKUP($A$897, 文字檔!O:P, 2, 0)),0,VLOOKUP($A$897, 文字檔!O:P, 2, 0))</f>
        <v>0</v>
      </c>
      <c r="K897">
        <f>IF(ISERROR(VLOOKUP($A$897, 文字檔!Q:R, 2, 0)),0,VLOOKUP($A$897, 文字檔!Q:R, 2, 0))</f>
        <v>0</v>
      </c>
      <c r="L897">
        <f>IF(ISERROR(VLOOKUP($A$897, 文字檔!S:T, 2, 0)),0,VLOOKUP($A$897, 文字檔!S:T, 2, 0))</f>
        <v>0</v>
      </c>
      <c r="M897">
        <f>IF(ISERROR(VLOOKUP($A$897, 文字檔!U:V, 2, 0)),0,VLOOKUP($A$897, 文字檔!U:V, 2, 0))</f>
        <v>0</v>
      </c>
      <c r="N897">
        <f>IF(ISERROR(VLOOKUP($A$897, 文字檔!W:X, 2, 0)),0,VLOOKUP($A$897, 文字檔!W:X, 2, 0))</f>
        <v>0</v>
      </c>
      <c r="O897">
        <f>IF(ISERROR(VLOOKUP($A$897, 文字檔!Y:Z, 2, 0)),0,VLOOKUP($A$897, 文字檔!Y:Z, 2, 0))</f>
        <v>0</v>
      </c>
      <c r="P897">
        <f>IF(ISERROR(VLOOKUP($A$897, 文字檔!AA:AB, 2, 0)),0,VLOOKUP($A$897, 文字檔!AA:AB, 2, 0))</f>
        <v>0</v>
      </c>
    </row>
    <row r="898" spans="1:16" ht="16.2">
      <c r="A898" s="7">
        <v>44634</v>
      </c>
      <c r="B898" s="5">
        <f>SUMPRODUCT($C$2:$P$2,$C$898:$P$898)</f>
        <v>-124096.61</v>
      </c>
      <c r="C898" s="5">
        <f>IF(ISERROR(VLOOKUP($A$898, 文字檔!A:B, 2, 0)),0,VLOOKUP($A$898, 文字檔!A:B, 2, 0))</f>
        <v>0</v>
      </c>
      <c r="D898" s="5">
        <f>IF(ISERROR(VLOOKUP($A$898, 文字檔!C:D, 2, 0)),0,VLOOKUP($A$898, 文字檔!C:D, 2, 0))</f>
        <v>0</v>
      </c>
      <c r="E898" s="5">
        <f>IF(ISERROR(VLOOKUP($A$898, 文字檔!E:F, 2, 0)),0,VLOOKUP($A$898, 文字檔!E:F, 2, 0))</f>
        <v>0</v>
      </c>
      <c r="F898" s="5">
        <f>IF(ISERROR(VLOOKUP($A$898, 文字檔!G:H, 2, 0)),0,VLOOKUP($A$898, 文字檔!G:H, 2, 0))</f>
        <v>0</v>
      </c>
      <c r="G898" s="5">
        <f>IF(ISERROR(VLOOKUP($A$898, 文字檔!I:J, 2, 0)),0,VLOOKUP($A$898, 文字檔!I:J, 2, 0))</f>
        <v>0</v>
      </c>
      <c r="H898" s="5">
        <f>IF(ISERROR(VLOOKUP($A$898, 文字檔!K:L, 2, 0)),0,VLOOKUP($A$898, 文字檔!K:L, 2, 0))</f>
        <v>-11037.76</v>
      </c>
      <c r="I898" s="5">
        <f>IF(ISERROR(VLOOKUP($A$898, 文字檔!M:N, 2, 0)),0,VLOOKUP($A$898, 文字檔!M:N, 2, 0))</f>
        <v>-38837.01</v>
      </c>
      <c r="J898" s="5">
        <f>IF(ISERROR(VLOOKUP($A$898, 文字檔!O:P, 2, 0)),0,VLOOKUP($A$898, 文字檔!O:P, 2, 0))</f>
        <v>0</v>
      </c>
      <c r="K898">
        <f>IF(ISERROR(VLOOKUP($A$898, 文字檔!Q:R, 2, 0)),0,VLOOKUP($A$898, 文字檔!Q:R, 2, 0))</f>
        <v>0</v>
      </c>
      <c r="L898">
        <f>IF(ISERROR(VLOOKUP($A$898, 文字檔!S:T, 2, 0)),0,VLOOKUP($A$898, 文字檔!S:T, 2, 0))</f>
        <v>3166.47</v>
      </c>
      <c r="M898">
        <f>IF(ISERROR(VLOOKUP($A$898, 文字檔!U:V, 2, 0)),0,VLOOKUP($A$898, 文字檔!U:V, 2, 0))</f>
        <v>-14714.59</v>
      </c>
      <c r="N898">
        <f>IF(ISERROR(VLOOKUP($A$898, 文字檔!W:X, 2, 0)),0,VLOOKUP($A$898, 文字檔!W:X, 2, 0))</f>
        <v>-22239.5</v>
      </c>
      <c r="O898">
        <f>IF(ISERROR(VLOOKUP($A$898, 文字檔!Y:Z, 2, 0)),0,VLOOKUP($A$898, 文字檔!Y:Z, 2, 0))</f>
        <v>-40434.22</v>
      </c>
      <c r="P898">
        <f>IF(ISERROR(VLOOKUP($A$898, 文字檔!AA:AB, 2, 0)),0,VLOOKUP($A$898, 文字檔!AA:AB, 2, 0))</f>
        <v>0</v>
      </c>
    </row>
    <row r="899" spans="1:16" ht="16.2">
      <c r="A899" s="7">
        <v>44635</v>
      </c>
      <c r="B899" s="5">
        <f>SUMPRODUCT($C$2:$P$2,$C$899:$P$899)</f>
        <v>117406.01</v>
      </c>
      <c r="C899" s="5">
        <f>IF(ISERROR(VLOOKUP($A$899, 文字檔!A:B, 2, 0)),0,VLOOKUP($A$899, 文字檔!A:B, 2, 0))</f>
        <v>23583.27</v>
      </c>
      <c r="D899" s="5">
        <f>IF(ISERROR(VLOOKUP($A$899, 文字檔!C:D, 2, 0)),0,VLOOKUP($A$899, 文字檔!C:D, 2, 0))</f>
        <v>0</v>
      </c>
      <c r="E899" s="5">
        <f>IF(ISERROR(VLOOKUP($A$899, 文字檔!E:F, 2, 0)),0,VLOOKUP($A$899, 文字檔!E:F, 2, 0))</f>
        <v>0</v>
      </c>
      <c r="F899" s="5">
        <f>IF(ISERROR(VLOOKUP($A$899, 文字檔!G:H, 2, 0)),0,VLOOKUP($A$899, 文字檔!G:H, 2, 0))</f>
        <v>0</v>
      </c>
      <c r="G899" s="5">
        <f>IF(ISERROR(VLOOKUP($A$899, 文字檔!I:J, 2, 0)),0,VLOOKUP($A$899, 文字檔!I:J, 2, 0))</f>
        <v>11691.74</v>
      </c>
      <c r="H899" s="5">
        <f>IF(ISERROR(VLOOKUP($A$899, 文字檔!K:L, 2, 0)),0,VLOOKUP($A$899, 文字檔!K:L, 2, 0))</f>
        <v>0</v>
      </c>
      <c r="I899" s="5">
        <f>IF(ISERROR(VLOOKUP($A$899, 文字檔!M:N, 2, 0)),0,VLOOKUP($A$899, 文字檔!M:N, 2, 0))</f>
        <v>55485.17</v>
      </c>
      <c r="J899" s="5">
        <f>IF(ISERROR(VLOOKUP($A$899, 文字檔!O:P, 2, 0)),0,VLOOKUP($A$899, 文字檔!O:P, 2, 0))</f>
        <v>0</v>
      </c>
      <c r="K899">
        <f>IF(ISERROR(VLOOKUP($A$899, 文字檔!Q:R, 2, 0)),0,VLOOKUP($A$899, 文字檔!Q:R, 2, 0))</f>
        <v>0</v>
      </c>
      <c r="L899">
        <f>IF(ISERROR(VLOOKUP($A$899, 文字檔!S:T, 2, 0)),0,VLOOKUP($A$899, 文字檔!S:T, 2, 0))</f>
        <v>0</v>
      </c>
      <c r="M899">
        <f>IF(ISERROR(VLOOKUP($A$899, 文字檔!U:V, 2, 0)),0,VLOOKUP($A$899, 文字檔!U:V, 2, 0))</f>
        <v>0</v>
      </c>
      <c r="N899">
        <f>IF(ISERROR(VLOOKUP($A$899, 文字檔!W:X, 2, 0)),0,VLOOKUP($A$899, 文字檔!W:X, 2, 0))</f>
        <v>0</v>
      </c>
      <c r="O899">
        <f>IF(ISERROR(VLOOKUP($A$899, 文字檔!Y:Z, 2, 0)),0,VLOOKUP($A$899, 文字檔!Y:Z, 2, 0))</f>
        <v>27152.26</v>
      </c>
      <c r="P899">
        <f>IF(ISERROR(VLOOKUP($A$899, 文字檔!AA:AB, 2, 0)),0,VLOOKUP($A$899, 文字檔!AA:AB, 2, 0))</f>
        <v>-506.43</v>
      </c>
    </row>
    <row r="900" spans="1:16" ht="16.2">
      <c r="A900" s="7">
        <v>44636</v>
      </c>
      <c r="B900" s="5">
        <f>SUMPRODUCT($C$2:$P$2,$C$900:$P$900)</f>
        <v>-109473.97</v>
      </c>
      <c r="C900" s="5">
        <f>IF(ISERROR(VLOOKUP($A$900, 文字檔!A:B, 2, 0)),0,VLOOKUP($A$900, 文字檔!A:B, 2, 0))</f>
        <v>0</v>
      </c>
      <c r="D900" s="5">
        <f>IF(ISERROR(VLOOKUP($A$900, 文字檔!C:D, 2, 0)),0,VLOOKUP($A$900, 文字檔!C:D, 2, 0))</f>
        <v>0</v>
      </c>
      <c r="E900" s="5">
        <f>IF(ISERROR(VLOOKUP($A$900, 文字檔!E:F, 2, 0)),0,VLOOKUP($A$900, 文字檔!E:F, 2, 0))</f>
        <v>0</v>
      </c>
      <c r="F900" s="5">
        <f>IF(ISERROR(VLOOKUP($A$900, 文字檔!G:H, 2, 0)),0,VLOOKUP($A$900, 文字檔!G:H, 2, 0))</f>
        <v>0</v>
      </c>
      <c r="G900" s="5">
        <f>IF(ISERROR(VLOOKUP($A$900, 文字檔!I:J, 2, 0)),0,VLOOKUP($A$900, 文字檔!I:J, 2, 0))</f>
        <v>-12108.17</v>
      </c>
      <c r="H900" s="5">
        <f>IF(ISERROR(VLOOKUP($A$900, 文字檔!K:L, 2, 0)),0,VLOOKUP($A$900, 文字檔!K:L, 2, 0))</f>
        <v>0</v>
      </c>
      <c r="I900" s="5">
        <f>IF(ISERROR(VLOOKUP($A$900, 文字檔!M:N, 2, 0)),0,VLOOKUP($A$900, 文字檔!M:N, 2, 0))</f>
        <v>-25310.15</v>
      </c>
      <c r="J900" s="5">
        <f>IF(ISERROR(VLOOKUP($A$900, 文字檔!O:P, 2, 0)),0,VLOOKUP($A$900, 文字檔!O:P, 2, 0))</f>
        <v>0</v>
      </c>
      <c r="K900">
        <f>IF(ISERROR(VLOOKUP($A$900, 文字檔!Q:R, 2, 0)),0,VLOOKUP($A$900, 文字檔!Q:R, 2, 0))</f>
        <v>-9417.48</v>
      </c>
      <c r="L900">
        <f>IF(ISERROR(VLOOKUP($A$900, 文字檔!S:T, 2, 0)),0,VLOOKUP($A$900, 文字檔!S:T, 2, 0))</f>
        <v>0</v>
      </c>
      <c r="M900">
        <f>IF(ISERROR(VLOOKUP($A$900, 文字檔!U:V, 2, 0)),0,VLOOKUP($A$900, 文字檔!U:V, 2, 0))</f>
        <v>0</v>
      </c>
      <c r="N900">
        <f>IF(ISERROR(VLOOKUP($A$900, 文字檔!W:X, 2, 0)),0,VLOOKUP($A$900, 文字檔!W:X, 2, 0))</f>
        <v>0</v>
      </c>
      <c r="O900">
        <f>IF(ISERROR(VLOOKUP($A$900, 文字檔!Y:Z, 2, 0)),0,VLOOKUP($A$900, 文字檔!Y:Z, 2, 0))</f>
        <v>-22325.77</v>
      </c>
      <c r="P900">
        <f>IF(ISERROR(VLOOKUP($A$900, 文字檔!AA:AB, 2, 0)),0,VLOOKUP($A$900, 文字檔!AA:AB, 2, 0))</f>
        <v>-40312.400000000001</v>
      </c>
    </row>
    <row r="901" spans="1:16" ht="16.2">
      <c r="A901" s="7">
        <v>44637</v>
      </c>
      <c r="B901" s="5">
        <f>SUMPRODUCT($C$2:$P$2,$C$901:$P$901)</f>
        <v>21404.93</v>
      </c>
      <c r="C901" s="5">
        <f>IF(ISERROR(VLOOKUP($A$901, 文字檔!A:B, 2, 0)),0,VLOOKUP($A$901, 文字檔!A:B, 2, 0))</f>
        <v>-9842.5</v>
      </c>
      <c r="D901" s="5">
        <f>IF(ISERROR(VLOOKUP($A$901, 文字檔!C:D, 2, 0)),0,VLOOKUP($A$901, 文字檔!C:D, 2, 0))</f>
        <v>8878.09</v>
      </c>
      <c r="E901" s="5">
        <f>IF(ISERROR(VLOOKUP($A$901, 文字檔!E:F, 2, 0)),0,VLOOKUP($A$901, 文字檔!E:F, 2, 0))</f>
        <v>0</v>
      </c>
      <c r="F901" s="5">
        <f>IF(ISERROR(VLOOKUP($A$901, 文字檔!G:H, 2, 0)),0,VLOOKUP($A$901, 文字檔!G:H, 2, 0))</f>
        <v>0</v>
      </c>
      <c r="G901" s="5">
        <f>IF(ISERROR(VLOOKUP($A$901, 文字檔!I:J, 2, 0)),0,VLOOKUP($A$901, 文字檔!I:J, 2, 0))</f>
        <v>24680.46</v>
      </c>
      <c r="H901" s="5">
        <f>IF(ISERROR(VLOOKUP($A$901, 文字檔!K:L, 2, 0)),0,VLOOKUP($A$901, 文字檔!K:L, 2, 0))</f>
        <v>-6239.68</v>
      </c>
      <c r="I901" s="5">
        <f>IF(ISERROR(VLOOKUP($A$901, 文字檔!M:N, 2, 0)),0,VLOOKUP($A$901, 文字檔!M:N, 2, 0))</f>
        <v>0</v>
      </c>
      <c r="J901" s="5">
        <f>IF(ISERROR(VLOOKUP($A$901, 文字檔!O:P, 2, 0)),0,VLOOKUP($A$901, 文字檔!O:P, 2, 0))</f>
        <v>0</v>
      </c>
      <c r="K901">
        <f>IF(ISERROR(VLOOKUP($A$901, 文字檔!Q:R, 2, 0)),0,VLOOKUP($A$901, 文字檔!Q:R, 2, 0))</f>
        <v>0</v>
      </c>
      <c r="L901">
        <f>IF(ISERROR(VLOOKUP($A$901, 文字檔!S:T, 2, 0)),0,VLOOKUP($A$901, 文字檔!S:T, 2, 0))</f>
        <v>0</v>
      </c>
      <c r="M901">
        <f>IF(ISERROR(VLOOKUP($A$901, 文字檔!U:V, 2, 0)),0,VLOOKUP($A$901, 文字檔!U:V, 2, 0))</f>
        <v>0</v>
      </c>
      <c r="N901">
        <f>IF(ISERROR(VLOOKUP($A$901, 文字檔!W:X, 2, 0)),0,VLOOKUP($A$901, 文字檔!W:X, 2, 0))</f>
        <v>-18628.34</v>
      </c>
      <c r="O901">
        <f>IF(ISERROR(VLOOKUP($A$901, 文字檔!Y:Z, 2, 0)),0,VLOOKUP($A$901, 文字檔!Y:Z, 2, 0))</f>
        <v>8278</v>
      </c>
      <c r="P901">
        <f>IF(ISERROR(VLOOKUP($A$901, 文字檔!AA:AB, 2, 0)),0,VLOOKUP($A$901, 文字檔!AA:AB, 2, 0))</f>
        <v>14278.9</v>
      </c>
    </row>
    <row r="902" spans="1:16" ht="16.2">
      <c r="A902" s="7">
        <v>44638</v>
      </c>
      <c r="B902" s="5">
        <f>SUMPRODUCT($C$2:$P$2,$C$902:$P$902)</f>
        <v>-66044.81</v>
      </c>
      <c r="C902" s="5">
        <f>IF(ISERROR(VLOOKUP($A$902, 文字檔!A:B, 2, 0)),0,VLOOKUP($A$902, 文字檔!A:B, 2, 0))</f>
        <v>0</v>
      </c>
      <c r="D902" s="5">
        <f>IF(ISERROR(VLOOKUP($A$902, 文字檔!C:D, 2, 0)),0,VLOOKUP($A$902, 文字檔!C:D, 2, 0))</f>
        <v>-10600</v>
      </c>
      <c r="E902" s="5">
        <f>IF(ISERROR(VLOOKUP($A$902, 文字檔!E:F, 2, 0)),0,VLOOKUP($A$902, 文字檔!E:F, 2, 0))</f>
        <v>0</v>
      </c>
      <c r="F902" s="5">
        <f>IF(ISERROR(VLOOKUP($A$902, 文字檔!G:H, 2, 0)),0,VLOOKUP($A$902, 文字檔!G:H, 2, 0))</f>
        <v>0</v>
      </c>
      <c r="G902" s="5">
        <f>IF(ISERROR(VLOOKUP($A$902, 文字檔!I:J, 2, 0)),0,VLOOKUP($A$902, 文字檔!I:J, 2, 0))</f>
        <v>-17920.71</v>
      </c>
      <c r="H902" s="5">
        <f>IF(ISERROR(VLOOKUP($A$902, 文字檔!K:L, 2, 0)),0,VLOOKUP($A$902, 文字檔!K:L, 2, 0))</f>
        <v>0</v>
      </c>
      <c r="I902" s="5">
        <f>IF(ISERROR(VLOOKUP($A$902, 文字檔!M:N, 2, 0)),0,VLOOKUP($A$902, 文字檔!M:N, 2, 0))</f>
        <v>-16324.1</v>
      </c>
      <c r="J902" s="5">
        <f>IF(ISERROR(VLOOKUP($A$902, 文字檔!O:P, 2, 0)),0,VLOOKUP($A$902, 文字檔!O:P, 2, 0))</f>
        <v>0</v>
      </c>
      <c r="K902">
        <f>IF(ISERROR(VLOOKUP($A$902, 文字檔!Q:R, 2, 0)),0,VLOOKUP($A$902, 文字檔!Q:R, 2, 0))</f>
        <v>0</v>
      </c>
      <c r="L902">
        <f>IF(ISERROR(VLOOKUP($A$902, 文字檔!S:T, 2, 0)),0,VLOOKUP($A$902, 文字檔!S:T, 2, 0))</f>
        <v>0</v>
      </c>
      <c r="M902">
        <f>IF(ISERROR(VLOOKUP($A$902, 文字檔!U:V, 2, 0)),0,VLOOKUP($A$902, 文字檔!U:V, 2, 0))</f>
        <v>0</v>
      </c>
      <c r="N902">
        <f>IF(ISERROR(VLOOKUP($A$902, 文字檔!W:X, 2, 0)),0,VLOOKUP($A$902, 文字檔!W:X, 2, 0))</f>
        <v>0</v>
      </c>
      <c r="O902">
        <f>IF(ISERROR(VLOOKUP($A$902, 文字檔!Y:Z, 2, 0)),0,VLOOKUP($A$902, 文字檔!Y:Z, 2, 0))</f>
        <v>-10600</v>
      </c>
      <c r="P902">
        <f>IF(ISERROR(VLOOKUP($A$902, 文字檔!AA:AB, 2, 0)),0,VLOOKUP($A$902, 文字檔!AA:AB, 2, 0))</f>
        <v>-10600</v>
      </c>
    </row>
    <row r="903" spans="1:16" ht="16.2">
      <c r="A903" s="7">
        <v>44639</v>
      </c>
      <c r="B903" s="5">
        <f>SUMPRODUCT($C$2:$P$2,$C$903:$P$903)</f>
        <v>0</v>
      </c>
      <c r="C903" s="5">
        <f>IF(ISERROR(VLOOKUP($A$903, 文字檔!A:B, 2, 0)),0,VLOOKUP($A$903, 文字檔!A:B, 2, 0))</f>
        <v>0</v>
      </c>
      <c r="D903" s="5">
        <f>IF(ISERROR(VLOOKUP($A$903, 文字檔!C:D, 2, 0)),0,VLOOKUP($A$903, 文字檔!C:D, 2, 0))</f>
        <v>0</v>
      </c>
      <c r="E903" s="5">
        <f>IF(ISERROR(VLOOKUP($A$903, 文字檔!E:F, 2, 0)),0,VLOOKUP($A$903, 文字檔!E:F, 2, 0))</f>
        <v>0</v>
      </c>
      <c r="F903" s="5">
        <f>IF(ISERROR(VLOOKUP($A$903, 文字檔!G:H, 2, 0)),0,VLOOKUP($A$903, 文字檔!G:H, 2, 0))</f>
        <v>0</v>
      </c>
      <c r="G903" s="5">
        <f>IF(ISERROR(VLOOKUP($A$903, 文字檔!I:J, 2, 0)),0,VLOOKUP($A$903, 文字檔!I:J, 2, 0))</f>
        <v>0</v>
      </c>
      <c r="H903" s="5">
        <f>IF(ISERROR(VLOOKUP($A$903, 文字檔!K:L, 2, 0)),0,VLOOKUP($A$903, 文字檔!K:L, 2, 0))</f>
        <v>0</v>
      </c>
      <c r="I903" s="5">
        <f>IF(ISERROR(VLOOKUP($A$903, 文字檔!M:N, 2, 0)),0,VLOOKUP($A$903, 文字檔!M:N, 2, 0))</f>
        <v>0</v>
      </c>
      <c r="J903" s="5">
        <f>IF(ISERROR(VLOOKUP($A$903, 文字檔!O:P, 2, 0)),0,VLOOKUP($A$903, 文字檔!O:P, 2, 0))</f>
        <v>0</v>
      </c>
      <c r="K903">
        <f>IF(ISERROR(VLOOKUP($A$903, 文字檔!Q:R, 2, 0)),0,VLOOKUP($A$903, 文字檔!Q:R, 2, 0))</f>
        <v>0</v>
      </c>
      <c r="L903">
        <f>IF(ISERROR(VLOOKUP($A$903, 文字檔!S:T, 2, 0)),0,VLOOKUP($A$903, 文字檔!S:T, 2, 0))</f>
        <v>0</v>
      </c>
      <c r="M903">
        <f>IF(ISERROR(VLOOKUP($A$903, 文字檔!U:V, 2, 0)),0,VLOOKUP($A$903, 文字檔!U:V, 2, 0))</f>
        <v>0</v>
      </c>
      <c r="N903">
        <f>IF(ISERROR(VLOOKUP($A$903, 文字檔!W:X, 2, 0)),0,VLOOKUP($A$903, 文字檔!W:X, 2, 0))</f>
        <v>0</v>
      </c>
      <c r="O903">
        <f>IF(ISERROR(VLOOKUP($A$903, 文字檔!Y:Z, 2, 0)),0,VLOOKUP($A$903, 文字檔!Y:Z, 2, 0))</f>
        <v>0</v>
      </c>
      <c r="P903">
        <f>IF(ISERROR(VLOOKUP($A$903, 文字檔!AA:AB, 2, 0)),0,VLOOKUP($A$903, 文字檔!AA:AB, 2, 0))</f>
        <v>0</v>
      </c>
    </row>
    <row r="904" spans="1:16" ht="16.2">
      <c r="A904" s="7">
        <v>44640</v>
      </c>
      <c r="B904" s="5">
        <f>SUMPRODUCT($C$2:$P$2,$C$904:$P$904)</f>
        <v>0</v>
      </c>
      <c r="C904" s="5">
        <f>IF(ISERROR(VLOOKUP($A$904, 文字檔!A:B, 2, 0)),0,VLOOKUP($A$904, 文字檔!A:B, 2, 0))</f>
        <v>0</v>
      </c>
      <c r="D904" s="5">
        <f>IF(ISERROR(VLOOKUP($A$904, 文字檔!C:D, 2, 0)),0,VLOOKUP($A$904, 文字檔!C:D, 2, 0))</f>
        <v>0</v>
      </c>
      <c r="E904" s="5">
        <f>IF(ISERROR(VLOOKUP($A$904, 文字檔!E:F, 2, 0)),0,VLOOKUP($A$904, 文字檔!E:F, 2, 0))</f>
        <v>0</v>
      </c>
      <c r="F904" s="5">
        <f>IF(ISERROR(VLOOKUP($A$904, 文字檔!G:H, 2, 0)),0,VLOOKUP($A$904, 文字檔!G:H, 2, 0))</f>
        <v>0</v>
      </c>
      <c r="G904" s="5">
        <f>IF(ISERROR(VLOOKUP($A$904, 文字檔!I:J, 2, 0)),0,VLOOKUP($A$904, 文字檔!I:J, 2, 0))</f>
        <v>0</v>
      </c>
      <c r="H904" s="5">
        <f>IF(ISERROR(VLOOKUP($A$904, 文字檔!K:L, 2, 0)),0,VLOOKUP($A$904, 文字檔!K:L, 2, 0))</f>
        <v>0</v>
      </c>
      <c r="I904" s="5">
        <f>IF(ISERROR(VLOOKUP($A$904, 文字檔!M:N, 2, 0)),0,VLOOKUP($A$904, 文字檔!M:N, 2, 0))</f>
        <v>0</v>
      </c>
      <c r="J904" s="5">
        <f>IF(ISERROR(VLOOKUP($A$904, 文字檔!O:P, 2, 0)),0,VLOOKUP($A$904, 文字檔!O:P, 2, 0))</f>
        <v>0</v>
      </c>
      <c r="K904">
        <f>IF(ISERROR(VLOOKUP($A$904, 文字檔!Q:R, 2, 0)),0,VLOOKUP($A$904, 文字檔!Q:R, 2, 0))</f>
        <v>0</v>
      </c>
      <c r="L904">
        <f>IF(ISERROR(VLOOKUP($A$904, 文字檔!S:T, 2, 0)),0,VLOOKUP($A$904, 文字檔!S:T, 2, 0))</f>
        <v>0</v>
      </c>
      <c r="M904">
        <f>IF(ISERROR(VLOOKUP($A$904, 文字檔!U:V, 2, 0)),0,VLOOKUP($A$904, 文字檔!U:V, 2, 0))</f>
        <v>0</v>
      </c>
      <c r="N904">
        <f>IF(ISERROR(VLOOKUP($A$904, 文字檔!W:X, 2, 0)),0,VLOOKUP($A$904, 文字檔!W:X, 2, 0))</f>
        <v>0</v>
      </c>
      <c r="O904">
        <f>IF(ISERROR(VLOOKUP($A$904, 文字檔!Y:Z, 2, 0)),0,VLOOKUP($A$904, 文字檔!Y:Z, 2, 0))</f>
        <v>0</v>
      </c>
      <c r="P904">
        <f>IF(ISERROR(VLOOKUP($A$904, 文字檔!AA:AB, 2, 0)),0,VLOOKUP($A$904, 文字檔!AA:AB, 2, 0))</f>
        <v>0</v>
      </c>
    </row>
    <row r="905" spans="1:16" ht="16.2">
      <c r="A905" s="7">
        <v>44641</v>
      </c>
      <c r="B905" s="5">
        <f>SUMPRODUCT($C$2:$P$2,$C$905:$P$905)</f>
        <v>3190.0900000000038</v>
      </c>
      <c r="C905" s="5">
        <f>IF(ISERROR(VLOOKUP($A$905, 文字檔!A:B, 2, 0)),0,VLOOKUP($A$905, 文字檔!A:B, 2, 0))</f>
        <v>-13501.89</v>
      </c>
      <c r="D905" s="5">
        <f>IF(ISERROR(VLOOKUP($A$905, 文字檔!C:D, 2, 0)),0,VLOOKUP($A$905, 文字檔!C:D, 2, 0))</f>
        <v>36272.75</v>
      </c>
      <c r="E905" s="5">
        <f>IF(ISERROR(VLOOKUP($A$905, 文字檔!E:F, 2, 0)),0,VLOOKUP($A$905, 文字檔!E:F, 2, 0))</f>
        <v>0</v>
      </c>
      <c r="F905" s="5">
        <f>IF(ISERROR(VLOOKUP($A$905, 文字檔!G:H, 2, 0)),0,VLOOKUP($A$905, 文字檔!G:H, 2, 0))</f>
        <v>0</v>
      </c>
      <c r="G905" s="5">
        <f>IF(ISERROR(VLOOKUP($A$905, 文字檔!I:J, 2, 0)),0,VLOOKUP($A$905, 文字檔!I:J, 2, 0))</f>
        <v>0</v>
      </c>
      <c r="H905" s="5">
        <f>IF(ISERROR(VLOOKUP($A$905, 文字檔!K:L, 2, 0)),0,VLOOKUP($A$905, 文字檔!K:L, 2, 0))</f>
        <v>0</v>
      </c>
      <c r="I905" s="5">
        <f>IF(ISERROR(VLOOKUP($A$905, 文字檔!M:N, 2, 0)),0,VLOOKUP($A$905, 文字檔!M:N, 2, 0))</f>
        <v>-7720.65</v>
      </c>
      <c r="J905" s="5">
        <f>IF(ISERROR(VLOOKUP($A$905, 文字檔!O:P, 2, 0)),0,VLOOKUP($A$905, 文字檔!O:P, 2, 0))</f>
        <v>0</v>
      </c>
      <c r="K905">
        <f>IF(ISERROR(VLOOKUP($A$905, 文字檔!Q:R, 2, 0)),0,VLOOKUP($A$905, 文字檔!Q:R, 2, 0))</f>
        <v>0</v>
      </c>
      <c r="L905">
        <f>IF(ISERROR(VLOOKUP($A$905, 文字檔!S:T, 2, 0)),0,VLOOKUP($A$905, 文字檔!S:T, 2, 0))</f>
        <v>0</v>
      </c>
      <c r="M905">
        <f>IF(ISERROR(VLOOKUP($A$905, 文字檔!U:V, 2, 0)),0,VLOOKUP($A$905, 文字檔!U:V, 2, 0))</f>
        <v>-12126.41</v>
      </c>
      <c r="N905">
        <f>IF(ISERROR(VLOOKUP($A$905, 文字檔!W:X, 2, 0)),0,VLOOKUP($A$905, 文字檔!W:X, 2, 0))</f>
        <v>0</v>
      </c>
      <c r="O905">
        <f>IF(ISERROR(VLOOKUP($A$905, 文字檔!Y:Z, 2, 0)),0,VLOOKUP($A$905, 文字檔!Y:Z, 2, 0))</f>
        <v>-19333.71</v>
      </c>
      <c r="P905">
        <f>IF(ISERROR(VLOOKUP($A$905, 文字檔!AA:AB, 2, 0)),0,VLOOKUP($A$905, 文字檔!AA:AB, 2, 0))</f>
        <v>19600</v>
      </c>
    </row>
    <row r="906" spans="1:16" ht="16.2">
      <c r="A906" s="7">
        <v>44642</v>
      </c>
      <c r="B906" s="5">
        <f>SUMPRODUCT($C$2:$P$2,$C$906:$P$906)</f>
        <v>-1953.9899999999998</v>
      </c>
      <c r="C906" s="5">
        <f>IF(ISERROR(VLOOKUP($A$906, 文字檔!A:B, 2, 0)),0,VLOOKUP($A$906, 文字檔!A:B, 2, 0))</f>
        <v>0</v>
      </c>
      <c r="D906" s="5">
        <f>IF(ISERROR(VLOOKUP($A$906, 文字檔!C:D, 2, 0)),0,VLOOKUP($A$906, 文字檔!C:D, 2, 0))</f>
        <v>0</v>
      </c>
      <c r="E906" s="5">
        <f>IF(ISERROR(VLOOKUP($A$906, 文字檔!E:F, 2, 0)),0,VLOOKUP($A$906, 文字檔!E:F, 2, 0))</f>
        <v>0</v>
      </c>
      <c r="F906" s="5">
        <f>IF(ISERROR(VLOOKUP($A$906, 文字檔!G:H, 2, 0)),0,VLOOKUP($A$906, 文字檔!G:H, 2, 0))</f>
        <v>0</v>
      </c>
      <c r="G906" s="5">
        <f>IF(ISERROR(VLOOKUP($A$906, 文字檔!I:J, 2, 0)),0,VLOOKUP($A$906, 文字檔!I:J, 2, 0))</f>
        <v>-3853.24</v>
      </c>
      <c r="H906" s="5">
        <f>IF(ISERROR(VLOOKUP($A$906, 文字檔!K:L, 2, 0)),0,VLOOKUP($A$906, 文字檔!K:L, 2, 0))</f>
        <v>0</v>
      </c>
      <c r="I906" s="5">
        <f>IF(ISERROR(VLOOKUP($A$906, 文字檔!M:N, 2, 0)),0,VLOOKUP($A$906, 文字檔!M:N, 2, 0))</f>
        <v>-3050.6</v>
      </c>
      <c r="J906" s="5">
        <f>IF(ISERROR(VLOOKUP($A$906, 文字檔!O:P, 2, 0)),0,VLOOKUP($A$906, 文字檔!O:P, 2, 0))</f>
        <v>0</v>
      </c>
      <c r="K906">
        <f>IF(ISERROR(VLOOKUP($A$906, 文字檔!Q:R, 2, 0)),0,VLOOKUP($A$906, 文字檔!Q:R, 2, 0))</f>
        <v>0</v>
      </c>
      <c r="L906">
        <f>IF(ISERROR(VLOOKUP($A$906, 文字檔!S:T, 2, 0)),0,VLOOKUP($A$906, 文字檔!S:T, 2, 0))</f>
        <v>0</v>
      </c>
      <c r="M906">
        <f>IF(ISERROR(VLOOKUP($A$906, 文字檔!U:V, 2, 0)),0,VLOOKUP($A$906, 文字檔!U:V, 2, 0))</f>
        <v>6200</v>
      </c>
      <c r="N906">
        <f>IF(ISERROR(VLOOKUP($A$906, 文字檔!W:X, 2, 0)),0,VLOOKUP($A$906, 文字檔!W:X, 2, 0))</f>
        <v>-13650.15</v>
      </c>
      <c r="O906">
        <f>IF(ISERROR(VLOOKUP($A$906, 文字檔!Y:Z, 2, 0)),0,VLOOKUP($A$906, 文字檔!Y:Z, 2, 0))</f>
        <v>6200</v>
      </c>
      <c r="P906">
        <f>IF(ISERROR(VLOOKUP($A$906, 文字檔!AA:AB, 2, 0)),0,VLOOKUP($A$906, 文字檔!AA:AB, 2, 0))</f>
        <v>6200</v>
      </c>
    </row>
    <row r="907" spans="1:16" ht="16.2">
      <c r="A907" s="7">
        <v>44643</v>
      </c>
      <c r="B907" s="5">
        <f>SUMPRODUCT($C$2:$P$2,$C$907:$P$907)</f>
        <v>96019.28</v>
      </c>
      <c r="C907" s="5">
        <f>IF(ISERROR(VLOOKUP($A$907, 文字檔!A:B, 2, 0)),0,VLOOKUP($A$907, 文字檔!A:B, 2, 0))</f>
        <v>-13320.4</v>
      </c>
      <c r="D907" s="5">
        <f>IF(ISERROR(VLOOKUP($A$907, 文字檔!C:D, 2, 0)),0,VLOOKUP($A$907, 文字檔!C:D, 2, 0))</f>
        <v>0</v>
      </c>
      <c r="E907" s="5">
        <f>IF(ISERROR(VLOOKUP($A$907, 文字檔!E:F, 2, 0)),0,VLOOKUP($A$907, 文字檔!E:F, 2, 0))</f>
        <v>0</v>
      </c>
      <c r="F907" s="5">
        <f>IF(ISERROR(VLOOKUP($A$907, 文字檔!G:H, 2, 0)),0,VLOOKUP($A$907, 文字檔!G:H, 2, 0))</f>
        <v>0</v>
      </c>
      <c r="G907" s="5">
        <f>IF(ISERROR(VLOOKUP($A$907, 文字檔!I:J, 2, 0)),0,VLOOKUP($A$907, 文字檔!I:J, 2, 0))</f>
        <v>0</v>
      </c>
      <c r="H907" s="5">
        <f>IF(ISERROR(VLOOKUP($A$907, 文字檔!K:L, 2, 0)),0,VLOOKUP($A$907, 文字檔!K:L, 2, 0))</f>
        <v>139.68</v>
      </c>
      <c r="I907" s="5">
        <f>IF(ISERROR(VLOOKUP($A$907, 文字檔!M:N, 2, 0)),0,VLOOKUP($A$907, 文字檔!M:N, 2, 0))</f>
        <v>0</v>
      </c>
      <c r="J907" s="5">
        <f>IF(ISERROR(VLOOKUP($A$907, 文字檔!O:P, 2, 0)),0,VLOOKUP($A$907, 文字檔!O:P, 2, 0))</f>
        <v>0</v>
      </c>
      <c r="K907">
        <f>IF(ISERROR(VLOOKUP($A$907, 文字檔!Q:R, 2, 0)),0,VLOOKUP($A$907, 文字檔!Q:R, 2, 0))</f>
        <v>0</v>
      </c>
      <c r="L907">
        <f>IF(ISERROR(VLOOKUP($A$907, 文字檔!S:T, 2, 0)),0,VLOOKUP($A$907, 文字檔!S:T, 2, 0))</f>
        <v>0</v>
      </c>
      <c r="M907">
        <f>IF(ISERROR(VLOOKUP($A$907, 文字檔!U:V, 2, 0)),0,VLOOKUP($A$907, 文字檔!U:V, 2, 0))</f>
        <v>36400</v>
      </c>
      <c r="N907">
        <f>IF(ISERROR(VLOOKUP($A$907, 文字檔!W:X, 2, 0)),0,VLOOKUP($A$907, 文字檔!W:X, 2, 0))</f>
        <v>0</v>
      </c>
      <c r="O907">
        <f>IF(ISERROR(VLOOKUP($A$907, 文字檔!Y:Z, 2, 0)),0,VLOOKUP($A$907, 文字檔!Y:Z, 2, 0))</f>
        <v>36400</v>
      </c>
      <c r="P907">
        <f>IF(ISERROR(VLOOKUP($A$907, 文字檔!AA:AB, 2, 0)),0,VLOOKUP($A$907, 文字檔!AA:AB, 2, 0))</f>
        <v>36400</v>
      </c>
    </row>
    <row r="908" spans="1:16" ht="16.2">
      <c r="A908" s="7">
        <v>44644</v>
      </c>
      <c r="B908" s="5">
        <f>SUMPRODUCT($C$2:$P$2,$C$908:$P$908)</f>
        <v>-35968.869999999995</v>
      </c>
      <c r="C908" s="5">
        <f>IF(ISERROR(VLOOKUP($A$908, 文字檔!A:B, 2, 0)),0,VLOOKUP($A$908, 文字檔!A:B, 2, 0))</f>
        <v>14942.68</v>
      </c>
      <c r="D908" s="5">
        <f>IF(ISERROR(VLOOKUP($A$908, 文字檔!C:D, 2, 0)),0,VLOOKUP($A$908, 文字檔!C:D, 2, 0))</f>
        <v>0</v>
      </c>
      <c r="E908" s="5">
        <f>IF(ISERROR(VLOOKUP($A$908, 文字檔!E:F, 2, 0)),0,VLOOKUP($A$908, 文字檔!E:F, 2, 0))</f>
        <v>0</v>
      </c>
      <c r="F908" s="5">
        <f>IF(ISERROR(VLOOKUP($A$908, 文字檔!G:H, 2, 0)),0,VLOOKUP($A$908, 文字檔!G:H, 2, 0))</f>
        <v>0</v>
      </c>
      <c r="G908" s="5">
        <f>IF(ISERROR(VLOOKUP($A$908, 文字檔!I:J, 2, 0)),0,VLOOKUP($A$908, 文字檔!I:J, 2, 0))</f>
        <v>0</v>
      </c>
      <c r="H908" s="5">
        <f>IF(ISERROR(VLOOKUP($A$908, 文字檔!K:L, 2, 0)),0,VLOOKUP($A$908, 文字檔!K:L, 2, 0))</f>
        <v>-7454.86</v>
      </c>
      <c r="I908" s="5">
        <f>IF(ISERROR(VLOOKUP($A$908, 文字檔!M:N, 2, 0)),0,VLOOKUP($A$908, 文字檔!M:N, 2, 0))</f>
        <v>0</v>
      </c>
      <c r="J908" s="5">
        <f>IF(ISERROR(VLOOKUP($A$908, 文字檔!O:P, 2, 0)),0,VLOOKUP($A$908, 文字檔!O:P, 2, 0))</f>
        <v>0</v>
      </c>
      <c r="K908">
        <f>IF(ISERROR(VLOOKUP($A$908, 文字檔!Q:R, 2, 0)),0,VLOOKUP($A$908, 文字檔!Q:R, 2, 0))</f>
        <v>0</v>
      </c>
      <c r="L908">
        <f>IF(ISERROR(VLOOKUP($A$908, 文字檔!S:T, 2, 0)),0,VLOOKUP($A$908, 文字檔!S:T, 2, 0))</f>
        <v>0</v>
      </c>
      <c r="M908">
        <f>IF(ISERROR(VLOOKUP($A$908, 文字檔!U:V, 2, 0)),0,VLOOKUP($A$908, 文字檔!U:V, 2, 0))</f>
        <v>-6200</v>
      </c>
      <c r="N908">
        <f>IF(ISERROR(VLOOKUP($A$908, 文字檔!W:X, 2, 0)),0,VLOOKUP($A$908, 文字檔!W:X, 2, 0))</f>
        <v>0</v>
      </c>
      <c r="O908">
        <f>IF(ISERROR(VLOOKUP($A$908, 文字檔!Y:Z, 2, 0)),0,VLOOKUP($A$908, 文字檔!Y:Z, 2, 0))</f>
        <v>-31056.69</v>
      </c>
      <c r="P908">
        <f>IF(ISERROR(VLOOKUP($A$908, 文字檔!AA:AB, 2, 0)),0,VLOOKUP($A$908, 文字檔!AA:AB, 2, 0))</f>
        <v>-6200</v>
      </c>
    </row>
    <row r="909" spans="1:16" ht="16.2">
      <c r="A909" s="7">
        <v>44645</v>
      </c>
      <c r="B909" s="5">
        <f>SUMPRODUCT($C$2:$P$2,$C$909:$P$909)</f>
        <v>-90243.8</v>
      </c>
      <c r="C909" s="5">
        <f>IF(ISERROR(VLOOKUP($A$909, 文字檔!A:B, 2, 0)),0,VLOOKUP($A$909, 文字檔!A:B, 2, 0))</f>
        <v>0</v>
      </c>
      <c r="D909" s="5">
        <f>IF(ISERROR(VLOOKUP($A$909, 文字檔!C:D, 2, 0)),0,VLOOKUP($A$909, 文字檔!C:D, 2, 0))</f>
        <v>0</v>
      </c>
      <c r="E909" s="5">
        <f>IF(ISERROR(VLOOKUP($A$909, 文字檔!E:F, 2, 0)),0,VLOOKUP($A$909, 文字檔!E:F, 2, 0))</f>
        <v>0</v>
      </c>
      <c r="F909" s="5">
        <f>IF(ISERROR(VLOOKUP($A$909, 文字檔!G:H, 2, 0)),0,VLOOKUP($A$909, 文字檔!G:H, 2, 0))</f>
        <v>0</v>
      </c>
      <c r="G909" s="5">
        <f>IF(ISERROR(VLOOKUP($A$909, 文字檔!I:J, 2, 0)),0,VLOOKUP($A$909, 文字檔!I:J, 2, 0))</f>
        <v>-16860.77</v>
      </c>
      <c r="H909" s="5">
        <f>IF(ISERROR(VLOOKUP($A$909, 文字檔!K:L, 2, 0)),0,VLOOKUP($A$909, 文字檔!K:L, 2, 0))</f>
        <v>0</v>
      </c>
      <c r="I909" s="5">
        <f>IF(ISERROR(VLOOKUP($A$909, 文字檔!M:N, 2, 0)),0,VLOOKUP($A$909, 文字檔!M:N, 2, 0))</f>
        <v>0</v>
      </c>
      <c r="J909" s="5">
        <f>IF(ISERROR(VLOOKUP($A$909, 文字檔!O:P, 2, 0)),0,VLOOKUP($A$909, 文字檔!O:P, 2, 0))</f>
        <v>-1257.83</v>
      </c>
      <c r="K909">
        <f>IF(ISERROR(VLOOKUP($A$909, 文字檔!Q:R, 2, 0)),0,VLOOKUP($A$909, 文字檔!Q:R, 2, 0))</f>
        <v>0</v>
      </c>
      <c r="L909">
        <f>IF(ISERROR(VLOOKUP($A$909, 文字檔!S:T, 2, 0)),0,VLOOKUP($A$909, 文字檔!S:T, 2, 0))</f>
        <v>0</v>
      </c>
      <c r="M909">
        <f>IF(ISERROR(VLOOKUP($A$909, 文字檔!U:V, 2, 0)),0,VLOOKUP($A$909, 文字檔!U:V, 2, 0))</f>
        <v>-10000</v>
      </c>
      <c r="N909">
        <f>IF(ISERROR(VLOOKUP($A$909, 文字檔!W:X, 2, 0)),0,VLOOKUP($A$909, 文字檔!W:X, 2, 0))</f>
        <v>-14861.01</v>
      </c>
      <c r="O909">
        <f>IF(ISERROR(VLOOKUP($A$909, 文字檔!Y:Z, 2, 0)),0,VLOOKUP($A$909, 文字檔!Y:Z, 2, 0))</f>
        <v>-37264.19</v>
      </c>
      <c r="P909">
        <f>IF(ISERROR(VLOOKUP($A$909, 文字檔!AA:AB, 2, 0)),0,VLOOKUP($A$909, 文字檔!AA:AB, 2, 0))</f>
        <v>-10000</v>
      </c>
    </row>
    <row r="910" spans="1:16" ht="16.2">
      <c r="A910" s="7">
        <v>44646</v>
      </c>
      <c r="B910" s="5">
        <f>SUMPRODUCT($C$2:$P$2,$C$910:$P$910)</f>
        <v>0</v>
      </c>
      <c r="C910" s="5">
        <f>IF(ISERROR(VLOOKUP($A$910, 文字檔!A:B, 2, 0)),0,VLOOKUP($A$910, 文字檔!A:B, 2, 0))</f>
        <v>0</v>
      </c>
      <c r="D910" s="5">
        <f>IF(ISERROR(VLOOKUP($A$910, 文字檔!C:D, 2, 0)),0,VLOOKUP($A$910, 文字檔!C:D, 2, 0))</f>
        <v>0</v>
      </c>
      <c r="E910" s="5">
        <f>IF(ISERROR(VLOOKUP($A$910, 文字檔!E:F, 2, 0)),0,VLOOKUP($A$910, 文字檔!E:F, 2, 0))</f>
        <v>0</v>
      </c>
      <c r="F910" s="5">
        <f>IF(ISERROR(VLOOKUP($A$910, 文字檔!G:H, 2, 0)),0,VLOOKUP($A$910, 文字檔!G:H, 2, 0))</f>
        <v>0</v>
      </c>
      <c r="G910" s="5">
        <f>IF(ISERROR(VLOOKUP($A$910, 文字檔!I:J, 2, 0)),0,VLOOKUP($A$910, 文字檔!I:J, 2, 0))</f>
        <v>0</v>
      </c>
      <c r="H910" s="5">
        <f>IF(ISERROR(VLOOKUP($A$910, 文字檔!K:L, 2, 0)),0,VLOOKUP($A$910, 文字檔!K:L, 2, 0))</f>
        <v>0</v>
      </c>
      <c r="I910" s="5">
        <f>IF(ISERROR(VLOOKUP($A$910, 文字檔!M:N, 2, 0)),0,VLOOKUP($A$910, 文字檔!M:N, 2, 0))</f>
        <v>0</v>
      </c>
      <c r="J910" s="5">
        <f>IF(ISERROR(VLOOKUP($A$910, 文字檔!O:P, 2, 0)),0,VLOOKUP($A$910, 文字檔!O:P, 2, 0))</f>
        <v>0</v>
      </c>
      <c r="K910">
        <f>IF(ISERROR(VLOOKUP($A$910, 文字檔!Q:R, 2, 0)),0,VLOOKUP($A$910, 文字檔!Q:R, 2, 0))</f>
        <v>0</v>
      </c>
      <c r="L910">
        <f>IF(ISERROR(VLOOKUP($A$910, 文字檔!S:T, 2, 0)),0,VLOOKUP($A$910, 文字檔!S:T, 2, 0))</f>
        <v>0</v>
      </c>
      <c r="M910">
        <f>IF(ISERROR(VLOOKUP($A$910, 文字檔!U:V, 2, 0)),0,VLOOKUP($A$910, 文字檔!U:V, 2, 0))</f>
        <v>0</v>
      </c>
      <c r="N910">
        <f>IF(ISERROR(VLOOKUP($A$910, 文字檔!W:X, 2, 0)),0,VLOOKUP($A$910, 文字檔!W:X, 2, 0))</f>
        <v>0</v>
      </c>
      <c r="O910">
        <f>IF(ISERROR(VLOOKUP($A$910, 文字檔!Y:Z, 2, 0)),0,VLOOKUP($A$910, 文字檔!Y:Z, 2, 0))</f>
        <v>0</v>
      </c>
      <c r="P910">
        <f>IF(ISERROR(VLOOKUP($A$910, 文字檔!AA:AB, 2, 0)),0,VLOOKUP($A$910, 文字檔!AA:AB, 2, 0))</f>
        <v>0</v>
      </c>
    </row>
    <row r="911" spans="1:16" ht="16.2">
      <c r="A911" s="7">
        <v>44647</v>
      </c>
      <c r="B911" s="5">
        <f>SUMPRODUCT($C$2:$P$2,$C$911:$P$911)</f>
        <v>0</v>
      </c>
      <c r="C911" s="5">
        <f>IF(ISERROR(VLOOKUP($A$911, 文字檔!A:B, 2, 0)),0,VLOOKUP($A$911, 文字檔!A:B, 2, 0))</f>
        <v>0</v>
      </c>
      <c r="D911" s="5">
        <f>IF(ISERROR(VLOOKUP($A$911, 文字檔!C:D, 2, 0)),0,VLOOKUP($A$911, 文字檔!C:D, 2, 0))</f>
        <v>0</v>
      </c>
      <c r="E911" s="5">
        <f>IF(ISERROR(VLOOKUP($A$911, 文字檔!E:F, 2, 0)),0,VLOOKUP($A$911, 文字檔!E:F, 2, 0))</f>
        <v>0</v>
      </c>
      <c r="F911" s="5">
        <f>IF(ISERROR(VLOOKUP($A$911, 文字檔!G:H, 2, 0)),0,VLOOKUP($A$911, 文字檔!G:H, 2, 0))</f>
        <v>0</v>
      </c>
      <c r="G911" s="5">
        <f>IF(ISERROR(VLOOKUP($A$911, 文字檔!I:J, 2, 0)),0,VLOOKUP($A$911, 文字檔!I:J, 2, 0))</f>
        <v>0</v>
      </c>
      <c r="H911" s="5">
        <f>IF(ISERROR(VLOOKUP($A$911, 文字檔!K:L, 2, 0)),0,VLOOKUP($A$911, 文字檔!K:L, 2, 0))</f>
        <v>0</v>
      </c>
      <c r="I911" s="5">
        <f>IF(ISERROR(VLOOKUP($A$911, 文字檔!M:N, 2, 0)),0,VLOOKUP($A$911, 文字檔!M:N, 2, 0))</f>
        <v>0</v>
      </c>
      <c r="J911" s="5">
        <f>IF(ISERROR(VLOOKUP($A$911, 文字檔!O:P, 2, 0)),0,VLOOKUP($A$911, 文字檔!O:P, 2, 0))</f>
        <v>0</v>
      </c>
      <c r="K911">
        <f>IF(ISERROR(VLOOKUP($A$911, 文字檔!Q:R, 2, 0)),0,VLOOKUP($A$911, 文字檔!Q:R, 2, 0))</f>
        <v>0</v>
      </c>
      <c r="L911">
        <f>IF(ISERROR(VLOOKUP($A$911, 文字檔!S:T, 2, 0)),0,VLOOKUP($A$911, 文字檔!S:T, 2, 0))</f>
        <v>0</v>
      </c>
      <c r="M911">
        <f>IF(ISERROR(VLOOKUP($A$911, 文字檔!U:V, 2, 0)),0,VLOOKUP($A$911, 文字檔!U:V, 2, 0))</f>
        <v>0</v>
      </c>
      <c r="N911">
        <f>IF(ISERROR(VLOOKUP($A$911, 文字檔!W:X, 2, 0)),0,VLOOKUP($A$911, 文字檔!W:X, 2, 0))</f>
        <v>0</v>
      </c>
      <c r="O911">
        <f>IF(ISERROR(VLOOKUP($A$911, 文字檔!Y:Z, 2, 0)),0,VLOOKUP($A$911, 文字檔!Y:Z, 2, 0))</f>
        <v>0</v>
      </c>
      <c r="P911">
        <f>IF(ISERROR(VLOOKUP($A$911, 文字檔!AA:AB, 2, 0)),0,VLOOKUP($A$911, 文字檔!AA:AB, 2, 0))</f>
        <v>0</v>
      </c>
    </row>
    <row r="912" spans="1:16" ht="16.2">
      <c r="A912" s="7">
        <v>44648</v>
      </c>
      <c r="B912" s="5">
        <f>SUMPRODUCT($C$2:$P$2,$C$912:$P$912)</f>
        <v>-145995.22</v>
      </c>
      <c r="C912" s="5">
        <f>IF(ISERROR(VLOOKUP($A$912, 文字檔!A:B, 2, 0)),0,VLOOKUP($A$912, 文字檔!A:B, 2, 0))</f>
        <v>7912.78</v>
      </c>
      <c r="D912" s="5">
        <f>IF(ISERROR(VLOOKUP($A$912, 文字檔!C:D, 2, 0)),0,VLOOKUP($A$912, 文字檔!C:D, 2, 0))</f>
        <v>-16120.8</v>
      </c>
      <c r="E912" s="5">
        <f>IF(ISERROR(VLOOKUP($A$912, 文字檔!E:F, 2, 0)),0,VLOOKUP($A$912, 文字檔!E:F, 2, 0))</f>
        <v>0</v>
      </c>
      <c r="F912" s="5">
        <f>IF(ISERROR(VLOOKUP($A$912, 文字檔!G:H, 2, 0)),0,VLOOKUP($A$912, 文字檔!G:H, 2, 0))</f>
        <v>0</v>
      </c>
      <c r="G912" s="5">
        <f>IF(ISERROR(VLOOKUP($A$912, 文字檔!I:J, 2, 0)),0,VLOOKUP($A$912, 文字檔!I:J, 2, 0))</f>
        <v>-24719.51</v>
      </c>
      <c r="H912" s="5">
        <f>IF(ISERROR(VLOOKUP($A$912, 文字檔!K:L, 2, 0)),0,VLOOKUP($A$912, 文字檔!K:L, 2, 0))</f>
        <v>-41.63</v>
      </c>
      <c r="I912" s="5">
        <f>IF(ISERROR(VLOOKUP($A$912, 文字檔!M:N, 2, 0)),0,VLOOKUP($A$912, 文字檔!M:N, 2, 0))</f>
        <v>0</v>
      </c>
      <c r="J912" s="5">
        <f>IF(ISERROR(VLOOKUP($A$912, 文字檔!O:P, 2, 0)),0,VLOOKUP($A$912, 文字檔!O:P, 2, 0))</f>
        <v>-18086.32</v>
      </c>
      <c r="K912">
        <f>IF(ISERROR(VLOOKUP($A$912, 文字檔!Q:R, 2, 0)),0,VLOOKUP($A$912, 文字檔!Q:R, 2, 0))</f>
        <v>0</v>
      </c>
      <c r="L912">
        <f>IF(ISERROR(VLOOKUP($A$912, 文字檔!S:T, 2, 0)),0,VLOOKUP($A$912, 文字檔!S:T, 2, 0))</f>
        <v>0</v>
      </c>
      <c r="M912">
        <f>IF(ISERROR(VLOOKUP($A$912, 文字檔!U:V, 2, 0)),0,VLOOKUP($A$912, 文字檔!U:V, 2, 0))</f>
        <v>-67641.78</v>
      </c>
      <c r="N912">
        <f>IF(ISERROR(VLOOKUP($A$912, 文字檔!W:X, 2, 0)),0,VLOOKUP($A$912, 文字檔!W:X, 2, 0))</f>
        <v>0</v>
      </c>
      <c r="O912">
        <f>IF(ISERROR(VLOOKUP($A$912, 文字檔!Y:Z, 2, 0)),0,VLOOKUP($A$912, 文字檔!Y:Z, 2, 0))</f>
        <v>9302.0400000000009</v>
      </c>
      <c r="P912">
        <f>IF(ISERROR(VLOOKUP($A$912, 文字檔!AA:AB, 2, 0)),0,VLOOKUP($A$912, 文字檔!AA:AB, 2, 0))</f>
        <v>-36600</v>
      </c>
    </row>
    <row r="913" spans="1:16" ht="16.2">
      <c r="A913" s="7">
        <v>44649</v>
      </c>
      <c r="B913" s="5">
        <f>SUMPRODUCT($C$2:$P$2,$C$913:$P$913)</f>
        <v>-96458.73</v>
      </c>
      <c r="C913" s="5">
        <f>IF(ISERROR(VLOOKUP($A$913, 文字檔!A:B, 2, 0)),0,VLOOKUP($A$913, 文字檔!A:B, 2, 0))</f>
        <v>0</v>
      </c>
      <c r="D913" s="5">
        <f>IF(ISERROR(VLOOKUP($A$913, 文字檔!C:D, 2, 0)),0,VLOOKUP($A$913, 文字檔!C:D, 2, 0))</f>
        <v>-31452.43</v>
      </c>
      <c r="E913" s="5">
        <f>IF(ISERROR(VLOOKUP($A$913, 文字檔!E:F, 2, 0)),0,VLOOKUP($A$913, 文字檔!E:F, 2, 0))</f>
        <v>0</v>
      </c>
      <c r="F913" s="5">
        <f>IF(ISERROR(VLOOKUP($A$913, 文字檔!G:H, 2, 0)),0,VLOOKUP($A$913, 文字檔!G:H, 2, 0))</f>
        <v>0</v>
      </c>
      <c r="G913" s="5">
        <f>IF(ISERROR(VLOOKUP($A$913, 文字檔!I:J, 2, 0)),0,VLOOKUP($A$913, 文字檔!I:J, 2, 0))</f>
        <v>-24577.73</v>
      </c>
      <c r="H913" s="5">
        <f>IF(ISERROR(VLOOKUP($A$913, 文字檔!K:L, 2, 0)),0,VLOOKUP($A$913, 文字檔!K:L, 2, 0))</f>
        <v>-11852.76</v>
      </c>
      <c r="I913" s="5">
        <f>IF(ISERROR(VLOOKUP($A$913, 文字檔!M:N, 2, 0)),0,VLOOKUP($A$913, 文字檔!M:N, 2, 0))</f>
        <v>0</v>
      </c>
      <c r="J913" s="5">
        <f>IF(ISERROR(VLOOKUP($A$913, 文字檔!O:P, 2, 0)),0,VLOOKUP($A$913, 文字檔!O:P, 2, 0))</f>
        <v>0</v>
      </c>
      <c r="K913">
        <f>IF(ISERROR(VLOOKUP($A$913, 文字檔!Q:R, 2, 0)),0,VLOOKUP($A$913, 文字檔!Q:R, 2, 0))</f>
        <v>0</v>
      </c>
      <c r="L913">
        <f>IF(ISERROR(VLOOKUP($A$913, 文字檔!S:T, 2, 0)),0,VLOOKUP($A$913, 文字檔!S:T, 2, 0))</f>
        <v>0</v>
      </c>
      <c r="M913">
        <f>IF(ISERROR(VLOOKUP($A$913, 文字檔!U:V, 2, 0)),0,VLOOKUP($A$913, 文字檔!U:V, 2, 0))</f>
        <v>-21400</v>
      </c>
      <c r="N913">
        <f>IF(ISERROR(VLOOKUP($A$913, 文字檔!W:X, 2, 0)),0,VLOOKUP($A$913, 文字檔!W:X, 2, 0))</f>
        <v>0</v>
      </c>
      <c r="O913">
        <f>IF(ISERROR(VLOOKUP($A$913, 文字檔!Y:Z, 2, 0)),0,VLOOKUP($A$913, 文字檔!Y:Z, 2, 0))</f>
        <v>-13925.15</v>
      </c>
      <c r="P913">
        <f>IF(ISERROR(VLOOKUP($A$913, 文字檔!AA:AB, 2, 0)),0,VLOOKUP($A$913, 文字檔!AA:AB, 2, 0))</f>
        <v>6749.34</v>
      </c>
    </row>
    <row r="914" spans="1:16" ht="16.2">
      <c r="A914" s="7">
        <v>44650</v>
      </c>
      <c r="B914" s="5">
        <f>SUMPRODUCT($C$2:$P$2,$C$914:$P$914)</f>
        <v>-73025.180000000008</v>
      </c>
      <c r="C914" s="5">
        <f>IF(ISERROR(VLOOKUP($A$914, 文字檔!A:B, 2, 0)),0,VLOOKUP($A$914, 文字檔!A:B, 2, 0))</f>
        <v>-3262.81</v>
      </c>
      <c r="D914" s="5">
        <f>IF(ISERROR(VLOOKUP($A$914, 文字檔!C:D, 2, 0)),0,VLOOKUP($A$914, 文字檔!C:D, 2, 0))</f>
        <v>-20529.349999999999</v>
      </c>
      <c r="E914" s="5">
        <f>IF(ISERROR(VLOOKUP($A$914, 文字檔!E:F, 2, 0)),0,VLOOKUP($A$914, 文字檔!E:F, 2, 0))</f>
        <v>0</v>
      </c>
      <c r="F914" s="5">
        <f>IF(ISERROR(VLOOKUP($A$914, 文字檔!G:H, 2, 0)),0,VLOOKUP($A$914, 文字檔!G:H, 2, 0))</f>
        <v>0</v>
      </c>
      <c r="G914" s="5">
        <f>IF(ISERROR(VLOOKUP($A$914, 文字檔!I:J, 2, 0)),0,VLOOKUP($A$914, 文字檔!I:J, 2, 0))</f>
        <v>0</v>
      </c>
      <c r="H914" s="5">
        <f>IF(ISERROR(VLOOKUP($A$914, 文字檔!K:L, 2, 0)),0,VLOOKUP($A$914, 文字檔!K:L, 2, 0))</f>
        <v>-16992.64</v>
      </c>
      <c r="I914" s="5">
        <f>IF(ISERROR(VLOOKUP($A$914, 文字檔!M:N, 2, 0)),0,VLOOKUP($A$914, 文字檔!M:N, 2, 0))</f>
        <v>0</v>
      </c>
      <c r="J914" s="5">
        <f>IF(ISERROR(VLOOKUP($A$914, 文字檔!O:P, 2, 0)),0,VLOOKUP($A$914, 文字檔!O:P, 2, 0))</f>
        <v>0</v>
      </c>
      <c r="K914">
        <f>IF(ISERROR(VLOOKUP($A$914, 文字檔!Q:R, 2, 0)),0,VLOOKUP($A$914, 文字檔!Q:R, 2, 0))</f>
        <v>0</v>
      </c>
      <c r="L914">
        <f>IF(ISERROR(VLOOKUP($A$914, 文字檔!S:T, 2, 0)),0,VLOOKUP($A$914, 文字檔!S:T, 2, 0))</f>
        <v>0</v>
      </c>
      <c r="M914">
        <f>IF(ISERROR(VLOOKUP($A$914, 文字檔!U:V, 2, 0)),0,VLOOKUP($A$914, 文字檔!U:V, 2, 0))</f>
        <v>-12060.23</v>
      </c>
      <c r="N914">
        <f>IF(ISERROR(VLOOKUP($A$914, 文字檔!W:X, 2, 0)),0,VLOOKUP($A$914, 文字檔!W:X, 2, 0))</f>
        <v>-12061.25</v>
      </c>
      <c r="O914">
        <f>IF(ISERROR(VLOOKUP($A$914, 文字檔!Y:Z, 2, 0)),0,VLOOKUP($A$914, 文字檔!Y:Z, 2, 0))</f>
        <v>17611.23</v>
      </c>
      <c r="P914">
        <f>IF(ISERROR(VLOOKUP($A$914, 文字檔!AA:AB, 2, 0)),0,VLOOKUP($A$914, 文字檔!AA:AB, 2, 0))</f>
        <v>-25730.13</v>
      </c>
    </row>
    <row r="915" spans="1:16" ht="16.2">
      <c r="A915" s="7">
        <v>44651</v>
      </c>
      <c r="B915" s="5">
        <f>SUMPRODUCT($C$2:$P$2,$C$915:$P$915)</f>
        <v>-41986.18</v>
      </c>
      <c r="C915" s="5">
        <f>IF(ISERROR(VLOOKUP($A$915, 文字檔!A:B, 2, 0)),0,VLOOKUP($A$915, 文字檔!A:B, 2, 0))</f>
        <v>0</v>
      </c>
      <c r="D915" s="5">
        <f>IF(ISERROR(VLOOKUP($A$915, 文字檔!C:D, 2, 0)),0,VLOOKUP($A$915, 文字檔!C:D, 2, 0))</f>
        <v>0</v>
      </c>
      <c r="E915" s="5">
        <f>IF(ISERROR(VLOOKUP($A$915, 文字檔!E:F, 2, 0)),0,VLOOKUP($A$915, 文字檔!E:F, 2, 0))</f>
        <v>0</v>
      </c>
      <c r="F915" s="5">
        <f>IF(ISERROR(VLOOKUP($A$915, 文字檔!G:H, 2, 0)),0,VLOOKUP($A$915, 文字檔!G:H, 2, 0))</f>
        <v>0</v>
      </c>
      <c r="G915" s="5">
        <f>IF(ISERROR(VLOOKUP($A$915, 文字檔!I:J, 2, 0)),0,VLOOKUP($A$915, 文字檔!I:J, 2, 0))</f>
        <v>0</v>
      </c>
      <c r="H915" s="5">
        <f>IF(ISERROR(VLOOKUP($A$915, 文字檔!K:L, 2, 0)),0,VLOOKUP($A$915, 文字檔!K:L, 2, 0))</f>
        <v>3405.44</v>
      </c>
      <c r="I915" s="5">
        <f>IF(ISERROR(VLOOKUP($A$915, 文字檔!M:N, 2, 0)),0,VLOOKUP($A$915, 文字檔!M:N, 2, 0))</f>
        <v>-14731.3</v>
      </c>
      <c r="J915" s="5">
        <f>IF(ISERROR(VLOOKUP($A$915, 文字檔!O:P, 2, 0)),0,VLOOKUP($A$915, 文字檔!O:P, 2, 0))</f>
        <v>0</v>
      </c>
      <c r="K915">
        <f>IF(ISERROR(VLOOKUP($A$915, 文字檔!Q:R, 2, 0)),0,VLOOKUP($A$915, 文字檔!Q:R, 2, 0))</f>
        <v>0</v>
      </c>
      <c r="L915">
        <f>IF(ISERROR(VLOOKUP($A$915, 文字檔!S:T, 2, 0)),0,VLOOKUP($A$915, 文字檔!S:T, 2, 0))</f>
        <v>10139.68</v>
      </c>
      <c r="M915">
        <f>IF(ISERROR(VLOOKUP($A$915, 文字檔!U:V, 2, 0)),0,VLOOKUP($A$915, 文字檔!U:V, 2, 0))</f>
        <v>-20400</v>
      </c>
      <c r="N915">
        <f>IF(ISERROR(VLOOKUP($A$915, 文字檔!W:X, 2, 0)),0,VLOOKUP($A$915, 文字檔!W:X, 2, 0))</f>
        <v>0</v>
      </c>
      <c r="O915">
        <f>IF(ISERROR(VLOOKUP($A$915, 文字檔!Y:Z, 2, 0)),0,VLOOKUP($A$915, 文字檔!Y:Z, 2, 0))</f>
        <v>-20400</v>
      </c>
      <c r="P915">
        <f>IF(ISERROR(VLOOKUP($A$915, 文字檔!AA:AB, 2, 0)),0,VLOOKUP($A$915, 文字檔!AA:AB, 2, 0))</f>
        <v>0</v>
      </c>
    </row>
    <row r="916" spans="1:16" ht="16.2">
      <c r="A916" s="7">
        <v>44652</v>
      </c>
      <c r="B916" s="5">
        <f>SUMPRODUCT($C$2:$P$2,$C$916:$P$916)</f>
        <v>-74929.56</v>
      </c>
      <c r="C916" s="5">
        <f>IF(ISERROR(VLOOKUP($A$916, 文字檔!A:B, 2, 0)),0,VLOOKUP($A$916, 文字檔!A:B, 2, 0))</f>
        <v>8349.31</v>
      </c>
      <c r="D916" s="5">
        <f>IF(ISERROR(VLOOKUP($A$916, 文字檔!C:D, 2, 0)),0,VLOOKUP($A$916, 文字檔!C:D, 2, 0))</f>
        <v>0</v>
      </c>
      <c r="E916" s="5">
        <f>IF(ISERROR(VLOOKUP($A$916, 文字檔!E:F, 2, 0)),0,VLOOKUP($A$916, 文字檔!E:F, 2, 0))</f>
        <v>0</v>
      </c>
      <c r="F916" s="5">
        <f>IF(ISERROR(VLOOKUP($A$916, 文字檔!G:H, 2, 0)),0,VLOOKUP($A$916, 文字檔!G:H, 2, 0))</f>
        <v>0</v>
      </c>
      <c r="G916" s="5">
        <f>IF(ISERROR(VLOOKUP($A$916, 文字檔!I:J, 2, 0)),0,VLOOKUP($A$916, 文字檔!I:J, 2, 0))</f>
        <v>0</v>
      </c>
      <c r="H916" s="5">
        <f>IF(ISERROR(VLOOKUP($A$916, 文字檔!K:L, 2, 0)),0,VLOOKUP($A$916, 文字檔!K:L, 2, 0))</f>
        <v>-11647.09</v>
      </c>
      <c r="I916" s="5">
        <f>IF(ISERROR(VLOOKUP($A$916, 文字檔!M:N, 2, 0)),0,VLOOKUP($A$916, 文字檔!M:N, 2, 0))</f>
        <v>-6528.27</v>
      </c>
      <c r="J916" s="5">
        <f>IF(ISERROR(VLOOKUP($A$916, 文字檔!O:P, 2, 0)),0,VLOOKUP($A$916, 文字檔!O:P, 2, 0))</f>
        <v>0</v>
      </c>
      <c r="K916">
        <f>IF(ISERROR(VLOOKUP($A$916, 文字檔!Q:R, 2, 0)),0,VLOOKUP($A$916, 文字檔!Q:R, 2, 0))</f>
        <v>0</v>
      </c>
      <c r="L916">
        <f>IF(ISERROR(VLOOKUP($A$916, 文字檔!S:T, 2, 0)),0,VLOOKUP($A$916, 文字檔!S:T, 2, 0))</f>
        <v>0</v>
      </c>
      <c r="M916">
        <f>IF(ISERROR(VLOOKUP($A$916, 文字檔!U:V, 2, 0)),0,VLOOKUP($A$916, 文字檔!U:V, 2, 0))</f>
        <v>-43322.75</v>
      </c>
      <c r="N916">
        <f>IF(ISERROR(VLOOKUP($A$916, 文字檔!W:X, 2, 0)),0,VLOOKUP($A$916, 文字檔!W:X, 2, 0))</f>
        <v>0</v>
      </c>
      <c r="O916">
        <f>IF(ISERROR(VLOOKUP($A$916, 文字檔!Y:Z, 2, 0)),0,VLOOKUP($A$916, 文字檔!Y:Z, 2, 0))</f>
        <v>-21780.76</v>
      </c>
      <c r="P916">
        <f>IF(ISERROR(VLOOKUP($A$916, 文字檔!AA:AB, 2, 0)),0,VLOOKUP($A$916, 文字檔!AA:AB, 2, 0))</f>
        <v>0</v>
      </c>
    </row>
    <row r="917" spans="1:16" ht="16.2">
      <c r="A917" s="7">
        <v>44653</v>
      </c>
      <c r="B917" s="5">
        <f>SUMPRODUCT($C$2:$P$2,$C$917:$P$917)</f>
        <v>0</v>
      </c>
      <c r="C917" s="5">
        <f>IF(ISERROR(VLOOKUP($A$917, 文字檔!A:B, 2, 0)),0,VLOOKUP($A$917, 文字檔!A:B, 2, 0))</f>
        <v>0</v>
      </c>
      <c r="D917" s="5">
        <f>IF(ISERROR(VLOOKUP($A$917, 文字檔!C:D, 2, 0)),0,VLOOKUP($A$917, 文字檔!C:D, 2, 0))</f>
        <v>0</v>
      </c>
      <c r="E917" s="5">
        <f>IF(ISERROR(VLOOKUP($A$917, 文字檔!E:F, 2, 0)),0,VLOOKUP($A$917, 文字檔!E:F, 2, 0))</f>
        <v>0</v>
      </c>
      <c r="F917" s="5">
        <f>IF(ISERROR(VLOOKUP($A$917, 文字檔!G:H, 2, 0)),0,VLOOKUP($A$917, 文字檔!G:H, 2, 0))</f>
        <v>0</v>
      </c>
      <c r="G917" s="5">
        <f>IF(ISERROR(VLOOKUP($A$917, 文字檔!I:J, 2, 0)),0,VLOOKUP($A$917, 文字檔!I:J, 2, 0))</f>
        <v>0</v>
      </c>
      <c r="H917" s="5">
        <f>IF(ISERROR(VLOOKUP($A$917, 文字檔!K:L, 2, 0)),0,VLOOKUP($A$917, 文字檔!K:L, 2, 0))</f>
        <v>0</v>
      </c>
      <c r="I917" s="5">
        <f>IF(ISERROR(VLOOKUP($A$917, 文字檔!M:N, 2, 0)),0,VLOOKUP($A$917, 文字檔!M:N, 2, 0))</f>
        <v>0</v>
      </c>
      <c r="J917" s="5">
        <f>IF(ISERROR(VLOOKUP($A$917, 文字檔!O:P, 2, 0)),0,VLOOKUP($A$917, 文字檔!O:P, 2, 0))</f>
        <v>0</v>
      </c>
      <c r="K917">
        <f>IF(ISERROR(VLOOKUP($A$917, 文字檔!Q:R, 2, 0)),0,VLOOKUP($A$917, 文字檔!Q:R, 2, 0))</f>
        <v>0</v>
      </c>
      <c r="L917">
        <f>IF(ISERROR(VLOOKUP($A$917, 文字檔!S:T, 2, 0)),0,VLOOKUP($A$917, 文字檔!S:T, 2, 0))</f>
        <v>0</v>
      </c>
      <c r="M917">
        <f>IF(ISERROR(VLOOKUP($A$917, 文字檔!U:V, 2, 0)),0,VLOOKUP($A$917, 文字檔!U:V, 2, 0))</f>
        <v>0</v>
      </c>
      <c r="N917">
        <f>IF(ISERROR(VLOOKUP($A$917, 文字檔!W:X, 2, 0)),0,VLOOKUP($A$917, 文字檔!W:X, 2, 0))</f>
        <v>0</v>
      </c>
      <c r="O917">
        <f>IF(ISERROR(VLOOKUP($A$917, 文字檔!Y:Z, 2, 0)),0,VLOOKUP($A$917, 文字檔!Y:Z, 2, 0))</f>
        <v>0</v>
      </c>
      <c r="P917">
        <f>IF(ISERROR(VLOOKUP($A$917, 文字檔!AA:AB, 2, 0)),0,VLOOKUP($A$917, 文字檔!AA:AB, 2, 0))</f>
        <v>0</v>
      </c>
    </row>
    <row r="918" spans="1:16" ht="16.2">
      <c r="A918" s="7">
        <v>44654</v>
      </c>
      <c r="B918" s="5">
        <f>SUMPRODUCT($C$2:$P$2,$C$918:$P$918)</f>
        <v>0</v>
      </c>
      <c r="C918" s="5">
        <f>IF(ISERROR(VLOOKUP($A$918, 文字檔!A:B, 2, 0)),0,VLOOKUP($A$918, 文字檔!A:B, 2, 0))</f>
        <v>0</v>
      </c>
      <c r="D918" s="5">
        <f>IF(ISERROR(VLOOKUP($A$918, 文字檔!C:D, 2, 0)),0,VLOOKUP($A$918, 文字檔!C:D, 2, 0))</f>
        <v>0</v>
      </c>
      <c r="E918" s="5">
        <f>IF(ISERROR(VLOOKUP($A$918, 文字檔!E:F, 2, 0)),0,VLOOKUP($A$918, 文字檔!E:F, 2, 0))</f>
        <v>0</v>
      </c>
      <c r="F918" s="5">
        <f>IF(ISERROR(VLOOKUP($A$918, 文字檔!G:H, 2, 0)),0,VLOOKUP($A$918, 文字檔!G:H, 2, 0))</f>
        <v>0</v>
      </c>
      <c r="G918" s="5">
        <f>IF(ISERROR(VLOOKUP($A$918, 文字檔!I:J, 2, 0)),0,VLOOKUP($A$918, 文字檔!I:J, 2, 0))</f>
        <v>0</v>
      </c>
      <c r="H918" s="5">
        <f>IF(ISERROR(VLOOKUP($A$918, 文字檔!K:L, 2, 0)),0,VLOOKUP($A$918, 文字檔!K:L, 2, 0))</f>
        <v>0</v>
      </c>
      <c r="I918" s="5">
        <f>IF(ISERROR(VLOOKUP($A$918, 文字檔!M:N, 2, 0)),0,VLOOKUP($A$918, 文字檔!M:N, 2, 0))</f>
        <v>0</v>
      </c>
      <c r="J918" s="5">
        <f>IF(ISERROR(VLOOKUP($A$918, 文字檔!O:P, 2, 0)),0,VLOOKUP($A$918, 文字檔!O:P, 2, 0))</f>
        <v>0</v>
      </c>
      <c r="K918">
        <f>IF(ISERROR(VLOOKUP($A$918, 文字檔!Q:R, 2, 0)),0,VLOOKUP($A$918, 文字檔!Q:R, 2, 0))</f>
        <v>0</v>
      </c>
      <c r="L918">
        <f>IF(ISERROR(VLOOKUP($A$918, 文字檔!S:T, 2, 0)),0,VLOOKUP($A$918, 文字檔!S:T, 2, 0))</f>
        <v>0</v>
      </c>
      <c r="M918">
        <f>IF(ISERROR(VLOOKUP($A$918, 文字檔!U:V, 2, 0)),0,VLOOKUP($A$918, 文字檔!U:V, 2, 0))</f>
        <v>0</v>
      </c>
      <c r="N918">
        <f>IF(ISERROR(VLOOKUP($A$918, 文字檔!W:X, 2, 0)),0,VLOOKUP($A$918, 文字檔!W:X, 2, 0))</f>
        <v>0</v>
      </c>
      <c r="O918">
        <f>IF(ISERROR(VLOOKUP($A$918, 文字檔!Y:Z, 2, 0)),0,VLOOKUP($A$918, 文字檔!Y:Z, 2, 0))</f>
        <v>0</v>
      </c>
      <c r="P918">
        <f>IF(ISERROR(VLOOKUP($A$918, 文字檔!AA:AB, 2, 0)),0,VLOOKUP($A$918, 文字檔!AA:AB, 2, 0))</f>
        <v>0</v>
      </c>
    </row>
    <row r="919" spans="1:16" ht="16.2">
      <c r="A919" s="7">
        <v>44655</v>
      </c>
      <c r="B919" s="5">
        <f>SUMPRODUCT($C$2:$P$2,$C$919:$P$919)</f>
        <v>0</v>
      </c>
      <c r="C919" s="5">
        <f>IF(ISERROR(VLOOKUP($A$919, 文字檔!A:B, 2, 0)),0,VLOOKUP($A$919, 文字檔!A:B, 2, 0))</f>
        <v>0</v>
      </c>
      <c r="D919" s="5">
        <f>IF(ISERROR(VLOOKUP($A$919, 文字檔!C:D, 2, 0)),0,VLOOKUP($A$919, 文字檔!C:D, 2, 0))</f>
        <v>0</v>
      </c>
      <c r="E919" s="5">
        <f>IF(ISERROR(VLOOKUP($A$919, 文字檔!E:F, 2, 0)),0,VLOOKUP($A$919, 文字檔!E:F, 2, 0))</f>
        <v>0</v>
      </c>
      <c r="F919" s="5">
        <f>IF(ISERROR(VLOOKUP($A$919, 文字檔!G:H, 2, 0)),0,VLOOKUP($A$919, 文字檔!G:H, 2, 0))</f>
        <v>0</v>
      </c>
      <c r="G919" s="5">
        <f>IF(ISERROR(VLOOKUP($A$919, 文字檔!I:J, 2, 0)),0,VLOOKUP($A$919, 文字檔!I:J, 2, 0))</f>
        <v>0</v>
      </c>
      <c r="H919" s="5">
        <f>IF(ISERROR(VLOOKUP($A$919, 文字檔!K:L, 2, 0)),0,VLOOKUP($A$919, 文字檔!K:L, 2, 0))</f>
        <v>0</v>
      </c>
      <c r="I919" s="5">
        <f>IF(ISERROR(VLOOKUP($A$919, 文字檔!M:N, 2, 0)),0,VLOOKUP($A$919, 文字檔!M:N, 2, 0))</f>
        <v>0</v>
      </c>
      <c r="J919" s="5">
        <f>IF(ISERROR(VLOOKUP($A$919, 文字檔!O:P, 2, 0)),0,VLOOKUP($A$919, 文字檔!O:P, 2, 0))</f>
        <v>0</v>
      </c>
      <c r="K919">
        <f>IF(ISERROR(VLOOKUP($A$919, 文字檔!Q:R, 2, 0)),0,VLOOKUP($A$919, 文字檔!Q:R, 2, 0))</f>
        <v>0</v>
      </c>
      <c r="L919">
        <f>IF(ISERROR(VLOOKUP($A$919, 文字檔!S:T, 2, 0)),0,VLOOKUP($A$919, 文字檔!S:T, 2, 0))</f>
        <v>0</v>
      </c>
      <c r="M919">
        <f>IF(ISERROR(VLOOKUP($A$919, 文字檔!U:V, 2, 0)),0,VLOOKUP($A$919, 文字檔!U:V, 2, 0))</f>
        <v>0</v>
      </c>
      <c r="N919">
        <f>IF(ISERROR(VLOOKUP($A$919, 文字檔!W:X, 2, 0)),0,VLOOKUP($A$919, 文字檔!W:X, 2, 0))</f>
        <v>0</v>
      </c>
      <c r="O919">
        <f>IF(ISERROR(VLOOKUP($A$919, 文字檔!Y:Z, 2, 0)),0,VLOOKUP($A$919, 文字檔!Y:Z, 2, 0))</f>
        <v>0</v>
      </c>
      <c r="P919">
        <f>IF(ISERROR(VLOOKUP($A$919, 文字檔!AA:AB, 2, 0)),0,VLOOKUP($A$919, 文字檔!AA:AB, 2, 0))</f>
        <v>0</v>
      </c>
    </row>
    <row r="920" spans="1:16" ht="16.2">
      <c r="A920" s="7">
        <v>44656</v>
      </c>
      <c r="B920" s="5">
        <f>SUMPRODUCT($C$2:$P$2,$C$920:$P$920)</f>
        <v>0</v>
      </c>
      <c r="C920" s="5">
        <f>IF(ISERROR(VLOOKUP($A$920, 文字檔!A:B, 2, 0)),0,VLOOKUP($A$920, 文字檔!A:B, 2, 0))</f>
        <v>0</v>
      </c>
      <c r="D920" s="5">
        <f>IF(ISERROR(VLOOKUP($A$920, 文字檔!C:D, 2, 0)),0,VLOOKUP($A$920, 文字檔!C:D, 2, 0))</f>
        <v>0</v>
      </c>
      <c r="E920" s="5">
        <f>IF(ISERROR(VLOOKUP($A$920, 文字檔!E:F, 2, 0)),0,VLOOKUP($A$920, 文字檔!E:F, 2, 0))</f>
        <v>0</v>
      </c>
      <c r="F920" s="5">
        <f>IF(ISERROR(VLOOKUP($A$920, 文字檔!G:H, 2, 0)),0,VLOOKUP($A$920, 文字檔!G:H, 2, 0))</f>
        <v>0</v>
      </c>
      <c r="G920" s="5">
        <f>IF(ISERROR(VLOOKUP($A$920, 文字檔!I:J, 2, 0)),0,VLOOKUP($A$920, 文字檔!I:J, 2, 0))</f>
        <v>0</v>
      </c>
      <c r="H920" s="5">
        <f>IF(ISERROR(VLOOKUP($A$920, 文字檔!K:L, 2, 0)),0,VLOOKUP($A$920, 文字檔!K:L, 2, 0))</f>
        <v>0</v>
      </c>
      <c r="I920" s="5">
        <f>IF(ISERROR(VLOOKUP($A$920, 文字檔!M:N, 2, 0)),0,VLOOKUP($A$920, 文字檔!M:N, 2, 0))</f>
        <v>0</v>
      </c>
      <c r="J920" s="5">
        <f>IF(ISERROR(VLOOKUP($A$920, 文字檔!O:P, 2, 0)),0,VLOOKUP($A$920, 文字檔!O:P, 2, 0))</f>
        <v>0</v>
      </c>
      <c r="K920">
        <f>IF(ISERROR(VLOOKUP($A$920, 文字檔!Q:R, 2, 0)),0,VLOOKUP($A$920, 文字檔!Q:R, 2, 0))</f>
        <v>0</v>
      </c>
      <c r="L920">
        <f>IF(ISERROR(VLOOKUP($A$920, 文字檔!S:T, 2, 0)),0,VLOOKUP($A$920, 文字檔!S:T, 2, 0))</f>
        <v>0</v>
      </c>
      <c r="M920">
        <f>IF(ISERROR(VLOOKUP($A$920, 文字檔!U:V, 2, 0)),0,VLOOKUP($A$920, 文字檔!U:V, 2, 0))</f>
        <v>0</v>
      </c>
      <c r="N920">
        <f>IF(ISERROR(VLOOKUP($A$920, 文字檔!W:X, 2, 0)),0,VLOOKUP($A$920, 文字檔!W:X, 2, 0))</f>
        <v>0</v>
      </c>
      <c r="O920">
        <f>IF(ISERROR(VLOOKUP($A$920, 文字檔!Y:Z, 2, 0)),0,VLOOKUP($A$920, 文字檔!Y:Z, 2, 0))</f>
        <v>0</v>
      </c>
      <c r="P920">
        <f>IF(ISERROR(VLOOKUP($A$920, 文字檔!AA:AB, 2, 0)),0,VLOOKUP($A$920, 文字檔!AA:AB, 2, 0))</f>
        <v>0</v>
      </c>
    </row>
    <row r="921" spans="1:16" ht="16.2">
      <c r="A921" s="7">
        <v>44657</v>
      </c>
      <c r="B921" s="5">
        <f>SUMPRODUCT($C$2:$P$2,$C$921:$P$921)</f>
        <v>-75499.62</v>
      </c>
      <c r="C921" s="5">
        <f>IF(ISERROR(VLOOKUP($A$921, 文字檔!A:B, 2, 0)),0,VLOOKUP($A$921, 文字檔!A:B, 2, 0))</f>
        <v>8910.4699999999993</v>
      </c>
      <c r="D921" s="5">
        <f>IF(ISERROR(VLOOKUP($A$921, 文字檔!C:D, 2, 0)),0,VLOOKUP($A$921, 文字檔!C:D, 2, 0))</f>
        <v>-32920.32</v>
      </c>
      <c r="E921" s="5">
        <f>IF(ISERROR(VLOOKUP($A$921, 文字檔!E:F, 2, 0)),0,VLOOKUP($A$921, 文字檔!E:F, 2, 0))</f>
        <v>0</v>
      </c>
      <c r="F921" s="5">
        <f>IF(ISERROR(VLOOKUP($A$921, 文字檔!G:H, 2, 0)),0,VLOOKUP($A$921, 文字檔!G:H, 2, 0))</f>
        <v>0</v>
      </c>
      <c r="G921" s="5">
        <f>IF(ISERROR(VLOOKUP($A$921, 文字檔!I:J, 2, 0)),0,VLOOKUP($A$921, 文字檔!I:J, 2, 0))</f>
        <v>0</v>
      </c>
      <c r="H921" s="5">
        <f>IF(ISERROR(VLOOKUP($A$921, 文字檔!K:L, 2, 0)),0,VLOOKUP($A$921, 文字檔!K:L, 2, 0))</f>
        <v>-15244.69</v>
      </c>
      <c r="I921" s="5">
        <f>IF(ISERROR(VLOOKUP($A$921, 文字檔!M:N, 2, 0)),0,VLOOKUP($A$921, 文字檔!M:N, 2, 0))</f>
        <v>-3324.76</v>
      </c>
      <c r="J921" s="5">
        <f>IF(ISERROR(VLOOKUP($A$921, 文字檔!O:P, 2, 0)),0,VLOOKUP($A$921, 文字檔!O:P, 2, 0))</f>
        <v>0</v>
      </c>
      <c r="K921">
        <f>IF(ISERROR(VLOOKUP($A$921, 文字檔!Q:R, 2, 0)),0,VLOOKUP($A$921, 文字檔!Q:R, 2, 0))</f>
        <v>0</v>
      </c>
      <c r="L921">
        <f>IF(ISERROR(VLOOKUP($A$921, 文字檔!S:T, 2, 0)),0,VLOOKUP($A$921, 文字檔!S:T, 2, 0))</f>
        <v>0</v>
      </c>
      <c r="M921">
        <f>IF(ISERROR(VLOOKUP($A$921, 文字檔!U:V, 2, 0)),0,VLOOKUP($A$921, 文字檔!U:V, 2, 0))</f>
        <v>0</v>
      </c>
      <c r="N921">
        <f>IF(ISERROR(VLOOKUP($A$921, 文字檔!W:X, 2, 0)),0,VLOOKUP($A$921, 文字檔!W:X, 2, 0))</f>
        <v>0</v>
      </c>
      <c r="O921">
        <f>IF(ISERROR(VLOOKUP($A$921, 文字檔!Y:Z, 2, 0)),0,VLOOKUP($A$921, 文字檔!Y:Z, 2, 0))</f>
        <v>-32920.32</v>
      </c>
      <c r="P921">
        <f>IF(ISERROR(VLOOKUP($A$921, 文字檔!AA:AB, 2, 0)),0,VLOOKUP($A$921, 文字檔!AA:AB, 2, 0))</f>
        <v>0</v>
      </c>
    </row>
    <row r="922" spans="1:16" ht="16.2">
      <c r="A922" s="7">
        <v>44658</v>
      </c>
      <c r="B922" s="5">
        <f>SUMPRODUCT($C$2:$P$2,$C$922:$P$922)</f>
        <v>286687.88</v>
      </c>
      <c r="C922" s="5">
        <f>IF(ISERROR(VLOOKUP($A$922, 文字檔!A:B, 2, 0)),0,VLOOKUP($A$922, 文字檔!A:B, 2, 0))</f>
        <v>24125.29</v>
      </c>
      <c r="D922" s="5">
        <f>IF(ISERROR(VLOOKUP($A$922, 文字檔!C:D, 2, 0)),0,VLOOKUP($A$922, 文字檔!C:D, 2, 0))</f>
        <v>69285.289999999994</v>
      </c>
      <c r="E922" s="5">
        <f>IF(ISERROR(VLOOKUP($A$922, 文字檔!E:F, 2, 0)),0,VLOOKUP($A$922, 文字檔!E:F, 2, 0))</f>
        <v>0</v>
      </c>
      <c r="F922" s="5">
        <f>IF(ISERROR(VLOOKUP($A$922, 文字檔!G:H, 2, 0)),0,VLOOKUP($A$922, 文字檔!G:H, 2, 0))</f>
        <v>0</v>
      </c>
      <c r="G922" s="5">
        <f>IF(ISERROR(VLOOKUP($A$922, 文字檔!I:J, 2, 0)),0,VLOOKUP($A$922, 文字檔!I:J, 2, 0))</f>
        <v>33480.61</v>
      </c>
      <c r="H922" s="5">
        <f>IF(ISERROR(VLOOKUP($A$922, 文字檔!K:L, 2, 0)),0,VLOOKUP($A$922, 文字檔!K:L, 2, 0))</f>
        <v>-8639.68</v>
      </c>
      <c r="I922" s="5">
        <f>IF(ISERROR(VLOOKUP($A$922, 文字檔!M:N, 2, 0)),0,VLOOKUP($A$922, 文字檔!M:N, 2, 0))</f>
        <v>60955.97</v>
      </c>
      <c r="J922" s="5">
        <f>IF(ISERROR(VLOOKUP($A$922, 文字檔!O:P, 2, 0)),0,VLOOKUP($A$922, 文字檔!O:P, 2, 0))</f>
        <v>0</v>
      </c>
      <c r="K922">
        <f>IF(ISERROR(VLOOKUP($A$922, 文字檔!Q:R, 2, 0)),0,VLOOKUP($A$922, 文字檔!Q:R, 2, 0))</f>
        <v>0</v>
      </c>
      <c r="L922">
        <f>IF(ISERROR(VLOOKUP($A$922, 文字檔!S:T, 2, 0)),0,VLOOKUP($A$922, 文字檔!S:T, 2, 0))</f>
        <v>0</v>
      </c>
      <c r="M922">
        <f>IF(ISERROR(VLOOKUP($A$922, 文字檔!U:V, 2, 0)),0,VLOOKUP($A$922, 文字檔!U:V, 2, 0))</f>
        <v>0</v>
      </c>
      <c r="N922">
        <f>IF(ISERROR(VLOOKUP($A$922, 文字檔!W:X, 2, 0)),0,VLOOKUP($A$922, 文字檔!W:X, 2, 0))</f>
        <v>0</v>
      </c>
      <c r="O922">
        <f>IF(ISERROR(VLOOKUP($A$922, 文字檔!Y:Z, 2, 0)),0,VLOOKUP($A$922, 文字檔!Y:Z, 2, 0))</f>
        <v>72600</v>
      </c>
      <c r="P922">
        <f>IF(ISERROR(VLOOKUP($A$922, 文字檔!AA:AB, 2, 0)),0,VLOOKUP($A$922, 文字檔!AA:AB, 2, 0))</f>
        <v>34880.400000000001</v>
      </c>
    </row>
    <row r="923" spans="1:16" ht="16.2">
      <c r="A923" s="7">
        <v>44659</v>
      </c>
      <c r="B923" s="5">
        <f>SUMPRODUCT($C$2:$P$2,$C$923:$P$923)</f>
        <v>-57865.53</v>
      </c>
      <c r="C923" s="5">
        <f>IF(ISERROR(VLOOKUP($A$923, 文字檔!A:B, 2, 0)),0,VLOOKUP($A$923, 文字檔!A:B, 2, 0))</f>
        <v>0</v>
      </c>
      <c r="D923" s="5">
        <f>IF(ISERROR(VLOOKUP($A$923, 文字檔!C:D, 2, 0)),0,VLOOKUP($A$923, 文字檔!C:D, 2, 0))</f>
        <v>0</v>
      </c>
      <c r="E923" s="5">
        <f>IF(ISERROR(VLOOKUP($A$923, 文字檔!E:F, 2, 0)),0,VLOOKUP($A$923, 文字檔!E:F, 2, 0))</f>
        <v>0</v>
      </c>
      <c r="F923" s="5">
        <f>IF(ISERROR(VLOOKUP($A$923, 文字檔!G:H, 2, 0)),0,VLOOKUP($A$923, 文字檔!G:H, 2, 0))</f>
        <v>0</v>
      </c>
      <c r="G923" s="5">
        <f>IF(ISERROR(VLOOKUP($A$923, 文字檔!I:J, 2, 0)),0,VLOOKUP($A$923, 文字檔!I:J, 2, 0))</f>
        <v>-2714.62</v>
      </c>
      <c r="H923" s="5">
        <f>IF(ISERROR(VLOOKUP($A$923, 文字檔!K:L, 2, 0)),0,VLOOKUP($A$923, 文字檔!K:L, 2, 0))</f>
        <v>0</v>
      </c>
      <c r="I923" s="5">
        <f>IF(ISERROR(VLOOKUP($A$923, 文字檔!M:N, 2, 0)),0,VLOOKUP($A$923, 文字檔!M:N, 2, 0))</f>
        <v>-6915.25</v>
      </c>
      <c r="J923" s="5">
        <f>IF(ISERROR(VLOOKUP($A$923, 文字檔!O:P, 2, 0)),0,VLOOKUP($A$923, 文字檔!O:P, 2, 0))</f>
        <v>0</v>
      </c>
      <c r="K923">
        <f>IF(ISERROR(VLOOKUP($A$923, 文字檔!Q:R, 2, 0)),0,VLOOKUP($A$923, 文字檔!Q:R, 2, 0))</f>
        <v>0</v>
      </c>
      <c r="L923">
        <f>IF(ISERROR(VLOOKUP($A$923, 文字檔!S:T, 2, 0)),0,VLOOKUP($A$923, 文字檔!S:T, 2, 0))</f>
        <v>0</v>
      </c>
      <c r="M923">
        <f>IF(ISERROR(VLOOKUP($A$923, 文字檔!U:V, 2, 0)),0,VLOOKUP($A$923, 文字檔!U:V, 2, 0))</f>
        <v>0</v>
      </c>
      <c r="N923">
        <f>IF(ISERROR(VLOOKUP($A$923, 文字檔!W:X, 2, 0)),0,VLOOKUP($A$923, 文字檔!W:X, 2, 0))</f>
        <v>0</v>
      </c>
      <c r="O923">
        <f>IF(ISERROR(VLOOKUP($A$923, 文字檔!Y:Z, 2, 0)),0,VLOOKUP($A$923, 文字檔!Y:Z, 2, 0))</f>
        <v>-13635.66</v>
      </c>
      <c r="P923">
        <f>IF(ISERROR(VLOOKUP($A$923, 文字檔!AA:AB, 2, 0)),0,VLOOKUP($A$923, 文字檔!AA:AB, 2, 0))</f>
        <v>-34600</v>
      </c>
    </row>
    <row r="924" spans="1:16" ht="16.2">
      <c r="A924" s="7">
        <v>44660</v>
      </c>
      <c r="B924" s="5">
        <f>SUMPRODUCT($C$2:$P$2,$C$924:$P$924)</f>
        <v>0</v>
      </c>
      <c r="C924" s="5">
        <f>IF(ISERROR(VLOOKUP($A$924, 文字檔!A:B, 2, 0)),0,VLOOKUP($A$924, 文字檔!A:B, 2, 0))</f>
        <v>0</v>
      </c>
      <c r="D924" s="5">
        <f>IF(ISERROR(VLOOKUP($A$924, 文字檔!C:D, 2, 0)),0,VLOOKUP($A$924, 文字檔!C:D, 2, 0))</f>
        <v>0</v>
      </c>
      <c r="E924" s="5">
        <f>IF(ISERROR(VLOOKUP($A$924, 文字檔!E:F, 2, 0)),0,VLOOKUP($A$924, 文字檔!E:F, 2, 0))</f>
        <v>0</v>
      </c>
      <c r="F924" s="5">
        <f>IF(ISERROR(VLOOKUP($A$924, 文字檔!G:H, 2, 0)),0,VLOOKUP($A$924, 文字檔!G:H, 2, 0))</f>
        <v>0</v>
      </c>
      <c r="G924" s="5">
        <f>IF(ISERROR(VLOOKUP($A$924, 文字檔!I:J, 2, 0)),0,VLOOKUP($A$924, 文字檔!I:J, 2, 0))</f>
        <v>0</v>
      </c>
      <c r="H924" s="5">
        <f>IF(ISERROR(VLOOKUP($A$924, 文字檔!K:L, 2, 0)),0,VLOOKUP($A$924, 文字檔!K:L, 2, 0))</f>
        <v>0</v>
      </c>
      <c r="I924" s="5">
        <f>IF(ISERROR(VLOOKUP($A$924, 文字檔!M:N, 2, 0)),0,VLOOKUP($A$924, 文字檔!M:N, 2, 0))</f>
        <v>0</v>
      </c>
      <c r="J924" s="5">
        <f>IF(ISERROR(VLOOKUP($A$924, 文字檔!O:P, 2, 0)),0,VLOOKUP($A$924, 文字檔!O:P, 2, 0))</f>
        <v>0</v>
      </c>
      <c r="K924">
        <f>IF(ISERROR(VLOOKUP($A$924, 文字檔!Q:R, 2, 0)),0,VLOOKUP($A$924, 文字檔!Q:R, 2, 0))</f>
        <v>0</v>
      </c>
      <c r="L924">
        <f>IF(ISERROR(VLOOKUP($A$924, 文字檔!S:T, 2, 0)),0,VLOOKUP($A$924, 文字檔!S:T, 2, 0))</f>
        <v>0</v>
      </c>
      <c r="M924">
        <f>IF(ISERROR(VLOOKUP($A$924, 文字檔!U:V, 2, 0)),0,VLOOKUP($A$924, 文字檔!U:V, 2, 0))</f>
        <v>0</v>
      </c>
      <c r="N924">
        <f>IF(ISERROR(VLOOKUP($A$924, 文字檔!W:X, 2, 0)),0,VLOOKUP($A$924, 文字檔!W:X, 2, 0))</f>
        <v>0</v>
      </c>
      <c r="O924">
        <f>IF(ISERROR(VLOOKUP($A$924, 文字檔!Y:Z, 2, 0)),0,VLOOKUP($A$924, 文字檔!Y:Z, 2, 0))</f>
        <v>0</v>
      </c>
      <c r="P924">
        <f>IF(ISERROR(VLOOKUP($A$924, 文字檔!AA:AB, 2, 0)),0,VLOOKUP($A$924, 文字檔!AA:AB, 2, 0))</f>
        <v>0</v>
      </c>
    </row>
    <row r="925" spans="1:16" ht="16.2">
      <c r="A925" s="7">
        <v>44661</v>
      </c>
      <c r="B925" s="5">
        <f>SUMPRODUCT($C$2:$P$2,$C$925:$P$925)</f>
        <v>0</v>
      </c>
      <c r="C925" s="5">
        <f>IF(ISERROR(VLOOKUP($A$925, 文字檔!A:B, 2, 0)),0,VLOOKUP($A$925, 文字檔!A:B, 2, 0))</f>
        <v>0</v>
      </c>
      <c r="D925" s="5">
        <f>IF(ISERROR(VLOOKUP($A$925, 文字檔!C:D, 2, 0)),0,VLOOKUP($A$925, 文字檔!C:D, 2, 0))</f>
        <v>0</v>
      </c>
      <c r="E925" s="5">
        <f>IF(ISERROR(VLOOKUP($A$925, 文字檔!E:F, 2, 0)),0,VLOOKUP($A$925, 文字檔!E:F, 2, 0))</f>
        <v>0</v>
      </c>
      <c r="F925" s="5">
        <f>IF(ISERROR(VLOOKUP($A$925, 文字檔!G:H, 2, 0)),0,VLOOKUP($A$925, 文字檔!G:H, 2, 0))</f>
        <v>0</v>
      </c>
      <c r="G925" s="5">
        <f>IF(ISERROR(VLOOKUP($A$925, 文字檔!I:J, 2, 0)),0,VLOOKUP($A$925, 文字檔!I:J, 2, 0))</f>
        <v>0</v>
      </c>
      <c r="H925" s="5">
        <f>IF(ISERROR(VLOOKUP($A$925, 文字檔!K:L, 2, 0)),0,VLOOKUP($A$925, 文字檔!K:L, 2, 0))</f>
        <v>0</v>
      </c>
      <c r="I925" s="5">
        <f>IF(ISERROR(VLOOKUP($A$925, 文字檔!M:N, 2, 0)),0,VLOOKUP($A$925, 文字檔!M:N, 2, 0))</f>
        <v>0</v>
      </c>
      <c r="J925" s="5">
        <f>IF(ISERROR(VLOOKUP($A$925, 文字檔!O:P, 2, 0)),0,VLOOKUP($A$925, 文字檔!O:P, 2, 0))</f>
        <v>0</v>
      </c>
      <c r="K925">
        <f>IF(ISERROR(VLOOKUP($A$925, 文字檔!Q:R, 2, 0)),0,VLOOKUP($A$925, 文字檔!Q:R, 2, 0))</f>
        <v>0</v>
      </c>
      <c r="L925">
        <f>IF(ISERROR(VLOOKUP($A$925, 文字檔!S:T, 2, 0)),0,VLOOKUP($A$925, 文字檔!S:T, 2, 0))</f>
        <v>0</v>
      </c>
      <c r="M925">
        <f>IF(ISERROR(VLOOKUP($A$925, 文字檔!U:V, 2, 0)),0,VLOOKUP($A$925, 文字檔!U:V, 2, 0))</f>
        <v>0</v>
      </c>
      <c r="N925">
        <f>IF(ISERROR(VLOOKUP($A$925, 文字檔!W:X, 2, 0)),0,VLOOKUP($A$925, 文字檔!W:X, 2, 0))</f>
        <v>0</v>
      </c>
      <c r="O925">
        <f>IF(ISERROR(VLOOKUP($A$925, 文字檔!Y:Z, 2, 0)),0,VLOOKUP($A$925, 文字檔!Y:Z, 2, 0))</f>
        <v>0</v>
      </c>
      <c r="P925">
        <f>IF(ISERROR(VLOOKUP($A$925, 文字檔!AA:AB, 2, 0)),0,VLOOKUP($A$925, 文字檔!AA:AB, 2, 0))</f>
        <v>0</v>
      </c>
    </row>
    <row r="926" spans="1:16" ht="16.2">
      <c r="A926" s="7">
        <v>44662</v>
      </c>
      <c r="B926" s="5">
        <f>SUMPRODUCT($C$2:$P$2,$C$926:$P$926)</f>
        <v>185804.71000000002</v>
      </c>
      <c r="C926" s="5">
        <f>IF(ISERROR(VLOOKUP($A$926, 文字檔!A:B, 2, 0)),0,VLOOKUP($A$926, 文字檔!A:B, 2, 0))</f>
        <v>1945.6</v>
      </c>
      <c r="D926" s="5">
        <f>IF(ISERROR(VLOOKUP($A$926, 文字檔!C:D, 2, 0)),0,VLOOKUP($A$926, 文字檔!C:D, 2, 0))</f>
        <v>0</v>
      </c>
      <c r="E926" s="5">
        <f>IF(ISERROR(VLOOKUP($A$926, 文字檔!E:F, 2, 0)),0,VLOOKUP($A$926, 文字檔!E:F, 2, 0))</f>
        <v>0</v>
      </c>
      <c r="F926" s="5">
        <f>IF(ISERROR(VLOOKUP($A$926, 文字檔!G:H, 2, 0)),0,VLOOKUP($A$926, 文字檔!G:H, 2, 0))</f>
        <v>0</v>
      </c>
      <c r="G926" s="5">
        <f>IF(ISERROR(VLOOKUP($A$926, 文字檔!I:J, 2, 0)),0,VLOOKUP($A$926, 文字檔!I:J, 2, 0))</f>
        <v>9487.33</v>
      </c>
      <c r="H926" s="5">
        <f>IF(ISERROR(VLOOKUP($A$926, 文字檔!K:L, 2, 0)),0,VLOOKUP($A$926, 文字檔!K:L, 2, 0))</f>
        <v>29484.33</v>
      </c>
      <c r="I926" s="5">
        <f>IF(ISERROR(VLOOKUP($A$926, 文字檔!M:N, 2, 0)),0,VLOOKUP($A$926, 文字檔!M:N, 2, 0))</f>
        <v>47681.599999999999</v>
      </c>
      <c r="J926" s="5">
        <f>IF(ISERROR(VLOOKUP($A$926, 文字檔!O:P, 2, 0)),0,VLOOKUP($A$926, 文字檔!O:P, 2, 0))</f>
        <v>0</v>
      </c>
      <c r="K926">
        <f>IF(ISERROR(VLOOKUP($A$926, 文字檔!Q:R, 2, 0)),0,VLOOKUP($A$926, 文字檔!Q:R, 2, 0))</f>
        <v>0</v>
      </c>
      <c r="L926">
        <f>IF(ISERROR(VLOOKUP($A$926, 文字檔!S:T, 2, 0)),0,VLOOKUP($A$926, 文字檔!S:T, 2, 0))</f>
        <v>31172.41</v>
      </c>
      <c r="M926">
        <f>IF(ISERROR(VLOOKUP($A$926, 文字檔!U:V, 2, 0)),0,VLOOKUP($A$926, 文字檔!U:V, 2, 0))</f>
        <v>0</v>
      </c>
      <c r="N926">
        <f>IF(ISERROR(VLOOKUP($A$926, 文字檔!W:X, 2, 0)),0,VLOOKUP($A$926, 文字檔!W:X, 2, 0))</f>
        <v>0</v>
      </c>
      <c r="O926">
        <f>IF(ISERROR(VLOOKUP($A$926, 文字檔!Y:Z, 2, 0)),0,VLOOKUP($A$926, 文字檔!Y:Z, 2, 0))</f>
        <v>17054.43</v>
      </c>
      <c r="P926">
        <f>IF(ISERROR(VLOOKUP($A$926, 文字檔!AA:AB, 2, 0)),0,VLOOKUP($A$926, 文字檔!AA:AB, 2, 0))</f>
        <v>48979.01</v>
      </c>
    </row>
    <row r="927" spans="1:16" ht="16.2">
      <c r="A927" s="7">
        <v>44663</v>
      </c>
      <c r="B927" s="5">
        <f>SUMPRODUCT($C$2:$P$2,$C$927:$P$927)</f>
        <v>-13784.630000000001</v>
      </c>
      <c r="C927" s="5">
        <f>IF(ISERROR(VLOOKUP($A$927, 文字檔!A:B, 2, 0)),0,VLOOKUP($A$927, 文字檔!A:B, 2, 0))</f>
        <v>0</v>
      </c>
      <c r="D927" s="5">
        <f>IF(ISERROR(VLOOKUP($A$927, 文字檔!C:D, 2, 0)),0,VLOOKUP($A$927, 文字檔!C:D, 2, 0))</f>
        <v>0</v>
      </c>
      <c r="E927" s="5">
        <f>IF(ISERROR(VLOOKUP($A$927, 文字檔!E:F, 2, 0)),0,VLOOKUP($A$927, 文字檔!E:F, 2, 0))</f>
        <v>0</v>
      </c>
      <c r="F927" s="5">
        <f>IF(ISERROR(VLOOKUP($A$927, 文字檔!G:H, 2, 0)),0,VLOOKUP($A$927, 文字檔!G:H, 2, 0))</f>
        <v>0</v>
      </c>
      <c r="G927" s="5">
        <f>IF(ISERROR(VLOOKUP($A$927, 文字檔!I:J, 2, 0)),0,VLOOKUP($A$927, 文字檔!I:J, 2, 0))</f>
        <v>-16931.080000000002</v>
      </c>
      <c r="H927" s="5">
        <f>IF(ISERROR(VLOOKUP($A$927, 文字檔!K:L, 2, 0)),0,VLOOKUP($A$927, 文字檔!K:L, 2, 0))</f>
        <v>3874.92</v>
      </c>
      <c r="I927" s="5">
        <f>IF(ISERROR(VLOOKUP($A$927, 文字檔!M:N, 2, 0)),0,VLOOKUP($A$927, 文字檔!M:N, 2, 0))</f>
        <v>-819.61</v>
      </c>
      <c r="J927" s="5">
        <f>IF(ISERROR(VLOOKUP($A$927, 文字檔!O:P, 2, 0)),0,VLOOKUP($A$927, 文字檔!O:P, 2, 0))</f>
        <v>0</v>
      </c>
      <c r="K927">
        <f>IF(ISERROR(VLOOKUP($A$927, 文字檔!Q:R, 2, 0)),0,VLOOKUP($A$927, 文字檔!Q:R, 2, 0))</f>
        <v>0</v>
      </c>
      <c r="L927">
        <f>IF(ISERROR(VLOOKUP($A$927, 文字檔!S:T, 2, 0)),0,VLOOKUP($A$927, 文字檔!S:T, 2, 0))</f>
        <v>0</v>
      </c>
      <c r="M927">
        <f>IF(ISERROR(VLOOKUP($A$927, 文字檔!U:V, 2, 0)),0,VLOOKUP($A$927, 文字檔!U:V, 2, 0))</f>
        <v>0</v>
      </c>
      <c r="N927">
        <f>IF(ISERROR(VLOOKUP($A$927, 文字檔!W:X, 2, 0)),0,VLOOKUP($A$927, 文字檔!W:X, 2, 0))</f>
        <v>0</v>
      </c>
      <c r="O927">
        <f>IF(ISERROR(VLOOKUP($A$927, 文字檔!Y:Z, 2, 0)),0,VLOOKUP($A$927, 文字檔!Y:Z, 2, 0))</f>
        <v>-7908.86</v>
      </c>
      <c r="P927">
        <f>IF(ISERROR(VLOOKUP($A$927, 文字檔!AA:AB, 2, 0)),0,VLOOKUP($A$927, 文字檔!AA:AB, 2, 0))</f>
        <v>8000</v>
      </c>
    </row>
    <row r="928" spans="1:16" ht="16.2">
      <c r="A928" s="7">
        <v>44664</v>
      </c>
      <c r="B928" s="5">
        <f>SUMPRODUCT($C$2:$P$2,$C$928:$P$928)</f>
        <v>36341.070000000007</v>
      </c>
      <c r="C928" s="5">
        <f>IF(ISERROR(VLOOKUP($A$928, 文字檔!A:B, 2, 0)),0,VLOOKUP($A$928, 文字檔!A:B, 2, 0))</f>
        <v>23365.24</v>
      </c>
      <c r="D928" s="5">
        <f>IF(ISERROR(VLOOKUP($A$928, 文字檔!C:D, 2, 0)),0,VLOOKUP($A$928, 文字檔!C:D, 2, 0))</f>
        <v>0</v>
      </c>
      <c r="E928" s="5">
        <f>IF(ISERROR(VLOOKUP($A$928, 文字檔!E:F, 2, 0)),0,VLOOKUP($A$928, 文字檔!E:F, 2, 0))</f>
        <v>0</v>
      </c>
      <c r="F928" s="5">
        <f>IF(ISERROR(VLOOKUP($A$928, 文字檔!G:H, 2, 0)),0,VLOOKUP($A$928, 文字檔!G:H, 2, 0))</f>
        <v>0</v>
      </c>
      <c r="G928" s="5">
        <f>IF(ISERROR(VLOOKUP($A$928, 文字檔!I:J, 2, 0)),0,VLOOKUP($A$928, 文字檔!I:J, 2, 0))</f>
        <v>0</v>
      </c>
      <c r="H928" s="5">
        <f>IF(ISERROR(VLOOKUP($A$928, 文字檔!K:L, 2, 0)),0,VLOOKUP($A$928, 文字檔!K:L, 2, 0))</f>
        <v>28684.9</v>
      </c>
      <c r="I928" s="5">
        <f>IF(ISERROR(VLOOKUP($A$928, 文字檔!M:N, 2, 0)),0,VLOOKUP($A$928, 文字檔!M:N, 2, 0))</f>
        <v>-76221.47</v>
      </c>
      <c r="J928" s="5">
        <f>IF(ISERROR(VLOOKUP($A$928, 文字檔!O:P, 2, 0)),0,VLOOKUP($A$928, 文字檔!O:P, 2, 0))</f>
        <v>31366.62</v>
      </c>
      <c r="K928">
        <f>IF(ISERROR(VLOOKUP($A$928, 文字檔!Q:R, 2, 0)),0,VLOOKUP($A$928, 文字檔!Q:R, 2, 0))</f>
        <v>0</v>
      </c>
      <c r="L928">
        <f>IF(ISERROR(VLOOKUP($A$928, 文字檔!S:T, 2, 0)),0,VLOOKUP($A$928, 文字檔!S:T, 2, 0))</f>
        <v>0</v>
      </c>
      <c r="M928">
        <f>IF(ISERROR(VLOOKUP($A$928, 文字檔!U:V, 2, 0)),0,VLOOKUP($A$928, 文字檔!U:V, 2, 0))</f>
        <v>0</v>
      </c>
      <c r="N928">
        <f>IF(ISERROR(VLOOKUP($A$928, 文字檔!W:X, 2, 0)),0,VLOOKUP($A$928, 文字檔!W:X, 2, 0))</f>
        <v>0</v>
      </c>
      <c r="O928">
        <f>IF(ISERROR(VLOOKUP($A$928, 文字檔!Y:Z, 2, 0)),0,VLOOKUP($A$928, 文字檔!Y:Z, 2, 0))</f>
        <v>40176.730000000003</v>
      </c>
      <c r="P928">
        <f>IF(ISERROR(VLOOKUP($A$928, 文字檔!AA:AB, 2, 0)),0,VLOOKUP($A$928, 文字檔!AA:AB, 2, 0))</f>
        <v>-11030.95</v>
      </c>
    </row>
    <row r="929" spans="1:16" ht="16.2">
      <c r="A929" s="7">
        <v>44665</v>
      </c>
      <c r="B929" s="5">
        <f>SUMPRODUCT($C$2:$P$2,$C$929:$P$929)</f>
        <v>-10994.64</v>
      </c>
      <c r="C929" s="5">
        <f>IF(ISERROR(VLOOKUP($A$929, 文字檔!A:B, 2, 0)),0,VLOOKUP($A$929, 文字檔!A:B, 2, 0))</f>
        <v>0</v>
      </c>
      <c r="D929" s="5">
        <f>IF(ISERROR(VLOOKUP($A$929, 文字檔!C:D, 2, 0)),0,VLOOKUP($A$929, 文字檔!C:D, 2, 0))</f>
        <v>0</v>
      </c>
      <c r="E929" s="5">
        <f>IF(ISERROR(VLOOKUP($A$929, 文字檔!E:F, 2, 0)),0,VLOOKUP($A$929, 文字檔!E:F, 2, 0))</f>
        <v>0</v>
      </c>
      <c r="F929" s="5">
        <f>IF(ISERROR(VLOOKUP($A$929, 文字檔!G:H, 2, 0)),0,VLOOKUP($A$929, 文字檔!G:H, 2, 0))</f>
        <v>0</v>
      </c>
      <c r="G929" s="5">
        <f>IF(ISERROR(VLOOKUP($A$929, 文字檔!I:J, 2, 0)),0,VLOOKUP($A$929, 文字檔!I:J, 2, 0))</f>
        <v>0</v>
      </c>
      <c r="H929" s="5">
        <f>IF(ISERROR(VLOOKUP($A$929, 文字檔!K:L, 2, 0)),0,VLOOKUP($A$929, 文字檔!K:L, 2, 0))</f>
        <v>-38.57</v>
      </c>
      <c r="I929" s="5">
        <f>IF(ISERROR(VLOOKUP($A$929, 文字檔!M:N, 2, 0)),0,VLOOKUP($A$929, 文字檔!M:N, 2, 0))</f>
        <v>880.73</v>
      </c>
      <c r="J929" s="5">
        <f>IF(ISERROR(VLOOKUP($A$929, 文字檔!O:P, 2, 0)),0,VLOOKUP($A$929, 文字檔!O:P, 2, 0))</f>
        <v>0</v>
      </c>
      <c r="K929">
        <f>IF(ISERROR(VLOOKUP($A$929, 文字檔!Q:R, 2, 0)),0,VLOOKUP($A$929, 文字檔!Q:R, 2, 0))</f>
        <v>1281.33</v>
      </c>
      <c r="L929">
        <f>IF(ISERROR(VLOOKUP($A$929, 文字檔!S:T, 2, 0)),0,VLOOKUP($A$929, 文字檔!S:T, 2, 0))</f>
        <v>0</v>
      </c>
      <c r="M929">
        <f>IF(ISERROR(VLOOKUP($A$929, 文字檔!U:V, 2, 0)),0,VLOOKUP($A$929, 文字檔!U:V, 2, 0))</f>
        <v>0</v>
      </c>
      <c r="N929">
        <f>IF(ISERROR(VLOOKUP($A$929, 文字檔!W:X, 2, 0)),0,VLOOKUP($A$929, 文字檔!W:X, 2, 0))</f>
        <v>0</v>
      </c>
      <c r="O929">
        <f>IF(ISERROR(VLOOKUP($A$929, 文字檔!Y:Z, 2, 0)),0,VLOOKUP($A$929, 文字檔!Y:Z, 2, 0))</f>
        <v>-9518.1299999999992</v>
      </c>
      <c r="P929">
        <f>IF(ISERROR(VLOOKUP($A$929, 文字檔!AA:AB, 2, 0)),0,VLOOKUP($A$929, 文字檔!AA:AB, 2, 0))</f>
        <v>-3600</v>
      </c>
    </row>
    <row r="930" spans="1:16" ht="16.2">
      <c r="A930" s="7">
        <v>44666</v>
      </c>
      <c r="B930" s="5">
        <f>SUMPRODUCT($C$2:$P$2,$C$930:$P$930)</f>
        <v>37241.719999999987</v>
      </c>
      <c r="C930" s="5">
        <f>IF(ISERROR(VLOOKUP($A$930, 文字檔!A:B, 2, 0)),0,VLOOKUP($A$930, 文字檔!A:B, 2, 0))</f>
        <v>15552.8</v>
      </c>
      <c r="D930" s="5">
        <f>IF(ISERROR(VLOOKUP($A$930, 文字檔!C:D, 2, 0)),0,VLOOKUP($A$930, 文字檔!C:D, 2, 0))</f>
        <v>0</v>
      </c>
      <c r="E930" s="5">
        <f>IF(ISERROR(VLOOKUP($A$930, 文字檔!E:F, 2, 0)),0,VLOOKUP($A$930, 文字檔!E:F, 2, 0))</f>
        <v>0</v>
      </c>
      <c r="F930" s="5">
        <f>IF(ISERROR(VLOOKUP($A$930, 文字檔!G:H, 2, 0)),0,VLOOKUP($A$930, 文字檔!G:H, 2, 0))</f>
        <v>0</v>
      </c>
      <c r="G930" s="5">
        <f>IF(ISERROR(VLOOKUP($A$930, 文字檔!I:J, 2, 0)),0,VLOOKUP($A$930, 文字檔!I:J, 2, 0))</f>
        <v>0</v>
      </c>
      <c r="H930" s="5">
        <f>IF(ISERROR(VLOOKUP($A$930, 文字檔!K:L, 2, 0)),0,VLOOKUP($A$930, 文字檔!K:L, 2, 0))</f>
        <v>4658.21</v>
      </c>
      <c r="I930" s="5">
        <f>IF(ISERROR(VLOOKUP($A$930, 文字檔!M:N, 2, 0)),0,VLOOKUP($A$930, 文字檔!M:N, 2, 0))</f>
        <v>45683.58</v>
      </c>
      <c r="J930" s="5">
        <f>IF(ISERROR(VLOOKUP($A$930, 文字檔!O:P, 2, 0)),0,VLOOKUP($A$930, 文字檔!O:P, 2, 0))</f>
        <v>0</v>
      </c>
      <c r="K930">
        <f>IF(ISERROR(VLOOKUP($A$930, 文字檔!Q:R, 2, 0)),0,VLOOKUP($A$930, 文字檔!Q:R, 2, 0))</f>
        <v>-63000</v>
      </c>
      <c r="L930">
        <f>IF(ISERROR(VLOOKUP($A$930, 文字檔!S:T, 2, 0)),0,VLOOKUP($A$930, 文字檔!S:T, 2, 0))</f>
        <v>0</v>
      </c>
      <c r="M930">
        <f>IF(ISERROR(VLOOKUP($A$930, 文字檔!U:V, 2, 0)),0,VLOOKUP($A$930, 文字檔!U:V, 2, 0))</f>
        <v>32685.53</v>
      </c>
      <c r="N930">
        <f>IF(ISERROR(VLOOKUP($A$930, 文字檔!W:X, 2, 0)),0,VLOOKUP($A$930, 文字檔!W:X, 2, 0))</f>
        <v>0</v>
      </c>
      <c r="O930">
        <f>IF(ISERROR(VLOOKUP($A$930, 文字檔!Y:Z, 2, 0)),0,VLOOKUP($A$930, 文字檔!Y:Z, 2, 0))</f>
        <v>31885.65</v>
      </c>
      <c r="P930">
        <f>IF(ISERROR(VLOOKUP($A$930, 文字檔!AA:AB, 2, 0)),0,VLOOKUP($A$930, 文字檔!AA:AB, 2, 0))</f>
        <v>-30224.05</v>
      </c>
    </row>
    <row r="931" spans="1:16" ht="16.2">
      <c r="A931" s="7">
        <v>44667</v>
      </c>
      <c r="B931" s="5">
        <f>SUMPRODUCT($C$2:$P$2,$C$931:$P$931)</f>
        <v>0</v>
      </c>
      <c r="C931" s="5">
        <f>IF(ISERROR(VLOOKUP($A$931, 文字檔!A:B, 2, 0)),0,VLOOKUP($A$931, 文字檔!A:B, 2, 0))</f>
        <v>0</v>
      </c>
      <c r="D931" s="5">
        <f>IF(ISERROR(VLOOKUP($A$931, 文字檔!C:D, 2, 0)),0,VLOOKUP($A$931, 文字檔!C:D, 2, 0))</f>
        <v>0</v>
      </c>
      <c r="E931" s="5">
        <f>IF(ISERROR(VLOOKUP($A$931, 文字檔!E:F, 2, 0)),0,VLOOKUP($A$931, 文字檔!E:F, 2, 0))</f>
        <v>0</v>
      </c>
      <c r="F931" s="5">
        <f>IF(ISERROR(VLOOKUP($A$931, 文字檔!G:H, 2, 0)),0,VLOOKUP($A$931, 文字檔!G:H, 2, 0))</f>
        <v>0</v>
      </c>
      <c r="G931" s="5">
        <f>IF(ISERROR(VLOOKUP($A$931, 文字檔!I:J, 2, 0)),0,VLOOKUP($A$931, 文字檔!I:J, 2, 0))</f>
        <v>0</v>
      </c>
      <c r="H931" s="5">
        <f>IF(ISERROR(VLOOKUP($A$931, 文字檔!K:L, 2, 0)),0,VLOOKUP($A$931, 文字檔!K:L, 2, 0))</f>
        <v>0</v>
      </c>
      <c r="I931" s="5">
        <f>IF(ISERROR(VLOOKUP($A$931, 文字檔!M:N, 2, 0)),0,VLOOKUP($A$931, 文字檔!M:N, 2, 0))</f>
        <v>0</v>
      </c>
      <c r="J931" s="5">
        <f>IF(ISERROR(VLOOKUP($A$931, 文字檔!O:P, 2, 0)),0,VLOOKUP($A$931, 文字檔!O:P, 2, 0))</f>
        <v>0</v>
      </c>
      <c r="K931">
        <f>IF(ISERROR(VLOOKUP($A$931, 文字檔!Q:R, 2, 0)),0,VLOOKUP($A$931, 文字檔!Q:R, 2, 0))</f>
        <v>0</v>
      </c>
      <c r="L931">
        <f>IF(ISERROR(VLOOKUP($A$931, 文字檔!S:T, 2, 0)),0,VLOOKUP($A$931, 文字檔!S:T, 2, 0))</f>
        <v>0</v>
      </c>
      <c r="M931">
        <f>IF(ISERROR(VLOOKUP($A$931, 文字檔!U:V, 2, 0)),0,VLOOKUP($A$931, 文字檔!U:V, 2, 0))</f>
        <v>0</v>
      </c>
      <c r="N931">
        <f>IF(ISERROR(VLOOKUP($A$931, 文字檔!W:X, 2, 0)),0,VLOOKUP($A$931, 文字檔!W:X, 2, 0))</f>
        <v>0</v>
      </c>
      <c r="O931">
        <f>IF(ISERROR(VLOOKUP($A$931, 文字檔!Y:Z, 2, 0)),0,VLOOKUP($A$931, 文字檔!Y:Z, 2, 0))</f>
        <v>0</v>
      </c>
      <c r="P931">
        <f>IF(ISERROR(VLOOKUP($A$931, 文字檔!AA:AB, 2, 0)),0,VLOOKUP($A$931, 文字檔!AA:AB, 2, 0))</f>
        <v>0</v>
      </c>
    </row>
    <row r="932" spans="1:16" ht="16.2">
      <c r="A932" s="7">
        <v>44668</v>
      </c>
      <c r="B932" s="5">
        <f>SUMPRODUCT($C$2:$P$2,$C$932:$P$932)</f>
        <v>0</v>
      </c>
      <c r="C932" s="5">
        <f>IF(ISERROR(VLOOKUP($A$932, 文字檔!A:B, 2, 0)),0,VLOOKUP($A$932, 文字檔!A:B, 2, 0))</f>
        <v>0</v>
      </c>
      <c r="D932" s="5">
        <f>IF(ISERROR(VLOOKUP($A$932, 文字檔!C:D, 2, 0)),0,VLOOKUP($A$932, 文字檔!C:D, 2, 0))</f>
        <v>0</v>
      </c>
      <c r="E932" s="5">
        <f>IF(ISERROR(VLOOKUP($A$932, 文字檔!E:F, 2, 0)),0,VLOOKUP($A$932, 文字檔!E:F, 2, 0))</f>
        <v>0</v>
      </c>
      <c r="F932" s="5">
        <f>IF(ISERROR(VLOOKUP($A$932, 文字檔!G:H, 2, 0)),0,VLOOKUP($A$932, 文字檔!G:H, 2, 0))</f>
        <v>0</v>
      </c>
      <c r="G932" s="5">
        <f>IF(ISERROR(VLOOKUP($A$932, 文字檔!I:J, 2, 0)),0,VLOOKUP($A$932, 文字檔!I:J, 2, 0))</f>
        <v>0</v>
      </c>
      <c r="H932" s="5">
        <f>IF(ISERROR(VLOOKUP($A$932, 文字檔!K:L, 2, 0)),0,VLOOKUP($A$932, 文字檔!K:L, 2, 0))</f>
        <v>0</v>
      </c>
      <c r="I932" s="5">
        <f>IF(ISERROR(VLOOKUP($A$932, 文字檔!M:N, 2, 0)),0,VLOOKUP($A$932, 文字檔!M:N, 2, 0))</f>
        <v>0</v>
      </c>
      <c r="J932" s="5">
        <f>IF(ISERROR(VLOOKUP($A$932, 文字檔!O:P, 2, 0)),0,VLOOKUP($A$932, 文字檔!O:P, 2, 0))</f>
        <v>0</v>
      </c>
      <c r="K932">
        <f>IF(ISERROR(VLOOKUP($A$932, 文字檔!Q:R, 2, 0)),0,VLOOKUP($A$932, 文字檔!Q:R, 2, 0))</f>
        <v>0</v>
      </c>
      <c r="L932">
        <f>IF(ISERROR(VLOOKUP($A$932, 文字檔!S:T, 2, 0)),0,VLOOKUP($A$932, 文字檔!S:T, 2, 0))</f>
        <v>0</v>
      </c>
      <c r="M932">
        <f>IF(ISERROR(VLOOKUP($A$932, 文字檔!U:V, 2, 0)),0,VLOOKUP($A$932, 文字檔!U:V, 2, 0))</f>
        <v>0</v>
      </c>
      <c r="N932">
        <f>IF(ISERROR(VLOOKUP($A$932, 文字檔!W:X, 2, 0)),0,VLOOKUP($A$932, 文字檔!W:X, 2, 0))</f>
        <v>0</v>
      </c>
      <c r="O932">
        <f>IF(ISERROR(VLOOKUP($A$932, 文字檔!Y:Z, 2, 0)),0,VLOOKUP($A$932, 文字檔!Y:Z, 2, 0))</f>
        <v>0</v>
      </c>
      <c r="P932">
        <f>IF(ISERROR(VLOOKUP($A$932, 文字檔!AA:AB, 2, 0)),0,VLOOKUP($A$932, 文字檔!AA:AB, 2, 0))</f>
        <v>0</v>
      </c>
    </row>
    <row r="933" spans="1:16" ht="16.2">
      <c r="A933" s="7">
        <v>44669</v>
      </c>
      <c r="B933" s="5">
        <f>SUMPRODUCT($C$2:$P$2,$C$933:$P$933)</f>
        <v>-2988.4599999999991</v>
      </c>
      <c r="C933" s="5">
        <f>IF(ISERROR(VLOOKUP($A$933, 文字檔!A:B, 2, 0)),0,VLOOKUP($A$933, 文字檔!A:B, 2, 0))</f>
        <v>0</v>
      </c>
      <c r="D933" s="5">
        <f>IF(ISERROR(VLOOKUP($A$933, 文字檔!C:D, 2, 0)),0,VLOOKUP($A$933, 文字檔!C:D, 2, 0))</f>
        <v>0</v>
      </c>
      <c r="E933" s="5">
        <f>IF(ISERROR(VLOOKUP($A$933, 文字檔!E:F, 2, 0)),0,VLOOKUP($A$933, 文字檔!E:F, 2, 0))</f>
        <v>0</v>
      </c>
      <c r="F933" s="5">
        <f>IF(ISERROR(VLOOKUP($A$933, 文字檔!G:H, 2, 0)),0,VLOOKUP($A$933, 文字檔!G:H, 2, 0))</f>
        <v>0</v>
      </c>
      <c r="G933" s="5">
        <f>IF(ISERROR(VLOOKUP($A$933, 文字檔!I:J, 2, 0)),0,VLOOKUP($A$933, 文字檔!I:J, 2, 0))</f>
        <v>-16143.37</v>
      </c>
      <c r="H933" s="5">
        <f>IF(ISERROR(VLOOKUP($A$933, 文字檔!K:L, 2, 0)),0,VLOOKUP($A$933, 文字檔!K:L, 2, 0))</f>
        <v>-13613.13</v>
      </c>
      <c r="I933" s="5">
        <f>IF(ISERROR(VLOOKUP($A$933, 文字檔!M:N, 2, 0)),0,VLOOKUP($A$933, 文字檔!M:N, 2, 0))</f>
        <v>-1109.58</v>
      </c>
      <c r="J933" s="5">
        <f>IF(ISERROR(VLOOKUP($A$933, 文字檔!O:P, 2, 0)),0,VLOOKUP($A$933, 文字檔!O:P, 2, 0))</f>
        <v>0</v>
      </c>
      <c r="K933">
        <f>IF(ISERROR(VLOOKUP($A$933, 文字檔!Q:R, 2, 0)),0,VLOOKUP($A$933, 文字檔!Q:R, 2, 0))</f>
        <v>-20400</v>
      </c>
      <c r="L933">
        <f>IF(ISERROR(VLOOKUP($A$933, 文字檔!S:T, 2, 0)),0,VLOOKUP($A$933, 文字檔!S:T, 2, 0))</f>
        <v>11587.65</v>
      </c>
      <c r="M933">
        <f>IF(ISERROR(VLOOKUP($A$933, 文字檔!U:V, 2, 0)),0,VLOOKUP($A$933, 文字檔!U:V, 2, 0))</f>
        <v>20400</v>
      </c>
      <c r="N933">
        <f>IF(ISERROR(VLOOKUP($A$933, 文字檔!W:X, 2, 0)),0,VLOOKUP($A$933, 文字檔!W:X, 2, 0))</f>
        <v>0</v>
      </c>
      <c r="O933">
        <f>IF(ISERROR(VLOOKUP($A$933, 文字檔!Y:Z, 2, 0)),0,VLOOKUP($A$933, 文字檔!Y:Z, 2, 0))</f>
        <v>-4110.03</v>
      </c>
      <c r="P933">
        <f>IF(ISERROR(VLOOKUP($A$933, 文字檔!AA:AB, 2, 0)),0,VLOOKUP($A$933, 文字檔!AA:AB, 2, 0))</f>
        <v>20400</v>
      </c>
    </row>
    <row r="934" spans="1:16" ht="16.2">
      <c r="A934" s="7">
        <v>44670</v>
      </c>
      <c r="B934" s="5">
        <f>SUMPRODUCT($C$2:$P$2,$C$934:$P$934)</f>
        <v>-73156.08</v>
      </c>
      <c r="C934" s="5">
        <f>IF(ISERROR(VLOOKUP($A$934, 文字檔!A:B, 2, 0)),0,VLOOKUP($A$934, 文字檔!A:B, 2, 0))</f>
        <v>-25049.63</v>
      </c>
      <c r="D934" s="5">
        <f>IF(ISERROR(VLOOKUP($A$934, 文字檔!C:D, 2, 0)),0,VLOOKUP($A$934, 文字檔!C:D, 2, 0))</f>
        <v>0</v>
      </c>
      <c r="E934" s="5">
        <f>IF(ISERROR(VLOOKUP($A$934, 文字檔!E:F, 2, 0)),0,VLOOKUP($A$934, 文字檔!E:F, 2, 0))</f>
        <v>0</v>
      </c>
      <c r="F934" s="5">
        <f>IF(ISERROR(VLOOKUP($A$934, 文字檔!G:H, 2, 0)),0,VLOOKUP($A$934, 文字檔!G:H, 2, 0))</f>
        <v>0</v>
      </c>
      <c r="G934" s="5">
        <f>IF(ISERROR(VLOOKUP($A$934, 文字檔!I:J, 2, 0)),0,VLOOKUP($A$934, 文字檔!I:J, 2, 0))</f>
        <v>-28020.48</v>
      </c>
      <c r="H934" s="5">
        <f>IF(ISERROR(VLOOKUP($A$934, 文字檔!K:L, 2, 0)),0,VLOOKUP($A$934, 文字檔!K:L, 2, 0))</f>
        <v>-4534.6499999999996</v>
      </c>
      <c r="I934" s="5">
        <f>IF(ISERROR(VLOOKUP($A$934, 文字檔!M:N, 2, 0)),0,VLOOKUP($A$934, 文字檔!M:N, 2, 0))</f>
        <v>1690.33</v>
      </c>
      <c r="J934" s="5">
        <f>IF(ISERROR(VLOOKUP($A$934, 文字檔!O:P, 2, 0)),0,VLOOKUP($A$934, 文字檔!O:P, 2, 0))</f>
        <v>0</v>
      </c>
      <c r="K934">
        <f>IF(ISERROR(VLOOKUP($A$934, 文字檔!Q:R, 2, 0)),0,VLOOKUP($A$934, 文字檔!Q:R, 2, 0))</f>
        <v>23800</v>
      </c>
      <c r="L934">
        <f>IF(ISERROR(VLOOKUP($A$934, 文字檔!S:T, 2, 0)),0,VLOOKUP($A$934, 文字檔!S:T, 2, 0))</f>
        <v>7978.41</v>
      </c>
      <c r="M934">
        <f>IF(ISERROR(VLOOKUP($A$934, 文字檔!U:V, 2, 0)),0,VLOOKUP($A$934, 文字檔!U:V, 2, 0))</f>
        <v>-23800</v>
      </c>
      <c r="N934">
        <f>IF(ISERROR(VLOOKUP($A$934, 文字檔!W:X, 2, 0)),0,VLOOKUP($A$934, 文字檔!W:X, 2, 0))</f>
        <v>-3110.39</v>
      </c>
      <c r="O934">
        <f>IF(ISERROR(VLOOKUP($A$934, 文字檔!Y:Z, 2, 0)),0,VLOOKUP($A$934, 文字檔!Y:Z, 2, 0))</f>
        <v>1690.33</v>
      </c>
      <c r="P934">
        <f>IF(ISERROR(VLOOKUP($A$934, 文字檔!AA:AB, 2, 0)),0,VLOOKUP($A$934, 文字檔!AA:AB, 2, 0))</f>
        <v>-23800</v>
      </c>
    </row>
    <row r="935" spans="1:16" ht="16.2">
      <c r="A935" s="7">
        <v>44671</v>
      </c>
      <c r="B935" s="5">
        <f>SUMPRODUCT($C$2:$P$2,$C$935:$P$935)</f>
        <v>12273.029999999999</v>
      </c>
      <c r="C935" s="5">
        <f>IF(ISERROR(VLOOKUP($A$935, 文字檔!A:B, 2, 0)),0,VLOOKUP($A$935, 文字檔!A:B, 2, 0))</f>
        <v>0</v>
      </c>
      <c r="D935" s="5">
        <f>IF(ISERROR(VLOOKUP($A$935, 文字檔!C:D, 2, 0)),0,VLOOKUP($A$935, 文字檔!C:D, 2, 0))</f>
        <v>0</v>
      </c>
      <c r="E935" s="5">
        <f>IF(ISERROR(VLOOKUP($A$935, 文字檔!E:F, 2, 0)),0,VLOOKUP($A$935, 文字檔!E:F, 2, 0))</f>
        <v>0</v>
      </c>
      <c r="F935" s="5">
        <f>IF(ISERROR(VLOOKUP($A$935, 文字檔!G:H, 2, 0)),0,VLOOKUP($A$935, 文字檔!G:H, 2, 0))</f>
        <v>0</v>
      </c>
      <c r="G935" s="5">
        <f>IF(ISERROR(VLOOKUP($A$935, 文字檔!I:J, 2, 0)),0,VLOOKUP($A$935, 文字檔!I:J, 2, 0))</f>
        <v>289.88</v>
      </c>
      <c r="H935" s="5">
        <f>IF(ISERROR(VLOOKUP($A$935, 文字檔!K:L, 2, 0)),0,VLOOKUP($A$935, 文字檔!K:L, 2, 0))</f>
        <v>-19312.82</v>
      </c>
      <c r="I935" s="5">
        <f>IF(ISERROR(VLOOKUP($A$935, 文字檔!M:N, 2, 0)),0,VLOOKUP($A$935, 文字檔!M:N, 2, 0))</f>
        <v>8864.7199999999993</v>
      </c>
      <c r="J935" s="5">
        <f>IF(ISERROR(VLOOKUP($A$935, 文字檔!O:P, 2, 0)),0,VLOOKUP($A$935, 文字檔!O:P, 2, 0))</f>
        <v>0</v>
      </c>
      <c r="K935">
        <f>IF(ISERROR(VLOOKUP($A$935, 文字檔!Q:R, 2, 0)),0,VLOOKUP($A$935, 文字檔!Q:R, 2, 0))</f>
        <v>24486.25</v>
      </c>
      <c r="L935">
        <f>IF(ISERROR(VLOOKUP($A$935, 文字檔!S:T, 2, 0)),0,VLOOKUP($A$935, 文字檔!S:T, 2, 0))</f>
        <v>0</v>
      </c>
      <c r="M935">
        <f>IF(ISERROR(VLOOKUP($A$935, 文字檔!U:V, 2, 0)),0,VLOOKUP($A$935, 文字檔!U:V, 2, 0))</f>
        <v>-25513.75</v>
      </c>
      <c r="N935">
        <f>IF(ISERROR(VLOOKUP($A$935, 文字檔!W:X, 2, 0)),0,VLOOKUP($A$935, 文字檔!W:X, 2, 0))</f>
        <v>24486.25</v>
      </c>
      <c r="O935">
        <f>IF(ISERROR(VLOOKUP($A$935, 文字檔!Y:Z, 2, 0)),0,VLOOKUP($A$935, 文字檔!Y:Z, 2, 0))</f>
        <v>24486.25</v>
      </c>
      <c r="P935">
        <f>IF(ISERROR(VLOOKUP($A$935, 文字檔!AA:AB, 2, 0)),0,VLOOKUP($A$935, 文字檔!AA:AB, 2, 0))</f>
        <v>-25513.75</v>
      </c>
    </row>
    <row r="936" spans="1:16" ht="16.2">
      <c r="A936" s="7">
        <v>44672</v>
      </c>
      <c r="B936" s="5">
        <f>SUMPRODUCT($C$2:$P$2,$C$936:$P$936)</f>
        <v>-16545.57</v>
      </c>
      <c r="C936" s="5">
        <f>IF(ISERROR(VLOOKUP($A$936, 文字檔!A:B, 2, 0)),0,VLOOKUP($A$936, 文字檔!A:B, 2, 0))</f>
        <v>0</v>
      </c>
      <c r="D936" s="5">
        <f>IF(ISERROR(VLOOKUP($A$936, 文字檔!C:D, 2, 0)),0,VLOOKUP($A$936, 文字檔!C:D, 2, 0))</f>
        <v>-13915.79</v>
      </c>
      <c r="E936" s="5">
        <f>IF(ISERROR(VLOOKUP($A$936, 文字檔!E:F, 2, 0)),0,VLOOKUP($A$936, 文字檔!E:F, 2, 0))</f>
        <v>0</v>
      </c>
      <c r="F936" s="5">
        <f>IF(ISERROR(VLOOKUP($A$936, 文字檔!G:H, 2, 0)),0,VLOOKUP($A$936, 文字檔!G:H, 2, 0))</f>
        <v>0</v>
      </c>
      <c r="G936" s="5">
        <f>IF(ISERROR(VLOOKUP($A$936, 文字檔!I:J, 2, 0)),0,VLOOKUP($A$936, 文字檔!I:J, 2, 0))</f>
        <v>0</v>
      </c>
      <c r="H936" s="5">
        <f>IF(ISERROR(VLOOKUP($A$936, 文字檔!K:L, 2, 0)),0,VLOOKUP($A$936, 文字檔!K:L, 2, 0))</f>
        <v>-2629.78</v>
      </c>
      <c r="I936" s="5">
        <f>IF(ISERROR(VLOOKUP($A$936, 文字檔!M:N, 2, 0)),0,VLOOKUP($A$936, 文字檔!M:N, 2, 0))</f>
        <v>0</v>
      </c>
      <c r="J936" s="5">
        <f>IF(ISERROR(VLOOKUP($A$936, 文字檔!O:P, 2, 0)),0,VLOOKUP($A$936, 文字檔!O:P, 2, 0))</f>
        <v>0</v>
      </c>
      <c r="K936">
        <f>IF(ISERROR(VLOOKUP($A$936, 文字檔!Q:R, 2, 0)),0,VLOOKUP($A$936, 文字檔!Q:R, 2, 0))</f>
        <v>0</v>
      </c>
      <c r="L936">
        <f>IF(ISERROR(VLOOKUP($A$936, 文字檔!S:T, 2, 0)),0,VLOOKUP($A$936, 文字檔!S:T, 2, 0))</f>
        <v>0</v>
      </c>
      <c r="M936">
        <f>IF(ISERROR(VLOOKUP($A$936, 文字檔!U:V, 2, 0)),0,VLOOKUP($A$936, 文字檔!U:V, 2, 0))</f>
        <v>0</v>
      </c>
      <c r="N936">
        <f>IF(ISERROR(VLOOKUP($A$936, 文字檔!W:X, 2, 0)),0,VLOOKUP($A$936, 文字檔!W:X, 2, 0))</f>
        <v>0</v>
      </c>
      <c r="O936">
        <f>IF(ISERROR(VLOOKUP($A$936, 文字檔!Y:Z, 2, 0)),0,VLOOKUP($A$936, 文字檔!Y:Z, 2, 0))</f>
        <v>0</v>
      </c>
      <c r="P936">
        <f>IF(ISERROR(VLOOKUP($A$936, 文字檔!AA:AB, 2, 0)),0,VLOOKUP($A$936, 文字檔!AA:AB, 2, 0))</f>
        <v>0</v>
      </c>
    </row>
    <row r="937" spans="1:16" ht="16.2">
      <c r="A937" s="7">
        <v>44673</v>
      </c>
      <c r="B937" s="5">
        <f>SUMPRODUCT($C$2:$P$2,$C$937:$P$937)</f>
        <v>-64821.210000000006</v>
      </c>
      <c r="C937" s="5">
        <f>IF(ISERROR(VLOOKUP($A$937, 文字檔!A:B, 2, 0)),0,VLOOKUP($A$937, 文字檔!A:B, 2, 0))</f>
        <v>-26029.439999999999</v>
      </c>
      <c r="D937" s="5">
        <f>IF(ISERROR(VLOOKUP($A$937, 文字檔!C:D, 2, 0)),0,VLOOKUP($A$937, 文字檔!C:D, 2, 0))</f>
        <v>-47416.58</v>
      </c>
      <c r="E937" s="5">
        <f>IF(ISERROR(VLOOKUP($A$937, 文字檔!E:F, 2, 0)),0,VLOOKUP($A$937, 文字檔!E:F, 2, 0))</f>
        <v>0</v>
      </c>
      <c r="F937" s="5">
        <f>IF(ISERROR(VLOOKUP($A$937, 文字檔!G:H, 2, 0)),0,VLOOKUP($A$937, 文字檔!G:H, 2, 0))</f>
        <v>0</v>
      </c>
      <c r="G937" s="5">
        <f>IF(ISERROR(VLOOKUP($A$937, 文字檔!I:J, 2, 0)),0,VLOOKUP($A$937, 文字檔!I:J, 2, 0))</f>
        <v>-1630.05</v>
      </c>
      <c r="H937" s="5">
        <f>IF(ISERROR(VLOOKUP($A$937, 文字檔!K:L, 2, 0)),0,VLOOKUP($A$937, 文字檔!K:L, 2, 0))</f>
        <v>-3013.64</v>
      </c>
      <c r="I937" s="5">
        <f>IF(ISERROR(VLOOKUP($A$937, 文字檔!M:N, 2, 0)),0,VLOOKUP($A$937, 文字檔!M:N, 2, 0))</f>
        <v>0</v>
      </c>
      <c r="J937" s="5">
        <f>IF(ISERROR(VLOOKUP($A$937, 文字檔!O:P, 2, 0)),0,VLOOKUP($A$937, 文字檔!O:P, 2, 0))</f>
        <v>0</v>
      </c>
      <c r="K937">
        <f>IF(ISERROR(VLOOKUP($A$937, 文字檔!Q:R, 2, 0)),0,VLOOKUP($A$937, 文字檔!Q:R, 2, 0))</f>
        <v>0</v>
      </c>
      <c r="L937">
        <f>IF(ISERROR(VLOOKUP($A$937, 文字檔!S:T, 2, 0)),0,VLOOKUP($A$937, 文字檔!S:T, 2, 0))</f>
        <v>0</v>
      </c>
      <c r="M937">
        <f>IF(ISERROR(VLOOKUP($A$937, 文字檔!U:V, 2, 0)),0,VLOOKUP($A$937, 文字檔!U:V, 2, 0))</f>
        <v>-11708.08</v>
      </c>
      <c r="N937">
        <f>IF(ISERROR(VLOOKUP($A$937, 文字檔!W:X, 2, 0)),0,VLOOKUP($A$937, 文字檔!W:X, 2, 0))</f>
        <v>31285.47</v>
      </c>
      <c r="O937">
        <f>IF(ISERROR(VLOOKUP($A$937, 文字檔!Y:Z, 2, 0)),0,VLOOKUP($A$937, 文字檔!Y:Z, 2, 0))</f>
        <v>-6308.89</v>
      </c>
      <c r="P937">
        <f>IF(ISERROR(VLOOKUP($A$937, 文字檔!AA:AB, 2, 0)),0,VLOOKUP($A$937, 文字檔!AA:AB, 2, 0))</f>
        <v>0</v>
      </c>
    </row>
    <row r="938" spans="1:16" ht="16.2">
      <c r="A938" s="7">
        <v>44674</v>
      </c>
      <c r="B938" s="5">
        <f>SUMPRODUCT($C$2:$P$2,$C$938:$P$938)</f>
        <v>0</v>
      </c>
      <c r="C938" s="5">
        <f>IF(ISERROR(VLOOKUP($A$938, 文字檔!A:B, 2, 0)),0,VLOOKUP($A$938, 文字檔!A:B, 2, 0))</f>
        <v>0</v>
      </c>
      <c r="D938" s="5">
        <f>IF(ISERROR(VLOOKUP($A$938, 文字檔!C:D, 2, 0)),0,VLOOKUP($A$938, 文字檔!C:D, 2, 0))</f>
        <v>0</v>
      </c>
      <c r="E938" s="5">
        <f>IF(ISERROR(VLOOKUP($A$938, 文字檔!E:F, 2, 0)),0,VLOOKUP($A$938, 文字檔!E:F, 2, 0))</f>
        <v>0</v>
      </c>
      <c r="F938" s="5">
        <f>IF(ISERROR(VLOOKUP($A$938, 文字檔!G:H, 2, 0)),0,VLOOKUP($A$938, 文字檔!G:H, 2, 0))</f>
        <v>0</v>
      </c>
      <c r="G938" s="5">
        <f>IF(ISERROR(VLOOKUP($A$938, 文字檔!I:J, 2, 0)),0,VLOOKUP($A$938, 文字檔!I:J, 2, 0))</f>
        <v>0</v>
      </c>
      <c r="H938" s="5">
        <f>IF(ISERROR(VLOOKUP($A$938, 文字檔!K:L, 2, 0)),0,VLOOKUP($A$938, 文字檔!K:L, 2, 0))</f>
        <v>0</v>
      </c>
      <c r="I938" s="5">
        <f>IF(ISERROR(VLOOKUP($A$938, 文字檔!M:N, 2, 0)),0,VLOOKUP($A$938, 文字檔!M:N, 2, 0))</f>
        <v>0</v>
      </c>
      <c r="J938" s="5">
        <f>IF(ISERROR(VLOOKUP($A$938, 文字檔!O:P, 2, 0)),0,VLOOKUP($A$938, 文字檔!O:P, 2, 0))</f>
        <v>0</v>
      </c>
      <c r="K938">
        <f>IF(ISERROR(VLOOKUP($A$938, 文字檔!Q:R, 2, 0)),0,VLOOKUP($A$938, 文字檔!Q:R, 2, 0))</f>
        <v>0</v>
      </c>
      <c r="L938">
        <f>IF(ISERROR(VLOOKUP($A$938, 文字檔!S:T, 2, 0)),0,VLOOKUP($A$938, 文字檔!S:T, 2, 0))</f>
        <v>0</v>
      </c>
      <c r="M938">
        <f>IF(ISERROR(VLOOKUP($A$938, 文字檔!U:V, 2, 0)),0,VLOOKUP($A$938, 文字檔!U:V, 2, 0))</f>
        <v>0</v>
      </c>
      <c r="N938">
        <f>IF(ISERROR(VLOOKUP($A$938, 文字檔!W:X, 2, 0)),0,VLOOKUP($A$938, 文字檔!W:X, 2, 0))</f>
        <v>0</v>
      </c>
      <c r="O938">
        <f>IF(ISERROR(VLOOKUP($A$938, 文字檔!Y:Z, 2, 0)),0,VLOOKUP($A$938, 文字檔!Y:Z, 2, 0))</f>
        <v>0</v>
      </c>
      <c r="P938">
        <f>IF(ISERROR(VLOOKUP($A$938, 文字檔!AA:AB, 2, 0)),0,VLOOKUP($A$938, 文字檔!AA:AB, 2, 0))</f>
        <v>0</v>
      </c>
    </row>
    <row r="939" spans="1:16" ht="16.2">
      <c r="A939" s="7">
        <v>44675</v>
      </c>
      <c r="B939" s="5">
        <f>SUMPRODUCT($C$2:$P$2,$C$939:$P$939)</f>
        <v>0</v>
      </c>
      <c r="C939" s="5">
        <f>IF(ISERROR(VLOOKUP($A$939, 文字檔!A:B, 2, 0)),0,VLOOKUP($A$939, 文字檔!A:B, 2, 0))</f>
        <v>0</v>
      </c>
      <c r="D939" s="5">
        <f>IF(ISERROR(VLOOKUP($A$939, 文字檔!C:D, 2, 0)),0,VLOOKUP($A$939, 文字檔!C:D, 2, 0))</f>
        <v>0</v>
      </c>
      <c r="E939" s="5">
        <f>IF(ISERROR(VLOOKUP($A$939, 文字檔!E:F, 2, 0)),0,VLOOKUP($A$939, 文字檔!E:F, 2, 0))</f>
        <v>0</v>
      </c>
      <c r="F939" s="5">
        <f>IF(ISERROR(VLOOKUP($A$939, 文字檔!G:H, 2, 0)),0,VLOOKUP($A$939, 文字檔!G:H, 2, 0))</f>
        <v>0</v>
      </c>
      <c r="G939" s="5">
        <f>IF(ISERROR(VLOOKUP($A$939, 文字檔!I:J, 2, 0)),0,VLOOKUP($A$939, 文字檔!I:J, 2, 0))</f>
        <v>0</v>
      </c>
      <c r="H939" s="5">
        <f>IF(ISERROR(VLOOKUP($A$939, 文字檔!K:L, 2, 0)),0,VLOOKUP($A$939, 文字檔!K:L, 2, 0))</f>
        <v>0</v>
      </c>
      <c r="I939" s="5">
        <f>IF(ISERROR(VLOOKUP($A$939, 文字檔!M:N, 2, 0)),0,VLOOKUP($A$939, 文字檔!M:N, 2, 0))</f>
        <v>0</v>
      </c>
      <c r="J939" s="5">
        <f>IF(ISERROR(VLOOKUP($A$939, 文字檔!O:P, 2, 0)),0,VLOOKUP($A$939, 文字檔!O:P, 2, 0))</f>
        <v>0</v>
      </c>
      <c r="K939">
        <f>IF(ISERROR(VLOOKUP($A$939, 文字檔!Q:R, 2, 0)),0,VLOOKUP($A$939, 文字檔!Q:R, 2, 0))</f>
        <v>0</v>
      </c>
      <c r="L939">
        <f>IF(ISERROR(VLOOKUP($A$939, 文字檔!S:T, 2, 0)),0,VLOOKUP($A$939, 文字檔!S:T, 2, 0))</f>
        <v>0</v>
      </c>
      <c r="M939">
        <f>IF(ISERROR(VLOOKUP($A$939, 文字檔!U:V, 2, 0)),0,VLOOKUP($A$939, 文字檔!U:V, 2, 0))</f>
        <v>0</v>
      </c>
      <c r="N939">
        <f>IF(ISERROR(VLOOKUP($A$939, 文字檔!W:X, 2, 0)),0,VLOOKUP($A$939, 文字檔!W:X, 2, 0))</f>
        <v>0</v>
      </c>
      <c r="O939">
        <f>IF(ISERROR(VLOOKUP($A$939, 文字檔!Y:Z, 2, 0)),0,VLOOKUP($A$939, 文字檔!Y:Z, 2, 0))</f>
        <v>0</v>
      </c>
      <c r="P939">
        <f>IF(ISERROR(VLOOKUP($A$939, 文字檔!AA:AB, 2, 0)),0,VLOOKUP($A$939, 文字檔!AA:AB, 2, 0))</f>
        <v>0</v>
      </c>
    </row>
    <row r="940" spans="1:16" ht="16.2">
      <c r="A940" s="7">
        <v>44676</v>
      </c>
      <c r="B940" s="5">
        <f>SUMPRODUCT($C$2:$P$2,$C$940:$P$940)</f>
        <v>339976.63</v>
      </c>
      <c r="C940" s="5">
        <f>IF(ISERROR(VLOOKUP($A$940, 文字檔!A:B, 2, 0)),0,VLOOKUP($A$940, 文字檔!A:B, 2, 0))</f>
        <v>6804.09</v>
      </c>
      <c r="D940" s="5">
        <f>IF(ISERROR(VLOOKUP($A$940, 文字檔!C:D, 2, 0)),0,VLOOKUP($A$940, 文字檔!C:D, 2, 0))</f>
        <v>55898.7</v>
      </c>
      <c r="E940" s="5">
        <f>IF(ISERROR(VLOOKUP($A$940, 文字檔!E:F, 2, 0)),0,VLOOKUP($A$940, 文字檔!E:F, 2, 0))</f>
        <v>0</v>
      </c>
      <c r="F940" s="5">
        <f>IF(ISERROR(VLOOKUP($A$940, 文字檔!G:H, 2, 0)),0,VLOOKUP($A$940, 文字檔!G:H, 2, 0))</f>
        <v>0</v>
      </c>
      <c r="G940" s="5">
        <f>IF(ISERROR(VLOOKUP($A$940, 文字檔!I:J, 2, 0)),0,VLOOKUP($A$940, 文字檔!I:J, 2, 0))</f>
        <v>0</v>
      </c>
      <c r="H940" s="5">
        <f>IF(ISERROR(VLOOKUP($A$940, 文字檔!K:L, 2, 0)),0,VLOOKUP($A$940, 文字檔!K:L, 2, 0))</f>
        <v>14900.53</v>
      </c>
      <c r="I940" s="5">
        <f>IF(ISERROR(VLOOKUP($A$940, 文字檔!M:N, 2, 0)),0,VLOOKUP($A$940, 文字檔!M:N, 2, 0))</f>
        <v>64093.15</v>
      </c>
      <c r="J940" s="5">
        <f>IF(ISERROR(VLOOKUP($A$940, 文字檔!O:P, 2, 0)),0,VLOOKUP($A$940, 文字檔!O:P, 2, 0))</f>
        <v>0</v>
      </c>
      <c r="K940">
        <f>IF(ISERROR(VLOOKUP($A$940, 文字檔!Q:R, 2, 0)),0,VLOOKUP($A$940, 文字檔!Q:R, 2, 0))</f>
        <v>0</v>
      </c>
      <c r="L940">
        <f>IF(ISERROR(VLOOKUP($A$940, 文字檔!S:T, 2, 0)),0,VLOOKUP($A$940, 文字檔!S:T, 2, 0))</f>
        <v>0</v>
      </c>
      <c r="M940">
        <f>IF(ISERROR(VLOOKUP($A$940, 文字檔!U:V, 2, 0)),0,VLOOKUP($A$940, 文字檔!U:V, 2, 0))</f>
        <v>84000</v>
      </c>
      <c r="N940">
        <f>IF(ISERROR(VLOOKUP($A$940, 文字檔!W:X, 2, 0)),0,VLOOKUP($A$940, 文字檔!W:X, 2, 0))</f>
        <v>84000</v>
      </c>
      <c r="O940">
        <f>IF(ISERROR(VLOOKUP($A$940, 文字檔!Y:Z, 2, 0)),0,VLOOKUP($A$940, 文字檔!Y:Z, 2, 0))</f>
        <v>37580.160000000003</v>
      </c>
      <c r="P940">
        <f>IF(ISERROR(VLOOKUP($A$940, 文字檔!AA:AB, 2, 0)),0,VLOOKUP($A$940, 文字檔!AA:AB, 2, 0))</f>
        <v>-7300</v>
      </c>
    </row>
    <row r="941" spans="1:16" ht="16.2">
      <c r="A941" s="7">
        <v>44677</v>
      </c>
      <c r="B941" s="5">
        <f>SUMPRODUCT($C$2:$P$2,$C$941:$P$941)</f>
        <v>-43093.46</v>
      </c>
      <c r="C941" s="5">
        <f>IF(ISERROR(VLOOKUP($A$941, 文字檔!A:B, 2, 0)),0,VLOOKUP($A$941, 文字檔!A:B, 2, 0))</f>
        <v>0</v>
      </c>
      <c r="D941" s="5">
        <f>IF(ISERROR(VLOOKUP($A$941, 文字檔!C:D, 2, 0)),0,VLOOKUP($A$941, 文字檔!C:D, 2, 0))</f>
        <v>0</v>
      </c>
      <c r="E941" s="5">
        <f>IF(ISERROR(VLOOKUP($A$941, 文字檔!E:F, 2, 0)),0,VLOOKUP($A$941, 文字檔!E:F, 2, 0))</f>
        <v>0</v>
      </c>
      <c r="F941" s="5">
        <f>IF(ISERROR(VLOOKUP($A$941, 文字檔!G:H, 2, 0)),0,VLOOKUP($A$941, 文字檔!G:H, 2, 0))</f>
        <v>0</v>
      </c>
      <c r="G941" s="5">
        <f>IF(ISERROR(VLOOKUP($A$941, 文字檔!I:J, 2, 0)),0,VLOOKUP($A$941, 文字檔!I:J, 2, 0))</f>
        <v>0</v>
      </c>
      <c r="H941" s="5">
        <f>IF(ISERROR(VLOOKUP($A$941, 文字檔!K:L, 2, 0)),0,VLOOKUP($A$941, 文字檔!K:L, 2, 0))</f>
        <v>-12899.02</v>
      </c>
      <c r="I941" s="5">
        <f>IF(ISERROR(VLOOKUP($A$941, 文字檔!M:N, 2, 0)),0,VLOOKUP($A$941, 文字檔!M:N, 2, 0))</f>
        <v>3100</v>
      </c>
      <c r="J941" s="5">
        <f>IF(ISERROR(VLOOKUP($A$941, 文字檔!O:P, 2, 0)),0,VLOOKUP($A$941, 文字檔!O:P, 2, 0))</f>
        <v>0</v>
      </c>
      <c r="K941">
        <f>IF(ISERROR(VLOOKUP($A$941, 文字檔!Q:R, 2, 0)),0,VLOOKUP($A$941, 文字檔!Q:R, 2, 0))</f>
        <v>0</v>
      </c>
      <c r="L941">
        <f>IF(ISERROR(VLOOKUP($A$941, 文字檔!S:T, 2, 0)),0,VLOOKUP($A$941, 文字檔!S:T, 2, 0))</f>
        <v>-4194.4399999999996</v>
      </c>
      <c r="M941">
        <f>IF(ISERROR(VLOOKUP($A$941, 文字檔!U:V, 2, 0)),0,VLOOKUP($A$941, 文字檔!U:V, 2, 0))</f>
        <v>-2800</v>
      </c>
      <c r="N941">
        <f>IF(ISERROR(VLOOKUP($A$941, 文字檔!W:X, 2, 0)),0,VLOOKUP($A$941, 文字檔!W:X, 2, 0))</f>
        <v>-2800</v>
      </c>
      <c r="O941">
        <f>IF(ISERROR(VLOOKUP($A$941, 文字檔!Y:Z, 2, 0)),0,VLOOKUP($A$941, 文字檔!Y:Z, 2, 0))</f>
        <v>-7800</v>
      </c>
      <c r="P941">
        <f>IF(ISERROR(VLOOKUP($A$941, 文字檔!AA:AB, 2, 0)),0,VLOOKUP($A$941, 文字檔!AA:AB, 2, 0))</f>
        <v>-15700</v>
      </c>
    </row>
    <row r="942" spans="1:16" ht="16.2">
      <c r="A942" s="7">
        <v>44678</v>
      </c>
      <c r="B942" s="5">
        <f>SUMPRODUCT($C$2:$P$2,$C$942:$P$942)</f>
        <v>108373.74</v>
      </c>
      <c r="C942" s="5">
        <f>IF(ISERROR(VLOOKUP($A$942, 文字檔!A:B, 2, 0)),0,VLOOKUP($A$942, 文字檔!A:B, 2, 0))</f>
        <v>-11951.38</v>
      </c>
      <c r="D942" s="5">
        <f>IF(ISERROR(VLOOKUP($A$942, 文字檔!C:D, 2, 0)),0,VLOOKUP($A$942, 文字檔!C:D, 2, 0))</f>
        <v>0</v>
      </c>
      <c r="E942" s="5">
        <f>IF(ISERROR(VLOOKUP($A$942, 文字檔!E:F, 2, 0)),0,VLOOKUP($A$942, 文字檔!E:F, 2, 0))</f>
        <v>0</v>
      </c>
      <c r="F942" s="5">
        <f>IF(ISERROR(VLOOKUP($A$942, 文字檔!G:H, 2, 0)),0,VLOOKUP($A$942, 文字檔!G:H, 2, 0))</f>
        <v>0</v>
      </c>
      <c r="G942" s="5">
        <f>IF(ISERROR(VLOOKUP($A$942, 文字檔!I:J, 2, 0)),0,VLOOKUP($A$942, 文字檔!I:J, 2, 0))</f>
        <v>40000</v>
      </c>
      <c r="H942" s="5">
        <f>IF(ISERROR(VLOOKUP($A$942, 文字檔!K:L, 2, 0)),0,VLOOKUP($A$942, 文字檔!K:L, 2, 0))</f>
        <v>-17374.88</v>
      </c>
      <c r="I942" s="5">
        <f>IF(ISERROR(VLOOKUP($A$942, 文字檔!M:N, 2, 0)),0,VLOOKUP($A$942, 文字檔!M:N, 2, 0))</f>
        <v>0</v>
      </c>
      <c r="J942" s="5">
        <f>IF(ISERROR(VLOOKUP($A$942, 文字檔!O:P, 2, 0)),0,VLOOKUP($A$942, 文字檔!O:P, 2, 0))</f>
        <v>0</v>
      </c>
      <c r="K942">
        <f>IF(ISERROR(VLOOKUP($A$942, 文字檔!Q:R, 2, 0)),0,VLOOKUP($A$942, 文字檔!Q:R, 2, 0))</f>
        <v>0</v>
      </c>
      <c r="L942">
        <f>IF(ISERROR(VLOOKUP($A$942, 文字檔!S:T, 2, 0)),0,VLOOKUP($A$942, 文字檔!S:T, 2, 0))</f>
        <v>0</v>
      </c>
      <c r="M942">
        <f>IF(ISERROR(VLOOKUP($A$942, 文字檔!U:V, 2, 0)),0,VLOOKUP($A$942, 文字檔!U:V, 2, 0))</f>
        <v>60200</v>
      </c>
      <c r="N942">
        <f>IF(ISERROR(VLOOKUP($A$942, 文字檔!W:X, 2, 0)),0,VLOOKUP($A$942, 文字檔!W:X, 2, 0))</f>
        <v>53300</v>
      </c>
      <c r="O942">
        <f>IF(ISERROR(VLOOKUP($A$942, 文字檔!Y:Z, 2, 0)),0,VLOOKUP($A$942, 文字檔!Y:Z, 2, 0))</f>
        <v>1800</v>
      </c>
      <c r="P942">
        <f>IF(ISERROR(VLOOKUP($A$942, 文字檔!AA:AB, 2, 0)),0,VLOOKUP($A$942, 文字檔!AA:AB, 2, 0))</f>
        <v>-17600</v>
      </c>
    </row>
    <row r="943" spans="1:16" ht="16.2">
      <c r="A943" s="7">
        <v>44679</v>
      </c>
      <c r="B943" s="5">
        <f>SUMPRODUCT($C$2:$P$2,$C$943:$P$943)</f>
        <v>-61553.27</v>
      </c>
      <c r="C943" s="5">
        <f>IF(ISERROR(VLOOKUP($A$943, 文字檔!A:B, 2, 0)),0,VLOOKUP($A$943, 文字檔!A:B, 2, 0))</f>
        <v>0</v>
      </c>
      <c r="D943" s="5">
        <f>IF(ISERROR(VLOOKUP($A$943, 文字檔!C:D, 2, 0)),0,VLOOKUP($A$943, 文字檔!C:D, 2, 0))</f>
        <v>0</v>
      </c>
      <c r="E943" s="5">
        <f>IF(ISERROR(VLOOKUP($A$943, 文字檔!E:F, 2, 0)),0,VLOOKUP($A$943, 文字檔!E:F, 2, 0))</f>
        <v>0</v>
      </c>
      <c r="F943" s="5">
        <f>IF(ISERROR(VLOOKUP($A$943, 文字檔!G:H, 2, 0)),0,VLOOKUP($A$943, 文字檔!G:H, 2, 0))</f>
        <v>0</v>
      </c>
      <c r="G943" s="5">
        <f>IF(ISERROR(VLOOKUP($A$943, 文字檔!I:J, 2, 0)),0,VLOOKUP($A$943, 文字檔!I:J, 2, 0))</f>
        <v>0</v>
      </c>
      <c r="H943" s="5">
        <f>IF(ISERROR(VLOOKUP($A$943, 文字檔!K:L, 2, 0)),0,VLOOKUP($A$943, 文字檔!K:L, 2, 0))</f>
        <v>9623.83</v>
      </c>
      <c r="I943" s="5">
        <f>IF(ISERROR(VLOOKUP($A$943, 文字檔!M:N, 2, 0)),0,VLOOKUP($A$943, 文字檔!M:N, 2, 0))</f>
        <v>-22900</v>
      </c>
      <c r="J943" s="5">
        <f>IF(ISERROR(VLOOKUP($A$943, 文字檔!O:P, 2, 0)),0,VLOOKUP($A$943, 文字檔!O:P, 2, 0))</f>
        <v>0</v>
      </c>
      <c r="K943">
        <f>IF(ISERROR(VLOOKUP($A$943, 文字檔!Q:R, 2, 0)),0,VLOOKUP($A$943, 文字檔!Q:R, 2, 0))</f>
        <v>0</v>
      </c>
      <c r="L943">
        <f>IF(ISERROR(VLOOKUP($A$943, 文字檔!S:T, 2, 0)),0,VLOOKUP($A$943, 文字檔!S:T, 2, 0))</f>
        <v>-19377.099999999999</v>
      </c>
      <c r="M943">
        <f>IF(ISERROR(VLOOKUP($A$943, 文字檔!U:V, 2, 0)),0,VLOOKUP($A$943, 文字檔!U:V, 2, 0))</f>
        <v>-20400</v>
      </c>
      <c r="N943">
        <f>IF(ISERROR(VLOOKUP($A$943, 文字檔!W:X, 2, 0)),0,VLOOKUP($A$943, 文字檔!W:X, 2, 0))</f>
        <v>-3500</v>
      </c>
      <c r="O943">
        <f>IF(ISERROR(VLOOKUP($A$943, 文字檔!Y:Z, 2, 0)),0,VLOOKUP($A$943, 文字檔!Y:Z, 2, 0))</f>
        <v>-5000</v>
      </c>
      <c r="P943">
        <f>IF(ISERROR(VLOOKUP($A$943, 文字檔!AA:AB, 2, 0)),0,VLOOKUP($A$943, 文字檔!AA:AB, 2, 0))</f>
        <v>0</v>
      </c>
    </row>
    <row r="944" spans="1:16" ht="16.2">
      <c r="A944" s="7">
        <v>44680</v>
      </c>
      <c r="B944" s="5">
        <f>SUMPRODUCT($C$2:$P$2,$C$944:$P$944)</f>
        <v>-1693.820000000007</v>
      </c>
      <c r="C944" s="5">
        <f>IF(ISERROR(VLOOKUP($A$944, 文字檔!A:B, 2, 0)),0,VLOOKUP($A$944, 文字檔!A:B, 2, 0))</f>
        <v>0</v>
      </c>
      <c r="D944" s="5">
        <f>IF(ISERROR(VLOOKUP($A$944, 文字檔!C:D, 2, 0)),0,VLOOKUP($A$944, 文字檔!C:D, 2, 0))</f>
        <v>0</v>
      </c>
      <c r="E944" s="5">
        <f>IF(ISERROR(VLOOKUP($A$944, 文字檔!E:F, 2, 0)),0,VLOOKUP($A$944, 文字檔!E:F, 2, 0))</f>
        <v>0</v>
      </c>
      <c r="F944" s="5">
        <f>IF(ISERROR(VLOOKUP($A$944, 文字檔!G:H, 2, 0)),0,VLOOKUP($A$944, 文字檔!G:H, 2, 0))</f>
        <v>0</v>
      </c>
      <c r="G944" s="5">
        <f>IF(ISERROR(VLOOKUP($A$944, 文字檔!I:J, 2, 0)),0,VLOOKUP($A$944, 文字檔!I:J, 2, 0))</f>
        <v>-8000</v>
      </c>
      <c r="H944" s="5">
        <f>IF(ISERROR(VLOOKUP($A$944, 文字檔!K:L, 2, 0)),0,VLOOKUP($A$944, 文字檔!K:L, 2, 0))</f>
        <v>-12093.82</v>
      </c>
      <c r="I944" s="5">
        <f>IF(ISERROR(VLOOKUP($A$944, 文字檔!M:N, 2, 0)),0,VLOOKUP($A$944, 文字檔!M:N, 2, 0))</f>
        <v>16700</v>
      </c>
      <c r="J944" s="5">
        <f>IF(ISERROR(VLOOKUP($A$944, 文字檔!O:P, 2, 0)),0,VLOOKUP($A$944, 文字檔!O:P, 2, 0))</f>
        <v>0</v>
      </c>
      <c r="K944">
        <f>IF(ISERROR(VLOOKUP($A$944, 文字檔!Q:R, 2, 0)),0,VLOOKUP($A$944, 文字檔!Q:R, 2, 0))</f>
        <v>0</v>
      </c>
      <c r="L944">
        <f>IF(ISERROR(VLOOKUP($A$944, 文字檔!S:T, 2, 0)),0,VLOOKUP($A$944, 文字檔!S:T, 2, 0))</f>
        <v>0</v>
      </c>
      <c r="M944">
        <f>IF(ISERROR(VLOOKUP($A$944, 文字檔!U:V, 2, 0)),0,VLOOKUP($A$944, 文字檔!U:V, 2, 0))</f>
        <v>-66600</v>
      </c>
      <c r="N944">
        <f>IF(ISERROR(VLOOKUP($A$944, 文字檔!W:X, 2, 0)),0,VLOOKUP($A$944, 文字檔!W:X, 2, 0))</f>
        <v>30800</v>
      </c>
      <c r="O944">
        <f>IF(ISERROR(VLOOKUP($A$944, 文字檔!Y:Z, 2, 0)),0,VLOOKUP($A$944, 文字檔!Y:Z, 2, 0))</f>
        <v>37500</v>
      </c>
      <c r="P944">
        <f>IF(ISERROR(VLOOKUP($A$944, 文字檔!AA:AB, 2, 0)),0,VLOOKUP($A$944, 文字檔!AA:AB, 2, 0))</f>
        <v>0</v>
      </c>
    </row>
    <row r="945" spans="1:16" ht="16.2">
      <c r="A945" s="7">
        <v>44681</v>
      </c>
      <c r="B945" s="5">
        <f>SUMPRODUCT($C$2:$P$2,$C$945:$P$945)</f>
        <v>0</v>
      </c>
      <c r="C945" s="5">
        <f>IF(ISERROR(VLOOKUP($A$945, 文字檔!A:B, 2, 0)),0,VLOOKUP($A$945, 文字檔!A:B, 2, 0))</f>
        <v>0</v>
      </c>
      <c r="D945" s="5">
        <f>IF(ISERROR(VLOOKUP($A$945, 文字檔!C:D, 2, 0)),0,VLOOKUP($A$945, 文字檔!C:D, 2, 0))</f>
        <v>0</v>
      </c>
      <c r="E945" s="5">
        <f>IF(ISERROR(VLOOKUP($A$945, 文字檔!E:F, 2, 0)),0,VLOOKUP($A$945, 文字檔!E:F, 2, 0))</f>
        <v>0</v>
      </c>
      <c r="F945" s="5">
        <f>IF(ISERROR(VLOOKUP($A$945, 文字檔!G:H, 2, 0)),0,VLOOKUP($A$945, 文字檔!G:H, 2, 0))</f>
        <v>0</v>
      </c>
      <c r="G945" s="5">
        <f>IF(ISERROR(VLOOKUP($A$945, 文字檔!I:J, 2, 0)),0,VLOOKUP($A$945, 文字檔!I:J, 2, 0))</f>
        <v>0</v>
      </c>
      <c r="H945" s="5">
        <f>IF(ISERROR(VLOOKUP($A$945, 文字檔!K:L, 2, 0)),0,VLOOKUP($A$945, 文字檔!K:L, 2, 0))</f>
        <v>0</v>
      </c>
      <c r="I945" s="5">
        <f>IF(ISERROR(VLOOKUP($A$945, 文字檔!M:N, 2, 0)),0,VLOOKUP($A$945, 文字檔!M:N, 2, 0))</f>
        <v>0</v>
      </c>
      <c r="J945" s="5">
        <f>IF(ISERROR(VLOOKUP($A$945, 文字檔!O:P, 2, 0)),0,VLOOKUP($A$945, 文字檔!O:P, 2, 0))</f>
        <v>0</v>
      </c>
      <c r="K945">
        <f>IF(ISERROR(VLOOKUP($A$945, 文字檔!Q:R, 2, 0)),0,VLOOKUP($A$945, 文字檔!Q:R, 2, 0))</f>
        <v>0</v>
      </c>
      <c r="L945">
        <f>IF(ISERROR(VLOOKUP($A$945, 文字檔!S:T, 2, 0)),0,VLOOKUP($A$945, 文字檔!S:T, 2, 0))</f>
        <v>0</v>
      </c>
      <c r="M945">
        <f>IF(ISERROR(VLOOKUP($A$945, 文字檔!U:V, 2, 0)),0,VLOOKUP($A$945, 文字檔!U:V, 2, 0))</f>
        <v>0</v>
      </c>
      <c r="N945">
        <f>IF(ISERROR(VLOOKUP($A$945, 文字檔!W:X, 2, 0)),0,VLOOKUP($A$945, 文字檔!W:X, 2, 0))</f>
        <v>0</v>
      </c>
      <c r="O945">
        <f>IF(ISERROR(VLOOKUP($A$945, 文字檔!Y:Z, 2, 0)),0,VLOOKUP($A$945, 文字檔!Y:Z, 2, 0))</f>
        <v>0</v>
      </c>
      <c r="P945">
        <f>IF(ISERROR(VLOOKUP($A$945, 文字檔!AA:AB, 2, 0)),0,VLOOKUP($A$945, 文字檔!AA:AB, 2, 0))</f>
        <v>0</v>
      </c>
    </row>
    <row r="946" spans="1:16" ht="16.2">
      <c r="A946" s="7">
        <v>44682</v>
      </c>
      <c r="B946" s="5">
        <f>SUMPRODUCT($C$2:$P$2,$C$946:$P$946)</f>
        <v>0</v>
      </c>
      <c r="C946" s="5">
        <f>IF(ISERROR(VLOOKUP($A$946, 文字檔!A:B, 2, 0)),0,VLOOKUP($A$946, 文字檔!A:B, 2, 0))</f>
        <v>0</v>
      </c>
      <c r="D946" s="5">
        <f>IF(ISERROR(VLOOKUP($A$946, 文字檔!C:D, 2, 0)),0,VLOOKUP($A$946, 文字檔!C:D, 2, 0))</f>
        <v>0</v>
      </c>
      <c r="E946" s="5">
        <f>IF(ISERROR(VLOOKUP($A$946, 文字檔!E:F, 2, 0)),0,VLOOKUP($A$946, 文字檔!E:F, 2, 0))</f>
        <v>0</v>
      </c>
      <c r="F946" s="5">
        <f>IF(ISERROR(VLOOKUP($A$946, 文字檔!G:H, 2, 0)),0,VLOOKUP($A$946, 文字檔!G:H, 2, 0))</f>
        <v>0</v>
      </c>
      <c r="G946" s="5">
        <f>IF(ISERROR(VLOOKUP($A$946, 文字檔!I:J, 2, 0)),0,VLOOKUP($A$946, 文字檔!I:J, 2, 0))</f>
        <v>0</v>
      </c>
      <c r="H946" s="5">
        <f>IF(ISERROR(VLOOKUP($A$946, 文字檔!K:L, 2, 0)),0,VLOOKUP($A$946, 文字檔!K:L, 2, 0))</f>
        <v>0</v>
      </c>
      <c r="I946" s="5">
        <f>IF(ISERROR(VLOOKUP($A$946, 文字檔!M:N, 2, 0)),0,VLOOKUP($A$946, 文字檔!M:N, 2, 0))</f>
        <v>0</v>
      </c>
      <c r="J946" s="5">
        <f>IF(ISERROR(VLOOKUP($A$946, 文字檔!O:P, 2, 0)),0,VLOOKUP($A$946, 文字檔!O:P, 2, 0))</f>
        <v>0</v>
      </c>
      <c r="K946">
        <f>IF(ISERROR(VLOOKUP($A$946, 文字檔!Q:R, 2, 0)),0,VLOOKUP($A$946, 文字檔!Q:R, 2, 0))</f>
        <v>0</v>
      </c>
      <c r="L946">
        <f>IF(ISERROR(VLOOKUP($A$946, 文字檔!S:T, 2, 0)),0,VLOOKUP($A$946, 文字檔!S:T, 2, 0))</f>
        <v>0</v>
      </c>
      <c r="M946">
        <f>IF(ISERROR(VLOOKUP($A$946, 文字檔!U:V, 2, 0)),0,VLOOKUP($A$946, 文字檔!U:V, 2, 0))</f>
        <v>0</v>
      </c>
      <c r="N946">
        <f>IF(ISERROR(VLOOKUP($A$946, 文字檔!W:X, 2, 0)),0,VLOOKUP($A$946, 文字檔!W:X, 2, 0))</f>
        <v>0</v>
      </c>
      <c r="O946">
        <f>IF(ISERROR(VLOOKUP($A$946, 文字檔!Y:Z, 2, 0)),0,VLOOKUP($A$946, 文字檔!Y:Z, 2, 0))</f>
        <v>0</v>
      </c>
      <c r="P946">
        <f>IF(ISERROR(VLOOKUP($A$946, 文字檔!AA:AB, 2, 0)),0,VLOOKUP($A$946, 文字檔!AA:AB, 2, 0))</f>
        <v>0</v>
      </c>
    </row>
    <row r="947" spans="1:16" ht="16.2">
      <c r="A947" s="7">
        <v>44683</v>
      </c>
      <c r="B947" s="5">
        <f>SUMPRODUCT($C$2:$P$2,$C$947:$P$947)</f>
        <v>0</v>
      </c>
      <c r="C947" s="5">
        <f>IF(ISERROR(VLOOKUP($A$947, 文字檔!A:B, 2, 0)),0,VLOOKUP($A$947, 文字檔!A:B, 2, 0))</f>
        <v>0</v>
      </c>
      <c r="D947" s="5">
        <f>IF(ISERROR(VLOOKUP($A$947, 文字檔!C:D, 2, 0)),0,VLOOKUP($A$947, 文字檔!C:D, 2, 0))</f>
        <v>0</v>
      </c>
      <c r="E947" s="5">
        <f>IF(ISERROR(VLOOKUP($A$947, 文字檔!E:F, 2, 0)),0,VLOOKUP($A$947, 文字檔!E:F, 2, 0))</f>
        <v>0</v>
      </c>
      <c r="F947" s="5">
        <f>IF(ISERROR(VLOOKUP($A$947, 文字檔!G:H, 2, 0)),0,VLOOKUP($A$947, 文字檔!G:H, 2, 0))</f>
        <v>0</v>
      </c>
      <c r="G947" s="5">
        <f>IF(ISERROR(VLOOKUP($A$947, 文字檔!I:J, 2, 0)),0,VLOOKUP($A$947, 文字檔!I:J, 2, 0))</f>
        <v>0</v>
      </c>
      <c r="H947" s="5">
        <f>IF(ISERROR(VLOOKUP($A$947, 文字檔!K:L, 2, 0)),0,VLOOKUP($A$947, 文字檔!K:L, 2, 0))</f>
        <v>0</v>
      </c>
      <c r="I947" s="5">
        <f>IF(ISERROR(VLOOKUP($A$947, 文字檔!M:N, 2, 0)),0,VLOOKUP($A$947, 文字檔!M:N, 2, 0))</f>
        <v>0</v>
      </c>
      <c r="J947" s="5">
        <f>IF(ISERROR(VLOOKUP($A$947, 文字檔!O:P, 2, 0)),0,VLOOKUP($A$947, 文字檔!O:P, 2, 0))</f>
        <v>0</v>
      </c>
      <c r="K947">
        <f>IF(ISERROR(VLOOKUP($A$947, 文字檔!Q:R, 2, 0)),0,VLOOKUP($A$947, 文字檔!Q:R, 2, 0))</f>
        <v>0</v>
      </c>
      <c r="L947">
        <f>IF(ISERROR(VLOOKUP($A$947, 文字檔!S:T, 2, 0)),0,VLOOKUP($A$947, 文字檔!S:T, 2, 0))</f>
        <v>0</v>
      </c>
      <c r="M947">
        <f>IF(ISERROR(VLOOKUP($A$947, 文字檔!U:V, 2, 0)),0,VLOOKUP($A$947, 文字檔!U:V, 2, 0))</f>
        <v>0</v>
      </c>
      <c r="N947">
        <f>IF(ISERROR(VLOOKUP($A$947, 文字檔!W:X, 2, 0)),0,VLOOKUP($A$947, 文字檔!W:X, 2, 0))</f>
        <v>0</v>
      </c>
      <c r="O947">
        <f>IF(ISERROR(VLOOKUP($A$947, 文字檔!Y:Z, 2, 0)),0,VLOOKUP($A$947, 文字檔!Y:Z, 2, 0))</f>
        <v>0</v>
      </c>
      <c r="P947">
        <f>IF(ISERROR(VLOOKUP($A$947, 文字檔!AA:AB, 2, 0)),0,VLOOKUP($A$947, 文字檔!AA:AB, 2, 0))</f>
        <v>0</v>
      </c>
    </row>
    <row r="948" spans="1:16" ht="16.2">
      <c r="A948" s="7">
        <v>44684</v>
      </c>
      <c r="B948" s="5">
        <f>SUMPRODUCT($C$2:$P$2,$C$948:$P$948)</f>
        <v>-61545.94</v>
      </c>
      <c r="C948" s="5">
        <f>IF(ISERROR(VLOOKUP($A$948, 文字檔!A:B, 2, 0)),0,VLOOKUP($A$948, 文字檔!A:B, 2, 0))</f>
        <v>-28166.46</v>
      </c>
      <c r="D948" s="5">
        <f>IF(ISERROR(VLOOKUP($A$948, 文字檔!C:D, 2, 0)),0,VLOOKUP($A$948, 文字檔!C:D, 2, 0))</f>
        <v>0</v>
      </c>
      <c r="E948" s="5">
        <f>IF(ISERROR(VLOOKUP($A$948, 文字檔!E:F, 2, 0)),0,VLOOKUP($A$948, 文字檔!E:F, 2, 0))</f>
        <v>0</v>
      </c>
      <c r="F948" s="5">
        <f>IF(ISERROR(VLOOKUP($A$948, 文字檔!G:H, 2, 0)),0,VLOOKUP($A$948, 文字檔!G:H, 2, 0))</f>
        <v>0</v>
      </c>
      <c r="G948" s="5">
        <f>IF(ISERROR(VLOOKUP($A$948, 文字檔!I:J, 2, 0)),0,VLOOKUP($A$948, 文字檔!I:J, 2, 0))</f>
        <v>0</v>
      </c>
      <c r="H948" s="5">
        <f>IF(ISERROR(VLOOKUP($A$948, 文字檔!K:L, 2, 0)),0,VLOOKUP($A$948, 文字檔!K:L, 2, 0))</f>
        <v>39108.449999999997</v>
      </c>
      <c r="I948" s="5">
        <f>IF(ISERROR(VLOOKUP($A$948, 文字檔!M:N, 2, 0)),0,VLOOKUP($A$948, 文字檔!M:N, 2, 0))</f>
        <v>0</v>
      </c>
      <c r="J948" s="5">
        <f>IF(ISERROR(VLOOKUP($A$948, 文字檔!O:P, 2, 0)),0,VLOOKUP($A$948, 文字檔!O:P, 2, 0))</f>
        <v>0</v>
      </c>
      <c r="K948">
        <f>IF(ISERROR(VLOOKUP($A$948, 文字檔!Q:R, 2, 0)),0,VLOOKUP($A$948, 文字檔!Q:R, 2, 0))</f>
        <v>0</v>
      </c>
      <c r="L948">
        <f>IF(ISERROR(VLOOKUP($A$948, 文字檔!S:T, 2, 0)),0,VLOOKUP($A$948, 文字檔!S:T, 2, 0))</f>
        <v>1612.07</v>
      </c>
      <c r="M948">
        <f>IF(ISERROR(VLOOKUP($A$948, 文字檔!U:V, 2, 0)),0,VLOOKUP($A$948, 文字檔!U:V, 2, 0))</f>
        <v>-38900</v>
      </c>
      <c r="N948">
        <f>IF(ISERROR(VLOOKUP($A$948, 文字檔!W:X, 2, 0)),0,VLOOKUP($A$948, 文字檔!W:X, 2, 0))</f>
        <v>-22600</v>
      </c>
      <c r="O948">
        <f>IF(ISERROR(VLOOKUP($A$948, 文字檔!Y:Z, 2, 0)),0,VLOOKUP($A$948, 文字檔!Y:Z, 2, 0))</f>
        <v>-12600</v>
      </c>
      <c r="P948">
        <f>IF(ISERROR(VLOOKUP($A$948, 文字檔!AA:AB, 2, 0)),0,VLOOKUP($A$948, 文字檔!AA:AB, 2, 0))</f>
        <v>0</v>
      </c>
    </row>
    <row r="949" spans="1:16" ht="16.2">
      <c r="A949" s="7">
        <v>44685</v>
      </c>
      <c r="B949" s="5">
        <f>SUMPRODUCT($C$2:$P$2,$C$949:$P$949)</f>
        <v>2112.8099999999995</v>
      </c>
      <c r="C949" s="5">
        <f>IF(ISERROR(VLOOKUP($A$949, 文字檔!A:B, 2, 0)),0,VLOOKUP($A$949, 文字檔!A:B, 2, 0))</f>
        <v>0</v>
      </c>
      <c r="D949" s="5">
        <f>IF(ISERROR(VLOOKUP($A$949, 文字檔!C:D, 2, 0)),0,VLOOKUP($A$949, 文字檔!C:D, 2, 0))</f>
        <v>0</v>
      </c>
      <c r="E949" s="5">
        <f>IF(ISERROR(VLOOKUP($A$949, 文字檔!E:F, 2, 0)),0,VLOOKUP($A$949, 文字檔!E:F, 2, 0))</f>
        <v>0</v>
      </c>
      <c r="F949" s="5">
        <f>IF(ISERROR(VLOOKUP($A$949, 文字檔!G:H, 2, 0)),0,VLOOKUP($A$949, 文字檔!G:H, 2, 0))</f>
        <v>0</v>
      </c>
      <c r="G949" s="5">
        <f>IF(ISERROR(VLOOKUP($A$949, 文字檔!I:J, 2, 0)),0,VLOOKUP($A$949, 文字檔!I:J, 2, 0))</f>
        <v>0</v>
      </c>
      <c r="H949" s="5">
        <f>IF(ISERROR(VLOOKUP($A$949, 文字檔!K:L, 2, 0)),0,VLOOKUP($A$949, 文字檔!K:L, 2, 0))</f>
        <v>-13487.19</v>
      </c>
      <c r="I949" s="5">
        <f>IF(ISERROR(VLOOKUP($A$949, 文字檔!M:N, 2, 0)),0,VLOOKUP($A$949, 文字檔!M:N, 2, 0))</f>
        <v>3500</v>
      </c>
      <c r="J949" s="5">
        <f>IF(ISERROR(VLOOKUP($A$949, 文字檔!O:P, 2, 0)),0,VLOOKUP($A$949, 文字檔!O:P, 2, 0))</f>
        <v>0</v>
      </c>
      <c r="K949">
        <f>IF(ISERROR(VLOOKUP($A$949, 文字檔!Q:R, 2, 0)),0,VLOOKUP($A$949, 文字檔!Q:R, 2, 0))</f>
        <v>0</v>
      </c>
      <c r="L949">
        <f>IF(ISERROR(VLOOKUP($A$949, 文字檔!S:T, 2, 0)),0,VLOOKUP($A$949, 文字檔!S:T, 2, 0))</f>
        <v>0</v>
      </c>
      <c r="M949">
        <f>IF(ISERROR(VLOOKUP($A$949, 文字檔!U:V, 2, 0)),0,VLOOKUP($A$949, 文字檔!U:V, 2, 0))</f>
        <v>0</v>
      </c>
      <c r="N949">
        <f>IF(ISERROR(VLOOKUP($A$949, 文字檔!W:X, 2, 0)),0,VLOOKUP($A$949, 文字檔!W:X, 2, 0))</f>
        <v>9800</v>
      </c>
      <c r="O949">
        <f>IF(ISERROR(VLOOKUP($A$949, 文字檔!Y:Z, 2, 0)),0,VLOOKUP($A$949, 文字檔!Y:Z, 2, 0))</f>
        <v>2300</v>
      </c>
      <c r="P949">
        <f>IF(ISERROR(VLOOKUP($A$949, 文字檔!AA:AB, 2, 0)),0,VLOOKUP($A$949, 文字檔!AA:AB, 2, 0))</f>
        <v>0</v>
      </c>
    </row>
    <row r="950" spans="1:16" ht="16.2">
      <c r="A950" s="7">
        <v>44686</v>
      </c>
      <c r="B950" s="5">
        <f>SUMPRODUCT($C$2:$P$2,$C$950:$P$950)</f>
        <v>-153216.66</v>
      </c>
      <c r="C950" s="5">
        <f>IF(ISERROR(VLOOKUP($A$950, 文字檔!A:B, 2, 0)),0,VLOOKUP($A$950, 文字檔!A:B, 2, 0))</f>
        <v>-4201.16</v>
      </c>
      <c r="D950" s="5">
        <f>IF(ISERROR(VLOOKUP($A$950, 文字檔!C:D, 2, 0)),0,VLOOKUP($A$950, 文字檔!C:D, 2, 0))</f>
        <v>-8501.7199999999993</v>
      </c>
      <c r="E950" s="5">
        <f>IF(ISERROR(VLOOKUP($A$950, 文字檔!E:F, 2, 0)),0,VLOOKUP($A$950, 文字檔!E:F, 2, 0))</f>
        <v>0</v>
      </c>
      <c r="F950" s="5">
        <f>IF(ISERROR(VLOOKUP($A$950, 文字檔!G:H, 2, 0)),0,VLOOKUP($A$950, 文字檔!G:H, 2, 0))</f>
        <v>0</v>
      </c>
      <c r="G950" s="5">
        <f>IF(ISERROR(VLOOKUP($A$950, 文字檔!I:J, 2, 0)),0,VLOOKUP($A$950, 文字檔!I:J, 2, 0))</f>
        <v>-9800</v>
      </c>
      <c r="H950" s="5">
        <f>IF(ISERROR(VLOOKUP($A$950, 文字檔!K:L, 2, 0)),0,VLOOKUP($A$950, 文字檔!K:L, 2, 0))</f>
        <v>-45209.49</v>
      </c>
      <c r="I950" s="5">
        <f>IF(ISERROR(VLOOKUP($A$950, 文字檔!M:N, 2, 0)),0,VLOOKUP($A$950, 文字檔!M:N, 2, 0))</f>
        <v>-2700</v>
      </c>
      <c r="J950" s="5">
        <f>IF(ISERROR(VLOOKUP($A$950, 文字檔!O:P, 2, 0)),0,VLOOKUP($A$950, 文字檔!O:P, 2, 0))</f>
        <v>0</v>
      </c>
      <c r="K950">
        <f>IF(ISERROR(VLOOKUP($A$950, 文字檔!Q:R, 2, 0)),0,VLOOKUP($A$950, 文字檔!Q:R, 2, 0))</f>
        <v>0</v>
      </c>
      <c r="L950">
        <f>IF(ISERROR(VLOOKUP($A$950, 文字檔!S:T, 2, 0)),0,VLOOKUP($A$950, 文字檔!S:T, 2, 0))</f>
        <v>3398.42</v>
      </c>
      <c r="M950">
        <f>IF(ISERROR(VLOOKUP($A$950, 文字檔!U:V, 2, 0)),0,VLOOKUP($A$950, 文字檔!U:V, 2, 0))</f>
        <v>0</v>
      </c>
      <c r="N950">
        <f>IF(ISERROR(VLOOKUP($A$950, 文字檔!W:X, 2, 0)),0,VLOOKUP($A$950, 文字檔!W:X, 2, 0))</f>
        <v>-12900</v>
      </c>
      <c r="O950">
        <f>IF(ISERROR(VLOOKUP($A$950, 文字檔!Y:Z, 2, 0)),0,VLOOKUP($A$950, 文字檔!Y:Z, 2, 0))</f>
        <v>-73302.710000000006</v>
      </c>
      <c r="P950">
        <f>IF(ISERROR(VLOOKUP($A$950, 文字檔!AA:AB, 2, 0)),0,VLOOKUP($A$950, 文字檔!AA:AB, 2, 0))</f>
        <v>0</v>
      </c>
    </row>
    <row r="951" spans="1:16" ht="16.2">
      <c r="A951" s="7">
        <v>44687</v>
      </c>
      <c r="B951" s="5">
        <f>SUMPRODUCT($C$2:$P$2,$C$951:$P$951)</f>
        <v>56873.19</v>
      </c>
      <c r="C951" s="5">
        <f>IF(ISERROR(VLOOKUP($A$951, 文字檔!A:B, 2, 0)),0,VLOOKUP($A$951, 文字檔!A:B, 2, 0))</f>
        <v>-28356.720000000001</v>
      </c>
      <c r="D951" s="5">
        <f>IF(ISERROR(VLOOKUP($A$951, 文字檔!C:D, 2, 0)),0,VLOOKUP($A$951, 文字檔!C:D, 2, 0))</f>
        <v>-36100</v>
      </c>
      <c r="E951" s="5">
        <f>IF(ISERROR(VLOOKUP($A$951, 文字檔!E:F, 2, 0)),0,VLOOKUP($A$951, 文字檔!E:F, 2, 0))</f>
        <v>0</v>
      </c>
      <c r="F951" s="5">
        <f>IF(ISERROR(VLOOKUP($A$951, 文字檔!G:H, 2, 0)),0,VLOOKUP($A$951, 文字檔!G:H, 2, 0))</f>
        <v>0</v>
      </c>
      <c r="G951" s="5">
        <f>IF(ISERROR(VLOOKUP($A$951, 文字檔!I:J, 2, 0)),0,VLOOKUP($A$951, 文字檔!I:J, 2, 0))</f>
        <v>0</v>
      </c>
      <c r="H951" s="5">
        <f>IF(ISERROR(VLOOKUP($A$951, 文字檔!K:L, 2, 0)),0,VLOOKUP($A$951, 文字檔!K:L, 2, 0))</f>
        <v>54729.91</v>
      </c>
      <c r="I951" s="5">
        <f>IF(ISERROR(VLOOKUP($A$951, 文字檔!M:N, 2, 0)),0,VLOOKUP($A$951, 文字檔!M:N, 2, 0))</f>
        <v>50300</v>
      </c>
      <c r="J951" s="5">
        <f>IF(ISERROR(VLOOKUP($A$951, 文字檔!O:P, 2, 0)),0,VLOOKUP($A$951, 文字檔!O:P, 2, 0))</f>
        <v>0</v>
      </c>
      <c r="K951">
        <f>IF(ISERROR(VLOOKUP($A$951, 文字檔!Q:R, 2, 0)),0,VLOOKUP($A$951, 文字檔!Q:R, 2, 0))</f>
        <v>0</v>
      </c>
      <c r="L951">
        <f>IF(ISERROR(VLOOKUP($A$951, 文字檔!S:T, 2, 0)),0,VLOOKUP($A$951, 文字檔!S:T, 2, 0))</f>
        <v>0</v>
      </c>
      <c r="M951">
        <f>IF(ISERROR(VLOOKUP($A$951, 文字檔!U:V, 2, 0)),0,VLOOKUP($A$951, 文字檔!U:V, 2, 0))</f>
        <v>6900</v>
      </c>
      <c r="N951">
        <f>IF(ISERROR(VLOOKUP($A$951, 文字檔!W:X, 2, 0)),0,VLOOKUP($A$951, 文字檔!W:X, 2, 0))</f>
        <v>-1900</v>
      </c>
      <c r="O951">
        <f>IF(ISERROR(VLOOKUP($A$951, 文字檔!Y:Z, 2, 0)),0,VLOOKUP($A$951, 文字檔!Y:Z, 2, 0))</f>
        <v>25100</v>
      </c>
      <c r="P951">
        <f>IF(ISERROR(VLOOKUP($A$951, 文字檔!AA:AB, 2, 0)),0,VLOOKUP($A$951, 文字檔!AA:AB, 2, 0))</f>
        <v>-13800</v>
      </c>
    </row>
    <row r="952" spans="1:16" ht="16.2">
      <c r="A952" s="7">
        <v>44688</v>
      </c>
      <c r="B952" s="5">
        <f>SUMPRODUCT($C$2:$P$2,$C$952:$P$952)</f>
        <v>0</v>
      </c>
      <c r="C952" s="5">
        <f>IF(ISERROR(VLOOKUP($A$952, 文字檔!A:B, 2, 0)),0,VLOOKUP($A$952, 文字檔!A:B, 2, 0))</f>
        <v>0</v>
      </c>
      <c r="D952" s="5">
        <f>IF(ISERROR(VLOOKUP($A$952, 文字檔!C:D, 2, 0)),0,VLOOKUP($A$952, 文字檔!C:D, 2, 0))</f>
        <v>0</v>
      </c>
      <c r="E952" s="5">
        <f>IF(ISERROR(VLOOKUP($A$952, 文字檔!E:F, 2, 0)),0,VLOOKUP($A$952, 文字檔!E:F, 2, 0))</f>
        <v>0</v>
      </c>
      <c r="F952" s="5">
        <f>IF(ISERROR(VLOOKUP($A$952, 文字檔!G:H, 2, 0)),0,VLOOKUP($A$952, 文字檔!G:H, 2, 0))</f>
        <v>0</v>
      </c>
      <c r="G952" s="5">
        <f>IF(ISERROR(VLOOKUP($A$952, 文字檔!I:J, 2, 0)),0,VLOOKUP($A$952, 文字檔!I:J, 2, 0))</f>
        <v>0</v>
      </c>
      <c r="H952" s="5">
        <f>IF(ISERROR(VLOOKUP($A$952, 文字檔!K:L, 2, 0)),0,VLOOKUP($A$952, 文字檔!K:L, 2, 0))</f>
        <v>0</v>
      </c>
      <c r="I952" s="5">
        <f>IF(ISERROR(VLOOKUP($A$952, 文字檔!M:N, 2, 0)),0,VLOOKUP($A$952, 文字檔!M:N, 2, 0))</f>
        <v>0</v>
      </c>
      <c r="J952" s="5">
        <f>IF(ISERROR(VLOOKUP($A$952, 文字檔!O:P, 2, 0)),0,VLOOKUP($A$952, 文字檔!O:P, 2, 0))</f>
        <v>0</v>
      </c>
      <c r="K952">
        <f>IF(ISERROR(VLOOKUP($A$952, 文字檔!Q:R, 2, 0)),0,VLOOKUP($A$952, 文字檔!Q:R, 2, 0))</f>
        <v>0</v>
      </c>
      <c r="L952">
        <f>IF(ISERROR(VLOOKUP($A$952, 文字檔!S:T, 2, 0)),0,VLOOKUP($A$952, 文字檔!S:T, 2, 0))</f>
        <v>0</v>
      </c>
      <c r="M952">
        <f>IF(ISERROR(VLOOKUP($A$952, 文字檔!U:V, 2, 0)),0,VLOOKUP($A$952, 文字檔!U:V, 2, 0))</f>
        <v>0</v>
      </c>
      <c r="N952">
        <f>IF(ISERROR(VLOOKUP($A$952, 文字檔!W:X, 2, 0)),0,VLOOKUP($A$952, 文字檔!W:X, 2, 0))</f>
        <v>0</v>
      </c>
      <c r="O952">
        <f>IF(ISERROR(VLOOKUP($A$952, 文字檔!Y:Z, 2, 0)),0,VLOOKUP($A$952, 文字檔!Y:Z, 2, 0))</f>
        <v>0</v>
      </c>
      <c r="P952">
        <f>IF(ISERROR(VLOOKUP($A$952, 文字檔!AA:AB, 2, 0)),0,VLOOKUP($A$952, 文字檔!AA:AB, 2, 0))</f>
        <v>0</v>
      </c>
    </row>
    <row r="953" spans="1:16" ht="16.2">
      <c r="A953" s="7">
        <v>44689</v>
      </c>
      <c r="B953" s="5">
        <f>SUMPRODUCT($C$2:$P$2,$C$953:$P$953)</f>
        <v>0</v>
      </c>
      <c r="C953" s="5">
        <f>IF(ISERROR(VLOOKUP($A$953, 文字檔!A:B, 2, 0)),0,VLOOKUP($A$953, 文字檔!A:B, 2, 0))</f>
        <v>0</v>
      </c>
      <c r="D953" s="5">
        <f>IF(ISERROR(VLOOKUP($A$953, 文字檔!C:D, 2, 0)),0,VLOOKUP($A$953, 文字檔!C:D, 2, 0))</f>
        <v>0</v>
      </c>
      <c r="E953" s="5">
        <f>IF(ISERROR(VLOOKUP($A$953, 文字檔!E:F, 2, 0)),0,VLOOKUP($A$953, 文字檔!E:F, 2, 0))</f>
        <v>0</v>
      </c>
      <c r="F953" s="5">
        <f>IF(ISERROR(VLOOKUP($A$953, 文字檔!G:H, 2, 0)),0,VLOOKUP($A$953, 文字檔!G:H, 2, 0))</f>
        <v>0</v>
      </c>
      <c r="G953" s="5">
        <f>IF(ISERROR(VLOOKUP($A$953, 文字檔!I:J, 2, 0)),0,VLOOKUP($A$953, 文字檔!I:J, 2, 0))</f>
        <v>0</v>
      </c>
      <c r="H953" s="5">
        <f>IF(ISERROR(VLOOKUP($A$953, 文字檔!K:L, 2, 0)),0,VLOOKUP($A$953, 文字檔!K:L, 2, 0))</f>
        <v>0</v>
      </c>
      <c r="I953" s="5">
        <f>IF(ISERROR(VLOOKUP($A$953, 文字檔!M:N, 2, 0)),0,VLOOKUP($A$953, 文字檔!M:N, 2, 0))</f>
        <v>0</v>
      </c>
      <c r="J953" s="5">
        <f>IF(ISERROR(VLOOKUP($A$953, 文字檔!O:P, 2, 0)),0,VLOOKUP($A$953, 文字檔!O:P, 2, 0))</f>
        <v>0</v>
      </c>
      <c r="K953">
        <f>IF(ISERROR(VLOOKUP($A$953, 文字檔!Q:R, 2, 0)),0,VLOOKUP($A$953, 文字檔!Q:R, 2, 0))</f>
        <v>0</v>
      </c>
      <c r="L953">
        <f>IF(ISERROR(VLOOKUP($A$953, 文字檔!S:T, 2, 0)),0,VLOOKUP($A$953, 文字檔!S:T, 2, 0))</f>
        <v>0</v>
      </c>
      <c r="M953">
        <f>IF(ISERROR(VLOOKUP($A$953, 文字檔!U:V, 2, 0)),0,VLOOKUP($A$953, 文字檔!U:V, 2, 0))</f>
        <v>0</v>
      </c>
      <c r="N953">
        <f>IF(ISERROR(VLOOKUP($A$953, 文字檔!W:X, 2, 0)),0,VLOOKUP($A$953, 文字檔!W:X, 2, 0))</f>
        <v>0</v>
      </c>
      <c r="O953">
        <f>IF(ISERROR(VLOOKUP($A$953, 文字檔!Y:Z, 2, 0)),0,VLOOKUP($A$953, 文字檔!Y:Z, 2, 0))</f>
        <v>0</v>
      </c>
      <c r="P953">
        <f>IF(ISERROR(VLOOKUP($A$953, 文字檔!AA:AB, 2, 0)),0,VLOOKUP($A$953, 文字檔!AA:AB, 2, 0))</f>
        <v>0</v>
      </c>
    </row>
    <row r="954" spans="1:16" ht="16.2">
      <c r="A954" s="7">
        <v>44690</v>
      </c>
      <c r="B954" s="5">
        <f>SUMPRODUCT($C$2:$P$2,$C$954:$P$954)</f>
        <v>145790.03</v>
      </c>
      <c r="C954" s="5">
        <f>IF(ISERROR(VLOOKUP($A$954, 文字檔!A:B, 2, 0)),0,VLOOKUP($A$954, 文字檔!A:B, 2, 0))</f>
        <v>2301.64</v>
      </c>
      <c r="D954" s="5">
        <f>IF(ISERROR(VLOOKUP($A$954, 文字檔!C:D, 2, 0)),0,VLOOKUP($A$954, 文字檔!C:D, 2, 0))</f>
        <v>33400</v>
      </c>
      <c r="E954" s="5">
        <f>IF(ISERROR(VLOOKUP($A$954, 文字檔!E:F, 2, 0)),0,VLOOKUP($A$954, 文字檔!E:F, 2, 0))</f>
        <v>0</v>
      </c>
      <c r="F954" s="5">
        <f>IF(ISERROR(VLOOKUP($A$954, 文字檔!G:H, 2, 0)),0,VLOOKUP($A$954, 文字檔!G:H, 2, 0))</f>
        <v>0</v>
      </c>
      <c r="G954" s="5">
        <f>IF(ISERROR(VLOOKUP($A$954, 文字檔!I:J, 2, 0)),0,VLOOKUP($A$954, 文字檔!I:J, 2, 0))</f>
        <v>10500</v>
      </c>
      <c r="H954" s="5">
        <f>IF(ISERROR(VLOOKUP($A$954, 文字檔!K:L, 2, 0)),0,VLOOKUP($A$954, 文字檔!K:L, 2, 0))</f>
        <v>19516.189999999999</v>
      </c>
      <c r="I954" s="5">
        <f>IF(ISERROR(VLOOKUP($A$954, 文字檔!M:N, 2, 0)),0,VLOOKUP($A$954, 文字檔!M:N, 2, 0))</f>
        <v>25200</v>
      </c>
      <c r="J954" s="5">
        <f>IF(ISERROR(VLOOKUP($A$954, 文字檔!O:P, 2, 0)),0,VLOOKUP($A$954, 文字檔!O:P, 2, 0))</f>
        <v>18635.32</v>
      </c>
      <c r="K954">
        <f>IF(ISERROR(VLOOKUP($A$954, 文字檔!Q:R, 2, 0)),0,VLOOKUP($A$954, 文字檔!Q:R, 2, 0))</f>
        <v>0</v>
      </c>
      <c r="L954">
        <f>IF(ISERROR(VLOOKUP($A$954, 文字檔!S:T, 2, 0)),0,VLOOKUP($A$954, 文字檔!S:T, 2, 0))</f>
        <v>6636.88</v>
      </c>
      <c r="M954">
        <f>IF(ISERROR(VLOOKUP($A$954, 文字檔!U:V, 2, 0)),0,VLOOKUP($A$954, 文字檔!U:V, 2, 0))</f>
        <v>65600</v>
      </c>
      <c r="N954">
        <f>IF(ISERROR(VLOOKUP($A$954, 文字檔!W:X, 2, 0)),0,VLOOKUP($A$954, 文字檔!W:X, 2, 0))</f>
        <v>-46900</v>
      </c>
      <c r="O954">
        <f>IF(ISERROR(VLOOKUP($A$954, 文字檔!Y:Z, 2, 0)),0,VLOOKUP($A$954, 文字檔!Y:Z, 2, 0))</f>
        <v>1600</v>
      </c>
      <c r="P954">
        <f>IF(ISERROR(VLOOKUP($A$954, 文字檔!AA:AB, 2, 0)),0,VLOOKUP($A$954, 文字檔!AA:AB, 2, 0))</f>
        <v>9300</v>
      </c>
    </row>
    <row r="955" spans="1:16" ht="16.2">
      <c r="A955" s="7">
        <v>44691</v>
      </c>
      <c r="B955" s="5">
        <f>SUMPRODUCT($C$2:$P$2,$C$955:$P$955)</f>
        <v>15274.620000000003</v>
      </c>
      <c r="C955" s="5">
        <f>IF(ISERROR(VLOOKUP($A$955, 文字檔!A:B, 2, 0)),0,VLOOKUP($A$955, 文字檔!A:B, 2, 0))</f>
        <v>-43501.52</v>
      </c>
      <c r="D955" s="5">
        <f>IF(ISERROR(VLOOKUP($A$955, 文字檔!C:D, 2, 0)),0,VLOOKUP($A$955, 文字檔!C:D, 2, 0))</f>
        <v>0</v>
      </c>
      <c r="E955" s="5">
        <f>IF(ISERROR(VLOOKUP($A$955, 文字檔!E:F, 2, 0)),0,VLOOKUP($A$955, 文字檔!E:F, 2, 0))</f>
        <v>0</v>
      </c>
      <c r="F955" s="5">
        <f>IF(ISERROR(VLOOKUP($A$955, 文字檔!G:H, 2, 0)),0,VLOOKUP($A$955, 文字檔!G:H, 2, 0))</f>
        <v>0</v>
      </c>
      <c r="G955" s="5">
        <f>IF(ISERROR(VLOOKUP($A$955, 文字檔!I:J, 2, 0)),0,VLOOKUP($A$955, 文字檔!I:J, 2, 0))</f>
        <v>15900</v>
      </c>
      <c r="H955" s="5">
        <f>IF(ISERROR(VLOOKUP($A$955, 文字檔!K:L, 2, 0)),0,VLOOKUP($A$955, 文字檔!K:L, 2, 0))</f>
        <v>15176.14</v>
      </c>
      <c r="I955" s="5">
        <f>IF(ISERROR(VLOOKUP($A$955, 文字檔!M:N, 2, 0)),0,VLOOKUP($A$955, 文字檔!M:N, 2, 0))</f>
        <v>-2400</v>
      </c>
      <c r="J955" s="5">
        <f>IF(ISERROR(VLOOKUP($A$955, 文字檔!O:P, 2, 0)),0,VLOOKUP($A$955, 文字檔!O:P, 2, 0))</f>
        <v>0</v>
      </c>
      <c r="K955">
        <f>IF(ISERROR(VLOOKUP($A$955, 文字檔!Q:R, 2, 0)),0,VLOOKUP($A$955, 文字檔!Q:R, 2, 0))</f>
        <v>0</v>
      </c>
      <c r="L955">
        <f>IF(ISERROR(VLOOKUP($A$955, 文字檔!S:T, 2, 0)),0,VLOOKUP($A$955, 文字檔!S:T, 2, 0))</f>
        <v>0</v>
      </c>
      <c r="M955">
        <f>IF(ISERROR(VLOOKUP($A$955, 文字檔!U:V, 2, 0)),0,VLOOKUP($A$955, 文字檔!U:V, 2, 0))</f>
        <v>-2400</v>
      </c>
      <c r="N955">
        <f>IF(ISERROR(VLOOKUP($A$955, 文字檔!W:X, 2, 0)),0,VLOOKUP($A$955, 文字檔!W:X, 2, 0))</f>
        <v>0</v>
      </c>
      <c r="O955">
        <f>IF(ISERROR(VLOOKUP($A$955, 文字檔!Y:Z, 2, 0)),0,VLOOKUP($A$955, 文字檔!Y:Z, 2, 0))</f>
        <v>-2400</v>
      </c>
      <c r="P955">
        <f>IF(ISERROR(VLOOKUP($A$955, 文字檔!AA:AB, 2, 0)),0,VLOOKUP($A$955, 文字檔!AA:AB, 2, 0))</f>
        <v>34900</v>
      </c>
    </row>
    <row r="956" spans="1:16" ht="16.2">
      <c r="A956" s="7">
        <v>44692</v>
      </c>
      <c r="B956" s="5">
        <f>SUMPRODUCT($C$2:$P$2,$C$956:$P$956)</f>
        <v>-82500</v>
      </c>
      <c r="C956" s="5">
        <f>IF(ISERROR(VLOOKUP($A$956, 文字檔!A:B, 2, 0)),0,VLOOKUP($A$956, 文字檔!A:B, 2, 0))</f>
        <v>0</v>
      </c>
      <c r="D956" s="5">
        <f>IF(ISERROR(VLOOKUP($A$956, 文字檔!C:D, 2, 0)),0,VLOOKUP($A$956, 文字檔!C:D, 2, 0))</f>
        <v>0</v>
      </c>
      <c r="E956" s="5">
        <f>IF(ISERROR(VLOOKUP($A$956, 文字檔!E:F, 2, 0)),0,VLOOKUP($A$956, 文字檔!E:F, 2, 0))</f>
        <v>0</v>
      </c>
      <c r="F956" s="5">
        <f>IF(ISERROR(VLOOKUP($A$956, 文字檔!G:H, 2, 0)),0,VLOOKUP($A$956, 文字檔!G:H, 2, 0))</f>
        <v>0</v>
      </c>
      <c r="G956" s="5">
        <f>IF(ISERROR(VLOOKUP($A$956, 文字檔!I:J, 2, 0)),0,VLOOKUP($A$956, 文字檔!I:J, 2, 0))</f>
        <v>-14600</v>
      </c>
      <c r="H956" s="5">
        <f>IF(ISERROR(VLOOKUP($A$956, 文字檔!K:L, 2, 0)),0,VLOOKUP($A$956, 文字檔!K:L, 2, 0))</f>
        <v>0</v>
      </c>
      <c r="I956" s="5">
        <f>IF(ISERROR(VLOOKUP($A$956, 文字檔!M:N, 2, 0)),0,VLOOKUP($A$956, 文字檔!M:N, 2, 0))</f>
        <v>-5600</v>
      </c>
      <c r="J956" s="5">
        <f>IF(ISERROR(VLOOKUP($A$956, 文字檔!O:P, 2, 0)),0,VLOOKUP($A$956, 文字檔!O:P, 2, 0))</f>
        <v>0</v>
      </c>
      <c r="K956">
        <f>IF(ISERROR(VLOOKUP($A$956, 文字檔!Q:R, 2, 0)),0,VLOOKUP($A$956, 文字檔!Q:R, 2, 0))</f>
        <v>0</v>
      </c>
      <c r="L956">
        <f>IF(ISERROR(VLOOKUP($A$956, 文字檔!S:T, 2, 0)),0,VLOOKUP($A$956, 文字檔!S:T, 2, 0))</f>
        <v>0</v>
      </c>
      <c r="M956">
        <f>IF(ISERROR(VLOOKUP($A$956, 文字檔!U:V, 2, 0)),0,VLOOKUP($A$956, 文字檔!U:V, 2, 0))</f>
        <v>5800</v>
      </c>
      <c r="N956">
        <f>IF(ISERROR(VLOOKUP($A$956, 文字檔!W:X, 2, 0)),0,VLOOKUP($A$956, 文字檔!W:X, 2, 0))</f>
        <v>-24600</v>
      </c>
      <c r="O956">
        <f>IF(ISERROR(VLOOKUP($A$956, 文字檔!Y:Z, 2, 0)),0,VLOOKUP($A$956, 文字檔!Y:Z, 2, 0))</f>
        <v>-43500</v>
      </c>
      <c r="P956">
        <f>IF(ISERROR(VLOOKUP($A$956, 文字檔!AA:AB, 2, 0)),0,VLOOKUP($A$956, 文字檔!AA:AB, 2, 0))</f>
        <v>0</v>
      </c>
    </row>
    <row r="957" spans="1:16" ht="16.2">
      <c r="A957" s="7">
        <v>44693</v>
      </c>
      <c r="B957" s="5">
        <f>SUMPRODUCT($C$2:$P$2,$C$957:$P$957)</f>
        <v>131407.81</v>
      </c>
      <c r="C957" s="5">
        <f>IF(ISERROR(VLOOKUP($A$957, 文字檔!A:B, 2, 0)),0,VLOOKUP($A$957, 文字檔!A:B, 2, 0))</f>
        <v>0</v>
      </c>
      <c r="D957" s="5">
        <f>IF(ISERROR(VLOOKUP($A$957, 文字檔!C:D, 2, 0)),0,VLOOKUP($A$957, 文字檔!C:D, 2, 0))</f>
        <v>0</v>
      </c>
      <c r="E957" s="5">
        <f>IF(ISERROR(VLOOKUP($A$957, 文字檔!E:F, 2, 0)),0,VLOOKUP($A$957, 文字檔!E:F, 2, 0))</f>
        <v>0</v>
      </c>
      <c r="F957" s="5">
        <f>IF(ISERROR(VLOOKUP($A$957, 文字檔!G:H, 2, 0)),0,VLOOKUP($A$957, 文字檔!G:H, 2, 0))</f>
        <v>0</v>
      </c>
      <c r="G957" s="5">
        <f>IF(ISERROR(VLOOKUP($A$957, 文字檔!I:J, 2, 0)),0,VLOOKUP($A$957, 文字檔!I:J, 2, 0))</f>
        <v>0</v>
      </c>
      <c r="H957" s="5">
        <f>IF(ISERROR(VLOOKUP($A$957, 文字檔!K:L, 2, 0)),0,VLOOKUP($A$957, 文字檔!K:L, 2, 0))</f>
        <v>-12749.05</v>
      </c>
      <c r="I957" s="5">
        <f>IF(ISERROR(VLOOKUP($A$957, 文字檔!M:N, 2, 0)),0,VLOOKUP($A$957, 文字檔!M:N, 2, 0))</f>
        <v>4900</v>
      </c>
      <c r="J957" s="5">
        <f>IF(ISERROR(VLOOKUP($A$957, 文字檔!O:P, 2, 0)),0,VLOOKUP($A$957, 文字檔!O:P, 2, 0))</f>
        <v>0</v>
      </c>
      <c r="K957">
        <f>IF(ISERROR(VLOOKUP($A$957, 文字檔!Q:R, 2, 0)),0,VLOOKUP($A$957, 文字檔!Q:R, 2, 0))</f>
        <v>0</v>
      </c>
      <c r="L957">
        <f>IF(ISERROR(VLOOKUP($A$957, 文字檔!S:T, 2, 0)),0,VLOOKUP($A$957, 文字檔!S:T, 2, 0))</f>
        <v>37856.86</v>
      </c>
      <c r="M957">
        <f>IF(ISERROR(VLOOKUP($A$957, 文字檔!U:V, 2, 0)),0,VLOOKUP($A$957, 文字檔!U:V, 2, 0))</f>
        <v>75600</v>
      </c>
      <c r="N957">
        <f>IF(ISERROR(VLOOKUP($A$957, 文字檔!W:X, 2, 0)),0,VLOOKUP($A$957, 文字檔!W:X, 2, 0))</f>
        <v>0</v>
      </c>
      <c r="O957">
        <f>IF(ISERROR(VLOOKUP($A$957, 文字檔!Y:Z, 2, 0)),0,VLOOKUP($A$957, 文字檔!Y:Z, 2, 0))</f>
        <v>-13100</v>
      </c>
      <c r="P957">
        <f>IF(ISERROR(VLOOKUP($A$957, 文字檔!AA:AB, 2, 0)),0,VLOOKUP($A$957, 文字檔!AA:AB, 2, 0))</f>
        <v>38900</v>
      </c>
    </row>
    <row r="958" spans="1:16" ht="16.2">
      <c r="A958" s="7">
        <v>44694</v>
      </c>
      <c r="B958" s="5">
        <f>SUMPRODUCT($C$2:$P$2,$C$958:$P$958)</f>
        <v>-55374.270000000004</v>
      </c>
      <c r="C958" s="5">
        <f>IF(ISERROR(VLOOKUP($A$958, 文字檔!A:B, 2, 0)),0,VLOOKUP($A$958, 文字檔!A:B, 2, 0))</f>
        <v>0</v>
      </c>
      <c r="D958" s="5">
        <f>IF(ISERROR(VLOOKUP($A$958, 文字檔!C:D, 2, 0)),0,VLOOKUP($A$958, 文字檔!C:D, 2, 0))</f>
        <v>0</v>
      </c>
      <c r="E958" s="5">
        <f>IF(ISERROR(VLOOKUP($A$958, 文字檔!E:F, 2, 0)),0,VLOOKUP($A$958, 文字檔!E:F, 2, 0))</f>
        <v>0</v>
      </c>
      <c r="F958" s="5">
        <f>IF(ISERROR(VLOOKUP($A$958, 文字檔!G:H, 2, 0)),0,VLOOKUP($A$958, 文字檔!G:H, 2, 0))</f>
        <v>0</v>
      </c>
      <c r="G958" s="5">
        <f>IF(ISERROR(VLOOKUP($A$958, 文字檔!I:J, 2, 0)),0,VLOOKUP($A$958, 文字檔!I:J, 2, 0))</f>
        <v>0</v>
      </c>
      <c r="H958" s="5">
        <f>IF(ISERROR(VLOOKUP($A$958, 文字檔!K:L, 2, 0)),0,VLOOKUP($A$958, 文字檔!K:L, 2, 0))</f>
        <v>7925.73</v>
      </c>
      <c r="I958" s="5">
        <f>IF(ISERROR(VLOOKUP($A$958, 文字檔!M:N, 2, 0)),0,VLOOKUP($A$958, 文字檔!M:N, 2, 0))</f>
        <v>0</v>
      </c>
      <c r="J958" s="5">
        <f>IF(ISERROR(VLOOKUP($A$958, 文字檔!O:P, 2, 0)),0,VLOOKUP($A$958, 文字檔!O:P, 2, 0))</f>
        <v>0</v>
      </c>
      <c r="K958">
        <f>IF(ISERROR(VLOOKUP($A$958, 文字檔!Q:R, 2, 0)),0,VLOOKUP($A$958, 文字檔!Q:R, 2, 0))</f>
        <v>0</v>
      </c>
      <c r="L958">
        <f>IF(ISERROR(VLOOKUP($A$958, 文字檔!S:T, 2, 0)),0,VLOOKUP($A$958, 文字檔!S:T, 2, 0))</f>
        <v>0</v>
      </c>
      <c r="M958">
        <f>IF(ISERROR(VLOOKUP($A$958, 文字檔!U:V, 2, 0)),0,VLOOKUP($A$958, 文字檔!U:V, 2, 0))</f>
        <v>18900</v>
      </c>
      <c r="N958">
        <f>IF(ISERROR(VLOOKUP($A$958, 文字檔!W:X, 2, 0)),0,VLOOKUP($A$958, 文字檔!W:X, 2, 0))</f>
        <v>0</v>
      </c>
      <c r="O958">
        <f>IF(ISERROR(VLOOKUP($A$958, 文字檔!Y:Z, 2, 0)),0,VLOOKUP($A$958, 文字檔!Y:Z, 2, 0))</f>
        <v>-42300</v>
      </c>
      <c r="P958">
        <f>IF(ISERROR(VLOOKUP($A$958, 文字檔!AA:AB, 2, 0)),0,VLOOKUP($A$958, 文字檔!AA:AB, 2, 0))</f>
        <v>-39900</v>
      </c>
    </row>
    <row r="959" spans="1:16" ht="16.2">
      <c r="A959" s="7">
        <v>44695</v>
      </c>
      <c r="B959" s="5">
        <f>SUMPRODUCT($C$2:$P$2,$C$959:$P$959)</f>
        <v>0</v>
      </c>
      <c r="C959" s="5">
        <f>IF(ISERROR(VLOOKUP($A$959, 文字檔!A:B, 2, 0)),0,VLOOKUP($A$959, 文字檔!A:B, 2, 0))</f>
        <v>0</v>
      </c>
      <c r="D959" s="5">
        <f>IF(ISERROR(VLOOKUP($A$959, 文字檔!C:D, 2, 0)),0,VLOOKUP($A$959, 文字檔!C:D, 2, 0))</f>
        <v>0</v>
      </c>
      <c r="E959" s="5">
        <f>IF(ISERROR(VLOOKUP($A$959, 文字檔!E:F, 2, 0)),0,VLOOKUP($A$959, 文字檔!E:F, 2, 0))</f>
        <v>0</v>
      </c>
      <c r="F959" s="5">
        <f>IF(ISERROR(VLOOKUP($A$959, 文字檔!G:H, 2, 0)),0,VLOOKUP($A$959, 文字檔!G:H, 2, 0))</f>
        <v>0</v>
      </c>
      <c r="G959" s="5">
        <f>IF(ISERROR(VLOOKUP($A$959, 文字檔!I:J, 2, 0)),0,VLOOKUP($A$959, 文字檔!I:J, 2, 0))</f>
        <v>0</v>
      </c>
      <c r="H959" s="5">
        <f>IF(ISERROR(VLOOKUP($A$959, 文字檔!K:L, 2, 0)),0,VLOOKUP($A$959, 文字檔!K:L, 2, 0))</f>
        <v>0</v>
      </c>
      <c r="I959" s="5">
        <f>IF(ISERROR(VLOOKUP($A$959, 文字檔!M:N, 2, 0)),0,VLOOKUP($A$959, 文字檔!M:N, 2, 0))</f>
        <v>0</v>
      </c>
      <c r="J959" s="5">
        <f>IF(ISERROR(VLOOKUP($A$959, 文字檔!O:P, 2, 0)),0,VLOOKUP($A$959, 文字檔!O:P, 2, 0))</f>
        <v>0</v>
      </c>
      <c r="K959">
        <f>IF(ISERROR(VLOOKUP($A$959, 文字檔!Q:R, 2, 0)),0,VLOOKUP($A$959, 文字檔!Q:R, 2, 0))</f>
        <v>0</v>
      </c>
      <c r="L959">
        <f>IF(ISERROR(VLOOKUP($A$959, 文字檔!S:T, 2, 0)),0,VLOOKUP($A$959, 文字檔!S:T, 2, 0))</f>
        <v>0</v>
      </c>
      <c r="M959">
        <f>IF(ISERROR(VLOOKUP($A$959, 文字檔!U:V, 2, 0)),0,VLOOKUP($A$959, 文字檔!U:V, 2, 0))</f>
        <v>0</v>
      </c>
      <c r="N959">
        <f>IF(ISERROR(VLOOKUP($A$959, 文字檔!W:X, 2, 0)),0,VLOOKUP($A$959, 文字檔!W:X, 2, 0))</f>
        <v>0</v>
      </c>
      <c r="O959">
        <f>IF(ISERROR(VLOOKUP($A$959, 文字檔!Y:Z, 2, 0)),0,VLOOKUP($A$959, 文字檔!Y:Z, 2, 0))</f>
        <v>0</v>
      </c>
      <c r="P959">
        <f>IF(ISERROR(VLOOKUP($A$959, 文字檔!AA:AB, 2, 0)),0,VLOOKUP($A$959, 文字檔!AA:AB, 2, 0))</f>
        <v>0</v>
      </c>
    </row>
    <row r="960" spans="1:16" ht="16.2">
      <c r="A960" s="7">
        <v>44696</v>
      </c>
      <c r="B960" s="5">
        <f>SUMPRODUCT($C$2:$P$2,$C$960:$P$960)</f>
        <v>0</v>
      </c>
      <c r="C960" s="5">
        <f>IF(ISERROR(VLOOKUP($A$960, 文字檔!A:B, 2, 0)),0,VLOOKUP($A$960, 文字檔!A:B, 2, 0))</f>
        <v>0</v>
      </c>
      <c r="D960" s="5">
        <f>IF(ISERROR(VLOOKUP($A$960, 文字檔!C:D, 2, 0)),0,VLOOKUP($A$960, 文字檔!C:D, 2, 0))</f>
        <v>0</v>
      </c>
      <c r="E960" s="5">
        <f>IF(ISERROR(VLOOKUP($A$960, 文字檔!E:F, 2, 0)),0,VLOOKUP($A$960, 文字檔!E:F, 2, 0))</f>
        <v>0</v>
      </c>
      <c r="F960" s="5">
        <f>IF(ISERROR(VLOOKUP($A$960, 文字檔!G:H, 2, 0)),0,VLOOKUP($A$960, 文字檔!G:H, 2, 0))</f>
        <v>0</v>
      </c>
      <c r="G960" s="5">
        <f>IF(ISERROR(VLOOKUP($A$960, 文字檔!I:J, 2, 0)),0,VLOOKUP($A$960, 文字檔!I:J, 2, 0))</f>
        <v>0</v>
      </c>
      <c r="H960" s="5">
        <f>IF(ISERROR(VLOOKUP($A$960, 文字檔!K:L, 2, 0)),0,VLOOKUP($A$960, 文字檔!K:L, 2, 0))</f>
        <v>0</v>
      </c>
      <c r="I960" s="5">
        <f>IF(ISERROR(VLOOKUP($A$960, 文字檔!M:N, 2, 0)),0,VLOOKUP($A$960, 文字檔!M:N, 2, 0))</f>
        <v>0</v>
      </c>
      <c r="J960" s="5">
        <f>IF(ISERROR(VLOOKUP($A$960, 文字檔!O:P, 2, 0)),0,VLOOKUP($A$960, 文字檔!O:P, 2, 0))</f>
        <v>0</v>
      </c>
      <c r="K960">
        <f>IF(ISERROR(VLOOKUP($A$960, 文字檔!Q:R, 2, 0)),0,VLOOKUP($A$960, 文字檔!Q:R, 2, 0))</f>
        <v>0</v>
      </c>
      <c r="L960">
        <f>IF(ISERROR(VLOOKUP($A$960, 文字檔!S:T, 2, 0)),0,VLOOKUP($A$960, 文字檔!S:T, 2, 0))</f>
        <v>0</v>
      </c>
      <c r="M960">
        <f>IF(ISERROR(VLOOKUP($A$960, 文字檔!U:V, 2, 0)),0,VLOOKUP($A$960, 文字檔!U:V, 2, 0))</f>
        <v>0</v>
      </c>
      <c r="N960">
        <f>IF(ISERROR(VLOOKUP($A$960, 文字檔!W:X, 2, 0)),0,VLOOKUP($A$960, 文字檔!W:X, 2, 0))</f>
        <v>0</v>
      </c>
      <c r="O960">
        <f>IF(ISERROR(VLOOKUP($A$960, 文字檔!Y:Z, 2, 0)),0,VLOOKUP($A$960, 文字檔!Y:Z, 2, 0))</f>
        <v>0</v>
      </c>
      <c r="P960">
        <f>IF(ISERROR(VLOOKUP($A$960, 文字檔!AA:AB, 2, 0)),0,VLOOKUP($A$960, 文字檔!AA:AB, 2, 0))</f>
        <v>0</v>
      </c>
    </row>
    <row r="961" spans="1:16" ht="16.2">
      <c r="A961" s="7">
        <v>44697</v>
      </c>
      <c r="B961" s="5">
        <f>SUMPRODUCT($C$2:$P$2,$C$961:$P$961)</f>
        <v>57404.979999999996</v>
      </c>
      <c r="C961" s="5">
        <f>IF(ISERROR(VLOOKUP($A$961, 文字檔!A:B, 2, 0)),0,VLOOKUP($A$961, 文字檔!A:B, 2, 0))</f>
        <v>0</v>
      </c>
      <c r="D961" s="5">
        <f>IF(ISERROR(VLOOKUP($A$961, 文字檔!C:D, 2, 0)),0,VLOOKUP($A$961, 文字檔!C:D, 2, 0))</f>
        <v>0</v>
      </c>
      <c r="E961" s="5">
        <f>IF(ISERROR(VLOOKUP($A$961, 文字檔!E:F, 2, 0)),0,VLOOKUP($A$961, 文字檔!E:F, 2, 0))</f>
        <v>0</v>
      </c>
      <c r="F961" s="5">
        <f>IF(ISERROR(VLOOKUP($A$961, 文字檔!G:H, 2, 0)),0,VLOOKUP($A$961, 文字檔!G:H, 2, 0))</f>
        <v>0</v>
      </c>
      <c r="G961" s="5">
        <f>IF(ISERROR(VLOOKUP($A$961, 文字檔!I:J, 2, 0)),0,VLOOKUP($A$961, 文字檔!I:J, 2, 0))</f>
        <v>-2600</v>
      </c>
      <c r="H961" s="5">
        <f>IF(ISERROR(VLOOKUP($A$961, 文字檔!K:L, 2, 0)),0,VLOOKUP($A$961, 文字檔!K:L, 2, 0))</f>
        <v>20160.27</v>
      </c>
      <c r="I961" s="5">
        <f>IF(ISERROR(VLOOKUP($A$961, 文字檔!M:N, 2, 0)),0,VLOOKUP($A$961, 文字檔!M:N, 2, 0))</f>
        <v>0</v>
      </c>
      <c r="J961" s="5">
        <f>IF(ISERROR(VLOOKUP($A$961, 文字檔!O:P, 2, 0)),0,VLOOKUP($A$961, 文字檔!O:P, 2, 0))</f>
        <v>0</v>
      </c>
      <c r="K961">
        <f>IF(ISERROR(VLOOKUP($A$961, 文字檔!Q:R, 2, 0)),0,VLOOKUP($A$961, 文字檔!Q:R, 2, 0))</f>
        <v>12100</v>
      </c>
      <c r="L961">
        <f>IF(ISERROR(VLOOKUP($A$961, 文字檔!S:T, 2, 0)),0,VLOOKUP($A$961, 文字檔!S:T, 2, 0))</f>
        <v>14844.71</v>
      </c>
      <c r="M961">
        <f>IF(ISERROR(VLOOKUP($A$961, 文字檔!U:V, 2, 0)),0,VLOOKUP($A$961, 文字檔!U:V, 2, 0))</f>
        <v>0</v>
      </c>
      <c r="N961">
        <f>IF(ISERROR(VLOOKUP($A$961, 文字檔!W:X, 2, 0)),0,VLOOKUP($A$961, 文字檔!W:X, 2, 0))</f>
        <v>0</v>
      </c>
      <c r="O961">
        <f>IF(ISERROR(VLOOKUP($A$961, 文字檔!Y:Z, 2, 0)),0,VLOOKUP($A$961, 文字檔!Y:Z, 2, 0))</f>
        <v>12900</v>
      </c>
      <c r="P961">
        <f>IF(ISERROR(VLOOKUP($A$961, 文字檔!AA:AB, 2, 0)),0,VLOOKUP($A$961, 文字檔!AA:AB, 2, 0))</f>
        <v>0</v>
      </c>
    </row>
    <row r="962" spans="1:16" ht="16.2">
      <c r="A962" s="7">
        <v>44698</v>
      </c>
      <c r="B962" s="5">
        <f>SUMPRODUCT($C$2:$P$2,$C$962:$P$962)</f>
        <v>103593.01000000001</v>
      </c>
      <c r="C962" s="5">
        <f>IF(ISERROR(VLOOKUP($A$962, 文字檔!A:B, 2, 0)),0,VLOOKUP($A$962, 文字檔!A:B, 2, 0))</f>
        <v>0</v>
      </c>
      <c r="D962" s="5">
        <f>IF(ISERROR(VLOOKUP($A$962, 文字檔!C:D, 2, 0)),0,VLOOKUP($A$962, 文字檔!C:D, 2, 0))</f>
        <v>-2300</v>
      </c>
      <c r="E962" s="5">
        <f>IF(ISERROR(VLOOKUP($A$962, 文字檔!E:F, 2, 0)),0,VLOOKUP($A$962, 文字檔!E:F, 2, 0))</f>
        <v>0</v>
      </c>
      <c r="F962" s="5">
        <f>IF(ISERROR(VLOOKUP($A$962, 文字檔!G:H, 2, 0)),0,VLOOKUP($A$962, 文字檔!G:H, 2, 0))</f>
        <v>0</v>
      </c>
      <c r="G962" s="5">
        <f>IF(ISERROR(VLOOKUP($A$962, 文字檔!I:J, 2, 0)),0,VLOOKUP($A$962, 文字檔!I:J, 2, 0))</f>
        <v>13900</v>
      </c>
      <c r="H962" s="5">
        <f>IF(ISERROR(VLOOKUP($A$962, 文字檔!K:L, 2, 0)),0,VLOOKUP($A$962, 文字檔!K:L, 2, 0))</f>
        <v>15520.15</v>
      </c>
      <c r="I962" s="5">
        <f>IF(ISERROR(VLOOKUP($A$962, 文字檔!M:N, 2, 0)),0,VLOOKUP($A$962, 文字檔!M:N, 2, 0))</f>
        <v>27300</v>
      </c>
      <c r="J962" s="5">
        <f>IF(ISERROR(VLOOKUP($A$962, 文字檔!O:P, 2, 0)),0,VLOOKUP($A$962, 文字檔!O:P, 2, 0))</f>
        <v>435.95</v>
      </c>
      <c r="K962">
        <f>IF(ISERROR(VLOOKUP($A$962, 文字檔!Q:R, 2, 0)),0,VLOOKUP($A$962, 文字檔!Q:R, 2, 0))</f>
        <v>30800</v>
      </c>
      <c r="L962">
        <f>IF(ISERROR(VLOOKUP($A$962, 文字檔!S:T, 2, 0)),0,VLOOKUP($A$962, 文字檔!S:T, 2, 0))</f>
        <v>-13163.09</v>
      </c>
      <c r="M962">
        <f>IF(ISERROR(VLOOKUP($A$962, 文字檔!U:V, 2, 0)),0,VLOOKUP($A$962, 文字檔!U:V, 2, 0))</f>
        <v>0</v>
      </c>
      <c r="N962">
        <f>IF(ISERROR(VLOOKUP($A$962, 文字檔!W:X, 2, 0)),0,VLOOKUP($A$962, 文字檔!W:X, 2, 0))</f>
        <v>0</v>
      </c>
      <c r="O962">
        <f>IF(ISERROR(VLOOKUP($A$962, 文字檔!Y:Z, 2, 0)),0,VLOOKUP($A$962, 文字檔!Y:Z, 2, 0))</f>
        <v>30800</v>
      </c>
      <c r="P962">
        <f>IF(ISERROR(VLOOKUP($A$962, 文字檔!AA:AB, 2, 0)),0,VLOOKUP($A$962, 文字檔!AA:AB, 2, 0))</f>
        <v>300</v>
      </c>
    </row>
    <row r="963" spans="1:16" ht="16.2">
      <c r="A963" s="7">
        <v>44699</v>
      </c>
      <c r="B963" s="5">
        <f>SUMPRODUCT($C$2:$P$2,$C$963:$P$963)</f>
        <v>251543.97999999998</v>
      </c>
      <c r="C963" s="5">
        <f>IF(ISERROR(VLOOKUP($A$963, 文字檔!A:B, 2, 0)),0,VLOOKUP($A$963, 文字檔!A:B, 2, 0))</f>
        <v>0</v>
      </c>
      <c r="D963" s="5">
        <f>IF(ISERROR(VLOOKUP($A$963, 文字檔!C:D, 2, 0)),0,VLOOKUP($A$963, 文字檔!C:D, 2, 0))</f>
        <v>35900</v>
      </c>
      <c r="E963" s="5">
        <f>IF(ISERROR(VLOOKUP($A$963, 文字檔!E:F, 2, 0)),0,VLOOKUP($A$963, 文字檔!E:F, 2, 0))</f>
        <v>0</v>
      </c>
      <c r="F963" s="5">
        <f>IF(ISERROR(VLOOKUP($A$963, 文字檔!G:H, 2, 0)),0,VLOOKUP($A$963, 文字檔!G:H, 2, 0))</f>
        <v>0</v>
      </c>
      <c r="G963" s="5">
        <f>IF(ISERROR(VLOOKUP($A$963, 文字檔!I:J, 2, 0)),0,VLOOKUP($A$963, 文字檔!I:J, 2, 0))</f>
        <v>13700</v>
      </c>
      <c r="H963" s="5">
        <f>IF(ISERROR(VLOOKUP($A$963, 文字檔!K:L, 2, 0)),0,VLOOKUP($A$963, 文字檔!K:L, 2, 0))</f>
        <v>14743.98</v>
      </c>
      <c r="I963" s="5">
        <f>IF(ISERROR(VLOOKUP($A$963, 文字檔!M:N, 2, 0)),0,VLOOKUP($A$963, 文字檔!M:N, 2, 0))</f>
        <v>44900</v>
      </c>
      <c r="J963" s="5">
        <f>IF(ISERROR(VLOOKUP($A$963, 文字檔!O:P, 2, 0)),0,VLOOKUP($A$963, 文字檔!O:P, 2, 0))</f>
        <v>0</v>
      </c>
      <c r="K963">
        <f>IF(ISERROR(VLOOKUP($A$963, 文字檔!Q:R, 2, 0)),0,VLOOKUP($A$963, 文字檔!Q:R, 2, 0))</f>
        <v>44900</v>
      </c>
      <c r="L963">
        <f>IF(ISERROR(VLOOKUP($A$963, 文字檔!S:T, 2, 0)),0,VLOOKUP($A$963, 文字檔!S:T, 2, 0))</f>
        <v>0</v>
      </c>
      <c r="M963">
        <f>IF(ISERROR(VLOOKUP($A$963, 文字檔!U:V, 2, 0)),0,VLOOKUP($A$963, 文字檔!U:V, 2, 0))</f>
        <v>-2200</v>
      </c>
      <c r="N963">
        <f>IF(ISERROR(VLOOKUP($A$963, 文字檔!W:X, 2, 0)),0,VLOOKUP($A$963, 文字檔!W:X, 2, 0))</f>
        <v>9800</v>
      </c>
      <c r="O963">
        <f>IF(ISERROR(VLOOKUP($A$963, 文字檔!Y:Z, 2, 0)),0,VLOOKUP($A$963, 文字檔!Y:Z, 2, 0))</f>
        <v>44900</v>
      </c>
      <c r="P963">
        <f>IF(ISERROR(VLOOKUP($A$963, 文字檔!AA:AB, 2, 0)),0,VLOOKUP($A$963, 文字檔!AA:AB, 2, 0))</f>
        <v>44900</v>
      </c>
    </row>
    <row r="964" spans="1:16" ht="16.2">
      <c r="A964" s="7">
        <v>44700</v>
      </c>
      <c r="B964" s="5">
        <f>SUMPRODUCT($C$2:$P$2,$C$964:$P$964)</f>
        <v>4094.3099999999977</v>
      </c>
      <c r="C964" s="5">
        <f>IF(ISERROR(VLOOKUP($A$964, 文字檔!A:B, 2, 0)),0,VLOOKUP($A$964, 文字檔!A:B, 2, 0))</f>
        <v>0</v>
      </c>
      <c r="D964" s="5">
        <f>IF(ISERROR(VLOOKUP($A$964, 文字檔!C:D, 2, 0)),0,VLOOKUP($A$964, 文字檔!C:D, 2, 0))</f>
        <v>-14900</v>
      </c>
      <c r="E964" s="5">
        <f>IF(ISERROR(VLOOKUP($A$964, 文字檔!E:F, 2, 0)),0,VLOOKUP($A$964, 文字檔!E:F, 2, 0))</f>
        <v>0</v>
      </c>
      <c r="F964" s="5">
        <f>IF(ISERROR(VLOOKUP($A$964, 文字檔!G:H, 2, 0)),0,VLOOKUP($A$964, 文字檔!G:H, 2, 0))</f>
        <v>0</v>
      </c>
      <c r="G964" s="5">
        <f>IF(ISERROR(VLOOKUP($A$964, 文字檔!I:J, 2, 0)),0,VLOOKUP($A$964, 文字檔!I:J, 2, 0))</f>
        <v>0</v>
      </c>
      <c r="H964" s="5">
        <f>IF(ISERROR(VLOOKUP($A$964, 文字檔!K:L, 2, 0)),0,VLOOKUP($A$964, 文字檔!K:L, 2, 0))</f>
        <v>-151.96</v>
      </c>
      <c r="I964" s="5">
        <f>IF(ISERROR(VLOOKUP($A$964, 文字檔!M:N, 2, 0)),0,VLOOKUP($A$964, 文字檔!M:N, 2, 0))</f>
        <v>0</v>
      </c>
      <c r="J964" s="5">
        <f>IF(ISERROR(VLOOKUP($A$964, 文字檔!O:P, 2, 0)),0,VLOOKUP($A$964, 文字檔!O:P, 2, 0))</f>
        <v>0</v>
      </c>
      <c r="K964">
        <f>IF(ISERROR(VLOOKUP($A$964, 文字檔!Q:R, 2, 0)),0,VLOOKUP($A$964, 文字檔!Q:R, 2, 0))</f>
        <v>0</v>
      </c>
      <c r="L964">
        <f>IF(ISERROR(VLOOKUP($A$964, 文字檔!S:T, 2, 0)),0,VLOOKUP($A$964, 文字檔!S:T, 2, 0))</f>
        <v>-21953.73</v>
      </c>
      <c r="M964">
        <f>IF(ISERROR(VLOOKUP($A$964, 文字檔!U:V, 2, 0)),0,VLOOKUP($A$964, 文字檔!U:V, 2, 0))</f>
        <v>26500</v>
      </c>
      <c r="N964">
        <f>IF(ISERROR(VLOOKUP($A$964, 文字檔!W:X, 2, 0)),0,VLOOKUP($A$964, 文字檔!W:X, 2, 0))</f>
        <v>39100</v>
      </c>
      <c r="O964">
        <f>IF(ISERROR(VLOOKUP($A$964, 文字檔!Y:Z, 2, 0)),0,VLOOKUP($A$964, 文字檔!Y:Z, 2, 0))</f>
        <v>-8500</v>
      </c>
      <c r="P964">
        <f>IF(ISERROR(VLOOKUP($A$964, 文字檔!AA:AB, 2, 0)),0,VLOOKUP($A$964, 文字檔!AA:AB, 2, 0))</f>
        <v>-16000</v>
      </c>
    </row>
    <row r="965" spans="1:16" ht="16.2">
      <c r="A965" s="7">
        <v>44701</v>
      </c>
      <c r="B965" s="5">
        <f>SUMPRODUCT($C$2:$P$2,$C$965:$P$965)</f>
        <v>-135661.59</v>
      </c>
      <c r="C965" s="5">
        <f>IF(ISERROR(VLOOKUP($A$965, 文字檔!A:B, 2, 0)),0,VLOOKUP($A$965, 文字檔!A:B, 2, 0))</f>
        <v>0</v>
      </c>
      <c r="D965" s="5">
        <f>IF(ISERROR(VLOOKUP($A$965, 文字檔!C:D, 2, 0)),0,VLOOKUP($A$965, 文字檔!C:D, 2, 0))</f>
        <v>-40300</v>
      </c>
      <c r="E965" s="5">
        <f>IF(ISERROR(VLOOKUP($A$965, 文字檔!E:F, 2, 0)),0,VLOOKUP($A$965, 文字檔!E:F, 2, 0))</f>
        <v>0</v>
      </c>
      <c r="F965" s="5">
        <f>IF(ISERROR(VLOOKUP($A$965, 文字檔!G:H, 2, 0)),0,VLOOKUP($A$965, 文字檔!G:H, 2, 0))</f>
        <v>0</v>
      </c>
      <c r="G965" s="5">
        <f>IF(ISERROR(VLOOKUP($A$965, 文字檔!I:J, 2, 0)),0,VLOOKUP($A$965, 文字檔!I:J, 2, 0))</f>
        <v>-10900</v>
      </c>
      <c r="H965" s="5">
        <f>IF(ISERROR(VLOOKUP($A$965, 文字檔!K:L, 2, 0)),0,VLOOKUP($A$965, 文字檔!K:L, 2, 0))</f>
        <v>-3561.59</v>
      </c>
      <c r="I965" s="5">
        <f>IF(ISERROR(VLOOKUP($A$965, 文字檔!M:N, 2, 0)),0,VLOOKUP($A$965, 文字檔!M:N, 2, 0))</f>
        <v>0</v>
      </c>
      <c r="J965" s="5">
        <f>IF(ISERROR(VLOOKUP($A$965, 文字檔!O:P, 2, 0)),0,VLOOKUP($A$965, 文字檔!O:P, 2, 0))</f>
        <v>0</v>
      </c>
      <c r="K965">
        <f>IF(ISERROR(VLOOKUP($A$965, 文字檔!Q:R, 2, 0)),0,VLOOKUP($A$965, 文字檔!Q:R, 2, 0))</f>
        <v>0</v>
      </c>
      <c r="L965">
        <f>IF(ISERROR(VLOOKUP($A$965, 文字檔!S:T, 2, 0)),0,VLOOKUP($A$965, 文字檔!S:T, 2, 0))</f>
        <v>0</v>
      </c>
      <c r="M965">
        <f>IF(ISERROR(VLOOKUP($A$965, 文字檔!U:V, 2, 0)),0,VLOOKUP($A$965, 文字檔!U:V, 2, 0))</f>
        <v>-44800</v>
      </c>
      <c r="N965">
        <f>IF(ISERROR(VLOOKUP($A$965, 文字檔!W:X, 2, 0)),0,VLOOKUP($A$965, 文字檔!W:X, 2, 0))</f>
        <v>-44800</v>
      </c>
      <c r="O965">
        <f>IF(ISERROR(VLOOKUP($A$965, 文字檔!Y:Z, 2, 0)),0,VLOOKUP($A$965, 文字檔!Y:Z, 2, 0))</f>
        <v>5600</v>
      </c>
      <c r="P965">
        <f>IF(ISERROR(VLOOKUP($A$965, 文字檔!AA:AB, 2, 0)),0,VLOOKUP($A$965, 文字檔!AA:AB, 2, 0))</f>
        <v>3100</v>
      </c>
    </row>
    <row r="966" spans="1:16" ht="16.2">
      <c r="A966" s="7">
        <v>44702</v>
      </c>
      <c r="B966" s="5">
        <f>SUMPRODUCT($C$2:$P$2,$C$966:$P$966)</f>
        <v>0</v>
      </c>
      <c r="C966" s="5">
        <f>IF(ISERROR(VLOOKUP($A$966, 文字檔!A:B, 2, 0)),0,VLOOKUP($A$966, 文字檔!A:B, 2, 0))</f>
        <v>0</v>
      </c>
      <c r="D966" s="5">
        <f>IF(ISERROR(VLOOKUP($A$966, 文字檔!C:D, 2, 0)),0,VLOOKUP($A$966, 文字檔!C:D, 2, 0))</f>
        <v>0</v>
      </c>
      <c r="E966" s="5">
        <f>IF(ISERROR(VLOOKUP($A$966, 文字檔!E:F, 2, 0)),0,VLOOKUP($A$966, 文字檔!E:F, 2, 0))</f>
        <v>0</v>
      </c>
      <c r="F966" s="5">
        <f>IF(ISERROR(VLOOKUP($A$966, 文字檔!G:H, 2, 0)),0,VLOOKUP($A$966, 文字檔!G:H, 2, 0))</f>
        <v>0</v>
      </c>
      <c r="G966" s="5">
        <f>IF(ISERROR(VLOOKUP($A$966, 文字檔!I:J, 2, 0)),0,VLOOKUP($A$966, 文字檔!I:J, 2, 0))</f>
        <v>0</v>
      </c>
      <c r="H966" s="5">
        <f>IF(ISERROR(VLOOKUP($A$966, 文字檔!K:L, 2, 0)),0,VLOOKUP($A$966, 文字檔!K:L, 2, 0))</f>
        <v>0</v>
      </c>
      <c r="I966" s="5">
        <f>IF(ISERROR(VLOOKUP($A$966, 文字檔!M:N, 2, 0)),0,VLOOKUP($A$966, 文字檔!M:N, 2, 0))</f>
        <v>0</v>
      </c>
      <c r="J966" s="5">
        <f>IF(ISERROR(VLOOKUP($A$966, 文字檔!O:P, 2, 0)),0,VLOOKUP($A$966, 文字檔!O:P, 2, 0))</f>
        <v>0</v>
      </c>
      <c r="K966">
        <f>IF(ISERROR(VLOOKUP($A$966, 文字檔!Q:R, 2, 0)),0,VLOOKUP($A$966, 文字檔!Q:R, 2, 0))</f>
        <v>0</v>
      </c>
      <c r="L966">
        <f>IF(ISERROR(VLOOKUP($A$966, 文字檔!S:T, 2, 0)),0,VLOOKUP($A$966, 文字檔!S:T, 2, 0))</f>
        <v>0</v>
      </c>
      <c r="M966">
        <f>IF(ISERROR(VLOOKUP($A$966, 文字檔!U:V, 2, 0)),0,VLOOKUP($A$966, 文字檔!U:V, 2, 0))</f>
        <v>0</v>
      </c>
      <c r="N966">
        <f>IF(ISERROR(VLOOKUP($A$966, 文字檔!W:X, 2, 0)),0,VLOOKUP($A$966, 文字檔!W:X, 2, 0))</f>
        <v>0</v>
      </c>
      <c r="O966">
        <f>IF(ISERROR(VLOOKUP($A$966, 文字檔!Y:Z, 2, 0)),0,VLOOKUP($A$966, 文字檔!Y:Z, 2, 0))</f>
        <v>0</v>
      </c>
      <c r="P966">
        <f>IF(ISERROR(VLOOKUP($A$966, 文字檔!AA:AB, 2, 0)),0,VLOOKUP($A$966, 文字檔!AA:AB, 2, 0))</f>
        <v>0</v>
      </c>
    </row>
    <row r="967" spans="1:16" ht="16.2">
      <c r="A967" s="7">
        <v>44703</v>
      </c>
      <c r="B967" s="5">
        <f>SUMPRODUCT($C$2:$P$2,$C$967:$P$967)</f>
        <v>0</v>
      </c>
      <c r="C967" s="5">
        <f>IF(ISERROR(VLOOKUP($A$967, 文字檔!A:B, 2, 0)),0,VLOOKUP($A$967, 文字檔!A:B, 2, 0))</f>
        <v>0</v>
      </c>
      <c r="D967" s="5">
        <f>IF(ISERROR(VLOOKUP($A$967, 文字檔!C:D, 2, 0)),0,VLOOKUP($A$967, 文字檔!C:D, 2, 0))</f>
        <v>0</v>
      </c>
      <c r="E967" s="5">
        <f>IF(ISERROR(VLOOKUP($A$967, 文字檔!E:F, 2, 0)),0,VLOOKUP($A$967, 文字檔!E:F, 2, 0))</f>
        <v>0</v>
      </c>
      <c r="F967" s="5">
        <f>IF(ISERROR(VLOOKUP($A$967, 文字檔!G:H, 2, 0)),0,VLOOKUP($A$967, 文字檔!G:H, 2, 0))</f>
        <v>0</v>
      </c>
      <c r="G967" s="5">
        <f>IF(ISERROR(VLOOKUP($A$967, 文字檔!I:J, 2, 0)),0,VLOOKUP($A$967, 文字檔!I:J, 2, 0))</f>
        <v>0</v>
      </c>
      <c r="H967" s="5">
        <f>IF(ISERROR(VLOOKUP($A$967, 文字檔!K:L, 2, 0)),0,VLOOKUP($A$967, 文字檔!K:L, 2, 0))</f>
        <v>0</v>
      </c>
      <c r="I967" s="5">
        <f>IF(ISERROR(VLOOKUP($A$967, 文字檔!M:N, 2, 0)),0,VLOOKUP($A$967, 文字檔!M:N, 2, 0))</f>
        <v>0</v>
      </c>
      <c r="J967" s="5">
        <f>IF(ISERROR(VLOOKUP($A$967, 文字檔!O:P, 2, 0)),0,VLOOKUP($A$967, 文字檔!O:P, 2, 0))</f>
        <v>0</v>
      </c>
      <c r="K967">
        <f>IF(ISERROR(VLOOKUP($A$967, 文字檔!Q:R, 2, 0)),0,VLOOKUP($A$967, 文字檔!Q:R, 2, 0))</f>
        <v>0</v>
      </c>
      <c r="L967">
        <f>IF(ISERROR(VLOOKUP($A$967, 文字檔!S:T, 2, 0)),0,VLOOKUP($A$967, 文字檔!S:T, 2, 0))</f>
        <v>0</v>
      </c>
      <c r="M967">
        <f>IF(ISERROR(VLOOKUP($A$967, 文字檔!U:V, 2, 0)),0,VLOOKUP($A$967, 文字檔!U:V, 2, 0))</f>
        <v>0</v>
      </c>
      <c r="N967">
        <f>IF(ISERROR(VLOOKUP($A$967, 文字檔!W:X, 2, 0)),0,VLOOKUP($A$967, 文字檔!W:X, 2, 0))</f>
        <v>0</v>
      </c>
      <c r="O967">
        <f>IF(ISERROR(VLOOKUP($A$967, 文字檔!Y:Z, 2, 0)),0,VLOOKUP($A$967, 文字檔!Y:Z, 2, 0))</f>
        <v>0</v>
      </c>
      <c r="P967">
        <f>IF(ISERROR(VLOOKUP($A$967, 文字檔!AA:AB, 2, 0)),0,VLOOKUP($A$967, 文字檔!AA:AB, 2, 0))</f>
        <v>0</v>
      </c>
    </row>
    <row r="968" spans="1:16" ht="16.2">
      <c r="A968" s="7">
        <v>44704</v>
      </c>
      <c r="B968" s="5">
        <f>SUMPRODUCT($C$2:$P$2,$C$968:$P$968)</f>
        <v>-86972.479999999996</v>
      </c>
      <c r="C968" s="5">
        <f>IF(ISERROR(VLOOKUP($A$968, 文字檔!A:B, 2, 0)),0,VLOOKUP($A$968, 文字檔!A:B, 2, 0))</f>
        <v>0</v>
      </c>
      <c r="D968" s="5">
        <f>IF(ISERROR(VLOOKUP($A$968, 文字檔!C:D, 2, 0)),0,VLOOKUP($A$968, 文字檔!C:D, 2, 0))</f>
        <v>0</v>
      </c>
      <c r="E968" s="5">
        <f>IF(ISERROR(VLOOKUP($A$968, 文字檔!E:F, 2, 0)),0,VLOOKUP($A$968, 文字檔!E:F, 2, 0))</f>
        <v>0</v>
      </c>
      <c r="F968" s="5">
        <f>IF(ISERROR(VLOOKUP($A$968, 文字檔!G:H, 2, 0)),0,VLOOKUP($A$968, 文字檔!G:H, 2, 0))</f>
        <v>0</v>
      </c>
      <c r="G968" s="5">
        <f>IF(ISERROR(VLOOKUP($A$968, 文字檔!I:J, 2, 0)),0,VLOOKUP($A$968, 文字檔!I:J, 2, 0))</f>
        <v>-15100</v>
      </c>
      <c r="H968" s="5">
        <f>IF(ISERROR(VLOOKUP($A$968, 文字檔!K:L, 2, 0)),0,VLOOKUP($A$968, 文字檔!K:L, 2, 0))</f>
        <v>-2572.48</v>
      </c>
      <c r="I968" s="5">
        <f>IF(ISERROR(VLOOKUP($A$968, 文字檔!M:N, 2, 0)),0,VLOOKUP($A$968, 文字檔!M:N, 2, 0))</f>
        <v>-13100</v>
      </c>
      <c r="J968" s="5">
        <f>IF(ISERROR(VLOOKUP($A$968, 文字檔!O:P, 2, 0)),0,VLOOKUP($A$968, 文字檔!O:P, 2, 0))</f>
        <v>0</v>
      </c>
      <c r="K968">
        <f>IF(ISERROR(VLOOKUP($A$968, 文字檔!Q:R, 2, 0)),0,VLOOKUP($A$968, 文字檔!Q:R, 2, 0))</f>
        <v>0</v>
      </c>
      <c r="L968">
        <f>IF(ISERROR(VLOOKUP($A$968, 文字檔!S:T, 2, 0)),0,VLOOKUP($A$968, 文字檔!S:T, 2, 0))</f>
        <v>0</v>
      </c>
      <c r="M968">
        <f>IF(ISERROR(VLOOKUP($A$968, 文字檔!U:V, 2, 0)),0,VLOOKUP($A$968, 文字檔!U:V, 2, 0))</f>
        <v>-2200</v>
      </c>
      <c r="N968">
        <f>IF(ISERROR(VLOOKUP($A$968, 文字檔!W:X, 2, 0)),0,VLOOKUP($A$968, 文字檔!W:X, 2, 0))</f>
        <v>-4700</v>
      </c>
      <c r="O968">
        <f>IF(ISERROR(VLOOKUP($A$968, 文字檔!Y:Z, 2, 0)),0,VLOOKUP($A$968, 文字檔!Y:Z, 2, 0))</f>
        <v>-51500</v>
      </c>
      <c r="P968">
        <f>IF(ISERROR(VLOOKUP($A$968, 文字檔!AA:AB, 2, 0)),0,VLOOKUP($A$968, 文字檔!AA:AB, 2, 0))</f>
        <v>2200</v>
      </c>
    </row>
    <row r="969" spans="1:16" ht="16.2">
      <c r="A969" s="7">
        <v>44705</v>
      </c>
      <c r="B969" s="5">
        <f>SUMPRODUCT($C$2:$P$2,$C$969:$P$969)</f>
        <v>-115145.1</v>
      </c>
      <c r="C969" s="5">
        <f>IF(ISERROR(VLOOKUP($A$969, 文字檔!A:B, 2, 0)),0,VLOOKUP($A$969, 文字檔!A:B, 2, 0))</f>
        <v>0</v>
      </c>
      <c r="D969" s="5">
        <f>IF(ISERROR(VLOOKUP($A$969, 文字檔!C:D, 2, 0)),0,VLOOKUP($A$969, 文字檔!C:D, 2, 0))</f>
        <v>-53000</v>
      </c>
      <c r="E969" s="5">
        <f>IF(ISERROR(VLOOKUP($A$969, 文字檔!E:F, 2, 0)),0,VLOOKUP($A$969, 文字檔!E:F, 2, 0))</f>
        <v>0</v>
      </c>
      <c r="F969" s="5">
        <f>IF(ISERROR(VLOOKUP($A$969, 文字檔!G:H, 2, 0)),0,VLOOKUP($A$969, 文字檔!G:H, 2, 0))</f>
        <v>0</v>
      </c>
      <c r="G969" s="5">
        <f>IF(ISERROR(VLOOKUP($A$969, 文字檔!I:J, 2, 0)),0,VLOOKUP($A$969, 文字檔!I:J, 2, 0))</f>
        <v>0</v>
      </c>
      <c r="H969" s="5">
        <f>IF(ISERROR(VLOOKUP($A$969, 文字檔!K:L, 2, 0)),0,VLOOKUP($A$969, 文字檔!K:L, 2, 0))</f>
        <v>39116.22</v>
      </c>
      <c r="I969" s="5">
        <f>IF(ISERROR(VLOOKUP($A$969, 文字檔!M:N, 2, 0)),0,VLOOKUP($A$969, 文字檔!M:N, 2, 0))</f>
        <v>-52700</v>
      </c>
      <c r="J969" s="5">
        <f>IF(ISERROR(VLOOKUP($A$969, 文字檔!O:P, 2, 0)),0,VLOOKUP($A$969, 文字檔!O:P, 2, 0))</f>
        <v>0</v>
      </c>
      <c r="K969">
        <f>IF(ISERROR(VLOOKUP($A$969, 文字檔!Q:R, 2, 0)),0,VLOOKUP($A$969, 文字檔!Q:R, 2, 0))</f>
        <v>-44700</v>
      </c>
      <c r="L969">
        <f>IF(ISERROR(VLOOKUP($A$969, 文字檔!S:T, 2, 0)),0,VLOOKUP($A$969, 文字檔!S:T, 2, 0))</f>
        <v>17838.68</v>
      </c>
      <c r="M969">
        <f>IF(ISERROR(VLOOKUP($A$969, 文字檔!U:V, 2, 0)),0,VLOOKUP($A$969, 文字檔!U:V, 2, 0))</f>
        <v>43600</v>
      </c>
      <c r="N969">
        <f>IF(ISERROR(VLOOKUP($A$969, 文字檔!W:X, 2, 0)),0,VLOOKUP($A$969, 文字檔!W:X, 2, 0))</f>
        <v>0</v>
      </c>
      <c r="O969">
        <f>IF(ISERROR(VLOOKUP($A$969, 文字檔!Y:Z, 2, 0)),0,VLOOKUP($A$969, 文字檔!Y:Z, 2, 0))</f>
        <v>-60300</v>
      </c>
      <c r="P969">
        <f>IF(ISERROR(VLOOKUP($A$969, 文字檔!AA:AB, 2, 0)),0,VLOOKUP($A$969, 文字檔!AA:AB, 2, 0))</f>
        <v>-5000</v>
      </c>
    </row>
    <row r="970" spans="1:16" ht="16.2">
      <c r="A970" s="7">
        <v>44706</v>
      </c>
      <c r="B970" s="5">
        <f>SUMPRODUCT($C$2:$P$2,$C$970:$P$970)</f>
        <v>-76679.58</v>
      </c>
      <c r="C970" s="5">
        <f>IF(ISERROR(VLOOKUP($A$970, 文字檔!A:B, 2, 0)),0,VLOOKUP($A$970, 文字檔!A:B, 2, 0))</f>
        <v>0</v>
      </c>
      <c r="D970" s="5">
        <f>IF(ISERROR(VLOOKUP($A$970, 文字檔!C:D, 2, 0)),0,VLOOKUP($A$970, 文字檔!C:D, 2, 0))</f>
        <v>0</v>
      </c>
      <c r="E970" s="5">
        <f>IF(ISERROR(VLOOKUP($A$970, 文字檔!E:F, 2, 0)),0,VLOOKUP($A$970, 文字檔!E:F, 2, 0))</f>
        <v>0</v>
      </c>
      <c r="F970" s="5">
        <f>IF(ISERROR(VLOOKUP($A$970, 文字檔!G:H, 2, 0)),0,VLOOKUP($A$970, 文字檔!G:H, 2, 0))</f>
        <v>0</v>
      </c>
      <c r="G970" s="5">
        <f>IF(ISERROR(VLOOKUP($A$970, 文字檔!I:J, 2, 0)),0,VLOOKUP($A$970, 文字檔!I:J, 2, 0))</f>
        <v>0</v>
      </c>
      <c r="H970" s="5">
        <f>IF(ISERROR(VLOOKUP($A$970, 文字檔!K:L, 2, 0)),0,VLOOKUP($A$970, 文字檔!K:L, 2, 0))</f>
        <v>-12079.58</v>
      </c>
      <c r="I970" s="5">
        <f>IF(ISERROR(VLOOKUP($A$970, 文字檔!M:N, 2, 0)),0,VLOOKUP($A$970, 文字檔!M:N, 2, 0))</f>
        <v>0</v>
      </c>
      <c r="J970" s="5">
        <f>IF(ISERROR(VLOOKUP($A$970, 文字檔!O:P, 2, 0)),0,VLOOKUP($A$970, 文字檔!O:P, 2, 0))</f>
        <v>0</v>
      </c>
      <c r="K970">
        <f>IF(ISERROR(VLOOKUP($A$970, 文字檔!Q:R, 2, 0)),0,VLOOKUP($A$970, 文字檔!Q:R, 2, 0))</f>
        <v>26600</v>
      </c>
      <c r="L970">
        <f>IF(ISERROR(VLOOKUP($A$970, 文字檔!S:T, 2, 0)),0,VLOOKUP($A$970, 文字檔!S:T, 2, 0))</f>
        <v>0</v>
      </c>
      <c r="M970">
        <f>IF(ISERROR(VLOOKUP($A$970, 文字檔!U:V, 2, 0)),0,VLOOKUP($A$970, 文字檔!U:V, 2, 0))</f>
        <v>-26600</v>
      </c>
      <c r="N970">
        <f>IF(ISERROR(VLOOKUP($A$970, 文字檔!W:X, 2, 0)),0,VLOOKUP($A$970, 文字檔!W:X, 2, 0))</f>
        <v>2100</v>
      </c>
      <c r="O970">
        <f>IF(ISERROR(VLOOKUP($A$970, 文字檔!Y:Z, 2, 0)),0,VLOOKUP($A$970, 文字檔!Y:Z, 2, 0))</f>
        <v>-32400</v>
      </c>
      <c r="P970">
        <f>IF(ISERROR(VLOOKUP($A$970, 文字檔!AA:AB, 2, 0)),0,VLOOKUP($A$970, 文字檔!AA:AB, 2, 0))</f>
        <v>-34300</v>
      </c>
    </row>
    <row r="971" spans="1:16" ht="16.2">
      <c r="A971" s="7">
        <v>44707</v>
      </c>
      <c r="B971" s="5">
        <f>SUMPRODUCT($C$2:$P$2,$C$971:$P$971)</f>
        <v>-46728.520000000004</v>
      </c>
      <c r="C971" s="5">
        <f>IF(ISERROR(VLOOKUP($A$971, 文字檔!A:B, 2, 0)),0,VLOOKUP($A$971, 文字檔!A:B, 2, 0))</f>
        <v>0</v>
      </c>
      <c r="D971" s="5">
        <f>IF(ISERROR(VLOOKUP($A$971, 文字檔!C:D, 2, 0)),0,VLOOKUP($A$971, 文字檔!C:D, 2, 0))</f>
        <v>0</v>
      </c>
      <c r="E971" s="5">
        <f>IF(ISERROR(VLOOKUP($A$971, 文字檔!E:F, 2, 0)),0,VLOOKUP($A$971, 文字檔!E:F, 2, 0))</f>
        <v>0</v>
      </c>
      <c r="F971" s="5">
        <f>IF(ISERROR(VLOOKUP($A$971, 文字檔!G:H, 2, 0)),0,VLOOKUP($A$971, 文字檔!G:H, 2, 0))</f>
        <v>0</v>
      </c>
      <c r="G971" s="5">
        <f>IF(ISERROR(VLOOKUP($A$971, 文字檔!I:J, 2, 0)),0,VLOOKUP($A$971, 文字檔!I:J, 2, 0))</f>
        <v>0</v>
      </c>
      <c r="H971" s="5">
        <f>IF(ISERROR(VLOOKUP($A$971, 文字檔!K:L, 2, 0)),0,VLOOKUP($A$971, 文字檔!K:L, 2, 0))</f>
        <v>9634.57</v>
      </c>
      <c r="I971" s="5">
        <f>IF(ISERROR(VLOOKUP($A$971, 文字檔!M:N, 2, 0)),0,VLOOKUP($A$971, 文字檔!M:N, 2, 0))</f>
        <v>-29300</v>
      </c>
      <c r="J971" s="5">
        <f>IF(ISERROR(VLOOKUP($A$971, 文字檔!O:P, 2, 0)),0,VLOOKUP($A$971, 文字檔!O:P, 2, 0))</f>
        <v>0</v>
      </c>
      <c r="K971">
        <f>IF(ISERROR(VLOOKUP($A$971, 文字檔!Q:R, 2, 0)),0,VLOOKUP($A$971, 文字檔!Q:R, 2, 0))</f>
        <v>-22200</v>
      </c>
      <c r="L971">
        <f>IF(ISERROR(VLOOKUP($A$971, 文字檔!S:T, 2, 0)),0,VLOOKUP($A$971, 文字檔!S:T, 2, 0))</f>
        <v>18036.91</v>
      </c>
      <c r="M971">
        <f>IF(ISERROR(VLOOKUP($A$971, 文字檔!U:V, 2, 0)),0,VLOOKUP($A$971, 文字檔!U:V, 2, 0))</f>
        <v>22200</v>
      </c>
      <c r="N971">
        <f>IF(ISERROR(VLOOKUP($A$971, 文字檔!W:X, 2, 0)),0,VLOOKUP($A$971, 文字檔!W:X, 2, 0))</f>
        <v>-22900</v>
      </c>
      <c r="O971">
        <f>IF(ISERROR(VLOOKUP($A$971, 文字檔!Y:Z, 2, 0)),0,VLOOKUP($A$971, 文字檔!Y:Z, 2, 0))</f>
        <v>-22200</v>
      </c>
      <c r="P971">
        <f>IF(ISERROR(VLOOKUP($A$971, 文字檔!AA:AB, 2, 0)),0,VLOOKUP($A$971, 文字檔!AA:AB, 2, 0))</f>
        <v>0</v>
      </c>
    </row>
    <row r="972" spans="1:16" ht="16.2">
      <c r="A972" s="7">
        <v>44708</v>
      </c>
      <c r="B972" s="5">
        <f>SUMPRODUCT($C$2:$P$2,$C$972:$P$972)</f>
        <v>64800</v>
      </c>
      <c r="C972" s="5">
        <f>IF(ISERROR(VLOOKUP($A$972, 文字檔!A:B, 2, 0)),0,VLOOKUP($A$972, 文字檔!A:B, 2, 0))</f>
        <v>0</v>
      </c>
      <c r="D972" s="5">
        <f>IF(ISERROR(VLOOKUP($A$972, 文字檔!C:D, 2, 0)),0,VLOOKUP($A$972, 文字檔!C:D, 2, 0))</f>
        <v>0</v>
      </c>
      <c r="E972" s="5">
        <f>IF(ISERROR(VLOOKUP($A$972, 文字檔!E:F, 2, 0)),0,VLOOKUP($A$972, 文字檔!E:F, 2, 0))</f>
        <v>0</v>
      </c>
      <c r="F972" s="5">
        <f>IF(ISERROR(VLOOKUP($A$972, 文字檔!G:H, 2, 0)),0,VLOOKUP($A$972, 文字檔!G:H, 2, 0))</f>
        <v>0</v>
      </c>
      <c r="G972" s="5">
        <f>IF(ISERROR(VLOOKUP($A$972, 文字檔!I:J, 2, 0)),0,VLOOKUP($A$972, 文字檔!I:J, 2, 0))</f>
        <v>0</v>
      </c>
      <c r="H972" s="5">
        <f>IF(ISERROR(VLOOKUP($A$972, 文字檔!K:L, 2, 0)),0,VLOOKUP($A$972, 文字檔!K:L, 2, 0))</f>
        <v>0</v>
      </c>
      <c r="I972" s="5">
        <f>IF(ISERROR(VLOOKUP($A$972, 文字檔!M:N, 2, 0)),0,VLOOKUP($A$972, 文字檔!M:N, 2, 0))</f>
        <v>6500</v>
      </c>
      <c r="J972" s="5">
        <f>IF(ISERROR(VLOOKUP($A$972, 文字檔!O:P, 2, 0)),0,VLOOKUP($A$972, 文字檔!O:P, 2, 0))</f>
        <v>0</v>
      </c>
      <c r="K972">
        <f>IF(ISERROR(VLOOKUP($A$972, 文字檔!Q:R, 2, 0)),0,VLOOKUP($A$972, 文字檔!Q:R, 2, 0))</f>
        <v>56000</v>
      </c>
      <c r="L972">
        <f>IF(ISERROR(VLOOKUP($A$972, 文字檔!S:T, 2, 0)),0,VLOOKUP($A$972, 文字檔!S:T, 2, 0))</f>
        <v>0</v>
      </c>
      <c r="M972">
        <f>IF(ISERROR(VLOOKUP($A$972, 文字檔!U:V, 2, 0)),0,VLOOKUP($A$972, 文字檔!U:V, 2, 0))</f>
        <v>-56000</v>
      </c>
      <c r="N972">
        <f>IF(ISERROR(VLOOKUP($A$972, 文字檔!W:X, 2, 0)),0,VLOOKUP($A$972, 文字檔!W:X, 2, 0))</f>
        <v>0</v>
      </c>
      <c r="O972">
        <f>IF(ISERROR(VLOOKUP($A$972, 文字檔!Y:Z, 2, 0)),0,VLOOKUP($A$972, 文字檔!Y:Z, 2, 0))</f>
        <v>56000</v>
      </c>
      <c r="P972">
        <f>IF(ISERROR(VLOOKUP($A$972, 文字檔!AA:AB, 2, 0)),0,VLOOKUP($A$972, 文字檔!AA:AB, 2, 0))</f>
        <v>2300</v>
      </c>
    </row>
    <row r="973" spans="1:16" ht="16.2">
      <c r="A973" s="7">
        <v>44709</v>
      </c>
      <c r="B973" s="5">
        <f>SUMPRODUCT($C$2:$P$2,$C$973:$P$973)</f>
        <v>0</v>
      </c>
      <c r="C973" s="5">
        <f>IF(ISERROR(VLOOKUP($A$973, 文字檔!A:B, 2, 0)),0,VLOOKUP($A$973, 文字檔!A:B, 2, 0))</f>
        <v>0</v>
      </c>
      <c r="D973" s="5">
        <f>IF(ISERROR(VLOOKUP($A$973, 文字檔!C:D, 2, 0)),0,VLOOKUP($A$973, 文字檔!C:D, 2, 0))</f>
        <v>0</v>
      </c>
      <c r="E973" s="5">
        <f>IF(ISERROR(VLOOKUP($A$973, 文字檔!E:F, 2, 0)),0,VLOOKUP($A$973, 文字檔!E:F, 2, 0))</f>
        <v>0</v>
      </c>
      <c r="F973" s="5">
        <f>IF(ISERROR(VLOOKUP($A$973, 文字檔!G:H, 2, 0)),0,VLOOKUP($A$973, 文字檔!G:H, 2, 0))</f>
        <v>0</v>
      </c>
      <c r="G973" s="5">
        <f>IF(ISERROR(VLOOKUP($A$973, 文字檔!I:J, 2, 0)),0,VLOOKUP($A$973, 文字檔!I:J, 2, 0))</f>
        <v>0</v>
      </c>
      <c r="H973" s="5">
        <f>IF(ISERROR(VLOOKUP($A$973, 文字檔!K:L, 2, 0)),0,VLOOKUP($A$973, 文字檔!K:L, 2, 0))</f>
        <v>0</v>
      </c>
      <c r="I973" s="5">
        <f>IF(ISERROR(VLOOKUP($A$973, 文字檔!M:N, 2, 0)),0,VLOOKUP($A$973, 文字檔!M:N, 2, 0))</f>
        <v>0</v>
      </c>
      <c r="J973" s="5">
        <f>IF(ISERROR(VLOOKUP($A$973, 文字檔!O:P, 2, 0)),0,VLOOKUP($A$973, 文字檔!O:P, 2, 0))</f>
        <v>0</v>
      </c>
      <c r="K973">
        <f>IF(ISERROR(VLOOKUP($A$973, 文字檔!Q:R, 2, 0)),0,VLOOKUP($A$973, 文字檔!Q:R, 2, 0))</f>
        <v>0</v>
      </c>
      <c r="L973">
        <f>IF(ISERROR(VLOOKUP($A$973, 文字檔!S:T, 2, 0)),0,VLOOKUP($A$973, 文字檔!S:T, 2, 0))</f>
        <v>0</v>
      </c>
      <c r="M973">
        <f>IF(ISERROR(VLOOKUP($A$973, 文字檔!U:V, 2, 0)),0,VLOOKUP($A$973, 文字檔!U:V, 2, 0))</f>
        <v>0</v>
      </c>
      <c r="N973">
        <f>IF(ISERROR(VLOOKUP($A$973, 文字檔!W:X, 2, 0)),0,VLOOKUP($A$973, 文字檔!W:X, 2, 0))</f>
        <v>0</v>
      </c>
      <c r="O973">
        <f>IF(ISERROR(VLOOKUP($A$973, 文字檔!Y:Z, 2, 0)),0,VLOOKUP($A$973, 文字檔!Y:Z, 2, 0))</f>
        <v>0</v>
      </c>
      <c r="P973">
        <f>IF(ISERROR(VLOOKUP($A$973, 文字檔!AA:AB, 2, 0)),0,VLOOKUP($A$973, 文字檔!AA:AB, 2, 0))</f>
        <v>0</v>
      </c>
    </row>
    <row r="974" spans="1:16" ht="16.2">
      <c r="A974" s="7">
        <v>44710</v>
      </c>
      <c r="B974" s="5">
        <f>SUMPRODUCT($C$2:$P$2,$C$974:$P$974)</f>
        <v>0</v>
      </c>
      <c r="C974" s="5">
        <f>IF(ISERROR(VLOOKUP($A$974, 文字檔!A:B, 2, 0)),0,VLOOKUP($A$974, 文字檔!A:B, 2, 0))</f>
        <v>0</v>
      </c>
      <c r="D974" s="5">
        <f>IF(ISERROR(VLOOKUP($A$974, 文字檔!C:D, 2, 0)),0,VLOOKUP($A$974, 文字檔!C:D, 2, 0))</f>
        <v>0</v>
      </c>
      <c r="E974" s="5">
        <f>IF(ISERROR(VLOOKUP($A$974, 文字檔!E:F, 2, 0)),0,VLOOKUP($A$974, 文字檔!E:F, 2, 0))</f>
        <v>0</v>
      </c>
      <c r="F974" s="5">
        <f>IF(ISERROR(VLOOKUP($A$974, 文字檔!G:H, 2, 0)),0,VLOOKUP($A$974, 文字檔!G:H, 2, 0))</f>
        <v>0</v>
      </c>
      <c r="G974" s="5">
        <f>IF(ISERROR(VLOOKUP($A$974, 文字檔!I:J, 2, 0)),0,VLOOKUP($A$974, 文字檔!I:J, 2, 0))</f>
        <v>0</v>
      </c>
      <c r="H974" s="5">
        <f>IF(ISERROR(VLOOKUP($A$974, 文字檔!K:L, 2, 0)),0,VLOOKUP($A$974, 文字檔!K:L, 2, 0))</f>
        <v>0</v>
      </c>
      <c r="I974" s="5">
        <f>IF(ISERROR(VLOOKUP($A$974, 文字檔!M:N, 2, 0)),0,VLOOKUP($A$974, 文字檔!M:N, 2, 0))</f>
        <v>0</v>
      </c>
      <c r="J974" s="5">
        <f>IF(ISERROR(VLOOKUP($A$974, 文字檔!O:P, 2, 0)),0,VLOOKUP($A$974, 文字檔!O:P, 2, 0))</f>
        <v>0</v>
      </c>
      <c r="K974">
        <f>IF(ISERROR(VLOOKUP($A$974, 文字檔!Q:R, 2, 0)),0,VLOOKUP($A$974, 文字檔!Q:R, 2, 0))</f>
        <v>0</v>
      </c>
      <c r="L974">
        <f>IF(ISERROR(VLOOKUP($A$974, 文字檔!S:T, 2, 0)),0,VLOOKUP($A$974, 文字檔!S:T, 2, 0))</f>
        <v>0</v>
      </c>
      <c r="M974">
        <f>IF(ISERROR(VLOOKUP($A$974, 文字檔!U:V, 2, 0)),0,VLOOKUP($A$974, 文字檔!U:V, 2, 0))</f>
        <v>0</v>
      </c>
      <c r="N974">
        <f>IF(ISERROR(VLOOKUP($A$974, 文字檔!W:X, 2, 0)),0,VLOOKUP($A$974, 文字檔!W:X, 2, 0))</f>
        <v>0</v>
      </c>
      <c r="O974">
        <f>IF(ISERROR(VLOOKUP($A$974, 文字檔!Y:Z, 2, 0)),0,VLOOKUP($A$974, 文字檔!Y:Z, 2, 0))</f>
        <v>0</v>
      </c>
      <c r="P974">
        <f>IF(ISERROR(VLOOKUP($A$974, 文字檔!AA:AB, 2, 0)),0,VLOOKUP($A$974, 文字檔!AA:AB, 2, 0))</f>
        <v>0</v>
      </c>
    </row>
    <row r="975" spans="1:16" ht="16.2">
      <c r="A975" s="7">
        <v>44711</v>
      </c>
      <c r="B975" s="5">
        <f>SUMPRODUCT($C$2:$P$2,$C$975:$P$975)</f>
        <v>349016.74</v>
      </c>
      <c r="C975" s="5">
        <f>IF(ISERROR(VLOOKUP($A$975, 文字檔!A:B, 2, 0)),0,VLOOKUP($A$975, 文字檔!A:B, 2, 0))</f>
        <v>0</v>
      </c>
      <c r="D975" s="5">
        <f>IF(ISERROR(VLOOKUP($A$975, 文字檔!C:D, 2, 0)),0,VLOOKUP($A$975, 文字檔!C:D, 2, 0))</f>
        <v>40400</v>
      </c>
      <c r="E975" s="5">
        <f>IF(ISERROR(VLOOKUP($A$975, 文字檔!E:F, 2, 0)),0,VLOOKUP($A$975, 文字檔!E:F, 2, 0))</f>
        <v>0</v>
      </c>
      <c r="F975" s="5">
        <f>IF(ISERROR(VLOOKUP($A$975, 文字檔!G:H, 2, 0)),0,VLOOKUP($A$975, 文字檔!G:H, 2, 0))</f>
        <v>0</v>
      </c>
      <c r="G975" s="5">
        <f>IF(ISERROR(VLOOKUP($A$975, 文字檔!I:J, 2, 0)),0,VLOOKUP($A$975, 文字檔!I:J, 2, 0))</f>
        <v>61500</v>
      </c>
      <c r="H975" s="5">
        <f>IF(ISERROR(VLOOKUP($A$975, 文字檔!K:L, 2, 0)),0,VLOOKUP($A$975, 文字檔!K:L, 2, 0))</f>
        <v>24506.95</v>
      </c>
      <c r="I975" s="5">
        <f>IF(ISERROR(VLOOKUP($A$975, 文字檔!M:N, 2, 0)),0,VLOOKUP($A$975, 文字檔!M:N, 2, 0))</f>
        <v>0</v>
      </c>
      <c r="J975" s="5">
        <f>IF(ISERROR(VLOOKUP($A$975, 文字檔!O:P, 2, 0)),0,VLOOKUP($A$975, 文字檔!O:P, 2, 0))</f>
        <v>20409.79</v>
      </c>
      <c r="K975">
        <f>IF(ISERROR(VLOOKUP($A$975, 文字檔!Q:R, 2, 0)),0,VLOOKUP($A$975, 文字檔!Q:R, 2, 0))</f>
        <v>66000</v>
      </c>
      <c r="L975">
        <f>IF(ISERROR(VLOOKUP($A$975, 文字檔!S:T, 2, 0)),0,VLOOKUP($A$975, 文字檔!S:T, 2, 0))</f>
        <v>0</v>
      </c>
      <c r="M975">
        <f>IF(ISERROR(VLOOKUP($A$975, 文字檔!U:V, 2, 0)),0,VLOOKUP($A$975, 文字檔!U:V, 2, 0))</f>
        <v>9000</v>
      </c>
      <c r="N975">
        <f>IF(ISERROR(VLOOKUP($A$975, 文字檔!W:X, 2, 0)),0,VLOOKUP($A$975, 文字檔!W:X, 2, 0))</f>
        <v>0</v>
      </c>
      <c r="O975">
        <f>IF(ISERROR(VLOOKUP($A$975, 文字檔!Y:Z, 2, 0)),0,VLOOKUP($A$975, 文字檔!Y:Z, 2, 0))</f>
        <v>66000</v>
      </c>
      <c r="P975">
        <f>IF(ISERROR(VLOOKUP($A$975, 文字檔!AA:AB, 2, 0)),0,VLOOKUP($A$975, 文字檔!AA:AB, 2, 0))</f>
        <v>61200</v>
      </c>
    </row>
    <row r="976" spans="1:16" ht="16.2">
      <c r="A976" s="7">
        <v>44712</v>
      </c>
      <c r="B976" s="5">
        <f>SUMPRODUCT($C$2:$P$2,$C$976:$P$976)</f>
        <v>-33395.660000000003</v>
      </c>
      <c r="C976" s="5">
        <f>IF(ISERROR(VLOOKUP($A$976, 文字檔!A:B, 2, 0)),0,VLOOKUP($A$976, 文字檔!A:B, 2, 0))</f>
        <v>0</v>
      </c>
      <c r="D976" s="5">
        <f>IF(ISERROR(VLOOKUP($A$976, 文字檔!C:D, 2, 0)),0,VLOOKUP($A$976, 文字檔!C:D, 2, 0))</f>
        <v>0</v>
      </c>
      <c r="E976" s="5">
        <f>IF(ISERROR(VLOOKUP($A$976, 文字檔!E:F, 2, 0)),0,VLOOKUP($A$976, 文字檔!E:F, 2, 0))</f>
        <v>0</v>
      </c>
      <c r="F976" s="5">
        <f>IF(ISERROR(VLOOKUP($A$976, 文字檔!G:H, 2, 0)),0,VLOOKUP($A$976, 文字檔!G:H, 2, 0))</f>
        <v>0</v>
      </c>
      <c r="G976" s="5">
        <f>IF(ISERROR(VLOOKUP($A$976, 文字檔!I:J, 2, 0)),0,VLOOKUP($A$976, 文字檔!I:J, 2, 0))</f>
        <v>-26700</v>
      </c>
      <c r="H976" s="5">
        <f>IF(ISERROR(VLOOKUP($A$976, 文字檔!K:L, 2, 0)),0,VLOOKUP($A$976, 文字檔!K:L, 2, 0))</f>
        <v>-8095.66</v>
      </c>
      <c r="I976" s="5">
        <f>IF(ISERROR(VLOOKUP($A$976, 文字檔!M:N, 2, 0)),0,VLOOKUP($A$976, 文字檔!M:N, 2, 0))</f>
        <v>-33900</v>
      </c>
      <c r="J976" s="5">
        <f>IF(ISERROR(VLOOKUP($A$976, 文字檔!O:P, 2, 0)),0,VLOOKUP($A$976, 文字檔!O:P, 2, 0))</f>
        <v>0</v>
      </c>
      <c r="K976">
        <f>IF(ISERROR(VLOOKUP($A$976, 文字檔!Q:R, 2, 0)),0,VLOOKUP($A$976, 文字檔!Q:R, 2, 0))</f>
        <v>24000</v>
      </c>
      <c r="L976">
        <f>IF(ISERROR(VLOOKUP($A$976, 文字檔!S:T, 2, 0)),0,VLOOKUP($A$976, 文字檔!S:T, 2, 0))</f>
        <v>0</v>
      </c>
      <c r="M976">
        <f>IF(ISERROR(VLOOKUP($A$976, 文字檔!U:V, 2, 0)),0,VLOOKUP($A$976, 文字檔!U:V, 2, 0))</f>
        <v>24000</v>
      </c>
      <c r="N976">
        <f>IF(ISERROR(VLOOKUP($A$976, 文字檔!W:X, 2, 0)),0,VLOOKUP($A$976, 文字檔!W:X, 2, 0))</f>
        <v>23700</v>
      </c>
      <c r="O976">
        <f>IF(ISERROR(VLOOKUP($A$976, 文字檔!Y:Z, 2, 0)),0,VLOOKUP($A$976, 文字檔!Y:Z, 2, 0))</f>
        <v>-60400</v>
      </c>
      <c r="P976">
        <f>IF(ISERROR(VLOOKUP($A$976, 文字檔!AA:AB, 2, 0)),0,VLOOKUP($A$976, 文字檔!AA:AB, 2, 0))</f>
        <v>24000</v>
      </c>
    </row>
    <row r="977" spans="1:16" ht="16.2">
      <c r="A977" s="7">
        <v>44713</v>
      </c>
      <c r="B977" s="5">
        <f>SUMPRODUCT($C$2:$P$2,$C$977:$P$977)</f>
        <v>-96203.640000000014</v>
      </c>
      <c r="C977" s="5">
        <f>IF(ISERROR(VLOOKUP($A$977, 文字檔!A:B, 2, 0)),0,VLOOKUP($A$977, 文字檔!A:B, 2, 0))</f>
        <v>0</v>
      </c>
      <c r="D977" s="5">
        <f>IF(ISERROR(VLOOKUP($A$977, 文字檔!C:D, 2, 0)),0,VLOOKUP($A$977, 文字檔!C:D, 2, 0))</f>
        <v>0</v>
      </c>
      <c r="E977" s="5">
        <f>IF(ISERROR(VLOOKUP($A$977, 文字檔!E:F, 2, 0)),0,VLOOKUP($A$977, 文字檔!E:F, 2, 0))</f>
        <v>0</v>
      </c>
      <c r="F977" s="5">
        <f>IF(ISERROR(VLOOKUP($A$977, 文字檔!G:H, 2, 0)),0,VLOOKUP($A$977, 文字檔!G:H, 2, 0))</f>
        <v>0</v>
      </c>
      <c r="G977" s="5">
        <f>IF(ISERROR(VLOOKUP($A$977, 文字檔!I:J, 2, 0)),0,VLOOKUP($A$977, 文字檔!I:J, 2, 0))</f>
        <v>0</v>
      </c>
      <c r="H977" s="5">
        <f>IF(ISERROR(VLOOKUP($A$977, 文字檔!K:L, 2, 0)),0,VLOOKUP($A$977, 文字檔!K:L, 2, 0))</f>
        <v>398.81</v>
      </c>
      <c r="I977" s="5">
        <f>IF(ISERROR(VLOOKUP($A$977, 文字檔!M:N, 2, 0)),0,VLOOKUP($A$977, 文字檔!M:N, 2, 0))</f>
        <v>-21301.63</v>
      </c>
      <c r="J977" s="5">
        <f>IF(ISERROR(VLOOKUP($A$977, 文字檔!O:P, 2, 0)),0,VLOOKUP($A$977, 文字檔!O:P, 2, 0))</f>
        <v>0</v>
      </c>
      <c r="K977">
        <f>IF(ISERROR(VLOOKUP($A$977, 文字檔!Q:R, 2, 0)),0,VLOOKUP($A$977, 文字檔!Q:R, 2, 0))</f>
        <v>-21700</v>
      </c>
      <c r="L977">
        <f>IF(ISERROR(VLOOKUP($A$977, 文字檔!S:T, 2, 0)),0,VLOOKUP($A$977, 文字檔!S:T, 2, 0))</f>
        <v>0</v>
      </c>
      <c r="M977">
        <f>IF(ISERROR(VLOOKUP($A$977, 文字檔!U:V, 2, 0)),0,VLOOKUP($A$977, 文字檔!U:V, 2, 0))</f>
        <v>-14000</v>
      </c>
      <c r="N977">
        <f>IF(ISERROR(VLOOKUP($A$977, 文字檔!W:X, 2, 0)),0,VLOOKUP($A$977, 文字檔!W:X, 2, 0))</f>
        <v>-14000</v>
      </c>
      <c r="O977">
        <f>IF(ISERROR(VLOOKUP($A$977, 文字檔!Y:Z, 2, 0)),0,VLOOKUP($A$977, 文字檔!Y:Z, 2, 0))</f>
        <v>-11600.82</v>
      </c>
      <c r="P977">
        <f>IF(ISERROR(VLOOKUP($A$977, 文字檔!AA:AB, 2, 0)),0,VLOOKUP($A$977, 文字檔!AA:AB, 2, 0))</f>
        <v>-14000</v>
      </c>
    </row>
    <row r="978" spans="1:16" ht="16.2">
      <c r="A978" s="7">
        <v>44714</v>
      </c>
      <c r="B978" s="5">
        <f>SUMPRODUCT($C$2:$P$2,$C$978:$P$978)</f>
        <v>-96086.44</v>
      </c>
      <c r="C978" s="5">
        <f>IF(ISERROR(VLOOKUP($A$978, 文字檔!A:B, 2, 0)),0,VLOOKUP($A$978, 文字檔!A:B, 2, 0))</f>
        <v>0</v>
      </c>
      <c r="D978" s="5">
        <f>IF(ISERROR(VLOOKUP($A$978, 文字檔!C:D, 2, 0)),0,VLOOKUP($A$978, 文字檔!C:D, 2, 0))</f>
        <v>0</v>
      </c>
      <c r="E978" s="5">
        <f>IF(ISERROR(VLOOKUP($A$978, 文字檔!E:F, 2, 0)),0,VLOOKUP($A$978, 文字檔!E:F, 2, 0))</f>
        <v>0</v>
      </c>
      <c r="F978" s="5">
        <f>IF(ISERROR(VLOOKUP($A$978, 文字檔!G:H, 2, 0)),0,VLOOKUP($A$978, 文字檔!G:H, 2, 0))</f>
        <v>0</v>
      </c>
      <c r="G978" s="5">
        <f>IF(ISERROR(VLOOKUP($A$978, 文字檔!I:J, 2, 0)),0,VLOOKUP($A$978, 文字檔!I:J, 2, 0))</f>
        <v>0</v>
      </c>
      <c r="H978" s="5">
        <f>IF(ISERROR(VLOOKUP($A$978, 文字檔!K:L, 2, 0)),0,VLOOKUP($A$978, 文字檔!K:L, 2, 0))</f>
        <v>-8686.44</v>
      </c>
      <c r="I978" s="5">
        <f>IF(ISERROR(VLOOKUP($A$978, 文字檔!M:N, 2, 0)),0,VLOOKUP($A$978, 文字檔!M:N, 2, 0))</f>
        <v>0</v>
      </c>
      <c r="J978" s="5">
        <f>IF(ISERROR(VLOOKUP($A$978, 文字檔!O:P, 2, 0)),0,VLOOKUP($A$978, 文字檔!O:P, 2, 0))</f>
        <v>0</v>
      </c>
      <c r="K978">
        <f>IF(ISERROR(VLOOKUP($A$978, 文字檔!Q:R, 2, 0)),0,VLOOKUP($A$978, 文字檔!Q:R, 2, 0))</f>
        <v>0</v>
      </c>
      <c r="L978">
        <f>IF(ISERROR(VLOOKUP($A$978, 文字檔!S:T, 2, 0)),0,VLOOKUP($A$978, 文字檔!S:T, 2, 0))</f>
        <v>0</v>
      </c>
      <c r="M978">
        <f>IF(ISERROR(VLOOKUP($A$978, 文字檔!U:V, 2, 0)),0,VLOOKUP($A$978, 文字檔!U:V, 2, 0))</f>
        <v>-15600</v>
      </c>
      <c r="N978">
        <f>IF(ISERROR(VLOOKUP($A$978, 文字檔!W:X, 2, 0)),0,VLOOKUP($A$978, 文字檔!W:X, 2, 0))</f>
        <v>-31300</v>
      </c>
      <c r="O978">
        <f>IF(ISERROR(VLOOKUP($A$978, 文字檔!Y:Z, 2, 0)),0,VLOOKUP($A$978, 文字檔!Y:Z, 2, 0))</f>
        <v>-24900</v>
      </c>
      <c r="P978">
        <f>IF(ISERROR(VLOOKUP($A$978, 文字檔!AA:AB, 2, 0)),0,VLOOKUP($A$978, 文字檔!AA:AB, 2, 0))</f>
        <v>-15600</v>
      </c>
    </row>
    <row r="979" spans="1:16" ht="16.2">
      <c r="A979" s="7">
        <v>44715</v>
      </c>
      <c r="B979" s="5">
        <f>SUMPRODUCT($C$2:$P$2,$C$979:$P$979)</f>
        <v>0</v>
      </c>
      <c r="C979" s="5">
        <f>IF(ISERROR(VLOOKUP($A$979, 文字檔!A:B, 2, 0)),0,VLOOKUP($A$979, 文字檔!A:B, 2, 0))</f>
        <v>0</v>
      </c>
      <c r="D979" s="5">
        <f>IF(ISERROR(VLOOKUP($A$979, 文字檔!C:D, 2, 0)),0,VLOOKUP($A$979, 文字檔!C:D, 2, 0))</f>
        <v>0</v>
      </c>
      <c r="E979" s="5">
        <f>IF(ISERROR(VLOOKUP($A$979, 文字檔!E:F, 2, 0)),0,VLOOKUP($A$979, 文字檔!E:F, 2, 0))</f>
        <v>0</v>
      </c>
      <c r="F979" s="5">
        <f>IF(ISERROR(VLOOKUP($A$979, 文字檔!G:H, 2, 0)),0,VLOOKUP($A$979, 文字檔!G:H, 2, 0))</f>
        <v>0</v>
      </c>
      <c r="G979" s="5">
        <f>IF(ISERROR(VLOOKUP($A$979, 文字檔!I:J, 2, 0)),0,VLOOKUP($A$979, 文字檔!I:J, 2, 0))</f>
        <v>0</v>
      </c>
      <c r="H979" s="5">
        <f>IF(ISERROR(VLOOKUP($A$979, 文字檔!K:L, 2, 0)),0,VLOOKUP($A$979, 文字檔!K:L, 2, 0))</f>
        <v>0</v>
      </c>
      <c r="I979" s="5">
        <f>IF(ISERROR(VLOOKUP($A$979, 文字檔!M:N, 2, 0)),0,VLOOKUP($A$979, 文字檔!M:N, 2, 0))</f>
        <v>0</v>
      </c>
      <c r="J979" s="5">
        <f>IF(ISERROR(VLOOKUP($A$979, 文字檔!O:P, 2, 0)),0,VLOOKUP($A$979, 文字檔!O:P, 2, 0))</f>
        <v>0</v>
      </c>
      <c r="K979">
        <f>IF(ISERROR(VLOOKUP($A$979, 文字檔!Q:R, 2, 0)),0,VLOOKUP($A$979, 文字檔!Q:R, 2, 0))</f>
        <v>0</v>
      </c>
      <c r="L979">
        <f>IF(ISERROR(VLOOKUP($A$979, 文字檔!S:T, 2, 0)),0,VLOOKUP($A$979, 文字檔!S:T, 2, 0))</f>
        <v>0</v>
      </c>
      <c r="M979">
        <f>IF(ISERROR(VLOOKUP($A$979, 文字檔!U:V, 2, 0)),0,VLOOKUP($A$979, 文字檔!U:V, 2, 0))</f>
        <v>0</v>
      </c>
      <c r="N979">
        <f>IF(ISERROR(VLOOKUP($A$979, 文字檔!W:X, 2, 0)),0,VLOOKUP($A$979, 文字檔!W:X, 2, 0))</f>
        <v>0</v>
      </c>
      <c r="O979">
        <f>IF(ISERROR(VLOOKUP($A$979, 文字檔!Y:Z, 2, 0)),0,VLOOKUP($A$979, 文字檔!Y:Z, 2, 0))</f>
        <v>0</v>
      </c>
      <c r="P979">
        <f>IF(ISERROR(VLOOKUP($A$979, 文字檔!AA:AB, 2, 0)),0,VLOOKUP($A$979, 文字檔!AA:AB, 2, 0))</f>
        <v>0</v>
      </c>
    </row>
    <row r="980" spans="1:16" ht="16.2">
      <c r="A980" s="7">
        <v>44716</v>
      </c>
      <c r="B980" s="5">
        <f>SUMPRODUCT($C$2:$P$2,$C$980:$P$980)</f>
        <v>0</v>
      </c>
      <c r="C980" s="5">
        <f>IF(ISERROR(VLOOKUP($A$980, 文字檔!A:B, 2, 0)),0,VLOOKUP($A$980, 文字檔!A:B, 2, 0))</f>
        <v>0</v>
      </c>
      <c r="D980" s="5">
        <f>IF(ISERROR(VLOOKUP($A$980, 文字檔!C:D, 2, 0)),0,VLOOKUP($A$980, 文字檔!C:D, 2, 0))</f>
        <v>0</v>
      </c>
      <c r="E980" s="5">
        <f>IF(ISERROR(VLOOKUP($A$980, 文字檔!E:F, 2, 0)),0,VLOOKUP($A$980, 文字檔!E:F, 2, 0))</f>
        <v>0</v>
      </c>
      <c r="F980" s="5">
        <f>IF(ISERROR(VLOOKUP($A$980, 文字檔!G:H, 2, 0)),0,VLOOKUP($A$980, 文字檔!G:H, 2, 0))</f>
        <v>0</v>
      </c>
      <c r="G980" s="5">
        <f>IF(ISERROR(VLOOKUP($A$980, 文字檔!I:J, 2, 0)),0,VLOOKUP($A$980, 文字檔!I:J, 2, 0))</f>
        <v>0</v>
      </c>
      <c r="H980" s="5">
        <f>IF(ISERROR(VLOOKUP($A$980, 文字檔!K:L, 2, 0)),0,VLOOKUP($A$980, 文字檔!K:L, 2, 0))</f>
        <v>0</v>
      </c>
      <c r="I980" s="5">
        <f>IF(ISERROR(VLOOKUP($A$980, 文字檔!M:N, 2, 0)),0,VLOOKUP($A$980, 文字檔!M:N, 2, 0))</f>
        <v>0</v>
      </c>
      <c r="J980" s="5">
        <f>IF(ISERROR(VLOOKUP($A$980, 文字檔!O:P, 2, 0)),0,VLOOKUP($A$980, 文字檔!O:P, 2, 0))</f>
        <v>0</v>
      </c>
      <c r="K980">
        <f>IF(ISERROR(VLOOKUP($A$980, 文字檔!Q:R, 2, 0)),0,VLOOKUP($A$980, 文字檔!Q:R, 2, 0))</f>
        <v>0</v>
      </c>
      <c r="L980">
        <f>IF(ISERROR(VLOOKUP($A$980, 文字檔!S:T, 2, 0)),0,VLOOKUP($A$980, 文字檔!S:T, 2, 0))</f>
        <v>0</v>
      </c>
      <c r="M980">
        <f>IF(ISERROR(VLOOKUP($A$980, 文字檔!U:V, 2, 0)),0,VLOOKUP($A$980, 文字檔!U:V, 2, 0))</f>
        <v>0</v>
      </c>
      <c r="N980">
        <f>IF(ISERROR(VLOOKUP($A$980, 文字檔!W:X, 2, 0)),0,VLOOKUP($A$980, 文字檔!W:X, 2, 0))</f>
        <v>0</v>
      </c>
      <c r="O980">
        <f>IF(ISERROR(VLOOKUP($A$980, 文字檔!Y:Z, 2, 0)),0,VLOOKUP($A$980, 文字檔!Y:Z, 2, 0))</f>
        <v>0</v>
      </c>
      <c r="P980">
        <f>IF(ISERROR(VLOOKUP($A$980, 文字檔!AA:AB, 2, 0)),0,VLOOKUP($A$980, 文字檔!AA:AB, 2, 0))</f>
        <v>0</v>
      </c>
    </row>
    <row r="981" spans="1:16" ht="16.2">
      <c r="A981" s="7">
        <v>44717</v>
      </c>
      <c r="B981" s="5">
        <f>SUMPRODUCT($C$2:$P$2,$C$981:$P$981)</f>
        <v>0</v>
      </c>
      <c r="C981" s="5">
        <f>IF(ISERROR(VLOOKUP($A$981, 文字檔!A:B, 2, 0)),0,VLOOKUP($A$981, 文字檔!A:B, 2, 0))</f>
        <v>0</v>
      </c>
      <c r="D981" s="5">
        <f>IF(ISERROR(VLOOKUP($A$981, 文字檔!C:D, 2, 0)),0,VLOOKUP($A$981, 文字檔!C:D, 2, 0))</f>
        <v>0</v>
      </c>
      <c r="E981" s="5">
        <f>IF(ISERROR(VLOOKUP($A$981, 文字檔!E:F, 2, 0)),0,VLOOKUP($A$981, 文字檔!E:F, 2, 0))</f>
        <v>0</v>
      </c>
      <c r="F981" s="5">
        <f>IF(ISERROR(VLOOKUP($A$981, 文字檔!G:H, 2, 0)),0,VLOOKUP($A$981, 文字檔!G:H, 2, 0))</f>
        <v>0</v>
      </c>
      <c r="G981" s="5">
        <f>IF(ISERROR(VLOOKUP($A$981, 文字檔!I:J, 2, 0)),0,VLOOKUP($A$981, 文字檔!I:J, 2, 0))</f>
        <v>0</v>
      </c>
      <c r="H981" s="5">
        <f>IF(ISERROR(VLOOKUP($A$981, 文字檔!K:L, 2, 0)),0,VLOOKUP($A$981, 文字檔!K:L, 2, 0))</f>
        <v>0</v>
      </c>
      <c r="I981" s="5">
        <f>IF(ISERROR(VLOOKUP($A$981, 文字檔!M:N, 2, 0)),0,VLOOKUP($A$981, 文字檔!M:N, 2, 0))</f>
        <v>0</v>
      </c>
      <c r="J981" s="5">
        <f>IF(ISERROR(VLOOKUP($A$981, 文字檔!O:P, 2, 0)),0,VLOOKUP($A$981, 文字檔!O:P, 2, 0))</f>
        <v>0</v>
      </c>
      <c r="K981">
        <f>IF(ISERROR(VLOOKUP($A$981, 文字檔!Q:R, 2, 0)),0,VLOOKUP($A$981, 文字檔!Q:R, 2, 0))</f>
        <v>0</v>
      </c>
      <c r="L981">
        <f>IF(ISERROR(VLOOKUP($A$981, 文字檔!S:T, 2, 0)),0,VLOOKUP($A$981, 文字檔!S:T, 2, 0))</f>
        <v>0</v>
      </c>
      <c r="M981">
        <f>IF(ISERROR(VLOOKUP($A$981, 文字檔!U:V, 2, 0)),0,VLOOKUP($A$981, 文字檔!U:V, 2, 0))</f>
        <v>0</v>
      </c>
      <c r="N981">
        <f>IF(ISERROR(VLOOKUP($A$981, 文字檔!W:X, 2, 0)),0,VLOOKUP($A$981, 文字檔!W:X, 2, 0))</f>
        <v>0</v>
      </c>
      <c r="O981">
        <f>IF(ISERROR(VLOOKUP($A$981, 文字檔!Y:Z, 2, 0)),0,VLOOKUP($A$981, 文字檔!Y:Z, 2, 0))</f>
        <v>0</v>
      </c>
      <c r="P981">
        <f>IF(ISERROR(VLOOKUP($A$981, 文字檔!AA:AB, 2, 0)),0,VLOOKUP($A$981, 文字檔!AA:AB, 2, 0))</f>
        <v>0</v>
      </c>
    </row>
    <row r="982" spans="1:16" ht="16.2">
      <c r="A982" s="7">
        <v>44718</v>
      </c>
      <c r="B982" s="5">
        <f>SUMPRODUCT($C$2:$P$2,$C$982:$P$982)</f>
        <v>24921.919999999998</v>
      </c>
      <c r="C982" s="5">
        <f>IF(ISERROR(VLOOKUP($A$982, 文字檔!A:B, 2, 0)),0,VLOOKUP($A$982, 文字檔!A:B, 2, 0))</f>
        <v>0</v>
      </c>
      <c r="D982" s="5">
        <f>IF(ISERROR(VLOOKUP($A$982, 文字檔!C:D, 2, 0)),0,VLOOKUP($A$982, 文字檔!C:D, 2, 0))</f>
        <v>0</v>
      </c>
      <c r="E982" s="5">
        <f>IF(ISERROR(VLOOKUP($A$982, 文字檔!E:F, 2, 0)),0,VLOOKUP($A$982, 文字檔!E:F, 2, 0))</f>
        <v>0</v>
      </c>
      <c r="F982" s="5">
        <f>IF(ISERROR(VLOOKUP($A$982, 文字檔!G:H, 2, 0)),0,VLOOKUP($A$982, 文字檔!G:H, 2, 0))</f>
        <v>0</v>
      </c>
      <c r="G982" s="5">
        <f>IF(ISERROR(VLOOKUP($A$982, 文字檔!I:J, 2, 0)),0,VLOOKUP($A$982, 文字檔!I:J, 2, 0))</f>
        <v>-15400</v>
      </c>
      <c r="H982" s="5">
        <f>IF(ISERROR(VLOOKUP($A$982, 文字檔!K:L, 2, 0)),0,VLOOKUP($A$982, 文字檔!K:L, 2, 0))</f>
        <v>30506.959999999999</v>
      </c>
      <c r="I982" s="5">
        <f>IF(ISERROR(VLOOKUP($A$982, 文字檔!M:N, 2, 0)),0,VLOOKUP($A$982, 文字檔!M:N, 2, 0))</f>
        <v>0</v>
      </c>
      <c r="J982" s="5">
        <f>IF(ISERROR(VLOOKUP($A$982, 文字檔!O:P, 2, 0)),0,VLOOKUP($A$982, 文字檔!O:P, 2, 0))</f>
        <v>-16993.12</v>
      </c>
      <c r="K982">
        <f>IF(ISERROR(VLOOKUP($A$982, 文字檔!Q:R, 2, 0)),0,VLOOKUP($A$982, 文字檔!Q:R, 2, 0))</f>
        <v>0</v>
      </c>
      <c r="L982">
        <f>IF(ISERROR(VLOOKUP($A$982, 文字檔!S:T, 2, 0)),0,VLOOKUP($A$982, 文字檔!S:T, 2, 0))</f>
        <v>13808.08</v>
      </c>
      <c r="M982">
        <f>IF(ISERROR(VLOOKUP($A$982, 文字檔!U:V, 2, 0)),0,VLOOKUP($A$982, 文字檔!U:V, 2, 0))</f>
        <v>13600</v>
      </c>
      <c r="N982">
        <f>IF(ISERROR(VLOOKUP($A$982, 文字檔!W:X, 2, 0)),0,VLOOKUP($A$982, 文字檔!W:X, 2, 0))</f>
        <v>-8500</v>
      </c>
      <c r="O982">
        <f>IF(ISERROR(VLOOKUP($A$982, 文字檔!Y:Z, 2, 0)),0,VLOOKUP($A$982, 文字檔!Y:Z, 2, 0))</f>
        <v>-5700</v>
      </c>
      <c r="P982">
        <f>IF(ISERROR(VLOOKUP($A$982, 文字檔!AA:AB, 2, 0)),0,VLOOKUP($A$982, 文字檔!AA:AB, 2, 0))</f>
        <v>13600</v>
      </c>
    </row>
    <row r="983" spans="1:16" ht="16.2">
      <c r="A983" s="7">
        <v>44719</v>
      </c>
      <c r="B983" s="5">
        <f>SUMPRODUCT($C$2:$P$2,$C$983:$P$983)</f>
        <v>-180863.97</v>
      </c>
      <c r="C983" s="5">
        <f>IF(ISERROR(VLOOKUP($A$983, 文字檔!A:B, 2, 0)),0,VLOOKUP($A$983, 文字檔!A:B, 2, 0))</f>
        <v>-25975.439999999999</v>
      </c>
      <c r="D983" s="5">
        <f>IF(ISERROR(VLOOKUP($A$983, 文字檔!C:D, 2, 0)),0,VLOOKUP($A$983, 文字檔!C:D, 2, 0))</f>
        <v>-2900</v>
      </c>
      <c r="E983" s="5">
        <f>IF(ISERROR(VLOOKUP($A$983, 文字檔!E:F, 2, 0)),0,VLOOKUP($A$983, 文字檔!E:F, 2, 0))</f>
        <v>0</v>
      </c>
      <c r="F983" s="5">
        <f>IF(ISERROR(VLOOKUP($A$983, 文字檔!G:H, 2, 0)),0,VLOOKUP($A$983, 文字檔!G:H, 2, 0))</f>
        <v>0</v>
      </c>
      <c r="G983" s="5">
        <f>IF(ISERROR(VLOOKUP($A$983, 文字檔!I:J, 2, 0)),0,VLOOKUP($A$983, 文字檔!I:J, 2, 0))</f>
        <v>0</v>
      </c>
      <c r="H983" s="5">
        <f>IF(ISERROR(VLOOKUP($A$983, 文字檔!K:L, 2, 0)),0,VLOOKUP($A$983, 文字檔!K:L, 2, 0))</f>
        <v>411.47</v>
      </c>
      <c r="I983" s="5">
        <f>IF(ISERROR(VLOOKUP($A$983, 文字檔!M:N, 2, 0)),0,VLOOKUP($A$983, 文字檔!M:N, 2, 0))</f>
        <v>-45400</v>
      </c>
      <c r="J983" s="5">
        <f>IF(ISERROR(VLOOKUP($A$983, 文字檔!O:P, 2, 0)),0,VLOOKUP($A$983, 文字檔!O:P, 2, 0))</f>
        <v>0</v>
      </c>
      <c r="K983">
        <f>IF(ISERROR(VLOOKUP($A$983, 文字檔!Q:R, 2, 0)),0,VLOOKUP($A$983, 文字檔!Q:R, 2, 0))</f>
        <v>0</v>
      </c>
      <c r="L983">
        <f>IF(ISERROR(VLOOKUP($A$983, 文字檔!S:T, 2, 0)),0,VLOOKUP($A$983, 文字檔!S:T, 2, 0))</f>
        <v>0</v>
      </c>
      <c r="M983">
        <f>IF(ISERROR(VLOOKUP($A$983, 文字檔!U:V, 2, 0)),0,VLOOKUP($A$983, 文字檔!U:V, 2, 0))</f>
        <v>-27600</v>
      </c>
      <c r="N983">
        <f>IF(ISERROR(VLOOKUP($A$983, 文字檔!W:X, 2, 0)),0,VLOOKUP($A$983, 文字檔!W:X, 2, 0))</f>
        <v>-27500</v>
      </c>
      <c r="O983">
        <f>IF(ISERROR(VLOOKUP($A$983, 文字檔!Y:Z, 2, 0)),0,VLOOKUP($A$983, 文字檔!Y:Z, 2, 0))</f>
        <v>-15600</v>
      </c>
      <c r="P983">
        <f>IF(ISERROR(VLOOKUP($A$983, 文字檔!AA:AB, 2, 0)),0,VLOOKUP($A$983, 文字檔!AA:AB, 2, 0))</f>
        <v>-36300</v>
      </c>
    </row>
    <row r="984" spans="1:16" ht="16.2">
      <c r="A984" s="7">
        <v>44720</v>
      </c>
      <c r="B984" s="5">
        <f>SUMPRODUCT($C$2:$P$2,$C$984:$P$984)</f>
        <v>3804.1700000000037</v>
      </c>
      <c r="C984" s="5">
        <f>IF(ISERROR(VLOOKUP($A$984, 文字檔!A:B, 2, 0)),0,VLOOKUP($A$984, 文字檔!A:B, 2, 0))</f>
        <v>-7398.82</v>
      </c>
      <c r="D984" s="5">
        <f>IF(ISERROR(VLOOKUP($A$984, 文字檔!C:D, 2, 0)),0,VLOOKUP($A$984, 文字檔!C:D, 2, 0))</f>
        <v>-32100</v>
      </c>
      <c r="E984" s="5">
        <f>IF(ISERROR(VLOOKUP($A$984, 文字檔!E:F, 2, 0)),0,VLOOKUP($A$984, 文字檔!E:F, 2, 0))</f>
        <v>0</v>
      </c>
      <c r="F984" s="5">
        <f>IF(ISERROR(VLOOKUP($A$984, 文字檔!G:H, 2, 0)),0,VLOOKUP($A$984, 文字檔!G:H, 2, 0))</f>
        <v>0</v>
      </c>
      <c r="G984" s="5">
        <f>IF(ISERROR(VLOOKUP($A$984, 文字檔!I:J, 2, 0)),0,VLOOKUP($A$984, 文字檔!I:J, 2, 0))</f>
        <v>-1800</v>
      </c>
      <c r="H984" s="5">
        <f>IF(ISERROR(VLOOKUP($A$984, 文字檔!K:L, 2, 0)),0,VLOOKUP($A$984, 文字檔!K:L, 2, 0))</f>
        <v>7901.94</v>
      </c>
      <c r="I984" s="5">
        <f>IF(ISERROR(VLOOKUP($A$984, 文字檔!M:N, 2, 0)),0,VLOOKUP($A$984, 文字檔!M:N, 2, 0))</f>
        <v>0</v>
      </c>
      <c r="J984" s="5">
        <f>IF(ISERROR(VLOOKUP($A$984, 文字檔!O:P, 2, 0)),0,VLOOKUP($A$984, 文字檔!O:P, 2, 0))</f>
        <v>-1798.28</v>
      </c>
      <c r="K984">
        <f>IF(ISERROR(VLOOKUP($A$984, 文字檔!Q:R, 2, 0)),0,VLOOKUP($A$984, 文字檔!Q:R, 2, 0))</f>
        <v>0</v>
      </c>
      <c r="L984">
        <f>IF(ISERROR(VLOOKUP($A$984, 文字檔!S:T, 2, 0)),0,VLOOKUP($A$984, 文字檔!S:T, 2, 0))</f>
        <v>0</v>
      </c>
      <c r="M984">
        <f>IF(ISERROR(VLOOKUP($A$984, 文字檔!U:V, 2, 0)),0,VLOOKUP($A$984, 文字檔!U:V, 2, 0))</f>
        <v>36400</v>
      </c>
      <c r="N984">
        <f>IF(ISERROR(VLOOKUP($A$984, 文字檔!W:X, 2, 0)),0,VLOOKUP($A$984, 文字檔!W:X, 2, 0))</f>
        <v>19300</v>
      </c>
      <c r="O984">
        <f>IF(ISERROR(VLOOKUP($A$984, 文字檔!Y:Z, 2, 0)),0,VLOOKUP($A$984, 文字檔!Y:Z, 2, 0))</f>
        <v>-7200</v>
      </c>
      <c r="P984">
        <f>IF(ISERROR(VLOOKUP($A$984, 文字檔!AA:AB, 2, 0)),0,VLOOKUP($A$984, 文字檔!AA:AB, 2, 0))</f>
        <v>-9500.67</v>
      </c>
    </row>
    <row r="985" spans="1:16" ht="16.2">
      <c r="A985" s="7">
        <v>44721</v>
      </c>
      <c r="B985" s="5">
        <f>SUMPRODUCT($C$2:$P$2,$C$985:$P$985)</f>
        <v>-97286.92</v>
      </c>
      <c r="C985" s="5">
        <f>IF(ISERROR(VLOOKUP($A$985, 文字檔!A:B, 2, 0)),0,VLOOKUP($A$985, 文字檔!A:B, 2, 0))</f>
        <v>3805.8</v>
      </c>
      <c r="D985" s="5">
        <f>IF(ISERROR(VLOOKUP($A$985, 文字檔!C:D, 2, 0)),0,VLOOKUP($A$985, 文字檔!C:D, 2, 0))</f>
        <v>0</v>
      </c>
      <c r="E985" s="5">
        <f>IF(ISERROR(VLOOKUP($A$985, 文字檔!E:F, 2, 0)),0,VLOOKUP($A$985, 文字檔!E:F, 2, 0))</f>
        <v>0</v>
      </c>
      <c r="F985" s="5">
        <f>IF(ISERROR(VLOOKUP($A$985, 文字檔!G:H, 2, 0)),0,VLOOKUP($A$985, 文字檔!G:H, 2, 0))</f>
        <v>0</v>
      </c>
      <c r="G985" s="5">
        <f>IF(ISERROR(VLOOKUP($A$985, 文字檔!I:J, 2, 0)),0,VLOOKUP($A$985, 文字檔!I:J, 2, 0))</f>
        <v>0</v>
      </c>
      <c r="H985" s="5">
        <f>IF(ISERROR(VLOOKUP($A$985, 文字檔!K:L, 2, 0)),0,VLOOKUP($A$985, 文字檔!K:L, 2, 0))</f>
        <v>-13092.14</v>
      </c>
      <c r="I985" s="5">
        <f>IF(ISERROR(VLOOKUP($A$985, 文字檔!M:N, 2, 0)),0,VLOOKUP($A$985, 文字檔!M:N, 2, 0))</f>
        <v>-28200.58</v>
      </c>
      <c r="J985" s="5">
        <f>IF(ISERROR(VLOOKUP($A$985, 文字檔!O:P, 2, 0)),0,VLOOKUP($A$985, 文字檔!O:P, 2, 0))</f>
        <v>0</v>
      </c>
      <c r="K985">
        <f>IF(ISERROR(VLOOKUP($A$985, 文字檔!Q:R, 2, 0)),0,VLOOKUP($A$985, 文字檔!Q:R, 2, 0))</f>
        <v>0</v>
      </c>
      <c r="L985">
        <f>IF(ISERROR(VLOOKUP($A$985, 文字檔!S:T, 2, 0)),0,VLOOKUP($A$985, 文字檔!S:T, 2, 0))</f>
        <v>0</v>
      </c>
      <c r="M985">
        <f>IF(ISERROR(VLOOKUP($A$985, 文字檔!U:V, 2, 0)),0,VLOOKUP($A$985, 文字檔!U:V, 2, 0))</f>
        <v>-12400</v>
      </c>
      <c r="N985">
        <f>IF(ISERROR(VLOOKUP($A$985, 文字檔!W:X, 2, 0)),0,VLOOKUP($A$985, 文字檔!W:X, 2, 0))</f>
        <v>-12400</v>
      </c>
      <c r="O985">
        <f>IF(ISERROR(VLOOKUP($A$985, 文字檔!Y:Z, 2, 0)),0,VLOOKUP($A$985, 文字檔!Y:Z, 2, 0))</f>
        <v>-20300</v>
      </c>
      <c r="P985">
        <f>IF(ISERROR(VLOOKUP($A$985, 文字檔!AA:AB, 2, 0)),0,VLOOKUP($A$985, 文字檔!AA:AB, 2, 0))</f>
        <v>-14700</v>
      </c>
    </row>
    <row r="986" spans="1:16" ht="16.2">
      <c r="A986" s="7">
        <v>44722</v>
      </c>
      <c r="B986" s="5">
        <f>SUMPRODUCT($C$2:$P$2,$C$986:$P$986)</f>
        <v>-130468.72</v>
      </c>
      <c r="C986" s="5">
        <f>IF(ISERROR(VLOOKUP($A$986, 文字檔!A:B, 2, 0)),0,VLOOKUP($A$986, 文字檔!A:B, 2, 0))</f>
        <v>14413.75</v>
      </c>
      <c r="D986" s="5">
        <f>IF(ISERROR(VLOOKUP($A$986, 文字檔!C:D, 2, 0)),0,VLOOKUP($A$986, 文字檔!C:D, 2, 0))</f>
        <v>-7900</v>
      </c>
      <c r="E986" s="5">
        <f>IF(ISERROR(VLOOKUP($A$986, 文字檔!E:F, 2, 0)),0,VLOOKUP($A$986, 文字檔!E:F, 2, 0))</f>
        <v>0</v>
      </c>
      <c r="F986" s="5">
        <f>IF(ISERROR(VLOOKUP($A$986, 文字檔!G:H, 2, 0)),0,VLOOKUP($A$986, 文字檔!G:H, 2, 0))</f>
        <v>0</v>
      </c>
      <c r="G986" s="5">
        <f>IF(ISERROR(VLOOKUP($A$986, 文字檔!I:J, 2, 0)),0,VLOOKUP($A$986, 文字檔!I:J, 2, 0))</f>
        <v>0</v>
      </c>
      <c r="H986" s="5">
        <f>IF(ISERROR(VLOOKUP($A$986, 文字檔!K:L, 2, 0)),0,VLOOKUP($A$986, 文字檔!K:L, 2, 0))</f>
        <v>-7982.47</v>
      </c>
      <c r="I986" s="5">
        <f>IF(ISERROR(VLOOKUP($A$986, 文字檔!M:N, 2, 0)),0,VLOOKUP($A$986, 文字檔!M:N, 2, 0))</f>
        <v>-27000</v>
      </c>
      <c r="J986" s="5">
        <f>IF(ISERROR(VLOOKUP($A$986, 文字檔!O:P, 2, 0)),0,VLOOKUP($A$986, 文字檔!O:P, 2, 0))</f>
        <v>0</v>
      </c>
      <c r="K986">
        <f>IF(ISERROR(VLOOKUP($A$986, 文字檔!Q:R, 2, 0)),0,VLOOKUP($A$986, 文字檔!Q:R, 2, 0))</f>
        <v>0</v>
      </c>
      <c r="L986">
        <f>IF(ISERROR(VLOOKUP($A$986, 文字檔!S:T, 2, 0)),0,VLOOKUP($A$986, 文字檔!S:T, 2, 0))</f>
        <v>0</v>
      </c>
      <c r="M986">
        <f>IF(ISERROR(VLOOKUP($A$986, 文字檔!U:V, 2, 0)),0,VLOOKUP($A$986, 文字檔!U:V, 2, 0))</f>
        <v>-56400</v>
      </c>
      <c r="N986">
        <f>IF(ISERROR(VLOOKUP($A$986, 文字檔!W:X, 2, 0)),0,VLOOKUP($A$986, 文字檔!W:X, 2, 0))</f>
        <v>-22300</v>
      </c>
      <c r="O986">
        <f>IF(ISERROR(VLOOKUP($A$986, 文字檔!Y:Z, 2, 0)),0,VLOOKUP($A$986, 文字檔!Y:Z, 2, 0))</f>
        <v>-23300</v>
      </c>
      <c r="P986">
        <f>IF(ISERROR(VLOOKUP($A$986, 文字檔!AA:AB, 2, 0)),0,VLOOKUP($A$986, 文字檔!AA:AB, 2, 0))</f>
        <v>0</v>
      </c>
    </row>
    <row r="987" spans="1:16" ht="16.2">
      <c r="A987" s="7">
        <v>44723</v>
      </c>
      <c r="B987" s="5">
        <f>SUMPRODUCT($C$2:$P$2,$C$987:$P$987)</f>
        <v>0</v>
      </c>
      <c r="C987" s="5">
        <f>IF(ISERROR(VLOOKUP($A$987, 文字檔!A:B, 2, 0)),0,VLOOKUP($A$987, 文字檔!A:B, 2, 0))</f>
        <v>0</v>
      </c>
      <c r="D987" s="5">
        <f>IF(ISERROR(VLOOKUP($A$987, 文字檔!C:D, 2, 0)),0,VLOOKUP($A$987, 文字檔!C:D, 2, 0))</f>
        <v>0</v>
      </c>
      <c r="E987" s="5">
        <f>IF(ISERROR(VLOOKUP($A$987, 文字檔!E:F, 2, 0)),0,VLOOKUP($A$987, 文字檔!E:F, 2, 0))</f>
        <v>0</v>
      </c>
      <c r="F987" s="5">
        <f>IF(ISERROR(VLOOKUP($A$987, 文字檔!G:H, 2, 0)),0,VLOOKUP($A$987, 文字檔!G:H, 2, 0))</f>
        <v>0</v>
      </c>
      <c r="G987" s="5">
        <f>IF(ISERROR(VLOOKUP($A$987, 文字檔!I:J, 2, 0)),0,VLOOKUP($A$987, 文字檔!I:J, 2, 0))</f>
        <v>0</v>
      </c>
      <c r="H987" s="5">
        <f>IF(ISERROR(VLOOKUP($A$987, 文字檔!K:L, 2, 0)),0,VLOOKUP($A$987, 文字檔!K:L, 2, 0))</f>
        <v>0</v>
      </c>
      <c r="I987" s="5">
        <f>IF(ISERROR(VLOOKUP($A$987, 文字檔!M:N, 2, 0)),0,VLOOKUP($A$987, 文字檔!M:N, 2, 0))</f>
        <v>0</v>
      </c>
      <c r="J987" s="5">
        <f>IF(ISERROR(VLOOKUP($A$987, 文字檔!O:P, 2, 0)),0,VLOOKUP($A$987, 文字檔!O:P, 2, 0))</f>
        <v>0</v>
      </c>
      <c r="K987">
        <f>IF(ISERROR(VLOOKUP($A$987, 文字檔!Q:R, 2, 0)),0,VLOOKUP($A$987, 文字檔!Q:R, 2, 0))</f>
        <v>0</v>
      </c>
      <c r="L987">
        <f>IF(ISERROR(VLOOKUP($A$987, 文字檔!S:T, 2, 0)),0,VLOOKUP($A$987, 文字檔!S:T, 2, 0))</f>
        <v>0</v>
      </c>
      <c r="M987">
        <f>IF(ISERROR(VLOOKUP($A$987, 文字檔!U:V, 2, 0)),0,VLOOKUP($A$987, 文字檔!U:V, 2, 0))</f>
        <v>0</v>
      </c>
      <c r="N987">
        <f>IF(ISERROR(VLOOKUP($A$987, 文字檔!W:X, 2, 0)),0,VLOOKUP($A$987, 文字檔!W:X, 2, 0))</f>
        <v>0</v>
      </c>
      <c r="O987">
        <f>IF(ISERROR(VLOOKUP($A$987, 文字檔!Y:Z, 2, 0)),0,VLOOKUP($A$987, 文字檔!Y:Z, 2, 0))</f>
        <v>0</v>
      </c>
      <c r="P987">
        <f>IF(ISERROR(VLOOKUP($A$987, 文字檔!AA:AB, 2, 0)),0,VLOOKUP($A$987, 文字檔!AA:AB, 2, 0))</f>
        <v>0</v>
      </c>
    </row>
    <row r="988" spans="1:16" ht="16.2">
      <c r="A988" s="7">
        <v>44724</v>
      </c>
      <c r="B988" s="5">
        <f>SUMPRODUCT($C$2:$P$2,$C$988:$P$988)</f>
        <v>0</v>
      </c>
      <c r="C988" s="5">
        <f>IF(ISERROR(VLOOKUP($A$988, 文字檔!A:B, 2, 0)),0,VLOOKUP($A$988, 文字檔!A:B, 2, 0))</f>
        <v>0</v>
      </c>
      <c r="D988" s="5">
        <f>IF(ISERROR(VLOOKUP($A$988, 文字檔!C:D, 2, 0)),0,VLOOKUP($A$988, 文字檔!C:D, 2, 0))</f>
        <v>0</v>
      </c>
      <c r="E988" s="5">
        <f>IF(ISERROR(VLOOKUP($A$988, 文字檔!E:F, 2, 0)),0,VLOOKUP($A$988, 文字檔!E:F, 2, 0))</f>
        <v>0</v>
      </c>
      <c r="F988" s="5">
        <f>IF(ISERROR(VLOOKUP($A$988, 文字檔!G:H, 2, 0)),0,VLOOKUP($A$988, 文字檔!G:H, 2, 0))</f>
        <v>0</v>
      </c>
      <c r="G988" s="5">
        <f>IF(ISERROR(VLOOKUP($A$988, 文字檔!I:J, 2, 0)),0,VLOOKUP($A$988, 文字檔!I:J, 2, 0))</f>
        <v>0</v>
      </c>
      <c r="H988" s="5">
        <f>IF(ISERROR(VLOOKUP($A$988, 文字檔!K:L, 2, 0)),0,VLOOKUP($A$988, 文字檔!K:L, 2, 0))</f>
        <v>0</v>
      </c>
      <c r="I988" s="5">
        <f>IF(ISERROR(VLOOKUP($A$988, 文字檔!M:N, 2, 0)),0,VLOOKUP($A$988, 文字檔!M:N, 2, 0))</f>
        <v>0</v>
      </c>
      <c r="J988" s="5">
        <f>IF(ISERROR(VLOOKUP($A$988, 文字檔!O:P, 2, 0)),0,VLOOKUP($A$988, 文字檔!O:P, 2, 0))</f>
        <v>0</v>
      </c>
      <c r="K988">
        <f>IF(ISERROR(VLOOKUP($A$988, 文字檔!Q:R, 2, 0)),0,VLOOKUP($A$988, 文字檔!Q:R, 2, 0))</f>
        <v>0</v>
      </c>
      <c r="L988">
        <f>IF(ISERROR(VLOOKUP($A$988, 文字檔!S:T, 2, 0)),0,VLOOKUP($A$988, 文字檔!S:T, 2, 0))</f>
        <v>0</v>
      </c>
      <c r="M988">
        <f>IF(ISERROR(VLOOKUP($A$988, 文字檔!U:V, 2, 0)),0,VLOOKUP($A$988, 文字檔!U:V, 2, 0))</f>
        <v>0</v>
      </c>
      <c r="N988">
        <f>IF(ISERROR(VLOOKUP($A$988, 文字檔!W:X, 2, 0)),0,VLOOKUP($A$988, 文字檔!W:X, 2, 0))</f>
        <v>0</v>
      </c>
      <c r="O988">
        <f>IF(ISERROR(VLOOKUP($A$988, 文字檔!Y:Z, 2, 0)),0,VLOOKUP($A$988, 文字檔!Y:Z, 2, 0))</f>
        <v>0</v>
      </c>
      <c r="P988">
        <f>IF(ISERROR(VLOOKUP($A$988, 文字檔!AA:AB, 2, 0)),0,VLOOKUP($A$988, 文字檔!AA:AB, 2, 0))</f>
        <v>0</v>
      </c>
    </row>
    <row r="989" spans="1:16" ht="16.2">
      <c r="A989" s="7">
        <v>44725</v>
      </c>
      <c r="B989" s="5">
        <f>SUMPRODUCT($C$2:$P$2,$C$989:$P$989)</f>
        <v>197011.66</v>
      </c>
      <c r="C989" s="5">
        <f>IF(ISERROR(VLOOKUP($A$989, 文字檔!A:B, 2, 0)),0,VLOOKUP($A$989, 文字檔!A:B, 2, 0))</f>
        <v>0</v>
      </c>
      <c r="D989" s="5">
        <f>IF(ISERROR(VLOOKUP($A$989, 文字檔!C:D, 2, 0)),0,VLOOKUP($A$989, 文字檔!C:D, 2, 0))</f>
        <v>40100</v>
      </c>
      <c r="E989" s="5">
        <f>IF(ISERROR(VLOOKUP($A$989, 文字檔!E:F, 2, 0)),0,VLOOKUP($A$989, 文字檔!E:F, 2, 0))</f>
        <v>0</v>
      </c>
      <c r="F989" s="5">
        <f>IF(ISERROR(VLOOKUP($A$989, 文字檔!G:H, 2, 0)),0,VLOOKUP($A$989, 文字檔!G:H, 2, 0))</f>
        <v>0</v>
      </c>
      <c r="G989" s="5">
        <f>IF(ISERROR(VLOOKUP($A$989, 文字檔!I:J, 2, 0)),0,VLOOKUP($A$989, 文字檔!I:J, 2, 0))</f>
        <v>41100</v>
      </c>
      <c r="H989" s="5">
        <f>IF(ISERROR(VLOOKUP($A$989, 文字檔!K:L, 2, 0)),0,VLOOKUP($A$989, 文字檔!K:L, 2, 0))</f>
        <v>236.52</v>
      </c>
      <c r="I989" s="5">
        <f>IF(ISERROR(VLOOKUP($A$989, 文字檔!M:N, 2, 0)),0,VLOOKUP($A$989, 文字檔!M:N, 2, 0))</f>
        <v>0</v>
      </c>
      <c r="J989" s="5">
        <f>IF(ISERROR(VLOOKUP($A$989, 文字檔!O:P, 2, 0)),0,VLOOKUP($A$989, 文字檔!O:P, 2, 0))</f>
        <v>75.14</v>
      </c>
      <c r="K989">
        <f>IF(ISERROR(VLOOKUP($A$989, 文字檔!Q:R, 2, 0)),0,VLOOKUP($A$989, 文字檔!Q:R, 2, 0))</f>
        <v>0</v>
      </c>
      <c r="L989">
        <f>IF(ISERROR(VLOOKUP($A$989, 文字檔!S:T, 2, 0)),0,VLOOKUP($A$989, 文字檔!S:T, 2, 0))</f>
        <v>0</v>
      </c>
      <c r="M989">
        <f>IF(ISERROR(VLOOKUP($A$989, 文字檔!U:V, 2, 0)),0,VLOOKUP($A$989, 文字檔!U:V, 2, 0))</f>
        <v>83600</v>
      </c>
      <c r="N989">
        <f>IF(ISERROR(VLOOKUP($A$989, 文字檔!W:X, 2, 0)),0,VLOOKUP($A$989, 文字檔!W:X, 2, 0))</f>
        <v>0</v>
      </c>
      <c r="O989">
        <f>IF(ISERROR(VLOOKUP($A$989, 文字檔!Y:Z, 2, 0)),0,VLOOKUP($A$989, 文字檔!Y:Z, 2, 0))</f>
        <v>39800</v>
      </c>
      <c r="P989">
        <f>IF(ISERROR(VLOOKUP($A$989, 文字檔!AA:AB, 2, 0)),0,VLOOKUP($A$989, 文字檔!AA:AB, 2, 0))</f>
        <v>-7900</v>
      </c>
    </row>
    <row r="990" spans="1:16" ht="16.2">
      <c r="A990" s="7">
        <v>44726</v>
      </c>
      <c r="B990" s="5">
        <f>SUMPRODUCT($C$2:$P$2,$C$990:$P$990)</f>
        <v>71609.09</v>
      </c>
      <c r="C990" s="5">
        <f>IF(ISERROR(VLOOKUP($A$990, 文字檔!A:B, 2, 0)),0,VLOOKUP($A$990, 文字檔!A:B, 2, 0))</f>
        <v>20489.48</v>
      </c>
      <c r="D990" s="5">
        <f>IF(ISERROR(VLOOKUP($A$990, 文字檔!C:D, 2, 0)),0,VLOOKUP($A$990, 文字檔!C:D, 2, 0))</f>
        <v>0</v>
      </c>
      <c r="E990" s="5">
        <f>IF(ISERROR(VLOOKUP($A$990, 文字檔!E:F, 2, 0)),0,VLOOKUP($A$990, 文字檔!E:F, 2, 0))</f>
        <v>0</v>
      </c>
      <c r="F990" s="5">
        <f>IF(ISERROR(VLOOKUP($A$990, 文字檔!G:H, 2, 0)),0,VLOOKUP($A$990, 文字檔!G:H, 2, 0))</f>
        <v>0</v>
      </c>
      <c r="G990" s="5">
        <f>IF(ISERROR(VLOOKUP($A$990, 文字檔!I:J, 2, 0)),0,VLOOKUP($A$990, 文字檔!I:J, 2, 0))</f>
        <v>27900</v>
      </c>
      <c r="H990" s="5">
        <f>IF(ISERROR(VLOOKUP($A$990, 文字檔!K:L, 2, 0)),0,VLOOKUP($A$990, 文字檔!K:L, 2, 0))</f>
        <v>7919.61</v>
      </c>
      <c r="I990" s="5">
        <f>IF(ISERROR(VLOOKUP($A$990, 文字檔!M:N, 2, 0)),0,VLOOKUP($A$990, 文字檔!M:N, 2, 0))</f>
        <v>2100</v>
      </c>
      <c r="J990" s="5">
        <f>IF(ISERROR(VLOOKUP($A$990, 文字檔!O:P, 2, 0)),0,VLOOKUP($A$990, 文字檔!O:P, 2, 0))</f>
        <v>0</v>
      </c>
      <c r="K990">
        <f>IF(ISERROR(VLOOKUP($A$990, 文字檔!Q:R, 2, 0)),0,VLOOKUP($A$990, 文字檔!Q:R, 2, 0))</f>
        <v>0</v>
      </c>
      <c r="L990">
        <f>IF(ISERROR(VLOOKUP($A$990, 文字檔!S:T, 2, 0)),0,VLOOKUP($A$990, 文字檔!S:T, 2, 0))</f>
        <v>0</v>
      </c>
      <c r="M990">
        <f>IF(ISERROR(VLOOKUP($A$990, 文字檔!U:V, 2, 0)),0,VLOOKUP($A$990, 文字檔!U:V, 2, 0))</f>
        <v>-400</v>
      </c>
      <c r="N990">
        <f>IF(ISERROR(VLOOKUP($A$990, 文字檔!W:X, 2, 0)),0,VLOOKUP($A$990, 文字檔!W:X, 2, 0))</f>
        <v>-24200</v>
      </c>
      <c r="O990">
        <f>IF(ISERROR(VLOOKUP($A$990, 文字檔!Y:Z, 2, 0)),0,VLOOKUP($A$990, 文字檔!Y:Z, 2, 0))</f>
        <v>38200</v>
      </c>
      <c r="P990">
        <f>IF(ISERROR(VLOOKUP($A$990, 文字檔!AA:AB, 2, 0)),0,VLOOKUP($A$990, 文字檔!AA:AB, 2, 0))</f>
        <v>-400</v>
      </c>
    </row>
    <row r="991" spans="1:16" ht="16.2">
      <c r="A991" s="7">
        <v>44727</v>
      </c>
      <c r="B991" s="5">
        <f>SUMPRODUCT($C$2:$P$2,$C$991:$P$991)</f>
        <v>-56043</v>
      </c>
      <c r="C991" s="5">
        <f>IF(ISERROR(VLOOKUP($A$991, 文字檔!A:B, 2, 0)),0,VLOOKUP($A$991, 文字檔!A:B, 2, 0))</f>
        <v>0</v>
      </c>
      <c r="D991" s="5">
        <f>IF(ISERROR(VLOOKUP($A$991, 文字檔!C:D, 2, 0)),0,VLOOKUP($A$991, 文字檔!C:D, 2, 0))</f>
        <v>0</v>
      </c>
      <c r="E991" s="5">
        <f>IF(ISERROR(VLOOKUP($A$991, 文字檔!E:F, 2, 0)),0,VLOOKUP($A$991, 文字檔!E:F, 2, 0))</f>
        <v>0</v>
      </c>
      <c r="F991" s="5">
        <f>IF(ISERROR(VLOOKUP($A$991, 文字檔!G:H, 2, 0)),0,VLOOKUP($A$991, 文字檔!G:H, 2, 0))</f>
        <v>0</v>
      </c>
      <c r="G991" s="5">
        <f>IF(ISERROR(VLOOKUP($A$991, 文字檔!I:J, 2, 0)),0,VLOOKUP($A$991, 文字檔!I:J, 2, 0))</f>
        <v>0</v>
      </c>
      <c r="H991" s="5">
        <f>IF(ISERROR(VLOOKUP($A$991, 文字檔!K:L, 2, 0)),0,VLOOKUP($A$991, 文字檔!K:L, 2, 0))</f>
        <v>-18443</v>
      </c>
      <c r="I991" s="5">
        <f>IF(ISERROR(VLOOKUP($A$991, 文字檔!M:N, 2, 0)),0,VLOOKUP($A$991, 文字檔!M:N, 2, 0))</f>
        <v>-13900</v>
      </c>
      <c r="J991" s="5">
        <f>IF(ISERROR(VLOOKUP($A$991, 文字檔!O:P, 2, 0)),0,VLOOKUP($A$991, 文字檔!O:P, 2, 0))</f>
        <v>0</v>
      </c>
      <c r="K991">
        <f>IF(ISERROR(VLOOKUP($A$991, 文字檔!Q:R, 2, 0)),0,VLOOKUP($A$991, 文字檔!Q:R, 2, 0))</f>
        <v>0</v>
      </c>
      <c r="L991">
        <f>IF(ISERROR(VLOOKUP($A$991, 文字檔!S:T, 2, 0)),0,VLOOKUP($A$991, 文字檔!S:T, 2, 0))</f>
        <v>0</v>
      </c>
      <c r="M991">
        <f>IF(ISERROR(VLOOKUP($A$991, 文字檔!U:V, 2, 0)),0,VLOOKUP($A$991, 文字檔!U:V, 2, 0))</f>
        <v>-1900</v>
      </c>
      <c r="N991">
        <f>IF(ISERROR(VLOOKUP($A$991, 文字檔!W:X, 2, 0)),0,VLOOKUP($A$991, 文字檔!W:X, 2, 0))</f>
        <v>0</v>
      </c>
      <c r="O991">
        <f>IF(ISERROR(VLOOKUP($A$991, 文字檔!Y:Z, 2, 0)),0,VLOOKUP($A$991, 文字檔!Y:Z, 2, 0))</f>
        <v>-16900</v>
      </c>
      <c r="P991">
        <f>IF(ISERROR(VLOOKUP($A$991, 文字檔!AA:AB, 2, 0)),0,VLOOKUP($A$991, 文字檔!AA:AB, 2, 0))</f>
        <v>-4900</v>
      </c>
    </row>
    <row r="992" spans="1:16" ht="16.2">
      <c r="A992" s="7">
        <v>44728</v>
      </c>
      <c r="B992" s="5">
        <f>SUMPRODUCT($C$2:$P$2,$C$992:$P$992)</f>
        <v>112781.08</v>
      </c>
      <c r="C992" s="5">
        <f>IF(ISERROR(VLOOKUP($A$992, 文字檔!A:B, 2, 0)),0,VLOOKUP($A$992, 文字檔!A:B, 2, 0))</f>
        <v>42522.06</v>
      </c>
      <c r="D992" s="5">
        <f>IF(ISERROR(VLOOKUP($A$992, 文字檔!C:D, 2, 0)),0,VLOOKUP($A$992, 文字檔!C:D, 2, 0))</f>
        <v>0</v>
      </c>
      <c r="E992" s="5">
        <f>IF(ISERROR(VLOOKUP($A$992, 文字檔!E:F, 2, 0)),0,VLOOKUP($A$992, 文字檔!E:F, 2, 0))</f>
        <v>0</v>
      </c>
      <c r="F992" s="5">
        <f>IF(ISERROR(VLOOKUP($A$992, 文字檔!G:H, 2, 0)),0,VLOOKUP($A$992, 文字檔!G:H, 2, 0))</f>
        <v>0</v>
      </c>
      <c r="G992" s="5">
        <f>IF(ISERROR(VLOOKUP($A$992, 文字檔!I:J, 2, 0)),0,VLOOKUP($A$992, 文字檔!I:J, 2, 0))</f>
        <v>-19200</v>
      </c>
      <c r="H992" s="5">
        <f>IF(ISERROR(VLOOKUP($A$992, 文字檔!K:L, 2, 0)),0,VLOOKUP($A$992, 文字檔!K:L, 2, 0))</f>
        <v>0</v>
      </c>
      <c r="I992" s="5">
        <f>IF(ISERROR(VLOOKUP($A$992, 文字檔!M:N, 2, 0)),0,VLOOKUP($A$992, 文字檔!M:N, 2, 0))</f>
        <v>0</v>
      </c>
      <c r="J992" s="5">
        <f>IF(ISERROR(VLOOKUP($A$992, 文字檔!O:P, 2, 0)),0,VLOOKUP($A$992, 文字檔!O:P, 2, 0))</f>
        <v>0</v>
      </c>
      <c r="K992">
        <f>IF(ISERROR(VLOOKUP($A$992, 文字檔!Q:R, 2, 0)),0,VLOOKUP($A$992, 文字檔!Q:R, 2, 0))</f>
        <v>0</v>
      </c>
      <c r="L992">
        <f>IF(ISERROR(VLOOKUP($A$992, 文字檔!S:T, 2, 0)),0,VLOOKUP($A$992, 文字檔!S:T, 2, 0))</f>
        <v>14659.02</v>
      </c>
      <c r="M992">
        <f>IF(ISERROR(VLOOKUP($A$992, 文字檔!U:V, 2, 0)),0,VLOOKUP($A$992, 文字檔!U:V, 2, 0))</f>
        <v>25700</v>
      </c>
      <c r="N992">
        <f>IF(ISERROR(VLOOKUP($A$992, 文字檔!W:X, 2, 0)),0,VLOOKUP($A$992, 文字檔!W:X, 2, 0))</f>
        <v>0</v>
      </c>
      <c r="O992">
        <f>IF(ISERROR(VLOOKUP($A$992, 文字檔!Y:Z, 2, 0)),0,VLOOKUP($A$992, 文字檔!Y:Z, 2, 0))</f>
        <v>0</v>
      </c>
      <c r="P992">
        <f>IF(ISERROR(VLOOKUP($A$992, 文字檔!AA:AB, 2, 0)),0,VLOOKUP($A$992, 文字檔!AA:AB, 2, 0))</f>
        <v>49100</v>
      </c>
    </row>
    <row r="993" spans="1:16" ht="16.2">
      <c r="A993" s="7">
        <v>44729</v>
      </c>
      <c r="B993" s="5">
        <f>SUMPRODUCT($C$2:$P$2,$C$993:$P$993)</f>
        <v>48586.35</v>
      </c>
      <c r="C993" s="5">
        <f>IF(ISERROR(VLOOKUP($A$993, 文字檔!A:B, 2, 0)),0,VLOOKUP($A$993, 文字檔!A:B, 2, 0))</f>
        <v>0</v>
      </c>
      <c r="D993" s="5">
        <f>IF(ISERROR(VLOOKUP($A$993, 文字檔!C:D, 2, 0)),0,VLOOKUP($A$993, 文字檔!C:D, 2, 0))</f>
        <v>0</v>
      </c>
      <c r="E993" s="5">
        <f>IF(ISERROR(VLOOKUP($A$993, 文字檔!E:F, 2, 0)),0,VLOOKUP($A$993, 文字檔!E:F, 2, 0))</f>
        <v>0</v>
      </c>
      <c r="F993" s="5">
        <f>IF(ISERROR(VLOOKUP($A$993, 文字檔!G:H, 2, 0)),0,VLOOKUP($A$993, 文字檔!G:H, 2, 0))</f>
        <v>0</v>
      </c>
      <c r="G993" s="5">
        <f>IF(ISERROR(VLOOKUP($A$993, 文字檔!I:J, 2, 0)),0,VLOOKUP($A$993, 文字檔!I:J, 2, 0))</f>
        <v>0</v>
      </c>
      <c r="H993" s="5">
        <f>IF(ISERROR(VLOOKUP($A$993, 文字檔!K:L, 2, 0)),0,VLOOKUP($A$993, 文字檔!K:L, 2, 0))</f>
        <v>-17113.650000000001</v>
      </c>
      <c r="I993" s="5">
        <f>IF(ISERROR(VLOOKUP($A$993, 文字檔!M:N, 2, 0)),0,VLOOKUP($A$993, 文字檔!M:N, 2, 0))</f>
        <v>0</v>
      </c>
      <c r="J993" s="5">
        <f>IF(ISERROR(VLOOKUP($A$993, 文字檔!O:P, 2, 0)),0,VLOOKUP($A$993, 文字檔!O:P, 2, 0))</f>
        <v>0</v>
      </c>
      <c r="K993">
        <f>IF(ISERROR(VLOOKUP($A$993, 文字檔!Q:R, 2, 0)),0,VLOOKUP($A$993, 文字檔!Q:R, 2, 0))</f>
        <v>0</v>
      </c>
      <c r="L993">
        <f>IF(ISERROR(VLOOKUP($A$993, 文字檔!S:T, 2, 0)),0,VLOOKUP($A$993, 文字檔!S:T, 2, 0))</f>
        <v>0</v>
      </c>
      <c r="M993">
        <f>IF(ISERROR(VLOOKUP($A$993, 文字檔!U:V, 2, 0)),0,VLOOKUP($A$993, 文字檔!U:V, 2, 0))</f>
        <v>42000</v>
      </c>
      <c r="N993">
        <f>IF(ISERROR(VLOOKUP($A$993, 文字檔!W:X, 2, 0)),0,VLOOKUP($A$993, 文字檔!W:X, 2, 0))</f>
        <v>0</v>
      </c>
      <c r="O993">
        <f>IF(ISERROR(VLOOKUP($A$993, 文字檔!Y:Z, 2, 0)),0,VLOOKUP($A$993, 文字檔!Y:Z, 2, 0))</f>
        <v>100</v>
      </c>
      <c r="P993">
        <f>IF(ISERROR(VLOOKUP($A$993, 文字檔!AA:AB, 2, 0)),0,VLOOKUP($A$993, 文字檔!AA:AB, 2, 0))</f>
        <v>23600</v>
      </c>
    </row>
    <row r="994" spans="1:16" ht="16.2">
      <c r="A994" s="7">
        <v>44730</v>
      </c>
      <c r="B994" s="5">
        <f>SUMPRODUCT($C$2:$P$2,$C$994:$P$994)</f>
        <v>0</v>
      </c>
      <c r="C994" s="5">
        <f>IF(ISERROR(VLOOKUP($A$994, 文字檔!A:B, 2, 0)),0,VLOOKUP($A$994, 文字檔!A:B, 2, 0))</f>
        <v>0</v>
      </c>
      <c r="D994" s="5">
        <f>IF(ISERROR(VLOOKUP($A$994, 文字檔!C:D, 2, 0)),0,VLOOKUP($A$994, 文字檔!C:D, 2, 0))</f>
        <v>0</v>
      </c>
      <c r="E994" s="5">
        <f>IF(ISERROR(VLOOKUP($A$994, 文字檔!E:F, 2, 0)),0,VLOOKUP($A$994, 文字檔!E:F, 2, 0))</f>
        <v>0</v>
      </c>
      <c r="F994" s="5">
        <f>IF(ISERROR(VLOOKUP($A$994, 文字檔!G:H, 2, 0)),0,VLOOKUP($A$994, 文字檔!G:H, 2, 0))</f>
        <v>0</v>
      </c>
      <c r="G994" s="5">
        <f>IF(ISERROR(VLOOKUP($A$994, 文字檔!I:J, 2, 0)),0,VLOOKUP($A$994, 文字檔!I:J, 2, 0))</f>
        <v>0</v>
      </c>
      <c r="H994" s="5">
        <f>IF(ISERROR(VLOOKUP($A$994, 文字檔!K:L, 2, 0)),0,VLOOKUP($A$994, 文字檔!K:L, 2, 0))</f>
        <v>0</v>
      </c>
      <c r="I994" s="5">
        <f>IF(ISERROR(VLOOKUP($A$994, 文字檔!M:N, 2, 0)),0,VLOOKUP($A$994, 文字檔!M:N, 2, 0))</f>
        <v>0</v>
      </c>
      <c r="J994" s="5">
        <f>IF(ISERROR(VLOOKUP($A$994, 文字檔!O:P, 2, 0)),0,VLOOKUP($A$994, 文字檔!O:P, 2, 0))</f>
        <v>0</v>
      </c>
      <c r="K994">
        <f>IF(ISERROR(VLOOKUP($A$994, 文字檔!Q:R, 2, 0)),0,VLOOKUP($A$994, 文字檔!Q:R, 2, 0))</f>
        <v>0</v>
      </c>
      <c r="L994">
        <f>IF(ISERROR(VLOOKUP($A$994, 文字檔!S:T, 2, 0)),0,VLOOKUP($A$994, 文字檔!S:T, 2, 0))</f>
        <v>0</v>
      </c>
      <c r="M994">
        <f>IF(ISERROR(VLOOKUP($A$994, 文字檔!U:V, 2, 0)),0,VLOOKUP($A$994, 文字檔!U:V, 2, 0))</f>
        <v>0</v>
      </c>
      <c r="N994">
        <f>IF(ISERROR(VLOOKUP($A$994, 文字檔!W:X, 2, 0)),0,VLOOKUP($A$994, 文字檔!W:X, 2, 0))</f>
        <v>0</v>
      </c>
      <c r="O994">
        <f>IF(ISERROR(VLOOKUP($A$994, 文字檔!Y:Z, 2, 0)),0,VLOOKUP($A$994, 文字檔!Y:Z, 2, 0))</f>
        <v>0</v>
      </c>
      <c r="P994">
        <f>IF(ISERROR(VLOOKUP($A$994, 文字檔!AA:AB, 2, 0)),0,VLOOKUP($A$994, 文字檔!AA:AB, 2, 0))</f>
        <v>0</v>
      </c>
    </row>
    <row r="995" spans="1:16" ht="16.2">
      <c r="A995" s="7">
        <v>44731</v>
      </c>
      <c r="B995" s="5">
        <f>SUMPRODUCT($C$2:$P$2,$C$995:$P$995)</f>
        <v>0</v>
      </c>
      <c r="C995" s="5">
        <f>IF(ISERROR(VLOOKUP($A$995, 文字檔!A:B, 2, 0)),0,VLOOKUP($A$995, 文字檔!A:B, 2, 0))</f>
        <v>0</v>
      </c>
      <c r="D995" s="5">
        <f>IF(ISERROR(VLOOKUP($A$995, 文字檔!C:D, 2, 0)),0,VLOOKUP($A$995, 文字檔!C:D, 2, 0))</f>
        <v>0</v>
      </c>
      <c r="E995" s="5">
        <f>IF(ISERROR(VLOOKUP($A$995, 文字檔!E:F, 2, 0)),0,VLOOKUP($A$995, 文字檔!E:F, 2, 0))</f>
        <v>0</v>
      </c>
      <c r="F995" s="5">
        <f>IF(ISERROR(VLOOKUP($A$995, 文字檔!G:H, 2, 0)),0,VLOOKUP($A$995, 文字檔!G:H, 2, 0))</f>
        <v>0</v>
      </c>
      <c r="G995" s="5">
        <f>IF(ISERROR(VLOOKUP($A$995, 文字檔!I:J, 2, 0)),0,VLOOKUP($A$995, 文字檔!I:J, 2, 0))</f>
        <v>0</v>
      </c>
      <c r="H995" s="5">
        <f>IF(ISERROR(VLOOKUP($A$995, 文字檔!K:L, 2, 0)),0,VLOOKUP($A$995, 文字檔!K:L, 2, 0))</f>
        <v>0</v>
      </c>
      <c r="I995" s="5">
        <f>IF(ISERROR(VLOOKUP($A$995, 文字檔!M:N, 2, 0)),0,VLOOKUP($A$995, 文字檔!M:N, 2, 0))</f>
        <v>0</v>
      </c>
      <c r="J995" s="5">
        <f>IF(ISERROR(VLOOKUP($A$995, 文字檔!O:P, 2, 0)),0,VLOOKUP($A$995, 文字檔!O:P, 2, 0))</f>
        <v>0</v>
      </c>
      <c r="K995">
        <f>IF(ISERROR(VLOOKUP($A$995, 文字檔!Q:R, 2, 0)),0,VLOOKUP($A$995, 文字檔!Q:R, 2, 0))</f>
        <v>0</v>
      </c>
      <c r="L995">
        <f>IF(ISERROR(VLOOKUP($A$995, 文字檔!S:T, 2, 0)),0,VLOOKUP($A$995, 文字檔!S:T, 2, 0))</f>
        <v>0</v>
      </c>
      <c r="M995">
        <f>IF(ISERROR(VLOOKUP($A$995, 文字檔!U:V, 2, 0)),0,VLOOKUP($A$995, 文字檔!U:V, 2, 0))</f>
        <v>0</v>
      </c>
      <c r="N995">
        <f>IF(ISERROR(VLOOKUP($A$995, 文字檔!W:X, 2, 0)),0,VLOOKUP($A$995, 文字檔!W:X, 2, 0))</f>
        <v>0</v>
      </c>
      <c r="O995">
        <f>IF(ISERROR(VLOOKUP($A$995, 文字檔!Y:Z, 2, 0)),0,VLOOKUP($A$995, 文字檔!Y:Z, 2, 0))</f>
        <v>0</v>
      </c>
      <c r="P995">
        <f>IF(ISERROR(VLOOKUP($A$995, 文字檔!AA:AB, 2, 0)),0,VLOOKUP($A$995, 文字檔!AA:AB, 2, 0))</f>
        <v>0</v>
      </c>
    </row>
    <row r="996" spans="1:16" ht="16.2">
      <c r="A996" s="7">
        <v>44732</v>
      </c>
      <c r="B996" s="5">
        <f>SUMPRODUCT($C$2:$P$2,$C$996:$P$996)</f>
        <v>69389.38</v>
      </c>
      <c r="C996" s="5">
        <f>IF(ISERROR(VLOOKUP($A$996, 文字檔!A:B, 2, 0)),0,VLOOKUP($A$996, 文字檔!A:B, 2, 0))</f>
        <v>-23206.15</v>
      </c>
      <c r="D996" s="5">
        <f>IF(ISERROR(VLOOKUP($A$996, 文字檔!C:D, 2, 0)),0,VLOOKUP($A$996, 文字檔!C:D, 2, 0))</f>
        <v>0</v>
      </c>
      <c r="E996" s="5">
        <f>IF(ISERROR(VLOOKUP($A$996, 文字檔!E:F, 2, 0)),0,VLOOKUP($A$996, 文字檔!E:F, 2, 0))</f>
        <v>0</v>
      </c>
      <c r="F996" s="5">
        <f>IF(ISERROR(VLOOKUP($A$996, 文字檔!G:H, 2, 0)),0,VLOOKUP($A$996, 文字檔!G:H, 2, 0))</f>
        <v>0</v>
      </c>
      <c r="G996" s="5">
        <f>IF(ISERROR(VLOOKUP($A$996, 文字檔!I:J, 2, 0)),0,VLOOKUP($A$996, 文字檔!I:J, 2, 0))</f>
        <v>-21000</v>
      </c>
      <c r="H996" s="5">
        <f>IF(ISERROR(VLOOKUP($A$996, 文字檔!K:L, 2, 0)),0,VLOOKUP($A$996, 文字檔!K:L, 2, 0))</f>
        <v>0</v>
      </c>
      <c r="I996" s="5">
        <f>IF(ISERROR(VLOOKUP($A$996, 文字檔!M:N, 2, 0)),0,VLOOKUP($A$996, 文字檔!M:N, 2, 0))</f>
        <v>0</v>
      </c>
      <c r="J996" s="5">
        <f>IF(ISERROR(VLOOKUP($A$996, 文字檔!O:P, 2, 0)),0,VLOOKUP($A$996, 文字檔!O:P, 2, 0))</f>
        <v>0</v>
      </c>
      <c r="K996">
        <f>IF(ISERROR(VLOOKUP($A$996, 文字檔!Q:R, 2, 0)),0,VLOOKUP($A$996, 文字檔!Q:R, 2, 0))</f>
        <v>0</v>
      </c>
      <c r="L996">
        <f>IF(ISERROR(VLOOKUP($A$996, 文字檔!S:T, 2, 0)),0,VLOOKUP($A$996, 文字檔!S:T, 2, 0))</f>
        <v>12095.53</v>
      </c>
      <c r="M996">
        <f>IF(ISERROR(VLOOKUP($A$996, 文字檔!U:V, 2, 0)),0,VLOOKUP($A$996, 文字檔!U:V, 2, 0))</f>
        <v>32400</v>
      </c>
      <c r="N996">
        <f>IF(ISERROR(VLOOKUP($A$996, 文字檔!W:X, 2, 0)),0,VLOOKUP($A$996, 文字檔!W:X, 2, 0))</f>
        <v>4300</v>
      </c>
      <c r="O996">
        <f>IF(ISERROR(VLOOKUP($A$996, 文字檔!Y:Z, 2, 0)),0,VLOOKUP($A$996, 文字檔!Y:Z, 2, 0))</f>
        <v>32400</v>
      </c>
      <c r="P996">
        <f>IF(ISERROR(VLOOKUP($A$996, 文字檔!AA:AB, 2, 0)),0,VLOOKUP($A$996, 文字檔!AA:AB, 2, 0))</f>
        <v>32400</v>
      </c>
    </row>
    <row r="997" spans="1:16" ht="16.2">
      <c r="A997" s="7">
        <v>44733</v>
      </c>
      <c r="B997" s="5">
        <f>SUMPRODUCT($C$2:$P$2,$C$997:$P$997)</f>
        <v>15800.5</v>
      </c>
      <c r="C997" s="5">
        <f>IF(ISERROR(VLOOKUP($A$997, 文字檔!A:B, 2, 0)),0,VLOOKUP($A$997, 文字檔!A:B, 2, 0))</f>
        <v>14967.72</v>
      </c>
      <c r="D997" s="5">
        <f>IF(ISERROR(VLOOKUP($A$997, 文字檔!C:D, 2, 0)),0,VLOOKUP($A$997, 文字檔!C:D, 2, 0))</f>
        <v>0</v>
      </c>
      <c r="E997" s="5">
        <f>IF(ISERROR(VLOOKUP($A$997, 文字檔!E:F, 2, 0)),0,VLOOKUP($A$997, 文字檔!E:F, 2, 0))</f>
        <v>0</v>
      </c>
      <c r="F997" s="5">
        <f>IF(ISERROR(VLOOKUP($A$997, 文字檔!G:H, 2, 0)),0,VLOOKUP($A$997, 文字檔!G:H, 2, 0))</f>
        <v>0</v>
      </c>
      <c r="G997" s="5">
        <f>IF(ISERROR(VLOOKUP($A$997, 文字檔!I:J, 2, 0)),0,VLOOKUP($A$997, 文字檔!I:J, 2, 0))</f>
        <v>49700</v>
      </c>
      <c r="H997" s="5">
        <f>IF(ISERROR(VLOOKUP($A$997, 文字檔!K:L, 2, 0)),0,VLOOKUP($A$997, 文字檔!K:L, 2, 0))</f>
        <v>17342.650000000001</v>
      </c>
      <c r="I997" s="5">
        <f>IF(ISERROR(VLOOKUP($A$997, 文字檔!M:N, 2, 0)),0,VLOOKUP($A$997, 文字檔!M:N, 2, 0))</f>
        <v>35700</v>
      </c>
      <c r="J997" s="5">
        <f>IF(ISERROR(VLOOKUP($A$997, 文字檔!O:P, 2, 0)),0,VLOOKUP($A$997, 文字檔!O:P, 2, 0))</f>
        <v>0</v>
      </c>
      <c r="K997">
        <f>IF(ISERROR(VLOOKUP($A$997, 文字檔!Q:R, 2, 0)),0,VLOOKUP($A$997, 文字檔!Q:R, 2, 0))</f>
        <v>0</v>
      </c>
      <c r="L997">
        <f>IF(ISERROR(VLOOKUP($A$997, 文字檔!S:T, 2, 0)),0,VLOOKUP($A$997, 文字檔!S:T, 2, 0))</f>
        <v>-13909.87</v>
      </c>
      <c r="M997">
        <f>IF(ISERROR(VLOOKUP($A$997, 文字檔!U:V, 2, 0)),0,VLOOKUP($A$997, 文字檔!U:V, 2, 0))</f>
        <v>-49000</v>
      </c>
      <c r="N997">
        <f>IF(ISERROR(VLOOKUP($A$997, 文字檔!W:X, 2, 0)),0,VLOOKUP($A$997, 文字檔!W:X, 2, 0))</f>
        <v>-13100</v>
      </c>
      <c r="O997">
        <f>IF(ISERROR(VLOOKUP($A$997, 文字檔!Y:Z, 2, 0)),0,VLOOKUP($A$997, 文字檔!Y:Z, 2, 0))</f>
        <v>30800</v>
      </c>
      <c r="P997">
        <f>IF(ISERROR(VLOOKUP($A$997, 文字檔!AA:AB, 2, 0)),0,VLOOKUP($A$997, 文字檔!AA:AB, 2, 0))</f>
        <v>-56700</v>
      </c>
    </row>
    <row r="998" spans="1:16" ht="16.2">
      <c r="A998" s="7">
        <v>44734</v>
      </c>
      <c r="B998" s="5">
        <f>SUMPRODUCT($C$2:$P$2,$C$998:$P$998)</f>
        <v>95120.540000000008</v>
      </c>
      <c r="C998" s="5">
        <f>IF(ISERROR(VLOOKUP($A$998, 文字檔!A:B, 2, 0)),0,VLOOKUP($A$998, 文字檔!A:B, 2, 0))</f>
        <v>6497.75</v>
      </c>
      <c r="D998" s="5">
        <f>IF(ISERROR(VLOOKUP($A$998, 文字檔!C:D, 2, 0)),0,VLOOKUP($A$998, 文字檔!C:D, 2, 0))</f>
        <v>0</v>
      </c>
      <c r="E998" s="5">
        <f>IF(ISERROR(VLOOKUP($A$998, 文字檔!E:F, 2, 0)),0,VLOOKUP($A$998, 文字檔!E:F, 2, 0))</f>
        <v>0</v>
      </c>
      <c r="F998" s="5">
        <f>IF(ISERROR(VLOOKUP($A$998, 文字檔!G:H, 2, 0)),0,VLOOKUP($A$998, 文字檔!G:H, 2, 0))</f>
        <v>0</v>
      </c>
      <c r="G998" s="5">
        <f>IF(ISERROR(VLOOKUP($A$998, 文字檔!I:J, 2, 0)),0,VLOOKUP($A$998, 文字檔!I:J, 2, 0))</f>
        <v>9300</v>
      </c>
      <c r="H998" s="5">
        <f>IF(ISERROR(VLOOKUP($A$998, 文字檔!K:L, 2, 0)),0,VLOOKUP($A$998, 文字檔!K:L, 2, 0))</f>
        <v>11338.21</v>
      </c>
      <c r="I998" s="5">
        <f>IF(ISERROR(VLOOKUP($A$998, 文字檔!M:N, 2, 0)),0,VLOOKUP($A$998, 文字檔!M:N, 2, 0))</f>
        <v>-51100</v>
      </c>
      <c r="J998" s="5">
        <f>IF(ISERROR(VLOOKUP($A$998, 文字檔!O:P, 2, 0)),0,VLOOKUP($A$998, 文字檔!O:P, 2, 0))</f>
        <v>88184.58</v>
      </c>
      <c r="K998">
        <f>IF(ISERROR(VLOOKUP($A$998, 文字檔!Q:R, 2, 0)),0,VLOOKUP($A$998, 文字檔!Q:R, 2, 0))</f>
        <v>0</v>
      </c>
      <c r="L998">
        <f>IF(ISERROR(VLOOKUP($A$998, 文字檔!S:T, 2, 0)),0,VLOOKUP($A$998, 文字檔!S:T, 2, 0))</f>
        <v>0</v>
      </c>
      <c r="M998">
        <f>IF(ISERROR(VLOOKUP($A$998, 文字檔!U:V, 2, 0)),0,VLOOKUP($A$998, 文字檔!U:V, 2, 0))</f>
        <v>5800</v>
      </c>
      <c r="N998">
        <f>IF(ISERROR(VLOOKUP($A$998, 文字檔!W:X, 2, 0)),0,VLOOKUP($A$998, 文字檔!W:X, 2, 0))</f>
        <v>0</v>
      </c>
      <c r="O998">
        <f>IF(ISERROR(VLOOKUP($A$998, 文字檔!Y:Z, 2, 0)),0,VLOOKUP($A$998, 文字檔!Y:Z, 2, 0))</f>
        <v>-2000</v>
      </c>
      <c r="P998">
        <f>IF(ISERROR(VLOOKUP($A$998, 文字檔!AA:AB, 2, 0)),0,VLOOKUP($A$998, 文字檔!AA:AB, 2, 0))</f>
        <v>27100</v>
      </c>
    </row>
    <row r="999" spans="1:16" ht="16.2">
      <c r="A999" s="7">
        <v>44735</v>
      </c>
      <c r="B999" s="5">
        <f>SUMPRODUCT($C$2:$P$2,$C$999:$P$999)</f>
        <v>-32900.81</v>
      </c>
      <c r="C999" s="5">
        <f>IF(ISERROR(VLOOKUP($A$999, 文字檔!A:B, 2, 0)),0,VLOOKUP($A$999, 文字檔!A:B, 2, 0))</f>
        <v>0</v>
      </c>
      <c r="D999" s="5">
        <f>IF(ISERROR(VLOOKUP($A$999, 文字檔!C:D, 2, 0)),0,VLOOKUP($A$999, 文字檔!C:D, 2, 0))</f>
        <v>0</v>
      </c>
      <c r="E999" s="5">
        <f>IF(ISERROR(VLOOKUP($A$999, 文字檔!E:F, 2, 0)),0,VLOOKUP($A$999, 文字檔!E:F, 2, 0))</f>
        <v>0</v>
      </c>
      <c r="F999" s="5">
        <f>IF(ISERROR(VLOOKUP($A$999, 文字檔!G:H, 2, 0)),0,VLOOKUP($A$999, 文字檔!G:H, 2, 0))</f>
        <v>0</v>
      </c>
      <c r="G999" s="5">
        <f>IF(ISERROR(VLOOKUP($A$999, 文字檔!I:J, 2, 0)),0,VLOOKUP($A$999, 文字檔!I:J, 2, 0))</f>
        <v>0</v>
      </c>
      <c r="H999" s="5">
        <f>IF(ISERROR(VLOOKUP($A$999, 文字檔!K:L, 2, 0)),0,VLOOKUP($A$999, 文字檔!K:L, 2, 0))</f>
        <v>0</v>
      </c>
      <c r="I999" s="5">
        <f>IF(ISERROR(VLOOKUP($A$999, 文字檔!M:N, 2, 0)),0,VLOOKUP($A$999, 文字檔!M:N, 2, 0))</f>
        <v>-52800</v>
      </c>
      <c r="J999" s="5">
        <f>IF(ISERROR(VLOOKUP($A$999, 文字檔!O:P, 2, 0)),0,VLOOKUP($A$999, 文字檔!O:P, 2, 0))</f>
        <v>0</v>
      </c>
      <c r="K999">
        <f>IF(ISERROR(VLOOKUP($A$999, 文字檔!Q:R, 2, 0)),0,VLOOKUP($A$999, 文字檔!Q:R, 2, 0))</f>
        <v>0</v>
      </c>
      <c r="L999">
        <f>IF(ISERROR(VLOOKUP($A$999, 文字檔!S:T, 2, 0)),0,VLOOKUP($A$999, 文字檔!S:T, 2, 0))</f>
        <v>17699.189999999999</v>
      </c>
      <c r="M999">
        <f>IF(ISERROR(VLOOKUP($A$999, 文字檔!U:V, 2, 0)),0,VLOOKUP($A$999, 文字檔!U:V, 2, 0))</f>
        <v>14800</v>
      </c>
      <c r="N999">
        <f>IF(ISERROR(VLOOKUP($A$999, 文字檔!W:X, 2, 0)),0,VLOOKUP($A$999, 文字檔!W:X, 2, 0))</f>
        <v>0</v>
      </c>
      <c r="O999">
        <f>IF(ISERROR(VLOOKUP($A$999, 文字檔!Y:Z, 2, 0)),0,VLOOKUP($A$999, 文字檔!Y:Z, 2, 0))</f>
        <v>-27400</v>
      </c>
      <c r="P999">
        <f>IF(ISERROR(VLOOKUP($A$999, 文字檔!AA:AB, 2, 0)),0,VLOOKUP($A$999, 文字檔!AA:AB, 2, 0))</f>
        <v>14800</v>
      </c>
    </row>
    <row r="1000" spans="1:16" ht="16.2">
      <c r="A1000" s="7">
        <v>44736</v>
      </c>
      <c r="B1000" s="5">
        <f>SUMPRODUCT($C$2:$P$2,$C$1000:$P$1000)</f>
        <v>-103811.64</v>
      </c>
      <c r="C1000" s="5">
        <f>IF(ISERROR(VLOOKUP($A$1000, 文字檔!A:B, 2, 0)),0,VLOOKUP($A$1000, 文字檔!A:B, 2, 0))</f>
        <v>-34611.64</v>
      </c>
      <c r="D1000" s="5">
        <f>IF(ISERROR(VLOOKUP($A$1000, 文字檔!C:D, 2, 0)),0,VLOOKUP($A$1000, 文字檔!C:D, 2, 0))</f>
        <v>0</v>
      </c>
      <c r="E1000" s="5">
        <f>IF(ISERROR(VLOOKUP($A$1000, 文字檔!E:F, 2, 0)),0,VLOOKUP($A$1000, 文字檔!E:F, 2, 0))</f>
        <v>0</v>
      </c>
      <c r="F1000" s="5">
        <f>IF(ISERROR(VLOOKUP($A$1000, 文字檔!G:H, 2, 0)),0,VLOOKUP($A$1000, 文字檔!G:H, 2, 0))</f>
        <v>0</v>
      </c>
      <c r="G1000" s="5">
        <f>IF(ISERROR(VLOOKUP($A$1000, 文字檔!I:J, 2, 0)),0,VLOOKUP($A$1000, 文字檔!I:J, 2, 0))</f>
        <v>0</v>
      </c>
      <c r="H1000" s="5">
        <f>IF(ISERROR(VLOOKUP($A$1000, 文字檔!K:L, 2, 0)),0,VLOOKUP($A$1000, 文字檔!K:L, 2, 0))</f>
        <v>0</v>
      </c>
      <c r="I1000" s="5">
        <f>IF(ISERROR(VLOOKUP($A$1000, 文字檔!M:N, 2, 0)),0,VLOOKUP($A$1000, 文字檔!M:N, 2, 0))</f>
        <v>0</v>
      </c>
      <c r="J1000" s="5">
        <f>IF(ISERROR(VLOOKUP($A$1000, 文字檔!O:P, 2, 0)),0,VLOOKUP($A$1000, 文字檔!O:P, 2, 0))</f>
        <v>0</v>
      </c>
      <c r="K1000">
        <f>IF(ISERROR(VLOOKUP($A$1000, 文字檔!Q:R, 2, 0)),0,VLOOKUP($A$1000, 文字檔!Q:R, 2, 0))</f>
        <v>0</v>
      </c>
      <c r="L1000">
        <f>IF(ISERROR(VLOOKUP($A$1000, 文字檔!S:T, 2, 0)),0,VLOOKUP($A$1000, 文字檔!S:T, 2, 0))</f>
        <v>0</v>
      </c>
      <c r="M1000">
        <f>IF(ISERROR(VLOOKUP($A$1000, 文字檔!U:V, 2, 0)),0,VLOOKUP($A$1000, 文字檔!U:V, 2, 0))</f>
        <v>-24000</v>
      </c>
      <c r="N1000">
        <f>IF(ISERROR(VLOOKUP($A$1000, 文字檔!W:X, 2, 0)),0,VLOOKUP($A$1000, 文字檔!W:X, 2, 0))</f>
        <v>-8900</v>
      </c>
      <c r="O1000">
        <f>IF(ISERROR(VLOOKUP($A$1000, 文字檔!Y:Z, 2, 0)),0,VLOOKUP($A$1000, 文字檔!Y:Z, 2, 0))</f>
        <v>-12300</v>
      </c>
      <c r="P1000">
        <f>IF(ISERROR(VLOOKUP($A$1000, 文字檔!AA:AB, 2, 0)),0,VLOOKUP($A$1000, 文字檔!AA:AB, 2, 0))</f>
        <v>-24000</v>
      </c>
    </row>
    <row r="1001" spans="1:16" ht="16.2">
      <c r="A1001" s="7">
        <v>44737</v>
      </c>
      <c r="B1001" s="5">
        <f>SUMPRODUCT($C$2:$P$2,$C$1001:$P$1001)</f>
        <v>0</v>
      </c>
      <c r="C1001" s="5">
        <f>IF(ISERROR(VLOOKUP($A$1001, 文字檔!A:B, 2, 0)),0,VLOOKUP($A$1001, 文字檔!A:B, 2, 0))</f>
        <v>0</v>
      </c>
      <c r="D1001" s="5">
        <f>IF(ISERROR(VLOOKUP($A$1001, 文字檔!C:D, 2, 0)),0,VLOOKUP($A$1001, 文字檔!C:D, 2, 0))</f>
        <v>0</v>
      </c>
      <c r="E1001" s="5">
        <f>IF(ISERROR(VLOOKUP($A$1001, 文字檔!E:F, 2, 0)),0,VLOOKUP($A$1001, 文字檔!E:F, 2, 0))</f>
        <v>0</v>
      </c>
      <c r="F1001" s="5">
        <f>IF(ISERROR(VLOOKUP($A$1001, 文字檔!G:H, 2, 0)),0,VLOOKUP($A$1001, 文字檔!G:H, 2, 0))</f>
        <v>0</v>
      </c>
      <c r="G1001" s="5">
        <f>IF(ISERROR(VLOOKUP($A$1001, 文字檔!I:J, 2, 0)),0,VLOOKUP($A$1001, 文字檔!I:J, 2, 0))</f>
        <v>0</v>
      </c>
      <c r="H1001" s="5">
        <f>IF(ISERROR(VLOOKUP($A$1001, 文字檔!K:L, 2, 0)),0,VLOOKUP($A$1001, 文字檔!K:L, 2, 0))</f>
        <v>0</v>
      </c>
      <c r="I1001" s="5">
        <f>IF(ISERROR(VLOOKUP($A$1001, 文字檔!M:N, 2, 0)),0,VLOOKUP($A$1001, 文字檔!M:N, 2, 0))</f>
        <v>0</v>
      </c>
      <c r="J1001" s="5">
        <f>IF(ISERROR(VLOOKUP($A$1001, 文字檔!O:P, 2, 0)),0,VLOOKUP($A$1001, 文字檔!O:P, 2, 0))</f>
        <v>0</v>
      </c>
      <c r="K1001">
        <f>IF(ISERROR(VLOOKUP($A$1001, 文字檔!Q:R, 2, 0)),0,VLOOKUP($A$1001, 文字檔!Q:R, 2, 0))</f>
        <v>0</v>
      </c>
      <c r="L1001">
        <f>IF(ISERROR(VLOOKUP($A$1001, 文字檔!S:T, 2, 0)),0,VLOOKUP($A$1001, 文字檔!S:T, 2, 0))</f>
        <v>0</v>
      </c>
      <c r="M1001">
        <f>IF(ISERROR(VLOOKUP($A$1001, 文字檔!U:V, 2, 0)),0,VLOOKUP($A$1001, 文字檔!U:V, 2, 0))</f>
        <v>0</v>
      </c>
      <c r="N1001">
        <f>IF(ISERROR(VLOOKUP($A$1001, 文字檔!W:X, 2, 0)),0,VLOOKUP($A$1001, 文字檔!W:X, 2, 0))</f>
        <v>0</v>
      </c>
      <c r="O1001">
        <f>IF(ISERROR(VLOOKUP($A$1001, 文字檔!Y:Z, 2, 0)),0,VLOOKUP($A$1001, 文字檔!Y:Z, 2, 0))</f>
        <v>0</v>
      </c>
      <c r="P1001">
        <f>IF(ISERROR(VLOOKUP($A$1001, 文字檔!AA:AB, 2, 0)),0,VLOOKUP($A$1001, 文字檔!AA:AB, 2, 0))</f>
        <v>0</v>
      </c>
    </row>
    <row r="1002" spans="1:16" ht="16.2">
      <c r="A1002" s="7">
        <v>44738</v>
      </c>
      <c r="B1002" s="5">
        <f>SUMPRODUCT($C$2:$P$2,$C$1002:$P$1002)</f>
        <v>0</v>
      </c>
      <c r="C1002" s="5">
        <f>IF(ISERROR(VLOOKUP($A$1002, 文字檔!A:B, 2, 0)),0,VLOOKUP($A$1002, 文字檔!A:B, 2, 0))</f>
        <v>0</v>
      </c>
      <c r="D1002" s="5">
        <f>IF(ISERROR(VLOOKUP($A$1002, 文字檔!C:D, 2, 0)),0,VLOOKUP($A$1002, 文字檔!C:D, 2, 0))</f>
        <v>0</v>
      </c>
      <c r="E1002" s="5">
        <f>IF(ISERROR(VLOOKUP($A$1002, 文字檔!E:F, 2, 0)),0,VLOOKUP($A$1002, 文字檔!E:F, 2, 0))</f>
        <v>0</v>
      </c>
      <c r="F1002" s="5">
        <f>IF(ISERROR(VLOOKUP($A$1002, 文字檔!G:H, 2, 0)),0,VLOOKUP($A$1002, 文字檔!G:H, 2, 0))</f>
        <v>0</v>
      </c>
      <c r="G1002" s="5">
        <f>IF(ISERROR(VLOOKUP($A$1002, 文字檔!I:J, 2, 0)),0,VLOOKUP($A$1002, 文字檔!I:J, 2, 0))</f>
        <v>0</v>
      </c>
      <c r="H1002" s="5">
        <f>IF(ISERROR(VLOOKUP($A$1002, 文字檔!K:L, 2, 0)),0,VLOOKUP($A$1002, 文字檔!K:L, 2, 0))</f>
        <v>0</v>
      </c>
      <c r="I1002" s="5">
        <f>IF(ISERROR(VLOOKUP($A$1002, 文字檔!M:N, 2, 0)),0,VLOOKUP($A$1002, 文字檔!M:N, 2, 0))</f>
        <v>0</v>
      </c>
      <c r="J1002" s="5">
        <f>IF(ISERROR(VLOOKUP($A$1002, 文字檔!O:P, 2, 0)),0,VLOOKUP($A$1002, 文字檔!O:P, 2, 0))</f>
        <v>0</v>
      </c>
      <c r="K1002">
        <f>IF(ISERROR(VLOOKUP($A$1002, 文字檔!Q:R, 2, 0)),0,VLOOKUP($A$1002, 文字檔!Q:R, 2, 0))</f>
        <v>0</v>
      </c>
      <c r="L1002">
        <f>IF(ISERROR(VLOOKUP($A$1002, 文字檔!S:T, 2, 0)),0,VLOOKUP($A$1002, 文字檔!S:T, 2, 0))</f>
        <v>0</v>
      </c>
      <c r="M1002">
        <f>IF(ISERROR(VLOOKUP($A$1002, 文字檔!U:V, 2, 0)),0,VLOOKUP($A$1002, 文字檔!U:V, 2, 0))</f>
        <v>0</v>
      </c>
      <c r="N1002">
        <f>IF(ISERROR(VLOOKUP($A$1002, 文字檔!W:X, 2, 0)),0,VLOOKUP($A$1002, 文字檔!W:X, 2, 0))</f>
        <v>0</v>
      </c>
      <c r="O1002">
        <f>IF(ISERROR(VLOOKUP($A$1002, 文字檔!Y:Z, 2, 0)),0,VLOOKUP($A$1002, 文字檔!Y:Z, 2, 0))</f>
        <v>0</v>
      </c>
      <c r="P1002">
        <f>IF(ISERROR(VLOOKUP($A$1002, 文字檔!AA:AB, 2, 0)),0,VLOOKUP($A$1002, 文字檔!AA:AB, 2, 0))</f>
        <v>0</v>
      </c>
    </row>
    <row r="1003" spans="1:16" ht="16.2">
      <c r="A1003" s="7">
        <v>44739</v>
      </c>
      <c r="B1003" s="5">
        <f>SUMPRODUCT($C$2:$P$2,$C$1003:$P$1003)</f>
        <v>-77752.709999999992</v>
      </c>
      <c r="C1003" s="5">
        <f>IF(ISERROR(VLOOKUP($A$1003, 文字檔!A:B, 2, 0)),0,VLOOKUP($A$1003, 文字檔!A:B, 2, 0))</f>
        <v>-3319.38</v>
      </c>
      <c r="D1003" s="5">
        <f>IF(ISERROR(VLOOKUP($A$1003, 文字檔!C:D, 2, 0)),0,VLOOKUP($A$1003, 文字檔!C:D, 2, 0))</f>
        <v>0</v>
      </c>
      <c r="E1003" s="5">
        <f>IF(ISERROR(VLOOKUP($A$1003, 文字檔!E:F, 2, 0)),0,VLOOKUP($A$1003, 文字檔!E:F, 2, 0))</f>
        <v>0</v>
      </c>
      <c r="F1003" s="5">
        <f>IF(ISERROR(VLOOKUP($A$1003, 文字檔!G:H, 2, 0)),0,VLOOKUP($A$1003, 文字檔!G:H, 2, 0))</f>
        <v>0</v>
      </c>
      <c r="G1003" s="5">
        <f>IF(ISERROR(VLOOKUP($A$1003, 文字檔!I:J, 2, 0)),0,VLOOKUP($A$1003, 文字檔!I:J, 2, 0))</f>
        <v>0</v>
      </c>
      <c r="H1003" s="5">
        <f>IF(ISERROR(VLOOKUP($A$1003, 文字檔!K:L, 2, 0)),0,VLOOKUP($A$1003, 文字檔!K:L, 2, 0))</f>
        <v>1683.77</v>
      </c>
      <c r="I1003" s="5">
        <f>IF(ISERROR(VLOOKUP($A$1003, 文字檔!M:N, 2, 0)),0,VLOOKUP($A$1003, 文字檔!M:N, 2, 0))</f>
        <v>20900</v>
      </c>
      <c r="J1003" s="5">
        <f>IF(ISERROR(VLOOKUP($A$1003, 文字檔!O:P, 2, 0)),0,VLOOKUP($A$1003, 文字檔!O:P, 2, 0))</f>
        <v>-4117.1000000000004</v>
      </c>
      <c r="K1003">
        <f>IF(ISERROR(VLOOKUP($A$1003, 文字檔!Q:R, 2, 0)),0,VLOOKUP($A$1003, 文字檔!Q:R, 2, 0))</f>
        <v>0</v>
      </c>
      <c r="L1003">
        <f>IF(ISERROR(VLOOKUP($A$1003, 文字檔!S:T, 2, 0)),0,VLOOKUP($A$1003, 文字檔!S:T, 2, 0))</f>
        <v>0</v>
      </c>
      <c r="M1003">
        <f>IF(ISERROR(VLOOKUP($A$1003, 文字檔!U:V, 2, 0)),0,VLOOKUP($A$1003, 文字檔!U:V, 2, 0))</f>
        <v>-62000</v>
      </c>
      <c r="N1003">
        <f>IF(ISERROR(VLOOKUP($A$1003, 文字檔!W:X, 2, 0)),0,VLOOKUP($A$1003, 文字檔!W:X, 2, 0))</f>
        <v>-17300</v>
      </c>
      <c r="O1003">
        <f>IF(ISERROR(VLOOKUP($A$1003, 文字檔!Y:Z, 2, 0)),0,VLOOKUP($A$1003, 文字檔!Y:Z, 2, 0))</f>
        <v>47400</v>
      </c>
      <c r="P1003">
        <f>IF(ISERROR(VLOOKUP($A$1003, 文字檔!AA:AB, 2, 0)),0,VLOOKUP($A$1003, 文字檔!AA:AB, 2, 0))</f>
        <v>-61000</v>
      </c>
    </row>
    <row r="1004" spans="1:16" ht="16.2">
      <c r="A1004" s="7">
        <v>44740</v>
      </c>
      <c r="B1004" s="5">
        <f>SUMPRODUCT($C$2:$P$2,$C$1004:$P$1004)</f>
        <v>-83617.55</v>
      </c>
      <c r="C1004" s="5">
        <f>IF(ISERROR(VLOOKUP($A$1004, 文字檔!A:B, 2, 0)),0,VLOOKUP($A$1004, 文字檔!A:B, 2, 0))</f>
        <v>-9617.5499999999993</v>
      </c>
      <c r="D1004" s="5">
        <f>IF(ISERROR(VLOOKUP($A$1004, 文字檔!C:D, 2, 0)),0,VLOOKUP($A$1004, 文字檔!C:D, 2, 0))</f>
        <v>0</v>
      </c>
      <c r="E1004" s="5">
        <f>IF(ISERROR(VLOOKUP($A$1004, 文字檔!E:F, 2, 0)),0,VLOOKUP($A$1004, 文字檔!E:F, 2, 0))</f>
        <v>0</v>
      </c>
      <c r="F1004" s="5">
        <f>IF(ISERROR(VLOOKUP($A$1004, 文字檔!G:H, 2, 0)),0,VLOOKUP($A$1004, 文字檔!G:H, 2, 0))</f>
        <v>0</v>
      </c>
      <c r="G1004" s="5">
        <f>IF(ISERROR(VLOOKUP($A$1004, 文字檔!I:J, 2, 0)),0,VLOOKUP($A$1004, 文字檔!I:J, 2, 0))</f>
        <v>-7300</v>
      </c>
      <c r="H1004" s="5">
        <f>IF(ISERROR(VLOOKUP($A$1004, 文字檔!K:L, 2, 0)),0,VLOOKUP($A$1004, 文字檔!K:L, 2, 0))</f>
        <v>0</v>
      </c>
      <c r="I1004" s="5">
        <f>IF(ISERROR(VLOOKUP($A$1004, 文字檔!M:N, 2, 0)),0,VLOOKUP($A$1004, 文字檔!M:N, 2, 0))</f>
        <v>-20600</v>
      </c>
      <c r="J1004" s="5">
        <f>IF(ISERROR(VLOOKUP($A$1004, 文字檔!O:P, 2, 0)),0,VLOOKUP($A$1004, 文字檔!O:P, 2, 0))</f>
        <v>0</v>
      </c>
      <c r="K1004">
        <f>IF(ISERROR(VLOOKUP($A$1004, 文字檔!Q:R, 2, 0)),0,VLOOKUP($A$1004, 文字檔!Q:R, 2, 0))</f>
        <v>0</v>
      </c>
      <c r="L1004">
        <f>IF(ISERROR(VLOOKUP($A$1004, 文字檔!S:T, 2, 0)),0,VLOOKUP($A$1004, 文字檔!S:T, 2, 0))</f>
        <v>0</v>
      </c>
      <c r="M1004">
        <f>IF(ISERROR(VLOOKUP($A$1004, 文字檔!U:V, 2, 0)),0,VLOOKUP($A$1004, 文字檔!U:V, 2, 0))</f>
        <v>-17000</v>
      </c>
      <c r="N1004">
        <f>IF(ISERROR(VLOOKUP($A$1004, 文字檔!W:X, 2, 0)),0,VLOOKUP($A$1004, 文字檔!W:X, 2, 0))</f>
        <v>-13800</v>
      </c>
      <c r="O1004">
        <f>IF(ISERROR(VLOOKUP($A$1004, 文字檔!Y:Z, 2, 0)),0,VLOOKUP($A$1004, 文字檔!Y:Z, 2, 0))</f>
        <v>-1000</v>
      </c>
      <c r="P1004">
        <f>IF(ISERROR(VLOOKUP($A$1004, 文字檔!AA:AB, 2, 0)),0,VLOOKUP($A$1004, 文字檔!AA:AB, 2, 0))</f>
        <v>-14300</v>
      </c>
    </row>
    <row r="1005" spans="1:16" ht="16.2">
      <c r="A1005" s="7">
        <v>44741</v>
      </c>
      <c r="B1005" s="5">
        <f>SUMPRODUCT($C$2:$P$2,$C$1005:$P$1005)</f>
        <v>-101303.84</v>
      </c>
      <c r="C1005" s="5">
        <f>IF(ISERROR(VLOOKUP($A$1005, 文字檔!A:B, 2, 0)),0,VLOOKUP($A$1005, 文字檔!A:B, 2, 0))</f>
        <v>3697.81</v>
      </c>
      <c r="D1005" s="5">
        <f>IF(ISERROR(VLOOKUP($A$1005, 文字檔!C:D, 2, 0)),0,VLOOKUP($A$1005, 文字檔!C:D, 2, 0))</f>
        <v>0</v>
      </c>
      <c r="E1005" s="5">
        <f>IF(ISERROR(VLOOKUP($A$1005, 文字檔!E:F, 2, 0)),0,VLOOKUP($A$1005, 文字檔!E:F, 2, 0))</f>
        <v>0</v>
      </c>
      <c r="F1005" s="5">
        <f>IF(ISERROR(VLOOKUP($A$1005, 文字檔!G:H, 2, 0)),0,VLOOKUP($A$1005, 文字檔!G:H, 2, 0))</f>
        <v>0</v>
      </c>
      <c r="G1005" s="5">
        <f>IF(ISERROR(VLOOKUP($A$1005, 文字檔!I:J, 2, 0)),0,VLOOKUP($A$1005, 文字檔!I:J, 2, 0))</f>
        <v>-11700</v>
      </c>
      <c r="H1005" s="5">
        <f>IF(ISERROR(VLOOKUP($A$1005, 文字檔!K:L, 2, 0)),0,VLOOKUP($A$1005, 文字檔!K:L, 2, 0))</f>
        <v>-9501.65</v>
      </c>
      <c r="I1005" s="5">
        <f>IF(ISERROR(VLOOKUP($A$1005, 文字檔!M:N, 2, 0)),0,VLOOKUP($A$1005, 文字檔!M:N, 2, 0))</f>
        <v>-35500</v>
      </c>
      <c r="J1005" s="5">
        <f>IF(ISERROR(VLOOKUP($A$1005, 文字檔!O:P, 2, 0)),0,VLOOKUP($A$1005, 文字檔!O:P, 2, 0))</f>
        <v>0</v>
      </c>
      <c r="K1005">
        <f>IF(ISERROR(VLOOKUP($A$1005, 文字檔!Q:R, 2, 0)),0,VLOOKUP($A$1005, 文字檔!Q:R, 2, 0))</f>
        <v>0</v>
      </c>
      <c r="L1005">
        <f>IF(ISERROR(VLOOKUP($A$1005, 文字檔!S:T, 2, 0)),0,VLOOKUP($A$1005, 文字檔!S:T, 2, 0))</f>
        <v>0</v>
      </c>
      <c r="M1005">
        <f>IF(ISERROR(VLOOKUP($A$1005, 文字檔!U:V, 2, 0)),0,VLOOKUP($A$1005, 文字檔!U:V, 2, 0))</f>
        <v>-28300</v>
      </c>
      <c r="N1005">
        <f>IF(ISERROR(VLOOKUP($A$1005, 文字檔!W:X, 2, 0)),0,VLOOKUP($A$1005, 文字檔!W:X, 2, 0))</f>
        <v>40300</v>
      </c>
      <c r="O1005">
        <f>IF(ISERROR(VLOOKUP($A$1005, 文字檔!Y:Z, 2, 0)),0,VLOOKUP($A$1005, 文字檔!Y:Z, 2, 0))</f>
        <v>-60300</v>
      </c>
      <c r="P1005">
        <f>IF(ISERROR(VLOOKUP($A$1005, 文字檔!AA:AB, 2, 0)),0,VLOOKUP($A$1005, 文字檔!AA:AB, 2, 0))</f>
        <v>0</v>
      </c>
    </row>
    <row r="1006" spans="1:16" ht="16.2">
      <c r="A1006" s="7">
        <v>44742</v>
      </c>
      <c r="B1006" s="5">
        <f>SUMPRODUCT($C$2:$P$2,$C$1006:$P$1006)</f>
        <v>382205.92</v>
      </c>
      <c r="C1006" s="5">
        <f>IF(ISERROR(VLOOKUP($A$1006, 文字檔!A:B, 2, 0)),0,VLOOKUP($A$1006, 文字檔!A:B, 2, 0))</f>
        <v>21717.43</v>
      </c>
      <c r="D1006" s="5">
        <f>IF(ISERROR(VLOOKUP($A$1006, 文字檔!C:D, 2, 0)),0,VLOOKUP($A$1006, 文字檔!C:D, 2, 0))</f>
        <v>0</v>
      </c>
      <c r="E1006" s="5">
        <f>IF(ISERROR(VLOOKUP($A$1006, 文字檔!E:F, 2, 0)),0,VLOOKUP($A$1006, 文字檔!E:F, 2, 0))</f>
        <v>0</v>
      </c>
      <c r="F1006" s="5">
        <f>IF(ISERROR(VLOOKUP($A$1006, 文字檔!G:H, 2, 0)),0,VLOOKUP($A$1006, 文字檔!G:H, 2, 0))</f>
        <v>0</v>
      </c>
      <c r="G1006" s="5">
        <f>IF(ISERROR(VLOOKUP($A$1006, 文字檔!I:J, 2, 0)),0,VLOOKUP($A$1006, 文字檔!I:J, 2, 0))</f>
        <v>0</v>
      </c>
      <c r="H1006" s="5">
        <f>IF(ISERROR(VLOOKUP($A$1006, 文字檔!K:L, 2, 0)),0,VLOOKUP($A$1006, 文字檔!K:L, 2, 0))</f>
        <v>46954.23</v>
      </c>
      <c r="I1006" s="5">
        <f>IF(ISERROR(VLOOKUP($A$1006, 文字檔!M:N, 2, 0)),0,VLOOKUP($A$1006, 文字檔!M:N, 2, 0))</f>
        <v>55500</v>
      </c>
      <c r="J1006" s="5">
        <f>IF(ISERROR(VLOOKUP($A$1006, 文字檔!O:P, 2, 0)),0,VLOOKUP($A$1006, 文字檔!O:P, 2, 0))</f>
        <v>68234.259999999995</v>
      </c>
      <c r="K1006">
        <f>IF(ISERROR(VLOOKUP($A$1006, 文字檔!Q:R, 2, 0)),0,VLOOKUP($A$1006, 文字檔!Q:R, 2, 0))</f>
        <v>0</v>
      </c>
      <c r="L1006">
        <f>IF(ISERROR(VLOOKUP($A$1006, 文字檔!S:T, 2, 0)),0,VLOOKUP($A$1006, 文字檔!S:T, 2, 0))</f>
        <v>0</v>
      </c>
      <c r="M1006">
        <f>IF(ISERROR(VLOOKUP($A$1006, 文字檔!U:V, 2, 0)),0,VLOOKUP($A$1006, 文字檔!U:V, 2, 0))</f>
        <v>13500</v>
      </c>
      <c r="N1006">
        <f>IF(ISERROR(VLOOKUP($A$1006, 文字檔!W:X, 2, 0)),0,VLOOKUP($A$1006, 文字檔!W:X, 2, 0))</f>
        <v>79400</v>
      </c>
      <c r="O1006">
        <f>IF(ISERROR(VLOOKUP($A$1006, 文字檔!Y:Z, 2, 0)),0,VLOOKUP($A$1006, 文字檔!Y:Z, 2, 0))</f>
        <v>79400</v>
      </c>
      <c r="P1006">
        <f>IF(ISERROR(VLOOKUP($A$1006, 文字檔!AA:AB, 2, 0)),0,VLOOKUP($A$1006, 文字檔!AA:AB, 2, 0))</f>
        <v>17500</v>
      </c>
    </row>
    <row r="1007" spans="1:16" ht="16.2">
      <c r="A1007" s="7">
        <v>44743</v>
      </c>
      <c r="B1007" s="5">
        <f>SUMPRODUCT($C$2:$P$2,$C$1007:$P$1007)</f>
        <v>203706.61</v>
      </c>
      <c r="C1007" s="5">
        <f>IF(ISERROR(VLOOKUP($A$1007, 文字檔!A:B, 2, 0)),0,VLOOKUP($A$1007, 文字檔!A:B, 2, 0))</f>
        <v>49544.28</v>
      </c>
      <c r="D1007" s="5">
        <f>IF(ISERROR(VLOOKUP($A$1007, 文字檔!C:D, 2, 0)),0,VLOOKUP($A$1007, 文字檔!C:D, 2, 0))</f>
        <v>0</v>
      </c>
      <c r="E1007" s="5">
        <f>IF(ISERROR(VLOOKUP($A$1007, 文字檔!E:F, 2, 0)),0,VLOOKUP($A$1007, 文字檔!E:F, 2, 0))</f>
        <v>0</v>
      </c>
      <c r="F1007" s="5">
        <f>IF(ISERROR(VLOOKUP($A$1007, 文字檔!G:H, 2, 0)),0,VLOOKUP($A$1007, 文字檔!G:H, 2, 0))</f>
        <v>0</v>
      </c>
      <c r="G1007" s="5">
        <f>IF(ISERROR(VLOOKUP($A$1007, 文字檔!I:J, 2, 0)),0,VLOOKUP($A$1007, 文字檔!I:J, 2, 0))</f>
        <v>0</v>
      </c>
      <c r="H1007" s="5">
        <f>IF(ISERROR(VLOOKUP($A$1007, 文字檔!K:L, 2, 0)),0,VLOOKUP($A$1007, 文字檔!K:L, 2, 0))</f>
        <v>6162.33</v>
      </c>
      <c r="I1007" s="5">
        <f>IF(ISERROR(VLOOKUP($A$1007, 文字檔!M:N, 2, 0)),0,VLOOKUP($A$1007, 文字檔!M:N, 2, 0))</f>
        <v>10700</v>
      </c>
      <c r="J1007" s="5">
        <f>IF(ISERROR(VLOOKUP($A$1007, 文字檔!O:P, 2, 0)),0,VLOOKUP($A$1007, 文字檔!O:P, 2, 0))</f>
        <v>0</v>
      </c>
      <c r="K1007">
        <f>IF(ISERROR(VLOOKUP($A$1007, 文字檔!Q:R, 2, 0)),0,VLOOKUP($A$1007, 文字檔!Q:R, 2, 0))</f>
        <v>0</v>
      </c>
      <c r="L1007">
        <f>IF(ISERROR(VLOOKUP($A$1007, 文字檔!S:T, 2, 0)),0,VLOOKUP($A$1007, 文字檔!S:T, 2, 0))</f>
        <v>0</v>
      </c>
      <c r="M1007">
        <f>IF(ISERROR(VLOOKUP($A$1007, 文字檔!U:V, 2, 0)),0,VLOOKUP($A$1007, 文字檔!U:V, 2, 0))</f>
        <v>89400</v>
      </c>
      <c r="N1007">
        <f>IF(ISERROR(VLOOKUP($A$1007, 文字檔!W:X, 2, 0)),0,VLOOKUP($A$1007, 文字檔!W:X, 2, 0))</f>
        <v>89400</v>
      </c>
      <c r="O1007">
        <f>IF(ISERROR(VLOOKUP($A$1007, 文字檔!Y:Z, 2, 0)),0,VLOOKUP($A$1007, 文字檔!Y:Z, 2, 0))</f>
        <v>-101600</v>
      </c>
      <c r="P1007">
        <f>IF(ISERROR(VLOOKUP($A$1007, 文字檔!AA:AB, 2, 0)),0,VLOOKUP($A$1007, 文字檔!AA:AB, 2, 0))</f>
        <v>60100</v>
      </c>
    </row>
    <row r="1008" spans="1:16" ht="16.2">
      <c r="A1008" s="7">
        <v>44744</v>
      </c>
      <c r="B1008" s="5">
        <f>SUMPRODUCT($C$2:$P$2,$C$1008:$P$1008)</f>
        <v>0</v>
      </c>
      <c r="C1008" s="5">
        <f>IF(ISERROR(VLOOKUP($A$1008, 文字檔!A:B, 2, 0)),0,VLOOKUP($A$1008, 文字檔!A:B, 2, 0))</f>
        <v>0</v>
      </c>
      <c r="D1008" s="5">
        <f>IF(ISERROR(VLOOKUP($A$1008, 文字檔!C:D, 2, 0)),0,VLOOKUP($A$1008, 文字檔!C:D, 2, 0))</f>
        <v>0</v>
      </c>
      <c r="E1008" s="5">
        <f>IF(ISERROR(VLOOKUP($A$1008, 文字檔!E:F, 2, 0)),0,VLOOKUP($A$1008, 文字檔!E:F, 2, 0))</f>
        <v>0</v>
      </c>
      <c r="F1008" s="5">
        <f>IF(ISERROR(VLOOKUP($A$1008, 文字檔!G:H, 2, 0)),0,VLOOKUP($A$1008, 文字檔!G:H, 2, 0))</f>
        <v>0</v>
      </c>
      <c r="G1008" s="5">
        <f>IF(ISERROR(VLOOKUP($A$1008, 文字檔!I:J, 2, 0)),0,VLOOKUP($A$1008, 文字檔!I:J, 2, 0))</f>
        <v>0</v>
      </c>
      <c r="H1008" s="5">
        <f>IF(ISERROR(VLOOKUP($A$1008, 文字檔!K:L, 2, 0)),0,VLOOKUP($A$1008, 文字檔!K:L, 2, 0))</f>
        <v>0</v>
      </c>
      <c r="I1008" s="5">
        <f>IF(ISERROR(VLOOKUP($A$1008, 文字檔!M:N, 2, 0)),0,VLOOKUP($A$1008, 文字檔!M:N, 2, 0))</f>
        <v>0</v>
      </c>
      <c r="J1008" s="5">
        <f>IF(ISERROR(VLOOKUP($A$1008, 文字檔!O:P, 2, 0)),0,VLOOKUP($A$1008, 文字檔!O:P, 2, 0))</f>
        <v>0</v>
      </c>
      <c r="K1008">
        <f>IF(ISERROR(VLOOKUP($A$1008, 文字檔!Q:R, 2, 0)),0,VLOOKUP($A$1008, 文字檔!Q:R, 2, 0))</f>
        <v>0</v>
      </c>
      <c r="L1008">
        <f>IF(ISERROR(VLOOKUP($A$1008, 文字檔!S:T, 2, 0)),0,VLOOKUP($A$1008, 文字檔!S:T, 2, 0))</f>
        <v>0</v>
      </c>
      <c r="M1008">
        <f>IF(ISERROR(VLOOKUP($A$1008, 文字檔!U:V, 2, 0)),0,VLOOKUP($A$1008, 文字檔!U:V, 2, 0))</f>
        <v>0</v>
      </c>
      <c r="N1008">
        <f>IF(ISERROR(VLOOKUP($A$1008, 文字檔!W:X, 2, 0)),0,VLOOKUP($A$1008, 文字檔!W:X, 2, 0))</f>
        <v>0</v>
      </c>
      <c r="O1008">
        <f>IF(ISERROR(VLOOKUP($A$1008, 文字檔!Y:Z, 2, 0)),0,VLOOKUP($A$1008, 文字檔!Y:Z, 2, 0))</f>
        <v>0</v>
      </c>
      <c r="P1008">
        <f>IF(ISERROR(VLOOKUP($A$1008, 文字檔!AA:AB, 2, 0)),0,VLOOKUP($A$1008, 文字檔!AA:AB, 2, 0))</f>
        <v>0</v>
      </c>
    </row>
    <row r="1009" spans="1:16" ht="16.2">
      <c r="A1009" s="7">
        <v>44745</v>
      </c>
      <c r="B1009" s="5">
        <f>SUMPRODUCT($C$2:$P$2,$C$1009:$P$1009)</f>
        <v>0</v>
      </c>
      <c r="C1009" s="5">
        <f>IF(ISERROR(VLOOKUP($A$1009, 文字檔!A:B, 2, 0)),0,VLOOKUP($A$1009, 文字檔!A:B, 2, 0))</f>
        <v>0</v>
      </c>
      <c r="D1009" s="5">
        <f>IF(ISERROR(VLOOKUP($A$1009, 文字檔!C:D, 2, 0)),0,VLOOKUP($A$1009, 文字檔!C:D, 2, 0))</f>
        <v>0</v>
      </c>
      <c r="E1009" s="5">
        <f>IF(ISERROR(VLOOKUP($A$1009, 文字檔!E:F, 2, 0)),0,VLOOKUP($A$1009, 文字檔!E:F, 2, 0))</f>
        <v>0</v>
      </c>
      <c r="F1009" s="5">
        <f>IF(ISERROR(VLOOKUP($A$1009, 文字檔!G:H, 2, 0)),0,VLOOKUP($A$1009, 文字檔!G:H, 2, 0))</f>
        <v>0</v>
      </c>
      <c r="G1009" s="5">
        <f>IF(ISERROR(VLOOKUP($A$1009, 文字檔!I:J, 2, 0)),0,VLOOKUP($A$1009, 文字檔!I:J, 2, 0))</f>
        <v>0</v>
      </c>
      <c r="H1009" s="5">
        <f>IF(ISERROR(VLOOKUP($A$1009, 文字檔!K:L, 2, 0)),0,VLOOKUP($A$1009, 文字檔!K:L, 2, 0))</f>
        <v>0</v>
      </c>
      <c r="I1009" s="5">
        <f>IF(ISERROR(VLOOKUP($A$1009, 文字檔!M:N, 2, 0)),0,VLOOKUP($A$1009, 文字檔!M:N, 2, 0))</f>
        <v>0</v>
      </c>
      <c r="J1009" s="5">
        <f>IF(ISERROR(VLOOKUP($A$1009, 文字檔!O:P, 2, 0)),0,VLOOKUP($A$1009, 文字檔!O:P, 2, 0))</f>
        <v>0</v>
      </c>
      <c r="K1009">
        <f>IF(ISERROR(VLOOKUP($A$1009, 文字檔!Q:R, 2, 0)),0,VLOOKUP($A$1009, 文字檔!Q:R, 2, 0))</f>
        <v>0</v>
      </c>
      <c r="L1009">
        <f>IF(ISERROR(VLOOKUP($A$1009, 文字檔!S:T, 2, 0)),0,VLOOKUP($A$1009, 文字檔!S:T, 2, 0))</f>
        <v>0</v>
      </c>
      <c r="M1009">
        <f>IF(ISERROR(VLOOKUP($A$1009, 文字檔!U:V, 2, 0)),0,VLOOKUP($A$1009, 文字檔!U:V, 2, 0))</f>
        <v>0</v>
      </c>
      <c r="N1009">
        <f>IF(ISERROR(VLOOKUP($A$1009, 文字檔!W:X, 2, 0)),0,VLOOKUP($A$1009, 文字檔!W:X, 2, 0))</f>
        <v>0</v>
      </c>
      <c r="O1009">
        <f>IF(ISERROR(VLOOKUP($A$1009, 文字檔!Y:Z, 2, 0)),0,VLOOKUP($A$1009, 文字檔!Y:Z, 2, 0))</f>
        <v>0</v>
      </c>
      <c r="P1009">
        <f>IF(ISERROR(VLOOKUP($A$1009, 文字檔!AA:AB, 2, 0)),0,VLOOKUP($A$1009, 文字檔!AA:AB, 2, 0))</f>
        <v>0</v>
      </c>
    </row>
    <row r="1010" spans="1:16" ht="16.2">
      <c r="A1010" s="7">
        <v>44746</v>
      </c>
      <c r="B1010" s="5">
        <f>SUMPRODUCT($C$2:$P$2,$C$1010:$P$1010)</f>
        <v>-82406.28</v>
      </c>
      <c r="C1010" s="5">
        <f>IF(ISERROR(VLOOKUP($A$1010, 文字檔!A:B, 2, 0)),0,VLOOKUP($A$1010, 文字檔!A:B, 2, 0))</f>
        <v>0</v>
      </c>
      <c r="D1010" s="5">
        <f>IF(ISERROR(VLOOKUP($A$1010, 文字檔!C:D, 2, 0)),0,VLOOKUP($A$1010, 文字檔!C:D, 2, 0))</f>
        <v>0</v>
      </c>
      <c r="E1010" s="5">
        <f>IF(ISERROR(VLOOKUP($A$1010, 文字檔!E:F, 2, 0)),0,VLOOKUP($A$1010, 文字檔!E:F, 2, 0))</f>
        <v>0</v>
      </c>
      <c r="F1010" s="5">
        <f>IF(ISERROR(VLOOKUP($A$1010, 文字檔!G:H, 2, 0)),0,VLOOKUP($A$1010, 文字檔!G:H, 2, 0))</f>
        <v>-5500</v>
      </c>
      <c r="G1010" s="5">
        <f>IF(ISERROR(VLOOKUP($A$1010, 文字檔!I:J, 2, 0)),0,VLOOKUP($A$1010, 文字檔!I:J, 2, 0))</f>
        <v>0</v>
      </c>
      <c r="H1010" s="5">
        <f>IF(ISERROR(VLOOKUP($A$1010, 文字檔!K:L, 2, 0)),0,VLOOKUP($A$1010, 文字檔!K:L, 2, 0))</f>
        <v>-25254.1</v>
      </c>
      <c r="I1010" s="5">
        <f>IF(ISERROR(VLOOKUP($A$1010, 文字檔!M:N, 2, 0)),0,VLOOKUP($A$1010, 文字檔!M:N, 2, 0))</f>
        <v>200</v>
      </c>
      <c r="J1010" s="5">
        <f>IF(ISERROR(VLOOKUP($A$1010, 文字檔!O:P, 2, 0)),0,VLOOKUP($A$1010, 文字檔!O:P, 2, 0))</f>
        <v>0</v>
      </c>
      <c r="K1010">
        <f>IF(ISERROR(VLOOKUP($A$1010, 文字檔!Q:R, 2, 0)),0,VLOOKUP($A$1010, 文字檔!Q:R, 2, 0))</f>
        <v>0</v>
      </c>
      <c r="L1010">
        <f>IF(ISERROR(VLOOKUP($A$1010, 文字檔!S:T, 2, 0)),0,VLOOKUP($A$1010, 文字檔!S:T, 2, 0))</f>
        <v>-29252.18</v>
      </c>
      <c r="M1010">
        <f>IF(ISERROR(VLOOKUP($A$1010, 文字檔!U:V, 2, 0)),0,VLOOKUP($A$1010, 文字檔!U:V, 2, 0))</f>
        <v>4600</v>
      </c>
      <c r="N1010">
        <f>IF(ISERROR(VLOOKUP($A$1010, 文字檔!W:X, 2, 0)),0,VLOOKUP($A$1010, 文字檔!W:X, 2, 0))</f>
        <v>4600</v>
      </c>
      <c r="O1010">
        <f>IF(ISERROR(VLOOKUP($A$1010, 文字檔!Y:Z, 2, 0)),0,VLOOKUP($A$1010, 文字檔!Y:Z, 2, 0))</f>
        <v>-31800</v>
      </c>
      <c r="P1010">
        <f>IF(ISERROR(VLOOKUP($A$1010, 文字檔!AA:AB, 2, 0)),0,VLOOKUP($A$1010, 文字檔!AA:AB, 2, 0))</f>
        <v>0</v>
      </c>
    </row>
    <row r="1011" spans="1:16" ht="16.2">
      <c r="A1011" s="7">
        <v>44747</v>
      </c>
      <c r="B1011" s="5">
        <f>SUMPRODUCT($C$2:$P$2,$C$1011:$P$1011)</f>
        <v>21472.14</v>
      </c>
      <c r="C1011" s="5">
        <f>IF(ISERROR(VLOOKUP($A$1011, 文字檔!A:B, 2, 0)),0,VLOOKUP($A$1011, 文字檔!A:B, 2, 0))</f>
        <v>59748.51</v>
      </c>
      <c r="D1011" s="5">
        <f>IF(ISERROR(VLOOKUP($A$1011, 文字檔!C:D, 2, 0)),0,VLOOKUP($A$1011, 文字檔!C:D, 2, 0))</f>
        <v>0</v>
      </c>
      <c r="E1011" s="5">
        <f>IF(ISERROR(VLOOKUP($A$1011, 文字檔!E:F, 2, 0)),0,VLOOKUP($A$1011, 文字檔!E:F, 2, 0))</f>
        <v>0</v>
      </c>
      <c r="F1011" s="5">
        <f>IF(ISERROR(VLOOKUP($A$1011, 文字檔!G:H, 2, 0)),0,VLOOKUP($A$1011, 文字檔!G:H, 2, 0))</f>
        <v>-16000</v>
      </c>
      <c r="G1011" s="5">
        <f>IF(ISERROR(VLOOKUP($A$1011, 文字檔!I:J, 2, 0)),0,VLOOKUP($A$1011, 文字檔!I:J, 2, 0))</f>
        <v>0</v>
      </c>
      <c r="H1011" s="5">
        <f>IF(ISERROR(VLOOKUP($A$1011, 文字檔!K:L, 2, 0)),0,VLOOKUP($A$1011, 文字檔!K:L, 2, 0))</f>
        <v>-11862.35</v>
      </c>
      <c r="I1011" s="5">
        <f>IF(ISERROR(VLOOKUP($A$1011, 文字檔!M:N, 2, 0)),0,VLOOKUP($A$1011, 文字檔!M:N, 2, 0))</f>
        <v>10500</v>
      </c>
      <c r="J1011" s="5">
        <f>IF(ISERROR(VLOOKUP($A$1011, 文字檔!O:P, 2, 0)),0,VLOOKUP($A$1011, 文字檔!O:P, 2, 0))</f>
        <v>-16862.560000000001</v>
      </c>
      <c r="K1011">
        <f>IF(ISERROR(VLOOKUP($A$1011, 文字檔!Q:R, 2, 0)),0,VLOOKUP($A$1011, 文字檔!Q:R, 2, 0))</f>
        <v>0</v>
      </c>
      <c r="L1011">
        <f>IF(ISERROR(VLOOKUP($A$1011, 文字檔!S:T, 2, 0)),0,VLOOKUP($A$1011, 文字檔!S:T, 2, 0))</f>
        <v>32748.54</v>
      </c>
      <c r="M1011">
        <f>IF(ISERROR(VLOOKUP($A$1011, 文字檔!U:V, 2, 0)),0,VLOOKUP($A$1011, 文字檔!U:V, 2, 0))</f>
        <v>-16000</v>
      </c>
      <c r="N1011">
        <f>IF(ISERROR(VLOOKUP($A$1011, 文字檔!W:X, 2, 0)),0,VLOOKUP($A$1011, 文字檔!W:X, 2, 0))</f>
        <v>-38700</v>
      </c>
      <c r="O1011">
        <f>IF(ISERROR(VLOOKUP($A$1011, 文字檔!Y:Z, 2, 0)),0,VLOOKUP($A$1011, 文字檔!Y:Z, 2, 0))</f>
        <v>17900</v>
      </c>
      <c r="P1011">
        <f>IF(ISERROR(VLOOKUP($A$1011, 文字檔!AA:AB, 2, 0)),0,VLOOKUP($A$1011, 文字檔!AA:AB, 2, 0))</f>
        <v>0</v>
      </c>
    </row>
    <row r="1012" spans="1:16" ht="16.2">
      <c r="A1012" s="7">
        <v>44748</v>
      </c>
      <c r="B1012" s="5">
        <f>SUMPRODUCT($C$2:$P$2,$C$1012:$P$1012)</f>
        <v>153200</v>
      </c>
      <c r="C1012" s="5">
        <f>IF(ISERROR(VLOOKUP($A$1012, 文字檔!A:B, 2, 0)),0,VLOOKUP($A$1012, 文字檔!A:B, 2, 0))</f>
        <v>0</v>
      </c>
      <c r="D1012" s="5">
        <f>IF(ISERROR(VLOOKUP($A$1012, 文字檔!C:D, 2, 0)),0,VLOOKUP($A$1012, 文字檔!C:D, 2, 0))</f>
        <v>0</v>
      </c>
      <c r="E1012" s="5">
        <f>IF(ISERROR(VLOOKUP($A$1012, 文字檔!E:F, 2, 0)),0,VLOOKUP($A$1012, 文字檔!E:F, 2, 0))</f>
        <v>0</v>
      </c>
      <c r="F1012" s="5">
        <f>IF(ISERROR(VLOOKUP($A$1012, 文字檔!G:H, 2, 0)),0,VLOOKUP($A$1012, 文字檔!G:H, 2, 0))</f>
        <v>72200</v>
      </c>
      <c r="G1012" s="5">
        <f>IF(ISERROR(VLOOKUP($A$1012, 文字檔!I:J, 2, 0)),0,VLOOKUP($A$1012, 文字檔!I:J, 2, 0))</f>
        <v>0</v>
      </c>
      <c r="H1012" s="5">
        <f>IF(ISERROR(VLOOKUP($A$1012, 文字檔!K:L, 2, 0)),0,VLOOKUP($A$1012, 文字檔!K:L, 2, 0))</f>
        <v>0</v>
      </c>
      <c r="I1012" s="5">
        <f>IF(ISERROR(VLOOKUP($A$1012, 文字檔!M:N, 2, 0)),0,VLOOKUP($A$1012, 文字檔!M:N, 2, 0))</f>
        <v>-21300</v>
      </c>
      <c r="J1012" s="5">
        <f>IF(ISERROR(VLOOKUP($A$1012, 文字檔!O:P, 2, 0)),0,VLOOKUP($A$1012, 文字檔!O:P, 2, 0))</f>
        <v>0</v>
      </c>
      <c r="K1012">
        <f>IF(ISERROR(VLOOKUP($A$1012, 文字檔!Q:R, 2, 0)),0,VLOOKUP($A$1012, 文字檔!Q:R, 2, 0))</f>
        <v>0</v>
      </c>
      <c r="L1012">
        <f>IF(ISERROR(VLOOKUP($A$1012, 文字檔!S:T, 2, 0)),0,VLOOKUP($A$1012, 文字檔!S:T, 2, 0))</f>
        <v>0</v>
      </c>
      <c r="M1012">
        <f>IF(ISERROR(VLOOKUP($A$1012, 文字檔!U:V, 2, 0)),0,VLOOKUP($A$1012, 文字檔!U:V, 2, 0))</f>
        <v>72200</v>
      </c>
      <c r="N1012">
        <f>IF(ISERROR(VLOOKUP($A$1012, 文字檔!W:X, 2, 0)),0,VLOOKUP($A$1012, 文字檔!W:X, 2, 0))</f>
        <v>0</v>
      </c>
      <c r="O1012">
        <f>IF(ISERROR(VLOOKUP($A$1012, 文字檔!Y:Z, 2, 0)),0,VLOOKUP($A$1012, 文字檔!Y:Z, 2, 0))</f>
        <v>-7000</v>
      </c>
      <c r="P1012">
        <f>IF(ISERROR(VLOOKUP($A$1012, 文字檔!AA:AB, 2, 0)),0,VLOOKUP($A$1012, 文字檔!AA:AB, 2, 0))</f>
        <v>37100</v>
      </c>
    </row>
    <row r="1013" spans="1:16" ht="16.2">
      <c r="A1013" s="7">
        <v>44749</v>
      </c>
      <c r="B1013" s="5">
        <f>SUMPRODUCT($C$2:$P$2,$C$1013:$P$1013)</f>
        <v>-175100</v>
      </c>
      <c r="C1013" s="5">
        <f>IF(ISERROR(VLOOKUP($A$1013, 文字檔!A:B, 2, 0)),0,VLOOKUP($A$1013, 文字檔!A:B, 2, 0))</f>
        <v>0</v>
      </c>
      <c r="D1013" s="5">
        <f>IF(ISERROR(VLOOKUP($A$1013, 文字檔!C:D, 2, 0)),0,VLOOKUP($A$1013, 文字檔!C:D, 2, 0))</f>
        <v>0</v>
      </c>
      <c r="E1013" s="5">
        <f>IF(ISERROR(VLOOKUP($A$1013, 文字檔!E:F, 2, 0)),0,VLOOKUP($A$1013, 文字檔!E:F, 2, 0))</f>
        <v>0</v>
      </c>
      <c r="F1013" s="5">
        <f>IF(ISERROR(VLOOKUP($A$1013, 文字檔!G:H, 2, 0)),0,VLOOKUP($A$1013, 文字檔!G:H, 2, 0))</f>
        <v>-61600</v>
      </c>
      <c r="G1013" s="5">
        <f>IF(ISERROR(VLOOKUP($A$1013, 文字檔!I:J, 2, 0)),0,VLOOKUP($A$1013, 文字檔!I:J, 2, 0))</f>
        <v>-1500</v>
      </c>
      <c r="H1013" s="5">
        <f>IF(ISERROR(VLOOKUP($A$1013, 文字檔!K:L, 2, 0)),0,VLOOKUP($A$1013, 文字檔!K:L, 2, 0))</f>
        <v>0</v>
      </c>
      <c r="I1013" s="5">
        <f>IF(ISERROR(VLOOKUP($A$1013, 文字檔!M:N, 2, 0)),0,VLOOKUP($A$1013, 文字檔!M:N, 2, 0))</f>
        <v>38300</v>
      </c>
      <c r="J1013" s="5">
        <f>IF(ISERROR(VLOOKUP($A$1013, 文字檔!O:P, 2, 0)),0,VLOOKUP($A$1013, 文字檔!O:P, 2, 0))</f>
        <v>0</v>
      </c>
      <c r="K1013">
        <f>IF(ISERROR(VLOOKUP($A$1013, 文字檔!Q:R, 2, 0)),0,VLOOKUP($A$1013, 文字檔!Q:R, 2, 0))</f>
        <v>0</v>
      </c>
      <c r="L1013">
        <f>IF(ISERROR(VLOOKUP($A$1013, 文字檔!S:T, 2, 0)),0,VLOOKUP($A$1013, 文字檔!S:T, 2, 0))</f>
        <v>0</v>
      </c>
      <c r="M1013">
        <f>IF(ISERROR(VLOOKUP($A$1013, 文字檔!U:V, 2, 0)),0,VLOOKUP($A$1013, 文字檔!U:V, 2, 0))</f>
        <v>-61600</v>
      </c>
      <c r="N1013">
        <f>IF(ISERROR(VLOOKUP($A$1013, 文字檔!W:X, 2, 0)),0,VLOOKUP($A$1013, 文字檔!W:X, 2, 0))</f>
        <v>-20600</v>
      </c>
      <c r="O1013">
        <f>IF(ISERROR(VLOOKUP($A$1013, 文字檔!Y:Z, 2, 0)),0,VLOOKUP($A$1013, 文字檔!Y:Z, 2, 0))</f>
        <v>10000</v>
      </c>
      <c r="P1013">
        <f>IF(ISERROR(VLOOKUP($A$1013, 文字檔!AA:AB, 2, 0)),0,VLOOKUP($A$1013, 文字檔!AA:AB, 2, 0))</f>
        <v>-78100</v>
      </c>
    </row>
    <row r="1014" spans="1:16" ht="16.2">
      <c r="A1014" s="7">
        <v>44750</v>
      </c>
      <c r="B1014" s="5">
        <f>SUMPRODUCT($C$2:$P$2,$C$1014:$P$1014)</f>
        <v>-17664.059999999998</v>
      </c>
      <c r="C1014" s="5">
        <f>IF(ISERROR(VLOOKUP($A$1014, 文字檔!A:B, 2, 0)),0,VLOOKUP($A$1014, 文字檔!A:B, 2, 0))</f>
        <v>0</v>
      </c>
      <c r="D1014" s="5">
        <f>IF(ISERROR(VLOOKUP($A$1014, 文字檔!C:D, 2, 0)),0,VLOOKUP($A$1014, 文字檔!C:D, 2, 0))</f>
        <v>-10500</v>
      </c>
      <c r="E1014" s="5">
        <f>IF(ISERROR(VLOOKUP($A$1014, 文字檔!E:F, 2, 0)),0,VLOOKUP($A$1014, 文字檔!E:F, 2, 0))</f>
        <v>0</v>
      </c>
      <c r="F1014" s="5">
        <f>IF(ISERROR(VLOOKUP($A$1014, 文字檔!G:H, 2, 0)),0,VLOOKUP($A$1014, 文字檔!G:H, 2, 0))</f>
        <v>-30000</v>
      </c>
      <c r="G1014" s="5">
        <f>IF(ISERROR(VLOOKUP($A$1014, 文字檔!I:J, 2, 0)),0,VLOOKUP($A$1014, 文字檔!I:J, 2, 0))</f>
        <v>31300</v>
      </c>
      <c r="H1014" s="5">
        <f>IF(ISERROR(VLOOKUP($A$1014, 文字檔!K:L, 2, 0)),0,VLOOKUP($A$1014, 文字檔!K:L, 2, 0))</f>
        <v>735.94</v>
      </c>
      <c r="I1014" s="5">
        <f>IF(ISERROR(VLOOKUP($A$1014, 文字檔!M:N, 2, 0)),0,VLOOKUP($A$1014, 文字檔!M:N, 2, 0))</f>
        <v>30000</v>
      </c>
      <c r="J1014" s="5">
        <f>IF(ISERROR(VLOOKUP($A$1014, 文字檔!O:P, 2, 0)),0,VLOOKUP($A$1014, 文字檔!O:P, 2, 0))</f>
        <v>0</v>
      </c>
      <c r="K1014">
        <f>IF(ISERROR(VLOOKUP($A$1014, 文字檔!Q:R, 2, 0)),0,VLOOKUP($A$1014, 文字檔!Q:R, 2, 0))</f>
        <v>18700</v>
      </c>
      <c r="L1014">
        <f>IF(ISERROR(VLOOKUP($A$1014, 文字檔!S:T, 2, 0)),0,VLOOKUP($A$1014, 文字檔!S:T, 2, 0))</f>
        <v>0</v>
      </c>
      <c r="M1014">
        <f>IF(ISERROR(VLOOKUP($A$1014, 文字檔!U:V, 2, 0)),0,VLOOKUP($A$1014, 文字檔!U:V, 2, 0))</f>
        <v>-30000</v>
      </c>
      <c r="N1014">
        <f>IF(ISERROR(VLOOKUP($A$1014, 文字檔!W:X, 2, 0)),0,VLOOKUP($A$1014, 文字檔!W:X, 2, 0))</f>
        <v>0</v>
      </c>
      <c r="O1014">
        <f>IF(ISERROR(VLOOKUP($A$1014, 文字檔!Y:Z, 2, 0)),0,VLOOKUP($A$1014, 文字檔!Y:Z, 2, 0))</f>
        <v>12900</v>
      </c>
      <c r="P1014">
        <f>IF(ISERROR(VLOOKUP($A$1014, 文字檔!AA:AB, 2, 0)),0,VLOOKUP($A$1014, 文字檔!AA:AB, 2, 0))</f>
        <v>-40800</v>
      </c>
    </row>
    <row r="1015" spans="1:16" ht="16.2">
      <c r="A1015" s="7">
        <v>44751</v>
      </c>
      <c r="B1015" s="5">
        <f>SUMPRODUCT($C$2:$P$2,$C$1015:$P$1015)</f>
        <v>0</v>
      </c>
      <c r="C1015" s="5">
        <f>IF(ISERROR(VLOOKUP($A$1015, 文字檔!A:B, 2, 0)),0,VLOOKUP($A$1015, 文字檔!A:B, 2, 0))</f>
        <v>0</v>
      </c>
      <c r="D1015" s="5">
        <f>IF(ISERROR(VLOOKUP($A$1015, 文字檔!C:D, 2, 0)),0,VLOOKUP($A$1015, 文字檔!C:D, 2, 0))</f>
        <v>0</v>
      </c>
      <c r="E1015" s="5">
        <f>IF(ISERROR(VLOOKUP($A$1015, 文字檔!E:F, 2, 0)),0,VLOOKUP($A$1015, 文字檔!E:F, 2, 0))</f>
        <v>0</v>
      </c>
      <c r="F1015" s="5">
        <f>IF(ISERROR(VLOOKUP($A$1015, 文字檔!G:H, 2, 0)),0,VLOOKUP($A$1015, 文字檔!G:H, 2, 0))</f>
        <v>0</v>
      </c>
      <c r="G1015" s="5">
        <f>IF(ISERROR(VLOOKUP($A$1015, 文字檔!I:J, 2, 0)),0,VLOOKUP($A$1015, 文字檔!I:J, 2, 0))</f>
        <v>0</v>
      </c>
      <c r="H1015" s="5">
        <f>IF(ISERROR(VLOOKUP($A$1015, 文字檔!K:L, 2, 0)),0,VLOOKUP($A$1015, 文字檔!K:L, 2, 0))</f>
        <v>0</v>
      </c>
      <c r="I1015" s="5">
        <f>IF(ISERROR(VLOOKUP($A$1015, 文字檔!M:N, 2, 0)),0,VLOOKUP($A$1015, 文字檔!M:N, 2, 0))</f>
        <v>0</v>
      </c>
      <c r="J1015" s="5">
        <f>IF(ISERROR(VLOOKUP($A$1015, 文字檔!O:P, 2, 0)),0,VLOOKUP($A$1015, 文字檔!O:P, 2, 0))</f>
        <v>0</v>
      </c>
      <c r="K1015">
        <f>IF(ISERROR(VLOOKUP($A$1015, 文字檔!Q:R, 2, 0)),0,VLOOKUP($A$1015, 文字檔!Q:R, 2, 0))</f>
        <v>0</v>
      </c>
      <c r="L1015">
        <f>IF(ISERROR(VLOOKUP($A$1015, 文字檔!S:T, 2, 0)),0,VLOOKUP($A$1015, 文字檔!S:T, 2, 0))</f>
        <v>0</v>
      </c>
      <c r="M1015">
        <f>IF(ISERROR(VLOOKUP($A$1015, 文字檔!U:V, 2, 0)),0,VLOOKUP($A$1015, 文字檔!U:V, 2, 0))</f>
        <v>0</v>
      </c>
      <c r="N1015">
        <f>IF(ISERROR(VLOOKUP($A$1015, 文字檔!W:X, 2, 0)),0,VLOOKUP($A$1015, 文字檔!W:X, 2, 0))</f>
        <v>0</v>
      </c>
      <c r="O1015">
        <f>IF(ISERROR(VLOOKUP($A$1015, 文字檔!Y:Z, 2, 0)),0,VLOOKUP($A$1015, 文字檔!Y:Z, 2, 0))</f>
        <v>0</v>
      </c>
      <c r="P1015">
        <f>IF(ISERROR(VLOOKUP($A$1015, 文字檔!AA:AB, 2, 0)),0,VLOOKUP($A$1015, 文字檔!AA:AB, 2, 0))</f>
        <v>0</v>
      </c>
    </row>
    <row r="1016" spans="1:16" ht="16.2">
      <c r="A1016" s="7">
        <v>44752</v>
      </c>
      <c r="B1016" s="5">
        <f>SUMPRODUCT($C$2:$P$2,$C$1016:$P$1016)</f>
        <v>0</v>
      </c>
      <c r="C1016" s="5">
        <f>IF(ISERROR(VLOOKUP($A$1016, 文字檔!A:B, 2, 0)),0,VLOOKUP($A$1016, 文字檔!A:B, 2, 0))</f>
        <v>0</v>
      </c>
      <c r="D1016" s="5">
        <f>IF(ISERROR(VLOOKUP($A$1016, 文字檔!C:D, 2, 0)),0,VLOOKUP($A$1016, 文字檔!C:D, 2, 0))</f>
        <v>0</v>
      </c>
      <c r="E1016" s="5">
        <f>IF(ISERROR(VLOOKUP($A$1016, 文字檔!E:F, 2, 0)),0,VLOOKUP($A$1016, 文字檔!E:F, 2, 0))</f>
        <v>0</v>
      </c>
      <c r="F1016" s="5">
        <f>IF(ISERROR(VLOOKUP($A$1016, 文字檔!G:H, 2, 0)),0,VLOOKUP($A$1016, 文字檔!G:H, 2, 0))</f>
        <v>0</v>
      </c>
      <c r="G1016" s="5">
        <f>IF(ISERROR(VLOOKUP($A$1016, 文字檔!I:J, 2, 0)),0,VLOOKUP($A$1016, 文字檔!I:J, 2, 0))</f>
        <v>0</v>
      </c>
      <c r="H1016" s="5">
        <f>IF(ISERROR(VLOOKUP($A$1016, 文字檔!K:L, 2, 0)),0,VLOOKUP($A$1016, 文字檔!K:L, 2, 0))</f>
        <v>0</v>
      </c>
      <c r="I1016" s="5">
        <f>IF(ISERROR(VLOOKUP($A$1016, 文字檔!M:N, 2, 0)),0,VLOOKUP($A$1016, 文字檔!M:N, 2, 0))</f>
        <v>0</v>
      </c>
      <c r="J1016" s="5">
        <f>IF(ISERROR(VLOOKUP($A$1016, 文字檔!O:P, 2, 0)),0,VLOOKUP($A$1016, 文字檔!O:P, 2, 0))</f>
        <v>0</v>
      </c>
      <c r="K1016">
        <f>IF(ISERROR(VLOOKUP($A$1016, 文字檔!Q:R, 2, 0)),0,VLOOKUP($A$1016, 文字檔!Q:R, 2, 0))</f>
        <v>0</v>
      </c>
      <c r="L1016">
        <f>IF(ISERROR(VLOOKUP($A$1016, 文字檔!S:T, 2, 0)),0,VLOOKUP($A$1016, 文字檔!S:T, 2, 0))</f>
        <v>0</v>
      </c>
      <c r="M1016">
        <f>IF(ISERROR(VLOOKUP($A$1016, 文字檔!U:V, 2, 0)),0,VLOOKUP($A$1016, 文字檔!U:V, 2, 0))</f>
        <v>0</v>
      </c>
      <c r="N1016">
        <f>IF(ISERROR(VLOOKUP($A$1016, 文字檔!W:X, 2, 0)),0,VLOOKUP($A$1016, 文字檔!W:X, 2, 0))</f>
        <v>0</v>
      </c>
      <c r="O1016">
        <f>IF(ISERROR(VLOOKUP($A$1016, 文字檔!Y:Z, 2, 0)),0,VLOOKUP($A$1016, 文字檔!Y:Z, 2, 0))</f>
        <v>0</v>
      </c>
      <c r="P1016">
        <f>IF(ISERROR(VLOOKUP($A$1016, 文字檔!AA:AB, 2, 0)),0,VLOOKUP($A$1016, 文字檔!AA:AB, 2, 0))</f>
        <v>0</v>
      </c>
    </row>
    <row r="1017" spans="1:16" ht="16.2">
      <c r="A1017" s="7">
        <v>44753</v>
      </c>
      <c r="B1017" s="5">
        <f>SUMPRODUCT($C$2:$P$2,$C$1017:$P$1017)</f>
        <v>-71225.239999999991</v>
      </c>
      <c r="C1017" s="5">
        <f>IF(ISERROR(VLOOKUP($A$1017, 文字檔!A:B, 2, 0)),0,VLOOKUP($A$1017, 文字檔!A:B, 2, 0))</f>
        <v>0</v>
      </c>
      <c r="D1017" s="5">
        <f>IF(ISERROR(VLOOKUP($A$1017, 文字檔!C:D, 2, 0)),0,VLOOKUP($A$1017, 文字檔!C:D, 2, 0))</f>
        <v>-10600</v>
      </c>
      <c r="E1017" s="5">
        <f>IF(ISERROR(VLOOKUP($A$1017, 文字檔!E:F, 2, 0)),0,VLOOKUP($A$1017, 文字檔!E:F, 2, 0))</f>
        <v>0</v>
      </c>
      <c r="F1017" s="5">
        <f>IF(ISERROR(VLOOKUP($A$1017, 文字檔!G:H, 2, 0)),0,VLOOKUP($A$1017, 文字檔!G:H, 2, 0))</f>
        <v>10600</v>
      </c>
      <c r="G1017" s="5">
        <f>IF(ISERROR(VLOOKUP($A$1017, 文字檔!I:J, 2, 0)),0,VLOOKUP($A$1017, 文字檔!I:J, 2, 0))</f>
        <v>0</v>
      </c>
      <c r="H1017" s="5">
        <f>IF(ISERROR(VLOOKUP($A$1017, 文字檔!K:L, 2, 0)),0,VLOOKUP($A$1017, 文字檔!K:L, 2, 0))</f>
        <v>2334.86</v>
      </c>
      <c r="I1017" s="5">
        <f>IF(ISERROR(VLOOKUP($A$1017, 文字檔!M:N, 2, 0)),0,VLOOKUP($A$1017, 文字檔!M:N, 2, 0))</f>
        <v>-24800</v>
      </c>
      <c r="J1017" s="5">
        <f>IF(ISERROR(VLOOKUP($A$1017, 文字檔!O:P, 2, 0)),0,VLOOKUP($A$1017, 文字檔!O:P, 2, 0))</f>
        <v>0</v>
      </c>
      <c r="K1017">
        <f>IF(ISERROR(VLOOKUP($A$1017, 文字檔!Q:R, 2, 0)),0,VLOOKUP($A$1017, 文字檔!Q:R, 2, 0))</f>
        <v>-10600</v>
      </c>
      <c r="L1017">
        <f>IF(ISERROR(VLOOKUP($A$1017, 文字檔!S:T, 2, 0)),0,VLOOKUP($A$1017, 文字檔!S:T, 2, 0))</f>
        <v>9939.9</v>
      </c>
      <c r="M1017">
        <f>IF(ISERROR(VLOOKUP($A$1017, 文字檔!U:V, 2, 0)),0,VLOOKUP($A$1017, 文字檔!U:V, 2, 0))</f>
        <v>10600</v>
      </c>
      <c r="N1017">
        <f>IF(ISERROR(VLOOKUP($A$1017, 文字檔!W:X, 2, 0)),0,VLOOKUP($A$1017, 文字檔!W:X, 2, 0))</f>
        <v>-16900</v>
      </c>
      <c r="O1017">
        <f>IF(ISERROR(VLOOKUP($A$1017, 文字檔!Y:Z, 2, 0)),0,VLOOKUP($A$1017, 文字檔!Y:Z, 2, 0))</f>
        <v>-41800</v>
      </c>
      <c r="P1017">
        <f>IF(ISERROR(VLOOKUP($A$1017, 文字檔!AA:AB, 2, 0)),0,VLOOKUP($A$1017, 文字檔!AA:AB, 2, 0))</f>
        <v>0</v>
      </c>
    </row>
    <row r="1018" spans="1:16" ht="16.2">
      <c r="A1018" s="7">
        <v>44754</v>
      </c>
      <c r="B1018" s="5">
        <f>SUMPRODUCT($C$2:$P$2,$C$1018:$P$1018)</f>
        <v>384593.71</v>
      </c>
      <c r="C1018" s="5">
        <f>IF(ISERROR(VLOOKUP($A$1018, 文字檔!A:B, 2, 0)),0,VLOOKUP($A$1018, 文字檔!A:B, 2, 0))</f>
        <v>6764.2</v>
      </c>
      <c r="D1018" s="5">
        <f>IF(ISERROR(VLOOKUP($A$1018, 文字檔!C:D, 2, 0)),0,VLOOKUP($A$1018, 文字檔!C:D, 2, 0))</f>
        <v>-2200</v>
      </c>
      <c r="E1018" s="5">
        <f>IF(ISERROR(VLOOKUP($A$1018, 文字檔!E:F, 2, 0)),0,VLOOKUP($A$1018, 文字檔!E:F, 2, 0))</f>
        <v>0</v>
      </c>
      <c r="F1018" s="5">
        <f>IF(ISERROR(VLOOKUP($A$1018, 文字檔!G:H, 2, 0)),0,VLOOKUP($A$1018, 文字檔!G:H, 2, 0))</f>
        <v>72600</v>
      </c>
      <c r="G1018" s="5">
        <f>IF(ISERROR(VLOOKUP($A$1018, 文字檔!I:J, 2, 0)),0,VLOOKUP($A$1018, 文字檔!I:J, 2, 0))</f>
        <v>63700</v>
      </c>
      <c r="H1018" s="5">
        <f>IF(ISERROR(VLOOKUP($A$1018, 文字檔!K:L, 2, 0)),0,VLOOKUP($A$1018, 文字檔!K:L, 2, 0))</f>
        <v>35177.269999999997</v>
      </c>
      <c r="I1018" s="5">
        <f>IF(ISERROR(VLOOKUP($A$1018, 文字檔!M:N, 2, 0)),0,VLOOKUP($A$1018, 文字檔!M:N, 2, 0))</f>
        <v>700</v>
      </c>
      <c r="J1018" s="5">
        <f>IF(ISERROR(VLOOKUP($A$1018, 文字檔!O:P, 2, 0)),0,VLOOKUP($A$1018, 文字檔!O:P, 2, 0))</f>
        <v>87852.24</v>
      </c>
      <c r="K1018">
        <f>IF(ISERROR(VLOOKUP($A$1018, 文字檔!Q:R, 2, 0)),0,VLOOKUP($A$1018, 文字檔!Q:R, 2, 0))</f>
        <v>-72600</v>
      </c>
      <c r="L1018">
        <f>IF(ISERROR(VLOOKUP($A$1018, 文字檔!S:T, 2, 0)),0,VLOOKUP($A$1018, 文字檔!S:T, 2, 0))</f>
        <v>0</v>
      </c>
      <c r="M1018">
        <f>IF(ISERROR(VLOOKUP($A$1018, 文字檔!U:V, 2, 0)),0,VLOOKUP($A$1018, 文字檔!U:V, 2, 0))</f>
        <v>72600</v>
      </c>
      <c r="N1018">
        <f>IF(ISERROR(VLOOKUP($A$1018, 文字檔!W:X, 2, 0)),0,VLOOKUP($A$1018, 文字檔!W:X, 2, 0))</f>
        <v>72600</v>
      </c>
      <c r="O1018">
        <f>IF(ISERROR(VLOOKUP($A$1018, 文字檔!Y:Z, 2, 0)),0,VLOOKUP($A$1018, 文字檔!Y:Z, 2, 0))</f>
        <v>38100</v>
      </c>
      <c r="P1018">
        <f>IF(ISERROR(VLOOKUP($A$1018, 文字檔!AA:AB, 2, 0)),0,VLOOKUP($A$1018, 文字檔!AA:AB, 2, 0))</f>
        <v>9300</v>
      </c>
    </row>
    <row r="1019" spans="1:16" ht="16.2">
      <c r="A1019" s="7">
        <v>44755</v>
      </c>
      <c r="B1019" s="5">
        <f>SUMPRODUCT($C$2:$P$2,$C$1019:$P$1019)</f>
        <v>-311993.64</v>
      </c>
      <c r="C1019" s="5">
        <f>IF(ISERROR(VLOOKUP($A$1019, 文字檔!A:B, 2, 0)),0,VLOOKUP($A$1019, 文字檔!A:B, 2, 0))</f>
        <v>-9514.35</v>
      </c>
      <c r="D1019" s="5">
        <f>IF(ISERROR(VLOOKUP($A$1019, 文字檔!C:D, 2, 0)),0,VLOOKUP($A$1019, 文字檔!C:D, 2, 0))</f>
        <v>-59100</v>
      </c>
      <c r="E1019" s="5">
        <f>IF(ISERROR(VLOOKUP($A$1019, 文字檔!E:F, 2, 0)),0,VLOOKUP($A$1019, 文字檔!E:F, 2, 0))</f>
        <v>0</v>
      </c>
      <c r="F1019" s="5">
        <f>IF(ISERROR(VLOOKUP($A$1019, 文字檔!G:H, 2, 0)),0,VLOOKUP($A$1019, 文字檔!G:H, 2, 0))</f>
        <v>-72800</v>
      </c>
      <c r="G1019" s="5">
        <f>IF(ISERROR(VLOOKUP($A$1019, 文字檔!I:J, 2, 0)),0,VLOOKUP($A$1019, 文字檔!I:J, 2, 0))</f>
        <v>-31100</v>
      </c>
      <c r="H1019" s="5">
        <f>IF(ISERROR(VLOOKUP($A$1019, 文字檔!K:L, 2, 0)),0,VLOOKUP($A$1019, 文字檔!K:L, 2, 0))</f>
        <v>-31279.29</v>
      </c>
      <c r="I1019" s="5">
        <f>IF(ISERROR(VLOOKUP($A$1019, 文字檔!M:N, 2, 0)),0,VLOOKUP($A$1019, 文字檔!M:N, 2, 0))</f>
        <v>16700</v>
      </c>
      <c r="J1019" s="5">
        <f>IF(ISERROR(VLOOKUP($A$1019, 文字檔!O:P, 2, 0)),0,VLOOKUP($A$1019, 文字檔!O:P, 2, 0))</f>
        <v>0</v>
      </c>
      <c r="K1019">
        <f>IF(ISERROR(VLOOKUP($A$1019, 文字檔!Q:R, 2, 0)),0,VLOOKUP($A$1019, 文字檔!Q:R, 2, 0))</f>
        <v>72800</v>
      </c>
      <c r="L1019">
        <f>IF(ISERROR(VLOOKUP($A$1019, 文字檔!S:T, 2, 0)),0,VLOOKUP($A$1019, 文字檔!S:T, 2, 0))</f>
        <v>0</v>
      </c>
      <c r="M1019">
        <f>IF(ISERROR(VLOOKUP($A$1019, 文字檔!U:V, 2, 0)),0,VLOOKUP($A$1019, 文字檔!U:V, 2, 0))</f>
        <v>-72800</v>
      </c>
      <c r="N1019">
        <f>IF(ISERROR(VLOOKUP($A$1019, 文字檔!W:X, 2, 0)),0,VLOOKUP($A$1019, 文字檔!W:X, 2, 0))</f>
        <v>-63100</v>
      </c>
      <c r="O1019">
        <f>IF(ISERROR(VLOOKUP($A$1019, 文字檔!Y:Z, 2, 0)),0,VLOOKUP($A$1019, 文字檔!Y:Z, 2, 0))</f>
        <v>4100</v>
      </c>
      <c r="P1019">
        <f>IF(ISERROR(VLOOKUP($A$1019, 文字檔!AA:AB, 2, 0)),0,VLOOKUP($A$1019, 文字檔!AA:AB, 2, 0))</f>
        <v>-65900</v>
      </c>
    </row>
    <row r="1020" spans="1:16" ht="16.2">
      <c r="A1020" s="7">
        <v>44756</v>
      </c>
      <c r="B1020" s="5">
        <f>SUMPRODUCT($C$2:$P$2,$C$1020:$P$1020)</f>
        <v>-1676.9799999999996</v>
      </c>
      <c r="C1020" s="5">
        <f>IF(ISERROR(VLOOKUP($A$1020, 文字檔!A:B, 2, 0)),0,VLOOKUP($A$1020, 文字檔!A:B, 2, 0))</f>
        <v>0</v>
      </c>
      <c r="D1020" s="5">
        <f>IF(ISERROR(VLOOKUP($A$1020, 文字檔!C:D, 2, 0)),0,VLOOKUP($A$1020, 文字檔!C:D, 2, 0))</f>
        <v>0</v>
      </c>
      <c r="E1020" s="5">
        <f>IF(ISERROR(VLOOKUP($A$1020, 文字檔!E:F, 2, 0)),0,VLOOKUP($A$1020, 文字檔!E:F, 2, 0))</f>
        <v>0</v>
      </c>
      <c r="F1020" s="5">
        <f>IF(ISERROR(VLOOKUP($A$1020, 文字檔!G:H, 2, 0)),0,VLOOKUP($A$1020, 文字檔!G:H, 2, 0))</f>
        <v>-22400</v>
      </c>
      <c r="G1020" s="5">
        <f>IF(ISERROR(VLOOKUP($A$1020, 文字檔!I:J, 2, 0)),0,VLOOKUP($A$1020, 文字檔!I:J, 2, 0))</f>
        <v>0</v>
      </c>
      <c r="H1020" s="5">
        <f>IF(ISERROR(VLOOKUP($A$1020, 文字檔!K:L, 2, 0)),0,VLOOKUP($A$1020, 文字檔!K:L, 2, 0))</f>
        <v>14523.02</v>
      </c>
      <c r="I1020" s="5">
        <f>IF(ISERROR(VLOOKUP($A$1020, 文字檔!M:N, 2, 0)),0,VLOOKUP($A$1020, 文字檔!M:N, 2, 0))</f>
        <v>-16200</v>
      </c>
      <c r="J1020" s="5">
        <f>IF(ISERROR(VLOOKUP($A$1020, 文字檔!O:P, 2, 0)),0,VLOOKUP($A$1020, 文字檔!O:P, 2, 0))</f>
        <v>0</v>
      </c>
      <c r="K1020">
        <f>IF(ISERROR(VLOOKUP($A$1020, 文字檔!Q:R, 2, 0)),0,VLOOKUP($A$1020, 文字檔!Q:R, 2, 0))</f>
        <v>22400</v>
      </c>
      <c r="L1020">
        <f>IF(ISERROR(VLOOKUP($A$1020, 文字檔!S:T, 2, 0)),0,VLOOKUP($A$1020, 文字檔!S:T, 2, 0))</f>
        <v>0</v>
      </c>
      <c r="M1020">
        <f>IF(ISERROR(VLOOKUP($A$1020, 文字檔!U:V, 2, 0)),0,VLOOKUP($A$1020, 文字檔!U:V, 2, 0))</f>
        <v>-22400</v>
      </c>
      <c r="N1020">
        <f>IF(ISERROR(VLOOKUP($A$1020, 文字檔!W:X, 2, 0)),0,VLOOKUP($A$1020, 文字檔!W:X, 2, 0))</f>
        <v>0</v>
      </c>
      <c r="O1020">
        <f>IF(ISERROR(VLOOKUP($A$1020, 文字檔!Y:Z, 2, 0)),0,VLOOKUP($A$1020, 文字檔!Y:Z, 2, 0))</f>
        <v>22400</v>
      </c>
      <c r="P1020">
        <f>IF(ISERROR(VLOOKUP($A$1020, 文字檔!AA:AB, 2, 0)),0,VLOOKUP($A$1020, 文字檔!AA:AB, 2, 0))</f>
        <v>0</v>
      </c>
    </row>
    <row r="1021" spans="1:16" ht="16.2">
      <c r="A1021" s="7">
        <v>44757</v>
      </c>
      <c r="B1021" s="5">
        <f>SUMPRODUCT($C$2:$P$2,$C$1021:$P$1021)</f>
        <v>-11103.05</v>
      </c>
      <c r="C1021" s="5">
        <f>IF(ISERROR(VLOOKUP($A$1021, 文字檔!A:B, 2, 0)),0,VLOOKUP($A$1021, 文字檔!A:B, 2, 0))</f>
        <v>0</v>
      </c>
      <c r="D1021" s="5">
        <f>IF(ISERROR(VLOOKUP($A$1021, 文字檔!C:D, 2, 0)),0,VLOOKUP($A$1021, 文字檔!C:D, 2, 0))</f>
        <v>2300</v>
      </c>
      <c r="E1021" s="5">
        <f>IF(ISERROR(VLOOKUP($A$1021, 文字檔!E:F, 2, 0)),0,VLOOKUP($A$1021, 文字檔!E:F, 2, 0))</f>
        <v>0</v>
      </c>
      <c r="F1021" s="5">
        <f>IF(ISERROR(VLOOKUP($A$1021, 文字檔!G:H, 2, 0)),0,VLOOKUP($A$1021, 文字檔!G:H, 2, 0))</f>
        <v>-17200</v>
      </c>
      <c r="G1021" s="5">
        <f>IF(ISERROR(VLOOKUP($A$1021, 文字檔!I:J, 2, 0)),0,VLOOKUP($A$1021, 文字檔!I:J, 2, 0))</f>
        <v>0</v>
      </c>
      <c r="H1021" s="5">
        <f>IF(ISERROR(VLOOKUP($A$1021, 文字檔!K:L, 2, 0)),0,VLOOKUP($A$1021, 文字檔!K:L, 2, 0))</f>
        <v>16296.95</v>
      </c>
      <c r="I1021" s="5">
        <f>IF(ISERROR(VLOOKUP($A$1021, 文字檔!M:N, 2, 0)),0,VLOOKUP($A$1021, 文字檔!M:N, 2, 0))</f>
        <v>-4100</v>
      </c>
      <c r="J1021" s="5">
        <f>IF(ISERROR(VLOOKUP($A$1021, 文字檔!O:P, 2, 0)),0,VLOOKUP($A$1021, 文字檔!O:P, 2, 0))</f>
        <v>0</v>
      </c>
      <c r="K1021">
        <f>IF(ISERROR(VLOOKUP($A$1021, 文字檔!Q:R, 2, 0)),0,VLOOKUP($A$1021, 文字檔!Q:R, 2, 0))</f>
        <v>17200</v>
      </c>
      <c r="L1021">
        <f>IF(ISERROR(VLOOKUP($A$1021, 文字檔!S:T, 2, 0)),0,VLOOKUP($A$1021, 文字檔!S:T, 2, 0))</f>
        <v>0</v>
      </c>
      <c r="M1021">
        <f>IF(ISERROR(VLOOKUP($A$1021, 文字檔!U:V, 2, 0)),0,VLOOKUP($A$1021, 文字檔!U:V, 2, 0))</f>
        <v>-17200</v>
      </c>
      <c r="N1021">
        <f>IF(ISERROR(VLOOKUP($A$1021, 文字檔!W:X, 2, 0)),0,VLOOKUP($A$1021, 文字檔!W:X, 2, 0))</f>
        <v>17700</v>
      </c>
      <c r="O1021">
        <f>IF(ISERROR(VLOOKUP($A$1021, 文字檔!Y:Z, 2, 0)),0,VLOOKUP($A$1021, 文字檔!Y:Z, 2, 0))</f>
        <v>-24800</v>
      </c>
      <c r="P1021">
        <f>IF(ISERROR(VLOOKUP($A$1021, 文字檔!AA:AB, 2, 0)),0,VLOOKUP($A$1021, 文字檔!AA:AB, 2, 0))</f>
        <v>-1300</v>
      </c>
    </row>
    <row r="1022" spans="1:16" ht="16.2">
      <c r="A1022" s="7">
        <v>44758</v>
      </c>
      <c r="B1022" s="5">
        <f>SUMPRODUCT($C$2:$P$2,$C$1022:$P$1022)</f>
        <v>0</v>
      </c>
      <c r="C1022" s="5">
        <f>IF(ISERROR(VLOOKUP($A$1022, 文字檔!A:B, 2, 0)),0,VLOOKUP($A$1022, 文字檔!A:B, 2, 0))</f>
        <v>0</v>
      </c>
      <c r="D1022" s="5">
        <f>IF(ISERROR(VLOOKUP($A$1022, 文字檔!C:D, 2, 0)),0,VLOOKUP($A$1022, 文字檔!C:D, 2, 0))</f>
        <v>0</v>
      </c>
      <c r="E1022" s="5">
        <f>IF(ISERROR(VLOOKUP($A$1022, 文字檔!E:F, 2, 0)),0,VLOOKUP($A$1022, 文字檔!E:F, 2, 0))</f>
        <v>0</v>
      </c>
      <c r="F1022" s="5">
        <f>IF(ISERROR(VLOOKUP($A$1022, 文字檔!G:H, 2, 0)),0,VLOOKUP($A$1022, 文字檔!G:H, 2, 0))</f>
        <v>0</v>
      </c>
      <c r="G1022" s="5">
        <f>IF(ISERROR(VLOOKUP($A$1022, 文字檔!I:J, 2, 0)),0,VLOOKUP($A$1022, 文字檔!I:J, 2, 0))</f>
        <v>0</v>
      </c>
      <c r="H1022" s="5">
        <f>IF(ISERROR(VLOOKUP($A$1022, 文字檔!K:L, 2, 0)),0,VLOOKUP($A$1022, 文字檔!K:L, 2, 0))</f>
        <v>0</v>
      </c>
      <c r="I1022" s="5">
        <f>IF(ISERROR(VLOOKUP($A$1022, 文字檔!M:N, 2, 0)),0,VLOOKUP($A$1022, 文字檔!M:N, 2, 0))</f>
        <v>0</v>
      </c>
      <c r="J1022" s="5">
        <f>IF(ISERROR(VLOOKUP($A$1022, 文字檔!O:P, 2, 0)),0,VLOOKUP($A$1022, 文字檔!O:P, 2, 0))</f>
        <v>0</v>
      </c>
      <c r="K1022">
        <f>IF(ISERROR(VLOOKUP($A$1022, 文字檔!Q:R, 2, 0)),0,VLOOKUP($A$1022, 文字檔!Q:R, 2, 0))</f>
        <v>0</v>
      </c>
      <c r="L1022">
        <f>IF(ISERROR(VLOOKUP($A$1022, 文字檔!S:T, 2, 0)),0,VLOOKUP($A$1022, 文字檔!S:T, 2, 0))</f>
        <v>0</v>
      </c>
      <c r="M1022">
        <f>IF(ISERROR(VLOOKUP($A$1022, 文字檔!U:V, 2, 0)),0,VLOOKUP($A$1022, 文字檔!U:V, 2, 0))</f>
        <v>0</v>
      </c>
      <c r="N1022">
        <f>IF(ISERROR(VLOOKUP($A$1022, 文字檔!W:X, 2, 0)),0,VLOOKUP($A$1022, 文字檔!W:X, 2, 0))</f>
        <v>0</v>
      </c>
      <c r="O1022">
        <f>IF(ISERROR(VLOOKUP($A$1022, 文字檔!Y:Z, 2, 0)),0,VLOOKUP($A$1022, 文字檔!Y:Z, 2, 0))</f>
        <v>0</v>
      </c>
      <c r="P1022">
        <f>IF(ISERROR(VLOOKUP($A$1022, 文字檔!AA:AB, 2, 0)),0,VLOOKUP($A$1022, 文字檔!AA:AB, 2, 0))</f>
        <v>0</v>
      </c>
    </row>
    <row r="1023" spans="1:16" ht="16.2">
      <c r="A1023" s="7">
        <v>44759</v>
      </c>
      <c r="B1023" s="5">
        <f>SUMPRODUCT($C$2:$P$2,$C$1023:$P$1023)</f>
        <v>0</v>
      </c>
      <c r="C1023" s="5">
        <f>IF(ISERROR(VLOOKUP($A$1023, 文字檔!A:B, 2, 0)),0,VLOOKUP($A$1023, 文字檔!A:B, 2, 0))</f>
        <v>0</v>
      </c>
      <c r="D1023" s="5">
        <f>IF(ISERROR(VLOOKUP($A$1023, 文字檔!C:D, 2, 0)),0,VLOOKUP($A$1023, 文字檔!C:D, 2, 0))</f>
        <v>0</v>
      </c>
      <c r="E1023" s="5">
        <f>IF(ISERROR(VLOOKUP($A$1023, 文字檔!E:F, 2, 0)),0,VLOOKUP($A$1023, 文字檔!E:F, 2, 0))</f>
        <v>0</v>
      </c>
      <c r="F1023" s="5">
        <f>IF(ISERROR(VLOOKUP($A$1023, 文字檔!G:H, 2, 0)),0,VLOOKUP($A$1023, 文字檔!G:H, 2, 0))</f>
        <v>0</v>
      </c>
      <c r="G1023" s="5">
        <f>IF(ISERROR(VLOOKUP($A$1023, 文字檔!I:J, 2, 0)),0,VLOOKUP($A$1023, 文字檔!I:J, 2, 0))</f>
        <v>0</v>
      </c>
      <c r="H1023" s="5">
        <f>IF(ISERROR(VLOOKUP($A$1023, 文字檔!K:L, 2, 0)),0,VLOOKUP($A$1023, 文字檔!K:L, 2, 0))</f>
        <v>0</v>
      </c>
      <c r="I1023" s="5">
        <f>IF(ISERROR(VLOOKUP($A$1023, 文字檔!M:N, 2, 0)),0,VLOOKUP($A$1023, 文字檔!M:N, 2, 0))</f>
        <v>0</v>
      </c>
      <c r="J1023" s="5">
        <f>IF(ISERROR(VLOOKUP($A$1023, 文字檔!O:P, 2, 0)),0,VLOOKUP($A$1023, 文字檔!O:P, 2, 0))</f>
        <v>0</v>
      </c>
      <c r="K1023">
        <f>IF(ISERROR(VLOOKUP($A$1023, 文字檔!Q:R, 2, 0)),0,VLOOKUP($A$1023, 文字檔!Q:R, 2, 0))</f>
        <v>0</v>
      </c>
      <c r="L1023">
        <f>IF(ISERROR(VLOOKUP($A$1023, 文字檔!S:T, 2, 0)),0,VLOOKUP($A$1023, 文字檔!S:T, 2, 0))</f>
        <v>0</v>
      </c>
      <c r="M1023">
        <f>IF(ISERROR(VLOOKUP($A$1023, 文字檔!U:V, 2, 0)),0,VLOOKUP($A$1023, 文字檔!U:V, 2, 0))</f>
        <v>0</v>
      </c>
      <c r="N1023">
        <f>IF(ISERROR(VLOOKUP($A$1023, 文字檔!W:X, 2, 0)),0,VLOOKUP($A$1023, 文字檔!W:X, 2, 0))</f>
        <v>0</v>
      </c>
      <c r="O1023">
        <f>IF(ISERROR(VLOOKUP($A$1023, 文字檔!Y:Z, 2, 0)),0,VLOOKUP($A$1023, 文字檔!Y:Z, 2, 0))</f>
        <v>0</v>
      </c>
      <c r="P1023">
        <f>IF(ISERROR(VLOOKUP($A$1023, 文字檔!AA:AB, 2, 0)),0,VLOOKUP($A$1023, 文字檔!AA:AB, 2, 0))</f>
        <v>0</v>
      </c>
    </row>
    <row r="1024" spans="1:16" ht="16.2">
      <c r="A1024" s="7">
        <v>44760</v>
      </c>
      <c r="B1024" s="5">
        <f>SUMPRODUCT($C$2:$P$2,$C$1024:$P$1024)</f>
        <v>86211.51</v>
      </c>
      <c r="C1024" s="5">
        <f>IF(ISERROR(VLOOKUP($A$1024, 文字檔!A:B, 2, 0)),0,VLOOKUP($A$1024, 文字檔!A:B, 2, 0))</f>
        <v>-23635.59</v>
      </c>
      <c r="D1024" s="5">
        <f>IF(ISERROR(VLOOKUP($A$1024, 文字檔!C:D, 2, 0)),0,VLOOKUP($A$1024, 文字檔!C:D, 2, 0))</f>
        <v>32900</v>
      </c>
      <c r="E1024" s="5">
        <f>IF(ISERROR(VLOOKUP($A$1024, 文字檔!E:F, 2, 0)),0,VLOOKUP($A$1024, 文字檔!E:F, 2, 0))</f>
        <v>0</v>
      </c>
      <c r="F1024" s="5">
        <f>IF(ISERROR(VLOOKUP($A$1024, 文字檔!G:H, 2, 0)),0,VLOOKUP($A$1024, 文字檔!G:H, 2, 0))</f>
        <v>-35000</v>
      </c>
      <c r="G1024" s="5">
        <f>IF(ISERROR(VLOOKUP($A$1024, 文字檔!I:J, 2, 0)),0,VLOOKUP($A$1024, 文字檔!I:J, 2, 0))</f>
        <v>0</v>
      </c>
      <c r="H1024" s="5">
        <f>IF(ISERROR(VLOOKUP($A$1024, 文字檔!K:L, 2, 0)),0,VLOOKUP($A$1024, 文字檔!K:L, 2, 0))</f>
        <v>124.03</v>
      </c>
      <c r="I1024" s="5">
        <f>IF(ISERROR(VLOOKUP($A$1024, 文字檔!M:N, 2, 0)),0,VLOOKUP($A$1024, 文字檔!M:N, 2, 0))</f>
        <v>19900</v>
      </c>
      <c r="J1024" s="5">
        <f>IF(ISERROR(VLOOKUP($A$1024, 文字檔!O:P, 2, 0)),0,VLOOKUP($A$1024, 文字檔!O:P, 2, 0))</f>
        <v>0</v>
      </c>
      <c r="K1024">
        <f>IF(ISERROR(VLOOKUP($A$1024, 文字檔!Q:R, 2, 0)),0,VLOOKUP($A$1024, 文字檔!Q:R, 2, 0))</f>
        <v>35000</v>
      </c>
      <c r="L1024">
        <f>IF(ISERROR(VLOOKUP($A$1024, 文字檔!S:T, 2, 0)),0,VLOOKUP($A$1024, 文字檔!S:T, 2, 0))</f>
        <v>-13076.93</v>
      </c>
      <c r="M1024">
        <f>IF(ISERROR(VLOOKUP($A$1024, 文字檔!U:V, 2, 0)),0,VLOOKUP($A$1024, 文字檔!U:V, 2, 0))</f>
        <v>-35000</v>
      </c>
      <c r="N1024">
        <f>IF(ISERROR(VLOOKUP($A$1024, 文字檔!W:X, 2, 0)),0,VLOOKUP($A$1024, 文字檔!W:X, 2, 0))</f>
        <v>35000</v>
      </c>
      <c r="O1024">
        <f>IF(ISERROR(VLOOKUP($A$1024, 文字檔!Y:Z, 2, 0)),0,VLOOKUP($A$1024, 文字檔!Y:Z, 2, 0))</f>
        <v>35000</v>
      </c>
      <c r="P1024">
        <f>IF(ISERROR(VLOOKUP($A$1024, 文字檔!AA:AB, 2, 0)),0,VLOOKUP($A$1024, 文字檔!AA:AB, 2, 0))</f>
        <v>35000</v>
      </c>
    </row>
    <row r="1025" spans="1:16" ht="16.2">
      <c r="A1025" s="7">
        <v>44761</v>
      </c>
      <c r="B1025" s="5">
        <f>SUMPRODUCT($C$2:$P$2,$C$1025:$P$1025)</f>
        <v>-65580.89</v>
      </c>
      <c r="C1025" s="5">
        <f>IF(ISERROR(VLOOKUP($A$1025, 文字檔!A:B, 2, 0)),0,VLOOKUP($A$1025, 文字檔!A:B, 2, 0))</f>
        <v>0</v>
      </c>
      <c r="D1025" s="5">
        <f>IF(ISERROR(VLOOKUP($A$1025, 文字檔!C:D, 2, 0)),0,VLOOKUP($A$1025, 文字檔!C:D, 2, 0))</f>
        <v>0</v>
      </c>
      <c r="E1025" s="5">
        <f>IF(ISERROR(VLOOKUP($A$1025, 文字檔!E:F, 2, 0)),0,VLOOKUP($A$1025, 文字檔!E:F, 2, 0))</f>
        <v>0</v>
      </c>
      <c r="F1025" s="5">
        <f>IF(ISERROR(VLOOKUP($A$1025, 文字檔!G:H, 2, 0)),0,VLOOKUP($A$1025, 文字檔!G:H, 2, 0))</f>
        <v>-5600</v>
      </c>
      <c r="G1025" s="5">
        <f>IF(ISERROR(VLOOKUP($A$1025, 文字檔!I:J, 2, 0)),0,VLOOKUP($A$1025, 文字檔!I:J, 2, 0))</f>
        <v>-1400</v>
      </c>
      <c r="H1025" s="5">
        <f>IF(ISERROR(VLOOKUP($A$1025, 文字檔!K:L, 2, 0)),0,VLOOKUP($A$1025, 文字檔!K:L, 2, 0))</f>
        <v>0</v>
      </c>
      <c r="I1025" s="5">
        <f>IF(ISERROR(VLOOKUP($A$1025, 文字檔!M:N, 2, 0)),0,VLOOKUP($A$1025, 文字檔!M:N, 2, 0))</f>
        <v>1900</v>
      </c>
      <c r="J1025" s="5">
        <f>IF(ISERROR(VLOOKUP($A$1025, 文字檔!O:P, 2, 0)),0,VLOOKUP($A$1025, 文字檔!O:P, 2, 0))</f>
        <v>-2280.89</v>
      </c>
      <c r="K1025">
        <f>IF(ISERROR(VLOOKUP($A$1025, 文字檔!Q:R, 2, 0)),0,VLOOKUP($A$1025, 文字檔!Q:R, 2, 0))</f>
        <v>-11500</v>
      </c>
      <c r="L1025">
        <f>IF(ISERROR(VLOOKUP($A$1025, 文字檔!S:T, 2, 0)),0,VLOOKUP($A$1025, 文字檔!S:T, 2, 0))</f>
        <v>0</v>
      </c>
      <c r="M1025">
        <f>IF(ISERROR(VLOOKUP($A$1025, 文字檔!U:V, 2, 0)),0,VLOOKUP($A$1025, 文字檔!U:V, 2, 0))</f>
        <v>-5600</v>
      </c>
      <c r="N1025">
        <f>IF(ISERROR(VLOOKUP($A$1025, 文字檔!W:X, 2, 0)),0,VLOOKUP($A$1025, 文字檔!W:X, 2, 0))</f>
        <v>2100</v>
      </c>
      <c r="O1025">
        <f>IF(ISERROR(VLOOKUP($A$1025, 文字檔!Y:Z, 2, 0)),0,VLOOKUP($A$1025, 文字檔!Y:Z, 2, 0))</f>
        <v>-48800</v>
      </c>
      <c r="P1025">
        <f>IF(ISERROR(VLOOKUP($A$1025, 文字檔!AA:AB, 2, 0)),0,VLOOKUP($A$1025, 文字檔!AA:AB, 2, 0))</f>
        <v>5600</v>
      </c>
    </row>
    <row r="1026" spans="1:16" ht="16.2">
      <c r="A1026" s="7">
        <v>44762</v>
      </c>
      <c r="B1026" s="5">
        <f>SUMPRODUCT($C$2:$P$2,$C$1026:$P$1026)</f>
        <v>-83871.649999999994</v>
      </c>
      <c r="C1026" s="5">
        <f>IF(ISERROR(VLOOKUP($A$1026, 文字檔!A:B, 2, 0)),0,VLOOKUP($A$1026, 文字檔!A:B, 2, 0))</f>
        <v>-42179.78</v>
      </c>
      <c r="D1026" s="5">
        <f>IF(ISERROR(VLOOKUP($A$1026, 文字檔!C:D, 2, 0)),0,VLOOKUP($A$1026, 文字檔!C:D, 2, 0))</f>
        <v>0</v>
      </c>
      <c r="E1026" s="5">
        <f>IF(ISERROR(VLOOKUP($A$1026, 文字檔!E:F, 2, 0)),0,VLOOKUP($A$1026, 文字檔!E:F, 2, 0))</f>
        <v>0</v>
      </c>
      <c r="F1026" s="5">
        <f>IF(ISERROR(VLOOKUP($A$1026, 文字檔!G:H, 2, 0)),0,VLOOKUP($A$1026, 文字檔!G:H, 2, 0))</f>
        <v>-40700</v>
      </c>
      <c r="G1026" s="5">
        <f>IF(ISERROR(VLOOKUP($A$1026, 文字檔!I:J, 2, 0)),0,VLOOKUP($A$1026, 文字檔!I:J, 2, 0))</f>
        <v>0</v>
      </c>
      <c r="H1026" s="5">
        <f>IF(ISERROR(VLOOKUP($A$1026, 文字檔!K:L, 2, 0)),0,VLOOKUP($A$1026, 文字檔!K:L, 2, 0))</f>
        <v>-8691.8700000000008</v>
      </c>
      <c r="I1026" s="5">
        <f>IF(ISERROR(VLOOKUP($A$1026, 文字檔!M:N, 2, 0)),0,VLOOKUP($A$1026, 文字檔!M:N, 2, 0))</f>
        <v>0</v>
      </c>
      <c r="J1026" s="5">
        <f>IF(ISERROR(VLOOKUP($A$1026, 文字檔!O:P, 2, 0)),0,VLOOKUP($A$1026, 文字檔!O:P, 2, 0))</f>
        <v>0</v>
      </c>
      <c r="K1026">
        <f>IF(ISERROR(VLOOKUP($A$1026, 文字檔!Q:R, 2, 0)),0,VLOOKUP($A$1026, 文字檔!Q:R, 2, 0))</f>
        <v>0</v>
      </c>
      <c r="L1026">
        <f>IF(ISERROR(VLOOKUP($A$1026, 文字檔!S:T, 2, 0)),0,VLOOKUP($A$1026, 文字檔!S:T, 2, 0))</f>
        <v>0</v>
      </c>
      <c r="M1026">
        <f>IF(ISERROR(VLOOKUP($A$1026, 文字檔!U:V, 2, 0)),0,VLOOKUP($A$1026, 文字檔!U:V, 2, 0))</f>
        <v>-7300</v>
      </c>
      <c r="N1026">
        <f>IF(ISERROR(VLOOKUP($A$1026, 文字檔!W:X, 2, 0)),0,VLOOKUP($A$1026, 文字檔!W:X, 2, 0))</f>
        <v>-11200</v>
      </c>
      <c r="O1026">
        <f>IF(ISERROR(VLOOKUP($A$1026, 文字檔!Y:Z, 2, 0)),0,VLOOKUP($A$1026, 文字檔!Y:Z, 2, 0))</f>
        <v>-6700</v>
      </c>
      <c r="P1026">
        <f>IF(ISERROR(VLOOKUP($A$1026, 文字檔!AA:AB, 2, 0)),0,VLOOKUP($A$1026, 文字檔!AA:AB, 2, 0))</f>
        <v>32900</v>
      </c>
    </row>
    <row r="1027" spans="1:16" ht="16.2">
      <c r="A1027" s="7">
        <v>44763</v>
      </c>
      <c r="B1027" s="5">
        <f>SUMPRODUCT($C$2:$P$2,$C$1027:$P$1027)</f>
        <v>7043.1399999999994</v>
      </c>
      <c r="C1027" s="5">
        <f>IF(ISERROR(VLOOKUP($A$1027, 文字檔!A:B, 2, 0)),0,VLOOKUP($A$1027, 文字檔!A:B, 2, 0))</f>
        <v>31920.28</v>
      </c>
      <c r="D1027" s="5">
        <f>IF(ISERROR(VLOOKUP($A$1027, 文字檔!C:D, 2, 0)),0,VLOOKUP($A$1027, 文字檔!C:D, 2, 0))</f>
        <v>0</v>
      </c>
      <c r="E1027" s="5">
        <f>IF(ISERROR(VLOOKUP($A$1027, 文字檔!E:F, 2, 0)),0,VLOOKUP($A$1027, 文字檔!E:F, 2, 0))</f>
        <v>0</v>
      </c>
      <c r="F1027" s="5">
        <f>IF(ISERROR(VLOOKUP($A$1027, 文字檔!G:H, 2, 0)),0,VLOOKUP($A$1027, 文字檔!G:H, 2, 0))</f>
        <v>0</v>
      </c>
      <c r="G1027" s="5">
        <f>IF(ISERROR(VLOOKUP($A$1027, 文字檔!I:J, 2, 0)),0,VLOOKUP($A$1027, 文字檔!I:J, 2, 0))</f>
        <v>0</v>
      </c>
      <c r="H1027" s="5">
        <f>IF(ISERROR(VLOOKUP($A$1027, 文字檔!K:L, 2, 0)),0,VLOOKUP($A$1027, 文字檔!K:L, 2, 0))</f>
        <v>-10477.14</v>
      </c>
      <c r="I1027" s="5">
        <f>IF(ISERROR(VLOOKUP($A$1027, 文字檔!M:N, 2, 0)),0,VLOOKUP($A$1027, 文字檔!M:N, 2, 0))</f>
        <v>0</v>
      </c>
      <c r="J1027" s="5">
        <f>IF(ISERROR(VLOOKUP($A$1027, 文字檔!O:P, 2, 0)),0,VLOOKUP($A$1027, 文字檔!O:P, 2, 0))</f>
        <v>0</v>
      </c>
      <c r="K1027">
        <f>IF(ISERROR(VLOOKUP($A$1027, 文字檔!Q:R, 2, 0)),0,VLOOKUP($A$1027, 文字檔!Q:R, 2, 0))</f>
        <v>0</v>
      </c>
      <c r="L1027">
        <f>IF(ISERROR(VLOOKUP($A$1027, 文字檔!S:T, 2, 0)),0,VLOOKUP($A$1027, 文字檔!S:T, 2, 0))</f>
        <v>0</v>
      </c>
      <c r="M1027">
        <f>IF(ISERROR(VLOOKUP($A$1027, 文字檔!U:V, 2, 0)),0,VLOOKUP($A$1027, 文字檔!U:V, 2, 0))</f>
        <v>-29500</v>
      </c>
      <c r="N1027">
        <f>IF(ISERROR(VLOOKUP($A$1027, 文字檔!W:X, 2, 0)),0,VLOOKUP($A$1027, 文字檔!W:X, 2, 0))</f>
        <v>0</v>
      </c>
      <c r="O1027">
        <f>IF(ISERROR(VLOOKUP($A$1027, 文字檔!Y:Z, 2, 0)),0,VLOOKUP($A$1027, 文字檔!Y:Z, 2, 0))</f>
        <v>15100</v>
      </c>
      <c r="P1027">
        <f>IF(ISERROR(VLOOKUP($A$1027, 文字檔!AA:AB, 2, 0)),0,VLOOKUP($A$1027, 文字檔!AA:AB, 2, 0))</f>
        <v>0</v>
      </c>
    </row>
    <row r="1028" spans="1:16" ht="16.2">
      <c r="A1028" s="7">
        <v>44764</v>
      </c>
      <c r="B1028" s="5">
        <f>SUMPRODUCT($C$2:$P$2,$C$1028:$P$1028)</f>
        <v>-22888.66</v>
      </c>
      <c r="C1028" s="5">
        <f>IF(ISERROR(VLOOKUP($A$1028, 文字檔!A:B, 2, 0)),0,VLOOKUP($A$1028, 文字檔!A:B, 2, 0))</f>
        <v>0</v>
      </c>
      <c r="D1028" s="5">
        <f>IF(ISERROR(VLOOKUP($A$1028, 文字檔!C:D, 2, 0)),0,VLOOKUP($A$1028, 文字檔!C:D, 2, 0))</f>
        <v>0</v>
      </c>
      <c r="E1028" s="5">
        <f>IF(ISERROR(VLOOKUP($A$1028, 文字檔!E:F, 2, 0)),0,VLOOKUP($A$1028, 文字檔!E:F, 2, 0))</f>
        <v>0</v>
      </c>
      <c r="F1028" s="5">
        <f>IF(ISERROR(VLOOKUP($A$1028, 文字檔!G:H, 2, 0)),0,VLOOKUP($A$1028, 文字檔!G:H, 2, 0))</f>
        <v>0</v>
      </c>
      <c r="G1028" s="5">
        <f>IF(ISERROR(VLOOKUP($A$1028, 文字檔!I:J, 2, 0)),0,VLOOKUP($A$1028, 文字檔!I:J, 2, 0))</f>
        <v>-16200</v>
      </c>
      <c r="H1028" s="5">
        <f>IF(ISERROR(VLOOKUP($A$1028, 文字檔!K:L, 2, 0)),0,VLOOKUP($A$1028, 文字檔!K:L, 2, 0))</f>
        <v>-12488.66</v>
      </c>
      <c r="I1028" s="5">
        <f>IF(ISERROR(VLOOKUP($A$1028, 文字檔!M:N, 2, 0)),0,VLOOKUP($A$1028, 文字檔!M:N, 2, 0))</f>
        <v>0</v>
      </c>
      <c r="J1028" s="5">
        <f>IF(ISERROR(VLOOKUP($A$1028, 文字檔!O:P, 2, 0)),0,VLOOKUP($A$1028, 文字檔!O:P, 2, 0))</f>
        <v>0</v>
      </c>
      <c r="K1028">
        <f>IF(ISERROR(VLOOKUP($A$1028, 文字檔!Q:R, 2, 0)),0,VLOOKUP($A$1028, 文字檔!Q:R, 2, 0))</f>
        <v>0</v>
      </c>
      <c r="L1028">
        <f>IF(ISERROR(VLOOKUP($A$1028, 文字檔!S:T, 2, 0)),0,VLOOKUP($A$1028, 文字檔!S:T, 2, 0))</f>
        <v>0</v>
      </c>
      <c r="M1028">
        <f>IF(ISERROR(VLOOKUP($A$1028, 文字檔!U:V, 2, 0)),0,VLOOKUP($A$1028, 文字檔!U:V, 2, 0))</f>
        <v>-600</v>
      </c>
      <c r="N1028">
        <f>IF(ISERROR(VLOOKUP($A$1028, 文字檔!W:X, 2, 0)),0,VLOOKUP($A$1028, 文字檔!W:X, 2, 0))</f>
        <v>-500</v>
      </c>
      <c r="O1028">
        <f>IF(ISERROR(VLOOKUP($A$1028, 文字檔!Y:Z, 2, 0)),0,VLOOKUP($A$1028, 文字檔!Y:Z, 2, 0))</f>
        <v>6900</v>
      </c>
      <c r="P1028">
        <f>IF(ISERROR(VLOOKUP($A$1028, 文字檔!AA:AB, 2, 0)),0,VLOOKUP($A$1028, 文字檔!AA:AB, 2, 0))</f>
        <v>0</v>
      </c>
    </row>
    <row r="1029" spans="1:16" ht="16.2">
      <c r="A1029" s="7">
        <v>44765</v>
      </c>
      <c r="B1029" s="5">
        <f>SUMPRODUCT($C$2:$P$2,$C$1029:$P$1029)</f>
        <v>0</v>
      </c>
      <c r="C1029" s="5">
        <f>IF(ISERROR(VLOOKUP($A$1029, 文字檔!A:B, 2, 0)),0,VLOOKUP($A$1029, 文字檔!A:B, 2, 0))</f>
        <v>0</v>
      </c>
      <c r="D1029" s="5">
        <f>IF(ISERROR(VLOOKUP($A$1029, 文字檔!C:D, 2, 0)),0,VLOOKUP($A$1029, 文字檔!C:D, 2, 0))</f>
        <v>0</v>
      </c>
      <c r="E1029" s="5">
        <f>IF(ISERROR(VLOOKUP($A$1029, 文字檔!E:F, 2, 0)),0,VLOOKUP($A$1029, 文字檔!E:F, 2, 0))</f>
        <v>0</v>
      </c>
      <c r="F1029" s="5">
        <f>IF(ISERROR(VLOOKUP($A$1029, 文字檔!G:H, 2, 0)),0,VLOOKUP($A$1029, 文字檔!G:H, 2, 0))</f>
        <v>0</v>
      </c>
      <c r="G1029" s="5">
        <f>IF(ISERROR(VLOOKUP($A$1029, 文字檔!I:J, 2, 0)),0,VLOOKUP($A$1029, 文字檔!I:J, 2, 0))</f>
        <v>0</v>
      </c>
      <c r="H1029" s="5">
        <f>IF(ISERROR(VLOOKUP($A$1029, 文字檔!K:L, 2, 0)),0,VLOOKUP($A$1029, 文字檔!K:L, 2, 0))</f>
        <v>0</v>
      </c>
      <c r="I1029" s="5">
        <f>IF(ISERROR(VLOOKUP($A$1029, 文字檔!M:N, 2, 0)),0,VLOOKUP($A$1029, 文字檔!M:N, 2, 0))</f>
        <v>0</v>
      </c>
      <c r="J1029" s="5">
        <f>IF(ISERROR(VLOOKUP($A$1029, 文字檔!O:P, 2, 0)),0,VLOOKUP($A$1029, 文字檔!O:P, 2, 0))</f>
        <v>0</v>
      </c>
      <c r="K1029">
        <f>IF(ISERROR(VLOOKUP($A$1029, 文字檔!Q:R, 2, 0)),0,VLOOKUP($A$1029, 文字檔!Q:R, 2, 0))</f>
        <v>0</v>
      </c>
      <c r="L1029">
        <f>IF(ISERROR(VLOOKUP($A$1029, 文字檔!S:T, 2, 0)),0,VLOOKUP($A$1029, 文字檔!S:T, 2, 0))</f>
        <v>0</v>
      </c>
      <c r="M1029">
        <f>IF(ISERROR(VLOOKUP($A$1029, 文字檔!U:V, 2, 0)),0,VLOOKUP($A$1029, 文字檔!U:V, 2, 0))</f>
        <v>0</v>
      </c>
      <c r="N1029">
        <f>IF(ISERROR(VLOOKUP($A$1029, 文字檔!W:X, 2, 0)),0,VLOOKUP($A$1029, 文字檔!W:X, 2, 0))</f>
        <v>0</v>
      </c>
      <c r="O1029">
        <f>IF(ISERROR(VLOOKUP($A$1029, 文字檔!Y:Z, 2, 0)),0,VLOOKUP($A$1029, 文字檔!Y:Z, 2, 0))</f>
        <v>0</v>
      </c>
      <c r="P1029">
        <f>IF(ISERROR(VLOOKUP($A$1029, 文字檔!AA:AB, 2, 0)),0,VLOOKUP($A$1029, 文字檔!AA:AB, 2, 0))</f>
        <v>0</v>
      </c>
    </row>
    <row r="1030" spans="1:16" ht="16.2">
      <c r="A1030" s="7">
        <v>44766</v>
      </c>
      <c r="B1030" s="5">
        <f>SUMPRODUCT($C$2:$P$2,$C$1030:$P$1030)</f>
        <v>0</v>
      </c>
      <c r="C1030" s="5">
        <f>IF(ISERROR(VLOOKUP($A$1030, 文字檔!A:B, 2, 0)),0,VLOOKUP($A$1030, 文字檔!A:B, 2, 0))</f>
        <v>0</v>
      </c>
      <c r="D1030" s="5">
        <f>IF(ISERROR(VLOOKUP($A$1030, 文字檔!C:D, 2, 0)),0,VLOOKUP($A$1030, 文字檔!C:D, 2, 0))</f>
        <v>0</v>
      </c>
      <c r="E1030" s="5">
        <f>IF(ISERROR(VLOOKUP($A$1030, 文字檔!E:F, 2, 0)),0,VLOOKUP($A$1030, 文字檔!E:F, 2, 0))</f>
        <v>0</v>
      </c>
      <c r="F1030" s="5">
        <f>IF(ISERROR(VLOOKUP($A$1030, 文字檔!G:H, 2, 0)),0,VLOOKUP($A$1030, 文字檔!G:H, 2, 0))</f>
        <v>0</v>
      </c>
      <c r="G1030" s="5">
        <f>IF(ISERROR(VLOOKUP($A$1030, 文字檔!I:J, 2, 0)),0,VLOOKUP($A$1030, 文字檔!I:J, 2, 0))</f>
        <v>0</v>
      </c>
      <c r="H1030" s="5">
        <f>IF(ISERROR(VLOOKUP($A$1030, 文字檔!K:L, 2, 0)),0,VLOOKUP($A$1030, 文字檔!K:L, 2, 0))</f>
        <v>0</v>
      </c>
      <c r="I1030" s="5">
        <f>IF(ISERROR(VLOOKUP($A$1030, 文字檔!M:N, 2, 0)),0,VLOOKUP($A$1030, 文字檔!M:N, 2, 0))</f>
        <v>0</v>
      </c>
      <c r="J1030" s="5">
        <f>IF(ISERROR(VLOOKUP($A$1030, 文字檔!O:P, 2, 0)),0,VLOOKUP($A$1030, 文字檔!O:P, 2, 0))</f>
        <v>0</v>
      </c>
      <c r="K1030">
        <f>IF(ISERROR(VLOOKUP($A$1030, 文字檔!Q:R, 2, 0)),0,VLOOKUP($A$1030, 文字檔!Q:R, 2, 0))</f>
        <v>0</v>
      </c>
      <c r="L1030">
        <f>IF(ISERROR(VLOOKUP($A$1030, 文字檔!S:T, 2, 0)),0,VLOOKUP($A$1030, 文字檔!S:T, 2, 0))</f>
        <v>0</v>
      </c>
      <c r="M1030">
        <f>IF(ISERROR(VLOOKUP($A$1030, 文字檔!U:V, 2, 0)),0,VLOOKUP($A$1030, 文字檔!U:V, 2, 0))</f>
        <v>0</v>
      </c>
      <c r="N1030">
        <f>IF(ISERROR(VLOOKUP($A$1030, 文字檔!W:X, 2, 0)),0,VLOOKUP($A$1030, 文字檔!W:X, 2, 0))</f>
        <v>0</v>
      </c>
      <c r="O1030">
        <f>IF(ISERROR(VLOOKUP($A$1030, 文字檔!Y:Z, 2, 0)),0,VLOOKUP($A$1030, 文字檔!Y:Z, 2, 0))</f>
        <v>0</v>
      </c>
      <c r="P1030">
        <f>IF(ISERROR(VLOOKUP($A$1030, 文字檔!AA:AB, 2, 0)),0,VLOOKUP($A$1030, 文字檔!AA:AB, 2, 0))</f>
        <v>0</v>
      </c>
    </row>
    <row r="1031" spans="1:16" ht="16.2">
      <c r="A1031" s="7">
        <v>44767</v>
      </c>
      <c r="B1031" s="5">
        <f>SUMPRODUCT($C$2:$P$2,$C$1031:$P$1031)</f>
        <v>-30800</v>
      </c>
      <c r="C1031" s="5">
        <f>IF(ISERROR(VLOOKUP($A$1031, 文字檔!A:B, 2, 0)),0,VLOOKUP($A$1031, 文字檔!A:B, 2, 0))</f>
        <v>0</v>
      </c>
      <c r="D1031" s="5">
        <f>IF(ISERROR(VLOOKUP($A$1031, 文字檔!C:D, 2, 0)),0,VLOOKUP($A$1031, 文字檔!C:D, 2, 0))</f>
        <v>0</v>
      </c>
      <c r="E1031" s="5">
        <f>IF(ISERROR(VLOOKUP($A$1031, 文字檔!E:F, 2, 0)),0,VLOOKUP($A$1031, 文字檔!E:F, 2, 0))</f>
        <v>0</v>
      </c>
      <c r="F1031" s="5">
        <f>IF(ISERROR(VLOOKUP($A$1031, 文字檔!G:H, 2, 0)),0,VLOOKUP($A$1031, 文字檔!G:H, 2, 0))</f>
        <v>0</v>
      </c>
      <c r="G1031" s="5">
        <f>IF(ISERROR(VLOOKUP($A$1031, 文字檔!I:J, 2, 0)),0,VLOOKUP($A$1031, 文字檔!I:J, 2, 0))</f>
        <v>0</v>
      </c>
      <c r="H1031" s="5">
        <f>IF(ISERROR(VLOOKUP($A$1031, 文字檔!K:L, 2, 0)),0,VLOOKUP($A$1031, 文字檔!K:L, 2, 0))</f>
        <v>0</v>
      </c>
      <c r="I1031" s="5">
        <f>IF(ISERROR(VLOOKUP($A$1031, 文字檔!M:N, 2, 0)),0,VLOOKUP($A$1031, 文字檔!M:N, 2, 0))</f>
        <v>0</v>
      </c>
      <c r="J1031" s="5">
        <f>IF(ISERROR(VLOOKUP($A$1031, 文字檔!O:P, 2, 0)),0,VLOOKUP($A$1031, 文字檔!O:P, 2, 0))</f>
        <v>0</v>
      </c>
      <c r="K1031">
        <f>IF(ISERROR(VLOOKUP($A$1031, 文字檔!Q:R, 2, 0)),0,VLOOKUP($A$1031, 文字檔!Q:R, 2, 0))</f>
        <v>0</v>
      </c>
      <c r="L1031">
        <f>IF(ISERROR(VLOOKUP($A$1031, 文字檔!S:T, 2, 0)),0,VLOOKUP($A$1031, 文字檔!S:T, 2, 0))</f>
        <v>0</v>
      </c>
      <c r="M1031">
        <f>IF(ISERROR(VLOOKUP($A$1031, 文字檔!U:V, 2, 0)),0,VLOOKUP($A$1031, 文字檔!U:V, 2, 0))</f>
        <v>-8600</v>
      </c>
      <c r="N1031">
        <f>IF(ISERROR(VLOOKUP($A$1031, 文字檔!W:X, 2, 0)),0,VLOOKUP($A$1031, 文字檔!W:X, 2, 0))</f>
        <v>-17100</v>
      </c>
      <c r="O1031">
        <f>IF(ISERROR(VLOOKUP($A$1031, 文字檔!Y:Z, 2, 0)),0,VLOOKUP($A$1031, 文字檔!Y:Z, 2, 0))</f>
        <v>-5100</v>
      </c>
      <c r="P1031">
        <f>IF(ISERROR(VLOOKUP($A$1031, 文字檔!AA:AB, 2, 0)),0,VLOOKUP($A$1031, 文字檔!AA:AB, 2, 0))</f>
        <v>0</v>
      </c>
    </row>
    <row r="1032" spans="1:16" ht="16.2">
      <c r="A1032" s="7">
        <v>44768</v>
      </c>
      <c r="B1032" s="5">
        <f>SUMPRODUCT($C$2:$P$2,$C$1032:$P$1032)</f>
        <v>-31728.570000000003</v>
      </c>
      <c r="C1032" s="5">
        <f>IF(ISERROR(VLOOKUP($A$1032, 文字檔!A:B, 2, 0)),0,VLOOKUP($A$1032, 文字檔!A:B, 2, 0))</f>
        <v>-11961.69</v>
      </c>
      <c r="D1032" s="5">
        <f>IF(ISERROR(VLOOKUP($A$1032, 文字檔!C:D, 2, 0)),0,VLOOKUP($A$1032, 文字檔!C:D, 2, 0))</f>
        <v>0</v>
      </c>
      <c r="E1032" s="5">
        <f>IF(ISERROR(VLOOKUP($A$1032, 文字檔!E:F, 2, 0)),0,VLOOKUP($A$1032, 文字檔!E:F, 2, 0))</f>
        <v>0</v>
      </c>
      <c r="F1032" s="5">
        <f>IF(ISERROR(VLOOKUP($A$1032, 文字檔!G:H, 2, 0)),0,VLOOKUP($A$1032, 文字檔!G:H, 2, 0))</f>
        <v>0</v>
      </c>
      <c r="G1032" s="5">
        <f>IF(ISERROR(VLOOKUP($A$1032, 文字檔!I:J, 2, 0)),0,VLOOKUP($A$1032, 文字檔!I:J, 2, 0))</f>
        <v>0</v>
      </c>
      <c r="H1032" s="5">
        <f>IF(ISERROR(VLOOKUP($A$1032, 文字檔!K:L, 2, 0)),0,VLOOKUP($A$1032, 文字檔!K:L, 2, 0))</f>
        <v>-8885</v>
      </c>
      <c r="I1032" s="5">
        <f>IF(ISERROR(VLOOKUP($A$1032, 文字檔!M:N, 2, 0)),0,VLOOKUP($A$1032, 文字檔!M:N, 2, 0))</f>
        <v>0</v>
      </c>
      <c r="J1032" s="5">
        <f>IF(ISERROR(VLOOKUP($A$1032, 文字檔!O:P, 2, 0)),0,VLOOKUP($A$1032, 文字檔!O:P, 2, 0))</f>
        <v>0</v>
      </c>
      <c r="K1032">
        <f>IF(ISERROR(VLOOKUP($A$1032, 文字檔!Q:R, 2, 0)),0,VLOOKUP($A$1032, 文字檔!Q:R, 2, 0))</f>
        <v>0</v>
      </c>
      <c r="L1032">
        <f>IF(ISERROR(VLOOKUP($A$1032, 文字檔!S:T, 2, 0)),0,VLOOKUP($A$1032, 文字檔!S:T, 2, 0))</f>
        <v>-2481.88</v>
      </c>
      <c r="M1032">
        <f>IF(ISERROR(VLOOKUP($A$1032, 文字檔!U:V, 2, 0)),0,VLOOKUP($A$1032, 文字檔!U:V, 2, 0))</f>
        <v>17800</v>
      </c>
      <c r="N1032">
        <f>IF(ISERROR(VLOOKUP($A$1032, 文字檔!W:X, 2, 0)),0,VLOOKUP($A$1032, 文字檔!W:X, 2, 0))</f>
        <v>0</v>
      </c>
      <c r="O1032">
        <f>IF(ISERROR(VLOOKUP($A$1032, 文字檔!Y:Z, 2, 0)),0,VLOOKUP($A$1032, 文字檔!Y:Z, 2, 0))</f>
        <v>-26200</v>
      </c>
      <c r="P1032">
        <f>IF(ISERROR(VLOOKUP($A$1032, 文字檔!AA:AB, 2, 0)),0,VLOOKUP($A$1032, 文字檔!AA:AB, 2, 0))</f>
        <v>0</v>
      </c>
    </row>
    <row r="1033" spans="1:16" ht="16.2">
      <c r="A1033" s="7">
        <v>44769</v>
      </c>
      <c r="B1033" s="5">
        <f>SUMPRODUCT($C$2:$P$2,$C$1033:$P$1033)</f>
        <v>-142581.16</v>
      </c>
      <c r="C1033" s="5">
        <f>IF(ISERROR(VLOOKUP($A$1033, 文字檔!A:B, 2, 0)),0,VLOOKUP($A$1033, 文字檔!A:B, 2, 0))</f>
        <v>0</v>
      </c>
      <c r="D1033" s="5">
        <f>IF(ISERROR(VLOOKUP($A$1033, 文字檔!C:D, 2, 0)),0,VLOOKUP($A$1033, 文字檔!C:D, 2, 0))</f>
        <v>-28400</v>
      </c>
      <c r="E1033" s="5">
        <f>IF(ISERROR(VLOOKUP($A$1033, 文字檔!E:F, 2, 0)),0,VLOOKUP($A$1033, 文字檔!E:F, 2, 0))</f>
        <v>0</v>
      </c>
      <c r="F1033" s="5">
        <f>IF(ISERROR(VLOOKUP($A$1033, 文字檔!G:H, 2, 0)),0,VLOOKUP($A$1033, 文字檔!G:H, 2, 0))</f>
        <v>0</v>
      </c>
      <c r="G1033" s="5">
        <f>IF(ISERROR(VLOOKUP($A$1033, 文字檔!I:J, 2, 0)),0,VLOOKUP($A$1033, 文字檔!I:J, 2, 0))</f>
        <v>-23800</v>
      </c>
      <c r="H1033" s="5">
        <f>IF(ISERROR(VLOOKUP($A$1033, 文字檔!K:L, 2, 0)),0,VLOOKUP($A$1033, 文字檔!K:L, 2, 0))</f>
        <v>0</v>
      </c>
      <c r="I1033" s="5">
        <f>IF(ISERROR(VLOOKUP($A$1033, 文字檔!M:N, 2, 0)),0,VLOOKUP($A$1033, 文字檔!M:N, 2, 0))</f>
        <v>-31500</v>
      </c>
      <c r="J1033" s="5">
        <f>IF(ISERROR(VLOOKUP($A$1033, 文字檔!O:P, 2, 0)),0,VLOOKUP($A$1033, 文字檔!O:P, 2, 0))</f>
        <v>-16881.16</v>
      </c>
      <c r="K1033">
        <f>IF(ISERROR(VLOOKUP($A$1033, 文字檔!Q:R, 2, 0)),0,VLOOKUP($A$1033, 文字檔!Q:R, 2, 0))</f>
        <v>0</v>
      </c>
      <c r="L1033">
        <f>IF(ISERROR(VLOOKUP($A$1033, 文字檔!S:T, 2, 0)),0,VLOOKUP($A$1033, 文字檔!S:T, 2, 0))</f>
        <v>0</v>
      </c>
      <c r="M1033">
        <f>IF(ISERROR(VLOOKUP($A$1033, 文字檔!U:V, 2, 0)),0,VLOOKUP($A$1033, 文字檔!U:V, 2, 0))</f>
        <v>-18000</v>
      </c>
      <c r="N1033">
        <f>IF(ISERROR(VLOOKUP($A$1033, 文字檔!W:X, 2, 0)),0,VLOOKUP($A$1033, 文字檔!W:X, 2, 0))</f>
        <v>0</v>
      </c>
      <c r="O1033">
        <f>IF(ISERROR(VLOOKUP($A$1033, 文字檔!Y:Z, 2, 0)),0,VLOOKUP($A$1033, 文字檔!Y:Z, 2, 0))</f>
        <v>-7600</v>
      </c>
      <c r="P1033">
        <f>IF(ISERROR(VLOOKUP($A$1033, 文字檔!AA:AB, 2, 0)),0,VLOOKUP($A$1033, 文字檔!AA:AB, 2, 0))</f>
        <v>-16400</v>
      </c>
    </row>
    <row r="1034" spans="1:16" ht="16.2">
      <c r="A1034" s="7">
        <v>44770</v>
      </c>
      <c r="B1034" s="5">
        <f>SUMPRODUCT($C$2:$P$2,$C$1034:$P$1034)</f>
        <v>-27883.08</v>
      </c>
      <c r="C1034" s="5">
        <f>IF(ISERROR(VLOOKUP($A$1034, 文字檔!A:B, 2, 0)),0,VLOOKUP($A$1034, 文字檔!A:B, 2, 0))</f>
        <v>0</v>
      </c>
      <c r="D1034" s="5">
        <f>IF(ISERROR(VLOOKUP($A$1034, 文字檔!C:D, 2, 0)),0,VLOOKUP($A$1034, 文字檔!C:D, 2, 0))</f>
        <v>-5900</v>
      </c>
      <c r="E1034" s="5">
        <f>IF(ISERROR(VLOOKUP($A$1034, 文字檔!E:F, 2, 0)),0,VLOOKUP($A$1034, 文字檔!E:F, 2, 0))</f>
        <v>0</v>
      </c>
      <c r="F1034" s="5">
        <f>IF(ISERROR(VLOOKUP($A$1034, 文字檔!G:H, 2, 0)),0,VLOOKUP($A$1034, 文字檔!G:H, 2, 0))</f>
        <v>0</v>
      </c>
      <c r="G1034" s="5">
        <f>IF(ISERROR(VLOOKUP($A$1034, 文字檔!I:J, 2, 0)),0,VLOOKUP($A$1034, 文字檔!I:J, 2, 0))</f>
        <v>-17400</v>
      </c>
      <c r="H1034" s="5">
        <f>IF(ISERROR(VLOOKUP($A$1034, 文字檔!K:L, 2, 0)),0,VLOOKUP($A$1034, 文字檔!K:L, 2, 0))</f>
        <v>10708.46</v>
      </c>
      <c r="I1034" s="5">
        <f>IF(ISERROR(VLOOKUP($A$1034, 文字檔!M:N, 2, 0)),0,VLOOKUP($A$1034, 文字檔!M:N, 2, 0))</f>
        <v>-300</v>
      </c>
      <c r="J1034" s="5">
        <f>IF(ISERROR(VLOOKUP($A$1034, 文字檔!O:P, 2, 0)),0,VLOOKUP($A$1034, 文字檔!O:P, 2, 0))</f>
        <v>0</v>
      </c>
      <c r="K1034">
        <f>IF(ISERROR(VLOOKUP($A$1034, 文字檔!Q:R, 2, 0)),0,VLOOKUP($A$1034, 文字檔!Q:R, 2, 0))</f>
        <v>0</v>
      </c>
      <c r="L1034">
        <f>IF(ISERROR(VLOOKUP($A$1034, 文字檔!S:T, 2, 0)),0,VLOOKUP($A$1034, 文字檔!S:T, 2, 0))</f>
        <v>10708.46</v>
      </c>
      <c r="M1034">
        <f>IF(ISERROR(VLOOKUP($A$1034, 文字檔!U:V, 2, 0)),0,VLOOKUP($A$1034, 文字檔!U:V, 2, 0))</f>
        <v>-32600</v>
      </c>
      <c r="N1034">
        <f>IF(ISERROR(VLOOKUP($A$1034, 文字檔!W:X, 2, 0)),0,VLOOKUP($A$1034, 文字檔!W:X, 2, 0))</f>
        <v>-300</v>
      </c>
      <c r="O1034">
        <f>IF(ISERROR(VLOOKUP($A$1034, 文字檔!Y:Z, 2, 0)),0,VLOOKUP($A$1034, 文字檔!Y:Z, 2, 0))</f>
        <v>7200</v>
      </c>
      <c r="P1034">
        <f>IF(ISERROR(VLOOKUP($A$1034, 文字檔!AA:AB, 2, 0)),0,VLOOKUP($A$1034, 文字檔!AA:AB, 2, 0))</f>
        <v>0</v>
      </c>
    </row>
    <row r="1035" spans="1:16" ht="16.2">
      <c r="A1035" s="7">
        <v>44771</v>
      </c>
      <c r="B1035" s="5">
        <f>SUMPRODUCT($C$2:$P$2,$C$1035:$P$1035)</f>
        <v>18607.32</v>
      </c>
      <c r="C1035" s="5">
        <f>IF(ISERROR(VLOOKUP($A$1035, 文字檔!A:B, 2, 0)),0,VLOOKUP($A$1035, 文字檔!A:B, 2, 0))</f>
        <v>9104.3799999999992</v>
      </c>
      <c r="D1035" s="5">
        <f>IF(ISERROR(VLOOKUP($A$1035, 文字檔!C:D, 2, 0)),0,VLOOKUP($A$1035, 文字檔!C:D, 2, 0))</f>
        <v>21400</v>
      </c>
      <c r="E1035" s="5">
        <f>IF(ISERROR(VLOOKUP($A$1035, 文字檔!E:F, 2, 0)),0,VLOOKUP($A$1035, 文字檔!E:F, 2, 0))</f>
        <v>0</v>
      </c>
      <c r="F1035" s="5">
        <f>IF(ISERROR(VLOOKUP($A$1035, 文字檔!G:H, 2, 0)),0,VLOOKUP($A$1035, 文字檔!G:H, 2, 0))</f>
        <v>0</v>
      </c>
      <c r="G1035" s="5">
        <f>IF(ISERROR(VLOOKUP($A$1035, 文字檔!I:J, 2, 0)),0,VLOOKUP($A$1035, 文字檔!I:J, 2, 0))</f>
        <v>0</v>
      </c>
      <c r="H1035" s="5">
        <f>IF(ISERROR(VLOOKUP($A$1035, 文字檔!K:L, 2, 0)),0,VLOOKUP($A$1035, 文字檔!K:L, 2, 0))</f>
        <v>-10497.06</v>
      </c>
      <c r="I1035" s="5">
        <f>IF(ISERROR(VLOOKUP($A$1035, 文字檔!M:N, 2, 0)),0,VLOOKUP($A$1035, 文字檔!M:N, 2, 0))</f>
        <v>0</v>
      </c>
      <c r="J1035" s="5">
        <f>IF(ISERROR(VLOOKUP($A$1035, 文字檔!O:P, 2, 0)),0,VLOOKUP($A$1035, 文字檔!O:P, 2, 0))</f>
        <v>0</v>
      </c>
      <c r="K1035">
        <f>IF(ISERROR(VLOOKUP($A$1035, 文字檔!Q:R, 2, 0)),0,VLOOKUP($A$1035, 文字檔!Q:R, 2, 0))</f>
        <v>0</v>
      </c>
      <c r="L1035">
        <f>IF(ISERROR(VLOOKUP($A$1035, 文字檔!S:T, 2, 0)),0,VLOOKUP($A$1035, 文字檔!S:T, 2, 0))</f>
        <v>0</v>
      </c>
      <c r="M1035">
        <f>IF(ISERROR(VLOOKUP($A$1035, 文字檔!U:V, 2, 0)),0,VLOOKUP($A$1035, 文字檔!U:V, 2, 0))</f>
        <v>21400</v>
      </c>
      <c r="N1035">
        <f>IF(ISERROR(VLOOKUP($A$1035, 文字檔!W:X, 2, 0)),0,VLOOKUP($A$1035, 文字檔!W:X, 2, 0))</f>
        <v>-20200</v>
      </c>
      <c r="O1035">
        <f>IF(ISERROR(VLOOKUP($A$1035, 文字檔!Y:Z, 2, 0)),0,VLOOKUP($A$1035, 文字檔!Y:Z, 2, 0))</f>
        <v>-2600</v>
      </c>
      <c r="P1035">
        <f>IF(ISERROR(VLOOKUP($A$1035, 文字檔!AA:AB, 2, 0)),0,VLOOKUP($A$1035, 文字檔!AA:AB, 2, 0))</f>
        <v>0</v>
      </c>
    </row>
    <row r="1036" spans="1:16" ht="16.2">
      <c r="A1036" s="7">
        <v>44772</v>
      </c>
      <c r="B1036" s="5">
        <f>SUMPRODUCT($C$2:$P$2,$C$1036:$P$1036)</f>
        <v>0</v>
      </c>
      <c r="C1036" s="5">
        <f>IF(ISERROR(VLOOKUP($A$1036, 文字檔!A:B, 2, 0)),0,VLOOKUP($A$1036, 文字檔!A:B, 2, 0))</f>
        <v>0</v>
      </c>
      <c r="D1036" s="5">
        <f>IF(ISERROR(VLOOKUP($A$1036, 文字檔!C:D, 2, 0)),0,VLOOKUP($A$1036, 文字檔!C:D, 2, 0))</f>
        <v>0</v>
      </c>
      <c r="E1036" s="5">
        <f>IF(ISERROR(VLOOKUP($A$1036, 文字檔!E:F, 2, 0)),0,VLOOKUP($A$1036, 文字檔!E:F, 2, 0))</f>
        <v>0</v>
      </c>
      <c r="F1036" s="5">
        <f>IF(ISERROR(VLOOKUP($A$1036, 文字檔!G:H, 2, 0)),0,VLOOKUP($A$1036, 文字檔!G:H, 2, 0))</f>
        <v>0</v>
      </c>
      <c r="G1036" s="5">
        <f>IF(ISERROR(VLOOKUP($A$1036, 文字檔!I:J, 2, 0)),0,VLOOKUP($A$1036, 文字檔!I:J, 2, 0))</f>
        <v>0</v>
      </c>
      <c r="H1036" s="5">
        <f>IF(ISERROR(VLOOKUP($A$1036, 文字檔!K:L, 2, 0)),0,VLOOKUP($A$1036, 文字檔!K:L, 2, 0))</f>
        <v>0</v>
      </c>
      <c r="I1036" s="5">
        <f>IF(ISERROR(VLOOKUP($A$1036, 文字檔!M:N, 2, 0)),0,VLOOKUP($A$1036, 文字檔!M:N, 2, 0))</f>
        <v>0</v>
      </c>
      <c r="J1036" s="5">
        <f>IF(ISERROR(VLOOKUP($A$1036, 文字檔!O:P, 2, 0)),0,VLOOKUP($A$1036, 文字檔!O:P, 2, 0))</f>
        <v>0</v>
      </c>
      <c r="K1036">
        <f>IF(ISERROR(VLOOKUP($A$1036, 文字檔!Q:R, 2, 0)),0,VLOOKUP($A$1036, 文字檔!Q:R, 2, 0))</f>
        <v>0</v>
      </c>
      <c r="L1036">
        <f>IF(ISERROR(VLOOKUP($A$1036, 文字檔!S:T, 2, 0)),0,VLOOKUP($A$1036, 文字檔!S:T, 2, 0))</f>
        <v>0</v>
      </c>
      <c r="M1036">
        <f>IF(ISERROR(VLOOKUP($A$1036, 文字檔!U:V, 2, 0)),0,VLOOKUP($A$1036, 文字檔!U:V, 2, 0))</f>
        <v>0</v>
      </c>
      <c r="N1036">
        <f>IF(ISERROR(VLOOKUP($A$1036, 文字檔!W:X, 2, 0)),0,VLOOKUP($A$1036, 文字檔!W:X, 2, 0))</f>
        <v>0</v>
      </c>
      <c r="O1036">
        <f>IF(ISERROR(VLOOKUP($A$1036, 文字檔!Y:Z, 2, 0)),0,VLOOKUP($A$1036, 文字檔!Y:Z, 2, 0))</f>
        <v>0</v>
      </c>
      <c r="P1036">
        <f>IF(ISERROR(VLOOKUP($A$1036, 文字檔!AA:AB, 2, 0)),0,VLOOKUP($A$1036, 文字檔!AA:AB, 2, 0))</f>
        <v>0</v>
      </c>
    </row>
    <row r="1037" spans="1:16" ht="16.2">
      <c r="A1037" s="7">
        <v>44773</v>
      </c>
      <c r="B1037" s="5">
        <f>SUMPRODUCT($C$2:$P$2,$C$1037:$P$1037)</f>
        <v>0</v>
      </c>
      <c r="C1037" s="5">
        <f>IF(ISERROR(VLOOKUP($A$1037, 文字檔!A:B, 2, 0)),0,VLOOKUP($A$1037, 文字檔!A:B, 2, 0))</f>
        <v>0</v>
      </c>
      <c r="D1037" s="5">
        <f>IF(ISERROR(VLOOKUP($A$1037, 文字檔!C:D, 2, 0)),0,VLOOKUP($A$1037, 文字檔!C:D, 2, 0))</f>
        <v>0</v>
      </c>
      <c r="E1037" s="5">
        <f>IF(ISERROR(VLOOKUP($A$1037, 文字檔!E:F, 2, 0)),0,VLOOKUP($A$1037, 文字檔!E:F, 2, 0))</f>
        <v>0</v>
      </c>
      <c r="F1037" s="5">
        <f>IF(ISERROR(VLOOKUP($A$1037, 文字檔!G:H, 2, 0)),0,VLOOKUP($A$1037, 文字檔!G:H, 2, 0))</f>
        <v>0</v>
      </c>
      <c r="G1037" s="5">
        <f>IF(ISERROR(VLOOKUP($A$1037, 文字檔!I:J, 2, 0)),0,VLOOKUP($A$1037, 文字檔!I:J, 2, 0))</f>
        <v>0</v>
      </c>
      <c r="H1037" s="5">
        <f>IF(ISERROR(VLOOKUP($A$1037, 文字檔!K:L, 2, 0)),0,VLOOKUP($A$1037, 文字檔!K:L, 2, 0))</f>
        <v>0</v>
      </c>
      <c r="I1037" s="5">
        <f>IF(ISERROR(VLOOKUP($A$1037, 文字檔!M:N, 2, 0)),0,VLOOKUP($A$1037, 文字檔!M:N, 2, 0))</f>
        <v>0</v>
      </c>
      <c r="J1037" s="5">
        <f>IF(ISERROR(VLOOKUP($A$1037, 文字檔!O:P, 2, 0)),0,VLOOKUP($A$1037, 文字檔!O:P, 2, 0))</f>
        <v>0</v>
      </c>
      <c r="K1037">
        <f>IF(ISERROR(VLOOKUP($A$1037, 文字檔!Q:R, 2, 0)),0,VLOOKUP($A$1037, 文字檔!Q:R, 2, 0))</f>
        <v>0</v>
      </c>
      <c r="L1037">
        <f>IF(ISERROR(VLOOKUP($A$1037, 文字檔!S:T, 2, 0)),0,VLOOKUP($A$1037, 文字檔!S:T, 2, 0))</f>
        <v>0</v>
      </c>
      <c r="M1037">
        <f>IF(ISERROR(VLOOKUP($A$1037, 文字檔!U:V, 2, 0)),0,VLOOKUP($A$1037, 文字檔!U:V, 2, 0))</f>
        <v>0</v>
      </c>
      <c r="N1037">
        <f>IF(ISERROR(VLOOKUP($A$1037, 文字檔!W:X, 2, 0)),0,VLOOKUP($A$1037, 文字檔!W:X, 2, 0))</f>
        <v>0</v>
      </c>
      <c r="O1037">
        <f>IF(ISERROR(VLOOKUP($A$1037, 文字檔!Y:Z, 2, 0)),0,VLOOKUP($A$1037, 文字檔!Y:Z, 2, 0))</f>
        <v>0</v>
      </c>
      <c r="P1037">
        <f>IF(ISERROR(VLOOKUP($A$1037, 文字檔!AA:AB, 2, 0)),0,VLOOKUP($A$1037, 文字檔!AA:AB, 2, 0))</f>
        <v>0</v>
      </c>
    </row>
    <row r="1038" spans="1:16" ht="16.2">
      <c r="A1038" s="7">
        <v>44774</v>
      </c>
      <c r="B1038" s="5">
        <f>SUMPRODUCT($C$2:$P$2,$C$1038:$P$1038)</f>
        <v>-46376.479999999996</v>
      </c>
      <c r="C1038" s="5">
        <f>IF(ISERROR(VLOOKUP($A$1038, 文字檔!A:B, 2, 0)),0,VLOOKUP($A$1038, 文字檔!A:B, 2, 0))</f>
        <v>3508.04</v>
      </c>
      <c r="D1038" s="5">
        <f>IF(ISERROR(VLOOKUP($A$1038, 文字檔!C:D, 2, 0)),0,VLOOKUP($A$1038, 文字檔!C:D, 2, 0))</f>
        <v>-13600</v>
      </c>
      <c r="E1038" s="5">
        <f>IF(ISERROR(VLOOKUP($A$1038, 文字檔!E:F, 2, 0)),0,VLOOKUP($A$1038, 文字檔!E:F, 2, 0))</f>
        <v>0</v>
      </c>
      <c r="F1038" s="5">
        <f>IF(ISERROR(VLOOKUP($A$1038, 文字檔!G:H, 2, 0)),0,VLOOKUP($A$1038, 文字檔!G:H, 2, 0))</f>
        <v>0</v>
      </c>
      <c r="G1038" s="5">
        <f>IF(ISERROR(VLOOKUP($A$1038, 文字檔!I:J, 2, 0)),0,VLOOKUP($A$1038, 文字檔!I:J, 2, 0))</f>
        <v>0</v>
      </c>
      <c r="H1038" s="5">
        <f>IF(ISERROR(VLOOKUP($A$1038, 文字檔!K:L, 2, 0)),0,VLOOKUP($A$1038, 文字檔!K:L, 2, 0))</f>
        <v>-91</v>
      </c>
      <c r="I1038" s="5">
        <f>IF(ISERROR(VLOOKUP($A$1038, 文字檔!M:N, 2, 0)),0,VLOOKUP($A$1038, 文字檔!M:N, 2, 0))</f>
        <v>7500</v>
      </c>
      <c r="J1038" s="5">
        <f>IF(ISERROR(VLOOKUP($A$1038, 文字檔!O:P, 2, 0)),0,VLOOKUP($A$1038, 文字檔!O:P, 2, 0))</f>
        <v>-16893.52</v>
      </c>
      <c r="K1038">
        <f>IF(ISERROR(VLOOKUP($A$1038, 文字檔!Q:R, 2, 0)),0,VLOOKUP($A$1038, 文字檔!Q:R, 2, 0))</f>
        <v>0</v>
      </c>
      <c r="L1038">
        <f>IF(ISERROR(VLOOKUP($A$1038, 文字檔!S:T, 2, 0)),0,VLOOKUP($A$1038, 文字檔!S:T, 2, 0))</f>
        <v>0</v>
      </c>
      <c r="M1038">
        <f>IF(ISERROR(VLOOKUP($A$1038, 文字檔!U:V, 2, 0)),0,VLOOKUP($A$1038, 文字檔!U:V, 2, 0))</f>
        <v>-13600</v>
      </c>
      <c r="N1038">
        <f>IF(ISERROR(VLOOKUP($A$1038, 文字檔!W:X, 2, 0)),0,VLOOKUP($A$1038, 文字檔!W:X, 2, 0))</f>
        <v>3100</v>
      </c>
      <c r="O1038">
        <f>IF(ISERROR(VLOOKUP($A$1038, 文字檔!Y:Z, 2, 0)),0,VLOOKUP($A$1038, 文字檔!Y:Z, 2, 0))</f>
        <v>-16300</v>
      </c>
      <c r="P1038">
        <f>IF(ISERROR(VLOOKUP($A$1038, 文字檔!AA:AB, 2, 0)),0,VLOOKUP($A$1038, 文字檔!AA:AB, 2, 0))</f>
        <v>0</v>
      </c>
    </row>
    <row r="1039" spans="1:16" ht="16.2">
      <c r="A1039" s="7">
        <v>44775</v>
      </c>
      <c r="B1039" s="5">
        <f>SUMPRODUCT($C$2:$P$2,$C$1039:$P$1039)</f>
        <v>135199.6</v>
      </c>
      <c r="C1039" s="5">
        <f>IF(ISERROR(VLOOKUP($A$1039, 文字檔!A:B, 2, 0)),0,VLOOKUP($A$1039, 文字檔!A:B, 2, 0))</f>
        <v>-9159.0499999999993</v>
      </c>
      <c r="D1039" s="5">
        <f>IF(ISERROR(VLOOKUP($A$1039, 文字檔!C:D, 2, 0)),0,VLOOKUP($A$1039, 文字檔!C:D, 2, 0))</f>
        <v>21900</v>
      </c>
      <c r="E1039" s="5">
        <f>IF(ISERROR(VLOOKUP($A$1039, 文字檔!E:F, 2, 0)),0,VLOOKUP($A$1039, 文字檔!E:F, 2, 0))</f>
        <v>0</v>
      </c>
      <c r="F1039" s="5">
        <f>IF(ISERROR(VLOOKUP($A$1039, 文字檔!G:H, 2, 0)),0,VLOOKUP($A$1039, 文字檔!G:H, 2, 0))</f>
        <v>0</v>
      </c>
      <c r="G1039" s="5">
        <f>IF(ISERROR(VLOOKUP($A$1039, 文字檔!I:J, 2, 0)),0,VLOOKUP($A$1039, 文字檔!I:J, 2, 0))</f>
        <v>45900</v>
      </c>
      <c r="H1039" s="5">
        <f>IF(ISERROR(VLOOKUP($A$1039, 文字檔!K:L, 2, 0)),0,VLOOKUP($A$1039, 文字檔!K:L, 2, 0))</f>
        <v>116.77</v>
      </c>
      <c r="I1039" s="5">
        <f>IF(ISERROR(VLOOKUP($A$1039, 文字檔!M:N, 2, 0)),0,VLOOKUP($A$1039, 文字檔!M:N, 2, 0))</f>
        <v>45400</v>
      </c>
      <c r="J1039" s="5">
        <f>IF(ISERROR(VLOOKUP($A$1039, 文字檔!O:P, 2, 0)),0,VLOOKUP($A$1039, 文字檔!O:P, 2, 0))</f>
        <v>-17758.12</v>
      </c>
      <c r="K1039">
        <f>IF(ISERROR(VLOOKUP($A$1039, 文字檔!Q:R, 2, 0)),0,VLOOKUP($A$1039, 文字檔!Q:R, 2, 0))</f>
        <v>0</v>
      </c>
      <c r="L1039">
        <f>IF(ISERROR(VLOOKUP($A$1039, 文字檔!S:T, 2, 0)),0,VLOOKUP($A$1039, 文字檔!S:T, 2, 0))</f>
        <v>0</v>
      </c>
      <c r="M1039">
        <f>IF(ISERROR(VLOOKUP($A$1039, 文字檔!U:V, 2, 0)),0,VLOOKUP($A$1039, 文字檔!U:V, 2, 0))</f>
        <v>6400</v>
      </c>
      <c r="N1039">
        <f>IF(ISERROR(VLOOKUP($A$1039, 文字檔!W:X, 2, 0)),0,VLOOKUP($A$1039, 文字檔!W:X, 2, 0))</f>
        <v>0</v>
      </c>
      <c r="O1039">
        <f>IF(ISERROR(VLOOKUP($A$1039, 文字檔!Y:Z, 2, 0)),0,VLOOKUP($A$1039, 文字檔!Y:Z, 2, 0))</f>
        <v>42400</v>
      </c>
      <c r="P1039">
        <f>IF(ISERROR(VLOOKUP($A$1039, 文字檔!AA:AB, 2, 0)),0,VLOOKUP($A$1039, 文字檔!AA:AB, 2, 0))</f>
        <v>0</v>
      </c>
    </row>
    <row r="1040" spans="1:16" ht="16.2">
      <c r="A1040" s="7">
        <v>44776</v>
      </c>
      <c r="B1040" s="5">
        <f>SUMPRODUCT($C$2:$P$2,$C$1040:$P$1040)</f>
        <v>-57000</v>
      </c>
      <c r="C1040" s="5">
        <f>IF(ISERROR(VLOOKUP($A$1040, 文字檔!A:B, 2, 0)),0,VLOOKUP($A$1040, 文字檔!A:B, 2, 0))</f>
        <v>0</v>
      </c>
      <c r="D1040" s="5">
        <f>IF(ISERROR(VLOOKUP($A$1040, 文字檔!C:D, 2, 0)),0,VLOOKUP($A$1040, 文字檔!C:D, 2, 0))</f>
        <v>0</v>
      </c>
      <c r="E1040" s="5">
        <f>IF(ISERROR(VLOOKUP($A$1040, 文字檔!E:F, 2, 0)),0,VLOOKUP($A$1040, 文字檔!E:F, 2, 0))</f>
        <v>0</v>
      </c>
      <c r="F1040" s="5">
        <f>IF(ISERROR(VLOOKUP($A$1040, 文字檔!G:H, 2, 0)),0,VLOOKUP($A$1040, 文字檔!G:H, 2, 0))</f>
        <v>0</v>
      </c>
      <c r="G1040" s="5">
        <f>IF(ISERROR(VLOOKUP($A$1040, 文字檔!I:J, 2, 0)),0,VLOOKUP($A$1040, 文字檔!I:J, 2, 0))</f>
        <v>-12700</v>
      </c>
      <c r="H1040" s="5">
        <f>IF(ISERROR(VLOOKUP($A$1040, 文字檔!K:L, 2, 0)),0,VLOOKUP($A$1040, 文字檔!K:L, 2, 0))</f>
        <v>0</v>
      </c>
      <c r="I1040" s="5">
        <f>IF(ISERROR(VLOOKUP($A$1040, 文字檔!M:N, 2, 0)),0,VLOOKUP($A$1040, 文字檔!M:N, 2, 0))</f>
        <v>-14300</v>
      </c>
      <c r="J1040" s="5">
        <f>IF(ISERROR(VLOOKUP($A$1040, 文字檔!O:P, 2, 0)),0,VLOOKUP($A$1040, 文字檔!O:P, 2, 0))</f>
        <v>0</v>
      </c>
      <c r="K1040">
        <f>IF(ISERROR(VLOOKUP($A$1040, 文字檔!Q:R, 2, 0)),0,VLOOKUP($A$1040, 文字檔!Q:R, 2, 0))</f>
        <v>0</v>
      </c>
      <c r="L1040">
        <f>IF(ISERROR(VLOOKUP($A$1040, 文字檔!S:T, 2, 0)),0,VLOOKUP($A$1040, 文字檔!S:T, 2, 0))</f>
        <v>0</v>
      </c>
      <c r="M1040">
        <f>IF(ISERROR(VLOOKUP($A$1040, 文字檔!U:V, 2, 0)),0,VLOOKUP($A$1040, 文字檔!U:V, 2, 0))</f>
        <v>-5200</v>
      </c>
      <c r="N1040">
        <f>IF(ISERROR(VLOOKUP($A$1040, 文字檔!W:X, 2, 0)),0,VLOOKUP($A$1040, 文字檔!W:X, 2, 0))</f>
        <v>0</v>
      </c>
      <c r="O1040">
        <f>IF(ISERROR(VLOOKUP($A$1040, 文字檔!Y:Z, 2, 0)),0,VLOOKUP($A$1040, 文字檔!Y:Z, 2, 0))</f>
        <v>-24800</v>
      </c>
      <c r="P1040">
        <f>IF(ISERROR(VLOOKUP($A$1040, 文字檔!AA:AB, 2, 0)),0,VLOOKUP($A$1040, 文字檔!AA:AB, 2, 0))</f>
        <v>0</v>
      </c>
    </row>
    <row r="1041" spans="1:16" ht="16.2">
      <c r="A1041" s="7">
        <v>44777</v>
      </c>
      <c r="B1041" s="5">
        <f>SUMPRODUCT($C$2:$P$2,$C$1041:$P$1041)</f>
        <v>11950.04</v>
      </c>
      <c r="C1041" s="5">
        <f>IF(ISERROR(VLOOKUP($A$1041, 文字檔!A:B, 2, 0)),0,VLOOKUP($A$1041, 文字檔!A:B, 2, 0))</f>
        <v>-5075.55</v>
      </c>
      <c r="D1041" s="5">
        <f>IF(ISERROR(VLOOKUP($A$1041, 文字檔!C:D, 2, 0)),0,VLOOKUP($A$1041, 文字檔!C:D, 2, 0))</f>
        <v>0</v>
      </c>
      <c r="E1041" s="5">
        <f>IF(ISERROR(VLOOKUP($A$1041, 文字檔!E:F, 2, 0)),0,VLOOKUP($A$1041, 文字檔!E:F, 2, 0))</f>
        <v>0</v>
      </c>
      <c r="F1041" s="5">
        <f>IF(ISERROR(VLOOKUP($A$1041, 文字檔!G:H, 2, 0)),0,VLOOKUP($A$1041, 文字檔!G:H, 2, 0))</f>
        <v>0</v>
      </c>
      <c r="G1041" s="5">
        <f>IF(ISERROR(VLOOKUP($A$1041, 文字檔!I:J, 2, 0)),0,VLOOKUP($A$1041, 文字檔!I:J, 2, 0))</f>
        <v>-9200</v>
      </c>
      <c r="H1041" s="5">
        <f>IF(ISERROR(VLOOKUP($A$1041, 文字檔!K:L, 2, 0)),0,VLOOKUP($A$1041, 文字檔!K:L, 2, 0))</f>
        <v>0</v>
      </c>
      <c r="I1041" s="5">
        <f>IF(ISERROR(VLOOKUP($A$1041, 文字檔!M:N, 2, 0)),0,VLOOKUP($A$1041, 文字檔!M:N, 2, 0))</f>
        <v>0</v>
      </c>
      <c r="J1041" s="5">
        <f>IF(ISERROR(VLOOKUP($A$1041, 文字檔!O:P, 2, 0)),0,VLOOKUP($A$1041, 文字檔!O:P, 2, 0))</f>
        <v>0</v>
      </c>
      <c r="K1041">
        <f>IF(ISERROR(VLOOKUP($A$1041, 文字檔!Q:R, 2, 0)),0,VLOOKUP($A$1041, 文字檔!Q:R, 2, 0))</f>
        <v>0</v>
      </c>
      <c r="L1041">
        <f>IF(ISERROR(VLOOKUP($A$1041, 文字檔!S:T, 2, 0)),0,VLOOKUP($A$1041, 文字檔!S:T, 2, 0))</f>
        <v>23325.59</v>
      </c>
      <c r="M1041">
        <f>IF(ISERROR(VLOOKUP($A$1041, 文字檔!U:V, 2, 0)),0,VLOOKUP($A$1041, 文字檔!U:V, 2, 0))</f>
        <v>2200</v>
      </c>
      <c r="N1041">
        <f>IF(ISERROR(VLOOKUP($A$1041, 文字檔!W:X, 2, 0)),0,VLOOKUP($A$1041, 文字檔!W:X, 2, 0))</f>
        <v>700</v>
      </c>
      <c r="O1041">
        <f>IF(ISERROR(VLOOKUP($A$1041, 文字檔!Y:Z, 2, 0)),0,VLOOKUP($A$1041, 文字檔!Y:Z, 2, 0))</f>
        <v>0</v>
      </c>
      <c r="P1041">
        <f>IF(ISERROR(VLOOKUP($A$1041, 文字檔!AA:AB, 2, 0)),0,VLOOKUP($A$1041, 文字檔!AA:AB, 2, 0))</f>
        <v>0</v>
      </c>
    </row>
    <row r="1042" spans="1:16" ht="16.2">
      <c r="A1042" s="7">
        <v>44778</v>
      </c>
      <c r="B1042" s="5">
        <f>SUMPRODUCT($C$2:$P$2,$C$1042:$P$1042)</f>
        <v>200058.22</v>
      </c>
      <c r="C1042" s="5">
        <f>IF(ISERROR(VLOOKUP($A$1042, 文字檔!A:B, 2, 0)),0,VLOOKUP($A$1042, 文字檔!A:B, 2, 0))</f>
        <v>0</v>
      </c>
      <c r="D1042" s="5">
        <f>IF(ISERROR(VLOOKUP($A$1042, 文字檔!C:D, 2, 0)),0,VLOOKUP($A$1042, 文字檔!C:D, 2, 0))</f>
        <v>10700</v>
      </c>
      <c r="E1042" s="5">
        <f>IF(ISERROR(VLOOKUP($A$1042, 文字檔!E:F, 2, 0)),0,VLOOKUP($A$1042, 文字檔!E:F, 2, 0))</f>
        <v>0</v>
      </c>
      <c r="F1042" s="5">
        <f>IF(ISERROR(VLOOKUP($A$1042, 文字檔!G:H, 2, 0)),0,VLOOKUP($A$1042, 文字檔!G:H, 2, 0))</f>
        <v>0</v>
      </c>
      <c r="G1042" s="5">
        <f>IF(ISERROR(VLOOKUP($A$1042, 文字檔!I:J, 2, 0)),0,VLOOKUP($A$1042, 文字檔!I:J, 2, 0))</f>
        <v>12300</v>
      </c>
      <c r="H1042" s="5">
        <f>IF(ISERROR(VLOOKUP($A$1042, 文字檔!K:L, 2, 0)),0,VLOOKUP($A$1042, 文字檔!K:L, 2, 0))</f>
        <v>29754.26</v>
      </c>
      <c r="I1042" s="5">
        <f>IF(ISERROR(VLOOKUP($A$1042, 文字檔!M:N, 2, 0)),0,VLOOKUP($A$1042, 文字檔!M:N, 2, 0))</f>
        <v>28700</v>
      </c>
      <c r="J1042" s="5">
        <f>IF(ISERROR(VLOOKUP($A$1042, 文字檔!O:P, 2, 0)),0,VLOOKUP($A$1042, 文字檔!O:P, 2, 0))</f>
        <v>33403.96</v>
      </c>
      <c r="K1042">
        <f>IF(ISERROR(VLOOKUP($A$1042, 文字檔!Q:R, 2, 0)),0,VLOOKUP($A$1042, 文字檔!Q:R, 2, 0))</f>
        <v>0</v>
      </c>
      <c r="L1042">
        <f>IF(ISERROR(VLOOKUP($A$1042, 文字檔!S:T, 2, 0)),0,VLOOKUP($A$1042, 文字檔!S:T, 2, 0))</f>
        <v>0</v>
      </c>
      <c r="M1042">
        <f>IF(ISERROR(VLOOKUP($A$1042, 文字檔!U:V, 2, 0)),0,VLOOKUP($A$1042, 文字檔!U:V, 2, 0))</f>
        <v>-38400</v>
      </c>
      <c r="N1042">
        <f>IF(ISERROR(VLOOKUP($A$1042, 文字檔!W:X, 2, 0)),0,VLOOKUP($A$1042, 文字檔!W:X, 2, 0))</f>
        <v>70200</v>
      </c>
      <c r="O1042">
        <f>IF(ISERROR(VLOOKUP($A$1042, 文字檔!Y:Z, 2, 0)),0,VLOOKUP($A$1042, 文字檔!Y:Z, 2, 0))</f>
        <v>43900</v>
      </c>
      <c r="P1042">
        <f>IF(ISERROR(VLOOKUP($A$1042, 文字檔!AA:AB, 2, 0)),0,VLOOKUP($A$1042, 文字檔!AA:AB, 2, 0))</f>
        <v>9500</v>
      </c>
    </row>
    <row r="1043" spans="1:16" ht="16.2">
      <c r="A1043" s="7">
        <v>44779</v>
      </c>
      <c r="B1043" s="5">
        <f>SUMPRODUCT($C$2:$P$2,$C$1043:$P$1043)</f>
        <v>0</v>
      </c>
      <c r="C1043" s="5">
        <f>IF(ISERROR(VLOOKUP($A$1043, 文字檔!A:B, 2, 0)),0,VLOOKUP($A$1043, 文字檔!A:B, 2, 0))</f>
        <v>0</v>
      </c>
      <c r="D1043" s="5">
        <f>IF(ISERROR(VLOOKUP($A$1043, 文字檔!C:D, 2, 0)),0,VLOOKUP($A$1043, 文字檔!C:D, 2, 0))</f>
        <v>0</v>
      </c>
      <c r="E1043" s="5">
        <f>IF(ISERROR(VLOOKUP($A$1043, 文字檔!E:F, 2, 0)),0,VLOOKUP($A$1043, 文字檔!E:F, 2, 0))</f>
        <v>0</v>
      </c>
      <c r="F1043" s="5">
        <f>IF(ISERROR(VLOOKUP($A$1043, 文字檔!G:H, 2, 0)),0,VLOOKUP($A$1043, 文字檔!G:H, 2, 0))</f>
        <v>0</v>
      </c>
      <c r="G1043" s="5">
        <f>IF(ISERROR(VLOOKUP($A$1043, 文字檔!I:J, 2, 0)),0,VLOOKUP($A$1043, 文字檔!I:J, 2, 0))</f>
        <v>0</v>
      </c>
      <c r="H1043" s="5">
        <f>IF(ISERROR(VLOOKUP($A$1043, 文字檔!K:L, 2, 0)),0,VLOOKUP($A$1043, 文字檔!K:L, 2, 0))</f>
        <v>0</v>
      </c>
      <c r="I1043" s="5">
        <f>IF(ISERROR(VLOOKUP($A$1043, 文字檔!M:N, 2, 0)),0,VLOOKUP($A$1043, 文字檔!M:N, 2, 0))</f>
        <v>0</v>
      </c>
      <c r="J1043" s="5">
        <f>IF(ISERROR(VLOOKUP($A$1043, 文字檔!O:P, 2, 0)),0,VLOOKUP($A$1043, 文字檔!O:P, 2, 0))</f>
        <v>0</v>
      </c>
      <c r="K1043">
        <f>IF(ISERROR(VLOOKUP($A$1043, 文字檔!Q:R, 2, 0)),0,VLOOKUP($A$1043, 文字檔!Q:R, 2, 0))</f>
        <v>0</v>
      </c>
      <c r="L1043">
        <f>IF(ISERROR(VLOOKUP($A$1043, 文字檔!S:T, 2, 0)),0,VLOOKUP($A$1043, 文字檔!S:T, 2, 0))</f>
        <v>0</v>
      </c>
      <c r="M1043">
        <f>IF(ISERROR(VLOOKUP($A$1043, 文字檔!U:V, 2, 0)),0,VLOOKUP($A$1043, 文字檔!U:V, 2, 0))</f>
        <v>0</v>
      </c>
      <c r="N1043">
        <f>IF(ISERROR(VLOOKUP($A$1043, 文字檔!W:X, 2, 0)),0,VLOOKUP($A$1043, 文字檔!W:X, 2, 0))</f>
        <v>0</v>
      </c>
      <c r="O1043">
        <f>IF(ISERROR(VLOOKUP($A$1043, 文字檔!Y:Z, 2, 0)),0,VLOOKUP($A$1043, 文字檔!Y:Z, 2, 0))</f>
        <v>0</v>
      </c>
      <c r="P1043">
        <f>IF(ISERROR(VLOOKUP($A$1043, 文字檔!AA:AB, 2, 0)),0,VLOOKUP($A$1043, 文字檔!AA:AB, 2, 0))</f>
        <v>0</v>
      </c>
    </row>
    <row r="1044" spans="1:16" ht="16.2">
      <c r="A1044" s="7">
        <v>44780</v>
      </c>
      <c r="B1044" s="5">
        <f>SUMPRODUCT($C$2:$P$2,$C$1044:$P$1044)</f>
        <v>0</v>
      </c>
      <c r="C1044" s="5">
        <f>IF(ISERROR(VLOOKUP($A$1044, 文字檔!A:B, 2, 0)),0,VLOOKUP($A$1044, 文字檔!A:B, 2, 0))</f>
        <v>0</v>
      </c>
      <c r="D1044" s="5">
        <f>IF(ISERROR(VLOOKUP($A$1044, 文字檔!C:D, 2, 0)),0,VLOOKUP($A$1044, 文字檔!C:D, 2, 0))</f>
        <v>0</v>
      </c>
      <c r="E1044" s="5">
        <f>IF(ISERROR(VLOOKUP($A$1044, 文字檔!E:F, 2, 0)),0,VLOOKUP($A$1044, 文字檔!E:F, 2, 0))</f>
        <v>0</v>
      </c>
      <c r="F1044" s="5">
        <f>IF(ISERROR(VLOOKUP($A$1044, 文字檔!G:H, 2, 0)),0,VLOOKUP($A$1044, 文字檔!G:H, 2, 0))</f>
        <v>0</v>
      </c>
      <c r="G1044" s="5">
        <f>IF(ISERROR(VLOOKUP($A$1044, 文字檔!I:J, 2, 0)),0,VLOOKUP($A$1044, 文字檔!I:J, 2, 0))</f>
        <v>0</v>
      </c>
      <c r="H1044" s="5">
        <f>IF(ISERROR(VLOOKUP($A$1044, 文字檔!K:L, 2, 0)),0,VLOOKUP($A$1044, 文字檔!K:L, 2, 0))</f>
        <v>0</v>
      </c>
      <c r="I1044" s="5">
        <f>IF(ISERROR(VLOOKUP($A$1044, 文字檔!M:N, 2, 0)),0,VLOOKUP($A$1044, 文字檔!M:N, 2, 0))</f>
        <v>0</v>
      </c>
      <c r="J1044" s="5">
        <f>IF(ISERROR(VLOOKUP($A$1044, 文字檔!O:P, 2, 0)),0,VLOOKUP($A$1044, 文字檔!O:P, 2, 0))</f>
        <v>0</v>
      </c>
      <c r="K1044">
        <f>IF(ISERROR(VLOOKUP($A$1044, 文字檔!Q:R, 2, 0)),0,VLOOKUP($A$1044, 文字檔!Q:R, 2, 0))</f>
        <v>0</v>
      </c>
      <c r="L1044">
        <f>IF(ISERROR(VLOOKUP($A$1044, 文字檔!S:T, 2, 0)),0,VLOOKUP($A$1044, 文字檔!S:T, 2, 0))</f>
        <v>0</v>
      </c>
      <c r="M1044">
        <f>IF(ISERROR(VLOOKUP($A$1044, 文字檔!U:V, 2, 0)),0,VLOOKUP($A$1044, 文字檔!U:V, 2, 0))</f>
        <v>0</v>
      </c>
      <c r="N1044">
        <f>IF(ISERROR(VLOOKUP($A$1044, 文字檔!W:X, 2, 0)),0,VLOOKUP($A$1044, 文字檔!W:X, 2, 0))</f>
        <v>0</v>
      </c>
      <c r="O1044">
        <f>IF(ISERROR(VLOOKUP($A$1044, 文字檔!Y:Z, 2, 0)),0,VLOOKUP($A$1044, 文字檔!Y:Z, 2, 0))</f>
        <v>0</v>
      </c>
      <c r="P1044">
        <f>IF(ISERROR(VLOOKUP($A$1044, 文字檔!AA:AB, 2, 0)),0,VLOOKUP($A$1044, 文字檔!AA:AB, 2, 0))</f>
        <v>0</v>
      </c>
    </row>
    <row r="1045" spans="1:16" ht="16.2">
      <c r="A1045" s="7">
        <v>44781</v>
      </c>
      <c r="B1045" s="5">
        <f>SUMPRODUCT($C$2:$P$2,$C$1045:$P$1045)</f>
        <v>-111148.92</v>
      </c>
      <c r="C1045" s="5">
        <f>IF(ISERROR(VLOOKUP($A$1045, 文字檔!A:B, 2, 0)),0,VLOOKUP($A$1045, 文字檔!A:B, 2, 0))</f>
        <v>0</v>
      </c>
      <c r="D1045" s="5">
        <f>IF(ISERROR(VLOOKUP($A$1045, 文字檔!C:D, 2, 0)),0,VLOOKUP($A$1045, 文字檔!C:D, 2, 0))</f>
        <v>-9600</v>
      </c>
      <c r="E1045" s="5">
        <f>IF(ISERROR(VLOOKUP($A$1045, 文字檔!E:F, 2, 0)),0,VLOOKUP($A$1045, 文字檔!E:F, 2, 0))</f>
        <v>0</v>
      </c>
      <c r="F1045" s="5">
        <f>IF(ISERROR(VLOOKUP($A$1045, 文字檔!G:H, 2, 0)),0,VLOOKUP($A$1045, 文字檔!G:H, 2, 0))</f>
        <v>0</v>
      </c>
      <c r="G1045" s="5">
        <f>IF(ISERROR(VLOOKUP($A$1045, 文字檔!I:J, 2, 0)),0,VLOOKUP($A$1045, 文字檔!I:J, 2, 0))</f>
        <v>-13900</v>
      </c>
      <c r="H1045" s="5">
        <f>IF(ISERROR(VLOOKUP($A$1045, 文字檔!K:L, 2, 0)),0,VLOOKUP($A$1045, 文字檔!K:L, 2, 0))</f>
        <v>-9448.92</v>
      </c>
      <c r="I1045" s="5">
        <f>IF(ISERROR(VLOOKUP($A$1045, 文字檔!M:N, 2, 0)),0,VLOOKUP($A$1045, 文字檔!M:N, 2, 0))</f>
        <v>-13800</v>
      </c>
      <c r="J1045" s="5">
        <f>IF(ISERROR(VLOOKUP($A$1045, 文字檔!O:P, 2, 0)),0,VLOOKUP($A$1045, 文字檔!O:P, 2, 0))</f>
        <v>0</v>
      </c>
      <c r="K1045">
        <f>IF(ISERROR(VLOOKUP($A$1045, 文字檔!Q:R, 2, 0)),0,VLOOKUP($A$1045, 文字檔!Q:R, 2, 0))</f>
        <v>-6300</v>
      </c>
      <c r="L1045">
        <f>IF(ISERROR(VLOOKUP($A$1045, 文字檔!S:T, 2, 0)),0,VLOOKUP($A$1045, 文字檔!S:T, 2, 0))</f>
        <v>0</v>
      </c>
      <c r="M1045">
        <f>IF(ISERROR(VLOOKUP($A$1045, 文字檔!U:V, 2, 0)),0,VLOOKUP($A$1045, 文字檔!U:V, 2, 0))</f>
        <v>-9600</v>
      </c>
      <c r="N1045">
        <f>IF(ISERROR(VLOOKUP($A$1045, 文字檔!W:X, 2, 0)),0,VLOOKUP($A$1045, 文字檔!W:X, 2, 0))</f>
        <v>-15000</v>
      </c>
      <c r="O1045">
        <f>IF(ISERROR(VLOOKUP($A$1045, 文字檔!Y:Z, 2, 0)),0,VLOOKUP($A$1045, 文字檔!Y:Z, 2, 0))</f>
        <v>-23900</v>
      </c>
      <c r="P1045">
        <f>IF(ISERROR(VLOOKUP($A$1045, 文字檔!AA:AB, 2, 0)),0,VLOOKUP($A$1045, 文字檔!AA:AB, 2, 0))</f>
        <v>-9600</v>
      </c>
    </row>
    <row r="1046" spans="1:16" ht="16.2">
      <c r="A1046" s="7">
        <v>44782</v>
      </c>
      <c r="B1046" s="5">
        <f>SUMPRODUCT($C$2:$P$2,$C$1046:$P$1046)</f>
        <v>-35490.79</v>
      </c>
      <c r="C1046" s="5">
        <f>IF(ISERROR(VLOOKUP($A$1046, 文字檔!A:B, 2, 0)),0,VLOOKUP($A$1046, 文字檔!A:B, 2, 0))</f>
        <v>-15290.79</v>
      </c>
      <c r="D1046" s="5">
        <f>IF(ISERROR(VLOOKUP($A$1046, 文字檔!C:D, 2, 0)),0,VLOOKUP($A$1046, 文字檔!C:D, 2, 0))</f>
        <v>11000</v>
      </c>
      <c r="E1046" s="5">
        <f>IF(ISERROR(VLOOKUP($A$1046, 文字檔!E:F, 2, 0)),0,VLOOKUP($A$1046, 文字檔!E:F, 2, 0))</f>
        <v>0</v>
      </c>
      <c r="F1046" s="5">
        <f>IF(ISERROR(VLOOKUP($A$1046, 文字檔!G:H, 2, 0)),0,VLOOKUP($A$1046, 文字檔!G:H, 2, 0))</f>
        <v>0</v>
      </c>
      <c r="G1046" s="5">
        <f>IF(ISERROR(VLOOKUP($A$1046, 文字檔!I:J, 2, 0)),0,VLOOKUP($A$1046, 文字檔!I:J, 2, 0))</f>
        <v>-12200</v>
      </c>
      <c r="H1046" s="5">
        <f>IF(ISERROR(VLOOKUP($A$1046, 文字檔!K:L, 2, 0)),0,VLOOKUP($A$1046, 文字檔!K:L, 2, 0))</f>
        <v>0</v>
      </c>
      <c r="I1046" s="5">
        <f>IF(ISERROR(VLOOKUP($A$1046, 文字檔!M:N, 2, 0)),0,VLOOKUP($A$1046, 文字檔!M:N, 2, 0))</f>
        <v>5300</v>
      </c>
      <c r="J1046" s="5">
        <f>IF(ISERROR(VLOOKUP($A$1046, 文字檔!O:P, 2, 0)),0,VLOOKUP($A$1046, 文字檔!O:P, 2, 0))</f>
        <v>0</v>
      </c>
      <c r="K1046">
        <f>IF(ISERROR(VLOOKUP($A$1046, 文字檔!Q:R, 2, 0)),0,VLOOKUP($A$1046, 文字檔!Q:R, 2, 0))</f>
        <v>11000</v>
      </c>
      <c r="L1046">
        <f>IF(ISERROR(VLOOKUP($A$1046, 文字檔!S:T, 2, 0)),0,VLOOKUP($A$1046, 文字檔!S:T, 2, 0))</f>
        <v>0</v>
      </c>
      <c r="M1046">
        <f>IF(ISERROR(VLOOKUP($A$1046, 文字檔!U:V, 2, 0)),0,VLOOKUP($A$1046, 文字檔!U:V, 2, 0))</f>
        <v>11000</v>
      </c>
      <c r="N1046">
        <f>IF(ISERROR(VLOOKUP($A$1046, 文字檔!W:X, 2, 0)),0,VLOOKUP($A$1046, 文字檔!W:X, 2, 0))</f>
        <v>1600</v>
      </c>
      <c r="O1046">
        <f>IF(ISERROR(VLOOKUP($A$1046, 文字檔!Y:Z, 2, 0)),0,VLOOKUP($A$1046, 文字檔!Y:Z, 2, 0))</f>
        <v>-29000</v>
      </c>
      <c r="P1046">
        <f>IF(ISERROR(VLOOKUP($A$1046, 文字檔!AA:AB, 2, 0)),0,VLOOKUP($A$1046, 文字檔!AA:AB, 2, 0))</f>
        <v>-18900</v>
      </c>
    </row>
    <row r="1047" spans="1:16" ht="16.2">
      <c r="A1047" s="7">
        <v>44783</v>
      </c>
      <c r="B1047" s="5">
        <f>SUMPRODUCT($C$2:$P$2,$C$1047:$P$1047)</f>
        <v>-112292.17</v>
      </c>
      <c r="C1047" s="5">
        <f>IF(ISERROR(VLOOKUP($A$1047, 文字檔!A:B, 2, 0)),0,VLOOKUP($A$1047, 文字檔!A:B, 2, 0))</f>
        <v>0</v>
      </c>
      <c r="D1047" s="5">
        <f>IF(ISERROR(VLOOKUP($A$1047, 文字檔!C:D, 2, 0)),0,VLOOKUP($A$1047, 文字檔!C:D, 2, 0))</f>
        <v>-28000</v>
      </c>
      <c r="E1047" s="5">
        <f>IF(ISERROR(VLOOKUP($A$1047, 文字檔!E:F, 2, 0)),0,VLOOKUP($A$1047, 文字檔!E:F, 2, 0))</f>
        <v>0</v>
      </c>
      <c r="F1047" s="5">
        <f>IF(ISERROR(VLOOKUP($A$1047, 文字檔!G:H, 2, 0)),0,VLOOKUP($A$1047, 文字檔!G:H, 2, 0))</f>
        <v>0</v>
      </c>
      <c r="G1047" s="5">
        <f>IF(ISERROR(VLOOKUP($A$1047, 文字檔!I:J, 2, 0)),0,VLOOKUP($A$1047, 文字檔!I:J, 2, 0))</f>
        <v>0</v>
      </c>
      <c r="H1047" s="5">
        <f>IF(ISERROR(VLOOKUP($A$1047, 文字檔!K:L, 2, 0)),0,VLOOKUP($A$1047, 文字檔!K:L, 2, 0))</f>
        <v>-7492.17</v>
      </c>
      <c r="I1047" s="5">
        <f>IF(ISERROR(VLOOKUP($A$1047, 文字檔!M:N, 2, 0)),0,VLOOKUP($A$1047, 文字檔!M:N, 2, 0))</f>
        <v>0</v>
      </c>
      <c r="J1047" s="5">
        <f>IF(ISERROR(VLOOKUP($A$1047, 文字檔!O:P, 2, 0)),0,VLOOKUP($A$1047, 文字檔!O:P, 2, 0))</f>
        <v>0</v>
      </c>
      <c r="K1047">
        <f>IF(ISERROR(VLOOKUP($A$1047, 文字檔!Q:R, 2, 0)),0,VLOOKUP($A$1047, 文字檔!Q:R, 2, 0))</f>
        <v>-28000</v>
      </c>
      <c r="L1047">
        <f>IF(ISERROR(VLOOKUP($A$1047, 文字檔!S:T, 2, 0)),0,VLOOKUP($A$1047, 文字檔!S:T, 2, 0))</f>
        <v>0</v>
      </c>
      <c r="M1047">
        <f>IF(ISERROR(VLOOKUP($A$1047, 文字檔!U:V, 2, 0)),0,VLOOKUP($A$1047, 文字檔!U:V, 2, 0))</f>
        <v>-28000</v>
      </c>
      <c r="N1047">
        <f>IF(ISERROR(VLOOKUP($A$1047, 文字檔!W:X, 2, 0)),0,VLOOKUP($A$1047, 文字檔!W:X, 2, 0))</f>
        <v>-32100</v>
      </c>
      <c r="O1047">
        <f>IF(ISERROR(VLOOKUP($A$1047, 文字檔!Y:Z, 2, 0)),0,VLOOKUP($A$1047, 文字檔!Y:Z, 2, 0))</f>
        <v>11300</v>
      </c>
      <c r="P1047">
        <f>IF(ISERROR(VLOOKUP($A$1047, 文字檔!AA:AB, 2, 0)),0,VLOOKUP($A$1047, 文字檔!AA:AB, 2, 0))</f>
        <v>0</v>
      </c>
    </row>
    <row r="1048" spans="1:16" ht="16.2">
      <c r="A1048" s="7">
        <v>44784</v>
      </c>
      <c r="B1048" s="5">
        <f>SUMPRODUCT($C$2:$P$2,$C$1048:$P$1048)</f>
        <v>189274.68</v>
      </c>
      <c r="C1048" s="5">
        <f>IF(ISERROR(VLOOKUP($A$1048, 文字檔!A:B, 2, 0)),0,VLOOKUP($A$1048, 文字檔!A:B, 2, 0))</f>
        <v>-9617.5499999999993</v>
      </c>
      <c r="D1048" s="5">
        <f>IF(ISERROR(VLOOKUP($A$1048, 文字檔!C:D, 2, 0)),0,VLOOKUP($A$1048, 文字檔!C:D, 2, 0))</f>
        <v>47200</v>
      </c>
      <c r="E1048" s="5">
        <f>IF(ISERROR(VLOOKUP($A$1048, 文字檔!E:F, 2, 0)),0,VLOOKUP($A$1048, 文字檔!E:F, 2, 0))</f>
        <v>0</v>
      </c>
      <c r="F1048" s="5">
        <f>IF(ISERROR(VLOOKUP($A$1048, 文字檔!G:H, 2, 0)),0,VLOOKUP($A$1048, 文字檔!G:H, 2, 0))</f>
        <v>0</v>
      </c>
      <c r="G1048" s="5">
        <f>IF(ISERROR(VLOOKUP($A$1048, 文字檔!I:J, 2, 0)),0,VLOOKUP($A$1048, 文字檔!I:J, 2, 0))</f>
        <v>13100</v>
      </c>
      <c r="H1048" s="5">
        <f>IF(ISERROR(VLOOKUP($A$1048, 文字檔!K:L, 2, 0)),0,VLOOKUP($A$1048, 文字檔!K:L, 2, 0))</f>
        <v>-7907.77</v>
      </c>
      <c r="I1048" s="5">
        <f>IF(ISERROR(VLOOKUP($A$1048, 文字檔!M:N, 2, 0)),0,VLOOKUP($A$1048, 文字檔!M:N, 2, 0))</f>
        <v>0</v>
      </c>
      <c r="J1048" s="5">
        <f>IF(ISERROR(VLOOKUP($A$1048, 文字檔!O:P, 2, 0)),0,VLOOKUP($A$1048, 文字檔!O:P, 2, 0))</f>
        <v>0</v>
      </c>
      <c r="K1048">
        <f>IF(ISERROR(VLOOKUP($A$1048, 文字檔!Q:R, 2, 0)),0,VLOOKUP($A$1048, 文字檔!Q:R, 2, 0))</f>
        <v>61400</v>
      </c>
      <c r="L1048">
        <f>IF(ISERROR(VLOOKUP($A$1048, 文字檔!S:T, 2, 0)),0,VLOOKUP($A$1048, 文字檔!S:T, 2, 0))</f>
        <v>0</v>
      </c>
      <c r="M1048">
        <f>IF(ISERROR(VLOOKUP($A$1048, 文字檔!U:V, 2, 0)),0,VLOOKUP($A$1048, 文字檔!U:V, 2, 0))</f>
        <v>61400</v>
      </c>
      <c r="N1048">
        <f>IF(ISERROR(VLOOKUP($A$1048, 文字檔!W:X, 2, 0)),0,VLOOKUP($A$1048, 文字檔!W:X, 2, 0))</f>
        <v>0</v>
      </c>
      <c r="O1048">
        <f>IF(ISERROR(VLOOKUP($A$1048, 文字檔!Y:Z, 2, 0)),0,VLOOKUP($A$1048, 文字檔!Y:Z, 2, 0))</f>
        <v>18400</v>
      </c>
      <c r="P1048">
        <f>IF(ISERROR(VLOOKUP($A$1048, 文字檔!AA:AB, 2, 0)),0,VLOOKUP($A$1048, 文字檔!AA:AB, 2, 0))</f>
        <v>5300</v>
      </c>
    </row>
    <row r="1049" spans="1:16" ht="16.2">
      <c r="A1049" s="7">
        <v>44785</v>
      </c>
      <c r="B1049" s="5">
        <f>SUMPRODUCT($C$2:$P$2,$C$1049:$P$1049)</f>
        <v>82383.350000000006</v>
      </c>
      <c r="C1049" s="5">
        <f>IF(ISERROR(VLOOKUP($A$1049, 文字檔!A:B, 2, 0)),0,VLOOKUP($A$1049, 文字檔!A:B, 2, 0))</f>
        <v>2483.35</v>
      </c>
      <c r="D1049" s="5">
        <f>IF(ISERROR(VLOOKUP($A$1049, 文字檔!C:D, 2, 0)),0,VLOOKUP($A$1049, 文字檔!C:D, 2, 0))</f>
        <v>8700</v>
      </c>
      <c r="E1049" s="5">
        <f>IF(ISERROR(VLOOKUP($A$1049, 文字檔!E:F, 2, 0)),0,VLOOKUP($A$1049, 文字檔!E:F, 2, 0))</f>
        <v>0</v>
      </c>
      <c r="F1049" s="5">
        <f>IF(ISERROR(VLOOKUP($A$1049, 文字檔!G:H, 2, 0)),0,VLOOKUP($A$1049, 文字檔!G:H, 2, 0))</f>
        <v>0</v>
      </c>
      <c r="G1049" s="5">
        <f>IF(ISERROR(VLOOKUP($A$1049, 文字檔!I:J, 2, 0)),0,VLOOKUP($A$1049, 文字檔!I:J, 2, 0))</f>
        <v>8700</v>
      </c>
      <c r="H1049" s="5">
        <f>IF(ISERROR(VLOOKUP($A$1049, 文字檔!K:L, 2, 0)),0,VLOOKUP($A$1049, 文字檔!K:L, 2, 0))</f>
        <v>0</v>
      </c>
      <c r="I1049" s="5">
        <f>IF(ISERROR(VLOOKUP($A$1049, 文字檔!M:N, 2, 0)),0,VLOOKUP($A$1049, 文字檔!M:N, 2, 0))</f>
        <v>0</v>
      </c>
      <c r="J1049" s="5">
        <f>IF(ISERROR(VLOOKUP($A$1049, 文字檔!O:P, 2, 0)),0,VLOOKUP($A$1049, 文字檔!O:P, 2, 0))</f>
        <v>0</v>
      </c>
      <c r="K1049">
        <f>IF(ISERROR(VLOOKUP($A$1049, 文字檔!Q:R, 2, 0)),0,VLOOKUP($A$1049, 文字檔!Q:R, 2, 0))</f>
        <v>17800</v>
      </c>
      <c r="L1049">
        <f>IF(ISERROR(VLOOKUP($A$1049, 文字檔!S:T, 2, 0)),0,VLOOKUP($A$1049, 文字檔!S:T, 2, 0))</f>
        <v>0</v>
      </c>
      <c r="M1049">
        <f>IF(ISERROR(VLOOKUP($A$1049, 文字檔!U:V, 2, 0)),0,VLOOKUP($A$1049, 文字檔!U:V, 2, 0))</f>
        <v>17800</v>
      </c>
      <c r="N1049">
        <f>IF(ISERROR(VLOOKUP($A$1049, 文字檔!W:X, 2, 0)),0,VLOOKUP($A$1049, 文字檔!W:X, 2, 0))</f>
        <v>0</v>
      </c>
      <c r="O1049">
        <f>IF(ISERROR(VLOOKUP($A$1049, 文字檔!Y:Z, 2, 0)),0,VLOOKUP($A$1049, 文字檔!Y:Z, 2, 0))</f>
        <v>9100</v>
      </c>
      <c r="P1049">
        <f>IF(ISERROR(VLOOKUP($A$1049, 文字檔!AA:AB, 2, 0)),0,VLOOKUP($A$1049, 文字檔!AA:AB, 2, 0))</f>
        <v>17800</v>
      </c>
    </row>
    <row r="1050" spans="1:16" ht="16.2">
      <c r="A1050" s="7">
        <v>44786</v>
      </c>
      <c r="B1050" s="5">
        <f>SUMPRODUCT($C$2:$P$2,$C$1050:$P$1050)</f>
        <v>0</v>
      </c>
      <c r="C1050" s="5">
        <f>IF(ISERROR(VLOOKUP($A$1050, 文字檔!A:B, 2, 0)),0,VLOOKUP($A$1050, 文字檔!A:B, 2, 0))</f>
        <v>0</v>
      </c>
      <c r="D1050" s="5">
        <f>IF(ISERROR(VLOOKUP($A$1050, 文字檔!C:D, 2, 0)),0,VLOOKUP($A$1050, 文字檔!C:D, 2, 0))</f>
        <v>0</v>
      </c>
      <c r="E1050" s="5">
        <f>IF(ISERROR(VLOOKUP($A$1050, 文字檔!E:F, 2, 0)),0,VLOOKUP($A$1050, 文字檔!E:F, 2, 0))</f>
        <v>0</v>
      </c>
      <c r="F1050" s="5">
        <f>IF(ISERROR(VLOOKUP($A$1050, 文字檔!G:H, 2, 0)),0,VLOOKUP($A$1050, 文字檔!G:H, 2, 0))</f>
        <v>0</v>
      </c>
      <c r="G1050" s="5">
        <f>IF(ISERROR(VLOOKUP($A$1050, 文字檔!I:J, 2, 0)),0,VLOOKUP($A$1050, 文字檔!I:J, 2, 0))</f>
        <v>0</v>
      </c>
      <c r="H1050" s="5">
        <f>IF(ISERROR(VLOOKUP($A$1050, 文字檔!K:L, 2, 0)),0,VLOOKUP($A$1050, 文字檔!K:L, 2, 0))</f>
        <v>0</v>
      </c>
      <c r="I1050" s="5">
        <f>IF(ISERROR(VLOOKUP($A$1050, 文字檔!M:N, 2, 0)),0,VLOOKUP($A$1050, 文字檔!M:N, 2, 0))</f>
        <v>0</v>
      </c>
      <c r="J1050" s="5">
        <f>IF(ISERROR(VLOOKUP($A$1050, 文字檔!O:P, 2, 0)),0,VLOOKUP($A$1050, 文字檔!O:P, 2, 0))</f>
        <v>0</v>
      </c>
      <c r="K1050">
        <f>IF(ISERROR(VLOOKUP($A$1050, 文字檔!Q:R, 2, 0)),0,VLOOKUP($A$1050, 文字檔!Q:R, 2, 0))</f>
        <v>0</v>
      </c>
      <c r="L1050">
        <f>IF(ISERROR(VLOOKUP($A$1050, 文字檔!S:T, 2, 0)),0,VLOOKUP($A$1050, 文字檔!S:T, 2, 0))</f>
        <v>0</v>
      </c>
      <c r="M1050">
        <f>IF(ISERROR(VLOOKUP($A$1050, 文字檔!U:V, 2, 0)),0,VLOOKUP($A$1050, 文字檔!U:V, 2, 0))</f>
        <v>0</v>
      </c>
      <c r="N1050">
        <f>IF(ISERROR(VLOOKUP($A$1050, 文字檔!W:X, 2, 0)),0,VLOOKUP($A$1050, 文字檔!W:X, 2, 0))</f>
        <v>0</v>
      </c>
      <c r="O1050">
        <f>IF(ISERROR(VLOOKUP($A$1050, 文字檔!Y:Z, 2, 0)),0,VLOOKUP($A$1050, 文字檔!Y:Z, 2, 0))</f>
        <v>0</v>
      </c>
      <c r="P1050">
        <f>IF(ISERROR(VLOOKUP($A$1050, 文字檔!AA:AB, 2, 0)),0,VLOOKUP($A$1050, 文字檔!AA:AB, 2, 0))</f>
        <v>0</v>
      </c>
    </row>
    <row r="1051" spans="1:16" ht="16.2">
      <c r="A1051" s="7">
        <v>44787</v>
      </c>
      <c r="B1051" s="5">
        <f>SUMPRODUCT($C$2:$P$2,$C$1051:$P$1051)</f>
        <v>0</v>
      </c>
      <c r="C1051" s="5">
        <f>IF(ISERROR(VLOOKUP($A$1051, 文字檔!A:B, 2, 0)),0,VLOOKUP($A$1051, 文字檔!A:B, 2, 0))</f>
        <v>0</v>
      </c>
      <c r="D1051" s="5">
        <f>IF(ISERROR(VLOOKUP($A$1051, 文字檔!C:D, 2, 0)),0,VLOOKUP($A$1051, 文字檔!C:D, 2, 0))</f>
        <v>0</v>
      </c>
      <c r="E1051" s="5">
        <f>IF(ISERROR(VLOOKUP($A$1051, 文字檔!E:F, 2, 0)),0,VLOOKUP($A$1051, 文字檔!E:F, 2, 0))</f>
        <v>0</v>
      </c>
      <c r="F1051" s="5">
        <f>IF(ISERROR(VLOOKUP($A$1051, 文字檔!G:H, 2, 0)),0,VLOOKUP($A$1051, 文字檔!G:H, 2, 0))</f>
        <v>0</v>
      </c>
      <c r="G1051" s="5">
        <f>IF(ISERROR(VLOOKUP($A$1051, 文字檔!I:J, 2, 0)),0,VLOOKUP($A$1051, 文字檔!I:J, 2, 0))</f>
        <v>0</v>
      </c>
      <c r="H1051" s="5">
        <f>IF(ISERROR(VLOOKUP($A$1051, 文字檔!K:L, 2, 0)),0,VLOOKUP($A$1051, 文字檔!K:L, 2, 0))</f>
        <v>0</v>
      </c>
      <c r="I1051" s="5">
        <f>IF(ISERROR(VLOOKUP($A$1051, 文字檔!M:N, 2, 0)),0,VLOOKUP($A$1051, 文字檔!M:N, 2, 0))</f>
        <v>0</v>
      </c>
      <c r="J1051" s="5">
        <f>IF(ISERROR(VLOOKUP($A$1051, 文字檔!O:P, 2, 0)),0,VLOOKUP($A$1051, 文字檔!O:P, 2, 0))</f>
        <v>0</v>
      </c>
      <c r="K1051">
        <f>IF(ISERROR(VLOOKUP($A$1051, 文字檔!Q:R, 2, 0)),0,VLOOKUP($A$1051, 文字檔!Q:R, 2, 0))</f>
        <v>0</v>
      </c>
      <c r="L1051">
        <f>IF(ISERROR(VLOOKUP($A$1051, 文字檔!S:T, 2, 0)),0,VLOOKUP($A$1051, 文字檔!S:T, 2, 0))</f>
        <v>0</v>
      </c>
      <c r="M1051">
        <f>IF(ISERROR(VLOOKUP($A$1051, 文字檔!U:V, 2, 0)),0,VLOOKUP($A$1051, 文字檔!U:V, 2, 0))</f>
        <v>0</v>
      </c>
      <c r="N1051">
        <f>IF(ISERROR(VLOOKUP($A$1051, 文字檔!W:X, 2, 0)),0,VLOOKUP($A$1051, 文字檔!W:X, 2, 0))</f>
        <v>0</v>
      </c>
      <c r="O1051">
        <f>IF(ISERROR(VLOOKUP($A$1051, 文字檔!Y:Z, 2, 0)),0,VLOOKUP($A$1051, 文字檔!Y:Z, 2, 0))</f>
        <v>0</v>
      </c>
      <c r="P1051">
        <f>IF(ISERROR(VLOOKUP($A$1051, 文字檔!AA:AB, 2, 0)),0,VLOOKUP($A$1051, 文字檔!AA:AB, 2, 0))</f>
        <v>0</v>
      </c>
    </row>
    <row r="1052" spans="1:16" ht="16.2">
      <c r="A1052" s="7">
        <v>44788</v>
      </c>
      <c r="B1052" s="5">
        <f>SUMPRODUCT($C$2:$P$2,$C$1052:$P$1052)</f>
        <v>74538.06</v>
      </c>
      <c r="C1052" s="5">
        <f>IF(ISERROR(VLOOKUP($A$1052, 文字檔!A:B, 2, 0)),0,VLOOKUP($A$1052, 文字檔!A:B, 2, 0))</f>
        <v>0</v>
      </c>
      <c r="D1052" s="5">
        <f>IF(ISERROR(VLOOKUP($A$1052, 文字檔!C:D, 2, 0)),0,VLOOKUP($A$1052, 文字檔!C:D, 2, 0))</f>
        <v>0</v>
      </c>
      <c r="E1052" s="5">
        <f>IF(ISERROR(VLOOKUP($A$1052, 文字檔!E:F, 2, 0)),0,VLOOKUP($A$1052, 文字檔!E:F, 2, 0))</f>
        <v>0</v>
      </c>
      <c r="F1052" s="5">
        <f>IF(ISERROR(VLOOKUP($A$1052, 文字檔!G:H, 2, 0)),0,VLOOKUP($A$1052, 文字檔!G:H, 2, 0))</f>
        <v>0</v>
      </c>
      <c r="G1052" s="5">
        <f>IF(ISERROR(VLOOKUP($A$1052, 文字檔!I:J, 2, 0)),0,VLOOKUP($A$1052, 文字檔!I:J, 2, 0))</f>
        <v>0</v>
      </c>
      <c r="H1052" s="5">
        <f>IF(ISERROR(VLOOKUP($A$1052, 文字檔!K:L, 2, 0)),0,VLOOKUP($A$1052, 文字檔!K:L, 2, 0))</f>
        <v>-2661.94</v>
      </c>
      <c r="I1052" s="5">
        <f>IF(ISERROR(VLOOKUP($A$1052, 文字檔!M:N, 2, 0)),0,VLOOKUP($A$1052, 文字檔!M:N, 2, 0))</f>
        <v>0</v>
      </c>
      <c r="J1052" s="5">
        <f>IF(ISERROR(VLOOKUP($A$1052, 文字檔!O:P, 2, 0)),0,VLOOKUP($A$1052, 文字檔!O:P, 2, 0))</f>
        <v>0</v>
      </c>
      <c r="K1052">
        <f>IF(ISERROR(VLOOKUP($A$1052, 文字檔!Q:R, 2, 0)),0,VLOOKUP($A$1052, 文字檔!Q:R, 2, 0))</f>
        <v>23000</v>
      </c>
      <c r="L1052">
        <f>IF(ISERROR(VLOOKUP($A$1052, 文字檔!S:T, 2, 0)),0,VLOOKUP($A$1052, 文字檔!S:T, 2, 0))</f>
        <v>0</v>
      </c>
      <c r="M1052">
        <f>IF(ISERROR(VLOOKUP($A$1052, 文字檔!U:V, 2, 0)),0,VLOOKUP($A$1052, 文字檔!U:V, 2, 0))</f>
        <v>23000</v>
      </c>
      <c r="N1052">
        <f>IF(ISERROR(VLOOKUP($A$1052, 文字檔!W:X, 2, 0)),0,VLOOKUP($A$1052, 文字檔!W:X, 2, 0))</f>
        <v>0</v>
      </c>
      <c r="O1052">
        <f>IF(ISERROR(VLOOKUP($A$1052, 文字檔!Y:Z, 2, 0)),0,VLOOKUP($A$1052, 文字檔!Y:Z, 2, 0))</f>
        <v>3300</v>
      </c>
      <c r="P1052">
        <f>IF(ISERROR(VLOOKUP($A$1052, 文字檔!AA:AB, 2, 0)),0,VLOOKUP($A$1052, 文字檔!AA:AB, 2, 0))</f>
        <v>27900</v>
      </c>
    </row>
    <row r="1053" spans="1:16" ht="16.2">
      <c r="A1053" s="7">
        <v>44789</v>
      </c>
      <c r="B1053" s="5">
        <f>SUMPRODUCT($C$2:$P$2,$C$1053:$P$1053)</f>
        <v>-6985.28</v>
      </c>
      <c r="C1053" s="5">
        <f>IF(ISERROR(VLOOKUP($A$1053, 文字檔!A:B, 2, 0)),0,VLOOKUP($A$1053, 文字檔!A:B, 2, 0))</f>
        <v>0</v>
      </c>
      <c r="D1053" s="5">
        <f>IF(ISERROR(VLOOKUP($A$1053, 文字檔!C:D, 2, 0)),0,VLOOKUP($A$1053, 文字檔!C:D, 2, 0))</f>
        <v>0</v>
      </c>
      <c r="E1053" s="5">
        <f>IF(ISERROR(VLOOKUP($A$1053, 文字檔!E:F, 2, 0)),0,VLOOKUP($A$1053, 文字檔!E:F, 2, 0))</f>
        <v>0</v>
      </c>
      <c r="F1053" s="5">
        <f>IF(ISERROR(VLOOKUP($A$1053, 文字檔!G:H, 2, 0)),0,VLOOKUP($A$1053, 文字檔!G:H, 2, 0))</f>
        <v>0</v>
      </c>
      <c r="G1053" s="5">
        <f>IF(ISERROR(VLOOKUP($A$1053, 文字檔!I:J, 2, 0)),0,VLOOKUP($A$1053, 文字檔!I:J, 2, 0))</f>
        <v>0</v>
      </c>
      <c r="H1053" s="5">
        <f>IF(ISERROR(VLOOKUP($A$1053, 文字檔!K:L, 2, 0)),0,VLOOKUP($A$1053, 文字檔!K:L, 2, 0))</f>
        <v>-6785.28</v>
      </c>
      <c r="I1053" s="5">
        <f>IF(ISERROR(VLOOKUP($A$1053, 文字檔!M:N, 2, 0)),0,VLOOKUP($A$1053, 文字檔!M:N, 2, 0))</f>
        <v>0</v>
      </c>
      <c r="J1053" s="5">
        <f>IF(ISERROR(VLOOKUP($A$1053, 文字檔!O:P, 2, 0)),0,VLOOKUP($A$1053, 文字檔!O:P, 2, 0))</f>
        <v>0</v>
      </c>
      <c r="K1053">
        <f>IF(ISERROR(VLOOKUP($A$1053, 文字檔!Q:R, 2, 0)),0,VLOOKUP($A$1053, 文字檔!Q:R, 2, 0))</f>
        <v>6600</v>
      </c>
      <c r="L1053">
        <f>IF(ISERROR(VLOOKUP($A$1053, 文字檔!S:T, 2, 0)),0,VLOOKUP($A$1053, 文字檔!S:T, 2, 0))</f>
        <v>0</v>
      </c>
      <c r="M1053">
        <f>IF(ISERROR(VLOOKUP($A$1053, 文字檔!U:V, 2, 0)),0,VLOOKUP($A$1053, 文字檔!U:V, 2, 0))</f>
        <v>6600</v>
      </c>
      <c r="N1053">
        <f>IF(ISERROR(VLOOKUP($A$1053, 文字檔!W:X, 2, 0)),0,VLOOKUP($A$1053, 文字檔!W:X, 2, 0))</f>
        <v>0</v>
      </c>
      <c r="O1053">
        <f>IF(ISERROR(VLOOKUP($A$1053, 文字檔!Y:Z, 2, 0)),0,VLOOKUP($A$1053, 文字檔!Y:Z, 2, 0))</f>
        <v>-13400</v>
      </c>
      <c r="P1053">
        <f>IF(ISERROR(VLOOKUP($A$1053, 文字檔!AA:AB, 2, 0)),0,VLOOKUP($A$1053, 文字檔!AA:AB, 2, 0))</f>
        <v>0</v>
      </c>
    </row>
    <row r="1054" spans="1:16" ht="16.2">
      <c r="A1054" s="7">
        <v>44790</v>
      </c>
      <c r="B1054" s="5">
        <f>SUMPRODUCT($C$2:$P$2,$C$1054:$P$1054)</f>
        <v>13100</v>
      </c>
      <c r="C1054" s="5">
        <f>IF(ISERROR(VLOOKUP($A$1054, 文字檔!A:B, 2, 0)),0,VLOOKUP($A$1054, 文字檔!A:B, 2, 0))</f>
        <v>0</v>
      </c>
      <c r="D1054" s="5">
        <f>IF(ISERROR(VLOOKUP($A$1054, 文字檔!C:D, 2, 0)),0,VLOOKUP($A$1054, 文字檔!C:D, 2, 0))</f>
        <v>0</v>
      </c>
      <c r="E1054" s="5">
        <f>IF(ISERROR(VLOOKUP($A$1054, 文字檔!E:F, 2, 0)),0,VLOOKUP($A$1054, 文字檔!E:F, 2, 0))</f>
        <v>0</v>
      </c>
      <c r="F1054" s="5">
        <f>IF(ISERROR(VLOOKUP($A$1054, 文字檔!G:H, 2, 0)),0,VLOOKUP($A$1054, 文字檔!G:H, 2, 0))</f>
        <v>0</v>
      </c>
      <c r="G1054" s="5">
        <f>IF(ISERROR(VLOOKUP($A$1054, 文字檔!I:J, 2, 0)),0,VLOOKUP($A$1054, 文字檔!I:J, 2, 0))</f>
        <v>-1400</v>
      </c>
      <c r="H1054" s="5">
        <f>IF(ISERROR(VLOOKUP($A$1054, 文字檔!K:L, 2, 0)),0,VLOOKUP($A$1054, 文字檔!K:L, 2, 0))</f>
        <v>0</v>
      </c>
      <c r="I1054" s="5">
        <f>IF(ISERROR(VLOOKUP($A$1054, 文字檔!M:N, 2, 0)),0,VLOOKUP($A$1054, 文字檔!M:N, 2, 0))</f>
        <v>-8400</v>
      </c>
      <c r="J1054" s="5">
        <f>IF(ISERROR(VLOOKUP($A$1054, 文字檔!O:P, 2, 0)),0,VLOOKUP($A$1054, 文字檔!O:P, 2, 0))</f>
        <v>0</v>
      </c>
      <c r="K1054">
        <f>IF(ISERROR(VLOOKUP($A$1054, 文字檔!Q:R, 2, 0)),0,VLOOKUP($A$1054, 文字檔!Q:R, 2, 0))</f>
        <v>5900</v>
      </c>
      <c r="L1054">
        <f>IF(ISERROR(VLOOKUP($A$1054, 文字檔!S:T, 2, 0)),0,VLOOKUP($A$1054, 文字檔!S:T, 2, 0))</f>
        <v>0</v>
      </c>
      <c r="M1054">
        <f>IF(ISERROR(VLOOKUP($A$1054, 文字檔!U:V, 2, 0)),0,VLOOKUP($A$1054, 文字檔!U:V, 2, 0))</f>
        <v>5900</v>
      </c>
      <c r="N1054">
        <f>IF(ISERROR(VLOOKUP($A$1054, 文字檔!W:X, 2, 0)),0,VLOOKUP($A$1054, 文字檔!W:X, 2, 0))</f>
        <v>5200</v>
      </c>
      <c r="O1054">
        <f>IF(ISERROR(VLOOKUP($A$1054, 文字檔!Y:Z, 2, 0)),0,VLOOKUP($A$1054, 文字檔!Y:Z, 2, 0))</f>
        <v>5900</v>
      </c>
      <c r="P1054">
        <f>IF(ISERROR(VLOOKUP($A$1054, 文字檔!AA:AB, 2, 0)),0,VLOOKUP($A$1054, 文字檔!AA:AB, 2, 0))</f>
        <v>0</v>
      </c>
    </row>
    <row r="1055" spans="1:16" ht="16.2">
      <c r="A1055" s="7">
        <v>44791</v>
      </c>
      <c r="B1055" s="5">
        <f>SUMPRODUCT($C$2:$P$2,$C$1055:$P$1055)</f>
        <v>-15849.11</v>
      </c>
      <c r="C1055" s="5">
        <f>IF(ISERROR(VLOOKUP($A$1055, 文字檔!A:B, 2, 0)),0,VLOOKUP($A$1055, 文字檔!A:B, 2, 0))</f>
        <v>-14632.76</v>
      </c>
      <c r="D1055" s="5">
        <f>IF(ISERROR(VLOOKUP($A$1055, 文字檔!C:D, 2, 0)),0,VLOOKUP($A$1055, 文字檔!C:D, 2, 0))</f>
        <v>0</v>
      </c>
      <c r="E1055" s="5">
        <f>IF(ISERROR(VLOOKUP($A$1055, 文字檔!E:F, 2, 0)),0,VLOOKUP($A$1055, 文字檔!E:F, 2, 0))</f>
        <v>0</v>
      </c>
      <c r="F1055" s="5">
        <f>IF(ISERROR(VLOOKUP($A$1055, 文字檔!G:H, 2, 0)),0,VLOOKUP($A$1055, 文字檔!G:H, 2, 0))</f>
        <v>0</v>
      </c>
      <c r="G1055" s="5">
        <f>IF(ISERROR(VLOOKUP($A$1055, 文字檔!I:J, 2, 0)),0,VLOOKUP($A$1055, 文字檔!I:J, 2, 0))</f>
        <v>0</v>
      </c>
      <c r="H1055" s="5">
        <f>IF(ISERROR(VLOOKUP($A$1055, 文字檔!K:L, 2, 0)),0,VLOOKUP($A$1055, 文字檔!K:L, 2, 0))</f>
        <v>-3916.35</v>
      </c>
      <c r="I1055" s="5">
        <f>IF(ISERROR(VLOOKUP($A$1055, 文字檔!M:N, 2, 0)),0,VLOOKUP($A$1055, 文字檔!M:N, 2, 0))</f>
        <v>0</v>
      </c>
      <c r="J1055" s="5">
        <f>IF(ISERROR(VLOOKUP($A$1055, 文字檔!O:P, 2, 0)),0,VLOOKUP($A$1055, 文字檔!O:P, 2, 0))</f>
        <v>0</v>
      </c>
      <c r="K1055">
        <f>IF(ISERROR(VLOOKUP($A$1055, 文字檔!Q:R, 2, 0)),0,VLOOKUP($A$1055, 文字檔!Q:R, 2, 0))</f>
        <v>0</v>
      </c>
      <c r="L1055">
        <f>IF(ISERROR(VLOOKUP($A$1055, 文字檔!S:T, 2, 0)),0,VLOOKUP($A$1055, 文字檔!S:T, 2, 0))</f>
        <v>0</v>
      </c>
      <c r="M1055">
        <f>IF(ISERROR(VLOOKUP($A$1055, 文字檔!U:V, 2, 0)),0,VLOOKUP($A$1055, 文字檔!U:V, 2, 0))</f>
        <v>0</v>
      </c>
      <c r="N1055">
        <f>IF(ISERROR(VLOOKUP($A$1055, 文字檔!W:X, 2, 0)),0,VLOOKUP($A$1055, 文字檔!W:X, 2, 0))</f>
        <v>2700</v>
      </c>
      <c r="O1055">
        <f>IF(ISERROR(VLOOKUP($A$1055, 文字檔!Y:Z, 2, 0)),0,VLOOKUP($A$1055, 文字檔!Y:Z, 2, 0))</f>
        <v>0</v>
      </c>
      <c r="P1055">
        <f>IF(ISERROR(VLOOKUP($A$1055, 文字檔!AA:AB, 2, 0)),0,VLOOKUP($A$1055, 文字檔!AA:AB, 2, 0))</f>
        <v>0</v>
      </c>
    </row>
    <row r="1056" spans="1:16" ht="16.2">
      <c r="A1056" s="7">
        <v>44792</v>
      </c>
      <c r="B1056" s="5">
        <f>SUMPRODUCT($C$2:$P$2,$C$1056:$P$1056)</f>
        <v>-22644.43</v>
      </c>
      <c r="C1056" s="5">
        <f>IF(ISERROR(VLOOKUP($A$1056, 文字檔!A:B, 2, 0)),0,VLOOKUP($A$1056, 文字檔!A:B, 2, 0))</f>
        <v>-4044.43</v>
      </c>
      <c r="D1056" s="5">
        <f>IF(ISERROR(VLOOKUP($A$1056, 文字檔!C:D, 2, 0)),0,VLOOKUP($A$1056, 文字檔!C:D, 2, 0))</f>
        <v>0</v>
      </c>
      <c r="E1056" s="5">
        <f>IF(ISERROR(VLOOKUP($A$1056, 文字檔!E:F, 2, 0)),0,VLOOKUP($A$1056, 文字檔!E:F, 2, 0))</f>
        <v>0</v>
      </c>
      <c r="F1056" s="5">
        <f>IF(ISERROR(VLOOKUP($A$1056, 文字檔!G:H, 2, 0)),0,VLOOKUP($A$1056, 文字檔!G:H, 2, 0))</f>
        <v>0</v>
      </c>
      <c r="G1056" s="5">
        <f>IF(ISERROR(VLOOKUP($A$1056, 文字檔!I:J, 2, 0)),0,VLOOKUP($A$1056, 文字檔!I:J, 2, 0))</f>
        <v>-3100</v>
      </c>
      <c r="H1056" s="5">
        <f>IF(ISERROR(VLOOKUP($A$1056, 文字檔!K:L, 2, 0)),0,VLOOKUP($A$1056, 文字檔!K:L, 2, 0))</f>
        <v>0</v>
      </c>
      <c r="I1056" s="5">
        <f>IF(ISERROR(VLOOKUP($A$1056, 文字檔!M:N, 2, 0)),0,VLOOKUP($A$1056, 文字檔!M:N, 2, 0))</f>
        <v>0</v>
      </c>
      <c r="J1056" s="5">
        <f>IF(ISERROR(VLOOKUP($A$1056, 文字檔!O:P, 2, 0)),0,VLOOKUP($A$1056, 文字檔!O:P, 2, 0))</f>
        <v>0</v>
      </c>
      <c r="K1056">
        <f>IF(ISERROR(VLOOKUP($A$1056, 文字檔!Q:R, 2, 0)),0,VLOOKUP($A$1056, 文字檔!Q:R, 2, 0))</f>
        <v>0</v>
      </c>
      <c r="L1056">
        <f>IF(ISERROR(VLOOKUP($A$1056, 文字檔!S:T, 2, 0)),0,VLOOKUP($A$1056, 文字檔!S:T, 2, 0))</f>
        <v>0</v>
      </c>
      <c r="M1056">
        <f>IF(ISERROR(VLOOKUP($A$1056, 文字檔!U:V, 2, 0)),0,VLOOKUP($A$1056, 文字檔!U:V, 2, 0))</f>
        <v>0</v>
      </c>
      <c r="N1056">
        <f>IF(ISERROR(VLOOKUP($A$1056, 文字檔!W:X, 2, 0)),0,VLOOKUP($A$1056, 文字檔!W:X, 2, 0))</f>
        <v>7600</v>
      </c>
      <c r="O1056">
        <f>IF(ISERROR(VLOOKUP($A$1056, 文字檔!Y:Z, 2, 0)),0,VLOOKUP($A$1056, 文字檔!Y:Z, 2, 0))</f>
        <v>-23100</v>
      </c>
      <c r="P1056">
        <f>IF(ISERROR(VLOOKUP($A$1056, 文字檔!AA:AB, 2, 0)),0,VLOOKUP($A$1056, 文字檔!AA:AB, 2, 0))</f>
        <v>0</v>
      </c>
    </row>
    <row r="1057" spans="1:16" ht="16.2">
      <c r="A1057" s="7">
        <v>44793</v>
      </c>
      <c r="B1057" s="5">
        <f>SUMPRODUCT($C$2:$P$2,$C$1057:$P$1057)</f>
        <v>0</v>
      </c>
      <c r="C1057" s="5">
        <f>IF(ISERROR(VLOOKUP($A$1057, 文字檔!A:B, 2, 0)),0,VLOOKUP($A$1057, 文字檔!A:B, 2, 0))</f>
        <v>0</v>
      </c>
      <c r="D1057" s="5">
        <f>IF(ISERROR(VLOOKUP($A$1057, 文字檔!C:D, 2, 0)),0,VLOOKUP($A$1057, 文字檔!C:D, 2, 0))</f>
        <v>0</v>
      </c>
      <c r="E1057" s="5">
        <f>IF(ISERROR(VLOOKUP($A$1057, 文字檔!E:F, 2, 0)),0,VLOOKUP($A$1057, 文字檔!E:F, 2, 0))</f>
        <v>0</v>
      </c>
      <c r="F1057" s="5">
        <f>IF(ISERROR(VLOOKUP($A$1057, 文字檔!G:H, 2, 0)),0,VLOOKUP($A$1057, 文字檔!G:H, 2, 0))</f>
        <v>0</v>
      </c>
      <c r="G1057" s="5">
        <f>IF(ISERROR(VLOOKUP($A$1057, 文字檔!I:J, 2, 0)),0,VLOOKUP($A$1057, 文字檔!I:J, 2, 0))</f>
        <v>0</v>
      </c>
      <c r="H1057" s="5">
        <f>IF(ISERROR(VLOOKUP($A$1057, 文字檔!K:L, 2, 0)),0,VLOOKUP($A$1057, 文字檔!K:L, 2, 0))</f>
        <v>0</v>
      </c>
      <c r="I1057" s="5">
        <f>IF(ISERROR(VLOOKUP($A$1057, 文字檔!M:N, 2, 0)),0,VLOOKUP($A$1057, 文字檔!M:N, 2, 0))</f>
        <v>0</v>
      </c>
      <c r="J1057" s="5">
        <f>IF(ISERROR(VLOOKUP($A$1057, 文字檔!O:P, 2, 0)),0,VLOOKUP($A$1057, 文字檔!O:P, 2, 0))</f>
        <v>0</v>
      </c>
      <c r="K1057">
        <f>IF(ISERROR(VLOOKUP($A$1057, 文字檔!Q:R, 2, 0)),0,VLOOKUP($A$1057, 文字檔!Q:R, 2, 0))</f>
        <v>0</v>
      </c>
      <c r="L1057">
        <f>IF(ISERROR(VLOOKUP($A$1057, 文字檔!S:T, 2, 0)),0,VLOOKUP($A$1057, 文字檔!S:T, 2, 0))</f>
        <v>0</v>
      </c>
      <c r="M1057">
        <f>IF(ISERROR(VLOOKUP($A$1057, 文字檔!U:V, 2, 0)),0,VLOOKUP($A$1057, 文字檔!U:V, 2, 0))</f>
        <v>0</v>
      </c>
      <c r="N1057">
        <f>IF(ISERROR(VLOOKUP($A$1057, 文字檔!W:X, 2, 0)),0,VLOOKUP($A$1057, 文字檔!W:X, 2, 0))</f>
        <v>0</v>
      </c>
      <c r="O1057">
        <f>IF(ISERROR(VLOOKUP($A$1057, 文字檔!Y:Z, 2, 0)),0,VLOOKUP($A$1057, 文字檔!Y:Z, 2, 0))</f>
        <v>0</v>
      </c>
      <c r="P1057">
        <f>IF(ISERROR(VLOOKUP($A$1057, 文字檔!AA:AB, 2, 0)),0,VLOOKUP($A$1057, 文字檔!AA:AB, 2, 0))</f>
        <v>0</v>
      </c>
    </row>
    <row r="1058" spans="1:16" ht="16.2">
      <c r="A1058" s="7">
        <v>44794</v>
      </c>
      <c r="B1058" s="5">
        <f>SUMPRODUCT($C$2:$P$2,$C$1058:$P$1058)</f>
        <v>0</v>
      </c>
      <c r="C1058" s="5">
        <f>IF(ISERROR(VLOOKUP($A$1058, 文字檔!A:B, 2, 0)),0,VLOOKUP($A$1058, 文字檔!A:B, 2, 0))</f>
        <v>0</v>
      </c>
      <c r="D1058" s="5">
        <f>IF(ISERROR(VLOOKUP($A$1058, 文字檔!C:D, 2, 0)),0,VLOOKUP($A$1058, 文字檔!C:D, 2, 0))</f>
        <v>0</v>
      </c>
      <c r="E1058" s="5">
        <f>IF(ISERROR(VLOOKUP($A$1058, 文字檔!E:F, 2, 0)),0,VLOOKUP($A$1058, 文字檔!E:F, 2, 0))</f>
        <v>0</v>
      </c>
      <c r="F1058" s="5">
        <f>IF(ISERROR(VLOOKUP($A$1058, 文字檔!G:H, 2, 0)),0,VLOOKUP($A$1058, 文字檔!G:H, 2, 0))</f>
        <v>0</v>
      </c>
      <c r="G1058" s="5">
        <f>IF(ISERROR(VLOOKUP($A$1058, 文字檔!I:J, 2, 0)),0,VLOOKUP($A$1058, 文字檔!I:J, 2, 0))</f>
        <v>0</v>
      </c>
      <c r="H1058" s="5">
        <f>IF(ISERROR(VLOOKUP($A$1058, 文字檔!K:L, 2, 0)),0,VLOOKUP($A$1058, 文字檔!K:L, 2, 0))</f>
        <v>0</v>
      </c>
      <c r="I1058" s="5">
        <f>IF(ISERROR(VLOOKUP($A$1058, 文字檔!M:N, 2, 0)),0,VLOOKUP($A$1058, 文字檔!M:N, 2, 0))</f>
        <v>0</v>
      </c>
      <c r="J1058" s="5">
        <f>IF(ISERROR(VLOOKUP($A$1058, 文字檔!O:P, 2, 0)),0,VLOOKUP($A$1058, 文字檔!O:P, 2, 0))</f>
        <v>0</v>
      </c>
      <c r="K1058">
        <f>IF(ISERROR(VLOOKUP($A$1058, 文字檔!Q:R, 2, 0)),0,VLOOKUP($A$1058, 文字檔!Q:R, 2, 0))</f>
        <v>0</v>
      </c>
      <c r="L1058">
        <f>IF(ISERROR(VLOOKUP($A$1058, 文字檔!S:T, 2, 0)),0,VLOOKUP($A$1058, 文字檔!S:T, 2, 0))</f>
        <v>0</v>
      </c>
      <c r="M1058">
        <f>IF(ISERROR(VLOOKUP($A$1058, 文字檔!U:V, 2, 0)),0,VLOOKUP($A$1058, 文字檔!U:V, 2, 0))</f>
        <v>0</v>
      </c>
      <c r="N1058">
        <f>IF(ISERROR(VLOOKUP($A$1058, 文字檔!W:X, 2, 0)),0,VLOOKUP($A$1058, 文字檔!W:X, 2, 0))</f>
        <v>0</v>
      </c>
      <c r="O1058">
        <f>IF(ISERROR(VLOOKUP($A$1058, 文字檔!Y:Z, 2, 0)),0,VLOOKUP($A$1058, 文字檔!Y:Z, 2, 0))</f>
        <v>0</v>
      </c>
      <c r="P1058">
        <f>IF(ISERROR(VLOOKUP($A$1058, 文字檔!AA:AB, 2, 0)),0,VLOOKUP($A$1058, 文字檔!AA:AB, 2, 0))</f>
        <v>0</v>
      </c>
    </row>
    <row r="1059" spans="1:16" ht="16.2">
      <c r="A1059" s="7">
        <v>44795</v>
      </c>
      <c r="B1059" s="5">
        <f>SUMPRODUCT($C$2:$P$2,$C$1059:$P$1059)</f>
        <v>23865.14</v>
      </c>
      <c r="C1059" s="5">
        <f>IF(ISERROR(VLOOKUP($A$1059, 文字檔!A:B, 2, 0)),0,VLOOKUP($A$1059, 文字檔!A:B, 2, 0))</f>
        <v>-4023.61</v>
      </c>
      <c r="D1059" s="5">
        <f>IF(ISERROR(VLOOKUP($A$1059, 文字檔!C:D, 2, 0)),0,VLOOKUP($A$1059, 文字檔!C:D, 2, 0))</f>
        <v>10700</v>
      </c>
      <c r="E1059" s="5">
        <f>IF(ISERROR(VLOOKUP($A$1059, 文字檔!E:F, 2, 0)),0,VLOOKUP($A$1059, 文字檔!E:F, 2, 0))</f>
        <v>0</v>
      </c>
      <c r="F1059" s="5">
        <f>IF(ISERROR(VLOOKUP($A$1059, 文字檔!G:H, 2, 0)),0,VLOOKUP($A$1059, 文字檔!G:H, 2, 0))</f>
        <v>0</v>
      </c>
      <c r="G1059" s="5">
        <f>IF(ISERROR(VLOOKUP($A$1059, 文字檔!I:J, 2, 0)),0,VLOOKUP($A$1059, 文字檔!I:J, 2, 0))</f>
        <v>-1800</v>
      </c>
      <c r="H1059" s="5">
        <f>IF(ISERROR(VLOOKUP($A$1059, 文字檔!K:L, 2, 0)),0,VLOOKUP($A$1059, 文字檔!K:L, 2, 0))</f>
        <v>-5911.25</v>
      </c>
      <c r="I1059" s="5">
        <f>IF(ISERROR(VLOOKUP($A$1059, 文字檔!M:N, 2, 0)),0,VLOOKUP($A$1059, 文字檔!M:N, 2, 0))</f>
        <v>20100</v>
      </c>
      <c r="J1059" s="5">
        <f>IF(ISERROR(VLOOKUP($A$1059, 文字檔!O:P, 2, 0)),0,VLOOKUP($A$1059, 文字檔!O:P, 2, 0))</f>
        <v>0</v>
      </c>
      <c r="K1059">
        <f>IF(ISERROR(VLOOKUP($A$1059, 文字檔!Q:R, 2, 0)),0,VLOOKUP($A$1059, 文字檔!Q:R, 2, 0))</f>
        <v>0</v>
      </c>
      <c r="L1059">
        <f>IF(ISERROR(VLOOKUP($A$1059, 文字檔!S:T, 2, 0)),0,VLOOKUP($A$1059, 文字檔!S:T, 2, 0))</f>
        <v>0</v>
      </c>
      <c r="M1059">
        <f>IF(ISERROR(VLOOKUP($A$1059, 文字檔!U:V, 2, 0)),0,VLOOKUP($A$1059, 文字檔!U:V, 2, 0))</f>
        <v>0</v>
      </c>
      <c r="N1059">
        <f>IF(ISERROR(VLOOKUP($A$1059, 文字檔!W:X, 2, 0)),0,VLOOKUP($A$1059, 文字檔!W:X, 2, 0))</f>
        <v>-26300</v>
      </c>
      <c r="O1059">
        <f>IF(ISERROR(VLOOKUP($A$1059, 文字檔!Y:Z, 2, 0)),0,VLOOKUP($A$1059, 文字檔!Y:Z, 2, 0))</f>
        <v>31100</v>
      </c>
      <c r="P1059">
        <f>IF(ISERROR(VLOOKUP($A$1059, 文字檔!AA:AB, 2, 0)),0,VLOOKUP($A$1059, 文字檔!AA:AB, 2, 0))</f>
        <v>0</v>
      </c>
    </row>
    <row r="1060" spans="1:16" ht="16.2">
      <c r="A1060" s="7">
        <v>44796</v>
      </c>
      <c r="B1060" s="5">
        <f>SUMPRODUCT($C$2:$P$2,$C$1060:$P$1060)</f>
        <v>94994.42</v>
      </c>
      <c r="C1060" s="5">
        <f>IF(ISERROR(VLOOKUP($A$1060, 文字檔!A:B, 2, 0)),0,VLOOKUP($A$1060, 文字檔!A:B, 2, 0))</f>
        <v>0</v>
      </c>
      <c r="D1060" s="5">
        <f>IF(ISERROR(VLOOKUP($A$1060, 文字檔!C:D, 2, 0)),0,VLOOKUP($A$1060, 文字檔!C:D, 2, 0))</f>
        <v>20900</v>
      </c>
      <c r="E1060" s="5">
        <f>IF(ISERROR(VLOOKUP($A$1060, 文字檔!E:F, 2, 0)),0,VLOOKUP($A$1060, 文字檔!E:F, 2, 0))</f>
        <v>0</v>
      </c>
      <c r="F1060" s="5">
        <f>IF(ISERROR(VLOOKUP($A$1060, 文字檔!G:H, 2, 0)),0,VLOOKUP($A$1060, 文字檔!G:H, 2, 0))</f>
        <v>0</v>
      </c>
      <c r="G1060" s="5">
        <f>IF(ISERROR(VLOOKUP($A$1060, 文字檔!I:J, 2, 0)),0,VLOOKUP($A$1060, 文字檔!I:J, 2, 0))</f>
        <v>29400</v>
      </c>
      <c r="H1060" s="5">
        <f>IF(ISERROR(VLOOKUP($A$1060, 文字檔!K:L, 2, 0)),0,VLOOKUP($A$1060, 文字檔!K:L, 2, 0))</f>
        <v>-6703.69</v>
      </c>
      <c r="I1060" s="5">
        <f>IF(ISERROR(VLOOKUP($A$1060, 文字檔!M:N, 2, 0)),0,VLOOKUP($A$1060, 文字檔!M:N, 2, 0))</f>
        <v>29400</v>
      </c>
      <c r="J1060" s="5">
        <f>IF(ISERROR(VLOOKUP($A$1060, 文字檔!O:P, 2, 0)),0,VLOOKUP($A$1060, 文字檔!O:P, 2, 0))</f>
        <v>0</v>
      </c>
      <c r="K1060">
        <f>IF(ISERROR(VLOOKUP($A$1060, 文字檔!Q:R, 2, 0)),0,VLOOKUP($A$1060, 文字檔!Q:R, 2, 0))</f>
        <v>0</v>
      </c>
      <c r="L1060">
        <f>IF(ISERROR(VLOOKUP($A$1060, 文字檔!S:T, 2, 0)),0,VLOOKUP($A$1060, 文字檔!S:T, 2, 0))</f>
        <v>-3501.89</v>
      </c>
      <c r="M1060">
        <f>IF(ISERROR(VLOOKUP($A$1060, 文字檔!U:V, 2, 0)),0,VLOOKUP($A$1060, 文字檔!U:V, 2, 0))</f>
        <v>1300</v>
      </c>
      <c r="N1060">
        <f>IF(ISERROR(VLOOKUP($A$1060, 文字檔!W:X, 2, 0)),0,VLOOKUP($A$1060, 文字檔!W:X, 2, 0))</f>
        <v>10300</v>
      </c>
      <c r="O1060">
        <f>IF(ISERROR(VLOOKUP($A$1060, 文字檔!Y:Z, 2, 0)),0,VLOOKUP($A$1060, 文字檔!Y:Z, 2, 0))</f>
        <v>13900</v>
      </c>
      <c r="P1060">
        <f>IF(ISERROR(VLOOKUP($A$1060, 文字檔!AA:AB, 2, 0)),0,VLOOKUP($A$1060, 文字檔!AA:AB, 2, 0))</f>
        <v>0</v>
      </c>
    </row>
    <row r="1061" spans="1:16" ht="16.2">
      <c r="A1061" s="7">
        <v>44797</v>
      </c>
      <c r="B1061" s="5">
        <f>SUMPRODUCT($C$2:$P$2,$C$1061:$P$1061)</f>
        <v>-55900</v>
      </c>
      <c r="C1061" s="5">
        <f>IF(ISERROR(VLOOKUP($A$1061, 文字檔!A:B, 2, 0)),0,VLOOKUP($A$1061, 文字檔!A:B, 2, 0))</f>
        <v>0</v>
      </c>
      <c r="D1061" s="5">
        <f>IF(ISERROR(VLOOKUP($A$1061, 文字檔!C:D, 2, 0)),0,VLOOKUP($A$1061, 文字檔!C:D, 2, 0))</f>
        <v>0</v>
      </c>
      <c r="E1061" s="5">
        <f>IF(ISERROR(VLOOKUP($A$1061, 文字檔!E:F, 2, 0)),0,VLOOKUP($A$1061, 文字檔!E:F, 2, 0))</f>
        <v>0</v>
      </c>
      <c r="F1061" s="5">
        <f>IF(ISERROR(VLOOKUP($A$1061, 文字檔!G:H, 2, 0)),0,VLOOKUP($A$1061, 文字檔!G:H, 2, 0))</f>
        <v>0</v>
      </c>
      <c r="G1061" s="5">
        <f>IF(ISERROR(VLOOKUP($A$1061, 文字檔!I:J, 2, 0)),0,VLOOKUP($A$1061, 文字檔!I:J, 2, 0))</f>
        <v>-7500</v>
      </c>
      <c r="H1061" s="5">
        <f>IF(ISERROR(VLOOKUP($A$1061, 文字檔!K:L, 2, 0)),0,VLOOKUP($A$1061, 文字檔!K:L, 2, 0))</f>
        <v>0</v>
      </c>
      <c r="I1061" s="5">
        <f>IF(ISERROR(VLOOKUP($A$1061, 文字檔!M:N, 2, 0)),0,VLOOKUP($A$1061, 文字檔!M:N, 2, 0))</f>
        <v>-15400</v>
      </c>
      <c r="J1061" s="5">
        <f>IF(ISERROR(VLOOKUP($A$1061, 文字檔!O:P, 2, 0)),0,VLOOKUP($A$1061, 文字檔!O:P, 2, 0))</f>
        <v>0</v>
      </c>
      <c r="K1061">
        <f>IF(ISERROR(VLOOKUP($A$1061, 文字檔!Q:R, 2, 0)),0,VLOOKUP($A$1061, 文字檔!Q:R, 2, 0))</f>
        <v>0</v>
      </c>
      <c r="L1061">
        <f>IF(ISERROR(VLOOKUP($A$1061, 文字檔!S:T, 2, 0)),0,VLOOKUP($A$1061, 文字檔!S:T, 2, 0))</f>
        <v>0</v>
      </c>
      <c r="M1061">
        <f>IF(ISERROR(VLOOKUP($A$1061, 文字檔!U:V, 2, 0)),0,VLOOKUP($A$1061, 文字檔!U:V, 2, 0))</f>
        <v>-1400</v>
      </c>
      <c r="N1061">
        <f>IF(ISERROR(VLOOKUP($A$1061, 文字檔!W:X, 2, 0)),0,VLOOKUP($A$1061, 文字檔!W:X, 2, 0))</f>
        <v>-8400</v>
      </c>
      <c r="O1061">
        <f>IF(ISERROR(VLOOKUP($A$1061, 文字檔!Y:Z, 2, 0)),0,VLOOKUP($A$1061, 文字檔!Y:Z, 2, 0))</f>
        <v>-23200</v>
      </c>
      <c r="P1061">
        <f>IF(ISERROR(VLOOKUP($A$1061, 文字檔!AA:AB, 2, 0)),0,VLOOKUP($A$1061, 文字檔!AA:AB, 2, 0))</f>
        <v>0</v>
      </c>
    </row>
    <row r="1062" spans="1:16" ht="16.2">
      <c r="A1062" s="7">
        <v>44798</v>
      </c>
      <c r="B1062" s="5">
        <f>SUMPRODUCT($C$2:$P$2,$C$1062:$P$1062)</f>
        <v>-29530.690000000002</v>
      </c>
      <c r="C1062" s="5">
        <f>IF(ISERROR(VLOOKUP($A$1062, 文字檔!A:B, 2, 0)),0,VLOOKUP($A$1062, 文字檔!A:B, 2, 0))</f>
        <v>-5222.1099999999997</v>
      </c>
      <c r="D1062" s="5">
        <f>IF(ISERROR(VLOOKUP($A$1062, 文字檔!C:D, 2, 0)),0,VLOOKUP($A$1062, 文字檔!C:D, 2, 0))</f>
        <v>0</v>
      </c>
      <c r="E1062" s="5">
        <f>IF(ISERROR(VLOOKUP($A$1062, 文字檔!E:F, 2, 0)),0,VLOOKUP($A$1062, 文字檔!E:F, 2, 0))</f>
        <v>0</v>
      </c>
      <c r="F1062" s="5">
        <f>IF(ISERROR(VLOOKUP($A$1062, 文字檔!G:H, 2, 0)),0,VLOOKUP($A$1062, 文字檔!G:H, 2, 0))</f>
        <v>3900</v>
      </c>
      <c r="G1062" s="5">
        <f>IF(ISERROR(VLOOKUP($A$1062, 文字檔!I:J, 2, 0)),0,VLOOKUP($A$1062, 文字檔!I:J, 2, 0))</f>
        <v>3300</v>
      </c>
      <c r="H1062" s="5">
        <f>IF(ISERROR(VLOOKUP($A$1062, 文字檔!K:L, 2, 0)),0,VLOOKUP($A$1062, 文字檔!K:L, 2, 0))</f>
        <v>691.42</v>
      </c>
      <c r="I1062" s="5">
        <f>IF(ISERROR(VLOOKUP($A$1062, 文字檔!M:N, 2, 0)),0,VLOOKUP($A$1062, 文字檔!M:N, 2, 0))</f>
        <v>-9700</v>
      </c>
      <c r="J1062" s="5">
        <f>IF(ISERROR(VLOOKUP($A$1062, 文字檔!O:P, 2, 0)),0,VLOOKUP($A$1062, 文字檔!O:P, 2, 0))</f>
        <v>0</v>
      </c>
      <c r="K1062">
        <f>IF(ISERROR(VLOOKUP($A$1062, 文字檔!Q:R, 2, 0)),0,VLOOKUP($A$1062, 文字檔!Q:R, 2, 0))</f>
        <v>0</v>
      </c>
      <c r="L1062">
        <f>IF(ISERROR(VLOOKUP($A$1062, 文字檔!S:T, 2, 0)),0,VLOOKUP($A$1062, 文字檔!S:T, 2, 0))</f>
        <v>0</v>
      </c>
      <c r="M1062">
        <f>IF(ISERROR(VLOOKUP($A$1062, 文字檔!U:V, 2, 0)),0,VLOOKUP($A$1062, 文字檔!U:V, 2, 0))</f>
        <v>-27400</v>
      </c>
      <c r="N1062">
        <f>IF(ISERROR(VLOOKUP($A$1062, 文字檔!W:X, 2, 0)),0,VLOOKUP($A$1062, 文字檔!W:X, 2, 0))</f>
        <v>-23000</v>
      </c>
      <c r="O1062">
        <f>IF(ISERROR(VLOOKUP($A$1062, 文字檔!Y:Z, 2, 0)),0,VLOOKUP($A$1062, 文字檔!Y:Z, 2, 0))</f>
        <v>27900</v>
      </c>
      <c r="P1062">
        <f>IF(ISERROR(VLOOKUP($A$1062, 文字檔!AA:AB, 2, 0)),0,VLOOKUP($A$1062, 文字檔!AA:AB, 2, 0))</f>
        <v>0</v>
      </c>
    </row>
    <row r="1063" spans="1:16" ht="16.2">
      <c r="A1063" s="7">
        <v>44799</v>
      </c>
      <c r="B1063" s="5">
        <f>SUMPRODUCT($C$2:$P$2,$C$1063:$P$1063)</f>
        <v>-70850.34</v>
      </c>
      <c r="C1063" s="5">
        <f>IF(ISERROR(VLOOKUP($A$1063, 文字檔!A:B, 2, 0)),0,VLOOKUP($A$1063, 文字檔!A:B, 2, 0))</f>
        <v>-15833.42</v>
      </c>
      <c r="D1063" s="5">
        <f>IF(ISERROR(VLOOKUP($A$1063, 文字檔!C:D, 2, 0)),0,VLOOKUP($A$1063, 文字檔!C:D, 2, 0))</f>
        <v>-4900</v>
      </c>
      <c r="E1063" s="5">
        <f>IF(ISERROR(VLOOKUP($A$1063, 文字檔!E:F, 2, 0)),0,VLOOKUP($A$1063, 文字檔!E:F, 2, 0))</f>
        <v>0</v>
      </c>
      <c r="F1063" s="5">
        <f>IF(ISERROR(VLOOKUP($A$1063, 文字檔!G:H, 2, 0)),0,VLOOKUP($A$1063, 文字檔!G:H, 2, 0))</f>
        <v>-13800</v>
      </c>
      <c r="G1063" s="5">
        <f>IF(ISERROR(VLOOKUP($A$1063, 文字檔!I:J, 2, 0)),0,VLOOKUP($A$1063, 文字檔!I:J, 2, 0))</f>
        <v>13100</v>
      </c>
      <c r="H1063" s="5">
        <f>IF(ISERROR(VLOOKUP($A$1063, 文字檔!K:L, 2, 0)),0,VLOOKUP($A$1063, 文字檔!K:L, 2, 0))</f>
        <v>-10516.92</v>
      </c>
      <c r="I1063" s="5">
        <f>IF(ISERROR(VLOOKUP($A$1063, 文字檔!M:N, 2, 0)),0,VLOOKUP($A$1063, 文字檔!M:N, 2, 0))</f>
        <v>0</v>
      </c>
      <c r="J1063" s="5">
        <f>IF(ISERROR(VLOOKUP($A$1063, 文字檔!O:P, 2, 0)),0,VLOOKUP($A$1063, 文字檔!O:P, 2, 0))</f>
        <v>0</v>
      </c>
      <c r="K1063">
        <f>IF(ISERROR(VLOOKUP($A$1063, 文字檔!Q:R, 2, 0)),0,VLOOKUP($A$1063, 文字檔!Q:R, 2, 0))</f>
        <v>0</v>
      </c>
      <c r="L1063">
        <f>IF(ISERROR(VLOOKUP($A$1063, 文字檔!S:T, 2, 0)),0,VLOOKUP($A$1063, 文字檔!S:T, 2, 0))</f>
        <v>0</v>
      </c>
      <c r="M1063">
        <f>IF(ISERROR(VLOOKUP($A$1063, 文字檔!U:V, 2, 0)),0,VLOOKUP($A$1063, 文字檔!U:V, 2, 0))</f>
        <v>-23300</v>
      </c>
      <c r="N1063">
        <f>IF(ISERROR(VLOOKUP($A$1063, 文字檔!W:X, 2, 0)),0,VLOOKUP($A$1063, 文字檔!W:X, 2, 0))</f>
        <v>-14700</v>
      </c>
      <c r="O1063">
        <f>IF(ISERROR(VLOOKUP($A$1063, 文字檔!Y:Z, 2, 0)),0,VLOOKUP($A$1063, 文字檔!Y:Z, 2, 0))</f>
        <v>-900</v>
      </c>
      <c r="P1063">
        <f>IF(ISERROR(VLOOKUP($A$1063, 文字檔!AA:AB, 2, 0)),0,VLOOKUP($A$1063, 文字檔!AA:AB, 2, 0))</f>
        <v>0</v>
      </c>
    </row>
    <row r="1064" spans="1:16" ht="16.2">
      <c r="A1064" s="7">
        <v>44800</v>
      </c>
      <c r="B1064" s="5">
        <f>SUMPRODUCT($C$2:$P$2,$C$1064:$P$1064)</f>
        <v>0</v>
      </c>
      <c r="C1064" s="5">
        <f>IF(ISERROR(VLOOKUP($A$1064, 文字檔!A:B, 2, 0)),0,VLOOKUP($A$1064, 文字檔!A:B, 2, 0))</f>
        <v>0</v>
      </c>
      <c r="D1064" s="5">
        <f>IF(ISERROR(VLOOKUP($A$1064, 文字檔!C:D, 2, 0)),0,VLOOKUP($A$1064, 文字檔!C:D, 2, 0))</f>
        <v>0</v>
      </c>
      <c r="E1064" s="5">
        <f>IF(ISERROR(VLOOKUP($A$1064, 文字檔!E:F, 2, 0)),0,VLOOKUP($A$1064, 文字檔!E:F, 2, 0))</f>
        <v>0</v>
      </c>
      <c r="F1064" s="5">
        <f>IF(ISERROR(VLOOKUP($A$1064, 文字檔!G:H, 2, 0)),0,VLOOKUP($A$1064, 文字檔!G:H, 2, 0))</f>
        <v>0</v>
      </c>
      <c r="G1064" s="5">
        <f>IF(ISERROR(VLOOKUP($A$1064, 文字檔!I:J, 2, 0)),0,VLOOKUP($A$1064, 文字檔!I:J, 2, 0))</f>
        <v>0</v>
      </c>
      <c r="H1064" s="5">
        <f>IF(ISERROR(VLOOKUP($A$1064, 文字檔!K:L, 2, 0)),0,VLOOKUP($A$1064, 文字檔!K:L, 2, 0))</f>
        <v>0</v>
      </c>
      <c r="I1064" s="5">
        <f>IF(ISERROR(VLOOKUP($A$1064, 文字檔!M:N, 2, 0)),0,VLOOKUP($A$1064, 文字檔!M:N, 2, 0))</f>
        <v>0</v>
      </c>
      <c r="J1064" s="5">
        <f>IF(ISERROR(VLOOKUP($A$1064, 文字檔!O:P, 2, 0)),0,VLOOKUP($A$1064, 文字檔!O:P, 2, 0))</f>
        <v>0</v>
      </c>
      <c r="K1064">
        <f>IF(ISERROR(VLOOKUP($A$1064, 文字檔!Q:R, 2, 0)),0,VLOOKUP($A$1064, 文字檔!Q:R, 2, 0))</f>
        <v>0</v>
      </c>
      <c r="L1064">
        <f>IF(ISERROR(VLOOKUP($A$1064, 文字檔!S:T, 2, 0)),0,VLOOKUP($A$1064, 文字檔!S:T, 2, 0))</f>
        <v>0</v>
      </c>
      <c r="M1064">
        <f>IF(ISERROR(VLOOKUP($A$1064, 文字檔!U:V, 2, 0)),0,VLOOKUP($A$1064, 文字檔!U:V, 2, 0))</f>
        <v>0</v>
      </c>
      <c r="N1064">
        <f>IF(ISERROR(VLOOKUP($A$1064, 文字檔!W:X, 2, 0)),0,VLOOKUP($A$1064, 文字檔!W:X, 2, 0))</f>
        <v>0</v>
      </c>
      <c r="O1064">
        <f>IF(ISERROR(VLOOKUP($A$1064, 文字檔!Y:Z, 2, 0)),0,VLOOKUP($A$1064, 文字檔!Y:Z, 2, 0))</f>
        <v>0</v>
      </c>
      <c r="P1064">
        <f>IF(ISERROR(VLOOKUP($A$1064, 文字檔!AA:AB, 2, 0)),0,VLOOKUP($A$1064, 文字檔!AA:AB, 2, 0))</f>
        <v>0</v>
      </c>
    </row>
    <row r="1065" spans="1:16" ht="16.2">
      <c r="A1065" s="7">
        <v>44801</v>
      </c>
      <c r="B1065" s="5">
        <f>SUMPRODUCT($C$2:$P$2,$C$1065:$P$1065)</f>
        <v>0</v>
      </c>
      <c r="C1065" s="5">
        <f>IF(ISERROR(VLOOKUP($A$1065, 文字檔!A:B, 2, 0)),0,VLOOKUP($A$1065, 文字檔!A:B, 2, 0))</f>
        <v>0</v>
      </c>
      <c r="D1065" s="5">
        <f>IF(ISERROR(VLOOKUP($A$1065, 文字檔!C:D, 2, 0)),0,VLOOKUP($A$1065, 文字檔!C:D, 2, 0))</f>
        <v>0</v>
      </c>
      <c r="E1065" s="5">
        <f>IF(ISERROR(VLOOKUP($A$1065, 文字檔!E:F, 2, 0)),0,VLOOKUP($A$1065, 文字檔!E:F, 2, 0))</f>
        <v>0</v>
      </c>
      <c r="F1065" s="5">
        <f>IF(ISERROR(VLOOKUP($A$1065, 文字檔!G:H, 2, 0)),0,VLOOKUP($A$1065, 文字檔!G:H, 2, 0))</f>
        <v>0</v>
      </c>
      <c r="G1065" s="5">
        <f>IF(ISERROR(VLOOKUP($A$1065, 文字檔!I:J, 2, 0)),0,VLOOKUP($A$1065, 文字檔!I:J, 2, 0))</f>
        <v>0</v>
      </c>
      <c r="H1065" s="5">
        <f>IF(ISERROR(VLOOKUP($A$1065, 文字檔!K:L, 2, 0)),0,VLOOKUP($A$1065, 文字檔!K:L, 2, 0))</f>
        <v>0</v>
      </c>
      <c r="I1065" s="5">
        <f>IF(ISERROR(VLOOKUP($A$1065, 文字檔!M:N, 2, 0)),0,VLOOKUP($A$1065, 文字檔!M:N, 2, 0))</f>
        <v>0</v>
      </c>
      <c r="J1065" s="5">
        <f>IF(ISERROR(VLOOKUP($A$1065, 文字檔!O:P, 2, 0)),0,VLOOKUP($A$1065, 文字檔!O:P, 2, 0))</f>
        <v>0</v>
      </c>
      <c r="K1065">
        <f>IF(ISERROR(VLOOKUP($A$1065, 文字檔!Q:R, 2, 0)),0,VLOOKUP($A$1065, 文字檔!Q:R, 2, 0))</f>
        <v>0</v>
      </c>
      <c r="L1065">
        <f>IF(ISERROR(VLOOKUP($A$1065, 文字檔!S:T, 2, 0)),0,VLOOKUP($A$1065, 文字檔!S:T, 2, 0))</f>
        <v>0</v>
      </c>
      <c r="M1065">
        <f>IF(ISERROR(VLOOKUP($A$1065, 文字檔!U:V, 2, 0)),0,VLOOKUP($A$1065, 文字檔!U:V, 2, 0))</f>
        <v>0</v>
      </c>
      <c r="N1065">
        <f>IF(ISERROR(VLOOKUP($A$1065, 文字檔!W:X, 2, 0)),0,VLOOKUP($A$1065, 文字檔!W:X, 2, 0))</f>
        <v>0</v>
      </c>
      <c r="O1065">
        <f>IF(ISERROR(VLOOKUP($A$1065, 文字檔!Y:Z, 2, 0)),0,VLOOKUP($A$1065, 文字檔!Y:Z, 2, 0))</f>
        <v>0</v>
      </c>
      <c r="P1065">
        <f>IF(ISERROR(VLOOKUP($A$1065, 文字檔!AA:AB, 2, 0)),0,VLOOKUP($A$1065, 文字檔!AA:AB, 2, 0))</f>
        <v>0</v>
      </c>
    </row>
    <row r="1066" spans="1:16" ht="16.2">
      <c r="A1066" s="7">
        <v>44802</v>
      </c>
      <c r="B1066" s="5">
        <f>SUMPRODUCT($C$2:$P$2,$C$1066:$P$1066)</f>
        <v>154531.77000000002</v>
      </c>
      <c r="C1066" s="5">
        <f>IF(ISERROR(VLOOKUP($A$1066, 文字檔!A:B, 2, 0)),0,VLOOKUP($A$1066, 文字檔!A:B, 2, 0))</f>
        <v>9310.17</v>
      </c>
      <c r="D1066" s="5">
        <f>IF(ISERROR(VLOOKUP($A$1066, 文字檔!C:D, 2, 0)),0,VLOOKUP($A$1066, 文字檔!C:D, 2, 0))</f>
        <v>5900</v>
      </c>
      <c r="E1066" s="5">
        <f>IF(ISERROR(VLOOKUP($A$1066, 文字檔!E:F, 2, 0)),0,VLOOKUP($A$1066, 文字檔!E:F, 2, 0))</f>
        <v>0</v>
      </c>
      <c r="F1066" s="5">
        <f>IF(ISERROR(VLOOKUP($A$1066, 文字檔!G:H, 2, 0)),0,VLOOKUP($A$1066, 文字檔!G:H, 2, 0))</f>
        <v>84600</v>
      </c>
      <c r="G1066" s="5">
        <f>IF(ISERROR(VLOOKUP($A$1066, 文字檔!I:J, 2, 0)),0,VLOOKUP($A$1066, 文字檔!I:J, 2, 0))</f>
        <v>0</v>
      </c>
      <c r="H1066" s="5">
        <f>IF(ISERROR(VLOOKUP($A$1066, 文字檔!K:L, 2, 0)),0,VLOOKUP($A$1066, 文字檔!K:L, 2, 0))</f>
        <v>110.89</v>
      </c>
      <c r="I1066" s="5">
        <f>IF(ISERROR(VLOOKUP($A$1066, 文字檔!M:N, 2, 0)),0,VLOOKUP($A$1066, 文字檔!M:N, 2, 0))</f>
        <v>0</v>
      </c>
      <c r="J1066" s="5">
        <f>IF(ISERROR(VLOOKUP($A$1066, 文字檔!O:P, 2, 0)),0,VLOOKUP($A$1066, 文字檔!O:P, 2, 0))</f>
        <v>-1089.29</v>
      </c>
      <c r="K1066">
        <f>IF(ISERROR(VLOOKUP($A$1066, 文字檔!Q:R, 2, 0)),0,VLOOKUP($A$1066, 文字檔!Q:R, 2, 0))</f>
        <v>0</v>
      </c>
      <c r="L1066">
        <f>IF(ISERROR(VLOOKUP($A$1066, 文字檔!S:T, 2, 0)),0,VLOOKUP($A$1066, 文字檔!S:T, 2, 0))</f>
        <v>0</v>
      </c>
      <c r="M1066">
        <f>IF(ISERROR(VLOOKUP($A$1066, 文字檔!U:V, 2, 0)),0,VLOOKUP($A$1066, 文字檔!U:V, 2, 0))</f>
        <v>39700</v>
      </c>
      <c r="N1066">
        <f>IF(ISERROR(VLOOKUP($A$1066, 文字檔!W:X, 2, 0)),0,VLOOKUP($A$1066, 文字檔!W:X, 2, 0))</f>
        <v>0</v>
      </c>
      <c r="O1066">
        <f>IF(ISERROR(VLOOKUP($A$1066, 文字檔!Y:Z, 2, 0)),0,VLOOKUP($A$1066, 文字檔!Y:Z, 2, 0))</f>
        <v>16000</v>
      </c>
      <c r="P1066">
        <f>IF(ISERROR(VLOOKUP($A$1066, 文字檔!AA:AB, 2, 0)),0,VLOOKUP($A$1066, 文字檔!AA:AB, 2, 0))</f>
        <v>0</v>
      </c>
    </row>
    <row r="1067" spans="1:16" ht="16.2">
      <c r="A1067" s="7">
        <v>44803</v>
      </c>
      <c r="B1067" s="5">
        <f>SUMPRODUCT($C$2:$P$2,$C$1067:$P$1067)</f>
        <v>-37400</v>
      </c>
      <c r="C1067" s="5">
        <f>IF(ISERROR(VLOOKUP($A$1067, 文字檔!A:B, 2, 0)),0,VLOOKUP($A$1067, 文字檔!A:B, 2, 0))</f>
        <v>0</v>
      </c>
      <c r="D1067" s="5">
        <f>IF(ISERROR(VLOOKUP($A$1067, 文字檔!C:D, 2, 0)),0,VLOOKUP($A$1067, 文字檔!C:D, 2, 0))</f>
        <v>0</v>
      </c>
      <c r="E1067" s="5">
        <f>IF(ISERROR(VLOOKUP($A$1067, 文字檔!E:F, 2, 0)),0,VLOOKUP($A$1067, 文字檔!E:F, 2, 0))</f>
        <v>0</v>
      </c>
      <c r="F1067" s="5">
        <f>IF(ISERROR(VLOOKUP($A$1067, 文字檔!G:H, 2, 0)),0,VLOOKUP($A$1067, 文字檔!G:H, 2, 0))</f>
        <v>-26000</v>
      </c>
      <c r="G1067" s="5">
        <f>IF(ISERROR(VLOOKUP($A$1067, 文字檔!I:J, 2, 0)),0,VLOOKUP($A$1067, 文字檔!I:J, 2, 0))</f>
        <v>6500</v>
      </c>
      <c r="H1067" s="5">
        <f>IF(ISERROR(VLOOKUP($A$1067, 文字檔!K:L, 2, 0)),0,VLOOKUP($A$1067, 文字檔!K:L, 2, 0))</f>
        <v>0</v>
      </c>
      <c r="I1067" s="5">
        <f>IF(ISERROR(VLOOKUP($A$1067, 文字檔!M:N, 2, 0)),0,VLOOKUP($A$1067, 文字檔!M:N, 2, 0))</f>
        <v>8700</v>
      </c>
      <c r="J1067" s="5">
        <f>IF(ISERROR(VLOOKUP($A$1067, 文字檔!O:P, 2, 0)),0,VLOOKUP($A$1067, 文字檔!O:P, 2, 0))</f>
        <v>0</v>
      </c>
      <c r="K1067">
        <f>IF(ISERROR(VLOOKUP($A$1067, 文字檔!Q:R, 2, 0)),0,VLOOKUP($A$1067, 文字檔!Q:R, 2, 0))</f>
        <v>0</v>
      </c>
      <c r="L1067">
        <f>IF(ISERROR(VLOOKUP($A$1067, 文字檔!S:T, 2, 0)),0,VLOOKUP($A$1067, 文字檔!S:T, 2, 0))</f>
        <v>0</v>
      </c>
      <c r="M1067">
        <f>IF(ISERROR(VLOOKUP($A$1067, 文字檔!U:V, 2, 0)),0,VLOOKUP($A$1067, 文字檔!U:V, 2, 0))</f>
        <v>-26000</v>
      </c>
      <c r="N1067">
        <f>IF(ISERROR(VLOOKUP($A$1067, 文字檔!W:X, 2, 0)),0,VLOOKUP($A$1067, 文字檔!W:X, 2, 0))</f>
        <v>0</v>
      </c>
      <c r="O1067">
        <f>IF(ISERROR(VLOOKUP($A$1067, 文字檔!Y:Z, 2, 0)),0,VLOOKUP($A$1067, 文字檔!Y:Z, 2, 0))</f>
        <v>-600</v>
      </c>
      <c r="P1067">
        <f>IF(ISERROR(VLOOKUP($A$1067, 文字檔!AA:AB, 2, 0)),0,VLOOKUP($A$1067, 文字檔!AA:AB, 2, 0))</f>
        <v>0</v>
      </c>
    </row>
    <row r="1068" spans="1:16" ht="16.2">
      <c r="A1068" s="7">
        <v>44804</v>
      </c>
      <c r="B1068" s="5">
        <f>SUMPRODUCT($C$2:$P$2,$C$1068:$P$1068)</f>
        <v>-11496.130000000005</v>
      </c>
      <c r="C1068" s="5">
        <f>IF(ISERROR(VLOOKUP($A$1068, 文字檔!A:B, 2, 0)),0,VLOOKUP($A$1068, 文字檔!A:B, 2, 0))</f>
        <v>23703.87</v>
      </c>
      <c r="D1068" s="5">
        <f>IF(ISERROR(VLOOKUP($A$1068, 文字檔!C:D, 2, 0)),0,VLOOKUP($A$1068, 文字檔!C:D, 2, 0))</f>
        <v>0</v>
      </c>
      <c r="E1068" s="5">
        <f>IF(ISERROR(VLOOKUP($A$1068, 文字檔!E:F, 2, 0)),0,VLOOKUP($A$1068, 文字檔!E:F, 2, 0))</f>
        <v>0</v>
      </c>
      <c r="F1068" s="5">
        <f>IF(ISERROR(VLOOKUP($A$1068, 文字檔!G:H, 2, 0)),0,VLOOKUP($A$1068, 文字檔!G:H, 2, 0))</f>
        <v>-17800</v>
      </c>
      <c r="G1068" s="5">
        <f>IF(ISERROR(VLOOKUP($A$1068, 文字檔!I:J, 2, 0)),0,VLOOKUP($A$1068, 文字檔!I:J, 2, 0))</f>
        <v>-6700</v>
      </c>
      <c r="H1068" s="5">
        <f>IF(ISERROR(VLOOKUP($A$1068, 文字檔!K:L, 2, 0)),0,VLOOKUP($A$1068, 文字檔!K:L, 2, 0))</f>
        <v>0</v>
      </c>
      <c r="I1068" s="5">
        <f>IF(ISERROR(VLOOKUP($A$1068, 文字檔!M:N, 2, 0)),0,VLOOKUP($A$1068, 文字檔!M:N, 2, 0))</f>
        <v>-18200</v>
      </c>
      <c r="J1068" s="5">
        <f>IF(ISERROR(VLOOKUP($A$1068, 文字檔!O:P, 2, 0)),0,VLOOKUP($A$1068, 文字檔!O:P, 2, 0))</f>
        <v>0</v>
      </c>
      <c r="K1068">
        <f>IF(ISERROR(VLOOKUP($A$1068, 文字檔!Q:R, 2, 0)),0,VLOOKUP($A$1068, 文字檔!Q:R, 2, 0))</f>
        <v>0</v>
      </c>
      <c r="L1068">
        <f>IF(ISERROR(VLOOKUP($A$1068, 文字檔!S:T, 2, 0)),0,VLOOKUP($A$1068, 文字檔!S:T, 2, 0))</f>
        <v>0</v>
      </c>
      <c r="M1068">
        <f>IF(ISERROR(VLOOKUP($A$1068, 文字檔!U:V, 2, 0)),0,VLOOKUP($A$1068, 文字檔!U:V, 2, 0))</f>
        <v>-17800</v>
      </c>
      <c r="N1068">
        <f>IF(ISERROR(VLOOKUP($A$1068, 文字檔!W:X, 2, 0)),0,VLOOKUP($A$1068, 文字檔!W:X, 2, 0))</f>
        <v>7500</v>
      </c>
      <c r="O1068">
        <f>IF(ISERROR(VLOOKUP($A$1068, 文字檔!Y:Z, 2, 0)),0,VLOOKUP($A$1068, 文字檔!Y:Z, 2, 0))</f>
        <v>17800</v>
      </c>
      <c r="P1068">
        <f>IF(ISERROR(VLOOKUP($A$1068, 文字檔!AA:AB, 2, 0)),0,VLOOKUP($A$1068, 文字檔!AA:AB, 2, 0))</f>
        <v>0</v>
      </c>
    </row>
    <row r="1069" spans="1:16" ht="16.2">
      <c r="A1069" s="7">
        <v>44805</v>
      </c>
      <c r="B1069" s="5">
        <f>SUMPRODUCT($C$2:$P$2,$C$1069:$P$1069)</f>
        <v>62045.570000000007</v>
      </c>
      <c r="C1069" s="5">
        <f>IF(ISERROR(VLOOKUP($A$1069, 文字檔!A:B, 2, 0)),0,VLOOKUP($A$1069, 文字檔!A:B, 2, 0))</f>
        <v>-15567.75</v>
      </c>
      <c r="D1069" s="5">
        <f>IF(ISERROR(VLOOKUP($A$1069, 文字檔!C:D, 2, 0)),0,VLOOKUP($A$1069, 文字檔!C:D, 2, 0))</f>
        <v>0</v>
      </c>
      <c r="E1069" s="5">
        <f>IF(ISERROR(VLOOKUP($A$1069, 文字檔!E:F, 2, 0)),0,VLOOKUP($A$1069, 文字檔!E:F, 2, 0))</f>
        <v>0</v>
      </c>
      <c r="F1069" s="5">
        <f>IF(ISERROR(VLOOKUP($A$1069, 文字檔!G:H, 2, 0)),0,VLOOKUP($A$1069, 文字檔!G:H, 2, 0))</f>
        <v>60200</v>
      </c>
      <c r="G1069" s="5">
        <f>IF(ISERROR(VLOOKUP($A$1069, 文字檔!I:J, 2, 0)),0,VLOOKUP($A$1069, 文字檔!I:J, 2, 0))</f>
        <v>28100</v>
      </c>
      <c r="H1069" s="5">
        <f>IF(ISERROR(VLOOKUP($A$1069, 文字檔!K:L, 2, 0)),0,VLOOKUP($A$1069, 文字檔!K:L, 2, 0))</f>
        <v>713.32</v>
      </c>
      <c r="I1069" s="5">
        <f>IF(ISERROR(VLOOKUP($A$1069, 文字檔!M:N, 2, 0)),0,VLOOKUP($A$1069, 文字檔!M:N, 2, 0))</f>
        <v>-12500</v>
      </c>
      <c r="J1069" s="5">
        <f>IF(ISERROR(VLOOKUP($A$1069, 文字檔!O:P, 2, 0)),0,VLOOKUP($A$1069, 文字檔!O:P, 2, 0))</f>
        <v>0</v>
      </c>
      <c r="K1069">
        <f>IF(ISERROR(VLOOKUP($A$1069, 文字檔!Q:R, 2, 0)),0,VLOOKUP($A$1069, 文字檔!Q:R, 2, 0))</f>
        <v>-58300</v>
      </c>
      <c r="L1069">
        <f>IF(ISERROR(VLOOKUP($A$1069, 文字檔!S:T, 2, 0)),0,VLOOKUP($A$1069, 文字檔!S:T, 2, 0))</f>
        <v>0</v>
      </c>
      <c r="M1069">
        <f>IF(ISERROR(VLOOKUP($A$1069, 文字檔!U:V, 2, 0)),0,VLOOKUP($A$1069, 文字檔!U:V, 2, 0))</f>
        <v>60200</v>
      </c>
      <c r="N1069">
        <f>IF(ISERROR(VLOOKUP($A$1069, 文字檔!W:X, 2, 0)),0,VLOOKUP($A$1069, 文字檔!W:X, 2, 0))</f>
        <v>-23900</v>
      </c>
      <c r="O1069">
        <f>IF(ISERROR(VLOOKUP($A$1069, 文字檔!Y:Z, 2, 0)),0,VLOOKUP($A$1069, 文字檔!Y:Z, 2, 0))</f>
        <v>25600</v>
      </c>
      <c r="P1069">
        <f>IF(ISERROR(VLOOKUP($A$1069, 文字檔!AA:AB, 2, 0)),0,VLOOKUP($A$1069, 文字檔!AA:AB, 2, 0))</f>
        <v>-2500</v>
      </c>
    </row>
    <row r="1070" spans="1:16" ht="16.2">
      <c r="A1070" s="7">
        <v>44806</v>
      </c>
      <c r="B1070" s="5">
        <f>SUMPRODUCT($C$2:$P$2,$C$1070:$P$1070)</f>
        <v>19300</v>
      </c>
      <c r="C1070" s="5">
        <f>IF(ISERROR(VLOOKUP($A$1070, 文字檔!A:B, 2, 0)),0,VLOOKUP($A$1070, 文字檔!A:B, 2, 0))</f>
        <v>0</v>
      </c>
      <c r="D1070" s="5">
        <f>IF(ISERROR(VLOOKUP($A$1070, 文字檔!C:D, 2, 0)),0,VLOOKUP($A$1070, 文字檔!C:D, 2, 0))</f>
        <v>0</v>
      </c>
      <c r="E1070" s="5">
        <f>IF(ISERROR(VLOOKUP($A$1070, 文字檔!E:F, 2, 0)),0,VLOOKUP($A$1070, 文字檔!E:F, 2, 0))</f>
        <v>0</v>
      </c>
      <c r="F1070" s="5">
        <f>IF(ISERROR(VLOOKUP($A$1070, 文字檔!G:H, 2, 0)),0,VLOOKUP($A$1070, 文字檔!G:H, 2, 0))</f>
        <v>27800</v>
      </c>
      <c r="G1070" s="5">
        <f>IF(ISERROR(VLOOKUP($A$1070, 文字檔!I:J, 2, 0)),0,VLOOKUP($A$1070, 文字檔!I:J, 2, 0))</f>
        <v>4700</v>
      </c>
      <c r="H1070" s="5">
        <f>IF(ISERROR(VLOOKUP($A$1070, 文字檔!K:L, 2, 0)),0,VLOOKUP($A$1070, 文字檔!K:L, 2, 0))</f>
        <v>0</v>
      </c>
      <c r="I1070" s="5">
        <f>IF(ISERROR(VLOOKUP($A$1070, 文字檔!M:N, 2, 0)),0,VLOOKUP($A$1070, 文字檔!M:N, 2, 0))</f>
        <v>0</v>
      </c>
      <c r="J1070" s="5">
        <f>IF(ISERROR(VLOOKUP($A$1070, 文字檔!O:P, 2, 0)),0,VLOOKUP($A$1070, 文字檔!O:P, 2, 0))</f>
        <v>0</v>
      </c>
      <c r="K1070">
        <f>IF(ISERROR(VLOOKUP($A$1070, 文字檔!Q:R, 2, 0)),0,VLOOKUP($A$1070, 文字檔!Q:R, 2, 0))</f>
        <v>-27800</v>
      </c>
      <c r="L1070">
        <f>IF(ISERROR(VLOOKUP($A$1070, 文字檔!S:T, 2, 0)),0,VLOOKUP($A$1070, 文字檔!S:T, 2, 0))</f>
        <v>0</v>
      </c>
      <c r="M1070">
        <f>IF(ISERROR(VLOOKUP($A$1070, 文字檔!U:V, 2, 0)),0,VLOOKUP($A$1070, 文字檔!U:V, 2, 0))</f>
        <v>27800</v>
      </c>
      <c r="N1070">
        <f>IF(ISERROR(VLOOKUP($A$1070, 文字檔!W:X, 2, 0)),0,VLOOKUP($A$1070, 文字檔!W:X, 2, 0))</f>
        <v>0</v>
      </c>
      <c r="O1070">
        <f>IF(ISERROR(VLOOKUP($A$1070, 文字檔!Y:Z, 2, 0)),0,VLOOKUP($A$1070, 文字檔!Y:Z, 2, 0))</f>
        <v>-41000</v>
      </c>
      <c r="P1070">
        <f>IF(ISERROR(VLOOKUP($A$1070, 文字檔!AA:AB, 2, 0)),0,VLOOKUP($A$1070, 文字檔!AA:AB, 2, 0))</f>
        <v>27800</v>
      </c>
    </row>
    <row r="1071" spans="1:16" ht="16.2">
      <c r="A1071" s="7">
        <v>44807</v>
      </c>
      <c r="B1071" s="5">
        <f>SUMPRODUCT($C$2:$P$2,$C$1071:$P$1071)</f>
        <v>0</v>
      </c>
      <c r="C1071" s="5">
        <f>IF(ISERROR(VLOOKUP($A$1071, 文字檔!A:B, 2, 0)),0,VLOOKUP($A$1071, 文字檔!A:B, 2, 0))</f>
        <v>0</v>
      </c>
      <c r="D1071" s="5">
        <f>IF(ISERROR(VLOOKUP($A$1071, 文字檔!C:D, 2, 0)),0,VLOOKUP($A$1071, 文字檔!C:D, 2, 0))</f>
        <v>0</v>
      </c>
      <c r="E1071" s="5">
        <f>IF(ISERROR(VLOOKUP($A$1071, 文字檔!E:F, 2, 0)),0,VLOOKUP($A$1071, 文字檔!E:F, 2, 0))</f>
        <v>0</v>
      </c>
      <c r="F1071" s="5">
        <f>IF(ISERROR(VLOOKUP($A$1071, 文字檔!G:H, 2, 0)),0,VLOOKUP($A$1071, 文字檔!G:H, 2, 0))</f>
        <v>0</v>
      </c>
      <c r="G1071" s="5">
        <f>IF(ISERROR(VLOOKUP($A$1071, 文字檔!I:J, 2, 0)),0,VLOOKUP($A$1071, 文字檔!I:J, 2, 0))</f>
        <v>0</v>
      </c>
      <c r="H1071" s="5">
        <f>IF(ISERROR(VLOOKUP($A$1071, 文字檔!K:L, 2, 0)),0,VLOOKUP($A$1071, 文字檔!K:L, 2, 0))</f>
        <v>0</v>
      </c>
      <c r="I1071" s="5">
        <f>IF(ISERROR(VLOOKUP($A$1071, 文字檔!M:N, 2, 0)),0,VLOOKUP($A$1071, 文字檔!M:N, 2, 0))</f>
        <v>0</v>
      </c>
      <c r="J1071" s="5">
        <f>IF(ISERROR(VLOOKUP($A$1071, 文字檔!O:P, 2, 0)),0,VLOOKUP($A$1071, 文字檔!O:P, 2, 0))</f>
        <v>0</v>
      </c>
      <c r="K1071">
        <f>IF(ISERROR(VLOOKUP($A$1071, 文字檔!Q:R, 2, 0)),0,VLOOKUP($A$1071, 文字檔!Q:R, 2, 0))</f>
        <v>0</v>
      </c>
      <c r="L1071">
        <f>IF(ISERROR(VLOOKUP($A$1071, 文字檔!S:T, 2, 0)),0,VLOOKUP($A$1071, 文字檔!S:T, 2, 0))</f>
        <v>0</v>
      </c>
      <c r="M1071">
        <f>IF(ISERROR(VLOOKUP($A$1071, 文字檔!U:V, 2, 0)),0,VLOOKUP($A$1071, 文字檔!U:V, 2, 0))</f>
        <v>0</v>
      </c>
      <c r="N1071">
        <f>IF(ISERROR(VLOOKUP($A$1071, 文字檔!W:X, 2, 0)),0,VLOOKUP($A$1071, 文字檔!W:X, 2, 0))</f>
        <v>0</v>
      </c>
      <c r="O1071">
        <f>IF(ISERROR(VLOOKUP($A$1071, 文字檔!Y:Z, 2, 0)),0,VLOOKUP($A$1071, 文字檔!Y:Z, 2, 0))</f>
        <v>0</v>
      </c>
      <c r="P1071">
        <f>IF(ISERROR(VLOOKUP($A$1071, 文字檔!AA:AB, 2, 0)),0,VLOOKUP($A$1071, 文字檔!AA:AB, 2, 0))</f>
        <v>0</v>
      </c>
    </row>
    <row r="1072" spans="1:16" ht="16.2">
      <c r="A1072" s="7">
        <v>44808</v>
      </c>
      <c r="B1072" s="5">
        <f>SUMPRODUCT($C$2:$P$2,$C$1072:$P$1072)</f>
        <v>0</v>
      </c>
      <c r="C1072" s="5">
        <f>IF(ISERROR(VLOOKUP($A$1072, 文字檔!A:B, 2, 0)),0,VLOOKUP($A$1072, 文字檔!A:B, 2, 0))</f>
        <v>0</v>
      </c>
      <c r="D1072" s="5">
        <f>IF(ISERROR(VLOOKUP($A$1072, 文字檔!C:D, 2, 0)),0,VLOOKUP($A$1072, 文字檔!C:D, 2, 0))</f>
        <v>0</v>
      </c>
      <c r="E1072" s="5">
        <f>IF(ISERROR(VLOOKUP($A$1072, 文字檔!E:F, 2, 0)),0,VLOOKUP($A$1072, 文字檔!E:F, 2, 0))</f>
        <v>0</v>
      </c>
      <c r="F1072" s="5">
        <f>IF(ISERROR(VLOOKUP($A$1072, 文字檔!G:H, 2, 0)),0,VLOOKUP($A$1072, 文字檔!G:H, 2, 0))</f>
        <v>0</v>
      </c>
      <c r="G1072" s="5">
        <f>IF(ISERROR(VLOOKUP($A$1072, 文字檔!I:J, 2, 0)),0,VLOOKUP($A$1072, 文字檔!I:J, 2, 0))</f>
        <v>0</v>
      </c>
      <c r="H1072" s="5">
        <f>IF(ISERROR(VLOOKUP($A$1072, 文字檔!K:L, 2, 0)),0,VLOOKUP($A$1072, 文字檔!K:L, 2, 0))</f>
        <v>0</v>
      </c>
      <c r="I1072" s="5">
        <f>IF(ISERROR(VLOOKUP($A$1072, 文字檔!M:N, 2, 0)),0,VLOOKUP($A$1072, 文字檔!M:N, 2, 0))</f>
        <v>0</v>
      </c>
      <c r="J1072" s="5">
        <f>IF(ISERROR(VLOOKUP($A$1072, 文字檔!O:P, 2, 0)),0,VLOOKUP($A$1072, 文字檔!O:P, 2, 0))</f>
        <v>0</v>
      </c>
      <c r="K1072">
        <f>IF(ISERROR(VLOOKUP($A$1072, 文字檔!Q:R, 2, 0)),0,VLOOKUP($A$1072, 文字檔!Q:R, 2, 0))</f>
        <v>0</v>
      </c>
      <c r="L1072">
        <f>IF(ISERROR(VLOOKUP($A$1072, 文字檔!S:T, 2, 0)),0,VLOOKUP($A$1072, 文字檔!S:T, 2, 0))</f>
        <v>0</v>
      </c>
      <c r="M1072">
        <f>IF(ISERROR(VLOOKUP($A$1072, 文字檔!U:V, 2, 0)),0,VLOOKUP($A$1072, 文字檔!U:V, 2, 0))</f>
        <v>0</v>
      </c>
      <c r="N1072">
        <f>IF(ISERROR(VLOOKUP($A$1072, 文字檔!W:X, 2, 0)),0,VLOOKUP($A$1072, 文字檔!W:X, 2, 0))</f>
        <v>0</v>
      </c>
      <c r="O1072">
        <f>IF(ISERROR(VLOOKUP($A$1072, 文字檔!Y:Z, 2, 0)),0,VLOOKUP($A$1072, 文字檔!Y:Z, 2, 0))</f>
        <v>0</v>
      </c>
      <c r="P1072">
        <f>IF(ISERROR(VLOOKUP($A$1072, 文字檔!AA:AB, 2, 0)),0,VLOOKUP($A$1072, 文字檔!AA:AB, 2, 0))</f>
        <v>0</v>
      </c>
    </row>
    <row r="1073" spans="1:16" ht="16.2">
      <c r="A1073" s="7">
        <v>44809</v>
      </c>
      <c r="B1073" s="5">
        <f>SUMPRODUCT($C$2:$P$2,$C$1073:$P$1073)</f>
        <v>-6153.35</v>
      </c>
      <c r="C1073" s="5">
        <f>IF(ISERROR(VLOOKUP($A$1073, 文字檔!A:B, 2, 0)),0,VLOOKUP($A$1073, 文字檔!A:B, 2, 0))</f>
        <v>19922.14</v>
      </c>
      <c r="D1073" s="5">
        <f>IF(ISERROR(VLOOKUP($A$1073, 文字檔!C:D, 2, 0)),0,VLOOKUP($A$1073, 文字檔!C:D, 2, 0))</f>
        <v>0</v>
      </c>
      <c r="E1073" s="5">
        <f>IF(ISERROR(VLOOKUP($A$1073, 文字檔!E:F, 2, 0)),0,VLOOKUP($A$1073, 文字檔!E:F, 2, 0))</f>
        <v>0</v>
      </c>
      <c r="F1073" s="5">
        <f>IF(ISERROR(VLOOKUP($A$1073, 文字檔!G:H, 2, 0)),0,VLOOKUP($A$1073, 文字檔!G:H, 2, 0))</f>
        <v>-2800</v>
      </c>
      <c r="G1073" s="5">
        <f>IF(ISERROR(VLOOKUP($A$1073, 文字檔!I:J, 2, 0)),0,VLOOKUP($A$1073, 文字檔!I:J, 2, 0))</f>
        <v>0</v>
      </c>
      <c r="H1073" s="5">
        <f>IF(ISERROR(VLOOKUP($A$1073, 文字檔!K:L, 2, 0)),0,VLOOKUP($A$1073, 文字檔!K:L, 2, 0))</f>
        <v>0</v>
      </c>
      <c r="I1073" s="5">
        <f>IF(ISERROR(VLOOKUP($A$1073, 文字檔!M:N, 2, 0)),0,VLOOKUP($A$1073, 文字檔!M:N, 2, 0))</f>
        <v>-19400</v>
      </c>
      <c r="J1073" s="5">
        <f>IF(ISERROR(VLOOKUP($A$1073, 文字檔!O:P, 2, 0)),0,VLOOKUP($A$1073, 文字檔!O:P, 2, 0))</f>
        <v>0</v>
      </c>
      <c r="K1073">
        <f>IF(ISERROR(VLOOKUP($A$1073, 文字檔!Q:R, 2, 0)),0,VLOOKUP($A$1073, 文字檔!Q:R, 2, 0))</f>
        <v>2800</v>
      </c>
      <c r="L1073">
        <f>IF(ISERROR(VLOOKUP($A$1073, 文字檔!S:T, 2, 0)),0,VLOOKUP($A$1073, 文字檔!S:T, 2, 0))</f>
        <v>-3875.49</v>
      </c>
      <c r="M1073">
        <f>IF(ISERROR(VLOOKUP($A$1073, 文字檔!U:V, 2, 0)),0,VLOOKUP($A$1073, 文字檔!U:V, 2, 0))</f>
        <v>-2800</v>
      </c>
      <c r="N1073">
        <f>IF(ISERROR(VLOOKUP($A$1073, 文字檔!W:X, 2, 0)),0,VLOOKUP($A$1073, 文字檔!W:X, 2, 0))</f>
        <v>0</v>
      </c>
      <c r="O1073">
        <f>IF(ISERROR(VLOOKUP($A$1073, 文字檔!Y:Z, 2, 0)),0,VLOOKUP($A$1073, 文字檔!Y:Z, 2, 0))</f>
        <v>2800</v>
      </c>
      <c r="P1073">
        <f>IF(ISERROR(VLOOKUP($A$1073, 文字檔!AA:AB, 2, 0)),0,VLOOKUP($A$1073, 文字檔!AA:AB, 2, 0))</f>
        <v>-2800</v>
      </c>
    </row>
    <row r="1074" spans="1:16" ht="16.2">
      <c r="A1074" s="7">
        <v>44810</v>
      </c>
      <c r="B1074" s="5">
        <f>SUMPRODUCT($C$2:$P$2,$C$1074:$P$1074)</f>
        <v>-69721.25</v>
      </c>
      <c r="C1074" s="5">
        <f>IF(ISERROR(VLOOKUP($A$1074, 文字檔!A:B, 2, 0)),0,VLOOKUP($A$1074, 文字檔!A:B, 2, 0))</f>
        <v>26321.84</v>
      </c>
      <c r="D1074" s="5">
        <f>IF(ISERROR(VLOOKUP($A$1074, 文字檔!C:D, 2, 0)),0,VLOOKUP($A$1074, 文字檔!C:D, 2, 0))</f>
        <v>0</v>
      </c>
      <c r="E1074" s="5">
        <f>IF(ISERROR(VLOOKUP($A$1074, 文字檔!E:F, 2, 0)),0,VLOOKUP($A$1074, 文字檔!E:F, 2, 0))</f>
        <v>0</v>
      </c>
      <c r="F1074" s="5">
        <f>IF(ISERROR(VLOOKUP($A$1074, 文字檔!G:H, 2, 0)),0,VLOOKUP($A$1074, 文字檔!G:H, 2, 0))</f>
        <v>-4600</v>
      </c>
      <c r="G1074" s="5">
        <f>IF(ISERROR(VLOOKUP($A$1074, 文字檔!I:J, 2, 0)),0,VLOOKUP($A$1074, 文字檔!I:J, 2, 0))</f>
        <v>-10200</v>
      </c>
      <c r="H1074" s="5">
        <f>IF(ISERROR(VLOOKUP($A$1074, 文字檔!K:L, 2, 0)),0,VLOOKUP($A$1074, 文字檔!K:L, 2, 0))</f>
        <v>-9683.44</v>
      </c>
      <c r="I1074" s="5">
        <f>IF(ISERROR(VLOOKUP($A$1074, 文字檔!M:N, 2, 0)),0,VLOOKUP($A$1074, 文字檔!M:N, 2, 0))</f>
        <v>0</v>
      </c>
      <c r="J1074" s="5">
        <f>IF(ISERROR(VLOOKUP($A$1074, 文字檔!O:P, 2, 0)),0,VLOOKUP($A$1074, 文字檔!O:P, 2, 0))</f>
        <v>-16881.82</v>
      </c>
      <c r="K1074">
        <f>IF(ISERROR(VLOOKUP($A$1074, 文字檔!Q:R, 2, 0)),0,VLOOKUP($A$1074, 文字檔!Q:R, 2, 0))</f>
        <v>4600</v>
      </c>
      <c r="L1074">
        <f>IF(ISERROR(VLOOKUP($A$1074, 文字檔!S:T, 2, 0)),0,VLOOKUP($A$1074, 文字檔!S:T, 2, 0))</f>
        <v>15322.17</v>
      </c>
      <c r="M1074">
        <f>IF(ISERROR(VLOOKUP($A$1074, 文字檔!U:V, 2, 0)),0,VLOOKUP($A$1074, 文字檔!U:V, 2, 0))</f>
        <v>-50400</v>
      </c>
      <c r="N1074">
        <f>IF(ISERROR(VLOOKUP($A$1074, 文字檔!W:X, 2, 0)),0,VLOOKUP($A$1074, 文字檔!W:X, 2, 0))</f>
        <v>0</v>
      </c>
      <c r="O1074">
        <f>IF(ISERROR(VLOOKUP($A$1074, 文字檔!Y:Z, 2, 0)),0,VLOOKUP($A$1074, 文字檔!Y:Z, 2, 0))</f>
        <v>-19600</v>
      </c>
      <c r="P1074">
        <f>IF(ISERROR(VLOOKUP($A$1074, 文字檔!AA:AB, 2, 0)),0,VLOOKUP($A$1074, 文字檔!AA:AB, 2, 0))</f>
        <v>-4600</v>
      </c>
    </row>
    <row r="1075" spans="1:16" ht="16.2">
      <c r="A1075" s="7">
        <v>44811</v>
      </c>
      <c r="B1075" s="5">
        <f>SUMPRODUCT($C$2:$P$2,$C$1075:$P$1075)</f>
        <v>45772.180000000008</v>
      </c>
      <c r="C1075" s="5">
        <f>IF(ISERROR(VLOOKUP($A$1075, 文字檔!A:B, 2, 0)),0,VLOOKUP($A$1075, 文字檔!A:B, 2, 0))</f>
        <v>0</v>
      </c>
      <c r="D1075" s="5">
        <f>IF(ISERROR(VLOOKUP($A$1075, 文字檔!C:D, 2, 0)),0,VLOOKUP($A$1075, 文字檔!C:D, 2, 0))</f>
        <v>0</v>
      </c>
      <c r="E1075" s="5">
        <f>IF(ISERROR(VLOOKUP($A$1075, 文字檔!E:F, 2, 0)),0,VLOOKUP($A$1075, 文字檔!E:F, 2, 0))</f>
        <v>0</v>
      </c>
      <c r="F1075" s="5">
        <f>IF(ISERROR(VLOOKUP($A$1075, 文字檔!G:H, 2, 0)),0,VLOOKUP($A$1075, 文字檔!G:H, 2, 0))</f>
        <v>55000</v>
      </c>
      <c r="G1075" s="5">
        <f>IF(ISERROR(VLOOKUP($A$1075, 文字檔!I:J, 2, 0)),0,VLOOKUP($A$1075, 文字檔!I:J, 2, 0))</f>
        <v>0</v>
      </c>
      <c r="H1075" s="5">
        <f>IF(ISERROR(VLOOKUP($A$1075, 文字檔!K:L, 2, 0)),0,VLOOKUP($A$1075, 文字檔!K:L, 2, 0))</f>
        <v>1134.32</v>
      </c>
      <c r="I1075" s="5">
        <f>IF(ISERROR(VLOOKUP($A$1075, 文字檔!M:N, 2, 0)),0,VLOOKUP($A$1075, 文字檔!M:N, 2, 0))</f>
        <v>38100</v>
      </c>
      <c r="J1075" s="5">
        <f>IF(ISERROR(VLOOKUP($A$1075, 文字檔!O:P, 2, 0)),0,VLOOKUP($A$1075, 文字檔!O:P, 2, 0))</f>
        <v>5537.86</v>
      </c>
      <c r="K1075">
        <f>IF(ISERROR(VLOOKUP($A$1075, 文字檔!Q:R, 2, 0)),0,VLOOKUP($A$1075, 文字檔!Q:R, 2, 0))</f>
        <v>-55000</v>
      </c>
      <c r="L1075">
        <f>IF(ISERROR(VLOOKUP($A$1075, 文字檔!S:T, 2, 0)),0,VLOOKUP($A$1075, 文字檔!S:T, 2, 0))</f>
        <v>0</v>
      </c>
      <c r="M1075">
        <f>IF(ISERROR(VLOOKUP($A$1075, 文字檔!U:V, 2, 0)),0,VLOOKUP($A$1075, 文字檔!U:V, 2, 0))</f>
        <v>-40700</v>
      </c>
      <c r="N1075">
        <f>IF(ISERROR(VLOOKUP($A$1075, 文字檔!W:X, 2, 0)),0,VLOOKUP($A$1075, 文字檔!W:X, 2, 0))</f>
        <v>0</v>
      </c>
      <c r="O1075">
        <f>IF(ISERROR(VLOOKUP($A$1075, 文字檔!Y:Z, 2, 0)),0,VLOOKUP($A$1075, 文字檔!Y:Z, 2, 0))</f>
        <v>-1500</v>
      </c>
      <c r="P1075">
        <f>IF(ISERROR(VLOOKUP($A$1075, 文字檔!AA:AB, 2, 0)),0,VLOOKUP($A$1075, 文字檔!AA:AB, 2, 0))</f>
        <v>43200</v>
      </c>
    </row>
    <row r="1076" spans="1:16" ht="16.2">
      <c r="A1076" s="7">
        <v>44812</v>
      </c>
      <c r="B1076" s="5">
        <f>SUMPRODUCT($C$2:$P$2,$C$1076:$P$1076)</f>
        <v>-46768.520000000004</v>
      </c>
      <c r="C1076" s="5">
        <f>IF(ISERROR(VLOOKUP($A$1076, 文字檔!A:B, 2, 0)),0,VLOOKUP($A$1076, 文字檔!A:B, 2, 0))</f>
        <v>13866.42</v>
      </c>
      <c r="D1076" s="5">
        <f>IF(ISERROR(VLOOKUP($A$1076, 文字檔!C:D, 2, 0)),0,VLOOKUP($A$1076, 文字檔!C:D, 2, 0))</f>
        <v>0</v>
      </c>
      <c r="E1076" s="5">
        <f>IF(ISERROR(VLOOKUP($A$1076, 文字檔!E:F, 2, 0)),0,VLOOKUP($A$1076, 文字檔!E:F, 2, 0))</f>
        <v>0</v>
      </c>
      <c r="F1076" s="5">
        <f>IF(ISERROR(VLOOKUP($A$1076, 文字檔!G:H, 2, 0)),0,VLOOKUP($A$1076, 文字檔!G:H, 2, 0))</f>
        <v>-37800</v>
      </c>
      <c r="G1076" s="5">
        <f>IF(ISERROR(VLOOKUP($A$1076, 文字檔!I:J, 2, 0)),0,VLOOKUP($A$1076, 文字檔!I:J, 2, 0))</f>
        <v>4700</v>
      </c>
      <c r="H1076" s="5">
        <f>IF(ISERROR(VLOOKUP($A$1076, 文字檔!K:L, 2, 0)),0,VLOOKUP($A$1076, 文字檔!K:L, 2, 0))</f>
        <v>9565.06</v>
      </c>
      <c r="I1076" s="5">
        <f>IF(ISERROR(VLOOKUP($A$1076, 文字檔!M:N, 2, 0)),0,VLOOKUP($A$1076, 文字檔!M:N, 2, 0))</f>
        <v>-25500</v>
      </c>
      <c r="J1076" s="5">
        <f>IF(ISERROR(VLOOKUP($A$1076, 文字檔!O:P, 2, 0)),0,VLOOKUP($A$1076, 文字檔!O:P, 2, 0))</f>
        <v>0</v>
      </c>
      <c r="K1076">
        <f>IF(ISERROR(VLOOKUP($A$1076, 文字檔!Q:R, 2, 0)),0,VLOOKUP($A$1076, 文字檔!Q:R, 2, 0))</f>
        <v>37800</v>
      </c>
      <c r="L1076">
        <f>IF(ISERROR(VLOOKUP($A$1076, 文字檔!S:T, 2, 0)),0,VLOOKUP($A$1076, 文字檔!S:T, 2, 0))</f>
        <v>0</v>
      </c>
      <c r="M1076">
        <f>IF(ISERROR(VLOOKUP($A$1076, 文字檔!U:V, 2, 0)),0,VLOOKUP($A$1076, 文字檔!U:V, 2, 0))</f>
        <v>0</v>
      </c>
      <c r="N1076">
        <f>IF(ISERROR(VLOOKUP($A$1076, 文字檔!W:X, 2, 0)),0,VLOOKUP($A$1076, 文字檔!W:X, 2, 0))</f>
        <v>-13200</v>
      </c>
      <c r="O1076">
        <f>IF(ISERROR(VLOOKUP($A$1076, 文字檔!Y:Z, 2, 0)),0,VLOOKUP($A$1076, 文字檔!Y:Z, 2, 0))</f>
        <v>-15700</v>
      </c>
      <c r="P1076">
        <f>IF(ISERROR(VLOOKUP($A$1076, 文字檔!AA:AB, 2, 0)),0,VLOOKUP($A$1076, 文字檔!AA:AB, 2, 0))</f>
        <v>-20500</v>
      </c>
    </row>
    <row r="1077" spans="1:16" ht="16.2">
      <c r="A1077" s="7">
        <v>44813</v>
      </c>
      <c r="B1077" s="5">
        <f>SUMPRODUCT($C$2:$P$2,$C$1077:$P$1077)</f>
        <v>0</v>
      </c>
      <c r="C1077" s="5">
        <f>IF(ISERROR(VLOOKUP($A$1077, 文字檔!A:B, 2, 0)),0,VLOOKUP($A$1077, 文字檔!A:B, 2, 0))</f>
        <v>0</v>
      </c>
      <c r="D1077" s="5">
        <f>IF(ISERROR(VLOOKUP($A$1077, 文字檔!C:D, 2, 0)),0,VLOOKUP($A$1077, 文字檔!C:D, 2, 0))</f>
        <v>0</v>
      </c>
      <c r="E1077" s="5">
        <f>IF(ISERROR(VLOOKUP($A$1077, 文字檔!E:F, 2, 0)),0,VLOOKUP($A$1077, 文字檔!E:F, 2, 0))</f>
        <v>0</v>
      </c>
      <c r="F1077" s="5">
        <f>IF(ISERROR(VLOOKUP($A$1077, 文字檔!G:H, 2, 0)),0,VLOOKUP($A$1077, 文字檔!G:H, 2, 0))</f>
        <v>0</v>
      </c>
      <c r="G1077" s="5">
        <f>IF(ISERROR(VLOOKUP($A$1077, 文字檔!I:J, 2, 0)),0,VLOOKUP($A$1077, 文字檔!I:J, 2, 0))</f>
        <v>0</v>
      </c>
      <c r="H1077" s="5">
        <f>IF(ISERROR(VLOOKUP($A$1077, 文字檔!K:L, 2, 0)),0,VLOOKUP($A$1077, 文字檔!K:L, 2, 0))</f>
        <v>0</v>
      </c>
      <c r="I1077" s="5">
        <f>IF(ISERROR(VLOOKUP($A$1077, 文字檔!M:N, 2, 0)),0,VLOOKUP($A$1077, 文字檔!M:N, 2, 0))</f>
        <v>0</v>
      </c>
      <c r="J1077" s="5">
        <f>IF(ISERROR(VLOOKUP($A$1077, 文字檔!O:P, 2, 0)),0,VLOOKUP($A$1077, 文字檔!O:P, 2, 0))</f>
        <v>0</v>
      </c>
      <c r="K1077">
        <f>IF(ISERROR(VLOOKUP($A$1077, 文字檔!Q:R, 2, 0)),0,VLOOKUP($A$1077, 文字檔!Q:R, 2, 0))</f>
        <v>0</v>
      </c>
      <c r="L1077">
        <f>IF(ISERROR(VLOOKUP($A$1077, 文字檔!S:T, 2, 0)),0,VLOOKUP($A$1077, 文字檔!S:T, 2, 0))</f>
        <v>0</v>
      </c>
      <c r="M1077">
        <f>IF(ISERROR(VLOOKUP($A$1077, 文字檔!U:V, 2, 0)),0,VLOOKUP($A$1077, 文字檔!U:V, 2, 0))</f>
        <v>0</v>
      </c>
      <c r="N1077">
        <f>IF(ISERROR(VLOOKUP($A$1077, 文字檔!W:X, 2, 0)),0,VLOOKUP($A$1077, 文字檔!W:X, 2, 0))</f>
        <v>0</v>
      </c>
      <c r="O1077">
        <f>IF(ISERROR(VLOOKUP($A$1077, 文字檔!Y:Z, 2, 0)),0,VLOOKUP($A$1077, 文字檔!Y:Z, 2, 0))</f>
        <v>0</v>
      </c>
      <c r="P1077">
        <f>IF(ISERROR(VLOOKUP($A$1077, 文字檔!AA:AB, 2, 0)),0,VLOOKUP($A$1077, 文字檔!AA:AB, 2, 0))</f>
        <v>0</v>
      </c>
    </row>
    <row r="1078" spans="1:16" ht="16.2">
      <c r="A1078" s="7">
        <v>44814</v>
      </c>
      <c r="B1078" s="5">
        <f>SUMPRODUCT($C$2:$P$2,$C$1078:$P$1078)</f>
        <v>0</v>
      </c>
      <c r="C1078" s="5">
        <f>IF(ISERROR(VLOOKUP($A$1078, 文字檔!A:B, 2, 0)),0,VLOOKUP($A$1078, 文字檔!A:B, 2, 0))</f>
        <v>0</v>
      </c>
      <c r="D1078" s="5">
        <f>IF(ISERROR(VLOOKUP($A$1078, 文字檔!C:D, 2, 0)),0,VLOOKUP($A$1078, 文字檔!C:D, 2, 0))</f>
        <v>0</v>
      </c>
      <c r="E1078" s="5">
        <f>IF(ISERROR(VLOOKUP($A$1078, 文字檔!E:F, 2, 0)),0,VLOOKUP($A$1078, 文字檔!E:F, 2, 0))</f>
        <v>0</v>
      </c>
      <c r="F1078" s="5">
        <f>IF(ISERROR(VLOOKUP($A$1078, 文字檔!G:H, 2, 0)),0,VLOOKUP($A$1078, 文字檔!G:H, 2, 0))</f>
        <v>0</v>
      </c>
      <c r="G1078" s="5">
        <f>IF(ISERROR(VLOOKUP($A$1078, 文字檔!I:J, 2, 0)),0,VLOOKUP($A$1078, 文字檔!I:J, 2, 0))</f>
        <v>0</v>
      </c>
      <c r="H1078" s="5">
        <f>IF(ISERROR(VLOOKUP($A$1078, 文字檔!K:L, 2, 0)),0,VLOOKUP($A$1078, 文字檔!K:L, 2, 0))</f>
        <v>0</v>
      </c>
      <c r="I1078" s="5">
        <f>IF(ISERROR(VLOOKUP($A$1078, 文字檔!M:N, 2, 0)),0,VLOOKUP($A$1078, 文字檔!M:N, 2, 0))</f>
        <v>0</v>
      </c>
      <c r="J1078" s="5">
        <f>IF(ISERROR(VLOOKUP($A$1078, 文字檔!O:P, 2, 0)),0,VLOOKUP($A$1078, 文字檔!O:P, 2, 0))</f>
        <v>0</v>
      </c>
      <c r="K1078">
        <f>IF(ISERROR(VLOOKUP($A$1078, 文字檔!Q:R, 2, 0)),0,VLOOKUP($A$1078, 文字檔!Q:R, 2, 0))</f>
        <v>0</v>
      </c>
      <c r="L1078">
        <f>IF(ISERROR(VLOOKUP($A$1078, 文字檔!S:T, 2, 0)),0,VLOOKUP($A$1078, 文字檔!S:T, 2, 0))</f>
        <v>0</v>
      </c>
      <c r="M1078">
        <f>IF(ISERROR(VLOOKUP($A$1078, 文字檔!U:V, 2, 0)),0,VLOOKUP($A$1078, 文字檔!U:V, 2, 0))</f>
        <v>0</v>
      </c>
      <c r="N1078">
        <f>IF(ISERROR(VLOOKUP($A$1078, 文字檔!W:X, 2, 0)),0,VLOOKUP($A$1078, 文字檔!W:X, 2, 0))</f>
        <v>0</v>
      </c>
      <c r="O1078">
        <f>IF(ISERROR(VLOOKUP($A$1078, 文字檔!Y:Z, 2, 0)),0,VLOOKUP($A$1078, 文字檔!Y:Z, 2, 0))</f>
        <v>0</v>
      </c>
      <c r="P1078">
        <f>IF(ISERROR(VLOOKUP($A$1078, 文字檔!AA:AB, 2, 0)),0,VLOOKUP($A$1078, 文字檔!AA:AB, 2, 0))</f>
        <v>0</v>
      </c>
    </row>
    <row r="1079" spans="1:16" ht="16.2">
      <c r="A1079" s="7">
        <v>44815</v>
      </c>
      <c r="B1079" s="5">
        <f>SUMPRODUCT($C$2:$P$2,$C$1079:$P$1079)</f>
        <v>0</v>
      </c>
      <c r="C1079" s="5">
        <f>IF(ISERROR(VLOOKUP($A$1079, 文字檔!A:B, 2, 0)),0,VLOOKUP($A$1079, 文字檔!A:B, 2, 0))</f>
        <v>0</v>
      </c>
      <c r="D1079" s="5">
        <f>IF(ISERROR(VLOOKUP($A$1079, 文字檔!C:D, 2, 0)),0,VLOOKUP($A$1079, 文字檔!C:D, 2, 0))</f>
        <v>0</v>
      </c>
      <c r="E1079" s="5">
        <f>IF(ISERROR(VLOOKUP($A$1079, 文字檔!E:F, 2, 0)),0,VLOOKUP($A$1079, 文字檔!E:F, 2, 0))</f>
        <v>0</v>
      </c>
      <c r="F1079" s="5">
        <f>IF(ISERROR(VLOOKUP($A$1079, 文字檔!G:H, 2, 0)),0,VLOOKUP($A$1079, 文字檔!G:H, 2, 0))</f>
        <v>0</v>
      </c>
      <c r="G1079" s="5">
        <f>IF(ISERROR(VLOOKUP($A$1079, 文字檔!I:J, 2, 0)),0,VLOOKUP($A$1079, 文字檔!I:J, 2, 0))</f>
        <v>0</v>
      </c>
      <c r="H1079" s="5">
        <f>IF(ISERROR(VLOOKUP($A$1079, 文字檔!K:L, 2, 0)),0,VLOOKUP($A$1079, 文字檔!K:L, 2, 0))</f>
        <v>0</v>
      </c>
      <c r="I1079" s="5">
        <f>IF(ISERROR(VLOOKUP($A$1079, 文字檔!M:N, 2, 0)),0,VLOOKUP($A$1079, 文字檔!M:N, 2, 0))</f>
        <v>0</v>
      </c>
      <c r="J1079" s="5">
        <f>IF(ISERROR(VLOOKUP($A$1079, 文字檔!O:P, 2, 0)),0,VLOOKUP($A$1079, 文字檔!O:P, 2, 0))</f>
        <v>0</v>
      </c>
      <c r="K1079">
        <f>IF(ISERROR(VLOOKUP($A$1079, 文字檔!Q:R, 2, 0)),0,VLOOKUP($A$1079, 文字檔!Q:R, 2, 0))</f>
        <v>0</v>
      </c>
      <c r="L1079">
        <f>IF(ISERROR(VLOOKUP($A$1079, 文字檔!S:T, 2, 0)),0,VLOOKUP($A$1079, 文字檔!S:T, 2, 0))</f>
        <v>0</v>
      </c>
      <c r="M1079">
        <f>IF(ISERROR(VLOOKUP($A$1079, 文字檔!U:V, 2, 0)),0,VLOOKUP($A$1079, 文字檔!U:V, 2, 0))</f>
        <v>0</v>
      </c>
      <c r="N1079">
        <f>IF(ISERROR(VLOOKUP($A$1079, 文字檔!W:X, 2, 0)),0,VLOOKUP($A$1079, 文字檔!W:X, 2, 0))</f>
        <v>0</v>
      </c>
      <c r="O1079">
        <f>IF(ISERROR(VLOOKUP($A$1079, 文字檔!Y:Z, 2, 0)),0,VLOOKUP($A$1079, 文字檔!Y:Z, 2, 0))</f>
        <v>0</v>
      </c>
      <c r="P1079">
        <f>IF(ISERROR(VLOOKUP($A$1079, 文字檔!AA:AB, 2, 0)),0,VLOOKUP($A$1079, 文字檔!AA:AB, 2, 0))</f>
        <v>0</v>
      </c>
    </row>
    <row r="1080" spans="1:16" ht="16.2">
      <c r="A1080" s="7">
        <v>44816</v>
      </c>
      <c r="B1080" s="5">
        <f>SUMPRODUCT($C$2:$P$2,$C$1080:$P$1080)</f>
        <v>56130.670000000013</v>
      </c>
      <c r="C1080" s="5">
        <f>IF(ISERROR(VLOOKUP($A$1080, 文字檔!A:B, 2, 0)),0,VLOOKUP($A$1080, 文字檔!A:B, 2, 0))</f>
        <v>-4973.24</v>
      </c>
      <c r="D1080" s="5">
        <f>IF(ISERROR(VLOOKUP($A$1080, 文字檔!C:D, 2, 0)),0,VLOOKUP($A$1080, 文字檔!C:D, 2, 0))</f>
        <v>2300</v>
      </c>
      <c r="E1080" s="5">
        <f>IF(ISERROR(VLOOKUP($A$1080, 文字檔!E:F, 2, 0)),0,VLOOKUP($A$1080, 文字檔!E:F, 2, 0))</f>
        <v>0</v>
      </c>
      <c r="F1080" s="5">
        <f>IF(ISERROR(VLOOKUP($A$1080, 文字檔!G:H, 2, 0)),0,VLOOKUP($A$1080, 文字檔!G:H, 2, 0))</f>
        <v>-49200</v>
      </c>
      <c r="G1080" s="5">
        <f>IF(ISERROR(VLOOKUP($A$1080, 文字檔!I:J, 2, 0)),0,VLOOKUP($A$1080, 文字檔!I:J, 2, 0))</f>
        <v>-5500</v>
      </c>
      <c r="H1080" s="5">
        <f>IF(ISERROR(VLOOKUP($A$1080, 文字檔!K:L, 2, 0)),0,VLOOKUP($A$1080, 文字檔!K:L, 2, 0))</f>
        <v>-16121.38</v>
      </c>
      <c r="I1080" s="5">
        <f>IF(ISERROR(VLOOKUP($A$1080, 文字檔!M:N, 2, 0)),0,VLOOKUP($A$1080, 文字檔!M:N, 2, 0))</f>
        <v>0</v>
      </c>
      <c r="J1080" s="5">
        <f>IF(ISERROR(VLOOKUP($A$1080, 文字檔!O:P, 2, 0)),0,VLOOKUP($A$1080, 文字檔!O:P, 2, 0))</f>
        <v>912.27</v>
      </c>
      <c r="K1080">
        <f>IF(ISERROR(VLOOKUP($A$1080, 文字檔!Q:R, 2, 0)),0,VLOOKUP($A$1080, 文字檔!Q:R, 2, 0))</f>
        <v>49200</v>
      </c>
      <c r="L1080">
        <f>IF(ISERROR(VLOOKUP($A$1080, 文字檔!S:T, 2, 0)),0,VLOOKUP($A$1080, 文字檔!S:T, 2, 0))</f>
        <v>-3686.98</v>
      </c>
      <c r="M1080">
        <f>IF(ISERROR(VLOOKUP($A$1080, 文字檔!U:V, 2, 0)),0,VLOOKUP($A$1080, 文字檔!U:V, 2, 0))</f>
        <v>0</v>
      </c>
      <c r="N1080">
        <f>IF(ISERROR(VLOOKUP($A$1080, 文字檔!W:X, 2, 0)),0,VLOOKUP($A$1080, 文字檔!W:X, 2, 0))</f>
        <v>52700</v>
      </c>
      <c r="O1080">
        <f>IF(ISERROR(VLOOKUP($A$1080, 文字檔!Y:Z, 2, 0)),0,VLOOKUP($A$1080, 文字檔!Y:Z, 2, 0))</f>
        <v>34800</v>
      </c>
      <c r="P1080">
        <f>IF(ISERROR(VLOOKUP($A$1080, 文字檔!AA:AB, 2, 0)),0,VLOOKUP($A$1080, 文字檔!AA:AB, 2, 0))</f>
        <v>-4300</v>
      </c>
    </row>
    <row r="1081" spans="1:16" ht="16.2">
      <c r="A1081" s="7">
        <v>44817</v>
      </c>
      <c r="B1081" s="5">
        <f>SUMPRODUCT($C$2:$P$2,$C$1081:$P$1081)</f>
        <v>61420.789999999994</v>
      </c>
      <c r="C1081" s="5">
        <f>IF(ISERROR(VLOOKUP($A$1081, 文字檔!A:B, 2, 0)),0,VLOOKUP($A$1081, 文字檔!A:B, 2, 0))</f>
        <v>8906.6299999999992</v>
      </c>
      <c r="D1081" s="5">
        <f>IF(ISERROR(VLOOKUP($A$1081, 文字檔!C:D, 2, 0)),0,VLOOKUP($A$1081, 文字檔!C:D, 2, 0))</f>
        <v>16200</v>
      </c>
      <c r="E1081" s="5">
        <f>IF(ISERROR(VLOOKUP($A$1081, 文字檔!E:F, 2, 0)),0,VLOOKUP($A$1081, 文字檔!E:F, 2, 0))</f>
        <v>0</v>
      </c>
      <c r="F1081" s="5">
        <f>IF(ISERROR(VLOOKUP($A$1081, 文字檔!G:H, 2, 0)),0,VLOOKUP($A$1081, 文字檔!G:H, 2, 0))</f>
        <v>-16200</v>
      </c>
      <c r="G1081" s="5">
        <f>IF(ISERROR(VLOOKUP($A$1081, 文字檔!I:J, 2, 0)),0,VLOOKUP($A$1081, 文字檔!I:J, 2, 0))</f>
        <v>-4400</v>
      </c>
      <c r="H1081" s="5">
        <f>IF(ISERROR(VLOOKUP($A$1081, 文字檔!K:L, 2, 0)),0,VLOOKUP($A$1081, 文字檔!K:L, 2, 0))</f>
        <v>-6093.76</v>
      </c>
      <c r="I1081" s="5">
        <f>IF(ISERROR(VLOOKUP($A$1081, 文字檔!M:N, 2, 0)),0,VLOOKUP($A$1081, 文字檔!M:N, 2, 0))</f>
        <v>0</v>
      </c>
      <c r="J1081" s="5">
        <f>IF(ISERROR(VLOOKUP($A$1081, 文字檔!O:P, 2, 0)),0,VLOOKUP($A$1081, 文字檔!O:P, 2, 0))</f>
        <v>0</v>
      </c>
      <c r="K1081">
        <f>IF(ISERROR(VLOOKUP($A$1081, 文字檔!Q:R, 2, 0)),0,VLOOKUP($A$1081, 文字檔!Q:R, 2, 0))</f>
        <v>16200</v>
      </c>
      <c r="L1081">
        <f>IF(ISERROR(VLOOKUP($A$1081, 文字檔!S:T, 2, 0)),0,VLOOKUP($A$1081, 文字檔!S:T, 2, 0))</f>
        <v>307.92</v>
      </c>
      <c r="M1081">
        <f>IF(ISERROR(VLOOKUP($A$1081, 文字檔!U:V, 2, 0)),0,VLOOKUP($A$1081, 文字檔!U:V, 2, 0))</f>
        <v>0</v>
      </c>
      <c r="N1081">
        <f>IF(ISERROR(VLOOKUP($A$1081, 文字檔!W:X, 2, 0)),0,VLOOKUP($A$1081, 文字檔!W:X, 2, 0))</f>
        <v>14100</v>
      </c>
      <c r="O1081">
        <f>IF(ISERROR(VLOOKUP($A$1081, 文字檔!Y:Z, 2, 0)),0,VLOOKUP($A$1081, 文字檔!Y:Z, 2, 0))</f>
        <v>16200</v>
      </c>
      <c r="P1081">
        <f>IF(ISERROR(VLOOKUP($A$1081, 文字檔!AA:AB, 2, 0)),0,VLOOKUP($A$1081, 文字檔!AA:AB, 2, 0))</f>
        <v>16200</v>
      </c>
    </row>
    <row r="1082" spans="1:16" ht="16.2">
      <c r="A1082" s="7">
        <v>44818</v>
      </c>
      <c r="B1082" s="5">
        <f>SUMPRODUCT($C$2:$P$2,$C$1082:$P$1082)</f>
        <v>-182411</v>
      </c>
      <c r="C1082" s="5">
        <f>IF(ISERROR(VLOOKUP($A$1082, 文字檔!A:B, 2, 0)),0,VLOOKUP($A$1082, 文字檔!A:B, 2, 0))</f>
        <v>10925.77</v>
      </c>
      <c r="D1082" s="5">
        <f>IF(ISERROR(VLOOKUP($A$1082, 文字檔!C:D, 2, 0)),0,VLOOKUP($A$1082, 文字檔!C:D, 2, 0))</f>
        <v>10100</v>
      </c>
      <c r="E1082" s="5">
        <f>IF(ISERROR(VLOOKUP($A$1082, 文字檔!E:F, 2, 0)),0,VLOOKUP($A$1082, 文字檔!E:F, 2, 0))</f>
        <v>0</v>
      </c>
      <c r="F1082" s="5">
        <f>IF(ISERROR(VLOOKUP($A$1082, 文字檔!G:H, 2, 0)),0,VLOOKUP($A$1082, 文字檔!G:H, 2, 0))</f>
        <v>59600</v>
      </c>
      <c r="G1082" s="5">
        <f>IF(ISERROR(VLOOKUP($A$1082, 文字檔!I:J, 2, 0)),0,VLOOKUP($A$1082, 文字檔!I:J, 2, 0))</f>
        <v>0</v>
      </c>
      <c r="H1082" s="5">
        <f>IF(ISERROR(VLOOKUP($A$1082, 文字檔!K:L, 2, 0)),0,VLOOKUP($A$1082, 文字檔!K:L, 2, 0))</f>
        <v>3163.23</v>
      </c>
      <c r="I1082" s="5">
        <f>IF(ISERROR(VLOOKUP($A$1082, 文字檔!M:N, 2, 0)),0,VLOOKUP($A$1082, 文字檔!M:N, 2, 0))</f>
        <v>-81000</v>
      </c>
      <c r="J1082" s="5">
        <f>IF(ISERROR(VLOOKUP($A$1082, 文字檔!O:P, 2, 0)),0,VLOOKUP($A$1082, 文字檔!O:P, 2, 0))</f>
        <v>0</v>
      </c>
      <c r="K1082">
        <f>IF(ISERROR(VLOOKUP($A$1082, 文字檔!Q:R, 2, 0)),0,VLOOKUP($A$1082, 文字檔!Q:R, 2, 0))</f>
        <v>-59600</v>
      </c>
      <c r="L1082">
        <f>IF(ISERROR(VLOOKUP($A$1082, 文字檔!S:T, 2, 0)),0,VLOOKUP($A$1082, 文字檔!S:T, 2, 0))</f>
        <v>0</v>
      </c>
      <c r="M1082">
        <f>IF(ISERROR(VLOOKUP($A$1082, 文字檔!U:V, 2, 0)),0,VLOOKUP($A$1082, 文字檔!U:V, 2, 0))</f>
        <v>24900</v>
      </c>
      <c r="N1082">
        <f>IF(ISERROR(VLOOKUP($A$1082, 文字檔!W:X, 2, 0)),0,VLOOKUP($A$1082, 文字檔!W:X, 2, 0))</f>
        <v>-19200</v>
      </c>
      <c r="O1082">
        <f>IF(ISERROR(VLOOKUP($A$1082, 文字檔!Y:Z, 2, 0)),0,VLOOKUP($A$1082, 文字檔!Y:Z, 2, 0))</f>
        <v>-47400</v>
      </c>
      <c r="P1082">
        <f>IF(ISERROR(VLOOKUP($A$1082, 文字檔!AA:AB, 2, 0)),0,VLOOKUP($A$1082, 文字檔!AA:AB, 2, 0))</f>
        <v>-83900</v>
      </c>
    </row>
    <row r="1083" spans="1:16" ht="16.2">
      <c r="A1083" s="7">
        <v>44819</v>
      </c>
      <c r="B1083" s="5">
        <f>SUMPRODUCT($C$2:$P$2,$C$1083:$P$1083)</f>
        <v>-32638.75</v>
      </c>
      <c r="C1083" s="5">
        <f>IF(ISERROR(VLOOKUP($A$1083, 文字檔!A:B, 2, 0)),0,VLOOKUP($A$1083, 文字檔!A:B, 2, 0))</f>
        <v>0</v>
      </c>
      <c r="D1083" s="5">
        <f>IF(ISERROR(VLOOKUP($A$1083, 文字檔!C:D, 2, 0)),0,VLOOKUP($A$1083, 文字檔!C:D, 2, 0))</f>
        <v>0</v>
      </c>
      <c r="E1083" s="5">
        <f>IF(ISERROR(VLOOKUP($A$1083, 文字檔!E:F, 2, 0)),0,VLOOKUP($A$1083, 文字檔!E:F, 2, 0))</f>
        <v>0</v>
      </c>
      <c r="F1083" s="5">
        <f>IF(ISERROR(VLOOKUP($A$1083, 文字檔!G:H, 2, 0)),0,VLOOKUP($A$1083, 文字檔!G:H, 2, 0))</f>
        <v>-13000</v>
      </c>
      <c r="G1083" s="5">
        <f>IF(ISERROR(VLOOKUP($A$1083, 文字檔!I:J, 2, 0)),0,VLOOKUP($A$1083, 文字檔!I:J, 2, 0))</f>
        <v>-4100</v>
      </c>
      <c r="H1083" s="5">
        <f>IF(ISERROR(VLOOKUP($A$1083, 文字檔!K:L, 2, 0)),0,VLOOKUP($A$1083, 文字檔!K:L, 2, 0))</f>
        <v>9161.25</v>
      </c>
      <c r="I1083" s="5">
        <f>IF(ISERROR(VLOOKUP($A$1083, 文字檔!M:N, 2, 0)),0,VLOOKUP($A$1083, 文字檔!M:N, 2, 0))</f>
        <v>-7600</v>
      </c>
      <c r="J1083" s="5">
        <f>IF(ISERROR(VLOOKUP($A$1083, 文字檔!O:P, 2, 0)),0,VLOOKUP($A$1083, 文字檔!O:P, 2, 0))</f>
        <v>0</v>
      </c>
      <c r="K1083">
        <f>IF(ISERROR(VLOOKUP($A$1083, 文字檔!Q:R, 2, 0)),0,VLOOKUP($A$1083, 文字檔!Q:R, 2, 0))</f>
        <v>13000</v>
      </c>
      <c r="L1083">
        <f>IF(ISERROR(VLOOKUP($A$1083, 文字檔!S:T, 2, 0)),0,VLOOKUP($A$1083, 文字檔!S:T, 2, 0))</f>
        <v>0</v>
      </c>
      <c r="M1083">
        <f>IF(ISERROR(VLOOKUP($A$1083, 文字檔!U:V, 2, 0)),0,VLOOKUP($A$1083, 文字檔!U:V, 2, 0))</f>
        <v>-13000</v>
      </c>
      <c r="N1083">
        <f>IF(ISERROR(VLOOKUP($A$1083, 文字檔!W:X, 2, 0)),0,VLOOKUP($A$1083, 文字檔!W:X, 2, 0))</f>
        <v>-3900</v>
      </c>
      <c r="O1083">
        <f>IF(ISERROR(VLOOKUP($A$1083, 文字檔!Y:Z, 2, 0)),0,VLOOKUP($A$1083, 文字檔!Y:Z, 2, 0))</f>
        <v>-13200</v>
      </c>
      <c r="P1083">
        <f>IF(ISERROR(VLOOKUP($A$1083, 文字檔!AA:AB, 2, 0)),0,VLOOKUP($A$1083, 文字檔!AA:AB, 2, 0))</f>
        <v>0</v>
      </c>
    </row>
    <row r="1084" spans="1:16" ht="16.2">
      <c r="A1084" s="7">
        <v>44820</v>
      </c>
      <c r="B1084" s="5">
        <f>SUMPRODUCT($C$2:$P$2,$C$1084:$P$1084)</f>
        <v>6889.6100000000006</v>
      </c>
      <c r="C1084" s="5">
        <f>IF(ISERROR(VLOOKUP($A$1084, 文字檔!A:B, 2, 0)),0,VLOOKUP($A$1084, 文字檔!A:B, 2, 0))</f>
        <v>-9539.73</v>
      </c>
      <c r="D1084" s="5">
        <f>IF(ISERROR(VLOOKUP($A$1084, 文字檔!C:D, 2, 0)),0,VLOOKUP($A$1084, 文字檔!C:D, 2, 0))</f>
        <v>-3100</v>
      </c>
      <c r="E1084" s="5">
        <f>IF(ISERROR(VLOOKUP($A$1084, 文字檔!E:F, 2, 0)),0,VLOOKUP($A$1084, 文字檔!E:F, 2, 0))</f>
        <v>0</v>
      </c>
      <c r="F1084" s="5">
        <f>IF(ISERROR(VLOOKUP($A$1084, 文字檔!G:H, 2, 0)),0,VLOOKUP($A$1084, 文字檔!G:H, 2, 0))</f>
        <v>31800</v>
      </c>
      <c r="G1084" s="5">
        <f>IF(ISERROR(VLOOKUP($A$1084, 文字檔!I:J, 2, 0)),0,VLOOKUP($A$1084, 文字檔!I:J, 2, 0))</f>
        <v>5800</v>
      </c>
      <c r="H1084" s="5">
        <f>IF(ISERROR(VLOOKUP($A$1084, 文字檔!K:L, 2, 0)),0,VLOOKUP($A$1084, 文字檔!K:L, 2, 0))</f>
        <v>-4870.66</v>
      </c>
      <c r="I1084" s="5">
        <f>IF(ISERROR(VLOOKUP($A$1084, 文字檔!M:N, 2, 0)),0,VLOOKUP($A$1084, 文字檔!M:N, 2, 0))</f>
        <v>0</v>
      </c>
      <c r="J1084" s="5">
        <f>IF(ISERROR(VLOOKUP($A$1084, 文字檔!O:P, 2, 0)),0,VLOOKUP($A$1084, 文字檔!O:P, 2, 0))</f>
        <v>0</v>
      </c>
      <c r="K1084">
        <f>IF(ISERROR(VLOOKUP($A$1084, 文字檔!Q:R, 2, 0)),0,VLOOKUP($A$1084, 文字檔!Q:R, 2, 0))</f>
        <v>-31800</v>
      </c>
      <c r="L1084">
        <f>IF(ISERROR(VLOOKUP($A$1084, 文字檔!S:T, 2, 0)),0,VLOOKUP($A$1084, 文字檔!S:T, 2, 0))</f>
        <v>0</v>
      </c>
      <c r="M1084">
        <f>IF(ISERROR(VLOOKUP($A$1084, 文字檔!U:V, 2, 0)),0,VLOOKUP($A$1084, 文字檔!U:V, 2, 0))</f>
        <v>31800</v>
      </c>
      <c r="N1084">
        <f>IF(ISERROR(VLOOKUP($A$1084, 文字檔!W:X, 2, 0)),0,VLOOKUP($A$1084, 文字檔!W:X, 2, 0))</f>
        <v>-14700</v>
      </c>
      <c r="O1084">
        <f>IF(ISERROR(VLOOKUP($A$1084, 文字檔!Y:Z, 2, 0)),0,VLOOKUP($A$1084, 文字檔!Y:Z, 2, 0))</f>
        <v>3400</v>
      </c>
      <c r="P1084">
        <f>IF(ISERROR(VLOOKUP($A$1084, 文字檔!AA:AB, 2, 0)),0,VLOOKUP($A$1084, 文字檔!AA:AB, 2, 0))</f>
        <v>-1900</v>
      </c>
    </row>
    <row r="1085" spans="1:16" ht="16.2">
      <c r="A1085" s="7">
        <v>44821</v>
      </c>
      <c r="B1085" s="5">
        <f>SUMPRODUCT($C$2:$P$2,$C$1085:$P$1085)</f>
        <v>0</v>
      </c>
      <c r="C1085" s="5">
        <f>IF(ISERROR(VLOOKUP($A$1085, 文字檔!A:B, 2, 0)),0,VLOOKUP($A$1085, 文字檔!A:B, 2, 0))</f>
        <v>0</v>
      </c>
      <c r="D1085" s="5">
        <f>IF(ISERROR(VLOOKUP($A$1085, 文字檔!C:D, 2, 0)),0,VLOOKUP($A$1085, 文字檔!C:D, 2, 0))</f>
        <v>0</v>
      </c>
      <c r="E1085" s="5">
        <f>IF(ISERROR(VLOOKUP($A$1085, 文字檔!E:F, 2, 0)),0,VLOOKUP($A$1085, 文字檔!E:F, 2, 0))</f>
        <v>0</v>
      </c>
      <c r="F1085" s="5">
        <f>IF(ISERROR(VLOOKUP($A$1085, 文字檔!G:H, 2, 0)),0,VLOOKUP($A$1085, 文字檔!G:H, 2, 0))</f>
        <v>0</v>
      </c>
      <c r="G1085" s="5">
        <f>IF(ISERROR(VLOOKUP($A$1085, 文字檔!I:J, 2, 0)),0,VLOOKUP($A$1085, 文字檔!I:J, 2, 0))</f>
        <v>0</v>
      </c>
      <c r="H1085" s="5">
        <f>IF(ISERROR(VLOOKUP($A$1085, 文字檔!K:L, 2, 0)),0,VLOOKUP($A$1085, 文字檔!K:L, 2, 0))</f>
        <v>0</v>
      </c>
      <c r="I1085" s="5">
        <f>IF(ISERROR(VLOOKUP($A$1085, 文字檔!M:N, 2, 0)),0,VLOOKUP($A$1085, 文字檔!M:N, 2, 0))</f>
        <v>0</v>
      </c>
      <c r="J1085" s="5">
        <f>IF(ISERROR(VLOOKUP($A$1085, 文字檔!O:P, 2, 0)),0,VLOOKUP($A$1085, 文字檔!O:P, 2, 0))</f>
        <v>0</v>
      </c>
      <c r="K1085">
        <f>IF(ISERROR(VLOOKUP($A$1085, 文字檔!Q:R, 2, 0)),0,VLOOKUP($A$1085, 文字檔!Q:R, 2, 0))</f>
        <v>0</v>
      </c>
      <c r="L1085">
        <f>IF(ISERROR(VLOOKUP($A$1085, 文字檔!S:T, 2, 0)),0,VLOOKUP($A$1085, 文字檔!S:T, 2, 0))</f>
        <v>0</v>
      </c>
      <c r="M1085">
        <f>IF(ISERROR(VLOOKUP($A$1085, 文字檔!U:V, 2, 0)),0,VLOOKUP($A$1085, 文字檔!U:V, 2, 0))</f>
        <v>0</v>
      </c>
      <c r="N1085">
        <f>IF(ISERROR(VLOOKUP($A$1085, 文字檔!W:X, 2, 0)),0,VLOOKUP($A$1085, 文字檔!W:X, 2, 0))</f>
        <v>0</v>
      </c>
      <c r="O1085">
        <f>IF(ISERROR(VLOOKUP($A$1085, 文字檔!Y:Z, 2, 0)),0,VLOOKUP($A$1085, 文字檔!Y:Z, 2, 0))</f>
        <v>0</v>
      </c>
      <c r="P1085">
        <f>IF(ISERROR(VLOOKUP($A$1085, 文字檔!AA:AB, 2, 0)),0,VLOOKUP($A$1085, 文字檔!AA:AB, 2, 0))</f>
        <v>0</v>
      </c>
    </row>
    <row r="1086" spans="1:16" ht="16.2">
      <c r="A1086" s="7">
        <v>44822</v>
      </c>
      <c r="B1086" s="5">
        <f>SUMPRODUCT($C$2:$P$2,$C$1086:$P$1086)</f>
        <v>0</v>
      </c>
      <c r="C1086" s="5">
        <f>IF(ISERROR(VLOOKUP($A$1086, 文字檔!A:B, 2, 0)),0,VLOOKUP($A$1086, 文字檔!A:B, 2, 0))</f>
        <v>0</v>
      </c>
      <c r="D1086" s="5">
        <f>IF(ISERROR(VLOOKUP($A$1086, 文字檔!C:D, 2, 0)),0,VLOOKUP($A$1086, 文字檔!C:D, 2, 0))</f>
        <v>0</v>
      </c>
      <c r="E1086" s="5">
        <f>IF(ISERROR(VLOOKUP($A$1086, 文字檔!E:F, 2, 0)),0,VLOOKUP($A$1086, 文字檔!E:F, 2, 0))</f>
        <v>0</v>
      </c>
      <c r="F1086" s="5">
        <f>IF(ISERROR(VLOOKUP($A$1086, 文字檔!G:H, 2, 0)),0,VLOOKUP($A$1086, 文字檔!G:H, 2, 0))</f>
        <v>0</v>
      </c>
      <c r="G1086" s="5">
        <f>IF(ISERROR(VLOOKUP($A$1086, 文字檔!I:J, 2, 0)),0,VLOOKUP($A$1086, 文字檔!I:J, 2, 0))</f>
        <v>0</v>
      </c>
      <c r="H1086" s="5">
        <f>IF(ISERROR(VLOOKUP($A$1086, 文字檔!K:L, 2, 0)),0,VLOOKUP($A$1086, 文字檔!K:L, 2, 0))</f>
        <v>0</v>
      </c>
      <c r="I1086" s="5">
        <f>IF(ISERROR(VLOOKUP($A$1086, 文字檔!M:N, 2, 0)),0,VLOOKUP($A$1086, 文字檔!M:N, 2, 0))</f>
        <v>0</v>
      </c>
      <c r="J1086" s="5">
        <f>IF(ISERROR(VLOOKUP($A$1086, 文字檔!O:P, 2, 0)),0,VLOOKUP($A$1086, 文字檔!O:P, 2, 0))</f>
        <v>0</v>
      </c>
      <c r="K1086">
        <f>IF(ISERROR(VLOOKUP($A$1086, 文字檔!Q:R, 2, 0)),0,VLOOKUP($A$1086, 文字檔!Q:R, 2, 0))</f>
        <v>0</v>
      </c>
      <c r="L1086">
        <f>IF(ISERROR(VLOOKUP($A$1086, 文字檔!S:T, 2, 0)),0,VLOOKUP($A$1086, 文字檔!S:T, 2, 0))</f>
        <v>0</v>
      </c>
      <c r="M1086">
        <f>IF(ISERROR(VLOOKUP($A$1086, 文字檔!U:V, 2, 0)),0,VLOOKUP($A$1086, 文字檔!U:V, 2, 0))</f>
        <v>0</v>
      </c>
      <c r="N1086">
        <f>IF(ISERROR(VLOOKUP($A$1086, 文字檔!W:X, 2, 0)),0,VLOOKUP($A$1086, 文字檔!W:X, 2, 0))</f>
        <v>0</v>
      </c>
      <c r="O1086">
        <f>IF(ISERROR(VLOOKUP($A$1086, 文字檔!Y:Z, 2, 0)),0,VLOOKUP($A$1086, 文字檔!Y:Z, 2, 0))</f>
        <v>0</v>
      </c>
      <c r="P1086">
        <f>IF(ISERROR(VLOOKUP($A$1086, 文字檔!AA:AB, 2, 0)),0,VLOOKUP($A$1086, 文字檔!AA:AB, 2, 0))</f>
        <v>0</v>
      </c>
    </row>
    <row r="1087" spans="1:16" ht="16.2">
      <c r="A1087" s="7">
        <v>44823</v>
      </c>
      <c r="B1087" s="5">
        <f>SUMPRODUCT($C$2:$P$2,$C$1087:$P$1087)</f>
        <v>-42840.99</v>
      </c>
      <c r="C1087" s="5">
        <f>IF(ISERROR(VLOOKUP($A$1087, 文字檔!A:B, 2, 0)),0,VLOOKUP($A$1087, 文字檔!A:B, 2, 0))</f>
        <v>0</v>
      </c>
      <c r="D1087" s="5">
        <f>IF(ISERROR(VLOOKUP($A$1087, 文字檔!C:D, 2, 0)),0,VLOOKUP($A$1087, 文字檔!C:D, 2, 0))</f>
        <v>12600</v>
      </c>
      <c r="E1087" s="5">
        <f>IF(ISERROR(VLOOKUP($A$1087, 文字檔!E:F, 2, 0)),0,VLOOKUP($A$1087, 文字檔!E:F, 2, 0))</f>
        <v>0</v>
      </c>
      <c r="F1087" s="5">
        <f>IF(ISERROR(VLOOKUP($A$1087, 文字檔!G:H, 2, 0)),0,VLOOKUP($A$1087, 文字檔!G:H, 2, 0))</f>
        <v>12600</v>
      </c>
      <c r="G1087" s="5">
        <f>IF(ISERROR(VLOOKUP($A$1087, 文字檔!I:J, 2, 0)),0,VLOOKUP($A$1087, 文字檔!I:J, 2, 0))</f>
        <v>-900</v>
      </c>
      <c r="H1087" s="5">
        <f>IF(ISERROR(VLOOKUP($A$1087, 文字檔!K:L, 2, 0)),0,VLOOKUP($A$1087, 文字檔!K:L, 2, 0))</f>
        <v>3729.13</v>
      </c>
      <c r="I1087" s="5">
        <f>IF(ISERROR(VLOOKUP($A$1087, 文字檔!M:N, 2, 0)),0,VLOOKUP($A$1087, 文字檔!M:N, 2, 0))</f>
        <v>-21700</v>
      </c>
      <c r="J1087" s="5">
        <f>IF(ISERROR(VLOOKUP($A$1087, 文字檔!O:P, 2, 0)),0,VLOOKUP($A$1087, 文字檔!O:P, 2, 0))</f>
        <v>0</v>
      </c>
      <c r="K1087">
        <f>IF(ISERROR(VLOOKUP($A$1087, 文字檔!Q:R, 2, 0)),0,VLOOKUP($A$1087, 文字檔!Q:R, 2, 0))</f>
        <v>-12600</v>
      </c>
      <c r="L1087">
        <f>IF(ISERROR(VLOOKUP($A$1087, 文字檔!S:T, 2, 0)),0,VLOOKUP($A$1087, 文字檔!S:T, 2, 0))</f>
        <v>9529.8799999999992</v>
      </c>
      <c r="M1087">
        <f>IF(ISERROR(VLOOKUP($A$1087, 文字檔!U:V, 2, 0)),0,VLOOKUP($A$1087, 文字檔!U:V, 2, 0))</f>
        <v>12600</v>
      </c>
      <c r="N1087">
        <f>IF(ISERROR(VLOOKUP($A$1087, 文字檔!W:X, 2, 0)),0,VLOOKUP($A$1087, 文字檔!W:X, 2, 0))</f>
        <v>-14400</v>
      </c>
      <c r="O1087">
        <f>IF(ISERROR(VLOOKUP($A$1087, 文字檔!Y:Z, 2, 0)),0,VLOOKUP($A$1087, 文字檔!Y:Z, 2, 0))</f>
        <v>-30400</v>
      </c>
      <c r="P1087">
        <f>IF(ISERROR(VLOOKUP($A$1087, 文字檔!AA:AB, 2, 0)),0,VLOOKUP($A$1087, 文字檔!AA:AB, 2, 0))</f>
        <v>-13900</v>
      </c>
    </row>
    <row r="1088" spans="1:16" ht="16.2">
      <c r="A1088" s="7">
        <v>44824</v>
      </c>
      <c r="B1088" s="5">
        <f>SUMPRODUCT($C$2:$P$2,$C$1088:$P$1088)</f>
        <v>-100740.36</v>
      </c>
      <c r="C1088" s="5">
        <f>IF(ISERROR(VLOOKUP($A$1088, 文字檔!A:B, 2, 0)),0,VLOOKUP($A$1088, 文字檔!A:B, 2, 0))</f>
        <v>-3270.66</v>
      </c>
      <c r="D1088" s="5">
        <f>IF(ISERROR(VLOOKUP($A$1088, 文字檔!C:D, 2, 0)),0,VLOOKUP($A$1088, 文字檔!C:D, 2, 0))</f>
        <v>-20700</v>
      </c>
      <c r="E1088" s="5">
        <f>IF(ISERROR(VLOOKUP($A$1088, 文字檔!E:F, 2, 0)),0,VLOOKUP($A$1088, 文字檔!E:F, 2, 0))</f>
        <v>0</v>
      </c>
      <c r="F1088" s="5">
        <f>IF(ISERROR(VLOOKUP($A$1088, 文字檔!G:H, 2, 0)),0,VLOOKUP($A$1088, 文字檔!G:H, 2, 0))</f>
        <v>-28200</v>
      </c>
      <c r="G1088" s="5">
        <f>IF(ISERROR(VLOOKUP($A$1088, 文字檔!I:J, 2, 0)),0,VLOOKUP($A$1088, 文字檔!I:J, 2, 0))</f>
        <v>0</v>
      </c>
      <c r="H1088" s="5">
        <f>IF(ISERROR(VLOOKUP($A$1088, 文字檔!K:L, 2, 0)),0,VLOOKUP($A$1088, 文字檔!K:L, 2, 0))</f>
        <v>4730.3</v>
      </c>
      <c r="I1088" s="5">
        <f>IF(ISERROR(VLOOKUP($A$1088, 文字檔!M:N, 2, 0)),0,VLOOKUP($A$1088, 文字檔!M:N, 2, 0))</f>
        <v>-9500</v>
      </c>
      <c r="J1088" s="5">
        <f>IF(ISERROR(VLOOKUP($A$1088, 文字檔!O:P, 2, 0)),0,VLOOKUP($A$1088, 文字檔!O:P, 2, 0))</f>
        <v>0</v>
      </c>
      <c r="K1088">
        <f>IF(ISERROR(VLOOKUP($A$1088, 文字檔!Q:R, 2, 0)),0,VLOOKUP($A$1088, 文字檔!Q:R, 2, 0))</f>
        <v>28200</v>
      </c>
      <c r="L1088">
        <f>IF(ISERROR(VLOOKUP($A$1088, 文字檔!S:T, 2, 0)),0,VLOOKUP($A$1088, 文字檔!S:T, 2, 0))</f>
        <v>0</v>
      </c>
      <c r="M1088">
        <f>IF(ISERROR(VLOOKUP($A$1088, 文字檔!U:V, 2, 0)),0,VLOOKUP($A$1088, 文字檔!U:V, 2, 0))</f>
        <v>-28200</v>
      </c>
      <c r="N1088">
        <f>IF(ISERROR(VLOOKUP($A$1088, 文字檔!W:X, 2, 0)),0,VLOOKUP($A$1088, 文字檔!W:X, 2, 0))</f>
        <v>-11200</v>
      </c>
      <c r="O1088">
        <f>IF(ISERROR(VLOOKUP($A$1088, 文字檔!Y:Z, 2, 0)),0,VLOOKUP($A$1088, 文字檔!Y:Z, 2, 0))</f>
        <v>-32600</v>
      </c>
      <c r="P1088">
        <f>IF(ISERROR(VLOOKUP($A$1088, 文字檔!AA:AB, 2, 0)),0,VLOOKUP($A$1088, 文字檔!AA:AB, 2, 0))</f>
        <v>0</v>
      </c>
    </row>
    <row r="1089" spans="1:16" ht="16.2">
      <c r="A1089" s="7">
        <v>44825</v>
      </c>
      <c r="B1089" s="5">
        <f>SUMPRODUCT($C$2:$P$2,$C$1089:$P$1089)</f>
        <v>6334.6199999999953</v>
      </c>
      <c r="C1089" s="5">
        <f>IF(ISERROR(VLOOKUP($A$1089, 文字檔!A:B, 2, 0)),0,VLOOKUP($A$1089, 文字檔!A:B, 2, 0))</f>
        <v>0</v>
      </c>
      <c r="D1089" s="5">
        <f>IF(ISERROR(VLOOKUP($A$1089, 文字檔!C:D, 2, 0)),0,VLOOKUP($A$1089, 文字檔!C:D, 2, 0))</f>
        <v>0</v>
      </c>
      <c r="E1089" s="5">
        <f>IF(ISERROR(VLOOKUP($A$1089, 文字檔!E:F, 2, 0)),0,VLOOKUP($A$1089, 文字檔!E:F, 2, 0))</f>
        <v>0</v>
      </c>
      <c r="F1089" s="5">
        <f>IF(ISERROR(VLOOKUP($A$1089, 文字檔!G:H, 2, 0)),0,VLOOKUP($A$1089, 文字檔!G:H, 2, 0))</f>
        <v>31300</v>
      </c>
      <c r="G1089" s="5">
        <f>IF(ISERROR(VLOOKUP($A$1089, 文字檔!I:J, 2, 0)),0,VLOOKUP($A$1089, 文字檔!I:J, 2, 0))</f>
        <v>-14800</v>
      </c>
      <c r="H1089" s="5">
        <f>IF(ISERROR(VLOOKUP($A$1089, 文字檔!K:L, 2, 0)),0,VLOOKUP($A$1089, 文字檔!K:L, 2, 0))</f>
        <v>7534.62</v>
      </c>
      <c r="I1089" s="5">
        <f>IF(ISERROR(VLOOKUP($A$1089, 文字檔!M:N, 2, 0)),0,VLOOKUP($A$1089, 文字檔!M:N, 2, 0))</f>
        <v>11400</v>
      </c>
      <c r="J1089" s="5">
        <f>IF(ISERROR(VLOOKUP($A$1089, 文字檔!O:P, 2, 0)),0,VLOOKUP($A$1089, 文字檔!O:P, 2, 0))</f>
        <v>0</v>
      </c>
      <c r="K1089">
        <f>IF(ISERROR(VLOOKUP($A$1089, 文字檔!Q:R, 2, 0)),0,VLOOKUP($A$1089, 文字檔!Q:R, 2, 0))</f>
        <v>-32300</v>
      </c>
      <c r="L1089">
        <f>IF(ISERROR(VLOOKUP($A$1089, 文字檔!S:T, 2, 0)),0,VLOOKUP($A$1089, 文字檔!S:T, 2, 0))</f>
        <v>0</v>
      </c>
      <c r="M1089">
        <f>IF(ISERROR(VLOOKUP($A$1089, 文字檔!U:V, 2, 0)),0,VLOOKUP($A$1089, 文字檔!U:V, 2, 0))</f>
        <v>31300</v>
      </c>
      <c r="N1089">
        <f>IF(ISERROR(VLOOKUP($A$1089, 文字檔!W:X, 2, 0)),0,VLOOKUP($A$1089, 文字檔!W:X, 2, 0))</f>
        <v>-10400</v>
      </c>
      <c r="O1089">
        <f>IF(ISERROR(VLOOKUP($A$1089, 文字檔!Y:Z, 2, 0)),0,VLOOKUP($A$1089, 文字檔!Y:Z, 2, 0))</f>
        <v>-17700</v>
      </c>
      <c r="P1089">
        <f>IF(ISERROR(VLOOKUP($A$1089, 文字檔!AA:AB, 2, 0)),0,VLOOKUP($A$1089, 文字檔!AA:AB, 2, 0))</f>
        <v>0</v>
      </c>
    </row>
    <row r="1090" spans="1:16" ht="16.2">
      <c r="A1090" s="7">
        <v>44826</v>
      </c>
      <c r="B1090" s="5">
        <f>SUMPRODUCT($C$2:$P$2,$C$1090:$P$1090)</f>
        <v>-7004.880000000001</v>
      </c>
      <c r="C1090" s="5">
        <f>IF(ISERROR(VLOOKUP($A$1090, 文字檔!A:B, 2, 0)),0,VLOOKUP($A$1090, 文字檔!A:B, 2, 0))</f>
        <v>-13504.33</v>
      </c>
      <c r="D1090" s="5">
        <f>IF(ISERROR(VLOOKUP($A$1090, 文字檔!C:D, 2, 0)),0,VLOOKUP($A$1090, 文字檔!C:D, 2, 0))</f>
        <v>34800</v>
      </c>
      <c r="E1090" s="5">
        <f>IF(ISERROR(VLOOKUP($A$1090, 文字檔!E:F, 2, 0)),0,VLOOKUP($A$1090, 文字檔!E:F, 2, 0))</f>
        <v>0</v>
      </c>
      <c r="F1090" s="5">
        <f>IF(ISERROR(VLOOKUP($A$1090, 文字檔!G:H, 2, 0)),0,VLOOKUP($A$1090, 文字檔!G:H, 2, 0))</f>
        <v>0</v>
      </c>
      <c r="G1090" s="5">
        <f>IF(ISERROR(VLOOKUP($A$1090, 文字檔!I:J, 2, 0)),0,VLOOKUP($A$1090, 文字檔!I:J, 2, 0))</f>
        <v>0</v>
      </c>
      <c r="H1090" s="5">
        <f>IF(ISERROR(VLOOKUP($A$1090, 文字檔!K:L, 2, 0)),0,VLOOKUP($A$1090, 文字檔!K:L, 2, 0))</f>
        <v>949.23</v>
      </c>
      <c r="I1090" s="5">
        <f>IF(ISERROR(VLOOKUP($A$1090, 文字檔!M:N, 2, 0)),0,VLOOKUP($A$1090, 文字檔!M:N, 2, 0))</f>
        <v>0</v>
      </c>
      <c r="J1090" s="5">
        <f>IF(ISERROR(VLOOKUP($A$1090, 文字檔!O:P, 2, 0)),0,VLOOKUP($A$1090, 文字檔!O:P, 2, 0))</f>
        <v>-16849.78</v>
      </c>
      <c r="K1090">
        <f>IF(ISERROR(VLOOKUP($A$1090, 文字檔!Q:R, 2, 0)),0,VLOOKUP($A$1090, 文字檔!Q:R, 2, 0))</f>
        <v>0</v>
      </c>
      <c r="L1090">
        <f>IF(ISERROR(VLOOKUP($A$1090, 文字檔!S:T, 2, 0)),0,VLOOKUP($A$1090, 文字檔!S:T, 2, 0))</f>
        <v>0</v>
      </c>
      <c r="M1090">
        <f>IF(ISERROR(VLOOKUP($A$1090, 文字檔!U:V, 2, 0)),0,VLOOKUP($A$1090, 文字檔!U:V, 2, 0))</f>
        <v>0</v>
      </c>
      <c r="N1090">
        <f>IF(ISERROR(VLOOKUP($A$1090, 文字檔!W:X, 2, 0)),0,VLOOKUP($A$1090, 文字檔!W:X, 2, 0))</f>
        <v>-12400</v>
      </c>
      <c r="O1090">
        <f>IF(ISERROR(VLOOKUP($A$1090, 文字檔!Y:Z, 2, 0)),0,VLOOKUP($A$1090, 文字檔!Y:Z, 2, 0))</f>
        <v>0</v>
      </c>
      <c r="P1090">
        <f>IF(ISERROR(VLOOKUP($A$1090, 文字檔!AA:AB, 2, 0)),0,VLOOKUP($A$1090, 文字檔!AA:AB, 2, 0))</f>
        <v>0</v>
      </c>
    </row>
    <row r="1091" spans="1:16" ht="16.2">
      <c r="A1091" s="7">
        <v>44827</v>
      </c>
      <c r="B1091" s="5">
        <f>SUMPRODUCT($C$2:$P$2,$C$1091:$P$1091)</f>
        <v>29903.200000000001</v>
      </c>
      <c r="C1091" s="5">
        <f>IF(ISERROR(VLOOKUP($A$1091, 文字檔!A:B, 2, 0)),0,VLOOKUP($A$1091, 文字檔!A:B, 2, 0))</f>
        <v>-6496.8</v>
      </c>
      <c r="D1091" s="5">
        <f>IF(ISERROR(VLOOKUP($A$1091, 文字檔!C:D, 2, 0)),0,VLOOKUP($A$1091, 文字檔!C:D, 2, 0))</f>
        <v>0</v>
      </c>
      <c r="E1091" s="5">
        <f>IF(ISERROR(VLOOKUP($A$1091, 文字檔!E:F, 2, 0)),0,VLOOKUP($A$1091, 文字檔!E:F, 2, 0))</f>
        <v>0</v>
      </c>
      <c r="F1091" s="5">
        <f>IF(ISERROR(VLOOKUP($A$1091, 文字檔!G:H, 2, 0)),0,VLOOKUP($A$1091, 文字檔!G:H, 2, 0))</f>
        <v>0</v>
      </c>
      <c r="G1091" s="5">
        <f>IF(ISERROR(VLOOKUP($A$1091, 文字檔!I:J, 2, 0)),0,VLOOKUP($A$1091, 文字檔!I:J, 2, 0))</f>
        <v>0</v>
      </c>
      <c r="H1091" s="5">
        <f>IF(ISERROR(VLOOKUP($A$1091, 文字檔!K:L, 2, 0)),0,VLOOKUP($A$1091, 文字檔!K:L, 2, 0))</f>
        <v>0</v>
      </c>
      <c r="I1091" s="5">
        <f>IF(ISERROR(VLOOKUP($A$1091, 文字檔!M:N, 2, 0)),0,VLOOKUP($A$1091, 文字檔!M:N, 2, 0))</f>
        <v>0</v>
      </c>
      <c r="J1091" s="5">
        <f>IF(ISERROR(VLOOKUP($A$1091, 文字檔!O:P, 2, 0)),0,VLOOKUP($A$1091, 文字檔!O:P, 2, 0))</f>
        <v>0</v>
      </c>
      <c r="K1091">
        <f>IF(ISERROR(VLOOKUP($A$1091, 文字檔!Q:R, 2, 0)),0,VLOOKUP($A$1091, 文字檔!Q:R, 2, 0))</f>
        <v>0</v>
      </c>
      <c r="L1091">
        <f>IF(ISERROR(VLOOKUP($A$1091, 文字檔!S:T, 2, 0)),0,VLOOKUP($A$1091, 文字檔!S:T, 2, 0))</f>
        <v>0</v>
      </c>
      <c r="M1091">
        <f>IF(ISERROR(VLOOKUP($A$1091, 文字檔!U:V, 2, 0)),0,VLOOKUP($A$1091, 文字檔!U:V, 2, 0))</f>
        <v>0</v>
      </c>
      <c r="N1091">
        <f>IF(ISERROR(VLOOKUP($A$1091, 文字檔!W:X, 2, 0)),0,VLOOKUP($A$1091, 文字檔!W:X, 2, 0))</f>
        <v>8300</v>
      </c>
      <c r="O1091">
        <f>IF(ISERROR(VLOOKUP($A$1091, 文字檔!Y:Z, 2, 0)),0,VLOOKUP($A$1091, 文字檔!Y:Z, 2, 0))</f>
        <v>16800</v>
      </c>
      <c r="P1091">
        <f>IF(ISERROR(VLOOKUP($A$1091, 文字檔!AA:AB, 2, 0)),0,VLOOKUP($A$1091, 文字檔!AA:AB, 2, 0))</f>
        <v>11300</v>
      </c>
    </row>
    <row r="1092" spans="1:16" ht="16.2">
      <c r="A1092" s="7">
        <v>44828</v>
      </c>
      <c r="B1092" s="5">
        <f>SUMPRODUCT($C$2:$P$2,$C$1092:$P$1092)</f>
        <v>0</v>
      </c>
      <c r="C1092" s="5">
        <f>IF(ISERROR(VLOOKUP($A$1092, 文字檔!A:B, 2, 0)),0,VLOOKUP($A$1092, 文字檔!A:B, 2, 0))</f>
        <v>0</v>
      </c>
      <c r="D1092" s="5">
        <f>IF(ISERROR(VLOOKUP($A$1092, 文字檔!C:D, 2, 0)),0,VLOOKUP($A$1092, 文字檔!C:D, 2, 0))</f>
        <v>0</v>
      </c>
      <c r="E1092" s="5">
        <f>IF(ISERROR(VLOOKUP($A$1092, 文字檔!E:F, 2, 0)),0,VLOOKUP($A$1092, 文字檔!E:F, 2, 0))</f>
        <v>0</v>
      </c>
      <c r="F1092" s="5">
        <f>IF(ISERROR(VLOOKUP($A$1092, 文字檔!G:H, 2, 0)),0,VLOOKUP($A$1092, 文字檔!G:H, 2, 0))</f>
        <v>0</v>
      </c>
      <c r="G1092" s="5">
        <f>IF(ISERROR(VLOOKUP($A$1092, 文字檔!I:J, 2, 0)),0,VLOOKUP($A$1092, 文字檔!I:J, 2, 0))</f>
        <v>0</v>
      </c>
      <c r="H1092" s="5">
        <f>IF(ISERROR(VLOOKUP($A$1092, 文字檔!K:L, 2, 0)),0,VLOOKUP($A$1092, 文字檔!K:L, 2, 0))</f>
        <v>0</v>
      </c>
      <c r="I1092" s="5">
        <f>IF(ISERROR(VLOOKUP($A$1092, 文字檔!M:N, 2, 0)),0,VLOOKUP($A$1092, 文字檔!M:N, 2, 0))</f>
        <v>0</v>
      </c>
      <c r="J1092" s="5">
        <f>IF(ISERROR(VLOOKUP($A$1092, 文字檔!O:P, 2, 0)),0,VLOOKUP($A$1092, 文字檔!O:P, 2, 0))</f>
        <v>0</v>
      </c>
      <c r="K1092">
        <f>IF(ISERROR(VLOOKUP($A$1092, 文字檔!Q:R, 2, 0)),0,VLOOKUP($A$1092, 文字檔!Q:R, 2, 0))</f>
        <v>0</v>
      </c>
      <c r="L1092">
        <f>IF(ISERROR(VLOOKUP($A$1092, 文字檔!S:T, 2, 0)),0,VLOOKUP($A$1092, 文字檔!S:T, 2, 0))</f>
        <v>0</v>
      </c>
      <c r="M1092">
        <f>IF(ISERROR(VLOOKUP($A$1092, 文字檔!U:V, 2, 0)),0,VLOOKUP($A$1092, 文字檔!U:V, 2, 0))</f>
        <v>0</v>
      </c>
      <c r="N1092">
        <f>IF(ISERROR(VLOOKUP($A$1092, 文字檔!W:X, 2, 0)),0,VLOOKUP($A$1092, 文字檔!W:X, 2, 0))</f>
        <v>0</v>
      </c>
      <c r="O1092">
        <f>IF(ISERROR(VLOOKUP($A$1092, 文字檔!Y:Z, 2, 0)),0,VLOOKUP($A$1092, 文字檔!Y:Z, 2, 0))</f>
        <v>0</v>
      </c>
      <c r="P1092">
        <f>IF(ISERROR(VLOOKUP($A$1092, 文字檔!AA:AB, 2, 0)),0,VLOOKUP($A$1092, 文字檔!AA:AB, 2, 0))</f>
        <v>0</v>
      </c>
    </row>
    <row r="1093" spans="1:16" ht="16.2">
      <c r="A1093" s="7">
        <v>44829</v>
      </c>
      <c r="B1093" s="5">
        <f>SUMPRODUCT($C$2:$P$2,$C$1093:$P$1093)</f>
        <v>0</v>
      </c>
      <c r="C1093" s="5">
        <f>IF(ISERROR(VLOOKUP($A$1093, 文字檔!A:B, 2, 0)),0,VLOOKUP($A$1093, 文字檔!A:B, 2, 0))</f>
        <v>0</v>
      </c>
      <c r="D1093" s="5">
        <f>IF(ISERROR(VLOOKUP($A$1093, 文字檔!C:D, 2, 0)),0,VLOOKUP($A$1093, 文字檔!C:D, 2, 0))</f>
        <v>0</v>
      </c>
      <c r="E1093" s="5">
        <f>IF(ISERROR(VLOOKUP($A$1093, 文字檔!E:F, 2, 0)),0,VLOOKUP($A$1093, 文字檔!E:F, 2, 0))</f>
        <v>0</v>
      </c>
      <c r="F1093" s="5">
        <f>IF(ISERROR(VLOOKUP($A$1093, 文字檔!G:H, 2, 0)),0,VLOOKUP($A$1093, 文字檔!G:H, 2, 0))</f>
        <v>0</v>
      </c>
      <c r="G1093" s="5">
        <f>IF(ISERROR(VLOOKUP($A$1093, 文字檔!I:J, 2, 0)),0,VLOOKUP($A$1093, 文字檔!I:J, 2, 0))</f>
        <v>0</v>
      </c>
      <c r="H1093" s="5">
        <f>IF(ISERROR(VLOOKUP($A$1093, 文字檔!K:L, 2, 0)),0,VLOOKUP($A$1093, 文字檔!K:L, 2, 0))</f>
        <v>0</v>
      </c>
      <c r="I1093" s="5">
        <f>IF(ISERROR(VLOOKUP($A$1093, 文字檔!M:N, 2, 0)),0,VLOOKUP($A$1093, 文字檔!M:N, 2, 0))</f>
        <v>0</v>
      </c>
      <c r="J1093" s="5">
        <f>IF(ISERROR(VLOOKUP($A$1093, 文字檔!O:P, 2, 0)),0,VLOOKUP($A$1093, 文字檔!O:P, 2, 0))</f>
        <v>0</v>
      </c>
      <c r="K1093">
        <f>IF(ISERROR(VLOOKUP($A$1093, 文字檔!Q:R, 2, 0)),0,VLOOKUP($A$1093, 文字檔!Q:R, 2, 0))</f>
        <v>0</v>
      </c>
      <c r="L1093">
        <f>IF(ISERROR(VLOOKUP($A$1093, 文字檔!S:T, 2, 0)),0,VLOOKUP($A$1093, 文字檔!S:T, 2, 0))</f>
        <v>0</v>
      </c>
      <c r="M1093">
        <f>IF(ISERROR(VLOOKUP($A$1093, 文字檔!U:V, 2, 0)),0,VLOOKUP($A$1093, 文字檔!U:V, 2, 0))</f>
        <v>0</v>
      </c>
      <c r="N1093">
        <f>IF(ISERROR(VLOOKUP($A$1093, 文字檔!W:X, 2, 0)),0,VLOOKUP($A$1093, 文字檔!W:X, 2, 0))</f>
        <v>0</v>
      </c>
      <c r="O1093">
        <f>IF(ISERROR(VLOOKUP($A$1093, 文字檔!Y:Z, 2, 0)),0,VLOOKUP($A$1093, 文字檔!Y:Z, 2, 0))</f>
        <v>0</v>
      </c>
      <c r="P1093">
        <f>IF(ISERROR(VLOOKUP($A$1093, 文字檔!AA:AB, 2, 0)),0,VLOOKUP($A$1093, 文字檔!AA:AB, 2, 0))</f>
        <v>0</v>
      </c>
    </row>
    <row r="1094" spans="1:16" ht="16.2">
      <c r="A1094" s="7">
        <v>44830</v>
      </c>
      <c r="B1094" s="5">
        <f>SUMPRODUCT($C$2:$P$2,$C$1094:$P$1094)</f>
        <v>212277.65</v>
      </c>
      <c r="C1094" s="5">
        <f>IF(ISERROR(VLOOKUP($A$1094, 文字檔!A:B, 2, 0)),0,VLOOKUP($A$1094, 文字檔!A:B, 2, 0))</f>
        <v>5939.14</v>
      </c>
      <c r="D1094" s="5">
        <f>IF(ISERROR(VLOOKUP($A$1094, 文字檔!C:D, 2, 0)),0,VLOOKUP($A$1094, 文字檔!C:D, 2, 0))</f>
        <v>0</v>
      </c>
      <c r="E1094" s="5">
        <f>IF(ISERROR(VLOOKUP($A$1094, 文字檔!E:F, 2, 0)),0,VLOOKUP($A$1094, 文字檔!E:F, 2, 0))</f>
        <v>0</v>
      </c>
      <c r="F1094" s="5">
        <f>IF(ISERROR(VLOOKUP($A$1094, 文字檔!G:H, 2, 0)),0,VLOOKUP($A$1094, 文字檔!G:H, 2, 0))</f>
        <v>0</v>
      </c>
      <c r="G1094" s="5">
        <f>IF(ISERROR(VLOOKUP($A$1094, 文字檔!I:J, 2, 0)),0,VLOOKUP($A$1094, 文字檔!I:J, 2, 0))</f>
        <v>39700</v>
      </c>
      <c r="H1094" s="5">
        <f>IF(ISERROR(VLOOKUP($A$1094, 文字檔!K:L, 2, 0)),0,VLOOKUP($A$1094, 文字檔!K:L, 2, 0))</f>
        <v>966.63</v>
      </c>
      <c r="I1094" s="5">
        <f>IF(ISERROR(VLOOKUP($A$1094, 文字檔!M:N, 2, 0)),0,VLOOKUP($A$1094, 文字檔!M:N, 2, 0))</f>
        <v>0</v>
      </c>
      <c r="J1094" s="5">
        <f>IF(ISERROR(VLOOKUP($A$1094, 文字檔!O:P, 2, 0)),0,VLOOKUP($A$1094, 文字檔!O:P, 2, 0))</f>
        <v>0</v>
      </c>
      <c r="K1094">
        <f>IF(ISERROR(VLOOKUP($A$1094, 文字檔!Q:R, 2, 0)),0,VLOOKUP($A$1094, 文字檔!Q:R, 2, 0))</f>
        <v>0</v>
      </c>
      <c r="L1094">
        <f>IF(ISERROR(VLOOKUP($A$1094, 文字檔!S:T, 2, 0)),0,VLOOKUP($A$1094, 文字檔!S:T, 2, 0))</f>
        <v>12371.88</v>
      </c>
      <c r="M1094">
        <f>IF(ISERROR(VLOOKUP($A$1094, 文字檔!U:V, 2, 0)),0,VLOOKUP($A$1094, 文字檔!U:V, 2, 0))</f>
        <v>0</v>
      </c>
      <c r="N1094">
        <f>IF(ISERROR(VLOOKUP($A$1094, 文字檔!W:X, 2, 0)),0,VLOOKUP($A$1094, 文字檔!W:X, 2, 0))</f>
        <v>72200</v>
      </c>
      <c r="O1094">
        <f>IF(ISERROR(VLOOKUP($A$1094, 文字檔!Y:Z, 2, 0)),0,VLOOKUP($A$1094, 文字檔!Y:Z, 2, 0))</f>
        <v>23500</v>
      </c>
      <c r="P1094">
        <f>IF(ISERROR(VLOOKUP($A$1094, 文字檔!AA:AB, 2, 0)),0,VLOOKUP($A$1094, 文字檔!AA:AB, 2, 0))</f>
        <v>57600</v>
      </c>
    </row>
    <row r="1095" spans="1:16" ht="16.2">
      <c r="A1095" s="7">
        <v>44831</v>
      </c>
      <c r="B1095" s="5">
        <f>SUMPRODUCT($C$2:$P$2,$C$1095:$P$1095)</f>
        <v>-99727.97</v>
      </c>
      <c r="C1095" s="5">
        <f>IF(ISERROR(VLOOKUP($A$1095, 文字檔!A:B, 2, 0)),0,VLOOKUP($A$1095, 文字檔!A:B, 2, 0))</f>
        <v>0</v>
      </c>
      <c r="D1095" s="5">
        <f>IF(ISERROR(VLOOKUP($A$1095, 文字檔!C:D, 2, 0)),0,VLOOKUP($A$1095, 文字檔!C:D, 2, 0))</f>
        <v>0</v>
      </c>
      <c r="E1095" s="5">
        <f>IF(ISERROR(VLOOKUP($A$1095, 文字檔!E:F, 2, 0)),0,VLOOKUP($A$1095, 文字檔!E:F, 2, 0))</f>
        <v>0</v>
      </c>
      <c r="F1095" s="5">
        <f>IF(ISERROR(VLOOKUP($A$1095, 文字檔!G:H, 2, 0)),0,VLOOKUP($A$1095, 文字檔!G:H, 2, 0))</f>
        <v>0</v>
      </c>
      <c r="G1095" s="5">
        <f>IF(ISERROR(VLOOKUP($A$1095, 文字檔!I:J, 2, 0)),0,VLOOKUP($A$1095, 文字檔!I:J, 2, 0))</f>
        <v>-17100</v>
      </c>
      <c r="H1095" s="5">
        <f>IF(ISERROR(VLOOKUP($A$1095, 文字檔!K:L, 2, 0)),0,VLOOKUP($A$1095, 文字檔!K:L, 2, 0))</f>
        <v>0</v>
      </c>
      <c r="I1095" s="5">
        <f>IF(ISERROR(VLOOKUP($A$1095, 文字檔!M:N, 2, 0)),0,VLOOKUP($A$1095, 文字檔!M:N, 2, 0))</f>
        <v>0</v>
      </c>
      <c r="J1095" s="5">
        <f>IF(ISERROR(VLOOKUP($A$1095, 文字檔!O:P, 2, 0)),0,VLOOKUP($A$1095, 文字檔!O:P, 2, 0))</f>
        <v>0</v>
      </c>
      <c r="K1095">
        <f>IF(ISERROR(VLOOKUP($A$1095, 文字檔!Q:R, 2, 0)),0,VLOOKUP($A$1095, 文字檔!Q:R, 2, 0))</f>
        <v>0</v>
      </c>
      <c r="L1095">
        <f>IF(ISERROR(VLOOKUP($A$1095, 文字檔!S:T, 2, 0)),0,VLOOKUP($A$1095, 文字檔!S:T, 2, 0))</f>
        <v>-4627.97</v>
      </c>
      <c r="M1095">
        <f>IF(ISERROR(VLOOKUP($A$1095, 文字檔!U:V, 2, 0)),0,VLOOKUP($A$1095, 文字檔!U:V, 2, 0))</f>
        <v>0</v>
      </c>
      <c r="N1095">
        <f>IF(ISERROR(VLOOKUP($A$1095, 文字檔!W:X, 2, 0)),0,VLOOKUP($A$1095, 文字檔!W:X, 2, 0))</f>
        <v>-12000</v>
      </c>
      <c r="O1095">
        <f>IF(ISERROR(VLOOKUP($A$1095, 文字檔!Y:Z, 2, 0)),0,VLOOKUP($A$1095, 文字檔!Y:Z, 2, 0))</f>
        <v>-54000</v>
      </c>
      <c r="P1095">
        <f>IF(ISERROR(VLOOKUP($A$1095, 文字檔!AA:AB, 2, 0)),0,VLOOKUP($A$1095, 文字檔!AA:AB, 2, 0))</f>
        <v>-12000</v>
      </c>
    </row>
    <row r="1096" spans="1:16" ht="16.2">
      <c r="A1096" s="7">
        <v>44832</v>
      </c>
      <c r="B1096" s="5">
        <f>SUMPRODUCT($C$2:$P$2,$C$1096:$P$1096)</f>
        <v>130647.76999999999</v>
      </c>
      <c r="C1096" s="5">
        <f>IF(ISERROR(VLOOKUP($A$1096, 文字檔!A:B, 2, 0)),0,VLOOKUP($A$1096, 文字檔!A:B, 2, 0))</f>
        <v>29360.05</v>
      </c>
      <c r="D1096" s="5">
        <f>IF(ISERROR(VLOOKUP($A$1096, 文字檔!C:D, 2, 0)),0,VLOOKUP($A$1096, 文字檔!C:D, 2, 0))</f>
        <v>0</v>
      </c>
      <c r="E1096" s="5">
        <f>IF(ISERROR(VLOOKUP($A$1096, 文字檔!E:F, 2, 0)),0,VLOOKUP($A$1096, 文字檔!E:F, 2, 0))</f>
        <v>0</v>
      </c>
      <c r="F1096" s="5">
        <f>IF(ISERROR(VLOOKUP($A$1096, 文字檔!G:H, 2, 0)),0,VLOOKUP($A$1096, 文字檔!G:H, 2, 0))</f>
        <v>0</v>
      </c>
      <c r="G1096" s="5">
        <f>IF(ISERROR(VLOOKUP($A$1096, 文字檔!I:J, 2, 0)),0,VLOOKUP($A$1096, 文字檔!I:J, 2, 0))</f>
        <v>0</v>
      </c>
      <c r="H1096" s="5">
        <f>IF(ISERROR(VLOOKUP($A$1096, 文字檔!K:L, 2, 0)),0,VLOOKUP($A$1096, 文字檔!K:L, 2, 0))</f>
        <v>0</v>
      </c>
      <c r="I1096" s="5">
        <f>IF(ISERROR(VLOOKUP($A$1096, 文字檔!M:N, 2, 0)),0,VLOOKUP($A$1096, 文字檔!M:N, 2, 0))</f>
        <v>0</v>
      </c>
      <c r="J1096" s="5">
        <f>IF(ISERROR(VLOOKUP($A$1096, 文字檔!O:P, 2, 0)),0,VLOOKUP($A$1096, 文字檔!O:P, 2, 0))</f>
        <v>10387.719999999999</v>
      </c>
      <c r="K1096">
        <f>IF(ISERROR(VLOOKUP($A$1096, 文字檔!Q:R, 2, 0)),0,VLOOKUP($A$1096, 文字檔!Q:R, 2, 0))</f>
        <v>0</v>
      </c>
      <c r="L1096">
        <f>IF(ISERROR(VLOOKUP($A$1096, 文字檔!S:T, 2, 0)),0,VLOOKUP($A$1096, 文字檔!S:T, 2, 0))</f>
        <v>0</v>
      </c>
      <c r="M1096">
        <f>IF(ISERROR(VLOOKUP($A$1096, 文字檔!U:V, 2, 0)),0,VLOOKUP($A$1096, 文字檔!U:V, 2, 0))</f>
        <v>0</v>
      </c>
      <c r="N1096">
        <f>IF(ISERROR(VLOOKUP($A$1096, 文字檔!W:X, 2, 0)),0,VLOOKUP($A$1096, 文字檔!W:X, 2, 0))</f>
        <v>60600</v>
      </c>
      <c r="O1096">
        <f>IF(ISERROR(VLOOKUP($A$1096, 文字檔!Y:Z, 2, 0)),0,VLOOKUP($A$1096, 文字檔!Y:Z, 2, 0))</f>
        <v>-24800</v>
      </c>
      <c r="P1096">
        <f>IF(ISERROR(VLOOKUP($A$1096, 文字檔!AA:AB, 2, 0)),0,VLOOKUP($A$1096, 文字檔!AA:AB, 2, 0))</f>
        <v>55100</v>
      </c>
    </row>
    <row r="1097" spans="1:16" ht="16.2">
      <c r="A1097" s="7">
        <v>44833</v>
      </c>
      <c r="B1097" s="5">
        <f>SUMPRODUCT($C$2:$P$2,$C$1097:$P$1097)</f>
        <v>-26211.68</v>
      </c>
      <c r="C1097" s="5">
        <f>IF(ISERROR(VLOOKUP($A$1097, 文字檔!A:B, 2, 0)),0,VLOOKUP($A$1097, 文字檔!A:B, 2, 0))</f>
        <v>0</v>
      </c>
      <c r="D1097" s="5">
        <f>IF(ISERROR(VLOOKUP($A$1097, 文字檔!C:D, 2, 0)),0,VLOOKUP($A$1097, 文字檔!C:D, 2, 0))</f>
        <v>0</v>
      </c>
      <c r="E1097" s="5">
        <f>IF(ISERROR(VLOOKUP($A$1097, 文字檔!E:F, 2, 0)),0,VLOOKUP($A$1097, 文字檔!E:F, 2, 0))</f>
        <v>0</v>
      </c>
      <c r="F1097" s="5">
        <f>IF(ISERROR(VLOOKUP($A$1097, 文字檔!G:H, 2, 0)),0,VLOOKUP($A$1097, 文字檔!G:H, 2, 0))</f>
        <v>0</v>
      </c>
      <c r="G1097" s="5">
        <f>IF(ISERROR(VLOOKUP($A$1097, 文字檔!I:J, 2, 0)),0,VLOOKUP($A$1097, 文字檔!I:J, 2, 0))</f>
        <v>0</v>
      </c>
      <c r="H1097" s="5">
        <f>IF(ISERROR(VLOOKUP($A$1097, 文字檔!K:L, 2, 0)),0,VLOOKUP($A$1097, 文字檔!K:L, 2, 0))</f>
        <v>0</v>
      </c>
      <c r="I1097" s="5">
        <f>IF(ISERROR(VLOOKUP($A$1097, 文字檔!M:N, 2, 0)),0,VLOOKUP($A$1097, 文字檔!M:N, 2, 0))</f>
        <v>0</v>
      </c>
      <c r="J1097" s="5">
        <f>IF(ISERROR(VLOOKUP($A$1097, 文字檔!O:P, 2, 0)),0,VLOOKUP($A$1097, 文字檔!O:P, 2, 0))</f>
        <v>0</v>
      </c>
      <c r="K1097">
        <f>IF(ISERROR(VLOOKUP($A$1097, 文字檔!Q:R, 2, 0)),0,VLOOKUP($A$1097, 文字檔!Q:R, 2, 0))</f>
        <v>0</v>
      </c>
      <c r="L1097">
        <f>IF(ISERROR(VLOOKUP($A$1097, 文字檔!S:T, 2, 0)),0,VLOOKUP($A$1097, 文字檔!S:T, 2, 0))</f>
        <v>11188.32</v>
      </c>
      <c r="M1097">
        <f>IF(ISERROR(VLOOKUP($A$1097, 文字檔!U:V, 2, 0)),0,VLOOKUP($A$1097, 文字檔!U:V, 2, 0))</f>
        <v>0</v>
      </c>
      <c r="N1097">
        <f>IF(ISERROR(VLOOKUP($A$1097, 文字檔!W:X, 2, 0)),0,VLOOKUP($A$1097, 文字檔!W:X, 2, 0))</f>
        <v>-1800</v>
      </c>
      <c r="O1097">
        <f>IF(ISERROR(VLOOKUP($A$1097, 文字檔!Y:Z, 2, 0)),0,VLOOKUP($A$1097, 文字檔!Y:Z, 2, 0))</f>
        <v>-35600</v>
      </c>
      <c r="P1097">
        <f>IF(ISERROR(VLOOKUP($A$1097, 文字檔!AA:AB, 2, 0)),0,VLOOKUP($A$1097, 文字檔!AA:AB, 2, 0))</f>
        <v>0</v>
      </c>
    </row>
    <row r="1098" spans="1:16" ht="16.2">
      <c r="A1098" s="7">
        <v>44834</v>
      </c>
      <c r="B1098" s="5">
        <f>SUMPRODUCT($C$2:$P$2,$C$1098:$P$1098)</f>
        <v>24097.380000000005</v>
      </c>
      <c r="C1098" s="5">
        <f>IF(ISERROR(VLOOKUP($A$1098, 文字檔!A:B, 2, 0)),0,VLOOKUP($A$1098, 文字檔!A:B, 2, 0))</f>
        <v>12996.27</v>
      </c>
      <c r="D1098" s="5">
        <f>IF(ISERROR(VLOOKUP($A$1098, 文字檔!C:D, 2, 0)),0,VLOOKUP($A$1098, 文字檔!C:D, 2, 0))</f>
        <v>0</v>
      </c>
      <c r="E1098" s="5">
        <f>IF(ISERROR(VLOOKUP($A$1098, 文字檔!E:F, 2, 0)),0,VLOOKUP($A$1098, 文字檔!E:F, 2, 0))</f>
        <v>0</v>
      </c>
      <c r="F1098" s="5">
        <f>IF(ISERROR(VLOOKUP($A$1098, 文字檔!G:H, 2, 0)),0,VLOOKUP($A$1098, 文字檔!G:H, 2, 0))</f>
        <v>0</v>
      </c>
      <c r="G1098" s="5">
        <f>IF(ISERROR(VLOOKUP($A$1098, 文字檔!I:J, 2, 0)),0,VLOOKUP($A$1098, 文字檔!I:J, 2, 0))</f>
        <v>11800</v>
      </c>
      <c r="H1098" s="5">
        <f>IF(ISERROR(VLOOKUP($A$1098, 文字檔!K:L, 2, 0)),0,VLOOKUP($A$1098, 文字檔!K:L, 2, 0))</f>
        <v>5601.11</v>
      </c>
      <c r="I1098" s="5">
        <f>IF(ISERROR(VLOOKUP($A$1098, 文字檔!M:N, 2, 0)),0,VLOOKUP($A$1098, 文字檔!M:N, 2, 0))</f>
        <v>0</v>
      </c>
      <c r="J1098" s="5">
        <f>IF(ISERROR(VLOOKUP($A$1098, 文字檔!O:P, 2, 0)),0,VLOOKUP($A$1098, 文字檔!O:P, 2, 0))</f>
        <v>0</v>
      </c>
      <c r="K1098">
        <f>IF(ISERROR(VLOOKUP($A$1098, 文字檔!Q:R, 2, 0)),0,VLOOKUP($A$1098, 文字檔!Q:R, 2, 0))</f>
        <v>0</v>
      </c>
      <c r="L1098">
        <f>IF(ISERROR(VLOOKUP($A$1098, 文字檔!S:T, 2, 0)),0,VLOOKUP($A$1098, 文字檔!S:T, 2, 0))</f>
        <v>0</v>
      </c>
      <c r="M1098">
        <f>IF(ISERROR(VLOOKUP($A$1098, 文字檔!U:V, 2, 0)),0,VLOOKUP($A$1098, 文字檔!U:V, 2, 0))</f>
        <v>0</v>
      </c>
      <c r="N1098">
        <f>IF(ISERROR(VLOOKUP($A$1098, 文字檔!W:X, 2, 0)),0,VLOOKUP($A$1098, 文字檔!W:X, 2, 0))</f>
        <v>25800</v>
      </c>
      <c r="O1098">
        <f>IF(ISERROR(VLOOKUP($A$1098, 文字檔!Y:Z, 2, 0)),0,VLOOKUP($A$1098, 文字檔!Y:Z, 2, 0))</f>
        <v>-32100</v>
      </c>
      <c r="P1098">
        <f>IF(ISERROR(VLOOKUP($A$1098, 文字檔!AA:AB, 2, 0)),0,VLOOKUP($A$1098, 文字檔!AA:AB, 2, 0))</f>
        <v>0</v>
      </c>
    </row>
    <row r="1099" spans="1:16" ht="16.2">
      <c r="A1099" s="7">
        <v>44835</v>
      </c>
      <c r="B1099" s="5">
        <f>SUMPRODUCT($C$2:$P$2,$C$1099:$P$1099)</f>
        <v>0</v>
      </c>
      <c r="C1099" s="5">
        <f>IF(ISERROR(VLOOKUP($A$1099, 文字檔!A:B, 2, 0)),0,VLOOKUP($A$1099, 文字檔!A:B, 2, 0))</f>
        <v>0</v>
      </c>
      <c r="D1099" s="5">
        <f>IF(ISERROR(VLOOKUP($A$1099, 文字檔!C:D, 2, 0)),0,VLOOKUP($A$1099, 文字檔!C:D, 2, 0))</f>
        <v>0</v>
      </c>
      <c r="E1099" s="5">
        <f>IF(ISERROR(VLOOKUP($A$1099, 文字檔!E:F, 2, 0)),0,VLOOKUP($A$1099, 文字檔!E:F, 2, 0))</f>
        <v>0</v>
      </c>
      <c r="F1099" s="5">
        <f>IF(ISERROR(VLOOKUP($A$1099, 文字檔!G:H, 2, 0)),0,VLOOKUP($A$1099, 文字檔!G:H, 2, 0))</f>
        <v>0</v>
      </c>
      <c r="G1099" s="5">
        <f>IF(ISERROR(VLOOKUP($A$1099, 文字檔!I:J, 2, 0)),0,VLOOKUP($A$1099, 文字檔!I:J, 2, 0))</f>
        <v>0</v>
      </c>
      <c r="H1099" s="5">
        <f>IF(ISERROR(VLOOKUP($A$1099, 文字檔!K:L, 2, 0)),0,VLOOKUP($A$1099, 文字檔!K:L, 2, 0))</f>
        <v>0</v>
      </c>
      <c r="I1099" s="5">
        <f>IF(ISERROR(VLOOKUP($A$1099, 文字檔!M:N, 2, 0)),0,VLOOKUP($A$1099, 文字檔!M:N, 2, 0))</f>
        <v>0</v>
      </c>
      <c r="J1099" s="5">
        <f>IF(ISERROR(VLOOKUP($A$1099, 文字檔!O:P, 2, 0)),0,VLOOKUP($A$1099, 文字檔!O:P, 2, 0))</f>
        <v>0</v>
      </c>
      <c r="K1099">
        <f>IF(ISERROR(VLOOKUP($A$1099, 文字檔!Q:R, 2, 0)),0,VLOOKUP($A$1099, 文字檔!Q:R, 2, 0))</f>
        <v>0</v>
      </c>
      <c r="L1099">
        <f>IF(ISERROR(VLOOKUP($A$1099, 文字檔!S:T, 2, 0)),0,VLOOKUP($A$1099, 文字檔!S:T, 2, 0))</f>
        <v>0</v>
      </c>
      <c r="M1099">
        <f>IF(ISERROR(VLOOKUP($A$1099, 文字檔!U:V, 2, 0)),0,VLOOKUP($A$1099, 文字檔!U:V, 2, 0))</f>
        <v>0</v>
      </c>
      <c r="N1099">
        <f>IF(ISERROR(VLOOKUP($A$1099, 文字檔!W:X, 2, 0)),0,VLOOKUP($A$1099, 文字檔!W:X, 2, 0))</f>
        <v>0</v>
      </c>
      <c r="O1099">
        <f>IF(ISERROR(VLOOKUP($A$1099, 文字檔!Y:Z, 2, 0)),0,VLOOKUP($A$1099, 文字檔!Y:Z, 2, 0))</f>
        <v>0</v>
      </c>
      <c r="P1099">
        <f>IF(ISERROR(VLOOKUP($A$1099, 文字檔!AA:AB, 2, 0)),0,VLOOKUP($A$1099, 文字檔!AA:AB, 2, 0))</f>
        <v>0</v>
      </c>
    </row>
    <row r="1100" spans="1:16" ht="16.2">
      <c r="A1100" s="7">
        <v>44836</v>
      </c>
      <c r="B1100" s="5">
        <f>SUMPRODUCT($C$2:$P$2,$C$1100:$P$1100)</f>
        <v>0</v>
      </c>
      <c r="C1100" s="5">
        <f>IF(ISERROR(VLOOKUP($A$1100, 文字檔!A:B, 2, 0)),0,VLOOKUP($A$1100, 文字檔!A:B, 2, 0))</f>
        <v>0</v>
      </c>
      <c r="D1100" s="5">
        <f>IF(ISERROR(VLOOKUP($A$1100, 文字檔!C:D, 2, 0)),0,VLOOKUP($A$1100, 文字檔!C:D, 2, 0))</f>
        <v>0</v>
      </c>
      <c r="E1100" s="5">
        <f>IF(ISERROR(VLOOKUP($A$1100, 文字檔!E:F, 2, 0)),0,VLOOKUP($A$1100, 文字檔!E:F, 2, 0))</f>
        <v>0</v>
      </c>
      <c r="F1100" s="5">
        <f>IF(ISERROR(VLOOKUP($A$1100, 文字檔!G:H, 2, 0)),0,VLOOKUP($A$1100, 文字檔!G:H, 2, 0))</f>
        <v>0</v>
      </c>
      <c r="G1100" s="5">
        <f>IF(ISERROR(VLOOKUP($A$1100, 文字檔!I:J, 2, 0)),0,VLOOKUP($A$1100, 文字檔!I:J, 2, 0))</f>
        <v>0</v>
      </c>
      <c r="H1100" s="5">
        <f>IF(ISERROR(VLOOKUP($A$1100, 文字檔!K:L, 2, 0)),0,VLOOKUP($A$1100, 文字檔!K:L, 2, 0))</f>
        <v>0</v>
      </c>
      <c r="I1100" s="5">
        <f>IF(ISERROR(VLOOKUP($A$1100, 文字檔!M:N, 2, 0)),0,VLOOKUP($A$1100, 文字檔!M:N, 2, 0))</f>
        <v>0</v>
      </c>
      <c r="J1100" s="5">
        <f>IF(ISERROR(VLOOKUP($A$1100, 文字檔!O:P, 2, 0)),0,VLOOKUP($A$1100, 文字檔!O:P, 2, 0))</f>
        <v>0</v>
      </c>
      <c r="K1100">
        <f>IF(ISERROR(VLOOKUP($A$1100, 文字檔!Q:R, 2, 0)),0,VLOOKUP($A$1100, 文字檔!Q:R, 2, 0))</f>
        <v>0</v>
      </c>
      <c r="L1100">
        <f>IF(ISERROR(VLOOKUP($A$1100, 文字檔!S:T, 2, 0)),0,VLOOKUP($A$1100, 文字檔!S:T, 2, 0))</f>
        <v>0</v>
      </c>
      <c r="M1100">
        <f>IF(ISERROR(VLOOKUP($A$1100, 文字檔!U:V, 2, 0)),0,VLOOKUP($A$1100, 文字檔!U:V, 2, 0))</f>
        <v>0</v>
      </c>
      <c r="N1100">
        <f>IF(ISERROR(VLOOKUP($A$1100, 文字檔!W:X, 2, 0)),0,VLOOKUP($A$1100, 文字檔!W:X, 2, 0))</f>
        <v>0</v>
      </c>
      <c r="O1100">
        <f>IF(ISERROR(VLOOKUP($A$1100, 文字檔!Y:Z, 2, 0)),0,VLOOKUP($A$1100, 文字檔!Y:Z, 2, 0))</f>
        <v>0</v>
      </c>
      <c r="P1100">
        <f>IF(ISERROR(VLOOKUP($A$1100, 文字檔!AA:AB, 2, 0)),0,VLOOKUP($A$1100, 文字檔!AA:AB, 2, 0))</f>
        <v>0</v>
      </c>
    </row>
    <row r="1101" spans="1:16" ht="16.2">
      <c r="A1101" s="7">
        <v>44837</v>
      </c>
      <c r="B1101" s="5">
        <f>SUMPRODUCT($C$2:$P$2,$C$1101:$P$1101)</f>
        <v>-65793.47</v>
      </c>
      <c r="C1101" s="5">
        <f>IF(ISERROR(VLOOKUP($A$1101, 文字檔!A:B, 2, 0)),0,VLOOKUP($A$1101, 文字檔!A:B, 2, 0))</f>
        <v>-997.13</v>
      </c>
      <c r="D1101" s="5">
        <f>IF(ISERROR(VLOOKUP($A$1101, 文字檔!C:D, 2, 0)),0,VLOOKUP($A$1101, 文字檔!C:D, 2, 0))</f>
        <v>0</v>
      </c>
      <c r="E1101" s="5">
        <f>IF(ISERROR(VLOOKUP($A$1101, 文字檔!E:F, 2, 0)),0,VLOOKUP($A$1101, 文字檔!E:F, 2, 0))</f>
        <v>0</v>
      </c>
      <c r="F1101" s="5">
        <f>IF(ISERROR(VLOOKUP($A$1101, 文字檔!G:H, 2, 0)),0,VLOOKUP($A$1101, 文字檔!G:H, 2, 0))</f>
        <v>0</v>
      </c>
      <c r="G1101" s="5">
        <f>IF(ISERROR(VLOOKUP($A$1101, 文字檔!I:J, 2, 0)),0,VLOOKUP($A$1101, 文字檔!I:J, 2, 0))</f>
        <v>-31600</v>
      </c>
      <c r="H1101" s="5">
        <f>IF(ISERROR(VLOOKUP($A$1101, 文字檔!K:L, 2, 0)),0,VLOOKUP($A$1101, 文字檔!K:L, 2, 0))</f>
        <v>-23396.34</v>
      </c>
      <c r="I1101" s="5">
        <f>IF(ISERROR(VLOOKUP($A$1101, 文字檔!M:N, 2, 0)),0,VLOOKUP($A$1101, 文字檔!M:N, 2, 0))</f>
        <v>-8100</v>
      </c>
      <c r="J1101" s="5">
        <f>IF(ISERROR(VLOOKUP($A$1101, 文字檔!O:P, 2, 0)),0,VLOOKUP($A$1101, 文字檔!O:P, 2, 0))</f>
        <v>0</v>
      </c>
      <c r="K1101">
        <f>IF(ISERROR(VLOOKUP($A$1101, 文字檔!Q:R, 2, 0)),0,VLOOKUP($A$1101, 文字檔!Q:R, 2, 0))</f>
        <v>0</v>
      </c>
      <c r="L1101">
        <f>IF(ISERROR(VLOOKUP($A$1101, 文字檔!S:T, 2, 0)),0,VLOOKUP($A$1101, 文字檔!S:T, 2, 0))</f>
        <v>0</v>
      </c>
      <c r="M1101">
        <f>IF(ISERROR(VLOOKUP($A$1101, 文字檔!U:V, 2, 0)),0,VLOOKUP($A$1101, 文字檔!U:V, 2, 0))</f>
        <v>0</v>
      </c>
      <c r="N1101">
        <f>IF(ISERROR(VLOOKUP($A$1101, 文字檔!W:X, 2, 0)),0,VLOOKUP($A$1101, 文字檔!W:X, 2, 0))</f>
        <v>-1700</v>
      </c>
      <c r="O1101">
        <f>IF(ISERROR(VLOOKUP($A$1101, 文字檔!Y:Z, 2, 0)),0,VLOOKUP($A$1101, 文字檔!Y:Z, 2, 0))</f>
        <v>0</v>
      </c>
      <c r="P1101">
        <f>IF(ISERROR(VLOOKUP($A$1101, 文字檔!AA:AB, 2, 0)),0,VLOOKUP($A$1101, 文字檔!AA:AB, 2, 0))</f>
        <v>0</v>
      </c>
    </row>
    <row r="1102" spans="1:16" ht="16.2">
      <c r="A1102" s="7">
        <v>44838</v>
      </c>
      <c r="B1102" s="5">
        <f>SUMPRODUCT($C$2:$P$2,$C$1102:$P$1102)</f>
        <v>-3067.880000000001</v>
      </c>
      <c r="C1102" s="5">
        <f>IF(ISERROR(VLOOKUP($A$1102, 文字檔!A:B, 2, 0)),0,VLOOKUP($A$1102, 文字檔!A:B, 2, 0))</f>
        <v>-2829.54</v>
      </c>
      <c r="D1102" s="5">
        <f>IF(ISERROR(VLOOKUP($A$1102, 文字檔!C:D, 2, 0)),0,VLOOKUP($A$1102, 文字檔!C:D, 2, 0))</f>
        <v>0</v>
      </c>
      <c r="E1102" s="5">
        <f>IF(ISERROR(VLOOKUP($A$1102, 文字檔!E:F, 2, 0)),0,VLOOKUP($A$1102, 文字檔!E:F, 2, 0))</f>
        <v>0</v>
      </c>
      <c r="F1102" s="5">
        <f>IF(ISERROR(VLOOKUP($A$1102, 文字檔!G:H, 2, 0)),0,VLOOKUP($A$1102, 文字檔!G:H, 2, 0))</f>
        <v>0</v>
      </c>
      <c r="G1102" s="5">
        <f>IF(ISERROR(VLOOKUP($A$1102, 文字檔!I:J, 2, 0)),0,VLOOKUP($A$1102, 文字檔!I:J, 2, 0))</f>
        <v>0</v>
      </c>
      <c r="H1102" s="5">
        <f>IF(ISERROR(VLOOKUP($A$1102, 文字檔!K:L, 2, 0)),0,VLOOKUP($A$1102, 文字檔!K:L, 2, 0))</f>
        <v>-15412.91</v>
      </c>
      <c r="I1102" s="5">
        <f>IF(ISERROR(VLOOKUP($A$1102, 文字檔!M:N, 2, 0)),0,VLOOKUP($A$1102, 文字檔!M:N, 2, 0))</f>
        <v>26400</v>
      </c>
      <c r="J1102" s="5">
        <f>IF(ISERROR(VLOOKUP($A$1102, 文字檔!O:P, 2, 0)),0,VLOOKUP($A$1102, 文字檔!O:P, 2, 0))</f>
        <v>-16812.7</v>
      </c>
      <c r="K1102">
        <f>IF(ISERROR(VLOOKUP($A$1102, 文字檔!Q:R, 2, 0)),0,VLOOKUP($A$1102, 文字檔!Q:R, 2, 0))</f>
        <v>0</v>
      </c>
      <c r="L1102">
        <f>IF(ISERROR(VLOOKUP($A$1102, 文字檔!S:T, 2, 0)),0,VLOOKUP($A$1102, 文字檔!S:T, 2, 0))</f>
        <v>-20212.73</v>
      </c>
      <c r="M1102">
        <f>IF(ISERROR(VLOOKUP($A$1102, 文字檔!U:V, 2, 0)),0,VLOOKUP($A$1102, 文字檔!U:V, 2, 0))</f>
        <v>0</v>
      </c>
      <c r="N1102">
        <f>IF(ISERROR(VLOOKUP($A$1102, 文字檔!W:X, 2, 0)),0,VLOOKUP($A$1102, 文字檔!W:X, 2, 0))</f>
        <v>0</v>
      </c>
      <c r="O1102">
        <f>IF(ISERROR(VLOOKUP($A$1102, 文字檔!Y:Z, 2, 0)),0,VLOOKUP($A$1102, 文字檔!Y:Z, 2, 0))</f>
        <v>28100</v>
      </c>
      <c r="P1102">
        <f>IF(ISERROR(VLOOKUP($A$1102, 文字檔!AA:AB, 2, 0)),0,VLOOKUP($A$1102, 文字檔!AA:AB, 2, 0))</f>
        <v>-2300</v>
      </c>
    </row>
    <row r="1103" spans="1:16" ht="16.2">
      <c r="A1103" s="7">
        <v>44839</v>
      </c>
      <c r="B1103" s="5">
        <f>SUMPRODUCT($C$2:$P$2,$C$1103:$P$1103)</f>
        <v>150040.25</v>
      </c>
      <c r="C1103" s="5">
        <f>IF(ISERROR(VLOOKUP($A$1103, 文字檔!A:B, 2, 0)),0,VLOOKUP($A$1103, 文字檔!A:B, 2, 0))</f>
        <v>2940.25</v>
      </c>
      <c r="D1103" s="5">
        <f>IF(ISERROR(VLOOKUP($A$1103, 文字檔!C:D, 2, 0)),0,VLOOKUP($A$1103, 文字檔!C:D, 2, 0))</f>
        <v>26400</v>
      </c>
      <c r="E1103" s="5">
        <f>IF(ISERROR(VLOOKUP($A$1103, 文字檔!E:F, 2, 0)),0,VLOOKUP($A$1103, 文字檔!E:F, 2, 0))</f>
        <v>0</v>
      </c>
      <c r="F1103" s="5">
        <f>IF(ISERROR(VLOOKUP($A$1103, 文字檔!G:H, 2, 0)),0,VLOOKUP($A$1103, 文字檔!G:H, 2, 0))</f>
        <v>0</v>
      </c>
      <c r="G1103" s="5">
        <f>IF(ISERROR(VLOOKUP($A$1103, 文字檔!I:J, 2, 0)),0,VLOOKUP($A$1103, 文字檔!I:J, 2, 0))</f>
        <v>-3400</v>
      </c>
      <c r="H1103" s="5">
        <f>IF(ISERROR(VLOOKUP($A$1103, 文字檔!K:L, 2, 0)),0,VLOOKUP($A$1103, 文字檔!K:L, 2, 0))</f>
        <v>0</v>
      </c>
      <c r="I1103" s="5">
        <f>IF(ISERROR(VLOOKUP($A$1103, 文字檔!M:N, 2, 0)),0,VLOOKUP($A$1103, 文字檔!M:N, 2, 0))</f>
        <v>44600</v>
      </c>
      <c r="J1103" s="5">
        <f>IF(ISERROR(VLOOKUP($A$1103, 文字檔!O:P, 2, 0)),0,VLOOKUP($A$1103, 文字檔!O:P, 2, 0))</f>
        <v>0</v>
      </c>
      <c r="K1103">
        <f>IF(ISERROR(VLOOKUP($A$1103, 文字檔!Q:R, 2, 0)),0,VLOOKUP($A$1103, 文字檔!Q:R, 2, 0))</f>
        <v>0</v>
      </c>
      <c r="L1103">
        <f>IF(ISERROR(VLOOKUP($A$1103, 文字檔!S:T, 2, 0)),0,VLOOKUP($A$1103, 文字檔!S:T, 2, 0))</f>
        <v>0</v>
      </c>
      <c r="M1103">
        <f>IF(ISERROR(VLOOKUP($A$1103, 文字檔!U:V, 2, 0)),0,VLOOKUP($A$1103, 文字檔!U:V, 2, 0))</f>
        <v>10900</v>
      </c>
      <c r="N1103">
        <f>IF(ISERROR(VLOOKUP($A$1103, 文字檔!W:X, 2, 0)),0,VLOOKUP($A$1103, 文字檔!W:X, 2, 0))</f>
        <v>0</v>
      </c>
      <c r="O1103">
        <f>IF(ISERROR(VLOOKUP($A$1103, 文字檔!Y:Z, 2, 0)),0,VLOOKUP($A$1103, 文字檔!Y:Z, 2, 0))</f>
        <v>24000</v>
      </c>
      <c r="P1103">
        <f>IF(ISERROR(VLOOKUP($A$1103, 文字檔!AA:AB, 2, 0)),0,VLOOKUP($A$1103, 文字檔!AA:AB, 2, 0))</f>
        <v>44600</v>
      </c>
    </row>
    <row r="1104" spans="1:16" ht="16.2">
      <c r="A1104" s="7">
        <v>44840</v>
      </c>
      <c r="B1104" s="5">
        <f>SUMPRODUCT($C$2:$P$2,$C$1104:$P$1104)</f>
        <v>-45332.29</v>
      </c>
      <c r="C1104" s="5">
        <f>IF(ISERROR(VLOOKUP($A$1104, 文字檔!A:B, 2, 0)),0,VLOOKUP($A$1104, 文字檔!A:B, 2, 0))</f>
        <v>0</v>
      </c>
      <c r="D1104" s="5">
        <f>IF(ISERROR(VLOOKUP($A$1104, 文字檔!C:D, 2, 0)),0,VLOOKUP($A$1104, 文字檔!C:D, 2, 0))</f>
        <v>0</v>
      </c>
      <c r="E1104" s="5">
        <f>IF(ISERROR(VLOOKUP($A$1104, 文字檔!E:F, 2, 0)),0,VLOOKUP($A$1104, 文字檔!E:F, 2, 0))</f>
        <v>0</v>
      </c>
      <c r="F1104" s="5">
        <f>IF(ISERROR(VLOOKUP($A$1104, 文字檔!G:H, 2, 0)),0,VLOOKUP($A$1104, 文字檔!G:H, 2, 0))</f>
        <v>0</v>
      </c>
      <c r="G1104" s="5">
        <f>IF(ISERROR(VLOOKUP($A$1104, 文字檔!I:J, 2, 0)),0,VLOOKUP($A$1104, 文字檔!I:J, 2, 0))</f>
        <v>0</v>
      </c>
      <c r="H1104" s="5">
        <f>IF(ISERROR(VLOOKUP($A$1104, 文字檔!K:L, 2, 0)),0,VLOOKUP($A$1104, 文字檔!K:L, 2, 0))</f>
        <v>-4232.29</v>
      </c>
      <c r="I1104" s="5">
        <f>IF(ISERROR(VLOOKUP($A$1104, 文字檔!M:N, 2, 0)),0,VLOOKUP($A$1104, 文字檔!M:N, 2, 0))</f>
        <v>-17300</v>
      </c>
      <c r="J1104" s="5">
        <f>IF(ISERROR(VLOOKUP($A$1104, 文字檔!O:P, 2, 0)),0,VLOOKUP($A$1104, 文字檔!O:P, 2, 0))</f>
        <v>0</v>
      </c>
      <c r="K1104">
        <f>IF(ISERROR(VLOOKUP($A$1104, 文字檔!Q:R, 2, 0)),0,VLOOKUP($A$1104, 文字檔!Q:R, 2, 0))</f>
        <v>0</v>
      </c>
      <c r="L1104">
        <f>IF(ISERROR(VLOOKUP($A$1104, 文字檔!S:T, 2, 0)),0,VLOOKUP($A$1104, 文字檔!S:T, 2, 0))</f>
        <v>0</v>
      </c>
      <c r="M1104">
        <f>IF(ISERROR(VLOOKUP($A$1104, 文字檔!U:V, 2, 0)),0,VLOOKUP($A$1104, 文字檔!U:V, 2, 0))</f>
        <v>9800</v>
      </c>
      <c r="N1104">
        <f>IF(ISERROR(VLOOKUP($A$1104, 文字檔!W:X, 2, 0)),0,VLOOKUP($A$1104, 文字檔!W:X, 2, 0))</f>
        <v>-6500</v>
      </c>
      <c r="O1104">
        <f>IF(ISERROR(VLOOKUP($A$1104, 文字檔!Y:Z, 2, 0)),0,VLOOKUP($A$1104, 文字檔!Y:Z, 2, 0))</f>
        <v>-36900</v>
      </c>
      <c r="P1104">
        <f>IF(ISERROR(VLOOKUP($A$1104, 文字檔!AA:AB, 2, 0)),0,VLOOKUP($A$1104, 文字檔!AA:AB, 2, 0))</f>
        <v>9800</v>
      </c>
    </row>
    <row r="1105" spans="1:16" ht="16.2">
      <c r="A1105" s="7">
        <v>44841</v>
      </c>
      <c r="B1105" s="5">
        <f>SUMPRODUCT($C$2:$P$2,$C$1105:$P$1105)</f>
        <v>-66861.42</v>
      </c>
      <c r="C1105" s="5">
        <f>IF(ISERROR(VLOOKUP($A$1105, 文字檔!A:B, 2, 0)),0,VLOOKUP($A$1105, 文字檔!A:B, 2, 0))</f>
        <v>2750.66</v>
      </c>
      <c r="D1105" s="5">
        <f>IF(ISERROR(VLOOKUP($A$1105, 文字檔!C:D, 2, 0)),0,VLOOKUP($A$1105, 文字檔!C:D, 2, 0))</f>
        <v>0</v>
      </c>
      <c r="E1105" s="5">
        <f>IF(ISERROR(VLOOKUP($A$1105, 文字檔!E:F, 2, 0)),0,VLOOKUP($A$1105, 文字檔!E:F, 2, 0))</f>
        <v>0</v>
      </c>
      <c r="F1105" s="5">
        <f>IF(ISERROR(VLOOKUP($A$1105, 文字檔!G:H, 2, 0)),0,VLOOKUP($A$1105, 文字檔!G:H, 2, 0))</f>
        <v>0</v>
      </c>
      <c r="G1105" s="5">
        <f>IF(ISERROR(VLOOKUP($A$1105, 文字檔!I:J, 2, 0)),0,VLOOKUP($A$1105, 文字檔!I:J, 2, 0))</f>
        <v>9700</v>
      </c>
      <c r="H1105" s="5">
        <f>IF(ISERROR(VLOOKUP($A$1105, 文字檔!K:L, 2, 0)),0,VLOOKUP($A$1105, 文字檔!K:L, 2, 0))</f>
        <v>8987.92</v>
      </c>
      <c r="I1105" s="5">
        <f>IF(ISERROR(VLOOKUP($A$1105, 文字檔!M:N, 2, 0)),0,VLOOKUP($A$1105, 文字檔!M:N, 2, 0))</f>
        <v>4300</v>
      </c>
      <c r="J1105" s="5">
        <f>IF(ISERROR(VLOOKUP($A$1105, 文字檔!O:P, 2, 0)),0,VLOOKUP($A$1105, 文字檔!O:P, 2, 0))</f>
        <v>0</v>
      </c>
      <c r="K1105">
        <f>IF(ISERROR(VLOOKUP($A$1105, 文字檔!Q:R, 2, 0)),0,VLOOKUP($A$1105, 文字檔!Q:R, 2, 0))</f>
        <v>0</v>
      </c>
      <c r="L1105">
        <f>IF(ISERROR(VLOOKUP($A$1105, 文字檔!S:T, 2, 0)),0,VLOOKUP($A$1105, 文字檔!S:T, 2, 0))</f>
        <v>0</v>
      </c>
      <c r="M1105">
        <f>IF(ISERROR(VLOOKUP($A$1105, 文字檔!U:V, 2, 0)),0,VLOOKUP($A$1105, 文字檔!U:V, 2, 0))</f>
        <v>-36000</v>
      </c>
      <c r="N1105">
        <f>IF(ISERROR(VLOOKUP($A$1105, 文字檔!W:X, 2, 0)),0,VLOOKUP($A$1105, 文字檔!W:X, 2, 0))</f>
        <v>-32700</v>
      </c>
      <c r="O1105">
        <f>IF(ISERROR(VLOOKUP($A$1105, 文字檔!Y:Z, 2, 0)),0,VLOOKUP($A$1105, 文字檔!Y:Z, 2, 0))</f>
        <v>12100</v>
      </c>
      <c r="P1105">
        <f>IF(ISERROR(VLOOKUP($A$1105, 文字檔!AA:AB, 2, 0)),0,VLOOKUP($A$1105, 文字檔!AA:AB, 2, 0))</f>
        <v>-36000</v>
      </c>
    </row>
    <row r="1106" spans="1:16" ht="16.2">
      <c r="A1106" s="7">
        <v>44842</v>
      </c>
      <c r="B1106" s="5">
        <f>SUMPRODUCT($C$2:$P$2,$C$1106:$P$1106)</f>
        <v>0</v>
      </c>
      <c r="C1106" s="5">
        <f>IF(ISERROR(VLOOKUP($A$1106, 文字檔!A:B, 2, 0)),0,VLOOKUP($A$1106, 文字檔!A:B, 2, 0))</f>
        <v>0</v>
      </c>
      <c r="D1106" s="5">
        <f>IF(ISERROR(VLOOKUP($A$1106, 文字檔!C:D, 2, 0)),0,VLOOKUP($A$1106, 文字檔!C:D, 2, 0))</f>
        <v>0</v>
      </c>
      <c r="E1106" s="5">
        <f>IF(ISERROR(VLOOKUP($A$1106, 文字檔!E:F, 2, 0)),0,VLOOKUP($A$1106, 文字檔!E:F, 2, 0))</f>
        <v>0</v>
      </c>
      <c r="F1106" s="5">
        <f>IF(ISERROR(VLOOKUP($A$1106, 文字檔!G:H, 2, 0)),0,VLOOKUP($A$1106, 文字檔!G:H, 2, 0))</f>
        <v>0</v>
      </c>
      <c r="G1106" s="5">
        <f>IF(ISERROR(VLOOKUP($A$1106, 文字檔!I:J, 2, 0)),0,VLOOKUP($A$1106, 文字檔!I:J, 2, 0))</f>
        <v>0</v>
      </c>
      <c r="H1106" s="5">
        <f>IF(ISERROR(VLOOKUP($A$1106, 文字檔!K:L, 2, 0)),0,VLOOKUP($A$1106, 文字檔!K:L, 2, 0))</f>
        <v>0</v>
      </c>
      <c r="I1106" s="5">
        <f>IF(ISERROR(VLOOKUP($A$1106, 文字檔!M:N, 2, 0)),0,VLOOKUP($A$1106, 文字檔!M:N, 2, 0))</f>
        <v>0</v>
      </c>
      <c r="J1106" s="5">
        <f>IF(ISERROR(VLOOKUP($A$1106, 文字檔!O:P, 2, 0)),0,VLOOKUP($A$1106, 文字檔!O:P, 2, 0))</f>
        <v>0</v>
      </c>
      <c r="K1106">
        <f>IF(ISERROR(VLOOKUP($A$1106, 文字檔!Q:R, 2, 0)),0,VLOOKUP($A$1106, 文字檔!Q:R, 2, 0))</f>
        <v>0</v>
      </c>
      <c r="L1106">
        <f>IF(ISERROR(VLOOKUP($A$1106, 文字檔!S:T, 2, 0)),0,VLOOKUP($A$1106, 文字檔!S:T, 2, 0))</f>
        <v>0</v>
      </c>
      <c r="M1106">
        <f>IF(ISERROR(VLOOKUP($A$1106, 文字檔!U:V, 2, 0)),0,VLOOKUP($A$1106, 文字檔!U:V, 2, 0))</f>
        <v>0</v>
      </c>
      <c r="N1106">
        <f>IF(ISERROR(VLOOKUP($A$1106, 文字檔!W:X, 2, 0)),0,VLOOKUP($A$1106, 文字檔!W:X, 2, 0))</f>
        <v>0</v>
      </c>
      <c r="O1106">
        <f>IF(ISERROR(VLOOKUP($A$1106, 文字檔!Y:Z, 2, 0)),0,VLOOKUP($A$1106, 文字檔!Y:Z, 2, 0))</f>
        <v>0</v>
      </c>
      <c r="P1106">
        <f>IF(ISERROR(VLOOKUP($A$1106, 文字檔!AA:AB, 2, 0)),0,VLOOKUP($A$1106, 文字檔!AA:AB, 2, 0))</f>
        <v>0</v>
      </c>
    </row>
    <row r="1107" spans="1:16" ht="16.2">
      <c r="A1107" s="7">
        <v>44843</v>
      </c>
      <c r="B1107" s="5">
        <f>SUMPRODUCT($C$2:$P$2,$C$1107:$P$1107)</f>
        <v>0</v>
      </c>
      <c r="C1107" s="5">
        <f>IF(ISERROR(VLOOKUP($A$1107, 文字檔!A:B, 2, 0)),0,VLOOKUP($A$1107, 文字檔!A:B, 2, 0))</f>
        <v>0</v>
      </c>
      <c r="D1107" s="5">
        <f>IF(ISERROR(VLOOKUP($A$1107, 文字檔!C:D, 2, 0)),0,VLOOKUP($A$1107, 文字檔!C:D, 2, 0))</f>
        <v>0</v>
      </c>
      <c r="E1107" s="5">
        <f>IF(ISERROR(VLOOKUP($A$1107, 文字檔!E:F, 2, 0)),0,VLOOKUP($A$1107, 文字檔!E:F, 2, 0))</f>
        <v>0</v>
      </c>
      <c r="F1107" s="5">
        <f>IF(ISERROR(VLOOKUP($A$1107, 文字檔!G:H, 2, 0)),0,VLOOKUP($A$1107, 文字檔!G:H, 2, 0))</f>
        <v>0</v>
      </c>
      <c r="G1107" s="5">
        <f>IF(ISERROR(VLOOKUP($A$1107, 文字檔!I:J, 2, 0)),0,VLOOKUP($A$1107, 文字檔!I:J, 2, 0))</f>
        <v>0</v>
      </c>
      <c r="H1107" s="5">
        <f>IF(ISERROR(VLOOKUP($A$1107, 文字檔!K:L, 2, 0)),0,VLOOKUP($A$1107, 文字檔!K:L, 2, 0))</f>
        <v>0</v>
      </c>
      <c r="I1107" s="5">
        <f>IF(ISERROR(VLOOKUP($A$1107, 文字檔!M:N, 2, 0)),0,VLOOKUP($A$1107, 文字檔!M:N, 2, 0))</f>
        <v>0</v>
      </c>
      <c r="J1107" s="5">
        <f>IF(ISERROR(VLOOKUP($A$1107, 文字檔!O:P, 2, 0)),0,VLOOKUP($A$1107, 文字檔!O:P, 2, 0))</f>
        <v>0</v>
      </c>
      <c r="K1107">
        <f>IF(ISERROR(VLOOKUP($A$1107, 文字檔!Q:R, 2, 0)),0,VLOOKUP($A$1107, 文字檔!Q:R, 2, 0))</f>
        <v>0</v>
      </c>
      <c r="L1107">
        <f>IF(ISERROR(VLOOKUP($A$1107, 文字檔!S:T, 2, 0)),0,VLOOKUP($A$1107, 文字檔!S:T, 2, 0))</f>
        <v>0</v>
      </c>
      <c r="M1107">
        <f>IF(ISERROR(VLOOKUP($A$1107, 文字檔!U:V, 2, 0)),0,VLOOKUP($A$1107, 文字檔!U:V, 2, 0))</f>
        <v>0</v>
      </c>
      <c r="N1107">
        <f>IF(ISERROR(VLOOKUP($A$1107, 文字檔!W:X, 2, 0)),0,VLOOKUP($A$1107, 文字檔!W:X, 2, 0))</f>
        <v>0</v>
      </c>
      <c r="O1107">
        <f>IF(ISERROR(VLOOKUP($A$1107, 文字檔!Y:Z, 2, 0)),0,VLOOKUP($A$1107, 文字檔!Y:Z, 2, 0))</f>
        <v>0</v>
      </c>
      <c r="P1107">
        <f>IF(ISERROR(VLOOKUP($A$1107, 文字檔!AA:AB, 2, 0)),0,VLOOKUP($A$1107, 文字檔!AA:AB, 2, 0))</f>
        <v>0</v>
      </c>
    </row>
    <row r="1108" spans="1:16" ht="16.2">
      <c r="A1108" s="7">
        <v>44844</v>
      </c>
      <c r="B1108" s="5">
        <f>SUMPRODUCT($C$2:$P$2,$C$1108:$P$1108)</f>
        <v>0</v>
      </c>
      <c r="C1108" s="5">
        <f>IF(ISERROR(VLOOKUP($A$1108, 文字檔!A:B, 2, 0)),0,VLOOKUP($A$1108, 文字檔!A:B, 2, 0))</f>
        <v>0</v>
      </c>
      <c r="D1108" s="5">
        <f>IF(ISERROR(VLOOKUP($A$1108, 文字檔!C:D, 2, 0)),0,VLOOKUP($A$1108, 文字檔!C:D, 2, 0))</f>
        <v>0</v>
      </c>
      <c r="E1108" s="5">
        <f>IF(ISERROR(VLOOKUP($A$1108, 文字檔!E:F, 2, 0)),0,VLOOKUP($A$1108, 文字檔!E:F, 2, 0))</f>
        <v>0</v>
      </c>
      <c r="F1108" s="5">
        <f>IF(ISERROR(VLOOKUP($A$1108, 文字檔!G:H, 2, 0)),0,VLOOKUP($A$1108, 文字檔!G:H, 2, 0))</f>
        <v>0</v>
      </c>
      <c r="G1108" s="5">
        <f>IF(ISERROR(VLOOKUP($A$1108, 文字檔!I:J, 2, 0)),0,VLOOKUP($A$1108, 文字檔!I:J, 2, 0))</f>
        <v>0</v>
      </c>
      <c r="H1108" s="5">
        <f>IF(ISERROR(VLOOKUP($A$1108, 文字檔!K:L, 2, 0)),0,VLOOKUP($A$1108, 文字檔!K:L, 2, 0))</f>
        <v>0</v>
      </c>
      <c r="I1108" s="5">
        <f>IF(ISERROR(VLOOKUP($A$1108, 文字檔!M:N, 2, 0)),0,VLOOKUP($A$1108, 文字檔!M:N, 2, 0))</f>
        <v>0</v>
      </c>
      <c r="J1108" s="5">
        <f>IF(ISERROR(VLOOKUP($A$1108, 文字檔!O:P, 2, 0)),0,VLOOKUP($A$1108, 文字檔!O:P, 2, 0))</f>
        <v>0</v>
      </c>
      <c r="K1108">
        <f>IF(ISERROR(VLOOKUP($A$1108, 文字檔!Q:R, 2, 0)),0,VLOOKUP($A$1108, 文字檔!Q:R, 2, 0))</f>
        <v>0</v>
      </c>
      <c r="L1108">
        <f>IF(ISERROR(VLOOKUP($A$1108, 文字檔!S:T, 2, 0)),0,VLOOKUP($A$1108, 文字檔!S:T, 2, 0))</f>
        <v>0</v>
      </c>
      <c r="M1108">
        <f>IF(ISERROR(VLOOKUP($A$1108, 文字檔!U:V, 2, 0)),0,VLOOKUP($A$1108, 文字檔!U:V, 2, 0))</f>
        <v>0</v>
      </c>
      <c r="N1108">
        <f>IF(ISERROR(VLOOKUP($A$1108, 文字檔!W:X, 2, 0)),0,VLOOKUP($A$1108, 文字檔!W:X, 2, 0))</f>
        <v>0</v>
      </c>
      <c r="O1108">
        <f>IF(ISERROR(VLOOKUP($A$1108, 文字檔!Y:Z, 2, 0)),0,VLOOKUP($A$1108, 文字檔!Y:Z, 2, 0))</f>
        <v>0</v>
      </c>
      <c r="P1108">
        <f>IF(ISERROR(VLOOKUP($A$1108, 文字檔!AA:AB, 2, 0)),0,VLOOKUP($A$1108, 文字檔!AA:AB, 2, 0))</f>
        <v>0</v>
      </c>
    </row>
    <row r="1109" spans="1:16" ht="16.2">
      <c r="A1109" s="7">
        <v>44845</v>
      </c>
      <c r="B1109" s="5">
        <f>SUMPRODUCT($C$2:$P$2,$C$1109:$P$1109)</f>
        <v>605341.06000000006</v>
      </c>
      <c r="C1109" s="5">
        <f>IF(ISERROR(VLOOKUP($A$1109, 文字檔!A:B, 2, 0)),0,VLOOKUP($A$1109, 文字檔!A:B, 2, 0))</f>
        <v>18414.439999999999</v>
      </c>
      <c r="D1109" s="5">
        <f>IF(ISERROR(VLOOKUP($A$1109, 文字檔!C:D, 2, 0)),0,VLOOKUP($A$1109, 文字檔!C:D, 2, 0))</f>
        <v>63400</v>
      </c>
      <c r="E1109" s="5">
        <f>IF(ISERROR(VLOOKUP($A$1109, 文字檔!E:F, 2, 0)),0,VLOOKUP($A$1109, 文字檔!E:F, 2, 0))</f>
        <v>0</v>
      </c>
      <c r="F1109" s="5">
        <f>IF(ISERROR(VLOOKUP($A$1109, 文字檔!G:H, 2, 0)),0,VLOOKUP($A$1109, 文字檔!G:H, 2, 0))</f>
        <v>0</v>
      </c>
      <c r="G1109" s="5">
        <f>IF(ISERROR(VLOOKUP($A$1109, 文字檔!I:J, 2, 0)),0,VLOOKUP($A$1109, 文字檔!I:J, 2, 0))</f>
        <v>119600</v>
      </c>
      <c r="H1109" s="5">
        <f>IF(ISERROR(VLOOKUP($A$1109, 文字檔!K:L, 2, 0)),0,VLOOKUP($A$1109, 文字檔!K:L, 2, 0))</f>
        <v>54204.86</v>
      </c>
      <c r="I1109" s="5">
        <f>IF(ISERROR(VLOOKUP($A$1109, 文字檔!M:N, 2, 0)),0,VLOOKUP($A$1109, 文字檔!M:N, 2, 0))</f>
        <v>119600</v>
      </c>
      <c r="J1109" s="5">
        <f>IF(ISERROR(VLOOKUP($A$1109, 文字檔!O:P, 2, 0)),0,VLOOKUP($A$1109, 文字檔!O:P, 2, 0))</f>
        <v>51221.760000000002</v>
      </c>
      <c r="K1109">
        <f>IF(ISERROR(VLOOKUP($A$1109, 文字檔!Q:R, 2, 0)),0,VLOOKUP($A$1109, 文字檔!Q:R, 2, 0))</f>
        <v>0</v>
      </c>
      <c r="L1109">
        <f>IF(ISERROR(VLOOKUP($A$1109, 文字檔!S:T, 2, 0)),0,VLOOKUP($A$1109, 文字檔!S:T, 2, 0))</f>
        <v>0</v>
      </c>
      <c r="M1109">
        <f>IF(ISERROR(VLOOKUP($A$1109, 文字檔!U:V, 2, 0)),0,VLOOKUP($A$1109, 文字檔!U:V, 2, 0))</f>
        <v>47800</v>
      </c>
      <c r="N1109">
        <f>IF(ISERROR(VLOOKUP($A$1109, 文字檔!W:X, 2, 0)),0,VLOOKUP($A$1109, 文字檔!W:X, 2, 0))</f>
        <v>83700</v>
      </c>
      <c r="O1109">
        <f>IF(ISERROR(VLOOKUP($A$1109, 文字檔!Y:Z, 2, 0)),0,VLOOKUP($A$1109, 文字檔!Y:Z, 2, 0))</f>
        <v>119600</v>
      </c>
      <c r="P1109">
        <f>IF(ISERROR(VLOOKUP($A$1109, 文字檔!AA:AB, 2, 0)),0,VLOOKUP($A$1109, 文字檔!AA:AB, 2, 0))</f>
        <v>-72200</v>
      </c>
    </row>
    <row r="1110" spans="1:16" ht="16.2">
      <c r="A1110" s="7">
        <v>44846</v>
      </c>
      <c r="B1110" s="5">
        <f>SUMPRODUCT($C$2:$P$2,$C$1110:$P$1110)</f>
        <v>-133800</v>
      </c>
      <c r="C1110" s="5">
        <f>IF(ISERROR(VLOOKUP($A$1110, 文字檔!A:B, 2, 0)),0,VLOOKUP($A$1110, 文字檔!A:B, 2, 0))</f>
        <v>0</v>
      </c>
      <c r="D1110" s="5">
        <f>IF(ISERROR(VLOOKUP($A$1110, 文字檔!C:D, 2, 0)),0,VLOOKUP($A$1110, 文字檔!C:D, 2, 0))</f>
        <v>0</v>
      </c>
      <c r="E1110" s="5">
        <f>IF(ISERROR(VLOOKUP($A$1110, 文字檔!E:F, 2, 0)),0,VLOOKUP($A$1110, 文字檔!E:F, 2, 0))</f>
        <v>0</v>
      </c>
      <c r="F1110" s="5">
        <f>IF(ISERROR(VLOOKUP($A$1110, 文字檔!G:H, 2, 0)),0,VLOOKUP($A$1110, 文字檔!G:H, 2, 0))</f>
        <v>0</v>
      </c>
      <c r="G1110" s="5">
        <f>IF(ISERROR(VLOOKUP($A$1110, 文字檔!I:J, 2, 0)),0,VLOOKUP($A$1110, 文字檔!I:J, 2, 0))</f>
        <v>-7500</v>
      </c>
      <c r="H1110" s="5">
        <f>IF(ISERROR(VLOOKUP($A$1110, 文字檔!K:L, 2, 0)),0,VLOOKUP($A$1110, 文字檔!K:L, 2, 0))</f>
        <v>0</v>
      </c>
      <c r="I1110" s="5">
        <f>IF(ISERROR(VLOOKUP($A$1110, 文字檔!M:N, 2, 0)),0,VLOOKUP($A$1110, 文字檔!M:N, 2, 0))</f>
        <v>-115700</v>
      </c>
      <c r="J1110" s="5">
        <f>IF(ISERROR(VLOOKUP($A$1110, 文字檔!O:P, 2, 0)),0,VLOOKUP($A$1110, 文字檔!O:P, 2, 0))</f>
        <v>0</v>
      </c>
      <c r="K1110">
        <f>IF(ISERROR(VLOOKUP($A$1110, 文字檔!Q:R, 2, 0)),0,VLOOKUP($A$1110, 文字檔!Q:R, 2, 0))</f>
        <v>0</v>
      </c>
      <c r="L1110">
        <f>IF(ISERROR(VLOOKUP($A$1110, 文字檔!S:T, 2, 0)),0,VLOOKUP($A$1110, 文字檔!S:T, 2, 0))</f>
        <v>0</v>
      </c>
      <c r="M1110">
        <f>IF(ISERROR(VLOOKUP($A$1110, 文字檔!U:V, 2, 0)),0,VLOOKUP($A$1110, 文字檔!U:V, 2, 0))</f>
        <v>3000</v>
      </c>
      <c r="N1110">
        <f>IF(ISERROR(VLOOKUP($A$1110, 文字檔!W:X, 2, 0)),0,VLOOKUP($A$1110, 文字檔!W:X, 2, 0))</f>
        <v>3000</v>
      </c>
      <c r="O1110">
        <f>IF(ISERROR(VLOOKUP($A$1110, 文字檔!Y:Z, 2, 0)),0,VLOOKUP($A$1110, 文字檔!Y:Z, 2, 0))</f>
        <v>-19600</v>
      </c>
      <c r="P1110">
        <f>IF(ISERROR(VLOOKUP($A$1110, 文字檔!AA:AB, 2, 0)),0,VLOOKUP($A$1110, 文字檔!AA:AB, 2, 0))</f>
        <v>3000</v>
      </c>
    </row>
    <row r="1111" spans="1:16" ht="16.2">
      <c r="A1111" s="7">
        <v>44847</v>
      </c>
      <c r="B1111" s="5">
        <f>SUMPRODUCT($C$2:$P$2,$C$1111:$P$1111)</f>
        <v>187661.49</v>
      </c>
      <c r="C1111" s="5">
        <f>IF(ISERROR(VLOOKUP($A$1111, 文字檔!A:B, 2, 0)),0,VLOOKUP($A$1111, 文字檔!A:B, 2, 0))</f>
        <v>16628.25</v>
      </c>
      <c r="D1111" s="5">
        <f>IF(ISERROR(VLOOKUP($A$1111, 文字檔!C:D, 2, 0)),0,VLOOKUP($A$1111, 文字檔!C:D, 2, 0))</f>
        <v>0</v>
      </c>
      <c r="E1111" s="5">
        <f>IF(ISERROR(VLOOKUP($A$1111, 文字檔!E:F, 2, 0)),0,VLOOKUP($A$1111, 文字檔!E:F, 2, 0))</f>
        <v>0</v>
      </c>
      <c r="F1111" s="5">
        <f>IF(ISERROR(VLOOKUP($A$1111, 文字檔!G:H, 2, 0)),0,VLOOKUP($A$1111, 文字檔!G:H, 2, 0))</f>
        <v>0</v>
      </c>
      <c r="G1111" s="5">
        <f>IF(ISERROR(VLOOKUP($A$1111, 文字檔!I:J, 2, 0)),0,VLOOKUP($A$1111, 文字檔!I:J, 2, 0))</f>
        <v>11500</v>
      </c>
      <c r="H1111" s="5">
        <f>IF(ISERROR(VLOOKUP($A$1111, 文字檔!K:L, 2, 0)),0,VLOOKUP($A$1111, 文字檔!K:L, 2, 0))</f>
        <v>25610.06</v>
      </c>
      <c r="I1111" s="5">
        <f>IF(ISERROR(VLOOKUP($A$1111, 文字檔!M:N, 2, 0)),0,VLOOKUP($A$1111, 文字檔!M:N, 2, 0))</f>
        <v>-1700</v>
      </c>
      <c r="J1111" s="5">
        <f>IF(ISERROR(VLOOKUP($A$1111, 文字檔!O:P, 2, 0)),0,VLOOKUP($A$1111, 文字檔!O:P, 2, 0))</f>
        <v>0</v>
      </c>
      <c r="K1111">
        <f>IF(ISERROR(VLOOKUP($A$1111, 文字檔!Q:R, 2, 0)),0,VLOOKUP($A$1111, 文字檔!Q:R, 2, 0))</f>
        <v>0</v>
      </c>
      <c r="L1111">
        <f>IF(ISERROR(VLOOKUP($A$1111, 文字檔!S:T, 2, 0)),0,VLOOKUP($A$1111, 文字檔!S:T, 2, 0))</f>
        <v>14823.18</v>
      </c>
      <c r="M1111">
        <f>IF(ISERROR(VLOOKUP($A$1111, 文字檔!U:V, 2, 0)),0,VLOOKUP($A$1111, 文字檔!U:V, 2, 0))</f>
        <v>41600</v>
      </c>
      <c r="N1111">
        <f>IF(ISERROR(VLOOKUP($A$1111, 文字檔!W:X, 2, 0)),0,VLOOKUP($A$1111, 文字檔!W:X, 2, 0))</f>
        <v>41600</v>
      </c>
      <c r="O1111">
        <f>IF(ISERROR(VLOOKUP($A$1111, 文字檔!Y:Z, 2, 0)),0,VLOOKUP($A$1111, 文字檔!Y:Z, 2, 0))</f>
        <v>3900</v>
      </c>
      <c r="P1111">
        <f>IF(ISERROR(VLOOKUP($A$1111, 文字檔!AA:AB, 2, 0)),0,VLOOKUP($A$1111, 文字檔!AA:AB, 2, 0))</f>
        <v>33700</v>
      </c>
    </row>
    <row r="1112" spans="1:16" ht="16.2">
      <c r="A1112" s="7">
        <v>44848</v>
      </c>
      <c r="B1112" s="5">
        <f>SUMPRODUCT($C$2:$P$2,$C$1112:$P$1112)</f>
        <v>-161854.93</v>
      </c>
      <c r="C1112" s="5">
        <f>IF(ISERROR(VLOOKUP($A$1112, 文字檔!A:B, 2, 0)),0,VLOOKUP($A$1112, 文字檔!A:B, 2, 0))</f>
        <v>4824.76</v>
      </c>
      <c r="D1112" s="5">
        <f>IF(ISERROR(VLOOKUP($A$1112, 文字檔!C:D, 2, 0)),0,VLOOKUP($A$1112, 文字檔!C:D, 2, 0))</f>
        <v>0</v>
      </c>
      <c r="E1112" s="5">
        <f>IF(ISERROR(VLOOKUP($A$1112, 文字檔!E:F, 2, 0)),0,VLOOKUP($A$1112, 文字檔!E:F, 2, 0))</f>
        <v>0</v>
      </c>
      <c r="F1112" s="5">
        <f>IF(ISERROR(VLOOKUP($A$1112, 文字檔!G:H, 2, 0)),0,VLOOKUP($A$1112, 文字檔!G:H, 2, 0))</f>
        <v>3300</v>
      </c>
      <c r="G1112" s="5">
        <f>IF(ISERROR(VLOOKUP($A$1112, 文字檔!I:J, 2, 0)),0,VLOOKUP($A$1112, 文字檔!I:J, 2, 0))</f>
        <v>-22900</v>
      </c>
      <c r="H1112" s="5">
        <f>IF(ISERROR(VLOOKUP($A$1112, 文字檔!K:L, 2, 0)),0,VLOOKUP($A$1112, 文字檔!K:L, 2, 0))</f>
        <v>-21779.69</v>
      </c>
      <c r="I1112" s="5">
        <f>IF(ISERROR(VLOOKUP($A$1112, 文字檔!M:N, 2, 0)),0,VLOOKUP($A$1112, 文字檔!M:N, 2, 0))</f>
        <v>-51900</v>
      </c>
      <c r="J1112" s="5">
        <f>IF(ISERROR(VLOOKUP($A$1112, 文字檔!O:P, 2, 0)),0,VLOOKUP($A$1112, 文字檔!O:P, 2, 0))</f>
        <v>0</v>
      </c>
      <c r="K1112">
        <f>IF(ISERROR(VLOOKUP($A$1112, 文字檔!Q:R, 2, 0)),0,VLOOKUP($A$1112, 文字檔!Q:R, 2, 0))</f>
        <v>-13300</v>
      </c>
      <c r="L1112">
        <f>IF(ISERROR(VLOOKUP($A$1112, 文字檔!S:T, 2, 0)),0,VLOOKUP($A$1112, 文字檔!S:T, 2, 0))</f>
        <v>0</v>
      </c>
      <c r="M1112">
        <f>IF(ISERROR(VLOOKUP($A$1112, 文字檔!U:V, 2, 0)),0,VLOOKUP($A$1112, 文字檔!U:V, 2, 0))</f>
        <v>-59600</v>
      </c>
      <c r="N1112">
        <f>IF(ISERROR(VLOOKUP($A$1112, 文字檔!W:X, 2, 0)),0,VLOOKUP($A$1112, 文字檔!W:X, 2, 0))</f>
        <v>-1600</v>
      </c>
      <c r="O1112">
        <f>IF(ISERROR(VLOOKUP($A$1112, 文字檔!Y:Z, 2, 0)),0,VLOOKUP($A$1112, 文字檔!Y:Z, 2, 0))</f>
        <v>1100</v>
      </c>
      <c r="P1112">
        <f>IF(ISERROR(VLOOKUP($A$1112, 文字檔!AA:AB, 2, 0)),0,VLOOKUP($A$1112, 文字檔!AA:AB, 2, 0))</f>
        <v>0</v>
      </c>
    </row>
    <row r="1113" spans="1:16" ht="16.2">
      <c r="A1113" s="7">
        <v>44849</v>
      </c>
      <c r="B1113" s="5">
        <f>SUMPRODUCT($C$2:$P$2,$C$1113:$P$1113)</f>
        <v>0</v>
      </c>
      <c r="C1113" s="5">
        <f>IF(ISERROR(VLOOKUP($A$1113, 文字檔!A:B, 2, 0)),0,VLOOKUP($A$1113, 文字檔!A:B, 2, 0))</f>
        <v>0</v>
      </c>
      <c r="D1113" s="5">
        <f>IF(ISERROR(VLOOKUP($A$1113, 文字檔!C:D, 2, 0)),0,VLOOKUP($A$1113, 文字檔!C:D, 2, 0))</f>
        <v>0</v>
      </c>
      <c r="E1113" s="5">
        <f>IF(ISERROR(VLOOKUP($A$1113, 文字檔!E:F, 2, 0)),0,VLOOKUP($A$1113, 文字檔!E:F, 2, 0))</f>
        <v>0</v>
      </c>
      <c r="F1113" s="5">
        <f>IF(ISERROR(VLOOKUP($A$1113, 文字檔!G:H, 2, 0)),0,VLOOKUP($A$1113, 文字檔!G:H, 2, 0))</f>
        <v>0</v>
      </c>
      <c r="G1113" s="5">
        <f>IF(ISERROR(VLOOKUP($A$1113, 文字檔!I:J, 2, 0)),0,VLOOKUP($A$1113, 文字檔!I:J, 2, 0))</f>
        <v>0</v>
      </c>
      <c r="H1113" s="5">
        <f>IF(ISERROR(VLOOKUP($A$1113, 文字檔!K:L, 2, 0)),0,VLOOKUP($A$1113, 文字檔!K:L, 2, 0))</f>
        <v>0</v>
      </c>
      <c r="I1113" s="5">
        <f>IF(ISERROR(VLOOKUP($A$1113, 文字檔!M:N, 2, 0)),0,VLOOKUP($A$1113, 文字檔!M:N, 2, 0))</f>
        <v>0</v>
      </c>
      <c r="J1113" s="5">
        <f>IF(ISERROR(VLOOKUP($A$1113, 文字檔!O:P, 2, 0)),0,VLOOKUP($A$1113, 文字檔!O:P, 2, 0))</f>
        <v>0</v>
      </c>
      <c r="K1113">
        <f>IF(ISERROR(VLOOKUP($A$1113, 文字檔!Q:R, 2, 0)),0,VLOOKUP($A$1113, 文字檔!Q:R, 2, 0))</f>
        <v>0</v>
      </c>
      <c r="L1113">
        <f>IF(ISERROR(VLOOKUP($A$1113, 文字檔!S:T, 2, 0)),0,VLOOKUP($A$1113, 文字檔!S:T, 2, 0))</f>
        <v>0</v>
      </c>
      <c r="M1113">
        <f>IF(ISERROR(VLOOKUP($A$1113, 文字檔!U:V, 2, 0)),0,VLOOKUP($A$1113, 文字檔!U:V, 2, 0))</f>
        <v>0</v>
      </c>
      <c r="N1113">
        <f>IF(ISERROR(VLOOKUP($A$1113, 文字檔!W:X, 2, 0)),0,VLOOKUP($A$1113, 文字檔!W:X, 2, 0))</f>
        <v>0</v>
      </c>
      <c r="O1113">
        <f>IF(ISERROR(VLOOKUP($A$1113, 文字檔!Y:Z, 2, 0)),0,VLOOKUP($A$1113, 文字檔!Y:Z, 2, 0))</f>
        <v>0</v>
      </c>
      <c r="P1113">
        <f>IF(ISERROR(VLOOKUP($A$1113, 文字檔!AA:AB, 2, 0)),0,VLOOKUP($A$1113, 文字檔!AA:AB, 2, 0))</f>
        <v>0</v>
      </c>
    </row>
    <row r="1114" spans="1:16" ht="16.2">
      <c r="A1114" s="7">
        <v>44850</v>
      </c>
      <c r="B1114" s="5">
        <f>SUMPRODUCT($C$2:$P$2,$C$1114:$P$1114)</f>
        <v>0</v>
      </c>
      <c r="C1114" s="5">
        <f>IF(ISERROR(VLOOKUP($A$1114, 文字檔!A:B, 2, 0)),0,VLOOKUP($A$1114, 文字檔!A:B, 2, 0))</f>
        <v>0</v>
      </c>
      <c r="D1114" s="5">
        <f>IF(ISERROR(VLOOKUP($A$1114, 文字檔!C:D, 2, 0)),0,VLOOKUP($A$1114, 文字檔!C:D, 2, 0))</f>
        <v>0</v>
      </c>
      <c r="E1114" s="5">
        <f>IF(ISERROR(VLOOKUP($A$1114, 文字檔!E:F, 2, 0)),0,VLOOKUP($A$1114, 文字檔!E:F, 2, 0))</f>
        <v>0</v>
      </c>
      <c r="F1114" s="5">
        <f>IF(ISERROR(VLOOKUP($A$1114, 文字檔!G:H, 2, 0)),0,VLOOKUP($A$1114, 文字檔!G:H, 2, 0))</f>
        <v>0</v>
      </c>
      <c r="G1114" s="5">
        <f>IF(ISERROR(VLOOKUP($A$1114, 文字檔!I:J, 2, 0)),0,VLOOKUP($A$1114, 文字檔!I:J, 2, 0))</f>
        <v>0</v>
      </c>
      <c r="H1114" s="5">
        <f>IF(ISERROR(VLOOKUP($A$1114, 文字檔!K:L, 2, 0)),0,VLOOKUP($A$1114, 文字檔!K:L, 2, 0))</f>
        <v>0</v>
      </c>
      <c r="I1114" s="5">
        <f>IF(ISERROR(VLOOKUP($A$1114, 文字檔!M:N, 2, 0)),0,VLOOKUP($A$1114, 文字檔!M:N, 2, 0))</f>
        <v>0</v>
      </c>
      <c r="J1114" s="5">
        <f>IF(ISERROR(VLOOKUP($A$1114, 文字檔!O:P, 2, 0)),0,VLOOKUP($A$1114, 文字檔!O:P, 2, 0))</f>
        <v>0</v>
      </c>
      <c r="K1114">
        <f>IF(ISERROR(VLOOKUP($A$1114, 文字檔!Q:R, 2, 0)),0,VLOOKUP($A$1114, 文字檔!Q:R, 2, 0))</f>
        <v>0</v>
      </c>
      <c r="L1114">
        <f>IF(ISERROR(VLOOKUP($A$1114, 文字檔!S:T, 2, 0)),0,VLOOKUP($A$1114, 文字檔!S:T, 2, 0))</f>
        <v>0</v>
      </c>
      <c r="M1114">
        <f>IF(ISERROR(VLOOKUP($A$1114, 文字檔!U:V, 2, 0)),0,VLOOKUP($A$1114, 文字檔!U:V, 2, 0))</f>
        <v>0</v>
      </c>
      <c r="N1114">
        <f>IF(ISERROR(VLOOKUP($A$1114, 文字檔!W:X, 2, 0)),0,VLOOKUP($A$1114, 文字檔!W:X, 2, 0))</f>
        <v>0</v>
      </c>
      <c r="O1114">
        <f>IF(ISERROR(VLOOKUP($A$1114, 文字檔!Y:Z, 2, 0)),0,VLOOKUP($A$1114, 文字檔!Y:Z, 2, 0))</f>
        <v>0</v>
      </c>
      <c r="P1114">
        <f>IF(ISERROR(VLOOKUP($A$1114, 文字檔!AA:AB, 2, 0)),0,VLOOKUP($A$1114, 文字檔!AA:AB, 2, 0))</f>
        <v>0</v>
      </c>
    </row>
    <row r="1115" spans="1:16" ht="16.2">
      <c r="A1115" s="7">
        <v>44851</v>
      </c>
      <c r="B1115" s="5">
        <f>SUMPRODUCT($C$2:$P$2,$C$1115:$P$1115)</f>
        <v>-36148.720000000001</v>
      </c>
      <c r="C1115" s="5">
        <f>IF(ISERROR(VLOOKUP($A$1115, 文字檔!A:B, 2, 0)),0,VLOOKUP($A$1115, 文字檔!A:B, 2, 0))</f>
        <v>11251.28</v>
      </c>
      <c r="D1115" s="5">
        <f>IF(ISERROR(VLOOKUP($A$1115, 文字檔!C:D, 2, 0)),0,VLOOKUP($A$1115, 文字檔!C:D, 2, 0))</f>
        <v>0</v>
      </c>
      <c r="E1115" s="5">
        <f>IF(ISERROR(VLOOKUP($A$1115, 文字檔!E:F, 2, 0)),0,VLOOKUP($A$1115, 文字檔!E:F, 2, 0))</f>
        <v>0</v>
      </c>
      <c r="F1115" s="5">
        <f>IF(ISERROR(VLOOKUP($A$1115, 文字檔!G:H, 2, 0)),0,VLOOKUP($A$1115, 文字檔!G:H, 2, 0))</f>
        <v>37000</v>
      </c>
      <c r="G1115" s="5">
        <f>IF(ISERROR(VLOOKUP($A$1115, 文字檔!I:J, 2, 0)),0,VLOOKUP($A$1115, 文字檔!I:J, 2, 0))</f>
        <v>-5400</v>
      </c>
      <c r="H1115" s="5">
        <f>IF(ISERROR(VLOOKUP($A$1115, 文字檔!K:L, 2, 0)),0,VLOOKUP($A$1115, 文字檔!K:L, 2, 0))</f>
        <v>0</v>
      </c>
      <c r="I1115" s="5">
        <f>IF(ISERROR(VLOOKUP($A$1115, 文字檔!M:N, 2, 0)),0,VLOOKUP($A$1115, 文字檔!M:N, 2, 0))</f>
        <v>13900</v>
      </c>
      <c r="J1115" s="5">
        <f>IF(ISERROR(VLOOKUP($A$1115, 文字檔!O:P, 2, 0)),0,VLOOKUP($A$1115, 文字檔!O:P, 2, 0))</f>
        <v>0</v>
      </c>
      <c r="K1115">
        <f>IF(ISERROR(VLOOKUP($A$1115, 文字檔!Q:R, 2, 0)),0,VLOOKUP($A$1115, 文字檔!Q:R, 2, 0))</f>
        <v>-37000</v>
      </c>
      <c r="L1115">
        <f>IF(ISERROR(VLOOKUP($A$1115, 文字檔!S:T, 2, 0)),0,VLOOKUP($A$1115, 文字檔!S:T, 2, 0))</f>
        <v>0</v>
      </c>
      <c r="M1115">
        <f>IF(ISERROR(VLOOKUP($A$1115, 文字檔!U:V, 2, 0)),0,VLOOKUP($A$1115, 文字檔!U:V, 2, 0))</f>
        <v>37000</v>
      </c>
      <c r="N1115">
        <f>IF(ISERROR(VLOOKUP($A$1115, 文字檔!W:X, 2, 0)),0,VLOOKUP($A$1115, 文字檔!W:X, 2, 0))</f>
        <v>-18900</v>
      </c>
      <c r="O1115">
        <f>IF(ISERROR(VLOOKUP($A$1115, 文字檔!Y:Z, 2, 0)),0,VLOOKUP($A$1115, 文字檔!Y:Z, 2, 0))</f>
        <v>-52000</v>
      </c>
      <c r="P1115">
        <f>IF(ISERROR(VLOOKUP($A$1115, 文字檔!AA:AB, 2, 0)),0,VLOOKUP($A$1115, 文字檔!AA:AB, 2, 0))</f>
        <v>-22000</v>
      </c>
    </row>
    <row r="1116" spans="1:16" ht="16.2">
      <c r="A1116" s="7">
        <v>44852</v>
      </c>
      <c r="B1116" s="5">
        <f>SUMPRODUCT($C$2:$P$2,$C$1116:$P$1116)</f>
        <v>-42888.520000000004</v>
      </c>
      <c r="C1116" s="5">
        <f>IF(ISERROR(VLOOKUP($A$1116, 文字檔!A:B, 2, 0)),0,VLOOKUP($A$1116, 文字檔!A:B, 2, 0))</f>
        <v>0</v>
      </c>
      <c r="D1116" s="5">
        <f>IF(ISERROR(VLOOKUP($A$1116, 文字檔!C:D, 2, 0)),0,VLOOKUP($A$1116, 文字檔!C:D, 2, 0))</f>
        <v>0</v>
      </c>
      <c r="E1116" s="5">
        <f>IF(ISERROR(VLOOKUP($A$1116, 文字檔!E:F, 2, 0)),0,VLOOKUP($A$1116, 文字檔!E:F, 2, 0))</f>
        <v>0</v>
      </c>
      <c r="F1116" s="5">
        <f>IF(ISERROR(VLOOKUP($A$1116, 文字檔!G:H, 2, 0)),0,VLOOKUP($A$1116, 文字檔!G:H, 2, 0))</f>
        <v>-24400</v>
      </c>
      <c r="G1116" s="5">
        <f>IF(ISERROR(VLOOKUP($A$1116, 文字檔!I:J, 2, 0)),0,VLOOKUP($A$1116, 文字檔!I:J, 2, 0))</f>
        <v>0</v>
      </c>
      <c r="H1116" s="5">
        <f>IF(ISERROR(VLOOKUP($A$1116, 文字檔!K:L, 2, 0)),0,VLOOKUP($A$1116, 文字檔!K:L, 2, 0))</f>
        <v>-5188.5200000000004</v>
      </c>
      <c r="I1116" s="5">
        <f>IF(ISERROR(VLOOKUP($A$1116, 文字檔!M:N, 2, 0)),0,VLOOKUP($A$1116, 文字檔!M:N, 2, 0))</f>
        <v>-3500</v>
      </c>
      <c r="J1116" s="5">
        <f>IF(ISERROR(VLOOKUP($A$1116, 文字檔!O:P, 2, 0)),0,VLOOKUP($A$1116, 文字檔!O:P, 2, 0))</f>
        <v>0</v>
      </c>
      <c r="K1116">
        <f>IF(ISERROR(VLOOKUP($A$1116, 文字檔!Q:R, 2, 0)),0,VLOOKUP($A$1116, 文字檔!Q:R, 2, 0))</f>
        <v>24400</v>
      </c>
      <c r="L1116">
        <f>IF(ISERROR(VLOOKUP($A$1116, 文字檔!S:T, 2, 0)),0,VLOOKUP($A$1116, 文字檔!S:T, 2, 0))</f>
        <v>0</v>
      </c>
      <c r="M1116">
        <f>IF(ISERROR(VLOOKUP($A$1116, 文字檔!U:V, 2, 0)),0,VLOOKUP($A$1116, 文字檔!U:V, 2, 0))</f>
        <v>-24400</v>
      </c>
      <c r="N1116">
        <f>IF(ISERROR(VLOOKUP($A$1116, 文字檔!W:X, 2, 0)),0,VLOOKUP($A$1116, 文字檔!W:X, 2, 0))</f>
        <v>-19000</v>
      </c>
      <c r="O1116">
        <f>IF(ISERROR(VLOOKUP($A$1116, 文字檔!Y:Z, 2, 0)),0,VLOOKUP($A$1116, 文字檔!Y:Z, 2, 0))</f>
        <v>9200</v>
      </c>
      <c r="P1116">
        <f>IF(ISERROR(VLOOKUP($A$1116, 文字檔!AA:AB, 2, 0)),0,VLOOKUP($A$1116, 文字檔!AA:AB, 2, 0))</f>
        <v>0</v>
      </c>
    </row>
    <row r="1117" spans="1:16" ht="16.2">
      <c r="A1117" s="7">
        <v>44853</v>
      </c>
      <c r="B1117" s="5">
        <f>SUMPRODUCT($C$2:$P$2,$C$1117:$P$1117)</f>
        <v>-43787.14</v>
      </c>
      <c r="C1117" s="5">
        <f>IF(ISERROR(VLOOKUP($A$1117, 文字檔!A:B, 2, 0)),0,VLOOKUP($A$1117, 文字檔!A:B, 2, 0))</f>
        <v>0</v>
      </c>
      <c r="D1117" s="5">
        <f>IF(ISERROR(VLOOKUP($A$1117, 文字檔!C:D, 2, 0)),0,VLOOKUP($A$1117, 文字檔!C:D, 2, 0))</f>
        <v>0</v>
      </c>
      <c r="E1117" s="5">
        <f>IF(ISERROR(VLOOKUP($A$1117, 文字檔!E:F, 2, 0)),0,VLOOKUP($A$1117, 文字檔!E:F, 2, 0))</f>
        <v>0</v>
      </c>
      <c r="F1117" s="5">
        <f>IF(ISERROR(VLOOKUP($A$1117, 文字檔!G:H, 2, 0)),0,VLOOKUP($A$1117, 文字檔!G:H, 2, 0))</f>
        <v>20500</v>
      </c>
      <c r="G1117" s="5">
        <f>IF(ISERROR(VLOOKUP($A$1117, 文字檔!I:J, 2, 0)),0,VLOOKUP($A$1117, 文字檔!I:J, 2, 0))</f>
        <v>0</v>
      </c>
      <c r="H1117" s="5">
        <f>IF(ISERROR(VLOOKUP($A$1117, 文字檔!K:L, 2, 0)),0,VLOOKUP($A$1117, 文字檔!K:L, 2, 0))</f>
        <v>-8787.14</v>
      </c>
      <c r="I1117" s="5">
        <f>IF(ISERROR(VLOOKUP($A$1117, 文字檔!M:N, 2, 0)),0,VLOOKUP($A$1117, 文字檔!M:N, 2, 0))</f>
        <v>-13400</v>
      </c>
      <c r="J1117" s="5">
        <f>IF(ISERROR(VLOOKUP($A$1117, 文字檔!O:P, 2, 0)),0,VLOOKUP($A$1117, 文字檔!O:P, 2, 0))</f>
        <v>0</v>
      </c>
      <c r="K1117">
        <f>IF(ISERROR(VLOOKUP($A$1117, 文字檔!Q:R, 2, 0)),0,VLOOKUP($A$1117, 文字檔!Q:R, 2, 0))</f>
        <v>-21500</v>
      </c>
      <c r="L1117">
        <f>IF(ISERROR(VLOOKUP($A$1117, 文字檔!S:T, 2, 0)),0,VLOOKUP($A$1117, 文字檔!S:T, 2, 0))</f>
        <v>0</v>
      </c>
      <c r="M1117">
        <f>IF(ISERROR(VLOOKUP($A$1117, 文字檔!U:V, 2, 0)),0,VLOOKUP($A$1117, 文字檔!U:V, 2, 0))</f>
        <v>20500</v>
      </c>
      <c r="N1117">
        <f>IF(ISERROR(VLOOKUP($A$1117, 文字檔!W:X, 2, 0)),0,VLOOKUP($A$1117, 文字檔!W:X, 2, 0))</f>
        <v>-19600</v>
      </c>
      <c r="O1117">
        <f>IF(ISERROR(VLOOKUP($A$1117, 文字檔!Y:Z, 2, 0)),0,VLOOKUP($A$1117, 文字檔!Y:Z, 2, 0))</f>
        <v>-21500</v>
      </c>
      <c r="P1117">
        <f>IF(ISERROR(VLOOKUP($A$1117, 文字檔!AA:AB, 2, 0)),0,VLOOKUP($A$1117, 文字檔!AA:AB, 2, 0))</f>
        <v>0</v>
      </c>
    </row>
    <row r="1118" spans="1:16" ht="16.2">
      <c r="A1118" s="7">
        <v>44854</v>
      </c>
      <c r="B1118" s="5">
        <f>SUMPRODUCT($C$2:$P$2,$C$1118:$P$1118)</f>
        <v>-62857.45</v>
      </c>
      <c r="C1118" s="5">
        <f>IF(ISERROR(VLOOKUP($A$1118, 文字檔!A:B, 2, 0)),0,VLOOKUP($A$1118, 文字檔!A:B, 2, 0))</f>
        <v>-46527.75</v>
      </c>
      <c r="D1118" s="5">
        <f>IF(ISERROR(VLOOKUP($A$1118, 文字檔!C:D, 2, 0)),0,VLOOKUP($A$1118, 文字檔!C:D, 2, 0))</f>
        <v>0</v>
      </c>
      <c r="E1118" s="5">
        <f>IF(ISERROR(VLOOKUP($A$1118, 文字檔!E:F, 2, 0)),0,VLOOKUP($A$1118, 文字檔!E:F, 2, 0))</f>
        <v>0</v>
      </c>
      <c r="F1118" s="5">
        <f>IF(ISERROR(VLOOKUP($A$1118, 文字檔!G:H, 2, 0)),0,VLOOKUP($A$1118, 文字檔!G:H, 2, 0))</f>
        <v>0</v>
      </c>
      <c r="G1118" s="5">
        <f>IF(ISERROR(VLOOKUP($A$1118, 文字檔!I:J, 2, 0)),0,VLOOKUP($A$1118, 文字檔!I:J, 2, 0))</f>
        <v>0</v>
      </c>
      <c r="H1118" s="5">
        <f>IF(ISERROR(VLOOKUP($A$1118, 文字檔!K:L, 2, 0)),0,VLOOKUP($A$1118, 文字檔!K:L, 2, 0))</f>
        <v>436.44</v>
      </c>
      <c r="I1118" s="5">
        <f>IF(ISERROR(VLOOKUP($A$1118, 文字檔!M:N, 2, 0)),0,VLOOKUP($A$1118, 文字檔!M:N, 2, 0))</f>
        <v>0</v>
      </c>
      <c r="J1118" s="5">
        <f>IF(ISERROR(VLOOKUP($A$1118, 文字檔!O:P, 2, 0)),0,VLOOKUP($A$1118, 文字檔!O:P, 2, 0))</f>
        <v>-16766.14</v>
      </c>
      <c r="K1118">
        <f>IF(ISERROR(VLOOKUP($A$1118, 文字檔!Q:R, 2, 0)),0,VLOOKUP($A$1118, 文字檔!Q:R, 2, 0))</f>
        <v>0</v>
      </c>
      <c r="L1118">
        <f>IF(ISERROR(VLOOKUP($A$1118, 文字檔!S:T, 2, 0)),0,VLOOKUP($A$1118, 文字檔!S:T, 2, 0))</f>
        <v>0</v>
      </c>
      <c r="M1118">
        <f>IF(ISERROR(VLOOKUP($A$1118, 文字檔!U:V, 2, 0)),0,VLOOKUP($A$1118, 文字檔!U:V, 2, 0))</f>
        <v>0</v>
      </c>
      <c r="N1118">
        <f>IF(ISERROR(VLOOKUP($A$1118, 文字檔!W:X, 2, 0)),0,VLOOKUP($A$1118, 文字檔!W:X, 2, 0))</f>
        <v>0</v>
      </c>
      <c r="O1118">
        <f>IF(ISERROR(VLOOKUP($A$1118, 文字檔!Y:Z, 2, 0)),0,VLOOKUP($A$1118, 文字檔!Y:Z, 2, 0))</f>
        <v>0</v>
      </c>
      <c r="P1118">
        <f>IF(ISERROR(VLOOKUP($A$1118, 文字檔!AA:AB, 2, 0)),0,VLOOKUP($A$1118, 文字檔!AA:AB, 2, 0))</f>
        <v>0</v>
      </c>
    </row>
    <row r="1119" spans="1:16" ht="16.2">
      <c r="A1119" s="7">
        <v>44855</v>
      </c>
      <c r="B1119" s="5">
        <f>SUMPRODUCT($C$2:$P$2,$C$1119:$P$1119)</f>
        <v>-23200</v>
      </c>
      <c r="C1119" s="5">
        <f>IF(ISERROR(VLOOKUP($A$1119, 文字檔!A:B, 2, 0)),0,VLOOKUP($A$1119, 文字檔!A:B, 2, 0))</f>
        <v>0</v>
      </c>
      <c r="D1119" s="5">
        <f>IF(ISERROR(VLOOKUP($A$1119, 文字檔!C:D, 2, 0)),0,VLOOKUP($A$1119, 文字檔!C:D, 2, 0))</f>
        <v>0</v>
      </c>
      <c r="E1119" s="5">
        <f>IF(ISERROR(VLOOKUP($A$1119, 文字檔!E:F, 2, 0)),0,VLOOKUP($A$1119, 文字檔!E:F, 2, 0))</f>
        <v>0</v>
      </c>
      <c r="F1119" s="5">
        <f>IF(ISERROR(VLOOKUP($A$1119, 文字檔!G:H, 2, 0)),0,VLOOKUP($A$1119, 文字檔!G:H, 2, 0))</f>
        <v>0</v>
      </c>
      <c r="G1119" s="5">
        <f>IF(ISERROR(VLOOKUP($A$1119, 文字檔!I:J, 2, 0)),0,VLOOKUP($A$1119, 文字檔!I:J, 2, 0))</f>
        <v>-12800</v>
      </c>
      <c r="H1119" s="5">
        <f>IF(ISERROR(VLOOKUP($A$1119, 文字檔!K:L, 2, 0)),0,VLOOKUP($A$1119, 文字檔!K:L, 2, 0))</f>
        <v>0</v>
      </c>
      <c r="I1119" s="5">
        <f>IF(ISERROR(VLOOKUP($A$1119, 文字檔!M:N, 2, 0)),0,VLOOKUP($A$1119, 文字檔!M:N, 2, 0))</f>
        <v>18500</v>
      </c>
      <c r="J1119" s="5">
        <f>IF(ISERROR(VLOOKUP($A$1119, 文字檔!O:P, 2, 0)),0,VLOOKUP($A$1119, 文字檔!O:P, 2, 0))</f>
        <v>0</v>
      </c>
      <c r="K1119">
        <f>IF(ISERROR(VLOOKUP($A$1119, 文字檔!Q:R, 2, 0)),0,VLOOKUP($A$1119, 文字檔!Q:R, 2, 0))</f>
        <v>0</v>
      </c>
      <c r="L1119">
        <f>IF(ISERROR(VLOOKUP($A$1119, 文字檔!S:T, 2, 0)),0,VLOOKUP($A$1119, 文字檔!S:T, 2, 0))</f>
        <v>0</v>
      </c>
      <c r="M1119">
        <f>IF(ISERROR(VLOOKUP($A$1119, 文字檔!U:V, 2, 0)),0,VLOOKUP($A$1119, 文字檔!U:V, 2, 0))</f>
        <v>0</v>
      </c>
      <c r="N1119">
        <f>IF(ISERROR(VLOOKUP($A$1119, 文字檔!W:X, 2, 0)),0,VLOOKUP($A$1119, 文字檔!W:X, 2, 0))</f>
        <v>-16500</v>
      </c>
      <c r="O1119">
        <f>IF(ISERROR(VLOOKUP($A$1119, 文字檔!Y:Z, 2, 0)),0,VLOOKUP($A$1119, 文字檔!Y:Z, 2, 0))</f>
        <v>-22900</v>
      </c>
      <c r="P1119">
        <f>IF(ISERROR(VLOOKUP($A$1119, 文字檔!AA:AB, 2, 0)),0,VLOOKUP($A$1119, 文字檔!AA:AB, 2, 0))</f>
        <v>10500</v>
      </c>
    </row>
    <row r="1120" spans="1:16" ht="16.2">
      <c r="A1120" s="7">
        <v>44856</v>
      </c>
      <c r="B1120" s="5">
        <f>SUMPRODUCT($C$2:$P$2,$C$1120:$P$1120)</f>
        <v>0</v>
      </c>
      <c r="C1120" s="5">
        <f>IF(ISERROR(VLOOKUP($A$1120, 文字檔!A:B, 2, 0)),0,VLOOKUP($A$1120, 文字檔!A:B, 2, 0))</f>
        <v>0</v>
      </c>
      <c r="D1120" s="5">
        <f>IF(ISERROR(VLOOKUP($A$1120, 文字檔!C:D, 2, 0)),0,VLOOKUP($A$1120, 文字檔!C:D, 2, 0))</f>
        <v>0</v>
      </c>
      <c r="E1120" s="5">
        <f>IF(ISERROR(VLOOKUP($A$1120, 文字檔!E:F, 2, 0)),0,VLOOKUP($A$1120, 文字檔!E:F, 2, 0))</f>
        <v>0</v>
      </c>
      <c r="F1120" s="5">
        <f>IF(ISERROR(VLOOKUP($A$1120, 文字檔!G:H, 2, 0)),0,VLOOKUP($A$1120, 文字檔!G:H, 2, 0))</f>
        <v>0</v>
      </c>
      <c r="G1120" s="5">
        <f>IF(ISERROR(VLOOKUP($A$1120, 文字檔!I:J, 2, 0)),0,VLOOKUP($A$1120, 文字檔!I:J, 2, 0))</f>
        <v>0</v>
      </c>
      <c r="H1120" s="5">
        <f>IF(ISERROR(VLOOKUP($A$1120, 文字檔!K:L, 2, 0)),0,VLOOKUP($A$1120, 文字檔!K:L, 2, 0))</f>
        <v>0</v>
      </c>
      <c r="I1120" s="5">
        <f>IF(ISERROR(VLOOKUP($A$1120, 文字檔!M:N, 2, 0)),0,VLOOKUP($A$1120, 文字檔!M:N, 2, 0))</f>
        <v>0</v>
      </c>
      <c r="J1120" s="5">
        <f>IF(ISERROR(VLOOKUP($A$1120, 文字檔!O:P, 2, 0)),0,VLOOKUP($A$1120, 文字檔!O:P, 2, 0))</f>
        <v>0</v>
      </c>
      <c r="K1120">
        <f>IF(ISERROR(VLOOKUP($A$1120, 文字檔!Q:R, 2, 0)),0,VLOOKUP($A$1120, 文字檔!Q:R, 2, 0))</f>
        <v>0</v>
      </c>
      <c r="L1120">
        <f>IF(ISERROR(VLOOKUP($A$1120, 文字檔!S:T, 2, 0)),0,VLOOKUP($A$1120, 文字檔!S:T, 2, 0))</f>
        <v>0</v>
      </c>
      <c r="M1120">
        <f>IF(ISERROR(VLOOKUP($A$1120, 文字檔!U:V, 2, 0)),0,VLOOKUP($A$1120, 文字檔!U:V, 2, 0))</f>
        <v>0</v>
      </c>
      <c r="N1120">
        <f>IF(ISERROR(VLOOKUP($A$1120, 文字檔!W:X, 2, 0)),0,VLOOKUP($A$1120, 文字檔!W:X, 2, 0))</f>
        <v>0</v>
      </c>
      <c r="O1120">
        <f>IF(ISERROR(VLOOKUP($A$1120, 文字檔!Y:Z, 2, 0)),0,VLOOKUP($A$1120, 文字檔!Y:Z, 2, 0))</f>
        <v>0</v>
      </c>
      <c r="P1120">
        <f>IF(ISERROR(VLOOKUP($A$1120, 文字檔!AA:AB, 2, 0)),0,VLOOKUP($A$1120, 文字檔!AA:AB, 2, 0))</f>
        <v>0</v>
      </c>
    </row>
    <row r="1121" spans="1:16" ht="16.2">
      <c r="A1121" s="7">
        <v>44857</v>
      </c>
      <c r="B1121" s="5">
        <f>SUMPRODUCT($C$2:$P$2,$C$1121:$P$1121)</f>
        <v>0</v>
      </c>
      <c r="C1121" s="5">
        <f>IF(ISERROR(VLOOKUP($A$1121, 文字檔!A:B, 2, 0)),0,VLOOKUP($A$1121, 文字檔!A:B, 2, 0))</f>
        <v>0</v>
      </c>
      <c r="D1121" s="5">
        <f>IF(ISERROR(VLOOKUP($A$1121, 文字檔!C:D, 2, 0)),0,VLOOKUP($A$1121, 文字檔!C:D, 2, 0))</f>
        <v>0</v>
      </c>
      <c r="E1121" s="5">
        <f>IF(ISERROR(VLOOKUP($A$1121, 文字檔!E:F, 2, 0)),0,VLOOKUP($A$1121, 文字檔!E:F, 2, 0))</f>
        <v>0</v>
      </c>
      <c r="F1121" s="5">
        <f>IF(ISERROR(VLOOKUP($A$1121, 文字檔!G:H, 2, 0)),0,VLOOKUP($A$1121, 文字檔!G:H, 2, 0))</f>
        <v>0</v>
      </c>
      <c r="G1121" s="5">
        <f>IF(ISERROR(VLOOKUP($A$1121, 文字檔!I:J, 2, 0)),0,VLOOKUP($A$1121, 文字檔!I:J, 2, 0))</f>
        <v>0</v>
      </c>
      <c r="H1121" s="5">
        <f>IF(ISERROR(VLOOKUP($A$1121, 文字檔!K:L, 2, 0)),0,VLOOKUP($A$1121, 文字檔!K:L, 2, 0))</f>
        <v>0</v>
      </c>
      <c r="I1121" s="5">
        <f>IF(ISERROR(VLOOKUP($A$1121, 文字檔!M:N, 2, 0)),0,VLOOKUP($A$1121, 文字檔!M:N, 2, 0))</f>
        <v>0</v>
      </c>
      <c r="J1121" s="5">
        <f>IF(ISERROR(VLOOKUP($A$1121, 文字檔!O:P, 2, 0)),0,VLOOKUP($A$1121, 文字檔!O:P, 2, 0))</f>
        <v>0</v>
      </c>
      <c r="K1121">
        <f>IF(ISERROR(VLOOKUP($A$1121, 文字檔!Q:R, 2, 0)),0,VLOOKUP($A$1121, 文字檔!Q:R, 2, 0))</f>
        <v>0</v>
      </c>
      <c r="L1121">
        <f>IF(ISERROR(VLOOKUP($A$1121, 文字檔!S:T, 2, 0)),0,VLOOKUP($A$1121, 文字檔!S:T, 2, 0))</f>
        <v>0</v>
      </c>
      <c r="M1121">
        <f>IF(ISERROR(VLOOKUP($A$1121, 文字檔!U:V, 2, 0)),0,VLOOKUP($A$1121, 文字檔!U:V, 2, 0))</f>
        <v>0</v>
      </c>
      <c r="N1121">
        <f>IF(ISERROR(VLOOKUP($A$1121, 文字檔!W:X, 2, 0)),0,VLOOKUP($A$1121, 文字檔!W:X, 2, 0))</f>
        <v>0</v>
      </c>
      <c r="O1121">
        <f>IF(ISERROR(VLOOKUP($A$1121, 文字檔!Y:Z, 2, 0)),0,VLOOKUP($A$1121, 文字檔!Y:Z, 2, 0))</f>
        <v>0</v>
      </c>
      <c r="P1121">
        <f>IF(ISERROR(VLOOKUP($A$1121, 文字檔!AA:AB, 2, 0)),0,VLOOKUP($A$1121, 文字檔!AA:AB, 2, 0))</f>
        <v>0</v>
      </c>
    </row>
    <row r="1122" spans="1:16" ht="16.2">
      <c r="A1122" s="7">
        <v>44858</v>
      </c>
      <c r="B1122" s="5">
        <f>SUMPRODUCT($C$2:$P$2,$C$1122:$P$1122)</f>
        <v>-195041.14</v>
      </c>
      <c r="C1122" s="5">
        <f>IF(ISERROR(VLOOKUP($A$1122, 文字檔!A:B, 2, 0)),0,VLOOKUP($A$1122, 文字檔!A:B, 2, 0))</f>
        <v>-36159.25</v>
      </c>
      <c r="D1122" s="5">
        <f>IF(ISERROR(VLOOKUP($A$1122, 文字檔!C:D, 2, 0)),0,VLOOKUP($A$1122, 文字檔!C:D, 2, 0))</f>
        <v>0</v>
      </c>
      <c r="E1122" s="5">
        <f>IF(ISERROR(VLOOKUP($A$1122, 文字檔!E:F, 2, 0)),0,VLOOKUP($A$1122, 文字檔!E:F, 2, 0))</f>
        <v>0</v>
      </c>
      <c r="F1122" s="5">
        <f>IF(ISERROR(VLOOKUP($A$1122, 文字檔!G:H, 2, 0)),0,VLOOKUP($A$1122, 文字檔!G:H, 2, 0))</f>
        <v>2100</v>
      </c>
      <c r="G1122" s="5">
        <f>IF(ISERROR(VLOOKUP($A$1122, 文字檔!I:J, 2, 0)),0,VLOOKUP($A$1122, 文字檔!I:J, 2, 0))</f>
        <v>0</v>
      </c>
      <c r="H1122" s="5">
        <f>IF(ISERROR(VLOOKUP($A$1122, 文字檔!K:L, 2, 0)),0,VLOOKUP($A$1122, 文字檔!K:L, 2, 0))</f>
        <v>-1781.89</v>
      </c>
      <c r="I1122" s="5">
        <f>IF(ISERROR(VLOOKUP($A$1122, 文字檔!M:N, 2, 0)),0,VLOOKUP($A$1122, 文字檔!M:N, 2, 0))</f>
        <v>-47500</v>
      </c>
      <c r="J1122" s="5">
        <f>IF(ISERROR(VLOOKUP($A$1122, 文字檔!O:P, 2, 0)),0,VLOOKUP($A$1122, 文字檔!O:P, 2, 0))</f>
        <v>0</v>
      </c>
      <c r="K1122">
        <f>IF(ISERROR(VLOOKUP($A$1122, 文字檔!Q:R, 2, 0)),0,VLOOKUP($A$1122, 文字檔!Q:R, 2, 0))</f>
        <v>0</v>
      </c>
      <c r="L1122">
        <f>IF(ISERROR(VLOOKUP($A$1122, 文字檔!S:T, 2, 0)),0,VLOOKUP($A$1122, 文字檔!S:T, 2, 0))</f>
        <v>0</v>
      </c>
      <c r="M1122">
        <f>IF(ISERROR(VLOOKUP($A$1122, 文字檔!U:V, 2, 0)),0,VLOOKUP($A$1122, 文字檔!U:V, 2, 0))</f>
        <v>0</v>
      </c>
      <c r="N1122">
        <f>IF(ISERROR(VLOOKUP($A$1122, 文字檔!W:X, 2, 0)),0,VLOOKUP($A$1122, 文字檔!W:X, 2, 0))</f>
        <v>-2000</v>
      </c>
      <c r="O1122">
        <f>IF(ISERROR(VLOOKUP($A$1122, 文字檔!Y:Z, 2, 0)),0,VLOOKUP($A$1122, 文字檔!Y:Z, 2, 0))</f>
        <v>-50200</v>
      </c>
      <c r="P1122">
        <f>IF(ISERROR(VLOOKUP($A$1122, 文字檔!AA:AB, 2, 0)),0,VLOOKUP($A$1122, 文字檔!AA:AB, 2, 0))</f>
        <v>-59500</v>
      </c>
    </row>
    <row r="1123" spans="1:16" ht="16.2">
      <c r="A1123" s="7">
        <v>44859</v>
      </c>
      <c r="B1123" s="5">
        <f>SUMPRODUCT($C$2:$P$2,$C$1123:$P$1123)</f>
        <v>72606.319999999992</v>
      </c>
      <c r="C1123" s="5">
        <f>IF(ISERROR(VLOOKUP($A$1123, 文字檔!A:B, 2, 0)),0,VLOOKUP($A$1123, 文字檔!A:B, 2, 0))</f>
        <v>-11525.02</v>
      </c>
      <c r="D1123" s="5">
        <f>IF(ISERROR(VLOOKUP($A$1123, 文字檔!C:D, 2, 0)),0,VLOOKUP($A$1123, 文字檔!C:D, 2, 0))</f>
        <v>0</v>
      </c>
      <c r="E1123" s="5">
        <f>IF(ISERROR(VLOOKUP($A$1123, 文字檔!E:F, 2, 0)),0,VLOOKUP($A$1123, 文字檔!E:F, 2, 0))</f>
        <v>0</v>
      </c>
      <c r="F1123" s="5">
        <f>IF(ISERROR(VLOOKUP($A$1123, 文字檔!G:H, 2, 0)),0,VLOOKUP($A$1123, 文字檔!G:H, 2, 0))</f>
        <v>40200</v>
      </c>
      <c r="G1123" s="5">
        <f>IF(ISERROR(VLOOKUP($A$1123, 文字檔!I:J, 2, 0)),0,VLOOKUP($A$1123, 文字檔!I:J, 2, 0))</f>
        <v>16700</v>
      </c>
      <c r="H1123" s="5">
        <f>IF(ISERROR(VLOOKUP($A$1123, 文字檔!K:L, 2, 0)),0,VLOOKUP($A$1123, 文字檔!K:L, 2, 0))</f>
        <v>31.34</v>
      </c>
      <c r="I1123" s="5">
        <f>IF(ISERROR(VLOOKUP($A$1123, 文字檔!M:N, 2, 0)),0,VLOOKUP($A$1123, 文字檔!M:N, 2, 0))</f>
        <v>26700</v>
      </c>
      <c r="J1123" s="5">
        <f>IF(ISERROR(VLOOKUP($A$1123, 文字檔!O:P, 2, 0)),0,VLOOKUP($A$1123, 文字檔!O:P, 2, 0))</f>
        <v>0</v>
      </c>
      <c r="K1123">
        <f>IF(ISERROR(VLOOKUP($A$1123, 文字檔!Q:R, 2, 0)),0,VLOOKUP($A$1123, 文字檔!Q:R, 2, 0))</f>
        <v>0</v>
      </c>
      <c r="L1123">
        <f>IF(ISERROR(VLOOKUP($A$1123, 文字檔!S:T, 2, 0)),0,VLOOKUP($A$1123, 文字檔!S:T, 2, 0))</f>
        <v>0</v>
      </c>
      <c r="M1123">
        <f>IF(ISERROR(VLOOKUP($A$1123, 文字檔!U:V, 2, 0)),0,VLOOKUP($A$1123, 文字檔!U:V, 2, 0))</f>
        <v>0</v>
      </c>
      <c r="N1123">
        <f>IF(ISERROR(VLOOKUP($A$1123, 文字檔!W:X, 2, 0)),0,VLOOKUP($A$1123, 文字檔!W:X, 2, 0))</f>
        <v>40200</v>
      </c>
      <c r="O1123">
        <f>IF(ISERROR(VLOOKUP($A$1123, 文字檔!Y:Z, 2, 0)),0,VLOOKUP($A$1123, 文字檔!Y:Z, 2, 0))</f>
        <v>-39700</v>
      </c>
      <c r="P1123">
        <f>IF(ISERROR(VLOOKUP($A$1123, 文字檔!AA:AB, 2, 0)),0,VLOOKUP($A$1123, 文字檔!AA:AB, 2, 0))</f>
        <v>0</v>
      </c>
    </row>
    <row r="1124" spans="1:16" ht="16.2">
      <c r="A1124" s="7">
        <v>44860</v>
      </c>
      <c r="B1124" s="5">
        <f>SUMPRODUCT($C$2:$P$2,$C$1124:$P$1124)</f>
        <v>-58463.08</v>
      </c>
      <c r="C1124" s="5">
        <f>IF(ISERROR(VLOOKUP($A$1124, 文字檔!A:B, 2, 0)),0,VLOOKUP($A$1124, 文字檔!A:B, 2, 0))</f>
        <v>0</v>
      </c>
      <c r="D1124" s="5">
        <f>IF(ISERROR(VLOOKUP($A$1124, 文字檔!C:D, 2, 0)),0,VLOOKUP($A$1124, 文字檔!C:D, 2, 0))</f>
        <v>0</v>
      </c>
      <c r="E1124" s="5">
        <f>IF(ISERROR(VLOOKUP($A$1124, 文字檔!E:F, 2, 0)),0,VLOOKUP($A$1124, 文字檔!E:F, 2, 0))</f>
        <v>0</v>
      </c>
      <c r="F1124" s="5">
        <f>IF(ISERROR(VLOOKUP($A$1124, 文字檔!G:H, 2, 0)),0,VLOOKUP($A$1124, 文字檔!G:H, 2, 0))</f>
        <v>-11400</v>
      </c>
      <c r="G1124" s="5">
        <f>IF(ISERROR(VLOOKUP($A$1124, 文字檔!I:J, 2, 0)),0,VLOOKUP($A$1124, 文字檔!I:J, 2, 0))</f>
        <v>-500</v>
      </c>
      <c r="H1124" s="5">
        <f>IF(ISERROR(VLOOKUP($A$1124, 文字檔!K:L, 2, 0)),0,VLOOKUP($A$1124, 文字檔!K:L, 2, 0))</f>
        <v>-8763.08</v>
      </c>
      <c r="I1124" s="5">
        <f>IF(ISERROR(VLOOKUP($A$1124, 文字檔!M:N, 2, 0)),0,VLOOKUP($A$1124, 文字檔!M:N, 2, 0))</f>
        <v>-16200</v>
      </c>
      <c r="J1124" s="5">
        <f>IF(ISERROR(VLOOKUP($A$1124, 文字檔!O:P, 2, 0)),0,VLOOKUP($A$1124, 文字檔!O:P, 2, 0))</f>
        <v>0</v>
      </c>
      <c r="K1124">
        <f>IF(ISERROR(VLOOKUP($A$1124, 文字檔!Q:R, 2, 0)),0,VLOOKUP($A$1124, 文字檔!Q:R, 2, 0))</f>
        <v>0</v>
      </c>
      <c r="L1124">
        <f>IF(ISERROR(VLOOKUP($A$1124, 文字檔!S:T, 2, 0)),0,VLOOKUP($A$1124, 文字檔!S:T, 2, 0))</f>
        <v>0</v>
      </c>
      <c r="M1124">
        <f>IF(ISERROR(VLOOKUP($A$1124, 文字檔!U:V, 2, 0)),0,VLOOKUP($A$1124, 文字檔!U:V, 2, 0))</f>
        <v>0</v>
      </c>
      <c r="N1124">
        <f>IF(ISERROR(VLOOKUP($A$1124, 文字檔!W:X, 2, 0)),0,VLOOKUP($A$1124, 文字檔!W:X, 2, 0))</f>
        <v>-24500</v>
      </c>
      <c r="O1124">
        <f>IF(ISERROR(VLOOKUP($A$1124, 文字檔!Y:Z, 2, 0)),0,VLOOKUP($A$1124, 文字檔!Y:Z, 2, 0))</f>
        <v>2900</v>
      </c>
      <c r="P1124">
        <f>IF(ISERROR(VLOOKUP($A$1124, 文字檔!AA:AB, 2, 0)),0,VLOOKUP($A$1124, 文字檔!AA:AB, 2, 0))</f>
        <v>0</v>
      </c>
    </row>
    <row r="1125" spans="1:16" ht="16.2">
      <c r="A1125" s="7">
        <v>44861</v>
      </c>
      <c r="B1125" s="5">
        <f>SUMPRODUCT($C$2:$P$2,$C$1125:$P$1125)</f>
        <v>-21928.449999999997</v>
      </c>
      <c r="C1125" s="5">
        <f>IF(ISERROR(VLOOKUP($A$1125, 文字檔!A:B, 2, 0)),0,VLOOKUP($A$1125, 文字檔!A:B, 2, 0))</f>
        <v>-6776.82</v>
      </c>
      <c r="D1125" s="5">
        <f>IF(ISERROR(VLOOKUP($A$1125, 文字檔!C:D, 2, 0)),0,VLOOKUP($A$1125, 文字檔!C:D, 2, 0))</f>
        <v>0</v>
      </c>
      <c r="E1125" s="5">
        <f>IF(ISERROR(VLOOKUP($A$1125, 文字檔!E:F, 2, 0)),0,VLOOKUP($A$1125, 文字檔!E:F, 2, 0))</f>
        <v>0</v>
      </c>
      <c r="F1125" s="5">
        <f>IF(ISERROR(VLOOKUP($A$1125, 文字檔!G:H, 2, 0)),0,VLOOKUP($A$1125, 文字檔!G:H, 2, 0))</f>
        <v>-43400</v>
      </c>
      <c r="G1125" s="5">
        <f>IF(ISERROR(VLOOKUP($A$1125, 文字檔!I:J, 2, 0)),0,VLOOKUP($A$1125, 文字檔!I:J, 2, 0))</f>
        <v>-4700</v>
      </c>
      <c r="H1125" s="5">
        <f>IF(ISERROR(VLOOKUP($A$1125, 文字檔!K:L, 2, 0)),0,VLOOKUP($A$1125, 文字檔!K:L, 2, 0))</f>
        <v>23.96</v>
      </c>
      <c r="I1125" s="5">
        <f>IF(ISERROR(VLOOKUP($A$1125, 文字檔!M:N, 2, 0)),0,VLOOKUP($A$1125, 文字檔!M:N, 2, 0))</f>
        <v>15100</v>
      </c>
      <c r="J1125" s="5">
        <f>IF(ISERROR(VLOOKUP($A$1125, 文字檔!O:P, 2, 0)),0,VLOOKUP($A$1125, 文字檔!O:P, 2, 0))</f>
        <v>0</v>
      </c>
      <c r="K1125">
        <f>IF(ISERROR(VLOOKUP($A$1125, 文字檔!Q:R, 2, 0)),0,VLOOKUP($A$1125, 文字檔!Q:R, 2, 0))</f>
        <v>0</v>
      </c>
      <c r="L1125">
        <f>IF(ISERROR(VLOOKUP($A$1125, 文字檔!S:T, 2, 0)),0,VLOOKUP($A$1125, 文字檔!S:T, 2, 0))</f>
        <v>-6175.59</v>
      </c>
      <c r="M1125">
        <f>IF(ISERROR(VLOOKUP($A$1125, 文字檔!U:V, 2, 0)),0,VLOOKUP($A$1125, 文字檔!U:V, 2, 0))</f>
        <v>0</v>
      </c>
      <c r="N1125">
        <f>IF(ISERROR(VLOOKUP($A$1125, 文字檔!W:X, 2, 0)),0,VLOOKUP($A$1125, 文字檔!W:X, 2, 0))</f>
        <v>0</v>
      </c>
      <c r="O1125">
        <f>IF(ISERROR(VLOOKUP($A$1125, 文字檔!Y:Z, 2, 0)),0,VLOOKUP($A$1125, 文字檔!Y:Z, 2, 0))</f>
        <v>24000</v>
      </c>
      <c r="P1125">
        <f>IF(ISERROR(VLOOKUP($A$1125, 文字檔!AA:AB, 2, 0)),0,VLOOKUP($A$1125, 文字檔!AA:AB, 2, 0))</f>
        <v>0</v>
      </c>
    </row>
    <row r="1126" spans="1:16" ht="16.2">
      <c r="A1126" s="7">
        <v>44862</v>
      </c>
      <c r="B1126" s="5">
        <f>SUMPRODUCT($C$2:$P$2,$C$1126:$P$1126)</f>
        <v>37825.58</v>
      </c>
      <c r="C1126" s="5">
        <f>IF(ISERROR(VLOOKUP($A$1126, 文字檔!A:B, 2, 0)),0,VLOOKUP($A$1126, 文字檔!A:B, 2, 0))</f>
        <v>0</v>
      </c>
      <c r="D1126" s="5">
        <f>IF(ISERROR(VLOOKUP($A$1126, 文字檔!C:D, 2, 0)),0,VLOOKUP($A$1126, 文字檔!C:D, 2, 0))</f>
        <v>0</v>
      </c>
      <c r="E1126" s="5">
        <f>IF(ISERROR(VLOOKUP($A$1126, 文字檔!E:F, 2, 0)),0,VLOOKUP($A$1126, 文字檔!E:F, 2, 0))</f>
        <v>0</v>
      </c>
      <c r="F1126" s="5">
        <f>IF(ISERROR(VLOOKUP($A$1126, 文字檔!G:H, 2, 0)),0,VLOOKUP($A$1126, 文字檔!G:H, 2, 0))</f>
        <v>38400</v>
      </c>
      <c r="G1126" s="5">
        <f>IF(ISERROR(VLOOKUP($A$1126, 文字檔!I:J, 2, 0)),0,VLOOKUP($A$1126, 文字檔!I:J, 2, 0))</f>
        <v>-18700</v>
      </c>
      <c r="H1126" s="5">
        <f>IF(ISERROR(VLOOKUP($A$1126, 文字檔!K:L, 2, 0)),0,VLOOKUP($A$1126, 文字檔!K:L, 2, 0))</f>
        <v>25.58</v>
      </c>
      <c r="I1126" s="5">
        <f>IF(ISERROR(VLOOKUP($A$1126, 文字檔!M:N, 2, 0)),0,VLOOKUP($A$1126, 文字檔!M:N, 2, 0))</f>
        <v>27900</v>
      </c>
      <c r="J1126" s="5">
        <f>IF(ISERROR(VLOOKUP($A$1126, 文字檔!O:P, 2, 0)),0,VLOOKUP($A$1126, 文字檔!O:P, 2, 0))</f>
        <v>0</v>
      </c>
      <c r="K1126">
        <f>IF(ISERROR(VLOOKUP($A$1126, 文字檔!Q:R, 2, 0)),0,VLOOKUP($A$1126, 文字檔!Q:R, 2, 0))</f>
        <v>0</v>
      </c>
      <c r="L1126">
        <f>IF(ISERROR(VLOOKUP($A$1126, 文字檔!S:T, 2, 0)),0,VLOOKUP($A$1126, 文字檔!S:T, 2, 0))</f>
        <v>0</v>
      </c>
      <c r="M1126">
        <f>IF(ISERROR(VLOOKUP($A$1126, 文字檔!U:V, 2, 0)),0,VLOOKUP($A$1126, 文字檔!U:V, 2, 0))</f>
        <v>0</v>
      </c>
      <c r="N1126">
        <f>IF(ISERROR(VLOOKUP($A$1126, 文字檔!W:X, 2, 0)),0,VLOOKUP($A$1126, 文字檔!W:X, 2, 0))</f>
        <v>0</v>
      </c>
      <c r="O1126">
        <f>IF(ISERROR(VLOOKUP($A$1126, 文字檔!Y:Z, 2, 0)),0,VLOOKUP($A$1126, 文字檔!Y:Z, 2, 0))</f>
        <v>-9800</v>
      </c>
      <c r="P1126">
        <f>IF(ISERROR(VLOOKUP($A$1126, 文字檔!AA:AB, 2, 0)),0,VLOOKUP($A$1126, 文字檔!AA:AB, 2, 0))</f>
        <v>0</v>
      </c>
    </row>
    <row r="1127" spans="1:16" ht="16.2">
      <c r="A1127" s="7">
        <v>44863</v>
      </c>
      <c r="B1127" s="5">
        <f>SUMPRODUCT($C$2:$P$2,$C$1127:$P$1127)</f>
        <v>0</v>
      </c>
      <c r="C1127" s="5">
        <f>IF(ISERROR(VLOOKUP($A$1127, 文字檔!A:B, 2, 0)),0,VLOOKUP($A$1127, 文字檔!A:B, 2, 0))</f>
        <v>0</v>
      </c>
      <c r="D1127" s="5">
        <f>IF(ISERROR(VLOOKUP($A$1127, 文字檔!C:D, 2, 0)),0,VLOOKUP($A$1127, 文字檔!C:D, 2, 0))</f>
        <v>0</v>
      </c>
      <c r="E1127" s="5">
        <f>IF(ISERROR(VLOOKUP($A$1127, 文字檔!E:F, 2, 0)),0,VLOOKUP($A$1127, 文字檔!E:F, 2, 0))</f>
        <v>0</v>
      </c>
      <c r="F1127" s="5">
        <f>IF(ISERROR(VLOOKUP($A$1127, 文字檔!G:H, 2, 0)),0,VLOOKUP($A$1127, 文字檔!G:H, 2, 0))</f>
        <v>0</v>
      </c>
      <c r="G1127" s="5">
        <f>IF(ISERROR(VLOOKUP($A$1127, 文字檔!I:J, 2, 0)),0,VLOOKUP($A$1127, 文字檔!I:J, 2, 0))</f>
        <v>0</v>
      </c>
      <c r="H1127" s="5">
        <f>IF(ISERROR(VLOOKUP($A$1127, 文字檔!K:L, 2, 0)),0,VLOOKUP($A$1127, 文字檔!K:L, 2, 0))</f>
        <v>0</v>
      </c>
      <c r="I1127" s="5">
        <f>IF(ISERROR(VLOOKUP($A$1127, 文字檔!M:N, 2, 0)),0,VLOOKUP($A$1127, 文字檔!M:N, 2, 0))</f>
        <v>0</v>
      </c>
      <c r="J1127" s="5">
        <f>IF(ISERROR(VLOOKUP($A$1127, 文字檔!O:P, 2, 0)),0,VLOOKUP($A$1127, 文字檔!O:P, 2, 0))</f>
        <v>0</v>
      </c>
      <c r="K1127">
        <f>IF(ISERROR(VLOOKUP($A$1127, 文字檔!Q:R, 2, 0)),0,VLOOKUP($A$1127, 文字檔!Q:R, 2, 0))</f>
        <v>0</v>
      </c>
      <c r="L1127">
        <f>IF(ISERROR(VLOOKUP($A$1127, 文字檔!S:T, 2, 0)),0,VLOOKUP($A$1127, 文字檔!S:T, 2, 0))</f>
        <v>0</v>
      </c>
      <c r="M1127">
        <f>IF(ISERROR(VLOOKUP($A$1127, 文字檔!U:V, 2, 0)),0,VLOOKUP($A$1127, 文字檔!U:V, 2, 0))</f>
        <v>0</v>
      </c>
      <c r="N1127">
        <f>IF(ISERROR(VLOOKUP($A$1127, 文字檔!W:X, 2, 0)),0,VLOOKUP($A$1127, 文字檔!W:X, 2, 0))</f>
        <v>0</v>
      </c>
      <c r="O1127">
        <f>IF(ISERROR(VLOOKUP($A$1127, 文字檔!Y:Z, 2, 0)),0,VLOOKUP($A$1127, 文字檔!Y:Z, 2, 0))</f>
        <v>0</v>
      </c>
      <c r="P1127">
        <f>IF(ISERROR(VLOOKUP($A$1127, 文字檔!AA:AB, 2, 0)),0,VLOOKUP($A$1127, 文字檔!AA:AB, 2, 0))</f>
        <v>0</v>
      </c>
    </row>
    <row r="1128" spans="1:16" ht="16.2">
      <c r="A1128" s="7">
        <v>44864</v>
      </c>
      <c r="B1128" s="5">
        <f>SUMPRODUCT($C$2:$P$2,$C$1128:$P$1128)</f>
        <v>0</v>
      </c>
      <c r="C1128" s="5">
        <f>IF(ISERROR(VLOOKUP($A$1128, 文字檔!A:B, 2, 0)),0,VLOOKUP($A$1128, 文字檔!A:B, 2, 0))</f>
        <v>0</v>
      </c>
      <c r="D1128" s="5">
        <f>IF(ISERROR(VLOOKUP($A$1128, 文字檔!C:D, 2, 0)),0,VLOOKUP($A$1128, 文字檔!C:D, 2, 0))</f>
        <v>0</v>
      </c>
      <c r="E1128" s="5">
        <f>IF(ISERROR(VLOOKUP($A$1128, 文字檔!E:F, 2, 0)),0,VLOOKUP($A$1128, 文字檔!E:F, 2, 0))</f>
        <v>0</v>
      </c>
      <c r="F1128" s="5">
        <f>IF(ISERROR(VLOOKUP($A$1128, 文字檔!G:H, 2, 0)),0,VLOOKUP($A$1128, 文字檔!G:H, 2, 0))</f>
        <v>0</v>
      </c>
      <c r="G1128" s="5">
        <f>IF(ISERROR(VLOOKUP($A$1128, 文字檔!I:J, 2, 0)),0,VLOOKUP($A$1128, 文字檔!I:J, 2, 0))</f>
        <v>0</v>
      </c>
      <c r="H1128" s="5">
        <f>IF(ISERROR(VLOOKUP($A$1128, 文字檔!K:L, 2, 0)),0,VLOOKUP($A$1128, 文字檔!K:L, 2, 0))</f>
        <v>0</v>
      </c>
      <c r="I1128" s="5">
        <f>IF(ISERROR(VLOOKUP($A$1128, 文字檔!M:N, 2, 0)),0,VLOOKUP($A$1128, 文字檔!M:N, 2, 0))</f>
        <v>0</v>
      </c>
      <c r="J1128" s="5">
        <f>IF(ISERROR(VLOOKUP($A$1128, 文字檔!O:P, 2, 0)),0,VLOOKUP($A$1128, 文字檔!O:P, 2, 0))</f>
        <v>0</v>
      </c>
      <c r="K1128">
        <f>IF(ISERROR(VLOOKUP($A$1128, 文字檔!Q:R, 2, 0)),0,VLOOKUP($A$1128, 文字檔!Q:R, 2, 0))</f>
        <v>0</v>
      </c>
      <c r="L1128">
        <f>IF(ISERROR(VLOOKUP($A$1128, 文字檔!S:T, 2, 0)),0,VLOOKUP($A$1128, 文字檔!S:T, 2, 0))</f>
        <v>0</v>
      </c>
      <c r="M1128">
        <f>IF(ISERROR(VLOOKUP($A$1128, 文字檔!U:V, 2, 0)),0,VLOOKUP($A$1128, 文字檔!U:V, 2, 0))</f>
        <v>0</v>
      </c>
      <c r="N1128">
        <f>IF(ISERROR(VLOOKUP($A$1128, 文字檔!W:X, 2, 0)),0,VLOOKUP($A$1128, 文字檔!W:X, 2, 0))</f>
        <v>0</v>
      </c>
      <c r="O1128">
        <f>IF(ISERROR(VLOOKUP($A$1128, 文字檔!Y:Z, 2, 0)),0,VLOOKUP($A$1128, 文字檔!Y:Z, 2, 0))</f>
        <v>0</v>
      </c>
      <c r="P1128">
        <f>IF(ISERROR(VLOOKUP($A$1128, 文字檔!AA:AB, 2, 0)),0,VLOOKUP($A$1128, 文字檔!AA:AB, 2, 0))</f>
        <v>0</v>
      </c>
    </row>
    <row r="1129" spans="1:16" ht="16.2">
      <c r="A1129" s="7">
        <v>44865</v>
      </c>
      <c r="B1129" s="5">
        <f>SUMPRODUCT($C$2:$P$2,$C$1129:$P$1129)</f>
        <v>-31900</v>
      </c>
      <c r="C1129" s="5">
        <f>IF(ISERROR(VLOOKUP($A$1129, 文字檔!A:B, 2, 0)),0,VLOOKUP($A$1129, 文字檔!A:B, 2, 0))</f>
        <v>0</v>
      </c>
      <c r="D1129" s="5">
        <f>IF(ISERROR(VLOOKUP($A$1129, 文字檔!C:D, 2, 0)),0,VLOOKUP($A$1129, 文字檔!C:D, 2, 0))</f>
        <v>-7700</v>
      </c>
      <c r="E1129" s="5">
        <f>IF(ISERROR(VLOOKUP($A$1129, 文字檔!E:F, 2, 0)),0,VLOOKUP($A$1129, 文字檔!E:F, 2, 0))</f>
        <v>0</v>
      </c>
      <c r="F1129" s="5">
        <f>IF(ISERROR(VLOOKUP($A$1129, 文字檔!G:H, 2, 0)),0,VLOOKUP($A$1129, 文字檔!G:H, 2, 0))</f>
        <v>-35800</v>
      </c>
      <c r="G1129" s="5">
        <f>IF(ISERROR(VLOOKUP($A$1129, 文字檔!I:J, 2, 0)),0,VLOOKUP($A$1129, 文字檔!I:J, 2, 0))</f>
        <v>0</v>
      </c>
      <c r="H1129" s="5">
        <f>IF(ISERROR(VLOOKUP($A$1129, 文字檔!K:L, 2, 0)),0,VLOOKUP($A$1129, 文字檔!K:L, 2, 0))</f>
        <v>0</v>
      </c>
      <c r="I1129" s="5">
        <f>IF(ISERROR(VLOOKUP($A$1129, 文字檔!M:N, 2, 0)),0,VLOOKUP($A$1129, 文字檔!M:N, 2, 0))</f>
        <v>-14500</v>
      </c>
      <c r="J1129" s="5">
        <f>IF(ISERROR(VLOOKUP($A$1129, 文字檔!O:P, 2, 0)),0,VLOOKUP($A$1129, 文字檔!O:P, 2, 0))</f>
        <v>0</v>
      </c>
      <c r="K1129">
        <f>IF(ISERROR(VLOOKUP($A$1129, 文字檔!Q:R, 2, 0)),0,VLOOKUP($A$1129, 文字檔!Q:R, 2, 0))</f>
        <v>0</v>
      </c>
      <c r="L1129">
        <f>IF(ISERROR(VLOOKUP($A$1129, 文字檔!S:T, 2, 0)),0,VLOOKUP($A$1129, 文字檔!S:T, 2, 0))</f>
        <v>0</v>
      </c>
      <c r="M1129">
        <f>IF(ISERROR(VLOOKUP($A$1129, 文字檔!U:V, 2, 0)),0,VLOOKUP($A$1129, 文字檔!U:V, 2, 0))</f>
        <v>0</v>
      </c>
      <c r="N1129">
        <f>IF(ISERROR(VLOOKUP($A$1129, 文字檔!W:X, 2, 0)),0,VLOOKUP($A$1129, 文字檔!W:X, 2, 0))</f>
        <v>24100</v>
      </c>
      <c r="O1129">
        <f>IF(ISERROR(VLOOKUP($A$1129, 文字檔!Y:Z, 2, 0)),0,VLOOKUP($A$1129, 文字檔!Y:Z, 2, 0))</f>
        <v>6300</v>
      </c>
      <c r="P1129">
        <f>IF(ISERROR(VLOOKUP($A$1129, 文字檔!AA:AB, 2, 0)),0,VLOOKUP($A$1129, 文字檔!AA:AB, 2, 0))</f>
        <v>-4300</v>
      </c>
    </row>
    <row r="1130" spans="1:16" ht="16.2">
      <c r="A1130" s="7">
        <v>44866</v>
      </c>
      <c r="B1130" s="5">
        <f>SUMPRODUCT($C$2:$P$2,$C$1130:$P$1130)</f>
        <v>60543.82</v>
      </c>
      <c r="C1130" s="5">
        <f>IF(ISERROR(VLOOKUP($A$1130, 文字檔!A:B, 2, 0)),0,VLOOKUP($A$1130, 文字檔!A:B, 2, 0))</f>
        <v>2432.8000000000002</v>
      </c>
      <c r="D1130" s="5">
        <f>IF(ISERROR(VLOOKUP($A$1130, 文字檔!C:D, 2, 0)),0,VLOOKUP($A$1130, 文字檔!C:D, 2, 0))</f>
        <v>17600</v>
      </c>
      <c r="E1130" s="5">
        <f>IF(ISERROR(VLOOKUP($A$1130, 文字檔!E:F, 2, 0)),0,VLOOKUP($A$1130, 文字檔!E:F, 2, 0))</f>
        <v>0</v>
      </c>
      <c r="F1130" s="5">
        <f>IF(ISERROR(VLOOKUP($A$1130, 文字檔!G:H, 2, 0)),0,VLOOKUP($A$1130, 文字檔!G:H, 2, 0))</f>
        <v>-17600</v>
      </c>
      <c r="G1130" s="5">
        <f>IF(ISERROR(VLOOKUP($A$1130, 文字檔!I:J, 2, 0)),0,VLOOKUP($A$1130, 文字檔!I:J, 2, 0))</f>
        <v>8100</v>
      </c>
      <c r="H1130" s="5">
        <f>IF(ISERROR(VLOOKUP($A$1130, 文字檔!K:L, 2, 0)),0,VLOOKUP($A$1130, 文字檔!K:L, 2, 0))</f>
        <v>12611.02</v>
      </c>
      <c r="I1130" s="5">
        <f>IF(ISERROR(VLOOKUP($A$1130, 文字檔!M:N, 2, 0)),0,VLOOKUP($A$1130, 文字檔!M:N, 2, 0))</f>
        <v>0</v>
      </c>
      <c r="J1130" s="5">
        <f>IF(ISERROR(VLOOKUP($A$1130, 文字檔!O:P, 2, 0)),0,VLOOKUP($A$1130, 文字檔!O:P, 2, 0))</f>
        <v>0</v>
      </c>
      <c r="K1130">
        <f>IF(ISERROR(VLOOKUP($A$1130, 文字檔!Q:R, 2, 0)),0,VLOOKUP($A$1130, 文字檔!Q:R, 2, 0))</f>
        <v>0</v>
      </c>
      <c r="L1130">
        <f>IF(ISERROR(VLOOKUP($A$1130, 文字檔!S:T, 2, 0)),0,VLOOKUP($A$1130, 文字檔!S:T, 2, 0))</f>
        <v>0</v>
      </c>
      <c r="M1130">
        <f>IF(ISERROR(VLOOKUP($A$1130, 文字檔!U:V, 2, 0)),0,VLOOKUP($A$1130, 文字檔!U:V, 2, 0))</f>
        <v>-6300</v>
      </c>
      <c r="N1130">
        <f>IF(ISERROR(VLOOKUP($A$1130, 文字檔!W:X, 2, 0)),0,VLOOKUP($A$1130, 文字檔!W:X, 2, 0))</f>
        <v>17600</v>
      </c>
      <c r="O1130">
        <f>IF(ISERROR(VLOOKUP($A$1130, 文字檔!Y:Z, 2, 0)),0,VLOOKUP($A$1130, 文字檔!Y:Z, 2, 0))</f>
        <v>8500</v>
      </c>
      <c r="P1130">
        <f>IF(ISERROR(VLOOKUP($A$1130, 文字檔!AA:AB, 2, 0)),0,VLOOKUP($A$1130, 文字檔!AA:AB, 2, 0))</f>
        <v>17600</v>
      </c>
    </row>
    <row r="1131" spans="1:16" ht="16.2">
      <c r="A1131" s="7">
        <v>44867</v>
      </c>
      <c r="B1131" s="5">
        <f>SUMPRODUCT($C$2:$P$2,$C$1131:$P$1131)</f>
        <v>8234.7200000000012</v>
      </c>
      <c r="C1131" s="5">
        <f>IF(ISERROR(VLOOKUP($A$1131, 文字檔!A:B, 2, 0)),0,VLOOKUP($A$1131, 文字檔!A:B, 2, 0))</f>
        <v>0</v>
      </c>
      <c r="D1131" s="5">
        <f>IF(ISERROR(VLOOKUP($A$1131, 文字檔!C:D, 2, 0)),0,VLOOKUP($A$1131, 文字檔!C:D, 2, 0))</f>
        <v>10400</v>
      </c>
      <c r="E1131" s="5">
        <f>IF(ISERROR(VLOOKUP($A$1131, 文字檔!E:F, 2, 0)),0,VLOOKUP($A$1131, 文字檔!E:F, 2, 0))</f>
        <v>0</v>
      </c>
      <c r="F1131" s="5">
        <f>IF(ISERROR(VLOOKUP($A$1131, 文字檔!G:H, 2, 0)),0,VLOOKUP($A$1131, 文字檔!G:H, 2, 0))</f>
        <v>-10400</v>
      </c>
      <c r="G1131" s="5">
        <f>IF(ISERROR(VLOOKUP($A$1131, 文字檔!I:J, 2, 0)),0,VLOOKUP($A$1131, 文字檔!I:J, 2, 0))</f>
        <v>7700</v>
      </c>
      <c r="H1131" s="5">
        <f>IF(ISERROR(VLOOKUP($A$1131, 文字檔!K:L, 2, 0)),0,VLOOKUP($A$1131, 文字檔!K:L, 2, 0))</f>
        <v>-17165.28</v>
      </c>
      <c r="I1131" s="5">
        <f>IF(ISERROR(VLOOKUP($A$1131, 文字檔!M:N, 2, 0)),0,VLOOKUP($A$1131, 文字檔!M:N, 2, 0))</f>
        <v>-15000</v>
      </c>
      <c r="J1131" s="5">
        <f>IF(ISERROR(VLOOKUP($A$1131, 文字檔!O:P, 2, 0)),0,VLOOKUP($A$1131, 文字檔!O:P, 2, 0))</f>
        <v>0</v>
      </c>
      <c r="K1131">
        <f>IF(ISERROR(VLOOKUP($A$1131, 文字檔!Q:R, 2, 0)),0,VLOOKUP($A$1131, 文字檔!Q:R, 2, 0))</f>
        <v>0</v>
      </c>
      <c r="L1131">
        <f>IF(ISERROR(VLOOKUP($A$1131, 文字檔!S:T, 2, 0)),0,VLOOKUP($A$1131, 文字檔!S:T, 2, 0))</f>
        <v>0</v>
      </c>
      <c r="M1131">
        <f>IF(ISERROR(VLOOKUP($A$1131, 文字檔!U:V, 2, 0)),0,VLOOKUP($A$1131, 文字檔!U:V, 2, 0))</f>
        <v>10400</v>
      </c>
      <c r="N1131">
        <f>IF(ISERROR(VLOOKUP($A$1131, 文字檔!W:X, 2, 0)),0,VLOOKUP($A$1131, 文字檔!W:X, 2, 0))</f>
        <v>1500</v>
      </c>
      <c r="O1131">
        <f>IF(ISERROR(VLOOKUP($A$1131, 文字檔!Y:Z, 2, 0)),0,VLOOKUP($A$1131, 文字檔!Y:Z, 2, 0))</f>
        <v>10400</v>
      </c>
      <c r="P1131">
        <f>IF(ISERROR(VLOOKUP($A$1131, 文字檔!AA:AB, 2, 0)),0,VLOOKUP($A$1131, 文字檔!AA:AB, 2, 0))</f>
        <v>10400</v>
      </c>
    </row>
    <row r="1132" spans="1:16" ht="16.2">
      <c r="A1132" s="7">
        <v>44868</v>
      </c>
      <c r="B1132" s="5">
        <f>SUMPRODUCT($C$2:$P$2,$C$1132:$P$1132)</f>
        <v>-19728.120000000003</v>
      </c>
      <c r="C1132" s="5">
        <f>IF(ISERROR(VLOOKUP($A$1132, 文字檔!A:B, 2, 0)),0,VLOOKUP($A$1132, 文字檔!A:B, 2, 0))</f>
        <v>-14753.58</v>
      </c>
      <c r="D1132" s="5">
        <f>IF(ISERROR(VLOOKUP($A$1132, 文字檔!C:D, 2, 0)),0,VLOOKUP($A$1132, 文字檔!C:D, 2, 0))</f>
        <v>6500</v>
      </c>
      <c r="E1132" s="5">
        <f>IF(ISERROR(VLOOKUP($A$1132, 文字檔!E:F, 2, 0)),0,VLOOKUP($A$1132, 文字檔!E:F, 2, 0))</f>
        <v>0</v>
      </c>
      <c r="F1132" s="5">
        <f>IF(ISERROR(VLOOKUP($A$1132, 文字檔!G:H, 2, 0)),0,VLOOKUP($A$1132, 文字檔!G:H, 2, 0))</f>
        <v>25000</v>
      </c>
      <c r="G1132" s="5">
        <f>IF(ISERROR(VLOOKUP($A$1132, 文字檔!I:J, 2, 0)),0,VLOOKUP($A$1132, 文字檔!I:J, 2, 0))</f>
        <v>-15500</v>
      </c>
      <c r="H1132" s="5">
        <f>IF(ISERROR(VLOOKUP($A$1132, 文字檔!K:L, 2, 0)),0,VLOOKUP($A$1132, 文字檔!K:L, 2, 0))</f>
        <v>43825.46</v>
      </c>
      <c r="I1132" s="5">
        <f>IF(ISERROR(VLOOKUP($A$1132, 文字檔!M:N, 2, 0)),0,VLOOKUP($A$1132, 文字檔!M:N, 2, 0))</f>
        <v>0</v>
      </c>
      <c r="J1132" s="5">
        <f>IF(ISERROR(VLOOKUP($A$1132, 文字檔!O:P, 2, 0)),0,VLOOKUP($A$1132, 文字檔!O:P, 2, 0))</f>
        <v>0</v>
      </c>
      <c r="K1132">
        <f>IF(ISERROR(VLOOKUP($A$1132, 文字檔!Q:R, 2, 0)),0,VLOOKUP($A$1132, 文字檔!Q:R, 2, 0))</f>
        <v>0</v>
      </c>
      <c r="L1132">
        <f>IF(ISERROR(VLOOKUP($A$1132, 文字檔!S:T, 2, 0)),0,VLOOKUP($A$1132, 文字檔!S:T, 2, 0))</f>
        <v>0</v>
      </c>
      <c r="M1132">
        <f>IF(ISERROR(VLOOKUP($A$1132, 文字檔!U:V, 2, 0)),0,VLOOKUP($A$1132, 文字檔!U:V, 2, 0))</f>
        <v>-25000</v>
      </c>
      <c r="N1132">
        <f>IF(ISERROR(VLOOKUP($A$1132, 文字檔!W:X, 2, 0)),0,VLOOKUP($A$1132, 文字檔!W:X, 2, 0))</f>
        <v>0</v>
      </c>
      <c r="O1132">
        <f>IF(ISERROR(VLOOKUP($A$1132, 文字檔!Y:Z, 2, 0)),0,VLOOKUP($A$1132, 文字檔!Y:Z, 2, 0))</f>
        <v>3500</v>
      </c>
      <c r="P1132">
        <f>IF(ISERROR(VLOOKUP($A$1132, 文字檔!AA:AB, 2, 0)),0,VLOOKUP($A$1132, 文字檔!AA:AB, 2, 0))</f>
        <v>-43300</v>
      </c>
    </row>
    <row r="1133" spans="1:16" ht="16.2">
      <c r="A1133" s="7">
        <v>44869</v>
      </c>
      <c r="B1133" s="5">
        <f>SUMPRODUCT($C$2:$P$2,$C$1133:$P$1133)</f>
        <v>-15885.619999999995</v>
      </c>
      <c r="C1133" s="5">
        <f>IF(ISERROR(VLOOKUP($A$1133, 文字檔!A:B, 2, 0)),0,VLOOKUP($A$1133, 文字檔!A:B, 2, 0))</f>
        <v>0</v>
      </c>
      <c r="D1133" s="5">
        <f>IF(ISERROR(VLOOKUP($A$1133, 文字檔!C:D, 2, 0)),0,VLOOKUP($A$1133, 文字檔!C:D, 2, 0))</f>
        <v>-24800</v>
      </c>
      <c r="E1133" s="5">
        <f>IF(ISERROR(VLOOKUP($A$1133, 文字檔!E:F, 2, 0)),0,VLOOKUP($A$1133, 文字檔!E:F, 2, 0))</f>
        <v>0</v>
      </c>
      <c r="F1133" s="5">
        <f>IF(ISERROR(VLOOKUP($A$1133, 文字檔!G:H, 2, 0)),0,VLOOKUP($A$1133, 文字檔!G:H, 2, 0))</f>
        <v>-14400</v>
      </c>
      <c r="G1133" s="5">
        <f>IF(ISERROR(VLOOKUP($A$1133, 文字檔!I:J, 2, 0)),0,VLOOKUP($A$1133, 文字檔!I:J, 2, 0))</f>
        <v>6300</v>
      </c>
      <c r="H1133" s="5">
        <f>IF(ISERROR(VLOOKUP($A$1133, 文字檔!K:L, 2, 0)),0,VLOOKUP($A$1133, 文字檔!K:L, 2, 0))</f>
        <v>-21185.62</v>
      </c>
      <c r="I1133" s="5">
        <f>IF(ISERROR(VLOOKUP($A$1133, 文字檔!M:N, 2, 0)),0,VLOOKUP($A$1133, 文字檔!M:N, 2, 0))</f>
        <v>0</v>
      </c>
      <c r="J1133" s="5">
        <f>IF(ISERROR(VLOOKUP($A$1133, 文字檔!O:P, 2, 0)),0,VLOOKUP($A$1133, 文字檔!O:P, 2, 0))</f>
        <v>0</v>
      </c>
      <c r="K1133">
        <f>IF(ISERROR(VLOOKUP($A$1133, 文字檔!Q:R, 2, 0)),0,VLOOKUP($A$1133, 文字檔!Q:R, 2, 0))</f>
        <v>0</v>
      </c>
      <c r="L1133">
        <f>IF(ISERROR(VLOOKUP($A$1133, 文字檔!S:T, 2, 0)),0,VLOOKUP($A$1133, 文字檔!S:T, 2, 0))</f>
        <v>0</v>
      </c>
      <c r="M1133">
        <f>IF(ISERROR(VLOOKUP($A$1133, 文字檔!U:V, 2, 0)),0,VLOOKUP($A$1133, 文字檔!U:V, 2, 0))</f>
        <v>14400</v>
      </c>
      <c r="N1133">
        <f>IF(ISERROR(VLOOKUP($A$1133, 文字檔!W:X, 2, 0)),0,VLOOKUP($A$1133, 文字檔!W:X, 2, 0))</f>
        <v>17500</v>
      </c>
      <c r="O1133">
        <f>IF(ISERROR(VLOOKUP($A$1133, 文字檔!Y:Z, 2, 0)),0,VLOOKUP($A$1133, 文字檔!Y:Z, 2, 0))</f>
        <v>6300</v>
      </c>
      <c r="P1133">
        <f>IF(ISERROR(VLOOKUP($A$1133, 文字檔!AA:AB, 2, 0)),0,VLOOKUP($A$1133, 文字檔!AA:AB, 2, 0))</f>
        <v>0</v>
      </c>
    </row>
    <row r="1134" spans="1:16" ht="16.2">
      <c r="A1134" s="7">
        <v>44870</v>
      </c>
      <c r="B1134" s="5">
        <f>SUMPRODUCT($C$2:$P$2,$C$1134:$P$1134)</f>
        <v>0</v>
      </c>
      <c r="C1134" s="5">
        <f>IF(ISERROR(VLOOKUP($A$1134, 文字檔!A:B, 2, 0)),0,VLOOKUP($A$1134, 文字檔!A:B, 2, 0))</f>
        <v>0</v>
      </c>
      <c r="D1134" s="5">
        <f>IF(ISERROR(VLOOKUP($A$1134, 文字檔!C:D, 2, 0)),0,VLOOKUP($A$1134, 文字檔!C:D, 2, 0))</f>
        <v>0</v>
      </c>
      <c r="E1134" s="5">
        <f>IF(ISERROR(VLOOKUP($A$1134, 文字檔!E:F, 2, 0)),0,VLOOKUP($A$1134, 文字檔!E:F, 2, 0))</f>
        <v>0</v>
      </c>
      <c r="F1134" s="5">
        <f>IF(ISERROR(VLOOKUP($A$1134, 文字檔!G:H, 2, 0)),0,VLOOKUP($A$1134, 文字檔!G:H, 2, 0))</f>
        <v>0</v>
      </c>
      <c r="G1134" s="5">
        <f>IF(ISERROR(VLOOKUP($A$1134, 文字檔!I:J, 2, 0)),0,VLOOKUP($A$1134, 文字檔!I:J, 2, 0))</f>
        <v>0</v>
      </c>
      <c r="H1134" s="5">
        <f>IF(ISERROR(VLOOKUP($A$1134, 文字檔!K:L, 2, 0)),0,VLOOKUP($A$1134, 文字檔!K:L, 2, 0))</f>
        <v>0</v>
      </c>
      <c r="I1134" s="5">
        <f>IF(ISERROR(VLOOKUP($A$1134, 文字檔!M:N, 2, 0)),0,VLOOKUP($A$1134, 文字檔!M:N, 2, 0))</f>
        <v>0</v>
      </c>
      <c r="J1134" s="5">
        <f>IF(ISERROR(VLOOKUP($A$1134, 文字檔!O:P, 2, 0)),0,VLOOKUP($A$1134, 文字檔!O:P, 2, 0))</f>
        <v>0</v>
      </c>
      <c r="K1134">
        <f>IF(ISERROR(VLOOKUP($A$1134, 文字檔!Q:R, 2, 0)),0,VLOOKUP($A$1134, 文字檔!Q:R, 2, 0))</f>
        <v>0</v>
      </c>
      <c r="L1134">
        <f>IF(ISERROR(VLOOKUP($A$1134, 文字檔!S:T, 2, 0)),0,VLOOKUP($A$1134, 文字檔!S:T, 2, 0))</f>
        <v>0</v>
      </c>
      <c r="M1134">
        <f>IF(ISERROR(VLOOKUP($A$1134, 文字檔!U:V, 2, 0)),0,VLOOKUP($A$1134, 文字檔!U:V, 2, 0))</f>
        <v>0</v>
      </c>
      <c r="N1134">
        <f>IF(ISERROR(VLOOKUP($A$1134, 文字檔!W:X, 2, 0)),0,VLOOKUP($A$1134, 文字檔!W:X, 2, 0))</f>
        <v>0</v>
      </c>
      <c r="O1134">
        <f>IF(ISERROR(VLOOKUP($A$1134, 文字檔!Y:Z, 2, 0)),0,VLOOKUP($A$1134, 文字檔!Y:Z, 2, 0))</f>
        <v>0</v>
      </c>
      <c r="P1134">
        <f>IF(ISERROR(VLOOKUP($A$1134, 文字檔!AA:AB, 2, 0)),0,VLOOKUP($A$1134, 文字檔!AA:AB, 2, 0))</f>
        <v>0</v>
      </c>
    </row>
    <row r="1135" spans="1:16" ht="16.2">
      <c r="A1135" s="7">
        <v>44871</v>
      </c>
      <c r="B1135" s="5">
        <f>SUMPRODUCT($C$2:$P$2,$C$1135:$P$1135)</f>
        <v>0</v>
      </c>
      <c r="C1135" s="5">
        <f>IF(ISERROR(VLOOKUP($A$1135, 文字檔!A:B, 2, 0)),0,VLOOKUP($A$1135, 文字檔!A:B, 2, 0))</f>
        <v>0</v>
      </c>
      <c r="D1135" s="5">
        <f>IF(ISERROR(VLOOKUP($A$1135, 文字檔!C:D, 2, 0)),0,VLOOKUP($A$1135, 文字檔!C:D, 2, 0))</f>
        <v>0</v>
      </c>
      <c r="E1135" s="5">
        <f>IF(ISERROR(VLOOKUP($A$1135, 文字檔!E:F, 2, 0)),0,VLOOKUP($A$1135, 文字檔!E:F, 2, 0))</f>
        <v>0</v>
      </c>
      <c r="F1135" s="5">
        <f>IF(ISERROR(VLOOKUP($A$1135, 文字檔!G:H, 2, 0)),0,VLOOKUP($A$1135, 文字檔!G:H, 2, 0))</f>
        <v>0</v>
      </c>
      <c r="G1135" s="5">
        <f>IF(ISERROR(VLOOKUP($A$1135, 文字檔!I:J, 2, 0)),0,VLOOKUP($A$1135, 文字檔!I:J, 2, 0))</f>
        <v>0</v>
      </c>
      <c r="H1135" s="5">
        <f>IF(ISERROR(VLOOKUP($A$1135, 文字檔!K:L, 2, 0)),0,VLOOKUP($A$1135, 文字檔!K:L, 2, 0))</f>
        <v>0</v>
      </c>
      <c r="I1135" s="5">
        <f>IF(ISERROR(VLOOKUP($A$1135, 文字檔!M:N, 2, 0)),0,VLOOKUP($A$1135, 文字檔!M:N, 2, 0))</f>
        <v>0</v>
      </c>
      <c r="J1135" s="5">
        <f>IF(ISERROR(VLOOKUP($A$1135, 文字檔!O:P, 2, 0)),0,VLOOKUP($A$1135, 文字檔!O:P, 2, 0))</f>
        <v>0</v>
      </c>
      <c r="K1135">
        <f>IF(ISERROR(VLOOKUP($A$1135, 文字檔!Q:R, 2, 0)),0,VLOOKUP($A$1135, 文字檔!Q:R, 2, 0))</f>
        <v>0</v>
      </c>
      <c r="L1135">
        <f>IF(ISERROR(VLOOKUP($A$1135, 文字檔!S:T, 2, 0)),0,VLOOKUP($A$1135, 文字檔!S:T, 2, 0))</f>
        <v>0</v>
      </c>
      <c r="M1135">
        <f>IF(ISERROR(VLOOKUP($A$1135, 文字檔!U:V, 2, 0)),0,VLOOKUP($A$1135, 文字檔!U:V, 2, 0))</f>
        <v>0</v>
      </c>
      <c r="N1135">
        <f>IF(ISERROR(VLOOKUP($A$1135, 文字檔!W:X, 2, 0)),0,VLOOKUP($A$1135, 文字檔!W:X, 2, 0))</f>
        <v>0</v>
      </c>
      <c r="O1135">
        <f>IF(ISERROR(VLOOKUP($A$1135, 文字檔!Y:Z, 2, 0)),0,VLOOKUP($A$1135, 文字檔!Y:Z, 2, 0))</f>
        <v>0</v>
      </c>
      <c r="P1135">
        <f>IF(ISERROR(VLOOKUP($A$1135, 文字檔!AA:AB, 2, 0)),0,VLOOKUP($A$1135, 文字檔!AA:AB, 2, 0))</f>
        <v>0</v>
      </c>
    </row>
    <row r="1136" spans="1:16" ht="16.2">
      <c r="A1136" s="7">
        <v>44872</v>
      </c>
      <c r="B1136" s="5">
        <f>SUMPRODUCT($C$2:$P$2,$C$1136:$P$1136)</f>
        <v>97127.45</v>
      </c>
      <c r="C1136" s="5">
        <f>IF(ISERROR(VLOOKUP($A$1136, 文字檔!A:B, 2, 0)),0,VLOOKUP($A$1136, 文字檔!A:B, 2, 0))</f>
        <v>4416.3</v>
      </c>
      <c r="D1136" s="5">
        <f>IF(ISERROR(VLOOKUP($A$1136, 文字檔!C:D, 2, 0)),0,VLOOKUP($A$1136, 文字檔!C:D, 2, 0))</f>
        <v>26000</v>
      </c>
      <c r="E1136" s="5">
        <f>IF(ISERROR(VLOOKUP($A$1136, 文字檔!E:F, 2, 0)),0,VLOOKUP($A$1136, 文字檔!E:F, 2, 0))</f>
        <v>0</v>
      </c>
      <c r="F1136" s="5">
        <f>IF(ISERROR(VLOOKUP($A$1136, 文字檔!G:H, 2, 0)),0,VLOOKUP($A$1136, 文字檔!G:H, 2, 0))</f>
        <v>-38800</v>
      </c>
      <c r="G1136" s="5">
        <f>IF(ISERROR(VLOOKUP($A$1136, 文字檔!I:J, 2, 0)),0,VLOOKUP($A$1136, 文字檔!I:J, 2, 0))</f>
        <v>20500</v>
      </c>
      <c r="H1136" s="5">
        <f>IF(ISERROR(VLOOKUP($A$1136, 文字檔!K:L, 2, 0)),0,VLOOKUP($A$1136, 文字檔!K:L, 2, 0))</f>
        <v>-11788.85</v>
      </c>
      <c r="I1136" s="5">
        <f>IF(ISERROR(VLOOKUP($A$1136, 文字檔!M:N, 2, 0)),0,VLOOKUP($A$1136, 文字檔!M:N, 2, 0))</f>
        <v>0</v>
      </c>
      <c r="J1136" s="5">
        <f>IF(ISERROR(VLOOKUP($A$1136, 文字檔!O:P, 2, 0)),0,VLOOKUP($A$1136, 文字檔!O:P, 2, 0))</f>
        <v>0</v>
      </c>
      <c r="K1136">
        <f>IF(ISERROR(VLOOKUP($A$1136, 文字檔!Q:R, 2, 0)),0,VLOOKUP($A$1136, 文字檔!Q:R, 2, 0))</f>
        <v>0</v>
      </c>
      <c r="L1136">
        <f>IF(ISERROR(VLOOKUP($A$1136, 文字檔!S:T, 2, 0)),0,VLOOKUP($A$1136, 文字檔!S:T, 2, 0))</f>
        <v>0</v>
      </c>
      <c r="M1136">
        <f>IF(ISERROR(VLOOKUP($A$1136, 文字檔!U:V, 2, 0)),0,VLOOKUP($A$1136, 文字檔!U:V, 2, 0))</f>
        <v>38800</v>
      </c>
      <c r="N1136">
        <f>IF(ISERROR(VLOOKUP($A$1136, 文字檔!W:X, 2, 0)),0,VLOOKUP($A$1136, 文字檔!W:X, 2, 0))</f>
        <v>38800</v>
      </c>
      <c r="O1136">
        <f>IF(ISERROR(VLOOKUP($A$1136, 文字檔!Y:Z, 2, 0)),0,VLOOKUP($A$1136, 文字檔!Y:Z, 2, 0))</f>
        <v>19200</v>
      </c>
      <c r="P1136">
        <f>IF(ISERROR(VLOOKUP($A$1136, 文字檔!AA:AB, 2, 0)),0,VLOOKUP($A$1136, 文字檔!AA:AB, 2, 0))</f>
        <v>0</v>
      </c>
    </row>
    <row r="1137" spans="1:16" ht="16.2">
      <c r="A1137" s="7">
        <v>44873</v>
      </c>
      <c r="B1137" s="5">
        <f>SUMPRODUCT($C$2:$P$2,$C$1137:$P$1137)</f>
        <v>37900.199999999997</v>
      </c>
      <c r="C1137" s="5">
        <f>IF(ISERROR(VLOOKUP($A$1137, 文字檔!A:B, 2, 0)),0,VLOOKUP($A$1137, 文字檔!A:B, 2, 0))</f>
        <v>0</v>
      </c>
      <c r="D1137" s="5">
        <f>IF(ISERROR(VLOOKUP($A$1137, 文字檔!C:D, 2, 0)),0,VLOOKUP($A$1137, 文字檔!C:D, 2, 0))</f>
        <v>0</v>
      </c>
      <c r="E1137" s="5">
        <f>IF(ISERROR(VLOOKUP($A$1137, 文字檔!E:F, 2, 0)),0,VLOOKUP($A$1137, 文字檔!E:F, 2, 0))</f>
        <v>0</v>
      </c>
      <c r="F1137" s="5">
        <f>IF(ISERROR(VLOOKUP($A$1137, 文字檔!G:H, 2, 0)),0,VLOOKUP($A$1137, 文字檔!G:H, 2, 0))</f>
        <v>-22000</v>
      </c>
      <c r="G1137" s="5">
        <f>IF(ISERROR(VLOOKUP($A$1137, 文字檔!I:J, 2, 0)),0,VLOOKUP($A$1137, 文字檔!I:J, 2, 0))</f>
        <v>4500</v>
      </c>
      <c r="H1137" s="5">
        <f>IF(ISERROR(VLOOKUP($A$1137, 文字檔!K:L, 2, 0)),0,VLOOKUP($A$1137, 文字檔!K:L, 2, 0))</f>
        <v>400.2</v>
      </c>
      <c r="I1137" s="5">
        <f>IF(ISERROR(VLOOKUP($A$1137, 文字檔!M:N, 2, 0)),0,VLOOKUP($A$1137, 文字檔!M:N, 2, 0))</f>
        <v>0</v>
      </c>
      <c r="J1137" s="5">
        <f>IF(ISERROR(VLOOKUP($A$1137, 文字檔!O:P, 2, 0)),0,VLOOKUP($A$1137, 文字檔!O:P, 2, 0))</f>
        <v>0</v>
      </c>
      <c r="K1137">
        <f>IF(ISERROR(VLOOKUP($A$1137, 文字檔!Q:R, 2, 0)),0,VLOOKUP($A$1137, 文字檔!Q:R, 2, 0))</f>
        <v>0</v>
      </c>
      <c r="L1137">
        <f>IF(ISERROR(VLOOKUP($A$1137, 文字檔!S:T, 2, 0)),0,VLOOKUP($A$1137, 文字檔!S:T, 2, 0))</f>
        <v>0</v>
      </c>
      <c r="M1137">
        <f>IF(ISERROR(VLOOKUP($A$1137, 文字檔!U:V, 2, 0)),0,VLOOKUP($A$1137, 文字檔!U:V, 2, 0))</f>
        <v>22000</v>
      </c>
      <c r="N1137">
        <f>IF(ISERROR(VLOOKUP($A$1137, 文字檔!W:X, 2, 0)),0,VLOOKUP($A$1137, 文字檔!W:X, 2, 0))</f>
        <v>22000</v>
      </c>
      <c r="O1137">
        <f>IF(ISERROR(VLOOKUP($A$1137, 文字檔!Y:Z, 2, 0)),0,VLOOKUP($A$1137, 文字檔!Y:Z, 2, 0))</f>
        <v>19900</v>
      </c>
      <c r="P1137">
        <f>IF(ISERROR(VLOOKUP($A$1137, 文字檔!AA:AB, 2, 0)),0,VLOOKUP($A$1137, 文字檔!AA:AB, 2, 0))</f>
        <v>-8900</v>
      </c>
    </row>
    <row r="1138" spans="1:16" ht="16.2">
      <c r="A1138" s="7">
        <v>44874</v>
      </c>
      <c r="B1138" s="5">
        <f>SUMPRODUCT($C$2:$P$2,$C$1138:$P$1138)</f>
        <v>216682.45</v>
      </c>
      <c r="C1138" s="5">
        <f>IF(ISERROR(VLOOKUP($A$1138, 文字檔!A:B, 2, 0)),0,VLOOKUP($A$1138, 文字檔!A:B, 2, 0))</f>
        <v>15987</v>
      </c>
      <c r="D1138" s="5">
        <f>IF(ISERROR(VLOOKUP($A$1138, 文字檔!C:D, 2, 0)),0,VLOOKUP($A$1138, 文字檔!C:D, 2, 0))</f>
        <v>0</v>
      </c>
      <c r="E1138" s="5">
        <f>IF(ISERROR(VLOOKUP($A$1138, 文字檔!E:F, 2, 0)),0,VLOOKUP($A$1138, 文字檔!E:F, 2, 0))</f>
        <v>0</v>
      </c>
      <c r="F1138" s="5">
        <f>IF(ISERROR(VLOOKUP($A$1138, 文字檔!G:H, 2, 0)),0,VLOOKUP($A$1138, 文字檔!G:H, 2, 0))</f>
        <v>-52200</v>
      </c>
      <c r="G1138" s="5">
        <f>IF(ISERROR(VLOOKUP($A$1138, 文字檔!I:J, 2, 0)),0,VLOOKUP($A$1138, 文字檔!I:J, 2, 0))</f>
        <v>0</v>
      </c>
      <c r="H1138" s="5">
        <f>IF(ISERROR(VLOOKUP($A$1138, 文字檔!K:L, 2, 0)),0,VLOOKUP($A$1138, 文字檔!K:L, 2, 0))</f>
        <v>21595.45</v>
      </c>
      <c r="I1138" s="5">
        <f>IF(ISERROR(VLOOKUP($A$1138, 文字檔!M:N, 2, 0)),0,VLOOKUP($A$1138, 文字檔!M:N, 2, 0))</f>
        <v>42500</v>
      </c>
      <c r="J1138" s="5">
        <f>IF(ISERROR(VLOOKUP($A$1138, 文字檔!O:P, 2, 0)),0,VLOOKUP($A$1138, 文字檔!O:P, 2, 0))</f>
        <v>0</v>
      </c>
      <c r="K1138">
        <f>IF(ISERROR(VLOOKUP($A$1138, 文字檔!Q:R, 2, 0)),0,VLOOKUP($A$1138, 文字檔!Q:R, 2, 0))</f>
        <v>0</v>
      </c>
      <c r="L1138">
        <f>IF(ISERROR(VLOOKUP($A$1138, 文字檔!S:T, 2, 0)),0,VLOOKUP($A$1138, 文字檔!S:T, 2, 0))</f>
        <v>0</v>
      </c>
      <c r="M1138">
        <f>IF(ISERROR(VLOOKUP($A$1138, 文字檔!U:V, 2, 0)),0,VLOOKUP($A$1138, 文字檔!U:V, 2, 0))</f>
        <v>52200</v>
      </c>
      <c r="N1138">
        <f>IF(ISERROR(VLOOKUP($A$1138, 文字檔!W:X, 2, 0)),0,VLOOKUP($A$1138, 文字檔!W:X, 2, 0))</f>
        <v>52200</v>
      </c>
      <c r="O1138">
        <f>IF(ISERROR(VLOOKUP($A$1138, 文字檔!Y:Z, 2, 0)),0,VLOOKUP($A$1138, 文字檔!Y:Z, 2, 0))</f>
        <v>35300</v>
      </c>
      <c r="P1138">
        <f>IF(ISERROR(VLOOKUP($A$1138, 文字檔!AA:AB, 2, 0)),0,VLOOKUP($A$1138, 文字檔!AA:AB, 2, 0))</f>
        <v>49100</v>
      </c>
    </row>
    <row r="1139" spans="1:16" ht="16.2">
      <c r="A1139" s="7">
        <v>44875</v>
      </c>
      <c r="B1139" s="5">
        <f>SUMPRODUCT($C$2:$P$2,$C$1139:$P$1139)</f>
        <v>-74933.919999999998</v>
      </c>
      <c r="C1139" s="5">
        <f>IF(ISERROR(VLOOKUP($A$1139, 文字檔!A:B, 2, 0)),0,VLOOKUP($A$1139, 文字檔!A:B, 2, 0))</f>
        <v>-9819.5499999999993</v>
      </c>
      <c r="D1139" s="5">
        <f>IF(ISERROR(VLOOKUP($A$1139, 文字檔!C:D, 2, 0)),0,VLOOKUP($A$1139, 文字檔!C:D, 2, 0))</f>
        <v>0</v>
      </c>
      <c r="E1139" s="5">
        <f>IF(ISERROR(VLOOKUP($A$1139, 文字檔!E:F, 2, 0)),0,VLOOKUP($A$1139, 文字檔!E:F, 2, 0))</f>
        <v>0</v>
      </c>
      <c r="F1139" s="5">
        <f>IF(ISERROR(VLOOKUP($A$1139, 文字檔!G:H, 2, 0)),0,VLOOKUP($A$1139, 文字檔!G:H, 2, 0))</f>
        <v>23600</v>
      </c>
      <c r="G1139" s="5">
        <f>IF(ISERROR(VLOOKUP($A$1139, 文字檔!I:J, 2, 0)),0,VLOOKUP($A$1139, 文字檔!I:J, 2, 0))</f>
        <v>-15800</v>
      </c>
      <c r="H1139" s="5">
        <f>IF(ISERROR(VLOOKUP($A$1139, 文字檔!K:L, 2, 0)),0,VLOOKUP($A$1139, 文字檔!K:L, 2, 0))</f>
        <v>-19005.060000000001</v>
      </c>
      <c r="I1139" s="5">
        <f>IF(ISERROR(VLOOKUP($A$1139, 文字檔!M:N, 2, 0)),0,VLOOKUP($A$1139, 文字檔!M:N, 2, 0))</f>
        <v>-5300</v>
      </c>
      <c r="J1139" s="5">
        <f>IF(ISERROR(VLOOKUP($A$1139, 文字檔!O:P, 2, 0)),0,VLOOKUP($A$1139, 文字檔!O:P, 2, 0))</f>
        <v>0</v>
      </c>
      <c r="K1139">
        <f>IF(ISERROR(VLOOKUP($A$1139, 文字檔!Q:R, 2, 0)),0,VLOOKUP($A$1139, 文字檔!Q:R, 2, 0))</f>
        <v>0</v>
      </c>
      <c r="L1139">
        <f>IF(ISERROR(VLOOKUP($A$1139, 文字檔!S:T, 2, 0)),0,VLOOKUP($A$1139, 文字檔!S:T, 2, 0))</f>
        <v>-2209.31</v>
      </c>
      <c r="M1139">
        <f>IF(ISERROR(VLOOKUP($A$1139, 文字檔!U:V, 2, 0)),0,VLOOKUP($A$1139, 文字檔!U:V, 2, 0))</f>
        <v>-23600</v>
      </c>
      <c r="N1139">
        <f>IF(ISERROR(VLOOKUP($A$1139, 文字檔!W:X, 2, 0)),0,VLOOKUP($A$1139, 文字檔!W:X, 2, 0))</f>
        <v>-23600</v>
      </c>
      <c r="O1139">
        <f>IF(ISERROR(VLOOKUP($A$1139, 文字檔!Y:Z, 2, 0)),0,VLOOKUP($A$1139, 文字檔!Y:Z, 2, 0))</f>
        <v>800</v>
      </c>
      <c r="P1139">
        <f>IF(ISERROR(VLOOKUP($A$1139, 文字檔!AA:AB, 2, 0)),0,VLOOKUP($A$1139, 文字檔!AA:AB, 2, 0))</f>
        <v>0</v>
      </c>
    </row>
    <row r="1140" spans="1:16" ht="16.2">
      <c r="A1140" s="7">
        <v>44876</v>
      </c>
      <c r="B1140" s="5">
        <f>SUMPRODUCT($C$2:$P$2,$C$1140:$P$1140)</f>
        <v>165649.33000000002</v>
      </c>
      <c r="C1140" s="5">
        <f>IF(ISERROR(VLOOKUP($A$1140, 文字檔!A:B, 2, 0)),0,VLOOKUP($A$1140, 文字檔!A:B, 2, 0))</f>
        <v>9526.7199999999993</v>
      </c>
      <c r="D1140" s="5">
        <f>IF(ISERROR(VLOOKUP($A$1140, 文字檔!C:D, 2, 0)),0,VLOOKUP($A$1140, 文字檔!C:D, 2, 0))</f>
        <v>0</v>
      </c>
      <c r="E1140" s="5">
        <f>IF(ISERROR(VLOOKUP($A$1140, 文字檔!E:F, 2, 0)),0,VLOOKUP($A$1140, 文字檔!E:F, 2, 0))</f>
        <v>0</v>
      </c>
      <c r="F1140" s="5">
        <f>IF(ISERROR(VLOOKUP($A$1140, 文字檔!G:H, 2, 0)),0,VLOOKUP($A$1140, 文字檔!G:H, 2, 0))</f>
        <v>-98100</v>
      </c>
      <c r="G1140" s="5">
        <f>IF(ISERROR(VLOOKUP($A$1140, 文字檔!I:J, 2, 0)),0,VLOOKUP($A$1140, 文字檔!I:J, 2, 0))</f>
        <v>0</v>
      </c>
      <c r="H1140" s="5">
        <f>IF(ISERROR(VLOOKUP($A$1140, 文字檔!K:L, 2, 0)),0,VLOOKUP($A$1140, 文字檔!K:L, 2, 0))</f>
        <v>-18238.59</v>
      </c>
      <c r="I1140" s="5">
        <f>IF(ISERROR(VLOOKUP($A$1140, 文字檔!M:N, 2, 0)),0,VLOOKUP($A$1140, 文字檔!M:N, 2, 0))</f>
        <v>0</v>
      </c>
      <c r="J1140" s="5">
        <f>IF(ISERROR(VLOOKUP($A$1140, 文字檔!O:P, 2, 0)),0,VLOOKUP($A$1140, 文字檔!O:P, 2, 0))</f>
        <v>-16838.8</v>
      </c>
      <c r="K1140">
        <f>IF(ISERROR(VLOOKUP($A$1140, 文字檔!Q:R, 2, 0)),0,VLOOKUP($A$1140, 文字檔!Q:R, 2, 0))</f>
        <v>22500</v>
      </c>
      <c r="L1140">
        <f>IF(ISERROR(VLOOKUP($A$1140, 文字檔!S:T, 2, 0)),0,VLOOKUP($A$1140, 文字檔!S:T, 2, 0))</f>
        <v>0</v>
      </c>
      <c r="M1140">
        <f>IF(ISERROR(VLOOKUP($A$1140, 文字檔!U:V, 2, 0)),0,VLOOKUP($A$1140, 文字檔!U:V, 2, 0))</f>
        <v>116600</v>
      </c>
      <c r="N1140">
        <f>IF(ISERROR(VLOOKUP($A$1140, 文字檔!W:X, 2, 0)),0,VLOOKUP($A$1140, 文字檔!W:X, 2, 0))</f>
        <v>116600</v>
      </c>
      <c r="O1140">
        <f>IF(ISERROR(VLOOKUP($A$1140, 文字檔!Y:Z, 2, 0)),0,VLOOKUP($A$1140, 文字檔!Y:Z, 2, 0))</f>
        <v>33600</v>
      </c>
      <c r="P1140">
        <f>IF(ISERROR(VLOOKUP($A$1140, 文字檔!AA:AB, 2, 0)),0,VLOOKUP($A$1140, 文字檔!AA:AB, 2, 0))</f>
        <v>0</v>
      </c>
    </row>
    <row r="1141" spans="1:16" ht="16.2">
      <c r="A1141" s="7">
        <v>44877</v>
      </c>
      <c r="B1141" s="5">
        <f>SUMPRODUCT($C$2:$P$2,$C$1141:$P$1141)</f>
        <v>0</v>
      </c>
      <c r="C1141" s="5">
        <f>IF(ISERROR(VLOOKUP($A$1141, 文字檔!A:B, 2, 0)),0,VLOOKUP($A$1141, 文字檔!A:B, 2, 0))</f>
        <v>0</v>
      </c>
      <c r="D1141" s="5">
        <f>IF(ISERROR(VLOOKUP($A$1141, 文字檔!C:D, 2, 0)),0,VLOOKUP($A$1141, 文字檔!C:D, 2, 0))</f>
        <v>0</v>
      </c>
      <c r="E1141" s="5">
        <f>IF(ISERROR(VLOOKUP($A$1141, 文字檔!E:F, 2, 0)),0,VLOOKUP($A$1141, 文字檔!E:F, 2, 0))</f>
        <v>0</v>
      </c>
      <c r="F1141" s="5">
        <f>IF(ISERROR(VLOOKUP($A$1141, 文字檔!G:H, 2, 0)),0,VLOOKUP($A$1141, 文字檔!G:H, 2, 0))</f>
        <v>0</v>
      </c>
      <c r="G1141" s="5">
        <f>IF(ISERROR(VLOOKUP($A$1141, 文字檔!I:J, 2, 0)),0,VLOOKUP($A$1141, 文字檔!I:J, 2, 0))</f>
        <v>0</v>
      </c>
      <c r="H1141" s="5">
        <f>IF(ISERROR(VLOOKUP($A$1141, 文字檔!K:L, 2, 0)),0,VLOOKUP($A$1141, 文字檔!K:L, 2, 0))</f>
        <v>0</v>
      </c>
      <c r="I1141" s="5">
        <f>IF(ISERROR(VLOOKUP($A$1141, 文字檔!M:N, 2, 0)),0,VLOOKUP($A$1141, 文字檔!M:N, 2, 0))</f>
        <v>0</v>
      </c>
      <c r="J1141" s="5">
        <f>IF(ISERROR(VLOOKUP($A$1141, 文字檔!O:P, 2, 0)),0,VLOOKUP($A$1141, 文字檔!O:P, 2, 0))</f>
        <v>0</v>
      </c>
      <c r="K1141">
        <f>IF(ISERROR(VLOOKUP($A$1141, 文字檔!Q:R, 2, 0)),0,VLOOKUP($A$1141, 文字檔!Q:R, 2, 0))</f>
        <v>0</v>
      </c>
      <c r="L1141">
        <f>IF(ISERROR(VLOOKUP($A$1141, 文字檔!S:T, 2, 0)),0,VLOOKUP($A$1141, 文字檔!S:T, 2, 0))</f>
        <v>0</v>
      </c>
      <c r="M1141">
        <f>IF(ISERROR(VLOOKUP($A$1141, 文字檔!U:V, 2, 0)),0,VLOOKUP($A$1141, 文字檔!U:V, 2, 0))</f>
        <v>0</v>
      </c>
      <c r="N1141">
        <f>IF(ISERROR(VLOOKUP($A$1141, 文字檔!W:X, 2, 0)),0,VLOOKUP($A$1141, 文字檔!W:X, 2, 0))</f>
        <v>0</v>
      </c>
      <c r="O1141">
        <f>IF(ISERROR(VLOOKUP($A$1141, 文字檔!Y:Z, 2, 0)),0,VLOOKUP($A$1141, 文字檔!Y:Z, 2, 0))</f>
        <v>0</v>
      </c>
      <c r="P1141">
        <f>IF(ISERROR(VLOOKUP($A$1141, 文字檔!AA:AB, 2, 0)),0,VLOOKUP($A$1141, 文字檔!AA:AB, 2, 0))</f>
        <v>0</v>
      </c>
    </row>
    <row r="1142" spans="1:16" ht="16.2">
      <c r="A1142" s="7">
        <v>44878</v>
      </c>
      <c r="B1142" s="5">
        <f>SUMPRODUCT($C$2:$P$2,$C$1142:$P$1142)</f>
        <v>0</v>
      </c>
      <c r="C1142" s="5">
        <f>IF(ISERROR(VLOOKUP($A$1142, 文字檔!A:B, 2, 0)),0,VLOOKUP($A$1142, 文字檔!A:B, 2, 0))</f>
        <v>0</v>
      </c>
      <c r="D1142" s="5">
        <f>IF(ISERROR(VLOOKUP($A$1142, 文字檔!C:D, 2, 0)),0,VLOOKUP($A$1142, 文字檔!C:D, 2, 0))</f>
        <v>0</v>
      </c>
      <c r="E1142" s="5">
        <f>IF(ISERROR(VLOOKUP($A$1142, 文字檔!E:F, 2, 0)),0,VLOOKUP($A$1142, 文字檔!E:F, 2, 0))</f>
        <v>0</v>
      </c>
      <c r="F1142" s="5">
        <f>IF(ISERROR(VLOOKUP($A$1142, 文字檔!G:H, 2, 0)),0,VLOOKUP($A$1142, 文字檔!G:H, 2, 0))</f>
        <v>0</v>
      </c>
      <c r="G1142" s="5">
        <f>IF(ISERROR(VLOOKUP($A$1142, 文字檔!I:J, 2, 0)),0,VLOOKUP($A$1142, 文字檔!I:J, 2, 0))</f>
        <v>0</v>
      </c>
      <c r="H1142" s="5">
        <f>IF(ISERROR(VLOOKUP($A$1142, 文字檔!K:L, 2, 0)),0,VLOOKUP($A$1142, 文字檔!K:L, 2, 0))</f>
        <v>0</v>
      </c>
      <c r="I1142" s="5">
        <f>IF(ISERROR(VLOOKUP($A$1142, 文字檔!M:N, 2, 0)),0,VLOOKUP($A$1142, 文字檔!M:N, 2, 0))</f>
        <v>0</v>
      </c>
      <c r="J1142" s="5">
        <f>IF(ISERROR(VLOOKUP($A$1142, 文字檔!O:P, 2, 0)),0,VLOOKUP($A$1142, 文字檔!O:P, 2, 0))</f>
        <v>0</v>
      </c>
      <c r="K1142">
        <f>IF(ISERROR(VLOOKUP($A$1142, 文字檔!Q:R, 2, 0)),0,VLOOKUP($A$1142, 文字檔!Q:R, 2, 0))</f>
        <v>0</v>
      </c>
      <c r="L1142">
        <f>IF(ISERROR(VLOOKUP($A$1142, 文字檔!S:T, 2, 0)),0,VLOOKUP($A$1142, 文字檔!S:T, 2, 0))</f>
        <v>0</v>
      </c>
      <c r="M1142">
        <f>IF(ISERROR(VLOOKUP($A$1142, 文字檔!U:V, 2, 0)),0,VLOOKUP($A$1142, 文字檔!U:V, 2, 0))</f>
        <v>0</v>
      </c>
      <c r="N1142">
        <f>IF(ISERROR(VLOOKUP($A$1142, 文字檔!W:X, 2, 0)),0,VLOOKUP($A$1142, 文字檔!W:X, 2, 0))</f>
        <v>0</v>
      </c>
      <c r="O1142">
        <f>IF(ISERROR(VLOOKUP($A$1142, 文字檔!Y:Z, 2, 0)),0,VLOOKUP($A$1142, 文字檔!Y:Z, 2, 0))</f>
        <v>0</v>
      </c>
      <c r="P1142">
        <f>IF(ISERROR(VLOOKUP($A$1142, 文字檔!AA:AB, 2, 0)),0,VLOOKUP($A$1142, 文字檔!AA:AB, 2, 0))</f>
        <v>0</v>
      </c>
    </row>
    <row r="1143" spans="1:16" ht="16.2">
      <c r="A1143" s="7">
        <v>44879</v>
      </c>
      <c r="B1143" s="5">
        <f>SUMPRODUCT($C$2:$P$2,$C$1143:$P$1143)</f>
        <v>38700</v>
      </c>
      <c r="C1143" s="5">
        <f>IF(ISERROR(VLOOKUP($A$1143, 文字檔!A:B, 2, 0)),0,VLOOKUP($A$1143, 文字檔!A:B, 2, 0))</f>
        <v>0</v>
      </c>
      <c r="D1143" s="5">
        <f>IF(ISERROR(VLOOKUP($A$1143, 文字檔!C:D, 2, 0)),0,VLOOKUP($A$1143, 文字檔!C:D, 2, 0))</f>
        <v>0</v>
      </c>
      <c r="E1143" s="5">
        <f>IF(ISERROR(VLOOKUP($A$1143, 文字檔!E:F, 2, 0)),0,VLOOKUP($A$1143, 文字檔!E:F, 2, 0))</f>
        <v>0</v>
      </c>
      <c r="F1143" s="5">
        <f>IF(ISERROR(VLOOKUP($A$1143, 文字檔!G:H, 2, 0)),0,VLOOKUP($A$1143, 文字檔!G:H, 2, 0))</f>
        <v>0</v>
      </c>
      <c r="G1143" s="5">
        <f>IF(ISERROR(VLOOKUP($A$1143, 文字檔!I:J, 2, 0)),0,VLOOKUP($A$1143, 文字檔!I:J, 2, 0))</f>
        <v>-14400</v>
      </c>
      <c r="H1143" s="5">
        <f>IF(ISERROR(VLOOKUP($A$1143, 文字檔!K:L, 2, 0)),0,VLOOKUP($A$1143, 文字檔!K:L, 2, 0))</f>
        <v>0</v>
      </c>
      <c r="I1143" s="5">
        <f>IF(ISERROR(VLOOKUP($A$1143, 文字檔!M:N, 2, 0)),0,VLOOKUP($A$1143, 文字檔!M:N, 2, 0))</f>
        <v>0</v>
      </c>
      <c r="J1143" s="5">
        <f>IF(ISERROR(VLOOKUP($A$1143, 文字檔!O:P, 2, 0)),0,VLOOKUP($A$1143, 文字檔!O:P, 2, 0))</f>
        <v>0</v>
      </c>
      <c r="K1143">
        <f>IF(ISERROR(VLOOKUP($A$1143, 文字檔!Q:R, 2, 0)),0,VLOOKUP($A$1143, 文字檔!Q:R, 2, 0))</f>
        <v>13400</v>
      </c>
      <c r="L1143">
        <f>IF(ISERROR(VLOOKUP($A$1143, 文字檔!S:T, 2, 0)),0,VLOOKUP($A$1143, 文字檔!S:T, 2, 0))</f>
        <v>0</v>
      </c>
      <c r="M1143">
        <f>IF(ISERROR(VLOOKUP($A$1143, 文字檔!U:V, 2, 0)),0,VLOOKUP($A$1143, 文字檔!U:V, 2, 0))</f>
        <v>13400</v>
      </c>
      <c r="N1143">
        <f>IF(ISERROR(VLOOKUP($A$1143, 文字檔!W:X, 2, 0)),0,VLOOKUP($A$1143, 文字檔!W:X, 2, 0))</f>
        <v>13400</v>
      </c>
      <c r="O1143">
        <f>IF(ISERROR(VLOOKUP($A$1143, 文字檔!Y:Z, 2, 0)),0,VLOOKUP($A$1143, 文字檔!Y:Z, 2, 0))</f>
        <v>13400</v>
      </c>
      <c r="P1143">
        <f>IF(ISERROR(VLOOKUP($A$1143, 文字檔!AA:AB, 2, 0)),0,VLOOKUP($A$1143, 文字檔!AA:AB, 2, 0))</f>
        <v>-500</v>
      </c>
    </row>
    <row r="1144" spans="1:16" ht="16.2">
      <c r="A1144" s="7">
        <v>44880</v>
      </c>
      <c r="B1144" s="5">
        <f>SUMPRODUCT($C$2:$P$2,$C$1144:$P$1144)</f>
        <v>608605.67999999993</v>
      </c>
      <c r="C1144" s="5">
        <f>IF(ISERROR(VLOOKUP($A$1144, 文字檔!A:B, 2, 0)),0,VLOOKUP($A$1144, 文字檔!A:B, 2, 0))</f>
        <v>48733.36</v>
      </c>
      <c r="D1144" s="5">
        <f>IF(ISERROR(VLOOKUP($A$1144, 文字檔!C:D, 2, 0)),0,VLOOKUP($A$1144, 文字檔!C:D, 2, 0))</f>
        <v>0</v>
      </c>
      <c r="E1144" s="5">
        <f>IF(ISERROR(VLOOKUP($A$1144, 文字檔!E:F, 2, 0)),0,VLOOKUP($A$1144, 文字檔!E:F, 2, 0))</f>
        <v>0</v>
      </c>
      <c r="F1144" s="5">
        <f>IF(ISERROR(VLOOKUP($A$1144, 文字檔!G:H, 2, 0)),0,VLOOKUP($A$1144, 文字檔!G:H, 2, 0))</f>
        <v>0</v>
      </c>
      <c r="G1144" s="5">
        <f>IF(ISERROR(VLOOKUP($A$1144, 文字檔!I:J, 2, 0)),0,VLOOKUP($A$1144, 文字檔!I:J, 2, 0))</f>
        <v>33900</v>
      </c>
      <c r="H1144" s="5">
        <f>IF(ISERROR(VLOOKUP($A$1144, 文字檔!K:L, 2, 0)),0,VLOOKUP($A$1144, 文字檔!K:L, 2, 0))</f>
        <v>54372.32</v>
      </c>
      <c r="I1144" s="5">
        <f>IF(ISERROR(VLOOKUP($A$1144, 文字檔!M:N, 2, 0)),0,VLOOKUP($A$1144, 文字檔!M:N, 2, 0))</f>
        <v>68300</v>
      </c>
      <c r="J1144" s="5">
        <f>IF(ISERROR(VLOOKUP($A$1144, 文字檔!O:P, 2, 0)),0,VLOOKUP($A$1144, 文字檔!O:P, 2, 0))</f>
        <v>0</v>
      </c>
      <c r="K1144">
        <f>IF(ISERROR(VLOOKUP($A$1144, 文字檔!Q:R, 2, 0)),0,VLOOKUP($A$1144, 文字檔!Q:R, 2, 0))</f>
        <v>80600</v>
      </c>
      <c r="L1144">
        <f>IF(ISERROR(VLOOKUP($A$1144, 文字檔!S:T, 2, 0)),0,VLOOKUP($A$1144, 文字檔!S:T, 2, 0))</f>
        <v>0</v>
      </c>
      <c r="M1144">
        <f>IF(ISERROR(VLOOKUP($A$1144, 文字檔!U:V, 2, 0)),0,VLOOKUP($A$1144, 文字檔!U:V, 2, 0))</f>
        <v>80600</v>
      </c>
      <c r="N1144">
        <f>IF(ISERROR(VLOOKUP($A$1144, 文字檔!W:X, 2, 0)),0,VLOOKUP($A$1144, 文字檔!W:X, 2, 0))</f>
        <v>80600</v>
      </c>
      <c r="O1144">
        <f>IF(ISERROR(VLOOKUP($A$1144, 文字檔!Y:Z, 2, 0)),0,VLOOKUP($A$1144, 文字檔!Y:Z, 2, 0))</f>
        <v>80600</v>
      </c>
      <c r="P1144">
        <f>IF(ISERROR(VLOOKUP($A$1144, 文字檔!AA:AB, 2, 0)),0,VLOOKUP($A$1144, 文字檔!AA:AB, 2, 0))</f>
        <v>80900</v>
      </c>
    </row>
    <row r="1145" spans="1:16" ht="16.2">
      <c r="A1145" s="7">
        <v>44881</v>
      </c>
      <c r="B1145" s="5">
        <f>SUMPRODUCT($C$2:$P$2,$C$1145:$P$1145)</f>
        <v>35489.21</v>
      </c>
      <c r="C1145" s="5">
        <f>IF(ISERROR(VLOOKUP($A$1145, 文字檔!A:B, 2, 0)),0,VLOOKUP($A$1145, 文字檔!A:B, 2, 0))</f>
        <v>0</v>
      </c>
      <c r="D1145" s="5">
        <f>IF(ISERROR(VLOOKUP($A$1145, 文字檔!C:D, 2, 0)),0,VLOOKUP($A$1145, 文字檔!C:D, 2, 0))</f>
        <v>0</v>
      </c>
      <c r="E1145" s="5">
        <f>IF(ISERROR(VLOOKUP($A$1145, 文字檔!E:F, 2, 0)),0,VLOOKUP($A$1145, 文字檔!E:F, 2, 0))</f>
        <v>0</v>
      </c>
      <c r="F1145" s="5">
        <f>IF(ISERROR(VLOOKUP($A$1145, 文字檔!G:H, 2, 0)),0,VLOOKUP($A$1145, 文字檔!G:H, 2, 0))</f>
        <v>0</v>
      </c>
      <c r="G1145" s="5">
        <f>IF(ISERROR(VLOOKUP($A$1145, 文字檔!I:J, 2, 0)),0,VLOOKUP($A$1145, 文字檔!I:J, 2, 0))</f>
        <v>5500</v>
      </c>
      <c r="H1145" s="5">
        <f>IF(ISERROR(VLOOKUP($A$1145, 文字檔!K:L, 2, 0)),0,VLOOKUP($A$1145, 文字檔!K:L, 2, 0))</f>
        <v>22160.71</v>
      </c>
      <c r="I1145" s="5">
        <f>IF(ISERROR(VLOOKUP($A$1145, 文字檔!M:N, 2, 0)),0,VLOOKUP($A$1145, 文字檔!M:N, 2, 0))</f>
        <v>7900</v>
      </c>
      <c r="J1145" s="5">
        <f>IF(ISERROR(VLOOKUP($A$1145, 文字檔!O:P, 2, 0)),0,VLOOKUP($A$1145, 文字檔!O:P, 2, 0))</f>
        <v>-16871.5</v>
      </c>
      <c r="K1145">
        <f>IF(ISERROR(VLOOKUP($A$1145, 文字檔!Q:R, 2, 0)),0,VLOOKUP($A$1145, 文字檔!Q:R, 2, 0))</f>
        <v>12100</v>
      </c>
      <c r="L1145">
        <f>IF(ISERROR(VLOOKUP($A$1145, 文字檔!S:T, 2, 0)),0,VLOOKUP($A$1145, 文字檔!S:T, 2, 0))</f>
        <v>0</v>
      </c>
      <c r="M1145">
        <f>IF(ISERROR(VLOOKUP($A$1145, 文字檔!U:V, 2, 0)),0,VLOOKUP($A$1145, 文字檔!U:V, 2, 0))</f>
        <v>-6700</v>
      </c>
      <c r="N1145">
        <f>IF(ISERROR(VLOOKUP($A$1145, 文字檔!W:X, 2, 0)),0,VLOOKUP($A$1145, 文字檔!W:X, 2, 0))</f>
        <v>5700</v>
      </c>
      <c r="O1145">
        <f>IF(ISERROR(VLOOKUP($A$1145, 文字檔!Y:Z, 2, 0)),0,VLOOKUP($A$1145, 文字檔!Y:Z, 2, 0))</f>
        <v>5700</v>
      </c>
      <c r="P1145">
        <f>IF(ISERROR(VLOOKUP($A$1145, 文字檔!AA:AB, 2, 0)),0,VLOOKUP($A$1145, 文字檔!AA:AB, 2, 0))</f>
        <v>0</v>
      </c>
    </row>
    <row r="1146" spans="1:16" ht="16.2">
      <c r="A1146" s="7">
        <v>44882</v>
      </c>
      <c r="B1146" s="5">
        <f>SUMPRODUCT($C$2:$P$2,$C$1146:$P$1146)</f>
        <v>-73530.100000000006</v>
      </c>
      <c r="C1146" s="5">
        <f>IF(ISERROR(VLOOKUP($A$1146, 文字檔!A:B, 2, 0)),0,VLOOKUP($A$1146, 文字檔!A:B, 2, 0))</f>
        <v>-41330.1</v>
      </c>
      <c r="D1146" s="5">
        <f>IF(ISERROR(VLOOKUP($A$1146, 文字檔!C:D, 2, 0)),0,VLOOKUP($A$1146, 文字檔!C:D, 2, 0))</f>
        <v>0</v>
      </c>
      <c r="E1146" s="5">
        <f>IF(ISERROR(VLOOKUP($A$1146, 文字檔!E:F, 2, 0)),0,VLOOKUP($A$1146, 文字檔!E:F, 2, 0))</f>
        <v>0</v>
      </c>
      <c r="F1146" s="5">
        <f>IF(ISERROR(VLOOKUP($A$1146, 文字檔!G:H, 2, 0)),0,VLOOKUP($A$1146, 文字檔!G:H, 2, 0))</f>
        <v>0</v>
      </c>
      <c r="G1146" s="5">
        <f>IF(ISERROR(VLOOKUP($A$1146, 文字檔!I:J, 2, 0)),0,VLOOKUP($A$1146, 文字檔!I:J, 2, 0))</f>
        <v>0</v>
      </c>
      <c r="H1146" s="5">
        <f>IF(ISERROR(VLOOKUP($A$1146, 文字檔!K:L, 2, 0)),0,VLOOKUP($A$1146, 文字檔!K:L, 2, 0))</f>
        <v>0</v>
      </c>
      <c r="I1146" s="5">
        <f>IF(ISERROR(VLOOKUP($A$1146, 文字檔!M:N, 2, 0)),0,VLOOKUP($A$1146, 文字檔!M:N, 2, 0))</f>
        <v>0</v>
      </c>
      <c r="J1146" s="5">
        <f>IF(ISERROR(VLOOKUP($A$1146, 文字檔!O:P, 2, 0)),0,VLOOKUP($A$1146, 文字檔!O:P, 2, 0))</f>
        <v>0</v>
      </c>
      <c r="K1146">
        <f>IF(ISERROR(VLOOKUP($A$1146, 文字檔!Q:R, 2, 0)),0,VLOOKUP($A$1146, 文字檔!Q:R, 2, 0))</f>
        <v>0</v>
      </c>
      <c r="L1146">
        <f>IF(ISERROR(VLOOKUP($A$1146, 文字檔!S:T, 2, 0)),0,VLOOKUP($A$1146, 文字檔!S:T, 2, 0))</f>
        <v>0</v>
      </c>
      <c r="M1146">
        <f>IF(ISERROR(VLOOKUP($A$1146, 文字檔!U:V, 2, 0)),0,VLOOKUP($A$1146, 文字檔!U:V, 2, 0))</f>
        <v>0</v>
      </c>
      <c r="N1146">
        <f>IF(ISERROR(VLOOKUP($A$1146, 文字檔!W:X, 2, 0)),0,VLOOKUP($A$1146, 文字檔!W:X, 2, 0))</f>
        <v>-16000</v>
      </c>
      <c r="O1146">
        <f>IF(ISERROR(VLOOKUP($A$1146, 文字檔!Y:Z, 2, 0)),0,VLOOKUP($A$1146, 文字檔!Y:Z, 2, 0))</f>
        <v>-21100</v>
      </c>
      <c r="P1146">
        <f>IF(ISERROR(VLOOKUP($A$1146, 文字檔!AA:AB, 2, 0)),0,VLOOKUP($A$1146, 文字檔!AA:AB, 2, 0))</f>
        <v>4900</v>
      </c>
    </row>
    <row r="1147" spans="1:16" ht="16.2">
      <c r="A1147" s="7">
        <v>44883</v>
      </c>
      <c r="B1147" s="5">
        <f>SUMPRODUCT($C$2:$P$2,$C$1147:$P$1147)</f>
        <v>-42274.41</v>
      </c>
      <c r="C1147" s="5">
        <f>IF(ISERROR(VLOOKUP($A$1147, 文字檔!A:B, 2, 0)),0,VLOOKUP($A$1147, 文字檔!A:B, 2, 0))</f>
        <v>0</v>
      </c>
      <c r="D1147" s="5">
        <f>IF(ISERROR(VLOOKUP($A$1147, 文字檔!C:D, 2, 0)),0,VLOOKUP($A$1147, 文字檔!C:D, 2, 0))</f>
        <v>0</v>
      </c>
      <c r="E1147" s="5">
        <f>IF(ISERROR(VLOOKUP($A$1147, 文字檔!E:F, 2, 0)),0,VLOOKUP($A$1147, 文字檔!E:F, 2, 0))</f>
        <v>0</v>
      </c>
      <c r="F1147" s="5">
        <f>IF(ISERROR(VLOOKUP($A$1147, 文字檔!G:H, 2, 0)),0,VLOOKUP($A$1147, 文字檔!G:H, 2, 0))</f>
        <v>0</v>
      </c>
      <c r="G1147" s="5">
        <f>IF(ISERROR(VLOOKUP($A$1147, 文字檔!I:J, 2, 0)),0,VLOOKUP($A$1147, 文字檔!I:J, 2, 0))</f>
        <v>0</v>
      </c>
      <c r="H1147" s="5">
        <f>IF(ISERROR(VLOOKUP($A$1147, 文字檔!K:L, 2, 0)),0,VLOOKUP($A$1147, 文字檔!K:L, 2, 0))</f>
        <v>1325.59</v>
      </c>
      <c r="I1147" s="5">
        <f>IF(ISERROR(VLOOKUP($A$1147, 文字檔!M:N, 2, 0)),0,VLOOKUP($A$1147, 文字檔!M:N, 2, 0))</f>
        <v>0</v>
      </c>
      <c r="J1147" s="5">
        <f>IF(ISERROR(VLOOKUP($A$1147, 文字檔!O:P, 2, 0)),0,VLOOKUP($A$1147, 文字檔!O:P, 2, 0))</f>
        <v>0</v>
      </c>
      <c r="K1147">
        <f>IF(ISERROR(VLOOKUP($A$1147, 文字檔!Q:R, 2, 0)),0,VLOOKUP($A$1147, 文字檔!Q:R, 2, 0))</f>
        <v>0</v>
      </c>
      <c r="L1147">
        <f>IF(ISERROR(VLOOKUP($A$1147, 文字檔!S:T, 2, 0)),0,VLOOKUP($A$1147, 文字檔!S:T, 2, 0))</f>
        <v>0</v>
      </c>
      <c r="M1147">
        <f>IF(ISERROR(VLOOKUP($A$1147, 文字檔!U:V, 2, 0)),0,VLOOKUP($A$1147, 文字檔!U:V, 2, 0))</f>
        <v>0</v>
      </c>
      <c r="N1147">
        <f>IF(ISERROR(VLOOKUP($A$1147, 文字檔!W:X, 2, 0)),0,VLOOKUP($A$1147, 文字檔!W:X, 2, 0))</f>
        <v>0</v>
      </c>
      <c r="O1147">
        <f>IF(ISERROR(VLOOKUP($A$1147, 文字檔!Y:Z, 2, 0)),0,VLOOKUP($A$1147, 文字檔!Y:Z, 2, 0))</f>
        <v>-33000</v>
      </c>
      <c r="P1147">
        <f>IF(ISERROR(VLOOKUP($A$1147, 文字檔!AA:AB, 2, 0)),0,VLOOKUP($A$1147, 文字檔!AA:AB, 2, 0))</f>
        <v>-10600</v>
      </c>
    </row>
    <row r="1148" spans="1:16" ht="16.2">
      <c r="A1148" s="7">
        <v>44884</v>
      </c>
      <c r="B1148" s="5">
        <f>SUMPRODUCT($C$2:$P$2,$C$1148:$P$1148)</f>
        <v>0</v>
      </c>
      <c r="C1148" s="5">
        <f>IF(ISERROR(VLOOKUP($A$1148, 文字檔!A:B, 2, 0)),0,VLOOKUP($A$1148, 文字檔!A:B, 2, 0))</f>
        <v>0</v>
      </c>
      <c r="D1148" s="5">
        <f>IF(ISERROR(VLOOKUP($A$1148, 文字檔!C:D, 2, 0)),0,VLOOKUP($A$1148, 文字檔!C:D, 2, 0))</f>
        <v>0</v>
      </c>
      <c r="E1148" s="5">
        <f>IF(ISERROR(VLOOKUP($A$1148, 文字檔!E:F, 2, 0)),0,VLOOKUP($A$1148, 文字檔!E:F, 2, 0))</f>
        <v>0</v>
      </c>
      <c r="F1148" s="5">
        <f>IF(ISERROR(VLOOKUP($A$1148, 文字檔!G:H, 2, 0)),0,VLOOKUP($A$1148, 文字檔!G:H, 2, 0))</f>
        <v>0</v>
      </c>
      <c r="G1148" s="5">
        <f>IF(ISERROR(VLOOKUP($A$1148, 文字檔!I:J, 2, 0)),0,VLOOKUP($A$1148, 文字檔!I:J, 2, 0))</f>
        <v>0</v>
      </c>
      <c r="H1148" s="5">
        <f>IF(ISERROR(VLOOKUP($A$1148, 文字檔!K:L, 2, 0)),0,VLOOKUP($A$1148, 文字檔!K:L, 2, 0))</f>
        <v>0</v>
      </c>
      <c r="I1148" s="5">
        <f>IF(ISERROR(VLOOKUP($A$1148, 文字檔!M:N, 2, 0)),0,VLOOKUP($A$1148, 文字檔!M:N, 2, 0))</f>
        <v>0</v>
      </c>
      <c r="J1148" s="5">
        <f>IF(ISERROR(VLOOKUP($A$1148, 文字檔!O:P, 2, 0)),0,VLOOKUP($A$1148, 文字檔!O:P, 2, 0))</f>
        <v>0</v>
      </c>
      <c r="K1148">
        <f>IF(ISERROR(VLOOKUP($A$1148, 文字檔!Q:R, 2, 0)),0,VLOOKUP($A$1148, 文字檔!Q:R, 2, 0))</f>
        <v>0</v>
      </c>
      <c r="L1148">
        <f>IF(ISERROR(VLOOKUP($A$1148, 文字檔!S:T, 2, 0)),0,VLOOKUP($A$1148, 文字檔!S:T, 2, 0))</f>
        <v>0</v>
      </c>
      <c r="M1148">
        <f>IF(ISERROR(VLOOKUP($A$1148, 文字檔!U:V, 2, 0)),0,VLOOKUP($A$1148, 文字檔!U:V, 2, 0))</f>
        <v>0</v>
      </c>
      <c r="N1148">
        <f>IF(ISERROR(VLOOKUP($A$1148, 文字檔!W:X, 2, 0)),0,VLOOKUP($A$1148, 文字檔!W:X, 2, 0))</f>
        <v>0</v>
      </c>
      <c r="O1148">
        <f>IF(ISERROR(VLOOKUP($A$1148, 文字檔!Y:Z, 2, 0)),0,VLOOKUP($A$1148, 文字檔!Y:Z, 2, 0))</f>
        <v>0</v>
      </c>
      <c r="P1148">
        <f>IF(ISERROR(VLOOKUP($A$1148, 文字檔!AA:AB, 2, 0)),0,VLOOKUP($A$1148, 文字檔!AA:AB, 2, 0))</f>
        <v>0</v>
      </c>
    </row>
    <row r="1149" spans="1:16" ht="16.2">
      <c r="A1149" s="7">
        <v>44885</v>
      </c>
      <c r="B1149" s="5">
        <f>SUMPRODUCT($C$2:$P$2,$C$1149:$P$1149)</f>
        <v>0</v>
      </c>
      <c r="C1149" s="5">
        <f>IF(ISERROR(VLOOKUP($A$1149, 文字檔!A:B, 2, 0)),0,VLOOKUP($A$1149, 文字檔!A:B, 2, 0))</f>
        <v>0</v>
      </c>
      <c r="D1149" s="5">
        <f>IF(ISERROR(VLOOKUP($A$1149, 文字檔!C:D, 2, 0)),0,VLOOKUP($A$1149, 文字檔!C:D, 2, 0))</f>
        <v>0</v>
      </c>
      <c r="E1149" s="5">
        <f>IF(ISERROR(VLOOKUP($A$1149, 文字檔!E:F, 2, 0)),0,VLOOKUP($A$1149, 文字檔!E:F, 2, 0))</f>
        <v>0</v>
      </c>
      <c r="F1149" s="5">
        <f>IF(ISERROR(VLOOKUP($A$1149, 文字檔!G:H, 2, 0)),0,VLOOKUP($A$1149, 文字檔!G:H, 2, 0))</f>
        <v>0</v>
      </c>
      <c r="G1149" s="5">
        <f>IF(ISERROR(VLOOKUP($A$1149, 文字檔!I:J, 2, 0)),0,VLOOKUP($A$1149, 文字檔!I:J, 2, 0))</f>
        <v>0</v>
      </c>
      <c r="H1149" s="5">
        <f>IF(ISERROR(VLOOKUP($A$1149, 文字檔!K:L, 2, 0)),0,VLOOKUP($A$1149, 文字檔!K:L, 2, 0))</f>
        <v>0</v>
      </c>
      <c r="I1149" s="5">
        <f>IF(ISERROR(VLOOKUP($A$1149, 文字檔!M:N, 2, 0)),0,VLOOKUP($A$1149, 文字檔!M:N, 2, 0))</f>
        <v>0</v>
      </c>
      <c r="J1149" s="5">
        <f>IF(ISERROR(VLOOKUP($A$1149, 文字檔!O:P, 2, 0)),0,VLOOKUP($A$1149, 文字檔!O:P, 2, 0))</f>
        <v>0</v>
      </c>
      <c r="K1149">
        <f>IF(ISERROR(VLOOKUP($A$1149, 文字檔!Q:R, 2, 0)),0,VLOOKUP($A$1149, 文字檔!Q:R, 2, 0))</f>
        <v>0</v>
      </c>
      <c r="L1149">
        <f>IF(ISERROR(VLOOKUP($A$1149, 文字檔!S:T, 2, 0)),0,VLOOKUP($A$1149, 文字檔!S:T, 2, 0))</f>
        <v>0</v>
      </c>
      <c r="M1149">
        <f>IF(ISERROR(VLOOKUP($A$1149, 文字檔!U:V, 2, 0)),0,VLOOKUP($A$1149, 文字檔!U:V, 2, 0))</f>
        <v>0</v>
      </c>
      <c r="N1149">
        <f>IF(ISERROR(VLOOKUP($A$1149, 文字檔!W:X, 2, 0)),0,VLOOKUP($A$1149, 文字檔!W:X, 2, 0))</f>
        <v>0</v>
      </c>
      <c r="O1149">
        <f>IF(ISERROR(VLOOKUP($A$1149, 文字檔!Y:Z, 2, 0)),0,VLOOKUP($A$1149, 文字檔!Y:Z, 2, 0))</f>
        <v>0</v>
      </c>
      <c r="P1149">
        <f>IF(ISERROR(VLOOKUP($A$1149, 文字檔!AA:AB, 2, 0)),0,VLOOKUP($A$1149, 文字檔!AA:AB, 2, 0))</f>
        <v>0</v>
      </c>
    </row>
    <row r="1150" spans="1:16" ht="16.2">
      <c r="A1150" s="7">
        <v>44886</v>
      </c>
      <c r="B1150" s="5">
        <f>SUMPRODUCT($C$2:$P$2,$C$1150:$P$1150)</f>
        <v>-67537.03</v>
      </c>
      <c r="C1150" s="5">
        <f>IF(ISERROR(VLOOKUP($A$1150, 文字檔!A:B, 2, 0)),0,VLOOKUP($A$1150, 文字檔!A:B, 2, 0))</f>
        <v>0</v>
      </c>
      <c r="D1150" s="5">
        <f>IF(ISERROR(VLOOKUP($A$1150, 文字檔!C:D, 2, 0)),0,VLOOKUP($A$1150, 文字檔!C:D, 2, 0))</f>
        <v>0</v>
      </c>
      <c r="E1150" s="5">
        <f>IF(ISERROR(VLOOKUP($A$1150, 文字檔!E:F, 2, 0)),0,VLOOKUP($A$1150, 文字檔!E:F, 2, 0))</f>
        <v>0</v>
      </c>
      <c r="F1150" s="5">
        <f>IF(ISERROR(VLOOKUP($A$1150, 文字檔!G:H, 2, 0)),0,VLOOKUP($A$1150, 文字檔!G:H, 2, 0))</f>
        <v>0</v>
      </c>
      <c r="G1150" s="5">
        <f>IF(ISERROR(VLOOKUP($A$1150, 文字檔!I:J, 2, 0)),0,VLOOKUP($A$1150, 文字檔!I:J, 2, 0))</f>
        <v>0</v>
      </c>
      <c r="H1150" s="5">
        <f>IF(ISERROR(VLOOKUP($A$1150, 文字檔!K:L, 2, 0)),0,VLOOKUP($A$1150, 文字檔!K:L, 2, 0))</f>
        <v>-16068.56</v>
      </c>
      <c r="I1150" s="5">
        <f>IF(ISERROR(VLOOKUP($A$1150, 文字檔!M:N, 2, 0)),0,VLOOKUP($A$1150, 文字檔!M:N, 2, 0))</f>
        <v>-19000</v>
      </c>
      <c r="J1150" s="5">
        <f>IF(ISERROR(VLOOKUP($A$1150, 文字檔!O:P, 2, 0)),0,VLOOKUP($A$1150, 文字檔!O:P, 2, 0))</f>
        <v>0</v>
      </c>
      <c r="K1150">
        <f>IF(ISERROR(VLOOKUP($A$1150, 文字檔!Q:R, 2, 0)),0,VLOOKUP($A$1150, 文字檔!Q:R, 2, 0))</f>
        <v>0</v>
      </c>
      <c r="L1150">
        <f>IF(ISERROR(VLOOKUP($A$1150, 文字檔!S:T, 2, 0)),0,VLOOKUP($A$1150, 文字檔!S:T, 2, 0))</f>
        <v>-16668.47</v>
      </c>
      <c r="M1150">
        <f>IF(ISERROR(VLOOKUP($A$1150, 文字檔!U:V, 2, 0)),0,VLOOKUP($A$1150, 文字檔!U:V, 2, 0))</f>
        <v>0</v>
      </c>
      <c r="N1150">
        <f>IF(ISERROR(VLOOKUP($A$1150, 文字檔!W:X, 2, 0)),0,VLOOKUP($A$1150, 文字檔!W:X, 2, 0))</f>
        <v>0</v>
      </c>
      <c r="O1150">
        <f>IF(ISERROR(VLOOKUP($A$1150, 文字檔!Y:Z, 2, 0)),0,VLOOKUP($A$1150, 文字檔!Y:Z, 2, 0))</f>
        <v>-9400</v>
      </c>
      <c r="P1150">
        <f>IF(ISERROR(VLOOKUP($A$1150, 文字檔!AA:AB, 2, 0)),0,VLOOKUP($A$1150, 文字檔!AA:AB, 2, 0))</f>
        <v>-6400</v>
      </c>
    </row>
    <row r="1151" spans="1:16" ht="16.2">
      <c r="A1151" s="7">
        <v>44887</v>
      </c>
      <c r="B1151" s="5">
        <f>SUMPRODUCT($C$2:$P$2,$C$1151:$P$1151)</f>
        <v>-38740.81</v>
      </c>
      <c r="C1151" s="5">
        <f>IF(ISERROR(VLOOKUP($A$1151, 文字檔!A:B, 2, 0)),0,VLOOKUP($A$1151, 文字檔!A:B, 2, 0))</f>
        <v>-11540.81</v>
      </c>
      <c r="D1151" s="5">
        <f>IF(ISERROR(VLOOKUP($A$1151, 文字檔!C:D, 2, 0)),0,VLOOKUP($A$1151, 文字檔!C:D, 2, 0))</f>
        <v>0</v>
      </c>
      <c r="E1151" s="5">
        <f>IF(ISERROR(VLOOKUP($A$1151, 文字檔!E:F, 2, 0)),0,VLOOKUP($A$1151, 文字檔!E:F, 2, 0))</f>
        <v>0</v>
      </c>
      <c r="F1151" s="5">
        <f>IF(ISERROR(VLOOKUP($A$1151, 文字檔!G:H, 2, 0)),0,VLOOKUP($A$1151, 文字檔!G:H, 2, 0))</f>
        <v>0</v>
      </c>
      <c r="G1151" s="5">
        <f>IF(ISERROR(VLOOKUP($A$1151, 文字檔!I:J, 2, 0)),0,VLOOKUP($A$1151, 文字檔!I:J, 2, 0))</f>
        <v>0</v>
      </c>
      <c r="H1151" s="5">
        <f>IF(ISERROR(VLOOKUP($A$1151, 文字檔!K:L, 2, 0)),0,VLOOKUP($A$1151, 文字檔!K:L, 2, 0))</f>
        <v>0</v>
      </c>
      <c r="I1151" s="5">
        <f>IF(ISERROR(VLOOKUP($A$1151, 文字檔!M:N, 2, 0)),0,VLOOKUP($A$1151, 文字檔!M:N, 2, 0))</f>
        <v>0</v>
      </c>
      <c r="J1151" s="5">
        <f>IF(ISERROR(VLOOKUP($A$1151, 文字檔!O:P, 2, 0)),0,VLOOKUP($A$1151, 文字檔!O:P, 2, 0))</f>
        <v>0</v>
      </c>
      <c r="K1151">
        <f>IF(ISERROR(VLOOKUP($A$1151, 文字檔!Q:R, 2, 0)),0,VLOOKUP($A$1151, 文字檔!Q:R, 2, 0))</f>
        <v>0</v>
      </c>
      <c r="L1151">
        <f>IF(ISERROR(VLOOKUP($A$1151, 文字檔!S:T, 2, 0)),0,VLOOKUP($A$1151, 文字檔!S:T, 2, 0))</f>
        <v>0</v>
      </c>
      <c r="M1151">
        <f>IF(ISERROR(VLOOKUP($A$1151, 文字檔!U:V, 2, 0)),0,VLOOKUP($A$1151, 文字檔!U:V, 2, 0))</f>
        <v>0</v>
      </c>
      <c r="N1151">
        <f>IF(ISERROR(VLOOKUP($A$1151, 文字檔!W:X, 2, 0)),0,VLOOKUP($A$1151, 文字檔!W:X, 2, 0))</f>
        <v>-10800</v>
      </c>
      <c r="O1151">
        <f>IF(ISERROR(VLOOKUP($A$1151, 文字檔!Y:Z, 2, 0)),0,VLOOKUP($A$1151, 文字檔!Y:Z, 2, 0))</f>
        <v>-6300</v>
      </c>
      <c r="P1151">
        <f>IF(ISERROR(VLOOKUP($A$1151, 文字檔!AA:AB, 2, 0)),0,VLOOKUP($A$1151, 文字檔!AA:AB, 2, 0))</f>
        <v>-10100</v>
      </c>
    </row>
    <row r="1152" spans="1:16" ht="16.2">
      <c r="A1152" s="7">
        <v>44888</v>
      </c>
      <c r="B1152" s="5">
        <f>SUMPRODUCT($C$2:$P$2,$C$1152:$P$1152)</f>
        <v>9123.5499999999993</v>
      </c>
      <c r="C1152" s="5">
        <f>IF(ISERROR(VLOOKUP($A$1152, 文字檔!A:B, 2, 0)),0,VLOOKUP($A$1152, 文字檔!A:B, 2, 0))</f>
        <v>0</v>
      </c>
      <c r="D1152" s="5">
        <f>IF(ISERROR(VLOOKUP($A$1152, 文字檔!C:D, 2, 0)),0,VLOOKUP($A$1152, 文字檔!C:D, 2, 0))</f>
        <v>0</v>
      </c>
      <c r="E1152" s="5">
        <f>IF(ISERROR(VLOOKUP($A$1152, 文字檔!E:F, 2, 0)),0,VLOOKUP($A$1152, 文字檔!E:F, 2, 0))</f>
        <v>0</v>
      </c>
      <c r="F1152" s="5">
        <f>IF(ISERROR(VLOOKUP($A$1152, 文字檔!G:H, 2, 0)),0,VLOOKUP($A$1152, 文字檔!G:H, 2, 0))</f>
        <v>0</v>
      </c>
      <c r="G1152" s="5">
        <f>IF(ISERROR(VLOOKUP($A$1152, 文字檔!I:J, 2, 0)),0,VLOOKUP($A$1152, 文字檔!I:J, 2, 0))</f>
        <v>15700</v>
      </c>
      <c r="H1152" s="5">
        <f>IF(ISERROR(VLOOKUP($A$1152, 文字檔!K:L, 2, 0)),0,VLOOKUP($A$1152, 文字檔!K:L, 2, 0))</f>
        <v>-5476.45</v>
      </c>
      <c r="I1152" s="5">
        <f>IF(ISERROR(VLOOKUP($A$1152, 文字檔!M:N, 2, 0)),0,VLOOKUP($A$1152, 文字檔!M:N, 2, 0))</f>
        <v>0</v>
      </c>
      <c r="J1152" s="5">
        <f>IF(ISERROR(VLOOKUP($A$1152, 文字檔!O:P, 2, 0)),0,VLOOKUP($A$1152, 文字檔!O:P, 2, 0))</f>
        <v>0</v>
      </c>
      <c r="K1152">
        <f>IF(ISERROR(VLOOKUP($A$1152, 文字檔!Q:R, 2, 0)),0,VLOOKUP($A$1152, 文字檔!Q:R, 2, 0))</f>
        <v>0</v>
      </c>
      <c r="L1152">
        <f>IF(ISERROR(VLOOKUP($A$1152, 文字檔!S:T, 2, 0)),0,VLOOKUP($A$1152, 文字檔!S:T, 2, 0))</f>
        <v>0</v>
      </c>
      <c r="M1152">
        <f>IF(ISERROR(VLOOKUP($A$1152, 文字檔!U:V, 2, 0)),0,VLOOKUP($A$1152, 文字檔!U:V, 2, 0))</f>
        <v>0</v>
      </c>
      <c r="N1152">
        <f>IF(ISERROR(VLOOKUP($A$1152, 文字檔!W:X, 2, 0)),0,VLOOKUP($A$1152, 文字檔!W:X, 2, 0))</f>
        <v>-10300</v>
      </c>
      <c r="O1152">
        <f>IF(ISERROR(VLOOKUP($A$1152, 文字檔!Y:Z, 2, 0)),0,VLOOKUP($A$1152, 文字檔!Y:Z, 2, 0))</f>
        <v>13700</v>
      </c>
      <c r="P1152">
        <f>IF(ISERROR(VLOOKUP($A$1152, 文字檔!AA:AB, 2, 0)),0,VLOOKUP($A$1152, 文字檔!AA:AB, 2, 0))</f>
        <v>-4500</v>
      </c>
    </row>
    <row r="1153" spans="1:16" ht="16.2">
      <c r="A1153" s="7">
        <v>44889</v>
      </c>
      <c r="B1153" s="5">
        <f>SUMPRODUCT($C$2:$P$2,$C$1153:$P$1153)</f>
        <v>176854.15</v>
      </c>
      <c r="C1153" s="5">
        <f>IF(ISERROR(VLOOKUP($A$1153, 文字檔!A:B, 2, 0)),0,VLOOKUP($A$1153, 文字檔!A:B, 2, 0))</f>
        <v>10035.19</v>
      </c>
      <c r="D1153" s="5">
        <f>IF(ISERROR(VLOOKUP($A$1153, 文字檔!C:D, 2, 0)),0,VLOOKUP($A$1153, 文字檔!C:D, 2, 0))</f>
        <v>0</v>
      </c>
      <c r="E1153" s="5">
        <f>IF(ISERROR(VLOOKUP($A$1153, 文字檔!E:F, 2, 0)),0,VLOOKUP($A$1153, 文字檔!E:F, 2, 0))</f>
        <v>0</v>
      </c>
      <c r="F1153" s="5">
        <f>IF(ISERROR(VLOOKUP($A$1153, 文字檔!G:H, 2, 0)),0,VLOOKUP($A$1153, 文字檔!G:H, 2, 0))</f>
        <v>0</v>
      </c>
      <c r="G1153" s="5">
        <f>IF(ISERROR(VLOOKUP($A$1153, 文字檔!I:J, 2, 0)),0,VLOOKUP($A$1153, 文字檔!I:J, 2, 0))</f>
        <v>35000</v>
      </c>
      <c r="H1153" s="5">
        <f>IF(ISERROR(VLOOKUP($A$1153, 文字檔!K:L, 2, 0)),0,VLOOKUP($A$1153, 文字檔!K:L, 2, 0))</f>
        <v>-3681.04</v>
      </c>
      <c r="I1153" s="5">
        <f>IF(ISERROR(VLOOKUP($A$1153, 文字檔!M:N, 2, 0)),0,VLOOKUP($A$1153, 文字檔!M:N, 2, 0))</f>
        <v>30500</v>
      </c>
      <c r="J1153" s="5">
        <f>IF(ISERROR(VLOOKUP($A$1153, 文字檔!O:P, 2, 0)),0,VLOOKUP($A$1153, 文字檔!O:P, 2, 0))</f>
        <v>0</v>
      </c>
      <c r="K1153">
        <f>IF(ISERROR(VLOOKUP($A$1153, 文字檔!Q:R, 2, 0)),0,VLOOKUP($A$1153, 文字檔!Q:R, 2, 0))</f>
        <v>0</v>
      </c>
      <c r="L1153">
        <f>IF(ISERROR(VLOOKUP($A$1153, 文字檔!S:T, 2, 0)),0,VLOOKUP($A$1153, 文字檔!S:T, 2, 0))</f>
        <v>0</v>
      </c>
      <c r="M1153">
        <f>IF(ISERROR(VLOOKUP($A$1153, 文字檔!U:V, 2, 0)),0,VLOOKUP($A$1153, 文字檔!U:V, 2, 0))</f>
        <v>0</v>
      </c>
      <c r="N1153">
        <f>IF(ISERROR(VLOOKUP($A$1153, 文字檔!W:X, 2, 0)),0,VLOOKUP($A$1153, 文字檔!W:X, 2, 0))</f>
        <v>35000</v>
      </c>
      <c r="O1153">
        <f>IF(ISERROR(VLOOKUP($A$1153, 文字檔!Y:Z, 2, 0)),0,VLOOKUP($A$1153, 文字檔!Y:Z, 2, 0))</f>
        <v>35000</v>
      </c>
      <c r="P1153">
        <f>IF(ISERROR(VLOOKUP($A$1153, 文字檔!AA:AB, 2, 0)),0,VLOOKUP($A$1153, 文字檔!AA:AB, 2, 0))</f>
        <v>35000</v>
      </c>
    </row>
    <row r="1154" spans="1:16" ht="16.2">
      <c r="A1154" s="7">
        <v>44890</v>
      </c>
      <c r="B1154" s="5">
        <f>SUMPRODUCT($C$2:$P$2,$C$1154:$P$1154)</f>
        <v>-13700</v>
      </c>
      <c r="C1154" s="5">
        <f>IF(ISERROR(VLOOKUP($A$1154, 文字檔!A:B, 2, 0)),0,VLOOKUP($A$1154, 文字檔!A:B, 2, 0))</f>
        <v>0</v>
      </c>
      <c r="D1154" s="5">
        <f>IF(ISERROR(VLOOKUP($A$1154, 文字檔!C:D, 2, 0)),0,VLOOKUP($A$1154, 文字檔!C:D, 2, 0))</f>
        <v>0</v>
      </c>
      <c r="E1154" s="5">
        <f>IF(ISERROR(VLOOKUP($A$1154, 文字檔!E:F, 2, 0)),0,VLOOKUP($A$1154, 文字檔!E:F, 2, 0))</f>
        <v>0</v>
      </c>
      <c r="F1154" s="5">
        <f>IF(ISERROR(VLOOKUP($A$1154, 文字檔!G:H, 2, 0)),0,VLOOKUP($A$1154, 文字檔!G:H, 2, 0))</f>
        <v>0</v>
      </c>
      <c r="G1154" s="5">
        <f>IF(ISERROR(VLOOKUP($A$1154, 文字檔!I:J, 2, 0)),0,VLOOKUP($A$1154, 文字檔!I:J, 2, 0))</f>
        <v>4700</v>
      </c>
      <c r="H1154" s="5">
        <f>IF(ISERROR(VLOOKUP($A$1154, 文字檔!K:L, 2, 0)),0,VLOOKUP($A$1154, 文字檔!K:L, 2, 0))</f>
        <v>0</v>
      </c>
      <c r="I1154" s="5">
        <f>IF(ISERROR(VLOOKUP($A$1154, 文字檔!M:N, 2, 0)),0,VLOOKUP($A$1154, 文字檔!M:N, 2, 0))</f>
        <v>-8500</v>
      </c>
      <c r="J1154" s="5">
        <f>IF(ISERROR(VLOOKUP($A$1154, 文字檔!O:P, 2, 0)),0,VLOOKUP($A$1154, 文字檔!O:P, 2, 0))</f>
        <v>0</v>
      </c>
      <c r="K1154">
        <f>IF(ISERROR(VLOOKUP($A$1154, 文字檔!Q:R, 2, 0)),0,VLOOKUP($A$1154, 文字檔!Q:R, 2, 0))</f>
        <v>0</v>
      </c>
      <c r="L1154">
        <f>IF(ISERROR(VLOOKUP($A$1154, 文字檔!S:T, 2, 0)),0,VLOOKUP($A$1154, 文字檔!S:T, 2, 0))</f>
        <v>0</v>
      </c>
      <c r="M1154">
        <f>IF(ISERROR(VLOOKUP($A$1154, 文字檔!U:V, 2, 0)),0,VLOOKUP($A$1154, 文字檔!U:V, 2, 0))</f>
        <v>0</v>
      </c>
      <c r="N1154">
        <f>IF(ISERROR(VLOOKUP($A$1154, 文字檔!W:X, 2, 0)),0,VLOOKUP($A$1154, 文字檔!W:X, 2, 0))</f>
        <v>-6100</v>
      </c>
      <c r="O1154">
        <f>IF(ISERROR(VLOOKUP($A$1154, 文字檔!Y:Z, 2, 0)),0,VLOOKUP($A$1154, 文字檔!Y:Z, 2, 0))</f>
        <v>10600</v>
      </c>
      <c r="P1154">
        <f>IF(ISERROR(VLOOKUP($A$1154, 文字檔!AA:AB, 2, 0)),0,VLOOKUP($A$1154, 文字檔!AA:AB, 2, 0))</f>
        <v>-14400</v>
      </c>
    </row>
    <row r="1155" spans="1:16" ht="16.2">
      <c r="A1155" s="7">
        <v>44891</v>
      </c>
      <c r="B1155" s="5">
        <f>SUMPRODUCT($C$2:$P$2,$C$1155:$P$1155)</f>
        <v>0</v>
      </c>
      <c r="C1155" s="5">
        <f>IF(ISERROR(VLOOKUP($A$1155, 文字檔!A:B, 2, 0)),0,VLOOKUP($A$1155, 文字檔!A:B, 2, 0))</f>
        <v>0</v>
      </c>
      <c r="D1155" s="5">
        <f>IF(ISERROR(VLOOKUP($A$1155, 文字檔!C:D, 2, 0)),0,VLOOKUP($A$1155, 文字檔!C:D, 2, 0))</f>
        <v>0</v>
      </c>
      <c r="E1155" s="5">
        <f>IF(ISERROR(VLOOKUP($A$1155, 文字檔!E:F, 2, 0)),0,VLOOKUP($A$1155, 文字檔!E:F, 2, 0))</f>
        <v>0</v>
      </c>
      <c r="F1155" s="5">
        <f>IF(ISERROR(VLOOKUP($A$1155, 文字檔!G:H, 2, 0)),0,VLOOKUP($A$1155, 文字檔!G:H, 2, 0))</f>
        <v>0</v>
      </c>
      <c r="G1155" s="5">
        <f>IF(ISERROR(VLOOKUP($A$1155, 文字檔!I:J, 2, 0)),0,VLOOKUP($A$1155, 文字檔!I:J, 2, 0))</f>
        <v>0</v>
      </c>
      <c r="H1155" s="5">
        <f>IF(ISERROR(VLOOKUP($A$1155, 文字檔!K:L, 2, 0)),0,VLOOKUP($A$1155, 文字檔!K:L, 2, 0))</f>
        <v>0</v>
      </c>
      <c r="I1155" s="5">
        <f>IF(ISERROR(VLOOKUP($A$1155, 文字檔!M:N, 2, 0)),0,VLOOKUP($A$1155, 文字檔!M:N, 2, 0))</f>
        <v>0</v>
      </c>
      <c r="J1155" s="5">
        <f>IF(ISERROR(VLOOKUP($A$1155, 文字檔!O:P, 2, 0)),0,VLOOKUP($A$1155, 文字檔!O:P, 2, 0))</f>
        <v>0</v>
      </c>
      <c r="K1155">
        <f>IF(ISERROR(VLOOKUP($A$1155, 文字檔!Q:R, 2, 0)),0,VLOOKUP($A$1155, 文字檔!Q:R, 2, 0))</f>
        <v>0</v>
      </c>
      <c r="L1155">
        <f>IF(ISERROR(VLOOKUP($A$1155, 文字檔!S:T, 2, 0)),0,VLOOKUP($A$1155, 文字檔!S:T, 2, 0))</f>
        <v>0</v>
      </c>
      <c r="M1155">
        <f>IF(ISERROR(VLOOKUP($A$1155, 文字檔!U:V, 2, 0)),0,VLOOKUP($A$1155, 文字檔!U:V, 2, 0))</f>
        <v>0</v>
      </c>
      <c r="N1155">
        <f>IF(ISERROR(VLOOKUP($A$1155, 文字檔!W:X, 2, 0)),0,VLOOKUP($A$1155, 文字檔!W:X, 2, 0))</f>
        <v>0</v>
      </c>
      <c r="O1155">
        <f>IF(ISERROR(VLOOKUP($A$1155, 文字檔!Y:Z, 2, 0)),0,VLOOKUP($A$1155, 文字檔!Y:Z, 2, 0))</f>
        <v>0</v>
      </c>
      <c r="P1155">
        <f>IF(ISERROR(VLOOKUP($A$1155, 文字檔!AA:AB, 2, 0)),0,VLOOKUP($A$1155, 文字檔!AA:AB, 2, 0))</f>
        <v>0</v>
      </c>
    </row>
    <row r="1156" spans="1:16" ht="16.2">
      <c r="A1156" s="7">
        <v>44892</v>
      </c>
      <c r="B1156" s="5">
        <f>SUMPRODUCT($C$2:$P$2,$C$1156:$P$1156)</f>
        <v>0</v>
      </c>
      <c r="C1156" s="5">
        <f>IF(ISERROR(VLOOKUP($A$1156, 文字檔!A:B, 2, 0)),0,VLOOKUP($A$1156, 文字檔!A:B, 2, 0))</f>
        <v>0</v>
      </c>
      <c r="D1156" s="5">
        <f>IF(ISERROR(VLOOKUP($A$1156, 文字檔!C:D, 2, 0)),0,VLOOKUP($A$1156, 文字檔!C:D, 2, 0))</f>
        <v>0</v>
      </c>
      <c r="E1156" s="5">
        <f>IF(ISERROR(VLOOKUP($A$1156, 文字檔!E:F, 2, 0)),0,VLOOKUP($A$1156, 文字檔!E:F, 2, 0))</f>
        <v>0</v>
      </c>
      <c r="F1156" s="5">
        <f>IF(ISERROR(VLOOKUP($A$1156, 文字檔!G:H, 2, 0)),0,VLOOKUP($A$1156, 文字檔!G:H, 2, 0))</f>
        <v>0</v>
      </c>
      <c r="G1156" s="5">
        <f>IF(ISERROR(VLOOKUP($A$1156, 文字檔!I:J, 2, 0)),0,VLOOKUP($A$1156, 文字檔!I:J, 2, 0))</f>
        <v>0</v>
      </c>
      <c r="H1156" s="5">
        <f>IF(ISERROR(VLOOKUP($A$1156, 文字檔!K:L, 2, 0)),0,VLOOKUP($A$1156, 文字檔!K:L, 2, 0))</f>
        <v>0</v>
      </c>
      <c r="I1156" s="5">
        <f>IF(ISERROR(VLOOKUP($A$1156, 文字檔!M:N, 2, 0)),0,VLOOKUP($A$1156, 文字檔!M:N, 2, 0))</f>
        <v>0</v>
      </c>
      <c r="J1156" s="5">
        <f>IF(ISERROR(VLOOKUP($A$1156, 文字檔!O:P, 2, 0)),0,VLOOKUP($A$1156, 文字檔!O:P, 2, 0))</f>
        <v>0</v>
      </c>
      <c r="K1156">
        <f>IF(ISERROR(VLOOKUP($A$1156, 文字檔!Q:R, 2, 0)),0,VLOOKUP($A$1156, 文字檔!Q:R, 2, 0))</f>
        <v>0</v>
      </c>
      <c r="L1156">
        <f>IF(ISERROR(VLOOKUP($A$1156, 文字檔!S:T, 2, 0)),0,VLOOKUP($A$1156, 文字檔!S:T, 2, 0))</f>
        <v>0</v>
      </c>
      <c r="M1156">
        <f>IF(ISERROR(VLOOKUP($A$1156, 文字檔!U:V, 2, 0)),0,VLOOKUP($A$1156, 文字檔!U:V, 2, 0))</f>
        <v>0</v>
      </c>
      <c r="N1156">
        <f>IF(ISERROR(VLOOKUP($A$1156, 文字檔!W:X, 2, 0)),0,VLOOKUP($A$1156, 文字檔!W:X, 2, 0))</f>
        <v>0</v>
      </c>
      <c r="O1156">
        <f>IF(ISERROR(VLOOKUP($A$1156, 文字檔!Y:Z, 2, 0)),0,VLOOKUP($A$1156, 文字檔!Y:Z, 2, 0))</f>
        <v>0</v>
      </c>
      <c r="P1156">
        <f>IF(ISERROR(VLOOKUP($A$1156, 文字檔!AA:AB, 2, 0)),0,VLOOKUP($A$1156, 文字檔!AA:AB, 2, 0))</f>
        <v>0</v>
      </c>
    </row>
    <row r="1157" spans="1:16" ht="16.2">
      <c r="A1157" s="7">
        <v>44893</v>
      </c>
      <c r="B1157" s="5">
        <f>SUMPRODUCT($C$2:$P$2,$C$1157:$P$1157)</f>
        <v>-77483.39</v>
      </c>
      <c r="C1157" s="5">
        <f>IF(ISERROR(VLOOKUP($A$1157, 文字檔!A:B, 2, 0)),0,VLOOKUP($A$1157, 文字檔!A:B, 2, 0))</f>
        <v>-12142.16</v>
      </c>
      <c r="D1157" s="5">
        <f>IF(ISERROR(VLOOKUP($A$1157, 文字檔!C:D, 2, 0)),0,VLOOKUP($A$1157, 文字檔!C:D, 2, 0))</f>
        <v>5300</v>
      </c>
      <c r="E1157" s="5">
        <f>IF(ISERROR(VLOOKUP($A$1157, 文字檔!E:F, 2, 0)),0,VLOOKUP($A$1157, 文字檔!E:F, 2, 0))</f>
        <v>0</v>
      </c>
      <c r="F1157" s="5">
        <f>IF(ISERROR(VLOOKUP($A$1157, 文字檔!G:H, 2, 0)),0,VLOOKUP($A$1157, 文字檔!G:H, 2, 0))</f>
        <v>0</v>
      </c>
      <c r="G1157" s="5">
        <f>IF(ISERROR(VLOOKUP($A$1157, 文字檔!I:J, 2, 0)),0,VLOOKUP($A$1157, 文字檔!I:J, 2, 0))</f>
        <v>0</v>
      </c>
      <c r="H1157" s="5">
        <f>IF(ISERROR(VLOOKUP($A$1157, 文字檔!K:L, 2, 0)),0,VLOOKUP($A$1157, 文字檔!K:L, 2, 0))</f>
        <v>529.91</v>
      </c>
      <c r="I1157" s="5">
        <f>IF(ISERROR(VLOOKUP($A$1157, 文字檔!M:N, 2, 0)),0,VLOOKUP($A$1157, 文字檔!M:N, 2, 0))</f>
        <v>0</v>
      </c>
      <c r="J1157" s="5">
        <f>IF(ISERROR(VLOOKUP($A$1157, 文字檔!O:P, 2, 0)),0,VLOOKUP($A$1157, 文字檔!O:P, 2, 0))</f>
        <v>-16871.14</v>
      </c>
      <c r="K1157">
        <f>IF(ISERROR(VLOOKUP($A$1157, 文字檔!Q:R, 2, 0)),0,VLOOKUP($A$1157, 文字檔!Q:R, 2, 0))</f>
        <v>0</v>
      </c>
      <c r="L1157">
        <f>IF(ISERROR(VLOOKUP($A$1157, 文字檔!S:T, 2, 0)),0,VLOOKUP($A$1157, 文字檔!S:T, 2, 0))</f>
        <v>0</v>
      </c>
      <c r="M1157">
        <f>IF(ISERROR(VLOOKUP($A$1157, 文字檔!U:V, 2, 0)),0,VLOOKUP($A$1157, 文字檔!U:V, 2, 0))</f>
        <v>28300</v>
      </c>
      <c r="N1157">
        <f>IF(ISERROR(VLOOKUP($A$1157, 文字檔!W:X, 2, 0)),0,VLOOKUP($A$1157, 文字檔!W:X, 2, 0))</f>
        <v>-40900</v>
      </c>
      <c r="O1157">
        <f>IF(ISERROR(VLOOKUP($A$1157, 文字檔!Y:Z, 2, 0)),0,VLOOKUP($A$1157, 文字檔!Y:Z, 2, 0))</f>
        <v>6400</v>
      </c>
      <c r="P1157">
        <f>IF(ISERROR(VLOOKUP($A$1157, 文字檔!AA:AB, 2, 0)),0,VLOOKUP($A$1157, 文字檔!AA:AB, 2, 0))</f>
        <v>-48100</v>
      </c>
    </row>
    <row r="1158" spans="1:16" ht="16.2">
      <c r="A1158" s="7">
        <v>44894</v>
      </c>
      <c r="B1158" s="5">
        <f>SUMPRODUCT($C$2:$P$2,$C$1158:$P$1158)</f>
        <v>-116369.01</v>
      </c>
      <c r="C1158" s="5">
        <f>IF(ISERROR(VLOOKUP($A$1158, 文字檔!A:B, 2, 0)),0,VLOOKUP($A$1158, 文字檔!A:B, 2, 0))</f>
        <v>0</v>
      </c>
      <c r="D1158" s="5">
        <f>IF(ISERROR(VLOOKUP($A$1158, 文字檔!C:D, 2, 0)),0,VLOOKUP($A$1158, 文字檔!C:D, 2, 0))</f>
        <v>-39500</v>
      </c>
      <c r="E1158" s="5">
        <f>IF(ISERROR(VLOOKUP($A$1158, 文字檔!E:F, 2, 0)),0,VLOOKUP($A$1158, 文字檔!E:F, 2, 0))</f>
        <v>0</v>
      </c>
      <c r="F1158" s="5">
        <f>IF(ISERROR(VLOOKUP($A$1158, 文字檔!G:H, 2, 0)),0,VLOOKUP($A$1158, 文字檔!G:H, 2, 0))</f>
        <v>0</v>
      </c>
      <c r="G1158" s="5">
        <f>IF(ISERROR(VLOOKUP($A$1158, 文字檔!I:J, 2, 0)),0,VLOOKUP($A$1158, 文字檔!I:J, 2, 0))</f>
        <v>0</v>
      </c>
      <c r="H1158" s="5">
        <f>IF(ISERROR(VLOOKUP($A$1158, 文字檔!K:L, 2, 0)),0,VLOOKUP($A$1158, 文字檔!K:L, 2, 0))</f>
        <v>0</v>
      </c>
      <c r="I1158" s="5">
        <f>IF(ISERROR(VLOOKUP($A$1158, 文字檔!M:N, 2, 0)),0,VLOOKUP($A$1158, 文字檔!M:N, 2, 0))</f>
        <v>-6600</v>
      </c>
      <c r="J1158" s="5">
        <f>IF(ISERROR(VLOOKUP($A$1158, 文字檔!O:P, 2, 0)),0,VLOOKUP($A$1158, 文字檔!O:P, 2, 0))</f>
        <v>0</v>
      </c>
      <c r="K1158">
        <f>IF(ISERROR(VLOOKUP($A$1158, 文字檔!Q:R, 2, 0)),0,VLOOKUP($A$1158, 文字檔!Q:R, 2, 0))</f>
        <v>0</v>
      </c>
      <c r="L1158">
        <f>IF(ISERROR(VLOOKUP($A$1158, 文字檔!S:T, 2, 0)),0,VLOOKUP($A$1158, 文字檔!S:T, 2, 0))</f>
        <v>-18269.009999999998</v>
      </c>
      <c r="M1158">
        <f>IF(ISERROR(VLOOKUP($A$1158, 文字檔!U:V, 2, 0)),0,VLOOKUP($A$1158, 文字檔!U:V, 2, 0))</f>
        <v>-36600</v>
      </c>
      <c r="N1158">
        <f>IF(ISERROR(VLOOKUP($A$1158, 文字檔!W:X, 2, 0)),0,VLOOKUP($A$1158, 文字檔!W:X, 2, 0))</f>
        <v>-4700</v>
      </c>
      <c r="O1158">
        <f>IF(ISERROR(VLOOKUP($A$1158, 文字檔!Y:Z, 2, 0)),0,VLOOKUP($A$1158, 文字檔!Y:Z, 2, 0))</f>
        <v>-10700</v>
      </c>
      <c r="P1158">
        <f>IF(ISERROR(VLOOKUP($A$1158, 文字檔!AA:AB, 2, 0)),0,VLOOKUP($A$1158, 文字檔!AA:AB, 2, 0))</f>
        <v>0</v>
      </c>
    </row>
    <row r="1159" spans="1:16" ht="16.2">
      <c r="A1159" s="7">
        <v>44895</v>
      </c>
      <c r="B1159" s="5">
        <f>SUMPRODUCT($C$2:$P$2,$C$1159:$P$1159)</f>
        <v>-47380.619999999995</v>
      </c>
      <c r="C1159" s="5">
        <f>IF(ISERROR(VLOOKUP($A$1159, 文字檔!A:B, 2, 0)),0,VLOOKUP($A$1159, 文字檔!A:B, 2, 0))</f>
        <v>0</v>
      </c>
      <c r="D1159" s="5">
        <f>IF(ISERROR(VLOOKUP($A$1159, 文字檔!C:D, 2, 0)),0,VLOOKUP($A$1159, 文字檔!C:D, 2, 0))</f>
        <v>0</v>
      </c>
      <c r="E1159" s="5">
        <f>IF(ISERROR(VLOOKUP($A$1159, 文字檔!E:F, 2, 0)),0,VLOOKUP($A$1159, 文字檔!E:F, 2, 0))</f>
        <v>0</v>
      </c>
      <c r="F1159" s="5">
        <f>IF(ISERROR(VLOOKUP($A$1159, 文字檔!G:H, 2, 0)),0,VLOOKUP($A$1159, 文字檔!G:H, 2, 0))</f>
        <v>0</v>
      </c>
      <c r="G1159" s="5">
        <f>IF(ISERROR(VLOOKUP($A$1159, 文字檔!I:J, 2, 0)),0,VLOOKUP($A$1159, 文字檔!I:J, 2, 0))</f>
        <v>0</v>
      </c>
      <c r="H1159" s="5">
        <f>IF(ISERROR(VLOOKUP($A$1159, 文字檔!K:L, 2, 0)),0,VLOOKUP($A$1159, 文字檔!K:L, 2, 0))</f>
        <v>319.38</v>
      </c>
      <c r="I1159" s="5">
        <f>IF(ISERROR(VLOOKUP($A$1159, 文字檔!M:N, 2, 0)),0,VLOOKUP($A$1159, 文字檔!M:N, 2, 0))</f>
        <v>0</v>
      </c>
      <c r="J1159" s="5">
        <f>IF(ISERROR(VLOOKUP($A$1159, 文字檔!O:P, 2, 0)),0,VLOOKUP($A$1159, 文字檔!O:P, 2, 0))</f>
        <v>0</v>
      </c>
      <c r="K1159">
        <f>IF(ISERROR(VLOOKUP($A$1159, 文字檔!Q:R, 2, 0)),0,VLOOKUP($A$1159, 文字檔!Q:R, 2, 0))</f>
        <v>0</v>
      </c>
      <c r="L1159">
        <f>IF(ISERROR(VLOOKUP($A$1159, 文字檔!S:T, 2, 0)),0,VLOOKUP($A$1159, 文字檔!S:T, 2, 0))</f>
        <v>0</v>
      </c>
      <c r="M1159">
        <f>IF(ISERROR(VLOOKUP($A$1159, 文字檔!U:V, 2, 0)),0,VLOOKUP($A$1159, 文字檔!U:V, 2, 0))</f>
        <v>-28400</v>
      </c>
      <c r="N1159">
        <f>IF(ISERROR(VLOOKUP($A$1159, 文字檔!W:X, 2, 0)),0,VLOOKUP($A$1159, 文字檔!W:X, 2, 0))</f>
        <v>0</v>
      </c>
      <c r="O1159">
        <f>IF(ISERROR(VLOOKUP($A$1159, 文字檔!Y:Z, 2, 0)),0,VLOOKUP($A$1159, 文字檔!Y:Z, 2, 0))</f>
        <v>-19300</v>
      </c>
      <c r="P1159">
        <f>IF(ISERROR(VLOOKUP($A$1159, 文字檔!AA:AB, 2, 0)),0,VLOOKUP($A$1159, 文字檔!AA:AB, 2, 0))</f>
        <v>0</v>
      </c>
    </row>
    <row r="1160" spans="1:16" ht="16.2">
      <c r="A1160" s="7">
        <v>44896</v>
      </c>
      <c r="B1160" s="5">
        <f>SUMPRODUCT($C$2:$P$2,$C$1160:$P$1160)</f>
        <v>28895.29</v>
      </c>
      <c r="C1160" s="5">
        <f>IF(ISERROR(VLOOKUP($A$1160, 文字檔!A:B, 2, 0)),0,VLOOKUP($A$1160, 文字檔!A:B, 2, 0))</f>
        <v>12698.44</v>
      </c>
      <c r="D1160" s="5">
        <f>IF(ISERROR(VLOOKUP($A$1160, 文字檔!C:D, 2, 0)),0,VLOOKUP($A$1160, 文字檔!C:D, 2, 0))</f>
        <v>29000</v>
      </c>
      <c r="E1160" s="5">
        <f>IF(ISERROR(VLOOKUP($A$1160, 文字檔!E:F, 2, 0)),0,VLOOKUP($A$1160, 文字檔!E:F, 2, 0))</f>
        <v>0</v>
      </c>
      <c r="F1160" s="5">
        <f>IF(ISERROR(VLOOKUP($A$1160, 文字檔!G:H, 2, 0)),0,VLOOKUP($A$1160, 文字檔!G:H, 2, 0))</f>
        <v>0</v>
      </c>
      <c r="G1160" s="5">
        <f>IF(ISERROR(VLOOKUP($A$1160, 文字檔!I:J, 2, 0)),0,VLOOKUP($A$1160, 文字檔!I:J, 2, 0))</f>
        <v>12900</v>
      </c>
      <c r="H1160" s="5">
        <f>IF(ISERROR(VLOOKUP($A$1160, 文字檔!K:L, 2, 0)),0,VLOOKUP($A$1160, 文字檔!K:L, 2, 0))</f>
        <v>-104.44</v>
      </c>
      <c r="I1160" s="5">
        <f>IF(ISERROR(VLOOKUP($A$1160, 文字檔!M:N, 2, 0)),0,VLOOKUP($A$1160, 文字檔!M:N, 2, 0))</f>
        <v>-41000</v>
      </c>
      <c r="J1160" s="5">
        <f>IF(ISERROR(VLOOKUP($A$1160, 文字檔!O:P, 2, 0)),0,VLOOKUP($A$1160, 文字檔!O:P, 2, 0))</f>
        <v>0</v>
      </c>
      <c r="K1160">
        <f>IF(ISERROR(VLOOKUP($A$1160, 文字檔!Q:R, 2, 0)),0,VLOOKUP($A$1160, 文字檔!Q:R, 2, 0))</f>
        <v>0</v>
      </c>
      <c r="L1160">
        <f>IF(ISERROR(VLOOKUP($A$1160, 文字檔!S:T, 2, 0)),0,VLOOKUP($A$1160, 文字檔!S:T, 2, 0))</f>
        <v>10101.290000000001</v>
      </c>
      <c r="M1160">
        <f>IF(ISERROR(VLOOKUP($A$1160, 文字檔!U:V, 2, 0)),0,VLOOKUP($A$1160, 文字檔!U:V, 2, 0))</f>
        <v>-23600</v>
      </c>
      <c r="N1160">
        <f>IF(ISERROR(VLOOKUP($A$1160, 文字檔!W:X, 2, 0)),0,VLOOKUP($A$1160, 文字檔!W:X, 2, 0))</f>
        <v>-8600</v>
      </c>
      <c r="O1160">
        <f>IF(ISERROR(VLOOKUP($A$1160, 文字檔!Y:Z, 2, 0)),0,VLOOKUP($A$1160, 文字檔!Y:Z, 2, 0))</f>
        <v>37500</v>
      </c>
      <c r="P1160">
        <f>IF(ISERROR(VLOOKUP($A$1160, 文字檔!AA:AB, 2, 0)),0,VLOOKUP($A$1160, 文字檔!AA:AB, 2, 0))</f>
        <v>0</v>
      </c>
    </row>
    <row r="1161" spans="1:16" ht="16.2">
      <c r="A1161" s="7">
        <v>44897</v>
      </c>
      <c r="B1161" s="5">
        <f>SUMPRODUCT($C$2:$P$2,$C$1161:$P$1161)</f>
        <v>-46093.04</v>
      </c>
      <c r="C1161" s="5">
        <f>IF(ISERROR(VLOOKUP($A$1161, 文字檔!A:B, 2, 0)),0,VLOOKUP($A$1161, 文字檔!A:B, 2, 0))</f>
        <v>0</v>
      </c>
      <c r="D1161" s="5">
        <f>IF(ISERROR(VLOOKUP($A$1161, 文字檔!C:D, 2, 0)),0,VLOOKUP($A$1161, 文字檔!C:D, 2, 0))</f>
        <v>0</v>
      </c>
      <c r="E1161" s="5">
        <f>IF(ISERROR(VLOOKUP($A$1161, 文字檔!E:F, 2, 0)),0,VLOOKUP($A$1161, 文字檔!E:F, 2, 0))</f>
        <v>0</v>
      </c>
      <c r="F1161" s="5">
        <f>IF(ISERROR(VLOOKUP($A$1161, 文字檔!G:H, 2, 0)),0,VLOOKUP($A$1161, 文字檔!G:H, 2, 0))</f>
        <v>0</v>
      </c>
      <c r="G1161" s="5">
        <f>IF(ISERROR(VLOOKUP($A$1161, 文字檔!I:J, 2, 0)),0,VLOOKUP($A$1161, 文字檔!I:J, 2, 0))</f>
        <v>-11900</v>
      </c>
      <c r="H1161" s="5">
        <f>IF(ISERROR(VLOOKUP($A$1161, 文字檔!K:L, 2, 0)),0,VLOOKUP($A$1161, 文字檔!K:L, 2, 0))</f>
        <v>-4093.04</v>
      </c>
      <c r="I1161" s="5">
        <f>IF(ISERROR(VLOOKUP($A$1161, 文字檔!M:N, 2, 0)),0,VLOOKUP($A$1161, 文字檔!M:N, 2, 0))</f>
        <v>0</v>
      </c>
      <c r="J1161" s="5">
        <f>IF(ISERROR(VLOOKUP($A$1161, 文字檔!O:P, 2, 0)),0,VLOOKUP($A$1161, 文字檔!O:P, 2, 0))</f>
        <v>0</v>
      </c>
      <c r="K1161">
        <f>IF(ISERROR(VLOOKUP($A$1161, 文字檔!Q:R, 2, 0)),0,VLOOKUP($A$1161, 文字檔!Q:R, 2, 0))</f>
        <v>0</v>
      </c>
      <c r="L1161">
        <f>IF(ISERROR(VLOOKUP($A$1161, 文字檔!S:T, 2, 0)),0,VLOOKUP($A$1161, 文字檔!S:T, 2, 0))</f>
        <v>0</v>
      </c>
      <c r="M1161">
        <f>IF(ISERROR(VLOOKUP($A$1161, 文字檔!U:V, 2, 0)),0,VLOOKUP($A$1161, 文字檔!U:V, 2, 0))</f>
        <v>-18200</v>
      </c>
      <c r="N1161">
        <f>IF(ISERROR(VLOOKUP($A$1161, 文字檔!W:X, 2, 0)),0,VLOOKUP($A$1161, 文字檔!W:X, 2, 0))</f>
        <v>500</v>
      </c>
      <c r="O1161">
        <f>IF(ISERROR(VLOOKUP($A$1161, 文字檔!Y:Z, 2, 0)),0,VLOOKUP($A$1161, 文字檔!Y:Z, 2, 0))</f>
        <v>-12400</v>
      </c>
      <c r="P1161">
        <f>IF(ISERROR(VLOOKUP($A$1161, 文字檔!AA:AB, 2, 0)),0,VLOOKUP($A$1161, 文字檔!AA:AB, 2, 0))</f>
        <v>0</v>
      </c>
    </row>
    <row r="1162" spans="1:16" ht="16.2">
      <c r="A1162" s="7">
        <v>44898</v>
      </c>
      <c r="B1162" s="5">
        <f>SUMPRODUCT($C$2:$P$2,$C$1162:$P$1162)</f>
        <v>0</v>
      </c>
      <c r="C1162" s="5">
        <f>IF(ISERROR(VLOOKUP($A$1162, 文字檔!A:B, 2, 0)),0,VLOOKUP($A$1162, 文字檔!A:B, 2, 0))</f>
        <v>0</v>
      </c>
      <c r="D1162" s="5">
        <f>IF(ISERROR(VLOOKUP($A$1162, 文字檔!C:D, 2, 0)),0,VLOOKUP($A$1162, 文字檔!C:D, 2, 0))</f>
        <v>0</v>
      </c>
      <c r="E1162" s="5">
        <f>IF(ISERROR(VLOOKUP($A$1162, 文字檔!E:F, 2, 0)),0,VLOOKUP($A$1162, 文字檔!E:F, 2, 0))</f>
        <v>0</v>
      </c>
      <c r="F1162" s="5">
        <f>IF(ISERROR(VLOOKUP($A$1162, 文字檔!G:H, 2, 0)),0,VLOOKUP($A$1162, 文字檔!G:H, 2, 0))</f>
        <v>0</v>
      </c>
      <c r="G1162" s="5">
        <f>IF(ISERROR(VLOOKUP($A$1162, 文字檔!I:J, 2, 0)),0,VLOOKUP($A$1162, 文字檔!I:J, 2, 0))</f>
        <v>0</v>
      </c>
      <c r="H1162" s="5">
        <f>IF(ISERROR(VLOOKUP($A$1162, 文字檔!K:L, 2, 0)),0,VLOOKUP($A$1162, 文字檔!K:L, 2, 0))</f>
        <v>0</v>
      </c>
      <c r="I1162" s="5">
        <f>IF(ISERROR(VLOOKUP($A$1162, 文字檔!M:N, 2, 0)),0,VLOOKUP($A$1162, 文字檔!M:N, 2, 0))</f>
        <v>0</v>
      </c>
      <c r="J1162" s="5">
        <f>IF(ISERROR(VLOOKUP($A$1162, 文字檔!O:P, 2, 0)),0,VLOOKUP($A$1162, 文字檔!O:P, 2, 0))</f>
        <v>0</v>
      </c>
      <c r="K1162">
        <f>IF(ISERROR(VLOOKUP($A$1162, 文字檔!Q:R, 2, 0)),0,VLOOKUP($A$1162, 文字檔!Q:R, 2, 0))</f>
        <v>0</v>
      </c>
      <c r="L1162">
        <f>IF(ISERROR(VLOOKUP($A$1162, 文字檔!S:T, 2, 0)),0,VLOOKUP($A$1162, 文字檔!S:T, 2, 0))</f>
        <v>0</v>
      </c>
      <c r="M1162">
        <f>IF(ISERROR(VLOOKUP($A$1162, 文字檔!U:V, 2, 0)),0,VLOOKUP($A$1162, 文字檔!U:V, 2, 0))</f>
        <v>0</v>
      </c>
      <c r="N1162">
        <f>IF(ISERROR(VLOOKUP($A$1162, 文字檔!W:X, 2, 0)),0,VLOOKUP($A$1162, 文字檔!W:X, 2, 0))</f>
        <v>0</v>
      </c>
      <c r="O1162">
        <f>IF(ISERROR(VLOOKUP($A$1162, 文字檔!Y:Z, 2, 0)),0,VLOOKUP($A$1162, 文字檔!Y:Z, 2, 0))</f>
        <v>0</v>
      </c>
      <c r="P1162">
        <f>IF(ISERROR(VLOOKUP($A$1162, 文字檔!AA:AB, 2, 0)),0,VLOOKUP($A$1162, 文字檔!AA:AB, 2, 0))</f>
        <v>0</v>
      </c>
    </row>
    <row r="1163" spans="1:16" ht="16.2">
      <c r="A1163" s="7">
        <v>44899</v>
      </c>
      <c r="B1163" s="5">
        <f>SUMPRODUCT($C$2:$P$2,$C$1163:$P$1163)</f>
        <v>0</v>
      </c>
      <c r="C1163" s="5">
        <f>IF(ISERROR(VLOOKUP($A$1163, 文字檔!A:B, 2, 0)),0,VLOOKUP($A$1163, 文字檔!A:B, 2, 0))</f>
        <v>0</v>
      </c>
      <c r="D1163" s="5">
        <f>IF(ISERROR(VLOOKUP($A$1163, 文字檔!C:D, 2, 0)),0,VLOOKUP($A$1163, 文字檔!C:D, 2, 0))</f>
        <v>0</v>
      </c>
      <c r="E1163" s="5">
        <f>IF(ISERROR(VLOOKUP($A$1163, 文字檔!E:F, 2, 0)),0,VLOOKUP($A$1163, 文字檔!E:F, 2, 0))</f>
        <v>0</v>
      </c>
      <c r="F1163" s="5">
        <f>IF(ISERROR(VLOOKUP($A$1163, 文字檔!G:H, 2, 0)),0,VLOOKUP($A$1163, 文字檔!G:H, 2, 0))</f>
        <v>0</v>
      </c>
      <c r="G1163" s="5">
        <f>IF(ISERROR(VLOOKUP($A$1163, 文字檔!I:J, 2, 0)),0,VLOOKUP($A$1163, 文字檔!I:J, 2, 0))</f>
        <v>0</v>
      </c>
      <c r="H1163" s="5">
        <f>IF(ISERROR(VLOOKUP($A$1163, 文字檔!K:L, 2, 0)),0,VLOOKUP($A$1163, 文字檔!K:L, 2, 0))</f>
        <v>0</v>
      </c>
      <c r="I1163" s="5">
        <f>IF(ISERROR(VLOOKUP($A$1163, 文字檔!M:N, 2, 0)),0,VLOOKUP($A$1163, 文字檔!M:N, 2, 0))</f>
        <v>0</v>
      </c>
      <c r="J1163" s="5">
        <f>IF(ISERROR(VLOOKUP($A$1163, 文字檔!O:P, 2, 0)),0,VLOOKUP($A$1163, 文字檔!O:P, 2, 0))</f>
        <v>0</v>
      </c>
      <c r="K1163">
        <f>IF(ISERROR(VLOOKUP($A$1163, 文字檔!Q:R, 2, 0)),0,VLOOKUP($A$1163, 文字檔!Q:R, 2, 0))</f>
        <v>0</v>
      </c>
      <c r="L1163">
        <f>IF(ISERROR(VLOOKUP($A$1163, 文字檔!S:T, 2, 0)),0,VLOOKUP($A$1163, 文字檔!S:T, 2, 0))</f>
        <v>0</v>
      </c>
      <c r="M1163">
        <f>IF(ISERROR(VLOOKUP($A$1163, 文字檔!U:V, 2, 0)),0,VLOOKUP($A$1163, 文字檔!U:V, 2, 0))</f>
        <v>0</v>
      </c>
      <c r="N1163">
        <f>IF(ISERROR(VLOOKUP($A$1163, 文字檔!W:X, 2, 0)),0,VLOOKUP($A$1163, 文字檔!W:X, 2, 0))</f>
        <v>0</v>
      </c>
      <c r="O1163">
        <f>IF(ISERROR(VLOOKUP($A$1163, 文字檔!Y:Z, 2, 0)),0,VLOOKUP($A$1163, 文字檔!Y:Z, 2, 0))</f>
        <v>0</v>
      </c>
      <c r="P1163">
        <f>IF(ISERROR(VLOOKUP($A$1163, 文字檔!AA:AB, 2, 0)),0,VLOOKUP($A$1163, 文字檔!AA:AB, 2, 0))</f>
        <v>0</v>
      </c>
    </row>
    <row r="1164" spans="1:16" ht="16.2">
      <c r="A1164" s="7">
        <v>44900</v>
      </c>
      <c r="B1164" s="5">
        <f>SUMPRODUCT($C$2:$P$2,$C$1164:$P$1164)</f>
        <v>-42596.34</v>
      </c>
      <c r="C1164" s="5">
        <f>IF(ISERROR(VLOOKUP($A$1164, 文字檔!A:B, 2, 0)),0,VLOOKUP($A$1164, 文字檔!A:B, 2, 0))</f>
        <v>-5498.95</v>
      </c>
      <c r="D1164" s="5">
        <f>IF(ISERROR(VLOOKUP($A$1164, 文字檔!C:D, 2, 0)),0,VLOOKUP($A$1164, 文字檔!C:D, 2, 0))</f>
        <v>0</v>
      </c>
      <c r="E1164" s="5">
        <f>IF(ISERROR(VLOOKUP($A$1164, 文字檔!E:F, 2, 0)),0,VLOOKUP($A$1164, 文字檔!E:F, 2, 0))</f>
        <v>0</v>
      </c>
      <c r="F1164" s="5">
        <f>IF(ISERROR(VLOOKUP($A$1164, 文字檔!G:H, 2, 0)),0,VLOOKUP($A$1164, 文字檔!G:H, 2, 0))</f>
        <v>0</v>
      </c>
      <c r="G1164" s="5">
        <f>IF(ISERROR(VLOOKUP($A$1164, 文字檔!I:J, 2, 0)),0,VLOOKUP($A$1164, 文字檔!I:J, 2, 0))</f>
        <v>0</v>
      </c>
      <c r="H1164" s="5">
        <f>IF(ISERROR(VLOOKUP($A$1164, 文字檔!K:L, 2, 0)),0,VLOOKUP($A$1164, 文字檔!K:L, 2, 0))</f>
        <v>902.61</v>
      </c>
      <c r="I1164" s="5">
        <f>IF(ISERROR(VLOOKUP($A$1164, 文字檔!M:N, 2, 0)),0,VLOOKUP($A$1164, 文字檔!M:N, 2, 0))</f>
        <v>-12300</v>
      </c>
      <c r="J1164" s="5">
        <f>IF(ISERROR(VLOOKUP($A$1164, 文字檔!O:P, 2, 0)),0,VLOOKUP($A$1164, 文字檔!O:P, 2, 0))</f>
        <v>0</v>
      </c>
      <c r="K1164">
        <f>IF(ISERROR(VLOOKUP($A$1164, 文字檔!Q:R, 2, 0)),0,VLOOKUP($A$1164, 文字檔!Q:R, 2, 0))</f>
        <v>0</v>
      </c>
      <c r="L1164">
        <f>IF(ISERROR(VLOOKUP($A$1164, 文字檔!S:T, 2, 0)),0,VLOOKUP($A$1164, 文字檔!S:T, 2, 0))</f>
        <v>0</v>
      </c>
      <c r="M1164">
        <f>IF(ISERROR(VLOOKUP($A$1164, 文字檔!U:V, 2, 0)),0,VLOOKUP($A$1164, 文字檔!U:V, 2, 0))</f>
        <v>9800</v>
      </c>
      <c r="N1164">
        <f>IF(ISERROR(VLOOKUP($A$1164, 文字檔!W:X, 2, 0)),0,VLOOKUP($A$1164, 文字檔!W:X, 2, 0))</f>
        <v>-15100</v>
      </c>
      <c r="O1164">
        <f>IF(ISERROR(VLOOKUP($A$1164, 文字檔!Y:Z, 2, 0)),0,VLOOKUP($A$1164, 文字檔!Y:Z, 2, 0))</f>
        <v>0</v>
      </c>
      <c r="P1164">
        <f>IF(ISERROR(VLOOKUP($A$1164, 文字檔!AA:AB, 2, 0)),0,VLOOKUP($A$1164, 文字檔!AA:AB, 2, 0))</f>
        <v>-20400</v>
      </c>
    </row>
    <row r="1165" spans="1:16" ht="16.2">
      <c r="A1165" s="7">
        <v>44901</v>
      </c>
      <c r="B1165" s="5">
        <f>SUMPRODUCT($C$2:$P$2,$C$1165:$P$1165)</f>
        <v>51515.270000000004</v>
      </c>
      <c r="C1165" s="5">
        <f>IF(ISERROR(VLOOKUP($A$1165, 文字檔!A:B, 2, 0)),0,VLOOKUP($A$1165, 文字檔!A:B, 2, 0))</f>
        <v>0</v>
      </c>
      <c r="D1165" s="5">
        <f>IF(ISERROR(VLOOKUP($A$1165, 文字檔!C:D, 2, 0)),0,VLOOKUP($A$1165, 文字檔!C:D, 2, 0))</f>
        <v>4700</v>
      </c>
      <c r="E1165" s="5">
        <f>IF(ISERROR(VLOOKUP($A$1165, 文字檔!E:F, 2, 0)),0,VLOOKUP($A$1165, 文字檔!E:F, 2, 0))</f>
        <v>0</v>
      </c>
      <c r="F1165" s="5">
        <f>IF(ISERROR(VLOOKUP($A$1165, 文字檔!G:H, 2, 0)),0,VLOOKUP($A$1165, 文字檔!G:H, 2, 0))</f>
        <v>0</v>
      </c>
      <c r="G1165" s="5">
        <f>IF(ISERROR(VLOOKUP($A$1165, 文字檔!I:J, 2, 0)),0,VLOOKUP($A$1165, 文字檔!I:J, 2, 0))</f>
        <v>27500</v>
      </c>
      <c r="H1165" s="5">
        <f>IF(ISERROR(VLOOKUP($A$1165, 文字檔!K:L, 2, 0)),0,VLOOKUP($A$1165, 文字檔!K:L, 2, 0))</f>
        <v>0</v>
      </c>
      <c r="I1165" s="5">
        <f>IF(ISERROR(VLOOKUP($A$1165, 文字檔!M:N, 2, 0)),0,VLOOKUP($A$1165, 文字檔!M:N, 2, 0))</f>
        <v>-7700</v>
      </c>
      <c r="J1165" s="5">
        <f>IF(ISERROR(VLOOKUP($A$1165, 文字檔!O:P, 2, 0)),0,VLOOKUP($A$1165, 文字檔!O:P, 2, 0))</f>
        <v>0</v>
      </c>
      <c r="K1165">
        <f>IF(ISERROR(VLOOKUP($A$1165, 文字檔!Q:R, 2, 0)),0,VLOOKUP($A$1165, 文字檔!Q:R, 2, 0))</f>
        <v>0</v>
      </c>
      <c r="L1165">
        <f>IF(ISERROR(VLOOKUP($A$1165, 文字檔!S:T, 2, 0)),0,VLOOKUP($A$1165, 文字檔!S:T, 2, 0))</f>
        <v>21315.27</v>
      </c>
      <c r="M1165">
        <f>IF(ISERROR(VLOOKUP($A$1165, 文字檔!U:V, 2, 0)),0,VLOOKUP($A$1165, 文字檔!U:V, 2, 0))</f>
        <v>-49500</v>
      </c>
      <c r="N1165">
        <f>IF(ISERROR(VLOOKUP($A$1165, 文字檔!W:X, 2, 0)),0,VLOOKUP($A$1165, 文字檔!W:X, 2, 0))</f>
        <v>-11800</v>
      </c>
      <c r="O1165">
        <f>IF(ISERROR(VLOOKUP($A$1165, 文字檔!Y:Z, 2, 0)),0,VLOOKUP($A$1165, 文字檔!Y:Z, 2, 0))</f>
        <v>41500</v>
      </c>
      <c r="P1165">
        <f>IF(ISERROR(VLOOKUP($A$1165, 文字檔!AA:AB, 2, 0)),0,VLOOKUP($A$1165, 文字檔!AA:AB, 2, 0))</f>
        <v>25500</v>
      </c>
    </row>
    <row r="1166" spans="1:16" ht="16.2">
      <c r="A1166" s="7">
        <v>44902</v>
      </c>
      <c r="B1166" s="5">
        <f>SUMPRODUCT($C$2:$P$2,$C$1166:$P$1166)</f>
        <v>27418.51</v>
      </c>
      <c r="C1166" s="5">
        <f>IF(ISERROR(VLOOKUP($A$1166, 文字檔!A:B, 2, 0)),0,VLOOKUP($A$1166, 文字檔!A:B, 2, 0))</f>
        <v>0</v>
      </c>
      <c r="D1166" s="5">
        <f>IF(ISERROR(VLOOKUP($A$1166, 文字檔!C:D, 2, 0)),0,VLOOKUP($A$1166, 文字檔!C:D, 2, 0))</f>
        <v>10000</v>
      </c>
      <c r="E1166" s="5">
        <f>IF(ISERROR(VLOOKUP($A$1166, 文字檔!E:F, 2, 0)),0,VLOOKUP($A$1166, 文字檔!E:F, 2, 0))</f>
        <v>0</v>
      </c>
      <c r="F1166" s="5">
        <f>IF(ISERROR(VLOOKUP($A$1166, 文字檔!G:H, 2, 0)),0,VLOOKUP($A$1166, 文字檔!G:H, 2, 0))</f>
        <v>0</v>
      </c>
      <c r="G1166" s="5">
        <f>IF(ISERROR(VLOOKUP($A$1166, 文字檔!I:J, 2, 0)),0,VLOOKUP($A$1166, 文字檔!I:J, 2, 0))</f>
        <v>-13900</v>
      </c>
      <c r="H1166" s="5">
        <f>IF(ISERROR(VLOOKUP($A$1166, 文字檔!K:L, 2, 0)),0,VLOOKUP($A$1166, 文字檔!K:L, 2, 0))</f>
        <v>18118.509999999998</v>
      </c>
      <c r="I1166" s="5">
        <f>IF(ISERROR(VLOOKUP($A$1166, 文字檔!M:N, 2, 0)),0,VLOOKUP($A$1166, 文字檔!M:N, 2, 0))</f>
        <v>0</v>
      </c>
      <c r="J1166" s="5">
        <f>IF(ISERROR(VLOOKUP($A$1166, 文字檔!O:P, 2, 0)),0,VLOOKUP($A$1166, 文字檔!O:P, 2, 0))</f>
        <v>0</v>
      </c>
      <c r="K1166">
        <f>IF(ISERROR(VLOOKUP($A$1166, 文字檔!Q:R, 2, 0)),0,VLOOKUP($A$1166, 文字檔!Q:R, 2, 0))</f>
        <v>0</v>
      </c>
      <c r="L1166">
        <f>IF(ISERROR(VLOOKUP($A$1166, 文字檔!S:T, 2, 0)),0,VLOOKUP($A$1166, 文字檔!S:T, 2, 0))</f>
        <v>0</v>
      </c>
      <c r="M1166">
        <f>IF(ISERROR(VLOOKUP($A$1166, 文字檔!U:V, 2, 0)),0,VLOOKUP($A$1166, 文字檔!U:V, 2, 0))</f>
        <v>0</v>
      </c>
      <c r="N1166">
        <f>IF(ISERROR(VLOOKUP($A$1166, 文字檔!W:X, 2, 0)),0,VLOOKUP($A$1166, 文字檔!W:X, 2, 0))</f>
        <v>-1500</v>
      </c>
      <c r="O1166">
        <f>IF(ISERROR(VLOOKUP($A$1166, 文字檔!Y:Z, 2, 0)),0,VLOOKUP($A$1166, 文字檔!Y:Z, 2, 0))</f>
        <v>4700</v>
      </c>
      <c r="P1166">
        <f>IF(ISERROR(VLOOKUP($A$1166, 文字檔!AA:AB, 2, 0)),0,VLOOKUP($A$1166, 文字檔!AA:AB, 2, 0))</f>
        <v>10000</v>
      </c>
    </row>
    <row r="1167" spans="1:16" ht="16.2">
      <c r="A1167" s="7">
        <v>44903</v>
      </c>
      <c r="B1167" s="5">
        <f>SUMPRODUCT($C$2:$P$2,$C$1167:$P$1167)</f>
        <v>61828.41</v>
      </c>
      <c r="C1167" s="5">
        <f>IF(ISERROR(VLOOKUP($A$1167, 文字檔!A:B, 2, 0)),0,VLOOKUP($A$1167, 文字檔!A:B, 2, 0))</f>
        <v>0</v>
      </c>
      <c r="D1167" s="5">
        <f>IF(ISERROR(VLOOKUP($A$1167, 文字檔!C:D, 2, 0)),0,VLOOKUP($A$1167, 文字檔!C:D, 2, 0))</f>
        <v>13900</v>
      </c>
      <c r="E1167" s="5">
        <f>IF(ISERROR(VLOOKUP($A$1167, 文字檔!E:F, 2, 0)),0,VLOOKUP($A$1167, 文字檔!E:F, 2, 0))</f>
        <v>0</v>
      </c>
      <c r="F1167" s="5">
        <f>IF(ISERROR(VLOOKUP($A$1167, 文字檔!G:H, 2, 0)),0,VLOOKUP($A$1167, 文字檔!G:H, 2, 0))</f>
        <v>0</v>
      </c>
      <c r="G1167" s="5">
        <f>IF(ISERROR(VLOOKUP($A$1167, 文字檔!I:J, 2, 0)),0,VLOOKUP($A$1167, 文字檔!I:J, 2, 0))</f>
        <v>0</v>
      </c>
      <c r="H1167" s="5">
        <f>IF(ISERROR(VLOOKUP($A$1167, 文字檔!K:L, 2, 0)),0,VLOOKUP($A$1167, 文字檔!K:L, 2, 0))</f>
        <v>1328.41</v>
      </c>
      <c r="I1167" s="5">
        <f>IF(ISERROR(VLOOKUP($A$1167, 文字檔!M:N, 2, 0)),0,VLOOKUP($A$1167, 文字檔!M:N, 2, 0))</f>
        <v>6500</v>
      </c>
      <c r="J1167" s="5">
        <f>IF(ISERROR(VLOOKUP($A$1167, 文字檔!O:P, 2, 0)),0,VLOOKUP($A$1167, 文字檔!O:P, 2, 0))</f>
        <v>0</v>
      </c>
      <c r="K1167">
        <f>IF(ISERROR(VLOOKUP($A$1167, 文字檔!Q:R, 2, 0)),0,VLOOKUP($A$1167, 文字檔!Q:R, 2, 0))</f>
        <v>0</v>
      </c>
      <c r="L1167">
        <f>IF(ISERROR(VLOOKUP($A$1167, 文字檔!S:T, 2, 0)),0,VLOOKUP($A$1167, 文字檔!S:T, 2, 0))</f>
        <v>0</v>
      </c>
      <c r="M1167">
        <f>IF(ISERROR(VLOOKUP($A$1167, 文字檔!U:V, 2, 0)),0,VLOOKUP($A$1167, 文字檔!U:V, 2, 0))</f>
        <v>0</v>
      </c>
      <c r="N1167">
        <f>IF(ISERROR(VLOOKUP($A$1167, 文字檔!W:X, 2, 0)),0,VLOOKUP($A$1167, 文字檔!W:X, 2, 0))</f>
        <v>3300</v>
      </c>
      <c r="O1167">
        <f>IF(ISERROR(VLOOKUP($A$1167, 文字檔!Y:Z, 2, 0)),0,VLOOKUP($A$1167, 文字檔!Y:Z, 2, 0))</f>
        <v>9700</v>
      </c>
      <c r="P1167">
        <f>IF(ISERROR(VLOOKUP($A$1167, 文字檔!AA:AB, 2, 0)),0,VLOOKUP($A$1167, 文字檔!AA:AB, 2, 0))</f>
        <v>27100</v>
      </c>
    </row>
    <row r="1168" spans="1:16" ht="16.2">
      <c r="A1168" s="7">
        <v>44904</v>
      </c>
      <c r="B1168" s="5">
        <f>SUMPRODUCT($C$2:$P$2,$C$1168:$P$1168)</f>
        <v>9862.4599999999991</v>
      </c>
      <c r="C1168" s="5">
        <f>IF(ISERROR(VLOOKUP($A$1168, 文字檔!A:B, 2, 0)),0,VLOOKUP($A$1168, 文字檔!A:B, 2, 0))</f>
        <v>-160.04</v>
      </c>
      <c r="D1168" s="5">
        <f>IF(ISERROR(VLOOKUP($A$1168, 文字檔!C:D, 2, 0)),0,VLOOKUP($A$1168, 文字檔!C:D, 2, 0))</f>
        <v>0</v>
      </c>
      <c r="E1168" s="5">
        <f>IF(ISERROR(VLOOKUP($A$1168, 文字檔!E:F, 2, 0)),0,VLOOKUP($A$1168, 文字檔!E:F, 2, 0))</f>
        <v>0</v>
      </c>
      <c r="F1168" s="5">
        <f>IF(ISERROR(VLOOKUP($A$1168, 文字檔!G:H, 2, 0)),0,VLOOKUP($A$1168, 文字檔!G:H, 2, 0))</f>
        <v>0</v>
      </c>
      <c r="G1168" s="5">
        <f>IF(ISERROR(VLOOKUP($A$1168, 文字檔!I:J, 2, 0)),0,VLOOKUP($A$1168, 文字檔!I:J, 2, 0))</f>
        <v>9300</v>
      </c>
      <c r="H1168" s="5">
        <f>IF(ISERROR(VLOOKUP($A$1168, 文字檔!K:L, 2, 0)),0,VLOOKUP($A$1168, 文字檔!K:L, 2, 0))</f>
        <v>-6477.5</v>
      </c>
      <c r="I1168" s="5">
        <f>IF(ISERROR(VLOOKUP($A$1168, 文字檔!M:N, 2, 0)),0,VLOOKUP($A$1168, 文字檔!M:N, 2, 0))</f>
        <v>-10500</v>
      </c>
      <c r="J1168" s="5">
        <f>IF(ISERROR(VLOOKUP($A$1168, 文字檔!O:P, 2, 0)),0,VLOOKUP($A$1168, 文字檔!O:P, 2, 0))</f>
        <v>0</v>
      </c>
      <c r="K1168">
        <f>IF(ISERROR(VLOOKUP($A$1168, 文字檔!Q:R, 2, 0)),0,VLOOKUP($A$1168, 文字檔!Q:R, 2, 0))</f>
        <v>0</v>
      </c>
      <c r="L1168">
        <f>IF(ISERROR(VLOOKUP($A$1168, 文字檔!S:T, 2, 0)),0,VLOOKUP($A$1168, 文字檔!S:T, 2, 0))</f>
        <v>0</v>
      </c>
      <c r="M1168">
        <f>IF(ISERROR(VLOOKUP($A$1168, 文字檔!U:V, 2, 0)),0,VLOOKUP($A$1168, 文字檔!U:V, 2, 0))</f>
        <v>0</v>
      </c>
      <c r="N1168">
        <f>IF(ISERROR(VLOOKUP($A$1168, 文字檔!W:X, 2, 0)),0,VLOOKUP($A$1168, 文字檔!W:X, 2, 0))</f>
        <v>-2300</v>
      </c>
      <c r="O1168">
        <f>IF(ISERROR(VLOOKUP($A$1168, 文字檔!Y:Z, 2, 0)),0,VLOOKUP($A$1168, 文字檔!Y:Z, 2, 0))</f>
        <v>20000</v>
      </c>
      <c r="P1168">
        <f>IF(ISERROR(VLOOKUP($A$1168, 文字檔!AA:AB, 2, 0)),0,VLOOKUP($A$1168, 文字檔!AA:AB, 2, 0))</f>
        <v>0</v>
      </c>
    </row>
    <row r="1169" spans="1:16" ht="16.2">
      <c r="A1169" s="7">
        <v>44905</v>
      </c>
      <c r="B1169" s="5">
        <f>SUMPRODUCT($C$2:$P$2,$C$1169:$P$1169)</f>
        <v>0</v>
      </c>
      <c r="C1169" s="5">
        <f>IF(ISERROR(VLOOKUP($A$1169, 文字檔!A:B, 2, 0)),0,VLOOKUP($A$1169, 文字檔!A:B, 2, 0))</f>
        <v>0</v>
      </c>
      <c r="D1169" s="5">
        <f>IF(ISERROR(VLOOKUP($A$1169, 文字檔!C:D, 2, 0)),0,VLOOKUP($A$1169, 文字檔!C:D, 2, 0))</f>
        <v>0</v>
      </c>
      <c r="E1169" s="5">
        <f>IF(ISERROR(VLOOKUP($A$1169, 文字檔!E:F, 2, 0)),0,VLOOKUP($A$1169, 文字檔!E:F, 2, 0))</f>
        <v>0</v>
      </c>
      <c r="F1169" s="5">
        <f>IF(ISERROR(VLOOKUP($A$1169, 文字檔!G:H, 2, 0)),0,VLOOKUP($A$1169, 文字檔!G:H, 2, 0))</f>
        <v>0</v>
      </c>
      <c r="G1169" s="5">
        <f>IF(ISERROR(VLOOKUP($A$1169, 文字檔!I:J, 2, 0)),0,VLOOKUP($A$1169, 文字檔!I:J, 2, 0))</f>
        <v>0</v>
      </c>
      <c r="H1169" s="5">
        <f>IF(ISERROR(VLOOKUP($A$1169, 文字檔!K:L, 2, 0)),0,VLOOKUP($A$1169, 文字檔!K:L, 2, 0))</f>
        <v>0</v>
      </c>
      <c r="I1169" s="5">
        <f>IF(ISERROR(VLOOKUP($A$1169, 文字檔!M:N, 2, 0)),0,VLOOKUP($A$1169, 文字檔!M:N, 2, 0))</f>
        <v>0</v>
      </c>
      <c r="J1169" s="5">
        <f>IF(ISERROR(VLOOKUP($A$1169, 文字檔!O:P, 2, 0)),0,VLOOKUP($A$1169, 文字檔!O:P, 2, 0))</f>
        <v>0</v>
      </c>
      <c r="K1169">
        <f>IF(ISERROR(VLOOKUP($A$1169, 文字檔!Q:R, 2, 0)),0,VLOOKUP($A$1169, 文字檔!Q:R, 2, 0))</f>
        <v>0</v>
      </c>
      <c r="L1169">
        <f>IF(ISERROR(VLOOKUP($A$1169, 文字檔!S:T, 2, 0)),0,VLOOKUP($A$1169, 文字檔!S:T, 2, 0))</f>
        <v>0</v>
      </c>
      <c r="M1169">
        <f>IF(ISERROR(VLOOKUP($A$1169, 文字檔!U:V, 2, 0)),0,VLOOKUP($A$1169, 文字檔!U:V, 2, 0))</f>
        <v>0</v>
      </c>
      <c r="N1169">
        <f>IF(ISERROR(VLOOKUP($A$1169, 文字檔!W:X, 2, 0)),0,VLOOKUP($A$1169, 文字檔!W:X, 2, 0))</f>
        <v>0</v>
      </c>
      <c r="O1169">
        <f>IF(ISERROR(VLOOKUP($A$1169, 文字檔!Y:Z, 2, 0)),0,VLOOKUP($A$1169, 文字檔!Y:Z, 2, 0))</f>
        <v>0</v>
      </c>
      <c r="P1169">
        <f>IF(ISERROR(VLOOKUP($A$1169, 文字檔!AA:AB, 2, 0)),0,VLOOKUP($A$1169, 文字檔!AA:AB, 2, 0))</f>
        <v>0</v>
      </c>
    </row>
    <row r="1170" spans="1:16" ht="16.2">
      <c r="A1170" s="7">
        <v>44906</v>
      </c>
      <c r="B1170" s="5">
        <f>SUMPRODUCT($C$2:$P$2,$C$1170:$P$1170)</f>
        <v>0</v>
      </c>
      <c r="C1170" s="5">
        <f>IF(ISERROR(VLOOKUP($A$1170, 文字檔!A:B, 2, 0)),0,VLOOKUP($A$1170, 文字檔!A:B, 2, 0))</f>
        <v>0</v>
      </c>
      <c r="D1170" s="5">
        <f>IF(ISERROR(VLOOKUP($A$1170, 文字檔!C:D, 2, 0)),0,VLOOKUP($A$1170, 文字檔!C:D, 2, 0))</f>
        <v>0</v>
      </c>
      <c r="E1170" s="5">
        <f>IF(ISERROR(VLOOKUP($A$1170, 文字檔!E:F, 2, 0)),0,VLOOKUP($A$1170, 文字檔!E:F, 2, 0))</f>
        <v>0</v>
      </c>
      <c r="F1170" s="5">
        <f>IF(ISERROR(VLOOKUP($A$1170, 文字檔!G:H, 2, 0)),0,VLOOKUP($A$1170, 文字檔!G:H, 2, 0))</f>
        <v>0</v>
      </c>
      <c r="G1170" s="5">
        <f>IF(ISERROR(VLOOKUP($A$1170, 文字檔!I:J, 2, 0)),0,VLOOKUP($A$1170, 文字檔!I:J, 2, 0))</f>
        <v>0</v>
      </c>
      <c r="H1170" s="5">
        <f>IF(ISERROR(VLOOKUP($A$1170, 文字檔!K:L, 2, 0)),0,VLOOKUP($A$1170, 文字檔!K:L, 2, 0))</f>
        <v>0</v>
      </c>
      <c r="I1170" s="5">
        <f>IF(ISERROR(VLOOKUP($A$1170, 文字檔!M:N, 2, 0)),0,VLOOKUP($A$1170, 文字檔!M:N, 2, 0))</f>
        <v>0</v>
      </c>
      <c r="J1170" s="5">
        <f>IF(ISERROR(VLOOKUP($A$1170, 文字檔!O:P, 2, 0)),0,VLOOKUP($A$1170, 文字檔!O:P, 2, 0))</f>
        <v>0</v>
      </c>
      <c r="K1170">
        <f>IF(ISERROR(VLOOKUP($A$1170, 文字檔!Q:R, 2, 0)),0,VLOOKUP($A$1170, 文字檔!Q:R, 2, 0))</f>
        <v>0</v>
      </c>
      <c r="L1170">
        <f>IF(ISERROR(VLOOKUP($A$1170, 文字檔!S:T, 2, 0)),0,VLOOKUP($A$1170, 文字檔!S:T, 2, 0))</f>
        <v>0</v>
      </c>
      <c r="M1170">
        <f>IF(ISERROR(VLOOKUP($A$1170, 文字檔!U:V, 2, 0)),0,VLOOKUP($A$1170, 文字檔!U:V, 2, 0))</f>
        <v>0</v>
      </c>
      <c r="N1170">
        <f>IF(ISERROR(VLOOKUP($A$1170, 文字檔!W:X, 2, 0)),0,VLOOKUP($A$1170, 文字檔!W:X, 2, 0))</f>
        <v>0</v>
      </c>
      <c r="O1170">
        <f>IF(ISERROR(VLOOKUP($A$1170, 文字檔!Y:Z, 2, 0)),0,VLOOKUP($A$1170, 文字檔!Y:Z, 2, 0))</f>
        <v>0</v>
      </c>
      <c r="P1170">
        <f>IF(ISERROR(VLOOKUP($A$1170, 文字檔!AA:AB, 2, 0)),0,VLOOKUP($A$1170, 文字檔!AA:AB, 2, 0))</f>
        <v>0</v>
      </c>
    </row>
    <row r="1171" spans="1:16" ht="16.2">
      <c r="A1171" s="7">
        <v>44907</v>
      </c>
      <c r="B1171" s="5">
        <f>SUMPRODUCT($C$2:$P$2,$C$1171:$P$1171)</f>
        <v>-24993.559999999998</v>
      </c>
      <c r="C1171" s="5">
        <f>IF(ISERROR(VLOOKUP($A$1171, 文字檔!A:B, 2, 0)),0,VLOOKUP($A$1171, 文字檔!A:B, 2, 0))</f>
        <v>-6545.16</v>
      </c>
      <c r="D1171" s="5">
        <f>IF(ISERROR(VLOOKUP($A$1171, 文字檔!C:D, 2, 0)),0,VLOOKUP($A$1171, 文字檔!C:D, 2, 0))</f>
        <v>0</v>
      </c>
      <c r="E1171" s="5">
        <f>IF(ISERROR(VLOOKUP($A$1171, 文字檔!E:F, 2, 0)),0,VLOOKUP($A$1171, 文字檔!E:F, 2, 0))</f>
        <v>0</v>
      </c>
      <c r="F1171" s="5">
        <f>IF(ISERROR(VLOOKUP($A$1171, 文字檔!G:H, 2, 0)),0,VLOOKUP($A$1171, 文字檔!G:H, 2, 0))</f>
        <v>0</v>
      </c>
      <c r="G1171" s="5">
        <f>IF(ISERROR(VLOOKUP($A$1171, 文字檔!I:J, 2, 0)),0,VLOOKUP($A$1171, 文字檔!I:J, 2, 0))</f>
        <v>2500</v>
      </c>
      <c r="H1171" s="5">
        <f>IF(ISERROR(VLOOKUP($A$1171, 文字檔!K:L, 2, 0)),0,VLOOKUP($A$1171, 文字檔!K:L, 2, 0))</f>
        <v>0</v>
      </c>
      <c r="I1171" s="5">
        <f>IF(ISERROR(VLOOKUP($A$1171, 文字檔!M:N, 2, 0)),0,VLOOKUP($A$1171, 文字檔!M:N, 2, 0))</f>
        <v>0</v>
      </c>
      <c r="J1171" s="5">
        <f>IF(ISERROR(VLOOKUP($A$1171, 文字檔!O:P, 2, 0)),0,VLOOKUP($A$1171, 文字檔!O:P, 2, 0))</f>
        <v>-17748.400000000001</v>
      </c>
      <c r="K1171">
        <f>IF(ISERROR(VLOOKUP($A$1171, 文字檔!Q:R, 2, 0)),0,VLOOKUP($A$1171, 文字檔!Q:R, 2, 0))</f>
        <v>0</v>
      </c>
      <c r="L1171">
        <f>IF(ISERROR(VLOOKUP($A$1171, 文字檔!S:T, 2, 0)),0,VLOOKUP($A$1171, 文字檔!S:T, 2, 0))</f>
        <v>0</v>
      </c>
      <c r="M1171">
        <f>IF(ISERROR(VLOOKUP($A$1171, 文字檔!U:V, 2, 0)),0,VLOOKUP($A$1171, 文字檔!U:V, 2, 0))</f>
        <v>-2100</v>
      </c>
      <c r="N1171">
        <f>IF(ISERROR(VLOOKUP($A$1171, 文字檔!W:X, 2, 0)),0,VLOOKUP($A$1171, 文字檔!W:X, 2, 0))</f>
        <v>-12900</v>
      </c>
      <c r="O1171">
        <f>IF(ISERROR(VLOOKUP($A$1171, 文字檔!Y:Z, 2, 0)),0,VLOOKUP($A$1171, 文字檔!Y:Z, 2, 0))</f>
        <v>27900</v>
      </c>
      <c r="P1171">
        <f>IF(ISERROR(VLOOKUP($A$1171, 文字檔!AA:AB, 2, 0)),0,VLOOKUP($A$1171, 文字檔!AA:AB, 2, 0))</f>
        <v>-16100</v>
      </c>
    </row>
    <row r="1172" spans="1:16" ht="16.2">
      <c r="A1172" s="7">
        <v>44908</v>
      </c>
      <c r="B1172" s="5">
        <f>SUMPRODUCT($C$2:$P$2,$C$1172:$P$1172)</f>
        <v>-54375.64</v>
      </c>
      <c r="C1172" s="5">
        <f>IF(ISERROR(VLOOKUP($A$1172, 文字檔!A:B, 2, 0)),0,VLOOKUP($A$1172, 文字檔!A:B, 2, 0))</f>
        <v>0</v>
      </c>
      <c r="D1172" s="5">
        <f>IF(ISERROR(VLOOKUP($A$1172, 文字檔!C:D, 2, 0)),0,VLOOKUP($A$1172, 文字檔!C:D, 2, 0))</f>
        <v>0</v>
      </c>
      <c r="E1172" s="5">
        <f>IF(ISERROR(VLOOKUP($A$1172, 文字檔!E:F, 2, 0)),0,VLOOKUP($A$1172, 文字檔!E:F, 2, 0))</f>
        <v>0</v>
      </c>
      <c r="F1172" s="5">
        <f>IF(ISERROR(VLOOKUP($A$1172, 文字檔!G:H, 2, 0)),0,VLOOKUP($A$1172, 文字檔!G:H, 2, 0))</f>
        <v>0</v>
      </c>
      <c r="G1172" s="5">
        <f>IF(ISERROR(VLOOKUP($A$1172, 文字檔!I:J, 2, 0)),0,VLOOKUP($A$1172, 文字檔!I:J, 2, 0))</f>
        <v>-11400</v>
      </c>
      <c r="H1172" s="5">
        <f>IF(ISERROR(VLOOKUP($A$1172, 文字檔!K:L, 2, 0)),0,VLOOKUP($A$1172, 文字檔!K:L, 2, 0))</f>
        <v>6724.36</v>
      </c>
      <c r="I1172" s="5">
        <f>IF(ISERROR(VLOOKUP($A$1172, 文字檔!M:N, 2, 0)),0,VLOOKUP($A$1172, 文字檔!M:N, 2, 0))</f>
        <v>-16700</v>
      </c>
      <c r="J1172" s="5">
        <f>IF(ISERROR(VLOOKUP($A$1172, 文字檔!O:P, 2, 0)),0,VLOOKUP($A$1172, 文字檔!O:P, 2, 0))</f>
        <v>0</v>
      </c>
      <c r="K1172">
        <f>IF(ISERROR(VLOOKUP($A$1172, 文字檔!Q:R, 2, 0)),0,VLOOKUP($A$1172, 文字檔!Q:R, 2, 0))</f>
        <v>0</v>
      </c>
      <c r="L1172">
        <f>IF(ISERROR(VLOOKUP($A$1172, 文字檔!S:T, 2, 0)),0,VLOOKUP($A$1172, 文字檔!S:T, 2, 0))</f>
        <v>0</v>
      </c>
      <c r="M1172">
        <f>IF(ISERROR(VLOOKUP($A$1172, 文字檔!U:V, 2, 0)),0,VLOOKUP($A$1172, 文字檔!U:V, 2, 0))</f>
        <v>12400</v>
      </c>
      <c r="N1172">
        <f>IF(ISERROR(VLOOKUP($A$1172, 文字檔!W:X, 2, 0)),0,VLOOKUP($A$1172, 文字檔!W:X, 2, 0))</f>
        <v>-10600</v>
      </c>
      <c r="O1172">
        <f>IF(ISERROR(VLOOKUP($A$1172, 文字檔!Y:Z, 2, 0)),0,VLOOKUP($A$1172, 文字檔!Y:Z, 2, 0))</f>
        <v>-18500</v>
      </c>
      <c r="P1172">
        <f>IF(ISERROR(VLOOKUP($A$1172, 文字檔!AA:AB, 2, 0)),0,VLOOKUP($A$1172, 文字檔!AA:AB, 2, 0))</f>
        <v>-16300</v>
      </c>
    </row>
    <row r="1173" spans="1:16" ht="16.2">
      <c r="A1173" s="7">
        <v>44909</v>
      </c>
      <c r="B1173" s="5">
        <f>SUMPRODUCT($C$2:$P$2,$C$1173:$P$1173)</f>
        <v>6337.9499999999971</v>
      </c>
      <c r="C1173" s="5">
        <f>IF(ISERROR(VLOOKUP($A$1173, 文字檔!A:B, 2, 0)),0,VLOOKUP($A$1173, 文字檔!A:B, 2, 0))</f>
        <v>-9962.0499999999993</v>
      </c>
      <c r="D1173" s="5">
        <f>IF(ISERROR(VLOOKUP($A$1173, 文字檔!C:D, 2, 0)),0,VLOOKUP($A$1173, 文字檔!C:D, 2, 0))</f>
        <v>0</v>
      </c>
      <c r="E1173" s="5">
        <f>IF(ISERROR(VLOOKUP($A$1173, 文字檔!E:F, 2, 0)),0,VLOOKUP($A$1173, 文字檔!E:F, 2, 0))</f>
        <v>0</v>
      </c>
      <c r="F1173" s="5">
        <f>IF(ISERROR(VLOOKUP($A$1173, 文字檔!G:H, 2, 0)),0,VLOOKUP($A$1173, 文字檔!G:H, 2, 0))</f>
        <v>0</v>
      </c>
      <c r="G1173" s="5">
        <f>IF(ISERROR(VLOOKUP($A$1173, 文字檔!I:J, 2, 0)),0,VLOOKUP($A$1173, 文字檔!I:J, 2, 0))</f>
        <v>0</v>
      </c>
      <c r="H1173" s="5">
        <f>IF(ISERROR(VLOOKUP($A$1173, 文字檔!K:L, 2, 0)),0,VLOOKUP($A$1173, 文字檔!K:L, 2, 0))</f>
        <v>0</v>
      </c>
      <c r="I1173" s="5">
        <f>IF(ISERROR(VLOOKUP($A$1173, 文字檔!M:N, 2, 0)),0,VLOOKUP($A$1173, 文字檔!M:N, 2, 0))</f>
        <v>13800</v>
      </c>
      <c r="J1173" s="5">
        <f>IF(ISERROR(VLOOKUP($A$1173, 文字檔!O:P, 2, 0)),0,VLOOKUP($A$1173, 文字檔!O:P, 2, 0))</f>
        <v>0</v>
      </c>
      <c r="K1173">
        <f>IF(ISERROR(VLOOKUP($A$1173, 文字檔!Q:R, 2, 0)),0,VLOOKUP($A$1173, 文字檔!Q:R, 2, 0))</f>
        <v>0</v>
      </c>
      <c r="L1173">
        <f>IF(ISERROR(VLOOKUP($A$1173, 文字檔!S:T, 2, 0)),0,VLOOKUP($A$1173, 文字檔!S:T, 2, 0))</f>
        <v>0</v>
      </c>
      <c r="M1173">
        <f>IF(ISERROR(VLOOKUP($A$1173, 文字檔!U:V, 2, 0)),0,VLOOKUP($A$1173, 文字檔!U:V, 2, 0))</f>
        <v>-38200</v>
      </c>
      <c r="N1173">
        <f>IF(ISERROR(VLOOKUP($A$1173, 文字檔!W:X, 2, 0)),0,VLOOKUP($A$1173, 文字檔!W:X, 2, 0))</f>
        <v>0</v>
      </c>
      <c r="O1173">
        <f>IF(ISERROR(VLOOKUP($A$1173, 文字檔!Y:Z, 2, 0)),0,VLOOKUP($A$1173, 文字檔!Y:Z, 2, 0))</f>
        <v>38200</v>
      </c>
      <c r="P1173">
        <f>IF(ISERROR(VLOOKUP($A$1173, 文字檔!AA:AB, 2, 0)),0,VLOOKUP($A$1173, 文字檔!AA:AB, 2, 0))</f>
        <v>2500</v>
      </c>
    </row>
    <row r="1174" spans="1:16" ht="16.2">
      <c r="A1174" s="7">
        <v>44910</v>
      </c>
      <c r="B1174" s="5">
        <f>SUMPRODUCT($C$2:$P$2,$C$1174:$P$1174)</f>
        <v>-48641.41</v>
      </c>
      <c r="C1174" s="5">
        <f>IF(ISERROR(VLOOKUP($A$1174, 文字檔!A:B, 2, 0)),0,VLOOKUP($A$1174, 文字檔!A:B, 2, 0))</f>
        <v>19119.32</v>
      </c>
      <c r="D1174" s="5">
        <f>IF(ISERROR(VLOOKUP($A$1174, 文字檔!C:D, 2, 0)),0,VLOOKUP($A$1174, 文字檔!C:D, 2, 0))</f>
        <v>0</v>
      </c>
      <c r="E1174" s="5">
        <f>IF(ISERROR(VLOOKUP($A$1174, 文字檔!E:F, 2, 0)),0,VLOOKUP($A$1174, 文字檔!E:F, 2, 0))</f>
        <v>0</v>
      </c>
      <c r="F1174" s="5">
        <f>IF(ISERROR(VLOOKUP($A$1174, 文字檔!G:H, 2, 0)),0,VLOOKUP($A$1174, 文字檔!G:H, 2, 0))</f>
        <v>0</v>
      </c>
      <c r="G1174" s="5">
        <f>IF(ISERROR(VLOOKUP($A$1174, 文字檔!I:J, 2, 0)),0,VLOOKUP($A$1174, 文字檔!I:J, 2, 0))</f>
        <v>-14800</v>
      </c>
      <c r="H1174" s="5">
        <f>IF(ISERROR(VLOOKUP($A$1174, 文字檔!K:L, 2, 0)),0,VLOOKUP($A$1174, 文字檔!K:L, 2, 0))</f>
        <v>-11280.44</v>
      </c>
      <c r="I1174" s="5">
        <f>IF(ISERROR(VLOOKUP($A$1174, 文字檔!M:N, 2, 0)),0,VLOOKUP($A$1174, 文字檔!M:N, 2, 0))</f>
        <v>-4500</v>
      </c>
      <c r="J1174" s="5">
        <f>IF(ISERROR(VLOOKUP($A$1174, 文字檔!O:P, 2, 0)),0,VLOOKUP($A$1174, 文字檔!O:P, 2, 0))</f>
        <v>0</v>
      </c>
      <c r="K1174">
        <f>IF(ISERROR(VLOOKUP($A$1174, 文字檔!Q:R, 2, 0)),0,VLOOKUP($A$1174, 文字檔!Q:R, 2, 0))</f>
        <v>0</v>
      </c>
      <c r="L1174">
        <f>IF(ISERROR(VLOOKUP($A$1174, 文字檔!S:T, 2, 0)),0,VLOOKUP($A$1174, 文字檔!S:T, 2, 0))</f>
        <v>-17080.29</v>
      </c>
      <c r="M1174">
        <f>IF(ISERROR(VLOOKUP($A$1174, 文字檔!U:V, 2, 0)),0,VLOOKUP($A$1174, 文字檔!U:V, 2, 0))</f>
        <v>400</v>
      </c>
      <c r="N1174">
        <f>IF(ISERROR(VLOOKUP($A$1174, 文字檔!W:X, 2, 0)),0,VLOOKUP($A$1174, 文字檔!W:X, 2, 0))</f>
        <v>0</v>
      </c>
      <c r="O1174">
        <f>IF(ISERROR(VLOOKUP($A$1174, 文字檔!Y:Z, 2, 0)),0,VLOOKUP($A$1174, 文字檔!Y:Z, 2, 0))</f>
        <v>-400</v>
      </c>
      <c r="P1174">
        <f>IF(ISERROR(VLOOKUP($A$1174, 文字檔!AA:AB, 2, 0)),0,VLOOKUP($A$1174, 文字檔!AA:AB, 2, 0))</f>
        <v>-20100</v>
      </c>
    </row>
    <row r="1175" spans="1:16" ht="16.2">
      <c r="A1175" s="7">
        <v>44911</v>
      </c>
      <c r="B1175" s="5">
        <f>SUMPRODUCT($C$2:$P$2,$C$1175:$P$1175)</f>
        <v>24398.22</v>
      </c>
      <c r="C1175" s="5">
        <f>IF(ISERROR(VLOOKUP($A$1175, 文字檔!A:B, 2, 0)),0,VLOOKUP($A$1175, 文字檔!A:B, 2, 0))</f>
        <v>-6134.66</v>
      </c>
      <c r="D1175" s="5">
        <f>IF(ISERROR(VLOOKUP($A$1175, 文字檔!C:D, 2, 0)),0,VLOOKUP($A$1175, 文字檔!C:D, 2, 0))</f>
        <v>0</v>
      </c>
      <c r="E1175" s="5">
        <f>IF(ISERROR(VLOOKUP($A$1175, 文字檔!E:F, 2, 0)),0,VLOOKUP($A$1175, 文字檔!E:F, 2, 0))</f>
        <v>0</v>
      </c>
      <c r="F1175" s="5">
        <f>IF(ISERROR(VLOOKUP($A$1175, 文字檔!G:H, 2, 0)),0,VLOOKUP($A$1175, 文字檔!G:H, 2, 0))</f>
        <v>0</v>
      </c>
      <c r="G1175" s="5">
        <f>IF(ISERROR(VLOOKUP($A$1175, 文字檔!I:J, 2, 0)),0,VLOOKUP($A$1175, 文字檔!I:J, 2, 0))</f>
        <v>0</v>
      </c>
      <c r="H1175" s="5">
        <f>IF(ISERROR(VLOOKUP($A$1175, 文字檔!K:L, 2, 0)),0,VLOOKUP($A$1175, 文字檔!K:L, 2, 0))</f>
        <v>-15267.12</v>
      </c>
      <c r="I1175" s="5">
        <f>IF(ISERROR(VLOOKUP($A$1175, 文字檔!M:N, 2, 0)),0,VLOOKUP($A$1175, 文字檔!M:N, 2, 0))</f>
        <v>0</v>
      </c>
      <c r="J1175" s="5">
        <f>IF(ISERROR(VLOOKUP($A$1175, 文字檔!O:P, 2, 0)),0,VLOOKUP($A$1175, 文字檔!O:P, 2, 0))</f>
        <v>0</v>
      </c>
      <c r="K1175">
        <f>IF(ISERROR(VLOOKUP($A$1175, 文字檔!Q:R, 2, 0)),0,VLOOKUP($A$1175, 文字檔!Q:R, 2, 0))</f>
        <v>0</v>
      </c>
      <c r="L1175">
        <f>IF(ISERROR(VLOOKUP($A$1175, 文字檔!S:T, 2, 0)),0,VLOOKUP($A$1175, 文字檔!S:T, 2, 0))</f>
        <v>0</v>
      </c>
      <c r="M1175">
        <f>IF(ISERROR(VLOOKUP($A$1175, 文字檔!U:V, 2, 0)),0,VLOOKUP($A$1175, 文字檔!U:V, 2, 0))</f>
        <v>49400</v>
      </c>
      <c r="N1175">
        <f>IF(ISERROR(VLOOKUP($A$1175, 文字檔!W:X, 2, 0)),0,VLOOKUP($A$1175, 文字檔!W:X, 2, 0))</f>
        <v>-3200</v>
      </c>
      <c r="O1175">
        <f>IF(ISERROR(VLOOKUP($A$1175, 文字檔!Y:Z, 2, 0)),0,VLOOKUP($A$1175, 文字檔!Y:Z, 2, 0))</f>
        <v>-400</v>
      </c>
      <c r="P1175">
        <f>IF(ISERROR(VLOOKUP($A$1175, 文字檔!AA:AB, 2, 0)),0,VLOOKUP($A$1175, 文字檔!AA:AB, 2, 0))</f>
        <v>0</v>
      </c>
    </row>
    <row r="1176" spans="1:16" ht="16.2">
      <c r="A1176" s="7">
        <v>44912</v>
      </c>
      <c r="B1176" s="5">
        <f>SUMPRODUCT($C$2:$P$2,$C$1176:$P$1176)</f>
        <v>0</v>
      </c>
      <c r="C1176" s="5">
        <f>IF(ISERROR(VLOOKUP($A$1176, 文字檔!A:B, 2, 0)),0,VLOOKUP($A$1176, 文字檔!A:B, 2, 0))</f>
        <v>0</v>
      </c>
      <c r="D1176" s="5">
        <f>IF(ISERROR(VLOOKUP($A$1176, 文字檔!C:D, 2, 0)),0,VLOOKUP($A$1176, 文字檔!C:D, 2, 0))</f>
        <v>0</v>
      </c>
      <c r="E1176" s="5">
        <f>IF(ISERROR(VLOOKUP($A$1176, 文字檔!E:F, 2, 0)),0,VLOOKUP($A$1176, 文字檔!E:F, 2, 0))</f>
        <v>0</v>
      </c>
      <c r="F1176" s="5">
        <f>IF(ISERROR(VLOOKUP($A$1176, 文字檔!G:H, 2, 0)),0,VLOOKUP($A$1176, 文字檔!G:H, 2, 0))</f>
        <v>0</v>
      </c>
      <c r="G1176" s="5">
        <f>IF(ISERROR(VLOOKUP($A$1176, 文字檔!I:J, 2, 0)),0,VLOOKUP($A$1176, 文字檔!I:J, 2, 0))</f>
        <v>0</v>
      </c>
      <c r="H1176" s="5">
        <f>IF(ISERROR(VLOOKUP($A$1176, 文字檔!K:L, 2, 0)),0,VLOOKUP($A$1176, 文字檔!K:L, 2, 0))</f>
        <v>0</v>
      </c>
      <c r="I1176" s="5">
        <f>IF(ISERROR(VLOOKUP($A$1176, 文字檔!M:N, 2, 0)),0,VLOOKUP($A$1176, 文字檔!M:N, 2, 0))</f>
        <v>0</v>
      </c>
      <c r="J1176" s="5">
        <f>IF(ISERROR(VLOOKUP($A$1176, 文字檔!O:P, 2, 0)),0,VLOOKUP($A$1176, 文字檔!O:P, 2, 0))</f>
        <v>0</v>
      </c>
      <c r="K1176">
        <f>IF(ISERROR(VLOOKUP($A$1176, 文字檔!Q:R, 2, 0)),0,VLOOKUP($A$1176, 文字檔!Q:R, 2, 0))</f>
        <v>0</v>
      </c>
      <c r="L1176">
        <f>IF(ISERROR(VLOOKUP($A$1176, 文字檔!S:T, 2, 0)),0,VLOOKUP($A$1176, 文字檔!S:T, 2, 0))</f>
        <v>0</v>
      </c>
      <c r="M1176">
        <f>IF(ISERROR(VLOOKUP($A$1176, 文字檔!U:V, 2, 0)),0,VLOOKUP($A$1176, 文字檔!U:V, 2, 0))</f>
        <v>0</v>
      </c>
      <c r="N1176">
        <f>IF(ISERROR(VLOOKUP($A$1176, 文字檔!W:X, 2, 0)),0,VLOOKUP($A$1176, 文字檔!W:X, 2, 0))</f>
        <v>0</v>
      </c>
      <c r="O1176">
        <f>IF(ISERROR(VLOOKUP($A$1176, 文字檔!Y:Z, 2, 0)),0,VLOOKUP($A$1176, 文字檔!Y:Z, 2, 0))</f>
        <v>0</v>
      </c>
      <c r="P1176">
        <f>IF(ISERROR(VLOOKUP($A$1176, 文字檔!AA:AB, 2, 0)),0,VLOOKUP($A$1176, 文字檔!AA:AB, 2, 0))</f>
        <v>0</v>
      </c>
    </row>
    <row r="1177" spans="1:16" ht="16.2">
      <c r="A1177" s="7">
        <v>44913</v>
      </c>
      <c r="B1177" s="5">
        <f>SUMPRODUCT($C$2:$P$2,$C$1177:$P$1177)</f>
        <v>0</v>
      </c>
      <c r="C1177" s="5">
        <f>IF(ISERROR(VLOOKUP($A$1177, 文字檔!A:B, 2, 0)),0,VLOOKUP($A$1177, 文字檔!A:B, 2, 0))</f>
        <v>0</v>
      </c>
      <c r="D1177" s="5">
        <f>IF(ISERROR(VLOOKUP($A$1177, 文字檔!C:D, 2, 0)),0,VLOOKUP($A$1177, 文字檔!C:D, 2, 0))</f>
        <v>0</v>
      </c>
      <c r="E1177" s="5">
        <f>IF(ISERROR(VLOOKUP($A$1177, 文字檔!E:F, 2, 0)),0,VLOOKUP($A$1177, 文字檔!E:F, 2, 0))</f>
        <v>0</v>
      </c>
      <c r="F1177" s="5">
        <f>IF(ISERROR(VLOOKUP($A$1177, 文字檔!G:H, 2, 0)),0,VLOOKUP($A$1177, 文字檔!G:H, 2, 0))</f>
        <v>0</v>
      </c>
      <c r="G1177" s="5">
        <f>IF(ISERROR(VLOOKUP($A$1177, 文字檔!I:J, 2, 0)),0,VLOOKUP($A$1177, 文字檔!I:J, 2, 0))</f>
        <v>0</v>
      </c>
      <c r="H1177" s="5">
        <f>IF(ISERROR(VLOOKUP($A$1177, 文字檔!K:L, 2, 0)),0,VLOOKUP($A$1177, 文字檔!K:L, 2, 0))</f>
        <v>0</v>
      </c>
      <c r="I1177" s="5">
        <f>IF(ISERROR(VLOOKUP($A$1177, 文字檔!M:N, 2, 0)),0,VLOOKUP($A$1177, 文字檔!M:N, 2, 0))</f>
        <v>0</v>
      </c>
      <c r="J1177" s="5">
        <f>IF(ISERROR(VLOOKUP($A$1177, 文字檔!O:P, 2, 0)),0,VLOOKUP($A$1177, 文字檔!O:P, 2, 0))</f>
        <v>0</v>
      </c>
      <c r="K1177">
        <f>IF(ISERROR(VLOOKUP($A$1177, 文字檔!Q:R, 2, 0)),0,VLOOKUP($A$1177, 文字檔!Q:R, 2, 0))</f>
        <v>0</v>
      </c>
      <c r="L1177">
        <f>IF(ISERROR(VLOOKUP($A$1177, 文字檔!S:T, 2, 0)),0,VLOOKUP($A$1177, 文字檔!S:T, 2, 0))</f>
        <v>0</v>
      </c>
      <c r="M1177">
        <f>IF(ISERROR(VLOOKUP($A$1177, 文字檔!U:V, 2, 0)),0,VLOOKUP($A$1177, 文字檔!U:V, 2, 0))</f>
        <v>0</v>
      </c>
      <c r="N1177">
        <f>IF(ISERROR(VLOOKUP($A$1177, 文字檔!W:X, 2, 0)),0,VLOOKUP($A$1177, 文字檔!W:X, 2, 0))</f>
        <v>0</v>
      </c>
      <c r="O1177">
        <f>IF(ISERROR(VLOOKUP($A$1177, 文字檔!Y:Z, 2, 0)),0,VLOOKUP($A$1177, 文字檔!Y:Z, 2, 0))</f>
        <v>0</v>
      </c>
      <c r="P1177">
        <f>IF(ISERROR(VLOOKUP($A$1177, 文字檔!AA:AB, 2, 0)),0,VLOOKUP($A$1177, 文字檔!AA:AB, 2, 0))</f>
        <v>0</v>
      </c>
    </row>
    <row r="1178" spans="1:16" ht="16.2">
      <c r="A1178" s="7">
        <v>44914</v>
      </c>
      <c r="B1178" s="5">
        <f>SUMPRODUCT($C$2:$P$2,$C$1178:$P$1178)</f>
        <v>13600</v>
      </c>
      <c r="C1178" s="5">
        <f>IF(ISERROR(VLOOKUP($A$1178, 文字檔!A:B, 2, 0)),0,VLOOKUP($A$1178, 文字檔!A:B, 2, 0))</f>
        <v>0</v>
      </c>
      <c r="D1178" s="5">
        <f>IF(ISERROR(VLOOKUP($A$1178, 文字檔!C:D, 2, 0)),0,VLOOKUP($A$1178, 文字檔!C:D, 2, 0))</f>
        <v>0</v>
      </c>
      <c r="E1178" s="5">
        <f>IF(ISERROR(VLOOKUP($A$1178, 文字檔!E:F, 2, 0)),0,VLOOKUP($A$1178, 文字檔!E:F, 2, 0))</f>
        <v>0</v>
      </c>
      <c r="F1178" s="5">
        <f>IF(ISERROR(VLOOKUP($A$1178, 文字檔!G:H, 2, 0)),0,VLOOKUP($A$1178, 文字檔!G:H, 2, 0))</f>
        <v>0</v>
      </c>
      <c r="G1178" s="5">
        <f>IF(ISERROR(VLOOKUP($A$1178, 文字檔!I:J, 2, 0)),0,VLOOKUP($A$1178, 文字檔!I:J, 2, 0))</f>
        <v>0</v>
      </c>
      <c r="H1178" s="5">
        <f>IF(ISERROR(VLOOKUP($A$1178, 文字檔!K:L, 2, 0)),0,VLOOKUP($A$1178, 文字檔!K:L, 2, 0))</f>
        <v>0</v>
      </c>
      <c r="I1178" s="5">
        <f>IF(ISERROR(VLOOKUP($A$1178, 文字檔!M:N, 2, 0)),0,VLOOKUP($A$1178, 文字檔!M:N, 2, 0))</f>
        <v>-6700</v>
      </c>
      <c r="J1178" s="5">
        <f>IF(ISERROR(VLOOKUP($A$1178, 文字檔!O:P, 2, 0)),0,VLOOKUP($A$1178, 文字檔!O:P, 2, 0))</f>
        <v>0</v>
      </c>
      <c r="K1178">
        <f>IF(ISERROR(VLOOKUP($A$1178, 文字檔!Q:R, 2, 0)),0,VLOOKUP($A$1178, 文字檔!Q:R, 2, 0))</f>
        <v>0</v>
      </c>
      <c r="L1178">
        <f>IF(ISERROR(VLOOKUP($A$1178, 文字檔!S:T, 2, 0)),0,VLOOKUP($A$1178, 文字檔!S:T, 2, 0))</f>
        <v>0</v>
      </c>
      <c r="M1178">
        <f>IF(ISERROR(VLOOKUP($A$1178, 文字檔!U:V, 2, 0)),0,VLOOKUP($A$1178, 文字檔!U:V, 2, 0))</f>
        <v>11400</v>
      </c>
      <c r="N1178">
        <f>IF(ISERROR(VLOOKUP($A$1178, 文字檔!W:X, 2, 0)),0,VLOOKUP($A$1178, 文字檔!W:X, 2, 0))</f>
        <v>0</v>
      </c>
      <c r="O1178">
        <f>IF(ISERROR(VLOOKUP($A$1178, 文字檔!Y:Z, 2, 0)),0,VLOOKUP($A$1178, 文字檔!Y:Z, 2, 0))</f>
        <v>8900</v>
      </c>
      <c r="P1178">
        <f>IF(ISERROR(VLOOKUP($A$1178, 文字檔!AA:AB, 2, 0)),0,VLOOKUP($A$1178, 文字檔!AA:AB, 2, 0))</f>
        <v>0</v>
      </c>
    </row>
    <row r="1179" spans="1:16" ht="16.2">
      <c r="A1179" s="7">
        <v>44915</v>
      </c>
      <c r="B1179" s="5">
        <f>SUMPRODUCT($C$2:$P$2,$C$1179:$P$1179)</f>
        <v>183016.72</v>
      </c>
      <c r="C1179" s="5">
        <f>IF(ISERROR(VLOOKUP($A$1179, 文字檔!A:B, 2, 0)),0,VLOOKUP($A$1179, 文字檔!A:B, 2, 0))</f>
        <v>29746.95</v>
      </c>
      <c r="D1179" s="5">
        <f>IF(ISERROR(VLOOKUP($A$1179, 文字檔!C:D, 2, 0)),0,VLOOKUP($A$1179, 文字檔!C:D, 2, 0))</f>
        <v>0</v>
      </c>
      <c r="E1179" s="5">
        <f>IF(ISERROR(VLOOKUP($A$1179, 文字檔!E:F, 2, 0)),0,VLOOKUP($A$1179, 文字檔!E:F, 2, 0))</f>
        <v>0</v>
      </c>
      <c r="F1179" s="5">
        <f>IF(ISERROR(VLOOKUP($A$1179, 文字檔!G:H, 2, 0)),0,VLOOKUP($A$1179, 文字檔!G:H, 2, 0))</f>
        <v>0</v>
      </c>
      <c r="G1179" s="5">
        <f>IF(ISERROR(VLOOKUP($A$1179, 文字檔!I:J, 2, 0)),0,VLOOKUP($A$1179, 文字檔!I:J, 2, 0))</f>
        <v>16100</v>
      </c>
      <c r="H1179" s="5">
        <f>IF(ISERROR(VLOOKUP($A$1179, 文字檔!K:L, 2, 0)),0,VLOOKUP($A$1179, 文字檔!K:L, 2, 0))</f>
        <v>36969.769999999997</v>
      </c>
      <c r="I1179" s="5">
        <f>IF(ISERROR(VLOOKUP($A$1179, 文字檔!M:N, 2, 0)),0,VLOOKUP($A$1179, 文字檔!M:N, 2, 0))</f>
        <v>-3100</v>
      </c>
      <c r="J1179" s="5">
        <f>IF(ISERROR(VLOOKUP($A$1179, 文字檔!O:P, 2, 0)),0,VLOOKUP($A$1179, 文字檔!O:P, 2, 0))</f>
        <v>0</v>
      </c>
      <c r="K1179">
        <f>IF(ISERROR(VLOOKUP($A$1179, 文字檔!Q:R, 2, 0)),0,VLOOKUP($A$1179, 文字檔!Q:R, 2, 0))</f>
        <v>0</v>
      </c>
      <c r="L1179">
        <f>IF(ISERROR(VLOOKUP($A$1179, 文字檔!S:T, 2, 0)),0,VLOOKUP($A$1179, 文字檔!S:T, 2, 0))</f>
        <v>0</v>
      </c>
      <c r="M1179">
        <f>IF(ISERROR(VLOOKUP($A$1179, 文字檔!U:V, 2, 0)),0,VLOOKUP($A$1179, 文字檔!U:V, 2, 0))</f>
        <v>50000</v>
      </c>
      <c r="N1179">
        <f>IF(ISERROR(VLOOKUP($A$1179, 文字檔!W:X, 2, 0)),0,VLOOKUP($A$1179, 文字檔!W:X, 2, 0))</f>
        <v>0</v>
      </c>
      <c r="O1179">
        <f>IF(ISERROR(VLOOKUP($A$1179, 文字檔!Y:Z, 2, 0)),0,VLOOKUP($A$1179, 文字檔!Y:Z, 2, 0))</f>
        <v>17300</v>
      </c>
      <c r="P1179">
        <f>IF(ISERROR(VLOOKUP($A$1179, 文字檔!AA:AB, 2, 0)),0,VLOOKUP($A$1179, 文字檔!AA:AB, 2, 0))</f>
        <v>36000</v>
      </c>
    </row>
    <row r="1180" spans="1:16" ht="16.2">
      <c r="A1180" s="7">
        <v>44916</v>
      </c>
      <c r="B1180" s="5">
        <f>SUMPRODUCT($C$2:$P$2,$C$1180:$P$1180)</f>
        <v>-58126.75</v>
      </c>
      <c r="C1180" s="5">
        <f>IF(ISERROR(VLOOKUP($A$1180, 文字檔!A:B, 2, 0)),0,VLOOKUP($A$1180, 文字檔!A:B, 2, 0))</f>
        <v>0</v>
      </c>
      <c r="D1180" s="5">
        <f>IF(ISERROR(VLOOKUP($A$1180, 文字檔!C:D, 2, 0)),0,VLOOKUP($A$1180, 文字檔!C:D, 2, 0))</f>
        <v>0</v>
      </c>
      <c r="E1180" s="5">
        <f>IF(ISERROR(VLOOKUP($A$1180, 文字檔!E:F, 2, 0)),0,VLOOKUP($A$1180, 文字檔!E:F, 2, 0))</f>
        <v>0</v>
      </c>
      <c r="F1180" s="5">
        <f>IF(ISERROR(VLOOKUP($A$1180, 文字檔!G:H, 2, 0)),0,VLOOKUP($A$1180, 文字檔!G:H, 2, 0))</f>
        <v>0</v>
      </c>
      <c r="G1180" s="5">
        <f>IF(ISERROR(VLOOKUP($A$1180, 文字檔!I:J, 2, 0)),0,VLOOKUP($A$1180, 文字檔!I:J, 2, 0))</f>
        <v>-7500</v>
      </c>
      <c r="H1180" s="5">
        <f>IF(ISERROR(VLOOKUP($A$1180, 文字檔!K:L, 2, 0)),0,VLOOKUP($A$1180, 文字檔!K:L, 2, 0))</f>
        <v>-14626.75</v>
      </c>
      <c r="I1180" s="5">
        <f>IF(ISERROR(VLOOKUP($A$1180, 文字檔!M:N, 2, 0)),0,VLOOKUP($A$1180, 文字檔!M:N, 2, 0))</f>
        <v>-3400</v>
      </c>
      <c r="J1180" s="5">
        <f>IF(ISERROR(VLOOKUP($A$1180, 文字檔!O:P, 2, 0)),0,VLOOKUP($A$1180, 文字檔!O:P, 2, 0))</f>
        <v>0</v>
      </c>
      <c r="K1180">
        <f>IF(ISERROR(VLOOKUP($A$1180, 文字檔!Q:R, 2, 0)),0,VLOOKUP($A$1180, 文字檔!Q:R, 2, 0))</f>
        <v>0</v>
      </c>
      <c r="L1180">
        <f>IF(ISERROR(VLOOKUP($A$1180, 文字檔!S:T, 2, 0)),0,VLOOKUP($A$1180, 文字檔!S:T, 2, 0))</f>
        <v>0</v>
      </c>
      <c r="M1180">
        <f>IF(ISERROR(VLOOKUP($A$1180, 文字檔!U:V, 2, 0)),0,VLOOKUP($A$1180, 文字檔!U:V, 2, 0))</f>
        <v>-13500</v>
      </c>
      <c r="N1180">
        <f>IF(ISERROR(VLOOKUP($A$1180, 文字檔!W:X, 2, 0)),0,VLOOKUP($A$1180, 文字檔!W:X, 2, 0))</f>
        <v>-5400</v>
      </c>
      <c r="O1180">
        <f>IF(ISERROR(VLOOKUP($A$1180, 文字檔!Y:Z, 2, 0)),0,VLOOKUP($A$1180, 文字檔!Y:Z, 2, 0))</f>
        <v>-13700</v>
      </c>
      <c r="P1180">
        <f>IF(ISERROR(VLOOKUP($A$1180, 文字檔!AA:AB, 2, 0)),0,VLOOKUP($A$1180, 文字檔!AA:AB, 2, 0))</f>
        <v>0</v>
      </c>
    </row>
    <row r="1181" spans="1:16" ht="16.2">
      <c r="A1181" s="7">
        <v>44917</v>
      </c>
      <c r="B1181" s="5">
        <f>SUMPRODUCT($C$2:$P$2,$C$1181:$P$1181)</f>
        <v>39147.83</v>
      </c>
      <c r="C1181" s="5">
        <f>IF(ISERROR(VLOOKUP($A$1181, 文字檔!A:B, 2, 0)),0,VLOOKUP($A$1181, 文字檔!A:B, 2, 0))</f>
        <v>77.489999999999995</v>
      </c>
      <c r="D1181" s="5">
        <f>IF(ISERROR(VLOOKUP($A$1181, 文字檔!C:D, 2, 0)),0,VLOOKUP($A$1181, 文字檔!C:D, 2, 0))</f>
        <v>0</v>
      </c>
      <c r="E1181" s="5">
        <f>IF(ISERROR(VLOOKUP($A$1181, 文字檔!E:F, 2, 0)),0,VLOOKUP($A$1181, 文字檔!E:F, 2, 0))</f>
        <v>0</v>
      </c>
      <c r="F1181" s="5">
        <f>IF(ISERROR(VLOOKUP($A$1181, 文字檔!G:H, 2, 0)),0,VLOOKUP($A$1181, 文字檔!G:H, 2, 0))</f>
        <v>0</v>
      </c>
      <c r="G1181" s="5">
        <f>IF(ISERROR(VLOOKUP($A$1181, 文字檔!I:J, 2, 0)),0,VLOOKUP($A$1181, 文字檔!I:J, 2, 0))</f>
        <v>0</v>
      </c>
      <c r="H1181" s="5">
        <f>IF(ISERROR(VLOOKUP($A$1181, 文字檔!K:L, 2, 0)),0,VLOOKUP($A$1181, 文字檔!K:L, 2, 0))</f>
        <v>10570.34</v>
      </c>
      <c r="I1181" s="5">
        <f>IF(ISERROR(VLOOKUP($A$1181, 文字檔!M:N, 2, 0)),0,VLOOKUP($A$1181, 文字檔!M:N, 2, 0))</f>
        <v>0</v>
      </c>
      <c r="J1181" s="5">
        <f>IF(ISERROR(VLOOKUP($A$1181, 文字檔!O:P, 2, 0)),0,VLOOKUP($A$1181, 文字檔!O:P, 2, 0))</f>
        <v>0</v>
      </c>
      <c r="K1181">
        <f>IF(ISERROR(VLOOKUP($A$1181, 文字檔!Q:R, 2, 0)),0,VLOOKUP($A$1181, 文字檔!Q:R, 2, 0))</f>
        <v>0</v>
      </c>
      <c r="L1181">
        <f>IF(ISERROR(VLOOKUP($A$1181, 文字檔!S:T, 2, 0)),0,VLOOKUP($A$1181, 文字檔!S:T, 2, 0))</f>
        <v>0</v>
      </c>
      <c r="M1181">
        <f>IF(ISERROR(VLOOKUP($A$1181, 文字檔!U:V, 2, 0)),0,VLOOKUP($A$1181, 文字檔!U:V, 2, 0))</f>
        <v>1300</v>
      </c>
      <c r="N1181">
        <f>IF(ISERROR(VLOOKUP($A$1181, 文字檔!W:X, 2, 0)),0,VLOOKUP($A$1181, 文字檔!W:X, 2, 0))</f>
        <v>19500</v>
      </c>
      <c r="O1181">
        <f>IF(ISERROR(VLOOKUP($A$1181, 文字檔!Y:Z, 2, 0)),0,VLOOKUP($A$1181, 文字檔!Y:Z, 2, 0))</f>
        <v>7700</v>
      </c>
      <c r="P1181">
        <f>IF(ISERROR(VLOOKUP($A$1181, 文字檔!AA:AB, 2, 0)),0,VLOOKUP($A$1181, 文字檔!AA:AB, 2, 0))</f>
        <v>0</v>
      </c>
    </row>
    <row r="1182" spans="1:16" ht="16.2">
      <c r="A1182" s="7">
        <v>44918</v>
      </c>
      <c r="B1182" s="5">
        <f>SUMPRODUCT($C$2:$P$2,$C$1182:$P$1182)</f>
        <v>-130681.03</v>
      </c>
      <c r="C1182" s="5">
        <f>IF(ISERROR(VLOOKUP($A$1182, 文字檔!A:B, 2, 0)),0,VLOOKUP($A$1182, 文字檔!A:B, 2, 0))</f>
        <v>5348.87</v>
      </c>
      <c r="D1182" s="5">
        <f>IF(ISERROR(VLOOKUP($A$1182, 文字檔!C:D, 2, 0)),0,VLOOKUP($A$1182, 文字檔!C:D, 2, 0))</f>
        <v>0</v>
      </c>
      <c r="E1182" s="5">
        <f>IF(ISERROR(VLOOKUP($A$1182, 文字檔!E:F, 2, 0)),0,VLOOKUP($A$1182, 文字檔!E:F, 2, 0))</f>
        <v>0</v>
      </c>
      <c r="F1182" s="5">
        <f>IF(ISERROR(VLOOKUP($A$1182, 文字檔!G:H, 2, 0)),0,VLOOKUP($A$1182, 文字檔!G:H, 2, 0))</f>
        <v>0</v>
      </c>
      <c r="G1182" s="5">
        <f>IF(ISERROR(VLOOKUP($A$1182, 文字檔!I:J, 2, 0)),0,VLOOKUP($A$1182, 文字檔!I:J, 2, 0))</f>
        <v>0</v>
      </c>
      <c r="H1182" s="5">
        <f>IF(ISERROR(VLOOKUP($A$1182, 文字檔!K:L, 2, 0)),0,VLOOKUP($A$1182, 文字檔!K:L, 2, 0))</f>
        <v>-9829.9</v>
      </c>
      <c r="I1182" s="5">
        <f>IF(ISERROR(VLOOKUP($A$1182, 文字檔!M:N, 2, 0)),0,VLOOKUP($A$1182, 文字檔!M:N, 2, 0))</f>
        <v>0</v>
      </c>
      <c r="J1182" s="5">
        <f>IF(ISERROR(VLOOKUP($A$1182, 文字檔!O:P, 2, 0)),0,VLOOKUP($A$1182, 文字檔!O:P, 2, 0))</f>
        <v>0</v>
      </c>
      <c r="K1182">
        <f>IF(ISERROR(VLOOKUP($A$1182, 文字檔!Q:R, 2, 0)),0,VLOOKUP($A$1182, 文字檔!Q:R, 2, 0))</f>
        <v>0</v>
      </c>
      <c r="L1182">
        <f>IF(ISERROR(VLOOKUP($A$1182, 文字檔!S:T, 2, 0)),0,VLOOKUP($A$1182, 文字檔!S:T, 2, 0))</f>
        <v>0</v>
      </c>
      <c r="M1182">
        <f>IF(ISERROR(VLOOKUP($A$1182, 文字檔!U:V, 2, 0)),0,VLOOKUP($A$1182, 文字檔!U:V, 2, 0))</f>
        <v>-35600</v>
      </c>
      <c r="N1182">
        <f>IF(ISERROR(VLOOKUP($A$1182, 文字檔!W:X, 2, 0)),0,VLOOKUP($A$1182, 文字檔!W:X, 2, 0))</f>
        <v>-29500</v>
      </c>
      <c r="O1182">
        <f>IF(ISERROR(VLOOKUP($A$1182, 文字檔!Y:Z, 2, 0)),0,VLOOKUP($A$1182, 文字檔!Y:Z, 2, 0))</f>
        <v>-43500</v>
      </c>
      <c r="P1182">
        <f>IF(ISERROR(VLOOKUP($A$1182, 文字檔!AA:AB, 2, 0)),0,VLOOKUP($A$1182, 文字檔!AA:AB, 2, 0))</f>
        <v>-17600</v>
      </c>
    </row>
    <row r="1183" spans="1:16" ht="16.2">
      <c r="A1183" s="7">
        <v>44919</v>
      </c>
      <c r="B1183" s="5">
        <f>SUMPRODUCT($C$2:$P$2,$C$1183:$P$1183)</f>
        <v>0</v>
      </c>
      <c r="C1183" s="5">
        <f>IF(ISERROR(VLOOKUP($A$1183, 文字檔!A:B, 2, 0)),0,VLOOKUP($A$1183, 文字檔!A:B, 2, 0))</f>
        <v>0</v>
      </c>
      <c r="D1183" s="5">
        <f>IF(ISERROR(VLOOKUP($A$1183, 文字檔!C:D, 2, 0)),0,VLOOKUP($A$1183, 文字檔!C:D, 2, 0))</f>
        <v>0</v>
      </c>
      <c r="E1183" s="5">
        <f>IF(ISERROR(VLOOKUP($A$1183, 文字檔!E:F, 2, 0)),0,VLOOKUP($A$1183, 文字檔!E:F, 2, 0))</f>
        <v>0</v>
      </c>
      <c r="F1183" s="5">
        <f>IF(ISERROR(VLOOKUP($A$1183, 文字檔!G:H, 2, 0)),0,VLOOKUP($A$1183, 文字檔!G:H, 2, 0))</f>
        <v>0</v>
      </c>
      <c r="G1183" s="5">
        <f>IF(ISERROR(VLOOKUP($A$1183, 文字檔!I:J, 2, 0)),0,VLOOKUP($A$1183, 文字檔!I:J, 2, 0))</f>
        <v>0</v>
      </c>
      <c r="H1183" s="5">
        <f>IF(ISERROR(VLOOKUP($A$1183, 文字檔!K:L, 2, 0)),0,VLOOKUP($A$1183, 文字檔!K:L, 2, 0))</f>
        <v>0</v>
      </c>
      <c r="I1183" s="5">
        <f>IF(ISERROR(VLOOKUP($A$1183, 文字檔!M:N, 2, 0)),0,VLOOKUP($A$1183, 文字檔!M:N, 2, 0))</f>
        <v>0</v>
      </c>
      <c r="J1183" s="5">
        <f>IF(ISERROR(VLOOKUP($A$1183, 文字檔!O:P, 2, 0)),0,VLOOKUP($A$1183, 文字檔!O:P, 2, 0))</f>
        <v>0</v>
      </c>
      <c r="K1183">
        <f>IF(ISERROR(VLOOKUP($A$1183, 文字檔!Q:R, 2, 0)),0,VLOOKUP($A$1183, 文字檔!Q:R, 2, 0))</f>
        <v>0</v>
      </c>
      <c r="L1183">
        <f>IF(ISERROR(VLOOKUP($A$1183, 文字檔!S:T, 2, 0)),0,VLOOKUP($A$1183, 文字檔!S:T, 2, 0))</f>
        <v>0</v>
      </c>
      <c r="M1183">
        <f>IF(ISERROR(VLOOKUP($A$1183, 文字檔!U:V, 2, 0)),0,VLOOKUP($A$1183, 文字檔!U:V, 2, 0))</f>
        <v>0</v>
      </c>
      <c r="N1183">
        <f>IF(ISERROR(VLOOKUP($A$1183, 文字檔!W:X, 2, 0)),0,VLOOKUP($A$1183, 文字檔!W:X, 2, 0))</f>
        <v>0</v>
      </c>
      <c r="O1183">
        <f>IF(ISERROR(VLOOKUP($A$1183, 文字檔!Y:Z, 2, 0)),0,VLOOKUP($A$1183, 文字檔!Y:Z, 2, 0))</f>
        <v>0</v>
      </c>
      <c r="P1183">
        <f>IF(ISERROR(VLOOKUP($A$1183, 文字檔!AA:AB, 2, 0)),0,VLOOKUP($A$1183, 文字檔!AA:AB, 2, 0))</f>
        <v>0</v>
      </c>
    </row>
    <row r="1184" spans="1:16" ht="16.2">
      <c r="A1184" s="7">
        <v>44920</v>
      </c>
      <c r="B1184" s="5">
        <f>SUMPRODUCT($C$2:$P$2,$C$1184:$P$1184)</f>
        <v>0</v>
      </c>
      <c r="C1184" s="5">
        <f>IF(ISERROR(VLOOKUP($A$1184, 文字檔!A:B, 2, 0)),0,VLOOKUP($A$1184, 文字檔!A:B, 2, 0))</f>
        <v>0</v>
      </c>
      <c r="D1184" s="5">
        <f>IF(ISERROR(VLOOKUP($A$1184, 文字檔!C:D, 2, 0)),0,VLOOKUP($A$1184, 文字檔!C:D, 2, 0))</f>
        <v>0</v>
      </c>
      <c r="E1184" s="5">
        <f>IF(ISERROR(VLOOKUP($A$1184, 文字檔!E:F, 2, 0)),0,VLOOKUP($A$1184, 文字檔!E:F, 2, 0))</f>
        <v>0</v>
      </c>
      <c r="F1184" s="5">
        <f>IF(ISERROR(VLOOKUP($A$1184, 文字檔!G:H, 2, 0)),0,VLOOKUP($A$1184, 文字檔!G:H, 2, 0))</f>
        <v>0</v>
      </c>
      <c r="G1184" s="5">
        <f>IF(ISERROR(VLOOKUP($A$1184, 文字檔!I:J, 2, 0)),0,VLOOKUP($A$1184, 文字檔!I:J, 2, 0))</f>
        <v>0</v>
      </c>
      <c r="H1184" s="5">
        <f>IF(ISERROR(VLOOKUP($A$1184, 文字檔!K:L, 2, 0)),0,VLOOKUP($A$1184, 文字檔!K:L, 2, 0))</f>
        <v>0</v>
      </c>
      <c r="I1184" s="5">
        <f>IF(ISERROR(VLOOKUP($A$1184, 文字檔!M:N, 2, 0)),0,VLOOKUP($A$1184, 文字檔!M:N, 2, 0))</f>
        <v>0</v>
      </c>
      <c r="J1184" s="5">
        <f>IF(ISERROR(VLOOKUP($A$1184, 文字檔!O:P, 2, 0)),0,VLOOKUP($A$1184, 文字檔!O:P, 2, 0))</f>
        <v>0</v>
      </c>
      <c r="K1184">
        <f>IF(ISERROR(VLOOKUP($A$1184, 文字檔!Q:R, 2, 0)),0,VLOOKUP($A$1184, 文字檔!Q:R, 2, 0))</f>
        <v>0</v>
      </c>
      <c r="L1184">
        <f>IF(ISERROR(VLOOKUP($A$1184, 文字檔!S:T, 2, 0)),0,VLOOKUP($A$1184, 文字檔!S:T, 2, 0))</f>
        <v>0</v>
      </c>
      <c r="M1184">
        <f>IF(ISERROR(VLOOKUP($A$1184, 文字檔!U:V, 2, 0)),0,VLOOKUP($A$1184, 文字檔!U:V, 2, 0))</f>
        <v>0</v>
      </c>
      <c r="N1184">
        <f>IF(ISERROR(VLOOKUP($A$1184, 文字檔!W:X, 2, 0)),0,VLOOKUP($A$1184, 文字檔!W:X, 2, 0))</f>
        <v>0</v>
      </c>
      <c r="O1184">
        <f>IF(ISERROR(VLOOKUP($A$1184, 文字檔!Y:Z, 2, 0)),0,VLOOKUP($A$1184, 文字檔!Y:Z, 2, 0))</f>
        <v>0</v>
      </c>
      <c r="P1184">
        <f>IF(ISERROR(VLOOKUP($A$1184, 文字檔!AA:AB, 2, 0)),0,VLOOKUP($A$1184, 文字檔!AA:AB, 2, 0))</f>
        <v>0</v>
      </c>
    </row>
    <row r="1185" spans="1:16" ht="16.2">
      <c r="A1185" s="7">
        <v>44921</v>
      </c>
      <c r="B1185" s="5">
        <f>SUMPRODUCT($C$2:$P$2,$C$1185:$P$1185)</f>
        <v>-15300</v>
      </c>
      <c r="C1185" s="5">
        <f>IF(ISERROR(VLOOKUP($A$1185, 文字檔!A:B, 2, 0)),0,VLOOKUP($A$1185, 文字檔!A:B, 2, 0))</f>
        <v>0</v>
      </c>
      <c r="D1185" s="5">
        <f>IF(ISERROR(VLOOKUP($A$1185, 文字檔!C:D, 2, 0)),0,VLOOKUP($A$1185, 文字檔!C:D, 2, 0))</f>
        <v>0</v>
      </c>
      <c r="E1185" s="5">
        <f>IF(ISERROR(VLOOKUP($A$1185, 文字檔!E:F, 2, 0)),0,VLOOKUP($A$1185, 文字檔!E:F, 2, 0))</f>
        <v>0</v>
      </c>
      <c r="F1185" s="5">
        <f>IF(ISERROR(VLOOKUP($A$1185, 文字檔!G:H, 2, 0)),0,VLOOKUP($A$1185, 文字檔!G:H, 2, 0))</f>
        <v>0</v>
      </c>
      <c r="G1185" s="5">
        <f>IF(ISERROR(VLOOKUP($A$1185, 文字檔!I:J, 2, 0)),0,VLOOKUP($A$1185, 文字檔!I:J, 2, 0))</f>
        <v>0</v>
      </c>
      <c r="H1185" s="5">
        <f>IF(ISERROR(VLOOKUP($A$1185, 文字檔!K:L, 2, 0)),0,VLOOKUP($A$1185, 文字檔!K:L, 2, 0))</f>
        <v>0</v>
      </c>
      <c r="I1185" s="5">
        <f>IF(ISERROR(VLOOKUP($A$1185, 文字檔!M:N, 2, 0)),0,VLOOKUP($A$1185, 文字檔!M:N, 2, 0))</f>
        <v>0</v>
      </c>
      <c r="J1185" s="5">
        <f>IF(ISERROR(VLOOKUP($A$1185, 文字檔!O:P, 2, 0)),0,VLOOKUP($A$1185, 文字檔!O:P, 2, 0))</f>
        <v>0</v>
      </c>
      <c r="K1185">
        <f>IF(ISERROR(VLOOKUP($A$1185, 文字檔!Q:R, 2, 0)),0,VLOOKUP($A$1185, 文字檔!Q:R, 2, 0))</f>
        <v>0</v>
      </c>
      <c r="L1185">
        <f>IF(ISERROR(VLOOKUP($A$1185, 文字檔!S:T, 2, 0)),0,VLOOKUP($A$1185, 文字檔!S:T, 2, 0))</f>
        <v>0</v>
      </c>
      <c r="M1185">
        <f>IF(ISERROR(VLOOKUP($A$1185, 文字檔!U:V, 2, 0)),0,VLOOKUP($A$1185, 文字檔!U:V, 2, 0))</f>
        <v>-11000</v>
      </c>
      <c r="N1185">
        <f>IF(ISERROR(VLOOKUP($A$1185, 文字檔!W:X, 2, 0)),0,VLOOKUP($A$1185, 文字檔!W:X, 2, 0))</f>
        <v>-9400</v>
      </c>
      <c r="O1185">
        <f>IF(ISERROR(VLOOKUP($A$1185, 文字檔!Y:Z, 2, 0)),0,VLOOKUP($A$1185, 文字檔!Y:Z, 2, 0))</f>
        <v>5100</v>
      </c>
      <c r="P1185">
        <f>IF(ISERROR(VLOOKUP($A$1185, 文字檔!AA:AB, 2, 0)),0,VLOOKUP($A$1185, 文字檔!AA:AB, 2, 0))</f>
        <v>0</v>
      </c>
    </row>
    <row r="1186" spans="1:16" ht="16.2">
      <c r="A1186" s="7">
        <v>44922</v>
      </c>
      <c r="B1186" s="5">
        <f>SUMPRODUCT($C$2:$P$2,$C$1186:$P$1186)</f>
        <v>-36883.660000000003</v>
      </c>
      <c r="C1186" s="5">
        <f>IF(ISERROR(VLOOKUP($A$1186, 文字檔!A:B, 2, 0)),0,VLOOKUP($A$1186, 文字檔!A:B, 2, 0))</f>
        <v>-15323.92</v>
      </c>
      <c r="D1186" s="5">
        <f>IF(ISERROR(VLOOKUP($A$1186, 文字檔!C:D, 2, 0)),0,VLOOKUP($A$1186, 文字檔!C:D, 2, 0))</f>
        <v>0</v>
      </c>
      <c r="E1186" s="5">
        <f>IF(ISERROR(VLOOKUP($A$1186, 文字檔!E:F, 2, 0)),0,VLOOKUP($A$1186, 文字檔!E:F, 2, 0))</f>
        <v>0</v>
      </c>
      <c r="F1186" s="5">
        <f>IF(ISERROR(VLOOKUP($A$1186, 文字檔!G:H, 2, 0)),0,VLOOKUP($A$1186, 文字檔!G:H, 2, 0))</f>
        <v>0</v>
      </c>
      <c r="G1186" s="5">
        <f>IF(ISERROR(VLOOKUP($A$1186, 文字檔!I:J, 2, 0)),0,VLOOKUP($A$1186, 文字檔!I:J, 2, 0))</f>
        <v>0</v>
      </c>
      <c r="H1186" s="5">
        <f>IF(ISERROR(VLOOKUP($A$1186, 文字檔!K:L, 2, 0)),0,VLOOKUP($A$1186, 文字檔!K:L, 2, 0))</f>
        <v>340.26</v>
      </c>
      <c r="I1186" s="5">
        <f>IF(ISERROR(VLOOKUP($A$1186, 文字檔!M:N, 2, 0)),0,VLOOKUP($A$1186, 文字檔!M:N, 2, 0))</f>
        <v>8900</v>
      </c>
      <c r="J1186" s="5">
        <f>IF(ISERROR(VLOOKUP($A$1186, 文字檔!O:P, 2, 0)),0,VLOOKUP($A$1186, 文字檔!O:P, 2, 0))</f>
        <v>0</v>
      </c>
      <c r="K1186">
        <f>IF(ISERROR(VLOOKUP($A$1186, 文字檔!Q:R, 2, 0)),0,VLOOKUP($A$1186, 文字檔!Q:R, 2, 0))</f>
        <v>0</v>
      </c>
      <c r="L1186">
        <f>IF(ISERROR(VLOOKUP($A$1186, 文字檔!S:T, 2, 0)),0,VLOOKUP($A$1186, 文字檔!S:T, 2, 0))</f>
        <v>0</v>
      </c>
      <c r="M1186">
        <f>IF(ISERROR(VLOOKUP($A$1186, 文字檔!U:V, 2, 0)),0,VLOOKUP($A$1186, 文字檔!U:V, 2, 0))</f>
        <v>-45400</v>
      </c>
      <c r="N1186">
        <f>IF(ISERROR(VLOOKUP($A$1186, 文字檔!W:X, 2, 0)),0,VLOOKUP($A$1186, 文字檔!W:X, 2, 0))</f>
        <v>-3100</v>
      </c>
      <c r="O1186">
        <f>IF(ISERROR(VLOOKUP($A$1186, 文字檔!Y:Z, 2, 0)),0,VLOOKUP($A$1186, 文字檔!Y:Z, 2, 0))</f>
        <v>17700</v>
      </c>
      <c r="P1186">
        <f>IF(ISERROR(VLOOKUP($A$1186, 文字檔!AA:AB, 2, 0)),0,VLOOKUP($A$1186, 文字檔!AA:AB, 2, 0))</f>
        <v>0</v>
      </c>
    </row>
    <row r="1187" spans="1:16" ht="16.2">
      <c r="A1187" s="7">
        <v>44923</v>
      </c>
      <c r="B1187" s="5">
        <f>SUMPRODUCT($C$2:$P$2,$C$1187:$P$1187)</f>
        <v>71004.78</v>
      </c>
      <c r="C1187" s="5">
        <f>IF(ISERROR(VLOOKUP($A$1187, 文字檔!A:B, 2, 0)),0,VLOOKUP($A$1187, 文字檔!A:B, 2, 0))</f>
        <v>-4496.5</v>
      </c>
      <c r="D1187" s="5">
        <f>IF(ISERROR(VLOOKUP($A$1187, 文字檔!C:D, 2, 0)),0,VLOOKUP($A$1187, 文字檔!C:D, 2, 0))</f>
        <v>0</v>
      </c>
      <c r="E1187" s="5">
        <f>IF(ISERROR(VLOOKUP($A$1187, 文字檔!E:F, 2, 0)),0,VLOOKUP($A$1187, 文字檔!E:F, 2, 0))</f>
        <v>0</v>
      </c>
      <c r="F1187" s="5">
        <f>IF(ISERROR(VLOOKUP($A$1187, 文字檔!G:H, 2, 0)),0,VLOOKUP($A$1187, 文字檔!G:H, 2, 0))</f>
        <v>0</v>
      </c>
      <c r="G1187" s="5">
        <f>IF(ISERROR(VLOOKUP($A$1187, 文字檔!I:J, 2, 0)),0,VLOOKUP($A$1187, 文字檔!I:J, 2, 0))</f>
        <v>0</v>
      </c>
      <c r="H1187" s="5">
        <f>IF(ISERROR(VLOOKUP($A$1187, 文字檔!K:L, 2, 0)),0,VLOOKUP($A$1187, 文字檔!K:L, 2, 0))</f>
        <v>-6450.68</v>
      </c>
      <c r="I1187" s="5">
        <f>IF(ISERROR(VLOOKUP($A$1187, 文字檔!M:N, 2, 0)),0,VLOOKUP($A$1187, 文字檔!M:N, 2, 0))</f>
        <v>1100</v>
      </c>
      <c r="J1187" s="5">
        <f>IF(ISERROR(VLOOKUP($A$1187, 文字檔!O:P, 2, 0)),0,VLOOKUP($A$1187, 文字檔!O:P, 2, 0))</f>
        <v>8751.9599999999991</v>
      </c>
      <c r="K1187">
        <f>IF(ISERROR(VLOOKUP($A$1187, 文字檔!Q:R, 2, 0)),0,VLOOKUP($A$1187, 文字檔!Q:R, 2, 0))</f>
        <v>0</v>
      </c>
      <c r="L1187">
        <f>IF(ISERROR(VLOOKUP($A$1187, 文字檔!S:T, 2, 0)),0,VLOOKUP($A$1187, 文字檔!S:T, 2, 0))</f>
        <v>0</v>
      </c>
      <c r="M1187">
        <f>IF(ISERROR(VLOOKUP($A$1187, 文字檔!U:V, 2, 0)),0,VLOOKUP($A$1187, 文字檔!U:V, 2, 0))</f>
        <v>11200</v>
      </c>
      <c r="N1187">
        <f>IF(ISERROR(VLOOKUP($A$1187, 文字檔!W:X, 2, 0)),0,VLOOKUP($A$1187, 文字檔!W:X, 2, 0))</f>
        <v>38600</v>
      </c>
      <c r="O1187">
        <f>IF(ISERROR(VLOOKUP($A$1187, 文字檔!Y:Z, 2, 0)),0,VLOOKUP($A$1187, 文字檔!Y:Z, 2, 0))</f>
        <v>22300</v>
      </c>
      <c r="P1187">
        <f>IF(ISERROR(VLOOKUP($A$1187, 文字檔!AA:AB, 2, 0)),0,VLOOKUP($A$1187, 文字檔!AA:AB, 2, 0))</f>
        <v>0</v>
      </c>
    </row>
    <row r="1188" spans="1:16" ht="16.2">
      <c r="A1188" s="7">
        <v>44924</v>
      </c>
      <c r="B1188" s="5">
        <f>SUMPRODUCT($C$2:$P$2,$C$1188:$P$1188)</f>
        <v>-26539.82</v>
      </c>
      <c r="C1188" s="5">
        <f>IF(ISERROR(VLOOKUP($A$1188, 文字檔!A:B, 2, 0)),0,VLOOKUP($A$1188, 文字檔!A:B, 2, 0))</f>
        <v>-28879.759999999998</v>
      </c>
      <c r="D1188" s="5">
        <f>IF(ISERROR(VLOOKUP($A$1188, 文字檔!C:D, 2, 0)),0,VLOOKUP($A$1188, 文字檔!C:D, 2, 0))</f>
        <v>0</v>
      </c>
      <c r="E1188" s="5">
        <f>IF(ISERROR(VLOOKUP($A$1188, 文字檔!E:F, 2, 0)),0,VLOOKUP($A$1188, 文字檔!E:F, 2, 0))</f>
        <v>0</v>
      </c>
      <c r="F1188" s="5">
        <f>IF(ISERROR(VLOOKUP($A$1188, 文字檔!G:H, 2, 0)),0,VLOOKUP($A$1188, 文字檔!G:H, 2, 0))</f>
        <v>0</v>
      </c>
      <c r="G1188" s="5">
        <f>IF(ISERROR(VLOOKUP($A$1188, 文字檔!I:J, 2, 0)),0,VLOOKUP($A$1188, 文字檔!I:J, 2, 0))</f>
        <v>0</v>
      </c>
      <c r="H1188" s="5">
        <f>IF(ISERROR(VLOOKUP($A$1188, 文字檔!K:L, 2, 0)),0,VLOOKUP($A$1188, 文字檔!K:L, 2, 0))</f>
        <v>-4860.0600000000004</v>
      </c>
      <c r="I1188" s="5">
        <f>IF(ISERROR(VLOOKUP($A$1188, 文字檔!M:N, 2, 0)),0,VLOOKUP($A$1188, 文字檔!M:N, 2, 0))</f>
        <v>0</v>
      </c>
      <c r="J1188" s="5">
        <f>IF(ISERROR(VLOOKUP($A$1188, 文字檔!O:P, 2, 0)),0,VLOOKUP($A$1188, 文字檔!O:P, 2, 0))</f>
        <v>0</v>
      </c>
      <c r="K1188">
        <f>IF(ISERROR(VLOOKUP($A$1188, 文字檔!Q:R, 2, 0)),0,VLOOKUP($A$1188, 文字檔!Q:R, 2, 0))</f>
        <v>0</v>
      </c>
      <c r="L1188">
        <f>IF(ISERROR(VLOOKUP($A$1188, 文字檔!S:T, 2, 0)),0,VLOOKUP($A$1188, 文字檔!S:T, 2, 0))</f>
        <v>0</v>
      </c>
      <c r="M1188">
        <f>IF(ISERROR(VLOOKUP($A$1188, 文字檔!U:V, 2, 0)),0,VLOOKUP($A$1188, 文字檔!U:V, 2, 0))</f>
        <v>15600</v>
      </c>
      <c r="N1188">
        <f>IF(ISERROR(VLOOKUP($A$1188, 文字檔!W:X, 2, 0)),0,VLOOKUP($A$1188, 文字檔!W:X, 2, 0))</f>
        <v>15600</v>
      </c>
      <c r="O1188">
        <f>IF(ISERROR(VLOOKUP($A$1188, 文字檔!Y:Z, 2, 0)),0,VLOOKUP($A$1188, 文字檔!Y:Z, 2, 0))</f>
        <v>-24000</v>
      </c>
      <c r="P1188">
        <f>IF(ISERROR(VLOOKUP($A$1188, 文字檔!AA:AB, 2, 0)),0,VLOOKUP($A$1188, 文字檔!AA:AB, 2, 0))</f>
        <v>0</v>
      </c>
    </row>
    <row r="1189" spans="1:16" ht="16.2">
      <c r="A1189" s="7">
        <v>44925</v>
      </c>
      <c r="B1189" s="5">
        <f>SUMPRODUCT($C$2:$P$2,$C$1189:$P$1189)</f>
        <v>-59879.360000000001</v>
      </c>
      <c r="C1189" s="5">
        <f>IF(ISERROR(VLOOKUP($A$1189, 文字檔!A:B, 2, 0)),0,VLOOKUP($A$1189, 文字檔!A:B, 2, 0))</f>
        <v>-16701.990000000002</v>
      </c>
      <c r="D1189" s="5">
        <f>IF(ISERROR(VLOOKUP($A$1189, 文字檔!C:D, 2, 0)),0,VLOOKUP($A$1189, 文字檔!C:D, 2, 0))</f>
        <v>0</v>
      </c>
      <c r="E1189" s="5">
        <f>IF(ISERROR(VLOOKUP($A$1189, 文字檔!E:F, 2, 0)),0,VLOOKUP($A$1189, 文字檔!E:F, 2, 0))</f>
        <v>0</v>
      </c>
      <c r="F1189" s="5">
        <f>IF(ISERROR(VLOOKUP($A$1189, 文字檔!G:H, 2, 0)),0,VLOOKUP($A$1189, 文字檔!G:H, 2, 0))</f>
        <v>0</v>
      </c>
      <c r="G1189" s="5">
        <f>IF(ISERROR(VLOOKUP($A$1189, 文字檔!I:J, 2, 0)),0,VLOOKUP($A$1189, 文字檔!I:J, 2, 0))</f>
        <v>0</v>
      </c>
      <c r="H1189" s="5">
        <f>IF(ISERROR(VLOOKUP($A$1189, 文字檔!K:L, 2, 0)),0,VLOOKUP($A$1189, 文字檔!K:L, 2, 0))</f>
        <v>26922.63</v>
      </c>
      <c r="I1189" s="5">
        <f>IF(ISERROR(VLOOKUP($A$1189, 文字檔!M:N, 2, 0)),0,VLOOKUP($A$1189, 文字檔!M:N, 2, 0))</f>
        <v>0</v>
      </c>
      <c r="J1189" s="5">
        <f>IF(ISERROR(VLOOKUP($A$1189, 文字檔!O:P, 2, 0)),0,VLOOKUP($A$1189, 文字檔!O:P, 2, 0))</f>
        <v>0</v>
      </c>
      <c r="K1189">
        <f>IF(ISERROR(VLOOKUP($A$1189, 文字檔!Q:R, 2, 0)),0,VLOOKUP($A$1189, 文字檔!Q:R, 2, 0))</f>
        <v>0</v>
      </c>
      <c r="L1189">
        <f>IF(ISERROR(VLOOKUP($A$1189, 文字檔!S:T, 2, 0)),0,VLOOKUP($A$1189, 文字檔!S:T, 2, 0))</f>
        <v>0</v>
      </c>
      <c r="M1189">
        <f>IF(ISERROR(VLOOKUP($A$1189, 文字檔!U:V, 2, 0)),0,VLOOKUP($A$1189, 文字檔!U:V, 2, 0))</f>
        <v>-41000</v>
      </c>
      <c r="N1189">
        <f>IF(ISERROR(VLOOKUP($A$1189, 文字檔!W:X, 2, 0)),0,VLOOKUP($A$1189, 文字檔!W:X, 2, 0))</f>
        <v>-31100</v>
      </c>
      <c r="O1189">
        <f>IF(ISERROR(VLOOKUP($A$1189, 文字檔!Y:Z, 2, 0)),0,VLOOKUP($A$1189, 文字檔!Y:Z, 2, 0))</f>
        <v>2000</v>
      </c>
      <c r="P1189">
        <f>IF(ISERROR(VLOOKUP($A$1189, 文字檔!AA:AB, 2, 0)),0,VLOOKUP($A$1189, 文字檔!AA:AB, 2, 0))</f>
        <v>0</v>
      </c>
    </row>
    <row r="1190" spans="1:16" ht="16.2">
      <c r="A1190" s="7">
        <v>44926</v>
      </c>
      <c r="B1190" s="5">
        <f>SUMPRODUCT($C$2:$P$2,$C$1190:$P$1190)</f>
        <v>0</v>
      </c>
      <c r="C1190" s="5">
        <f>IF(ISERROR(VLOOKUP($A$1190, 文字檔!A:B, 2, 0)),0,VLOOKUP($A$1190, 文字檔!A:B, 2, 0))</f>
        <v>0</v>
      </c>
      <c r="D1190" s="5">
        <f>IF(ISERROR(VLOOKUP($A$1190, 文字檔!C:D, 2, 0)),0,VLOOKUP($A$1190, 文字檔!C:D, 2, 0))</f>
        <v>0</v>
      </c>
      <c r="E1190" s="5">
        <f>IF(ISERROR(VLOOKUP($A$1190, 文字檔!E:F, 2, 0)),0,VLOOKUP($A$1190, 文字檔!E:F, 2, 0))</f>
        <v>0</v>
      </c>
      <c r="F1190" s="5">
        <f>IF(ISERROR(VLOOKUP($A$1190, 文字檔!G:H, 2, 0)),0,VLOOKUP($A$1190, 文字檔!G:H, 2, 0))</f>
        <v>0</v>
      </c>
      <c r="G1190" s="5">
        <f>IF(ISERROR(VLOOKUP($A$1190, 文字檔!I:J, 2, 0)),0,VLOOKUP($A$1190, 文字檔!I:J, 2, 0))</f>
        <v>0</v>
      </c>
      <c r="H1190" s="5">
        <f>IF(ISERROR(VLOOKUP($A$1190, 文字檔!K:L, 2, 0)),0,VLOOKUP($A$1190, 文字檔!K:L, 2, 0))</f>
        <v>0</v>
      </c>
      <c r="I1190" s="5">
        <f>IF(ISERROR(VLOOKUP($A$1190, 文字檔!M:N, 2, 0)),0,VLOOKUP($A$1190, 文字檔!M:N, 2, 0))</f>
        <v>0</v>
      </c>
      <c r="J1190" s="5">
        <f>IF(ISERROR(VLOOKUP($A$1190, 文字檔!O:P, 2, 0)),0,VLOOKUP($A$1190, 文字檔!O:P, 2, 0))</f>
        <v>0</v>
      </c>
      <c r="K1190">
        <f>IF(ISERROR(VLOOKUP($A$1190, 文字檔!Q:R, 2, 0)),0,VLOOKUP($A$1190, 文字檔!Q:R, 2, 0))</f>
        <v>0</v>
      </c>
      <c r="L1190">
        <f>IF(ISERROR(VLOOKUP($A$1190, 文字檔!S:T, 2, 0)),0,VLOOKUP($A$1190, 文字檔!S:T, 2, 0))</f>
        <v>0</v>
      </c>
      <c r="M1190">
        <f>IF(ISERROR(VLOOKUP($A$1190, 文字檔!U:V, 2, 0)),0,VLOOKUP($A$1190, 文字檔!U:V, 2, 0))</f>
        <v>0</v>
      </c>
      <c r="N1190">
        <f>IF(ISERROR(VLOOKUP($A$1190, 文字檔!W:X, 2, 0)),0,VLOOKUP($A$1190, 文字檔!W:X, 2, 0))</f>
        <v>0</v>
      </c>
      <c r="O1190">
        <f>IF(ISERROR(VLOOKUP($A$1190, 文字檔!Y:Z, 2, 0)),0,VLOOKUP($A$1190, 文字檔!Y:Z, 2, 0))</f>
        <v>0</v>
      </c>
      <c r="P1190">
        <f>IF(ISERROR(VLOOKUP($A$1190, 文字檔!AA:AB, 2, 0)),0,VLOOKUP($A$1190, 文字檔!AA:AB, 2, 0))</f>
        <v>0</v>
      </c>
    </row>
    <row r="1191" spans="1:16" ht="16.2">
      <c r="A1191" s="7">
        <v>44927</v>
      </c>
      <c r="B1191" s="5">
        <f>SUMPRODUCT($C$2:$P$2,$C$1191:$P$1191)</f>
        <v>0</v>
      </c>
      <c r="C1191" s="5">
        <f>IF(ISERROR(VLOOKUP($A$1191, 文字檔!A:B, 2, 0)),0,VLOOKUP($A$1191, 文字檔!A:B, 2, 0))</f>
        <v>0</v>
      </c>
      <c r="D1191" s="5">
        <f>IF(ISERROR(VLOOKUP($A$1191, 文字檔!C:D, 2, 0)),0,VLOOKUP($A$1191, 文字檔!C:D, 2, 0))</f>
        <v>0</v>
      </c>
      <c r="E1191" s="5">
        <f>IF(ISERROR(VLOOKUP($A$1191, 文字檔!E:F, 2, 0)),0,VLOOKUP($A$1191, 文字檔!E:F, 2, 0))</f>
        <v>0</v>
      </c>
      <c r="F1191" s="5">
        <f>IF(ISERROR(VLOOKUP($A$1191, 文字檔!G:H, 2, 0)),0,VLOOKUP($A$1191, 文字檔!G:H, 2, 0))</f>
        <v>0</v>
      </c>
      <c r="G1191" s="5">
        <f>IF(ISERROR(VLOOKUP($A$1191, 文字檔!I:J, 2, 0)),0,VLOOKUP($A$1191, 文字檔!I:J, 2, 0))</f>
        <v>0</v>
      </c>
      <c r="H1191" s="5">
        <f>IF(ISERROR(VLOOKUP($A$1191, 文字檔!K:L, 2, 0)),0,VLOOKUP($A$1191, 文字檔!K:L, 2, 0))</f>
        <v>0</v>
      </c>
      <c r="I1191" s="5">
        <f>IF(ISERROR(VLOOKUP($A$1191, 文字檔!M:N, 2, 0)),0,VLOOKUP($A$1191, 文字檔!M:N, 2, 0))</f>
        <v>0</v>
      </c>
      <c r="J1191" s="5">
        <f>IF(ISERROR(VLOOKUP($A$1191, 文字檔!O:P, 2, 0)),0,VLOOKUP($A$1191, 文字檔!O:P, 2, 0))</f>
        <v>0</v>
      </c>
      <c r="K1191">
        <f>IF(ISERROR(VLOOKUP($A$1191, 文字檔!Q:R, 2, 0)),0,VLOOKUP($A$1191, 文字檔!Q:R, 2, 0))</f>
        <v>0</v>
      </c>
      <c r="L1191">
        <f>IF(ISERROR(VLOOKUP($A$1191, 文字檔!S:T, 2, 0)),0,VLOOKUP($A$1191, 文字檔!S:T, 2, 0))</f>
        <v>0</v>
      </c>
      <c r="M1191">
        <f>IF(ISERROR(VLOOKUP($A$1191, 文字檔!U:V, 2, 0)),0,VLOOKUP($A$1191, 文字檔!U:V, 2, 0))</f>
        <v>0</v>
      </c>
      <c r="N1191">
        <f>IF(ISERROR(VLOOKUP($A$1191, 文字檔!W:X, 2, 0)),0,VLOOKUP($A$1191, 文字檔!W:X, 2, 0))</f>
        <v>0</v>
      </c>
      <c r="O1191">
        <f>IF(ISERROR(VLOOKUP($A$1191, 文字檔!Y:Z, 2, 0)),0,VLOOKUP($A$1191, 文字檔!Y:Z, 2, 0))</f>
        <v>0</v>
      </c>
      <c r="P1191">
        <f>IF(ISERROR(VLOOKUP($A$1191, 文字檔!AA:AB, 2, 0)),0,VLOOKUP($A$1191, 文字檔!AA:AB, 2, 0))</f>
        <v>0</v>
      </c>
    </row>
    <row r="1192" spans="1:16" ht="16.2">
      <c r="A1192" s="7">
        <v>44928</v>
      </c>
      <c r="B1192" s="5">
        <f>SUMPRODUCT($C$2:$P$2,$C$1192:$P$1192)</f>
        <v>0</v>
      </c>
      <c r="C1192" s="5">
        <f>IF(ISERROR(VLOOKUP($A$1192, 文字檔!A:B, 2, 0)),0,VLOOKUP($A$1192, 文字檔!A:B, 2, 0))</f>
        <v>0</v>
      </c>
      <c r="D1192" s="5">
        <f>IF(ISERROR(VLOOKUP($A$1192, 文字檔!C:D, 2, 0)),0,VLOOKUP($A$1192, 文字檔!C:D, 2, 0))</f>
        <v>0</v>
      </c>
      <c r="E1192" s="5">
        <f>IF(ISERROR(VLOOKUP($A$1192, 文字檔!E:F, 2, 0)),0,VLOOKUP($A$1192, 文字檔!E:F, 2, 0))</f>
        <v>0</v>
      </c>
      <c r="F1192" s="5">
        <f>IF(ISERROR(VLOOKUP($A$1192, 文字檔!G:H, 2, 0)),0,VLOOKUP($A$1192, 文字檔!G:H, 2, 0))</f>
        <v>0</v>
      </c>
      <c r="G1192" s="5">
        <f>IF(ISERROR(VLOOKUP($A$1192, 文字檔!I:J, 2, 0)),0,VLOOKUP($A$1192, 文字檔!I:J, 2, 0))</f>
        <v>0</v>
      </c>
      <c r="H1192" s="5">
        <f>IF(ISERROR(VLOOKUP($A$1192, 文字檔!K:L, 2, 0)),0,VLOOKUP($A$1192, 文字檔!K:L, 2, 0))</f>
        <v>0</v>
      </c>
      <c r="I1192" s="5">
        <f>IF(ISERROR(VLOOKUP($A$1192, 文字檔!M:N, 2, 0)),0,VLOOKUP($A$1192, 文字檔!M:N, 2, 0))</f>
        <v>0</v>
      </c>
      <c r="J1192" s="5">
        <f>IF(ISERROR(VLOOKUP($A$1192, 文字檔!O:P, 2, 0)),0,VLOOKUP($A$1192, 文字檔!O:P, 2, 0))</f>
        <v>0</v>
      </c>
      <c r="K1192">
        <f>IF(ISERROR(VLOOKUP($A$1192, 文字檔!Q:R, 2, 0)),0,VLOOKUP($A$1192, 文字檔!Q:R, 2, 0))</f>
        <v>0</v>
      </c>
      <c r="L1192">
        <f>IF(ISERROR(VLOOKUP($A$1192, 文字檔!S:T, 2, 0)),0,VLOOKUP($A$1192, 文字檔!S:T, 2, 0))</f>
        <v>0</v>
      </c>
      <c r="M1192">
        <f>IF(ISERROR(VLOOKUP($A$1192, 文字檔!U:V, 2, 0)),0,VLOOKUP($A$1192, 文字檔!U:V, 2, 0))</f>
        <v>0</v>
      </c>
      <c r="N1192">
        <f>IF(ISERROR(VLOOKUP($A$1192, 文字檔!W:X, 2, 0)),0,VLOOKUP($A$1192, 文字檔!W:X, 2, 0))</f>
        <v>0</v>
      </c>
      <c r="O1192">
        <f>IF(ISERROR(VLOOKUP($A$1192, 文字檔!Y:Z, 2, 0)),0,VLOOKUP($A$1192, 文字檔!Y:Z, 2, 0))</f>
        <v>0</v>
      </c>
      <c r="P1192">
        <f>IF(ISERROR(VLOOKUP($A$1192, 文字檔!AA:AB, 2, 0)),0,VLOOKUP($A$1192, 文字檔!AA:AB, 2, 0))</f>
        <v>0</v>
      </c>
    </row>
    <row r="1193" spans="1:16" ht="16.2">
      <c r="A1193" s="7">
        <v>44929</v>
      </c>
      <c r="B1193" s="5">
        <f>SUMPRODUCT($C$2:$P$2,$C$1193:$P$1193)</f>
        <v>47773.520000000004</v>
      </c>
      <c r="C1193" s="5">
        <f>IF(ISERROR(VLOOKUP($A$1193, 文字檔!A:B, 2, 0)),0,VLOOKUP($A$1193, 文字檔!A:B, 2, 0))</f>
        <v>39315.050000000003</v>
      </c>
      <c r="D1193" s="5">
        <f>IF(ISERROR(VLOOKUP($A$1193, 文字檔!C:D, 2, 0)),0,VLOOKUP($A$1193, 文字檔!C:D, 2, 0))</f>
        <v>0</v>
      </c>
      <c r="E1193" s="5">
        <f>IF(ISERROR(VLOOKUP($A$1193, 文字檔!E:F, 2, 0)),0,VLOOKUP($A$1193, 文字檔!E:F, 2, 0))</f>
        <v>0</v>
      </c>
      <c r="F1193" s="5">
        <f>IF(ISERROR(VLOOKUP($A$1193, 文字檔!G:H, 2, 0)),0,VLOOKUP($A$1193, 文字檔!G:H, 2, 0))</f>
        <v>0</v>
      </c>
      <c r="G1193" s="5">
        <f>IF(ISERROR(VLOOKUP($A$1193, 文字檔!I:J, 2, 0)),0,VLOOKUP($A$1193, 文字檔!I:J, 2, 0))</f>
        <v>-21200</v>
      </c>
      <c r="H1193" s="5">
        <f>IF(ISERROR(VLOOKUP($A$1193, 文字檔!K:L, 2, 0)),0,VLOOKUP($A$1193, 文字檔!K:L, 2, 0))</f>
        <v>558.47</v>
      </c>
      <c r="I1193" s="5">
        <f>IF(ISERROR(VLOOKUP($A$1193, 文字檔!M:N, 2, 0)),0,VLOOKUP($A$1193, 文字檔!M:N, 2, 0))</f>
        <v>0</v>
      </c>
      <c r="J1193" s="5">
        <f>IF(ISERROR(VLOOKUP($A$1193, 文字檔!O:P, 2, 0)),0,VLOOKUP($A$1193, 文字檔!O:P, 2, 0))</f>
        <v>0</v>
      </c>
      <c r="K1193">
        <f>IF(ISERROR(VLOOKUP($A$1193, 文字檔!Q:R, 2, 0)),0,VLOOKUP($A$1193, 文字檔!Q:R, 2, 0))</f>
        <v>0</v>
      </c>
      <c r="L1193">
        <f>IF(ISERROR(VLOOKUP($A$1193, 文字檔!S:T, 2, 0)),0,VLOOKUP($A$1193, 文字檔!S:T, 2, 0))</f>
        <v>0</v>
      </c>
      <c r="M1193">
        <f>IF(ISERROR(VLOOKUP($A$1193, 文字檔!U:V, 2, 0)),0,VLOOKUP($A$1193, 文字檔!U:V, 2, 0))</f>
        <v>19200</v>
      </c>
      <c r="N1193">
        <f>IF(ISERROR(VLOOKUP($A$1193, 文字檔!W:X, 2, 0)),0,VLOOKUP($A$1193, 文字檔!W:X, 2, 0))</f>
        <v>0</v>
      </c>
      <c r="O1193">
        <f>IF(ISERROR(VLOOKUP($A$1193, 文字檔!Y:Z, 2, 0)),0,VLOOKUP($A$1193, 文字檔!Y:Z, 2, 0))</f>
        <v>9900</v>
      </c>
      <c r="P1193">
        <f>IF(ISERROR(VLOOKUP($A$1193, 文字檔!AA:AB, 2, 0)),0,VLOOKUP($A$1193, 文字檔!AA:AB, 2, 0))</f>
        <v>0</v>
      </c>
    </row>
    <row r="1194" spans="1:16" ht="16.2">
      <c r="A1194" s="7">
        <v>44930</v>
      </c>
      <c r="B1194" s="5">
        <f>SUMPRODUCT($C$2:$P$2,$C$1194:$P$1194)</f>
        <v>-67800</v>
      </c>
      <c r="C1194" s="5">
        <f>IF(ISERROR(VLOOKUP($A$1194, 文字檔!A:B, 2, 0)),0,VLOOKUP($A$1194, 文字檔!A:B, 2, 0))</f>
        <v>0</v>
      </c>
      <c r="D1194" s="5">
        <f>IF(ISERROR(VLOOKUP($A$1194, 文字檔!C:D, 2, 0)),0,VLOOKUP($A$1194, 文字檔!C:D, 2, 0))</f>
        <v>-11700</v>
      </c>
      <c r="E1194" s="5">
        <f>IF(ISERROR(VLOOKUP($A$1194, 文字檔!E:F, 2, 0)),0,VLOOKUP($A$1194, 文字檔!E:F, 2, 0))</f>
        <v>0</v>
      </c>
      <c r="F1194" s="5">
        <f>IF(ISERROR(VLOOKUP($A$1194, 文字檔!G:H, 2, 0)),0,VLOOKUP($A$1194, 文字檔!G:H, 2, 0))</f>
        <v>0</v>
      </c>
      <c r="G1194" s="5">
        <f>IF(ISERROR(VLOOKUP($A$1194, 文字檔!I:J, 2, 0)),0,VLOOKUP($A$1194, 文字檔!I:J, 2, 0))</f>
        <v>0</v>
      </c>
      <c r="H1194" s="5">
        <f>IF(ISERROR(VLOOKUP($A$1194, 文字檔!K:L, 2, 0)),0,VLOOKUP($A$1194, 文字檔!K:L, 2, 0))</f>
        <v>0</v>
      </c>
      <c r="I1194" s="5">
        <f>IF(ISERROR(VLOOKUP($A$1194, 文字檔!M:N, 2, 0)),0,VLOOKUP($A$1194, 文字檔!M:N, 2, 0))</f>
        <v>0</v>
      </c>
      <c r="J1194" s="5">
        <f>IF(ISERROR(VLOOKUP($A$1194, 文字檔!O:P, 2, 0)),0,VLOOKUP($A$1194, 文字檔!O:P, 2, 0))</f>
        <v>0</v>
      </c>
      <c r="K1194">
        <f>IF(ISERROR(VLOOKUP($A$1194, 文字檔!Q:R, 2, 0)),0,VLOOKUP($A$1194, 文字檔!Q:R, 2, 0))</f>
        <v>-8900</v>
      </c>
      <c r="L1194">
        <f>IF(ISERROR(VLOOKUP($A$1194, 文字檔!S:T, 2, 0)),0,VLOOKUP($A$1194, 文字檔!S:T, 2, 0))</f>
        <v>0</v>
      </c>
      <c r="M1194">
        <f>IF(ISERROR(VLOOKUP($A$1194, 文字檔!U:V, 2, 0)),0,VLOOKUP($A$1194, 文字檔!U:V, 2, 0))</f>
        <v>-4400</v>
      </c>
      <c r="N1194">
        <f>IF(ISERROR(VLOOKUP($A$1194, 文字檔!W:X, 2, 0)),0,VLOOKUP($A$1194, 文字檔!W:X, 2, 0))</f>
        <v>-16600</v>
      </c>
      <c r="O1194">
        <f>IF(ISERROR(VLOOKUP($A$1194, 文字檔!Y:Z, 2, 0)),0,VLOOKUP($A$1194, 文字檔!Y:Z, 2, 0))</f>
        <v>-26200</v>
      </c>
      <c r="P1194">
        <f>IF(ISERROR(VLOOKUP($A$1194, 文字檔!AA:AB, 2, 0)),0,VLOOKUP($A$1194, 文字檔!AA:AB, 2, 0))</f>
        <v>0</v>
      </c>
    </row>
    <row r="1195" spans="1:16" ht="16.2">
      <c r="A1195" s="7">
        <v>44931</v>
      </c>
      <c r="B1195" s="5">
        <f>SUMPRODUCT($C$2:$P$2,$C$1195:$P$1195)</f>
        <v>49125.850000000006</v>
      </c>
      <c r="C1195" s="5">
        <f>IF(ISERROR(VLOOKUP($A$1195, 文字檔!A:B, 2, 0)),0,VLOOKUP($A$1195, 文字檔!A:B, 2, 0))</f>
        <v>9942.2999999999993</v>
      </c>
      <c r="D1195" s="5">
        <f>IF(ISERROR(VLOOKUP($A$1195, 文字檔!C:D, 2, 0)),0,VLOOKUP($A$1195, 文字檔!C:D, 2, 0))</f>
        <v>16200</v>
      </c>
      <c r="E1195" s="5">
        <f>IF(ISERROR(VLOOKUP($A$1195, 文字檔!E:F, 2, 0)),0,VLOOKUP($A$1195, 文字檔!E:F, 2, 0))</f>
        <v>0</v>
      </c>
      <c r="F1195" s="5">
        <f>IF(ISERROR(VLOOKUP($A$1195, 文字檔!G:H, 2, 0)),0,VLOOKUP($A$1195, 文字檔!G:H, 2, 0))</f>
        <v>0</v>
      </c>
      <c r="G1195" s="5">
        <f>IF(ISERROR(VLOOKUP($A$1195, 文字檔!I:J, 2, 0)),0,VLOOKUP($A$1195, 文字檔!I:J, 2, 0))</f>
        <v>200</v>
      </c>
      <c r="H1195" s="5">
        <f>IF(ISERROR(VLOOKUP($A$1195, 文字檔!K:L, 2, 0)),0,VLOOKUP($A$1195, 文字檔!K:L, 2, 0))</f>
        <v>-7659.5</v>
      </c>
      <c r="I1195" s="5">
        <f>IF(ISERROR(VLOOKUP($A$1195, 文字檔!M:N, 2, 0)),0,VLOOKUP($A$1195, 文字檔!M:N, 2, 0))</f>
        <v>0</v>
      </c>
      <c r="J1195" s="5">
        <f>IF(ISERROR(VLOOKUP($A$1195, 文字檔!O:P, 2, 0)),0,VLOOKUP($A$1195, 文字檔!O:P, 2, 0))</f>
        <v>0</v>
      </c>
      <c r="K1195">
        <f>IF(ISERROR(VLOOKUP($A$1195, 文字檔!Q:R, 2, 0)),0,VLOOKUP($A$1195, 文字檔!Q:R, 2, 0))</f>
        <v>16200</v>
      </c>
      <c r="L1195">
        <f>IF(ISERROR(VLOOKUP($A$1195, 文字檔!S:T, 2, 0)),0,VLOOKUP($A$1195, 文字檔!S:T, 2, 0))</f>
        <v>1743.05</v>
      </c>
      <c r="M1195">
        <f>IF(ISERROR(VLOOKUP($A$1195, 文字檔!U:V, 2, 0)),0,VLOOKUP($A$1195, 文字檔!U:V, 2, 0))</f>
        <v>16200</v>
      </c>
      <c r="N1195">
        <f>IF(ISERROR(VLOOKUP($A$1195, 文字檔!W:X, 2, 0)),0,VLOOKUP($A$1195, 文字檔!W:X, 2, 0))</f>
        <v>-8600</v>
      </c>
      <c r="O1195">
        <f>IF(ISERROR(VLOOKUP($A$1195, 文字檔!Y:Z, 2, 0)),0,VLOOKUP($A$1195, 文字檔!Y:Z, 2, 0))</f>
        <v>4900</v>
      </c>
      <c r="P1195">
        <f>IF(ISERROR(VLOOKUP($A$1195, 文字檔!AA:AB, 2, 0)),0,VLOOKUP($A$1195, 文字檔!AA:AB, 2, 0))</f>
        <v>0</v>
      </c>
    </row>
    <row r="1196" spans="1:16" ht="16.2">
      <c r="A1196" s="7">
        <v>44932</v>
      </c>
      <c r="B1196" s="5">
        <f>SUMPRODUCT($C$2:$P$2,$C$1196:$P$1196)</f>
        <v>85800</v>
      </c>
      <c r="C1196" s="5">
        <f>IF(ISERROR(VLOOKUP($A$1196, 文字檔!A:B, 2, 0)),0,VLOOKUP($A$1196, 文字檔!A:B, 2, 0))</f>
        <v>0</v>
      </c>
      <c r="D1196" s="5">
        <f>IF(ISERROR(VLOOKUP($A$1196, 文字檔!C:D, 2, 0)),0,VLOOKUP($A$1196, 文字檔!C:D, 2, 0))</f>
        <v>15000</v>
      </c>
      <c r="E1196" s="5">
        <f>IF(ISERROR(VLOOKUP($A$1196, 文字檔!E:F, 2, 0)),0,VLOOKUP($A$1196, 文字檔!E:F, 2, 0))</f>
        <v>0</v>
      </c>
      <c r="F1196" s="5">
        <f>IF(ISERROR(VLOOKUP($A$1196, 文字檔!G:H, 2, 0)),0,VLOOKUP($A$1196, 文字檔!G:H, 2, 0))</f>
        <v>0</v>
      </c>
      <c r="G1196" s="5">
        <f>IF(ISERROR(VLOOKUP($A$1196, 文字檔!I:J, 2, 0)),0,VLOOKUP($A$1196, 文字檔!I:J, 2, 0))</f>
        <v>0</v>
      </c>
      <c r="H1196" s="5">
        <f>IF(ISERROR(VLOOKUP($A$1196, 文字檔!K:L, 2, 0)),0,VLOOKUP($A$1196, 文字檔!K:L, 2, 0))</f>
        <v>0</v>
      </c>
      <c r="I1196" s="5">
        <f>IF(ISERROR(VLOOKUP($A$1196, 文字檔!M:N, 2, 0)),0,VLOOKUP($A$1196, 文字檔!M:N, 2, 0))</f>
        <v>5700</v>
      </c>
      <c r="J1196" s="5">
        <f>IF(ISERROR(VLOOKUP($A$1196, 文字檔!O:P, 2, 0)),0,VLOOKUP($A$1196, 文字檔!O:P, 2, 0))</f>
        <v>0</v>
      </c>
      <c r="K1196">
        <f>IF(ISERROR(VLOOKUP($A$1196, 文字檔!Q:R, 2, 0)),0,VLOOKUP($A$1196, 文字檔!Q:R, 2, 0))</f>
        <v>15000</v>
      </c>
      <c r="L1196">
        <f>IF(ISERROR(VLOOKUP($A$1196, 文字檔!S:T, 2, 0)),0,VLOOKUP($A$1196, 文字檔!S:T, 2, 0))</f>
        <v>0</v>
      </c>
      <c r="M1196">
        <f>IF(ISERROR(VLOOKUP($A$1196, 文字檔!U:V, 2, 0)),0,VLOOKUP($A$1196, 文字檔!U:V, 2, 0))</f>
        <v>15000</v>
      </c>
      <c r="N1196">
        <f>IF(ISERROR(VLOOKUP($A$1196, 文字檔!W:X, 2, 0)),0,VLOOKUP($A$1196, 文字檔!W:X, 2, 0))</f>
        <v>20100</v>
      </c>
      <c r="O1196">
        <f>IF(ISERROR(VLOOKUP($A$1196, 文字檔!Y:Z, 2, 0)),0,VLOOKUP($A$1196, 文字檔!Y:Z, 2, 0))</f>
        <v>15000</v>
      </c>
      <c r="P1196">
        <f>IF(ISERROR(VLOOKUP($A$1196, 文字檔!AA:AB, 2, 0)),0,VLOOKUP($A$1196, 文字檔!AA:AB, 2, 0))</f>
        <v>0</v>
      </c>
    </row>
    <row r="1197" spans="1:16" ht="16.2">
      <c r="A1197" s="7">
        <v>44933</v>
      </c>
      <c r="B1197" s="5">
        <f>SUMPRODUCT($C$2:$P$2,$C$1197:$P$1197)</f>
        <v>0</v>
      </c>
      <c r="C1197" s="5">
        <f>IF(ISERROR(VLOOKUP($A$1197, 文字檔!A:B, 2, 0)),0,VLOOKUP($A$1197, 文字檔!A:B, 2, 0))</f>
        <v>0</v>
      </c>
      <c r="D1197" s="5">
        <f>IF(ISERROR(VLOOKUP($A$1197, 文字檔!C:D, 2, 0)),0,VLOOKUP($A$1197, 文字檔!C:D, 2, 0))</f>
        <v>0</v>
      </c>
      <c r="E1197" s="5">
        <f>IF(ISERROR(VLOOKUP($A$1197, 文字檔!E:F, 2, 0)),0,VLOOKUP($A$1197, 文字檔!E:F, 2, 0))</f>
        <v>0</v>
      </c>
      <c r="F1197" s="5">
        <f>IF(ISERROR(VLOOKUP($A$1197, 文字檔!G:H, 2, 0)),0,VLOOKUP($A$1197, 文字檔!G:H, 2, 0))</f>
        <v>0</v>
      </c>
      <c r="G1197" s="5">
        <f>IF(ISERROR(VLOOKUP($A$1197, 文字檔!I:J, 2, 0)),0,VLOOKUP($A$1197, 文字檔!I:J, 2, 0))</f>
        <v>0</v>
      </c>
      <c r="H1197" s="5">
        <f>IF(ISERROR(VLOOKUP($A$1197, 文字檔!K:L, 2, 0)),0,VLOOKUP($A$1197, 文字檔!K:L, 2, 0))</f>
        <v>0</v>
      </c>
      <c r="I1197" s="5">
        <f>IF(ISERROR(VLOOKUP($A$1197, 文字檔!M:N, 2, 0)),0,VLOOKUP($A$1197, 文字檔!M:N, 2, 0))</f>
        <v>0</v>
      </c>
      <c r="J1197" s="5">
        <f>IF(ISERROR(VLOOKUP($A$1197, 文字檔!O:P, 2, 0)),0,VLOOKUP($A$1197, 文字檔!O:P, 2, 0))</f>
        <v>0</v>
      </c>
      <c r="K1197">
        <f>IF(ISERROR(VLOOKUP($A$1197, 文字檔!Q:R, 2, 0)),0,VLOOKUP($A$1197, 文字檔!Q:R, 2, 0))</f>
        <v>0</v>
      </c>
      <c r="L1197">
        <f>IF(ISERROR(VLOOKUP($A$1197, 文字檔!S:T, 2, 0)),0,VLOOKUP($A$1197, 文字檔!S:T, 2, 0))</f>
        <v>0</v>
      </c>
      <c r="M1197">
        <f>IF(ISERROR(VLOOKUP($A$1197, 文字檔!U:V, 2, 0)),0,VLOOKUP($A$1197, 文字檔!U:V, 2, 0))</f>
        <v>0</v>
      </c>
      <c r="N1197">
        <f>IF(ISERROR(VLOOKUP($A$1197, 文字檔!W:X, 2, 0)),0,VLOOKUP($A$1197, 文字檔!W:X, 2, 0))</f>
        <v>0</v>
      </c>
      <c r="O1197">
        <f>IF(ISERROR(VLOOKUP($A$1197, 文字檔!Y:Z, 2, 0)),0,VLOOKUP($A$1197, 文字檔!Y:Z, 2, 0))</f>
        <v>0</v>
      </c>
      <c r="P1197">
        <f>IF(ISERROR(VLOOKUP($A$1197, 文字檔!AA:AB, 2, 0)),0,VLOOKUP($A$1197, 文字檔!AA:AB, 2, 0))</f>
        <v>0</v>
      </c>
    </row>
    <row r="1198" spans="1:16" ht="16.2">
      <c r="A1198" s="7">
        <v>44934</v>
      </c>
      <c r="B1198" s="5">
        <f>SUMPRODUCT($C$2:$P$2,$C$1198:$P$1198)</f>
        <v>0</v>
      </c>
      <c r="C1198" s="5">
        <f>IF(ISERROR(VLOOKUP($A$1198, 文字檔!A:B, 2, 0)),0,VLOOKUP($A$1198, 文字檔!A:B, 2, 0))</f>
        <v>0</v>
      </c>
      <c r="D1198" s="5">
        <f>IF(ISERROR(VLOOKUP($A$1198, 文字檔!C:D, 2, 0)),0,VLOOKUP($A$1198, 文字檔!C:D, 2, 0))</f>
        <v>0</v>
      </c>
      <c r="E1198" s="5">
        <f>IF(ISERROR(VLOOKUP($A$1198, 文字檔!E:F, 2, 0)),0,VLOOKUP($A$1198, 文字檔!E:F, 2, 0))</f>
        <v>0</v>
      </c>
      <c r="F1198" s="5">
        <f>IF(ISERROR(VLOOKUP($A$1198, 文字檔!G:H, 2, 0)),0,VLOOKUP($A$1198, 文字檔!G:H, 2, 0))</f>
        <v>0</v>
      </c>
      <c r="G1198" s="5">
        <f>IF(ISERROR(VLOOKUP($A$1198, 文字檔!I:J, 2, 0)),0,VLOOKUP($A$1198, 文字檔!I:J, 2, 0))</f>
        <v>0</v>
      </c>
      <c r="H1198" s="5">
        <f>IF(ISERROR(VLOOKUP($A$1198, 文字檔!K:L, 2, 0)),0,VLOOKUP($A$1198, 文字檔!K:L, 2, 0))</f>
        <v>0</v>
      </c>
      <c r="I1198" s="5">
        <f>IF(ISERROR(VLOOKUP($A$1198, 文字檔!M:N, 2, 0)),0,VLOOKUP($A$1198, 文字檔!M:N, 2, 0))</f>
        <v>0</v>
      </c>
      <c r="J1198" s="5">
        <f>IF(ISERROR(VLOOKUP($A$1198, 文字檔!O:P, 2, 0)),0,VLOOKUP($A$1198, 文字檔!O:P, 2, 0))</f>
        <v>0</v>
      </c>
      <c r="K1198">
        <f>IF(ISERROR(VLOOKUP($A$1198, 文字檔!Q:R, 2, 0)),0,VLOOKUP($A$1198, 文字檔!Q:R, 2, 0))</f>
        <v>0</v>
      </c>
      <c r="L1198">
        <f>IF(ISERROR(VLOOKUP($A$1198, 文字檔!S:T, 2, 0)),0,VLOOKUP($A$1198, 文字檔!S:T, 2, 0))</f>
        <v>0</v>
      </c>
      <c r="M1198">
        <f>IF(ISERROR(VLOOKUP($A$1198, 文字檔!U:V, 2, 0)),0,VLOOKUP($A$1198, 文字檔!U:V, 2, 0))</f>
        <v>0</v>
      </c>
      <c r="N1198">
        <f>IF(ISERROR(VLOOKUP($A$1198, 文字檔!W:X, 2, 0)),0,VLOOKUP($A$1198, 文字檔!W:X, 2, 0))</f>
        <v>0</v>
      </c>
      <c r="O1198">
        <f>IF(ISERROR(VLOOKUP($A$1198, 文字檔!Y:Z, 2, 0)),0,VLOOKUP($A$1198, 文字檔!Y:Z, 2, 0))</f>
        <v>0</v>
      </c>
      <c r="P1198">
        <f>IF(ISERROR(VLOOKUP($A$1198, 文字檔!AA:AB, 2, 0)),0,VLOOKUP($A$1198, 文字檔!AA:AB, 2, 0))</f>
        <v>0</v>
      </c>
    </row>
    <row r="1199" spans="1:16" ht="16.2">
      <c r="A1199" s="7">
        <v>44935</v>
      </c>
      <c r="B1199" s="5">
        <f>SUMPRODUCT($C$2:$P$2,$C$1199:$P$1199)</f>
        <v>469267.5</v>
      </c>
      <c r="C1199" s="5">
        <f>IF(ISERROR(VLOOKUP($A$1199, 文字檔!A:B, 2, 0)),0,VLOOKUP($A$1199, 文字檔!A:B, 2, 0))</f>
        <v>20043.29</v>
      </c>
      <c r="D1199" s="5">
        <f>IF(ISERROR(VLOOKUP($A$1199, 文字檔!C:D, 2, 0)),0,VLOOKUP($A$1199, 文字檔!C:D, 2, 0))</f>
        <v>12700</v>
      </c>
      <c r="E1199" s="5">
        <f>IF(ISERROR(VLOOKUP($A$1199, 文字檔!E:F, 2, 0)),0,VLOOKUP($A$1199, 文字檔!E:F, 2, 0))</f>
        <v>0</v>
      </c>
      <c r="F1199" s="5">
        <f>IF(ISERROR(VLOOKUP($A$1199, 文字檔!G:H, 2, 0)),0,VLOOKUP($A$1199, 文字檔!G:H, 2, 0))</f>
        <v>0</v>
      </c>
      <c r="G1199" s="5">
        <f>IF(ISERROR(VLOOKUP($A$1199, 文字檔!I:J, 2, 0)),0,VLOOKUP($A$1199, 文字檔!I:J, 2, 0))</f>
        <v>59300</v>
      </c>
      <c r="H1199" s="5">
        <f>IF(ISERROR(VLOOKUP($A$1199, 文字檔!K:L, 2, 0)),0,VLOOKUP($A$1199, 文字檔!K:L, 2, 0))</f>
        <v>-5475.79</v>
      </c>
      <c r="I1199" s="5">
        <f>IF(ISERROR(VLOOKUP($A$1199, 文字檔!M:N, 2, 0)),0,VLOOKUP($A$1199, 文字檔!M:N, 2, 0))</f>
        <v>81000</v>
      </c>
      <c r="J1199" s="5">
        <f>IF(ISERROR(VLOOKUP($A$1199, 文字檔!O:P, 2, 0)),0,VLOOKUP($A$1199, 文字檔!O:P, 2, 0))</f>
        <v>0</v>
      </c>
      <c r="K1199">
        <f>IF(ISERROR(VLOOKUP($A$1199, 文字檔!Q:R, 2, 0)),0,VLOOKUP($A$1199, 文字檔!Q:R, 2, 0))</f>
        <v>81000</v>
      </c>
      <c r="L1199">
        <f>IF(ISERROR(VLOOKUP($A$1199, 文字檔!S:T, 2, 0)),0,VLOOKUP($A$1199, 文字檔!S:T, 2, 0))</f>
        <v>0</v>
      </c>
      <c r="M1199">
        <f>IF(ISERROR(VLOOKUP($A$1199, 文字檔!U:V, 2, 0)),0,VLOOKUP($A$1199, 文字檔!U:V, 2, 0))</f>
        <v>81000</v>
      </c>
      <c r="N1199">
        <f>IF(ISERROR(VLOOKUP($A$1199, 文字檔!W:X, 2, 0)),0,VLOOKUP($A$1199, 文字檔!W:X, 2, 0))</f>
        <v>81000</v>
      </c>
      <c r="O1199">
        <f>IF(ISERROR(VLOOKUP($A$1199, 文字檔!Y:Z, 2, 0)),0,VLOOKUP($A$1199, 文字檔!Y:Z, 2, 0))</f>
        <v>36800</v>
      </c>
      <c r="P1199">
        <f>IF(ISERROR(VLOOKUP($A$1199, 文字檔!AA:AB, 2, 0)),0,VLOOKUP($A$1199, 文字檔!AA:AB, 2, 0))</f>
        <v>21900</v>
      </c>
    </row>
    <row r="1200" spans="1:16" ht="16.2">
      <c r="A1200" s="7">
        <v>44936</v>
      </c>
      <c r="B1200" s="5">
        <f>SUMPRODUCT($C$2:$P$2,$C$1200:$P$1200)</f>
        <v>15312.9</v>
      </c>
      <c r="C1200" s="5">
        <f>IF(ISERROR(VLOOKUP($A$1200, 文字檔!A:B, 2, 0)),0,VLOOKUP($A$1200, 文字檔!A:B, 2, 0))</f>
        <v>0</v>
      </c>
      <c r="D1200" s="5">
        <f>IF(ISERROR(VLOOKUP($A$1200, 文字檔!C:D, 2, 0)),0,VLOOKUP($A$1200, 文字檔!C:D, 2, 0))</f>
        <v>0</v>
      </c>
      <c r="E1200" s="5">
        <f>IF(ISERROR(VLOOKUP($A$1200, 文字檔!E:F, 2, 0)),0,VLOOKUP($A$1200, 文字檔!E:F, 2, 0))</f>
        <v>0</v>
      </c>
      <c r="F1200" s="5">
        <f>IF(ISERROR(VLOOKUP($A$1200, 文字檔!G:H, 2, 0)),0,VLOOKUP($A$1200, 文字檔!G:H, 2, 0))</f>
        <v>0</v>
      </c>
      <c r="G1200" s="5">
        <f>IF(ISERROR(VLOOKUP($A$1200, 文字檔!I:J, 2, 0)),0,VLOOKUP($A$1200, 文字檔!I:J, 2, 0))</f>
        <v>4100</v>
      </c>
      <c r="H1200" s="5">
        <f>IF(ISERROR(VLOOKUP($A$1200, 文字檔!K:L, 2, 0)),0,VLOOKUP($A$1200, 文字檔!K:L, 2, 0))</f>
        <v>0</v>
      </c>
      <c r="I1200" s="5">
        <f>IF(ISERROR(VLOOKUP($A$1200, 文字檔!M:N, 2, 0)),0,VLOOKUP($A$1200, 文字檔!M:N, 2, 0))</f>
        <v>3100</v>
      </c>
      <c r="J1200" s="5">
        <f>IF(ISERROR(VLOOKUP($A$1200, 文字檔!O:P, 2, 0)),0,VLOOKUP($A$1200, 文字檔!O:P, 2, 0))</f>
        <v>0</v>
      </c>
      <c r="K1200">
        <f>IF(ISERROR(VLOOKUP($A$1200, 文字檔!Q:R, 2, 0)),0,VLOOKUP($A$1200, 文字檔!Q:R, 2, 0))</f>
        <v>-6500</v>
      </c>
      <c r="L1200">
        <f>IF(ISERROR(VLOOKUP($A$1200, 文字檔!S:T, 2, 0)),0,VLOOKUP($A$1200, 文字檔!S:T, 2, 0))</f>
        <v>-10887.1</v>
      </c>
      <c r="M1200">
        <f>IF(ISERROR(VLOOKUP($A$1200, 文字檔!U:V, 2, 0)),0,VLOOKUP($A$1200, 文字檔!U:V, 2, 0))</f>
        <v>7800</v>
      </c>
      <c r="N1200">
        <f>IF(ISERROR(VLOOKUP($A$1200, 文字檔!W:X, 2, 0)),0,VLOOKUP($A$1200, 文字檔!W:X, 2, 0))</f>
        <v>7800</v>
      </c>
      <c r="O1200">
        <f>IF(ISERROR(VLOOKUP($A$1200, 文字檔!Y:Z, 2, 0)),0,VLOOKUP($A$1200, 文字檔!Y:Z, 2, 0))</f>
        <v>2100</v>
      </c>
      <c r="P1200">
        <f>IF(ISERROR(VLOOKUP($A$1200, 文字檔!AA:AB, 2, 0)),0,VLOOKUP($A$1200, 文字檔!AA:AB, 2, 0))</f>
        <v>7800</v>
      </c>
    </row>
    <row r="1201" spans="1:16" ht="16.2">
      <c r="A1201" s="7">
        <v>44937</v>
      </c>
      <c r="B1201" s="5">
        <f>SUMPRODUCT($C$2:$P$2,$C$1201:$P$1201)</f>
        <v>-19789.95</v>
      </c>
      <c r="C1201" s="5">
        <f>IF(ISERROR(VLOOKUP($A$1201, 文字檔!A:B, 2, 0)),0,VLOOKUP($A$1201, 文字檔!A:B, 2, 0))</f>
        <v>0</v>
      </c>
      <c r="D1201" s="5">
        <f>IF(ISERROR(VLOOKUP($A$1201, 文字檔!C:D, 2, 0)),0,VLOOKUP($A$1201, 文字檔!C:D, 2, 0))</f>
        <v>0</v>
      </c>
      <c r="E1201" s="5">
        <f>IF(ISERROR(VLOOKUP($A$1201, 文字檔!E:F, 2, 0)),0,VLOOKUP($A$1201, 文字檔!E:F, 2, 0))</f>
        <v>0</v>
      </c>
      <c r="F1201" s="5">
        <f>IF(ISERROR(VLOOKUP($A$1201, 文字檔!G:H, 2, 0)),0,VLOOKUP($A$1201, 文字檔!G:H, 2, 0))</f>
        <v>0</v>
      </c>
      <c r="G1201" s="5">
        <f>IF(ISERROR(VLOOKUP($A$1201, 文字檔!I:J, 2, 0)),0,VLOOKUP($A$1201, 文字檔!I:J, 2, 0))</f>
        <v>0</v>
      </c>
      <c r="H1201" s="5">
        <f>IF(ISERROR(VLOOKUP($A$1201, 文字檔!K:L, 2, 0)),0,VLOOKUP($A$1201, 文字檔!K:L, 2, 0))</f>
        <v>3310.05</v>
      </c>
      <c r="I1201" s="5">
        <f>IF(ISERROR(VLOOKUP($A$1201, 文字檔!M:N, 2, 0)),0,VLOOKUP($A$1201, 文字檔!M:N, 2, 0))</f>
        <v>0</v>
      </c>
      <c r="J1201" s="5">
        <f>IF(ISERROR(VLOOKUP($A$1201, 文字檔!O:P, 2, 0)),0,VLOOKUP($A$1201, 文字檔!O:P, 2, 0))</f>
        <v>0</v>
      </c>
      <c r="K1201">
        <f>IF(ISERROR(VLOOKUP($A$1201, 文字檔!Q:R, 2, 0)),0,VLOOKUP($A$1201, 文字檔!Q:R, 2, 0))</f>
        <v>0</v>
      </c>
      <c r="L1201">
        <f>IF(ISERROR(VLOOKUP($A$1201, 文字檔!S:T, 2, 0)),0,VLOOKUP($A$1201, 文字檔!S:T, 2, 0))</f>
        <v>0</v>
      </c>
      <c r="M1201">
        <f>IF(ISERROR(VLOOKUP($A$1201, 文字檔!U:V, 2, 0)),0,VLOOKUP($A$1201, 文字檔!U:V, 2, 0))</f>
        <v>-3200</v>
      </c>
      <c r="N1201">
        <f>IF(ISERROR(VLOOKUP($A$1201, 文字檔!W:X, 2, 0)),0,VLOOKUP($A$1201, 文字檔!W:X, 2, 0))</f>
        <v>-3200</v>
      </c>
      <c r="O1201">
        <f>IF(ISERROR(VLOOKUP($A$1201, 文字檔!Y:Z, 2, 0)),0,VLOOKUP($A$1201, 文字檔!Y:Z, 2, 0))</f>
        <v>-13500</v>
      </c>
      <c r="P1201">
        <f>IF(ISERROR(VLOOKUP($A$1201, 文字檔!AA:AB, 2, 0)),0,VLOOKUP($A$1201, 文字檔!AA:AB, 2, 0))</f>
        <v>-3200</v>
      </c>
    </row>
    <row r="1202" spans="1:16" ht="16.2">
      <c r="A1202" s="7">
        <v>44938</v>
      </c>
      <c r="B1202" s="5">
        <f>SUMPRODUCT($C$2:$P$2,$C$1202:$P$1202)</f>
        <v>-19185.870000000003</v>
      </c>
      <c r="C1202" s="5">
        <f>IF(ISERROR(VLOOKUP($A$1202, 文字檔!A:B, 2, 0)),0,VLOOKUP($A$1202, 文字檔!A:B, 2, 0))</f>
        <v>0</v>
      </c>
      <c r="D1202" s="5">
        <f>IF(ISERROR(VLOOKUP($A$1202, 文字檔!C:D, 2, 0)),0,VLOOKUP($A$1202, 文字檔!C:D, 2, 0))</f>
        <v>0</v>
      </c>
      <c r="E1202" s="5">
        <f>IF(ISERROR(VLOOKUP($A$1202, 文字檔!E:F, 2, 0)),0,VLOOKUP($A$1202, 文字檔!E:F, 2, 0))</f>
        <v>0</v>
      </c>
      <c r="F1202" s="5">
        <f>IF(ISERROR(VLOOKUP($A$1202, 文字檔!G:H, 2, 0)),0,VLOOKUP($A$1202, 文字檔!G:H, 2, 0))</f>
        <v>0</v>
      </c>
      <c r="G1202" s="5">
        <f>IF(ISERROR(VLOOKUP($A$1202, 文字檔!I:J, 2, 0)),0,VLOOKUP($A$1202, 文字檔!I:J, 2, 0))</f>
        <v>0</v>
      </c>
      <c r="H1202" s="5">
        <f>IF(ISERROR(VLOOKUP($A$1202, 文字檔!K:L, 2, 0)),0,VLOOKUP($A$1202, 文字檔!K:L, 2, 0))</f>
        <v>0</v>
      </c>
      <c r="I1202" s="5">
        <f>IF(ISERROR(VLOOKUP($A$1202, 文字檔!M:N, 2, 0)),0,VLOOKUP($A$1202, 文字檔!M:N, 2, 0))</f>
        <v>-9700</v>
      </c>
      <c r="J1202" s="5">
        <f>IF(ISERROR(VLOOKUP($A$1202, 文字檔!O:P, 2, 0)),0,VLOOKUP($A$1202, 文字檔!O:P, 2, 0))</f>
        <v>0</v>
      </c>
      <c r="K1202">
        <f>IF(ISERROR(VLOOKUP($A$1202, 文字檔!Q:R, 2, 0)),0,VLOOKUP($A$1202, 文字檔!Q:R, 2, 0))</f>
        <v>0</v>
      </c>
      <c r="L1202">
        <f>IF(ISERROR(VLOOKUP($A$1202, 文字檔!S:T, 2, 0)),0,VLOOKUP($A$1202, 文字檔!S:T, 2, 0))</f>
        <v>9714.1299999999992</v>
      </c>
      <c r="M1202">
        <f>IF(ISERROR(VLOOKUP($A$1202, 文字檔!U:V, 2, 0)),0,VLOOKUP($A$1202, 文字檔!U:V, 2, 0))</f>
        <v>-4800</v>
      </c>
      <c r="N1202">
        <f>IF(ISERROR(VLOOKUP($A$1202, 文字檔!W:X, 2, 0)),0,VLOOKUP($A$1202, 文字檔!W:X, 2, 0))</f>
        <v>-4800</v>
      </c>
      <c r="O1202">
        <f>IF(ISERROR(VLOOKUP($A$1202, 文字檔!Y:Z, 2, 0)),0,VLOOKUP($A$1202, 文字檔!Y:Z, 2, 0))</f>
        <v>-4800</v>
      </c>
      <c r="P1202">
        <f>IF(ISERROR(VLOOKUP($A$1202, 文字檔!AA:AB, 2, 0)),0,VLOOKUP($A$1202, 文字檔!AA:AB, 2, 0))</f>
        <v>-4800</v>
      </c>
    </row>
    <row r="1203" spans="1:16" ht="16.2">
      <c r="A1203" s="7">
        <v>44939</v>
      </c>
      <c r="B1203" s="5">
        <f>SUMPRODUCT($C$2:$P$2,$C$1203:$P$1203)</f>
        <v>90811.13</v>
      </c>
      <c r="C1203" s="5">
        <f>IF(ISERROR(VLOOKUP($A$1203, 文字檔!A:B, 2, 0)),0,VLOOKUP($A$1203, 文字檔!A:B, 2, 0))</f>
        <v>21106</v>
      </c>
      <c r="D1203" s="5">
        <f>IF(ISERROR(VLOOKUP($A$1203, 文字檔!C:D, 2, 0)),0,VLOOKUP($A$1203, 文字檔!C:D, 2, 0))</f>
        <v>0</v>
      </c>
      <c r="E1203" s="5">
        <f>IF(ISERROR(VLOOKUP($A$1203, 文字檔!E:F, 2, 0)),0,VLOOKUP($A$1203, 文字檔!E:F, 2, 0))</f>
        <v>0</v>
      </c>
      <c r="F1203" s="5">
        <f>IF(ISERROR(VLOOKUP($A$1203, 文字檔!G:H, 2, 0)),0,VLOOKUP($A$1203, 文字檔!G:H, 2, 0))</f>
        <v>0</v>
      </c>
      <c r="G1203" s="5">
        <f>IF(ISERROR(VLOOKUP($A$1203, 文字檔!I:J, 2, 0)),0,VLOOKUP($A$1203, 文字檔!I:J, 2, 0))</f>
        <v>0</v>
      </c>
      <c r="H1203" s="5">
        <f>IF(ISERROR(VLOOKUP($A$1203, 文字檔!K:L, 2, 0)),0,VLOOKUP($A$1203, 文字檔!K:L, 2, 0))</f>
        <v>8505.1299999999992</v>
      </c>
      <c r="I1203" s="5">
        <f>IF(ISERROR(VLOOKUP($A$1203, 文字檔!M:N, 2, 0)),0,VLOOKUP($A$1203, 文字檔!M:N, 2, 0))</f>
        <v>1500</v>
      </c>
      <c r="J1203" s="5">
        <f>IF(ISERROR(VLOOKUP($A$1203, 文字檔!O:P, 2, 0)),0,VLOOKUP($A$1203, 文字檔!O:P, 2, 0))</f>
        <v>0</v>
      </c>
      <c r="K1203">
        <f>IF(ISERROR(VLOOKUP($A$1203, 文字檔!Q:R, 2, 0)),0,VLOOKUP($A$1203, 文字檔!Q:R, 2, 0))</f>
        <v>0</v>
      </c>
      <c r="L1203">
        <f>IF(ISERROR(VLOOKUP($A$1203, 文字檔!S:T, 2, 0)),0,VLOOKUP($A$1203, 文字檔!S:T, 2, 0))</f>
        <v>0</v>
      </c>
      <c r="M1203">
        <f>IF(ISERROR(VLOOKUP($A$1203, 文字檔!U:V, 2, 0)),0,VLOOKUP($A$1203, 文字檔!U:V, 2, 0))</f>
        <v>13000</v>
      </c>
      <c r="N1203">
        <f>IF(ISERROR(VLOOKUP($A$1203, 文字檔!W:X, 2, 0)),0,VLOOKUP($A$1203, 文字檔!W:X, 2, 0))</f>
        <v>13000</v>
      </c>
      <c r="O1203">
        <f>IF(ISERROR(VLOOKUP($A$1203, 文字檔!Y:Z, 2, 0)),0,VLOOKUP($A$1203, 文字檔!Y:Z, 2, 0))</f>
        <v>1800</v>
      </c>
      <c r="P1203">
        <f>IF(ISERROR(VLOOKUP($A$1203, 文字檔!AA:AB, 2, 0)),0,VLOOKUP($A$1203, 文字檔!AA:AB, 2, 0))</f>
        <v>31900</v>
      </c>
    </row>
    <row r="1204" spans="1:16" ht="16.2">
      <c r="A1204" s="7">
        <v>44940</v>
      </c>
      <c r="B1204" s="5">
        <f>SUMPRODUCT($C$2:$P$2,$C$1204:$P$1204)</f>
        <v>0</v>
      </c>
      <c r="C1204" s="5">
        <f>IF(ISERROR(VLOOKUP($A$1204, 文字檔!A:B, 2, 0)),0,VLOOKUP($A$1204, 文字檔!A:B, 2, 0))</f>
        <v>0</v>
      </c>
      <c r="D1204" s="5">
        <f>IF(ISERROR(VLOOKUP($A$1204, 文字檔!C:D, 2, 0)),0,VLOOKUP($A$1204, 文字檔!C:D, 2, 0))</f>
        <v>0</v>
      </c>
      <c r="E1204" s="5">
        <f>IF(ISERROR(VLOOKUP($A$1204, 文字檔!E:F, 2, 0)),0,VLOOKUP($A$1204, 文字檔!E:F, 2, 0))</f>
        <v>0</v>
      </c>
      <c r="F1204" s="5">
        <f>IF(ISERROR(VLOOKUP($A$1204, 文字檔!G:H, 2, 0)),0,VLOOKUP($A$1204, 文字檔!G:H, 2, 0))</f>
        <v>0</v>
      </c>
      <c r="G1204" s="5">
        <f>IF(ISERROR(VLOOKUP($A$1204, 文字檔!I:J, 2, 0)),0,VLOOKUP($A$1204, 文字檔!I:J, 2, 0))</f>
        <v>0</v>
      </c>
      <c r="H1204" s="5">
        <f>IF(ISERROR(VLOOKUP($A$1204, 文字檔!K:L, 2, 0)),0,VLOOKUP($A$1204, 文字檔!K:L, 2, 0))</f>
        <v>0</v>
      </c>
      <c r="I1204" s="5">
        <f>IF(ISERROR(VLOOKUP($A$1204, 文字檔!M:N, 2, 0)),0,VLOOKUP($A$1204, 文字檔!M:N, 2, 0))</f>
        <v>0</v>
      </c>
      <c r="J1204" s="5">
        <f>IF(ISERROR(VLOOKUP($A$1204, 文字檔!O:P, 2, 0)),0,VLOOKUP($A$1204, 文字檔!O:P, 2, 0))</f>
        <v>0</v>
      </c>
      <c r="K1204">
        <f>IF(ISERROR(VLOOKUP($A$1204, 文字檔!Q:R, 2, 0)),0,VLOOKUP($A$1204, 文字檔!Q:R, 2, 0))</f>
        <v>0</v>
      </c>
      <c r="L1204">
        <f>IF(ISERROR(VLOOKUP($A$1204, 文字檔!S:T, 2, 0)),0,VLOOKUP($A$1204, 文字檔!S:T, 2, 0))</f>
        <v>0</v>
      </c>
      <c r="M1204">
        <f>IF(ISERROR(VLOOKUP($A$1204, 文字檔!U:V, 2, 0)),0,VLOOKUP($A$1204, 文字檔!U:V, 2, 0))</f>
        <v>0</v>
      </c>
      <c r="N1204">
        <f>IF(ISERROR(VLOOKUP($A$1204, 文字檔!W:X, 2, 0)),0,VLOOKUP($A$1204, 文字檔!W:X, 2, 0))</f>
        <v>0</v>
      </c>
      <c r="O1204">
        <f>IF(ISERROR(VLOOKUP($A$1204, 文字檔!Y:Z, 2, 0)),0,VLOOKUP($A$1204, 文字檔!Y:Z, 2, 0))</f>
        <v>0</v>
      </c>
      <c r="P1204">
        <f>IF(ISERROR(VLOOKUP($A$1204, 文字檔!AA:AB, 2, 0)),0,VLOOKUP($A$1204, 文字檔!AA:AB, 2, 0))</f>
        <v>0</v>
      </c>
    </row>
    <row r="1205" spans="1:16" ht="16.2">
      <c r="A1205" s="7">
        <v>44941</v>
      </c>
      <c r="B1205" s="5">
        <f>SUMPRODUCT($C$2:$P$2,$C$1205:$P$1205)</f>
        <v>0</v>
      </c>
      <c r="C1205" s="5">
        <f>IF(ISERROR(VLOOKUP($A$1205, 文字檔!A:B, 2, 0)),0,VLOOKUP($A$1205, 文字檔!A:B, 2, 0))</f>
        <v>0</v>
      </c>
      <c r="D1205" s="5">
        <f>IF(ISERROR(VLOOKUP($A$1205, 文字檔!C:D, 2, 0)),0,VLOOKUP($A$1205, 文字檔!C:D, 2, 0))</f>
        <v>0</v>
      </c>
      <c r="E1205" s="5">
        <f>IF(ISERROR(VLOOKUP($A$1205, 文字檔!E:F, 2, 0)),0,VLOOKUP($A$1205, 文字檔!E:F, 2, 0))</f>
        <v>0</v>
      </c>
      <c r="F1205" s="5">
        <f>IF(ISERROR(VLOOKUP($A$1205, 文字檔!G:H, 2, 0)),0,VLOOKUP($A$1205, 文字檔!G:H, 2, 0))</f>
        <v>0</v>
      </c>
      <c r="G1205" s="5">
        <f>IF(ISERROR(VLOOKUP($A$1205, 文字檔!I:J, 2, 0)),0,VLOOKUP($A$1205, 文字檔!I:J, 2, 0))</f>
        <v>0</v>
      </c>
      <c r="H1205" s="5">
        <f>IF(ISERROR(VLOOKUP($A$1205, 文字檔!K:L, 2, 0)),0,VLOOKUP($A$1205, 文字檔!K:L, 2, 0))</f>
        <v>0</v>
      </c>
      <c r="I1205" s="5">
        <f>IF(ISERROR(VLOOKUP($A$1205, 文字檔!M:N, 2, 0)),0,VLOOKUP($A$1205, 文字檔!M:N, 2, 0))</f>
        <v>0</v>
      </c>
      <c r="J1205" s="5">
        <f>IF(ISERROR(VLOOKUP($A$1205, 文字檔!O:P, 2, 0)),0,VLOOKUP($A$1205, 文字檔!O:P, 2, 0))</f>
        <v>0</v>
      </c>
      <c r="K1205">
        <f>IF(ISERROR(VLOOKUP($A$1205, 文字檔!Q:R, 2, 0)),0,VLOOKUP($A$1205, 文字檔!Q:R, 2, 0))</f>
        <v>0</v>
      </c>
      <c r="L1205">
        <f>IF(ISERROR(VLOOKUP($A$1205, 文字檔!S:T, 2, 0)),0,VLOOKUP($A$1205, 文字檔!S:T, 2, 0))</f>
        <v>0</v>
      </c>
      <c r="M1205">
        <f>IF(ISERROR(VLOOKUP($A$1205, 文字檔!U:V, 2, 0)),0,VLOOKUP($A$1205, 文字檔!U:V, 2, 0))</f>
        <v>0</v>
      </c>
      <c r="N1205">
        <f>IF(ISERROR(VLOOKUP($A$1205, 文字檔!W:X, 2, 0)),0,VLOOKUP($A$1205, 文字檔!W:X, 2, 0))</f>
        <v>0</v>
      </c>
      <c r="O1205">
        <f>IF(ISERROR(VLOOKUP($A$1205, 文字檔!Y:Z, 2, 0)),0,VLOOKUP($A$1205, 文字檔!Y:Z, 2, 0))</f>
        <v>0</v>
      </c>
      <c r="P1205">
        <f>IF(ISERROR(VLOOKUP($A$1205, 文字檔!AA:AB, 2, 0)),0,VLOOKUP($A$1205, 文字檔!AA:AB, 2, 0))</f>
        <v>0</v>
      </c>
    </row>
    <row r="1206" spans="1:16" ht="16.2">
      <c r="A1206" s="7">
        <v>44942</v>
      </c>
      <c r="B1206" s="5">
        <f>SUMPRODUCT($C$2:$P$2,$C$1206:$P$1206)</f>
        <v>9310.6199999999953</v>
      </c>
      <c r="C1206" s="5">
        <f>IF(ISERROR(VLOOKUP($A$1206, 文字檔!A:B, 2, 0)),0,VLOOKUP($A$1206, 文字檔!A:B, 2, 0))</f>
        <v>-10392.83</v>
      </c>
      <c r="D1206" s="5">
        <f>IF(ISERROR(VLOOKUP($A$1206, 文字檔!C:D, 2, 0)),0,VLOOKUP($A$1206, 文字檔!C:D, 2, 0))</f>
        <v>0</v>
      </c>
      <c r="E1206" s="5">
        <f>IF(ISERROR(VLOOKUP($A$1206, 文字檔!E:F, 2, 0)),0,VLOOKUP($A$1206, 文字檔!E:F, 2, 0))</f>
        <v>0</v>
      </c>
      <c r="F1206" s="5">
        <f>IF(ISERROR(VLOOKUP($A$1206, 文字檔!G:H, 2, 0)),0,VLOOKUP($A$1206, 文字檔!G:H, 2, 0))</f>
        <v>-1100</v>
      </c>
      <c r="G1206" s="5">
        <f>IF(ISERROR(VLOOKUP($A$1206, 文字檔!I:J, 2, 0)),0,VLOOKUP($A$1206, 文字檔!I:J, 2, 0))</f>
        <v>0</v>
      </c>
      <c r="H1206" s="5">
        <f>IF(ISERROR(VLOOKUP($A$1206, 文字檔!K:L, 2, 0)),0,VLOOKUP($A$1206, 文字檔!K:L, 2, 0))</f>
        <v>0</v>
      </c>
      <c r="I1206" s="5">
        <f>IF(ISERROR(VLOOKUP($A$1206, 文字檔!M:N, 2, 0)),0,VLOOKUP($A$1206, 文字檔!M:N, 2, 0))</f>
        <v>3300</v>
      </c>
      <c r="J1206" s="5">
        <f>IF(ISERROR(VLOOKUP($A$1206, 文字檔!O:P, 2, 0)),0,VLOOKUP($A$1206, 文字檔!O:P, 2, 0))</f>
        <v>0</v>
      </c>
      <c r="K1206">
        <f>IF(ISERROR(VLOOKUP($A$1206, 文字檔!Q:R, 2, 0)),0,VLOOKUP($A$1206, 文字檔!Q:R, 2, 0))</f>
        <v>0</v>
      </c>
      <c r="L1206">
        <f>IF(ISERROR(VLOOKUP($A$1206, 文字檔!S:T, 2, 0)),0,VLOOKUP($A$1206, 文字檔!S:T, 2, 0))</f>
        <v>3703.45</v>
      </c>
      <c r="M1206">
        <f>IF(ISERROR(VLOOKUP($A$1206, 文字檔!U:V, 2, 0)),0,VLOOKUP($A$1206, 文字檔!U:V, 2, 0))</f>
        <v>20600</v>
      </c>
      <c r="N1206">
        <f>IF(ISERROR(VLOOKUP($A$1206, 文字檔!W:X, 2, 0)),0,VLOOKUP($A$1206, 文字檔!W:X, 2, 0))</f>
        <v>20600</v>
      </c>
      <c r="O1206">
        <f>IF(ISERROR(VLOOKUP($A$1206, 文字檔!Y:Z, 2, 0)),0,VLOOKUP($A$1206, 文字檔!Y:Z, 2, 0))</f>
        <v>-12400</v>
      </c>
      <c r="P1206">
        <f>IF(ISERROR(VLOOKUP($A$1206, 文字檔!AA:AB, 2, 0)),0,VLOOKUP($A$1206, 文字檔!AA:AB, 2, 0))</f>
        <v>-15000</v>
      </c>
    </row>
    <row r="1207" spans="1:16" ht="16.2">
      <c r="A1207" s="7">
        <v>44943</v>
      </c>
      <c r="B1207" s="5">
        <f>SUMPRODUCT($C$2:$P$2,$C$1207:$P$1207)</f>
        <v>-20096.07</v>
      </c>
      <c r="C1207" s="5">
        <f>IF(ISERROR(VLOOKUP($A$1207, 文字檔!A:B, 2, 0)),0,VLOOKUP($A$1207, 文字檔!A:B, 2, 0))</f>
        <v>0</v>
      </c>
      <c r="D1207" s="5">
        <f>IF(ISERROR(VLOOKUP($A$1207, 文字檔!C:D, 2, 0)),0,VLOOKUP($A$1207, 文字檔!C:D, 2, 0))</f>
        <v>0</v>
      </c>
      <c r="E1207" s="5">
        <f>IF(ISERROR(VLOOKUP($A$1207, 文字檔!E:F, 2, 0)),0,VLOOKUP($A$1207, 文字檔!E:F, 2, 0))</f>
        <v>0</v>
      </c>
      <c r="F1207" s="5">
        <f>IF(ISERROR(VLOOKUP($A$1207, 文字檔!G:H, 2, 0)),0,VLOOKUP($A$1207, 文字檔!G:H, 2, 0))</f>
        <v>2200</v>
      </c>
      <c r="G1207" s="5">
        <f>IF(ISERROR(VLOOKUP($A$1207, 文字檔!I:J, 2, 0)),0,VLOOKUP($A$1207, 文字檔!I:J, 2, 0))</f>
        <v>-2000</v>
      </c>
      <c r="H1207" s="5">
        <f>IF(ISERROR(VLOOKUP($A$1207, 文字檔!K:L, 2, 0)),0,VLOOKUP($A$1207, 文字檔!K:L, 2, 0))</f>
        <v>0</v>
      </c>
      <c r="I1207" s="5">
        <f>IF(ISERROR(VLOOKUP($A$1207, 文字檔!M:N, 2, 0)),0,VLOOKUP($A$1207, 文字檔!M:N, 2, 0))</f>
        <v>-4200</v>
      </c>
      <c r="J1207" s="5">
        <f>IF(ISERROR(VLOOKUP($A$1207, 文字檔!O:P, 2, 0)),0,VLOOKUP($A$1207, 文字檔!O:P, 2, 0))</f>
        <v>0</v>
      </c>
      <c r="K1207">
        <f>IF(ISERROR(VLOOKUP($A$1207, 文字檔!Q:R, 2, 0)),0,VLOOKUP($A$1207, 文字檔!Q:R, 2, 0))</f>
        <v>0</v>
      </c>
      <c r="L1207">
        <f>IF(ISERROR(VLOOKUP($A$1207, 文字檔!S:T, 2, 0)),0,VLOOKUP($A$1207, 文字檔!S:T, 2, 0))</f>
        <v>-9496.07</v>
      </c>
      <c r="M1207">
        <f>IF(ISERROR(VLOOKUP($A$1207, 文字檔!U:V, 2, 0)),0,VLOOKUP($A$1207, 文字檔!U:V, 2, 0))</f>
        <v>-2200</v>
      </c>
      <c r="N1207">
        <f>IF(ISERROR(VLOOKUP($A$1207, 文字檔!W:X, 2, 0)),0,VLOOKUP($A$1207, 文字檔!W:X, 2, 0))</f>
        <v>-2200</v>
      </c>
      <c r="O1207">
        <f>IF(ISERROR(VLOOKUP($A$1207, 文字檔!Y:Z, 2, 0)),0,VLOOKUP($A$1207, 文字檔!Y:Z, 2, 0))</f>
        <v>-2200</v>
      </c>
      <c r="P1207">
        <f>IF(ISERROR(VLOOKUP($A$1207, 文字檔!AA:AB, 2, 0)),0,VLOOKUP($A$1207, 文字檔!AA:AB, 2, 0))</f>
        <v>0</v>
      </c>
    </row>
    <row r="1208" spans="1:16" ht="16.2">
      <c r="A1208" s="7">
        <v>44944</v>
      </c>
      <c r="B1208" s="5">
        <f>SUMPRODUCT($C$2:$P$2,$C$1208:$P$1208)</f>
        <v>0</v>
      </c>
      <c r="C1208" s="5">
        <f>IF(ISERROR(VLOOKUP($A$1208, 文字檔!A:B, 2, 0)),0,VLOOKUP($A$1208, 文字檔!A:B, 2, 0))</f>
        <v>0</v>
      </c>
      <c r="D1208" s="5">
        <f>IF(ISERROR(VLOOKUP($A$1208, 文字檔!C:D, 2, 0)),0,VLOOKUP($A$1208, 文字檔!C:D, 2, 0))</f>
        <v>0</v>
      </c>
      <c r="E1208" s="5">
        <f>IF(ISERROR(VLOOKUP($A$1208, 文字檔!E:F, 2, 0)),0,VLOOKUP($A$1208, 文字檔!E:F, 2, 0))</f>
        <v>0</v>
      </c>
      <c r="F1208" s="5">
        <f>IF(ISERROR(VLOOKUP($A$1208, 文字檔!G:H, 2, 0)),0,VLOOKUP($A$1208, 文字檔!G:H, 2, 0))</f>
        <v>0</v>
      </c>
      <c r="G1208" s="5">
        <f>IF(ISERROR(VLOOKUP($A$1208, 文字檔!I:J, 2, 0)),0,VLOOKUP($A$1208, 文字檔!I:J, 2, 0))</f>
        <v>0</v>
      </c>
      <c r="H1208" s="5">
        <f>IF(ISERROR(VLOOKUP($A$1208, 文字檔!K:L, 2, 0)),0,VLOOKUP($A$1208, 文字檔!K:L, 2, 0))</f>
        <v>0</v>
      </c>
      <c r="I1208" s="5">
        <f>IF(ISERROR(VLOOKUP($A$1208, 文字檔!M:N, 2, 0)),0,VLOOKUP($A$1208, 文字檔!M:N, 2, 0))</f>
        <v>0</v>
      </c>
      <c r="J1208" s="5">
        <f>IF(ISERROR(VLOOKUP($A$1208, 文字檔!O:P, 2, 0)),0,VLOOKUP($A$1208, 文字檔!O:P, 2, 0))</f>
        <v>0</v>
      </c>
      <c r="K1208">
        <f>IF(ISERROR(VLOOKUP($A$1208, 文字檔!Q:R, 2, 0)),0,VLOOKUP($A$1208, 文字檔!Q:R, 2, 0))</f>
        <v>0</v>
      </c>
      <c r="L1208">
        <f>IF(ISERROR(VLOOKUP($A$1208, 文字檔!S:T, 2, 0)),0,VLOOKUP($A$1208, 文字檔!S:T, 2, 0))</f>
        <v>0</v>
      </c>
      <c r="M1208">
        <f>IF(ISERROR(VLOOKUP($A$1208, 文字檔!U:V, 2, 0)),0,VLOOKUP($A$1208, 文字檔!U:V, 2, 0))</f>
        <v>0</v>
      </c>
      <c r="N1208">
        <f>IF(ISERROR(VLOOKUP($A$1208, 文字檔!W:X, 2, 0)),0,VLOOKUP($A$1208, 文字檔!W:X, 2, 0))</f>
        <v>0</v>
      </c>
      <c r="O1208">
        <f>IF(ISERROR(VLOOKUP($A$1208, 文字檔!Y:Z, 2, 0)),0,VLOOKUP($A$1208, 文字檔!Y:Z, 2, 0))</f>
        <v>0</v>
      </c>
      <c r="P1208">
        <f>IF(ISERROR(VLOOKUP($A$1208, 文字檔!AA:AB, 2, 0)),0,VLOOKUP($A$1208, 文字檔!AA:AB, 2, 0))</f>
        <v>0</v>
      </c>
    </row>
    <row r="1209" spans="1:16" ht="16.2">
      <c r="A1209" s="7">
        <v>44945</v>
      </c>
      <c r="B1209" s="5">
        <f>SUMPRODUCT($C$2:$P$2,$C$1209:$P$1209)</f>
        <v>0</v>
      </c>
      <c r="C1209" s="5">
        <f>IF(ISERROR(VLOOKUP($A$1209, 文字檔!A:B, 2, 0)),0,VLOOKUP($A$1209, 文字檔!A:B, 2, 0))</f>
        <v>0</v>
      </c>
      <c r="D1209" s="5">
        <f>IF(ISERROR(VLOOKUP($A$1209, 文字檔!C:D, 2, 0)),0,VLOOKUP($A$1209, 文字檔!C:D, 2, 0))</f>
        <v>0</v>
      </c>
      <c r="E1209" s="5">
        <f>IF(ISERROR(VLOOKUP($A$1209, 文字檔!E:F, 2, 0)),0,VLOOKUP($A$1209, 文字檔!E:F, 2, 0))</f>
        <v>0</v>
      </c>
      <c r="F1209" s="5">
        <f>IF(ISERROR(VLOOKUP($A$1209, 文字檔!G:H, 2, 0)),0,VLOOKUP($A$1209, 文字檔!G:H, 2, 0))</f>
        <v>0</v>
      </c>
      <c r="G1209" s="5">
        <f>IF(ISERROR(VLOOKUP($A$1209, 文字檔!I:J, 2, 0)),0,VLOOKUP($A$1209, 文字檔!I:J, 2, 0))</f>
        <v>0</v>
      </c>
      <c r="H1209" s="5">
        <f>IF(ISERROR(VLOOKUP($A$1209, 文字檔!K:L, 2, 0)),0,VLOOKUP($A$1209, 文字檔!K:L, 2, 0))</f>
        <v>0</v>
      </c>
      <c r="I1209" s="5">
        <f>IF(ISERROR(VLOOKUP($A$1209, 文字檔!M:N, 2, 0)),0,VLOOKUP($A$1209, 文字檔!M:N, 2, 0))</f>
        <v>0</v>
      </c>
      <c r="J1209" s="5">
        <f>IF(ISERROR(VLOOKUP($A$1209, 文字檔!O:P, 2, 0)),0,VLOOKUP($A$1209, 文字檔!O:P, 2, 0))</f>
        <v>0</v>
      </c>
      <c r="K1209">
        <f>IF(ISERROR(VLOOKUP($A$1209, 文字檔!Q:R, 2, 0)),0,VLOOKUP($A$1209, 文字檔!Q:R, 2, 0))</f>
        <v>0</v>
      </c>
      <c r="L1209">
        <f>IF(ISERROR(VLOOKUP($A$1209, 文字檔!S:T, 2, 0)),0,VLOOKUP($A$1209, 文字檔!S:T, 2, 0))</f>
        <v>0</v>
      </c>
      <c r="M1209">
        <f>IF(ISERROR(VLOOKUP($A$1209, 文字檔!U:V, 2, 0)),0,VLOOKUP($A$1209, 文字檔!U:V, 2, 0))</f>
        <v>0</v>
      </c>
      <c r="N1209">
        <f>IF(ISERROR(VLOOKUP($A$1209, 文字檔!W:X, 2, 0)),0,VLOOKUP($A$1209, 文字檔!W:X, 2, 0))</f>
        <v>0</v>
      </c>
      <c r="O1209">
        <f>IF(ISERROR(VLOOKUP($A$1209, 文字檔!Y:Z, 2, 0)),0,VLOOKUP($A$1209, 文字檔!Y:Z, 2, 0))</f>
        <v>0</v>
      </c>
      <c r="P1209">
        <f>IF(ISERROR(VLOOKUP($A$1209, 文字檔!AA:AB, 2, 0)),0,VLOOKUP($A$1209, 文字檔!AA:AB, 2, 0))</f>
        <v>0</v>
      </c>
    </row>
    <row r="1210" spans="1:16" ht="16.2">
      <c r="A1210" s="7">
        <v>44946</v>
      </c>
      <c r="B1210" s="5">
        <f>SUMPRODUCT($C$2:$P$2,$C$1210:$P$1210)</f>
        <v>0</v>
      </c>
      <c r="C1210" s="5">
        <f>IF(ISERROR(VLOOKUP($A$1210, 文字檔!A:B, 2, 0)),0,VLOOKUP($A$1210, 文字檔!A:B, 2, 0))</f>
        <v>0</v>
      </c>
      <c r="D1210" s="5">
        <f>IF(ISERROR(VLOOKUP($A$1210, 文字檔!C:D, 2, 0)),0,VLOOKUP($A$1210, 文字檔!C:D, 2, 0))</f>
        <v>0</v>
      </c>
      <c r="E1210" s="5">
        <f>IF(ISERROR(VLOOKUP($A$1210, 文字檔!E:F, 2, 0)),0,VLOOKUP($A$1210, 文字檔!E:F, 2, 0))</f>
        <v>0</v>
      </c>
      <c r="F1210" s="5">
        <f>IF(ISERROR(VLOOKUP($A$1210, 文字檔!G:H, 2, 0)),0,VLOOKUP($A$1210, 文字檔!G:H, 2, 0))</f>
        <v>0</v>
      </c>
      <c r="G1210" s="5">
        <f>IF(ISERROR(VLOOKUP($A$1210, 文字檔!I:J, 2, 0)),0,VLOOKUP($A$1210, 文字檔!I:J, 2, 0))</f>
        <v>0</v>
      </c>
      <c r="H1210" s="5">
        <f>IF(ISERROR(VLOOKUP($A$1210, 文字檔!K:L, 2, 0)),0,VLOOKUP($A$1210, 文字檔!K:L, 2, 0))</f>
        <v>0</v>
      </c>
      <c r="I1210" s="5">
        <f>IF(ISERROR(VLOOKUP($A$1210, 文字檔!M:N, 2, 0)),0,VLOOKUP($A$1210, 文字檔!M:N, 2, 0))</f>
        <v>0</v>
      </c>
      <c r="J1210" s="5">
        <f>IF(ISERROR(VLOOKUP($A$1210, 文字檔!O:P, 2, 0)),0,VLOOKUP($A$1210, 文字檔!O:P, 2, 0))</f>
        <v>0</v>
      </c>
      <c r="K1210">
        <f>IF(ISERROR(VLOOKUP($A$1210, 文字檔!Q:R, 2, 0)),0,VLOOKUP($A$1210, 文字檔!Q:R, 2, 0))</f>
        <v>0</v>
      </c>
      <c r="L1210">
        <f>IF(ISERROR(VLOOKUP($A$1210, 文字檔!S:T, 2, 0)),0,VLOOKUP($A$1210, 文字檔!S:T, 2, 0))</f>
        <v>0</v>
      </c>
      <c r="M1210">
        <f>IF(ISERROR(VLOOKUP($A$1210, 文字檔!U:V, 2, 0)),0,VLOOKUP($A$1210, 文字檔!U:V, 2, 0))</f>
        <v>0</v>
      </c>
      <c r="N1210">
        <f>IF(ISERROR(VLOOKUP($A$1210, 文字檔!W:X, 2, 0)),0,VLOOKUP($A$1210, 文字檔!W:X, 2, 0))</f>
        <v>0</v>
      </c>
      <c r="O1210">
        <f>IF(ISERROR(VLOOKUP($A$1210, 文字檔!Y:Z, 2, 0)),0,VLOOKUP($A$1210, 文字檔!Y:Z, 2, 0))</f>
        <v>0</v>
      </c>
      <c r="P1210">
        <f>IF(ISERROR(VLOOKUP($A$1210, 文字檔!AA:AB, 2, 0)),0,VLOOKUP($A$1210, 文字檔!AA:AB, 2, 0))</f>
        <v>0</v>
      </c>
    </row>
    <row r="1211" spans="1:16" ht="16.2">
      <c r="A1211" s="7">
        <v>44947</v>
      </c>
      <c r="B1211" s="5">
        <f>SUMPRODUCT($C$2:$P$2,$C$1211:$P$1211)</f>
        <v>0</v>
      </c>
      <c r="C1211" s="5">
        <f>IF(ISERROR(VLOOKUP($A$1211, 文字檔!A:B, 2, 0)),0,VLOOKUP($A$1211, 文字檔!A:B, 2, 0))</f>
        <v>0</v>
      </c>
      <c r="D1211" s="5">
        <f>IF(ISERROR(VLOOKUP($A$1211, 文字檔!C:D, 2, 0)),0,VLOOKUP($A$1211, 文字檔!C:D, 2, 0))</f>
        <v>0</v>
      </c>
      <c r="E1211" s="5">
        <f>IF(ISERROR(VLOOKUP($A$1211, 文字檔!E:F, 2, 0)),0,VLOOKUP($A$1211, 文字檔!E:F, 2, 0))</f>
        <v>0</v>
      </c>
      <c r="F1211" s="5">
        <f>IF(ISERROR(VLOOKUP($A$1211, 文字檔!G:H, 2, 0)),0,VLOOKUP($A$1211, 文字檔!G:H, 2, 0))</f>
        <v>0</v>
      </c>
      <c r="G1211" s="5">
        <f>IF(ISERROR(VLOOKUP($A$1211, 文字檔!I:J, 2, 0)),0,VLOOKUP($A$1211, 文字檔!I:J, 2, 0))</f>
        <v>0</v>
      </c>
      <c r="H1211" s="5">
        <f>IF(ISERROR(VLOOKUP($A$1211, 文字檔!K:L, 2, 0)),0,VLOOKUP($A$1211, 文字檔!K:L, 2, 0))</f>
        <v>0</v>
      </c>
      <c r="I1211" s="5">
        <f>IF(ISERROR(VLOOKUP($A$1211, 文字檔!M:N, 2, 0)),0,VLOOKUP($A$1211, 文字檔!M:N, 2, 0))</f>
        <v>0</v>
      </c>
      <c r="J1211" s="5">
        <f>IF(ISERROR(VLOOKUP($A$1211, 文字檔!O:P, 2, 0)),0,VLOOKUP($A$1211, 文字檔!O:P, 2, 0))</f>
        <v>0</v>
      </c>
      <c r="K1211">
        <f>IF(ISERROR(VLOOKUP($A$1211, 文字檔!Q:R, 2, 0)),0,VLOOKUP($A$1211, 文字檔!Q:R, 2, 0))</f>
        <v>0</v>
      </c>
      <c r="L1211">
        <f>IF(ISERROR(VLOOKUP($A$1211, 文字檔!S:T, 2, 0)),0,VLOOKUP($A$1211, 文字檔!S:T, 2, 0))</f>
        <v>0</v>
      </c>
      <c r="M1211">
        <f>IF(ISERROR(VLOOKUP($A$1211, 文字檔!U:V, 2, 0)),0,VLOOKUP($A$1211, 文字檔!U:V, 2, 0))</f>
        <v>0</v>
      </c>
      <c r="N1211">
        <f>IF(ISERROR(VLOOKUP($A$1211, 文字檔!W:X, 2, 0)),0,VLOOKUP($A$1211, 文字檔!W:X, 2, 0))</f>
        <v>0</v>
      </c>
      <c r="O1211">
        <f>IF(ISERROR(VLOOKUP($A$1211, 文字檔!Y:Z, 2, 0)),0,VLOOKUP($A$1211, 文字檔!Y:Z, 2, 0))</f>
        <v>0</v>
      </c>
      <c r="P1211">
        <f>IF(ISERROR(VLOOKUP($A$1211, 文字檔!AA:AB, 2, 0)),0,VLOOKUP($A$1211, 文字檔!AA:AB, 2, 0))</f>
        <v>0</v>
      </c>
    </row>
    <row r="1212" spans="1:16" ht="16.2">
      <c r="A1212" s="7">
        <v>44948</v>
      </c>
      <c r="B1212" s="5">
        <f>SUMPRODUCT($C$2:$P$2,$C$1212:$P$1212)</f>
        <v>0</v>
      </c>
      <c r="C1212" s="5">
        <f>IF(ISERROR(VLOOKUP($A$1212, 文字檔!A:B, 2, 0)),0,VLOOKUP($A$1212, 文字檔!A:B, 2, 0))</f>
        <v>0</v>
      </c>
      <c r="D1212" s="5">
        <f>IF(ISERROR(VLOOKUP($A$1212, 文字檔!C:D, 2, 0)),0,VLOOKUP($A$1212, 文字檔!C:D, 2, 0))</f>
        <v>0</v>
      </c>
      <c r="E1212" s="5">
        <f>IF(ISERROR(VLOOKUP($A$1212, 文字檔!E:F, 2, 0)),0,VLOOKUP($A$1212, 文字檔!E:F, 2, 0))</f>
        <v>0</v>
      </c>
      <c r="F1212" s="5">
        <f>IF(ISERROR(VLOOKUP($A$1212, 文字檔!G:H, 2, 0)),0,VLOOKUP($A$1212, 文字檔!G:H, 2, 0))</f>
        <v>0</v>
      </c>
      <c r="G1212" s="5">
        <f>IF(ISERROR(VLOOKUP($A$1212, 文字檔!I:J, 2, 0)),0,VLOOKUP($A$1212, 文字檔!I:J, 2, 0))</f>
        <v>0</v>
      </c>
      <c r="H1212" s="5">
        <f>IF(ISERROR(VLOOKUP($A$1212, 文字檔!K:L, 2, 0)),0,VLOOKUP($A$1212, 文字檔!K:L, 2, 0))</f>
        <v>0</v>
      </c>
      <c r="I1212" s="5">
        <f>IF(ISERROR(VLOOKUP($A$1212, 文字檔!M:N, 2, 0)),0,VLOOKUP($A$1212, 文字檔!M:N, 2, 0))</f>
        <v>0</v>
      </c>
      <c r="J1212" s="5">
        <f>IF(ISERROR(VLOOKUP($A$1212, 文字檔!O:P, 2, 0)),0,VLOOKUP($A$1212, 文字檔!O:P, 2, 0))</f>
        <v>0</v>
      </c>
      <c r="K1212">
        <f>IF(ISERROR(VLOOKUP($A$1212, 文字檔!Q:R, 2, 0)),0,VLOOKUP($A$1212, 文字檔!Q:R, 2, 0))</f>
        <v>0</v>
      </c>
      <c r="L1212">
        <f>IF(ISERROR(VLOOKUP($A$1212, 文字檔!S:T, 2, 0)),0,VLOOKUP($A$1212, 文字檔!S:T, 2, 0))</f>
        <v>0</v>
      </c>
      <c r="M1212">
        <f>IF(ISERROR(VLOOKUP($A$1212, 文字檔!U:V, 2, 0)),0,VLOOKUP($A$1212, 文字檔!U:V, 2, 0))</f>
        <v>0</v>
      </c>
      <c r="N1212">
        <f>IF(ISERROR(VLOOKUP($A$1212, 文字檔!W:X, 2, 0)),0,VLOOKUP($A$1212, 文字檔!W:X, 2, 0))</f>
        <v>0</v>
      </c>
      <c r="O1212">
        <f>IF(ISERROR(VLOOKUP($A$1212, 文字檔!Y:Z, 2, 0)),0,VLOOKUP($A$1212, 文字檔!Y:Z, 2, 0))</f>
        <v>0</v>
      </c>
      <c r="P1212">
        <f>IF(ISERROR(VLOOKUP($A$1212, 文字檔!AA:AB, 2, 0)),0,VLOOKUP($A$1212, 文字檔!AA:AB, 2, 0))</f>
        <v>0</v>
      </c>
    </row>
    <row r="1213" spans="1:16" ht="16.2">
      <c r="A1213" s="7">
        <v>44949</v>
      </c>
      <c r="B1213" s="5">
        <f>SUMPRODUCT($C$2:$P$2,$C$1213:$P$1213)</f>
        <v>0</v>
      </c>
      <c r="C1213" s="5">
        <f>IF(ISERROR(VLOOKUP($A$1213, 文字檔!A:B, 2, 0)),0,VLOOKUP($A$1213, 文字檔!A:B, 2, 0))</f>
        <v>0</v>
      </c>
      <c r="D1213" s="5">
        <f>IF(ISERROR(VLOOKUP($A$1213, 文字檔!C:D, 2, 0)),0,VLOOKUP($A$1213, 文字檔!C:D, 2, 0))</f>
        <v>0</v>
      </c>
      <c r="E1213" s="5">
        <f>IF(ISERROR(VLOOKUP($A$1213, 文字檔!E:F, 2, 0)),0,VLOOKUP($A$1213, 文字檔!E:F, 2, 0))</f>
        <v>0</v>
      </c>
      <c r="F1213" s="5">
        <f>IF(ISERROR(VLOOKUP($A$1213, 文字檔!G:H, 2, 0)),0,VLOOKUP($A$1213, 文字檔!G:H, 2, 0))</f>
        <v>0</v>
      </c>
      <c r="G1213" s="5">
        <f>IF(ISERROR(VLOOKUP($A$1213, 文字檔!I:J, 2, 0)),0,VLOOKUP($A$1213, 文字檔!I:J, 2, 0))</f>
        <v>0</v>
      </c>
      <c r="H1213" s="5">
        <f>IF(ISERROR(VLOOKUP($A$1213, 文字檔!K:L, 2, 0)),0,VLOOKUP($A$1213, 文字檔!K:L, 2, 0))</f>
        <v>0</v>
      </c>
      <c r="I1213" s="5">
        <f>IF(ISERROR(VLOOKUP($A$1213, 文字檔!M:N, 2, 0)),0,VLOOKUP($A$1213, 文字檔!M:N, 2, 0))</f>
        <v>0</v>
      </c>
      <c r="J1213" s="5">
        <f>IF(ISERROR(VLOOKUP($A$1213, 文字檔!O:P, 2, 0)),0,VLOOKUP($A$1213, 文字檔!O:P, 2, 0))</f>
        <v>0</v>
      </c>
      <c r="K1213">
        <f>IF(ISERROR(VLOOKUP($A$1213, 文字檔!Q:R, 2, 0)),0,VLOOKUP($A$1213, 文字檔!Q:R, 2, 0))</f>
        <v>0</v>
      </c>
      <c r="L1213">
        <f>IF(ISERROR(VLOOKUP($A$1213, 文字檔!S:T, 2, 0)),0,VLOOKUP($A$1213, 文字檔!S:T, 2, 0))</f>
        <v>0</v>
      </c>
      <c r="M1213">
        <f>IF(ISERROR(VLOOKUP($A$1213, 文字檔!U:V, 2, 0)),0,VLOOKUP($A$1213, 文字檔!U:V, 2, 0))</f>
        <v>0</v>
      </c>
      <c r="N1213">
        <f>IF(ISERROR(VLOOKUP($A$1213, 文字檔!W:X, 2, 0)),0,VLOOKUP($A$1213, 文字檔!W:X, 2, 0))</f>
        <v>0</v>
      </c>
      <c r="O1213">
        <f>IF(ISERROR(VLOOKUP($A$1213, 文字檔!Y:Z, 2, 0)),0,VLOOKUP($A$1213, 文字檔!Y:Z, 2, 0))</f>
        <v>0</v>
      </c>
      <c r="P1213">
        <f>IF(ISERROR(VLOOKUP($A$1213, 文字檔!AA:AB, 2, 0)),0,VLOOKUP($A$1213, 文字檔!AA:AB, 2, 0))</f>
        <v>0</v>
      </c>
    </row>
    <row r="1214" spans="1:16" ht="16.2">
      <c r="A1214" s="7">
        <v>44950</v>
      </c>
      <c r="B1214" s="5">
        <f>SUMPRODUCT($C$2:$P$2,$C$1214:$P$1214)</f>
        <v>0</v>
      </c>
      <c r="C1214" s="5">
        <f>IF(ISERROR(VLOOKUP($A$1214, 文字檔!A:B, 2, 0)),0,VLOOKUP($A$1214, 文字檔!A:B, 2, 0))</f>
        <v>0</v>
      </c>
      <c r="D1214" s="5">
        <f>IF(ISERROR(VLOOKUP($A$1214, 文字檔!C:D, 2, 0)),0,VLOOKUP($A$1214, 文字檔!C:D, 2, 0))</f>
        <v>0</v>
      </c>
      <c r="E1214" s="5">
        <f>IF(ISERROR(VLOOKUP($A$1214, 文字檔!E:F, 2, 0)),0,VLOOKUP($A$1214, 文字檔!E:F, 2, 0))</f>
        <v>0</v>
      </c>
      <c r="F1214" s="5">
        <f>IF(ISERROR(VLOOKUP($A$1214, 文字檔!G:H, 2, 0)),0,VLOOKUP($A$1214, 文字檔!G:H, 2, 0))</f>
        <v>0</v>
      </c>
      <c r="G1214" s="5">
        <f>IF(ISERROR(VLOOKUP($A$1214, 文字檔!I:J, 2, 0)),0,VLOOKUP($A$1214, 文字檔!I:J, 2, 0))</f>
        <v>0</v>
      </c>
      <c r="H1214" s="5">
        <f>IF(ISERROR(VLOOKUP($A$1214, 文字檔!K:L, 2, 0)),0,VLOOKUP($A$1214, 文字檔!K:L, 2, 0))</f>
        <v>0</v>
      </c>
      <c r="I1214" s="5">
        <f>IF(ISERROR(VLOOKUP($A$1214, 文字檔!M:N, 2, 0)),0,VLOOKUP($A$1214, 文字檔!M:N, 2, 0))</f>
        <v>0</v>
      </c>
      <c r="J1214" s="5">
        <f>IF(ISERROR(VLOOKUP($A$1214, 文字檔!O:P, 2, 0)),0,VLOOKUP($A$1214, 文字檔!O:P, 2, 0))</f>
        <v>0</v>
      </c>
      <c r="K1214">
        <f>IF(ISERROR(VLOOKUP($A$1214, 文字檔!Q:R, 2, 0)),0,VLOOKUP($A$1214, 文字檔!Q:R, 2, 0))</f>
        <v>0</v>
      </c>
      <c r="L1214">
        <f>IF(ISERROR(VLOOKUP($A$1214, 文字檔!S:T, 2, 0)),0,VLOOKUP($A$1214, 文字檔!S:T, 2, 0))</f>
        <v>0</v>
      </c>
      <c r="M1214">
        <f>IF(ISERROR(VLOOKUP($A$1214, 文字檔!U:V, 2, 0)),0,VLOOKUP($A$1214, 文字檔!U:V, 2, 0))</f>
        <v>0</v>
      </c>
      <c r="N1214">
        <f>IF(ISERROR(VLOOKUP($A$1214, 文字檔!W:X, 2, 0)),0,VLOOKUP($A$1214, 文字檔!W:X, 2, 0))</f>
        <v>0</v>
      </c>
      <c r="O1214">
        <f>IF(ISERROR(VLOOKUP($A$1214, 文字檔!Y:Z, 2, 0)),0,VLOOKUP($A$1214, 文字檔!Y:Z, 2, 0))</f>
        <v>0</v>
      </c>
      <c r="P1214">
        <f>IF(ISERROR(VLOOKUP($A$1214, 文字檔!AA:AB, 2, 0)),0,VLOOKUP($A$1214, 文字檔!AA:AB, 2, 0))</f>
        <v>0</v>
      </c>
    </row>
    <row r="1215" spans="1:16" ht="16.2">
      <c r="A1215" s="7">
        <v>44951</v>
      </c>
      <c r="B1215" s="5">
        <f>SUMPRODUCT($C$2:$P$2,$C$1215:$P$1215)</f>
        <v>0</v>
      </c>
      <c r="C1215" s="5">
        <f>IF(ISERROR(VLOOKUP($A$1215, 文字檔!A:B, 2, 0)),0,VLOOKUP($A$1215, 文字檔!A:B, 2, 0))</f>
        <v>0</v>
      </c>
      <c r="D1215" s="5">
        <f>IF(ISERROR(VLOOKUP($A$1215, 文字檔!C:D, 2, 0)),0,VLOOKUP($A$1215, 文字檔!C:D, 2, 0))</f>
        <v>0</v>
      </c>
      <c r="E1215" s="5">
        <f>IF(ISERROR(VLOOKUP($A$1215, 文字檔!E:F, 2, 0)),0,VLOOKUP($A$1215, 文字檔!E:F, 2, 0))</f>
        <v>0</v>
      </c>
      <c r="F1215" s="5">
        <f>IF(ISERROR(VLOOKUP($A$1215, 文字檔!G:H, 2, 0)),0,VLOOKUP($A$1215, 文字檔!G:H, 2, 0))</f>
        <v>0</v>
      </c>
      <c r="G1215" s="5">
        <f>IF(ISERROR(VLOOKUP($A$1215, 文字檔!I:J, 2, 0)),0,VLOOKUP($A$1215, 文字檔!I:J, 2, 0))</f>
        <v>0</v>
      </c>
      <c r="H1215" s="5">
        <f>IF(ISERROR(VLOOKUP($A$1215, 文字檔!K:L, 2, 0)),0,VLOOKUP($A$1215, 文字檔!K:L, 2, 0))</f>
        <v>0</v>
      </c>
      <c r="I1215" s="5">
        <f>IF(ISERROR(VLOOKUP($A$1215, 文字檔!M:N, 2, 0)),0,VLOOKUP($A$1215, 文字檔!M:N, 2, 0))</f>
        <v>0</v>
      </c>
      <c r="J1215" s="5">
        <f>IF(ISERROR(VLOOKUP($A$1215, 文字檔!O:P, 2, 0)),0,VLOOKUP($A$1215, 文字檔!O:P, 2, 0))</f>
        <v>0</v>
      </c>
      <c r="K1215">
        <f>IF(ISERROR(VLOOKUP($A$1215, 文字檔!Q:R, 2, 0)),0,VLOOKUP($A$1215, 文字檔!Q:R, 2, 0))</f>
        <v>0</v>
      </c>
      <c r="L1215">
        <f>IF(ISERROR(VLOOKUP($A$1215, 文字檔!S:T, 2, 0)),0,VLOOKUP($A$1215, 文字檔!S:T, 2, 0))</f>
        <v>0</v>
      </c>
      <c r="M1215">
        <f>IF(ISERROR(VLOOKUP($A$1215, 文字檔!U:V, 2, 0)),0,VLOOKUP($A$1215, 文字檔!U:V, 2, 0))</f>
        <v>0</v>
      </c>
      <c r="N1215">
        <f>IF(ISERROR(VLOOKUP($A$1215, 文字檔!W:X, 2, 0)),0,VLOOKUP($A$1215, 文字檔!W:X, 2, 0))</f>
        <v>0</v>
      </c>
      <c r="O1215">
        <f>IF(ISERROR(VLOOKUP($A$1215, 文字檔!Y:Z, 2, 0)),0,VLOOKUP($A$1215, 文字檔!Y:Z, 2, 0))</f>
        <v>0</v>
      </c>
      <c r="P1215">
        <f>IF(ISERROR(VLOOKUP($A$1215, 文字檔!AA:AB, 2, 0)),0,VLOOKUP($A$1215, 文字檔!AA:AB, 2, 0))</f>
        <v>0</v>
      </c>
    </row>
    <row r="1216" spans="1:16" ht="16.2">
      <c r="A1216" s="7">
        <v>44952</v>
      </c>
      <c r="B1216" s="5">
        <f>SUMPRODUCT($C$2:$P$2,$C$1216:$P$1216)</f>
        <v>0</v>
      </c>
      <c r="C1216" s="5">
        <f>IF(ISERROR(VLOOKUP($A$1216, 文字檔!A:B, 2, 0)),0,VLOOKUP($A$1216, 文字檔!A:B, 2, 0))</f>
        <v>0</v>
      </c>
      <c r="D1216" s="5">
        <f>IF(ISERROR(VLOOKUP($A$1216, 文字檔!C:D, 2, 0)),0,VLOOKUP($A$1216, 文字檔!C:D, 2, 0))</f>
        <v>0</v>
      </c>
      <c r="E1216" s="5">
        <f>IF(ISERROR(VLOOKUP($A$1216, 文字檔!E:F, 2, 0)),0,VLOOKUP($A$1216, 文字檔!E:F, 2, 0))</f>
        <v>0</v>
      </c>
      <c r="F1216" s="5">
        <f>IF(ISERROR(VLOOKUP($A$1216, 文字檔!G:H, 2, 0)),0,VLOOKUP($A$1216, 文字檔!G:H, 2, 0))</f>
        <v>0</v>
      </c>
      <c r="G1216" s="5">
        <f>IF(ISERROR(VLOOKUP($A$1216, 文字檔!I:J, 2, 0)),0,VLOOKUP($A$1216, 文字檔!I:J, 2, 0))</f>
        <v>0</v>
      </c>
      <c r="H1216" s="5">
        <f>IF(ISERROR(VLOOKUP($A$1216, 文字檔!K:L, 2, 0)),0,VLOOKUP($A$1216, 文字檔!K:L, 2, 0))</f>
        <v>0</v>
      </c>
      <c r="I1216" s="5">
        <f>IF(ISERROR(VLOOKUP($A$1216, 文字檔!M:N, 2, 0)),0,VLOOKUP($A$1216, 文字檔!M:N, 2, 0))</f>
        <v>0</v>
      </c>
      <c r="J1216" s="5">
        <f>IF(ISERROR(VLOOKUP($A$1216, 文字檔!O:P, 2, 0)),0,VLOOKUP($A$1216, 文字檔!O:P, 2, 0))</f>
        <v>0</v>
      </c>
      <c r="K1216">
        <f>IF(ISERROR(VLOOKUP($A$1216, 文字檔!Q:R, 2, 0)),0,VLOOKUP($A$1216, 文字檔!Q:R, 2, 0))</f>
        <v>0</v>
      </c>
      <c r="L1216">
        <f>IF(ISERROR(VLOOKUP($A$1216, 文字檔!S:T, 2, 0)),0,VLOOKUP($A$1216, 文字檔!S:T, 2, 0))</f>
        <v>0</v>
      </c>
      <c r="M1216">
        <f>IF(ISERROR(VLOOKUP($A$1216, 文字檔!U:V, 2, 0)),0,VLOOKUP($A$1216, 文字檔!U:V, 2, 0))</f>
        <v>0</v>
      </c>
      <c r="N1216">
        <f>IF(ISERROR(VLOOKUP($A$1216, 文字檔!W:X, 2, 0)),0,VLOOKUP($A$1216, 文字檔!W:X, 2, 0))</f>
        <v>0</v>
      </c>
      <c r="O1216">
        <f>IF(ISERROR(VLOOKUP($A$1216, 文字檔!Y:Z, 2, 0)),0,VLOOKUP($A$1216, 文字檔!Y:Z, 2, 0))</f>
        <v>0</v>
      </c>
      <c r="P1216">
        <f>IF(ISERROR(VLOOKUP($A$1216, 文字檔!AA:AB, 2, 0)),0,VLOOKUP($A$1216, 文字檔!AA:AB, 2, 0))</f>
        <v>0</v>
      </c>
    </row>
    <row r="1217" spans="1:16" ht="16.2">
      <c r="A1217" s="7">
        <v>44953</v>
      </c>
      <c r="B1217" s="5">
        <f>SUMPRODUCT($C$2:$P$2,$C$1217:$P$1217)</f>
        <v>0</v>
      </c>
      <c r="C1217" s="5">
        <f>IF(ISERROR(VLOOKUP($A$1217, 文字檔!A:B, 2, 0)),0,VLOOKUP($A$1217, 文字檔!A:B, 2, 0))</f>
        <v>0</v>
      </c>
      <c r="D1217" s="5">
        <f>IF(ISERROR(VLOOKUP($A$1217, 文字檔!C:D, 2, 0)),0,VLOOKUP($A$1217, 文字檔!C:D, 2, 0))</f>
        <v>0</v>
      </c>
      <c r="E1217" s="5">
        <f>IF(ISERROR(VLOOKUP($A$1217, 文字檔!E:F, 2, 0)),0,VLOOKUP($A$1217, 文字檔!E:F, 2, 0))</f>
        <v>0</v>
      </c>
      <c r="F1217" s="5">
        <f>IF(ISERROR(VLOOKUP($A$1217, 文字檔!G:H, 2, 0)),0,VLOOKUP($A$1217, 文字檔!G:H, 2, 0))</f>
        <v>0</v>
      </c>
      <c r="G1217" s="5">
        <f>IF(ISERROR(VLOOKUP($A$1217, 文字檔!I:J, 2, 0)),0,VLOOKUP($A$1217, 文字檔!I:J, 2, 0))</f>
        <v>0</v>
      </c>
      <c r="H1217" s="5">
        <f>IF(ISERROR(VLOOKUP($A$1217, 文字檔!K:L, 2, 0)),0,VLOOKUP($A$1217, 文字檔!K:L, 2, 0))</f>
        <v>0</v>
      </c>
      <c r="I1217" s="5">
        <f>IF(ISERROR(VLOOKUP($A$1217, 文字檔!M:N, 2, 0)),0,VLOOKUP($A$1217, 文字檔!M:N, 2, 0))</f>
        <v>0</v>
      </c>
      <c r="J1217" s="5">
        <f>IF(ISERROR(VLOOKUP($A$1217, 文字檔!O:P, 2, 0)),0,VLOOKUP($A$1217, 文字檔!O:P, 2, 0))</f>
        <v>0</v>
      </c>
      <c r="K1217">
        <f>IF(ISERROR(VLOOKUP($A$1217, 文字檔!Q:R, 2, 0)),0,VLOOKUP($A$1217, 文字檔!Q:R, 2, 0))</f>
        <v>0</v>
      </c>
      <c r="L1217">
        <f>IF(ISERROR(VLOOKUP($A$1217, 文字檔!S:T, 2, 0)),0,VLOOKUP($A$1217, 文字檔!S:T, 2, 0))</f>
        <v>0</v>
      </c>
      <c r="M1217">
        <f>IF(ISERROR(VLOOKUP($A$1217, 文字檔!U:V, 2, 0)),0,VLOOKUP($A$1217, 文字檔!U:V, 2, 0))</f>
        <v>0</v>
      </c>
      <c r="N1217">
        <f>IF(ISERROR(VLOOKUP($A$1217, 文字檔!W:X, 2, 0)),0,VLOOKUP($A$1217, 文字檔!W:X, 2, 0))</f>
        <v>0</v>
      </c>
      <c r="O1217">
        <f>IF(ISERROR(VLOOKUP($A$1217, 文字檔!Y:Z, 2, 0)),0,VLOOKUP($A$1217, 文字檔!Y:Z, 2, 0))</f>
        <v>0</v>
      </c>
      <c r="P1217">
        <f>IF(ISERROR(VLOOKUP($A$1217, 文字檔!AA:AB, 2, 0)),0,VLOOKUP($A$1217, 文字檔!AA:AB, 2, 0))</f>
        <v>0</v>
      </c>
    </row>
    <row r="1218" spans="1:16" ht="16.2">
      <c r="A1218" s="7">
        <v>44954</v>
      </c>
      <c r="B1218" s="5">
        <f>SUMPRODUCT($C$2:$P$2,$C$1218:$P$1218)</f>
        <v>0</v>
      </c>
      <c r="C1218" s="5">
        <f>IF(ISERROR(VLOOKUP($A$1218, 文字檔!A:B, 2, 0)),0,VLOOKUP($A$1218, 文字檔!A:B, 2, 0))</f>
        <v>0</v>
      </c>
      <c r="D1218" s="5">
        <f>IF(ISERROR(VLOOKUP($A$1218, 文字檔!C:D, 2, 0)),0,VLOOKUP($A$1218, 文字檔!C:D, 2, 0))</f>
        <v>0</v>
      </c>
      <c r="E1218" s="5">
        <f>IF(ISERROR(VLOOKUP($A$1218, 文字檔!E:F, 2, 0)),0,VLOOKUP($A$1218, 文字檔!E:F, 2, 0))</f>
        <v>0</v>
      </c>
      <c r="F1218" s="5">
        <f>IF(ISERROR(VLOOKUP($A$1218, 文字檔!G:H, 2, 0)),0,VLOOKUP($A$1218, 文字檔!G:H, 2, 0))</f>
        <v>0</v>
      </c>
      <c r="G1218" s="5">
        <f>IF(ISERROR(VLOOKUP($A$1218, 文字檔!I:J, 2, 0)),0,VLOOKUP($A$1218, 文字檔!I:J, 2, 0))</f>
        <v>0</v>
      </c>
      <c r="H1218" s="5">
        <f>IF(ISERROR(VLOOKUP($A$1218, 文字檔!K:L, 2, 0)),0,VLOOKUP($A$1218, 文字檔!K:L, 2, 0))</f>
        <v>0</v>
      </c>
      <c r="I1218" s="5">
        <f>IF(ISERROR(VLOOKUP($A$1218, 文字檔!M:N, 2, 0)),0,VLOOKUP($A$1218, 文字檔!M:N, 2, 0))</f>
        <v>0</v>
      </c>
      <c r="J1218" s="5">
        <f>IF(ISERROR(VLOOKUP($A$1218, 文字檔!O:P, 2, 0)),0,VLOOKUP($A$1218, 文字檔!O:P, 2, 0))</f>
        <v>0</v>
      </c>
      <c r="K1218">
        <f>IF(ISERROR(VLOOKUP($A$1218, 文字檔!Q:R, 2, 0)),0,VLOOKUP($A$1218, 文字檔!Q:R, 2, 0))</f>
        <v>0</v>
      </c>
      <c r="L1218">
        <f>IF(ISERROR(VLOOKUP($A$1218, 文字檔!S:T, 2, 0)),0,VLOOKUP($A$1218, 文字檔!S:T, 2, 0))</f>
        <v>0</v>
      </c>
      <c r="M1218">
        <f>IF(ISERROR(VLOOKUP($A$1218, 文字檔!U:V, 2, 0)),0,VLOOKUP($A$1218, 文字檔!U:V, 2, 0))</f>
        <v>0</v>
      </c>
      <c r="N1218">
        <f>IF(ISERROR(VLOOKUP($A$1218, 文字檔!W:X, 2, 0)),0,VLOOKUP($A$1218, 文字檔!W:X, 2, 0))</f>
        <v>0</v>
      </c>
      <c r="O1218">
        <f>IF(ISERROR(VLOOKUP($A$1218, 文字檔!Y:Z, 2, 0)),0,VLOOKUP($A$1218, 文字檔!Y:Z, 2, 0))</f>
        <v>0</v>
      </c>
      <c r="P1218">
        <f>IF(ISERROR(VLOOKUP($A$1218, 文字檔!AA:AB, 2, 0)),0,VLOOKUP($A$1218, 文字檔!AA:AB, 2, 0))</f>
        <v>0</v>
      </c>
    </row>
    <row r="1219" spans="1:16" ht="16.2">
      <c r="A1219" s="7">
        <v>44955</v>
      </c>
      <c r="B1219" s="5">
        <f>SUMPRODUCT($C$2:$P$2,$C$1219:$P$1219)</f>
        <v>0</v>
      </c>
      <c r="C1219" s="5">
        <f>IF(ISERROR(VLOOKUP($A$1219, 文字檔!A:B, 2, 0)),0,VLOOKUP($A$1219, 文字檔!A:B, 2, 0))</f>
        <v>0</v>
      </c>
      <c r="D1219" s="5">
        <f>IF(ISERROR(VLOOKUP($A$1219, 文字檔!C:D, 2, 0)),0,VLOOKUP($A$1219, 文字檔!C:D, 2, 0))</f>
        <v>0</v>
      </c>
      <c r="E1219" s="5">
        <f>IF(ISERROR(VLOOKUP($A$1219, 文字檔!E:F, 2, 0)),0,VLOOKUP($A$1219, 文字檔!E:F, 2, 0))</f>
        <v>0</v>
      </c>
      <c r="F1219" s="5">
        <f>IF(ISERROR(VLOOKUP($A$1219, 文字檔!G:H, 2, 0)),0,VLOOKUP($A$1219, 文字檔!G:H, 2, 0))</f>
        <v>0</v>
      </c>
      <c r="G1219" s="5">
        <f>IF(ISERROR(VLOOKUP($A$1219, 文字檔!I:J, 2, 0)),0,VLOOKUP($A$1219, 文字檔!I:J, 2, 0))</f>
        <v>0</v>
      </c>
      <c r="H1219" s="5">
        <f>IF(ISERROR(VLOOKUP($A$1219, 文字檔!K:L, 2, 0)),0,VLOOKUP($A$1219, 文字檔!K:L, 2, 0))</f>
        <v>0</v>
      </c>
      <c r="I1219" s="5">
        <f>IF(ISERROR(VLOOKUP($A$1219, 文字檔!M:N, 2, 0)),0,VLOOKUP($A$1219, 文字檔!M:N, 2, 0))</f>
        <v>0</v>
      </c>
      <c r="J1219" s="5">
        <f>IF(ISERROR(VLOOKUP($A$1219, 文字檔!O:P, 2, 0)),0,VLOOKUP($A$1219, 文字檔!O:P, 2, 0))</f>
        <v>0</v>
      </c>
      <c r="K1219">
        <f>IF(ISERROR(VLOOKUP($A$1219, 文字檔!Q:R, 2, 0)),0,VLOOKUP($A$1219, 文字檔!Q:R, 2, 0))</f>
        <v>0</v>
      </c>
      <c r="L1219">
        <f>IF(ISERROR(VLOOKUP($A$1219, 文字檔!S:T, 2, 0)),0,VLOOKUP($A$1219, 文字檔!S:T, 2, 0))</f>
        <v>0</v>
      </c>
      <c r="M1219">
        <f>IF(ISERROR(VLOOKUP($A$1219, 文字檔!U:V, 2, 0)),0,VLOOKUP($A$1219, 文字檔!U:V, 2, 0))</f>
        <v>0</v>
      </c>
      <c r="N1219">
        <f>IF(ISERROR(VLOOKUP($A$1219, 文字檔!W:X, 2, 0)),0,VLOOKUP($A$1219, 文字檔!W:X, 2, 0))</f>
        <v>0</v>
      </c>
      <c r="O1219">
        <f>IF(ISERROR(VLOOKUP($A$1219, 文字檔!Y:Z, 2, 0)),0,VLOOKUP($A$1219, 文字檔!Y:Z, 2, 0))</f>
        <v>0</v>
      </c>
      <c r="P1219">
        <f>IF(ISERROR(VLOOKUP($A$1219, 文字檔!AA:AB, 2, 0)),0,VLOOKUP($A$1219, 文字檔!AA:AB, 2, 0))</f>
        <v>0</v>
      </c>
    </row>
    <row r="1220" spans="1:16" ht="16.2">
      <c r="A1220" s="7">
        <v>44956</v>
      </c>
      <c r="B1220" s="5">
        <f>SUMPRODUCT($C$2:$P$2,$C$1220:$P$1220)</f>
        <v>176793.22999999998</v>
      </c>
      <c r="C1220" s="5">
        <f>IF(ISERROR(VLOOKUP($A$1220, 文字檔!A:B, 2, 0)),0,VLOOKUP($A$1220, 文字檔!A:B, 2, 0))</f>
        <v>2273.9</v>
      </c>
      <c r="D1220" s="5">
        <f>IF(ISERROR(VLOOKUP($A$1220, 文字檔!C:D, 2, 0)),0,VLOOKUP($A$1220, 文字檔!C:D, 2, 0))</f>
        <v>0</v>
      </c>
      <c r="E1220" s="5">
        <f>IF(ISERROR(VLOOKUP($A$1220, 文字檔!E:F, 2, 0)),0,VLOOKUP($A$1220, 文字檔!E:F, 2, 0))</f>
        <v>0</v>
      </c>
      <c r="F1220" s="5">
        <f>IF(ISERROR(VLOOKUP($A$1220, 文字檔!G:H, 2, 0)),0,VLOOKUP($A$1220, 文字檔!G:H, 2, 0))</f>
        <v>-107300</v>
      </c>
      <c r="G1220" s="5">
        <f>IF(ISERROR(VLOOKUP($A$1220, 文字檔!I:J, 2, 0)),0,VLOOKUP($A$1220, 文字檔!I:J, 2, 0))</f>
        <v>0</v>
      </c>
      <c r="H1220" s="5">
        <f>IF(ISERROR(VLOOKUP($A$1220, 文字檔!K:L, 2, 0)),0,VLOOKUP($A$1220, 文字檔!K:L, 2, 0))</f>
        <v>-5726.7</v>
      </c>
      <c r="I1220" s="5">
        <f>IF(ISERROR(VLOOKUP($A$1220, 文字檔!M:N, 2, 0)),0,VLOOKUP($A$1220, 文字檔!M:N, 2, 0))</f>
        <v>-11100</v>
      </c>
      <c r="J1220" s="5">
        <f>IF(ISERROR(VLOOKUP($A$1220, 文字檔!O:P, 2, 0)),0,VLOOKUP($A$1220, 文字檔!O:P, 2, 0))</f>
        <v>-16928.62</v>
      </c>
      <c r="K1220">
        <f>IF(ISERROR(VLOOKUP($A$1220, 文字檔!Q:R, 2, 0)),0,VLOOKUP($A$1220, 文字檔!Q:R, 2, 0))</f>
        <v>9200</v>
      </c>
      <c r="L1220">
        <f>IF(ISERROR(VLOOKUP($A$1220, 文字檔!S:T, 2, 0)),0,VLOOKUP($A$1220, 文字檔!S:T, 2, 0))</f>
        <v>-11125.35</v>
      </c>
      <c r="M1220">
        <f>IF(ISERROR(VLOOKUP($A$1220, 文字檔!U:V, 2, 0)),0,VLOOKUP($A$1220, 文字檔!U:V, 2, 0))</f>
        <v>106300</v>
      </c>
      <c r="N1220">
        <f>IF(ISERROR(VLOOKUP($A$1220, 文字檔!W:X, 2, 0)),0,VLOOKUP($A$1220, 文字檔!W:X, 2, 0))</f>
        <v>106300</v>
      </c>
      <c r="O1220">
        <f>IF(ISERROR(VLOOKUP($A$1220, 文字檔!Y:Z, 2, 0)),0,VLOOKUP($A$1220, 文字檔!Y:Z, 2, 0))</f>
        <v>104900</v>
      </c>
      <c r="P1220">
        <f>IF(ISERROR(VLOOKUP($A$1220, 文字檔!AA:AB, 2, 0)),0,VLOOKUP($A$1220, 文字檔!AA:AB, 2, 0))</f>
        <v>0</v>
      </c>
    </row>
    <row r="1221" spans="1:16" ht="16.2">
      <c r="A1221" s="7">
        <v>44957</v>
      </c>
      <c r="B1221" s="5">
        <f>SUMPRODUCT($C$2:$P$2,$C$1221:$P$1221)</f>
        <v>33600</v>
      </c>
      <c r="C1221" s="5">
        <f>IF(ISERROR(VLOOKUP($A$1221, 文字檔!A:B, 2, 0)),0,VLOOKUP($A$1221, 文字檔!A:B, 2, 0))</f>
        <v>0</v>
      </c>
      <c r="D1221" s="5">
        <f>IF(ISERROR(VLOOKUP($A$1221, 文字檔!C:D, 2, 0)),0,VLOOKUP($A$1221, 文字檔!C:D, 2, 0))</f>
        <v>0</v>
      </c>
      <c r="E1221" s="5">
        <f>IF(ISERROR(VLOOKUP($A$1221, 文字檔!E:F, 2, 0)),0,VLOOKUP($A$1221, 文字檔!E:F, 2, 0))</f>
        <v>0</v>
      </c>
      <c r="F1221" s="5">
        <f>IF(ISERROR(VLOOKUP($A$1221, 文字檔!G:H, 2, 0)),0,VLOOKUP($A$1221, 文字檔!G:H, 2, 0))</f>
        <v>3900</v>
      </c>
      <c r="G1221" s="5">
        <f>IF(ISERROR(VLOOKUP($A$1221, 文字檔!I:J, 2, 0)),0,VLOOKUP($A$1221, 文字檔!I:J, 2, 0))</f>
        <v>0</v>
      </c>
      <c r="H1221" s="5">
        <f>IF(ISERROR(VLOOKUP($A$1221, 文字檔!K:L, 2, 0)),0,VLOOKUP($A$1221, 文字檔!K:L, 2, 0))</f>
        <v>0</v>
      </c>
      <c r="I1221" s="5">
        <f>IF(ISERROR(VLOOKUP($A$1221, 文字檔!M:N, 2, 0)),0,VLOOKUP($A$1221, 文字檔!M:N, 2, 0))</f>
        <v>0</v>
      </c>
      <c r="J1221" s="5">
        <f>IF(ISERROR(VLOOKUP($A$1221, 文字檔!O:P, 2, 0)),0,VLOOKUP($A$1221, 文字檔!O:P, 2, 0))</f>
        <v>0</v>
      </c>
      <c r="K1221">
        <f>IF(ISERROR(VLOOKUP($A$1221, 文字檔!Q:R, 2, 0)),0,VLOOKUP($A$1221, 文字檔!Q:R, 2, 0))</f>
        <v>0</v>
      </c>
      <c r="L1221">
        <f>IF(ISERROR(VLOOKUP($A$1221, 文字檔!S:T, 2, 0)),0,VLOOKUP($A$1221, 文字檔!S:T, 2, 0))</f>
        <v>0</v>
      </c>
      <c r="M1221">
        <f>IF(ISERROR(VLOOKUP($A$1221, 文字檔!U:V, 2, 0)),0,VLOOKUP($A$1221, 文字檔!U:V, 2, 0))</f>
        <v>4100</v>
      </c>
      <c r="N1221">
        <f>IF(ISERROR(VLOOKUP($A$1221, 文字檔!W:X, 2, 0)),0,VLOOKUP($A$1221, 文字檔!W:X, 2, 0))</f>
        <v>7300</v>
      </c>
      <c r="O1221">
        <f>IF(ISERROR(VLOOKUP($A$1221, 文字檔!Y:Z, 2, 0)),0,VLOOKUP($A$1221, 文字檔!Y:Z, 2, 0))</f>
        <v>18300</v>
      </c>
      <c r="P1221">
        <f>IF(ISERROR(VLOOKUP($A$1221, 文字檔!AA:AB, 2, 0)),0,VLOOKUP($A$1221, 文字檔!AA:AB, 2, 0))</f>
        <v>0</v>
      </c>
    </row>
    <row r="1222" spans="1:16" ht="16.2">
      <c r="A1222" s="7">
        <v>44958</v>
      </c>
      <c r="B1222" s="5">
        <f>SUMPRODUCT($C$2:$P$2,$C$1222:$P$1222)</f>
        <v>-98821.84</v>
      </c>
      <c r="C1222" s="5">
        <f>IF(ISERROR(VLOOKUP($A$1222, 文字檔!A:B, 2, 0)),0,VLOOKUP($A$1222, 文字檔!A:B, 2, 0))</f>
        <v>-1321.84</v>
      </c>
      <c r="D1222" s="5">
        <f>IF(ISERROR(VLOOKUP($A$1222, 文字檔!C:D, 2, 0)),0,VLOOKUP($A$1222, 文字檔!C:D, 2, 0))</f>
        <v>0</v>
      </c>
      <c r="E1222" s="5">
        <f>IF(ISERROR(VLOOKUP($A$1222, 文字檔!E:F, 2, 0)),0,VLOOKUP($A$1222, 文字檔!E:F, 2, 0))</f>
        <v>0</v>
      </c>
      <c r="F1222" s="5">
        <f>IF(ISERROR(VLOOKUP($A$1222, 文字檔!G:H, 2, 0)),0,VLOOKUP($A$1222, 文字檔!G:H, 2, 0))</f>
        <v>-22600</v>
      </c>
      <c r="G1222" s="5">
        <f>IF(ISERROR(VLOOKUP($A$1222, 文字檔!I:J, 2, 0)),0,VLOOKUP($A$1222, 文字檔!I:J, 2, 0))</f>
        <v>-14400</v>
      </c>
      <c r="H1222" s="5">
        <f>IF(ISERROR(VLOOKUP($A$1222, 文字檔!K:L, 2, 0)),0,VLOOKUP($A$1222, 文字檔!K:L, 2, 0))</f>
        <v>0</v>
      </c>
      <c r="I1222" s="5">
        <f>IF(ISERROR(VLOOKUP($A$1222, 文字檔!M:N, 2, 0)),0,VLOOKUP($A$1222, 文字檔!M:N, 2, 0))</f>
        <v>0</v>
      </c>
      <c r="J1222" s="5">
        <f>IF(ISERROR(VLOOKUP($A$1222, 文字檔!O:P, 2, 0)),0,VLOOKUP($A$1222, 文字檔!O:P, 2, 0))</f>
        <v>0</v>
      </c>
      <c r="K1222">
        <f>IF(ISERROR(VLOOKUP($A$1222, 文字檔!Q:R, 2, 0)),0,VLOOKUP($A$1222, 文字檔!Q:R, 2, 0))</f>
        <v>0</v>
      </c>
      <c r="L1222">
        <f>IF(ISERROR(VLOOKUP($A$1222, 文字檔!S:T, 2, 0)),0,VLOOKUP($A$1222, 文字檔!S:T, 2, 0))</f>
        <v>0</v>
      </c>
      <c r="M1222">
        <f>IF(ISERROR(VLOOKUP($A$1222, 文字檔!U:V, 2, 0)),0,VLOOKUP($A$1222, 文字檔!U:V, 2, 0))</f>
        <v>-22600</v>
      </c>
      <c r="N1222">
        <f>IF(ISERROR(VLOOKUP($A$1222, 文字檔!W:X, 2, 0)),0,VLOOKUP($A$1222, 文字檔!W:X, 2, 0))</f>
        <v>-23500</v>
      </c>
      <c r="O1222">
        <f>IF(ISERROR(VLOOKUP($A$1222, 文字檔!Y:Z, 2, 0)),0,VLOOKUP($A$1222, 文字檔!Y:Z, 2, 0))</f>
        <v>-14400</v>
      </c>
      <c r="P1222">
        <f>IF(ISERROR(VLOOKUP($A$1222, 文字檔!AA:AB, 2, 0)),0,VLOOKUP($A$1222, 文字檔!AA:AB, 2, 0))</f>
        <v>0</v>
      </c>
    </row>
    <row r="1223" spans="1:16" ht="16.2">
      <c r="A1223" s="7">
        <v>44959</v>
      </c>
      <c r="B1223" s="5">
        <f>SUMPRODUCT($C$2:$P$2,$C$1223:$P$1223)</f>
        <v>-77130.350000000006</v>
      </c>
      <c r="C1223" s="5">
        <f>IF(ISERROR(VLOOKUP($A$1223, 文字檔!A:B, 2, 0)),0,VLOOKUP($A$1223, 文字檔!A:B, 2, 0))</f>
        <v>-5467.38</v>
      </c>
      <c r="D1223" s="5">
        <f>IF(ISERROR(VLOOKUP($A$1223, 文字檔!C:D, 2, 0)),0,VLOOKUP($A$1223, 文字檔!C:D, 2, 0))</f>
        <v>0</v>
      </c>
      <c r="E1223" s="5">
        <f>IF(ISERROR(VLOOKUP($A$1223, 文字檔!E:F, 2, 0)),0,VLOOKUP($A$1223, 文字檔!E:F, 2, 0))</f>
        <v>0</v>
      </c>
      <c r="F1223" s="5">
        <f>IF(ISERROR(VLOOKUP($A$1223, 文字檔!G:H, 2, 0)),0,VLOOKUP($A$1223, 文字檔!G:H, 2, 0))</f>
        <v>-40000</v>
      </c>
      <c r="G1223" s="5">
        <f>IF(ISERROR(VLOOKUP($A$1223, 文字檔!I:J, 2, 0)),0,VLOOKUP($A$1223, 文字檔!I:J, 2, 0))</f>
        <v>0</v>
      </c>
      <c r="H1223" s="5">
        <f>IF(ISERROR(VLOOKUP($A$1223, 文字檔!K:L, 2, 0)),0,VLOOKUP($A$1223, 文字檔!K:L, 2, 0))</f>
        <v>-7931.47</v>
      </c>
      <c r="I1223" s="5">
        <f>IF(ISERROR(VLOOKUP($A$1223, 文字檔!M:N, 2, 0)),0,VLOOKUP($A$1223, 文字檔!M:N, 2, 0))</f>
        <v>0</v>
      </c>
      <c r="J1223" s="5">
        <f>IF(ISERROR(VLOOKUP($A$1223, 文字檔!O:P, 2, 0)),0,VLOOKUP($A$1223, 文字檔!O:P, 2, 0))</f>
        <v>0</v>
      </c>
      <c r="K1223">
        <f>IF(ISERROR(VLOOKUP($A$1223, 文字檔!Q:R, 2, 0)),0,VLOOKUP($A$1223, 文字檔!Q:R, 2, 0))</f>
        <v>0</v>
      </c>
      <c r="L1223">
        <f>IF(ISERROR(VLOOKUP($A$1223, 文字檔!S:T, 2, 0)),0,VLOOKUP($A$1223, 文字檔!S:T, 2, 0))</f>
        <v>-18931.5</v>
      </c>
      <c r="M1223">
        <f>IF(ISERROR(VLOOKUP($A$1223, 文字檔!U:V, 2, 0)),0,VLOOKUP($A$1223, 文字檔!U:V, 2, 0))</f>
        <v>-33300</v>
      </c>
      <c r="N1223">
        <f>IF(ISERROR(VLOOKUP($A$1223, 文字檔!W:X, 2, 0)),0,VLOOKUP($A$1223, 文字檔!W:X, 2, 0))</f>
        <v>0</v>
      </c>
      <c r="O1223">
        <f>IF(ISERROR(VLOOKUP($A$1223, 文字檔!Y:Z, 2, 0)),0,VLOOKUP($A$1223, 文字檔!Y:Z, 2, 0))</f>
        <v>21400</v>
      </c>
      <c r="P1223">
        <f>IF(ISERROR(VLOOKUP($A$1223, 文字檔!AA:AB, 2, 0)),0,VLOOKUP($A$1223, 文字檔!AA:AB, 2, 0))</f>
        <v>7100</v>
      </c>
    </row>
    <row r="1224" spans="1:16" ht="16.2">
      <c r="A1224" s="7">
        <v>44960</v>
      </c>
      <c r="B1224" s="5">
        <f>SUMPRODUCT($C$2:$P$2,$C$1224:$P$1224)</f>
        <v>-30600</v>
      </c>
      <c r="C1224" s="5">
        <f>IF(ISERROR(VLOOKUP($A$1224, 文字檔!A:B, 2, 0)),0,VLOOKUP($A$1224, 文字檔!A:B, 2, 0))</f>
        <v>0</v>
      </c>
      <c r="D1224" s="5">
        <f>IF(ISERROR(VLOOKUP($A$1224, 文字檔!C:D, 2, 0)),0,VLOOKUP($A$1224, 文字檔!C:D, 2, 0))</f>
        <v>0</v>
      </c>
      <c r="E1224" s="5">
        <f>IF(ISERROR(VLOOKUP($A$1224, 文字檔!E:F, 2, 0)),0,VLOOKUP($A$1224, 文字檔!E:F, 2, 0))</f>
        <v>0</v>
      </c>
      <c r="F1224" s="5">
        <f>IF(ISERROR(VLOOKUP($A$1224, 文字檔!G:H, 2, 0)),0,VLOOKUP($A$1224, 文字檔!G:H, 2, 0))</f>
        <v>400</v>
      </c>
      <c r="G1224" s="5">
        <f>IF(ISERROR(VLOOKUP($A$1224, 文字檔!I:J, 2, 0)),0,VLOOKUP($A$1224, 文字檔!I:J, 2, 0))</f>
        <v>-17800</v>
      </c>
      <c r="H1224" s="5">
        <f>IF(ISERROR(VLOOKUP($A$1224, 文字檔!K:L, 2, 0)),0,VLOOKUP($A$1224, 文字檔!K:L, 2, 0))</f>
        <v>0</v>
      </c>
      <c r="I1224" s="5">
        <f>IF(ISERROR(VLOOKUP($A$1224, 文字檔!M:N, 2, 0)),0,VLOOKUP($A$1224, 文字檔!M:N, 2, 0))</f>
        <v>0</v>
      </c>
      <c r="J1224" s="5">
        <f>IF(ISERROR(VLOOKUP($A$1224, 文字檔!O:P, 2, 0)),0,VLOOKUP($A$1224, 文字檔!O:P, 2, 0))</f>
        <v>0</v>
      </c>
      <c r="K1224">
        <f>IF(ISERROR(VLOOKUP($A$1224, 文字檔!Q:R, 2, 0)),0,VLOOKUP($A$1224, 文字檔!Q:R, 2, 0))</f>
        <v>0</v>
      </c>
      <c r="L1224">
        <f>IF(ISERROR(VLOOKUP($A$1224, 文字檔!S:T, 2, 0)),0,VLOOKUP($A$1224, 文字檔!S:T, 2, 0))</f>
        <v>0</v>
      </c>
      <c r="M1224">
        <f>IF(ISERROR(VLOOKUP($A$1224, 文字檔!U:V, 2, 0)),0,VLOOKUP($A$1224, 文字檔!U:V, 2, 0))</f>
        <v>0</v>
      </c>
      <c r="N1224">
        <f>IF(ISERROR(VLOOKUP($A$1224, 文字檔!W:X, 2, 0)),0,VLOOKUP($A$1224, 文字檔!W:X, 2, 0))</f>
        <v>-12400</v>
      </c>
      <c r="O1224">
        <f>IF(ISERROR(VLOOKUP($A$1224, 文字檔!Y:Z, 2, 0)),0,VLOOKUP($A$1224, 文字檔!Y:Z, 2, 0))</f>
        <v>-400</v>
      </c>
      <c r="P1224">
        <f>IF(ISERROR(VLOOKUP($A$1224, 文字檔!AA:AB, 2, 0)),0,VLOOKUP($A$1224, 文字檔!AA:AB, 2, 0))</f>
        <v>-400</v>
      </c>
    </row>
    <row r="1225" spans="1:16" ht="16.2">
      <c r="A1225" s="7">
        <v>44961</v>
      </c>
      <c r="B1225" s="5">
        <f>SUMPRODUCT($C$2:$P$2,$C$1225:$P$1225)</f>
        <v>0</v>
      </c>
      <c r="C1225" s="5">
        <f>IF(ISERROR(VLOOKUP($A$1225, 文字檔!A:B, 2, 0)),0,VLOOKUP($A$1225, 文字檔!A:B, 2, 0))</f>
        <v>0</v>
      </c>
      <c r="D1225" s="5">
        <f>IF(ISERROR(VLOOKUP($A$1225, 文字檔!C:D, 2, 0)),0,VLOOKUP($A$1225, 文字檔!C:D, 2, 0))</f>
        <v>0</v>
      </c>
      <c r="E1225" s="5">
        <f>IF(ISERROR(VLOOKUP($A$1225, 文字檔!E:F, 2, 0)),0,VLOOKUP($A$1225, 文字檔!E:F, 2, 0))</f>
        <v>0</v>
      </c>
      <c r="F1225" s="5">
        <f>IF(ISERROR(VLOOKUP($A$1225, 文字檔!G:H, 2, 0)),0,VLOOKUP($A$1225, 文字檔!G:H, 2, 0))</f>
        <v>0</v>
      </c>
      <c r="G1225" s="5">
        <f>IF(ISERROR(VLOOKUP($A$1225, 文字檔!I:J, 2, 0)),0,VLOOKUP($A$1225, 文字檔!I:J, 2, 0))</f>
        <v>0</v>
      </c>
      <c r="H1225" s="5">
        <f>IF(ISERROR(VLOOKUP($A$1225, 文字檔!K:L, 2, 0)),0,VLOOKUP($A$1225, 文字檔!K:L, 2, 0))</f>
        <v>0</v>
      </c>
      <c r="I1225" s="5">
        <f>IF(ISERROR(VLOOKUP($A$1225, 文字檔!M:N, 2, 0)),0,VLOOKUP($A$1225, 文字檔!M:N, 2, 0))</f>
        <v>0</v>
      </c>
      <c r="J1225" s="5">
        <f>IF(ISERROR(VLOOKUP($A$1225, 文字檔!O:P, 2, 0)),0,VLOOKUP($A$1225, 文字檔!O:P, 2, 0))</f>
        <v>0</v>
      </c>
      <c r="K1225">
        <f>IF(ISERROR(VLOOKUP($A$1225, 文字檔!Q:R, 2, 0)),0,VLOOKUP($A$1225, 文字檔!Q:R, 2, 0))</f>
        <v>0</v>
      </c>
      <c r="L1225">
        <f>IF(ISERROR(VLOOKUP($A$1225, 文字檔!S:T, 2, 0)),0,VLOOKUP($A$1225, 文字檔!S:T, 2, 0))</f>
        <v>0</v>
      </c>
      <c r="M1225">
        <f>IF(ISERROR(VLOOKUP($A$1225, 文字檔!U:V, 2, 0)),0,VLOOKUP($A$1225, 文字檔!U:V, 2, 0))</f>
        <v>0</v>
      </c>
      <c r="N1225">
        <f>IF(ISERROR(VLOOKUP($A$1225, 文字檔!W:X, 2, 0)),0,VLOOKUP($A$1225, 文字檔!W:X, 2, 0))</f>
        <v>0</v>
      </c>
      <c r="O1225">
        <f>IF(ISERROR(VLOOKUP($A$1225, 文字檔!Y:Z, 2, 0)),0,VLOOKUP($A$1225, 文字檔!Y:Z, 2, 0))</f>
        <v>0</v>
      </c>
      <c r="P1225">
        <f>IF(ISERROR(VLOOKUP($A$1225, 文字檔!AA:AB, 2, 0)),0,VLOOKUP($A$1225, 文字檔!AA:AB, 2, 0))</f>
        <v>0</v>
      </c>
    </row>
    <row r="1226" spans="1:16" ht="16.2">
      <c r="A1226" s="7">
        <v>44962</v>
      </c>
      <c r="B1226" s="5">
        <f>SUMPRODUCT($C$2:$P$2,$C$1226:$P$1226)</f>
        <v>0</v>
      </c>
      <c r="C1226" s="5">
        <f>IF(ISERROR(VLOOKUP($A$1226, 文字檔!A:B, 2, 0)),0,VLOOKUP($A$1226, 文字檔!A:B, 2, 0))</f>
        <v>0</v>
      </c>
      <c r="D1226" s="5">
        <f>IF(ISERROR(VLOOKUP($A$1226, 文字檔!C:D, 2, 0)),0,VLOOKUP($A$1226, 文字檔!C:D, 2, 0))</f>
        <v>0</v>
      </c>
      <c r="E1226" s="5">
        <f>IF(ISERROR(VLOOKUP($A$1226, 文字檔!E:F, 2, 0)),0,VLOOKUP($A$1226, 文字檔!E:F, 2, 0))</f>
        <v>0</v>
      </c>
      <c r="F1226" s="5">
        <f>IF(ISERROR(VLOOKUP($A$1226, 文字檔!G:H, 2, 0)),0,VLOOKUP($A$1226, 文字檔!G:H, 2, 0))</f>
        <v>0</v>
      </c>
      <c r="G1226" s="5">
        <f>IF(ISERROR(VLOOKUP($A$1226, 文字檔!I:J, 2, 0)),0,VLOOKUP($A$1226, 文字檔!I:J, 2, 0))</f>
        <v>0</v>
      </c>
      <c r="H1226" s="5">
        <f>IF(ISERROR(VLOOKUP($A$1226, 文字檔!K:L, 2, 0)),0,VLOOKUP($A$1226, 文字檔!K:L, 2, 0))</f>
        <v>0</v>
      </c>
      <c r="I1226" s="5">
        <f>IF(ISERROR(VLOOKUP($A$1226, 文字檔!M:N, 2, 0)),0,VLOOKUP($A$1226, 文字檔!M:N, 2, 0))</f>
        <v>0</v>
      </c>
      <c r="J1226" s="5">
        <f>IF(ISERROR(VLOOKUP($A$1226, 文字檔!O:P, 2, 0)),0,VLOOKUP($A$1226, 文字檔!O:P, 2, 0))</f>
        <v>0</v>
      </c>
      <c r="K1226">
        <f>IF(ISERROR(VLOOKUP($A$1226, 文字檔!Q:R, 2, 0)),0,VLOOKUP($A$1226, 文字檔!Q:R, 2, 0))</f>
        <v>0</v>
      </c>
      <c r="L1226">
        <f>IF(ISERROR(VLOOKUP($A$1226, 文字檔!S:T, 2, 0)),0,VLOOKUP($A$1226, 文字檔!S:T, 2, 0))</f>
        <v>0</v>
      </c>
      <c r="M1226">
        <f>IF(ISERROR(VLOOKUP($A$1226, 文字檔!U:V, 2, 0)),0,VLOOKUP($A$1226, 文字檔!U:V, 2, 0))</f>
        <v>0</v>
      </c>
      <c r="N1226">
        <f>IF(ISERROR(VLOOKUP($A$1226, 文字檔!W:X, 2, 0)),0,VLOOKUP($A$1226, 文字檔!W:X, 2, 0))</f>
        <v>0</v>
      </c>
      <c r="O1226">
        <f>IF(ISERROR(VLOOKUP($A$1226, 文字檔!Y:Z, 2, 0)),0,VLOOKUP($A$1226, 文字檔!Y:Z, 2, 0))</f>
        <v>0</v>
      </c>
      <c r="P1226">
        <f>IF(ISERROR(VLOOKUP($A$1226, 文字檔!AA:AB, 2, 0)),0,VLOOKUP($A$1226, 文字檔!AA:AB, 2, 0))</f>
        <v>0</v>
      </c>
    </row>
    <row r="1227" spans="1:16" ht="16.2">
      <c r="A1227" s="7">
        <v>44963</v>
      </c>
      <c r="B1227" s="5">
        <f>SUMPRODUCT($C$2:$P$2,$C$1227:$P$1227)</f>
        <v>59371.679999999993</v>
      </c>
      <c r="C1227" s="5">
        <f>IF(ISERROR(VLOOKUP($A$1227, 文字檔!A:B, 2, 0)),0,VLOOKUP($A$1227, 文字檔!A:B, 2, 0))</f>
        <v>0</v>
      </c>
      <c r="D1227" s="5">
        <f>IF(ISERROR(VLOOKUP($A$1227, 文字檔!C:D, 2, 0)),0,VLOOKUP($A$1227, 文字檔!C:D, 2, 0))</f>
        <v>0</v>
      </c>
      <c r="E1227" s="5">
        <f>IF(ISERROR(VLOOKUP($A$1227, 文字檔!E:F, 2, 0)),0,VLOOKUP($A$1227, 文字檔!E:F, 2, 0))</f>
        <v>0</v>
      </c>
      <c r="F1227" s="5">
        <f>IF(ISERROR(VLOOKUP($A$1227, 文字檔!G:H, 2, 0)),0,VLOOKUP($A$1227, 文字檔!G:H, 2, 0))</f>
        <v>34800</v>
      </c>
      <c r="G1227" s="5">
        <f>IF(ISERROR(VLOOKUP($A$1227, 文字檔!I:J, 2, 0)),0,VLOOKUP($A$1227, 文字檔!I:J, 2, 0))</f>
        <v>22100</v>
      </c>
      <c r="H1227" s="5">
        <f>IF(ISERROR(VLOOKUP($A$1227, 文字檔!K:L, 2, 0)),0,VLOOKUP($A$1227, 文字檔!K:L, 2, 0))</f>
        <v>271.68</v>
      </c>
      <c r="I1227" s="5">
        <f>IF(ISERROR(VLOOKUP($A$1227, 文字檔!M:N, 2, 0)),0,VLOOKUP($A$1227, 文字檔!M:N, 2, 0))</f>
        <v>29500</v>
      </c>
      <c r="J1227" s="5">
        <f>IF(ISERROR(VLOOKUP($A$1227, 文字檔!O:P, 2, 0)),0,VLOOKUP($A$1227, 文字檔!O:P, 2, 0))</f>
        <v>0</v>
      </c>
      <c r="K1227">
        <f>IF(ISERROR(VLOOKUP($A$1227, 文字檔!Q:R, 2, 0)),0,VLOOKUP($A$1227, 文字檔!Q:R, 2, 0))</f>
        <v>0</v>
      </c>
      <c r="L1227">
        <f>IF(ISERROR(VLOOKUP($A$1227, 文字檔!S:T, 2, 0)),0,VLOOKUP($A$1227, 文字檔!S:T, 2, 0))</f>
        <v>0</v>
      </c>
      <c r="M1227">
        <f>IF(ISERROR(VLOOKUP($A$1227, 文字檔!U:V, 2, 0)),0,VLOOKUP($A$1227, 文字檔!U:V, 2, 0))</f>
        <v>0</v>
      </c>
      <c r="N1227">
        <f>IF(ISERROR(VLOOKUP($A$1227, 文字檔!W:X, 2, 0)),0,VLOOKUP($A$1227, 文字檔!W:X, 2, 0))</f>
        <v>-13400</v>
      </c>
      <c r="O1227">
        <f>IF(ISERROR(VLOOKUP($A$1227, 文字檔!Y:Z, 2, 0)),0,VLOOKUP($A$1227, 文字檔!Y:Z, 2, 0))</f>
        <v>7400</v>
      </c>
      <c r="P1227">
        <f>IF(ISERROR(VLOOKUP($A$1227, 文字檔!AA:AB, 2, 0)),0,VLOOKUP($A$1227, 文字檔!AA:AB, 2, 0))</f>
        <v>-21300</v>
      </c>
    </row>
    <row r="1228" spans="1:16" ht="16.2">
      <c r="A1228" s="7">
        <v>44964</v>
      </c>
      <c r="B1228" s="5">
        <f>SUMPRODUCT($C$2:$P$2,$C$1228:$P$1228)</f>
        <v>-30223.85</v>
      </c>
      <c r="C1228" s="5">
        <f>IF(ISERROR(VLOOKUP($A$1228, 文字檔!A:B, 2, 0)),0,VLOOKUP($A$1228, 文字檔!A:B, 2, 0))</f>
        <v>0</v>
      </c>
      <c r="D1228" s="5">
        <f>IF(ISERROR(VLOOKUP($A$1228, 文字檔!C:D, 2, 0)),0,VLOOKUP($A$1228, 文字檔!C:D, 2, 0))</f>
        <v>-11300</v>
      </c>
      <c r="E1228" s="5">
        <f>IF(ISERROR(VLOOKUP($A$1228, 文字檔!E:F, 2, 0)),0,VLOOKUP($A$1228, 文字檔!E:F, 2, 0))</f>
        <v>0</v>
      </c>
      <c r="F1228" s="5">
        <f>IF(ISERROR(VLOOKUP($A$1228, 文字檔!G:H, 2, 0)),0,VLOOKUP($A$1228, 文字檔!G:H, 2, 0))</f>
        <v>1800</v>
      </c>
      <c r="G1228" s="5">
        <f>IF(ISERROR(VLOOKUP($A$1228, 文字檔!I:J, 2, 0)),0,VLOOKUP($A$1228, 文字檔!I:J, 2, 0))</f>
        <v>-6300</v>
      </c>
      <c r="H1228" s="5">
        <f>IF(ISERROR(VLOOKUP($A$1228, 文字檔!K:L, 2, 0)),0,VLOOKUP($A$1228, 文字檔!K:L, 2, 0))</f>
        <v>0</v>
      </c>
      <c r="I1228" s="5">
        <f>IF(ISERROR(VLOOKUP($A$1228, 文字檔!M:N, 2, 0)),0,VLOOKUP($A$1228, 文字檔!M:N, 2, 0))</f>
        <v>3100</v>
      </c>
      <c r="J1228" s="5">
        <f>IF(ISERROR(VLOOKUP($A$1228, 文字檔!O:P, 2, 0)),0,VLOOKUP($A$1228, 文字檔!O:P, 2, 0))</f>
        <v>0</v>
      </c>
      <c r="K1228">
        <f>IF(ISERROR(VLOOKUP($A$1228, 文字檔!Q:R, 2, 0)),0,VLOOKUP($A$1228, 文字檔!Q:R, 2, 0))</f>
        <v>0</v>
      </c>
      <c r="L1228">
        <f>IF(ISERROR(VLOOKUP($A$1228, 文字檔!S:T, 2, 0)),0,VLOOKUP($A$1228, 文字檔!S:T, 2, 0))</f>
        <v>-5523.85</v>
      </c>
      <c r="M1228">
        <f>IF(ISERROR(VLOOKUP($A$1228, 文字檔!U:V, 2, 0)),0,VLOOKUP($A$1228, 文字檔!U:V, 2, 0))</f>
        <v>0</v>
      </c>
      <c r="N1228">
        <f>IF(ISERROR(VLOOKUP($A$1228, 文字檔!W:X, 2, 0)),0,VLOOKUP($A$1228, 文字檔!W:X, 2, 0))</f>
        <v>-14000</v>
      </c>
      <c r="O1228">
        <f>IF(ISERROR(VLOOKUP($A$1228, 文字檔!Y:Z, 2, 0)),0,VLOOKUP($A$1228, 文字檔!Y:Z, 2, 0))</f>
        <v>3900</v>
      </c>
      <c r="P1228">
        <f>IF(ISERROR(VLOOKUP($A$1228, 文字檔!AA:AB, 2, 0)),0,VLOOKUP($A$1228, 文字檔!AA:AB, 2, 0))</f>
        <v>-1900</v>
      </c>
    </row>
    <row r="1229" spans="1:16" ht="16.2">
      <c r="A1229" s="7">
        <v>44965</v>
      </c>
      <c r="B1229" s="5">
        <f>SUMPRODUCT($C$2:$P$2,$C$1229:$P$1229)</f>
        <v>-172832.02</v>
      </c>
      <c r="C1229" s="5">
        <f>IF(ISERROR(VLOOKUP($A$1229, 文字檔!A:B, 2, 0)),0,VLOOKUP($A$1229, 文字檔!A:B, 2, 0))</f>
        <v>6133.88</v>
      </c>
      <c r="D1229" s="5">
        <f>IF(ISERROR(VLOOKUP($A$1229, 文字檔!C:D, 2, 0)),0,VLOOKUP($A$1229, 文字檔!C:D, 2, 0))</f>
        <v>-22900</v>
      </c>
      <c r="E1229" s="5">
        <f>IF(ISERROR(VLOOKUP($A$1229, 文字檔!E:F, 2, 0)),0,VLOOKUP($A$1229, 文字檔!E:F, 2, 0))</f>
        <v>0</v>
      </c>
      <c r="F1229" s="5">
        <f>IF(ISERROR(VLOOKUP($A$1229, 文字檔!G:H, 2, 0)),0,VLOOKUP($A$1229, 文字檔!G:H, 2, 0))</f>
        <v>-41600</v>
      </c>
      <c r="G1229" s="5">
        <f>IF(ISERROR(VLOOKUP($A$1229, 文字檔!I:J, 2, 0)),0,VLOOKUP($A$1229, 文字檔!I:J, 2, 0))</f>
        <v>0</v>
      </c>
      <c r="H1229" s="5">
        <f>IF(ISERROR(VLOOKUP($A$1229, 文字檔!K:L, 2, 0)),0,VLOOKUP($A$1229, 文字檔!K:L, 2, 0))</f>
        <v>14334.1</v>
      </c>
      <c r="I1229" s="5">
        <f>IF(ISERROR(VLOOKUP($A$1229, 文字檔!M:N, 2, 0)),0,VLOOKUP($A$1229, 文字檔!M:N, 2, 0))</f>
        <v>-48700</v>
      </c>
      <c r="J1229" s="5">
        <f>IF(ISERROR(VLOOKUP($A$1229, 文字檔!O:P, 2, 0)),0,VLOOKUP($A$1229, 文字檔!O:P, 2, 0))</f>
        <v>0</v>
      </c>
      <c r="K1229">
        <f>IF(ISERROR(VLOOKUP($A$1229, 文字檔!Q:R, 2, 0)),0,VLOOKUP($A$1229, 文字檔!Q:R, 2, 0))</f>
        <v>0</v>
      </c>
      <c r="L1229">
        <f>IF(ISERROR(VLOOKUP($A$1229, 文字檔!S:T, 2, 0)),0,VLOOKUP($A$1229, 文字檔!S:T, 2, 0))</f>
        <v>0</v>
      </c>
      <c r="M1229">
        <f>IF(ISERROR(VLOOKUP($A$1229, 文字檔!U:V, 2, 0)),0,VLOOKUP($A$1229, 文字檔!U:V, 2, 0))</f>
        <v>0</v>
      </c>
      <c r="N1229">
        <f>IF(ISERROR(VLOOKUP($A$1229, 文字檔!W:X, 2, 0)),0,VLOOKUP($A$1229, 文字檔!W:X, 2, 0))</f>
        <v>-14400</v>
      </c>
      <c r="O1229">
        <f>IF(ISERROR(VLOOKUP($A$1229, 文字檔!Y:Z, 2, 0)),0,VLOOKUP($A$1229, 文字檔!Y:Z, 2, 0))</f>
        <v>-54500</v>
      </c>
      <c r="P1229">
        <f>IF(ISERROR(VLOOKUP($A$1229, 文字檔!AA:AB, 2, 0)),0,VLOOKUP($A$1229, 文字檔!AA:AB, 2, 0))</f>
        <v>-11200</v>
      </c>
    </row>
    <row r="1230" spans="1:16" ht="16.2">
      <c r="A1230" s="7">
        <v>44966</v>
      </c>
      <c r="B1230" s="5">
        <f>SUMPRODUCT($C$2:$P$2,$C$1230:$P$1230)</f>
        <v>-27966.17</v>
      </c>
      <c r="C1230" s="5">
        <f>IF(ISERROR(VLOOKUP($A$1230, 文字檔!A:B, 2, 0)),0,VLOOKUP($A$1230, 文字檔!A:B, 2, 0))</f>
        <v>0</v>
      </c>
      <c r="D1230" s="5">
        <f>IF(ISERROR(VLOOKUP($A$1230, 文字檔!C:D, 2, 0)),0,VLOOKUP($A$1230, 文字檔!C:D, 2, 0))</f>
        <v>0</v>
      </c>
      <c r="E1230" s="5">
        <f>IF(ISERROR(VLOOKUP($A$1230, 文字檔!E:F, 2, 0)),0,VLOOKUP($A$1230, 文字檔!E:F, 2, 0))</f>
        <v>0</v>
      </c>
      <c r="F1230" s="5">
        <f>IF(ISERROR(VLOOKUP($A$1230, 文字檔!G:H, 2, 0)),0,VLOOKUP($A$1230, 文字檔!G:H, 2, 0))</f>
        <v>600</v>
      </c>
      <c r="G1230" s="5">
        <f>IF(ISERROR(VLOOKUP($A$1230, 文字檔!I:J, 2, 0)),0,VLOOKUP($A$1230, 文字檔!I:J, 2, 0))</f>
        <v>-5800</v>
      </c>
      <c r="H1230" s="5">
        <f>IF(ISERROR(VLOOKUP($A$1230, 文字檔!K:L, 2, 0)),0,VLOOKUP($A$1230, 文字檔!K:L, 2, 0))</f>
        <v>-13466.17</v>
      </c>
      <c r="I1230" s="5">
        <f>IF(ISERROR(VLOOKUP($A$1230, 文字檔!M:N, 2, 0)),0,VLOOKUP($A$1230, 文字檔!M:N, 2, 0))</f>
        <v>-1300</v>
      </c>
      <c r="J1230" s="5">
        <f>IF(ISERROR(VLOOKUP($A$1230, 文字檔!O:P, 2, 0)),0,VLOOKUP($A$1230, 文字檔!O:P, 2, 0))</f>
        <v>0</v>
      </c>
      <c r="K1230">
        <f>IF(ISERROR(VLOOKUP($A$1230, 文字檔!Q:R, 2, 0)),0,VLOOKUP($A$1230, 文字檔!Q:R, 2, 0))</f>
        <v>-3500</v>
      </c>
      <c r="L1230">
        <f>IF(ISERROR(VLOOKUP($A$1230, 文字檔!S:T, 2, 0)),0,VLOOKUP($A$1230, 文字檔!S:T, 2, 0))</f>
        <v>0</v>
      </c>
      <c r="M1230">
        <f>IF(ISERROR(VLOOKUP($A$1230, 文字檔!U:V, 2, 0)),0,VLOOKUP($A$1230, 文字檔!U:V, 2, 0))</f>
        <v>0</v>
      </c>
      <c r="N1230">
        <f>IF(ISERROR(VLOOKUP($A$1230, 文字檔!W:X, 2, 0)),0,VLOOKUP($A$1230, 文字檔!W:X, 2, 0))</f>
        <v>0</v>
      </c>
      <c r="O1230">
        <f>IF(ISERROR(VLOOKUP($A$1230, 文字檔!Y:Z, 2, 0)),0,VLOOKUP($A$1230, 文字檔!Y:Z, 2, 0))</f>
        <v>-3900</v>
      </c>
      <c r="P1230">
        <f>IF(ISERROR(VLOOKUP($A$1230, 文字檔!AA:AB, 2, 0)),0,VLOOKUP($A$1230, 文字檔!AA:AB, 2, 0))</f>
        <v>-600</v>
      </c>
    </row>
    <row r="1231" spans="1:16" ht="16.2">
      <c r="A1231" s="7">
        <v>44967</v>
      </c>
      <c r="B1231" s="5">
        <f>SUMPRODUCT($C$2:$P$2,$C$1231:$P$1231)</f>
        <v>-56633.55</v>
      </c>
      <c r="C1231" s="5">
        <f>IF(ISERROR(VLOOKUP($A$1231, 文字檔!A:B, 2, 0)),0,VLOOKUP($A$1231, 文字檔!A:B, 2, 0))</f>
        <v>6866.61</v>
      </c>
      <c r="D1231" s="5">
        <f>IF(ISERROR(VLOOKUP($A$1231, 文字檔!C:D, 2, 0)),0,VLOOKUP($A$1231, 文字檔!C:D, 2, 0))</f>
        <v>-16300</v>
      </c>
      <c r="E1231" s="5">
        <f>IF(ISERROR(VLOOKUP($A$1231, 文字檔!E:F, 2, 0)),0,VLOOKUP($A$1231, 文字檔!E:F, 2, 0))</f>
        <v>0</v>
      </c>
      <c r="F1231" s="5">
        <f>IF(ISERROR(VLOOKUP($A$1231, 文字檔!G:H, 2, 0)),0,VLOOKUP($A$1231, 文字檔!G:H, 2, 0))</f>
        <v>5200</v>
      </c>
      <c r="G1231" s="5">
        <f>IF(ISERROR(VLOOKUP($A$1231, 文字檔!I:J, 2, 0)),0,VLOOKUP($A$1231, 文字檔!I:J, 2, 0))</f>
        <v>0</v>
      </c>
      <c r="H1231" s="5">
        <f>IF(ISERROR(VLOOKUP($A$1231, 文字檔!K:L, 2, 0)),0,VLOOKUP($A$1231, 文字檔!K:L, 2, 0))</f>
        <v>-9600.16</v>
      </c>
      <c r="I1231" s="5">
        <f>IF(ISERROR(VLOOKUP($A$1231, 文字檔!M:N, 2, 0)),0,VLOOKUP($A$1231, 文字檔!M:N, 2, 0))</f>
        <v>0</v>
      </c>
      <c r="J1231" s="5">
        <f>IF(ISERROR(VLOOKUP($A$1231, 文字檔!O:P, 2, 0)),0,VLOOKUP($A$1231, 文字檔!O:P, 2, 0))</f>
        <v>0</v>
      </c>
      <c r="K1231">
        <f>IF(ISERROR(VLOOKUP($A$1231, 文字檔!Q:R, 2, 0)),0,VLOOKUP($A$1231, 文字檔!Q:R, 2, 0))</f>
        <v>-5200</v>
      </c>
      <c r="L1231">
        <f>IF(ISERROR(VLOOKUP($A$1231, 文字檔!S:T, 2, 0)),0,VLOOKUP($A$1231, 文字檔!S:T, 2, 0))</f>
        <v>0</v>
      </c>
      <c r="M1231">
        <f>IF(ISERROR(VLOOKUP($A$1231, 文字檔!U:V, 2, 0)),0,VLOOKUP($A$1231, 文字檔!U:V, 2, 0))</f>
        <v>0</v>
      </c>
      <c r="N1231">
        <f>IF(ISERROR(VLOOKUP($A$1231, 文字檔!W:X, 2, 0)),0,VLOOKUP($A$1231, 文字檔!W:X, 2, 0))</f>
        <v>-17200</v>
      </c>
      <c r="O1231">
        <f>IF(ISERROR(VLOOKUP($A$1231, 文字檔!Y:Z, 2, 0)),0,VLOOKUP($A$1231, 文字檔!Y:Z, 2, 0))</f>
        <v>-15200</v>
      </c>
      <c r="P1231">
        <f>IF(ISERROR(VLOOKUP($A$1231, 文字檔!AA:AB, 2, 0)),0,VLOOKUP($A$1231, 文字檔!AA:AB, 2, 0))</f>
        <v>-5200</v>
      </c>
    </row>
    <row r="1232" spans="1:16" ht="16.2">
      <c r="A1232" s="7">
        <v>44968</v>
      </c>
      <c r="B1232" s="5">
        <f>SUMPRODUCT($C$2:$P$2,$C$1232:$P$1232)</f>
        <v>0</v>
      </c>
      <c r="C1232" s="5">
        <f>IF(ISERROR(VLOOKUP($A$1232, 文字檔!A:B, 2, 0)),0,VLOOKUP($A$1232, 文字檔!A:B, 2, 0))</f>
        <v>0</v>
      </c>
      <c r="D1232" s="5">
        <f>IF(ISERROR(VLOOKUP($A$1232, 文字檔!C:D, 2, 0)),0,VLOOKUP($A$1232, 文字檔!C:D, 2, 0))</f>
        <v>0</v>
      </c>
      <c r="E1232" s="5">
        <f>IF(ISERROR(VLOOKUP($A$1232, 文字檔!E:F, 2, 0)),0,VLOOKUP($A$1232, 文字檔!E:F, 2, 0))</f>
        <v>0</v>
      </c>
      <c r="F1232" s="5">
        <f>IF(ISERROR(VLOOKUP($A$1232, 文字檔!G:H, 2, 0)),0,VLOOKUP($A$1232, 文字檔!G:H, 2, 0))</f>
        <v>0</v>
      </c>
      <c r="G1232" s="5">
        <f>IF(ISERROR(VLOOKUP($A$1232, 文字檔!I:J, 2, 0)),0,VLOOKUP($A$1232, 文字檔!I:J, 2, 0))</f>
        <v>0</v>
      </c>
      <c r="H1232" s="5">
        <f>IF(ISERROR(VLOOKUP($A$1232, 文字檔!K:L, 2, 0)),0,VLOOKUP($A$1232, 文字檔!K:L, 2, 0))</f>
        <v>0</v>
      </c>
      <c r="I1232" s="5">
        <f>IF(ISERROR(VLOOKUP($A$1232, 文字檔!M:N, 2, 0)),0,VLOOKUP($A$1232, 文字檔!M:N, 2, 0))</f>
        <v>0</v>
      </c>
      <c r="J1232" s="5">
        <f>IF(ISERROR(VLOOKUP($A$1232, 文字檔!O:P, 2, 0)),0,VLOOKUP($A$1232, 文字檔!O:P, 2, 0))</f>
        <v>0</v>
      </c>
      <c r="K1232">
        <f>IF(ISERROR(VLOOKUP($A$1232, 文字檔!Q:R, 2, 0)),0,VLOOKUP($A$1232, 文字檔!Q:R, 2, 0))</f>
        <v>0</v>
      </c>
      <c r="L1232">
        <f>IF(ISERROR(VLOOKUP($A$1232, 文字檔!S:T, 2, 0)),0,VLOOKUP($A$1232, 文字檔!S:T, 2, 0))</f>
        <v>0</v>
      </c>
      <c r="M1232">
        <f>IF(ISERROR(VLOOKUP($A$1232, 文字檔!U:V, 2, 0)),0,VLOOKUP($A$1232, 文字檔!U:V, 2, 0))</f>
        <v>0</v>
      </c>
      <c r="N1232">
        <f>IF(ISERROR(VLOOKUP($A$1232, 文字檔!W:X, 2, 0)),0,VLOOKUP($A$1232, 文字檔!W:X, 2, 0))</f>
        <v>0</v>
      </c>
      <c r="O1232">
        <f>IF(ISERROR(VLOOKUP($A$1232, 文字檔!Y:Z, 2, 0)),0,VLOOKUP($A$1232, 文字檔!Y:Z, 2, 0))</f>
        <v>0</v>
      </c>
      <c r="P1232">
        <f>IF(ISERROR(VLOOKUP($A$1232, 文字檔!AA:AB, 2, 0)),0,VLOOKUP($A$1232, 文字檔!AA:AB, 2, 0))</f>
        <v>0</v>
      </c>
    </row>
    <row r="1233" spans="1:16" ht="16.2">
      <c r="A1233" s="7">
        <v>44969</v>
      </c>
      <c r="B1233" s="5">
        <f>SUMPRODUCT($C$2:$P$2,$C$1233:$P$1233)</f>
        <v>0</v>
      </c>
      <c r="C1233" s="5">
        <f>IF(ISERROR(VLOOKUP($A$1233, 文字檔!A:B, 2, 0)),0,VLOOKUP($A$1233, 文字檔!A:B, 2, 0))</f>
        <v>0</v>
      </c>
      <c r="D1233" s="5">
        <f>IF(ISERROR(VLOOKUP($A$1233, 文字檔!C:D, 2, 0)),0,VLOOKUP($A$1233, 文字檔!C:D, 2, 0))</f>
        <v>0</v>
      </c>
      <c r="E1233" s="5">
        <f>IF(ISERROR(VLOOKUP($A$1233, 文字檔!E:F, 2, 0)),0,VLOOKUP($A$1233, 文字檔!E:F, 2, 0))</f>
        <v>0</v>
      </c>
      <c r="F1233" s="5">
        <f>IF(ISERROR(VLOOKUP($A$1233, 文字檔!G:H, 2, 0)),0,VLOOKUP($A$1233, 文字檔!G:H, 2, 0))</f>
        <v>0</v>
      </c>
      <c r="G1233" s="5">
        <f>IF(ISERROR(VLOOKUP($A$1233, 文字檔!I:J, 2, 0)),0,VLOOKUP($A$1233, 文字檔!I:J, 2, 0))</f>
        <v>0</v>
      </c>
      <c r="H1233" s="5">
        <f>IF(ISERROR(VLOOKUP($A$1233, 文字檔!K:L, 2, 0)),0,VLOOKUP($A$1233, 文字檔!K:L, 2, 0))</f>
        <v>0</v>
      </c>
      <c r="I1233" s="5">
        <f>IF(ISERROR(VLOOKUP($A$1233, 文字檔!M:N, 2, 0)),0,VLOOKUP($A$1233, 文字檔!M:N, 2, 0))</f>
        <v>0</v>
      </c>
      <c r="J1233" s="5">
        <f>IF(ISERROR(VLOOKUP($A$1233, 文字檔!O:P, 2, 0)),0,VLOOKUP($A$1233, 文字檔!O:P, 2, 0))</f>
        <v>0</v>
      </c>
      <c r="K1233">
        <f>IF(ISERROR(VLOOKUP($A$1233, 文字檔!Q:R, 2, 0)),0,VLOOKUP($A$1233, 文字檔!Q:R, 2, 0))</f>
        <v>0</v>
      </c>
      <c r="L1233">
        <f>IF(ISERROR(VLOOKUP($A$1233, 文字檔!S:T, 2, 0)),0,VLOOKUP($A$1233, 文字檔!S:T, 2, 0))</f>
        <v>0</v>
      </c>
      <c r="M1233">
        <f>IF(ISERROR(VLOOKUP($A$1233, 文字檔!U:V, 2, 0)),0,VLOOKUP($A$1233, 文字檔!U:V, 2, 0))</f>
        <v>0</v>
      </c>
      <c r="N1233">
        <f>IF(ISERROR(VLOOKUP($A$1233, 文字檔!W:X, 2, 0)),0,VLOOKUP($A$1233, 文字檔!W:X, 2, 0))</f>
        <v>0</v>
      </c>
      <c r="O1233">
        <f>IF(ISERROR(VLOOKUP($A$1233, 文字檔!Y:Z, 2, 0)),0,VLOOKUP($A$1233, 文字檔!Y:Z, 2, 0))</f>
        <v>0</v>
      </c>
      <c r="P1233">
        <f>IF(ISERROR(VLOOKUP($A$1233, 文字檔!AA:AB, 2, 0)),0,VLOOKUP($A$1233, 文字檔!AA:AB, 2, 0))</f>
        <v>0</v>
      </c>
    </row>
    <row r="1234" spans="1:16" ht="16.2">
      <c r="A1234" s="7">
        <v>44970</v>
      </c>
      <c r="B1234" s="5">
        <f>SUMPRODUCT($C$2:$P$2,$C$1234:$P$1234)</f>
        <v>-36686.14</v>
      </c>
      <c r="C1234" s="5">
        <f>IF(ISERROR(VLOOKUP($A$1234, 文字檔!A:B, 2, 0)),0,VLOOKUP($A$1234, 文字檔!A:B, 2, 0))</f>
        <v>5942.19</v>
      </c>
      <c r="D1234" s="5">
        <f>IF(ISERROR(VLOOKUP($A$1234, 文字檔!C:D, 2, 0)),0,VLOOKUP($A$1234, 文字檔!C:D, 2, 0))</f>
        <v>-22900</v>
      </c>
      <c r="E1234" s="5">
        <f>IF(ISERROR(VLOOKUP($A$1234, 文字檔!E:F, 2, 0)),0,VLOOKUP($A$1234, 文字檔!E:F, 2, 0))</f>
        <v>0</v>
      </c>
      <c r="F1234" s="5">
        <f>IF(ISERROR(VLOOKUP($A$1234, 文字檔!G:H, 2, 0)),0,VLOOKUP($A$1234, 文字檔!G:H, 2, 0))</f>
        <v>13800</v>
      </c>
      <c r="G1234" s="5">
        <f>IF(ISERROR(VLOOKUP($A$1234, 文字檔!I:J, 2, 0)),0,VLOOKUP($A$1234, 文字檔!I:J, 2, 0))</f>
        <v>0</v>
      </c>
      <c r="H1234" s="5">
        <f>IF(ISERROR(VLOOKUP($A$1234, 文字檔!K:L, 2, 0)),0,VLOOKUP($A$1234, 文字檔!K:L, 2, 0))</f>
        <v>401.76</v>
      </c>
      <c r="I1234" s="5">
        <f>IF(ISERROR(VLOOKUP($A$1234, 文字檔!M:N, 2, 0)),0,VLOOKUP($A$1234, 文字檔!M:N, 2, 0))</f>
        <v>0</v>
      </c>
      <c r="J1234" s="5">
        <f>IF(ISERROR(VLOOKUP($A$1234, 文字檔!O:P, 2, 0)),0,VLOOKUP($A$1234, 文字檔!O:P, 2, 0))</f>
        <v>0</v>
      </c>
      <c r="K1234">
        <f>IF(ISERROR(VLOOKUP($A$1234, 文字檔!Q:R, 2, 0)),0,VLOOKUP($A$1234, 文字檔!Q:R, 2, 0))</f>
        <v>-8400</v>
      </c>
      <c r="L1234">
        <f>IF(ISERROR(VLOOKUP($A$1234, 文字檔!S:T, 2, 0)),0,VLOOKUP($A$1234, 文字檔!S:T, 2, 0))</f>
        <v>-10330.09</v>
      </c>
      <c r="M1234">
        <f>IF(ISERROR(VLOOKUP($A$1234, 文字檔!U:V, 2, 0)),0,VLOOKUP($A$1234, 文字檔!U:V, 2, 0))</f>
        <v>0</v>
      </c>
      <c r="N1234">
        <f>IF(ISERROR(VLOOKUP($A$1234, 文字檔!W:X, 2, 0)),0,VLOOKUP($A$1234, 文字檔!W:X, 2, 0))</f>
        <v>0</v>
      </c>
      <c r="O1234">
        <f>IF(ISERROR(VLOOKUP($A$1234, 文字檔!Y:Z, 2, 0)),0,VLOOKUP($A$1234, 文字檔!Y:Z, 2, 0))</f>
        <v>-1700</v>
      </c>
      <c r="P1234">
        <f>IF(ISERROR(VLOOKUP($A$1234, 文字檔!AA:AB, 2, 0)),0,VLOOKUP($A$1234, 文字檔!AA:AB, 2, 0))</f>
        <v>-13500</v>
      </c>
    </row>
    <row r="1235" spans="1:16" ht="16.2">
      <c r="A1235" s="7">
        <v>44971</v>
      </c>
      <c r="B1235" s="5">
        <f>SUMPRODUCT($C$2:$P$2,$C$1235:$P$1235)</f>
        <v>72645.260000000009</v>
      </c>
      <c r="C1235" s="5">
        <f>IF(ISERROR(VLOOKUP($A$1235, 文字檔!A:B, 2, 0)),0,VLOOKUP($A$1235, 文字檔!A:B, 2, 0))</f>
        <v>-12078.27</v>
      </c>
      <c r="D1235" s="5">
        <f>IF(ISERROR(VLOOKUP($A$1235, 文字檔!C:D, 2, 0)),0,VLOOKUP($A$1235, 文字檔!C:D, 2, 0))</f>
        <v>0</v>
      </c>
      <c r="E1235" s="5">
        <f>IF(ISERROR(VLOOKUP($A$1235, 文字檔!E:F, 2, 0)),0,VLOOKUP($A$1235, 文字檔!E:F, 2, 0))</f>
        <v>0</v>
      </c>
      <c r="F1235" s="5">
        <f>IF(ISERROR(VLOOKUP($A$1235, 文字檔!G:H, 2, 0)),0,VLOOKUP($A$1235, 文字檔!G:H, 2, 0))</f>
        <v>25600</v>
      </c>
      <c r="G1235" s="5">
        <f>IF(ISERROR(VLOOKUP($A$1235, 文字檔!I:J, 2, 0)),0,VLOOKUP($A$1235, 文字檔!I:J, 2, 0))</f>
        <v>11500</v>
      </c>
      <c r="H1235" s="5">
        <f>IF(ISERROR(VLOOKUP($A$1235, 文字檔!K:L, 2, 0)),0,VLOOKUP($A$1235, 文字檔!K:L, 2, 0))</f>
        <v>-8337.77</v>
      </c>
      <c r="I1235" s="5">
        <f>IF(ISERROR(VLOOKUP($A$1235, 文字檔!M:N, 2, 0)),0,VLOOKUP($A$1235, 文字檔!M:N, 2, 0))</f>
        <v>15700</v>
      </c>
      <c r="J1235" s="5">
        <f>IF(ISERROR(VLOOKUP($A$1235, 文字檔!O:P, 2, 0)),0,VLOOKUP($A$1235, 文字檔!O:P, 2, 0))</f>
        <v>0</v>
      </c>
      <c r="K1235">
        <f>IF(ISERROR(VLOOKUP($A$1235, 文字檔!Q:R, 2, 0)),0,VLOOKUP($A$1235, 文字檔!Q:R, 2, 0))</f>
        <v>25600</v>
      </c>
      <c r="L1235">
        <f>IF(ISERROR(VLOOKUP($A$1235, 文字檔!S:T, 2, 0)),0,VLOOKUP($A$1235, 文字檔!S:T, 2, 0))</f>
        <v>-5738.7</v>
      </c>
      <c r="M1235">
        <f>IF(ISERROR(VLOOKUP($A$1235, 文字檔!U:V, 2, 0)),0,VLOOKUP($A$1235, 文字檔!U:V, 2, 0))</f>
        <v>0</v>
      </c>
      <c r="N1235">
        <f>IF(ISERROR(VLOOKUP($A$1235, 文字檔!W:X, 2, 0)),0,VLOOKUP($A$1235, 文字檔!W:X, 2, 0))</f>
        <v>8900</v>
      </c>
      <c r="O1235">
        <f>IF(ISERROR(VLOOKUP($A$1235, 文字檔!Y:Z, 2, 0)),0,VLOOKUP($A$1235, 文字檔!Y:Z, 2, 0))</f>
        <v>7400</v>
      </c>
      <c r="P1235">
        <f>IF(ISERROR(VLOOKUP($A$1235, 文字檔!AA:AB, 2, 0)),0,VLOOKUP($A$1235, 文字檔!AA:AB, 2, 0))</f>
        <v>4100</v>
      </c>
    </row>
    <row r="1236" spans="1:16" ht="16.2">
      <c r="A1236" s="7">
        <v>44972</v>
      </c>
      <c r="B1236" s="5">
        <f>SUMPRODUCT($C$2:$P$2,$C$1236:$P$1236)</f>
        <v>-203817.18</v>
      </c>
      <c r="C1236" s="5">
        <f>IF(ISERROR(VLOOKUP($A$1236, 文字檔!A:B, 2, 0)),0,VLOOKUP($A$1236, 文字檔!A:B, 2, 0))</f>
        <v>18741.169999999998</v>
      </c>
      <c r="D1236" s="5">
        <f>IF(ISERROR(VLOOKUP($A$1236, 文字檔!C:D, 2, 0)),0,VLOOKUP($A$1236, 文字檔!C:D, 2, 0))</f>
        <v>9000</v>
      </c>
      <c r="E1236" s="5">
        <f>IF(ISERROR(VLOOKUP($A$1236, 文字檔!E:F, 2, 0)),0,VLOOKUP($A$1236, 文字檔!E:F, 2, 0))</f>
        <v>0</v>
      </c>
      <c r="F1236" s="5">
        <f>IF(ISERROR(VLOOKUP($A$1236, 文字檔!G:H, 2, 0)),0,VLOOKUP($A$1236, 文字檔!G:H, 2, 0))</f>
        <v>-53100</v>
      </c>
      <c r="G1236" s="5">
        <f>IF(ISERROR(VLOOKUP($A$1236, 文字檔!I:J, 2, 0)),0,VLOOKUP($A$1236, 文字檔!I:J, 2, 0))</f>
        <v>-8500</v>
      </c>
      <c r="H1236" s="5">
        <f>IF(ISERROR(VLOOKUP($A$1236, 文字檔!K:L, 2, 0)),0,VLOOKUP($A$1236, 文字檔!K:L, 2, 0))</f>
        <v>-6531.14</v>
      </c>
      <c r="I1236" s="5">
        <f>IF(ISERROR(VLOOKUP($A$1236, 文字檔!M:N, 2, 0)),0,VLOOKUP($A$1236, 文字檔!M:N, 2, 0))</f>
        <v>-32300</v>
      </c>
      <c r="J1236" s="5">
        <f>IF(ISERROR(VLOOKUP($A$1236, 文字檔!O:P, 2, 0)),0,VLOOKUP($A$1236, 文字檔!O:P, 2, 0))</f>
        <v>21272.79</v>
      </c>
      <c r="K1236">
        <f>IF(ISERROR(VLOOKUP($A$1236, 文字檔!Q:R, 2, 0)),0,VLOOKUP($A$1236, 文字檔!Q:R, 2, 0))</f>
        <v>-53100</v>
      </c>
      <c r="L1236">
        <f>IF(ISERROR(VLOOKUP($A$1236, 文字檔!S:T, 2, 0)),0,VLOOKUP($A$1236, 文字檔!S:T, 2, 0))</f>
        <v>0</v>
      </c>
      <c r="M1236">
        <f>IF(ISERROR(VLOOKUP($A$1236, 文字檔!U:V, 2, 0)),0,VLOOKUP($A$1236, 文字檔!U:V, 2, 0))</f>
        <v>0</v>
      </c>
      <c r="N1236">
        <f>IF(ISERROR(VLOOKUP($A$1236, 文字檔!W:X, 2, 0)),0,VLOOKUP($A$1236, 文字檔!W:X, 2, 0))</f>
        <v>-25900</v>
      </c>
      <c r="O1236">
        <f>IF(ISERROR(VLOOKUP($A$1236, 文字檔!Y:Z, 2, 0)),0,VLOOKUP($A$1236, 文字檔!Y:Z, 2, 0))</f>
        <v>-41100</v>
      </c>
      <c r="P1236">
        <f>IF(ISERROR(VLOOKUP($A$1236, 文字檔!AA:AB, 2, 0)),0,VLOOKUP($A$1236, 文字檔!AA:AB, 2, 0))</f>
        <v>-32300</v>
      </c>
    </row>
    <row r="1237" spans="1:16" ht="16.2">
      <c r="A1237" s="7">
        <v>44973</v>
      </c>
      <c r="B1237" s="5">
        <f>SUMPRODUCT($C$2:$P$2,$C$1237:$P$1237)</f>
        <v>-565.27000000000044</v>
      </c>
      <c r="C1237" s="5">
        <f>IF(ISERROR(VLOOKUP($A$1237, 文字檔!A:B, 2, 0)),0,VLOOKUP($A$1237, 文字檔!A:B, 2, 0))</f>
        <v>0</v>
      </c>
      <c r="D1237" s="5">
        <f>IF(ISERROR(VLOOKUP($A$1237, 文字檔!C:D, 2, 0)),0,VLOOKUP($A$1237, 文字檔!C:D, 2, 0))</f>
        <v>0</v>
      </c>
      <c r="E1237" s="5">
        <f>IF(ISERROR(VLOOKUP($A$1237, 文字檔!E:F, 2, 0)),0,VLOOKUP($A$1237, 文字檔!E:F, 2, 0))</f>
        <v>0</v>
      </c>
      <c r="F1237" s="5">
        <f>IF(ISERROR(VLOOKUP($A$1237, 文字檔!G:H, 2, 0)),0,VLOOKUP($A$1237, 文字檔!G:H, 2, 0))</f>
        <v>0</v>
      </c>
      <c r="G1237" s="5">
        <f>IF(ISERROR(VLOOKUP($A$1237, 文字檔!I:J, 2, 0)),0,VLOOKUP($A$1237, 文字檔!I:J, 2, 0))</f>
        <v>0</v>
      </c>
      <c r="H1237" s="5">
        <f>IF(ISERROR(VLOOKUP($A$1237, 文字檔!K:L, 2, 0)),0,VLOOKUP($A$1237, 文字檔!K:L, 2, 0))</f>
        <v>6934.73</v>
      </c>
      <c r="I1237" s="5">
        <f>IF(ISERROR(VLOOKUP($A$1237, 文字檔!M:N, 2, 0)),0,VLOOKUP($A$1237, 文字檔!M:N, 2, 0))</f>
        <v>0</v>
      </c>
      <c r="J1237" s="5">
        <f>IF(ISERROR(VLOOKUP($A$1237, 文字檔!O:P, 2, 0)),0,VLOOKUP($A$1237, 文字檔!O:P, 2, 0))</f>
        <v>0</v>
      </c>
      <c r="K1237">
        <f>IF(ISERROR(VLOOKUP($A$1237, 文字檔!Q:R, 2, 0)),0,VLOOKUP($A$1237, 文字檔!Q:R, 2, 0))</f>
        <v>0</v>
      </c>
      <c r="L1237">
        <f>IF(ISERROR(VLOOKUP($A$1237, 文字檔!S:T, 2, 0)),0,VLOOKUP($A$1237, 文字檔!S:T, 2, 0))</f>
        <v>0</v>
      </c>
      <c r="M1237">
        <f>IF(ISERROR(VLOOKUP($A$1237, 文字檔!U:V, 2, 0)),0,VLOOKUP($A$1237, 文字檔!U:V, 2, 0))</f>
        <v>-6300</v>
      </c>
      <c r="N1237">
        <f>IF(ISERROR(VLOOKUP($A$1237, 文字檔!W:X, 2, 0)),0,VLOOKUP($A$1237, 文字檔!W:X, 2, 0))</f>
        <v>0</v>
      </c>
      <c r="O1237">
        <f>IF(ISERROR(VLOOKUP($A$1237, 文字檔!Y:Z, 2, 0)),0,VLOOKUP($A$1237, 文字檔!Y:Z, 2, 0))</f>
        <v>9100</v>
      </c>
      <c r="P1237">
        <f>IF(ISERROR(VLOOKUP($A$1237, 文字檔!AA:AB, 2, 0)),0,VLOOKUP($A$1237, 文字檔!AA:AB, 2, 0))</f>
        <v>-10300</v>
      </c>
    </row>
    <row r="1238" spans="1:16" ht="16.2">
      <c r="A1238" s="7">
        <v>44974</v>
      </c>
      <c r="B1238" s="5">
        <f>SUMPRODUCT($C$2:$P$2,$C$1238:$P$1238)</f>
        <v>-94345.16</v>
      </c>
      <c r="C1238" s="5">
        <f>IF(ISERROR(VLOOKUP($A$1238, 文字檔!A:B, 2, 0)),0,VLOOKUP($A$1238, 文字檔!A:B, 2, 0))</f>
        <v>-10253.1</v>
      </c>
      <c r="D1238" s="5">
        <f>IF(ISERROR(VLOOKUP($A$1238, 文字檔!C:D, 2, 0)),0,VLOOKUP($A$1238, 文字檔!C:D, 2, 0))</f>
        <v>0</v>
      </c>
      <c r="E1238" s="5">
        <f>IF(ISERROR(VLOOKUP($A$1238, 文字檔!E:F, 2, 0)),0,VLOOKUP($A$1238, 文字檔!E:F, 2, 0))</f>
        <v>0</v>
      </c>
      <c r="F1238" s="5">
        <f>IF(ISERROR(VLOOKUP($A$1238, 文字檔!G:H, 2, 0)),0,VLOOKUP($A$1238, 文字檔!G:H, 2, 0))</f>
        <v>0</v>
      </c>
      <c r="G1238" s="5">
        <f>IF(ISERROR(VLOOKUP($A$1238, 文字檔!I:J, 2, 0)),0,VLOOKUP($A$1238, 文字檔!I:J, 2, 0))</f>
        <v>-2500</v>
      </c>
      <c r="H1238" s="5">
        <f>IF(ISERROR(VLOOKUP($A$1238, 文字檔!K:L, 2, 0)),0,VLOOKUP($A$1238, 文字檔!K:L, 2, 0))</f>
        <v>-14992.06</v>
      </c>
      <c r="I1238" s="5">
        <f>IF(ISERROR(VLOOKUP($A$1238, 文字檔!M:N, 2, 0)),0,VLOOKUP($A$1238, 文字檔!M:N, 2, 0))</f>
        <v>0</v>
      </c>
      <c r="J1238" s="5">
        <f>IF(ISERROR(VLOOKUP($A$1238, 文字檔!O:P, 2, 0)),0,VLOOKUP($A$1238, 文字檔!O:P, 2, 0))</f>
        <v>0</v>
      </c>
      <c r="K1238">
        <f>IF(ISERROR(VLOOKUP($A$1238, 文字檔!Q:R, 2, 0)),0,VLOOKUP($A$1238, 文字檔!Q:R, 2, 0))</f>
        <v>0</v>
      </c>
      <c r="L1238">
        <f>IF(ISERROR(VLOOKUP($A$1238, 文字檔!S:T, 2, 0)),0,VLOOKUP($A$1238, 文字檔!S:T, 2, 0))</f>
        <v>0</v>
      </c>
      <c r="M1238">
        <f>IF(ISERROR(VLOOKUP($A$1238, 文字檔!U:V, 2, 0)),0,VLOOKUP($A$1238, 文字檔!U:V, 2, 0))</f>
        <v>-22600</v>
      </c>
      <c r="N1238">
        <f>IF(ISERROR(VLOOKUP($A$1238, 文字檔!W:X, 2, 0)),0,VLOOKUP($A$1238, 文字檔!W:X, 2, 0))</f>
        <v>-14300</v>
      </c>
      <c r="O1238">
        <f>IF(ISERROR(VLOOKUP($A$1238, 文字檔!Y:Z, 2, 0)),0,VLOOKUP($A$1238, 文字檔!Y:Z, 2, 0))</f>
        <v>-5600</v>
      </c>
      <c r="P1238">
        <f>IF(ISERROR(VLOOKUP($A$1238, 文字檔!AA:AB, 2, 0)),0,VLOOKUP($A$1238, 文字檔!AA:AB, 2, 0))</f>
        <v>-24100</v>
      </c>
    </row>
    <row r="1239" spans="1:16" ht="16.2">
      <c r="A1239" s="7">
        <v>44975</v>
      </c>
      <c r="B1239" s="5">
        <f>SUMPRODUCT($C$2:$P$2,$C$1239:$P$1239)</f>
        <v>0</v>
      </c>
      <c r="C1239" s="5">
        <f>IF(ISERROR(VLOOKUP($A$1239, 文字檔!A:B, 2, 0)),0,VLOOKUP($A$1239, 文字檔!A:B, 2, 0))</f>
        <v>0</v>
      </c>
      <c r="D1239" s="5">
        <f>IF(ISERROR(VLOOKUP($A$1239, 文字檔!C:D, 2, 0)),0,VLOOKUP($A$1239, 文字檔!C:D, 2, 0))</f>
        <v>0</v>
      </c>
      <c r="E1239" s="5">
        <f>IF(ISERROR(VLOOKUP($A$1239, 文字檔!E:F, 2, 0)),0,VLOOKUP($A$1239, 文字檔!E:F, 2, 0))</f>
        <v>0</v>
      </c>
      <c r="F1239" s="5">
        <f>IF(ISERROR(VLOOKUP($A$1239, 文字檔!G:H, 2, 0)),0,VLOOKUP($A$1239, 文字檔!G:H, 2, 0))</f>
        <v>0</v>
      </c>
      <c r="G1239" s="5">
        <f>IF(ISERROR(VLOOKUP($A$1239, 文字檔!I:J, 2, 0)),0,VLOOKUP($A$1239, 文字檔!I:J, 2, 0))</f>
        <v>0</v>
      </c>
      <c r="H1239" s="5">
        <f>IF(ISERROR(VLOOKUP($A$1239, 文字檔!K:L, 2, 0)),0,VLOOKUP($A$1239, 文字檔!K:L, 2, 0))</f>
        <v>0</v>
      </c>
      <c r="I1239" s="5">
        <f>IF(ISERROR(VLOOKUP($A$1239, 文字檔!M:N, 2, 0)),0,VLOOKUP($A$1239, 文字檔!M:N, 2, 0))</f>
        <v>0</v>
      </c>
      <c r="J1239" s="5">
        <f>IF(ISERROR(VLOOKUP($A$1239, 文字檔!O:P, 2, 0)),0,VLOOKUP($A$1239, 文字檔!O:P, 2, 0))</f>
        <v>0</v>
      </c>
      <c r="K1239">
        <f>IF(ISERROR(VLOOKUP($A$1239, 文字檔!Q:R, 2, 0)),0,VLOOKUP($A$1239, 文字檔!Q:R, 2, 0))</f>
        <v>0</v>
      </c>
      <c r="L1239">
        <f>IF(ISERROR(VLOOKUP($A$1239, 文字檔!S:T, 2, 0)),0,VLOOKUP($A$1239, 文字檔!S:T, 2, 0))</f>
        <v>0</v>
      </c>
      <c r="M1239">
        <f>IF(ISERROR(VLOOKUP($A$1239, 文字檔!U:V, 2, 0)),0,VLOOKUP($A$1239, 文字檔!U:V, 2, 0))</f>
        <v>0</v>
      </c>
      <c r="N1239">
        <f>IF(ISERROR(VLOOKUP($A$1239, 文字檔!W:X, 2, 0)),0,VLOOKUP($A$1239, 文字檔!W:X, 2, 0))</f>
        <v>0</v>
      </c>
      <c r="O1239">
        <f>IF(ISERROR(VLOOKUP($A$1239, 文字檔!Y:Z, 2, 0)),0,VLOOKUP($A$1239, 文字檔!Y:Z, 2, 0))</f>
        <v>0</v>
      </c>
      <c r="P1239">
        <f>IF(ISERROR(VLOOKUP($A$1239, 文字檔!AA:AB, 2, 0)),0,VLOOKUP($A$1239, 文字檔!AA:AB, 2, 0))</f>
        <v>0</v>
      </c>
    </row>
    <row r="1240" spans="1:16" ht="16.2">
      <c r="A1240" s="7">
        <v>44976</v>
      </c>
      <c r="B1240" s="5">
        <f>SUMPRODUCT($C$2:$P$2,$C$1240:$P$1240)</f>
        <v>0</v>
      </c>
      <c r="C1240" s="5">
        <f>IF(ISERROR(VLOOKUP($A$1240, 文字檔!A:B, 2, 0)),0,VLOOKUP($A$1240, 文字檔!A:B, 2, 0))</f>
        <v>0</v>
      </c>
      <c r="D1240" s="5">
        <f>IF(ISERROR(VLOOKUP($A$1240, 文字檔!C:D, 2, 0)),0,VLOOKUP($A$1240, 文字檔!C:D, 2, 0))</f>
        <v>0</v>
      </c>
      <c r="E1240" s="5">
        <f>IF(ISERROR(VLOOKUP($A$1240, 文字檔!E:F, 2, 0)),0,VLOOKUP($A$1240, 文字檔!E:F, 2, 0))</f>
        <v>0</v>
      </c>
      <c r="F1240" s="5">
        <f>IF(ISERROR(VLOOKUP($A$1240, 文字檔!G:H, 2, 0)),0,VLOOKUP($A$1240, 文字檔!G:H, 2, 0))</f>
        <v>0</v>
      </c>
      <c r="G1240" s="5">
        <f>IF(ISERROR(VLOOKUP($A$1240, 文字檔!I:J, 2, 0)),0,VLOOKUP($A$1240, 文字檔!I:J, 2, 0))</f>
        <v>0</v>
      </c>
      <c r="H1240" s="5">
        <f>IF(ISERROR(VLOOKUP($A$1240, 文字檔!K:L, 2, 0)),0,VLOOKUP($A$1240, 文字檔!K:L, 2, 0))</f>
        <v>0</v>
      </c>
      <c r="I1240" s="5">
        <f>IF(ISERROR(VLOOKUP($A$1240, 文字檔!M:N, 2, 0)),0,VLOOKUP($A$1240, 文字檔!M:N, 2, 0))</f>
        <v>0</v>
      </c>
      <c r="J1240" s="5">
        <f>IF(ISERROR(VLOOKUP($A$1240, 文字檔!O:P, 2, 0)),0,VLOOKUP($A$1240, 文字檔!O:P, 2, 0))</f>
        <v>0</v>
      </c>
      <c r="K1240">
        <f>IF(ISERROR(VLOOKUP($A$1240, 文字檔!Q:R, 2, 0)),0,VLOOKUP($A$1240, 文字檔!Q:R, 2, 0))</f>
        <v>0</v>
      </c>
      <c r="L1240">
        <f>IF(ISERROR(VLOOKUP($A$1240, 文字檔!S:T, 2, 0)),0,VLOOKUP($A$1240, 文字檔!S:T, 2, 0))</f>
        <v>0</v>
      </c>
      <c r="M1240">
        <f>IF(ISERROR(VLOOKUP($A$1240, 文字檔!U:V, 2, 0)),0,VLOOKUP($A$1240, 文字檔!U:V, 2, 0))</f>
        <v>0</v>
      </c>
      <c r="N1240">
        <f>IF(ISERROR(VLOOKUP($A$1240, 文字檔!W:X, 2, 0)),0,VLOOKUP($A$1240, 文字檔!W:X, 2, 0))</f>
        <v>0</v>
      </c>
      <c r="O1240">
        <f>IF(ISERROR(VLOOKUP($A$1240, 文字檔!Y:Z, 2, 0)),0,VLOOKUP($A$1240, 文字檔!Y:Z, 2, 0))</f>
        <v>0</v>
      </c>
      <c r="P1240">
        <f>IF(ISERROR(VLOOKUP($A$1240, 文字檔!AA:AB, 2, 0)),0,VLOOKUP($A$1240, 文字檔!AA:AB, 2, 0))</f>
        <v>0</v>
      </c>
    </row>
    <row r="1241" spans="1:16" ht="16.2">
      <c r="A1241" s="7">
        <v>44977</v>
      </c>
      <c r="B1241" s="5">
        <f>SUMPRODUCT($C$2:$P$2,$C$1241:$P$1241)</f>
        <v>-12656.279999999999</v>
      </c>
      <c r="C1241" s="5">
        <f>IF(ISERROR(VLOOKUP($A$1241, 文字檔!A:B, 2, 0)),0,VLOOKUP($A$1241, 文字檔!A:B, 2, 0))</f>
        <v>-2130.6</v>
      </c>
      <c r="D1241" s="5">
        <f>IF(ISERROR(VLOOKUP($A$1241, 文字檔!C:D, 2, 0)),0,VLOOKUP($A$1241, 文字檔!C:D, 2, 0))</f>
        <v>0</v>
      </c>
      <c r="E1241" s="5">
        <f>IF(ISERROR(VLOOKUP($A$1241, 文字檔!E:F, 2, 0)),0,VLOOKUP($A$1241, 文字檔!E:F, 2, 0))</f>
        <v>0</v>
      </c>
      <c r="F1241" s="5">
        <f>IF(ISERROR(VLOOKUP($A$1241, 文字檔!G:H, 2, 0)),0,VLOOKUP($A$1241, 文字檔!G:H, 2, 0))</f>
        <v>0</v>
      </c>
      <c r="G1241" s="5">
        <f>IF(ISERROR(VLOOKUP($A$1241, 文字檔!I:J, 2, 0)),0,VLOOKUP($A$1241, 文字檔!I:J, 2, 0))</f>
        <v>-7700</v>
      </c>
      <c r="H1241" s="5">
        <f>IF(ISERROR(VLOOKUP($A$1241, 文字檔!K:L, 2, 0)),0,VLOOKUP($A$1241, 文字檔!K:L, 2, 0))</f>
        <v>1874.32</v>
      </c>
      <c r="I1241" s="5">
        <f>IF(ISERROR(VLOOKUP($A$1241, 文字檔!M:N, 2, 0)),0,VLOOKUP($A$1241, 文字檔!M:N, 2, 0))</f>
        <v>-22500</v>
      </c>
      <c r="J1241" s="5">
        <f>IF(ISERROR(VLOOKUP($A$1241, 文字檔!O:P, 2, 0)),0,VLOOKUP($A$1241, 文字檔!O:P, 2, 0))</f>
        <v>0</v>
      </c>
      <c r="K1241">
        <f>IF(ISERROR(VLOOKUP($A$1241, 文字檔!Q:R, 2, 0)),0,VLOOKUP($A$1241, 文字檔!Q:R, 2, 0))</f>
        <v>0</v>
      </c>
      <c r="L1241">
        <f>IF(ISERROR(VLOOKUP($A$1241, 文字檔!S:T, 2, 0)),0,VLOOKUP($A$1241, 文字檔!S:T, 2, 0))</f>
        <v>0</v>
      </c>
      <c r="M1241">
        <f>IF(ISERROR(VLOOKUP($A$1241, 文字檔!U:V, 2, 0)),0,VLOOKUP($A$1241, 文字檔!U:V, 2, 0))</f>
        <v>17800</v>
      </c>
      <c r="N1241">
        <f>IF(ISERROR(VLOOKUP($A$1241, 文字檔!W:X, 2, 0)),0,VLOOKUP($A$1241, 文字檔!W:X, 2, 0))</f>
        <v>-8900</v>
      </c>
      <c r="O1241">
        <f>IF(ISERROR(VLOOKUP($A$1241, 文字檔!Y:Z, 2, 0)),0,VLOOKUP($A$1241, 文字檔!Y:Z, 2, 0))</f>
        <v>8900</v>
      </c>
      <c r="P1241">
        <f>IF(ISERROR(VLOOKUP($A$1241, 文字檔!AA:AB, 2, 0)),0,VLOOKUP($A$1241, 文字檔!AA:AB, 2, 0))</f>
        <v>0</v>
      </c>
    </row>
    <row r="1242" spans="1:16" ht="16.2">
      <c r="A1242" s="7">
        <v>44978</v>
      </c>
      <c r="B1242" s="5">
        <f>SUMPRODUCT($C$2:$P$2,$C$1242:$P$1242)</f>
        <v>-4600</v>
      </c>
      <c r="C1242" s="5">
        <f>IF(ISERROR(VLOOKUP($A$1242, 文字檔!A:B, 2, 0)),0,VLOOKUP($A$1242, 文字檔!A:B, 2, 0))</f>
        <v>0</v>
      </c>
      <c r="D1242" s="5">
        <f>IF(ISERROR(VLOOKUP($A$1242, 文字檔!C:D, 2, 0)),0,VLOOKUP($A$1242, 文字檔!C:D, 2, 0))</f>
        <v>0</v>
      </c>
      <c r="E1242" s="5">
        <f>IF(ISERROR(VLOOKUP($A$1242, 文字檔!E:F, 2, 0)),0,VLOOKUP($A$1242, 文字檔!E:F, 2, 0))</f>
        <v>0</v>
      </c>
      <c r="F1242" s="5">
        <f>IF(ISERROR(VLOOKUP($A$1242, 文字檔!G:H, 2, 0)),0,VLOOKUP($A$1242, 文字檔!G:H, 2, 0))</f>
        <v>0</v>
      </c>
      <c r="G1242" s="5">
        <f>IF(ISERROR(VLOOKUP($A$1242, 文字檔!I:J, 2, 0)),0,VLOOKUP($A$1242, 文字檔!I:J, 2, 0))</f>
        <v>0</v>
      </c>
      <c r="H1242" s="5">
        <f>IF(ISERROR(VLOOKUP($A$1242, 文字檔!K:L, 2, 0)),0,VLOOKUP($A$1242, 文字檔!K:L, 2, 0))</f>
        <v>0</v>
      </c>
      <c r="I1242" s="5">
        <f>IF(ISERROR(VLOOKUP($A$1242, 文字檔!M:N, 2, 0)),0,VLOOKUP($A$1242, 文字檔!M:N, 2, 0))</f>
        <v>2900</v>
      </c>
      <c r="J1242" s="5">
        <f>IF(ISERROR(VLOOKUP($A$1242, 文字檔!O:P, 2, 0)),0,VLOOKUP($A$1242, 文字檔!O:P, 2, 0))</f>
        <v>0</v>
      </c>
      <c r="K1242">
        <f>IF(ISERROR(VLOOKUP($A$1242, 文字檔!Q:R, 2, 0)),0,VLOOKUP($A$1242, 文字檔!Q:R, 2, 0))</f>
        <v>0</v>
      </c>
      <c r="L1242">
        <f>IF(ISERROR(VLOOKUP($A$1242, 文字檔!S:T, 2, 0)),0,VLOOKUP($A$1242, 文字檔!S:T, 2, 0))</f>
        <v>0</v>
      </c>
      <c r="M1242">
        <f>IF(ISERROR(VLOOKUP($A$1242, 文字檔!U:V, 2, 0)),0,VLOOKUP($A$1242, 文字檔!U:V, 2, 0))</f>
        <v>1200</v>
      </c>
      <c r="N1242">
        <f>IF(ISERROR(VLOOKUP($A$1242, 文字檔!W:X, 2, 0)),0,VLOOKUP($A$1242, 文字檔!W:X, 2, 0))</f>
        <v>0</v>
      </c>
      <c r="O1242">
        <f>IF(ISERROR(VLOOKUP($A$1242, 文字檔!Y:Z, 2, 0)),0,VLOOKUP($A$1242, 文字檔!Y:Z, 2, 0))</f>
        <v>-8700</v>
      </c>
      <c r="P1242">
        <f>IF(ISERROR(VLOOKUP($A$1242, 文字檔!AA:AB, 2, 0)),0,VLOOKUP($A$1242, 文字檔!AA:AB, 2, 0))</f>
        <v>0</v>
      </c>
    </row>
    <row r="1243" spans="1:16" ht="16.2">
      <c r="A1243" s="7">
        <v>44979</v>
      </c>
      <c r="B1243" s="5">
        <f>SUMPRODUCT($C$2:$P$2,$C$1243:$P$1243)</f>
        <v>-41163.81</v>
      </c>
      <c r="C1243" s="5">
        <f>IF(ISERROR(VLOOKUP($A$1243, 文字檔!A:B, 2, 0)),0,VLOOKUP($A$1243, 文字檔!A:B, 2, 0))</f>
        <v>-11642.51</v>
      </c>
      <c r="D1243" s="5">
        <f>IF(ISERROR(VLOOKUP($A$1243, 文字檔!C:D, 2, 0)),0,VLOOKUP($A$1243, 文字檔!C:D, 2, 0))</f>
        <v>0</v>
      </c>
      <c r="E1243" s="5">
        <f>IF(ISERROR(VLOOKUP($A$1243, 文字檔!E:F, 2, 0)),0,VLOOKUP($A$1243, 文字檔!E:F, 2, 0))</f>
        <v>0</v>
      </c>
      <c r="F1243" s="5">
        <f>IF(ISERROR(VLOOKUP($A$1243, 文字檔!G:H, 2, 0)),0,VLOOKUP($A$1243, 文字檔!G:H, 2, 0))</f>
        <v>0</v>
      </c>
      <c r="G1243" s="5">
        <f>IF(ISERROR(VLOOKUP($A$1243, 文字檔!I:J, 2, 0)),0,VLOOKUP($A$1243, 文字檔!I:J, 2, 0))</f>
        <v>0</v>
      </c>
      <c r="H1243" s="5">
        <f>IF(ISERROR(VLOOKUP($A$1243, 文字檔!K:L, 2, 0)),0,VLOOKUP($A$1243, 文字檔!K:L, 2, 0))</f>
        <v>-10521.3</v>
      </c>
      <c r="I1243" s="5">
        <f>IF(ISERROR(VLOOKUP($A$1243, 文字檔!M:N, 2, 0)),0,VLOOKUP($A$1243, 文字檔!M:N, 2, 0))</f>
        <v>0</v>
      </c>
      <c r="J1243" s="5">
        <f>IF(ISERROR(VLOOKUP($A$1243, 文字檔!O:P, 2, 0)),0,VLOOKUP($A$1243, 文字檔!O:P, 2, 0))</f>
        <v>0</v>
      </c>
      <c r="K1243">
        <f>IF(ISERROR(VLOOKUP($A$1243, 文字檔!Q:R, 2, 0)),0,VLOOKUP($A$1243, 文字檔!Q:R, 2, 0))</f>
        <v>0</v>
      </c>
      <c r="L1243">
        <f>IF(ISERROR(VLOOKUP($A$1243, 文字檔!S:T, 2, 0)),0,VLOOKUP($A$1243, 文字檔!S:T, 2, 0))</f>
        <v>0</v>
      </c>
      <c r="M1243">
        <f>IF(ISERROR(VLOOKUP($A$1243, 文字檔!U:V, 2, 0)),0,VLOOKUP($A$1243, 文字檔!U:V, 2, 0))</f>
        <v>-30200</v>
      </c>
      <c r="N1243">
        <f>IF(ISERROR(VLOOKUP($A$1243, 文字檔!W:X, 2, 0)),0,VLOOKUP($A$1243, 文字檔!W:X, 2, 0))</f>
        <v>0</v>
      </c>
      <c r="O1243">
        <f>IF(ISERROR(VLOOKUP($A$1243, 文字檔!Y:Z, 2, 0)),0,VLOOKUP($A$1243, 文字檔!Y:Z, 2, 0))</f>
        <v>11200</v>
      </c>
      <c r="P1243">
        <f>IF(ISERROR(VLOOKUP($A$1243, 文字檔!AA:AB, 2, 0)),0,VLOOKUP($A$1243, 文字檔!AA:AB, 2, 0))</f>
        <v>0</v>
      </c>
    </row>
    <row r="1244" spans="1:16" ht="16.2">
      <c r="A1244" s="7">
        <v>44980</v>
      </c>
      <c r="B1244" s="5">
        <f>SUMPRODUCT($C$2:$P$2,$C$1244:$P$1244)</f>
        <v>87766.45</v>
      </c>
      <c r="C1244" s="5">
        <f>IF(ISERROR(VLOOKUP($A$1244, 文字檔!A:B, 2, 0)),0,VLOOKUP($A$1244, 文字檔!A:B, 2, 0))</f>
        <v>13265.53</v>
      </c>
      <c r="D1244" s="5">
        <f>IF(ISERROR(VLOOKUP($A$1244, 文字檔!C:D, 2, 0)),0,VLOOKUP($A$1244, 文字檔!C:D, 2, 0))</f>
        <v>3300</v>
      </c>
      <c r="E1244" s="5">
        <f>IF(ISERROR(VLOOKUP($A$1244, 文字檔!E:F, 2, 0)),0,VLOOKUP($A$1244, 文字檔!E:F, 2, 0))</f>
        <v>0</v>
      </c>
      <c r="F1244" s="5">
        <f>IF(ISERROR(VLOOKUP($A$1244, 文字檔!G:H, 2, 0)),0,VLOOKUP($A$1244, 文字檔!G:H, 2, 0))</f>
        <v>0</v>
      </c>
      <c r="G1244" s="5">
        <f>IF(ISERROR(VLOOKUP($A$1244, 文字檔!I:J, 2, 0)),0,VLOOKUP($A$1244, 文字檔!I:J, 2, 0))</f>
        <v>12900</v>
      </c>
      <c r="H1244" s="5">
        <f>IF(ISERROR(VLOOKUP($A$1244, 文字檔!K:L, 2, 0)),0,VLOOKUP($A$1244, 文字檔!K:L, 2, 0))</f>
        <v>24335.81</v>
      </c>
      <c r="I1244" s="5">
        <f>IF(ISERROR(VLOOKUP($A$1244, 文字檔!M:N, 2, 0)),0,VLOOKUP($A$1244, 文字檔!M:N, 2, 0))</f>
        <v>-48500</v>
      </c>
      <c r="J1244" s="5">
        <f>IF(ISERROR(VLOOKUP($A$1244, 文字檔!O:P, 2, 0)),0,VLOOKUP($A$1244, 文字檔!O:P, 2, 0))</f>
        <v>4865.1099999999997</v>
      </c>
      <c r="K1244">
        <f>IF(ISERROR(VLOOKUP($A$1244, 文字檔!Q:R, 2, 0)),0,VLOOKUP($A$1244, 文字檔!Q:R, 2, 0))</f>
        <v>0</v>
      </c>
      <c r="L1244">
        <f>IF(ISERROR(VLOOKUP($A$1244, 文字檔!S:T, 2, 0)),0,VLOOKUP($A$1244, 文字檔!S:T, 2, 0))</f>
        <v>0</v>
      </c>
      <c r="M1244">
        <f>IF(ISERROR(VLOOKUP($A$1244, 文字檔!U:V, 2, 0)),0,VLOOKUP($A$1244, 文字檔!U:V, 2, 0))</f>
        <v>44000</v>
      </c>
      <c r="N1244">
        <f>IF(ISERROR(VLOOKUP($A$1244, 文字檔!W:X, 2, 0)),0,VLOOKUP($A$1244, 文字檔!W:X, 2, 0))</f>
        <v>0</v>
      </c>
      <c r="O1244">
        <f>IF(ISERROR(VLOOKUP($A$1244, 文字檔!Y:Z, 2, 0)),0,VLOOKUP($A$1244, 文字檔!Y:Z, 2, 0))</f>
        <v>28900</v>
      </c>
      <c r="P1244">
        <f>IF(ISERROR(VLOOKUP($A$1244, 文字檔!AA:AB, 2, 0)),0,VLOOKUP($A$1244, 文字檔!AA:AB, 2, 0))</f>
        <v>4700</v>
      </c>
    </row>
    <row r="1245" spans="1:16" ht="16.2">
      <c r="A1245" s="7">
        <v>44981</v>
      </c>
      <c r="B1245" s="5">
        <f>SUMPRODUCT($C$2:$P$2,$C$1245:$P$1245)</f>
        <v>-53969.35</v>
      </c>
      <c r="C1245" s="5">
        <f>IF(ISERROR(VLOOKUP($A$1245, 文字檔!A:B, 2, 0)),0,VLOOKUP($A$1245, 文字檔!A:B, 2, 0))</f>
        <v>0</v>
      </c>
      <c r="D1245" s="5">
        <f>IF(ISERROR(VLOOKUP($A$1245, 文字檔!C:D, 2, 0)),0,VLOOKUP($A$1245, 文字檔!C:D, 2, 0))</f>
        <v>-11000</v>
      </c>
      <c r="E1245" s="5">
        <f>IF(ISERROR(VLOOKUP($A$1245, 文字檔!E:F, 2, 0)),0,VLOOKUP($A$1245, 文字檔!E:F, 2, 0))</f>
        <v>0</v>
      </c>
      <c r="F1245" s="5">
        <f>IF(ISERROR(VLOOKUP($A$1245, 文字檔!G:H, 2, 0)),0,VLOOKUP($A$1245, 文字檔!G:H, 2, 0))</f>
        <v>0</v>
      </c>
      <c r="G1245" s="5">
        <f>IF(ISERROR(VLOOKUP($A$1245, 文字檔!I:J, 2, 0)),0,VLOOKUP($A$1245, 文字檔!I:J, 2, 0))</f>
        <v>3100</v>
      </c>
      <c r="H1245" s="5">
        <f>IF(ISERROR(VLOOKUP($A$1245, 文字檔!K:L, 2, 0)),0,VLOOKUP($A$1245, 文字檔!K:L, 2, 0))</f>
        <v>9130.65</v>
      </c>
      <c r="I1245" s="5">
        <f>IF(ISERROR(VLOOKUP($A$1245, 文字檔!M:N, 2, 0)),0,VLOOKUP($A$1245, 文字檔!M:N, 2, 0))</f>
        <v>-12700</v>
      </c>
      <c r="J1245" s="5">
        <f>IF(ISERROR(VLOOKUP($A$1245, 文字檔!O:P, 2, 0)),0,VLOOKUP($A$1245, 文字檔!O:P, 2, 0))</f>
        <v>0</v>
      </c>
      <c r="K1245">
        <f>IF(ISERROR(VLOOKUP($A$1245, 文字檔!Q:R, 2, 0)),0,VLOOKUP($A$1245, 文字檔!Q:R, 2, 0))</f>
        <v>0</v>
      </c>
      <c r="L1245">
        <f>IF(ISERROR(VLOOKUP($A$1245, 文字檔!S:T, 2, 0)),0,VLOOKUP($A$1245, 文字檔!S:T, 2, 0))</f>
        <v>0</v>
      </c>
      <c r="M1245">
        <f>IF(ISERROR(VLOOKUP($A$1245, 文字檔!U:V, 2, 0)),0,VLOOKUP($A$1245, 文字檔!U:V, 2, 0))</f>
        <v>-11000</v>
      </c>
      <c r="N1245">
        <f>IF(ISERROR(VLOOKUP($A$1245, 文字檔!W:X, 2, 0)),0,VLOOKUP($A$1245, 文字檔!W:X, 2, 0))</f>
        <v>-17800</v>
      </c>
      <c r="O1245">
        <f>IF(ISERROR(VLOOKUP($A$1245, 文字檔!Y:Z, 2, 0)),0,VLOOKUP($A$1245, 文字檔!Y:Z, 2, 0))</f>
        <v>-2700</v>
      </c>
      <c r="P1245">
        <f>IF(ISERROR(VLOOKUP($A$1245, 文字檔!AA:AB, 2, 0)),0,VLOOKUP($A$1245, 文字檔!AA:AB, 2, 0))</f>
        <v>-11000</v>
      </c>
    </row>
    <row r="1246" spans="1:16" ht="16.2">
      <c r="A1246" s="7">
        <v>44982</v>
      </c>
      <c r="B1246" s="5">
        <f>SUMPRODUCT($C$2:$P$2,$C$1246:$P$1246)</f>
        <v>0</v>
      </c>
      <c r="C1246" s="5">
        <f>IF(ISERROR(VLOOKUP($A$1246, 文字檔!A:B, 2, 0)),0,VLOOKUP($A$1246, 文字檔!A:B, 2, 0))</f>
        <v>0</v>
      </c>
      <c r="D1246" s="5">
        <f>IF(ISERROR(VLOOKUP($A$1246, 文字檔!C:D, 2, 0)),0,VLOOKUP($A$1246, 文字檔!C:D, 2, 0))</f>
        <v>0</v>
      </c>
      <c r="E1246" s="5">
        <f>IF(ISERROR(VLOOKUP($A$1246, 文字檔!E:F, 2, 0)),0,VLOOKUP($A$1246, 文字檔!E:F, 2, 0))</f>
        <v>0</v>
      </c>
      <c r="F1246" s="5">
        <f>IF(ISERROR(VLOOKUP($A$1246, 文字檔!G:H, 2, 0)),0,VLOOKUP($A$1246, 文字檔!G:H, 2, 0))</f>
        <v>0</v>
      </c>
      <c r="G1246" s="5">
        <f>IF(ISERROR(VLOOKUP($A$1246, 文字檔!I:J, 2, 0)),0,VLOOKUP($A$1246, 文字檔!I:J, 2, 0))</f>
        <v>0</v>
      </c>
      <c r="H1246" s="5">
        <f>IF(ISERROR(VLOOKUP($A$1246, 文字檔!K:L, 2, 0)),0,VLOOKUP($A$1246, 文字檔!K:L, 2, 0))</f>
        <v>0</v>
      </c>
      <c r="I1246" s="5">
        <f>IF(ISERROR(VLOOKUP($A$1246, 文字檔!M:N, 2, 0)),0,VLOOKUP($A$1246, 文字檔!M:N, 2, 0))</f>
        <v>0</v>
      </c>
      <c r="J1246" s="5">
        <f>IF(ISERROR(VLOOKUP($A$1246, 文字檔!O:P, 2, 0)),0,VLOOKUP($A$1246, 文字檔!O:P, 2, 0))</f>
        <v>0</v>
      </c>
      <c r="K1246">
        <f>IF(ISERROR(VLOOKUP($A$1246, 文字檔!Q:R, 2, 0)),0,VLOOKUP($A$1246, 文字檔!Q:R, 2, 0))</f>
        <v>0</v>
      </c>
      <c r="L1246">
        <f>IF(ISERROR(VLOOKUP($A$1246, 文字檔!S:T, 2, 0)),0,VLOOKUP($A$1246, 文字檔!S:T, 2, 0))</f>
        <v>0</v>
      </c>
      <c r="M1246">
        <f>IF(ISERROR(VLOOKUP($A$1246, 文字檔!U:V, 2, 0)),0,VLOOKUP($A$1246, 文字檔!U:V, 2, 0))</f>
        <v>0</v>
      </c>
      <c r="N1246">
        <f>IF(ISERROR(VLOOKUP($A$1246, 文字檔!W:X, 2, 0)),0,VLOOKUP($A$1246, 文字檔!W:X, 2, 0))</f>
        <v>0</v>
      </c>
      <c r="O1246">
        <f>IF(ISERROR(VLOOKUP($A$1246, 文字檔!Y:Z, 2, 0)),0,VLOOKUP($A$1246, 文字檔!Y:Z, 2, 0))</f>
        <v>0</v>
      </c>
      <c r="P1246">
        <f>IF(ISERROR(VLOOKUP($A$1246, 文字檔!AA:AB, 2, 0)),0,VLOOKUP($A$1246, 文字檔!AA:AB, 2, 0))</f>
        <v>0</v>
      </c>
    </row>
    <row r="1247" spans="1:16" ht="16.2">
      <c r="A1247" s="7">
        <v>44983</v>
      </c>
      <c r="B1247" s="5">
        <f>SUMPRODUCT($C$2:$P$2,$C$1247:$P$1247)</f>
        <v>0</v>
      </c>
      <c r="C1247" s="5">
        <f>IF(ISERROR(VLOOKUP($A$1247, 文字檔!A:B, 2, 0)),0,VLOOKUP($A$1247, 文字檔!A:B, 2, 0))</f>
        <v>0</v>
      </c>
      <c r="D1247" s="5">
        <f>IF(ISERROR(VLOOKUP($A$1247, 文字檔!C:D, 2, 0)),0,VLOOKUP($A$1247, 文字檔!C:D, 2, 0))</f>
        <v>0</v>
      </c>
      <c r="E1247" s="5">
        <f>IF(ISERROR(VLOOKUP($A$1247, 文字檔!E:F, 2, 0)),0,VLOOKUP($A$1247, 文字檔!E:F, 2, 0))</f>
        <v>0</v>
      </c>
      <c r="F1247" s="5">
        <f>IF(ISERROR(VLOOKUP($A$1247, 文字檔!G:H, 2, 0)),0,VLOOKUP($A$1247, 文字檔!G:H, 2, 0))</f>
        <v>0</v>
      </c>
      <c r="G1247" s="5">
        <f>IF(ISERROR(VLOOKUP($A$1247, 文字檔!I:J, 2, 0)),0,VLOOKUP($A$1247, 文字檔!I:J, 2, 0))</f>
        <v>0</v>
      </c>
      <c r="H1247" s="5">
        <f>IF(ISERROR(VLOOKUP($A$1247, 文字檔!K:L, 2, 0)),0,VLOOKUP($A$1247, 文字檔!K:L, 2, 0))</f>
        <v>0</v>
      </c>
      <c r="I1247" s="5">
        <f>IF(ISERROR(VLOOKUP($A$1247, 文字檔!M:N, 2, 0)),0,VLOOKUP($A$1247, 文字檔!M:N, 2, 0))</f>
        <v>0</v>
      </c>
      <c r="J1247" s="5">
        <f>IF(ISERROR(VLOOKUP($A$1247, 文字檔!O:P, 2, 0)),0,VLOOKUP($A$1247, 文字檔!O:P, 2, 0))</f>
        <v>0</v>
      </c>
      <c r="K1247">
        <f>IF(ISERROR(VLOOKUP($A$1247, 文字檔!Q:R, 2, 0)),0,VLOOKUP($A$1247, 文字檔!Q:R, 2, 0))</f>
        <v>0</v>
      </c>
      <c r="L1247">
        <f>IF(ISERROR(VLOOKUP($A$1247, 文字檔!S:T, 2, 0)),0,VLOOKUP($A$1247, 文字檔!S:T, 2, 0))</f>
        <v>0</v>
      </c>
      <c r="M1247">
        <f>IF(ISERROR(VLOOKUP($A$1247, 文字檔!U:V, 2, 0)),0,VLOOKUP($A$1247, 文字檔!U:V, 2, 0))</f>
        <v>0</v>
      </c>
      <c r="N1247">
        <f>IF(ISERROR(VLOOKUP($A$1247, 文字檔!W:X, 2, 0)),0,VLOOKUP($A$1247, 文字檔!W:X, 2, 0))</f>
        <v>0</v>
      </c>
      <c r="O1247">
        <f>IF(ISERROR(VLOOKUP($A$1247, 文字檔!Y:Z, 2, 0)),0,VLOOKUP($A$1247, 文字檔!Y:Z, 2, 0))</f>
        <v>0</v>
      </c>
      <c r="P1247">
        <f>IF(ISERROR(VLOOKUP($A$1247, 文字檔!AA:AB, 2, 0)),0,VLOOKUP($A$1247, 文字檔!AA:AB, 2, 0))</f>
        <v>0</v>
      </c>
    </row>
    <row r="1248" spans="1:16" ht="16.2">
      <c r="A1248" s="7">
        <v>44984</v>
      </c>
      <c r="B1248" s="5">
        <f>SUMPRODUCT($C$2:$P$2,$C$1248:$P$1248)</f>
        <v>0</v>
      </c>
      <c r="C1248" s="5">
        <f>IF(ISERROR(VLOOKUP($A$1248, 文字檔!A:B, 2, 0)),0,VLOOKUP($A$1248, 文字檔!A:B, 2, 0))</f>
        <v>0</v>
      </c>
      <c r="D1248" s="5">
        <f>IF(ISERROR(VLOOKUP($A$1248, 文字檔!C:D, 2, 0)),0,VLOOKUP($A$1248, 文字檔!C:D, 2, 0))</f>
        <v>0</v>
      </c>
      <c r="E1248" s="5">
        <f>IF(ISERROR(VLOOKUP($A$1248, 文字檔!E:F, 2, 0)),0,VLOOKUP($A$1248, 文字檔!E:F, 2, 0))</f>
        <v>0</v>
      </c>
      <c r="F1248" s="5">
        <f>IF(ISERROR(VLOOKUP($A$1248, 文字檔!G:H, 2, 0)),0,VLOOKUP($A$1248, 文字檔!G:H, 2, 0))</f>
        <v>0</v>
      </c>
      <c r="G1248" s="5">
        <f>IF(ISERROR(VLOOKUP($A$1248, 文字檔!I:J, 2, 0)),0,VLOOKUP($A$1248, 文字檔!I:J, 2, 0))</f>
        <v>0</v>
      </c>
      <c r="H1248" s="5">
        <f>IF(ISERROR(VLOOKUP($A$1248, 文字檔!K:L, 2, 0)),0,VLOOKUP($A$1248, 文字檔!K:L, 2, 0))</f>
        <v>0</v>
      </c>
      <c r="I1248" s="5">
        <f>IF(ISERROR(VLOOKUP($A$1248, 文字檔!M:N, 2, 0)),0,VLOOKUP($A$1248, 文字檔!M:N, 2, 0))</f>
        <v>0</v>
      </c>
      <c r="J1248" s="5">
        <f>IF(ISERROR(VLOOKUP($A$1248, 文字檔!O:P, 2, 0)),0,VLOOKUP($A$1248, 文字檔!O:P, 2, 0))</f>
        <v>0</v>
      </c>
      <c r="K1248">
        <f>IF(ISERROR(VLOOKUP($A$1248, 文字檔!Q:R, 2, 0)),0,VLOOKUP($A$1248, 文字檔!Q:R, 2, 0))</f>
        <v>0</v>
      </c>
      <c r="L1248">
        <f>IF(ISERROR(VLOOKUP($A$1248, 文字檔!S:T, 2, 0)),0,VLOOKUP($A$1248, 文字檔!S:T, 2, 0))</f>
        <v>0</v>
      </c>
      <c r="M1248">
        <f>IF(ISERROR(VLOOKUP($A$1248, 文字檔!U:V, 2, 0)),0,VLOOKUP($A$1248, 文字檔!U:V, 2, 0))</f>
        <v>0</v>
      </c>
      <c r="N1248">
        <f>IF(ISERROR(VLOOKUP($A$1248, 文字檔!W:X, 2, 0)),0,VLOOKUP($A$1248, 文字檔!W:X, 2, 0))</f>
        <v>0</v>
      </c>
      <c r="O1248">
        <f>IF(ISERROR(VLOOKUP($A$1248, 文字檔!Y:Z, 2, 0)),0,VLOOKUP($A$1248, 文字檔!Y:Z, 2, 0))</f>
        <v>0</v>
      </c>
      <c r="P1248">
        <f>IF(ISERROR(VLOOKUP($A$1248, 文字檔!AA:AB, 2, 0)),0,VLOOKUP($A$1248, 文字檔!AA:AB, 2, 0))</f>
        <v>0</v>
      </c>
    </row>
    <row r="1249" spans="1:16" ht="16.2">
      <c r="A1249" s="7">
        <v>44985</v>
      </c>
      <c r="B1249" s="5">
        <f>SUMPRODUCT($C$2:$P$2,$C$1249:$P$1249)</f>
        <v>0</v>
      </c>
      <c r="C1249" s="5">
        <f>IF(ISERROR(VLOOKUP($A$1249, 文字檔!A:B, 2, 0)),0,VLOOKUP($A$1249, 文字檔!A:B, 2, 0))</f>
        <v>0</v>
      </c>
      <c r="D1249" s="5">
        <f>IF(ISERROR(VLOOKUP($A$1249, 文字檔!C:D, 2, 0)),0,VLOOKUP($A$1249, 文字檔!C:D, 2, 0))</f>
        <v>0</v>
      </c>
      <c r="E1249" s="5">
        <f>IF(ISERROR(VLOOKUP($A$1249, 文字檔!E:F, 2, 0)),0,VLOOKUP($A$1249, 文字檔!E:F, 2, 0))</f>
        <v>0</v>
      </c>
      <c r="F1249" s="5">
        <f>IF(ISERROR(VLOOKUP($A$1249, 文字檔!G:H, 2, 0)),0,VLOOKUP($A$1249, 文字檔!G:H, 2, 0))</f>
        <v>0</v>
      </c>
      <c r="G1249" s="5">
        <f>IF(ISERROR(VLOOKUP($A$1249, 文字檔!I:J, 2, 0)),0,VLOOKUP($A$1249, 文字檔!I:J, 2, 0))</f>
        <v>0</v>
      </c>
      <c r="H1249" s="5">
        <f>IF(ISERROR(VLOOKUP($A$1249, 文字檔!K:L, 2, 0)),0,VLOOKUP($A$1249, 文字檔!K:L, 2, 0))</f>
        <v>0</v>
      </c>
      <c r="I1249" s="5">
        <f>IF(ISERROR(VLOOKUP($A$1249, 文字檔!M:N, 2, 0)),0,VLOOKUP($A$1249, 文字檔!M:N, 2, 0))</f>
        <v>0</v>
      </c>
      <c r="J1249" s="5">
        <f>IF(ISERROR(VLOOKUP($A$1249, 文字檔!O:P, 2, 0)),0,VLOOKUP($A$1249, 文字檔!O:P, 2, 0))</f>
        <v>0</v>
      </c>
      <c r="K1249">
        <f>IF(ISERROR(VLOOKUP($A$1249, 文字檔!Q:R, 2, 0)),0,VLOOKUP($A$1249, 文字檔!Q:R, 2, 0))</f>
        <v>0</v>
      </c>
      <c r="L1249">
        <f>IF(ISERROR(VLOOKUP($A$1249, 文字檔!S:T, 2, 0)),0,VLOOKUP($A$1249, 文字檔!S:T, 2, 0))</f>
        <v>0</v>
      </c>
      <c r="M1249">
        <f>IF(ISERROR(VLOOKUP($A$1249, 文字檔!U:V, 2, 0)),0,VLOOKUP($A$1249, 文字檔!U:V, 2, 0))</f>
        <v>0</v>
      </c>
      <c r="N1249">
        <f>IF(ISERROR(VLOOKUP($A$1249, 文字檔!W:X, 2, 0)),0,VLOOKUP($A$1249, 文字檔!W:X, 2, 0))</f>
        <v>0</v>
      </c>
      <c r="O1249">
        <f>IF(ISERROR(VLOOKUP($A$1249, 文字檔!Y:Z, 2, 0)),0,VLOOKUP($A$1249, 文字檔!Y:Z, 2, 0))</f>
        <v>0</v>
      </c>
      <c r="P1249">
        <f>IF(ISERROR(VLOOKUP($A$1249, 文字檔!AA:AB, 2, 0)),0,VLOOKUP($A$1249, 文字檔!AA:AB, 2, 0))</f>
        <v>0</v>
      </c>
    </row>
    <row r="1250" spans="1:16" ht="16.2">
      <c r="A1250" s="7">
        <v>44986</v>
      </c>
      <c r="B1250" s="5">
        <f>SUMPRODUCT($C$2:$P$2,$C$1250:$P$1250)</f>
        <v>-39549.86</v>
      </c>
      <c r="C1250" s="5">
        <f>IF(ISERROR(VLOOKUP($A$1250, 文字檔!A:B, 2, 0)),0,VLOOKUP($A$1250, 文字檔!A:B, 2, 0))</f>
        <v>31472.400000000001</v>
      </c>
      <c r="D1250" s="5">
        <f>IF(ISERROR(VLOOKUP($A$1250, 文字檔!C:D, 2, 0)),0,VLOOKUP($A$1250, 文字檔!C:D, 2, 0))</f>
        <v>-21100</v>
      </c>
      <c r="E1250" s="5">
        <f>IF(ISERROR(VLOOKUP($A$1250, 文字檔!E:F, 2, 0)),0,VLOOKUP($A$1250, 文字檔!E:F, 2, 0))</f>
        <v>0</v>
      </c>
      <c r="F1250" s="5">
        <f>IF(ISERROR(VLOOKUP($A$1250, 文字檔!G:H, 2, 0)),0,VLOOKUP($A$1250, 文字檔!G:H, 2, 0))</f>
        <v>7300</v>
      </c>
      <c r="G1250" s="5">
        <f>IF(ISERROR(VLOOKUP($A$1250, 文字檔!I:J, 2, 0)),0,VLOOKUP($A$1250, 文字檔!I:J, 2, 0))</f>
        <v>5200</v>
      </c>
      <c r="H1250" s="5">
        <f>IF(ISERROR(VLOOKUP($A$1250, 文字檔!K:L, 2, 0)),0,VLOOKUP($A$1250, 文字檔!K:L, 2, 0))</f>
        <v>-6122.26</v>
      </c>
      <c r="I1250" s="5">
        <f>IF(ISERROR(VLOOKUP($A$1250, 文字檔!M:N, 2, 0)),0,VLOOKUP($A$1250, 文字檔!M:N, 2, 0))</f>
        <v>0</v>
      </c>
      <c r="J1250" s="5">
        <f>IF(ISERROR(VLOOKUP($A$1250, 文字檔!O:P, 2, 0)),0,VLOOKUP($A$1250, 文字檔!O:P, 2, 0))</f>
        <v>0</v>
      </c>
      <c r="K1250">
        <f>IF(ISERROR(VLOOKUP($A$1250, 文字檔!Q:R, 2, 0)),0,VLOOKUP($A$1250, 文字檔!Q:R, 2, 0))</f>
        <v>0</v>
      </c>
      <c r="L1250">
        <f>IF(ISERROR(VLOOKUP($A$1250, 文字檔!S:T, 2, 0)),0,VLOOKUP($A$1250, 文字檔!S:T, 2, 0))</f>
        <v>0</v>
      </c>
      <c r="M1250">
        <f>IF(ISERROR(VLOOKUP($A$1250, 文字檔!U:V, 2, 0)),0,VLOOKUP($A$1250, 文字檔!U:V, 2, 0))</f>
        <v>-53800</v>
      </c>
      <c r="N1250">
        <f>IF(ISERROR(VLOOKUP($A$1250, 文字檔!W:X, 2, 0)),0,VLOOKUP($A$1250, 文字檔!W:X, 2, 0))</f>
        <v>11700</v>
      </c>
      <c r="O1250">
        <f>IF(ISERROR(VLOOKUP($A$1250, 文字檔!Y:Z, 2, 0)),0,VLOOKUP($A$1250, 文字檔!Y:Z, 2, 0))</f>
        <v>18500</v>
      </c>
      <c r="P1250">
        <f>IF(ISERROR(VLOOKUP($A$1250, 文字檔!AA:AB, 2, 0)),0,VLOOKUP($A$1250, 文字檔!AA:AB, 2, 0))</f>
        <v>-32700</v>
      </c>
    </row>
    <row r="1251" spans="1:16" ht="16.2">
      <c r="A1251" s="7">
        <v>44987</v>
      </c>
      <c r="B1251" s="5">
        <f>SUMPRODUCT($C$2:$P$2,$C$1251:$P$1251)</f>
        <v>-8129.01</v>
      </c>
      <c r="C1251" s="5">
        <f>IF(ISERROR(VLOOKUP($A$1251, 文字檔!A:B, 2, 0)),0,VLOOKUP($A$1251, 文字檔!A:B, 2, 0))</f>
        <v>0</v>
      </c>
      <c r="D1251" s="5">
        <f>IF(ISERROR(VLOOKUP($A$1251, 文字檔!C:D, 2, 0)),0,VLOOKUP($A$1251, 文字檔!C:D, 2, 0))</f>
        <v>0</v>
      </c>
      <c r="E1251" s="5">
        <f>IF(ISERROR(VLOOKUP($A$1251, 文字檔!E:F, 2, 0)),0,VLOOKUP($A$1251, 文字檔!E:F, 2, 0))</f>
        <v>0</v>
      </c>
      <c r="F1251" s="5">
        <f>IF(ISERROR(VLOOKUP($A$1251, 文字檔!G:H, 2, 0)),0,VLOOKUP($A$1251, 文字檔!G:H, 2, 0))</f>
        <v>-400</v>
      </c>
      <c r="G1251" s="5">
        <f>IF(ISERROR(VLOOKUP($A$1251, 文字檔!I:J, 2, 0)),0,VLOOKUP($A$1251, 文字檔!I:J, 2, 0))</f>
        <v>0</v>
      </c>
      <c r="H1251" s="5">
        <f>IF(ISERROR(VLOOKUP($A$1251, 文字檔!K:L, 2, 0)),0,VLOOKUP($A$1251, 文字檔!K:L, 2, 0))</f>
        <v>9270.99</v>
      </c>
      <c r="I1251" s="5">
        <f>IF(ISERROR(VLOOKUP($A$1251, 文字檔!M:N, 2, 0)),0,VLOOKUP($A$1251, 文字檔!M:N, 2, 0))</f>
        <v>-6300</v>
      </c>
      <c r="J1251" s="5">
        <f>IF(ISERROR(VLOOKUP($A$1251, 文字檔!O:P, 2, 0)),0,VLOOKUP($A$1251, 文字檔!O:P, 2, 0))</f>
        <v>0</v>
      </c>
      <c r="K1251">
        <f>IF(ISERROR(VLOOKUP($A$1251, 文字檔!Q:R, 2, 0)),0,VLOOKUP($A$1251, 文字檔!Q:R, 2, 0))</f>
        <v>0</v>
      </c>
      <c r="L1251">
        <f>IF(ISERROR(VLOOKUP($A$1251, 文字檔!S:T, 2, 0)),0,VLOOKUP($A$1251, 文字檔!S:T, 2, 0))</f>
        <v>0</v>
      </c>
      <c r="M1251">
        <f>IF(ISERROR(VLOOKUP($A$1251, 文字檔!U:V, 2, 0)),0,VLOOKUP($A$1251, 文字檔!U:V, 2, 0))</f>
        <v>400</v>
      </c>
      <c r="N1251">
        <f>IF(ISERROR(VLOOKUP($A$1251, 文字檔!W:X, 2, 0)),0,VLOOKUP($A$1251, 文字檔!W:X, 2, 0))</f>
        <v>-2000</v>
      </c>
      <c r="O1251">
        <f>IF(ISERROR(VLOOKUP($A$1251, 文字檔!Y:Z, 2, 0)),0,VLOOKUP($A$1251, 文字檔!Y:Z, 2, 0))</f>
        <v>-9100</v>
      </c>
      <c r="P1251">
        <f>IF(ISERROR(VLOOKUP($A$1251, 文字檔!AA:AB, 2, 0)),0,VLOOKUP($A$1251, 文字檔!AA:AB, 2, 0))</f>
        <v>0</v>
      </c>
    </row>
    <row r="1252" spans="1:16" ht="16.2">
      <c r="A1252" s="7">
        <v>44988</v>
      </c>
      <c r="B1252" s="5">
        <f>SUMPRODUCT($C$2:$P$2,$C$1252:$P$1252)</f>
        <v>-5176.5300000000007</v>
      </c>
      <c r="C1252" s="5">
        <f>IF(ISERROR(VLOOKUP($A$1252, 文字檔!A:B, 2, 0)),0,VLOOKUP($A$1252, 文字檔!A:B, 2, 0))</f>
        <v>-2538.94</v>
      </c>
      <c r="D1252" s="5">
        <f>IF(ISERROR(VLOOKUP($A$1252, 文字檔!C:D, 2, 0)),0,VLOOKUP($A$1252, 文字檔!C:D, 2, 0))</f>
        <v>0</v>
      </c>
      <c r="E1252" s="5">
        <f>IF(ISERROR(VLOOKUP($A$1252, 文字檔!E:F, 2, 0)),0,VLOOKUP($A$1252, 文字檔!E:F, 2, 0))</f>
        <v>0</v>
      </c>
      <c r="F1252" s="5">
        <f>IF(ISERROR(VLOOKUP($A$1252, 文字檔!G:H, 2, 0)),0,VLOOKUP($A$1252, 文字檔!G:H, 2, 0))</f>
        <v>15400</v>
      </c>
      <c r="G1252" s="5">
        <f>IF(ISERROR(VLOOKUP($A$1252, 文字檔!I:J, 2, 0)),0,VLOOKUP($A$1252, 文字檔!I:J, 2, 0))</f>
        <v>0</v>
      </c>
      <c r="H1252" s="5">
        <f>IF(ISERROR(VLOOKUP($A$1252, 文字檔!K:L, 2, 0)),0,VLOOKUP($A$1252, 文字檔!K:L, 2, 0))</f>
        <v>-9137.59</v>
      </c>
      <c r="I1252" s="5">
        <f>IF(ISERROR(VLOOKUP($A$1252, 文字檔!M:N, 2, 0)),0,VLOOKUP($A$1252, 文字檔!M:N, 2, 0))</f>
        <v>6400</v>
      </c>
      <c r="J1252" s="5">
        <f>IF(ISERROR(VLOOKUP($A$1252, 文字檔!O:P, 2, 0)),0,VLOOKUP($A$1252, 文字檔!O:P, 2, 0))</f>
        <v>0</v>
      </c>
      <c r="K1252">
        <f>IF(ISERROR(VLOOKUP($A$1252, 文字檔!Q:R, 2, 0)),0,VLOOKUP($A$1252, 文字檔!Q:R, 2, 0))</f>
        <v>0</v>
      </c>
      <c r="L1252">
        <f>IF(ISERROR(VLOOKUP($A$1252, 文字檔!S:T, 2, 0)),0,VLOOKUP($A$1252, 文字檔!S:T, 2, 0))</f>
        <v>0</v>
      </c>
      <c r="M1252">
        <f>IF(ISERROR(VLOOKUP($A$1252, 文字檔!U:V, 2, 0)),0,VLOOKUP($A$1252, 文字檔!U:V, 2, 0))</f>
        <v>-15400</v>
      </c>
      <c r="N1252">
        <f>IF(ISERROR(VLOOKUP($A$1252, 文字檔!W:X, 2, 0)),0,VLOOKUP($A$1252, 文字檔!W:X, 2, 0))</f>
        <v>15400</v>
      </c>
      <c r="O1252">
        <f>IF(ISERROR(VLOOKUP($A$1252, 文字檔!Y:Z, 2, 0)),0,VLOOKUP($A$1252, 文字檔!Y:Z, 2, 0))</f>
        <v>-7600</v>
      </c>
      <c r="P1252">
        <f>IF(ISERROR(VLOOKUP($A$1252, 文字檔!AA:AB, 2, 0)),0,VLOOKUP($A$1252, 文字檔!AA:AB, 2, 0))</f>
        <v>-7700</v>
      </c>
    </row>
    <row r="1253" spans="1:16" ht="16.2">
      <c r="A1253" s="7">
        <v>44989</v>
      </c>
      <c r="B1253" s="5">
        <f>SUMPRODUCT($C$2:$P$2,$C$1253:$P$1253)</f>
        <v>0</v>
      </c>
      <c r="C1253" s="5">
        <f>IF(ISERROR(VLOOKUP($A$1253, 文字檔!A:B, 2, 0)),0,VLOOKUP($A$1253, 文字檔!A:B, 2, 0))</f>
        <v>0</v>
      </c>
      <c r="D1253" s="5">
        <f>IF(ISERROR(VLOOKUP($A$1253, 文字檔!C:D, 2, 0)),0,VLOOKUP($A$1253, 文字檔!C:D, 2, 0))</f>
        <v>0</v>
      </c>
      <c r="E1253" s="5">
        <f>IF(ISERROR(VLOOKUP($A$1253, 文字檔!E:F, 2, 0)),0,VLOOKUP($A$1253, 文字檔!E:F, 2, 0))</f>
        <v>0</v>
      </c>
      <c r="F1253" s="5">
        <f>IF(ISERROR(VLOOKUP($A$1253, 文字檔!G:H, 2, 0)),0,VLOOKUP($A$1253, 文字檔!G:H, 2, 0))</f>
        <v>0</v>
      </c>
      <c r="G1253" s="5">
        <f>IF(ISERROR(VLOOKUP($A$1253, 文字檔!I:J, 2, 0)),0,VLOOKUP($A$1253, 文字檔!I:J, 2, 0))</f>
        <v>0</v>
      </c>
      <c r="H1253" s="5">
        <f>IF(ISERROR(VLOOKUP($A$1253, 文字檔!K:L, 2, 0)),0,VLOOKUP($A$1253, 文字檔!K:L, 2, 0))</f>
        <v>0</v>
      </c>
      <c r="I1253" s="5">
        <f>IF(ISERROR(VLOOKUP($A$1253, 文字檔!M:N, 2, 0)),0,VLOOKUP($A$1253, 文字檔!M:N, 2, 0))</f>
        <v>0</v>
      </c>
      <c r="J1253" s="5">
        <f>IF(ISERROR(VLOOKUP($A$1253, 文字檔!O:P, 2, 0)),0,VLOOKUP($A$1253, 文字檔!O:P, 2, 0))</f>
        <v>0</v>
      </c>
      <c r="K1253">
        <f>IF(ISERROR(VLOOKUP($A$1253, 文字檔!Q:R, 2, 0)),0,VLOOKUP($A$1253, 文字檔!Q:R, 2, 0))</f>
        <v>0</v>
      </c>
      <c r="L1253">
        <f>IF(ISERROR(VLOOKUP($A$1253, 文字檔!S:T, 2, 0)),0,VLOOKUP($A$1253, 文字檔!S:T, 2, 0))</f>
        <v>0</v>
      </c>
      <c r="M1253">
        <f>IF(ISERROR(VLOOKUP($A$1253, 文字檔!U:V, 2, 0)),0,VLOOKUP($A$1253, 文字檔!U:V, 2, 0))</f>
        <v>0</v>
      </c>
      <c r="N1253">
        <f>IF(ISERROR(VLOOKUP($A$1253, 文字檔!W:X, 2, 0)),0,VLOOKUP($A$1253, 文字檔!W:X, 2, 0))</f>
        <v>0</v>
      </c>
      <c r="O1253">
        <f>IF(ISERROR(VLOOKUP($A$1253, 文字檔!Y:Z, 2, 0)),0,VLOOKUP($A$1253, 文字檔!Y:Z, 2, 0))</f>
        <v>0</v>
      </c>
      <c r="P1253">
        <f>IF(ISERROR(VLOOKUP($A$1253, 文字檔!AA:AB, 2, 0)),0,VLOOKUP($A$1253, 文字檔!AA:AB, 2, 0))</f>
        <v>0</v>
      </c>
    </row>
    <row r="1254" spans="1:16" ht="16.2">
      <c r="A1254" s="7">
        <v>44990</v>
      </c>
      <c r="B1254" s="5">
        <f>SUMPRODUCT($C$2:$P$2,$C$1254:$P$1254)</f>
        <v>0</v>
      </c>
      <c r="C1254" s="5">
        <f>IF(ISERROR(VLOOKUP($A$1254, 文字檔!A:B, 2, 0)),0,VLOOKUP($A$1254, 文字檔!A:B, 2, 0))</f>
        <v>0</v>
      </c>
      <c r="D1254" s="5">
        <f>IF(ISERROR(VLOOKUP($A$1254, 文字檔!C:D, 2, 0)),0,VLOOKUP($A$1254, 文字檔!C:D, 2, 0))</f>
        <v>0</v>
      </c>
      <c r="E1254" s="5">
        <f>IF(ISERROR(VLOOKUP($A$1254, 文字檔!E:F, 2, 0)),0,VLOOKUP($A$1254, 文字檔!E:F, 2, 0))</f>
        <v>0</v>
      </c>
      <c r="F1254" s="5">
        <f>IF(ISERROR(VLOOKUP($A$1254, 文字檔!G:H, 2, 0)),0,VLOOKUP($A$1254, 文字檔!G:H, 2, 0))</f>
        <v>0</v>
      </c>
      <c r="G1254" s="5">
        <f>IF(ISERROR(VLOOKUP($A$1254, 文字檔!I:J, 2, 0)),0,VLOOKUP($A$1254, 文字檔!I:J, 2, 0))</f>
        <v>0</v>
      </c>
      <c r="H1254" s="5">
        <f>IF(ISERROR(VLOOKUP($A$1254, 文字檔!K:L, 2, 0)),0,VLOOKUP($A$1254, 文字檔!K:L, 2, 0))</f>
        <v>0</v>
      </c>
      <c r="I1254" s="5">
        <f>IF(ISERROR(VLOOKUP($A$1254, 文字檔!M:N, 2, 0)),0,VLOOKUP($A$1254, 文字檔!M:N, 2, 0))</f>
        <v>0</v>
      </c>
      <c r="J1254" s="5">
        <f>IF(ISERROR(VLOOKUP($A$1254, 文字檔!O:P, 2, 0)),0,VLOOKUP($A$1254, 文字檔!O:P, 2, 0))</f>
        <v>0</v>
      </c>
      <c r="K1254">
        <f>IF(ISERROR(VLOOKUP($A$1254, 文字檔!Q:R, 2, 0)),0,VLOOKUP($A$1254, 文字檔!Q:R, 2, 0))</f>
        <v>0</v>
      </c>
      <c r="L1254">
        <f>IF(ISERROR(VLOOKUP($A$1254, 文字檔!S:T, 2, 0)),0,VLOOKUP($A$1254, 文字檔!S:T, 2, 0))</f>
        <v>0</v>
      </c>
      <c r="M1254">
        <f>IF(ISERROR(VLOOKUP($A$1254, 文字檔!U:V, 2, 0)),0,VLOOKUP($A$1254, 文字檔!U:V, 2, 0))</f>
        <v>0</v>
      </c>
      <c r="N1254">
        <f>IF(ISERROR(VLOOKUP($A$1254, 文字檔!W:X, 2, 0)),0,VLOOKUP($A$1254, 文字檔!W:X, 2, 0))</f>
        <v>0</v>
      </c>
      <c r="O1254">
        <f>IF(ISERROR(VLOOKUP($A$1254, 文字檔!Y:Z, 2, 0)),0,VLOOKUP($A$1254, 文字檔!Y:Z, 2, 0))</f>
        <v>0</v>
      </c>
      <c r="P1254">
        <f>IF(ISERROR(VLOOKUP($A$1254, 文字檔!AA:AB, 2, 0)),0,VLOOKUP($A$1254, 文字檔!AA:AB, 2, 0))</f>
        <v>0</v>
      </c>
    </row>
    <row r="1255" spans="1:16" ht="16.2">
      <c r="A1255" s="7">
        <v>44991</v>
      </c>
      <c r="B1255" s="5">
        <f>SUMPRODUCT($C$2:$P$2,$C$1255:$P$1255)</f>
        <v>151895.08000000002</v>
      </c>
      <c r="C1255" s="5">
        <f>IF(ISERROR(VLOOKUP($A$1255, 文字檔!A:B, 2, 0)),0,VLOOKUP($A$1255, 文字檔!A:B, 2, 0))</f>
        <v>6911.8</v>
      </c>
      <c r="D1255" s="5">
        <f>IF(ISERROR(VLOOKUP($A$1255, 文字檔!C:D, 2, 0)),0,VLOOKUP($A$1255, 文字檔!C:D, 2, 0))</f>
        <v>30600</v>
      </c>
      <c r="E1255" s="5">
        <f>IF(ISERROR(VLOOKUP($A$1255, 文字檔!E:F, 2, 0)),0,VLOOKUP($A$1255, 文字檔!E:F, 2, 0))</f>
        <v>0</v>
      </c>
      <c r="F1255" s="5">
        <f>IF(ISERROR(VLOOKUP($A$1255, 文字檔!G:H, 2, 0)),0,VLOOKUP($A$1255, 文字檔!G:H, 2, 0))</f>
        <v>31000</v>
      </c>
      <c r="G1255" s="5">
        <f>IF(ISERROR(VLOOKUP($A$1255, 文字檔!I:J, 2, 0)),0,VLOOKUP($A$1255, 文字檔!I:J, 2, 0))</f>
        <v>0</v>
      </c>
      <c r="H1255" s="5">
        <f>IF(ISERROR(VLOOKUP($A$1255, 文字檔!K:L, 2, 0)),0,VLOOKUP($A$1255, 文字檔!K:L, 2, 0))</f>
        <v>8728.16</v>
      </c>
      <c r="I1255" s="5">
        <f>IF(ISERROR(VLOOKUP($A$1255, 文字檔!M:N, 2, 0)),0,VLOOKUP($A$1255, 文字檔!M:N, 2, 0))</f>
        <v>29600</v>
      </c>
      <c r="J1255" s="5">
        <f>IF(ISERROR(VLOOKUP($A$1255, 文字檔!O:P, 2, 0)),0,VLOOKUP($A$1255, 文字檔!O:P, 2, 0))</f>
        <v>0</v>
      </c>
      <c r="K1255">
        <f>IF(ISERROR(VLOOKUP($A$1255, 文字檔!Q:R, 2, 0)),0,VLOOKUP($A$1255, 文字檔!Q:R, 2, 0))</f>
        <v>0</v>
      </c>
      <c r="L1255">
        <f>IF(ISERROR(VLOOKUP($A$1255, 文字檔!S:T, 2, 0)),0,VLOOKUP($A$1255, 文字檔!S:T, 2, 0))</f>
        <v>-10944.88</v>
      </c>
      <c r="M1255">
        <f>IF(ISERROR(VLOOKUP($A$1255, 文字檔!U:V, 2, 0)),0,VLOOKUP($A$1255, 文字檔!U:V, 2, 0))</f>
        <v>-24400</v>
      </c>
      <c r="N1255">
        <f>IF(ISERROR(VLOOKUP($A$1255, 文字檔!W:X, 2, 0)),0,VLOOKUP($A$1255, 文字檔!W:X, 2, 0))</f>
        <v>31000</v>
      </c>
      <c r="O1255">
        <f>IF(ISERROR(VLOOKUP($A$1255, 文字檔!Y:Z, 2, 0)),0,VLOOKUP($A$1255, 文字檔!Y:Z, 2, 0))</f>
        <v>18400</v>
      </c>
      <c r="P1255">
        <f>IF(ISERROR(VLOOKUP($A$1255, 文字檔!AA:AB, 2, 0)),0,VLOOKUP($A$1255, 文字檔!AA:AB, 2, 0))</f>
        <v>31000</v>
      </c>
    </row>
    <row r="1256" spans="1:16" ht="16.2">
      <c r="A1256" s="7">
        <v>44992</v>
      </c>
      <c r="B1256" s="5">
        <f>SUMPRODUCT($C$2:$P$2,$C$1256:$P$1256)</f>
        <v>112652.27</v>
      </c>
      <c r="C1256" s="5">
        <f>IF(ISERROR(VLOOKUP($A$1256, 文字檔!A:B, 2, 0)),0,VLOOKUP($A$1256, 文字檔!A:B, 2, 0))</f>
        <v>0</v>
      </c>
      <c r="D1256" s="5">
        <f>IF(ISERROR(VLOOKUP($A$1256, 文字檔!C:D, 2, 0)),0,VLOOKUP($A$1256, 文字檔!C:D, 2, 0))</f>
        <v>0</v>
      </c>
      <c r="E1256" s="5">
        <f>IF(ISERROR(VLOOKUP($A$1256, 文字檔!E:F, 2, 0)),0,VLOOKUP($A$1256, 文字檔!E:F, 2, 0))</f>
        <v>0</v>
      </c>
      <c r="F1256" s="5">
        <f>IF(ISERROR(VLOOKUP($A$1256, 文字檔!G:H, 2, 0)),0,VLOOKUP($A$1256, 文字檔!G:H, 2, 0))</f>
        <v>19800</v>
      </c>
      <c r="G1256" s="5">
        <f>IF(ISERROR(VLOOKUP($A$1256, 文字檔!I:J, 2, 0)),0,VLOOKUP($A$1256, 文字檔!I:J, 2, 0))</f>
        <v>-7600</v>
      </c>
      <c r="H1256" s="5">
        <f>IF(ISERROR(VLOOKUP($A$1256, 文字檔!K:L, 2, 0)),0,VLOOKUP($A$1256, 文字檔!K:L, 2, 0))</f>
        <v>7852.27</v>
      </c>
      <c r="I1256" s="5">
        <f>IF(ISERROR(VLOOKUP($A$1256, 文字檔!M:N, 2, 0)),0,VLOOKUP($A$1256, 文字檔!M:N, 2, 0))</f>
        <v>13400</v>
      </c>
      <c r="J1256" s="5">
        <f>IF(ISERROR(VLOOKUP($A$1256, 文字檔!O:P, 2, 0)),0,VLOOKUP($A$1256, 文字檔!O:P, 2, 0))</f>
        <v>0</v>
      </c>
      <c r="K1256">
        <f>IF(ISERROR(VLOOKUP($A$1256, 文字檔!Q:R, 2, 0)),0,VLOOKUP($A$1256, 文字檔!Q:R, 2, 0))</f>
        <v>0</v>
      </c>
      <c r="L1256">
        <f>IF(ISERROR(VLOOKUP($A$1256, 文字檔!S:T, 2, 0)),0,VLOOKUP($A$1256, 文字檔!S:T, 2, 0))</f>
        <v>0</v>
      </c>
      <c r="M1256">
        <f>IF(ISERROR(VLOOKUP($A$1256, 文字檔!U:V, 2, 0)),0,VLOOKUP($A$1256, 文字檔!U:V, 2, 0))</f>
        <v>19800</v>
      </c>
      <c r="N1256">
        <f>IF(ISERROR(VLOOKUP($A$1256, 文字檔!W:X, 2, 0)),0,VLOOKUP($A$1256, 文字檔!W:X, 2, 0))</f>
        <v>19800</v>
      </c>
      <c r="O1256">
        <f>IF(ISERROR(VLOOKUP($A$1256, 文字檔!Y:Z, 2, 0)),0,VLOOKUP($A$1256, 文字檔!Y:Z, 2, 0))</f>
        <v>19800</v>
      </c>
      <c r="P1256">
        <f>IF(ISERROR(VLOOKUP($A$1256, 文字檔!AA:AB, 2, 0)),0,VLOOKUP($A$1256, 文字檔!AA:AB, 2, 0))</f>
        <v>19800</v>
      </c>
    </row>
    <row r="1257" spans="1:16" ht="16.2">
      <c r="A1257" s="7">
        <v>44993</v>
      </c>
      <c r="B1257" s="5">
        <f>SUMPRODUCT($C$2:$P$2,$C$1257:$P$1257)</f>
        <v>-101215.98999999999</v>
      </c>
      <c r="C1257" s="5">
        <f>IF(ISERROR(VLOOKUP($A$1257, 文字檔!A:B, 2, 0)),0,VLOOKUP($A$1257, 文字檔!A:B, 2, 0))</f>
        <v>-7693.99</v>
      </c>
      <c r="D1257" s="5">
        <f>IF(ISERROR(VLOOKUP($A$1257, 文字檔!C:D, 2, 0)),0,VLOOKUP($A$1257, 文字檔!C:D, 2, 0))</f>
        <v>0</v>
      </c>
      <c r="E1257" s="5">
        <f>IF(ISERROR(VLOOKUP($A$1257, 文字檔!E:F, 2, 0)),0,VLOOKUP($A$1257, 文字檔!E:F, 2, 0))</f>
        <v>0</v>
      </c>
      <c r="F1257" s="5">
        <f>IF(ISERROR(VLOOKUP($A$1257, 文字檔!G:H, 2, 0)),0,VLOOKUP($A$1257, 文字檔!G:H, 2, 0))</f>
        <v>-17600</v>
      </c>
      <c r="G1257" s="5">
        <f>IF(ISERROR(VLOOKUP($A$1257, 文字檔!I:J, 2, 0)),0,VLOOKUP($A$1257, 文字檔!I:J, 2, 0))</f>
        <v>0</v>
      </c>
      <c r="H1257" s="5">
        <f>IF(ISERROR(VLOOKUP($A$1257, 文字檔!K:L, 2, 0)),0,VLOOKUP($A$1257, 文字檔!K:L, 2, 0))</f>
        <v>-8422</v>
      </c>
      <c r="I1257" s="5">
        <f>IF(ISERROR(VLOOKUP($A$1257, 文字檔!M:N, 2, 0)),0,VLOOKUP($A$1257, 文字檔!M:N, 2, 0))</f>
        <v>-7900</v>
      </c>
      <c r="J1257" s="5">
        <f>IF(ISERROR(VLOOKUP($A$1257, 文字檔!O:P, 2, 0)),0,VLOOKUP($A$1257, 文字檔!O:P, 2, 0))</f>
        <v>0</v>
      </c>
      <c r="K1257">
        <f>IF(ISERROR(VLOOKUP($A$1257, 文字檔!Q:R, 2, 0)),0,VLOOKUP($A$1257, 文字檔!Q:R, 2, 0))</f>
        <v>0</v>
      </c>
      <c r="L1257">
        <f>IF(ISERROR(VLOOKUP($A$1257, 文字檔!S:T, 2, 0)),0,VLOOKUP($A$1257, 文字檔!S:T, 2, 0))</f>
        <v>0</v>
      </c>
      <c r="M1257">
        <f>IF(ISERROR(VLOOKUP($A$1257, 文字檔!U:V, 2, 0)),0,VLOOKUP($A$1257, 文字檔!U:V, 2, 0))</f>
        <v>-17600</v>
      </c>
      <c r="N1257">
        <f>IF(ISERROR(VLOOKUP($A$1257, 文字檔!W:X, 2, 0)),0,VLOOKUP($A$1257, 文字檔!W:X, 2, 0))</f>
        <v>-4900</v>
      </c>
      <c r="O1257">
        <f>IF(ISERROR(VLOOKUP($A$1257, 文字檔!Y:Z, 2, 0)),0,VLOOKUP($A$1257, 文字檔!Y:Z, 2, 0))</f>
        <v>-19500</v>
      </c>
      <c r="P1257">
        <f>IF(ISERROR(VLOOKUP($A$1257, 文字檔!AA:AB, 2, 0)),0,VLOOKUP($A$1257, 文字檔!AA:AB, 2, 0))</f>
        <v>-17600</v>
      </c>
    </row>
    <row r="1258" spans="1:16" ht="16.2">
      <c r="A1258" s="7">
        <v>44994</v>
      </c>
      <c r="B1258" s="5">
        <f>SUMPRODUCT($C$2:$P$2,$C$1258:$P$1258)</f>
        <v>-26949.32</v>
      </c>
      <c r="C1258" s="5">
        <f>IF(ISERROR(VLOOKUP($A$1258, 文字檔!A:B, 2, 0)),0,VLOOKUP($A$1258, 文字檔!A:B, 2, 0))</f>
        <v>0</v>
      </c>
      <c r="D1258" s="5">
        <f>IF(ISERROR(VLOOKUP($A$1258, 文字檔!C:D, 2, 0)),0,VLOOKUP($A$1258, 文字檔!C:D, 2, 0))</f>
        <v>0</v>
      </c>
      <c r="E1258" s="5">
        <f>IF(ISERROR(VLOOKUP($A$1258, 文字檔!E:F, 2, 0)),0,VLOOKUP($A$1258, 文字檔!E:F, 2, 0))</f>
        <v>0</v>
      </c>
      <c r="F1258" s="5">
        <f>IF(ISERROR(VLOOKUP($A$1258, 文字檔!G:H, 2, 0)),0,VLOOKUP($A$1258, 文字檔!G:H, 2, 0))</f>
        <v>-3600</v>
      </c>
      <c r="G1258" s="5">
        <f>IF(ISERROR(VLOOKUP($A$1258, 文字檔!I:J, 2, 0)),0,VLOOKUP($A$1258, 文字檔!I:J, 2, 0))</f>
        <v>0</v>
      </c>
      <c r="H1258" s="5">
        <f>IF(ISERROR(VLOOKUP($A$1258, 文字檔!K:L, 2, 0)),0,VLOOKUP($A$1258, 文字檔!K:L, 2, 0))</f>
        <v>5050.68</v>
      </c>
      <c r="I1258" s="5">
        <f>IF(ISERROR(VLOOKUP($A$1258, 文字檔!M:N, 2, 0)),0,VLOOKUP($A$1258, 文字檔!M:N, 2, 0))</f>
        <v>0</v>
      </c>
      <c r="J1258" s="5">
        <f>IF(ISERROR(VLOOKUP($A$1258, 文字檔!O:P, 2, 0)),0,VLOOKUP($A$1258, 文字檔!O:P, 2, 0))</f>
        <v>0</v>
      </c>
      <c r="K1258">
        <f>IF(ISERROR(VLOOKUP($A$1258, 文字檔!Q:R, 2, 0)),0,VLOOKUP($A$1258, 文字檔!Q:R, 2, 0))</f>
        <v>0</v>
      </c>
      <c r="L1258">
        <f>IF(ISERROR(VLOOKUP($A$1258, 文字檔!S:T, 2, 0)),0,VLOOKUP($A$1258, 文字檔!S:T, 2, 0))</f>
        <v>0</v>
      </c>
      <c r="M1258">
        <f>IF(ISERROR(VLOOKUP($A$1258, 文字檔!U:V, 2, 0)),0,VLOOKUP($A$1258, 文字檔!U:V, 2, 0))</f>
        <v>-3600</v>
      </c>
      <c r="N1258">
        <f>IF(ISERROR(VLOOKUP($A$1258, 文字檔!W:X, 2, 0)),0,VLOOKUP($A$1258, 文字檔!W:X, 2, 0))</f>
        <v>-12300</v>
      </c>
      <c r="O1258">
        <f>IF(ISERROR(VLOOKUP($A$1258, 文字檔!Y:Z, 2, 0)),0,VLOOKUP($A$1258, 文字檔!Y:Z, 2, 0))</f>
        <v>-8900</v>
      </c>
      <c r="P1258">
        <f>IF(ISERROR(VLOOKUP($A$1258, 文字檔!AA:AB, 2, 0)),0,VLOOKUP($A$1258, 文字檔!AA:AB, 2, 0))</f>
        <v>-3600</v>
      </c>
    </row>
    <row r="1259" spans="1:16" ht="16.2">
      <c r="A1259" s="7">
        <v>44995</v>
      </c>
      <c r="B1259" s="5">
        <f>SUMPRODUCT($C$2:$P$2,$C$1259:$P$1259)</f>
        <v>-64999.39</v>
      </c>
      <c r="C1259" s="5">
        <f>IF(ISERROR(VLOOKUP($A$1259, 文字檔!A:B, 2, 0)),0,VLOOKUP($A$1259, 文字檔!A:B, 2, 0))</f>
        <v>6335.71</v>
      </c>
      <c r="D1259" s="5">
        <f>IF(ISERROR(VLOOKUP($A$1259, 文字檔!C:D, 2, 0)),0,VLOOKUP($A$1259, 文字檔!C:D, 2, 0))</f>
        <v>9800</v>
      </c>
      <c r="E1259" s="5">
        <f>IF(ISERROR(VLOOKUP($A$1259, 文字檔!E:F, 2, 0)),0,VLOOKUP($A$1259, 文字檔!E:F, 2, 0))</f>
        <v>0</v>
      </c>
      <c r="F1259" s="5">
        <f>IF(ISERROR(VLOOKUP($A$1259, 文字檔!G:H, 2, 0)),0,VLOOKUP($A$1259, 文字檔!G:H, 2, 0))</f>
        <v>-56600</v>
      </c>
      <c r="G1259" s="5">
        <f>IF(ISERROR(VLOOKUP($A$1259, 文字檔!I:J, 2, 0)),0,VLOOKUP($A$1259, 文字檔!I:J, 2, 0))</f>
        <v>0</v>
      </c>
      <c r="H1259" s="5">
        <f>IF(ISERROR(VLOOKUP($A$1259, 文字檔!K:L, 2, 0)),0,VLOOKUP($A$1259, 文字檔!K:L, 2, 0))</f>
        <v>-135.1</v>
      </c>
      <c r="I1259" s="5">
        <f>IF(ISERROR(VLOOKUP($A$1259, 文字檔!M:N, 2, 0)),0,VLOOKUP($A$1259, 文字檔!M:N, 2, 0))</f>
        <v>0</v>
      </c>
      <c r="J1259" s="5">
        <f>IF(ISERROR(VLOOKUP($A$1259, 文字檔!O:P, 2, 0)),0,VLOOKUP($A$1259, 文字檔!O:P, 2, 0))</f>
        <v>0</v>
      </c>
      <c r="K1259">
        <f>IF(ISERROR(VLOOKUP($A$1259, 文字檔!Q:R, 2, 0)),0,VLOOKUP($A$1259, 文字檔!Q:R, 2, 0))</f>
        <v>0</v>
      </c>
      <c r="L1259">
        <f>IF(ISERROR(VLOOKUP($A$1259, 文字檔!S:T, 2, 0)),0,VLOOKUP($A$1259, 文字檔!S:T, 2, 0))</f>
        <v>0</v>
      </c>
      <c r="M1259">
        <f>IF(ISERROR(VLOOKUP($A$1259, 文字檔!U:V, 2, 0)),0,VLOOKUP($A$1259, 文字檔!U:V, 2, 0))</f>
        <v>-29200</v>
      </c>
      <c r="N1259">
        <f>IF(ISERROR(VLOOKUP($A$1259, 文字檔!W:X, 2, 0)),0,VLOOKUP($A$1259, 文字檔!W:X, 2, 0))</f>
        <v>56600</v>
      </c>
      <c r="O1259">
        <f>IF(ISERROR(VLOOKUP($A$1259, 文字檔!Y:Z, 2, 0)),0,VLOOKUP($A$1259, 文字檔!Y:Z, 2, 0))</f>
        <v>-17800</v>
      </c>
      <c r="P1259">
        <f>IF(ISERROR(VLOOKUP($A$1259, 文字檔!AA:AB, 2, 0)),0,VLOOKUP($A$1259, 文字檔!AA:AB, 2, 0))</f>
        <v>-34000</v>
      </c>
    </row>
    <row r="1260" spans="1:16" ht="16.2">
      <c r="A1260" s="7">
        <v>44996</v>
      </c>
      <c r="B1260" s="5">
        <f>SUMPRODUCT($C$2:$P$2,$C$1260:$P$1260)</f>
        <v>0</v>
      </c>
      <c r="C1260" s="5">
        <f>IF(ISERROR(VLOOKUP($A$1260, 文字檔!A:B, 2, 0)),0,VLOOKUP($A$1260, 文字檔!A:B, 2, 0))</f>
        <v>0</v>
      </c>
      <c r="D1260" s="5">
        <f>IF(ISERROR(VLOOKUP($A$1260, 文字檔!C:D, 2, 0)),0,VLOOKUP($A$1260, 文字檔!C:D, 2, 0))</f>
        <v>0</v>
      </c>
      <c r="E1260" s="5">
        <f>IF(ISERROR(VLOOKUP($A$1260, 文字檔!E:F, 2, 0)),0,VLOOKUP($A$1260, 文字檔!E:F, 2, 0))</f>
        <v>0</v>
      </c>
      <c r="F1260" s="5">
        <f>IF(ISERROR(VLOOKUP($A$1260, 文字檔!G:H, 2, 0)),0,VLOOKUP($A$1260, 文字檔!G:H, 2, 0))</f>
        <v>0</v>
      </c>
      <c r="G1260" s="5">
        <f>IF(ISERROR(VLOOKUP($A$1260, 文字檔!I:J, 2, 0)),0,VLOOKUP($A$1260, 文字檔!I:J, 2, 0))</f>
        <v>0</v>
      </c>
      <c r="H1260" s="5">
        <f>IF(ISERROR(VLOOKUP($A$1260, 文字檔!K:L, 2, 0)),0,VLOOKUP($A$1260, 文字檔!K:L, 2, 0))</f>
        <v>0</v>
      </c>
      <c r="I1260" s="5">
        <f>IF(ISERROR(VLOOKUP($A$1260, 文字檔!M:N, 2, 0)),0,VLOOKUP($A$1260, 文字檔!M:N, 2, 0))</f>
        <v>0</v>
      </c>
      <c r="J1260" s="5">
        <f>IF(ISERROR(VLOOKUP($A$1260, 文字檔!O:P, 2, 0)),0,VLOOKUP($A$1260, 文字檔!O:P, 2, 0))</f>
        <v>0</v>
      </c>
      <c r="K1260">
        <f>IF(ISERROR(VLOOKUP($A$1260, 文字檔!Q:R, 2, 0)),0,VLOOKUP($A$1260, 文字檔!Q:R, 2, 0))</f>
        <v>0</v>
      </c>
      <c r="L1260">
        <f>IF(ISERROR(VLOOKUP($A$1260, 文字檔!S:T, 2, 0)),0,VLOOKUP($A$1260, 文字檔!S:T, 2, 0))</f>
        <v>0</v>
      </c>
      <c r="M1260">
        <f>IF(ISERROR(VLOOKUP($A$1260, 文字檔!U:V, 2, 0)),0,VLOOKUP($A$1260, 文字檔!U:V, 2, 0))</f>
        <v>0</v>
      </c>
      <c r="N1260">
        <f>IF(ISERROR(VLOOKUP($A$1260, 文字檔!W:X, 2, 0)),0,VLOOKUP($A$1260, 文字檔!W:X, 2, 0))</f>
        <v>0</v>
      </c>
      <c r="O1260">
        <f>IF(ISERROR(VLOOKUP($A$1260, 文字檔!Y:Z, 2, 0)),0,VLOOKUP($A$1260, 文字檔!Y:Z, 2, 0))</f>
        <v>0</v>
      </c>
      <c r="P1260">
        <f>IF(ISERROR(VLOOKUP($A$1260, 文字檔!AA:AB, 2, 0)),0,VLOOKUP($A$1260, 文字檔!AA:AB, 2, 0))</f>
        <v>0</v>
      </c>
    </row>
    <row r="1261" spans="1:16" ht="16.2">
      <c r="A1261" s="7">
        <v>44997</v>
      </c>
      <c r="B1261" s="5">
        <f>SUMPRODUCT($C$2:$P$2,$C$1261:$P$1261)</f>
        <v>0</v>
      </c>
      <c r="C1261" s="5">
        <f>IF(ISERROR(VLOOKUP($A$1261, 文字檔!A:B, 2, 0)),0,VLOOKUP($A$1261, 文字檔!A:B, 2, 0))</f>
        <v>0</v>
      </c>
      <c r="D1261" s="5">
        <f>IF(ISERROR(VLOOKUP($A$1261, 文字檔!C:D, 2, 0)),0,VLOOKUP($A$1261, 文字檔!C:D, 2, 0))</f>
        <v>0</v>
      </c>
      <c r="E1261" s="5">
        <f>IF(ISERROR(VLOOKUP($A$1261, 文字檔!E:F, 2, 0)),0,VLOOKUP($A$1261, 文字檔!E:F, 2, 0))</f>
        <v>0</v>
      </c>
      <c r="F1261" s="5">
        <f>IF(ISERROR(VLOOKUP($A$1261, 文字檔!G:H, 2, 0)),0,VLOOKUP($A$1261, 文字檔!G:H, 2, 0))</f>
        <v>0</v>
      </c>
      <c r="G1261" s="5">
        <f>IF(ISERROR(VLOOKUP($A$1261, 文字檔!I:J, 2, 0)),0,VLOOKUP($A$1261, 文字檔!I:J, 2, 0))</f>
        <v>0</v>
      </c>
      <c r="H1261" s="5">
        <f>IF(ISERROR(VLOOKUP($A$1261, 文字檔!K:L, 2, 0)),0,VLOOKUP($A$1261, 文字檔!K:L, 2, 0))</f>
        <v>0</v>
      </c>
      <c r="I1261" s="5">
        <f>IF(ISERROR(VLOOKUP($A$1261, 文字檔!M:N, 2, 0)),0,VLOOKUP($A$1261, 文字檔!M:N, 2, 0))</f>
        <v>0</v>
      </c>
      <c r="J1261" s="5">
        <f>IF(ISERROR(VLOOKUP($A$1261, 文字檔!O:P, 2, 0)),0,VLOOKUP($A$1261, 文字檔!O:P, 2, 0))</f>
        <v>0</v>
      </c>
      <c r="K1261">
        <f>IF(ISERROR(VLOOKUP($A$1261, 文字檔!Q:R, 2, 0)),0,VLOOKUP($A$1261, 文字檔!Q:R, 2, 0))</f>
        <v>0</v>
      </c>
      <c r="L1261">
        <f>IF(ISERROR(VLOOKUP($A$1261, 文字檔!S:T, 2, 0)),0,VLOOKUP($A$1261, 文字檔!S:T, 2, 0))</f>
        <v>0</v>
      </c>
      <c r="M1261">
        <f>IF(ISERROR(VLOOKUP($A$1261, 文字檔!U:V, 2, 0)),0,VLOOKUP($A$1261, 文字檔!U:V, 2, 0))</f>
        <v>0</v>
      </c>
      <c r="N1261">
        <f>IF(ISERROR(VLOOKUP($A$1261, 文字檔!W:X, 2, 0)),0,VLOOKUP($A$1261, 文字檔!W:X, 2, 0))</f>
        <v>0</v>
      </c>
      <c r="O1261">
        <f>IF(ISERROR(VLOOKUP($A$1261, 文字檔!Y:Z, 2, 0)),0,VLOOKUP($A$1261, 文字檔!Y:Z, 2, 0))</f>
        <v>0</v>
      </c>
      <c r="P1261">
        <f>IF(ISERROR(VLOOKUP($A$1261, 文字檔!AA:AB, 2, 0)),0,VLOOKUP($A$1261, 文字檔!AA:AB, 2, 0))</f>
        <v>0</v>
      </c>
    </row>
    <row r="1262" spans="1:16" ht="16.2">
      <c r="A1262" s="7">
        <v>44998</v>
      </c>
      <c r="B1262" s="5">
        <f>SUMPRODUCT($C$2:$P$2,$C$1262:$P$1262)</f>
        <v>-16923.16</v>
      </c>
      <c r="C1262" s="5">
        <f>IF(ISERROR(VLOOKUP($A$1262, 文字檔!A:B, 2, 0)),0,VLOOKUP($A$1262, 文字檔!A:B, 2, 0))</f>
        <v>-11323.16</v>
      </c>
      <c r="D1262" s="5">
        <f>IF(ISERROR(VLOOKUP($A$1262, 文字檔!C:D, 2, 0)),0,VLOOKUP($A$1262, 文字檔!C:D, 2, 0))</f>
        <v>0</v>
      </c>
      <c r="E1262" s="5">
        <f>IF(ISERROR(VLOOKUP($A$1262, 文字檔!E:F, 2, 0)),0,VLOOKUP($A$1262, 文字檔!E:F, 2, 0))</f>
        <v>0</v>
      </c>
      <c r="F1262" s="5">
        <f>IF(ISERROR(VLOOKUP($A$1262, 文字檔!G:H, 2, 0)),0,VLOOKUP($A$1262, 文字檔!G:H, 2, 0))</f>
        <v>7200</v>
      </c>
      <c r="G1262" s="5">
        <f>IF(ISERROR(VLOOKUP($A$1262, 文字檔!I:J, 2, 0)),0,VLOOKUP($A$1262, 文字檔!I:J, 2, 0))</f>
        <v>0</v>
      </c>
      <c r="H1262" s="5">
        <f>IF(ISERROR(VLOOKUP($A$1262, 文字檔!K:L, 2, 0)),0,VLOOKUP($A$1262, 文字檔!K:L, 2, 0))</f>
        <v>0</v>
      </c>
      <c r="I1262" s="5">
        <f>IF(ISERROR(VLOOKUP($A$1262, 文字檔!M:N, 2, 0)),0,VLOOKUP($A$1262, 文字檔!M:N, 2, 0))</f>
        <v>0</v>
      </c>
      <c r="J1262" s="5">
        <f>IF(ISERROR(VLOOKUP($A$1262, 文字檔!O:P, 2, 0)),0,VLOOKUP($A$1262, 文字檔!O:P, 2, 0))</f>
        <v>0</v>
      </c>
      <c r="K1262">
        <f>IF(ISERROR(VLOOKUP($A$1262, 文字檔!Q:R, 2, 0)),0,VLOOKUP($A$1262, 文字檔!Q:R, 2, 0))</f>
        <v>0</v>
      </c>
      <c r="L1262">
        <f>IF(ISERROR(VLOOKUP($A$1262, 文字檔!S:T, 2, 0)),0,VLOOKUP($A$1262, 文字檔!S:T, 2, 0))</f>
        <v>0</v>
      </c>
      <c r="M1262">
        <f>IF(ISERROR(VLOOKUP($A$1262, 文字檔!U:V, 2, 0)),0,VLOOKUP($A$1262, 文字檔!U:V, 2, 0))</f>
        <v>-7200</v>
      </c>
      <c r="N1262">
        <f>IF(ISERROR(VLOOKUP($A$1262, 文字檔!W:X, 2, 0)),0,VLOOKUP($A$1262, 文字檔!W:X, 2, 0))</f>
        <v>-11200</v>
      </c>
      <c r="O1262">
        <f>IF(ISERROR(VLOOKUP($A$1262, 文字檔!Y:Z, 2, 0)),0,VLOOKUP($A$1262, 文字檔!Y:Z, 2, 0))</f>
        <v>-7900</v>
      </c>
      <c r="P1262">
        <f>IF(ISERROR(VLOOKUP($A$1262, 文字檔!AA:AB, 2, 0)),0,VLOOKUP($A$1262, 文字檔!AA:AB, 2, 0))</f>
        <v>13500</v>
      </c>
    </row>
    <row r="1263" spans="1:16" ht="16.2">
      <c r="A1263" s="7">
        <v>44999</v>
      </c>
      <c r="B1263" s="5">
        <f>SUMPRODUCT($C$2:$P$2,$C$1263:$P$1263)</f>
        <v>-50787.869999999995</v>
      </c>
      <c r="C1263" s="5">
        <f>IF(ISERROR(VLOOKUP($A$1263, 文字檔!A:B, 2, 0)),0,VLOOKUP($A$1263, 文字檔!A:B, 2, 0))</f>
        <v>-13244.07</v>
      </c>
      <c r="D1263" s="5">
        <f>IF(ISERROR(VLOOKUP($A$1263, 文字檔!C:D, 2, 0)),0,VLOOKUP($A$1263, 文字檔!C:D, 2, 0))</f>
        <v>0</v>
      </c>
      <c r="E1263" s="5">
        <f>IF(ISERROR(VLOOKUP($A$1263, 文字檔!E:F, 2, 0)),0,VLOOKUP($A$1263, 文字檔!E:F, 2, 0))</f>
        <v>0</v>
      </c>
      <c r="F1263" s="5">
        <f>IF(ISERROR(VLOOKUP($A$1263, 文字檔!G:H, 2, 0)),0,VLOOKUP($A$1263, 文字檔!G:H, 2, 0))</f>
        <v>-33600</v>
      </c>
      <c r="G1263" s="5">
        <f>IF(ISERROR(VLOOKUP($A$1263, 文字檔!I:J, 2, 0)),0,VLOOKUP($A$1263, 文字檔!I:J, 2, 0))</f>
        <v>0</v>
      </c>
      <c r="H1263" s="5">
        <f>IF(ISERROR(VLOOKUP($A$1263, 文字檔!K:L, 2, 0)),0,VLOOKUP($A$1263, 文字檔!K:L, 2, 0))</f>
        <v>-4922.38</v>
      </c>
      <c r="I1263" s="5">
        <f>IF(ISERROR(VLOOKUP($A$1263, 文字檔!M:N, 2, 0)),0,VLOOKUP($A$1263, 文字檔!M:N, 2, 0))</f>
        <v>6300</v>
      </c>
      <c r="J1263" s="5">
        <f>IF(ISERROR(VLOOKUP($A$1263, 文字檔!O:P, 2, 0)),0,VLOOKUP($A$1263, 文字檔!O:P, 2, 0))</f>
        <v>0</v>
      </c>
      <c r="K1263">
        <f>IF(ISERROR(VLOOKUP($A$1263, 文字檔!Q:R, 2, 0)),0,VLOOKUP($A$1263, 文字檔!Q:R, 2, 0))</f>
        <v>0</v>
      </c>
      <c r="L1263">
        <f>IF(ISERROR(VLOOKUP($A$1263, 文字檔!S:T, 2, 0)),0,VLOOKUP($A$1263, 文字檔!S:T, 2, 0))</f>
        <v>-19721.419999999998</v>
      </c>
      <c r="M1263">
        <f>IF(ISERROR(VLOOKUP($A$1263, 文字檔!U:V, 2, 0)),0,VLOOKUP($A$1263, 文字檔!U:V, 2, 0))</f>
        <v>33600</v>
      </c>
      <c r="N1263">
        <f>IF(ISERROR(VLOOKUP($A$1263, 文字檔!W:X, 2, 0)),0,VLOOKUP($A$1263, 文字檔!W:X, 2, 0))</f>
        <v>-19300</v>
      </c>
      <c r="O1263">
        <f>IF(ISERROR(VLOOKUP($A$1263, 文字檔!Y:Z, 2, 0)),0,VLOOKUP($A$1263, 文字檔!Y:Z, 2, 0))</f>
        <v>100</v>
      </c>
      <c r="P1263">
        <f>IF(ISERROR(VLOOKUP($A$1263, 文字檔!AA:AB, 2, 0)),0,VLOOKUP($A$1263, 文字檔!AA:AB, 2, 0))</f>
        <v>0</v>
      </c>
    </row>
    <row r="1264" spans="1:16" ht="16.2">
      <c r="A1264" s="7">
        <v>45000</v>
      </c>
      <c r="B1264" s="5">
        <f>SUMPRODUCT($C$2:$P$2,$C$1264:$P$1264)</f>
        <v>-70786.429999999993</v>
      </c>
      <c r="C1264" s="5">
        <f>IF(ISERROR(VLOOKUP($A$1264, 文字檔!A:B, 2, 0)),0,VLOOKUP($A$1264, 文字檔!A:B, 2, 0))</f>
        <v>-20458.29</v>
      </c>
      <c r="D1264" s="5">
        <f>IF(ISERROR(VLOOKUP($A$1264, 文字檔!C:D, 2, 0)),0,VLOOKUP($A$1264, 文字檔!C:D, 2, 0))</f>
        <v>0</v>
      </c>
      <c r="E1264" s="5">
        <f>IF(ISERROR(VLOOKUP($A$1264, 文字檔!E:F, 2, 0)),0,VLOOKUP($A$1264, 文字檔!E:F, 2, 0))</f>
        <v>0</v>
      </c>
      <c r="F1264" s="5">
        <f>IF(ISERROR(VLOOKUP($A$1264, 文字檔!G:H, 2, 0)),0,VLOOKUP($A$1264, 文字檔!G:H, 2, 0))</f>
        <v>9900</v>
      </c>
      <c r="G1264" s="5">
        <f>IF(ISERROR(VLOOKUP($A$1264, 文字檔!I:J, 2, 0)),0,VLOOKUP($A$1264, 文字檔!I:J, 2, 0))</f>
        <v>-8600</v>
      </c>
      <c r="H1264" s="5">
        <f>IF(ISERROR(VLOOKUP($A$1264, 文字檔!K:L, 2, 0)),0,VLOOKUP($A$1264, 文字檔!K:L, 2, 0))</f>
        <v>-7328.14</v>
      </c>
      <c r="I1264" s="5">
        <f>IF(ISERROR(VLOOKUP($A$1264, 文字檔!M:N, 2, 0)),0,VLOOKUP($A$1264, 文字檔!M:N, 2, 0))</f>
        <v>-6100</v>
      </c>
      <c r="J1264" s="5">
        <f>IF(ISERROR(VLOOKUP($A$1264, 文字檔!O:P, 2, 0)),0,VLOOKUP($A$1264, 文字檔!O:P, 2, 0))</f>
        <v>0</v>
      </c>
      <c r="K1264">
        <f>IF(ISERROR(VLOOKUP($A$1264, 文字檔!Q:R, 2, 0)),0,VLOOKUP($A$1264, 文字檔!Q:R, 2, 0))</f>
        <v>0</v>
      </c>
      <c r="L1264">
        <f>IF(ISERROR(VLOOKUP($A$1264, 文字檔!S:T, 2, 0)),0,VLOOKUP($A$1264, 文字檔!S:T, 2, 0))</f>
        <v>0</v>
      </c>
      <c r="M1264">
        <f>IF(ISERROR(VLOOKUP($A$1264, 文字檔!U:V, 2, 0)),0,VLOOKUP($A$1264, 文字檔!U:V, 2, 0))</f>
        <v>-10900</v>
      </c>
      <c r="N1264">
        <f>IF(ISERROR(VLOOKUP($A$1264, 文字檔!W:X, 2, 0)),0,VLOOKUP($A$1264, 文字檔!W:X, 2, 0))</f>
        <v>-29800</v>
      </c>
      <c r="O1264">
        <f>IF(ISERROR(VLOOKUP($A$1264, 文字檔!Y:Z, 2, 0)),0,VLOOKUP($A$1264, 文字檔!Y:Z, 2, 0))</f>
        <v>2500</v>
      </c>
      <c r="P1264">
        <f>IF(ISERROR(VLOOKUP($A$1264, 文字檔!AA:AB, 2, 0)),0,VLOOKUP($A$1264, 文字檔!AA:AB, 2, 0))</f>
        <v>0</v>
      </c>
    </row>
    <row r="1265" spans="1:16" ht="16.2">
      <c r="A1265" s="7">
        <v>45001</v>
      </c>
      <c r="B1265" s="5">
        <f>SUMPRODUCT($C$2:$P$2,$C$1265:$P$1265)</f>
        <v>-7312.2999999999993</v>
      </c>
      <c r="C1265" s="5">
        <f>IF(ISERROR(VLOOKUP($A$1265, 文字檔!A:B, 2, 0)),0,VLOOKUP($A$1265, 文字檔!A:B, 2, 0))</f>
        <v>-9312.2999999999993</v>
      </c>
      <c r="D1265" s="5">
        <f>IF(ISERROR(VLOOKUP($A$1265, 文字檔!C:D, 2, 0)),0,VLOOKUP($A$1265, 文字檔!C:D, 2, 0))</f>
        <v>0</v>
      </c>
      <c r="E1265" s="5">
        <f>IF(ISERROR(VLOOKUP($A$1265, 文字檔!E:F, 2, 0)),0,VLOOKUP($A$1265, 文字檔!E:F, 2, 0))</f>
        <v>0</v>
      </c>
      <c r="F1265" s="5">
        <f>IF(ISERROR(VLOOKUP($A$1265, 文字檔!G:H, 2, 0)),0,VLOOKUP($A$1265, 文字檔!G:H, 2, 0))</f>
        <v>0</v>
      </c>
      <c r="G1265" s="5">
        <f>IF(ISERROR(VLOOKUP($A$1265, 文字檔!I:J, 2, 0)),0,VLOOKUP($A$1265, 文字檔!I:J, 2, 0))</f>
        <v>0</v>
      </c>
      <c r="H1265" s="5">
        <f>IF(ISERROR(VLOOKUP($A$1265, 文字檔!K:L, 2, 0)),0,VLOOKUP($A$1265, 文字檔!K:L, 2, 0))</f>
        <v>0</v>
      </c>
      <c r="I1265" s="5">
        <f>IF(ISERROR(VLOOKUP($A$1265, 文字檔!M:N, 2, 0)),0,VLOOKUP($A$1265, 文字檔!M:N, 2, 0))</f>
        <v>0</v>
      </c>
      <c r="J1265" s="5">
        <f>IF(ISERROR(VLOOKUP($A$1265, 文字檔!O:P, 2, 0)),0,VLOOKUP($A$1265, 文字檔!O:P, 2, 0))</f>
        <v>0</v>
      </c>
      <c r="K1265">
        <f>IF(ISERROR(VLOOKUP($A$1265, 文字檔!Q:R, 2, 0)),0,VLOOKUP($A$1265, 文字檔!Q:R, 2, 0))</f>
        <v>0</v>
      </c>
      <c r="L1265">
        <f>IF(ISERROR(VLOOKUP($A$1265, 文字檔!S:T, 2, 0)),0,VLOOKUP($A$1265, 文字檔!S:T, 2, 0))</f>
        <v>0</v>
      </c>
      <c r="M1265">
        <f>IF(ISERROR(VLOOKUP($A$1265, 文字檔!U:V, 2, 0)),0,VLOOKUP($A$1265, 文字檔!U:V, 2, 0))</f>
        <v>6700</v>
      </c>
      <c r="N1265">
        <f>IF(ISERROR(VLOOKUP($A$1265, 文字檔!W:X, 2, 0)),0,VLOOKUP($A$1265, 文字檔!W:X, 2, 0))</f>
        <v>0</v>
      </c>
      <c r="O1265">
        <f>IF(ISERROR(VLOOKUP($A$1265, 文字檔!Y:Z, 2, 0)),0,VLOOKUP($A$1265, 文字檔!Y:Z, 2, 0))</f>
        <v>0</v>
      </c>
      <c r="P1265">
        <f>IF(ISERROR(VLOOKUP($A$1265, 文字檔!AA:AB, 2, 0)),0,VLOOKUP($A$1265, 文字檔!AA:AB, 2, 0))</f>
        <v>-4700</v>
      </c>
    </row>
    <row r="1266" spans="1:16" ht="16.2">
      <c r="A1266" s="7">
        <v>45002</v>
      </c>
      <c r="B1266" s="5">
        <f>SUMPRODUCT($C$2:$P$2,$C$1266:$P$1266)</f>
        <v>-31625.660000000003</v>
      </c>
      <c r="C1266" s="5">
        <f>IF(ISERROR(VLOOKUP($A$1266, 文字檔!A:B, 2, 0)),0,VLOOKUP($A$1266, 文字檔!A:B, 2, 0))</f>
        <v>-1244.73</v>
      </c>
      <c r="D1266" s="5">
        <f>IF(ISERROR(VLOOKUP($A$1266, 文字檔!C:D, 2, 0)),0,VLOOKUP($A$1266, 文字檔!C:D, 2, 0))</f>
        <v>0</v>
      </c>
      <c r="E1266" s="5">
        <f>IF(ISERROR(VLOOKUP($A$1266, 文字檔!E:F, 2, 0)),0,VLOOKUP($A$1266, 文字檔!E:F, 2, 0))</f>
        <v>0</v>
      </c>
      <c r="F1266" s="5">
        <f>IF(ISERROR(VLOOKUP($A$1266, 文字檔!G:H, 2, 0)),0,VLOOKUP($A$1266, 文字檔!G:H, 2, 0))</f>
        <v>5700</v>
      </c>
      <c r="G1266" s="5">
        <f>IF(ISERROR(VLOOKUP($A$1266, 文字檔!I:J, 2, 0)),0,VLOOKUP($A$1266, 文字檔!I:J, 2, 0))</f>
        <v>0</v>
      </c>
      <c r="H1266" s="5">
        <f>IF(ISERROR(VLOOKUP($A$1266, 文字檔!K:L, 2, 0)),0,VLOOKUP($A$1266, 文字檔!K:L, 2, 0))</f>
        <v>-19380.93</v>
      </c>
      <c r="I1266" s="5">
        <f>IF(ISERROR(VLOOKUP($A$1266, 文字檔!M:N, 2, 0)),0,VLOOKUP($A$1266, 文字檔!M:N, 2, 0))</f>
        <v>0</v>
      </c>
      <c r="J1266" s="5">
        <f>IF(ISERROR(VLOOKUP($A$1266, 文字檔!O:P, 2, 0)),0,VLOOKUP($A$1266, 文字檔!O:P, 2, 0))</f>
        <v>0</v>
      </c>
      <c r="K1266">
        <f>IF(ISERROR(VLOOKUP($A$1266, 文字檔!Q:R, 2, 0)),0,VLOOKUP($A$1266, 文字檔!Q:R, 2, 0))</f>
        <v>0</v>
      </c>
      <c r="L1266">
        <f>IF(ISERROR(VLOOKUP($A$1266, 文字檔!S:T, 2, 0)),0,VLOOKUP($A$1266, 文字檔!S:T, 2, 0))</f>
        <v>0</v>
      </c>
      <c r="M1266">
        <f>IF(ISERROR(VLOOKUP($A$1266, 文字檔!U:V, 2, 0)),0,VLOOKUP($A$1266, 文字檔!U:V, 2, 0))</f>
        <v>-35200</v>
      </c>
      <c r="N1266">
        <f>IF(ISERROR(VLOOKUP($A$1266, 文字檔!W:X, 2, 0)),0,VLOOKUP($A$1266, 文字檔!W:X, 2, 0))</f>
        <v>26500</v>
      </c>
      <c r="O1266">
        <f>IF(ISERROR(VLOOKUP($A$1266, 文字檔!Y:Z, 2, 0)),0,VLOOKUP($A$1266, 文字檔!Y:Z, 2, 0))</f>
        <v>9100</v>
      </c>
      <c r="P1266">
        <f>IF(ISERROR(VLOOKUP($A$1266, 文字檔!AA:AB, 2, 0)),0,VLOOKUP($A$1266, 文字檔!AA:AB, 2, 0))</f>
        <v>-17100</v>
      </c>
    </row>
    <row r="1267" spans="1:16" ht="16.2">
      <c r="A1267" s="7">
        <v>45003</v>
      </c>
      <c r="B1267" s="5">
        <f>SUMPRODUCT($C$2:$P$2,$C$1267:$P$1267)</f>
        <v>0</v>
      </c>
      <c r="C1267" s="5">
        <f>IF(ISERROR(VLOOKUP($A$1267, 文字檔!A:B, 2, 0)),0,VLOOKUP($A$1267, 文字檔!A:B, 2, 0))</f>
        <v>0</v>
      </c>
      <c r="D1267" s="5">
        <f>IF(ISERROR(VLOOKUP($A$1267, 文字檔!C:D, 2, 0)),0,VLOOKUP($A$1267, 文字檔!C:D, 2, 0))</f>
        <v>0</v>
      </c>
      <c r="E1267" s="5">
        <f>IF(ISERROR(VLOOKUP($A$1267, 文字檔!E:F, 2, 0)),0,VLOOKUP($A$1267, 文字檔!E:F, 2, 0))</f>
        <v>0</v>
      </c>
      <c r="F1267" s="5">
        <f>IF(ISERROR(VLOOKUP($A$1267, 文字檔!G:H, 2, 0)),0,VLOOKUP($A$1267, 文字檔!G:H, 2, 0))</f>
        <v>0</v>
      </c>
      <c r="G1267" s="5">
        <f>IF(ISERROR(VLOOKUP($A$1267, 文字檔!I:J, 2, 0)),0,VLOOKUP($A$1267, 文字檔!I:J, 2, 0))</f>
        <v>0</v>
      </c>
      <c r="H1267" s="5">
        <f>IF(ISERROR(VLOOKUP($A$1267, 文字檔!K:L, 2, 0)),0,VLOOKUP($A$1267, 文字檔!K:L, 2, 0))</f>
        <v>0</v>
      </c>
      <c r="I1267" s="5">
        <f>IF(ISERROR(VLOOKUP($A$1267, 文字檔!M:N, 2, 0)),0,VLOOKUP($A$1267, 文字檔!M:N, 2, 0))</f>
        <v>0</v>
      </c>
      <c r="J1267" s="5">
        <f>IF(ISERROR(VLOOKUP($A$1267, 文字檔!O:P, 2, 0)),0,VLOOKUP($A$1267, 文字檔!O:P, 2, 0))</f>
        <v>0</v>
      </c>
      <c r="K1267">
        <f>IF(ISERROR(VLOOKUP($A$1267, 文字檔!Q:R, 2, 0)),0,VLOOKUP($A$1267, 文字檔!Q:R, 2, 0))</f>
        <v>0</v>
      </c>
      <c r="L1267">
        <f>IF(ISERROR(VLOOKUP($A$1267, 文字檔!S:T, 2, 0)),0,VLOOKUP($A$1267, 文字檔!S:T, 2, 0))</f>
        <v>0</v>
      </c>
      <c r="M1267">
        <f>IF(ISERROR(VLOOKUP($A$1267, 文字檔!U:V, 2, 0)),0,VLOOKUP($A$1267, 文字檔!U:V, 2, 0))</f>
        <v>0</v>
      </c>
      <c r="N1267">
        <f>IF(ISERROR(VLOOKUP($A$1267, 文字檔!W:X, 2, 0)),0,VLOOKUP($A$1267, 文字檔!W:X, 2, 0))</f>
        <v>0</v>
      </c>
      <c r="O1267">
        <f>IF(ISERROR(VLOOKUP($A$1267, 文字檔!Y:Z, 2, 0)),0,VLOOKUP($A$1267, 文字檔!Y:Z, 2, 0))</f>
        <v>0</v>
      </c>
      <c r="P1267">
        <f>IF(ISERROR(VLOOKUP($A$1267, 文字檔!AA:AB, 2, 0)),0,VLOOKUP($A$1267, 文字檔!AA:AB, 2, 0))</f>
        <v>0</v>
      </c>
    </row>
    <row r="1268" spans="1:16" ht="16.2">
      <c r="A1268" s="7">
        <v>45004</v>
      </c>
      <c r="B1268" s="5">
        <f>SUMPRODUCT($C$2:$P$2,$C$1268:$P$1268)</f>
        <v>0</v>
      </c>
      <c r="C1268" s="5">
        <f>IF(ISERROR(VLOOKUP($A$1268, 文字檔!A:B, 2, 0)),0,VLOOKUP($A$1268, 文字檔!A:B, 2, 0))</f>
        <v>0</v>
      </c>
      <c r="D1268" s="5">
        <f>IF(ISERROR(VLOOKUP($A$1268, 文字檔!C:D, 2, 0)),0,VLOOKUP($A$1268, 文字檔!C:D, 2, 0))</f>
        <v>0</v>
      </c>
      <c r="E1268" s="5">
        <f>IF(ISERROR(VLOOKUP($A$1268, 文字檔!E:F, 2, 0)),0,VLOOKUP($A$1268, 文字檔!E:F, 2, 0))</f>
        <v>0</v>
      </c>
      <c r="F1268" s="5">
        <f>IF(ISERROR(VLOOKUP($A$1268, 文字檔!G:H, 2, 0)),0,VLOOKUP($A$1268, 文字檔!G:H, 2, 0))</f>
        <v>0</v>
      </c>
      <c r="G1268" s="5">
        <f>IF(ISERROR(VLOOKUP($A$1268, 文字檔!I:J, 2, 0)),0,VLOOKUP($A$1268, 文字檔!I:J, 2, 0))</f>
        <v>0</v>
      </c>
      <c r="H1268" s="5">
        <f>IF(ISERROR(VLOOKUP($A$1268, 文字檔!K:L, 2, 0)),0,VLOOKUP($A$1268, 文字檔!K:L, 2, 0))</f>
        <v>0</v>
      </c>
      <c r="I1268" s="5">
        <f>IF(ISERROR(VLOOKUP($A$1268, 文字檔!M:N, 2, 0)),0,VLOOKUP($A$1268, 文字檔!M:N, 2, 0))</f>
        <v>0</v>
      </c>
      <c r="J1268" s="5">
        <f>IF(ISERROR(VLOOKUP($A$1268, 文字檔!O:P, 2, 0)),0,VLOOKUP($A$1268, 文字檔!O:P, 2, 0))</f>
        <v>0</v>
      </c>
      <c r="K1268">
        <f>IF(ISERROR(VLOOKUP($A$1268, 文字檔!Q:R, 2, 0)),0,VLOOKUP($A$1268, 文字檔!Q:R, 2, 0))</f>
        <v>0</v>
      </c>
      <c r="L1268">
        <f>IF(ISERROR(VLOOKUP($A$1268, 文字檔!S:T, 2, 0)),0,VLOOKUP($A$1268, 文字檔!S:T, 2, 0))</f>
        <v>0</v>
      </c>
      <c r="M1268">
        <f>IF(ISERROR(VLOOKUP($A$1268, 文字檔!U:V, 2, 0)),0,VLOOKUP($A$1268, 文字檔!U:V, 2, 0))</f>
        <v>0</v>
      </c>
      <c r="N1268">
        <f>IF(ISERROR(VLOOKUP($A$1268, 文字檔!W:X, 2, 0)),0,VLOOKUP($A$1268, 文字檔!W:X, 2, 0))</f>
        <v>0</v>
      </c>
      <c r="O1268">
        <f>IF(ISERROR(VLOOKUP($A$1268, 文字檔!Y:Z, 2, 0)),0,VLOOKUP($A$1268, 文字檔!Y:Z, 2, 0))</f>
        <v>0</v>
      </c>
      <c r="P1268">
        <f>IF(ISERROR(VLOOKUP($A$1268, 文字檔!AA:AB, 2, 0)),0,VLOOKUP($A$1268, 文字檔!AA:AB, 2, 0))</f>
        <v>0</v>
      </c>
    </row>
    <row r="1269" spans="1:16" ht="16.2">
      <c r="A1269" s="7">
        <v>45005</v>
      </c>
      <c r="B1269" s="5">
        <f>SUMPRODUCT($C$2:$P$2,$C$1269:$P$1269)</f>
        <v>-48434.06</v>
      </c>
      <c r="C1269" s="5">
        <f>IF(ISERROR(VLOOKUP($A$1269, 文字檔!A:B, 2, 0)),0,VLOOKUP($A$1269, 文字檔!A:B, 2, 0))</f>
        <v>0</v>
      </c>
      <c r="D1269" s="5">
        <f>IF(ISERROR(VLOOKUP($A$1269, 文字檔!C:D, 2, 0)),0,VLOOKUP($A$1269, 文字檔!C:D, 2, 0))</f>
        <v>0</v>
      </c>
      <c r="E1269" s="5">
        <f>IF(ISERROR(VLOOKUP($A$1269, 文字檔!E:F, 2, 0)),0,VLOOKUP($A$1269, 文字檔!E:F, 2, 0))</f>
        <v>0</v>
      </c>
      <c r="F1269" s="5">
        <f>IF(ISERROR(VLOOKUP($A$1269, 文字檔!G:H, 2, 0)),0,VLOOKUP($A$1269, 文字檔!G:H, 2, 0))</f>
        <v>-6000</v>
      </c>
      <c r="G1269" s="5">
        <f>IF(ISERROR(VLOOKUP($A$1269, 文字檔!I:J, 2, 0)),0,VLOOKUP($A$1269, 文字檔!I:J, 2, 0))</f>
        <v>0</v>
      </c>
      <c r="H1269" s="5">
        <f>IF(ISERROR(VLOOKUP($A$1269, 文字檔!K:L, 2, 0)),0,VLOOKUP($A$1269, 文字檔!K:L, 2, 0))</f>
        <v>7014.69</v>
      </c>
      <c r="I1269" s="5">
        <f>IF(ISERROR(VLOOKUP($A$1269, 文字檔!M:N, 2, 0)),0,VLOOKUP($A$1269, 文字檔!M:N, 2, 0))</f>
        <v>-20500</v>
      </c>
      <c r="J1269" s="5">
        <f>IF(ISERROR(VLOOKUP($A$1269, 文字檔!O:P, 2, 0)),0,VLOOKUP($A$1269, 文字檔!O:P, 2, 0))</f>
        <v>-16925.98</v>
      </c>
      <c r="K1269">
        <f>IF(ISERROR(VLOOKUP($A$1269, 文字檔!Q:R, 2, 0)),0,VLOOKUP($A$1269, 文字檔!Q:R, 2, 0))</f>
        <v>0</v>
      </c>
      <c r="L1269">
        <f>IF(ISERROR(VLOOKUP($A$1269, 文字檔!S:T, 2, 0)),0,VLOOKUP($A$1269, 文字檔!S:T, 2, 0))</f>
        <v>1277.23</v>
      </c>
      <c r="M1269">
        <f>IF(ISERROR(VLOOKUP($A$1269, 文字檔!U:V, 2, 0)),0,VLOOKUP($A$1269, 文字檔!U:V, 2, 0))</f>
        <v>6000</v>
      </c>
      <c r="N1269">
        <f>IF(ISERROR(VLOOKUP($A$1269, 文字檔!W:X, 2, 0)),0,VLOOKUP($A$1269, 文字檔!W:X, 2, 0))</f>
        <v>-13300</v>
      </c>
      <c r="O1269">
        <f>IF(ISERROR(VLOOKUP($A$1269, 文字檔!Y:Z, 2, 0)),0,VLOOKUP($A$1269, 文字檔!Y:Z, 2, 0))</f>
        <v>-6000</v>
      </c>
      <c r="P1269">
        <f>IF(ISERROR(VLOOKUP($A$1269, 文字檔!AA:AB, 2, 0)),0,VLOOKUP($A$1269, 文字檔!AA:AB, 2, 0))</f>
        <v>0</v>
      </c>
    </row>
    <row r="1270" spans="1:16" ht="16.2">
      <c r="A1270" s="7">
        <v>45006</v>
      </c>
      <c r="B1270" s="5">
        <f>SUMPRODUCT($C$2:$P$2,$C$1270:$P$1270)</f>
        <v>5317.98</v>
      </c>
      <c r="C1270" s="5">
        <f>IF(ISERROR(VLOOKUP($A$1270, 文字檔!A:B, 2, 0)),0,VLOOKUP($A$1270, 文字檔!A:B, 2, 0))</f>
        <v>-4053.91</v>
      </c>
      <c r="D1270" s="5">
        <f>IF(ISERROR(VLOOKUP($A$1270, 文字檔!C:D, 2, 0)),0,VLOOKUP($A$1270, 文字檔!C:D, 2, 0))</f>
        <v>1100</v>
      </c>
      <c r="E1270" s="5">
        <f>IF(ISERROR(VLOOKUP($A$1270, 文字檔!E:F, 2, 0)),0,VLOOKUP($A$1270, 文字檔!E:F, 2, 0))</f>
        <v>0</v>
      </c>
      <c r="F1270" s="5">
        <f>IF(ISERROR(VLOOKUP($A$1270, 文字檔!G:H, 2, 0)),0,VLOOKUP($A$1270, 文字檔!G:H, 2, 0))</f>
        <v>16400</v>
      </c>
      <c r="G1270" s="5">
        <f>IF(ISERROR(VLOOKUP($A$1270, 文字檔!I:J, 2, 0)),0,VLOOKUP($A$1270, 文字檔!I:J, 2, 0))</f>
        <v>0</v>
      </c>
      <c r="H1270" s="5">
        <f>IF(ISERROR(VLOOKUP($A$1270, 文字檔!K:L, 2, 0)),0,VLOOKUP($A$1270, 文字檔!K:L, 2, 0))</f>
        <v>-8328.11</v>
      </c>
      <c r="I1270" s="5">
        <f>IF(ISERROR(VLOOKUP($A$1270, 文字檔!M:N, 2, 0)),0,VLOOKUP($A$1270, 文字檔!M:N, 2, 0))</f>
        <v>200</v>
      </c>
      <c r="J1270" s="5">
        <f>IF(ISERROR(VLOOKUP($A$1270, 文字檔!O:P, 2, 0)),0,VLOOKUP($A$1270, 文字檔!O:P, 2, 0))</f>
        <v>0</v>
      </c>
      <c r="K1270">
        <f>IF(ISERROR(VLOOKUP($A$1270, 文字檔!Q:R, 2, 0)),0,VLOOKUP($A$1270, 文字檔!Q:R, 2, 0))</f>
        <v>0</v>
      </c>
      <c r="L1270">
        <f>IF(ISERROR(VLOOKUP($A$1270, 文字檔!S:T, 2, 0)),0,VLOOKUP($A$1270, 文字檔!S:T, 2, 0))</f>
        <v>0</v>
      </c>
      <c r="M1270">
        <f>IF(ISERROR(VLOOKUP($A$1270, 文字檔!U:V, 2, 0)),0,VLOOKUP($A$1270, 文字檔!U:V, 2, 0))</f>
        <v>-16400</v>
      </c>
      <c r="N1270">
        <f>IF(ISERROR(VLOOKUP($A$1270, 文字檔!W:X, 2, 0)),0,VLOOKUP($A$1270, 文字檔!W:X, 2, 0))</f>
        <v>0</v>
      </c>
      <c r="O1270">
        <f>IF(ISERROR(VLOOKUP($A$1270, 文字檔!Y:Z, 2, 0)),0,VLOOKUP($A$1270, 文字檔!Y:Z, 2, 0))</f>
        <v>16400</v>
      </c>
      <c r="P1270">
        <f>IF(ISERROR(VLOOKUP($A$1270, 文字檔!AA:AB, 2, 0)),0,VLOOKUP($A$1270, 文字檔!AA:AB, 2, 0))</f>
        <v>0</v>
      </c>
    </row>
    <row r="1271" spans="1:16" ht="16.2">
      <c r="A1271" s="7">
        <v>45007</v>
      </c>
      <c r="B1271" s="5">
        <f>SUMPRODUCT($C$2:$P$2,$C$1271:$P$1271)</f>
        <v>276550.46000000002</v>
      </c>
      <c r="C1271" s="5">
        <f>IF(ISERROR(VLOOKUP($A$1271, 文字檔!A:B, 2, 0)),0,VLOOKUP($A$1271, 文字檔!A:B, 2, 0))</f>
        <v>12459.35</v>
      </c>
      <c r="D1271" s="5">
        <f>IF(ISERROR(VLOOKUP($A$1271, 文字檔!C:D, 2, 0)),0,VLOOKUP($A$1271, 文字檔!C:D, 2, 0))</f>
        <v>31100</v>
      </c>
      <c r="E1271" s="5">
        <f>IF(ISERROR(VLOOKUP($A$1271, 文字檔!E:F, 2, 0)),0,VLOOKUP($A$1271, 文字檔!E:F, 2, 0))</f>
        <v>0</v>
      </c>
      <c r="F1271" s="5">
        <f>IF(ISERROR(VLOOKUP($A$1271, 文字檔!G:H, 2, 0)),0,VLOOKUP($A$1271, 文字檔!G:H, 2, 0))</f>
        <v>51400</v>
      </c>
      <c r="G1271" s="5">
        <f>IF(ISERROR(VLOOKUP($A$1271, 文字檔!I:J, 2, 0)),0,VLOOKUP($A$1271, 文字檔!I:J, 2, 0))</f>
        <v>41300</v>
      </c>
      <c r="H1271" s="5">
        <f>IF(ISERROR(VLOOKUP($A$1271, 文字檔!K:L, 2, 0)),0,VLOOKUP($A$1271, 文字檔!K:L, 2, 0))</f>
        <v>20331.759999999998</v>
      </c>
      <c r="I1271" s="5">
        <f>IF(ISERROR(VLOOKUP($A$1271, 文字檔!M:N, 2, 0)),0,VLOOKUP($A$1271, 文字檔!M:N, 2, 0))</f>
        <v>51400</v>
      </c>
      <c r="J1271" s="5">
        <f>IF(ISERROR(VLOOKUP($A$1271, 文字檔!O:P, 2, 0)),0,VLOOKUP($A$1271, 文字檔!O:P, 2, 0))</f>
        <v>12459.35</v>
      </c>
      <c r="K1271">
        <f>IF(ISERROR(VLOOKUP($A$1271, 文字檔!Q:R, 2, 0)),0,VLOOKUP($A$1271, 文字檔!Q:R, 2, 0))</f>
        <v>0</v>
      </c>
      <c r="L1271">
        <f>IF(ISERROR(VLOOKUP($A$1271, 文字檔!S:T, 2, 0)),0,VLOOKUP($A$1271, 文字檔!S:T, 2, 0))</f>
        <v>0</v>
      </c>
      <c r="M1271">
        <f>IF(ISERROR(VLOOKUP($A$1271, 文字檔!U:V, 2, 0)),0,VLOOKUP($A$1271, 文字檔!U:V, 2, 0))</f>
        <v>800</v>
      </c>
      <c r="N1271">
        <f>IF(ISERROR(VLOOKUP($A$1271, 文字檔!W:X, 2, 0)),0,VLOOKUP($A$1271, 文字檔!W:X, 2, 0))</f>
        <v>0</v>
      </c>
      <c r="O1271">
        <f>IF(ISERROR(VLOOKUP($A$1271, 文字檔!Y:Z, 2, 0)),0,VLOOKUP($A$1271, 文字檔!Y:Z, 2, 0))</f>
        <v>51400</v>
      </c>
      <c r="P1271">
        <f>IF(ISERROR(VLOOKUP($A$1271, 文字檔!AA:AB, 2, 0)),0,VLOOKUP($A$1271, 文字檔!AA:AB, 2, 0))</f>
        <v>3900</v>
      </c>
    </row>
    <row r="1272" spans="1:16" ht="16.2">
      <c r="A1272" s="7">
        <v>45008</v>
      </c>
      <c r="B1272" s="5">
        <f>SUMPRODUCT($C$2:$P$2,$C$1272:$P$1272)</f>
        <v>192880.73</v>
      </c>
      <c r="C1272" s="5">
        <f>IF(ISERROR(VLOOKUP($A$1272, 文字檔!A:B, 2, 0)),0,VLOOKUP($A$1272, 文字檔!A:B, 2, 0))</f>
        <v>-5549.05</v>
      </c>
      <c r="D1272" s="5">
        <f>IF(ISERROR(VLOOKUP($A$1272, 文字檔!C:D, 2, 0)),0,VLOOKUP($A$1272, 文字檔!C:D, 2, 0))</f>
        <v>0</v>
      </c>
      <c r="E1272" s="5">
        <f>IF(ISERROR(VLOOKUP($A$1272, 文字檔!E:F, 2, 0)),0,VLOOKUP($A$1272, 文字檔!E:F, 2, 0))</f>
        <v>0</v>
      </c>
      <c r="F1272" s="5">
        <f>IF(ISERROR(VLOOKUP($A$1272, 文字檔!G:H, 2, 0)),0,VLOOKUP($A$1272, 文字檔!G:H, 2, 0))</f>
        <v>25000</v>
      </c>
      <c r="G1272" s="5">
        <f>IF(ISERROR(VLOOKUP($A$1272, 文字檔!I:J, 2, 0)),0,VLOOKUP($A$1272, 文字檔!I:J, 2, 0))</f>
        <v>-5900</v>
      </c>
      <c r="H1272" s="5">
        <f>IF(ISERROR(VLOOKUP($A$1272, 文字檔!K:L, 2, 0)),0,VLOOKUP($A$1272, 文字檔!K:L, 2, 0))</f>
        <v>-8070.22</v>
      </c>
      <c r="I1272" s="5">
        <f>IF(ISERROR(VLOOKUP($A$1272, 文字檔!M:N, 2, 0)),0,VLOOKUP($A$1272, 文字檔!M:N, 2, 0))</f>
        <v>150300</v>
      </c>
      <c r="J1272" s="5">
        <f>IF(ISERROR(VLOOKUP($A$1272, 文字檔!O:P, 2, 0)),0,VLOOKUP($A$1272, 文字檔!O:P, 2, 0))</f>
        <v>0</v>
      </c>
      <c r="K1272">
        <f>IF(ISERROR(VLOOKUP($A$1272, 文字檔!Q:R, 2, 0)),0,VLOOKUP($A$1272, 文字檔!Q:R, 2, 0))</f>
        <v>0</v>
      </c>
      <c r="L1272">
        <f>IF(ISERROR(VLOOKUP($A$1272, 文字檔!S:T, 2, 0)),0,VLOOKUP($A$1272, 文字檔!S:T, 2, 0))</f>
        <v>0</v>
      </c>
      <c r="M1272">
        <f>IF(ISERROR(VLOOKUP($A$1272, 文字檔!U:V, 2, 0)),0,VLOOKUP($A$1272, 文字檔!U:V, 2, 0))</f>
        <v>25000</v>
      </c>
      <c r="N1272">
        <f>IF(ISERROR(VLOOKUP($A$1272, 文字檔!W:X, 2, 0)),0,VLOOKUP($A$1272, 文字檔!W:X, 2, 0))</f>
        <v>-17000</v>
      </c>
      <c r="O1272">
        <f>IF(ISERROR(VLOOKUP($A$1272, 文字檔!Y:Z, 2, 0)),0,VLOOKUP($A$1272, 文字檔!Y:Z, 2, 0))</f>
        <v>4100</v>
      </c>
      <c r="P1272">
        <f>IF(ISERROR(VLOOKUP($A$1272, 文字檔!AA:AB, 2, 0)),0,VLOOKUP($A$1272, 文字檔!AA:AB, 2, 0))</f>
        <v>25000</v>
      </c>
    </row>
    <row r="1273" spans="1:16" ht="16.2">
      <c r="A1273" s="7">
        <v>45009</v>
      </c>
      <c r="B1273" s="5">
        <f>SUMPRODUCT($C$2:$P$2,$C$1273:$P$1273)</f>
        <v>23300</v>
      </c>
      <c r="C1273" s="5">
        <f>IF(ISERROR(VLOOKUP($A$1273, 文字檔!A:B, 2, 0)),0,VLOOKUP($A$1273, 文字檔!A:B, 2, 0))</f>
        <v>0</v>
      </c>
      <c r="D1273" s="5">
        <f>IF(ISERROR(VLOOKUP($A$1273, 文字檔!C:D, 2, 0)),0,VLOOKUP($A$1273, 文字檔!C:D, 2, 0))</f>
        <v>0</v>
      </c>
      <c r="E1273" s="5">
        <f>IF(ISERROR(VLOOKUP($A$1273, 文字檔!E:F, 2, 0)),0,VLOOKUP($A$1273, 文字檔!E:F, 2, 0))</f>
        <v>0</v>
      </c>
      <c r="F1273" s="5">
        <f>IF(ISERROR(VLOOKUP($A$1273, 文字檔!G:H, 2, 0)),0,VLOOKUP($A$1273, 文字檔!G:H, 2, 0))</f>
        <v>15000</v>
      </c>
      <c r="G1273" s="5">
        <f>IF(ISERROR(VLOOKUP($A$1273, 文字檔!I:J, 2, 0)),0,VLOOKUP($A$1273, 文字檔!I:J, 2, 0))</f>
        <v>0</v>
      </c>
      <c r="H1273" s="5">
        <f>IF(ISERROR(VLOOKUP($A$1273, 文字檔!K:L, 2, 0)),0,VLOOKUP($A$1273, 文字檔!K:L, 2, 0))</f>
        <v>0</v>
      </c>
      <c r="I1273" s="5">
        <f>IF(ISERROR(VLOOKUP($A$1273, 文字檔!M:N, 2, 0)),0,VLOOKUP($A$1273, 文字檔!M:N, 2, 0))</f>
        <v>17000</v>
      </c>
      <c r="J1273" s="5">
        <f>IF(ISERROR(VLOOKUP($A$1273, 文字檔!O:P, 2, 0)),0,VLOOKUP($A$1273, 文字檔!O:P, 2, 0))</f>
        <v>0</v>
      </c>
      <c r="K1273">
        <f>IF(ISERROR(VLOOKUP($A$1273, 文字檔!Q:R, 2, 0)),0,VLOOKUP($A$1273, 文字檔!Q:R, 2, 0))</f>
        <v>0</v>
      </c>
      <c r="L1273">
        <f>IF(ISERROR(VLOOKUP($A$1273, 文字檔!S:T, 2, 0)),0,VLOOKUP($A$1273, 文字檔!S:T, 2, 0))</f>
        <v>0</v>
      </c>
      <c r="M1273">
        <f>IF(ISERROR(VLOOKUP($A$1273, 文字檔!U:V, 2, 0)),0,VLOOKUP($A$1273, 文字檔!U:V, 2, 0))</f>
        <v>15000</v>
      </c>
      <c r="N1273">
        <f>IF(ISERROR(VLOOKUP($A$1273, 文字檔!W:X, 2, 0)),0,VLOOKUP($A$1273, 文字檔!W:X, 2, 0))</f>
        <v>-31200</v>
      </c>
      <c r="O1273">
        <f>IF(ISERROR(VLOOKUP($A$1273, 文字檔!Y:Z, 2, 0)),0,VLOOKUP($A$1273, 文字檔!Y:Z, 2, 0))</f>
        <v>4500</v>
      </c>
      <c r="P1273">
        <f>IF(ISERROR(VLOOKUP($A$1273, 文字檔!AA:AB, 2, 0)),0,VLOOKUP($A$1273, 文字檔!AA:AB, 2, 0))</f>
        <v>3000</v>
      </c>
    </row>
    <row r="1274" spans="1:16" ht="16.2">
      <c r="A1274" s="7">
        <v>45010</v>
      </c>
      <c r="B1274" s="5">
        <f>SUMPRODUCT($C$2:$P$2,$C$1274:$P$1274)</f>
        <v>0</v>
      </c>
      <c r="C1274" s="5">
        <f>IF(ISERROR(VLOOKUP($A$1274, 文字檔!A:B, 2, 0)),0,VLOOKUP($A$1274, 文字檔!A:B, 2, 0))</f>
        <v>0</v>
      </c>
      <c r="D1274" s="5">
        <f>IF(ISERROR(VLOOKUP($A$1274, 文字檔!C:D, 2, 0)),0,VLOOKUP($A$1274, 文字檔!C:D, 2, 0))</f>
        <v>0</v>
      </c>
      <c r="E1274" s="5">
        <f>IF(ISERROR(VLOOKUP($A$1274, 文字檔!E:F, 2, 0)),0,VLOOKUP($A$1274, 文字檔!E:F, 2, 0))</f>
        <v>0</v>
      </c>
      <c r="F1274" s="5">
        <f>IF(ISERROR(VLOOKUP($A$1274, 文字檔!G:H, 2, 0)),0,VLOOKUP($A$1274, 文字檔!G:H, 2, 0))</f>
        <v>0</v>
      </c>
      <c r="G1274" s="5">
        <f>IF(ISERROR(VLOOKUP($A$1274, 文字檔!I:J, 2, 0)),0,VLOOKUP($A$1274, 文字檔!I:J, 2, 0))</f>
        <v>0</v>
      </c>
      <c r="H1274" s="5">
        <f>IF(ISERROR(VLOOKUP($A$1274, 文字檔!K:L, 2, 0)),0,VLOOKUP($A$1274, 文字檔!K:L, 2, 0))</f>
        <v>0</v>
      </c>
      <c r="I1274" s="5">
        <f>IF(ISERROR(VLOOKUP($A$1274, 文字檔!M:N, 2, 0)),0,VLOOKUP($A$1274, 文字檔!M:N, 2, 0))</f>
        <v>0</v>
      </c>
      <c r="J1274" s="5">
        <f>IF(ISERROR(VLOOKUP($A$1274, 文字檔!O:P, 2, 0)),0,VLOOKUP($A$1274, 文字檔!O:P, 2, 0))</f>
        <v>0</v>
      </c>
      <c r="K1274">
        <f>IF(ISERROR(VLOOKUP($A$1274, 文字檔!Q:R, 2, 0)),0,VLOOKUP($A$1274, 文字檔!Q:R, 2, 0))</f>
        <v>0</v>
      </c>
      <c r="L1274">
        <f>IF(ISERROR(VLOOKUP($A$1274, 文字檔!S:T, 2, 0)),0,VLOOKUP($A$1274, 文字檔!S:T, 2, 0))</f>
        <v>0</v>
      </c>
      <c r="M1274">
        <f>IF(ISERROR(VLOOKUP($A$1274, 文字檔!U:V, 2, 0)),0,VLOOKUP($A$1274, 文字檔!U:V, 2, 0))</f>
        <v>0</v>
      </c>
      <c r="N1274">
        <f>IF(ISERROR(VLOOKUP($A$1274, 文字檔!W:X, 2, 0)),0,VLOOKUP($A$1274, 文字檔!W:X, 2, 0))</f>
        <v>0</v>
      </c>
      <c r="O1274">
        <f>IF(ISERROR(VLOOKUP($A$1274, 文字檔!Y:Z, 2, 0)),0,VLOOKUP($A$1274, 文字檔!Y:Z, 2, 0))</f>
        <v>0</v>
      </c>
      <c r="P1274">
        <f>IF(ISERROR(VLOOKUP($A$1274, 文字檔!AA:AB, 2, 0)),0,VLOOKUP($A$1274, 文字檔!AA:AB, 2, 0))</f>
        <v>0</v>
      </c>
    </row>
    <row r="1275" spans="1:16" ht="16.2">
      <c r="A1275" s="7">
        <v>45011</v>
      </c>
      <c r="B1275" s="5">
        <f>SUMPRODUCT($C$2:$P$2,$C$1275:$P$1275)</f>
        <v>0</v>
      </c>
      <c r="C1275" s="5">
        <f>IF(ISERROR(VLOOKUP($A$1275, 文字檔!A:B, 2, 0)),0,VLOOKUP($A$1275, 文字檔!A:B, 2, 0))</f>
        <v>0</v>
      </c>
      <c r="D1275" s="5">
        <f>IF(ISERROR(VLOOKUP($A$1275, 文字檔!C:D, 2, 0)),0,VLOOKUP($A$1275, 文字檔!C:D, 2, 0))</f>
        <v>0</v>
      </c>
      <c r="E1275" s="5">
        <f>IF(ISERROR(VLOOKUP($A$1275, 文字檔!E:F, 2, 0)),0,VLOOKUP($A$1275, 文字檔!E:F, 2, 0))</f>
        <v>0</v>
      </c>
      <c r="F1275" s="5">
        <f>IF(ISERROR(VLOOKUP($A$1275, 文字檔!G:H, 2, 0)),0,VLOOKUP($A$1275, 文字檔!G:H, 2, 0))</f>
        <v>0</v>
      </c>
      <c r="G1275" s="5">
        <f>IF(ISERROR(VLOOKUP($A$1275, 文字檔!I:J, 2, 0)),0,VLOOKUP($A$1275, 文字檔!I:J, 2, 0))</f>
        <v>0</v>
      </c>
      <c r="H1275" s="5">
        <f>IF(ISERROR(VLOOKUP($A$1275, 文字檔!K:L, 2, 0)),0,VLOOKUP($A$1275, 文字檔!K:L, 2, 0))</f>
        <v>0</v>
      </c>
      <c r="I1275" s="5">
        <f>IF(ISERROR(VLOOKUP($A$1275, 文字檔!M:N, 2, 0)),0,VLOOKUP($A$1275, 文字檔!M:N, 2, 0))</f>
        <v>0</v>
      </c>
      <c r="J1275" s="5">
        <f>IF(ISERROR(VLOOKUP($A$1275, 文字檔!O:P, 2, 0)),0,VLOOKUP($A$1275, 文字檔!O:P, 2, 0))</f>
        <v>0</v>
      </c>
      <c r="K1275">
        <f>IF(ISERROR(VLOOKUP($A$1275, 文字檔!Q:R, 2, 0)),0,VLOOKUP($A$1275, 文字檔!Q:R, 2, 0))</f>
        <v>0</v>
      </c>
      <c r="L1275">
        <f>IF(ISERROR(VLOOKUP($A$1275, 文字檔!S:T, 2, 0)),0,VLOOKUP($A$1275, 文字檔!S:T, 2, 0))</f>
        <v>0</v>
      </c>
      <c r="M1275">
        <f>IF(ISERROR(VLOOKUP($A$1275, 文字檔!U:V, 2, 0)),0,VLOOKUP($A$1275, 文字檔!U:V, 2, 0))</f>
        <v>0</v>
      </c>
      <c r="N1275">
        <f>IF(ISERROR(VLOOKUP($A$1275, 文字檔!W:X, 2, 0)),0,VLOOKUP($A$1275, 文字檔!W:X, 2, 0))</f>
        <v>0</v>
      </c>
      <c r="O1275">
        <f>IF(ISERROR(VLOOKUP($A$1275, 文字檔!Y:Z, 2, 0)),0,VLOOKUP($A$1275, 文字檔!Y:Z, 2, 0))</f>
        <v>0</v>
      </c>
      <c r="P1275">
        <f>IF(ISERROR(VLOOKUP($A$1275, 文字檔!AA:AB, 2, 0)),0,VLOOKUP($A$1275, 文字檔!AA:AB, 2, 0))</f>
        <v>0</v>
      </c>
    </row>
    <row r="1276" spans="1:16" ht="16.2">
      <c r="A1276" s="7">
        <v>45012</v>
      </c>
      <c r="B1276" s="5">
        <f>SUMPRODUCT($C$2:$P$2,$C$1276:$P$1276)</f>
        <v>-105798.55</v>
      </c>
      <c r="C1276" s="5">
        <f>IF(ISERROR(VLOOKUP($A$1276, 文字檔!A:B, 2, 0)),0,VLOOKUP($A$1276, 文字檔!A:B, 2, 0))</f>
        <v>-13298.55</v>
      </c>
      <c r="D1276" s="5">
        <f>IF(ISERROR(VLOOKUP($A$1276, 文字檔!C:D, 2, 0)),0,VLOOKUP($A$1276, 文字檔!C:D, 2, 0))</f>
        <v>0</v>
      </c>
      <c r="E1276" s="5">
        <f>IF(ISERROR(VLOOKUP($A$1276, 文字檔!E:F, 2, 0)),0,VLOOKUP($A$1276, 文字檔!E:F, 2, 0))</f>
        <v>0</v>
      </c>
      <c r="F1276" s="5">
        <f>IF(ISERROR(VLOOKUP($A$1276, 文字檔!G:H, 2, 0)),0,VLOOKUP($A$1276, 文字檔!G:H, 2, 0))</f>
        <v>-16200</v>
      </c>
      <c r="G1276" s="5">
        <f>IF(ISERROR(VLOOKUP($A$1276, 文字檔!I:J, 2, 0)),0,VLOOKUP($A$1276, 文字檔!I:J, 2, 0))</f>
        <v>0</v>
      </c>
      <c r="H1276" s="5">
        <f>IF(ISERROR(VLOOKUP($A$1276, 文字檔!K:L, 2, 0)),0,VLOOKUP($A$1276, 文字檔!K:L, 2, 0))</f>
        <v>0</v>
      </c>
      <c r="I1276" s="5">
        <f>IF(ISERROR(VLOOKUP($A$1276, 文字檔!M:N, 2, 0)),0,VLOOKUP($A$1276, 文字檔!M:N, 2, 0))</f>
        <v>0</v>
      </c>
      <c r="J1276" s="5">
        <f>IF(ISERROR(VLOOKUP($A$1276, 文字檔!O:P, 2, 0)),0,VLOOKUP($A$1276, 文字檔!O:P, 2, 0))</f>
        <v>0</v>
      </c>
      <c r="K1276">
        <f>IF(ISERROR(VLOOKUP($A$1276, 文字檔!Q:R, 2, 0)),0,VLOOKUP($A$1276, 文字檔!Q:R, 2, 0))</f>
        <v>0</v>
      </c>
      <c r="L1276">
        <f>IF(ISERROR(VLOOKUP($A$1276, 文字檔!S:T, 2, 0)),0,VLOOKUP($A$1276, 文字檔!S:T, 2, 0))</f>
        <v>0</v>
      </c>
      <c r="M1276">
        <f>IF(ISERROR(VLOOKUP($A$1276, 文字檔!U:V, 2, 0)),0,VLOOKUP($A$1276, 文字檔!U:V, 2, 0))</f>
        <v>-16200</v>
      </c>
      <c r="N1276">
        <f>IF(ISERROR(VLOOKUP($A$1276, 文字檔!W:X, 2, 0)),0,VLOOKUP($A$1276, 文字檔!W:X, 2, 0))</f>
        <v>4300</v>
      </c>
      <c r="O1276">
        <f>IF(ISERROR(VLOOKUP($A$1276, 文字檔!Y:Z, 2, 0)),0,VLOOKUP($A$1276, 文字檔!Y:Z, 2, 0))</f>
        <v>-36000</v>
      </c>
      <c r="P1276">
        <f>IF(ISERROR(VLOOKUP($A$1276, 文字檔!AA:AB, 2, 0)),0,VLOOKUP($A$1276, 文字檔!AA:AB, 2, 0))</f>
        <v>-28400</v>
      </c>
    </row>
    <row r="1277" spans="1:16" ht="16.2">
      <c r="A1277" s="7">
        <v>45013</v>
      </c>
      <c r="B1277" s="5">
        <f>SUMPRODUCT($C$2:$P$2,$C$1277:$P$1277)</f>
        <v>-83242.36</v>
      </c>
      <c r="C1277" s="5">
        <f>IF(ISERROR(VLOOKUP($A$1277, 文字檔!A:B, 2, 0)),0,VLOOKUP($A$1277, 文字檔!A:B, 2, 0))</f>
        <v>10257.64</v>
      </c>
      <c r="D1277" s="5">
        <f>IF(ISERROR(VLOOKUP($A$1277, 文字檔!C:D, 2, 0)),0,VLOOKUP($A$1277, 文字檔!C:D, 2, 0))</f>
        <v>0</v>
      </c>
      <c r="E1277" s="5">
        <f>IF(ISERROR(VLOOKUP($A$1277, 文字檔!E:F, 2, 0)),0,VLOOKUP($A$1277, 文字檔!E:F, 2, 0))</f>
        <v>0</v>
      </c>
      <c r="F1277" s="5">
        <f>IF(ISERROR(VLOOKUP($A$1277, 文字檔!G:H, 2, 0)),0,VLOOKUP($A$1277, 文字檔!G:H, 2, 0))</f>
        <v>-28200</v>
      </c>
      <c r="G1277" s="5">
        <f>IF(ISERROR(VLOOKUP($A$1277, 文字檔!I:J, 2, 0)),0,VLOOKUP($A$1277, 文字檔!I:J, 2, 0))</f>
        <v>100</v>
      </c>
      <c r="H1277" s="5">
        <f>IF(ISERROR(VLOOKUP($A$1277, 文字檔!K:L, 2, 0)),0,VLOOKUP($A$1277, 文字檔!K:L, 2, 0))</f>
        <v>0</v>
      </c>
      <c r="I1277" s="5">
        <f>IF(ISERROR(VLOOKUP($A$1277, 文字檔!M:N, 2, 0)),0,VLOOKUP($A$1277, 文字檔!M:N, 2, 0))</f>
        <v>-18100</v>
      </c>
      <c r="J1277" s="5">
        <f>IF(ISERROR(VLOOKUP($A$1277, 文字檔!O:P, 2, 0)),0,VLOOKUP($A$1277, 文字檔!O:P, 2, 0))</f>
        <v>0</v>
      </c>
      <c r="K1277">
        <f>IF(ISERROR(VLOOKUP($A$1277, 文字檔!Q:R, 2, 0)),0,VLOOKUP($A$1277, 文字檔!Q:R, 2, 0))</f>
        <v>0</v>
      </c>
      <c r="L1277">
        <f>IF(ISERROR(VLOOKUP($A$1277, 文字檔!S:T, 2, 0)),0,VLOOKUP($A$1277, 文字檔!S:T, 2, 0))</f>
        <v>0</v>
      </c>
      <c r="M1277">
        <f>IF(ISERROR(VLOOKUP($A$1277, 文字檔!U:V, 2, 0)),0,VLOOKUP($A$1277, 文字檔!U:V, 2, 0))</f>
        <v>-28200</v>
      </c>
      <c r="N1277">
        <f>IF(ISERROR(VLOOKUP($A$1277, 文字檔!W:X, 2, 0)),0,VLOOKUP($A$1277, 文字檔!W:X, 2, 0))</f>
        <v>28200</v>
      </c>
      <c r="O1277">
        <f>IF(ISERROR(VLOOKUP($A$1277, 文字檔!Y:Z, 2, 0)),0,VLOOKUP($A$1277, 文字檔!Y:Z, 2, 0))</f>
        <v>-34700</v>
      </c>
      <c r="P1277">
        <f>IF(ISERROR(VLOOKUP($A$1277, 文字檔!AA:AB, 2, 0)),0,VLOOKUP($A$1277, 文字檔!AA:AB, 2, 0))</f>
        <v>-12600</v>
      </c>
    </row>
    <row r="1278" spans="1:16" ht="16.2">
      <c r="A1278" s="7">
        <v>45014</v>
      </c>
      <c r="B1278" s="5">
        <f>SUMPRODUCT($C$2:$P$2,$C$1278:$P$1278)</f>
        <v>-23100</v>
      </c>
      <c r="C1278" s="5">
        <f>IF(ISERROR(VLOOKUP($A$1278, 文字檔!A:B, 2, 0)),0,VLOOKUP($A$1278, 文字檔!A:B, 2, 0))</f>
        <v>0</v>
      </c>
      <c r="D1278" s="5">
        <f>IF(ISERROR(VLOOKUP($A$1278, 文字檔!C:D, 2, 0)),0,VLOOKUP($A$1278, 文字檔!C:D, 2, 0))</f>
        <v>-14900</v>
      </c>
      <c r="E1278" s="5">
        <f>IF(ISERROR(VLOOKUP($A$1278, 文字檔!E:F, 2, 0)),0,VLOOKUP($A$1278, 文字檔!E:F, 2, 0))</f>
        <v>0</v>
      </c>
      <c r="F1278" s="5">
        <f>IF(ISERROR(VLOOKUP($A$1278, 文字檔!G:H, 2, 0)),0,VLOOKUP($A$1278, 文字檔!G:H, 2, 0))</f>
        <v>10000</v>
      </c>
      <c r="G1278" s="5">
        <f>IF(ISERROR(VLOOKUP($A$1278, 文字檔!I:J, 2, 0)),0,VLOOKUP($A$1278, 文字檔!I:J, 2, 0))</f>
        <v>-3700</v>
      </c>
      <c r="H1278" s="5">
        <f>IF(ISERROR(VLOOKUP($A$1278, 文字檔!K:L, 2, 0)),0,VLOOKUP($A$1278, 文字檔!K:L, 2, 0))</f>
        <v>0</v>
      </c>
      <c r="I1278" s="5">
        <f>IF(ISERROR(VLOOKUP($A$1278, 文字檔!M:N, 2, 0)),0,VLOOKUP($A$1278, 文字檔!M:N, 2, 0))</f>
        <v>-500</v>
      </c>
      <c r="J1278" s="5">
        <f>IF(ISERROR(VLOOKUP($A$1278, 文字檔!O:P, 2, 0)),0,VLOOKUP($A$1278, 文字檔!O:P, 2, 0))</f>
        <v>0</v>
      </c>
      <c r="K1278">
        <f>IF(ISERROR(VLOOKUP($A$1278, 文字檔!Q:R, 2, 0)),0,VLOOKUP($A$1278, 文字檔!Q:R, 2, 0))</f>
        <v>0</v>
      </c>
      <c r="L1278">
        <f>IF(ISERROR(VLOOKUP($A$1278, 文字檔!S:T, 2, 0)),0,VLOOKUP($A$1278, 文字檔!S:T, 2, 0))</f>
        <v>0</v>
      </c>
      <c r="M1278">
        <f>IF(ISERROR(VLOOKUP($A$1278, 文字檔!U:V, 2, 0)),0,VLOOKUP($A$1278, 文字檔!U:V, 2, 0))</f>
        <v>10000</v>
      </c>
      <c r="N1278">
        <f>IF(ISERROR(VLOOKUP($A$1278, 文字檔!W:X, 2, 0)),0,VLOOKUP($A$1278, 文字檔!W:X, 2, 0))</f>
        <v>-10000</v>
      </c>
      <c r="O1278">
        <f>IF(ISERROR(VLOOKUP($A$1278, 文字檔!Y:Z, 2, 0)),0,VLOOKUP($A$1278, 文字檔!Y:Z, 2, 0))</f>
        <v>0</v>
      </c>
      <c r="P1278">
        <f>IF(ISERROR(VLOOKUP($A$1278, 文字檔!AA:AB, 2, 0)),0,VLOOKUP($A$1278, 文字檔!AA:AB, 2, 0))</f>
        <v>-14000</v>
      </c>
    </row>
    <row r="1279" spans="1:16" ht="16.2">
      <c r="A1279" s="7">
        <v>45015</v>
      </c>
      <c r="B1279" s="5">
        <f>SUMPRODUCT($C$2:$P$2,$C$1279:$P$1279)</f>
        <v>-40498.1</v>
      </c>
      <c r="C1279" s="5">
        <f>IF(ISERROR(VLOOKUP($A$1279, 文字檔!A:B, 2, 0)),0,VLOOKUP($A$1279, 文字檔!A:B, 2, 0))</f>
        <v>0</v>
      </c>
      <c r="D1279" s="5">
        <f>IF(ISERROR(VLOOKUP($A$1279, 文字檔!C:D, 2, 0)),0,VLOOKUP($A$1279, 文字檔!C:D, 2, 0))</f>
        <v>-16100</v>
      </c>
      <c r="E1279" s="5">
        <f>IF(ISERROR(VLOOKUP($A$1279, 文字檔!E:F, 2, 0)),0,VLOOKUP($A$1279, 文字檔!E:F, 2, 0))</f>
        <v>0</v>
      </c>
      <c r="F1279" s="5">
        <f>IF(ISERROR(VLOOKUP($A$1279, 文字檔!G:H, 2, 0)),0,VLOOKUP($A$1279, 文字檔!G:H, 2, 0))</f>
        <v>16200</v>
      </c>
      <c r="G1279" s="5">
        <f>IF(ISERROR(VLOOKUP($A$1279, 文字檔!I:J, 2, 0)),0,VLOOKUP($A$1279, 文字檔!I:J, 2, 0))</f>
        <v>-7000</v>
      </c>
      <c r="H1279" s="5">
        <f>IF(ISERROR(VLOOKUP($A$1279, 文字檔!K:L, 2, 0)),0,VLOOKUP($A$1279, 文字檔!K:L, 2, 0))</f>
        <v>-9149.59</v>
      </c>
      <c r="I1279" s="5">
        <f>IF(ISERROR(VLOOKUP($A$1279, 文字檔!M:N, 2, 0)),0,VLOOKUP($A$1279, 文字檔!M:N, 2, 0))</f>
        <v>5300</v>
      </c>
      <c r="J1279" s="5">
        <f>IF(ISERROR(VLOOKUP($A$1279, 文字檔!O:P, 2, 0)),0,VLOOKUP($A$1279, 文字檔!O:P, 2, 0))</f>
        <v>0</v>
      </c>
      <c r="K1279">
        <f>IF(ISERROR(VLOOKUP($A$1279, 文字檔!Q:R, 2, 0)),0,VLOOKUP($A$1279, 文字檔!Q:R, 2, 0))</f>
        <v>0</v>
      </c>
      <c r="L1279">
        <f>IF(ISERROR(VLOOKUP($A$1279, 文字檔!S:T, 2, 0)),0,VLOOKUP($A$1279, 文字檔!S:T, 2, 0))</f>
        <v>-10348.51</v>
      </c>
      <c r="M1279">
        <f>IF(ISERROR(VLOOKUP($A$1279, 文字檔!U:V, 2, 0)),0,VLOOKUP($A$1279, 文字檔!U:V, 2, 0))</f>
        <v>16200</v>
      </c>
      <c r="N1279">
        <f>IF(ISERROR(VLOOKUP($A$1279, 文字檔!W:X, 2, 0)),0,VLOOKUP($A$1279, 文字檔!W:X, 2, 0))</f>
        <v>-16200</v>
      </c>
      <c r="O1279">
        <f>IF(ISERROR(VLOOKUP($A$1279, 文字檔!Y:Z, 2, 0)),0,VLOOKUP($A$1279, 文字檔!Y:Z, 2, 0))</f>
        <v>11700</v>
      </c>
      <c r="P1279">
        <f>IF(ISERROR(VLOOKUP($A$1279, 文字檔!AA:AB, 2, 0)),0,VLOOKUP($A$1279, 文字檔!AA:AB, 2, 0))</f>
        <v>-31100</v>
      </c>
    </row>
    <row r="1280" spans="1:16" ht="16.2">
      <c r="A1280" s="7">
        <v>45016</v>
      </c>
      <c r="B1280" s="5">
        <f>SUMPRODUCT($C$2:$P$2,$C$1280:$P$1280)</f>
        <v>-23664.28</v>
      </c>
      <c r="C1280" s="5">
        <f>IF(ISERROR(VLOOKUP($A$1280, 文字檔!A:B, 2, 0)),0,VLOOKUP($A$1280, 文字檔!A:B, 2, 0))</f>
        <v>-24910.79</v>
      </c>
      <c r="D1280" s="5">
        <f>IF(ISERROR(VLOOKUP($A$1280, 文字檔!C:D, 2, 0)),0,VLOOKUP($A$1280, 文字檔!C:D, 2, 0))</f>
        <v>-4500</v>
      </c>
      <c r="E1280" s="5">
        <f>IF(ISERROR(VLOOKUP($A$1280, 文字檔!E:F, 2, 0)),0,VLOOKUP($A$1280, 文字檔!E:F, 2, 0))</f>
        <v>0</v>
      </c>
      <c r="F1280" s="5">
        <f>IF(ISERROR(VLOOKUP($A$1280, 文字檔!G:H, 2, 0)),0,VLOOKUP($A$1280, 文字檔!G:H, 2, 0))</f>
        <v>8600</v>
      </c>
      <c r="G1280" s="5">
        <f>IF(ISERROR(VLOOKUP($A$1280, 文字檔!I:J, 2, 0)),0,VLOOKUP($A$1280, 文字檔!I:J, 2, 0))</f>
        <v>-14200</v>
      </c>
      <c r="H1280" s="5">
        <f>IF(ISERROR(VLOOKUP($A$1280, 文字檔!K:L, 2, 0)),0,VLOOKUP($A$1280, 文字檔!K:L, 2, 0))</f>
        <v>446.51</v>
      </c>
      <c r="I1280" s="5">
        <f>IF(ISERROR(VLOOKUP($A$1280, 文字檔!M:N, 2, 0)),0,VLOOKUP($A$1280, 文字檔!M:N, 2, 0))</f>
        <v>8600</v>
      </c>
      <c r="J1280" s="5">
        <f>IF(ISERROR(VLOOKUP($A$1280, 文字檔!O:P, 2, 0)),0,VLOOKUP($A$1280, 文字檔!O:P, 2, 0))</f>
        <v>0</v>
      </c>
      <c r="K1280">
        <f>IF(ISERROR(VLOOKUP($A$1280, 文字檔!Q:R, 2, 0)),0,VLOOKUP($A$1280, 文字檔!Q:R, 2, 0))</f>
        <v>0</v>
      </c>
      <c r="L1280">
        <f>IF(ISERROR(VLOOKUP($A$1280, 文字檔!S:T, 2, 0)),0,VLOOKUP($A$1280, 文字檔!S:T, 2, 0))</f>
        <v>0</v>
      </c>
      <c r="M1280">
        <f>IF(ISERROR(VLOOKUP($A$1280, 文字檔!U:V, 2, 0)),0,VLOOKUP($A$1280, 文字檔!U:V, 2, 0))</f>
        <v>8600</v>
      </c>
      <c r="N1280">
        <f>IF(ISERROR(VLOOKUP($A$1280, 文字檔!W:X, 2, 0)),0,VLOOKUP($A$1280, 文字檔!W:X, 2, 0))</f>
        <v>-21200</v>
      </c>
      <c r="O1280">
        <f>IF(ISERROR(VLOOKUP($A$1280, 文字檔!Y:Z, 2, 0)),0,VLOOKUP($A$1280, 文字檔!Y:Z, 2, 0))</f>
        <v>14900</v>
      </c>
      <c r="P1280">
        <f>IF(ISERROR(VLOOKUP($A$1280, 文字檔!AA:AB, 2, 0)),0,VLOOKUP($A$1280, 文字檔!AA:AB, 2, 0))</f>
        <v>0</v>
      </c>
    </row>
    <row r="1281" spans="1:16" ht="16.2">
      <c r="A1281" s="7">
        <v>45017</v>
      </c>
      <c r="B1281" s="5">
        <f>SUMPRODUCT($C$2:$P$2,$C$1281:$P$1281)</f>
        <v>0</v>
      </c>
      <c r="C1281" s="5">
        <f>IF(ISERROR(VLOOKUP($A$1281, 文字檔!A:B, 2, 0)),0,VLOOKUP($A$1281, 文字檔!A:B, 2, 0))</f>
        <v>0</v>
      </c>
      <c r="D1281" s="5">
        <f>IF(ISERROR(VLOOKUP($A$1281, 文字檔!C:D, 2, 0)),0,VLOOKUP($A$1281, 文字檔!C:D, 2, 0))</f>
        <v>0</v>
      </c>
      <c r="E1281" s="5">
        <f>IF(ISERROR(VLOOKUP($A$1281, 文字檔!E:F, 2, 0)),0,VLOOKUP($A$1281, 文字檔!E:F, 2, 0))</f>
        <v>0</v>
      </c>
      <c r="F1281" s="5">
        <f>IF(ISERROR(VLOOKUP($A$1281, 文字檔!G:H, 2, 0)),0,VLOOKUP($A$1281, 文字檔!G:H, 2, 0))</f>
        <v>0</v>
      </c>
      <c r="G1281" s="5">
        <f>IF(ISERROR(VLOOKUP($A$1281, 文字檔!I:J, 2, 0)),0,VLOOKUP($A$1281, 文字檔!I:J, 2, 0))</f>
        <v>0</v>
      </c>
      <c r="H1281" s="5">
        <f>IF(ISERROR(VLOOKUP($A$1281, 文字檔!K:L, 2, 0)),0,VLOOKUP($A$1281, 文字檔!K:L, 2, 0))</f>
        <v>0</v>
      </c>
      <c r="I1281" s="5">
        <f>IF(ISERROR(VLOOKUP($A$1281, 文字檔!M:N, 2, 0)),0,VLOOKUP($A$1281, 文字檔!M:N, 2, 0))</f>
        <v>0</v>
      </c>
      <c r="J1281" s="5">
        <f>IF(ISERROR(VLOOKUP($A$1281, 文字檔!O:P, 2, 0)),0,VLOOKUP($A$1281, 文字檔!O:P, 2, 0))</f>
        <v>0</v>
      </c>
      <c r="K1281">
        <f>IF(ISERROR(VLOOKUP($A$1281, 文字檔!Q:R, 2, 0)),0,VLOOKUP($A$1281, 文字檔!Q:R, 2, 0))</f>
        <v>0</v>
      </c>
      <c r="L1281">
        <f>IF(ISERROR(VLOOKUP($A$1281, 文字檔!S:T, 2, 0)),0,VLOOKUP($A$1281, 文字檔!S:T, 2, 0))</f>
        <v>0</v>
      </c>
      <c r="M1281">
        <f>IF(ISERROR(VLOOKUP($A$1281, 文字檔!U:V, 2, 0)),0,VLOOKUP($A$1281, 文字檔!U:V, 2, 0))</f>
        <v>0</v>
      </c>
      <c r="N1281">
        <f>IF(ISERROR(VLOOKUP($A$1281, 文字檔!W:X, 2, 0)),0,VLOOKUP($A$1281, 文字檔!W:X, 2, 0))</f>
        <v>0</v>
      </c>
      <c r="O1281">
        <f>IF(ISERROR(VLOOKUP($A$1281, 文字檔!Y:Z, 2, 0)),0,VLOOKUP($A$1281, 文字檔!Y:Z, 2, 0))</f>
        <v>0</v>
      </c>
      <c r="P1281">
        <f>IF(ISERROR(VLOOKUP($A$1281, 文字檔!AA:AB, 2, 0)),0,VLOOKUP($A$1281, 文字檔!AA:AB, 2, 0))</f>
        <v>0</v>
      </c>
    </row>
    <row r="1282" spans="1:16" ht="16.2">
      <c r="A1282" s="7">
        <v>45018</v>
      </c>
      <c r="B1282" s="5">
        <f>SUMPRODUCT($C$2:$P$2,$C$1282:$P$1282)</f>
        <v>0</v>
      </c>
      <c r="C1282" s="5">
        <f>IF(ISERROR(VLOOKUP($A$1282, 文字檔!A:B, 2, 0)),0,VLOOKUP($A$1282, 文字檔!A:B, 2, 0))</f>
        <v>0</v>
      </c>
      <c r="D1282" s="5">
        <f>IF(ISERROR(VLOOKUP($A$1282, 文字檔!C:D, 2, 0)),0,VLOOKUP($A$1282, 文字檔!C:D, 2, 0))</f>
        <v>0</v>
      </c>
      <c r="E1282" s="5">
        <f>IF(ISERROR(VLOOKUP($A$1282, 文字檔!E:F, 2, 0)),0,VLOOKUP($A$1282, 文字檔!E:F, 2, 0))</f>
        <v>0</v>
      </c>
      <c r="F1282" s="5">
        <f>IF(ISERROR(VLOOKUP($A$1282, 文字檔!G:H, 2, 0)),0,VLOOKUP($A$1282, 文字檔!G:H, 2, 0))</f>
        <v>0</v>
      </c>
      <c r="G1282" s="5">
        <f>IF(ISERROR(VLOOKUP($A$1282, 文字檔!I:J, 2, 0)),0,VLOOKUP($A$1282, 文字檔!I:J, 2, 0))</f>
        <v>0</v>
      </c>
      <c r="H1282" s="5">
        <f>IF(ISERROR(VLOOKUP($A$1282, 文字檔!K:L, 2, 0)),0,VLOOKUP($A$1282, 文字檔!K:L, 2, 0))</f>
        <v>0</v>
      </c>
      <c r="I1282" s="5">
        <f>IF(ISERROR(VLOOKUP($A$1282, 文字檔!M:N, 2, 0)),0,VLOOKUP($A$1282, 文字檔!M:N, 2, 0))</f>
        <v>0</v>
      </c>
      <c r="J1282" s="5">
        <f>IF(ISERROR(VLOOKUP($A$1282, 文字檔!O:P, 2, 0)),0,VLOOKUP($A$1282, 文字檔!O:P, 2, 0))</f>
        <v>0</v>
      </c>
      <c r="K1282">
        <f>IF(ISERROR(VLOOKUP($A$1282, 文字檔!Q:R, 2, 0)),0,VLOOKUP($A$1282, 文字檔!Q:R, 2, 0))</f>
        <v>0</v>
      </c>
      <c r="L1282">
        <f>IF(ISERROR(VLOOKUP($A$1282, 文字檔!S:T, 2, 0)),0,VLOOKUP($A$1282, 文字檔!S:T, 2, 0))</f>
        <v>0</v>
      </c>
      <c r="M1282">
        <f>IF(ISERROR(VLOOKUP($A$1282, 文字檔!U:V, 2, 0)),0,VLOOKUP($A$1282, 文字檔!U:V, 2, 0))</f>
        <v>0</v>
      </c>
      <c r="N1282">
        <f>IF(ISERROR(VLOOKUP($A$1282, 文字檔!W:X, 2, 0)),0,VLOOKUP($A$1282, 文字檔!W:X, 2, 0))</f>
        <v>0</v>
      </c>
      <c r="O1282">
        <f>IF(ISERROR(VLOOKUP($A$1282, 文字檔!Y:Z, 2, 0)),0,VLOOKUP($A$1282, 文字檔!Y:Z, 2, 0))</f>
        <v>0</v>
      </c>
      <c r="P1282">
        <f>IF(ISERROR(VLOOKUP($A$1282, 文字檔!AA:AB, 2, 0)),0,VLOOKUP($A$1282, 文字檔!AA:AB, 2, 0))</f>
        <v>0</v>
      </c>
    </row>
    <row r="1283" spans="1:16" ht="16.2">
      <c r="A1283" s="7">
        <v>45019</v>
      </c>
      <c r="B1283" s="5">
        <f>SUMPRODUCT($C$2:$P$2,$C$1283:$P$1283)</f>
        <v>0</v>
      </c>
      <c r="C1283" s="5">
        <f>IF(ISERROR(VLOOKUP($A$1283, 文字檔!A:B, 2, 0)),0,VLOOKUP($A$1283, 文字檔!A:B, 2, 0))</f>
        <v>0</v>
      </c>
      <c r="D1283" s="5">
        <f>IF(ISERROR(VLOOKUP($A$1283, 文字檔!C:D, 2, 0)),0,VLOOKUP($A$1283, 文字檔!C:D, 2, 0))</f>
        <v>0</v>
      </c>
      <c r="E1283" s="5">
        <f>IF(ISERROR(VLOOKUP($A$1283, 文字檔!E:F, 2, 0)),0,VLOOKUP($A$1283, 文字檔!E:F, 2, 0))</f>
        <v>0</v>
      </c>
      <c r="F1283" s="5">
        <f>IF(ISERROR(VLOOKUP($A$1283, 文字檔!G:H, 2, 0)),0,VLOOKUP($A$1283, 文字檔!G:H, 2, 0))</f>
        <v>0</v>
      </c>
      <c r="G1283" s="5">
        <f>IF(ISERROR(VLOOKUP($A$1283, 文字檔!I:J, 2, 0)),0,VLOOKUP($A$1283, 文字檔!I:J, 2, 0))</f>
        <v>0</v>
      </c>
      <c r="H1283" s="5">
        <f>IF(ISERROR(VLOOKUP($A$1283, 文字檔!K:L, 2, 0)),0,VLOOKUP($A$1283, 文字檔!K:L, 2, 0))</f>
        <v>0</v>
      </c>
      <c r="I1283" s="5">
        <f>IF(ISERROR(VLOOKUP($A$1283, 文字檔!M:N, 2, 0)),0,VLOOKUP($A$1283, 文字檔!M:N, 2, 0))</f>
        <v>0</v>
      </c>
      <c r="J1283" s="5">
        <f>IF(ISERROR(VLOOKUP($A$1283, 文字檔!O:P, 2, 0)),0,VLOOKUP($A$1283, 文字檔!O:P, 2, 0))</f>
        <v>0</v>
      </c>
      <c r="K1283">
        <f>IF(ISERROR(VLOOKUP($A$1283, 文字檔!Q:R, 2, 0)),0,VLOOKUP($A$1283, 文字檔!Q:R, 2, 0))</f>
        <v>0</v>
      </c>
      <c r="L1283">
        <f>IF(ISERROR(VLOOKUP($A$1283, 文字檔!S:T, 2, 0)),0,VLOOKUP($A$1283, 文字檔!S:T, 2, 0))</f>
        <v>0</v>
      </c>
      <c r="M1283">
        <f>IF(ISERROR(VLOOKUP($A$1283, 文字檔!U:V, 2, 0)),0,VLOOKUP($A$1283, 文字檔!U:V, 2, 0))</f>
        <v>0</v>
      </c>
      <c r="N1283">
        <f>IF(ISERROR(VLOOKUP($A$1283, 文字檔!W:X, 2, 0)),0,VLOOKUP($A$1283, 文字檔!W:X, 2, 0))</f>
        <v>0</v>
      </c>
      <c r="O1283">
        <f>IF(ISERROR(VLOOKUP($A$1283, 文字檔!Y:Z, 2, 0)),0,VLOOKUP($A$1283, 文字檔!Y:Z, 2, 0))</f>
        <v>0</v>
      </c>
      <c r="P1283">
        <f>IF(ISERROR(VLOOKUP($A$1283, 文字檔!AA:AB, 2, 0)),0,VLOOKUP($A$1283, 文字檔!AA:AB, 2, 0))</f>
        <v>0</v>
      </c>
    </row>
    <row r="1284" spans="1:16" ht="16.2">
      <c r="A1284" s="7">
        <v>45020</v>
      </c>
      <c r="B1284" s="5">
        <f>SUMPRODUCT($C$2:$P$2,$C$1284:$P$1284)</f>
        <v>0</v>
      </c>
      <c r="C1284" s="5">
        <f>IF(ISERROR(VLOOKUP($A$1284, 文字檔!A:B, 2, 0)),0,VLOOKUP($A$1284, 文字檔!A:B, 2, 0))</f>
        <v>0</v>
      </c>
      <c r="D1284" s="5">
        <f>IF(ISERROR(VLOOKUP($A$1284, 文字檔!C:D, 2, 0)),0,VLOOKUP($A$1284, 文字檔!C:D, 2, 0))</f>
        <v>0</v>
      </c>
      <c r="E1284" s="5">
        <f>IF(ISERROR(VLOOKUP($A$1284, 文字檔!E:F, 2, 0)),0,VLOOKUP($A$1284, 文字檔!E:F, 2, 0))</f>
        <v>0</v>
      </c>
      <c r="F1284" s="5">
        <f>IF(ISERROR(VLOOKUP($A$1284, 文字檔!G:H, 2, 0)),0,VLOOKUP($A$1284, 文字檔!G:H, 2, 0))</f>
        <v>0</v>
      </c>
      <c r="G1284" s="5">
        <f>IF(ISERROR(VLOOKUP($A$1284, 文字檔!I:J, 2, 0)),0,VLOOKUP($A$1284, 文字檔!I:J, 2, 0))</f>
        <v>0</v>
      </c>
      <c r="H1284" s="5">
        <f>IF(ISERROR(VLOOKUP($A$1284, 文字檔!K:L, 2, 0)),0,VLOOKUP($A$1284, 文字檔!K:L, 2, 0))</f>
        <v>0</v>
      </c>
      <c r="I1284" s="5">
        <f>IF(ISERROR(VLOOKUP($A$1284, 文字檔!M:N, 2, 0)),0,VLOOKUP($A$1284, 文字檔!M:N, 2, 0))</f>
        <v>0</v>
      </c>
      <c r="J1284" s="5">
        <f>IF(ISERROR(VLOOKUP($A$1284, 文字檔!O:P, 2, 0)),0,VLOOKUP($A$1284, 文字檔!O:P, 2, 0))</f>
        <v>0</v>
      </c>
      <c r="K1284">
        <f>IF(ISERROR(VLOOKUP($A$1284, 文字檔!Q:R, 2, 0)),0,VLOOKUP($A$1284, 文字檔!Q:R, 2, 0))</f>
        <v>0</v>
      </c>
      <c r="L1284">
        <f>IF(ISERROR(VLOOKUP($A$1284, 文字檔!S:T, 2, 0)),0,VLOOKUP($A$1284, 文字檔!S:T, 2, 0))</f>
        <v>0</v>
      </c>
      <c r="M1284">
        <f>IF(ISERROR(VLOOKUP($A$1284, 文字檔!U:V, 2, 0)),0,VLOOKUP($A$1284, 文字檔!U:V, 2, 0))</f>
        <v>0</v>
      </c>
      <c r="N1284">
        <f>IF(ISERROR(VLOOKUP($A$1284, 文字檔!W:X, 2, 0)),0,VLOOKUP($A$1284, 文字檔!W:X, 2, 0))</f>
        <v>0</v>
      </c>
      <c r="O1284">
        <f>IF(ISERROR(VLOOKUP($A$1284, 文字檔!Y:Z, 2, 0)),0,VLOOKUP($A$1284, 文字檔!Y:Z, 2, 0))</f>
        <v>0</v>
      </c>
      <c r="P1284">
        <f>IF(ISERROR(VLOOKUP($A$1284, 文字檔!AA:AB, 2, 0)),0,VLOOKUP($A$1284, 文字檔!AA:AB, 2, 0))</f>
        <v>0</v>
      </c>
    </row>
    <row r="1285" spans="1:16" ht="16.2">
      <c r="A1285" s="7">
        <v>45021</v>
      </c>
      <c r="B1285" s="5">
        <f>SUMPRODUCT($C$2:$P$2,$C$1285:$P$1285)</f>
        <v>0</v>
      </c>
      <c r="C1285" s="5">
        <f>IF(ISERROR(VLOOKUP($A$1285, 文字檔!A:B, 2, 0)),0,VLOOKUP($A$1285, 文字檔!A:B, 2, 0))</f>
        <v>0</v>
      </c>
      <c r="D1285" s="5">
        <f>IF(ISERROR(VLOOKUP($A$1285, 文字檔!C:D, 2, 0)),0,VLOOKUP($A$1285, 文字檔!C:D, 2, 0))</f>
        <v>0</v>
      </c>
      <c r="E1285" s="5">
        <f>IF(ISERROR(VLOOKUP($A$1285, 文字檔!E:F, 2, 0)),0,VLOOKUP($A$1285, 文字檔!E:F, 2, 0))</f>
        <v>0</v>
      </c>
      <c r="F1285" s="5">
        <f>IF(ISERROR(VLOOKUP($A$1285, 文字檔!G:H, 2, 0)),0,VLOOKUP($A$1285, 文字檔!G:H, 2, 0))</f>
        <v>0</v>
      </c>
      <c r="G1285" s="5">
        <f>IF(ISERROR(VLOOKUP($A$1285, 文字檔!I:J, 2, 0)),0,VLOOKUP($A$1285, 文字檔!I:J, 2, 0))</f>
        <v>0</v>
      </c>
      <c r="H1285" s="5">
        <f>IF(ISERROR(VLOOKUP($A$1285, 文字檔!K:L, 2, 0)),0,VLOOKUP($A$1285, 文字檔!K:L, 2, 0))</f>
        <v>0</v>
      </c>
      <c r="I1285" s="5">
        <f>IF(ISERROR(VLOOKUP($A$1285, 文字檔!M:N, 2, 0)),0,VLOOKUP($A$1285, 文字檔!M:N, 2, 0))</f>
        <v>0</v>
      </c>
      <c r="J1285" s="5">
        <f>IF(ISERROR(VLOOKUP($A$1285, 文字檔!O:P, 2, 0)),0,VLOOKUP($A$1285, 文字檔!O:P, 2, 0))</f>
        <v>0</v>
      </c>
      <c r="K1285">
        <f>IF(ISERROR(VLOOKUP($A$1285, 文字檔!Q:R, 2, 0)),0,VLOOKUP($A$1285, 文字檔!Q:R, 2, 0))</f>
        <v>0</v>
      </c>
      <c r="L1285">
        <f>IF(ISERROR(VLOOKUP($A$1285, 文字檔!S:T, 2, 0)),0,VLOOKUP($A$1285, 文字檔!S:T, 2, 0))</f>
        <v>0</v>
      </c>
      <c r="M1285">
        <f>IF(ISERROR(VLOOKUP($A$1285, 文字檔!U:V, 2, 0)),0,VLOOKUP($A$1285, 文字檔!U:V, 2, 0))</f>
        <v>0</v>
      </c>
      <c r="N1285">
        <f>IF(ISERROR(VLOOKUP($A$1285, 文字檔!W:X, 2, 0)),0,VLOOKUP($A$1285, 文字檔!W:X, 2, 0))</f>
        <v>0</v>
      </c>
      <c r="O1285">
        <f>IF(ISERROR(VLOOKUP($A$1285, 文字檔!Y:Z, 2, 0)),0,VLOOKUP($A$1285, 文字檔!Y:Z, 2, 0))</f>
        <v>0</v>
      </c>
      <c r="P1285">
        <f>IF(ISERROR(VLOOKUP($A$1285, 文字檔!AA:AB, 2, 0)),0,VLOOKUP($A$1285, 文字檔!AA:AB, 2, 0))</f>
        <v>0</v>
      </c>
    </row>
    <row r="1286" spans="1:16" ht="16.2">
      <c r="A1286" s="7">
        <v>45022</v>
      </c>
      <c r="B1286" s="5">
        <f>SUMPRODUCT($C$2:$P$2,$C$1286:$P$1286)</f>
        <v>-174789.91</v>
      </c>
      <c r="C1286" s="5">
        <f>IF(ISERROR(VLOOKUP($A$1286, 文字檔!A:B, 2, 0)),0,VLOOKUP($A$1286, 文字檔!A:B, 2, 0))</f>
        <v>0</v>
      </c>
      <c r="D1286" s="5">
        <f>IF(ISERROR(VLOOKUP($A$1286, 文字檔!C:D, 2, 0)),0,VLOOKUP($A$1286, 文字檔!C:D, 2, 0))</f>
        <v>-24700</v>
      </c>
      <c r="E1286" s="5">
        <f>IF(ISERROR(VLOOKUP($A$1286, 文字檔!E:F, 2, 0)),0,VLOOKUP($A$1286, 文字檔!E:F, 2, 0))</f>
        <v>0</v>
      </c>
      <c r="F1286" s="5">
        <f>IF(ISERROR(VLOOKUP($A$1286, 文字檔!G:H, 2, 0)),0,VLOOKUP($A$1286, 文字檔!G:H, 2, 0))</f>
        <v>-20800</v>
      </c>
      <c r="G1286" s="5">
        <f>IF(ISERROR(VLOOKUP($A$1286, 文字檔!I:J, 2, 0)),0,VLOOKUP($A$1286, 文字檔!I:J, 2, 0))</f>
        <v>0</v>
      </c>
      <c r="H1286" s="5">
        <f>IF(ISERROR(VLOOKUP($A$1286, 文字檔!K:L, 2, 0)),0,VLOOKUP($A$1286, 文字檔!K:L, 2, 0))</f>
        <v>54.55</v>
      </c>
      <c r="I1286" s="5">
        <f>IF(ISERROR(VLOOKUP($A$1286, 文字檔!M:N, 2, 0)),0,VLOOKUP($A$1286, 文字檔!M:N, 2, 0))</f>
        <v>-32600</v>
      </c>
      <c r="J1286" s="5">
        <f>IF(ISERROR(VLOOKUP($A$1286, 文字檔!O:P, 2, 0)),0,VLOOKUP($A$1286, 文字檔!O:P, 2, 0))</f>
        <v>-9344.4599999999991</v>
      </c>
      <c r="K1286">
        <f>IF(ISERROR(VLOOKUP($A$1286, 文字檔!Q:R, 2, 0)),0,VLOOKUP($A$1286, 文字檔!Q:R, 2, 0))</f>
        <v>0</v>
      </c>
      <c r="L1286">
        <f>IF(ISERROR(VLOOKUP($A$1286, 文字檔!S:T, 2, 0)),0,VLOOKUP($A$1286, 文字檔!S:T, 2, 0))</f>
        <v>0</v>
      </c>
      <c r="M1286">
        <f>IF(ISERROR(VLOOKUP($A$1286, 文字檔!U:V, 2, 0)),0,VLOOKUP($A$1286, 文字檔!U:V, 2, 0))</f>
        <v>-42200</v>
      </c>
      <c r="N1286">
        <f>IF(ISERROR(VLOOKUP($A$1286, 文字檔!W:X, 2, 0)),0,VLOOKUP($A$1286, 文字檔!W:X, 2, 0))</f>
        <v>-11900</v>
      </c>
      <c r="O1286">
        <f>IF(ISERROR(VLOOKUP($A$1286, 文字檔!Y:Z, 2, 0)),0,VLOOKUP($A$1286, 文字檔!Y:Z, 2, 0))</f>
        <v>-33300</v>
      </c>
      <c r="P1286">
        <f>IF(ISERROR(VLOOKUP($A$1286, 文字檔!AA:AB, 2, 0)),0,VLOOKUP($A$1286, 文字檔!AA:AB, 2, 0))</f>
        <v>0</v>
      </c>
    </row>
    <row r="1287" spans="1:16" ht="16.2">
      <c r="A1287" s="7">
        <v>45023</v>
      </c>
      <c r="B1287" s="5">
        <f>SUMPRODUCT($C$2:$P$2,$C$1287:$P$1287)</f>
        <v>6000.49</v>
      </c>
      <c r="C1287" s="5">
        <f>IF(ISERROR(VLOOKUP($A$1287, 文字檔!A:B, 2, 0)),0,VLOOKUP($A$1287, 文字檔!A:B, 2, 0))</f>
        <v>-1149.53</v>
      </c>
      <c r="D1287" s="5">
        <f>IF(ISERROR(VLOOKUP($A$1287, 文字檔!C:D, 2, 0)),0,VLOOKUP($A$1287, 文字檔!C:D, 2, 0))</f>
        <v>0</v>
      </c>
      <c r="E1287" s="5">
        <f>IF(ISERROR(VLOOKUP($A$1287, 文字檔!E:F, 2, 0)),0,VLOOKUP($A$1287, 文字檔!E:F, 2, 0))</f>
        <v>0</v>
      </c>
      <c r="F1287" s="5">
        <f>IF(ISERROR(VLOOKUP($A$1287, 文字檔!G:H, 2, 0)),0,VLOOKUP($A$1287, 文字檔!G:H, 2, 0))</f>
        <v>11600</v>
      </c>
      <c r="G1287" s="5">
        <f>IF(ISERROR(VLOOKUP($A$1287, 文字檔!I:J, 2, 0)),0,VLOOKUP($A$1287, 文字檔!I:J, 2, 0))</f>
        <v>-6400</v>
      </c>
      <c r="H1287" s="5">
        <f>IF(ISERROR(VLOOKUP($A$1287, 文字檔!K:L, 2, 0)),0,VLOOKUP($A$1287, 文字檔!K:L, 2, 0))</f>
        <v>-4549.9799999999996</v>
      </c>
      <c r="I1287" s="5">
        <f>IF(ISERROR(VLOOKUP($A$1287, 文字檔!M:N, 2, 0)),0,VLOOKUP($A$1287, 文字檔!M:N, 2, 0))</f>
        <v>6500</v>
      </c>
      <c r="J1287" s="5">
        <f>IF(ISERROR(VLOOKUP($A$1287, 文字檔!O:P, 2, 0)),0,VLOOKUP($A$1287, 文字檔!O:P, 2, 0))</f>
        <v>0</v>
      </c>
      <c r="K1287">
        <f>IF(ISERROR(VLOOKUP($A$1287, 文字檔!Q:R, 2, 0)),0,VLOOKUP($A$1287, 文字檔!Q:R, 2, 0))</f>
        <v>0</v>
      </c>
      <c r="L1287">
        <f>IF(ISERROR(VLOOKUP($A$1287, 文字檔!S:T, 2, 0)),0,VLOOKUP($A$1287, 文字檔!S:T, 2, 0))</f>
        <v>0</v>
      </c>
      <c r="M1287">
        <f>IF(ISERROR(VLOOKUP($A$1287, 文字檔!U:V, 2, 0)),0,VLOOKUP($A$1287, 文字檔!U:V, 2, 0))</f>
        <v>-11600</v>
      </c>
      <c r="N1287">
        <f>IF(ISERROR(VLOOKUP($A$1287, 文字檔!W:X, 2, 0)),0,VLOOKUP($A$1287, 文字檔!W:X, 2, 0))</f>
        <v>0</v>
      </c>
      <c r="O1287">
        <f>IF(ISERROR(VLOOKUP($A$1287, 文字檔!Y:Z, 2, 0)),0,VLOOKUP($A$1287, 文字檔!Y:Z, 2, 0))</f>
        <v>11600</v>
      </c>
      <c r="P1287">
        <f>IF(ISERROR(VLOOKUP($A$1287, 文字檔!AA:AB, 2, 0)),0,VLOOKUP($A$1287, 文字檔!AA:AB, 2, 0))</f>
        <v>0</v>
      </c>
    </row>
    <row r="1288" spans="1:16" ht="16.2">
      <c r="A1288" s="7">
        <v>45024</v>
      </c>
      <c r="B1288" s="5">
        <f>SUMPRODUCT($C$2:$P$2,$C$1288:$P$1288)</f>
        <v>0</v>
      </c>
      <c r="C1288" s="5">
        <f>IF(ISERROR(VLOOKUP($A$1288, 文字檔!A:B, 2, 0)),0,VLOOKUP($A$1288, 文字檔!A:B, 2, 0))</f>
        <v>0</v>
      </c>
      <c r="D1288" s="5">
        <f>IF(ISERROR(VLOOKUP($A$1288, 文字檔!C:D, 2, 0)),0,VLOOKUP($A$1288, 文字檔!C:D, 2, 0))</f>
        <v>0</v>
      </c>
      <c r="E1288" s="5">
        <f>IF(ISERROR(VLOOKUP($A$1288, 文字檔!E:F, 2, 0)),0,VLOOKUP($A$1288, 文字檔!E:F, 2, 0))</f>
        <v>0</v>
      </c>
      <c r="F1288" s="5">
        <f>IF(ISERROR(VLOOKUP($A$1288, 文字檔!G:H, 2, 0)),0,VLOOKUP($A$1288, 文字檔!G:H, 2, 0))</f>
        <v>0</v>
      </c>
      <c r="G1288" s="5">
        <f>IF(ISERROR(VLOOKUP($A$1288, 文字檔!I:J, 2, 0)),0,VLOOKUP($A$1288, 文字檔!I:J, 2, 0))</f>
        <v>0</v>
      </c>
      <c r="H1288" s="5">
        <f>IF(ISERROR(VLOOKUP($A$1288, 文字檔!K:L, 2, 0)),0,VLOOKUP($A$1288, 文字檔!K:L, 2, 0))</f>
        <v>0</v>
      </c>
      <c r="I1288" s="5">
        <f>IF(ISERROR(VLOOKUP($A$1288, 文字檔!M:N, 2, 0)),0,VLOOKUP($A$1288, 文字檔!M:N, 2, 0))</f>
        <v>0</v>
      </c>
      <c r="J1288" s="5">
        <f>IF(ISERROR(VLOOKUP($A$1288, 文字檔!O:P, 2, 0)),0,VLOOKUP($A$1288, 文字檔!O:P, 2, 0))</f>
        <v>0</v>
      </c>
      <c r="K1288">
        <f>IF(ISERROR(VLOOKUP($A$1288, 文字檔!Q:R, 2, 0)),0,VLOOKUP($A$1288, 文字檔!Q:R, 2, 0))</f>
        <v>0</v>
      </c>
      <c r="L1288">
        <f>IF(ISERROR(VLOOKUP($A$1288, 文字檔!S:T, 2, 0)),0,VLOOKUP($A$1288, 文字檔!S:T, 2, 0))</f>
        <v>0</v>
      </c>
      <c r="M1288">
        <f>IF(ISERROR(VLOOKUP($A$1288, 文字檔!U:V, 2, 0)),0,VLOOKUP($A$1288, 文字檔!U:V, 2, 0))</f>
        <v>0</v>
      </c>
      <c r="N1288">
        <f>IF(ISERROR(VLOOKUP($A$1288, 文字檔!W:X, 2, 0)),0,VLOOKUP($A$1288, 文字檔!W:X, 2, 0))</f>
        <v>0</v>
      </c>
      <c r="O1288">
        <f>IF(ISERROR(VLOOKUP($A$1288, 文字檔!Y:Z, 2, 0)),0,VLOOKUP($A$1288, 文字檔!Y:Z, 2, 0))</f>
        <v>0</v>
      </c>
      <c r="P1288">
        <f>IF(ISERROR(VLOOKUP($A$1288, 文字檔!AA:AB, 2, 0)),0,VLOOKUP($A$1288, 文字檔!AA:AB, 2, 0))</f>
        <v>0</v>
      </c>
    </row>
    <row r="1289" spans="1:16" ht="16.2">
      <c r="A1289" s="7">
        <v>45025</v>
      </c>
      <c r="B1289" s="5">
        <f>SUMPRODUCT($C$2:$P$2,$C$1289:$P$1289)</f>
        <v>0</v>
      </c>
      <c r="C1289" s="5">
        <f>IF(ISERROR(VLOOKUP($A$1289, 文字檔!A:B, 2, 0)),0,VLOOKUP($A$1289, 文字檔!A:B, 2, 0))</f>
        <v>0</v>
      </c>
      <c r="D1289" s="5">
        <f>IF(ISERROR(VLOOKUP($A$1289, 文字檔!C:D, 2, 0)),0,VLOOKUP($A$1289, 文字檔!C:D, 2, 0))</f>
        <v>0</v>
      </c>
      <c r="E1289" s="5">
        <f>IF(ISERROR(VLOOKUP($A$1289, 文字檔!E:F, 2, 0)),0,VLOOKUP($A$1289, 文字檔!E:F, 2, 0))</f>
        <v>0</v>
      </c>
      <c r="F1289" s="5">
        <f>IF(ISERROR(VLOOKUP($A$1289, 文字檔!G:H, 2, 0)),0,VLOOKUP($A$1289, 文字檔!G:H, 2, 0))</f>
        <v>0</v>
      </c>
      <c r="G1289" s="5">
        <f>IF(ISERROR(VLOOKUP($A$1289, 文字檔!I:J, 2, 0)),0,VLOOKUP($A$1289, 文字檔!I:J, 2, 0))</f>
        <v>0</v>
      </c>
      <c r="H1289" s="5">
        <f>IF(ISERROR(VLOOKUP($A$1289, 文字檔!K:L, 2, 0)),0,VLOOKUP($A$1289, 文字檔!K:L, 2, 0))</f>
        <v>0</v>
      </c>
      <c r="I1289" s="5">
        <f>IF(ISERROR(VLOOKUP($A$1289, 文字檔!M:N, 2, 0)),0,VLOOKUP($A$1289, 文字檔!M:N, 2, 0))</f>
        <v>0</v>
      </c>
      <c r="J1289" s="5">
        <f>IF(ISERROR(VLOOKUP($A$1289, 文字檔!O:P, 2, 0)),0,VLOOKUP($A$1289, 文字檔!O:P, 2, 0))</f>
        <v>0</v>
      </c>
      <c r="K1289">
        <f>IF(ISERROR(VLOOKUP($A$1289, 文字檔!Q:R, 2, 0)),0,VLOOKUP($A$1289, 文字檔!Q:R, 2, 0))</f>
        <v>0</v>
      </c>
      <c r="L1289">
        <f>IF(ISERROR(VLOOKUP($A$1289, 文字檔!S:T, 2, 0)),0,VLOOKUP($A$1289, 文字檔!S:T, 2, 0))</f>
        <v>0</v>
      </c>
      <c r="M1289">
        <f>IF(ISERROR(VLOOKUP($A$1289, 文字檔!U:V, 2, 0)),0,VLOOKUP($A$1289, 文字檔!U:V, 2, 0))</f>
        <v>0</v>
      </c>
      <c r="N1289">
        <f>IF(ISERROR(VLOOKUP($A$1289, 文字檔!W:X, 2, 0)),0,VLOOKUP($A$1289, 文字檔!W:X, 2, 0))</f>
        <v>0</v>
      </c>
      <c r="O1289">
        <f>IF(ISERROR(VLOOKUP($A$1289, 文字檔!Y:Z, 2, 0)),0,VLOOKUP($A$1289, 文字檔!Y:Z, 2, 0))</f>
        <v>0</v>
      </c>
      <c r="P1289">
        <f>IF(ISERROR(VLOOKUP($A$1289, 文字檔!AA:AB, 2, 0)),0,VLOOKUP($A$1289, 文字檔!AA:AB, 2, 0))</f>
        <v>0</v>
      </c>
    </row>
    <row r="1290" spans="1:16" ht="16.2">
      <c r="A1290" s="7">
        <v>45026</v>
      </c>
      <c r="B1290" s="5">
        <f>SUMPRODUCT($C$2:$P$2,$C$1290:$P$1290)</f>
        <v>-54360.460000000006</v>
      </c>
      <c r="C1290" s="5">
        <f>IF(ISERROR(VLOOKUP($A$1290, 文字檔!A:B, 2, 0)),0,VLOOKUP($A$1290, 文字檔!A:B, 2, 0))</f>
        <v>-15904.58</v>
      </c>
      <c r="D1290" s="5">
        <f>IF(ISERROR(VLOOKUP($A$1290, 文字檔!C:D, 2, 0)),0,VLOOKUP($A$1290, 文字檔!C:D, 2, 0))</f>
        <v>0</v>
      </c>
      <c r="E1290" s="5">
        <f>IF(ISERROR(VLOOKUP($A$1290, 文字檔!E:F, 2, 0)),0,VLOOKUP($A$1290, 文字檔!E:F, 2, 0))</f>
        <v>0</v>
      </c>
      <c r="F1290" s="5">
        <f>IF(ISERROR(VLOOKUP($A$1290, 文字檔!G:H, 2, 0)),0,VLOOKUP($A$1290, 文字檔!G:H, 2, 0))</f>
        <v>6200</v>
      </c>
      <c r="G1290" s="5">
        <f>IF(ISERROR(VLOOKUP($A$1290, 文字檔!I:J, 2, 0)),0,VLOOKUP($A$1290, 文字檔!I:J, 2, 0))</f>
        <v>0</v>
      </c>
      <c r="H1290" s="5">
        <f>IF(ISERROR(VLOOKUP($A$1290, 文字檔!K:L, 2, 0)),0,VLOOKUP($A$1290, 文字檔!K:L, 2, 0))</f>
        <v>-11351.84</v>
      </c>
      <c r="I1290" s="5">
        <f>IF(ISERROR(VLOOKUP($A$1290, 文字檔!M:N, 2, 0)),0,VLOOKUP($A$1290, 文字檔!M:N, 2, 0))</f>
        <v>0</v>
      </c>
      <c r="J1290" s="5">
        <f>IF(ISERROR(VLOOKUP($A$1290, 文字檔!O:P, 2, 0)),0,VLOOKUP($A$1290, 文字檔!O:P, 2, 0))</f>
        <v>-16952.38</v>
      </c>
      <c r="K1290">
        <f>IF(ISERROR(VLOOKUP($A$1290, 文字檔!Q:R, 2, 0)),0,VLOOKUP($A$1290, 文字檔!Q:R, 2, 0))</f>
        <v>0</v>
      </c>
      <c r="L1290">
        <f>IF(ISERROR(VLOOKUP($A$1290, 文字檔!S:T, 2, 0)),0,VLOOKUP($A$1290, 文字檔!S:T, 2, 0))</f>
        <v>1048.3399999999999</v>
      </c>
      <c r="M1290">
        <f>IF(ISERROR(VLOOKUP($A$1290, 文字檔!U:V, 2, 0)),0,VLOOKUP($A$1290, 文字檔!U:V, 2, 0))</f>
        <v>-23600</v>
      </c>
      <c r="N1290">
        <f>IF(ISERROR(VLOOKUP($A$1290, 文字檔!W:X, 2, 0)),0,VLOOKUP($A$1290, 文字檔!W:X, 2, 0))</f>
        <v>0</v>
      </c>
      <c r="O1290">
        <f>IF(ISERROR(VLOOKUP($A$1290, 文字檔!Y:Z, 2, 0)),0,VLOOKUP($A$1290, 文字檔!Y:Z, 2, 0))</f>
        <v>6200</v>
      </c>
      <c r="P1290">
        <f>IF(ISERROR(VLOOKUP($A$1290, 文字檔!AA:AB, 2, 0)),0,VLOOKUP($A$1290, 文字檔!AA:AB, 2, 0))</f>
        <v>0</v>
      </c>
    </row>
    <row r="1291" spans="1:16" ht="16.2">
      <c r="A1291" s="7">
        <v>45027</v>
      </c>
      <c r="B1291" s="5">
        <f>SUMPRODUCT($C$2:$P$2,$C$1291:$P$1291)</f>
        <v>-66410.58</v>
      </c>
      <c r="C1291" s="5">
        <f>IF(ISERROR(VLOOKUP($A$1291, 文字檔!A:B, 2, 0)),0,VLOOKUP($A$1291, 文字檔!A:B, 2, 0))</f>
        <v>-6356.85</v>
      </c>
      <c r="D1291" s="5">
        <f>IF(ISERROR(VLOOKUP($A$1291, 文字檔!C:D, 2, 0)),0,VLOOKUP($A$1291, 文字檔!C:D, 2, 0))</f>
        <v>-4100</v>
      </c>
      <c r="E1291" s="5">
        <f>IF(ISERROR(VLOOKUP($A$1291, 文字檔!E:F, 2, 0)),0,VLOOKUP($A$1291, 文字檔!E:F, 2, 0))</f>
        <v>0</v>
      </c>
      <c r="F1291" s="5">
        <f>IF(ISERROR(VLOOKUP($A$1291, 文字檔!G:H, 2, 0)),0,VLOOKUP($A$1291, 文字檔!G:H, 2, 0))</f>
        <v>14400</v>
      </c>
      <c r="G1291" s="5">
        <f>IF(ISERROR(VLOOKUP($A$1291, 文字檔!I:J, 2, 0)),0,VLOOKUP($A$1291, 文字檔!I:J, 2, 0))</f>
        <v>0</v>
      </c>
      <c r="H1291" s="5">
        <f>IF(ISERROR(VLOOKUP($A$1291, 文字檔!K:L, 2, 0)),0,VLOOKUP($A$1291, 文字檔!K:L, 2, 0))</f>
        <v>0</v>
      </c>
      <c r="I1291" s="5">
        <f>IF(ISERROR(VLOOKUP($A$1291, 文字檔!M:N, 2, 0)),0,VLOOKUP($A$1291, 文字檔!M:N, 2, 0))</f>
        <v>-12600</v>
      </c>
      <c r="J1291" s="5">
        <f>IF(ISERROR(VLOOKUP($A$1291, 文字檔!O:P, 2, 0)),0,VLOOKUP($A$1291, 文字檔!O:P, 2, 0))</f>
        <v>9246.27</v>
      </c>
      <c r="K1291">
        <f>IF(ISERROR(VLOOKUP($A$1291, 文字檔!Q:R, 2, 0)),0,VLOOKUP($A$1291, 文字檔!Q:R, 2, 0))</f>
        <v>0</v>
      </c>
      <c r="L1291">
        <f>IF(ISERROR(VLOOKUP($A$1291, 文字檔!S:T, 2, 0)),0,VLOOKUP($A$1291, 文字檔!S:T, 2, 0))</f>
        <v>0</v>
      </c>
      <c r="M1291">
        <f>IF(ISERROR(VLOOKUP($A$1291, 文字檔!U:V, 2, 0)),0,VLOOKUP($A$1291, 文字檔!U:V, 2, 0))</f>
        <v>-47600</v>
      </c>
      <c r="N1291">
        <f>IF(ISERROR(VLOOKUP($A$1291, 文字檔!W:X, 2, 0)),0,VLOOKUP($A$1291, 文字檔!W:X, 2, 0))</f>
        <v>0</v>
      </c>
      <c r="O1291">
        <f>IF(ISERROR(VLOOKUP($A$1291, 文字檔!Y:Z, 2, 0)),0,VLOOKUP($A$1291, 文字檔!Y:Z, 2, 0))</f>
        <v>-19400</v>
      </c>
      <c r="P1291">
        <f>IF(ISERROR(VLOOKUP($A$1291, 文字檔!AA:AB, 2, 0)),0,VLOOKUP($A$1291, 文字檔!AA:AB, 2, 0))</f>
        <v>0</v>
      </c>
    </row>
    <row r="1292" spans="1:16" ht="16.2">
      <c r="A1292" s="7">
        <v>45028</v>
      </c>
      <c r="B1292" s="5">
        <f>SUMPRODUCT($C$2:$P$2,$C$1292:$P$1292)</f>
        <v>-12854.81</v>
      </c>
      <c r="C1292" s="5">
        <f>IF(ISERROR(VLOOKUP($A$1292, 文字檔!A:B, 2, 0)),0,VLOOKUP($A$1292, 文字檔!A:B, 2, 0))</f>
        <v>0</v>
      </c>
      <c r="D1292" s="5">
        <f>IF(ISERROR(VLOOKUP($A$1292, 文字檔!C:D, 2, 0)),0,VLOOKUP($A$1292, 文字檔!C:D, 2, 0))</f>
        <v>1000</v>
      </c>
      <c r="E1292" s="5">
        <f>IF(ISERROR(VLOOKUP($A$1292, 文字檔!E:F, 2, 0)),0,VLOOKUP($A$1292, 文字檔!E:F, 2, 0))</f>
        <v>0</v>
      </c>
      <c r="F1292" s="5">
        <f>IF(ISERROR(VLOOKUP($A$1292, 文字檔!G:H, 2, 0)),0,VLOOKUP($A$1292, 文字檔!G:H, 2, 0))</f>
        <v>1000</v>
      </c>
      <c r="G1292" s="5">
        <f>IF(ISERROR(VLOOKUP($A$1292, 文字檔!I:J, 2, 0)),0,VLOOKUP($A$1292, 文字檔!I:J, 2, 0))</f>
        <v>-4400</v>
      </c>
      <c r="H1292" s="5">
        <f>IF(ISERROR(VLOOKUP($A$1292, 文字檔!K:L, 2, 0)),0,VLOOKUP($A$1292, 文字檔!K:L, 2, 0))</f>
        <v>4045.19</v>
      </c>
      <c r="I1292" s="5">
        <f>IF(ISERROR(VLOOKUP($A$1292, 文字檔!M:N, 2, 0)),0,VLOOKUP($A$1292, 文字檔!M:N, 2, 0))</f>
        <v>-15800</v>
      </c>
      <c r="J1292" s="5">
        <f>IF(ISERROR(VLOOKUP($A$1292, 文字檔!O:P, 2, 0)),0,VLOOKUP($A$1292, 文字檔!O:P, 2, 0))</f>
        <v>0</v>
      </c>
      <c r="K1292">
        <f>IF(ISERROR(VLOOKUP($A$1292, 文字檔!Q:R, 2, 0)),0,VLOOKUP($A$1292, 文字檔!Q:R, 2, 0))</f>
        <v>0</v>
      </c>
      <c r="L1292">
        <f>IF(ISERROR(VLOOKUP($A$1292, 文字檔!S:T, 2, 0)),0,VLOOKUP($A$1292, 文字檔!S:T, 2, 0))</f>
        <v>0</v>
      </c>
      <c r="M1292">
        <f>IF(ISERROR(VLOOKUP($A$1292, 文字檔!U:V, 2, 0)),0,VLOOKUP($A$1292, 文字檔!U:V, 2, 0))</f>
        <v>1000</v>
      </c>
      <c r="N1292">
        <f>IF(ISERROR(VLOOKUP($A$1292, 文字檔!W:X, 2, 0)),0,VLOOKUP($A$1292, 文字檔!W:X, 2, 0))</f>
        <v>-700</v>
      </c>
      <c r="O1292">
        <f>IF(ISERROR(VLOOKUP($A$1292, 文字檔!Y:Z, 2, 0)),0,VLOOKUP($A$1292, 文字檔!Y:Z, 2, 0))</f>
        <v>1000</v>
      </c>
      <c r="P1292">
        <f>IF(ISERROR(VLOOKUP($A$1292, 文字檔!AA:AB, 2, 0)),0,VLOOKUP($A$1292, 文字檔!AA:AB, 2, 0))</f>
        <v>0</v>
      </c>
    </row>
    <row r="1293" spans="1:16" ht="16.2">
      <c r="A1293" s="7">
        <v>45029</v>
      </c>
      <c r="B1293" s="5">
        <f>SUMPRODUCT($C$2:$P$2,$C$1293:$P$1293)</f>
        <v>-133129.04</v>
      </c>
      <c r="C1293" s="5">
        <f>IF(ISERROR(VLOOKUP($A$1293, 文字檔!A:B, 2, 0)),0,VLOOKUP($A$1293, 文字檔!A:B, 2, 0))</f>
        <v>-1100.44</v>
      </c>
      <c r="D1293" s="5">
        <f>IF(ISERROR(VLOOKUP($A$1293, 文字檔!C:D, 2, 0)),0,VLOOKUP($A$1293, 文字檔!C:D, 2, 0))</f>
        <v>-16900</v>
      </c>
      <c r="E1293" s="5">
        <f>IF(ISERROR(VLOOKUP($A$1293, 文字檔!E:F, 2, 0)),0,VLOOKUP($A$1293, 文字檔!E:F, 2, 0))</f>
        <v>0</v>
      </c>
      <c r="F1293" s="5">
        <f>IF(ISERROR(VLOOKUP($A$1293, 文字檔!G:H, 2, 0)),0,VLOOKUP($A$1293, 文字檔!G:H, 2, 0))</f>
        <v>-22000</v>
      </c>
      <c r="G1293" s="5">
        <f>IF(ISERROR(VLOOKUP($A$1293, 文字檔!I:J, 2, 0)),0,VLOOKUP($A$1293, 文字檔!I:J, 2, 0))</f>
        <v>0</v>
      </c>
      <c r="H1293" s="5">
        <f>IF(ISERROR(VLOOKUP($A$1293, 文字檔!K:L, 2, 0)),0,VLOOKUP($A$1293, 文字檔!K:L, 2, 0))</f>
        <v>-18228.599999999999</v>
      </c>
      <c r="I1293" s="5">
        <f>IF(ISERROR(VLOOKUP($A$1293, 文字檔!M:N, 2, 0)),0,VLOOKUP($A$1293, 文字檔!M:N, 2, 0))</f>
        <v>-15800</v>
      </c>
      <c r="J1293" s="5">
        <f>IF(ISERROR(VLOOKUP($A$1293, 文字檔!O:P, 2, 0)),0,VLOOKUP($A$1293, 文字檔!O:P, 2, 0))</f>
        <v>0</v>
      </c>
      <c r="K1293">
        <f>IF(ISERROR(VLOOKUP($A$1293, 文字檔!Q:R, 2, 0)),0,VLOOKUP($A$1293, 文字檔!Q:R, 2, 0))</f>
        <v>0</v>
      </c>
      <c r="L1293">
        <f>IF(ISERROR(VLOOKUP($A$1293, 文字檔!S:T, 2, 0)),0,VLOOKUP($A$1293, 文字檔!S:T, 2, 0))</f>
        <v>0</v>
      </c>
      <c r="M1293">
        <f>IF(ISERROR(VLOOKUP($A$1293, 文字檔!U:V, 2, 0)),0,VLOOKUP($A$1293, 文字檔!U:V, 2, 0))</f>
        <v>-22000</v>
      </c>
      <c r="N1293">
        <f>IF(ISERROR(VLOOKUP($A$1293, 文字檔!W:X, 2, 0)),0,VLOOKUP($A$1293, 文字檔!W:X, 2, 0))</f>
        <v>-27500</v>
      </c>
      <c r="O1293">
        <f>IF(ISERROR(VLOOKUP($A$1293, 文字檔!Y:Z, 2, 0)),0,VLOOKUP($A$1293, 文字檔!Y:Z, 2, 0))</f>
        <v>-9600</v>
      </c>
      <c r="P1293">
        <f>IF(ISERROR(VLOOKUP($A$1293, 文字檔!AA:AB, 2, 0)),0,VLOOKUP($A$1293, 文字檔!AA:AB, 2, 0))</f>
        <v>0</v>
      </c>
    </row>
    <row r="1294" spans="1:16" ht="16.2">
      <c r="A1294" s="7">
        <v>45030</v>
      </c>
      <c r="B1294" s="5">
        <f>SUMPRODUCT($C$2:$P$2,$C$1294:$P$1294)</f>
        <v>58861.03</v>
      </c>
      <c r="C1294" s="5">
        <f>IF(ISERROR(VLOOKUP($A$1294, 文字檔!A:B, 2, 0)),0,VLOOKUP($A$1294, 文字檔!A:B, 2, 0))</f>
        <v>8091.1</v>
      </c>
      <c r="D1294" s="5">
        <f>IF(ISERROR(VLOOKUP($A$1294, 文字檔!C:D, 2, 0)),0,VLOOKUP($A$1294, 文字檔!C:D, 2, 0))</f>
        <v>-9500</v>
      </c>
      <c r="E1294" s="5">
        <f>IF(ISERROR(VLOOKUP($A$1294, 文字檔!E:F, 2, 0)),0,VLOOKUP($A$1294, 文字檔!E:F, 2, 0))</f>
        <v>0</v>
      </c>
      <c r="F1294" s="5">
        <f>IF(ISERROR(VLOOKUP($A$1294, 文字檔!G:H, 2, 0)),0,VLOOKUP($A$1294, 文字檔!G:H, 2, 0))</f>
        <v>26200</v>
      </c>
      <c r="G1294" s="5">
        <f>IF(ISERROR(VLOOKUP($A$1294, 文字檔!I:J, 2, 0)),0,VLOOKUP($A$1294, 文字檔!I:J, 2, 0))</f>
        <v>-700</v>
      </c>
      <c r="H1294" s="5">
        <f>IF(ISERROR(VLOOKUP($A$1294, 文字檔!K:L, 2, 0)),0,VLOOKUP($A$1294, 文字檔!K:L, 2, 0))</f>
        <v>5969.93</v>
      </c>
      <c r="I1294" s="5">
        <f>IF(ISERROR(VLOOKUP($A$1294, 文字檔!M:N, 2, 0)),0,VLOOKUP($A$1294, 文字檔!M:N, 2, 0))</f>
        <v>0</v>
      </c>
      <c r="J1294" s="5">
        <f>IF(ISERROR(VLOOKUP($A$1294, 文字檔!O:P, 2, 0)),0,VLOOKUP($A$1294, 文字檔!O:P, 2, 0))</f>
        <v>0</v>
      </c>
      <c r="K1294">
        <f>IF(ISERROR(VLOOKUP($A$1294, 文字檔!Q:R, 2, 0)),0,VLOOKUP($A$1294, 文字檔!Q:R, 2, 0))</f>
        <v>0</v>
      </c>
      <c r="L1294">
        <f>IF(ISERROR(VLOOKUP($A$1294, 文字檔!S:T, 2, 0)),0,VLOOKUP($A$1294, 文字檔!S:T, 2, 0))</f>
        <v>0</v>
      </c>
      <c r="M1294">
        <f>IF(ISERROR(VLOOKUP($A$1294, 文字檔!U:V, 2, 0)),0,VLOOKUP($A$1294, 文字檔!U:V, 2, 0))</f>
        <v>26200</v>
      </c>
      <c r="N1294">
        <f>IF(ISERROR(VLOOKUP($A$1294, 文字檔!W:X, 2, 0)),0,VLOOKUP($A$1294, 文字檔!W:X, 2, 0))</f>
        <v>5500</v>
      </c>
      <c r="O1294">
        <f>IF(ISERROR(VLOOKUP($A$1294, 文字檔!Y:Z, 2, 0)),0,VLOOKUP($A$1294, 文字檔!Y:Z, 2, 0))</f>
        <v>-4000</v>
      </c>
      <c r="P1294">
        <f>IF(ISERROR(VLOOKUP($A$1294, 文字檔!AA:AB, 2, 0)),0,VLOOKUP($A$1294, 文字檔!AA:AB, 2, 0))</f>
        <v>1100</v>
      </c>
    </row>
    <row r="1295" spans="1:16" ht="16.2">
      <c r="A1295" s="7">
        <v>45031</v>
      </c>
      <c r="B1295" s="5">
        <f>SUMPRODUCT($C$2:$P$2,$C$1295:$P$1295)</f>
        <v>0</v>
      </c>
      <c r="C1295" s="5">
        <f>IF(ISERROR(VLOOKUP($A$1295, 文字檔!A:B, 2, 0)),0,VLOOKUP($A$1295, 文字檔!A:B, 2, 0))</f>
        <v>0</v>
      </c>
      <c r="D1295" s="5">
        <f>IF(ISERROR(VLOOKUP($A$1295, 文字檔!C:D, 2, 0)),0,VLOOKUP($A$1295, 文字檔!C:D, 2, 0))</f>
        <v>0</v>
      </c>
      <c r="E1295" s="5">
        <f>IF(ISERROR(VLOOKUP($A$1295, 文字檔!E:F, 2, 0)),0,VLOOKUP($A$1295, 文字檔!E:F, 2, 0))</f>
        <v>0</v>
      </c>
      <c r="F1295" s="5">
        <f>IF(ISERROR(VLOOKUP($A$1295, 文字檔!G:H, 2, 0)),0,VLOOKUP($A$1295, 文字檔!G:H, 2, 0))</f>
        <v>0</v>
      </c>
      <c r="G1295" s="5">
        <f>IF(ISERROR(VLOOKUP($A$1295, 文字檔!I:J, 2, 0)),0,VLOOKUP($A$1295, 文字檔!I:J, 2, 0))</f>
        <v>0</v>
      </c>
      <c r="H1295" s="5">
        <f>IF(ISERROR(VLOOKUP($A$1295, 文字檔!K:L, 2, 0)),0,VLOOKUP($A$1295, 文字檔!K:L, 2, 0))</f>
        <v>0</v>
      </c>
      <c r="I1295" s="5">
        <f>IF(ISERROR(VLOOKUP($A$1295, 文字檔!M:N, 2, 0)),0,VLOOKUP($A$1295, 文字檔!M:N, 2, 0))</f>
        <v>0</v>
      </c>
      <c r="J1295" s="5">
        <f>IF(ISERROR(VLOOKUP($A$1295, 文字檔!O:P, 2, 0)),0,VLOOKUP($A$1295, 文字檔!O:P, 2, 0))</f>
        <v>0</v>
      </c>
      <c r="K1295">
        <f>IF(ISERROR(VLOOKUP($A$1295, 文字檔!Q:R, 2, 0)),0,VLOOKUP($A$1295, 文字檔!Q:R, 2, 0))</f>
        <v>0</v>
      </c>
      <c r="L1295">
        <f>IF(ISERROR(VLOOKUP($A$1295, 文字檔!S:T, 2, 0)),0,VLOOKUP($A$1295, 文字檔!S:T, 2, 0))</f>
        <v>0</v>
      </c>
      <c r="M1295">
        <f>IF(ISERROR(VLOOKUP($A$1295, 文字檔!U:V, 2, 0)),0,VLOOKUP($A$1295, 文字檔!U:V, 2, 0))</f>
        <v>0</v>
      </c>
      <c r="N1295">
        <f>IF(ISERROR(VLOOKUP($A$1295, 文字檔!W:X, 2, 0)),0,VLOOKUP($A$1295, 文字檔!W:X, 2, 0))</f>
        <v>0</v>
      </c>
      <c r="O1295">
        <f>IF(ISERROR(VLOOKUP($A$1295, 文字檔!Y:Z, 2, 0)),0,VLOOKUP($A$1295, 文字檔!Y:Z, 2, 0))</f>
        <v>0</v>
      </c>
      <c r="P1295">
        <f>IF(ISERROR(VLOOKUP($A$1295, 文字檔!AA:AB, 2, 0)),0,VLOOKUP($A$1295, 文字檔!AA:AB, 2, 0))</f>
        <v>0</v>
      </c>
    </row>
    <row r="1296" spans="1:16" ht="16.2">
      <c r="A1296" s="7">
        <v>45032</v>
      </c>
      <c r="B1296" s="5">
        <f>SUMPRODUCT($C$2:$P$2,$C$1296:$P$1296)</f>
        <v>0</v>
      </c>
      <c r="C1296" s="5">
        <f>IF(ISERROR(VLOOKUP($A$1296, 文字檔!A:B, 2, 0)),0,VLOOKUP($A$1296, 文字檔!A:B, 2, 0))</f>
        <v>0</v>
      </c>
      <c r="D1296" s="5">
        <f>IF(ISERROR(VLOOKUP($A$1296, 文字檔!C:D, 2, 0)),0,VLOOKUP($A$1296, 文字檔!C:D, 2, 0))</f>
        <v>0</v>
      </c>
      <c r="E1296" s="5">
        <f>IF(ISERROR(VLOOKUP($A$1296, 文字檔!E:F, 2, 0)),0,VLOOKUP($A$1296, 文字檔!E:F, 2, 0))</f>
        <v>0</v>
      </c>
      <c r="F1296" s="5">
        <f>IF(ISERROR(VLOOKUP($A$1296, 文字檔!G:H, 2, 0)),0,VLOOKUP($A$1296, 文字檔!G:H, 2, 0))</f>
        <v>0</v>
      </c>
      <c r="G1296" s="5">
        <f>IF(ISERROR(VLOOKUP($A$1296, 文字檔!I:J, 2, 0)),0,VLOOKUP($A$1296, 文字檔!I:J, 2, 0))</f>
        <v>0</v>
      </c>
      <c r="H1296" s="5">
        <f>IF(ISERROR(VLOOKUP($A$1296, 文字檔!K:L, 2, 0)),0,VLOOKUP($A$1296, 文字檔!K:L, 2, 0))</f>
        <v>0</v>
      </c>
      <c r="I1296" s="5">
        <f>IF(ISERROR(VLOOKUP($A$1296, 文字檔!M:N, 2, 0)),0,VLOOKUP($A$1296, 文字檔!M:N, 2, 0))</f>
        <v>0</v>
      </c>
      <c r="J1296" s="5">
        <f>IF(ISERROR(VLOOKUP($A$1296, 文字檔!O:P, 2, 0)),0,VLOOKUP($A$1296, 文字檔!O:P, 2, 0))</f>
        <v>0</v>
      </c>
      <c r="K1296">
        <f>IF(ISERROR(VLOOKUP($A$1296, 文字檔!Q:R, 2, 0)),0,VLOOKUP($A$1296, 文字檔!Q:R, 2, 0))</f>
        <v>0</v>
      </c>
      <c r="L1296">
        <f>IF(ISERROR(VLOOKUP($A$1296, 文字檔!S:T, 2, 0)),0,VLOOKUP($A$1296, 文字檔!S:T, 2, 0))</f>
        <v>0</v>
      </c>
      <c r="M1296">
        <f>IF(ISERROR(VLOOKUP($A$1296, 文字檔!U:V, 2, 0)),0,VLOOKUP($A$1296, 文字檔!U:V, 2, 0))</f>
        <v>0</v>
      </c>
      <c r="N1296">
        <f>IF(ISERROR(VLOOKUP($A$1296, 文字檔!W:X, 2, 0)),0,VLOOKUP($A$1296, 文字檔!W:X, 2, 0))</f>
        <v>0</v>
      </c>
      <c r="O1296">
        <f>IF(ISERROR(VLOOKUP($A$1296, 文字檔!Y:Z, 2, 0)),0,VLOOKUP($A$1296, 文字檔!Y:Z, 2, 0))</f>
        <v>0</v>
      </c>
      <c r="P1296">
        <f>IF(ISERROR(VLOOKUP($A$1296, 文字檔!AA:AB, 2, 0)),0,VLOOKUP($A$1296, 文字檔!AA:AB, 2, 0))</f>
        <v>0</v>
      </c>
    </row>
    <row r="1297" spans="1:16" ht="16.2">
      <c r="A1297" s="7">
        <v>45033</v>
      </c>
      <c r="B1297" s="5">
        <f>SUMPRODUCT($C$2:$P$2,$C$1297:$P$1297)</f>
        <v>-6200</v>
      </c>
      <c r="C1297" s="5">
        <f>IF(ISERROR(VLOOKUP($A$1297, 文字檔!A:B, 2, 0)),0,VLOOKUP($A$1297, 文字檔!A:B, 2, 0))</f>
        <v>0</v>
      </c>
      <c r="D1297" s="5">
        <f>IF(ISERROR(VLOOKUP($A$1297, 文字檔!C:D, 2, 0)),0,VLOOKUP($A$1297, 文字檔!C:D, 2, 0))</f>
        <v>4600</v>
      </c>
      <c r="E1297" s="5">
        <f>IF(ISERROR(VLOOKUP($A$1297, 文字檔!E:F, 2, 0)),0,VLOOKUP($A$1297, 文字檔!E:F, 2, 0))</f>
        <v>0</v>
      </c>
      <c r="F1297" s="5">
        <f>IF(ISERROR(VLOOKUP($A$1297, 文字檔!G:H, 2, 0)),0,VLOOKUP($A$1297, 文字檔!G:H, 2, 0))</f>
        <v>4600</v>
      </c>
      <c r="G1297" s="5">
        <f>IF(ISERROR(VLOOKUP($A$1297, 文字檔!I:J, 2, 0)),0,VLOOKUP($A$1297, 文字檔!I:J, 2, 0))</f>
        <v>-3100</v>
      </c>
      <c r="H1297" s="5">
        <f>IF(ISERROR(VLOOKUP($A$1297, 文字檔!K:L, 2, 0)),0,VLOOKUP($A$1297, 文字檔!K:L, 2, 0))</f>
        <v>0</v>
      </c>
      <c r="I1297" s="5">
        <f>IF(ISERROR(VLOOKUP($A$1297, 文字檔!M:N, 2, 0)),0,VLOOKUP($A$1297, 文字檔!M:N, 2, 0))</f>
        <v>-800</v>
      </c>
      <c r="J1297" s="5">
        <f>IF(ISERROR(VLOOKUP($A$1297, 文字檔!O:P, 2, 0)),0,VLOOKUP($A$1297, 文字檔!O:P, 2, 0))</f>
        <v>0</v>
      </c>
      <c r="K1297">
        <f>IF(ISERROR(VLOOKUP($A$1297, 文字檔!Q:R, 2, 0)),0,VLOOKUP($A$1297, 文字檔!Q:R, 2, 0))</f>
        <v>0</v>
      </c>
      <c r="L1297">
        <f>IF(ISERROR(VLOOKUP($A$1297, 文字檔!S:T, 2, 0)),0,VLOOKUP($A$1297, 文字檔!S:T, 2, 0))</f>
        <v>0</v>
      </c>
      <c r="M1297">
        <f>IF(ISERROR(VLOOKUP($A$1297, 文字檔!U:V, 2, 0)),0,VLOOKUP($A$1297, 文字檔!U:V, 2, 0))</f>
        <v>4600</v>
      </c>
      <c r="N1297">
        <f>IF(ISERROR(VLOOKUP($A$1297, 文字檔!W:X, 2, 0)),0,VLOOKUP($A$1297, 文字檔!W:X, 2, 0))</f>
        <v>4600</v>
      </c>
      <c r="O1297">
        <f>IF(ISERROR(VLOOKUP($A$1297, 文字檔!Y:Z, 2, 0)),0,VLOOKUP($A$1297, 文字檔!Y:Z, 2, 0))</f>
        <v>-7800</v>
      </c>
      <c r="P1297">
        <f>IF(ISERROR(VLOOKUP($A$1297, 文字檔!AA:AB, 2, 0)),0,VLOOKUP($A$1297, 文字檔!AA:AB, 2, 0))</f>
        <v>-12900</v>
      </c>
    </row>
    <row r="1298" spans="1:16" ht="16.2">
      <c r="A1298" s="7">
        <v>45034</v>
      </c>
      <c r="B1298" s="5">
        <f>SUMPRODUCT($C$2:$P$2,$C$1298:$P$1298)</f>
        <v>-92610.25</v>
      </c>
      <c r="C1298" s="5">
        <f>IF(ISERROR(VLOOKUP($A$1298, 文字檔!A:B, 2, 0)),0,VLOOKUP($A$1298, 文字檔!A:B, 2, 0))</f>
        <v>0</v>
      </c>
      <c r="D1298" s="5">
        <f>IF(ISERROR(VLOOKUP($A$1298, 文字檔!C:D, 2, 0)),0,VLOOKUP($A$1298, 文字檔!C:D, 2, 0))</f>
        <v>-8300</v>
      </c>
      <c r="E1298" s="5">
        <f>IF(ISERROR(VLOOKUP($A$1298, 文字檔!E:F, 2, 0)),0,VLOOKUP($A$1298, 文字檔!E:F, 2, 0))</f>
        <v>0</v>
      </c>
      <c r="F1298" s="5">
        <f>IF(ISERROR(VLOOKUP($A$1298, 文字檔!G:H, 2, 0)),0,VLOOKUP($A$1298, 文字檔!G:H, 2, 0))</f>
        <v>-16000</v>
      </c>
      <c r="G1298" s="5">
        <f>IF(ISERROR(VLOOKUP($A$1298, 文字檔!I:J, 2, 0)),0,VLOOKUP($A$1298, 文字檔!I:J, 2, 0))</f>
        <v>-4900</v>
      </c>
      <c r="H1298" s="5">
        <f>IF(ISERROR(VLOOKUP($A$1298, 文字檔!K:L, 2, 0)),0,VLOOKUP($A$1298, 文字檔!K:L, 2, 0))</f>
        <v>-10354.57</v>
      </c>
      <c r="I1298" s="5">
        <f>IF(ISERROR(VLOOKUP($A$1298, 文字檔!M:N, 2, 0)),0,VLOOKUP($A$1298, 文字檔!M:N, 2, 0))</f>
        <v>5500</v>
      </c>
      <c r="J1298" s="5">
        <f>IF(ISERROR(VLOOKUP($A$1298, 文字檔!O:P, 2, 0)),0,VLOOKUP($A$1298, 文字檔!O:P, 2, 0))</f>
        <v>0</v>
      </c>
      <c r="K1298">
        <f>IF(ISERROR(VLOOKUP($A$1298, 文字檔!Q:R, 2, 0)),0,VLOOKUP($A$1298, 文字檔!Q:R, 2, 0))</f>
        <v>0</v>
      </c>
      <c r="L1298">
        <f>IF(ISERROR(VLOOKUP($A$1298, 文字檔!S:T, 2, 0)),0,VLOOKUP($A$1298, 文字檔!S:T, 2, 0))</f>
        <v>-10555.68</v>
      </c>
      <c r="M1298">
        <f>IF(ISERROR(VLOOKUP($A$1298, 文字檔!U:V, 2, 0)),0,VLOOKUP($A$1298, 文字檔!U:V, 2, 0))</f>
        <v>-16000</v>
      </c>
      <c r="N1298">
        <f>IF(ISERROR(VLOOKUP($A$1298, 文字檔!W:X, 2, 0)),0,VLOOKUP($A$1298, 文字檔!W:X, 2, 0))</f>
        <v>-16000</v>
      </c>
      <c r="O1298">
        <f>IF(ISERROR(VLOOKUP($A$1298, 文字檔!Y:Z, 2, 0)),0,VLOOKUP($A$1298, 文字檔!Y:Z, 2, 0))</f>
        <v>-16000</v>
      </c>
      <c r="P1298">
        <f>IF(ISERROR(VLOOKUP($A$1298, 文字檔!AA:AB, 2, 0)),0,VLOOKUP($A$1298, 文字檔!AA:AB, 2, 0))</f>
        <v>0</v>
      </c>
    </row>
    <row r="1299" spans="1:16" ht="16.2">
      <c r="A1299" s="7">
        <v>45035</v>
      </c>
      <c r="B1299" s="5">
        <f>SUMPRODUCT($C$2:$P$2,$C$1299:$P$1299)</f>
        <v>-13549.529999999999</v>
      </c>
      <c r="C1299" s="5">
        <f>IF(ISERROR(VLOOKUP($A$1299, 文字檔!A:B, 2, 0)),0,VLOOKUP($A$1299, 文字檔!A:B, 2, 0))</f>
        <v>0</v>
      </c>
      <c r="D1299" s="5">
        <f>IF(ISERROR(VLOOKUP($A$1299, 文字檔!C:D, 2, 0)),0,VLOOKUP($A$1299, 文字檔!C:D, 2, 0))</f>
        <v>9400</v>
      </c>
      <c r="E1299" s="5">
        <f>IF(ISERROR(VLOOKUP($A$1299, 文字檔!E:F, 2, 0)),0,VLOOKUP($A$1299, 文字檔!E:F, 2, 0))</f>
        <v>0</v>
      </c>
      <c r="F1299" s="5">
        <f>IF(ISERROR(VLOOKUP($A$1299, 文字檔!G:H, 2, 0)),0,VLOOKUP($A$1299, 文字檔!G:H, 2, 0))</f>
        <v>-23500</v>
      </c>
      <c r="G1299" s="5">
        <f>IF(ISERROR(VLOOKUP($A$1299, 文字檔!I:J, 2, 0)),0,VLOOKUP($A$1299, 文字檔!I:J, 2, 0))</f>
        <v>-6700</v>
      </c>
      <c r="H1299" s="5">
        <f>IF(ISERROR(VLOOKUP($A$1299, 文字檔!K:L, 2, 0)),0,VLOOKUP($A$1299, 文字檔!K:L, 2, 0))</f>
        <v>19250.47</v>
      </c>
      <c r="I1299" s="5">
        <f>IF(ISERROR(VLOOKUP($A$1299, 文字檔!M:N, 2, 0)),0,VLOOKUP($A$1299, 文字檔!M:N, 2, 0))</f>
        <v>-4500</v>
      </c>
      <c r="J1299" s="5">
        <f>IF(ISERROR(VLOOKUP($A$1299, 文字檔!O:P, 2, 0)),0,VLOOKUP($A$1299, 文字檔!O:P, 2, 0))</f>
        <v>0</v>
      </c>
      <c r="K1299">
        <f>IF(ISERROR(VLOOKUP($A$1299, 文字檔!Q:R, 2, 0)),0,VLOOKUP($A$1299, 文字檔!Q:R, 2, 0))</f>
        <v>0</v>
      </c>
      <c r="L1299">
        <f>IF(ISERROR(VLOOKUP($A$1299, 文字檔!S:T, 2, 0)),0,VLOOKUP($A$1299, 文字檔!S:T, 2, 0))</f>
        <v>0</v>
      </c>
      <c r="M1299">
        <f>IF(ISERROR(VLOOKUP($A$1299, 文字檔!U:V, 2, 0)),0,VLOOKUP($A$1299, 文字檔!U:V, 2, 0))</f>
        <v>-9300</v>
      </c>
      <c r="N1299">
        <f>IF(ISERROR(VLOOKUP($A$1299, 文字檔!W:X, 2, 0)),0,VLOOKUP($A$1299, 文字檔!W:X, 2, 0))</f>
        <v>1900</v>
      </c>
      <c r="O1299">
        <f>IF(ISERROR(VLOOKUP($A$1299, 文字檔!Y:Z, 2, 0)),0,VLOOKUP($A$1299, 文字檔!Y:Z, 2, 0))</f>
        <v>-100</v>
      </c>
      <c r="P1299">
        <f>IF(ISERROR(VLOOKUP($A$1299, 文字檔!AA:AB, 2, 0)),0,VLOOKUP($A$1299, 文字檔!AA:AB, 2, 0))</f>
        <v>0</v>
      </c>
    </row>
    <row r="1300" spans="1:16" ht="16.2">
      <c r="A1300" s="7">
        <v>45036</v>
      </c>
      <c r="B1300" s="5">
        <f>SUMPRODUCT($C$2:$P$2,$C$1300:$P$1300)</f>
        <v>-15588.11</v>
      </c>
      <c r="C1300" s="5">
        <f>IF(ISERROR(VLOOKUP($A$1300, 文字檔!A:B, 2, 0)),0,VLOOKUP($A$1300, 文字檔!A:B, 2, 0))</f>
        <v>0</v>
      </c>
      <c r="D1300" s="5">
        <f>IF(ISERROR(VLOOKUP($A$1300, 文字檔!C:D, 2, 0)),0,VLOOKUP($A$1300, 文字檔!C:D, 2, 0))</f>
        <v>0</v>
      </c>
      <c r="E1300" s="5">
        <f>IF(ISERROR(VLOOKUP($A$1300, 文字檔!E:F, 2, 0)),0,VLOOKUP($A$1300, 文字檔!E:F, 2, 0))</f>
        <v>0</v>
      </c>
      <c r="F1300" s="5">
        <f>IF(ISERROR(VLOOKUP($A$1300, 文字檔!G:H, 2, 0)),0,VLOOKUP($A$1300, 文字檔!G:H, 2, 0))</f>
        <v>0</v>
      </c>
      <c r="G1300" s="5">
        <f>IF(ISERROR(VLOOKUP($A$1300, 文字檔!I:J, 2, 0)),0,VLOOKUP($A$1300, 文字檔!I:J, 2, 0))</f>
        <v>-7900</v>
      </c>
      <c r="H1300" s="5">
        <f>IF(ISERROR(VLOOKUP($A$1300, 文字檔!K:L, 2, 0)),0,VLOOKUP($A$1300, 文字檔!K:L, 2, 0))</f>
        <v>-6943.92</v>
      </c>
      <c r="I1300" s="5">
        <f>IF(ISERROR(VLOOKUP($A$1300, 文字檔!M:N, 2, 0)),0,VLOOKUP($A$1300, 文字檔!M:N, 2, 0))</f>
        <v>0</v>
      </c>
      <c r="J1300" s="5">
        <f>IF(ISERROR(VLOOKUP($A$1300, 文字檔!O:P, 2, 0)),0,VLOOKUP($A$1300, 文字檔!O:P, 2, 0))</f>
        <v>0</v>
      </c>
      <c r="K1300">
        <f>IF(ISERROR(VLOOKUP($A$1300, 文字檔!Q:R, 2, 0)),0,VLOOKUP($A$1300, 文字檔!Q:R, 2, 0))</f>
        <v>0</v>
      </c>
      <c r="L1300">
        <f>IF(ISERROR(VLOOKUP($A$1300, 文字檔!S:T, 2, 0)),0,VLOOKUP($A$1300, 文字檔!S:T, 2, 0))</f>
        <v>-1544.19</v>
      </c>
      <c r="M1300">
        <f>IF(ISERROR(VLOOKUP($A$1300, 文字檔!U:V, 2, 0)),0,VLOOKUP($A$1300, 文字檔!U:V, 2, 0))</f>
        <v>5900</v>
      </c>
      <c r="N1300">
        <f>IF(ISERROR(VLOOKUP($A$1300, 文字檔!W:X, 2, 0)),0,VLOOKUP($A$1300, 文字檔!W:X, 2, 0))</f>
        <v>0</v>
      </c>
      <c r="O1300">
        <f>IF(ISERROR(VLOOKUP($A$1300, 文字檔!Y:Z, 2, 0)),0,VLOOKUP($A$1300, 文字檔!Y:Z, 2, 0))</f>
        <v>0</v>
      </c>
      <c r="P1300">
        <f>IF(ISERROR(VLOOKUP($A$1300, 文字檔!AA:AB, 2, 0)),0,VLOOKUP($A$1300, 文字檔!AA:AB, 2, 0))</f>
        <v>-5100</v>
      </c>
    </row>
    <row r="1301" spans="1:16" ht="16.2">
      <c r="A1301" s="7">
        <v>45037</v>
      </c>
      <c r="B1301" s="5">
        <f>SUMPRODUCT($C$2:$P$2,$C$1301:$P$1301)</f>
        <v>-21700</v>
      </c>
      <c r="C1301" s="5">
        <f>IF(ISERROR(VLOOKUP($A$1301, 文字檔!A:B, 2, 0)),0,VLOOKUP($A$1301, 文字檔!A:B, 2, 0))</f>
        <v>0</v>
      </c>
      <c r="D1301" s="5">
        <f>IF(ISERROR(VLOOKUP($A$1301, 文字檔!C:D, 2, 0)),0,VLOOKUP($A$1301, 文字檔!C:D, 2, 0))</f>
        <v>0</v>
      </c>
      <c r="E1301" s="5">
        <f>IF(ISERROR(VLOOKUP($A$1301, 文字檔!E:F, 2, 0)),0,VLOOKUP($A$1301, 文字檔!E:F, 2, 0))</f>
        <v>0</v>
      </c>
      <c r="F1301" s="5">
        <f>IF(ISERROR(VLOOKUP($A$1301, 文字檔!G:H, 2, 0)),0,VLOOKUP($A$1301, 文字檔!G:H, 2, 0))</f>
        <v>0</v>
      </c>
      <c r="G1301" s="5">
        <f>IF(ISERROR(VLOOKUP($A$1301, 文字檔!I:J, 2, 0)),0,VLOOKUP($A$1301, 文字檔!I:J, 2, 0))</f>
        <v>300</v>
      </c>
      <c r="H1301" s="5">
        <f>IF(ISERROR(VLOOKUP($A$1301, 文字檔!K:L, 2, 0)),0,VLOOKUP($A$1301, 文字檔!K:L, 2, 0))</f>
        <v>0</v>
      </c>
      <c r="I1301" s="5">
        <f>IF(ISERROR(VLOOKUP($A$1301, 文字檔!M:N, 2, 0)),0,VLOOKUP($A$1301, 文字檔!M:N, 2, 0))</f>
        <v>0</v>
      </c>
      <c r="J1301" s="5">
        <f>IF(ISERROR(VLOOKUP($A$1301, 文字檔!O:P, 2, 0)),0,VLOOKUP($A$1301, 文字檔!O:P, 2, 0))</f>
        <v>0</v>
      </c>
      <c r="K1301">
        <f>IF(ISERROR(VLOOKUP($A$1301, 文字檔!Q:R, 2, 0)),0,VLOOKUP($A$1301, 文字檔!Q:R, 2, 0))</f>
        <v>0</v>
      </c>
      <c r="L1301">
        <f>IF(ISERROR(VLOOKUP($A$1301, 文字檔!S:T, 2, 0)),0,VLOOKUP($A$1301, 文字檔!S:T, 2, 0))</f>
        <v>0</v>
      </c>
      <c r="M1301">
        <f>IF(ISERROR(VLOOKUP($A$1301, 文字檔!U:V, 2, 0)),0,VLOOKUP($A$1301, 文字檔!U:V, 2, 0))</f>
        <v>23200</v>
      </c>
      <c r="N1301">
        <f>IF(ISERROR(VLOOKUP($A$1301, 文字檔!W:X, 2, 0)),0,VLOOKUP($A$1301, 文字檔!W:X, 2, 0))</f>
        <v>0</v>
      </c>
      <c r="O1301">
        <f>IF(ISERROR(VLOOKUP($A$1301, 文字檔!Y:Z, 2, 0)),0,VLOOKUP($A$1301, 文字檔!Y:Z, 2, 0))</f>
        <v>-36500</v>
      </c>
      <c r="P1301">
        <f>IF(ISERROR(VLOOKUP($A$1301, 文字檔!AA:AB, 2, 0)),0,VLOOKUP($A$1301, 文字檔!AA:AB, 2, 0))</f>
        <v>-8700</v>
      </c>
    </row>
    <row r="1302" spans="1:16" ht="16.2">
      <c r="A1302" s="7">
        <v>45038</v>
      </c>
      <c r="B1302" s="5">
        <f>SUMPRODUCT($C$2:$P$2,$C$1302:$P$1302)</f>
        <v>0</v>
      </c>
      <c r="C1302" s="5">
        <f>IF(ISERROR(VLOOKUP($A$1302, 文字檔!A:B, 2, 0)),0,VLOOKUP($A$1302, 文字檔!A:B, 2, 0))</f>
        <v>0</v>
      </c>
      <c r="D1302" s="5">
        <f>IF(ISERROR(VLOOKUP($A$1302, 文字檔!C:D, 2, 0)),0,VLOOKUP($A$1302, 文字檔!C:D, 2, 0))</f>
        <v>0</v>
      </c>
      <c r="E1302" s="5">
        <f>IF(ISERROR(VLOOKUP($A$1302, 文字檔!E:F, 2, 0)),0,VLOOKUP($A$1302, 文字檔!E:F, 2, 0))</f>
        <v>0</v>
      </c>
      <c r="F1302" s="5">
        <f>IF(ISERROR(VLOOKUP($A$1302, 文字檔!G:H, 2, 0)),0,VLOOKUP($A$1302, 文字檔!G:H, 2, 0))</f>
        <v>0</v>
      </c>
      <c r="G1302" s="5">
        <f>IF(ISERROR(VLOOKUP($A$1302, 文字檔!I:J, 2, 0)),0,VLOOKUP($A$1302, 文字檔!I:J, 2, 0))</f>
        <v>0</v>
      </c>
      <c r="H1302" s="5">
        <f>IF(ISERROR(VLOOKUP($A$1302, 文字檔!K:L, 2, 0)),0,VLOOKUP($A$1302, 文字檔!K:L, 2, 0))</f>
        <v>0</v>
      </c>
      <c r="I1302" s="5">
        <f>IF(ISERROR(VLOOKUP($A$1302, 文字檔!M:N, 2, 0)),0,VLOOKUP($A$1302, 文字檔!M:N, 2, 0))</f>
        <v>0</v>
      </c>
      <c r="J1302" s="5">
        <f>IF(ISERROR(VLOOKUP($A$1302, 文字檔!O:P, 2, 0)),0,VLOOKUP($A$1302, 文字檔!O:P, 2, 0))</f>
        <v>0</v>
      </c>
      <c r="K1302">
        <f>IF(ISERROR(VLOOKUP($A$1302, 文字檔!Q:R, 2, 0)),0,VLOOKUP($A$1302, 文字檔!Q:R, 2, 0))</f>
        <v>0</v>
      </c>
      <c r="L1302">
        <f>IF(ISERROR(VLOOKUP($A$1302, 文字檔!S:T, 2, 0)),0,VLOOKUP($A$1302, 文字檔!S:T, 2, 0))</f>
        <v>0</v>
      </c>
      <c r="M1302">
        <f>IF(ISERROR(VLOOKUP($A$1302, 文字檔!U:V, 2, 0)),0,VLOOKUP($A$1302, 文字檔!U:V, 2, 0))</f>
        <v>0</v>
      </c>
      <c r="N1302">
        <f>IF(ISERROR(VLOOKUP($A$1302, 文字檔!W:X, 2, 0)),0,VLOOKUP($A$1302, 文字檔!W:X, 2, 0))</f>
        <v>0</v>
      </c>
      <c r="O1302">
        <f>IF(ISERROR(VLOOKUP($A$1302, 文字檔!Y:Z, 2, 0)),0,VLOOKUP($A$1302, 文字檔!Y:Z, 2, 0))</f>
        <v>0</v>
      </c>
      <c r="P1302">
        <f>IF(ISERROR(VLOOKUP($A$1302, 文字檔!AA:AB, 2, 0)),0,VLOOKUP($A$1302, 文字檔!AA:AB, 2, 0))</f>
        <v>0</v>
      </c>
    </row>
    <row r="1303" spans="1:16" ht="16.2">
      <c r="A1303" s="7">
        <v>45039</v>
      </c>
      <c r="B1303" s="5">
        <f>SUMPRODUCT($C$2:$P$2,$C$1303:$P$1303)</f>
        <v>0</v>
      </c>
      <c r="C1303" s="5">
        <f>IF(ISERROR(VLOOKUP($A$1303, 文字檔!A:B, 2, 0)),0,VLOOKUP($A$1303, 文字檔!A:B, 2, 0))</f>
        <v>0</v>
      </c>
      <c r="D1303" s="5">
        <f>IF(ISERROR(VLOOKUP($A$1303, 文字檔!C:D, 2, 0)),0,VLOOKUP($A$1303, 文字檔!C:D, 2, 0))</f>
        <v>0</v>
      </c>
      <c r="E1303" s="5">
        <f>IF(ISERROR(VLOOKUP($A$1303, 文字檔!E:F, 2, 0)),0,VLOOKUP($A$1303, 文字檔!E:F, 2, 0))</f>
        <v>0</v>
      </c>
      <c r="F1303" s="5">
        <f>IF(ISERROR(VLOOKUP($A$1303, 文字檔!G:H, 2, 0)),0,VLOOKUP($A$1303, 文字檔!G:H, 2, 0))</f>
        <v>0</v>
      </c>
      <c r="G1303" s="5">
        <f>IF(ISERROR(VLOOKUP($A$1303, 文字檔!I:J, 2, 0)),0,VLOOKUP($A$1303, 文字檔!I:J, 2, 0))</f>
        <v>0</v>
      </c>
      <c r="H1303" s="5">
        <f>IF(ISERROR(VLOOKUP($A$1303, 文字檔!K:L, 2, 0)),0,VLOOKUP($A$1303, 文字檔!K:L, 2, 0))</f>
        <v>0</v>
      </c>
      <c r="I1303" s="5">
        <f>IF(ISERROR(VLOOKUP($A$1303, 文字檔!M:N, 2, 0)),0,VLOOKUP($A$1303, 文字檔!M:N, 2, 0))</f>
        <v>0</v>
      </c>
      <c r="J1303" s="5">
        <f>IF(ISERROR(VLOOKUP($A$1303, 文字檔!O:P, 2, 0)),0,VLOOKUP($A$1303, 文字檔!O:P, 2, 0))</f>
        <v>0</v>
      </c>
      <c r="K1303">
        <f>IF(ISERROR(VLOOKUP($A$1303, 文字檔!Q:R, 2, 0)),0,VLOOKUP($A$1303, 文字檔!Q:R, 2, 0))</f>
        <v>0</v>
      </c>
      <c r="L1303">
        <f>IF(ISERROR(VLOOKUP($A$1303, 文字檔!S:T, 2, 0)),0,VLOOKUP($A$1303, 文字檔!S:T, 2, 0))</f>
        <v>0</v>
      </c>
      <c r="M1303">
        <f>IF(ISERROR(VLOOKUP($A$1303, 文字檔!U:V, 2, 0)),0,VLOOKUP($A$1303, 文字檔!U:V, 2, 0))</f>
        <v>0</v>
      </c>
      <c r="N1303">
        <f>IF(ISERROR(VLOOKUP($A$1303, 文字檔!W:X, 2, 0)),0,VLOOKUP($A$1303, 文字檔!W:X, 2, 0))</f>
        <v>0</v>
      </c>
      <c r="O1303">
        <f>IF(ISERROR(VLOOKUP($A$1303, 文字檔!Y:Z, 2, 0)),0,VLOOKUP($A$1303, 文字檔!Y:Z, 2, 0))</f>
        <v>0</v>
      </c>
      <c r="P1303">
        <f>IF(ISERROR(VLOOKUP($A$1303, 文字檔!AA:AB, 2, 0)),0,VLOOKUP($A$1303, 文字檔!AA:AB, 2, 0))</f>
        <v>0</v>
      </c>
    </row>
    <row r="1304" spans="1:16" ht="16.2">
      <c r="A1304" s="7">
        <v>45040</v>
      </c>
      <c r="B1304" s="5">
        <f>SUMPRODUCT($C$2:$P$2,$C$1304:$P$1304)</f>
        <v>-23870.77</v>
      </c>
      <c r="C1304" s="5">
        <f>IF(ISERROR(VLOOKUP($A$1304, 文字檔!A:B, 2, 0)),0,VLOOKUP($A$1304, 文字檔!A:B, 2, 0))</f>
        <v>0</v>
      </c>
      <c r="D1304" s="5">
        <f>IF(ISERROR(VLOOKUP($A$1304, 文字檔!C:D, 2, 0)),0,VLOOKUP($A$1304, 文字檔!C:D, 2, 0))</f>
        <v>0</v>
      </c>
      <c r="E1304" s="5">
        <f>IF(ISERROR(VLOOKUP($A$1304, 文字檔!E:F, 2, 0)),0,VLOOKUP($A$1304, 文字檔!E:F, 2, 0))</f>
        <v>0</v>
      </c>
      <c r="F1304" s="5">
        <f>IF(ISERROR(VLOOKUP($A$1304, 文字檔!G:H, 2, 0)),0,VLOOKUP($A$1304, 文字檔!G:H, 2, 0))</f>
        <v>0</v>
      </c>
      <c r="G1304" s="5">
        <f>IF(ISERROR(VLOOKUP($A$1304, 文字檔!I:J, 2, 0)),0,VLOOKUP($A$1304, 文字檔!I:J, 2, 0))</f>
        <v>-10600</v>
      </c>
      <c r="H1304" s="5">
        <f>IF(ISERROR(VLOOKUP($A$1304, 文字檔!K:L, 2, 0)),0,VLOOKUP($A$1304, 文字檔!K:L, 2, 0))</f>
        <v>-2734.17</v>
      </c>
      <c r="I1304" s="5">
        <f>IF(ISERROR(VLOOKUP($A$1304, 文字檔!M:N, 2, 0)),0,VLOOKUP($A$1304, 文字檔!M:N, 2, 0))</f>
        <v>0</v>
      </c>
      <c r="J1304" s="5">
        <f>IF(ISERROR(VLOOKUP($A$1304, 文字檔!O:P, 2, 0)),0,VLOOKUP($A$1304, 文字檔!O:P, 2, 0))</f>
        <v>0</v>
      </c>
      <c r="K1304">
        <f>IF(ISERROR(VLOOKUP($A$1304, 文字檔!Q:R, 2, 0)),0,VLOOKUP($A$1304, 文字檔!Q:R, 2, 0))</f>
        <v>0</v>
      </c>
      <c r="L1304">
        <f>IF(ISERROR(VLOOKUP($A$1304, 文字檔!S:T, 2, 0)),0,VLOOKUP($A$1304, 文字檔!S:T, 2, 0))</f>
        <v>-7336.6</v>
      </c>
      <c r="M1304">
        <f>IF(ISERROR(VLOOKUP($A$1304, 文字檔!U:V, 2, 0)),0,VLOOKUP($A$1304, 文字檔!U:V, 2, 0))</f>
        <v>-1600</v>
      </c>
      <c r="N1304">
        <f>IF(ISERROR(VLOOKUP($A$1304, 文字檔!W:X, 2, 0)),0,VLOOKUP($A$1304, 文字檔!W:X, 2, 0))</f>
        <v>0</v>
      </c>
      <c r="O1304">
        <f>IF(ISERROR(VLOOKUP($A$1304, 文字檔!Y:Z, 2, 0)),0,VLOOKUP($A$1304, 文字檔!Y:Z, 2, 0))</f>
        <v>-1600</v>
      </c>
      <c r="P1304">
        <f>IF(ISERROR(VLOOKUP($A$1304, 文字檔!AA:AB, 2, 0)),0,VLOOKUP($A$1304, 文字檔!AA:AB, 2, 0))</f>
        <v>0</v>
      </c>
    </row>
    <row r="1305" spans="1:16" ht="16.2">
      <c r="A1305" s="7">
        <v>45041</v>
      </c>
      <c r="B1305" s="5">
        <f>SUMPRODUCT($C$2:$P$2,$C$1305:$P$1305)</f>
        <v>169405.74</v>
      </c>
      <c r="C1305" s="5">
        <f>IF(ISERROR(VLOOKUP($A$1305, 文字檔!A:B, 2, 0)),0,VLOOKUP($A$1305, 文字檔!A:B, 2, 0))</f>
        <v>22073.39</v>
      </c>
      <c r="D1305" s="5">
        <f>IF(ISERROR(VLOOKUP($A$1305, 文字檔!C:D, 2, 0)),0,VLOOKUP($A$1305, 文字檔!C:D, 2, 0))</f>
        <v>0</v>
      </c>
      <c r="E1305" s="5">
        <f>IF(ISERROR(VLOOKUP($A$1305, 文字檔!E:F, 2, 0)),0,VLOOKUP($A$1305, 文字檔!E:F, 2, 0))</f>
        <v>0</v>
      </c>
      <c r="F1305" s="5">
        <f>IF(ISERROR(VLOOKUP($A$1305, 文字檔!G:H, 2, 0)),0,VLOOKUP($A$1305, 文字檔!G:H, 2, 0))</f>
        <v>0</v>
      </c>
      <c r="G1305" s="5">
        <f>IF(ISERROR(VLOOKUP($A$1305, 文字檔!I:J, 2, 0)),0,VLOOKUP($A$1305, 文字檔!I:J, 2, 0))</f>
        <v>0</v>
      </c>
      <c r="H1305" s="5">
        <f>IF(ISERROR(VLOOKUP($A$1305, 文字檔!K:L, 2, 0)),0,VLOOKUP($A$1305, 文字檔!K:L, 2, 0))</f>
        <v>462.41</v>
      </c>
      <c r="I1305" s="5">
        <f>IF(ISERROR(VLOOKUP($A$1305, 文字檔!M:N, 2, 0)),0,VLOOKUP($A$1305, 文字檔!M:N, 2, 0))</f>
        <v>0</v>
      </c>
      <c r="J1305" s="5">
        <f>IF(ISERROR(VLOOKUP($A$1305, 文字檔!O:P, 2, 0)),0,VLOOKUP($A$1305, 文字檔!O:P, 2, 0))</f>
        <v>0</v>
      </c>
      <c r="K1305">
        <f>IF(ISERROR(VLOOKUP($A$1305, 文字檔!Q:R, 2, 0)),0,VLOOKUP($A$1305, 文字檔!Q:R, 2, 0))</f>
        <v>0</v>
      </c>
      <c r="L1305">
        <f>IF(ISERROR(VLOOKUP($A$1305, 文字檔!S:T, 2, 0)),0,VLOOKUP($A$1305, 文字檔!S:T, 2, 0))</f>
        <v>45869.94</v>
      </c>
      <c r="M1305">
        <f>IF(ISERROR(VLOOKUP($A$1305, 文字檔!U:V, 2, 0)),0,VLOOKUP($A$1305, 文字檔!U:V, 2, 0))</f>
        <v>47000</v>
      </c>
      <c r="N1305">
        <f>IF(ISERROR(VLOOKUP($A$1305, 文字檔!W:X, 2, 0)),0,VLOOKUP($A$1305, 文字檔!W:X, 2, 0))</f>
        <v>39100</v>
      </c>
      <c r="O1305">
        <f>IF(ISERROR(VLOOKUP($A$1305, 文字檔!Y:Z, 2, 0)),0,VLOOKUP($A$1305, 文字檔!Y:Z, 2, 0))</f>
        <v>14900</v>
      </c>
      <c r="P1305">
        <f>IF(ISERROR(VLOOKUP($A$1305, 文字檔!AA:AB, 2, 0)),0,VLOOKUP($A$1305, 文字檔!AA:AB, 2, 0))</f>
        <v>0</v>
      </c>
    </row>
    <row r="1306" spans="1:16" ht="16.2">
      <c r="A1306" s="7">
        <v>45042</v>
      </c>
      <c r="B1306" s="5">
        <f>SUMPRODUCT($C$2:$P$2,$C$1306:$P$1306)</f>
        <v>-12000</v>
      </c>
      <c r="C1306" s="5">
        <f>IF(ISERROR(VLOOKUP($A$1306, 文字檔!A:B, 2, 0)),0,VLOOKUP($A$1306, 文字檔!A:B, 2, 0))</f>
        <v>0</v>
      </c>
      <c r="D1306" s="5">
        <f>IF(ISERROR(VLOOKUP($A$1306, 文字檔!C:D, 2, 0)),0,VLOOKUP($A$1306, 文字檔!C:D, 2, 0))</f>
        <v>0</v>
      </c>
      <c r="E1306" s="5">
        <f>IF(ISERROR(VLOOKUP($A$1306, 文字檔!E:F, 2, 0)),0,VLOOKUP($A$1306, 文字檔!E:F, 2, 0))</f>
        <v>0</v>
      </c>
      <c r="F1306" s="5">
        <f>IF(ISERROR(VLOOKUP($A$1306, 文字檔!G:H, 2, 0)),0,VLOOKUP($A$1306, 文字檔!G:H, 2, 0))</f>
        <v>0</v>
      </c>
      <c r="G1306" s="5">
        <f>IF(ISERROR(VLOOKUP($A$1306, 文字檔!I:J, 2, 0)),0,VLOOKUP($A$1306, 文字檔!I:J, 2, 0))</f>
        <v>-17200</v>
      </c>
      <c r="H1306" s="5">
        <f>IF(ISERROR(VLOOKUP($A$1306, 文字檔!K:L, 2, 0)),0,VLOOKUP($A$1306, 文字檔!K:L, 2, 0))</f>
        <v>0</v>
      </c>
      <c r="I1306" s="5">
        <f>IF(ISERROR(VLOOKUP($A$1306, 文字檔!M:N, 2, 0)),0,VLOOKUP($A$1306, 文字檔!M:N, 2, 0))</f>
        <v>0</v>
      </c>
      <c r="J1306" s="5">
        <f>IF(ISERROR(VLOOKUP($A$1306, 文字檔!O:P, 2, 0)),0,VLOOKUP($A$1306, 文字檔!O:P, 2, 0))</f>
        <v>0</v>
      </c>
      <c r="K1306">
        <f>IF(ISERROR(VLOOKUP($A$1306, 文字檔!Q:R, 2, 0)),0,VLOOKUP($A$1306, 文字檔!Q:R, 2, 0))</f>
        <v>0</v>
      </c>
      <c r="L1306">
        <f>IF(ISERROR(VLOOKUP($A$1306, 文字檔!S:T, 2, 0)),0,VLOOKUP($A$1306, 文字檔!S:T, 2, 0))</f>
        <v>0</v>
      </c>
      <c r="M1306">
        <f>IF(ISERROR(VLOOKUP($A$1306, 文字檔!U:V, 2, 0)),0,VLOOKUP($A$1306, 文字檔!U:V, 2, 0))</f>
        <v>2600</v>
      </c>
      <c r="N1306">
        <f>IF(ISERROR(VLOOKUP($A$1306, 文字檔!W:X, 2, 0)),0,VLOOKUP($A$1306, 文字檔!W:X, 2, 0))</f>
        <v>2600</v>
      </c>
      <c r="O1306">
        <f>IF(ISERROR(VLOOKUP($A$1306, 文字檔!Y:Z, 2, 0)),0,VLOOKUP($A$1306, 文字檔!Y:Z, 2, 0))</f>
        <v>0</v>
      </c>
      <c r="P1306">
        <f>IF(ISERROR(VLOOKUP($A$1306, 文字檔!AA:AB, 2, 0)),0,VLOOKUP($A$1306, 文字檔!AA:AB, 2, 0))</f>
        <v>0</v>
      </c>
    </row>
    <row r="1307" spans="1:16" ht="16.2">
      <c r="A1307" s="7">
        <v>45043</v>
      </c>
      <c r="B1307" s="5">
        <f>SUMPRODUCT($C$2:$P$2,$C$1307:$P$1307)</f>
        <v>-36172.239999999998</v>
      </c>
      <c r="C1307" s="5">
        <f>IF(ISERROR(VLOOKUP($A$1307, 文字檔!A:B, 2, 0)),0,VLOOKUP($A$1307, 文字檔!A:B, 2, 0))</f>
        <v>3548.13</v>
      </c>
      <c r="D1307" s="5">
        <f>IF(ISERROR(VLOOKUP($A$1307, 文字檔!C:D, 2, 0)),0,VLOOKUP($A$1307, 文字檔!C:D, 2, 0))</f>
        <v>0</v>
      </c>
      <c r="E1307" s="5">
        <f>IF(ISERROR(VLOOKUP($A$1307, 文字檔!E:F, 2, 0)),0,VLOOKUP($A$1307, 文字檔!E:F, 2, 0))</f>
        <v>0</v>
      </c>
      <c r="F1307" s="5">
        <f>IF(ISERROR(VLOOKUP($A$1307, 文字檔!G:H, 2, 0)),0,VLOOKUP($A$1307, 文字檔!G:H, 2, 0))</f>
        <v>0</v>
      </c>
      <c r="G1307" s="5">
        <f>IF(ISERROR(VLOOKUP($A$1307, 文字檔!I:J, 2, 0)),0,VLOOKUP($A$1307, 文字檔!I:J, 2, 0))</f>
        <v>0</v>
      </c>
      <c r="H1307" s="5">
        <f>IF(ISERROR(VLOOKUP($A$1307, 文字檔!K:L, 2, 0)),0,VLOOKUP($A$1307, 文字檔!K:L, 2, 0))</f>
        <v>-5520.37</v>
      </c>
      <c r="I1307" s="5">
        <f>IF(ISERROR(VLOOKUP($A$1307, 文字檔!M:N, 2, 0)),0,VLOOKUP($A$1307, 文字檔!M:N, 2, 0))</f>
        <v>0</v>
      </c>
      <c r="J1307" s="5">
        <f>IF(ISERROR(VLOOKUP($A$1307, 文字檔!O:P, 2, 0)),0,VLOOKUP($A$1307, 文字檔!O:P, 2, 0))</f>
        <v>0</v>
      </c>
      <c r="K1307">
        <f>IF(ISERROR(VLOOKUP($A$1307, 文字檔!Q:R, 2, 0)),0,VLOOKUP($A$1307, 文字檔!Q:R, 2, 0))</f>
        <v>0</v>
      </c>
      <c r="L1307">
        <f>IF(ISERROR(VLOOKUP($A$1307, 文字檔!S:T, 2, 0)),0,VLOOKUP($A$1307, 文字檔!S:T, 2, 0))</f>
        <v>0</v>
      </c>
      <c r="M1307">
        <f>IF(ISERROR(VLOOKUP($A$1307, 文字檔!U:V, 2, 0)),0,VLOOKUP($A$1307, 文字檔!U:V, 2, 0))</f>
        <v>-10400</v>
      </c>
      <c r="N1307">
        <f>IF(ISERROR(VLOOKUP($A$1307, 文字檔!W:X, 2, 0)),0,VLOOKUP($A$1307, 文字檔!W:X, 2, 0))</f>
        <v>6100</v>
      </c>
      <c r="O1307">
        <f>IF(ISERROR(VLOOKUP($A$1307, 文字檔!Y:Z, 2, 0)),0,VLOOKUP($A$1307, 文字檔!Y:Z, 2, 0))</f>
        <v>-29900</v>
      </c>
      <c r="P1307">
        <f>IF(ISERROR(VLOOKUP($A$1307, 文字檔!AA:AB, 2, 0)),0,VLOOKUP($A$1307, 文字檔!AA:AB, 2, 0))</f>
        <v>0</v>
      </c>
    </row>
    <row r="1308" spans="1:16" ht="16.2">
      <c r="A1308" s="7">
        <v>45044</v>
      </c>
      <c r="B1308" s="5">
        <f>SUMPRODUCT($C$2:$P$2,$C$1308:$P$1308)</f>
        <v>39501.479999999996</v>
      </c>
      <c r="C1308" s="5">
        <f>IF(ISERROR(VLOOKUP($A$1308, 文字檔!A:B, 2, 0)),0,VLOOKUP($A$1308, 文字檔!A:B, 2, 0))</f>
        <v>-5265.97</v>
      </c>
      <c r="D1308" s="5">
        <f>IF(ISERROR(VLOOKUP($A$1308, 文字檔!C:D, 2, 0)),0,VLOOKUP($A$1308, 文字檔!C:D, 2, 0))</f>
        <v>0</v>
      </c>
      <c r="E1308" s="5">
        <f>IF(ISERROR(VLOOKUP($A$1308, 文字檔!E:F, 2, 0)),0,VLOOKUP($A$1308, 文字檔!E:F, 2, 0))</f>
        <v>0</v>
      </c>
      <c r="F1308" s="5">
        <f>IF(ISERROR(VLOOKUP($A$1308, 文字檔!G:H, 2, 0)),0,VLOOKUP($A$1308, 文字檔!G:H, 2, 0))</f>
        <v>0</v>
      </c>
      <c r="G1308" s="5">
        <f>IF(ISERROR(VLOOKUP($A$1308, 文字檔!I:J, 2, 0)),0,VLOOKUP($A$1308, 文字檔!I:J, 2, 0))</f>
        <v>21900</v>
      </c>
      <c r="H1308" s="5">
        <f>IF(ISERROR(VLOOKUP($A$1308, 文字檔!K:L, 2, 0)),0,VLOOKUP($A$1308, 文字檔!K:L, 2, 0))</f>
        <v>67.45</v>
      </c>
      <c r="I1308" s="5">
        <f>IF(ISERROR(VLOOKUP($A$1308, 文字檔!M:N, 2, 0)),0,VLOOKUP($A$1308, 文字檔!M:N, 2, 0))</f>
        <v>0</v>
      </c>
      <c r="J1308" s="5">
        <f>IF(ISERROR(VLOOKUP($A$1308, 文字檔!O:P, 2, 0)),0,VLOOKUP($A$1308, 文字檔!O:P, 2, 0))</f>
        <v>0</v>
      </c>
      <c r="K1308">
        <f>IF(ISERROR(VLOOKUP($A$1308, 文字檔!Q:R, 2, 0)),0,VLOOKUP($A$1308, 文字檔!Q:R, 2, 0))</f>
        <v>0</v>
      </c>
      <c r="L1308">
        <f>IF(ISERROR(VLOOKUP($A$1308, 文字檔!S:T, 2, 0)),0,VLOOKUP($A$1308, 文字檔!S:T, 2, 0))</f>
        <v>0</v>
      </c>
      <c r="M1308">
        <f>IF(ISERROR(VLOOKUP($A$1308, 文字檔!U:V, 2, 0)),0,VLOOKUP($A$1308, 文字檔!U:V, 2, 0))</f>
        <v>-14200</v>
      </c>
      <c r="N1308">
        <f>IF(ISERROR(VLOOKUP($A$1308, 文字檔!W:X, 2, 0)),0,VLOOKUP($A$1308, 文字檔!W:X, 2, 0))</f>
        <v>21900</v>
      </c>
      <c r="O1308">
        <f>IF(ISERROR(VLOOKUP($A$1308, 文字檔!Y:Z, 2, 0)),0,VLOOKUP($A$1308, 文字檔!Y:Z, 2, 0))</f>
        <v>15100</v>
      </c>
      <c r="P1308">
        <f>IF(ISERROR(VLOOKUP($A$1308, 文字檔!AA:AB, 2, 0)),0,VLOOKUP($A$1308, 文字檔!AA:AB, 2, 0))</f>
        <v>0</v>
      </c>
    </row>
    <row r="1309" spans="1:16" ht="16.2">
      <c r="A1309" s="7">
        <v>45045</v>
      </c>
      <c r="B1309" s="5">
        <f>SUMPRODUCT($C$2:$P$2,$C$1309:$P$1309)</f>
        <v>0</v>
      </c>
      <c r="C1309" s="5">
        <f>IF(ISERROR(VLOOKUP($A$1309, 文字檔!A:B, 2, 0)),0,VLOOKUP($A$1309, 文字檔!A:B, 2, 0))</f>
        <v>0</v>
      </c>
      <c r="D1309" s="5">
        <f>IF(ISERROR(VLOOKUP($A$1309, 文字檔!C:D, 2, 0)),0,VLOOKUP($A$1309, 文字檔!C:D, 2, 0))</f>
        <v>0</v>
      </c>
      <c r="E1309" s="5">
        <f>IF(ISERROR(VLOOKUP($A$1309, 文字檔!E:F, 2, 0)),0,VLOOKUP($A$1309, 文字檔!E:F, 2, 0))</f>
        <v>0</v>
      </c>
      <c r="F1309" s="5">
        <f>IF(ISERROR(VLOOKUP($A$1309, 文字檔!G:H, 2, 0)),0,VLOOKUP($A$1309, 文字檔!G:H, 2, 0))</f>
        <v>0</v>
      </c>
      <c r="G1309" s="5">
        <f>IF(ISERROR(VLOOKUP($A$1309, 文字檔!I:J, 2, 0)),0,VLOOKUP($A$1309, 文字檔!I:J, 2, 0))</f>
        <v>0</v>
      </c>
      <c r="H1309" s="5">
        <f>IF(ISERROR(VLOOKUP($A$1309, 文字檔!K:L, 2, 0)),0,VLOOKUP($A$1309, 文字檔!K:L, 2, 0))</f>
        <v>0</v>
      </c>
      <c r="I1309" s="5">
        <f>IF(ISERROR(VLOOKUP($A$1309, 文字檔!M:N, 2, 0)),0,VLOOKUP($A$1309, 文字檔!M:N, 2, 0))</f>
        <v>0</v>
      </c>
      <c r="J1309" s="5">
        <f>IF(ISERROR(VLOOKUP($A$1309, 文字檔!O:P, 2, 0)),0,VLOOKUP($A$1309, 文字檔!O:P, 2, 0))</f>
        <v>0</v>
      </c>
      <c r="K1309">
        <f>IF(ISERROR(VLOOKUP($A$1309, 文字檔!Q:R, 2, 0)),0,VLOOKUP($A$1309, 文字檔!Q:R, 2, 0))</f>
        <v>0</v>
      </c>
      <c r="L1309">
        <f>IF(ISERROR(VLOOKUP($A$1309, 文字檔!S:T, 2, 0)),0,VLOOKUP($A$1309, 文字檔!S:T, 2, 0))</f>
        <v>0</v>
      </c>
      <c r="M1309">
        <f>IF(ISERROR(VLOOKUP($A$1309, 文字檔!U:V, 2, 0)),0,VLOOKUP($A$1309, 文字檔!U:V, 2, 0))</f>
        <v>0</v>
      </c>
      <c r="N1309">
        <f>IF(ISERROR(VLOOKUP($A$1309, 文字檔!W:X, 2, 0)),0,VLOOKUP($A$1309, 文字檔!W:X, 2, 0))</f>
        <v>0</v>
      </c>
      <c r="O1309">
        <f>IF(ISERROR(VLOOKUP($A$1309, 文字檔!Y:Z, 2, 0)),0,VLOOKUP($A$1309, 文字檔!Y:Z, 2, 0))</f>
        <v>0</v>
      </c>
      <c r="P1309">
        <f>IF(ISERROR(VLOOKUP($A$1309, 文字檔!AA:AB, 2, 0)),0,VLOOKUP($A$1309, 文字檔!AA:AB, 2, 0))</f>
        <v>0</v>
      </c>
    </row>
    <row r="1310" spans="1:16" ht="16.2">
      <c r="A1310" s="7">
        <v>45046</v>
      </c>
      <c r="B1310" s="5">
        <f>SUMPRODUCT($C$2:$P$2,$C$1310:$P$1310)</f>
        <v>0</v>
      </c>
      <c r="C1310" s="5">
        <f>IF(ISERROR(VLOOKUP($A$1310, 文字檔!A:B, 2, 0)),0,VLOOKUP($A$1310, 文字檔!A:B, 2, 0))</f>
        <v>0</v>
      </c>
      <c r="D1310" s="5">
        <f>IF(ISERROR(VLOOKUP($A$1310, 文字檔!C:D, 2, 0)),0,VLOOKUP($A$1310, 文字檔!C:D, 2, 0))</f>
        <v>0</v>
      </c>
      <c r="E1310" s="5">
        <f>IF(ISERROR(VLOOKUP($A$1310, 文字檔!E:F, 2, 0)),0,VLOOKUP($A$1310, 文字檔!E:F, 2, 0))</f>
        <v>0</v>
      </c>
      <c r="F1310" s="5">
        <f>IF(ISERROR(VLOOKUP($A$1310, 文字檔!G:H, 2, 0)),0,VLOOKUP($A$1310, 文字檔!G:H, 2, 0))</f>
        <v>0</v>
      </c>
      <c r="G1310" s="5">
        <f>IF(ISERROR(VLOOKUP($A$1310, 文字檔!I:J, 2, 0)),0,VLOOKUP($A$1310, 文字檔!I:J, 2, 0))</f>
        <v>0</v>
      </c>
      <c r="H1310" s="5">
        <f>IF(ISERROR(VLOOKUP($A$1310, 文字檔!K:L, 2, 0)),0,VLOOKUP($A$1310, 文字檔!K:L, 2, 0))</f>
        <v>0</v>
      </c>
      <c r="I1310" s="5">
        <f>IF(ISERROR(VLOOKUP($A$1310, 文字檔!M:N, 2, 0)),0,VLOOKUP($A$1310, 文字檔!M:N, 2, 0))</f>
        <v>0</v>
      </c>
      <c r="J1310" s="5">
        <f>IF(ISERROR(VLOOKUP($A$1310, 文字檔!O:P, 2, 0)),0,VLOOKUP($A$1310, 文字檔!O:P, 2, 0))</f>
        <v>0</v>
      </c>
      <c r="K1310">
        <f>IF(ISERROR(VLOOKUP($A$1310, 文字檔!Q:R, 2, 0)),0,VLOOKUP($A$1310, 文字檔!Q:R, 2, 0))</f>
        <v>0</v>
      </c>
      <c r="L1310">
        <f>IF(ISERROR(VLOOKUP($A$1310, 文字檔!S:T, 2, 0)),0,VLOOKUP($A$1310, 文字檔!S:T, 2, 0))</f>
        <v>0</v>
      </c>
      <c r="M1310">
        <f>IF(ISERROR(VLOOKUP($A$1310, 文字檔!U:V, 2, 0)),0,VLOOKUP($A$1310, 文字檔!U:V, 2, 0))</f>
        <v>0</v>
      </c>
      <c r="N1310">
        <f>IF(ISERROR(VLOOKUP($A$1310, 文字檔!W:X, 2, 0)),0,VLOOKUP($A$1310, 文字檔!W:X, 2, 0))</f>
        <v>0</v>
      </c>
      <c r="O1310">
        <f>IF(ISERROR(VLOOKUP($A$1310, 文字檔!Y:Z, 2, 0)),0,VLOOKUP($A$1310, 文字檔!Y:Z, 2, 0))</f>
        <v>0</v>
      </c>
      <c r="P1310">
        <f>IF(ISERROR(VLOOKUP($A$1310, 文字檔!AA:AB, 2, 0)),0,VLOOKUP($A$1310, 文字檔!AA:AB, 2, 0))</f>
        <v>0</v>
      </c>
    </row>
    <row r="1311" spans="1:16" ht="16.2">
      <c r="A1311" s="7">
        <v>45047</v>
      </c>
      <c r="B1311" s="5">
        <f>SUMPRODUCT($C$2:$P$2,$C$1311:$P$1311)</f>
        <v>0</v>
      </c>
      <c r="C1311" s="5">
        <f>IF(ISERROR(VLOOKUP($A$1311, 文字檔!A:B, 2, 0)),0,VLOOKUP($A$1311, 文字檔!A:B, 2, 0))</f>
        <v>0</v>
      </c>
      <c r="D1311" s="5">
        <f>IF(ISERROR(VLOOKUP($A$1311, 文字檔!C:D, 2, 0)),0,VLOOKUP($A$1311, 文字檔!C:D, 2, 0))</f>
        <v>0</v>
      </c>
      <c r="E1311" s="5">
        <f>IF(ISERROR(VLOOKUP($A$1311, 文字檔!E:F, 2, 0)),0,VLOOKUP($A$1311, 文字檔!E:F, 2, 0))</f>
        <v>0</v>
      </c>
      <c r="F1311" s="5">
        <f>IF(ISERROR(VLOOKUP($A$1311, 文字檔!G:H, 2, 0)),0,VLOOKUP($A$1311, 文字檔!G:H, 2, 0))</f>
        <v>0</v>
      </c>
      <c r="G1311" s="5">
        <f>IF(ISERROR(VLOOKUP($A$1311, 文字檔!I:J, 2, 0)),0,VLOOKUP($A$1311, 文字檔!I:J, 2, 0))</f>
        <v>0</v>
      </c>
      <c r="H1311" s="5">
        <f>IF(ISERROR(VLOOKUP($A$1311, 文字檔!K:L, 2, 0)),0,VLOOKUP($A$1311, 文字檔!K:L, 2, 0))</f>
        <v>0</v>
      </c>
      <c r="I1311" s="5">
        <f>IF(ISERROR(VLOOKUP($A$1311, 文字檔!M:N, 2, 0)),0,VLOOKUP($A$1311, 文字檔!M:N, 2, 0))</f>
        <v>0</v>
      </c>
      <c r="J1311" s="5">
        <f>IF(ISERROR(VLOOKUP($A$1311, 文字檔!O:P, 2, 0)),0,VLOOKUP($A$1311, 文字檔!O:P, 2, 0))</f>
        <v>0</v>
      </c>
      <c r="K1311">
        <f>IF(ISERROR(VLOOKUP($A$1311, 文字檔!Q:R, 2, 0)),0,VLOOKUP($A$1311, 文字檔!Q:R, 2, 0))</f>
        <v>0</v>
      </c>
      <c r="L1311">
        <f>IF(ISERROR(VLOOKUP($A$1311, 文字檔!S:T, 2, 0)),0,VLOOKUP($A$1311, 文字檔!S:T, 2, 0))</f>
        <v>0</v>
      </c>
      <c r="M1311">
        <f>IF(ISERROR(VLOOKUP($A$1311, 文字檔!U:V, 2, 0)),0,VLOOKUP($A$1311, 文字檔!U:V, 2, 0))</f>
        <v>0</v>
      </c>
      <c r="N1311">
        <f>IF(ISERROR(VLOOKUP($A$1311, 文字檔!W:X, 2, 0)),0,VLOOKUP($A$1311, 文字檔!W:X, 2, 0))</f>
        <v>0</v>
      </c>
      <c r="O1311">
        <f>IF(ISERROR(VLOOKUP($A$1311, 文字檔!Y:Z, 2, 0)),0,VLOOKUP($A$1311, 文字檔!Y:Z, 2, 0))</f>
        <v>0</v>
      </c>
      <c r="P1311">
        <f>IF(ISERROR(VLOOKUP($A$1311, 文字檔!AA:AB, 2, 0)),0,VLOOKUP($A$1311, 文字檔!AA:AB, 2, 0))</f>
        <v>0</v>
      </c>
    </row>
    <row r="1312" spans="1:16" ht="16.2">
      <c r="A1312" s="7">
        <v>45048</v>
      </c>
      <c r="B1312" s="5">
        <f>SUMPRODUCT($C$2:$P$2,$C$1312:$P$1312)</f>
        <v>16292.57</v>
      </c>
      <c r="C1312" s="5">
        <f>IF(ISERROR(VLOOKUP($A$1312, 文字檔!A:B, 2, 0)),0,VLOOKUP($A$1312, 文字檔!A:B, 2, 0))</f>
        <v>0</v>
      </c>
      <c r="D1312" s="5">
        <f>IF(ISERROR(VLOOKUP($A$1312, 文字檔!C:D, 2, 0)),0,VLOOKUP($A$1312, 文字檔!C:D, 2, 0))</f>
        <v>9500</v>
      </c>
      <c r="E1312" s="5">
        <f>IF(ISERROR(VLOOKUP($A$1312, 文字檔!E:F, 2, 0)),0,VLOOKUP($A$1312, 文字檔!E:F, 2, 0))</f>
        <v>0</v>
      </c>
      <c r="F1312" s="5">
        <f>IF(ISERROR(VLOOKUP($A$1312, 文字檔!G:H, 2, 0)),0,VLOOKUP($A$1312, 文字檔!G:H, 2, 0))</f>
        <v>0</v>
      </c>
      <c r="G1312" s="5">
        <f>IF(ISERROR(VLOOKUP($A$1312, 文字檔!I:J, 2, 0)),0,VLOOKUP($A$1312, 文字檔!I:J, 2, 0))</f>
        <v>-2300</v>
      </c>
      <c r="H1312" s="5">
        <f>IF(ISERROR(VLOOKUP($A$1312, 文字檔!K:L, 2, 0)),0,VLOOKUP($A$1312, 文字檔!K:L, 2, 0))</f>
        <v>1865.8</v>
      </c>
      <c r="I1312" s="5">
        <f>IF(ISERROR(VLOOKUP($A$1312, 文字檔!M:N, 2, 0)),0,VLOOKUP($A$1312, 文字檔!M:N, 2, 0))</f>
        <v>0</v>
      </c>
      <c r="J1312" s="5">
        <f>IF(ISERROR(VLOOKUP($A$1312, 文字檔!O:P, 2, 0)),0,VLOOKUP($A$1312, 文字檔!O:P, 2, 0))</f>
        <v>-16936.12</v>
      </c>
      <c r="K1312">
        <f>IF(ISERROR(VLOOKUP($A$1312, 文字檔!Q:R, 2, 0)),0,VLOOKUP($A$1312, 文字檔!Q:R, 2, 0))</f>
        <v>0</v>
      </c>
      <c r="L1312">
        <f>IF(ISERROR(VLOOKUP($A$1312, 文字檔!S:T, 2, 0)),0,VLOOKUP($A$1312, 文字檔!S:T, 2, 0))</f>
        <v>-8737.11</v>
      </c>
      <c r="M1312">
        <f>IF(ISERROR(VLOOKUP($A$1312, 文字檔!U:V, 2, 0)),0,VLOOKUP($A$1312, 文字檔!U:V, 2, 0))</f>
        <v>12600</v>
      </c>
      <c r="N1312">
        <f>IF(ISERROR(VLOOKUP($A$1312, 文字檔!W:X, 2, 0)),0,VLOOKUP($A$1312, 文字檔!W:X, 2, 0))</f>
        <v>12600</v>
      </c>
      <c r="O1312">
        <f>IF(ISERROR(VLOOKUP($A$1312, 文字檔!Y:Z, 2, 0)),0,VLOOKUP($A$1312, 文字檔!Y:Z, 2, 0))</f>
        <v>8000</v>
      </c>
      <c r="P1312">
        <f>IF(ISERROR(VLOOKUP($A$1312, 文字檔!AA:AB, 2, 0)),0,VLOOKUP($A$1312, 文字檔!AA:AB, 2, 0))</f>
        <v>-300</v>
      </c>
    </row>
    <row r="1313" spans="1:16" ht="16.2">
      <c r="A1313" s="7">
        <v>45049</v>
      </c>
      <c r="B1313" s="5">
        <f>SUMPRODUCT($C$2:$P$2,$C$1313:$P$1313)</f>
        <v>-76866.510000000009</v>
      </c>
      <c r="C1313" s="5">
        <f>IF(ISERROR(VLOOKUP($A$1313, 文字檔!A:B, 2, 0)),0,VLOOKUP($A$1313, 文字檔!A:B, 2, 0))</f>
        <v>-10066.51</v>
      </c>
      <c r="D1313" s="5">
        <f>IF(ISERROR(VLOOKUP($A$1313, 文字檔!C:D, 2, 0)),0,VLOOKUP($A$1313, 文字檔!C:D, 2, 0))</f>
        <v>-16800</v>
      </c>
      <c r="E1313" s="5">
        <f>IF(ISERROR(VLOOKUP($A$1313, 文字檔!E:F, 2, 0)),0,VLOOKUP($A$1313, 文字檔!E:F, 2, 0))</f>
        <v>0</v>
      </c>
      <c r="F1313" s="5">
        <f>IF(ISERROR(VLOOKUP($A$1313, 文字檔!G:H, 2, 0)),0,VLOOKUP($A$1313, 文字檔!G:H, 2, 0))</f>
        <v>0</v>
      </c>
      <c r="G1313" s="5">
        <f>IF(ISERROR(VLOOKUP($A$1313, 文字檔!I:J, 2, 0)),0,VLOOKUP($A$1313, 文字檔!I:J, 2, 0))</f>
        <v>-2800</v>
      </c>
      <c r="H1313" s="5">
        <f>IF(ISERROR(VLOOKUP($A$1313, 文字檔!K:L, 2, 0)),0,VLOOKUP($A$1313, 文字檔!K:L, 2, 0))</f>
        <v>0</v>
      </c>
      <c r="I1313" s="5">
        <f>IF(ISERROR(VLOOKUP($A$1313, 文字檔!M:N, 2, 0)),0,VLOOKUP($A$1313, 文字檔!M:N, 2, 0))</f>
        <v>7000</v>
      </c>
      <c r="J1313" s="5">
        <f>IF(ISERROR(VLOOKUP($A$1313, 文字檔!O:P, 2, 0)),0,VLOOKUP($A$1313, 文字檔!O:P, 2, 0))</f>
        <v>0</v>
      </c>
      <c r="K1313">
        <f>IF(ISERROR(VLOOKUP($A$1313, 文字檔!Q:R, 2, 0)),0,VLOOKUP($A$1313, 文字檔!Q:R, 2, 0))</f>
        <v>0</v>
      </c>
      <c r="L1313">
        <f>IF(ISERROR(VLOOKUP($A$1313, 文字檔!S:T, 2, 0)),0,VLOOKUP($A$1313, 文字檔!S:T, 2, 0))</f>
        <v>0</v>
      </c>
      <c r="M1313">
        <f>IF(ISERROR(VLOOKUP($A$1313, 文字檔!U:V, 2, 0)),0,VLOOKUP($A$1313, 文字檔!U:V, 2, 0))</f>
        <v>-23800</v>
      </c>
      <c r="N1313">
        <f>IF(ISERROR(VLOOKUP($A$1313, 文字檔!W:X, 2, 0)),0,VLOOKUP($A$1313, 文字檔!W:X, 2, 0))</f>
        <v>-26500</v>
      </c>
      <c r="O1313">
        <f>IF(ISERROR(VLOOKUP($A$1313, 文字檔!Y:Z, 2, 0)),0,VLOOKUP($A$1313, 文字檔!Y:Z, 2, 0))</f>
        <v>13000</v>
      </c>
      <c r="P1313">
        <f>IF(ISERROR(VLOOKUP($A$1313, 文字檔!AA:AB, 2, 0)),0,VLOOKUP($A$1313, 文字檔!AA:AB, 2, 0))</f>
        <v>-16900</v>
      </c>
    </row>
    <row r="1314" spans="1:16" ht="16.2">
      <c r="A1314" s="7">
        <v>45050</v>
      </c>
      <c r="B1314" s="5">
        <f>SUMPRODUCT($C$2:$P$2,$C$1314:$P$1314)</f>
        <v>-33631.68</v>
      </c>
      <c r="C1314" s="5">
        <f>IF(ISERROR(VLOOKUP($A$1314, 文字檔!A:B, 2, 0)),0,VLOOKUP($A$1314, 文字檔!A:B, 2, 0))</f>
        <v>0</v>
      </c>
      <c r="D1314" s="5">
        <f>IF(ISERROR(VLOOKUP($A$1314, 文字檔!C:D, 2, 0)),0,VLOOKUP($A$1314, 文字檔!C:D, 2, 0))</f>
        <v>11200</v>
      </c>
      <c r="E1314" s="5">
        <f>IF(ISERROR(VLOOKUP($A$1314, 文字檔!E:F, 2, 0)),0,VLOOKUP($A$1314, 文字檔!E:F, 2, 0))</f>
        <v>0</v>
      </c>
      <c r="F1314" s="5">
        <f>IF(ISERROR(VLOOKUP($A$1314, 文字檔!G:H, 2, 0)),0,VLOOKUP($A$1314, 文字檔!G:H, 2, 0))</f>
        <v>0</v>
      </c>
      <c r="G1314" s="5">
        <f>IF(ISERROR(VLOOKUP($A$1314, 文字檔!I:J, 2, 0)),0,VLOOKUP($A$1314, 文字檔!I:J, 2, 0))</f>
        <v>-16000</v>
      </c>
      <c r="H1314" s="5">
        <f>IF(ISERROR(VLOOKUP($A$1314, 文字檔!K:L, 2, 0)),0,VLOOKUP($A$1314, 文字檔!K:L, 2, 0))</f>
        <v>3468.32</v>
      </c>
      <c r="I1314" s="5">
        <f>IF(ISERROR(VLOOKUP($A$1314, 文字檔!M:N, 2, 0)),0,VLOOKUP($A$1314, 文字檔!M:N, 2, 0))</f>
        <v>-13300</v>
      </c>
      <c r="J1314" s="5">
        <f>IF(ISERROR(VLOOKUP($A$1314, 文字檔!O:P, 2, 0)),0,VLOOKUP($A$1314, 文字檔!O:P, 2, 0))</f>
        <v>0</v>
      </c>
      <c r="K1314">
        <f>IF(ISERROR(VLOOKUP($A$1314, 文字檔!Q:R, 2, 0)),0,VLOOKUP($A$1314, 文字檔!Q:R, 2, 0))</f>
        <v>0</v>
      </c>
      <c r="L1314">
        <f>IF(ISERROR(VLOOKUP($A$1314, 文字檔!S:T, 2, 0)),0,VLOOKUP($A$1314, 文字檔!S:T, 2, 0))</f>
        <v>0</v>
      </c>
      <c r="M1314">
        <f>IF(ISERROR(VLOOKUP($A$1314, 文字檔!U:V, 2, 0)),0,VLOOKUP($A$1314, 文字檔!U:V, 2, 0))</f>
        <v>-11200</v>
      </c>
      <c r="N1314">
        <f>IF(ISERROR(VLOOKUP($A$1314, 文字檔!W:X, 2, 0)),0,VLOOKUP($A$1314, 文字檔!W:X, 2, 0))</f>
        <v>-3400</v>
      </c>
      <c r="O1314">
        <f>IF(ISERROR(VLOOKUP($A$1314, 文字檔!Y:Z, 2, 0)),0,VLOOKUP($A$1314, 文字檔!Y:Z, 2, 0))</f>
        <v>-4400</v>
      </c>
      <c r="P1314">
        <f>IF(ISERROR(VLOOKUP($A$1314, 文字檔!AA:AB, 2, 0)),0,VLOOKUP($A$1314, 文字檔!AA:AB, 2, 0))</f>
        <v>0</v>
      </c>
    </row>
    <row r="1315" spans="1:16" ht="16.2">
      <c r="A1315" s="7">
        <v>45051</v>
      </c>
      <c r="B1315" s="5">
        <f>SUMPRODUCT($C$2:$P$2,$C$1315:$P$1315)</f>
        <v>-71174.850000000006</v>
      </c>
      <c r="C1315" s="5">
        <f>IF(ISERROR(VLOOKUP($A$1315, 文字檔!A:B, 2, 0)),0,VLOOKUP($A$1315, 文字檔!A:B, 2, 0))</f>
        <v>0</v>
      </c>
      <c r="D1315" s="5">
        <f>IF(ISERROR(VLOOKUP($A$1315, 文字檔!C:D, 2, 0)),0,VLOOKUP($A$1315, 文字檔!C:D, 2, 0))</f>
        <v>-9400</v>
      </c>
      <c r="E1315" s="5">
        <f>IF(ISERROR(VLOOKUP($A$1315, 文字檔!E:F, 2, 0)),0,VLOOKUP($A$1315, 文字檔!E:F, 2, 0))</f>
        <v>0</v>
      </c>
      <c r="F1315" s="5">
        <f>IF(ISERROR(VLOOKUP($A$1315, 文字檔!G:H, 2, 0)),0,VLOOKUP($A$1315, 文字檔!G:H, 2, 0))</f>
        <v>0</v>
      </c>
      <c r="G1315" s="5">
        <f>IF(ISERROR(VLOOKUP($A$1315, 文字檔!I:J, 2, 0)),0,VLOOKUP($A$1315, 文字檔!I:J, 2, 0))</f>
        <v>0</v>
      </c>
      <c r="H1315" s="5">
        <f>IF(ISERROR(VLOOKUP($A$1315, 文字檔!K:L, 2, 0)),0,VLOOKUP($A$1315, 文字檔!K:L, 2, 0))</f>
        <v>-13937.65</v>
      </c>
      <c r="I1315" s="5">
        <f>IF(ISERROR(VLOOKUP($A$1315, 文字檔!M:N, 2, 0)),0,VLOOKUP($A$1315, 文字檔!M:N, 2, 0))</f>
        <v>-13500</v>
      </c>
      <c r="J1315" s="5">
        <f>IF(ISERROR(VLOOKUP($A$1315, 文字檔!O:P, 2, 0)),0,VLOOKUP($A$1315, 文字檔!O:P, 2, 0))</f>
        <v>-16937.2</v>
      </c>
      <c r="K1315">
        <f>IF(ISERROR(VLOOKUP($A$1315, 文字檔!Q:R, 2, 0)),0,VLOOKUP($A$1315, 文字檔!Q:R, 2, 0))</f>
        <v>0</v>
      </c>
      <c r="L1315">
        <f>IF(ISERROR(VLOOKUP($A$1315, 文字檔!S:T, 2, 0)),0,VLOOKUP($A$1315, 文字檔!S:T, 2, 0))</f>
        <v>0</v>
      </c>
      <c r="M1315">
        <f>IF(ISERROR(VLOOKUP($A$1315, 文字檔!U:V, 2, 0)),0,VLOOKUP($A$1315, 文字檔!U:V, 2, 0))</f>
        <v>-7000</v>
      </c>
      <c r="N1315">
        <f>IF(ISERROR(VLOOKUP($A$1315, 文字檔!W:X, 2, 0)),0,VLOOKUP($A$1315, 文字檔!W:X, 2, 0))</f>
        <v>0</v>
      </c>
      <c r="O1315">
        <f>IF(ISERROR(VLOOKUP($A$1315, 文字檔!Y:Z, 2, 0)),0,VLOOKUP($A$1315, 文字檔!Y:Z, 2, 0))</f>
        <v>-10400</v>
      </c>
      <c r="P1315">
        <f>IF(ISERROR(VLOOKUP($A$1315, 文字檔!AA:AB, 2, 0)),0,VLOOKUP($A$1315, 文字檔!AA:AB, 2, 0))</f>
        <v>0</v>
      </c>
    </row>
    <row r="1316" spans="1:16" ht="16.2">
      <c r="A1316" s="7">
        <v>45052</v>
      </c>
      <c r="B1316" s="5">
        <f>SUMPRODUCT($C$2:$P$2,$C$1316:$P$1316)</f>
        <v>0</v>
      </c>
      <c r="C1316" s="5">
        <f>IF(ISERROR(VLOOKUP($A$1316, 文字檔!A:B, 2, 0)),0,VLOOKUP($A$1316, 文字檔!A:B, 2, 0))</f>
        <v>0</v>
      </c>
      <c r="D1316" s="5">
        <f>IF(ISERROR(VLOOKUP($A$1316, 文字檔!C:D, 2, 0)),0,VLOOKUP($A$1316, 文字檔!C:D, 2, 0))</f>
        <v>0</v>
      </c>
      <c r="E1316" s="5">
        <f>IF(ISERROR(VLOOKUP($A$1316, 文字檔!E:F, 2, 0)),0,VLOOKUP($A$1316, 文字檔!E:F, 2, 0))</f>
        <v>0</v>
      </c>
      <c r="F1316" s="5">
        <f>IF(ISERROR(VLOOKUP($A$1316, 文字檔!G:H, 2, 0)),0,VLOOKUP($A$1316, 文字檔!G:H, 2, 0))</f>
        <v>0</v>
      </c>
      <c r="G1316" s="5">
        <f>IF(ISERROR(VLOOKUP($A$1316, 文字檔!I:J, 2, 0)),0,VLOOKUP($A$1316, 文字檔!I:J, 2, 0))</f>
        <v>0</v>
      </c>
      <c r="H1316" s="5">
        <f>IF(ISERROR(VLOOKUP($A$1316, 文字檔!K:L, 2, 0)),0,VLOOKUP($A$1316, 文字檔!K:L, 2, 0))</f>
        <v>0</v>
      </c>
      <c r="I1316" s="5">
        <f>IF(ISERROR(VLOOKUP($A$1316, 文字檔!M:N, 2, 0)),0,VLOOKUP($A$1316, 文字檔!M:N, 2, 0))</f>
        <v>0</v>
      </c>
      <c r="J1316" s="5">
        <f>IF(ISERROR(VLOOKUP($A$1316, 文字檔!O:P, 2, 0)),0,VLOOKUP($A$1316, 文字檔!O:P, 2, 0))</f>
        <v>0</v>
      </c>
      <c r="K1316">
        <f>IF(ISERROR(VLOOKUP($A$1316, 文字檔!Q:R, 2, 0)),0,VLOOKUP($A$1316, 文字檔!Q:R, 2, 0))</f>
        <v>0</v>
      </c>
      <c r="L1316">
        <f>IF(ISERROR(VLOOKUP($A$1316, 文字檔!S:T, 2, 0)),0,VLOOKUP($A$1316, 文字檔!S:T, 2, 0))</f>
        <v>0</v>
      </c>
      <c r="M1316">
        <f>IF(ISERROR(VLOOKUP($A$1316, 文字檔!U:V, 2, 0)),0,VLOOKUP($A$1316, 文字檔!U:V, 2, 0))</f>
        <v>0</v>
      </c>
      <c r="N1316">
        <f>IF(ISERROR(VLOOKUP($A$1316, 文字檔!W:X, 2, 0)),0,VLOOKUP($A$1316, 文字檔!W:X, 2, 0))</f>
        <v>0</v>
      </c>
      <c r="O1316">
        <f>IF(ISERROR(VLOOKUP($A$1316, 文字檔!Y:Z, 2, 0)),0,VLOOKUP($A$1316, 文字檔!Y:Z, 2, 0))</f>
        <v>0</v>
      </c>
      <c r="P1316">
        <f>IF(ISERROR(VLOOKUP($A$1316, 文字檔!AA:AB, 2, 0)),0,VLOOKUP($A$1316, 文字檔!AA:AB, 2, 0))</f>
        <v>0</v>
      </c>
    </row>
    <row r="1317" spans="1:16" ht="16.2">
      <c r="A1317" s="7">
        <v>45053</v>
      </c>
      <c r="B1317" s="5">
        <f>SUMPRODUCT($C$2:$P$2,$C$1317:$P$1317)</f>
        <v>0</v>
      </c>
      <c r="C1317" s="5">
        <f>IF(ISERROR(VLOOKUP($A$1317, 文字檔!A:B, 2, 0)),0,VLOOKUP($A$1317, 文字檔!A:B, 2, 0))</f>
        <v>0</v>
      </c>
      <c r="D1317" s="5">
        <f>IF(ISERROR(VLOOKUP($A$1317, 文字檔!C:D, 2, 0)),0,VLOOKUP($A$1317, 文字檔!C:D, 2, 0))</f>
        <v>0</v>
      </c>
      <c r="E1317" s="5">
        <f>IF(ISERROR(VLOOKUP($A$1317, 文字檔!E:F, 2, 0)),0,VLOOKUP($A$1317, 文字檔!E:F, 2, 0))</f>
        <v>0</v>
      </c>
      <c r="F1317" s="5">
        <f>IF(ISERROR(VLOOKUP($A$1317, 文字檔!G:H, 2, 0)),0,VLOOKUP($A$1317, 文字檔!G:H, 2, 0))</f>
        <v>0</v>
      </c>
      <c r="G1317" s="5">
        <f>IF(ISERROR(VLOOKUP($A$1317, 文字檔!I:J, 2, 0)),0,VLOOKUP($A$1317, 文字檔!I:J, 2, 0))</f>
        <v>0</v>
      </c>
      <c r="H1317" s="5">
        <f>IF(ISERROR(VLOOKUP($A$1317, 文字檔!K:L, 2, 0)),0,VLOOKUP($A$1317, 文字檔!K:L, 2, 0))</f>
        <v>0</v>
      </c>
      <c r="I1317" s="5">
        <f>IF(ISERROR(VLOOKUP($A$1317, 文字檔!M:N, 2, 0)),0,VLOOKUP($A$1317, 文字檔!M:N, 2, 0))</f>
        <v>0</v>
      </c>
      <c r="J1317" s="5">
        <f>IF(ISERROR(VLOOKUP($A$1317, 文字檔!O:P, 2, 0)),0,VLOOKUP($A$1317, 文字檔!O:P, 2, 0))</f>
        <v>0</v>
      </c>
      <c r="K1317">
        <f>IF(ISERROR(VLOOKUP($A$1317, 文字檔!Q:R, 2, 0)),0,VLOOKUP($A$1317, 文字檔!Q:R, 2, 0))</f>
        <v>0</v>
      </c>
      <c r="L1317">
        <f>IF(ISERROR(VLOOKUP($A$1317, 文字檔!S:T, 2, 0)),0,VLOOKUP($A$1317, 文字檔!S:T, 2, 0))</f>
        <v>0</v>
      </c>
      <c r="M1317">
        <f>IF(ISERROR(VLOOKUP($A$1317, 文字檔!U:V, 2, 0)),0,VLOOKUP($A$1317, 文字檔!U:V, 2, 0))</f>
        <v>0</v>
      </c>
      <c r="N1317">
        <f>IF(ISERROR(VLOOKUP($A$1317, 文字檔!W:X, 2, 0)),0,VLOOKUP($A$1317, 文字檔!W:X, 2, 0))</f>
        <v>0</v>
      </c>
      <c r="O1317">
        <f>IF(ISERROR(VLOOKUP($A$1317, 文字檔!Y:Z, 2, 0)),0,VLOOKUP($A$1317, 文字檔!Y:Z, 2, 0))</f>
        <v>0</v>
      </c>
      <c r="P1317">
        <f>IF(ISERROR(VLOOKUP($A$1317, 文字檔!AA:AB, 2, 0)),0,VLOOKUP($A$1317, 文字檔!AA:AB, 2, 0))</f>
        <v>0</v>
      </c>
    </row>
    <row r="1318" spans="1:16" ht="16.2">
      <c r="A1318" s="7">
        <v>45054</v>
      </c>
      <c r="B1318" s="5">
        <f>SUMPRODUCT($C$2:$P$2,$C$1318:$P$1318)</f>
        <v>10822.369999999999</v>
      </c>
      <c r="C1318" s="5">
        <f>IF(ISERROR(VLOOKUP($A$1318, 文字檔!A:B, 2, 0)),0,VLOOKUP($A$1318, 文字檔!A:B, 2, 0))</f>
        <v>-18289.7</v>
      </c>
      <c r="D1318" s="5">
        <f>IF(ISERROR(VLOOKUP($A$1318, 文字檔!C:D, 2, 0)),0,VLOOKUP($A$1318, 文字檔!C:D, 2, 0))</f>
        <v>16000</v>
      </c>
      <c r="E1318" s="5">
        <f>IF(ISERROR(VLOOKUP($A$1318, 文字檔!E:F, 2, 0)),0,VLOOKUP($A$1318, 文字檔!E:F, 2, 0))</f>
        <v>0</v>
      </c>
      <c r="F1318" s="5">
        <f>IF(ISERROR(VLOOKUP($A$1318, 文字檔!G:H, 2, 0)),0,VLOOKUP($A$1318, 文字檔!G:H, 2, 0))</f>
        <v>0</v>
      </c>
      <c r="G1318" s="5">
        <f>IF(ISERROR(VLOOKUP($A$1318, 文字檔!I:J, 2, 0)),0,VLOOKUP($A$1318, 文字檔!I:J, 2, 0))</f>
        <v>10800</v>
      </c>
      <c r="H1318" s="5">
        <f>IF(ISERROR(VLOOKUP($A$1318, 文字檔!K:L, 2, 0)),0,VLOOKUP($A$1318, 文字檔!K:L, 2, 0))</f>
        <v>-7944.73</v>
      </c>
      <c r="I1318" s="5">
        <f>IF(ISERROR(VLOOKUP($A$1318, 文字檔!M:N, 2, 0)),0,VLOOKUP($A$1318, 文字檔!M:N, 2, 0))</f>
        <v>13500</v>
      </c>
      <c r="J1318" s="5">
        <f>IF(ISERROR(VLOOKUP($A$1318, 文字檔!O:P, 2, 0)),0,VLOOKUP($A$1318, 文字檔!O:P, 2, 0))</f>
        <v>0</v>
      </c>
      <c r="K1318">
        <f>IF(ISERROR(VLOOKUP($A$1318, 文字檔!Q:R, 2, 0)),0,VLOOKUP($A$1318, 文字檔!Q:R, 2, 0))</f>
        <v>0</v>
      </c>
      <c r="L1318">
        <f>IF(ISERROR(VLOOKUP($A$1318, 文字檔!S:T, 2, 0)),0,VLOOKUP($A$1318, 文字檔!S:T, 2, 0))</f>
        <v>-1743.2</v>
      </c>
      <c r="M1318">
        <f>IF(ISERROR(VLOOKUP($A$1318, 文字檔!U:V, 2, 0)),0,VLOOKUP($A$1318, 文字檔!U:V, 2, 0))</f>
        <v>-13400</v>
      </c>
      <c r="N1318">
        <f>IF(ISERROR(VLOOKUP($A$1318, 文字檔!W:X, 2, 0)),0,VLOOKUP($A$1318, 文字檔!W:X, 2, 0))</f>
        <v>-100</v>
      </c>
      <c r="O1318">
        <f>IF(ISERROR(VLOOKUP($A$1318, 文字檔!Y:Z, 2, 0)),0,VLOOKUP($A$1318, 文字檔!Y:Z, 2, 0))</f>
        <v>12000</v>
      </c>
      <c r="P1318">
        <f>IF(ISERROR(VLOOKUP($A$1318, 文字檔!AA:AB, 2, 0)),0,VLOOKUP($A$1318, 文字檔!AA:AB, 2, 0))</f>
        <v>0</v>
      </c>
    </row>
    <row r="1319" spans="1:16" ht="16.2">
      <c r="A1319" s="7">
        <v>45055</v>
      </c>
      <c r="B1319" s="5">
        <f>SUMPRODUCT($C$2:$P$2,$C$1319:$P$1319)</f>
        <v>-29967.97</v>
      </c>
      <c r="C1319" s="5">
        <f>IF(ISERROR(VLOOKUP($A$1319, 文字檔!A:B, 2, 0)),0,VLOOKUP($A$1319, 文字檔!A:B, 2, 0))</f>
        <v>-12081.69</v>
      </c>
      <c r="D1319" s="5">
        <f>IF(ISERROR(VLOOKUP($A$1319, 文字檔!C:D, 2, 0)),0,VLOOKUP($A$1319, 文字檔!C:D, 2, 0))</f>
        <v>3200</v>
      </c>
      <c r="E1319" s="5">
        <f>IF(ISERROR(VLOOKUP($A$1319, 文字檔!E:F, 2, 0)),0,VLOOKUP($A$1319, 文字檔!E:F, 2, 0))</f>
        <v>0</v>
      </c>
      <c r="F1319" s="5">
        <f>IF(ISERROR(VLOOKUP($A$1319, 文字檔!G:H, 2, 0)),0,VLOOKUP($A$1319, 文字檔!G:H, 2, 0))</f>
        <v>0</v>
      </c>
      <c r="G1319" s="5">
        <f>IF(ISERROR(VLOOKUP($A$1319, 文字檔!I:J, 2, 0)),0,VLOOKUP($A$1319, 文字檔!I:J, 2, 0))</f>
        <v>0</v>
      </c>
      <c r="H1319" s="5">
        <f>IF(ISERROR(VLOOKUP($A$1319, 文字檔!K:L, 2, 0)),0,VLOOKUP($A$1319, 文字檔!K:L, 2, 0))</f>
        <v>56.17</v>
      </c>
      <c r="I1319" s="5">
        <f>IF(ISERROR(VLOOKUP($A$1319, 文字檔!M:N, 2, 0)),0,VLOOKUP($A$1319, 文字檔!M:N, 2, 0))</f>
        <v>-100</v>
      </c>
      <c r="J1319" s="5">
        <f>IF(ISERROR(VLOOKUP($A$1319, 文字檔!O:P, 2, 0)),0,VLOOKUP($A$1319, 文字檔!O:P, 2, 0))</f>
        <v>0</v>
      </c>
      <c r="K1319">
        <f>IF(ISERROR(VLOOKUP($A$1319, 文字檔!Q:R, 2, 0)),0,VLOOKUP($A$1319, 文字檔!Q:R, 2, 0))</f>
        <v>0</v>
      </c>
      <c r="L1319">
        <f>IF(ISERROR(VLOOKUP($A$1319, 文字檔!S:T, 2, 0)),0,VLOOKUP($A$1319, 文字檔!S:T, 2, 0))</f>
        <v>-11542.45</v>
      </c>
      <c r="M1319">
        <f>IF(ISERROR(VLOOKUP($A$1319, 文字檔!U:V, 2, 0)),0,VLOOKUP($A$1319, 文字檔!U:V, 2, 0))</f>
        <v>3200</v>
      </c>
      <c r="N1319">
        <f>IF(ISERROR(VLOOKUP($A$1319, 文字檔!W:X, 2, 0)),0,VLOOKUP($A$1319, 文字檔!W:X, 2, 0))</f>
        <v>-12700</v>
      </c>
      <c r="O1319">
        <f>IF(ISERROR(VLOOKUP($A$1319, 文字檔!Y:Z, 2, 0)),0,VLOOKUP($A$1319, 文字檔!Y:Z, 2, 0))</f>
        <v>0</v>
      </c>
      <c r="P1319">
        <f>IF(ISERROR(VLOOKUP($A$1319, 文字檔!AA:AB, 2, 0)),0,VLOOKUP($A$1319, 文字檔!AA:AB, 2, 0))</f>
        <v>0</v>
      </c>
    </row>
    <row r="1320" spans="1:16" ht="16.2">
      <c r="A1320" s="7">
        <v>45056</v>
      </c>
      <c r="B1320" s="5">
        <f>SUMPRODUCT($C$2:$P$2,$C$1320:$P$1320)</f>
        <v>-18637.59</v>
      </c>
      <c r="C1320" s="5">
        <f>IF(ISERROR(VLOOKUP($A$1320, 文字檔!A:B, 2, 0)),0,VLOOKUP($A$1320, 文字檔!A:B, 2, 0))</f>
        <v>3662.41</v>
      </c>
      <c r="D1320" s="5">
        <f>IF(ISERROR(VLOOKUP($A$1320, 文字檔!C:D, 2, 0)),0,VLOOKUP($A$1320, 文字檔!C:D, 2, 0))</f>
        <v>-26300</v>
      </c>
      <c r="E1320" s="5">
        <f>IF(ISERROR(VLOOKUP($A$1320, 文字檔!E:F, 2, 0)),0,VLOOKUP($A$1320, 文字檔!E:F, 2, 0))</f>
        <v>0</v>
      </c>
      <c r="F1320" s="5">
        <f>IF(ISERROR(VLOOKUP($A$1320, 文字檔!G:H, 2, 0)),0,VLOOKUP($A$1320, 文字檔!G:H, 2, 0))</f>
        <v>0</v>
      </c>
      <c r="G1320" s="5">
        <f>IF(ISERROR(VLOOKUP($A$1320, 文字檔!I:J, 2, 0)),0,VLOOKUP($A$1320, 文字檔!I:J, 2, 0))</f>
        <v>16700</v>
      </c>
      <c r="H1320" s="5">
        <f>IF(ISERROR(VLOOKUP($A$1320, 文字檔!K:L, 2, 0)),0,VLOOKUP($A$1320, 文字檔!K:L, 2, 0))</f>
        <v>0</v>
      </c>
      <c r="I1320" s="5">
        <f>IF(ISERROR(VLOOKUP($A$1320, 文字檔!M:N, 2, 0)),0,VLOOKUP($A$1320, 文字檔!M:N, 2, 0))</f>
        <v>0</v>
      </c>
      <c r="J1320" s="5">
        <f>IF(ISERROR(VLOOKUP($A$1320, 文字檔!O:P, 2, 0)),0,VLOOKUP($A$1320, 文字檔!O:P, 2, 0))</f>
        <v>0</v>
      </c>
      <c r="K1320">
        <f>IF(ISERROR(VLOOKUP($A$1320, 文字檔!Q:R, 2, 0)),0,VLOOKUP($A$1320, 文字檔!Q:R, 2, 0))</f>
        <v>0</v>
      </c>
      <c r="L1320">
        <f>IF(ISERROR(VLOOKUP($A$1320, 文字檔!S:T, 2, 0)),0,VLOOKUP($A$1320, 文字檔!S:T, 2, 0))</f>
        <v>0</v>
      </c>
      <c r="M1320">
        <f>IF(ISERROR(VLOOKUP($A$1320, 文字檔!U:V, 2, 0)),0,VLOOKUP($A$1320, 文字檔!U:V, 2, 0))</f>
        <v>-26200</v>
      </c>
      <c r="N1320">
        <f>IF(ISERROR(VLOOKUP($A$1320, 文字檔!W:X, 2, 0)),0,VLOOKUP($A$1320, 文字檔!W:X, 2, 0))</f>
        <v>0</v>
      </c>
      <c r="O1320">
        <f>IF(ISERROR(VLOOKUP($A$1320, 文字檔!Y:Z, 2, 0)),0,VLOOKUP($A$1320, 文字檔!Y:Z, 2, 0))</f>
        <v>14800</v>
      </c>
      <c r="P1320">
        <f>IF(ISERROR(VLOOKUP($A$1320, 文字檔!AA:AB, 2, 0)),0,VLOOKUP($A$1320, 文字檔!AA:AB, 2, 0))</f>
        <v>-1300</v>
      </c>
    </row>
    <row r="1321" spans="1:16" ht="16.2">
      <c r="A1321" s="7">
        <v>45057</v>
      </c>
      <c r="B1321" s="5">
        <f>SUMPRODUCT($C$2:$P$2,$C$1321:$P$1321)</f>
        <v>-24536.809999999998</v>
      </c>
      <c r="C1321" s="5">
        <f>IF(ISERROR(VLOOKUP($A$1321, 文字檔!A:B, 2, 0)),0,VLOOKUP($A$1321, 文字檔!A:B, 2, 0))</f>
        <v>0</v>
      </c>
      <c r="D1321" s="5">
        <f>IF(ISERROR(VLOOKUP($A$1321, 文字檔!C:D, 2, 0)),0,VLOOKUP($A$1321, 文字檔!C:D, 2, 0))</f>
        <v>8500</v>
      </c>
      <c r="E1321" s="5">
        <f>IF(ISERROR(VLOOKUP($A$1321, 文字檔!E:F, 2, 0)),0,VLOOKUP($A$1321, 文字檔!E:F, 2, 0))</f>
        <v>0</v>
      </c>
      <c r="F1321" s="5">
        <f>IF(ISERROR(VLOOKUP($A$1321, 文字檔!G:H, 2, 0)),0,VLOOKUP($A$1321, 文字檔!G:H, 2, 0))</f>
        <v>0</v>
      </c>
      <c r="G1321" s="5">
        <f>IF(ISERROR(VLOOKUP($A$1321, 文字檔!I:J, 2, 0)),0,VLOOKUP($A$1321, 文字檔!I:J, 2, 0))</f>
        <v>-8700</v>
      </c>
      <c r="H1321" s="5">
        <f>IF(ISERROR(VLOOKUP($A$1321, 文字檔!K:L, 2, 0)),0,VLOOKUP($A$1321, 文字檔!K:L, 2, 0))</f>
        <v>0</v>
      </c>
      <c r="I1321" s="5">
        <f>IF(ISERROR(VLOOKUP($A$1321, 文字檔!M:N, 2, 0)),0,VLOOKUP($A$1321, 文字檔!M:N, 2, 0))</f>
        <v>0</v>
      </c>
      <c r="J1321" s="5">
        <f>IF(ISERROR(VLOOKUP($A$1321, 文字檔!O:P, 2, 0)),0,VLOOKUP($A$1321, 文字檔!O:P, 2, 0))</f>
        <v>0</v>
      </c>
      <c r="K1321">
        <f>IF(ISERROR(VLOOKUP($A$1321, 文字檔!Q:R, 2, 0)),0,VLOOKUP($A$1321, 文字檔!Q:R, 2, 0))</f>
        <v>0</v>
      </c>
      <c r="L1321">
        <f>IF(ISERROR(VLOOKUP($A$1321, 文字檔!S:T, 2, 0)),0,VLOOKUP($A$1321, 文字檔!S:T, 2, 0))</f>
        <v>12063.19</v>
      </c>
      <c r="M1321">
        <f>IF(ISERROR(VLOOKUP($A$1321, 文字檔!U:V, 2, 0)),0,VLOOKUP($A$1321, 文字檔!U:V, 2, 0))</f>
        <v>18200</v>
      </c>
      <c r="N1321">
        <f>IF(ISERROR(VLOOKUP($A$1321, 文字檔!W:X, 2, 0)),0,VLOOKUP($A$1321, 文字檔!W:X, 2, 0))</f>
        <v>0</v>
      </c>
      <c r="O1321">
        <f>IF(ISERROR(VLOOKUP($A$1321, 文字檔!Y:Z, 2, 0)),0,VLOOKUP($A$1321, 文字檔!Y:Z, 2, 0))</f>
        <v>-43900</v>
      </c>
      <c r="P1321">
        <f>IF(ISERROR(VLOOKUP($A$1321, 文字檔!AA:AB, 2, 0)),0,VLOOKUP($A$1321, 文字檔!AA:AB, 2, 0))</f>
        <v>-10700</v>
      </c>
    </row>
    <row r="1322" spans="1:16" ht="16.2">
      <c r="A1322" s="7">
        <v>45058</v>
      </c>
      <c r="B1322" s="5">
        <f>SUMPRODUCT($C$2:$P$2,$C$1322:$P$1322)</f>
        <v>-19130.419999999998</v>
      </c>
      <c r="C1322" s="5">
        <f>IF(ISERROR(VLOOKUP($A$1322, 文字檔!A:B, 2, 0)),0,VLOOKUP($A$1322, 文字檔!A:B, 2, 0))</f>
        <v>0</v>
      </c>
      <c r="D1322" s="5">
        <f>IF(ISERROR(VLOOKUP($A$1322, 文字檔!C:D, 2, 0)),0,VLOOKUP($A$1322, 文字檔!C:D, 2, 0))</f>
        <v>2000</v>
      </c>
      <c r="E1322" s="5">
        <f>IF(ISERROR(VLOOKUP($A$1322, 文字檔!E:F, 2, 0)),0,VLOOKUP($A$1322, 文字檔!E:F, 2, 0))</f>
        <v>0</v>
      </c>
      <c r="F1322" s="5">
        <f>IF(ISERROR(VLOOKUP($A$1322, 文字檔!G:H, 2, 0)),0,VLOOKUP($A$1322, 文字檔!G:H, 2, 0))</f>
        <v>0</v>
      </c>
      <c r="G1322" s="5">
        <f>IF(ISERROR(VLOOKUP($A$1322, 文字檔!I:J, 2, 0)),0,VLOOKUP($A$1322, 文字檔!I:J, 2, 0))</f>
        <v>-200</v>
      </c>
      <c r="H1322" s="5">
        <f>IF(ISERROR(VLOOKUP($A$1322, 文字檔!K:L, 2, 0)),0,VLOOKUP($A$1322, 文字檔!K:L, 2, 0))</f>
        <v>10269.58</v>
      </c>
      <c r="I1322" s="5">
        <f>IF(ISERROR(VLOOKUP($A$1322, 文字檔!M:N, 2, 0)),0,VLOOKUP($A$1322, 文字檔!M:N, 2, 0))</f>
        <v>6300</v>
      </c>
      <c r="J1322" s="5">
        <f>IF(ISERROR(VLOOKUP($A$1322, 文字檔!O:P, 2, 0)),0,VLOOKUP($A$1322, 文字檔!O:P, 2, 0))</f>
        <v>0</v>
      </c>
      <c r="K1322">
        <f>IF(ISERROR(VLOOKUP($A$1322, 文字檔!Q:R, 2, 0)),0,VLOOKUP($A$1322, 文字檔!Q:R, 2, 0))</f>
        <v>0</v>
      </c>
      <c r="L1322">
        <f>IF(ISERROR(VLOOKUP($A$1322, 文字檔!S:T, 2, 0)),0,VLOOKUP($A$1322, 文字檔!S:T, 2, 0))</f>
        <v>0</v>
      </c>
      <c r="M1322">
        <f>IF(ISERROR(VLOOKUP($A$1322, 文字檔!U:V, 2, 0)),0,VLOOKUP($A$1322, 文字檔!U:V, 2, 0))</f>
        <v>-18200</v>
      </c>
      <c r="N1322">
        <f>IF(ISERROR(VLOOKUP($A$1322, 文字檔!W:X, 2, 0)),0,VLOOKUP($A$1322, 文字檔!W:X, 2, 0))</f>
        <v>-10700</v>
      </c>
      <c r="O1322">
        <f>IF(ISERROR(VLOOKUP($A$1322, 文字檔!Y:Z, 2, 0)),0,VLOOKUP($A$1322, 文字檔!Y:Z, 2, 0))</f>
        <v>-8600</v>
      </c>
      <c r="P1322">
        <f>IF(ISERROR(VLOOKUP($A$1322, 文字檔!AA:AB, 2, 0)),0,VLOOKUP($A$1322, 文字檔!AA:AB, 2, 0))</f>
        <v>0</v>
      </c>
    </row>
    <row r="1323" spans="1:16" ht="16.2">
      <c r="A1323" s="7">
        <v>45059</v>
      </c>
      <c r="B1323" s="5">
        <f>SUMPRODUCT($C$2:$P$2,$C$1323:$P$1323)</f>
        <v>0</v>
      </c>
      <c r="C1323" s="5">
        <f>IF(ISERROR(VLOOKUP($A$1323, 文字檔!A:B, 2, 0)),0,VLOOKUP($A$1323, 文字檔!A:B, 2, 0))</f>
        <v>0</v>
      </c>
      <c r="D1323" s="5">
        <f>IF(ISERROR(VLOOKUP($A$1323, 文字檔!C:D, 2, 0)),0,VLOOKUP($A$1323, 文字檔!C:D, 2, 0))</f>
        <v>0</v>
      </c>
      <c r="E1323" s="5">
        <f>IF(ISERROR(VLOOKUP($A$1323, 文字檔!E:F, 2, 0)),0,VLOOKUP($A$1323, 文字檔!E:F, 2, 0))</f>
        <v>0</v>
      </c>
      <c r="F1323" s="5">
        <f>IF(ISERROR(VLOOKUP($A$1323, 文字檔!G:H, 2, 0)),0,VLOOKUP($A$1323, 文字檔!G:H, 2, 0))</f>
        <v>0</v>
      </c>
      <c r="G1323" s="5">
        <f>IF(ISERROR(VLOOKUP($A$1323, 文字檔!I:J, 2, 0)),0,VLOOKUP($A$1323, 文字檔!I:J, 2, 0))</f>
        <v>0</v>
      </c>
      <c r="H1323" s="5">
        <f>IF(ISERROR(VLOOKUP($A$1323, 文字檔!K:L, 2, 0)),0,VLOOKUP($A$1323, 文字檔!K:L, 2, 0))</f>
        <v>0</v>
      </c>
      <c r="I1323" s="5">
        <f>IF(ISERROR(VLOOKUP($A$1323, 文字檔!M:N, 2, 0)),0,VLOOKUP($A$1323, 文字檔!M:N, 2, 0))</f>
        <v>0</v>
      </c>
      <c r="J1323" s="5">
        <f>IF(ISERROR(VLOOKUP($A$1323, 文字檔!O:P, 2, 0)),0,VLOOKUP($A$1323, 文字檔!O:P, 2, 0))</f>
        <v>0</v>
      </c>
      <c r="K1323">
        <f>IF(ISERROR(VLOOKUP($A$1323, 文字檔!Q:R, 2, 0)),0,VLOOKUP($A$1323, 文字檔!Q:R, 2, 0))</f>
        <v>0</v>
      </c>
      <c r="L1323">
        <f>IF(ISERROR(VLOOKUP($A$1323, 文字檔!S:T, 2, 0)),0,VLOOKUP($A$1323, 文字檔!S:T, 2, 0))</f>
        <v>0</v>
      </c>
      <c r="M1323">
        <f>IF(ISERROR(VLOOKUP($A$1323, 文字檔!U:V, 2, 0)),0,VLOOKUP($A$1323, 文字檔!U:V, 2, 0))</f>
        <v>0</v>
      </c>
      <c r="N1323">
        <f>IF(ISERROR(VLOOKUP($A$1323, 文字檔!W:X, 2, 0)),0,VLOOKUP($A$1323, 文字檔!W:X, 2, 0))</f>
        <v>0</v>
      </c>
      <c r="O1323">
        <f>IF(ISERROR(VLOOKUP($A$1323, 文字檔!Y:Z, 2, 0)),0,VLOOKUP($A$1323, 文字檔!Y:Z, 2, 0))</f>
        <v>0</v>
      </c>
      <c r="P1323">
        <f>IF(ISERROR(VLOOKUP($A$1323, 文字檔!AA:AB, 2, 0)),0,VLOOKUP($A$1323, 文字檔!AA:AB, 2, 0))</f>
        <v>0</v>
      </c>
    </row>
    <row r="1324" spans="1:16" ht="16.2">
      <c r="A1324" s="7">
        <v>45060</v>
      </c>
      <c r="B1324" s="5">
        <f>SUMPRODUCT($C$2:$P$2,$C$1324:$P$1324)</f>
        <v>0</v>
      </c>
      <c r="C1324" s="5">
        <f>IF(ISERROR(VLOOKUP($A$1324, 文字檔!A:B, 2, 0)),0,VLOOKUP($A$1324, 文字檔!A:B, 2, 0))</f>
        <v>0</v>
      </c>
      <c r="D1324" s="5">
        <f>IF(ISERROR(VLOOKUP($A$1324, 文字檔!C:D, 2, 0)),0,VLOOKUP($A$1324, 文字檔!C:D, 2, 0))</f>
        <v>0</v>
      </c>
      <c r="E1324" s="5">
        <f>IF(ISERROR(VLOOKUP($A$1324, 文字檔!E:F, 2, 0)),0,VLOOKUP($A$1324, 文字檔!E:F, 2, 0))</f>
        <v>0</v>
      </c>
      <c r="F1324" s="5">
        <f>IF(ISERROR(VLOOKUP($A$1324, 文字檔!G:H, 2, 0)),0,VLOOKUP($A$1324, 文字檔!G:H, 2, 0))</f>
        <v>0</v>
      </c>
      <c r="G1324" s="5">
        <f>IF(ISERROR(VLOOKUP($A$1324, 文字檔!I:J, 2, 0)),0,VLOOKUP($A$1324, 文字檔!I:J, 2, 0))</f>
        <v>0</v>
      </c>
      <c r="H1324" s="5">
        <f>IF(ISERROR(VLOOKUP($A$1324, 文字檔!K:L, 2, 0)),0,VLOOKUP($A$1324, 文字檔!K:L, 2, 0))</f>
        <v>0</v>
      </c>
      <c r="I1324" s="5">
        <f>IF(ISERROR(VLOOKUP($A$1324, 文字檔!M:N, 2, 0)),0,VLOOKUP($A$1324, 文字檔!M:N, 2, 0))</f>
        <v>0</v>
      </c>
      <c r="J1324" s="5">
        <f>IF(ISERROR(VLOOKUP($A$1324, 文字檔!O:P, 2, 0)),0,VLOOKUP($A$1324, 文字檔!O:P, 2, 0))</f>
        <v>0</v>
      </c>
      <c r="K1324">
        <f>IF(ISERROR(VLOOKUP($A$1324, 文字檔!Q:R, 2, 0)),0,VLOOKUP($A$1324, 文字檔!Q:R, 2, 0))</f>
        <v>0</v>
      </c>
      <c r="L1324">
        <f>IF(ISERROR(VLOOKUP($A$1324, 文字檔!S:T, 2, 0)),0,VLOOKUP($A$1324, 文字檔!S:T, 2, 0))</f>
        <v>0</v>
      </c>
      <c r="M1324">
        <f>IF(ISERROR(VLOOKUP($A$1324, 文字檔!U:V, 2, 0)),0,VLOOKUP($A$1324, 文字檔!U:V, 2, 0))</f>
        <v>0</v>
      </c>
      <c r="N1324">
        <f>IF(ISERROR(VLOOKUP($A$1324, 文字檔!W:X, 2, 0)),0,VLOOKUP($A$1324, 文字檔!W:X, 2, 0))</f>
        <v>0</v>
      </c>
      <c r="O1324">
        <f>IF(ISERROR(VLOOKUP($A$1324, 文字檔!Y:Z, 2, 0)),0,VLOOKUP($A$1324, 文字檔!Y:Z, 2, 0))</f>
        <v>0</v>
      </c>
      <c r="P1324">
        <f>IF(ISERROR(VLOOKUP($A$1324, 文字檔!AA:AB, 2, 0)),0,VLOOKUP($A$1324, 文字檔!AA:AB, 2, 0))</f>
        <v>0</v>
      </c>
    </row>
    <row r="1325" spans="1:16" ht="16.2">
      <c r="A1325" s="7">
        <v>45061</v>
      </c>
      <c r="B1325" s="5">
        <f>SUMPRODUCT($C$2:$P$2,$C$1325:$P$1325)</f>
        <v>-60257.15</v>
      </c>
      <c r="C1325" s="5">
        <f>IF(ISERROR(VLOOKUP($A$1325, 文字檔!A:B, 2, 0)),0,VLOOKUP($A$1325, 文字檔!A:B, 2, 0))</f>
        <v>0</v>
      </c>
      <c r="D1325" s="5">
        <f>IF(ISERROR(VLOOKUP($A$1325, 文字檔!C:D, 2, 0)),0,VLOOKUP($A$1325, 文字檔!C:D, 2, 0))</f>
        <v>-400</v>
      </c>
      <c r="E1325" s="5">
        <f>IF(ISERROR(VLOOKUP($A$1325, 文字檔!E:F, 2, 0)),0,VLOOKUP($A$1325, 文字檔!E:F, 2, 0))</f>
        <v>0</v>
      </c>
      <c r="F1325" s="5">
        <f>IF(ISERROR(VLOOKUP($A$1325, 文字檔!G:H, 2, 0)),0,VLOOKUP($A$1325, 文字檔!G:H, 2, 0))</f>
        <v>0</v>
      </c>
      <c r="G1325" s="5">
        <f>IF(ISERROR(VLOOKUP($A$1325, 文字檔!I:J, 2, 0)),0,VLOOKUP($A$1325, 文字檔!I:J, 2, 0))</f>
        <v>0</v>
      </c>
      <c r="H1325" s="5">
        <f>IF(ISERROR(VLOOKUP($A$1325, 文字檔!K:L, 2, 0)),0,VLOOKUP($A$1325, 文字檔!K:L, 2, 0))</f>
        <v>871.65</v>
      </c>
      <c r="I1325" s="5">
        <f>IF(ISERROR(VLOOKUP($A$1325, 文字檔!M:N, 2, 0)),0,VLOOKUP($A$1325, 文字檔!M:N, 2, 0))</f>
        <v>-8900</v>
      </c>
      <c r="J1325" s="5">
        <f>IF(ISERROR(VLOOKUP($A$1325, 文字檔!O:P, 2, 0)),0,VLOOKUP($A$1325, 文字檔!O:P, 2, 0))</f>
        <v>0</v>
      </c>
      <c r="K1325">
        <f>IF(ISERROR(VLOOKUP($A$1325, 文字檔!Q:R, 2, 0)),0,VLOOKUP($A$1325, 文字檔!Q:R, 2, 0))</f>
        <v>0</v>
      </c>
      <c r="L1325">
        <f>IF(ISERROR(VLOOKUP($A$1325, 文字檔!S:T, 2, 0)),0,VLOOKUP($A$1325, 文字檔!S:T, 2, 0))</f>
        <v>-12128.8</v>
      </c>
      <c r="M1325">
        <f>IF(ISERROR(VLOOKUP($A$1325, 文字檔!U:V, 2, 0)),0,VLOOKUP($A$1325, 文字檔!U:V, 2, 0))</f>
        <v>400</v>
      </c>
      <c r="N1325">
        <f>IF(ISERROR(VLOOKUP($A$1325, 文字檔!W:X, 2, 0)),0,VLOOKUP($A$1325, 文字檔!W:X, 2, 0))</f>
        <v>-26500</v>
      </c>
      <c r="O1325">
        <f>IF(ISERROR(VLOOKUP($A$1325, 文字檔!Y:Z, 2, 0)),0,VLOOKUP($A$1325, 文字檔!Y:Z, 2, 0))</f>
        <v>400</v>
      </c>
      <c r="P1325">
        <f>IF(ISERROR(VLOOKUP($A$1325, 文字檔!AA:AB, 2, 0)),0,VLOOKUP($A$1325, 文字檔!AA:AB, 2, 0))</f>
        <v>-14000</v>
      </c>
    </row>
    <row r="1326" spans="1:16" ht="16.2">
      <c r="A1326" s="7">
        <v>45062</v>
      </c>
      <c r="B1326" s="5">
        <f>SUMPRODUCT($C$2:$P$2,$C$1326:$P$1326)</f>
        <v>147954.99</v>
      </c>
      <c r="C1326" s="5">
        <f>IF(ISERROR(VLOOKUP($A$1326, 文字檔!A:B, 2, 0)),0,VLOOKUP($A$1326, 文字檔!A:B, 2, 0))</f>
        <v>6523.26</v>
      </c>
      <c r="D1326" s="5">
        <f>IF(ISERROR(VLOOKUP($A$1326, 文字檔!C:D, 2, 0)),0,VLOOKUP($A$1326, 文字檔!C:D, 2, 0))</f>
        <v>-8400</v>
      </c>
      <c r="E1326" s="5">
        <f>IF(ISERROR(VLOOKUP($A$1326, 文字檔!E:F, 2, 0)),0,VLOOKUP($A$1326, 文字檔!E:F, 2, 0))</f>
        <v>0</v>
      </c>
      <c r="F1326" s="5">
        <f>IF(ISERROR(VLOOKUP($A$1326, 文字檔!G:H, 2, 0)),0,VLOOKUP($A$1326, 文字檔!G:H, 2, 0))</f>
        <v>0</v>
      </c>
      <c r="G1326" s="5">
        <f>IF(ISERROR(VLOOKUP($A$1326, 文字檔!I:J, 2, 0)),0,VLOOKUP($A$1326, 文字檔!I:J, 2, 0))</f>
        <v>27500</v>
      </c>
      <c r="H1326" s="5">
        <f>IF(ISERROR(VLOOKUP($A$1326, 文字檔!K:L, 2, 0)),0,VLOOKUP($A$1326, 文字檔!K:L, 2, 0))</f>
        <v>15731.73</v>
      </c>
      <c r="I1326" s="5">
        <f>IF(ISERROR(VLOOKUP($A$1326, 文字檔!M:N, 2, 0)),0,VLOOKUP($A$1326, 文字檔!M:N, 2, 0))</f>
        <v>0</v>
      </c>
      <c r="J1326" s="5">
        <f>IF(ISERROR(VLOOKUP($A$1326, 文字檔!O:P, 2, 0)),0,VLOOKUP($A$1326, 文字檔!O:P, 2, 0))</f>
        <v>0</v>
      </c>
      <c r="K1326">
        <f>IF(ISERROR(VLOOKUP($A$1326, 文字檔!Q:R, 2, 0)),0,VLOOKUP($A$1326, 文字檔!Q:R, 2, 0))</f>
        <v>0</v>
      </c>
      <c r="L1326">
        <f>IF(ISERROR(VLOOKUP($A$1326, 文字檔!S:T, 2, 0)),0,VLOOKUP($A$1326, 文字檔!S:T, 2, 0))</f>
        <v>0</v>
      </c>
      <c r="M1326">
        <f>IF(ISERROR(VLOOKUP($A$1326, 文字檔!U:V, 2, 0)),0,VLOOKUP($A$1326, 文字檔!U:V, 2, 0))</f>
        <v>36000</v>
      </c>
      <c r="N1326">
        <f>IF(ISERROR(VLOOKUP($A$1326, 文字檔!W:X, 2, 0)),0,VLOOKUP($A$1326, 文字檔!W:X, 2, 0))</f>
        <v>29700</v>
      </c>
      <c r="O1326">
        <f>IF(ISERROR(VLOOKUP($A$1326, 文字檔!Y:Z, 2, 0)),0,VLOOKUP($A$1326, 文字檔!Y:Z, 2, 0))</f>
        <v>36000</v>
      </c>
      <c r="P1326">
        <f>IF(ISERROR(VLOOKUP($A$1326, 文字檔!AA:AB, 2, 0)),0,VLOOKUP($A$1326, 文字檔!AA:AB, 2, 0))</f>
        <v>4900</v>
      </c>
    </row>
    <row r="1327" spans="1:16" ht="16.2">
      <c r="A1327" s="7">
        <v>45063</v>
      </c>
      <c r="B1327" s="5">
        <f>SUMPRODUCT($C$2:$P$2,$C$1327:$P$1327)</f>
        <v>347273.83999999997</v>
      </c>
      <c r="C1327" s="5">
        <f>IF(ISERROR(VLOOKUP($A$1327, 文字檔!A:B, 2, 0)),0,VLOOKUP($A$1327, 文字檔!A:B, 2, 0))</f>
        <v>27847.14</v>
      </c>
      <c r="D1327" s="5">
        <f>IF(ISERROR(VLOOKUP($A$1327, 文字檔!C:D, 2, 0)),0,VLOOKUP($A$1327, 文字檔!C:D, 2, 0))</f>
        <v>29700</v>
      </c>
      <c r="E1327" s="5">
        <f>IF(ISERROR(VLOOKUP($A$1327, 文字檔!E:F, 2, 0)),0,VLOOKUP($A$1327, 文字檔!E:F, 2, 0))</f>
        <v>0</v>
      </c>
      <c r="F1327" s="5">
        <f>IF(ISERROR(VLOOKUP($A$1327, 文字檔!G:H, 2, 0)),0,VLOOKUP($A$1327, 文字檔!G:H, 2, 0))</f>
        <v>0</v>
      </c>
      <c r="G1327" s="5">
        <f>IF(ISERROR(VLOOKUP($A$1327, 文字檔!I:J, 2, 0)),0,VLOOKUP($A$1327, 文字檔!I:J, 2, 0))</f>
        <v>3500</v>
      </c>
      <c r="H1327" s="5">
        <f>IF(ISERROR(VLOOKUP($A$1327, 文字檔!K:L, 2, 0)),0,VLOOKUP($A$1327, 文字檔!K:L, 2, 0))</f>
        <v>45578.21</v>
      </c>
      <c r="I1327" s="5">
        <f>IF(ISERROR(VLOOKUP($A$1327, 文字檔!M:N, 2, 0)),0,VLOOKUP($A$1327, 文字檔!M:N, 2, 0))</f>
        <v>45600</v>
      </c>
      <c r="J1327" s="5">
        <f>IF(ISERROR(VLOOKUP($A$1327, 文字檔!O:P, 2, 0)),0,VLOOKUP($A$1327, 文字檔!O:P, 2, 0))</f>
        <v>37248.49</v>
      </c>
      <c r="K1327">
        <f>IF(ISERROR(VLOOKUP($A$1327, 文字檔!Q:R, 2, 0)),0,VLOOKUP($A$1327, 文字檔!Q:R, 2, 0))</f>
        <v>0</v>
      </c>
      <c r="L1327">
        <f>IF(ISERROR(VLOOKUP($A$1327, 文字檔!S:T, 2, 0)),0,VLOOKUP($A$1327, 文字檔!S:T, 2, 0))</f>
        <v>0</v>
      </c>
      <c r="M1327">
        <f>IF(ISERROR(VLOOKUP($A$1327, 文字檔!U:V, 2, 0)),0,VLOOKUP($A$1327, 文字檔!U:V, 2, 0))</f>
        <v>52300</v>
      </c>
      <c r="N1327">
        <f>IF(ISERROR(VLOOKUP($A$1327, 文字檔!W:X, 2, 0)),0,VLOOKUP($A$1327, 文字檔!W:X, 2, 0))</f>
        <v>52300</v>
      </c>
      <c r="O1327">
        <f>IF(ISERROR(VLOOKUP($A$1327, 文字檔!Y:Z, 2, 0)),0,VLOOKUP($A$1327, 文字檔!Y:Z, 2, 0))</f>
        <v>900</v>
      </c>
      <c r="P1327">
        <f>IF(ISERROR(VLOOKUP($A$1327, 文字檔!AA:AB, 2, 0)),0,VLOOKUP($A$1327, 文字檔!AA:AB, 2, 0))</f>
        <v>52300</v>
      </c>
    </row>
    <row r="1328" spans="1:16" ht="16.2">
      <c r="A1328" s="7">
        <v>45064</v>
      </c>
      <c r="B1328" s="5">
        <f>SUMPRODUCT($C$2:$P$2,$C$1328:$P$1328)</f>
        <v>53739.49</v>
      </c>
      <c r="C1328" s="5">
        <f>IF(ISERROR(VLOOKUP($A$1328, 文字檔!A:B, 2, 0)),0,VLOOKUP($A$1328, 文字檔!A:B, 2, 0))</f>
        <v>0</v>
      </c>
      <c r="D1328" s="5">
        <f>IF(ISERROR(VLOOKUP($A$1328, 文字檔!C:D, 2, 0)),0,VLOOKUP($A$1328, 文字檔!C:D, 2, 0))</f>
        <v>0</v>
      </c>
      <c r="E1328" s="5">
        <f>IF(ISERROR(VLOOKUP($A$1328, 文字檔!E:F, 2, 0)),0,VLOOKUP($A$1328, 文字檔!E:F, 2, 0))</f>
        <v>0</v>
      </c>
      <c r="F1328" s="5">
        <f>IF(ISERROR(VLOOKUP($A$1328, 文字檔!G:H, 2, 0)),0,VLOOKUP($A$1328, 文字檔!G:H, 2, 0))</f>
        <v>6100</v>
      </c>
      <c r="G1328" s="5">
        <f>IF(ISERROR(VLOOKUP($A$1328, 文字檔!I:J, 2, 0)),0,VLOOKUP($A$1328, 文字檔!I:J, 2, 0))</f>
        <v>24500</v>
      </c>
      <c r="H1328" s="5">
        <f>IF(ISERROR(VLOOKUP($A$1328, 文字檔!K:L, 2, 0)),0,VLOOKUP($A$1328, 文字檔!K:L, 2, 0))</f>
        <v>-8760.51</v>
      </c>
      <c r="I1328" s="5">
        <f>IF(ISERROR(VLOOKUP($A$1328, 文字檔!M:N, 2, 0)),0,VLOOKUP($A$1328, 文字檔!M:N, 2, 0))</f>
        <v>0</v>
      </c>
      <c r="J1328" s="5">
        <f>IF(ISERROR(VLOOKUP($A$1328, 文字檔!O:P, 2, 0)),0,VLOOKUP($A$1328, 文字檔!O:P, 2, 0))</f>
        <v>0</v>
      </c>
      <c r="K1328">
        <f>IF(ISERROR(VLOOKUP($A$1328, 文字檔!Q:R, 2, 0)),0,VLOOKUP($A$1328, 文字檔!Q:R, 2, 0))</f>
        <v>0</v>
      </c>
      <c r="L1328">
        <f>IF(ISERROR(VLOOKUP($A$1328, 文字檔!S:T, 2, 0)),0,VLOOKUP($A$1328, 文字檔!S:T, 2, 0))</f>
        <v>0</v>
      </c>
      <c r="M1328">
        <f>IF(ISERROR(VLOOKUP($A$1328, 文字檔!U:V, 2, 0)),0,VLOOKUP($A$1328, 文字檔!U:V, 2, 0))</f>
        <v>0</v>
      </c>
      <c r="N1328">
        <f>IF(ISERROR(VLOOKUP($A$1328, 文字檔!W:X, 2, 0)),0,VLOOKUP($A$1328, 文字檔!W:X, 2, 0))</f>
        <v>15300</v>
      </c>
      <c r="O1328">
        <f>IF(ISERROR(VLOOKUP($A$1328, 文字檔!Y:Z, 2, 0)),0,VLOOKUP($A$1328, 文字檔!Y:Z, 2, 0))</f>
        <v>5500</v>
      </c>
      <c r="P1328">
        <f>IF(ISERROR(VLOOKUP($A$1328, 文字檔!AA:AB, 2, 0)),0,VLOOKUP($A$1328, 文字檔!AA:AB, 2, 0))</f>
        <v>11100</v>
      </c>
    </row>
    <row r="1329" spans="1:16" ht="16.2">
      <c r="A1329" s="7">
        <v>45065</v>
      </c>
      <c r="B1329" s="5">
        <f>SUMPRODUCT($C$2:$P$2,$C$1329:$P$1329)</f>
        <v>57334.270000000004</v>
      </c>
      <c r="C1329" s="5">
        <f>IF(ISERROR(VLOOKUP($A$1329, 文字檔!A:B, 2, 0)),0,VLOOKUP($A$1329, 文字檔!A:B, 2, 0))</f>
        <v>0</v>
      </c>
      <c r="D1329" s="5">
        <f>IF(ISERROR(VLOOKUP($A$1329, 文字檔!C:D, 2, 0)),0,VLOOKUP($A$1329, 文字檔!C:D, 2, 0))</f>
        <v>0</v>
      </c>
      <c r="E1329" s="5">
        <f>IF(ISERROR(VLOOKUP($A$1329, 文字檔!E:F, 2, 0)),0,VLOOKUP($A$1329, 文字檔!E:F, 2, 0))</f>
        <v>0</v>
      </c>
      <c r="F1329" s="5">
        <f>IF(ISERROR(VLOOKUP($A$1329, 文字檔!G:H, 2, 0)),0,VLOOKUP($A$1329, 文字檔!G:H, 2, 0))</f>
        <v>11800</v>
      </c>
      <c r="G1329" s="5">
        <f>IF(ISERROR(VLOOKUP($A$1329, 文字檔!I:J, 2, 0)),0,VLOOKUP($A$1329, 文字檔!I:J, 2, 0))</f>
        <v>5300</v>
      </c>
      <c r="H1329" s="5">
        <f>IF(ISERROR(VLOOKUP($A$1329, 文字檔!K:L, 2, 0)),0,VLOOKUP($A$1329, 文字檔!K:L, 2, 0))</f>
        <v>4834.2700000000004</v>
      </c>
      <c r="I1329" s="5">
        <f>IF(ISERROR(VLOOKUP($A$1329, 文字檔!M:N, 2, 0)),0,VLOOKUP($A$1329, 文字檔!M:N, 2, 0))</f>
        <v>0</v>
      </c>
      <c r="J1329" s="5">
        <f>IF(ISERROR(VLOOKUP($A$1329, 文字檔!O:P, 2, 0)),0,VLOOKUP($A$1329, 文字檔!O:P, 2, 0))</f>
        <v>0</v>
      </c>
      <c r="K1329">
        <f>IF(ISERROR(VLOOKUP($A$1329, 文字檔!Q:R, 2, 0)),0,VLOOKUP($A$1329, 文字檔!Q:R, 2, 0))</f>
        <v>0</v>
      </c>
      <c r="L1329">
        <f>IF(ISERROR(VLOOKUP($A$1329, 文字檔!S:T, 2, 0)),0,VLOOKUP($A$1329, 文字檔!S:T, 2, 0))</f>
        <v>0</v>
      </c>
      <c r="M1329">
        <f>IF(ISERROR(VLOOKUP($A$1329, 文字檔!U:V, 2, 0)),0,VLOOKUP($A$1329, 文字檔!U:V, 2, 0))</f>
        <v>0</v>
      </c>
      <c r="N1329">
        <f>IF(ISERROR(VLOOKUP($A$1329, 文字檔!W:X, 2, 0)),0,VLOOKUP($A$1329, 文字檔!W:X, 2, 0))</f>
        <v>11800</v>
      </c>
      <c r="O1329">
        <f>IF(ISERROR(VLOOKUP($A$1329, 文字檔!Y:Z, 2, 0)),0,VLOOKUP($A$1329, 文字檔!Y:Z, 2, 0))</f>
        <v>11800</v>
      </c>
      <c r="P1329">
        <f>IF(ISERROR(VLOOKUP($A$1329, 文字檔!AA:AB, 2, 0)),0,VLOOKUP($A$1329, 文字檔!AA:AB, 2, 0))</f>
        <v>11800</v>
      </c>
    </row>
    <row r="1330" spans="1:16" ht="16.2">
      <c r="A1330" s="7">
        <v>45066</v>
      </c>
      <c r="B1330" s="5">
        <f>SUMPRODUCT($C$2:$P$2,$C$1330:$P$1330)</f>
        <v>0</v>
      </c>
      <c r="C1330" s="5">
        <f>IF(ISERROR(VLOOKUP($A$1330, 文字檔!A:B, 2, 0)),0,VLOOKUP($A$1330, 文字檔!A:B, 2, 0))</f>
        <v>0</v>
      </c>
      <c r="D1330" s="5">
        <f>IF(ISERROR(VLOOKUP($A$1330, 文字檔!C:D, 2, 0)),0,VLOOKUP($A$1330, 文字檔!C:D, 2, 0))</f>
        <v>0</v>
      </c>
      <c r="E1330" s="5">
        <f>IF(ISERROR(VLOOKUP($A$1330, 文字檔!E:F, 2, 0)),0,VLOOKUP($A$1330, 文字檔!E:F, 2, 0))</f>
        <v>0</v>
      </c>
      <c r="F1330" s="5">
        <f>IF(ISERROR(VLOOKUP($A$1330, 文字檔!G:H, 2, 0)),0,VLOOKUP($A$1330, 文字檔!G:H, 2, 0))</f>
        <v>0</v>
      </c>
      <c r="G1330" s="5">
        <f>IF(ISERROR(VLOOKUP($A$1330, 文字檔!I:J, 2, 0)),0,VLOOKUP($A$1330, 文字檔!I:J, 2, 0))</f>
        <v>0</v>
      </c>
      <c r="H1330" s="5">
        <f>IF(ISERROR(VLOOKUP($A$1330, 文字檔!K:L, 2, 0)),0,VLOOKUP($A$1330, 文字檔!K:L, 2, 0))</f>
        <v>0</v>
      </c>
      <c r="I1330" s="5">
        <f>IF(ISERROR(VLOOKUP($A$1330, 文字檔!M:N, 2, 0)),0,VLOOKUP($A$1330, 文字檔!M:N, 2, 0))</f>
        <v>0</v>
      </c>
      <c r="J1330" s="5">
        <f>IF(ISERROR(VLOOKUP($A$1330, 文字檔!O:P, 2, 0)),0,VLOOKUP($A$1330, 文字檔!O:P, 2, 0))</f>
        <v>0</v>
      </c>
      <c r="K1330">
        <f>IF(ISERROR(VLOOKUP($A$1330, 文字檔!Q:R, 2, 0)),0,VLOOKUP($A$1330, 文字檔!Q:R, 2, 0))</f>
        <v>0</v>
      </c>
      <c r="L1330">
        <f>IF(ISERROR(VLOOKUP($A$1330, 文字檔!S:T, 2, 0)),0,VLOOKUP($A$1330, 文字檔!S:T, 2, 0))</f>
        <v>0</v>
      </c>
      <c r="M1330">
        <f>IF(ISERROR(VLOOKUP($A$1330, 文字檔!U:V, 2, 0)),0,VLOOKUP($A$1330, 文字檔!U:V, 2, 0))</f>
        <v>0</v>
      </c>
      <c r="N1330">
        <f>IF(ISERROR(VLOOKUP($A$1330, 文字檔!W:X, 2, 0)),0,VLOOKUP($A$1330, 文字檔!W:X, 2, 0))</f>
        <v>0</v>
      </c>
      <c r="O1330">
        <f>IF(ISERROR(VLOOKUP($A$1330, 文字檔!Y:Z, 2, 0)),0,VLOOKUP($A$1330, 文字檔!Y:Z, 2, 0))</f>
        <v>0</v>
      </c>
      <c r="P1330">
        <f>IF(ISERROR(VLOOKUP($A$1330, 文字檔!AA:AB, 2, 0)),0,VLOOKUP($A$1330, 文字檔!AA:AB, 2, 0))</f>
        <v>0</v>
      </c>
    </row>
    <row r="1331" spans="1:16" ht="16.2">
      <c r="A1331" s="7">
        <v>45067</v>
      </c>
      <c r="B1331" s="5">
        <f>SUMPRODUCT($C$2:$P$2,$C$1331:$P$1331)</f>
        <v>0</v>
      </c>
      <c r="C1331" s="5">
        <f>IF(ISERROR(VLOOKUP($A$1331, 文字檔!A:B, 2, 0)),0,VLOOKUP($A$1331, 文字檔!A:B, 2, 0))</f>
        <v>0</v>
      </c>
      <c r="D1331" s="5">
        <f>IF(ISERROR(VLOOKUP($A$1331, 文字檔!C:D, 2, 0)),0,VLOOKUP($A$1331, 文字檔!C:D, 2, 0))</f>
        <v>0</v>
      </c>
      <c r="E1331" s="5">
        <f>IF(ISERROR(VLOOKUP($A$1331, 文字檔!E:F, 2, 0)),0,VLOOKUP($A$1331, 文字檔!E:F, 2, 0))</f>
        <v>0</v>
      </c>
      <c r="F1331" s="5">
        <f>IF(ISERROR(VLOOKUP($A$1331, 文字檔!G:H, 2, 0)),0,VLOOKUP($A$1331, 文字檔!G:H, 2, 0))</f>
        <v>0</v>
      </c>
      <c r="G1331" s="5">
        <f>IF(ISERROR(VLOOKUP($A$1331, 文字檔!I:J, 2, 0)),0,VLOOKUP($A$1331, 文字檔!I:J, 2, 0))</f>
        <v>0</v>
      </c>
      <c r="H1331" s="5">
        <f>IF(ISERROR(VLOOKUP($A$1331, 文字檔!K:L, 2, 0)),0,VLOOKUP($A$1331, 文字檔!K:L, 2, 0))</f>
        <v>0</v>
      </c>
      <c r="I1331" s="5">
        <f>IF(ISERROR(VLOOKUP($A$1331, 文字檔!M:N, 2, 0)),0,VLOOKUP($A$1331, 文字檔!M:N, 2, 0))</f>
        <v>0</v>
      </c>
      <c r="J1331" s="5">
        <f>IF(ISERROR(VLOOKUP($A$1331, 文字檔!O:P, 2, 0)),0,VLOOKUP($A$1331, 文字檔!O:P, 2, 0))</f>
        <v>0</v>
      </c>
      <c r="K1331">
        <f>IF(ISERROR(VLOOKUP($A$1331, 文字檔!Q:R, 2, 0)),0,VLOOKUP($A$1331, 文字檔!Q:R, 2, 0))</f>
        <v>0</v>
      </c>
      <c r="L1331">
        <f>IF(ISERROR(VLOOKUP($A$1331, 文字檔!S:T, 2, 0)),0,VLOOKUP($A$1331, 文字檔!S:T, 2, 0))</f>
        <v>0</v>
      </c>
      <c r="M1331">
        <f>IF(ISERROR(VLOOKUP($A$1331, 文字檔!U:V, 2, 0)),0,VLOOKUP($A$1331, 文字檔!U:V, 2, 0))</f>
        <v>0</v>
      </c>
      <c r="N1331">
        <f>IF(ISERROR(VLOOKUP($A$1331, 文字檔!W:X, 2, 0)),0,VLOOKUP($A$1331, 文字檔!W:X, 2, 0))</f>
        <v>0</v>
      </c>
      <c r="O1331">
        <f>IF(ISERROR(VLOOKUP($A$1331, 文字檔!Y:Z, 2, 0)),0,VLOOKUP($A$1331, 文字檔!Y:Z, 2, 0))</f>
        <v>0</v>
      </c>
      <c r="P1331">
        <f>IF(ISERROR(VLOOKUP($A$1331, 文字檔!AA:AB, 2, 0)),0,VLOOKUP($A$1331, 文字檔!AA:AB, 2, 0))</f>
        <v>0</v>
      </c>
    </row>
    <row r="1332" spans="1:16" ht="16.2">
      <c r="A1332" s="7">
        <v>45068</v>
      </c>
      <c r="B1332" s="5">
        <f>SUMPRODUCT($C$2:$P$2,$C$1332:$P$1332)</f>
        <v>-37567.86</v>
      </c>
      <c r="C1332" s="5">
        <f>IF(ISERROR(VLOOKUP($A$1332, 文字檔!A:B, 2, 0)),0,VLOOKUP($A$1332, 文字檔!A:B, 2, 0))</f>
        <v>0</v>
      </c>
      <c r="D1332" s="5">
        <f>IF(ISERROR(VLOOKUP($A$1332, 文字檔!C:D, 2, 0)),0,VLOOKUP($A$1332, 文字檔!C:D, 2, 0))</f>
        <v>0</v>
      </c>
      <c r="E1332" s="5">
        <f>IF(ISERROR(VLOOKUP($A$1332, 文字檔!E:F, 2, 0)),0,VLOOKUP($A$1332, 文字檔!E:F, 2, 0))</f>
        <v>0</v>
      </c>
      <c r="F1332" s="5">
        <f>IF(ISERROR(VLOOKUP($A$1332, 文字檔!G:H, 2, 0)),0,VLOOKUP($A$1332, 文字檔!G:H, 2, 0))</f>
        <v>-2600</v>
      </c>
      <c r="G1332" s="5">
        <f>IF(ISERROR(VLOOKUP($A$1332, 文字檔!I:J, 2, 0)),0,VLOOKUP($A$1332, 文字檔!I:J, 2, 0))</f>
        <v>0</v>
      </c>
      <c r="H1332" s="5">
        <f>IF(ISERROR(VLOOKUP($A$1332, 文字檔!K:L, 2, 0)),0,VLOOKUP($A$1332, 文字檔!K:L, 2, 0))</f>
        <v>-5767.86</v>
      </c>
      <c r="I1332" s="5">
        <f>IF(ISERROR(VLOOKUP($A$1332, 文字檔!M:N, 2, 0)),0,VLOOKUP($A$1332, 文字檔!M:N, 2, 0))</f>
        <v>-3000</v>
      </c>
      <c r="J1332" s="5">
        <f>IF(ISERROR(VLOOKUP($A$1332, 文字檔!O:P, 2, 0)),0,VLOOKUP($A$1332, 文字檔!O:P, 2, 0))</f>
        <v>0</v>
      </c>
      <c r="K1332">
        <f>IF(ISERROR(VLOOKUP($A$1332, 文字檔!Q:R, 2, 0)),0,VLOOKUP($A$1332, 文字檔!Q:R, 2, 0))</f>
        <v>0</v>
      </c>
      <c r="L1332">
        <f>IF(ISERROR(VLOOKUP($A$1332, 文字檔!S:T, 2, 0)),0,VLOOKUP($A$1332, 文字檔!S:T, 2, 0))</f>
        <v>0</v>
      </c>
      <c r="M1332">
        <f>IF(ISERROR(VLOOKUP($A$1332, 文字檔!U:V, 2, 0)),0,VLOOKUP($A$1332, 文字檔!U:V, 2, 0))</f>
        <v>0</v>
      </c>
      <c r="N1332">
        <f>IF(ISERROR(VLOOKUP($A$1332, 文字檔!W:X, 2, 0)),0,VLOOKUP($A$1332, 文字檔!W:X, 2, 0))</f>
        <v>-21000</v>
      </c>
      <c r="O1332">
        <f>IF(ISERROR(VLOOKUP($A$1332, 文字檔!Y:Z, 2, 0)),0,VLOOKUP($A$1332, 文字檔!Y:Z, 2, 0))</f>
        <v>-2600</v>
      </c>
      <c r="P1332">
        <f>IF(ISERROR(VLOOKUP($A$1332, 文字檔!AA:AB, 2, 0)),0,VLOOKUP($A$1332, 文字檔!AA:AB, 2, 0))</f>
        <v>-2600</v>
      </c>
    </row>
    <row r="1333" spans="1:16" ht="16.2">
      <c r="A1333" s="7">
        <v>45069</v>
      </c>
      <c r="B1333" s="5">
        <f>SUMPRODUCT($C$2:$P$2,$C$1333:$P$1333)</f>
        <v>-23806.850000000002</v>
      </c>
      <c r="C1333" s="5">
        <f>IF(ISERROR(VLOOKUP($A$1333, 文字檔!A:B, 2, 0)),0,VLOOKUP($A$1333, 文字檔!A:B, 2, 0))</f>
        <v>-19540.400000000001</v>
      </c>
      <c r="D1333" s="5">
        <f>IF(ISERROR(VLOOKUP($A$1333, 文字檔!C:D, 2, 0)),0,VLOOKUP($A$1333, 文字檔!C:D, 2, 0))</f>
        <v>0</v>
      </c>
      <c r="E1333" s="5">
        <f>IF(ISERROR(VLOOKUP($A$1333, 文字檔!E:F, 2, 0)),0,VLOOKUP($A$1333, 文字檔!E:F, 2, 0))</f>
        <v>0</v>
      </c>
      <c r="F1333" s="5">
        <f>IF(ISERROR(VLOOKUP($A$1333, 文字檔!G:H, 2, 0)),0,VLOOKUP($A$1333, 文字檔!G:H, 2, 0))</f>
        <v>3400</v>
      </c>
      <c r="G1333" s="5">
        <f>IF(ISERROR(VLOOKUP($A$1333, 文字檔!I:J, 2, 0)),0,VLOOKUP($A$1333, 文字檔!I:J, 2, 0))</f>
        <v>-10600</v>
      </c>
      <c r="H1333" s="5">
        <f>IF(ISERROR(VLOOKUP($A$1333, 文字檔!K:L, 2, 0)),0,VLOOKUP($A$1333, 文字檔!K:L, 2, 0))</f>
        <v>4433.55</v>
      </c>
      <c r="I1333" s="5">
        <f>IF(ISERROR(VLOOKUP($A$1333, 文字檔!M:N, 2, 0)),0,VLOOKUP($A$1333, 文字檔!M:N, 2, 0))</f>
        <v>0</v>
      </c>
      <c r="J1333" s="5">
        <f>IF(ISERROR(VLOOKUP($A$1333, 文字檔!O:P, 2, 0)),0,VLOOKUP($A$1333, 文字檔!O:P, 2, 0))</f>
        <v>0</v>
      </c>
      <c r="K1333">
        <f>IF(ISERROR(VLOOKUP($A$1333, 文字檔!Q:R, 2, 0)),0,VLOOKUP($A$1333, 文字檔!Q:R, 2, 0))</f>
        <v>0</v>
      </c>
      <c r="L1333">
        <f>IF(ISERROR(VLOOKUP($A$1333, 文字檔!S:T, 2, 0)),0,VLOOKUP($A$1333, 文字檔!S:T, 2, 0))</f>
        <v>0</v>
      </c>
      <c r="M1333">
        <f>IF(ISERROR(VLOOKUP($A$1333, 文字檔!U:V, 2, 0)),0,VLOOKUP($A$1333, 文字檔!U:V, 2, 0))</f>
        <v>0</v>
      </c>
      <c r="N1333">
        <f>IF(ISERROR(VLOOKUP($A$1333, 文字檔!W:X, 2, 0)),0,VLOOKUP($A$1333, 文字檔!W:X, 2, 0))</f>
        <v>-8300</v>
      </c>
      <c r="O1333">
        <f>IF(ISERROR(VLOOKUP($A$1333, 文字檔!Y:Z, 2, 0)),0,VLOOKUP($A$1333, 文字檔!Y:Z, 2, 0))</f>
        <v>3400</v>
      </c>
      <c r="P1333">
        <f>IF(ISERROR(VLOOKUP($A$1333, 文字檔!AA:AB, 2, 0)),0,VLOOKUP($A$1333, 文字檔!AA:AB, 2, 0))</f>
        <v>3400</v>
      </c>
    </row>
    <row r="1334" spans="1:16" ht="16.2">
      <c r="A1334" s="7">
        <v>45070</v>
      </c>
      <c r="B1334" s="5">
        <f>SUMPRODUCT($C$2:$P$2,$C$1334:$P$1334)</f>
        <v>-72868.58</v>
      </c>
      <c r="C1334" s="5">
        <f>IF(ISERROR(VLOOKUP($A$1334, 文字檔!A:B, 2, 0)),0,VLOOKUP($A$1334, 文字檔!A:B, 2, 0))</f>
        <v>-14526.21</v>
      </c>
      <c r="D1334" s="5">
        <f>IF(ISERROR(VLOOKUP($A$1334, 文字檔!C:D, 2, 0)),0,VLOOKUP($A$1334, 文字檔!C:D, 2, 0))</f>
        <v>-2300</v>
      </c>
      <c r="E1334" s="5">
        <f>IF(ISERROR(VLOOKUP($A$1334, 文字檔!E:F, 2, 0)),0,VLOOKUP($A$1334, 文字檔!E:F, 2, 0))</f>
        <v>0</v>
      </c>
      <c r="F1334" s="5">
        <f>IF(ISERROR(VLOOKUP($A$1334, 文字檔!G:H, 2, 0)),0,VLOOKUP($A$1334, 文字檔!G:H, 2, 0))</f>
        <v>-12200</v>
      </c>
      <c r="G1334" s="5">
        <f>IF(ISERROR(VLOOKUP($A$1334, 文字檔!I:J, 2, 0)),0,VLOOKUP($A$1334, 文字檔!I:J, 2, 0))</f>
        <v>0</v>
      </c>
      <c r="H1334" s="5">
        <f>IF(ISERROR(VLOOKUP($A$1334, 文字檔!K:L, 2, 0)),0,VLOOKUP($A$1334, 文字檔!K:L, 2, 0))</f>
        <v>3157.63</v>
      </c>
      <c r="I1334" s="5">
        <f>IF(ISERROR(VLOOKUP($A$1334, 文字檔!M:N, 2, 0)),0,VLOOKUP($A$1334, 文字檔!M:N, 2, 0))</f>
        <v>2700</v>
      </c>
      <c r="J1334" s="5">
        <f>IF(ISERROR(VLOOKUP($A$1334, 文字檔!O:P, 2, 0)),0,VLOOKUP($A$1334, 文字檔!O:P, 2, 0))</f>
        <v>0</v>
      </c>
      <c r="K1334">
        <f>IF(ISERROR(VLOOKUP($A$1334, 文字檔!Q:R, 2, 0)),0,VLOOKUP($A$1334, 文字檔!Q:R, 2, 0))</f>
        <v>0</v>
      </c>
      <c r="L1334">
        <f>IF(ISERROR(VLOOKUP($A$1334, 文字檔!S:T, 2, 0)),0,VLOOKUP($A$1334, 文字檔!S:T, 2, 0))</f>
        <v>0</v>
      </c>
      <c r="M1334">
        <f>IF(ISERROR(VLOOKUP($A$1334, 文字檔!U:V, 2, 0)),0,VLOOKUP($A$1334, 文字檔!U:V, 2, 0))</f>
        <v>0</v>
      </c>
      <c r="N1334">
        <f>IF(ISERROR(VLOOKUP($A$1334, 文字檔!W:X, 2, 0)),0,VLOOKUP($A$1334, 文字檔!W:X, 2, 0))</f>
        <v>-7800</v>
      </c>
      <c r="O1334">
        <f>IF(ISERROR(VLOOKUP($A$1334, 文字檔!Y:Z, 2, 0)),0,VLOOKUP($A$1334, 文字檔!Y:Z, 2, 0))</f>
        <v>-13400</v>
      </c>
      <c r="P1334">
        <f>IF(ISERROR(VLOOKUP($A$1334, 文字檔!AA:AB, 2, 0)),0,VLOOKUP($A$1334, 文字檔!AA:AB, 2, 0))</f>
        <v>-28500</v>
      </c>
    </row>
    <row r="1335" spans="1:16" ht="16.2">
      <c r="A1335" s="7">
        <v>45071</v>
      </c>
      <c r="B1335" s="5">
        <f>SUMPRODUCT($C$2:$P$2,$C$1335:$P$1335)</f>
        <v>-50068</v>
      </c>
      <c r="C1335" s="5">
        <f>IF(ISERROR(VLOOKUP($A$1335, 文字檔!A:B, 2, 0)),0,VLOOKUP($A$1335, 文字檔!A:B, 2, 0))</f>
        <v>-10543.91</v>
      </c>
      <c r="D1335" s="5">
        <f>IF(ISERROR(VLOOKUP($A$1335, 文字檔!C:D, 2, 0)),0,VLOOKUP($A$1335, 文字檔!C:D, 2, 0))</f>
        <v>-32100</v>
      </c>
      <c r="E1335" s="5">
        <f>IF(ISERROR(VLOOKUP($A$1335, 文字檔!E:F, 2, 0)),0,VLOOKUP($A$1335, 文字檔!E:F, 2, 0))</f>
        <v>0</v>
      </c>
      <c r="F1335" s="5">
        <f>IF(ISERROR(VLOOKUP($A$1335, 文字檔!G:H, 2, 0)),0,VLOOKUP($A$1335, 文字檔!G:H, 2, 0))</f>
        <v>27000</v>
      </c>
      <c r="G1335" s="5">
        <f>IF(ISERROR(VLOOKUP($A$1335, 文字檔!I:J, 2, 0)),0,VLOOKUP($A$1335, 文字檔!I:J, 2, 0))</f>
        <v>0</v>
      </c>
      <c r="H1335" s="5">
        <f>IF(ISERROR(VLOOKUP($A$1335, 文字檔!K:L, 2, 0)),0,VLOOKUP($A$1335, 文字檔!K:L, 2, 0))</f>
        <v>-19252.27</v>
      </c>
      <c r="I1335" s="5">
        <f>IF(ISERROR(VLOOKUP($A$1335, 文字檔!M:N, 2, 0)),0,VLOOKUP($A$1335, 文字檔!M:N, 2, 0))</f>
        <v>-24100</v>
      </c>
      <c r="J1335" s="5">
        <f>IF(ISERROR(VLOOKUP($A$1335, 文字檔!O:P, 2, 0)),0,VLOOKUP($A$1335, 文字檔!O:P, 2, 0))</f>
        <v>1428.18</v>
      </c>
      <c r="K1335">
        <f>IF(ISERROR(VLOOKUP($A$1335, 文字檔!Q:R, 2, 0)),0,VLOOKUP($A$1335, 文字檔!Q:R, 2, 0))</f>
        <v>0</v>
      </c>
      <c r="L1335">
        <f>IF(ISERROR(VLOOKUP($A$1335, 文字檔!S:T, 2, 0)),0,VLOOKUP($A$1335, 文字檔!S:T, 2, 0))</f>
        <v>0</v>
      </c>
      <c r="M1335">
        <f>IF(ISERROR(VLOOKUP($A$1335, 文字檔!U:V, 2, 0)),0,VLOOKUP($A$1335, 文字檔!U:V, 2, 0))</f>
        <v>-1700</v>
      </c>
      <c r="N1335">
        <f>IF(ISERROR(VLOOKUP($A$1335, 文字檔!W:X, 2, 0)),0,VLOOKUP($A$1335, 文字檔!W:X, 2, 0))</f>
        <v>-8600</v>
      </c>
      <c r="O1335">
        <f>IF(ISERROR(VLOOKUP($A$1335, 文字檔!Y:Z, 2, 0)),0,VLOOKUP($A$1335, 文字檔!Y:Z, 2, 0))</f>
        <v>16900</v>
      </c>
      <c r="P1335">
        <f>IF(ISERROR(VLOOKUP($A$1335, 文字檔!AA:AB, 2, 0)),0,VLOOKUP($A$1335, 文字檔!AA:AB, 2, 0))</f>
        <v>900</v>
      </c>
    </row>
    <row r="1336" spans="1:16" ht="16.2">
      <c r="A1336" s="7">
        <v>45072</v>
      </c>
      <c r="B1336" s="5">
        <f>SUMPRODUCT($C$2:$P$2,$C$1336:$P$1336)</f>
        <v>265944.09999999998</v>
      </c>
      <c r="C1336" s="5">
        <f>IF(ISERROR(VLOOKUP($A$1336, 文字檔!A:B, 2, 0)),0,VLOOKUP($A$1336, 文字檔!A:B, 2, 0))</f>
        <v>-6571.81</v>
      </c>
      <c r="D1336" s="5">
        <f>IF(ISERROR(VLOOKUP($A$1336, 文字檔!C:D, 2, 0)),0,VLOOKUP($A$1336, 文字檔!C:D, 2, 0))</f>
        <v>31600</v>
      </c>
      <c r="E1336" s="5">
        <f>IF(ISERROR(VLOOKUP($A$1336, 文字檔!E:F, 2, 0)),0,VLOOKUP($A$1336, 文字檔!E:F, 2, 0))</f>
        <v>0</v>
      </c>
      <c r="F1336" s="5">
        <f>IF(ISERROR(VLOOKUP($A$1336, 文字檔!G:H, 2, 0)),0,VLOOKUP($A$1336, 文字檔!G:H, 2, 0))</f>
        <v>45600</v>
      </c>
      <c r="G1336" s="5">
        <f>IF(ISERROR(VLOOKUP($A$1336, 文字檔!I:J, 2, 0)),0,VLOOKUP($A$1336, 文字檔!I:J, 2, 0))</f>
        <v>9700</v>
      </c>
      <c r="H1336" s="5">
        <f>IF(ISERROR(VLOOKUP($A$1336, 文字檔!K:L, 2, 0)),0,VLOOKUP($A$1336, 文字檔!K:L, 2, 0))</f>
        <v>15.91</v>
      </c>
      <c r="I1336" s="5">
        <f>IF(ISERROR(VLOOKUP($A$1336, 文字檔!M:N, 2, 0)),0,VLOOKUP($A$1336, 文字檔!M:N, 2, 0))</f>
        <v>0</v>
      </c>
      <c r="J1336" s="5">
        <f>IF(ISERROR(VLOOKUP($A$1336, 文字檔!O:P, 2, 0)),0,VLOOKUP($A$1336, 文字檔!O:P, 2, 0))</f>
        <v>0</v>
      </c>
      <c r="K1336">
        <f>IF(ISERROR(VLOOKUP($A$1336, 文字檔!Q:R, 2, 0)),0,VLOOKUP($A$1336, 文字檔!Q:R, 2, 0))</f>
        <v>37900</v>
      </c>
      <c r="L1336">
        <f>IF(ISERROR(VLOOKUP($A$1336, 文字檔!S:T, 2, 0)),0,VLOOKUP($A$1336, 文字檔!S:T, 2, 0))</f>
        <v>0</v>
      </c>
      <c r="M1336">
        <f>IF(ISERROR(VLOOKUP($A$1336, 文字檔!U:V, 2, 0)),0,VLOOKUP($A$1336, 文字檔!U:V, 2, 0))</f>
        <v>45600</v>
      </c>
      <c r="N1336">
        <f>IF(ISERROR(VLOOKUP($A$1336, 文字檔!W:X, 2, 0)),0,VLOOKUP($A$1336, 文字檔!W:X, 2, 0))</f>
        <v>18900</v>
      </c>
      <c r="O1336">
        <f>IF(ISERROR(VLOOKUP($A$1336, 文字檔!Y:Z, 2, 0)),0,VLOOKUP($A$1336, 文字檔!Y:Z, 2, 0))</f>
        <v>40900</v>
      </c>
      <c r="P1336">
        <f>IF(ISERROR(VLOOKUP($A$1336, 文字檔!AA:AB, 2, 0)),0,VLOOKUP($A$1336, 文字檔!AA:AB, 2, 0))</f>
        <v>42300</v>
      </c>
    </row>
    <row r="1337" spans="1:16" ht="16.2">
      <c r="A1337" s="7">
        <v>45073</v>
      </c>
      <c r="B1337" s="5">
        <f>SUMPRODUCT($C$2:$P$2,$C$1337:$P$1337)</f>
        <v>0</v>
      </c>
      <c r="C1337" s="5">
        <f>IF(ISERROR(VLOOKUP($A$1337, 文字檔!A:B, 2, 0)),0,VLOOKUP($A$1337, 文字檔!A:B, 2, 0))</f>
        <v>0</v>
      </c>
      <c r="D1337" s="5">
        <f>IF(ISERROR(VLOOKUP($A$1337, 文字檔!C:D, 2, 0)),0,VLOOKUP($A$1337, 文字檔!C:D, 2, 0))</f>
        <v>0</v>
      </c>
      <c r="E1337" s="5">
        <f>IF(ISERROR(VLOOKUP($A$1337, 文字檔!E:F, 2, 0)),0,VLOOKUP($A$1337, 文字檔!E:F, 2, 0))</f>
        <v>0</v>
      </c>
      <c r="F1337" s="5">
        <f>IF(ISERROR(VLOOKUP($A$1337, 文字檔!G:H, 2, 0)),0,VLOOKUP($A$1337, 文字檔!G:H, 2, 0))</f>
        <v>0</v>
      </c>
      <c r="G1337" s="5">
        <f>IF(ISERROR(VLOOKUP($A$1337, 文字檔!I:J, 2, 0)),0,VLOOKUP($A$1337, 文字檔!I:J, 2, 0))</f>
        <v>0</v>
      </c>
      <c r="H1337" s="5">
        <f>IF(ISERROR(VLOOKUP($A$1337, 文字檔!K:L, 2, 0)),0,VLOOKUP($A$1337, 文字檔!K:L, 2, 0))</f>
        <v>0</v>
      </c>
      <c r="I1337" s="5">
        <f>IF(ISERROR(VLOOKUP($A$1337, 文字檔!M:N, 2, 0)),0,VLOOKUP($A$1337, 文字檔!M:N, 2, 0))</f>
        <v>0</v>
      </c>
      <c r="J1337" s="5">
        <f>IF(ISERROR(VLOOKUP($A$1337, 文字檔!O:P, 2, 0)),0,VLOOKUP($A$1337, 文字檔!O:P, 2, 0))</f>
        <v>0</v>
      </c>
      <c r="K1337">
        <f>IF(ISERROR(VLOOKUP($A$1337, 文字檔!Q:R, 2, 0)),0,VLOOKUP($A$1337, 文字檔!Q:R, 2, 0))</f>
        <v>0</v>
      </c>
      <c r="L1337">
        <f>IF(ISERROR(VLOOKUP($A$1337, 文字檔!S:T, 2, 0)),0,VLOOKUP($A$1337, 文字檔!S:T, 2, 0))</f>
        <v>0</v>
      </c>
      <c r="M1337">
        <f>IF(ISERROR(VLOOKUP($A$1337, 文字檔!U:V, 2, 0)),0,VLOOKUP($A$1337, 文字檔!U:V, 2, 0))</f>
        <v>0</v>
      </c>
      <c r="N1337">
        <f>IF(ISERROR(VLOOKUP($A$1337, 文字檔!W:X, 2, 0)),0,VLOOKUP($A$1337, 文字檔!W:X, 2, 0))</f>
        <v>0</v>
      </c>
      <c r="O1337">
        <f>IF(ISERROR(VLOOKUP($A$1337, 文字檔!Y:Z, 2, 0)),0,VLOOKUP($A$1337, 文字檔!Y:Z, 2, 0))</f>
        <v>0</v>
      </c>
      <c r="P1337">
        <f>IF(ISERROR(VLOOKUP($A$1337, 文字檔!AA:AB, 2, 0)),0,VLOOKUP($A$1337, 文字檔!AA:AB, 2, 0))</f>
        <v>0</v>
      </c>
    </row>
    <row r="1338" spans="1:16" ht="16.2">
      <c r="A1338" s="7">
        <v>45074</v>
      </c>
      <c r="B1338" s="5">
        <f>SUMPRODUCT($C$2:$P$2,$C$1338:$P$1338)</f>
        <v>0</v>
      </c>
      <c r="C1338" s="5">
        <f>IF(ISERROR(VLOOKUP($A$1338, 文字檔!A:B, 2, 0)),0,VLOOKUP($A$1338, 文字檔!A:B, 2, 0))</f>
        <v>0</v>
      </c>
      <c r="D1338" s="5">
        <f>IF(ISERROR(VLOOKUP($A$1338, 文字檔!C:D, 2, 0)),0,VLOOKUP($A$1338, 文字檔!C:D, 2, 0))</f>
        <v>0</v>
      </c>
      <c r="E1338" s="5">
        <f>IF(ISERROR(VLOOKUP($A$1338, 文字檔!E:F, 2, 0)),0,VLOOKUP($A$1338, 文字檔!E:F, 2, 0))</f>
        <v>0</v>
      </c>
      <c r="F1338" s="5">
        <f>IF(ISERROR(VLOOKUP($A$1338, 文字檔!G:H, 2, 0)),0,VLOOKUP($A$1338, 文字檔!G:H, 2, 0))</f>
        <v>0</v>
      </c>
      <c r="G1338" s="5">
        <f>IF(ISERROR(VLOOKUP($A$1338, 文字檔!I:J, 2, 0)),0,VLOOKUP($A$1338, 文字檔!I:J, 2, 0))</f>
        <v>0</v>
      </c>
      <c r="H1338" s="5">
        <f>IF(ISERROR(VLOOKUP($A$1338, 文字檔!K:L, 2, 0)),0,VLOOKUP($A$1338, 文字檔!K:L, 2, 0))</f>
        <v>0</v>
      </c>
      <c r="I1338" s="5">
        <f>IF(ISERROR(VLOOKUP($A$1338, 文字檔!M:N, 2, 0)),0,VLOOKUP($A$1338, 文字檔!M:N, 2, 0))</f>
        <v>0</v>
      </c>
      <c r="J1338" s="5">
        <f>IF(ISERROR(VLOOKUP($A$1338, 文字檔!O:P, 2, 0)),0,VLOOKUP($A$1338, 文字檔!O:P, 2, 0))</f>
        <v>0</v>
      </c>
      <c r="K1338">
        <f>IF(ISERROR(VLOOKUP($A$1338, 文字檔!Q:R, 2, 0)),0,VLOOKUP($A$1338, 文字檔!Q:R, 2, 0))</f>
        <v>0</v>
      </c>
      <c r="L1338">
        <f>IF(ISERROR(VLOOKUP($A$1338, 文字檔!S:T, 2, 0)),0,VLOOKUP($A$1338, 文字檔!S:T, 2, 0))</f>
        <v>0</v>
      </c>
      <c r="M1338">
        <f>IF(ISERROR(VLOOKUP($A$1338, 文字檔!U:V, 2, 0)),0,VLOOKUP($A$1338, 文字檔!U:V, 2, 0))</f>
        <v>0</v>
      </c>
      <c r="N1338">
        <f>IF(ISERROR(VLOOKUP($A$1338, 文字檔!W:X, 2, 0)),0,VLOOKUP($A$1338, 文字檔!W:X, 2, 0))</f>
        <v>0</v>
      </c>
      <c r="O1338">
        <f>IF(ISERROR(VLOOKUP($A$1338, 文字檔!Y:Z, 2, 0)),0,VLOOKUP($A$1338, 文字檔!Y:Z, 2, 0))</f>
        <v>0</v>
      </c>
      <c r="P1338">
        <f>IF(ISERROR(VLOOKUP($A$1338, 文字檔!AA:AB, 2, 0)),0,VLOOKUP($A$1338, 文字檔!AA:AB, 2, 0))</f>
        <v>0</v>
      </c>
    </row>
    <row r="1339" spans="1:16" ht="16.2">
      <c r="A1339" s="7">
        <v>45075</v>
      </c>
      <c r="B1339" s="5">
        <f>SUMPRODUCT($C$2:$P$2,$C$1339:$P$1339)</f>
        <v>167812.28</v>
      </c>
      <c r="C1339" s="5">
        <f>IF(ISERROR(VLOOKUP($A$1339, 文字檔!A:B, 2, 0)),0,VLOOKUP($A$1339, 文字檔!A:B, 2, 0))</f>
        <v>6604.42</v>
      </c>
      <c r="D1339" s="5">
        <f>IF(ISERROR(VLOOKUP($A$1339, 文字檔!C:D, 2, 0)),0,VLOOKUP($A$1339, 文字檔!C:D, 2, 0))</f>
        <v>0</v>
      </c>
      <c r="E1339" s="5">
        <f>IF(ISERROR(VLOOKUP($A$1339, 文字檔!E:F, 2, 0)),0,VLOOKUP($A$1339, 文字檔!E:F, 2, 0))</f>
        <v>0</v>
      </c>
      <c r="F1339" s="5">
        <f>IF(ISERROR(VLOOKUP($A$1339, 文字檔!G:H, 2, 0)),0,VLOOKUP($A$1339, 文字檔!G:H, 2, 0))</f>
        <v>27000</v>
      </c>
      <c r="G1339" s="5">
        <f>IF(ISERROR(VLOOKUP($A$1339, 文字檔!I:J, 2, 0)),0,VLOOKUP($A$1339, 文字檔!I:J, 2, 0))</f>
        <v>24900</v>
      </c>
      <c r="H1339" s="5">
        <f>IF(ISERROR(VLOOKUP($A$1339, 文字檔!K:L, 2, 0)),0,VLOOKUP($A$1339, 文字檔!K:L, 2, 0))</f>
        <v>-97.16</v>
      </c>
      <c r="I1339" s="5">
        <f>IF(ISERROR(VLOOKUP($A$1339, 文字檔!M:N, 2, 0)),0,VLOOKUP($A$1339, 文字檔!M:N, 2, 0))</f>
        <v>0</v>
      </c>
      <c r="J1339" s="5">
        <f>IF(ISERROR(VLOOKUP($A$1339, 文字檔!O:P, 2, 0)),0,VLOOKUP($A$1339, 文字檔!O:P, 2, 0))</f>
        <v>0</v>
      </c>
      <c r="K1339">
        <f>IF(ISERROR(VLOOKUP($A$1339, 文字檔!Q:R, 2, 0)),0,VLOOKUP($A$1339, 文字檔!Q:R, 2, 0))</f>
        <v>27000</v>
      </c>
      <c r="L1339">
        <f>IF(ISERROR(VLOOKUP($A$1339, 文字檔!S:T, 2, 0)),0,VLOOKUP($A$1339, 文字檔!S:T, 2, 0))</f>
        <v>1405.02</v>
      </c>
      <c r="M1339">
        <f>IF(ISERROR(VLOOKUP($A$1339, 文字檔!U:V, 2, 0)),0,VLOOKUP($A$1339, 文字檔!U:V, 2, 0))</f>
        <v>27000</v>
      </c>
      <c r="N1339">
        <f>IF(ISERROR(VLOOKUP($A$1339, 文字檔!W:X, 2, 0)),0,VLOOKUP($A$1339, 文字檔!W:X, 2, 0))</f>
        <v>27000</v>
      </c>
      <c r="O1339">
        <f>IF(ISERROR(VLOOKUP($A$1339, 文字檔!Y:Z, 2, 0)),0,VLOOKUP($A$1339, 文字檔!Y:Z, 2, 0))</f>
        <v>27000</v>
      </c>
      <c r="P1339">
        <f>IF(ISERROR(VLOOKUP($A$1339, 文字檔!AA:AB, 2, 0)),0,VLOOKUP($A$1339, 文字檔!AA:AB, 2, 0))</f>
        <v>0</v>
      </c>
    </row>
    <row r="1340" spans="1:16" ht="16.2">
      <c r="A1340" s="7">
        <v>45076</v>
      </c>
      <c r="B1340" s="5">
        <f>SUMPRODUCT($C$2:$P$2,$C$1340:$P$1340)</f>
        <v>-17992.41</v>
      </c>
      <c r="C1340" s="5">
        <f>IF(ISERROR(VLOOKUP($A$1340, 文字檔!A:B, 2, 0)),0,VLOOKUP($A$1340, 文字檔!A:B, 2, 0))</f>
        <v>0</v>
      </c>
      <c r="D1340" s="5">
        <f>IF(ISERROR(VLOOKUP($A$1340, 文字檔!C:D, 2, 0)),0,VLOOKUP($A$1340, 文字檔!C:D, 2, 0))</f>
        <v>0</v>
      </c>
      <c r="E1340" s="5">
        <f>IF(ISERROR(VLOOKUP($A$1340, 文字檔!E:F, 2, 0)),0,VLOOKUP($A$1340, 文字檔!E:F, 2, 0))</f>
        <v>0</v>
      </c>
      <c r="F1340" s="5">
        <f>IF(ISERROR(VLOOKUP($A$1340, 文字檔!G:H, 2, 0)),0,VLOOKUP($A$1340, 文字檔!G:H, 2, 0))</f>
        <v>1200</v>
      </c>
      <c r="G1340" s="5">
        <f>IF(ISERROR(VLOOKUP($A$1340, 文字檔!I:J, 2, 0)),0,VLOOKUP($A$1340, 文字檔!I:J, 2, 0))</f>
        <v>0</v>
      </c>
      <c r="H1340" s="5">
        <f>IF(ISERROR(VLOOKUP($A$1340, 文字檔!K:L, 2, 0)),0,VLOOKUP($A$1340, 文字檔!K:L, 2, 0))</f>
        <v>-3692.41</v>
      </c>
      <c r="I1340" s="5">
        <f>IF(ISERROR(VLOOKUP($A$1340, 文字檔!M:N, 2, 0)),0,VLOOKUP($A$1340, 文字檔!M:N, 2, 0))</f>
        <v>0</v>
      </c>
      <c r="J1340" s="5">
        <f>IF(ISERROR(VLOOKUP($A$1340, 文字檔!O:P, 2, 0)),0,VLOOKUP($A$1340, 文字檔!O:P, 2, 0))</f>
        <v>0</v>
      </c>
      <c r="K1340">
        <f>IF(ISERROR(VLOOKUP($A$1340, 文字檔!Q:R, 2, 0)),0,VLOOKUP($A$1340, 文字檔!Q:R, 2, 0))</f>
        <v>1200</v>
      </c>
      <c r="L1340">
        <f>IF(ISERROR(VLOOKUP($A$1340, 文字檔!S:T, 2, 0)),0,VLOOKUP($A$1340, 文字檔!S:T, 2, 0))</f>
        <v>0</v>
      </c>
      <c r="M1340">
        <f>IF(ISERROR(VLOOKUP($A$1340, 文字檔!U:V, 2, 0)),0,VLOOKUP($A$1340, 文字檔!U:V, 2, 0))</f>
        <v>1200</v>
      </c>
      <c r="N1340">
        <f>IF(ISERROR(VLOOKUP($A$1340, 文字檔!W:X, 2, 0)),0,VLOOKUP($A$1340, 文字檔!W:X, 2, 0))</f>
        <v>-4500</v>
      </c>
      <c r="O1340">
        <f>IF(ISERROR(VLOOKUP($A$1340, 文字檔!Y:Z, 2, 0)),0,VLOOKUP($A$1340, 文字檔!Y:Z, 2, 0))</f>
        <v>-13400</v>
      </c>
      <c r="P1340">
        <f>IF(ISERROR(VLOOKUP($A$1340, 文字檔!AA:AB, 2, 0)),0,VLOOKUP($A$1340, 文字檔!AA:AB, 2, 0))</f>
        <v>0</v>
      </c>
    </row>
    <row r="1341" spans="1:16" ht="16.2">
      <c r="A1341" s="7">
        <v>45077</v>
      </c>
      <c r="B1341" s="5">
        <f>SUMPRODUCT($C$2:$P$2,$C$1341:$P$1341)</f>
        <v>-65383.079999999994</v>
      </c>
      <c r="C1341" s="5">
        <f>IF(ISERROR(VLOOKUP($A$1341, 文字檔!A:B, 2, 0)),0,VLOOKUP($A$1341, 文字檔!A:B, 2, 0))</f>
        <v>818.74</v>
      </c>
      <c r="D1341" s="5">
        <f>IF(ISERROR(VLOOKUP($A$1341, 文字檔!C:D, 2, 0)),0,VLOOKUP($A$1341, 文字檔!C:D, 2, 0))</f>
        <v>0</v>
      </c>
      <c r="E1341" s="5">
        <f>IF(ISERROR(VLOOKUP($A$1341, 文字檔!E:F, 2, 0)),0,VLOOKUP($A$1341, 文字檔!E:F, 2, 0))</f>
        <v>0</v>
      </c>
      <c r="F1341" s="5">
        <f>IF(ISERROR(VLOOKUP($A$1341, 文字檔!G:H, 2, 0)),0,VLOOKUP($A$1341, 文字檔!G:H, 2, 0))</f>
        <v>-17400</v>
      </c>
      <c r="G1341" s="5">
        <f>IF(ISERROR(VLOOKUP($A$1341, 文字檔!I:J, 2, 0)),0,VLOOKUP($A$1341, 文字檔!I:J, 2, 0))</f>
        <v>0</v>
      </c>
      <c r="H1341" s="5">
        <f>IF(ISERROR(VLOOKUP($A$1341, 文字檔!K:L, 2, 0)),0,VLOOKUP($A$1341, 文字檔!K:L, 2, 0))</f>
        <v>0</v>
      </c>
      <c r="I1341" s="5">
        <f>IF(ISERROR(VLOOKUP($A$1341, 文字檔!M:N, 2, 0)),0,VLOOKUP($A$1341, 文字檔!M:N, 2, 0))</f>
        <v>0</v>
      </c>
      <c r="J1341" s="5">
        <f>IF(ISERROR(VLOOKUP($A$1341, 文字檔!O:P, 2, 0)),0,VLOOKUP($A$1341, 文字檔!O:P, 2, 0))</f>
        <v>0</v>
      </c>
      <c r="K1341">
        <f>IF(ISERROR(VLOOKUP($A$1341, 文字檔!Q:R, 2, 0)),0,VLOOKUP($A$1341, 文字檔!Q:R, 2, 0))</f>
        <v>-17400</v>
      </c>
      <c r="L1341">
        <f>IF(ISERROR(VLOOKUP($A$1341, 文字檔!S:T, 2, 0)),0,VLOOKUP($A$1341, 文字檔!S:T, 2, 0))</f>
        <v>0</v>
      </c>
      <c r="M1341">
        <f>IF(ISERROR(VLOOKUP($A$1341, 文字檔!U:V, 2, 0)),0,VLOOKUP($A$1341, 文字檔!U:V, 2, 0))</f>
        <v>-17400</v>
      </c>
      <c r="N1341">
        <f>IF(ISERROR(VLOOKUP($A$1341, 文字檔!W:X, 2, 0)),0,VLOOKUP($A$1341, 文字檔!W:X, 2, 0))</f>
        <v>0</v>
      </c>
      <c r="O1341">
        <f>IF(ISERROR(VLOOKUP($A$1341, 文字檔!Y:Z, 2, 0)),0,VLOOKUP($A$1341, 文字檔!Y:Z, 2, 0))</f>
        <v>-14001.82</v>
      </c>
      <c r="P1341">
        <f>IF(ISERROR(VLOOKUP($A$1341, 文字檔!AA:AB, 2, 0)),0,VLOOKUP($A$1341, 文字檔!AA:AB, 2, 0))</f>
        <v>0</v>
      </c>
    </row>
    <row r="1342" spans="1:16" ht="16.2">
      <c r="A1342" s="7">
        <v>45078</v>
      </c>
      <c r="B1342" s="5">
        <f>SUMPRODUCT($C$2:$P$2,$C$1342:$P$1342)</f>
        <v>-46700</v>
      </c>
      <c r="C1342" s="5">
        <f>IF(ISERROR(VLOOKUP($A$1342, 文字檔!A:B, 2, 0)),0,VLOOKUP($A$1342, 文字檔!A:B, 2, 0))</f>
        <v>0</v>
      </c>
      <c r="D1342" s="5">
        <f>IF(ISERROR(VLOOKUP($A$1342, 文字檔!C:D, 2, 0)),0,VLOOKUP($A$1342, 文字檔!C:D, 2, 0))</f>
        <v>-12500</v>
      </c>
      <c r="E1342" s="5">
        <f>IF(ISERROR(VLOOKUP($A$1342, 文字檔!E:F, 2, 0)),0,VLOOKUP($A$1342, 文字檔!E:F, 2, 0))</f>
        <v>0</v>
      </c>
      <c r="F1342" s="5">
        <f>IF(ISERROR(VLOOKUP($A$1342, 文字檔!G:H, 2, 0)),0,VLOOKUP($A$1342, 文字檔!G:H, 2, 0))</f>
        <v>-3800</v>
      </c>
      <c r="G1342" s="5">
        <f>IF(ISERROR(VLOOKUP($A$1342, 文字檔!I:J, 2, 0)),0,VLOOKUP($A$1342, 文字檔!I:J, 2, 0))</f>
        <v>-4200</v>
      </c>
      <c r="H1342" s="5">
        <f>IF(ISERROR(VLOOKUP($A$1342, 文字檔!K:L, 2, 0)),0,VLOOKUP($A$1342, 文字檔!K:L, 2, 0))</f>
        <v>0</v>
      </c>
      <c r="I1342" s="5">
        <f>IF(ISERROR(VLOOKUP($A$1342, 文字檔!M:N, 2, 0)),0,VLOOKUP($A$1342, 文字檔!M:N, 2, 0))</f>
        <v>-7700</v>
      </c>
      <c r="J1342" s="5">
        <f>IF(ISERROR(VLOOKUP($A$1342, 文字檔!O:P, 2, 0)),0,VLOOKUP($A$1342, 文字檔!O:P, 2, 0))</f>
        <v>0</v>
      </c>
      <c r="K1342">
        <f>IF(ISERROR(VLOOKUP($A$1342, 文字檔!Q:R, 2, 0)),0,VLOOKUP($A$1342, 文字檔!Q:R, 2, 0))</f>
        <v>-3800</v>
      </c>
      <c r="L1342">
        <f>IF(ISERROR(VLOOKUP($A$1342, 文字檔!S:T, 2, 0)),0,VLOOKUP($A$1342, 文字檔!S:T, 2, 0))</f>
        <v>0</v>
      </c>
      <c r="M1342">
        <f>IF(ISERROR(VLOOKUP($A$1342, 文字檔!U:V, 2, 0)),0,VLOOKUP($A$1342, 文字檔!U:V, 2, 0))</f>
        <v>-3800</v>
      </c>
      <c r="N1342">
        <f>IF(ISERROR(VLOOKUP($A$1342, 文字檔!W:X, 2, 0)),0,VLOOKUP($A$1342, 文字檔!W:X, 2, 0))</f>
        <v>-7500</v>
      </c>
      <c r="O1342">
        <f>IF(ISERROR(VLOOKUP($A$1342, 文字檔!Y:Z, 2, 0)),0,VLOOKUP($A$1342, 文字檔!Y:Z, 2, 0))</f>
        <v>3100</v>
      </c>
      <c r="P1342">
        <f>IF(ISERROR(VLOOKUP($A$1342, 文字檔!AA:AB, 2, 0)),0,VLOOKUP($A$1342, 文字檔!AA:AB, 2, 0))</f>
        <v>-6500</v>
      </c>
    </row>
    <row r="1343" spans="1:16" ht="16.2">
      <c r="A1343" s="7">
        <v>45079</v>
      </c>
      <c r="B1343" s="5">
        <f>SUMPRODUCT($C$2:$P$2,$C$1343:$P$1343)</f>
        <v>232801.55</v>
      </c>
      <c r="C1343" s="5">
        <f>IF(ISERROR(VLOOKUP($A$1343, 文字檔!A:B, 2, 0)),0,VLOOKUP($A$1343, 文字檔!A:B, 2, 0))</f>
        <v>7599.71</v>
      </c>
      <c r="D1343" s="5">
        <f>IF(ISERROR(VLOOKUP($A$1343, 文字檔!C:D, 2, 0)),0,VLOOKUP($A$1343, 文字檔!C:D, 2, 0))</f>
        <v>-20100</v>
      </c>
      <c r="E1343" s="5">
        <f>IF(ISERROR(VLOOKUP($A$1343, 文字檔!E:F, 2, 0)),0,VLOOKUP($A$1343, 文字檔!E:F, 2, 0))</f>
        <v>0</v>
      </c>
      <c r="F1343" s="5">
        <f>IF(ISERROR(VLOOKUP($A$1343, 文字檔!G:H, 2, 0)),0,VLOOKUP($A$1343, 文字檔!G:H, 2, 0))</f>
        <v>48000</v>
      </c>
      <c r="G1343" s="5">
        <f>IF(ISERROR(VLOOKUP($A$1343, 文字檔!I:J, 2, 0)),0,VLOOKUP($A$1343, 文字檔!I:J, 2, 0))</f>
        <v>23100</v>
      </c>
      <c r="H1343" s="5">
        <f>IF(ISERROR(VLOOKUP($A$1343, 文字檔!K:L, 2, 0)),0,VLOOKUP($A$1343, 文字檔!K:L, 2, 0))</f>
        <v>25102.54</v>
      </c>
      <c r="I1343" s="5">
        <f>IF(ISERROR(VLOOKUP($A$1343, 文字檔!M:N, 2, 0)),0,VLOOKUP($A$1343, 文字檔!M:N, 2, 0))</f>
        <v>5700</v>
      </c>
      <c r="J1343" s="5">
        <f>IF(ISERROR(VLOOKUP($A$1343, 文字檔!O:P, 2, 0)),0,VLOOKUP($A$1343, 文字檔!O:P, 2, 0))</f>
        <v>0</v>
      </c>
      <c r="K1343">
        <f>IF(ISERROR(VLOOKUP($A$1343, 文字檔!Q:R, 2, 0)),0,VLOOKUP($A$1343, 文字檔!Q:R, 2, 0))</f>
        <v>48000</v>
      </c>
      <c r="L1343">
        <f>IF(ISERROR(VLOOKUP($A$1343, 文字檔!S:T, 2, 0)),0,VLOOKUP($A$1343, 文字檔!S:T, 2, 0))</f>
        <v>0</v>
      </c>
      <c r="M1343">
        <f>IF(ISERROR(VLOOKUP($A$1343, 文字檔!U:V, 2, 0)),0,VLOOKUP($A$1343, 文字檔!U:V, 2, 0))</f>
        <v>48000</v>
      </c>
      <c r="N1343">
        <f>IF(ISERROR(VLOOKUP($A$1343, 文字檔!W:X, 2, 0)),0,VLOOKUP($A$1343, 文字檔!W:X, 2, 0))</f>
        <v>22400</v>
      </c>
      <c r="O1343">
        <f>IF(ISERROR(VLOOKUP($A$1343, 文字檔!Y:Z, 2, 0)),0,VLOOKUP($A$1343, 文字檔!Y:Z, 2, 0))</f>
        <v>37999.300000000003</v>
      </c>
      <c r="P1343">
        <f>IF(ISERROR(VLOOKUP($A$1343, 文字檔!AA:AB, 2, 0)),0,VLOOKUP($A$1343, 文字檔!AA:AB, 2, 0))</f>
        <v>-13000</v>
      </c>
    </row>
    <row r="1344" spans="1:16" ht="16.2">
      <c r="A1344" s="7">
        <v>45080</v>
      </c>
      <c r="B1344" s="5">
        <f>SUMPRODUCT($C$2:$P$2,$C$1344:$P$1344)</f>
        <v>0</v>
      </c>
      <c r="C1344" s="5">
        <f>IF(ISERROR(VLOOKUP($A$1344, 文字檔!A:B, 2, 0)),0,VLOOKUP($A$1344, 文字檔!A:B, 2, 0))</f>
        <v>0</v>
      </c>
      <c r="D1344" s="5">
        <f>IF(ISERROR(VLOOKUP($A$1344, 文字檔!C:D, 2, 0)),0,VLOOKUP($A$1344, 文字檔!C:D, 2, 0))</f>
        <v>0</v>
      </c>
      <c r="E1344" s="5">
        <f>IF(ISERROR(VLOOKUP($A$1344, 文字檔!E:F, 2, 0)),0,VLOOKUP($A$1344, 文字檔!E:F, 2, 0))</f>
        <v>0</v>
      </c>
      <c r="F1344" s="5">
        <f>IF(ISERROR(VLOOKUP($A$1344, 文字檔!G:H, 2, 0)),0,VLOOKUP($A$1344, 文字檔!G:H, 2, 0))</f>
        <v>0</v>
      </c>
      <c r="G1344" s="5">
        <f>IF(ISERROR(VLOOKUP($A$1344, 文字檔!I:J, 2, 0)),0,VLOOKUP($A$1344, 文字檔!I:J, 2, 0))</f>
        <v>0</v>
      </c>
      <c r="H1344" s="5">
        <f>IF(ISERROR(VLOOKUP($A$1344, 文字檔!K:L, 2, 0)),0,VLOOKUP($A$1344, 文字檔!K:L, 2, 0))</f>
        <v>0</v>
      </c>
      <c r="I1344" s="5">
        <f>IF(ISERROR(VLOOKUP($A$1344, 文字檔!M:N, 2, 0)),0,VLOOKUP($A$1344, 文字檔!M:N, 2, 0))</f>
        <v>0</v>
      </c>
      <c r="J1344" s="5">
        <f>IF(ISERROR(VLOOKUP($A$1344, 文字檔!O:P, 2, 0)),0,VLOOKUP($A$1344, 文字檔!O:P, 2, 0))</f>
        <v>0</v>
      </c>
      <c r="K1344">
        <f>IF(ISERROR(VLOOKUP($A$1344, 文字檔!Q:R, 2, 0)),0,VLOOKUP($A$1344, 文字檔!Q:R, 2, 0))</f>
        <v>0</v>
      </c>
      <c r="L1344">
        <f>IF(ISERROR(VLOOKUP($A$1344, 文字檔!S:T, 2, 0)),0,VLOOKUP($A$1344, 文字檔!S:T, 2, 0))</f>
        <v>0</v>
      </c>
      <c r="M1344">
        <f>IF(ISERROR(VLOOKUP($A$1344, 文字檔!U:V, 2, 0)),0,VLOOKUP($A$1344, 文字檔!U:V, 2, 0))</f>
        <v>0</v>
      </c>
      <c r="N1344">
        <f>IF(ISERROR(VLOOKUP($A$1344, 文字檔!W:X, 2, 0)),0,VLOOKUP($A$1344, 文字檔!W:X, 2, 0))</f>
        <v>0</v>
      </c>
      <c r="O1344">
        <f>IF(ISERROR(VLOOKUP($A$1344, 文字檔!Y:Z, 2, 0)),0,VLOOKUP($A$1344, 文字檔!Y:Z, 2, 0))</f>
        <v>0</v>
      </c>
      <c r="P1344">
        <f>IF(ISERROR(VLOOKUP($A$1344, 文字檔!AA:AB, 2, 0)),0,VLOOKUP($A$1344, 文字檔!AA:AB, 2, 0))</f>
        <v>0</v>
      </c>
    </row>
    <row r="1345" spans="1:16" ht="16.2">
      <c r="A1345" s="7">
        <v>45081</v>
      </c>
      <c r="B1345" s="5">
        <f>SUMPRODUCT($C$2:$P$2,$C$1345:$P$1345)</f>
        <v>0</v>
      </c>
      <c r="C1345" s="5">
        <f>IF(ISERROR(VLOOKUP($A$1345, 文字檔!A:B, 2, 0)),0,VLOOKUP($A$1345, 文字檔!A:B, 2, 0))</f>
        <v>0</v>
      </c>
      <c r="D1345" s="5">
        <f>IF(ISERROR(VLOOKUP($A$1345, 文字檔!C:D, 2, 0)),0,VLOOKUP($A$1345, 文字檔!C:D, 2, 0))</f>
        <v>0</v>
      </c>
      <c r="E1345" s="5">
        <f>IF(ISERROR(VLOOKUP($A$1345, 文字檔!E:F, 2, 0)),0,VLOOKUP($A$1345, 文字檔!E:F, 2, 0))</f>
        <v>0</v>
      </c>
      <c r="F1345" s="5">
        <f>IF(ISERROR(VLOOKUP($A$1345, 文字檔!G:H, 2, 0)),0,VLOOKUP($A$1345, 文字檔!G:H, 2, 0))</f>
        <v>0</v>
      </c>
      <c r="G1345" s="5">
        <f>IF(ISERROR(VLOOKUP($A$1345, 文字檔!I:J, 2, 0)),0,VLOOKUP($A$1345, 文字檔!I:J, 2, 0))</f>
        <v>0</v>
      </c>
      <c r="H1345" s="5">
        <f>IF(ISERROR(VLOOKUP($A$1345, 文字檔!K:L, 2, 0)),0,VLOOKUP($A$1345, 文字檔!K:L, 2, 0))</f>
        <v>0</v>
      </c>
      <c r="I1345" s="5">
        <f>IF(ISERROR(VLOOKUP($A$1345, 文字檔!M:N, 2, 0)),0,VLOOKUP($A$1345, 文字檔!M:N, 2, 0))</f>
        <v>0</v>
      </c>
      <c r="J1345" s="5">
        <f>IF(ISERROR(VLOOKUP($A$1345, 文字檔!O:P, 2, 0)),0,VLOOKUP($A$1345, 文字檔!O:P, 2, 0))</f>
        <v>0</v>
      </c>
      <c r="K1345">
        <f>IF(ISERROR(VLOOKUP($A$1345, 文字檔!Q:R, 2, 0)),0,VLOOKUP($A$1345, 文字檔!Q:R, 2, 0))</f>
        <v>0</v>
      </c>
      <c r="L1345">
        <f>IF(ISERROR(VLOOKUP($A$1345, 文字檔!S:T, 2, 0)),0,VLOOKUP($A$1345, 文字檔!S:T, 2, 0))</f>
        <v>0</v>
      </c>
      <c r="M1345">
        <f>IF(ISERROR(VLOOKUP($A$1345, 文字檔!U:V, 2, 0)),0,VLOOKUP($A$1345, 文字檔!U:V, 2, 0))</f>
        <v>0</v>
      </c>
      <c r="N1345">
        <f>IF(ISERROR(VLOOKUP($A$1345, 文字檔!W:X, 2, 0)),0,VLOOKUP($A$1345, 文字檔!W:X, 2, 0))</f>
        <v>0</v>
      </c>
      <c r="O1345">
        <f>IF(ISERROR(VLOOKUP($A$1345, 文字檔!Y:Z, 2, 0)),0,VLOOKUP($A$1345, 文字檔!Y:Z, 2, 0))</f>
        <v>0</v>
      </c>
      <c r="P1345">
        <f>IF(ISERROR(VLOOKUP($A$1345, 文字檔!AA:AB, 2, 0)),0,VLOOKUP($A$1345, 文字檔!AA:AB, 2, 0))</f>
        <v>0</v>
      </c>
    </row>
    <row r="1346" spans="1:16" ht="16.2">
      <c r="A1346" s="7">
        <v>45082</v>
      </c>
      <c r="B1346" s="5">
        <f>SUMPRODUCT($C$2:$P$2,$C$1346:$P$1346)</f>
        <v>-28609.4</v>
      </c>
      <c r="C1346" s="5">
        <f>IF(ISERROR(VLOOKUP($A$1346, 文字檔!A:B, 2, 0)),0,VLOOKUP($A$1346, 文字檔!A:B, 2, 0))</f>
        <v>0</v>
      </c>
      <c r="D1346" s="5">
        <f>IF(ISERROR(VLOOKUP($A$1346, 文字檔!C:D, 2, 0)),0,VLOOKUP($A$1346, 文字檔!C:D, 2, 0))</f>
        <v>0</v>
      </c>
      <c r="E1346" s="5">
        <f>IF(ISERROR(VLOOKUP($A$1346, 文字檔!E:F, 2, 0)),0,VLOOKUP($A$1346, 文字檔!E:F, 2, 0))</f>
        <v>0</v>
      </c>
      <c r="F1346" s="5">
        <f>IF(ISERROR(VLOOKUP($A$1346, 文字檔!G:H, 2, 0)),0,VLOOKUP($A$1346, 文字檔!G:H, 2, 0))</f>
        <v>-5800</v>
      </c>
      <c r="G1346" s="5">
        <f>IF(ISERROR(VLOOKUP($A$1346, 文字檔!I:J, 2, 0)),0,VLOOKUP($A$1346, 文字檔!I:J, 2, 0))</f>
        <v>7297.53</v>
      </c>
      <c r="H1346" s="5">
        <f>IF(ISERROR(VLOOKUP($A$1346, 文字檔!K:L, 2, 0)),0,VLOOKUP($A$1346, 文字檔!K:L, 2, 0))</f>
        <v>10097.11</v>
      </c>
      <c r="I1346" s="5">
        <f>IF(ISERROR(VLOOKUP($A$1346, 文字檔!M:N, 2, 0)),0,VLOOKUP($A$1346, 文字檔!M:N, 2, 0))</f>
        <v>1099.33</v>
      </c>
      <c r="J1346" s="5">
        <f>IF(ISERROR(VLOOKUP($A$1346, 文字檔!O:P, 2, 0)),0,VLOOKUP($A$1346, 文字檔!O:P, 2, 0))</f>
        <v>798.93</v>
      </c>
      <c r="K1346">
        <f>IF(ISERROR(VLOOKUP($A$1346, 文字檔!Q:R, 2, 0)),0,VLOOKUP($A$1346, 文字檔!Q:R, 2, 0))</f>
        <v>-10500</v>
      </c>
      <c r="L1346">
        <f>IF(ISERROR(VLOOKUP($A$1346, 文字檔!S:T, 2, 0)),0,VLOOKUP($A$1346, 文字檔!S:T, 2, 0))</f>
        <v>0</v>
      </c>
      <c r="M1346">
        <f>IF(ISERROR(VLOOKUP($A$1346, 文字檔!U:V, 2, 0)),0,VLOOKUP($A$1346, 文字檔!U:V, 2, 0))</f>
        <v>-5800</v>
      </c>
      <c r="N1346">
        <f>IF(ISERROR(VLOOKUP($A$1346, 文字檔!W:X, 2, 0)),0,VLOOKUP($A$1346, 文字檔!W:X, 2, 0))</f>
        <v>-5800</v>
      </c>
      <c r="O1346">
        <f>IF(ISERROR(VLOOKUP($A$1346, 文字檔!Y:Z, 2, 0)),0,VLOOKUP($A$1346, 文字檔!Y:Z, 2, 0))</f>
        <v>-14202.3</v>
      </c>
      <c r="P1346">
        <f>IF(ISERROR(VLOOKUP($A$1346, 文字檔!AA:AB, 2, 0)),0,VLOOKUP($A$1346, 文字檔!AA:AB, 2, 0))</f>
        <v>-5800</v>
      </c>
    </row>
    <row r="1347" spans="1:16" ht="16.2">
      <c r="A1347" s="7">
        <v>45083</v>
      </c>
      <c r="B1347" s="5">
        <f>SUMPRODUCT($C$2:$P$2,$C$1347:$P$1347)</f>
        <v>23386.01</v>
      </c>
      <c r="C1347" s="5">
        <f>IF(ISERROR(VLOOKUP($A$1347, 文字檔!A:B, 2, 0)),0,VLOOKUP($A$1347, 文字檔!A:B, 2, 0))</f>
        <v>1196.47</v>
      </c>
      <c r="D1347" s="5">
        <f>IF(ISERROR(VLOOKUP($A$1347, 文字檔!C:D, 2, 0)),0,VLOOKUP($A$1347, 文字檔!C:D, 2, 0))</f>
        <v>0</v>
      </c>
      <c r="E1347" s="5">
        <f>IF(ISERROR(VLOOKUP($A$1347, 文字檔!E:F, 2, 0)),0,VLOOKUP($A$1347, 文字檔!E:F, 2, 0))</f>
        <v>0</v>
      </c>
      <c r="F1347" s="5">
        <f>IF(ISERROR(VLOOKUP($A$1347, 文字檔!G:H, 2, 0)),0,VLOOKUP($A$1347, 文字檔!G:H, 2, 0))</f>
        <v>13200</v>
      </c>
      <c r="G1347" s="5">
        <f>IF(ISERROR(VLOOKUP($A$1347, 文字檔!I:J, 2, 0)),0,VLOOKUP($A$1347, 文字檔!I:J, 2, 0))</f>
        <v>-10805.09</v>
      </c>
      <c r="H1347" s="5">
        <f>IF(ISERROR(VLOOKUP($A$1347, 文字檔!K:L, 2, 0)),0,VLOOKUP($A$1347, 文字檔!K:L, 2, 0))</f>
        <v>0</v>
      </c>
      <c r="I1347" s="5">
        <f>IF(ISERROR(VLOOKUP($A$1347, 文字檔!M:N, 2, 0)),0,VLOOKUP($A$1347, 文字檔!M:N, 2, 0))</f>
        <v>-10101.870000000001</v>
      </c>
      <c r="J1347" s="5">
        <f>IF(ISERROR(VLOOKUP($A$1347, 文字檔!O:P, 2, 0)),0,VLOOKUP($A$1347, 文字檔!O:P, 2, 0))</f>
        <v>0</v>
      </c>
      <c r="K1347">
        <f>IF(ISERROR(VLOOKUP($A$1347, 文字檔!Q:R, 2, 0)),0,VLOOKUP($A$1347, 文字檔!Q:R, 2, 0))</f>
        <v>0</v>
      </c>
      <c r="L1347">
        <f>IF(ISERROR(VLOOKUP($A$1347, 文字檔!S:T, 2, 0)),0,VLOOKUP($A$1347, 文字檔!S:T, 2, 0))</f>
        <v>0</v>
      </c>
      <c r="M1347">
        <f>IF(ISERROR(VLOOKUP($A$1347, 文字檔!U:V, 2, 0)),0,VLOOKUP($A$1347, 文字檔!U:V, 2, 0))</f>
        <v>13200</v>
      </c>
      <c r="N1347">
        <f>IF(ISERROR(VLOOKUP($A$1347, 文字檔!W:X, 2, 0)),0,VLOOKUP($A$1347, 文字檔!W:X, 2, 0))</f>
        <v>13200</v>
      </c>
      <c r="O1347">
        <f>IF(ISERROR(VLOOKUP($A$1347, 文字檔!Y:Z, 2, 0)),0,VLOOKUP($A$1347, 文字檔!Y:Z, 2, 0))</f>
        <v>-9703.5</v>
      </c>
      <c r="P1347">
        <f>IF(ISERROR(VLOOKUP($A$1347, 文字檔!AA:AB, 2, 0)),0,VLOOKUP($A$1347, 文字檔!AA:AB, 2, 0))</f>
        <v>13200</v>
      </c>
    </row>
    <row r="1348" spans="1:16" ht="16.2">
      <c r="A1348" s="7">
        <v>45084</v>
      </c>
      <c r="B1348" s="5">
        <f>SUMPRODUCT($C$2:$P$2,$C$1348:$P$1348)</f>
        <v>145061.39000000001</v>
      </c>
      <c r="C1348" s="5">
        <f>IF(ISERROR(VLOOKUP($A$1348, 文字檔!A:B, 2, 0)),0,VLOOKUP($A$1348, 文字檔!A:B, 2, 0))</f>
        <v>8778.66</v>
      </c>
      <c r="D1348" s="5">
        <f>IF(ISERROR(VLOOKUP($A$1348, 文字檔!C:D, 2, 0)),0,VLOOKUP($A$1348, 文字檔!C:D, 2, 0))</f>
        <v>16695.91</v>
      </c>
      <c r="E1348" s="5">
        <f>IF(ISERROR(VLOOKUP($A$1348, 文字檔!E:F, 2, 0)),0,VLOOKUP($A$1348, 文字檔!E:F, 2, 0))</f>
        <v>0</v>
      </c>
      <c r="F1348" s="5">
        <f>IF(ISERROR(VLOOKUP($A$1348, 文字檔!G:H, 2, 0)),0,VLOOKUP($A$1348, 文字檔!G:H, 2, 0))</f>
        <v>28400</v>
      </c>
      <c r="G1348" s="5">
        <f>IF(ISERROR(VLOOKUP($A$1348, 文字檔!I:J, 2, 0)),0,VLOOKUP($A$1348, 文字檔!I:J, 2, 0))</f>
        <v>0</v>
      </c>
      <c r="H1348" s="5">
        <f>IF(ISERROR(VLOOKUP($A$1348, 文字檔!K:L, 2, 0)),0,VLOOKUP($A$1348, 文字檔!K:L, 2, 0))</f>
        <v>-6607.28</v>
      </c>
      <c r="I1348" s="5">
        <f>IF(ISERROR(VLOOKUP($A$1348, 文字檔!M:N, 2, 0)),0,VLOOKUP($A$1348, 文字檔!M:N, 2, 0))</f>
        <v>0</v>
      </c>
      <c r="J1348" s="5">
        <f>IF(ISERROR(VLOOKUP($A$1348, 文字檔!O:P, 2, 0)),0,VLOOKUP($A$1348, 文字檔!O:P, 2, 0))</f>
        <v>0</v>
      </c>
      <c r="K1348">
        <f>IF(ISERROR(VLOOKUP($A$1348, 文字檔!Q:R, 2, 0)),0,VLOOKUP($A$1348, 文字檔!Q:R, 2, 0))</f>
        <v>0</v>
      </c>
      <c r="L1348">
        <f>IF(ISERROR(VLOOKUP($A$1348, 文字檔!S:T, 2, 0)),0,VLOOKUP($A$1348, 文字檔!S:T, 2, 0))</f>
        <v>0</v>
      </c>
      <c r="M1348">
        <f>IF(ISERROR(VLOOKUP($A$1348, 文字檔!U:V, 2, 0)),0,VLOOKUP($A$1348, 文字檔!U:V, 2, 0))</f>
        <v>28400</v>
      </c>
      <c r="N1348">
        <f>IF(ISERROR(VLOOKUP($A$1348, 文字檔!W:X, 2, 0)),0,VLOOKUP($A$1348, 文字檔!W:X, 2, 0))</f>
        <v>28400</v>
      </c>
      <c r="O1348">
        <f>IF(ISERROR(VLOOKUP($A$1348, 文字檔!Y:Z, 2, 0)),0,VLOOKUP($A$1348, 文字檔!Y:Z, 2, 0))</f>
        <v>12594.1</v>
      </c>
      <c r="P1348">
        <f>IF(ISERROR(VLOOKUP($A$1348, 文字檔!AA:AB, 2, 0)),0,VLOOKUP($A$1348, 文字檔!AA:AB, 2, 0))</f>
        <v>28400</v>
      </c>
    </row>
    <row r="1349" spans="1:16" ht="16.2">
      <c r="A1349" s="7">
        <v>45085</v>
      </c>
      <c r="B1349" s="5">
        <f>SUMPRODUCT($C$2:$P$2,$C$1349:$P$1349)</f>
        <v>-59147.259999999995</v>
      </c>
      <c r="C1349" s="5">
        <f>IF(ISERROR(VLOOKUP($A$1349, 文字檔!A:B, 2, 0)),0,VLOOKUP($A$1349, 文字檔!A:B, 2, 0))</f>
        <v>13386.43</v>
      </c>
      <c r="D1349" s="5">
        <f>IF(ISERROR(VLOOKUP($A$1349, 文字檔!C:D, 2, 0)),0,VLOOKUP($A$1349, 文字檔!C:D, 2, 0))</f>
        <v>-34000</v>
      </c>
      <c r="E1349" s="5">
        <f>IF(ISERROR(VLOOKUP($A$1349, 文字檔!E:F, 2, 0)),0,VLOOKUP($A$1349, 文字檔!E:F, 2, 0))</f>
        <v>0</v>
      </c>
      <c r="F1349" s="5">
        <f>IF(ISERROR(VLOOKUP($A$1349, 文字檔!G:H, 2, 0)),0,VLOOKUP($A$1349, 文字檔!G:H, 2, 0))</f>
        <v>-34000</v>
      </c>
      <c r="G1349" s="5">
        <f>IF(ISERROR(VLOOKUP($A$1349, 文字檔!I:J, 2, 0)),0,VLOOKUP($A$1349, 文字檔!I:J, 2, 0))</f>
        <v>0</v>
      </c>
      <c r="H1349" s="5">
        <f>IF(ISERROR(VLOOKUP($A$1349, 文字檔!K:L, 2, 0)),0,VLOOKUP($A$1349, 文字檔!K:L, 2, 0))</f>
        <v>0</v>
      </c>
      <c r="I1349" s="5">
        <f>IF(ISERROR(VLOOKUP($A$1349, 文字檔!M:N, 2, 0)),0,VLOOKUP($A$1349, 文字檔!M:N, 2, 0))</f>
        <v>0</v>
      </c>
      <c r="J1349" s="5">
        <f>IF(ISERROR(VLOOKUP($A$1349, 文字檔!O:P, 2, 0)),0,VLOOKUP($A$1349, 文字檔!O:P, 2, 0))</f>
        <v>0</v>
      </c>
      <c r="K1349">
        <f>IF(ISERROR(VLOOKUP($A$1349, 文字檔!Q:R, 2, 0)),0,VLOOKUP($A$1349, 文字檔!Q:R, 2, 0))</f>
        <v>0</v>
      </c>
      <c r="L1349">
        <f>IF(ISERROR(VLOOKUP($A$1349, 文字檔!S:T, 2, 0)),0,VLOOKUP($A$1349, 文字檔!S:T, 2, 0))</f>
        <v>16395.09</v>
      </c>
      <c r="M1349">
        <f>IF(ISERROR(VLOOKUP($A$1349, 文字檔!U:V, 2, 0)),0,VLOOKUP($A$1349, 文字檔!U:V, 2, 0))</f>
        <v>-33803.32</v>
      </c>
      <c r="N1349">
        <f>IF(ISERROR(VLOOKUP($A$1349, 文字檔!W:X, 2, 0)),0,VLOOKUP($A$1349, 文字檔!W:X, 2, 0))</f>
        <v>-408.33</v>
      </c>
      <c r="O1349">
        <f>IF(ISERROR(VLOOKUP($A$1349, 文字檔!Y:Z, 2, 0)),0,VLOOKUP($A$1349, 文字檔!Y:Z, 2, 0))</f>
        <v>24587.919999999998</v>
      </c>
      <c r="P1349">
        <f>IF(ISERROR(VLOOKUP($A$1349, 文字檔!AA:AB, 2, 0)),0,VLOOKUP($A$1349, 文字檔!AA:AB, 2, 0))</f>
        <v>-11305.05</v>
      </c>
    </row>
    <row r="1350" spans="1:16" ht="16.2">
      <c r="A1350" s="7">
        <v>45086</v>
      </c>
      <c r="B1350" s="5">
        <f>SUMPRODUCT($C$2:$P$2,$C$1350:$P$1350)</f>
        <v>19345.64</v>
      </c>
      <c r="C1350" s="5">
        <f>IF(ISERROR(VLOOKUP($A$1350, 文字檔!A:B, 2, 0)),0,VLOOKUP($A$1350, 文字檔!A:B, 2, 0))</f>
        <v>-3221.82</v>
      </c>
      <c r="D1350" s="5">
        <f>IF(ISERROR(VLOOKUP($A$1350, 文字檔!C:D, 2, 0)),0,VLOOKUP($A$1350, 文字檔!C:D, 2, 0))</f>
        <v>5297.56</v>
      </c>
      <c r="E1350" s="5">
        <f>IF(ISERROR(VLOOKUP($A$1350, 文字檔!E:F, 2, 0)),0,VLOOKUP($A$1350, 文字檔!E:F, 2, 0))</f>
        <v>0</v>
      </c>
      <c r="F1350" s="5">
        <f>IF(ISERROR(VLOOKUP($A$1350, 文字檔!G:H, 2, 0)),0,VLOOKUP($A$1350, 文字檔!G:H, 2, 0))</f>
        <v>33800</v>
      </c>
      <c r="G1350" s="5">
        <f>IF(ISERROR(VLOOKUP($A$1350, 文字檔!I:J, 2, 0)),0,VLOOKUP($A$1350, 文字檔!I:J, 2, 0))</f>
        <v>0</v>
      </c>
      <c r="H1350" s="5">
        <f>IF(ISERROR(VLOOKUP($A$1350, 文字檔!K:L, 2, 0)),0,VLOOKUP($A$1350, 文字檔!K:L, 2, 0))</f>
        <v>0</v>
      </c>
      <c r="I1350" s="5">
        <f>IF(ISERROR(VLOOKUP($A$1350, 文字檔!M:N, 2, 0)),0,VLOOKUP($A$1350, 文字檔!M:N, 2, 0))</f>
        <v>20696.54</v>
      </c>
      <c r="J1350" s="5">
        <f>IF(ISERROR(VLOOKUP($A$1350, 文字檔!O:P, 2, 0)),0,VLOOKUP($A$1350, 文字檔!O:P, 2, 0))</f>
        <v>0</v>
      </c>
      <c r="K1350">
        <f>IF(ISERROR(VLOOKUP($A$1350, 文字檔!Q:R, 2, 0)),0,VLOOKUP($A$1350, 文字檔!Q:R, 2, 0))</f>
        <v>0</v>
      </c>
      <c r="L1350">
        <f>IF(ISERROR(VLOOKUP($A$1350, 文字檔!S:T, 2, 0)),0,VLOOKUP($A$1350, 文字檔!S:T, 2, 0))</f>
        <v>0</v>
      </c>
      <c r="M1350">
        <f>IF(ISERROR(VLOOKUP($A$1350, 文字檔!U:V, 2, 0)),0,VLOOKUP($A$1350, 文字檔!U:V, 2, 0))</f>
        <v>-33800</v>
      </c>
      <c r="N1350">
        <f>IF(ISERROR(VLOOKUP($A$1350, 文字檔!W:X, 2, 0)),0,VLOOKUP($A$1350, 文字檔!W:X, 2, 0))</f>
        <v>-23515.03</v>
      </c>
      <c r="O1350">
        <f>IF(ISERROR(VLOOKUP($A$1350, 文字檔!Y:Z, 2, 0)),0,VLOOKUP($A$1350, 文字檔!Y:Z, 2, 0))</f>
        <v>17194.52</v>
      </c>
      <c r="P1350">
        <f>IF(ISERROR(VLOOKUP($A$1350, 文字檔!AA:AB, 2, 0)),0,VLOOKUP($A$1350, 文字檔!AA:AB, 2, 0))</f>
        <v>2893.87</v>
      </c>
    </row>
    <row r="1351" spans="1:16" ht="16.2">
      <c r="A1351" s="7">
        <v>45087</v>
      </c>
      <c r="B1351" s="5">
        <f>SUMPRODUCT($C$2:$P$2,$C$1351:$P$1351)</f>
        <v>0</v>
      </c>
      <c r="C1351" s="5">
        <f>IF(ISERROR(VLOOKUP($A$1351, 文字檔!A:B, 2, 0)),0,VLOOKUP($A$1351, 文字檔!A:B, 2, 0))</f>
        <v>0</v>
      </c>
      <c r="D1351" s="5">
        <f>IF(ISERROR(VLOOKUP($A$1351, 文字檔!C:D, 2, 0)),0,VLOOKUP($A$1351, 文字檔!C:D, 2, 0))</f>
        <v>0</v>
      </c>
      <c r="E1351" s="5">
        <f>IF(ISERROR(VLOOKUP($A$1351, 文字檔!E:F, 2, 0)),0,VLOOKUP($A$1351, 文字檔!E:F, 2, 0))</f>
        <v>0</v>
      </c>
      <c r="F1351" s="5">
        <f>IF(ISERROR(VLOOKUP($A$1351, 文字檔!G:H, 2, 0)),0,VLOOKUP($A$1351, 文字檔!G:H, 2, 0))</f>
        <v>0</v>
      </c>
      <c r="G1351" s="5">
        <f>IF(ISERROR(VLOOKUP($A$1351, 文字檔!I:J, 2, 0)),0,VLOOKUP($A$1351, 文字檔!I:J, 2, 0))</f>
        <v>0</v>
      </c>
      <c r="H1351" s="5">
        <f>IF(ISERROR(VLOOKUP($A$1351, 文字檔!K:L, 2, 0)),0,VLOOKUP($A$1351, 文字檔!K:L, 2, 0))</f>
        <v>0</v>
      </c>
      <c r="I1351" s="5">
        <f>IF(ISERROR(VLOOKUP($A$1351, 文字檔!M:N, 2, 0)),0,VLOOKUP($A$1351, 文字檔!M:N, 2, 0))</f>
        <v>0</v>
      </c>
      <c r="J1351" s="5">
        <f>IF(ISERROR(VLOOKUP($A$1351, 文字檔!O:P, 2, 0)),0,VLOOKUP($A$1351, 文字檔!O:P, 2, 0))</f>
        <v>0</v>
      </c>
      <c r="K1351">
        <f>IF(ISERROR(VLOOKUP($A$1351, 文字檔!Q:R, 2, 0)),0,VLOOKUP($A$1351, 文字檔!Q:R, 2, 0))</f>
        <v>0</v>
      </c>
      <c r="L1351">
        <f>IF(ISERROR(VLOOKUP($A$1351, 文字檔!S:T, 2, 0)),0,VLOOKUP($A$1351, 文字檔!S:T, 2, 0))</f>
        <v>0</v>
      </c>
      <c r="M1351">
        <f>IF(ISERROR(VLOOKUP($A$1351, 文字檔!U:V, 2, 0)),0,VLOOKUP($A$1351, 文字檔!U:V, 2, 0))</f>
        <v>0</v>
      </c>
      <c r="N1351">
        <f>IF(ISERROR(VLOOKUP($A$1351, 文字檔!W:X, 2, 0)),0,VLOOKUP($A$1351, 文字檔!W:X, 2, 0))</f>
        <v>0</v>
      </c>
      <c r="O1351">
        <f>IF(ISERROR(VLOOKUP($A$1351, 文字檔!Y:Z, 2, 0)),0,VLOOKUP($A$1351, 文字檔!Y:Z, 2, 0))</f>
        <v>0</v>
      </c>
      <c r="P1351">
        <f>IF(ISERROR(VLOOKUP($A$1351, 文字檔!AA:AB, 2, 0)),0,VLOOKUP($A$1351, 文字檔!AA:AB, 2, 0))</f>
        <v>0</v>
      </c>
    </row>
    <row r="1352" spans="1:16" ht="16.2">
      <c r="A1352" s="7">
        <v>45088</v>
      </c>
      <c r="B1352" s="5">
        <f>SUMPRODUCT($C$2:$P$2,$C$1352:$P$1352)</f>
        <v>0</v>
      </c>
      <c r="C1352" s="5">
        <f>IF(ISERROR(VLOOKUP($A$1352, 文字檔!A:B, 2, 0)),0,VLOOKUP($A$1352, 文字檔!A:B, 2, 0))</f>
        <v>0</v>
      </c>
      <c r="D1352" s="5">
        <f>IF(ISERROR(VLOOKUP($A$1352, 文字檔!C:D, 2, 0)),0,VLOOKUP($A$1352, 文字檔!C:D, 2, 0))</f>
        <v>0</v>
      </c>
      <c r="E1352" s="5">
        <f>IF(ISERROR(VLOOKUP($A$1352, 文字檔!E:F, 2, 0)),0,VLOOKUP($A$1352, 文字檔!E:F, 2, 0))</f>
        <v>0</v>
      </c>
      <c r="F1352" s="5">
        <f>IF(ISERROR(VLOOKUP($A$1352, 文字檔!G:H, 2, 0)),0,VLOOKUP($A$1352, 文字檔!G:H, 2, 0))</f>
        <v>0</v>
      </c>
      <c r="G1352" s="5">
        <f>IF(ISERROR(VLOOKUP($A$1352, 文字檔!I:J, 2, 0)),0,VLOOKUP($A$1352, 文字檔!I:J, 2, 0))</f>
        <v>0</v>
      </c>
      <c r="H1352" s="5">
        <f>IF(ISERROR(VLOOKUP($A$1352, 文字檔!K:L, 2, 0)),0,VLOOKUP($A$1352, 文字檔!K:L, 2, 0))</f>
        <v>0</v>
      </c>
      <c r="I1352" s="5">
        <f>IF(ISERROR(VLOOKUP($A$1352, 文字檔!M:N, 2, 0)),0,VLOOKUP($A$1352, 文字檔!M:N, 2, 0))</f>
        <v>0</v>
      </c>
      <c r="J1352" s="5">
        <f>IF(ISERROR(VLOOKUP($A$1352, 文字檔!O:P, 2, 0)),0,VLOOKUP($A$1352, 文字檔!O:P, 2, 0))</f>
        <v>0</v>
      </c>
      <c r="K1352">
        <f>IF(ISERROR(VLOOKUP($A$1352, 文字檔!Q:R, 2, 0)),0,VLOOKUP($A$1352, 文字檔!Q:R, 2, 0))</f>
        <v>0</v>
      </c>
      <c r="L1352">
        <f>IF(ISERROR(VLOOKUP($A$1352, 文字檔!S:T, 2, 0)),0,VLOOKUP($A$1352, 文字檔!S:T, 2, 0))</f>
        <v>0</v>
      </c>
      <c r="M1352">
        <f>IF(ISERROR(VLOOKUP($A$1352, 文字檔!U:V, 2, 0)),0,VLOOKUP($A$1352, 文字檔!U:V, 2, 0))</f>
        <v>0</v>
      </c>
      <c r="N1352">
        <f>IF(ISERROR(VLOOKUP($A$1352, 文字檔!W:X, 2, 0)),0,VLOOKUP($A$1352, 文字檔!W:X, 2, 0))</f>
        <v>0</v>
      </c>
      <c r="O1352">
        <f>IF(ISERROR(VLOOKUP($A$1352, 文字檔!Y:Z, 2, 0)),0,VLOOKUP($A$1352, 文字檔!Y:Z, 2, 0))</f>
        <v>0</v>
      </c>
      <c r="P1352">
        <f>IF(ISERROR(VLOOKUP($A$1352, 文字檔!AA:AB, 2, 0)),0,VLOOKUP($A$1352, 文字檔!AA:AB, 2, 0))</f>
        <v>0</v>
      </c>
    </row>
    <row r="1353" spans="1:16" ht="16.2">
      <c r="A1353" s="7">
        <v>45089</v>
      </c>
      <c r="B1353" s="5">
        <f>SUMPRODUCT($C$2:$P$2,$C$1353:$P$1353)</f>
        <v>-11918.519999999997</v>
      </c>
      <c r="C1353" s="5">
        <f>IF(ISERROR(VLOOKUP($A$1353, 文字檔!A:B, 2, 0)),0,VLOOKUP($A$1353, 文字檔!A:B, 2, 0))</f>
        <v>-11636.16</v>
      </c>
      <c r="D1353" s="5">
        <f>IF(ISERROR(VLOOKUP($A$1353, 文字檔!C:D, 2, 0)),0,VLOOKUP($A$1353, 文字檔!C:D, 2, 0))</f>
        <v>-3908.77</v>
      </c>
      <c r="E1353" s="5">
        <f>IF(ISERROR(VLOOKUP($A$1353, 文字檔!E:F, 2, 0)),0,VLOOKUP($A$1353, 文字檔!E:F, 2, 0))</f>
        <v>0</v>
      </c>
      <c r="F1353" s="5">
        <f>IF(ISERROR(VLOOKUP($A$1353, 文字檔!G:H, 2, 0)),0,VLOOKUP($A$1353, 文字檔!G:H, 2, 0))</f>
        <v>10800</v>
      </c>
      <c r="G1353" s="5">
        <f>IF(ISERROR(VLOOKUP($A$1353, 文字檔!I:J, 2, 0)),0,VLOOKUP($A$1353, 文字檔!I:J, 2, 0))</f>
        <v>4783.45</v>
      </c>
      <c r="H1353" s="5">
        <f>IF(ISERROR(VLOOKUP($A$1353, 文字檔!K:L, 2, 0)),0,VLOOKUP($A$1353, 文字檔!K:L, 2, 0))</f>
        <v>-7616.37</v>
      </c>
      <c r="I1353" s="5">
        <f>IF(ISERROR(VLOOKUP($A$1353, 文字檔!M:N, 2, 0)),0,VLOOKUP($A$1353, 文字檔!M:N, 2, 0))</f>
        <v>5092.5200000000004</v>
      </c>
      <c r="J1353" s="5">
        <f>IF(ISERROR(VLOOKUP($A$1353, 文字檔!O:P, 2, 0)),0,VLOOKUP($A$1353, 文字檔!O:P, 2, 0))</f>
        <v>0</v>
      </c>
      <c r="K1353">
        <f>IF(ISERROR(VLOOKUP($A$1353, 文字檔!Q:R, 2, 0)),0,VLOOKUP($A$1353, 文字檔!Q:R, 2, 0))</f>
        <v>0</v>
      </c>
      <c r="L1353">
        <f>IF(ISERROR(VLOOKUP($A$1353, 文字檔!S:T, 2, 0)),0,VLOOKUP($A$1353, 文字檔!S:T, 2, 0))</f>
        <v>0</v>
      </c>
      <c r="M1353">
        <f>IF(ISERROR(VLOOKUP($A$1353, 文字檔!U:V, 2, 0)),0,VLOOKUP($A$1353, 文字檔!U:V, 2, 0))</f>
        <v>-10800</v>
      </c>
      <c r="N1353">
        <f>IF(ISERROR(VLOOKUP($A$1353, 文字檔!W:X, 2, 0)),0,VLOOKUP($A$1353, 文字檔!W:X, 2, 0))</f>
        <v>-13416.7</v>
      </c>
      <c r="O1353">
        <f>IF(ISERROR(VLOOKUP($A$1353, 文字檔!Y:Z, 2, 0)),0,VLOOKUP($A$1353, 文字檔!Y:Z, 2, 0))</f>
        <v>3983.51</v>
      </c>
      <c r="P1353">
        <f>IF(ISERROR(VLOOKUP($A$1353, 文字檔!AA:AB, 2, 0)),0,VLOOKUP($A$1353, 文字檔!AA:AB, 2, 0))</f>
        <v>10800</v>
      </c>
    </row>
    <row r="1354" spans="1:16" ht="16.2">
      <c r="A1354" s="7">
        <v>45090</v>
      </c>
      <c r="B1354" s="5">
        <f>SUMPRODUCT($C$2:$P$2,$C$1354:$P$1354)</f>
        <v>282947.31</v>
      </c>
      <c r="C1354" s="5">
        <f>IF(ISERROR(VLOOKUP($A$1354, 文字檔!A:B, 2, 0)),0,VLOOKUP($A$1354, 文字檔!A:B, 2, 0))</f>
        <v>-4859.38</v>
      </c>
      <c r="D1354" s="5">
        <f>IF(ISERROR(VLOOKUP($A$1354, 文字檔!C:D, 2, 0)),0,VLOOKUP($A$1354, 文字檔!C:D, 2, 0))</f>
        <v>38285.919999999998</v>
      </c>
      <c r="E1354" s="5">
        <f>IF(ISERROR(VLOOKUP($A$1354, 文字檔!E:F, 2, 0)),0,VLOOKUP($A$1354, 文字檔!E:F, 2, 0))</f>
        <v>0</v>
      </c>
      <c r="F1354" s="5">
        <f>IF(ISERROR(VLOOKUP($A$1354, 文字檔!G:H, 2, 0)),0,VLOOKUP($A$1354, 文字檔!G:H, 2, 0))</f>
        <v>55600</v>
      </c>
      <c r="G1354" s="5">
        <f>IF(ISERROR(VLOOKUP($A$1354, 文字檔!I:J, 2, 0)),0,VLOOKUP($A$1354, 文字檔!I:J, 2, 0))</f>
        <v>0</v>
      </c>
      <c r="H1354" s="5">
        <f>IF(ISERROR(VLOOKUP($A$1354, 文字檔!K:L, 2, 0)),0,VLOOKUP($A$1354, 文字檔!K:L, 2, 0))</f>
        <v>22086.79</v>
      </c>
      <c r="I1354" s="5">
        <f>IF(ISERROR(VLOOKUP($A$1354, 文字檔!M:N, 2, 0)),0,VLOOKUP($A$1354, 文字檔!M:N, 2, 0))</f>
        <v>0</v>
      </c>
      <c r="J1354" s="5">
        <f>IF(ISERROR(VLOOKUP($A$1354, 文字檔!O:P, 2, 0)),0,VLOOKUP($A$1354, 文字檔!O:P, 2, 0))</f>
        <v>0</v>
      </c>
      <c r="K1354">
        <f>IF(ISERROR(VLOOKUP($A$1354, 文字檔!Q:R, 2, 0)),0,VLOOKUP($A$1354, 文字檔!Q:R, 2, 0))</f>
        <v>0</v>
      </c>
      <c r="L1354">
        <f>IF(ISERROR(VLOOKUP($A$1354, 文字檔!S:T, 2, 0)),0,VLOOKUP($A$1354, 文字檔!S:T, 2, 0))</f>
        <v>0</v>
      </c>
      <c r="M1354">
        <f>IF(ISERROR(VLOOKUP($A$1354, 文字檔!U:V, 2, 0)),0,VLOOKUP($A$1354, 文字檔!U:V, 2, 0))</f>
        <v>18178.02</v>
      </c>
      <c r="N1354">
        <f>IF(ISERROR(VLOOKUP($A$1354, 文字檔!W:X, 2, 0)),0,VLOOKUP($A$1354, 文字檔!W:X, 2, 0))</f>
        <v>40689.58</v>
      </c>
      <c r="O1354">
        <f>IF(ISERROR(VLOOKUP($A$1354, 文字檔!Y:Z, 2, 0)),0,VLOOKUP($A$1354, 文字檔!Y:Z, 2, 0))</f>
        <v>53883.58</v>
      </c>
      <c r="P1354">
        <f>IF(ISERROR(VLOOKUP($A$1354, 文字檔!AA:AB, 2, 0)),0,VLOOKUP($A$1354, 文字檔!AA:AB, 2, 0))</f>
        <v>59082.8</v>
      </c>
    </row>
    <row r="1355" spans="1:16" ht="16.2">
      <c r="A1355" s="7">
        <v>45091</v>
      </c>
      <c r="B1355" s="5">
        <f>SUMPRODUCT($C$2:$P$2,$C$1355:$P$1355)</f>
        <v>-35386.99</v>
      </c>
      <c r="C1355" s="5">
        <f>IF(ISERROR(VLOOKUP($A$1355, 文字檔!A:B, 2, 0)),0,VLOOKUP($A$1355, 文字檔!A:B, 2, 0))</f>
        <v>0</v>
      </c>
      <c r="D1355" s="5">
        <f>IF(ISERROR(VLOOKUP($A$1355, 文字檔!C:D, 2, 0)),0,VLOOKUP($A$1355, 文字檔!C:D, 2, 0))</f>
        <v>0</v>
      </c>
      <c r="E1355" s="5">
        <f>IF(ISERROR(VLOOKUP($A$1355, 文字檔!E:F, 2, 0)),0,VLOOKUP($A$1355, 文字檔!E:F, 2, 0))</f>
        <v>0</v>
      </c>
      <c r="F1355" s="5">
        <f>IF(ISERROR(VLOOKUP($A$1355, 文字檔!G:H, 2, 0)),0,VLOOKUP($A$1355, 文字檔!G:H, 2, 0))</f>
        <v>-3400</v>
      </c>
      <c r="G1355" s="5">
        <f>IF(ISERROR(VLOOKUP($A$1355, 文字檔!I:J, 2, 0)),0,VLOOKUP($A$1355, 文字檔!I:J, 2, 0))</f>
        <v>0</v>
      </c>
      <c r="H1355" s="5">
        <f>IF(ISERROR(VLOOKUP($A$1355, 文字檔!K:L, 2, 0)),0,VLOOKUP($A$1355, 文字檔!K:L, 2, 0))</f>
        <v>2682.92</v>
      </c>
      <c r="I1355" s="5">
        <f>IF(ISERROR(VLOOKUP($A$1355, 文字檔!M:N, 2, 0)),0,VLOOKUP($A$1355, 文字檔!M:N, 2, 0))</f>
        <v>0</v>
      </c>
      <c r="J1355" s="5">
        <f>IF(ISERROR(VLOOKUP($A$1355, 文字檔!O:P, 2, 0)),0,VLOOKUP($A$1355, 文字檔!O:P, 2, 0))</f>
        <v>0</v>
      </c>
      <c r="K1355">
        <f>IF(ISERROR(VLOOKUP($A$1355, 文字檔!Q:R, 2, 0)),0,VLOOKUP($A$1355, 文字檔!Q:R, 2, 0))</f>
        <v>0</v>
      </c>
      <c r="L1355">
        <f>IF(ISERROR(VLOOKUP($A$1355, 文字檔!S:T, 2, 0)),0,VLOOKUP($A$1355, 文字檔!S:T, 2, 0))</f>
        <v>0</v>
      </c>
      <c r="M1355">
        <f>IF(ISERROR(VLOOKUP($A$1355, 文字檔!U:V, 2, 0)),0,VLOOKUP($A$1355, 文字檔!U:V, 2, 0))</f>
        <v>-3400</v>
      </c>
      <c r="N1355">
        <f>IF(ISERROR(VLOOKUP($A$1355, 文字檔!W:X, 2, 0)),0,VLOOKUP($A$1355, 文字檔!W:X, 2, 0))</f>
        <v>-11750.97</v>
      </c>
      <c r="O1355">
        <f>IF(ISERROR(VLOOKUP($A$1355, 文字檔!Y:Z, 2, 0)),0,VLOOKUP($A$1355, 文字檔!Y:Z, 2, 0))</f>
        <v>-19518.939999999999</v>
      </c>
      <c r="P1355">
        <f>IF(ISERROR(VLOOKUP($A$1355, 文字檔!AA:AB, 2, 0)),0,VLOOKUP($A$1355, 文字檔!AA:AB, 2, 0))</f>
        <v>0</v>
      </c>
    </row>
    <row r="1356" spans="1:16" ht="16.2">
      <c r="A1356" s="7">
        <v>45092</v>
      </c>
      <c r="B1356" s="5">
        <f>SUMPRODUCT($C$2:$P$2,$C$1356:$P$1356)</f>
        <v>65812.95</v>
      </c>
      <c r="C1356" s="5">
        <f>IF(ISERROR(VLOOKUP($A$1356, 文字檔!A:B, 2, 0)),0,VLOOKUP($A$1356, 文字檔!A:B, 2, 0))</f>
        <v>0</v>
      </c>
      <c r="D1356" s="5">
        <f>IF(ISERROR(VLOOKUP($A$1356, 文字檔!C:D, 2, 0)),0,VLOOKUP($A$1356, 文字檔!C:D, 2, 0))</f>
        <v>0</v>
      </c>
      <c r="E1356" s="5">
        <f>IF(ISERROR(VLOOKUP($A$1356, 文字檔!E:F, 2, 0)),0,VLOOKUP($A$1356, 文字檔!E:F, 2, 0))</f>
        <v>0</v>
      </c>
      <c r="F1356" s="5">
        <f>IF(ISERROR(VLOOKUP($A$1356, 文字檔!G:H, 2, 0)),0,VLOOKUP($A$1356, 文字檔!G:H, 2, 0))</f>
        <v>26800</v>
      </c>
      <c r="G1356" s="5">
        <f>IF(ISERROR(VLOOKUP($A$1356, 文字檔!I:J, 2, 0)),0,VLOOKUP($A$1356, 文字檔!I:J, 2, 0))</f>
        <v>-16033.05</v>
      </c>
      <c r="H1356" s="5">
        <f>IF(ISERROR(VLOOKUP($A$1356, 文字檔!K:L, 2, 0)),0,VLOOKUP($A$1356, 文字檔!K:L, 2, 0))</f>
        <v>-5835.06</v>
      </c>
      <c r="I1356" s="5">
        <f>IF(ISERROR(VLOOKUP($A$1356, 文字檔!M:N, 2, 0)),0,VLOOKUP($A$1356, 文字檔!M:N, 2, 0))</f>
        <v>0</v>
      </c>
      <c r="J1356" s="5">
        <f>IF(ISERROR(VLOOKUP($A$1356, 文字檔!O:P, 2, 0)),0,VLOOKUP($A$1356, 文字檔!O:P, 2, 0))</f>
        <v>0</v>
      </c>
      <c r="K1356">
        <f>IF(ISERROR(VLOOKUP($A$1356, 文字檔!Q:R, 2, 0)),0,VLOOKUP($A$1356, 文字檔!Q:R, 2, 0))</f>
        <v>0</v>
      </c>
      <c r="L1356">
        <f>IF(ISERROR(VLOOKUP($A$1356, 文字檔!S:T, 2, 0)),0,VLOOKUP($A$1356, 文字檔!S:T, 2, 0))</f>
        <v>0</v>
      </c>
      <c r="M1356">
        <f>IF(ISERROR(VLOOKUP($A$1356, 文字檔!U:V, 2, 0)),0,VLOOKUP($A$1356, 文字檔!U:V, 2, 0))</f>
        <v>26800</v>
      </c>
      <c r="N1356">
        <f>IF(ISERROR(VLOOKUP($A$1356, 文字檔!W:X, 2, 0)),0,VLOOKUP($A$1356, 文字檔!W:X, 2, 0))</f>
        <v>0</v>
      </c>
      <c r="O1356">
        <f>IF(ISERROR(VLOOKUP($A$1356, 文字檔!Y:Z, 2, 0)),0,VLOOKUP($A$1356, 文字檔!Y:Z, 2, 0))</f>
        <v>26800</v>
      </c>
      <c r="P1356">
        <f>IF(ISERROR(VLOOKUP($A$1356, 文字檔!AA:AB, 2, 0)),0,VLOOKUP($A$1356, 文字檔!AA:AB, 2, 0))</f>
        <v>7281.06</v>
      </c>
    </row>
    <row r="1357" spans="1:16" ht="16.2">
      <c r="A1357" s="7">
        <v>45093</v>
      </c>
      <c r="B1357" s="5">
        <f>SUMPRODUCT($C$2:$P$2,$C$1357:$P$1357)</f>
        <v>-75744.98</v>
      </c>
      <c r="C1357" s="5">
        <f>IF(ISERROR(VLOOKUP($A$1357, 文字檔!A:B, 2, 0)),0,VLOOKUP($A$1357, 文字檔!A:B, 2, 0))</f>
        <v>-5072.37</v>
      </c>
      <c r="D1357" s="5">
        <f>IF(ISERROR(VLOOKUP($A$1357, 文字檔!C:D, 2, 0)),0,VLOOKUP($A$1357, 文字檔!C:D, 2, 0))</f>
        <v>0</v>
      </c>
      <c r="E1357" s="5">
        <f>IF(ISERROR(VLOOKUP($A$1357, 文字檔!E:F, 2, 0)),0,VLOOKUP($A$1357, 文字檔!E:F, 2, 0))</f>
        <v>0</v>
      </c>
      <c r="F1357" s="5">
        <f>IF(ISERROR(VLOOKUP($A$1357, 文字檔!G:H, 2, 0)),0,VLOOKUP($A$1357, 文字檔!G:H, 2, 0))</f>
        <v>-13800</v>
      </c>
      <c r="G1357" s="5">
        <f>IF(ISERROR(VLOOKUP($A$1357, 文字檔!I:J, 2, 0)),0,VLOOKUP($A$1357, 文字檔!I:J, 2, 0))</f>
        <v>0</v>
      </c>
      <c r="H1357" s="5">
        <f>IF(ISERROR(VLOOKUP($A$1357, 文字檔!K:L, 2, 0)),0,VLOOKUP($A$1357, 文字檔!K:L, 2, 0))</f>
        <v>-36.11</v>
      </c>
      <c r="I1357" s="5">
        <f>IF(ISERROR(VLOOKUP($A$1357, 文字檔!M:N, 2, 0)),0,VLOOKUP($A$1357, 文字檔!M:N, 2, 0))</f>
        <v>0</v>
      </c>
      <c r="J1357" s="5">
        <f>IF(ISERROR(VLOOKUP($A$1357, 文字檔!O:P, 2, 0)),0,VLOOKUP($A$1357, 文字檔!O:P, 2, 0))</f>
        <v>0</v>
      </c>
      <c r="K1357">
        <f>IF(ISERROR(VLOOKUP($A$1357, 文字檔!Q:R, 2, 0)),0,VLOOKUP($A$1357, 文字檔!Q:R, 2, 0))</f>
        <v>0</v>
      </c>
      <c r="L1357">
        <f>IF(ISERROR(VLOOKUP($A$1357, 文字檔!S:T, 2, 0)),0,VLOOKUP($A$1357, 文字檔!S:T, 2, 0))</f>
        <v>0</v>
      </c>
      <c r="M1357">
        <f>IF(ISERROR(VLOOKUP($A$1357, 文字檔!U:V, 2, 0)),0,VLOOKUP($A$1357, 文字檔!U:V, 2, 0))</f>
        <v>-13800</v>
      </c>
      <c r="N1357">
        <f>IF(ISERROR(VLOOKUP($A$1357, 文字檔!W:X, 2, 0)),0,VLOOKUP($A$1357, 文字檔!W:X, 2, 0))</f>
        <v>0</v>
      </c>
      <c r="O1357">
        <f>IF(ISERROR(VLOOKUP($A$1357, 文字檔!Y:Z, 2, 0)),0,VLOOKUP($A$1357, 文字檔!Y:Z, 2, 0))</f>
        <v>-13800</v>
      </c>
      <c r="P1357">
        <f>IF(ISERROR(VLOOKUP($A$1357, 文字檔!AA:AB, 2, 0)),0,VLOOKUP($A$1357, 文字檔!AA:AB, 2, 0))</f>
        <v>-29236.5</v>
      </c>
    </row>
    <row r="1358" spans="1:16" ht="16.2">
      <c r="A1358" s="7">
        <v>45094</v>
      </c>
      <c r="B1358" s="5">
        <f>SUMPRODUCT($C$2:$P$2,$C$1358:$P$1358)</f>
        <v>0</v>
      </c>
      <c r="C1358" s="5">
        <f>IF(ISERROR(VLOOKUP($A$1358, 文字檔!A:B, 2, 0)),0,VLOOKUP($A$1358, 文字檔!A:B, 2, 0))</f>
        <v>0</v>
      </c>
      <c r="D1358" s="5">
        <f>IF(ISERROR(VLOOKUP($A$1358, 文字檔!C:D, 2, 0)),0,VLOOKUP($A$1358, 文字檔!C:D, 2, 0))</f>
        <v>0</v>
      </c>
      <c r="E1358" s="5">
        <f>IF(ISERROR(VLOOKUP($A$1358, 文字檔!E:F, 2, 0)),0,VLOOKUP($A$1358, 文字檔!E:F, 2, 0))</f>
        <v>0</v>
      </c>
      <c r="F1358" s="5">
        <f>IF(ISERROR(VLOOKUP($A$1358, 文字檔!G:H, 2, 0)),0,VLOOKUP($A$1358, 文字檔!G:H, 2, 0))</f>
        <v>0</v>
      </c>
      <c r="G1358" s="5">
        <f>IF(ISERROR(VLOOKUP($A$1358, 文字檔!I:J, 2, 0)),0,VLOOKUP($A$1358, 文字檔!I:J, 2, 0))</f>
        <v>0</v>
      </c>
      <c r="H1358" s="5">
        <f>IF(ISERROR(VLOOKUP($A$1358, 文字檔!K:L, 2, 0)),0,VLOOKUP($A$1358, 文字檔!K:L, 2, 0))</f>
        <v>0</v>
      </c>
      <c r="I1358" s="5">
        <f>IF(ISERROR(VLOOKUP($A$1358, 文字檔!M:N, 2, 0)),0,VLOOKUP($A$1358, 文字檔!M:N, 2, 0))</f>
        <v>0</v>
      </c>
      <c r="J1358" s="5">
        <f>IF(ISERROR(VLOOKUP($A$1358, 文字檔!O:P, 2, 0)),0,VLOOKUP($A$1358, 文字檔!O:P, 2, 0))</f>
        <v>0</v>
      </c>
      <c r="K1358">
        <f>IF(ISERROR(VLOOKUP($A$1358, 文字檔!Q:R, 2, 0)),0,VLOOKUP($A$1358, 文字檔!Q:R, 2, 0))</f>
        <v>0</v>
      </c>
      <c r="L1358">
        <f>IF(ISERROR(VLOOKUP($A$1358, 文字檔!S:T, 2, 0)),0,VLOOKUP($A$1358, 文字檔!S:T, 2, 0))</f>
        <v>0</v>
      </c>
      <c r="M1358">
        <f>IF(ISERROR(VLOOKUP($A$1358, 文字檔!U:V, 2, 0)),0,VLOOKUP($A$1358, 文字檔!U:V, 2, 0))</f>
        <v>0</v>
      </c>
      <c r="N1358">
        <f>IF(ISERROR(VLOOKUP($A$1358, 文字檔!W:X, 2, 0)),0,VLOOKUP($A$1358, 文字檔!W:X, 2, 0))</f>
        <v>0</v>
      </c>
      <c r="O1358">
        <f>IF(ISERROR(VLOOKUP($A$1358, 文字檔!Y:Z, 2, 0)),0,VLOOKUP($A$1358, 文字檔!Y:Z, 2, 0))</f>
        <v>0</v>
      </c>
      <c r="P1358">
        <f>IF(ISERROR(VLOOKUP($A$1358, 文字檔!AA:AB, 2, 0)),0,VLOOKUP($A$1358, 文字檔!AA:AB, 2, 0))</f>
        <v>0</v>
      </c>
    </row>
    <row r="1359" spans="1:16" ht="16.2">
      <c r="A1359" s="7">
        <v>45095</v>
      </c>
      <c r="B1359" s="5">
        <f>SUMPRODUCT($C$2:$P$2,$C$1359:$P$1359)</f>
        <v>0</v>
      </c>
      <c r="C1359" s="5">
        <f>IF(ISERROR(VLOOKUP($A$1359, 文字檔!A:B, 2, 0)),0,VLOOKUP($A$1359, 文字檔!A:B, 2, 0))</f>
        <v>0</v>
      </c>
      <c r="D1359" s="5">
        <f>IF(ISERROR(VLOOKUP($A$1359, 文字檔!C:D, 2, 0)),0,VLOOKUP($A$1359, 文字檔!C:D, 2, 0))</f>
        <v>0</v>
      </c>
      <c r="E1359" s="5">
        <f>IF(ISERROR(VLOOKUP($A$1359, 文字檔!E:F, 2, 0)),0,VLOOKUP($A$1359, 文字檔!E:F, 2, 0))</f>
        <v>0</v>
      </c>
      <c r="F1359" s="5">
        <f>IF(ISERROR(VLOOKUP($A$1359, 文字檔!G:H, 2, 0)),0,VLOOKUP($A$1359, 文字檔!G:H, 2, 0))</f>
        <v>0</v>
      </c>
      <c r="G1359" s="5">
        <f>IF(ISERROR(VLOOKUP($A$1359, 文字檔!I:J, 2, 0)),0,VLOOKUP($A$1359, 文字檔!I:J, 2, 0))</f>
        <v>0</v>
      </c>
      <c r="H1359" s="5">
        <f>IF(ISERROR(VLOOKUP($A$1359, 文字檔!K:L, 2, 0)),0,VLOOKUP($A$1359, 文字檔!K:L, 2, 0))</f>
        <v>0</v>
      </c>
      <c r="I1359" s="5">
        <f>IF(ISERROR(VLOOKUP($A$1359, 文字檔!M:N, 2, 0)),0,VLOOKUP($A$1359, 文字檔!M:N, 2, 0))</f>
        <v>0</v>
      </c>
      <c r="J1359" s="5">
        <f>IF(ISERROR(VLOOKUP($A$1359, 文字檔!O:P, 2, 0)),0,VLOOKUP($A$1359, 文字檔!O:P, 2, 0))</f>
        <v>0</v>
      </c>
      <c r="K1359">
        <f>IF(ISERROR(VLOOKUP($A$1359, 文字檔!Q:R, 2, 0)),0,VLOOKUP($A$1359, 文字檔!Q:R, 2, 0))</f>
        <v>0</v>
      </c>
      <c r="L1359">
        <f>IF(ISERROR(VLOOKUP($A$1359, 文字檔!S:T, 2, 0)),0,VLOOKUP($A$1359, 文字檔!S:T, 2, 0))</f>
        <v>0</v>
      </c>
      <c r="M1359">
        <f>IF(ISERROR(VLOOKUP($A$1359, 文字檔!U:V, 2, 0)),0,VLOOKUP($A$1359, 文字檔!U:V, 2, 0))</f>
        <v>0</v>
      </c>
      <c r="N1359">
        <f>IF(ISERROR(VLOOKUP($A$1359, 文字檔!W:X, 2, 0)),0,VLOOKUP($A$1359, 文字檔!W:X, 2, 0))</f>
        <v>0</v>
      </c>
      <c r="O1359">
        <f>IF(ISERROR(VLOOKUP($A$1359, 文字檔!Y:Z, 2, 0)),0,VLOOKUP($A$1359, 文字檔!Y:Z, 2, 0))</f>
        <v>0</v>
      </c>
      <c r="P1359">
        <f>IF(ISERROR(VLOOKUP($A$1359, 文字檔!AA:AB, 2, 0)),0,VLOOKUP($A$1359, 文字檔!AA:AB, 2, 0))</f>
        <v>0</v>
      </c>
    </row>
    <row r="1360" spans="1:16" ht="16.2">
      <c r="A1360" s="7">
        <v>45096</v>
      </c>
      <c r="B1360" s="5">
        <f>SUMPRODUCT($C$2:$P$2,$C$1360:$P$1360)</f>
        <v>-19452.61</v>
      </c>
      <c r="C1360" s="5">
        <f>IF(ISERROR(VLOOKUP($A$1360, 文字檔!A:B, 2, 0)),0,VLOOKUP($A$1360, 文字檔!A:B, 2, 0))</f>
        <v>0</v>
      </c>
      <c r="D1360" s="5">
        <f>IF(ISERROR(VLOOKUP($A$1360, 文字檔!C:D, 2, 0)),0,VLOOKUP($A$1360, 文字檔!C:D, 2, 0))</f>
        <v>0</v>
      </c>
      <c r="E1360" s="5">
        <f>IF(ISERROR(VLOOKUP($A$1360, 文字檔!E:F, 2, 0)),0,VLOOKUP($A$1360, 文字檔!E:F, 2, 0))</f>
        <v>0</v>
      </c>
      <c r="F1360" s="5">
        <f>IF(ISERROR(VLOOKUP($A$1360, 文字檔!G:H, 2, 0)),0,VLOOKUP($A$1360, 文字檔!G:H, 2, 0))</f>
        <v>-2600</v>
      </c>
      <c r="G1360" s="5">
        <f>IF(ISERROR(VLOOKUP($A$1360, 文字檔!I:J, 2, 0)),0,VLOOKUP($A$1360, 文字檔!I:J, 2, 0))</f>
        <v>-2435.39</v>
      </c>
      <c r="H1360" s="5">
        <f>IF(ISERROR(VLOOKUP($A$1360, 文字檔!K:L, 2, 0)),0,VLOOKUP($A$1360, 文字檔!K:L, 2, 0))</f>
        <v>-1432.24</v>
      </c>
      <c r="I1360" s="5">
        <f>IF(ISERROR(VLOOKUP($A$1360, 文字檔!M:N, 2, 0)),0,VLOOKUP($A$1360, 文字檔!M:N, 2, 0))</f>
        <v>0</v>
      </c>
      <c r="J1360" s="5">
        <f>IF(ISERROR(VLOOKUP($A$1360, 文字檔!O:P, 2, 0)),0,VLOOKUP($A$1360, 文字檔!O:P, 2, 0))</f>
        <v>0</v>
      </c>
      <c r="K1360">
        <f>IF(ISERROR(VLOOKUP($A$1360, 文字檔!Q:R, 2, 0)),0,VLOOKUP($A$1360, 文字檔!Q:R, 2, 0))</f>
        <v>0</v>
      </c>
      <c r="L1360">
        <f>IF(ISERROR(VLOOKUP($A$1360, 文字檔!S:T, 2, 0)),0,VLOOKUP($A$1360, 文字檔!S:T, 2, 0))</f>
        <v>0</v>
      </c>
      <c r="M1360">
        <f>IF(ISERROR(VLOOKUP($A$1360, 文字檔!U:V, 2, 0)),0,VLOOKUP($A$1360, 文字檔!U:V, 2, 0))</f>
        <v>-2600</v>
      </c>
      <c r="N1360">
        <f>IF(ISERROR(VLOOKUP($A$1360, 文字檔!W:X, 2, 0)),0,VLOOKUP($A$1360, 文字檔!W:X, 2, 0))</f>
        <v>-2117.89</v>
      </c>
      <c r="O1360">
        <f>IF(ISERROR(VLOOKUP($A$1360, 文字檔!Y:Z, 2, 0)),0,VLOOKUP($A$1360, 文字檔!Y:Z, 2, 0))</f>
        <v>7048.73</v>
      </c>
      <c r="P1360">
        <f>IF(ISERROR(VLOOKUP($A$1360, 文字檔!AA:AB, 2, 0)),0,VLOOKUP($A$1360, 文字檔!AA:AB, 2, 0))</f>
        <v>-15315.82</v>
      </c>
    </row>
    <row r="1361" spans="1:16" ht="16.2">
      <c r="A1361" s="7">
        <v>45097</v>
      </c>
      <c r="B1361" s="5">
        <f>SUMPRODUCT($C$2:$P$2,$C$1361:$P$1361)</f>
        <v>-63384.349999999991</v>
      </c>
      <c r="C1361" s="5">
        <f>IF(ISERROR(VLOOKUP($A$1361, 文字檔!A:B, 2, 0)),0,VLOOKUP($A$1361, 文字檔!A:B, 2, 0))</f>
        <v>-2257.4899999999998</v>
      </c>
      <c r="D1361" s="5">
        <f>IF(ISERROR(VLOOKUP($A$1361, 文字檔!C:D, 2, 0)),0,VLOOKUP($A$1361, 文字檔!C:D, 2, 0))</f>
        <v>-7114.68</v>
      </c>
      <c r="E1361" s="5">
        <f>IF(ISERROR(VLOOKUP($A$1361, 文字檔!E:F, 2, 0)),0,VLOOKUP($A$1361, 文字檔!E:F, 2, 0))</f>
        <v>0</v>
      </c>
      <c r="F1361" s="5">
        <f>IF(ISERROR(VLOOKUP($A$1361, 文字檔!G:H, 2, 0)),0,VLOOKUP($A$1361, 文字檔!G:H, 2, 0))</f>
        <v>-13200</v>
      </c>
      <c r="G1361" s="5">
        <f>IF(ISERROR(VLOOKUP($A$1361, 文字檔!I:J, 2, 0)),0,VLOOKUP($A$1361, 文字檔!I:J, 2, 0))</f>
        <v>884.12</v>
      </c>
      <c r="H1361" s="5">
        <f>IF(ISERROR(VLOOKUP($A$1361, 文字檔!K:L, 2, 0)),0,VLOOKUP($A$1361, 文字檔!K:L, 2, 0))</f>
        <v>169.86</v>
      </c>
      <c r="I1361" s="5">
        <f>IF(ISERROR(VLOOKUP($A$1361, 文字檔!M:N, 2, 0)),0,VLOOKUP($A$1361, 文字檔!M:N, 2, 0))</f>
        <v>7283.16</v>
      </c>
      <c r="J1361" s="5">
        <f>IF(ISERROR(VLOOKUP($A$1361, 文字檔!O:P, 2, 0)),0,VLOOKUP($A$1361, 文字檔!O:P, 2, 0))</f>
        <v>0</v>
      </c>
      <c r="K1361">
        <f>IF(ISERROR(VLOOKUP($A$1361, 文字檔!Q:R, 2, 0)),0,VLOOKUP($A$1361, 文字檔!Q:R, 2, 0))</f>
        <v>0</v>
      </c>
      <c r="L1361">
        <f>IF(ISERROR(VLOOKUP($A$1361, 文字檔!S:T, 2, 0)),0,VLOOKUP($A$1361, 文字檔!S:T, 2, 0))</f>
        <v>-5629.99</v>
      </c>
      <c r="M1361">
        <f>IF(ISERROR(VLOOKUP($A$1361, 文字檔!U:V, 2, 0)),0,VLOOKUP($A$1361, 文字檔!U:V, 2, 0))</f>
        <v>-37427.86</v>
      </c>
      <c r="N1361">
        <f>IF(ISERROR(VLOOKUP($A$1361, 文字檔!W:X, 2, 0)),0,VLOOKUP($A$1361, 文字檔!W:X, 2, 0))</f>
        <v>-9231.91</v>
      </c>
      <c r="O1361">
        <f>IF(ISERROR(VLOOKUP($A$1361, 文字檔!Y:Z, 2, 0)),0,VLOOKUP($A$1361, 文字檔!Y:Z, 2, 0))</f>
        <v>15369.32</v>
      </c>
      <c r="P1361">
        <f>IF(ISERROR(VLOOKUP($A$1361, 文字檔!AA:AB, 2, 0)),0,VLOOKUP($A$1361, 文字檔!AA:AB, 2, 0))</f>
        <v>-12228.88</v>
      </c>
    </row>
    <row r="1362" spans="1:16" ht="16.2">
      <c r="A1362" s="7">
        <v>45098</v>
      </c>
      <c r="B1362" s="5">
        <f>SUMPRODUCT($C$2:$P$2,$C$1362:$P$1362)</f>
        <v>-30956.67</v>
      </c>
      <c r="C1362" s="5">
        <f>IF(ISERROR(VLOOKUP($A$1362, 文字檔!A:B, 2, 0)),0,VLOOKUP($A$1362, 文字檔!A:B, 2, 0))</f>
        <v>0</v>
      </c>
      <c r="D1362" s="5">
        <f>IF(ISERROR(VLOOKUP($A$1362, 文字檔!C:D, 2, 0)),0,VLOOKUP($A$1362, 文字檔!C:D, 2, 0))</f>
        <v>-8516.8700000000008</v>
      </c>
      <c r="E1362" s="5">
        <f>IF(ISERROR(VLOOKUP($A$1362, 文字檔!E:F, 2, 0)),0,VLOOKUP($A$1362, 文字檔!E:F, 2, 0))</f>
        <v>0</v>
      </c>
      <c r="F1362" s="5">
        <f>IF(ISERROR(VLOOKUP($A$1362, 文字檔!G:H, 2, 0)),0,VLOOKUP($A$1362, 文字檔!G:H, 2, 0))</f>
        <v>7483.13</v>
      </c>
      <c r="G1362" s="5">
        <f>IF(ISERROR(VLOOKUP($A$1362, 文字檔!I:J, 2, 0)),0,VLOOKUP($A$1362, 文字檔!I:J, 2, 0))</f>
        <v>1884.69</v>
      </c>
      <c r="H1362" s="5">
        <f>IF(ISERROR(VLOOKUP($A$1362, 文字檔!K:L, 2, 0)),0,VLOOKUP($A$1362, 文字檔!K:L, 2, 0))</f>
        <v>0</v>
      </c>
      <c r="I1362" s="5">
        <f>IF(ISERROR(VLOOKUP($A$1362, 文字檔!M:N, 2, 0)),0,VLOOKUP($A$1362, 文字檔!M:N, 2, 0))</f>
        <v>-715.7</v>
      </c>
      <c r="J1362" s="5">
        <f>IF(ISERROR(VLOOKUP($A$1362, 文字檔!O:P, 2, 0)),0,VLOOKUP($A$1362, 文字檔!O:P, 2, 0))</f>
        <v>0</v>
      </c>
      <c r="K1362">
        <f>IF(ISERROR(VLOOKUP($A$1362, 文字檔!Q:R, 2, 0)),0,VLOOKUP($A$1362, 文字檔!Q:R, 2, 0))</f>
        <v>0</v>
      </c>
      <c r="L1362">
        <f>IF(ISERROR(VLOOKUP($A$1362, 文字檔!S:T, 2, 0)),0,VLOOKUP($A$1362, 文字檔!S:T, 2, 0))</f>
        <v>0</v>
      </c>
      <c r="M1362">
        <f>IF(ISERROR(VLOOKUP($A$1362, 文字檔!U:V, 2, 0)),0,VLOOKUP($A$1362, 文字檔!U:V, 2, 0))</f>
        <v>-8516.8700000000008</v>
      </c>
      <c r="N1362">
        <f>IF(ISERROR(VLOOKUP($A$1362, 文字檔!W:X, 2, 0)),0,VLOOKUP($A$1362, 文字檔!W:X, 2, 0))</f>
        <v>-10114.23</v>
      </c>
      <c r="O1362">
        <f>IF(ISERROR(VLOOKUP($A$1362, 文字檔!Y:Z, 2, 0)),0,VLOOKUP($A$1362, 文字檔!Y:Z, 2, 0))</f>
        <v>-12460.82</v>
      </c>
      <c r="P1362">
        <f>IF(ISERROR(VLOOKUP($A$1362, 文字檔!AA:AB, 2, 0)),0,VLOOKUP($A$1362, 文字檔!AA:AB, 2, 0))</f>
        <v>0</v>
      </c>
    </row>
    <row r="1363" spans="1:16" ht="16.2">
      <c r="A1363" s="7">
        <v>45099</v>
      </c>
      <c r="B1363" s="5">
        <f>SUMPRODUCT($C$2:$P$2,$C$1363:$P$1363)</f>
        <v>0</v>
      </c>
      <c r="C1363" s="5">
        <f>IF(ISERROR(VLOOKUP($A$1363, 文字檔!A:B, 2, 0)),0,VLOOKUP($A$1363, 文字檔!A:B, 2, 0))</f>
        <v>0</v>
      </c>
      <c r="D1363" s="5">
        <f>IF(ISERROR(VLOOKUP($A$1363, 文字檔!C:D, 2, 0)),0,VLOOKUP($A$1363, 文字檔!C:D, 2, 0))</f>
        <v>0</v>
      </c>
      <c r="E1363" s="5">
        <f>IF(ISERROR(VLOOKUP($A$1363, 文字檔!E:F, 2, 0)),0,VLOOKUP($A$1363, 文字檔!E:F, 2, 0))</f>
        <v>0</v>
      </c>
      <c r="F1363" s="5">
        <f>IF(ISERROR(VLOOKUP($A$1363, 文字檔!G:H, 2, 0)),0,VLOOKUP($A$1363, 文字檔!G:H, 2, 0))</f>
        <v>0</v>
      </c>
      <c r="G1363" s="5">
        <f>IF(ISERROR(VLOOKUP($A$1363, 文字檔!I:J, 2, 0)),0,VLOOKUP($A$1363, 文字檔!I:J, 2, 0))</f>
        <v>0</v>
      </c>
      <c r="H1363" s="5">
        <f>IF(ISERROR(VLOOKUP($A$1363, 文字檔!K:L, 2, 0)),0,VLOOKUP($A$1363, 文字檔!K:L, 2, 0))</f>
        <v>0</v>
      </c>
      <c r="I1363" s="5">
        <f>IF(ISERROR(VLOOKUP($A$1363, 文字檔!M:N, 2, 0)),0,VLOOKUP($A$1363, 文字檔!M:N, 2, 0))</f>
        <v>0</v>
      </c>
      <c r="J1363" s="5">
        <f>IF(ISERROR(VLOOKUP($A$1363, 文字檔!O:P, 2, 0)),0,VLOOKUP($A$1363, 文字檔!O:P, 2, 0))</f>
        <v>0</v>
      </c>
      <c r="K1363">
        <f>IF(ISERROR(VLOOKUP($A$1363, 文字檔!Q:R, 2, 0)),0,VLOOKUP($A$1363, 文字檔!Q:R, 2, 0))</f>
        <v>0</v>
      </c>
      <c r="L1363">
        <f>IF(ISERROR(VLOOKUP($A$1363, 文字檔!S:T, 2, 0)),0,VLOOKUP($A$1363, 文字檔!S:T, 2, 0))</f>
        <v>0</v>
      </c>
      <c r="M1363">
        <f>IF(ISERROR(VLOOKUP($A$1363, 文字檔!U:V, 2, 0)),0,VLOOKUP($A$1363, 文字檔!U:V, 2, 0))</f>
        <v>0</v>
      </c>
      <c r="N1363">
        <f>IF(ISERROR(VLOOKUP($A$1363, 文字檔!W:X, 2, 0)),0,VLOOKUP($A$1363, 文字檔!W:X, 2, 0))</f>
        <v>0</v>
      </c>
      <c r="O1363">
        <f>IF(ISERROR(VLOOKUP($A$1363, 文字檔!Y:Z, 2, 0)),0,VLOOKUP($A$1363, 文字檔!Y:Z, 2, 0))</f>
        <v>0</v>
      </c>
      <c r="P1363">
        <f>IF(ISERROR(VLOOKUP($A$1363, 文字檔!AA:AB, 2, 0)),0,VLOOKUP($A$1363, 文字檔!AA:AB, 2, 0))</f>
        <v>0</v>
      </c>
    </row>
    <row r="1364" spans="1:16" ht="16.2">
      <c r="A1364" s="7">
        <v>45100</v>
      </c>
      <c r="B1364" s="5">
        <f>SUMPRODUCT($C$2:$P$2,$C$1364:$P$1364)</f>
        <v>0</v>
      </c>
      <c r="C1364" s="5">
        <f>IF(ISERROR(VLOOKUP($A$1364, 文字檔!A:B, 2, 0)),0,VLOOKUP($A$1364, 文字檔!A:B, 2, 0))</f>
        <v>0</v>
      </c>
      <c r="D1364" s="5">
        <f>IF(ISERROR(VLOOKUP($A$1364, 文字檔!C:D, 2, 0)),0,VLOOKUP($A$1364, 文字檔!C:D, 2, 0))</f>
        <v>0</v>
      </c>
      <c r="E1364" s="5">
        <f>IF(ISERROR(VLOOKUP($A$1364, 文字檔!E:F, 2, 0)),0,VLOOKUP($A$1364, 文字檔!E:F, 2, 0))</f>
        <v>0</v>
      </c>
      <c r="F1364" s="5">
        <f>IF(ISERROR(VLOOKUP($A$1364, 文字檔!G:H, 2, 0)),0,VLOOKUP($A$1364, 文字檔!G:H, 2, 0))</f>
        <v>0</v>
      </c>
      <c r="G1364" s="5">
        <f>IF(ISERROR(VLOOKUP($A$1364, 文字檔!I:J, 2, 0)),0,VLOOKUP($A$1364, 文字檔!I:J, 2, 0))</f>
        <v>0</v>
      </c>
      <c r="H1364" s="5">
        <f>IF(ISERROR(VLOOKUP($A$1364, 文字檔!K:L, 2, 0)),0,VLOOKUP($A$1364, 文字檔!K:L, 2, 0))</f>
        <v>0</v>
      </c>
      <c r="I1364" s="5">
        <f>IF(ISERROR(VLOOKUP($A$1364, 文字檔!M:N, 2, 0)),0,VLOOKUP($A$1364, 文字檔!M:N, 2, 0))</f>
        <v>0</v>
      </c>
      <c r="J1364" s="5">
        <f>IF(ISERROR(VLOOKUP($A$1364, 文字檔!O:P, 2, 0)),0,VLOOKUP($A$1364, 文字檔!O:P, 2, 0))</f>
        <v>0</v>
      </c>
      <c r="K1364">
        <f>IF(ISERROR(VLOOKUP($A$1364, 文字檔!Q:R, 2, 0)),0,VLOOKUP($A$1364, 文字檔!Q:R, 2, 0))</f>
        <v>0</v>
      </c>
      <c r="L1364">
        <f>IF(ISERROR(VLOOKUP($A$1364, 文字檔!S:T, 2, 0)),0,VLOOKUP($A$1364, 文字檔!S:T, 2, 0))</f>
        <v>0</v>
      </c>
      <c r="M1364">
        <f>IF(ISERROR(VLOOKUP($A$1364, 文字檔!U:V, 2, 0)),0,VLOOKUP($A$1364, 文字檔!U:V, 2, 0))</f>
        <v>0</v>
      </c>
      <c r="N1364">
        <f>IF(ISERROR(VLOOKUP($A$1364, 文字檔!W:X, 2, 0)),0,VLOOKUP($A$1364, 文字檔!W:X, 2, 0))</f>
        <v>0</v>
      </c>
      <c r="O1364">
        <f>IF(ISERROR(VLOOKUP($A$1364, 文字檔!Y:Z, 2, 0)),0,VLOOKUP($A$1364, 文字檔!Y:Z, 2, 0))</f>
        <v>0</v>
      </c>
      <c r="P1364">
        <f>IF(ISERROR(VLOOKUP($A$1364, 文字檔!AA:AB, 2, 0)),0,VLOOKUP($A$1364, 文字檔!AA:AB, 2, 0))</f>
        <v>0</v>
      </c>
    </row>
    <row r="1365" spans="1:16" ht="16.2">
      <c r="A1365" s="7">
        <v>45101</v>
      </c>
      <c r="B1365" s="5">
        <f>SUMPRODUCT($C$2:$P$2,$C$1365:$P$1365)</f>
        <v>0</v>
      </c>
      <c r="C1365" s="5">
        <f>IF(ISERROR(VLOOKUP($A$1365, 文字檔!A:B, 2, 0)),0,VLOOKUP($A$1365, 文字檔!A:B, 2, 0))</f>
        <v>0</v>
      </c>
      <c r="D1365" s="5">
        <f>IF(ISERROR(VLOOKUP($A$1365, 文字檔!C:D, 2, 0)),0,VLOOKUP($A$1365, 文字檔!C:D, 2, 0))</f>
        <v>0</v>
      </c>
      <c r="E1365" s="5">
        <f>IF(ISERROR(VLOOKUP($A$1365, 文字檔!E:F, 2, 0)),0,VLOOKUP($A$1365, 文字檔!E:F, 2, 0))</f>
        <v>0</v>
      </c>
      <c r="F1365" s="5">
        <f>IF(ISERROR(VLOOKUP($A$1365, 文字檔!G:H, 2, 0)),0,VLOOKUP($A$1365, 文字檔!G:H, 2, 0))</f>
        <v>0</v>
      </c>
      <c r="G1365" s="5">
        <f>IF(ISERROR(VLOOKUP($A$1365, 文字檔!I:J, 2, 0)),0,VLOOKUP($A$1365, 文字檔!I:J, 2, 0))</f>
        <v>0</v>
      </c>
      <c r="H1365" s="5">
        <f>IF(ISERROR(VLOOKUP($A$1365, 文字檔!K:L, 2, 0)),0,VLOOKUP($A$1365, 文字檔!K:L, 2, 0))</f>
        <v>0</v>
      </c>
      <c r="I1365" s="5">
        <f>IF(ISERROR(VLOOKUP($A$1365, 文字檔!M:N, 2, 0)),0,VLOOKUP($A$1365, 文字檔!M:N, 2, 0))</f>
        <v>0</v>
      </c>
      <c r="J1365" s="5">
        <f>IF(ISERROR(VLOOKUP($A$1365, 文字檔!O:P, 2, 0)),0,VLOOKUP($A$1365, 文字檔!O:P, 2, 0))</f>
        <v>0</v>
      </c>
      <c r="K1365">
        <f>IF(ISERROR(VLOOKUP($A$1365, 文字檔!Q:R, 2, 0)),0,VLOOKUP($A$1365, 文字檔!Q:R, 2, 0))</f>
        <v>0</v>
      </c>
      <c r="L1365">
        <f>IF(ISERROR(VLOOKUP($A$1365, 文字檔!S:T, 2, 0)),0,VLOOKUP($A$1365, 文字檔!S:T, 2, 0))</f>
        <v>0</v>
      </c>
      <c r="M1365">
        <f>IF(ISERROR(VLOOKUP($A$1365, 文字檔!U:V, 2, 0)),0,VLOOKUP($A$1365, 文字檔!U:V, 2, 0))</f>
        <v>0</v>
      </c>
      <c r="N1365">
        <f>IF(ISERROR(VLOOKUP($A$1365, 文字檔!W:X, 2, 0)),0,VLOOKUP($A$1365, 文字檔!W:X, 2, 0))</f>
        <v>0</v>
      </c>
      <c r="O1365">
        <f>IF(ISERROR(VLOOKUP($A$1365, 文字檔!Y:Z, 2, 0)),0,VLOOKUP($A$1365, 文字檔!Y:Z, 2, 0))</f>
        <v>0</v>
      </c>
      <c r="P1365">
        <f>IF(ISERROR(VLOOKUP($A$1365, 文字檔!AA:AB, 2, 0)),0,VLOOKUP($A$1365, 文字檔!AA:AB, 2, 0))</f>
        <v>0</v>
      </c>
    </row>
    <row r="1366" spans="1:16" ht="16.2">
      <c r="A1366" s="7">
        <v>45102</v>
      </c>
      <c r="B1366" s="5">
        <f>SUMPRODUCT($C$2:$P$2,$C$1366:$P$1366)</f>
        <v>0</v>
      </c>
      <c r="C1366" s="5">
        <f>IF(ISERROR(VLOOKUP($A$1366, 文字檔!A:B, 2, 0)),0,VLOOKUP($A$1366, 文字檔!A:B, 2, 0))</f>
        <v>0</v>
      </c>
      <c r="D1366" s="5">
        <f>IF(ISERROR(VLOOKUP($A$1366, 文字檔!C:D, 2, 0)),0,VLOOKUP($A$1366, 文字檔!C:D, 2, 0))</f>
        <v>0</v>
      </c>
      <c r="E1366" s="5">
        <f>IF(ISERROR(VLOOKUP($A$1366, 文字檔!E:F, 2, 0)),0,VLOOKUP($A$1366, 文字檔!E:F, 2, 0))</f>
        <v>0</v>
      </c>
      <c r="F1366" s="5">
        <f>IF(ISERROR(VLOOKUP($A$1366, 文字檔!G:H, 2, 0)),0,VLOOKUP($A$1366, 文字檔!G:H, 2, 0))</f>
        <v>0</v>
      </c>
      <c r="G1366" s="5">
        <f>IF(ISERROR(VLOOKUP($A$1366, 文字檔!I:J, 2, 0)),0,VLOOKUP($A$1366, 文字檔!I:J, 2, 0))</f>
        <v>0</v>
      </c>
      <c r="H1366" s="5">
        <f>IF(ISERROR(VLOOKUP($A$1366, 文字檔!K:L, 2, 0)),0,VLOOKUP($A$1366, 文字檔!K:L, 2, 0))</f>
        <v>0</v>
      </c>
      <c r="I1366" s="5">
        <f>IF(ISERROR(VLOOKUP($A$1366, 文字檔!M:N, 2, 0)),0,VLOOKUP($A$1366, 文字檔!M:N, 2, 0))</f>
        <v>0</v>
      </c>
      <c r="J1366" s="5">
        <f>IF(ISERROR(VLOOKUP($A$1366, 文字檔!O:P, 2, 0)),0,VLOOKUP($A$1366, 文字檔!O:P, 2, 0))</f>
        <v>0</v>
      </c>
      <c r="K1366">
        <f>IF(ISERROR(VLOOKUP($A$1366, 文字檔!Q:R, 2, 0)),0,VLOOKUP($A$1366, 文字檔!Q:R, 2, 0))</f>
        <v>0</v>
      </c>
      <c r="L1366">
        <f>IF(ISERROR(VLOOKUP($A$1366, 文字檔!S:T, 2, 0)),0,VLOOKUP($A$1366, 文字檔!S:T, 2, 0))</f>
        <v>0</v>
      </c>
      <c r="M1366">
        <f>IF(ISERROR(VLOOKUP($A$1366, 文字檔!U:V, 2, 0)),0,VLOOKUP($A$1366, 文字檔!U:V, 2, 0))</f>
        <v>0</v>
      </c>
      <c r="N1366">
        <f>IF(ISERROR(VLOOKUP($A$1366, 文字檔!W:X, 2, 0)),0,VLOOKUP($A$1366, 文字檔!W:X, 2, 0))</f>
        <v>0</v>
      </c>
      <c r="O1366">
        <f>IF(ISERROR(VLOOKUP($A$1366, 文字檔!Y:Z, 2, 0)),0,VLOOKUP($A$1366, 文字檔!Y:Z, 2, 0))</f>
        <v>0</v>
      </c>
      <c r="P1366">
        <f>IF(ISERROR(VLOOKUP($A$1366, 文字檔!AA:AB, 2, 0)),0,VLOOKUP($A$1366, 文字檔!AA:AB, 2, 0))</f>
        <v>0</v>
      </c>
    </row>
    <row r="1367" spans="1:16" ht="16.2">
      <c r="A1367" s="7">
        <v>45103</v>
      </c>
      <c r="B1367" s="5">
        <f>SUMPRODUCT($C$2:$P$2,$C$1367:$P$1367)</f>
        <v>-20369.739999999998</v>
      </c>
      <c r="C1367" s="5">
        <f>IF(ISERROR(VLOOKUP($A$1367, 文字檔!A:B, 2, 0)),0,VLOOKUP($A$1367, 文字檔!A:B, 2, 0))</f>
        <v>788.25</v>
      </c>
      <c r="D1367" s="5">
        <f>IF(ISERROR(VLOOKUP($A$1367, 文字檔!C:D, 2, 0)),0,VLOOKUP($A$1367, 文字檔!C:D, 2, 0))</f>
        <v>0</v>
      </c>
      <c r="E1367" s="5">
        <f>IF(ISERROR(VLOOKUP($A$1367, 文字檔!E:F, 2, 0)),0,VLOOKUP($A$1367, 文字檔!E:F, 2, 0))</f>
        <v>0</v>
      </c>
      <c r="F1367" s="5">
        <f>IF(ISERROR(VLOOKUP($A$1367, 文字檔!G:H, 2, 0)),0,VLOOKUP($A$1367, 文字檔!G:H, 2, 0))</f>
        <v>0</v>
      </c>
      <c r="G1367" s="5">
        <f>IF(ISERROR(VLOOKUP($A$1367, 文字檔!I:J, 2, 0)),0,VLOOKUP($A$1367, 文字檔!I:J, 2, 0))</f>
        <v>7892.34</v>
      </c>
      <c r="H1367" s="5">
        <f>IF(ISERROR(VLOOKUP($A$1367, 文字檔!K:L, 2, 0)),0,VLOOKUP($A$1367, 文字檔!K:L, 2, 0))</f>
        <v>-9013.16</v>
      </c>
      <c r="I1367" s="5">
        <f>IF(ISERROR(VLOOKUP($A$1367, 文字檔!M:N, 2, 0)),0,VLOOKUP($A$1367, 文字檔!M:N, 2, 0))</f>
        <v>0</v>
      </c>
      <c r="J1367" s="5">
        <f>IF(ISERROR(VLOOKUP($A$1367, 文字檔!O:P, 2, 0)),0,VLOOKUP($A$1367, 文字檔!O:P, 2, 0))</f>
        <v>-3012.26</v>
      </c>
      <c r="K1367">
        <f>IF(ISERROR(VLOOKUP($A$1367, 文字檔!Q:R, 2, 0)),0,VLOOKUP($A$1367, 文字檔!Q:R, 2, 0))</f>
        <v>0</v>
      </c>
      <c r="L1367">
        <f>IF(ISERROR(VLOOKUP($A$1367, 文字檔!S:T, 2, 0)),0,VLOOKUP($A$1367, 文字檔!S:T, 2, 0))</f>
        <v>-16612.02</v>
      </c>
      <c r="M1367">
        <f>IF(ISERROR(VLOOKUP($A$1367, 文字檔!U:V, 2, 0)),0,VLOOKUP($A$1367, 文字檔!U:V, 2, 0))</f>
        <v>7892.34</v>
      </c>
      <c r="N1367">
        <f>IF(ISERROR(VLOOKUP($A$1367, 文字檔!W:X, 2, 0)),0,VLOOKUP($A$1367, 文字檔!W:X, 2, 0))</f>
        <v>0</v>
      </c>
      <c r="O1367">
        <f>IF(ISERROR(VLOOKUP($A$1367, 文字檔!Y:Z, 2, 0)),0,VLOOKUP($A$1367, 文字檔!Y:Z, 2, 0))</f>
        <v>-8305.23</v>
      </c>
      <c r="P1367">
        <f>IF(ISERROR(VLOOKUP($A$1367, 文字檔!AA:AB, 2, 0)),0,VLOOKUP($A$1367, 文字檔!AA:AB, 2, 0))</f>
        <v>0</v>
      </c>
    </row>
    <row r="1368" spans="1:16" ht="16.2">
      <c r="A1368" s="7">
        <v>45104</v>
      </c>
      <c r="B1368" s="5">
        <f>SUMPRODUCT($C$2:$P$2,$C$1368:$P$1368)</f>
        <v>9338.9399999999987</v>
      </c>
      <c r="C1368" s="5">
        <f>IF(ISERROR(VLOOKUP($A$1368, 文字檔!A:B, 2, 0)),0,VLOOKUP($A$1368, 文字檔!A:B, 2, 0))</f>
        <v>-15017.52</v>
      </c>
      <c r="D1368" s="5">
        <f>IF(ISERROR(VLOOKUP($A$1368, 文字檔!C:D, 2, 0)),0,VLOOKUP($A$1368, 文字檔!C:D, 2, 0))</f>
        <v>0</v>
      </c>
      <c r="E1368" s="5">
        <f>IF(ISERROR(VLOOKUP($A$1368, 文字檔!E:F, 2, 0)),0,VLOOKUP($A$1368, 文字檔!E:F, 2, 0))</f>
        <v>0</v>
      </c>
      <c r="F1368" s="5">
        <f>IF(ISERROR(VLOOKUP($A$1368, 文字檔!G:H, 2, 0)),0,VLOOKUP($A$1368, 文字檔!G:H, 2, 0))</f>
        <v>0</v>
      </c>
      <c r="G1368" s="5">
        <f>IF(ISERROR(VLOOKUP($A$1368, 文字檔!I:J, 2, 0)),0,VLOOKUP($A$1368, 文字檔!I:J, 2, 0))</f>
        <v>-5107.09</v>
      </c>
      <c r="H1368" s="5">
        <f>IF(ISERROR(VLOOKUP($A$1368, 文字檔!K:L, 2, 0)),0,VLOOKUP($A$1368, 文字檔!K:L, 2, 0))</f>
        <v>-6608.06</v>
      </c>
      <c r="I1368" s="5">
        <f>IF(ISERROR(VLOOKUP($A$1368, 文字檔!M:N, 2, 0)),0,VLOOKUP($A$1368, 文字檔!M:N, 2, 0))</f>
        <v>0</v>
      </c>
      <c r="J1368" s="5">
        <f>IF(ISERROR(VLOOKUP($A$1368, 文字檔!O:P, 2, 0)),0,VLOOKUP($A$1368, 文字檔!O:P, 2, 0))</f>
        <v>0</v>
      </c>
      <c r="K1368">
        <f>IF(ISERROR(VLOOKUP($A$1368, 文字檔!Q:R, 2, 0)),0,VLOOKUP($A$1368, 文字檔!Q:R, 2, 0))</f>
        <v>0</v>
      </c>
      <c r="L1368">
        <f>IF(ISERROR(VLOOKUP($A$1368, 文字檔!S:T, 2, 0)),0,VLOOKUP($A$1368, 文字檔!S:T, 2, 0))</f>
        <v>10993.26</v>
      </c>
      <c r="M1368">
        <f>IF(ISERROR(VLOOKUP($A$1368, 文字檔!U:V, 2, 0)),0,VLOOKUP($A$1368, 文字檔!U:V, 2, 0))</f>
        <v>27400</v>
      </c>
      <c r="N1368">
        <f>IF(ISERROR(VLOOKUP($A$1368, 文字檔!W:X, 2, 0)),0,VLOOKUP($A$1368, 文字檔!W:X, 2, 0))</f>
        <v>-11009.74</v>
      </c>
      <c r="O1368">
        <f>IF(ISERROR(VLOOKUP($A$1368, 文字檔!Y:Z, 2, 0)),0,VLOOKUP($A$1368, 文字檔!Y:Z, 2, 0))</f>
        <v>5790.89</v>
      </c>
      <c r="P1368">
        <f>IF(ISERROR(VLOOKUP($A$1368, 文字檔!AA:AB, 2, 0)),0,VLOOKUP($A$1368, 文字檔!AA:AB, 2, 0))</f>
        <v>2897.2</v>
      </c>
    </row>
    <row r="1369" spans="1:16" ht="16.2">
      <c r="A1369" s="7">
        <v>45105</v>
      </c>
      <c r="B1369" s="5">
        <f>SUMPRODUCT($C$2:$P$2,$C$1369:$P$1369)</f>
        <v>-18320.11</v>
      </c>
      <c r="C1369" s="5">
        <f>IF(ISERROR(VLOOKUP($A$1369, 文字檔!A:B, 2, 0)),0,VLOOKUP($A$1369, 文字檔!A:B, 2, 0))</f>
        <v>0</v>
      </c>
      <c r="D1369" s="5">
        <f>IF(ISERROR(VLOOKUP($A$1369, 文字檔!C:D, 2, 0)),0,VLOOKUP($A$1369, 文字檔!C:D, 2, 0))</f>
        <v>0</v>
      </c>
      <c r="E1369" s="5">
        <f>IF(ISERROR(VLOOKUP($A$1369, 文字檔!E:F, 2, 0)),0,VLOOKUP($A$1369, 文字檔!E:F, 2, 0))</f>
        <v>0</v>
      </c>
      <c r="F1369" s="5">
        <f>IF(ISERROR(VLOOKUP($A$1369, 文字檔!G:H, 2, 0)),0,VLOOKUP($A$1369, 文字檔!G:H, 2, 0))</f>
        <v>0</v>
      </c>
      <c r="G1369" s="5">
        <f>IF(ISERROR(VLOOKUP($A$1369, 文字檔!I:J, 2, 0)),0,VLOOKUP($A$1369, 文字檔!I:J, 2, 0))</f>
        <v>-4804.49</v>
      </c>
      <c r="H1369" s="5">
        <f>IF(ISERROR(VLOOKUP($A$1369, 文字檔!K:L, 2, 0)),0,VLOOKUP($A$1369, 文字檔!K:L, 2, 0))</f>
        <v>0</v>
      </c>
      <c r="I1369" s="5">
        <f>IF(ISERROR(VLOOKUP($A$1369, 文字檔!M:N, 2, 0)),0,VLOOKUP($A$1369, 文字檔!M:N, 2, 0))</f>
        <v>0</v>
      </c>
      <c r="J1369" s="5">
        <f>IF(ISERROR(VLOOKUP($A$1369, 文字檔!O:P, 2, 0)),0,VLOOKUP($A$1369, 文字檔!O:P, 2, 0))</f>
        <v>0</v>
      </c>
      <c r="K1369">
        <f>IF(ISERROR(VLOOKUP($A$1369, 文字檔!Q:R, 2, 0)),0,VLOOKUP($A$1369, 文字檔!Q:R, 2, 0))</f>
        <v>0</v>
      </c>
      <c r="L1369">
        <f>IF(ISERROR(VLOOKUP($A$1369, 文字檔!S:T, 2, 0)),0,VLOOKUP($A$1369, 文字檔!S:T, 2, 0))</f>
        <v>0</v>
      </c>
      <c r="M1369">
        <f>IF(ISERROR(VLOOKUP($A$1369, 文字檔!U:V, 2, 0)),0,VLOOKUP($A$1369, 文字檔!U:V, 2, 0))</f>
        <v>-6600</v>
      </c>
      <c r="N1369">
        <f>IF(ISERROR(VLOOKUP($A$1369, 文字檔!W:X, 2, 0)),0,VLOOKUP($A$1369, 文字檔!W:X, 2, 0))</f>
        <v>-8005.45</v>
      </c>
      <c r="O1369">
        <f>IF(ISERROR(VLOOKUP($A$1369, 文字檔!Y:Z, 2, 0)),0,VLOOKUP($A$1369, 文字檔!Y:Z, 2, 0))</f>
        <v>7689.83</v>
      </c>
      <c r="P1369">
        <f>IF(ISERROR(VLOOKUP($A$1369, 文字檔!AA:AB, 2, 0)),0,VLOOKUP($A$1369, 文字檔!AA:AB, 2, 0))</f>
        <v>-6600</v>
      </c>
    </row>
    <row r="1370" spans="1:16" ht="16.2">
      <c r="A1370" s="7">
        <v>45106</v>
      </c>
      <c r="B1370" s="5">
        <f>SUMPRODUCT($C$2:$P$2,$C$1370:$P$1370)</f>
        <v>-117983.45</v>
      </c>
      <c r="C1370" s="5">
        <f>IF(ISERROR(VLOOKUP($A$1370, 文字檔!A:B, 2, 0)),0,VLOOKUP($A$1370, 文字檔!A:B, 2, 0))</f>
        <v>-47026.77</v>
      </c>
      <c r="D1370" s="5">
        <f>IF(ISERROR(VLOOKUP($A$1370, 文字檔!C:D, 2, 0)),0,VLOOKUP($A$1370, 文字檔!C:D, 2, 0))</f>
        <v>0</v>
      </c>
      <c r="E1370" s="5">
        <f>IF(ISERROR(VLOOKUP($A$1370, 文字檔!E:F, 2, 0)),0,VLOOKUP($A$1370, 文字檔!E:F, 2, 0))</f>
        <v>0</v>
      </c>
      <c r="F1370" s="5">
        <f>IF(ISERROR(VLOOKUP($A$1370, 文字檔!G:H, 2, 0)),0,VLOOKUP($A$1370, 文字檔!G:H, 2, 0))</f>
        <v>0</v>
      </c>
      <c r="G1370" s="5">
        <f>IF(ISERROR(VLOOKUP($A$1370, 文字檔!I:J, 2, 0)),0,VLOOKUP($A$1370, 文字檔!I:J, 2, 0))</f>
        <v>-15211.86</v>
      </c>
      <c r="H1370" s="5">
        <f>IF(ISERROR(VLOOKUP($A$1370, 文字檔!K:L, 2, 0)),0,VLOOKUP($A$1370, 文字檔!K:L, 2, 0))</f>
        <v>787.65</v>
      </c>
      <c r="I1370" s="5">
        <f>IF(ISERROR(VLOOKUP($A$1370, 文字檔!M:N, 2, 0)),0,VLOOKUP($A$1370, 文字檔!M:N, 2, 0))</f>
        <v>-24807.49</v>
      </c>
      <c r="J1370" s="5">
        <f>IF(ISERROR(VLOOKUP($A$1370, 文字檔!O:P, 2, 0)),0,VLOOKUP($A$1370, 文字檔!O:P, 2, 0))</f>
        <v>0</v>
      </c>
      <c r="K1370">
        <f>IF(ISERROR(VLOOKUP($A$1370, 文字檔!Q:R, 2, 0)),0,VLOOKUP($A$1370, 文字檔!Q:R, 2, 0))</f>
        <v>0</v>
      </c>
      <c r="L1370">
        <f>IF(ISERROR(VLOOKUP($A$1370, 文字檔!S:T, 2, 0)),0,VLOOKUP($A$1370, 文字檔!S:T, 2, 0))</f>
        <v>15591.13</v>
      </c>
      <c r="M1370">
        <f>IF(ISERROR(VLOOKUP($A$1370, 文字檔!U:V, 2, 0)),0,VLOOKUP($A$1370, 文字檔!U:V, 2, 0))</f>
        <v>4000</v>
      </c>
      <c r="N1370">
        <f>IF(ISERROR(VLOOKUP($A$1370, 文字檔!W:X, 2, 0)),0,VLOOKUP($A$1370, 文字檔!W:X, 2, 0))</f>
        <v>-1502.83</v>
      </c>
      <c r="O1370">
        <f>IF(ISERROR(VLOOKUP($A$1370, 文字檔!Y:Z, 2, 0)),0,VLOOKUP($A$1370, 文字檔!Y:Z, 2, 0))</f>
        <v>-34307.75</v>
      </c>
      <c r="P1370">
        <f>IF(ISERROR(VLOOKUP($A$1370, 文字檔!AA:AB, 2, 0)),0,VLOOKUP($A$1370, 文字檔!AA:AB, 2, 0))</f>
        <v>-15505.53</v>
      </c>
    </row>
    <row r="1371" spans="1:16" ht="16.2">
      <c r="A1371" s="7">
        <v>45107</v>
      </c>
      <c r="B1371" s="5">
        <f>SUMPRODUCT($C$2:$P$2,$C$1371:$P$1371)</f>
        <v>-45216.76</v>
      </c>
      <c r="C1371" s="5">
        <f>IF(ISERROR(VLOOKUP($A$1371, 文字檔!A:B, 2, 0)),0,VLOOKUP($A$1371, 文字檔!A:B, 2, 0))</f>
        <v>0</v>
      </c>
      <c r="D1371" s="5">
        <f>IF(ISERROR(VLOOKUP($A$1371, 文字檔!C:D, 2, 0)),0,VLOOKUP($A$1371, 文字檔!C:D, 2, 0))</f>
        <v>0</v>
      </c>
      <c r="E1371" s="5">
        <f>IF(ISERROR(VLOOKUP($A$1371, 文字檔!E:F, 2, 0)),0,VLOOKUP($A$1371, 文字檔!E:F, 2, 0))</f>
        <v>0</v>
      </c>
      <c r="F1371" s="5">
        <f>IF(ISERROR(VLOOKUP($A$1371, 文字檔!G:H, 2, 0)),0,VLOOKUP($A$1371, 文字檔!G:H, 2, 0))</f>
        <v>0</v>
      </c>
      <c r="G1371" s="5">
        <f>IF(ISERROR(VLOOKUP($A$1371, 文字檔!I:J, 2, 0)),0,VLOOKUP($A$1371, 文字檔!I:J, 2, 0))</f>
        <v>-703.67</v>
      </c>
      <c r="H1371" s="5">
        <f>IF(ISERROR(VLOOKUP($A$1371, 文字檔!K:L, 2, 0)),0,VLOOKUP($A$1371, 文字檔!K:L, 2, 0))</f>
        <v>-8202.84</v>
      </c>
      <c r="I1371" s="5">
        <f>IF(ISERROR(VLOOKUP($A$1371, 文字檔!M:N, 2, 0)),0,VLOOKUP($A$1371, 文字檔!M:N, 2, 0))</f>
        <v>0</v>
      </c>
      <c r="J1371" s="5">
        <f>IF(ISERROR(VLOOKUP($A$1371, 文字檔!O:P, 2, 0)),0,VLOOKUP($A$1371, 文字檔!O:P, 2, 0))</f>
        <v>0</v>
      </c>
      <c r="K1371">
        <f>IF(ISERROR(VLOOKUP($A$1371, 文字檔!Q:R, 2, 0)),0,VLOOKUP($A$1371, 文字檔!Q:R, 2, 0))</f>
        <v>0</v>
      </c>
      <c r="L1371">
        <f>IF(ISERROR(VLOOKUP($A$1371, 文字檔!S:T, 2, 0)),0,VLOOKUP($A$1371, 文字檔!S:T, 2, 0))</f>
        <v>0</v>
      </c>
      <c r="M1371">
        <f>IF(ISERROR(VLOOKUP($A$1371, 文字檔!U:V, 2, 0)),0,VLOOKUP($A$1371, 文字檔!U:V, 2, 0))</f>
        <v>-6400</v>
      </c>
      <c r="N1371">
        <f>IF(ISERROR(VLOOKUP($A$1371, 文字檔!W:X, 2, 0)),0,VLOOKUP($A$1371, 文字檔!W:X, 2, 0))</f>
        <v>-7405.3</v>
      </c>
      <c r="O1371">
        <f>IF(ISERROR(VLOOKUP($A$1371, 文字檔!Y:Z, 2, 0)),0,VLOOKUP($A$1371, 文字檔!Y:Z, 2, 0))</f>
        <v>-22504.95</v>
      </c>
      <c r="P1371">
        <f>IF(ISERROR(VLOOKUP($A$1371, 文字檔!AA:AB, 2, 0)),0,VLOOKUP($A$1371, 文字檔!AA:AB, 2, 0))</f>
        <v>0</v>
      </c>
    </row>
    <row r="1372" spans="1:16" ht="16.2">
      <c r="A1372" s="7">
        <v>45108</v>
      </c>
      <c r="B1372" s="5">
        <f>SUMPRODUCT($C$2:$P$2,$C$1372:$P$1372)</f>
        <v>0</v>
      </c>
      <c r="C1372" s="5">
        <f>IF(ISERROR(VLOOKUP($A$1372, 文字檔!A:B, 2, 0)),0,VLOOKUP($A$1372, 文字檔!A:B, 2, 0))</f>
        <v>0</v>
      </c>
      <c r="D1372" s="5">
        <f>IF(ISERROR(VLOOKUP($A$1372, 文字檔!C:D, 2, 0)),0,VLOOKUP($A$1372, 文字檔!C:D, 2, 0))</f>
        <v>0</v>
      </c>
      <c r="E1372" s="5">
        <f>IF(ISERROR(VLOOKUP($A$1372, 文字檔!E:F, 2, 0)),0,VLOOKUP($A$1372, 文字檔!E:F, 2, 0))</f>
        <v>0</v>
      </c>
      <c r="F1372" s="5">
        <f>IF(ISERROR(VLOOKUP($A$1372, 文字檔!G:H, 2, 0)),0,VLOOKUP($A$1372, 文字檔!G:H, 2, 0))</f>
        <v>0</v>
      </c>
      <c r="G1372" s="5">
        <f>IF(ISERROR(VLOOKUP($A$1372, 文字檔!I:J, 2, 0)),0,VLOOKUP($A$1372, 文字檔!I:J, 2, 0))</f>
        <v>0</v>
      </c>
      <c r="H1372" s="5">
        <f>IF(ISERROR(VLOOKUP($A$1372, 文字檔!K:L, 2, 0)),0,VLOOKUP($A$1372, 文字檔!K:L, 2, 0))</f>
        <v>0</v>
      </c>
      <c r="I1372" s="5">
        <f>IF(ISERROR(VLOOKUP($A$1372, 文字檔!M:N, 2, 0)),0,VLOOKUP($A$1372, 文字檔!M:N, 2, 0))</f>
        <v>0</v>
      </c>
      <c r="J1372" s="5">
        <f>IF(ISERROR(VLOOKUP($A$1372, 文字檔!O:P, 2, 0)),0,VLOOKUP($A$1372, 文字檔!O:P, 2, 0))</f>
        <v>0</v>
      </c>
      <c r="K1372">
        <f>IF(ISERROR(VLOOKUP($A$1372, 文字檔!Q:R, 2, 0)),0,VLOOKUP($A$1372, 文字檔!Q:R, 2, 0))</f>
        <v>0</v>
      </c>
      <c r="L1372">
        <f>IF(ISERROR(VLOOKUP($A$1372, 文字檔!S:T, 2, 0)),0,VLOOKUP($A$1372, 文字檔!S:T, 2, 0))</f>
        <v>0</v>
      </c>
      <c r="M1372">
        <f>IF(ISERROR(VLOOKUP($A$1372, 文字檔!U:V, 2, 0)),0,VLOOKUP($A$1372, 文字檔!U:V, 2, 0))</f>
        <v>0</v>
      </c>
      <c r="N1372">
        <f>IF(ISERROR(VLOOKUP($A$1372, 文字檔!W:X, 2, 0)),0,VLOOKUP($A$1372, 文字檔!W:X, 2, 0))</f>
        <v>0</v>
      </c>
      <c r="O1372">
        <f>IF(ISERROR(VLOOKUP($A$1372, 文字檔!Y:Z, 2, 0)),0,VLOOKUP($A$1372, 文字檔!Y:Z, 2, 0))</f>
        <v>0</v>
      </c>
      <c r="P1372">
        <f>IF(ISERROR(VLOOKUP($A$1372, 文字檔!AA:AB, 2, 0)),0,VLOOKUP($A$1372, 文字檔!AA:AB, 2, 0))</f>
        <v>0</v>
      </c>
    </row>
    <row r="1373" spans="1:16" ht="16.2">
      <c r="A1373" s="7">
        <v>45109</v>
      </c>
      <c r="B1373" s="5">
        <f>SUMPRODUCT($C$2:$P$2,$C$1373:$P$1373)</f>
        <v>0</v>
      </c>
      <c r="C1373" s="5">
        <f>IF(ISERROR(VLOOKUP($A$1373, 文字檔!A:B, 2, 0)),0,VLOOKUP($A$1373, 文字檔!A:B, 2, 0))</f>
        <v>0</v>
      </c>
      <c r="D1373" s="5">
        <f>IF(ISERROR(VLOOKUP($A$1373, 文字檔!C:D, 2, 0)),0,VLOOKUP($A$1373, 文字檔!C:D, 2, 0))</f>
        <v>0</v>
      </c>
      <c r="E1373" s="5">
        <f>IF(ISERROR(VLOOKUP($A$1373, 文字檔!E:F, 2, 0)),0,VLOOKUP($A$1373, 文字檔!E:F, 2, 0))</f>
        <v>0</v>
      </c>
      <c r="F1373" s="5">
        <f>IF(ISERROR(VLOOKUP($A$1373, 文字檔!G:H, 2, 0)),0,VLOOKUP($A$1373, 文字檔!G:H, 2, 0))</f>
        <v>0</v>
      </c>
      <c r="G1373" s="5">
        <f>IF(ISERROR(VLOOKUP($A$1373, 文字檔!I:J, 2, 0)),0,VLOOKUP($A$1373, 文字檔!I:J, 2, 0))</f>
        <v>0</v>
      </c>
      <c r="H1373" s="5">
        <f>IF(ISERROR(VLOOKUP($A$1373, 文字檔!K:L, 2, 0)),0,VLOOKUP($A$1373, 文字檔!K:L, 2, 0))</f>
        <v>0</v>
      </c>
      <c r="I1373" s="5">
        <f>IF(ISERROR(VLOOKUP($A$1373, 文字檔!M:N, 2, 0)),0,VLOOKUP($A$1373, 文字檔!M:N, 2, 0))</f>
        <v>0</v>
      </c>
      <c r="J1373" s="5">
        <f>IF(ISERROR(VLOOKUP($A$1373, 文字檔!O:P, 2, 0)),0,VLOOKUP($A$1373, 文字檔!O:P, 2, 0))</f>
        <v>0</v>
      </c>
      <c r="K1373">
        <f>IF(ISERROR(VLOOKUP($A$1373, 文字檔!Q:R, 2, 0)),0,VLOOKUP($A$1373, 文字檔!Q:R, 2, 0))</f>
        <v>0</v>
      </c>
      <c r="L1373">
        <f>IF(ISERROR(VLOOKUP($A$1373, 文字檔!S:T, 2, 0)),0,VLOOKUP($A$1373, 文字檔!S:T, 2, 0))</f>
        <v>0</v>
      </c>
      <c r="M1373">
        <f>IF(ISERROR(VLOOKUP($A$1373, 文字檔!U:V, 2, 0)),0,VLOOKUP($A$1373, 文字檔!U:V, 2, 0))</f>
        <v>0</v>
      </c>
      <c r="N1373">
        <f>IF(ISERROR(VLOOKUP($A$1373, 文字檔!W:X, 2, 0)),0,VLOOKUP($A$1373, 文字檔!W:X, 2, 0))</f>
        <v>0</v>
      </c>
      <c r="O1373">
        <f>IF(ISERROR(VLOOKUP($A$1373, 文字檔!Y:Z, 2, 0)),0,VLOOKUP($A$1373, 文字檔!Y:Z, 2, 0))</f>
        <v>0</v>
      </c>
      <c r="P1373">
        <f>IF(ISERROR(VLOOKUP($A$1373, 文字檔!AA:AB, 2, 0)),0,VLOOKUP($A$1373, 文字檔!AA:AB, 2, 0))</f>
        <v>0</v>
      </c>
    </row>
    <row r="1374" spans="1:16" ht="16.2">
      <c r="A1374" s="7">
        <v>45110</v>
      </c>
      <c r="B1374" s="5">
        <f>SUMPRODUCT($C$2:$P$2,$C$1374:$P$1374)</f>
        <v>121443.05999999998</v>
      </c>
      <c r="C1374" s="5">
        <f>IF(ISERROR(VLOOKUP($A$1374, 文字檔!A:B, 2, 0)),0,VLOOKUP($A$1374, 文字檔!A:B, 2, 0))</f>
        <v>-11063.12</v>
      </c>
      <c r="D1374" s="5">
        <f>IF(ISERROR(VLOOKUP($A$1374, 文字檔!C:D, 2, 0)),0,VLOOKUP($A$1374, 文字檔!C:D, 2, 0))</f>
        <v>9090.36</v>
      </c>
      <c r="E1374" s="5">
        <f>IF(ISERROR(VLOOKUP($A$1374, 文字檔!E:F, 2, 0)),0,VLOOKUP($A$1374, 文字檔!E:F, 2, 0))</f>
        <v>0</v>
      </c>
      <c r="F1374" s="5">
        <f>IF(ISERROR(VLOOKUP($A$1374, 文字檔!G:H, 2, 0)),0,VLOOKUP($A$1374, 文字檔!G:H, 2, 0))</f>
        <v>0</v>
      </c>
      <c r="G1374" s="5">
        <f>IF(ISERROR(VLOOKUP($A$1374, 文字檔!I:J, 2, 0)),0,VLOOKUP($A$1374, 文字檔!I:J, 2, 0))</f>
        <v>49600</v>
      </c>
      <c r="H1374" s="5">
        <f>IF(ISERROR(VLOOKUP($A$1374, 文字檔!K:L, 2, 0)),0,VLOOKUP($A$1374, 文字檔!K:L, 2, 0))</f>
        <v>21692.25</v>
      </c>
      <c r="I1374" s="5">
        <f>IF(ISERROR(VLOOKUP($A$1374, 文字檔!M:N, 2, 0)),0,VLOOKUP($A$1374, 文字檔!M:N, 2, 0))</f>
        <v>0</v>
      </c>
      <c r="J1374" s="5">
        <f>IF(ISERROR(VLOOKUP($A$1374, 文字檔!O:P, 2, 0)),0,VLOOKUP($A$1374, 文字檔!O:P, 2, 0))</f>
        <v>8379.67</v>
      </c>
      <c r="K1374">
        <f>IF(ISERROR(VLOOKUP($A$1374, 文字檔!Q:R, 2, 0)),0,VLOOKUP($A$1374, 文字檔!Q:R, 2, 0))</f>
        <v>0</v>
      </c>
      <c r="L1374">
        <f>IF(ISERROR(VLOOKUP($A$1374, 文字檔!S:T, 2, 0)),0,VLOOKUP($A$1374, 文字檔!S:T, 2, 0))</f>
        <v>-11020.3</v>
      </c>
      <c r="M1374">
        <f>IF(ISERROR(VLOOKUP($A$1374, 文字檔!U:V, 2, 0)),0,VLOOKUP($A$1374, 文字檔!U:V, 2, 0))</f>
        <v>-38620.36</v>
      </c>
      <c r="N1374">
        <f>IF(ISERROR(VLOOKUP($A$1374, 文字檔!W:X, 2, 0)),0,VLOOKUP($A$1374, 文字檔!W:X, 2, 0))</f>
        <v>49600</v>
      </c>
      <c r="O1374">
        <f>IF(ISERROR(VLOOKUP($A$1374, 文字檔!Y:Z, 2, 0)),0,VLOOKUP($A$1374, 文字檔!Y:Z, 2, 0))</f>
        <v>41895.279999999999</v>
      </c>
      <c r="P1374">
        <f>IF(ISERROR(VLOOKUP($A$1374, 文字檔!AA:AB, 2, 0)),0,VLOOKUP($A$1374, 文字檔!AA:AB, 2, 0))</f>
        <v>1889.28</v>
      </c>
    </row>
    <row r="1375" spans="1:16" ht="16.2">
      <c r="A1375" s="7">
        <v>45111</v>
      </c>
      <c r="B1375" s="5">
        <f>SUMPRODUCT($C$2:$P$2,$C$1375:$P$1375)</f>
        <v>28712.68</v>
      </c>
      <c r="C1375" s="5">
        <f>IF(ISERROR(VLOOKUP($A$1375, 文字檔!A:B, 2, 0)),0,VLOOKUP($A$1375, 文字檔!A:B, 2, 0))</f>
        <v>0</v>
      </c>
      <c r="D1375" s="5">
        <f>IF(ISERROR(VLOOKUP($A$1375, 文字檔!C:D, 2, 0)),0,VLOOKUP($A$1375, 文字檔!C:D, 2, 0))</f>
        <v>14000</v>
      </c>
      <c r="E1375" s="5">
        <f>IF(ISERROR(VLOOKUP($A$1375, 文字檔!E:F, 2, 0)),0,VLOOKUP($A$1375, 文字檔!E:F, 2, 0))</f>
        <v>0</v>
      </c>
      <c r="F1375" s="5">
        <f>IF(ISERROR(VLOOKUP($A$1375, 文字檔!G:H, 2, 0)),0,VLOOKUP($A$1375, 文字檔!G:H, 2, 0))</f>
        <v>0</v>
      </c>
      <c r="G1375" s="5">
        <f>IF(ISERROR(VLOOKUP($A$1375, 文字檔!I:J, 2, 0)),0,VLOOKUP($A$1375, 文字檔!I:J, 2, 0))</f>
        <v>3377.3</v>
      </c>
      <c r="H1375" s="5">
        <f>IF(ISERROR(VLOOKUP($A$1375, 文字檔!K:L, 2, 0)),0,VLOOKUP($A$1375, 文字檔!K:L, 2, 0))</f>
        <v>5777.66</v>
      </c>
      <c r="I1375" s="5">
        <f>IF(ISERROR(VLOOKUP($A$1375, 文字檔!M:N, 2, 0)),0,VLOOKUP($A$1375, 文字檔!M:N, 2, 0))</f>
        <v>0</v>
      </c>
      <c r="J1375" s="5">
        <f>IF(ISERROR(VLOOKUP($A$1375, 文字檔!O:P, 2, 0)),0,VLOOKUP($A$1375, 文字檔!O:P, 2, 0))</f>
        <v>0</v>
      </c>
      <c r="K1375">
        <f>IF(ISERROR(VLOOKUP($A$1375, 文字檔!Q:R, 2, 0)),0,VLOOKUP($A$1375, 文字檔!Q:R, 2, 0))</f>
        <v>0</v>
      </c>
      <c r="L1375">
        <f>IF(ISERROR(VLOOKUP($A$1375, 文字檔!S:T, 2, 0)),0,VLOOKUP($A$1375, 文字檔!S:T, 2, 0))</f>
        <v>0</v>
      </c>
      <c r="M1375">
        <f>IF(ISERROR(VLOOKUP($A$1375, 文字檔!U:V, 2, 0)),0,VLOOKUP($A$1375, 文字檔!U:V, 2, 0))</f>
        <v>14000</v>
      </c>
      <c r="N1375">
        <f>IF(ISERROR(VLOOKUP($A$1375, 文字檔!W:X, 2, 0)),0,VLOOKUP($A$1375, 文字檔!W:X, 2, 0))</f>
        <v>-6910.12</v>
      </c>
      <c r="O1375">
        <f>IF(ISERROR(VLOOKUP($A$1375, 文字檔!Y:Z, 2, 0)),0,VLOOKUP($A$1375, 文字檔!Y:Z, 2, 0))</f>
        <v>-15532.16</v>
      </c>
      <c r="P1375">
        <f>IF(ISERROR(VLOOKUP($A$1375, 文字檔!AA:AB, 2, 0)),0,VLOOKUP($A$1375, 文字檔!AA:AB, 2, 0))</f>
        <v>14000</v>
      </c>
    </row>
    <row r="1376" spans="1:16" ht="16.2">
      <c r="A1376" s="7">
        <v>45112</v>
      </c>
      <c r="B1376" s="5">
        <f>SUMPRODUCT($C$2:$P$2,$C$1376:$P$1376)</f>
        <v>-35871.130000000005</v>
      </c>
      <c r="C1376" s="5">
        <f>IF(ISERROR(VLOOKUP($A$1376, 文字檔!A:B, 2, 0)),0,VLOOKUP($A$1376, 文字檔!A:B, 2, 0))</f>
        <v>0</v>
      </c>
      <c r="D1376" s="5">
        <f>IF(ISERROR(VLOOKUP($A$1376, 文字檔!C:D, 2, 0)),0,VLOOKUP($A$1376, 文字檔!C:D, 2, 0))</f>
        <v>-20200</v>
      </c>
      <c r="E1376" s="5">
        <f>IF(ISERROR(VLOOKUP($A$1376, 文字檔!E:F, 2, 0)),0,VLOOKUP($A$1376, 文字檔!E:F, 2, 0))</f>
        <v>0</v>
      </c>
      <c r="F1376" s="5">
        <f>IF(ISERROR(VLOOKUP($A$1376, 文字檔!G:H, 2, 0)),0,VLOOKUP($A$1376, 文字檔!G:H, 2, 0))</f>
        <v>0</v>
      </c>
      <c r="G1376" s="5">
        <f>IF(ISERROR(VLOOKUP($A$1376, 文字檔!I:J, 2, 0)),0,VLOOKUP($A$1376, 文字檔!I:J, 2, 0))</f>
        <v>-713.15</v>
      </c>
      <c r="H1376" s="5">
        <f>IF(ISERROR(VLOOKUP($A$1376, 文字檔!K:L, 2, 0)),0,VLOOKUP($A$1376, 文字檔!K:L, 2, 0))</f>
        <v>-2512.88</v>
      </c>
      <c r="I1376" s="5">
        <f>IF(ISERROR(VLOOKUP($A$1376, 文字檔!M:N, 2, 0)),0,VLOOKUP($A$1376, 文字檔!M:N, 2, 0))</f>
        <v>17087.21</v>
      </c>
      <c r="J1376" s="5">
        <f>IF(ISERROR(VLOOKUP($A$1376, 文字檔!O:P, 2, 0)),0,VLOOKUP($A$1376, 文字檔!O:P, 2, 0))</f>
        <v>0</v>
      </c>
      <c r="K1376">
        <f>IF(ISERROR(VLOOKUP($A$1376, 文字檔!Q:R, 2, 0)),0,VLOOKUP($A$1376, 文字檔!Q:R, 2, 0))</f>
        <v>0</v>
      </c>
      <c r="L1376">
        <f>IF(ISERROR(VLOOKUP($A$1376, 文字檔!S:T, 2, 0)),0,VLOOKUP($A$1376, 文字檔!S:T, 2, 0))</f>
        <v>0</v>
      </c>
      <c r="M1376">
        <f>IF(ISERROR(VLOOKUP($A$1376, 文字檔!U:V, 2, 0)),0,VLOOKUP($A$1376, 文字檔!U:V, 2, 0))</f>
        <v>-17220.900000000001</v>
      </c>
      <c r="N1376">
        <f>IF(ISERROR(VLOOKUP($A$1376, 文字檔!W:X, 2, 0)),0,VLOOKUP($A$1376, 文字檔!W:X, 2, 0))</f>
        <v>0</v>
      </c>
      <c r="O1376">
        <f>IF(ISERROR(VLOOKUP($A$1376, 文字檔!Y:Z, 2, 0)),0,VLOOKUP($A$1376, 文字檔!Y:Z, 2, 0))</f>
        <v>7888.59</v>
      </c>
      <c r="P1376">
        <f>IF(ISERROR(VLOOKUP($A$1376, 文字檔!AA:AB, 2, 0)),0,VLOOKUP($A$1376, 文字檔!AA:AB, 2, 0))</f>
        <v>-20200</v>
      </c>
    </row>
    <row r="1377" spans="1:16" ht="16.2">
      <c r="A1377" s="7">
        <v>45113</v>
      </c>
      <c r="B1377" s="5">
        <f>SUMPRODUCT($C$2:$P$2,$C$1377:$P$1377)</f>
        <v>174614.99000000002</v>
      </c>
      <c r="C1377" s="5">
        <f>IF(ISERROR(VLOOKUP($A$1377, 文字檔!A:B, 2, 0)),0,VLOOKUP($A$1377, 文字檔!A:B, 2, 0))</f>
        <v>22380.34</v>
      </c>
      <c r="D1377" s="5">
        <f>IF(ISERROR(VLOOKUP($A$1377, 文字檔!C:D, 2, 0)),0,VLOOKUP($A$1377, 文字檔!C:D, 2, 0))</f>
        <v>-39904.239999999998</v>
      </c>
      <c r="E1377" s="5">
        <f>IF(ISERROR(VLOOKUP($A$1377, 文字檔!E:F, 2, 0)),0,VLOOKUP($A$1377, 文字檔!E:F, 2, 0))</f>
        <v>0</v>
      </c>
      <c r="F1377" s="5">
        <f>IF(ISERROR(VLOOKUP($A$1377, 文字檔!G:H, 2, 0)),0,VLOOKUP($A$1377, 文字檔!G:H, 2, 0))</f>
        <v>0</v>
      </c>
      <c r="G1377" s="5">
        <f>IF(ISERROR(VLOOKUP($A$1377, 文字檔!I:J, 2, 0)),0,VLOOKUP($A$1377, 文字檔!I:J, 2, 0))</f>
        <v>0</v>
      </c>
      <c r="H1377" s="5">
        <f>IF(ISERROR(VLOOKUP($A$1377, 文字檔!K:L, 2, 0)),0,VLOOKUP($A$1377, 文字檔!K:L, 2, 0))</f>
        <v>-6811.57</v>
      </c>
      <c r="I1377" s="5">
        <f>IF(ISERROR(VLOOKUP($A$1377, 文字檔!M:N, 2, 0)),0,VLOOKUP($A$1377, 文字檔!M:N, 2, 0))</f>
        <v>45986.93</v>
      </c>
      <c r="J1377" s="5">
        <f>IF(ISERROR(VLOOKUP($A$1377, 文字檔!O:P, 2, 0)),0,VLOOKUP($A$1377, 文字檔!O:P, 2, 0))</f>
        <v>28793.89</v>
      </c>
      <c r="K1377">
        <f>IF(ISERROR(VLOOKUP($A$1377, 文字檔!Q:R, 2, 0)),0,VLOOKUP($A$1377, 文字檔!Q:R, 2, 0))</f>
        <v>0</v>
      </c>
      <c r="L1377">
        <f>IF(ISERROR(VLOOKUP($A$1377, 文字檔!S:T, 2, 0)),0,VLOOKUP($A$1377, 文字檔!S:T, 2, 0))</f>
        <v>20793.53</v>
      </c>
      <c r="M1377">
        <f>IF(ISERROR(VLOOKUP($A$1377, 文字檔!U:V, 2, 0)),0,VLOOKUP($A$1377, 文字檔!U:V, 2, 0))</f>
        <v>63600</v>
      </c>
      <c r="N1377">
        <f>IF(ISERROR(VLOOKUP($A$1377, 文字檔!W:X, 2, 0)),0,VLOOKUP($A$1377, 文字檔!W:X, 2, 0))</f>
        <v>0</v>
      </c>
      <c r="O1377">
        <f>IF(ISERROR(VLOOKUP($A$1377, 文字檔!Y:Z, 2, 0)),0,VLOOKUP($A$1377, 文字檔!Y:Z, 2, 0))</f>
        <v>37787.32</v>
      </c>
      <c r="P1377">
        <f>IF(ISERROR(VLOOKUP($A$1377, 文字檔!AA:AB, 2, 0)),0,VLOOKUP($A$1377, 文字檔!AA:AB, 2, 0))</f>
        <v>1988.79</v>
      </c>
    </row>
    <row r="1378" spans="1:16" ht="16.2">
      <c r="A1378" s="7">
        <v>45114</v>
      </c>
      <c r="B1378" s="5">
        <f>SUMPRODUCT($C$2:$P$2,$C$1378:$P$1378)</f>
        <v>16504.690000000002</v>
      </c>
      <c r="C1378" s="5">
        <f>IF(ISERROR(VLOOKUP($A$1378, 文字檔!A:B, 2, 0)),0,VLOOKUP($A$1378, 文字檔!A:B, 2, 0))</f>
        <v>0</v>
      </c>
      <c r="D1378" s="5">
        <f>IF(ISERROR(VLOOKUP($A$1378, 文字檔!C:D, 2, 0)),0,VLOOKUP($A$1378, 文字檔!C:D, 2, 0))</f>
        <v>0</v>
      </c>
      <c r="E1378" s="5">
        <f>IF(ISERROR(VLOOKUP($A$1378, 文字檔!E:F, 2, 0)),0,VLOOKUP($A$1378, 文字檔!E:F, 2, 0))</f>
        <v>0</v>
      </c>
      <c r="F1378" s="5">
        <f>IF(ISERROR(VLOOKUP($A$1378, 文字檔!G:H, 2, 0)),0,VLOOKUP($A$1378, 文字檔!G:H, 2, 0))</f>
        <v>0</v>
      </c>
      <c r="G1378" s="5">
        <f>IF(ISERROR(VLOOKUP($A$1378, 文字檔!I:J, 2, 0)),0,VLOOKUP($A$1378, 文字檔!I:J, 2, 0))</f>
        <v>7200</v>
      </c>
      <c r="H1378" s="5">
        <f>IF(ISERROR(VLOOKUP($A$1378, 文字檔!K:L, 2, 0)),0,VLOOKUP($A$1378, 文字檔!K:L, 2, 0))</f>
        <v>-13595.31</v>
      </c>
      <c r="I1378" s="5">
        <f>IF(ISERROR(VLOOKUP($A$1378, 文字檔!M:N, 2, 0)),0,VLOOKUP($A$1378, 文字檔!M:N, 2, 0))</f>
        <v>7700</v>
      </c>
      <c r="J1378" s="5">
        <f>IF(ISERROR(VLOOKUP($A$1378, 文字檔!O:P, 2, 0)),0,VLOOKUP($A$1378, 文字檔!O:P, 2, 0))</f>
        <v>0</v>
      </c>
      <c r="K1378">
        <f>IF(ISERROR(VLOOKUP($A$1378, 文字檔!Q:R, 2, 0)),0,VLOOKUP($A$1378, 文字檔!Q:R, 2, 0))</f>
        <v>0</v>
      </c>
      <c r="L1378">
        <f>IF(ISERROR(VLOOKUP($A$1378, 文字檔!S:T, 2, 0)),0,VLOOKUP($A$1378, 文字檔!S:T, 2, 0))</f>
        <v>0</v>
      </c>
      <c r="M1378">
        <f>IF(ISERROR(VLOOKUP($A$1378, 文字檔!U:V, 2, 0)),0,VLOOKUP($A$1378, 文字檔!U:V, 2, 0))</f>
        <v>12800</v>
      </c>
      <c r="N1378">
        <f>IF(ISERROR(VLOOKUP($A$1378, 文字檔!W:X, 2, 0)),0,VLOOKUP($A$1378, 文字檔!W:X, 2, 0))</f>
        <v>-14200</v>
      </c>
      <c r="O1378">
        <f>IF(ISERROR(VLOOKUP($A$1378, 文字檔!Y:Z, 2, 0)),0,VLOOKUP($A$1378, 文字檔!Y:Z, 2, 0))</f>
        <v>300</v>
      </c>
      <c r="P1378">
        <f>IF(ISERROR(VLOOKUP($A$1378, 文字檔!AA:AB, 2, 0)),0,VLOOKUP($A$1378, 文字檔!AA:AB, 2, 0))</f>
        <v>16300</v>
      </c>
    </row>
    <row r="1379" spans="1:16" ht="16.2">
      <c r="A1379" s="7">
        <v>45115</v>
      </c>
      <c r="B1379" s="5">
        <f>SUMPRODUCT($C$2:$P$2,$C$1379:$P$1379)</f>
        <v>0</v>
      </c>
      <c r="C1379" s="5">
        <f>IF(ISERROR(VLOOKUP($A$1379, 文字檔!A:B, 2, 0)),0,VLOOKUP($A$1379, 文字檔!A:B, 2, 0))</f>
        <v>0</v>
      </c>
      <c r="D1379" s="5">
        <f>IF(ISERROR(VLOOKUP($A$1379, 文字檔!C:D, 2, 0)),0,VLOOKUP($A$1379, 文字檔!C:D, 2, 0))</f>
        <v>0</v>
      </c>
      <c r="E1379" s="5">
        <f>IF(ISERROR(VLOOKUP($A$1379, 文字檔!E:F, 2, 0)),0,VLOOKUP($A$1379, 文字檔!E:F, 2, 0))</f>
        <v>0</v>
      </c>
      <c r="F1379" s="5">
        <f>IF(ISERROR(VLOOKUP($A$1379, 文字檔!G:H, 2, 0)),0,VLOOKUP($A$1379, 文字檔!G:H, 2, 0))</f>
        <v>0</v>
      </c>
      <c r="G1379" s="5">
        <f>IF(ISERROR(VLOOKUP($A$1379, 文字檔!I:J, 2, 0)),0,VLOOKUP($A$1379, 文字檔!I:J, 2, 0))</f>
        <v>0</v>
      </c>
      <c r="H1379" s="5">
        <f>IF(ISERROR(VLOOKUP($A$1379, 文字檔!K:L, 2, 0)),0,VLOOKUP($A$1379, 文字檔!K:L, 2, 0))</f>
        <v>0</v>
      </c>
      <c r="I1379" s="5">
        <f>IF(ISERROR(VLOOKUP($A$1379, 文字檔!M:N, 2, 0)),0,VLOOKUP($A$1379, 文字檔!M:N, 2, 0))</f>
        <v>0</v>
      </c>
      <c r="J1379" s="5">
        <f>IF(ISERROR(VLOOKUP($A$1379, 文字檔!O:P, 2, 0)),0,VLOOKUP($A$1379, 文字檔!O:P, 2, 0))</f>
        <v>0</v>
      </c>
      <c r="K1379">
        <f>IF(ISERROR(VLOOKUP($A$1379, 文字檔!Q:R, 2, 0)),0,VLOOKUP($A$1379, 文字檔!Q:R, 2, 0))</f>
        <v>0</v>
      </c>
      <c r="L1379">
        <f>IF(ISERROR(VLOOKUP($A$1379, 文字檔!S:T, 2, 0)),0,VLOOKUP($A$1379, 文字檔!S:T, 2, 0))</f>
        <v>0</v>
      </c>
      <c r="M1379">
        <f>IF(ISERROR(VLOOKUP($A$1379, 文字檔!U:V, 2, 0)),0,VLOOKUP($A$1379, 文字檔!U:V, 2, 0))</f>
        <v>0</v>
      </c>
      <c r="N1379">
        <f>IF(ISERROR(VLOOKUP($A$1379, 文字檔!W:X, 2, 0)),0,VLOOKUP($A$1379, 文字檔!W:X, 2, 0))</f>
        <v>0</v>
      </c>
      <c r="O1379">
        <f>IF(ISERROR(VLOOKUP($A$1379, 文字檔!Y:Z, 2, 0)),0,VLOOKUP($A$1379, 文字檔!Y:Z, 2, 0))</f>
        <v>0</v>
      </c>
      <c r="P1379">
        <f>IF(ISERROR(VLOOKUP($A$1379, 文字檔!AA:AB, 2, 0)),0,VLOOKUP($A$1379, 文字檔!AA:AB, 2, 0))</f>
        <v>0</v>
      </c>
    </row>
    <row r="1380" spans="1:16" ht="16.2">
      <c r="A1380" s="7">
        <v>45116</v>
      </c>
      <c r="B1380" s="5">
        <f>SUMPRODUCT($C$2:$P$2,$C$1380:$P$1380)</f>
        <v>0</v>
      </c>
      <c r="C1380" s="5">
        <f>IF(ISERROR(VLOOKUP($A$1380, 文字檔!A:B, 2, 0)),0,VLOOKUP($A$1380, 文字檔!A:B, 2, 0))</f>
        <v>0</v>
      </c>
      <c r="D1380" s="5">
        <f>IF(ISERROR(VLOOKUP($A$1380, 文字檔!C:D, 2, 0)),0,VLOOKUP($A$1380, 文字檔!C:D, 2, 0))</f>
        <v>0</v>
      </c>
      <c r="E1380" s="5">
        <f>IF(ISERROR(VLOOKUP($A$1380, 文字檔!E:F, 2, 0)),0,VLOOKUP($A$1380, 文字檔!E:F, 2, 0))</f>
        <v>0</v>
      </c>
      <c r="F1380" s="5">
        <f>IF(ISERROR(VLOOKUP($A$1380, 文字檔!G:H, 2, 0)),0,VLOOKUP($A$1380, 文字檔!G:H, 2, 0))</f>
        <v>0</v>
      </c>
      <c r="G1380" s="5">
        <f>IF(ISERROR(VLOOKUP($A$1380, 文字檔!I:J, 2, 0)),0,VLOOKUP($A$1380, 文字檔!I:J, 2, 0))</f>
        <v>0</v>
      </c>
      <c r="H1380" s="5">
        <f>IF(ISERROR(VLOOKUP($A$1380, 文字檔!K:L, 2, 0)),0,VLOOKUP($A$1380, 文字檔!K:L, 2, 0))</f>
        <v>0</v>
      </c>
      <c r="I1380" s="5">
        <f>IF(ISERROR(VLOOKUP($A$1380, 文字檔!M:N, 2, 0)),0,VLOOKUP($A$1380, 文字檔!M:N, 2, 0))</f>
        <v>0</v>
      </c>
      <c r="J1380" s="5">
        <f>IF(ISERROR(VLOOKUP($A$1380, 文字檔!O:P, 2, 0)),0,VLOOKUP($A$1380, 文字檔!O:P, 2, 0))</f>
        <v>0</v>
      </c>
      <c r="K1380">
        <f>IF(ISERROR(VLOOKUP($A$1380, 文字檔!Q:R, 2, 0)),0,VLOOKUP($A$1380, 文字檔!Q:R, 2, 0))</f>
        <v>0</v>
      </c>
      <c r="L1380">
        <f>IF(ISERROR(VLOOKUP($A$1380, 文字檔!S:T, 2, 0)),0,VLOOKUP($A$1380, 文字檔!S:T, 2, 0))</f>
        <v>0</v>
      </c>
      <c r="M1380">
        <f>IF(ISERROR(VLOOKUP($A$1380, 文字檔!U:V, 2, 0)),0,VLOOKUP($A$1380, 文字檔!U:V, 2, 0))</f>
        <v>0</v>
      </c>
      <c r="N1380">
        <f>IF(ISERROR(VLOOKUP($A$1380, 文字檔!W:X, 2, 0)),0,VLOOKUP($A$1380, 文字檔!W:X, 2, 0))</f>
        <v>0</v>
      </c>
      <c r="O1380">
        <f>IF(ISERROR(VLOOKUP($A$1380, 文字檔!Y:Z, 2, 0)),0,VLOOKUP($A$1380, 文字檔!Y:Z, 2, 0))</f>
        <v>0</v>
      </c>
      <c r="P1380">
        <f>IF(ISERROR(VLOOKUP($A$1380, 文字檔!AA:AB, 2, 0)),0,VLOOKUP($A$1380, 文字檔!AA:AB, 2, 0))</f>
        <v>0</v>
      </c>
    </row>
    <row r="1381" spans="1:16" ht="16.2">
      <c r="A1381" s="7">
        <v>45117</v>
      </c>
      <c r="B1381" s="5">
        <f>SUMPRODUCT($C$2:$P$2,$C$1381:$P$1381)</f>
        <v>-46403.689999999995</v>
      </c>
      <c r="C1381" s="5">
        <f>IF(ISERROR(VLOOKUP($A$1381, 文字檔!A:B, 2, 0)),0,VLOOKUP($A$1381, 文字檔!A:B, 2, 0))</f>
        <v>0</v>
      </c>
      <c r="D1381" s="5">
        <f>IF(ISERROR(VLOOKUP($A$1381, 文字檔!C:D, 2, 0)),0,VLOOKUP($A$1381, 文字檔!C:D, 2, 0))</f>
        <v>0</v>
      </c>
      <c r="E1381" s="5">
        <f>IF(ISERROR(VLOOKUP($A$1381, 文字檔!E:F, 2, 0)),0,VLOOKUP($A$1381, 文字檔!E:F, 2, 0))</f>
        <v>0</v>
      </c>
      <c r="F1381" s="5">
        <f>IF(ISERROR(VLOOKUP($A$1381, 文字檔!G:H, 2, 0)),0,VLOOKUP($A$1381, 文字檔!G:H, 2, 0))</f>
        <v>0</v>
      </c>
      <c r="G1381" s="5">
        <f>IF(ISERROR(VLOOKUP($A$1381, 文字檔!I:J, 2, 0)),0,VLOOKUP($A$1381, 文字檔!I:J, 2, 0))</f>
        <v>0</v>
      </c>
      <c r="H1381" s="5">
        <f>IF(ISERROR(VLOOKUP($A$1381, 文字檔!K:L, 2, 0)),0,VLOOKUP($A$1381, 文字檔!K:L, 2, 0))</f>
        <v>0</v>
      </c>
      <c r="I1381" s="5">
        <f>IF(ISERROR(VLOOKUP($A$1381, 文字檔!M:N, 2, 0)),0,VLOOKUP($A$1381, 文字檔!M:N, 2, 0))</f>
        <v>-11600.55</v>
      </c>
      <c r="J1381" s="5">
        <f>IF(ISERROR(VLOOKUP($A$1381, 文字檔!O:P, 2, 0)),0,VLOOKUP($A$1381, 文字檔!O:P, 2, 0))</f>
        <v>0</v>
      </c>
      <c r="K1381">
        <f>IF(ISERROR(VLOOKUP($A$1381, 文字檔!Q:R, 2, 0)),0,VLOOKUP($A$1381, 文字檔!Q:R, 2, 0))</f>
        <v>0</v>
      </c>
      <c r="L1381">
        <f>IF(ISERROR(VLOOKUP($A$1381, 文字檔!S:T, 2, 0)),0,VLOOKUP($A$1381, 文字檔!S:T, 2, 0))</f>
        <v>0</v>
      </c>
      <c r="M1381">
        <f>IF(ISERROR(VLOOKUP($A$1381, 文字檔!U:V, 2, 0)),0,VLOOKUP($A$1381, 文字檔!U:V, 2, 0))</f>
        <v>14600</v>
      </c>
      <c r="N1381">
        <f>IF(ISERROR(VLOOKUP($A$1381, 文字檔!W:X, 2, 0)),0,VLOOKUP($A$1381, 文字檔!W:X, 2, 0))</f>
        <v>-11200.76</v>
      </c>
      <c r="O1381">
        <f>IF(ISERROR(VLOOKUP($A$1381, 文字檔!Y:Z, 2, 0)),0,VLOOKUP($A$1381, 文字檔!Y:Z, 2, 0))</f>
        <v>-38202.379999999997</v>
      </c>
      <c r="P1381">
        <f>IF(ISERROR(VLOOKUP($A$1381, 文字檔!AA:AB, 2, 0)),0,VLOOKUP($A$1381, 文字檔!AA:AB, 2, 0))</f>
        <v>0</v>
      </c>
    </row>
    <row r="1382" spans="1:16" ht="16.2">
      <c r="A1382" s="7">
        <v>45118</v>
      </c>
      <c r="B1382" s="5">
        <f>SUMPRODUCT($C$2:$P$2,$C$1382:$P$1382)</f>
        <v>-8543.6700000000037</v>
      </c>
      <c r="C1382" s="5">
        <f>IF(ISERROR(VLOOKUP($A$1382, 文字檔!A:B, 2, 0)),0,VLOOKUP($A$1382, 文字檔!A:B, 2, 0))</f>
        <v>-20017.98</v>
      </c>
      <c r="D1382" s="5">
        <f>IF(ISERROR(VLOOKUP($A$1382, 文字檔!C:D, 2, 0)),0,VLOOKUP($A$1382, 文字檔!C:D, 2, 0))</f>
        <v>0</v>
      </c>
      <c r="E1382" s="5">
        <f>IF(ISERROR(VLOOKUP($A$1382, 文字檔!E:F, 2, 0)),0,VLOOKUP($A$1382, 文字檔!E:F, 2, 0))</f>
        <v>0</v>
      </c>
      <c r="F1382" s="5">
        <f>IF(ISERROR(VLOOKUP($A$1382, 文字檔!G:H, 2, 0)),0,VLOOKUP($A$1382, 文字檔!G:H, 2, 0))</f>
        <v>0</v>
      </c>
      <c r="G1382" s="5">
        <f>IF(ISERROR(VLOOKUP($A$1382, 文字檔!I:J, 2, 0)),0,VLOOKUP($A$1382, 文字檔!I:J, 2, 0))</f>
        <v>0</v>
      </c>
      <c r="H1382" s="5">
        <f>IF(ISERROR(VLOOKUP($A$1382, 文字檔!K:L, 2, 0)),0,VLOOKUP($A$1382, 文字檔!K:L, 2, 0))</f>
        <v>193.14</v>
      </c>
      <c r="I1382" s="5">
        <f>IF(ISERROR(VLOOKUP($A$1382, 文字檔!M:N, 2, 0)),0,VLOOKUP($A$1382, 文字檔!M:N, 2, 0))</f>
        <v>0</v>
      </c>
      <c r="J1382" s="5">
        <f>IF(ISERROR(VLOOKUP($A$1382, 文字檔!O:P, 2, 0)),0,VLOOKUP($A$1382, 文字檔!O:P, 2, 0))</f>
        <v>0</v>
      </c>
      <c r="K1382">
        <f>IF(ISERROR(VLOOKUP($A$1382, 文字檔!Q:R, 2, 0)),0,VLOOKUP($A$1382, 文字檔!Q:R, 2, 0))</f>
        <v>0</v>
      </c>
      <c r="L1382">
        <f>IF(ISERROR(VLOOKUP($A$1382, 文字檔!S:T, 2, 0)),0,VLOOKUP($A$1382, 文字檔!S:T, 2, 0))</f>
        <v>0</v>
      </c>
      <c r="M1382">
        <f>IF(ISERROR(VLOOKUP($A$1382, 文字檔!U:V, 2, 0)),0,VLOOKUP($A$1382, 文字檔!U:V, 2, 0))</f>
        <v>-28206.68</v>
      </c>
      <c r="N1382">
        <f>IF(ISERROR(VLOOKUP($A$1382, 文字檔!W:X, 2, 0)),0,VLOOKUP($A$1382, 文字檔!W:X, 2, 0))</f>
        <v>-506.1</v>
      </c>
      <c r="O1382">
        <f>IF(ISERROR(VLOOKUP($A$1382, 文字檔!Y:Z, 2, 0)),0,VLOOKUP($A$1382, 文字檔!Y:Z, 2, 0))</f>
        <v>38699.78</v>
      </c>
      <c r="P1382">
        <f>IF(ISERROR(VLOOKUP($A$1382, 文字檔!AA:AB, 2, 0)),0,VLOOKUP($A$1382, 文字檔!AA:AB, 2, 0))</f>
        <v>1294.17</v>
      </c>
    </row>
    <row r="1383" spans="1:16" ht="16.2">
      <c r="A1383" s="7">
        <v>45119</v>
      </c>
      <c r="B1383" s="5">
        <f>SUMPRODUCT($C$2:$P$2,$C$1383:$P$1383)</f>
        <v>3068.4199999999992</v>
      </c>
      <c r="C1383" s="5">
        <f>IF(ISERROR(VLOOKUP($A$1383, 文字檔!A:B, 2, 0)),0,VLOOKUP($A$1383, 文字檔!A:B, 2, 0))</f>
        <v>0</v>
      </c>
      <c r="D1383" s="5">
        <f>IF(ISERROR(VLOOKUP($A$1383, 文字檔!C:D, 2, 0)),0,VLOOKUP($A$1383, 文字檔!C:D, 2, 0))</f>
        <v>-907.84</v>
      </c>
      <c r="E1383" s="5">
        <f>IF(ISERROR(VLOOKUP($A$1383, 文字檔!E:F, 2, 0)),0,VLOOKUP($A$1383, 文字檔!E:F, 2, 0))</f>
        <v>0</v>
      </c>
      <c r="F1383" s="5">
        <f>IF(ISERROR(VLOOKUP($A$1383, 文字檔!G:H, 2, 0)),0,VLOOKUP($A$1383, 文字檔!G:H, 2, 0))</f>
        <v>0</v>
      </c>
      <c r="G1383" s="5">
        <f>IF(ISERROR(VLOOKUP($A$1383, 文字檔!I:J, 2, 0)),0,VLOOKUP($A$1383, 文字檔!I:J, 2, 0))</f>
        <v>-15011.9</v>
      </c>
      <c r="H1383" s="5">
        <f>IF(ISERROR(VLOOKUP($A$1383, 文字檔!K:L, 2, 0)),0,VLOOKUP($A$1383, 文字檔!K:L, 2, 0))</f>
        <v>0</v>
      </c>
      <c r="I1383" s="5">
        <f>IF(ISERROR(VLOOKUP($A$1383, 文字檔!M:N, 2, 0)),0,VLOOKUP($A$1383, 文字檔!M:N, 2, 0))</f>
        <v>0</v>
      </c>
      <c r="J1383" s="5">
        <f>IF(ISERROR(VLOOKUP($A$1383, 文字檔!O:P, 2, 0)),0,VLOOKUP($A$1383, 文字檔!O:P, 2, 0))</f>
        <v>0</v>
      </c>
      <c r="K1383">
        <f>IF(ISERROR(VLOOKUP($A$1383, 文字檔!Q:R, 2, 0)),0,VLOOKUP($A$1383, 文字檔!Q:R, 2, 0))</f>
        <v>0</v>
      </c>
      <c r="L1383">
        <f>IF(ISERROR(VLOOKUP($A$1383, 文字檔!S:T, 2, 0)),0,VLOOKUP($A$1383, 文字檔!S:T, 2, 0))</f>
        <v>0</v>
      </c>
      <c r="M1383">
        <f>IF(ISERROR(VLOOKUP($A$1383, 文字檔!U:V, 2, 0)),0,VLOOKUP($A$1383, 文字檔!U:V, 2, 0))</f>
        <v>11200</v>
      </c>
      <c r="N1383">
        <f>IF(ISERROR(VLOOKUP($A$1383, 文字檔!W:X, 2, 0)),0,VLOOKUP($A$1383, 文字檔!W:X, 2, 0))</f>
        <v>-3705.62</v>
      </c>
      <c r="O1383">
        <f>IF(ISERROR(VLOOKUP($A$1383, 文字檔!Y:Z, 2, 0)),0,VLOOKUP($A$1383, 文字檔!Y:Z, 2, 0))</f>
        <v>293.77999999999997</v>
      </c>
      <c r="P1383">
        <f>IF(ISERROR(VLOOKUP($A$1383, 文字檔!AA:AB, 2, 0)),0,VLOOKUP($A$1383, 文字檔!AA:AB, 2, 0))</f>
        <v>11200</v>
      </c>
    </row>
    <row r="1384" spans="1:16" ht="16.2">
      <c r="A1384" s="7">
        <v>45120</v>
      </c>
      <c r="B1384" s="5">
        <f>SUMPRODUCT($C$2:$P$2,$C$1384:$P$1384)</f>
        <v>46624.14</v>
      </c>
      <c r="C1384" s="5">
        <f>IF(ISERROR(VLOOKUP($A$1384, 文字檔!A:B, 2, 0)),0,VLOOKUP($A$1384, 文字檔!A:B, 2, 0))</f>
        <v>-41297.65</v>
      </c>
      <c r="D1384" s="5">
        <f>IF(ISERROR(VLOOKUP($A$1384, 文字檔!C:D, 2, 0)),0,VLOOKUP($A$1384, 文字檔!C:D, 2, 0))</f>
        <v>34287</v>
      </c>
      <c r="E1384" s="5">
        <f>IF(ISERROR(VLOOKUP($A$1384, 文字檔!E:F, 2, 0)),0,VLOOKUP($A$1384, 文字檔!E:F, 2, 0))</f>
        <v>0</v>
      </c>
      <c r="F1384" s="5">
        <f>IF(ISERROR(VLOOKUP($A$1384, 文字檔!G:H, 2, 0)),0,VLOOKUP($A$1384, 文字檔!G:H, 2, 0))</f>
        <v>0</v>
      </c>
      <c r="G1384" s="5">
        <f>IF(ISERROR(VLOOKUP($A$1384, 文字檔!I:J, 2, 0)),0,VLOOKUP($A$1384, 文字檔!I:J, 2, 0))</f>
        <v>0</v>
      </c>
      <c r="H1384" s="5">
        <f>IF(ISERROR(VLOOKUP($A$1384, 文字檔!K:L, 2, 0)),0,VLOOKUP($A$1384, 文字檔!K:L, 2, 0))</f>
        <v>1372.08</v>
      </c>
      <c r="I1384" s="5">
        <f>IF(ISERROR(VLOOKUP($A$1384, 文字檔!M:N, 2, 0)),0,VLOOKUP($A$1384, 文字檔!M:N, 2, 0))</f>
        <v>0</v>
      </c>
      <c r="J1384" s="5">
        <f>IF(ISERROR(VLOOKUP($A$1384, 文字檔!O:P, 2, 0)),0,VLOOKUP($A$1384, 文字檔!O:P, 2, 0))</f>
        <v>0</v>
      </c>
      <c r="K1384">
        <f>IF(ISERROR(VLOOKUP($A$1384, 文字檔!Q:R, 2, 0)),0,VLOOKUP($A$1384, 文字檔!Q:R, 2, 0))</f>
        <v>0</v>
      </c>
      <c r="L1384">
        <f>IF(ISERROR(VLOOKUP($A$1384, 文字檔!S:T, 2, 0)),0,VLOOKUP($A$1384, 文字檔!S:T, 2, 0))</f>
        <v>0</v>
      </c>
      <c r="M1384">
        <f>IF(ISERROR(VLOOKUP($A$1384, 文字檔!U:V, 2, 0)),0,VLOOKUP($A$1384, 文字檔!U:V, 2, 0))</f>
        <v>31600</v>
      </c>
      <c r="N1384">
        <f>IF(ISERROR(VLOOKUP($A$1384, 文字檔!W:X, 2, 0)),0,VLOOKUP($A$1384, 文字檔!W:X, 2, 0))</f>
        <v>-32655.33</v>
      </c>
      <c r="O1384">
        <f>IF(ISERROR(VLOOKUP($A$1384, 文字檔!Y:Z, 2, 0)),0,VLOOKUP($A$1384, 文字檔!Y:Z, 2, 0))</f>
        <v>12466.1</v>
      </c>
      <c r="P1384">
        <f>IF(ISERROR(VLOOKUP($A$1384, 文字檔!AA:AB, 2, 0)),0,VLOOKUP($A$1384, 文字檔!AA:AB, 2, 0))</f>
        <v>40851.94</v>
      </c>
    </row>
    <row r="1385" spans="1:16" ht="16.2">
      <c r="A1385" s="7">
        <v>45121</v>
      </c>
      <c r="B1385" s="5">
        <f>SUMPRODUCT($C$2:$P$2,$C$1385:$P$1385)</f>
        <v>115633.22</v>
      </c>
      <c r="C1385" s="5">
        <f>IF(ISERROR(VLOOKUP($A$1385, 文字檔!A:B, 2, 0)),0,VLOOKUP($A$1385, 文字檔!A:B, 2, 0))</f>
        <v>4533.6899999999996</v>
      </c>
      <c r="D1385" s="5">
        <f>IF(ISERROR(VLOOKUP($A$1385, 文字檔!C:D, 2, 0)),0,VLOOKUP($A$1385, 文字檔!C:D, 2, 0))</f>
        <v>0</v>
      </c>
      <c r="E1385" s="5">
        <f>IF(ISERROR(VLOOKUP($A$1385, 文字檔!E:F, 2, 0)),0,VLOOKUP($A$1385, 文字檔!E:F, 2, 0))</f>
        <v>0</v>
      </c>
      <c r="F1385" s="5">
        <f>IF(ISERROR(VLOOKUP($A$1385, 文字檔!G:H, 2, 0)),0,VLOOKUP($A$1385, 文字檔!G:H, 2, 0))</f>
        <v>0</v>
      </c>
      <c r="G1385" s="5">
        <f>IF(ISERROR(VLOOKUP($A$1385, 文字檔!I:J, 2, 0)),0,VLOOKUP($A$1385, 文字檔!I:J, 2, 0))</f>
        <v>6282.32</v>
      </c>
      <c r="H1385" s="5">
        <f>IF(ISERROR(VLOOKUP($A$1385, 文字檔!K:L, 2, 0)),0,VLOOKUP($A$1385, 文字檔!K:L, 2, 0))</f>
        <v>3881.96</v>
      </c>
      <c r="I1385" s="5">
        <f>IF(ISERROR(VLOOKUP($A$1385, 文字檔!M:N, 2, 0)),0,VLOOKUP($A$1385, 文字檔!M:N, 2, 0))</f>
        <v>18484.150000000001</v>
      </c>
      <c r="J1385" s="5">
        <f>IF(ISERROR(VLOOKUP($A$1385, 文字檔!O:P, 2, 0)),0,VLOOKUP($A$1385, 文字檔!O:P, 2, 0))</f>
        <v>-17032.84</v>
      </c>
      <c r="K1385">
        <f>IF(ISERROR(VLOOKUP($A$1385, 文字檔!Q:R, 2, 0)),0,VLOOKUP($A$1385, 文字檔!Q:R, 2, 0))</f>
        <v>0</v>
      </c>
      <c r="L1385">
        <f>IF(ISERROR(VLOOKUP($A$1385, 文字檔!S:T, 2, 0)),0,VLOOKUP($A$1385, 文字檔!S:T, 2, 0))</f>
        <v>0</v>
      </c>
      <c r="M1385">
        <f>IF(ISERROR(VLOOKUP($A$1385, 文字檔!U:V, 2, 0)),0,VLOOKUP($A$1385, 文字檔!U:V, 2, 0))</f>
        <v>41200</v>
      </c>
      <c r="N1385">
        <f>IF(ISERROR(VLOOKUP($A$1385, 文字檔!W:X, 2, 0)),0,VLOOKUP($A$1385, 文字檔!W:X, 2, 0))</f>
        <v>0</v>
      </c>
      <c r="O1385">
        <f>IF(ISERROR(VLOOKUP($A$1385, 文字檔!Y:Z, 2, 0)),0,VLOOKUP($A$1385, 文字檔!Y:Z, 2, 0))</f>
        <v>41200</v>
      </c>
      <c r="P1385">
        <f>IF(ISERROR(VLOOKUP($A$1385, 文字檔!AA:AB, 2, 0)),0,VLOOKUP($A$1385, 文字檔!AA:AB, 2, 0))</f>
        <v>17083.939999999999</v>
      </c>
    </row>
    <row r="1386" spans="1:16" ht="16.2">
      <c r="A1386" s="7">
        <v>45122</v>
      </c>
      <c r="B1386" s="5">
        <f>SUMPRODUCT($C$2:$P$2,$C$1386:$P$1386)</f>
        <v>0</v>
      </c>
      <c r="C1386" s="5">
        <f>IF(ISERROR(VLOOKUP($A$1386, 文字檔!A:B, 2, 0)),0,VLOOKUP($A$1386, 文字檔!A:B, 2, 0))</f>
        <v>0</v>
      </c>
      <c r="D1386" s="5">
        <f>IF(ISERROR(VLOOKUP($A$1386, 文字檔!C:D, 2, 0)),0,VLOOKUP($A$1386, 文字檔!C:D, 2, 0))</f>
        <v>0</v>
      </c>
      <c r="E1386" s="5">
        <f>IF(ISERROR(VLOOKUP($A$1386, 文字檔!E:F, 2, 0)),0,VLOOKUP($A$1386, 文字檔!E:F, 2, 0))</f>
        <v>0</v>
      </c>
      <c r="F1386" s="5">
        <f>IF(ISERROR(VLOOKUP($A$1386, 文字檔!G:H, 2, 0)),0,VLOOKUP($A$1386, 文字檔!G:H, 2, 0))</f>
        <v>0</v>
      </c>
      <c r="G1386" s="5">
        <f>IF(ISERROR(VLOOKUP($A$1386, 文字檔!I:J, 2, 0)),0,VLOOKUP($A$1386, 文字檔!I:J, 2, 0))</f>
        <v>0</v>
      </c>
      <c r="H1386" s="5">
        <f>IF(ISERROR(VLOOKUP($A$1386, 文字檔!K:L, 2, 0)),0,VLOOKUP($A$1386, 文字檔!K:L, 2, 0))</f>
        <v>0</v>
      </c>
      <c r="I1386" s="5">
        <f>IF(ISERROR(VLOOKUP($A$1386, 文字檔!M:N, 2, 0)),0,VLOOKUP($A$1386, 文字檔!M:N, 2, 0))</f>
        <v>0</v>
      </c>
      <c r="J1386" s="5">
        <f>IF(ISERROR(VLOOKUP($A$1386, 文字檔!O:P, 2, 0)),0,VLOOKUP($A$1386, 文字檔!O:P, 2, 0))</f>
        <v>0</v>
      </c>
      <c r="K1386">
        <f>IF(ISERROR(VLOOKUP($A$1386, 文字檔!Q:R, 2, 0)),0,VLOOKUP($A$1386, 文字檔!Q:R, 2, 0))</f>
        <v>0</v>
      </c>
      <c r="L1386">
        <f>IF(ISERROR(VLOOKUP($A$1386, 文字檔!S:T, 2, 0)),0,VLOOKUP($A$1386, 文字檔!S:T, 2, 0))</f>
        <v>0</v>
      </c>
      <c r="M1386">
        <f>IF(ISERROR(VLOOKUP($A$1386, 文字檔!U:V, 2, 0)),0,VLOOKUP($A$1386, 文字檔!U:V, 2, 0))</f>
        <v>0</v>
      </c>
      <c r="N1386">
        <f>IF(ISERROR(VLOOKUP($A$1386, 文字檔!W:X, 2, 0)),0,VLOOKUP($A$1386, 文字檔!W:X, 2, 0))</f>
        <v>0</v>
      </c>
      <c r="O1386">
        <f>IF(ISERROR(VLOOKUP($A$1386, 文字檔!Y:Z, 2, 0)),0,VLOOKUP($A$1386, 文字檔!Y:Z, 2, 0))</f>
        <v>0</v>
      </c>
      <c r="P1386">
        <f>IF(ISERROR(VLOOKUP($A$1386, 文字檔!AA:AB, 2, 0)),0,VLOOKUP($A$1386, 文字檔!AA:AB, 2, 0))</f>
        <v>0</v>
      </c>
    </row>
    <row r="1387" spans="1:16" ht="16.2">
      <c r="A1387" s="7">
        <v>45123</v>
      </c>
      <c r="B1387" s="5">
        <f>SUMPRODUCT($C$2:$P$2,$C$1387:$P$1387)</f>
        <v>0</v>
      </c>
      <c r="C1387" s="5">
        <f>IF(ISERROR(VLOOKUP($A$1387, 文字檔!A:B, 2, 0)),0,VLOOKUP($A$1387, 文字檔!A:B, 2, 0))</f>
        <v>0</v>
      </c>
      <c r="D1387" s="5">
        <f>IF(ISERROR(VLOOKUP($A$1387, 文字檔!C:D, 2, 0)),0,VLOOKUP($A$1387, 文字檔!C:D, 2, 0))</f>
        <v>0</v>
      </c>
      <c r="E1387" s="5">
        <f>IF(ISERROR(VLOOKUP($A$1387, 文字檔!E:F, 2, 0)),0,VLOOKUP($A$1387, 文字檔!E:F, 2, 0))</f>
        <v>0</v>
      </c>
      <c r="F1387" s="5">
        <f>IF(ISERROR(VLOOKUP($A$1387, 文字檔!G:H, 2, 0)),0,VLOOKUP($A$1387, 文字檔!G:H, 2, 0))</f>
        <v>0</v>
      </c>
      <c r="G1387" s="5">
        <f>IF(ISERROR(VLOOKUP($A$1387, 文字檔!I:J, 2, 0)),0,VLOOKUP($A$1387, 文字檔!I:J, 2, 0))</f>
        <v>0</v>
      </c>
      <c r="H1387" s="5">
        <f>IF(ISERROR(VLOOKUP($A$1387, 文字檔!K:L, 2, 0)),0,VLOOKUP($A$1387, 文字檔!K:L, 2, 0))</f>
        <v>0</v>
      </c>
      <c r="I1387" s="5">
        <f>IF(ISERROR(VLOOKUP($A$1387, 文字檔!M:N, 2, 0)),0,VLOOKUP($A$1387, 文字檔!M:N, 2, 0))</f>
        <v>0</v>
      </c>
      <c r="J1387" s="5">
        <f>IF(ISERROR(VLOOKUP($A$1387, 文字檔!O:P, 2, 0)),0,VLOOKUP($A$1387, 文字檔!O:P, 2, 0))</f>
        <v>0</v>
      </c>
      <c r="K1387">
        <f>IF(ISERROR(VLOOKUP($A$1387, 文字檔!Q:R, 2, 0)),0,VLOOKUP($A$1387, 文字檔!Q:R, 2, 0))</f>
        <v>0</v>
      </c>
      <c r="L1387">
        <f>IF(ISERROR(VLOOKUP($A$1387, 文字檔!S:T, 2, 0)),0,VLOOKUP($A$1387, 文字檔!S:T, 2, 0))</f>
        <v>0</v>
      </c>
      <c r="M1387">
        <f>IF(ISERROR(VLOOKUP($A$1387, 文字檔!U:V, 2, 0)),0,VLOOKUP($A$1387, 文字檔!U:V, 2, 0))</f>
        <v>0</v>
      </c>
      <c r="N1387">
        <f>IF(ISERROR(VLOOKUP($A$1387, 文字檔!W:X, 2, 0)),0,VLOOKUP($A$1387, 文字檔!W:X, 2, 0))</f>
        <v>0</v>
      </c>
      <c r="O1387">
        <f>IF(ISERROR(VLOOKUP($A$1387, 文字檔!Y:Z, 2, 0)),0,VLOOKUP($A$1387, 文字檔!Y:Z, 2, 0))</f>
        <v>0</v>
      </c>
      <c r="P1387">
        <f>IF(ISERROR(VLOOKUP($A$1387, 文字檔!AA:AB, 2, 0)),0,VLOOKUP($A$1387, 文字檔!AA:AB, 2, 0))</f>
        <v>0</v>
      </c>
    </row>
    <row r="1388" spans="1:16" ht="16.2">
      <c r="A1388" s="7">
        <v>45124</v>
      </c>
      <c r="B1388" s="5">
        <f>SUMPRODUCT($C$2:$P$2,$C$1388:$P$1388)</f>
        <v>-19072.189999999999</v>
      </c>
      <c r="C1388" s="5">
        <f>IF(ISERROR(VLOOKUP($A$1388, 文字檔!A:B, 2, 0)),0,VLOOKUP($A$1388, 文字檔!A:B, 2, 0))</f>
        <v>0</v>
      </c>
      <c r="D1388" s="5">
        <f>IF(ISERROR(VLOOKUP($A$1388, 文字檔!C:D, 2, 0)),0,VLOOKUP($A$1388, 文字檔!C:D, 2, 0))</f>
        <v>0</v>
      </c>
      <c r="E1388" s="5">
        <f>IF(ISERROR(VLOOKUP($A$1388, 文字檔!E:F, 2, 0)),0,VLOOKUP($A$1388, 文字檔!E:F, 2, 0))</f>
        <v>0</v>
      </c>
      <c r="F1388" s="5">
        <f>IF(ISERROR(VLOOKUP($A$1388, 文字檔!G:H, 2, 0)),0,VLOOKUP($A$1388, 文字檔!G:H, 2, 0))</f>
        <v>0</v>
      </c>
      <c r="G1388" s="5">
        <f>IF(ISERROR(VLOOKUP($A$1388, 文字檔!I:J, 2, 0)),0,VLOOKUP($A$1388, 文字檔!I:J, 2, 0))</f>
        <v>-4318.13</v>
      </c>
      <c r="H1388" s="5">
        <f>IF(ISERROR(VLOOKUP($A$1388, 文字檔!K:L, 2, 0)),0,VLOOKUP($A$1388, 文字檔!K:L, 2, 0))</f>
        <v>-3318.28</v>
      </c>
      <c r="I1388" s="5">
        <f>IF(ISERROR(VLOOKUP($A$1388, 文字檔!M:N, 2, 0)),0,VLOOKUP($A$1388, 文字檔!M:N, 2, 0))</f>
        <v>-12716.87</v>
      </c>
      <c r="J1388" s="5">
        <f>IF(ISERROR(VLOOKUP($A$1388, 文字檔!O:P, 2, 0)),0,VLOOKUP($A$1388, 文字檔!O:P, 2, 0))</f>
        <v>0</v>
      </c>
      <c r="K1388">
        <f>IF(ISERROR(VLOOKUP($A$1388, 文字檔!Q:R, 2, 0)),0,VLOOKUP($A$1388, 文字檔!Q:R, 2, 0))</f>
        <v>0</v>
      </c>
      <c r="L1388">
        <f>IF(ISERROR(VLOOKUP($A$1388, 文字檔!S:T, 2, 0)),0,VLOOKUP($A$1388, 文字檔!S:T, 2, 0))</f>
        <v>0</v>
      </c>
      <c r="M1388">
        <f>IF(ISERROR(VLOOKUP($A$1388, 文字檔!U:V, 2, 0)),0,VLOOKUP($A$1388, 文字檔!U:V, 2, 0))</f>
        <v>200</v>
      </c>
      <c r="N1388">
        <f>IF(ISERROR(VLOOKUP($A$1388, 文字檔!W:X, 2, 0)),0,VLOOKUP($A$1388, 文字檔!W:X, 2, 0))</f>
        <v>681.09</v>
      </c>
      <c r="O1388">
        <f>IF(ISERROR(VLOOKUP($A$1388, 文字檔!Y:Z, 2, 0)),0,VLOOKUP($A$1388, 文字檔!Y:Z, 2, 0))</f>
        <v>200</v>
      </c>
      <c r="P1388">
        <f>IF(ISERROR(VLOOKUP($A$1388, 文字檔!AA:AB, 2, 0)),0,VLOOKUP($A$1388, 文字檔!AA:AB, 2, 0))</f>
        <v>200</v>
      </c>
    </row>
    <row r="1389" spans="1:16" ht="16.2">
      <c r="A1389" s="7">
        <v>45125</v>
      </c>
      <c r="B1389" s="5">
        <f>SUMPRODUCT($C$2:$P$2,$C$1389:$P$1389)</f>
        <v>-69897.72</v>
      </c>
      <c r="C1389" s="5">
        <f>IF(ISERROR(VLOOKUP($A$1389, 文字檔!A:B, 2, 0)),0,VLOOKUP($A$1389, 文字檔!A:B, 2, 0))</f>
        <v>-12465.08</v>
      </c>
      <c r="D1389" s="5">
        <f>IF(ISERROR(VLOOKUP($A$1389, 文字檔!C:D, 2, 0)),0,VLOOKUP($A$1389, 文字檔!C:D, 2, 0))</f>
        <v>0</v>
      </c>
      <c r="E1389" s="5">
        <f>IF(ISERROR(VLOOKUP($A$1389, 文字檔!E:F, 2, 0)),0,VLOOKUP($A$1389, 文字檔!E:F, 2, 0))</f>
        <v>0</v>
      </c>
      <c r="F1389" s="5">
        <f>IF(ISERROR(VLOOKUP($A$1389, 文字檔!G:H, 2, 0)),0,VLOOKUP($A$1389, 文字檔!G:H, 2, 0))</f>
        <v>0</v>
      </c>
      <c r="G1389" s="5">
        <f>IF(ISERROR(VLOOKUP($A$1389, 文字檔!I:J, 2, 0)),0,VLOOKUP($A$1389, 文字檔!I:J, 2, 0))</f>
        <v>0</v>
      </c>
      <c r="H1389" s="5">
        <f>IF(ISERROR(VLOOKUP($A$1389, 文字檔!K:L, 2, 0)),0,VLOOKUP($A$1389, 文字檔!K:L, 2, 0))</f>
        <v>-6639.86</v>
      </c>
      <c r="I1389" s="5">
        <f>IF(ISERROR(VLOOKUP($A$1389, 文字檔!M:N, 2, 0)),0,VLOOKUP($A$1389, 文字檔!M:N, 2, 0))</f>
        <v>0</v>
      </c>
      <c r="J1389" s="5">
        <f>IF(ISERROR(VLOOKUP($A$1389, 文字檔!O:P, 2, 0)),0,VLOOKUP($A$1389, 文字檔!O:P, 2, 0))</f>
        <v>0</v>
      </c>
      <c r="K1389">
        <f>IF(ISERROR(VLOOKUP($A$1389, 文字檔!Q:R, 2, 0)),0,VLOOKUP($A$1389, 文字檔!Q:R, 2, 0))</f>
        <v>0</v>
      </c>
      <c r="L1389">
        <f>IF(ISERROR(VLOOKUP($A$1389, 文字檔!S:T, 2, 0)),0,VLOOKUP($A$1389, 文字檔!S:T, 2, 0))</f>
        <v>19765.060000000001</v>
      </c>
      <c r="M1389">
        <f>IF(ISERROR(VLOOKUP($A$1389, 文字檔!U:V, 2, 0)),0,VLOOKUP($A$1389, 文字檔!U:V, 2, 0))</f>
        <v>-13200</v>
      </c>
      <c r="N1389">
        <f>IF(ISERROR(VLOOKUP($A$1389, 文字檔!W:X, 2, 0)),0,VLOOKUP($A$1389, 文字檔!W:X, 2, 0))</f>
        <v>-12320.5</v>
      </c>
      <c r="O1389">
        <f>IF(ISERROR(VLOOKUP($A$1389, 文字檔!Y:Z, 2, 0)),0,VLOOKUP($A$1389, 文字檔!Y:Z, 2, 0))</f>
        <v>-31837.34</v>
      </c>
      <c r="P1389">
        <f>IF(ISERROR(VLOOKUP($A$1389, 文字檔!AA:AB, 2, 0)),0,VLOOKUP($A$1389, 文字檔!AA:AB, 2, 0))</f>
        <v>-13200</v>
      </c>
    </row>
    <row r="1390" spans="1:16" ht="16.2">
      <c r="A1390" s="7">
        <v>45126</v>
      </c>
      <c r="B1390" s="5">
        <f>SUMPRODUCT($C$2:$P$2,$C$1390:$P$1390)</f>
        <v>-111669.49</v>
      </c>
      <c r="C1390" s="5">
        <f>IF(ISERROR(VLOOKUP($A$1390, 文字檔!A:B, 2, 0)),0,VLOOKUP($A$1390, 文字檔!A:B, 2, 0))</f>
        <v>0</v>
      </c>
      <c r="D1390" s="5">
        <f>IF(ISERROR(VLOOKUP($A$1390, 文字檔!C:D, 2, 0)),0,VLOOKUP($A$1390, 文字檔!C:D, 2, 0))</f>
        <v>6772.77</v>
      </c>
      <c r="E1390" s="5">
        <f>IF(ISERROR(VLOOKUP($A$1390, 文字檔!E:F, 2, 0)),0,VLOOKUP($A$1390, 文字檔!E:F, 2, 0))</f>
        <v>0</v>
      </c>
      <c r="F1390" s="5">
        <f>IF(ISERROR(VLOOKUP($A$1390, 文字檔!G:H, 2, 0)),0,VLOOKUP($A$1390, 文字檔!G:H, 2, 0))</f>
        <v>0</v>
      </c>
      <c r="G1390" s="5">
        <f>IF(ISERROR(VLOOKUP($A$1390, 文字檔!I:J, 2, 0)),0,VLOOKUP($A$1390, 文字檔!I:J, 2, 0))</f>
        <v>-7233.29</v>
      </c>
      <c r="H1390" s="5">
        <f>IF(ISERROR(VLOOKUP($A$1390, 文字檔!K:L, 2, 0)),0,VLOOKUP($A$1390, 文字檔!K:L, 2, 0))</f>
        <v>0</v>
      </c>
      <c r="I1390" s="5">
        <f>IF(ISERROR(VLOOKUP($A$1390, 文字檔!M:N, 2, 0)),0,VLOOKUP($A$1390, 文字檔!M:N, 2, 0))</f>
        <v>-18634.580000000002</v>
      </c>
      <c r="J1390" s="5">
        <f>IF(ISERROR(VLOOKUP($A$1390, 文字檔!O:P, 2, 0)),0,VLOOKUP($A$1390, 文字檔!O:P, 2, 0))</f>
        <v>0</v>
      </c>
      <c r="K1390">
        <f>IF(ISERROR(VLOOKUP($A$1390, 文字檔!Q:R, 2, 0)),0,VLOOKUP($A$1390, 文字檔!Q:R, 2, 0))</f>
        <v>0</v>
      </c>
      <c r="L1390">
        <f>IF(ISERROR(VLOOKUP($A$1390, 文字檔!S:T, 2, 0)),0,VLOOKUP($A$1390, 文字檔!S:T, 2, 0))</f>
        <v>0</v>
      </c>
      <c r="M1390">
        <f>IF(ISERROR(VLOOKUP($A$1390, 文字檔!U:V, 2, 0)),0,VLOOKUP($A$1390, 文字檔!U:V, 2, 0))</f>
        <v>-25113.06</v>
      </c>
      <c r="N1390">
        <f>IF(ISERROR(VLOOKUP($A$1390, 文字檔!W:X, 2, 0)),0,VLOOKUP($A$1390, 文字檔!W:X, 2, 0))</f>
        <v>0</v>
      </c>
      <c r="O1390">
        <f>IF(ISERROR(VLOOKUP($A$1390, 文字檔!Y:Z, 2, 0)),0,VLOOKUP($A$1390, 文字檔!Y:Z, 2, 0))</f>
        <v>-46347.67</v>
      </c>
      <c r="P1390">
        <f>IF(ISERROR(VLOOKUP($A$1390, 文字檔!AA:AB, 2, 0)),0,VLOOKUP($A$1390, 文字檔!AA:AB, 2, 0))</f>
        <v>-21113.66</v>
      </c>
    </row>
    <row r="1391" spans="1:16" ht="16.2">
      <c r="A1391" s="7">
        <v>45127</v>
      </c>
      <c r="B1391" s="5">
        <f>SUMPRODUCT($C$2:$P$2,$C$1391:$P$1391)</f>
        <v>-23764.760000000002</v>
      </c>
      <c r="C1391" s="5">
        <f>IF(ISERROR(VLOOKUP($A$1391, 文字檔!A:B, 2, 0)),0,VLOOKUP($A$1391, 文字檔!A:B, 2, 0))</f>
        <v>0</v>
      </c>
      <c r="D1391" s="5">
        <f>IF(ISERROR(VLOOKUP($A$1391, 文字檔!C:D, 2, 0)),0,VLOOKUP($A$1391, 文字檔!C:D, 2, 0))</f>
        <v>0</v>
      </c>
      <c r="E1391" s="5">
        <f>IF(ISERROR(VLOOKUP($A$1391, 文字檔!E:F, 2, 0)),0,VLOOKUP($A$1391, 文字檔!E:F, 2, 0))</f>
        <v>0</v>
      </c>
      <c r="F1391" s="5">
        <f>IF(ISERROR(VLOOKUP($A$1391, 文字檔!G:H, 2, 0)),0,VLOOKUP($A$1391, 文字檔!G:H, 2, 0))</f>
        <v>0</v>
      </c>
      <c r="G1391" s="5">
        <f>IF(ISERROR(VLOOKUP($A$1391, 文字檔!I:J, 2, 0)),0,VLOOKUP($A$1391, 文字檔!I:J, 2, 0))</f>
        <v>-21024.86</v>
      </c>
      <c r="H1391" s="5">
        <f>IF(ISERROR(VLOOKUP($A$1391, 文字檔!K:L, 2, 0)),0,VLOOKUP($A$1391, 文字檔!K:L, 2, 0))</f>
        <v>6287.24</v>
      </c>
      <c r="I1391" s="5">
        <f>IF(ISERROR(VLOOKUP($A$1391, 文字檔!M:N, 2, 0)),0,VLOOKUP($A$1391, 文字檔!M:N, 2, 0))</f>
        <v>0</v>
      </c>
      <c r="J1391" s="5">
        <f>IF(ISERROR(VLOOKUP($A$1391, 文字檔!O:P, 2, 0)),0,VLOOKUP($A$1391, 文字檔!O:P, 2, 0))</f>
        <v>0</v>
      </c>
      <c r="K1391">
        <f>IF(ISERROR(VLOOKUP($A$1391, 文字檔!Q:R, 2, 0)),0,VLOOKUP($A$1391, 文字檔!Q:R, 2, 0))</f>
        <v>0</v>
      </c>
      <c r="L1391">
        <f>IF(ISERROR(VLOOKUP($A$1391, 文字檔!S:T, 2, 0)),0,VLOOKUP($A$1391, 文字檔!S:T, 2, 0))</f>
        <v>0</v>
      </c>
      <c r="M1391">
        <f>IF(ISERROR(VLOOKUP($A$1391, 文字檔!U:V, 2, 0)),0,VLOOKUP($A$1391, 文字檔!U:V, 2, 0))</f>
        <v>0</v>
      </c>
      <c r="N1391">
        <f>IF(ISERROR(VLOOKUP($A$1391, 文字檔!W:X, 2, 0)),0,VLOOKUP($A$1391, 文字檔!W:X, 2, 0))</f>
        <v>-9027.14</v>
      </c>
      <c r="O1391">
        <f>IF(ISERROR(VLOOKUP($A$1391, 文字檔!Y:Z, 2, 0)),0,VLOOKUP($A$1391, 文字檔!Y:Z, 2, 0))</f>
        <v>0</v>
      </c>
      <c r="P1391">
        <f>IF(ISERROR(VLOOKUP($A$1391, 文字檔!AA:AB, 2, 0)),0,VLOOKUP($A$1391, 文字檔!AA:AB, 2, 0))</f>
        <v>0</v>
      </c>
    </row>
    <row r="1392" spans="1:16" ht="16.2">
      <c r="A1392" s="7">
        <v>45128</v>
      </c>
      <c r="B1392" s="5">
        <f>SUMPRODUCT($C$2:$P$2,$C$1392:$P$1392)</f>
        <v>-37075.039999999994</v>
      </c>
      <c r="C1392" s="5">
        <f>IF(ISERROR(VLOOKUP($A$1392, 文字檔!A:B, 2, 0)),0,VLOOKUP($A$1392, 文字檔!A:B, 2, 0))</f>
        <v>22786.33</v>
      </c>
      <c r="D1392" s="5">
        <f>IF(ISERROR(VLOOKUP($A$1392, 文字檔!C:D, 2, 0)),0,VLOOKUP($A$1392, 文字檔!C:D, 2, 0))</f>
        <v>0</v>
      </c>
      <c r="E1392" s="5">
        <f>IF(ISERROR(VLOOKUP($A$1392, 文字檔!E:F, 2, 0)),0,VLOOKUP($A$1392, 文字檔!E:F, 2, 0))</f>
        <v>0</v>
      </c>
      <c r="F1392" s="5">
        <f>IF(ISERROR(VLOOKUP($A$1392, 文字檔!G:H, 2, 0)),0,VLOOKUP($A$1392, 文字檔!G:H, 2, 0))</f>
        <v>-2708.65</v>
      </c>
      <c r="G1392" s="5">
        <f>IF(ISERROR(VLOOKUP($A$1392, 文字檔!I:J, 2, 0)),0,VLOOKUP($A$1392, 文字檔!I:J, 2, 0))</f>
        <v>-24413.25</v>
      </c>
      <c r="H1392" s="5">
        <f>IF(ISERROR(VLOOKUP($A$1392, 文字檔!K:L, 2, 0)),0,VLOOKUP($A$1392, 文字檔!K:L, 2, 0))</f>
        <v>-35522.14</v>
      </c>
      <c r="I1392" s="5">
        <f>IF(ISERROR(VLOOKUP($A$1392, 文字檔!M:N, 2, 0)),0,VLOOKUP($A$1392, 文字檔!M:N, 2, 0))</f>
        <v>0</v>
      </c>
      <c r="J1392" s="5">
        <f>IF(ISERROR(VLOOKUP($A$1392, 文字檔!O:P, 2, 0)),0,VLOOKUP($A$1392, 文字檔!O:P, 2, 0))</f>
        <v>0</v>
      </c>
      <c r="K1392">
        <f>IF(ISERROR(VLOOKUP($A$1392, 文字檔!Q:R, 2, 0)),0,VLOOKUP($A$1392, 文字檔!Q:R, 2, 0))</f>
        <v>0</v>
      </c>
      <c r="L1392">
        <f>IF(ISERROR(VLOOKUP($A$1392, 文字檔!S:T, 2, 0)),0,VLOOKUP($A$1392, 文字檔!S:T, 2, 0))</f>
        <v>0</v>
      </c>
      <c r="M1392">
        <f>IF(ISERROR(VLOOKUP($A$1392, 文字檔!U:V, 2, 0)),0,VLOOKUP($A$1392, 文字檔!U:V, 2, 0))</f>
        <v>0</v>
      </c>
      <c r="N1392">
        <f>IF(ISERROR(VLOOKUP($A$1392, 文字檔!W:X, 2, 0)),0,VLOOKUP($A$1392, 文字檔!W:X, 2, 0))</f>
        <v>-908.38</v>
      </c>
      <c r="O1392">
        <f>IF(ISERROR(VLOOKUP($A$1392, 文字檔!Y:Z, 2, 0)),0,VLOOKUP($A$1392, 文字檔!Y:Z, 2, 0))</f>
        <v>3691.05</v>
      </c>
      <c r="P1392">
        <f>IF(ISERROR(VLOOKUP($A$1392, 文字檔!AA:AB, 2, 0)),0,VLOOKUP($A$1392, 文字檔!AA:AB, 2, 0))</f>
        <v>0</v>
      </c>
    </row>
    <row r="1393" spans="1:16" ht="16.2">
      <c r="A1393" s="7">
        <v>45129</v>
      </c>
      <c r="B1393" s="5">
        <f>SUMPRODUCT($C$2:$P$2,$C$1393:$P$1393)</f>
        <v>0</v>
      </c>
      <c r="C1393" s="5">
        <f>IF(ISERROR(VLOOKUP($A$1393, 文字檔!A:B, 2, 0)),0,VLOOKUP($A$1393, 文字檔!A:B, 2, 0))</f>
        <v>0</v>
      </c>
      <c r="D1393" s="5">
        <f>IF(ISERROR(VLOOKUP($A$1393, 文字檔!C:D, 2, 0)),0,VLOOKUP($A$1393, 文字檔!C:D, 2, 0))</f>
        <v>0</v>
      </c>
      <c r="E1393" s="5">
        <f>IF(ISERROR(VLOOKUP($A$1393, 文字檔!E:F, 2, 0)),0,VLOOKUP($A$1393, 文字檔!E:F, 2, 0))</f>
        <v>0</v>
      </c>
      <c r="F1393" s="5">
        <f>IF(ISERROR(VLOOKUP($A$1393, 文字檔!G:H, 2, 0)),0,VLOOKUP($A$1393, 文字檔!G:H, 2, 0))</f>
        <v>0</v>
      </c>
      <c r="G1393" s="5">
        <f>IF(ISERROR(VLOOKUP($A$1393, 文字檔!I:J, 2, 0)),0,VLOOKUP($A$1393, 文字檔!I:J, 2, 0))</f>
        <v>0</v>
      </c>
      <c r="H1393" s="5">
        <f>IF(ISERROR(VLOOKUP($A$1393, 文字檔!K:L, 2, 0)),0,VLOOKUP($A$1393, 文字檔!K:L, 2, 0))</f>
        <v>0</v>
      </c>
      <c r="I1393" s="5">
        <f>IF(ISERROR(VLOOKUP($A$1393, 文字檔!M:N, 2, 0)),0,VLOOKUP($A$1393, 文字檔!M:N, 2, 0))</f>
        <v>0</v>
      </c>
      <c r="J1393" s="5">
        <f>IF(ISERROR(VLOOKUP($A$1393, 文字檔!O:P, 2, 0)),0,VLOOKUP($A$1393, 文字檔!O:P, 2, 0))</f>
        <v>0</v>
      </c>
      <c r="K1393">
        <f>IF(ISERROR(VLOOKUP($A$1393, 文字檔!Q:R, 2, 0)),0,VLOOKUP($A$1393, 文字檔!Q:R, 2, 0))</f>
        <v>0</v>
      </c>
      <c r="L1393">
        <f>IF(ISERROR(VLOOKUP($A$1393, 文字檔!S:T, 2, 0)),0,VLOOKUP($A$1393, 文字檔!S:T, 2, 0))</f>
        <v>0</v>
      </c>
      <c r="M1393">
        <f>IF(ISERROR(VLOOKUP($A$1393, 文字檔!U:V, 2, 0)),0,VLOOKUP($A$1393, 文字檔!U:V, 2, 0))</f>
        <v>0</v>
      </c>
      <c r="N1393">
        <f>IF(ISERROR(VLOOKUP($A$1393, 文字檔!W:X, 2, 0)),0,VLOOKUP($A$1393, 文字檔!W:X, 2, 0))</f>
        <v>0</v>
      </c>
      <c r="O1393">
        <f>IF(ISERROR(VLOOKUP($A$1393, 文字檔!Y:Z, 2, 0)),0,VLOOKUP($A$1393, 文字檔!Y:Z, 2, 0))</f>
        <v>0</v>
      </c>
      <c r="P1393">
        <f>IF(ISERROR(VLOOKUP($A$1393, 文字檔!AA:AB, 2, 0)),0,VLOOKUP($A$1393, 文字檔!AA:AB, 2, 0))</f>
        <v>0</v>
      </c>
    </row>
    <row r="1394" spans="1:16" ht="16.2">
      <c r="A1394" s="7">
        <v>45130</v>
      </c>
      <c r="B1394" s="5">
        <f>SUMPRODUCT($C$2:$P$2,$C$1394:$P$1394)</f>
        <v>0</v>
      </c>
      <c r="C1394" s="5">
        <f>IF(ISERROR(VLOOKUP($A$1394, 文字檔!A:B, 2, 0)),0,VLOOKUP($A$1394, 文字檔!A:B, 2, 0))</f>
        <v>0</v>
      </c>
      <c r="D1394" s="5">
        <f>IF(ISERROR(VLOOKUP($A$1394, 文字檔!C:D, 2, 0)),0,VLOOKUP($A$1394, 文字檔!C:D, 2, 0))</f>
        <v>0</v>
      </c>
      <c r="E1394" s="5">
        <f>IF(ISERROR(VLOOKUP($A$1394, 文字檔!E:F, 2, 0)),0,VLOOKUP($A$1394, 文字檔!E:F, 2, 0))</f>
        <v>0</v>
      </c>
      <c r="F1394" s="5">
        <f>IF(ISERROR(VLOOKUP($A$1394, 文字檔!G:H, 2, 0)),0,VLOOKUP($A$1394, 文字檔!G:H, 2, 0))</f>
        <v>0</v>
      </c>
      <c r="G1394" s="5">
        <f>IF(ISERROR(VLOOKUP($A$1394, 文字檔!I:J, 2, 0)),0,VLOOKUP($A$1394, 文字檔!I:J, 2, 0))</f>
        <v>0</v>
      </c>
      <c r="H1394" s="5">
        <f>IF(ISERROR(VLOOKUP($A$1394, 文字檔!K:L, 2, 0)),0,VLOOKUP($A$1394, 文字檔!K:L, 2, 0))</f>
        <v>0</v>
      </c>
      <c r="I1394" s="5">
        <f>IF(ISERROR(VLOOKUP($A$1394, 文字檔!M:N, 2, 0)),0,VLOOKUP($A$1394, 文字檔!M:N, 2, 0))</f>
        <v>0</v>
      </c>
      <c r="J1394" s="5">
        <f>IF(ISERROR(VLOOKUP($A$1394, 文字檔!O:P, 2, 0)),0,VLOOKUP($A$1394, 文字檔!O:P, 2, 0))</f>
        <v>0</v>
      </c>
      <c r="K1394">
        <f>IF(ISERROR(VLOOKUP($A$1394, 文字檔!Q:R, 2, 0)),0,VLOOKUP($A$1394, 文字檔!Q:R, 2, 0))</f>
        <v>0</v>
      </c>
      <c r="L1394">
        <f>IF(ISERROR(VLOOKUP($A$1394, 文字檔!S:T, 2, 0)),0,VLOOKUP($A$1394, 文字檔!S:T, 2, 0))</f>
        <v>0</v>
      </c>
      <c r="M1394">
        <f>IF(ISERROR(VLOOKUP($A$1394, 文字檔!U:V, 2, 0)),0,VLOOKUP($A$1394, 文字檔!U:V, 2, 0))</f>
        <v>0</v>
      </c>
      <c r="N1394">
        <f>IF(ISERROR(VLOOKUP($A$1394, 文字檔!W:X, 2, 0)),0,VLOOKUP($A$1394, 文字檔!W:X, 2, 0))</f>
        <v>0</v>
      </c>
      <c r="O1394">
        <f>IF(ISERROR(VLOOKUP($A$1394, 文字檔!Y:Z, 2, 0)),0,VLOOKUP($A$1394, 文字檔!Y:Z, 2, 0))</f>
        <v>0</v>
      </c>
      <c r="P1394">
        <f>IF(ISERROR(VLOOKUP($A$1394, 文字檔!AA:AB, 2, 0)),0,VLOOKUP($A$1394, 文字檔!AA:AB, 2, 0))</f>
        <v>0</v>
      </c>
    </row>
    <row r="1395" spans="1:16" ht="16.2">
      <c r="A1395" s="7">
        <v>45131</v>
      </c>
      <c r="B1395" s="5">
        <f>SUMPRODUCT($C$2:$P$2,$C$1395:$P$1395)</f>
        <v>-29844.340000000004</v>
      </c>
      <c r="C1395" s="5">
        <f>IF(ISERROR(VLOOKUP($A$1395, 文字檔!A:B, 2, 0)),0,VLOOKUP($A$1395, 文字檔!A:B, 2, 0))</f>
        <v>0</v>
      </c>
      <c r="D1395" s="5">
        <f>IF(ISERROR(VLOOKUP($A$1395, 文字檔!C:D, 2, 0)),0,VLOOKUP($A$1395, 文字檔!C:D, 2, 0))</f>
        <v>0</v>
      </c>
      <c r="E1395" s="5">
        <f>IF(ISERROR(VLOOKUP($A$1395, 文字檔!E:F, 2, 0)),0,VLOOKUP($A$1395, 文字檔!E:F, 2, 0))</f>
        <v>0</v>
      </c>
      <c r="F1395" s="5">
        <f>IF(ISERROR(VLOOKUP($A$1395, 文字檔!G:H, 2, 0)),0,VLOOKUP($A$1395, 文字檔!G:H, 2, 0))</f>
        <v>7600</v>
      </c>
      <c r="G1395" s="5">
        <f>IF(ISERROR(VLOOKUP($A$1395, 文字檔!I:J, 2, 0)),0,VLOOKUP($A$1395, 文字檔!I:J, 2, 0))</f>
        <v>0</v>
      </c>
      <c r="H1395" s="5">
        <f>IF(ISERROR(VLOOKUP($A$1395, 文字檔!K:L, 2, 0)),0,VLOOKUP($A$1395, 文字檔!K:L, 2, 0))</f>
        <v>3985.49</v>
      </c>
      <c r="I1395" s="5">
        <f>IF(ISERROR(VLOOKUP($A$1395, 文字檔!M:N, 2, 0)),0,VLOOKUP($A$1395, 文字檔!M:N, 2, 0))</f>
        <v>-9108.17</v>
      </c>
      <c r="J1395" s="5">
        <f>IF(ISERROR(VLOOKUP($A$1395, 文字檔!O:P, 2, 0)),0,VLOOKUP($A$1395, 文字檔!O:P, 2, 0))</f>
        <v>0</v>
      </c>
      <c r="K1395">
        <f>IF(ISERROR(VLOOKUP($A$1395, 文字檔!Q:R, 2, 0)),0,VLOOKUP($A$1395, 文字檔!Q:R, 2, 0))</f>
        <v>0</v>
      </c>
      <c r="L1395">
        <f>IF(ISERROR(VLOOKUP($A$1395, 文字檔!S:T, 2, 0)),0,VLOOKUP($A$1395, 文字檔!S:T, 2, 0))</f>
        <v>0</v>
      </c>
      <c r="M1395">
        <f>IF(ISERROR(VLOOKUP($A$1395, 文字檔!U:V, 2, 0)),0,VLOOKUP($A$1395, 文字檔!U:V, 2, 0))</f>
        <v>0</v>
      </c>
      <c r="N1395">
        <f>IF(ISERROR(VLOOKUP($A$1395, 文字檔!W:X, 2, 0)),0,VLOOKUP($A$1395, 文字檔!W:X, 2, 0))</f>
        <v>-10906.76</v>
      </c>
      <c r="O1395">
        <f>IF(ISERROR(VLOOKUP($A$1395, 文字檔!Y:Z, 2, 0)),0,VLOOKUP($A$1395, 文字檔!Y:Z, 2, 0))</f>
        <v>-21414.9</v>
      </c>
      <c r="P1395">
        <f>IF(ISERROR(VLOOKUP($A$1395, 文字檔!AA:AB, 2, 0)),0,VLOOKUP($A$1395, 文字檔!AA:AB, 2, 0))</f>
        <v>0</v>
      </c>
    </row>
    <row r="1396" spans="1:16" ht="16.2">
      <c r="A1396" s="7">
        <v>45132</v>
      </c>
      <c r="B1396" s="5">
        <f>SUMPRODUCT($C$2:$P$2,$C$1396:$P$1396)</f>
        <v>144390.47000000003</v>
      </c>
      <c r="C1396" s="5">
        <f>IF(ISERROR(VLOOKUP($A$1396, 文字檔!A:B, 2, 0)),0,VLOOKUP($A$1396, 文字檔!A:B, 2, 0))</f>
        <v>-11458.03</v>
      </c>
      <c r="D1396" s="5">
        <f>IF(ISERROR(VLOOKUP($A$1396, 文字檔!C:D, 2, 0)),0,VLOOKUP($A$1396, 文字檔!C:D, 2, 0))</f>
        <v>2285.02</v>
      </c>
      <c r="E1396" s="5">
        <f>IF(ISERROR(VLOOKUP($A$1396, 文字檔!E:F, 2, 0)),0,VLOOKUP($A$1396, 文字檔!E:F, 2, 0))</f>
        <v>0</v>
      </c>
      <c r="F1396" s="5">
        <f>IF(ISERROR(VLOOKUP($A$1396, 文字檔!G:H, 2, 0)),0,VLOOKUP($A$1396, 文字檔!G:H, 2, 0))</f>
        <v>39600</v>
      </c>
      <c r="G1396" s="5">
        <f>IF(ISERROR(VLOOKUP($A$1396, 文字檔!I:J, 2, 0)),0,VLOOKUP($A$1396, 文字檔!I:J, 2, 0))</f>
        <v>30689.279999999999</v>
      </c>
      <c r="H1396" s="5">
        <f>IF(ISERROR(VLOOKUP($A$1396, 文字檔!K:L, 2, 0)),0,VLOOKUP($A$1396, 文字檔!K:L, 2, 0))</f>
        <v>15887.06</v>
      </c>
      <c r="I1396" s="5">
        <f>IF(ISERROR(VLOOKUP($A$1396, 文字檔!M:N, 2, 0)),0,VLOOKUP($A$1396, 文字檔!M:N, 2, 0))</f>
        <v>23378.799999999999</v>
      </c>
      <c r="J1396" s="5">
        <f>IF(ISERROR(VLOOKUP($A$1396, 文字檔!O:P, 2, 0)),0,VLOOKUP($A$1396, 文字檔!O:P, 2, 0))</f>
        <v>0</v>
      </c>
      <c r="K1396">
        <f>IF(ISERROR(VLOOKUP($A$1396, 文字檔!Q:R, 2, 0)),0,VLOOKUP($A$1396, 文字檔!Q:R, 2, 0))</f>
        <v>0</v>
      </c>
      <c r="L1396">
        <f>IF(ISERROR(VLOOKUP($A$1396, 文字檔!S:T, 2, 0)),0,VLOOKUP($A$1396, 文字檔!S:T, 2, 0))</f>
        <v>-12829.51</v>
      </c>
      <c r="M1396">
        <f>IF(ISERROR(VLOOKUP($A$1396, 文字檔!U:V, 2, 0)),0,VLOOKUP($A$1396, 文字檔!U:V, 2, 0))</f>
        <v>3485.2</v>
      </c>
      <c r="N1396">
        <f>IF(ISERROR(VLOOKUP($A$1396, 文字檔!W:X, 2, 0)),0,VLOOKUP($A$1396, 文字檔!W:X, 2, 0))</f>
        <v>24688.38</v>
      </c>
      <c r="O1396">
        <f>IF(ISERROR(VLOOKUP($A$1396, 文字檔!Y:Z, 2, 0)),0,VLOOKUP($A$1396, 文字檔!Y:Z, 2, 0))</f>
        <v>28979.64</v>
      </c>
      <c r="P1396">
        <f>IF(ISERROR(VLOOKUP($A$1396, 文字檔!AA:AB, 2, 0)),0,VLOOKUP($A$1396, 文字檔!AA:AB, 2, 0))</f>
        <v>-315.37</v>
      </c>
    </row>
    <row r="1397" spans="1:16" ht="16.2">
      <c r="A1397" s="7">
        <v>45133</v>
      </c>
      <c r="B1397" s="5">
        <f>SUMPRODUCT($C$2:$P$2,$C$1397:$P$1397)</f>
        <v>-109431.28</v>
      </c>
      <c r="C1397" s="5">
        <f>IF(ISERROR(VLOOKUP($A$1397, 文字檔!A:B, 2, 0)),0,VLOOKUP($A$1397, 文字檔!A:B, 2, 0))</f>
        <v>0</v>
      </c>
      <c r="D1397" s="5">
        <f>IF(ISERROR(VLOOKUP($A$1397, 文字檔!C:D, 2, 0)),0,VLOOKUP($A$1397, 文字檔!C:D, 2, 0))</f>
        <v>-15600</v>
      </c>
      <c r="E1397" s="5">
        <f>IF(ISERROR(VLOOKUP($A$1397, 文字檔!E:F, 2, 0)),0,VLOOKUP($A$1397, 文字檔!E:F, 2, 0))</f>
        <v>0</v>
      </c>
      <c r="F1397" s="5">
        <f>IF(ISERROR(VLOOKUP($A$1397, 文字檔!G:H, 2, 0)),0,VLOOKUP($A$1397, 文字檔!G:H, 2, 0))</f>
        <v>-15600</v>
      </c>
      <c r="G1397" s="5">
        <f>IF(ISERROR(VLOOKUP($A$1397, 文字檔!I:J, 2, 0)),0,VLOOKUP($A$1397, 文字檔!I:J, 2, 0))</f>
        <v>10882.89</v>
      </c>
      <c r="H1397" s="5">
        <f>IF(ISERROR(VLOOKUP($A$1397, 文字檔!K:L, 2, 0)),0,VLOOKUP($A$1397, 文字檔!K:L, 2, 0))</f>
        <v>12482.65</v>
      </c>
      <c r="I1397" s="5">
        <f>IF(ISERROR(VLOOKUP($A$1397, 文字檔!M:N, 2, 0)),0,VLOOKUP($A$1397, 文字檔!M:N, 2, 0))</f>
        <v>-15600</v>
      </c>
      <c r="J1397" s="5">
        <f>IF(ISERROR(VLOOKUP($A$1397, 文字檔!O:P, 2, 0)),0,VLOOKUP($A$1397, 文字檔!O:P, 2, 0))</f>
        <v>-17027.740000000002</v>
      </c>
      <c r="K1397">
        <f>IF(ISERROR(VLOOKUP($A$1397, 文字檔!Q:R, 2, 0)),0,VLOOKUP($A$1397, 文字檔!Q:R, 2, 0))</f>
        <v>0</v>
      </c>
      <c r="L1397">
        <f>IF(ISERROR(VLOOKUP($A$1397, 文字檔!S:T, 2, 0)),0,VLOOKUP($A$1397, 文字檔!S:T, 2, 0))</f>
        <v>0</v>
      </c>
      <c r="M1397">
        <f>IF(ISERROR(VLOOKUP($A$1397, 文字檔!U:V, 2, 0)),0,VLOOKUP($A$1397, 文字檔!U:V, 2, 0))</f>
        <v>-15600</v>
      </c>
      <c r="N1397">
        <f>IF(ISERROR(VLOOKUP($A$1397, 文字檔!W:X, 2, 0)),0,VLOOKUP($A$1397, 文字檔!W:X, 2, 0))</f>
        <v>-15600</v>
      </c>
      <c r="O1397">
        <f>IF(ISERROR(VLOOKUP($A$1397, 文字檔!Y:Z, 2, 0)),0,VLOOKUP($A$1397, 文字檔!Y:Z, 2, 0))</f>
        <v>-2828.19</v>
      </c>
      <c r="P1397">
        <f>IF(ISERROR(VLOOKUP($A$1397, 文字檔!AA:AB, 2, 0)),0,VLOOKUP($A$1397, 文字檔!AA:AB, 2, 0))</f>
        <v>-34940.89</v>
      </c>
    </row>
    <row r="1398" spans="1:16" ht="16.2">
      <c r="A1398" s="7">
        <v>45134</v>
      </c>
      <c r="B1398" s="5">
        <f>SUMPRODUCT($C$2:$P$2,$C$1398:$P$1398)</f>
        <v>64887.469999999987</v>
      </c>
      <c r="C1398" s="5">
        <f>IF(ISERROR(VLOOKUP($A$1398, 文字檔!A:B, 2, 0)),0,VLOOKUP($A$1398, 文字檔!A:B, 2, 0))</f>
        <v>-14502.15</v>
      </c>
      <c r="D1398" s="5">
        <f>IF(ISERROR(VLOOKUP($A$1398, 文字檔!C:D, 2, 0)),0,VLOOKUP($A$1398, 文字檔!C:D, 2, 0))</f>
        <v>23800</v>
      </c>
      <c r="E1398" s="5">
        <f>IF(ISERROR(VLOOKUP($A$1398, 文字檔!E:F, 2, 0)),0,VLOOKUP($A$1398, 文字檔!E:F, 2, 0))</f>
        <v>0</v>
      </c>
      <c r="F1398" s="5">
        <f>IF(ISERROR(VLOOKUP($A$1398, 文字檔!G:H, 2, 0)),0,VLOOKUP($A$1398, 文字檔!G:H, 2, 0))</f>
        <v>23800</v>
      </c>
      <c r="G1398" s="5">
        <f>IF(ISERROR(VLOOKUP($A$1398, 文字檔!I:J, 2, 0)),0,VLOOKUP($A$1398, 文字檔!I:J, 2, 0))</f>
        <v>0</v>
      </c>
      <c r="H1398" s="5">
        <f>IF(ISERROR(VLOOKUP($A$1398, 文字檔!K:L, 2, 0)),0,VLOOKUP($A$1398, 文字檔!K:L, 2, 0))</f>
        <v>-516.63</v>
      </c>
      <c r="I1398" s="5">
        <f>IF(ISERROR(VLOOKUP($A$1398, 文字檔!M:N, 2, 0)),0,VLOOKUP($A$1398, 文字檔!M:N, 2, 0))</f>
        <v>86.85</v>
      </c>
      <c r="J1398" s="5">
        <f>IF(ISERROR(VLOOKUP($A$1398, 文字檔!O:P, 2, 0)),0,VLOOKUP($A$1398, 文字檔!O:P, 2, 0))</f>
        <v>0</v>
      </c>
      <c r="K1398">
        <f>IF(ISERROR(VLOOKUP($A$1398, 文字檔!Q:R, 2, 0)),0,VLOOKUP($A$1398, 文字檔!Q:R, 2, 0))</f>
        <v>0</v>
      </c>
      <c r="L1398">
        <f>IF(ISERROR(VLOOKUP($A$1398, 文字檔!S:T, 2, 0)),0,VLOOKUP($A$1398, 文字檔!S:T, 2, 0))</f>
        <v>-6033.11</v>
      </c>
      <c r="M1398">
        <f>IF(ISERROR(VLOOKUP($A$1398, 文字檔!U:V, 2, 0)),0,VLOOKUP($A$1398, 文字檔!U:V, 2, 0))</f>
        <v>23800</v>
      </c>
      <c r="N1398">
        <f>IF(ISERROR(VLOOKUP($A$1398, 文字檔!W:X, 2, 0)),0,VLOOKUP($A$1398, 文字檔!W:X, 2, 0))</f>
        <v>23800</v>
      </c>
      <c r="O1398">
        <f>IF(ISERROR(VLOOKUP($A$1398, 文字檔!Y:Z, 2, 0)),0,VLOOKUP($A$1398, 文字檔!Y:Z, 2, 0))</f>
        <v>-3029.99</v>
      </c>
      <c r="P1398">
        <f>IF(ISERROR(VLOOKUP($A$1398, 文字檔!AA:AB, 2, 0)),0,VLOOKUP($A$1398, 文字檔!AA:AB, 2, 0))</f>
        <v>-6317.5</v>
      </c>
    </row>
    <row r="1399" spans="1:16" ht="16.2">
      <c r="A1399" s="7">
        <v>45135</v>
      </c>
      <c r="B1399" s="5">
        <f>SUMPRODUCT($C$2:$P$2,$C$1399:$P$1399)</f>
        <v>-3246.6999999999971</v>
      </c>
      <c r="C1399" s="5">
        <f>IF(ISERROR(VLOOKUP($A$1399, 文字檔!A:B, 2, 0)),0,VLOOKUP($A$1399, 文字檔!A:B, 2, 0))</f>
        <v>17167.13</v>
      </c>
      <c r="D1399" s="5">
        <f>IF(ISERROR(VLOOKUP($A$1399, 文字檔!C:D, 2, 0)),0,VLOOKUP($A$1399, 文字檔!C:D, 2, 0))</f>
        <v>8200</v>
      </c>
      <c r="E1399" s="5">
        <f>IF(ISERROR(VLOOKUP($A$1399, 文字檔!E:F, 2, 0)),0,VLOOKUP($A$1399, 文字檔!E:F, 2, 0))</f>
        <v>0</v>
      </c>
      <c r="F1399" s="5">
        <f>IF(ISERROR(VLOOKUP($A$1399, 文字檔!G:H, 2, 0)),0,VLOOKUP($A$1399, 文字檔!G:H, 2, 0))</f>
        <v>8200</v>
      </c>
      <c r="G1399" s="5">
        <f>IF(ISERROR(VLOOKUP($A$1399, 文字檔!I:J, 2, 0)),0,VLOOKUP($A$1399, 文字檔!I:J, 2, 0))</f>
        <v>2763.77</v>
      </c>
      <c r="H1399" s="5">
        <f>IF(ISERROR(VLOOKUP($A$1399, 文字檔!K:L, 2, 0)),0,VLOOKUP($A$1399, 文字檔!K:L, 2, 0))</f>
        <v>1683.04</v>
      </c>
      <c r="I1399" s="5">
        <f>IF(ISERROR(VLOOKUP($A$1399, 文字檔!M:N, 2, 0)),0,VLOOKUP($A$1399, 文字檔!M:N, 2, 0))</f>
        <v>0</v>
      </c>
      <c r="J1399" s="5">
        <f>IF(ISERROR(VLOOKUP($A$1399, 文字檔!O:P, 2, 0)),0,VLOOKUP($A$1399, 文字檔!O:P, 2, 0))</f>
        <v>0</v>
      </c>
      <c r="K1399">
        <f>IF(ISERROR(VLOOKUP($A$1399, 文字檔!Q:R, 2, 0)),0,VLOOKUP($A$1399, 文字檔!Q:R, 2, 0))</f>
        <v>0</v>
      </c>
      <c r="L1399">
        <f>IF(ISERROR(VLOOKUP($A$1399, 文字檔!S:T, 2, 0)),0,VLOOKUP($A$1399, 文字檔!S:T, 2, 0))</f>
        <v>0</v>
      </c>
      <c r="M1399">
        <f>IF(ISERROR(VLOOKUP($A$1399, 文字檔!U:V, 2, 0)),0,VLOOKUP($A$1399, 文字檔!U:V, 2, 0))</f>
        <v>-45227.86</v>
      </c>
      <c r="N1399">
        <f>IF(ISERROR(VLOOKUP($A$1399, 文字檔!W:X, 2, 0)),0,VLOOKUP($A$1399, 文字檔!W:X, 2, 0))</f>
        <v>9481.8700000000008</v>
      </c>
      <c r="O1399">
        <f>IF(ISERROR(VLOOKUP($A$1399, 文字檔!Y:Z, 2, 0)),0,VLOOKUP($A$1399, 文字檔!Y:Z, 2, 0))</f>
        <v>8200</v>
      </c>
      <c r="P1399">
        <f>IF(ISERROR(VLOOKUP($A$1399, 文字檔!AA:AB, 2, 0)),0,VLOOKUP($A$1399, 文字檔!AA:AB, 2, 0))</f>
        <v>-13714.65</v>
      </c>
    </row>
    <row r="1400" spans="1:16" ht="16.2">
      <c r="A1400" s="7">
        <v>45136</v>
      </c>
      <c r="B1400" s="5">
        <f>SUMPRODUCT($C$2:$P$2,$C$1400:$P$1400)</f>
        <v>0</v>
      </c>
      <c r="C1400" s="5">
        <f>IF(ISERROR(VLOOKUP($A$1400, 文字檔!A:B, 2, 0)),0,VLOOKUP($A$1400, 文字檔!A:B, 2, 0))</f>
        <v>0</v>
      </c>
      <c r="D1400" s="5">
        <f>IF(ISERROR(VLOOKUP($A$1400, 文字檔!C:D, 2, 0)),0,VLOOKUP($A$1400, 文字檔!C:D, 2, 0))</f>
        <v>0</v>
      </c>
      <c r="E1400" s="5">
        <f>IF(ISERROR(VLOOKUP($A$1400, 文字檔!E:F, 2, 0)),0,VLOOKUP($A$1400, 文字檔!E:F, 2, 0))</f>
        <v>0</v>
      </c>
      <c r="F1400" s="5">
        <f>IF(ISERROR(VLOOKUP($A$1400, 文字檔!G:H, 2, 0)),0,VLOOKUP($A$1400, 文字檔!G:H, 2, 0))</f>
        <v>0</v>
      </c>
      <c r="G1400" s="5">
        <f>IF(ISERROR(VLOOKUP($A$1400, 文字檔!I:J, 2, 0)),0,VLOOKUP($A$1400, 文字檔!I:J, 2, 0))</f>
        <v>0</v>
      </c>
      <c r="H1400" s="5">
        <f>IF(ISERROR(VLOOKUP($A$1400, 文字檔!K:L, 2, 0)),0,VLOOKUP($A$1400, 文字檔!K:L, 2, 0))</f>
        <v>0</v>
      </c>
      <c r="I1400" s="5">
        <f>IF(ISERROR(VLOOKUP($A$1400, 文字檔!M:N, 2, 0)),0,VLOOKUP($A$1400, 文字檔!M:N, 2, 0))</f>
        <v>0</v>
      </c>
      <c r="J1400" s="5">
        <f>IF(ISERROR(VLOOKUP($A$1400, 文字檔!O:P, 2, 0)),0,VLOOKUP($A$1400, 文字檔!O:P, 2, 0))</f>
        <v>0</v>
      </c>
      <c r="K1400">
        <f>IF(ISERROR(VLOOKUP($A$1400, 文字檔!Q:R, 2, 0)),0,VLOOKUP($A$1400, 文字檔!Q:R, 2, 0))</f>
        <v>0</v>
      </c>
      <c r="L1400">
        <f>IF(ISERROR(VLOOKUP($A$1400, 文字檔!S:T, 2, 0)),0,VLOOKUP($A$1400, 文字檔!S:T, 2, 0))</f>
        <v>0</v>
      </c>
      <c r="M1400">
        <f>IF(ISERROR(VLOOKUP($A$1400, 文字檔!U:V, 2, 0)),0,VLOOKUP($A$1400, 文字檔!U:V, 2, 0))</f>
        <v>0</v>
      </c>
      <c r="N1400">
        <f>IF(ISERROR(VLOOKUP($A$1400, 文字檔!W:X, 2, 0)),0,VLOOKUP($A$1400, 文字檔!W:X, 2, 0))</f>
        <v>0</v>
      </c>
      <c r="O1400">
        <f>IF(ISERROR(VLOOKUP($A$1400, 文字檔!Y:Z, 2, 0)),0,VLOOKUP($A$1400, 文字檔!Y:Z, 2, 0))</f>
        <v>0</v>
      </c>
      <c r="P1400">
        <f>IF(ISERROR(VLOOKUP($A$1400, 文字檔!AA:AB, 2, 0)),0,VLOOKUP($A$1400, 文字檔!AA:AB, 2, 0))</f>
        <v>0</v>
      </c>
    </row>
    <row r="1401" spans="1:16" ht="16.2">
      <c r="A1401" s="7">
        <v>45137</v>
      </c>
      <c r="B1401" s="5">
        <f>SUMPRODUCT($C$2:$P$2,$C$1401:$P$1401)</f>
        <v>0</v>
      </c>
      <c r="C1401" s="5">
        <f>IF(ISERROR(VLOOKUP($A$1401, 文字檔!A:B, 2, 0)),0,VLOOKUP($A$1401, 文字檔!A:B, 2, 0))</f>
        <v>0</v>
      </c>
      <c r="D1401" s="5">
        <f>IF(ISERROR(VLOOKUP($A$1401, 文字檔!C:D, 2, 0)),0,VLOOKUP($A$1401, 文字檔!C:D, 2, 0))</f>
        <v>0</v>
      </c>
      <c r="E1401" s="5">
        <f>IF(ISERROR(VLOOKUP($A$1401, 文字檔!E:F, 2, 0)),0,VLOOKUP($A$1401, 文字檔!E:F, 2, 0))</f>
        <v>0</v>
      </c>
      <c r="F1401" s="5">
        <f>IF(ISERROR(VLOOKUP($A$1401, 文字檔!G:H, 2, 0)),0,VLOOKUP($A$1401, 文字檔!G:H, 2, 0))</f>
        <v>0</v>
      </c>
      <c r="G1401" s="5">
        <f>IF(ISERROR(VLOOKUP($A$1401, 文字檔!I:J, 2, 0)),0,VLOOKUP($A$1401, 文字檔!I:J, 2, 0))</f>
        <v>0</v>
      </c>
      <c r="H1401" s="5">
        <f>IF(ISERROR(VLOOKUP($A$1401, 文字檔!K:L, 2, 0)),0,VLOOKUP($A$1401, 文字檔!K:L, 2, 0))</f>
        <v>0</v>
      </c>
      <c r="I1401" s="5">
        <f>IF(ISERROR(VLOOKUP($A$1401, 文字檔!M:N, 2, 0)),0,VLOOKUP($A$1401, 文字檔!M:N, 2, 0))</f>
        <v>0</v>
      </c>
      <c r="J1401" s="5">
        <f>IF(ISERROR(VLOOKUP($A$1401, 文字檔!O:P, 2, 0)),0,VLOOKUP($A$1401, 文字檔!O:P, 2, 0))</f>
        <v>0</v>
      </c>
      <c r="K1401">
        <f>IF(ISERROR(VLOOKUP($A$1401, 文字檔!Q:R, 2, 0)),0,VLOOKUP($A$1401, 文字檔!Q:R, 2, 0))</f>
        <v>0</v>
      </c>
      <c r="L1401">
        <f>IF(ISERROR(VLOOKUP($A$1401, 文字檔!S:T, 2, 0)),0,VLOOKUP($A$1401, 文字檔!S:T, 2, 0))</f>
        <v>0</v>
      </c>
      <c r="M1401">
        <f>IF(ISERROR(VLOOKUP($A$1401, 文字檔!U:V, 2, 0)),0,VLOOKUP($A$1401, 文字檔!U:V, 2, 0))</f>
        <v>0</v>
      </c>
      <c r="N1401">
        <f>IF(ISERROR(VLOOKUP($A$1401, 文字檔!W:X, 2, 0)),0,VLOOKUP($A$1401, 文字檔!W:X, 2, 0))</f>
        <v>0</v>
      </c>
      <c r="O1401">
        <f>IF(ISERROR(VLOOKUP($A$1401, 文字檔!Y:Z, 2, 0)),0,VLOOKUP($A$1401, 文字檔!Y:Z, 2, 0))</f>
        <v>0</v>
      </c>
      <c r="P1401">
        <f>IF(ISERROR(VLOOKUP($A$1401, 文字檔!AA:AB, 2, 0)),0,VLOOKUP($A$1401, 文字檔!AA:AB, 2, 0))</f>
        <v>0</v>
      </c>
    </row>
    <row r="1402" spans="1:16" ht="16.2">
      <c r="A1402" s="7">
        <v>45138</v>
      </c>
      <c r="B1402" s="5">
        <f>SUMPRODUCT($C$2:$P$2,$C$1402:$P$1402)</f>
        <v>25689.679999999997</v>
      </c>
      <c r="C1402" s="5">
        <f>IF(ISERROR(VLOOKUP($A$1402, 文字檔!A:B, 2, 0)),0,VLOOKUP($A$1402, 文字檔!A:B, 2, 0))</f>
        <v>46963.62</v>
      </c>
      <c r="D1402" s="5">
        <f>IF(ISERROR(VLOOKUP($A$1402, 文字檔!C:D, 2, 0)),0,VLOOKUP($A$1402, 文字檔!C:D, 2, 0))</f>
        <v>15079.8</v>
      </c>
      <c r="E1402" s="5">
        <f>IF(ISERROR(VLOOKUP($A$1402, 文字檔!E:F, 2, 0)),0,VLOOKUP($A$1402, 文字檔!E:F, 2, 0))</f>
        <v>0</v>
      </c>
      <c r="F1402" s="5">
        <f>IF(ISERROR(VLOOKUP($A$1402, 文字檔!G:H, 2, 0)),0,VLOOKUP($A$1402, 文字檔!G:H, 2, 0))</f>
        <v>-32200</v>
      </c>
      <c r="G1402" s="5">
        <f>IF(ISERROR(VLOOKUP($A$1402, 文字檔!I:J, 2, 0)),0,VLOOKUP($A$1402, 文字檔!I:J, 2, 0))</f>
        <v>0</v>
      </c>
      <c r="H1402" s="5">
        <f>IF(ISERROR(VLOOKUP($A$1402, 文字檔!K:L, 2, 0)),0,VLOOKUP($A$1402, 文字檔!K:L, 2, 0))</f>
        <v>-4244</v>
      </c>
      <c r="I1402" s="5">
        <f>IF(ISERROR(VLOOKUP($A$1402, 文字檔!M:N, 2, 0)),0,VLOOKUP($A$1402, 文字檔!M:N, 2, 0))</f>
        <v>-42319.3</v>
      </c>
      <c r="J1402" s="5">
        <f>IF(ISERROR(VLOOKUP($A$1402, 文字檔!O:P, 2, 0)),0,VLOOKUP($A$1402, 文字檔!O:P, 2, 0))</f>
        <v>0</v>
      </c>
      <c r="K1402">
        <f>IF(ISERROR(VLOOKUP($A$1402, 文字檔!Q:R, 2, 0)),0,VLOOKUP($A$1402, 文字檔!Q:R, 2, 0))</f>
        <v>0</v>
      </c>
      <c r="L1402">
        <f>IF(ISERROR(VLOOKUP($A$1402, 文字檔!S:T, 2, 0)),0,VLOOKUP($A$1402, 文字檔!S:T, 2, 0))</f>
        <v>49166.29</v>
      </c>
      <c r="M1402">
        <f>IF(ISERROR(VLOOKUP($A$1402, 文字檔!U:V, 2, 0)),0,VLOOKUP($A$1402, 文字檔!U:V, 2, 0))</f>
        <v>-17637.16</v>
      </c>
      <c r="N1402">
        <f>IF(ISERROR(VLOOKUP($A$1402, 文字檔!W:X, 2, 0)),0,VLOOKUP($A$1402, 文字檔!W:X, 2, 0))</f>
        <v>0</v>
      </c>
      <c r="O1402">
        <f>IF(ISERROR(VLOOKUP($A$1402, 文字檔!Y:Z, 2, 0)),0,VLOOKUP($A$1402, 文字檔!Y:Z, 2, 0))</f>
        <v>10880.43</v>
      </c>
      <c r="P1402">
        <f>IF(ISERROR(VLOOKUP($A$1402, 文字檔!AA:AB, 2, 0)),0,VLOOKUP($A$1402, 文字檔!AA:AB, 2, 0))</f>
        <v>0</v>
      </c>
    </row>
    <row r="1403" spans="1:16" ht="16.2">
      <c r="A1403" s="7">
        <v>45139</v>
      </c>
      <c r="B1403" s="5">
        <f>SUMPRODUCT($C$2:$P$2,$C$1403:$P$1403)</f>
        <v>-3654.670000000001</v>
      </c>
      <c r="C1403" s="5">
        <f>IF(ISERROR(VLOOKUP($A$1403, 文字檔!A:B, 2, 0)),0,VLOOKUP($A$1403, 文字檔!A:B, 2, 0))</f>
        <v>0</v>
      </c>
      <c r="D1403" s="5">
        <f>IF(ISERROR(VLOOKUP($A$1403, 文字檔!C:D, 2, 0)),0,VLOOKUP($A$1403, 文字檔!C:D, 2, 0))</f>
        <v>0</v>
      </c>
      <c r="E1403" s="5">
        <f>IF(ISERROR(VLOOKUP($A$1403, 文字檔!E:F, 2, 0)),0,VLOOKUP($A$1403, 文字檔!E:F, 2, 0))</f>
        <v>0</v>
      </c>
      <c r="F1403" s="5">
        <f>IF(ISERROR(VLOOKUP($A$1403, 文字檔!G:H, 2, 0)),0,VLOOKUP($A$1403, 文字檔!G:H, 2, 0))</f>
        <v>16200</v>
      </c>
      <c r="G1403" s="5">
        <f>IF(ISERROR(VLOOKUP($A$1403, 文字檔!I:J, 2, 0)),0,VLOOKUP($A$1403, 文字檔!I:J, 2, 0))</f>
        <v>0</v>
      </c>
      <c r="H1403" s="5">
        <f>IF(ISERROR(VLOOKUP($A$1403, 文字檔!K:L, 2, 0)),0,VLOOKUP($A$1403, 文字檔!K:L, 2, 0))</f>
        <v>0</v>
      </c>
      <c r="I1403" s="5">
        <f>IF(ISERROR(VLOOKUP($A$1403, 文字檔!M:N, 2, 0)),0,VLOOKUP($A$1403, 文字檔!M:N, 2, 0))</f>
        <v>4343.8900000000003</v>
      </c>
      <c r="J1403" s="5">
        <f>IF(ISERROR(VLOOKUP($A$1403, 文字檔!O:P, 2, 0)),0,VLOOKUP($A$1403, 文字檔!O:P, 2, 0))</f>
        <v>0</v>
      </c>
      <c r="K1403">
        <f>IF(ISERROR(VLOOKUP($A$1403, 文字檔!Q:R, 2, 0)),0,VLOOKUP($A$1403, 文字檔!Q:R, 2, 0))</f>
        <v>0</v>
      </c>
      <c r="L1403">
        <f>IF(ISERROR(VLOOKUP($A$1403, 文字檔!S:T, 2, 0)),0,VLOOKUP($A$1403, 文字檔!S:T, 2, 0))</f>
        <v>-14229.42</v>
      </c>
      <c r="M1403">
        <f>IF(ISERROR(VLOOKUP($A$1403, 文字檔!U:V, 2, 0)),0,VLOOKUP($A$1403, 文字檔!U:V, 2, 0))</f>
        <v>-16200</v>
      </c>
      <c r="N1403">
        <f>IF(ISERROR(VLOOKUP($A$1403, 文字檔!W:X, 2, 0)),0,VLOOKUP($A$1403, 文字檔!W:X, 2, 0))</f>
        <v>11886.4</v>
      </c>
      <c r="O1403">
        <f>IF(ISERROR(VLOOKUP($A$1403, 文字檔!Y:Z, 2, 0)),0,VLOOKUP($A$1403, 文字檔!Y:Z, 2, 0))</f>
        <v>-5655.54</v>
      </c>
      <c r="P1403">
        <f>IF(ISERROR(VLOOKUP($A$1403, 文字檔!AA:AB, 2, 0)),0,VLOOKUP($A$1403, 文字檔!AA:AB, 2, 0))</f>
        <v>0</v>
      </c>
    </row>
    <row r="1404" spans="1:16" ht="16.2">
      <c r="A1404" s="7">
        <v>45140</v>
      </c>
      <c r="B1404" s="5">
        <f>SUMPRODUCT($C$2:$P$2,$C$1404:$P$1404)</f>
        <v>168747.58999999997</v>
      </c>
      <c r="C1404" s="5">
        <f>IF(ISERROR(VLOOKUP($A$1404, 文字檔!A:B, 2, 0)),0,VLOOKUP($A$1404, 文字檔!A:B, 2, 0))</f>
        <v>52754.9</v>
      </c>
      <c r="D1404" s="5">
        <f>IF(ISERROR(VLOOKUP($A$1404, 文字檔!C:D, 2, 0)),0,VLOOKUP($A$1404, 文字檔!C:D, 2, 0))</f>
        <v>35983.15</v>
      </c>
      <c r="E1404" s="5">
        <f>IF(ISERROR(VLOOKUP($A$1404, 文字檔!E:F, 2, 0)),0,VLOOKUP($A$1404, 文字檔!E:F, 2, 0))</f>
        <v>0</v>
      </c>
      <c r="F1404" s="5">
        <f>IF(ISERROR(VLOOKUP($A$1404, 文字檔!G:H, 2, 0)),0,VLOOKUP($A$1404, 文字檔!G:H, 2, 0))</f>
        <v>-73600</v>
      </c>
      <c r="G1404" s="5">
        <f>IF(ISERROR(VLOOKUP($A$1404, 文字檔!I:J, 2, 0)),0,VLOOKUP($A$1404, 文字檔!I:J, 2, 0))</f>
        <v>61886.22</v>
      </c>
      <c r="H1404" s="5">
        <f>IF(ISERROR(VLOOKUP($A$1404, 文字檔!K:L, 2, 0)),0,VLOOKUP($A$1404, 文字檔!K:L, 2, 0))</f>
        <v>-11226.69</v>
      </c>
      <c r="I1404" s="5">
        <f>IF(ISERROR(VLOOKUP($A$1404, 文字檔!M:N, 2, 0)),0,VLOOKUP($A$1404, 文字檔!M:N, 2, 0))</f>
        <v>-1715.28</v>
      </c>
      <c r="J1404" s="5">
        <f>IF(ISERROR(VLOOKUP($A$1404, 文字檔!O:P, 2, 0)),0,VLOOKUP($A$1404, 文字檔!O:P, 2, 0))</f>
        <v>0</v>
      </c>
      <c r="K1404">
        <f>IF(ISERROR(VLOOKUP($A$1404, 文字檔!Q:R, 2, 0)),0,VLOOKUP($A$1404, 文字檔!Q:R, 2, 0))</f>
        <v>0</v>
      </c>
      <c r="L1404">
        <f>IF(ISERROR(VLOOKUP($A$1404, 文字檔!S:T, 2, 0)),0,VLOOKUP($A$1404, 文字檔!S:T, 2, 0))</f>
        <v>0</v>
      </c>
      <c r="M1404">
        <f>IF(ISERROR(VLOOKUP($A$1404, 文字檔!U:V, 2, 0)),0,VLOOKUP($A$1404, 文字檔!U:V, 2, 0))</f>
        <v>73600</v>
      </c>
      <c r="N1404">
        <f>IF(ISERROR(VLOOKUP($A$1404, 文字檔!W:X, 2, 0)),0,VLOOKUP($A$1404, 文字檔!W:X, 2, 0))</f>
        <v>-10114.02</v>
      </c>
      <c r="O1404">
        <f>IF(ISERROR(VLOOKUP($A$1404, 文字檔!Y:Z, 2, 0)),0,VLOOKUP($A$1404, 文字檔!Y:Z, 2, 0))</f>
        <v>41179.31</v>
      </c>
      <c r="P1404">
        <f>IF(ISERROR(VLOOKUP($A$1404, 文字檔!AA:AB, 2, 0)),0,VLOOKUP($A$1404, 文字檔!AA:AB, 2, 0))</f>
        <v>0</v>
      </c>
    </row>
    <row r="1405" spans="1:16" ht="16.2">
      <c r="A1405" s="7">
        <v>45141</v>
      </c>
      <c r="B1405" s="5">
        <f>SUMPRODUCT($C$2:$P$2,$C$1405:$P$1405)</f>
        <v>0</v>
      </c>
      <c r="C1405" s="5">
        <f>IF(ISERROR(VLOOKUP($A$1405, 文字檔!A:B, 2, 0)),0,VLOOKUP($A$1405, 文字檔!A:B, 2, 0))</f>
        <v>0</v>
      </c>
      <c r="D1405" s="5">
        <f>IF(ISERROR(VLOOKUP($A$1405, 文字檔!C:D, 2, 0)),0,VLOOKUP($A$1405, 文字檔!C:D, 2, 0))</f>
        <v>0</v>
      </c>
      <c r="E1405" s="5">
        <f>IF(ISERROR(VLOOKUP($A$1405, 文字檔!E:F, 2, 0)),0,VLOOKUP($A$1405, 文字檔!E:F, 2, 0))</f>
        <v>0</v>
      </c>
      <c r="F1405" s="5">
        <f>IF(ISERROR(VLOOKUP($A$1405, 文字檔!G:H, 2, 0)),0,VLOOKUP($A$1405, 文字檔!G:H, 2, 0))</f>
        <v>0</v>
      </c>
      <c r="G1405" s="5">
        <f>IF(ISERROR(VLOOKUP($A$1405, 文字檔!I:J, 2, 0)),0,VLOOKUP($A$1405, 文字檔!I:J, 2, 0))</f>
        <v>0</v>
      </c>
      <c r="H1405" s="5">
        <f>IF(ISERROR(VLOOKUP($A$1405, 文字檔!K:L, 2, 0)),0,VLOOKUP($A$1405, 文字檔!K:L, 2, 0))</f>
        <v>0</v>
      </c>
      <c r="I1405" s="5">
        <f>IF(ISERROR(VLOOKUP($A$1405, 文字檔!M:N, 2, 0)),0,VLOOKUP($A$1405, 文字檔!M:N, 2, 0))</f>
        <v>0</v>
      </c>
      <c r="J1405" s="5">
        <f>IF(ISERROR(VLOOKUP($A$1405, 文字檔!O:P, 2, 0)),0,VLOOKUP($A$1405, 文字檔!O:P, 2, 0))</f>
        <v>0</v>
      </c>
      <c r="K1405">
        <f>IF(ISERROR(VLOOKUP($A$1405, 文字檔!Q:R, 2, 0)),0,VLOOKUP($A$1405, 文字檔!Q:R, 2, 0))</f>
        <v>0</v>
      </c>
      <c r="L1405">
        <f>IF(ISERROR(VLOOKUP($A$1405, 文字檔!S:T, 2, 0)),0,VLOOKUP($A$1405, 文字檔!S:T, 2, 0))</f>
        <v>0</v>
      </c>
      <c r="M1405">
        <f>IF(ISERROR(VLOOKUP($A$1405, 文字檔!U:V, 2, 0)),0,VLOOKUP($A$1405, 文字檔!U:V, 2, 0))</f>
        <v>0</v>
      </c>
      <c r="N1405">
        <f>IF(ISERROR(VLOOKUP($A$1405, 文字檔!W:X, 2, 0)),0,VLOOKUP($A$1405, 文字檔!W:X, 2, 0))</f>
        <v>0</v>
      </c>
      <c r="O1405">
        <f>IF(ISERROR(VLOOKUP($A$1405, 文字檔!Y:Z, 2, 0)),0,VLOOKUP($A$1405, 文字檔!Y:Z, 2, 0))</f>
        <v>0</v>
      </c>
      <c r="P1405">
        <f>IF(ISERROR(VLOOKUP($A$1405, 文字檔!AA:AB, 2, 0)),0,VLOOKUP($A$1405, 文字檔!AA:AB, 2, 0))</f>
        <v>0</v>
      </c>
    </row>
    <row r="1406" spans="1:16" ht="16.2">
      <c r="A1406" s="7">
        <v>45142</v>
      </c>
      <c r="B1406" s="5">
        <f>SUMPRODUCT($C$2:$P$2,$C$1406:$P$1406)</f>
        <v>3292.5</v>
      </c>
      <c r="C1406" s="5">
        <f>IF(ISERROR(VLOOKUP($A$1406, 文字檔!A:B, 2, 0)),0,VLOOKUP($A$1406, 文字檔!A:B, 2, 0))</f>
        <v>0</v>
      </c>
      <c r="D1406" s="5">
        <f>IF(ISERROR(VLOOKUP($A$1406, 文字檔!C:D, 2, 0)),0,VLOOKUP($A$1406, 文字檔!C:D, 2, 0))</f>
        <v>0</v>
      </c>
      <c r="E1406" s="5">
        <f>IF(ISERROR(VLOOKUP($A$1406, 文字檔!E:F, 2, 0)),0,VLOOKUP($A$1406, 文字檔!E:F, 2, 0))</f>
        <v>0</v>
      </c>
      <c r="F1406" s="5">
        <f>IF(ISERROR(VLOOKUP($A$1406, 文字檔!G:H, 2, 0)),0,VLOOKUP($A$1406, 文字檔!G:H, 2, 0))</f>
        <v>2000</v>
      </c>
      <c r="G1406" s="5">
        <f>IF(ISERROR(VLOOKUP($A$1406, 文字檔!I:J, 2, 0)),0,VLOOKUP($A$1406, 文字檔!I:J, 2, 0))</f>
        <v>10897.29</v>
      </c>
      <c r="H1406" s="5">
        <f>IF(ISERROR(VLOOKUP($A$1406, 文字檔!K:L, 2, 0)),0,VLOOKUP($A$1406, 文字檔!K:L, 2, 0))</f>
        <v>11697.11</v>
      </c>
      <c r="I1406" s="5">
        <f>IF(ISERROR(VLOOKUP($A$1406, 文字檔!M:N, 2, 0)),0,VLOOKUP($A$1406, 文字檔!M:N, 2, 0))</f>
        <v>0</v>
      </c>
      <c r="J1406" s="5">
        <f>IF(ISERROR(VLOOKUP($A$1406, 文字檔!O:P, 2, 0)),0,VLOOKUP($A$1406, 文字檔!O:P, 2, 0))</f>
        <v>0</v>
      </c>
      <c r="K1406">
        <f>IF(ISERROR(VLOOKUP($A$1406, 文字檔!Q:R, 2, 0)),0,VLOOKUP($A$1406, 文字檔!Q:R, 2, 0))</f>
        <v>0</v>
      </c>
      <c r="L1406">
        <f>IF(ISERROR(VLOOKUP($A$1406, 文字檔!S:T, 2, 0)),0,VLOOKUP($A$1406, 文字檔!S:T, 2, 0))</f>
        <v>0</v>
      </c>
      <c r="M1406">
        <f>IF(ISERROR(VLOOKUP($A$1406, 文字檔!U:V, 2, 0)),0,VLOOKUP($A$1406, 文字檔!U:V, 2, 0))</f>
        <v>-2000</v>
      </c>
      <c r="N1406">
        <f>IF(ISERROR(VLOOKUP($A$1406, 文字檔!W:X, 2, 0)),0,VLOOKUP($A$1406, 文字檔!W:X, 2, 0))</f>
        <v>0</v>
      </c>
      <c r="O1406">
        <f>IF(ISERROR(VLOOKUP($A$1406, 文字檔!Y:Z, 2, 0)),0,VLOOKUP($A$1406, 文字檔!Y:Z, 2, 0))</f>
        <v>-19301.900000000001</v>
      </c>
      <c r="P1406">
        <f>IF(ISERROR(VLOOKUP($A$1406, 文字檔!AA:AB, 2, 0)),0,VLOOKUP($A$1406, 文字檔!AA:AB, 2, 0))</f>
        <v>0</v>
      </c>
    </row>
    <row r="1407" spans="1:16" ht="16.2">
      <c r="A1407" s="7">
        <v>45143</v>
      </c>
      <c r="B1407" s="5">
        <f>SUMPRODUCT($C$2:$P$2,$C$1407:$P$1407)</f>
        <v>0</v>
      </c>
      <c r="C1407" s="5">
        <f>IF(ISERROR(VLOOKUP($A$1407, 文字檔!A:B, 2, 0)),0,VLOOKUP($A$1407, 文字檔!A:B, 2, 0))</f>
        <v>0</v>
      </c>
      <c r="D1407" s="5">
        <f>IF(ISERROR(VLOOKUP($A$1407, 文字檔!C:D, 2, 0)),0,VLOOKUP($A$1407, 文字檔!C:D, 2, 0))</f>
        <v>0</v>
      </c>
      <c r="E1407" s="5">
        <f>IF(ISERROR(VLOOKUP($A$1407, 文字檔!E:F, 2, 0)),0,VLOOKUP($A$1407, 文字檔!E:F, 2, 0))</f>
        <v>0</v>
      </c>
      <c r="F1407" s="5">
        <f>IF(ISERROR(VLOOKUP($A$1407, 文字檔!G:H, 2, 0)),0,VLOOKUP($A$1407, 文字檔!G:H, 2, 0))</f>
        <v>0</v>
      </c>
      <c r="G1407" s="5">
        <f>IF(ISERROR(VLOOKUP($A$1407, 文字檔!I:J, 2, 0)),0,VLOOKUP($A$1407, 文字檔!I:J, 2, 0))</f>
        <v>0</v>
      </c>
      <c r="H1407" s="5">
        <f>IF(ISERROR(VLOOKUP($A$1407, 文字檔!K:L, 2, 0)),0,VLOOKUP($A$1407, 文字檔!K:L, 2, 0))</f>
        <v>0</v>
      </c>
      <c r="I1407" s="5">
        <f>IF(ISERROR(VLOOKUP($A$1407, 文字檔!M:N, 2, 0)),0,VLOOKUP($A$1407, 文字檔!M:N, 2, 0))</f>
        <v>0</v>
      </c>
      <c r="J1407" s="5">
        <f>IF(ISERROR(VLOOKUP($A$1407, 文字檔!O:P, 2, 0)),0,VLOOKUP($A$1407, 文字檔!O:P, 2, 0))</f>
        <v>0</v>
      </c>
      <c r="K1407">
        <f>IF(ISERROR(VLOOKUP($A$1407, 文字檔!Q:R, 2, 0)),0,VLOOKUP($A$1407, 文字檔!Q:R, 2, 0))</f>
        <v>0</v>
      </c>
      <c r="L1407">
        <f>IF(ISERROR(VLOOKUP($A$1407, 文字檔!S:T, 2, 0)),0,VLOOKUP($A$1407, 文字檔!S:T, 2, 0))</f>
        <v>0</v>
      </c>
      <c r="M1407">
        <f>IF(ISERROR(VLOOKUP($A$1407, 文字檔!U:V, 2, 0)),0,VLOOKUP($A$1407, 文字檔!U:V, 2, 0))</f>
        <v>0</v>
      </c>
      <c r="N1407">
        <f>IF(ISERROR(VLOOKUP($A$1407, 文字檔!W:X, 2, 0)),0,VLOOKUP($A$1407, 文字檔!W:X, 2, 0))</f>
        <v>0</v>
      </c>
      <c r="O1407">
        <f>IF(ISERROR(VLOOKUP($A$1407, 文字檔!Y:Z, 2, 0)),0,VLOOKUP($A$1407, 文字檔!Y:Z, 2, 0))</f>
        <v>0</v>
      </c>
      <c r="P1407">
        <f>IF(ISERROR(VLOOKUP($A$1407, 文字檔!AA:AB, 2, 0)),0,VLOOKUP($A$1407, 文字檔!AA:AB, 2, 0))</f>
        <v>0</v>
      </c>
    </row>
    <row r="1408" spans="1:16" ht="16.2">
      <c r="A1408" s="7">
        <v>45144</v>
      </c>
      <c r="B1408" s="5">
        <f>SUMPRODUCT($C$2:$P$2,$C$1408:$P$1408)</f>
        <v>0</v>
      </c>
      <c r="C1408" s="5">
        <f>IF(ISERROR(VLOOKUP($A$1408, 文字檔!A:B, 2, 0)),0,VLOOKUP($A$1408, 文字檔!A:B, 2, 0))</f>
        <v>0</v>
      </c>
      <c r="D1408" s="5">
        <f>IF(ISERROR(VLOOKUP($A$1408, 文字檔!C:D, 2, 0)),0,VLOOKUP($A$1408, 文字檔!C:D, 2, 0))</f>
        <v>0</v>
      </c>
      <c r="E1408" s="5">
        <f>IF(ISERROR(VLOOKUP($A$1408, 文字檔!E:F, 2, 0)),0,VLOOKUP($A$1408, 文字檔!E:F, 2, 0))</f>
        <v>0</v>
      </c>
      <c r="F1408" s="5">
        <f>IF(ISERROR(VLOOKUP($A$1408, 文字檔!G:H, 2, 0)),0,VLOOKUP($A$1408, 文字檔!G:H, 2, 0))</f>
        <v>0</v>
      </c>
      <c r="G1408" s="5">
        <f>IF(ISERROR(VLOOKUP($A$1408, 文字檔!I:J, 2, 0)),0,VLOOKUP($A$1408, 文字檔!I:J, 2, 0))</f>
        <v>0</v>
      </c>
      <c r="H1408" s="5">
        <f>IF(ISERROR(VLOOKUP($A$1408, 文字檔!K:L, 2, 0)),0,VLOOKUP($A$1408, 文字檔!K:L, 2, 0))</f>
        <v>0</v>
      </c>
      <c r="I1408" s="5">
        <f>IF(ISERROR(VLOOKUP($A$1408, 文字檔!M:N, 2, 0)),0,VLOOKUP($A$1408, 文字檔!M:N, 2, 0))</f>
        <v>0</v>
      </c>
      <c r="J1408" s="5">
        <f>IF(ISERROR(VLOOKUP($A$1408, 文字檔!O:P, 2, 0)),0,VLOOKUP($A$1408, 文字檔!O:P, 2, 0))</f>
        <v>0</v>
      </c>
      <c r="K1408">
        <f>IF(ISERROR(VLOOKUP($A$1408, 文字檔!Q:R, 2, 0)),0,VLOOKUP($A$1408, 文字檔!Q:R, 2, 0))</f>
        <v>0</v>
      </c>
      <c r="L1408">
        <f>IF(ISERROR(VLOOKUP($A$1408, 文字檔!S:T, 2, 0)),0,VLOOKUP($A$1408, 文字檔!S:T, 2, 0))</f>
        <v>0</v>
      </c>
      <c r="M1408">
        <f>IF(ISERROR(VLOOKUP($A$1408, 文字檔!U:V, 2, 0)),0,VLOOKUP($A$1408, 文字檔!U:V, 2, 0))</f>
        <v>0</v>
      </c>
      <c r="N1408">
        <f>IF(ISERROR(VLOOKUP($A$1408, 文字檔!W:X, 2, 0)),0,VLOOKUP($A$1408, 文字檔!W:X, 2, 0))</f>
        <v>0</v>
      </c>
      <c r="O1408">
        <f>IF(ISERROR(VLOOKUP($A$1408, 文字檔!Y:Z, 2, 0)),0,VLOOKUP($A$1408, 文字檔!Y:Z, 2, 0))</f>
        <v>0</v>
      </c>
      <c r="P1408">
        <f>IF(ISERROR(VLOOKUP($A$1408, 文字檔!AA:AB, 2, 0)),0,VLOOKUP($A$1408, 文字檔!AA:AB, 2, 0))</f>
        <v>0</v>
      </c>
    </row>
    <row r="1409" spans="1:16" ht="16.2">
      <c r="A1409" s="7">
        <v>45145</v>
      </c>
      <c r="B1409" s="5">
        <f>SUMPRODUCT($C$2:$P$2,$C$1409:$P$1409)</f>
        <v>60210.620000000017</v>
      </c>
      <c r="C1409" s="5">
        <f>IF(ISERROR(VLOOKUP($A$1409, 文字檔!A:B, 2, 0)),0,VLOOKUP($A$1409, 文字檔!A:B, 2, 0))</f>
        <v>10350.77</v>
      </c>
      <c r="D1409" s="5">
        <f>IF(ISERROR(VLOOKUP($A$1409, 文字檔!C:D, 2, 0)),0,VLOOKUP($A$1409, 文字檔!C:D, 2, 0))</f>
        <v>0</v>
      </c>
      <c r="E1409" s="5">
        <f>IF(ISERROR(VLOOKUP($A$1409, 文字檔!E:F, 2, 0)),0,VLOOKUP($A$1409, 文字檔!E:F, 2, 0))</f>
        <v>0</v>
      </c>
      <c r="F1409" s="5">
        <f>IF(ISERROR(VLOOKUP($A$1409, 文字檔!G:H, 2, 0)),0,VLOOKUP($A$1409, 文字檔!G:H, 2, 0))</f>
        <v>35600</v>
      </c>
      <c r="G1409" s="5">
        <f>IF(ISERROR(VLOOKUP($A$1409, 文字檔!I:J, 2, 0)),0,VLOOKUP($A$1409, 文字檔!I:J, 2, 0))</f>
        <v>0</v>
      </c>
      <c r="H1409" s="5">
        <f>IF(ISERROR(VLOOKUP($A$1409, 文字檔!K:L, 2, 0)),0,VLOOKUP($A$1409, 文字檔!K:L, 2, 0))</f>
        <v>35587.65</v>
      </c>
      <c r="I1409" s="5">
        <f>IF(ISERROR(VLOOKUP($A$1409, 文字檔!M:N, 2, 0)),0,VLOOKUP($A$1409, 文字檔!M:N, 2, 0))</f>
        <v>0</v>
      </c>
      <c r="J1409" s="5">
        <f>IF(ISERROR(VLOOKUP($A$1409, 文字檔!O:P, 2, 0)),0,VLOOKUP($A$1409, 文字檔!O:P, 2, 0))</f>
        <v>0</v>
      </c>
      <c r="K1409">
        <f>IF(ISERROR(VLOOKUP($A$1409, 文字檔!Q:R, 2, 0)),0,VLOOKUP($A$1409, 文字檔!Q:R, 2, 0))</f>
        <v>0</v>
      </c>
      <c r="L1409">
        <f>IF(ISERROR(VLOOKUP($A$1409, 文字檔!S:T, 2, 0)),0,VLOOKUP($A$1409, 文字檔!S:T, 2, 0))</f>
        <v>0</v>
      </c>
      <c r="M1409">
        <f>IF(ISERROR(VLOOKUP($A$1409, 文字檔!U:V, 2, 0)),0,VLOOKUP($A$1409, 文字檔!U:V, 2, 0))</f>
        <v>-35600</v>
      </c>
      <c r="N1409">
        <f>IF(ISERROR(VLOOKUP($A$1409, 文字檔!W:X, 2, 0)),0,VLOOKUP($A$1409, 文字檔!W:X, 2, 0))</f>
        <v>23888.27</v>
      </c>
      <c r="O1409">
        <f>IF(ISERROR(VLOOKUP($A$1409, 文字檔!Y:Z, 2, 0)),0,VLOOKUP($A$1409, 文字檔!Y:Z, 2, 0))</f>
        <v>-9616.07</v>
      </c>
      <c r="P1409">
        <f>IF(ISERROR(VLOOKUP($A$1409, 文字檔!AA:AB, 2, 0)),0,VLOOKUP($A$1409, 文字檔!AA:AB, 2, 0))</f>
        <v>0</v>
      </c>
    </row>
    <row r="1410" spans="1:16" ht="16.2">
      <c r="A1410" s="7">
        <v>45146</v>
      </c>
      <c r="B1410" s="5">
        <f>SUMPRODUCT($C$2:$P$2,$C$1410:$P$1410)</f>
        <v>-51511.28</v>
      </c>
      <c r="C1410" s="5">
        <f>IF(ISERROR(VLOOKUP($A$1410, 文字檔!A:B, 2, 0)),0,VLOOKUP($A$1410, 文字檔!A:B, 2, 0))</f>
        <v>-13620.38</v>
      </c>
      <c r="D1410" s="5">
        <f>IF(ISERROR(VLOOKUP($A$1410, 文字檔!C:D, 2, 0)),0,VLOOKUP($A$1410, 文字檔!C:D, 2, 0))</f>
        <v>0</v>
      </c>
      <c r="E1410" s="5">
        <f>IF(ISERROR(VLOOKUP($A$1410, 文字檔!E:F, 2, 0)),0,VLOOKUP($A$1410, 文字檔!E:F, 2, 0))</f>
        <v>0</v>
      </c>
      <c r="F1410" s="5">
        <f>IF(ISERROR(VLOOKUP($A$1410, 文字檔!G:H, 2, 0)),0,VLOOKUP($A$1410, 文字檔!G:H, 2, 0))</f>
        <v>-29800</v>
      </c>
      <c r="G1410" s="5">
        <f>IF(ISERROR(VLOOKUP($A$1410, 文字檔!I:J, 2, 0)),0,VLOOKUP($A$1410, 文字檔!I:J, 2, 0))</f>
        <v>-2927.3</v>
      </c>
      <c r="H1410" s="5">
        <f>IF(ISERROR(VLOOKUP($A$1410, 文字檔!K:L, 2, 0)),0,VLOOKUP($A$1410, 文字檔!K:L, 2, 0))</f>
        <v>9672.34</v>
      </c>
      <c r="I1410" s="5">
        <f>IF(ISERROR(VLOOKUP($A$1410, 文字檔!M:N, 2, 0)),0,VLOOKUP($A$1410, 文字檔!M:N, 2, 0))</f>
        <v>0</v>
      </c>
      <c r="J1410" s="5">
        <f>IF(ISERROR(VLOOKUP($A$1410, 文字檔!O:P, 2, 0)),0,VLOOKUP($A$1410, 文字檔!O:P, 2, 0))</f>
        <v>0</v>
      </c>
      <c r="K1410">
        <f>IF(ISERROR(VLOOKUP($A$1410, 文字檔!Q:R, 2, 0)),0,VLOOKUP($A$1410, 文字檔!Q:R, 2, 0))</f>
        <v>0</v>
      </c>
      <c r="L1410">
        <f>IF(ISERROR(VLOOKUP($A$1410, 文字檔!S:T, 2, 0)),0,VLOOKUP($A$1410, 文字檔!S:T, 2, 0))</f>
        <v>0</v>
      </c>
      <c r="M1410">
        <f>IF(ISERROR(VLOOKUP($A$1410, 文字檔!U:V, 2, 0)),0,VLOOKUP($A$1410, 文字檔!U:V, 2, 0))</f>
        <v>29800</v>
      </c>
      <c r="N1410">
        <f>IF(ISERROR(VLOOKUP($A$1410, 文字檔!W:X, 2, 0)),0,VLOOKUP($A$1410, 文字檔!W:X, 2, 0))</f>
        <v>-38104.42</v>
      </c>
      <c r="O1410">
        <f>IF(ISERROR(VLOOKUP($A$1410, 文字檔!Y:Z, 2, 0)),0,VLOOKUP($A$1410, 文字檔!Y:Z, 2, 0))</f>
        <v>15078.43</v>
      </c>
      <c r="P1410">
        <f>IF(ISERROR(VLOOKUP($A$1410, 文字檔!AA:AB, 2, 0)),0,VLOOKUP($A$1410, 文字檔!AA:AB, 2, 0))</f>
        <v>-21609.95</v>
      </c>
    </row>
    <row r="1411" spans="1:16" ht="16.2">
      <c r="A1411" s="7">
        <v>45147</v>
      </c>
      <c r="B1411" s="5">
        <f>SUMPRODUCT($C$2:$P$2,$C$1411:$P$1411)</f>
        <v>-13628.74</v>
      </c>
      <c r="C1411" s="5">
        <f>IF(ISERROR(VLOOKUP($A$1411, 文字檔!A:B, 2, 0)),0,VLOOKUP($A$1411, 文字檔!A:B, 2, 0))</f>
        <v>0</v>
      </c>
      <c r="D1411" s="5">
        <f>IF(ISERROR(VLOOKUP($A$1411, 文字檔!C:D, 2, 0)),0,VLOOKUP($A$1411, 文字檔!C:D, 2, 0))</f>
        <v>0</v>
      </c>
      <c r="E1411" s="5">
        <f>IF(ISERROR(VLOOKUP($A$1411, 文字檔!E:F, 2, 0)),0,VLOOKUP($A$1411, 文字檔!E:F, 2, 0))</f>
        <v>0</v>
      </c>
      <c r="F1411" s="5">
        <f>IF(ISERROR(VLOOKUP($A$1411, 文字檔!G:H, 2, 0)),0,VLOOKUP($A$1411, 文字檔!G:H, 2, 0))</f>
        <v>-200</v>
      </c>
      <c r="G1411" s="5">
        <f>IF(ISERROR(VLOOKUP($A$1411, 文字檔!I:J, 2, 0)),0,VLOOKUP($A$1411, 文字檔!I:J, 2, 0))</f>
        <v>13296.48</v>
      </c>
      <c r="H1411" s="5">
        <f>IF(ISERROR(VLOOKUP($A$1411, 文字檔!K:L, 2, 0)),0,VLOOKUP($A$1411, 文字檔!K:L, 2, 0))</f>
        <v>0</v>
      </c>
      <c r="I1411" s="5">
        <f>IF(ISERROR(VLOOKUP($A$1411, 文字檔!M:N, 2, 0)),0,VLOOKUP($A$1411, 文字檔!M:N, 2, 0))</f>
        <v>-30211.3</v>
      </c>
      <c r="J1411" s="5">
        <f>IF(ISERROR(VLOOKUP($A$1411, 文字檔!O:P, 2, 0)),0,VLOOKUP($A$1411, 文字檔!O:P, 2, 0))</f>
        <v>0</v>
      </c>
      <c r="K1411">
        <f>IF(ISERROR(VLOOKUP($A$1411, 文字檔!Q:R, 2, 0)),0,VLOOKUP($A$1411, 文字檔!Q:R, 2, 0))</f>
        <v>0</v>
      </c>
      <c r="L1411">
        <f>IF(ISERROR(VLOOKUP($A$1411, 文字檔!S:T, 2, 0)),0,VLOOKUP($A$1411, 文字檔!S:T, 2, 0))</f>
        <v>0</v>
      </c>
      <c r="M1411">
        <f>IF(ISERROR(VLOOKUP($A$1411, 文字檔!U:V, 2, 0)),0,VLOOKUP($A$1411, 文字檔!U:V, 2, 0))</f>
        <v>200</v>
      </c>
      <c r="N1411">
        <f>IF(ISERROR(VLOOKUP($A$1411, 文字檔!W:X, 2, 0)),0,VLOOKUP($A$1411, 文字檔!W:X, 2, 0))</f>
        <v>1694.11</v>
      </c>
      <c r="O1411">
        <f>IF(ISERROR(VLOOKUP($A$1411, 文字檔!Y:Z, 2, 0)),0,VLOOKUP($A$1411, 文字檔!Y:Z, 2, 0))</f>
        <v>1591.97</v>
      </c>
      <c r="P1411">
        <f>IF(ISERROR(VLOOKUP($A$1411, 文字檔!AA:AB, 2, 0)),0,VLOOKUP($A$1411, 文字檔!AA:AB, 2, 0))</f>
        <v>0</v>
      </c>
    </row>
    <row r="1412" spans="1:16" ht="16.2">
      <c r="A1412" s="7">
        <v>45148</v>
      </c>
      <c r="B1412" s="5">
        <f>SUMPRODUCT($C$2:$P$2,$C$1412:$P$1412)</f>
        <v>29585.350000000006</v>
      </c>
      <c r="C1412" s="5">
        <f>IF(ISERROR(VLOOKUP($A$1412, 文字檔!A:B, 2, 0)),0,VLOOKUP($A$1412, 文字檔!A:B, 2, 0))</f>
        <v>-6599.53</v>
      </c>
      <c r="D1412" s="5">
        <f>IF(ISERROR(VLOOKUP($A$1412, 文字檔!C:D, 2, 0)),0,VLOOKUP($A$1412, 文字檔!C:D, 2, 0))</f>
        <v>0</v>
      </c>
      <c r="E1412" s="5">
        <f>IF(ISERROR(VLOOKUP($A$1412, 文字檔!E:F, 2, 0)),0,VLOOKUP($A$1412, 文字檔!E:F, 2, 0))</f>
        <v>0</v>
      </c>
      <c r="F1412" s="5">
        <f>IF(ISERROR(VLOOKUP($A$1412, 文字檔!G:H, 2, 0)),0,VLOOKUP($A$1412, 文字檔!G:H, 2, 0))</f>
        <v>-39000</v>
      </c>
      <c r="G1412" s="5">
        <f>IF(ISERROR(VLOOKUP($A$1412, 文字檔!I:J, 2, 0)),0,VLOOKUP($A$1412, 文字檔!I:J, 2, 0))</f>
        <v>0</v>
      </c>
      <c r="H1412" s="5">
        <f>IF(ISERROR(VLOOKUP($A$1412, 文字檔!K:L, 2, 0)),0,VLOOKUP($A$1412, 文字檔!K:L, 2, 0))</f>
        <v>8099</v>
      </c>
      <c r="I1412" s="5">
        <f>IF(ISERROR(VLOOKUP($A$1412, 文字檔!M:N, 2, 0)),0,VLOOKUP($A$1412, 文字檔!M:N, 2, 0))</f>
        <v>22896.78</v>
      </c>
      <c r="J1412" s="5">
        <f>IF(ISERROR(VLOOKUP($A$1412, 文字檔!O:P, 2, 0)),0,VLOOKUP($A$1412, 文字檔!O:P, 2, 0))</f>
        <v>0</v>
      </c>
      <c r="K1412">
        <f>IF(ISERROR(VLOOKUP($A$1412, 文字檔!Q:R, 2, 0)),0,VLOOKUP($A$1412, 文字檔!Q:R, 2, 0))</f>
        <v>0</v>
      </c>
      <c r="L1412">
        <f>IF(ISERROR(VLOOKUP($A$1412, 文字檔!S:T, 2, 0)),0,VLOOKUP($A$1412, 文字檔!S:T, 2, 0))</f>
        <v>16797.490000000002</v>
      </c>
      <c r="M1412">
        <f>IF(ISERROR(VLOOKUP($A$1412, 文字檔!U:V, 2, 0)),0,VLOOKUP($A$1412, 文字檔!U:V, 2, 0))</f>
        <v>39000</v>
      </c>
      <c r="N1412">
        <f>IF(ISERROR(VLOOKUP($A$1412, 文字檔!W:X, 2, 0)),0,VLOOKUP($A$1412, 文字檔!W:X, 2, 0))</f>
        <v>39000</v>
      </c>
      <c r="O1412">
        <f>IF(ISERROR(VLOOKUP($A$1412, 文字檔!Y:Z, 2, 0)),0,VLOOKUP($A$1412, 文字檔!Y:Z, 2, 0))</f>
        <v>-38508.39</v>
      </c>
      <c r="P1412">
        <f>IF(ISERROR(VLOOKUP($A$1412, 文字檔!AA:AB, 2, 0)),0,VLOOKUP($A$1412, 文字檔!AA:AB, 2, 0))</f>
        <v>-12100</v>
      </c>
    </row>
    <row r="1413" spans="1:16" ht="16.2">
      <c r="A1413" s="7">
        <v>45149</v>
      </c>
      <c r="B1413" s="5">
        <f>SUMPRODUCT($C$2:$P$2,$C$1413:$P$1413)</f>
        <v>-59007.1</v>
      </c>
      <c r="C1413" s="5">
        <f>IF(ISERROR(VLOOKUP($A$1413, 文字檔!A:B, 2, 0)),0,VLOOKUP($A$1413, 文字檔!A:B, 2, 0))</f>
        <v>0</v>
      </c>
      <c r="D1413" s="5">
        <f>IF(ISERROR(VLOOKUP($A$1413, 文字檔!C:D, 2, 0)),0,VLOOKUP($A$1413, 文字檔!C:D, 2, 0))</f>
        <v>0</v>
      </c>
      <c r="E1413" s="5">
        <f>IF(ISERROR(VLOOKUP($A$1413, 文字檔!E:F, 2, 0)),0,VLOOKUP($A$1413, 文字檔!E:F, 2, 0))</f>
        <v>0</v>
      </c>
      <c r="F1413" s="5">
        <f>IF(ISERROR(VLOOKUP($A$1413, 文字檔!G:H, 2, 0)),0,VLOOKUP($A$1413, 文字檔!G:H, 2, 0))</f>
        <v>-6400</v>
      </c>
      <c r="G1413" s="5">
        <f>IF(ISERROR(VLOOKUP($A$1413, 文字檔!I:J, 2, 0)),0,VLOOKUP($A$1413, 文字檔!I:J, 2, 0))</f>
        <v>0</v>
      </c>
      <c r="H1413" s="5">
        <f>IF(ISERROR(VLOOKUP($A$1413, 文字檔!K:L, 2, 0)),0,VLOOKUP($A$1413, 文字檔!K:L, 2, 0))</f>
        <v>-6900.67</v>
      </c>
      <c r="I1413" s="5">
        <f>IF(ISERROR(VLOOKUP($A$1413, 文字檔!M:N, 2, 0)),0,VLOOKUP($A$1413, 文字檔!M:N, 2, 0))</f>
        <v>-13901.72</v>
      </c>
      <c r="J1413" s="5">
        <f>IF(ISERROR(VLOOKUP($A$1413, 文字檔!O:P, 2, 0)),0,VLOOKUP($A$1413, 文字檔!O:P, 2, 0))</f>
        <v>0</v>
      </c>
      <c r="K1413">
        <f>IF(ISERROR(VLOOKUP($A$1413, 文字檔!Q:R, 2, 0)),0,VLOOKUP($A$1413, 文字檔!Q:R, 2, 0))</f>
        <v>0</v>
      </c>
      <c r="L1413">
        <f>IF(ISERROR(VLOOKUP($A$1413, 文字檔!S:T, 2, 0)),0,VLOOKUP($A$1413, 文字檔!S:T, 2, 0))</f>
        <v>0</v>
      </c>
      <c r="M1413">
        <f>IF(ISERROR(VLOOKUP($A$1413, 文字檔!U:V, 2, 0)),0,VLOOKUP($A$1413, 文字檔!U:V, 2, 0))</f>
        <v>6400</v>
      </c>
      <c r="N1413">
        <f>IF(ISERROR(VLOOKUP($A$1413, 文字檔!W:X, 2, 0)),0,VLOOKUP($A$1413, 文字檔!W:X, 2, 0))</f>
        <v>6400</v>
      </c>
      <c r="O1413">
        <f>IF(ISERROR(VLOOKUP($A$1413, 文字檔!Y:Z, 2, 0)),0,VLOOKUP($A$1413, 文字檔!Y:Z, 2, 0))</f>
        <v>-33303.379999999997</v>
      </c>
      <c r="P1413">
        <f>IF(ISERROR(VLOOKUP($A$1413, 文字檔!AA:AB, 2, 0)),0,VLOOKUP($A$1413, 文字檔!AA:AB, 2, 0))</f>
        <v>-11301.33</v>
      </c>
    </row>
    <row r="1414" spans="1:16" ht="16.2">
      <c r="A1414" s="7">
        <v>45150</v>
      </c>
      <c r="B1414" s="5">
        <f>SUMPRODUCT($C$2:$P$2,$C$1414:$P$1414)</f>
        <v>0</v>
      </c>
      <c r="C1414" s="5">
        <f>IF(ISERROR(VLOOKUP($A$1414, 文字檔!A:B, 2, 0)),0,VLOOKUP($A$1414, 文字檔!A:B, 2, 0))</f>
        <v>0</v>
      </c>
      <c r="D1414" s="5">
        <f>IF(ISERROR(VLOOKUP($A$1414, 文字檔!C:D, 2, 0)),0,VLOOKUP($A$1414, 文字檔!C:D, 2, 0))</f>
        <v>0</v>
      </c>
      <c r="E1414" s="5">
        <f>IF(ISERROR(VLOOKUP($A$1414, 文字檔!E:F, 2, 0)),0,VLOOKUP($A$1414, 文字檔!E:F, 2, 0))</f>
        <v>0</v>
      </c>
      <c r="F1414" s="5">
        <f>IF(ISERROR(VLOOKUP($A$1414, 文字檔!G:H, 2, 0)),0,VLOOKUP($A$1414, 文字檔!G:H, 2, 0))</f>
        <v>0</v>
      </c>
      <c r="G1414" s="5">
        <f>IF(ISERROR(VLOOKUP($A$1414, 文字檔!I:J, 2, 0)),0,VLOOKUP($A$1414, 文字檔!I:J, 2, 0))</f>
        <v>0</v>
      </c>
      <c r="H1414" s="5">
        <f>IF(ISERROR(VLOOKUP($A$1414, 文字檔!K:L, 2, 0)),0,VLOOKUP($A$1414, 文字檔!K:L, 2, 0))</f>
        <v>0</v>
      </c>
      <c r="I1414" s="5">
        <f>IF(ISERROR(VLOOKUP($A$1414, 文字檔!M:N, 2, 0)),0,VLOOKUP($A$1414, 文字檔!M:N, 2, 0))</f>
        <v>0</v>
      </c>
      <c r="J1414" s="5">
        <f>IF(ISERROR(VLOOKUP($A$1414, 文字檔!O:P, 2, 0)),0,VLOOKUP($A$1414, 文字檔!O:P, 2, 0))</f>
        <v>0</v>
      </c>
      <c r="K1414">
        <f>IF(ISERROR(VLOOKUP($A$1414, 文字檔!Q:R, 2, 0)),0,VLOOKUP($A$1414, 文字檔!Q:R, 2, 0))</f>
        <v>0</v>
      </c>
      <c r="L1414">
        <f>IF(ISERROR(VLOOKUP($A$1414, 文字檔!S:T, 2, 0)),0,VLOOKUP($A$1414, 文字檔!S:T, 2, 0))</f>
        <v>0</v>
      </c>
      <c r="M1414">
        <f>IF(ISERROR(VLOOKUP($A$1414, 文字檔!U:V, 2, 0)),0,VLOOKUP($A$1414, 文字檔!U:V, 2, 0))</f>
        <v>0</v>
      </c>
      <c r="N1414">
        <f>IF(ISERROR(VLOOKUP($A$1414, 文字檔!W:X, 2, 0)),0,VLOOKUP($A$1414, 文字檔!W:X, 2, 0))</f>
        <v>0</v>
      </c>
      <c r="O1414">
        <f>IF(ISERROR(VLOOKUP($A$1414, 文字檔!Y:Z, 2, 0)),0,VLOOKUP($A$1414, 文字檔!Y:Z, 2, 0))</f>
        <v>0</v>
      </c>
      <c r="P1414">
        <f>IF(ISERROR(VLOOKUP($A$1414, 文字檔!AA:AB, 2, 0)),0,VLOOKUP($A$1414, 文字檔!AA:AB, 2, 0))</f>
        <v>0</v>
      </c>
    </row>
    <row r="1415" spans="1:16" ht="16.2">
      <c r="A1415" s="7">
        <v>45151</v>
      </c>
      <c r="B1415" s="5">
        <f>SUMPRODUCT($C$2:$P$2,$C$1415:$P$1415)</f>
        <v>0</v>
      </c>
      <c r="C1415" s="5">
        <f>IF(ISERROR(VLOOKUP($A$1415, 文字檔!A:B, 2, 0)),0,VLOOKUP($A$1415, 文字檔!A:B, 2, 0))</f>
        <v>0</v>
      </c>
      <c r="D1415" s="5">
        <f>IF(ISERROR(VLOOKUP($A$1415, 文字檔!C:D, 2, 0)),0,VLOOKUP($A$1415, 文字檔!C:D, 2, 0))</f>
        <v>0</v>
      </c>
      <c r="E1415" s="5">
        <f>IF(ISERROR(VLOOKUP($A$1415, 文字檔!E:F, 2, 0)),0,VLOOKUP($A$1415, 文字檔!E:F, 2, 0))</f>
        <v>0</v>
      </c>
      <c r="F1415" s="5">
        <f>IF(ISERROR(VLOOKUP($A$1415, 文字檔!G:H, 2, 0)),0,VLOOKUP($A$1415, 文字檔!G:H, 2, 0))</f>
        <v>0</v>
      </c>
      <c r="G1415" s="5">
        <f>IF(ISERROR(VLOOKUP($A$1415, 文字檔!I:J, 2, 0)),0,VLOOKUP($A$1415, 文字檔!I:J, 2, 0))</f>
        <v>0</v>
      </c>
      <c r="H1415" s="5">
        <f>IF(ISERROR(VLOOKUP($A$1415, 文字檔!K:L, 2, 0)),0,VLOOKUP($A$1415, 文字檔!K:L, 2, 0))</f>
        <v>0</v>
      </c>
      <c r="I1415" s="5">
        <f>IF(ISERROR(VLOOKUP($A$1415, 文字檔!M:N, 2, 0)),0,VLOOKUP($A$1415, 文字檔!M:N, 2, 0))</f>
        <v>0</v>
      </c>
      <c r="J1415" s="5">
        <f>IF(ISERROR(VLOOKUP($A$1415, 文字檔!O:P, 2, 0)),0,VLOOKUP($A$1415, 文字檔!O:P, 2, 0))</f>
        <v>0</v>
      </c>
      <c r="K1415">
        <f>IF(ISERROR(VLOOKUP($A$1415, 文字檔!Q:R, 2, 0)),0,VLOOKUP($A$1415, 文字檔!Q:R, 2, 0))</f>
        <v>0</v>
      </c>
      <c r="L1415">
        <f>IF(ISERROR(VLOOKUP($A$1415, 文字檔!S:T, 2, 0)),0,VLOOKUP($A$1415, 文字檔!S:T, 2, 0))</f>
        <v>0</v>
      </c>
      <c r="M1415">
        <f>IF(ISERROR(VLOOKUP($A$1415, 文字檔!U:V, 2, 0)),0,VLOOKUP($A$1415, 文字檔!U:V, 2, 0))</f>
        <v>0</v>
      </c>
      <c r="N1415">
        <f>IF(ISERROR(VLOOKUP($A$1415, 文字檔!W:X, 2, 0)),0,VLOOKUP($A$1415, 文字檔!W:X, 2, 0))</f>
        <v>0</v>
      </c>
      <c r="O1415">
        <f>IF(ISERROR(VLOOKUP($A$1415, 文字檔!Y:Z, 2, 0)),0,VLOOKUP($A$1415, 文字檔!Y:Z, 2, 0))</f>
        <v>0</v>
      </c>
      <c r="P1415">
        <f>IF(ISERROR(VLOOKUP($A$1415, 文字檔!AA:AB, 2, 0)),0,VLOOKUP($A$1415, 文字檔!AA:AB, 2, 0))</f>
        <v>0</v>
      </c>
    </row>
    <row r="1416" spans="1:16" ht="16.2">
      <c r="A1416" s="7">
        <v>45152</v>
      </c>
      <c r="B1416" s="5">
        <f>SUMPRODUCT($C$2:$P$2,$C$1416:$P$1416)</f>
        <v>167751.89000000001</v>
      </c>
      <c r="C1416" s="5">
        <f>IF(ISERROR(VLOOKUP($A$1416, 文字檔!A:B, 2, 0)),0,VLOOKUP($A$1416, 文字檔!A:B, 2, 0))</f>
        <v>-6169.83</v>
      </c>
      <c r="D1416" s="5">
        <f>IF(ISERROR(VLOOKUP($A$1416, 文字檔!C:D, 2, 0)),0,VLOOKUP($A$1416, 文字檔!C:D, 2, 0))</f>
        <v>0</v>
      </c>
      <c r="E1416" s="5">
        <f>IF(ISERROR(VLOOKUP($A$1416, 文字檔!E:F, 2, 0)),0,VLOOKUP($A$1416, 文字檔!E:F, 2, 0))</f>
        <v>0</v>
      </c>
      <c r="F1416" s="5">
        <f>IF(ISERROR(VLOOKUP($A$1416, 文字檔!G:H, 2, 0)),0,VLOOKUP($A$1416, 文字檔!G:H, 2, 0))</f>
        <v>-43500</v>
      </c>
      <c r="G1416" s="5">
        <f>IF(ISERROR(VLOOKUP($A$1416, 文字檔!I:J, 2, 0)),0,VLOOKUP($A$1416, 文字檔!I:J, 2, 0))</f>
        <v>44700</v>
      </c>
      <c r="H1416" s="5">
        <f>IF(ISERROR(VLOOKUP($A$1416, 文字檔!K:L, 2, 0)),0,VLOOKUP($A$1416, 文字檔!K:L, 2, 0))</f>
        <v>14106.47</v>
      </c>
      <c r="I1416" s="5">
        <f>IF(ISERROR(VLOOKUP($A$1416, 文字檔!M:N, 2, 0)),0,VLOOKUP($A$1416, 文字檔!M:N, 2, 0))</f>
        <v>0</v>
      </c>
      <c r="J1416" s="5">
        <f>IF(ISERROR(VLOOKUP($A$1416, 文字檔!O:P, 2, 0)),0,VLOOKUP($A$1416, 文字檔!O:P, 2, 0))</f>
        <v>14415.25</v>
      </c>
      <c r="K1416">
        <f>IF(ISERROR(VLOOKUP($A$1416, 文字檔!Q:R, 2, 0)),0,VLOOKUP($A$1416, 文字檔!Q:R, 2, 0))</f>
        <v>0</v>
      </c>
      <c r="L1416">
        <f>IF(ISERROR(VLOOKUP($A$1416, 文字檔!S:T, 2, 0)),0,VLOOKUP($A$1416, 文字檔!S:T, 2, 0))</f>
        <v>0</v>
      </c>
      <c r="M1416">
        <f>IF(ISERROR(VLOOKUP($A$1416, 文字檔!U:V, 2, 0)),0,VLOOKUP($A$1416, 文字檔!U:V, 2, 0))</f>
        <v>49400</v>
      </c>
      <c r="N1416">
        <f>IF(ISERROR(VLOOKUP($A$1416, 文字檔!W:X, 2, 0)),0,VLOOKUP($A$1416, 文字檔!W:X, 2, 0))</f>
        <v>49400</v>
      </c>
      <c r="O1416">
        <f>IF(ISERROR(VLOOKUP($A$1416, 文字檔!Y:Z, 2, 0)),0,VLOOKUP($A$1416, 文字檔!Y:Z, 2, 0))</f>
        <v>40900</v>
      </c>
      <c r="P1416">
        <f>IF(ISERROR(VLOOKUP($A$1416, 文字檔!AA:AB, 2, 0)),0,VLOOKUP($A$1416, 文字檔!AA:AB, 2, 0))</f>
        <v>4500</v>
      </c>
    </row>
    <row r="1417" spans="1:16" ht="16.2">
      <c r="A1417" s="7">
        <v>45153</v>
      </c>
      <c r="B1417" s="5">
        <f>SUMPRODUCT($C$2:$P$2,$C$1417:$P$1417)</f>
        <v>-105661.22</v>
      </c>
      <c r="C1417" s="5">
        <f>IF(ISERROR(VLOOKUP($A$1417, 文字檔!A:B, 2, 0)),0,VLOOKUP($A$1417, 文字檔!A:B, 2, 0))</f>
        <v>-21180.720000000001</v>
      </c>
      <c r="D1417" s="5">
        <f>IF(ISERROR(VLOOKUP($A$1417, 文字檔!C:D, 2, 0)),0,VLOOKUP($A$1417, 文字檔!C:D, 2, 0))</f>
        <v>0</v>
      </c>
      <c r="E1417" s="5">
        <f>IF(ISERROR(VLOOKUP($A$1417, 文字檔!E:F, 2, 0)),0,VLOOKUP($A$1417, 文字檔!E:F, 2, 0))</f>
        <v>0</v>
      </c>
      <c r="F1417" s="5">
        <f>IF(ISERROR(VLOOKUP($A$1417, 文字檔!G:H, 2, 0)),0,VLOOKUP($A$1417, 文字檔!G:H, 2, 0))</f>
        <v>0</v>
      </c>
      <c r="G1417" s="5">
        <f>IF(ISERROR(VLOOKUP($A$1417, 文字檔!I:J, 2, 0)),0,VLOOKUP($A$1417, 文字檔!I:J, 2, 0))</f>
        <v>-3600</v>
      </c>
      <c r="H1417" s="5">
        <f>IF(ISERROR(VLOOKUP($A$1417, 文字檔!K:L, 2, 0)),0,VLOOKUP($A$1417, 文字檔!K:L, 2, 0))</f>
        <v>-12293.11</v>
      </c>
      <c r="I1417" s="5">
        <f>IF(ISERROR(VLOOKUP($A$1417, 文字檔!M:N, 2, 0)),0,VLOOKUP($A$1417, 文字檔!M:N, 2, 0))</f>
        <v>0</v>
      </c>
      <c r="J1417" s="5">
        <f>IF(ISERROR(VLOOKUP($A$1417, 文字檔!O:P, 2, 0)),0,VLOOKUP($A$1417, 文字檔!O:P, 2, 0))</f>
        <v>0</v>
      </c>
      <c r="K1417">
        <f>IF(ISERROR(VLOOKUP($A$1417, 文字檔!Q:R, 2, 0)),0,VLOOKUP($A$1417, 文字檔!Q:R, 2, 0))</f>
        <v>0</v>
      </c>
      <c r="L1417">
        <f>IF(ISERROR(VLOOKUP($A$1417, 文字檔!S:T, 2, 0)),0,VLOOKUP($A$1417, 文字檔!S:T, 2, 0))</f>
        <v>2812.61</v>
      </c>
      <c r="M1417">
        <f>IF(ISERROR(VLOOKUP($A$1417, 文字檔!U:V, 2, 0)),0,VLOOKUP($A$1417, 文字檔!U:V, 2, 0))</f>
        <v>-44600</v>
      </c>
      <c r="N1417">
        <f>IF(ISERROR(VLOOKUP($A$1417, 文字檔!W:X, 2, 0)),0,VLOOKUP($A$1417, 文字檔!W:X, 2, 0))</f>
        <v>4400</v>
      </c>
      <c r="O1417">
        <f>IF(ISERROR(VLOOKUP($A$1417, 文字檔!Y:Z, 2, 0)),0,VLOOKUP($A$1417, 文字檔!Y:Z, 2, 0))</f>
        <v>-16000</v>
      </c>
      <c r="P1417">
        <f>IF(ISERROR(VLOOKUP($A$1417, 文字檔!AA:AB, 2, 0)),0,VLOOKUP($A$1417, 文字檔!AA:AB, 2, 0))</f>
        <v>-15200</v>
      </c>
    </row>
    <row r="1418" spans="1:16" ht="16.2">
      <c r="A1418" s="7">
        <v>45154</v>
      </c>
      <c r="B1418" s="5">
        <f>SUMPRODUCT($C$2:$P$2,$C$1418:$P$1418)</f>
        <v>-3660.5600000000013</v>
      </c>
      <c r="C1418" s="5">
        <f>IF(ISERROR(VLOOKUP($A$1418, 文字檔!A:B, 2, 0)),0,VLOOKUP($A$1418, 文字檔!A:B, 2, 0))</f>
        <v>11619.99</v>
      </c>
      <c r="D1418" s="5">
        <f>IF(ISERROR(VLOOKUP($A$1418, 文字檔!C:D, 2, 0)),0,VLOOKUP($A$1418, 文字檔!C:D, 2, 0))</f>
        <v>0</v>
      </c>
      <c r="E1418" s="5">
        <f>IF(ISERROR(VLOOKUP($A$1418, 文字檔!E:F, 2, 0)),0,VLOOKUP($A$1418, 文字檔!E:F, 2, 0))</f>
        <v>0</v>
      </c>
      <c r="F1418" s="5">
        <f>IF(ISERROR(VLOOKUP($A$1418, 文字檔!G:H, 2, 0)),0,VLOOKUP($A$1418, 文字檔!G:H, 2, 0))</f>
        <v>0</v>
      </c>
      <c r="G1418" s="5">
        <f>IF(ISERROR(VLOOKUP($A$1418, 文字檔!I:J, 2, 0)),0,VLOOKUP($A$1418, 文字檔!I:J, 2, 0))</f>
        <v>-900</v>
      </c>
      <c r="H1418" s="5">
        <f>IF(ISERROR(VLOOKUP($A$1418, 文字檔!K:L, 2, 0)),0,VLOOKUP($A$1418, 文字檔!K:L, 2, 0))</f>
        <v>-7980.55</v>
      </c>
      <c r="I1418" s="5">
        <f>IF(ISERROR(VLOOKUP($A$1418, 文字檔!M:N, 2, 0)),0,VLOOKUP($A$1418, 文字檔!M:N, 2, 0))</f>
        <v>0</v>
      </c>
      <c r="J1418" s="5">
        <f>IF(ISERROR(VLOOKUP($A$1418, 文字檔!O:P, 2, 0)),0,VLOOKUP($A$1418, 文字檔!O:P, 2, 0))</f>
        <v>0</v>
      </c>
      <c r="K1418">
        <f>IF(ISERROR(VLOOKUP($A$1418, 文字檔!Q:R, 2, 0)),0,VLOOKUP($A$1418, 文字檔!Q:R, 2, 0))</f>
        <v>0</v>
      </c>
      <c r="L1418">
        <f>IF(ISERROR(VLOOKUP($A$1418, 文字檔!S:T, 2, 0)),0,VLOOKUP($A$1418, 文字檔!S:T, 2, 0))</f>
        <v>0</v>
      </c>
      <c r="M1418">
        <f>IF(ISERROR(VLOOKUP($A$1418, 文字檔!U:V, 2, 0)),0,VLOOKUP($A$1418, 文字檔!U:V, 2, 0))</f>
        <v>-12100</v>
      </c>
      <c r="N1418">
        <f>IF(ISERROR(VLOOKUP($A$1418, 文字檔!W:X, 2, 0)),0,VLOOKUP($A$1418, 文字檔!W:X, 2, 0))</f>
        <v>11100</v>
      </c>
      <c r="O1418">
        <f>IF(ISERROR(VLOOKUP($A$1418, 文字檔!Y:Z, 2, 0)),0,VLOOKUP($A$1418, 文字檔!Y:Z, 2, 0))</f>
        <v>-16500</v>
      </c>
      <c r="P1418">
        <f>IF(ISERROR(VLOOKUP($A$1418, 文字檔!AA:AB, 2, 0)),0,VLOOKUP($A$1418, 文字檔!AA:AB, 2, 0))</f>
        <v>11100</v>
      </c>
    </row>
    <row r="1419" spans="1:16" ht="16.2">
      <c r="A1419" s="7">
        <v>45155</v>
      </c>
      <c r="B1419" s="5">
        <f>SUMPRODUCT($C$2:$P$2,$C$1419:$P$1419)</f>
        <v>-18056.66</v>
      </c>
      <c r="C1419" s="5">
        <f>IF(ISERROR(VLOOKUP($A$1419, 文字檔!A:B, 2, 0)),0,VLOOKUP($A$1419, 文字檔!A:B, 2, 0))</f>
        <v>32419.21</v>
      </c>
      <c r="D1419" s="5">
        <f>IF(ISERROR(VLOOKUP($A$1419, 文字檔!C:D, 2, 0)),0,VLOOKUP($A$1419, 文字檔!C:D, 2, 0))</f>
        <v>0</v>
      </c>
      <c r="E1419" s="5">
        <f>IF(ISERROR(VLOOKUP($A$1419, 文字檔!E:F, 2, 0)),0,VLOOKUP($A$1419, 文字檔!E:F, 2, 0))</f>
        <v>0</v>
      </c>
      <c r="F1419" s="5">
        <f>IF(ISERROR(VLOOKUP($A$1419, 文字檔!G:H, 2, 0)),0,VLOOKUP($A$1419, 文字檔!G:H, 2, 0))</f>
        <v>0</v>
      </c>
      <c r="G1419" s="5">
        <f>IF(ISERROR(VLOOKUP($A$1419, 文字檔!I:J, 2, 0)),0,VLOOKUP($A$1419, 文字檔!I:J, 2, 0))</f>
        <v>0</v>
      </c>
      <c r="H1419" s="5">
        <f>IF(ISERROR(VLOOKUP($A$1419, 文字檔!K:L, 2, 0)),0,VLOOKUP($A$1419, 文字檔!K:L, 2, 0))</f>
        <v>-4375.87</v>
      </c>
      <c r="I1419" s="5">
        <f>IF(ISERROR(VLOOKUP($A$1419, 文字檔!M:N, 2, 0)),0,VLOOKUP($A$1419, 文字檔!M:N, 2, 0))</f>
        <v>0</v>
      </c>
      <c r="J1419" s="5">
        <f>IF(ISERROR(VLOOKUP($A$1419, 文字檔!O:P, 2, 0)),0,VLOOKUP($A$1419, 文字檔!O:P, 2, 0))</f>
        <v>0</v>
      </c>
      <c r="K1419">
        <f>IF(ISERROR(VLOOKUP($A$1419, 文字檔!Q:R, 2, 0)),0,VLOOKUP($A$1419, 文字檔!Q:R, 2, 0))</f>
        <v>0</v>
      </c>
      <c r="L1419">
        <f>IF(ISERROR(VLOOKUP($A$1419, 文字檔!S:T, 2, 0)),0,VLOOKUP($A$1419, 文字檔!S:T, 2, 0))</f>
        <v>0</v>
      </c>
      <c r="M1419">
        <f>IF(ISERROR(VLOOKUP($A$1419, 文字檔!U:V, 2, 0)),0,VLOOKUP($A$1419, 文字檔!U:V, 2, 0))</f>
        <v>0</v>
      </c>
      <c r="N1419">
        <f>IF(ISERROR(VLOOKUP($A$1419, 文字檔!W:X, 2, 0)),0,VLOOKUP($A$1419, 文字檔!W:X, 2, 0))</f>
        <v>0</v>
      </c>
      <c r="O1419">
        <f>IF(ISERROR(VLOOKUP($A$1419, 文字檔!Y:Z, 2, 0)),0,VLOOKUP($A$1419, 文字檔!Y:Z, 2, 0))</f>
        <v>-46100</v>
      </c>
      <c r="P1419">
        <f>IF(ISERROR(VLOOKUP($A$1419, 文字檔!AA:AB, 2, 0)),0,VLOOKUP($A$1419, 文字檔!AA:AB, 2, 0))</f>
        <v>0</v>
      </c>
    </row>
    <row r="1420" spans="1:16" ht="16.2">
      <c r="A1420" s="7">
        <v>45156</v>
      </c>
      <c r="B1420" s="5">
        <f>SUMPRODUCT($C$2:$P$2,$C$1420:$P$1420)</f>
        <v>-110087.9</v>
      </c>
      <c r="C1420" s="5">
        <f>IF(ISERROR(VLOOKUP($A$1420, 文字檔!A:B, 2, 0)),0,VLOOKUP($A$1420, 文字檔!A:B, 2, 0))</f>
        <v>0</v>
      </c>
      <c r="D1420" s="5">
        <f>IF(ISERROR(VLOOKUP($A$1420, 文字檔!C:D, 2, 0)),0,VLOOKUP($A$1420, 文字檔!C:D, 2, 0))</f>
        <v>-32000</v>
      </c>
      <c r="E1420" s="5">
        <f>IF(ISERROR(VLOOKUP($A$1420, 文字檔!E:F, 2, 0)),0,VLOOKUP($A$1420, 文字檔!E:F, 2, 0))</f>
        <v>0</v>
      </c>
      <c r="F1420" s="5">
        <f>IF(ISERROR(VLOOKUP($A$1420, 文字檔!G:H, 2, 0)),0,VLOOKUP($A$1420, 文字檔!G:H, 2, 0))</f>
        <v>0</v>
      </c>
      <c r="G1420" s="5">
        <f>IF(ISERROR(VLOOKUP($A$1420, 文字檔!I:J, 2, 0)),0,VLOOKUP($A$1420, 文字檔!I:J, 2, 0))</f>
        <v>0</v>
      </c>
      <c r="H1420" s="5">
        <f>IF(ISERROR(VLOOKUP($A$1420, 文字檔!K:L, 2, 0)),0,VLOOKUP($A$1420, 文字檔!K:L, 2, 0))</f>
        <v>-19387.900000000001</v>
      </c>
      <c r="I1420" s="5">
        <f>IF(ISERROR(VLOOKUP($A$1420, 文字檔!M:N, 2, 0)),0,VLOOKUP($A$1420, 文字檔!M:N, 2, 0))</f>
        <v>0</v>
      </c>
      <c r="J1420" s="5">
        <f>IF(ISERROR(VLOOKUP($A$1420, 文字檔!O:P, 2, 0)),0,VLOOKUP($A$1420, 文字檔!O:P, 2, 0))</f>
        <v>0</v>
      </c>
      <c r="K1420">
        <f>IF(ISERROR(VLOOKUP($A$1420, 文字檔!Q:R, 2, 0)),0,VLOOKUP($A$1420, 文字檔!Q:R, 2, 0))</f>
        <v>0</v>
      </c>
      <c r="L1420">
        <f>IF(ISERROR(VLOOKUP($A$1420, 文字檔!S:T, 2, 0)),0,VLOOKUP($A$1420, 文字檔!S:T, 2, 0))</f>
        <v>0</v>
      </c>
      <c r="M1420">
        <f>IF(ISERROR(VLOOKUP($A$1420, 文字檔!U:V, 2, 0)),0,VLOOKUP($A$1420, 文字檔!U:V, 2, 0))</f>
        <v>0</v>
      </c>
      <c r="N1420">
        <f>IF(ISERROR(VLOOKUP($A$1420, 文字檔!W:X, 2, 0)),0,VLOOKUP($A$1420, 文字檔!W:X, 2, 0))</f>
        <v>-22000</v>
      </c>
      <c r="O1420">
        <f>IF(ISERROR(VLOOKUP($A$1420, 文字檔!Y:Z, 2, 0)),0,VLOOKUP($A$1420, 文字檔!Y:Z, 2, 0))</f>
        <v>-36700</v>
      </c>
      <c r="P1420">
        <f>IF(ISERROR(VLOOKUP($A$1420, 文字檔!AA:AB, 2, 0)),0,VLOOKUP($A$1420, 文字檔!AA:AB, 2, 0))</f>
        <v>0</v>
      </c>
    </row>
    <row r="1421" spans="1:16" ht="16.2">
      <c r="A1421" s="7">
        <v>45157</v>
      </c>
      <c r="B1421" s="5">
        <f>SUMPRODUCT($C$2:$P$2,$C$1421:$P$1421)</f>
        <v>0</v>
      </c>
      <c r="C1421" s="5">
        <f>IF(ISERROR(VLOOKUP($A$1421, 文字檔!A:B, 2, 0)),0,VLOOKUP($A$1421, 文字檔!A:B, 2, 0))</f>
        <v>0</v>
      </c>
      <c r="D1421" s="5">
        <f>IF(ISERROR(VLOOKUP($A$1421, 文字檔!C:D, 2, 0)),0,VLOOKUP($A$1421, 文字檔!C:D, 2, 0))</f>
        <v>0</v>
      </c>
      <c r="E1421" s="5">
        <f>IF(ISERROR(VLOOKUP($A$1421, 文字檔!E:F, 2, 0)),0,VLOOKUP($A$1421, 文字檔!E:F, 2, 0))</f>
        <v>0</v>
      </c>
      <c r="F1421" s="5">
        <f>IF(ISERROR(VLOOKUP($A$1421, 文字檔!G:H, 2, 0)),0,VLOOKUP($A$1421, 文字檔!G:H, 2, 0))</f>
        <v>0</v>
      </c>
      <c r="G1421" s="5">
        <f>IF(ISERROR(VLOOKUP($A$1421, 文字檔!I:J, 2, 0)),0,VLOOKUP($A$1421, 文字檔!I:J, 2, 0))</f>
        <v>0</v>
      </c>
      <c r="H1421" s="5">
        <f>IF(ISERROR(VLOOKUP($A$1421, 文字檔!K:L, 2, 0)),0,VLOOKUP($A$1421, 文字檔!K:L, 2, 0))</f>
        <v>0</v>
      </c>
      <c r="I1421" s="5">
        <f>IF(ISERROR(VLOOKUP($A$1421, 文字檔!M:N, 2, 0)),0,VLOOKUP($A$1421, 文字檔!M:N, 2, 0))</f>
        <v>0</v>
      </c>
      <c r="J1421" s="5">
        <f>IF(ISERROR(VLOOKUP($A$1421, 文字檔!O:P, 2, 0)),0,VLOOKUP($A$1421, 文字檔!O:P, 2, 0))</f>
        <v>0</v>
      </c>
      <c r="K1421">
        <f>IF(ISERROR(VLOOKUP($A$1421, 文字檔!Q:R, 2, 0)),0,VLOOKUP($A$1421, 文字檔!Q:R, 2, 0))</f>
        <v>0</v>
      </c>
      <c r="L1421">
        <f>IF(ISERROR(VLOOKUP($A$1421, 文字檔!S:T, 2, 0)),0,VLOOKUP($A$1421, 文字檔!S:T, 2, 0))</f>
        <v>0</v>
      </c>
      <c r="M1421">
        <f>IF(ISERROR(VLOOKUP($A$1421, 文字檔!U:V, 2, 0)),0,VLOOKUP($A$1421, 文字檔!U:V, 2, 0))</f>
        <v>0</v>
      </c>
      <c r="N1421">
        <f>IF(ISERROR(VLOOKUP($A$1421, 文字檔!W:X, 2, 0)),0,VLOOKUP($A$1421, 文字檔!W:X, 2, 0))</f>
        <v>0</v>
      </c>
      <c r="O1421">
        <f>IF(ISERROR(VLOOKUP($A$1421, 文字檔!Y:Z, 2, 0)),0,VLOOKUP($A$1421, 文字檔!Y:Z, 2, 0))</f>
        <v>0</v>
      </c>
      <c r="P1421">
        <f>IF(ISERROR(VLOOKUP($A$1421, 文字檔!AA:AB, 2, 0)),0,VLOOKUP($A$1421, 文字檔!AA:AB, 2, 0))</f>
        <v>0</v>
      </c>
    </row>
    <row r="1422" spans="1:16" ht="16.2">
      <c r="A1422" s="7">
        <v>45158</v>
      </c>
      <c r="B1422" s="5">
        <f>SUMPRODUCT($C$2:$P$2,$C$1422:$P$1422)</f>
        <v>0</v>
      </c>
      <c r="C1422" s="5">
        <f>IF(ISERROR(VLOOKUP($A$1422, 文字檔!A:B, 2, 0)),0,VLOOKUP($A$1422, 文字檔!A:B, 2, 0))</f>
        <v>0</v>
      </c>
      <c r="D1422" s="5">
        <f>IF(ISERROR(VLOOKUP($A$1422, 文字檔!C:D, 2, 0)),0,VLOOKUP($A$1422, 文字檔!C:D, 2, 0))</f>
        <v>0</v>
      </c>
      <c r="E1422" s="5">
        <f>IF(ISERROR(VLOOKUP($A$1422, 文字檔!E:F, 2, 0)),0,VLOOKUP($A$1422, 文字檔!E:F, 2, 0))</f>
        <v>0</v>
      </c>
      <c r="F1422" s="5">
        <f>IF(ISERROR(VLOOKUP($A$1422, 文字檔!G:H, 2, 0)),0,VLOOKUP($A$1422, 文字檔!G:H, 2, 0))</f>
        <v>0</v>
      </c>
      <c r="G1422" s="5">
        <f>IF(ISERROR(VLOOKUP($A$1422, 文字檔!I:J, 2, 0)),0,VLOOKUP($A$1422, 文字檔!I:J, 2, 0))</f>
        <v>0</v>
      </c>
      <c r="H1422" s="5">
        <f>IF(ISERROR(VLOOKUP($A$1422, 文字檔!K:L, 2, 0)),0,VLOOKUP($A$1422, 文字檔!K:L, 2, 0))</f>
        <v>0</v>
      </c>
      <c r="I1422" s="5">
        <f>IF(ISERROR(VLOOKUP($A$1422, 文字檔!M:N, 2, 0)),0,VLOOKUP($A$1422, 文字檔!M:N, 2, 0))</f>
        <v>0</v>
      </c>
      <c r="J1422" s="5">
        <f>IF(ISERROR(VLOOKUP($A$1422, 文字檔!O:P, 2, 0)),0,VLOOKUP($A$1422, 文字檔!O:P, 2, 0))</f>
        <v>0</v>
      </c>
      <c r="K1422">
        <f>IF(ISERROR(VLOOKUP($A$1422, 文字檔!Q:R, 2, 0)),0,VLOOKUP($A$1422, 文字檔!Q:R, 2, 0))</f>
        <v>0</v>
      </c>
      <c r="L1422">
        <f>IF(ISERROR(VLOOKUP($A$1422, 文字檔!S:T, 2, 0)),0,VLOOKUP($A$1422, 文字檔!S:T, 2, 0))</f>
        <v>0</v>
      </c>
      <c r="M1422">
        <f>IF(ISERROR(VLOOKUP($A$1422, 文字檔!U:V, 2, 0)),0,VLOOKUP($A$1422, 文字檔!U:V, 2, 0))</f>
        <v>0</v>
      </c>
      <c r="N1422">
        <f>IF(ISERROR(VLOOKUP($A$1422, 文字檔!W:X, 2, 0)),0,VLOOKUP($A$1422, 文字檔!W:X, 2, 0))</f>
        <v>0</v>
      </c>
      <c r="O1422">
        <f>IF(ISERROR(VLOOKUP($A$1422, 文字檔!Y:Z, 2, 0)),0,VLOOKUP($A$1422, 文字檔!Y:Z, 2, 0))</f>
        <v>0</v>
      </c>
      <c r="P1422">
        <f>IF(ISERROR(VLOOKUP($A$1422, 文字檔!AA:AB, 2, 0)),0,VLOOKUP($A$1422, 文字檔!AA:AB, 2, 0))</f>
        <v>0</v>
      </c>
    </row>
    <row r="1423" spans="1:16" ht="16.2">
      <c r="A1423" s="7">
        <v>45159</v>
      </c>
      <c r="B1423" s="5">
        <f>SUMPRODUCT($C$2:$P$2,$C$1423:$P$1423)</f>
        <v>-37267.879999999997</v>
      </c>
      <c r="C1423" s="5">
        <f>IF(ISERROR(VLOOKUP($A$1423, 文字檔!A:B, 2, 0)),0,VLOOKUP($A$1423, 文字檔!A:B, 2, 0))</f>
        <v>0</v>
      </c>
      <c r="D1423" s="5">
        <f>IF(ISERROR(VLOOKUP($A$1423, 文字檔!C:D, 2, 0)),0,VLOOKUP($A$1423, 文字檔!C:D, 2, 0))</f>
        <v>0</v>
      </c>
      <c r="E1423" s="5">
        <f>IF(ISERROR(VLOOKUP($A$1423, 文字檔!E:F, 2, 0)),0,VLOOKUP($A$1423, 文字檔!E:F, 2, 0))</f>
        <v>0</v>
      </c>
      <c r="F1423" s="5">
        <f>IF(ISERROR(VLOOKUP($A$1423, 文字檔!G:H, 2, 0)),0,VLOOKUP($A$1423, 文字檔!G:H, 2, 0))</f>
        <v>0</v>
      </c>
      <c r="G1423" s="5">
        <f>IF(ISERROR(VLOOKUP($A$1423, 文字檔!I:J, 2, 0)),0,VLOOKUP($A$1423, 文字檔!I:J, 2, 0))</f>
        <v>-11200</v>
      </c>
      <c r="H1423" s="5">
        <f>IF(ISERROR(VLOOKUP($A$1423, 文字檔!K:L, 2, 0)),0,VLOOKUP($A$1423, 文字檔!K:L, 2, 0))</f>
        <v>0</v>
      </c>
      <c r="I1423" s="5">
        <f>IF(ISERROR(VLOOKUP($A$1423, 文字檔!M:N, 2, 0)),0,VLOOKUP($A$1423, 文字檔!M:N, 2, 0))</f>
        <v>0</v>
      </c>
      <c r="J1423" s="5">
        <f>IF(ISERROR(VLOOKUP($A$1423, 文字檔!O:P, 2, 0)),0,VLOOKUP($A$1423, 文字檔!O:P, 2, 0))</f>
        <v>-16985.5</v>
      </c>
      <c r="K1423">
        <f>IF(ISERROR(VLOOKUP($A$1423, 文字檔!Q:R, 2, 0)),0,VLOOKUP($A$1423, 文字檔!Q:R, 2, 0))</f>
        <v>0</v>
      </c>
      <c r="L1423">
        <f>IF(ISERROR(VLOOKUP($A$1423, 文字檔!S:T, 2, 0)),0,VLOOKUP($A$1423, 文字檔!S:T, 2, 0))</f>
        <v>10617.62</v>
      </c>
      <c r="M1423">
        <f>IF(ISERROR(VLOOKUP($A$1423, 文字檔!U:V, 2, 0)),0,VLOOKUP($A$1423, 文字檔!U:V, 2, 0))</f>
        <v>0</v>
      </c>
      <c r="N1423">
        <f>IF(ISERROR(VLOOKUP($A$1423, 文字檔!W:X, 2, 0)),0,VLOOKUP($A$1423, 文字檔!W:X, 2, 0))</f>
        <v>2100</v>
      </c>
      <c r="O1423">
        <f>IF(ISERROR(VLOOKUP($A$1423, 文字檔!Y:Z, 2, 0)),0,VLOOKUP($A$1423, 文字檔!Y:Z, 2, 0))</f>
        <v>-21800</v>
      </c>
      <c r="P1423">
        <f>IF(ISERROR(VLOOKUP($A$1423, 文字檔!AA:AB, 2, 0)),0,VLOOKUP($A$1423, 文字檔!AA:AB, 2, 0))</f>
        <v>0</v>
      </c>
    </row>
    <row r="1424" spans="1:16" ht="16.2">
      <c r="A1424" s="7">
        <v>45160</v>
      </c>
      <c r="B1424" s="5">
        <f>SUMPRODUCT($C$2:$P$2,$C$1424:$P$1424)</f>
        <v>-12459.890000000003</v>
      </c>
      <c r="C1424" s="5">
        <f>IF(ISERROR(VLOOKUP($A$1424, 文字檔!A:B, 2, 0)),0,VLOOKUP($A$1424, 文字檔!A:B, 2, 0))</f>
        <v>2814.47</v>
      </c>
      <c r="D1424" s="5">
        <f>IF(ISERROR(VLOOKUP($A$1424, 文字檔!C:D, 2, 0)),0,VLOOKUP($A$1424, 文字檔!C:D, 2, 0))</f>
        <v>0</v>
      </c>
      <c r="E1424" s="5">
        <f>IF(ISERROR(VLOOKUP($A$1424, 文字檔!E:F, 2, 0)),0,VLOOKUP($A$1424, 文字檔!E:F, 2, 0))</f>
        <v>0</v>
      </c>
      <c r="F1424" s="5">
        <f>IF(ISERROR(VLOOKUP($A$1424, 文字檔!G:H, 2, 0)),0,VLOOKUP($A$1424, 文字檔!G:H, 2, 0))</f>
        <v>0</v>
      </c>
      <c r="G1424" s="5">
        <f>IF(ISERROR(VLOOKUP($A$1424, 文字檔!I:J, 2, 0)),0,VLOOKUP($A$1424, 文字檔!I:J, 2, 0))</f>
        <v>-12400</v>
      </c>
      <c r="H1424" s="5">
        <f>IF(ISERROR(VLOOKUP($A$1424, 文字檔!K:L, 2, 0)),0,VLOOKUP($A$1424, 文字檔!K:L, 2, 0))</f>
        <v>-5588.89</v>
      </c>
      <c r="I1424" s="5">
        <f>IF(ISERROR(VLOOKUP($A$1424, 文字檔!M:N, 2, 0)),0,VLOOKUP($A$1424, 文字檔!M:N, 2, 0))</f>
        <v>0</v>
      </c>
      <c r="J1424" s="5">
        <f>IF(ISERROR(VLOOKUP($A$1424, 文字檔!O:P, 2, 0)),0,VLOOKUP($A$1424, 文字檔!O:P, 2, 0))</f>
        <v>0</v>
      </c>
      <c r="K1424">
        <f>IF(ISERROR(VLOOKUP($A$1424, 文字檔!Q:R, 2, 0)),0,VLOOKUP($A$1424, 文字檔!Q:R, 2, 0))</f>
        <v>0</v>
      </c>
      <c r="L1424">
        <f>IF(ISERROR(VLOOKUP($A$1424, 文字檔!S:T, 2, 0)),0,VLOOKUP($A$1424, 文字檔!S:T, 2, 0))</f>
        <v>4814.53</v>
      </c>
      <c r="M1424">
        <f>IF(ISERROR(VLOOKUP($A$1424, 文字檔!U:V, 2, 0)),0,VLOOKUP($A$1424, 文字檔!U:V, 2, 0))</f>
        <v>0</v>
      </c>
      <c r="N1424">
        <f>IF(ISERROR(VLOOKUP($A$1424, 文字檔!W:X, 2, 0)),0,VLOOKUP($A$1424, 文字檔!W:X, 2, 0))</f>
        <v>7300</v>
      </c>
      <c r="O1424">
        <f>IF(ISERROR(VLOOKUP($A$1424, 文字檔!Y:Z, 2, 0)),0,VLOOKUP($A$1424, 文字檔!Y:Z, 2, 0))</f>
        <v>-9400</v>
      </c>
      <c r="P1424">
        <f>IF(ISERROR(VLOOKUP($A$1424, 文字檔!AA:AB, 2, 0)),0,VLOOKUP($A$1424, 文字檔!AA:AB, 2, 0))</f>
        <v>0</v>
      </c>
    </row>
    <row r="1425" spans="1:16" ht="16.2">
      <c r="A1425" s="7">
        <v>45161</v>
      </c>
      <c r="B1425" s="5">
        <f>SUMPRODUCT($C$2:$P$2,$C$1425:$P$1425)</f>
        <v>-1675.5199999999968</v>
      </c>
      <c r="C1425" s="5">
        <f>IF(ISERROR(VLOOKUP($A$1425, 文字檔!A:B, 2, 0)),0,VLOOKUP($A$1425, 文字檔!A:B, 2, 0))</f>
        <v>-8384.56</v>
      </c>
      <c r="D1425" s="5">
        <f>IF(ISERROR(VLOOKUP($A$1425, 文字檔!C:D, 2, 0)),0,VLOOKUP($A$1425, 文字檔!C:D, 2, 0))</f>
        <v>2900</v>
      </c>
      <c r="E1425" s="5">
        <f>IF(ISERROR(VLOOKUP($A$1425, 文字檔!E:F, 2, 0)),0,VLOOKUP($A$1425, 文字檔!E:F, 2, 0))</f>
        <v>0</v>
      </c>
      <c r="F1425" s="5">
        <f>IF(ISERROR(VLOOKUP($A$1425, 文字檔!G:H, 2, 0)),0,VLOOKUP($A$1425, 文字檔!G:H, 2, 0))</f>
        <v>0</v>
      </c>
      <c r="G1425" s="5">
        <f>IF(ISERROR(VLOOKUP($A$1425, 文字檔!I:J, 2, 0)),0,VLOOKUP($A$1425, 文字檔!I:J, 2, 0))</f>
        <v>-20000</v>
      </c>
      <c r="H1425" s="5">
        <f>IF(ISERROR(VLOOKUP($A$1425, 文字檔!K:L, 2, 0)),0,VLOOKUP($A$1425, 文字檔!K:L, 2, 0))</f>
        <v>0</v>
      </c>
      <c r="I1425" s="5">
        <f>IF(ISERROR(VLOOKUP($A$1425, 文字檔!M:N, 2, 0)),0,VLOOKUP($A$1425, 文字檔!M:N, 2, 0))</f>
        <v>0</v>
      </c>
      <c r="J1425" s="5">
        <f>IF(ISERROR(VLOOKUP($A$1425, 文字檔!O:P, 2, 0)),0,VLOOKUP($A$1425, 文字檔!O:P, 2, 0))</f>
        <v>13009.04</v>
      </c>
      <c r="K1425">
        <f>IF(ISERROR(VLOOKUP($A$1425, 文字檔!Q:R, 2, 0)),0,VLOOKUP($A$1425, 文字檔!Q:R, 2, 0))</f>
        <v>0</v>
      </c>
      <c r="L1425">
        <f>IF(ISERROR(VLOOKUP($A$1425, 文字檔!S:T, 2, 0)),0,VLOOKUP($A$1425, 文字檔!S:T, 2, 0))</f>
        <v>0</v>
      </c>
      <c r="M1425">
        <f>IF(ISERROR(VLOOKUP($A$1425, 文字檔!U:V, 2, 0)),0,VLOOKUP($A$1425, 文字檔!U:V, 2, 0))</f>
        <v>0</v>
      </c>
      <c r="N1425">
        <f>IF(ISERROR(VLOOKUP($A$1425, 文字檔!W:X, 2, 0)),0,VLOOKUP($A$1425, 文字檔!W:X, 2, 0))</f>
        <v>0</v>
      </c>
      <c r="O1425">
        <f>IF(ISERROR(VLOOKUP($A$1425, 文字檔!Y:Z, 2, 0)),0,VLOOKUP($A$1425, 文字檔!Y:Z, 2, 0))</f>
        <v>300</v>
      </c>
      <c r="P1425">
        <f>IF(ISERROR(VLOOKUP($A$1425, 文字檔!AA:AB, 2, 0)),0,VLOOKUP($A$1425, 文字檔!AA:AB, 2, 0))</f>
        <v>10500</v>
      </c>
    </row>
    <row r="1426" spans="1:16" ht="16.2">
      <c r="A1426" s="7">
        <v>45162</v>
      </c>
      <c r="B1426" s="5">
        <f>SUMPRODUCT($C$2:$P$2,$C$1426:$P$1426)</f>
        <v>79978.69</v>
      </c>
      <c r="C1426" s="5">
        <f>IF(ISERROR(VLOOKUP($A$1426, 文字檔!A:B, 2, 0)),0,VLOOKUP($A$1426, 文字檔!A:B, 2, 0))</f>
        <v>-5208.92</v>
      </c>
      <c r="D1426" s="5">
        <f>IF(ISERROR(VLOOKUP($A$1426, 文字檔!C:D, 2, 0)),0,VLOOKUP($A$1426, 文字檔!C:D, 2, 0))</f>
        <v>34697.949999999997</v>
      </c>
      <c r="E1426" s="5">
        <f>IF(ISERROR(VLOOKUP($A$1426, 文字檔!E:F, 2, 0)),0,VLOOKUP($A$1426, 文字檔!E:F, 2, 0))</f>
        <v>0</v>
      </c>
      <c r="F1426" s="5">
        <f>IF(ISERROR(VLOOKUP($A$1426, 文字檔!G:H, 2, 0)),0,VLOOKUP($A$1426, 文字檔!G:H, 2, 0))</f>
        <v>0</v>
      </c>
      <c r="G1426" s="5">
        <f>IF(ISERROR(VLOOKUP($A$1426, 文字檔!I:J, 2, 0)),0,VLOOKUP($A$1426, 文字檔!I:J, 2, 0))</f>
        <v>0</v>
      </c>
      <c r="H1426" s="5">
        <f>IF(ISERROR(VLOOKUP($A$1426, 文字檔!K:L, 2, 0)),0,VLOOKUP($A$1426, 文字檔!K:L, 2, 0))</f>
        <v>-14907.2</v>
      </c>
      <c r="I1426" s="5">
        <f>IF(ISERROR(VLOOKUP($A$1426, 文字檔!M:N, 2, 0)),0,VLOOKUP($A$1426, 文字檔!M:N, 2, 0))</f>
        <v>0</v>
      </c>
      <c r="J1426" s="5">
        <f>IF(ISERROR(VLOOKUP($A$1426, 文字檔!O:P, 2, 0)),0,VLOOKUP($A$1426, 文字檔!O:P, 2, 0))</f>
        <v>0</v>
      </c>
      <c r="K1426">
        <f>IF(ISERROR(VLOOKUP($A$1426, 文字檔!Q:R, 2, 0)),0,VLOOKUP($A$1426, 文字檔!Q:R, 2, 0))</f>
        <v>0</v>
      </c>
      <c r="L1426">
        <f>IF(ISERROR(VLOOKUP($A$1426, 文字檔!S:T, 2, 0)),0,VLOOKUP($A$1426, 文字檔!S:T, 2, 0))</f>
        <v>0</v>
      </c>
      <c r="M1426">
        <f>IF(ISERROR(VLOOKUP($A$1426, 文字檔!U:V, 2, 0)),0,VLOOKUP($A$1426, 文字檔!U:V, 2, 0))</f>
        <v>697.41</v>
      </c>
      <c r="N1426">
        <f>IF(ISERROR(VLOOKUP($A$1426, 文字檔!W:X, 2, 0)),0,VLOOKUP($A$1426, 文字檔!W:X, 2, 0))</f>
        <v>0</v>
      </c>
      <c r="O1426">
        <f>IF(ISERROR(VLOOKUP($A$1426, 文字檔!Y:Z, 2, 0)),0,VLOOKUP($A$1426, 文字檔!Y:Z, 2, 0))</f>
        <v>24699.45</v>
      </c>
      <c r="P1426">
        <f>IF(ISERROR(VLOOKUP($A$1426, 文字檔!AA:AB, 2, 0)),0,VLOOKUP($A$1426, 文字檔!AA:AB, 2, 0))</f>
        <v>40000</v>
      </c>
    </row>
    <row r="1427" spans="1:16" ht="16.2">
      <c r="A1427" s="7">
        <v>45163</v>
      </c>
      <c r="B1427" s="5">
        <f>SUMPRODUCT($C$2:$P$2,$C$1427:$P$1427)</f>
        <v>77531.5</v>
      </c>
      <c r="C1427" s="5">
        <f>IF(ISERROR(VLOOKUP($A$1427, 文字檔!A:B, 2, 0)),0,VLOOKUP($A$1427, 文字檔!A:B, 2, 0))</f>
        <v>8417.36</v>
      </c>
      <c r="D1427" s="5">
        <f>IF(ISERROR(VLOOKUP($A$1427, 文字檔!C:D, 2, 0)),0,VLOOKUP($A$1427, 文字檔!C:D, 2, 0))</f>
        <v>0</v>
      </c>
      <c r="E1427" s="5">
        <f>IF(ISERROR(VLOOKUP($A$1427, 文字檔!E:F, 2, 0)),0,VLOOKUP($A$1427, 文字檔!E:F, 2, 0))</f>
        <v>0</v>
      </c>
      <c r="F1427" s="5">
        <f>IF(ISERROR(VLOOKUP($A$1427, 文字檔!G:H, 2, 0)),0,VLOOKUP($A$1427, 文字檔!G:H, 2, 0))</f>
        <v>0</v>
      </c>
      <c r="G1427" s="5">
        <f>IF(ISERROR(VLOOKUP($A$1427, 文字檔!I:J, 2, 0)),0,VLOOKUP($A$1427, 文字檔!I:J, 2, 0))</f>
        <v>39900</v>
      </c>
      <c r="H1427" s="5">
        <f>IF(ISERROR(VLOOKUP($A$1427, 文字檔!K:L, 2, 0)),0,VLOOKUP($A$1427, 文字檔!K:L, 2, 0))</f>
        <v>10815.74</v>
      </c>
      <c r="I1427" s="5">
        <f>IF(ISERROR(VLOOKUP($A$1427, 文字檔!M:N, 2, 0)),0,VLOOKUP($A$1427, 文字檔!M:N, 2, 0))</f>
        <v>0</v>
      </c>
      <c r="J1427" s="5">
        <f>IF(ISERROR(VLOOKUP($A$1427, 文字檔!O:P, 2, 0)),0,VLOOKUP($A$1427, 文字檔!O:P, 2, 0))</f>
        <v>0</v>
      </c>
      <c r="K1427">
        <f>IF(ISERROR(VLOOKUP($A$1427, 文字檔!Q:R, 2, 0)),0,VLOOKUP($A$1427, 文字檔!Q:R, 2, 0))</f>
        <v>0</v>
      </c>
      <c r="L1427">
        <f>IF(ISERROR(VLOOKUP($A$1427, 文字檔!S:T, 2, 0)),0,VLOOKUP($A$1427, 文字檔!S:T, 2, 0))</f>
        <v>0</v>
      </c>
      <c r="M1427">
        <f>IF(ISERROR(VLOOKUP($A$1427, 文字檔!U:V, 2, 0)),0,VLOOKUP($A$1427, 文字檔!U:V, 2, 0))</f>
        <v>7400</v>
      </c>
      <c r="N1427">
        <f>IF(ISERROR(VLOOKUP($A$1427, 文字檔!W:X, 2, 0)),0,VLOOKUP($A$1427, 文字檔!W:X, 2, 0))</f>
        <v>31900</v>
      </c>
      <c r="O1427">
        <f>IF(ISERROR(VLOOKUP($A$1427, 文字檔!Y:Z, 2, 0)),0,VLOOKUP($A$1427, 文字檔!Y:Z, 2, 0))</f>
        <v>46698.400000000001</v>
      </c>
      <c r="P1427">
        <f>IF(ISERROR(VLOOKUP($A$1427, 文字檔!AA:AB, 2, 0)),0,VLOOKUP($A$1427, 文字檔!AA:AB, 2, 0))</f>
        <v>-67600</v>
      </c>
    </row>
    <row r="1428" spans="1:16" ht="16.2">
      <c r="A1428" s="7">
        <v>45164</v>
      </c>
      <c r="B1428" s="5">
        <f>SUMPRODUCT($C$2:$P$2,$C$1428:$P$1428)</f>
        <v>0</v>
      </c>
      <c r="C1428" s="5">
        <f>IF(ISERROR(VLOOKUP($A$1428, 文字檔!A:B, 2, 0)),0,VLOOKUP($A$1428, 文字檔!A:B, 2, 0))</f>
        <v>0</v>
      </c>
      <c r="D1428" s="5">
        <f>IF(ISERROR(VLOOKUP($A$1428, 文字檔!C:D, 2, 0)),0,VLOOKUP($A$1428, 文字檔!C:D, 2, 0))</f>
        <v>0</v>
      </c>
      <c r="E1428" s="5">
        <f>IF(ISERROR(VLOOKUP($A$1428, 文字檔!E:F, 2, 0)),0,VLOOKUP($A$1428, 文字檔!E:F, 2, 0))</f>
        <v>0</v>
      </c>
      <c r="F1428" s="5">
        <f>IF(ISERROR(VLOOKUP($A$1428, 文字檔!G:H, 2, 0)),0,VLOOKUP($A$1428, 文字檔!G:H, 2, 0))</f>
        <v>0</v>
      </c>
      <c r="G1428" s="5">
        <f>IF(ISERROR(VLOOKUP($A$1428, 文字檔!I:J, 2, 0)),0,VLOOKUP($A$1428, 文字檔!I:J, 2, 0))</f>
        <v>0</v>
      </c>
      <c r="H1428" s="5">
        <f>IF(ISERROR(VLOOKUP($A$1428, 文字檔!K:L, 2, 0)),0,VLOOKUP($A$1428, 文字檔!K:L, 2, 0))</f>
        <v>0</v>
      </c>
      <c r="I1428" s="5">
        <f>IF(ISERROR(VLOOKUP($A$1428, 文字檔!M:N, 2, 0)),0,VLOOKUP($A$1428, 文字檔!M:N, 2, 0))</f>
        <v>0</v>
      </c>
      <c r="J1428" s="5">
        <f>IF(ISERROR(VLOOKUP($A$1428, 文字檔!O:P, 2, 0)),0,VLOOKUP($A$1428, 文字檔!O:P, 2, 0))</f>
        <v>0</v>
      </c>
      <c r="K1428">
        <f>IF(ISERROR(VLOOKUP($A$1428, 文字檔!Q:R, 2, 0)),0,VLOOKUP($A$1428, 文字檔!Q:R, 2, 0))</f>
        <v>0</v>
      </c>
      <c r="L1428">
        <f>IF(ISERROR(VLOOKUP($A$1428, 文字檔!S:T, 2, 0)),0,VLOOKUP($A$1428, 文字檔!S:T, 2, 0))</f>
        <v>0</v>
      </c>
      <c r="M1428">
        <f>IF(ISERROR(VLOOKUP($A$1428, 文字檔!U:V, 2, 0)),0,VLOOKUP($A$1428, 文字檔!U:V, 2, 0))</f>
        <v>0</v>
      </c>
      <c r="N1428">
        <f>IF(ISERROR(VLOOKUP($A$1428, 文字檔!W:X, 2, 0)),0,VLOOKUP($A$1428, 文字檔!W:X, 2, 0))</f>
        <v>0</v>
      </c>
      <c r="O1428">
        <f>IF(ISERROR(VLOOKUP($A$1428, 文字檔!Y:Z, 2, 0)),0,VLOOKUP($A$1428, 文字檔!Y:Z, 2, 0))</f>
        <v>0</v>
      </c>
      <c r="P1428">
        <f>IF(ISERROR(VLOOKUP($A$1428, 文字檔!AA:AB, 2, 0)),0,VLOOKUP($A$1428, 文字檔!AA:AB, 2, 0))</f>
        <v>0</v>
      </c>
    </row>
    <row r="1429" spans="1:16" ht="16.2">
      <c r="A1429" s="7">
        <v>45165</v>
      </c>
      <c r="B1429" s="5">
        <f>SUMPRODUCT($C$2:$P$2,$C$1429:$P$1429)</f>
        <v>0</v>
      </c>
      <c r="C1429" s="5">
        <f>IF(ISERROR(VLOOKUP($A$1429, 文字檔!A:B, 2, 0)),0,VLOOKUP($A$1429, 文字檔!A:B, 2, 0))</f>
        <v>0</v>
      </c>
      <c r="D1429" s="5">
        <f>IF(ISERROR(VLOOKUP($A$1429, 文字檔!C:D, 2, 0)),0,VLOOKUP($A$1429, 文字檔!C:D, 2, 0))</f>
        <v>0</v>
      </c>
      <c r="E1429" s="5">
        <f>IF(ISERROR(VLOOKUP($A$1429, 文字檔!E:F, 2, 0)),0,VLOOKUP($A$1429, 文字檔!E:F, 2, 0))</f>
        <v>0</v>
      </c>
      <c r="F1429" s="5">
        <f>IF(ISERROR(VLOOKUP($A$1429, 文字檔!G:H, 2, 0)),0,VLOOKUP($A$1429, 文字檔!G:H, 2, 0))</f>
        <v>0</v>
      </c>
      <c r="G1429" s="5">
        <f>IF(ISERROR(VLOOKUP($A$1429, 文字檔!I:J, 2, 0)),0,VLOOKUP($A$1429, 文字檔!I:J, 2, 0))</f>
        <v>0</v>
      </c>
      <c r="H1429" s="5">
        <f>IF(ISERROR(VLOOKUP($A$1429, 文字檔!K:L, 2, 0)),0,VLOOKUP($A$1429, 文字檔!K:L, 2, 0))</f>
        <v>0</v>
      </c>
      <c r="I1429" s="5">
        <f>IF(ISERROR(VLOOKUP($A$1429, 文字檔!M:N, 2, 0)),0,VLOOKUP($A$1429, 文字檔!M:N, 2, 0))</f>
        <v>0</v>
      </c>
      <c r="J1429" s="5">
        <f>IF(ISERROR(VLOOKUP($A$1429, 文字檔!O:P, 2, 0)),0,VLOOKUP($A$1429, 文字檔!O:P, 2, 0))</f>
        <v>0</v>
      </c>
      <c r="K1429">
        <f>IF(ISERROR(VLOOKUP($A$1429, 文字檔!Q:R, 2, 0)),0,VLOOKUP($A$1429, 文字檔!Q:R, 2, 0))</f>
        <v>0</v>
      </c>
      <c r="L1429">
        <f>IF(ISERROR(VLOOKUP($A$1429, 文字檔!S:T, 2, 0)),0,VLOOKUP($A$1429, 文字檔!S:T, 2, 0))</f>
        <v>0</v>
      </c>
      <c r="M1429">
        <f>IF(ISERROR(VLOOKUP($A$1429, 文字檔!U:V, 2, 0)),0,VLOOKUP($A$1429, 文字檔!U:V, 2, 0))</f>
        <v>0</v>
      </c>
      <c r="N1429">
        <f>IF(ISERROR(VLOOKUP($A$1429, 文字檔!W:X, 2, 0)),0,VLOOKUP($A$1429, 文字檔!W:X, 2, 0))</f>
        <v>0</v>
      </c>
      <c r="O1429">
        <f>IF(ISERROR(VLOOKUP($A$1429, 文字檔!Y:Z, 2, 0)),0,VLOOKUP($A$1429, 文字檔!Y:Z, 2, 0))</f>
        <v>0</v>
      </c>
      <c r="P1429">
        <f>IF(ISERROR(VLOOKUP($A$1429, 文字檔!AA:AB, 2, 0)),0,VLOOKUP($A$1429, 文字檔!AA:AB, 2, 0))</f>
        <v>0</v>
      </c>
    </row>
    <row r="1430" spans="1:16" ht="16.2">
      <c r="A1430" s="7">
        <v>45166</v>
      </c>
      <c r="B1430" s="5">
        <f>SUMPRODUCT($C$2:$P$2,$C$1430:$P$1430)</f>
        <v>-30494.010000000002</v>
      </c>
      <c r="C1430" s="5">
        <f>IF(ISERROR(VLOOKUP($A$1430, 文字檔!A:B, 2, 0)),0,VLOOKUP($A$1430, 文字檔!A:B, 2, 0))</f>
        <v>0</v>
      </c>
      <c r="D1430" s="5">
        <f>IF(ISERROR(VLOOKUP($A$1430, 文字檔!C:D, 2, 0)),0,VLOOKUP($A$1430, 文字檔!C:D, 2, 0))</f>
        <v>0</v>
      </c>
      <c r="E1430" s="5">
        <f>IF(ISERROR(VLOOKUP($A$1430, 文字檔!E:F, 2, 0)),0,VLOOKUP($A$1430, 文字檔!E:F, 2, 0))</f>
        <v>0</v>
      </c>
      <c r="F1430" s="5">
        <f>IF(ISERROR(VLOOKUP($A$1430, 文字檔!G:H, 2, 0)),0,VLOOKUP($A$1430, 文字檔!G:H, 2, 0))</f>
        <v>0</v>
      </c>
      <c r="G1430" s="5">
        <f>IF(ISERROR(VLOOKUP($A$1430, 文字檔!I:J, 2, 0)),0,VLOOKUP($A$1430, 文字檔!I:J, 2, 0))</f>
        <v>-1300</v>
      </c>
      <c r="H1430" s="5">
        <f>IF(ISERROR(VLOOKUP($A$1430, 文字檔!K:L, 2, 0)),0,VLOOKUP($A$1430, 文字檔!K:L, 2, 0))</f>
        <v>8705.99</v>
      </c>
      <c r="I1430" s="5">
        <f>IF(ISERROR(VLOOKUP($A$1430, 文字檔!M:N, 2, 0)),0,VLOOKUP($A$1430, 文字檔!M:N, 2, 0))</f>
        <v>-3100</v>
      </c>
      <c r="J1430" s="5">
        <f>IF(ISERROR(VLOOKUP($A$1430, 文字檔!O:P, 2, 0)),0,VLOOKUP($A$1430, 文字檔!O:P, 2, 0))</f>
        <v>0</v>
      </c>
      <c r="K1430">
        <f>IF(ISERROR(VLOOKUP($A$1430, 文字檔!Q:R, 2, 0)),0,VLOOKUP($A$1430, 文字檔!Q:R, 2, 0))</f>
        <v>0</v>
      </c>
      <c r="L1430">
        <f>IF(ISERROR(VLOOKUP($A$1430, 文字檔!S:T, 2, 0)),0,VLOOKUP($A$1430, 文字檔!S:T, 2, 0))</f>
        <v>0</v>
      </c>
      <c r="M1430">
        <f>IF(ISERROR(VLOOKUP($A$1430, 文字檔!U:V, 2, 0)),0,VLOOKUP($A$1430, 文字檔!U:V, 2, 0))</f>
        <v>-13800</v>
      </c>
      <c r="N1430">
        <f>IF(ISERROR(VLOOKUP($A$1430, 文字檔!W:X, 2, 0)),0,VLOOKUP($A$1430, 文字檔!W:X, 2, 0))</f>
        <v>-13800</v>
      </c>
      <c r="O1430">
        <f>IF(ISERROR(VLOOKUP($A$1430, 文字檔!Y:Z, 2, 0)),0,VLOOKUP($A$1430, 文字檔!Y:Z, 2, 0))</f>
        <v>-10800</v>
      </c>
      <c r="P1430">
        <f>IF(ISERROR(VLOOKUP($A$1430, 文字檔!AA:AB, 2, 0)),0,VLOOKUP($A$1430, 文字檔!AA:AB, 2, 0))</f>
        <v>3600</v>
      </c>
    </row>
    <row r="1431" spans="1:16" ht="16.2">
      <c r="A1431" s="7">
        <v>45167</v>
      </c>
      <c r="B1431" s="5">
        <f>SUMPRODUCT($C$2:$P$2,$C$1431:$P$1431)</f>
        <v>-9081.4700000000012</v>
      </c>
      <c r="C1431" s="5">
        <f>IF(ISERROR(VLOOKUP($A$1431, 文字檔!A:B, 2, 0)),0,VLOOKUP($A$1431, 文字檔!A:B, 2, 0))</f>
        <v>14209.7</v>
      </c>
      <c r="D1431" s="5">
        <f>IF(ISERROR(VLOOKUP($A$1431, 文字檔!C:D, 2, 0)),0,VLOOKUP($A$1431, 文字檔!C:D, 2, 0))</f>
        <v>0</v>
      </c>
      <c r="E1431" s="5">
        <f>IF(ISERROR(VLOOKUP($A$1431, 文字檔!E:F, 2, 0)),0,VLOOKUP($A$1431, 文字檔!E:F, 2, 0))</f>
        <v>0</v>
      </c>
      <c r="F1431" s="5">
        <f>IF(ISERROR(VLOOKUP($A$1431, 文字檔!G:H, 2, 0)),0,VLOOKUP($A$1431, 文字檔!G:H, 2, 0))</f>
        <v>0</v>
      </c>
      <c r="G1431" s="5">
        <f>IF(ISERROR(VLOOKUP($A$1431, 文字檔!I:J, 2, 0)),0,VLOOKUP($A$1431, 文字檔!I:J, 2, 0))</f>
        <v>0</v>
      </c>
      <c r="H1431" s="5">
        <f>IF(ISERROR(VLOOKUP($A$1431, 文字檔!K:L, 2, 0)),0,VLOOKUP($A$1431, 文字檔!K:L, 2, 0))</f>
        <v>3208.83</v>
      </c>
      <c r="I1431" s="5">
        <f>IF(ISERROR(VLOOKUP($A$1431, 文字檔!M:N, 2, 0)),0,VLOOKUP($A$1431, 文字檔!M:N, 2, 0))</f>
        <v>18600</v>
      </c>
      <c r="J1431" s="5">
        <f>IF(ISERROR(VLOOKUP($A$1431, 文字檔!O:P, 2, 0)),0,VLOOKUP($A$1431, 文字檔!O:P, 2, 0))</f>
        <v>0</v>
      </c>
      <c r="K1431">
        <f>IF(ISERROR(VLOOKUP($A$1431, 文字檔!Q:R, 2, 0)),0,VLOOKUP($A$1431, 文字檔!Q:R, 2, 0))</f>
        <v>0</v>
      </c>
      <c r="L1431">
        <f>IF(ISERROR(VLOOKUP($A$1431, 文字檔!S:T, 2, 0)),0,VLOOKUP($A$1431, 文字檔!S:T, 2, 0))</f>
        <v>0</v>
      </c>
      <c r="M1431">
        <f>IF(ISERROR(VLOOKUP($A$1431, 文字檔!U:V, 2, 0)),0,VLOOKUP($A$1431, 文字檔!U:V, 2, 0))</f>
        <v>-27000</v>
      </c>
      <c r="N1431">
        <f>IF(ISERROR(VLOOKUP($A$1431, 文字檔!W:X, 2, 0)),0,VLOOKUP($A$1431, 文字檔!W:X, 2, 0))</f>
        <v>-27000</v>
      </c>
      <c r="O1431">
        <f>IF(ISERROR(VLOOKUP($A$1431, 文字檔!Y:Z, 2, 0)),0,VLOOKUP($A$1431, 文字檔!Y:Z, 2, 0))</f>
        <v>27000</v>
      </c>
      <c r="P1431">
        <f>IF(ISERROR(VLOOKUP($A$1431, 文字檔!AA:AB, 2, 0)),0,VLOOKUP($A$1431, 文字檔!AA:AB, 2, 0))</f>
        <v>-18100</v>
      </c>
    </row>
    <row r="1432" spans="1:16" ht="16.2">
      <c r="A1432" s="7">
        <v>45168</v>
      </c>
      <c r="B1432" s="5">
        <f>SUMPRODUCT($C$2:$P$2,$C$1432:$P$1432)</f>
        <v>-25125.15</v>
      </c>
      <c r="C1432" s="5">
        <f>IF(ISERROR(VLOOKUP($A$1432, 文字檔!A:B, 2, 0)),0,VLOOKUP($A$1432, 文字檔!A:B, 2, 0))</f>
        <v>-13611.02</v>
      </c>
      <c r="D1432" s="5">
        <f>IF(ISERROR(VLOOKUP($A$1432, 文字檔!C:D, 2, 0)),0,VLOOKUP($A$1432, 文字檔!C:D, 2, 0))</f>
        <v>0</v>
      </c>
      <c r="E1432" s="5">
        <f>IF(ISERROR(VLOOKUP($A$1432, 文字檔!E:F, 2, 0)),0,VLOOKUP($A$1432, 文字檔!E:F, 2, 0))</f>
        <v>0</v>
      </c>
      <c r="F1432" s="5">
        <f>IF(ISERROR(VLOOKUP($A$1432, 文字檔!G:H, 2, 0)),0,VLOOKUP($A$1432, 文字檔!G:H, 2, 0))</f>
        <v>0</v>
      </c>
      <c r="G1432" s="5">
        <f>IF(ISERROR(VLOOKUP($A$1432, 文字檔!I:J, 2, 0)),0,VLOOKUP($A$1432, 文字檔!I:J, 2, 0))</f>
        <v>0</v>
      </c>
      <c r="H1432" s="5">
        <f>IF(ISERROR(VLOOKUP($A$1432, 文字檔!K:L, 2, 0)),0,VLOOKUP($A$1432, 文字檔!K:L, 2, 0))</f>
        <v>-7204.37</v>
      </c>
      <c r="I1432" s="5">
        <f>IF(ISERROR(VLOOKUP($A$1432, 文字檔!M:N, 2, 0)),0,VLOOKUP($A$1432, 文字檔!M:N, 2, 0))</f>
        <v>19800</v>
      </c>
      <c r="J1432" s="5">
        <f>IF(ISERROR(VLOOKUP($A$1432, 文字檔!O:P, 2, 0)),0,VLOOKUP($A$1432, 文字檔!O:P, 2, 0))</f>
        <v>-8604.4599999999991</v>
      </c>
      <c r="K1432">
        <f>IF(ISERROR(VLOOKUP($A$1432, 文字檔!Q:R, 2, 0)),0,VLOOKUP($A$1432, 文字檔!Q:R, 2, 0))</f>
        <v>0</v>
      </c>
      <c r="L1432">
        <f>IF(ISERROR(VLOOKUP($A$1432, 文字檔!S:T, 2, 0)),0,VLOOKUP($A$1432, 文字檔!S:T, 2, 0))</f>
        <v>0</v>
      </c>
      <c r="M1432">
        <f>IF(ISERROR(VLOOKUP($A$1432, 文字檔!U:V, 2, 0)),0,VLOOKUP($A$1432, 文字檔!U:V, 2, 0))</f>
        <v>-33205.300000000003</v>
      </c>
      <c r="N1432">
        <f>IF(ISERROR(VLOOKUP($A$1432, 文字檔!W:X, 2, 0)),0,VLOOKUP($A$1432, 文字檔!W:X, 2, 0))</f>
        <v>-2100</v>
      </c>
      <c r="O1432">
        <f>IF(ISERROR(VLOOKUP($A$1432, 文字檔!Y:Z, 2, 0)),0,VLOOKUP($A$1432, 文字檔!Y:Z, 2, 0))</f>
        <v>19800</v>
      </c>
      <c r="P1432">
        <f>IF(ISERROR(VLOOKUP($A$1432, 文字檔!AA:AB, 2, 0)),0,VLOOKUP($A$1432, 文字檔!AA:AB, 2, 0))</f>
        <v>0</v>
      </c>
    </row>
    <row r="1433" spans="1:16" ht="16.2">
      <c r="A1433" s="7">
        <v>45169</v>
      </c>
      <c r="B1433" s="5">
        <f>SUMPRODUCT($C$2:$P$2,$C$1433:$P$1433)</f>
        <v>-51499.61</v>
      </c>
      <c r="C1433" s="5">
        <f>IF(ISERROR(VLOOKUP($A$1433, 文字檔!A:B, 2, 0)),0,VLOOKUP($A$1433, 文字檔!A:B, 2, 0))</f>
        <v>-21998.65</v>
      </c>
      <c r="D1433" s="5">
        <f>IF(ISERROR(VLOOKUP($A$1433, 文字檔!C:D, 2, 0)),0,VLOOKUP($A$1433, 文字檔!C:D, 2, 0))</f>
        <v>0</v>
      </c>
      <c r="E1433" s="5">
        <f>IF(ISERROR(VLOOKUP($A$1433, 文字檔!E:F, 2, 0)),0,VLOOKUP($A$1433, 文字檔!E:F, 2, 0))</f>
        <v>0</v>
      </c>
      <c r="F1433" s="5">
        <f>IF(ISERROR(VLOOKUP($A$1433, 文字檔!G:H, 2, 0)),0,VLOOKUP($A$1433, 文字檔!G:H, 2, 0))</f>
        <v>0</v>
      </c>
      <c r="G1433" s="5">
        <f>IF(ISERROR(VLOOKUP($A$1433, 文字檔!I:J, 2, 0)),0,VLOOKUP($A$1433, 文字檔!I:J, 2, 0))</f>
        <v>0</v>
      </c>
      <c r="H1433" s="5">
        <f>IF(ISERROR(VLOOKUP($A$1433, 文字檔!K:L, 2, 0)),0,VLOOKUP($A$1433, 文字檔!K:L, 2, 0))</f>
        <v>0</v>
      </c>
      <c r="I1433" s="5">
        <f>IF(ISERROR(VLOOKUP($A$1433, 文字檔!M:N, 2, 0)),0,VLOOKUP($A$1433, 文字檔!M:N, 2, 0))</f>
        <v>-5301</v>
      </c>
      <c r="J1433" s="5">
        <f>IF(ISERROR(VLOOKUP($A$1433, 文字檔!O:P, 2, 0)),0,VLOOKUP($A$1433, 文字檔!O:P, 2, 0))</f>
        <v>6001.75</v>
      </c>
      <c r="K1433">
        <f>IF(ISERROR(VLOOKUP($A$1433, 文字檔!Q:R, 2, 0)),0,VLOOKUP($A$1433, 文字檔!Q:R, 2, 0))</f>
        <v>0</v>
      </c>
      <c r="L1433">
        <f>IF(ISERROR(VLOOKUP($A$1433, 文字檔!S:T, 2, 0)),0,VLOOKUP($A$1433, 文字檔!S:T, 2, 0))</f>
        <v>0</v>
      </c>
      <c r="M1433">
        <f>IF(ISERROR(VLOOKUP($A$1433, 文字檔!U:V, 2, 0)),0,VLOOKUP($A$1433, 文字檔!U:V, 2, 0))</f>
        <v>-19200</v>
      </c>
      <c r="N1433">
        <f>IF(ISERROR(VLOOKUP($A$1433, 文字檔!W:X, 2, 0)),0,VLOOKUP($A$1433, 文字檔!W:X, 2, 0))</f>
        <v>0</v>
      </c>
      <c r="O1433">
        <f>IF(ISERROR(VLOOKUP($A$1433, 文字檔!Y:Z, 2, 0)),0,VLOOKUP($A$1433, 文字檔!Y:Z, 2, 0))</f>
        <v>2998.84</v>
      </c>
      <c r="P1433">
        <f>IF(ISERROR(VLOOKUP($A$1433, 文字檔!AA:AB, 2, 0)),0,VLOOKUP($A$1433, 文字檔!AA:AB, 2, 0))</f>
        <v>-14000.55</v>
      </c>
    </row>
    <row r="1434" spans="1:16" ht="16.2">
      <c r="A1434" s="7">
        <v>45170</v>
      </c>
      <c r="B1434" s="5">
        <f>SUMPRODUCT($C$2:$P$2,$C$1434:$P$1434)</f>
        <v>-10300</v>
      </c>
      <c r="C1434" s="5">
        <f>IF(ISERROR(VLOOKUP($A$1434, 文字檔!A:B, 2, 0)),0,VLOOKUP($A$1434, 文字檔!A:B, 2, 0))</f>
        <v>0</v>
      </c>
      <c r="D1434" s="5">
        <f>IF(ISERROR(VLOOKUP($A$1434, 文字檔!C:D, 2, 0)),0,VLOOKUP($A$1434, 文字檔!C:D, 2, 0))</f>
        <v>0</v>
      </c>
      <c r="E1434" s="5">
        <f>IF(ISERROR(VLOOKUP($A$1434, 文字檔!E:F, 2, 0)),0,VLOOKUP($A$1434, 文字檔!E:F, 2, 0))</f>
        <v>0</v>
      </c>
      <c r="F1434" s="5">
        <f>IF(ISERROR(VLOOKUP($A$1434, 文字檔!G:H, 2, 0)),0,VLOOKUP($A$1434, 文字檔!G:H, 2, 0))</f>
        <v>0</v>
      </c>
      <c r="G1434" s="5">
        <f>IF(ISERROR(VLOOKUP($A$1434, 文字檔!I:J, 2, 0)),0,VLOOKUP($A$1434, 文字檔!I:J, 2, 0))</f>
        <v>-10000</v>
      </c>
      <c r="H1434" s="5">
        <f>IF(ISERROR(VLOOKUP($A$1434, 文字檔!K:L, 2, 0)),0,VLOOKUP($A$1434, 文字檔!K:L, 2, 0))</f>
        <v>0</v>
      </c>
      <c r="I1434" s="5">
        <f>IF(ISERROR(VLOOKUP($A$1434, 文字檔!M:N, 2, 0)),0,VLOOKUP($A$1434, 文字檔!M:N, 2, 0))</f>
        <v>0</v>
      </c>
      <c r="J1434" s="5">
        <f>IF(ISERROR(VLOOKUP($A$1434, 文字檔!O:P, 2, 0)),0,VLOOKUP($A$1434, 文字檔!O:P, 2, 0))</f>
        <v>0</v>
      </c>
      <c r="K1434">
        <f>IF(ISERROR(VLOOKUP($A$1434, 文字檔!Q:R, 2, 0)),0,VLOOKUP($A$1434, 文字檔!Q:R, 2, 0))</f>
        <v>0</v>
      </c>
      <c r="L1434">
        <f>IF(ISERROR(VLOOKUP($A$1434, 文字檔!S:T, 2, 0)),0,VLOOKUP($A$1434, 文字檔!S:T, 2, 0))</f>
        <v>0</v>
      </c>
      <c r="M1434">
        <f>IF(ISERROR(VLOOKUP($A$1434, 文字檔!U:V, 2, 0)),0,VLOOKUP($A$1434, 文字檔!U:V, 2, 0))</f>
        <v>4600</v>
      </c>
      <c r="N1434">
        <f>IF(ISERROR(VLOOKUP($A$1434, 文字檔!W:X, 2, 0)),0,VLOOKUP($A$1434, 文字檔!W:X, 2, 0))</f>
        <v>-12600</v>
      </c>
      <c r="O1434">
        <f>IF(ISERROR(VLOOKUP($A$1434, 文字檔!Y:Z, 2, 0)),0,VLOOKUP($A$1434, 文字檔!Y:Z, 2, 0))</f>
        <v>7700</v>
      </c>
      <c r="P1434">
        <f>IF(ISERROR(VLOOKUP($A$1434, 文字檔!AA:AB, 2, 0)),0,VLOOKUP($A$1434, 文字檔!AA:AB, 2, 0))</f>
        <v>0</v>
      </c>
    </row>
    <row r="1435" spans="1:16" ht="16.2">
      <c r="A1435" s="7">
        <v>45171</v>
      </c>
      <c r="B1435" s="5">
        <f>SUMPRODUCT($C$2:$P$2,$C$1435:$P$1435)</f>
        <v>0</v>
      </c>
      <c r="C1435" s="5">
        <f>IF(ISERROR(VLOOKUP($A$1435, 文字檔!A:B, 2, 0)),0,VLOOKUP($A$1435, 文字檔!A:B, 2, 0))</f>
        <v>0</v>
      </c>
      <c r="D1435" s="5">
        <f>IF(ISERROR(VLOOKUP($A$1435, 文字檔!C:D, 2, 0)),0,VLOOKUP($A$1435, 文字檔!C:D, 2, 0))</f>
        <v>0</v>
      </c>
      <c r="E1435" s="5">
        <f>IF(ISERROR(VLOOKUP($A$1435, 文字檔!E:F, 2, 0)),0,VLOOKUP($A$1435, 文字檔!E:F, 2, 0))</f>
        <v>0</v>
      </c>
      <c r="F1435" s="5">
        <f>IF(ISERROR(VLOOKUP($A$1435, 文字檔!G:H, 2, 0)),0,VLOOKUP($A$1435, 文字檔!G:H, 2, 0))</f>
        <v>0</v>
      </c>
      <c r="G1435" s="5">
        <f>IF(ISERROR(VLOOKUP($A$1435, 文字檔!I:J, 2, 0)),0,VLOOKUP($A$1435, 文字檔!I:J, 2, 0))</f>
        <v>0</v>
      </c>
      <c r="H1435" s="5">
        <f>IF(ISERROR(VLOOKUP($A$1435, 文字檔!K:L, 2, 0)),0,VLOOKUP($A$1435, 文字檔!K:L, 2, 0))</f>
        <v>0</v>
      </c>
      <c r="I1435" s="5">
        <f>IF(ISERROR(VLOOKUP($A$1435, 文字檔!M:N, 2, 0)),0,VLOOKUP($A$1435, 文字檔!M:N, 2, 0))</f>
        <v>0</v>
      </c>
      <c r="J1435" s="5">
        <f>IF(ISERROR(VLOOKUP($A$1435, 文字檔!O:P, 2, 0)),0,VLOOKUP($A$1435, 文字檔!O:P, 2, 0))</f>
        <v>0</v>
      </c>
      <c r="K1435">
        <f>IF(ISERROR(VLOOKUP($A$1435, 文字檔!Q:R, 2, 0)),0,VLOOKUP($A$1435, 文字檔!Q:R, 2, 0))</f>
        <v>0</v>
      </c>
      <c r="L1435">
        <f>IF(ISERROR(VLOOKUP($A$1435, 文字檔!S:T, 2, 0)),0,VLOOKUP($A$1435, 文字檔!S:T, 2, 0))</f>
        <v>0</v>
      </c>
      <c r="M1435">
        <f>IF(ISERROR(VLOOKUP($A$1435, 文字檔!U:V, 2, 0)),0,VLOOKUP($A$1435, 文字檔!U:V, 2, 0))</f>
        <v>0</v>
      </c>
      <c r="N1435">
        <f>IF(ISERROR(VLOOKUP($A$1435, 文字檔!W:X, 2, 0)),0,VLOOKUP($A$1435, 文字檔!W:X, 2, 0))</f>
        <v>0</v>
      </c>
      <c r="O1435">
        <f>IF(ISERROR(VLOOKUP($A$1435, 文字檔!Y:Z, 2, 0)),0,VLOOKUP($A$1435, 文字檔!Y:Z, 2, 0))</f>
        <v>0</v>
      </c>
      <c r="P1435">
        <f>IF(ISERROR(VLOOKUP($A$1435, 文字檔!AA:AB, 2, 0)),0,VLOOKUP($A$1435, 文字檔!AA:AB, 2, 0))</f>
        <v>0</v>
      </c>
    </row>
    <row r="1436" spans="1:16" ht="16.2">
      <c r="A1436" s="7">
        <v>45172</v>
      </c>
      <c r="B1436" s="5">
        <f>SUMPRODUCT($C$2:$P$2,$C$1436:$P$1436)</f>
        <v>0</v>
      </c>
      <c r="C1436" s="5">
        <f>IF(ISERROR(VLOOKUP($A$1436, 文字檔!A:B, 2, 0)),0,VLOOKUP($A$1436, 文字檔!A:B, 2, 0))</f>
        <v>0</v>
      </c>
      <c r="D1436" s="5">
        <f>IF(ISERROR(VLOOKUP($A$1436, 文字檔!C:D, 2, 0)),0,VLOOKUP($A$1436, 文字檔!C:D, 2, 0))</f>
        <v>0</v>
      </c>
      <c r="E1436" s="5">
        <f>IF(ISERROR(VLOOKUP($A$1436, 文字檔!E:F, 2, 0)),0,VLOOKUP($A$1436, 文字檔!E:F, 2, 0))</f>
        <v>0</v>
      </c>
      <c r="F1436" s="5">
        <f>IF(ISERROR(VLOOKUP($A$1436, 文字檔!G:H, 2, 0)),0,VLOOKUP($A$1436, 文字檔!G:H, 2, 0))</f>
        <v>0</v>
      </c>
      <c r="G1436" s="5">
        <f>IF(ISERROR(VLOOKUP($A$1436, 文字檔!I:J, 2, 0)),0,VLOOKUP($A$1436, 文字檔!I:J, 2, 0))</f>
        <v>0</v>
      </c>
      <c r="H1436" s="5">
        <f>IF(ISERROR(VLOOKUP($A$1436, 文字檔!K:L, 2, 0)),0,VLOOKUP($A$1436, 文字檔!K:L, 2, 0))</f>
        <v>0</v>
      </c>
      <c r="I1436" s="5">
        <f>IF(ISERROR(VLOOKUP($A$1436, 文字檔!M:N, 2, 0)),0,VLOOKUP($A$1436, 文字檔!M:N, 2, 0))</f>
        <v>0</v>
      </c>
      <c r="J1436" s="5">
        <f>IF(ISERROR(VLOOKUP($A$1436, 文字檔!O:P, 2, 0)),0,VLOOKUP($A$1436, 文字檔!O:P, 2, 0))</f>
        <v>0</v>
      </c>
      <c r="K1436">
        <f>IF(ISERROR(VLOOKUP($A$1436, 文字檔!Q:R, 2, 0)),0,VLOOKUP($A$1436, 文字檔!Q:R, 2, 0))</f>
        <v>0</v>
      </c>
      <c r="L1436">
        <f>IF(ISERROR(VLOOKUP($A$1436, 文字檔!S:T, 2, 0)),0,VLOOKUP($A$1436, 文字檔!S:T, 2, 0))</f>
        <v>0</v>
      </c>
      <c r="M1436">
        <f>IF(ISERROR(VLOOKUP($A$1436, 文字檔!U:V, 2, 0)),0,VLOOKUP($A$1436, 文字檔!U:V, 2, 0))</f>
        <v>0</v>
      </c>
      <c r="N1436">
        <f>IF(ISERROR(VLOOKUP($A$1436, 文字檔!W:X, 2, 0)),0,VLOOKUP($A$1436, 文字檔!W:X, 2, 0))</f>
        <v>0</v>
      </c>
      <c r="O1436">
        <f>IF(ISERROR(VLOOKUP($A$1436, 文字檔!Y:Z, 2, 0)),0,VLOOKUP($A$1436, 文字檔!Y:Z, 2, 0))</f>
        <v>0</v>
      </c>
      <c r="P1436">
        <f>IF(ISERROR(VLOOKUP($A$1436, 文字檔!AA:AB, 2, 0)),0,VLOOKUP($A$1436, 文字檔!AA:AB, 2, 0))</f>
        <v>0</v>
      </c>
    </row>
    <row r="1437" spans="1:16" ht="16.2">
      <c r="A1437" s="7">
        <v>45173</v>
      </c>
      <c r="B1437" s="5">
        <f>SUMPRODUCT($C$2:$P$2,$C$1437:$P$1437)</f>
        <v>49595.289999999994</v>
      </c>
      <c r="C1437" s="5">
        <f>IF(ISERROR(VLOOKUP($A$1437, 文字檔!A:B, 2, 0)),0,VLOOKUP($A$1437, 文字檔!A:B, 2, 0))</f>
        <v>0</v>
      </c>
      <c r="D1437" s="5">
        <f>IF(ISERROR(VLOOKUP($A$1437, 文字檔!C:D, 2, 0)),0,VLOOKUP($A$1437, 文字檔!C:D, 2, 0))</f>
        <v>0</v>
      </c>
      <c r="E1437" s="5">
        <f>IF(ISERROR(VLOOKUP($A$1437, 文字檔!E:F, 2, 0)),0,VLOOKUP($A$1437, 文字檔!E:F, 2, 0))</f>
        <v>0</v>
      </c>
      <c r="F1437" s="5">
        <f>IF(ISERROR(VLOOKUP($A$1437, 文字檔!G:H, 2, 0)),0,VLOOKUP($A$1437, 文字檔!G:H, 2, 0))</f>
        <v>0</v>
      </c>
      <c r="G1437" s="5">
        <f>IF(ISERROR(VLOOKUP($A$1437, 文字檔!I:J, 2, 0)),0,VLOOKUP($A$1437, 文字檔!I:J, 2, 0))</f>
        <v>15899</v>
      </c>
      <c r="H1437" s="5">
        <f>IF(ISERROR(VLOOKUP($A$1437, 文字檔!K:L, 2, 0)),0,VLOOKUP($A$1437, 文字檔!K:L, 2, 0))</f>
        <v>0</v>
      </c>
      <c r="I1437" s="5">
        <f>IF(ISERROR(VLOOKUP($A$1437, 文字檔!M:N, 2, 0)),0,VLOOKUP($A$1437, 文字檔!M:N, 2, 0))</f>
        <v>19299.509999999998</v>
      </c>
      <c r="J1437" s="5">
        <f>IF(ISERROR(VLOOKUP($A$1437, 文字檔!O:P, 2, 0)),0,VLOOKUP($A$1437, 文字檔!O:P, 2, 0))</f>
        <v>0</v>
      </c>
      <c r="K1437">
        <f>IF(ISERROR(VLOOKUP($A$1437, 文字檔!Q:R, 2, 0)),0,VLOOKUP($A$1437, 文字檔!Q:R, 2, 0))</f>
        <v>0</v>
      </c>
      <c r="L1437">
        <f>IF(ISERROR(VLOOKUP($A$1437, 文字檔!S:T, 2, 0)),0,VLOOKUP($A$1437, 文字檔!S:T, 2, 0))</f>
        <v>-17399.060000000001</v>
      </c>
      <c r="M1437">
        <f>IF(ISERROR(VLOOKUP($A$1437, 文字檔!U:V, 2, 0)),0,VLOOKUP($A$1437, 文字檔!U:V, 2, 0))</f>
        <v>26200</v>
      </c>
      <c r="N1437">
        <f>IF(ISERROR(VLOOKUP($A$1437, 文字檔!W:X, 2, 0)),0,VLOOKUP($A$1437, 文字檔!W:X, 2, 0))</f>
        <v>0</v>
      </c>
      <c r="O1437">
        <f>IF(ISERROR(VLOOKUP($A$1437, 文字檔!Y:Z, 2, 0)),0,VLOOKUP($A$1437, 文字檔!Y:Z, 2, 0))</f>
        <v>-6902.65</v>
      </c>
      <c r="P1437">
        <f>IF(ISERROR(VLOOKUP($A$1437, 文字檔!AA:AB, 2, 0)),0,VLOOKUP($A$1437, 文字檔!AA:AB, 2, 0))</f>
        <v>12498.49</v>
      </c>
    </row>
    <row r="1438" spans="1:16" ht="16.2">
      <c r="A1438" s="7">
        <v>45174</v>
      </c>
      <c r="B1438" s="5">
        <f>SUMPRODUCT($C$2:$P$2,$C$1438:$P$1438)</f>
        <v>-35004.339999999997</v>
      </c>
      <c r="C1438" s="5">
        <f>IF(ISERROR(VLOOKUP($A$1438, 文字檔!A:B, 2, 0)),0,VLOOKUP($A$1438, 文字檔!A:B, 2, 0))</f>
        <v>0</v>
      </c>
      <c r="D1438" s="5">
        <f>IF(ISERROR(VLOOKUP($A$1438, 文字檔!C:D, 2, 0)),0,VLOOKUP($A$1438, 文字檔!C:D, 2, 0))</f>
        <v>0</v>
      </c>
      <c r="E1438" s="5">
        <f>IF(ISERROR(VLOOKUP($A$1438, 文字檔!E:F, 2, 0)),0,VLOOKUP($A$1438, 文字檔!E:F, 2, 0))</f>
        <v>0</v>
      </c>
      <c r="F1438" s="5">
        <f>IF(ISERROR(VLOOKUP($A$1438, 文字檔!G:H, 2, 0)),0,VLOOKUP($A$1438, 文字檔!G:H, 2, 0))</f>
        <v>0</v>
      </c>
      <c r="G1438" s="5">
        <f>IF(ISERROR(VLOOKUP($A$1438, 文字檔!I:J, 2, 0)),0,VLOOKUP($A$1438, 文字檔!I:J, 2, 0))</f>
        <v>-9302.14</v>
      </c>
      <c r="H1438" s="5">
        <f>IF(ISERROR(VLOOKUP($A$1438, 文字檔!K:L, 2, 0)),0,VLOOKUP($A$1438, 文字檔!K:L, 2, 0))</f>
        <v>0</v>
      </c>
      <c r="I1438" s="5">
        <f>IF(ISERROR(VLOOKUP($A$1438, 文字檔!M:N, 2, 0)),0,VLOOKUP($A$1438, 文字檔!M:N, 2, 0))</f>
        <v>-8902.2000000000007</v>
      </c>
      <c r="J1438" s="5">
        <f>IF(ISERROR(VLOOKUP($A$1438, 文字檔!O:P, 2, 0)),0,VLOOKUP($A$1438, 文字檔!O:P, 2, 0))</f>
        <v>0</v>
      </c>
      <c r="K1438">
        <f>IF(ISERROR(VLOOKUP($A$1438, 文字檔!Q:R, 2, 0)),0,VLOOKUP($A$1438, 文字檔!Q:R, 2, 0))</f>
        <v>0</v>
      </c>
      <c r="L1438">
        <f>IF(ISERROR(VLOOKUP($A$1438, 文字檔!S:T, 2, 0)),0,VLOOKUP($A$1438, 文字檔!S:T, 2, 0))</f>
        <v>0</v>
      </c>
      <c r="M1438">
        <f>IF(ISERROR(VLOOKUP($A$1438, 文字檔!U:V, 2, 0)),0,VLOOKUP($A$1438, 文字檔!U:V, 2, 0))</f>
        <v>-5600</v>
      </c>
      <c r="N1438">
        <f>IF(ISERROR(VLOOKUP($A$1438, 文字檔!W:X, 2, 0)),0,VLOOKUP($A$1438, 文字檔!W:X, 2, 0))</f>
        <v>0</v>
      </c>
      <c r="O1438">
        <f>IF(ISERROR(VLOOKUP($A$1438, 文字檔!Y:Z, 2, 0)),0,VLOOKUP($A$1438, 文字檔!Y:Z, 2, 0))</f>
        <v>-5600</v>
      </c>
      <c r="P1438">
        <f>IF(ISERROR(VLOOKUP($A$1438, 文字檔!AA:AB, 2, 0)),0,VLOOKUP($A$1438, 文字檔!AA:AB, 2, 0))</f>
        <v>-5600</v>
      </c>
    </row>
    <row r="1439" spans="1:16" ht="16.2">
      <c r="A1439" s="7">
        <v>45175</v>
      </c>
      <c r="B1439" s="5">
        <f>SUMPRODUCT($C$2:$P$2,$C$1439:$P$1439)</f>
        <v>-61916.72</v>
      </c>
      <c r="C1439" s="5">
        <f>IF(ISERROR(VLOOKUP($A$1439, 文字檔!A:B, 2, 0)),0,VLOOKUP($A$1439, 文字檔!A:B, 2, 0))</f>
        <v>0</v>
      </c>
      <c r="D1439" s="5">
        <f>IF(ISERROR(VLOOKUP($A$1439, 文字檔!C:D, 2, 0)),0,VLOOKUP($A$1439, 文字檔!C:D, 2, 0))</f>
        <v>0</v>
      </c>
      <c r="E1439" s="5">
        <f>IF(ISERROR(VLOOKUP($A$1439, 文字檔!E:F, 2, 0)),0,VLOOKUP($A$1439, 文字檔!E:F, 2, 0))</f>
        <v>0</v>
      </c>
      <c r="F1439" s="5">
        <f>IF(ISERROR(VLOOKUP($A$1439, 文字檔!G:H, 2, 0)),0,VLOOKUP($A$1439, 文字檔!G:H, 2, 0))</f>
        <v>0</v>
      </c>
      <c r="G1439" s="5">
        <f>IF(ISERROR(VLOOKUP($A$1439, 文字檔!I:J, 2, 0)),0,VLOOKUP($A$1439, 文字檔!I:J, 2, 0))</f>
        <v>-6003.59</v>
      </c>
      <c r="H1439" s="5">
        <f>IF(ISERROR(VLOOKUP($A$1439, 文字檔!K:L, 2, 0)),0,VLOOKUP($A$1439, 文字檔!K:L, 2, 0))</f>
        <v>-8406.41</v>
      </c>
      <c r="I1439" s="5">
        <f>IF(ISERROR(VLOOKUP($A$1439, 文字檔!M:N, 2, 0)),0,VLOOKUP($A$1439, 文字檔!M:N, 2, 0))</f>
        <v>-13303.25</v>
      </c>
      <c r="J1439" s="5">
        <f>IF(ISERROR(VLOOKUP($A$1439, 文字檔!O:P, 2, 0)),0,VLOOKUP($A$1439, 文字檔!O:P, 2, 0))</f>
        <v>0</v>
      </c>
      <c r="K1439">
        <f>IF(ISERROR(VLOOKUP($A$1439, 文字檔!Q:R, 2, 0)),0,VLOOKUP($A$1439, 文字檔!Q:R, 2, 0))</f>
        <v>0</v>
      </c>
      <c r="L1439">
        <f>IF(ISERROR(VLOOKUP($A$1439, 文字檔!S:T, 2, 0)),0,VLOOKUP($A$1439, 文字檔!S:T, 2, 0))</f>
        <v>0</v>
      </c>
      <c r="M1439">
        <f>IF(ISERROR(VLOOKUP($A$1439, 文字檔!U:V, 2, 0)),0,VLOOKUP($A$1439, 文字檔!U:V, 2, 0))</f>
        <v>-8600</v>
      </c>
      <c r="N1439">
        <f>IF(ISERROR(VLOOKUP($A$1439, 文字檔!W:X, 2, 0)),0,VLOOKUP($A$1439, 文字檔!W:X, 2, 0))</f>
        <v>-8403.4699999999993</v>
      </c>
      <c r="O1439">
        <f>IF(ISERROR(VLOOKUP($A$1439, 文字檔!Y:Z, 2, 0)),0,VLOOKUP($A$1439, 文字檔!Y:Z, 2, 0))</f>
        <v>-8600</v>
      </c>
      <c r="P1439">
        <f>IF(ISERROR(VLOOKUP($A$1439, 文字檔!AA:AB, 2, 0)),0,VLOOKUP($A$1439, 文字檔!AA:AB, 2, 0))</f>
        <v>-8600</v>
      </c>
    </row>
    <row r="1440" spans="1:16" ht="16.2">
      <c r="A1440" s="7">
        <v>45176</v>
      </c>
      <c r="B1440" s="5">
        <f>SUMPRODUCT($C$2:$P$2,$C$1440:$P$1440)</f>
        <v>-35192.75</v>
      </c>
      <c r="C1440" s="5">
        <f>IF(ISERROR(VLOOKUP($A$1440, 文字檔!A:B, 2, 0)),0,VLOOKUP($A$1440, 文字檔!A:B, 2, 0))</f>
        <v>0</v>
      </c>
      <c r="D1440" s="5">
        <f>IF(ISERROR(VLOOKUP($A$1440, 文字檔!C:D, 2, 0)),0,VLOOKUP($A$1440, 文字檔!C:D, 2, 0))</f>
        <v>1300</v>
      </c>
      <c r="E1440" s="5">
        <f>IF(ISERROR(VLOOKUP($A$1440, 文字檔!E:F, 2, 0)),0,VLOOKUP($A$1440, 文字檔!E:F, 2, 0))</f>
        <v>0</v>
      </c>
      <c r="F1440" s="5">
        <f>IF(ISERROR(VLOOKUP($A$1440, 文字檔!G:H, 2, 0)),0,VLOOKUP($A$1440, 文字檔!G:H, 2, 0))</f>
        <v>0</v>
      </c>
      <c r="G1440" s="5">
        <f>IF(ISERROR(VLOOKUP($A$1440, 文字檔!I:J, 2, 0)),0,VLOOKUP($A$1440, 文字檔!I:J, 2, 0))</f>
        <v>6999.57</v>
      </c>
      <c r="H1440" s="5">
        <f>IF(ISERROR(VLOOKUP($A$1440, 文字檔!K:L, 2, 0)),0,VLOOKUP($A$1440, 文字檔!K:L, 2, 0))</f>
        <v>-11996.21</v>
      </c>
      <c r="I1440" s="5">
        <f>IF(ISERROR(VLOOKUP($A$1440, 文字檔!M:N, 2, 0)),0,VLOOKUP($A$1440, 文字檔!M:N, 2, 0))</f>
        <v>-5500.58</v>
      </c>
      <c r="J1440" s="5">
        <f>IF(ISERROR(VLOOKUP($A$1440, 文字檔!O:P, 2, 0)),0,VLOOKUP($A$1440, 文字檔!O:P, 2, 0))</f>
        <v>0</v>
      </c>
      <c r="K1440">
        <f>IF(ISERROR(VLOOKUP($A$1440, 文字檔!Q:R, 2, 0)),0,VLOOKUP($A$1440, 文字檔!Q:R, 2, 0))</f>
        <v>0</v>
      </c>
      <c r="L1440">
        <f>IF(ISERROR(VLOOKUP($A$1440, 文字檔!S:T, 2, 0)),0,VLOOKUP($A$1440, 文字檔!S:T, 2, 0))</f>
        <v>3404.66</v>
      </c>
      <c r="M1440">
        <f>IF(ISERROR(VLOOKUP($A$1440, 文字檔!U:V, 2, 0)),0,VLOOKUP($A$1440, 文字檔!U:V, 2, 0))</f>
        <v>-29400</v>
      </c>
      <c r="N1440">
        <f>IF(ISERROR(VLOOKUP($A$1440, 文字檔!W:X, 2, 0)),0,VLOOKUP($A$1440, 文字檔!W:X, 2, 0))</f>
        <v>11300</v>
      </c>
      <c r="O1440">
        <f>IF(ISERROR(VLOOKUP($A$1440, 文字檔!Y:Z, 2, 0)),0,VLOOKUP($A$1440, 文字檔!Y:Z, 2, 0))</f>
        <v>10599.81</v>
      </c>
      <c r="P1440">
        <f>IF(ISERROR(VLOOKUP($A$1440, 文字檔!AA:AB, 2, 0)),0,VLOOKUP($A$1440, 文字檔!AA:AB, 2, 0))</f>
        <v>-21900</v>
      </c>
    </row>
    <row r="1441" spans="1:16" ht="16.2">
      <c r="A1441" s="7">
        <v>45177</v>
      </c>
      <c r="B1441" s="5">
        <f>SUMPRODUCT($C$2:$P$2,$C$1441:$P$1441)</f>
        <v>-43290.06</v>
      </c>
      <c r="C1441" s="5">
        <f>IF(ISERROR(VLOOKUP($A$1441, 文字檔!A:B, 2, 0)),0,VLOOKUP($A$1441, 文字檔!A:B, 2, 0))</f>
        <v>0</v>
      </c>
      <c r="D1441" s="5">
        <f>IF(ISERROR(VLOOKUP($A$1441, 文字檔!C:D, 2, 0)),0,VLOOKUP($A$1441, 文字檔!C:D, 2, 0))</f>
        <v>200</v>
      </c>
      <c r="E1441" s="5">
        <f>IF(ISERROR(VLOOKUP($A$1441, 文字檔!E:F, 2, 0)),0,VLOOKUP($A$1441, 文字檔!E:F, 2, 0))</f>
        <v>0</v>
      </c>
      <c r="F1441" s="5">
        <f>IF(ISERROR(VLOOKUP($A$1441, 文字檔!G:H, 2, 0)),0,VLOOKUP($A$1441, 文字檔!G:H, 2, 0))</f>
        <v>0</v>
      </c>
      <c r="G1441" s="5">
        <f>IF(ISERROR(VLOOKUP($A$1441, 文字檔!I:J, 2, 0)),0,VLOOKUP($A$1441, 文字檔!I:J, 2, 0))</f>
        <v>0</v>
      </c>
      <c r="H1441" s="5">
        <f>IF(ISERROR(VLOOKUP($A$1441, 文字檔!K:L, 2, 0)),0,VLOOKUP($A$1441, 文字檔!K:L, 2, 0))</f>
        <v>-8590.06</v>
      </c>
      <c r="I1441" s="5">
        <f>IF(ISERROR(VLOOKUP($A$1441, 文字檔!M:N, 2, 0)),0,VLOOKUP($A$1441, 文字檔!M:N, 2, 0))</f>
        <v>-700</v>
      </c>
      <c r="J1441" s="5">
        <f>IF(ISERROR(VLOOKUP($A$1441, 文字檔!O:P, 2, 0)),0,VLOOKUP($A$1441, 文字檔!O:P, 2, 0))</f>
        <v>0</v>
      </c>
      <c r="K1441">
        <f>IF(ISERROR(VLOOKUP($A$1441, 文字檔!Q:R, 2, 0)),0,VLOOKUP($A$1441, 文字檔!Q:R, 2, 0))</f>
        <v>0</v>
      </c>
      <c r="L1441">
        <f>IF(ISERROR(VLOOKUP($A$1441, 文字檔!S:T, 2, 0)),0,VLOOKUP($A$1441, 文字檔!S:T, 2, 0))</f>
        <v>0</v>
      </c>
      <c r="M1441">
        <f>IF(ISERROR(VLOOKUP($A$1441, 文字檔!U:V, 2, 0)),0,VLOOKUP($A$1441, 文字檔!U:V, 2, 0))</f>
        <v>-33800</v>
      </c>
      <c r="N1441">
        <f>IF(ISERROR(VLOOKUP($A$1441, 文字檔!W:X, 2, 0)),0,VLOOKUP($A$1441, 文字檔!W:X, 2, 0))</f>
        <v>-500</v>
      </c>
      <c r="O1441">
        <f>IF(ISERROR(VLOOKUP($A$1441, 文字檔!Y:Z, 2, 0)),0,VLOOKUP($A$1441, 文字檔!Y:Z, 2, 0))</f>
        <v>100</v>
      </c>
      <c r="P1441">
        <f>IF(ISERROR(VLOOKUP($A$1441, 文字檔!AA:AB, 2, 0)),0,VLOOKUP($A$1441, 文字檔!AA:AB, 2, 0))</f>
        <v>0</v>
      </c>
    </row>
    <row r="1442" spans="1:16" ht="16.2">
      <c r="A1442" s="7">
        <v>45178</v>
      </c>
      <c r="B1442" s="5">
        <f>SUMPRODUCT($C$2:$P$2,$C$1442:$P$1442)</f>
        <v>0</v>
      </c>
      <c r="C1442" s="5">
        <f>IF(ISERROR(VLOOKUP($A$1442, 文字檔!A:B, 2, 0)),0,VLOOKUP($A$1442, 文字檔!A:B, 2, 0))</f>
        <v>0</v>
      </c>
      <c r="D1442" s="5">
        <f>IF(ISERROR(VLOOKUP($A$1442, 文字檔!C:D, 2, 0)),0,VLOOKUP($A$1442, 文字檔!C:D, 2, 0))</f>
        <v>0</v>
      </c>
      <c r="E1442" s="5">
        <f>IF(ISERROR(VLOOKUP($A$1442, 文字檔!E:F, 2, 0)),0,VLOOKUP($A$1442, 文字檔!E:F, 2, 0))</f>
        <v>0</v>
      </c>
      <c r="F1442" s="5">
        <f>IF(ISERROR(VLOOKUP($A$1442, 文字檔!G:H, 2, 0)),0,VLOOKUP($A$1442, 文字檔!G:H, 2, 0))</f>
        <v>0</v>
      </c>
      <c r="G1442" s="5">
        <f>IF(ISERROR(VLOOKUP($A$1442, 文字檔!I:J, 2, 0)),0,VLOOKUP($A$1442, 文字檔!I:J, 2, 0))</f>
        <v>0</v>
      </c>
      <c r="H1442" s="5">
        <f>IF(ISERROR(VLOOKUP($A$1442, 文字檔!K:L, 2, 0)),0,VLOOKUP($A$1442, 文字檔!K:L, 2, 0))</f>
        <v>0</v>
      </c>
      <c r="I1442" s="5">
        <f>IF(ISERROR(VLOOKUP($A$1442, 文字檔!M:N, 2, 0)),0,VLOOKUP($A$1442, 文字檔!M:N, 2, 0))</f>
        <v>0</v>
      </c>
      <c r="J1442" s="5">
        <f>IF(ISERROR(VLOOKUP($A$1442, 文字檔!O:P, 2, 0)),0,VLOOKUP($A$1442, 文字檔!O:P, 2, 0))</f>
        <v>0</v>
      </c>
      <c r="K1442">
        <f>IF(ISERROR(VLOOKUP($A$1442, 文字檔!Q:R, 2, 0)),0,VLOOKUP($A$1442, 文字檔!Q:R, 2, 0))</f>
        <v>0</v>
      </c>
      <c r="L1442">
        <f>IF(ISERROR(VLOOKUP($A$1442, 文字檔!S:T, 2, 0)),0,VLOOKUP($A$1442, 文字檔!S:T, 2, 0))</f>
        <v>0</v>
      </c>
      <c r="M1442">
        <f>IF(ISERROR(VLOOKUP($A$1442, 文字檔!U:V, 2, 0)),0,VLOOKUP($A$1442, 文字檔!U:V, 2, 0))</f>
        <v>0</v>
      </c>
      <c r="N1442">
        <f>IF(ISERROR(VLOOKUP($A$1442, 文字檔!W:X, 2, 0)),0,VLOOKUP($A$1442, 文字檔!W:X, 2, 0))</f>
        <v>0</v>
      </c>
      <c r="O1442">
        <f>IF(ISERROR(VLOOKUP($A$1442, 文字檔!Y:Z, 2, 0)),0,VLOOKUP($A$1442, 文字檔!Y:Z, 2, 0))</f>
        <v>0</v>
      </c>
      <c r="P1442">
        <f>IF(ISERROR(VLOOKUP($A$1442, 文字檔!AA:AB, 2, 0)),0,VLOOKUP($A$1442, 文字檔!AA:AB, 2, 0))</f>
        <v>0</v>
      </c>
    </row>
    <row r="1443" spans="1:16" ht="16.2">
      <c r="A1443" s="7">
        <v>45179</v>
      </c>
      <c r="B1443" s="5">
        <f>SUMPRODUCT($C$2:$P$2,$C$1443:$P$1443)</f>
        <v>0</v>
      </c>
      <c r="C1443" s="5">
        <f>IF(ISERROR(VLOOKUP($A$1443, 文字檔!A:B, 2, 0)),0,VLOOKUP($A$1443, 文字檔!A:B, 2, 0))</f>
        <v>0</v>
      </c>
      <c r="D1443" s="5">
        <f>IF(ISERROR(VLOOKUP($A$1443, 文字檔!C:D, 2, 0)),0,VLOOKUP($A$1443, 文字檔!C:D, 2, 0))</f>
        <v>0</v>
      </c>
      <c r="E1443" s="5">
        <f>IF(ISERROR(VLOOKUP($A$1443, 文字檔!E:F, 2, 0)),0,VLOOKUP($A$1443, 文字檔!E:F, 2, 0))</f>
        <v>0</v>
      </c>
      <c r="F1443" s="5">
        <f>IF(ISERROR(VLOOKUP($A$1443, 文字檔!G:H, 2, 0)),0,VLOOKUP($A$1443, 文字檔!G:H, 2, 0))</f>
        <v>0</v>
      </c>
      <c r="G1443" s="5">
        <f>IF(ISERROR(VLOOKUP($A$1443, 文字檔!I:J, 2, 0)),0,VLOOKUP($A$1443, 文字檔!I:J, 2, 0))</f>
        <v>0</v>
      </c>
      <c r="H1443" s="5">
        <f>IF(ISERROR(VLOOKUP($A$1443, 文字檔!K:L, 2, 0)),0,VLOOKUP($A$1443, 文字檔!K:L, 2, 0))</f>
        <v>0</v>
      </c>
      <c r="I1443" s="5">
        <f>IF(ISERROR(VLOOKUP($A$1443, 文字檔!M:N, 2, 0)),0,VLOOKUP($A$1443, 文字檔!M:N, 2, 0))</f>
        <v>0</v>
      </c>
      <c r="J1443" s="5">
        <f>IF(ISERROR(VLOOKUP($A$1443, 文字檔!O:P, 2, 0)),0,VLOOKUP($A$1443, 文字檔!O:P, 2, 0))</f>
        <v>0</v>
      </c>
      <c r="K1443">
        <f>IF(ISERROR(VLOOKUP($A$1443, 文字檔!Q:R, 2, 0)),0,VLOOKUP($A$1443, 文字檔!Q:R, 2, 0))</f>
        <v>0</v>
      </c>
      <c r="L1443">
        <f>IF(ISERROR(VLOOKUP($A$1443, 文字檔!S:T, 2, 0)),0,VLOOKUP($A$1443, 文字檔!S:T, 2, 0))</f>
        <v>0</v>
      </c>
      <c r="M1443">
        <f>IF(ISERROR(VLOOKUP($A$1443, 文字檔!U:V, 2, 0)),0,VLOOKUP($A$1443, 文字檔!U:V, 2, 0))</f>
        <v>0</v>
      </c>
      <c r="N1443">
        <f>IF(ISERROR(VLOOKUP($A$1443, 文字檔!W:X, 2, 0)),0,VLOOKUP($A$1443, 文字檔!W:X, 2, 0))</f>
        <v>0</v>
      </c>
      <c r="O1443">
        <f>IF(ISERROR(VLOOKUP($A$1443, 文字檔!Y:Z, 2, 0)),0,VLOOKUP($A$1443, 文字檔!Y:Z, 2, 0))</f>
        <v>0</v>
      </c>
      <c r="P1443">
        <f>IF(ISERROR(VLOOKUP($A$1443, 文字檔!AA:AB, 2, 0)),0,VLOOKUP($A$1443, 文字檔!AA:AB, 2, 0))</f>
        <v>0</v>
      </c>
    </row>
    <row r="1444" spans="1:16" ht="16.2">
      <c r="A1444" s="7">
        <v>45180</v>
      </c>
      <c r="B1444" s="5">
        <f>SUMPRODUCT($C$2:$P$2,$C$1444:$P$1444)</f>
        <v>36628.130000000005</v>
      </c>
      <c r="C1444" s="5">
        <f>IF(ISERROR(VLOOKUP($A$1444, 文字檔!A:B, 2, 0)),0,VLOOKUP($A$1444, 文字檔!A:B, 2, 0))</f>
        <v>1814.68</v>
      </c>
      <c r="D1444" s="5">
        <f>IF(ISERROR(VLOOKUP($A$1444, 文字檔!C:D, 2, 0)),0,VLOOKUP($A$1444, 文字檔!C:D, 2, 0))</f>
        <v>30900</v>
      </c>
      <c r="E1444" s="5">
        <f>IF(ISERROR(VLOOKUP($A$1444, 文字檔!E:F, 2, 0)),0,VLOOKUP($A$1444, 文字檔!E:F, 2, 0))</f>
        <v>0</v>
      </c>
      <c r="F1444" s="5">
        <f>IF(ISERROR(VLOOKUP($A$1444, 文字檔!G:H, 2, 0)),0,VLOOKUP($A$1444, 文字檔!G:H, 2, 0))</f>
        <v>0</v>
      </c>
      <c r="G1444" s="5">
        <f>IF(ISERROR(VLOOKUP($A$1444, 文字檔!I:J, 2, 0)),0,VLOOKUP($A$1444, 文字檔!I:J, 2, 0))</f>
        <v>0</v>
      </c>
      <c r="H1444" s="5">
        <f>IF(ISERROR(VLOOKUP($A$1444, 文字檔!K:L, 2, 0)),0,VLOOKUP($A$1444, 文字檔!K:L, 2, 0))</f>
        <v>0</v>
      </c>
      <c r="I1444" s="5">
        <f>IF(ISERROR(VLOOKUP($A$1444, 文字檔!M:N, 2, 0)),0,VLOOKUP($A$1444, 文字檔!M:N, 2, 0))</f>
        <v>-22100</v>
      </c>
      <c r="J1444" s="5">
        <f>IF(ISERROR(VLOOKUP($A$1444, 文字檔!O:P, 2, 0)),0,VLOOKUP($A$1444, 文字檔!O:P, 2, 0))</f>
        <v>6813.45</v>
      </c>
      <c r="K1444">
        <f>IF(ISERROR(VLOOKUP($A$1444, 文字檔!Q:R, 2, 0)),0,VLOOKUP($A$1444, 文字檔!Q:R, 2, 0))</f>
        <v>0</v>
      </c>
      <c r="L1444">
        <f>IF(ISERROR(VLOOKUP($A$1444, 文字檔!S:T, 2, 0)),0,VLOOKUP($A$1444, 文字檔!S:T, 2, 0))</f>
        <v>0</v>
      </c>
      <c r="M1444">
        <f>IF(ISERROR(VLOOKUP($A$1444, 文字檔!U:V, 2, 0)),0,VLOOKUP($A$1444, 文字檔!U:V, 2, 0))</f>
        <v>27200</v>
      </c>
      <c r="N1444">
        <f>IF(ISERROR(VLOOKUP($A$1444, 文字檔!W:X, 2, 0)),0,VLOOKUP($A$1444, 文字檔!W:X, 2, 0))</f>
        <v>0</v>
      </c>
      <c r="O1444">
        <f>IF(ISERROR(VLOOKUP($A$1444, 文字檔!Y:Z, 2, 0)),0,VLOOKUP($A$1444, 文字檔!Y:Z, 2, 0))</f>
        <v>-7900</v>
      </c>
      <c r="P1444">
        <f>IF(ISERROR(VLOOKUP($A$1444, 文字檔!AA:AB, 2, 0)),0,VLOOKUP($A$1444, 文字檔!AA:AB, 2, 0))</f>
        <v>-100</v>
      </c>
    </row>
    <row r="1445" spans="1:16" ht="16.2">
      <c r="A1445" s="7">
        <v>45181</v>
      </c>
      <c r="B1445" s="5">
        <f>SUMPRODUCT($C$2:$P$2,$C$1445:$P$1445)</f>
        <v>4312.4000000000015</v>
      </c>
      <c r="C1445" s="5">
        <f>IF(ISERROR(VLOOKUP($A$1445, 文字檔!A:B, 2, 0)),0,VLOOKUP($A$1445, 文字檔!A:B, 2, 0))</f>
        <v>0</v>
      </c>
      <c r="D1445" s="5">
        <f>IF(ISERROR(VLOOKUP($A$1445, 文字檔!C:D, 2, 0)),0,VLOOKUP($A$1445, 文字檔!C:D, 2, 0))</f>
        <v>0</v>
      </c>
      <c r="E1445" s="5">
        <f>IF(ISERROR(VLOOKUP($A$1445, 文字檔!E:F, 2, 0)),0,VLOOKUP($A$1445, 文字檔!E:F, 2, 0))</f>
        <v>0</v>
      </c>
      <c r="F1445" s="5">
        <f>IF(ISERROR(VLOOKUP($A$1445, 文字檔!G:H, 2, 0)),0,VLOOKUP($A$1445, 文字檔!G:H, 2, 0))</f>
        <v>0</v>
      </c>
      <c r="G1445" s="5">
        <f>IF(ISERROR(VLOOKUP($A$1445, 文字檔!I:J, 2, 0)),0,VLOOKUP($A$1445, 文字檔!I:J, 2, 0))</f>
        <v>12900</v>
      </c>
      <c r="H1445" s="5">
        <f>IF(ISERROR(VLOOKUP($A$1445, 文字檔!K:L, 2, 0)),0,VLOOKUP($A$1445, 文字檔!K:L, 2, 0))</f>
        <v>0</v>
      </c>
      <c r="I1445" s="5">
        <f>IF(ISERROR(VLOOKUP($A$1445, 文字檔!M:N, 2, 0)),0,VLOOKUP($A$1445, 文字檔!M:N, 2, 0))</f>
        <v>20100</v>
      </c>
      <c r="J1445" s="5">
        <f>IF(ISERROR(VLOOKUP($A$1445, 文字檔!O:P, 2, 0)),0,VLOOKUP($A$1445, 文字檔!O:P, 2, 0))</f>
        <v>0</v>
      </c>
      <c r="K1445">
        <f>IF(ISERROR(VLOOKUP($A$1445, 文字檔!Q:R, 2, 0)),0,VLOOKUP($A$1445, 文字檔!Q:R, 2, 0))</f>
        <v>0</v>
      </c>
      <c r="L1445">
        <f>IF(ISERROR(VLOOKUP($A$1445, 文字檔!S:T, 2, 0)),0,VLOOKUP($A$1445, 文字檔!S:T, 2, 0))</f>
        <v>-9787.6</v>
      </c>
      <c r="M1445">
        <f>IF(ISERROR(VLOOKUP($A$1445, 文字檔!U:V, 2, 0)),0,VLOOKUP($A$1445, 文字檔!U:V, 2, 0))</f>
        <v>-29200</v>
      </c>
      <c r="N1445">
        <f>IF(ISERROR(VLOOKUP($A$1445, 文字檔!W:X, 2, 0)),0,VLOOKUP($A$1445, 文字檔!W:X, 2, 0))</f>
        <v>12100</v>
      </c>
      <c r="O1445">
        <f>IF(ISERROR(VLOOKUP($A$1445, 文字檔!Y:Z, 2, 0)),0,VLOOKUP($A$1445, 文字檔!Y:Z, 2, 0))</f>
        <v>8500</v>
      </c>
      <c r="P1445">
        <f>IF(ISERROR(VLOOKUP($A$1445, 文字檔!AA:AB, 2, 0)),0,VLOOKUP($A$1445, 文字檔!AA:AB, 2, 0))</f>
        <v>-10300</v>
      </c>
    </row>
    <row r="1446" spans="1:16" ht="16.2">
      <c r="A1446" s="7">
        <v>45182</v>
      </c>
      <c r="B1446" s="5">
        <f>SUMPRODUCT($C$2:$P$2,$C$1446:$P$1446)</f>
        <v>-48495.67</v>
      </c>
      <c r="C1446" s="5">
        <f>IF(ISERROR(VLOOKUP($A$1446, 文字檔!A:B, 2, 0)),0,VLOOKUP($A$1446, 文字檔!A:B, 2, 0))</f>
        <v>0</v>
      </c>
      <c r="D1446" s="5">
        <f>IF(ISERROR(VLOOKUP($A$1446, 文字檔!C:D, 2, 0)),0,VLOOKUP($A$1446, 文字檔!C:D, 2, 0))</f>
        <v>-13100</v>
      </c>
      <c r="E1446" s="5">
        <f>IF(ISERROR(VLOOKUP($A$1446, 文字檔!E:F, 2, 0)),0,VLOOKUP($A$1446, 文字檔!E:F, 2, 0))</f>
        <v>0</v>
      </c>
      <c r="F1446" s="5">
        <f>IF(ISERROR(VLOOKUP($A$1446, 文字檔!G:H, 2, 0)),0,VLOOKUP($A$1446, 文字檔!G:H, 2, 0))</f>
        <v>0</v>
      </c>
      <c r="G1446" s="5">
        <f>IF(ISERROR(VLOOKUP($A$1446, 文字檔!I:J, 2, 0)),0,VLOOKUP($A$1446, 文字檔!I:J, 2, 0))</f>
        <v>-20500</v>
      </c>
      <c r="H1446" s="5">
        <f>IF(ISERROR(VLOOKUP($A$1446, 文字檔!K:L, 2, 0)),0,VLOOKUP($A$1446, 文字檔!K:L, 2, 0))</f>
        <v>4.33</v>
      </c>
      <c r="I1446" s="5">
        <f>IF(ISERROR(VLOOKUP($A$1446, 文字檔!M:N, 2, 0)),0,VLOOKUP($A$1446, 文字檔!M:N, 2, 0))</f>
        <v>-7500</v>
      </c>
      <c r="J1446" s="5">
        <f>IF(ISERROR(VLOOKUP($A$1446, 文字檔!O:P, 2, 0)),0,VLOOKUP($A$1446, 文字檔!O:P, 2, 0))</f>
        <v>0</v>
      </c>
      <c r="K1446">
        <f>IF(ISERROR(VLOOKUP($A$1446, 文字檔!Q:R, 2, 0)),0,VLOOKUP($A$1446, 文字檔!Q:R, 2, 0))</f>
        <v>0</v>
      </c>
      <c r="L1446">
        <f>IF(ISERROR(VLOOKUP($A$1446, 文字檔!S:T, 2, 0)),0,VLOOKUP($A$1446, 文字檔!S:T, 2, 0))</f>
        <v>0</v>
      </c>
      <c r="M1446">
        <f>IF(ISERROR(VLOOKUP($A$1446, 文字檔!U:V, 2, 0)),0,VLOOKUP($A$1446, 文字檔!U:V, 2, 0))</f>
        <v>-800</v>
      </c>
      <c r="N1446">
        <f>IF(ISERROR(VLOOKUP($A$1446, 文字檔!W:X, 2, 0)),0,VLOOKUP($A$1446, 文字檔!W:X, 2, 0))</f>
        <v>-100</v>
      </c>
      <c r="O1446">
        <f>IF(ISERROR(VLOOKUP($A$1446, 文字檔!Y:Z, 2, 0)),0,VLOOKUP($A$1446, 文字檔!Y:Z, 2, 0))</f>
        <v>-6500</v>
      </c>
      <c r="P1446">
        <f>IF(ISERROR(VLOOKUP($A$1446, 文字檔!AA:AB, 2, 0)),0,VLOOKUP($A$1446, 文字檔!AA:AB, 2, 0))</f>
        <v>0</v>
      </c>
    </row>
    <row r="1447" spans="1:16" ht="16.2">
      <c r="A1447" s="7">
        <v>45183</v>
      </c>
      <c r="B1447" s="5">
        <f>SUMPRODUCT($C$2:$P$2,$C$1447:$P$1447)</f>
        <v>205863.37000000002</v>
      </c>
      <c r="C1447" s="5">
        <f>IF(ISERROR(VLOOKUP($A$1447, 文字檔!A:B, 2, 0)),0,VLOOKUP($A$1447, 文字檔!A:B, 2, 0))</f>
        <v>10388.14</v>
      </c>
      <c r="D1447" s="5">
        <f>IF(ISERROR(VLOOKUP($A$1447, 文字檔!C:D, 2, 0)),0,VLOOKUP($A$1447, 文字檔!C:D, 2, 0))</f>
        <v>47495.49</v>
      </c>
      <c r="E1447" s="5">
        <f>IF(ISERROR(VLOOKUP($A$1447, 文字檔!E:F, 2, 0)),0,VLOOKUP($A$1447, 文字檔!E:F, 2, 0))</f>
        <v>0</v>
      </c>
      <c r="F1447" s="5">
        <f>IF(ISERROR(VLOOKUP($A$1447, 文字檔!G:H, 2, 0)),0,VLOOKUP($A$1447, 文字檔!G:H, 2, 0))</f>
        <v>0</v>
      </c>
      <c r="G1447" s="5">
        <f>IF(ISERROR(VLOOKUP($A$1447, 文字檔!I:J, 2, 0)),0,VLOOKUP($A$1447, 文字檔!I:J, 2, 0))</f>
        <v>15297.2</v>
      </c>
      <c r="H1447" s="5">
        <f>IF(ISERROR(VLOOKUP($A$1447, 文字檔!K:L, 2, 0)),0,VLOOKUP($A$1447, 文字檔!K:L, 2, 0))</f>
        <v>29699.360000000001</v>
      </c>
      <c r="I1447" s="5">
        <f>IF(ISERROR(VLOOKUP($A$1447, 文字檔!M:N, 2, 0)),0,VLOOKUP($A$1447, 文字檔!M:N, 2, 0))</f>
        <v>46500</v>
      </c>
      <c r="J1447" s="5">
        <f>IF(ISERROR(VLOOKUP($A$1447, 文字檔!O:P, 2, 0)),0,VLOOKUP($A$1447, 文字檔!O:P, 2, 0))</f>
        <v>11391.7</v>
      </c>
      <c r="K1447">
        <f>IF(ISERROR(VLOOKUP($A$1447, 文字檔!Q:R, 2, 0)),0,VLOOKUP($A$1447, 文字檔!Q:R, 2, 0))</f>
        <v>0</v>
      </c>
      <c r="L1447">
        <f>IF(ISERROR(VLOOKUP($A$1447, 文字檔!S:T, 2, 0)),0,VLOOKUP($A$1447, 文字檔!S:T, 2, 0))</f>
        <v>0</v>
      </c>
      <c r="M1447">
        <f>IF(ISERROR(VLOOKUP($A$1447, 文字檔!U:V, 2, 0)),0,VLOOKUP($A$1447, 文字檔!U:V, 2, 0))</f>
        <v>-19805.3</v>
      </c>
      <c r="N1447">
        <f>IF(ISERROR(VLOOKUP($A$1447, 文字檔!W:X, 2, 0)),0,VLOOKUP($A$1447, 文字檔!W:X, 2, 0))</f>
        <v>0</v>
      </c>
      <c r="O1447">
        <f>IF(ISERROR(VLOOKUP($A$1447, 文字檔!Y:Z, 2, 0)),0,VLOOKUP($A$1447, 文字檔!Y:Z, 2, 0))</f>
        <v>52400</v>
      </c>
      <c r="P1447">
        <f>IF(ISERROR(VLOOKUP($A$1447, 文字檔!AA:AB, 2, 0)),0,VLOOKUP($A$1447, 文字檔!AA:AB, 2, 0))</f>
        <v>12496.78</v>
      </c>
    </row>
    <row r="1448" spans="1:16" ht="16.2">
      <c r="A1448" s="7">
        <v>45184</v>
      </c>
      <c r="B1448" s="5">
        <f>SUMPRODUCT($C$2:$P$2,$C$1448:$P$1448)</f>
        <v>-5239.9199999999983</v>
      </c>
      <c r="C1448" s="5">
        <f>IF(ISERROR(VLOOKUP($A$1448, 文字檔!A:B, 2, 0)),0,VLOOKUP($A$1448, 文字檔!A:B, 2, 0))</f>
        <v>0</v>
      </c>
      <c r="D1448" s="5">
        <f>IF(ISERROR(VLOOKUP($A$1448, 文字檔!C:D, 2, 0)),0,VLOOKUP($A$1448, 文字檔!C:D, 2, 0))</f>
        <v>0</v>
      </c>
      <c r="E1448" s="5">
        <f>IF(ISERROR(VLOOKUP($A$1448, 文字檔!E:F, 2, 0)),0,VLOOKUP($A$1448, 文字檔!E:F, 2, 0))</f>
        <v>0</v>
      </c>
      <c r="F1448" s="5">
        <f>IF(ISERROR(VLOOKUP($A$1448, 文字檔!G:H, 2, 0)),0,VLOOKUP($A$1448, 文字檔!G:H, 2, 0))</f>
        <v>0</v>
      </c>
      <c r="G1448" s="5">
        <f>IF(ISERROR(VLOOKUP($A$1448, 文字檔!I:J, 2, 0)),0,VLOOKUP($A$1448, 文字檔!I:J, 2, 0))</f>
        <v>-1704.99</v>
      </c>
      <c r="H1448" s="5">
        <f>IF(ISERROR(VLOOKUP($A$1448, 文字檔!K:L, 2, 0)),0,VLOOKUP($A$1448, 文字檔!K:L, 2, 0))</f>
        <v>-11715.36</v>
      </c>
      <c r="I1448" s="5">
        <f>IF(ISERROR(VLOOKUP($A$1448, 文字檔!M:N, 2, 0)),0,VLOOKUP($A$1448, 文字檔!M:N, 2, 0))</f>
        <v>-2104.9299999999998</v>
      </c>
      <c r="J1448" s="5">
        <f>IF(ISERROR(VLOOKUP($A$1448, 文字檔!O:P, 2, 0)),0,VLOOKUP($A$1448, 文字檔!O:P, 2, 0))</f>
        <v>0</v>
      </c>
      <c r="K1448">
        <f>IF(ISERROR(VLOOKUP($A$1448, 文字檔!Q:R, 2, 0)),0,VLOOKUP($A$1448, 文字檔!Q:R, 2, 0))</f>
        <v>0</v>
      </c>
      <c r="L1448">
        <f>IF(ISERROR(VLOOKUP($A$1448, 文字檔!S:T, 2, 0)),0,VLOOKUP($A$1448, 文字檔!S:T, 2, 0))</f>
        <v>0</v>
      </c>
      <c r="M1448">
        <f>IF(ISERROR(VLOOKUP($A$1448, 文字檔!U:V, 2, 0)),0,VLOOKUP($A$1448, 文字檔!U:V, 2, 0))</f>
        <v>13400</v>
      </c>
      <c r="N1448">
        <f>IF(ISERROR(VLOOKUP($A$1448, 文字檔!W:X, 2, 0)),0,VLOOKUP($A$1448, 文字檔!W:X, 2, 0))</f>
        <v>0</v>
      </c>
      <c r="O1448">
        <f>IF(ISERROR(VLOOKUP($A$1448, 文字檔!Y:Z, 2, 0)),0,VLOOKUP($A$1448, 文字檔!Y:Z, 2, 0))</f>
        <v>-16514.64</v>
      </c>
      <c r="P1448">
        <f>IF(ISERROR(VLOOKUP($A$1448, 文字檔!AA:AB, 2, 0)),0,VLOOKUP($A$1448, 文字檔!AA:AB, 2, 0))</f>
        <v>13400</v>
      </c>
    </row>
    <row r="1449" spans="1:16" ht="16.2">
      <c r="A1449" s="7">
        <v>45185</v>
      </c>
      <c r="B1449" s="5">
        <f>SUMPRODUCT($C$2:$P$2,$C$1449:$P$1449)</f>
        <v>0</v>
      </c>
      <c r="C1449" s="5">
        <f>IF(ISERROR(VLOOKUP($A$1449, 文字檔!A:B, 2, 0)),0,VLOOKUP($A$1449, 文字檔!A:B, 2, 0))</f>
        <v>0</v>
      </c>
      <c r="D1449" s="5">
        <f>IF(ISERROR(VLOOKUP($A$1449, 文字檔!C:D, 2, 0)),0,VLOOKUP($A$1449, 文字檔!C:D, 2, 0))</f>
        <v>0</v>
      </c>
      <c r="E1449" s="5">
        <f>IF(ISERROR(VLOOKUP($A$1449, 文字檔!E:F, 2, 0)),0,VLOOKUP($A$1449, 文字檔!E:F, 2, 0))</f>
        <v>0</v>
      </c>
      <c r="F1449" s="5">
        <f>IF(ISERROR(VLOOKUP($A$1449, 文字檔!G:H, 2, 0)),0,VLOOKUP($A$1449, 文字檔!G:H, 2, 0))</f>
        <v>0</v>
      </c>
      <c r="G1449" s="5">
        <f>IF(ISERROR(VLOOKUP($A$1449, 文字檔!I:J, 2, 0)),0,VLOOKUP($A$1449, 文字檔!I:J, 2, 0))</f>
        <v>0</v>
      </c>
      <c r="H1449" s="5">
        <f>IF(ISERROR(VLOOKUP($A$1449, 文字檔!K:L, 2, 0)),0,VLOOKUP($A$1449, 文字檔!K:L, 2, 0))</f>
        <v>0</v>
      </c>
      <c r="I1449" s="5">
        <f>IF(ISERROR(VLOOKUP($A$1449, 文字檔!M:N, 2, 0)),0,VLOOKUP($A$1449, 文字檔!M:N, 2, 0))</f>
        <v>0</v>
      </c>
      <c r="J1449" s="5">
        <f>IF(ISERROR(VLOOKUP($A$1449, 文字檔!O:P, 2, 0)),0,VLOOKUP($A$1449, 文字檔!O:P, 2, 0))</f>
        <v>0</v>
      </c>
      <c r="K1449">
        <f>IF(ISERROR(VLOOKUP($A$1449, 文字檔!Q:R, 2, 0)),0,VLOOKUP($A$1449, 文字檔!Q:R, 2, 0))</f>
        <v>0</v>
      </c>
      <c r="L1449">
        <f>IF(ISERROR(VLOOKUP($A$1449, 文字檔!S:T, 2, 0)),0,VLOOKUP($A$1449, 文字檔!S:T, 2, 0))</f>
        <v>0</v>
      </c>
      <c r="M1449">
        <f>IF(ISERROR(VLOOKUP($A$1449, 文字檔!U:V, 2, 0)),0,VLOOKUP($A$1449, 文字檔!U:V, 2, 0))</f>
        <v>0</v>
      </c>
      <c r="N1449">
        <f>IF(ISERROR(VLOOKUP($A$1449, 文字檔!W:X, 2, 0)),0,VLOOKUP($A$1449, 文字檔!W:X, 2, 0))</f>
        <v>0</v>
      </c>
      <c r="O1449">
        <f>IF(ISERROR(VLOOKUP($A$1449, 文字檔!Y:Z, 2, 0)),0,VLOOKUP($A$1449, 文字檔!Y:Z, 2, 0))</f>
        <v>0</v>
      </c>
      <c r="P1449">
        <f>IF(ISERROR(VLOOKUP($A$1449, 文字檔!AA:AB, 2, 0)),0,VLOOKUP($A$1449, 文字檔!AA:AB, 2, 0))</f>
        <v>0</v>
      </c>
    </row>
    <row r="1450" spans="1:16" ht="16.2">
      <c r="A1450" s="7">
        <v>45186</v>
      </c>
      <c r="B1450" s="5">
        <f>SUMPRODUCT($C$2:$P$2,$C$1450:$P$1450)</f>
        <v>0</v>
      </c>
      <c r="C1450" s="5">
        <f>IF(ISERROR(VLOOKUP($A$1450, 文字檔!A:B, 2, 0)),0,VLOOKUP($A$1450, 文字檔!A:B, 2, 0))</f>
        <v>0</v>
      </c>
      <c r="D1450" s="5">
        <f>IF(ISERROR(VLOOKUP($A$1450, 文字檔!C:D, 2, 0)),0,VLOOKUP($A$1450, 文字檔!C:D, 2, 0))</f>
        <v>0</v>
      </c>
      <c r="E1450" s="5">
        <f>IF(ISERROR(VLOOKUP($A$1450, 文字檔!E:F, 2, 0)),0,VLOOKUP($A$1450, 文字檔!E:F, 2, 0))</f>
        <v>0</v>
      </c>
      <c r="F1450" s="5">
        <f>IF(ISERROR(VLOOKUP($A$1450, 文字檔!G:H, 2, 0)),0,VLOOKUP($A$1450, 文字檔!G:H, 2, 0))</f>
        <v>0</v>
      </c>
      <c r="G1450" s="5">
        <f>IF(ISERROR(VLOOKUP($A$1450, 文字檔!I:J, 2, 0)),0,VLOOKUP($A$1450, 文字檔!I:J, 2, 0))</f>
        <v>0</v>
      </c>
      <c r="H1450" s="5">
        <f>IF(ISERROR(VLOOKUP($A$1450, 文字檔!K:L, 2, 0)),0,VLOOKUP($A$1450, 文字檔!K:L, 2, 0))</f>
        <v>0</v>
      </c>
      <c r="I1450" s="5">
        <f>IF(ISERROR(VLOOKUP($A$1450, 文字檔!M:N, 2, 0)),0,VLOOKUP($A$1450, 文字檔!M:N, 2, 0))</f>
        <v>0</v>
      </c>
      <c r="J1450" s="5">
        <f>IF(ISERROR(VLOOKUP($A$1450, 文字檔!O:P, 2, 0)),0,VLOOKUP($A$1450, 文字檔!O:P, 2, 0))</f>
        <v>0</v>
      </c>
      <c r="K1450">
        <f>IF(ISERROR(VLOOKUP($A$1450, 文字檔!Q:R, 2, 0)),0,VLOOKUP($A$1450, 文字檔!Q:R, 2, 0))</f>
        <v>0</v>
      </c>
      <c r="L1450">
        <f>IF(ISERROR(VLOOKUP($A$1450, 文字檔!S:T, 2, 0)),0,VLOOKUP($A$1450, 文字檔!S:T, 2, 0))</f>
        <v>0</v>
      </c>
      <c r="M1450">
        <f>IF(ISERROR(VLOOKUP($A$1450, 文字檔!U:V, 2, 0)),0,VLOOKUP($A$1450, 文字檔!U:V, 2, 0))</f>
        <v>0</v>
      </c>
      <c r="N1450">
        <f>IF(ISERROR(VLOOKUP($A$1450, 文字檔!W:X, 2, 0)),0,VLOOKUP($A$1450, 文字檔!W:X, 2, 0))</f>
        <v>0</v>
      </c>
      <c r="O1450">
        <f>IF(ISERROR(VLOOKUP($A$1450, 文字檔!Y:Z, 2, 0)),0,VLOOKUP($A$1450, 文字檔!Y:Z, 2, 0))</f>
        <v>0</v>
      </c>
      <c r="P1450">
        <f>IF(ISERROR(VLOOKUP($A$1450, 文字檔!AA:AB, 2, 0)),0,VLOOKUP($A$1450, 文字檔!AA:AB, 2, 0))</f>
        <v>0</v>
      </c>
    </row>
    <row r="1451" spans="1:16" ht="16.2">
      <c r="A1451" s="7">
        <v>45187</v>
      </c>
      <c r="B1451" s="5">
        <f>SUMPRODUCT($C$2:$P$2,$C$1451:$P$1451)</f>
        <v>-12032.039999999997</v>
      </c>
      <c r="C1451" s="5">
        <f>IF(ISERROR(VLOOKUP($A$1451, 文字檔!A:B, 2, 0)),0,VLOOKUP($A$1451, 文字檔!A:B, 2, 0))</f>
        <v>3989.22</v>
      </c>
      <c r="D1451" s="5">
        <f>IF(ISERROR(VLOOKUP($A$1451, 文字檔!C:D, 2, 0)),0,VLOOKUP($A$1451, 文字檔!C:D, 2, 0))</f>
        <v>0</v>
      </c>
      <c r="E1451" s="5">
        <f>IF(ISERROR(VLOOKUP($A$1451, 文字檔!E:F, 2, 0)),0,VLOOKUP($A$1451, 文字檔!E:F, 2, 0))</f>
        <v>0</v>
      </c>
      <c r="F1451" s="5">
        <f>IF(ISERROR(VLOOKUP($A$1451, 文字檔!G:H, 2, 0)),0,VLOOKUP($A$1451, 文字檔!G:H, 2, 0))</f>
        <v>0</v>
      </c>
      <c r="G1451" s="5">
        <f>IF(ISERROR(VLOOKUP($A$1451, 文字檔!I:J, 2, 0)),0,VLOOKUP($A$1451, 文字檔!I:J, 2, 0))</f>
        <v>0</v>
      </c>
      <c r="H1451" s="5">
        <f>IF(ISERROR(VLOOKUP($A$1451, 文字檔!K:L, 2, 0)),0,VLOOKUP($A$1451, 文字檔!K:L, 2, 0))</f>
        <v>-1101.18</v>
      </c>
      <c r="I1451" s="5">
        <f>IF(ISERROR(VLOOKUP($A$1451, 文字檔!M:N, 2, 0)),0,VLOOKUP($A$1451, 文字檔!M:N, 2, 0))</f>
        <v>18593.080000000002</v>
      </c>
      <c r="J1451" s="5">
        <f>IF(ISERROR(VLOOKUP($A$1451, 文字檔!O:P, 2, 0)),0,VLOOKUP($A$1451, 文字檔!O:P, 2, 0))</f>
        <v>0</v>
      </c>
      <c r="K1451">
        <f>IF(ISERROR(VLOOKUP($A$1451, 文字檔!Q:R, 2, 0)),0,VLOOKUP($A$1451, 文字檔!Q:R, 2, 0))</f>
        <v>0</v>
      </c>
      <c r="L1451">
        <f>IF(ISERROR(VLOOKUP($A$1451, 文字檔!S:T, 2, 0)),0,VLOOKUP($A$1451, 文字檔!S:T, 2, 0))</f>
        <v>5596.83</v>
      </c>
      <c r="M1451">
        <f>IF(ISERROR(VLOOKUP($A$1451, 文字檔!U:V, 2, 0)),0,VLOOKUP($A$1451, 文字檔!U:V, 2, 0))</f>
        <v>-23605.06</v>
      </c>
      <c r="N1451">
        <f>IF(ISERROR(VLOOKUP($A$1451, 文字檔!W:X, 2, 0)),0,VLOOKUP($A$1451, 文字檔!W:X, 2, 0))</f>
        <v>23895.07</v>
      </c>
      <c r="O1451">
        <f>IF(ISERROR(VLOOKUP($A$1451, 文字檔!Y:Z, 2, 0)),0,VLOOKUP($A$1451, 文字檔!Y:Z, 2, 0))</f>
        <v>0</v>
      </c>
      <c r="P1451">
        <f>IF(ISERROR(VLOOKUP($A$1451, 文字檔!AA:AB, 2, 0)),0,VLOOKUP($A$1451, 文字檔!AA:AB, 2, 0))</f>
        <v>-39400</v>
      </c>
    </row>
    <row r="1452" spans="1:16" ht="16.2">
      <c r="A1452" s="7">
        <v>45188</v>
      </c>
      <c r="B1452" s="5">
        <f>SUMPRODUCT($C$2:$P$2,$C$1452:$P$1452)</f>
        <v>33694.899999999994</v>
      </c>
      <c r="C1452" s="5">
        <f>IF(ISERROR(VLOOKUP($A$1452, 文字檔!A:B, 2, 0)),0,VLOOKUP($A$1452, 文字檔!A:B, 2, 0))</f>
        <v>-998.81</v>
      </c>
      <c r="D1452" s="5">
        <f>IF(ISERROR(VLOOKUP($A$1452, 文字檔!C:D, 2, 0)),0,VLOOKUP($A$1452, 文字檔!C:D, 2, 0))</f>
        <v>0</v>
      </c>
      <c r="E1452" s="5">
        <f>IF(ISERROR(VLOOKUP($A$1452, 文字檔!E:F, 2, 0)),0,VLOOKUP($A$1452, 文字檔!E:F, 2, 0))</f>
        <v>0</v>
      </c>
      <c r="F1452" s="5">
        <f>IF(ISERROR(VLOOKUP($A$1452, 文字檔!G:H, 2, 0)),0,VLOOKUP($A$1452, 文字檔!G:H, 2, 0))</f>
        <v>0</v>
      </c>
      <c r="G1452" s="5">
        <f>IF(ISERROR(VLOOKUP($A$1452, 文字檔!I:J, 2, 0)),0,VLOOKUP($A$1452, 文字檔!I:J, 2, 0))</f>
        <v>-8401.67</v>
      </c>
      <c r="H1452" s="5">
        <f>IF(ISERROR(VLOOKUP($A$1452, 文字檔!K:L, 2, 0)),0,VLOOKUP($A$1452, 文字檔!K:L, 2, 0))</f>
        <v>-5702.82</v>
      </c>
      <c r="I1452" s="5">
        <f>IF(ISERROR(VLOOKUP($A$1452, 文字檔!M:N, 2, 0)),0,VLOOKUP($A$1452, 文字檔!M:N, 2, 0))</f>
        <v>0</v>
      </c>
      <c r="J1452" s="5">
        <f>IF(ISERROR(VLOOKUP($A$1452, 文字檔!O:P, 2, 0)),0,VLOOKUP($A$1452, 文字檔!O:P, 2, 0))</f>
        <v>0</v>
      </c>
      <c r="K1452">
        <f>IF(ISERROR(VLOOKUP($A$1452, 文字檔!Q:R, 2, 0)),0,VLOOKUP($A$1452, 文字檔!Q:R, 2, 0))</f>
        <v>0</v>
      </c>
      <c r="L1452">
        <f>IF(ISERROR(VLOOKUP($A$1452, 文字檔!S:T, 2, 0)),0,VLOOKUP($A$1452, 文字檔!S:T, 2, 0))</f>
        <v>9000.82</v>
      </c>
      <c r="M1452">
        <f>IF(ISERROR(VLOOKUP($A$1452, 文字檔!U:V, 2, 0)),0,VLOOKUP($A$1452, 文字檔!U:V, 2, 0))</f>
        <v>19400</v>
      </c>
      <c r="N1452">
        <f>IF(ISERROR(VLOOKUP($A$1452, 文字檔!W:X, 2, 0)),0,VLOOKUP($A$1452, 文字檔!W:X, 2, 0))</f>
        <v>-501.27</v>
      </c>
      <c r="O1452">
        <f>IF(ISERROR(VLOOKUP($A$1452, 文字檔!Y:Z, 2, 0)),0,VLOOKUP($A$1452, 文字檔!Y:Z, 2, 0))</f>
        <v>11699.81</v>
      </c>
      <c r="P1452">
        <f>IF(ISERROR(VLOOKUP($A$1452, 文字檔!AA:AB, 2, 0)),0,VLOOKUP($A$1452, 文字檔!AA:AB, 2, 0))</f>
        <v>9198.84</v>
      </c>
    </row>
    <row r="1453" spans="1:16" ht="16.2">
      <c r="A1453" s="7">
        <v>45189</v>
      </c>
      <c r="B1453" s="5">
        <f>SUMPRODUCT($C$2:$P$2,$C$1453:$P$1453)</f>
        <v>16100</v>
      </c>
      <c r="C1453" s="5">
        <f>IF(ISERROR(VLOOKUP($A$1453, 文字檔!A:B, 2, 0)),0,VLOOKUP($A$1453, 文字檔!A:B, 2, 0))</f>
        <v>0</v>
      </c>
      <c r="D1453" s="5">
        <f>IF(ISERROR(VLOOKUP($A$1453, 文字檔!C:D, 2, 0)),0,VLOOKUP($A$1453, 文字檔!C:D, 2, 0))</f>
        <v>13000</v>
      </c>
      <c r="E1453" s="5">
        <f>IF(ISERROR(VLOOKUP($A$1453, 文字檔!E:F, 2, 0)),0,VLOOKUP($A$1453, 文字檔!E:F, 2, 0))</f>
        <v>0</v>
      </c>
      <c r="F1453" s="5">
        <f>IF(ISERROR(VLOOKUP($A$1453, 文字檔!G:H, 2, 0)),0,VLOOKUP($A$1453, 文字檔!G:H, 2, 0))</f>
        <v>0</v>
      </c>
      <c r="G1453" s="5">
        <f>IF(ISERROR(VLOOKUP($A$1453, 文字檔!I:J, 2, 0)),0,VLOOKUP($A$1453, 文字檔!I:J, 2, 0))</f>
        <v>0</v>
      </c>
      <c r="H1453" s="5">
        <f>IF(ISERROR(VLOOKUP($A$1453, 文字檔!K:L, 2, 0)),0,VLOOKUP($A$1453, 文字檔!K:L, 2, 0))</f>
        <v>0</v>
      </c>
      <c r="I1453" s="5">
        <f>IF(ISERROR(VLOOKUP($A$1453, 文字檔!M:N, 2, 0)),0,VLOOKUP($A$1453, 文字檔!M:N, 2, 0))</f>
        <v>-20400</v>
      </c>
      <c r="J1453" s="5">
        <f>IF(ISERROR(VLOOKUP($A$1453, 文字檔!O:P, 2, 0)),0,VLOOKUP($A$1453, 文字檔!O:P, 2, 0))</f>
        <v>0</v>
      </c>
      <c r="K1453">
        <f>IF(ISERROR(VLOOKUP($A$1453, 文字檔!Q:R, 2, 0)),0,VLOOKUP($A$1453, 文字檔!Q:R, 2, 0))</f>
        <v>0</v>
      </c>
      <c r="L1453">
        <f>IF(ISERROR(VLOOKUP($A$1453, 文字檔!S:T, 2, 0)),0,VLOOKUP($A$1453, 文字檔!S:T, 2, 0))</f>
        <v>0</v>
      </c>
      <c r="M1453">
        <f>IF(ISERROR(VLOOKUP($A$1453, 文字檔!U:V, 2, 0)),0,VLOOKUP($A$1453, 文字檔!U:V, 2, 0))</f>
        <v>14500</v>
      </c>
      <c r="N1453">
        <f>IF(ISERROR(VLOOKUP($A$1453, 文字檔!W:X, 2, 0)),0,VLOOKUP($A$1453, 文字檔!W:X, 2, 0))</f>
        <v>-7600</v>
      </c>
      <c r="O1453">
        <f>IF(ISERROR(VLOOKUP($A$1453, 文字檔!Y:Z, 2, 0)),0,VLOOKUP($A$1453, 文字檔!Y:Z, 2, 0))</f>
        <v>2100</v>
      </c>
      <c r="P1453">
        <f>IF(ISERROR(VLOOKUP($A$1453, 文字檔!AA:AB, 2, 0)),0,VLOOKUP($A$1453, 文字檔!AA:AB, 2, 0))</f>
        <v>14500</v>
      </c>
    </row>
    <row r="1454" spans="1:16" ht="16.2">
      <c r="A1454" s="7">
        <v>45190</v>
      </c>
      <c r="B1454" s="5">
        <f>SUMPRODUCT($C$2:$P$2,$C$1454:$P$1454)</f>
        <v>71266.47</v>
      </c>
      <c r="C1454" s="5">
        <f>IF(ISERROR(VLOOKUP($A$1454, 文字檔!A:B, 2, 0)),0,VLOOKUP($A$1454, 文字檔!A:B, 2, 0))</f>
        <v>7420.8</v>
      </c>
      <c r="D1454" s="5">
        <f>IF(ISERROR(VLOOKUP($A$1454, 文字檔!C:D, 2, 0)),0,VLOOKUP($A$1454, 文字檔!C:D, 2, 0))</f>
        <v>0</v>
      </c>
      <c r="E1454" s="5">
        <f>IF(ISERROR(VLOOKUP($A$1454, 文字檔!E:F, 2, 0)),0,VLOOKUP($A$1454, 文字檔!E:F, 2, 0))</f>
        <v>0</v>
      </c>
      <c r="F1454" s="5">
        <f>IF(ISERROR(VLOOKUP($A$1454, 文字檔!G:H, 2, 0)),0,VLOOKUP($A$1454, 文字檔!G:H, 2, 0))</f>
        <v>0</v>
      </c>
      <c r="G1454" s="5">
        <f>IF(ISERROR(VLOOKUP($A$1454, 文字檔!I:J, 2, 0)),0,VLOOKUP($A$1454, 文字檔!I:J, 2, 0))</f>
        <v>0</v>
      </c>
      <c r="H1454" s="5">
        <f>IF(ISERROR(VLOOKUP($A$1454, 文字檔!K:L, 2, 0)),0,VLOOKUP($A$1454, 文字檔!K:L, 2, 0))</f>
        <v>18307.849999999999</v>
      </c>
      <c r="I1454" s="5">
        <f>IF(ISERROR(VLOOKUP($A$1454, 文字檔!M:N, 2, 0)),0,VLOOKUP($A$1454, 文字檔!M:N, 2, 0))</f>
        <v>0</v>
      </c>
      <c r="J1454" s="5">
        <f>IF(ISERROR(VLOOKUP($A$1454, 文字檔!O:P, 2, 0)),0,VLOOKUP($A$1454, 文字檔!O:P, 2, 0))</f>
        <v>27237.82</v>
      </c>
      <c r="K1454">
        <f>IF(ISERROR(VLOOKUP($A$1454, 文字檔!Q:R, 2, 0)),0,VLOOKUP($A$1454, 文字檔!Q:R, 2, 0))</f>
        <v>0</v>
      </c>
      <c r="L1454">
        <f>IF(ISERROR(VLOOKUP($A$1454, 文字檔!S:T, 2, 0)),0,VLOOKUP($A$1454, 文字檔!S:T, 2, 0))</f>
        <v>0</v>
      </c>
      <c r="M1454">
        <f>IF(ISERROR(VLOOKUP($A$1454, 文字檔!U:V, 2, 0)),0,VLOOKUP($A$1454, 文字檔!U:V, 2, 0))</f>
        <v>18300</v>
      </c>
      <c r="N1454">
        <f>IF(ISERROR(VLOOKUP($A$1454, 文字檔!W:X, 2, 0)),0,VLOOKUP($A$1454, 文字檔!W:X, 2, 0))</f>
        <v>0</v>
      </c>
      <c r="O1454">
        <f>IF(ISERROR(VLOOKUP($A$1454, 文字檔!Y:Z, 2, 0)),0,VLOOKUP($A$1454, 文字檔!Y:Z, 2, 0))</f>
        <v>-2700</v>
      </c>
      <c r="P1454">
        <f>IF(ISERROR(VLOOKUP($A$1454, 文字檔!AA:AB, 2, 0)),0,VLOOKUP($A$1454, 文字檔!AA:AB, 2, 0))</f>
        <v>2700</v>
      </c>
    </row>
    <row r="1455" spans="1:16" ht="16.2">
      <c r="A1455" s="7">
        <v>45191</v>
      </c>
      <c r="B1455" s="5">
        <f>SUMPRODUCT($C$2:$P$2,$C$1455:$P$1455)</f>
        <v>3535.3100000000013</v>
      </c>
      <c r="C1455" s="5">
        <f>IF(ISERROR(VLOOKUP($A$1455, 文字檔!A:B, 2, 0)),0,VLOOKUP($A$1455, 文字檔!A:B, 2, 0))</f>
        <v>0</v>
      </c>
      <c r="D1455" s="5">
        <f>IF(ISERROR(VLOOKUP($A$1455, 文字檔!C:D, 2, 0)),0,VLOOKUP($A$1455, 文字檔!C:D, 2, 0))</f>
        <v>0</v>
      </c>
      <c r="E1455" s="5">
        <f>IF(ISERROR(VLOOKUP($A$1455, 文字檔!E:F, 2, 0)),0,VLOOKUP($A$1455, 文字檔!E:F, 2, 0))</f>
        <v>0</v>
      </c>
      <c r="F1455" s="5">
        <f>IF(ISERROR(VLOOKUP($A$1455, 文字檔!G:H, 2, 0)),0,VLOOKUP($A$1455, 文字檔!G:H, 2, 0))</f>
        <v>0</v>
      </c>
      <c r="G1455" s="5">
        <f>IF(ISERROR(VLOOKUP($A$1455, 文字檔!I:J, 2, 0)),0,VLOOKUP($A$1455, 文字檔!I:J, 2, 0))</f>
        <v>-12400</v>
      </c>
      <c r="H1455" s="5">
        <f>IF(ISERROR(VLOOKUP($A$1455, 文字檔!K:L, 2, 0)),0,VLOOKUP($A$1455, 文字檔!K:L, 2, 0))</f>
        <v>28135.31</v>
      </c>
      <c r="I1455" s="5">
        <f>IF(ISERROR(VLOOKUP($A$1455, 文字檔!M:N, 2, 0)),0,VLOOKUP($A$1455, 文字檔!M:N, 2, 0))</f>
        <v>2300</v>
      </c>
      <c r="J1455" s="5">
        <f>IF(ISERROR(VLOOKUP($A$1455, 文字檔!O:P, 2, 0)),0,VLOOKUP($A$1455, 文字檔!O:P, 2, 0))</f>
        <v>0</v>
      </c>
      <c r="K1455">
        <f>IF(ISERROR(VLOOKUP($A$1455, 文字檔!Q:R, 2, 0)),0,VLOOKUP($A$1455, 文字檔!Q:R, 2, 0))</f>
        <v>0</v>
      </c>
      <c r="L1455">
        <f>IF(ISERROR(VLOOKUP($A$1455, 文字檔!S:T, 2, 0)),0,VLOOKUP($A$1455, 文字檔!S:T, 2, 0))</f>
        <v>0</v>
      </c>
      <c r="M1455">
        <f>IF(ISERROR(VLOOKUP($A$1455, 文字檔!U:V, 2, 0)),0,VLOOKUP($A$1455, 文字檔!U:V, 2, 0))</f>
        <v>-6800</v>
      </c>
      <c r="N1455">
        <f>IF(ISERROR(VLOOKUP($A$1455, 文字檔!W:X, 2, 0)),0,VLOOKUP($A$1455, 文字檔!W:X, 2, 0))</f>
        <v>0</v>
      </c>
      <c r="O1455">
        <f>IF(ISERROR(VLOOKUP($A$1455, 文字檔!Y:Z, 2, 0)),0,VLOOKUP($A$1455, 文字檔!Y:Z, 2, 0))</f>
        <v>-900</v>
      </c>
      <c r="P1455">
        <f>IF(ISERROR(VLOOKUP($A$1455, 文字檔!AA:AB, 2, 0)),0,VLOOKUP($A$1455, 文字檔!AA:AB, 2, 0))</f>
        <v>-6800</v>
      </c>
    </row>
    <row r="1456" spans="1:16" ht="16.2">
      <c r="A1456" s="7">
        <v>45192</v>
      </c>
      <c r="B1456" s="5">
        <f>SUMPRODUCT($C$2:$P$2,$C$1456:$P$1456)</f>
        <v>0</v>
      </c>
      <c r="C1456" s="5">
        <f>IF(ISERROR(VLOOKUP($A$1456, 文字檔!A:B, 2, 0)),0,VLOOKUP($A$1456, 文字檔!A:B, 2, 0))</f>
        <v>0</v>
      </c>
      <c r="D1456" s="5">
        <f>IF(ISERROR(VLOOKUP($A$1456, 文字檔!C:D, 2, 0)),0,VLOOKUP($A$1456, 文字檔!C:D, 2, 0))</f>
        <v>0</v>
      </c>
      <c r="E1456" s="5">
        <f>IF(ISERROR(VLOOKUP($A$1456, 文字檔!E:F, 2, 0)),0,VLOOKUP($A$1456, 文字檔!E:F, 2, 0))</f>
        <v>0</v>
      </c>
      <c r="F1456" s="5">
        <f>IF(ISERROR(VLOOKUP($A$1456, 文字檔!G:H, 2, 0)),0,VLOOKUP($A$1456, 文字檔!G:H, 2, 0))</f>
        <v>0</v>
      </c>
      <c r="G1456" s="5">
        <f>IF(ISERROR(VLOOKUP($A$1456, 文字檔!I:J, 2, 0)),0,VLOOKUP($A$1456, 文字檔!I:J, 2, 0))</f>
        <v>0</v>
      </c>
      <c r="H1456" s="5">
        <f>IF(ISERROR(VLOOKUP($A$1456, 文字檔!K:L, 2, 0)),0,VLOOKUP($A$1456, 文字檔!K:L, 2, 0))</f>
        <v>0</v>
      </c>
      <c r="I1456" s="5">
        <f>IF(ISERROR(VLOOKUP($A$1456, 文字檔!M:N, 2, 0)),0,VLOOKUP($A$1456, 文字檔!M:N, 2, 0))</f>
        <v>0</v>
      </c>
      <c r="J1456" s="5">
        <f>IF(ISERROR(VLOOKUP($A$1456, 文字檔!O:P, 2, 0)),0,VLOOKUP($A$1456, 文字檔!O:P, 2, 0))</f>
        <v>0</v>
      </c>
      <c r="K1456">
        <f>IF(ISERROR(VLOOKUP($A$1456, 文字檔!Q:R, 2, 0)),0,VLOOKUP($A$1456, 文字檔!Q:R, 2, 0))</f>
        <v>0</v>
      </c>
      <c r="L1456">
        <f>IF(ISERROR(VLOOKUP($A$1456, 文字檔!S:T, 2, 0)),0,VLOOKUP($A$1456, 文字檔!S:T, 2, 0))</f>
        <v>0</v>
      </c>
      <c r="M1456">
        <f>IF(ISERROR(VLOOKUP($A$1456, 文字檔!U:V, 2, 0)),0,VLOOKUP($A$1456, 文字檔!U:V, 2, 0))</f>
        <v>0</v>
      </c>
      <c r="N1456">
        <f>IF(ISERROR(VLOOKUP($A$1456, 文字檔!W:X, 2, 0)),0,VLOOKUP($A$1456, 文字檔!W:X, 2, 0))</f>
        <v>0</v>
      </c>
      <c r="O1456">
        <f>IF(ISERROR(VLOOKUP($A$1456, 文字檔!Y:Z, 2, 0)),0,VLOOKUP($A$1456, 文字檔!Y:Z, 2, 0))</f>
        <v>0</v>
      </c>
      <c r="P1456">
        <f>IF(ISERROR(VLOOKUP($A$1456, 文字檔!AA:AB, 2, 0)),0,VLOOKUP($A$1456, 文字檔!AA:AB, 2, 0))</f>
        <v>0</v>
      </c>
    </row>
    <row r="1457" spans="1:16" ht="16.2">
      <c r="A1457" s="7">
        <v>45193</v>
      </c>
      <c r="B1457" s="5">
        <f>SUMPRODUCT($C$2:$P$2,$C$1457:$P$1457)</f>
        <v>0</v>
      </c>
      <c r="C1457" s="5">
        <f>IF(ISERROR(VLOOKUP($A$1457, 文字檔!A:B, 2, 0)),0,VLOOKUP($A$1457, 文字檔!A:B, 2, 0))</f>
        <v>0</v>
      </c>
      <c r="D1457" s="5">
        <f>IF(ISERROR(VLOOKUP($A$1457, 文字檔!C:D, 2, 0)),0,VLOOKUP($A$1457, 文字檔!C:D, 2, 0))</f>
        <v>0</v>
      </c>
      <c r="E1457" s="5">
        <f>IF(ISERROR(VLOOKUP($A$1457, 文字檔!E:F, 2, 0)),0,VLOOKUP($A$1457, 文字檔!E:F, 2, 0))</f>
        <v>0</v>
      </c>
      <c r="F1457" s="5">
        <f>IF(ISERROR(VLOOKUP($A$1457, 文字檔!G:H, 2, 0)),0,VLOOKUP($A$1457, 文字檔!G:H, 2, 0))</f>
        <v>0</v>
      </c>
      <c r="G1457" s="5">
        <f>IF(ISERROR(VLOOKUP($A$1457, 文字檔!I:J, 2, 0)),0,VLOOKUP($A$1457, 文字檔!I:J, 2, 0))</f>
        <v>0</v>
      </c>
      <c r="H1457" s="5">
        <f>IF(ISERROR(VLOOKUP($A$1457, 文字檔!K:L, 2, 0)),0,VLOOKUP($A$1457, 文字檔!K:L, 2, 0))</f>
        <v>0</v>
      </c>
      <c r="I1457" s="5">
        <f>IF(ISERROR(VLOOKUP($A$1457, 文字檔!M:N, 2, 0)),0,VLOOKUP($A$1457, 文字檔!M:N, 2, 0))</f>
        <v>0</v>
      </c>
      <c r="J1457" s="5">
        <f>IF(ISERROR(VLOOKUP($A$1457, 文字檔!O:P, 2, 0)),0,VLOOKUP($A$1457, 文字檔!O:P, 2, 0))</f>
        <v>0</v>
      </c>
      <c r="K1457">
        <f>IF(ISERROR(VLOOKUP($A$1457, 文字檔!Q:R, 2, 0)),0,VLOOKUP($A$1457, 文字檔!Q:R, 2, 0))</f>
        <v>0</v>
      </c>
      <c r="L1457">
        <f>IF(ISERROR(VLOOKUP($A$1457, 文字檔!S:T, 2, 0)),0,VLOOKUP($A$1457, 文字檔!S:T, 2, 0))</f>
        <v>0</v>
      </c>
      <c r="M1457">
        <f>IF(ISERROR(VLOOKUP($A$1457, 文字檔!U:V, 2, 0)),0,VLOOKUP($A$1457, 文字檔!U:V, 2, 0))</f>
        <v>0</v>
      </c>
      <c r="N1457">
        <f>IF(ISERROR(VLOOKUP($A$1457, 文字檔!W:X, 2, 0)),0,VLOOKUP($A$1457, 文字檔!W:X, 2, 0))</f>
        <v>0</v>
      </c>
      <c r="O1457">
        <f>IF(ISERROR(VLOOKUP($A$1457, 文字檔!Y:Z, 2, 0)),0,VLOOKUP($A$1457, 文字檔!Y:Z, 2, 0))</f>
        <v>0</v>
      </c>
      <c r="P1457">
        <f>IF(ISERROR(VLOOKUP($A$1457, 文字檔!AA:AB, 2, 0)),0,VLOOKUP($A$1457, 文字檔!AA:AB, 2, 0))</f>
        <v>0</v>
      </c>
    </row>
    <row r="1458" spans="1:16" ht="16.2">
      <c r="A1458" s="7">
        <v>45194</v>
      </c>
      <c r="B1458" s="5">
        <f>SUMPRODUCT($C$2:$P$2,$C$1458:$P$1458)</f>
        <v>4636.2799999999988</v>
      </c>
      <c r="C1458" s="5">
        <f>IF(ISERROR(VLOOKUP($A$1458, 文字檔!A:B, 2, 0)),0,VLOOKUP($A$1458, 文字檔!A:B, 2, 0))</f>
        <v>6027.92</v>
      </c>
      <c r="D1458" s="5">
        <f>IF(ISERROR(VLOOKUP($A$1458, 文字檔!C:D, 2, 0)),0,VLOOKUP($A$1458, 文字檔!C:D, 2, 0))</f>
        <v>0</v>
      </c>
      <c r="E1458" s="5">
        <f>IF(ISERROR(VLOOKUP($A$1458, 文字檔!E:F, 2, 0)),0,VLOOKUP($A$1458, 文字檔!E:F, 2, 0))</f>
        <v>0</v>
      </c>
      <c r="F1458" s="5">
        <f>IF(ISERROR(VLOOKUP($A$1458, 文字檔!G:H, 2, 0)),0,VLOOKUP($A$1458, 文字檔!G:H, 2, 0))</f>
        <v>0</v>
      </c>
      <c r="G1458" s="5">
        <f>IF(ISERROR(VLOOKUP($A$1458, 文字檔!I:J, 2, 0)),0,VLOOKUP($A$1458, 文字檔!I:J, 2, 0))</f>
        <v>0</v>
      </c>
      <c r="H1458" s="5">
        <f>IF(ISERROR(VLOOKUP($A$1458, 文字檔!K:L, 2, 0)),0,VLOOKUP($A$1458, 文字檔!K:L, 2, 0))</f>
        <v>14708.36</v>
      </c>
      <c r="I1458" s="5">
        <f>IF(ISERROR(VLOOKUP($A$1458, 文字檔!M:N, 2, 0)),0,VLOOKUP($A$1458, 文字檔!M:N, 2, 0))</f>
        <v>-1300</v>
      </c>
      <c r="J1458" s="5">
        <f>IF(ISERROR(VLOOKUP($A$1458, 文字檔!O:P, 2, 0)),0,VLOOKUP($A$1458, 文字檔!O:P, 2, 0))</f>
        <v>0</v>
      </c>
      <c r="K1458">
        <f>IF(ISERROR(VLOOKUP($A$1458, 文字檔!Q:R, 2, 0)),0,VLOOKUP($A$1458, 文字檔!Q:R, 2, 0))</f>
        <v>0</v>
      </c>
      <c r="L1458">
        <f>IF(ISERROR(VLOOKUP($A$1458, 文字檔!S:T, 2, 0)),0,VLOOKUP($A$1458, 文字檔!S:T, 2, 0))</f>
        <v>0</v>
      </c>
      <c r="M1458">
        <f>IF(ISERROR(VLOOKUP($A$1458, 文字檔!U:V, 2, 0)),0,VLOOKUP($A$1458, 文字檔!U:V, 2, 0))</f>
        <v>-23800</v>
      </c>
      <c r="N1458">
        <f>IF(ISERROR(VLOOKUP($A$1458, 文字檔!W:X, 2, 0)),0,VLOOKUP($A$1458, 文字檔!W:X, 2, 0))</f>
        <v>0</v>
      </c>
      <c r="O1458">
        <f>IF(ISERROR(VLOOKUP($A$1458, 文字檔!Y:Z, 2, 0)),0,VLOOKUP($A$1458, 文字檔!Y:Z, 2, 0))</f>
        <v>17500</v>
      </c>
      <c r="P1458">
        <f>IF(ISERROR(VLOOKUP($A$1458, 文字檔!AA:AB, 2, 0)),0,VLOOKUP($A$1458, 文字檔!AA:AB, 2, 0))</f>
        <v>-8500</v>
      </c>
    </row>
    <row r="1459" spans="1:16" ht="16.2">
      <c r="A1459" s="7">
        <v>45195</v>
      </c>
      <c r="B1459" s="5">
        <f>SUMPRODUCT($C$2:$P$2,$C$1459:$P$1459)</f>
        <v>-28514.44</v>
      </c>
      <c r="C1459" s="5">
        <f>IF(ISERROR(VLOOKUP($A$1459, 文字檔!A:B, 2, 0)),0,VLOOKUP($A$1459, 文字檔!A:B, 2, 0))</f>
        <v>7638.48</v>
      </c>
      <c r="D1459" s="5">
        <f>IF(ISERROR(VLOOKUP($A$1459, 文字檔!C:D, 2, 0)),0,VLOOKUP($A$1459, 文字檔!C:D, 2, 0))</f>
        <v>0</v>
      </c>
      <c r="E1459" s="5">
        <f>IF(ISERROR(VLOOKUP($A$1459, 文字檔!E:F, 2, 0)),0,VLOOKUP($A$1459, 文字檔!E:F, 2, 0))</f>
        <v>0</v>
      </c>
      <c r="F1459" s="5">
        <f>IF(ISERROR(VLOOKUP($A$1459, 文字檔!G:H, 2, 0)),0,VLOOKUP($A$1459, 文字檔!G:H, 2, 0))</f>
        <v>0</v>
      </c>
      <c r="G1459" s="5">
        <f>IF(ISERROR(VLOOKUP($A$1459, 文字檔!I:J, 2, 0)),0,VLOOKUP($A$1459, 文字檔!I:J, 2, 0))</f>
        <v>0</v>
      </c>
      <c r="H1459" s="5">
        <f>IF(ISERROR(VLOOKUP($A$1459, 文字檔!K:L, 2, 0)),0,VLOOKUP($A$1459, 文字檔!K:L, 2, 0))</f>
        <v>-22474.89</v>
      </c>
      <c r="I1459" s="5">
        <f>IF(ISERROR(VLOOKUP($A$1459, 文字檔!M:N, 2, 0)),0,VLOOKUP($A$1459, 文字檔!M:N, 2, 0))</f>
        <v>0</v>
      </c>
      <c r="J1459" s="5">
        <f>IF(ISERROR(VLOOKUP($A$1459, 文字檔!O:P, 2, 0)),0,VLOOKUP($A$1459, 文字檔!O:P, 2, 0))</f>
        <v>0</v>
      </c>
      <c r="K1459">
        <f>IF(ISERROR(VLOOKUP($A$1459, 文字檔!Q:R, 2, 0)),0,VLOOKUP($A$1459, 文字檔!Q:R, 2, 0))</f>
        <v>0</v>
      </c>
      <c r="L1459">
        <f>IF(ISERROR(VLOOKUP($A$1459, 文字檔!S:T, 2, 0)),0,VLOOKUP($A$1459, 文字檔!S:T, 2, 0))</f>
        <v>5621.97</v>
      </c>
      <c r="M1459">
        <f>IF(ISERROR(VLOOKUP($A$1459, 文字檔!U:V, 2, 0)),0,VLOOKUP($A$1459, 文字檔!U:V, 2, 0))</f>
        <v>31200</v>
      </c>
      <c r="N1459">
        <f>IF(ISERROR(VLOOKUP($A$1459, 文字檔!W:X, 2, 0)),0,VLOOKUP($A$1459, 文字檔!W:X, 2, 0))</f>
        <v>300</v>
      </c>
      <c r="O1459">
        <f>IF(ISERROR(VLOOKUP($A$1459, 文字檔!Y:Z, 2, 0)),0,VLOOKUP($A$1459, 文字檔!Y:Z, 2, 0))</f>
        <v>-50800</v>
      </c>
      <c r="P1459">
        <f>IF(ISERROR(VLOOKUP($A$1459, 文字檔!AA:AB, 2, 0)),0,VLOOKUP($A$1459, 文字檔!AA:AB, 2, 0))</f>
        <v>0</v>
      </c>
    </row>
    <row r="1460" spans="1:16" ht="16.2">
      <c r="A1460" s="7">
        <v>45196</v>
      </c>
      <c r="B1460" s="5">
        <f>SUMPRODUCT($C$2:$P$2,$C$1460:$P$1460)</f>
        <v>-26000</v>
      </c>
      <c r="C1460" s="5">
        <f>IF(ISERROR(VLOOKUP($A$1460, 文字檔!A:B, 2, 0)),0,VLOOKUP($A$1460, 文字檔!A:B, 2, 0))</f>
        <v>0</v>
      </c>
      <c r="D1460" s="5">
        <f>IF(ISERROR(VLOOKUP($A$1460, 文字檔!C:D, 2, 0)),0,VLOOKUP($A$1460, 文字檔!C:D, 2, 0))</f>
        <v>0</v>
      </c>
      <c r="E1460" s="5">
        <f>IF(ISERROR(VLOOKUP($A$1460, 文字檔!E:F, 2, 0)),0,VLOOKUP($A$1460, 文字檔!E:F, 2, 0))</f>
        <v>0</v>
      </c>
      <c r="F1460" s="5">
        <f>IF(ISERROR(VLOOKUP($A$1460, 文字檔!G:H, 2, 0)),0,VLOOKUP($A$1460, 文字檔!G:H, 2, 0))</f>
        <v>0</v>
      </c>
      <c r="G1460" s="5">
        <f>IF(ISERROR(VLOOKUP($A$1460, 文字檔!I:J, 2, 0)),0,VLOOKUP($A$1460, 文字檔!I:J, 2, 0))</f>
        <v>0</v>
      </c>
      <c r="H1460" s="5">
        <f>IF(ISERROR(VLOOKUP($A$1460, 文字檔!K:L, 2, 0)),0,VLOOKUP($A$1460, 文字檔!K:L, 2, 0))</f>
        <v>0</v>
      </c>
      <c r="I1460" s="5">
        <f>IF(ISERROR(VLOOKUP($A$1460, 文字檔!M:N, 2, 0)),0,VLOOKUP($A$1460, 文字檔!M:N, 2, 0))</f>
        <v>0</v>
      </c>
      <c r="J1460" s="5">
        <f>IF(ISERROR(VLOOKUP($A$1460, 文字檔!O:P, 2, 0)),0,VLOOKUP($A$1460, 文字檔!O:P, 2, 0))</f>
        <v>0</v>
      </c>
      <c r="K1460">
        <f>IF(ISERROR(VLOOKUP($A$1460, 文字檔!Q:R, 2, 0)),0,VLOOKUP($A$1460, 文字檔!Q:R, 2, 0))</f>
        <v>0</v>
      </c>
      <c r="L1460">
        <f>IF(ISERROR(VLOOKUP($A$1460, 文字檔!S:T, 2, 0)),0,VLOOKUP($A$1460, 文字檔!S:T, 2, 0))</f>
        <v>0</v>
      </c>
      <c r="M1460">
        <f>IF(ISERROR(VLOOKUP($A$1460, 文字檔!U:V, 2, 0)),0,VLOOKUP($A$1460, 文字檔!U:V, 2, 0))</f>
        <v>-600</v>
      </c>
      <c r="N1460">
        <f>IF(ISERROR(VLOOKUP($A$1460, 文字檔!W:X, 2, 0)),0,VLOOKUP($A$1460, 文字檔!W:X, 2, 0))</f>
        <v>-600</v>
      </c>
      <c r="O1460">
        <f>IF(ISERROR(VLOOKUP($A$1460, 文字檔!Y:Z, 2, 0)),0,VLOOKUP($A$1460, 文字檔!Y:Z, 2, 0))</f>
        <v>-24800</v>
      </c>
      <c r="P1460">
        <f>IF(ISERROR(VLOOKUP($A$1460, 文字檔!AA:AB, 2, 0)),0,VLOOKUP($A$1460, 文字檔!AA:AB, 2, 0))</f>
        <v>0</v>
      </c>
    </row>
    <row r="1461" spans="1:16" ht="16.2">
      <c r="A1461" s="7">
        <v>45197</v>
      </c>
      <c r="B1461" s="5">
        <f>SUMPRODUCT($C$2:$P$2,$C$1461:$P$1461)</f>
        <v>-84030.3</v>
      </c>
      <c r="C1461" s="5">
        <f>IF(ISERROR(VLOOKUP($A$1461, 文字檔!A:B, 2, 0)),0,VLOOKUP($A$1461, 文字檔!A:B, 2, 0))</f>
        <v>5616.93</v>
      </c>
      <c r="D1461" s="5">
        <f>IF(ISERROR(VLOOKUP($A$1461, 文字檔!C:D, 2, 0)),0,VLOOKUP($A$1461, 文字檔!C:D, 2, 0))</f>
        <v>0</v>
      </c>
      <c r="E1461" s="5">
        <f>IF(ISERROR(VLOOKUP($A$1461, 文字檔!E:F, 2, 0)),0,VLOOKUP($A$1461, 文字檔!E:F, 2, 0))</f>
        <v>0</v>
      </c>
      <c r="F1461" s="5">
        <f>IF(ISERROR(VLOOKUP($A$1461, 文字檔!G:H, 2, 0)),0,VLOOKUP($A$1461, 文字檔!G:H, 2, 0))</f>
        <v>0</v>
      </c>
      <c r="G1461" s="5">
        <f>IF(ISERROR(VLOOKUP($A$1461, 文字檔!I:J, 2, 0)),0,VLOOKUP($A$1461, 文字檔!I:J, 2, 0))</f>
        <v>0</v>
      </c>
      <c r="H1461" s="5">
        <f>IF(ISERROR(VLOOKUP($A$1461, 文字檔!K:L, 2, 0)),0,VLOOKUP($A$1461, 文字檔!K:L, 2, 0))</f>
        <v>-12182.14</v>
      </c>
      <c r="I1461" s="5">
        <f>IF(ISERROR(VLOOKUP($A$1461, 文字檔!M:N, 2, 0)),0,VLOOKUP($A$1461, 文字檔!M:N, 2, 0))</f>
        <v>0</v>
      </c>
      <c r="J1461" s="5">
        <f>IF(ISERROR(VLOOKUP($A$1461, 文字檔!O:P, 2, 0)),0,VLOOKUP($A$1461, 文字檔!O:P, 2, 0))</f>
        <v>-16982.8</v>
      </c>
      <c r="K1461">
        <f>IF(ISERROR(VLOOKUP($A$1461, 文字檔!Q:R, 2, 0)),0,VLOOKUP($A$1461, 文字檔!Q:R, 2, 0))</f>
        <v>0</v>
      </c>
      <c r="L1461">
        <f>IF(ISERROR(VLOOKUP($A$1461, 文字檔!S:T, 2, 0)),0,VLOOKUP($A$1461, 文字檔!S:T, 2, 0))</f>
        <v>-2782.29</v>
      </c>
      <c r="M1461">
        <f>IF(ISERROR(VLOOKUP($A$1461, 文字檔!U:V, 2, 0)),0,VLOOKUP($A$1461, 文字檔!U:V, 2, 0))</f>
        <v>-11400</v>
      </c>
      <c r="N1461">
        <f>IF(ISERROR(VLOOKUP($A$1461, 文字檔!W:X, 2, 0)),0,VLOOKUP($A$1461, 文字檔!W:X, 2, 0))</f>
        <v>-19900</v>
      </c>
      <c r="O1461">
        <f>IF(ISERROR(VLOOKUP($A$1461, 文字檔!Y:Z, 2, 0)),0,VLOOKUP($A$1461, 文字檔!Y:Z, 2, 0))</f>
        <v>-26400</v>
      </c>
      <c r="P1461">
        <f>IF(ISERROR(VLOOKUP($A$1461, 文字檔!AA:AB, 2, 0)),0,VLOOKUP($A$1461, 文字檔!AA:AB, 2, 0))</f>
        <v>0</v>
      </c>
    </row>
    <row r="1462" spans="1:16" ht="16.2">
      <c r="A1462" s="7">
        <v>45198</v>
      </c>
      <c r="B1462" s="5">
        <f>SUMPRODUCT($C$2:$P$2,$C$1462:$P$1462)</f>
        <v>0</v>
      </c>
      <c r="C1462" s="5">
        <f>IF(ISERROR(VLOOKUP($A$1462, 文字檔!A:B, 2, 0)),0,VLOOKUP($A$1462, 文字檔!A:B, 2, 0))</f>
        <v>0</v>
      </c>
      <c r="D1462" s="5">
        <f>IF(ISERROR(VLOOKUP($A$1462, 文字檔!C:D, 2, 0)),0,VLOOKUP($A$1462, 文字檔!C:D, 2, 0))</f>
        <v>0</v>
      </c>
      <c r="E1462" s="5">
        <f>IF(ISERROR(VLOOKUP($A$1462, 文字檔!E:F, 2, 0)),0,VLOOKUP($A$1462, 文字檔!E:F, 2, 0))</f>
        <v>0</v>
      </c>
      <c r="F1462" s="5">
        <f>IF(ISERROR(VLOOKUP($A$1462, 文字檔!G:H, 2, 0)),0,VLOOKUP($A$1462, 文字檔!G:H, 2, 0))</f>
        <v>0</v>
      </c>
      <c r="G1462" s="5">
        <f>IF(ISERROR(VLOOKUP($A$1462, 文字檔!I:J, 2, 0)),0,VLOOKUP($A$1462, 文字檔!I:J, 2, 0))</f>
        <v>0</v>
      </c>
      <c r="H1462" s="5">
        <f>IF(ISERROR(VLOOKUP($A$1462, 文字檔!K:L, 2, 0)),0,VLOOKUP($A$1462, 文字檔!K:L, 2, 0))</f>
        <v>0</v>
      </c>
      <c r="I1462" s="5">
        <f>IF(ISERROR(VLOOKUP($A$1462, 文字檔!M:N, 2, 0)),0,VLOOKUP($A$1462, 文字檔!M:N, 2, 0))</f>
        <v>0</v>
      </c>
      <c r="J1462" s="5">
        <f>IF(ISERROR(VLOOKUP($A$1462, 文字檔!O:P, 2, 0)),0,VLOOKUP($A$1462, 文字檔!O:P, 2, 0))</f>
        <v>0</v>
      </c>
      <c r="K1462">
        <f>IF(ISERROR(VLOOKUP($A$1462, 文字檔!Q:R, 2, 0)),0,VLOOKUP($A$1462, 文字檔!Q:R, 2, 0))</f>
        <v>0</v>
      </c>
      <c r="L1462">
        <f>IF(ISERROR(VLOOKUP($A$1462, 文字檔!S:T, 2, 0)),0,VLOOKUP($A$1462, 文字檔!S:T, 2, 0))</f>
        <v>0</v>
      </c>
      <c r="M1462">
        <f>IF(ISERROR(VLOOKUP($A$1462, 文字檔!U:V, 2, 0)),0,VLOOKUP($A$1462, 文字檔!U:V, 2, 0))</f>
        <v>0</v>
      </c>
      <c r="N1462">
        <f>IF(ISERROR(VLOOKUP($A$1462, 文字檔!W:X, 2, 0)),0,VLOOKUP($A$1462, 文字檔!W:X, 2, 0))</f>
        <v>0</v>
      </c>
      <c r="O1462">
        <f>IF(ISERROR(VLOOKUP($A$1462, 文字檔!Y:Z, 2, 0)),0,VLOOKUP($A$1462, 文字檔!Y:Z, 2, 0))</f>
        <v>0</v>
      </c>
      <c r="P1462">
        <f>IF(ISERROR(VLOOKUP($A$1462, 文字檔!AA:AB, 2, 0)),0,VLOOKUP($A$1462, 文字檔!AA:AB, 2, 0))</f>
        <v>0</v>
      </c>
    </row>
    <row r="1463" spans="1:16" ht="16.2">
      <c r="A1463" s="7">
        <v>45199</v>
      </c>
      <c r="B1463" s="5">
        <f>SUMPRODUCT($C$2:$P$2,$C$1463:$P$1463)</f>
        <v>0</v>
      </c>
      <c r="C1463" s="5">
        <f>IF(ISERROR(VLOOKUP($A$1463, 文字檔!A:B, 2, 0)),0,VLOOKUP($A$1463, 文字檔!A:B, 2, 0))</f>
        <v>0</v>
      </c>
      <c r="D1463" s="5">
        <f>IF(ISERROR(VLOOKUP($A$1463, 文字檔!C:D, 2, 0)),0,VLOOKUP($A$1463, 文字檔!C:D, 2, 0))</f>
        <v>0</v>
      </c>
      <c r="E1463" s="5">
        <f>IF(ISERROR(VLOOKUP($A$1463, 文字檔!E:F, 2, 0)),0,VLOOKUP($A$1463, 文字檔!E:F, 2, 0))</f>
        <v>0</v>
      </c>
      <c r="F1463" s="5">
        <f>IF(ISERROR(VLOOKUP($A$1463, 文字檔!G:H, 2, 0)),0,VLOOKUP($A$1463, 文字檔!G:H, 2, 0))</f>
        <v>0</v>
      </c>
      <c r="G1463" s="5">
        <f>IF(ISERROR(VLOOKUP($A$1463, 文字檔!I:J, 2, 0)),0,VLOOKUP($A$1463, 文字檔!I:J, 2, 0))</f>
        <v>0</v>
      </c>
      <c r="H1463" s="5">
        <f>IF(ISERROR(VLOOKUP($A$1463, 文字檔!K:L, 2, 0)),0,VLOOKUP($A$1463, 文字檔!K:L, 2, 0))</f>
        <v>0</v>
      </c>
      <c r="I1463" s="5">
        <f>IF(ISERROR(VLOOKUP($A$1463, 文字檔!M:N, 2, 0)),0,VLOOKUP($A$1463, 文字檔!M:N, 2, 0))</f>
        <v>0</v>
      </c>
      <c r="J1463" s="5">
        <f>IF(ISERROR(VLOOKUP($A$1463, 文字檔!O:P, 2, 0)),0,VLOOKUP($A$1463, 文字檔!O:P, 2, 0))</f>
        <v>0</v>
      </c>
      <c r="K1463">
        <f>IF(ISERROR(VLOOKUP($A$1463, 文字檔!Q:R, 2, 0)),0,VLOOKUP($A$1463, 文字檔!Q:R, 2, 0))</f>
        <v>0</v>
      </c>
      <c r="L1463">
        <f>IF(ISERROR(VLOOKUP($A$1463, 文字檔!S:T, 2, 0)),0,VLOOKUP($A$1463, 文字檔!S:T, 2, 0))</f>
        <v>0</v>
      </c>
      <c r="M1463">
        <f>IF(ISERROR(VLOOKUP($A$1463, 文字檔!U:V, 2, 0)),0,VLOOKUP($A$1463, 文字檔!U:V, 2, 0))</f>
        <v>0</v>
      </c>
      <c r="N1463">
        <f>IF(ISERROR(VLOOKUP($A$1463, 文字檔!W:X, 2, 0)),0,VLOOKUP($A$1463, 文字檔!W:X, 2, 0))</f>
        <v>0</v>
      </c>
      <c r="O1463">
        <f>IF(ISERROR(VLOOKUP($A$1463, 文字檔!Y:Z, 2, 0)),0,VLOOKUP($A$1463, 文字檔!Y:Z, 2, 0))</f>
        <v>0</v>
      </c>
      <c r="P1463">
        <f>IF(ISERROR(VLOOKUP($A$1463, 文字檔!AA:AB, 2, 0)),0,VLOOKUP($A$1463, 文字檔!AA:AB, 2, 0))</f>
        <v>0</v>
      </c>
    </row>
    <row r="1464" spans="1:16" ht="16.2">
      <c r="A1464" s="7">
        <v>45200</v>
      </c>
      <c r="B1464" s="5">
        <f>SUMPRODUCT($C$2:$P$2,$C$1464:$P$1464)</f>
        <v>0</v>
      </c>
      <c r="C1464" s="5">
        <f>IF(ISERROR(VLOOKUP($A$1464, 文字檔!A:B, 2, 0)),0,VLOOKUP($A$1464, 文字檔!A:B, 2, 0))</f>
        <v>0</v>
      </c>
      <c r="D1464" s="5">
        <f>IF(ISERROR(VLOOKUP($A$1464, 文字檔!C:D, 2, 0)),0,VLOOKUP($A$1464, 文字檔!C:D, 2, 0))</f>
        <v>0</v>
      </c>
      <c r="E1464" s="5">
        <f>IF(ISERROR(VLOOKUP($A$1464, 文字檔!E:F, 2, 0)),0,VLOOKUP($A$1464, 文字檔!E:F, 2, 0))</f>
        <v>0</v>
      </c>
      <c r="F1464" s="5">
        <f>IF(ISERROR(VLOOKUP($A$1464, 文字檔!G:H, 2, 0)),0,VLOOKUP($A$1464, 文字檔!G:H, 2, 0))</f>
        <v>0</v>
      </c>
      <c r="G1464" s="5">
        <f>IF(ISERROR(VLOOKUP($A$1464, 文字檔!I:J, 2, 0)),0,VLOOKUP($A$1464, 文字檔!I:J, 2, 0))</f>
        <v>0</v>
      </c>
      <c r="H1464" s="5">
        <f>IF(ISERROR(VLOOKUP($A$1464, 文字檔!K:L, 2, 0)),0,VLOOKUP($A$1464, 文字檔!K:L, 2, 0))</f>
        <v>0</v>
      </c>
      <c r="I1464" s="5">
        <f>IF(ISERROR(VLOOKUP($A$1464, 文字檔!M:N, 2, 0)),0,VLOOKUP($A$1464, 文字檔!M:N, 2, 0))</f>
        <v>0</v>
      </c>
      <c r="J1464" s="5">
        <f>IF(ISERROR(VLOOKUP($A$1464, 文字檔!O:P, 2, 0)),0,VLOOKUP($A$1464, 文字檔!O:P, 2, 0))</f>
        <v>0</v>
      </c>
      <c r="K1464">
        <f>IF(ISERROR(VLOOKUP($A$1464, 文字檔!Q:R, 2, 0)),0,VLOOKUP($A$1464, 文字檔!Q:R, 2, 0))</f>
        <v>0</v>
      </c>
      <c r="L1464">
        <f>IF(ISERROR(VLOOKUP($A$1464, 文字檔!S:T, 2, 0)),0,VLOOKUP($A$1464, 文字檔!S:T, 2, 0))</f>
        <v>0</v>
      </c>
      <c r="M1464">
        <f>IF(ISERROR(VLOOKUP($A$1464, 文字檔!U:V, 2, 0)),0,VLOOKUP($A$1464, 文字檔!U:V, 2, 0))</f>
        <v>0</v>
      </c>
      <c r="N1464">
        <f>IF(ISERROR(VLOOKUP($A$1464, 文字檔!W:X, 2, 0)),0,VLOOKUP($A$1464, 文字檔!W:X, 2, 0))</f>
        <v>0</v>
      </c>
      <c r="O1464">
        <f>IF(ISERROR(VLOOKUP($A$1464, 文字檔!Y:Z, 2, 0)),0,VLOOKUP($A$1464, 文字檔!Y:Z, 2, 0))</f>
        <v>0</v>
      </c>
      <c r="P1464">
        <f>IF(ISERROR(VLOOKUP($A$1464, 文字檔!AA:AB, 2, 0)),0,VLOOKUP($A$1464, 文字檔!AA:AB, 2, 0))</f>
        <v>0</v>
      </c>
    </row>
    <row r="1465" spans="1:16" ht="16.2">
      <c r="A1465" s="7">
        <v>45201</v>
      </c>
      <c r="B1465" s="5">
        <f>SUMPRODUCT($C$2:$P$2,$C$1465:$P$1465)</f>
        <v>35420.990000000005</v>
      </c>
      <c r="C1465" s="5">
        <f>IF(ISERROR(VLOOKUP($A$1465, 文字檔!A:B, 2, 0)),0,VLOOKUP($A$1465, 文字檔!A:B, 2, 0))</f>
        <v>1009.29</v>
      </c>
      <c r="D1465" s="5">
        <f>IF(ISERROR(VLOOKUP($A$1465, 文字檔!C:D, 2, 0)),0,VLOOKUP($A$1465, 文字檔!C:D, 2, 0))</f>
        <v>3700</v>
      </c>
      <c r="E1465" s="5">
        <f>IF(ISERROR(VLOOKUP($A$1465, 文字檔!E:F, 2, 0)),0,VLOOKUP($A$1465, 文字檔!E:F, 2, 0))</f>
        <v>0</v>
      </c>
      <c r="F1465" s="5">
        <f>IF(ISERROR(VLOOKUP($A$1465, 文字檔!G:H, 2, 0)),0,VLOOKUP($A$1465, 文字檔!G:H, 2, 0))</f>
        <v>0</v>
      </c>
      <c r="G1465" s="5">
        <f>IF(ISERROR(VLOOKUP($A$1465, 文字檔!I:J, 2, 0)),0,VLOOKUP($A$1465, 文字檔!I:J, 2, 0))</f>
        <v>-3100</v>
      </c>
      <c r="H1465" s="5">
        <f>IF(ISERROR(VLOOKUP($A$1465, 文字檔!K:L, 2, 0)),0,VLOOKUP($A$1465, 文字檔!K:L, 2, 0))</f>
        <v>7104.43</v>
      </c>
      <c r="I1465" s="5">
        <f>IF(ISERROR(VLOOKUP($A$1465, 文字檔!M:N, 2, 0)),0,VLOOKUP($A$1465, 文字檔!M:N, 2, 0))</f>
        <v>0</v>
      </c>
      <c r="J1465" s="5">
        <f>IF(ISERROR(VLOOKUP($A$1465, 文字檔!O:P, 2, 0)),0,VLOOKUP($A$1465, 文字檔!O:P, 2, 0))</f>
        <v>3207.27</v>
      </c>
      <c r="K1465">
        <f>IF(ISERROR(VLOOKUP($A$1465, 文字檔!Q:R, 2, 0)),0,VLOOKUP($A$1465, 文字檔!Q:R, 2, 0))</f>
        <v>0</v>
      </c>
      <c r="L1465">
        <f>IF(ISERROR(VLOOKUP($A$1465, 文字檔!S:T, 2, 0)),0,VLOOKUP($A$1465, 文字檔!S:T, 2, 0))</f>
        <v>0</v>
      </c>
      <c r="M1465">
        <f>IF(ISERROR(VLOOKUP($A$1465, 文字檔!U:V, 2, 0)),0,VLOOKUP($A$1465, 文字檔!U:V, 2, 0))</f>
        <v>-48000</v>
      </c>
      <c r="N1465">
        <f>IF(ISERROR(VLOOKUP($A$1465, 文字檔!W:X, 2, 0)),0,VLOOKUP($A$1465, 文字檔!W:X, 2, 0))</f>
        <v>39100</v>
      </c>
      <c r="O1465">
        <f>IF(ISERROR(VLOOKUP($A$1465, 文字檔!Y:Z, 2, 0)),0,VLOOKUP($A$1465, 文字檔!Y:Z, 2, 0))</f>
        <v>40900</v>
      </c>
      <c r="P1465">
        <f>IF(ISERROR(VLOOKUP($A$1465, 文字檔!AA:AB, 2, 0)),0,VLOOKUP($A$1465, 文字檔!AA:AB, 2, 0))</f>
        <v>-8500</v>
      </c>
    </row>
    <row r="1466" spans="1:16" ht="16.2">
      <c r="A1466" s="7">
        <v>45202</v>
      </c>
      <c r="B1466" s="5">
        <f>SUMPRODUCT($C$2:$P$2,$C$1466:$P$1466)</f>
        <v>-64165.86</v>
      </c>
      <c r="C1466" s="5">
        <f>IF(ISERROR(VLOOKUP($A$1466, 文字檔!A:B, 2, 0)),0,VLOOKUP($A$1466, 文字檔!A:B, 2, 0))</f>
        <v>-1388.2</v>
      </c>
      <c r="D1466" s="5">
        <f>IF(ISERROR(VLOOKUP($A$1466, 文字檔!C:D, 2, 0)),0,VLOOKUP($A$1466, 文字檔!C:D, 2, 0))</f>
        <v>-29000</v>
      </c>
      <c r="E1466" s="5">
        <f>IF(ISERROR(VLOOKUP($A$1466, 文字檔!E:F, 2, 0)),0,VLOOKUP($A$1466, 文字檔!E:F, 2, 0))</f>
        <v>0</v>
      </c>
      <c r="F1466" s="5">
        <f>IF(ISERROR(VLOOKUP($A$1466, 文字檔!G:H, 2, 0)),0,VLOOKUP($A$1466, 文字檔!G:H, 2, 0))</f>
        <v>0</v>
      </c>
      <c r="G1466" s="5">
        <f>IF(ISERROR(VLOOKUP($A$1466, 文字檔!I:J, 2, 0)),0,VLOOKUP($A$1466, 文字檔!I:J, 2, 0))</f>
        <v>-5700</v>
      </c>
      <c r="H1466" s="5">
        <f>IF(ISERROR(VLOOKUP($A$1466, 文字檔!K:L, 2, 0)),0,VLOOKUP($A$1466, 文字檔!K:L, 2, 0))</f>
        <v>6609.79</v>
      </c>
      <c r="I1466" s="5">
        <f>IF(ISERROR(VLOOKUP($A$1466, 文字檔!M:N, 2, 0)),0,VLOOKUP($A$1466, 文字檔!M:N, 2, 0))</f>
        <v>21100</v>
      </c>
      <c r="J1466" s="5">
        <f>IF(ISERROR(VLOOKUP($A$1466, 文字檔!O:P, 2, 0)),0,VLOOKUP($A$1466, 文字檔!O:P, 2, 0))</f>
        <v>0</v>
      </c>
      <c r="K1466">
        <f>IF(ISERROR(VLOOKUP($A$1466, 文字檔!Q:R, 2, 0)),0,VLOOKUP($A$1466, 文字檔!Q:R, 2, 0))</f>
        <v>0</v>
      </c>
      <c r="L1466">
        <f>IF(ISERROR(VLOOKUP($A$1466, 文字檔!S:T, 2, 0)),0,VLOOKUP($A$1466, 文字檔!S:T, 2, 0))</f>
        <v>6812.55</v>
      </c>
      <c r="M1466">
        <f>IF(ISERROR(VLOOKUP($A$1466, 文字檔!U:V, 2, 0)),0,VLOOKUP($A$1466, 文字檔!U:V, 2, 0))</f>
        <v>-29000</v>
      </c>
      <c r="N1466">
        <f>IF(ISERROR(VLOOKUP($A$1466, 文字檔!W:X, 2, 0)),0,VLOOKUP($A$1466, 文字檔!W:X, 2, 0))</f>
        <v>-13900</v>
      </c>
      <c r="O1466">
        <f>IF(ISERROR(VLOOKUP($A$1466, 文字檔!Y:Z, 2, 0)),0,VLOOKUP($A$1466, 文字檔!Y:Z, 2, 0))</f>
        <v>-7200</v>
      </c>
      <c r="P1466">
        <f>IF(ISERROR(VLOOKUP($A$1466, 文字檔!AA:AB, 2, 0)),0,VLOOKUP($A$1466, 文字檔!AA:AB, 2, 0))</f>
        <v>-12500</v>
      </c>
    </row>
    <row r="1467" spans="1:16" ht="16.2">
      <c r="A1467" s="7">
        <v>45203</v>
      </c>
      <c r="B1467" s="5">
        <f>SUMPRODUCT($C$2:$P$2,$C$1467:$P$1467)</f>
        <v>75536.570000000007</v>
      </c>
      <c r="C1467" s="5">
        <f>IF(ISERROR(VLOOKUP($A$1467, 文字檔!A:B, 2, 0)),0,VLOOKUP($A$1467, 文字檔!A:B, 2, 0))</f>
        <v>0</v>
      </c>
      <c r="D1467" s="5">
        <f>IF(ISERROR(VLOOKUP($A$1467, 文字檔!C:D, 2, 0)),0,VLOOKUP($A$1467, 文字檔!C:D, 2, 0))</f>
        <v>-14000</v>
      </c>
      <c r="E1467" s="5">
        <f>IF(ISERROR(VLOOKUP($A$1467, 文字檔!E:F, 2, 0)),0,VLOOKUP($A$1467, 文字檔!E:F, 2, 0))</f>
        <v>0</v>
      </c>
      <c r="F1467" s="5">
        <f>IF(ISERROR(VLOOKUP($A$1467, 文字檔!G:H, 2, 0)),0,VLOOKUP($A$1467, 文字檔!G:H, 2, 0))</f>
        <v>0</v>
      </c>
      <c r="G1467" s="5">
        <f>IF(ISERROR(VLOOKUP($A$1467, 文字檔!I:J, 2, 0)),0,VLOOKUP($A$1467, 文字檔!I:J, 2, 0))</f>
        <v>-8700</v>
      </c>
      <c r="H1467" s="5">
        <f>IF(ISERROR(VLOOKUP($A$1467, 文字檔!K:L, 2, 0)),0,VLOOKUP($A$1467, 文字檔!K:L, 2, 0))</f>
        <v>22336.57</v>
      </c>
      <c r="I1467" s="5">
        <f>IF(ISERROR(VLOOKUP($A$1467, 文字檔!M:N, 2, 0)),0,VLOOKUP($A$1467, 文字檔!M:N, 2, 0))</f>
        <v>33400</v>
      </c>
      <c r="J1467" s="5">
        <f>IF(ISERROR(VLOOKUP($A$1467, 文字檔!O:P, 2, 0)),0,VLOOKUP($A$1467, 文字檔!O:P, 2, 0))</f>
        <v>0</v>
      </c>
      <c r="K1467">
        <f>IF(ISERROR(VLOOKUP($A$1467, 文字檔!Q:R, 2, 0)),0,VLOOKUP($A$1467, 文字檔!Q:R, 2, 0))</f>
        <v>0</v>
      </c>
      <c r="L1467">
        <f>IF(ISERROR(VLOOKUP($A$1467, 文字檔!S:T, 2, 0)),0,VLOOKUP($A$1467, 文字檔!S:T, 2, 0))</f>
        <v>0</v>
      </c>
      <c r="M1467">
        <f>IF(ISERROR(VLOOKUP($A$1467, 文字檔!U:V, 2, 0)),0,VLOOKUP($A$1467, 文字檔!U:V, 2, 0))</f>
        <v>-24600</v>
      </c>
      <c r="N1467">
        <f>IF(ISERROR(VLOOKUP($A$1467, 文字檔!W:X, 2, 0)),0,VLOOKUP($A$1467, 文字檔!W:X, 2, 0))</f>
        <v>36100</v>
      </c>
      <c r="O1467">
        <f>IF(ISERROR(VLOOKUP($A$1467, 文字檔!Y:Z, 2, 0)),0,VLOOKUP($A$1467, 文字檔!Y:Z, 2, 0))</f>
        <v>31000</v>
      </c>
      <c r="P1467">
        <f>IF(ISERROR(VLOOKUP($A$1467, 文字檔!AA:AB, 2, 0)),0,VLOOKUP($A$1467, 文字檔!AA:AB, 2, 0))</f>
        <v>0</v>
      </c>
    </row>
    <row r="1468" spans="1:16" ht="16.2">
      <c r="A1468" s="7">
        <v>45204</v>
      </c>
      <c r="B1468" s="5">
        <f>SUMPRODUCT($C$2:$P$2,$C$1468:$P$1468)</f>
        <v>-59585.8</v>
      </c>
      <c r="C1468" s="5">
        <f>IF(ISERROR(VLOOKUP($A$1468, 文字檔!A:B, 2, 0)),0,VLOOKUP($A$1468, 文字檔!A:B, 2, 0))</f>
        <v>16614.2</v>
      </c>
      <c r="D1468" s="5">
        <f>IF(ISERROR(VLOOKUP($A$1468, 文字檔!C:D, 2, 0)),0,VLOOKUP($A$1468, 文字檔!C:D, 2, 0))</f>
        <v>-34900</v>
      </c>
      <c r="E1468" s="5">
        <f>IF(ISERROR(VLOOKUP($A$1468, 文字檔!E:F, 2, 0)),0,VLOOKUP($A$1468, 文字檔!E:F, 2, 0))</f>
        <v>0</v>
      </c>
      <c r="F1468" s="5">
        <f>IF(ISERROR(VLOOKUP($A$1468, 文字檔!G:H, 2, 0)),0,VLOOKUP($A$1468, 文字檔!G:H, 2, 0))</f>
        <v>0</v>
      </c>
      <c r="G1468" s="5">
        <f>IF(ISERROR(VLOOKUP($A$1468, 文字檔!I:J, 2, 0)),0,VLOOKUP($A$1468, 文字檔!I:J, 2, 0))</f>
        <v>12000</v>
      </c>
      <c r="H1468" s="5">
        <f>IF(ISERROR(VLOOKUP($A$1468, 文字檔!K:L, 2, 0)),0,VLOOKUP($A$1468, 文字檔!K:L, 2, 0))</f>
        <v>0</v>
      </c>
      <c r="I1468" s="5">
        <f>IF(ISERROR(VLOOKUP($A$1468, 文字檔!M:N, 2, 0)),0,VLOOKUP($A$1468, 文字檔!M:N, 2, 0))</f>
        <v>-15500</v>
      </c>
      <c r="J1468" s="5">
        <f>IF(ISERROR(VLOOKUP($A$1468, 文字檔!O:P, 2, 0)),0,VLOOKUP($A$1468, 文字檔!O:P, 2, 0))</f>
        <v>0</v>
      </c>
      <c r="K1468">
        <f>IF(ISERROR(VLOOKUP($A$1468, 文字檔!Q:R, 2, 0)),0,VLOOKUP($A$1468, 文字檔!Q:R, 2, 0))</f>
        <v>0</v>
      </c>
      <c r="L1468">
        <f>IF(ISERROR(VLOOKUP($A$1468, 文字檔!S:T, 2, 0)),0,VLOOKUP($A$1468, 文字檔!S:T, 2, 0))</f>
        <v>0</v>
      </c>
      <c r="M1468">
        <f>IF(ISERROR(VLOOKUP($A$1468, 文字檔!U:V, 2, 0)),0,VLOOKUP($A$1468, 文字檔!U:V, 2, 0))</f>
        <v>-42400</v>
      </c>
      <c r="N1468">
        <f>IF(ISERROR(VLOOKUP($A$1468, 文字檔!W:X, 2, 0)),0,VLOOKUP($A$1468, 文字檔!W:X, 2, 0))</f>
        <v>-18600</v>
      </c>
      <c r="O1468">
        <f>IF(ISERROR(VLOOKUP($A$1468, 文字檔!Y:Z, 2, 0)),0,VLOOKUP($A$1468, 文字檔!Y:Z, 2, 0))</f>
        <v>26700</v>
      </c>
      <c r="P1468">
        <f>IF(ISERROR(VLOOKUP($A$1468, 文字檔!AA:AB, 2, 0)),0,VLOOKUP($A$1468, 文字檔!AA:AB, 2, 0))</f>
        <v>-3500</v>
      </c>
    </row>
    <row r="1469" spans="1:16" ht="16.2">
      <c r="A1469" s="7">
        <v>45205</v>
      </c>
      <c r="B1469" s="5">
        <f>SUMPRODUCT($C$2:$P$2,$C$1469:$P$1469)</f>
        <v>-6988.239999999998</v>
      </c>
      <c r="C1469" s="5">
        <f>IF(ISERROR(VLOOKUP($A$1469, 文字檔!A:B, 2, 0)),0,VLOOKUP($A$1469, 文字檔!A:B, 2, 0))</f>
        <v>0</v>
      </c>
      <c r="D1469" s="5">
        <f>IF(ISERROR(VLOOKUP($A$1469, 文字檔!C:D, 2, 0)),0,VLOOKUP($A$1469, 文字檔!C:D, 2, 0))</f>
        <v>0</v>
      </c>
      <c r="E1469" s="5">
        <f>IF(ISERROR(VLOOKUP($A$1469, 文字檔!E:F, 2, 0)),0,VLOOKUP($A$1469, 文字檔!E:F, 2, 0))</f>
        <v>0</v>
      </c>
      <c r="F1469" s="5">
        <f>IF(ISERROR(VLOOKUP($A$1469, 文字檔!G:H, 2, 0)),0,VLOOKUP($A$1469, 文字檔!G:H, 2, 0))</f>
        <v>0</v>
      </c>
      <c r="G1469" s="5">
        <f>IF(ISERROR(VLOOKUP($A$1469, 文字檔!I:J, 2, 0)),0,VLOOKUP($A$1469, 文字檔!I:J, 2, 0))</f>
        <v>-1500</v>
      </c>
      <c r="H1469" s="5">
        <f>IF(ISERROR(VLOOKUP($A$1469, 文字檔!K:L, 2, 0)),0,VLOOKUP($A$1469, 文字檔!K:L, 2, 0))</f>
        <v>-2096.17</v>
      </c>
      <c r="I1469" s="5">
        <f>IF(ISERROR(VLOOKUP($A$1469, 文字檔!M:N, 2, 0)),0,VLOOKUP($A$1469, 文字檔!M:N, 2, 0))</f>
        <v>-18400</v>
      </c>
      <c r="J1469" s="5">
        <f>IF(ISERROR(VLOOKUP($A$1469, 文字檔!O:P, 2, 0)),0,VLOOKUP($A$1469, 文字檔!O:P, 2, 0))</f>
        <v>-2792.07</v>
      </c>
      <c r="K1469">
        <f>IF(ISERROR(VLOOKUP($A$1469, 文字檔!Q:R, 2, 0)),0,VLOOKUP($A$1469, 文字檔!Q:R, 2, 0))</f>
        <v>0</v>
      </c>
      <c r="L1469">
        <f>IF(ISERROR(VLOOKUP($A$1469, 文字檔!S:T, 2, 0)),0,VLOOKUP($A$1469, 文字檔!S:T, 2, 0))</f>
        <v>0</v>
      </c>
      <c r="M1469">
        <f>IF(ISERROR(VLOOKUP($A$1469, 文字檔!U:V, 2, 0)),0,VLOOKUP($A$1469, 文字檔!U:V, 2, 0))</f>
        <v>15000</v>
      </c>
      <c r="N1469">
        <f>IF(ISERROR(VLOOKUP($A$1469, 文字檔!W:X, 2, 0)),0,VLOOKUP($A$1469, 文字檔!W:X, 2, 0))</f>
        <v>15000</v>
      </c>
      <c r="O1469">
        <f>IF(ISERROR(VLOOKUP($A$1469, 文字檔!Y:Z, 2, 0)),0,VLOOKUP($A$1469, 文字檔!Y:Z, 2, 0))</f>
        <v>-27200</v>
      </c>
      <c r="P1469">
        <f>IF(ISERROR(VLOOKUP($A$1469, 文字檔!AA:AB, 2, 0)),0,VLOOKUP($A$1469, 文字檔!AA:AB, 2, 0))</f>
        <v>15000</v>
      </c>
    </row>
    <row r="1470" spans="1:16" ht="16.2">
      <c r="A1470" s="7">
        <v>45206</v>
      </c>
      <c r="B1470" s="5">
        <f>SUMPRODUCT($C$2:$P$2,$C$1470:$P$1470)</f>
        <v>0</v>
      </c>
      <c r="C1470" s="5">
        <f>IF(ISERROR(VLOOKUP($A$1470, 文字檔!A:B, 2, 0)),0,VLOOKUP($A$1470, 文字檔!A:B, 2, 0))</f>
        <v>0</v>
      </c>
      <c r="D1470" s="5">
        <f>IF(ISERROR(VLOOKUP($A$1470, 文字檔!C:D, 2, 0)),0,VLOOKUP($A$1470, 文字檔!C:D, 2, 0))</f>
        <v>0</v>
      </c>
      <c r="E1470" s="5">
        <f>IF(ISERROR(VLOOKUP($A$1470, 文字檔!E:F, 2, 0)),0,VLOOKUP($A$1470, 文字檔!E:F, 2, 0))</f>
        <v>0</v>
      </c>
      <c r="F1470" s="5">
        <f>IF(ISERROR(VLOOKUP($A$1470, 文字檔!G:H, 2, 0)),0,VLOOKUP($A$1470, 文字檔!G:H, 2, 0))</f>
        <v>0</v>
      </c>
      <c r="G1470" s="5">
        <f>IF(ISERROR(VLOOKUP($A$1470, 文字檔!I:J, 2, 0)),0,VLOOKUP($A$1470, 文字檔!I:J, 2, 0))</f>
        <v>0</v>
      </c>
      <c r="H1470" s="5">
        <f>IF(ISERROR(VLOOKUP($A$1470, 文字檔!K:L, 2, 0)),0,VLOOKUP($A$1470, 文字檔!K:L, 2, 0))</f>
        <v>0</v>
      </c>
      <c r="I1470" s="5">
        <f>IF(ISERROR(VLOOKUP($A$1470, 文字檔!M:N, 2, 0)),0,VLOOKUP($A$1470, 文字檔!M:N, 2, 0))</f>
        <v>0</v>
      </c>
      <c r="J1470" s="5">
        <f>IF(ISERROR(VLOOKUP($A$1470, 文字檔!O:P, 2, 0)),0,VLOOKUP($A$1470, 文字檔!O:P, 2, 0))</f>
        <v>0</v>
      </c>
      <c r="K1470">
        <f>IF(ISERROR(VLOOKUP($A$1470, 文字檔!Q:R, 2, 0)),0,VLOOKUP($A$1470, 文字檔!Q:R, 2, 0))</f>
        <v>0</v>
      </c>
      <c r="L1470">
        <f>IF(ISERROR(VLOOKUP($A$1470, 文字檔!S:T, 2, 0)),0,VLOOKUP($A$1470, 文字檔!S:T, 2, 0))</f>
        <v>0</v>
      </c>
      <c r="M1470">
        <f>IF(ISERROR(VLOOKUP($A$1470, 文字檔!U:V, 2, 0)),0,VLOOKUP($A$1470, 文字檔!U:V, 2, 0))</f>
        <v>0</v>
      </c>
      <c r="N1470">
        <f>IF(ISERROR(VLOOKUP($A$1470, 文字檔!W:X, 2, 0)),0,VLOOKUP($A$1470, 文字檔!W:X, 2, 0))</f>
        <v>0</v>
      </c>
      <c r="O1470">
        <f>IF(ISERROR(VLOOKUP($A$1470, 文字檔!Y:Z, 2, 0)),0,VLOOKUP($A$1470, 文字檔!Y:Z, 2, 0))</f>
        <v>0</v>
      </c>
      <c r="P1470">
        <f>IF(ISERROR(VLOOKUP($A$1470, 文字檔!AA:AB, 2, 0)),0,VLOOKUP($A$1470, 文字檔!AA:AB, 2, 0))</f>
        <v>0</v>
      </c>
    </row>
    <row r="1471" spans="1:16" ht="16.2">
      <c r="A1471" s="7">
        <v>45207</v>
      </c>
      <c r="B1471" s="5">
        <f>SUMPRODUCT($C$2:$P$2,$C$1471:$P$1471)</f>
        <v>0</v>
      </c>
      <c r="C1471" s="5">
        <f>IF(ISERROR(VLOOKUP($A$1471, 文字檔!A:B, 2, 0)),0,VLOOKUP($A$1471, 文字檔!A:B, 2, 0))</f>
        <v>0</v>
      </c>
      <c r="D1471" s="5">
        <f>IF(ISERROR(VLOOKUP($A$1471, 文字檔!C:D, 2, 0)),0,VLOOKUP($A$1471, 文字檔!C:D, 2, 0))</f>
        <v>0</v>
      </c>
      <c r="E1471" s="5">
        <f>IF(ISERROR(VLOOKUP($A$1471, 文字檔!E:F, 2, 0)),0,VLOOKUP($A$1471, 文字檔!E:F, 2, 0))</f>
        <v>0</v>
      </c>
      <c r="F1471" s="5">
        <f>IF(ISERROR(VLOOKUP($A$1471, 文字檔!G:H, 2, 0)),0,VLOOKUP($A$1471, 文字檔!G:H, 2, 0))</f>
        <v>0</v>
      </c>
      <c r="G1471" s="5">
        <f>IF(ISERROR(VLOOKUP($A$1471, 文字檔!I:J, 2, 0)),0,VLOOKUP($A$1471, 文字檔!I:J, 2, 0))</f>
        <v>0</v>
      </c>
      <c r="H1471" s="5">
        <f>IF(ISERROR(VLOOKUP($A$1471, 文字檔!K:L, 2, 0)),0,VLOOKUP($A$1471, 文字檔!K:L, 2, 0))</f>
        <v>0</v>
      </c>
      <c r="I1471" s="5">
        <f>IF(ISERROR(VLOOKUP($A$1471, 文字檔!M:N, 2, 0)),0,VLOOKUP($A$1471, 文字檔!M:N, 2, 0))</f>
        <v>0</v>
      </c>
      <c r="J1471" s="5">
        <f>IF(ISERROR(VLOOKUP($A$1471, 文字檔!O:P, 2, 0)),0,VLOOKUP($A$1471, 文字檔!O:P, 2, 0))</f>
        <v>0</v>
      </c>
      <c r="K1471">
        <f>IF(ISERROR(VLOOKUP($A$1471, 文字檔!Q:R, 2, 0)),0,VLOOKUP($A$1471, 文字檔!Q:R, 2, 0))</f>
        <v>0</v>
      </c>
      <c r="L1471">
        <f>IF(ISERROR(VLOOKUP($A$1471, 文字檔!S:T, 2, 0)),0,VLOOKUP($A$1471, 文字檔!S:T, 2, 0))</f>
        <v>0</v>
      </c>
      <c r="M1471">
        <f>IF(ISERROR(VLOOKUP($A$1471, 文字檔!U:V, 2, 0)),0,VLOOKUP($A$1471, 文字檔!U:V, 2, 0))</f>
        <v>0</v>
      </c>
      <c r="N1471">
        <f>IF(ISERROR(VLOOKUP($A$1471, 文字檔!W:X, 2, 0)),0,VLOOKUP($A$1471, 文字檔!W:X, 2, 0))</f>
        <v>0</v>
      </c>
      <c r="O1471">
        <f>IF(ISERROR(VLOOKUP($A$1471, 文字檔!Y:Z, 2, 0)),0,VLOOKUP($A$1471, 文字檔!Y:Z, 2, 0))</f>
        <v>0</v>
      </c>
      <c r="P1471">
        <f>IF(ISERROR(VLOOKUP($A$1471, 文字檔!AA:AB, 2, 0)),0,VLOOKUP($A$1471, 文字檔!AA:AB, 2, 0))</f>
        <v>0</v>
      </c>
    </row>
    <row r="1472" spans="1:16" ht="16.2">
      <c r="A1472" s="7">
        <v>45208</v>
      </c>
      <c r="B1472" s="5">
        <f>SUMPRODUCT($C$2:$P$2,$C$1472:$P$1472)</f>
        <v>0</v>
      </c>
      <c r="C1472" s="5">
        <f>IF(ISERROR(VLOOKUP($A$1472, 文字檔!A:B, 2, 0)),0,VLOOKUP($A$1472, 文字檔!A:B, 2, 0))</f>
        <v>0</v>
      </c>
      <c r="D1472" s="5">
        <f>IF(ISERROR(VLOOKUP($A$1472, 文字檔!C:D, 2, 0)),0,VLOOKUP($A$1472, 文字檔!C:D, 2, 0))</f>
        <v>0</v>
      </c>
      <c r="E1472" s="5">
        <f>IF(ISERROR(VLOOKUP($A$1472, 文字檔!E:F, 2, 0)),0,VLOOKUP($A$1472, 文字檔!E:F, 2, 0))</f>
        <v>0</v>
      </c>
      <c r="F1472" s="5">
        <f>IF(ISERROR(VLOOKUP($A$1472, 文字檔!G:H, 2, 0)),0,VLOOKUP($A$1472, 文字檔!G:H, 2, 0))</f>
        <v>0</v>
      </c>
      <c r="G1472" s="5">
        <f>IF(ISERROR(VLOOKUP($A$1472, 文字檔!I:J, 2, 0)),0,VLOOKUP($A$1472, 文字檔!I:J, 2, 0))</f>
        <v>0</v>
      </c>
      <c r="H1472" s="5">
        <f>IF(ISERROR(VLOOKUP($A$1472, 文字檔!K:L, 2, 0)),0,VLOOKUP($A$1472, 文字檔!K:L, 2, 0))</f>
        <v>0</v>
      </c>
      <c r="I1472" s="5">
        <f>IF(ISERROR(VLOOKUP($A$1472, 文字檔!M:N, 2, 0)),0,VLOOKUP($A$1472, 文字檔!M:N, 2, 0))</f>
        <v>0</v>
      </c>
      <c r="J1472" s="5">
        <f>IF(ISERROR(VLOOKUP($A$1472, 文字檔!O:P, 2, 0)),0,VLOOKUP($A$1472, 文字檔!O:P, 2, 0))</f>
        <v>0</v>
      </c>
      <c r="K1472">
        <f>IF(ISERROR(VLOOKUP($A$1472, 文字檔!Q:R, 2, 0)),0,VLOOKUP($A$1472, 文字檔!Q:R, 2, 0))</f>
        <v>0</v>
      </c>
      <c r="L1472">
        <f>IF(ISERROR(VLOOKUP($A$1472, 文字檔!S:T, 2, 0)),0,VLOOKUP($A$1472, 文字檔!S:T, 2, 0))</f>
        <v>0</v>
      </c>
      <c r="M1472">
        <f>IF(ISERROR(VLOOKUP($A$1472, 文字檔!U:V, 2, 0)),0,VLOOKUP($A$1472, 文字檔!U:V, 2, 0))</f>
        <v>0</v>
      </c>
      <c r="N1472">
        <f>IF(ISERROR(VLOOKUP($A$1472, 文字檔!W:X, 2, 0)),0,VLOOKUP($A$1472, 文字檔!W:X, 2, 0))</f>
        <v>0</v>
      </c>
      <c r="O1472">
        <f>IF(ISERROR(VLOOKUP($A$1472, 文字檔!Y:Z, 2, 0)),0,VLOOKUP($A$1472, 文字檔!Y:Z, 2, 0))</f>
        <v>0</v>
      </c>
      <c r="P1472">
        <f>IF(ISERROR(VLOOKUP($A$1472, 文字檔!AA:AB, 2, 0)),0,VLOOKUP($A$1472, 文字檔!AA:AB, 2, 0))</f>
        <v>0</v>
      </c>
    </row>
    <row r="1473" spans="1:16" ht="16.2">
      <c r="A1473" s="7">
        <v>45209</v>
      </c>
      <c r="B1473" s="5">
        <f>SUMPRODUCT($C$2:$P$2,$C$1473:$P$1473)</f>
        <v>0</v>
      </c>
      <c r="C1473" s="5">
        <f>IF(ISERROR(VLOOKUP($A$1473, 文字檔!A:B, 2, 0)),0,VLOOKUP($A$1473, 文字檔!A:B, 2, 0))</f>
        <v>0</v>
      </c>
      <c r="D1473" s="5">
        <f>IF(ISERROR(VLOOKUP($A$1473, 文字檔!C:D, 2, 0)),0,VLOOKUP($A$1473, 文字檔!C:D, 2, 0))</f>
        <v>0</v>
      </c>
      <c r="E1473" s="5">
        <f>IF(ISERROR(VLOOKUP($A$1473, 文字檔!E:F, 2, 0)),0,VLOOKUP($A$1473, 文字檔!E:F, 2, 0))</f>
        <v>0</v>
      </c>
      <c r="F1473" s="5">
        <f>IF(ISERROR(VLOOKUP($A$1473, 文字檔!G:H, 2, 0)),0,VLOOKUP($A$1473, 文字檔!G:H, 2, 0))</f>
        <v>0</v>
      </c>
      <c r="G1473" s="5">
        <f>IF(ISERROR(VLOOKUP($A$1473, 文字檔!I:J, 2, 0)),0,VLOOKUP($A$1473, 文字檔!I:J, 2, 0))</f>
        <v>0</v>
      </c>
      <c r="H1473" s="5">
        <f>IF(ISERROR(VLOOKUP($A$1473, 文字檔!K:L, 2, 0)),0,VLOOKUP($A$1473, 文字檔!K:L, 2, 0))</f>
        <v>0</v>
      </c>
      <c r="I1473" s="5">
        <f>IF(ISERROR(VLOOKUP($A$1473, 文字檔!M:N, 2, 0)),0,VLOOKUP($A$1473, 文字檔!M:N, 2, 0))</f>
        <v>0</v>
      </c>
      <c r="J1473" s="5">
        <f>IF(ISERROR(VLOOKUP($A$1473, 文字檔!O:P, 2, 0)),0,VLOOKUP($A$1473, 文字檔!O:P, 2, 0))</f>
        <v>0</v>
      </c>
      <c r="K1473">
        <f>IF(ISERROR(VLOOKUP($A$1473, 文字檔!Q:R, 2, 0)),0,VLOOKUP($A$1473, 文字檔!Q:R, 2, 0))</f>
        <v>0</v>
      </c>
      <c r="L1473">
        <f>IF(ISERROR(VLOOKUP($A$1473, 文字檔!S:T, 2, 0)),0,VLOOKUP($A$1473, 文字檔!S:T, 2, 0))</f>
        <v>0</v>
      </c>
      <c r="M1473">
        <f>IF(ISERROR(VLOOKUP($A$1473, 文字檔!U:V, 2, 0)),0,VLOOKUP($A$1473, 文字檔!U:V, 2, 0))</f>
        <v>0</v>
      </c>
      <c r="N1473">
        <f>IF(ISERROR(VLOOKUP($A$1473, 文字檔!W:X, 2, 0)),0,VLOOKUP($A$1473, 文字檔!W:X, 2, 0))</f>
        <v>0</v>
      </c>
      <c r="O1473">
        <f>IF(ISERROR(VLOOKUP($A$1473, 文字檔!Y:Z, 2, 0)),0,VLOOKUP($A$1473, 文字檔!Y:Z, 2, 0))</f>
        <v>0</v>
      </c>
      <c r="P1473">
        <f>IF(ISERROR(VLOOKUP($A$1473, 文字檔!AA:AB, 2, 0)),0,VLOOKUP($A$1473, 文字檔!AA:AB, 2, 0))</f>
        <v>0</v>
      </c>
    </row>
    <row r="1474" spans="1:16" ht="16.2">
      <c r="A1474" s="7">
        <v>45210</v>
      </c>
      <c r="B1474" s="5">
        <f>SUMPRODUCT($C$2:$P$2,$C$1474:$P$1474)</f>
        <v>192993.16999999998</v>
      </c>
      <c r="C1474" s="5">
        <f>IF(ISERROR(VLOOKUP($A$1474, 文字檔!A:B, 2, 0)),0,VLOOKUP($A$1474, 文字檔!A:B, 2, 0))</f>
        <v>4396.41</v>
      </c>
      <c r="D1474" s="5">
        <f>IF(ISERROR(VLOOKUP($A$1474, 文字檔!C:D, 2, 0)),0,VLOOKUP($A$1474, 文字檔!C:D, 2, 0))</f>
        <v>33300</v>
      </c>
      <c r="E1474" s="5">
        <f>IF(ISERROR(VLOOKUP($A$1474, 文字檔!E:F, 2, 0)),0,VLOOKUP($A$1474, 文字檔!E:F, 2, 0))</f>
        <v>0</v>
      </c>
      <c r="F1474" s="5">
        <f>IF(ISERROR(VLOOKUP($A$1474, 文字檔!G:H, 2, 0)),0,VLOOKUP($A$1474, 文字檔!G:H, 2, 0))</f>
        <v>0</v>
      </c>
      <c r="G1474" s="5">
        <f>IF(ISERROR(VLOOKUP($A$1474, 文字檔!I:J, 2, 0)),0,VLOOKUP($A$1474, 文字檔!I:J, 2, 0))</f>
        <v>19500</v>
      </c>
      <c r="H1474" s="5">
        <f>IF(ISERROR(VLOOKUP($A$1474, 文字檔!K:L, 2, 0)),0,VLOOKUP($A$1474, 文字檔!K:L, 2, 0))</f>
        <v>-13898.35</v>
      </c>
      <c r="I1474" s="5">
        <f>IF(ISERROR(VLOOKUP($A$1474, 文字檔!M:N, 2, 0)),0,VLOOKUP($A$1474, 文字檔!M:N, 2, 0))</f>
        <v>0</v>
      </c>
      <c r="J1474" s="5">
        <f>IF(ISERROR(VLOOKUP($A$1474, 文字檔!O:P, 2, 0)),0,VLOOKUP($A$1474, 文字檔!O:P, 2, 0))</f>
        <v>0</v>
      </c>
      <c r="K1474">
        <f>IF(ISERROR(VLOOKUP($A$1474, 文字檔!Q:R, 2, 0)),0,VLOOKUP($A$1474, 文字檔!Q:R, 2, 0))</f>
        <v>0</v>
      </c>
      <c r="L1474">
        <f>IF(ISERROR(VLOOKUP($A$1474, 文字檔!S:T, 2, 0)),0,VLOOKUP($A$1474, 文字檔!S:T, 2, 0))</f>
        <v>0</v>
      </c>
      <c r="M1474">
        <f>IF(ISERROR(VLOOKUP($A$1474, 文字檔!U:V, 2, 0)),0,VLOOKUP($A$1474, 文字檔!U:V, 2, 0))</f>
        <v>37200</v>
      </c>
      <c r="N1474">
        <f>IF(ISERROR(VLOOKUP($A$1474, 文字檔!W:X, 2, 0)),0,VLOOKUP($A$1474, 文字檔!W:X, 2, 0))</f>
        <v>32099.18</v>
      </c>
      <c r="O1474">
        <f>IF(ISERROR(VLOOKUP($A$1474, 文字檔!Y:Z, 2, 0)),0,VLOOKUP($A$1474, 文字檔!Y:Z, 2, 0))</f>
        <v>41897.71</v>
      </c>
      <c r="P1474">
        <f>IF(ISERROR(VLOOKUP($A$1474, 文字檔!AA:AB, 2, 0)),0,VLOOKUP($A$1474, 文字檔!AA:AB, 2, 0))</f>
        <v>38498.22</v>
      </c>
    </row>
    <row r="1475" spans="1:16" ht="16.2">
      <c r="A1475" s="7">
        <v>45211</v>
      </c>
      <c r="B1475" s="5">
        <f>SUMPRODUCT($C$2:$P$2,$C$1475:$P$1475)</f>
        <v>50869.17</v>
      </c>
      <c r="C1475" s="5">
        <f>IF(ISERROR(VLOOKUP($A$1475, 文字檔!A:B, 2, 0)),0,VLOOKUP($A$1475, 文字檔!A:B, 2, 0))</f>
        <v>0</v>
      </c>
      <c r="D1475" s="5">
        <f>IF(ISERROR(VLOOKUP($A$1475, 文字檔!C:D, 2, 0)),0,VLOOKUP($A$1475, 文字檔!C:D, 2, 0))</f>
        <v>21895.13</v>
      </c>
      <c r="E1475" s="5">
        <f>IF(ISERROR(VLOOKUP($A$1475, 文字檔!E:F, 2, 0)),0,VLOOKUP($A$1475, 文字檔!E:F, 2, 0))</f>
        <v>0</v>
      </c>
      <c r="F1475" s="5">
        <f>IF(ISERROR(VLOOKUP($A$1475, 文字檔!G:H, 2, 0)),0,VLOOKUP($A$1475, 文字檔!G:H, 2, 0))</f>
        <v>0</v>
      </c>
      <c r="G1475" s="5">
        <f>IF(ISERROR(VLOOKUP($A$1475, 文字檔!I:J, 2, 0)),0,VLOOKUP($A$1475, 文字檔!I:J, 2, 0))</f>
        <v>-4300.9399999999996</v>
      </c>
      <c r="H1475" s="5">
        <f>IF(ISERROR(VLOOKUP($A$1475, 文字檔!K:L, 2, 0)),0,VLOOKUP($A$1475, 文字檔!K:L, 2, 0))</f>
        <v>-11006.32</v>
      </c>
      <c r="I1475" s="5">
        <f>IF(ISERROR(VLOOKUP($A$1475, 文字檔!M:N, 2, 0)),0,VLOOKUP($A$1475, 文字檔!M:N, 2, 0))</f>
        <v>25498.46</v>
      </c>
      <c r="J1475" s="5">
        <f>IF(ISERROR(VLOOKUP($A$1475, 文字檔!O:P, 2, 0)),0,VLOOKUP($A$1475, 文字檔!O:P, 2, 0))</f>
        <v>0</v>
      </c>
      <c r="K1475">
        <f>IF(ISERROR(VLOOKUP($A$1475, 文字檔!Q:R, 2, 0)),0,VLOOKUP($A$1475, 文字檔!Q:R, 2, 0))</f>
        <v>0</v>
      </c>
      <c r="L1475">
        <f>IF(ISERROR(VLOOKUP($A$1475, 文字檔!S:T, 2, 0)),0,VLOOKUP($A$1475, 文字檔!S:T, 2, 0))</f>
        <v>-10606.38</v>
      </c>
      <c r="M1475">
        <f>IF(ISERROR(VLOOKUP($A$1475, 文字檔!U:V, 2, 0)),0,VLOOKUP($A$1475, 文字檔!U:V, 2, 0))</f>
        <v>26200</v>
      </c>
      <c r="N1475">
        <f>IF(ISERROR(VLOOKUP($A$1475, 文字檔!W:X, 2, 0)),0,VLOOKUP($A$1475, 文字檔!W:X, 2, 0))</f>
        <v>-9401.94</v>
      </c>
      <c r="O1475">
        <f>IF(ISERROR(VLOOKUP($A$1475, 文字檔!Y:Z, 2, 0)),0,VLOOKUP($A$1475, 文字檔!Y:Z, 2, 0))</f>
        <v>894.77</v>
      </c>
      <c r="P1475">
        <f>IF(ISERROR(VLOOKUP($A$1475, 文字檔!AA:AB, 2, 0)),0,VLOOKUP($A$1475, 文字檔!AA:AB, 2, 0))</f>
        <v>11696.39</v>
      </c>
    </row>
    <row r="1476" spans="1:16" ht="16.2">
      <c r="A1476" s="7">
        <v>45212</v>
      </c>
      <c r="B1476" s="5">
        <f>SUMPRODUCT($C$2:$P$2,$C$1476:$P$1476)</f>
        <v>-67913.789999999994</v>
      </c>
      <c r="C1476" s="5">
        <f>IF(ISERROR(VLOOKUP($A$1476, 文字檔!A:B, 2, 0)),0,VLOOKUP($A$1476, 文字檔!A:B, 2, 0))</f>
        <v>-2804.67</v>
      </c>
      <c r="D1476" s="5">
        <f>IF(ISERROR(VLOOKUP($A$1476, 文字檔!C:D, 2, 0)),0,VLOOKUP($A$1476, 文字檔!C:D, 2, 0))</f>
        <v>0</v>
      </c>
      <c r="E1476" s="5">
        <f>IF(ISERROR(VLOOKUP($A$1476, 文字檔!E:F, 2, 0)),0,VLOOKUP($A$1476, 文字檔!E:F, 2, 0))</f>
        <v>0</v>
      </c>
      <c r="F1476" s="5">
        <f>IF(ISERROR(VLOOKUP($A$1476, 文字檔!G:H, 2, 0)),0,VLOOKUP($A$1476, 文字檔!G:H, 2, 0))</f>
        <v>0</v>
      </c>
      <c r="G1476" s="5">
        <f>IF(ISERROR(VLOOKUP($A$1476, 文字檔!I:J, 2, 0)),0,VLOOKUP($A$1476, 文字檔!I:J, 2, 0))</f>
        <v>0</v>
      </c>
      <c r="H1476" s="5">
        <f>IF(ISERROR(VLOOKUP($A$1476, 文字檔!K:L, 2, 0)),0,VLOOKUP($A$1476, 文字檔!K:L, 2, 0))</f>
        <v>0</v>
      </c>
      <c r="I1476" s="5">
        <f>IF(ISERROR(VLOOKUP($A$1476, 文字檔!M:N, 2, 0)),0,VLOOKUP($A$1476, 文字檔!M:N, 2, 0))</f>
        <v>-13703.46</v>
      </c>
      <c r="J1476" s="5">
        <f>IF(ISERROR(VLOOKUP($A$1476, 文字檔!O:P, 2, 0)),0,VLOOKUP($A$1476, 文字檔!O:P, 2, 0))</f>
        <v>0</v>
      </c>
      <c r="K1476">
        <f>IF(ISERROR(VLOOKUP($A$1476, 文字檔!Q:R, 2, 0)),0,VLOOKUP($A$1476, 文字檔!Q:R, 2, 0))</f>
        <v>0</v>
      </c>
      <c r="L1476">
        <f>IF(ISERROR(VLOOKUP($A$1476, 文字檔!S:T, 2, 0)),0,VLOOKUP($A$1476, 文字檔!S:T, 2, 0))</f>
        <v>0</v>
      </c>
      <c r="M1476">
        <f>IF(ISERROR(VLOOKUP($A$1476, 文字檔!U:V, 2, 0)),0,VLOOKUP($A$1476, 文字檔!U:V, 2, 0))</f>
        <v>-15600</v>
      </c>
      <c r="N1476">
        <f>IF(ISERROR(VLOOKUP($A$1476, 文字檔!W:X, 2, 0)),0,VLOOKUP($A$1476, 文字檔!W:X, 2, 0))</f>
        <v>0</v>
      </c>
      <c r="O1476">
        <f>IF(ISERROR(VLOOKUP($A$1476, 文字檔!Y:Z, 2, 0)),0,VLOOKUP($A$1476, 文字檔!Y:Z, 2, 0))</f>
        <v>-20205.66</v>
      </c>
      <c r="P1476">
        <f>IF(ISERROR(VLOOKUP($A$1476, 文字檔!AA:AB, 2, 0)),0,VLOOKUP($A$1476, 文字檔!AA:AB, 2, 0))</f>
        <v>-15600</v>
      </c>
    </row>
    <row r="1477" spans="1:16" ht="16.2">
      <c r="A1477" s="7">
        <v>45213</v>
      </c>
      <c r="B1477" s="5">
        <f>SUMPRODUCT($C$2:$P$2,$C$1477:$P$1477)</f>
        <v>0</v>
      </c>
      <c r="C1477" s="5">
        <f>IF(ISERROR(VLOOKUP($A$1477, 文字檔!A:B, 2, 0)),0,VLOOKUP($A$1477, 文字檔!A:B, 2, 0))</f>
        <v>0</v>
      </c>
      <c r="D1477" s="5">
        <f>IF(ISERROR(VLOOKUP($A$1477, 文字檔!C:D, 2, 0)),0,VLOOKUP($A$1477, 文字檔!C:D, 2, 0))</f>
        <v>0</v>
      </c>
      <c r="E1477" s="5">
        <f>IF(ISERROR(VLOOKUP($A$1477, 文字檔!E:F, 2, 0)),0,VLOOKUP($A$1477, 文字檔!E:F, 2, 0))</f>
        <v>0</v>
      </c>
      <c r="F1477" s="5">
        <f>IF(ISERROR(VLOOKUP($A$1477, 文字檔!G:H, 2, 0)),0,VLOOKUP($A$1477, 文字檔!G:H, 2, 0))</f>
        <v>0</v>
      </c>
      <c r="G1477" s="5">
        <f>IF(ISERROR(VLOOKUP($A$1477, 文字檔!I:J, 2, 0)),0,VLOOKUP($A$1477, 文字檔!I:J, 2, 0))</f>
        <v>0</v>
      </c>
      <c r="H1477" s="5">
        <f>IF(ISERROR(VLOOKUP($A$1477, 文字檔!K:L, 2, 0)),0,VLOOKUP($A$1477, 文字檔!K:L, 2, 0))</f>
        <v>0</v>
      </c>
      <c r="I1477" s="5">
        <f>IF(ISERROR(VLOOKUP($A$1477, 文字檔!M:N, 2, 0)),0,VLOOKUP($A$1477, 文字檔!M:N, 2, 0))</f>
        <v>0</v>
      </c>
      <c r="J1477" s="5">
        <f>IF(ISERROR(VLOOKUP($A$1477, 文字檔!O:P, 2, 0)),0,VLOOKUP($A$1477, 文字檔!O:P, 2, 0))</f>
        <v>0</v>
      </c>
      <c r="K1477">
        <f>IF(ISERROR(VLOOKUP($A$1477, 文字檔!Q:R, 2, 0)),0,VLOOKUP($A$1477, 文字檔!Q:R, 2, 0))</f>
        <v>0</v>
      </c>
      <c r="L1477">
        <f>IF(ISERROR(VLOOKUP($A$1477, 文字檔!S:T, 2, 0)),0,VLOOKUP($A$1477, 文字檔!S:T, 2, 0))</f>
        <v>0</v>
      </c>
      <c r="M1477">
        <f>IF(ISERROR(VLOOKUP($A$1477, 文字檔!U:V, 2, 0)),0,VLOOKUP($A$1477, 文字檔!U:V, 2, 0))</f>
        <v>0</v>
      </c>
      <c r="N1477">
        <f>IF(ISERROR(VLOOKUP($A$1477, 文字檔!W:X, 2, 0)),0,VLOOKUP($A$1477, 文字檔!W:X, 2, 0))</f>
        <v>0</v>
      </c>
      <c r="O1477">
        <f>IF(ISERROR(VLOOKUP($A$1477, 文字檔!Y:Z, 2, 0)),0,VLOOKUP($A$1477, 文字檔!Y:Z, 2, 0))</f>
        <v>0</v>
      </c>
      <c r="P1477">
        <f>IF(ISERROR(VLOOKUP($A$1477, 文字檔!AA:AB, 2, 0)),0,VLOOKUP($A$1477, 文字檔!AA:AB, 2, 0))</f>
        <v>0</v>
      </c>
    </row>
    <row r="1478" spans="1:16" ht="16.2">
      <c r="A1478" s="7">
        <v>45214</v>
      </c>
      <c r="B1478" s="5">
        <f>SUMPRODUCT($C$2:$P$2,$C$1478:$P$1478)</f>
        <v>0</v>
      </c>
      <c r="C1478" s="5">
        <f>IF(ISERROR(VLOOKUP($A$1478, 文字檔!A:B, 2, 0)),0,VLOOKUP($A$1478, 文字檔!A:B, 2, 0))</f>
        <v>0</v>
      </c>
      <c r="D1478" s="5">
        <f>IF(ISERROR(VLOOKUP($A$1478, 文字檔!C:D, 2, 0)),0,VLOOKUP($A$1478, 文字檔!C:D, 2, 0))</f>
        <v>0</v>
      </c>
      <c r="E1478" s="5">
        <f>IF(ISERROR(VLOOKUP($A$1478, 文字檔!E:F, 2, 0)),0,VLOOKUP($A$1478, 文字檔!E:F, 2, 0))</f>
        <v>0</v>
      </c>
      <c r="F1478" s="5">
        <f>IF(ISERROR(VLOOKUP($A$1478, 文字檔!G:H, 2, 0)),0,VLOOKUP($A$1478, 文字檔!G:H, 2, 0))</f>
        <v>0</v>
      </c>
      <c r="G1478" s="5">
        <f>IF(ISERROR(VLOOKUP($A$1478, 文字檔!I:J, 2, 0)),0,VLOOKUP($A$1478, 文字檔!I:J, 2, 0))</f>
        <v>0</v>
      </c>
      <c r="H1478" s="5">
        <f>IF(ISERROR(VLOOKUP($A$1478, 文字檔!K:L, 2, 0)),0,VLOOKUP($A$1478, 文字檔!K:L, 2, 0))</f>
        <v>0</v>
      </c>
      <c r="I1478" s="5">
        <f>IF(ISERROR(VLOOKUP($A$1478, 文字檔!M:N, 2, 0)),0,VLOOKUP($A$1478, 文字檔!M:N, 2, 0))</f>
        <v>0</v>
      </c>
      <c r="J1478" s="5">
        <f>IF(ISERROR(VLOOKUP($A$1478, 文字檔!O:P, 2, 0)),0,VLOOKUP($A$1478, 文字檔!O:P, 2, 0))</f>
        <v>0</v>
      </c>
      <c r="K1478">
        <f>IF(ISERROR(VLOOKUP($A$1478, 文字檔!Q:R, 2, 0)),0,VLOOKUP($A$1478, 文字檔!Q:R, 2, 0))</f>
        <v>0</v>
      </c>
      <c r="L1478">
        <f>IF(ISERROR(VLOOKUP($A$1478, 文字檔!S:T, 2, 0)),0,VLOOKUP($A$1478, 文字檔!S:T, 2, 0))</f>
        <v>0</v>
      </c>
      <c r="M1478">
        <f>IF(ISERROR(VLOOKUP($A$1478, 文字檔!U:V, 2, 0)),0,VLOOKUP($A$1478, 文字檔!U:V, 2, 0))</f>
        <v>0</v>
      </c>
      <c r="N1478">
        <f>IF(ISERROR(VLOOKUP($A$1478, 文字檔!W:X, 2, 0)),0,VLOOKUP($A$1478, 文字檔!W:X, 2, 0))</f>
        <v>0</v>
      </c>
      <c r="O1478">
        <f>IF(ISERROR(VLOOKUP($A$1478, 文字檔!Y:Z, 2, 0)),0,VLOOKUP($A$1478, 文字檔!Y:Z, 2, 0))</f>
        <v>0</v>
      </c>
      <c r="P1478">
        <f>IF(ISERROR(VLOOKUP($A$1478, 文字檔!AA:AB, 2, 0)),0,VLOOKUP($A$1478, 文字檔!AA:AB, 2, 0))</f>
        <v>0</v>
      </c>
    </row>
    <row r="1479" spans="1:16" ht="16.2">
      <c r="A1479" s="7">
        <v>45215</v>
      </c>
      <c r="B1479" s="5">
        <f>SUMPRODUCT($C$2:$P$2,$C$1479:$P$1479)</f>
        <v>-19601.109999999997</v>
      </c>
      <c r="C1479" s="5">
        <f>IF(ISERROR(VLOOKUP($A$1479, 文字檔!A:B, 2, 0)),0,VLOOKUP($A$1479, 文字檔!A:B, 2, 0))</f>
        <v>-14397.82</v>
      </c>
      <c r="D1479" s="5">
        <f>IF(ISERROR(VLOOKUP($A$1479, 文字檔!C:D, 2, 0)),0,VLOOKUP($A$1479, 文字檔!C:D, 2, 0))</f>
        <v>0</v>
      </c>
      <c r="E1479" s="5">
        <f>IF(ISERROR(VLOOKUP($A$1479, 文字檔!E:F, 2, 0)),0,VLOOKUP($A$1479, 文字檔!E:F, 2, 0))</f>
        <v>0</v>
      </c>
      <c r="F1479" s="5">
        <f>IF(ISERROR(VLOOKUP($A$1479, 文字檔!G:H, 2, 0)),0,VLOOKUP($A$1479, 文字檔!G:H, 2, 0))</f>
        <v>0</v>
      </c>
      <c r="G1479" s="5">
        <f>IF(ISERROR(VLOOKUP($A$1479, 文字檔!I:J, 2, 0)),0,VLOOKUP($A$1479, 文字檔!I:J, 2, 0))</f>
        <v>10698.85</v>
      </c>
      <c r="H1479" s="5">
        <f>IF(ISERROR(VLOOKUP($A$1479, 文字檔!K:L, 2, 0)),0,VLOOKUP($A$1479, 文字檔!K:L, 2, 0))</f>
        <v>-8399.57</v>
      </c>
      <c r="I1479" s="5">
        <f>IF(ISERROR(VLOOKUP($A$1479, 文字檔!M:N, 2, 0)),0,VLOOKUP($A$1479, 文字檔!M:N, 2, 0))</f>
        <v>12898.52</v>
      </c>
      <c r="J1479" s="5">
        <f>IF(ISERROR(VLOOKUP($A$1479, 文字檔!O:P, 2, 0)),0,VLOOKUP($A$1479, 文字檔!O:P, 2, 0))</f>
        <v>0</v>
      </c>
      <c r="K1479">
        <f>IF(ISERROR(VLOOKUP($A$1479, 文字檔!Q:R, 2, 0)),0,VLOOKUP($A$1479, 文字檔!Q:R, 2, 0))</f>
        <v>0</v>
      </c>
      <c r="L1479">
        <f>IF(ISERROR(VLOOKUP($A$1479, 文字檔!S:T, 2, 0)),0,VLOOKUP($A$1479, 文字檔!S:T, 2, 0))</f>
        <v>0</v>
      </c>
      <c r="M1479">
        <f>IF(ISERROR(VLOOKUP($A$1479, 文字檔!U:V, 2, 0)),0,VLOOKUP($A$1479, 文字檔!U:V, 2, 0))</f>
        <v>-24200</v>
      </c>
      <c r="N1479">
        <f>IF(ISERROR(VLOOKUP($A$1479, 文字檔!W:X, 2, 0)),0,VLOOKUP($A$1479, 文字檔!W:X, 2, 0))</f>
        <v>10298.91</v>
      </c>
      <c r="O1479">
        <f>IF(ISERROR(VLOOKUP($A$1479, 文字檔!Y:Z, 2, 0)),0,VLOOKUP($A$1479, 文字檔!Y:Z, 2, 0))</f>
        <v>20500</v>
      </c>
      <c r="P1479">
        <f>IF(ISERROR(VLOOKUP($A$1479, 文字檔!AA:AB, 2, 0)),0,VLOOKUP($A$1479, 文字檔!AA:AB, 2, 0))</f>
        <v>-27000</v>
      </c>
    </row>
    <row r="1480" spans="1:16" ht="16.2">
      <c r="A1480" s="7">
        <v>45216</v>
      </c>
      <c r="B1480" s="5">
        <f>SUMPRODUCT($C$2:$P$2,$C$1480:$P$1480)</f>
        <v>-63920.789999999994</v>
      </c>
      <c r="C1480" s="5">
        <f>IF(ISERROR(VLOOKUP($A$1480, 文字檔!A:B, 2, 0)),0,VLOOKUP($A$1480, 文字檔!A:B, 2, 0))</f>
        <v>-25406.49</v>
      </c>
      <c r="D1480" s="5">
        <f>IF(ISERROR(VLOOKUP($A$1480, 文字檔!C:D, 2, 0)),0,VLOOKUP($A$1480, 文字檔!C:D, 2, 0))</f>
        <v>0</v>
      </c>
      <c r="E1480" s="5">
        <f>IF(ISERROR(VLOOKUP($A$1480, 文字檔!E:F, 2, 0)),0,VLOOKUP($A$1480, 文字檔!E:F, 2, 0))</f>
        <v>0</v>
      </c>
      <c r="F1480" s="5">
        <f>IF(ISERROR(VLOOKUP($A$1480, 文字檔!G:H, 2, 0)),0,VLOOKUP($A$1480, 文字檔!G:H, 2, 0))</f>
        <v>0</v>
      </c>
      <c r="G1480" s="5">
        <f>IF(ISERROR(VLOOKUP($A$1480, 文字檔!I:J, 2, 0)),0,VLOOKUP($A$1480, 文字檔!I:J, 2, 0))</f>
        <v>-2900</v>
      </c>
      <c r="H1480" s="5">
        <f>IF(ISERROR(VLOOKUP($A$1480, 文字檔!K:L, 2, 0)),0,VLOOKUP($A$1480, 文字檔!K:L, 2, 0))</f>
        <v>3996.17</v>
      </c>
      <c r="I1480" s="5">
        <f>IF(ISERROR(VLOOKUP($A$1480, 文字檔!M:N, 2, 0)),0,VLOOKUP($A$1480, 文字檔!M:N, 2, 0))</f>
        <v>-1801.67</v>
      </c>
      <c r="J1480" s="5">
        <f>IF(ISERROR(VLOOKUP($A$1480, 文字檔!O:P, 2, 0)),0,VLOOKUP($A$1480, 文字檔!O:P, 2, 0))</f>
        <v>0</v>
      </c>
      <c r="K1480">
        <f>IF(ISERROR(VLOOKUP($A$1480, 文字檔!Q:R, 2, 0)),0,VLOOKUP($A$1480, 文字檔!Q:R, 2, 0))</f>
        <v>0</v>
      </c>
      <c r="L1480">
        <f>IF(ISERROR(VLOOKUP($A$1480, 文字檔!S:T, 2, 0)),0,VLOOKUP($A$1480, 文字檔!S:T, 2, 0))</f>
        <v>0</v>
      </c>
      <c r="M1480">
        <f>IF(ISERROR(VLOOKUP($A$1480, 文字檔!U:V, 2, 0)),0,VLOOKUP($A$1480, 文字檔!U:V, 2, 0))</f>
        <v>200</v>
      </c>
      <c r="N1480">
        <f>IF(ISERROR(VLOOKUP($A$1480, 文字檔!W:X, 2, 0)),0,VLOOKUP($A$1480, 文字檔!W:X, 2, 0))</f>
        <v>-23302.89</v>
      </c>
      <c r="O1480">
        <f>IF(ISERROR(VLOOKUP($A$1480, 文字檔!Y:Z, 2, 0)),0,VLOOKUP($A$1480, 文字檔!Y:Z, 2, 0))</f>
        <v>8797.01</v>
      </c>
      <c r="P1480">
        <f>IF(ISERROR(VLOOKUP($A$1480, 文字檔!AA:AB, 2, 0)),0,VLOOKUP($A$1480, 文字檔!AA:AB, 2, 0))</f>
        <v>-23502.92</v>
      </c>
    </row>
    <row r="1481" spans="1:16" ht="16.2">
      <c r="A1481" s="7">
        <v>45217</v>
      </c>
      <c r="B1481" s="5">
        <f>SUMPRODUCT($C$2:$P$2,$C$1481:$P$1481)</f>
        <v>175443.06</v>
      </c>
      <c r="C1481" s="5">
        <f>IF(ISERROR(VLOOKUP($A$1481, 文字檔!A:B, 2, 0)),0,VLOOKUP($A$1481, 文字檔!A:B, 2, 0))</f>
        <v>18211.68</v>
      </c>
      <c r="D1481" s="5">
        <f>IF(ISERROR(VLOOKUP($A$1481, 文字檔!C:D, 2, 0)),0,VLOOKUP($A$1481, 文字檔!C:D, 2, 0))</f>
        <v>33400</v>
      </c>
      <c r="E1481" s="5">
        <f>IF(ISERROR(VLOOKUP($A$1481, 文字檔!E:F, 2, 0)),0,VLOOKUP($A$1481, 文字檔!E:F, 2, 0))</f>
        <v>0</v>
      </c>
      <c r="F1481" s="5">
        <f>IF(ISERROR(VLOOKUP($A$1481, 文字檔!G:H, 2, 0)),0,VLOOKUP($A$1481, 文字檔!G:H, 2, 0))</f>
        <v>0</v>
      </c>
      <c r="G1481" s="5">
        <f>IF(ISERROR(VLOOKUP($A$1481, 文字檔!I:J, 2, 0)),0,VLOOKUP($A$1481, 文字檔!I:J, 2, 0))</f>
        <v>0</v>
      </c>
      <c r="H1481" s="5">
        <f>IF(ISERROR(VLOOKUP($A$1481, 文字檔!K:L, 2, 0)),0,VLOOKUP($A$1481, 文字檔!K:L, 2, 0))</f>
        <v>32209.46</v>
      </c>
      <c r="I1481" s="5">
        <f>IF(ISERROR(VLOOKUP($A$1481, 文字檔!M:N, 2, 0)),0,VLOOKUP($A$1481, 文字檔!M:N, 2, 0))</f>
        <v>44300</v>
      </c>
      <c r="J1481" s="5">
        <f>IF(ISERROR(VLOOKUP($A$1481, 文字檔!O:P, 2, 0)),0,VLOOKUP($A$1481, 文字檔!O:P, 2, 0))</f>
        <v>44421.919999999998</v>
      </c>
      <c r="K1481">
        <f>IF(ISERROR(VLOOKUP($A$1481, 文字檔!Q:R, 2, 0)),0,VLOOKUP($A$1481, 文字檔!Q:R, 2, 0))</f>
        <v>0</v>
      </c>
      <c r="L1481">
        <f>IF(ISERROR(VLOOKUP($A$1481, 文字檔!S:T, 2, 0)),0,VLOOKUP($A$1481, 文字檔!S:T, 2, 0))</f>
        <v>0</v>
      </c>
      <c r="M1481">
        <f>IF(ISERROR(VLOOKUP($A$1481, 文字檔!U:V, 2, 0)),0,VLOOKUP($A$1481, 文字檔!U:V, 2, 0))</f>
        <v>-47100</v>
      </c>
      <c r="N1481">
        <f>IF(ISERROR(VLOOKUP($A$1481, 文字檔!W:X, 2, 0)),0,VLOOKUP($A$1481, 文字檔!W:X, 2, 0))</f>
        <v>9400</v>
      </c>
      <c r="O1481">
        <f>IF(ISERROR(VLOOKUP($A$1481, 文字檔!Y:Z, 2, 0)),0,VLOOKUP($A$1481, 文字檔!Y:Z, 2, 0))</f>
        <v>40600</v>
      </c>
      <c r="P1481">
        <f>IF(ISERROR(VLOOKUP($A$1481, 文字檔!AA:AB, 2, 0)),0,VLOOKUP($A$1481, 文字檔!AA:AB, 2, 0))</f>
        <v>0</v>
      </c>
    </row>
    <row r="1482" spans="1:16" ht="16.2">
      <c r="A1482" s="7">
        <v>45218</v>
      </c>
      <c r="B1482" s="5">
        <f>SUMPRODUCT($C$2:$P$2,$C$1482:$P$1482)</f>
        <v>-43286.79</v>
      </c>
      <c r="C1482" s="5">
        <f>IF(ISERROR(VLOOKUP($A$1482, 文字檔!A:B, 2, 0)),0,VLOOKUP($A$1482, 文字檔!A:B, 2, 0))</f>
        <v>0</v>
      </c>
      <c r="D1482" s="5">
        <f>IF(ISERROR(VLOOKUP($A$1482, 文字檔!C:D, 2, 0)),0,VLOOKUP($A$1482, 文字檔!C:D, 2, 0))</f>
        <v>0</v>
      </c>
      <c r="E1482" s="5">
        <f>IF(ISERROR(VLOOKUP($A$1482, 文字檔!E:F, 2, 0)),0,VLOOKUP($A$1482, 文字檔!E:F, 2, 0))</f>
        <v>0</v>
      </c>
      <c r="F1482" s="5">
        <f>IF(ISERROR(VLOOKUP($A$1482, 文字檔!G:H, 2, 0)),0,VLOOKUP($A$1482, 文字檔!G:H, 2, 0))</f>
        <v>0</v>
      </c>
      <c r="G1482" s="5">
        <f>IF(ISERROR(VLOOKUP($A$1482, 文字檔!I:J, 2, 0)),0,VLOOKUP($A$1482, 文字檔!I:J, 2, 0))</f>
        <v>-23200</v>
      </c>
      <c r="H1482" s="5">
        <f>IF(ISERROR(VLOOKUP($A$1482, 文字檔!K:L, 2, 0)),0,VLOOKUP($A$1482, 文字檔!K:L, 2, 0))</f>
        <v>7213.21</v>
      </c>
      <c r="I1482" s="5">
        <f>IF(ISERROR(VLOOKUP($A$1482, 文字檔!M:N, 2, 0)),0,VLOOKUP($A$1482, 文字檔!M:N, 2, 0))</f>
        <v>0</v>
      </c>
      <c r="J1482" s="5">
        <f>IF(ISERROR(VLOOKUP($A$1482, 文字檔!O:P, 2, 0)),0,VLOOKUP($A$1482, 文字檔!O:P, 2, 0))</f>
        <v>0</v>
      </c>
      <c r="K1482">
        <f>IF(ISERROR(VLOOKUP($A$1482, 文字檔!Q:R, 2, 0)),0,VLOOKUP($A$1482, 文字檔!Q:R, 2, 0))</f>
        <v>0</v>
      </c>
      <c r="L1482">
        <f>IF(ISERROR(VLOOKUP($A$1482, 文字檔!S:T, 2, 0)),0,VLOOKUP($A$1482, 文字檔!S:T, 2, 0))</f>
        <v>0</v>
      </c>
      <c r="M1482">
        <f>IF(ISERROR(VLOOKUP($A$1482, 文字檔!U:V, 2, 0)),0,VLOOKUP($A$1482, 文字檔!U:V, 2, 0))</f>
        <v>1100</v>
      </c>
      <c r="N1482">
        <f>IF(ISERROR(VLOOKUP($A$1482, 文字檔!W:X, 2, 0)),0,VLOOKUP($A$1482, 文字檔!W:X, 2, 0))</f>
        <v>-14200</v>
      </c>
      <c r="O1482">
        <f>IF(ISERROR(VLOOKUP($A$1482, 文字檔!Y:Z, 2, 0)),0,VLOOKUP($A$1482, 文字檔!Y:Z, 2, 0))</f>
        <v>0</v>
      </c>
      <c r="P1482">
        <f>IF(ISERROR(VLOOKUP($A$1482, 文字檔!AA:AB, 2, 0)),0,VLOOKUP($A$1482, 文字檔!AA:AB, 2, 0))</f>
        <v>-14200</v>
      </c>
    </row>
    <row r="1483" spans="1:16" ht="16.2">
      <c r="A1483" s="7">
        <v>45219</v>
      </c>
      <c r="B1483" s="5">
        <f>SUMPRODUCT($C$2:$P$2,$C$1483:$P$1483)</f>
        <v>-19200.469999999998</v>
      </c>
      <c r="C1483" s="5">
        <f>IF(ISERROR(VLOOKUP($A$1483, 文字檔!A:B, 2, 0)),0,VLOOKUP($A$1483, 文字檔!A:B, 2, 0))</f>
        <v>15639.68</v>
      </c>
      <c r="D1483" s="5">
        <f>IF(ISERROR(VLOOKUP($A$1483, 文字檔!C:D, 2, 0)),0,VLOOKUP($A$1483, 文字檔!C:D, 2, 0))</f>
        <v>0</v>
      </c>
      <c r="E1483" s="5">
        <f>IF(ISERROR(VLOOKUP($A$1483, 文字檔!E:F, 2, 0)),0,VLOOKUP($A$1483, 文字檔!E:F, 2, 0))</f>
        <v>0</v>
      </c>
      <c r="F1483" s="5">
        <f>IF(ISERROR(VLOOKUP($A$1483, 文字檔!G:H, 2, 0)),0,VLOOKUP($A$1483, 文字檔!G:H, 2, 0))</f>
        <v>0</v>
      </c>
      <c r="G1483" s="5">
        <f>IF(ISERROR(VLOOKUP($A$1483, 文字檔!I:J, 2, 0)),0,VLOOKUP($A$1483, 文字檔!I:J, 2, 0))</f>
        <v>0</v>
      </c>
      <c r="H1483" s="5">
        <f>IF(ISERROR(VLOOKUP($A$1483, 文字檔!K:L, 2, 0)),0,VLOOKUP($A$1483, 文字檔!K:L, 2, 0))</f>
        <v>819.33</v>
      </c>
      <c r="I1483" s="5">
        <f>IF(ISERROR(VLOOKUP($A$1483, 文字檔!M:N, 2, 0)),0,VLOOKUP($A$1483, 文字檔!M:N, 2, 0))</f>
        <v>0</v>
      </c>
      <c r="J1483" s="5">
        <f>IF(ISERROR(VLOOKUP($A$1483, 文字檔!O:P, 2, 0)),0,VLOOKUP($A$1483, 文字檔!O:P, 2, 0))</f>
        <v>-17959.48</v>
      </c>
      <c r="K1483">
        <f>IF(ISERROR(VLOOKUP($A$1483, 文字檔!Q:R, 2, 0)),0,VLOOKUP($A$1483, 文字檔!Q:R, 2, 0))</f>
        <v>0</v>
      </c>
      <c r="L1483">
        <f>IF(ISERROR(VLOOKUP($A$1483, 文字檔!S:T, 2, 0)),0,VLOOKUP($A$1483, 文字檔!S:T, 2, 0))</f>
        <v>0</v>
      </c>
      <c r="M1483">
        <f>IF(ISERROR(VLOOKUP($A$1483, 文字檔!U:V, 2, 0)),0,VLOOKUP($A$1483, 文字檔!U:V, 2, 0))</f>
        <v>9000</v>
      </c>
      <c r="N1483">
        <f>IF(ISERROR(VLOOKUP($A$1483, 文字檔!W:X, 2, 0)),0,VLOOKUP($A$1483, 文字檔!W:X, 2, 0))</f>
        <v>-11400</v>
      </c>
      <c r="O1483">
        <f>IF(ISERROR(VLOOKUP($A$1483, 文字檔!Y:Z, 2, 0)),0,VLOOKUP($A$1483, 文字檔!Y:Z, 2, 0))</f>
        <v>-15300</v>
      </c>
      <c r="P1483">
        <f>IF(ISERROR(VLOOKUP($A$1483, 文字檔!AA:AB, 2, 0)),0,VLOOKUP($A$1483, 文字檔!AA:AB, 2, 0))</f>
        <v>0</v>
      </c>
    </row>
    <row r="1484" spans="1:16" ht="16.2">
      <c r="A1484" s="7">
        <v>45220</v>
      </c>
      <c r="B1484" s="5">
        <f>SUMPRODUCT($C$2:$P$2,$C$1484:$P$1484)</f>
        <v>0</v>
      </c>
      <c r="C1484" s="5">
        <f>IF(ISERROR(VLOOKUP($A$1484, 文字檔!A:B, 2, 0)),0,VLOOKUP($A$1484, 文字檔!A:B, 2, 0))</f>
        <v>0</v>
      </c>
      <c r="D1484" s="5">
        <f>IF(ISERROR(VLOOKUP($A$1484, 文字檔!C:D, 2, 0)),0,VLOOKUP($A$1484, 文字檔!C:D, 2, 0))</f>
        <v>0</v>
      </c>
      <c r="E1484" s="5">
        <f>IF(ISERROR(VLOOKUP($A$1484, 文字檔!E:F, 2, 0)),0,VLOOKUP($A$1484, 文字檔!E:F, 2, 0))</f>
        <v>0</v>
      </c>
      <c r="F1484" s="5">
        <f>IF(ISERROR(VLOOKUP($A$1484, 文字檔!G:H, 2, 0)),0,VLOOKUP($A$1484, 文字檔!G:H, 2, 0))</f>
        <v>0</v>
      </c>
      <c r="G1484" s="5">
        <f>IF(ISERROR(VLOOKUP($A$1484, 文字檔!I:J, 2, 0)),0,VLOOKUP($A$1484, 文字檔!I:J, 2, 0))</f>
        <v>0</v>
      </c>
      <c r="H1484" s="5">
        <f>IF(ISERROR(VLOOKUP($A$1484, 文字檔!K:L, 2, 0)),0,VLOOKUP($A$1484, 文字檔!K:L, 2, 0))</f>
        <v>0</v>
      </c>
      <c r="I1484" s="5">
        <f>IF(ISERROR(VLOOKUP($A$1484, 文字檔!M:N, 2, 0)),0,VLOOKUP($A$1484, 文字檔!M:N, 2, 0))</f>
        <v>0</v>
      </c>
      <c r="J1484" s="5">
        <f>IF(ISERROR(VLOOKUP($A$1484, 文字檔!O:P, 2, 0)),0,VLOOKUP($A$1484, 文字檔!O:P, 2, 0))</f>
        <v>0</v>
      </c>
      <c r="K1484">
        <f>IF(ISERROR(VLOOKUP($A$1484, 文字檔!Q:R, 2, 0)),0,VLOOKUP($A$1484, 文字檔!Q:R, 2, 0))</f>
        <v>0</v>
      </c>
      <c r="L1484">
        <f>IF(ISERROR(VLOOKUP($A$1484, 文字檔!S:T, 2, 0)),0,VLOOKUP($A$1484, 文字檔!S:T, 2, 0))</f>
        <v>0</v>
      </c>
      <c r="M1484">
        <f>IF(ISERROR(VLOOKUP($A$1484, 文字檔!U:V, 2, 0)),0,VLOOKUP($A$1484, 文字檔!U:V, 2, 0))</f>
        <v>0</v>
      </c>
      <c r="N1484">
        <f>IF(ISERROR(VLOOKUP($A$1484, 文字檔!W:X, 2, 0)),0,VLOOKUP($A$1484, 文字檔!W:X, 2, 0))</f>
        <v>0</v>
      </c>
      <c r="O1484">
        <f>IF(ISERROR(VLOOKUP($A$1484, 文字檔!Y:Z, 2, 0)),0,VLOOKUP($A$1484, 文字檔!Y:Z, 2, 0))</f>
        <v>0</v>
      </c>
      <c r="P1484">
        <f>IF(ISERROR(VLOOKUP($A$1484, 文字檔!AA:AB, 2, 0)),0,VLOOKUP($A$1484, 文字檔!AA:AB, 2, 0))</f>
        <v>0</v>
      </c>
    </row>
    <row r="1485" spans="1:16" ht="16.2">
      <c r="A1485" s="7">
        <v>45221</v>
      </c>
      <c r="B1485" s="5">
        <f>SUMPRODUCT($C$2:$P$2,$C$1485:$P$1485)</f>
        <v>0</v>
      </c>
      <c r="C1485" s="5">
        <f>IF(ISERROR(VLOOKUP($A$1485, 文字檔!A:B, 2, 0)),0,VLOOKUP($A$1485, 文字檔!A:B, 2, 0))</f>
        <v>0</v>
      </c>
      <c r="D1485" s="5">
        <f>IF(ISERROR(VLOOKUP($A$1485, 文字檔!C:D, 2, 0)),0,VLOOKUP($A$1485, 文字檔!C:D, 2, 0))</f>
        <v>0</v>
      </c>
      <c r="E1485" s="5">
        <f>IF(ISERROR(VLOOKUP($A$1485, 文字檔!E:F, 2, 0)),0,VLOOKUP($A$1485, 文字檔!E:F, 2, 0))</f>
        <v>0</v>
      </c>
      <c r="F1485" s="5">
        <f>IF(ISERROR(VLOOKUP($A$1485, 文字檔!G:H, 2, 0)),0,VLOOKUP($A$1485, 文字檔!G:H, 2, 0))</f>
        <v>0</v>
      </c>
      <c r="G1485" s="5">
        <f>IF(ISERROR(VLOOKUP($A$1485, 文字檔!I:J, 2, 0)),0,VLOOKUP($A$1485, 文字檔!I:J, 2, 0))</f>
        <v>0</v>
      </c>
      <c r="H1485" s="5">
        <f>IF(ISERROR(VLOOKUP($A$1485, 文字檔!K:L, 2, 0)),0,VLOOKUP($A$1485, 文字檔!K:L, 2, 0))</f>
        <v>0</v>
      </c>
      <c r="I1485" s="5">
        <f>IF(ISERROR(VLOOKUP($A$1485, 文字檔!M:N, 2, 0)),0,VLOOKUP($A$1485, 文字檔!M:N, 2, 0))</f>
        <v>0</v>
      </c>
      <c r="J1485" s="5">
        <f>IF(ISERROR(VLOOKUP($A$1485, 文字檔!O:P, 2, 0)),0,VLOOKUP($A$1485, 文字檔!O:P, 2, 0))</f>
        <v>0</v>
      </c>
      <c r="K1485">
        <f>IF(ISERROR(VLOOKUP($A$1485, 文字檔!Q:R, 2, 0)),0,VLOOKUP($A$1485, 文字檔!Q:R, 2, 0))</f>
        <v>0</v>
      </c>
      <c r="L1485">
        <f>IF(ISERROR(VLOOKUP($A$1485, 文字檔!S:T, 2, 0)),0,VLOOKUP($A$1485, 文字檔!S:T, 2, 0))</f>
        <v>0</v>
      </c>
      <c r="M1485">
        <f>IF(ISERROR(VLOOKUP($A$1485, 文字檔!U:V, 2, 0)),0,VLOOKUP($A$1485, 文字檔!U:V, 2, 0))</f>
        <v>0</v>
      </c>
      <c r="N1485">
        <f>IF(ISERROR(VLOOKUP($A$1485, 文字檔!W:X, 2, 0)),0,VLOOKUP($A$1485, 文字檔!W:X, 2, 0))</f>
        <v>0</v>
      </c>
      <c r="O1485">
        <f>IF(ISERROR(VLOOKUP($A$1485, 文字檔!Y:Z, 2, 0)),0,VLOOKUP($A$1485, 文字檔!Y:Z, 2, 0))</f>
        <v>0</v>
      </c>
      <c r="P1485">
        <f>IF(ISERROR(VLOOKUP($A$1485, 文字檔!AA:AB, 2, 0)),0,VLOOKUP($A$1485, 文字檔!AA:AB, 2, 0))</f>
        <v>0</v>
      </c>
    </row>
    <row r="1486" spans="1:16" ht="16.2">
      <c r="A1486" s="7">
        <v>45222</v>
      </c>
      <c r="B1486" s="5">
        <f>SUMPRODUCT($C$2:$P$2,$C$1486:$P$1486)</f>
        <v>69923.199999999997</v>
      </c>
      <c r="C1486" s="5">
        <f>IF(ISERROR(VLOOKUP($A$1486, 文字檔!A:B, 2, 0)),0,VLOOKUP($A$1486, 文字檔!A:B, 2, 0))</f>
        <v>0</v>
      </c>
      <c r="D1486" s="5">
        <f>IF(ISERROR(VLOOKUP($A$1486, 文字檔!C:D, 2, 0)),0,VLOOKUP($A$1486, 文字檔!C:D, 2, 0))</f>
        <v>0</v>
      </c>
      <c r="E1486" s="5">
        <f>IF(ISERROR(VLOOKUP($A$1486, 文字檔!E:F, 2, 0)),0,VLOOKUP($A$1486, 文字檔!E:F, 2, 0))</f>
        <v>0</v>
      </c>
      <c r="F1486" s="5">
        <f>IF(ISERROR(VLOOKUP($A$1486, 文字檔!G:H, 2, 0)),0,VLOOKUP($A$1486, 文字檔!G:H, 2, 0))</f>
        <v>0</v>
      </c>
      <c r="G1486" s="5">
        <f>IF(ISERROR(VLOOKUP($A$1486, 文字檔!I:J, 2, 0)),0,VLOOKUP($A$1486, 文字檔!I:J, 2, 0))</f>
        <v>4700</v>
      </c>
      <c r="H1486" s="5">
        <f>IF(ISERROR(VLOOKUP($A$1486, 文字檔!K:L, 2, 0)),0,VLOOKUP($A$1486, 文字檔!K:L, 2, 0))</f>
        <v>0</v>
      </c>
      <c r="I1486" s="5">
        <f>IF(ISERROR(VLOOKUP($A$1486, 文字檔!M:N, 2, 0)),0,VLOOKUP($A$1486, 文字檔!M:N, 2, 0))</f>
        <v>18500</v>
      </c>
      <c r="J1486" s="5">
        <f>IF(ISERROR(VLOOKUP($A$1486, 文字檔!O:P, 2, 0)),0,VLOOKUP($A$1486, 文字檔!O:P, 2, 0))</f>
        <v>0</v>
      </c>
      <c r="K1486">
        <f>IF(ISERROR(VLOOKUP($A$1486, 文字檔!Q:R, 2, 0)),0,VLOOKUP($A$1486, 文字檔!Q:R, 2, 0))</f>
        <v>0</v>
      </c>
      <c r="L1486">
        <f>IF(ISERROR(VLOOKUP($A$1486, 文字檔!S:T, 2, 0)),0,VLOOKUP($A$1486, 文字檔!S:T, 2, 0))</f>
        <v>5423.2</v>
      </c>
      <c r="M1486">
        <f>IF(ISERROR(VLOOKUP($A$1486, 文字檔!U:V, 2, 0)),0,VLOOKUP($A$1486, 文字檔!U:V, 2, 0))</f>
        <v>31800</v>
      </c>
      <c r="N1486">
        <f>IF(ISERROR(VLOOKUP($A$1486, 文字檔!W:X, 2, 0)),0,VLOOKUP($A$1486, 文字檔!W:X, 2, 0))</f>
        <v>8700</v>
      </c>
      <c r="O1486">
        <f>IF(ISERROR(VLOOKUP($A$1486, 文字檔!Y:Z, 2, 0)),0,VLOOKUP($A$1486, 文字檔!Y:Z, 2, 0))</f>
        <v>800</v>
      </c>
      <c r="P1486">
        <f>IF(ISERROR(VLOOKUP($A$1486, 文字檔!AA:AB, 2, 0)),0,VLOOKUP($A$1486, 文字檔!AA:AB, 2, 0))</f>
        <v>0</v>
      </c>
    </row>
    <row r="1487" spans="1:16" ht="16.2">
      <c r="A1487" s="7">
        <v>45223</v>
      </c>
      <c r="B1487" s="5">
        <f>SUMPRODUCT($C$2:$P$2,$C$1487:$P$1487)</f>
        <v>-58920.53</v>
      </c>
      <c r="C1487" s="5">
        <f>IF(ISERROR(VLOOKUP($A$1487, 文字檔!A:B, 2, 0)),0,VLOOKUP($A$1487, 文字檔!A:B, 2, 0))</f>
        <v>21453.81</v>
      </c>
      <c r="D1487" s="5">
        <f>IF(ISERROR(VLOOKUP($A$1487, 文字檔!C:D, 2, 0)),0,VLOOKUP($A$1487, 文字檔!C:D, 2, 0))</f>
        <v>0</v>
      </c>
      <c r="E1487" s="5">
        <f>IF(ISERROR(VLOOKUP($A$1487, 文字檔!E:F, 2, 0)),0,VLOOKUP($A$1487, 文字檔!E:F, 2, 0))</f>
        <v>0</v>
      </c>
      <c r="F1487" s="5">
        <f>IF(ISERROR(VLOOKUP($A$1487, 文字檔!G:H, 2, 0)),0,VLOOKUP($A$1487, 文字檔!G:H, 2, 0))</f>
        <v>0</v>
      </c>
      <c r="G1487" s="5">
        <f>IF(ISERROR(VLOOKUP($A$1487, 文字檔!I:J, 2, 0)),0,VLOOKUP($A$1487, 文字檔!I:J, 2, 0))</f>
        <v>-8700</v>
      </c>
      <c r="H1487" s="5">
        <f>IF(ISERROR(VLOOKUP($A$1487, 文字檔!K:L, 2, 0)),0,VLOOKUP($A$1487, 文字檔!K:L, 2, 0))</f>
        <v>0</v>
      </c>
      <c r="I1487" s="5">
        <f>IF(ISERROR(VLOOKUP($A$1487, 文字檔!M:N, 2, 0)),0,VLOOKUP($A$1487, 文字檔!M:N, 2, 0))</f>
        <v>-5700</v>
      </c>
      <c r="J1487" s="5">
        <f>IF(ISERROR(VLOOKUP($A$1487, 文字檔!O:P, 2, 0)),0,VLOOKUP($A$1487, 文字檔!O:P, 2, 0))</f>
        <v>0</v>
      </c>
      <c r="K1487">
        <f>IF(ISERROR(VLOOKUP($A$1487, 文字檔!Q:R, 2, 0)),0,VLOOKUP($A$1487, 文字檔!Q:R, 2, 0))</f>
        <v>0</v>
      </c>
      <c r="L1487">
        <f>IF(ISERROR(VLOOKUP($A$1487, 文字檔!S:T, 2, 0)),0,VLOOKUP($A$1487, 文字檔!S:T, 2, 0))</f>
        <v>-20174.34</v>
      </c>
      <c r="M1487">
        <f>IF(ISERROR(VLOOKUP($A$1487, 文字檔!U:V, 2, 0)),0,VLOOKUP($A$1487, 文字檔!U:V, 2, 0))</f>
        <v>-16200</v>
      </c>
      <c r="N1487">
        <f>IF(ISERROR(VLOOKUP($A$1487, 文字檔!W:X, 2, 0)),0,VLOOKUP($A$1487, 文字檔!W:X, 2, 0))</f>
        <v>-1700</v>
      </c>
      <c r="O1487">
        <f>IF(ISERROR(VLOOKUP($A$1487, 文字檔!Y:Z, 2, 0)),0,VLOOKUP($A$1487, 文字檔!Y:Z, 2, 0))</f>
        <v>-27900</v>
      </c>
      <c r="P1487">
        <f>IF(ISERROR(VLOOKUP($A$1487, 文字檔!AA:AB, 2, 0)),0,VLOOKUP($A$1487, 文字檔!AA:AB, 2, 0))</f>
        <v>0</v>
      </c>
    </row>
    <row r="1488" spans="1:16" ht="16.2">
      <c r="A1488" s="7">
        <v>45224</v>
      </c>
      <c r="B1488" s="5">
        <f>SUMPRODUCT($C$2:$P$2,$C$1488:$P$1488)</f>
        <v>-27985.02</v>
      </c>
      <c r="C1488" s="5">
        <f>IF(ISERROR(VLOOKUP($A$1488, 文字檔!A:B, 2, 0)),0,VLOOKUP($A$1488, 文字檔!A:B, 2, 0))</f>
        <v>0</v>
      </c>
      <c r="D1488" s="5">
        <f>IF(ISERROR(VLOOKUP($A$1488, 文字檔!C:D, 2, 0)),0,VLOOKUP($A$1488, 文字檔!C:D, 2, 0))</f>
        <v>0</v>
      </c>
      <c r="E1488" s="5">
        <f>IF(ISERROR(VLOOKUP($A$1488, 文字檔!E:F, 2, 0)),0,VLOOKUP($A$1488, 文字檔!E:F, 2, 0))</f>
        <v>0</v>
      </c>
      <c r="F1488" s="5">
        <f>IF(ISERROR(VLOOKUP($A$1488, 文字檔!G:H, 2, 0)),0,VLOOKUP($A$1488, 文字檔!G:H, 2, 0))</f>
        <v>0</v>
      </c>
      <c r="G1488" s="5">
        <f>IF(ISERROR(VLOOKUP($A$1488, 文字檔!I:J, 2, 0)),0,VLOOKUP($A$1488, 文字檔!I:J, 2, 0))</f>
        <v>-9100</v>
      </c>
      <c r="H1488" s="5">
        <f>IF(ISERROR(VLOOKUP($A$1488, 文字檔!K:L, 2, 0)),0,VLOOKUP($A$1488, 文字檔!K:L, 2, 0))</f>
        <v>214.98</v>
      </c>
      <c r="I1488" s="5">
        <f>IF(ISERROR(VLOOKUP($A$1488, 文字檔!M:N, 2, 0)),0,VLOOKUP($A$1488, 文字檔!M:N, 2, 0))</f>
        <v>0</v>
      </c>
      <c r="J1488" s="5">
        <f>IF(ISERROR(VLOOKUP($A$1488, 文字檔!O:P, 2, 0)),0,VLOOKUP($A$1488, 文字檔!O:P, 2, 0))</f>
        <v>0</v>
      </c>
      <c r="K1488">
        <f>IF(ISERROR(VLOOKUP($A$1488, 文字檔!Q:R, 2, 0)),0,VLOOKUP($A$1488, 文字檔!Q:R, 2, 0))</f>
        <v>0</v>
      </c>
      <c r="L1488">
        <f>IF(ISERROR(VLOOKUP($A$1488, 文字檔!S:T, 2, 0)),0,VLOOKUP($A$1488, 文字檔!S:T, 2, 0))</f>
        <v>0</v>
      </c>
      <c r="M1488">
        <f>IF(ISERROR(VLOOKUP($A$1488, 文字檔!U:V, 2, 0)),0,VLOOKUP($A$1488, 文字檔!U:V, 2, 0))</f>
        <v>-4600</v>
      </c>
      <c r="N1488">
        <f>IF(ISERROR(VLOOKUP($A$1488, 文字檔!W:X, 2, 0)),0,VLOOKUP($A$1488, 文字檔!W:X, 2, 0))</f>
        <v>1600</v>
      </c>
      <c r="O1488">
        <f>IF(ISERROR(VLOOKUP($A$1488, 文字檔!Y:Z, 2, 0)),0,VLOOKUP($A$1488, 文字檔!Y:Z, 2, 0))</f>
        <v>1300</v>
      </c>
      <c r="P1488">
        <f>IF(ISERROR(VLOOKUP($A$1488, 文字檔!AA:AB, 2, 0)),0,VLOOKUP($A$1488, 文字檔!AA:AB, 2, 0))</f>
        <v>-17400</v>
      </c>
    </row>
    <row r="1489" spans="1:16" ht="16.2">
      <c r="A1489" s="7">
        <v>45225</v>
      </c>
      <c r="B1489" s="5">
        <f>SUMPRODUCT($C$2:$P$2,$C$1489:$P$1489)</f>
        <v>128569.52</v>
      </c>
      <c r="C1489" s="5">
        <f>IF(ISERROR(VLOOKUP($A$1489, 文字檔!A:B, 2, 0)),0,VLOOKUP($A$1489, 文字檔!A:B, 2, 0))</f>
        <v>-4530.47</v>
      </c>
      <c r="D1489" s="5">
        <f>IF(ISERROR(VLOOKUP($A$1489, 文字檔!C:D, 2, 0)),0,VLOOKUP($A$1489, 文字檔!C:D, 2, 0))</f>
        <v>0</v>
      </c>
      <c r="E1489" s="5">
        <f>IF(ISERROR(VLOOKUP($A$1489, 文字檔!E:F, 2, 0)),0,VLOOKUP($A$1489, 文字檔!E:F, 2, 0))</f>
        <v>0</v>
      </c>
      <c r="F1489" s="5">
        <f>IF(ISERROR(VLOOKUP($A$1489, 文字檔!G:H, 2, 0)),0,VLOOKUP($A$1489, 文字檔!G:H, 2, 0))</f>
        <v>0</v>
      </c>
      <c r="G1489" s="5">
        <f>IF(ISERROR(VLOOKUP($A$1489, 文字檔!I:J, 2, 0)),0,VLOOKUP($A$1489, 文字檔!I:J, 2, 0))</f>
        <v>33800</v>
      </c>
      <c r="H1489" s="5">
        <f>IF(ISERROR(VLOOKUP($A$1489, 文字檔!K:L, 2, 0)),0,VLOOKUP($A$1489, 文字檔!K:L, 2, 0))</f>
        <v>-11567.71</v>
      </c>
      <c r="I1489" s="5">
        <f>IF(ISERROR(VLOOKUP($A$1489, 文字檔!M:N, 2, 0)),0,VLOOKUP($A$1489, 文字檔!M:N, 2, 0))</f>
        <v>0</v>
      </c>
      <c r="J1489" s="5">
        <f>IF(ISERROR(VLOOKUP($A$1489, 文字檔!O:P, 2, 0)),0,VLOOKUP($A$1489, 文字檔!O:P, 2, 0))</f>
        <v>-16968.04</v>
      </c>
      <c r="K1489">
        <f>IF(ISERROR(VLOOKUP($A$1489, 文字檔!Q:R, 2, 0)),0,VLOOKUP($A$1489, 文字檔!Q:R, 2, 0))</f>
        <v>0</v>
      </c>
      <c r="L1489">
        <f>IF(ISERROR(VLOOKUP($A$1489, 文字檔!S:T, 2, 0)),0,VLOOKUP($A$1489, 文字檔!S:T, 2, 0))</f>
        <v>7835.74</v>
      </c>
      <c r="M1489">
        <f>IF(ISERROR(VLOOKUP($A$1489, 文字檔!U:V, 2, 0)),0,VLOOKUP($A$1489, 文字檔!U:V, 2, 0))</f>
        <v>58000</v>
      </c>
      <c r="N1489">
        <f>IF(ISERROR(VLOOKUP($A$1489, 文字檔!W:X, 2, 0)),0,VLOOKUP($A$1489, 文字檔!W:X, 2, 0))</f>
        <v>52300</v>
      </c>
      <c r="O1489">
        <f>IF(ISERROR(VLOOKUP($A$1489, 文字檔!Y:Z, 2, 0)),0,VLOOKUP($A$1489, 文字檔!Y:Z, 2, 0))</f>
        <v>3400</v>
      </c>
      <c r="P1489">
        <f>IF(ISERROR(VLOOKUP($A$1489, 文字檔!AA:AB, 2, 0)),0,VLOOKUP($A$1489, 文字檔!AA:AB, 2, 0))</f>
        <v>6300</v>
      </c>
    </row>
    <row r="1490" spans="1:16" ht="16.2">
      <c r="A1490" s="7">
        <v>45226</v>
      </c>
      <c r="B1490" s="5">
        <f>SUMPRODUCT($C$2:$P$2,$C$1490:$P$1490)</f>
        <v>-113709.75999999999</v>
      </c>
      <c r="C1490" s="5">
        <f>IF(ISERROR(VLOOKUP($A$1490, 文字檔!A:B, 2, 0)),0,VLOOKUP($A$1490, 文字檔!A:B, 2, 0))</f>
        <v>-15740.25</v>
      </c>
      <c r="D1490" s="5">
        <f>IF(ISERROR(VLOOKUP($A$1490, 文字檔!C:D, 2, 0)),0,VLOOKUP($A$1490, 文字檔!C:D, 2, 0))</f>
        <v>0</v>
      </c>
      <c r="E1490" s="5">
        <f>IF(ISERROR(VLOOKUP($A$1490, 文字檔!E:F, 2, 0)),0,VLOOKUP($A$1490, 文字檔!E:F, 2, 0))</f>
        <v>0</v>
      </c>
      <c r="F1490" s="5">
        <f>IF(ISERROR(VLOOKUP($A$1490, 文字檔!G:H, 2, 0)),0,VLOOKUP($A$1490, 文字檔!G:H, 2, 0))</f>
        <v>0</v>
      </c>
      <c r="G1490" s="5">
        <f>IF(ISERROR(VLOOKUP($A$1490, 文字檔!I:J, 2, 0)),0,VLOOKUP($A$1490, 文字檔!I:J, 2, 0))</f>
        <v>-11500</v>
      </c>
      <c r="H1490" s="5">
        <f>IF(ISERROR(VLOOKUP($A$1490, 文字檔!K:L, 2, 0)),0,VLOOKUP($A$1490, 文字檔!K:L, 2, 0))</f>
        <v>30.49</v>
      </c>
      <c r="I1490" s="5">
        <f>IF(ISERROR(VLOOKUP($A$1490, 文字檔!M:N, 2, 0)),0,VLOOKUP($A$1490, 文字檔!M:N, 2, 0))</f>
        <v>0</v>
      </c>
      <c r="J1490" s="5">
        <f>IF(ISERROR(VLOOKUP($A$1490, 文字檔!O:P, 2, 0)),0,VLOOKUP($A$1490, 文字檔!O:P, 2, 0))</f>
        <v>0</v>
      </c>
      <c r="K1490">
        <f>IF(ISERROR(VLOOKUP($A$1490, 文字檔!Q:R, 2, 0)),0,VLOOKUP($A$1490, 文字檔!Q:R, 2, 0))</f>
        <v>0</v>
      </c>
      <c r="L1490">
        <f>IF(ISERROR(VLOOKUP($A$1490, 文字檔!S:T, 2, 0)),0,VLOOKUP($A$1490, 文字檔!S:T, 2, 0))</f>
        <v>0</v>
      </c>
      <c r="M1490">
        <f>IF(ISERROR(VLOOKUP($A$1490, 文字檔!U:V, 2, 0)),0,VLOOKUP($A$1490, 文字檔!U:V, 2, 0))</f>
        <v>-16600</v>
      </c>
      <c r="N1490">
        <f>IF(ISERROR(VLOOKUP($A$1490, 文字檔!W:X, 2, 0)),0,VLOOKUP($A$1490, 文字檔!W:X, 2, 0))</f>
        <v>-16600</v>
      </c>
      <c r="O1490">
        <f>IF(ISERROR(VLOOKUP($A$1490, 文字檔!Y:Z, 2, 0)),0,VLOOKUP($A$1490, 文字檔!Y:Z, 2, 0))</f>
        <v>-28700</v>
      </c>
      <c r="P1490">
        <f>IF(ISERROR(VLOOKUP($A$1490, 文字檔!AA:AB, 2, 0)),0,VLOOKUP($A$1490, 文字檔!AA:AB, 2, 0))</f>
        <v>-24600</v>
      </c>
    </row>
    <row r="1491" spans="1:16" ht="16.2">
      <c r="A1491" s="7">
        <v>45227</v>
      </c>
      <c r="B1491" s="5">
        <f>SUMPRODUCT($C$2:$P$2,$C$1491:$P$1491)</f>
        <v>0</v>
      </c>
      <c r="C1491" s="5">
        <f>IF(ISERROR(VLOOKUP($A$1491, 文字檔!A:B, 2, 0)),0,VLOOKUP($A$1491, 文字檔!A:B, 2, 0))</f>
        <v>0</v>
      </c>
      <c r="D1491" s="5">
        <f>IF(ISERROR(VLOOKUP($A$1491, 文字檔!C:D, 2, 0)),0,VLOOKUP($A$1491, 文字檔!C:D, 2, 0))</f>
        <v>0</v>
      </c>
      <c r="E1491" s="5">
        <f>IF(ISERROR(VLOOKUP($A$1491, 文字檔!E:F, 2, 0)),0,VLOOKUP($A$1491, 文字檔!E:F, 2, 0))</f>
        <v>0</v>
      </c>
      <c r="F1491" s="5">
        <f>IF(ISERROR(VLOOKUP($A$1491, 文字檔!G:H, 2, 0)),0,VLOOKUP($A$1491, 文字檔!G:H, 2, 0))</f>
        <v>0</v>
      </c>
      <c r="G1491" s="5">
        <f>IF(ISERROR(VLOOKUP($A$1491, 文字檔!I:J, 2, 0)),0,VLOOKUP($A$1491, 文字檔!I:J, 2, 0))</f>
        <v>0</v>
      </c>
      <c r="H1491" s="5">
        <f>IF(ISERROR(VLOOKUP($A$1491, 文字檔!K:L, 2, 0)),0,VLOOKUP($A$1491, 文字檔!K:L, 2, 0))</f>
        <v>0</v>
      </c>
      <c r="I1491" s="5">
        <f>IF(ISERROR(VLOOKUP($A$1491, 文字檔!M:N, 2, 0)),0,VLOOKUP($A$1491, 文字檔!M:N, 2, 0))</f>
        <v>0</v>
      </c>
      <c r="J1491" s="5">
        <f>IF(ISERROR(VLOOKUP($A$1491, 文字檔!O:P, 2, 0)),0,VLOOKUP($A$1491, 文字檔!O:P, 2, 0))</f>
        <v>0</v>
      </c>
      <c r="K1491">
        <f>IF(ISERROR(VLOOKUP($A$1491, 文字檔!Q:R, 2, 0)),0,VLOOKUP($A$1491, 文字檔!Q:R, 2, 0))</f>
        <v>0</v>
      </c>
      <c r="L1491">
        <f>IF(ISERROR(VLOOKUP($A$1491, 文字檔!S:T, 2, 0)),0,VLOOKUP($A$1491, 文字檔!S:T, 2, 0))</f>
        <v>0</v>
      </c>
      <c r="M1491">
        <f>IF(ISERROR(VLOOKUP($A$1491, 文字檔!U:V, 2, 0)),0,VLOOKUP($A$1491, 文字檔!U:V, 2, 0))</f>
        <v>0</v>
      </c>
      <c r="N1491">
        <f>IF(ISERROR(VLOOKUP($A$1491, 文字檔!W:X, 2, 0)),0,VLOOKUP($A$1491, 文字檔!W:X, 2, 0))</f>
        <v>0</v>
      </c>
      <c r="O1491">
        <f>IF(ISERROR(VLOOKUP($A$1491, 文字檔!Y:Z, 2, 0)),0,VLOOKUP($A$1491, 文字檔!Y:Z, 2, 0))</f>
        <v>0</v>
      </c>
      <c r="P1491">
        <f>IF(ISERROR(VLOOKUP($A$1491, 文字檔!AA:AB, 2, 0)),0,VLOOKUP($A$1491, 文字檔!AA:AB, 2, 0))</f>
        <v>0</v>
      </c>
    </row>
    <row r="1492" spans="1:16" ht="16.2">
      <c r="A1492" s="7">
        <v>45228</v>
      </c>
      <c r="B1492" s="5">
        <f>SUMPRODUCT($C$2:$P$2,$C$1492:$P$1492)</f>
        <v>0</v>
      </c>
      <c r="C1492" s="5">
        <f>IF(ISERROR(VLOOKUP($A$1492, 文字檔!A:B, 2, 0)),0,VLOOKUP($A$1492, 文字檔!A:B, 2, 0))</f>
        <v>0</v>
      </c>
      <c r="D1492" s="5">
        <f>IF(ISERROR(VLOOKUP($A$1492, 文字檔!C:D, 2, 0)),0,VLOOKUP($A$1492, 文字檔!C:D, 2, 0))</f>
        <v>0</v>
      </c>
      <c r="E1492" s="5">
        <f>IF(ISERROR(VLOOKUP($A$1492, 文字檔!E:F, 2, 0)),0,VLOOKUP($A$1492, 文字檔!E:F, 2, 0))</f>
        <v>0</v>
      </c>
      <c r="F1492" s="5">
        <f>IF(ISERROR(VLOOKUP($A$1492, 文字檔!G:H, 2, 0)),0,VLOOKUP($A$1492, 文字檔!G:H, 2, 0))</f>
        <v>0</v>
      </c>
      <c r="G1492" s="5">
        <f>IF(ISERROR(VLOOKUP($A$1492, 文字檔!I:J, 2, 0)),0,VLOOKUP($A$1492, 文字檔!I:J, 2, 0))</f>
        <v>0</v>
      </c>
      <c r="H1492" s="5">
        <f>IF(ISERROR(VLOOKUP($A$1492, 文字檔!K:L, 2, 0)),0,VLOOKUP($A$1492, 文字檔!K:L, 2, 0))</f>
        <v>0</v>
      </c>
      <c r="I1492" s="5">
        <f>IF(ISERROR(VLOOKUP($A$1492, 文字檔!M:N, 2, 0)),0,VLOOKUP($A$1492, 文字檔!M:N, 2, 0))</f>
        <v>0</v>
      </c>
      <c r="J1492" s="5">
        <f>IF(ISERROR(VLOOKUP($A$1492, 文字檔!O:P, 2, 0)),0,VLOOKUP($A$1492, 文字檔!O:P, 2, 0))</f>
        <v>0</v>
      </c>
      <c r="K1492">
        <f>IF(ISERROR(VLOOKUP($A$1492, 文字檔!Q:R, 2, 0)),0,VLOOKUP($A$1492, 文字檔!Q:R, 2, 0))</f>
        <v>0</v>
      </c>
      <c r="L1492">
        <f>IF(ISERROR(VLOOKUP($A$1492, 文字檔!S:T, 2, 0)),0,VLOOKUP($A$1492, 文字檔!S:T, 2, 0))</f>
        <v>0</v>
      </c>
      <c r="M1492">
        <f>IF(ISERROR(VLOOKUP($A$1492, 文字檔!U:V, 2, 0)),0,VLOOKUP($A$1492, 文字檔!U:V, 2, 0))</f>
        <v>0</v>
      </c>
      <c r="N1492">
        <f>IF(ISERROR(VLOOKUP($A$1492, 文字檔!W:X, 2, 0)),0,VLOOKUP($A$1492, 文字檔!W:X, 2, 0))</f>
        <v>0</v>
      </c>
      <c r="O1492">
        <f>IF(ISERROR(VLOOKUP($A$1492, 文字檔!Y:Z, 2, 0)),0,VLOOKUP($A$1492, 文字檔!Y:Z, 2, 0))</f>
        <v>0</v>
      </c>
      <c r="P1492">
        <f>IF(ISERROR(VLOOKUP($A$1492, 文字檔!AA:AB, 2, 0)),0,VLOOKUP($A$1492, 文字檔!AA:AB, 2, 0))</f>
        <v>0</v>
      </c>
    </row>
    <row r="1493" spans="1:16" ht="16.2">
      <c r="A1493" s="7">
        <v>45229</v>
      </c>
      <c r="B1493" s="5">
        <f>SUMPRODUCT($C$2:$P$2,$C$1493:$P$1493)</f>
        <v>-65439.17</v>
      </c>
      <c r="C1493" s="5">
        <f>IF(ISERROR(VLOOKUP($A$1493, 文字檔!A:B, 2, 0)),0,VLOOKUP($A$1493, 文字檔!A:B, 2, 0))</f>
        <v>0</v>
      </c>
      <c r="D1493" s="5">
        <f>IF(ISERROR(VLOOKUP($A$1493, 文字檔!C:D, 2, 0)),0,VLOOKUP($A$1493, 文字檔!C:D, 2, 0))</f>
        <v>0</v>
      </c>
      <c r="E1493" s="5">
        <f>IF(ISERROR(VLOOKUP($A$1493, 文字檔!E:F, 2, 0)),0,VLOOKUP($A$1493, 文字檔!E:F, 2, 0))</f>
        <v>0</v>
      </c>
      <c r="F1493" s="5">
        <f>IF(ISERROR(VLOOKUP($A$1493, 文字檔!G:H, 2, 0)),0,VLOOKUP($A$1493, 文字檔!G:H, 2, 0))</f>
        <v>0</v>
      </c>
      <c r="G1493" s="5">
        <f>IF(ISERROR(VLOOKUP($A$1493, 文字檔!I:J, 2, 0)),0,VLOOKUP($A$1493, 文字檔!I:J, 2, 0))</f>
        <v>-14000</v>
      </c>
      <c r="H1493" s="5">
        <f>IF(ISERROR(VLOOKUP($A$1493, 文字檔!K:L, 2, 0)),0,VLOOKUP($A$1493, 文字檔!K:L, 2, 0))</f>
        <v>0</v>
      </c>
      <c r="I1493" s="5">
        <f>IF(ISERROR(VLOOKUP($A$1493, 文字檔!M:N, 2, 0)),0,VLOOKUP($A$1493, 文字檔!M:N, 2, 0))</f>
        <v>0</v>
      </c>
      <c r="J1493" s="5">
        <f>IF(ISERROR(VLOOKUP($A$1493, 文字檔!O:P, 2, 0)),0,VLOOKUP($A$1493, 文字檔!O:P, 2, 0))</f>
        <v>-4770.29</v>
      </c>
      <c r="K1493">
        <f>IF(ISERROR(VLOOKUP($A$1493, 文字檔!Q:R, 2, 0)),0,VLOOKUP($A$1493, 文字檔!Q:R, 2, 0))</f>
        <v>0</v>
      </c>
      <c r="L1493">
        <f>IF(ISERROR(VLOOKUP($A$1493, 文字檔!S:T, 2, 0)),0,VLOOKUP($A$1493, 文字檔!S:T, 2, 0))</f>
        <v>-4568.88</v>
      </c>
      <c r="M1493">
        <f>IF(ISERROR(VLOOKUP($A$1493, 文字檔!U:V, 2, 0)),0,VLOOKUP($A$1493, 文字檔!U:V, 2, 0))</f>
        <v>-1200</v>
      </c>
      <c r="N1493">
        <f>IF(ISERROR(VLOOKUP($A$1493, 文字檔!W:X, 2, 0)),0,VLOOKUP($A$1493, 文字檔!W:X, 2, 0))</f>
        <v>-1200</v>
      </c>
      <c r="O1493">
        <f>IF(ISERROR(VLOOKUP($A$1493, 文字檔!Y:Z, 2, 0)),0,VLOOKUP($A$1493, 文字檔!Y:Z, 2, 0))</f>
        <v>-25900</v>
      </c>
      <c r="P1493">
        <f>IF(ISERROR(VLOOKUP($A$1493, 文字檔!AA:AB, 2, 0)),0,VLOOKUP($A$1493, 文字檔!AA:AB, 2, 0))</f>
        <v>-13800</v>
      </c>
    </row>
    <row r="1494" spans="1:16" ht="16.2">
      <c r="A1494" s="7">
        <v>45230</v>
      </c>
      <c r="B1494" s="5">
        <f>SUMPRODUCT($C$2:$P$2,$C$1494:$P$1494)</f>
        <v>138008.29999999999</v>
      </c>
      <c r="C1494" s="5">
        <f>IF(ISERROR(VLOOKUP($A$1494, 文字檔!A:B, 2, 0)),0,VLOOKUP($A$1494, 文字檔!A:B, 2, 0))</f>
        <v>10273.19</v>
      </c>
      <c r="D1494" s="5">
        <f>IF(ISERROR(VLOOKUP($A$1494, 文字檔!C:D, 2, 0)),0,VLOOKUP($A$1494, 文字檔!C:D, 2, 0))</f>
        <v>0</v>
      </c>
      <c r="E1494" s="5">
        <f>IF(ISERROR(VLOOKUP($A$1494, 文字檔!E:F, 2, 0)),0,VLOOKUP($A$1494, 文字檔!E:F, 2, 0))</f>
        <v>0</v>
      </c>
      <c r="F1494" s="5">
        <f>IF(ISERROR(VLOOKUP($A$1494, 文字檔!G:H, 2, 0)),0,VLOOKUP($A$1494, 文字檔!G:H, 2, 0))</f>
        <v>0</v>
      </c>
      <c r="G1494" s="5">
        <f>IF(ISERROR(VLOOKUP($A$1494, 文字檔!I:J, 2, 0)),0,VLOOKUP($A$1494, 文字檔!I:J, 2, 0))</f>
        <v>28100</v>
      </c>
      <c r="H1494" s="5">
        <f>IF(ISERROR(VLOOKUP($A$1494, 文字檔!K:L, 2, 0)),0,VLOOKUP($A$1494, 文字檔!K:L, 2, 0))</f>
        <v>0</v>
      </c>
      <c r="I1494" s="5">
        <f>IF(ISERROR(VLOOKUP($A$1494, 文字檔!M:N, 2, 0)),0,VLOOKUP($A$1494, 文字檔!M:N, 2, 0))</f>
        <v>-14000</v>
      </c>
      <c r="J1494" s="5">
        <f>IF(ISERROR(VLOOKUP($A$1494, 文字檔!O:P, 2, 0)),0,VLOOKUP($A$1494, 文字檔!O:P, 2, 0))</f>
        <v>0</v>
      </c>
      <c r="K1494">
        <f>IF(ISERROR(VLOOKUP($A$1494, 文字檔!Q:R, 2, 0)),0,VLOOKUP($A$1494, 文字檔!Q:R, 2, 0))</f>
        <v>0</v>
      </c>
      <c r="L1494">
        <f>IF(ISERROR(VLOOKUP($A$1494, 文字檔!S:T, 2, 0)),0,VLOOKUP($A$1494, 文字檔!S:T, 2, 0))</f>
        <v>12835.11</v>
      </c>
      <c r="M1494">
        <f>IF(ISERROR(VLOOKUP($A$1494, 文字檔!U:V, 2, 0)),0,VLOOKUP($A$1494, 文字檔!U:V, 2, 0))</f>
        <v>32600</v>
      </c>
      <c r="N1494">
        <f>IF(ISERROR(VLOOKUP($A$1494, 文字檔!W:X, 2, 0)),0,VLOOKUP($A$1494, 文字檔!W:X, 2, 0))</f>
        <v>32600</v>
      </c>
      <c r="O1494">
        <f>IF(ISERROR(VLOOKUP($A$1494, 文字檔!Y:Z, 2, 0)),0,VLOOKUP($A$1494, 文字檔!Y:Z, 2, 0))</f>
        <v>3000</v>
      </c>
      <c r="P1494">
        <f>IF(ISERROR(VLOOKUP($A$1494, 文字檔!AA:AB, 2, 0)),0,VLOOKUP($A$1494, 文字檔!AA:AB, 2, 0))</f>
        <v>32600</v>
      </c>
    </row>
    <row r="1495" spans="1:16" ht="16.2">
      <c r="A1495" s="7">
        <v>45231</v>
      </c>
      <c r="B1495" s="5">
        <f>SUMPRODUCT($C$2:$P$2,$C$1495:$P$1495)</f>
        <v>-55365.279999999999</v>
      </c>
      <c r="C1495" s="5">
        <f>IF(ISERROR(VLOOKUP($A$1495, 文字檔!A:B, 2, 0)),0,VLOOKUP($A$1495, 文字檔!A:B, 2, 0))</f>
        <v>4234.72</v>
      </c>
      <c r="D1495" s="5">
        <f>IF(ISERROR(VLOOKUP($A$1495, 文字檔!C:D, 2, 0)),0,VLOOKUP($A$1495, 文字檔!C:D, 2, 0))</f>
        <v>0</v>
      </c>
      <c r="E1495" s="5">
        <f>IF(ISERROR(VLOOKUP($A$1495, 文字檔!E:F, 2, 0)),0,VLOOKUP($A$1495, 文字檔!E:F, 2, 0))</f>
        <v>0</v>
      </c>
      <c r="F1495" s="5">
        <f>IF(ISERROR(VLOOKUP($A$1495, 文字檔!G:H, 2, 0)),0,VLOOKUP($A$1495, 文字檔!G:H, 2, 0))</f>
        <v>0</v>
      </c>
      <c r="G1495" s="5">
        <f>IF(ISERROR(VLOOKUP($A$1495, 文字檔!I:J, 2, 0)),0,VLOOKUP($A$1495, 文字檔!I:J, 2, 0))</f>
        <v>-8700</v>
      </c>
      <c r="H1495" s="5">
        <f>IF(ISERROR(VLOOKUP($A$1495, 文字檔!K:L, 2, 0)),0,VLOOKUP($A$1495, 文字檔!K:L, 2, 0))</f>
        <v>0</v>
      </c>
      <c r="I1495" s="5">
        <f>IF(ISERROR(VLOOKUP($A$1495, 文字檔!M:N, 2, 0)),0,VLOOKUP($A$1495, 文字檔!M:N, 2, 0))</f>
        <v>-6300</v>
      </c>
      <c r="J1495" s="5">
        <f>IF(ISERROR(VLOOKUP($A$1495, 文字檔!O:P, 2, 0)),0,VLOOKUP($A$1495, 文字檔!O:P, 2, 0))</f>
        <v>0</v>
      </c>
      <c r="K1495">
        <f>IF(ISERROR(VLOOKUP($A$1495, 文字檔!Q:R, 2, 0)),0,VLOOKUP($A$1495, 文字檔!Q:R, 2, 0))</f>
        <v>0</v>
      </c>
      <c r="L1495">
        <f>IF(ISERROR(VLOOKUP($A$1495, 文字檔!S:T, 2, 0)),0,VLOOKUP($A$1495, 文字檔!S:T, 2, 0))</f>
        <v>0</v>
      </c>
      <c r="M1495">
        <f>IF(ISERROR(VLOOKUP($A$1495, 文字檔!U:V, 2, 0)),0,VLOOKUP($A$1495, 文字檔!U:V, 2, 0))</f>
        <v>-10800</v>
      </c>
      <c r="N1495">
        <f>IF(ISERROR(VLOOKUP($A$1495, 文字檔!W:X, 2, 0)),0,VLOOKUP($A$1495, 文字檔!W:X, 2, 0))</f>
        <v>-11500</v>
      </c>
      <c r="O1495">
        <f>IF(ISERROR(VLOOKUP($A$1495, 文字檔!Y:Z, 2, 0)),0,VLOOKUP($A$1495, 文字檔!Y:Z, 2, 0))</f>
        <v>-11500</v>
      </c>
      <c r="P1495">
        <f>IF(ISERROR(VLOOKUP($A$1495, 文字檔!AA:AB, 2, 0)),0,VLOOKUP($A$1495, 文字檔!AA:AB, 2, 0))</f>
        <v>-10800</v>
      </c>
    </row>
    <row r="1496" spans="1:16" ht="16.2">
      <c r="A1496" s="7">
        <v>45232</v>
      </c>
      <c r="B1496" s="5">
        <f>SUMPRODUCT($C$2:$P$2,$C$1496:$P$1496)</f>
        <v>42646.66</v>
      </c>
      <c r="C1496" s="5">
        <f>IF(ISERROR(VLOOKUP($A$1496, 文字檔!A:B, 2, 0)),0,VLOOKUP($A$1496, 文字檔!A:B, 2, 0))</f>
        <v>1017.32</v>
      </c>
      <c r="D1496" s="5">
        <f>IF(ISERROR(VLOOKUP($A$1496, 文字檔!C:D, 2, 0)),0,VLOOKUP($A$1496, 文字檔!C:D, 2, 0))</f>
        <v>17500</v>
      </c>
      <c r="E1496" s="5">
        <f>IF(ISERROR(VLOOKUP($A$1496, 文字檔!E:F, 2, 0)),0,VLOOKUP($A$1496, 文字檔!E:F, 2, 0))</f>
        <v>0</v>
      </c>
      <c r="F1496" s="5">
        <f>IF(ISERROR(VLOOKUP($A$1496, 文字檔!G:H, 2, 0)),0,VLOOKUP($A$1496, 文字檔!G:H, 2, 0))</f>
        <v>0</v>
      </c>
      <c r="G1496" s="5">
        <f>IF(ISERROR(VLOOKUP($A$1496, 文字檔!I:J, 2, 0)),0,VLOOKUP($A$1496, 文字檔!I:J, 2, 0))</f>
        <v>-700</v>
      </c>
      <c r="H1496" s="5">
        <f>IF(ISERROR(VLOOKUP($A$1496, 文字檔!K:L, 2, 0)),0,VLOOKUP($A$1496, 文字檔!K:L, 2, 0))</f>
        <v>18311.12</v>
      </c>
      <c r="I1496" s="5">
        <f>IF(ISERROR(VLOOKUP($A$1496, 文字檔!M:N, 2, 0)),0,VLOOKUP($A$1496, 文字檔!M:N, 2, 0))</f>
        <v>56600</v>
      </c>
      <c r="J1496" s="5">
        <f>IF(ISERROR(VLOOKUP($A$1496, 文字檔!O:P, 2, 0)),0,VLOOKUP($A$1496, 文字檔!O:P, 2, 0))</f>
        <v>7418.22</v>
      </c>
      <c r="K1496">
        <f>IF(ISERROR(VLOOKUP($A$1496, 文字檔!Q:R, 2, 0)),0,VLOOKUP($A$1496, 文字檔!Q:R, 2, 0))</f>
        <v>0</v>
      </c>
      <c r="L1496">
        <f>IF(ISERROR(VLOOKUP($A$1496, 文字檔!S:T, 2, 0)),0,VLOOKUP($A$1496, 文字檔!S:T, 2, 0))</f>
        <v>0</v>
      </c>
      <c r="M1496">
        <f>IF(ISERROR(VLOOKUP($A$1496, 文字檔!U:V, 2, 0)),0,VLOOKUP($A$1496, 文字檔!U:V, 2, 0))</f>
        <v>-49000</v>
      </c>
      <c r="N1496">
        <f>IF(ISERROR(VLOOKUP($A$1496, 文字檔!W:X, 2, 0)),0,VLOOKUP($A$1496, 文字檔!W:X, 2, 0))</f>
        <v>0</v>
      </c>
      <c r="O1496">
        <f>IF(ISERROR(VLOOKUP($A$1496, 文字檔!Y:Z, 2, 0)),0,VLOOKUP($A$1496, 文字檔!Y:Z, 2, 0))</f>
        <v>26300</v>
      </c>
      <c r="P1496">
        <f>IF(ISERROR(VLOOKUP($A$1496, 文字檔!AA:AB, 2, 0)),0,VLOOKUP($A$1496, 文字檔!AA:AB, 2, 0))</f>
        <v>-34800</v>
      </c>
    </row>
    <row r="1497" spans="1:16" ht="16.2">
      <c r="A1497" s="7">
        <v>45233</v>
      </c>
      <c r="B1497" s="5">
        <f>SUMPRODUCT($C$2:$P$2,$C$1497:$P$1497)</f>
        <v>150416.44</v>
      </c>
      <c r="C1497" s="5">
        <f>IF(ISERROR(VLOOKUP($A$1497, 文字檔!A:B, 2, 0)),0,VLOOKUP($A$1497, 文字檔!A:B, 2, 0))</f>
        <v>0</v>
      </c>
      <c r="D1497" s="5">
        <f>IF(ISERROR(VLOOKUP($A$1497, 文字檔!C:D, 2, 0)),0,VLOOKUP($A$1497, 文字檔!C:D, 2, 0))</f>
        <v>14500</v>
      </c>
      <c r="E1497" s="5">
        <f>IF(ISERROR(VLOOKUP($A$1497, 文字檔!E:F, 2, 0)),0,VLOOKUP($A$1497, 文字檔!E:F, 2, 0))</f>
        <v>0</v>
      </c>
      <c r="F1497" s="5">
        <f>IF(ISERROR(VLOOKUP($A$1497, 文字檔!G:H, 2, 0)),0,VLOOKUP($A$1497, 文字檔!G:H, 2, 0))</f>
        <v>0</v>
      </c>
      <c r="G1497" s="5">
        <f>IF(ISERROR(VLOOKUP($A$1497, 文字檔!I:J, 2, 0)),0,VLOOKUP($A$1497, 文字檔!I:J, 2, 0))</f>
        <v>13500</v>
      </c>
      <c r="H1497" s="5">
        <f>IF(ISERROR(VLOOKUP($A$1497, 文字檔!K:L, 2, 0)),0,VLOOKUP($A$1497, 文字檔!K:L, 2, 0))</f>
        <v>13316.44</v>
      </c>
      <c r="I1497" s="5">
        <f>IF(ISERROR(VLOOKUP($A$1497, 文字檔!M:N, 2, 0)),0,VLOOKUP($A$1497, 文字檔!M:N, 2, 0))</f>
        <v>24400</v>
      </c>
      <c r="J1497" s="5">
        <f>IF(ISERROR(VLOOKUP($A$1497, 文字檔!O:P, 2, 0)),0,VLOOKUP($A$1497, 文字檔!O:P, 2, 0))</f>
        <v>0</v>
      </c>
      <c r="K1497">
        <f>IF(ISERROR(VLOOKUP($A$1497, 文字檔!Q:R, 2, 0)),0,VLOOKUP($A$1497, 文字檔!Q:R, 2, 0))</f>
        <v>0</v>
      </c>
      <c r="L1497">
        <f>IF(ISERROR(VLOOKUP($A$1497, 文字檔!S:T, 2, 0)),0,VLOOKUP($A$1497, 文字檔!S:T, 2, 0))</f>
        <v>0</v>
      </c>
      <c r="M1497">
        <f>IF(ISERROR(VLOOKUP($A$1497, 文字檔!U:V, 2, 0)),0,VLOOKUP($A$1497, 文字檔!U:V, 2, 0))</f>
        <v>24400</v>
      </c>
      <c r="N1497">
        <f>IF(ISERROR(VLOOKUP($A$1497, 文字檔!W:X, 2, 0)),0,VLOOKUP($A$1497, 文字檔!W:X, 2, 0))</f>
        <v>11500</v>
      </c>
      <c r="O1497">
        <f>IF(ISERROR(VLOOKUP($A$1497, 文字檔!Y:Z, 2, 0)),0,VLOOKUP($A$1497, 文字檔!Y:Z, 2, 0))</f>
        <v>24400</v>
      </c>
      <c r="P1497">
        <f>IF(ISERROR(VLOOKUP($A$1497, 文字檔!AA:AB, 2, 0)),0,VLOOKUP($A$1497, 文字檔!AA:AB, 2, 0))</f>
        <v>24400</v>
      </c>
    </row>
    <row r="1498" spans="1:16" ht="16.2">
      <c r="A1498" s="7">
        <v>45234</v>
      </c>
      <c r="B1498" s="5">
        <f>SUMPRODUCT($C$2:$P$2,$C$1498:$P$1498)</f>
        <v>0</v>
      </c>
      <c r="C1498" s="5">
        <f>IF(ISERROR(VLOOKUP($A$1498, 文字檔!A:B, 2, 0)),0,VLOOKUP($A$1498, 文字檔!A:B, 2, 0))</f>
        <v>0</v>
      </c>
      <c r="D1498" s="5">
        <f>IF(ISERROR(VLOOKUP($A$1498, 文字檔!C:D, 2, 0)),0,VLOOKUP($A$1498, 文字檔!C:D, 2, 0))</f>
        <v>0</v>
      </c>
      <c r="E1498" s="5">
        <f>IF(ISERROR(VLOOKUP($A$1498, 文字檔!E:F, 2, 0)),0,VLOOKUP($A$1498, 文字檔!E:F, 2, 0))</f>
        <v>0</v>
      </c>
      <c r="F1498" s="5">
        <f>IF(ISERROR(VLOOKUP($A$1498, 文字檔!G:H, 2, 0)),0,VLOOKUP($A$1498, 文字檔!G:H, 2, 0))</f>
        <v>0</v>
      </c>
      <c r="G1498" s="5">
        <f>IF(ISERROR(VLOOKUP($A$1498, 文字檔!I:J, 2, 0)),0,VLOOKUP($A$1498, 文字檔!I:J, 2, 0))</f>
        <v>0</v>
      </c>
      <c r="H1498" s="5">
        <f>IF(ISERROR(VLOOKUP($A$1498, 文字檔!K:L, 2, 0)),0,VLOOKUP($A$1498, 文字檔!K:L, 2, 0))</f>
        <v>0</v>
      </c>
      <c r="I1498" s="5">
        <f>IF(ISERROR(VLOOKUP($A$1498, 文字檔!M:N, 2, 0)),0,VLOOKUP($A$1498, 文字檔!M:N, 2, 0))</f>
        <v>0</v>
      </c>
      <c r="J1498" s="5">
        <f>IF(ISERROR(VLOOKUP($A$1498, 文字檔!O:P, 2, 0)),0,VLOOKUP($A$1498, 文字檔!O:P, 2, 0))</f>
        <v>0</v>
      </c>
      <c r="K1498">
        <f>IF(ISERROR(VLOOKUP($A$1498, 文字檔!Q:R, 2, 0)),0,VLOOKUP($A$1498, 文字檔!Q:R, 2, 0))</f>
        <v>0</v>
      </c>
      <c r="L1498">
        <f>IF(ISERROR(VLOOKUP($A$1498, 文字檔!S:T, 2, 0)),0,VLOOKUP($A$1498, 文字檔!S:T, 2, 0))</f>
        <v>0</v>
      </c>
      <c r="M1498">
        <f>IF(ISERROR(VLOOKUP($A$1498, 文字檔!U:V, 2, 0)),0,VLOOKUP($A$1498, 文字檔!U:V, 2, 0))</f>
        <v>0</v>
      </c>
      <c r="N1498">
        <f>IF(ISERROR(VLOOKUP($A$1498, 文字檔!W:X, 2, 0)),0,VLOOKUP($A$1498, 文字檔!W:X, 2, 0))</f>
        <v>0</v>
      </c>
      <c r="O1498">
        <f>IF(ISERROR(VLOOKUP($A$1498, 文字檔!Y:Z, 2, 0)),0,VLOOKUP($A$1498, 文字檔!Y:Z, 2, 0))</f>
        <v>0</v>
      </c>
      <c r="P1498">
        <f>IF(ISERROR(VLOOKUP($A$1498, 文字檔!AA:AB, 2, 0)),0,VLOOKUP($A$1498, 文字檔!AA:AB, 2, 0))</f>
        <v>0</v>
      </c>
    </row>
    <row r="1499" spans="1:16" ht="16.2">
      <c r="A1499" s="7">
        <v>45235</v>
      </c>
      <c r="B1499" s="5">
        <f>SUMPRODUCT($C$2:$P$2,$C$1499:$P$1499)</f>
        <v>0</v>
      </c>
      <c r="C1499" s="5">
        <f>IF(ISERROR(VLOOKUP($A$1499, 文字檔!A:B, 2, 0)),0,VLOOKUP($A$1499, 文字檔!A:B, 2, 0))</f>
        <v>0</v>
      </c>
      <c r="D1499" s="5">
        <f>IF(ISERROR(VLOOKUP($A$1499, 文字檔!C:D, 2, 0)),0,VLOOKUP($A$1499, 文字檔!C:D, 2, 0))</f>
        <v>0</v>
      </c>
      <c r="E1499" s="5">
        <f>IF(ISERROR(VLOOKUP($A$1499, 文字檔!E:F, 2, 0)),0,VLOOKUP($A$1499, 文字檔!E:F, 2, 0))</f>
        <v>0</v>
      </c>
      <c r="F1499" s="5">
        <f>IF(ISERROR(VLOOKUP($A$1499, 文字檔!G:H, 2, 0)),0,VLOOKUP($A$1499, 文字檔!G:H, 2, 0))</f>
        <v>0</v>
      </c>
      <c r="G1499" s="5">
        <f>IF(ISERROR(VLOOKUP($A$1499, 文字檔!I:J, 2, 0)),0,VLOOKUP($A$1499, 文字檔!I:J, 2, 0))</f>
        <v>0</v>
      </c>
      <c r="H1499" s="5">
        <f>IF(ISERROR(VLOOKUP($A$1499, 文字檔!K:L, 2, 0)),0,VLOOKUP($A$1499, 文字檔!K:L, 2, 0))</f>
        <v>0</v>
      </c>
      <c r="I1499" s="5">
        <f>IF(ISERROR(VLOOKUP($A$1499, 文字檔!M:N, 2, 0)),0,VLOOKUP($A$1499, 文字檔!M:N, 2, 0))</f>
        <v>0</v>
      </c>
      <c r="J1499" s="5">
        <f>IF(ISERROR(VLOOKUP($A$1499, 文字檔!O:P, 2, 0)),0,VLOOKUP($A$1499, 文字檔!O:P, 2, 0))</f>
        <v>0</v>
      </c>
      <c r="K1499">
        <f>IF(ISERROR(VLOOKUP($A$1499, 文字檔!Q:R, 2, 0)),0,VLOOKUP($A$1499, 文字檔!Q:R, 2, 0))</f>
        <v>0</v>
      </c>
      <c r="L1499">
        <f>IF(ISERROR(VLOOKUP($A$1499, 文字檔!S:T, 2, 0)),0,VLOOKUP($A$1499, 文字檔!S:T, 2, 0))</f>
        <v>0</v>
      </c>
      <c r="M1499">
        <f>IF(ISERROR(VLOOKUP($A$1499, 文字檔!U:V, 2, 0)),0,VLOOKUP($A$1499, 文字檔!U:V, 2, 0))</f>
        <v>0</v>
      </c>
      <c r="N1499">
        <f>IF(ISERROR(VLOOKUP($A$1499, 文字檔!W:X, 2, 0)),0,VLOOKUP($A$1499, 文字檔!W:X, 2, 0))</f>
        <v>0</v>
      </c>
      <c r="O1499">
        <f>IF(ISERROR(VLOOKUP($A$1499, 文字檔!Y:Z, 2, 0)),0,VLOOKUP($A$1499, 文字檔!Y:Z, 2, 0))</f>
        <v>0</v>
      </c>
      <c r="P1499">
        <f>IF(ISERROR(VLOOKUP($A$1499, 文字檔!AA:AB, 2, 0)),0,VLOOKUP($A$1499, 文字檔!AA:AB, 2, 0))</f>
        <v>0</v>
      </c>
    </row>
    <row r="1500" spans="1:16" ht="16.2">
      <c r="A1500" s="7">
        <v>45236</v>
      </c>
      <c r="B1500" s="5">
        <f>SUMPRODUCT($C$2:$P$2,$C$1500:$P$1500)</f>
        <v>139299.72</v>
      </c>
      <c r="C1500" s="5">
        <f>IF(ISERROR(VLOOKUP($A$1500, 文字檔!A:B, 2, 0)),0,VLOOKUP($A$1500, 文字檔!A:B, 2, 0))</f>
        <v>0</v>
      </c>
      <c r="D1500" s="5">
        <f>IF(ISERROR(VLOOKUP($A$1500, 文字檔!C:D, 2, 0)),0,VLOOKUP($A$1500, 文字檔!C:D, 2, 0))</f>
        <v>0</v>
      </c>
      <c r="E1500" s="5">
        <f>IF(ISERROR(VLOOKUP($A$1500, 文字檔!E:F, 2, 0)),0,VLOOKUP($A$1500, 文字檔!E:F, 2, 0))</f>
        <v>0</v>
      </c>
      <c r="F1500" s="5">
        <f>IF(ISERROR(VLOOKUP($A$1500, 文字檔!G:H, 2, 0)),0,VLOOKUP($A$1500, 文字檔!G:H, 2, 0))</f>
        <v>0</v>
      </c>
      <c r="G1500" s="5">
        <f>IF(ISERROR(VLOOKUP($A$1500, 文字檔!I:J, 2, 0)),0,VLOOKUP($A$1500, 文字檔!I:J, 2, 0))</f>
        <v>0</v>
      </c>
      <c r="H1500" s="5">
        <f>IF(ISERROR(VLOOKUP($A$1500, 文字檔!K:L, 2, 0)),0,VLOOKUP($A$1500, 文字檔!K:L, 2, 0))</f>
        <v>-4798.43</v>
      </c>
      <c r="I1500" s="5">
        <f>IF(ISERROR(VLOOKUP($A$1500, 文字檔!M:N, 2, 0)),0,VLOOKUP($A$1500, 文字檔!M:N, 2, 0))</f>
        <v>31600</v>
      </c>
      <c r="J1500" s="5">
        <f>IF(ISERROR(VLOOKUP($A$1500, 文字檔!O:P, 2, 0)),0,VLOOKUP($A$1500, 文字檔!O:P, 2, 0))</f>
        <v>0</v>
      </c>
      <c r="K1500">
        <f>IF(ISERROR(VLOOKUP($A$1500, 文字檔!Q:R, 2, 0)),0,VLOOKUP($A$1500, 文字檔!Q:R, 2, 0))</f>
        <v>0</v>
      </c>
      <c r="L1500">
        <f>IF(ISERROR(VLOOKUP($A$1500, 文字檔!S:T, 2, 0)),0,VLOOKUP($A$1500, 文字檔!S:T, 2, 0))</f>
        <v>0</v>
      </c>
      <c r="M1500">
        <f>IF(ISERROR(VLOOKUP($A$1500, 文字檔!U:V, 2, 0)),0,VLOOKUP($A$1500, 文字檔!U:V, 2, 0))</f>
        <v>31600</v>
      </c>
      <c r="N1500">
        <f>IF(ISERROR(VLOOKUP($A$1500, 文字檔!W:X, 2, 0)),0,VLOOKUP($A$1500, 文字檔!W:X, 2, 0))</f>
        <v>31600</v>
      </c>
      <c r="O1500">
        <f>IF(ISERROR(VLOOKUP($A$1500, 文字檔!Y:Z, 2, 0)),0,VLOOKUP($A$1500, 文字檔!Y:Z, 2, 0))</f>
        <v>9799.51</v>
      </c>
      <c r="P1500">
        <f>IF(ISERROR(VLOOKUP($A$1500, 文字檔!AA:AB, 2, 0)),0,VLOOKUP($A$1500, 文字檔!AA:AB, 2, 0))</f>
        <v>39498.639999999999</v>
      </c>
    </row>
    <row r="1501" spans="1:16" ht="16.2">
      <c r="A1501" s="7">
        <v>45237</v>
      </c>
      <c r="B1501" s="5">
        <f>SUMPRODUCT($C$2:$P$2,$C$1501:$P$1501)</f>
        <v>-11298.619999999999</v>
      </c>
      <c r="C1501" s="5">
        <f>IF(ISERROR(VLOOKUP($A$1501, 文字檔!A:B, 2, 0)),0,VLOOKUP($A$1501, 文字檔!A:B, 2, 0))</f>
        <v>0</v>
      </c>
      <c r="D1501" s="5">
        <f>IF(ISERROR(VLOOKUP($A$1501, 文字檔!C:D, 2, 0)),0,VLOOKUP($A$1501, 文字檔!C:D, 2, 0))</f>
        <v>0</v>
      </c>
      <c r="E1501" s="5">
        <f>IF(ISERROR(VLOOKUP($A$1501, 文字檔!E:F, 2, 0)),0,VLOOKUP($A$1501, 文字檔!E:F, 2, 0))</f>
        <v>0</v>
      </c>
      <c r="F1501" s="5">
        <f>IF(ISERROR(VLOOKUP($A$1501, 文字檔!G:H, 2, 0)),0,VLOOKUP($A$1501, 文字檔!G:H, 2, 0))</f>
        <v>0</v>
      </c>
      <c r="G1501" s="5">
        <f>IF(ISERROR(VLOOKUP($A$1501, 文字檔!I:J, 2, 0)),0,VLOOKUP($A$1501, 文字檔!I:J, 2, 0))</f>
        <v>0</v>
      </c>
      <c r="H1501" s="5">
        <f>IF(ISERROR(VLOOKUP($A$1501, 文字檔!K:L, 2, 0)),0,VLOOKUP($A$1501, 文字檔!K:L, 2, 0))</f>
        <v>-2798.07</v>
      </c>
      <c r="I1501" s="5">
        <f>IF(ISERROR(VLOOKUP($A$1501, 文字檔!M:N, 2, 0)),0,VLOOKUP($A$1501, 文字檔!M:N, 2, 0))</f>
        <v>-2100</v>
      </c>
      <c r="J1501" s="5">
        <f>IF(ISERROR(VLOOKUP($A$1501, 文字檔!O:P, 2, 0)),0,VLOOKUP($A$1501, 文字檔!O:P, 2, 0))</f>
        <v>0</v>
      </c>
      <c r="K1501">
        <f>IF(ISERROR(VLOOKUP($A$1501, 文字檔!Q:R, 2, 0)),0,VLOOKUP($A$1501, 文字檔!Q:R, 2, 0))</f>
        <v>0</v>
      </c>
      <c r="L1501">
        <f>IF(ISERROR(VLOOKUP($A$1501, 文字檔!S:T, 2, 0)),0,VLOOKUP($A$1501, 文字檔!S:T, 2, 0))</f>
        <v>0</v>
      </c>
      <c r="M1501">
        <f>IF(ISERROR(VLOOKUP($A$1501, 文字檔!U:V, 2, 0)),0,VLOOKUP($A$1501, 文字檔!U:V, 2, 0))</f>
        <v>7600</v>
      </c>
      <c r="N1501">
        <f>IF(ISERROR(VLOOKUP($A$1501, 文字檔!W:X, 2, 0)),0,VLOOKUP($A$1501, 文字檔!W:X, 2, 0))</f>
        <v>-4500</v>
      </c>
      <c r="O1501">
        <f>IF(ISERROR(VLOOKUP($A$1501, 文字檔!Y:Z, 2, 0)),0,VLOOKUP($A$1501, 文字檔!Y:Z, 2, 0))</f>
        <v>-9500.5499999999993</v>
      </c>
      <c r="P1501">
        <f>IF(ISERROR(VLOOKUP($A$1501, 文字檔!AA:AB, 2, 0)),0,VLOOKUP($A$1501, 文字檔!AA:AB, 2, 0))</f>
        <v>0</v>
      </c>
    </row>
    <row r="1502" spans="1:16" ht="16.2">
      <c r="A1502" s="7">
        <v>45238</v>
      </c>
      <c r="B1502" s="5">
        <f>SUMPRODUCT($C$2:$P$2,$C$1502:$P$1502)</f>
        <v>-3911.3899999999985</v>
      </c>
      <c r="C1502" s="5">
        <f>IF(ISERROR(VLOOKUP($A$1502, 文字檔!A:B, 2, 0)),0,VLOOKUP($A$1502, 文字檔!A:B, 2, 0))</f>
        <v>0</v>
      </c>
      <c r="D1502" s="5">
        <f>IF(ISERROR(VLOOKUP($A$1502, 文字檔!C:D, 2, 0)),0,VLOOKUP($A$1502, 文字檔!C:D, 2, 0))</f>
        <v>0</v>
      </c>
      <c r="E1502" s="5">
        <f>IF(ISERROR(VLOOKUP($A$1502, 文字檔!E:F, 2, 0)),0,VLOOKUP($A$1502, 文字檔!E:F, 2, 0))</f>
        <v>0</v>
      </c>
      <c r="F1502" s="5">
        <f>IF(ISERROR(VLOOKUP($A$1502, 文字檔!G:H, 2, 0)),0,VLOOKUP($A$1502, 文字檔!G:H, 2, 0))</f>
        <v>0</v>
      </c>
      <c r="G1502" s="5">
        <f>IF(ISERROR(VLOOKUP($A$1502, 文字檔!I:J, 2, 0)),0,VLOOKUP($A$1502, 文字檔!I:J, 2, 0))</f>
        <v>0</v>
      </c>
      <c r="H1502" s="5">
        <f>IF(ISERROR(VLOOKUP($A$1502, 文字檔!K:L, 2, 0)),0,VLOOKUP($A$1502, 文字檔!K:L, 2, 0))</f>
        <v>0</v>
      </c>
      <c r="I1502" s="5">
        <f>IF(ISERROR(VLOOKUP($A$1502, 文字檔!M:N, 2, 0)),0,VLOOKUP($A$1502, 文字檔!M:N, 2, 0))</f>
        <v>0</v>
      </c>
      <c r="J1502" s="5">
        <f>IF(ISERROR(VLOOKUP($A$1502, 文字檔!O:P, 2, 0)),0,VLOOKUP($A$1502, 文字檔!O:P, 2, 0))</f>
        <v>-17004.939999999999</v>
      </c>
      <c r="K1502">
        <f>IF(ISERROR(VLOOKUP($A$1502, 文字檔!Q:R, 2, 0)),0,VLOOKUP($A$1502, 文字檔!Q:R, 2, 0))</f>
        <v>0</v>
      </c>
      <c r="L1502">
        <f>IF(ISERROR(VLOOKUP($A$1502, 文字檔!S:T, 2, 0)),0,VLOOKUP($A$1502, 文字檔!S:T, 2, 0))</f>
        <v>0</v>
      </c>
      <c r="M1502">
        <f>IF(ISERROR(VLOOKUP($A$1502, 文字檔!U:V, 2, 0)),0,VLOOKUP($A$1502, 文字檔!U:V, 2, 0))</f>
        <v>8200</v>
      </c>
      <c r="N1502">
        <f>IF(ISERROR(VLOOKUP($A$1502, 文字檔!W:X, 2, 0)),0,VLOOKUP($A$1502, 文字檔!W:X, 2, 0))</f>
        <v>3698.16</v>
      </c>
      <c r="O1502">
        <f>IF(ISERROR(VLOOKUP($A$1502, 文字檔!Y:Z, 2, 0)),0,VLOOKUP($A$1502, 文字檔!Y:Z, 2, 0))</f>
        <v>6898.64</v>
      </c>
      <c r="P1502">
        <f>IF(ISERROR(VLOOKUP($A$1502, 文字檔!AA:AB, 2, 0)),0,VLOOKUP($A$1502, 文字檔!AA:AB, 2, 0))</f>
        <v>-5703.25</v>
      </c>
    </row>
    <row r="1503" spans="1:16" ht="16.2">
      <c r="A1503" s="7">
        <v>45239</v>
      </c>
      <c r="B1503" s="5">
        <f>SUMPRODUCT($C$2:$P$2,$C$1503:$P$1503)</f>
        <v>-60321.05</v>
      </c>
      <c r="C1503" s="5">
        <f>IF(ISERROR(VLOOKUP($A$1503, 文字檔!A:B, 2, 0)),0,VLOOKUP($A$1503, 文字檔!A:B, 2, 0))</f>
        <v>0</v>
      </c>
      <c r="D1503" s="5">
        <f>IF(ISERROR(VLOOKUP($A$1503, 文字檔!C:D, 2, 0)),0,VLOOKUP($A$1503, 文字檔!C:D, 2, 0))</f>
        <v>0</v>
      </c>
      <c r="E1503" s="5">
        <f>IF(ISERROR(VLOOKUP($A$1503, 文字檔!E:F, 2, 0)),0,VLOOKUP($A$1503, 文字檔!E:F, 2, 0))</f>
        <v>0</v>
      </c>
      <c r="F1503" s="5">
        <f>IF(ISERROR(VLOOKUP($A$1503, 文字檔!G:H, 2, 0)),0,VLOOKUP($A$1503, 文字檔!G:H, 2, 0))</f>
        <v>0</v>
      </c>
      <c r="G1503" s="5">
        <f>IF(ISERROR(VLOOKUP($A$1503, 文字檔!I:J, 2, 0)),0,VLOOKUP($A$1503, 文字檔!I:J, 2, 0))</f>
        <v>-10203.74</v>
      </c>
      <c r="H1503" s="5">
        <f>IF(ISERROR(VLOOKUP($A$1503, 文字檔!K:L, 2, 0)),0,VLOOKUP($A$1503, 文字檔!K:L, 2, 0))</f>
        <v>-5003.1400000000003</v>
      </c>
      <c r="I1503" s="5">
        <f>IF(ISERROR(VLOOKUP($A$1503, 文字檔!M:N, 2, 0)),0,VLOOKUP($A$1503, 文字檔!M:N, 2, 0))</f>
        <v>-12405.39</v>
      </c>
      <c r="J1503" s="5">
        <f>IF(ISERROR(VLOOKUP($A$1503, 文字檔!O:P, 2, 0)),0,VLOOKUP($A$1503, 文字檔!O:P, 2, 0))</f>
        <v>0</v>
      </c>
      <c r="K1503">
        <f>IF(ISERROR(VLOOKUP($A$1503, 文字檔!Q:R, 2, 0)),0,VLOOKUP($A$1503, 文字檔!Q:R, 2, 0))</f>
        <v>0</v>
      </c>
      <c r="L1503">
        <f>IF(ISERROR(VLOOKUP($A$1503, 文字檔!S:T, 2, 0)),0,VLOOKUP($A$1503, 文字檔!S:T, 2, 0))</f>
        <v>-13004.52</v>
      </c>
      <c r="M1503">
        <f>IF(ISERROR(VLOOKUP($A$1503, 文字檔!U:V, 2, 0)),0,VLOOKUP($A$1503, 文字檔!U:V, 2, 0))</f>
        <v>2800</v>
      </c>
      <c r="N1503">
        <f>IF(ISERROR(VLOOKUP($A$1503, 文字檔!W:X, 2, 0)),0,VLOOKUP($A$1503, 文字檔!W:X, 2, 0))</f>
        <v>-17202.93</v>
      </c>
      <c r="O1503">
        <f>IF(ISERROR(VLOOKUP($A$1503, 文字檔!Y:Z, 2, 0)),0,VLOOKUP($A$1503, 文字檔!Y:Z, 2, 0))</f>
        <v>2800</v>
      </c>
      <c r="P1503">
        <f>IF(ISERROR(VLOOKUP($A$1503, 文字檔!AA:AB, 2, 0)),0,VLOOKUP($A$1503, 文字檔!AA:AB, 2, 0))</f>
        <v>-8101.33</v>
      </c>
    </row>
    <row r="1504" spans="1:16" ht="16.2">
      <c r="A1504" s="7">
        <v>45240</v>
      </c>
      <c r="B1504" s="5">
        <f>SUMPRODUCT($C$2:$P$2,$C$1504:$P$1504)</f>
        <v>-55014.36</v>
      </c>
      <c r="C1504" s="5">
        <f>IF(ISERROR(VLOOKUP($A$1504, 文字檔!A:B, 2, 0)),0,VLOOKUP($A$1504, 文字檔!A:B, 2, 0))</f>
        <v>-8601.39</v>
      </c>
      <c r="D1504" s="5">
        <f>IF(ISERROR(VLOOKUP($A$1504, 文字檔!C:D, 2, 0)),0,VLOOKUP($A$1504, 文字檔!C:D, 2, 0))</f>
        <v>0</v>
      </c>
      <c r="E1504" s="5">
        <f>IF(ISERROR(VLOOKUP($A$1504, 文字檔!E:F, 2, 0)),0,VLOOKUP($A$1504, 文字檔!E:F, 2, 0))</f>
        <v>0</v>
      </c>
      <c r="F1504" s="5">
        <f>IF(ISERROR(VLOOKUP($A$1504, 文字檔!G:H, 2, 0)),0,VLOOKUP($A$1504, 文字檔!G:H, 2, 0))</f>
        <v>0</v>
      </c>
      <c r="G1504" s="5">
        <f>IF(ISERROR(VLOOKUP($A$1504, 文字檔!I:J, 2, 0)),0,VLOOKUP($A$1504, 文字檔!I:J, 2, 0))</f>
        <v>0</v>
      </c>
      <c r="H1504" s="5">
        <f>IF(ISERROR(VLOOKUP($A$1504, 文字檔!K:L, 2, 0)),0,VLOOKUP($A$1504, 文字檔!K:L, 2, 0))</f>
        <v>-6800.47</v>
      </c>
      <c r="I1504" s="5">
        <f>IF(ISERROR(VLOOKUP($A$1504, 文字檔!M:N, 2, 0)),0,VLOOKUP($A$1504, 文字檔!M:N, 2, 0))</f>
        <v>-21004.22</v>
      </c>
      <c r="J1504" s="5">
        <f>IF(ISERROR(VLOOKUP($A$1504, 文字檔!O:P, 2, 0)),0,VLOOKUP($A$1504, 文字檔!O:P, 2, 0))</f>
        <v>0</v>
      </c>
      <c r="K1504">
        <f>IF(ISERROR(VLOOKUP($A$1504, 文字檔!Q:R, 2, 0)),0,VLOOKUP($A$1504, 文字檔!Q:R, 2, 0))</f>
        <v>0</v>
      </c>
      <c r="L1504">
        <f>IF(ISERROR(VLOOKUP($A$1504, 文字檔!S:T, 2, 0)),0,VLOOKUP($A$1504, 文字檔!S:T, 2, 0))</f>
        <v>0</v>
      </c>
      <c r="M1504">
        <f>IF(ISERROR(VLOOKUP($A$1504, 文字檔!U:V, 2, 0)),0,VLOOKUP($A$1504, 文字檔!U:V, 2, 0))</f>
        <v>-5400</v>
      </c>
      <c r="N1504">
        <f>IF(ISERROR(VLOOKUP($A$1504, 文字檔!W:X, 2, 0)),0,VLOOKUP($A$1504, 文字檔!W:X, 2, 0))</f>
        <v>-5503.64</v>
      </c>
      <c r="O1504">
        <f>IF(ISERROR(VLOOKUP($A$1504, 文字檔!Y:Z, 2, 0)),0,VLOOKUP($A$1504, 文字檔!Y:Z, 2, 0))</f>
        <v>4096.42</v>
      </c>
      <c r="P1504">
        <f>IF(ISERROR(VLOOKUP($A$1504, 文字檔!AA:AB, 2, 0)),0,VLOOKUP($A$1504, 文字檔!AA:AB, 2, 0))</f>
        <v>-11801.06</v>
      </c>
    </row>
    <row r="1505" spans="1:16" ht="16.2">
      <c r="A1505" s="7">
        <v>45241</v>
      </c>
      <c r="B1505" s="5">
        <f>SUMPRODUCT($C$2:$P$2,$C$1505:$P$1505)</f>
        <v>0</v>
      </c>
      <c r="C1505" s="5">
        <f>IF(ISERROR(VLOOKUP($A$1505, 文字檔!A:B, 2, 0)),0,VLOOKUP($A$1505, 文字檔!A:B, 2, 0))</f>
        <v>0</v>
      </c>
      <c r="D1505" s="5">
        <f>IF(ISERROR(VLOOKUP($A$1505, 文字檔!C:D, 2, 0)),0,VLOOKUP($A$1505, 文字檔!C:D, 2, 0))</f>
        <v>0</v>
      </c>
      <c r="E1505" s="5">
        <f>IF(ISERROR(VLOOKUP($A$1505, 文字檔!E:F, 2, 0)),0,VLOOKUP($A$1505, 文字檔!E:F, 2, 0))</f>
        <v>0</v>
      </c>
      <c r="F1505" s="5">
        <f>IF(ISERROR(VLOOKUP($A$1505, 文字檔!G:H, 2, 0)),0,VLOOKUP($A$1505, 文字檔!G:H, 2, 0))</f>
        <v>0</v>
      </c>
      <c r="G1505" s="5">
        <f>IF(ISERROR(VLOOKUP($A$1505, 文字檔!I:J, 2, 0)),0,VLOOKUP($A$1505, 文字檔!I:J, 2, 0))</f>
        <v>0</v>
      </c>
      <c r="H1505" s="5">
        <f>IF(ISERROR(VLOOKUP($A$1505, 文字檔!K:L, 2, 0)),0,VLOOKUP($A$1505, 文字檔!K:L, 2, 0))</f>
        <v>0</v>
      </c>
      <c r="I1505" s="5">
        <f>IF(ISERROR(VLOOKUP($A$1505, 文字檔!M:N, 2, 0)),0,VLOOKUP($A$1505, 文字檔!M:N, 2, 0))</f>
        <v>0</v>
      </c>
      <c r="J1505" s="5">
        <f>IF(ISERROR(VLOOKUP($A$1505, 文字檔!O:P, 2, 0)),0,VLOOKUP($A$1505, 文字檔!O:P, 2, 0))</f>
        <v>0</v>
      </c>
      <c r="K1505">
        <f>IF(ISERROR(VLOOKUP($A$1505, 文字檔!Q:R, 2, 0)),0,VLOOKUP($A$1505, 文字檔!Q:R, 2, 0))</f>
        <v>0</v>
      </c>
      <c r="L1505">
        <f>IF(ISERROR(VLOOKUP($A$1505, 文字檔!S:T, 2, 0)),0,VLOOKUP($A$1505, 文字檔!S:T, 2, 0))</f>
        <v>0</v>
      </c>
      <c r="M1505">
        <f>IF(ISERROR(VLOOKUP($A$1505, 文字檔!U:V, 2, 0)),0,VLOOKUP($A$1505, 文字檔!U:V, 2, 0))</f>
        <v>0</v>
      </c>
      <c r="N1505">
        <f>IF(ISERROR(VLOOKUP($A$1505, 文字檔!W:X, 2, 0)),0,VLOOKUP($A$1505, 文字檔!W:X, 2, 0))</f>
        <v>0</v>
      </c>
      <c r="O1505">
        <f>IF(ISERROR(VLOOKUP($A$1505, 文字檔!Y:Z, 2, 0)),0,VLOOKUP($A$1505, 文字檔!Y:Z, 2, 0))</f>
        <v>0</v>
      </c>
      <c r="P1505">
        <f>IF(ISERROR(VLOOKUP($A$1505, 文字檔!AA:AB, 2, 0)),0,VLOOKUP($A$1505, 文字檔!AA:AB, 2, 0))</f>
        <v>0</v>
      </c>
    </row>
    <row r="1506" spans="1:16" ht="16.2">
      <c r="A1506" s="7">
        <v>45242</v>
      </c>
      <c r="B1506" s="5">
        <f>SUMPRODUCT($C$2:$P$2,$C$1506:$P$1506)</f>
        <v>0</v>
      </c>
      <c r="C1506" s="5">
        <f>IF(ISERROR(VLOOKUP($A$1506, 文字檔!A:B, 2, 0)),0,VLOOKUP($A$1506, 文字檔!A:B, 2, 0))</f>
        <v>0</v>
      </c>
      <c r="D1506" s="5">
        <f>IF(ISERROR(VLOOKUP($A$1506, 文字檔!C:D, 2, 0)),0,VLOOKUP($A$1506, 文字檔!C:D, 2, 0))</f>
        <v>0</v>
      </c>
      <c r="E1506" s="5">
        <f>IF(ISERROR(VLOOKUP($A$1506, 文字檔!E:F, 2, 0)),0,VLOOKUP($A$1506, 文字檔!E:F, 2, 0))</f>
        <v>0</v>
      </c>
      <c r="F1506" s="5">
        <f>IF(ISERROR(VLOOKUP($A$1506, 文字檔!G:H, 2, 0)),0,VLOOKUP($A$1506, 文字檔!G:H, 2, 0))</f>
        <v>0</v>
      </c>
      <c r="G1506" s="5">
        <f>IF(ISERROR(VLOOKUP($A$1506, 文字檔!I:J, 2, 0)),0,VLOOKUP($A$1506, 文字檔!I:J, 2, 0))</f>
        <v>0</v>
      </c>
      <c r="H1506" s="5">
        <f>IF(ISERROR(VLOOKUP($A$1506, 文字檔!K:L, 2, 0)),0,VLOOKUP($A$1506, 文字檔!K:L, 2, 0))</f>
        <v>0</v>
      </c>
      <c r="I1506" s="5">
        <f>IF(ISERROR(VLOOKUP($A$1506, 文字檔!M:N, 2, 0)),0,VLOOKUP($A$1506, 文字檔!M:N, 2, 0))</f>
        <v>0</v>
      </c>
      <c r="J1506" s="5">
        <f>IF(ISERROR(VLOOKUP($A$1506, 文字檔!O:P, 2, 0)),0,VLOOKUP($A$1506, 文字檔!O:P, 2, 0))</f>
        <v>0</v>
      </c>
      <c r="K1506">
        <f>IF(ISERROR(VLOOKUP($A$1506, 文字檔!Q:R, 2, 0)),0,VLOOKUP($A$1506, 文字檔!Q:R, 2, 0))</f>
        <v>0</v>
      </c>
      <c r="L1506">
        <f>IF(ISERROR(VLOOKUP($A$1506, 文字檔!S:T, 2, 0)),0,VLOOKUP($A$1506, 文字檔!S:T, 2, 0))</f>
        <v>0</v>
      </c>
      <c r="M1506">
        <f>IF(ISERROR(VLOOKUP($A$1506, 文字檔!U:V, 2, 0)),0,VLOOKUP($A$1506, 文字檔!U:V, 2, 0))</f>
        <v>0</v>
      </c>
      <c r="N1506">
        <f>IF(ISERROR(VLOOKUP($A$1506, 文字檔!W:X, 2, 0)),0,VLOOKUP($A$1506, 文字檔!W:X, 2, 0))</f>
        <v>0</v>
      </c>
      <c r="O1506">
        <f>IF(ISERROR(VLOOKUP($A$1506, 文字檔!Y:Z, 2, 0)),0,VLOOKUP($A$1506, 文字檔!Y:Z, 2, 0))</f>
        <v>0</v>
      </c>
      <c r="P1506">
        <f>IF(ISERROR(VLOOKUP($A$1506, 文字檔!AA:AB, 2, 0)),0,VLOOKUP($A$1506, 文字檔!AA:AB, 2, 0))</f>
        <v>0</v>
      </c>
    </row>
    <row r="1507" spans="1:16" ht="16.2">
      <c r="A1507" s="7">
        <v>45243</v>
      </c>
      <c r="B1507" s="5">
        <f>SUMPRODUCT($C$2:$P$2,$C$1507:$P$1507)</f>
        <v>67056.91</v>
      </c>
      <c r="C1507" s="5">
        <f>IF(ISERROR(VLOOKUP($A$1507, 文字檔!A:B, 2, 0)),0,VLOOKUP($A$1507, 文字檔!A:B, 2, 0))</f>
        <v>7385.88</v>
      </c>
      <c r="D1507" s="5">
        <f>IF(ISERROR(VLOOKUP($A$1507, 文字檔!C:D, 2, 0)),0,VLOOKUP($A$1507, 文字檔!C:D, 2, 0))</f>
        <v>0</v>
      </c>
      <c r="E1507" s="5">
        <f>IF(ISERROR(VLOOKUP($A$1507, 文字檔!E:F, 2, 0)),0,VLOOKUP($A$1507, 文字檔!E:F, 2, 0))</f>
        <v>0</v>
      </c>
      <c r="F1507" s="5">
        <f>IF(ISERROR(VLOOKUP($A$1507, 文字檔!G:H, 2, 0)),0,VLOOKUP($A$1507, 文字檔!G:H, 2, 0))</f>
        <v>0</v>
      </c>
      <c r="G1507" s="5">
        <f>IF(ISERROR(VLOOKUP($A$1507, 文字檔!I:J, 2, 0)),0,VLOOKUP($A$1507, 文字檔!I:J, 2, 0))</f>
        <v>-12412.41</v>
      </c>
      <c r="H1507" s="5">
        <f>IF(ISERROR(VLOOKUP($A$1507, 文字檔!K:L, 2, 0)),0,VLOOKUP($A$1507, 文字檔!K:L, 2, 0))</f>
        <v>0</v>
      </c>
      <c r="I1507" s="5">
        <f>IF(ISERROR(VLOOKUP($A$1507, 文字檔!M:N, 2, 0)),0,VLOOKUP($A$1507, 文字檔!M:N, 2, 0))</f>
        <v>16696.3</v>
      </c>
      <c r="J1507" s="5">
        <f>IF(ISERROR(VLOOKUP($A$1507, 文字檔!O:P, 2, 0)),0,VLOOKUP($A$1507, 文字檔!O:P, 2, 0))</f>
        <v>0</v>
      </c>
      <c r="K1507">
        <f>IF(ISERROR(VLOOKUP($A$1507, 文字檔!Q:R, 2, 0)),0,VLOOKUP($A$1507, 文字檔!Q:R, 2, 0))</f>
        <v>0</v>
      </c>
      <c r="L1507">
        <f>IF(ISERROR(VLOOKUP($A$1507, 文字檔!S:T, 2, 0)),0,VLOOKUP($A$1507, 文字檔!S:T, 2, 0))</f>
        <v>0</v>
      </c>
      <c r="M1507">
        <f>IF(ISERROR(VLOOKUP($A$1507, 文字檔!U:V, 2, 0)),0,VLOOKUP($A$1507, 文字檔!U:V, 2, 0))</f>
        <v>28000</v>
      </c>
      <c r="N1507">
        <f>IF(ISERROR(VLOOKUP($A$1507, 文字檔!W:X, 2, 0)),0,VLOOKUP($A$1507, 文字檔!W:X, 2, 0))</f>
        <v>0</v>
      </c>
      <c r="O1507">
        <f>IF(ISERROR(VLOOKUP($A$1507, 文字檔!Y:Z, 2, 0)),0,VLOOKUP($A$1507, 文字檔!Y:Z, 2, 0))</f>
        <v>27387.14</v>
      </c>
      <c r="P1507">
        <f>IF(ISERROR(VLOOKUP($A$1507, 文字檔!AA:AB, 2, 0)),0,VLOOKUP($A$1507, 文字檔!AA:AB, 2, 0))</f>
        <v>0</v>
      </c>
    </row>
    <row r="1508" spans="1:16" ht="16.2">
      <c r="A1508" s="7">
        <v>45244</v>
      </c>
      <c r="B1508" s="5">
        <f>SUMPRODUCT($C$2:$P$2,$C$1508:$P$1508)</f>
        <v>8317.85</v>
      </c>
      <c r="C1508" s="5">
        <f>IF(ISERROR(VLOOKUP($A$1508, 文字檔!A:B, 2, 0)),0,VLOOKUP($A$1508, 文字檔!A:B, 2, 0))</f>
        <v>-6234.33</v>
      </c>
      <c r="D1508" s="5">
        <f>IF(ISERROR(VLOOKUP($A$1508, 文字檔!C:D, 2, 0)),0,VLOOKUP($A$1508, 文字檔!C:D, 2, 0))</f>
        <v>0</v>
      </c>
      <c r="E1508" s="5">
        <f>IF(ISERROR(VLOOKUP($A$1508, 文字檔!E:F, 2, 0)),0,VLOOKUP($A$1508, 文字檔!E:F, 2, 0))</f>
        <v>0</v>
      </c>
      <c r="F1508" s="5">
        <f>IF(ISERROR(VLOOKUP($A$1508, 文字檔!G:H, 2, 0)),0,VLOOKUP($A$1508, 文字檔!G:H, 2, 0))</f>
        <v>0</v>
      </c>
      <c r="G1508" s="5">
        <f>IF(ISERROR(VLOOKUP($A$1508, 文字檔!I:J, 2, 0)),0,VLOOKUP($A$1508, 文字檔!I:J, 2, 0))</f>
        <v>0</v>
      </c>
      <c r="H1508" s="5">
        <f>IF(ISERROR(VLOOKUP($A$1508, 文字檔!K:L, 2, 0)),0,VLOOKUP($A$1508, 文字檔!K:L, 2, 0))</f>
        <v>-6016.97</v>
      </c>
      <c r="I1508" s="5">
        <f>IF(ISERROR(VLOOKUP($A$1508, 文字檔!M:N, 2, 0)),0,VLOOKUP($A$1508, 文字檔!M:N, 2, 0))</f>
        <v>11186.72</v>
      </c>
      <c r="J1508" s="5">
        <f>IF(ISERROR(VLOOKUP($A$1508, 文字檔!O:P, 2, 0)),0,VLOOKUP($A$1508, 文字檔!O:P, 2, 0))</f>
        <v>0</v>
      </c>
      <c r="K1508">
        <f>IF(ISERROR(VLOOKUP($A$1508, 文字檔!Q:R, 2, 0)),0,VLOOKUP($A$1508, 文字檔!Q:R, 2, 0))</f>
        <v>0</v>
      </c>
      <c r="L1508">
        <f>IF(ISERROR(VLOOKUP($A$1508, 文字檔!S:T, 2, 0)),0,VLOOKUP($A$1508, 文字檔!S:T, 2, 0))</f>
        <v>0</v>
      </c>
      <c r="M1508">
        <f>IF(ISERROR(VLOOKUP($A$1508, 文字檔!U:V, 2, 0)),0,VLOOKUP($A$1508, 文字檔!U:V, 2, 0))</f>
        <v>14600</v>
      </c>
      <c r="N1508">
        <f>IF(ISERROR(VLOOKUP($A$1508, 文字檔!W:X, 2, 0)),0,VLOOKUP($A$1508, 文字檔!W:X, 2, 0))</f>
        <v>0</v>
      </c>
      <c r="O1508">
        <f>IF(ISERROR(VLOOKUP($A$1508, 文字檔!Y:Z, 2, 0)),0,VLOOKUP($A$1508, 文字檔!Y:Z, 2, 0))</f>
        <v>-1908.68</v>
      </c>
      <c r="P1508">
        <f>IF(ISERROR(VLOOKUP($A$1508, 文字檔!AA:AB, 2, 0)),0,VLOOKUP($A$1508, 文字檔!AA:AB, 2, 0))</f>
        <v>-3308.89</v>
      </c>
    </row>
    <row r="1509" spans="1:16" ht="16.2">
      <c r="A1509" s="7">
        <v>45245</v>
      </c>
      <c r="B1509" s="5">
        <f>SUMPRODUCT($C$2:$P$2,$C$1509:$P$1509)</f>
        <v>140662.29</v>
      </c>
      <c r="C1509" s="5">
        <f>IF(ISERROR(VLOOKUP($A$1509, 文字檔!A:B, 2, 0)),0,VLOOKUP($A$1509, 文字檔!A:B, 2, 0))</f>
        <v>2972.08</v>
      </c>
      <c r="D1509" s="5">
        <f>IF(ISERROR(VLOOKUP($A$1509, 文字檔!C:D, 2, 0)),0,VLOOKUP($A$1509, 文字檔!C:D, 2, 0))</f>
        <v>0</v>
      </c>
      <c r="E1509" s="5">
        <f>IF(ISERROR(VLOOKUP($A$1509, 文字檔!E:F, 2, 0)),0,VLOOKUP($A$1509, 文字檔!E:F, 2, 0))</f>
        <v>0</v>
      </c>
      <c r="F1509" s="5">
        <f>IF(ISERROR(VLOOKUP($A$1509, 文字檔!G:H, 2, 0)),0,VLOOKUP($A$1509, 文字檔!G:H, 2, 0))</f>
        <v>0</v>
      </c>
      <c r="G1509" s="5">
        <f>IF(ISERROR(VLOOKUP($A$1509, 文字檔!I:J, 2, 0)),0,VLOOKUP($A$1509, 文字檔!I:J, 2, 0))</f>
        <v>0</v>
      </c>
      <c r="H1509" s="5">
        <f>IF(ISERROR(VLOOKUP($A$1509, 文字檔!K:L, 2, 0)),0,VLOOKUP($A$1509, 文字檔!K:L, 2, 0))</f>
        <v>7374.24</v>
      </c>
      <c r="I1509" s="5">
        <f>IF(ISERROR(VLOOKUP($A$1509, 文字檔!M:N, 2, 0)),0,VLOOKUP($A$1509, 文字檔!M:N, 2, 0))</f>
        <v>34286.31</v>
      </c>
      <c r="J1509" s="5">
        <f>IF(ISERROR(VLOOKUP($A$1509, 文字檔!O:P, 2, 0)),0,VLOOKUP($A$1509, 文字檔!O:P, 2, 0))</f>
        <v>0</v>
      </c>
      <c r="K1509">
        <f>IF(ISERROR(VLOOKUP($A$1509, 文字檔!Q:R, 2, 0)),0,VLOOKUP($A$1509, 文字檔!Q:R, 2, 0))</f>
        <v>0</v>
      </c>
      <c r="L1509">
        <f>IF(ISERROR(VLOOKUP($A$1509, 文字檔!S:T, 2, 0)),0,VLOOKUP($A$1509, 文字檔!S:T, 2, 0))</f>
        <v>0</v>
      </c>
      <c r="M1509">
        <f>IF(ISERROR(VLOOKUP($A$1509, 文字檔!U:V, 2, 0)),0,VLOOKUP($A$1509, 文字檔!U:V, 2, 0))</f>
        <v>34286.31</v>
      </c>
      <c r="N1509">
        <f>IF(ISERROR(VLOOKUP($A$1509, 文字檔!W:X, 2, 0)),0,VLOOKUP($A$1509, 文字檔!W:X, 2, 0))</f>
        <v>-12228.46</v>
      </c>
      <c r="O1509">
        <f>IF(ISERROR(VLOOKUP($A$1509, 文字檔!Y:Z, 2, 0)),0,VLOOKUP($A$1509, 文字檔!Y:Z, 2, 0))</f>
        <v>37285.86</v>
      </c>
      <c r="P1509">
        <f>IF(ISERROR(VLOOKUP($A$1509, 文字檔!AA:AB, 2, 0)),0,VLOOKUP($A$1509, 文字檔!AA:AB, 2, 0))</f>
        <v>36685.949999999997</v>
      </c>
    </row>
    <row r="1510" spans="1:16" ht="16.2">
      <c r="A1510" s="7">
        <v>45246</v>
      </c>
      <c r="B1510" s="5">
        <f>SUMPRODUCT($C$2:$P$2,$C$1510:$P$1510)</f>
        <v>-8545.0299999999988</v>
      </c>
      <c r="C1510" s="5">
        <f>IF(ISERROR(VLOOKUP($A$1510, 文字檔!A:B, 2, 0)),0,VLOOKUP($A$1510, 文字檔!A:B, 2, 0))</f>
        <v>0</v>
      </c>
      <c r="D1510" s="5">
        <f>IF(ISERROR(VLOOKUP($A$1510, 文字檔!C:D, 2, 0)),0,VLOOKUP($A$1510, 文字檔!C:D, 2, 0))</f>
        <v>0</v>
      </c>
      <c r="E1510" s="5">
        <f>IF(ISERROR(VLOOKUP($A$1510, 文字檔!E:F, 2, 0)),0,VLOOKUP($A$1510, 文字檔!E:F, 2, 0))</f>
        <v>0</v>
      </c>
      <c r="F1510" s="5">
        <f>IF(ISERROR(VLOOKUP($A$1510, 文字檔!G:H, 2, 0)),0,VLOOKUP($A$1510, 文字檔!G:H, 2, 0))</f>
        <v>0</v>
      </c>
      <c r="G1510" s="5">
        <f>IF(ISERROR(VLOOKUP($A$1510, 文字檔!I:J, 2, 0)),0,VLOOKUP($A$1510, 文字檔!I:J, 2, 0))</f>
        <v>0</v>
      </c>
      <c r="H1510" s="5">
        <f>IF(ISERROR(VLOOKUP($A$1510, 文字檔!K:L, 2, 0)),0,VLOOKUP($A$1510, 文字檔!K:L, 2, 0))</f>
        <v>0</v>
      </c>
      <c r="I1510" s="5">
        <f>IF(ISERROR(VLOOKUP($A$1510, 文字檔!M:N, 2, 0)),0,VLOOKUP($A$1510, 文字檔!M:N, 2, 0))</f>
        <v>0</v>
      </c>
      <c r="J1510" s="5">
        <f>IF(ISERROR(VLOOKUP($A$1510, 文字檔!O:P, 2, 0)),0,VLOOKUP($A$1510, 文字檔!O:P, 2, 0))</f>
        <v>0</v>
      </c>
      <c r="K1510">
        <f>IF(ISERROR(VLOOKUP($A$1510, 文字檔!Q:R, 2, 0)),0,VLOOKUP($A$1510, 文字檔!Q:R, 2, 0))</f>
        <v>0</v>
      </c>
      <c r="L1510">
        <f>IF(ISERROR(VLOOKUP($A$1510, 文字檔!S:T, 2, 0)),0,VLOOKUP($A$1510, 文字檔!S:T, 2, 0))</f>
        <v>-4030.05</v>
      </c>
      <c r="M1510">
        <f>IF(ISERROR(VLOOKUP($A$1510, 文字檔!U:V, 2, 0)),0,VLOOKUP($A$1510, 文字檔!U:V, 2, 0))</f>
        <v>0</v>
      </c>
      <c r="N1510">
        <f>IF(ISERROR(VLOOKUP($A$1510, 文字檔!W:X, 2, 0)),0,VLOOKUP($A$1510, 文字檔!W:X, 2, 0))</f>
        <v>0</v>
      </c>
      <c r="O1510">
        <f>IF(ISERROR(VLOOKUP($A$1510, 文字檔!Y:Z, 2, 0)),0,VLOOKUP($A$1510, 文字檔!Y:Z, 2, 0))</f>
        <v>-4514.9799999999996</v>
      </c>
      <c r="P1510">
        <f>IF(ISERROR(VLOOKUP($A$1510, 文字檔!AA:AB, 2, 0)),0,VLOOKUP($A$1510, 文字檔!AA:AB, 2, 0))</f>
        <v>0</v>
      </c>
    </row>
    <row r="1511" spans="1:16" ht="16.2">
      <c r="A1511" s="7">
        <v>45247</v>
      </c>
      <c r="B1511" s="5">
        <f>SUMPRODUCT($C$2:$P$2,$C$1511:$P$1511)</f>
        <v>-28264.33</v>
      </c>
      <c r="C1511" s="5">
        <f>IF(ISERROR(VLOOKUP($A$1511, 文字檔!A:B, 2, 0)),0,VLOOKUP($A$1511, 文字檔!A:B, 2, 0))</f>
        <v>0</v>
      </c>
      <c r="D1511" s="5">
        <f>IF(ISERROR(VLOOKUP($A$1511, 文字檔!C:D, 2, 0)),0,VLOOKUP($A$1511, 文字檔!C:D, 2, 0))</f>
        <v>0</v>
      </c>
      <c r="E1511" s="5">
        <f>IF(ISERROR(VLOOKUP($A$1511, 文字檔!E:F, 2, 0)),0,VLOOKUP($A$1511, 文字檔!E:F, 2, 0))</f>
        <v>0</v>
      </c>
      <c r="F1511" s="5">
        <f>IF(ISERROR(VLOOKUP($A$1511, 文字檔!G:H, 2, 0)),0,VLOOKUP($A$1511, 文字檔!G:H, 2, 0))</f>
        <v>0</v>
      </c>
      <c r="G1511" s="5">
        <f>IF(ISERROR(VLOOKUP($A$1511, 文字檔!I:J, 2, 0)),0,VLOOKUP($A$1511, 文字檔!I:J, 2, 0))</f>
        <v>0</v>
      </c>
      <c r="H1511" s="5">
        <f>IF(ISERROR(VLOOKUP($A$1511, 文字檔!K:L, 2, 0)),0,VLOOKUP($A$1511, 文字檔!K:L, 2, 0))</f>
        <v>0</v>
      </c>
      <c r="I1511" s="5">
        <f>IF(ISERROR(VLOOKUP($A$1511, 文字檔!M:N, 2, 0)),0,VLOOKUP($A$1511, 文字檔!M:N, 2, 0))</f>
        <v>-19230.89</v>
      </c>
      <c r="J1511" s="5">
        <f>IF(ISERROR(VLOOKUP($A$1511, 文字檔!O:P, 2, 0)),0,VLOOKUP($A$1511, 文字檔!O:P, 2, 0))</f>
        <v>0</v>
      </c>
      <c r="K1511">
        <f>IF(ISERROR(VLOOKUP($A$1511, 文字檔!Q:R, 2, 0)),0,VLOOKUP($A$1511, 文字檔!Q:R, 2, 0))</f>
        <v>0</v>
      </c>
      <c r="L1511">
        <f>IF(ISERROR(VLOOKUP($A$1511, 文字檔!S:T, 2, 0)),0,VLOOKUP($A$1511, 文字檔!S:T, 2, 0))</f>
        <v>0</v>
      </c>
      <c r="M1511">
        <f>IF(ISERROR(VLOOKUP($A$1511, 文字檔!U:V, 2, 0)),0,VLOOKUP($A$1511, 文字檔!U:V, 2, 0))</f>
        <v>0</v>
      </c>
      <c r="N1511">
        <f>IF(ISERROR(VLOOKUP($A$1511, 文字檔!W:X, 2, 0)),0,VLOOKUP($A$1511, 文字檔!W:X, 2, 0))</f>
        <v>-5917.47</v>
      </c>
      <c r="O1511">
        <f>IF(ISERROR(VLOOKUP($A$1511, 文字檔!Y:Z, 2, 0)),0,VLOOKUP($A$1511, 文字檔!Y:Z, 2, 0))</f>
        <v>-3115.97</v>
      </c>
      <c r="P1511">
        <f>IF(ISERROR(VLOOKUP($A$1511, 文字檔!AA:AB, 2, 0)),0,VLOOKUP($A$1511, 文字檔!AA:AB, 2, 0))</f>
        <v>0</v>
      </c>
    </row>
    <row r="1512" spans="1:16" ht="16.2">
      <c r="A1512" s="7">
        <v>45248</v>
      </c>
      <c r="B1512" s="5">
        <f>SUMPRODUCT($C$2:$P$2,$C$1512:$P$1512)</f>
        <v>0</v>
      </c>
      <c r="C1512" s="5">
        <f>IF(ISERROR(VLOOKUP($A$1512, 文字檔!A:B, 2, 0)),0,VLOOKUP($A$1512, 文字檔!A:B, 2, 0))</f>
        <v>0</v>
      </c>
      <c r="D1512" s="5">
        <f>IF(ISERROR(VLOOKUP($A$1512, 文字檔!C:D, 2, 0)),0,VLOOKUP($A$1512, 文字檔!C:D, 2, 0))</f>
        <v>0</v>
      </c>
      <c r="E1512" s="5">
        <f>IF(ISERROR(VLOOKUP($A$1512, 文字檔!E:F, 2, 0)),0,VLOOKUP($A$1512, 文字檔!E:F, 2, 0))</f>
        <v>0</v>
      </c>
      <c r="F1512" s="5">
        <f>IF(ISERROR(VLOOKUP($A$1512, 文字檔!G:H, 2, 0)),0,VLOOKUP($A$1512, 文字檔!G:H, 2, 0))</f>
        <v>0</v>
      </c>
      <c r="G1512" s="5">
        <f>IF(ISERROR(VLOOKUP($A$1512, 文字檔!I:J, 2, 0)),0,VLOOKUP($A$1512, 文字檔!I:J, 2, 0))</f>
        <v>0</v>
      </c>
      <c r="H1512" s="5">
        <f>IF(ISERROR(VLOOKUP($A$1512, 文字檔!K:L, 2, 0)),0,VLOOKUP($A$1512, 文字檔!K:L, 2, 0))</f>
        <v>0</v>
      </c>
      <c r="I1512" s="5">
        <f>IF(ISERROR(VLOOKUP($A$1512, 文字檔!M:N, 2, 0)),0,VLOOKUP($A$1512, 文字檔!M:N, 2, 0))</f>
        <v>0</v>
      </c>
      <c r="J1512" s="5">
        <f>IF(ISERROR(VLOOKUP($A$1512, 文字檔!O:P, 2, 0)),0,VLOOKUP($A$1512, 文字檔!O:P, 2, 0))</f>
        <v>0</v>
      </c>
      <c r="K1512">
        <f>IF(ISERROR(VLOOKUP($A$1512, 文字檔!Q:R, 2, 0)),0,VLOOKUP($A$1512, 文字檔!Q:R, 2, 0))</f>
        <v>0</v>
      </c>
      <c r="L1512">
        <f>IF(ISERROR(VLOOKUP($A$1512, 文字檔!S:T, 2, 0)),0,VLOOKUP($A$1512, 文字檔!S:T, 2, 0))</f>
        <v>0</v>
      </c>
      <c r="M1512">
        <f>IF(ISERROR(VLOOKUP($A$1512, 文字檔!U:V, 2, 0)),0,VLOOKUP($A$1512, 文字檔!U:V, 2, 0))</f>
        <v>0</v>
      </c>
      <c r="N1512">
        <f>IF(ISERROR(VLOOKUP($A$1512, 文字檔!W:X, 2, 0)),0,VLOOKUP($A$1512, 文字檔!W:X, 2, 0))</f>
        <v>0</v>
      </c>
      <c r="O1512">
        <f>IF(ISERROR(VLOOKUP($A$1512, 文字檔!Y:Z, 2, 0)),0,VLOOKUP($A$1512, 文字檔!Y:Z, 2, 0))</f>
        <v>0</v>
      </c>
      <c r="P1512">
        <f>IF(ISERROR(VLOOKUP($A$1512, 文字檔!AA:AB, 2, 0)),0,VLOOKUP($A$1512, 文字檔!AA:AB, 2, 0))</f>
        <v>0</v>
      </c>
    </row>
    <row r="1513" spans="1:16" ht="16.2">
      <c r="A1513" s="7">
        <v>45249</v>
      </c>
      <c r="B1513" s="5">
        <f>SUMPRODUCT($C$2:$P$2,$C$1513:$P$1513)</f>
        <v>0</v>
      </c>
      <c r="C1513" s="5">
        <f>IF(ISERROR(VLOOKUP($A$1513, 文字檔!A:B, 2, 0)),0,VLOOKUP($A$1513, 文字檔!A:B, 2, 0))</f>
        <v>0</v>
      </c>
      <c r="D1513" s="5">
        <f>IF(ISERROR(VLOOKUP($A$1513, 文字檔!C:D, 2, 0)),0,VLOOKUP($A$1513, 文字檔!C:D, 2, 0))</f>
        <v>0</v>
      </c>
      <c r="E1513" s="5">
        <f>IF(ISERROR(VLOOKUP($A$1513, 文字檔!E:F, 2, 0)),0,VLOOKUP($A$1513, 文字檔!E:F, 2, 0))</f>
        <v>0</v>
      </c>
      <c r="F1513" s="5">
        <f>IF(ISERROR(VLOOKUP($A$1513, 文字檔!G:H, 2, 0)),0,VLOOKUP($A$1513, 文字檔!G:H, 2, 0))</f>
        <v>0</v>
      </c>
      <c r="G1513" s="5">
        <f>IF(ISERROR(VLOOKUP($A$1513, 文字檔!I:J, 2, 0)),0,VLOOKUP($A$1513, 文字檔!I:J, 2, 0))</f>
        <v>0</v>
      </c>
      <c r="H1513" s="5">
        <f>IF(ISERROR(VLOOKUP($A$1513, 文字檔!K:L, 2, 0)),0,VLOOKUP($A$1513, 文字檔!K:L, 2, 0))</f>
        <v>0</v>
      </c>
      <c r="I1513" s="5">
        <f>IF(ISERROR(VLOOKUP($A$1513, 文字檔!M:N, 2, 0)),0,VLOOKUP($A$1513, 文字檔!M:N, 2, 0))</f>
        <v>0</v>
      </c>
      <c r="J1513" s="5">
        <f>IF(ISERROR(VLOOKUP($A$1513, 文字檔!O:P, 2, 0)),0,VLOOKUP($A$1513, 文字檔!O:P, 2, 0))</f>
        <v>0</v>
      </c>
      <c r="K1513">
        <f>IF(ISERROR(VLOOKUP($A$1513, 文字檔!Q:R, 2, 0)),0,VLOOKUP($A$1513, 文字檔!Q:R, 2, 0))</f>
        <v>0</v>
      </c>
      <c r="L1513">
        <f>IF(ISERROR(VLOOKUP($A$1513, 文字檔!S:T, 2, 0)),0,VLOOKUP($A$1513, 文字檔!S:T, 2, 0))</f>
        <v>0</v>
      </c>
      <c r="M1513">
        <f>IF(ISERROR(VLOOKUP($A$1513, 文字檔!U:V, 2, 0)),0,VLOOKUP($A$1513, 文字檔!U:V, 2, 0))</f>
        <v>0</v>
      </c>
      <c r="N1513">
        <f>IF(ISERROR(VLOOKUP($A$1513, 文字檔!W:X, 2, 0)),0,VLOOKUP($A$1513, 文字檔!W:X, 2, 0))</f>
        <v>0</v>
      </c>
      <c r="O1513">
        <f>IF(ISERROR(VLOOKUP($A$1513, 文字檔!Y:Z, 2, 0)),0,VLOOKUP($A$1513, 文字檔!Y:Z, 2, 0))</f>
        <v>0</v>
      </c>
      <c r="P1513">
        <f>IF(ISERROR(VLOOKUP($A$1513, 文字檔!AA:AB, 2, 0)),0,VLOOKUP($A$1513, 文字檔!AA:AB, 2, 0))</f>
        <v>0</v>
      </c>
    </row>
    <row r="1514" spans="1:16" ht="16.2">
      <c r="A1514" s="7">
        <v>45250</v>
      </c>
      <c r="B1514" s="5">
        <f>SUMPRODUCT($C$2:$P$2,$C$1514:$P$1514)</f>
        <v>-17382.82</v>
      </c>
      <c r="C1514" s="5">
        <f>IF(ISERROR(VLOOKUP($A$1514, 文字檔!A:B, 2, 0)),0,VLOOKUP($A$1514, 文字檔!A:B, 2, 0))</f>
        <v>0</v>
      </c>
      <c r="D1514" s="5">
        <f>IF(ISERROR(VLOOKUP($A$1514, 文字檔!C:D, 2, 0)),0,VLOOKUP($A$1514, 文字檔!C:D, 2, 0))</f>
        <v>0</v>
      </c>
      <c r="E1514" s="5">
        <f>IF(ISERROR(VLOOKUP($A$1514, 文字檔!E:F, 2, 0)),0,VLOOKUP($A$1514, 文字檔!E:F, 2, 0))</f>
        <v>0</v>
      </c>
      <c r="F1514" s="5">
        <f>IF(ISERROR(VLOOKUP($A$1514, 文字檔!G:H, 2, 0)),0,VLOOKUP($A$1514, 文字檔!G:H, 2, 0))</f>
        <v>0</v>
      </c>
      <c r="G1514" s="5">
        <f>IF(ISERROR(VLOOKUP($A$1514, 文字檔!I:J, 2, 0)),0,VLOOKUP($A$1514, 文字檔!I:J, 2, 0))</f>
        <v>0</v>
      </c>
      <c r="H1514" s="5">
        <f>IF(ISERROR(VLOOKUP($A$1514, 文字檔!K:L, 2, 0)),0,VLOOKUP($A$1514, 文字檔!K:L, 2, 0))</f>
        <v>2367.67</v>
      </c>
      <c r="I1514" s="5">
        <f>IF(ISERROR(VLOOKUP($A$1514, 文字檔!M:N, 2, 0)),0,VLOOKUP($A$1514, 文字檔!M:N, 2, 0))</f>
        <v>-7116.99</v>
      </c>
      <c r="J1514" s="5">
        <f>IF(ISERROR(VLOOKUP($A$1514, 文字檔!O:P, 2, 0)),0,VLOOKUP($A$1514, 文字檔!O:P, 2, 0))</f>
        <v>0</v>
      </c>
      <c r="K1514">
        <f>IF(ISERROR(VLOOKUP($A$1514, 文字檔!Q:R, 2, 0)),0,VLOOKUP($A$1514, 文字檔!Q:R, 2, 0))</f>
        <v>0</v>
      </c>
      <c r="L1514">
        <f>IF(ISERROR(VLOOKUP($A$1514, 文字檔!S:T, 2, 0)),0,VLOOKUP($A$1514, 文字檔!S:T, 2, 0))</f>
        <v>0</v>
      </c>
      <c r="M1514">
        <f>IF(ISERROR(VLOOKUP($A$1514, 文字檔!U:V, 2, 0)),0,VLOOKUP($A$1514, 文字檔!U:V, 2, 0))</f>
        <v>0</v>
      </c>
      <c r="N1514">
        <f>IF(ISERROR(VLOOKUP($A$1514, 文字檔!W:X, 2, 0)),0,VLOOKUP($A$1514, 文字檔!W:X, 2, 0))</f>
        <v>-3516.21</v>
      </c>
      <c r="O1514">
        <f>IF(ISERROR(VLOOKUP($A$1514, 文字檔!Y:Z, 2, 0)),0,VLOOKUP($A$1514, 文字檔!Y:Z, 2, 0))</f>
        <v>-9117.2900000000009</v>
      </c>
      <c r="P1514">
        <f>IF(ISERROR(VLOOKUP($A$1514, 文字檔!AA:AB, 2, 0)),0,VLOOKUP($A$1514, 文字檔!AA:AB, 2, 0))</f>
        <v>0</v>
      </c>
    </row>
    <row r="1515" spans="1:16" ht="16.2">
      <c r="A1515" s="7">
        <v>45251</v>
      </c>
      <c r="B1515" s="5">
        <f>SUMPRODUCT($C$2:$P$2,$C$1515:$P$1515)</f>
        <v>152799.26</v>
      </c>
      <c r="C1515" s="5">
        <f>IF(ISERROR(VLOOKUP($A$1515, 文字檔!A:B, 2, 0)),0,VLOOKUP($A$1515, 文字檔!A:B, 2, 0))</f>
        <v>5956.69</v>
      </c>
      <c r="D1515" s="5">
        <f>IF(ISERROR(VLOOKUP($A$1515, 文字檔!C:D, 2, 0)),0,VLOOKUP($A$1515, 文字檔!C:D, 2, 0))</f>
        <v>0</v>
      </c>
      <c r="E1515" s="5">
        <f>IF(ISERROR(VLOOKUP($A$1515, 文字檔!E:F, 2, 0)),0,VLOOKUP($A$1515, 文字檔!E:F, 2, 0))</f>
        <v>0</v>
      </c>
      <c r="F1515" s="5">
        <f>IF(ISERROR(VLOOKUP($A$1515, 文字檔!G:H, 2, 0)),0,VLOOKUP($A$1515, 文字檔!G:H, 2, 0))</f>
        <v>0</v>
      </c>
      <c r="G1515" s="5">
        <f>IF(ISERROR(VLOOKUP($A$1515, 文字檔!I:J, 2, 0)),0,VLOOKUP($A$1515, 文字檔!I:J, 2, 0))</f>
        <v>36083.07</v>
      </c>
      <c r="H1515" s="5">
        <f>IF(ISERROR(VLOOKUP($A$1515, 文字檔!K:L, 2, 0)),0,VLOOKUP($A$1515, 文字檔!K:L, 2, 0))</f>
        <v>15479.98</v>
      </c>
      <c r="I1515" s="5">
        <f>IF(ISERROR(VLOOKUP($A$1515, 文字檔!M:N, 2, 0)),0,VLOOKUP($A$1515, 文字檔!M:N, 2, 0))</f>
        <v>43967.07</v>
      </c>
      <c r="J1515" s="5">
        <f>IF(ISERROR(VLOOKUP($A$1515, 文字檔!O:P, 2, 0)),0,VLOOKUP($A$1515, 文字檔!O:P, 2, 0))</f>
        <v>1556.09</v>
      </c>
      <c r="K1515">
        <f>IF(ISERROR(VLOOKUP($A$1515, 文字檔!Q:R, 2, 0)),0,VLOOKUP($A$1515, 文字檔!Q:R, 2, 0))</f>
        <v>0</v>
      </c>
      <c r="L1515">
        <f>IF(ISERROR(VLOOKUP($A$1515, 文字檔!S:T, 2, 0)),0,VLOOKUP($A$1515, 文字檔!S:T, 2, 0))</f>
        <v>0</v>
      </c>
      <c r="M1515">
        <f>IF(ISERROR(VLOOKUP($A$1515, 文字檔!U:V, 2, 0)),0,VLOOKUP($A$1515, 文字檔!U:V, 2, 0))</f>
        <v>3878.24</v>
      </c>
      <c r="N1515">
        <f>IF(ISERROR(VLOOKUP($A$1515, 文字檔!W:X, 2, 0)),0,VLOOKUP($A$1515, 文字檔!W:X, 2, 0))</f>
        <v>0</v>
      </c>
      <c r="O1515">
        <f>IF(ISERROR(VLOOKUP($A$1515, 文字檔!Y:Z, 2, 0)),0,VLOOKUP($A$1515, 文字檔!Y:Z, 2, 0))</f>
        <v>42800</v>
      </c>
      <c r="P1515">
        <f>IF(ISERROR(VLOOKUP($A$1515, 文字檔!AA:AB, 2, 0)),0,VLOOKUP($A$1515, 文字檔!AA:AB, 2, 0))</f>
        <v>3078.12</v>
      </c>
    </row>
    <row r="1516" spans="1:16" ht="16.2">
      <c r="A1516" s="7">
        <v>45252</v>
      </c>
      <c r="B1516" s="5">
        <f>SUMPRODUCT($C$2:$P$2,$C$1516:$P$1516)</f>
        <v>-81476.41</v>
      </c>
      <c r="C1516" s="5">
        <f>IF(ISERROR(VLOOKUP($A$1516, 文字檔!A:B, 2, 0)),0,VLOOKUP($A$1516, 文字檔!A:B, 2, 0))</f>
        <v>-276.08999999999997</v>
      </c>
      <c r="D1516" s="5">
        <f>IF(ISERROR(VLOOKUP($A$1516, 文字檔!C:D, 2, 0)),0,VLOOKUP($A$1516, 文字檔!C:D, 2, 0))</f>
        <v>0</v>
      </c>
      <c r="E1516" s="5">
        <f>IF(ISERROR(VLOOKUP($A$1516, 文字檔!E:F, 2, 0)),0,VLOOKUP($A$1516, 文字檔!E:F, 2, 0))</f>
        <v>0</v>
      </c>
      <c r="F1516" s="5">
        <f>IF(ISERROR(VLOOKUP($A$1516, 文字檔!G:H, 2, 0)),0,VLOOKUP($A$1516, 文字檔!G:H, 2, 0))</f>
        <v>0</v>
      </c>
      <c r="G1516" s="5">
        <f>IF(ISERROR(VLOOKUP($A$1516, 文字檔!I:J, 2, 0)),0,VLOOKUP($A$1516, 文字檔!I:J, 2, 0))</f>
        <v>-4321.8500000000004</v>
      </c>
      <c r="H1516" s="5">
        <f>IF(ISERROR(VLOOKUP($A$1516, 文字檔!K:L, 2, 0)),0,VLOOKUP($A$1516, 文字檔!K:L, 2, 0))</f>
        <v>-18358.32</v>
      </c>
      <c r="I1516" s="5">
        <f>IF(ISERROR(VLOOKUP($A$1516, 文字檔!M:N, 2, 0)),0,VLOOKUP($A$1516, 文字檔!M:N, 2, 0))</f>
        <v>-8521.2199999999993</v>
      </c>
      <c r="J1516" s="5">
        <f>IF(ISERROR(VLOOKUP($A$1516, 文字檔!O:P, 2, 0)),0,VLOOKUP($A$1516, 文字檔!O:P, 2, 0))</f>
        <v>0</v>
      </c>
      <c r="K1516">
        <f>IF(ISERROR(VLOOKUP($A$1516, 文字檔!Q:R, 2, 0)),0,VLOOKUP($A$1516, 文字檔!Q:R, 2, 0))</f>
        <v>0</v>
      </c>
      <c r="L1516">
        <f>IF(ISERROR(VLOOKUP($A$1516, 文字檔!S:T, 2, 0)),0,VLOOKUP($A$1516, 文字檔!S:T, 2, 0))</f>
        <v>0</v>
      </c>
      <c r="M1516">
        <f>IF(ISERROR(VLOOKUP($A$1516, 文字檔!U:V, 2, 0)),0,VLOOKUP($A$1516, 文字檔!U:V, 2, 0))</f>
        <v>-26000</v>
      </c>
      <c r="N1516">
        <f>IF(ISERROR(VLOOKUP($A$1516, 文字檔!W:X, 2, 0)),0,VLOOKUP($A$1516, 文字檔!W:X, 2, 0))</f>
        <v>0</v>
      </c>
      <c r="O1516">
        <f>IF(ISERROR(VLOOKUP($A$1516, 文字檔!Y:Z, 2, 0)),0,VLOOKUP($A$1516, 文字檔!Y:Z, 2, 0))</f>
        <v>-279.99</v>
      </c>
      <c r="P1516">
        <f>IF(ISERROR(VLOOKUP($A$1516, 文字檔!AA:AB, 2, 0)),0,VLOOKUP($A$1516, 文字檔!AA:AB, 2, 0))</f>
        <v>-23718.94</v>
      </c>
    </row>
    <row r="1517" spans="1:16" ht="16.2">
      <c r="A1517" s="7">
        <v>45253</v>
      </c>
      <c r="B1517" s="5">
        <f>SUMPRODUCT($C$2:$P$2,$C$1517:$P$1517)</f>
        <v>-30710.28</v>
      </c>
      <c r="C1517" s="5">
        <f>IF(ISERROR(VLOOKUP($A$1517, 文字檔!A:B, 2, 0)),0,VLOOKUP($A$1517, 文字檔!A:B, 2, 0))</f>
        <v>0</v>
      </c>
      <c r="D1517" s="5">
        <f>IF(ISERROR(VLOOKUP($A$1517, 文字檔!C:D, 2, 0)),0,VLOOKUP($A$1517, 文字檔!C:D, 2, 0))</f>
        <v>0</v>
      </c>
      <c r="E1517" s="5">
        <f>IF(ISERROR(VLOOKUP($A$1517, 文字檔!E:F, 2, 0)),0,VLOOKUP($A$1517, 文字檔!E:F, 2, 0))</f>
        <v>0</v>
      </c>
      <c r="F1517" s="5">
        <f>IF(ISERROR(VLOOKUP($A$1517, 文字檔!G:H, 2, 0)),0,VLOOKUP($A$1517, 文字檔!G:H, 2, 0))</f>
        <v>0</v>
      </c>
      <c r="G1517" s="5">
        <f>IF(ISERROR(VLOOKUP($A$1517, 文字檔!I:J, 2, 0)),0,VLOOKUP($A$1517, 文字檔!I:J, 2, 0))</f>
        <v>0</v>
      </c>
      <c r="H1517" s="5">
        <f>IF(ISERROR(VLOOKUP($A$1517, 文字檔!K:L, 2, 0)),0,VLOOKUP($A$1517, 文字檔!K:L, 2, 0))</f>
        <v>-8235.9</v>
      </c>
      <c r="I1517" s="5">
        <f>IF(ISERROR(VLOOKUP($A$1517, 文字檔!M:N, 2, 0)),0,VLOOKUP($A$1517, 文字檔!M:N, 2, 0))</f>
        <v>0</v>
      </c>
      <c r="J1517" s="5">
        <f>IF(ISERROR(VLOOKUP($A$1517, 文字檔!O:P, 2, 0)),0,VLOOKUP($A$1517, 文字檔!O:P, 2, 0))</f>
        <v>0</v>
      </c>
      <c r="K1517">
        <f>IF(ISERROR(VLOOKUP($A$1517, 文字檔!Q:R, 2, 0)),0,VLOOKUP($A$1517, 文字檔!Q:R, 2, 0))</f>
        <v>0</v>
      </c>
      <c r="L1517">
        <f>IF(ISERROR(VLOOKUP($A$1517, 文字檔!S:T, 2, 0)),0,VLOOKUP($A$1517, 文字檔!S:T, 2, 0))</f>
        <v>-6436.95</v>
      </c>
      <c r="M1517">
        <f>IF(ISERROR(VLOOKUP($A$1517, 文字檔!U:V, 2, 0)),0,VLOOKUP($A$1517, 文字檔!U:V, 2, 0))</f>
        <v>4600</v>
      </c>
      <c r="N1517">
        <f>IF(ISERROR(VLOOKUP($A$1517, 文字檔!W:X, 2, 0)),0,VLOOKUP($A$1517, 文字檔!W:X, 2, 0))</f>
        <v>0</v>
      </c>
      <c r="O1517">
        <f>IF(ISERROR(VLOOKUP($A$1517, 文字檔!Y:Z, 2, 0)),0,VLOOKUP($A$1517, 文字檔!Y:Z, 2, 0))</f>
        <v>-20637.43</v>
      </c>
      <c r="P1517">
        <f>IF(ISERROR(VLOOKUP($A$1517, 文字檔!AA:AB, 2, 0)),0,VLOOKUP($A$1517, 文字檔!AA:AB, 2, 0))</f>
        <v>0</v>
      </c>
    </row>
    <row r="1518" spans="1:16" ht="16.2">
      <c r="A1518" s="7">
        <v>45254</v>
      </c>
      <c r="B1518" s="5">
        <f>SUMPRODUCT($C$2:$P$2,$C$1518:$P$1518)</f>
        <v>-14320.83</v>
      </c>
      <c r="C1518" s="5">
        <f>IF(ISERROR(VLOOKUP($A$1518, 文字檔!A:B, 2, 0)),0,VLOOKUP($A$1518, 文字檔!A:B, 2, 0))</f>
        <v>0</v>
      </c>
      <c r="D1518" s="5">
        <f>IF(ISERROR(VLOOKUP($A$1518, 文字檔!C:D, 2, 0)),0,VLOOKUP($A$1518, 文字檔!C:D, 2, 0))</f>
        <v>0</v>
      </c>
      <c r="E1518" s="5">
        <f>IF(ISERROR(VLOOKUP($A$1518, 文字檔!E:F, 2, 0)),0,VLOOKUP($A$1518, 文字檔!E:F, 2, 0))</f>
        <v>0</v>
      </c>
      <c r="F1518" s="5">
        <f>IF(ISERROR(VLOOKUP($A$1518, 文字檔!G:H, 2, 0)),0,VLOOKUP($A$1518, 文字檔!G:H, 2, 0))</f>
        <v>0</v>
      </c>
      <c r="G1518" s="5">
        <f>IF(ISERROR(VLOOKUP($A$1518, 文字檔!I:J, 2, 0)),0,VLOOKUP($A$1518, 文字檔!I:J, 2, 0))</f>
        <v>0</v>
      </c>
      <c r="H1518" s="5">
        <f>IF(ISERROR(VLOOKUP($A$1518, 文字檔!K:L, 2, 0)),0,VLOOKUP($A$1518, 文字檔!K:L, 2, 0))</f>
        <v>0</v>
      </c>
      <c r="I1518" s="5">
        <f>IF(ISERROR(VLOOKUP($A$1518, 文字檔!M:N, 2, 0)),0,VLOOKUP($A$1518, 文字檔!M:N, 2, 0))</f>
        <v>0</v>
      </c>
      <c r="J1518" s="5">
        <f>IF(ISERROR(VLOOKUP($A$1518, 文字檔!O:P, 2, 0)),0,VLOOKUP($A$1518, 文字檔!O:P, 2, 0))</f>
        <v>0</v>
      </c>
      <c r="K1518">
        <f>IF(ISERROR(VLOOKUP($A$1518, 文字檔!Q:R, 2, 0)),0,VLOOKUP($A$1518, 文字檔!Q:R, 2, 0))</f>
        <v>0</v>
      </c>
      <c r="L1518">
        <f>IF(ISERROR(VLOOKUP($A$1518, 文字檔!S:T, 2, 0)),0,VLOOKUP($A$1518, 文字檔!S:T, 2, 0))</f>
        <v>0</v>
      </c>
      <c r="M1518">
        <f>IF(ISERROR(VLOOKUP($A$1518, 文字檔!U:V, 2, 0)),0,VLOOKUP($A$1518, 文字檔!U:V, 2, 0))</f>
        <v>-3000</v>
      </c>
      <c r="N1518">
        <f>IF(ISERROR(VLOOKUP($A$1518, 文字檔!W:X, 2, 0)),0,VLOOKUP($A$1518, 文字檔!W:X, 2, 0))</f>
        <v>0</v>
      </c>
      <c r="O1518">
        <f>IF(ISERROR(VLOOKUP($A$1518, 文字檔!Y:Z, 2, 0)),0,VLOOKUP($A$1518, 文字檔!Y:Z, 2, 0))</f>
        <v>-11320.83</v>
      </c>
      <c r="P1518">
        <f>IF(ISERROR(VLOOKUP($A$1518, 文字檔!AA:AB, 2, 0)),0,VLOOKUP($A$1518, 文字檔!AA:AB, 2, 0))</f>
        <v>0</v>
      </c>
    </row>
    <row r="1519" spans="1:16" ht="16.2">
      <c r="A1519" s="7">
        <v>45255</v>
      </c>
      <c r="B1519" s="5">
        <f>SUMPRODUCT($C$2:$P$2,$C$1519:$P$1519)</f>
        <v>0</v>
      </c>
      <c r="C1519" s="5">
        <f>IF(ISERROR(VLOOKUP($A$1519, 文字檔!A:B, 2, 0)),0,VLOOKUP($A$1519, 文字檔!A:B, 2, 0))</f>
        <v>0</v>
      </c>
      <c r="D1519" s="5">
        <f>IF(ISERROR(VLOOKUP($A$1519, 文字檔!C:D, 2, 0)),0,VLOOKUP($A$1519, 文字檔!C:D, 2, 0))</f>
        <v>0</v>
      </c>
      <c r="E1519" s="5">
        <f>IF(ISERROR(VLOOKUP($A$1519, 文字檔!E:F, 2, 0)),0,VLOOKUP($A$1519, 文字檔!E:F, 2, 0))</f>
        <v>0</v>
      </c>
      <c r="F1519" s="5">
        <f>IF(ISERROR(VLOOKUP($A$1519, 文字檔!G:H, 2, 0)),0,VLOOKUP($A$1519, 文字檔!G:H, 2, 0))</f>
        <v>0</v>
      </c>
      <c r="G1519" s="5">
        <f>IF(ISERROR(VLOOKUP($A$1519, 文字檔!I:J, 2, 0)),0,VLOOKUP($A$1519, 文字檔!I:J, 2, 0))</f>
        <v>0</v>
      </c>
      <c r="H1519" s="5">
        <f>IF(ISERROR(VLOOKUP($A$1519, 文字檔!K:L, 2, 0)),0,VLOOKUP($A$1519, 文字檔!K:L, 2, 0))</f>
        <v>0</v>
      </c>
      <c r="I1519" s="5">
        <f>IF(ISERROR(VLOOKUP($A$1519, 文字檔!M:N, 2, 0)),0,VLOOKUP($A$1519, 文字檔!M:N, 2, 0))</f>
        <v>0</v>
      </c>
      <c r="J1519" s="5">
        <f>IF(ISERROR(VLOOKUP($A$1519, 文字檔!O:P, 2, 0)),0,VLOOKUP($A$1519, 文字檔!O:P, 2, 0))</f>
        <v>0</v>
      </c>
      <c r="K1519">
        <f>IF(ISERROR(VLOOKUP($A$1519, 文字檔!Q:R, 2, 0)),0,VLOOKUP($A$1519, 文字檔!Q:R, 2, 0))</f>
        <v>0</v>
      </c>
      <c r="L1519">
        <f>IF(ISERROR(VLOOKUP($A$1519, 文字檔!S:T, 2, 0)),0,VLOOKUP($A$1519, 文字檔!S:T, 2, 0))</f>
        <v>0</v>
      </c>
      <c r="M1519">
        <f>IF(ISERROR(VLOOKUP($A$1519, 文字檔!U:V, 2, 0)),0,VLOOKUP($A$1519, 文字檔!U:V, 2, 0))</f>
        <v>0</v>
      </c>
      <c r="N1519">
        <f>IF(ISERROR(VLOOKUP($A$1519, 文字檔!W:X, 2, 0)),0,VLOOKUP($A$1519, 文字檔!W:X, 2, 0))</f>
        <v>0</v>
      </c>
      <c r="O1519">
        <f>IF(ISERROR(VLOOKUP($A$1519, 文字檔!Y:Z, 2, 0)),0,VLOOKUP($A$1519, 文字檔!Y:Z, 2, 0))</f>
        <v>0</v>
      </c>
      <c r="P1519">
        <f>IF(ISERROR(VLOOKUP($A$1519, 文字檔!AA:AB, 2, 0)),0,VLOOKUP($A$1519, 文字檔!AA:AB, 2, 0))</f>
        <v>0</v>
      </c>
    </row>
    <row r="1520" spans="1:16" ht="16.2">
      <c r="A1520" s="7">
        <v>45256</v>
      </c>
      <c r="B1520" s="5">
        <f>SUMPRODUCT($C$2:$P$2,$C$1520:$P$1520)</f>
        <v>0</v>
      </c>
      <c r="C1520" s="5">
        <f>IF(ISERROR(VLOOKUP($A$1520, 文字檔!A:B, 2, 0)),0,VLOOKUP($A$1520, 文字檔!A:B, 2, 0))</f>
        <v>0</v>
      </c>
      <c r="D1520" s="5">
        <f>IF(ISERROR(VLOOKUP($A$1520, 文字檔!C:D, 2, 0)),0,VLOOKUP($A$1520, 文字檔!C:D, 2, 0))</f>
        <v>0</v>
      </c>
      <c r="E1520" s="5">
        <f>IF(ISERROR(VLOOKUP($A$1520, 文字檔!E:F, 2, 0)),0,VLOOKUP($A$1520, 文字檔!E:F, 2, 0))</f>
        <v>0</v>
      </c>
      <c r="F1520" s="5">
        <f>IF(ISERROR(VLOOKUP($A$1520, 文字檔!G:H, 2, 0)),0,VLOOKUP($A$1520, 文字檔!G:H, 2, 0))</f>
        <v>0</v>
      </c>
      <c r="G1520" s="5">
        <f>IF(ISERROR(VLOOKUP($A$1520, 文字檔!I:J, 2, 0)),0,VLOOKUP($A$1520, 文字檔!I:J, 2, 0))</f>
        <v>0</v>
      </c>
      <c r="H1520" s="5">
        <f>IF(ISERROR(VLOOKUP($A$1520, 文字檔!K:L, 2, 0)),0,VLOOKUP($A$1520, 文字檔!K:L, 2, 0))</f>
        <v>0</v>
      </c>
      <c r="I1520" s="5">
        <f>IF(ISERROR(VLOOKUP($A$1520, 文字檔!M:N, 2, 0)),0,VLOOKUP($A$1520, 文字檔!M:N, 2, 0))</f>
        <v>0</v>
      </c>
      <c r="J1520" s="5">
        <f>IF(ISERROR(VLOOKUP($A$1520, 文字檔!O:P, 2, 0)),0,VLOOKUP($A$1520, 文字檔!O:P, 2, 0))</f>
        <v>0</v>
      </c>
      <c r="K1520">
        <f>IF(ISERROR(VLOOKUP($A$1520, 文字檔!Q:R, 2, 0)),0,VLOOKUP($A$1520, 文字檔!Q:R, 2, 0))</f>
        <v>0</v>
      </c>
      <c r="L1520">
        <f>IF(ISERROR(VLOOKUP($A$1520, 文字檔!S:T, 2, 0)),0,VLOOKUP($A$1520, 文字檔!S:T, 2, 0))</f>
        <v>0</v>
      </c>
      <c r="M1520">
        <f>IF(ISERROR(VLOOKUP($A$1520, 文字檔!U:V, 2, 0)),0,VLOOKUP($A$1520, 文字檔!U:V, 2, 0))</f>
        <v>0</v>
      </c>
      <c r="N1520">
        <f>IF(ISERROR(VLOOKUP($A$1520, 文字檔!W:X, 2, 0)),0,VLOOKUP($A$1520, 文字檔!W:X, 2, 0))</f>
        <v>0</v>
      </c>
      <c r="O1520">
        <f>IF(ISERROR(VLOOKUP($A$1520, 文字檔!Y:Z, 2, 0)),0,VLOOKUP($A$1520, 文字檔!Y:Z, 2, 0))</f>
        <v>0</v>
      </c>
      <c r="P1520">
        <f>IF(ISERROR(VLOOKUP($A$1520, 文字檔!AA:AB, 2, 0)),0,VLOOKUP($A$1520, 文字檔!AA:AB, 2, 0))</f>
        <v>0</v>
      </c>
    </row>
    <row r="1521" spans="1:16" ht="16.2">
      <c r="A1521" s="7">
        <v>45257</v>
      </c>
      <c r="B1521" s="5">
        <f>SUMPRODUCT($C$2:$P$2,$C$1521:$P$1521)</f>
        <v>2714.5399999999991</v>
      </c>
      <c r="C1521" s="5">
        <f>IF(ISERROR(VLOOKUP($A$1521, 文字檔!A:B, 2, 0)),0,VLOOKUP($A$1521, 文字檔!A:B, 2, 0))</f>
        <v>-10069.16</v>
      </c>
      <c r="D1521" s="5">
        <f>IF(ISERROR(VLOOKUP($A$1521, 文字檔!C:D, 2, 0)),0,VLOOKUP($A$1521, 文字檔!C:D, 2, 0))</f>
        <v>9883.25</v>
      </c>
      <c r="E1521" s="5">
        <f>IF(ISERROR(VLOOKUP($A$1521, 文字檔!E:F, 2, 0)),0,VLOOKUP($A$1521, 文字檔!E:F, 2, 0))</f>
        <v>0</v>
      </c>
      <c r="F1521" s="5">
        <f>IF(ISERROR(VLOOKUP($A$1521, 文字檔!G:H, 2, 0)),0,VLOOKUP($A$1521, 文字檔!G:H, 2, 0))</f>
        <v>0</v>
      </c>
      <c r="G1521" s="5">
        <f>IF(ISERROR(VLOOKUP($A$1521, 文字檔!I:J, 2, 0)),0,VLOOKUP($A$1521, 文字檔!I:J, 2, 0))</f>
        <v>-6237.7</v>
      </c>
      <c r="H1521" s="5">
        <f>IF(ISERROR(VLOOKUP($A$1521, 文字檔!K:L, 2, 0)),0,VLOOKUP($A$1521, 文字檔!K:L, 2, 0))</f>
        <v>359.63</v>
      </c>
      <c r="I1521" s="5">
        <f>IF(ISERROR(VLOOKUP($A$1521, 文字檔!M:N, 2, 0)),0,VLOOKUP($A$1521, 文字檔!M:N, 2, 0))</f>
        <v>0</v>
      </c>
      <c r="J1521" s="5">
        <f>IF(ISERROR(VLOOKUP($A$1521, 文字檔!O:P, 2, 0)),0,VLOOKUP($A$1521, 文字檔!O:P, 2, 0))</f>
        <v>0</v>
      </c>
      <c r="K1521">
        <f>IF(ISERROR(VLOOKUP($A$1521, 文字檔!Q:R, 2, 0)),0,VLOOKUP($A$1521, 文字檔!Q:R, 2, 0))</f>
        <v>0</v>
      </c>
      <c r="L1521">
        <f>IF(ISERROR(VLOOKUP($A$1521, 文字檔!S:T, 2, 0)),0,VLOOKUP($A$1521, 文字檔!S:T, 2, 0))</f>
        <v>14965.84</v>
      </c>
      <c r="M1521">
        <f>IF(ISERROR(VLOOKUP($A$1521, 文字檔!U:V, 2, 0)),0,VLOOKUP($A$1521, 文字檔!U:V, 2, 0))</f>
        <v>-26830.080000000002</v>
      </c>
      <c r="N1521">
        <f>IF(ISERROR(VLOOKUP($A$1521, 文字檔!W:X, 2, 0)),0,VLOOKUP($A$1521, 文字檔!W:X, 2, 0))</f>
        <v>0</v>
      </c>
      <c r="O1521">
        <f>IF(ISERROR(VLOOKUP($A$1521, 文字檔!Y:Z, 2, 0)),0,VLOOKUP($A$1521, 文字檔!Y:Z, 2, 0))</f>
        <v>5160.3500000000004</v>
      </c>
      <c r="P1521">
        <f>IF(ISERROR(VLOOKUP($A$1521, 文字檔!AA:AB, 2, 0)),0,VLOOKUP($A$1521, 文字檔!AA:AB, 2, 0))</f>
        <v>15482.41</v>
      </c>
    </row>
    <row r="1522" spans="1:16" ht="16.2">
      <c r="A1522" s="7">
        <v>45258</v>
      </c>
      <c r="B1522" s="5">
        <f>SUMPRODUCT($C$2:$P$2,$C$1522:$P$1522)</f>
        <v>-35275.56</v>
      </c>
      <c r="C1522" s="5">
        <f>IF(ISERROR(VLOOKUP($A$1522, 文字檔!A:B, 2, 0)),0,VLOOKUP($A$1522, 文字檔!A:B, 2, 0))</f>
        <v>0</v>
      </c>
      <c r="D1522" s="5">
        <f>IF(ISERROR(VLOOKUP($A$1522, 文字檔!C:D, 2, 0)),0,VLOOKUP($A$1522, 文字檔!C:D, 2, 0))</f>
        <v>-44721.82</v>
      </c>
      <c r="E1522" s="5">
        <f>IF(ISERROR(VLOOKUP($A$1522, 文字檔!E:F, 2, 0)),0,VLOOKUP($A$1522, 文字檔!E:F, 2, 0))</f>
        <v>0</v>
      </c>
      <c r="F1522" s="5">
        <f>IF(ISERROR(VLOOKUP($A$1522, 文字檔!G:H, 2, 0)),0,VLOOKUP($A$1522, 文字檔!G:H, 2, 0))</f>
        <v>0</v>
      </c>
      <c r="G1522" s="5">
        <f>IF(ISERROR(VLOOKUP($A$1522, 文字檔!I:J, 2, 0)),0,VLOOKUP($A$1522, 文字檔!I:J, 2, 0))</f>
        <v>22282.5</v>
      </c>
      <c r="H1522" s="5">
        <f>IF(ISERROR(VLOOKUP($A$1522, 文字檔!K:L, 2, 0)),0,VLOOKUP($A$1522, 文字檔!K:L, 2, 0))</f>
        <v>0</v>
      </c>
      <c r="I1522" s="5">
        <f>IF(ISERROR(VLOOKUP($A$1522, 文字檔!M:N, 2, 0)),0,VLOOKUP($A$1522, 文字檔!M:N, 2, 0))</f>
        <v>31083.82</v>
      </c>
      <c r="J1522" s="5">
        <f>IF(ISERROR(VLOOKUP($A$1522, 文字檔!O:P, 2, 0)),0,VLOOKUP($A$1522, 文字檔!O:P, 2, 0))</f>
        <v>0</v>
      </c>
      <c r="K1522">
        <f>IF(ISERROR(VLOOKUP($A$1522, 文字檔!Q:R, 2, 0)),0,VLOOKUP($A$1522, 文字檔!Q:R, 2, 0))</f>
        <v>0</v>
      </c>
      <c r="L1522">
        <f>IF(ISERROR(VLOOKUP($A$1522, 文字檔!S:T, 2, 0)),0,VLOOKUP($A$1522, 文字檔!S:T, 2, 0))</f>
        <v>0</v>
      </c>
      <c r="M1522">
        <f>IF(ISERROR(VLOOKUP($A$1522, 文字檔!U:V, 2, 0)),0,VLOOKUP($A$1522, 文字檔!U:V, 2, 0))</f>
        <v>-48043.16</v>
      </c>
      <c r="N1522">
        <f>IF(ISERROR(VLOOKUP($A$1522, 文字檔!W:X, 2, 0)),0,VLOOKUP($A$1522, 文字檔!W:X, 2, 0))</f>
        <v>0</v>
      </c>
      <c r="O1522">
        <f>IF(ISERROR(VLOOKUP($A$1522, 文字檔!Y:Z, 2, 0)),0,VLOOKUP($A$1522, 文字檔!Y:Z, 2, 0))</f>
        <v>27362.54</v>
      </c>
      <c r="P1522">
        <f>IF(ISERROR(VLOOKUP($A$1522, 文字檔!AA:AB, 2, 0)),0,VLOOKUP($A$1522, 文字檔!AA:AB, 2, 0))</f>
        <v>-23239.439999999999</v>
      </c>
    </row>
    <row r="1523" spans="1:16" ht="16.2">
      <c r="A1523" s="7">
        <v>45259</v>
      </c>
      <c r="B1523" s="5">
        <f>SUMPRODUCT($C$2:$P$2,$C$1523:$P$1523)</f>
        <v>-86892.69</v>
      </c>
      <c r="C1523" s="5">
        <f>IF(ISERROR(VLOOKUP($A$1523, 文字檔!A:B, 2, 0)),0,VLOOKUP($A$1523, 文字檔!A:B, 2, 0))</f>
        <v>0</v>
      </c>
      <c r="D1523" s="5">
        <f>IF(ISERROR(VLOOKUP($A$1523, 文字檔!C:D, 2, 0)),0,VLOOKUP($A$1523, 文字檔!C:D, 2, 0))</f>
        <v>-16522.419999999998</v>
      </c>
      <c r="E1523" s="5">
        <f>IF(ISERROR(VLOOKUP($A$1523, 文字檔!E:F, 2, 0)),0,VLOOKUP($A$1523, 文字檔!E:F, 2, 0))</f>
        <v>0</v>
      </c>
      <c r="F1523" s="5">
        <f>IF(ISERROR(VLOOKUP($A$1523, 文字檔!G:H, 2, 0)),0,VLOOKUP($A$1523, 文字檔!G:H, 2, 0))</f>
        <v>0</v>
      </c>
      <c r="G1523" s="5">
        <f>IF(ISERROR(VLOOKUP($A$1523, 文字檔!I:J, 2, 0)),0,VLOOKUP($A$1523, 文字檔!I:J, 2, 0))</f>
        <v>-1120.83</v>
      </c>
      <c r="H1523" s="5">
        <f>IF(ISERROR(VLOOKUP($A$1523, 文字檔!K:L, 2, 0)),0,VLOOKUP($A$1523, 文字檔!K:L, 2, 0))</f>
        <v>0</v>
      </c>
      <c r="I1523" s="5">
        <f>IF(ISERROR(VLOOKUP($A$1523, 文字檔!M:N, 2, 0)),0,VLOOKUP($A$1523, 文字檔!M:N, 2, 0))</f>
        <v>-12841.87</v>
      </c>
      <c r="J1523" s="5">
        <f>IF(ISERROR(VLOOKUP($A$1523, 文字檔!O:P, 2, 0)),0,VLOOKUP($A$1523, 文字檔!O:P, 2, 0))</f>
        <v>-17043.16</v>
      </c>
      <c r="K1523">
        <f>IF(ISERROR(VLOOKUP($A$1523, 文字檔!Q:R, 2, 0)),0,VLOOKUP($A$1523, 文字檔!Q:R, 2, 0))</f>
        <v>0</v>
      </c>
      <c r="L1523">
        <f>IF(ISERROR(VLOOKUP($A$1523, 文字檔!S:T, 2, 0)),0,VLOOKUP($A$1523, 文字檔!S:T, 2, 0))</f>
        <v>0</v>
      </c>
      <c r="M1523">
        <f>IF(ISERROR(VLOOKUP($A$1523, 文字檔!U:V, 2, 0)),0,VLOOKUP($A$1523, 文字檔!U:V, 2, 0))</f>
        <v>-6000</v>
      </c>
      <c r="N1523">
        <f>IF(ISERROR(VLOOKUP($A$1523, 文字檔!W:X, 2, 0)),0,VLOOKUP($A$1523, 文字檔!W:X, 2, 0))</f>
        <v>0</v>
      </c>
      <c r="O1523">
        <f>IF(ISERROR(VLOOKUP($A$1523, 文字檔!Y:Z, 2, 0)),0,VLOOKUP($A$1523, 文字檔!Y:Z, 2, 0))</f>
        <v>-27364.41</v>
      </c>
      <c r="P1523">
        <f>IF(ISERROR(VLOOKUP($A$1523, 文字檔!AA:AB, 2, 0)),0,VLOOKUP($A$1523, 文字檔!AA:AB, 2, 0))</f>
        <v>-6000</v>
      </c>
    </row>
    <row r="1524" spans="1:16" ht="16.2">
      <c r="A1524" s="7">
        <v>45260</v>
      </c>
      <c r="B1524" s="5">
        <f>SUMPRODUCT($C$2:$P$2,$C$1524:$P$1524)</f>
        <v>47471.839999999997</v>
      </c>
      <c r="C1524" s="5">
        <f>IF(ISERROR(VLOOKUP($A$1524, 文字檔!A:B, 2, 0)),0,VLOOKUP($A$1524, 文字檔!A:B, 2, 0))</f>
        <v>-1243.55</v>
      </c>
      <c r="D1524" s="5">
        <f>IF(ISERROR(VLOOKUP($A$1524, 文字檔!C:D, 2, 0)),0,VLOOKUP($A$1524, 文字檔!C:D, 2, 0))</f>
        <v>11800</v>
      </c>
      <c r="E1524" s="5">
        <f>IF(ISERROR(VLOOKUP($A$1524, 文字檔!E:F, 2, 0)),0,VLOOKUP($A$1524, 文字檔!E:F, 2, 0))</f>
        <v>0</v>
      </c>
      <c r="F1524" s="5">
        <f>IF(ISERROR(VLOOKUP($A$1524, 文字檔!G:H, 2, 0)),0,VLOOKUP($A$1524, 文字檔!G:H, 2, 0))</f>
        <v>0</v>
      </c>
      <c r="G1524" s="5">
        <f>IF(ISERROR(VLOOKUP($A$1524, 文字檔!I:J, 2, 0)),0,VLOOKUP($A$1524, 文字檔!I:J, 2, 0))</f>
        <v>0</v>
      </c>
      <c r="H1524" s="5">
        <f>IF(ISERROR(VLOOKUP($A$1524, 文字檔!K:L, 2, 0)),0,VLOOKUP($A$1524, 文字檔!K:L, 2, 0))</f>
        <v>0</v>
      </c>
      <c r="I1524" s="5">
        <f>IF(ISERROR(VLOOKUP($A$1524, 文字檔!M:N, 2, 0)),0,VLOOKUP($A$1524, 文字檔!M:N, 2, 0))</f>
        <v>-2363.48</v>
      </c>
      <c r="J1524" s="5">
        <f>IF(ISERROR(VLOOKUP($A$1524, 文字檔!O:P, 2, 0)),0,VLOOKUP($A$1524, 文字檔!O:P, 2, 0))</f>
        <v>0</v>
      </c>
      <c r="K1524">
        <f>IF(ISERROR(VLOOKUP($A$1524, 文字檔!Q:R, 2, 0)),0,VLOOKUP($A$1524, 文字檔!Q:R, 2, 0))</f>
        <v>0</v>
      </c>
      <c r="L1524">
        <f>IF(ISERROR(VLOOKUP($A$1524, 文字檔!S:T, 2, 0)),0,VLOOKUP($A$1524, 文字檔!S:T, 2, 0))</f>
        <v>0</v>
      </c>
      <c r="M1524">
        <f>IF(ISERROR(VLOOKUP($A$1524, 文字檔!U:V, 2, 0)),0,VLOOKUP($A$1524, 文字檔!U:V, 2, 0))</f>
        <v>11800</v>
      </c>
      <c r="N1524">
        <f>IF(ISERROR(VLOOKUP($A$1524, 文字檔!W:X, 2, 0)),0,VLOOKUP($A$1524, 文字檔!W:X, 2, 0))</f>
        <v>3878.87</v>
      </c>
      <c r="O1524">
        <f>IF(ISERROR(VLOOKUP($A$1524, 文字檔!Y:Z, 2, 0)),0,VLOOKUP($A$1524, 文字檔!Y:Z, 2, 0))</f>
        <v>11800</v>
      </c>
      <c r="P1524">
        <f>IF(ISERROR(VLOOKUP($A$1524, 文字檔!AA:AB, 2, 0)),0,VLOOKUP($A$1524, 文字檔!AA:AB, 2, 0))</f>
        <v>11800</v>
      </c>
    </row>
    <row r="1525" spans="1:16" ht="16.2">
      <c r="A1525" s="7">
        <v>45261</v>
      </c>
      <c r="B1525" s="5">
        <f>SUMPRODUCT($C$2:$P$2,$C$1525:$P$1525)</f>
        <v>-43763.58</v>
      </c>
      <c r="C1525" s="5">
        <f>IF(ISERROR(VLOOKUP($A$1525, 文字檔!A:B, 2, 0)),0,VLOOKUP($A$1525, 文字檔!A:B, 2, 0))</f>
        <v>13958.49</v>
      </c>
      <c r="D1525" s="5">
        <f>IF(ISERROR(VLOOKUP($A$1525, 文字檔!C:D, 2, 0)),0,VLOOKUP($A$1525, 文字檔!C:D, 2, 0))</f>
        <v>5600</v>
      </c>
      <c r="E1525" s="5">
        <f>IF(ISERROR(VLOOKUP($A$1525, 文字檔!E:F, 2, 0)),0,VLOOKUP($A$1525, 文字檔!E:F, 2, 0))</f>
        <v>0</v>
      </c>
      <c r="F1525" s="5">
        <f>IF(ISERROR(VLOOKUP($A$1525, 文字檔!G:H, 2, 0)),0,VLOOKUP($A$1525, 文字檔!G:H, 2, 0))</f>
        <v>3077.91</v>
      </c>
      <c r="G1525" s="5">
        <f>IF(ISERROR(VLOOKUP($A$1525, 文字檔!I:J, 2, 0)),0,VLOOKUP($A$1525, 文字檔!I:J, 2, 0))</f>
        <v>0</v>
      </c>
      <c r="H1525" s="5">
        <f>IF(ISERROR(VLOOKUP($A$1525, 文字檔!K:L, 2, 0)),0,VLOOKUP($A$1525, 文字檔!K:L, 2, 0))</f>
        <v>0</v>
      </c>
      <c r="I1525" s="5">
        <f>IF(ISERROR(VLOOKUP($A$1525, 文字檔!M:N, 2, 0)),0,VLOOKUP($A$1525, 文字檔!M:N, 2, 0))</f>
        <v>-13720.65</v>
      </c>
      <c r="J1525" s="5">
        <f>IF(ISERROR(VLOOKUP($A$1525, 文字檔!O:P, 2, 0)),0,VLOOKUP($A$1525, 文字檔!O:P, 2, 0))</f>
        <v>0</v>
      </c>
      <c r="K1525">
        <f>IF(ISERROR(VLOOKUP($A$1525, 文字檔!Q:R, 2, 0)),0,VLOOKUP($A$1525, 文字檔!Q:R, 2, 0))</f>
        <v>0</v>
      </c>
      <c r="L1525">
        <f>IF(ISERROR(VLOOKUP($A$1525, 文字檔!S:T, 2, 0)),0,VLOOKUP($A$1525, 文字檔!S:T, 2, 0))</f>
        <v>0</v>
      </c>
      <c r="M1525">
        <f>IF(ISERROR(VLOOKUP($A$1525, 文字檔!U:V, 2, 0)),0,VLOOKUP($A$1525, 文字檔!U:V, 2, 0))</f>
        <v>5600</v>
      </c>
      <c r="N1525">
        <f>IF(ISERROR(VLOOKUP($A$1525, 文字檔!W:X, 2, 0)),0,VLOOKUP($A$1525, 文字檔!W:X, 2, 0))</f>
        <v>-20641.240000000002</v>
      </c>
      <c r="O1525">
        <f>IF(ISERROR(VLOOKUP($A$1525, 文字檔!Y:Z, 2, 0)),0,VLOOKUP($A$1525, 文字檔!Y:Z, 2, 0))</f>
        <v>-14719.66</v>
      </c>
      <c r="P1525">
        <f>IF(ISERROR(VLOOKUP($A$1525, 文字檔!AA:AB, 2, 0)),0,VLOOKUP($A$1525, 文字檔!AA:AB, 2, 0))</f>
        <v>-22918.43</v>
      </c>
    </row>
    <row r="1526" spans="1:16" ht="16.2">
      <c r="A1526" s="7">
        <v>45262</v>
      </c>
      <c r="B1526" s="5">
        <f>SUMPRODUCT($C$2:$P$2,$C$1526:$P$1526)</f>
        <v>0</v>
      </c>
      <c r="C1526" s="5">
        <f>IF(ISERROR(VLOOKUP($A$1526, 文字檔!A:B, 2, 0)),0,VLOOKUP($A$1526, 文字檔!A:B, 2, 0))</f>
        <v>0</v>
      </c>
      <c r="D1526" s="5">
        <f>IF(ISERROR(VLOOKUP($A$1526, 文字檔!C:D, 2, 0)),0,VLOOKUP($A$1526, 文字檔!C:D, 2, 0))</f>
        <v>0</v>
      </c>
      <c r="E1526" s="5">
        <f>IF(ISERROR(VLOOKUP($A$1526, 文字檔!E:F, 2, 0)),0,VLOOKUP($A$1526, 文字檔!E:F, 2, 0))</f>
        <v>0</v>
      </c>
      <c r="F1526" s="5">
        <f>IF(ISERROR(VLOOKUP($A$1526, 文字檔!G:H, 2, 0)),0,VLOOKUP($A$1526, 文字檔!G:H, 2, 0))</f>
        <v>0</v>
      </c>
      <c r="G1526" s="5">
        <f>IF(ISERROR(VLOOKUP($A$1526, 文字檔!I:J, 2, 0)),0,VLOOKUP($A$1526, 文字檔!I:J, 2, 0))</f>
        <v>0</v>
      </c>
      <c r="H1526" s="5">
        <f>IF(ISERROR(VLOOKUP($A$1526, 文字檔!K:L, 2, 0)),0,VLOOKUP($A$1526, 文字檔!K:L, 2, 0))</f>
        <v>0</v>
      </c>
      <c r="I1526" s="5">
        <f>IF(ISERROR(VLOOKUP($A$1526, 文字檔!M:N, 2, 0)),0,VLOOKUP($A$1526, 文字檔!M:N, 2, 0))</f>
        <v>0</v>
      </c>
      <c r="J1526" s="5">
        <f>IF(ISERROR(VLOOKUP($A$1526, 文字檔!O:P, 2, 0)),0,VLOOKUP($A$1526, 文字檔!O:P, 2, 0))</f>
        <v>0</v>
      </c>
      <c r="K1526">
        <f>IF(ISERROR(VLOOKUP($A$1526, 文字檔!Q:R, 2, 0)),0,VLOOKUP($A$1526, 文字檔!Q:R, 2, 0))</f>
        <v>0</v>
      </c>
      <c r="L1526">
        <f>IF(ISERROR(VLOOKUP($A$1526, 文字檔!S:T, 2, 0)),0,VLOOKUP($A$1526, 文字檔!S:T, 2, 0))</f>
        <v>0</v>
      </c>
      <c r="M1526">
        <f>IF(ISERROR(VLOOKUP($A$1526, 文字檔!U:V, 2, 0)),0,VLOOKUP($A$1526, 文字檔!U:V, 2, 0))</f>
        <v>0</v>
      </c>
      <c r="N1526">
        <f>IF(ISERROR(VLOOKUP($A$1526, 文字檔!W:X, 2, 0)),0,VLOOKUP($A$1526, 文字檔!W:X, 2, 0))</f>
        <v>0</v>
      </c>
      <c r="O1526">
        <f>IF(ISERROR(VLOOKUP($A$1526, 文字檔!Y:Z, 2, 0)),0,VLOOKUP($A$1526, 文字檔!Y:Z, 2, 0))</f>
        <v>0</v>
      </c>
      <c r="P1526">
        <f>IF(ISERROR(VLOOKUP($A$1526, 文字檔!AA:AB, 2, 0)),0,VLOOKUP($A$1526, 文字檔!AA:AB, 2, 0))</f>
        <v>0</v>
      </c>
    </row>
    <row r="1527" spans="1:16" ht="16.2">
      <c r="A1527" s="7">
        <v>45263</v>
      </c>
      <c r="B1527" s="5">
        <f>SUMPRODUCT($C$2:$P$2,$C$1527:$P$1527)</f>
        <v>0</v>
      </c>
      <c r="C1527" s="5">
        <f>IF(ISERROR(VLOOKUP($A$1527, 文字檔!A:B, 2, 0)),0,VLOOKUP($A$1527, 文字檔!A:B, 2, 0))</f>
        <v>0</v>
      </c>
      <c r="D1527" s="5">
        <f>IF(ISERROR(VLOOKUP($A$1527, 文字檔!C:D, 2, 0)),0,VLOOKUP($A$1527, 文字檔!C:D, 2, 0))</f>
        <v>0</v>
      </c>
      <c r="E1527" s="5">
        <f>IF(ISERROR(VLOOKUP($A$1527, 文字檔!E:F, 2, 0)),0,VLOOKUP($A$1527, 文字檔!E:F, 2, 0))</f>
        <v>0</v>
      </c>
      <c r="F1527" s="5">
        <f>IF(ISERROR(VLOOKUP($A$1527, 文字檔!G:H, 2, 0)),0,VLOOKUP($A$1527, 文字檔!G:H, 2, 0))</f>
        <v>0</v>
      </c>
      <c r="G1527" s="5">
        <f>IF(ISERROR(VLOOKUP($A$1527, 文字檔!I:J, 2, 0)),0,VLOOKUP($A$1527, 文字檔!I:J, 2, 0))</f>
        <v>0</v>
      </c>
      <c r="H1527" s="5">
        <f>IF(ISERROR(VLOOKUP($A$1527, 文字檔!K:L, 2, 0)),0,VLOOKUP($A$1527, 文字檔!K:L, 2, 0))</f>
        <v>0</v>
      </c>
      <c r="I1527" s="5">
        <f>IF(ISERROR(VLOOKUP($A$1527, 文字檔!M:N, 2, 0)),0,VLOOKUP($A$1527, 文字檔!M:N, 2, 0))</f>
        <v>0</v>
      </c>
      <c r="J1527" s="5">
        <f>IF(ISERROR(VLOOKUP($A$1527, 文字檔!O:P, 2, 0)),0,VLOOKUP($A$1527, 文字檔!O:P, 2, 0))</f>
        <v>0</v>
      </c>
      <c r="K1527">
        <f>IF(ISERROR(VLOOKUP($A$1527, 文字檔!Q:R, 2, 0)),0,VLOOKUP($A$1527, 文字檔!Q:R, 2, 0))</f>
        <v>0</v>
      </c>
      <c r="L1527">
        <f>IF(ISERROR(VLOOKUP($A$1527, 文字檔!S:T, 2, 0)),0,VLOOKUP($A$1527, 文字檔!S:T, 2, 0))</f>
        <v>0</v>
      </c>
      <c r="M1527">
        <f>IF(ISERROR(VLOOKUP($A$1527, 文字檔!U:V, 2, 0)),0,VLOOKUP($A$1527, 文字檔!U:V, 2, 0))</f>
        <v>0</v>
      </c>
      <c r="N1527">
        <f>IF(ISERROR(VLOOKUP($A$1527, 文字檔!W:X, 2, 0)),0,VLOOKUP($A$1527, 文字檔!W:X, 2, 0))</f>
        <v>0</v>
      </c>
      <c r="O1527">
        <f>IF(ISERROR(VLOOKUP($A$1527, 文字檔!Y:Z, 2, 0)),0,VLOOKUP($A$1527, 文字檔!Y:Z, 2, 0))</f>
        <v>0</v>
      </c>
      <c r="P1527">
        <f>IF(ISERROR(VLOOKUP($A$1527, 文字檔!AA:AB, 2, 0)),0,VLOOKUP($A$1527, 文字檔!AA:AB, 2, 0))</f>
        <v>0</v>
      </c>
    </row>
    <row r="1528" spans="1:16" ht="16.2">
      <c r="A1528" s="7">
        <v>45264</v>
      </c>
      <c r="B1528" s="5">
        <f>SUMPRODUCT($C$2:$P$2,$C$1528:$P$1528)</f>
        <v>-58548.689999999995</v>
      </c>
      <c r="C1528" s="5">
        <f>IF(ISERROR(VLOOKUP($A$1528, 文字檔!A:B, 2, 0)),0,VLOOKUP($A$1528, 文字檔!A:B, 2, 0))</f>
        <v>0</v>
      </c>
      <c r="D1528" s="5">
        <f>IF(ISERROR(VLOOKUP($A$1528, 文字檔!C:D, 2, 0)),0,VLOOKUP($A$1528, 文字檔!C:D, 2, 0))</f>
        <v>-16046.61</v>
      </c>
      <c r="E1528" s="5">
        <f>IF(ISERROR(VLOOKUP($A$1528, 文字檔!E:F, 2, 0)),0,VLOOKUP($A$1528, 文字檔!E:F, 2, 0))</f>
        <v>0</v>
      </c>
      <c r="F1528" s="5">
        <f>IF(ISERROR(VLOOKUP($A$1528, 文字檔!G:H, 2, 0)),0,VLOOKUP($A$1528, 文字檔!G:H, 2, 0))</f>
        <v>-400</v>
      </c>
      <c r="G1528" s="5">
        <f>IF(ISERROR(VLOOKUP($A$1528, 文字檔!I:J, 2, 0)),0,VLOOKUP($A$1528, 文字檔!I:J, 2, 0))</f>
        <v>-15245.35</v>
      </c>
      <c r="H1528" s="5">
        <f>IF(ISERROR(VLOOKUP($A$1528, 文字檔!K:L, 2, 0)),0,VLOOKUP($A$1528, 文字檔!K:L, 2, 0))</f>
        <v>0</v>
      </c>
      <c r="I1528" s="5">
        <f>IF(ISERROR(VLOOKUP($A$1528, 文字檔!M:N, 2, 0)),0,VLOOKUP($A$1528, 文字檔!M:N, 2, 0))</f>
        <v>-12967.14</v>
      </c>
      <c r="J1528" s="5">
        <f>IF(ISERROR(VLOOKUP($A$1528, 文字檔!O:P, 2, 0)),0,VLOOKUP($A$1528, 文字檔!O:P, 2, 0))</f>
        <v>0</v>
      </c>
      <c r="K1528">
        <f>IF(ISERROR(VLOOKUP($A$1528, 文字檔!Q:R, 2, 0)),0,VLOOKUP($A$1528, 文字檔!Q:R, 2, 0))</f>
        <v>0</v>
      </c>
      <c r="L1528">
        <f>IF(ISERROR(VLOOKUP($A$1528, 文字檔!S:T, 2, 0)),0,VLOOKUP($A$1528, 文字檔!S:T, 2, 0))</f>
        <v>-2644.96</v>
      </c>
      <c r="M1528">
        <f>IF(ISERROR(VLOOKUP($A$1528, 文字檔!U:V, 2, 0)),0,VLOOKUP($A$1528, 文字檔!U:V, 2, 0))</f>
        <v>-400</v>
      </c>
      <c r="N1528">
        <f>IF(ISERROR(VLOOKUP($A$1528, 文字檔!W:X, 2, 0)),0,VLOOKUP($A$1528, 文字檔!W:X, 2, 0))</f>
        <v>-7321.61</v>
      </c>
      <c r="O1528">
        <f>IF(ISERROR(VLOOKUP($A$1528, 文字檔!Y:Z, 2, 0)),0,VLOOKUP($A$1528, 文字檔!Y:Z, 2, 0))</f>
        <v>-3523.02</v>
      </c>
      <c r="P1528">
        <f>IF(ISERROR(VLOOKUP($A$1528, 文字檔!AA:AB, 2, 0)),0,VLOOKUP($A$1528, 文字檔!AA:AB, 2, 0))</f>
        <v>0</v>
      </c>
    </row>
    <row r="1529" spans="1:16" ht="16.2">
      <c r="A1529" s="7">
        <v>45265</v>
      </c>
      <c r="B1529" s="5">
        <f>SUMPRODUCT($C$2:$P$2,$C$1529:$P$1529)</f>
        <v>-104262.59</v>
      </c>
      <c r="C1529" s="5">
        <f>IF(ISERROR(VLOOKUP($A$1529, 文字檔!A:B, 2, 0)),0,VLOOKUP($A$1529, 文字檔!A:B, 2, 0))</f>
        <v>-7675.04</v>
      </c>
      <c r="D1529" s="5">
        <f>IF(ISERROR(VLOOKUP($A$1529, 文字檔!C:D, 2, 0)),0,VLOOKUP($A$1529, 文字檔!C:D, 2, 0))</f>
        <v>-12640.1</v>
      </c>
      <c r="E1529" s="5">
        <f>IF(ISERROR(VLOOKUP($A$1529, 文字檔!E:F, 2, 0)),0,VLOOKUP($A$1529, 文字檔!E:F, 2, 0))</f>
        <v>0</v>
      </c>
      <c r="F1529" s="5">
        <f>IF(ISERROR(VLOOKUP($A$1529, 文字檔!G:H, 2, 0)),0,VLOOKUP($A$1529, 文字檔!G:H, 2, 0))</f>
        <v>-22000</v>
      </c>
      <c r="G1529" s="5">
        <f>IF(ISERROR(VLOOKUP($A$1529, 文字檔!I:J, 2, 0)),0,VLOOKUP($A$1529, 文字檔!I:J, 2, 0))</f>
        <v>0</v>
      </c>
      <c r="H1529" s="5">
        <f>IF(ISERROR(VLOOKUP($A$1529, 文字檔!K:L, 2, 0)),0,VLOOKUP($A$1529, 文字檔!K:L, 2, 0))</f>
        <v>-3755.92</v>
      </c>
      <c r="I1529" s="5">
        <f>IF(ISERROR(VLOOKUP($A$1529, 文字檔!M:N, 2, 0)),0,VLOOKUP($A$1529, 文字檔!M:N, 2, 0))</f>
        <v>12678.75</v>
      </c>
      <c r="J1529" s="5">
        <f>IF(ISERROR(VLOOKUP($A$1529, 文字檔!O:P, 2, 0)),0,VLOOKUP($A$1529, 文字檔!O:P, 2, 0))</f>
        <v>0</v>
      </c>
      <c r="K1529">
        <f>IF(ISERROR(VLOOKUP($A$1529, 文字檔!Q:R, 2, 0)),0,VLOOKUP($A$1529, 文字檔!Q:R, 2, 0))</f>
        <v>0</v>
      </c>
      <c r="L1529">
        <f>IF(ISERROR(VLOOKUP($A$1529, 文字檔!S:T, 2, 0)),0,VLOOKUP($A$1529, 文字檔!S:T, 2, 0))</f>
        <v>0</v>
      </c>
      <c r="M1529">
        <f>IF(ISERROR(VLOOKUP($A$1529, 文字檔!U:V, 2, 0)),0,VLOOKUP($A$1529, 文字檔!U:V, 2, 0))</f>
        <v>-31037.34</v>
      </c>
      <c r="N1529">
        <f>IF(ISERROR(VLOOKUP($A$1529, 文字檔!W:X, 2, 0)),0,VLOOKUP($A$1529, 文字檔!W:X, 2, 0))</f>
        <v>-12635.78</v>
      </c>
      <c r="O1529">
        <f>IF(ISERROR(VLOOKUP($A$1529, 文字檔!Y:Z, 2, 0)),0,VLOOKUP($A$1529, 文字檔!Y:Z, 2, 0))</f>
        <v>-16479.419999999998</v>
      </c>
      <c r="P1529">
        <f>IF(ISERROR(VLOOKUP($A$1529, 文字檔!AA:AB, 2, 0)),0,VLOOKUP($A$1529, 文字檔!AA:AB, 2, 0))</f>
        <v>-10717.74</v>
      </c>
    </row>
    <row r="1530" spans="1:16" ht="16.2">
      <c r="A1530" s="7">
        <v>45266</v>
      </c>
      <c r="B1530" s="5">
        <f>SUMPRODUCT($C$2:$P$2,$C$1530:$P$1530)</f>
        <v>-29375.559999999998</v>
      </c>
      <c r="C1530" s="5">
        <f>IF(ISERROR(VLOOKUP($A$1530, 文字檔!A:B, 2, 0)),0,VLOOKUP($A$1530, 文字檔!A:B, 2, 0))</f>
        <v>5555.97</v>
      </c>
      <c r="D1530" s="5">
        <f>IF(ISERROR(VLOOKUP($A$1530, 文字檔!C:D, 2, 0)),0,VLOOKUP($A$1530, 文字檔!C:D, 2, 0))</f>
        <v>-17521.82</v>
      </c>
      <c r="E1530" s="5">
        <f>IF(ISERROR(VLOOKUP($A$1530, 文字檔!E:F, 2, 0)),0,VLOOKUP($A$1530, 文字檔!E:F, 2, 0))</f>
        <v>0</v>
      </c>
      <c r="F1530" s="5">
        <f>IF(ISERROR(VLOOKUP($A$1530, 文字檔!G:H, 2, 0)),0,VLOOKUP($A$1530, 文字檔!G:H, 2, 0))</f>
        <v>14400</v>
      </c>
      <c r="G1530" s="5">
        <f>IF(ISERROR(VLOOKUP($A$1530, 文字檔!I:J, 2, 0)),0,VLOOKUP($A$1530, 文字檔!I:J, 2, 0))</f>
        <v>0</v>
      </c>
      <c r="H1530" s="5">
        <f>IF(ISERROR(VLOOKUP($A$1530, 文字檔!K:L, 2, 0)),0,VLOOKUP($A$1530, 文字檔!K:L, 2, 0))</f>
        <v>7037.84</v>
      </c>
      <c r="I1530" s="5">
        <f>IF(ISERROR(VLOOKUP($A$1530, 文字檔!M:N, 2, 0)),0,VLOOKUP($A$1530, 文字檔!M:N, 2, 0))</f>
        <v>3481.33</v>
      </c>
      <c r="J1530" s="5">
        <f>IF(ISERROR(VLOOKUP($A$1530, 文字檔!O:P, 2, 0)),0,VLOOKUP($A$1530, 文字檔!O:P, 2, 0))</f>
        <v>0</v>
      </c>
      <c r="K1530">
        <f>IF(ISERROR(VLOOKUP($A$1530, 文字檔!Q:R, 2, 0)),0,VLOOKUP($A$1530, 文字檔!Q:R, 2, 0))</f>
        <v>0</v>
      </c>
      <c r="L1530">
        <f>IF(ISERROR(VLOOKUP($A$1530, 文字檔!S:T, 2, 0)),0,VLOOKUP($A$1530, 文字檔!S:T, 2, 0))</f>
        <v>0</v>
      </c>
      <c r="M1530">
        <f>IF(ISERROR(VLOOKUP($A$1530, 文字檔!U:V, 2, 0)),0,VLOOKUP($A$1530, 文字檔!U:V, 2, 0))</f>
        <v>-14400</v>
      </c>
      <c r="N1530">
        <f>IF(ISERROR(VLOOKUP($A$1530, 文字檔!W:X, 2, 0)),0,VLOOKUP($A$1530, 文字檔!W:X, 2, 0))</f>
        <v>1878.21</v>
      </c>
      <c r="O1530">
        <f>IF(ISERROR(VLOOKUP($A$1530, 文字檔!Y:Z, 2, 0)),0,VLOOKUP($A$1530, 文字檔!Y:Z, 2, 0))</f>
        <v>-3641.09</v>
      </c>
      <c r="P1530">
        <f>IF(ISERROR(VLOOKUP($A$1530, 文字檔!AA:AB, 2, 0)),0,VLOOKUP($A$1530, 文字檔!AA:AB, 2, 0))</f>
        <v>-26166</v>
      </c>
    </row>
    <row r="1531" spans="1:16" ht="16.2">
      <c r="A1531" s="7">
        <v>45267</v>
      </c>
      <c r="B1531" s="5">
        <f>SUMPRODUCT($C$2:$P$2,$C$1531:$P$1531)</f>
        <v>-26999.329999999994</v>
      </c>
      <c r="C1531" s="5">
        <f>IF(ISERROR(VLOOKUP($A$1531, 文字檔!A:B, 2, 0)),0,VLOOKUP($A$1531, 文字檔!A:B, 2, 0))</f>
        <v>0</v>
      </c>
      <c r="D1531" s="5">
        <f>IF(ISERROR(VLOOKUP($A$1531, 文字檔!C:D, 2, 0)),0,VLOOKUP($A$1531, 文字檔!C:D, 2, 0))</f>
        <v>0</v>
      </c>
      <c r="E1531" s="5">
        <f>IF(ISERROR(VLOOKUP($A$1531, 文字檔!E:F, 2, 0)),0,VLOOKUP($A$1531, 文字檔!E:F, 2, 0))</f>
        <v>0</v>
      </c>
      <c r="F1531" s="5">
        <f>IF(ISERROR(VLOOKUP($A$1531, 文字檔!G:H, 2, 0)),0,VLOOKUP($A$1531, 文字檔!G:H, 2, 0))</f>
        <v>-22200</v>
      </c>
      <c r="G1531" s="5">
        <f>IF(ISERROR(VLOOKUP($A$1531, 文字檔!I:J, 2, 0)),0,VLOOKUP($A$1531, 文字檔!I:J, 2, 0))</f>
        <v>0</v>
      </c>
      <c r="H1531" s="5">
        <f>IF(ISERROR(VLOOKUP($A$1531, 文字檔!K:L, 2, 0)),0,VLOOKUP($A$1531, 文字檔!K:L, 2, 0))</f>
        <v>1758.7</v>
      </c>
      <c r="I1531" s="5">
        <f>IF(ISERROR(VLOOKUP($A$1531, 文字檔!M:N, 2, 0)),0,VLOOKUP($A$1531, 文字檔!M:N, 2, 0))</f>
        <v>-19841.900000000001</v>
      </c>
      <c r="J1531" s="5">
        <f>IF(ISERROR(VLOOKUP($A$1531, 文字檔!O:P, 2, 0)),0,VLOOKUP($A$1531, 文字檔!O:P, 2, 0))</f>
        <v>0</v>
      </c>
      <c r="K1531">
        <f>IF(ISERROR(VLOOKUP($A$1531, 文字檔!Q:R, 2, 0)),0,VLOOKUP($A$1531, 文字檔!Q:R, 2, 0))</f>
        <v>0</v>
      </c>
      <c r="L1531">
        <f>IF(ISERROR(VLOOKUP($A$1531, 文字檔!S:T, 2, 0)),0,VLOOKUP($A$1531, 文字檔!S:T, 2, 0))</f>
        <v>6162.6</v>
      </c>
      <c r="M1531">
        <f>IF(ISERROR(VLOOKUP($A$1531, 文字檔!U:V, 2, 0)),0,VLOOKUP($A$1531, 文字檔!U:V, 2, 0))</f>
        <v>22200</v>
      </c>
      <c r="N1531">
        <f>IF(ISERROR(VLOOKUP($A$1531, 文字檔!W:X, 2, 0)),0,VLOOKUP($A$1531, 文字檔!W:X, 2, 0))</f>
        <v>-5922.24</v>
      </c>
      <c r="O1531">
        <f>IF(ISERROR(VLOOKUP($A$1531, 文字檔!Y:Z, 2, 0)),0,VLOOKUP($A$1531, 文字檔!Y:Z, 2, 0))</f>
        <v>-14837.46</v>
      </c>
      <c r="P1531">
        <f>IF(ISERROR(VLOOKUP($A$1531, 文字檔!AA:AB, 2, 0)),0,VLOOKUP($A$1531, 文字檔!AA:AB, 2, 0))</f>
        <v>5680.97</v>
      </c>
    </row>
    <row r="1532" spans="1:16" ht="16.2">
      <c r="A1532" s="7">
        <v>45268</v>
      </c>
      <c r="B1532" s="5">
        <f>SUMPRODUCT($C$2:$P$2,$C$1532:$P$1532)</f>
        <v>-61149.899999999994</v>
      </c>
      <c r="C1532" s="5">
        <f>IF(ISERROR(VLOOKUP($A$1532, 文字檔!A:B, 2, 0)),0,VLOOKUP($A$1532, 文字檔!A:B, 2, 0))</f>
        <v>-13888.51</v>
      </c>
      <c r="D1532" s="5">
        <f>IF(ISERROR(VLOOKUP($A$1532, 文字檔!C:D, 2, 0)),0,VLOOKUP($A$1532, 文字檔!C:D, 2, 0))</f>
        <v>-14723.44</v>
      </c>
      <c r="E1532" s="5">
        <f>IF(ISERROR(VLOOKUP($A$1532, 文字檔!E:F, 2, 0)),0,VLOOKUP($A$1532, 文字檔!E:F, 2, 0))</f>
        <v>0</v>
      </c>
      <c r="F1532" s="5">
        <f>IF(ISERROR(VLOOKUP($A$1532, 文字檔!G:H, 2, 0)),0,VLOOKUP($A$1532, 文字檔!G:H, 2, 0))</f>
        <v>21400</v>
      </c>
      <c r="G1532" s="5">
        <f>IF(ISERROR(VLOOKUP($A$1532, 文字檔!I:J, 2, 0)),0,VLOOKUP($A$1532, 文字檔!I:J, 2, 0))</f>
        <v>0</v>
      </c>
      <c r="H1532" s="5">
        <f>IF(ISERROR(VLOOKUP($A$1532, 文字檔!K:L, 2, 0)),0,VLOOKUP($A$1532, 文字檔!K:L, 2, 0))</f>
        <v>-8045.29</v>
      </c>
      <c r="I1532" s="5">
        <f>IF(ISERROR(VLOOKUP($A$1532, 文字檔!M:N, 2, 0)),0,VLOOKUP($A$1532, 文字檔!M:N, 2, 0))</f>
        <v>8880.1</v>
      </c>
      <c r="J1532" s="5">
        <f>IF(ISERROR(VLOOKUP($A$1532, 文字檔!O:P, 2, 0)),0,VLOOKUP($A$1532, 文字檔!O:P, 2, 0))</f>
        <v>0</v>
      </c>
      <c r="K1532">
        <f>IF(ISERROR(VLOOKUP($A$1532, 文字檔!Q:R, 2, 0)),0,VLOOKUP($A$1532, 文字檔!Q:R, 2, 0))</f>
        <v>0</v>
      </c>
      <c r="L1532">
        <f>IF(ISERROR(VLOOKUP($A$1532, 文字檔!S:T, 2, 0)),0,VLOOKUP($A$1532, 文字檔!S:T, 2, 0))</f>
        <v>0</v>
      </c>
      <c r="M1532">
        <f>IF(ISERROR(VLOOKUP($A$1532, 文字檔!U:V, 2, 0)),0,VLOOKUP($A$1532, 文字檔!U:V, 2, 0))</f>
        <v>-47246.34</v>
      </c>
      <c r="N1532">
        <f>IF(ISERROR(VLOOKUP($A$1532, 文字檔!W:X, 2, 0)),0,VLOOKUP($A$1532, 文字檔!W:X, 2, 0))</f>
        <v>15958.07</v>
      </c>
      <c r="O1532">
        <f>IF(ISERROR(VLOOKUP($A$1532, 文字檔!Y:Z, 2, 0)),0,VLOOKUP($A$1532, 文字檔!Y:Z, 2, 0))</f>
        <v>4837.78</v>
      </c>
      <c r="P1532">
        <f>IF(ISERROR(VLOOKUP($A$1532, 文字檔!AA:AB, 2, 0)),0,VLOOKUP($A$1532, 文字檔!AA:AB, 2, 0))</f>
        <v>-28322.27</v>
      </c>
    </row>
    <row r="1533" spans="1:16" ht="16.2">
      <c r="A1533" s="7">
        <v>45269</v>
      </c>
      <c r="B1533" s="5">
        <f>SUMPRODUCT($C$2:$P$2,$C$1533:$P$1533)</f>
        <v>0</v>
      </c>
      <c r="C1533" s="5">
        <f>IF(ISERROR(VLOOKUP($A$1533, 文字檔!A:B, 2, 0)),0,VLOOKUP($A$1533, 文字檔!A:B, 2, 0))</f>
        <v>0</v>
      </c>
      <c r="D1533" s="5">
        <f>IF(ISERROR(VLOOKUP($A$1533, 文字檔!C:D, 2, 0)),0,VLOOKUP($A$1533, 文字檔!C:D, 2, 0))</f>
        <v>0</v>
      </c>
      <c r="E1533" s="5">
        <f>IF(ISERROR(VLOOKUP($A$1533, 文字檔!E:F, 2, 0)),0,VLOOKUP($A$1533, 文字檔!E:F, 2, 0))</f>
        <v>0</v>
      </c>
      <c r="F1533" s="5">
        <f>IF(ISERROR(VLOOKUP($A$1533, 文字檔!G:H, 2, 0)),0,VLOOKUP($A$1533, 文字檔!G:H, 2, 0))</f>
        <v>0</v>
      </c>
      <c r="G1533" s="5">
        <f>IF(ISERROR(VLOOKUP($A$1533, 文字檔!I:J, 2, 0)),0,VLOOKUP($A$1533, 文字檔!I:J, 2, 0))</f>
        <v>0</v>
      </c>
      <c r="H1533" s="5">
        <f>IF(ISERROR(VLOOKUP($A$1533, 文字檔!K:L, 2, 0)),0,VLOOKUP($A$1533, 文字檔!K:L, 2, 0))</f>
        <v>0</v>
      </c>
      <c r="I1533" s="5">
        <f>IF(ISERROR(VLOOKUP($A$1533, 文字檔!M:N, 2, 0)),0,VLOOKUP($A$1533, 文字檔!M:N, 2, 0))</f>
        <v>0</v>
      </c>
      <c r="J1533" s="5">
        <f>IF(ISERROR(VLOOKUP($A$1533, 文字檔!O:P, 2, 0)),0,VLOOKUP($A$1533, 文字檔!O:P, 2, 0))</f>
        <v>0</v>
      </c>
      <c r="K1533">
        <f>IF(ISERROR(VLOOKUP($A$1533, 文字檔!Q:R, 2, 0)),0,VLOOKUP($A$1533, 文字檔!Q:R, 2, 0))</f>
        <v>0</v>
      </c>
      <c r="L1533">
        <f>IF(ISERROR(VLOOKUP($A$1533, 文字檔!S:T, 2, 0)),0,VLOOKUP($A$1533, 文字檔!S:T, 2, 0))</f>
        <v>0</v>
      </c>
      <c r="M1533">
        <f>IF(ISERROR(VLOOKUP($A$1533, 文字檔!U:V, 2, 0)),0,VLOOKUP($A$1533, 文字檔!U:V, 2, 0))</f>
        <v>0</v>
      </c>
      <c r="N1533">
        <f>IF(ISERROR(VLOOKUP($A$1533, 文字檔!W:X, 2, 0)),0,VLOOKUP($A$1533, 文字檔!W:X, 2, 0))</f>
        <v>0</v>
      </c>
      <c r="O1533">
        <f>IF(ISERROR(VLOOKUP($A$1533, 文字檔!Y:Z, 2, 0)),0,VLOOKUP($A$1533, 文字檔!Y:Z, 2, 0))</f>
        <v>0</v>
      </c>
      <c r="P1533">
        <f>IF(ISERROR(VLOOKUP($A$1533, 文字檔!AA:AB, 2, 0)),0,VLOOKUP($A$1533, 文字檔!AA:AB, 2, 0))</f>
        <v>0</v>
      </c>
    </row>
    <row r="1534" spans="1:16" ht="16.2">
      <c r="A1534" s="7">
        <v>45270</v>
      </c>
      <c r="B1534" s="5">
        <f>SUMPRODUCT($C$2:$P$2,$C$1534:$P$1534)</f>
        <v>0</v>
      </c>
      <c r="C1534" s="5">
        <f>IF(ISERROR(VLOOKUP($A$1534, 文字檔!A:B, 2, 0)),0,VLOOKUP($A$1534, 文字檔!A:B, 2, 0))</f>
        <v>0</v>
      </c>
      <c r="D1534" s="5">
        <f>IF(ISERROR(VLOOKUP($A$1534, 文字檔!C:D, 2, 0)),0,VLOOKUP($A$1534, 文字檔!C:D, 2, 0))</f>
        <v>0</v>
      </c>
      <c r="E1534" s="5">
        <f>IF(ISERROR(VLOOKUP($A$1534, 文字檔!E:F, 2, 0)),0,VLOOKUP($A$1534, 文字檔!E:F, 2, 0))</f>
        <v>0</v>
      </c>
      <c r="F1534" s="5">
        <f>IF(ISERROR(VLOOKUP($A$1534, 文字檔!G:H, 2, 0)),0,VLOOKUP($A$1534, 文字檔!G:H, 2, 0))</f>
        <v>0</v>
      </c>
      <c r="G1534" s="5">
        <f>IF(ISERROR(VLOOKUP($A$1534, 文字檔!I:J, 2, 0)),0,VLOOKUP($A$1534, 文字檔!I:J, 2, 0))</f>
        <v>0</v>
      </c>
      <c r="H1534" s="5">
        <f>IF(ISERROR(VLOOKUP($A$1534, 文字檔!K:L, 2, 0)),0,VLOOKUP($A$1534, 文字檔!K:L, 2, 0))</f>
        <v>0</v>
      </c>
      <c r="I1534" s="5">
        <f>IF(ISERROR(VLOOKUP($A$1534, 文字檔!M:N, 2, 0)),0,VLOOKUP($A$1534, 文字檔!M:N, 2, 0))</f>
        <v>0</v>
      </c>
      <c r="J1534" s="5">
        <f>IF(ISERROR(VLOOKUP($A$1534, 文字檔!O:P, 2, 0)),0,VLOOKUP($A$1534, 文字檔!O:P, 2, 0))</f>
        <v>0</v>
      </c>
      <c r="K1534">
        <f>IF(ISERROR(VLOOKUP($A$1534, 文字檔!Q:R, 2, 0)),0,VLOOKUP($A$1534, 文字檔!Q:R, 2, 0))</f>
        <v>0</v>
      </c>
      <c r="L1534">
        <f>IF(ISERROR(VLOOKUP($A$1534, 文字檔!S:T, 2, 0)),0,VLOOKUP($A$1534, 文字檔!S:T, 2, 0))</f>
        <v>0</v>
      </c>
      <c r="M1534">
        <f>IF(ISERROR(VLOOKUP($A$1534, 文字檔!U:V, 2, 0)),0,VLOOKUP($A$1534, 文字檔!U:V, 2, 0))</f>
        <v>0</v>
      </c>
      <c r="N1534">
        <f>IF(ISERROR(VLOOKUP($A$1534, 文字檔!W:X, 2, 0)),0,VLOOKUP($A$1534, 文字檔!W:X, 2, 0))</f>
        <v>0</v>
      </c>
      <c r="O1534">
        <f>IF(ISERROR(VLOOKUP($A$1534, 文字檔!Y:Z, 2, 0)),0,VLOOKUP($A$1534, 文字檔!Y:Z, 2, 0))</f>
        <v>0</v>
      </c>
      <c r="P1534">
        <f>IF(ISERROR(VLOOKUP($A$1534, 文字檔!AA:AB, 2, 0)),0,VLOOKUP($A$1534, 文字檔!AA:AB, 2, 0))</f>
        <v>0</v>
      </c>
    </row>
    <row r="1535" spans="1:16" ht="16.2">
      <c r="A1535" s="7">
        <v>45271</v>
      </c>
      <c r="B1535" s="5">
        <f>SUMPRODUCT($C$2:$P$2,$C$1535:$P$1535)</f>
        <v>-24936.66</v>
      </c>
      <c r="C1535" s="5">
        <f>IF(ISERROR(VLOOKUP($A$1535, 文字檔!A:B, 2, 0)),0,VLOOKUP($A$1535, 文字檔!A:B, 2, 0))</f>
        <v>0</v>
      </c>
      <c r="D1535" s="5">
        <f>IF(ISERROR(VLOOKUP($A$1535, 文字檔!C:D, 2, 0)),0,VLOOKUP($A$1535, 文字檔!C:D, 2, 0))</f>
        <v>-8320.14</v>
      </c>
      <c r="E1535" s="5">
        <f>IF(ISERROR(VLOOKUP($A$1535, 文字檔!E:F, 2, 0)),0,VLOOKUP($A$1535, 文字檔!E:F, 2, 0))</f>
        <v>0</v>
      </c>
      <c r="F1535" s="5">
        <f>IF(ISERROR(VLOOKUP($A$1535, 文字檔!G:H, 2, 0)),0,VLOOKUP($A$1535, 文字檔!G:H, 2, 0))</f>
        <v>8200</v>
      </c>
      <c r="G1535" s="5">
        <f>IF(ISERROR(VLOOKUP($A$1535, 文字檔!I:J, 2, 0)),0,VLOOKUP($A$1535, 文字檔!I:J, 2, 0))</f>
        <v>-11041.9</v>
      </c>
      <c r="H1535" s="5">
        <f>IF(ISERROR(VLOOKUP($A$1535, 文字檔!K:L, 2, 0)),0,VLOOKUP($A$1535, 文字檔!K:L, 2, 0))</f>
        <v>0</v>
      </c>
      <c r="I1535" s="5">
        <f>IF(ISERROR(VLOOKUP($A$1535, 文字檔!M:N, 2, 0)),0,VLOOKUP($A$1535, 文字檔!M:N, 2, 0))</f>
        <v>5555.4</v>
      </c>
      <c r="J1535" s="5">
        <f>IF(ISERROR(VLOOKUP($A$1535, 文字檔!O:P, 2, 0)),0,VLOOKUP($A$1535, 文字檔!O:P, 2, 0))</f>
        <v>0</v>
      </c>
      <c r="K1535">
        <f>IF(ISERROR(VLOOKUP($A$1535, 文字檔!Q:R, 2, 0)),0,VLOOKUP($A$1535, 文字檔!Q:R, 2, 0))</f>
        <v>0</v>
      </c>
      <c r="L1535">
        <f>IF(ISERROR(VLOOKUP($A$1535, 文字檔!S:T, 2, 0)),0,VLOOKUP($A$1535, 文字檔!S:T, 2, 0))</f>
        <v>-3044.36</v>
      </c>
      <c r="M1535">
        <f>IF(ISERROR(VLOOKUP($A$1535, 文字檔!U:V, 2, 0)),0,VLOOKUP($A$1535, 文字檔!U:V, 2, 0))</f>
        <v>8200</v>
      </c>
      <c r="N1535">
        <f>IF(ISERROR(VLOOKUP($A$1535, 文字檔!W:X, 2, 0)),0,VLOOKUP($A$1535, 文字檔!W:X, 2, 0))</f>
        <v>-11642.83</v>
      </c>
      <c r="O1535">
        <f>IF(ISERROR(VLOOKUP($A$1535, 文字檔!Y:Z, 2, 0)),0,VLOOKUP($A$1535, 文字檔!Y:Z, 2, 0))</f>
        <v>-12842.83</v>
      </c>
      <c r="P1535">
        <f>IF(ISERROR(VLOOKUP($A$1535, 文字檔!AA:AB, 2, 0)),0,VLOOKUP($A$1535, 文字檔!AA:AB, 2, 0))</f>
        <v>0</v>
      </c>
    </row>
    <row r="1536" spans="1:16" ht="16.2">
      <c r="A1536" s="7">
        <v>45272</v>
      </c>
      <c r="B1536" s="5">
        <f>SUMPRODUCT($C$2:$P$2,$C$1536:$P$1536)</f>
        <v>57588.44</v>
      </c>
      <c r="C1536" s="5">
        <f>IF(ISERROR(VLOOKUP($A$1536, 文字檔!A:B, 2, 0)),0,VLOOKUP($A$1536, 文字檔!A:B, 2, 0))</f>
        <v>10951.5</v>
      </c>
      <c r="D1536" s="5">
        <f>IF(ISERROR(VLOOKUP($A$1536, 文字檔!C:D, 2, 0)),0,VLOOKUP($A$1536, 文字檔!C:D, 2, 0))</f>
        <v>4476.83</v>
      </c>
      <c r="E1536" s="5">
        <f>IF(ISERROR(VLOOKUP($A$1536, 文字檔!E:F, 2, 0)),0,VLOOKUP($A$1536, 文字檔!E:F, 2, 0))</f>
        <v>0</v>
      </c>
      <c r="F1536" s="5">
        <f>IF(ISERROR(VLOOKUP($A$1536, 文字檔!G:H, 2, 0)),0,VLOOKUP($A$1536, 文字檔!G:H, 2, 0))</f>
        <v>9200</v>
      </c>
      <c r="G1536" s="5">
        <f>IF(ISERROR(VLOOKUP($A$1536, 文字檔!I:J, 2, 0)),0,VLOOKUP($A$1536, 文字檔!I:J, 2, 0))</f>
        <v>2153.9</v>
      </c>
      <c r="H1536" s="5">
        <f>IF(ISERROR(VLOOKUP($A$1536, 文字檔!K:L, 2, 0)),0,VLOOKUP($A$1536, 文字檔!K:L, 2, 0))</f>
        <v>-5850.84</v>
      </c>
      <c r="I1536" s="5">
        <f>IF(ISERROR(VLOOKUP($A$1536, 文字檔!M:N, 2, 0)),0,VLOOKUP($A$1536, 文字檔!M:N, 2, 0))</f>
        <v>-922.48</v>
      </c>
      <c r="J1536" s="5">
        <f>IF(ISERROR(VLOOKUP($A$1536, 文字檔!O:P, 2, 0)),0,VLOOKUP($A$1536, 文字檔!O:P, 2, 0))</f>
        <v>0</v>
      </c>
      <c r="K1536">
        <f>IF(ISERROR(VLOOKUP($A$1536, 文字檔!Q:R, 2, 0)),0,VLOOKUP($A$1536, 文字檔!Q:R, 2, 0))</f>
        <v>0</v>
      </c>
      <c r="L1536">
        <f>IF(ISERROR(VLOOKUP($A$1536, 文字檔!S:T, 2, 0)),0,VLOOKUP($A$1536, 文字檔!S:T, 2, 0))</f>
        <v>12351.71</v>
      </c>
      <c r="M1536">
        <f>IF(ISERROR(VLOOKUP($A$1536, 文字檔!U:V, 2, 0)),0,VLOOKUP($A$1536, 文字檔!U:V, 2, 0))</f>
        <v>9200</v>
      </c>
      <c r="N1536">
        <f>IF(ISERROR(VLOOKUP($A$1536, 文字檔!W:X, 2, 0)),0,VLOOKUP($A$1536, 文字檔!W:X, 2, 0))</f>
        <v>4275.3599999999997</v>
      </c>
      <c r="O1536">
        <f>IF(ISERROR(VLOOKUP($A$1536, 文字檔!Y:Z, 2, 0)),0,VLOOKUP($A$1536, 文字檔!Y:Z, 2, 0))</f>
        <v>11752.46</v>
      </c>
      <c r="P1536">
        <f>IF(ISERROR(VLOOKUP($A$1536, 文字檔!AA:AB, 2, 0)),0,VLOOKUP($A$1536, 文字檔!AA:AB, 2, 0))</f>
        <v>0</v>
      </c>
    </row>
    <row r="1537" spans="1:16" ht="16.2">
      <c r="A1537" s="7">
        <v>45273</v>
      </c>
      <c r="B1537" s="5">
        <f>SUMPRODUCT($C$2:$P$2,$C$1537:$P$1537)</f>
        <v>-21896.61</v>
      </c>
      <c r="C1537" s="5">
        <f>IF(ISERROR(VLOOKUP($A$1537, 文字檔!A:B, 2, 0)),0,VLOOKUP($A$1537, 文字檔!A:B, 2, 0))</f>
        <v>0</v>
      </c>
      <c r="D1537" s="5">
        <f>IF(ISERROR(VLOOKUP($A$1537, 文字檔!C:D, 2, 0)),0,VLOOKUP($A$1537, 文字檔!C:D, 2, 0))</f>
        <v>-2200</v>
      </c>
      <c r="E1537" s="5">
        <f>IF(ISERROR(VLOOKUP($A$1537, 文字檔!E:F, 2, 0)),0,VLOOKUP($A$1537, 文字檔!E:F, 2, 0))</f>
        <v>0</v>
      </c>
      <c r="F1537" s="5">
        <f>IF(ISERROR(VLOOKUP($A$1537, 文字檔!G:H, 2, 0)),0,VLOOKUP($A$1537, 文字檔!G:H, 2, 0))</f>
        <v>-2200</v>
      </c>
      <c r="G1537" s="5">
        <f>IF(ISERROR(VLOOKUP($A$1537, 文字檔!I:J, 2, 0)),0,VLOOKUP($A$1537, 文字檔!I:J, 2, 0))</f>
        <v>0</v>
      </c>
      <c r="H1537" s="5">
        <f>IF(ISERROR(VLOOKUP($A$1537, 文字檔!K:L, 2, 0)),0,VLOOKUP($A$1537, 文字檔!K:L, 2, 0))</f>
        <v>0</v>
      </c>
      <c r="I1537" s="5">
        <f>IF(ISERROR(VLOOKUP($A$1537, 文字檔!M:N, 2, 0)),0,VLOOKUP($A$1537, 文字檔!M:N, 2, 0))</f>
        <v>-7924.7</v>
      </c>
      <c r="J1537" s="5">
        <f>IF(ISERROR(VLOOKUP($A$1537, 文字檔!O:P, 2, 0)),0,VLOOKUP($A$1537, 文字檔!O:P, 2, 0))</f>
        <v>0</v>
      </c>
      <c r="K1537">
        <f>IF(ISERROR(VLOOKUP($A$1537, 文字檔!Q:R, 2, 0)),0,VLOOKUP($A$1537, 文字檔!Q:R, 2, 0))</f>
        <v>0</v>
      </c>
      <c r="L1537">
        <f>IF(ISERROR(VLOOKUP($A$1537, 文字檔!S:T, 2, 0)),0,VLOOKUP($A$1537, 文字檔!S:T, 2, 0))</f>
        <v>0</v>
      </c>
      <c r="M1537">
        <f>IF(ISERROR(VLOOKUP($A$1537, 文字檔!U:V, 2, 0)),0,VLOOKUP($A$1537, 文字檔!U:V, 2, 0))</f>
        <v>-2200</v>
      </c>
      <c r="N1537">
        <f>IF(ISERROR(VLOOKUP($A$1537, 文字檔!W:X, 2, 0)),0,VLOOKUP($A$1537, 文字檔!W:X, 2, 0))</f>
        <v>4876.8900000000003</v>
      </c>
      <c r="O1537">
        <f>IF(ISERROR(VLOOKUP($A$1537, 文字檔!Y:Z, 2, 0)),0,VLOOKUP($A$1537, 文字檔!Y:Z, 2, 0))</f>
        <v>0</v>
      </c>
      <c r="P1537">
        <f>IF(ISERROR(VLOOKUP($A$1537, 文字檔!AA:AB, 2, 0)),0,VLOOKUP($A$1537, 文字檔!AA:AB, 2, 0))</f>
        <v>-12248.8</v>
      </c>
    </row>
    <row r="1538" spans="1:16" ht="16.2">
      <c r="A1538" s="7">
        <v>45274</v>
      </c>
      <c r="B1538" s="5">
        <f>SUMPRODUCT($C$2:$P$2,$C$1538:$P$1538)</f>
        <v>70963.789999999994</v>
      </c>
      <c r="C1538" s="5">
        <f>IF(ISERROR(VLOOKUP($A$1538, 文字檔!A:B, 2, 0)),0,VLOOKUP($A$1538, 文字檔!A:B, 2, 0))</f>
        <v>-21718.42</v>
      </c>
      <c r="D1538" s="5">
        <f>IF(ISERROR(VLOOKUP($A$1538, 文字檔!C:D, 2, 0)),0,VLOOKUP($A$1538, 文字檔!C:D, 2, 0))</f>
        <v>21351.71</v>
      </c>
      <c r="E1538" s="5">
        <f>IF(ISERROR(VLOOKUP($A$1538, 文字檔!E:F, 2, 0)),0,VLOOKUP($A$1538, 文字檔!E:F, 2, 0))</f>
        <v>0</v>
      </c>
      <c r="F1538" s="5">
        <f>IF(ISERROR(VLOOKUP($A$1538, 文字檔!G:H, 2, 0)),0,VLOOKUP($A$1538, 文字檔!G:H, 2, 0))</f>
        <v>42600</v>
      </c>
      <c r="G1538" s="5">
        <f>IF(ISERROR(VLOOKUP($A$1538, 文字檔!I:J, 2, 0)),0,VLOOKUP($A$1538, 文字檔!I:J, 2, 0))</f>
        <v>26474.07</v>
      </c>
      <c r="H1538" s="5">
        <f>IF(ISERROR(VLOOKUP($A$1538, 文字檔!K:L, 2, 0)),0,VLOOKUP($A$1538, 文字檔!K:L, 2, 0))</f>
        <v>-6056.87</v>
      </c>
      <c r="I1538" s="5">
        <f>IF(ISERROR(VLOOKUP($A$1538, 文字檔!M:N, 2, 0)),0,VLOOKUP($A$1538, 文字檔!M:N, 2, 0))</f>
        <v>-1123.5</v>
      </c>
      <c r="J1538" s="5">
        <f>IF(ISERROR(VLOOKUP($A$1538, 文字檔!O:P, 2, 0)),0,VLOOKUP($A$1538, 文字檔!O:P, 2, 0))</f>
        <v>0</v>
      </c>
      <c r="K1538">
        <f>IF(ISERROR(VLOOKUP($A$1538, 文字檔!Q:R, 2, 0)),0,VLOOKUP($A$1538, 文字檔!Q:R, 2, 0))</f>
        <v>0</v>
      </c>
      <c r="L1538">
        <f>IF(ISERROR(VLOOKUP($A$1538, 文字檔!S:T, 2, 0)),0,VLOOKUP($A$1538, 文字檔!S:T, 2, 0))</f>
        <v>-12857.53</v>
      </c>
      <c r="M1538">
        <f>IF(ISERROR(VLOOKUP($A$1538, 文字檔!U:V, 2, 0)),0,VLOOKUP($A$1538, 文字檔!U:V, 2, 0))</f>
        <v>42600</v>
      </c>
      <c r="N1538">
        <f>IF(ISERROR(VLOOKUP($A$1538, 文字檔!W:X, 2, 0)),0,VLOOKUP($A$1538, 文字檔!W:X, 2, 0))</f>
        <v>-8447.15</v>
      </c>
      <c r="O1538">
        <f>IF(ISERROR(VLOOKUP($A$1538, 文字檔!Y:Z, 2, 0)),0,VLOOKUP($A$1538, 文字檔!Y:Z, 2, 0))</f>
        <v>0</v>
      </c>
      <c r="P1538">
        <f>IF(ISERROR(VLOOKUP($A$1538, 文字檔!AA:AB, 2, 0)),0,VLOOKUP($A$1538, 文字檔!AA:AB, 2, 0))</f>
        <v>-11858.52</v>
      </c>
    </row>
    <row r="1539" spans="1:16" ht="16.2">
      <c r="A1539" s="7">
        <v>45275</v>
      </c>
      <c r="B1539" s="5">
        <f>SUMPRODUCT($C$2:$P$2,$C$1539:$P$1539)</f>
        <v>-9975.5</v>
      </c>
      <c r="C1539" s="5">
        <f>IF(ISERROR(VLOOKUP($A$1539, 文字檔!A:B, 2, 0)),0,VLOOKUP($A$1539, 文字檔!A:B, 2, 0))</f>
        <v>-19728.439999999999</v>
      </c>
      <c r="D1539" s="5">
        <f>IF(ISERROR(VLOOKUP($A$1539, 文字檔!C:D, 2, 0)),0,VLOOKUP($A$1539, 文字檔!C:D, 2, 0))</f>
        <v>10268.4</v>
      </c>
      <c r="E1539" s="5">
        <f>IF(ISERROR(VLOOKUP($A$1539, 文字檔!E:F, 2, 0)),0,VLOOKUP($A$1539, 文字檔!E:F, 2, 0))</f>
        <v>0</v>
      </c>
      <c r="F1539" s="5">
        <f>IF(ISERROR(VLOOKUP($A$1539, 文字檔!G:H, 2, 0)),0,VLOOKUP($A$1539, 文字檔!G:H, 2, 0))</f>
        <v>11868.16</v>
      </c>
      <c r="G1539" s="5">
        <f>IF(ISERROR(VLOOKUP($A$1539, 文字檔!I:J, 2, 0)),0,VLOOKUP($A$1539, 文字檔!I:J, 2, 0))</f>
        <v>-8593.09</v>
      </c>
      <c r="H1539" s="5">
        <f>IF(ISERROR(VLOOKUP($A$1539, 文字檔!K:L, 2, 0)),0,VLOOKUP($A$1539, 文字檔!K:L, 2, 0))</f>
        <v>-3864.28</v>
      </c>
      <c r="I1539" s="5">
        <f>IF(ISERROR(VLOOKUP($A$1539, 文字檔!M:N, 2, 0)),0,VLOOKUP($A$1539, 文字檔!M:N, 2, 0))</f>
        <v>0</v>
      </c>
      <c r="J1539" s="5">
        <f>IF(ISERROR(VLOOKUP($A$1539, 文字檔!O:P, 2, 0)),0,VLOOKUP($A$1539, 文字檔!O:P, 2, 0))</f>
        <v>0</v>
      </c>
      <c r="K1539">
        <f>IF(ISERROR(VLOOKUP($A$1539, 文字檔!Q:R, 2, 0)),0,VLOOKUP($A$1539, 文字檔!Q:R, 2, 0))</f>
        <v>0</v>
      </c>
      <c r="L1539">
        <f>IF(ISERROR(VLOOKUP($A$1539, 文字檔!S:T, 2, 0)),0,VLOOKUP($A$1539, 文字檔!S:T, 2, 0))</f>
        <v>0</v>
      </c>
      <c r="M1539">
        <f>IF(ISERROR(VLOOKUP($A$1539, 文字檔!U:V, 2, 0)),0,VLOOKUP($A$1539, 文字檔!U:V, 2, 0))</f>
        <v>1600</v>
      </c>
      <c r="N1539">
        <f>IF(ISERROR(VLOOKUP($A$1539, 文字檔!W:X, 2, 0)),0,VLOOKUP($A$1539, 文字檔!W:X, 2, 0))</f>
        <v>0</v>
      </c>
      <c r="O1539">
        <f>IF(ISERROR(VLOOKUP($A$1539, 文字檔!Y:Z, 2, 0)),0,VLOOKUP($A$1539, 文字檔!Y:Z, 2, 0))</f>
        <v>9937.3700000000008</v>
      </c>
      <c r="P1539">
        <f>IF(ISERROR(VLOOKUP($A$1539, 文字檔!AA:AB, 2, 0)),0,VLOOKUP($A$1539, 文字檔!AA:AB, 2, 0))</f>
        <v>-11463.62</v>
      </c>
    </row>
    <row r="1540" spans="1:16" ht="16.2">
      <c r="A1540" s="7">
        <v>45276</v>
      </c>
      <c r="B1540" s="5">
        <f>SUMPRODUCT($C$2:$P$2,$C$1540:$P$1540)</f>
        <v>0</v>
      </c>
      <c r="C1540" s="5">
        <f>IF(ISERROR(VLOOKUP($A$1540, 文字檔!A:B, 2, 0)),0,VLOOKUP($A$1540, 文字檔!A:B, 2, 0))</f>
        <v>0</v>
      </c>
      <c r="D1540" s="5">
        <f>IF(ISERROR(VLOOKUP($A$1540, 文字檔!C:D, 2, 0)),0,VLOOKUP($A$1540, 文字檔!C:D, 2, 0))</f>
        <v>0</v>
      </c>
      <c r="E1540" s="5">
        <f>IF(ISERROR(VLOOKUP($A$1540, 文字檔!E:F, 2, 0)),0,VLOOKUP($A$1540, 文字檔!E:F, 2, 0))</f>
        <v>0</v>
      </c>
      <c r="F1540" s="5">
        <f>IF(ISERROR(VLOOKUP($A$1540, 文字檔!G:H, 2, 0)),0,VLOOKUP($A$1540, 文字檔!G:H, 2, 0))</f>
        <v>0</v>
      </c>
      <c r="G1540" s="5">
        <f>IF(ISERROR(VLOOKUP($A$1540, 文字檔!I:J, 2, 0)),0,VLOOKUP($A$1540, 文字檔!I:J, 2, 0))</f>
        <v>0</v>
      </c>
      <c r="H1540" s="5">
        <f>IF(ISERROR(VLOOKUP($A$1540, 文字檔!K:L, 2, 0)),0,VLOOKUP($A$1540, 文字檔!K:L, 2, 0))</f>
        <v>0</v>
      </c>
      <c r="I1540" s="5">
        <f>IF(ISERROR(VLOOKUP($A$1540, 文字檔!M:N, 2, 0)),0,VLOOKUP($A$1540, 文字檔!M:N, 2, 0))</f>
        <v>0</v>
      </c>
      <c r="J1540" s="5">
        <f>IF(ISERROR(VLOOKUP($A$1540, 文字檔!O:P, 2, 0)),0,VLOOKUP($A$1540, 文字檔!O:P, 2, 0))</f>
        <v>0</v>
      </c>
      <c r="K1540">
        <f>IF(ISERROR(VLOOKUP($A$1540, 文字檔!Q:R, 2, 0)),0,VLOOKUP($A$1540, 文字檔!Q:R, 2, 0))</f>
        <v>0</v>
      </c>
      <c r="L1540">
        <f>IF(ISERROR(VLOOKUP($A$1540, 文字檔!S:T, 2, 0)),0,VLOOKUP($A$1540, 文字檔!S:T, 2, 0))</f>
        <v>0</v>
      </c>
      <c r="M1540">
        <f>IF(ISERROR(VLOOKUP($A$1540, 文字檔!U:V, 2, 0)),0,VLOOKUP($A$1540, 文字檔!U:V, 2, 0))</f>
        <v>0</v>
      </c>
      <c r="N1540">
        <f>IF(ISERROR(VLOOKUP($A$1540, 文字檔!W:X, 2, 0)),0,VLOOKUP($A$1540, 文字檔!W:X, 2, 0))</f>
        <v>0</v>
      </c>
      <c r="O1540">
        <f>IF(ISERROR(VLOOKUP($A$1540, 文字檔!Y:Z, 2, 0)),0,VLOOKUP($A$1540, 文字檔!Y:Z, 2, 0))</f>
        <v>0</v>
      </c>
      <c r="P1540">
        <f>IF(ISERROR(VLOOKUP($A$1540, 文字檔!AA:AB, 2, 0)),0,VLOOKUP($A$1540, 文字檔!AA:AB, 2, 0))</f>
        <v>0</v>
      </c>
    </row>
    <row r="1541" spans="1:16" ht="16.2">
      <c r="A1541" s="7">
        <v>45277</v>
      </c>
      <c r="B1541" s="5">
        <f>SUMPRODUCT($C$2:$P$2,$C$1541:$P$1541)</f>
        <v>0</v>
      </c>
      <c r="C1541" s="5">
        <f>IF(ISERROR(VLOOKUP($A$1541, 文字檔!A:B, 2, 0)),0,VLOOKUP($A$1541, 文字檔!A:B, 2, 0))</f>
        <v>0</v>
      </c>
      <c r="D1541" s="5">
        <f>IF(ISERROR(VLOOKUP($A$1541, 文字檔!C:D, 2, 0)),0,VLOOKUP($A$1541, 文字檔!C:D, 2, 0))</f>
        <v>0</v>
      </c>
      <c r="E1541" s="5">
        <f>IF(ISERROR(VLOOKUP($A$1541, 文字檔!E:F, 2, 0)),0,VLOOKUP($A$1541, 文字檔!E:F, 2, 0))</f>
        <v>0</v>
      </c>
      <c r="F1541" s="5">
        <f>IF(ISERROR(VLOOKUP($A$1541, 文字檔!G:H, 2, 0)),0,VLOOKUP($A$1541, 文字檔!G:H, 2, 0))</f>
        <v>0</v>
      </c>
      <c r="G1541" s="5">
        <f>IF(ISERROR(VLOOKUP($A$1541, 文字檔!I:J, 2, 0)),0,VLOOKUP($A$1541, 文字檔!I:J, 2, 0))</f>
        <v>0</v>
      </c>
      <c r="H1541" s="5">
        <f>IF(ISERROR(VLOOKUP($A$1541, 文字檔!K:L, 2, 0)),0,VLOOKUP($A$1541, 文字檔!K:L, 2, 0))</f>
        <v>0</v>
      </c>
      <c r="I1541" s="5">
        <f>IF(ISERROR(VLOOKUP($A$1541, 文字檔!M:N, 2, 0)),0,VLOOKUP($A$1541, 文字檔!M:N, 2, 0))</f>
        <v>0</v>
      </c>
      <c r="J1541" s="5">
        <f>IF(ISERROR(VLOOKUP($A$1541, 文字檔!O:P, 2, 0)),0,VLOOKUP($A$1541, 文字檔!O:P, 2, 0))</f>
        <v>0</v>
      </c>
      <c r="K1541">
        <f>IF(ISERROR(VLOOKUP($A$1541, 文字檔!Q:R, 2, 0)),0,VLOOKUP($A$1541, 文字檔!Q:R, 2, 0))</f>
        <v>0</v>
      </c>
      <c r="L1541">
        <f>IF(ISERROR(VLOOKUP($A$1541, 文字檔!S:T, 2, 0)),0,VLOOKUP($A$1541, 文字檔!S:T, 2, 0))</f>
        <v>0</v>
      </c>
      <c r="M1541">
        <f>IF(ISERROR(VLOOKUP($A$1541, 文字檔!U:V, 2, 0)),0,VLOOKUP($A$1541, 文字檔!U:V, 2, 0))</f>
        <v>0</v>
      </c>
      <c r="N1541">
        <f>IF(ISERROR(VLOOKUP($A$1541, 文字檔!W:X, 2, 0)),0,VLOOKUP($A$1541, 文字檔!W:X, 2, 0))</f>
        <v>0</v>
      </c>
      <c r="O1541">
        <f>IF(ISERROR(VLOOKUP($A$1541, 文字檔!Y:Z, 2, 0)),0,VLOOKUP($A$1541, 文字檔!Y:Z, 2, 0))</f>
        <v>0</v>
      </c>
      <c r="P1541">
        <f>IF(ISERROR(VLOOKUP($A$1541, 文字檔!AA:AB, 2, 0)),0,VLOOKUP($A$1541, 文字檔!AA:AB, 2, 0))</f>
        <v>0</v>
      </c>
    </row>
    <row r="1542" spans="1:16" ht="16.2">
      <c r="A1542" s="7">
        <v>45278</v>
      </c>
      <c r="B1542" s="5">
        <f>SUMPRODUCT($C$2:$P$2,$C$1542:$P$1542)</f>
        <v>1482.5100000000007</v>
      </c>
      <c r="C1542" s="5">
        <f>IF(ISERROR(VLOOKUP($A$1542, 文字檔!A:B, 2, 0)),0,VLOOKUP($A$1542, 文字檔!A:B, 2, 0))</f>
        <v>0</v>
      </c>
      <c r="D1542" s="5">
        <f>IF(ISERROR(VLOOKUP($A$1542, 文字檔!C:D, 2, 0)),0,VLOOKUP($A$1542, 文字檔!C:D, 2, 0))</f>
        <v>0</v>
      </c>
      <c r="E1542" s="5">
        <f>IF(ISERROR(VLOOKUP($A$1542, 文字檔!E:F, 2, 0)),0,VLOOKUP($A$1542, 文字檔!E:F, 2, 0))</f>
        <v>0</v>
      </c>
      <c r="F1542" s="5">
        <f>IF(ISERROR(VLOOKUP($A$1542, 文字檔!G:H, 2, 0)),0,VLOOKUP($A$1542, 文字檔!G:H, 2, 0))</f>
        <v>0</v>
      </c>
      <c r="G1542" s="5">
        <f>IF(ISERROR(VLOOKUP($A$1542, 文字檔!I:J, 2, 0)),0,VLOOKUP($A$1542, 文字檔!I:J, 2, 0))</f>
        <v>-6528.75</v>
      </c>
      <c r="H1542" s="5">
        <f>IF(ISERROR(VLOOKUP($A$1542, 文字檔!K:L, 2, 0)),0,VLOOKUP($A$1542, 文字檔!K:L, 2, 0))</f>
        <v>0</v>
      </c>
      <c r="I1542" s="5">
        <f>IF(ISERROR(VLOOKUP($A$1542, 文字檔!M:N, 2, 0)),0,VLOOKUP($A$1542, 文字檔!M:N, 2, 0))</f>
        <v>0</v>
      </c>
      <c r="J1542" s="5">
        <f>IF(ISERROR(VLOOKUP($A$1542, 文字檔!O:P, 2, 0)),0,VLOOKUP($A$1542, 文字檔!O:P, 2, 0))</f>
        <v>0</v>
      </c>
      <c r="K1542">
        <f>IF(ISERROR(VLOOKUP($A$1542, 文字檔!Q:R, 2, 0)),0,VLOOKUP($A$1542, 文字檔!Q:R, 2, 0))</f>
        <v>0</v>
      </c>
      <c r="L1542">
        <f>IF(ISERROR(VLOOKUP($A$1542, 文字檔!S:T, 2, 0)),0,VLOOKUP($A$1542, 文字檔!S:T, 2, 0))</f>
        <v>0</v>
      </c>
      <c r="M1542">
        <f>IF(ISERROR(VLOOKUP($A$1542, 文字檔!U:V, 2, 0)),0,VLOOKUP($A$1542, 文字檔!U:V, 2, 0))</f>
        <v>-3800</v>
      </c>
      <c r="N1542">
        <f>IF(ISERROR(VLOOKUP($A$1542, 文字檔!W:X, 2, 0)),0,VLOOKUP($A$1542, 文字檔!W:X, 2, 0))</f>
        <v>0</v>
      </c>
      <c r="O1542">
        <f>IF(ISERROR(VLOOKUP($A$1542, 文字檔!Y:Z, 2, 0)),0,VLOOKUP($A$1542, 文字檔!Y:Z, 2, 0))</f>
        <v>10340.61</v>
      </c>
      <c r="P1542">
        <f>IF(ISERROR(VLOOKUP($A$1542, 文字檔!AA:AB, 2, 0)),0,VLOOKUP($A$1542, 文字檔!AA:AB, 2, 0))</f>
        <v>1470.65</v>
      </c>
    </row>
    <row r="1543" spans="1:16" ht="16.2">
      <c r="A1543" s="7">
        <v>45279</v>
      </c>
      <c r="B1543" s="5">
        <f>SUMPRODUCT($C$2:$P$2,$C$1543:$P$1543)</f>
        <v>-54182.37</v>
      </c>
      <c r="C1543" s="5">
        <f>IF(ISERROR(VLOOKUP($A$1543, 文字檔!A:B, 2, 0)),0,VLOOKUP($A$1543, 文字檔!A:B, 2, 0))</f>
        <v>-14707.89</v>
      </c>
      <c r="D1543" s="5">
        <f>IF(ISERROR(VLOOKUP($A$1543, 文字檔!C:D, 2, 0)),0,VLOOKUP($A$1543, 文字檔!C:D, 2, 0))</f>
        <v>0</v>
      </c>
      <c r="E1543" s="5">
        <f>IF(ISERROR(VLOOKUP($A$1543, 文字檔!E:F, 2, 0)),0,VLOOKUP($A$1543, 文字檔!E:F, 2, 0))</f>
        <v>0</v>
      </c>
      <c r="F1543" s="5">
        <f>IF(ISERROR(VLOOKUP($A$1543, 文字檔!G:H, 2, 0)),0,VLOOKUP($A$1543, 文字檔!G:H, 2, 0))</f>
        <v>0</v>
      </c>
      <c r="G1543" s="5">
        <f>IF(ISERROR(VLOOKUP($A$1543, 文字檔!I:J, 2, 0)),0,VLOOKUP($A$1543, 文字檔!I:J, 2, 0))</f>
        <v>1944.12</v>
      </c>
      <c r="H1543" s="5">
        <f>IF(ISERROR(VLOOKUP($A$1543, 文字檔!K:L, 2, 0)),0,VLOOKUP($A$1543, 文字檔!K:L, 2, 0))</f>
        <v>-6256</v>
      </c>
      <c r="I1543" s="5">
        <f>IF(ISERROR(VLOOKUP($A$1543, 文字檔!M:N, 2, 0)),0,VLOOKUP($A$1543, 文字檔!M:N, 2, 0))</f>
        <v>0</v>
      </c>
      <c r="J1543" s="5">
        <f>IF(ISERROR(VLOOKUP($A$1543, 文字檔!O:P, 2, 0)),0,VLOOKUP($A$1543, 文字檔!O:P, 2, 0))</f>
        <v>0</v>
      </c>
      <c r="K1543">
        <f>IF(ISERROR(VLOOKUP($A$1543, 文字檔!Q:R, 2, 0)),0,VLOOKUP($A$1543, 文字檔!Q:R, 2, 0))</f>
        <v>0</v>
      </c>
      <c r="L1543">
        <f>IF(ISERROR(VLOOKUP($A$1543, 文字檔!S:T, 2, 0)),0,VLOOKUP($A$1543, 文字檔!S:T, 2, 0))</f>
        <v>0</v>
      </c>
      <c r="M1543">
        <f>IF(ISERROR(VLOOKUP($A$1543, 文字檔!U:V, 2, 0)),0,VLOOKUP($A$1543, 文字檔!U:V, 2, 0))</f>
        <v>-16200</v>
      </c>
      <c r="N1543">
        <f>IF(ISERROR(VLOOKUP($A$1543, 文字檔!W:X, 2, 0)),0,VLOOKUP($A$1543, 文字檔!W:X, 2, 0))</f>
        <v>-9325.9</v>
      </c>
      <c r="O1543">
        <f>IF(ISERROR(VLOOKUP($A$1543, 文字檔!Y:Z, 2, 0)),0,VLOOKUP($A$1543, 文字檔!Y:Z, 2, 0))</f>
        <v>13944.69</v>
      </c>
      <c r="P1543">
        <f>IF(ISERROR(VLOOKUP($A$1543, 文字檔!AA:AB, 2, 0)),0,VLOOKUP($A$1543, 文字檔!AA:AB, 2, 0))</f>
        <v>-23581.39</v>
      </c>
    </row>
    <row r="1544" spans="1:16" ht="16.2">
      <c r="A1544" s="7">
        <v>45280</v>
      </c>
      <c r="B1544" s="5">
        <f>SUMPRODUCT($C$2:$P$2,$C$1544:$P$1544)</f>
        <v>10651.39</v>
      </c>
      <c r="C1544" s="5">
        <f>IF(ISERROR(VLOOKUP($A$1544, 文字檔!A:B, 2, 0)),0,VLOOKUP($A$1544, 文字檔!A:B, 2, 0))</f>
        <v>0</v>
      </c>
      <c r="D1544" s="5">
        <f>IF(ISERROR(VLOOKUP($A$1544, 文字檔!C:D, 2, 0)),0,VLOOKUP($A$1544, 文字檔!C:D, 2, 0))</f>
        <v>0</v>
      </c>
      <c r="E1544" s="5">
        <f>IF(ISERROR(VLOOKUP($A$1544, 文字檔!E:F, 2, 0)),0,VLOOKUP($A$1544, 文字檔!E:F, 2, 0))</f>
        <v>0</v>
      </c>
      <c r="F1544" s="5">
        <f>IF(ISERROR(VLOOKUP($A$1544, 文字檔!G:H, 2, 0)),0,VLOOKUP($A$1544, 文字檔!G:H, 2, 0))</f>
        <v>0</v>
      </c>
      <c r="G1544" s="5">
        <f>IF(ISERROR(VLOOKUP($A$1544, 文字檔!I:J, 2, 0)),0,VLOOKUP($A$1544, 文字檔!I:J, 2, 0))</f>
        <v>4273.5</v>
      </c>
      <c r="H1544" s="5">
        <f>IF(ISERROR(VLOOKUP($A$1544, 文字檔!K:L, 2, 0)),0,VLOOKUP($A$1544, 文字檔!K:L, 2, 0))</f>
        <v>-5456.66</v>
      </c>
      <c r="I1544" s="5">
        <f>IF(ISERROR(VLOOKUP($A$1544, 文字檔!M:N, 2, 0)),0,VLOOKUP($A$1544, 文字檔!M:N, 2, 0))</f>
        <v>0</v>
      </c>
      <c r="J1544" s="5">
        <f>IF(ISERROR(VLOOKUP($A$1544, 文字檔!O:P, 2, 0)),0,VLOOKUP($A$1544, 文字檔!O:P, 2, 0))</f>
        <v>0</v>
      </c>
      <c r="K1544">
        <f>IF(ISERROR(VLOOKUP($A$1544, 文字檔!Q:R, 2, 0)),0,VLOOKUP($A$1544, 文字檔!Q:R, 2, 0))</f>
        <v>0</v>
      </c>
      <c r="L1544">
        <f>IF(ISERROR(VLOOKUP($A$1544, 文字檔!S:T, 2, 0)),0,VLOOKUP($A$1544, 文字檔!S:T, 2, 0))</f>
        <v>0</v>
      </c>
      <c r="M1544">
        <f>IF(ISERROR(VLOOKUP($A$1544, 文字檔!U:V, 2, 0)),0,VLOOKUP($A$1544, 文字檔!U:V, 2, 0))</f>
        <v>11870.92</v>
      </c>
      <c r="N1544">
        <f>IF(ISERROR(VLOOKUP($A$1544, 文字檔!W:X, 2, 0)),0,VLOOKUP($A$1544, 文字檔!W:X, 2, 0))</f>
        <v>-4127.76</v>
      </c>
      <c r="O1544">
        <f>IF(ISERROR(VLOOKUP($A$1544, 文字檔!Y:Z, 2, 0)),0,VLOOKUP($A$1544, 文字檔!Y:Z, 2, 0))</f>
        <v>4091.39</v>
      </c>
      <c r="P1544">
        <f>IF(ISERROR(VLOOKUP($A$1544, 文字檔!AA:AB, 2, 0)),0,VLOOKUP($A$1544, 文字檔!AA:AB, 2, 0))</f>
        <v>0</v>
      </c>
    </row>
    <row r="1545" spans="1:16" ht="16.2">
      <c r="A1545" s="7">
        <v>45281</v>
      </c>
      <c r="B1545" s="5">
        <f>SUMPRODUCT($C$2:$P$2,$C$1545:$P$1545)</f>
        <v>-34747</v>
      </c>
      <c r="C1545" s="5">
        <f>IF(ISERROR(VLOOKUP($A$1545, 文字檔!A:B, 2, 0)),0,VLOOKUP($A$1545, 文字檔!A:B, 2, 0))</f>
        <v>-16497.72</v>
      </c>
      <c r="D1545" s="5">
        <f>IF(ISERROR(VLOOKUP($A$1545, 文字檔!C:D, 2, 0)),0,VLOOKUP($A$1545, 文字檔!C:D, 2, 0))</f>
        <v>-10724.4</v>
      </c>
      <c r="E1545" s="5">
        <f>IF(ISERROR(VLOOKUP($A$1545, 文字檔!E:F, 2, 0)),0,VLOOKUP($A$1545, 文字檔!E:F, 2, 0))</f>
        <v>0</v>
      </c>
      <c r="F1545" s="5">
        <f>IF(ISERROR(VLOOKUP($A$1545, 文字檔!G:H, 2, 0)),0,VLOOKUP($A$1545, 文字檔!G:H, 2, 0))</f>
        <v>0</v>
      </c>
      <c r="G1545" s="5">
        <f>IF(ISERROR(VLOOKUP($A$1545, 文字檔!I:J, 2, 0)),0,VLOOKUP($A$1545, 文字檔!I:J, 2, 0))</f>
        <v>0</v>
      </c>
      <c r="H1545" s="5">
        <f>IF(ISERROR(VLOOKUP($A$1545, 文字檔!K:L, 2, 0)),0,VLOOKUP($A$1545, 文字檔!K:L, 2, 0))</f>
        <v>0</v>
      </c>
      <c r="I1545" s="5">
        <f>IF(ISERROR(VLOOKUP($A$1545, 文字檔!M:N, 2, 0)),0,VLOOKUP($A$1545, 文字檔!M:N, 2, 0))</f>
        <v>0</v>
      </c>
      <c r="J1545" s="5">
        <f>IF(ISERROR(VLOOKUP($A$1545, 文字檔!O:P, 2, 0)),0,VLOOKUP($A$1545, 文字檔!O:P, 2, 0))</f>
        <v>0</v>
      </c>
      <c r="K1545">
        <f>IF(ISERROR(VLOOKUP($A$1545, 文字檔!Q:R, 2, 0)),0,VLOOKUP($A$1545, 文字檔!Q:R, 2, 0))</f>
        <v>0</v>
      </c>
      <c r="L1545">
        <f>IF(ISERROR(VLOOKUP($A$1545, 文字檔!S:T, 2, 0)),0,VLOOKUP($A$1545, 文字檔!S:T, 2, 0))</f>
        <v>0</v>
      </c>
      <c r="M1545">
        <f>IF(ISERROR(VLOOKUP($A$1545, 文字檔!U:V, 2, 0)),0,VLOOKUP($A$1545, 文字檔!U:V, 2, 0))</f>
        <v>-7524.88</v>
      </c>
      <c r="N1545">
        <f>IF(ISERROR(VLOOKUP($A$1545, 文字檔!W:X, 2, 0)),0,VLOOKUP($A$1545, 文字檔!W:X, 2, 0))</f>
        <v>0</v>
      </c>
      <c r="O1545">
        <f>IF(ISERROR(VLOOKUP($A$1545, 文字檔!Y:Z, 2, 0)),0,VLOOKUP($A$1545, 文字檔!Y:Z, 2, 0))</f>
        <v>0</v>
      </c>
      <c r="P1545">
        <f>IF(ISERROR(VLOOKUP($A$1545, 文字檔!AA:AB, 2, 0)),0,VLOOKUP($A$1545, 文字檔!AA:AB, 2, 0))</f>
        <v>0</v>
      </c>
    </row>
    <row r="1546" spans="1:16" ht="16.2">
      <c r="A1546" s="7">
        <v>45282</v>
      </c>
      <c r="B1546" s="5">
        <f>SUMPRODUCT($C$2:$P$2,$C$1546:$P$1546)</f>
        <v>-24781.48</v>
      </c>
      <c r="C1546" s="5">
        <f>IF(ISERROR(VLOOKUP($A$1546, 文字檔!A:B, 2, 0)),0,VLOOKUP($A$1546, 文字檔!A:B, 2, 0))</f>
        <v>0</v>
      </c>
      <c r="D1546" s="5">
        <f>IF(ISERROR(VLOOKUP($A$1546, 文字檔!C:D, 2, 0)),0,VLOOKUP($A$1546, 文字檔!C:D, 2, 0))</f>
        <v>-5400</v>
      </c>
      <c r="E1546" s="5">
        <f>IF(ISERROR(VLOOKUP($A$1546, 文字檔!E:F, 2, 0)),0,VLOOKUP($A$1546, 文字檔!E:F, 2, 0))</f>
        <v>0</v>
      </c>
      <c r="F1546" s="5">
        <f>IF(ISERROR(VLOOKUP($A$1546, 文字檔!G:H, 2, 0)),0,VLOOKUP($A$1546, 文字檔!G:H, 2, 0))</f>
        <v>0</v>
      </c>
      <c r="G1546" s="5">
        <f>IF(ISERROR(VLOOKUP($A$1546, 文字檔!I:J, 2, 0)),0,VLOOKUP($A$1546, 文字檔!I:J, 2, 0))</f>
        <v>-10454.290000000001</v>
      </c>
      <c r="H1546" s="5">
        <f>IF(ISERROR(VLOOKUP($A$1546, 文字檔!K:L, 2, 0)),0,VLOOKUP($A$1546, 文字檔!K:L, 2, 0))</f>
        <v>0</v>
      </c>
      <c r="I1546" s="5">
        <f>IF(ISERROR(VLOOKUP($A$1546, 文字檔!M:N, 2, 0)),0,VLOOKUP($A$1546, 文字檔!M:N, 2, 0))</f>
        <v>0</v>
      </c>
      <c r="J1546" s="5">
        <f>IF(ISERROR(VLOOKUP($A$1546, 文字檔!O:P, 2, 0)),0,VLOOKUP($A$1546, 文字檔!O:P, 2, 0))</f>
        <v>0</v>
      </c>
      <c r="K1546">
        <f>IF(ISERROR(VLOOKUP($A$1546, 文字檔!Q:R, 2, 0)),0,VLOOKUP($A$1546, 文字檔!Q:R, 2, 0))</f>
        <v>0</v>
      </c>
      <c r="L1546">
        <f>IF(ISERROR(VLOOKUP($A$1546, 文字檔!S:T, 2, 0)),0,VLOOKUP($A$1546, 文字檔!S:T, 2, 0))</f>
        <v>0</v>
      </c>
      <c r="M1546">
        <f>IF(ISERROR(VLOOKUP($A$1546, 文字檔!U:V, 2, 0)),0,VLOOKUP($A$1546, 文字檔!U:V, 2, 0))</f>
        <v>-5400</v>
      </c>
      <c r="N1546">
        <f>IF(ISERROR(VLOOKUP($A$1546, 文字檔!W:X, 2, 0)),0,VLOOKUP($A$1546, 文字檔!W:X, 2, 0))</f>
        <v>0</v>
      </c>
      <c r="O1546">
        <f>IF(ISERROR(VLOOKUP($A$1546, 文字檔!Y:Z, 2, 0)),0,VLOOKUP($A$1546, 文字檔!Y:Z, 2, 0))</f>
        <v>-3527.19</v>
      </c>
      <c r="P1546">
        <f>IF(ISERROR(VLOOKUP($A$1546, 文字檔!AA:AB, 2, 0)),0,VLOOKUP($A$1546, 文字檔!AA:AB, 2, 0))</f>
        <v>0</v>
      </c>
    </row>
    <row r="1547" spans="1:16" ht="16.2">
      <c r="A1547" s="7">
        <v>45283</v>
      </c>
      <c r="B1547" s="5">
        <f>SUMPRODUCT($C$2:$P$2,$C$1547:$P$1547)</f>
        <v>0</v>
      </c>
      <c r="C1547" s="5">
        <f>IF(ISERROR(VLOOKUP($A$1547, 文字檔!A:B, 2, 0)),0,VLOOKUP($A$1547, 文字檔!A:B, 2, 0))</f>
        <v>0</v>
      </c>
      <c r="D1547" s="5">
        <f>IF(ISERROR(VLOOKUP($A$1547, 文字檔!C:D, 2, 0)),0,VLOOKUP($A$1547, 文字檔!C:D, 2, 0))</f>
        <v>0</v>
      </c>
      <c r="E1547" s="5">
        <f>IF(ISERROR(VLOOKUP($A$1547, 文字檔!E:F, 2, 0)),0,VLOOKUP($A$1547, 文字檔!E:F, 2, 0))</f>
        <v>0</v>
      </c>
      <c r="F1547" s="5">
        <f>IF(ISERROR(VLOOKUP($A$1547, 文字檔!G:H, 2, 0)),0,VLOOKUP($A$1547, 文字檔!G:H, 2, 0))</f>
        <v>0</v>
      </c>
      <c r="G1547" s="5">
        <f>IF(ISERROR(VLOOKUP($A$1547, 文字檔!I:J, 2, 0)),0,VLOOKUP($A$1547, 文字檔!I:J, 2, 0))</f>
        <v>0</v>
      </c>
      <c r="H1547" s="5">
        <f>IF(ISERROR(VLOOKUP($A$1547, 文字檔!K:L, 2, 0)),0,VLOOKUP($A$1547, 文字檔!K:L, 2, 0))</f>
        <v>0</v>
      </c>
      <c r="I1547" s="5">
        <f>IF(ISERROR(VLOOKUP($A$1547, 文字檔!M:N, 2, 0)),0,VLOOKUP($A$1547, 文字檔!M:N, 2, 0))</f>
        <v>0</v>
      </c>
      <c r="J1547" s="5">
        <f>IF(ISERROR(VLOOKUP($A$1547, 文字檔!O:P, 2, 0)),0,VLOOKUP($A$1547, 文字檔!O:P, 2, 0))</f>
        <v>0</v>
      </c>
      <c r="K1547">
        <f>IF(ISERROR(VLOOKUP($A$1547, 文字檔!Q:R, 2, 0)),0,VLOOKUP($A$1547, 文字檔!Q:R, 2, 0))</f>
        <v>0</v>
      </c>
      <c r="L1547">
        <f>IF(ISERROR(VLOOKUP($A$1547, 文字檔!S:T, 2, 0)),0,VLOOKUP($A$1547, 文字檔!S:T, 2, 0))</f>
        <v>0</v>
      </c>
      <c r="M1547">
        <f>IF(ISERROR(VLOOKUP($A$1547, 文字檔!U:V, 2, 0)),0,VLOOKUP($A$1547, 文字檔!U:V, 2, 0))</f>
        <v>0</v>
      </c>
      <c r="N1547">
        <f>IF(ISERROR(VLOOKUP($A$1547, 文字檔!W:X, 2, 0)),0,VLOOKUP($A$1547, 文字檔!W:X, 2, 0))</f>
        <v>0</v>
      </c>
      <c r="O1547">
        <f>IF(ISERROR(VLOOKUP($A$1547, 文字檔!Y:Z, 2, 0)),0,VLOOKUP($A$1547, 文字檔!Y:Z, 2, 0))</f>
        <v>0</v>
      </c>
      <c r="P1547">
        <f>IF(ISERROR(VLOOKUP($A$1547, 文字檔!AA:AB, 2, 0)),0,VLOOKUP($A$1547, 文字檔!AA:AB, 2, 0))</f>
        <v>0</v>
      </c>
    </row>
    <row r="1548" spans="1:16" ht="16.2">
      <c r="A1548" s="7">
        <v>45284</v>
      </c>
      <c r="B1548" s="5">
        <f>SUMPRODUCT($C$2:$P$2,$C$1548:$P$1548)</f>
        <v>0</v>
      </c>
      <c r="C1548" s="5">
        <f>IF(ISERROR(VLOOKUP($A$1548, 文字檔!A:B, 2, 0)),0,VLOOKUP($A$1548, 文字檔!A:B, 2, 0))</f>
        <v>0</v>
      </c>
      <c r="D1548" s="5">
        <f>IF(ISERROR(VLOOKUP($A$1548, 文字檔!C:D, 2, 0)),0,VLOOKUP($A$1548, 文字檔!C:D, 2, 0))</f>
        <v>0</v>
      </c>
      <c r="E1548" s="5">
        <f>IF(ISERROR(VLOOKUP($A$1548, 文字檔!E:F, 2, 0)),0,VLOOKUP($A$1548, 文字檔!E:F, 2, 0))</f>
        <v>0</v>
      </c>
      <c r="F1548" s="5">
        <f>IF(ISERROR(VLOOKUP($A$1548, 文字檔!G:H, 2, 0)),0,VLOOKUP($A$1548, 文字檔!G:H, 2, 0))</f>
        <v>0</v>
      </c>
      <c r="G1548" s="5">
        <f>IF(ISERROR(VLOOKUP($A$1548, 文字檔!I:J, 2, 0)),0,VLOOKUP($A$1548, 文字檔!I:J, 2, 0))</f>
        <v>0</v>
      </c>
      <c r="H1548" s="5">
        <f>IF(ISERROR(VLOOKUP($A$1548, 文字檔!K:L, 2, 0)),0,VLOOKUP($A$1548, 文字檔!K:L, 2, 0))</f>
        <v>0</v>
      </c>
      <c r="I1548" s="5">
        <f>IF(ISERROR(VLOOKUP($A$1548, 文字檔!M:N, 2, 0)),0,VLOOKUP($A$1548, 文字檔!M:N, 2, 0))</f>
        <v>0</v>
      </c>
      <c r="J1548" s="5">
        <f>IF(ISERROR(VLOOKUP($A$1548, 文字檔!O:P, 2, 0)),0,VLOOKUP($A$1548, 文字檔!O:P, 2, 0))</f>
        <v>0</v>
      </c>
      <c r="K1548">
        <f>IF(ISERROR(VLOOKUP($A$1548, 文字檔!Q:R, 2, 0)),0,VLOOKUP($A$1548, 文字檔!Q:R, 2, 0))</f>
        <v>0</v>
      </c>
      <c r="L1548">
        <f>IF(ISERROR(VLOOKUP($A$1548, 文字檔!S:T, 2, 0)),0,VLOOKUP($A$1548, 文字檔!S:T, 2, 0))</f>
        <v>0</v>
      </c>
      <c r="M1548">
        <f>IF(ISERROR(VLOOKUP($A$1548, 文字檔!U:V, 2, 0)),0,VLOOKUP($A$1548, 文字檔!U:V, 2, 0))</f>
        <v>0</v>
      </c>
      <c r="N1548">
        <f>IF(ISERROR(VLOOKUP($A$1548, 文字檔!W:X, 2, 0)),0,VLOOKUP($A$1548, 文字檔!W:X, 2, 0))</f>
        <v>0</v>
      </c>
      <c r="O1548">
        <f>IF(ISERROR(VLOOKUP($A$1548, 文字檔!Y:Z, 2, 0)),0,VLOOKUP($A$1548, 文字檔!Y:Z, 2, 0))</f>
        <v>0</v>
      </c>
      <c r="P1548">
        <f>IF(ISERROR(VLOOKUP($A$1548, 文字檔!AA:AB, 2, 0)),0,VLOOKUP($A$1548, 文字檔!AA:AB, 2, 0))</f>
        <v>0</v>
      </c>
    </row>
    <row r="1549" spans="1:16" ht="16.2">
      <c r="A1549" s="7">
        <v>45285</v>
      </c>
      <c r="B1549" s="5">
        <f>SUMPRODUCT($C$2:$P$2,$C$1549:$P$1549)</f>
        <v>-43196.77</v>
      </c>
      <c r="C1549" s="5">
        <f>IF(ISERROR(VLOOKUP($A$1549, 文字檔!A:B, 2, 0)),0,VLOOKUP($A$1549, 文字檔!A:B, 2, 0))</f>
        <v>-5915.51</v>
      </c>
      <c r="D1549" s="5">
        <f>IF(ISERROR(VLOOKUP($A$1549, 文字檔!C:D, 2, 0)),0,VLOOKUP($A$1549, 文字檔!C:D, 2, 0))</f>
        <v>-7727.82</v>
      </c>
      <c r="E1549" s="5">
        <f>IF(ISERROR(VLOOKUP($A$1549, 文字檔!E:F, 2, 0)),0,VLOOKUP($A$1549, 文字檔!E:F, 2, 0))</f>
        <v>0</v>
      </c>
      <c r="F1549" s="5">
        <f>IF(ISERROR(VLOOKUP($A$1549, 文字檔!G:H, 2, 0)),0,VLOOKUP($A$1549, 文字檔!G:H, 2, 0))</f>
        <v>0</v>
      </c>
      <c r="G1549" s="5">
        <f>IF(ISERROR(VLOOKUP($A$1549, 文字檔!I:J, 2, 0)),0,VLOOKUP($A$1549, 文字檔!I:J, 2, 0))</f>
        <v>0</v>
      </c>
      <c r="H1549" s="5">
        <f>IF(ISERROR(VLOOKUP($A$1549, 文字檔!K:L, 2, 0)),0,VLOOKUP($A$1549, 文字檔!K:L, 2, 0))</f>
        <v>-4857.29</v>
      </c>
      <c r="I1549" s="5">
        <f>IF(ISERROR(VLOOKUP($A$1549, 文字檔!M:N, 2, 0)),0,VLOOKUP($A$1549, 文字檔!M:N, 2, 0))</f>
        <v>3071.88</v>
      </c>
      <c r="J1549" s="5">
        <f>IF(ISERROR(VLOOKUP($A$1549, 文字檔!O:P, 2, 0)),0,VLOOKUP($A$1549, 文字檔!O:P, 2, 0))</f>
        <v>0</v>
      </c>
      <c r="K1549">
        <f>IF(ISERROR(VLOOKUP($A$1549, 文字檔!Q:R, 2, 0)),0,VLOOKUP($A$1549, 文字檔!Q:R, 2, 0))</f>
        <v>0</v>
      </c>
      <c r="L1549">
        <f>IF(ISERROR(VLOOKUP($A$1549, 文字檔!S:T, 2, 0)),0,VLOOKUP($A$1549, 文字檔!S:T, 2, 0))</f>
        <v>0</v>
      </c>
      <c r="M1549">
        <f>IF(ISERROR(VLOOKUP($A$1549, 文字檔!U:V, 2, 0)),0,VLOOKUP($A$1549, 文字檔!U:V, 2, 0))</f>
        <v>-12800</v>
      </c>
      <c r="N1549">
        <f>IF(ISERROR(VLOOKUP($A$1549, 文字檔!W:X, 2, 0)),0,VLOOKUP($A$1549, 文字檔!W:X, 2, 0))</f>
        <v>-7455.82</v>
      </c>
      <c r="O1549">
        <f>IF(ISERROR(VLOOKUP($A$1549, 文字檔!Y:Z, 2, 0)),0,VLOOKUP($A$1549, 文字檔!Y:Z, 2, 0))</f>
        <v>-3254.77</v>
      </c>
      <c r="P1549">
        <f>IF(ISERROR(VLOOKUP($A$1549, 文字檔!AA:AB, 2, 0)),0,VLOOKUP($A$1549, 文字檔!AA:AB, 2, 0))</f>
        <v>-4257.4399999999996</v>
      </c>
    </row>
    <row r="1550" spans="1:16" ht="16.2">
      <c r="A1550" s="7">
        <v>45286</v>
      </c>
      <c r="B1550" s="5">
        <f>SUMPRODUCT($C$2:$P$2,$C$1550:$P$1550)</f>
        <v>62049.459999999992</v>
      </c>
      <c r="C1550" s="5">
        <f>IF(ISERROR(VLOOKUP($A$1550, 文字檔!A:B, 2, 0)),0,VLOOKUP($A$1550, 文字檔!A:B, 2, 0))</f>
        <v>3677.53</v>
      </c>
      <c r="D1550" s="5">
        <f>IF(ISERROR(VLOOKUP($A$1550, 文字檔!C:D, 2, 0)),0,VLOOKUP($A$1550, 文字檔!C:D, 2, 0))</f>
        <v>14870.35</v>
      </c>
      <c r="E1550" s="5">
        <f>IF(ISERROR(VLOOKUP($A$1550, 文字檔!E:F, 2, 0)),0,VLOOKUP($A$1550, 文字檔!E:F, 2, 0))</f>
        <v>0</v>
      </c>
      <c r="F1550" s="5">
        <f>IF(ISERROR(VLOOKUP($A$1550, 文字檔!G:H, 2, 0)),0,VLOOKUP($A$1550, 文字檔!G:H, 2, 0))</f>
        <v>0</v>
      </c>
      <c r="G1550" s="5">
        <f>IF(ISERROR(VLOOKUP($A$1550, 文字檔!I:J, 2, 0)),0,VLOOKUP($A$1550, 文字檔!I:J, 2, 0))</f>
        <v>17870.8</v>
      </c>
      <c r="H1550" s="5">
        <f>IF(ISERROR(VLOOKUP($A$1550, 文字檔!K:L, 2, 0)),0,VLOOKUP($A$1550, 文字檔!K:L, 2, 0))</f>
        <v>-4058.85</v>
      </c>
      <c r="I1550" s="5">
        <f>IF(ISERROR(VLOOKUP($A$1550, 文字檔!M:N, 2, 0)),0,VLOOKUP($A$1550, 文字檔!M:N, 2, 0))</f>
        <v>18741.87</v>
      </c>
      <c r="J1550" s="5">
        <f>IF(ISERROR(VLOOKUP($A$1550, 文字檔!O:P, 2, 0)),0,VLOOKUP($A$1550, 文字檔!O:P, 2, 0))</f>
        <v>0</v>
      </c>
      <c r="K1550">
        <f>IF(ISERROR(VLOOKUP($A$1550, 文字檔!Q:R, 2, 0)),0,VLOOKUP($A$1550, 文字檔!Q:R, 2, 0))</f>
        <v>0</v>
      </c>
      <c r="L1550">
        <f>IF(ISERROR(VLOOKUP($A$1550, 文字檔!S:T, 2, 0)),0,VLOOKUP($A$1550, 文字檔!S:T, 2, 0))</f>
        <v>0</v>
      </c>
      <c r="M1550">
        <f>IF(ISERROR(VLOOKUP($A$1550, 文字檔!U:V, 2, 0)),0,VLOOKUP($A$1550, 文字檔!U:V, 2, 0))</f>
        <v>-13062.42</v>
      </c>
      <c r="N1550">
        <f>IF(ISERROR(VLOOKUP($A$1550, 文字檔!W:X, 2, 0)),0,VLOOKUP($A$1550, 文字檔!W:X, 2, 0))</f>
        <v>-3258.73</v>
      </c>
      <c r="O1550">
        <f>IF(ISERROR(VLOOKUP($A$1550, 文字檔!Y:Z, 2, 0)),0,VLOOKUP($A$1550, 文字檔!Y:Z, 2, 0))</f>
        <v>22000</v>
      </c>
      <c r="P1550">
        <f>IF(ISERROR(VLOOKUP($A$1550, 文字檔!AA:AB, 2, 0)),0,VLOOKUP($A$1550, 文字檔!AA:AB, 2, 0))</f>
        <v>5268.91</v>
      </c>
    </row>
    <row r="1551" spans="1:16" ht="16.2">
      <c r="A1551" s="7">
        <v>45287</v>
      </c>
      <c r="B1551" s="5">
        <f>SUMPRODUCT($C$2:$P$2,$C$1551:$P$1551)</f>
        <v>134458.83000000002</v>
      </c>
      <c r="C1551" s="5">
        <f>IF(ISERROR(VLOOKUP($A$1551, 文字檔!A:B, 2, 0)),0,VLOOKUP($A$1551, 文字檔!A:B, 2, 0))</f>
        <v>6529.78</v>
      </c>
      <c r="D1551" s="5">
        <f>IF(ISERROR(VLOOKUP($A$1551, 文字檔!C:D, 2, 0)),0,VLOOKUP($A$1551, 文字檔!C:D, 2, 0))</f>
        <v>21664.71</v>
      </c>
      <c r="E1551" s="5">
        <f>IF(ISERROR(VLOOKUP($A$1551, 文字檔!E:F, 2, 0)),0,VLOOKUP($A$1551, 文字檔!E:F, 2, 0))</f>
        <v>0</v>
      </c>
      <c r="F1551" s="5">
        <f>IF(ISERROR(VLOOKUP($A$1551, 文字檔!G:H, 2, 0)),0,VLOOKUP($A$1551, 文字檔!G:H, 2, 0))</f>
        <v>7265.46</v>
      </c>
      <c r="G1551" s="5">
        <f>IF(ISERROR(VLOOKUP($A$1551, 文字檔!I:J, 2, 0)),0,VLOOKUP($A$1551, 文字檔!I:J, 2, 0))</f>
        <v>-1331.84</v>
      </c>
      <c r="H1551" s="5">
        <f>IF(ISERROR(VLOOKUP($A$1551, 文字檔!K:L, 2, 0)),0,VLOOKUP($A$1551, 文字檔!K:L, 2, 0))</f>
        <v>18067.080000000002</v>
      </c>
      <c r="I1551" s="5">
        <f>IF(ISERROR(VLOOKUP($A$1551, 文字檔!M:N, 2, 0)),0,VLOOKUP($A$1551, 文字檔!M:N, 2, 0))</f>
        <v>25000</v>
      </c>
      <c r="J1551" s="5">
        <f>IF(ISERROR(VLOOKUP($A$1551, 文字檔!O:P, 2, 0)),0,VLOOKUP($A$1551, 文字檔!O:P, 2, 0))</f>
        <v>10130.200000000001</v>
      </c>
      <c r="K1551">
        <f>IF(ISERROR(VLOOKUP($A$1551, 文字檔!Q:R, 2, 0)),0,VLOOKUP($A$1551, 文字檔!Q:R, 2, 0))</f>
        <v>0</v>
      </c>
      <c r="L1551">
        <f>IF(ISERROR(VLOOKUP($A$1551, 文字檔!S:T, 2, 0)),0,VLOOKUP($A$1551, 文字檔!S:T, 2, 0))</f>
        <v>0</v>
      </c>
      <c r="M1551">
        <f>IF(ISERROR(VLOOKUP($A$1551, 文字檔!U:V, 2, 0)),0,VLOOKUP($A$1551, 文字檔!U:V, 2, 0))</f>
        <v>25000</v>
      </c>
      <c r="N1551">
        <f>IF(ISERROR(VLOOKUP($A$1551, 文字檔!W:X, 2, 0)),0,VLOOKUP($A$1551, 文字檔!W:X, 2, 0))</f>
        <v>0</v>
      </c>
      <c r="O1551">
        <f>IF(ISERROR(VLOOKUP($A$1551, 文字檔!Y:Z, 2, 0)),0,VLOOKUP($A$1551, 文字檔!Y:Z, 2, 0))</f>
        <v>-2866.56</v>
      </c>
      <c r="P1551">
        <f>IF(ISERROR(VLOOKUP($A$1551, 文字檔!AA:AB, 2, 0)),0,VLOOKUP($A$1551, 文字檔!AA:AB, 2, 0))</f>
        <v>25000</v>
      </c>
    </row>
    <row r="1552" spans="1:16" ht="16.2">
      <c r="A1552" s="7">
        <v>45288</v>
      </c>
      <c r="B1552" s="5">
        <f>SUMPRODUCT($C$2:$P$2,$C$1552:$P$1552)</f>
        <v>-21348.71</v>
      </c>
      <c r="C1552" s="5">
        <f>IF(ISERROR(VLOOKUP($A$1552, 文字檔!A:B, 2, 0)),0,VLOOKUP($A$1552, 文字檔!A:B, 2, 0))</f>
        <v>0</v>
      </c>
      <c r="D1552" s="5">
        <f>IF(ISERROR(VLOOKUP($A$1552, 文字檔!C:D, 2, 0)),0,VLOOKUP($A$1552, 文字檔!C:D, 2, 0))</f>
        <v>0</v>
      </c>
      <c r="E1552" s="5">
        <f>IF(ISERROR(VLOOKUP($A$1552, 文字檔!E:F, 2, 0)),0,VLOOKUP($A$1552, 文字檔!E:F, 2, 0))</f>
        <v>0</v>
      </c>
      <c r="F1552" s="5">
        <f>IF(ISERROR(VLOOKUP($A$1552, 文字檔!G:H, 2, 0)),0,VLOOKUP($A$1552, 文字檔!G:H, 2, 0))</f>
        <v>800</v>
      </c>
      <c r="G1552" s="5">
        <f>IF(ISERROR(VLOOKUP($A$1552, 文字檔!I:J, 2, 0)),0,VLOOKUP($A$1552, 文字檔!I:J, 2, 0))</f>
        <v>0</v>
      </c>
      <c r="H1552" s="5">
        <f>IF(ISERROR(VLOOKUP($A$1552, 文字檔!K:L, 2, 0)),0,VLOOKUP($A$1552, 文字檔!K:L, 2, 0))</f>
        <v>-13206.65</v>
      </c>
      <c r="I1552" s="5">
        <f>IF(ISERROR(VLOOKUP($A$1552, 文字檔!M:N, 2, 0)),0,VLOOKUP($A$1552, 文字檔!M:N, 2, 0))</f>
        <v>800</v>
      </c>
      <c r="J1552" s="5">
        <f>IF(ISERROR(VLOOKUP($A$1552, 文字檔!O:P, 2, 0)),0,VLOOKUP($A$1552, 文字檔!O:P, 2, 0))</f>
        <v>0</v>
      </c>
      <c r="K1552">
        <f>IF(ISERROR(VLOOKUP($A$1552, 文字檔!Q:R, 2, 0)),0,VLOOKUP($A$1552, 文字檔!Q:R, 2, 0))</f>
        <v>0</v>
      </c>
      <c r="L1552">
        <f>IF(ISERROR(VLOOKUP($A$1552, 文字檔!S:T, 2, 0)),0,VLOOKUP($A$1552, 文字檔!S:T, 2, 0))</f>
        <v>-6071.15</v>
      </c>
      <c r="M1552">
        <f>IF(ISERROR(VLOOKUP($A$1552, 文字檔!U:V, 2, 0)),0,VLOOKUP($A$1552, 文字檔!U:V, 2, 0))</f>
        <v>800</v>
      </c>
      <c r="N1552">
        <f>IF(ISERROR(VLOOKUP($A$1552, 文字檔!W:X, 2, 0)),0,VLOOKUP($A$1552, 文字檔!W:X, 2, 0))</f>
        <v>-4535.2299999999996</v>
      </c>
      <c r="O1552">
        <f>IF(ISERROR(VLOOKUP($A$1552, 文字檔!Y:Z, 2, 0)),0,VLOOKUP($A$1552, 文字檔!Y:Z, 2, 0))</f>
        <v>800</v>
      </c>
      <c r="P1552">
        <f>IF(ISERROR(VLOOKUP($A$1552, 文字檔!AA:AB, 2, 0)),0,VLOOKUP($A$1552, 文字檔!AA:AB, 2, 0))</f>
        <v>-735.68</v>
      </c>
    </row>
    <row r="1553" spans="1:16" ht="16.2">
      <c r="A1553" s="7">
        <v>45289</v>
      </c>
      <c r="B1553" s="5">
        <f>SUMPRODUCT($C$2:$P$2,$C$1553:$P$1553)</f>
        <v>1192.8100000000004</v>
      </c>
      <c r="C1553" s="5">
        <f>IF(ISERROR(VLOOKUP($A$1553, 文字檔!A:B, 2, 0)),0,VLOOKUP($A$1553, 文字檔!A:B, 2, 0))</f>
        <v>0</v>
      </c>
      <c r="D1553" s="5">
        <f>IF(ISERROR(VLOOKUP($A$1553, 文字檔!C:D, 2, 0)),0,VLOOKUP($A$1553, 文字檔!C:D, 2, 0))</f>
        <v>0</v>
      </c>
      <c r="E1553" s="5">
        <f>IF(ISERROR(VLOOKUP($A$1553, 文字檔!E:F, 2, 0)),0,VLOOKUP($A$1553, 文字檔!E:F, 2, 0))</f>
        <v>0</v>
      </c>
      <c r="F1553" s="5">
        <f>IF(ISERROR(VLOOKUP($A$1553, 文字檔!G:H, 2, 0)),0,VLOOKUP($A$1553, 文字檔!G:H, 2, 0))</f>
        <v>1400</v>
      </c>
      <c r="G1553" s="5">
        <f>IF(ISERROR(VLOOKUP($A$1553, 文字檔!I:J, 2, 0)),0,VLOOKUP($A$1553, 文字檔!I:J, 2, 0))</f>
        <v>0</v>
      </c>
      <c r="H1553" s="5">
        <f>IF(ISERROR(VLOOKUP($A$1553, 文字檔!K:L, 2, 0)),0,VLOOKUP($A$1553, 文字檔!K:L, 2, 0))</f>
        <v>0</v>
      </c>
      <c r="I1553" s="5">
        <f>IF(ISERROR(VLOOKUP($A$1553, 文字檔!M:N, 2, 0)),0,VLOOKUP($A$1553, 文字檔!M:N, 2, 0))</f>
        <v>-135.88999999999999</v>
      </c>
      <c r="J1553" s="5">
        <f>IF(ISERROR(VLOOKUP($A$1553, 文字檔!O:P, 2, 0)),0,VLOOKUP($A$1553, 文字檔!O:P, 2, 0))</f>
        <v>0</v>
      </c>
      <c r="K1553">
        <f>IF(ISERROR(VLOOKUP($A$1553, 文字檔!Q:R, 2, 0)),0,VLOOKUP($A$1553, 文字檔!Q:R, 2, 0))</f>
        <v>0</v>
      </c>
      <c r="L1553">
        <f>IF(ISERROR(VLOOKUP($A$1553, 文字檔!S:T, 2, 0)),0,VLOOKUP($A$1553, 文字檔!S:T, 2, 0))</f>
        <v>0</v>
      </c>
      <c r="M1553">
        <f>IF(ISERROR(VLOOKUP($A$1553, 文字檔!U:V, 2, 0)),0,VLOOKUP($A$1553, 文字檔!U:V, 2, 0))</f>
        <v>1400</v>
      </c>
      <c r="N1553">
        <f>IF(ISERROR(VLOOKUP($A$1553, 文字檔!W:X, 2, 0)),0,VLOOKUP($A$1553, 文字檔!W:X, 2, 0))</f>
        <v>464.32</v>
      </c>
      <c r="O1553">
        <f>IF(ISERROR(VLOOKUP($A$1553, 文字檔!Y:Z, 2, 0)),0,VLOOKUP($A$1553, 文字檔!Y:Z, 2, 0))</f>
        <v>-1935.62</v>
      </c>
      <c r="P1553">
        <f>IF(ISERROR(VLOOKUP($A$1553, 文字檔!AA:AB, 2, 0)),0,VLOOKUP($A$1553, 文字檔!AA:AB, 2, 0))</f>
        <v>0</v>
      </c>
    </row>
    <row r="1554" spans="1:16" ht="16.2">
      <c r="A1554" s="7">
        <v>45290</v>
      </c>
      <c r="B1554" s="5">
        <f>SUMPRODUCT($C$2:$P$2,$C$1554:$P$1554)</f>
        <v>0</v>
      </c>
      <c r="C1554" s="5">
        <f>IF(ISERROR(VLOOKUP($A$1554, 文字檔!A:B, 2, 0)),0,VLOOKUP($A$1554, 文字檔!A:B, 2, 0))</f>
        <v>0</v>
      </c>
      <c r="D1554" s="5">
        <f>IF(ISERROR(VLOOKUP($A$1554, 文字檔!C:D, 2, 0)),0,VLOOKUP($A$1554, 文字檔!C:D, 2, 0))</f>
        <v>0</v>
      </c>
      <c r="E1554" s="5">
        <f>IF(ISERROR(VLOOKUP($A$1554, 文字檔!E:F, 2, 0)),0,VLOOKUP($A$1554, 文字檔!E:F, 2, 0))</f>
        <v>0</v>
      </c>
      <c r="F1554" s="5">
        <f>IF(ISERROR(VLOOKUP($A$1554, 文字檔!G:H, 2, 0)),0,VLOOKUP($A$1554, 文字檔!G:H, 2, 0))</f>
        <v>0</v>
      </c>
      <c r="G1554" s="5">
        <f>IF(ISERROR(VLOOKUP($A$1554, 文字檔!I:J, 2, 0)),0,VLOOKUP($A$1554, 文字檔!I:J, 2, 0))</f>
        <v>0</v>
      </c>
      <c r="H1554" s="5">
        <f>IF(ISERROR(VLOOKUP($A$1554, 文字檔!K:L, 2, 0)),0,VLOOKUP($A$1554, 文字檔!K:L, 2, 0))</f>
        <v>0</v>
      </c>
      <c r="I1554" s="5">
        <f>IF(ISERROR(VLOOKUP($A$1554, 文字檔!M:N, 2, 0)),0,VLOOKUP($A$1554, 文字檔!M:N, 2, 0))</f>
        <v>0</v>
      </c>
      <c r="J1554" s="5">
        <f>IF(ISERROR(VLOOKUP($A$1554, 文字檔!O:P, 2, 0)),0,VLOOKUP($A$1554, 文字檔!O:P, 2, 0))</f>
        <v>0</v>
      </c>
      <c r="K1554">
        <f>IF(ISERROR(VLOOKUP($A$1554, 文字檔!Q:R, 2, 0)),0,VLOOKUP($A$1554, 文字檔!Q:R, 2, 0))</f>
        <v>0</v>
      </c>
      <c r="L1554">
        <f>IF(ISERROR(VLOOKUP($A$1554, 文字檔!S:T, 2, 0)),0,VLOOKUP($A$1554, 文字檔!S:T, 2, 0))</f>
        <v>0</v>
      </c>
      <c r="M1554">
        <f>IF(ISERROR(VLOOKUP($A$1554, 文字檔!U:V, 2, 0)),0,VLOOKUP($A$1554, 文字檔!U:V, 2, 0))</f>
        <v>0</v>
      </c>
      <c r="N1554">
        <f>IF(ISERROR(VLOOKUP($A$1554, 文字檔!W:X, 2, 0)),0,VLOOKUP($A$1554, 文字檔!W:X, 2, 0))</f>
        <v>0</v>
      </c>
      <c r="O1554">
        <f>IF(ISERROR(VLOOKUP($A$1554, 文字檔!Y:Z, 2, 0)),0,VLOOKUP($A$1554, 文字檔!Y:Z, 2, 0))</f>
        <v>0</v>
      </c>
      <c r="P1554">
        <f>IF(ISERROR(VLOOKUP($A$1554, 文字檔!AA:AB, 2, 0)),0,VLOOKUP($A$1554, 文字檔!AA:AB, 2, 0))</f>
        <v>0</v>
      </c>
    </row>
    <row r="1555" spans="1:16" ht="16.2">
      <c r="A1555" s="7">
        <v>45291</v>
      </c>
      <c r="B1555" s="5">
        <f>SUMPRODUCT($C$2:$P$2,$C$1555:$P$1555)</f>
        <v>0</v>
      </c>
      <c r="C1555" s="5">
        <f>IF(ISERROR(VLOOKUP($A$1555, 文字檔!A:B, 2, 0)),0,VLOOKUP($A$1555, 文字檔!A:B, 2, 0))</f>
        <v>0</v>
      </c>
      <c r="D1555" s="5">
        <f>IF(ISERROR(VLOOKUP($A$1555, 文字檔!C:D, 2, 0)),0,VLOOKUP($A$1555, 文字檔!C:D, 2, 0))</f>
        <v>0</v>
      </c>
      <c r="E1555" s="5">
        <f>IF(ISERROR(VLOOKUP($A$1555, 文字檔!E:F, 2, 0)),0,VLOOKUP($A$1555, 文字檔!E:F, 2, 0))</f>
        <v>0</v>
      </c>
      <c r="F1555" s="5">
        <f>IF(ISERROR(VLOOKUP($A$1555, 文字檔!G:H, 2, 0)),0,VLOOKUP($A$1555, 文字檔!G:H, 2, 0))</f>
        <v>0</v>
      </c>
      <c r="G1555" s="5">
        <f>IF(ISERROR(VLOOKUP($A$1555, 文字檔!I:J, 2, 0)),0,VLOOKUP($A$1555, 文字檔!I:J, 2, 0))</f>
        <v>0</v>
      </c>
      <c r="H1555" s="5">
        <f>IF(ISERROR(VLOOKUP($A$1555, 文字檔!K:L, 2, 0)),0,VLOOKUP($A$1555, 文字檔!K:L, 2, 0))</f>
        <v>0</v>
      </c>
      <c r="I1555" s="5">
        <f>IF(ISERROR(VLOOKUP($A$1555, 文字檔!M:N, 2, 0)),0,VLOOKUP($A$1555, 文字檔!M:N, 2, 0))</f>
        <v>0</v>
      </c>
      <c r="J1555" s="5">
        <f>IF(ISERROR(VLOOKUP($A$1555, 文字檔!O:P, 2, 0)),0,VLOOKUP($A$1555, 文字檔!O:P, 2, 0))</f>
        <v>0</v>
      </c>
      <c r="K1555">
        <f>IF(ISERROR(VLOOKUP($A$1555, 文字檔!Q:R, 2, 0)),0,VLOOKUP($A$1555, 文字檔!Q:R, 2, 0))</f>
        <v>0</v>
      </c>
      <c r="L1555">
        <f>IF(ISERROR(VLOOKUP($A$1555, 文字檔!S:T, 2, 0)),0,VLOOKUP($A$1555, 文字檔!S:T, 2, 0))</f>
        <v>0</v>
      </c>
      <c r="M1555">
        <f>IF(ISERROR(VLOOKUP($A$1555, 文字檔!U:V, 2, 0)),0,VLOOKUP($A$1555, 文字檔!U:V, 2, 0))</f>
        <v>0</v>
      </c>
      <c r="N1555">
        <f>IF(ISERROR(VLOOKUP($A$1555, 文字檔!W:X, 2, 0)),0,VLOOKUP($A$1555, 文字檔!W:X, 2, 0))</f>
        <v>0</v>
      </c>
      <c r="O1555">
        <f>IF(ISERROR(VLOOKUP($A$1555, 文字檔!Y:Z, 2, 0)),0,VLOOKUP($A$1555, 文字檔!Y:Z, 2, 0))</f>
        <v>0</v>
      </c>
      <c r="P1555">
        <f>IF(ISERROR(VLOOKUP($A$1555, 文字檔!AA:AB, 2, 0)),0,VLOOKUP($A$1555, 文字檔!AA:AB, 2, 0))</f>
        <v>0</v>
      </c>
    </row>
    <row r="1556" spans="1:16" ht="16.2">
      <c r="A1556" s="7">
        <v>45292</v>
      </c>
      <c r="B1556" s="5">
        <f>SUMPRODUCT($C$2:$P$2,$C$1556:$P$1556)</f>
        <v>0</v>
      </c>
      <c r="C1556" s="5">
        <f>IF(ISERROR(VLOOKUP($A$1556, 文字檔!A:B, 2, 0)),0,VLOOKUP($A$1556, 文字檔!A:B, 2, 0))</f>
        <v>0</v>
      </c>
      <c r="D1556" s="5">
        <f>IF(ISERROR(VLOOKUP($A$1556, 文字檔!C:D, 2, 0)),0,VLOOKUP($A$1556, 文字檔!C:D, 2, 0))</f>
        <v>0</v>
      </c>
      <c r="E1556" s="5">
        <f>IF(ISERROR(VLOOKUP($A$1556, 文字檔!E:F, 2, 0)),0,VLOOKUP($A$1556, 文字檔!E:F, 2, 0))</f>
        <v>0</v>
      </c>
      <c r="F1556" s="5">
        <f>IF(ISERROR(VLOOKUP($A$1556, 文字檔!G:H, 2, 0)),0,VLOOKUP($A$1556, 文字檔!G:H, 2, 0))</f>
        <v>0</v>
      </c>
      <c r="G1556" s="5">
        <f>IF(ISERROR(VLOOKUP($A$1556, 文字檔!I:J, 2, 0)),0,VLOOKUP($A$1556, 文字檔!I:J, 2, 0))</f>
        <v>0</v>
      </c>
      <c r="H1556" s="5">
        <f>IF(ISERROR(VLOOKUP($A$1556, 文字檔!K:L, 2, 0)),0,VLOOKUP($A$1556, 文字檔!K:L, 2, 0))</f>
        <v>0</v>
      </c>
      <c r="I1556" s="5">
        <f>IF(ISERROR(VLOOKUP($A$1556, 文字檔!M:N, 2, 0)),0,VLOOKUP($A$1556, 文字檔!M:N, 2, 0))</f>
        <v>0</v>
      </c>
      <c r="J1556" s="5">
        <f>IF(ISERROR(VLOOKUP($A$1556, 文字檔!O:P, 2, 0)),0,VLOOKUP($A$1556, 文字檔!O:P, 2, 0))</f>
        <v>0</v>
      </c>
      <c r="K1556">
        <f>IF(ISERROR(VLOOKUP($A$1556, 文字檔!Q:R, 2, 0)),0,VLOOKUP($A$1556, 文字檔!Q:R, 2, 0))</f>
        <v>0</v>
      </c>
      <c r="L1556">
        <f>IF(ISERROR(VLOOKUP($A$1556, 文字檔!S:T, 2, 0)),0,VLOOKUP($A$1556, 文字檔!S:T, 2, 0))</f>
        <v>0</v>
      </c>
      <c r="M1556">
        <f>IF(ISERROR(VLOOKUP($A$1556, 文字檔!U:V, 2, 0)),0,VLOOKUP($A$1556, 文字檔!U:V, 2, 0))</f>
        <v>0</v>
      </c>
      <c r="N1556">
        <f>IF(ISERROR(VLOOKUP($A$1556, 文字檔!W:X, 2, 0)),0,VLOOKUP($A$1556, 文字檔!W:X, 2, 0))</f>
        <v>0</v>
      </c>
      <c r="O1556">
        <f>IF(ISERROR(VLOOKUP($A$1556, 文字檔!Y:Z, 2, 0)),0,VLOOKUP($A$1556, 文字檔!Y:Z, 2, 0))</f>
        <v>0</v>
      </c>
      <c r="P1556">
        <f>IF(ISERROR(VLOOKUP($A$1556, 文字檔!AA:AB, 2, 0)),0,VLOOKUP($A$1556, 文字檔!AA:AB, 2, 0))</f>
        <v>0</v>
      </c>
    </row>
    <row r="1557" spans="1:16" ht="16.2">
      <c r="A1557" s="7">
        <v>45293</v>
      </c>
      <c r="B1557" s="5">
        <f>SUMPRODUCT($C$2:$P$2,$C$1557:$P$1557)</f>
        <v>-49485.54</v>
      </c>
      <c r="C1557" s="5">
        <f>IF(ISERROR(VLOOKUP($A$1557, 文字檔!A:B, 2, 0)),0,VLOOKUP($A$1557, 文字檔!A:B, 2, 0))</f>
        <v>862.77</v>
      </c>
      <c r="D1557" s="5">
        <f>IF(ISERROR(VLOOKUP($A$1557, 文字檔!C:D, 2, 0)),0,VLOOKUP($A$1557, 文字檔!C:D, 2, 0))</f>
        <v>0</v>
      </c>
      <c r="E1557" s="5">
        <f>IF(ISERROR(VLOOKUP($A$1557, 文字檔!E:F, 2, 0)),0,VLOOKUP($A$1557, 文字檔!E:F, 2, 0))</f>
        <v>0</v>
      </c>
      <c r="F1557" s="5">
        <f>IF(ISERROR(VLOOKUP($A$1557, 文字檔!G:H, 2, 0)),0,VLOOKUP($A$1557, 文字檔!G:H, 2, 0))</f>
        <v>-14000</v>
      </c>
      <c r="G1557" s="5">
        <f>IF(ISERROR(VLOOKUP($A$1557, 文字檔!I:J, 2, 0)),0,VLOOKUP($A$1557, 文字檔!I:J, 2, 0))</f>
        <v>-17070.46</v>
      </c>
      <c r="H1557" s="5">
        <f>IF(ISERROR(VLOOKUP($A$1557, 文字檔!K:L, 2, 0)),0,VLOOKUP($A$1557, 文字檔!K:L, 2, 0))</f>
        <v>0</v>
      </c>
      <c r="I1557" s="5">
        <f>IF(ISERROR(VLOOKUP($A$1557, 文字檔!M:N, 2, 0)),0,VLOOKUP($A$1557, 文字檔!M:N, 2, 0))</f>
        <v>13863.9</v>
      </c>
      <c r="J1557" s="5">
        <f>IF(ISERROR(VLOOKUP($A$1557, 文字檔!O:P, 2, 0)),0,VLOOKUP($A$1557, 文字檔!O:P, 2, 0))</f>
        <v>-17072.68</v>
      </c>
      <c r="K1557">
        <f>IF(ISERROR(VLOOKUP($A$1557, 文字檔!Q:R, 2, 0)),0,VLOOKUP($A$1557, 文字檔!Q:R, 2, 0))</f>
        <v>0</v>
      </c>
      <c r="L1557">
        <f>IF(ISERROR(VLOOKUP($A$1557, 文字檔!S:T, 2, 0)),0,VLOOKUP($A$1557, 文字檔!S:T, 2, 0))</f>
        <v>12531.1</v>
      </c>
      <c r="M1557">
        <f>IF(ISERROR(VLOOKUP($A$1557, 文字檔!U:V, 2, 0)),0,VLOOKUP($A$1557, 文字檔!U:V, 2, 0))</f>
        <v>-14000</v>
      </c>
      <c r="N1557">
        <f>IF(ISERROR(VLOOKUP($A$1557, 文字檔!W:X, 2, 0)),0,VLOOKUP($A$1557, 文字檔!W:X, 2, 0))</f>
        <v>-3933.43</v>
      </c>
      <c r="O1557">
        <f>IF(ISERROR(VLOOKUP($A$1557, 文字檔!Y:Z, 2, 0)),0,VLOOKUP($A$1557, 文字檔!Y:Z, 2, 0))</f>
        <v>0</v>
      </c>
      <c r="P1557">
        <f>IF(ISERROR(VLOOKUP($A$1557, 文字檔!AA:AB, 2, 0)),0,VLOOKUP($A$1557, 文字檔!AA:AB, 2, 0))</f>
        <v>-10666.74</v>
      </c>
    </row>
    <row r="1558" spans="1:16" ht="16.2">
      <c r="A1558" s="7">
        <v>45294</v>
      </c>
      <c r="B1558" s="5">
        <f>SUMPRODUCT($C$2:$P$2,$C$1558:$P$1558)</f>
        <v>82323.24000000002</v>
      </c>
      <c r="C1558" s="5">
        <f>IF(ISERROR(VLOOKUP($A$1558, 文字檔!A:B, 2, 0)),0,VLOOKUP($A$1558, 文字檔!A:B, 2, 0))</f>
        <v>-3851.38</v>
      </c>
      <c r="D1558" s="5">
        <f>IF(ISERROR(VLOOKUP($A$1558, 文字檔!C:D, 2, 0)),0,VLOOKUP($A$1558, 文字檔!C:D, 2, 0))</f>
        <v>35741.480000000003</v>
      </c>
      <c r="E1558" s="5">
        <f>IF(ISERROR(VLOOKUP($A$1558, 文字檔!E:F, 2, 0)),0,VLOOKUP($A$1558, 文字檔!E:F, 2, 0))</f>
        <v>0</v>
      </c>
      <c r="F1558" s="5">
        <f>IF(ISERROR(VLOOKUP($A$1558, 文字檔!G:H, 2, 0)),0,VLOOKUP($A$1558, 文字檔!G:H, 2, 0))</f>
        <v>-49800</v>
      </c>
      <c r="G1558" s="5">
        <f>IF(ISERROR(VLOOKUP($A$1558, 文字檔!I:J, 2, 0)),0,VLOOKUP($A$1558, 文字檔!I:J, 2, 0))</f>
        <v>3672.9</v>
      </c>
      <c r="H1558" s="5">
        <f>IF(ISERROR(VLOOKUP($A$1558, 文字檔!K:L, 2, 0)),0,VLOOKUP($A$1558, 文字檔!K:L, 2, 0))</f>
        <v>13671.4</v>
      </c>
      <c r="I1558" s="5">
        <f>IF(ISERROR(VLOOKUP($A$1558, 文字檔!M:N, 2, 0)),0,VLOOKUP($A$1558, 文字檔!M:N, 2, 0))</f>
        <v>49800</v>
      </c>
      <c r="J1558" s="5">
        <f>IF(ISERROR(VLOOKUP($A$1558, 文字檔!O:P, 2, 0)),0,VLOOKUP($A$1558, 文字檔!O:P, 2, 0))</f>
        <v>0</v>
      </c>
      <c r="K1558">
        <f>IF(ISERROR(VLOOKUP($A$1558, 文字檔!Q:R, 2, 0)),0,VLOOKUP($A$1558, 文字檔!Q:R, 2, 0))</f>
        <v>0</v>
      </c>
      <c r="L1558">
        <f>IF(ISERROR(VLOOKUP($A$1558, 文字檔!S:T, 2, 0)),0,VLOOKUP($A$1558, 文字檔!S:T, 2, 0))</f>
        <v>0</v>
      </c>
      <c r="M1558">
        <f>IF(ISERROR(VLOOKUP($A$1558, 文字檔!U:V, 2, 0)),0,VLOOKUP($A$1558, 文字檔!U:V, 2, 0))</f>
        <v>-67250.48</v>
      </c>
      <c r="N1558">
        <f>IF(ISERROR(VLOOKUP($A$1558, 文字檔!W:X, 2, 0)),0,VLOOKUP($A$1558, 文字檔!W:X, 2, 0))</f>
        <v>49800</v>
      </c>
      <c r="O1558">
        <f>IF(ISERROR(VLOOKUP($A$1558, 文字檔!Y:Z, 2, 0)),0,VLOOKUP($A$1558, 文字檔!Y:Z, 2, 0))</f>
        <v>44666.75</v>
      </c>
      <c r="P1558">
        <f>IF(ISERROR(VLOOKUP($A$1558, 文字檔!AA:AB, 2, 0)),0,VLOOKUP($A$1558, 文字檔!AA:AB, 2, 0))</f>
        <v>5872.57</v>
      </c>
    </row>
    <row r="1559" spans="1:16" ht="16.2">
      <c r="A1559" s="7">
        <v>45295</v>
      </c>
      <c r="B1559" s="5">
        <f>SUMPRODUCT($C$2:$P$2,$C$1559:$P$1559)</f>
        <v>-9758.91</v>
      </c>
      <c r="C1559" s="5">
        <f>IF(ISERROR(VLOOKUP($A$1559, 文字檔!A:B, 2, 0)),0,VLOOKUP($A$1559, 文字檔!A:B, 2, 0))</f>
        <v>0</v>
      </c>
      <c r="D1559" s="5">
        <f>IF(ISERROR(VLOOKUP($A$1559, 文字檔!C:D, 2, 0)),0,VLOOKUP($A$1559, 文字檔!C:D, 2, 0))</f>
        <v>0</v>
      </c>
      <c r="E1559" s="5">
        <f>IF(ISERROR(VLOOKUP($A$1559, 文字檔!E:F, 2, 0)),0,VLOOKUP($A$1559, 文字檔!E:F, 2, 0))</f>
        <v>0</v>
      </c>
      <c r="F1559" s="5">
        <f>IF(ISERROR(VLOOKUP($A$1559, 文字檔!G:H, 2, 0)),0,VLOOKUP($A$1559, 文字檔!G:H, 2, 0))</f>
        <v>-600</v>
      </c>
      <c r="G1559" s="5">
        <f>IF(ISERROR(VLOOKUP($A$1559, 文字檔!I:J, 2, 0)),0,VLOOKUP($A$1559, 文字檔!I:J, 2, 0))</f>
        <v>-4927.13</v>
      </c>
      <c r="H1559" s="5">
        <f>IF(ISERROR(VLOOKUP($A$1559, 文字檔!K:L, 2, 0)),0,VLOOKUP($A$1559, 文字檔!K:L, 2, 0))</f>
        <v>1873.89</v>
      </c>
      <c r="I1559" s="5">
        <f>IF(ISERROR(VLOOKUP($A$1559, 文字檔!M:N, 2, 0)),0,VLOOKUP($A$1559, 文字檔!M:N, 2, 0))</f>
        <v>-126.41</v>
      </c>
      <c r="J1559" s="5">
        <f>IF(ISERROR(VLOOKUP($A$1559, 文字檔!O:P, 2, 0)),0,VLOOKUP($A$1559, 文字檔!O:P, 2, 0))</f>
        <v>0</v>
      </c>
      <c r="K1559">
        <f>IF(ISERROR(VLOOKUP($A$1559, 文字檔!Q:R, 2, 0)),0,VLOOKUP($A$1559, 文字檔!Q:R, 2, 0))</f>
        <v>0</v>
      </c>
      <c r="L1559">
        <f>IF(ISERROR(VLOOKUP($A$1559, 文字檔!S:T, 2, 0)),0,VLOOKUP($A$1559, 文字檔!S:T, 2, 0))</f>
        <v>-4252.34</v>
      </c>
      <c r="M1559">
        <f>IF(ISERROR(VLOOKUP($A$1559, 文字檔!U:V, 2, 0)),0,VLOOKUP($A$1559, 文字檔!U:V, 2, 0))</f>
        <v>600</v>
      </c>
      <c r="N1559">
        <f>IF(ISERROR(VLOOKUP($A$1559, 文字檔!W:X, 2, 0)),0,VLOOKUP($A$1559, 文字檔!W:X, 2, 0))</f>
        <v>600</v>
      </c>
      <c r="O1559">
        <f>IF(ISERROR(VLOOKUP($A$1559, 文字檔!Y:Z, 2, 0)),0,VLOOKUP($A$1559, 文字檔!Y:Z, 2, 0))</f>
        <v>-3526.92</v>
      </c>
      <c r="P1559">
        <f>IF(ISERROR(VLOOKUP($A$1559, 文字檔!AA:AB, 2, 0)),0,VLOOKUP($A$1559, 文字檔!AA:AB, 2, 0))</f>
        <v>600</v>
      </c>
    </row>
    <row r="1560" spans="1:16" ht="16.2">
      <c r="A1560" s="7">
        <v>45296</v>
      </c>
      <c r="B1560" s="5">
        <f>SUMPRODUCT($C$2:$P$2,$C$1560:$P$1560)</f>
        <v>-31473.910000000003</v>
      </c>
      <c r="C1560" s="5">
        <f>IF(ISERROR(VLOOKUP($A$1560, 文字檔!A:B, 2, 0)),0,VLOOKUP($A$1560, 文字檔!A:B, 2, 0))</f>
        <v>2091.9899999999998</v>
      </c>
      <c r="D1560" s="5">
        <f>IF(ISERROR(VLOOKUP($A$1560, 文字檔!C:D, 2, 0)),0,VLOOKUP($A$1560, 文字檔!C:D, 2, 0))</f>
        <v>0</v>
      </c>
      <c r="E1560" s="5">
        <f>IF(ISERROR(VLOOKUP($A$1560, 文字檔!E:F, 2, 0)),0,VLOOKUP($A$1560, 文字檔!E:F, 2, 0))</f>
        <v>0</v>
      </c>
      <c r="F1560" s="5">
        <f>IF(ISERROR(VLOOKUP($A$1560, 文字檔!G:H, 2, 0)),0,VLOOKUP($A$1560, 文字檔!G:H, 2, 0))</f>
        <v>-5400</v>
      </c>
      <c r="G1560" s="5">
        <f>IF(ISERROR(VLOOKUP($A$1560, 文字檔!I:J, 2, 0)),0,VLOOKUP($A$1560, 文字檔!I:J, 2, 0))</f>
        <v>-9655.67</v>
      </c>
      <c r="H1560" s="5">
        <f>IF(ISERROR(VLOOKUP($A$1560, 文字檔!K:L, 2, 0)),0,VLOOKUP($A$1560, 文字檔!K:L, 2, 0))</f>
        <v>-6655.04</v>
      </c>
      <c r="I1560" s="5">
        <f>IF(ISERROR(VLOOKUP($A$1560, 文字檔!M:N, 2, 0)),0,VLOOKUP($A$1560, 文字檔!M:N, 2, 0))</f>
        <v>0</v>
      </c>
      <c r="J1560" s="5">
        <f>IF(ISERROR(VLOOKUP($A$1560, 文字檔!O:P, 2, 0)),0,VLOOKUP($A$1560, 文字檔!O:P, 2, 0))</f>
        <v>0</v>
      </c>
      <c r="K1560">
        <f>IF(ISERROR(VLOOKUP($A$1560, 文字檔!Q:R, 2, 0)),0,VLOOKUP($A$1560, 文字檔!Q:R, 2, 0))</f>
        <v>0</v>
      </c>
      <c r="L1560">
        <f>IF(ISERROR(VLOOKUP($A$1560, 文字檔!S:T, 2, 0)),0,VLOOKUP($A$1560, 文字檔!S:T, 2, 0))</f>
        <v>0</v>
      </c>
      <c r="M1560">
        <f>IF(ISERROR(VLOOKUP($A$1560, 文字檔!U:V, 2, 0)),0,VLOOKUP($A$1560, 文字檔!U:V, 2, 0))</f>
        <v>5400</v>
      </c>
      <c r="N1560">
        <f>IF(ISERROR(VLOOKUP($A$1560, 文字檔!W:X, 2, 0)),0,VLOOKUP($A$1560, 文字檔!W:X, 2, 0))</f>
        <v>-8327.5499999999993</v>
      </c>
      <c r="O1560">
        <f>IF(ISERROR(VLOOKUP($A$1560, 文字檔!Y:Z, 2, 0)),0,VLOOKUP($A$1560, 文字檔!Y:Z, 2, 0))</f>
        <v>-14327.64</v>
      </c>
      <c r="P1560">
        <f>IF(ISERROR(VLOOKUP($A$1560, 文字檔!AA:AB, 2, 0)),0,VLOOKUP($A$1560, 文字檔!AA:AB, 2, 0))</f>
        <v>5400</v>
      </c>
    </row>
    <row r="1561" spans="1:16" ht="16.2">
      <c r="A1561" s="7">
        <v>45297</v>
      </c>
      <c r="B1561" s="5">
        <f>SUMPRODUCT($C$2:$P$2,$C$1561:$P$1561)</f>
        <v>0</v>
      </c>
      <c r="C1561" s="5">
        <f>IF(ISERROR(VLOOKUP($A$1561, 文字檔!A:B, 2, 0)),0,VLOOKUP($A$1561, 文字檔!A:B, 2, 0))</f>
        <v>0</v>
      </c>
      <c r="D1561" s="5">
        <f>IF(ISERROR(VLOOKUP($A$1561, 文字檔!C:D, 2, 0)),0,VLOOKUP($A$1561, 文字檔!C:D, 2, 0))</f>
        <v>0</v>
      </c>
      <c r="E1561" s="5">
        <f>IF(ISERROR(VLOOKUP($A$1561, 文字檔!E:F, 2, 0)),0,VLOOKUP($A$1561, 文字檔!E:F, 2, 0))</f>
        <v>0</v>
      </c>
      <c r="F1561" s="5">
        <f>IF(ISERROR(VLOOKUP($A$1561, 文字檔!G:H, 2, 0)),0,VLOOKUP($A$1561, 文字檔!G:H, 2, 0))</f>
        <v>0</v>
      </c>
      <c r="G1561" s="5">
        <f>IF(ISERROR(VLOOKUP($A$1561, 文字檔!I:J, 2, 0)),0,VLOOKUP($A$1561, 文字檔!I:J, 2, 0))</f>
        <v>0</v>
      </c>
      <c r="H1561" s="5">
        <f>IF(ISERROR(VLOOKUP($A$1561, 文字檔!K:L, 2, 0)),0,VLOOKUP($A$1561, 文字檔!K:L, 2, 0))</f>
        <v>0</v>
      </c>
      <c r="I1561" s="5">
        <f>IF(ISERROR(VLOOKUP($A$1561, 文字檔!M:N, 2, 0)),0,VLOOKUP($A$1561, 文字檔!M:N, 2, 0))</f>
        <v>0</v>
      </c>
      <c r="J1561" s="5">
        <f>IF(ISERROR(VLOOKUP($A$1561, 文字檔!O:P, 2, 0)),0,VLOOKUP($A$1561, 文字檔!O:P, 2, 0))</f>
        <v>0</v>
      </c>
      <c r="K1561">
        <f>IF(ISERROR(VLOOKUP($A$1561, 文字檔!Q:R, 2, 0)),0,VLOOKUP($A$1561, 文字檔!Q:R, 2, 0))</f>
        <v>0</v>
      </c>
      <c r="L1561">
        <f>IF(ISERROR(VLOOKUP($A$1561, 文字檔!S:T, 2, 0)),0,VLOOKUP($A$1561, 文字檔!S:T, 2, 0))</f>
        <v>0</v>
      </c>
      <c r="M1561">
        <f>IF(ISERROR(VLOOKUP($A$1561, 文字檔!U:V, 2, 0)),0,VLOOKUP($A$1561, 文字檔!U:V, 2, 0))</f>
        <v>0</v>
      </c>
      <c r="N1561">
        <f>IF(ISERROR(VLOOKUP($A$1561, 文字檔!W:X, 2, 0)),0,VLOOKUP($A$1561, 文字檔!W:X, 2, 0))</f>
        <v>0</v>
      </c>
      <c r="O1561">
        <f>IF(ISERROR(VLOOKUP($A$1561, 文字檔!Y:Z, 2, 0)),0,VLOOKUP($A$1561, 文字檔!Y:Z, 2, 0))</f>
        <v>0</v>
      </c>
      <c r="P1561">
        <f>IF(ISERROR(VLOOKUP($A$1561, 文字檔!AA:AB, 2, 0)),0,VLOOKUP($A$1561, 文字檔!AA:AB, 2, 0))</f>
        <v>0</v>
      </c>
    </row>
    <row r="1562" spans="1:16" ht="16.2">
      <c r="A1562" s="7">
        <v>45298</v>
      </c>
      <c r="B1562" s="5">
        <f>SUMPRODUCT($C$2:$P$2,$C$1562:$P$1562)</f>
        <v>0</v>
      </c>
      <c r="C1562" s="5">
        <f>IF(ISERROR(VLOOKUP($A$1562, 文字檔!A:B, 2, 0)),0,VLOOKUP($A$1562, 文字檔!A:B, 2, 0))</f>
        <v>0</v>
      </c>
      <c r="D1562" s="5">
        <f>IF(ISERROR(VLOOKUP($A$1562, 文字檔!C:D, 2, 0)),0,VLOOKUP($A$1562, 文字檔!C:D, 2, 0))</f>
        <v>0</v>
      </c>
      <c r="E1562" s="5">
        <f>IF(ISERROR(VLOOKUP($A$1562, 文字檔!E:F, 2, 0)),0,VLOOKUP($A$1562, 文字檔!E:F, 2, 0))</f>
        <v>0</v>
      </c>
      <c r="F1562" s="5">
        <f>IF(ISERROR(VLOOKUP($A$1562, 文字檔!G:H, 2, 0)),0,VLOOKUP($A$1562, 文字檔!G:H, 2, 0))</f>
        <v>0</v>
      </c>
      <c r="G1562" s="5">
        <f>IF(ISERROR(VLOOKUP($A$1562, 文字檔!I:J, 2, 0)),0,VLOOKUP($A$1562, 文字檔!I:J, 2, 0))</f>
        <v>0</v>
      </c>
      <c r="H1562" s="5">
        <f>IF(ISERROR(VLOOKUP($A$1562, 文字檔!K:L, 2, 0)),0,VLOOKUP($A$1562, 文字檔!K:L, 2, 0))</f>
        <v>0</v>
      </c>
      <c r="I1562" s="5">
        <f>IF(ISERROR(VLOOKUP($A$1562, 文字檔!M:N, 2, 0)),0,VLOOKUP($A$1562, 文字檔!M:N, 2, 0))</f>
        <v>0</v>
      </c>
      <c r="J1562" s="5">
        <f>IF(ISERROR(VLOOKUP($A$1562, 文字檔!O:P, 2, 0)),0,VLOOKUP($A$1562, 文字檔!O:P, 2, 0))</f>
        <v>0</v>
      </c>
      <c r="K1562">
        <f>IF(ISERROR(VLOOKUP($A$1562, 文字檔!Q:R, 2, 0)),0,VLOOKUP($A$1562, 文字檔!Q:R, 2, 0))</f>
        <v>0</v>
      </c>
      <c r="L1562">
        <f>IF(ISERROR(VLOOKUP($A$1562, 文字檔!S:T, 2, 0)),0,VLOOKUP($A$1562, 文字檔!S:T, 2, 0))</f>
        <v>0</v>
      </c>
      <c r="M1562">
        <f>IF(ISERROR(VLOOKUP($A$1562, 文字檔!U:V, 2, 0)),0,VLOOKUP($A$1562, 文字檔!U:V, 2, 0))</f>
        <v>0</v>
      </c>
      <c r="N1562">
        <f>IF(ISERROR(VLOOKUP($A$1562, 文字檔!W:X, 2, 0)),0,VLOOKUP($A$1562, 文字檔!W:X, 2, 0))</f>
        <v>0</v>
      </c>
      <c r="O1562">
        <f>IF(ISERROR(VLOOKUP($A$1562, 文字檔!Y:Z, 2, 0)),0,VLOOKUP($A$1562, 文字檔!Y:Z, 2, 0))</f>
        <v>0</v>
      </c>
      <c r="P1562">
        <f>IF(ISERROR(VLOOKUP($A$1562, 文字檔!AA:AB, 2, 0)),0,VLOOKUP($A$1562, 文字檔!AA:AB, 2, 0))</f>
        <v>0</v>
      </c>
    </row>
    <row r="1563" spans="1:16" ht="16.2">
      <c r="A1563" s="7">
        <v>45299</v>
      </c>
      <c r="B1563" s="5">
        <f>SUMPRODUCT($C$2:$P$2,$C$1563:$P$1563)</f>
        <v>-45378.91</v>
      </c>
      <c r="C1563" s="5">
        <f>IF(ISERROR(VLOOKUP($A$1563, 文字檔!A:B, 2, 0)),0,VLOOKUP($A$1563, 文字檔!A:B, 2, 0))</f>
        <v>5083.5600000000004</v>
      </c>
      <c r="D1563" s="5">
        <f>IF(ISERROR(VLOOKUP($A$1563, 文字檔!C:D, 2, 0)),0,VLOOKUP($A$1563, 文字檔!C:D, 2, 0))</f>
        <v>0</v>
      </c>
      <c r="E1563" s="5">
        <f>IF(ISERROR(VLOOKUP($A$1563, 文字檔!E:F, 2, 0)),0,VLOOKUP($A$1563, 文字檔!E:F, 2, 0))</f>
        <v>0</v>
      </c>
      <c r="F1563" s="5">
        <f>IF(ISERROR(VLOOKUP($A$1563, 文字檔!G:H, 2, 0)),0,VLOOKUP($A$1563, 文字檔!G:H, 2, 0))</f>
        <v>15200</v>
      </c>
      <c r="G1563" s="5">
        <f>IF(ISERROR(VLOOKUP($A$1563, 文字檔!I:J, 2, 0)),0,VLOOKUP($A$1563, 文字檔!I:J, 2, 0))</f>
        <v>0</v>
      </c>
      <c r="H1563" s="5">
        <f>IF(ISERROR(VLOOKUP($A$1563, 文字檔!K:L, 2, 0)),0,VLOOKUP($A$1563, 文字檔!K:L, 2, 0))</f>
        <v>141.6</v>
      </c>
      <c r="I1563" s="5">
        <f>IF(ISERROR(VLOOKUP($A$1563, 文字檔!M:N, 2, 0)),0,VLOOKUP($A$1563, 文字檔!M:N, 2, 0))</f>
        <v>0</v>
      </c>
      <c r="J1563" s="5">
        <f>IF(ISERROR(VLOOKUP($A$1563, 文字檔!O:P, 2, 0)),0,VLOOKUP($A$1563, 文字檔!O:P, 2, 0))</f>
        <v>-13457.5</v>
      </c>
      <c r="K1563">
        <f>IF(ISERROR(VLOOKUP($A$1563, 文字檔!Q:R, 2, 0)),0,VLOOKUP($A$1563, 文字檔!Q:R, 2, 0))</f>
        <v>0</v>
      </c>
      <c r="L1563">
        <f>IF(ISERROR(VLOOKUP($A$1563, 文字檔!S:T, 2, 0)),0,VLOOKUP($A$1563, 文字檔!S:T, 2, 0))</f>
        <v>6343.25</v>
      </c>
      <c r="M1563">
        <f>IF(ISERROR(VLOOKUP($A$1563, 文字檔!U:V, 2, 0)),0,VLOOKUP($A$1563, 文字檔!U:V, 2, 0))</f>
        <v>-15200</v>
      </c>
      <c r="N1563">
        <f>IF(ISERROR(VLOOKUP($A$1563, 文字檔!W:X, 2, 0)),0,VLOOKUP($A$1563, 文字檔!W:X, 2, 0))</f>
        <v>16146.22</v>
      </c>
      <c r="O1563">
        <f>IF(ISERROR(VLOOKUP($A$1563, 文字檔!Y:Z, 2, 0)),0,VLOOKUP($A$1563, 文字檔!Y:Z, 2, 0))</f>
        <v>-35506.93</v>
      </c>
      <c r="P1563">
        <f>IF(ISERROR(VLOOKUP($A$1563, 文字檔!AA:AB, 2, 0)),0,VLOOKUP($A$1563, 文字檔!AA:AB, 2, 0))</f>
        <v>-24129.11</v>
      </c>
    </row>
    <row r="1564" spans="1:16" ht="16.2">
      <c r="A1564" s="7">
        <v>45300</v>
      </c>
      <c r="B1564" s="5">
        <f>SUMPRODUCT($C$2:$P$2,$C$1564:$P$1564)</f>
        <v>-122767.03</v>
      </c>
      <c r="C1564" s="5">
        <f>IF(ISERROR(VLOOKUP($A$1564, 文字檔!A:B, 2, 0)),0,VLOOKUP($A$1564, 文字檔!A:B, 2, 0))</f>
        <v>0</v>
      </c>
      <c r="D1564" s="5">
        <f>IF(ISERROR(VLOOKUP($A$1564, 文字檔!C:D, 2, 0)),0,VLOOKUP($A$1564, 文字檔!C:D, 2, 0))</f>
        <v>-24858.31</v>
      </c>
      <c r="E1564" s="5">
        <f>IF(ISERROR(VLOOKUP($A$1564, 文字檔!E:F, 2, 0)),0,VLOOKUP($A$1564, 文字檔!E:F, 2, 0))</f>
        <v>0</v>
      </c>
      <c r="F1564" s="5">
        <f>IF(ISERROR(VLOOKUP($A$1564, 文字檔!G:H, 2, 0)),0,VLOOKUP($A$1564, 文字檔!G:H, 2, 0))</f>
        <v>-6127.01</v>
      </c>
      <c r="G1564" s="5">
        <f>IF(ISERROR(VLOOKUP($A$1564, 文字檔!I:J, 2, 0)),0,VLOOKUP($A$1564, 文字檔!I:J, 2, 0))</f>
        <v>0</v>
      </c>
      <c r="H1564" s="5">
        <f>IF(ISERROR(VLOOKUP($A$1564, 文字檔!K:L, 2, 0)),0,VLOOKUP($A$1564, 文字檔!K:L, 2, 0))</f>
        <v>1138.81</v>
      </c>
      <c r="I1564" s="5">
        <f>IF(ISERROR(VLOOKUP($A$1564, 文字檔!M:N, 2, 0)),0,VLOOKUP($A$1564, 文字檔!M:N, 2, 0))</f>
        <v>-32258.880000000001</v>
      </c>
      <c r="J1564" s="5">
        <f>IF(ISERROR(VLOOKUP($A$1564, 文字檔!O:P, 2, 0)),0,VLOOKUP($A$1564, 文字檔!O:P, 2, 0))</f>
        <v>0</v>
      </c>
      <c r="K1564">
        <f>IF(ISERROR(VLOOKUP($A$1564, 文字檔!Q:R, 2, 0)),0,VLOOKUP($A$1564, 文字檔!Q:R, 2, 0))</f>
        <v>0</v>
      </c>
      <c r="L1564">
        <f>IF(ISERROR(VLOOKUP($A$1564, 文字檔!S:T, 2, 0)),0,VLOOKUP($A$1564, 文字檔!S:T, 2, 0))</f>
        <v>0</v>
      </c>
      <c r="M1564">
        <f>IF(ISERROR(VLOOKUP($A$1564, 文字檔!U:V, 2, 0)),0,VLOOKUP($A$1564, 文字檔!U:V, 2, 0))</f>
        <v>-50661.64</v>
      </c>
      <c r="N1564">
        <f>IF(ISERROR(VLOOKUP($A$1564, 文字檔!W:X, 2, 0)),0,VLOOKUP($A$1564, 文字檔!W:X, 2, 0))</f>
        <v>0</v>
      </c>
      <c r="O1564">
        <f>IF(ISERROR(VLOOKUP($A$1564, 文字檔!Y:Z, 2, 0)),0,VLOOKUP($A$1564, 文字檔!Y:Z, 2, 0))</f>
        <v>-10000</v>
      </c>
      <c r="P1564">
        <f>IF(ISERROR(VLOOKUP($A$1564, 文字檔!AA:AB, 2, 0)),0,VLOOKUP($A$1564, 文字檔!AA:AB, 2, 0))</f>
        <v>0</v>
      </c>
    </row>
    <row r="1565" spans="1:16" ht="16.2">
      <c r="A1565" s="7">
        <v>45301</v>
      </c>
      <c r="B1565" s="5">
        <f>SUMPRODUCT($C$2:$P$2,$C$1565:$P$1565)</f>
        <v>-52519.51</v>
      </c>
      <c r="C1565" s="5">
        <f>IF(ISERROR(VLOOKUP($A$1565, 文字檔!A:B, 2, 0)),0,VLOOKUP($A$1565, 文字檔!A:B, 2, 0))</f>
        <v>0</v>
      </c>
      <c r="D1565" s="5">
        <f>IF(ISERROR(VLOOKUP($A$1565, 文字檔!C:D, 2, 0)),0,VLOOKUP($A$1565, 文字檔!C:D, 2, 0))</f>
        <v>-2123.5</v>
      </c>
      <c r="E1565" s="5">
        <f>IF(ISERROR(VLOOKUP($A$1565, 文字檔!E:F, 2, 0)),0,VLOOKUP($A$1565, 文字檔!E:F, 2, 0))</f>
        <v>0</v>
      </c>
      <c r="F1565" s="5">
        <f>IF(ISERROR(VLOOKUP($A$1565, 文字檔!G:H, 2, 0)),0,VLOOKUP($A$1565, 文字檔!G:H, 2, 0))</f>
        <v>0</v>
      </c>
      <c r="G1565" s="5">
        <f>IF(ISERROR(VLOOKUP($A$1565, 文字檔!I:J, 2, 0)),0,VLOOKUP($A$1565, 文字檔!I:J, 2, 0))</f>
        <v>-13050.48</v>
      </c>
      <c r="H1565" s="5">
        <f>IF(ISERROR(VLOOKUP($A$1565, 文字檔!K:L, 2, 0)),0,VLOOKUP($A$1565, 文字檔!K:L, 2, 0))</f>
        <v>-12772.54</v>
      </c>
      <c r="I1565" s="5">
        <f>IF(ISERROR(VLOOKUP($A$1565, 文字檔!M:N, 2, 0)),0,VLOOKUP($A$1565, 文字檔!M:N, 2, 0))</f>
        <v>0</v>
      </c>
      <c r="J1565" s="5">
        <f>IF(ISERROR(VLOOKUP($A$1565, 文字檔!O:P, 2, 0)),0,VLOOKUP($A$1565, 文字檔!O:P, 2, 0))</f>
        <v>0</v>
      </c>
      <c r="K1565">
        <f>IF(ISERROR(VLOOKUP($A$1565, 文字檔!Q:R, 2, 0)),0,VLOOKUP($A$1565, 文字檔!Q:R, 2, 0))</f>
        <v>0</v>
      </c>
      <c r="L1565">
        <f>IF(ISERROR(VLOOKUP($A$1565, 文字檔!S:T, 2, 0)),0,VLOOKUP($A$1565, 文字檔!S:T, 2, 0))</f>
        <v>0</v>
      </c>
      <c r="M1565">
        <f>IF(ISERROR(VLOOKUP($A$1565, 文字檔!U:V, 2, 0)),0,VLOOKUP($A$1565, 文字檔!U:V, 2, 0))</f>
        <v>-17400</v>
      </c>
      <c r="N1565">
        <f>IF(ISERROR(VLOOKUP($A$1565, 文字檔!W:X, 2, 0)),0,VLOOKUP($A$1565, 文字檔!W:X, 2, 0))</f>
        <v>0</v>
      </c>
      <c r="O1565">
        <f>IF(ISERROR(VLOOKUP($A$1565, 文字檔!Y:Z, 2, 0)),0,VLOOKUP($A$1565, 文字檔!Y:Z, 2, 0))</f>
        <v>-6649.25</v>
      </c>
      <c r="P1565">
        <f>IF(ISERROR(VLOOKUP($A$1565, 文字檔!AA:AB, 2, 0)),0,VLOOKUP($A$1565, 文字檔!AA:AB, 2, 0))</f>
        <v>-523.74</v>
      </c>
    </row>
    <row r="1566" spans="1:16" ht="16.2">
      <c r="A1566" s="7">
        <v>45302</v>
      </c>
      <c r="B1566" s="5">
        <f>SUMPRODUCT($C$2:$P$2,$C$1566:$P$1566)</f>
        <v>-62956.329999999994</v>
      </c>
      <c r="C1566" s="5">
        <f>IF(ISERROR(VLOOKUP($A$1566, 文字檔!A:B, 2, 0)),0,VLOOKUP($A$1566, 文字檔!A:B, 2, 0))</f>
        <v>-21505.79</v>
      </c>
      <c r="D1566" s="5">
        <f>IF(ISERROR(VLOOKUP($A$1566, 文字檔!C:D, 2, 0)),0,VLOOKUP($A$1566, 文字檔!C:D, 2, 0))</f>
        <v>-23400</v>
      </c>
      <c r="E1566" s="5">
        <f>IF(ISERROR(VLOOKUP($A$1566, 文字檔!E:F, 2, 0)),0,VLOOKUP($A$1566, 文字檔!E:F, 2, 0))</f>
        <v>0</v>
      </c>
      <c r="F1566" s="5">
        <f>IF(ISERROR(VLOOKUP($A$1566, 文字檔!G:H, 2, 0)),0,VLOOKUP($A$1566, 文字檔!G:H, 2, 0))</f>
        <v>0</v>
      </c>
      <c r="G1566" s="5">
        <f>IF(ISERROR(VLOOKUP($A$1566, 文字檔!I:J, 2, 0)),0,VLOOKUP($A$1566, 文字檔!I:J, 2, 0))</f>
        <v>0</v>
      </c>
      <c r="H1566" s="5">
        <f>IF(ISERROR(VLOOKUP($A$1566, 文字檔!K:L, 2, 0)),0,VLOOKUP($A$1566, 文字檔!K:L, 2, 0))</f>
        <v>-8773.7999999999993</v>
      </c>
      <c r="I1566" s="5">
        <f>IF(ISERROR(VLOOKUP($A$1566, 文字檔!M:N, 2, 0)),0,VLOOKUP($A$1566, 文字檔!M:N, 2, 0))</f>
        <v>14274.97</v>
      </c>
      <c r="J1566" s="5">
        <f>IF(ISERROR(VLOOKUP($A$1566, 文字檔!O:P, 2, 0)),0,VLOOKUP($A$1566, 文字檔!O:P, 2, 0))</f>
        <v>0</v>
      </c>
      <c r="K1566">
        <f>IF(ISERROR(VLOOKUP($A$1566, 文字檔!Q:R, 2, 0)),0,VLOOKUP($A$1566, 文字檔!Q:R, 2, 0))</f>
        <v>0</v>
      </c>
      <c r="L1566">
        <f>IF(ISERROR(VLOOKUP($A$1566, 文字檔!S:T, 2, 0)),0,VLOOKUP($A$1566, 文字檔!S:T, 2, 0))</f>
        <v>-12652.46</v>
      </c>
      <c r="M1566">
        <f>IF(ISERROR(VLOOKUP($A$1566, 文字檔!U:V, 2, 0)),0,VLOOKUP($A$1566, 文字檔!U:V, 2, 0))</f>
        <v>23400</v>
      </c>
      <c r="N1566">
        <f>IF(ISERROR(VLOOKUP($A$1566, 文字檔!W:X, 2, 0)),0,VLOOKUP($A$1566, 文字檔!W:X, 2, 0))</f>
        <v>0</v>
      </c>
      <c r="O1566">
        <f>IF(ISERROR(VLOOKUP($A$1566, 文字檔!Y:Z, 2, 0)),0,VLOOKUP($A$1566, 文字檔!Y:Z, 2, 0))</f>
        <v>-18973.29</v>
      </c>
      <c r="P1566">
        <f>IF(ISERROR(VLOOKUP($A$1566, 文字檔!AA:AB, 2, 0)),0,VLOOKUP($A$1566, 文字檔!AA:AB, 2, 0))</f>
        <v>-15325.96</v>
      </c>
    </row>
    <row r="1567" spans="1:16" ht="16.2">
      <c r="A1567" s="7">
        <v>45303</v>
      </c>
      <c r="B1567" s="5">
        <f>SUMPRODUCT($C$2:$P$2,$C$1567:$P$1567)</f>
        <v>-61044.99</v>
      </c>
      <c r="C1567" s="5">
        <f>IF(ISERROR(VLOOKUP($A$1567, 文字檔!A:B, 2, 0)),0,VLOOKUP($A$1567, 文字檔!A:B, 2, 0))</f>
        <v>17949.310000000001</v>
      </c>
      <c r="D1567" s="5">
        <f>IF(ISERROR(VLOOKUP($A$1567, 文字檔!C:D, 2, 0)),0,VLOOKUP($A$1567, 文字檔!C:D, 2, 0))</f>
        <v>-9449.76</v>
      </c>
      <c r="E1567" s="5">
        <f>IF(ISERROR(VLOOKUP($A$1567, 文字檔!E:F, 2, 0)),0,VLOOKUP($A$1567, 文字檔!E:F, 2, 0))</f>
        <v>0</v>
      </c>
      <c r="F1567" s="5">
        <f>IF(ISERROR(VLOOKUP($A$1567, 文字檔!G:H, 2, 0)),0,VLOOKUP($A$1567, 文字檔!G:H, 2, 0))</f>
        <v>0</v>
      </c>
      <c r="G1567" s="5">
        <f>IF(ISERROR(VLOOKUP($A$1567, 文字檔!I:J, 2, 0)),0,VLOOKUP($A$1567, 文字檔!I:J, 2, 0))</f>
        <v>0</v>
      </c>
      <c r="H1567" s="5">
        <f>IF(ISERROR(VLOOKUP($A$1567, 文字檔!K:L, 2, 0)),0,VLOOKUP($A$1567, 文字檔!K:L, 2, 0))</f>
        <v>0</v>
      </c>
      <c r="I1567" s="5">
        <f>IF(ISERROR(VLOOKUP($A$1567, 文字檔!M:N, 2, 0)),0,VLOOKUP($A$1567, 文字檔!M:N, 2, 0))</f>
        <v>-16924.79</v>
      </c>
      <c r="J1567" s="5">
        <f>IF(ISERROR(VLOOKUP($A$1567, 文字檔!O:P, 2, 0)),0,VLOOKUP($A$1567, 文字檔!O:P, 2, 0))</f>
        <v>0</v>
      </c>
      <c r="K1567">
        <f>IF(ISERROR(VLOOKUP($A$1567, 文字檔!Q:R, 2, 0)),0,VLOOKUP($A$1567, 文字檔!Q:R, 2, 0))</f>
        <v>0</v>
      </c>
      <c r="L1567">
        <f>IF(ISERROR(VLOOKUP($A$1567, 文字檔!S:T, 2, 0)),0,VLOOKUP($A$1567, 文字檔!S:T, 2, 0))</f>
        <v>0</v>
      </c>
      <c r="M1567">
        <f>IF(ISERROR(VLOOKUP($A$1567, 文字檔!U:V, 2, 0)),0,VLOOKUP($A$1567, 文字檔!U:V, 2, 0))</f>
        <v>-33922.239999999998</v>
      </c>
      <c r="N1567">
        <f>IF(ISERROR(VLOOKUP($A$1567, 文字檔!W:X, 2, 0)),0,VLOOKUP($A$1567, 文字檔!W:X, 2, 0))</f>
        <v>-13848.32</v>
      </c>
      <c r="O1567">
        <f>IF(ISERROR(VLOOKUP($A$1567, 文字檔!Y:Z, 2, 0)),0,VLOOKUP($A$1567, 文字檔!Y:Z, 2, 0))</f>
        <v>-4849.1899999999996</v>
      </c>
      <c r="P1567">
        <f>IF(ISERROR(VLOOKUP($A$1567, 文字檔!AA:AB, 2, 0)),0,VLOOKUP($A$1567, 文字檔!AA:AB, 2, 0))</f>
        <v>0</v>
      </c>
    </row>
    <row r="1568" spans="1:16" ht="16.2">
      <c r="A1568" s="7">
        <v>45304</v>
      </c>
      <c r="B1568" s="5">
        <f>SUMPRODUCT($C$2:$P$2,$C$1568:$P$1568)</f>
        <v>0</v>
      </c>
      <c r="C1568" s="5">
        <f>IF(ISERROR(VLOOKUP($A$1568, 文字檔!A:B, 2, 0)),0,VLOOKUP($A$1568, 文字檔!A:B, 2, 0))</f>
        <v>0</v>
      </c>
      <c r="D1568" s="5">
        <f>IF(ISERROR(VLOOKUP($A$1568, 文字檔!C:D, 2, 0)),0,VLOOKUP($A$1568, 文字檔!C:D, 2, 0))</f>
        <v>0</v>
      </c>
      <c r="E1568" s="5">
        <f>IF(ISERROR(VLOOKUP($A$1568, 文字檔!E:F, 2, 0)),0,VLOOKUP($A$1568, 文字檔!E:F, 2, 0))</f>
        <v>0</v>
      </c>
      <c r="F1568" s="5">
        <f>IF(ISERROR(VLOOKUP($A$1568, 文字檔!G:H, 2, 0)),0,VLOOKUP($A$1568, 文字檔!G:H, 2, 0))</f>
        <v>0</v>
      </c>
      <c r="G1568" s="5">
        <f>IF(ISERROR(VLOOKUP($A$1568, 文字檔!I:J, 2, 0)),0,VLOOKUP($A$1568, 文字檔!I:J, 2, 0))</f>
        <v>0</v>
      </c>
      <c r="H1568" s="5">
        <f>IF(ISERROR(VLOOKUP($A$1568, 文字檔!K:L, 2, 0)),0,VLOOKUP($A$1568, 文字檔!K:L, 2, 0))</f>
        <v>0</v>
      </c>
      <c r="I1568" s="5">
        <f>IF(ISERROR(VLOOKUP($A$1568, 文字檔!M:N, 2, 0)),0,VLOOKUP($A$1568, 文字檔!M:N, 2, 0))</f>
        <v>0</v>
      </c>
      <c r="J1568" s="5">
        <f>IF(ISERROR(VLOOKUP($A$1568, 文字檔!O:P, 2, 0)),0,VLOOKUP($A$1568, 文字檔!O:P, 2, 0))</f>
        <v>0</v>
      </c>
      <c r="K1568">
        <f>IF(ISERROR(VLOOKUP($A$1568, 文字檔!Q:R, 2, 0)),0,VLOOKUP($A$1568, 文字檔!Q:R, 2, 0))</f>
        <v>0</v>
      </c>
      <c r="L1568">
        <f>IF(ISERROR(VLOOKUP($A$1568, 文字檔!S:T, 2, 0)),0,VLOOKUP($A$1568, 文字檔!S:T, 2, 0))</f>
        <v>0</v>
      </c>
      <c r="M1568">
        <f>IF(ISERROR(VLOOKUP($A$1568, 文字檔!U:V, 2, 0)),0,VLOOKUP($A$1568, 文字檔!U:V, 2, 0))</f>
        <v>0</v>
      </c>
      <c r="N1568">
        <f>IF(ISERROR(VLOOKUP($A$1568, 文字檔!W:X, 2, 0)),0,VLOOKUP($A$1568, 文字檔!W:X, 2, 0))</f>
        <v>0</v>
      </c>
      <c r="O1568">
        <f>IF(ISERROR(VLOOKUP($A$1568, 文字檔!Y:Z, 2, 0)),0,VLOOKUP($A$1568, 文字檔!Y:Z, 2, 0))</f>
        <v>0</v>
      </c>
      <c r="P1568">
        <f>IF(ISERROR(VLOOKUP($A$1568, 文字檔!AA:AB, 2, 0)),0,VLOOKUP($A$1568, 文字檔!AA:AB, 2, 0))</f>
        <v>0</v>
      </c>
    </row>
    <row r="1569" spans="1:16" ht="16.2">
      <c r="A1569" s="7">
        <v>45305</v>
      </c>
      <c r="B1569" s="5">
        <f>SUMPRODUCT($C$2:$P$2,$C$1569:$P$1569)</f>
        <v>0</v>
      </c>
      <c r="C1569" s="5">
        <f>IF(ISERROR(VLOOKUP($A$1569, 文字檔!A:B, 2, 0)),0,VLOOKUP($A$1569, 文字檔!A:B, 2, 0))</f>
        <v>0</v>
      </c>
      <c r="D1569" s="5">
        <f>IF(ISERROR(VLOOKUP($A$1569, 文字檔!C:D, 2, 0)),0,VLOOKUP($A$1569, 文字檔!C:D, 2, 0))</f>
        <v>0</v>
      </c>
      <c r="E1569" s="5">
        <f>IF(ISERROR(VLOOKUP($A$1569, 文字檔!E:F, 2, 0)),0,VLOOKUP($A$1569, 文字檔!E:F, 2, 0))</f>
        <v>0</v>
      </c>
      <c r="F1569" s="5">
        <f>IF(ISERROR(VLOOKUP($A$1569, 文字檔!G:H, 2, 0)),0,VLOOKUP($A$1569, 文字檔!G:H, 2, 0))</f>
        <v>0</v>
      </c>
      <c r="G1569" s="5">
        <f>IF(ISERROR(VLOOKUP($A$1569, 文字檔!I:J, 2, 0)),0,VLOOKUP($A$1569, 文字檔!I:J, 2, 0))</f>
        <v>0</v>
      </c>
      <c r="H1569" s="5">
        <f>IF(ISERROR(VLOOKUP($A$1569, 文字檔!K:L, 2, 0)),0,VLOOKUP($A$1569, 文字檔!K:L, 2, 0))</f>
        <v>0</v>
      </c>
      <c r="I1569" s="5">
        <f>IF(ISERROR(VLOOKUP($A$1569, 文字檔!M:N, 2, 0)),0,VLOOKUP($A$1569, 文字檔!M:N, 2, 0))</f>
        <v>0</v>
      </c>
      <c r="J1569" s="5">
        <f>IF(ISERROR(VLOOKUP($A$1569, 文字檔!O:P, 2, 0)),0,VLOOKUP($A$1569, 文字檔!O:P, 2, 0))</f>
        <v>0</v>
      </c>
      <c r="K1569">
        <f>IF(ISERROR(VLOOKUP($A$1569, 文字檔!Q:R, 2, 0)),0,VLOOKUP($A$1569, 文字檔!Q:R, 2, 0))</f>
        <v>0</v>
      </c>
      <c r="L1569">
        <f>IF(ISERROR(VLOOKUP($A$1569, 文字檔!S:T, 2, 0)),0,VLOOKUP($A$1569, 文字檔!S:T, 2, 0))</f>
        <v>0</v>
      </c>
      <c r="M1569">
        <f>IF(ISERROR(VLOOKUP($A$1569, 文字檔!U:V, 2, 0)),0,VLOOKUP($A$1569, 文字檔!U:V, 2, 0))</f>
        <v>0</v>
      </c>
      <c r="N1569">
        <f>IF(ISERROR(VLOOKUP($A$1569, 文字檔!W:X, 2, 0)),0,VLOOKUP($A$1569, 文字檔!W:X, 2, 0))</f>
        <v>0</v>
      </c>
      <c r="O1569">
        <f>IF(ISERROR(VLOOKUP($A$1569, 文字檔!Y:Z, 2, 0)),0,VLOOKUP($A$1569, 文字檔!Y:Z, 2, 0))</f>
        <v>0</v>
      </c>
      <c r="P1569">
        <f>IF(ISERROR(VLOOKUP($A$1569, 文字檔!AA:AB, 2, 0)),0,VLOOKUP($A$1569, 文字檔!AA:AB, 2, 0))</f>
        <v>0</v>
      </c>
    </row>
    <row r="1570" spans="1:16" ht="16.2">
      <c r="A1570" s="7">
        <v>45306</v>
      </c>
      <c r="B1570" s="5">
        <f>SUMPRODUCT($C$2:$P$2,$C$1570:$P$1570)</f>
        <v>-97389.359999999986</v>
      </c>
      <c r="C1570" s="5">
        <f>IF(ISERROR(VLOOKUP($A$1570, 文字檔!A:B, 2, 0)),0,VLOOKUP($A$1570, 文字檔!A:B, 2, 0))</f>
        <v>-14711.79</v>
      </c>
      <c r="D1570" s="5">
        <f>IF(ISERROR(VLOOKUP($A$1570, 文字檔!C:D, 2, 0)),0,VLOOKUP($A$1570, 文字檔!C:D, 2, 0))</f>
        <v>-38657.08</v>
      </c>
      <c r="E1570" s="5">
        <f>IF(ISERROR(VLOOKUP($A$1570, 文字檔!E:F, 2, 0)),0,VLOOKUP($A$1570, 文字檔!E:F, 2, 0))</f>
        <v>0</v>
      </c>
      <c r="F1570" s="5">
        <f>IF(ISERROR(VLOOKUP($A$1570, 文字檔!G:H, 2, 0)),0,VLOOKUP($A$1570, 文字檔!G:H, 2, 0))</f>
        <v>0</v>
      </c>
      <c r="G1570" s="5">
        <f>IF(ISERROR(VLOOKUP($A$1570, 文字檔!I:J, 2, 0)),0,VLOOKUP($A$1570, 文字檔!I:J, 2, 0))</f>
        <v>0</v>
      </c>
      <c r="H1570" s="5">
        <f>IF(ISERROR(VLOOKUP($A$1570, 文字檔!K:L, 2, 0)),0,VLOOKUP($A$1570, 文字檔!K:L, 2, 0))</f>
        <v>-7655.43</v>
      </c>
      <c r="I1570" s="5">
        <f>IF(ISERROR(VLOOKUP($A$1570, 文字檔!M:N, 2, 0)),0,VLOOKUP($A$1570, 文字檔!M:N, 2, 0))</f>
        <v>0</v>
      </c>
      <c r="J1570" s="5">
        <f>IF(ISERROR(VLOOKUP($A$1570, 文字檔!O:P, 2, 0)),0,VLOOKUP($A$1570, 文字檔!O:P, 2, 0))</f>
        <v>0</v>
      </c>
      <c r="K1570">
        <f>IF(ISERROR(VLOOKUP($A$1570, 文字檔!Q:R, 2, 0)),0,VLOOKUP($A$1570, 文字檔!Q:R, 2, 0))</f>
        <v>0</v>
      </c>
      <c r="L1570">
        <f>IF(ISERROR(VLOOKUP($A$1570, 文字檔!S:T, 2, 0)),0,VLOOKUP($A$1570, 文字檔!S:T, 2, 0))</f>
        <v>-2853.27</v>
      </c>
      <c r="M1570">
        <f>IF(ISERROR(VLOOKUP($A$1570, 文字檔!U:V, 2, 0)),0,VLOOKUP($A$1570, 文字檔!U:V, 2, 0))</f>
        <v>0</v>
      </c>
      <c r="N1570">
        <f>IF(ISERROR(VLOOKUP($A$1570, 文字檔!W:X, 2, 0)),0,VLOOKUP($A$1570, 文字檔!W:X, 2, 0))</f>
        <v>-12928.63</v>
      </c>
      <c r="O1570">
        <f>IF(ISERROR(VLOOKUP($A$1570, 文字檔!Y:Z, 2, 0)),0,VLOOKUP($A$1570, 文字檔!Y:Z, 2, 0))</f>
        <v>-4727.3999999999996</v>
      </c>
      <c r="P1570">
        <f>IF(ISERROR(VLOOKUP($A$1570, 文字檔!AA:AB, 2, 0)),0,VLOOKUP($A$1570, 文字檔!AA:AB, 2, 0))</f>
        <v>-15855.76</v>
      </c>
    </row>
    <row r="1571" spans="1:16" ht="16.2">
      <c r="A1571" s="7">
        <v>45307</v>
      </c>
      <c r="B1571" s="5">
        <f>SUMPRODUCT($C$2:$P$2,$C$1571:$P$1571)</f>
        <v>-110205.92000000001</v>
      </c>
      <c r="C1571" s="5">
        <f>IF(ISERROR(VLOOKUP($A$1571, 文字檔!A:B, 2, 0)),0,VLOOKUP($A$1571, 文字檔!A:B, 2, 0))</f>
        <v>0</v>
      </c>
      <c r="D1571" s="5">
        <f>IF(ISERROR(VLOOKUP($A$1571, 文字檔!C:D, 2, 0)),0,VLOOKUP($A$1571, 文字檔!C:D, 2, 0))</f>
        <v>-31442.2</v>
      </c>
      <c r="E1571" s="5">
        <f>IF(ISERROR(VLOOKUP($A$1571, 文字檔!E:F, 2, 0)),0,VLOOKUP($A$1571, 文字檔!E:F, 2, 0))</f>
        <v>0</v>
      </c>
      <c r="F1571" s="5">
        <f>IF(ISERROR(VLOOKUP($A$1571, 文字檔!G:H, 2, 0)),0,VLOOKUP($A$1571, 文字檔!G:H, 2, 0))</f>
        <v>0</v>
      </c>
      <c r="G1571" s="5">
        <f>IF(ISERROR(VLOOKUP($A$1571, 文字檔!I:J, 2, 0)),0,VLOOKUP($A$1571, 文字檔!I:J, 2, 0))</f>
        <v>0</v>
      </c>
      <c r="H1571" s="5">
        <f>IF(ISERROR(VLOOKUP($A$1571, 文字檔!K:L, 2, 0)),0,VLOOKUP($A$1571, 文字檔!K:L, 2, 0))</f>
        <v>555.76</v>
      </c>
      <c r="I1571" s="5">
        <f>IF(ISERROR(VLOOKUP($A$1571, 文字檔!M:N, 2, 0)),0,VLOOKUP($A$1571, 文字檔!M:N, 2, 0))</f>
        <v>-47527.040000000001</v>
      </c>
      <c r="J1571" s="5">
        <f>IF(ISERROR(VLOOKUP($A$1571, 文字檔!O:P, 2, 0)),0,VLOOKUP($A$1571, 文字檔!O:P, 2, 0))</f>
        <v>-18087.04</v>
      </c>
      <c r="K1571">
        <f>IF(ISERROR(VLOOKUP($A$1571, 文字檔!Q:R, 2, 0)),0,VLOOKUP($A$1571, 文字檔!Q:R, 2, 0))</f>
        <v>0</v>
      </c>
      <c r="L1571">
        <f>IF(ISERROR(VLOOKUP($A$1571, 文字檔!S:T, 2, 0)),0,VLOOKUP($A$1571, 文字檔!S:T, 2, 0))</f>
        <v>0</v>
      </c>
      <c r="M1571">
        <f>IF(ISERROR(VLOOKUP($A$1571, 文字檔!U:V, 2, 0)),0,VLOOKUP($A$1571, 文字檔!U:V, 2, 0))</f>
        <v>0</v>
      </c>
      <c r="N1571">
        <f>IF(ISERROR(VLOOKUP($A$1571, 文字檔!W:X, 2, 0)),0,VLOOKUP($A$1571, 文字檔!W:X, 2, 0))</f>
        <v>-4526.17</v>
      </c>
      <c r="O1571">
        <f>IF(ISERROR(VLOOKUP($A$1571, 文字檔!Y:Z, 2, 0)),0,VLOOKUP($A$1571, 文字檔!Y:Z, 2, 0))</f>
        <v>-9179.23</v>
      </c>
      <c r="P1571">
        <f>IF(ISERROR(VLOOKUP($A$1571, 文字檔!AA:AB, 2, 0)),0,VLOOKUP($A$1571, 文字檔!AA:AB, 2, 0))</f>
        <v>0</v>
      </c>
    </row>
    <row r="1572" spans="1:16" ht="16.2">
      <c r="A1572" s="7">
        <v>45308</v>
      </c>
      <c r="B1572" s="5">
        <f>SUMPRODUCT($C$2:$P$2,$C$1572:$P$1572)</f>
        <v>50318.83</v>
      </c>
      <c r="C1572" s="5">
        <f>IF(ISERROR(VLOOKUP($A$1572, 文字檔!A:B, 2, 0)),0,VLOOKUP($A$1572, 文字檔!A:B, 2, 0))</f>
        <v>6768.81</v>
      </c>
      <c r="D1572" s="5">
        <f>IF(ISERROR(VLOOKUP($A$1572, 文字檔!C:D, 2, 0)),0,VLOOKUP($A$1572, 文字檔!C:D, 2, 0))</f>
        <v>29484.51</v>
      </c>
      <c r="E1572" s="5">
        <f>IF(ISERROR(VLOOKUP($A$1572, 文字檔!E:F, 2, 0)),0,VLOOKUP($A$1572, 文字檔!E:F, 2, 0))</f>
        <v>0</v>
      </c>
      <c r="F1572" s="5">
        <f>IF(ISERROR(VLOOKUP($A$1572, 文字檔!G:H, 2, 0)),0,VLOOKUP($A$1572, 文字檔!G:H, 2, 0))</f>
        <v>0</v>
      </c>
      <c r="G1572" s="5">
        <f>IF(ISERROR(VLOOKUP($A$1572, 文字檔!I:J, 2, 0)),0,VLOOKUP($A$1572, 文字檔!I:J, 2, 0))</f>
        <v>0</v>
      </c>
      <c r="H1572" s="5">
        <f>IF(ISERROR(VLOOKUP($A$1572, 文字檔!K:L, 2, 0)),0,VLOOKUP($A$1572, 文字檔!K:L, 2, 0))</f>
        <v>-9838.48</v>
      </c>
      <c r="I1572" s="5">
        <f>IF(ISERROR(VLOOKUP($A$1572, 文字檔!M:N, 2, 0)),0,VLOOKUP($A$1572, 文字檔!M:N, 2, 0))</f>
        <v>17647.11</v>
      </c>
      <c r="J1572" s="5">
        <f>IF(ISERROR(VLOOKUP($A$1572, 文字檔!O:P, 2, 0)),0,VLOOKUP($A$1572, 文字檔!O:P, 2, 0))</f>
        <v>0</v>
      </c>
      <c r="K1572">
        <f>IF(ISERROR(VLOOKUP($A$1572, 文字檔!Q:R, 2, 0)),0,VLOOKUP($A$1572, 文字檔!Q:R, 2, 0))</f>
        <v>0</v>
      </c>
      <c r="L1572">
        <f>IF(ISERROR(VLOOKUP($A$1572, 文字檔!S:T, 2, 0)),0,VLOOKUP($A$1572, 文字檔!S:T, 2, 0))</f>
        <v>0</v>
      </c>
      <c r="M1572">
        <f>IF(ISERROR(VLOOKUP($A$1572, 文字檔!U:V, 2, 0)),0,VLOOKUP($A$1572, 文字檔!U:V, 2, 0))</f>
        <v>3569.29</v>
      </c>
      <c r="N1572">
        <f>IF(ISERROR(VLOOKUP($A$1572, 文字檔!W:X, 2, 0)),0,VLOOKUP($A$1572, 文字檔!W:X, 2, 0))</f>
        <v>8127.51</v>
      </c>
      <c r="O1572">
        <f>IF(ISERROR(VLOOKUP($A$1572, 文字檔!Y:Z, 2, 0)),0,VLOOKUP($A$1572, 文字檔!Y:Z, 2, 0))</f>
        <v>-5439.92</v>
      </c>
      <c r="P1572">
        <f>IF(ISERROR(VLOOKUP($A$1572, 文字檔!AA:AB, 2, 0)),0,VLOOKUP($A$1572, 文字檔!AA:AB, 2, 0))</f>
        <v>0</v>
      </c>
    </row>
    <row r="1573" spans="1:16" ht="16.2">
      <c r="A1573" s="7">
        <v>45309</v>
      </c>
      <c r="B1573" s="5">
        <f>SUMPRODUCT($C$2:$P$2,$C$1573:$P$1573)</f>
        <v>927.39000000000033</v>
      </c>
      <c r="C1573" s="5">
        <f>IF(ISERROR(VLOOKUP($A$1573, 文字檔!A:B, 2, 0)),0,VLOOKUP($A$1573, 文字檔!A:B, 2, 0))</f>
        <v>6162.84</v>
      </c>
      <c r="D1573" s="5">
        <f>IF(ISERROR(VLOOKUP($A$1573, 文字檔!C:D, 2, 0)),0,VLOOKUP($A$1573, 文字檔!C:D, 2, 0))</f>
        <v>0</v>
      </c>
      <c r="E1573" s="5">
        <f>IF(ISERROR(VLOOKUP($A$1573, 文字檔!E:F, 2, 0)),0,VLOOKUP($A$1573, 文字檔!E:F, 2, 0))</f>
        <v>0</v>
      </c>
      <c r="F1573" s="5">
        <f>IF(ISERROR(VLOOKUP($A$1573, 文字檔!G:H, 2, 0)),0,VLOOKUP($A$1573, 文字檔!G:H, 2, 0))</f>
        <v>0</v>
      </c>
      <c r="G1573" s="5">
        <f>IF(ISERROR(VLOOKUP($A$1573, 文字檔!I:J, 2, 0)),0,VLOOKUP($A$1573, 文字檔!I:J, 2, 0))</f>
        <v>0</v>
      </c>
      <c r="H1573" s="5">
        <f>IF(ISERROR(VLOOKUP($A$1573, 文字檔!K:L, 2, 0)),0,VLOOKUP($A$1573, 文字檔!K:L, 2, 0))</f>
        <v>0</v>
      </c>
      <c r="I1573" s="5">
        <f>IF(ISERROR(VLOOKUP($A$1573, 文字檔!M:N, 2, 0)),0,VLOOKUP($A$1573, 文字檔!M:N, 2, 0))</f>
        <v>0</v>
      </c>
      <c r="J1573" s="5">
        <f>IF(ISERROR(VLOOKUP($A$1573, 文字檔!O:P, 2, 0)),0,VLOOKUP($A$1573, 文字檔!O:P, 2, 0))</f>
        <v>0</v>
      </c>
      <c r="K1573">
        <f>IF(ISERROR(VLOOKUP($A$1573, 文字檔!Q:R, 2, 0)),0,VLOOKUP($A$1573, 文字檔!Q:R, 2, 0))</f>
        <v>0</v>
      </c>
      <c r="L1573">
        <f>IF(ISERROR(VLOOKUP($A$1573, 文字檔!S:T, 2, 0)),0,VLOOKUP($A$1573, 文字檔!S:T, 2, 0))</f>
        <v>-5235.45</v>
      </c>
      <c r="M1573">
        <f>IF(ISERROR(VLOOKUP($A$1573, 文字檔!U:V, 2, 0)),0,VLOOKUP($A$1573, 文字檔!U:V, 2, 0))</f>
        <v>0</v>
      </c>
      <c r="N1573">
        <f>IF(ISERROR(VLOOKUP($A$1573, 文字檔!W:X, 2, 0)),0,VLOOKUP($A$1573, 文字檔!W:X, 2, 0))</f>
        <v>0</v>
      </c>
      <c r="O1573">
        <f>IF(ISERROR(VLOOKUP($A$1573, 文字檔!Y:Z, 2, 0)),0,VLOOKUP($A$1573, 文字檔!Y:Z, 2, 0))</f>
        <v>0</v>
      </c>
      <c r="P1573">
        <f>IF(ISERROR(VLOOKUP($A$1573, 文字檔!AA:AB, 2, 0)),0,VLOOKUP($A$1573, 文字檔!AA:AB, 2, 0))</f>
        <v>0</v>
      </c>
    </row>
    <row r="1574" spans="1:16" ht="16.2">
      <c r="A1574" s="7">
        <v>45310</v>
      </c>
      <c r="B1574" s="5">
        <f>SUMPRODUCT($C$2:$P$2,$C$1574:$P$1574)</f>
        <v>151391.48000000001</v>
      </c>
      <c r="C1574" s="5">
        <f>IF(ISERROR(VLOOKUP($A$1574, 文字檔!A:B, 2, 0)),0,VLOOKUP($A$1574, 文字檔!A:B, 2, 0))</f>
        <v>0</v>
      </c>
      <c r="D1574" s="5">
        <f>IF(ISERROR(VLOOKUP($A$1574, 文字檔!C:D, 2, 0)),0,VLOOKUP($A$1574, 文字檔!C:D, 2, 0))</f>
        <v>18472.54</v>
      </c>
      <c r="E1574" s="5">
        <f>IF(ISERROR(VLOOKUP($A$1574, 文字檔!E:F, 2, 0)),0,VLOOKUP($A$1574, 文字檔!E:F, 2, 0))</f>
        <v>0</v>
      </c>
      <c r="F1574" s="5">
        <f>IF(ISERROR(VLOOKUP($A$1574, 文字檔!G:H, 2, 0)),0,VLOOKUP($A$1574, 文字檔!G:H, 2, 0))</f>
        <v>0</v>
      </c>
      <c r="G1574" s="5">
        <f>IF(ISERROR(VLOOKUP($A$1574, 文字檔!I:J, 2, 0)),0,VLOOKUP($A$1574, 文字檔!I:J, 2, 0))</f>
        <v>14471.94</v>
      </c>
      <c r="H1574" s="5">
        <f>IF(ISERROR(VLOOKUP($A$1574, 文字檔!K:L, 2, 0)),0,VLOOKUP($A$1574, 文字檔!K:L, 2, 0))</f>
        <v>-9051.68</v>
      </c>
      <c r="I1574" s="5">
        <f>IF(ISERROR(VLOOKUP($A$1574, 文字檔!M:N, 2, 0)),0,VLOOKUP($A$1574, 文字檔!M:N, 2, 0))</f>
        <v>0</v>
      </c>
      <c r="J1574" s="5">
        <f>IF(ISERROR(VLOOKUP($A$1574, 文字檔!O:P, 2, 0)),0,VLOOKUP($A$1574, 文字檔!O:P, 2, 0))</f>
        <v>17142.59</v>
      </c>
      <c r="K1574">
        <f>IF(ISERROR(VLOOKUP($A$1574, 文字檔!Q:R, 2, 0)),0,VLOOKUP($A$1574, 文字檔!Q:R, 2, 0))</f>
        <v>0</v>
      </c>
      <c r="L1574">
        <f>IF(ISERROR(VLOOKUP($A$1574, 文字檔!S:T, 2, 0)),0,VLOOKUP($A$1574, 文字檔!S:T, 2, 0))</f>
        <v>0</v>
      </c>
      <c r="M1574">
        <f>IF(ISERROR(VLOOKUP($A$1574, 文字檔!U:V, 2, 0)),0,VLOOKUP($A$1574, 文字檔!U:V, 2, 0))</f>
        <v>50677.37</v>
      </c>
      <c r="N1574">
        <f>IF(ISERROR(VLOOKUP($A$1574, 文字檔!W:X, 2, 0)),0,VLOOKUP($A$1574, 文字檔!W:X, 2, 0))</f>
        <v>0</v>
      </c>
      <c r="O1574">
        <f>IF(ISERROR(VLOOKUP($A$1574, 文字檔!Y:Z, 2, 0)),0,VLOOKUP($A$1574, 文字檔!Y:Z, 2, 0))</f>
        <v>59678.720000000001</v>
      </c>
      <c r="P1574">
        <f>IF(ISERROR(VLOOKUP($A$1574, 文字檔!AA:AB, 2, 0)),0,VLOOKUP($A$1574, 文字檔!AA:AB, 2, 0))</f>
        <v>0</v>
      </c>
    </row>
    <row r="1575" spans="1:16" ht="16.2">
      <c r="A1575" s="7">
        <v>45311</v>
      </c>
      <c r="B1575" s="5">
        <f>SUMPRODUCT($C$2:$P$2,$C$1575:$P$1575)</f>
        <v>0</v>
      </c>
      <c r="C1575" s="5">
        <f>IF(ISERROR(VLOOKUP($A$1575, 文字檔!A:B, 2, 0)),0,VLOOKUP($A$1575, 文字檔!A:B, 2, 0))</f>
        <v>0</v>
      </c>
      <c r="D1575" s="5">
        <f>IF(ISERROR(VLOOKUP($A$1575, 文字檔!C:D, 2, 0)),0,VLOOKUP($A$1575, 文字檔!C:D, 2, 0))</f>
        <v>0</v>
      </c>
      <c r="E1575" s="5">
        <f>IF(ISERROR(VLOOKUP($A$1575, 文字檔!E:F, 2, 0)),0,VLOOKUP($A$1575, 文字檔!E:F, 2, 0))</f>
        <v>0</v>
      </c>
      <c r="F1575" s="5">
        <f>IF(ISERROR(VLOOKUP($A$1575, 文字檔!G:H, 2, 0)),0,VLOOKUP($A$1575, 文字檔!G:H, 2, 0))</f>
        <v>0</v>
      </c>
      <c r="G1575" s="5">
        <f>IF(ISERROR(VLOOKUP($A$1575, 文字檔!I:J, 2, 0)),0,VLOOKUP($A$1575, 文字檔!I:J, 2, 0))</f>
        <v>0</v>
      </c>
      <c r="H1575" s="5">
        <f>IF(ISERROR(VLOOKUP($A$1575, 文字檔!K:L, 2, 0)),0,VLOOKUP($A$1575, 文字檔!K:L, 2, 0))</f>
        <v>0</v>
      </c>
      <c r="I1575" s="5">
        <f>IF(ISERROR(VLOOKUP($A$1575, 文字檔!M:N, 2, 0)),0,VLOOKUP($A$1575, 文字檔!M:N, 2, 0))</f>
        <v>0</v>
      </c>
      <c r="J1575" s="5">
        <f>IF(ISERROR(VLOOKUP($A$1575, 文字檔!O:P, 2, 0)),0,VLOOKUP($A$1575, 文字檔!O:P, 2, 0))</f>
        <v>0</v>
      </c>
      <c r="K1575">
        <f>IF(ISERROR(VLOOKUP($A$1575, 文字檔!Q:R, 2, 0)),0,VLOOKUP($A$1575, 文字檔!Q:R, 2, 0))</f>
        <v>0</v>
      </c>
      <c r="L1575">
        <f>IF(ISERROR(VLOOKUP($A$1575, 文字檔!S:T, 2, 0)),0,VLOOKUP($A$1575, 文字檔!S:T, 2, 0))</f>
        <v>0</v>
      </c>
      <c r="M1575">
        <f>IF(ISERROR(VLOOKUP($A$1575, 文字檔!U:V, 2, 0)),0,VLOOKUP($A$1575, 文字檔!U:V, 2, 0))</f>
        <v>0</v>
      </c>
      <c r="N1575">
        <f>IF(ISERROR(VLOOKUP($A$1575, 文字檔!W:X, 2, 0)),0,VLOOKUP($A$1575, 文字檔!W:X, 2, 0))</f>
        <v>0</v>
      </c>
      <c r="O1575">
        <f>IF(ISERROR(VLOOKUP($A$1575, 文字檔!Y:Z, 2, 0)),0,VLOOKUP($A$1575, 文字檔!Y:Z, 2, 0))</f>
        <v>0</v>
      </c>
      <c r="P1575">
        <f>IF(ISERROR(VLOOKUP($A$1575, 文字檔!AA:AB, 2, 0)),0,VLOOKUP($A$1575, 文字檔!AA:AB, 2, 0))</f>
        <v>0</v>
      </c>
    </row>
    <row r="1576" spans="1:16" ht="16.2">
      <c r="A1576" s="7">
        <v>45312</v>
      </c>
      <c r="B1576" s="5">
        <f>SUMPRODUCT($C$2:$P$2,$C$1576:$P$1576)</f>
        <v>0</v>
      </c>
      <c r="C1576" s="5">
        <f>IF(ISERROR(VLOOKUP($A$1576, 文字檔!A:B, 2, 0)),0,VLOOKUP($A$1576, 文字檔!A:B, 2, 0))</f>
        <v>0</v>
      </c>
      <c r="D1576" s="5">
        <f>IF(ISERROR(VLOOKUP($A$1576, 文字檔!C:D, 2, 0)),0,VLOOKUP($A$1576, 文字檔!C:D, 2, 0))</f>
        <v>0</v>
      </c>
      <c r="E1576" s="5">
        <f>IF(ISERROR(VLOOKUP($A$1576, 文字檔!E:F, 2, 0)),0,VLOOKUP($A$1576, 文字檔!E:F, 2, 0))</f>
        <v>0</v>
      </c>
      <c r="F1576" s="5">
        <f>IF(ISERROR(VLOOKUP($A$1576, 文字檔!G:H, 2, 0)),0,VLOOKUP($A$1576, 文字檔!G:H, 2, 0))</f>
        <v>0</v>
      </c>
      <c r="G1576" s="5">
        <f>IF(ISERROR(VLOOKUP($A$1576, 文字檔!I:J, 2, 0)),0,VLOOKUP($A$1576, 文字檔!I:J, 2, 0))</f>
        <v>0</v>
      </c>
      <c r="H1576" s="5">
        <f>IF(ISERROR(VLOOKUP($A$1576, 文字檔!K:L, 2, 0)),0,VLOOKUP($A$1576, 文字檔!K:L, 2, 0))</f>
        <v>0</v>
      </c>
      <c r="I1576" s="5">
        <f>IF(ISERROR(VLOOKUP($A$1576, 文字檔!M:N, 2, 0)),0,VLOOKUP($A$1576, 文字檔!M:N, 2, 0))</f>
        <v>0</v>
      </c>
      <c r="J1576" s="5">
        <f>IF(ISERROR(VLOOKUP($A$1576, 文字檔!O:P, 2, 0)),0,VLOOKUP($A$1576, 文字檔!O:P, 2, 0))</f>
        <v>0</v>
      </c>
      <c r="K1576">
        <f>IF(ISERROR(VLOOKUP($A$1576, 文字檔!Q:R, 2, 0)),0,VLOOKUP($A$1576, 文字檔!Q:R, 2, 0))</f>
        <v>0</v>
      </c>
      <c r="L1576">
        <f>IF(ISERROR(VLOOKUP($A$1576, 文字檔!S:T, 2, 0)),0,VLOOKUP($A$1576, 文字檔!S:T, 2, 0))</f>
        <v>0</v>
      </c>
      <c r="M1576">
        <f>IF(ISERROR(VLOOKUP($A$1576, 文字檔!U:V, 2, 0)),0,VLOOKUP($A$1576, 文字檔!U:V, 2, 0))</f>
        <v>0</v>
      </c>
      <c r="N1576">
        <f>IF(ISERROR(VLOOKUP($A$1576, 文字檔!W:X, 2, 0)),0,VLOOKUP($A$1576, 文字檔!W:X, 2, 0))</f>
        <v>0</v>
      </c>
      <c r="O1576">
        <f>IF(ISERROR(VLOOKUP($A$1576, 文字檔!Y:Z, 2, 0)),0,VLOOKUP($A$1576, 文字檔!Y:Z, 2, 0))</f>
        <v>0</v>
      </c>
      <c r="P1576">
        <f>IF(ISERROR(VLOOKUP($A$1576, 文字檔!AA:AB, 2, 0)),0,VLOOKUP($A$1576, 文字檔!AA:AB, 2, 0))</f>
        <v>0</v>
      </c>
    </row>
    <row r="1577" spans="1:16" ht="16.2">
      <c r="A1577" s="7">
        <v>45313</v>
      </c>
      <c r="B1577" s="5">
        <f>SUMPRODUCT($C$2:$P$2,$C$1577:$P$1577)</f>
        <v>58937.840000000004</v>
      </c>
      <c r="C1577" s="5">
        <f>IF(ISERROR(VLOOKUP($A$1577, 文字檔!A:B, 2, 0)),0,VLOOKUP($A$1577, 文字檔!A:B, 2, 0))</f>
        <v>0</v>
      </c>
      <c r="D1577" s="5">
        <f>IF(ISERROR(VLOOKUP($A$1577, 文字檔!C:D, 2, 0)),0,VLOOKUP($A$1577, 文字檔!C:D, 2, 0))</f>
        <v>15667.26</v>
      </c>
      <c r="E1577" s="5">
        <f>IF(ISERROR(VLOOKUP($A$1577, 文字檔!E:F, 2, 0)),0,VLOOKUP($A$1577, 文字檔!E:F, 2, 0))</f>
        <v>0</v>
      </c>
      <c r="F1577" s="5">
        <f>IF(ISERROR(VLOOKUP($A$1577, 文字檔!G:H, 2, 0)),0,VLOOKUP($A$1577, 文字檔!G:H, 2, 0))</f>
        <v>0</v>
      </c>
      <c r="G1577" s="5">
        <f>IF(ISERROR(VLOOKUP($A$1577, 文字檔!I:J, 2, 0)),0,VLOOKUP($A$1577, 文字檔!I:J, 2, 0))</f>
        <v>-1130.22</v>
      </c>
      <c r="H1577" s="5">
        <f>IF(ISERROR(VLOOKUP($A$1577, 文字檔!K:L, 2, 0)),0,VLOOKUP($A$1577, 文字檔!K:L, 2, 0))</f>
        <v>-21199.599999999999</v>
      </c>
      <c r="I1577" s="5">
        <f>IF(ISERROR(VLOOKUP($A$1577, 文字檔!M:N, 2, 0)),0,VLOOKUP($A$1577, 文字檔!M:N, 2, 0))</f>
        <v>0</v>
      </c>
      <c r="J1577" s="5">
        <f>IF(ISERROR(VLOOKUP($A$1577, 文字檔!O:P, 2, 0)),0,VLOOKUP($A$1577, 文字檔!O:P, 2, 0))</f>
        <v>0</v>
      </c>
      <c r="K1577">
        <f>IF(ISERROR(VLOOKUP($A$1577, 文字檔!Q:R, 2, 0)),0,VLOOKUP($A$1577, 文字檔!Q:R, 2, 0))</f>
        <v>0</v>
      </c>
      <c r="L1577">
        <f>IF(ISERROR(VLOOKUP($A$1577, 文字檔!S:T, 2, 0)),0,VLOOKUP($A$1577, 文字檔!S:T, 2, 0))</f>
        <v>-6467.49</v>
      </c>
      <c r="M1577">
        <f>IF(ISERROR(VLOOKUP($A$1577, 文字檔!U:V, 2, 0)),0,VLOOKUP($A$1577, 文字檔!U:V, 2, 0))</f>
        <v>28200</v>
      </c>
      <c r="N1577">
        <f>IF(ISERROR(VLOOKUP($A$1577, 文字檔!W:X, 2, 0)),0,VLOOKUP($A$1577, 文字檔!W:X, 2, 0))</f>
        <v>15667.89</v>
      </c>
      <c r="O1577">
        <f>IF(ISERROR(VLOOKUP($A$1577, 文字檔!Y:Z, 2, 0)),0,VLOOKUP($A$1577, 文字檔!Y:Z, 2, 0))</f>
        <v>28200</v>
      </c>
      <c r="P1577">
        <f>IF(ISERROR(VLOOKUP($A$1577, 文字檔!AA:AB, 2, 0)),0,VLOOKUP($A$1577, 文字檔!AA:AB, 2, 0))</f>
        <v>0</v>
      </c>
    </row>
    <row r="1578" spans="1:16" ht="16.2">
      <c r="A1578" s="7">
        <v>45314</v>
      </c>
      <c r="B1578" s="5">
        <f>SUMPRODUCT($C$2:$P$2,$C$1578:$P$1578)</f>
        <v>33262.35</v>
      </c>
      <c r="C1578" s="5">
        <f>IF(ISERROR(VLOOKUP($A$1578, 文字檔!A:B, 2, 0)),0,VLOOKUP($A$1578, 文字檔!A:B, 2, 0))</f>
        <v>0</v>
      </c>
      <c r="D1578" s="5">
        <f>IF(ISERROR(VLOOKUP($A$1578, 文字檔!C:D, 2, 0)),0,VLOOKUP($A$1578, 文字檔!C:D, 2, 0))</f>
        <v>0</v>
      </c>
      <c r="E1578" s="5">
        <f>IF(ISERROR(VLOOKUP($A$1578, 文字檔!E:F, 2, 0)),0,VLOOKUP($A$1578, 文字檔!E:F, 2, 0))</f>
        <v>0</v>
      </c>
      <c r="F1578" s="5">
        <f>IF(ISERROR(VLOOKUP($A$1578, 文字檔!G:H, 2, 0)),0,VLOOKUP($A$1578, 文字檔!G:H, 2, 0))</f>
        <v>0</v>
      </c>
      <c r="G1578" s="5">
        <f>IF(ISERROR(VLOOKUP($A$1578, 文字檔!I:J, 2, 0)),0,VLOOKUP($A$1578, 文字檔!I:J, 2, 0))</f>
        <v>-6468.45</v>
      </c>
      <c r="H1578" s="5">
        <f>IF(ISERROR(VLOOKUP($A$1578, 文字檔!K:L, 2, 0)),0,VLOOKUP($A$1578, 文字檔!K:L, 2, 0))</f>
        <v>3866.12</v>
      </c>
      <c r="I1578" s="5">
        <f>IF(ISERROR(VLOOKUP($A$1578, 文字檔!M:N, 2, 0)),0,VLOOKUP($A$1578, 文字檔!M:N, 2, 0))</f>
        <v>4664.68</v>
      </c>
      <c r="J1578" s="5">
        <f>IF(ISERROR(VLOOKUP($A$1578, 文字檔!O:P, 2, 0)),0,VLOOKUP($A$1578, 文字檔!O:P, 2, 0))</f>
        <v>0</v>
      </c>
      <c r="K1578">
        <f>IF(ISERROR(VLOOKUP($A$1578, 文字檔!Q:R, 2, 0)),0,VLOOKUP($A$1578, 文字檔!Q:R, 2, 0))</f>
        <v>0</v>
      </c>
      <c r="L1578">
        <f>IF(ISERROR(VLOOKUP($A$1578, 文字檔!S:T, 2, 0)),0,VLOOKUP($A$1578, 文字檔!S:T, 2, 0))</f>
        <v>0</v>
      </c>
      <c r="M1578">
        <f>IF(ISERROR(VLOOKUP($A$1578, 文字檔!U:V, 2, 0)),0,VLOOKUP($A$1578, 文字檔!U:V, 2, 0))</f>
        <v>10400</v>
      </c>
      <c r="N1578">
        <f>IF(ISERROR(VLOOKUP($A$1578, 文字檔!W:X, 2, 0)),0,VLOOKUP($A$1578, 文字檔!W:X, 2, 0))</f>
        <v>10400</v>
      </c>
      <c r="O1578">
        <f>IF(ISERROR(VLOOKUP($A$1578, 文字檔!Y:Z, 2, 0)),0,VLOOKUP($A$1578, 文字檔!Y:Z, 2, 0))</f>
        <v>10400</v>
      </c>
      <c r="P1578">
        <f>IF(ISERROR(VLOOKUP($A$1578, 文字檔!AA:AB, 2, 0)),0,VLOOKUP($A$1578, 文字檔!AA:AB, 2, 0))</f>
        <v>0</v>
      </c>
    </row>
    <row r="1579" spans="1:16" ht="16.2">
      <c r="A1579" s="7">
        <v>45315</v>
      </c>
      <c r="B1579" s="5">
        <f>SUMPRODUCT($C$2:$P$2,$C$1579:$P$1579)</f>
        <v>-2374.2299999999996</v>
      </c>
      <c r="C1579" s="5">
        <f>IF(ISERROR(VLOOKUP($A$1579, 文字檔!A:B, 2, 0)),0,VLOOKUP($A$1579, 文字檔!A:B, 2, 0))</f>
        <v>-15426.35</v>
      </c>
      <c r="D1579" s="5">
        <f>IF(ISERROR(VLOOKUP($A$1579, 文字檔!C:D, 2, 0)),0,VLOOKUP($A$1579, 文字檔!C:D, 2, 0))</f>
        <v>0</v>
      </c>
      <c r="E1579" s="5">
        <f>IF(ISERROR(VLOOKUP($A$1579, 文字檔!E:F, 2, 0)),0,VLOOKUP($A$1579, 文字檔!E:F, 2, 0))</f>
        <v>0</v>
      </c>
      <c r="F1579" s="5">
        <f>IF(ISERROR(VLOOKUP($A$1579, 文字檔!G:H, 2, 0)),0,VLOOKUP($A$1579, 文字檔!G:H, 2, 0))</f>
        <v>0</v>
      </c>
      <c r="G1579" s="5">
        <f>IF(ISERROR(VLOOKUP($A$1579, 文字檔!I:J, 2, 0)),0,VLOOKUP($A$1579, 文字檔!I:J, 2, 0))</f>
        <v>-3673.31</v>
      </c>
      <c r="H1579" s="5">
        <f>IF(ISERROR(VLOOKUP($A$1579, 文字檔!K:L, 2, 0)),0,VLOOKUP($A$1579, 文字檔!K:L, 2, 0))</f>
        <v>0</v>
      </c>
      <c r="I1579" s="5">
        <f>IF(ISERROR(VLOOKUP($A$1579, 文字檔!M:N, 2, 0)),0,VLOOKUP($A$1579, 文字檔!M:N, 2, 0))</f>
        <v>6600</v>
      </c>
      <c r="J1579" s="5">
        <f>IF(ISERROR(VLOOKUP($A$1579, 文字檔!O:P, 2, 0)),0,VLOOKUP($A$1579, 文字檔!O:P, 2, 0))</f>
        <v>0</v>
      </c>
      <c r="K1579">
        <f>IF(ISERROR(VLOOKUP($A$1579, 文字檔!Q:R, 2, 0)),0,VLOOKUP($A$1579, 文字檔!Q:R, 2, 0))</f>
        <v>0</v>
      </c>
      <c r="L1579">
        <f>IF(ISERROR(VLOOKUP($A$1579, 文字檔!S:T, 2, 0)),0,VLOOKUP($A$1579, 文字檔!S:T, 2, 0))</f>
        <v>0</v>
      </c>
      <c r="M1579">
        <f>IF(ISERROR(VLOOKUP($A$1579, 文字檔!U:V, 2, 0)),0,VLOOKUP($A$1579, 文字檔!U:V, 2, 0))</f>
        <v>6600</v>
      </c>
      <c r="N1579">
        <f>IF(ISERROR(VLOOKUP($A$1579, 文字檔!W:X, 2, 0)),0,VLOOKUP($A$1579, 文字檔!W:X, 2, 0))</f>
        <v>6600</v>
      </c>
      <c r="O1579">
        <f>IF(ISERROR(VLOOKUP($A$1579, 文字檔!Y:Z, 2, 0)),0,VLOOKUP($A$1579, 文字檔!Y:Z, 2, 0))</f>
        <v>6600</v>
      </c>
      <c r="P1579">
        <f>IF(ISERROR(VLOOKUP($A$1579, 文字檔!AA:AB, 2, 0)),0,VLOOKUP($A$1579, 文字檔!AA:AB, 2, 0))</f>
        <v>-9674.57</v>
      </c>
    </row>
    <row r="1580" spans="1:16" ht="16.2">
      <c r="A1580" s="7">
        <v>45316</v>
      </c>
      <c r="B1580" s="5">
        <f>SUMPRODUCT($C$2:$P$2,$C$1580:$P$1580)</f>
        <v>55023.630000000005</v>
      </c>
      <c r="C1580" s="5">
        <f>IF(ISERROR(VLOOKUP($A$1580, 文字檔!A:B, 2, 0)),0,VLOOKUP($A$1580, 文字檔!A:B, 2, 0))</f>
        <v>-7358.38</v>
      </c>
      <c r="D1580" s="5">
        <f>IF(ISERROR(VLOOKUP($A$1580, 文字檔!C:D, 2, 0)),0,VLOOKUP($A$1580, 文字檔!C:D, 2, 0))</f>
        <v>0</v>
      </c>
      <c r="E1580" s="5">
        <f>IF(ISERROR(VLOOKUP($A$1580, 文字檔!E:F, 2, 0)),0,VLOOKUP($A$1580, 文字檔!E:F, 2, 0))</f>
        <v>0</v>
      </c>
      <c r="F1580" s="5">
        <f>IF(ISERROR(VLOOKUP($A$1580, 文字檔!G:H, 2, 0)),0,VLOOKUP($A$1580, 文字檔!G:H, 2, 0))</f>
        <v>0</v>
      </c>
      <c r="G1580" s="5">
        <f>IF(ISERROR(VLOOKUP($A$1580, 文字檔!I:J, 2, 0)),0,VLOOKUP($A$1580, 文字檔!I:J, 2, 0))</f>
        <v>0</v>
      </c>
      <c r="H1580" s="5">
        <f>IF(ISERROR(VLOOKUP($A$1580, 文字檔!K:L, 2, 0)),0,VLOOKUP($A$1580, 文字檔!K:L, 2, 0))</f>
        <v>0</v>
      </c>
      <c r="I1580" s="5">
        <f>IF(ISERROR(VLOOKUP($A$1580, 文字檔!M:N, 2, 0)),0,VLOOKUP($A$1580, 文字檔!M:N, 2, 0))</f>
        <v>18400</v>
      </c>
      <c r="J1580" s="5">
        <f>IF(ISERROR(VLOOKUP($A$1580, 文字檔!O:P, 2, 0)),0,VLOOKUP($A$1580, 文字檔!O:P, 2, 0))</f>
        <v>0</v>
      </c>
      <c r="K1580">
        <f>IF(ISERROR(VLOOKUP($A$1580, 文字檔!Q:R, 2, 0)),0,VLOOKUP($A$1580, 文字檔!Q:R, 2, 0))</f>
        <v>0</v>
      </c>
      <c r="L1580">
        <f>IF(ISERROR(VLOOKUP($A$1580, 文字檔!S:T, 2, 0)),0,VLOOKUP($A$1580, 文字檔!S:T, 2, 0))</f>
        <v>-6878.71</v>
      </c>
      <c r="M1580">
        <f>IF(ISERROR(VLOOKUP($A$1580, 文字檔!U:V, 2, 0)),0,VLOOKUP($A$1580, 文字檔!U:V, 2, 0))</f>
        <v>18400</v>
      </c>
      <c r="N1580">
        <f>IF(ISERROR(VLOOKUP($A$1580, 文字檔!W:X, 2, 0)),0,VLOOKUP($A$1580, 文字檔!W:X, 2, 0))</f>
        <v>18400</v>
      </c>
      <c r="O1580">
        <f>IF(ISERROR(VLOOKUP($A$1580, 文字檔!Y:Z, 2, 0)),0,VLOOKUP($A$1580, 文字檔!Y:Z, 2, 0))</f>
        <v>14060.72</v>
      </c>
      <c r="P1580">
        <f>IF(ISERROR(VLOOKUP($A$1580, 文字檔!AA:AB, 2, 0)),0,VLOOKUP($A$1580, 文字檔!AA:AB, 2, 0))</f>
        <v>0</v>
      </c>
    </row>
    <row r="1581" spans="1:16" ht="16.2">
      <c r="A1581" s="7">
        <v>45317</v>
      </c>
      <c r="B1581" s="5">
        <f>SUMPRODUCT($C$2:$P$2,$C$1581:$P$1581)</f>
        <v>-46120.81</v>
      </c>
      <c r="C1581" s="5">
        <f>IF(ISERROR(VLOOKUP($A$1581, 文字檔!A:B, 2, 0)),0,VLOOKUP($A$1581, 文字檔!A:B, 2, 0))</f>
        <v>0</v>
      </c>
      <c r="D1581" s="5">
        <f>IF(ISERROR(VLOOKUP($A$1581, 文字檔!C:D, 2, 0)),0,VLOOKUP($A$1581, 文字檔!C:D, 2, 0))</f>
        <v>0</v>
      </c>
      <c r="E1581" s="5">
        <f>IF(ISERROR(VLOOKUP($A$1581, 文字檔!E:F, 2, 0)),0,VLOOKUP($A$1581, 文字檔!E:F, 2, 0))</f>
        <v>0</v>
      </c>
      <c r="F1581" s="5">
        <f>IF(ISERROR(VLOOKUP($A$1581, 文字檔!G:H, 2, 0)),0,VLOOKUP($A$1581, 文字檔!G:H, 2, 0))</f>
        <v>0</v>
      </c>
      <c r="G1581" s="5">
        <f>IF(ISERROR(VLOOKUP($A$1581, 文字檔!I:J, 2, 0)),0,VLOOKUP($A$1581, 文字檔!I:J, 2, 0))</f>
        <v>-7538.92</v>
      </c>
      <c r="H1581" s="5">
        <f>IF(ISERROR(VLOOKUP($A$1581, 文字檔!K:L, 2, 0)),0,VLOOKUP($A$1581, 文字檔!K:L, 2, 0))</f>
        <v>-6878.83</v>
      </c>
      <c r="I1581" s="5">
        <f>IF(ISERROR(VLOOKUP($A$1581, 文字檔!M:N, 2, 0)),0,VLOOKUP($A$1581, 文字檔!M:N, 2, 0))</f>
        <v>-8022.37</v>
      </c>
      <c r="J1581" s="5">
        <f>IF(ISERROR(VLOOKUP($A$1581, 文字檔!O:P, 2, 0)),0,VLOOKUP($A$1581, 文字檔!O:P, 2, 0))</f>
        <v>0</v>
      </c>
      <c r="K1581">
        <f>IF(ISERROR(VLOOKUP($A$1581, 文字檔!Q:R, 2, 0)),0,VLOOKUP($A$1581, 文字檔!Q:R, 2, 0))</f>
        <v>0</v>
      </c>
      <c r="L1581">
        <f>IF(ISERROR(VLOOKUP($A$1581, 文字檔!S:T, 2, 0)),0,VLOOKUP($A$1581, 文字檔!S:T, 2, 0))</f>
        <v>0</v>
      </c>
      <c r="M1581">
        <f>IF(ISERROR(VLOOKUP($A$1581, 文字檔!U:V, 2, 0)),0,VLOOKUP($A$1581, 文字檔!U:V, 2, 0))</f>
        <v>800</v>
      </c>
      <c r="N1581">
        <f>IF(ISERROR(VLOOKUP($A$1581, 文字檔!W:X, 2, 0)),0,VLOOKUP($A$1581, 文字檔!W:X, 2, 0))</f>
        <v>800</v>
      </c>
      <c r="O1581">
        <f>IF(ISERROR(VLOOKUP($A$1581, 文字檔!Y:Z, 2, 0)),0,VLOOKUP($A$1581, 文字檔!Y:Z, 2, 0))</f>
        <v>-25280.69</v>
      </c>
      <c r="P1581">
        <f>IF(ISERROR(VLOOKUP($A$1581, 文字檔!AA:AB, 2, 0)),0,VLOOKUP($A$1581, 文字檔!AA:AB, 2, 0))</f>
        <v>0</v>
      </c>
    </row>
    <row r="1582" spans="1:16" ht="16.2">
      <c r="A1582" s="7">
        <v>45318</v>
      </c>
      <c r="B1582" s="5">
        <f>SUMPRODUCT($C$2:$P$2,$C$1582:$P$1582)</f>
        <v>0</v>
      </c>
      <c r="C1582" s="5">
        <f>IF(ISERROR(VLOOKUP($A$1582, 文字檔!A:B, 2, 0)),0,VLOOKUP($A$1582, 文字檔!A:B, 2, 0))</f>
        <v>0</v>
      </c>
      <c r="D1582" s="5">
        <f>IF(ISERROR(VLOOKUP($A$1582, 文字檔!C:D, 2, 0)),0,VLOOKUP($A$1582, 文字檔!C:D, 2, 0))</f>
        <v>0</v>
      </c>
      <c r="E1582" s="5">
        <f>IF(ISERROR(VLOOKUP($A$1582, 文字檔!E:F, 2, 0)),0,VLOOKUP($A$1582, 文字檔!E:F, 2, 0))</f>
        <v>0</v>
      </c>
      <c r="F1582" s="5">
        <f>IF(ISERROR(VLOOKUP($A$1582, 文字檔!G:H, 2, 0)),0,VLOOKUP($A$1582, 文字檔!G:H, 2, 0))</f>
        <v>0</v>
      </c>
      <c r="G1582" s="5">
        <f>IF(ISERROR(VLOOKUP($A$1582, 文字檔!I:J, 2, 0)),0,VLOOKUP($A$1582, 文字檔!I:J, 2, 0))</f>
        <v>0</v>
      </c>
      <c r="H1582" s="5">
        <f>IF(ISERROR(VLOOKUP($A$1582, 文字檔!K:L, 2, 0)),0,VLOOKUP($A$1582, 文字檔!K:L, 2, 0))</f>
        <v>0</v>
      </c>
      <c r="I1582" s="5">
        <f>IF(ISERROR(VLOOKUP($A$1582, 文字檔!M:N, 2, 0)),0,VLOOKUP($A$1582, 文字檔!M:N, 2, 0))</f>
        <v>0</v>
      </c>
      <c r="J1582" s="5">
        <f>IF(ISERROR(VLOOKUP($A$1582, 文字檔!O:P, 2, 0)),0,VLOOKUP($A$1582, 文字檔!O:P, 2, 0))</f>
        <v>0</v>
      </c>
      <c r="K1582">
        <f>IF(ISERROR(VLOOKUP($A$1582, 文字檔!Q:R, 2, 0)),0,VLOOKUP($A$1582, 文字檔!Q:R, 2, 0))</f>
        <v>0</v>
      </c>
      <c r="L1582">
        <f>IF(ISERROR(VLOOKUP($A$1582, 文字檔!S:T, 2, 0)),0,VLOOKUP($A$1582, 文字檔!S:T, 2, 0))</f>
        <v>0</v>
      </c>
      <c r="M1582">
        <f>IF(ISERROR(VLOOKUP($A$1582, 文字檔!U:V, 2, 0)),0,VLOOKUP($A$1582, 文字檔!U:V, 2, 0))</f>
        <v>0</v>
      </c>
      <c r="N1582">
        <f>IF(ISERROR(VLOOKUP($A$1582, 文字檔!W:X, 2, 0)),0,VLOOKUP($A$1582, 文字檔!W:X, 2, 0))</f>
        <v>0</v>
      </c>
      <c r="O1582">
        <f>IF(ISERROR(VLOOKUP($A$1582, 文字檔!Y:Z, 2, 0)),0,VLOOKUP($A$1582, 文字檔!Y:Z, 2, 0))</f>
        <v>0</v>
      </c>
      <c r="P1582">
        <f>IF(ISERROR(VLOOKUP($A$1582, 文字檔!AA:AB, 2, 0)),0,VLOOKUP($A$1582, 文字檔!AA:AB, 2, 0))</f>
        <v>0</v>
      </c>
    </row>
    <row r="1583" spans="1:16" ht="16.2">
      <c r="A1583" s="7">
        <v>45319</v>
      </c>
      <c r="B1583" s="5">
        <f>SUMPRODUCT($C$2:$P$2,$C$1583:$P$1583)</f>
        <v>0</v>
      </c>
      <c r="C1583" s="5">
        <f>IF(ISERROR(VLOOKUP($A$1583, 文字檔!A:B, 2, 0)),0,VLOOKUP($A$1583, 文字檔!A:B, 2, 0))</f>
        <v>0</v>
      </c>
      <c r="D1583" s="5">
        <f>IF(ISERROR(VLOOKUP($A$1583, 文字檔!C:D, 2, 0)),0,VLOOKUP($A$1583, 文字檔!C:D, 2, 0))</f>
        <v>0</v>
      </c>
      <c r="E1583" s="5">
        <f>IF(ISERROR(VLOOKUP($A$1583, 文字檔!E:F, 2, 0)),0,VLOOKUP($A$1583, 文字檔!E:F, 2, 0))</f>
        <v>0</v>
      </c>
      <c r="F1583" s="5">
        <f>IF(ISERROR(VLOOKUP($A$1583, 文字檔!G:H, 2, 0)),0,VLOOKUP($A$1583, 文字檔!G:H, 2, 0))</f>
        <v>0</v>
      </c>
      <c r="G1583" s="5">
        <f>IF(ISERROR(VLOOKUP($A$1583, 文字檔!I:J, 2, 0)),0,VLOOKUP($A$1583, 文字檔!I:J, 2, 0))</f>
        <v>0</v>
      </c>
      <c r="H1583" s="5">
        <f>IF(ISERROR(VLOOKUP($A$1583, 文字檔!K:L, 2, 0)),0,VLOOKUP($A$1583, 文字檔!K:L, 2, 0))</f>
        <v>0</v>
      </c>
      <c r="I1583" s="5">
        <f>IF(ISERROR(VLOOKUP($A$1583, 文字檔!M:N, 2, 0)),0,VLOOKUP($A$1583, 文字檔!M:N, 2, 0))</f>
        <v>0</v>
      </c>
      <c r="J1583" s="5">
        <f>IF(ISERROR(VLOOKUP($A$1583, 文字檔!O:P, 2, 0)),0,VLOOKUP($A$1583, 文字檔!O:P, 2, 0))</f>
        <v>0</v>
      </c>
      <c r="K1583">
        <f>IF(ISERROR(VLOOKUP($A$1583, 文字檔!Q:R, 2, 0)),0,VLOOKUP($A$1583, 文字檔!Q:R, 2, 0))</f>
        <v>0</v>
      </c>
      <c r="L1583">
        <f>IF(ISERROR(VLOOKUP($A$1583, 文字檔!S:T, 2, 0)),0,VLOOKUP($A$1583, 文字檔!S:T, 2, 0))</f>
        <v>0</v>
      </c>
      <c r="M1583">
        <f>IF(ISERROR(VLOOKUP($A$1583, 文字檔!U:V, 2, 0)),0,VLOOKUP($A$1583, 文字檔!U:V, 2, 0))</f>
        <v>0</v>
      </c>
      <c r="N1583">
        <f>IF(ISERROR(VLOOKUP($A$1583, 文字檔!W:X, 2, 0)),0,VLOOKUP($A$1583, 文字檔!W:X, 2, 0))</f>
        <v>0</v>
      </c>
      <c r="O1583">
        <f>IF(ISERROR(VLOOKUP($A$1583, 文字檔!Y:Z, 2, 0)),0,VLOOKUP($A$1583, 文字檔!Y:Z, 2, 0))</f>
        <v>0</v>
      </c>
      <c r="P1583">
        <f>IF(ISERROR(VLOOKUP($A$1583, 文字檔!AA:AB, 2, 0)),0,VLOOKUP($A$1583, 文字檔!AA:AB, 2, 0))</f>
        <v>0</v>
      </c>
    </row>
    <row r="1584" spans="1:16" ht="16.2">
      <c r="A1584" s="7">
        <v>45320</v>
      </c>
      <c r="B1584" s="5">
        <f>SUMPRODUCT($C$2:$P$2,$C$1584:$P$1584)</f>
        <v>87266.08</v>
      </c>
      <c r="C1584" s="5">
        <f>IF(ISERROR(VLOOKUP($A$1584, 文字檔!A:B, 2, 0)),0,VLOOKUP($A$1584, 文字檔!A:B, 2, 0))</f>
        <v>231.48</v>
      </c>
      <c r="D1584" s="5">
        <f>IF(ISERROR(VLOOKUP($A$1584, 文字檔!C:D, 2, 0)),0,VLOOKUP($A$1584, 文字檔!C:D, 2, 0))</f>
        <v>0</v>
      </c>
      <c r="E1584" s="5">
        <f>IF(ISERROR(VLOOKUP($A$1584, 文字檔!E:F, 2, 0)),0,VLOOKUP($A$1584, 文字檔!E:F, 2, 0))</f>
        <v>0</v>
      </c>
      <c r="F1584" s="5">
        <f>IF(ISERROR(VLOOKUP($A$1584, 文字檔!G:H, 2, 0)),0,VLOOKUP($A$1584, 文字檔!G:H, 2, 0))</f>
        <v>0</v>
      </c>
      <c r="G1584" s="5">
        <f>IF(ISERROR(VLOOKUP($A$1584, 文字檔!I:J, 2, 0)),0,VLOOKUP($A$1584, 文字檔!I:J, 2, 0))</f>
        <v>2316.79</v>
      </c>
      <c r="H1584" s="5">
        <f>IF(ISERROR(VLOOKUP($A$1584, 文字檔!K:L, 2, 0)),0,VLOOKUP($A$1584, 文字檔!K:L, 2, 0))</f>
        <v>0</v>
      </c>
      <c r="I1584" s="5">
        <f>IF(ISERROR(VLOOKUP($A$1584, 文字檔!M:N, 2, 0)),0,VLOOKUP($A$1584, 文字檔!M:N, 2, 0))</f>
        <v>20859.46</v>
      </c>
      <c r="J1584" s="5">
        <f>IF(ISERROR(VLOOKUP($A$1584, 文字檔!O:P, 2, 0)),0,VLOOKUP($A$1584, 文字檔!O:P, 2, 0))</f>
        <v>0</v>
      </c>
      <c r="K1584">
        <f>IF(ISERROR(VLOOKUP($A$1584, 文字檔!Q:R, 2, 0)),0,VLOOKUP($A$1584, 文字檔!Q:R, 2, 0))</f>
        <v>0</v>
      </c>
      <c r="L1584">
        <f>IF(ISERROR(VLOOKUP($A$1584, 文字檔!S:T, 2, 0)),0,VLOOKUP($A$1584, 文字檔!S:T, 2, 0))</f>
        <v>0</v>
      </c>
      <c r="M1584">
        <f>IF(ISERROR(VLOOKUP($A$1584, 文字檔!U:V, 2, 0)),0,VLOOKUP($A$1584, 文字檔!U:V, 2, 0))</f>
        <v>25200</v>
      </c>
      <c r="N1584">
        <f>IF(ISERROR(VLOOKUP($A$1584, 文字檔!W:X, 2, 0)),0,VLOOKUP($A$1584, 文字檔!W:X, 2, 0))</f>
        <v>25200</v>
      </c>
      <c r="O1584">
        <f>IF(ISERROR(VLOOKUP($A$1584, 文字檔!Y:Z, 2, 0)),0,VLOOKUP($A$1584, 文字檔!Y:Z, 2, 0))</f>
        <v>13458.35</v>
      </c>
      <c r="P1584">
        <f>IF(ISERROR(VLOOKUP($A$1584, 文字檔!AA:AB, 2, 0)),0,VLOOKUP($A$1584, 文字檔!AA:AB, 2, 0))</f>
        <v>0</v>
      </c>
    </row>
    <row r="1585" spans="1:16" ht="16.2">
      <c r="A1585" s="7">
        <v>45321</v>
      </c>
      <c r="B1585" s="5">
        <f>SUMPRODUCT($C$2:$P$2,$C$1585:$P$1585)</f>
        <v>-43454.61</v>
      </c>
      <c r="C1585" s="5">
        <f>IF(ISERROR(VLOOKUP($A$1585, 文字檔!A:B, 2, 0)),0,VLOOKUP($A$1585, 文字檔!A:B, 2, 0))</f>
        <v>0</v>
      </c>
      <c r="D1585" s="5">
        <f>IF(ISERROR(VLOOKUP($A$1585, 文字檔!C:D, 2, 0)),0,VLOOKUP($A$1585, 文字檔!C:D, 2, 0))</f>
        <v>0</v>
      </c>
      <c r="E1585" s="5">
        <f>IF(ISERROR(VLOOKUP($A$1585, 文字檔!E:F, 2, 0)),0,VLOOKUP($A$1585, 文字檔!E:F, 2, 0))</f>
        <v>0</v>
      </c>
      <c r="F1585" s="5">
        <f>IF(ISERROR(VLOOKUP($A$1585, 文字檔!G:H, 2, 0)),0,VLOOKUP($A$1585, 文字檔!G:H, 2, 0))</f>
        <v>0</v>
      </c>
      <c r="G1585" s="5">
        <f>IF(ISERROR(VLOOKUP($A$1585, 文字檔!I:J, 2, 0)),0,VLOOKUP($A$1585, 文字檔!I:J, 2, 0))</f>
        <v>-5543</v>
      </c>
      <c r="H1585" s="5">
        <f>IF(ISERROR(VLOOKUP($A$1585, 文字檔!K:L, 2, 0)),0,VLOOKUP($A$1585, 文字檔!K:L, 2, 0))</f>
        <v>1915.23</v>
      </c>
      <c r="I1585" s="5">
        <f>IF(ISERROR(VLOOKUP($A$1585, 文字檔!M:N, 2, 0)),0,VLOOKUP($A$1585, 文字檔!M:N, 2, 0))</f>
        <v>-9942.34</v>
      </c>
      <c r="J1585" s="5">
        <f>IF(ISERROR(VLOOKUP($A$1585, 文字檔!O:P, 2, 0)),0,VLOOKUP($A$1585, 文字檔!O:P, 2, 0))</f>
        <v>0</v>
      </c>
      <c r="K1585">
        <f>IF(ISERROR(VLOOKUP($A$1585, 文字檔!Q:R, 2, 0)),0,VLOOKUP($A$1585, 文字檔!Q:R, 2, 0))</f>
        <v>0</v>
      </c>
      <c r="L1585">
        <f>IF(ISERROR(VLOOKUP($A$1585, 文字檔!S:T, 2, 0)),0,VLOOKUP($A$1585, 文字檔!S:T, 2, 0))</f>
        <v>0</v>
      </c>
      <c r="M1585">
        <f>IF(ISERROR(VLOOKUP($A$1585, 文字檔!U:V, 2, 0)),0,VLOOKUP($A$1585, 文字檔!U:V, 2, 0))</f>
        <v>-8800</v>
      </c>
      <c r="N1585">
        <f>IF(ISERROR(VLOOKUP($A$1585, 文字檔!W:X, 2, 0)),0,VLOOKUP($A$1585, 文字檔!W:X, 2, 0))</f>
        <v>-8542.5499999999993</v>
      </c>
      <c r="O1585">
        <f>IF(ISERROR(VLOOKUP($A$1585, 文字檔!Y:Z, 2, 0)),0,VLOOKUP($A$1585, 文字檔!Y:Z, 2, 0))</f>
        <v>-12541.95</v>
      </c>
      <c r="P1585">
        <f>IF(ISERROR(VLOOKUP($A$1585, 文字檔!AA:AB, 2, 0)),0,VLOOKUP($A$1585, 文字檔!AA:AB, 2, 0))</f>
        <v>0</v>
      </c>
    </row>
    <row r="1586" spans="1:16" ht="16.2">
      <c r="A1586" s="7">
        <v>45322</v>
      </c>
      <c r="B1586" s="5">
        <f>SUMPRODUCT($C$2:$P$2,$C$1586:$P$1586)</f>
        <v>49926.45</v>
      </c>
      <c r="C1586" s="5">
        <f>IF(ISERROR(VLOOKUP($A$1586, 文字檔!A:B, 2, 0)),0,VLOOKUP($A$1586, 文字檔!A:B, 2, 0))</f>
        <v>-3754.96</v>
      </c>
      <c r="D1586" s="5">
        <f>IF(ISERROR(VLOOKUP($A$1586, 文字檔!C:D, 2, 0)),0,VLOOKUP($A$1586, 文字檔!C:D, 2, 0))</f>
        <v>2461.9499999999998</v>
      </c>
      <c r="E1586" s="5">
        <f>IF(ISERROR(VLOOKUP($A$1586, 文字檔!E:F, 2, 0)),0,VLOOKUP($A$1586, 文字檔!E:F, 2, 0))</f>
        <v>0</v>
      </c>
      <c r="F1586" s="5">
        <f>IF(ISERROR(VLOOKUP($A$1586, 文字檔!G:H, 2, 0)),0,VLOOKUP($A$1586, 文字檔!G:H, 2, 0))</f>
        <v>0</v>
      </c>
      <c r="G1586" s="5">
        <f>IF(ISERROR(VLOOKUP($A$1586, 文字檔!I:J, 2, 0)),0,VLOOKUP($A$1586, 文字檔!I:J, 2, 0))</f>
        <v>21659.07</v>
      </c>
      <c r="H1586" s="5">
        <f>IF(ISERROR(VLOOKUP($A$1586, 文字檔!K:L, 2, 0)),0,VLOOKUP($A$1586, 文字檔!K:L, 2, 0))</f>
        <v>-4079.01</v>
      </c>
      <c r="I1586" s="5">
        <f>IF(ISERROR(VLOOKUP($A$1586, 文字檔!M:N, 2, 0)),0,VLOOKUP($A$1586, 文字檔!M:N, 2, 0))</f>
        <v>26258.38</v>
      </c>
      <c r="J1586" s="5">
        <f>IF(ISERROR(VLOOKUP($A$1586, 文字檔!O:P, 2, 0)),0,VLOOKUP($A$1586, 文字檔!O:P, 2, 0))</f>
        <v>0</v>
      </c>
      <c r="K1586">
        <f>IF(ISERROR(VLOOKUP($A$1586, 文字檔!Q:R, 2, 0)),0,VLOOKUP($A$1586, 文字檔!Q:R, 2, 0))</f>
        <v>0</v>
      </c>
      <c r="L1586">
        <f>IF(ISERROR(VLOOKUP($A$1586, 文字檔!S:T, 2, 0)),0,VLOOKUP($A$1586, 文字檔!S:T, 2, 0))</f>
        <v>0</v>
      </c>
      <c r="M1586">
        <f>IF(ISERROR(VLOOKUP($A$1586, 文字檔!U:V, 2, 0)),0,VLOOKUP($A$1586, 文字檔!U:V, 2, 0))</f>
        <v>-32200</v>
      </c>
      <c r="N1586">
        <f>IF(ISERROR(VLOOKUP($A$1586, 文字檔!W:X, 2, 0)),0,VLOOKUP($A$1586, 文字檔!W:X, 2, 0))</f>
        <v>18459.55</v>
      </c>
      <c r="O1586">
        <f>IF(ISERROR(VLOOKUP($A$1586, 文字檔!Y:Z, 2, 0)),0,VLOOKUP($A$1586, 文字檔!Y:Z, 2, 0))</f>
        <v>21059.16</v>
      </c>
      <c r="P1586">
        <f>IF(ISERROR(VLOOKUP($A$1586, 文字檔!AA:AB, 2, 0)),0,VLOOKUP($A$1586, 文字檔!AA:AB, 2, 0))</f>
        <v>62.31</v>
      </c>
    </row>
    <row r="1587" spans="1:16" ht="16.2">
      <c r="A1587" s="7">
        <v>45323</v>
      </c>
      <c r="B1587" s="5">
        <f>SUMPRODUCT($C$2:$P$2,$C$1587:$P$1587)</f>
        <v>-73912.679999999993</v>
      </c>
      <c r="C1587" s="5">
        <f>IF(ISERROR(VLOOKUP($A$1587, 文字檔!A:B, 2, 0)),0,VLOOKUP($A$1587, 文字檔!A:B, 2, 0))</f>
        <v>0</v>
      </c>
      <c r="D1587" s="5">
        <f>IF(ISERROR(VLOOKUP($A$1587, 文字檔!C:D, 2, 0)),0,VLOOKUP($A$1587, 文字檔!C:D, 2, 0))</f>
        <v>-13200</v>
      </c>
      <c r="E1587" s="5">
        <f>IF(ISERROR(VLOOKUP($A$1587, 文字檔!E:F, 2, 0)),0,VLOOKUP($A$1587, 文字檔!E:F, 2, 0))</f>
        <v>0</v>
      </c>
      <c r="F1587" s="5">
        <f>IF(ISERROR(VLOOKUP($A$1587, 文字檔!G:H, 2, 0)),0,VLOOKUP($A$1587, 文字檔!G:H, 2, 0))</f>
        <v>0</v>
      </c>
      <c r="G1587" s="5">
        <f>IF(ISERROR(VLOOKUP($A$1587, 文字檔!I:J, 2, 0)),0,VLOOKUP($A$1587, 文字檔!I:J, 2, 0))</f>
        <v>-10739.13</v>
      </c>
      <c r="H1587" s="5">
        <f>IF(ISERROR(VLOOKUP($A$1587, 文字檔!K:L, 2, 0)),0,VLOOKUP($A$1587, 文字檔!K:L, 2, 0))</f>
        <v>-1539.73</v>
      </c>
      <c r="I1587" s="5">
        <f>IF(ISERROR(VLOOKUP($A$1587, 文字檔!M:N, 2, 0)),0,VLOOKUP($A$1587, 文字檔!M:N, 2, 0))</f>
        <v>-13739.58</v>
      </c>
      <c r="J1587" s="5">
        <f>IF(ISERROR(VLOOKUP($A$1587, 文字檔!O:P, 2, 0)),0,VLOOKUP($A$1587, 文字檔!O:P, 2, 0))</f>
        <v>0</v>
      </c>
      <c r="K1587">
        <f>IF(ISERROR(VLOOKUP($A$1587, 文字檔!Q:R, 2, 0)),0,VLOOKUP($A$1587, 文字檔!Q:R, 2, 0))</f>
        <v>0</v>
      </c>
      <c r="L1587">
        <f>IF(ISERROR(VLOOKUP($A$1587, 文字檔!S:T, 2, 0)),0,VLOOKUP($A$1587, 文字檔!S:T, 2, 0))</f>
        <v>-15076.76</v>
      </c>
      <c r="M1587">
        <f>IF(ISERROR(VLOOKUP($A$1587, 文字檔!U:V, 2, 0)),0,VLOOKUP($A$1587, 文字檔!U:V, 2, 0))</f>
        <v>13200</v>
      </c>
      <c r="N1587">
        <f>IF(ISERROR(VLOOKUP($A$1587, 文字檔!W:X, 2, 0)),0,VLOOKUP($A$1587, 文字檔!W:X, 2, 0))</f>
        <v>-13200</v>
      </c>
      <c r="O1587">
        <f>IF(ISERROR(VLOOKUP($A$1587, 文字檔!Y:Z, 2, 0)),0,VLOOKUP($A$1587, 文字檔!Y:Z, 2, 0))</f>
        <v>-7878.2</v>
      </c>
      <c r="P1587">
        <f>IF(ISERROR(VLOOKUP($A$1587, 文字檔!AA:AB, 2, 0)),0,VLOOKUP($A$1587, 文字檔!AA:AB, 2, 0))</f>
        <v>-11739.28</v>
      </c>
    </row>
    <row r="1588" spans="1:16" ht="16.2">
      <c r="A1588" s="7">
        <v>45324</v>
      </c>
      <c r="B1588" s="5">
        <f>SUMPRODUCT($C$2:$P$2,$C$1588:$P$1588)</f>
        <v>25671.96</v>
      </c>
      <c r="C1588" s="5">
        <f>IF(ISERROR(VLOOKUP($A$1588, 文字檔!A:B, 2, 0)),0,VLOOKUP($A$1588, 文字檔!A:B, 2, 0))</f>
        <v>0</v>
      </c>
      <c r="D1588" s="5">
        <f>IF(ISERROR(VLOOKUP($A$1588, 文字檔!C:D, 2, 0)),0,VLOOKUP($A$1588, 文字檔!C:D, 2, 0))</f>
        <v>-12341.35</v>
      </c>
      <c r="E1588" s="5">
        <f>IF(ISERROR(VLOOKUP($A$1588, 文字檔!E:F, 2, 0)),0,VLOOKUP($A$1588, 文字檔!E:F, 2, 0))</f>
        <v>0</v>
      </c>
      <c r="F1588" s="5">
        <f>IF(ISERROR(VLOOKUP($A$1588, 文字檔!G:H, 2, 0)),0,VLOOKUP($A$1588, 文字檔!G:H, 2, 0))</f>
        <v>0</v>
      </c>
      <c r="G1588" s="5">
        <f>IF(ISERROR(VLOOKUP($A$1588, 文字檔!I:J, 2, 0)),0,VLOOKUP($A$1588, 文字檔!I:J, 2, 0))</f>
        <v>6458.53</v>
      </c>
      <c r="H1588" s="5">
        <f>IF(ISERROR(VLOOKUP($A$1588, 文字檔!K:L, 2, 0)),0,VLOOKUP($A$1588, 文字檔!K:L, 2, 0))</f>
        <v>-2880.51</v>
      </c>
      <c r="I1588" s="5">
        <f>IF(ISERROR(VLOOKUP($A$1588, 文字檔!M:N, 2, 0)),0,VLOOKUP($A$1588, 文字檔!M:N, 2, 0))</f>
        <v>15659.91</v>
      </c>
      <c r="J1588" s="5">
        <f>IF(ISERROR(VLOOKUP($A$1588, 文字檔!O:P, 2, 0)),0,VLOOKUP($A$1588, 文字檔!O:P, 2, 0))</f>
        <v>0</v>
      </c>
      <c r="K1588">
        <f>IF(ISERROR(VLOOKUP($A$1588, 文字檔!Q:R, 2, 0)),0,VLOOKUP($A$1588, 文字檔!Q:R, 2, 0))</f>
        <v>0</v>
      </c>
      <c r="L1588">
        <f>IF(ISERROR(VLOOKUP($A$1588, 文字檔!S:T, 2, 0)),0,VLOOKUP($A$1588, 文字檔!S:T, 2, 0))</f>
        <v>0</v>
      </c>
      <c r="M1588">
        <f>IF(ISERROR(VLOOKUP($A$1588, 文字檔!U:V, 2, 0)),0,VLOOKUP($A$1588, 文字檔!U:V, 2, 0))</f>
        <v>19600</v>
      </c>
      <c r="N1588">
        <f>IF(ISERROR(VLOOKUP($A$1588, 文字檔!W:X, 2, 0)),0,VLOOKUP($A$1588, 文字檔!W:X, 2, 0))</f>
        <v>-13141.47</v>
      </c>
      <c r="O1588">
        <f>IF(ISERROR(VLOOKUP($A$1588, 文字檔!Y:Z, 2, 0)),0,VLOOKUP($A$1588, 文字檔!Y:Z, 2, 0))</f>
        <v>9658.89</v>
      </c>
      <c r="P1588">
        <f>IF(ISERROR(VLOOKUP($A$1588, 文字檔!AA:AB, 2, 0)),0,VLOOKUP($A$1588, 文字檔!AA:AB, 2, 0))</f>
        <v>2657.96</v>
      </c>
    </row>
    <row r="1589" spans="1:16" ht="16.2">
      <c r="A1589" s="7">
        <v>45325</v>
      </c>
      <c r="B1589" s="5">
        <f>SUMPRODUCT($C$2:$P$2,$C$1589:$P$1589)</f>
        <v>0</v>
      </c>
      <c r="C1589" s="5">
        <f>IF(ISERROR(VLOOKUP($A$1589, 文字檔!A:B, 2, 0)),0,VLOOKUP($A$1589, 文字檔!A:B, 2, 0))</f>
        <v>0</v>
      </c>
      <c r="D1589" s="5">
        <f>IF(ISERROR(VLOOKUP($A$1589, 文字檔!C:D, 2, 0)),0,VLOOKUP($A$1589, 文字檔!C:D, 2, 0))</f>
        <v>0</v>
      </c>
      <c r="E1589" s="5">
        <f>IF(ISERROR(VLOOKUP($A$1589, 文字檔!E:F, 2, 0)),0,VLOOKUP($A$1589, 文字檔!E:F, 2, 0))</f>
        <v>0</v>
      </c>
      <c r="F1589" s="5">
        <f>IF(ISERROR(VLOOKUP($A$1589, 文字檔!G:H, 2, 0)),0,VLOOKUP($A$1589, 文字檔!G:H, 2, 0))</f>
        <v>0</v>
      </c>
      <c r="G1589" s="5">
        <f>IF(ISERROR(VLOOKUP($A$1589, 文字檔!I:J, 2, 0)),0,VLOOKUP($A$1589, 文字檔!I:J, 2, 0))</f>
        <v>0</v>
      </c>
      <c r="H1589" s="5">
        <f>IF(ISERROR(VLOOKUP($A$1589, 文字檔!K:L, 2, 0)),0,VLOOKUP($A$1589, 文字檔!K:L, 2, 0))</f>
        <v>0</v>
      </c>
      <c r="I1589" s="5">
        <f>IF(ISERROR(VLOOKUP($A$1589, 文字檔!M:N, 2, 0)),0,VLOOKUP($A$1589, 文字檔!M:N, 2, 0))</f>
        <v>0</v>
      </c>
      <c r="J1589" s="5">
        <f>IF(ISERROR(VLOOKUP($A$1589, 文字檔!O:P, 2, 0)),0,VLOOKUP($A$1589, 文字檔!O:P, 2, 0))</f>
        <v>0</v>
      </c>
      <c r="K1589">
        <f>IF(ISERROR(VLOOKUP($A$1589, 文字檔!Q:R, 2, 0)),0,VLOOKUP($A$1589, 文字檔!Q:R, 2, 0))</f>
        <v>0</v>
      </c>
      <c r="L1589">
        <f>IF(ISERROR(VLOOKUP($A$1589, 文字檔!S:T, 2, 0)),0,VLOOKUP($A$1589, 文字檔!S:T, 2, 0))</f>
        <v>0</v>
      </c>
      <c r="M1589">
        <f>IF(ISERROR(VLOOKUP($A$1589, 文字檔!U:V, 2, 0)),0,VLOOKUP($A$1589, 文字檔!U:V, 2, 0))</f>
        <v>0</v>
      </c>
      <c r="N1589">
        <f>IF(ISERROR(VLOOKUP($A$1589, 文字檔!W:X, 2, 0)),0,VLOOKUP($A$1589, 文字檔!W:X, 2, 0))</f>
        <v>0</v>
      </c>
      <c r="O1589">
        <f>IF(ISERROR(VLOOKUP($A$1589, 文字檔!Y:Z, 2, 0)),0,VLOOKUP($A$1589, 文字檔!Y:Z, 2, 0))</f>
        <v>0</v>
      </c>
      <c r="P1589">
        <f>IF(ISERROR(VLOOKUP($A$1589, 文字檔!AA:AB, 2, 0)),0,VLOOKUP($A$1589, 文字檔!AA:AB, 2, 0))</f>
        <v>0</v>
      </c>
    </row>
    <row r="1590" spans="1:16" ht="16.2">
      <c r="A1590" s="7">
        <v>45326</v>
      </c>
      <c r="B1590" s="5">
        <f>SUMPRODUCT($C$2:$P$2,$C$1590:$P$1590)</f>
        <v>0</v>
      </c>
      <c r="C1590" s="5">
        <f>IF(ISERROR(VLOOKUP($A$1590, 文字檔!A:B, 2, 0)),0,VLOOKUP($A$1590, 文字檔!A:B, 2, 0))</f>
        <v>0</v>
      </c>
      <c r="D1590" s="5">
        <f>IF(ISERROR(VLOOKUP($A$1590, 文字檔!C:D, 2, 0)),0,VLOOKUP($A$1590, 文字檔!C:D, 2, 0))</f>
        <v>0</v>
      </c>
      <c r="E1590" s="5">
        <f>IF(ISERROR(VLOOKUP($A$1590, 文字檔!E:F, 2, 0)),0,VLOOKUP($A$1590, 文字檔!E:F, 2, 0))</f>
        <v>0</v>
      </c>
      <c r="F1590" s="5">
        <f>IF(ISERROR(VLOOKUP($A$1590, 文字檔!G:H, 2, 0)),0,VLOOKUP($A$1590, 文字檔!G:H, 2, 0))</f>
        <v>0</v>
      </c>
      <c r="G1590" s="5">
        <f>IF(ISERROR(VLOOKUP($A$1590, 文字檔!I:J, 2, 0)),0,VLOOKUP($A$1590, 文字檔!I:J, 2, 0))</f>
        <v>0</v>
      </c>
      <c r="H1590" s="5">
        <f>IF(ISERROR(VLOOKUP($A$1590, 文字檔!K:L, 2, 0)),0,VLOOKUP($A$1590, 文字檔!K:L, 2, 0))</f>
        <v>0</v>
      </c>
      <c r="I1590" s="5">
        <f>IF(ISERROR(VLOOKUP($A$1590, 文字檔!M:N, 2, 0)),0,VLOOKUP($A$1590, 文字檔!M:N, 2, 0))</f>
        <v>0</v>
      </c>
      <c r="J1590" s="5">
        <f>IF(ISERROR(VLOOKUP($A$1590, 文字檔!O:P, 2, 0)),0,VLOOKUP($A$1590, 文字檔!O:P, 2, 0))</f>
        <v>0</v>
      </c>
      <c r="K1590">
        <f>IF(ISERROR(VLOOKUP($A$1590, 文字檔!Q:R, 2, 0)),0,VLOOKUP($A$1590, 文字檔!Q:R, 2, 0))</f>
        <v>0</v>
      </c>
      <c r="L1590">
        <f>IF(ISERROR(VLOOKUP($A$1590, 文字檔!S:T, 2, 0)),0,VLOOKUP($A$1590, 文字檔!S:T, 2, 0))</f>
        <v>0</v>
      </c>
      <c r="M1590">
        <f>IF(ISERROR(VLOOKUP($A$1590, 文字檔!U:V, 2, 0)),0,VLOOKUP($A$1590, 文字檔!U:V, 2, 0))</f>
        <v>0</v>
      </c>
      <c r="N1590">
        <f>IF(ISERROR(VLOOKUP($A$1590, 文字檔!W:X, 2, 0)),0,VLOOKUP($A$1590, 文字檔!W:X, 2, 0))</f>
        <v>0</v>
      </c>
      <c r="O1590">
        <f>IF(ISERROR(VLOOKUP($A$1590, 文字檔!Y:Z, 2, 0)),0,VLOOKUP($A$1590, 文字檔!Y:Z, 2, 0))</f>
        <v>0</v>
      </c>
      <c r="P1590">
        <f>IF(ISERROR(VLOOKUP($A$1590, 文字檔!AA:AB, 2, 0)),0,VLOOKUP($A$1590, 文字檔!AA:AB, 2, 0))</f>
        <v>0</v>
      </c>
    </row>
    <row r="1591" spans="1:16" ht="16.2">
      <c r="A1591" s="7">
        <v>45327</v>
      </c>
      <c r="B1591" s="5">
        <f>SUMPRODUCT($C$2:$P$2,$C$1591:$P$1591)</f>
        <v>-57316.800000000003</v>
      </c>
      <c r="C1591" s="5">
        <f>IF(ISERROR(VLOOKUP($A$1591, 文字檔!A:B, 2, 0)),0,VLOOKUP($A$1591, 文字檔!A:B, 2, 0))</f>
        <v>13718.38</v>
      </c>
      <c r="D1591" s="5">
        <f>IF(ISERROR(VLOOKUP($A$1591, 文字檔!C:D, 2, 0)),0,VLOOKUP($A$1591, 文字檔!C:D, 2, 0))</f>
        <v>-1342.7</v>
      </c>
      <c r="E1591" s="5">
        <f>IF(ISERROR(VLOOKUP($A$1591, 文字檔!E:F, 2, 0)),0,VLOOKUP($A$1591, 文字檔!E:F, 2, 0))</f>
        <v>0</v>
      </c>
      <c r="F1591" s="5">
        <f>IF(ISERROR(VLOOKUP($A$1591, 文字檔!G:H, 2, 0)),0,VLOOKUP($A$1591, 文字檔!G:H, 2, 0))</f>
        <v>0</v>
      </c>
      <c r="G1591" s="5">
        <f>IF(ISERROR(VLOOKUP($A$1591, 文字檔!I:J, 2, 0)),0,VLOOKUP($A$1591, 文字檔!I:J, 2, 0))</f>
        <v>-942.46</v>
      </c>
      <c r="H1591" s="5">
        <f>IF(ISERROR(VLOOKUP($A$1591, 文字檔!K:L, 2, 0)),0,VLOOKUP($A$1591, 文字檔!K:L, 2, 0))</f>
        <v>-17221.86</v>
      </c>
      <c r="I1591" s="5">
        <f>IF(ISERROR(VLOOKUP($A$1591, 文字檔!M:N, 2, 0)),0,VLOOKUP($A$1591, 文字檔!M:N, 2, 0))</f>
        <v>-16082.85</v>
      </c>
      <c r="J1591" s="5">
        <f>IF(ISERROR(VLOOKUP($A$1591, 文字檔!O:P, 2, 0)),0,VLOOKUP($A$1591, 文字檔!O:P, 2, 0))</f>
        <v>0</v>
      </c>
      <c r="K1591">
        <f>IF(ISERROR(VLOOKUP($A$1591, 文字檔!Q:R, 2, 0)),0,VLOOKUP($A$1591, 文字檔!Q:R, 2, 0))</f>
        <v>0</v>
      </c>
      <c r="L1591">
        <f>IF(ISERROR(VLOOKUP($A$1591, 文字檔!S:T, 2, 0)),0,VLOOKUP($A$1591, 文字檔!S:T, 2, 0))</f>
        <v>0</v>
      </c>
      <c r="M1591">
        <f>IF(ISERROR(VLOOKUP($A$1591, 文字檔!U:V, 2, 0)),0,VLOOKUP($A$1591, 文字檔!U:V, 2, 0))</f>
        <v>400</v>
      </c>
      <c r="N1591">
        <f>IF(ISERROR(VLOOKUP($A$1591, 文字檔!W:X, 2, 0)),0,VLOOKUP($A$1591, 文字檔!W:X, 2, 0))</f>
        <v>7258.59</v>
      </c>
      <c r="O1591">
        <f>IF(ISERROR(VLOOKUP($A$1591, 文字檔!Y:Z, 2, 0)),0,VLOOKUP($A$1591, 文字檔!Y:Z, 2, 0))</f>
        <v>-27363.66</v>
      </c>
      <c r="P1591">
        <f>IF(ISERROR(VLOOKUP($A$1591, 文字檔!AA:AB, 2, 0)),0,VLOOKUP($A$1591, 文字檔!AA:AB, 2, 0))</f>
        <v>-15740.24</v>
      </c>
    </row>
    <row r="1592" spans="1:16" ht="16.2">
      <c r="A1592" s="7">
        <v>45328</v>
      </c>
      <c r="B1592" s="5">
        <f>SUMPRODUCT($C$2:$P$2,$C$1592:$P$1592)</f>
        <v>0</v>
      </c>
      <c r="C1592" s="5">
        <f>IF(ISERROR(VLOOKUP($A$1592, 文字檔!A:B, 2, 0)),0,VLOOKUP($A$1592, 文字檔!A:B, 2, 0))</f>
        <v>0</v>
      </c>
      <c r="D1592" s="5">
        <f>IF(ISERROR(VLOOKUP($A$1592, 文字檔!C:D, 2, 0)),0,VLOOKUP($A$1592, 文字檔!C:D, 2, 0))</f>
        <v>0</v>
      </c>
      <c r="E1592" s="5">
        <f>IF(ISERROR(VLOOKUP($A$1592, 文字檔!E:F, 2, 0)),0,VLOOKUP($A$1592, 文字檔!E:F, 2, 0))</f>
        <v>0</v>
      </c>
      <c r="F1592" s="5">
        <f>IF(ISERROR(VLOOKUP($A$1592, 文字檔!G:H, 2, 0)),0,VLOOKUP($A$1592, 文字檔!G:H, 2, 0))</f>
        <v>0</v>
      </c>
      <c r="G1592" s="5">
        <f>IF(ISERROR(VLOOKUP($A$1592, 文字檔!I:J, 2, 0)),0,VLOOKUP($A$1592, 文字檔!I:J, 2, 0))</f>
        <v>0</v>
      </c>
      <c r="H1592" s="5">
        <f>IF(ISERROR(VLOOKUP($A$1592, 文字檔!K:L, 2, 0)),0,VLOOKUP($A$1592, 文字檔!K:L, 2, 0))</f>
        <v>0</v>
      </c>
      <c r="I1592" s="5">
        <f>IF(ISERROR(VLOOKUP($A$1592, 文字檔!M:N, 2, 0)),0,VLOOKUP($A$1592, 文字檔!M:N, 2, 0))</f>
        <v>0</v>
      </c>
      <c r="J1592" s="5">
        <f>IF(ISERROR(VLOOKUP($A$1592, 文字檔!O:P, 2, 0)),0,VLOOKUP($A$1592, 文字檔!O:P, 2, 0))</f>
        <v>0</v>
      </c>
      <c r="K1592">
        <f>IF(ISERROR(VLOOKUP($A$1592, 文字檔!Q:R, 2, 0)),0,VLOOKUP($A$1592, 文字檔!Q:R, 2, 0))</f>
        <v>0</v>
      </c>
      <c r="L1592">
        <f>IF(ISERROR(VLOOKUP($A$1592, 文字檔!S:T, 2, 0)),0,VLOOKUP($A$1592, 文字檔!S:T, 2, 0))</f>
        <v>0</v>
      </c>
      <c r="M1592">
        <f>IF(ISERROR(VLOOKUP($A$1592, 文字檔!U:V, 2, 0)),0,VLOOKUP($A$1592, 文字檔!U:V, 2, 0))</f>
        <v>0</v>
      </c>
      <c r="N1592">
        <f>IF(ISERROR(VLOOKUP($A$1592, 文字檔!W:X, 2, 0)),0,VLOOKUP($A$1592, 文字檔!W:X, 2, 0))</f>
        <v>0</v>
      </c>
      <c r="O1592">
        <f>IF(ISERROR(VLOOKUP($A$1592, 文字檔!Y:Z, 2, 0)),0,VLOOKUP($A$1592, 文字檔!Y:Z, 2, 0))</f>
        <v>0</v>
      </c>
      <c r="P1592">
        <f>IF(ISERROR(VLOOKUP($A$1592, 文字檔!AA:AB, 2, 0)),0,VLOOKUP($A$1592, 文字檔!AA:AB, 2, 0))</f>
        <v>0</v>
      </c>
    </row>
    <row r="1593" spans="1:16" ht="16.2">
      <c r="A1593" s="7">
        <v>45329</v>
      </c>
      <c r="B1593" s="5">
        <f>SUMPRODUCT($C$2:$P$2,$C$1593:$P$1593)</f>
        <v>0</v>
      </c>
      <c r="C1593" s="5">
        <f>IF(ISERROR(VLOOKUP($A$1593, 文字檔!A:B, 2, 0)),0,VLOOKUP($A$1593, 文字檔!A:B, 2, 0))</f>
        <v>0</v>
      </c>
      <c r="D1593" s="5">
        <f>IF(ISERROR(VLOOKUP($A$1593, 文字檔!C:D, 2, 0)),0,VLOOKUP($A$1593, 文字檔!C:D, 2, 0))</f>
        <v>0</v>
      </c>
      <c r="E1593" s="5">
        <f>IF(ISERROR(VLOOKUP($A$1593, 文字檔!E:F, 2, 0)),0,VLOOKUP($A$1593, 文字檔!E:F, 2, 0))</f>
        <v>0</v>
      </c>
      <c r="F1593" s="5">
        <f>IF(ISERROR(VLOOKUP($A$1593, 文字檔!G:H, 2, 0)),0,VLOOKUP($A$1593, 文字檔!G:H, 2, 0))</f>
        <v>0</v>
      </c>
      <c r="G1593" s="5">
        <f>IF(ISERROR(VLOOKUP($A$1593, 文字檔!I:J, 2, 0)),0,VLOOKUP($A$1593, 文字檔!I:J, 2, 0))</f>
        <v>0</v>
      </c>
      <c r="H1593" s="5">
        <f>IF(ISERROR(VLOOKUP($A$1593, 文字檔!K:L, 2, 0)),0,VLOOKUP($A$1593, 文字檔!K:L, 2, 0))</f>
        <v>0</v>
      </c>
      <c r="I1593" s="5">
        <f>IF(ISERROR(VLOOKUP($A$1593, 文字檔!M:N, 2, 0)),0,VLOOKUP($A$1593, 文字檔!M:N, 2, 0))</f>
        <v>0</v>
      </c>
      <c r="J1593" s="5">
        <f>IF(ISERROR(VLOOKUP($A$1593, 文字檔!O:P, 2, 0)),0,VLOOKUP($A$1593, 文字檔!O:P, 2, 0))</f>
        <v>0</v>
      </c>
      <c r="K1593">
        <f>IF(ISERROR(VLOOKUP($A$1593, 文字檔!Q:R, 2, 0)),0,VLOOKUP($A$1593, 文字檔!Q:R, 2, 0))</f>
        <v>0</v>
      </c>
      <c r="L1593">
        <f>IF(ISERROR(VLOOKUP($A$1593, 文字檔!S:T, 2, 0)),0,VLOOKUP($A$1593, 文字檔!S:T, 2, 0))</f>
        <v>0</v>
      </c>
      <c r="M1593">
        <f>IF(ISERROR(VLOOKUP($A$1593, 文字檔!U:V, 2, 0)),0,VLOOKUP($A$1593, 文字檔!U:V, 2, 0))</f>
        <v>0</v>
      </c>
      <c r="N1593">
        <f>IF(ISERROR(VLOOKUP($A$1593, 文字檔!W:X, 2, 0)),0,VLOOKUP($A$1593, 文字檔!W:X, 2, 0))</f>
        <v>0</v>
      </c>
      <c r="O1593">
        <f>IF(ISERROR(VLOOKUP($A$1593, 文字檔!Y:Z, 2, 0)),0,VLOOKUP($A$1593, 文字檔!Y:Z, 2, 0))</f>
        <v>0</v>
      </c>
      <c r="P1593">
        <f>IF(ISERROR(VLOOKUP($A$1593, 文字檔!AA:AB, 2, 0)),0,VLOOKUP($A$1593, 文字檔!AA:AB, 2, 0))</f>
        <v>0</v>
      </c>
    </row>
    <row r="1594" spans="1:16" ht="16.2">
      <c r="A1594" s="7">
        <v>45330</v>
      </c>
      <c r="B1594" s="5">
        <f>SUMPRODUCT($C$2:$P$2,$C$1594:$P$1594)</f>
        <v>0</v>
      </c>
      <c r="C1594" s="5">
        <f>IF(ISERROR(VLOOKUP($A$1594, 文字檔!A:B, 2, 0)),0,VLOOKUP($A$1594, 文字檔!A:B, 2, 0))</f>
        <v>0</v>
      </c>
      <c r="D1594" s="5">
        <f>IF(ISERROR(VLOOKUP($A$1594, 文字檔!C:D, 2, 0)),0,VLOOKUP($A$1594, 文字檔!C:D, 2, 0))</f>
        <v>0</v>
      </c>
      <c r="E1594" s="5">
        <f>IF(ISERROR(VLOOKUP($A$1594, 文字檔!E:F, 2, 0)),0,VLOOKUP($A$1594, 文字檔!E:F, 2, 0))</f>
        <v>0</v>
      </c>
      <c r="F1594" s="5">
        <f>IF(ISERROR(VLOOKUP($A$1594, 文字檔!G:H, 2, 0)),0,VLOOKUP($A$1594, 文字檔!G:H, 2, 0))</f>
        <v>0</v>
      </c>
      <c r="G1594" s="5">
        <f>IF(ISERROR(VLOOKUP($A$1594, 文字檔!I:J, 2, 0)),0,VLOOKUP($A$1594, 文字檔!I:J, 2, 0))</f>
        <v>0</v>
      </c>
      <c r="H1594" s="5">
        <f>IF(ISERROR(VLOOKUP($A$1594, 文字檔!K:L, 2, 0)),0,VLOOKUP($A$1594, 文字檔!K:L, 2, 0))</f>
        <v>0</v>
      </c>
      <c r="I1594" s="5">
        <f>IF(ISERROR(VLOOKUP($A$1594, 文字檔!M:N, 2, 0)),0,VLOOKUP($A$1594, 文字檔!M:N, 2, 0))</f>
        <v>0</v>
      </c>
      <c r="J1594" s="5">
        <f>IF(ISERROR(VLOOKUP($A$1594, 文字檔!O:P, 2, 0)),0,VLOOKUP($A$1594, 文字檔!O:P, 2, 0))</f>
        <v>0</v>
      </c>
      <c r="K1594">
        <f>IF(ISERROR(VLOOKUP($A$1594, 文字檔!Q:R, 2, 0)),0,VLOOKUP($A$1594, 文字檔!Q:R, 2, 0))</f>
        <v>0</v>
      </c>
      <c r="L1594">
        <f>IF(ISERROR(VLOOKUP($A$1594, 文字檔!S:T, 2, 0)),0,VLOOKUP($A$1594, 文字檔!S:T, 2, 0))</f>
        <v>0</v>
      </c>
      <c r="M1594">
        <f>IF(ISERROR(VLOOKUP($A$1594, 文字檔!U:V, 2, 0)),0,VLOOKUP($A$1594, 文字檔!U:V, 2, 0))</f>
        <v>0</v>
      </c>
      <c r="N1594">
        <f>IF(ISERROR(VLOOKUP($A$1594, 文字檔!W:X, 2, 0)),0,VLOOKUP($A$1594, 文字檔!W:X, 2, 0))</f>
        <v>0</v>
      </c>
      <c r="O1594">
        <f>IF(ISERROR(VLOOKUP($A$1594, 文字檔!Y:Z, 2, 0)),0,VLOOKUP($A$1594, 文字檔!Y:Z, 2, 0))</f>
        <v>0</v>
      </c>
      <c r="P1594">
        <f>IF(ISERROR(VLOOKUP($A$1594, 文字檔!AA:AB, 2, 0)),0,VLOOKUP($A$1594, 文字檔!AA:AB, 2, 0))</f>
        <v>0</v>
      </c>
    </row>
    <row r="1595" spans="1:16" ht="16.2">
      <c r="A1595" s="7">
        <v>45331</v>
      </c>
      <c r="B1595" s="5">
        <f>SUMPRODUCT($C$2:$P$2,$C$1595:$P$1595)</f>
        <v>0</v>
      </c>
      <c r="C1595" s="5">
        <f>IF(ISERROR(VLOOKUP($A$1595, 文字檔!A:B, 2, 0)),0,VLOOKUP($A$1595, 文字檔!A:B, 2, 0))</f>
        <v>0</v>
      </c>
      <c r="D1595" s="5">
        <f>IF(ISERROR(VLOOKUP($A$1595, 文字檔!C:D, 2, 0)),0,VLOOKUP($A$1595, 文字檔!C:D, 2, 0))</f>
        <v>0</v>
      </c>
      <c r="E1595" s="5">
        <f>IF(ISERROR(VLOOKUP($A$1595, 文字檔!E:F, 2, 0)),0,VLOOKUP($A$1595, 文字檔!E:F, 2, 0))</f>
        <v>0</v>
      </c>
      <c r="F1595" s="5">
        <f>IF(ISERROR(VLOOKUP($A$1595, 文字檔!G:H, 2, 0)),0,VLOOKUP($A$1595, 文字檔!G:H, 2, 0))</f>
        <v>0</v>
      </c>
      <c r="G1595" s="5">
        <f>IF(ISERROR(VLOOKUP($A$1595, 文字檔!I:J, 2, 0)),0,VLOOKUP($A$1595, 文字檔!I:J, 2, 0))</f>
        <v>0</v>
      </c>
      <c r="H1595" s="5">
        <f>IF(ISERROR(VLOOKUP($A$1595, 文字檔!K:L, 2, 0)),0,VLOOKUP($A$1595, 文字檔!K:L, 2, 0))</f>
        <v>0</v>
      </c>
      <c r="I1595" s="5">
        <f>IF(ISERROR(VLOOKUP($A$1595, 文字檔!M:N, 2, 0)),0,VLOOKUP($A$1595, 文字檔!M:N, 2, 0))</f>
        <v>0</v>
      </c>
      <c r="J1595" s="5">
        <f>IF(ISERROR(VLOOKUP($A$1595, 文字檔!O:P, 2, 0)),0,VLOOKUP($A$1595, 文字檔!O:P, 2, 0))</f>
        <v>0</v>
      </c>
      <c r="K1595">
        <f>IF(ISERROR(VLOOKUP($A$1595, 文字檔!Q:R, 2, 0)),0,VLOOKUP($A$1595, 文字檔!Q:R, 2, 0))</f>
        <v>0</v>
      </c>
      <c r="L1595">
        <f>IF(ISERROR(VLOOKUP($A$1595, 文字檔!S:T, 2, 0)),0,VLOOKUP($A$1595, 文字檔!S:T, 2, 0))</f>
        <v>0</v>
      </c>
      <c r="M1595">
        <f>IF(ISERROR(VLOOKUP($A$1595, 文字檔!U:V, 2, 0)),0,VLOOKUP($A$1595, 文字檔!U:V, 2, 0))</f>
        <v>0</v>
      </c>
      <c r="N1595">
        <f>IF(ISERROR(VLOOKUP($A$1595, 文字檔!W:X, 2, 0)),0,VLOOKUP($A$1595, 文字檔!W:X, 2, 0))</f>
        <v>0</v>
      </c>
      <c r="O1595">
        <f>IF(ISERROR(VLOOKUP($A$1595, 文字檔!Y:Z, 2, 0)),0,VLOOKUP($A$1595, 文字檔!Y:Z, 2, 0))</f>
        <v>0</v>
      </c>
      <c r="P1595">
        <f>IF(ISERROR(VLOOKUP($A$1595, 文字檔!AA:AB, 2, 0)),0,VLOOKUP($A$1595, 文字檔!AA:AB, 2, 0))</f>
        <v>0</v>
      </c>
    </row>
    <row r="1596" spans="1:16" ht="16.2">
      <c r="A1596" s="7">
        <v>45332</v>
      </c>
      <c r="B1596" s="5">
        <f>SUMPRODUCT($C$2:$P$2,$C$1596:$P$1596)</f>
        <v>0</v>
      </c>
      <c r="C1596" s="5">
        <f>IF(ISERROR(VLOOKUP($A$1596, 文字檔!A:B, 2, 0)),0,VLOOKUP($A$1596, 文字檔!A:B, 2, 0))</f>
        <v>0</v>
      </c>
      <c r="D1596" s="5">
        <f>IF(ISERROR(VLOOKUP($A$1596, 文字檔!C:D, 2, 0)),0,VLOOKUP($A$1596, 文字檔!C:D, 2, 0))</f>
        <v>0</v>
      </c>
      <c r="E1596" s="5">
        <f>IF(ISERROR(VLOOKUP($A$1596, 文字檔!E:F, 2, 0)),0,VLOOKUP($A$1596, 文字檔!E:F, 2, 0))</f>
        <v>0</v>
      </c>
      <c r="F1596" s="5">
        <f>IF(ISERROR(VLOOKUP($A$1596, 文字檔!G:H, 2, 0)),0,VLOOKUP($A$1596, 文字檔!G:H, 2, 0))</f>
        <v>0</v>
      </c>
      <c r="G1596" s="5">
        <f>IF(ISERROR(VLOOKUP($A$1596, 文字檔!I:J, 2, 0)),0,VLOOKUP($A$1596, 文字檔!I:J, 2, 0))</f>
        <v>0</v>
      </c>
      <c r="H1596" s="5">
        <f>IF(ISERROR(VLOOKUP($A$1596, 文字檔!K:L, 2, 0)),0,VLOOKUP($A$1596, 文字檔!K:L, 2, 0))</f>
        <v>0</v>
      </c>
      <c r="I1596" s="5">
        <f>IF(ISERROR(VLOOKUP($A$1596, 文字檔!M:N, 2, 0)),0,VLOOKUP($A$1596, 文字檔!M:N, 2, 0))</f>
        <v>0</v>
      </c>
      <c r="J1596" s="5">
        <f>IF(ISERROR(VLOOKUP($A$1596, 文字檔!O:P, 2, 0)),0,VLOOKUP($A$1596, 文字檔!O:P, 2, 0))</f>
        <v>0</v>
      </c>
      <c r="K1596">
        <f>IF(ISERROR(VLOOKUP($A$1596, 文字檔!Q:R, 2, 0)),0,VLOOKUP($A$1596, 文字檔!Q:R, 2, 0))</f>
        <v>0</v>
      </c>
      <c r="L1596">
        <f>IF(ISERROR(VLOOKUP($A$1596, 文字檔!S:T, 2, 0)),0,VLOOKUP($A$1596, 文字檔!S:T, 2, 0))</f>
        <v>0</v>
      </c>
      <c r="M1596">
        <f>IF(ISERROR(VLOOKUP($A$1596, 文字檔!U:V, 2, 0)),0,VLOOKUP($A$1596, 文字檔!U:V, 2, 0))</f>
        <v>0</v>
      </c>
      <c r="N1596">
        <f>IF(ISERROR(VLOOKUP($A$1596, 文字檔!W:X, 2, 0)),0,VLOOKUP($A$1596, 文字檔!W:X, 2, 0))</f>
        <v>0</v>
      </c>
      <c r="O1596">
        <f>IF(ISERROR(VLOOKUP($A$1596, 文字檔!Y:Z, 2, 0)),0,VLOOKUP($A$1596, 文字檔!Y:Z, 2, 0))</f>
        <v>0</v>
      </c>
      <c r="P1596">
        <f>IF(ISERROR(VLOOKUP($A$1596, 文字檔!AA:AB, 2, 0)),0,VLOOKUP($A$1596, 文字檔!AA:AB, 2, 0))</f>
        <v>0</v>
      </c>
    </row>
    <row r="1597" spans="1:16" ht="16.2">
      <c r="A1597" s="7">
        <v>45333</v>
      </c>
      <c r="B1597" s="5">
        <f>SUMPRODUCT($C$2:$P$2,$C$1597:$P$1597)</f>
        <v>0</v>
      </c>
      <c r="C1597" s="5">
        <f>IF(ISERROR(VLOOKUP($A$1597, 文字檔!A:B, 2, 0)),0,VLOOKUP($A$1597, 文字檔!A:B, 2, 0))</f>
        <v>0</v>
      </c>
      <c r="D1597" s="5">
        <f>IF(ISERROR(VLOOKUP($A$1597, 文字檔!C:D, 2, 0)),0,VLOOKUP($A$1597, 文字檔!C:D, 2, 0))</f>
        <v>0</v>
      </c>
      <c r="E1597" s="5">
        <f>IF(ISERROR(VLOOKUP($A$1597, 文字檔!E:F, 2, 0)),0,VLOOKUP($A$1597, 文字檔!E:F, 2, 0))</f>
        <v>0</v>
      </c>
      <c r="F1597" s="5">
        <f>IF(ISERROR(VLOOKUP($A$1597, 文字檔!G:H, 2, 0)),0,VLOOKUP($A$1597, 文字檔!G:H, 2, 0))</f>
        <v>0</v>
      </c>
      <c r="G1597" s="5">
        <f>IF(ISERROR(VLOOKUP($A$1597, 文字檔!I:J, 2, 0)),0,VLOOKUP($A$1597, 文字檔!I:J, 2, 0))</f>
        <v>0</v>
      </c>
      <c r="H1597" s="5">
        <f>IF(ISERROR(VLOOKUP($A$1597, 文字檔!K:L, 2, 0)),0,VLOOKUP($A$1597, 文字檔!K:L, 2, 0))</f>
        <v>0</v>
      </c>
      <c r="I1597" s="5">
        <f>IF(ISERROR(VLOOKUP($A$1597, 文字檔!M:N, 2, 0)),0,VLOOKUP($A$1597, 文字檔!M:N, 2, 0))</f>
        <v>0</v>
      </c>
      <c r="J1597" s="5">
        <f>IF(ISERROR(VLOOKUP($A$1597, 文字檔!O:P, 2, 0)),0,VLOOKUP($A$1597, 文字檔!O:P, 2, 0))</f>
        <v>0</v>
      </c>
      <c r="K1597">
        <f>IF(ISERROR(VLOOKUP($A$1597, 文字檔!Q:R, 2, 0)),0,VLOOKUP($A$1597, 文字檔!Q:R, 2, 0))</f>
        <v>0</v>
      </c>
      <c r="L1597">
        <f>IF(ISERROR(VLOOKUP($A$1597, 文字檔!S:T, 2, 0)),0,VLOOKUP($A$1597, 文字檔!S:T, 2, 0))</f>
        <v>0</v>
      </c>
      <c r="M1597">
        <f>IF(ISERROR(VLOOKUP($A$1597, 文字檔!U:V, 2, 0)),0,VLOOKUP($A$1597, 文字檔!U:V, 2, 0))</f>
        <v>0</v>
      </c>
      <c r="N1597">
        <f>IF(ISERROR(VLOOKUP($A$1597, 文字檔!W:X, 2, 0)),0,VLOOKUP($A$1597, 文字檔!W:X, 2, 0))</f>
        <v>0</v>
      </c>
      <c r="O1597">
        <f>IF(ISERROR(VLOOKUP($A$1597, 文字檔!Y:Z, 2, 0)),0,VLOOKUP($A$1597, 文字檔!Y:Z, 2, 0))</f>
        <v>0</v>
      </c>
      <c r="P1597">
        <f>IF(ISERROR(VLOOKUP($A$1597, 文字檔!AA:AB, 2, 0)),0,VLOOKUP($A$1597, 文字檔!AA:AB, 2, 0))</f>
        <v>0</v>
      </c>
    </row>
    <row r="1598" spans="1:16" ht="16.2">
      <c r="A1598" s="7">
        <v>45334</v>
      </c>
      <c r="B1598" s="5">
        <f>SUMPRODUCT($C$2:$P$2,$C$1598:$P$1598)</f>
        <v>0</v>
      </c>
      <c r="C1598" s="5">
        <f>IF(ISERROR(VLOOKUP($A$1598, 文字檔!A:B, 2, 0)),0,VLOOKUP($A$1598, 文字檔!A:B, 2, 0))</f>
        <v>0</v>
      </c>
      <c r="D1598" s="5">
        <f>IF(ISERROR(VLOOKUP($A$1598, 文字檔!C:D, 2, 0)),0,VLOOKUP($A$1598, 文字檔!C:D, 2, 0))</f>
        <v>0</v>
      </c>
      <c r="E1598" s="5">
        <f>IF(ISERROR(VLOOKUP($A$1598, 文字檔!E:F, 2, 0)),0,VLOOKUP($A$1598, 文字檔!E:F, 2, 0))</f>
        <v>0</v>
      </c>
      <c r="F1598" s="5">
        <f>IF(ISERROR(VLOOKUP($A$1598, 文字檔!G:H, 2, 0)),0,VLOOKUP($A$1598, 文字檔!G:H, 2, 0))</f>
        <v>0</v>
      </c>
      <c r="G1598" s="5">
        <f>IF(ISERROR(VLOOKUP($A$1598, 文字檔!I:J, 2, 0)),0,VLOOKUP($A$1598, 文字檔!I:J, 2, 0))</f>
        <v>0</v>
      </c>
      <c r="H1598" s="5">
        <f>IF(ISERROR(VLOOKUP($A$1598, 文字檔!K:L, 2, 0)),0,VLOOKUP($A$1598, 文字檔!K:L, 2, 0))</f>
        <v>0</v>
      </c>
      <c r="I1598" s="5">
        <f>IF(ISERROR(VLOOKUP($A$1598, 文字檔!M:N, 2, 0)),0,VLOOKUP($A$1598, 文字檔!M:N, 2, 0))</f>
        <v>0</v>
      </c>
      <c r="J1598" s="5">
        <f>IF(ISERROR(VLOOKUP($A$1598, 文字檔!O:P, 2, 0)),0,VLOOKUP($A$1598, 文字檔!O:P, 2, 0))</f>
        <v>0</v>
      </c>
      <c r="K1598">
        <f>IF(ISERROR(VLOOKUP($A$1598, 文字檔!Q:R, 2, 0)),0,VLOOKUP($A$1598, 文字檔!Q:R, 2, 0))</f>
        <v>0</v>
      </c>
      <c r="L1598">
        <f>IF(ISERROR(VLOOKUP($A$1598, 文字檔!S:T, 2, 0)),0,VLOOKUP($A$1598, 文字檔!S:T, 2, 0))</f>
        <v>0</v>
      </c>
      <c r="M1598">
        <f>IF(ISERROR(VLOOKUP($A$1598, 文字檔!U:V, 2, 0)),0,VLOOKUP($A$1598, 文字檔!U:V, 2, 0))</f>
        <v>0</v>
      </c>
      <c r="N1598">
        <f>IF(ISERROR(VLOOKUP($A$1598, 文字檔!W:X, 2, 0)),0,VLOOKUP($A$1598, 文字檔!W:X, 2, 0))</f>
        <v>0</v>
      </c>
      <c r="O1598">
        <f>IF(ISERROR(VLOOKUP($A$1598, 文字檔!Y:Z, 2, 0)),0,VLOOKUP($A$1598, 文字檔!Y:Z, 2, 0))</f>
        <v>0</v>
      </c>
      <c r="P1598">
        <f>IF(ISERROR(VLOOKUP($A$1598, 文字檔!AA:AB, 2, 0)),0,VLOOKUP($A$1598, 文字檔!AA:AB, 2, 0))</f>
        <v>0</v>
      </c>
    </row>
    <row r="1599" spans="1:16" ht="16.2">
      <c r="A1599" s="7">
        <v>45335</v>
      </c>
      <c r="B1599" s="5">
        <f>SUMPRODUCT($C$2:$P$2,$C$1599:$P$1599)</f>
        <v>0</v>
      </c>
      <c r="C1599" s="5">
        <f>IF(ISERROR(VLOOKUP($A$1599, 文字檔!A:B, 2, 0)),0,VLOOKUP($A$1599, 文字檔!A:B, 2, 0))</f>
        <v>0</v>
      </c>
      <c r="D1599" s="5">
        <f>IF(ISERROR(VLOOKUP($A$1599, 文字檔!C:D, 2, 0)),0,VLOOKUP($A$1599, 文字檔!C:D, 2, 0))</f>
        <v>0</v>
      </c>
      <c r="E1599" s="5">
        <f>IF(ISERROR(VLOOKUP($A$1599, 文字檔!E:F, 2, 0)),0,VLOOKUP($A$1599, 文字檔!E:F, 2, 0))</f>
        <v>0</v>
      </c>
      <c r="F1599" s="5">
        <f>IF(ISERROR(VLOOKUP($A$1599, 文字檔!G:H, 2, 0)),0,VLOOKUP($A$1599, 文字檔!G:H, 2, 0))</f>
        <v>0</v>
      </c>
      <c r="G1599" s="5">
        <f>IF(ISERROR(VLOOKUP($A$1599, 文字檔!I:J, 2, 0)),0,VLOOKUP($A$1599, 文字檔!I:J, 2, 0))</f>
        <v>0</v>
      </c>
      <c r="H1599" s="5">
        <f>IF(ISERROR(VLOOKUP($A$1599, 文字檔!K:L, 2, 0)),0,VLOOKUP($A$1599, 文字檔!K:L, 2, 0))</f>
        <v>0</v>
      </c>
      <c r="I1599" s="5">
        <f>IF(ISERROR(VLOOKUP($A$1599, 文字檔!M:N, 2, 0)),0,VLOOKUP($A$1599, 文字檔!M:N, 2, 0))</f>
        <v>0</v>
      </c>
      <c r="J1599" s="5">
        <f>IF(ISERROR(VLOOKUP($A$1599, 文字檔!O:P, 2, 0)),0,VLOOKUP($A$1599, 文字檔!O:P, 2, 0))</f>
        <v>0</v>
      </c>
      <c r="K1599">
        <f>IF(ISERROR(VLOOKUP($A$1599, 文字檔!Q:R, 2, 0)),0,VLOOKUP($A$1599, 文字檔!Q:R, 2, 0))</f>
        <v>0</v>
      </c>
      <c r="L1599">
        <f>IF(ISERROR(VLOOKUP($A$1599, 文字檔!S:T, 2, 0)),0,VLOOKUP($A$1599, 文字檔!S:T, 2, 0))</f>
        <v>0</v>
      </c>
      <c r="M1599">
        <f>IF(ISERROR(VLOOKUP($A$1599, 文字檔!U:V, 2, 0)),0,VLOOKUP($A$1599, 文字檔!U:V, 2, 0))</f>
        <v>0</v>
      </c>
      <c r="N1599">
        <f>IF(ISERROR(VLOOKUP($A$1599, 文字檔!W:X, 2, 0)),0,VLOOKUP($A$1599, 文字檔!W:X, 2, 0))</f>
        <v>0</v>
      </c>
      <c r="O1599">
        <f>IF(ISERROR(VLOOKUP($A$1599, 文字檔!Y:Z, 2, 0)),0,VLOOKUP($A$1599, 文字檔!Y:Z, 2, 0))</f>
        <v>0</v>
      </c>
      <c r="P1599">
        <f>IF(ISERROR(VLOOKUP($A$1599, 文字檔!AA:AB, 2, 0)),0,VLOOKUP($A$1599, 文字檔!AA:AB, 2, 0))</f>
        <v>0</v>
      </c>
    </row>
    <row r="1600" spans="1:16" ht="16.2">
      <c r="A1600" s="7">
        <v>45336</v>
      </c>
      <c r="B1600" s="5">
        <f>SUMPRODUCT($C$2:$P$2,$C$1600:$P$1600)</f>
        <v>0</v>
      </c>
      <c r="C1600" s="5">
        <f>IF(ISERROR(VLOOKUP($A$1600, 文字檔!A:B, 2, 0)),0,VLOOKUP($A$1600, 文字檔!A:B, 2, 0))</f>
        <v>0</v>
      </c>
      <c r="D1600" s="5">
        <f>IF(ISERROR(VLOOKUP($A$1600, 文字檔!C:D, 2, 0)),0,VLOOKUP($A$1600, 文字檔!C:D, 2, 0))</f>
        <v>0</v>
      </c>
      <c r="E1600" s="5">
        <f>IF(ISERROR(VLOOKUP($A$1600, 文字檔!E:F, 2, 0)),0,VLOOKUP($A$1600, 文字檔!E:F, 2, 0))</f>
        <v>0</v>
      </c>
      <c r="F1600" s="5">
        <f>IF(ISERROR(VLOOKUP($A$1600, 文字檔!G:H, 2, 0)),0,VLOOKUP($A$1600, 文字檔!G:H, 2, 0))</f>
        <v>0</v>
      </c>
      <c r="G1600" s="5">
        <f>IF(ISERROR(VLOOKUP($A$1600, 文字檔!I:J, 2, 0)),0,VLOOKUP($A$1600, 文字檔!I:J, 2, 0))</f>
        <v>0</v>
      </c>
      <c r="H1600" s="5">
        <f>IF(ISERROR(VLOOKUP($A$1600, 文字檔!K:L, 2, 0)),0,VLOOKUP($A$1600, 文字檔!K:L, 2, 0))</f>
        <v>0</v>
      </c>
      <c r="I1600" s="5">
        <f>IF(ISERROR(VLOOKUP($A$1600, 文字檔!M:N, 2, 0)),0,VLOOKUP($A$1600, 文字檔!M:N, 2, 0))</f>
        <v>0</v>
      </c>
      <c r="J1600" s="5">
        <f>IF(ISERROR(VLOOKUP($A$1600, 文字檔!O:P, 2, 0)),0,VLOOKUP($A$1600, 文字檔!O:P, 2, 0))</f>
        <v>0</v>
      </c>
      <c r="K1600">
        <f>IF(ISERROR(VLOOKUP($A$1600, 文字檔!Q:R, 2, 0)),0,VLOOKUP($A$1600, 文字檔!Q:R, 2, 0))</f>
        <v>0</v>
      </c>
      <c r="L1600">
        <f>IF(ISERROR(VLOOKUP($A$1600, 文字檔!S:T, 2, 0)),0,VLOOKUP($A$1600, 文字檔!S:T, 2, 0))</f>
        <v>0</v>
      </c>
      <c r="M1600">
        <f>IF(ISERROR(VLOOKUP($A$1600, 文字檔!U:V, 2, 0)),0,VLOOKUP($A$1600, 文字檔!U:V, 2, 0))</f>
        <v>0</v>
      </c>
      <c r="N1600">
        <f>IF(ISERROR(VLOOKUP($A$1600, 文字檔!W:X, 2, 0)),0,VLOOKUP($A$1600, 文字檔!W:X, 2, 0))</f>
        <v>0</v>
      </c>
      <c r="O1600">
        <f>IF(ISERROR(VLOOKUP($A$1600, 文字檔!Y:Z, 2, 0)),0,VLOOKUP($A$1600, 文字檔!Y:Z, 2, 0))</f>
        <v>0</v>
      </c>
      <c r="P1600">
        <f>IF(ISERROR(VLOOKUP($A$1600, 文字檔!AA:AB, 2, 0)),0,VLOOKUP($A$1600, 文字檔!AA:AB, 2, 0))</f>
        <v>0</v>
      </c>
    </row>
    <row r="1601" spans="1:16" ht="16.2">
      <c r="A1601" s="7">
        <v>45337</v>
      </c>
      <c r="B1601" s="5">
        <f>SUMPRODUCT($C$2:$P$2,$C$1601:$P$1601)</f>
        <v>190099.57</v>
      </c>
      <c r="C1601" s="5">
        <f>IF(ISERROR(VLOOKUP($A$1601, 文字檔!A:B, 2, 0)),0,VLOOKUP($A$1601, 文字檔!A:B, 2, 0))</f>
        <v>0</v>
      </c>
      <c r="D1601" s="5">
        <f>IF(ISERROR(VLOOKUP($A$1601, 文字檔!C:D, 2, 0)),0,VLOOKUP($A$1601, 文字檔!C:D, 2, 0))</f>
        <v>112640.44</v>
      </c>
      <c r="E1601" s="5">
        <f>IF(ISERROR(VLOOKUP($A$1601, 文字檔!E:F, 2, 0)),0,VLOOKUP($A$1601, 文字檔!E:F, 2, 0))</f>
        <v>0</v>
      </c>
      <c r="F1601" s="5">
        <f>IF(ISERROR(VLOOKUP($A$1601, 文字檔!G:H, 2, 0)),0,VLOOKUP($A$1601, 文字檔!G:H, 2, 0))</f>
        <v>0</v>
      </c>
      <c r="G1601" s="5">
        <f>IF(ISERROR(VLOOKUP($A$1601, 文字檔!I:J, 2, 0)),0,VLOOKUP($A$1601, 文字檔!I:J, 2, 0))</f>
        <v>0</v>
      </c>
      <c r="H1601" s="5">
        <f>IF(ISERROR(VLOOKUP($A$1601, 文字檔!K:L, 2, 0)),0,VLOOKUP($A$1601, 文字檔!K:L, 2, 0))</f>
        <v>-118.55</v>
      </c>
      <c r="I1601" s="5">
        <f>IF(ISERROR(VLOOKUP($A$1601, 文字檔!M:N, 2, 0)),0,VLOOKUP($A$1601, 文字檔!M:N, 2, 0))</f>
        <v>1457.72</v>
      </c>
      <c r="J1601" s="5">
        <f>IF(ISERROR(VLOOKUP($A$1601, 文字檔!O:P, 2, 0)),0,VLOOKUP($A$1601, 文字檔!O:P, 2, 0))</f>
        <v>-35345.839999999997</v>
      </c>
      <c r="K1601">
        <f>IF(ISERROR(VLOOKUP($A$1601, 文字檔!Q:R, 2, 0)),0,VLOOKUP($A$1601, 文字檔!Q:R, 2, 0))</f>
        <v>0</v>
      </c>
      <c r="L1601">
        <f>IF(ISERROR(VLOOKUP($A$1601, 文字檔!S:T, 2, 0)),0,VLOOKUP($A$1601, 文字檔!S:T, 2, 0))</f>
        <v>-18316.54</v>
      </c>
      <c r="M1601">
        <f>IF(ISERROR(VLOOKUP($A$1601, 文字檔!U:V, 2, 0)),0,VLOOKUP($A$1601, 文字檔!U:V, 2, 0))</f>
        <v>115800</v>
      </c>
      <c r="N1601">
        <f>IF(ISERROR(VLOOKUP($A$1601, 文字檔!W:X, 2, 0)),0,VLOOKUP($A$1601, 文字檔!W:X, 2, 0))</f>
        <v>115800</v>
      </c>
      <c r="O1601">
        <f>IF(ISERROR(VLOOKUP($A$1601, 文字檔!Y:Z, 2, 0)),0,VLOOKUP($A$1601, 文字檔!Y:Z, 2, 0))</f>
        <v>-107658.67</v>
      </c>
      <c r="P1601">
        <f>IF(ISERROR(VLOOKUP($A$1601, 文字檔!AA:AB, 2, 0)),0,VLOOKUP($A$1601, 文字檔!AA:AB, 2, 0))</f>
        <v>5841.01</v>
      </c>
    </row>
    <row r="1602" spans="1:16" ht="16.2">
      <c r="A1602" s="7">
        <v>45338</v>
      </c>
      <c r="B1602" s="5">
        <f>SUMPRODUCT($C$2:$P$2,$C$1602:$P$1602)</f>
        <v>-25764.14</v>
      </c>
      <c r="C1602" s="5">
        <f>IF(ISERROR(VLOOKUP($A$1602, 文字檔!A:B, 2, 0)),0,VLOOKUP($A$1602, 文字檔!A:B, 2, 0))</f>
        <v>0</v>
      </c>
      <c r="D1602" s="5">
        <f>IF(ISERROR(VLOOKUP($A$1602, 文字檔!C:D, 2, 0)),0,VLOOKUP($A$1602, 文字檔!C:D, 2, 0))</f>
        <v>0</v>
      </c>
      <c r="E1602" s="5">
        <f>IF(ISERROR(VLOOKUP($A$1602, 文字檔!E:F, 2, 0)),0,VLOOKUP($A$1602, 文字檔!E:F, 2, 0))</f>
        <v>0</v>
      </c>
      <c r="F1602" s="5">
        <f>IF(ISERROR(VLOOKUP($A$1602, 文字檔!G:H, 2, 0)),0,VLOOKUP($A$1602, 文字檔!G:H, 2, 0))</f>
        <v>0</v>
      </c>
      <c r="G1602" s="5">
        <f>IF(ISERROR(VLOOKUP($A$1602, 文字檔!I:J, 2, 0)),0,VLOOKUP($A$1602, 文字檔!I:J, 2, 0))</f>
        <v>0</v>
      </c>
      <c r="H1602" s="5">
        <f>IF(ISERROR(VLOOKUP($A$1602, 文字檔!K:L, 2, 0)),0,VLOOKUP($A$1602, 文字檔!K:L, 2, 0))</f>
        <v>6316.46</v>
      </c>
      <c r="I1602" s="5">
        <f>IF(ISERROR(VLOOKUP($A$1602, 文字檔!M:N, 2, 0)),0,VLOOKUP($A$1602, 文字檔!M:N, 2, 0))</f>
        <v>0</v>
      </c>
      <c r="J1602" s="5">
        <f>IF(ISERROR(VLOOKUP($A$1602, 文字檔!O:P, 2, 0)),0,VLOOKUP($A$1602, 文字檔!O:P, 2, 0))</f>
        <v>0</v>
      </c>
      <c r="K1602">
        <f>IF(ISERROR(VLOOKUP($A$1602, 文字檔!Q:R, 2, 0)),0,VLOOKUP($A$1602, 文字檔!Q:R, 2, 0))</f>
        <v>-15161.21</v>
      </c>
      <c r="L1602">
        <f>IF(ISERROR(VLOOKUP($A$1602, 文字檔!S:T, 2, 0)),0,VLOOKUP($A$1602, 文字檔!S:T, 2, 0))</f>
        <v>0</v>
      </c>
      <c r="M1602">
        <f>IF(ISERROR(VLOOKUP($A$1602, 文字檔!U:V, 2, 0)),0,VLOOKUP($A$1602, 文字檔!U:V, 2, 0))</f>
        <v>-6200</v>
      </c>
      <c r="N1602">
        <f>IF(ISERROR(VLOOKUP($A$1602, 文字檔!W:X, 2, 0)),0,VLOOKUP($A$1602, 文字檔!W:X, 2, 0))</f>
        <v>-6200</v>
      </c>
      <c r="O1602">
        <f>IF(ISERROR(VLOOKUP($A$1602, 文字檔!Y:Z, 2, 0)),0,VLOOKUP($A$1602, 文字檔!Y:Z, 2, 0))</f>
        <v>1680.61</v>
      </c>
      <c r="P1602">
        <f>IF(ISERROR(VLOOKUP($A$1602, 文字檔!AA:AB, 2, 0)),0,VLOOKUP($A$1602, 文字檔!AA:AB, 2, 0))</f>
        <v>-6200</v>
      </c>
    </row>
    <row r="1603" spans="1:16" ht="16.2">
      <c r="A1603" s="7">
        <v>45339</v>
      </c>
      <c r="B1603" s="5">
        <f>SUMPRODUCT($C$2:$P$2,$C$1603:$P$1603)</f>
        <v>0</v>
      </c>
      <c r="C1603" s="5">
        <f>IF(ISERROR(VLOOKUP($A$1603, 文字檔!A:B, 2, 0)),0,VLOOKUP($A$1603, 文字檔!A:B, 2, 0))</f>
        <v>0</v>
      </c>
      <c r="D1603" s="5">
        <f>IF(ISERROR(VLOOKUP($A$1603, 文字檔!C:D, 2, 0)),0,VLOOKUP($A$1603, 文字檔!C:D, 2, 0))</f>
        <v>0</v>
      </c>
      <c r="E1603" s="5">
        <f>IF(ISERROR(VLOOKUP($A$1603, 文字檔!E:F, 2, 0)),0,VLOOKUP($A$1603, 文字檔!E:F, 2, 0))</f>
        <v>0</v>
      </c>
      <c r="F1603" s="5">
        <f>IF(ISERROR(VLOOKUP($A$1603, 文字檔!G:H, 2, 0)),0,VLOOKUP($A$1603, 文字檔!G:H, 2, 0))</f>
        <v>0</v>
      </c>
      <c r="G1603" s="5">
        <f>IF(ISERROR(VLOOKUP($A$1603, 文字檔!I:J, 2, 0)),0,VLOOKUP($A$1603, 文字檔!I:J, 2, 0))</f>
        <v>0</v>
      </c>
      <c r="H1603" s="5">
        <f>IF(ISERROR(VLOOKUP($A$1603, 文字檔!K:L, 2, 0)),0,VLOOKUP($A$1603, 文字檔!K:L, 2, 0))</f>
        <v>0</v>
      </c>
      <c r="I1603" s="5">
        <f>IF(ISERROR(VLOOKUP($A$1603, 文字檔!M:N, 2, 0)),0,VLOOKUP($A$1603, 文字檔!M:N, 2, 0))</f>
        <v>0</v>
      </c>
      <c r="J1603" s="5">
        <f>IF(ISERROR(VLOOKUP($A$1603, 文字檔!O:P, 2, 0)),0,VLOOKUP($A$1603, 文字檔!O:P, 2, 0))</f>
        <v>0</v>
      </c>
      <c r="K1603">
        <f>IF(ISERROR(VLOOKUP($A$1603, 文字檔!Q:R, 2, 0)),0,VLOOKUP($A$1603, 文字檔!Q:R, 2, 0))</f>
        <v>0</v>
      </c>
      <c r="L1603">
        <f>IF(ISERROR(VLOOKUP($A$1603, 文字檔!S:T, 2, 0)),0,VLOOKUP($A$1603, 文字檔!S:T, 2, 0))</f>
        <v>0</v>
      </c>
      <c r="M1603">
        <f>IF(ISERROR(VLOOKUP($A$1603, 文字檔!U:V, 2, 0)),0,VLOOKUP($A$1603, 文字檔!U:V, 2, 0))</f>
        <v>0</v>
      </c>
      <c r="N1603">
        <f>IF(ISERROR(VLOOKUP($A$1603, 文字檔!W:X, 2, 0)),0,VLOOKUP($A$1603, 文字檔!W:X, 2, 0))</f>
        <v>0</v>
      </c>
      <c r="O1603">
        <f>IF(ISERROR(VLOOKUP($A$1603, 文字檔!Y:Z, 2, 0)),0,VLOOKUP($A$1603, 文字檔!Y:Z, 2, 0))</f>
        <v>0</v>
      </c>
      <c r="P1603">
        <f>IF(ISERROR(VLOOKUP($A$1603, 文字檔!AA:AB, 2, 0)),0,VLOOKUP($A$1603, 文字檔!AA:AB, 2, 0))</f>
        <v>0</v>
      </c>
    </row>
    <row r="1604" spans="1:16" ht="16.2">
      <c r="A1604" s="7">
        <v>45340</v>
      </c>
      <c r="B1604" s="5">
        <f>SUMPRODUCT($C$2:$P$2,$C$1604:$P$1604)</f>
        <v>0</v>
      </c>
      <c r="C1604" s="5">
        <f>IF(ISERROR(VLOOKUP($A$1604, 文字檔!A:B, 2, 0)),0,VLOOKUP($A$1604, 文字檔!A:B, 2, 0))</f>
        <v>0</v>
      </c>
      <c r="D1604" s="5">
        <f>IF(ISERROR(VLOOKUP($A$1604, 文字檔!C:D, 2, 0)),0,VLOOKUP($A$1604, 文字檔!C:D, 2, 0))</f>
        <v>0</v>
      </c>
      <c r="E1604" s="5">
        <f>IF(ISERROR(VLOOKUP($A$1604, 文字檔!E:F, 2, 0)),0,VLOOKUP($A$1604, 文字檔!E:F, 2, 0))</f>
        <v>0</v>
      </c>
      <c r="F1604" s="5">
        <f>IF(ISERROR(VLOOKUP($A$1604, 文字檔!G:H, 2, 0)),0,VLOOKUP($A$1604, 文字檔!G:H, 2, 0))</f>
        <v>0</v>
      </c>
      <c r="G1604" s="5">
        <f>IF(ISERROR(VLOOKUP($A$1604, 文字檔!I:J, 2, 0)),0,VLOOKUP($A$1604, 文字檔!I:J, 2, 0))</f>
        <v>0</v>
      </c>
      <c r="H1604" s="5">
        <f>IF(ISERROR(VLOOKUP($A$1604, 文字檔!K:L, 2, 0)),0,VLOOKUP($A$1604, 文字檔!K:L, 2, 0))</f>
        <v>0</v>
      </c>
      <c r="I1604" s="5">
        <f>IF(ISERROR(VLOOKUP($A$1604, 文字檔!M:N, 2, 0)),0,VLOOKUP($A$1604, 文字檔!M:N, 2, 0))</f>
        <v>0</v>
      </c>
      <c r="J1604" s="5">
        <f>IF(ISERROR(VLOOKUP($A$1604, 文字檔!O:P, 2, 0)),0,VLOOKUP($A$1604, 文字檔!O:P, 2, 0))</f>
        <v>0</v>
      </c>
      <c r="K1604">
        <f>IF(ISERROR(VLOOKUP($A$1604, 文字檔!Q:R, 2, 0)),0,VLOOKUP($A$1604, 文字檔!Q:R, 2, 0))</f>
        <v>0</v>
      </c>
      <c r="L1604">
        <f>IF(ISERROR(VLOOKUP($A$1604, 文字檔!S:T, 2, 0)),0,VLOOKUP($A$1604, 文字檔!S:T, 2, 0))</f>
        <v>0</v>
      </c>
      <c r="M1604">
        <f>IF(ISERROR(VLOOKUP($A$1604, 文字檔!U:V, 2, 0)),0,VLOOKUP($A$1604, 文字檔!U:V, 2, 0))</f>
        <v>0</v>
      </c>
      <c r="N1604">
        <f>IF(ISERROR(VLOOKUP($A$1604, 文字檔!W:X, 2, 0)),0,VLOOKUP($A$1604, 文字檔!W:X, 2, 0))</f>
        <v>0</v>
      </c>
      <c r="O1604">
        <f>IF(ISERROR(VLOOKUP($A$1604, 文字檔!Y:Z, 2, 0)),0,VLOOKUP($A$1604, 文字檔!Y:Z, 2, 0))</f>
        <v>0</v>
      </c>
      <c r="P1604">
        <f>IF(ISERROR(VLOOKUP($A$1604, 文字檔!AA:AB, 2, 0)),0,VLOOKUP($A$1604, 文字檔!AA:AB, 2, 0))</f>
        <v>0</v>
      </c>
    </row>
    <row r="1605" spans="1:16" ht="16.2">
      <c r="A1605" s="7">
        <v>45341</v>
      </c>
      <c r="B1605" s="5">
        <f>SUMPRODUCT($C$2:$P$2,$C$1605:$P$1605)</f>
        <v>23121.11</v>
      </c>
      <c r="C1605" s="5">
        <f>IF(ISERROR(VLOOKUP($A$1605, 文字檔!A:B, 2, 0)),0,VLOOKUP($A$1605, 文字檔!A:B, 2, 0))</f>
        <v>0</v>
      </c>
      <c r="D1605" s="5">
        <f>IF(ISERROR(VLOOKUP($A$1605, 文字檔!C:D, 2, 0)),0,VLOOKUP($A$1605, 文字檔!C:D, 2, 0))</f>
        <v>0</v>
      </c>
      <c r="E1605" s="5">
        <f>IF(ISERROR(VLOOKUP($A$1605, 文字檔!E:F, 2, 0)),0,VLOOKUP($A$1605, 文字檔!E:F, 2, 0))</f>
        <v>0</v>
      </c>
      <c r="F1605" s="5">
        <f>IF(ISERROR(VLOOKUP($A$1605, 文字檔!G:H, 2, 0)),0,VLOOKUP($A$1605, 文字檔!G:H, 2, 0))</f>
        <v>0</v>
      </c>
      <c r="G1605" s="5">
        <f>IF(ISERROR(VLOOKUP($A$1605, 文字檔!I:J, 2, 0)),0,VLOOKUP($A$1605, 文字檔!I:J, 2, 0))</f>
        <v>0</v>
      </c>
      <c r="H1605" s="5">
        <f>IF(ISERROR(VLOOKUP($A$1605, 文字檔!K:L, 2, 0)),0,VLOOKUP($A$1605, 文字檔!K:L, 2, 0))</f>
        <v>-1559.17</v>
      </c>
      <c r="I1605" s="5">
        <f>IF(ISERROR(VLOOKUP($A$1605, 文字檔!M:N, 2, 0)),0,VLOOKUP($A$1605, 文字檔!M:N, 2, 0))</f>
        <v>4840.68</v>
      </c>
      <c r="J1605" s="5">
        <f>IF(ISERROR(VLOOKUP($A$1605, 文字檔!O:P, 2, 0)),0,VLOOKUP($A$1605, 文字檔!O:P, 2, 0))</f>
        <v>0</v>
      </c>
      <c r="K1605">
        <f>IF(ISERROR(VLOOKUP($A$1605, 文字檔!Q:R, 2, 0)),0,VLOOKUP($A$1605, 文字檔!Q:R, 2, 0))</f>
        <v>7400</v>
      </c>
      <c r="L1605">
        <f>IF(ISERROR(VLOOKUP($A$1605, 文字檔!S:T, 2, 0)),0,VLOOKUP($A$1605, 文字檔!S:T, 2, 0))</f>
        <v>0</v>
      </c>
      <c r="M1605">
        <f>IF(ISERROR(VLOOKUP($A$1605, 文字檔!U:V, 2, 0)),0,VLOOKUP($A$1605, 文字檔!U:V, 2, 0))</f>
        <v>7400</v>
      </c>
      <c r="N1605">
        <f>IF(ISERROR(VLOOKUP($A$1605, 文字檔!W:X, 2, 0)),0,VLOOKUP($A$1605, 文字檔!W:X, 2, 0))</f>
        <v>7400</v>
      </c>
      <c r="O1605">
        <f>IF(ISERROR(VLOOKUP($A$1605, 文字檔!Y:Z, 2, 0)),0,VLOOKUP($A$1605, 文字檔!Y:Z, 2, 0))</f>
        <v>-9760.4</v>
      </c>
      <c r="P1605">
        <f>IF(ISERROR(VLOOKUP($A$1605, 文字檔!AA:AB, 2, 0)),0,VLOOKUP($A$1605, 文字檔!AA:AB, 2, 0))</f>
        <v>7400</v>
      </c>
    </row>
    <row r="1606" spans="1:16" ht="16.2">
      <c r="A1606" s="7">
        <v>45342</v>
      </c>
      <c r="B1606" s="5">
        <f>SUMPRODUCT($C$2:$P$2,$C$1606:$P$1606)</f>
        <v>81640.84</v>
      </c>
      <c r="C1606" s="5">
        <f>IF(ISERROR(VLOOKUP($A$1606, 文字檔!A:B, 2, 0)),0,VLOOKUP($A$1606, 文字檔!A:B, 2, 0))</f>
        <v>0</v>
      </c>
      <c r="D1606" s="5">
        <f>IF(ISERROR(VLOOKUP($A$1606, 文字檔!C:D, 2, 0)),0,VLOOKUP($A$1606, 文字檔!C:D, 2, 0))</f>
        <v>0</v>
      </c>
      <c r="E1606" s="5">
        <f>IF(ISERROR(VLOOKUP($A$1606, 文字檔!E:F, 2, 0)),0,VLOOKUP($A$1606, 文字檔!E:F, 2, 0))</f>
        <v>0</v>
      </c>
      <c r="F1606" s="5">
        <f>IF(ISERROR(VLOOKUP($A$1606, 文字檔!G:H, 2, 0)),0,VLOOKUP($A$1606, 文字檔!G:H, 2, 0))</f>
        <v>0</v>
      </c>
      <c r="G1606" s="5">
        <f>IF(ISERROR(VLOOKUP($A$1606, 文字檔!I:J, 2, 0)),0,VLOOKUP($A$1606, 文字檔!I:J, 2, 0))</f>
        <v>0</v>
      </c>
      <c r="H1606" s="5">
        <f>IF(ISERROR(VLOOKUP($A$1606, 文字檔!K:L, 2, 0)),0,VLOOKUP($A$1606, 文字檔!K:L, 2, 0))</f>
        <v>-7118.04</v>
      </c>
      <c r="I1606" s="5">
        <f>IF(ISERROR(VLOOKUP($A$1606, 文字檔!M:N, 2, 0)),0,VLOOKUP($A$1606, 文字檔!M:N, 2, 0))</f>
        <v>15080.16</v>
      </c>
      <c r="J1606" s="5">
        <f>IF(ISERROR(VLOOKUP($A$1606, 文字檔!O:P, 2, 0)),0,VLOOKUP($A$1606, 文字檔!O:P, 2, 0))</f>
        <v>0</v>
      </c>
      <c r="K1606">
        <f>IF(ISERROR(VLOOKUP($A$1606, 文字檔!Q:R, 2, 0)),0,VLOOKUP($A$1606, 文字檔!Q:R, 2, 0))</f>
        <v>16600</v>
      </c>
      <c r="L1606">
        <f>IF(ISERROR(VLOOKUP($A$1606, 文字檔!S:T, 2, 0)),0,VLOOKUP($A$1606, 文字檔!S:T, 2, 0))</f>
        <v>0</v>
      </c>
      <c r="M1606">
        <f>IF(ISERROR(VLOOKUP($A$1606, 文字檔!U:V, 2, 0)),0,VLOOKUP($A$1606, 文字檔!U:V, 2, 0))</f>
        <v>16600</v>
      </c>
      <c r="N1606">
        <f>IF(ISERROR(VLOOKUP($A$1606, 文字檔!W:X, 2, 0)),0,VLOOKUP($A$1606, 文字檔!W:X, 2, 0))</f>
        <v>16600</v>
      </c>
      <c r="O1606">
        <f>IF(ISERROR(VLOOKUP($A$1606, 文字檔!Y:Z, 2, 0)),0,VLOOKUP($A$1606, 文字檔!Y:Z, 2, 0))</f>
        <v>7278.72</v>
      </c>
      <c r="P1606">
        <f>IF(ISERROR(VLOOKUP($A$1606, 文字檔!AA:AB, 2, 0)),0,VLOOKUP($A$1606, 文字檔!AA:AB, 2, 0))</f>
        <v>16600</v>
      </c>
    </row>
    <row r="1607" spans="1:16" ht="16.2">
      <c r="A1607" s="7">
        <v>45343</v>
      </c>
      <c r="B1607" s="5">
        <f>SUMPRODUCT($C$2:$P$2,$C$1607:$P$1607)</f>
        <v>-87328.59</v>
      </c>
      <c r="C1607" s="5">
        <f>IF(ISERROR(VLOOKUP($A$1607, 文字檔!A:B, 2, 0)),0,VLOOKUP($A$1607, 文字檔!A:B, 2, 0))</f>
        <v>0</v>
      </c>
      <c r="D1607" s="5">
        <f>IF(ISERROR(VLOOKUP($A$1607, 文字檔!C:D, 2, 0)),0,VLOOKUP($A$1607, 文字檔!C:D, 2, 0))</f>
        <v>0</v>
      </c>
      <c r="E1607" s="5">
        <f>IF(ISERROR(VLOOKUP($A$1607, 文字檔!E:F, 2, 0)),0,VLOOKUP($A$1607, 文字檔!E:F, 2, 0))</f>
        <v>0</v>
      </c>
      <c r="F1607" s="5">
        <f>IF(ISERROR(VLOOKUP($A$1607, 文字檔!G:H, 2, 0)),0,VLOOKUP($A$1607, 文字檔!G:H, 2, 0))</f>
        <v>0</v>
      </c>
      <c r="G1607" s="5">
        <f>IF(ISERROR(VLOOKUP($A$1607, 文字檔!I:J, 2, 0)),0,VLOOKUP($A$1607, 文字檔!I:J, 2, 0))</f>
        <v>0</v>
      </c>
      <c r="H1607" s="5">
        <f>IF(ISERROR(VLOOKUP($A$1607, 文字檔!K:L, 2, 0)),0,VLOOKUP($A$1607, 文字檔!K:L, 2, 0))</f>
        <v>0</v>
      </c>
      <c r="I1607" s="5">
        <f>IF(ISERROR(VLOOKUP($A$1607, 文字檔!M:N, 2, 0)),0,VLOOKUP($A$1607, 文字檔!M:N, 2, 0))</f>
        <v>-12360.85</v>
      </c>
      <c r="J1607" s="5">
        <f>IF(ISERROR(VLOOKUP($A$1607, 文字檔!O:P, 2, 0)),0,VLOOKUP($A$1607, 文字檔!O:P, 2, 0))</f>
        <v>0</v>
      </c>
      <c r="K1607">
        <f>IF(ISERROR(VLOOKUP($A$1607, 文字檔!Q:R, 2, 0)),0,VLOOKUP($A$1607, 文字檔!Q:R, 2, 0))</f>
        <v>-17360.099999999999</v>
      </c>
      <c r="L1607">
        <f>IF(ISERROR(VLOOKUP($A$1607, 文字檔!S:T, 2, 0)),0,VLOOKUP($A$1607, 文字檔!S:T, 2, 0))</f>
        <v>0</v>
      </c>
      <c r="M1607">
        <f>IF(ISERROR(VLOOKUP($A$1607, 文字檔!U:V, 2, 0)),0,VLOOKUP($A$1607, 文字檔!U:V, 2, 0))</f>
        <v>-17360.099999999999</v>
      </c>
      <c r="N1607">
        <f>IF(ISERROR(VLOOKUP($A$1607, 文字檔!W:X, 2, 0)),0,VLOOKUP($A$1607, 文字檔!W:X, 2, 0))</f>
        <v>-3362.2</v>
      </c>
      <c r="O1607">
        <f>IF(ISERROR(VLOOKUP($A$1607, 文字檔!Y:Z, 2, 0)),0,VLOOKUP($A$1607, 文字檔!Y:Z, 2, 0))</f>
        <v>-19525.240000000002</v>
      </c>
      <c r="P1607">
        <f>IF(ISERROR(VLOOKUP($A$1607, 文字檔!AA:AB, 2, 0)),0,VLOOKUP($A$1607, 文字檔!AA:AB, 2, 0))</f>
        <v>-17360.099999999999</v>
      </c>
    </row>
    <row r="1608" spans="1:16" ht="16.2">
      <c r="A1608" s="7">
        <v>45344</v>
      </c>
      <c r="B1608" s="5">
        <f>SUMPRODUCT($C$2:$P$2,$C$1608:$P$1608)</f>
        <v>-46355.88</v>
      </c>
      <c r="C1608" s="5">
        <f>IF(ISERROR(VLOOKUP($A$1608, 文字檔!A:B, 2, 0)),0,VLOOKUP($A$1608, 文字檔!A:B, 2, 0))</f>
        <v>-3730.91</v>
      </c>
      <c r="D1608" s="5">
        <f>IF(ISERROR(VLOOKUP($A$1608, 文字檔!C:D, 2, 0)),0,VLOOKUP($A$1608, 文字檔!C:D, 2, 0))</f>
        <v>0</v>
      </c>
      <c r="E1608" s="5">
        <f>IF(ISERROR(VLOOKUP($A$1608, 文字檔!E:F, 2, 0)),0,VLOOKUP($A$1608, 文字檔!E:F, 2, 0))</f>
        <v>0</v>
      </c>
      <c r="F1608" s="5">
        <f>IF(ISERROR(VLOOKUP($A$1608, 文字檔!G:H, 2, 0)),0,VLOOKUP($A$1608, 文字檔!G:H, 2, 0))</f>
        <v>0</v>
      </c>
      <c r="G1608" s="5">
        <f>IF(ISERROR(VLOOKUP($A$1608, 文字檔!I:J, 2, 0)),0,VLOOKUP($A$1608, 文字檔!I:J, 2, 0))</f>
        <v>-5922.3</v>
      </c>
      <c r="H1608" s="5">
        <f>IF(ISERROR(VLOOKUP($A$1608, 文字檔!K:L, 2, 0)),0,VLOOKUP($A$1608, 文字檔!K:L, 2, 0))</f>
        <v>-5730.19</v>
      </c>
      <c r="I1608" s="5">
        <f>IF(ISERROR(VLOOKUP($A$1608, 文字檔!M:N, 2, 0)),0,VLOOKUP($A$1608, 文字檔!M:N, 2, 0))</f>
        <v>0</v>
      </c>
      <c r="J1608" s="5">
        <f>IF(ISERROR(VLOOKUP($A$1608, 文字檔!O:P, 2, 0)),0,VLOOKUP($A$1608, 文字檔!O:P, 2, 0))</f>
        <v>-17129.2</v>
      </c>
      <c r="K1608">
        <f>IF(ISERROR(VLOOKUP($A$1608, 文字檔!Q:R, 2, 0)),0,VLOOKUP($A$1608, 文字檔!Q:R, 2, 0))</f>
        <v>0</v>
      </c>
      <c r="L1608">
        <f>IF(ISERROR(VLOOKUP($A$1608, 文字檔!S:T, 2, 0)),0,VLOOKUP($A$1608, 文字檔!S:T, 2, 0))</f>
        <v>0</v>
      </c>
      <c r="M1608">
        <f>IF(ISERROR(VLOOKUP($A$1608, 文字檔!U:V, 2, 0)),0,VLOOKUP($A$1608, 文字檔!U:V, 2, 0))</f>
        <v>0</v>
      </c>
      <c r="N1608">
        <f>IF(ISERROR(VLOOKUP($A$1608, 文字檔!W:X, 2, 0)),0,VLOOKUP($A$1608, 文字檔!W:X, 2, 0))</f>
        <v>-13843.28</v>
      </c>
      <c r="O1608">
        <f>IF(ISERROR(VLOOKUP($A$1608, 文字檔!Y:Z, 2, 0)),0,VLOOKUP($A$1608, 文字檔!Y:Z, 2, 0))</f>
        <v>0</v>
      </c>
      <c r="P1608">
        <f>IF(ISERROR(VLOOKUP($A$1608, 文字檔!AA:AB, 2, 0)),0,VLOOKUP($A$1608, 文字檔!AA:AB, 2, 0))</f>
        <v>0</v>
      </c>
    </row>
    <row r="1609" spans="1:16" ht="16.2">
      <c r="A1609" s="7">
        <v>45345</v>
      </c>
      <c r="B1609" s="5">
        <f>SUMPRODUCT($C$2:$P$2,$C$1609:$P$1609)</f>
        <v>-36346.65</v>
      </c>
      <c r="C1609" s="5">
        <f>IF(ISERROR(VLOOKUP($A$1609, 文字檔!A:B, 2, 0)),0,VLOOKUP($A$1609, 文字檔!A:B, 2, 0))</f>
        <v>0</v>
      </c>
      <c r="D1609" s="5">
        <f>IF(ISERROR(VLOOKUP($A$1609, 文字檔!C:D, 2, 0)),0,VLOOKUP($A$1609, 文字檔!C:D, 2, 0))</f>
        <v>0</v>
      </c>
      <c r="E1609" s="5">
        <f>IF(ISERROR(VLOOKUP($A$1609, 文字檔!E:F, 2, 0)),0,VLOOKUP($A$1609, 文字檔!E:F, 2, 0))</f>
        <v>0</v>
      </c>
      <c r="F1609" s="5">
        <f>IF(ISERROR(VLOOKUP($A$1609, 文字檔!G:H, 2, 0)),0,VLOOKUP($A$1609, 文字檔!G:H, 2, 0))</f>
        <v>0</v>
      </c>
      <c r="G1609" s="5">
        <f>IF(ISERROR(VLOOKUP($A$1609, 文字檔!I:J, 2, 0)),0,VLOOKUP($A$1609, 文字檔!I:J, 2, 0))</f>
        <v>0</v>
      </c>
      <c r="H1609" s="5">
        <f>IF(ISERROR(VLOOKUP($A$1609, 文字檔!K:L, 2, 0)),0,VLOOKUP($A$1609, 文字檔!K:L, 2, 0))</f>
        <v>-10338.56</v>
      </c>
      <c r="I1609" s="5">
        <f>IF(ISERROR(VLOOKUP($A$1609, 文字檔!M:N, 2, 0)),0,VLOOKUP($A$1609, 文字檔!M:N, 2, 0))</f>
        <v>0</v>
      </c>
      <c r="J1609" s="5">
        <f>IF(ISERROR(VLOOKUP($A$1609, 文字檔!O:P, 2, 0)),0,VLOOKUP($A$1609, 文字檔!O:P, 2, 0))</f>
        <v>0</v>
      </c>
      <c r="K1609">
        <f>IF(ISERROR(VLOOKUP($A$1609, 文字檔!Q:R, 2, 0)),0,VLOOKUP($A$1609, 文字檔!Q:R, 2, 0))</f>
        <v>0</v>
      </c>
      <c r="L1609">
        <f>IF(ISERROR(VLOOKUP($A$1609, 文字檔!S:T, 2, 0)),0,VLOOKUP($A$1609, 文字檔!S:T, 2, 0))</f>
        <v>0</v>
      </c>
      <c r="M1609">
        <f>IF(ISERROR(VLOOKUP($A$1609, 文字檔!U:V, 2, 0)),0,VLOOKUP($A$1609, 文字檔!U:V, 2, 0))</f>
        <v>-3567.84</v>
      </c>
      <c r="N1609">
        <f>IF(ISERROR(VLOOKUP($A$1609, 文字檔!W:X, 2, 0)),0,VLOOKUP($A$1609, 文字檔!W:X, 2, 0))</f>
        <v>-13936.22</v>
      </c>
      <c r="O1609">
        <f>IF(ISERROR(VLOOKUP($A$1609, 文字檔!Y:Z, 2, 0)),0,VLOOKUP($A$1609, 文字檔!Y:Z, 2, 0))</f>
        <v>4233.33</v>
      </c>
      <c r="P1609">
        <f>IF(ISERROR(VLOOKUP($A$1609, 文字檔!AA:AB, 2, 0)),0,VLOOKUP($A$1609, 文字檔!AA:AB, 2, 0))</f>
        <v>-12737.36</v>
      </c>
    </row>
    <row r="1610" spans="1:16" ht="16.2">
      <c r="A1610" s="7">
        <v>45346</v>
      </c>
      <c r="B1610" s="5">
        <f>SUMPRODUCT($C$2:$P$2,$C$1610:$P$1610)</f>
        <v>0</v>
      </c>
      <c r="C1610" s="5">
        <f>IF(ISERROR(VLOOKUP($A$1610, 文字檔!A:B, 2, 0)),0,VLOOKUP($A$1610, 文字檔!A:B, 2, 0))</f>
        <v>0</v>
      </c>
      <c r="D1610" s="5">
        <f>IF(ISERROR(VLOOKUP($A$1610, 文字檔!C:D, 2, 0)),0,VLOOKUP($A$1610, 文字檔!C:D, 2, 0))</f>
        <v>0</v>
      </c>
      <c r="E1610" s="5">
        <f>IF(ISERROR(VLOOKUP($A$1610, 文字檔!E:F, 2, 0)),0,VLOOKUP($A$1610, 文字檔!E:F, 2, 0))</f>
        <v>0</v>
      </c>
      <c r="F1610" s="5">
        <f>IF(ISERROR(VLOOKUP($A$1610, 文字檔!G:H, 2, 0)),0,VLOOKUP($A$1610, 文字檔!G:H, 2, 0))</f>
        <v>0</v>
      </c>
      <c r="G1610" s="5">
        <f>IF(ISERROR(VLOOKUP($A$1610, 文字檔!I:J, 2, 0)),0,VLOOKUP($A$1610, 文字檔!I:J, 2, 0))</f>
        <v>0</v>
      </c>
      <c r="H1610" s="5">
        <f>IF(ISERROR(VLOOKUP($A$1610, 文字檔!K:L, 2, 0)),0,VLOOKUP($A$1610, 文字檔!K:L, 2, 0))</f>
        <v>0</v>
      </c>
      <c r="I1610" s="5">
        <f>IF(ISERROR(VLOOKUP($A$1610, 文字檔!M:N, 2, 0)),0,VLOOKUP($A$1610, 文字檔!M:N, 2, 0))</f>
        <v>0</v>
      </c>
      <c r="J1610" s="5">
        <f>IF(ISERROR(VLOOKUP($A$1610, 文字檔!O:P, 2, 0)),0,VLOOKUP($A$1610, 文字檔!O:P, 2, 0))</f>
        <v>0</v>
      </c>
      <c r="K1610">
        <f>IF(ISERROR(VLOOKUP($A$1610, 文字檔!Q:R, 2, 0)),0,VLOOKUP($A$1610, 文字檔!Q:R, 2, 0))</f>
        <v>0</v>
      </c>
      <c r="L1610">
        <f>IF(ISERROR(VLOOKUP($A$1610, 文字檔!S:T, 2, 0)),0,VLOOKUP($A$1610, 文字檔!S:T, 2, 0))</f>
        <v>0</v>
      </c>
      <c r="M1610">
        <f>IF(ISERROR(VLOOKUP($A$1610, 文字檔!U:V, 2, 0)),0,VLOOKUP($A$1610, 文字檔!U:V, 2, 0))</f>
        <v>0</v>
      </c>
      <c r="N1610">
        <f>IF(ISERROR(VLOOKUP($A$1610, 文字檔!W:X, 2, 0)),0,VLOOKUP($A$1610, 文字檔!W:X, 2, 0))</f>
        <v>0</v>
      </c>
      <c r="O1610">
        <f>IF(ISERROR(VLOOKUP($A$1610, 文字檔!Y:Z, 2, 0)),0,VLOOKUP($A$1610, 文字檔!Y:Z, 2, 0))</f>
        <v>0</v>
      </c>
      <c r="P1610">
        <f>IF(ISERROR(VLOOKUP($A$1610, 文字檔!AA:AB, 2, 0)),0,VLOOKUP($A$1610, 文字檔!AA:AB, 2, 0))</f>
        <v>0</v>
      </c>
    </row>
    <row r="1611" spans="1:16" ht="16.2">
      <c r="A1611" s="7">
        <v>45347</v>
      </c>
      <c r="B1611" s="5">
        <f>SUMPRODUCT($C$2:$P$2,$C$1611:$P$1611)</f>
        <v>0</v>
      </c>
      <c r="C1611" s="5">
        <f>IF(ISERROR(VLOOKUP($A$1611, 文字檔!A:B, 2, 0)),0,VLOOKUP($A$1611, 文字檔!A:B, 2, 0))</f>
        <v>0</v>
      </c>
      <c r="D1611" s="5">
        <f>IF(ISERROR(VLOOKUP($A$1611, 文字檔!C:D, 2, 0)),0,VLOOKUP($A$1611, 文字檔!C:D, 2, 0))</f>
        <v>0</v>
      </c>
      <c r="E1611" s="5">
        <f>IF(ISERROR(VLOOKUP($A$1611, 文字檔!E:F, 2, 0)),0,VLOOKUP($A$1611, 文字檔!E:F, 2, 0))</f>
        <v>0</v>
      </c>
      <c r="F1611" s="5">
        <f>IF(ISERROR(VLOOKUP($A$1611, 文字檔!G:H, 2, 0)),0,VLOOKUP($A$1611, 文字檔!G:H, 2, 0))</f>
        <v>0</v>
      </c>
      <c r="G1611" s="5">
        <f>IF(ISERROR(VLOOKUP($A$1611, 文字檔!I:J, 2, 0)),0,VLOOKUP($A$1611, 文字檔!I:J, 2, 0))</f>
        <v>0</v>
      </c>
      <c r="H1611" s="5">
        <f>IF(ISERROR(VLOOKUP($A$1611, 文字檔!K:L, 2, 0)),0,VLOOKUP($A$1611, 文字檔!K:L, 2, 0))</f>
        <v>0</v>
      </c>
      <c r="I1611" s="5">
        <f>IF(ISERROR(VLOOKUP($A$1611, 文字檔!M:N, 2, 0)),0,VLOOKUP($A$1611, 文字檔!M:N, 2, 0))</f>
        <v>0</v>
      </c>
      <c r="J1611" s="5">
        <f>IF(ISERROR(VLOOKUP($A$1611, 文字檔!O:P, 2, 0)),0,VLOOKUP($A$1611, 文字檔!O:P, 2, 0))</f>
        <v>0</v>
      </c>
      <c r="K1611">
        <f>IF(ISERROR(VLOOKUP($A$1611, 文字檔!Q:R, 2, 0)),0,VLOOKUP($A$1611, 文字檔!Q:R, 2, 0))</f>
        <v>0</v>
      </c>
      <c r="L1611">
        <f>IF(ISERROR(VLOOKUP($A$1611, 文字檔!S:T, 2, 0)),0,VLOOKUP($A$1611, 文字檔!S:T, 2, 0))</f>
        <v>0</v>
      </c>
      <c r="M1611">
        <f>IF(ISERROR(VLOOKUP($A$1611, 文字檔!U:V, 2, 0)),0,VLOOKUP($A$1611, 文字檔!U:V, 2, 0))</f>
        <v>0</v>
      </c>
      <c r="N1611">
        <f>IF(ISERROR(VLOOKUP($A$1611, 文字檔!W:X, 2, 0)),0,VLOOKUP($A$1611, 文字檔!W:X, 2, 0))</f>
        <v>0</v>
      </c>
      <c r="O1611">
        <f>IF(ISERROR(VLOOKUP($A$1611, 文字檔!Y:Z, 2, 0)),0,VLOOKUP($A$1611, 文字檔!Y:Z, 2, 0))</f>
        <v>0</v>
      </c>
      <c r="P1611">
        <f>IF(ISERROR(VLOOKUP($A$1611, 文字檔!AA:AB, 2, 0)),0,VLOOKUP($A$1611, 文字檔!AA:AB, 2, 0))</f>
        <v>0</v>
      </c>
    </row>
    <row r="1612" spans="1:16" ht="16.2">
      <c r="A1612" s="7">
        <v>45348</v>
      </c>
      <c r="B1612" s="5">
        <f>SUMPRODUCT($C$2:$P$2,$C$1612:$P$1612)</f>
        <v>-31336.48</v>
      </c>
      <c r="C1612" s="5">
        <f>IF(ISERROR(VLOOKUP($A$1612, 文字檔!A:B, 2, 0)),0,VLOOKUP($A$1612, 文字檔!A:B, 2, 0))</f>
        <v>0</v>
      </c>
      <c r="D1612" s="5">
        <f>IF(ISERROR(VLOOKUP($A$1612, 文字檔!C:D, 2, 0)),0,VLOOKUP($A$1612, 文字檔!C:D, 2, 0))</f>
        <v>0</v>
      </c>
      <c r="E1612" s="5">
        <f>IF(ISERROR(VLOOKUP($A$1612, 文字檔!E:F, 2, 0)),0,VLOOKUP($A$1612, 文字檔!E:F, 2, 0))</f>
        <v>0</v>
      </c>
      <c r="F1612" s="5">
        <f>IF(ISERROR(VLOOKUP($A$1612, 文字檔!G:H, 2, 0)),0,VLOOKUP($A$1612, 文字檔!G:H, 2, 0))</f>
        <v>0</v>
      </c>
      <c r="G1612" s="5">
        <f>IF(ISERROR(VLOOKUP($A$1612, 文字檔!I:J, 2, 0)),0,VLOOKUP($A$1612, 文字檔!I:J, 2, 0))</f>
        <v>0</v>
      </c>
      <c r="H1612" s="5">
        <f>IF(ISERROR(VLOOKUP($A$1612, 文字檔!K:L, 2, 0)),0,VLOOKUP($A$1612, 文字檔!K:L, 2, 0))</f>
        <v>-7133.88</v>
      </c>
      <c r="I1612" s="5">
        <f>IF(ISERROR(VLOOKUP($A$1612, 文字檔!M:N, 2, 0)),0,VLOOKUP($A$1612, 文字檔!M:N, 2, 0))</f>
        <v>865.04</v>
      </c>
      <c r="J1612" s="5">
        <f>IF(ISERROR(VLOOKUP($A$1612, 文字檔!O:P, 2, 0)),0,VLOOKUP($A$1612, 文字檔!O:P, 2, 0))</f>
        <v>0</v>
      </c>
      <c r="K1612">
        <f>IF(ISERROR(VLOOKUP($A$1612, 文字檔!Q:R, 2, 0)),0,VLOOKUP($A$1612, 文字檔!Q:R, 2, 0))</f>
        <v>0</v>
      </c>
      <c r="L1612">
        <f>IF(ISERROR(VLOOKUP($A$1612, 文字檔!S:T, 2, 0)),0,VLOOKUP($A$1612, 文字檔!S:T, 2, 0))</f>
        <v>0</v>
      </c>
      <c r="M1612">
        <f>IF(ISERROR(VLOOKUP($A$1612, 文字檔!U:V, 2, 0)),0,VLOOKUP($A$1612, 文字檔!U:V, 2, 0))</f>
        <v>10000</v>
      </c>
      <c r="N1612">
        <f>IF(ISERROR(VLOOKUP($A$1612, 文字檔!W:X, 2, 0)),0,VLOOKUP($A$1612, 文字檔!W:X, 2, 0))</f>
        <v>0</v>
      </c>
      <c r="O1612">
        <f>IF(ISERROR(VLOOKUP($A$1612, 文字檔!Y:Z, 2, 0)),0,VLOOKUP($A$1612, 文字檔!Y:Z, 2, 0))</f>
        <v>-35067.64</v>
      </c>
      <c r="P1612">
        <f>IF(ISERROR(VLOOKUP($A$1612, 文字檔!AA:AB, 2, 0)),0,VLOOKUP($A$1612, 文字檔!AA:AB, 2, 0))</f>
        <v>0</v>
      </c>
    </row>
    <row r="1613" spans="1:16" ht="16.2">
      <c r="A1613" s="7">
        <v>45349</v>
      </c>
      <c r="B1613" s="5">
        <f>SUMPRODUCT($C$2:$P$2,$C$1613:$P$1613)</f>
        <v>-83399.53</v>
      </c>
      <c r="C1613" s="5">
        <f>IF(ISERROR(VLOOKUP($A$1613, 文字檔!A:B, 2, 0)),0,VLOOKUP($A$1613, 文字檔!A:B, 2, 0))</f>
        <v>-13330.61</v>
      </c>
      <c r="D1613" s="5">
        <f>IF(ISERROR(VLOOKUP($A$1613, 文字檔!C:D, 2, 0)),0,VLOOKUP($A$1613, 文字檔!C:D, 2, 0))</f>
        <v>0</v>
      </c>
      <c r="E1613" s="5">
        <f>IF(ISERROR(VLOOKUP($A$1613, 文字檔!E:F, 2, 0)),0,VLOOKUP($A$1613, 文字檔!E:F, 2, 0))</f>
        <v>0</v>
      </c>
      <c r="F1613" s="5">
        <f>IF(ISERROR(VLOOKUP($A$1613, 文字檔!G:H, 2, 0)),0,VLOOKUP($A$1613, 文字檔!G:H, 2, 0))</f>
        <v>0</v>
      </c>
      <c r="G1613" s="5">
        <f>IF(ISERROR(VLOOKUP($A$1613, 文字檔!I:J, 2, 0)),0,VLOOKUP($A$1613, 文字檔!I:J, 2, 0))</f>
        <v>-12938.77</v>
      </c>
      <c r="H1613" s="5">
        <f>IF(ISERROR(VLOOKUP($A$1613, 文字檔!K:L, 2, 0)),0,VLOOKUP($A$1613, 文字檔!K:L, 2, 0))</f>
        <v>0</v>
      </c>
      <c r="I1613" s="5">
        <f>IF(ISERROR(VLOOKUP($A$1613, 文字檔!M:N, 2, 0)),0,VLOOKUP($A$1613, 文字檔!M:N, 2, 0))</f>
        <v>0</v>
      </c>
      <c r="J1613" s="5">
        <f>IF(ISERROR(VLOOKUP($A$1613, 文字檔!O:P, 2, 0)),0,VLOOKUP($A$1613, 文字檔!O:P, 2, 0))</f>
        <v>0</v>
      </c>
      <c r="K1613">
        <f>IF(ISERROR(VLOOKUP($A$1613, 文字檔!Q:R, 2, 0)),0,VLOOKUP($A$1613, 文字檔!Q:R, 2, 0))</f>
        <v>0</v>
      </c>
      <c r="L1613">
        <f>IF(ISERROR(VLOOKUP($A$1613, 文字檔!S:T, 2, 0)),0,VLOOKUP($A$1613, 文字檔!S:T, 2, 0))</f>
        <v>27466.99</v>
      </c>
      <c r="M1613">
        <f>IF(ISERROR(VLOOKUP($A$1613, 文字檔!U:V, 2, 0)),0,VLOOKUP($A$1613, 文字檔!U:V, 2, 0))</f>
        <v>-41928.78</v>
      </c>
      <c r="N1613">
        <f>IF(ISERROR(VLOOKUP($A$1613, 文字檔!W:X, 2, 0)),0,VLOOKUP($A$1613, 文字檔!W:X, 2, 0))</f>
        <v>0</v>
      </c>
      <c r="O1613">
        <f>IF(ISERROR(VLOOKUP($A$1613, 文字檔!Y:Z, 2, 0)),0,VLOOKUP($A$1613, 文字檔!Y:Z, 2, 0))</f>
        <v>-29539.16</v>
      </c>
      <c r="P1613">
        <f>IF(ISERROR(VLOOKUP($A$1613, 文字檔!AA:AB, 2, 0)),0,VLOOKUP($A$1613, 文字檔!AA:AB, 2, 0))</f>
        <v>-13129.2</v>
      </c>
    </row>
    <row r="1614" spans="1:16" ht="16.2">
      <c r="A1614" s="7">
        <v>45350</v>
      </c>
      <c r="B1614" s="5">
        <f>SUMPRODUCT($C$2:$P$2,$C$1614:$P$1614)</f>
        <v>0</v>
      </c>
      <c r="C1614" s="5">
        <f>IF(ISERROR(VLOOKUP($A$1614, 文字檔!A:B, 2, 0)),0,VLOOKUP($A$1614, 文字檔!A:B, 2, 0))</f>
        <v>0</v>
      </c>
      <c r="D1614" s="5">
        <f>IF(ISERROR(VLOOKUP($A$1614, 文字檔!C:D, 2, 0)),0,VLOOKUP($A$1614, 文字檔!C:D, 2, 0))</f>
        <v>0</v>
      </c>
      <c r="E1614" s="5">
        <f>IF(ISERROR(VLOOKUP($A$1614, 文字檔!E:F, 2, 0)),0,VLOOKUP($A$1614, 文字檔!E:F, 2, 0))</f>
        <v>0</v>
      </c>
      <c r="F1614" s="5">
        <f>IF(ISERROR(VLOOKUP($A$1614, 文字檔!G:H, 2, 0)),0,VLOOKUP($A$1614, 文字檔!G:H, 2, 0))</f>
        <v>0</v>
      </c>
      <c r="G1614" s="5">
        <f>IF(ISERROR(VLOOKUP($A$1614, 文字檔!I:J, 2, 0)),0,VLOOKUP($A$1614, 文字檔!I:J, 2, 0))</f>
        <v>0</v>
      </c>
      <c r="H1614" s="5">
        <f>IF(ISERROR(VLOOKUP($A$1614, 文字檔!K:L, 2, 0)),0,VLOOKUP($A$1614, 文字檔!K:L, 2, 0))</f>
        <v>0</v>
      </c>
      <c r="I1614" s="5">
        <f>IF(ISERROR(VLOOKUP($A$1614, 文字檔!M:N, 2, 0)),0,VLOOKUP($A$1614, 文字檔!M:N, 2, 0))</f>
        <v>0</v>
      </c>
      <c r="J1614" s="5">
        <f>IF(ISERROR(VLOOKUP($A$1614, 文字檔!O:P, 2, 0)),0,VLOOKUP($A$1614, 文字檔!O:P, 2, 0))</f>
        <v>0</v>
      </c>
      <c r="K1614">
        <f>IF(ISERROR(VLOOKUP($A$1614, 文字檔!Q:R, 2, 0)),0,VLOOKUP($A$1614, 文字檔!Q:R, 2, 0))</f>
        <v>0</v>
      </c>
      <c r="L1614">
        <f>IF(ISERROR(VLOOKUP($A$1614, 文字檔!S:T, 2, 0)),0,VLOOKUP($A$1614, 文字檔!S:T, 2, 0))</f>
        <v>0</v>
      </c>
      <c r="M1614">
        <f>IF(ISERROR(VLOOKUP($A$1614, 文字檔!U:V, 2, 0)),0,VLOOKUP($A$1614, 文字檔!U:V, 2, 0))</f>
        <v>0</v>
      </c>
      <c r="N1614">
        <f>IF(ISERROR(VLOOKUP($A$1614, 文字檔!W:X, 2, 0)),0,VLOOKUP($A$1614, 文字檔!W:X, 2, 0))</f>
        <v>0</v>
      </c>
      <c r="O1614">
        <f>IF(ISERROR(VLOOKUP($A$1614, 文字檔!Y:Z, 2, 0)),0,VLOOKUP($A$1614, 文字檔!Y:Z, 2, 0))</f>
        <v>0</v>
      </c>
      <c r="P1614">
        <f>IF(ISERROR(VLOOKUP($A$1614, 文字檔!AA:AB, 2, 0)),0,VLOOKUP($A$1614, 文字檔!AA:AB, 2, 0))</f>
        <v>0</v>
      </c>
    </row>
    <row r="1615" spans="1:16" ht="16.2">
      <c r="A1615" s="7">
        <v>45351</v>
      </c>
      <c r="B1615" s="5">
        <f>SUMPRODUCT($C$2:$P$2,$C$1615:$P$1615)</f>
        <v>12731.13</v>
      </c>
      <c r="C1615" s="5">
        <f>IF(ISERROR(VLOOKUP($A$1615, 文字檔!A:B, 2, 0)),0,VLOOKUP($A$1615, 文字檔!A:B, 2, 0))</f>
        <v>0</v>
      </c>
      <c r="D1615" s="5">
        <f>IF(ISERROR(VLOOKUP($A$1615, 文字檔!C:D, 2, 0)),0,VLOOKUP($A$1615, 文字檔!C:D, 2, 0))</f>
        <v>0</v>
      </c>
      <c r="E1615" s="5">
        <f>IF(ISERROR(VLOOKUP($A$1615, 文字檔!E:F, 2, 0)),0,VLOOKUP($A$1615, 文字檔!E:F, 2, 0))</f>
        <v>0</v>
      </c>
      <c r="F1615" s="5">
        <f>IF(ISERROR(VLOOKUP($A$1615, 文字檔!G:H, 2, 0)),0,VLOOKUP($A$1615, 文字檔!G:H, 2, 0))</f>
        <v>0</v>
      </c>
      <c r="G1615" s="5">
        <f>IF(ISERROR(VLOOKUP($A$1615, 文字檔!I:J, 2, 0)),0,VLOOKUP($A$1615, 文字檔!I:J, 2, 0))</f>
        <v>0</v>
      </c>
      <c r="H1615" s="5">
        <f>IF(ISERROR(VLOOKUP($A$1615, 文字檔!K:L, 2, 0)),0,VLOOKUP($A$1615, 文字檔!K:L, 2, 0))</f>
        <v>18465.64</v>
      </c>
      <c r="I1615" s="5">
        <f>IF(ISERROR(VLOOKUP($A$1615, 文字檔!M:N, 2, 0)),0,VLOOKUP($A$1615, 文字檔!M:N, 2, 0))</f>
        <v>-5734.51</v>
      </c>
      <c r="J1615" s="5">
        <f>IF(ISERROR(VLOOKUP($A$1615, 文字檔!O:P, 2, 0)),0,VLOOKUP($A$1615, 文字檔!O:P, 2, 0))</f>
        <v>0</v>
      </c>
      <c r="K1615">
        <f>IF(ISERROR(VLOOKUP($A$1615, 文字檔!Q:R, 2, 0)),0,VLOOKUP($A$1615, 文字檔!Q:R, 2, 0))</f>
        <v>0</v>
      </c>
      <c r="L1615">
        <f>IF(ISERROR(VLOOKUP($A$1615, 文字檔!S:T, 2, 0)),0,VLOOKUP($A$1615, 文字檔!S:T, 2, 0))</f>
        <v>0</v>
      </c>
      <c r="M1615">
        <f>IF(ISERROR(VLOOKUP($A$1615, 文字檔!U:V, 2, 0)),0,VLOOKUP($A$1615, 文字檔!U:V, 2, 0))</f>
        <v>-19800</v>
      </c>
      <c r="N1615">
        <f>IF(ISERROR(VLOOKUP($A$1615, 文字檔!W:X, 2, 0)),0,VLOOKUP($A$1615, 文字檔!W:X, 2, 0))</f>
        <v>0</v>
      </c>
      <c r="O1615">
        <f>IF(ISERROR(VLOOKUP($A$1615, 文字檔!Y:Z, 2, 0)),0,VLOOKUP($A$1615, 文字檔!Y:Z, 2, 0))</f>
        <v>19800</v>
      </c>
      <c r="P1615">
        <f>IF(ISERROR(VLOOKUP($A$1615, 文字檔!AA:AB, 2, 0)),0,VLOOKUP($A$1615, 文字檔!AA:AB, 2, 0))</f>
        <v>0</v>
      </c>
    </row>
    <row r="1616" spans="1:16" ht="16.2">
      <c r="A1616" s="7">
        <v>45352</v>
      </c>
      <c r="B1616" s="5">
        <f>SUMPRODUCT($C$2:$P$2,$C$1616:$P$1616)</f>
        <v>-24647.059999999998</v>
      </c>
      <c r="C1616" s="5">
        <f>IF(ISERROR(VLOOKUP($A$1616, 文字檔!A:B, 2, 0)),0,VLOOKUP($A$1616, 文字檔!A:B, 2, 0))</f>
        <v>0</v>
      </c>
      <c r="D1616" s="5">
        <f>IF(ISERROR(VLOOKUP($A$1616, 文字檔!C:D, 2, 0)),0,VLOOKUP($A$1616, 文字檔!C:D, 2, 0))</f>
        <v>0</v>
      </c>
      <c r="E1616" s="5">
        <f>IF(ISERROR(VLOOKUP($A$1616, 文字檔!E:F, 2, 0)),0,VLOOKUP($A$1616, 文字檔!E:F, 2, 0))</f>
        <v>0</v>
      </c>
      <c r="F1616" s="5">
        <f>IF(ISERROR(VLOOKUP($A$1616, 文字檔!G:H, 2, 0)),0,VLOOKUP($A$1616, 文字檔!G:H, 2, 0))</f>
        <v>0</v>
      </c>
      <c r="G1616" s="5">
        <f>IF(ISERROR(VLOOKUP($A$1616, 文字檔!I:J, 2, 0)),0,VLOOKUP($A$1616, 文字檔!I:J, 2, 0))</f>
        <v>-4137.6899999999996</v>
      </c>
      <c r="H1616" s="5">
        <f>IF(ISERROR(VLOOKUP($A$1616, 文字檔!K:L, 2, 0)),0,VLOOKUP($A$1616, 文字檔!K:L, 2, 0))</f>
        <v>-11339.25</v>
      </c>
      <c r="I1616" s="5">
        <f>IF(ISERROR(VLOOKUP($A$1616, 文字檔!M:N, 2, 0)),0,VLOOKUP($A$1616, 文字檔!M:N, 2, 0))</f>
        <v>0</v>
      </c>
      <c r="J1616" s="5">
        <f>IF(ISERROR(VLOOKUP($A$1616, 文字檔!O:P, 2, 0)),0,VLOOKUP($A$1616, 文字檔!O:P, 2, 0))</f>
        <v>0</v>
      </c>
      <c r="K1616">
        <f>IF(ISERROR(VLOOKUP($A$1616, 文字檔!Q:R, 2, 0)),0,VLOOKUP($A$1616, 文字檔!Q:R, 2, 0))</f>
        <v>0</v>
      </c>
      <c r="L1616">
        <f>IF(ISERROR(VLOOKUP($A$1616, 文字檔!S:T, 2, 0)),0,VLOOKUP($A$1616, 文字檔!S:T, 2, 0))</f>
        <v>0</v>
      </c>
      <c r="M1616">
        <f>IF(ISERROR(VLOOKUP($A$1616, 文字檔!U:V, 2, 0)),0,VLOOKUP($A$1616, 文字檔!U:V, 2, 0))</f>
        <v>1000</v>
      </c>
      <c r="N1616">
        <f>IF(ISERROR(VLOOKUP($A$1616, 文字檔!W:X, 2, 0)),0,VLOOKUP($A$1616, 文字檔!W:X, 2, 0))</f>
        <v>0</v>
      </c>
      <c r="O1616">
        <f>IF(ISERROR(VLOOKUP($A$1616, 文字檔!Y:Z, 2, 0)),0,VLOOKUP($A$1616, 文字檔!Y:Z, 2, 0))</f>
        <v>-1000</v>
      </c>
      <c r="P1616">
        <f>IF(ISERROR(VLOOKUP($A$1616, 文字檔!AA:AB, 2, 0)),0,VLOOKUP($A$1616, 文字檔!AA:AB, 2, 0))</f>
        <v>-9170.1200000000008</v>
      </c>
    </row>
    <row r="1617" spans="1:16" ht="16.2">
      <c r="A1617" s="7">
        <v>45353</v>
      </c>
      <c r="B1617" s="5">
        <f>SUMPRODUCT($C$2:$P$2,$C$1617:$P$1617)</f>
        <v>0</v>
      </c>
      <c r="C1617" s="5">
        <f>IF(ISERROR(VLOOKUP($A$1617, 文字檔!A:B, 2, 0)),0,VLOOKUP($A$1617, 文字檔!A:B, 2, 0))</f>
        <v>0</v>
      </c>
      <c r="D1617" s="5">
        <f>IF(ISERROR(VLOOKUP($A$1617, 文字檔!C:D, 2, 0)),0,VLOOKUP($A$1617, 文字檔!C:D, 2, 0))</f>
        <v>0</v>
      </c>
      <c r="E1617" s="5">
        <f>IF(ISERROR(VLOOKUP($A$1617, 文字檔!E:F, 2, 0)),0,VLOOKUP($A$1617, 文字檔!E:F, 2, 0))</f>
        <v>0</v>
      </c>
      <c r="F1617" s="5">
        <f>IF(ISERROR(VLOOKUP($A$1617, 文字檔!G:H, 2, 0)),0,VLOOKUP($A$1617, 文字檔!G:H, 2, 0))</f>
        <v>0</v>
      </c>
      <c r="G1617" s="5">
        <f>IF(ISERROR(VLOOKUP($A$1617, 文字檔!I:J, 2, 0)),0,VLOOKUP($A$1617, 文字檔!I:J, 2, 0))</f>
        <v>0</v>
      </c>
      <c r="H1617" s="5">
        <f>IF(ISERROR(VLOOKUP($A$1617, 文字檔!K:L, 2, 0)),0,VLOOKUP($A$1617, 文字檔!K:L, 2, 0))</f>
        <v>0</v>
      </c>
      <c r="I1617" s="5">
        <f>IF(ISERROR(VLOOKUP($A$1617, 文字檔!M:N, 2, 0)),0,VLOOKUP($A$1617, 文字檔!M:N, 2, 0))</f>
        <v>0</v>
      </c>
      <c r="J1617" s="5">
        <f>IF(ISERROR(VLOOKUP($A$1617, 文字檔!O:P, 2, 0)),0,VLOOKUP($A$1617, 文字檔!O:P, 2, 0))</f>
        <v>0</v>
      </c>
      <c r="K1617">
        <f>IF(ISERROR(VLOOKUP($A$1617, 文字檔!Q:R, 2, 0)),0,VLOOKUP($A$1617, 文字檔!Q:R, 2, 0))</f>
        <v>0</v>
      </c>
      <c r="L1617">
        <f>IF(ISERROR(VLOOKUP($A$1617, 文字檔!S:T, 2, 0)),0,VLOOKUP($A$1617, 文字檔!S:T, 2, 0))</f>
        <v>0</v>
      </c>
      <c r="M1617">
        <f>IF(ISERROR(VLOOKUP($A$1617, 文字檔!U:V, 2, 0)),0,VLOOKUP($A$1617, 文字檔!U:V, 2, 0))</f>
        <v>0</v>
      </c>
      <c r="N1617">
        <f>IF(ISERROR(VLOOKUP($A$1617, 文字檔!W:X, 2, 0)),0,VLOOKUP($A$1617, 文字檔!W:X, 2, 0))</f>
        <v>0</v>
      </c>
      <c r="O1617">
        <f>IF(ISERROR(VLOOKUP($A$1617, 文字檔!Y:Z, 2, 0)),0,VLOOKUP($A$1617, 文字檔!Y:Z, 2, 0))</f>
        <v>0</v>
      </c>
      <c r="P1617">
        <f>IF(ISERROR(VLOOKUP($A$1617, 文字檔!AA:AB, 2, 0)),0,VLOOKUP($A$1617, 文字檔!AA:AB, 2, 0))</f>
        <v>0</v>
      </c>
    </row>
    <row r="1618" spans="1:16" ht="16.2">
      <c r="A1618" s="7">
        <v>45354</v>
      </c>
      <c r="B1618" s="5">
        <f>SUMPRODUCT($C$2:$P$2,$C$1618:$P$1618)</f>
        <v>0</v>
      </c>
      <c r="C1618" s="5">
        <f>IF(ISERROR(VLOOKUP($A$1618, 文字檔!A:B, 2, 0)),0,VLOOKUP($A$1618, 文字檔!A:B, 2, 0))</f>
        <v>0</v>
      </c>
      <c r="D1618" s="5">
        <f>IF(ISERROR(VLOOKUP($A$1618, 文字檔!C:D, 2, 0)),0,VLOOKUP($A$1618, 文字檔!C:D, 2, 0))</f>
        <v>0</v>
      </c>
      <c r="E1618" s="5">
        <f>IF(ISERROR(VLOOKUP($A$1618, 文字檔!E:F, 2, 0)),0,VLOOKUP($A$1618, 文字檔!E:F, 2, 0))</f>
        <v>0</v>
      </c>
      <c r="F1618" s="5">
        <f>IF(ISERROR(VLOOKUP($A$1618, 文字檔!G:H, 2, 0)),0,VLOOKUP($A$1618, 文字檔!G:H, 2, 0))</f>
        <v>0</v>
      </c>
      <c r="G1618" s="5">
        <f>IF(ISERROR(VLOOKUP($A$1618, 文字檔!I:J, 2, 0)),0,VLOOKUP($A$1618, 文字檔!I:J, 2, 0))</f>
        <v>0</v>
      </c>
      <c r="H1618" s="5">
        <f>IF(ISERROR(VLOOKUP($A$1618, 文字檔!K:L, 2, 0)),0,VLOOKUP($A$1618, 文字檔!K:L, 2, 0))</f>
        <v>0</v>
      </c>
      <c r="I1618" s="5">
        <f>IF(ISERROR(VLOOKUP($A$1618, 文字檔!M:N, 2, 0)),0,VLOOKUP($A$1618, 文字檔!M:N, 2, 0))</f>
        <v>0</v>
      </c>
      <c r="J1618" s="5">
        <f>IF(ISERROR(VLOOKUP($A$1618, 文字檔!O:P, 2, 0)),0,VLOOKUP($A$1618, 文字檔!O:P, 2, 0))</f>
        <v>0</v>
      </c>
      <c r="K1618">
        <f>IF(ISERROR(VLOOKUP($A$1618, 文字檔!Q:R, 2, 0)),0,VLOOKUP($A$1618, 文字檔!Q:R, 2, 0))</f>
        <v>0</v>
      </c>
      <c r="L1618">
        <f>IF(ISERROR(VLOOKUP($A$1618, 文字檔!S:T, 2, 0)),0,VLOOKUP($A$1618, 文字檔!S:T, 2, 0))</f>
        <v>0</v>
      </c>
      <c r="M1618">
        <f>IF(ISERROR(VLOOKUP($A$1618, 文字檔!U:V, 2, 0)),0,VLOOKUP($A$1618, 文字檔!U:V, 2, 0))</f>
        <v>0</v>
      </c>
      <c r="N1618">
        <f>IF(ISERROR(VLOOKUP($A$1618, 文字檔!W:X, 2, 0)),0,VLOOKUP($A$1618, 文字檔!W:X, 2, 0))</f>
        <v>0</v>
      </c>
      <c r="O1618">
        <f>IF(ISERROR(VLOOKUP($A$1618, 文字檔!Y:Z, 2, 0)),0,VLOOKUP($A$1618, 文字檔!Y:Z, 2, 0))</f>
        <v>0</v>
      </c>
      <c r="P1618">
        <f>IF(ISERROR(VLOOKUP($A$1618, 文字檔!AA:AB, 2, 0)),0,VLOOKUP($A$1618, 文字檔!AA:AB, 2, 0))</f>
        <v>0</v>
      </c>
    </row>
    <row r="1619" spans="1:16" ht="16.2">
      <c r="A1619" s="7">
        <v>45355</v>
      </c>
      <c r="B1619" s="5">
        <f>SUMPRODUCT($C$2:$P$2,$C$1619:$P$1619)</f>
        <v>234076.02999999997</v>
      </c>
      <c r="C1619" s="5">
        <f>IF(ISERROR(VLOOKUP($A$1619, 文字檔!A:B, 2, 0)),0,VLOOKUP($A$1619, 文字檔!A:B, 2, 0))</f>
        <v>13444.19</v>
      </c>
      <c r="D1619" s="5">
        <f>IF(ISERROR(VLOOKUP($A$1619, 文字檔!C:D, 2, 0)),0,VLOOKUP($A$1619, 文字檔!C:D, 2, 0))</f>
        <v>0</v>
      </c>
      <c r="E1619" s="5">
        <f>IF(ISERROR(VLOOKUP($A$1619, 文字檔!E:F, 2, 0)),0,VLOOKUP($A$1619, 文字檔!E:F, 2, 0))</f>
        <v>0</v>
      </c>
      <c r="F1619" s="5">
        <f>IF(ISERROR(VLOOKUP($A$1619, 文字檔!G:H, 2, 0)),0,VLOOKUP($A$1619, 文字檔!G:H, 2, 0))</f>
        <v>0</v>
      </c>
      <c r="G1619" s="5">
        <f>IF(ISERROR(VLOOKUP($A$1619, 文字檔!I:J, 2, 0)),0,VLOOKUP($A$1619, 文字檔!I:J, 2, 0))</f>
        <v>22024</v>
      </c>
      <c r="H1619" s="5">
        <f>IF(ISERROR(VLOOKUP($A$1619, 文字檔!K:L, 2, 0)),0,VLOOKUP($A$1619, 文字檔!K:L, 2, 0))</f>
        <v>29025.05</v>
      </c>
      <c r="I1619" s="5">
        <f>IF(ISERROR(VLOOKUP($A$1619, 文字檔!M:N, 2, 0)),0,VLOOKUP($A$1619, 文字檔!M:N, 2, 0))</f>
        <v>0</v>
      </c>
      <c r="J1619" s="5">
        <f>IF(ISERROR(VLOOKUP($A$1619, 文字檔!O:P, 2, 0)),0,VLOOKUP($A$1619, 文字檔!O:P, 2, 0))</f>
        <v>0</v>
      </c>
      <c r="K1619">
        <f>IF(ISERROR(VLOOKUP($A$1619, 文字檔!Q:R, 2, 0)),0,VLOOKUP($A$1619, 文字檔!Q:R, 2, 0))</f>
        <v>2421.06</v>
      </c>
      <c r="L1619">
        <f>IF(ISERROR(VLOOKUP($A$1619, 文字檔!S:T, 2, 0)),0,VLOOKUP($A$1619, 文字檔!S:T, 2, 0))</f>
        <v>0</v>
      </c>
      <c r="M1619">
        <f>IF(ISERROR(VLOOKUP($A$1619, 文字檔!U:V, 2, 0)),0,VLOOKUP($A$1619, 文字檔!U:V, 2, 0))</f>
        <v>17654.599999999999</v>
      </c>
      <c r="N1619">
        <f>IF(ISERROR(VLOOKUP($A$1619, 文字檔!W:X, 2, 0)),0,VLOOKUP($A$1619, 文字檔!W:X, 2, 0))</f>
        <v>51028.35</v>
      </c>
      <c r="O1619">
        <f>IF(ISERROR(VLOOKUP($A$1619, 文字檔!Y:Z, 2, 0)),0,VLOOKUP($A$1619, 文字檔!Y:Z, 2, 0))</f>
        <v>29857.99</v>
      </c>
      <c r="P1619">
        <f>IF(ISERROR(VLOOKUP($A$1619, 文字檔!AA:AB, 2, 0)),0,VLOOKUP($A$1619, 文字檔!AA:AB, 2, 0))</f>
        <v>68620.789999999994</v>
      </c>
    </row>
    <row r="1620" spans="1:16" ht="16.2">
      <c r="A1620" s="7">
        <v>45356</v>
      </c>
      <c r="B1620" s="5">
        <f>SUMPRODUCT($C$2:$P$2,$C$1620:$P$1620)</f>
        <v>25588.79</v>
      </c>
      <c r="C1620" s="5">
        <f>IF(ISERROR(VLOOKUP($A$1620, 文字檔!A:B, 2, 0)),0,VLOOKUP($A$1620, 文字檔!A:B, 2, 0))</f>
        <v>0</v>
      </c>
      <c r="D1620" s="5">
        <f>IF(ISERROR(VLOOKUP($A$1620, 文字檔!C:D, 2, 0)),0,VLOOKUP($A$1620, 文字檔!C:D, 2, 0))</f>
        <v>0</v>
      </c>
      <c r="E1620" s="5">
        <f>IF(ISERROR(VLOOKUP($A$1620, 文字檔!E:F, 2, 0)),0,VLOOKUP($A$1620, 文字檔!E:F, 2, 0))</f>
        <v>0</v>
      </c>
      <c r="F1620" s="5">
        <f>IF(ISERROR(VLOOKUP($A$1620, 文字檔!G:H, 2, 0)),0,VLOOKUP($A$1620, 文字檔!G:H, 2, 0))</f>
        <v>-3582.12</v>
      </c>
      <c r="G1620" s="5">
        <f>IF(ISERROR(VLOOKUP($A$1620, 文字檔!I:J, 2, 0)),0,VLOOKUP($A$1620, 文字檔!I:J, 2, 0))</f>
        <v>7619.38</v>
      </c>
      <c r="H1620" s="5">
        <f>IF(ISERROR(VLOOKUP($A$1620, 文字檔!K:L, 2, 0)),0,VLOOKUP($A$1620, 文字檔!K:L, 2, 0))</f>
        <v>5272.96</v>
      </c>
      <c r="I1620" s="5">
        <f>IF(ISERROR(VLOOKUP($A$1620, 文字檔!M:N, 2, 0)),0,VLOOKUP($A$1620, 文字檔!M:N, 2, 0))</f>
        <v>-9780.2900000000009</v>
      </c>
      <c r="J1620" s="5">
        <f>IF(ISERROR(VLOOKUP($A$1620, 文字檔!O:P, 2, 0)),0,VLOOKUP($A$1620, 文字檔!O:P, 2, 0))</f>
        <v>0</v>
      </c>
      <c r="K1620">
        <f>IF(ISERROR(VLOOKUP($A$1620, 文字檔!Q:R, 2, 0)),0,VLOOKUP($A$1620, 文字檔!Q:R, 2, 0))</f>
        <v>15200</v>
      </c>
      <c r="L1620">
        <f>IF(ISERROR(VLOOKUP($A$1620, 文字檔!S:T, 2, 0)),0,VLOOKUP($A$1620, 文字檔!S:T, 2, 0))</f>
        <v>-19161.72</v>
      </c>
      <c r="M1620">
        <f>IF(ISERROR(VLOOKUP($A$1620, 文字檔!U:V, 2, 0)),0,VLOOKUP($A$1620, 文字檔!U:V, 2, 0))</f>
        <v>15200</v>
      </c>
      <c r="N1620">
        <f>IF(ISERROR(VLOOKUP($A$1620, 文字檔!W:X, 2, 0)),0,VLOOKUP($A$1620, 文字檔!W:X, 2, 0))</f>
        <v>15200</v>
      </c>
      <c r="O1620">
        <f>IF(ISERROR(VLOOKUP($A$1620, 文字檔!Y:Z, 2, 0)),0,VLOOKUP($A$1620, 文字檔!Y:Z, 2, 0))</f>
        <v>-379.42</v>
      </c>
      <c r="P1620">
        <f>IF(ISERROR(VLOOKUP($A$1620, 文字檔!AA:AB, 2, 0)),0,VLOOKUP($A$1620, 文字檔!AA:AB, 2, 0))</f>
        <v>0</v>
      </c>
    </row>
    <row r="1621" spans="1:16" ht="16.2">
      <c r="A1621" s="7">
        <v>45357</v>
      </c>
      <c r="B1621" s="5">
        <f>SUMPRODUCT($C$2:$P$2,$C$1621:$P$1621)</f>
        <v>63995.329999999987</v>
      </c>
      <c r="C1621" s="5">
        <f>IF(ISERROR(VLOOKUP($A$1621, 文字檔!A:B, 2, 0)),0,VLOOKUP($A$1621, 文字檔!A:B, 2, 0))</f>
        <v>21237.62</v>
      </c>
      <c r="D1621" s="5">
        <f>IF(ISERROR(VLOOKUP($A$1621, 文字檔!C:D, 2, 0)),0,VLOOKUP($A$1621, 文字檔!C:D, 2, 0))</f>
        <v>0</v>
      </c>
      <c r="E1621" s="5">
        <f>IF(ISERROR(VLOOKUP($A$1621, 文字檔!E:F, 2, 0)),0,VLOOKUP($A$1621, 文字檔!E:F, 2, 0))</f>
        <v>0</v>
      </c>
      <c r="F1621" s="5">
        <f>IF(ISERROR(VLOOKUP($A$1621, 文字檔!G:H, 2, 0)),0,VLOOKUP($A$1621, 文字檔!G:H, 2, 0))</f>
        <v>24000</v>
      </c>
      <c r="G1621" s="5">
        <f>IF(ISERROR(VLOOKUP($A$1621, 文字檔!I:J, 2, 0)),0,VLOOKUP($A$1621, 文字檔!I:J, 2, 0))</f>
        <v>-23558.84</v>
      </c>
      <c r="H1621" s="5">
        <f>IF(ISERROR(VLOOKUP($A$1621, 文字檔!K:L, 2, 0)),0,VLOOKUP($A$1621, 文字檔!K:L, 2, 0))</f>
        <v>23221.9</v>
      </c>
      <c r="I1621" s="5">
        <f>IF(ISERROR(VLOOKUP($A$1621, 文字檔!M:N, 2, 0)),0,VLOOKUP($A$1621, 文字檔!M:N, 2, 0))</f>
        <v>8019.62</v>
      </c>
      <c r="J1621" s="5">
        <f>IF(ISERROR(VLOOKUP($A$1621, 文字檔!O:P, 2, 0)),0,VLOOKUP($A$1621, 文字檔!O:P, 2, 0))</f>
        <v>22033.3</v>
      </c>
      <c r="K1621">
        <f>IF(ISERROR(VLOOKUP($A$1621, 文字檔!Q:R, 2, 0)),0,VLOOKUP($A$1621, 文字檔!Q:R, 2, 0))</f>
        <v>24000</v>
      </c>
      <c r="L1621">
        <f>IF(ISERROR(VLOOKUP($A$1621, 文字檔!S:T, 2, 0)),0,VLOOKUP($A$1621, 文字檔!S:T, 2, 0))</f>
        <v>0</v>
      </c>
      <c r="M1621">
        <f>IF(ISERROR(VLOOKUP($A$1621, 文字檔!U:V, 2, 0)),0,VLOOKUP($A$1621, 文字檔!U:V, 2, 0))</f>
        <v>24000</v>
      </c>
      <c r="N1621">
        <f>IF(ISERROR(VLOOKUP($A$1621, 文字檔!W:X, 2, 0)),0,VLOOKUP($A$1621, 文字檔!W:X, 2, 0))</f>
        <v>-18978.91</v>
      </c>
      <c r="O1621">
        <f>IF(ISERROR(VLOOKUP($A$1621, 文字檔!Y:Z, 2, 0)),0,VLOOKUP($A$1621, 文字檔!Y:Z, 2, 0))</f>
        <v>-39979.360000000001</v>
      </c>
      <c r="P1621">
        <f>IF(ISERROR(VLOOKUP($A$1621, 文字檔!AA:AB, 2, 0)),0,VLOOKUP($A$1621, 文字檔!AA:AB, 2, 0))</f>
        <v>0</v>
      </c>
    </row>
    <row r="1622" spans="1:16" ht="16.2">
      <c r="A1622" s="7">
        <v>45358</v>
      </c>
      <c r="B1622" s="5">
        <f>SUMPRODUCT($C$2:$P$2,$C$1622:$P$1622)</f>
        <v>86492.639999999985</v>
      </c>
      <c r="C1622" s="5">
        <f>IF(ISERROR(VLOOKUP($A$1622, 文字檔!A:B, 2, 0)),0,VLOOKUP($A$1622, 文字檔!A:B, 2, 0))</f>
        <v>0</v>
      </c>
      <c r="D1622" s="5">
        <f>IF(ISERROR(VLOOKUP($A$1622, 文字檔!C:D, 2, 0)),0,VLOOKUP($A$1622, 文字檔!C:D, 2, 0))</f>
        <v>0</v>
      </c>
      <c r="E1622" s="5">
        <f>IF(ISERROR(VLOOKUP($A$1622, 文字檔!E:F, 2, 0)),0,VLOOKUP($A$1622, 文字檔!E:F, 2, 0))</f>
        <v>0</v>
      </c>
      <c r="F1622" s="5">
        <f>IF(ISERROR(VLOOKUP($A$1622, 文字檔!G:H, 2, 0)),0,VLOOKUP($A$1622, 文字檔!G:H, 2, 0))</f>
        <v>40000</v>
      </c>
      <c r="G1622" s="5">
        <f>IF(ISERROR(VLOOKUP($A$1622, 文字檔!I:J, 2, 0)),0,VLOOKUP($A$1622, 文字檔!I:J, 2, 0))</f>
        <v>2009.12</v>
      </c>
      <c r="H1622" s="5">
        <f>IF(ISERROR(VLOOKUP($A$1622, 文字檔!K:L, 2, 0)),0,VLOOKUP($A$1622, 文字檔!K:L, 2, 0))</f>
        <v>-23581.7</v>
      </c>
      <c r="I1622" s="5">
        <f>IF(ISERROR(VLOOKUP($A$1622, 文字檔!M:N, 2, 0)),0,VLOOKUP($A$1622, 文字檔!M:N, 2, 0))</f>
        <v>0</v>
      </c>
      <c r="J1622" s="5">
        <f>IF(ISERROR(VLOOKUP($A$1622, 文字檔!O:P, 2, 0)),0,VLOOKUP($A$1622, 文字檔!O:P, 2, 0))</f>
        <v>0</v>
      </c>
      <c r="K1622">
        <f>IF(ISERROR(VLOOKUP($A$1622, 文字檔!Q:R, 2, 0)),0,VLOOKUP($A$1622, 文字檔!Q:R, 2, 0))</f>
        <v>40000</v>
      </c>
      <c r="L1622">
        <f>IF(ISERROR(VLOOKUP($A$1622, 文字檔!S:T, 2, 0)),0,VLOOKUP($A$1622, 文字檔!S:T, 2, 0))</f>
        <v>-29380.83</v>
      </c>
      <c r="M1622">
        <f>IF(ISERROR(VLOOKUP($A$1622, 文字檔!U:V, 2, 0)),0,VLOOKUP($A$1622, 文字檔!U:V, 2, 0))</f>
        <v>40000</v>
      </c>
      <c r="N1622">
        <f>IF(ISERROR(VLOOKUP($A$1622, 文字檔!W:X, 2, 0)),0,VLOOKUP($A$1622, 文字檔!W:X, 2, 0))</f>
        <v>-15582.54</v>
      </c>
      <c r="O1622">
        <f>IF(ISERROR(VLOOKUP($A$1622, 文字檔!Y:Z, 2, 0)),0,VLOOKUP($A$1622, 文字檔!Y:Z, 2, 0))</f>
        <v>33028.589999999997</v>
      </c>
      <c r="P1622">
        <f>IF(ISERROR(VLOOKUP($A$1622, 文字檔!AA:AB, 2, 0)),0,VLOOKUP($A$1622, 文字檔!AA:AB, 2, 0))</f>
        <v>0</v>
      </c>
    </row>
    <row r="1623" spans="1:16" ht="16.2">
      <c r="A1623" s="7">
        <v>45359</v>
      </c>
      <c r="B1623" s="5">
        <f>SUMPRODUCT($C$2:$P$2,$C$1623:$P$1623)</f>
        <v>1633.1800000000039</v>
      </c>
      <c r="C1623" s="5">
        <f>IF(ISERROR(VLOOKUP($A$1623, 文字檔!A:B, 2, 0)),0,VLOOKUP($A$1623, 文字檔!A:B, 2, 0))</f>
        <v>-45592.2</v>
      </c>
      <c r="D1623" s="5">
        <f>IF(ISERROR(VLOOKUP($A$1623, 文字檔!C:D, 2, 0)),0,VLOOKUP($A$1623, 文字檔!C:D, 2, 0))</f>
        <v>0</v>
      </c>
      <c r="E1623" s="5">
        <f>IF(ISERROR(VLOOKUP($A$1623, 文字檔!E:F, 2, 0)),0,VLOOKUP($A$1623, 文字檔!E:F, 2, 0))</f>
        <v>0</v>
      </c>
      <c r="F1623" s="5">
        <f>IF(ISERROR(VLOOKUP($A$1623, 文字檔!G:H, 2, 0)),0,VLOOKUP($A$1623, 文字檔!G:H, 2, 0))</f>
        <v>16400</v>
      </c>
      <c r="G1623" s="5">
        <f>IF(ISERROR(VLOOKUP($A$1623, 文字檔!I:J, 2, 0)),0,VLOOKUP($A$1623, 文字檔!I:J, 2, 0))</f>
        <v>-3790.79</v>
      </c>
      <c r="H1623" s="5">
        <f>IF(ISERROR(VLOOKUP($A$1623, 文字檔!K:L, 2, 0)),0,VLOOKUP($A$1623, 文字檔!K:L, 2, 0))</f>
        <v>-11197.24</v>
      </c>
      <c r="I1623" s="5">
        <f>IF(ISERROR(VLOOKUP($A$1623, 文字檔!M:N, 2, 0)),0,VLOOKUP($A$1623, 文字檔!M:N, 2, 0))</f>
        <v>0</v>
      </c>
      <c r="J1623" s="5">
        <f>IF(ISERROR(VLOOKUP($A$1623, 文字檔!O:P, 2, 0)),0,VLOOKUP($A$1623, 文字檔!O:P, 2, 0))</f>
        <v>0</v>
      </c>
      <c r="K1623">
        <f>IF(ISERROR(VLOOKUP($A$1623, 文字檔!Q:R, 2, 0)),0,VLOOKUP($A$1623, 文字檔!Q:R, 2, 0))</f>
        <v>23805.07</v>
      </c>
      <c r="L1623">
        <f>IF(ISERROR(VLOOKUP($A$1623, 文字檔!S:T, 2, 0)),0,VLOOKUP($A$1623, 文字檔!S:T, 2, 0))</f>
        <v>0</v>
      </c>
      <c r="M1623">
        <f>IF(ISERROR(VLOOKUP($A$1623, 文字檔!U:V, 2, 0)),0,VLOOKUP($A$1623, 文字檔!U:V, 2, 0))</f>
        <v>16400</v>
      </c>
      <c r="N1623">
        <f>IF(ISERROR(VLOOKUP($A$1623, 文字檔!W:X, 2, 0)),0,VLOOKUP($A$1623, 文字檔!W:X, 2, 0))</f>
        <v>0</v>
      </c>
      <c r="O1623">
        <f>IF(ISERROR(VLOOKUP($A$1623, 文字檔!Y:Z, 2, 0)),0,VLOOKUP($A$1623, 文字檔!Y:Z, 2, 0))</f>
        <v>26204.71</v>
      </c>
      <c r="P1623">
        <f>IF(ISERROR(VLOOKUP($A$1623, 文字檔!AA:AB, 2, 0)),0,VLOOKUP($A$1623, 文字檔!AA:AB, 2, 0))</f>
        <v>-20596.37</v>
      </c>
    </row>
    <row r="1624" spans="1:16" ht="16.2">
      <c r="A1624" s="7">
        <v>45360</v>
      </c>
      <c r="B1624" s="5">
        <f>SUMPRODUCT($C$2:$P$2,$C$1624:$P$1624)</f>
        <v>0</v>
      </c>
      <c r="C1624" s="5">
        <f>IF(ISERROR(VLOOKUP($A$1624, 文字檔!A:B, 2, 0)),0,VLOOKUP($A$1624, 文字檔!A:B, 2, 0))</f>
        <v>0</v>
      </c>
      <c r="D1624" s="5">
        <f>IF(ISERROR(VLOOKUP($A$1624, 文字檔!C:D, 2, 0)),0,VLOOKUP($A$1624, 文字檔!C:D, 2, 0))</f>
        <v>0</v>
      </c>
      <c r="E1624" s="5">
        <f>IF(ISERROR(VLOOKUP($A$1624, 文字檔!E:F, 2, 0)),0,VLOOKUP($A$1624, 文字檔!E:F, 2, 0))</f>
        <v>0</v>
      </c>
      <c r="F1624" s="5">
        <f>IF(ISERROR(VLOOKUP($A$1624, 文字檔!G:H, 2, 0)),0,VLOOKUP($A$1624, 文字檔!G:H, 2, 0))</f>
        <v>0</v>
      </c>
      <c r="G1624" s="5">
        <f>IF(ISERROR(VLOOKUP($A$1624, 文字檔!I:J, 2, 0)),0,VLOOKUP($A$1624, 文字檔!I:J, 2, 0))</f>
        <v>0</v>
      </c>
      <c r="H1624" s="5">
        <f>IF(ISERROR(VLOOKUP($A$1624, 文字檔!K:L, 2, 0)),0,VLOOKUP($A$1624, 文字檔!K:L, 2, 0))</f>
        <v>0</v>
      </c>
      <c r="I1624" s="5">
        <f>IF(ISERROR(VLOOKUP($A$1624, 文字檔!M:N, 2, 0)),0,VLOOKUP($A$1624, 文字檔!M:N, 2, 0))</f>
        <v>0</v>
      </c>
      <c r="J1624" s="5">
        <f>IF(ISERROR(VLOOKUP($A$1624, 文字檔!O:P, 2, 0)),0,VLOOKUP($A$1624, 文字檔!O:P, 2, 0))</f>
        <v>0</v>
      </c>
      <c r="K1624">
        <f>IF(ISERROR(VLOOKUP($A$1624, 文字檔!Q:R, 2, 0)),0,VLOOKUP($A$1624, 文字檔!Q:R, 2, 0))</f>
        <v>0</v>
      </c>
      <c r="L1624">
        <f>IF(ISERROR(VLOOKUP($A$1624, 文字檔!S:T, 2, 0)),0,VLOOKUP($A$1624, 文字檔!S:T, 2, 0))</f>
        <v>0</v>
      </c>
      <c r="M1624">
        <f>IF(ISERROR(VLOOKUP($A$1624, 文字檔!U:V, 2, 0)),0,VLOOKUP($A$1624, 文字檔!U:V, 2, 0))</f>
        <v>0</v>
      </c>
      <c r="N1624">
        <f>IF(ISERROR(VLOOKUP($A$1624, 文字檔!W:X, 2, 0)),0,VLOOKUP($A$1624, 文字檔!W:X, 2, 0))</f>
        <v>0</v>
      </c>
      <c r="O1624">
        <f>IF(ISERROR(VLOOKUP($A$1624, 文字檔!Y:Z, 2, 0)),0,VLOOKUP($A$1624, 文字檔!Y:Z, 2, 0))</f>
        <v>0</v>
      </c>
      <c r="P1624">
        <f>IF(ISERROR(VLOOKUP($A$1624, 文字檔!AA:AB, 2, 0)),0,VLOOKUP($A$1624, 文字檔!AA:AB, 2, 0))</f>
        <v>0</v>
      </c>
    </row>
    <row r="1625" spans="1:16" ht="16.2">
      <c r="A1625" s="7">
        <v>45361</v>
      </c>
      <c r="B1625" s="5">
        <f>SUMPRODUCT($C$2:$P$2,$C$1625:$P$1625)</f>
        <v>0</v>
      </c>
      <c r="C1625" s="5">
        <f>IF(ISERROR(VLOOKUP($A$1625, 文字檔!A:B, 2, 0)),0,VLOOKUP($A$1625, 文字檔!A:B, 2, 0))</f>
        <v>0</v>
      </c>
      <c r="D1625" s="5">
        <f>IF(ISERROR(VLOOKUP($A$1625, 文字檔!C:D, 2, 0)),0,VLOOKUP($A$1625, 文字檔!C:D, 2, 0))</f>
        <v>0</v>
      </c>
      <c r="E1625" s="5">
        <f>IF(ISERROR(VLOOKUP($A$1625, 文字檔!E:F, 2, 0)),0,VLOOKUP($A$1625, 文字檔!E:F, 2, 0))</f>
        <v>0</v>
      </c>
      <c r="F1625" s="5">
        <f>IF(ISERROR(VLOOKUP($A$1625, 文字檔!G:H, 2, 0)),0,VLOOKUP($A$1625, 文字檔!G:H, 2, 0))</f>
        <v>0</v>
      </c>
      <c r="G1625" s="5">
        <f>IF(ISERROR(VLOOKUP($A$1625, 文字檔!I:J, 2, 0)),0,VLOOKUP($A$1625, 文字檔!I:J, 2, 0))</f>
        <v>0</v>
      </c>
      <c r="H1625" s="5">
        <f>IF(ISERROR(VLOOKUP($A$1625, 文字檔!K:L, 2, 0)),0,VLOOKUP($A$1625, 文字檔!K:L, 2, 0))</f>
        <v>0</v>
      </c>
      <c r="I1625" s="5">
        <f>IF(ISERROR(VLOOKUP($A$1625, 文字檔!M:N, 2, 0)),0,VLOOKUP($A$1625, 文字檔!M:N, 2, 0))</f>
        <v>0</v>
      </c>
      <c r="J1625" s="5">
        <f>IF(ISERROR(VLOOKUP($A$1625, 文字檔!O:P, 2, 0)),0,VLOOKUP($A$1625, 文字檔!O:P, 2, 0))</f>
        <v>0</v>
      </c>
      <c r="K1625">
        <f>IF(ISERROR(VLOOKUP($A$1625, 文字檔!Q:R, 2, 0)),0,VLOOKUP($A$1625, 文字檔!Q:R, 2, 0))</f>
        <v>0</v>
      </c>
      <c r="L1625">
        <f>IF(ISERROR(VLOOKUP($A$1625, 文字檔!S:T, 2, 0)),0,VLOOKUP($A$1625, 文字檔!S:T, 2, 0))</f>
        <v>0</v>
      </c>
      <c r="M1625">
        <f>IF(ISERROR(VLOOKUP($A$1625, 文字檔!U:V, 2, 0)),0,VLOOKUP($A$1625, 文字檔!U:V, 2, 0))</f>
        <v>0</v>
      </c>
      <c r="N1625">
        <f>IF(ISERROR(VLOOKUP($A$1625, 文字檔!W:X, 2, 0)),0,VLOOKUP($A$1625, 文字檔!W:X, 2, 0))</f>
        <v>0</v>
      </c>
      <c r="O1625">
        <f>IF(ISERROR(VLOOKUP($A$1625, 文字檔!Y:Z, 2, 0)),0,VLOOKUP($A$1625, 文字檔!Y:Z, 2, 0))</f>
        <v>0</v>
      </c>
      <c r="P1625">
        <f>IF(ISERROR(VLOOKUP($A$1625, 文字檔!AA:AB, 2, 0)),0,VLOOKUP($A$1625, 文字檔!AA:AB, 2, 0))</f>
        <v>0</v>
      </c>
    </row>
    <row r="1626" spans="1:16" ht="16.2">
      <c r="A1626" s="7">
        <v>45362</v>
      </c>
      <c r="B1626" s="5">
        <f>SUMPRODUCT($C$2:$P$2,$C$1626:$P$1626)</f>
        <v>-115733.13</v>
      </c>
      <c r="C1626" s="5">
        <f>IF(ISERROR(VLOOKUP($A$1626, 文字檔!A:B, 2, 0)),0,VLOOKUP($A$1626, 文字檔!A:B, 2, 0))</f>
        <v>0</v>
      </c>
      <c r="D1626" s="5">
        <f>IF(ISERROR(VLOOKUP($A$1626, 文字檔!C:D, 2, 0)),0,VLOOKUP($A$1626, 文字檔!C:D, 2, 0))</f>
        <v>0</v>
      </c>
      <c r="E1626" s="5">
        <f>IF(ISERROR(VLOOKUP($A$1626, 文字檔!E:F, 2, 0)),0,VLOOKUP($A$1626, 文字檔!E:F, 2, 0))</f>
        <v>0</v>
      </c>
      <c r="F1626" s="5">
        <f>IF(ISERROR(VLOOKUP($A$1626, 文字檔!G:H, 2, 0)),0,VLOOKUP($A$1626, 文字檔!G:H, 2, 0))</f>
        <v>-17391.21</v>
      </c>
      <c r="G1626" s="5">
        <f>IF(ISERROR(VLOOKUP($A$1626, 文字檔!I:J, 2, 0)),0,VLOOKUP($A$1626, 文字檔!I:J, 2, 0))</f>
        <v>0</v>
      </c>
      <c r="H1626" s="5">
        <f>IF(ISERROR(VLOOKUP($A$1626, 文字檔!K:L, 2, 0)),0,VLOOKUP($A$1626, 文字檔!K:L, 2, 0))</f>
        <v>9013.4699999999993</v>
      </c>
      <c r="I1626" s="5">
        <f>IF(ISERROR(VLOOKUP($A$1626, 文字檔!M:N, 2, 0)),0,VLOOKUP($A$1626, 文字檔!M:N, 2, 0))</f>
        <v>0</v>
      </c>
      <c r="J1626" s="5">
        <f>IF(ISERROR(VLOOKUP($A$1626, 文字檔!O:P, 2, 0)),0,VLOOKUP($A$1626, 文字檔!O:P, 2, 0))</f>
        <v>0</v>
      </c>
      <c r="K1626">
        <f>IF(ISERROR(VLOOKUP($A$1626, 文字檔!Q:R, 2, 0)),0,VLOOKUP($A$1626, 文字檔!Q:R, 2, 0))</f>
        <v>0</v>
      </c>
      <c r="L1626">
        <f>IF(ISERROR(VLOOKUP($A$1626, 文字檔!S:T, 2, 0)),0,VLOOKUP($A$1626, 文字檔!S:T, 2, 0))</f>
        <v>-4382.8999999999996</v>
      </c>
      <c r="M1626">
        <f>IF(ISERROR(VLOOKUP($A$1626, 文字檔!U:V, 2, 0)),0,VLOOKUP($A$1626, 文字檔!U:V, 2, 0))</f>
        <v>-14800</v>
      </c>
      <c r="N1626">
        <f>IF(ISERROR(VLOOKUP($A$1626, 文字檔!W:X, 2, 0)),0,VLOOKUP($A$1626, 文字檔!W:X, 2, 0))</f>
        <v>-10589.35</v>
      </c>
      <c r="O1626">
        <f>IF(ISERROR(VLOOKUP($A$1626, 文字檔!Y:Z, 2, 0)),0,VLOOKUP($A$1626, 文字檔!Y:Z, 2, 0))</f>
        <v>-77583.14</v>
      </c>
      <c r="P1626">
        <f>IF(ISERROR(VLOOKUP($A$1626, 文字檔!AA:AB, 2, 0)),0,VLOOKUP($A$1626, 文字檔!AA:AB, 2, 0))</f>
        <v>0</v>
      </c>
    </row>
    <row r="1627" spans="1:16" ht="16.2">
      <c r="A1627" s="7">
        <v>45363</v>
      </c>
      <c r="B1627" s="5">
        <f>SUMPRODUCT($C$2:$P$2,$C$1627:$P$1627)</f>
        <v>53037.59</v>
      </c>
      <c r="C1627" s="5">
        <f>IF(ISERROR(VLOOKUP($A$1627, 文字檔!A:B, 2, 0)),0,VLOOKUP($A$1627, 文字檔!A:B, 2, 0))</f>
        <v>10805.28</v>
      </c>
      <c r="D1627" s="5">
        <f>IF(ISERROR(VLOOKUP($A$1627, 文字檔!C:D, 2, 0)),0,VLOOKUP($A$1627, 文字檔!C:D, 2, 0))</f>
        <v>0</v>
      </c>
      <c r="E1627" s="5">
        <f>IF(ISERROR(VLOOKUP($A$1627, 文字檔!E:F, 2, 0)),0,VLOOKUP($A$1627, 文字檔!E:F, 2, 0))</f>
        <v>0</v>
      </c>
      <c r="F1627" s="5">
        <f>IF(ISERROR(VLOOKUP($A$1627, 文字檔!G:H, 2, 0)),0,VLOOKUP($A$1627, 文字檔!G:H, 2, 0))</f>
        <v>0</v>
      </c>
      <c r="G1627" s="5">
        <f>IF(ISERROR(VLOOKUP($A$1627, 文字檔!I:J, 2, 0)),0,VLOOKUP($A$1627, 文字檔!I:J, 2, 0))</f>
        <v>0</v>
      </c>
      <c r="H1627" s="5">
        <f>IF(ISERROR(VLOOKUP($A$1627, 文字檔!K:L, 2, 0)),0,VLOOKUP($A$1627, 文字檔!K:L, 2, 0))</f>
        <v>0</v>
      </c>
      <c r="I1627" s="5">
        <f>IF(ISERROR(VLOOKUP($A$1627, 文字檔!M:N, 2, 0)),0,VLOOKUP($A$1627, 文字檔!M:N, 2, 0))</f>
        <v>31006.09</v>
      </c>
      <c r="J1627" s="5">
        <f>IF(ISERROR(VLOOKUP($A$1627, 文字檔!O:P, 2, 0)),0,VLOOKUP($A$1627, 文字檔!O:P, 2, 0))</f>
        <v>0</v>
      </c>
      <c r="K1627">
        <f>IF(ISERROR(VLOOKUP($A$1627, 文字檔!Q:R, 2, 0)),0,VLOOKUP($A$1627, 文字檔!Q:R, 2, 0))</f>
        <v>0</v>
      </c>
      <c r="L1627">
        <f>IF(ISERROR(VLOOKUP($A$1627, 文字檔!S:T, 2, 0)),0,VLOOKUP($A$1627, 文字檔!S:T, 2, 0))</f>
        <v>0</v>
      </c>
      <c r="M1627">
        <f>IF(ISERROR(VLOOKUP($A$1627, 文字檔!U:V, 2, 0)),0,VLOOKUP($A$1627, 文字檔!U:V, 2, 0))</f>
        <v>47600</v>
      </c>
      <c r="N1627">
        <f>IF(ISERROR(VLOOKUP($A$1627, 文字檔!W:X, 2, 0)),0,VLOOKUP($A$1627, 文字檔!W:X, 2, 0))</f>
        <v>-28794.3</v>
      </c>
      <c r="O1627">
        <f>IF(ISERROR(VLOOKUP($A$1627, 文字檔!Y:Z, 2, 0)),0,VLOOKUP($A$1627, 文字檔!Y:Z, 2, 0))</f>
        <v>-7579.48</v>
      </c>
      <c r="P1627">
        <f>IF(ISERROR(VLOOKUP($A$1627, 文字檔!AA:AB, 2, 0)),0,VLOOKUP($A$1627, 文字檔!AA:AB, 2, 0))</f>
        <v>0</v>
      </c>
    </row>
    <row r="1628" spans="1:16" ht="16.2">
      <c r="A1628" s="7">
        <v>45364</v>
      </c>
      <c r="B1628" s="5">
        <f>SUMPRODUCT($C$2:$P$2,$C$1628:$P$1628)</f>
        <v>-55197.33</v>
      </c>
      <c r="C1628" s="5">
        <f>IF(ISERROR(VLOOKUP($A$1628, 文字檔!A:B, 2, 0)),0,VLOOKUP($A$1628, 文字檔!A:B, 2, 0))</f>
        <v>0</v>
      </c>
      <c r="D1628" s="5">
        <f>IF(ISERROR(VLOOKUP($A$1628, 文字檔!C:D, 2, 0)),0,VLOOKUP($A$1628, 文字檔!C:D, 2, 0))</f>
        <v>0</v>
      </c>
      <c r="E1628" s="5">
        <f>IF(ISERROR(VLOOKUP($A$1628, 文字檔!E:F, 2, 0)),0,VLOOKUP($A$1628, 文字檔!E:F, 2, 0))</f>
        <v>0</v>
      </c>
      <c r="F1628" s="5">
        <f>IF(ISERROR(VLOOKUP($A$1628, 文字檔!G:H, 2, 0)),0,VLOOKUP($A$1628, 文字檔!G:H, 2, 0))</f>
        <v>0</v>
      </c>
      <c r="G1628" s="5">
        <f>IF(ISERROR(VLOOKUP($A$1628, 文字檔!I:J, 2, 0)),0,VLOOKUP($A$1628, 文字檔!I:J, 2, 0))</f>
        <v>-13597.78</v>
      </c>
      <c r="H1628" s="5">
        <f>IF(ISERROR(VLOOKUP($A$1628, 文字檔!K:L, 2, 0)),0,VLOOKUP($A$1628, 文字檔!K:L, 2, 0))</f>
        <v>-13201.08</v>
      </c>
      <c r="I1628" s="5">
        <f>IF(ISERROR(VLOOKUP($A$1628, 文字檔!M:N, 2, 0)),0,VLOOKUP($A$1628, 文字檔!M:N, 2, 0))</f>
        <v>-5800</v>
      </c>
      <c r="J1628" s="5">
        <f>IF(ISERROR(VLOOKUP($A$1628, 文字檔!O:P, 2, 0)),0,VLOOKUP($A$1628, 文字檔!O:P, 2, 0))</f>
        <v>0</v>
      </c>
      <c r="K1628">
        <f>IF(ISERROR(VLOOKUP($A$1628, 文字檔!Q:R, 2, 0)),0,VLOOKUP($A$1628, 文字檔!Q:R, 2, 0))</f>
        <v>-5198.47</v>
      </c>
      <c r="L1628">
        <f>IF(ISERROR(VLOOKUP($A$1628, 文字檔!S:T, 2, 0)),0,VLOOKUP($A$1628, 文字檔!S:T, 2, 0))</f>
        <v>0</v>
      </c>
      <c r="M1628">
        <f>IF(ISERROR(VLOOKUP($A$1628, 文字檔!U:V, 2, 0)),0,VLOOKUP($A$1628, 文字檔!U:V, 2, 0))</f>
        <v>-5800</v>
      </c>
      <c r="N1628">
        <f>IF(ISERROR(VLOOKUP($A$1628, 文字檔!W:X, 2, 0)),0,VLOOKUP($A$1628, 文字檔!W:X, 2, 0))</f>
        <v>-5800</v>
      </c>
      <c r="O1628">
        <f>IF(ISERROR(VLOOKUP($A$1628, 文字檔!Y:Z, 2, 0)),0,VLOOKUP($A$1628, 文字檔!Y:Z, 2, 0))</f>
        <v>-5800</v>
      </c>
      <c r="P1628">
        <f>IF(ISERROR(VLOOKUP($A$1628, 文字檔!AA:AB, 2, 0)),0,VLOOKUP($A$1628, 文字檔!AA:AB, 2, 0))</f>
        <v>0</v>
      </c>
    </row>
    <row r="1629" spans="1:16" ht="16.2">
      <c r="A1629" s="7">
        <v>45365</v>
      </c>
      <c r="B1629" s="5">
        <f>SUMPRODUCT($C$2:$P$2,$C$1629:$P$1629)</f>
        <v>-54967.6</v>
      </c>
      <c r="C1629" s="5">
        <f>IF(ISERROR(VLOOKUP($A$1629, 文字檔!A:B, 2, 0)),0,VLOOKUP($A$1629, 文字檔!A:B, 2, 0))</f>
        <v>0</v>
      </c>
      <c r="D1629" s="5">
        <f>IF(ISERROR(VLOOKUP($A$1629, 文字檔!C:D, 2, 0)),0,VLOOKUP($A$1629, 文字檔!C:D, 2, 0))</f>
        <v>0</v>
      </c>
      <c r="E1629" s="5">
        <f>IF(ISERROR(VLOOKUP($A$1629, 文字檔!E:F, 2, 0)),0,VLOOKUP($A$1629, 文字檔!E:F, 2, 0))</f>
        <v>0</v>
      </c>
      <c r="F1629" s="5">
        <f>IF(ISERROR(VLOOKUP($A$1629, 文字檔!G:H, 2, 0)),0,VLOOKUP($A$1629, 文字檔!G:H, 2, 0))</f>
        <v>0</v>
      </c>
      <c r="G1629" s="5">
        <f>IF(ISERROR(VLOOKUP($A$1629, 文字檔!I:J, 2, 0)),0,VLOOKUP($A$1629, 文字檔!I:J, 2, 0))</f>
        <v>0</v>
      </c>
      <c r="H1629" s="5">
        <f>IF(ISERROR(VLOOKUP($A$1629, 文字檔!K:L, 2, 0)),0,VLOOKUP($A$1629, 文字檔!K:L, 2, 0))</f>
        <v>-17391.45</v>
      </c>
      <c r="I1629" s="5">
        <f>IF(ISERROR(VLOOKUP($A$1629, 文字檔!M:N, 2, 0)),0,VLOOKUP($A$1629, 文字檔!M:N, 2, 0))</f>
        <v>-595.79999999999995</v>
      </c>
      <c r="J1629" s="5">
        <f>IF(ISERROR(VLOOKUP($A$1629, 文字檔!O:P, 2, 0)),0,VLOOKUP($A$1629, 文字檔!O:P, 2, 0))</f>
        <v>0</v>
      </c>
      <c r="K1629">
        <f>IF(ISERROR(VLOOKUP($A$1629, 文字檔!Q:R, 2, 0)),0,VLOOKUP($A$1629, 文字檔!Q:R, 2, 0))</f>
        <v>2600</v>
      </c>
      <c r="L1629">
        <f>IF(ISERROR(VLOOKUP($A$1629, 文字檔!S:T, 2, 0)),0,VLOOKUP($A$1629, 文字檔!S:T, 2, 0))</f>
        <v>-14794.96</v>
      </c>
      <c r="M1629">
        <f>IF(ISERROR(VLOOKUP($A$1629, 文字檔!U:V, 2, 0)),0,VLOOKUP($A$1629, 文字檔!U:V, 2, 0))</f>
        <v>2600</v>
      </c>
      <c r="N1629">
        <f>IF(ISERROR(VLOOKUP($A$1629, 文字檔!W:X, 2, 0)),0,VLOOKUP($A$1629, 文字檔!W:X, 2, 0))</f>
        <v>-17195.29</v>
      </c>
      <c r="O1629">
        <f>IF(ISERROR(VLOOKUP($A$1629, 文字檔!Y:Z, 2, 0)),0,VLOOKUP($A$1629, 文字檔!Y:Z, 2, 0))</f>
        <v>-4591.18</v>
      </c>
      <c r="P1629">
        <f>IF(ISERROR(VLOOKUP($A$1629, 文字檔!AA:AB, 2, 0)),0,VLOOKUP($A$1629, 文字檔!AA:AB, 2, 0))</f>
        <v>-5598.92</v>
      </c>
    </row>
    <row r="1630" spans="1:16" ht="16.2">
      <c r="A1630" s="7">
        <v>45366</v>
      </c>
      <c r="B1630" s="5">
        <f>SUMPRODUCT($C$2:$P$2,$C$1630:$P$1630)</f>
        <v>-56747.590000000004</v>
      </c>
      <c r="C1630" s="5">
        <f>IF(ISERROR(VLOOKUP($A$1630, 文字檔!A:B, 2, 0)),0,VLOOKUP($A$1630, 文字檔!A:B, 2, 0))</f>
        <v>-1179.6600000000001</v>
      </c>
      <c r="D1630" s="5">
        <f>IF(ISERROR(VLOOKUP($A$1630, 文字檔!C:D, 2, 0)),0,VLOOKUP($A$1630, 文字檔!C:D, 2, 0))</f>
        <v>0</v>
      </c>
      <c r="E1630" s="5">
        <f>IF(ISERROR(VLOOKUP($A$1630, 文字檔!E:F, 2, 0)),0,VLOOKUP($A$1630, 文字檔!E:F, 2, 0))</f>
        <v>0</v>
      </c>
      <c r="F1630" s="5">
        <f>IF(ISERROR(VLOOKUP($A$1630, 文字檔!G:H, 2, 0)),0,VLOOKUP($A$1630, 文字檔!G:H, 2, 0))</f>
        <v>0</v>
      </c>
      <c r="G1630" s="5">
        <f>IF(ISERROR(VLOOKUP($A$1630, 文字檔!I:J, 2, 0)),0,VLOOKUP($A$1630, 文字檔!I:J, 2, 0))</f>
        <v>0</v>
      </c>
      <c r="H1630" s="5">
        <f>IF(ISERROR(VLOOKUP($A$1630, 文字檔!K:L, 2, 0)),0,VLOOKUP($A$1630, 文字檔!K:L, 2, 0))</f>
        <v>-7190.16</v>
      </c>
      <c r="I1630" s="5">
        <f>IF(ISERROR(VLOOKUP($A$1630, 文字檔!M:N, 2, 0)),0,VLOOKUP($A$1630, 文字檔!M:N, 2, 0))</f>
        <v>-7397.15</v>
      </c>
      <c r="J1630" s="5">
        <f>IF(ISERROR(VLOOKUP($A$1630, 文字檔!O:P, 2, 0)),0,VLOOKUP($A$1630, 文字檔!O:P, 2, 0))</f>
        <v>0</v>
      </c>
      <c r="K1630">
        <f>IF(ISERROR(VLOOKUP($A$1630, 文字檔!Q:R, 2, 0)),0,VLOOKUP($A$1630, 文字檔!Q:R, 2, 0))</f>
        <v>-41800</v>
      </c>
      <c r="L1630">
        <f>IF(ISERROR(VLOOKUP($A$1630, 文字檔!S:T, 2, 0)),0,VLOOKUP($A$1630, 文字檔!S:T, 2, 0))</f>
        <v>0</v>
      </c>
      <c r="M1630">
        <f>IF(ISERROR(VLOOKUP($A$1630, 文字檔!U:V, 2, 0)),0,VLOOKUP($A$1630, 文字檔!U:V, 2, 0))</f>
        <v>-41800</v>
      </c>
      <c r="N1630">
        <f>IF(ISERROR(VLOOKUP($A$1630, 文字檔!W:X, 2, 0)),0,VLOOKUP($A$1630, 文字檔!W:X, 2, 0))</f>
        <v>36402.550000000003</v>
      </c>
      <c r="O1630">
        <f>IF(ISERROR(VLOOKUP($A$1630, 文字檔!Y:Z, 2, 0)),0,VLOOKUP($A$1630, 文字檔!Y:Z, 2, 0))</f>
        <v>22604.62</v>
      </c>
      <c r="P1630">
        <f>IF(ISERROR(VLOOKUP($A$1630, 文字檔!AA:AB, 2, 0)),0,VLOOKUP($A$1630, 文字檔!AA:AB, 2, 0))</f>
        <v>-16387.79</v>
      </c>
    </row>
    <row r="1631" spans="1:16" ht="16.2">
      <c r="A1631" s="7">
        <v>45367</v>
      </c>
      <c r="B1631" s="5">
        <f>SUMPRODUCT($C$2:$P$2,$C$1631:$P$1631)</f>
        <v>0</v>
      </c>
      <c r="C1631" s="5">
        <f>IF(ISERROR(VLOOKUP($A$1631, 文字檔!A:B, 2, 0)),0,VLOOKUP($A$1631, 文字檔!A:B, 2, 0))</f>
        <v>0</v>
      </c>
      <c r="D1631" s="5">
        <f>IF(ISERROR(VLOOKUP($A$1631, 文字檔!C:D, 2, 0)),0,VLOOKUP($A$1631, 文字檔!C:D, 2, 0))</f>
        <v>0</v>
      </c>
      <c r="E1631" s="5">
        <f>IF(ISERROR(VLOOKUP($A$1631, 文字檔!E:F, 2, 0)),0,VLOOKUP($A$1631, 文字檔!E:F, 2, 0))</f>
        <v>0</v>
      </c>
      <c r="F1631" s="5">
        <f>IF(ISERROR(VLOOKUP($A$1631, 文字檔!G:H, 2, 0)),0,VLOOKUP($A$1631, 文字檔!G:H, 2, 0))</f>
        <v>0</v>
      </c>
      <c r="G1631" s="5">
        <f>IF(ISERROR(VLOOKUP($A$1631, 文字檔!I:J, 2, 0)),0,VLOOKUP($A$1631, 文字檔!I:J, 2, 0))</f>
        <v>0</v>
      </c>
      <c r="H1631" s="5">
        <f>IF(ISERROR(VLOOKUP($A$1631, 文字檔!K:L, 2, 0)),0,VLOOKUP($A$1631, 文字檔!K:L, 2, 0))</f>
        <v>0</v>
      </c>
      <c r="I1631" s="5">
        <f>IF(ISERROR(VLOOKUP($A$1631, 文字檔!M:N, 2, 0)),0,VLOOKUP($A$1631, 文字檔!M:N, 2, 0))</f>
        <v>0</v>
      </c>
      <c r="J1631" s="5">
        <f>IF(ISERROR(VLOOKUP($A$1631, 文字檔!O:P, 2, 0)),0,VLOOKUP($A$1631, 文字檔!O:P, 2, 0))</f>
        <v>0</v>
      </c>
      <c r="K1631">
        <f>IF(ISERROR(VLOOKUP($A$1631, 文字檔!Q:R, 2, 0)),0,VLOOKUP($A$1631, 文字檔!Q:R, 2, 0))</f>
        <v>0</v>
      </c>
      <c r="L1631">
        <f>IF(ISERROR(VLOOKUP($A$1631, 文字檔!S:T, 2, 0)),0,VLOOKUP($A$1631, 文字檔!S:T, 2, 0))</f>
        <v>0</v>
      </c>
      <c r="M1631">
        <f>IF(ISERROR(VLOOKUP($A$1631, 文字檔!U:V, 2, 0)),0,VLOOKUP($A$1631, 文字檔!U:V, 2, 0))</f>
        <v>0</v>
      </c>
      <c r="N1631">
        <f>IF(ISERROR(VLOOKUP($A$1631, 文字檔!W:X, 2, 0)),0,VLOOKUP($A$1631, 文字檔!W:X, 2, 0))</f>
        <v>0</v>
      </c>
      <c r="O1631">
        <f>IF(ISERROR(VLOOKUP($A$1631, 文字檔!Y:Z, 2, 0)),0,VLOOKUP($A$1631, 文字檔!Y:Z, 2, 0))</f>
        <v>0</v>
      </c>
      <c r="P1631">
        <f>IF(ISERROR(VLOOKUP($A$1631, 文字檔!AA:AB, 2, 0)),0,VLOOKUP($A$1631, 文字檔!AA:AB, 2, 0))</f>
        <v>0</v>
      </c>
    </row>
    <row r="1632" spans="1:16" ht="16.2">
      <c r="A1632" s="7">
        <v>45368</v>
      </c>
      <c r="B1632" s="5">
        <f>SUMPRODUCT($C$2:$P$2,$C$1632:$P$1632)</f>
        <v>0</v>
      </c>
      <c r="C1632" s="5">
        <f>IF(ISERROR(VLOOKUP($A$1632, 文字檔!A:B, 2, 0)),0,VLOOKUP($A$1632, 文字檔!A:B, 2, 0))</f>
        <v>0</v>
      </c>
      <c r="D1632" s="5">
        <f>IF(ISERROR(VLOOKUP($A$1632, 文字檔!C:D, 2, 0)),0,VLOOKUP($A$1632, 文字檔!C:D, 2, 0))</f>
        <v>0</v>
      </c>
      <c r="E1632" s="5">
        <f>IF(ISERROR(VLOOKUP($A$1632, 文字檔!E:F, 2, 0)),0,VLOOKUP($A$1632, 文字檔!E:F, 2, 0))</f>
        <v>0</v>
      </c>
      <c r="F1632" s="5">
        <f>IF(ISERROR(VLOOKUP($A$1632, 文字檔!G:H, 2, 0)),0,VLOOKUP($A$1632, 文字檔!G:H, 2, 0))</f>
        <v>0</v>
      </c>
      <c r="G1632" s="5">
        <f>IF(ISERROR(VLOOKUP($A$1632, 文字檔!I:J, 2, 0)),0,VLOOKUP($A$1632, 文字檔!I:J, 2, 0))</f>
        <v>0</v>
      </c>
      <c r="H1632" s="5">
        <f>IF(ISERROR(VLOOKUP($A$1632, 文字檔!K:L, 2, 0)),0,VLOOKUP($A$1632, 文字檔!K:L, 2, 0))</f>
        <v>0</v>
      </c>
      <c r="I1632" s="5">
        <f>IF(ISERROR(VLOOKUP($A$1632, 文字檔!M:N, 2, 0)),0,VLOOKUP($A$1632, 文字檔!M:N, 2, 0))</f>
        <v>0</v>
      </c>
      <c r="J1632" s="5">
        <f>IF(ISERROR(VLOOKUP($A$1632, 文字檔!O:P, 2, 0)),0,VLOOKUP($A$1632, 文字檔!O:P, 2, 0))</f>
        <v>0</v>
      </c>
      <c r="K1632">
        <f>IF(ISERROR(VLOOKUP($A$1632, 文字檔!Q:R, 2, 0)),0,VLOOKUP($A$1632, 文字檔!Q:R, 2, 0))</f>
        <v>0</v>
      </c>
      <c r="L1632">
        <f>IF(ISERROR(VLOOKUP($A$1632, 文字檔!S:T, 2, 0)),0,VLOOKUP($A$1632, 文字檔!S:T, 2, 0))</f>
        <v>0</v>
      </c>
      <c r="M1632">
        <f>IF(ISERROR(VLOOKUP($A$1632, 文字檔!U:V, 2, 0)),0,VLOOKUP($A$1632, 文字檔!U:V, 2, 0))</f>
        <v>0</v>
      </c>
      <c r="N1632">
        <f>IF(ISERROR(VLOOKUP($A$1632, 文字檔!W:X, 2, 0)),0,VLOOKUP($A$1632, 文字檔!W:X, 2, 0))</f>
        <v>0</v>
      </c>
      <c r="O1632">
        <f>IF(ISERROR(VLOOKUP($A$1632, 文字檔!Y:Z, 2, 0)),0,VLOOKUP($A$1632, 文字檔!Y:Z, 2, 0))</f>
        <v>0</v>
      </c>
      <c r="P1632">
        <f>IF(ISERROR(VLOOKUP($A$1632, 文字檔!AA:AB, 2, 0)),0,VLOOKUP($A$1632, 文字檔!AA:AB, 2, 0))</f>
        <v>0</v>
      </c>
    </row>
    <row r="1633" spans="1:16" ht="16.2">
      <c r="A1633" s="7">
        <v>45369</v>
      </c>
      <c r="B1633" s="5">
        <f>SUMPRODUCT($C$2:$P$2,$C$1633:$P$1633)</f>
        <v>49223.130000000005</v>
      </c>
      <c r="C1633" s="5">
        <f>IF(ISERROR(VLOOKUP($A$1633, 文字檔!A:B, 2, 0)),0,VLOOKUP($A$1633, 文字檔!A:B, 2, 0))</f>
        <v>0</v>
      </c>
      <c r="D1633" s="5">
        <f>IF(ISERROR(VLOOKUP($A$1633, 文字檔!C:D, 2, 0)),0,VLOOKUP($A$1633, 文字檔!C:D, 2, 0))</f>
        <v>0</v>
      </c>
      <c r="E1633" s="5">
        <f>IF(ISERROR(VLOOKUP($A$1633, 文字檔!E:F, 2, 0)),0,VLOOKUP($A$1633, 文字檔!E:F, 2, 0))</f>
        <v>0</v>
      </c>
      <c r="F1633" s="5">
        <f>IF(ISERROR(VLOOKUP($A$1633, 文字檔!G:H, 2, 0)),0,VLOOKUP($A$1633, 文字檔!G:H, 2, 0))</f>
        <v>0</v>
      </c>
      <c r="G1633" s="5">
        <f>IF(ISERROR(VLOOKUP($A$1633, 文字檔!I:J, 2, 0)),0,VLOOKUP($A$1633, 文字檔!I:J, 2, 0))</f>
        <v>0</v>
      </c>
      <c r="H1633" s="5">
        <f>IF(ISERROR(VLOOKUP($A$1633, 文字檔!K:L, 2, 0)),0,VLOOKUP($A$1633, 文字檔!K:L, 2, 0))</f>
        <v>0</v>
      </c>
      <c r="I1633" s="5">
        <f>IF(ISERROR(VLOOKUP($A$1633, 文字檔!M:N, 2, 0)),0,VLOOKUP($A$1633, 文字檔!M:N, 2, 0))</f>
        <v>0</v>
      </c>
      <c r="J1633" s="5">
        <f>IF(ISERROR(VLOOKUP($A$1633, 文字檔!O:P, 2, 0)),0,VLOOKUP($A$1633, 文字檔!O:P, 2, 0))</f>
        <v>0</v>
      </c>
      <c r="K1633">
        <f>IF(ISERROR(VLOOKUP($A$1633, 文字檔!Q:R, 2, 0)),0,VLOOKUP($A$1633, 文字檔!Q:R, 2, 0))</f>
        <v>37800</v>
      </c>
      <c r="L1633">
        <f>IF(ISERROR(VLOOKUP($A$1633, 文字檔!S:T, 2, 0)),0,VLOOKUP($A$1633, 文字檔!S:T, 2, 0))</f>
        <v>0</v>
      </c>
      <c r="M1633">
        <f>IF(ISERROR(VLOOKUP($A$1633, 文字檔!U:V, 2, 0)),0,VLOOKUP($A$1633, 文字檔!U:V, 2, 0))</f>
        <v>37800</v>
      </c>
      <c r="N1633">
        <f>IF(ISERROR(VLOOKUP($A$1633, 文字檔!W:X, 2, 0)),0,VLOOKUP($A$1633, 文字檔!W:X, 2, 0))</f>
        <v>-9993.31</v>
      </c>
      <c r="O1633">
        <f>IF(ISERROR(VLOOKUP($A$1633, 文字檔!Y:Z, 2, 0)),0,VLOOKUP($A$1633, 文字檔!Y:Z, 2, 0))</f>
        <v>10412.27</v>
      </c>
      <c r="P1633">
        <f>IF(ISERROR(VLOOKUP($A$1633, 文字檔!AA:AB, 2, 0)),0,VLOOKUP($A$1633, 文字檔!AA:AB, 2, 0))</f>
        <v>-26795.83</v>
      </c>
    </row>
    <row r="1634" spans="1:16" ht="16.2">
      <c r="A1634" s="7">
        <v>45370</v>
      </c>
      <c r="B1634" s="5">
        <f>SUMPRODUCT($C$2:$P$2,$C$1634:$P$1634)</f>
        <v>-91143.84</v>
      </c>
      <c r="C1634" s="5">
        <f>IF(ISERROR(VLOOKUP($A$1634, 文字檔!A:B, 2, 0)),0,VLOOKUP($A$1634, 文字檔!A:B, 2, 0))</f>
        <v>-32775.519999999997</v>
      </c>
      <c r="D1634" s="5">
        <f>IF(ISERROR(VLOOKUP($A$1634, 文字檔!C:D, 2, 0)),0,VLOOKUP($A$1634, 文字檔!C:D, 2, 0))</f>
        <v>0</v>
      </c>
      <c r="E1634" s="5">
        <f>IF(ISERROR(VLOOKUP($A$1634, 文字檔!E:F, 2, 0)),0,VLOOKUP($A$1634, 文字檔!E:F, 2, 0))</f>
        <v>0</v>
      </c>
      <c r="F1634" s="5">
        <f>IF(ISERROR(VLOOKUP($A$1634, 文字檔!G:H, 2, 0)),0,VLOOKUP($A$1634, 文字檔!G:H, 2, 0))</f>
        <v>0</v>
      </c>
      <c r="G1634" s="5">
        <f>IF(ISERROR(VLOOKUP($A$1634, 文字檔!I:J, 2, 0)),0,VLOOKUP($A$1634, 文字檔!I:J, 2, 0))</f>
        <v>-12595.71</v>
      </c>
      <c r="H1634" s="5">
        <f>IF(ISERROR(VLOOKUP($A$1634, 文字檔!K:L, 2, 0)),0,VLOOKUP($A$1634, 文字檔!K:L, 2, 0))</f>
        <v>-7788.27</v>
      </c>
      <c r="I1634" s="5">
        <f>IF(ISERROR(VLOOKUP($A$1634, 文字檔!M:N, 2, 0)),0,VLOOKUP($A$1634, 文字檔!M:N, 2, 0))</f>
        <v>0</v>
      </c>
      <c r="J1634" s="5">
        <f>IF(ISERROR(VLOOKUP($A$1634, 文字檔!O:P, 2, 0)),0,VLOOKUP($A$1634, 文字檔!O:P, 2, 0))</f>
        <v>0</v>
      </c>
      <c r="K1634">
        <f>IF(ISERROR(VLOOKUP($A$1634, 文字檔!Q:R, 2, 0)),0,VLOOKUP($A$1634, 文字檔!Q:R, 2, 0))</f>
        <v>-10400</v>
      </c>
      <c r="L1634">
        <f>IF(ISERROR(VLOOKUP($A$1634, 文字檔!S:T, 2, 0)),0,VLOOKUP($A$1634, 文字檔!S:T, 2, 0))</f>
        <v>0</v>
      </c>
      <c r="M1634">
        <f>IF(ISERROR(VLOOKUP($A$1634, 文字檔!U:V, 2, 0)),0,VLOOKUP($A$1634, 文字檔!U:V, 2, 0))</f>
        <v>-10400</v>
      </c>
      <c r="N1634">
        <f>IF(ISERROR(VLOOKUP($A$1634, 文字檔!W:X, 2, 0)),0,VLOOKUP($A$1634, 文字檔!W:X, 2, 0))</f>
        <v>-3592.62</v>
      </c>
      <c r="O1634">
        <f>IF(ISERROR(VLOOKUP($A$1634, 文字檔!Y:Z, 2, 0)),0,VLOOKUP($A$1634, 文字檔!Y:Z, 2, 0))</f>
        <v>-13591.72</v>
      </c>
      <c r="P1634">
        <f>IF(ISERROR(VLOOKUP($A$1634, 文字檔!AA:AB, 2, 0)),0,VLOOKUP($A$1634, 文字檔!AA:AB, 2, 0))</f>
        <v>0</v>
      </c>
    </row>
    <row r="1635" spans="1:16" ht="16.2">
      <c r="A1635" s="7">
        <v>45371</v>
      </c>
      <c r="B1635" s="5">
        <f>SUMPRODUCT($C$2:$P$2,$C$1635:$P$1635)</f>
        <v>-177727.61000000002</v>
      </c>
      <c r="C1635" s="5">
        <f>IF(ISERROR(VLOOKUP($A$1635, 文字檔!A:B, 2, 0)),0,VLOOKUP($A$1635, 文字檔!A:B, 2, 0))</f>
        <v>0</v>
      </c>
      <c r="D1635" s="5">
        <f>IF(ISERROR(VLOOKUP($A$1635, 文字檔!C:D, 2, 0)),0,VLOOKUP($A$1635, 文字檔!C:D, 2, 0))</f>
        <v>0</v>
      </c>
      <c r="E1635" s="5">
        <f>IF(ISERROR(VLOOKUP($A$1635, 文字檔!E:F, 2, 0)),0,VLOOKUP($A$1635, 文字檔!E:F, 2, 0))</f>
        <v>0</v>
      </c>
      <c r="F1635" s="5">
        <f>IF(ISERROR(VLOOKUP($A$1635, 文字檔!G:H, 2, 0)),0,VLOOKUP($A$1635, 文字檔!G:H, 2, 0))</f>
        <v>-40790.76</v>
      </c>
      <c r="G1635" s="5">
        <f>IF(ISERROR(VLOOKUP($A$1635, 文字檔!I:J, 2, 0)),0,VLOOKUP($A$1635, 文字檔!I:J, 2, 0))</f>
        <v>-15990.34</v>
      </c>
      <c r="H1635" s="5">
        <f>IF(ISERROR(VLOOKUP($A$1635, 文字檔!K:L, 2, 0)),0,VLOOKUP($A$1635, 文字檔!K:L, 2, 0))</f>
        <v>-15793.49</v>
      </c>
      <c r="I1635" s="5">
        <f>IF(ISERROR(VLOOKUP($A$1635, 文字檔!M:N, 2, 0)),0,VLOOKUP($A$1635, 文字檔!M:N, 2, 0))</f>
        <v>-20789.8</v>
      </c>
      <c r="J1635" s="5">
        <f>IF(ISERROR(VLOOKUP($A$1635, 文字檔!O:P, 2, 0)),0,VLOOKUP($A$1635, 文字檔!O:P, 2, 0))</f>
        <v>-17194</v>
      </c>
      <c r="K1635">
        <f>IF(ISERROR(VLOOKUP($A$1635, 文字檔!Q:R, 2, 0)),0,VLOOKUP($A$1635, 文字檔!Q:R, 2, 0))</f>
        <v>-24592.41</v>
      </c>
      <c r="L1635">
        <f>IF(ISERROR(VLOOKUP($A$1635, 文字檔!S:T, 2, 0)),0,VLOOKUP($A$1635, 文字檔!S:T, 2, 0))</f>
        <v>0</v>
      </c>
      <c r="M1635">
        <f>IF(ISERROR(VLOOKUP($A$1635, 文字檔!U:V, 2, 0)),0,VLOOKUP($A$1635, 文字檔!U:V, 2, 0))</f>
        <v>-24592.41</v>
      </c>
      <c r="N1635">
        <f>IF(ISERROR(VLOOKUP($A$1635, 文字檔!W:X, 2, 0)),0,VLOOKUP($A$1635, 文字檔!W:X, 2, 0))</f>
        <v>-13387.79</v>
      </c>
      <c r="O1635">
        <f>IF(ISERROR(VLOOKUP($A$1635, 文字檔!Y:Z, 2, 0)),0,VLOOKUP($A$1635, 文字檔!Y:Z, 2, 0))</f>
        <v>-4596.6099999999997</v>
      </c>
      <c r="P1635">
        <f>IF(ISERROR(VLOOKUP($A$1635, 文字檔!AA:AB, 2, 0)),0,VLOOKUP($A$1635, 文字檔!AA:AB, 2, 0))</f>
        <v>0</v>
      </c>
    </row>
    <row r="1636" spans="1:16" ht="16.2">
      <c r="A1636" s="7">
        <v>45372</v>
      </c>
      <c r="B1636" s="5">
        <f>SUMPRODUCT($C$2:$P$2,$C$1636:$P$1636)</f>
        <v>150176.81</v>
      </c>
      <c r="C1636" s="5">
        <f>IF(ISERROR(VLOOKUP($A$1636, 文字檔!A:B, 2, 0)),0,VLOOKUP($A$1636, 文字檔!A:B, 2, 0))</f>
        <v>18588.39</v>
      </c>
      <c r="D1636" s="5">
        <f>IF(ISERROR(VLOOKUP($A$1636, 文字檔!C:D, 2, 0)),0,VLOOKUP($A$1636, 文字檔!C:D, 2, 0))</f>
        <v>0</v>
      </c>
      <c r="E1636" s="5">
        <f>IF(ISERROR(VLOOKUP($A$1636, 文字檔!E:F, 2, 0)),0,VLOOKUP($A$1636, 文字檔!E:F, 2, 0))</f>
        <v>0</v>
      </c>
      <c r="F1636" s="5">
        <f>IF(ISERROR(VLOOKUP($A$1636, 文字檔!G:H, 2, 0)),0,VLOOKUP($A$1636, 文字檔!G:H, 2, 0))</f>
        <v>0</v>
      </c>
      <c r="G1636" s="5">
        <f>IF(ISERROR(VLOOKUP($A$1636, 文字檔!I:J, 2, 0)),0,VLOOKUP($A$1636, 文字檔!I:J, 2, 0))</f>
        <v>0</v>
      </c>
      <c r="H1636" s="5">
        <f>IF(ISERROR(VLOOKUP($A$1636, 文字檔!K:L, 2, 0)),0,VLOOKUP($A$1636, 文字檔!K:L, 2, 0))</f>
        <v>37797.839999999997</v>
      </c>
      <c r="I1636" s="5">
        <f>IF(ISERROR(VLOOKUP($A$1636, 文字檔!M:N, 2, 0)),0,VLOOKUP($A$1636, 文字檔!M:N, 2, 0))</f>
        <v>0</v>
      </c>
      <c r="J1636" s="5">
        <f>IF(ISERROR(VLOOKUP($A$1636, 文字檔!O:P, 2, 0)),0,VLOOKUP($A$1636, 文字檔!O:P, 2, 0))</f>
        <v>0</v>
      </c>
      <c r="K1636">
        <f>IF(ISERROR(VLOOKUP($A$1636, 文字檔!Q:R, 2, 0)),0,VLOOKUP($A$1636, 文字檔!Q:R, 2, 0))</f>
        <v>0</v>
      </c>
      <c r="L1636">
        <f>IF(ISERROR(VLOOKUP($A$1636, 文字檔!S:T, 2, 0)),0,VLOOKUP($A$1636, 文字檔!S:T, 2, 0))</f>
        <v>0</v>
      </c>
      <c r="M1636">
        <f>IF(ISERROR(VLOOKUP($A$1636, 文字檔!U:V, 2, 0)),0,VLOOKUP($A$1636, 文字檔!U:V, 2, 0))</f>
        <v>34397.33</v>
      </c>
      <c r="N1636">
        <f>IF(ISERROR(VLOOKUP($A$1636, 文字檔!W:X, 2, 0)),0,VLOOKUP($A$1636, 文字檔!W:X, 2, 0))</f>
        <v>0</v>
      </c>
      <c r="O1636">
        <f>IF(ISERROR(VLOOKUP($A$1636, 文字檔!Y:Z, 2, 0)),0,VLOOKUP($A$1636, 文字檔!Y:Z, 2, 0))</f>
        <v>27196.25</v>
      </c>
      <c r="P1636">
        <f>IF(ISERROR(VLOOKUP($A$1636, 文字檔!AA:AB, 2, 0)),0,VLOOKUP($A$1636, 文字檔!AA:AB, 2, 0))</f>
        <v>32197</v>
      </c>
    </row>
    <row r="1637" spans="1:16" ht="16.2">
      <c r="A1637" s="7">
        <v>45373</v>
      </c>
      <c r="B1637" s="5">
        <f>SUMPRODUCT($C$2:$P$2,$C$1637:$P$1637)</f>
        <v>-58633.84</v>
      </c>
      <c r="C1637" s="5">
        <f>IF(ISERROR(VLOOKUP($A$1637, 文字檔!A:B, 2, 0)),0,VLOOKUP($A$1637, 文字檔!A:B, 2, 0))</f>
        <v>0</v>
      </c>
      <c r="D1637" s="5">
        <f>IF(ISERROR(VLOOKUP($A$1637, 文字檔!C:D, 2, 0)),0,VLOOKUP($A$1637, 文字檔!C:D, 2, 0))</f>
        <v>0</v>
      </c>
      <c r="E1637" s="5">
        <f>IF(ISERROR(VLOOKUP($A$1637, 文字檔!E:F, 2, 0)),0,VLOOKUP($A$1637, 文字檔!E:F, 2, 0))</f>
        <v>0</v>
      </c>
      <c r="F1637" s="5">
        <f>IF(ISERROR(VLOOKUP($A$1637, 文字檔!G:H, 2, 0)),0,VLOOKUP($A$1637, 文字檔!G:H, 2, 0))</f>
        <v>0</v>
      </c>
      <c r="G1637" s="5">
        <f>IF(ISERROR(VLOOKUP($A$1637, 文字檔!I:J, 2, 0)),0,VLOOKUP($A$1637, 文字檔!I:J, 2, 0))</f>
        <v>0</v>
      </c>
      <c r="H1637" s="5">
        <f>IF(ISERROR(VLOOKUP($A$1637, 文字檔!K:L, 2, 0)),0,VLOOKUP($A$1637, 文字檔!K:L, 2, 0))</f>
        <v>-11806.24</v>
      </c>
      <c r="I1637" s="5">
        <f>IF(ISERROR(VLOOKUP($A$1637, 文字檔!M:N, 2, 0)),0,VLOOKUP($A$1637, 文字檔!M:N, 2, 0))</f>
        <v>0</v>
      </c>
      <c r="J1637" s="5">
        <f>IF(ISERROR(VLOOKUP($A$1637, 文字檔!O:P, 2, 0)),0,VLOOKUP($A$1637, 文字檔!O:P, 2, 0))</f>
        <v>0</v>
      </c>
      <c r="K1637">
        <f>IF(ISERROR(VLOOKUP($A$1637, 文字檔!Q:R, 2, 0)),0,VLOOKUP($A$1637, 文字檔!Q:R, 2, 0))</f>
        <v>-11408.88</v>
      </c>
      <c r="L1637">
        <f>IF(ISERROR(VLOOKUP($A$1637, 文字檔!S:T, 2, 0)),0,VLOOKUP($A$1637, 文字檔!S:T, 2, 0))</f>
        <v>0</v>
      </c>
      <c r="M1637">
        <f>IF(ISERROR(VLOOKUP($A$1637, 文字檔!U:V, 2, 0)),0,VLOOKUP($A$1637, 文字檔!U:V, 2, 0))</f>
        <v>-4400</v>
      </c>
      <c r="N1637">
        <f>IF(ISERROR(VLOOKUP($A$1637, 文字檔!W:X, 2, 0)),0,VLOOKUP($A$1637, 文字檔!W:X, 2, 0))</f>
        <v>-1407.14</v>
      </c>
      <c r="O1637">
        <f>IF(ISERROR(VLOOKUP($A$1637, 文字檔!Y:Z, 2, 0)),0,VLOOKUP($A$1637, 文字檔!Y:Z, 2, 0))</f>
        <v>-25211.58</v>
      </c>
      <c r="P1637">
        <f>IF(ISERROR(VLOOKUP($A$1637, 文字檔!AA:AB, 2, 0)),0,VLOOKUP($A$1637, 文字檔!AA:AB, 2, 0))</f>
        <v>-4400</v>
      </c>
    </row>
    <row r="1638" spans="1:16" ht="16.2">
      <c r="A1638" s="7">
        <v>45374</v>
      </c>
      <c r="B1638" s="5">
        <f>SUMPRODUCT($C$2:$P$2,$C$1638:$P$1638)</f>
        <v>0</v>
      </c>
      <c r="C1638" s="5">
        <f>IF(ISERROR(VLOOKUP($A$1638, 文字檔!A:B, 2, 0)),0,VLOOKUP($A$1638, 文字檔!A:B, 2, 0))</f>
        <v>0</v>
      </c>
      <c r="D1638" s="5">
        <f>IF(ISERROR(VLOOKUP($A$1638, 文字檔!C:D, 2, 0)),0,VLOOKUP($A$1638, 文字檔!C:D, 2, 0))</f>
        <v>0</v>
      </c>
      <c r="E1638" s="5">
        <f>IF(ISERROR(VLOOKUP($A$1638, 文字檔!E:F, 2, 0)),0,VLOOKUP($A$1638, 文字檔!E:F, 2, 0))</f>
        <v>0</v>
      </c>
      <c r="F1638" s="5">
        <f>IF(ISERROR(VLOOKUP($A$1638, 文字檔!G:H, 2, 0)),0,VLOOKUP($A$1638, 文字檔!G:H, 2, 0))</f>
        <v>0</v>
      </c>
      <c r="G1638" s="5">
        <f>IF(ISERROR(VLOOKUP($A$1638, 文字檔!I:J, 2, 0)),0,VLOOKUP($A$1638, 文字檔!I:J, 2, 0))</f>
        <v>0</v>
      </c>
      <c r="H1638" s="5">
        <f>IF(ISERROR(VLOOKUP($A$1638, 文字檔!K:L, 2, 0)),0,VLOOKUP($A$1638, 文字檔!K:L, 2, 0))</f>
        <v>0</v>
      </c>
      <c r="I1638" s="5">
        <f>IF(ISERROR(VLOOKUP($A$1638, 文字檔!M:N, 2, 0)),0,VLOOKUP($A$1638, 文字檔!M:N, 2, 0))</f>
        <v>0</v>
      </c>
      <c r="J1638" s="5">
        <f>IF(ISERROR(VLOOKUP($A$1638, 文字檔!O:P, 2, 0)),0,VLOOKUP($A$1638, 文字檔!O:P, 2, 0))</f>
        <v>0</v>
      </c>
      <c r="K1638">
        <f>IF(ISERROR(VLOOKUP($A$1638, 文字檔!Q:R, 2, 0)),0,VLOOKUP($A$1638, 文字檔!Q:R, 2, 0))</f>
        <v>0</v>
      </c>
      <c r="L1638">
        <f>IF(ISERROR(VLOOKUP($A$1638, 文字檔!S:T, 2, 0)),0,VLOOKUP($A$1638, 文字檔!S:T, 2, 0))</f>
        <v>0</v>
      </c>
      <c r="M1638">
        <f>IF(ISERROR(VLOOKUP($A$1638, 文字檔!U:V, 2, 0)),0,VLOOKUP($A$1638, 文字檔!U:V, 2, 0))</f>
        <v>0</v>
      </c>
      <c r="N1638">
        <f>IF(ISERROR(VLOOKUP($A$1638, 文字檔!W:X, 2, 0)),0,VLOOKUP($A$1638, 文字檔!W:X, 2, 0))</f>
        <v>0</v>
      </c>
      <c r="O1638">
        <f>IF(ISERROR(VLOOKUP($A$1638, 文字檔!Y:Z, 2, 0)),0,VLOOKUP($A$1638, 文字檔!Y:Z, 2, 0))</f>
        <v>0</v>
      </c>
      <c r="P1638">
        <f>IF(ISERROR(VLOOKUP($A$1638, 文字檔!AA:AB, 2, 0)),0,VLOOKUP($A$1638, 文字檔!AA:AB, 2, 0))</f>
        <v>0</v>
      </c>
    </row>
    <row r="1639" spans="1:16" ht="16.2">
      <c r="A1639" s="7">
        <v>45375</v>
      </c>
      <c r="B1639" s="5">
        <f>SUMPRODUCT($C$2:$P$2,$C$1639:$P$1639)</f>
        <v>0</v>
      </c>
      <c r="C1639" s="5">
        <f>IF(ISERROR(VLOOKUP($A$1639, 文字檔!A:B, 2, 0)),0,VLOOKUP($A$1639, 文字檔!A:B, 2, 0))</f>
        <v>0</v>
      </c>
      <c r="D1639" s="5">
        <f>IF(ISERROR(VLOOKUP($A$1639, 文字檔!C:D, 2, 0)),0,VLOOKUP($A$1639, 文字檔!C:D, 2, 0))</f>
        <v>0</v>
      </c>
      <c r="E1639" s="5">
        <f>IF(ISERROR(VLOOKUP($A$1639, 文字檔!E:F, 2, 0)),0,VLOOKUP($A$1639, 文字檔!E:F, 2, 0))</f>
        <v>0</v>
      </c>
      <c r="F1639" s="5">
        <f>IF(ISERROR(VLOOKUP($A$1639, 文字檔!G:H, 2, 0)),0,VLOOKUP($A$1639, 文字檔!G:H, 2, 0))</f>
        <v>0</v>
      </c>
      <c r="G1639" s="5">
        <f>IF(ISERROR(VLOOKUP($A$1639, 文字檔!I:J, 2, 0)),0,VLOOKUP($A$1639, 文字檔!I:J, 2, 0))</f>
        <v>0</v>
      </c>
      <c r="H1639" s="5">
        <f>IF(ISERROR(VLOOKUP($A$1639, 文字檔!K:L, 2, 0)),0,VLOOKUP($A$1639, 文字檔!K:L, 2, 0))</f>
        <v>0</v>
      </c>
      <c r="I1639" s="5">
        <f>IF(ISERROR(VLOOKUP($A$1639, 文字檔!M:N, 2, 0)),0,VLOOKUP($A$1639, 文字檔!M:N, 2, 0))</f>
        <v>0</v>
      </c>
      <c r="J1639" s="5">
        <f>IF(ISERROR(VLOOKUP($A$1639, 文字檔!O:P, 2, 0)),0,VLOOKUP($A$1639, 文字檔!O:P, 2, 0))</f>
        <v>0</v>
      </c>
      <c r="K1639">
        <f>IF(ISERROR(VLOOKUP($A$1639, 文字檔!Q:R, 2, 0)),0,VLOOKUP($A$1639, 文字檔!Q:R, 2, 0))</f>
        <v>0</v>
      </c>
      <c r="L1639">
        <f>IF(ISERROR(VLOOKUP($A$1639, 文字檔!S:T, 2, 0)),0,VLOOKUP($A$1639, 文字檔!S:T, 2, 0))</f>
        <v>0</v>
      </c>
      <c r="M1639">
        <f>IF(ISERROR(VLOOKUP($A$1639, 文字檔!U:V, 2, 0)),0,VLOOKUP($A$1639, 文字檔!U:V, 2, 0))</f>
        <v>0</v>
      </c>
      <c r="N1639">
        <f>IF(ISERROR(VLOOKUP($A$1639, 文字檔!W:X, 2, 0)),0,VLOOKUP($A$1639, 文字檔!W:X, 2, 0))</f>
        <v>0</v>
      </c>
      <c r="O1639">
        <f>IF(ISERROR(VLOOKUP($A$1639, 文字檔!Y:Z, 2, 0)),0,VLOOKUP($A$1639, 文字檔!Y:Z, 2, 0))</f>
        <v>0</v>
      </c>
      <c r="P1639">
        <f>IF(ISERROR(VLOOKUP($A$1639, 文字檔!AA:AB, 2, 0)),0,VLOOKUP($A$1639, 文字檔!AA:AB, 2, 0))</f>
        <v>0</v>
      </c>
    </row>
    <row r="1640" spans="1:16" ht="16.2">
      <c r="A1640" s="7">
        <v>45376</v>
      </c>
      <c r="B1640" s="5">
        <f>SUMPRODUCT($C$2:$P$2,$C$1640:$P$1640)</f>
        <v>-14435.789999999999</v>
      </c>
      <c r="C1640" s="5">
        <f>IF(ISERROR(VLOOKUP($A$1640, 文字檔!A:B, 2, 0)),0,VLOOKUP($A$1640, 文字檔!A:B, 2, 0))</f>
        <v>0</v>
      </c>
      <c r="D1640" s="5">
        <f>IF(ISERROR(VLOOKUP($A$1640, 文字檔!C:D, 2, 0)),0,VLOOKUP($A$1640, 文字檔!C:D, 2, 0))</f>
        <v>0</v>
      </c>
      <c r="E1640" s="5">
        <f>IF(ISERROR(VLOOKUP($A$1640, 文字檔!E:F, 2, 0)),0,VLOOKUP($A$1640, 文字檔!E:F, 2, 0))</f>
        <v>0</v>
      </c>
      <c r="F1640" s="5">
        <f>IF(ISERROR(VLOOKUP($A$1640, 文字檔!G:H, 2, 0)),0,VLOOKUP($A$1640, 文字檔!G:H, 2, 0))</f>
        <v>0</v>
      </c>
      <c r="G1640" s="5">
        <f>IF(ISERROR(VLOOKUP($A$1640, 文字檔!I:J, 2, 0)),0,VLOOKUP($A$1640, 文字檔!I:J, 2, 0))</f>
        <v>-5807.71</v>
      </c>
      <c r="H1640" s="5">
        <f>IF(ISERROR(VLOOKUP($A$1640, 文字檔!K:L, 2, 0)),0,VLOOKUP($A$1640, 文字檔!K:L, 2, 0))</f>
        <v>2987.01</v>
      </c>
      <c r="I1640" s="5">
        <f>IF(ISERROR(VLOOKUP($A$1640, 文字檔!M:N, 2, 0)),0,VLOOKUP($A$1640, 文字檔!M:N, 2, 0))</f>
        <v>0</v>
      </c>
      <c r="J1640" s="5">
        <f>IF(ISERROR(VLOOKUP($A$1640, 文字檔!O:P, 2, 0)),0,VLOOKUP($A$1640, 文字檔!O:P, 2, 0))</f>
        <v>0</v>
      </c>
      <c r="K1640">
        <f>IF(ISERROR(VLOOKUP($A$1640, 文字檔!Q:R, 2, 0)),0,VLOOKUP($A$1640, 文字檔!Q:R, 2, 0))</f>
        <v>-2200</v>
      </c>
      <c r="L1640">
        <f>IF(ISERROR(VLOOKUP($A$1640, 文字檔!S:T, 2, 0)),0,VLOOKUP($A$1640, 文字檔!S:T, 2, 0))</f>
        <v>0</v>
      </c>
      <c r="M1640">
        <f>IF(ISERROR(VLOOKUP($A$1640, 文字檔!U:V, 2, 0)),0,VLOOKUP($A$1640, 文字檔!U:V, 2, 0))</f>
        <v>-2200</v>
      </c>
      <c r="N1640">
        <f>IF(ISERROR(VLOOKUP($A$1640, 文字檔!W:X, 2, 0)),0,VLOOKUP($A$1640, 文字檔!W:X, 2, 0))</f>
        <v>-2407.5300000000002</v>
      </c>
      <c r="O1640">
        <f>IF(ISERROR(VLOOKUP($A$1640, 文字檔!Y:Z, 2, 0)),0,VLOOKUP($A$1640, 文字檔!Y:Z, 2, 0))</f>
        <v>-2607.56</v>
      </c>
      <c r="P1640">
        <f>IF(ISERROR(VLOOKUP($A$1640, 文字檔!AA:AB, 2, 0)),0,VLOOKUP($A$1640, 文字檔!AA:AB, 2, 0))</f>
        <v>-2200</v>
      </c>
    </row>
    <row r="1641" spans="1:16" ht="16.2">
      <c r="A1641" s="7">
        <v>45377</v>
      </c>
      <c r="B1641" s="5">
        <f>SUMPRODUCT($C$2:$P$2,$C$1641:$P$1641)</f>
        <v>-75788.699999999983</v>
      </c>
      <c r="C1641" s="5">
        <f>IF(ISERROR(VLOOKUP($A$1641, 文字檔!A:B, 2, 0)),0,VLOOKUP($A$1641, 文字檔!A:B, 2, 0))</f>
        <v>36561.33</v>
      </c>
      <c r="D1641" s="5">
        <f>IF(ISERROR(VLOOKUP($A$1641, 文字檔!C:D, 2, 0)),0,VLOOKUP($A$1641, 文字檔!C:D, 2, 0))</f>
        <v>0</v>
      </c>
      <c r="E1641" s="5">
        <f>IF(ISERROR(VLOOKUP($A$1641, 文字檔!E:F, 2, 0)),0,VLOOKUP($A$1641, 文字檔!E:F, 2, 0))</f>
        <v>0</v>
      </c>
      <c r="F1641" s="5">
        <f>IF(ISERROR(VLOOKUP($A$1641, 文字檔!G:H, 2, 0)),0,VLOOKUP($A$1641, 文字檔!G:H, 2, 0))</f>
        <v>0</v>
      </c>
      <c r="G1641" s="5">
        <f>IF(ISERROR(VLOOKUP($A$1641, 文字檔!I:J, 2, 0)),0,VLOOKUP($A$1641, 文字檔!I:J, 2, 0))</f>
        <v>-2806.6</v>
      </c>
      <c r="H1641" s="5">
        <f>IF(ISERROR(VLOOKUP($A$1641, 文字檔!K:L, 2, 0)),0,VLOOKUP($A$1641, 文字檔!K:L, 2, 0))</f>
        <v>578.01</v>
      </c>
      <c r="I1641" s="5">
        <f>IF(ISERROR(VLOOKUP($A$1641, 文字檔!M:N, 2, 0)),0,VLOOKUP($A$1641, 文字檔!M:N, 2, 0))</f>
        <v>-30415.3</v>
      </c>
      <c r="J1641" s="5">
        <f>IF(ISERROR(VLOOKUP($A$1641, 文字檔!O:P, 2, 0)),0,VLOOKUP($A$1641, 文字檔!O:P, 2, 0))</f>
        <v>-18445.84</v>
      </c>
      <c r="K1641">
        <f>IF(ISERROR(VLOOKUP($A$1641, 文字檔!Q:R, 2, 0)),0,VLOOKUP($A$1641, 文字檔!Q:R, 2, 0))</f>
        <v>-8800</v>
      </c>
      <c r="L1641">
        <f>IF(ISERROR(VLOOKUP($A$1641, 文字檔!S:T, 2, 0)),0,VLOOKUP($A$1641, 文字檔!S:T, 2, 0))</f>
        <v>14785</v>
      </c>
      <c r="M1641">
        <f>IF(ISERROR(VLOOKUP($A$1641, 文字檔!U:V, 2, 0)),0,VLOOKUP($A$1641, 文字檔!U:V, 2, 0))</f>
        <v>-8800</v>
      </c>
      <c r="N1641">
        <f>IF(ISERROR(VLOOKUP($A$1641, 文字檔!W:X, 2, 0)),0,VLOOKUP($A$1641, 文字檔!W:X, 2, 0))</f>
        <v>-12411.4</v>
      </c>
      <c r="O1641">
        <f>IF(ISERROR(VLOOKUP($A$1641, 文字檔!Y:Z, 2, 0)),0,VLOOKUP($A$1641, 文字檔!Y:Z, 2, 0))</f>
        <v>-60624.69</v>
      </c>
      <c r="P1641">
        <f>IF(ISERROR(VLOOKUP($A$1641, 文字檔!AA:AB, 2, 0)),0,VLOOKUP($A$1641, 文字檔!AA:AB, 2, 0))</f>
        <v>14590.79</v>
      </c>
    </row>
    <row r="1642" spans="1:16" ht="16.2">
      <c r="A1642" s="7">
        <v>45378</v>
      </c>
      <c r="B1642" s="5">
        <f>SUMPRODUCT($C$2:$P$2,$C$1642:$P$1642)</f>
        <v>-10828.8</v>
      </c>
      <c r="C1642" s="5">
        <f>IF(ISERROR(VLOOKUP($A$1642, 文字檔!A:B, 2, 0)),0,VLOOKUP($A$1642, 文字檔!A:B, 2, 0))</f>
        <v>0</v>
      </c>
      <c r="D1642" s="5">
        <f>IF(ISERROR(VLOOKUP($A$1642, 文字檔!C:D, 2, 0)),0,VLOOKUP($A$1642, 文字檔!C:D, 2, 0))</f>
        <v>0</v>
      </c>
      <c r="E1642" s="5">
        <f>IF(ISERROR(VLOOKUP($A$1642, 文字檔!E:F, 2, 0)),0,VLOOKUP($A$1642, 文字檔!E:F, 2, 0))</f>
        <v>0</v>
      </c>
      <c r="F1642" s="5">
        <f>IF(ISERROR(VLOOKUP($A$1642, 文字檔!G:H, 2, 0)),0,VLOOKUP($A$1642, 文字檔!G:H, 2, 0))</f>
        <v>0</v>
      </c>
      <c r="G1642" s="5">
        <f>IF(ISERROR(VLOOKUP($A$1642, 文字檔!I:J, 2, 0)),0,VLOOKUP($A$1642, 文字檔!I:J, 2, 0))</f>
        <v>-11410.41</v>
      </c>
      <c r="H1642" s="5">
        <f>IF(ISERROR(VLOOKUP($A$1642, 文字檔!K:L, 2, 0)),0,VLOOKUP($A$1642, 文字檔!K:L, 2, 0))</f>
        <v>0</v>
      </c>
      <c r="I1642" s="5">
        <f>IF(ISERROR(VLOOKUP($A$1642, 文字檔!M:N, 2, 0)),0,VLOOKUP($A$1642, 文字檔!M:N, 2, 0))</f>
        <v>0</v>
      </c>
      <c r="J1642" s="5">
        <f>IF(ISERROR(VLOOKUP($A$1642, 文字檔!O:P, 2, 0)),0,VLOOKUP($A$1642, 文字檔!O:P, 2, 0))</f>
        <v>0</v>
      </c>
      <c r="K1642">
        <f>IF(ISERROR(VLOOKUP($A$1642, 文字檔!Q:R, 2, 0)),0,VLOOKUP($A$1642, 文字檔!Q:R, 2, 0))</f>
        <v>14800</v>
      </c>
      <c r="L1642">
        <f>IF(ISERROR(VLOOKUP($A$1642, 文字檔!S:T, 2, 0)),0,VLOOKUP($A$1642, 文字檔!S:T, 2, 0))</f>
        <v>0</v>
      </c>
      <c r="M1642">
        <f>IF(ISERROR(VLOOKUP($A$1642, 文字檔!U:V, 2, 0)),0,VLOOKUP($A$1642, 文字檔!U:V, 2, 0))</f>
        <v>14800</v>
      </c>
      <c r="N1642">
        <f>IF(ISERROR(VLOOKUP($A$1642, 文字檔!W:X, 2, 0)),0,VLOOKUP($A$1642, 文字檔!W:X, 2, 0))</f>
        <v>0</v>
      </c>
      <c r="O1642">
        <f>IF(ISERROR(VLOOKUP($A$1642, 文字檔!Y:Z, 2, 0)),0,VLOOKUP($A$1642, 文字檔!Y:Z, 2, 0))</f>
        <v>-29018.39</v>
      </c>
      <c r="P1642">
        <f>IF(ISERROR(VLOOKUP($A$1642, 文字檔!AA:AB, 2, 0)),0,VLOOKUP($A$1642, 文字檔!AA:AB, 2, 0))</f>
        <v>0</v>
      </c>
    </row>
    <row r="1643" spans="1:16" ht="16.2">
      <c r="A1643" s="7">
        <v>45379</v>
      </c>
      <c r="B1643" s="5">
        <f>SUMPRODUCT($C$2:$P$2,$C$1643:$P$1643)</f>
        <v>-87876.41</v>
      </c>
      <c r="C1643" s="5">
        <f>IF(ISERROR(VLOOKUP($A$1643, 文字檔!A:B, 2, 0)),0,VLOOKUP($A$1643, 文字檔!A:B, 2, 0))</f>
        <v>-8022.8</v>
      </c>
      <c r="D1643" s="5">
        <f>IF(ISERROR(VLOOKUP($A$1643, 文字檔!C:D, 2, 0)),0,VLOOKUP($A$1643, 文字檔!C:D, 2, 0))</f>
        <v>0</v>
      </c>
      <c r="E1643" s="5">
        <f>IF(ISERROR(VLOOKUP($A$1643, 文字檔!E:F, 2, 0)),0,VLOOKUP($A$1643, 文字檔!E:F, 2, 0))</f>
        <v>0</v>
      </c>
      <c r="F1643" s="5">
        <f>IF(ISERROR(VLOOKUP($A$1643, 文字檔!G:H, 2, 0)),0,VLOOKUP($A$1643, 文字檔!G:H, 2, 0))</f>
        <v>0</v>
      </c>
      <c r="G1643" s="5">
        <f>IF(ISERROR(VLOOKUP($A$1643, 文字檔!I:J, 2, 0)),0,VLOOKUP($A$1643, 文字檔!I:J, 2, 0))</f>
        <v>-9412.69</v>
      </c>
      <c r="H1643" s="5">
        <f>IF(ISERROR(VLOOKUP($A$1643, 文字檔!K:L, 2, 0)),0,VLOOKUP($A$1643, 文字檔!K:L, 2, 0))</f>
        <v>0</v>
      </c>
      <c r="I1643" s="5">
        <f>IF(ISERROR(VLOOKUP($A$1643, 文字檔!M:N, 2, 0)),0,VLOOKUP($A$1643, 文字檔!M:N, 2, 0))</f>
        <v>593.73</v>
      </c>
      <c r="J1643" s="5">
        <f>IF(ISERROR(VLOOKUP($A$1643, 文字檔!O:P, 2, 0)),0,VLOOKUP($A$1643, 文字檔!O:P, 2, 0))</f>
        <v>-17207.740000000002</v>
      </c>
      <c r="K1643">
        <f>IF(ISERROR(VLOOKUP($A$1643, 文字檔!Q:R, 2, 0)),0,VLOOKUP($A$1643, 文字檔!Q:R, 2, 0))</f>
        <v>-11600</v>
      </c>
      <c r="L1643">
        <f>IF(ISERROR(VLOOKUP($A$1643, 文字檔!S:T, 2, 0)),0,VLOOKUP($A$1643, 文字檔!S:T, 2, 0))</f>
        <v>0</v>
      </c>
      <c r="M1643">
        <f>IF(ISERROR(VLOOKUP($A$1643, 文字檔!U:V, 2, 0)),0,VLOOKUP($A$1643, 文字檔!U:V, 2, 0))</f>
        <v>-11600</v>
      </c>
      <c r="N1643">
        <f>IF(ISERROR(VLOOKUP($A$1643, 文字檔!W:X, 2, 0)),0,VLOOKUP($A$1643, 文字檔!W:X, 2, 0))</f>
        <v>-7813.47</v>
      </c>
      <c r="O1643">
        <f>IF(ISERROR(VLOOKUP($A$1643, 文字檔!Y:Z, 2, 0)),0,VLOOKUP($A$1643, 文字檔!Y:Z, 2, 0))</f>
        <v>-22813.439999999999</v>
      </c>
      <c r="P1643">
        <f>IF(ISERROR(VLOOKUP($A$1643, 文字檔!AA:AB, 2, 0)),0,VLOOKUP($A$1643, 文字檔!AA:AB, 2, 0))</f>
        <v>0</v>
      </c>
    </row>
    <row r="1644" spans="1:16" ht="16.2">
      <c r="A1644" s="7">
        <v>45380</v>
      </c>
      <c r="B1644" s="5">
        <f>SUMPRODUCT($C$2:$P$2,$C$1644:$P$1644)</f>
        <v>12301.66</v>
      </c>
      <c r="C1644" s="5">
        <f>IF(ISERROR(VLOOKUP($A$1644, 文字檔!A:B, 2, 0)),0,VLOOKUP($A$1644, 文字檔!A:B, 2, 0))</f>
        <v>-10832.82</v>
      </c>
      <c r="D1644" s="5">
        <f>IF(ISERROR(VLOOKUP($A$1644, 文字檔!C:D, 2, 0)),0,VLOOKUP($A$1644, 文字檔!C:D, 2, 0))</f>
        <v>0</v>
      </c>
      <c r="E1644" s="5">
        <f>IF(ISERROR(VLOOKUP($A$1644, 文字檔!E:F, 2, 0)),0,VLOOKUP($A$1644, 文字檔!E:F, 2, 0))</f>
        <v>0</v>
      </c>
      <c r="F1644" s="5">
        <f>IF(ISERROR(VLOOKUP($A$1644, 文字檔!G:H, 2, 0)),0,VLOOKUP($A$1644, 文字檔!G:H, 2, 0))</f>
        <v>-2208.64</v>
      </c>
      <c r="G1644" s="5">
        <f>IF(ISERROR(VLOOKUP($A$1644, 文字檔!I:J, 2, 0)),0,VLOOKUP($A$1644, 文字檔!I:J, 2, 0))</f>
        <v>2192.02</v>
      </c>
      <c r="H1644" s="5">
        <f>IF(ISERROR(VLOOKUP($A$1644, 文字檔!K:L, 2, 0)),0,VLOOKUP($A$1644, 文字檔!K:L, 2, 0))</f>
        <v>-8414.2800000000007</v>
      </c>
      <c r="I1644" s="5">
        <f>IF(ISERROR(VLOOKUP($A$1644, 文字檔!M:N, 2, 0)),0,VLOOKUP($A$1644, 文字檔!M:N, 2, 0))</f>
        <v>11587.43</v>
      </c>
      <c r="J1644" s="5">
        <f>IF(ISERROR(VLOOKUP($A$1644, 文字檔!O:P, 2, 0)),0,VLOOKUP($A$1644, 文字檔!O:P, 2, 0))</f>
        <v>0</v>
      </c>
      <c r="K1644">
        <f>IF(ISERROR(VLOOKUP($A$1644, 文字檔!Q:R, 2, 0)),0,VLOOKUP($A$1644, 文字檔!Q:R, 2, 0))</f>
        <v>15400</v>
      </c>
      <c r="L1644">
        <f>IF(ISERROR(VLOOKUP($A$1644, 文字檔!S:T, 2, 0)),0,VLOOKUP($A$1644, 文字檔!S:T, 2, 0))</f>
        <v>0</v>
      </c>
      <c r="M1644">
        <f>IF(ISERROR(VLOOKUP($A$1644, 文字檔!U:V, 2, 0)),0,VLOOKUP($A$1644, 文字檔!U:V, 2, 0))</f>
        <v>15400</v>
      </c>
      <c r="N1644">
        <f>IF(ISERROR(VLOOKUP($A$1644, 文字檔!W:X, 2, 0)),0,VLOOKUP($A$1644, 文字檔!W:X, 2, 0))</f>
        <v>-10613.71</v>
      </c>
      <c r="O1644">
        <f>IF(ISERROR(VLOOKUP($A$1644, 文字檔!Y:Z, 2, 0)),0,VLOOKUP($A$1644, 文字檔!Y:Z, 2, 0))</f>
        <v>-208.34</v>
      </c>
      <c r="P1644">
        <f>IF(ISERROR(VLOOKUP($A$1644, 文字檔!AA:AB, 2, 0)),0,VLOOKUP($A$1644, 文字檔!AA:AB, 2, 0))</f>
        <v>0</v>
      </c>
    </row>
    <row r="1645" spans="1:16" ht="16.2">
      <c r="A1645" s="7">
        <v>45381</v>
      </c>
      <c r="B1645" s="5">
        <f>SUMPRODUCT($C$2:$P$2,$C$1645:$P$1645)</f>
        <v>0</v>
      </c>
      <c r="C1645" s="5">
        <f>IF(ISERROR(VLOOKUP($A$1645, 文字檔!A:B, 2, 0)),0,VLOOKUP($A$1645, 文字檔!A:B, 2, 0))</f>
        <v>0</v>
      </c>
      <c r="D1645" s="5">
        <f>IF(ISERROR(VLOOKUP($A$1645, 文字檔!C:D, 2, 0)),0,VLOOKUP($A$1645, 文字檔!C:D, 2, 0))</f>
        <v>0</v>
      </c>
      <c r="E1645" s="5">
        <f>IF(ISERROR(VLOOKUP($A$1645, 文字檔!E:F, 2, 0)),0,VLOOKUP($A$1645, 文字檔!E:F, 2, 0))</f>
        <v>0</v>
      </c>
      <c r="F1645" s="5">
        <f>IF(ISERROR(VLOOKUP($A$1645, 文字檔!G:H, 2, 0)),0,VLOOKUP($A$1645, 文字檔!G:H, 2, 0))</f>
        <v>0</v>
      </c>
      <c r="G1645" s="5">
        <f>IF(ISERROR(VLOOKUP($A$1645, 文字檔!I:J, 2, 0)),0,VLOOKUP($A$1645, 文字檔!I:J, 2, 0))</f>
        <v>0</v>
      </c>
      <c r="H1645" s="5">
        <f>IF(ISERROR(VLOOKUP($A$1645, 文字檔!K:L, 2, 0)),0,VLOOKUP($A$1645, 文字檔!K:L, 2, 0))</f>
        <v>0</v>
      </c>
      <c r="I1645" s="5">
        <f>IF(ISERROR(VLOOKUP($A$1645, 文字檔!M:N, 2, 0)),0,VLOOKUP($A$1645, 文字檔!M:N, 2, 0))</f>
        <v>0</v>
      </c>
      <c r="J1645" s="5">
        <f>IF(ISERROR(VLOOKUP($A$1645, 文字檔!O:P, 2, 0)),0,VLOOKUP($A$1645, 文字檔!O:P, 2, 0))</f>
        <v>0</v>
      </c>
      <c r="K1645">
        <f>IF(ISERROR(VLOOKUP($A$1645, 文字檔!Q:R, 2, 0)),0,VLOOKUP($A$1645, 文字檔!Q:R, 2, 0))</f>
        <v>0</v>
      </c>
      <c r="L1645">
        <f>IF(ISERROR(VLOOKUP($A$1645, 文字檔!S:T, 2, 0)),0,VLOOKUP($A$1645, 文字檔!S:T, 2, 0))</f>
        <v>0</v>
      </c>
      <c r="M1645">
        <f>IF(ISERROR(VLOOKUP($A$1645, 文字檔!U:V, 2, 0)),0,VLOOKUP($A$1645, 文字檔!U:V, 2, 0))</f>
        <v>0</v>
      </c>
      <c r="N1645">
        <f>IF(ISERROR(VLOOKUP($A$1645, 文字檔!W:X, 2, 0)),0,VLOOKUP($A$1645, 文字檔!W:X, 2, 0))</f>
        <v>0</v>
      </c>
      <c r="O1645">
        <f>IF(ISERROR(VLOOKUP($A$1645, 文字檔!Y:Z, 2, 0)),0,VLOOKUP($A$1645, 文字檔!Y:Z, 2, 0))</f>
        <v>0</v>
      </c>
      <c r="P1645">
        <f>IF(ISERROR(VLOOKUP($A$1645, 文字檔!AA:AB, 2, 0)),0,VLOOKUP($A$1645, 文字檔!AA:AB, 2, 0))</f>
        <v>0</v>
      </c>
    </row>
    <row r="1646" spans="1:16" ht="16.2">
      <c r="A1646" s="7">
        <v>45382</v>
      </c>
      <c r="B1646" s="5">
        <f>SUMPRODUCT($C$2:$P$2,$C$1646:$P$1646)</f>
        <v>0</v>
      </c>
      <c r="C1646" s="5">
        <f>IF(ISERROR(VLOOKUP($A$1646, 文字檔!A:B, 2, 0)),0,VLOOKUP($A$1646, 文字檔!A:B, 2, 0))</f>
        <v>0</v>
      </c>
      <c r="D1646" s="5">
        <f>IF(ISERROR(VLOOKUP($A$1646, 文字檔!C:D, 2, 0)),0,VLOOKUP($A$1646, 文字檔!C:D, 2, 0))</f>
        <v>0</v>
      </c>
      <c r="E1646" s="5">
        <f>IF(ISERROR(VLOOKUP($A$1646, 文字檔!E:F, 2, 0)),0,VLOOKUP($A$1646, 文字檔!E:F, 2, 0))</f>
        <v>0</v>
      </c>
      <c r="F1646" s="5">
        <f>IF(ISERROR(VLOOKUP($A$1646, 文字檔!G:H, 2, 0)),0,VLOOKUP($A$1646, 文字檔!G:H, 2, 0))</f>
        <v>0</v>
      </c>
      <c r="G1646" s="5">
        <f>IF(ISERROR(VLOOKUP($A$1646, 文字檔!I:J, 2, 0)),0,VLOOKUP($A$1646, 文字檔!I:J, 2, 0))</f>
        <v>0</v>
      </c>
      <c r="H1646" s="5">
        <f>IF(ISERROR(VLOOKUP($A$1646, 文字檔!K:L, 2, 0)),0,VLOOKUP($A$1646, 文字檔!K:L, 2, 0))</f>
        <v>0</v>
      </c>
      <c r="I1646" s="5">
        <f>IF(ISERROR(VLOOKUP($A$1646, 文字檔!M:N, 2, 0)),0,VLOOKUP($A$1646, 文字檔!M:N, 2, 0))</f>
        <v>0</v>
      </c>
      <c r="J1646" s="5">
        <f>IF(ISERROR(VLOOKUP($A$1646, 文字檔!O:P, 2, 0)),0,VLOOKUP($A$1646, 文字檔!O:P, 2, 0))</f>
        <v>0</v>
      </c>
      <c r="K1646">
        <f>IF(ISERROR(VLOOKUP($A$1646, 文字檔!Q:R, 2, 0)),0,VLOOKUP($A$1646, 文字檔!Q:R, 2, 0))</f>
        <v>0</v>
      </c>
      <c r="L1646">
        <f>IF(ISERROR(VLOOKUP($A$1646, 文字檔!S:T, 2, 0)),0,VLOOKUP($A$1646, 文字檔!S:T, 2, 0))</f>
        <v>0</v>
      </c>
      <c r="M1646">
        <f>IF(ISERROR(VLOOKUP($A$1646, 文字檔!U:V, 2, 0)),0,VLOOKUP($A$1646, 文字檔!U:V, 2, 0))</f>
        <v>0</v>
      </c>
      <c r="N1646">
        <f>IF(ISERROR(VLOOKUP($A$1646, 文字檔!W:X, 2, 0)),0,VLOOKUP($A$1646, 文字檔!W:X, 2, 0))</f>
        <v>0</v>
      </c>
      <c r="O1646">
        <f>IF(ISERROR(VLOOKUP($A$1646, 文字檔!Y:Z, 2, 0)),0,VLOOKUP($A$1646, 文字檔!Y:Z, 2, 0))</f>
        <v>0</v>
      </c>
      <c r="P1646">
        <f>IF(ISERROR(VLOOKUP($A$1646, 文字檔!AA:AB, 2, 0)),0,VLOOKUP($A$1646, 文字檔!AA:AB, 2, 0))</f>
        <v>0</v>
      </c>
    </row>
    <row r="1647" spans="1:16" ht="16.2">
      <c r="A1647" s="7">
        <v>45383</v>
      </c>
      <c r="B1647" s="5">
        <f>SUMPRODUCT($C$2:$P$2,$C$1647:$P$1647)</f>
        <v>12141.890000000001</v>
      </c>
      <c r="C1647" s="5">
        <f>IF(ISERROR(VLOOKUP($A$1647, 文字檔!A:B, 2, 0)),0,VLOOKUP($A$1647, 文字檔!A:B, 2, 0))</f>
        <v>0</v>
      </c>
      <c r="D1647" s="5">
        <f>IF(ISERROR(VLOOKUP($A$1647, 文字檔!C:D, 2, 0)),0,VLOOKUP($A$1647, 文字檔!C:D, 2, 0))</f>
        <v>0</v>
      </c>
      <c r="E1647" s="5">
        <f>IF(ISERROR(VLOOKUP($A$1647, 文字檔!E:F, 2, 0)),0,VLOOKUP($A$1647, 文字檔!E:F, 2, 0))</f>
        <v>0</v>
      </c>
      <c r="F1647" s="5">
        <f>IF(ISERROR(VLOOKUP($A$1647, 文字檔!G:H, 2, 0)),0,VLOOKUP($A$1647, 文字檔!G:H, 2, 0))</f>
        <v>-1008.34</v>
      </c>
      <c r="G1647" s="5">
        <f>IF(ISERROR(VLOOKUP($A$1647, 文字檔!I:J, 2, 0)),0,VLOOKUP($A$1647, 文字檔!I:J, 2, 0))</f>
        <v>8381.52</v>
      </c>
      <c r="H1647" s="5">
        <f>IF(ISERROR(VLOOKUP($A$1647, 文字檔!K:L, 2, 0)),0,VLOOKUP($A$1647, 文字檔!K:L, 2, 0))</f>
        <v>-10021.299999999999</v>
      </c>
      <c r="I1647" s="5">
        <f>IF(ISERROR(VLOOKUP($A$1647, 文字檔!M:N, 2, 0)),0,VLOOKUP($A$1647, 文字檔!M:N, 2, 0))</f>
        <v>1600</v>
      </c>
      <c r="J1647" s="5">
        <f>IF(ISERROR(VLOOKUP($A$1647, 文字檔!O:P, 2, 0)),0,VLOOKUP($A$1647, 文字檔!O:P, 2, 0))</f>
        <v>0</v>
      </c>
      <c r="K1647">
        <f>IF(ISERROR(VLOOKUP($A$1647, 文字檔!Q:R, 2, 0)),0,VLOOKUP($A$1647, 文字檔!Q:R, 2, 0))</f>
        <v>1600</v>
      </c>
      <c r="L1647">
        <f>IF(ISERROR(VLOOKUP($A$1647, 文字檔!S:T, 2, 0)),0,VLOOKUP($A$1647, 文字檔!S:T, 2, 0))</f>
        <v>0</v>
      </c>
      <c r="M1647">
        <f>IF(ISERROR(VLOOKUP($A$1647, 文字檔!U:V, 2, 0)),0,VLOOKUP($A$1647, 文字檔!U:V, 2, 0))</f>
        <v>1600</v>
      </c>
      <c r="N1647">
        <f>IF(ISERROR(VLOOKUP($A$1647, 文字檔!W:X, 2, 0)),0,VLOOKUP($A$1647, 文字檔!W:X, 2, 0))</f>
        <v>0</v>
      </c>
      <c r="O1647">
        <f>IF(ISERROR(VLOOKUP($A$1647, 文字檔!Y:Z, 2, 0)),0,VLOOKUP($A$1647, 文字檔!Y:Z, 2, 0))</f>
        <v>9990.01</v>
      </c>
      <c r="P1647">
        <f>IF(ISERROR(VLOOKUP($A$1647, 文字檔!AA:AB, 2, 0)),0,VLOOKUP($A$1647, 文字檔!AA:AB, 2, 0))</f>
        <v>0</v>
      </c>
    </row>
    <row r="1648" spans="1:16" ht="16.2">
      <c r="A1648" s="7">
        <v>45384</v>
      </c>
      <c r="B1648" s="5">
        <f>SUMPRODUCT($C$2:$P$2,$C$1648:$P$1648)</f>
        <v>174899.41</v>
      </c>
      <c r="C1648" s="5">
        <f>IF(ISERROR(VLOOKUP($A$1648, 文字檔!A:B, 2, 0)),0,VLOOKUP($A$1648, 文字檔!A:B, 2, 0))</f>
        <v>9771.9500000000007</v>
      </c>
      <c r="D1648" s="5">
        <f>IF(ISERROR(VLOOKUP($A$1648, 文字檔!C:D, 2, 0)),0,VLOOKUP($A$1648, 文字檔!C:D, 2, 0))</f>
        <v>0</v>
      </c>
      <c r="E1648" s="5">
        <f>IF(ISERROR(VLOOKUP($A$1648, 文字檔!E:F, 2, 0)),0,VLOOKUP($A$1648, 文字檔!E:F, 2, 0))</f>
        <v>0</v>
      </c>
      <c r="F1648" s="5">
        <f>IF(ISERROR(VLOOKUP($A$1648, 文字檔!G:H, 2, 0)),0,VLOOKUP($A$1648, 文字檔!G:H, 2, 0))</f>
        <v>0</v>
      </c>
      <c r="G1648" s="5">
        <f>IF(ISERROR(VLOOKUP($A$1648, 文字檔!I:J, 2, 0)),0,VLOOKUP($A$1648, 文字檔!I:J, 2, 0))</f>
        <v>-4409.21</v>
      </c>
      <c r="H1648" s="5">
        <f>IF(ISERROR(VLOOKUP($A$1648, 文字檔!K:L, 2, 0)),0,VLOOKUP($A$1648, 文字檔!K:L, 2, 0))</f>
        <v>0</v>
      </c>
      <c r="I1648" s="5">
        <f>IF(ISERROR(VLOOKUP($A$1648, 文字檔!M:N, 2, 0)),0,VLOOKUP($A$1648, 文字檔!M:N, 2, 0))</f>
        <v>38979.54</v>
      </c>
      <c r="J1648" s="5">
        <f>IF(ISERROR(VLOOKUP($A$1648, 文字檔!O:P, 2, 0)),0,VLOOKUP($A$1648, 文字檔!O:P, 2, 0))</f>
        <v>0</v>
      </c>
      <c r="K1648">
        <f>IF(ISERROR(VLOOKUP($A$1648, 文字檔!Q:R, 2, 0)),0,VLOOKUP($A$1648, 文字檔!Q:R, 2, 0))</f>
        <v>47000</v>
      </c>
      <c r="L1648">
        <f>IF(ISERROR(VLOOKUP($A$1648, 文字檔!S:T, 2, 0)),0,VLOOKUP($A$1648, 文字檔!S:T, 2, 0))</f>
        <v>0</v>
      </c>
      <c r="M1648">
        <f>IF(ISERROR(VLOOKUP($A$1648, 文字檔!U:V, 2, 0)),0,VLOOKUP($A$1648, 文字檔!U:V, 2, 0))</f>
        <v>47000</v>
      </c>
      <c r="N1648">
        <f>IF(ISERROR(VLOOKUP($A$1648, 文字檔!W:X, 2, 0)),0,VLOOKUP($A$1648, 文字檔!W:X, 2, 0))</f>
        <v>0</v>
      </c>
      <c r="O1648">
        <f>IF(ISERROR(VLOOKUP($A$1648, 文字檔!Y:Z, 2, 0)),0,VLOOKUP($A$1648, 文字檔!Y:Z, 2, 0))</f>
        <v>23370.75</v>
      </c>
      <c r="P1648">
        <f>IF(ISERROR(VLOOKUP($A$1648, 文字檔!AA:AB, 2, 0)),0,VLOOKUP($A$1648, 文字檔!AA:AB, 2, 0))</f>
        <v>13186.38</v>
      </c>
    </row>
    <row r="1649" spans="1:16" ht="16.2">
      <c r="A1649" s="7">
        <v>45385</v>
      </c>
      <c r="B1649" s="5">
        <f>SUMPRODUCT($C$2:$P$2,$C$1649:$P$1649)</f>
        <v>-161949.72999999998</v>
      </c>
      <c r="C1649" s="5">
        <f>IF(ISERROR(VLOOKUP($A$1649, 文字檔!A:B, 2, 0)),0,VLOOKUP($A$1649, 文字檔!A:B, 2, 0))</f>
        <v>-8843.92</v>
      </c>
      <c r="D1649" s="5">
        <f>IF(ISERROR(VLOOKUP($A$1649, 文字檔!C:D, 2, 0)),0,VLOOKUP($A$1649, 文字檔!C:D, 2, 0))</f>
        <v>0</v>
      </c>
      <c r="E1649" s="5">
        <f>IF(ISERROR(VLOOKUP($A$1649, 文字檔!E:F, 2, 0)),0,VLOOKUP($A$1649, 文字檔!E:F, 2, 0))</f>
        <v>0</v>
      </c>
      <c r="F1649" s="5">
        <f>IF(ISERROR(VLOOKUP($A$1649, 文字檔!G:H, 2, 0)),0,VLOOKUP($A$1649, 文字檔!G:H, 2, 0))</f>
        <v>0</v>
      </c>
      <c r="G1649" s="5">
        <f>IF(ISERROR(VLOOKUP($A$1649, 文字檔!I:J, 2, 0)),0,VLOOKUP($A$1649, 文字檔!I:J, 2, 0))</f>
        <v>-2210.23</v>
      </c>
      <c r="H1649" s="5">
        <f>IF(ISERROR(VLOOKUP($A$1649, 文字檔!K:L, 2, 0)),0,VLOOKUP($A$1649, 文字檔!K:L, 2, 0))</f>
        <v>-10023.16</v>
      </c>
      <c r="I1649" s="5">
        <f>IF(ISERROR(VLOOKUP($A$1649, 文字檔!M:N, 2, 0)),0,VLOOKUP($A$1649, 文字檔!M:N, 2, 0))</f>
        <v>-17813.11</v>
      </c>
      <c r="J1649" s="5">
        <f>IF(ISERROR(VLOOKUP($A$1649, 文字檔!O:P, 2, 0)),0,VLOOKUP($A$1649, 文字檔!O:P, 2, 0))</f>
        <v>0</v>
      </c>
      <c r="K1649">
        <f>IF(ISERROR(VLOOKUP($A$1649, 文字檔!Q:R, 2, 0)),0,VLOOKUP($A$1649, 文字檔!Q:R, 2, 0))</f>
        <v>-34800</v>
      </c>
      <c r="L1649">
        <f>IF(ISERROR(VLOOKUP($A$1649, 文字檔!S:T, 2, 0)),0,VLOOKUP($A$1649, 文字檔!S:T, 2, 0))</f>
        <v>0</v>
      </c>
      <c r="M1649">
        <f>IF(ISERROR(VLOOKUP($A$1649, 文字檔!U:V, 2, 0)),0,VLOOKUP($A$1649, 文字檔!U:V, 2, 0))</f>
        <v>-34800</v>
      </c>
      <c r="N1649">
        <f>IF(ISERROR(VLOOKUP($A$1649, 文字檔!W:X, 2, 0)),0,VLOOKUP($A$1649, 文字檔!W:X, 2, 0))</f>
        <v>-2610.77</v>
      </c>
      <c r="O1649">
        <f>IF(ISERROR(VLOOKUP($A$1649, 文字檔!Y:Z, 2, 0)),0,VLOOKUP($A$1649, 文字檔!Y:Z, 2, 0))</f>
        <v>-7425.23</v>
      </c>
      <c r="P1649">
        <f>IF(ISERROR(VLOOKUP($A$1649, 文字檔!AA:AB, 2, 0)),0,VLOOKUP($A$1649, 文字檔!AA:AB, 2, 0))</f>
        <v>-43423.31</v>
      </c>
    </row>
    <row r="1650" spans="1:16" ht="16.2">
      <c r="A1650" s="7">
        <v>45386</v>
      </c>
      <c r="B1650" s="5">
        <f>SUMPRODUCT($C$2:$P$2,$C$1650:$P$1650)</f>
        <v>0</v>
      </c>
      <c r="C1650" s="5">
        <f>IF(ISERROR(VLOOKUP($A$1650, 文字檔!A:B, 2, 0)),0,VLOOKUP($A$1650, 文字檔!A:B, 2, 0))</f>
        <v>0</v>
      </c>
      <c r="D1650" s="5">
        <f>IF(ISERROR(VLOOKUP($A$1650, 文字檔!C:D, 2, 0)),0,VLOOKUP($A$1650, 文字檔!C:D, 2, 0))</f>
        <v>0</v>
      </c>
      <c r="E1650" s="5">
        <f>IF(ISERROR(VLOOKUP($A$1650, 文字檔!E:F, 2, 0)),0,VLOOKUP($A$1650, 文字檔!E:F, 2, 0))</f>
        <v>0</v>
      </c>
      <c r="F1650" s="5">
        <f>IF(ISERROR(VLOOKUP($A$1650, 文字檔!G:H, 2, 0)),0,VLOOKUP($A$1650, 文字檔!G:H, 2, 0))</f>
        <v>0</v>
      </c>
      <c r="G1650" s="5">
        <f>IF(ISERROR(VLOOKUP($A$1650, 文字檔!I:J, 2, 0)),0,VLOOKUP($A$1650, 文字檔!I:J, 2, 0))</f>
        <v>0</v>
      </c>
      <c r="H1650" s="5">
        <f>IF(ISERROR(VLOOKUP($A$1650, 文字檔!K:L, 2, 0)),0,VLOOKUP($A$1650, 文字檔!K:L, 2, 0))</f>
        <v>0</v>
      </c>
      <c r="I1650" s="5">
        <f>IF(ISERROR(VLOOKUP($A$1650, 文字檔!M:N, 2, 0)),0,VLOOKUP($A$1650, 文字檔!M:N, 2, 0))</f>
        <v>0</v>
      </c>
      <c r="J1650" s="5">
        <f>IF(ISERROR(VLOOKUP($A$1650, 文字檔!O:P, 2, 0)),0,VLOOKUP($A$1650, 文字檔!O:P, 2, 0))</f>
        <v>0</v>
      </c>
      <c r="K1650">
        <f>IF(ISERROR(VLOOKUP($A$1650, 文字檔!Q:R, 2, 0)),0,VLOOKUP($A$1650, 文字檔!Q:R, 2, 0))</f>
        <v>0</v>
      </c>
      <c r="L1650">
        <f>IF(ISERROR(VLOOKUP($A$1650, 文字檔!S:T, 2, 0)),0,VLOOKUP($A$1650, 文字檔!S:T, 2, 0))</f>
        <v>0</v>
      </c>
      <c r="M1650">
        <f>IF(ISERROR(VLOOKUP($A$1650, 文字檔!U:V, 2, 0)),0,VLOOKUP($A$1650, 文字檔!U:V, 2, 0))</f>
        <v>0</v>
      </c>
      <c r="N1650">
        <f>IF(ISERROR(VLOOKUP($A$1650, 文字檔!W:X, 2, 0)),0,VLOOKUP($A$1650, 文字檔!W:X, 2, 0))</f>
        <v>0</v>
      </c>
      <c r="O1650">
        <f>IF(ISERROR(VLOOKUP($A$1650, 文字檔!Y:Z, 2, 0)),0,VLOOKUP($A$1650, 文字檔!Y:Z, 2, 0))</f>
        <v>0</v>
      </c>
      <c r="P1650">
        <f>IF(ISERROR(VLOOKUP($A$1650, 文字檔!AA:AB, 2, 0)),0,VLOOKUP($A$1650, 文字檔!AA:AB, 2, 0))</f>
        <v>0</v>
      </c>
    </row>
    <row r="1651" spans="1:16" ht="16.2">
      <c r="A1651" s="7">
        <v>45387</v>
      </c>
      <c r="B1651" s="5">
        <f>SUMPRODUCT($C$2:$P$2,$C$1651:$P$1651)</f>
        <v>0</v>
      </c>
      <c r="C1651" s="5">
        <f>IF(ISERROR(VLOOKUP($A$1651, 文字檔!A:B, 2, 0)),0,VLOOKUP($A$1651, 文字檔!A:B, 2, 0))</f>
        <v>0</v>
      </c>
      <c r="D1651" s="5">
        <f>IF(ISERROR(VLOOKUP($A$1651, 文字檔!C:D, 2, 0)),0,VLOOKUP($A$1651, 文字檔!C:D, 2, 0))</f>
        <v>0</v>
      </c>
      <c r="E1651" s="5">
        <f>IF(ISERROR(VLOOKUP($A$1651, 文字檔!E:F, 2, 0)),0,VLOOKUP($A$1651, 文字檔!E:F, 2, 0))</f>
        <v>0</v>
      </c>
      <c r="F1651" s="5">
        <f>IF(ISERROR(VLOOKUP($A$1651, 文字檔!G:H, 2, 0)),0,VLOOKUP($A$1651, 文字檔!G:H, 2, 0))</f>
        <v>0</v>
      </c>
      <c r="G1651" s="5">
        <f>IF(ISERROR(VLOOKUP($A$1651, 文字檔!I:J, 2, 0)),0,VLOOKUP($A$1651, 文字檔!I:J, 2, 0))</f>
        <v>0</v>
      </c>
      <c r="H1651" s="5">
        <f>IF(ISERROR(VLOOKUP($A$1651, 文字檔!K:L, 2, 0)),0,VLOOKUP($A$1651, 文字檔!K:L, 2, 0))</f>
        <v>0</v>
      </c>
      <c r="I1651" s="5">
        <f>IF(ISERROR(VLOOKUP($A$1651, 文字檔!M:N, 2, 0)),0,VLOOKUP($A$1651, 文字檔!M:N, 2, 0))</f>
        <v>0</v>
      </c>
      <c r="J1651" s="5">
        <f>IF(ISERROR(VLOOKUP($A$1651, 文字檔!O:P, 2, 0)),0,VLOOKUP($A$1651, 文字檔!O:P, 2, 0))</f>
        <v>0</v>
      </c>
      <c r="K1651">
        <f>IF(ISERROR(VLOOKUP($A$1651, 文字檔!Q:R, 2, 0)),0,VLOOKUP($A$1651, 文字檔!Q:R, 2, 0))</f>
        <v>0</v>
      </c>
      <c r="L1651">
        <f>IF(ISERROR(VLOOKUP($A$1651, 文字檔!S:T, 2, 0)),0,VLOOKUP($A$1651, 文字檔!S:T, 2, 0))</f>
        <v>0</v>
      </c>
      <c r="M1651">
        <f>IF(ISERROR(VLOOKUP($A$1651, 文字檔!U:V, 2, 0)),0,VLOOKUP($A$1651, 文字檔!U:V, 2, 0))</f>
        <v>0</v>
      </c>
      <c r="N1651">
        <f>IF(ISERROR(VLOOKUP($A$1651, 文字檔!W:X, 2, 0)),0,VLOOKUP($A$1651, 文字檔!W:X, 2, 0))</f>
        <v>0</v>
      </c>
      <c r="O1651">
        <f>IF(ISERROR(VLOOKUP($A$1651, 文字檔!Y:Z, 2, 0)),0,VLOOKUP($A$1651, 文字檔!Y:Z, 2, 0))</f>
        <v>0</v>
      </c>
      <c r="P1651">
        <f>IF(ISERROR(VLOOKUP($A$1651, 文字檔!AA:AB, 2, 0)),0,VLOOKUP($A$1651, 文字檔!AA:AB, 2, 0))</f>
        <v>0</v>
      </c>
    </row>
    <row r="1652" spans="1:16" ht="16.2">
      <c r="A1652" s="7">
        <v>45388</v>
      </c>
      <c r="B1652" s="5">
        <f>SUMPRODUCT($C$2:$P$2,$C$1652:$P$1652)</f>
        <v>0</v>
      </c>
      <c r="C1652" s="5">
        <f>IF(ISERROR(VLOOKUP($A$1652, 文字檔!A:B, 2, 0)),0,VLOOKUP($A$1652, 文字檔!A:B, 2, 0))</f>
        <v>0</v>
      </c>
      <c r="D1652" s="5">
        <f>IF(ISERROR(VLOOKUP($A$1652, 文字檔!C:D, 2, 0)),0,VLOOKUP($A$1652, 文字檔!C:D, 2, 0))</f>
        <v>0</v>
      </c>
      <c r="E1652" s="5">
        <f>IF(ISERROR(VLOOKUP($A$1652, 文字檔!E:F, 2, 0)),0,VLOOKUP($A$1652, 文字檔!E:F, 2, 0))</f>
        <v>0</v>
      </c>
      <c r="F1652" s="5">
        <f>IF(ISERROR(VLOOKUP($A$1652, 文字檔!G:H, 2, 0)),0,VLOOKUP($A$1652, 文字檔!G:H, 2, 0))</f>
        <v>0</v>
      </c>
      <c r="G1652" s="5">
        <f>IF(ISERROR(VLOOKUP($A$1652, 文字檔!I:J, 2, 0)),0,VLOOKUP($A$1652, 文字檔!I:J, 2, 0))</f>
        <v>0</v>
      </c>
      <c r="H1652" s="5">
        <f>IF(ISERROR(VLOOKUP($A$1652, 文字檔!K:L, 2, 0)),0,VLOOKUP($A$1652, 文字檔!K:L, 2, 0))</f>
        <v>0</v>
      </c>
      <c r="I1652" s="5">
        <f>IF(ISERROR(VLOOKUP($A$1652, 文字檔!M:N, 2, 0)),0,VLOOKUP($A$1652, 文字檔!M:N, 2, 0))</f>
        <v>0</v>
      </c>
      <c r="J1652" s="5">
        <f>IF(ISERROR(VLOOKUP($A$1652, 文字檔!O:P, 2, 0)),0,VLOOKUP($A$1652, 文字檔!O:P, 2, 0))</f>
        <v>0</v>
      </c>
      <c r="K1652">
        <f>IF(ISERROR(VLOOKUP($A$1652, 文字檔!Q:R, 2, 0)),0,VLOOKUP($A$1652, 文字檔!Q:R, 2, 0))</f>
        <v>0</v>
      </c>
      <c r="L1652">
        <f>IF(ISERROR(VLOOKUP($A$1652, 文字檔!S:T, 2, 0)),0,VLOOKUP($A$1652, 文字檔!S:T, 2, 0))</f>
        <v>0</v>
      </c>
      <c r="M1652">
        <f>IF(ISERROR(VLOOKUP($A$1652, 文字檔!U:V, 2, 0)),0,VLOOKUP($A$1652, 文字檔!U:V, 2, 0))</f>
        <v>0</v>
      </c>
      <c r="N1652">
        <f>IF(ISERROR(VLOOKUP($A$1652, 文字檔!W:X, 2, 0)),0,VLOOKUP($A$1652, 文字檔!W:X, 2, 0))</f>
        <v>0</v>
      </c>
      <c r="O1652">
        <f>IF(ISERROR(VLOOKUP($A$1652, 文字檔!Y:Z, 2, 0)),0,VLOOKUP($A$1652, 文字檔!Y:Z, 2, 0))</f>
        <v>0</v>
      </c>
      <c r="P1652">
        <f>IF(ISERROR(VLOOKUP($A$1652, 文字檔!AA:AB, 2, 0)),0,VLOOKUP($A$1652, 文字檔!AA:AB, 2, 0))</f>
        <v>0</v>
      </c>
    </row>
    <row r="1653" spans="1:16" ht="16.2">
      <c r="A1653" s="7">
        <v>45389</v>
      </c>
      <c r="B1653" s="5">
        <f>SUMPRODUCT($C$2:$P$2,$C$1653:$P$1653)</f>
        <v>0</v>
      </c>
      <c r="C1653" s="5">
        <f>IF(ISERROR(VLOOKUP($A$1653, 文字檔!A:B, 2, 0)),0,VLOOKUP($A$1653, 文字檔!A:B, 2, 0))</f>
        <v>0</v>
      </c>
      <c r="D1653" s="5">
        <f>IF(ISERROR(VLOOKUP($A$1653, 文字檔!C:D, 2, 0)),0,VLOOKUP($A$1653, 文字檔!C:D, 2, 0))</f>
        <v>0</v>
      </c>
      <c r="E1653" s="5">
        <f>IF(ISERROR(VLOOKUP($A$1653, 文字檔!E:F, 2, 0)),0,VLOOKUP($A$1653, 文字檔!E:F, 2, 0))</f>
        <v>0</v>
      </c>
      <c r="F1653" s="5">
        <f>IF(ISERROR(VLOOKUP($A$1653, 文字檔!G:H, 2, 0)),0,VLOOKUP($A$1653, 文字檔!G:H, 2, 0))</f>
        <v>0</v>
      </c>
      <c r="G1653" s="5">
        <f>IF(ISERROR(VLOOKUP($A$1653, 文字檔!I:J, 2, 0)),0,VLOOKUP($A$1653, 文字檔!I:J, 2, 0))</f>
        <v>0</v>
      </c>
      <c r="H1653" s="5">
        <f>IF(ISERROR(VLOOKUP($A$1653, 文字檔!K:L, 2, 0)),0,VLOOKUP($A$1653, 文字檔!K:L, 2, 0))</f>
        <v>0</v>
      </c>
      <c r="I1653" s="5">
        <f>IF(ISERROR(VLOOKUP($A$1653, 文字檔!M:N, 2, 0)),0,VLOOKUP($A$1653, 文字檔!M:N, 2, 0))</f>
        <v>0</v>
      </c>
      <c r="J1653" s="5">
        <f>IF(ISERROR(VLOOKUP($A$1653, 文字檔!O:P, 2, 0)),0,VLOOKUP($A$1653, 文字檔!O:P, 2, 0))</f>
        <v>0</v>
      </c>
      <c r="K1653">
        <f>IF(ISERROR(VLOOKUP($A$1653, 文字檔!Q:R, 2, 0)),0,VLOOKUP($A$1653, 文字檔!Q:R, 2, 0))</f>
        <v>0</v>
      </c>
      <c r="L1653">
        <f>IF(ISERROR(VLOOKUP($A$1653, 文字檔!S:T, 2, 0)),0,VLOOKUP($A$1653, 文字檔!S:T, 2, 0))</f>
        <v>0</v>
      </c>
      <c r="M1653">
        <f>IF(ISERROR(VLOOKUP($A$1653, 文字檔!U:V, 2, 0)),0,VLOOKUP($A$1653, 文字檔!U:V, 2, 0))</f>
        <v>0</v>
      </c>
      <c r="N1653">
        <f>IF(ISERROR(VLOOKUP($A$1653, 文字檔!W:X, 2, 0)),0,VLOOKUP($A$1653, 文字檔!W:X, 2, 0))</f>
        <v>0</v>
      </c>
      <c r="O1653">
        <f>IF(ISERROR(VLOOKUP($A$1653, 文字檔!Y:Z, 2, 0)),0,VLOOKUP($A$1653, 文字檔!Y:Z, 2, 0))</f>
        <v>0</v>
      </c>
      <c r="P1653">
        <f>IF(ISERROR(VLOOKUP($A$1653, 文字檔!AA:AB, 2, 0)),0,VLOOKUP($A$1653, 文字檔!AA:AB, 2, 0))</f>
        <v>0</v>
      </c>
    </row>
    <row r="1654" spans="1:16" ht="16.2">
      <c r="A1654" s="7">
        <v>45390</v>
      </c>
      <c r="B1654" s="5">
        <f>SUMPRODUCT($C$2:$P$2,$C$1654:$P$1654)</f>
        <v>48099.17</v>
      </c>
      <c r="C1654" s="5">
        <f>IF(ISERROR(VLOOKUP($A$1654, 文字檔!A:B, 2, 0)),0,VLOOKUP($A$1654, 文字檔!A:B, 2, 0))</f>
        <v>2947.23</v>
      </c>
      <c r="D1654" s="5">
        <f>IF(ISERROR(VLOOKUP($A$1654, 文字檔!C:D, 2, 0)),0,VLOOKUP($A$1654, 文字檔!C:D, 2, 0))</f>
        <v>0</v>
      </c>
      <c r="E1654" s="5">
        <f>IF(ISERROR(VLOOKUP($A$1654, 文字檔!E:F, 2, 0)),0,VLOOKUP($A$1654, 文字檔!E:F, 2, 0))</f>
        <v>0</v>
      </c>
      <c r="F1654" s="5">
        <f>IF(ISERROR(VLOOKUP($A$1654, 文字檔!G:H, 2, 0)),0,VLOOKUP($A$1654, 文字檔!G:H, 2, 0))</f>
        <v>0</v>
      </c>
      <c r="G1654" s="5">
        <f>IF(ISERROR(VLOOKUP($A$1654, 文字檔!I:J, 2, 0)),0,VLOOKUP($A$1654, 文字檔!I:J, 2, 0))</f>
        <v>-6611.37</v>
      </c>
      <c r="H1654" s="5">
        <f>IF(ISERROR(VLOOKUP($A$1654, 文字檔!K:L, 2, 0)),0,VLOOKUP($A$1654, 文字檔!K:L, 2, 0))</f>
        <v>0</v>
      </c>
      <c r="I1654" s="5">
        <f>IF(ISERROR(VLOOKUP($A$1654, 文字檔!M:N, 2, 0)),0,VLOOKUP($A$1654, 文字檔!M:N, 2, 0))</f>
        <v>0</v>
      </c>
      <c r="J1654" s="5">
        <f>IF(ISERROR(VLOOKUP($A$1654, 文字檔!O:P, 2, 0)),0,VLOOKUP($A$1654, 文字檔!O:P, 2, 0))</f>
        <v>0</v>
      </c>
      <c r="K1654">
        <f>IF(ISERROR(VLOOKUP($A$1654, 文字檔!Q:R, 2, 0)),0,VLOOKUP($A$1654, 文字檔!Q:R, 2, 0))</f>
        <v>20200</v>
      </c>
      <c r="L1654">
        <f>IF(ISERROR(VLOOKUP($A$1654, 文字檔!S:T, 2, 0)),0,VLOOKUP($A$1654, 文字檔!S:T, 2, 0))</f>
        <v>0</v>
      </c>
      <c r="M1654">
        <f>IF(ISERROR(VLOOKUP($A$1654, 文字檔!U:V, 2, 0)),0,VLOOKUP($A$1654, 文字檔!U:V, 2, 0))</f>
        <v>20200</v>
      </c>
      <c r="N1654">
        <f>IF(ISERROR(VLOOKUP($A$1654, 文字檔!W:X, 2, 0)),0,VLOOKUP($A$1654, 文字檔!W:X, 2, 0))</f>
        <v>-1225.17</v>
      </c>
      <c r="O1654">
        <f>IF(ISERROR(VLOOKUP($A$1654, 文字檔!Y:Z, 2, 0)),0,VLOOKUP($A$1654, 文字檔!Y:Z, 2, 0))</f>
        <v>-7611.52</v>
      </c>
      <c r="P1654">
        <f>IF(ISERROR(VLOOKUP($A$1654, 文字檔!AA:AB, 2, 0)),0,VLOOKUP($A$1654, 文字檔!AA:AB, 2, 0))</f>
        <v>20200</v>
      </c>
    </row>
    <row r="1655" spans="1:16" ht="16.2">
      <c r="A1655" s="7">
        <v>45391</v>
      </c>
      <c r="B1655" s="5">
        <f>SUMPRODUCT($C$2:$P$2,$C$1655:$P$1655)</f>
        <v>712318.9</v>
      </c>
      <c r="C1655" s="5">
        <f>IF(ISERROR(VLOOKUP($A$1655, 文字檔!A:B, 2, 0)),0,VLOOKUP($A$1655, 文字檔!A:B, 2, 0))</f>
        <v>37153.26</v>
      </c>
      <c r="D1655" s="5">
        <f>IF(ISERROR(VLOOKUP($A$1655, 文字檔!C:D, 2, 0)),0,VLOOKUP($A$1655, 文字檔!C:D, 2, 0))</f>
        <v>0</v>
      </c>
      <c r="E1655" s="5">
        <f>IF(ISERROR(VLOOKUP($A$1655, 文字檔!E:F, 2, 0)),0,VLOOKUP($A$1655, 文字檔!E:F, 2, 0))</f>
        <v>0</v>
      </c>
      <c r="F1655" s="5">
        <f>IF(ISERROR(VLOOKUP($A$1655, 文字檔!G:H, 2, 0)),0,VLOOKUP($A$1655, 文字檔!G:H, 2, 0))</f>
        <v>0</v>
      </c>
      <c r="G1655" s="5">
        <f>IF(ISERROR(VLOOKUP($A$1655, 文字檔!I:J, 2, 0)),0,VLOOKUP($A$1655, 文字檔!I:J, 2, 0))</f>
        <v>68984.22</v>
      </c>
      <c r="H1655" s="5">
        <f>IF(ISERROR(VLOOKUP($A$1655, 文字檔!K:L, 2, 0)),0,VLOOKUP($A$1655, 文字檔!K:L, 2, 0))</f>
        <v>60182.9</v>
      </c>
      <c r="I1655" s="5">
        <f>IF(ISERROR(VLOOKUP($A$1655, 文字檔!M:N, 2, 0)),0,VLOOKUP($A$1655, 文字檔!M:N, 2, 0))</f>
        <v>0</v>
      </c>
      <c r="J1655" s="5">
        <f>IF(ISERROR(VLOOKUP($A$1655, 文字檔!O:P, 2, 0)),0,VLOOKUP($A$1655, 文字檔!O:P, 2, 0))</f>
        <v>149416.04</v>
      </c>
      <c r="K1655">
        <f>IF(ISERROR(VLOOKUP($A$1655, 文字檔!Q:R, 2, 0)),0,VLOOKUP($A$1655, 文字檔!Q:R, 2, 0))</f>
        <v>84800</v>
      </c>
      <c r="L1655">
        <f>IF(ISERROR(VLOOKUP($A$1655, 文字檔!S:T, 2, 0)),0,VLOOKUP($A$1655, 文字檔!S:T, 2, 0))</f>
        <v>0</v>
      </c>
      <c r="M1655">
        <f>IF(ISERROR(VLOOKUP($A$1655, 文字檔!U:V, 2, 0)),0,VLOOKUP($A$1655, 文字檔!U:V, 2, 0))</f>
        <v>84800</v>
      </c>
      <c r="N1655">
        <f>IF(ISERROR(VLOOKUP($A$1655, 文字檔!W:X, 2, 0)),0,VLOOKUP($A$1655, 文字檔!W:X, 2, 0))</f>
        <v>84800</v>
      </c>
      <c r="O1655">
        <f>IF(ISERROR(VLOOKUP($A$1655, 文字檔!Y:Z, 2, 0)),0,VLOOKUP($A$1655, 文字檔!Y:Z, 2, 0))</f>
        <v>57382.48</v>
      </c>
      <c r="P1655">
        <f>IF(ISERROR(VLOOKUP($A$1655, 文字檔!AA:AB, 2, 0)),0,VLOOKUP($A$1655, 文字檔!AA:AB, 2, 0))</f>
        <v>84800</v>
      </c>
    </row>
    <row r="1656" spans="1:16" ht="16.2">
      <c r="A1656" s="7">
        <v>45392</v>
      </c>
      <c r="B1656" s="5">
        <f>SUMPRODUCT($C$2:$P$2,$C$1656:$P$1656)</f>
        <v>-85198.12</v>
      </c>
      <c r="C1656" s="5">
        <f>IF(ISERROR(VLOOKUP($A$1656, 文字檔!A:B, 2, 0)),0,VLOOKUP($A$1656, 文字檔!A:B, 2, 0))</f>
        <v>0</v>
      </c>
      <c r="D1656" s="5">
        <f>IF(ISERROR(VLOOKUP($A$1656, 文字檔!C:D, 2, 0)),0,VLOOKUP($A$1656, 文字檔!C:D, 2, 0))</f>
        <v>0</v>
      </c>
      <c r="E1656" s="5">
        <f>IF(ISERROR(VLOOKUP($A$1656, 文字檔!E:F, 2, 0)),0,VLOOKUP($A$1656, 文字檔!E:F, 2, 0))</f>
        <v>0</v>
      </c>
      <c r="F1656" s="5">
        <f>IF(ISERROR(VLOOKUP($A$1656, 文字檔!G:H, 2, 0)),0,VLOOKUP($A$1656, 文字檔!G:H, 2, 0))</f>
        <v>0</v>
      </c>
      <c r="G1656" s="5">
        <f>IF(ISERROR(VLOOKUP($A$1656, 文字檔!I:J, 2, 0)),0,VLOOKUP($A$1656, 文字檔!I:J, 2, 0))</f>
        <v>-14424.15</v>
      </c>
      <c r="H1656" s="5">
        <f>IF(ISERROR(VLOOKUP($A$1656, 文字檔!K:L, 2, 0)),0,VLOOKUP($A$1656, 文字檔!K:L, 2, 0))</f>
        <v>-19301.37</v>
      </c>
      <c r="I1656" s="5">
        <f>IF(ISERROR(VLOOKUP($A$1656, 文字檔!M:N, 2, 0)),0,VLOOKUP($A$1656, 文字檔!M:N, 2, 0))</f>
        <v>0</v>
      </c>
      <c r="J1656" s="5">
        <f>IF(ISERROR(VLOOKUP($A$1656, 文字檔!O:P, 2, 0)),0,VLOOKUP($A$1656, 文字檔!O:P, 2, 0))</f>
        <v>0</v>
      </c>
      <c r="K1656">
        <f>IF(ISERROR(VLOOKUP($A$1656, 文字檔!Q:R, 2, 0)),0,VLOOKUP($A$1656, 文字檔!Q:R, 2, 0))</f>
        <v>-4600</v>
      </c>
      <c r="L1656">
        <f>IF(ISERROR(VLOOKUP($A$1656, 文字檔!S:T, 2, 0)),0,VLOOKUP($A$1656, 文字檔!S:T, 2, 0))</f>
        <v>0</v>
      </c>
      <c r="M1656">
        <f>IF(ISERROR(VLOOKUP($A$1656, 文字檔!U:V, 2, 0)),0,VLOOKUP($A$1656, 文字檔!U:V, 2, 0))</f>
        <v>-4600</v>
      </c>
      <c r="N1656">
        <f>IF(ISERROR(VLOOKUP($A$1656, 文字檔!W:X, 2, 0)),0,VLOOKUP($A$1656, 文字檔!W:X, 2, 0))</f>
        <v>-14424.15</v>
      </c>
      <c r="O1656">
        <f>IF(ISERROR(VLOOKUP($A$1656, 文字檔!Y:Z, 2, 0)),0,VLOOKUP($A$1656, 文字檔!Y:Z, 2, 0))</f>
        <v>-16823.79</v>
      </c>
      <c r="P1656">
        <f>IF(ISERROR(VLOOKUP($A$1656, 文字檔!AA:AB, 2, 0)),0,VLOOKUP($A$1656, 文字檔!AA:AB, 2, 0))</f>
        <v>-11024.66</v>
      </c>
    </row>
    <row r="1657" spans="1:16" ht="16.2">
      <c r="A1657" s="7">
        <v>45393</v>
      </c>
      <c r="B1657" s="5">
        <f>SUMPRODUCT($C$2:$P$2,$C$1657:$P$1657)</f>
        <v>-103655.21</v>
      </c>
      <c r="C1657" s="5">
        <f>IF(ISERROR(VLOOKUP($A$1657, 文字檔!A:B, 2, 0)),0,VLOOKUP($A$1657, 文字檔!A:B, 2, 0))</f>
        <v>0</v>
      </c>
      <c r="D1657" s="5">
        <f>IF(ISERROR(VLOOKUP($A$1657, 文字檔!C:D, 2, 0)),0,VLOOKUP($A$1657, 文字檔!C:D, 2, 0))</f>
        <v>0</v>
      </c>
      <c r="E1657" s="5">
        <f>IF(ISERROR(VLOOKUP($A$1657, 文字檔!E:F, 2, 0)),0,VLOOKUP($A$1657, 文字檔!E:F, 2, 0))</f>
        <v>0</v>
      </c>
      <c r="F1657" s="5">
        <f>IF(ISERROR(VLOOKUP($A$1657, 文字檔!G:H, 2, 0)),0,VLOOKUP($A$1657, 文字檔!G:H, 2, 0))</f>
        <v>0</v>
      </c>
      <c r="G1657" s="5">
        <f>IF(ISERROR(VLOOKUP($A$1657, 文字檔!I:J, 2, 0)),0,VLOOKUP($A$1657, 文字檔!I:J, 2, 0))</f>
        <v>0</v>
      </c>
      <c r="H1657" s="5">
        <f>IF(ISERROR(VLOOKUP($A$1657, 文字檔!K:L, 2, 0)),0,VLOOKUP($A$1657, 文字檔!K:L, 2, 0))</f>
        <v>16535.53</v>
      </c>
      <c r="I1657" s="5">
        <f>IF(ISERROR(VLOOKUP($A$1657, 文字檔!M:N, 2, 0)),0,VLOOKUP($A$1657, 文字檔!M:N, 2, 0))</f>
        <v>-9821.2099999999991</v>
      </c>
      <c r="J1657" s="5">
        <f>IF(ISERROR(VLOOKUP($A$1657, 文字檔!O:P, 2, 0)),0,VLOOKUP($A$1657, 文字檔!O:P, 2, 0))</f>
        <v>0</v>
      </c>
      <c r="K1657">
        <f>IF(ISERROR(VLOOKUP($A$1657, 文字檔!Q:R, 2, 0)),0,VLOOKUP($A$1657, 文字檔!Q:R, 2, 0))</f>
        <v>-19600</v>
      </c>
      <c r="L1657">
        <f>IF(ISERROR(VLOOKUP($A$1657, 文字檔!S:T, 2, 0)),0,VLOOKUP($A$1657, 文字檔!S:T, 2, 0))</f>
        <v>-11643.26</v>
      </c>
      <c r="M1657">
        <f>IF(ISERROR(VLOOKUP($A$1657, 文字檔!U:V, 2, 0)),0,VLOOKUP($A$1657, 文字檔!U:V, 2, 0))</f>
        <v>-48041.1</v>
      </c>
      <c r="N1657">
        <f>IF(ISERROR(VLOOKUP($A$1657, 文字檔!W:X, 2, 0)),0,VLOOKUP($A$1657, 文字檔!W:X, 2, 0))</f>
        <v>-22.5</v>
      </c>
      <c r="O1657">
        <f>IF(ISERROR(VLOOKUP($A$1657, 文字檔!Y:Z, 2, 0)),0,VLOOKUP($A$1657, 文字檔!Y:Z, 2, 0))</f>
        <v>-31062.67</v>
      </c>
      <c r="P1657">
        <f>IF(ISERROR(VLOOKUP($A$1657, 文字檔!AA:AB, 2, 0)),0,VLOOKUP($A$1657, 文字檔!AA:AB, 2, 0))</f>
        <v>0</v>
      </c>
    </row>
    <row r="1658" spans="1:16" ht="16.2">
      <c r="A1658" s="7">
        <v>45394</v>
      </c>
      <c r="B1658" s="5">
        <f>SUMPRODUCT($C$2:$P$2,$C$1658:$P$1658)</f>
        <v>-15376.279999999999</v>
      </c>
      <c r="C1658" s="5">
        <f>IF(ISERROR(VLOOKUP($A$1658, 文字檔!A:B, 2, 0)),0,VLOOKUP($A$1658, 文字檔!A:B, 2, 0))</f>
        <v>10355.959999999999</v>
      </c>
      <c r="D1658" s="5">
        <f>IF(ISERROR(VLOOKUP($A$1658, 文字檔!C:D, 2, 0)),0,VLOOKUP($A$1658, 文字檔!C:D, 2, 0))</f>
        <v>0</v>
      </c>
      <c r="E1658" s="5">
        <f>IF(ISERROR(VLOOKUP($A$1658, 文字檔!E:F, 2, 0)),0,VLOOKUP($A$1658, 文字檔!E:F, 2, 0))</f>
        <v>0</v>
      </c>
      <c r="F1658" s="5">
        <f>IF(ISERROR(VLOOKUP($A$1658, 文字檔!G:H, 2, 0)),0,VLOOKUP($A$1658, 文字檔!G:H, 2, 0))</f>
        <v>0</v>
      </c>
      <c r="G1658" s="5">
        <f>IF(ISERROR(VLOOKUP($A$1658, 文字檔!I:J, 2, 0)),0,VLOOKUP($A$1658, 文字檔!I:J, 2, 0))</f>
        <v>0</v>
      </c>
      <c r="H1658" s="5">
        <f>IF(ISERROR(VLOOKUP($A$1658, 文字檔!K:L, 2, 0)),0,VLOOKUP($A$1658, 文字檔!K:L, 2, 0))</f>
        <v>-7445.57</v>
      </c>
      <c r="I1658" s="5">
        <f>IF(ISERROR(VLOOKUP($A$1658, 文字檔!M:N, 2, 0)),0,VLOOKUP($A$1658, 文字檔!M:N, 2, 0))</f>
        <v>9778.9699999999993</v>
      </c>
      <c r="J1658" s="5">
        <f>IF(ISERROR(VLOOKUP($A$1658, 文字檔!O:P, 2, 0)),0,VLOOKUP($A$1658, 文字檔!O:P, 2, 0))</f>
        <v>0</v>
      </c>
      <c r="K1658">
        <f>IF(ISERROR(VLOOKUP($A$1658, 文字檔!Q:R, 2, 0)),0,VLOOKUP($A$1658, 文字檔!Q:R, 2, 0))</f>
        <v>400</v>
      </c>
      <c r="L1658">
        <f>IF(ISERROR(VLOOKUP($A$1658, 文字檔!S:T, 2, 0)),0,VLOOKUP($A$1658, 文字檔!S:T, 2, 0))</f>
        <v>0</v>
      </c>
      <c r="M1658">
        <f>IF(ISERROR(VLOOKUP($A$1658, 文字檔!U:V, 2, 0)),0,VLOOKUP($A$1658, 文字檔!U:V, 2, 0))</f>
        <v>-400</v>
      </c>
      <c r="N1658">
        <f>IF(ISERROR(VLOOKUP($A$1658, 文字檔!W:X, 2, 0)),0,VLOOKUP($A$1658, 文字檔!W:X, 2, 0))</f>
        <v>-21019.53</v>
      </c>
      <c r="O1658">
        <f>IF(ISERROR(VLOOKUP($A$1658, 文字檔!Y:Z, 2, 0)),0,VLOOKUP($A$1658, 文字檔!Y:Z, 2, 0))</f>
        <v>-7046.11</v>
      </c>
      <c r="P1658">
        <f>IF(ISERROR(VLOOKUP($A$1658, 文字檔!AA:AB, 2, 0)),0,VLOOKUP($A$1658, 文字檔!AA:AB, 2, 0))</f>
        <v>0</v>
      </c>
    </row>
    <row r="1659" spans="1:16" ht="16.2">
      <c r="A1659" s="7">
        <v>45395</v>
      </c>
      <c r="B1659" s="5">
        <f>SUMPRODUCT($C$2:$P$2,$C$1659:$P$1659)</f>
        <v>0</v>
      </c>
      <c r="C1659" s="5">
        <f>IF(ISERROR(VLOOKUP($A$1659, 文字檔!A:B, 2, 0)),0,VLOOKUP($A$1659, 文字檔!A:B, 2, 0))</f>
        <v>0</v>
      </c>
      <c r="D1659" s="5">
        <f>IF(ISERROR(VLOOKUP($A$1659, 文字檔!C:D, 2, 0)),0,VLOOKUP($A$1659, 文字檔!C:D, 2, 0))</f>
        <v>0</v>
      </c>
      <c r="E1659" s="5">
        <f>IF(ISERROR(VLOOKUP($A$1659, 文字檔!E:F, 2, 0)),0,VLOOKUP($A$1659, 文字檔!E:F, 2, 0))</f>
        <v>0</v>
      </c>
      <c r="F1659" s="5">
        <f>IF(ISERROR(VLOOKUP($A$1659, 文字檔!G:H, 2, 0)),0,VLOOKUP($A$1659, 文字檔!G:H, 2, 0))</f>
        <v>0</v>
      </c>
      <c r="G1659" s="5">
        <f>IF(ISERROR(VLOOKUP($A$1659, 文字檔!I:J, 2, 0)),0,VLOOKUP($A$1659, 文字檔!I:J, 2, 0))</f>
        <v>0</v>
      </c>
      <c r="H1659" s="5">
        <f>IF(ISERROR(VLOOKUP($A$1659, 文字檔!K:L, 2, 0)),0,VLOOKUP($A$1659, 文字檔!K:L, 2, 0))</f>
        <v>0</v>
      </c>
      <c r="I1659" s="5">
        <f>IF(ISERROR(VLOOKUP($A$1659, 文字檔!M:N, 2, 0)),0,VLOOKUP($A$1659, 文字檔!M:N, 2, 0))</f>
        <v>0</v>
      </c>
      <c r="J1659" s="5">
        <f>IF(ISERROR(VLOOKUP($A$1659, 文字檔!O:P, 2, 0)),0,VLOOKUP($A$1659, 文字檔!O:P, 2, 0))</f>
        <v>0</v>
      </c>
      <c r="K1659">
        <f>IF(ISERROR(VLOOKUP($A$1659, 文字檔!Q:R, 2, 0)),0,VLOOKUP($A$1659, 文字檔!Q:R, 2, 0))</f>
        <v>0</v>
      </c>
      <c r="L1659">
        <f>IF(ISERROR(VLOOKUP($A$1659, 文字檔!S:T, 2, 0)),0,VLOOKUP($A$1659, 文字檔!S:T, 2, 0))</f>
        <v>0</v>
      </c>
      <c r="M1659">
        <f>IF(ISERROR(VLOOKUP($A$1659, 文字檔!U:V, 2, 0)),0,VLOOKUP($A$1659, 文字檔!U:V, 2, 0))</f>
        <v>0</v>
      </c>
      <c r="N1659">
        <f>IF(ISERROR(VLOOKUP($A$1659, 文字檔!W:X, 2, 0)),0,VLOOKUP($A$1659, 文字檔!W:X, 2, 0))</f>
        <v>0</v>
      </c>
      <c r="O1659">
        <f>IF(ISERROR(VLOOKUP($A$1659, 文字檔!Y:Z, 2, 0)),0,VLOOKUP($A$1659, 文字檔!Y:Z, 2, 0))</f>
        <v>0</v>
      </c>
      <c r="P1659">
        <f>IF(ISERROR(VLOOKUP($A$1659, 文字檔!AA:AB, 2, 0)),0,VLOOKUP($A$1659, 文字檔!AA:AB, 2, 0))</f>
        <v>0</v>
      </c>
    </row>
    <row r="1660" spans="1:16" ht="16.2">
      <c r="A1660" s="7">
        <v>45396</v>
      </c>
      <c r="B1660" s="5">
        <f>SUMPRODUCT($C$2:$P$2,$C$1660:$P$1660)</f>
        <v>0</v>
      </c>
      <c r="C1660" s="5">
        <f>IF(ISERROR(VLOOKUP($A$1660, 文字檔!A:B, 2, 0)),0,VLOOKUP($A$1660, 文字檔!A:B, 2, 0))</f>
        <v>0</v>
      </c>
      <c r="D1660" s="5">
        <f>IF(ISERROR(VLOOKUP($A$1660, 文字檔!C:D, 2, 0)),0,VLOOKUP($A$1660, 文字檔!C:D, 2, 0))</f>
        <v>0</v>
      </c>
      <c r="E1660" s="5">
        <f>IF(ISERROR(VLOOKUP($A$1660, 文字檔!E:F, 2, 0)),0,VLOOKUP($A$1660, 文字檔!E:F, 2, 0))</f>
        <v>0</v>
      </c>
      <c r="F1660" s="5">
        <f>IF(ISERROR(VLOOKUP($A$1660, 文字檔!G:H, 2, 0)),0,VLOOKUP($A$1660, 文字檔!G:H, 2, 0))</f>
        <v>0</v>
      </c>
      <c r="G1660" s="5">
        <f>IF(ISERROR(VLOOKUP($A$1660, 文字檔!I:J, 2, 0)),0,VLOOKUP($A$1660, 文字檔!I:J, 2, 0))</f>
        <v>0</v>
      </c>
      <c r="H1660" s="5">
        <f>IF(ISERROR(VLOOKUP($A$1660, 文字檔!K:L, 2, 0)),0,VLOOKUP($A$1660, 文字檔!K:L, 2, 0))</f>
        <v>0</v>
      </c>
      <c r="I1660" s="5">
        <f>IF(ISERROR(VLOOKUP($A$1660, 文字檔!M:N, 2, 0)),0,VLOOKUP($A$1660, 文字檔!M:N, 2, 0))</f>
        <v>0</v>
      </c>
      <c r="J1660" s="5">
        <f>IF(ISERROR(VLOOKUP($A$1660, 文字檔!O:P, 2, 0)),0,VLOOKUP($A$1660, 文字檔!O:P, 2, 0))</f>
        <v>0</v>
      </c>
      <c r="K1660">
        <f>IF(ISERROR(VLOOKUP($A$1660, 文字檔!Q:R, 2, 0)),0,VLOOKUP($A$1660, 文字檔!Q:R, 2, 0))</f>
        <v>0</v>
      </c>
      <c r="L1660">
        <f>IF(ISERROR(VLOOKUP($A$1660, 文字檔!S:T, 2, 0)),0,VLOOKUP($A$1660, 文字檔!S:T, 2, 0))</f>
        <v>0</v>
      </c>
      <c r="M1660">
        <f>IF(ISERROR(VLOOKUP($A$1660, 文字檔!U:V, 2, 0)),0,VLOOKUP($A$1660, 文字檔!U:V, 2, 0))</f>
        <v>0</v>
      </c>
      <c r="N1660">
        <f>IF(ISERROR(VLOOKUP($A$1660, 文字檔!W:X, 2, 0)),0,VLOOKUP($A$1660, 文字檔!W:X, 2, 0))</f>
        <v>0</v>
      </c>
      <c r="O1660">
        <f>IF(ISERROR(VLOOKUP($A$1660, 文字檔!Y:Z, 2, 0)),0,VLOOKUP($A$1660, 文字檔!Y:Z, 2, 0))</f>
        <v>0</v>
      </c>
      <c r="P1660">
        <f>IF(ISERROR(VLOOKUP($A$1660, 文字檔!AA:AB, 2, 0)),0,VLOOKUP($A$1660, 文字檔!AA:AB, 2, 0))</f>
        <v>0</v>
      </c>
    </row>
    <row r="1661" spans="1:16" ht="16.2">
      <c r="A1661" s="7">
        <v>45397</v>
      </c>
      <c r="B1661" s="5">
        <f>SUMPRODUCT($C$2:$P$2,$C$1661:$P$1661)</f>
        <v>20369.239999999998</v>
      </c>
      <c r="C1661" s="5">
        <f>IF(ISERROR(VLOOKUP($A$1661, 文字檔!A:B, 2, 0)),0,VLOOKUP($A$1661, 文字檔!A:B, 2, 0))</f>
        <v>-4265.79</v>
      </c>
      <c r="D1661" s="5">
        <f>IF(ISERROR(VLOOKUP($A$1661, 文字檔!C:D, 2, 0)),0,VLOOKUP($A$1661, 文字檔!C:D, 2, 0))</f>
        <v>9583.23</v>
      </c>
      <c r="E1661" s="5">
        <f>IF(ISERROR(VLOOKUP($A$1661, 文字檔!E:F, 2, 0)),0,VLOOKUP($A$1661, 文字檔!E:F, 2, 0))</f>
        <v>0</v>
      </c>
      <c r="F1661" s="5">
        <f>IF(ISERROR(VLOOKUP($A$1661, 文字檔!G:H, 2, 0)),0,VLOOKUP($A$1661, 文字檔!G:H, 2, 0))</f>
        <v>0</v>
      </c>
      <c r="G1661" s="5">
        <f>IF(ISERROR(VLOOKUP($A$1661, 文字檔!I:J, 2, 0)),0,VLOOKUP($A$1661, 文字檔!I:J, 2, 0))</f>
        <v>0</v>
      </c>
      <c r="H1661" s="5">
        <f>IF(ISERROR(VLOOKUP($A$1661, 文字檔!K:L, 2, 0)),0,VLOOKUP($A$1661, 文字檔!K:L, 2, 0))</f>
        <v>-12444.85</v>
      </c>
      <c r="I1661" s="5">
        <f>IF(ISERROR(VLOOKUP($A$1661, 文字檔!M:N, 2, 0)),0,VLOOKUP($A$1661, 文字檔!M:N, 2, 0))</f>
        <v>0</v>
      </c>
      <c r="J1661" s="5">
        <f>IF(ISERROR(VLOOKUP($A$1661, 文字檔!O:P, 2, 0)),0,VLOOKUP($A$1661, 文字檔!O:P, 2, 0))</f>
        <v>0</v>
      </c>
      <c r="K1661">
        <f>IF(ISERROR(VLOOKUP($A$1661, 文字檔!Q:R, 2, 0)),0,VLOOKUP($A$1661, 文字檔!Q:R, 2, 0))</f>
        <v>-49400</v>
      </c>
      <c r="L1661">
        <f>IF(ISERROR(VLOOKUP($A$1661, 文字檔!S:T, 2, 0)),0,VLOOKUP($A$1661, 文字檔!S:T, 2, 0))</f>
        <v>1969.22</v>
      </c>
      <c r="M1661">
        <f>IF(ISERROR(VLOOKUP($A$1661, 文字檔!U:V, 2, 0)),0,VLOOKUP($A$1661, 文字檔!U:V, 2, 0))</f>
        <v>49400</v>
      </c>
      <c r="N1661">
        <f>IF(ISERROR(VLOOKUP($A$1661, 文字檔!W:X, 2, 0)),0,VLOOKUP($A$1661, 文字檔!W:X, 2, 0))</f>
        <v>25980.77</v>
      </c>
      <c r="O1661">
        <f>IF(ISERROR(VLOOKUP($A$1661, 文字檔!Y:Z, 2, 0)),0,VLOOKUP($A$1661, 文字檔!Y:Z, 2, 0))</f>
        <v>-5037.32</v>
      </c>
      <c r="P1661">
        <f>IF(ISERROR(VLOOKUP($A$1661, 文字檔!AA:AB, 2, 0)),0,VLOOKUP($A$1661, 文字檔!AA:AB, 2, 0))</f>
        <v>4583.9799999999996</v>
      </c>
    </row>
    <row r="1662" spans="1:16" ht="16.2">
      <c r="A1662" s="7">
        <v>45398</v>
      </c>
      <c r="B1662" s="5">
        <f>SUMPRODUCT($C$2:$P$2,$C$1662:$P$1662)</f>
        <v>442107.83999999997</v>
      </c>
      <c r="C1662" s="5">
        <f>IF(ISERROR(VLOOKUP($A$1662, 文字檔!A:B, 2, 0)),0,VLOOKUP($A$1662, 文字檔!A:B, 2, 0))</f>
        <v>31198.5</v>
      </c>
      <c r="D1662" s="5">
        <f>IF(ISERROR(VLOOKUP($A$1662, 文字檔!C:D, 2, 0)),0,VLOOKUP($A$1662, 文字檔!C:D, 2, 0))</f>
        <v>41191.03</v>
      </c>
      <c r="E1662" s="5">
        <f>IF(ISERROR(VLOOKUP($A$1662, 文字檔!E:F, 2, 0)),0,VLOOKUP($A$1662, 文字檔!E:F, 2, 0))</f>
        <v>0</v>
      </c>
      <c r="F1662" s="5">
        <f>IF(ISERROR(VLOOKUP($A$1662, 文字檔!G:H, 2, 0)),0,VLOOKUP($A$1662, 文字檔!G:H, 2, 0))</f>
        <v>0</v>
      </c>
      <c r="G1662" s="5">
        <f>IF(ISERROR(VLOOKUP($A$1662, 文字檔!I:J, 2, 0)),0,VLOOKUP($A$1662, 文字檔!I:J, 2, 0))</f>
        <v>94787.1</v>
      </c>
      <c r="H1662" s="5">
        <f>IF(ISERROR(VLOOKUP($A$1662, 文字檔!K:L, 2, 0)),0,VLOOKUP($A$1662, 文字檔!K:L, 2, 0))</f>
        <v>10184.459999999999</v>
      </c>
      <c r="I1662" s="5">
        <f>IF(ISERROR(VLOOKUP($A$1662, 文字檔!M:N, 2, 0)),0,VLOOKUP($A$1662, 文字檔!M:N, 2, 0))</f>
        <v>0</v>
      </c>
      <c r="J1662" s="5">
        <f>IF(ISERROR(VLOOKUP($A$1662, 文字檔!O:P, 2, 0)),0,VLOOKUP($A$1662, 文字檔!O:P, 2, 0))</f>
        <v>24599.13</v>
      </c>
      <c r="K1662">
        <f>IF(ISERROR(VLOOKUP($A$1662, 文字檔!Q:R, 2, 0)),0,VLOOKUP($A$1662, 文字檔!Q:R, 2, 0))</f>
        <v>-111000</v>
      </c>
      <c r="L1662">
        <f>IF(ISERROR(VLOOKUP($A$1662, 文字檔!S:T, 2, 0)),0,VLOOKUP($A$1662, 文字檔!S:T, 2, 0))</f>
        <v>13191.54</v>
      </c>
      <c r="M1662">
        <f>IF(ISERROR(VLOOKUP($A$1662, 文字檔!U:V, 2, 0)),0,VLOOKUP($A$1662, 文字檔!U:V, 2, 0))</f>
        <v>111000</v>
      </c>
      <c r="N1662">
        <f>IF(ISERROR(VLOOKUP($A$1662, 文字檔!W:X, 2, 0)),0,VLOOKUP($A$1662, 文字檔!W:X, 2, 0))</f>
        <v>111000</v>
      </c>
      <c r="O1662">
        <f>IF(ISERROR(VLOOKUP($A$1662, 文字檔!Y:Z, 2, 0)),0,VLOOKUP($A$1662, 文字檔!Y:Z, 2, 0))</f>
        <v>-9847.64</v>
      </c>
      <c r="P1662">
        <f>IF(ISERROR(VLOOKUP($A$1662, 文字檔!AA:AB, 2, 0)),0,VLOOKUP($A$1662, 文字檔!AA:AB, 2, 0))</f>
        <v>125803.72</v>
      </c>
    </row>
    <row r="1663" spans="1:16" ht="16.2">
      <c r="A1663" s="7">
        <v>45399</v>
      </c>
      <c r="B1663" s="5">
        <f>SUMPRODUCT($C$2:$P$2,$C$1663:$P$1663)</f>
        <v>53756.170000000006</v>
      </c>
      <c r="C1663" s="5">
        <f>IF(ISERROR(VLOOKUP($A$1663, 文字檔!A:B, 2, 0)),0,VLOOKUP($A$1663, 文字檔!A:B, 2, 0))</f>
        <v>0</v>
      </c>
      <c r="D1663" s="5">
        <f>IF(ISERROR(VLOOKUP($A$1663, 文字檔!C:D, 2, 0)),0,VLOOKUP($A$1663, 文字檔!C:D, 2, 0))</f>
        <v>0</v>
      </c>
      <c r="E1663" s="5">
        <f>IF(ISERROR(VLOOKUP($A$1663, 文字檔!E:F, 2, 0)),0,VLOOKUP($A$1663, 文字檔!E:F, 2, 0))</f>
        <v>0</v>
      </c>
      <c r="F1663" s="5">
        <f>IF(ISERROR(VLOOKUP($A$1663, 文字檔!G:H, 2, 0)),0,VLOOKUP($A$1663, 文字檔!G:H, 2, 0))</f>
        <v>32990.85</v>
      </c>
      <c r="G1663" s="5">
        <f>IF(ISERROR(VLOOKUP($A$1663, 文字檔!I:J, 2, 0)),0,VLOOKUP($A$1663, 文字檔!I:J, 2, 0))</f>
        <v>8402.76</v>
      </c>
      <c r="H1663" s="5">
        <f>IF(ISERROR(VLOOKUP($A$1663, 文字檔!K:L, 2, 0)),0,VLOOKUP($A$1663, 文字檔!K:L, 2, 0))</f>
        <v>4402.16</v>
      </c>
      <c r="I1663" s="5">
        <f>IF(ISERROR(VLOOKUP($A$1663, 文字檔!M:N, 2, 0)),0,VLOOKUP($A$1663, 文字檔!M:N, 2, 0))</f>
        <v>0</v>
      </c>
      <c r="J1663" s="5">
        <f>IF(ISERROR(VLOOKUP($A$1663, 文字檔!O:P, 2, 0)),0,VLOOKUP($A$1663, 文字檔!O:P, 2, 0))</f>
        <v>35191.18</v>
      </c>
      <c r="K1663">
        <f>IF(ISERROR(VLOOKUP($A$1663, 文字檔!Q:R, 2, 0)),0,VLOOKUP($A$1663, 文字檔!Q:R, 2, 0))</f>
        <v>56392.86</v>
      </c>
      <c r="L1663">
        <f>IF(ISERROR(VLOOKUP($A$1663, 文字檔!S:T, 2, 0)),0,VLOOKUP($A$1663, 文字檔!S:T, 2, 0))</f>
        <v>0</v>
      </c>
      <c r="M1663">
        <f>IF(ISERROR(VLOOKUP($A$1663, 文字檔!U:V, 2, 0)),0,VLOOKUP($A$1663, 文字檔!U:V, 2, 0))</f>
        <v>-42819.02</v>
      </c>
      <c r="N1663">
        <f>IF(ISERROR(VLOOKUP($A$1663, 文字檔!W:X, 2, 0)),0,VLOOKUP($A$1663, 文字檔!W:X, 2, 0))</f>
        <v>-40804.620000000003</v>
      </c>
      <c r="O1663">
        <f>IF(ISERROR(VLOOKUP($A$1663, 文字檔!Y:Z, 2, 0)),0,VLOOKUP($A$1663, 文字檔!Y:Z, 2, 0))</f>
        <v>0</v>
      </c>
      <c r="P1663">
        <f>IF(ISERROR(VLOOKUP($A$1663, 文字檔!AA:AB, 2, 0)),0,VLOOKUP($A$1663, 文字檔!AA:AB, 2, 0))</f>
        <v>0</v>
      </c>
    </row>
    <row r="1664" spans="1:16" ht="16.2">
      <c r="A1664" s="7">
        <v>45400</v>
      </c>
      <c r="B1664" s="5">
        <f>SUMPRODUCT($C$2:$P$2,$C$1664:$P$1664)</f>
        <v>-26036.839999999997</v>
      </c>
      <c r="C1664" s="5">
        <f>IF(ISERROR(VLOOKUP($A$1664, 文字檔!A:B, 2, 0)),0,VLOOKUP($A$1664, 文字檔!A:B, 2, 0))</f>
        <v>-61816.11</v>
      </c>
      <c r="D1664" s="5">
        <f>IF(ISERROR(VLOOKUP($A$1664, 文字檔!C:D, 2, 0)),0,VLOOKUP($A$1664, 文字檔!C:D, 2, 0))</f>
        <v>0</v>
      </c>
      <c r="E1664" s="5">
        <f>IF(ISERROR(VLOOKUP($A$1664, 文字檔!E:F, 2, 0)),0,VLOOKUP($A$1664, 文字檔!E:F, 2, 0))</f>
        <v>0</v>
      </c>
      <c r="F1664" s="5">
        <f>IF(ISERROR(VLOOKUP($A$1664, 文字檔!G:H, 2, 0)),0,VLOOKUP($A$1664, 文字檔!G:H, 2, 0))</f>
        <v>0</v>
      </c>
      <c r="G1664" s="5">
        <f>IF(ISERROR(VLOOKUP($A$1664, 文字檔!I:J, 2, 0)),0,VLOOKUP($A$1664, 文字檔!I:J, 2, 0))</f>
        <v>0</v>
      </c>
      <c r="H1664" s="5">
        <f>IF(ISERROR(VLOOKUP($A$1664, 文字檔!K:L, 2, 0)),0,VLOOKUP($A$1664, 文字檔!K:L, 2, 0))</f>
        <v>0</v>
      </c>
      <c r="I1664" s="5">
        <f>IF(ISERROR(VLOOKUP($A$1664, 文字檔!M:N, 2, 0)),0,VLOOKUP($A$1664, 文字檔!M:N, 2, 0))</f>
        <v>0</v>
      </c>
      <c r="J1664" s="5">
        <f>IF(ISERROR(VLOOKUP($A$1664, 文字檔!O:P, 2, 0)),0,VLOOKUP($A$1664, 文字檔!O:P, 2, 0))</f>
        <v>0</v>
      </c>
      <c r="K1664">
        <f>IF(ISERROR(VLOOKUP($A$1664, 文字檔!Q:R, 2, 0)),0,VLOOKUP($A$1664, 文字檔!Q:R, 2, 0))</f>
        <v>41795.620000000003</v>
      </c>
      <c r="L1664">
        <f>IF(ISERROR(VLOOKUP($A$1664, 文字檔!S:T, 2, 0)),0,VLOOKUP($A$1664, 文字檔!S:T, 2, 0))</f>
        <v>0</v>
      </c>
      <c r="M1664">
        <f>IF(ISERROR(VLOOKUP($A$1664, 文字檔!U:V, 2, 0)),0,VLOOKUP($A$1664, 文字檔!U:V, 2, 0))</f>
        <v>9590.7900000000009</v>
      </c>
      <c r="N1664">
        <f>IF(ISERROR(VLOOKUP($A$1664, 文字檔!W:X, 2, 0)),0,VLOOKUP($A$1664, 文字檔!W:X, 2, 0))</f>
        <v>-15607.14</v>
      </c>
      <c r="O1664">
        <f>IF(ISERROR(VLOOKUP($A$1664, 文字檔!Y:Z, 2, 0)),0,VLOOKUP($A$1664, 文字檔!Y:Z, 2, 0))</f>
        <v>0</v>
      </c>
      <c r="P1664">
        <f>IF(ISERROR(VLOOKUP($A$1664, 文字檔!AA:AB, 2, 0)),0,VLOOKUP($A$1664, 文字檔!AA:AB, 2, 0))</f>
        <v>0</v>
      </c>
    </row>
    <row r="1665" spans="1:16" ht="16.2">
      <c r="A1665" s="7">
        <v>45401</v>
      </c>
      <c r="B1665" s="5">
        <f>SUMPRODUCT($C$2:$P$2,$C$1665:$P$1665)</f>
        <v>-36254.410000000011</v>
      </c>
      <c r="C1665" s="5">
        <f>IF(ISERROR(VLOOKUP($A$1665, 文字檔!A:B, 2, 0)),0,VLOOKUP($A$1665, 文字檔!A:B, 2, 0))</f>
        <v>32821.72</v>
      </c>
      <c r="D1665" s="5">
        <f>IF(ISERROR(VLOOKUP($A$1665, 文字檔!C:D, 2, 0)),0,VLOOKUP($A$1665, 文字檔!C:D, 2, 0))</f>
        <v>0</v>
      </c>
      <c r="E1665" s="5">
        <f>IF(ISERROR(VLOOKUP($A$1665, 文字檔!E:F, 2, 0)),0,VLOOKUP($A$1665, 文字檔!E:F, 2, 0))</f>
        <v>0</v>
      </c>
      <c r="F1665" s="5">
        <f>IF(ISERROR(VLOOKUP($A$1665, 文字檔!G:H, 2, 0)),0,VLOOKUP($A$1665, 文字檔!G:H, 2, 0))</f>
        <v>0</v>
      </c>
      <c r="G1665" s="5">
        <f>IF(ISERROR(VLOOKUP($A$1665, 文字檔!I:J, 2, 0)),0,VLOOKUP($A$1665, 文字檔!I:J, 2, 0))</f>
        <v>29809.06</v>
      </c>
      <c r="H1665" s="5">
        <f>IF(ISERROR(VLOOKUP($A$1665, 文字檔!K:L, 2, 0)),0,VLOOKUP($A$1665, 文字檔!K:L, 2, 0))</f>
        <v>88818.96</v>
      </c>
      <c r="I1665" s="5">
        <f>IF(ISERROR(VLOOKUP($A$1665, 文字檔!M:N, 2, 0)),0,VLOOKUP($A$1665, 文字檔!M:N, 2, 0))</f>
        <v>0</v>
      </c>
      <c r="J1665" s="5">
        <f>IF(ISERROR(VLOOKUP($A$1665, 文字檔!O:P, 2, 0)),0,VLOOKUP($A$1665, 文字檔!O:P, 2, 0))</f>
        <v>45657.96</v>
      </c>
      <c r="K1665">
        <f>IF(ISERROR(VLOOKUP($A$1665, 文字檔!Q:R, 2, 0)),0,VLOOKUP($A$1665, 文字檔!Q:R, 2, 0))</f>
        <v>-162400</v>
      </c>
      <c r="L1665">
        <f>IF(ISERROR(VLOOKUP($A$1665, 文字檔!S:T, 2, 0)),0,VLOOKUP($A$1665, 文字檔!S:T, 2, 0))</f>
        <v>0</v>
      </c>
      <c r="M1665">
        <f>IF(ISERROR(VLOOKUP($A$1665, 文字檔!U:V, 2, 0)),0,VLOOKUP($A$1665, 文字檔!U:V, 2, 0))</f>
        <v>-45190.52</v>
      </c>
      <c r="N1665">
        <f>IF(ISERROR(VLOOKUP($A$1665, 文字檔!W:X, 2, 0)),0,VLOOKUP($A$1665, 文字檔!W:X, 2, 0))</f>
        <v>3409.12</v>
      </c>
      <c r="O1665">
        <f>IF(ISERROR(VLOOKUP($A$1665, 文字檔!Y:Z, 2, 0)),0,VLOOKUP($A$1665, 文字檔!Y:Z, 2, 0))</f>
        <v>-26994.57</v>
      </c>
      <c r="P1665">
        <f>IF(ISERROR(VLOOKUP($A$1665, 文字檔!AA:AB, 2, 0)),0,VLOOKUP($A$1665, 文字檔!AA:AB, 2, 0))</f>
        <v>-2186.14</v>
      </c>
    </row>
    <row r="1666" spans="1:16" ht="16.2">
      <c r="A1666" s="7">
        <v>45402</v>
      </c>
      <c r="B1666" s="5">
        <f>SUMPRODUCT($C$2:$P$2,$C$1666:$P$1666)</f>
        <v>0</v>
      </c>
      <c r="C1666" s="5">
        <f>IF(ISERROR(VLOOKUP($A$1666, 文字檔!A:B, 2, 0)),0,VLOOKUP($A$1666, 文字檔!A:B, 2, 0))</f>
        <v>0</v>
      </c>
      <c r="D1666" s="5">
        <f>IF(ISERROR(VLOOKUP($A$1666, 文字檔!C:D, 2, 0)),0,VLOOKUP($A$1666, 文字檔!C:D, 2, 0))</f>
        <v>0</v>
      </c>
      <c r="E1666" s="5">
        <f>IF(ISERROR(VLOOKUP($A$1666, 文字檔!E:F, 2, 0)),0,VLOOKUP($A$1666, 文字檔!E:F, 2, 0))</f>
        <v>0</v>
      </c>
      <c r="F1666" s="5">
        <f>IF(ISERROR(VLOOKUP($A$1666, 文字檔!G:H, 2, 0)),0,VLOOKUP($A$1666, 文字檔!G:H, 2, 0))</f>
        <v>0</v>
      </c>
      <c r="G1666" s="5">
        <f>IF(ISERROR(VLOOKUP($A$1666, 文字檔!I:J, 2, 0)),0,VLOOKUP($A$1666, 文字檔!I:J, 2, 0))</f>
        <v>0</v>
      </c>
      <c r="H1666" s="5">
        <f>IF(ISERROR(VLOOKUP($A$1666, 文字檔!K:L, 2, 0)),0,VLOOKUP($A$1666, 文字檔!K:L, 2, 0))</f>
        <v>0</v>
      </c>
      <c r="I1666" s="5">
        <f>IF(ISERROR(VLOOKUP($A$1666, 文字檔!M:N, 2, 0)),0,VLOOKUP($A$1666, 文字檔!M:N, 2, 0))</f>
        <v>0</v>
      </c>
      <c r="J1666" s="5">
        <f>IF(ISERROR(VLOOKUP($A$1666, 文字檔!O:P, 2, 0)),0,VLOOKUP($A$1666, 文字檔!O:P, 2, 0))</f>
        <v>0</v>
      </c>
      <c r="K1666">
        <f>IF(ISERROR(VLOOKUP($A$1666, 文字檔!Q:R, 2, 0)),0,VLOOKUP($A$1666, 文字檔!Q:R, 2, 0))</f>
        <v>0</v>
      </c>
      <c r="L1666">
        <f>IF(ISERROR(VLOOKUP($A$1666, 文字檔!S:T, 2, 0)),0,VLOOKUP($A$1666, 文字檔!S:T, 2, 0))</f>
        <v>0</v>
      </c>
      <c r="M1666">
        <f>IF(ISERROR(VLOOKUP($A$1666, 文字檔!U:V, 2, 0)),0,VLOOKUP($A$1666, 文字檔!U:V, 2, 0))</f>
        <v>0</v>
      </c>
      <c r="N1666">
        <f>IF(ISERROR(VLOOKUP($A$1666, 文字檔!W:X, 2, 0)),0,VLOOKUP($A$1666, 文字檔!W:X, 2, 0))</f>
        <v>0</v>
      </c>
      <c r="O1666">
        <f>IF(ISERROR(VLOOKUP($A$1666, 文字檔!Y:Z, 2, 0)),0,VLOOKUP($A$1666, 文字檔!Y:Z, 2, 0))</f>
        <v>0</v>
      </c>
      <c r="P1666">
        <f>IF(ISERROR(VLOOKUP($A$1666, 文字檔!AA:AB, 2, 0)),0,VLOOKUP($A$1666, 文字檔!AA:AB, 2, 0))</f>
        <v>0</v>
      </c>
    </row>
    <row r="1667" spans="1:16" ht="16.2">
      <c r="A1667" s="7">
        <v>45403</v>
      </c>
      <c r="B1667" s="5">
        <f>SUMPRODUCT($C$2:$P$2,$C$1667:$P$1667)</f>
        <v>0</v>
      </c>
      <c r="C1667" s="5">
        <f>IF(ISERROR(VLOOKUP($A$1667, 文字檔!A:B, 2, 0)),0,VLOOKUP($A$1667, 文字檔!A:B, 2, 0))</f>
        <v>0</v>
      </c>
      <c r="D1667" s="5">
        <f>IF(ISERROR(VLOOKUP($A$1667, 文字檔!C:D, 2, 0)),0,VLOOKUP($A$1667, 文字檔!C:D, 2, 0))</f>
        <v>0</v>
      </c>
      <c r="E1667" s="5">
        <f>IF(ISERROR(VLOOKUP($A$1667, 文字檔!E:F, 2, 0)),0,VLOOKUP($A$1667, 文字檔!E:F, 2, 0))</f>
        <v>0</v>
      </c>
      <c r="F1667" s="5">
        <f>IF(ISERROR(VLOOKUP($A$1667, 文字檔!G:H, 2, 0)),0,VLOOKUP($A$1667, 文字檔!G:H, 2, 0))</f>
        <v>0</v>
      </c>
      <c r="G1667" s="5">
        <f>IF(ISERROR(VLOOKUP($A$1667, 文字檔!I:J, 2, 0)),0,VLOOKUP($A$1667, 文字檔!I:J, 2, 0))</f>
        <v>0</v>
      </c>
      <c r="H1667" s="5">
        <f>IF(ISERROR(VLOOKUP($A$1667, 文字檔!K:L, 2, 0)),0,VLOOKUP($A$1667, 文字檔!K:L, 2, 0))</f>
        <v>0</v>
      </c>
      <c r="I1667" s="5">
        <f>IF(ISERROR(VLOOKUP($A$1667, 文字檔!M:N, 2, 0)),0,VLOOKUP($A$1667, 文字檔!M:N, 2, 0))</f>
        <v>0</v>
      </c>
      <c r="J1667" s="5">
        <f>IF(ISERROR(VLOOKUP($A$1667, 文字檔!O:P, 2, 0)),0,VLOOKUP($A$1667, 文字檔!O:P, 2, 0))</f>
        <v>0</v>
      </c>
      <c r="K1667">
        <f>IF(ISERROR(VLOOKUP($A$1667, 文字檔!Q:R, 2, 0)),0,VLOOKUP($A$1667, 文字檔!Q:R, 2, 0))</f>
        <v>0</v>
      </c>
      <c r="L1667">
        <f>IF(ISERROR(VLOOKUP($A$1667, 文字檔!S:T, 2, 0)),0,VLOOKUP($A$1667, 文字檔!S:T, 2, 0))</f>
        <v>0</v>
      </c>
      <c r="M1667">
        <f>IF(ISERROR(VLOOKUP($A$1667, 文字檔!U:V, 2, 0)),0,VLOOKUP($A$1667, 文字檔!U:V, 2, 0))</f>
        <v>0</v>
      </c>
      <c r="N1667">
        <f>IF(ISERROR(VLOOKUP($A$1667, 文字檔!W:X, 2, 0)),0,VLOOKUP($A$1667, 文字檔!W:X, 2, 0))</f>
        <v>0</v>
      </c>
      <c r="O1667">
        <f>IF(ISERROR(VLOOKUP($A$1667, 文字檔!Y:Z, 2, 0)),0,VLOOKUP($A$1667, 文字檔!Y:Z, 2, 0))</f>
        <v>0</v>
      </c>
      <c r="P1667">
        <f>IF(ISERROR(VLOOKUP($A$1667, 文字檔!AA:AB, 2, 0)),0,VLOOKUP($A$1667, 文字檔!AA:AB, 2, 0))</f>
        <v>0</v>
      </c>
    </row>
    <row r="1668" spans="1:16" ht="16.2">
      <c r="A1668" s="7">
        <v>45404</v>
      </c>
      <c r="B1668" s="5">
        <f>SUMPRODUCT($C$2:$P$2,$C$1668:$P$1668)</f>
        <v>-79118.429999999993</v>
      </c>
      <c r="C1668" s="5">
        <f>IF(ISERROR(VLOOKUP($A$1668, 文字檔!A:B, 2, 0)),0,VLOOKUP($A$1668, 文字檔!A:B, 2, 0))</f>
        <v>0</v>
      </c>
      <c r="D1668" s="5">
        <f>IF(ISERROR(VLOOKUP($A$1668, 文字檔!C:D, 2, 0)),0,VLOOKUP($A$1668, 文字檔!C:D, 2, 0))</f>
        <v>0</v>
      </c>
      <c r="E1668" s="5">
        <f>IF(ISERROR(VLOOKUP($A$1668, 文字檔!E:F, 2, 0)),0,VLOOKUP($A$1668, 文字檔!E:F, 2, 0))</f>
        <v>0</v>
      </c>
      <c r="F1668" s="5">
        <f>IF(ISERROR(VLOOKUP($A$1668, 文字檔!G:H, 2, 0)),0,VLOOKUP($A$1668, 文字檔!G:H, 2, 0))</f>
        <v>0</v>
      </c>
      <c r="G1668" s="5">
        <f>IF(ISERROR(VLOOKUP($A$1668, 文字檔!I:J, 2, 0)),0,VLOOKUP($A$1668, 文字檔!I:J, 2, 0))</f>
        <v>-24189.919999999998</v>
      </c>
      <c r="H1668" s="5">
        <f>IF(ISERROR(VLOOKUP($A$1668, 文字檔!K:L, 2, 0)),0,VLOOKUP($A$1668, 文字檔!K:L, 2, 0))</f>
        <v>0</v>
      </c>
      <c r="I1668" s="5">
        <f>IF(ISERROR(VLOOKUP($A$1668, 文字檔!M:N, 2, 0)),0,VLOOKUP($A$1668, 文字檔!M:N, 2, 0))</f>
        <v>0</v>
      </c>
      <c r="J1668" s="5">
        <f>IF(ISERROR(VLOOKUP($A$1668, 文字檔!O:P, 2, 0)),0,VLOOKUP($A$1668, 文字檔!O:P, 2, 0))</f>
        <v>0</v>
      </c>
      <c r="K1668">
        <f>IF(ISERROR(VLOOKUP($A$1668, 文字檔!Q:R, 2, 0)),0,VLOOKUP($A$1668, 文字檔!Q:R, 2, 0))</f>
        <v>-4400</v>
      </c>
      <c r="L1668">
        <f>IF(ISERROR(VLOOKUP($A$1668, 文字檔!S:T, 2, 0)),0,VLOOKUP($A$1668, 文字檔!S:T, 2, 0))</f>
        <v>0</v>
      </c>
      <c r="M1668">
        <f>IF(ISERROR(VLOOKUP($A$1668, 文字檔!U:V, 2, 0)),0,VLOOKUP($A$1668, 文字檔!U:V, 2, 0))</f>
        <v>4400</v>
      </c>
      <c r="N1668">
        <f>IF(ISERROR(VLOOKUP($A$1668, 文字檔!W:X, 2, 0)),0,VLOOKUP($A$1668, 文字檔!W:X, 2, 0))</f>
        <v>13025.77</v>
      </c>
      <c r="O1668">
        <f>IF(ISERROR(VLOOKUP($A$1668, 文字檔!Y:Z, 2, 0)),0,VLOOKUP($A$1668, 文字檔!Y:Z, 2, 0))</f>
        <v>-35563.129999999997</v>
      </c>
      <c r="P1668">
        <f>IF(ISERROR(VLOOKUP($A$1668, 文字檔!AA:AB, 2, 0)),0,VLOOKUP($A$1668, 文字檔!AA:AB, 2, 0))</f>
        <v>-32391.15</v>
      </c>
    </row>
    <row r="1669" spans="1:16" ht="16.2">
      <c r="A1669" s="7">
        <v>45405</v>
      </c>
      <c r="B1669" s="5">
        <f>SUMPRODUCT($C$2:$P$2,$C$1669:$P$1669)</f>
        <v>-53273.43</v>
      </c>
      <c r="C1669" s="5">
        <f>IF(ISERROR(VLOOKUP($A$1669, 文字檔!A:B, 2, 0)),0,VLOOKUP($A$1669, 文字檔!A:B, 2, 0))</f>
        <v>-11764.15</v>
      </c>
      <c r="D1669" s="5">
        <f>IF(ISERROR(VLOOKUP($A$1669, 文字檔!C:D, 2, 0)),0,VLOOKUP($A$1669, 文字檔!C:D, 2, 0))</f>
        <v>0</v>
      </c>
      <c r="E1669" s="5">
        <f>IF(ISERROR(VLOOKUP($A$1669, 文字檔!E:F, 2, 0)),0,VLOOKUP($A$1669, 文字檔!E:F, 2, 0))</f>
        <v>0</v>
      </c>
      <c r="F1669" s="5">
        <f>IF(ISERROR(VLOOKUP($A$1669, 文字檔!G:H, 2, 0)),0,VLOOKUP($A$1669, 文字檔!G:H, 2, 0))</f>
        <v>0</v>
      </c>
      <c r="G1669" s="5">
        <f>IF(ISERROR(VLOOKUP($A$1669, 文字檔!I:J, 2, 0)),0,VLOOKUP($A$1669, 文字檔!I:J, 2, 0))</f>
        <v>0</v>
      </c>
      <c r="H1669" s="5">
        <f>IF(ISERROR(VLOOKUP($A$1669, 文字檔!K:L, 2, 0)),0,VLOOKUP($A$1669, 文字檔!K:L, 2, 0))</f>
        <v>0</v>
      </c>
      <c r="I1669" s="5">
        <f>IF(ISERROR(VLOOKUP($A$1669, 文字檔!M:N, 2, 0)),0,VLOOKUP($A$1669, 文字檔!M:N, 2, 0))</f>
        <v>11011.43</v>
      </c>
      <c r="J1669" s="5">
        <f>IF(ISERROR(VLOOKUP($A$1669, 文字檔!O:P, 2, 0)),0,VLOOKUP($A$1669, 文字檔!O:P, 2, 0))</f>
        <v>0</v>
      </c>
      <c r="K1669">
        <f>IF(ISERROR(VLOOKUP($A$1669, 文字檔!Q:R, 2, 0)),0,VLOOKUP($A$1669, 文字檔!Q:R, 2, 0))</f>
        <v>30600</v>
      </c>
      <c r="L1669">
        <f>IF(ISERROR(VLOOKUP($A$1669, 文字檔!S:T, 2, 0)),0,VLOOKUP($A$1669, 文字檔!S:T, 2, 0))</f>
        <v>-16177.83</v>
      </c>
      <c r="M1669">
        <f>IF(ISERROR(VLOOKUP($A$1669, 文字檔!U:V, 2, 0)),0,VLOOKUP($A$1669, 文字檔!U:V, 2, 0))</f>
        <v>-30600</v>
      </c>
      <c r="N1669">
        <f>IF(ISERROR(VLOOKUP($A$1669, 文字檔!W:X, 2, 0)),0,VLOOKUP($A$1669, 文字檔!W:X, 2, 0))</f>
        <v>-39577.589999999997</v>
      </c>
      <c r="O1669">
        <f>IF(ISERROR(VLOOKUP($A$1669, 文字檔!Y:Z, 2, 0)),0,VLOOKUP($A$1669, 文字檔!Y:Z, 2, 0))</f>
        <v>3234.71</v>
      </c>
      <c r="P1669">
        <f>IF(ISERROR(VLOOKUP($A$1669, 文字檔!AA:AB, 2, 0)),0,VLOOKUP($A$1669, 文字檔!AA:AB, 2, 0))</f>
        <v>0</v>
      </c>
    </row>
    <row r="1670" spans="1:16" ht="16.2">
      <c r="A1670" s="7">
        <v>45406</v>
      </c>
      <c r="B1670" s="5">
        <f>SUMPRODUCT($C$2:$P$2,$C$1670:$P$1670)</f>
        <v>409192.67999999993</v>
      </c>
      <c r="C1670" s="5">
        <f>IF(ISERROR(VLOOKUP($A$1670, 文字檔!A:B, 2, 0)),0,VLOOKUP($A$1670, 文字檔!A:B, 2, 0))</f>
        <v>16992.05</v>
      </c>
      <c r="D1670" s="5">
        <f>IF(ISERROR(VLOOKUP($A$1670, 文字檔!C:D, 2, 0)),0,VLOOKUP($A$1670, 文字檔!C:D, 2, 0))</f>
        <v>6996.04</v>
      </c>
      <c r="E1670" s="5">
        <f>IF(ISERROR(VLOOKUP($A$1670, 文字檔!E:F, 2, 0)),0,VLOOKUP($A$1670, 文字檔!E:F, 2, 0))</f>
        <v>0</v>
      </c>
      <c r="F1670" s="5">
        <f>IF(ISERROR(VLOOKUP($A$1670, 文字檔!G:H, 2, 0)),0,VLOOKUP($A$1670, 文字檔!G:H, 2, 0))</f>
        <v>0</v>
      </c>
      <c r="G1670" s="5">
        <f>IF(ISERROR(VLOOKUP($A$1670, 文字檔!I:J, 2, 0)),0,VLOOKUP($A$1670, 文字檔!I:J, 2, 0))</f>
        <v>68805.31</v>
      </c>
      <c r="H1670" s="5">
        <f>IF(ISERROR(VLOOKUP($A$1670, 文字檔!K:L, 2, 0)),0,VLOOKUP($A$1670, 文字檔!K:L, 2, 0))</f>
        <v>39800.959999999999</v>
      </c>
      <c r="I1670" s="5">
        <f>IF(ISERROR(VLOOKUP($A$1670, 文字檔!M:N, 2, 0)),0,VLOOKUP($A$1670, 文字檔!M:N, 2, 0))</f>
        <v>98600</v>
      </c>
      <c r="J1670" s="5">
        <f>IF(ISERROR(VLOOKUP($A$1670, 文字檔!O:P, 2, 0)),0,VLOOKUP($A$1670, 文字檔!O:P, 2, 0))</f>
        <v>20785</v>
      </c>
      <c r="K1670">
        <f>IF(ISERROR(VLOOKUP($A$1670, 文字檔!Q:R, 2, 0)),0,VLOOKUP($A$1670, 文字檔!Q:R, 2, 0))</f>
        <v>98600</v>
      </c>
      <c r="L1670">
        <f>IF(ISERROR(VLOOKUP($A$1670, 文字檔!S:T, 2, 0)),0,VLOOKUP($A$1670, 文字檔!S:T, 2, 0))</f>
        <v>0</v>
      </c>
      <c r="M1670">
        <f>IF(ISERROR(VLOOKUP($A$1670, 文字檔!U:V, 2, 0)),0,VLOOKUP($A$1670, 文字檔!U:V, 2, 0))</f>
        <v>-18998.080000000002</v>
      </c>
      <c r="N1670">
        <f>IF(ISERROR(VLOOKUP($A$1670, 文字檔!W:X, 2, 0)),0,VLOOKUP($A$1670, 文字檔!W:X, 2, 0))</f>
        <v>-11191.9</v>
      </c>
      <c r="O1670">
        <f>IF(ISERROR(VLOOKUP($A$1670, 文字檔!Y:Z, 2, 0)),0,VLOOKUP($A$1670, 文字檔!Y:Z, 2, 0))</f>
        <v>81207.17</v>
      </c>
      <c r="P1670">
        <f>IF(ISERROR(VLOOKUP($A$1670, 文字檔!AA:AB, 2, 0)),0,VLOOKUP($A$1670, 文字檔!AA:AB, 2, 0))</f>
        <v>7596.13</v>
      </c>
    </row>
    <row r="1671" spans="1:16" ht="16.2">
      <c r="A1671" s="7">
        <v>45407</v>
      </c>
      <c r="B1671" s="5">
        <f>SUMPRODUCT($C$2:$P$2,$C$1671:$P$1671)</f>
        <v>-324774.74000000005</v>
      </c>
      <c r="C1671" s="5">
        <f>IF(ISERROR(VLOOKUP($A$1671, 文字檔!A:B, 2, 0)),0,VLOOKUP($A$1671, 文字檔!A:B, 2, 0))</f>
        <v>-33588.480000000003</v>
      </c>
      <c r="D1671" s="5">
        <f>IF(ISERROR(VLOOKUP($A$1671, 文字檔!C:D, 2, 0)),0,VLOOKUP($A$1671, 文字檔!C:D, 2, 0))</f>
        <v>-57000</v>
      </c>
      <c r="E1671" s="5">
        <f>IF(ISERROR(VLOOKUP($A$1671, 文字檔!E:F, 2, 0)),0,VLOOKUP($A$1671, 文字檔!E:F, 2, 0))</f>
        <v>0</v>
      </c>
      <c r="F1671" s="5">
        <f>IF(ISERROR(VLOOKUP($A$1671, 文字檔!G:H, 2, 0)),0,VLOOKUP($A$1671, 文字檔!G:H, 2, 0))</f>
        <v>0</v>
      </c>
      <c r="G1671" s="5">
        <f>IF(ISERROR(VLOOKUP($A$1671, 文字檔!I:J, 2, 0)),0,VLOOKUP($A$1671, 文字檔!I:J, 2, 0))</f>
        <v>-25001.439999999999</v>
      </c>
      <c r="H1671" s="5">
        <f>IF(ISERROR(VLOOKUP($A$1671, 文字檔!K:L, 2, 0)),0,VLOOKUP($A$1671, 文字檔!K:L, 2, 0))</f>
        <v>-35595.71</v>
      </c>
      <c r="I1671" s="5">
        <f>IF(ISERROR(VLOOKUP($A$1671, 文字檔!M:N, 2, 0)),0,VLOOKUP($A$1671, 文字檔!M:N, 2, 0))</f>
        <v>-28400.93</v>
      </c>
      <c r="J1671" s="5">
        <f>IF(ISERROR(VLOOKUP($A$1671, 文字檔!O:P, 2, 0)),0,VLOOKUP($A$1671, 文字檔!O:P, 2, 0))</f>
        <v>0</v>
      </c>
      <c r="K1671">
        <f>IF(ISERROR(VLOOKUP($A$1671, 文字檔!Q:R, 2, 0)),0,VLOOKUP($A$1671, 文字檔!Q:R, 2, 0))</f>
        <v>-57000</v>
      </c>
      <c r="L1671">
        <f>IF(ISERROR(VLOOKUP($A$1671, 文字檔!S:T, 2, 0)),0,VLOOKUP($A$1671, 文字檔!S:T, 2, 0))</f>
        <v>-3391.57</v>
      </c>
      <c r="M1671">
        <f>IF(ISERROR(VLOOKUP($A$1671, 文字檔!U:V, 2, 0)),0,VLOOKUP($A$1671, 文字檔!U:V, 2, 0))</f>
        <v>-57000</v>
      </c>
      <c r="N1671">
        <f>IF(ISERROR(VLOOKUP($A$1671, 文字檔!W:X, 2, 0)),0,VLOOKUP($A$1671, 文字檔!W:X, 2, 0))</f>
        <v>24999.61</v>
      </c>
      <c r="O1671">
        <f>IF(ISERROR(VLOOKUP($A$1671, 文字檔!Y:Z, 2, 0)),0,VLOOKUP($A$1671, 文字檔!Y:Z, 2, 0))</f>
        <v>11796.4</v>
      </c>
      <c r="P1671">
        <f>IF(ISERROR(VLOOKUP($A$1671, 文字檔!AA:AB, 2, 0)),0,VLOOKUP($A$1671, 文字檔!AA:AB, 2, 0))</f>
        <v>-64592.62</v>
      </c>
    </row>
    <row r="1672" spans="1:16" ht="16.2">
      <c r="A1672" s="7">
        <v>45408</v>
      </c>
      <c r="B1672" s="5">
        <f>SUMPRODUCT($C$2:$P$2,$C$1672:$P$1672)</f>
        <v>-60441.880000000005</v>
      </c>
      <c r="C1672" s="5">
        <f>IF(ISERROR(VLOOKUP($A$1672, 文字檔!A:B, 2, 0)),0,VLOOKUP($A$1672, 文字檔!A:B, 2, 0))</f>
        <v>-12219.83</v>
      </c>
      <c r="D1672" s="5">
        <f>IF(ISERROR(VLOOKUP($A$1672, 文字檔!C:D, 2, 0)),0,VLOOKUP($A$1672, 文字檔!C:D, 2, 0))</f>
        <v>-44198.44</v>
      </c>
      <c r="E1672" s="5">
        <f>IF(ISERROR(VLOOKUP($A$1672, 文字檔!E:F, 2, 0)),0,VLOOKUP($A$1672, 文字檔!E:F, 2, 0))</f>
        <v>0</v>
      </c>
      <c r="F1672" s="5">
        <f>IF(ISERROR(VLOOKUP($A$1672, 文字檔!G:H, 2, 0)),0,VLOOKUP($A$1672, 文字檔!G:H, 2, 0))</f>
        <v>0</v>
      </c>
      <c r="G1672" s="5">
        <f>IF(ISERROR(VLOOKUP($A$1672, 文字檔!I:J, 2, 0)),0,VLOOKUP($A$1672, 文字檔!I:J, 2, 0))</f>
        <v>-39988.660000000003</v>
      </c>
      <c r="H1672" s="5">
        <f>IF(ISERROR(VLOOKUP($A$1672, 文字檔!K:L, 2, 0)),0,VLOOKUP($A$1672, 文字檔!K:L, 2, 0))</f>
        <v>1191.06</v>
      </c>
      <c r="I1672" s="5">
        <f>IF(ISERROR(VLOOKUP($A$1672, 文字檔!M:N, 2, 0)),0,VLOOKUP($A$1672, 文字檔!M:N, 2, 0))</f>
        <v>0</v>
      </c>
      <c r="J1672" s="5">
        <f>IF(ISERROR(VLOOKUP($A$1672, 文字檔!O:P, 2, 0)),0,VLOOKUP($A$1672, 文字檔!O:P, 2, 0))</f>
        <v>0</v>
      </c>
      <c r="K1672">
        <f>IF(ISERROR(VLOOKUP($A$1672, 文字檔!Q:R, 2, 0)),0,VLOOKUP($A$1672, 文字檔!Q:R, 2, 0))</f>
        <v>58600</v>
      </c>
      <c r="L1672">
        <f>IF(ISERROR(VLOOKUP($A$1672, 文字檔!S:T, 2, 0)),0,VLOOKUP($A$1672, 文字檔!S:T, 2, 0))</f>
        <v>0</v>
      </c>
      <c r="M1672">
        <f>IF(ISERROR(VLOOKUP($A$1672, 文字檔!U:V, 2, 0)),0,VLOOKUP($A$1672, 文字檔!U:V, 2, 0))</f>
        <v>58600</v>
      </c>
      <c r="N1672">
        <f>IF(ISERROR(VLOOKUP($A$1672, 文字檔!W:X, 2, 0)),0,VLOOKUP($A$1672, 文字檔!W:X, 2, 0))</f>
        <v>-32408.34</v>
      </c>
      <c r="O1672">
        <f>IF(ISERROR(VLOOKUP($A$1672, 文字檔!Y:Z, 2, 0)),0,VLOOKUP($A$1672, 文字檔!Y:Z, 2, 0))</f>
        <v>-26405.67</v>
      </c>
      <c r="P1672">
        <f>IF(ISERROR(VLOOKUP($A$1672, 文字檔!AA:AB, 2, 0)),0,VLOOKUP($A$1672, 文字檔!AA:AB, 2, 0))</f>
        <v>-23612</v>
      </c>
    </row>
    <row r="1673" spans="1:16" ht="16.2">
      <c r="A1673" s="7">
        <v>45409</v>
      </c>
      <c r="B1673" s="5">
        <f>SUMPRODUCT($C$2:$P$2,$C$1673:$P$1673)</f>
        <v>0</v>
      </c>
      <c r="C1673" s="5">
        <f>IF(ISERROR(VLOOKUP($A$1673, 文字檔!A:B, 2, 0)),0,VLOOKUP($A$1673, 文字檔!A:B, 2, 0))</f>
        <v>0</v>
      </c>
      <c r="D1673" s="5">
        <f>IF(ISERROR(VLOOKUP($A$1673, 文字檔!C:D, 2, 0)),0,VLOOKUP($A$1673, 文字檔!C:D, 2, 0))</f>
        <v>0</v>
      </c>
      <c r="E1673" s="5">
        <f>IF(ISERROR(VLOOKUP($A$1673, 文字檔!E:F, 2, 0)),0,VLOOKUP($A$1673, 文字檔!E:F, 2, 0))</f>
        <v>0</v>
      </c>
      <c r="F1673" s="5">
        <f>IF(ISERROR(VLOOKUP($A$1673, 文字檔!G:H, 2, 0)),0,VLOOKUP($A$1673, 文字檔!G:H, 2, 0))</f>
        <v>0</v>
      </c>
      <c r="G1673" s="5">
        <f>IF(ISERROR(VLOOKUP($A$1673, 文字檔!I:J, 2, 0)),0,VLOOKUP($A$1673, 文字檔!I:J, 2, 0))</f>
        <v>0</v>
      </c>
      <c r="H1673" s="5">
        <f>IF(ISERROR(VLOOKUP($A$1673, 文字檔!K:L, 2, 0)),0,VLOOKUP($A$1673, 文字檔!K:L, 2, 0))</f>
        <v>0</v>
      </c>
      <c r="I1673" s="5">
        <f>IF(ISERROR(VLOOKUP($A$1673, 文字檔!M:N, 2, 0)),0,VLOOKUP($A$1673, 文字檔!M:N, 2, 0))</f>
        <v>0</v>
      </c>
      <c r="J1673" s="5">
        <f>IF(ISERROR(VLOOKUP($A$1673, 文字檔!O:P, 2, 0)),0,VLOOKUP($A$1673, 文字檔!O:P, 2, 0))</f>
        <v>0</v>
      </c>
      <c r="K1673">
        <f>IF(ISERROR(VLOOKUP($A$1673, 文字檔!Q:R, 2, 0)),0,VLOOKUP($A$1673, 文字檔!Q:R, 2, 0))</f>
        <v>0</v>
      </c>
      <c r="L1673">
        <f>IF(ISERROR(VLOOKUP($A$1673, 文字檔!S:T, 2, 0)),0,VLOOKUP($A$1673, 文字檔!S:T, 2, 0))</f>
        <v>0</v>
      </c>
      <c r="M1673">
        <f>IF(ISERROR(VLOOKUP($A$1673, 文字檔!U:V, 2, 0)),0,VLOOKUP($A$1673, 文字檔!U:V, 2, 0))</f>
        <v>0</v>
      </c>
      <c r="N1673">
        <f>IF(ISERROR(VLOOKUP($A$1673, 文字檔!W:X, 2, 0)),0,VLOOKUP($A$1673, 文字檔!W:X, 2, 0))</f>
        <v>0</v>
      </c>
      <c r="O1673">
        <f>IF(ISERROR(VLOOKUP($A$1673, 文字檔!Y:Z, 2, 0)),0,VLOOKUP($A$1673, 文字檔!Y:Z, 2, 0))</f>
        <v>0</v>
      </c>
      <c r="P1673">
        <f>IF(ISERROR(VLOOKUP($A$1673, 文字檔!AA:AB, 2, 0)),0,VLOOKUP($A$1673, 文字檔!AA:AB, 2, 0))</f>
        <v>0</v>
      </c>
    </row>
    <row r="1674" spans="1:16" ht="16.2">
      <c r="A1674" s="7">
        <v>45410</v>
      </c>
      <c r="B1674" s="5">
        <f>SUMPRODUCT($C$2:$P$2,$C$1674:$P$1674)</f>
        <v>0</v>
      </c>
      <c r="C1674" s="5">
        <f>IF(ISERROR(VLOOKUP($A$1674, 文字檔!A:B, 2, 0)),0,VLOOKUP($A$1674, 文字檔!A:B, 2, 0))</f>
        <v>0</v>
      </c>
      <c r="D1674" s="5">
        <f>IF(ISERROR(VLOOKUP($A$1674, 文字檔!C:D, 2, 0)),0,VLOOKUP($A$1674, 文字檔!C:D, 2, 0))</f>
        <v>0</v>
      </c>
      <c r="E1674" s="5">
        <f>IF(ISERROR(VLOOKUP($A$1674, 文字檔!E:F, 2, 0)),0,VLOOKUP($A$1674, 文字檔!E:F, 2, 0))</f>
        <v>0</v>
      </c>
      <c r="F1674" s="5">
        <f>IF(ISERROR(VLOOKUP($A$1674, 文字檔!G:H, 2, 0)),0,VLOOKUP($A$1674, 文字檔!G:H, 2, 0))</f>
        <v>0</v>
      </c>
      <c r="G1674" s="5">
        <f>IF(ISERROR(VLOOKUP($A$1674, 文字檔!I:J, 2, 0)),0,VLOOKUP($A$1674, 文字檔!I:J, 2, 0))</f>
        <v>0</v>
      </c>
      <c r="H1674" s="5">
        <f>IF(ISERROR(VLOOKUP($A$1674, 文字檔!K:L, 2, 0)),0,VLOOKUP($A$1674, 文字檔!K:L, 2, 0))</f>
        <v>0</v>
      </c>
      <c r="I1674" s="5">
        <f>IF(ISERROR(VLOOKUP($A$1674, 文字檔!M:N, 2, 0)),0,VLOOKUP($A$1674, 文字檔!M:N, 2, 0))</f>
        <v>0</v>
      </c>
      <c r="J1674" s="5">
        <f>IF(ISERROR(VLOOKUP($A$1674, 文字檔!O:P, 2, 0)),0,VLOOKUP($A$1674, 文字檔!O:P, 2, 0))</f>
        <v>0</v>
      </c>
      <c r="K1674">
        <f>IF(ISERROR(VLOOKUP($A$1674, 文字檔!Q:R, 2, 0)),0,VLOOKUP($A$1674, 文字檔!Q:R, 2, 0))</f>
        <v>0</v>
      </c>
      <c r="L1674">
        <f>IF(ISERROR(VLOOKUP($A$1674, 文字檔!S:T, 2, 0)),0,VLOOKUP($A$1674, 文字檔!S:T, 2, 0))</f>
        <v>0</v>
      </c>
      <c r="M1674">
        <f>IF(ISERROR(VLOOKUP($A$1674, 文字檔!U:V, 2, 0)),0,VLOOKUP($A$1674, 文字檔!U:V, 2, 0))</f>
        <v>0</v>
      </c>
      <c r="N1674">
        <f>IF(ISERROR(VLOOKUP($A$1674, 文字檔!W:X, 2, 0)),0,VLOOKUP($A$1674, 文字檔!W:X, 2, 0))</f>
        <v>0</v>
      </c>
      <c r="O1674">
        <f>IF(ISERROR(VLOOKUP($A$1674, 文字檔!Y:Z, 2, 0)),0,VLOOKUP($A$1674, 文字檔!Y:Z, 2, 0))</f>
        <v>0</v>
      </c>
      <c r="P1674">
        <f>IF(ISERROR(VLOOKUP($A$1674, 文字檔!AA:AB, 2, 0)),0,VLOOKUP($A$1674, 文字檔!AA:AB, 2, 0))</f>
        <v>0</v>
      </c>
    </row>
    <row r="1675" spans="1:16" ht="16.2">
      <c r="A1675" s="7">
        <v>45411</v>
      </c>
      <c r="B1675" s="5">
        <f>SUMPRODUCT($C$2:$P$2,$C$1675:$P$1675)</f>
        <v>426588.56000000006</v>
      </c>
      <c r="C1675" s="5">
        <f>IF(ISERROR(VLOOKUP($A$1675, 文字檔!A:B, 2, 0)),0,VLOOKUP($A$1675, 文字檔!A:B, 2, 0))</f>
        <v>11770.93</v>
      </c>
      <c r="D1675" s="5">
        <f>IF(ISERROR(VLOOKUP($A$1675, 文字檔!C:D, 2, 0)),0,VLOOKUP($A$1675, 文字檔!C:D, 2, 0))</f>
        <v>52386.71</v>
      </c>
      <c r="E1675" s="5">
        <f>IF(ISERROR(VLOOKUP($A$1675, 文字檔!E:F, 2, 0)),0,VLOOKUP($A$1675, 文字檔!E:F, 2, 0))</f>
        <v>0</v>
      </c>
      <c r="F1675" s="5">
        <f>IF(ISERROR(VLOOKUP($A$1675, 文字檔!G:H, 2, 0)),0,VLOOKUP($A$1675, 文字檔!G:H, 2, 0))</f>
        <v>0</v>
      </c>
      <c r="G1675" s="5">
        <f>IF(ISERROR(VLOOKUP($A$1675, 文字檔!I:J, 2, 0)),0,VLOOKUP($A$1675, 文字檔!I:J, 2, 0))</f>
        <v>-8010.8</v>
      </c>
      <c r="H1675" s="5">
        <f>IF(ISERROR(VLOOKUP($A$1675, 文字檔!K:L, 2, 0)),0,VLOOKUP($A$1675, 文字檔!K:L, 2, 0))</f>
        <v>25787.4</v>
      </c>
      <c r="I1675" s="5">
        <f>IF(ISERROR(VLOOKUP($A$1675, 文字檔!M:N, 2, 0)),0,VLOOKUP($A$1675, 文字檔!M:N, 2, 0))</f>
        <v>62792.95</v>
      </c>
      <c r="J1675" s="5">
        <f>IF(ISERROR(VLOOKUP($A$1675, 文字檔!O:P, 2, 0)),0,VLOOKUP($A$1675, 文字檔!O:P, 2, 0))</f>
        <v>55877.599999999999</v>
      </c>
      <c r="K1675">
        <f>IF(ISERROR(VLOOKUP($A$1675, 文字檔!Q:R, 2, 0)),0,VLOOKUP($A$1675, 文字檔!Q:R, 2, 0))</f>
        <v>74800</v>
      </c>
      <c r="L1675">
        <f>IF(ISERROR(VLOOKUP($A$1675, 文字檔!S:T, 2, 0)),0,VLOOKUP($A$1675, 文字檔!S:T, 2, 0))</f>
        <v>0</v>
      </c>
      <c r="M1675">
        <f>IF(ISERROR(VLOOKUP($A$1675, 文字檔!U:V, 2, 0)),0,VLOOKUP($A$1675, 文字檔!U:V, 2, 0))</f>
        <v>74800</v>
      </c>
      <c r="N1675">
        <f>IF(ISERROR(VLOOKUP($A$1675, 文字檔!W:X, 2, 0)),0,VLOOKUP($A$1675, 文字檔!W:X, 2, 0))</f>
        <v>0</v>
      </c>
      <c r="O1675">
        <f>IF(ISERROR(VLOOKUP($A$1675, 文字檔!Y:Z, 2, 0)),0,VLOOKUP($A$1675, 文字檔!Y:Z, 2, 0))</f>
        <v>74800</v>
      </c>
      <c r="P1675">
        <f>IF(ISERROR(VLOOKUP($A$1675, 文字檔!AA:AB, 2, 0)),0,VLOOKUP($A$1675, 文字檔!AA:AB, 2, 0))</f>
        <v>1583.77</v>
      </c>
    </row>
    <row r="1676" spans="1:16" ht="16.2">
      <c r="A1676" s="7">
        <v>45412</v>
      </c>
      <c r="B1676" s="5">
        <f>SUMPRODUCT($C$2:$P$2,$C$1676:$P$1676)</f>
        <v>-157284.24</v>
      </c>
      <c r="C1676" s="5">
        <f>IF(ISERROR(VLOOKUP($A$1676, 文字檔!A:B, 2, 0)),0,VLOOKUP($A$1676, 文字檔!A:B, 2, 0))</f>
        <v>0</v>
      </c>
      <c r="D1676" s="5">
        <f>IF(ISERROR(VLOOKUP($A$1676, 文字檔!C:D, 2, 0)),0,VLOOKUP($A$1676, 文字檔!C:D, 2, 0))</f>
        <v>0</v>
      </c>
      <c r="E1676" s="5">
        <f>IF(ISERROR(VLOOKUP($A$1676, 文字檔!E:F, 2, 0)),0,VLOOKUP($A$1676, 文字檔!E:F, 2, 0))</f>
        <v>0</v>
      </c>
      <c r="F1676" s="5">
        <f>IF(ISERROR(VLOOKUP($A$1676, 文字檔!G:H, 2, 0)),0,VLOOKUP($A$1676, 文字檔!G:H, 2, 0))</f>
        <v>0</v>
      </c>
      <c r="G1676" s="5">
        <f>IF(ISERROR(VLOOKUP($A$1676, 文字檔!I:J, 2, 0)),0,VLOOKUP($A$1676, 文字檔!I:J, 2, 0))</f>
        <v>0</v>
      </c>
      <c r="H1676" s="5">
        <f>IF(ISERROR(VLOOKUP($A$1676, 文字檔!K:L, 2, 0)),0,VLOOKUP($A$1676, 文字檔!K:L, 2, 0))</f>
        <v>-36844.01</v>
      </c>
      <c r="I1676" s="5">
        <f>IF(ISERROR(VLOOKUP($A$1676, 文字檔!M:N, 2, 0)),0,VLOOKUP($A$1676, 文字檔!M:N, 2, 0))</f>
        <v>-18413.89</v>
      </c>
      <c r="J1676" s="5">
        <f>IF(ISERROR(VLOOKUP($A$1676, 文字檔!O:P, 2, 0)),0,VLOOKUP($A$1676, 文字檔!O:P, 2, 0))</f>
        <v>0</v>
      </c>
      <c r="K1676">
        <f>IF(ISERROR(VLOOKUP($A$1676, 文字檔!Q:R, 2, 0)),0,VLOOKUP($A$1676, 文字檔!Q:R, 2, 0))</f>
        <v>-27800</v>
      </c>
      <c r="L1676">
        <f>IF(ISERROR(VLOOKUP($A$1676, 文字檔!S:T, 2, 0)),0,VLOOKUP($A$1676, 文字檔!S:T, 2, 0))</f>
        <v>0</v>
      </c>
      <c r="M1676">
        <f>IF(ISERROR(VLOOKUP($A$1676, 文字檔!U:V, 2, 0)),0,VLOOKUP($A$1676, 文字檔!U:V, 2, 0))</f>
        <v>-27800</v>
      </c>
      <c r="N1676">
        <f>IF(ISERROR(VLOOKUP($A$1676, 文字檔!W:X, 2, 0)),0,VLOOKUP($A$1676, 文字檔!W:X, 2, 0))</f>
        <v>0</v>
      </c>
      <c r="O1676">
        <f>IF(ISERROR(VLOOKUP($A$1676, 文字檔!Y:Z, 2, 0)),0,VLOOKUP($A$1676, 文字檔!Y:Z, 2, 0))</f>
        <v>-23013.200000000001</v>
      </c>
      <c r="P1676">
        <f>IF(ISERROR(VLOOKUP($A$1676, 文字檔!AA:AB, 2, 0)),0,VLOOKUP($A$1676, 文字檔!AA:AB, 2, 0))</f>
        <v>-23413.14</v>
      </c>
    </row>
    <row r="1677" spans="1:16" ht="16.2">
      <c r="A1677" s="7">
        <v>45413</v>
      </c>
      <c r="B1677" s="5">
        <f>SUMPRODUCT($C$2:$P$2,$C$1677:$P$1677)</f>
        <v>0</v>
      </c>
      <c r="C1677" s="5">
        <f>IF(ISERROR(VLOOKUP($A$1677, 文字檔!A:B, 2, 0)),0,VLOOKUP($A$1677, 文字檔!A:B, 2, 0))</f>
        <v>0</v>
      </c>
      <c r="D1677" s="5">
        <f>IF(ISERROR(VLOOKUP($A$1677, 文字檔!C:D, 2, 0)),0,VLOOKUP($A$1677, 文字檔!C:D, 2, 0))</f>
        <v>0</v>
      </c>
      <c r="E1677" s="5">
        <f>IF(ISERROR(VLOOKUP($A$1677, 文字檔!E:F, 2, 0)),0,VLOOKUP($A$1677, 文字檔!E:F, 2, 0))</f>
        <v>0</v>
      </c>
      <c r="F1677" s="5">
        <f>IF(ISERROR(VLOOKUP($A$1677, 文字檔!G:H, 2, 0)),0,VLOOKUP($A$1677, 文字檔!G:H, 2, 0))</f>
        <v>0</v>
      </c>
      <c r="G1677" s="5">
        <f>IF(ISERROR(VLOOKUP($A$1677, 文字檔!I:J, 2, 0)),0,VLOOKUP($A$1677, 文字檔!I:J, 2, 0))</f>
        <v>0</v>
      </c>
      <c r="H1677" s="5">
        <f>IF(ISERROR(VLOOKUP($A$1677, 文字檔!K:L, 2, 0)),0,VLOOKUP($A$1677, 文字檔!K:L, 2, 0))</f>
        <v>0</v>
      </c>
      <c r="I1677" s="5">
        <f>IF(ISERROR(VLOOKUP($A$1677, 文字檔!M:N, 2, 0)),0,VLOOKUP($A$1677, 文字檔!M:N, 2, 0))</f>
        <v>0</v>
      </c>
      <c r="J1677" s="5">
        <f>IF(ISERROR(VLOOKUP($A$1677, 文字檔!O:P, 2, 0)),0,VLOOKUP($A$1677, 文字檔!O:P, 2, 0))</f>
        <v>0</v>
      </c>
      <c r="K1677">
        <f>IF(ISERROR(VLOOKUP($A$1677, 文字檔!Q:R, 2, 0)),0,VLOOKUP($A$1677, 文字檔!Q:R, 2, 0))</f>
        <v>0</v>
      </c>
      <c r="L1677">
        <f>IF(ISERROR(VLOOKUP($A$1677, 文字檔!S:T, 2, 0)),0,VLOOKUP($A$1677, 文字檔!S:T, 2, 0))</f>
        <v>0</v>
      </c>
      <c r="M1677">
        <f>IF(ISERROR(VLOOKUP($A$1677, 文字檔!U:V, 2, 0)),0,VLOOKUP($A$1677, 文字檔!U:V, 2, 0))</f>
        <v>0</v>
      </c>
      <c r="N1677">
        <f>IF(ISERROR(VLOOKUP($A$1677, 文字檔!W:X, 2, 0)),0,VLOOKUP($A$1677, 文字檔!W:X, 2, 0))</f>
        <v>0</v>
      </c>
      <c r="O1677">
        <f>IF(ISERROR(VLOOKUP($A$1677, 文字檔!Y:Z, 2, 0)),0,VLOOKUP($A$1677, 文字檔!Y:Z, 2, 0))</f>
        <v>0</v>
      </c>
      <c r="P1677">
        <f>IF(ISERROR(VLOOKUP($A$1677, 文字檔!AA:AB, 2, 0)),0,VLOOKUP($A$1677, 文字檔!AA:AB, 2, 0))</f>
        <v>0</v>
      </c>
    </row>
    <row r="1678" spans="1:16" ht="16.2">
      <c r="A1678" s="7">
        <v>45414</v>
      </c>
      <c r="B1678" s="5">
        <f>SUMPRODUCT($C$2:$P$2,$C$1678:$P$1678)</f>
        <v>-39239.360000000001</v>
      </c>
      <c r="C1678" s="5">
        <f>IF(ISERROR(VLOOKUP($A$1678, 文字檔!A:B, 2, 0)),0,VLOOKUP($A$1678, 文字檔!A:B, 2, 0))</f>
        <v>0</v>
      </c>
      <c r="D1678" s="5">
        <f>IF(ISERROR(VLOOKUP($A$1678, 文字檔!C:D, 2, 0)),0,VLOOKUP($A$1678, 文字檔!C:D, 2, 0))</f>
        <v>0</v>
      </c>
      <c r="E1678" s="5">
        <f>IF(ISERROR(VLOOKUP($A$1678, 文字檔!E:F, 2, 0)),0,VLOOKUP($A$1678, 文字檔!E:F, 2, 0))</f>
        <v>0</v>
      </c>
      <c r="F1678" s="5">
        <f>IF(ISERROR(VLOOKUP($A$1678, 文字檔!G:H, 2, 0)),0,VLOOKUP($A$1678, 文字檔!G:H, 2, 0))</f>
        <v>0</v>
      </c>
      <c r="G1678" s="5">
        <f>IF(ISERROR(VLOOKUP($A$1678, 文字檔!I:J, 2, 0)),0,VLOOKUP($A$1678, 文字檔!I:J, 2, 0))</f>
        <v>0</v>
      </c>
      <c r="H1678" s="5">
        <f>IF(ISERROR(VLOOKUP($A$1678, 文字檔!K:L, 2, 0)),0,VLOOKUP($A$1678, 文字檔!K:L, 2, 0))</f>
        <v>-8409.9</v>
      </c>
      <c r="I1678" s="5">
        <f>IF(ISERROR(VLOOKUP($A$1678, 文字檔!M:N, 2, 0)),0,VLOOKUP($A$1678, 文字檔!M:N, 2, 0))</f>
        <v>0</v>
      </c>
      <c r="J1678" s="5">
        <f>IF(ISERROR(VLOOKUP($A$1678, 文字檔!O:P, 2, 0)),0,VLOOKUP($A$1678, 文字檔!O:P, 2, 0))</f>
        <v>0</v>
      </c>
      <c r="K1678">
        <f>IF(ISERROR(VLOOKUP($A$1678, 文字檔!Q:R, 2, 0)),0,VLOOKUP($A$1678, 文字檔!Q:R, 2, 0))</f>
        <v>-24400</v>
      </c>
      <c r="L1678">
        <f>IF(ISERROR(VLOOKUP($A$1678, 文字檔!S:T, 2, 0)),0,VLOOKUP($A$1678, 文字檔!S:T, 2, 0))</f>
        <v>-4817.22</v>
      </c>
      <c r="M1678">
        <f>IF(ISERROR(VLOOKUP($A$1678, 文字檔!U:V, 2, 0)),0,VLOOKUP($A$1678, 文字檔!U:V, 2, 0))</f>
        <v>-24400</v>
      </c>
      <c r="N1678">
        <f>IF(ISERROR(VLOOKUP($A$1678, 文字檔!W:X, 2, 0)),0,VLOOKUP($A$1678, 文字檔!W:X, 2, 0))</f>
        <v>0</v>
      </c>
      <c r="O1678">
        <f>IF(ISERROR(VLOOKUP($A$1678, 文字檔!Y:Z, 2, 0)),0,VLOOKUP($A$1678, 文字檔!Y:Z, 2, 0))</f>
        <v>22787.759999999998</v>
      </c>
      <c r="P1678">
        <f>IF(ISERROR(VLOOKUP($A$1678, 文字檔!AA:AB, 2, 0)),0,VLOOKUP($A$1678, 文字檔!AA:AB, 2, 0))</f>
        <v>0</v>
      </c>
    </row>
    <row r="1679" spans="1:16" ht="16.2">
      <c r="A1679" s="7">
        <v>45415</v>
      </c>
      <c r="B1679" s="5">
        <f>SUMPRODUCT($C$2:$P$2,$C$1679:$P$1679)</f>
        <v>-64142.86</v>
      </c>
      <c r="C1679" s="5">
        <f>IF(ISERROR(VLOOKUP($A$1679, 文字檔!A:B, 2, 0)),0,VLOOKUP($A$1679, 文字檔!A:B, 2, 0))</f>
        <v>-48259.73</v>
      </c>
      <c r="D1679" s="5">
        <f>IF(ISERROR(VLOOKUP($A$1679, 文字檔!C:D, 2, 0)),0,VLOOKUP($A$1679, 文字檔!C:D, 2, 0))</f>
        <v>0</v>
      </c>
      <c r="E1679" s="5">
        <f>IF(ISERROR(VLOOKUP($A$1679, 文字檔!E:F, 2, 0)),0,VLOOKUP($A$1679, 文字檔!E:F, 2, 0))</f>
        <v>0</v>
      </c>
      <c r="F1679" s="5">
        <f>IF(ISERROR(VLOOKUP($A$1679, 文字檔!G:H, 2, 0)),0,VLOOKUP($A$1679, 文字檔!G:H, 2, 0))</f>
        <v>0</v>
      </c>
      <c r="G1679" s="5">
        <f>IF(ISERROR(VLOOKUP($A$1679, 文字檔!I:J, 2, 0)),0,VLOOKUP($A$1679, 文字檔!I:J, 2, 0))</f>
        <v>-11616.98</v>
      </c>
      <c r="H1679" s="5">
        <f>IF(ISERROR(VLOOKUP($A$1679, 文字檔!K:L, 2, 0)),0,VLOOKUP($A$1679, 文字檔!K:L, 2, 0))</f>
        <v>-22238.73</v>
      </c>
      <c r="I1679" s="5">
        <f>IF(ISERROR(VLOOKUP($A$1679, 文字檔!M:N, 2, 0)),0,VLOOKUP($A$1679, 文字檔!M:N, 2, 0))</f>
        <v>0</v>
      </c>
      <c r="J1679" s="5">
        <f>IF(ISERROR(VLOOKUP($A$1679, 文字檔!O:P, 2, 0)),0,VLOOKUP($A$1679, 文字檔!O:P, 2, 0))</f>
        <v>0</v>
      </c>
      <c r="K1679">
        <f>IF(ISERROR(VLOOKUP($A$1679, 文字檔!Q:R, 2, 0)),0,VLOOKUP($A$1679, 文字檔!Q:R, 2, 0))</f>
        <v>18200</v>
      </c>
      <c r="L1679">
        <f>IF(ISERROR(VLOOKUP($A$1679, 文字檔!S:T, 2, 0)),0,VLOOKUP($A$1679, 文字檔!S:T, 2, 0))</f>
        <v>0</v>
      </c>
      <c r="M1679">
        <f>IF(ISERROR(VLOOKUP($A$1679, 文字檔!U:V, 2, 0)),0,VLOOKUP($A$1679, 文字檔!U:V, 2, 0))</f>
        <v>18200</v>
      </c>
      <c r="N1679">
        <f>IF(ISERROR(VLOOKUP($A$1679, 文字檔!W:X, 2, 0)),0,VLOOKUP($A$1679, 文字檔!W:X, 2, 0))</f>
        <v>-9017.3700000000008</v>
      </c>
      <c r="O1679">
        <f>IF(ISERROR(VLOOKUP($A$1679, 文字檔!Y:Z, 2, 0)),0,VLOOKUP($A$1679, 文字檔!Y:Z, 2, 0))</f>
        <v>-9410.0499999999993</v>
      </c>
      <c r="P1679">
        <f>IF(ISERROR(VLOOKUP($A$1679, 文字檔!AA:AB, 2, 0)),0,VLOOKUP($A$1679, 文字檔!AA:AB, 2, 0))</f>
        <v>0</v>
      </c>
    </row>
    <row r="1680" spans="1:16" ht="16.2">
      <c r="A1680" s="7">
        <v>45416</v>
      </c>
      <c r="B1680" s="5">
        <f>SUMPRODUCT($C$2:$P$2,$C$1680:$P$1680)</f>
        <v>0</v>
      </c>
      <c r="C1680" s="5">
        <f>IF(ISERROR(VLOOKUP($A$1680, 文字檔!A:B, 2, 0)),0,VLOOKUP($A$1680, 文字檔!A:B, 2, 0))</f>
        <v>0</v>
      </c>
      <c r="D1680" s="5">
        <f>IF(ISERROR(VLOOKUP($A$1680, 文字檔!C:D, 2, 0)),0,VLOOKUP($A$1680, 文字檔!C:D, 2, 0))</f>
        <v>0</v>
      </c>
      <c r="E1680" s="5">
        <f>IF(ISERROR(VLOOKUP($A$1680, 文字檔!E:F, 2, 0)),0,VLOOKUP($A$1680, 文字檔!E:F, 2, 0))</f>
        <v>0</v>
      </c>
      <c r="F1680" s="5">
        <f>IF(ISERROR(VLOOKUP($A$1680, 文字檔!G:H, 2, 0)),0,VLOOKUP($A$1680, 文字檔!G:H, 2, 0))</f>
        <v>0</v>
      </c>
      <c r="G1680" s="5">
        <f>IF(ISERROR(VLOOKUP($A$1680, 文字檔!I:J, 2, 0)),0,VLOOKUP($A$1680, 文字檔!I:J, 2, 0))</f>
        <v>0</v>
      </c>
      <c r="H1680" s="5">
        <f>IF(ISERROR(VLOOKUP($A$1680, 文字檔!K:L, 2, 0)),0,VLOOKUP($A$1680, 文字檔!K:L, 2, 0))</f>
        <v>0</v>
      </c>
      <c r="I1680" s="5">
        <f>IF(ISERROR(VLOOKUP($A$1680, 文字檔!M:N, 2, 0)),0,VLOOKUP($A$1680, 文字檔!M:N, 2, 0))</f>
        <v>0</v>
      </c>
      <c r="J1680" s="5">
        <f>IF(ISERROR(VLOOKUP($A$1680, 文字檔!O:P, 2, 0)),0,VLOOKUP($A$1680, 文字檔!O:P, 2, 0))</f>
        <v>0</v>
      </c>
      <c r="K1680">
        <f>IF(ISERROR(VLOOKUP($A$1680, 文字檔!Q:R, 2, 0)),0,VLOOKUP($A$1680, 文字檔!Q:R, 2, 0))</f>
        <v>0</v>
      </c>
      <c r="L1680">
        <f>IF(ISERROR(VLOOKUP($A$1680, 文字檔!S:T, 2, 0)),0,VLOOKUP($A$1680, 文字檔!S:T, 2, 0))</f>
        <v>0</v>
      </c>
      <c r="M1680">
        <f>IF(ISERROR(VLOOKUP($A$1680, 文字檔!U:V, 2, 0)),0,VLOOKUP($A$1680, 文字檔!U:V, 2, 0))</f>
        <v>0</v>
      </c>
      <c r="N1680">
        <f>IF(ISERROR(VLOOKUP($A$1680, 文字檔!W:X, 2, 0)),0,VLOOKUP($A$1680, 文字檔!W:X, 2, 0))</f>
        <v>0</v>
      </c>
      <c r="O1680">
        <f>IF(ISERROR(VLOOKUP($A$1680, 文字檔!Y:Z, 2, 0)),0,VLOOKUP($A$1680, 文字檔!Y:Z, 2, 0))</f>
        <v>0</v>
      </c>
      <c r="P1680">
        <f>IF(ISERROR(VLOOKUP($A$1680, 文字檔!AA:AB, 2, 0)),0,VLOOKUP($A$1680, 文字檔!AA:AB, 2, 0))</f>
        <v>0</v>
      </c>
    </row>
    <row r="1681" spans="1:16" ht="16.2">
      <c r="A1681" s="7">
        <v>45417</v>
      </c>
      <c r="B1681" s="5">
        <f>SUMPRODUCT($C$2:$P$2,$C$1681:$P$1681)</f>
        <v>0</v>
      </c>
      <c r="C1681" s="5">
        <f>IF(ISERROR(VLOOKUP($A$1681, 文字檔!A:B, 2, 0)),0,VLOOKUP($A$1681, 文字檔!A:B, 2, 0))</f>
        <v>0</v>
      </c>
      <c r="D1681" s="5">
        <f>IF(ISERROR(VLOOKUP($A$1681, 文字檔!C:D, 2, 0)),0,VLOOKUP($A$1681, 文字檔!C:D, 2, 0))</f>
        <v>0</v>
      </c>
      <c r="E1681" s="5">
        <f>IF(ISERROR(VLOOKUP($A$1681, 文字檔!E:F, 2, 0)),0,VLOOKUP($A$1681, 文字檔!E:F, 2, 0))</f>
        <v>0</v>
      </c>
      <c r="F1681" s="5">
        <f>IF(ISERROR(VLOOKUP($A$1681, 文字檔!G:H, 2, 0)),0,VLOOKUP($A$1681, 文字檔!G:H, 2, 0))</f>
        <v>0</v>
      </c>
      <c r="G1681" s="5">
        <f>IF(ISERROR(VLOOKUP($A$1681, 文字檔!I:J, 2, 0)),0,VLOOKUP($A$1681, 文字檔!I:J, 2, 0))</f>
        <v>0</v>
      </c>
      <c r="H1681" s="5">
        <f>IF(ISERROR(VLOOKUP($A$1681, 文字檔!K:L, 2, 0)),0,VLOOKUP($A$1681, 文字檔!K:L, 2, 0))</f>
        <v>0</v>
      </c>
      <c r="I1681" s="5">
        <f>IF(ISERROR(VLOOKUP($A$1681, 文字檔!M:N, 2, 0)),0,VLOOKUP($A$1681, 文字檔!M:N, 2, 0))</f>
        <v>0</v>
      </c>
      <c r="J1681" s="5">
        <f>IF(ISERROR(VLOOKUP($A$1681, 文字檔!O:P, 2, 0)),0,VLOOKUP($A$1681, 文字檔!O:P, 2, 0))</f>
        <v>0</v>
      </c>
      <c r="K1681">
        <f>IF(ISERROR(VLOOKUP($A$1681, 文字檔!Q:R, 2, 0)),0,VLOOKUP($A$1681, 文字檔!Q:R, 2, 0))</f>
        <v>0</v>
      </c>
      <c r="L1681">
        <f>IF(ISERROR(VLOOKUP($A$1681, 文字檔!S:T, 2, 0)),0,VLOOKUP($A$1681, 文字檔!S:T, 2, 0))</f>
        <v>0</v>
      </c>
      <c r="M1681">
        <f>IF(ISERROR(VLOOKUP($A$1681, 文字檔!U:V, 2, 0)),0,VLOOKUP($A$1681, 文字檔!U:V, 2, 0))</f>
        <v>0</v>
      </c>
      <c r="N1681">
        <f>IF(ISERROR(VLOOKUP($A$1681, 文字檔!W:X, 2, 0)),0,VLOOKUP($A$1681, 文字檔!W:X, 2, 0))</f>
        <v>0</v>
      </c>
      <c r="O1681">
        <f>IF(ISERROR(VLOOKUP($A$1681, 文字檔!Y:Z, 2, 0)),0,VLOOKUP($A$1681, 文字檔!Y:Z, 2, 0))</f>
        <v>0</v>
      </c>
      <c r="P1681">
        <f>IF(ISERROR(VLOOKUP($A$1681, 文字檔!AA:AB, 2, 0)),0,VLOOKUP($A$1681, 文字檔!AA:AB, 2, 0))</f>
        <v>0</v>
      </c>
    </row>
    <row r="1682" spans="1:16" ht="16.2">
      <c r="A1682" s="7">
        <v>45418</v>
      </c>
      <c r="B1682" s="5">
        <f>SUMPRODUCT($C$2:$P$2,$C$1682:$P$1682)</f>
        <v>50921.210000000006</v>
      </c>
      <c r="C1682" s="5">
        <f>IF(ISERROR(VLOOKUP($A$1682, 文字檔!A:B, 2, 0)),0,VLOOKUP($A$1682, 文字檔!A:B, 2, 0))</f>
        <v>-6475.6</v>
      </c>
      <c r="D1682" s="5">
        <f>IF(ISERROR(VLOOKUP($A$1682, 文字檔!C:D, 2, 0)),0,VLOOKUP($A$1682, 文字檔!C:D, 2, 0))</f>
        <v>0</v>
      </c>
      <c r="E1682" s="5">
        <f>IF(ISERROR(VLOOKUP($A$1682, 文字檔!E:F, 2, 0)),0,VLOOKUP($A$1682, 文字檔!E:F, 2, 0))</f>
        <v>0</v>
      </c>
      <c r="F1682" s="5">
        <f>IF(ISERROR(VLOOKUP($A$1682, 文字檔!G:H, 2, 0)),0,VLOOKUP($A$1682, 文字檔!G:H, 2, 0))</f>
        <v>0</v>
      </c>
      <c r="G1682" s="5">
        <f>IF(ISERROR(VLOOKUP($A$1682, 文字檔!I:J, 2, 0)),0,VLOOKUP($A$1682, 文字檔!I:J, 2, 0))</f>
        <v>0</v>
      </c>
      <c r="H1682" s="5">
        <f>IF(ISERROR(VLOOKUP($A$1682, 文字檔!K:L, 2, 0)),0,VLOOKUP($A$1682, 文字檔!K:L, 2, 0))</f>
        <v>-17239.060000000001</v>
      </c>
      <c r="I1682" s="5">
        <f>IF(ISERROR(VLOOKUP($A$1682, 文字檔!M:N, 2, 0)),0,VLOOKUP($A$1682, 文字檔!M:N, 2, 0))</f>
        <v>15784.4</v>
      </c>
      <c r="J1682" s="5">
        <f>IF(ISERROR(VLOOKUP($A$1682, 文字檔!O:P, 2, 0)),0,VLOOKUP($A$1682, 文字檔!O:P, 2, 0))</f>
        <v>-17236.419999999998</v>
      </c>
      <c r="K1682">
        <f>IF(ISERROR(VLOOKUP($A$1682, 文字檔!Q:R, 2, 0)),0,VLOOKUP($A$1682, 文字檔!Q:R, 2, 0))</f>
        <v>44000</v>
      </c>
      <c r="L1682">
        <f>IF(ISERROR(VLOOKUP($A$1682, 文字檔!S:T, 2, 0)),0,VLOOKUP($A$1682, 文字檔!S:T, 2, 0))</f>
        <v>6363.28</v>
      </c>
      <c r="M1682">
        <f>IF(ISERROR(VLOOKUP($A$1682, 文字檔!U:V, 2, 0)),0,VLOOKUP($A$1682, 文字檔!U:V, 2, 0))</f>
        <v>44000</v>
      </c>
      <c r="N1682">
        <f>IF(ISERROR(VLOOKUP($A$1682, 文字檔!W:X, 2, 0)),0,VLOOKUP($A$1682, 文字檔!W:X, 2, 0))</f>
        <v>4181.22</v>
      </c>
      <c r="O1682">
        <f>IF(ISERROR(VLOOKUP($A$1682, 文字檔!Y:Z, 2, 0)),0,VLOOKUP($A$1682, 文字檔!Y:Z, 2, 0))</f>
        <v>782.15</v>
      </c>
      <c r="P1682">
        <f>IF(ISERROR(VLOOKUP($A$1682, 文字檔!AA:AB, 2, 0)),0,VLOOKUP($A$1682, 文字檔!AA:AB, 2, 0))</f>
        <v>-23238.76</v>
      </c>
    </row>
    <row r="1683" spans="1:16" ht="16.2">
      <c r="A1683" s="7">
        <v>45419</v>
      </c>
      <c r="B1683" s="5">
        <f>SUMPRODUCT($C$2:$P$2,$C$1683:$P$1683)</f>
        <v>21000.2</v>
      </c>
      <c r="C1683" s="5">
        <f>IF(ISERROR(VLOOKUP($A$1683, 文字檔!A:B, 2, 0)),0,VLOOKUP($A$1683, 文字檔!A:B, 2, 0))</f>
        <v>0</v>
      </c>
      <c r="D1683" s="5">
        <f>IF(ISERROR(VLOOKUP($A$1683, 文字檔!C:D, 2, 0)),0,VLOOKUP($A$1683, 文字檔!C:D, 2, 0))</f>
        <v>0</v>
      </c>
      <c r="E1683" s="5">
        <f>IF(ISERROR(VLOOKUP($A$1683, 文字檔!E:F, 2, 0)),0,VLOOKUP($A$1683, 文字檔!E:F, 2, 0))</f>
        <v>0</v>
      </c>
      <c r="F1683" s="5">
        <f>IF(ISERROR(VLOOKUP($A$1683, 文字檔!G:H, 2, 0)),0,VLOOKUP($A$1683, 文字檔!G:H, 2, 0))</f>
        <v>0</v>
      </c>
      <c r="G1683" s="5">
        <f>IF(ISERROR(VLOOKUP($A$1683, 文字檔!I:J, 2, 0)),0,VLOOKUP($A$1683, 文字檔!I:J, 2, 0))</f>
        <v>0</v>
      </c>
      <c r="H1683" s="5">
        <f>IF(ISERROR(VLOOKUP($A$1683, 文字檔!K:L, 2, 0)),0,VLOOKUP($A$1683, 文字檔!K:L, 2, 0))</f>
        <v>6958.45</v>
      </c>
      <c r="I1683" s="5">
        <f>IF(ISERROR(VLOOKUP($A$1683, 文字檔!M:N, 2, 0)),0,VLOOKUP($A$1683, 文字檔!M:N, 2, 0))</f>
        <v>-42.12</v>
      </c>
      <c r="J1683" s="5">
        <f>IF(ISERROR(VLOOKUP($A$1683, 文字檔!O:P, 2, 0)),0,VLOOKUP($A$1683, 文字檔!O:P, 2, 0))</f>
        <v>-4238.1899999999996</v>
      </c>
      <c r="K1683">
        <f>IF(ISERROR(VLOOKUP($A$1683, 文字檔!Q:R, 2, 0)),0,VLOOKUP($A$1683, 文字檔!Q:R, 2, 0))</f>
        <v>181.82</v>
      </c>
      <c r="L1683">
        <f>IF(ISERROR(VLOOKUP($A$1683, 文字檔!S:T, 2, 0)),0,VLOOKUP($A$1683, 文字檔!S:T, 2, 0))</f>
        <v>21161.54</v>
      </c>
      <c r="M1683">
        <f>IF(ISERROR(VLOOKUP($A$1683, 文字檔!U:V, 2, 0)),0,VLOOKUP($A$1683, 文字檔!U:V, 2, 0))</f>
        <v>9600</v>
      </c>
      <c r="N1683">
        <f>IF(ISERROR(VLOOKUP($A$1683, 文字檔!W:X, 2, 0)),0,VLOOKUP($A$1683, 文字檔!W:X, 2, 0))</f>
        <v>-22221.3</v>
      </c>
      <c r="O1683">
        <f>IF(ISERROR(VLOOKUP($A$1683, 文字檔!Y:Z, 2, 0)),0,VLOOKUP($A$1683, 文字檔!Y:Z, 2, 0))</f>
        <v>9600</v>
      </c>
      <c r="P1683">
        <f>IF(ISERROR(VLOOKUP($A$1683, 文字檔!AA:AB, 2, 0)),0,VLOOKUP($A$1683, 文字檔!AA:AB, 2, 0))</f>
        <v>0</v>
      </c>
    </row>
    <row r="1684" spans="1:16" ht="16.2">
      <c r="A1684" s="7">
        <v>45420</v>
      </c>
      <c r="B1684" s="5">
        <f>SUMPRODUCT($C$2:$P$2,$C$1684:$P$1684)</f>
        <v>-37155.760000000002</v>
      </c>
      <c r="C1684" s="5">
        <f>IF(ISERROR(VLOOKUP($A$1684, 文字檔!A:B, 2, 0)),0,VLOOKUP($A$1684, 文字檔!A:B, 2, 0))</f>
        <v>0</v>
      </c>
      <c r="D1684" s="5">
        <f>IF(ISERROR(VLOOKUP($A$1684, 文字檔!C:D, 2, 0)),0,VLOOKUP($A$1684, 文字檔!C:D, 2, 0))</f>
        <v>0</v>
      </c>
      <c r="E1684" s="5">
        <f>IF(ISERROR(VLOOKUP($A$1684, 文字檔!E:F, 2, 0)),0,VLOOKUP($A$1684, 文字檔!E:F, 2, 0))</f>
        <v>0</v>
      </c>
      <c r="F1684" s="5">
        <f>IF(ISERROR(VLOOKUP($A$1684, 文字檔!G:H, 2, 0)),0,VLOOKUP($A$1684, 文字檔!G:H, 2, 0))</f>
        <v>0</v>
      </c>
      <c r="G1684" s="5">
        <f>IF(ISERROR(VLOOKUP($A$1684, 文字檔!I:J, 2, 0)),0,VLOOKUP($A$1684, 文字檔!I:J, 2, 0))</f>
        <v>0</v>
      </c>
      <c r="H1684" s="5">
        <f>IF(ISERROR(VLOOKUP($A$1684, 文字檔!K:L, 2, 0)),0,VLOOKUP($A$1684, 文字檔!K:L, 2, 0))</f>
        <v>0</v>
      </c>
      <c r="I1684" s="5">
        <f>IF(ISERROR(VLOOKUP($A$1684, 文字檔!M:N, 2, 0)),0,VLOOKUP($A$1684, 文字檔!M:N, 2, 0))</f>
        <v>-23837.86</v>
      </c>
      <c r="J1684" s="5">
        <f>IF(ISERROR(VLOOKUP($A$1684, 文字檔!O:P, 2, 0)),0,VLOOKUP($A$1684, 文字檔!O:P, 2, 0))</f>
        <v>0</v>
      </c>
      <c r="K1684">
        <f>IF(ISERROR(VLOOKUP($A$1684, 文字檔!Q:R, 2, 0)),0,VLOOKUP($A$1684, 文字檔!Q:R, 2, 0))</f>
        <v>0</v>
      </c>
      <c r="L1684">
        <f>IF(ISERROR(VLOOKUP($A$1684, 文字檔!S:T, 2, 0)),0,VLOOKUP($A$1684, 文字檔!S:T, 2, 0))</f>
        <v>0</v>
      </c>
      <c r="M1684">
        <f>IF(ISERROR(VLOOKUP($A$1684, 文字檔!U:V, 2, 0)),0,VLOOKUP($A$1684, 文字檔!U:V, 2, 0))</f>
        <v>15000</v>
      </c>
      <c r="N1684">
        <f>IF(ISERROR(VLOOKUP($A$1684, 文字檔!W:X, 2, 0)),0,VLOOKUP($A$1684, 文字檔!W:X, 2, 0))</f>
        <v>-11860.45</v>
      </c>
      <c r="O1684">
        <f>IF(ISERROR(VLOOKUP($A$1684, 文字檔!Y:Z, 2, 0)),0,VLOOKUP($A$1684, 文字檔!Y:Z, 2, 0))</f>
        <v>-16457.45</v>
      </c>
      <c r="P1684">
        <f>IF(ISERROR(VLOOKUP($A$1684, 文字檔!AA:AB, 2, 0)),0,VLOOKUP($A$1684, 文字檔!AA:AB, 2, 0))</f>
        <v>0</v>
      </c>
    </row>
    <row r="1685" spans="1:16" ht="16.2">
      <c r="A1685" s="7">
        <v>45421</v>
      </c>
      <c r="B1685" s="5">
        <f>SUMPRODUCT($C$2:$P$2,$C$1685:$P$1685)</f>
        <v>-54250.05</v>
      </c>
      <c r="C1685" s="5">
        <f>IF(ISERROR(VLOOKUP($A$1685, 文字檔!A:B, 2, 0)),0,VLOOKUP($A$1685, 文字檔!A:B, 2, 0))</f>
        <v>0</v>
      </c>
      <c r="D1685" s="5">
        <f>IF(ISERROR(VLOOKUP($A$1685, 文字檔!C:D, 2, 0)),0,VLOOKUP($A$1685, 文字檔!C:D, 2, 0))</f>
        <v>0</v>
      </c>
      <c r="E1685" s="5">
        <f>IF(ISERROR(VLOOKUP($A$1685, 文字檔!E:F, 2, 0)),0,VLOOKUP($A$1685, 文字檔!E:F, 2, 0))</f>
        <v>0</v>
      </c>
      <c r="F1685" s="5">
        <f>IF(ISERROR(VLOOKUP($A$1685, 文字檔!G:H, 2, 0)),0,VLOOKUP($A$1685, 文字檔!G:H, 2, 0))</f>
        <v>0</v>
      </c>
      <c r="G1685" s="5">
        <f>IF(ISERROR(VLOOKUP($A$1685, 文字檔!I:J, 2, 0)),0,VLOOKUP($A$1685, 文字檔!I:J, 2, 0))</f>
        <v>0</v>
      </c>
      <c r="H1685" s="5">
        <f>IF(ISERROR(VLOOKUP($A$1685, 文字檔!K:L, 2, 0)),0,VLOOKUP($A$1685, 文字檔!K:L, 2, 0))</f>
        <v>18533.7</v>
      </c>
      <c r="I1685" s="5">
        <f>IF(ISERROR(VLOOKUP($A$1685, 文字檔!M:N, 2, 0)),0,VLOOKUP($A$1685, 文字檔!M:N, 2, 0))</f>
        <v>1978.64</v>
      </c>
      <c r="J1685" s="5">
        <f>IF(ISERROR(VLOOKUP($A$1685, 文字檔!O:P, 2, 0)),0,VLOOKUP($A$1685, 文字檔!O:P, 2, 0))</f>
        <v>0</v>
      </c>
      <c r="K1685">
        <f>IF(ISERROR(VLOOKUP($A$1685, 文字檔!Q:R, 2, 0)),0,VLOOKUP($A$1685, 文字檔!Q:R, 2, 0))</f>
        <v>0</v>
      </c>
      <c r="L1685">
        <f>IF(ISERROR(VLOOKUP($A$1685, 文字檔!S:T, 2, 0)),0,VLOOKUP($A$1685, 文字檔!S:T, 2, 0))</f>
        <v>12561.33</v>
      </c>
      <c r="M1685">
        <f>IF(ISERROR(VLOOKUP($A$1685, 文字檔!U:V, 2, 0)),0,VLOOKUP($A$1685, 文字檔!U:V, 2, 0))</f>
        <v>-22600</v>
      </c>
      <c r="N1685">
        <f>IF(ISERROR(VLOOKUP($A$1685, 文字檔!W:X, 2, 0)),0,VLOOKUP($A$1685, 文字檔!W:X, 2, 0))</f>
        <v>-35901.129999999997</v>
      </c>
      <c r="O1685">
        <f>IF(ISERROR(VLOOKUP($A$1685, 文字檔!Y:Z, 2, 0)),0,VLOOKUP($A$1685, 文字檔!Y:Z, 2, 0))</f>
        <v>-28822.59</v>
      </c>
      <c r="P1685">
        <f>IF(ISERROR(VLOOKUP($A$1685, 文字檔!AA:AB, 2, 0)),0,VLOOKUP($A$1685, 文字檔!AA:AB, 2, 0))</f>
        <v>0</v>
      </c>
    </row>
    <row r="1686" spans="1:16" ht="16.2">
      <c r="A1686" s="7">
        <v>45422</v>
      </c>
      <c r="B1686" s="5">
        <f>SUMPRODUCT($C$2:$P$2,$C$1686:$P$1686)</f>
        <v>38394.800000000003</v>
      </c>
      <c r="C1686" s="5">
        <f>IF(ISERROR(VLOOKUP($A$1686, 文字檔!A:B, 2, 0)),0,VLOOKUP($A$1686, 文字檔!A:B, 2, 0))</f>
        <v>-5242.72</v>
      </c>
      <c r="D1686" s="5">
        <f>IF(ISERROR(VLOOKUP($A$1686, 文字檔!C:D, 2, 0)),0,VLOOKUP($A$1686, 文字檔!C:D, 2, 0))</f>
        <v>0</v>
      </c>
      <c r="E1686" s="5">
        <f>IF(ISERROR(VLOOKUP($A$1686, 文字檔!E:F, 2, 0)),0,VLOOKUP($A$1686, 文字檔!E:F, 2, 0))</f>
        <v>0</v>
      </c>
      <c r="F1686" s="5">
        <f>IF(ISERROR(VLOOKUP($A$1686, 文字檔!G:H, 2, 0)),0,VLOOKUP($A$1686, 文字檔!G:H, 2, 0))</f>
        <v>0</v>
      </c>
      <c r="G1686" s="5">
        <f>IF(ISERROR(VLOOKUP($A$1686, 文字檔!I:J, 2, 0)),0,VLOOKUP($A$1686, 文字檔!I:J, 2, 0))</f>
        <v>13377.83</v>
      </c>
      <c r="H1686" s="5">
        <f>IF(ISERROR(VLOOKUP($A$1686, 文字檔!K:L, 2, 0)),0,VLOOKUP($A$1686, 文字檔!K:L, 2, 0))</f>
        <v>-16062.31</v>
      </c>
      <c r="I1686" s="5">
        <f>IF(ISERROR(VLOOKUP($A$1686, 文字檔!M:N, 2, 0)),0,VLOOKUP($A$1686, 文字檔!M:N, 2, 0))</f>
        <v>27179.9</v>
      </c>
      <c r="J1686" s="5">
        <f>IF(ISERROR(VLOOKUP($A$1686, 文字檔!O:P, 2, 0)),0,VLOOKUP($A$1686, 文字檔!O:P, 2, 0))</f>
        <v>0</v>
      </c>
      <c r="K1686">
        <f>IF(ISERROR(VLOOKUP($A$1686, 文字檔!Q:R, 2, 0)),0,VLOOKUP($A$1686, 文字檔!Q:R, 2, 0))</f>
        <v>0</v>
      </c>
      <c r="L1686">
        <f>IF(ISERROR(VLOOKUP($A$1686, 文字檔!S:T, 2, 0)),0,VLOOKUP($A$1686, 文字檔!S:T, 2, 0))</f>
        <v>0</v>
      </c>
      <c r="M1686">
        <f>IF(ISERROR(VLOOKUP($A$1686, 文字檔!U:V, 2, 0)),0,VLOOKUP($A$1686, 文字檔!U:V, 2, 0))</f>
        <v>39400</v>
      </c>
      <c r="N1686">
        <f>IF(ISERROR(VLOOKUP($A$1686, 文字檔!W:X, 2, 0)),0,VLOOKUP($A$1686, 文字檔!W:X, 2, 0))</f>
        <v>-14040.38</v>
      </c>
      <c r="O1686">
        <f>IF(ISERROR(VLOOKUP($A$1686, 文字檔!Y:Z, 2, 0)),0,VLOOKUP($A$1686, 文字檔!Y:Z, 2, 0))</f>
        <v>-6217.52</v>
      </c>
      <c r="P1686">
        <f>IF(ISERROR(VLOOKUP($A$1686, 文字檔!AA:AB, 2, 0)),0,VLOOKUP($A$1686, 文字檔!AA:AB, 2, 0))</f>
        <v>0</v>
      </c>
    </row>
    <row r="1687" spans="1:16" ht="16.2">
      <c r="A1687" s="7">
        <v>45423</v>
      </c>
      <c r="B1687" s="5">
        <f>SUMPRODUCT($C$2:$P$2,$C$1687:$P$1687)</f>
        <v>0</v>
      </c>
      <c r="C1687" s="5">
        <f>IF(ISERROR(VLOOKUP($A$1687, 文字檔!A:B, 2, 0)),0,VLOOKUP($A$1687, 文字檔!A:B, 2, 0))</f>
        <v>0</v>
      </c>
      <c r="D1687" s="5">
        <f>IF(ISERROR(VLOOKUP($A$1687, 文字檔!C:D, 2, 0)),0,VLOOKUP($A$1687, 文字檔!C:D, 2, 0))</f>
        <v>0</v>
      </c>
      <c r="E1687" s="5">
        <f>IF(ISERROR(VLOOKUP($A$1687, 文字檔!E:F, 2, 0)),0,VLOOKUP($A$1687, 文字檔!E:F, 2, 0))</f>
        <v>0</v>
      </c>
      <c r="F1687" s="5">
        <f>IF(ISERROR(VLOOKUP($A$1687, 文字檔!G:H, 2, 0)),0,VLOOKUP($A$1687, 文字檔!G:H, 2, 0))</f>
        <v>0</v>
      </c>
      <c r="G1687" s="5">
        <f>IF(ISERROR(VLOOKUP($A$1687, 文字檔!I:J, 2, 0)),0,VLOOKUP($A$1687, 文字檔!I:J, 2, 0))</f>
        <v>0</v>
      </c>
      <c r="H1687" s="5">
        <f>IF(ISERROR(VLOOKUP($A$1687, 文字檔!K:L, 2, 0)),0,VLOOKUP($A$1687, 文字檔!K:L, 2, 0))</f>
        <v>0</v>
      </c>
      <c r="I1687" s="5">
        <f>IF(ISERROR(VLOOKUP($A$1687, 文字檔!M:N, 2, 0)),0,VLOOKUP($A$1687, 文字檔!M:N, 2, 0))</f>
        <v>0</v>
      </c>
      <c r="J1687" s="5">
        <f>IF(ISERROR(VLOOKUP($A$1687, 文字檔!O:P, 2, 0)),0,VLOOKUP($A$1687, 文字檔!O:P, 2, 0))</f>
        <v>0</v>
      </c>
      <c r="K1687">
        <f>IF(ISERROR(VLOOKUP($A$1687, 文字檔!Q:R, 2, 0)),0,VLOOKUP($A$1687, 文字檔!Q:R, 2, 0))</f>
        <v>0</v>
      </c>
      <c r="L1687">
        <f>IF(ISERROR(VLOOKUP($A$1687, 文字檔!S:T, 2, 0)),0,VLOOKUP($A$1687, 文字檔!S:T, 2, 0))</f>
        <v>0</v>
      </c>
      <c r="M1687">
        <f>IF(ISERROR(VLOOKUP($A$1687, 文字檔!U:V, 2, 0)),0,VLOOKUP($A$1687, 文字檔!U:V, 2, 0))</f>
        <v>0</v>
      </c>
      <c r="N1687">
        <f>IF(ISERROR(VLOOKUP($A$1687, 文字檔!W:X, 2, 0)),0,VLOOKUP($A$1687, 文字檔!W:X, 2, 0))</f>
        <v>0</v>
      </c>
      <c r="O1687">
        <f>IF(ISERROR(VLOOKUP($A$1687, 文字檔!Y:Z, 2, 0)),0,VLOOKUP($A$1687, 文字檔!Y:Z, 2, 0))</f>
        <v>0</v>
      </c>
      <c r="P1687">
        <f>IF(ISERROR(VLOOKUP($A$1687, 文字檔!AA:AB, 2, 0)),0,VLOOKUP($A$1687, 文字檔!AA:AB, 2, 0))</f>
        <v>0</v>
      </c>
    </row>
    <row r="1688" spans="1:16" ht="16.2">
      <c r="A1688" s="7">
        <v>45424</v>
      </c>
      <c r="B1688" s="5">
        <f>SUMPRODUCT($C$2:$P$2,$C$1688:$P$1688)</f>
        <v>0</v>
      </c>
      <c r="C1688" s="5">
        <f>IF(ISERROR(VLOOKUP($A$1688, 文字檔!A:B, 2, 0)),0,VLOOKUP($A$1688, 文字檔!A:B, 2, 0))</f>
        <v>0</v>
      </c>
      <c r="D1688" s="5">
        <f>IF(ISERROR(VLOOKUP($A$1688, 文字檔!C:D, 2, 0)),0,VLOOKUP($A$1688, 文字檔!C:D, 2, 0))</f>
        <v>0</v>
      </c>
      <c r="E1688" s="5">
        <f>IF(ISERROR(VLOOKUP($A$1688, 文字檔!E:F, 2, 0)),0,VLOOKUP($A$1688, 文字檔!E:F, 2, 0))</f>
        <v>0</v>
      </c>
      <c r="F1688" s="5">
        <f>IF(ISERROR(VLOOKUP($A$1688, 文字檔!G:H, 2, 0)),0,VLOOKUP($A$1688, 文字檔!G:H, 2, 0))</f>
        <v>0</v>
      </c>
      <c r="G1688" s="5">
        <f>IF(ISERROR(VLOOKUP($A$1688, 文字檔!I:J, 2, 0)),0,VLOOKUP($A$1688, 文字檔!I:J, 2, 0))</f>
        <v>0</v>
      </c>
      <c r="H1688" s="5">
        <f>IF(ISERROR(VLOOKUP($A$1688, 文字檔!K:L, 2, 0)),0,VLOOKUP($A$1688, 文字檔!K:L, 2, 0))</f>
        <v>0</v>
      </c>
      <c r="I1688" s="5">
        <f>IF(ISERROR(VLOOKUP($A$1688, 文字檔!M:N, 2, 0)),0,VLOOKUP($A$1688, 文字檔!M:N, 2, 0))</f>
        <v>0</v>
      </c>
      <c r="J1688" s="5">
        <f>IF(ISERROR(VLOOKUP($A$1688, 文字檔!O:P, 2, 0)),0,VLOOKUP($A$1688, 文字檔!O:P, 2, 0))</f>
        <v>0</v>
      </c>
      <c r="K1688">
        <f>IF(ISERROR(VLOOKUP($A$1688, 文字檔!Q:R, 2, 0)),0,VLOOKUP($A$1688, 文字檔!Q:R, 2, 0))</f>
        <v>0</v>
      </c>
      <c r="L1688">
        <f>IF(ISERROR(VLOOKUP($A$1688, 文字檔!S:T, 2, 0)),0,VLOOKUP($A$1688, 文字檔!S:T, 2, 0))</f>
        <v>0</v>
      </c>
      <c r="M1688">
        <f>IF(ISERROR(VLOOKUP($A$1688, 文字檔!U:V, 2, 0)),0,VLOOKUP($A$1688, 文字檔!U:V, 2, 0))</f>
        <v>0</v>
      </c>
      <c r="N1688">
        <f>IF(ISERROR(VLOOKUP($A$1688, 文字檔!W:X, 2, 0)),0,VLOOKUP($A$1688, 文字檔!W:X, 2, 0))</f>
        <v>0</v>
      </c>
      <c r="O1688">
        <f>IF(ISERROR(VLOOKUP($A$1688, 文字檔!Y:Z, 2, 0)),0,VLOOKUP($A$1688, 文字檔!Y:Z, 2, 0))</f>
        <v>0</v>
      </c>
      <c r="P1688">
        <f>IF(ISERROR(VLOOKUP($A$1688, 文字檔!AA:AB, 2, 0)),0,VLOOKUP($A$1688, 文字檔!AA:AB, 2, 0))</f>
        <v>0</v>
      </c>
    </row>
    <row r="1689" spans="1:16" ht="16.2">
      <c r="A1689" s="7">
        <v>45425</v>
      </c>
      <c r="B1689" s="5">
        <f>SUMPRODUCT($C$2:$P$2,$C$1689:$P$1689)</f>
        <v>39155.35</v>
      </c>
      <c r="C1689" s="5">
        <f>IF(ISERROR(VLOOKUP($A$1689, 文字檔!A:B, 2, 0)),0,VLOOKUP($A$1689, 文字檔!A:B, 2, 0))</f>
        <v>0</v>
      </c>
      <c r="D1689" s="5">
        <f>IF(ISERROR(VLOOKUP($A$1689, 文字檔!C:D, 2, 0)),0,VLOOKUP($A$1689, 文字檔!C:D, 2, 0))</f>
        <v>0</v>
      </c>
      <c r="E1689" s="5">
        <f>IF(ISERROR(VLOOKUP($A$1689, 文字檔!E:F, 2, 0)),0,VLOOKUP($A$1689, 文字檔!E:F, 2, 0))</f>
        <v>0</v>
      </c>
      <c r="F1689" s="5">
        <f>IF(ISERROR(VLOOKUP($A$1689, 文字檔!G:H, 2, 0)),0,VLOOKUP($A$1689, 文字檔!G:H, 2, 0))</f>
        <v>0</v>
      </c>
      <c r="G1689" s="5">
        <f>IF(ISERROR(VLOOKUP($A$1689, 文字檔!I:J, 2, 0)),0,VLOOKUP($A$1689, 文字檔!I:J, 2, 0))</f>
        <v>16773.12</v>
      </c>
      <c r="H1689" s="5">
        <f>IF(ISERROR(VLOOKUP($A$1689, 文字檔!K:L, 2, 0)),0,VLOOKUP($A$1689, 文字檔!K:L, 2, 0))</f>
        <v>1973.12</v>
      </c>
      <c r="I1689" s="5">
        <f>IF(ISERROR(VLOOKUP($A$1689, 文字檔!M:N, 2, 0)),0,VLOOKUP($A$1689, 文字檔!M:N, 2, 0))</f>
        <v>14973.39</v>
      </c>
      <c r="J1689" s="5">
        <f>IF(ISERROR(VLOOKUP($A$1689, 文字檔!O:P, 2, 0)),0,VLOOKUP($A$1689, 文字檔!O:P, 2, 0))</f>
        <v>0</v>
      </c>
      <c r="K1689">
        <f>IF(ISERROR(VLOOKUP($A$1689, 文字檔!Q:R, 2, 0)),0,VLOOKUP($A$1689, 文字檔!Q:R, 2, 0))</f>
        <v>0</v>
      </c>
      <c r="L1689">
        <f>IF(ISERROR(VLOOKUP($A$1689, 文字檔!S:T, 2, 0)),0,VLOOKUP($A$1689, 文字檔!S:T, 2, 0))</f>
        <v>3546.72</v>
      </c>
      <c r="M1689">
        <f>IF(ISERROR(VLOOKUP($A$1689, 文字檔!U:V, 2, 0)),0,VLOOKUP($A$1689, 文字檔!U:V, 2, 0))</f>
        <v>14800</v>
      </c>
      <c r="N1689">
        <f>IF(ISERROR(VLOOKUP($A$1689, 文字檔!W:X, 2, 0)),0,VLOOKUP($A$1689, 文字檔!W:X, 2, 0))</f>
        <v>-7883.85</v>
      </c>
      <c r="O1689">
        <f>IF(ISERROR(VLOOKUP($A$1689, 文字檔!Y:Z, 2, 0)),0,VLOOKUP($A$1689, 文字檔!Y:Z, 2, 0))</f>
        <v>-5027.1499999999996</v>
      </c>
      <c r="P1689">
        <f>IF(ISERROR(VLOOKUP($A$1689, 文字檔!AA:AB, 2, 0)),0,VLOOKUP($A$1689, 文字檔!AA:AB, 2, 0))</f>
        <v>0</v>
      </c>
    </row>
    <row r="1690" spans="1:16" ht="16.2">
      <c r="A1690" s="7">
        <v>45426</v>
      </c>
      <c r="B1690" s="5">
        <f>SUMPRODUCT($C$2:$P$2,$C$1690:$P$1690)</f>
        <v>42033.049999999996</v>
      </c>
      <c r="C1690" s="5">
        <f>IF(ISERROR(VLOOKUP($A$1690, 文字檔!A:B, 2, 0)),0,VLOOKUP($A$1690, 文字檔!A:B, 2, 0))</f>
        <v>0</v>
      </c>
      <c r="D1690" s="5">
        <f>IF(ISERROR(VLOOKUP($A$1690, 文字檔!C:D, 2, 0)),0,VLOOKUP($A$1690, 文字檔!C:D, 2, 0))</f>
        <v>0</v>
      </c>
      <c r="E1690" s="5">
        <f>IF(ISERROR(VLOOKUP($A$1690, 文字檔!E:F, 2, 0)),0,VLOOKUP($A$1690, 文字檔!E:F, 2, 0))</f>
        <v>0</v>
      </c>
      <c r="F1690" s="5">
        <f>IF(ISERROR(VLOOKUP($A$1690, 文字檔!G:H, 2, 0)),0,VLOOKUP($A$1690, 文字檔!G:H, 2, 0))</f>
        <v>0</v>
      </c>
      <c r="G1690" s="5">
        <f>IF(ISERROR(VLOOKUP($A$1690, 文字檔!I:J, 2, 0)),0,VLOOKUP($A$1690, 文字檔!I:J, 2, 0))</f>
        <v>0</v>
      </c>
      <c r="H1690" s="5">
        <f>IF(ISERROR(VLOOKUP($A$1690, 文字檔!K:L, 2, 0)),0,VLOOKUP($A$1690, 文字檔!K:L, 2, 0))</f>
        <v>773.72</v>
      </c>
      <c r="I1690" s="5">
        <f>IF(ISERROR(VLOOKUP($A$1690, 文字檔!M:N, 2, 0)),0,VLOOKUP($A$1690, 文字檔!M:N, 2, 0))</f>
        <v>15372.01</v>
      </c>
      <c r="J1690" s="5">
        <f>IF(ISERROR(VLOOKUP($A$1690, 文字檔!O:P, 2, 0)),0,VLOOKUP($A$1690, 文字檔!O:P, 2, 0))</f>
        <v>0</v>
      </c>
      <c r="K1690">
        <f>IF(ISERROR(VLOOKUP($A$1690, 文字檔!Q:R, 2, 0)),0,VLOOKUP($A$1690, 文字檔!Q:R, 2, 0))</f>
        <v>0</v>
      </c>
      <c r="L1690">
        <f>IF(ISERROR(VLOOKUP($A$1690, 文字檔!S:T, 2, 0)),0,VLOOKUP($A$1690, 文字檔!S:T, 2, 0))</f>
        <v>-18254.810000000001</v>
      </c>
      <c r="M1690">
        <f>IF(ISERROR(VLOOKUP($A$1690, 文字檔!U:V, 2, 0)),0,VLOOKUP($A$1690, 文字檔!U:V, 2, 0))</f>
        <v>26000</v>
      </c>
      <c r="N1690">
        <f>IF(ISERROR(VLOOKUP($A$1690, 文字檔!W:X, 2, 0)),0,VLOOKUP($A$1690, 文字檔!W:X, 2, 0))</f>
        <v>-20829.52</v>
      </c>
      <c r="O1690">
        <f>IF(ISERROR(VLOOKUP($A$1690, 文字檔!Y:Z, 2, 0)),0,VLOOKUP($A$1690, 文字檔!Y:Z, 2, 0))</f>
        <v>26000</v>
      </c>
      <c r="P1690">
        <f>IF(ISERROR(VLOOKUP($A$1690, 文字檔!AA:AB, 2, 0)),0,VLOOKUP($A$1690, 文字檔!AA:AB, 2, 0))</f>
        <v>12971.65</v>
      </c>
    </row>
    <row r="1691" spans="1:16" ht="16.2">
      <c r="A1691" s="7">
        <v>45427</v>
      </c>
      <c r="B1691" s="5">
        <f>SUMPRODUCT($C$2:$P$2,$C$1691:$P$1691)</f>
        <v>103171</v>
      </c>
      <c r="C1691" s="5">
        <f>IF(ISERROR(VLOOKUP($A$1691, 文字檔!A:B, 2, 0)),0,VLOOKUP($A$1691, 文字檔!A:B, 2, 0))</f>
        <v>-13943.01</v>
      </c>
      <c r="D1691" s="5">
        <f>IF(ISERROR(VLOOKUP($A$1691, 文字檔!C:D, 2, 0)),0,VLOOKUP($A$1691, 文字檔!C:D, 2, 0))</f>
        <v>0</v>
      </c>
      <c r="E1691" s="5">
        <f>IF(ISERROR(VLOOKUP($A$1691, 文字檔!E:F, 2, 0)),0,VLOOKUP($A$1691, 文字檔!E:F, 2, 0))</f>
        <v>0</v>
      </c>
      <c r="F1691" s="5">
        <f>IF(ISERROR(VLOOKUP($A$1691, 文字檔!G:H, 2, 0)),0,VLOOKUP($A$1691, 文字檔!G:H, 2, 0))</f>
        <v>0</v>
      </c>
      <c r="G1691" s="5">
        <f>IF(ISERROR(VLOOKUP($A$1691, 文字檔!I:J, 2, 0)),0,VLOOKUP($A$1691, 文字檔!I:J, 2, 0))</f>
        <v>0</v>
      </c>
      <c r="H1691" s="5">
        <f>IF(ISERROR(VLOOKUP($A$1691, 文字檔!K:L, 2, 0)),0,VLOOKUP($A$1691, 文字檔!K:L, 2, 0))</f>
        <v>2328.66</v>
      </c>
      <c r="I1691" s="5">
        <f>IF(ISERROR(VLOOKUP($A$1691, 文字檔!M:N, 2, 0)),0,VLOOKUP($A$1691, 文字檔!M:N, 2, 0))</f>
        <v>25365.71</v>
      </c>
      <c r="J1691" s="5">
        <f>IF(ISERROR(VLOOKUP($A$1691, 文字檔!O:P, 2, 0)),0,VLOOKUP($A$1691, 文字檔!O:P, 2, 0))</f>
        <v>0</v>
      </c>
      <c r="K1691">
        <f>IF(ISERROR(VLOOKUP($A$1691, 文字檔!Q:R, 2, 0)),0,VLOOKUP($A$1691, 文字檔!Q:R, 2, 0))</f>
        <v>-23671.94</v>
      </c>
      <c r="L1691">
        <f>IF(ISERROR(VLOOKUP($A$1691, 文字檔!S:T, 2, 0)),0,VLOOKUP($A$1691, 文字檔!S:T, 2, 0))</f>
        <v>0</v>
      </c>
      <c r="M1691">
        <f>IF(ISERROR(VLOOKUP($A$1691, 文字檔!U:V, 2, 0)),0,VLOOKUP($A$1691, 文字檔!U:V, 2, 0))</f>
        <v>25365.71</v>
      </c>
      <c r="N1691">
        <f>IF(ISERROR(VLOOKUP($A$1691, 文字檔!W:X, 2, 0)),0,VLOOKUP($A$1691, 文字檔!W:X, 2, 0))</f>
        <v>0</v>
      </c>
      <c r="O1691">
        <f>IF(ISERROR(VLOOKUP($A$1691, 文字檔!Y:Z, 2, 0)),0,VLOOKUP($A$1691, 文字檔!Y:Z, 2, 0))</f>
        <v>36164.089999999997</v>
      </c>
      <c r="P1691">
        <f>IF(ISERROR(VLOOKUP($A$1691, 文字檔!AA:AB, 2, 0)),0,VLOOKUP($A$1691, 文字檔!AA:AB, 2, 0))</f>
        <v>51561.78</v>
      </c>
    </row>
    <row r="1692" spans="1:16" ht="16.2">
      <c r="A1692" s="7">
        <v>45428</v>
      </c>
      <c r="B1692" s="5">
        <f>SUMPRODUCT($C$2:$P$2,$C$1692:$P$1692)</f>
        <v>-61081.8</v>
      </c>
      <c r="C1692" s="5">
        <f>IF(ISERROR(VLOOKUP($A$1692, 文字檔!A:B, 2, 0)),0,VLOOKUP($A$1692, 文字檔!A:B, 2, 0))</f>
        <v>-29979.25</v>
      </c>
      <c r="D1692" s="5">
        <f>IF(ISERROR(VLOOKUP($A$1692, 文字檔!C:D, 2, 0)),0,VLOOKUP($A$1692, 文字檔!C:D, 2, 0))</f>
        <v>0</v>
      </c>
      <c r="E1692" s="5">
        <f>IF(ISERROR(VLOOKUP($A$1692, 文字檔!E:F, 2, 0)),0,VLOOKUP($A$1692, 文字檔!E:F, 2, 0))</f>
        <v>0</v>
      </c>
      <c r="F1692" s="5">
        <f>IF(ISERROR(VLOOKUP($A$1692, 文字檔!G:H, 2, 0)),0,VLOOKUP($A$1692, 文字檔!G:H, 2, 0))</f>
        <v>0</v>
      </c>
      <c r="G1692" s="5">
        <f>IF(ISERROR(VLOOKUP($A$1692, 文字檔!I:J, 2, 0)),0,VLOOKUP($A$1692, 文字檔!I:J, 2, 0))</f>
        <v>0</v>
      </c>
      <c r="H1692" s="5">
        <f>IF(ISERROR(VLOOKUP($A$1692, 文字檔!K:L, 2, 0)),0,VLOOKUP($A$1692, 文字檔!K:L, 2, 0))</f>
        <v>110.69</v>
      </c>
      <c r="I1692" s="5">
        <f>IF(ISERROR(VLOOKUP($A$1692, 文字檔!M:N, 2, 0)),0,VLOOKUP($A$1692, 文字檔!M:N, 2, 0))</f>
        <v>0</v>
      </c>
      <c r="J1692" s="5">
        <f>IF(ISERROR(VLOOKUP($A$1692, 文字檔!O:P, 2, 0)),0,VLOOKUP($A$1692, 文字檔!O:P, 2, 0))</f>
        <v>0</v>
      </c>
      <c r="K1692">
        <f>IF(ISERROR(VLOOKUP($A$1692, 文字檔!Q:R, 2, 0)),0,VLOOKUP($A$1692, 文字檔!Q:R, 2, 0))</f>
        <v>0</v>
      </c>
      <c r="L1692">
        <f>IF(ISERROR(VLOOKUP($A$1692, 文字檔!S:T, 2, 0)),0,VLOOKUP($A$1692, 文字檔!S:T, 2, 0))</f>
        <v>14915.85</v>
      </c>
      <c r="M1692">
        <f>IF(ISERROR(VLOOKUP($A$1692, 文字檔!U:V, 2, 0)),0,VLOOKUP($A$1692, 文字檔!U:V, 2, 0))</f>
        <v>0</v>
      </c>
      <c r="N1692">
        <f>IF(ISERROR(VLOOKUP($A$1692, 文字檔!W:X, 2, 0)),0,VLOOKUP($A$1692, 文字檔!W:X, 2, 0))</f>
        <v>-20084.18</v>
      </c>
      <c r="O1692">
        <f>IF(ISERROR(VLOOKUP($A$1692, 文字檔!Y:Z, 2, 0)),0,VLOOKUP($A$1692, 文字檔!Y:Z, 2, 0))</f>
        <v>-26044.91</v>
      </c>
      <c r="P1692">
        <f>IF(ISERROR(VLOOKUP($A$1692, 文字檔!AA:AB, 2, 0)),0,VLOOKUP($A$1692, 文字檔!AA:AB, 2, 0))</f>
        <v>0</v>
      </c>
    </row>
    <row r="1693" spans="1:16" ht="16.2">
      <c r="A1693" s="7">
        <v>45429</v>
      </c>
      <c r="B1693" s="5">
        <f>SUMPRODUCT($C$2:$P$2,$C$1693:$P$1693)</f>
        <v>-882.38000000000011</v>
      </c>
      <c r="C1693" s="5">
        <f>IF(ISERROR(VLOOKUP($A$1693, 文字檔!A:B, 2, 0)),0,VLOOKUP($A$1693, 文字檔!A:B, 2, 0))</f>
        <v>0</v>
      </c>
      <c r="D1693" s="5">
        <f>IF(ISERROR(VLOOKUP($A$1693, 文字檔!C:D, 2, 0)),0,VLOOKUP($A$1693, 文字檔!C:D, 2, 0))</f>
        <v>0</v>
      </c>
      <c r="E1693" s="5">
        <f>IF(ISERROR(VLOOKUP($A$1693, 文字檔!E:F, 2, 0)),0,VLOOKUP($A$1693, 文字檔!E:F, 2, 0))</f>
        <v>0</v>
      </c>
      <c r="F1693" s="5">
        <f>IF(ISERROR(VLOOKUP($A$1693, 文字檔!G:H, 2, 0)),0,VLOOKUP($A$1693, 文字檔!G:H, 2, 0))</f>
        <v>0</v>
      </c>
      <c r="G1693" s="5">
        <f>IF(ISERROR(VLOOKUP($A$1693, 文字檔!I:J, 2, 0)),0,VLOOKUP($A$1693, 文字檔!I:J, 2, 0))</f>
        <v>0</v>
      </c>
      <c r="H1693" s="5">
        <f>IF(ISERROR(VLOOKUP($A$1693, 文字檔!K:L, 2, 0)),0,VLOOKUP($A$1693, 文字檔!K:L, 2, 0))</f>
        <v>5917.62</v>
      </c>
      <c r="I1693" s="5">
        <f>IF(ISERROR(VLOOKUP($A$1693, 文字檔!M:N, 2, 0)),0,VLOOKUP($A$1693, 文字檔!M:N, 2, 0))</f>
        <v>0</v>
      </c>
      <c r="J1693" s="5">
        <f>IF(ISERROR(VLOOKUP($A$1693, 文字檔!O:P, 2, 0)),0,VLOOKUP($A$1693, 文字檔!O:P, 2, 0))</f>
        <v>0</v>
      </c>
      <c r="K1693">
        <f>IF(ISERROR(VLOOKUP($A$1693, 文字檔!Q:R, 2, 0)),0,VLOOKUP($A$1693, 文字檔!Q:R, 2, 0))</f>
        <v>0</v>
      </c>
      <c r="L1693">
        <f>IF(ISERROR(VLOOKUP($A$1693, 文字檔!S:T, 2, 0)),0,VLOOKUP($A$1693, 文字檔!S:T, 2, 0))</f>
        <v>0</v>
      </c>
      <c r="M1693">
        <f>IF(ISERROR(VLOOKUP($A$1693, 文字檔!U:V, 2, 0)),0,VLOOKUP($A$1693, 文字檔!U:V, 2, 0))</f>
        <v>0</v>
      </c>
      <c r="N1693">
        <f>IF(ISERROR(VLOOKUP($A$1693, 文字檔!W:X, 2, 0)),0,VLOOKUP($A$1693, 文字檔!W:X, 2, 0))</f>
        <v>0</v>
      </c>
      <c r="O1693">
        <f>IF(ISERROR(VLOOKUP($A$1693, 文字檔!Y:Z, 2, 0)),0,VLOOKUP($A$1693, 文字檔!Y:Z, 2, 0))</f>
        <v>-6800</v>
      </c>
      <c r="P1693">
        <f>IF(ISERROR(VLOOKUP($A$1693, 文字檔!AA:AB, 2, 0)),0,VLOOKUP($A$1693, 文字檔!AA:AB, 2, 0))</f>
        <v>0</v>
      </c>
    </row>
    <row r="1694" spans="1:16" ht="16.2">
      <c r="A1694" s="7">
        <v>45430</v>
      </c>
      <c r="B1694" s="5">
        <f>SUMPRODUCT($C$2:$P$2,$C$1694:$P$1694)</f>
        <v>0</v>
      </c>
      <c r="C1694" s="5">
        <f>IF(ISERROR(VLOOKUP($A$1694, 文字檔!A:B, 2, 0)),0,VLOOKUP($A$1694, 文字檔!A:B, 2, 0))</f>
        <v>0</v>
      </c>
      <c r="D1694" s="5">
        <f>IF(ISERROR(VLOOKUP($A$1694, 文字檔!C:D, 2, 0)),0,VLOOKUP($A$1694, 文字檔!C:D, 2, 0))</f>
        <v>0</v>
      </c>
      <c r="E1694" s="5">
        <f>IF(ISERROR(VLOOKUP($A$1694, 文字檔!E:F, 2, 0)),0,VLOOKUP($A$1694, 文字檔!E:F, 2, 0))</f>
        <v>0</v>
      </c>
      <c r="F1694" s="5">
        <f>IF(ISERROR(VLOOKUP($A$1694, 文字檔!G:H, 2, 0)),0,VLOOKUP($A$1694, 文字檔!G:H, 2, 0))</f>
        <v>0</v>
      </c>
      <c r="G1694" s="5">
        <f>IF(ISERROR(VLOOKUP($A$1694, 文字檔!I:J, 2, 0)),0,VLOOKUP($A$1694, 文字檔!I:J, 2, 0))</f>
        <v>0</v>
      </c>
      <c r="H1694" s="5">
        <f>IF(ISERROR(VLOOKUP($A$1694, 文字檔!K:L, 2, 0)),0,VLOOKUP($A$1694, 文字檔!K:L, 2, 0))</f>
        <v>0</v>
      </c>
      <c r="I1694" s="5">
        <f>IF(ISERROR(VLOOKUP($A$1694, 文字檔!M:N, 2, 0)),0,VLOOKUP($A$1694, 文字檔!M:N, 2, 0))</f>
        <v>0</v>
      </c>
      <c r="J1694" s="5">
        <f>IF(ISERROR(VLOOKUP($A$1694, 文字檔!O:P, 2, 0)),0,VLOOKUP($A$1694, 文字檔!O:P, 2, 0))</f>
        <v>0</v>
      </c>
      <c r="K1694">
        <f>IF(ISERROR(VLOOKUP($A$1694, 文字檔!Q:R, 2, 0)),0,VLOOKUP($A$1694, 文字檔!Q:R, 2, 0))</f>
        <v>0</v>
      </c>
      <c r="L1694">
        <f>IF(ISERROR(VLOOKUP($A$1694, 文字檔!S:T, 2, 0)),0,VLOOKUP($A$1694, 文字檔!S:T, 2, 0))</f>
        <v>0</v>
      </c>
      <c r="M1694">
        <f>IF(ISERROR(VLOOKUP($A$1694, 文字檔!U:V, 2, 0)),0,VLOOKUP($A$1694, 文字檔!U:V, 2, 0))</f>
        <v>0</v>
      </c>
      <c r="N1694">
        <f>IF(ISERROR(VLOOKUP($A$1694, 文字檔!W:X, 2, 0)),0,VLOOKUP($A$1694, 文字檔!W:X, 2, 0))</f>
        <v>0</v>
      </c>
      <c r="O1694">
        <f>IF(ISERROR(VLOOKUP($A$1694, 文字檔!Y:Z, 2, 0)),0,VLOOKUP($A$1694, 文字檔!Y:Z, 2, 0))</f>
        <v>0</v>
      </c>
      <c r="P1694">
        <f>IF(ISERROR(VLOOKUP($A$1694, 文字檔!AA:AB, 2, 0)),0,VLOOKUP($A$1694, 文字檔!AA:AB, 2, 0))</f>
        <v>0</v>
      </c>
    </row>
    <row r="1695" spans="1:16" ht="16.2">
      <c r="A1695" s="7">
        <v>45431</v>
      </c>
      <c r="B1695" s="5">
        <f>SUMPRODUCT($C$2:$P$2,$C$1695:$P$1695)</f>
        <v>0</v>
      </c>
      <c r="C1695" s="5">
        <f>IF(ISERROR(VLOOKUP($A$1695, 文字檔!A:B, 2, 0)),0,VLOOKUP($A$1695, 文字檔!A:B, 2, 0))</f>
        <v>0</v>
      </c>
      <c r="D1695" s="5">
        <f>IF(ISERROR(VLOOKUP($A$1695, 文字檔!C:D, 2, 0)),0,VLOOKUP($A$1695, 文字檔!C:D, 2, 0))</f>
        <v>0</v>
      </c>
      <c r="E1695" s="5">
        <f>IF(ISERROR(VLOOKUP($A$1695, 文字檔!E:F, 2, 0)),0,VLOOKUP($A$1695, 文字檔!E:F, 2, 0))</f>
        <v>0</v>
      </c>
      <c r="F1695" s="5">
        <f>IF(ISERROR(VLOOKUP($A$1695, 文字檔!G:H, 2, 0)),0,VLOOKUP($A$1695, 文字檔!G:H, 2, 0))</f>
        <v>0</v>
      </c>
      <c r="G1695" s="5">
        <f>IF(ISERROR(VLOOKUP($A$1695, 文字檔!I:J, 2, 0)),0,VLOOKUP($A$1695, 文字檔!I:J, 2, 0))</f>
        <v>0</v>
      </c>
      <c r="H1695" s="5">
        <f>IF(ISERROR(VLOOKUP($A$1695, 文字檔!K:L, 2, 0)),0,VLOOKUP($A$1695, 文字檔!K:L, 2, 0))</f>
        <v>0</v>
      </c>
      <c r="I1695" s="5">
        <f>IF(ISERROR(VLOOKUP($A$1695, 文字檔!M:N, 2, 0)),0,VLOOKUP($A$1695, 文字檔!M:N, 2, 0))</f>
        <v>0</v>
      </c>
      <c r="J1695" s="5">
        <f>IF(ISERROR(VLOOKUP($A$1695, 文字檔!O:P, 2, 0)),0,VLOOKUP($A$1695, 文字檔!O:P, 2, 0))</f>
        <v>0</v>
      </c>
      <c r="K1695">
        <f>IF(ISERROR(VLOOKUP($A$1695, 文字檔!Q:R, 2, 0)),0,VLOOKUP($A$1695, 文字檔!Q:R, 2, 0))</f>
        <v>0</v>
      </c>
      <c r="L1695">
        <f>IF(ISERROR(VLOOKUP($A$1695, 文字檔!S:T, 2, 0)),0,VLOOKUP($A$1695, 文字檔!S:T, 2, 0))</f>
        <v>0</v>
      </c>
      <c r="M1695">
        <f>IF(ISERROR(VLOOKUP($A$1695, 文字檔!U:V, 2, 0)),0,VLOOKUP($A$1695, 文字檔!U:V, 2, 0))</f>
        <v>0</v>
      </c>
      <c r="N1695">
        <f>IF(ISERROR(VLOOKUP($A$1695, 文字檔!W:X, 2, 0)),0,VLOOKUP($A$1695, 文字檔!W:X, 2, 0))</f>
        <v>0</v>
      </c>
      <c r="O1695">
        <f>IF(ISERROR(VLOOKUP($A$1695, 文字檔!Y:Z, 2, 0)),0,VLOOKUP($A$1695, 文字檔!Y:Z, 2, 0))</f>
        <v>0</v>
      </c>
      <c r="P1695">
        <f>IF(ISERROR(VLOOKUP($A$1695, 文字檔!AA:AB, 2, 0)),0,VLOOKUP($A$1695, 文字檔!AA:AB, 2, 0))</f>
        <v>0</v>
      </c>
    </row>
    <row r="1696" spans="1:16" ht="16.2">
      <c r="A1696" s="7">
        <v>45432</v>
      </c>
      <c r="B1696" s="5">
        <f>SUMPRODUCT($C$2:$P$2,$C$1696:$P$1696)</f>
        <v>-23324.11</v>
      </c>
      <c r="C1696" s="5">
        <f>IF(ISERROR(VLOOKUP($A$1696, 文字檔!A:B, 2, 0)),0,VLOOKUP($A$1696, 文字檔!A:B, 2, 0))</f>
        <v>0</v>
      </c>
      <c r="D1696" s="5">
        <f>IF(ISERROR(VLOOKUP($A$1696, 文字檔!C:D, 2, 0)),0,VLOOKUP($A$1696, 文字檔!C:D, 2, 0))</f>
        <v>0</v>
      </c>
      <c r="E1696" s="5">
        <f>IF(ISERROR(VLOOKUP($A$1696, 文字檔!E:F, 2, 0)),0,VLOOKUP($A$1696, 文字檔!E:F, 2, 0))</f>
        <v>0</v>
      </c>
      <c r="F1696" s="5">
        <f>IF(ISERROR(VLOOKUP($A$1696, 文字檔!G:H, 2, 0)),0,VLOOKUP($A$1696, 文字檔!G:H, 2, 0))</f>
        <v>0</v>
      </c>
      <c r="G1696" s="5">
        <f>IF(ISERROR(VLOOKUP($A$1696, 文字檔!I:J, 2, 0)),0,VLOOKUP($A$1696, 文字檔!I:J, 2, 0))</f>
        <v>0</v>
      </c>
      <c r="H1696" s="5">
        <f>IF(ISERROR(VLOOKUP($A$1696, 文字檔!K:L, 2, 0)),0,VLOOKUP($A$1696, 文字檔!K:L, 2, 0))</f>
        <v>3917.92</v>
      </c>
      <c r="I1696" s="5">
        <f>IF(ISERROR(VLOOKUP($A$1696, 文字檔!M:N, 2, 0)),0,VLOOKUP($A$1696, 文字檔!M:N, 2, 0))</f>
        <v>-20442.03</v>
      </c>
      <c r="J1696" s="5">
        <f>IF(ISERROR(VLOOKUP($A$1696, 文字檔!O:P, 2, 0)),0,VLOOKUP($A$1696, 文字檔!O:P, 2, 0))</f>
        <v>0</v>
      </c>
      <c r="K1696">
        <f>IF(ISERROR(VLOOKUP($A$1696, 文字檔!Q:R, 2, 0)),0,VLOOKUP($A$1696, 文字檔!Q:R, 2, 0))</f>
        <v>0</v>
      </c>
      <c r="L1696">
        <f>IF(ISERROR(VLOOKUP($A$1696, 文字檔!S:T, 2, 0)),0,VLOOKUP($A$1696, 文字檔!S:T, 2, 0))</f>
        <v>0</v>
      </c>
      <c r="M1696">
        <f>IF(ISERROR(VLOOKUP($A$1696, 文字檔!U:V, 2, 0)),0,VLOOKUP($A$1696, 文字檔!U:V, 2, 0))</f>
        <v>0</v>
      </c>
      <c r="N1696">
        <f>IF(ISERROR(VLOOKUP($A$1696, 文字檔!W:X, 2, 0)),0,VLOOKUP($A$1696, 文字檔!W:X, 2, 0))</f>
        <v>0</v>
      </c>
      <c r="O1696">
        <f>IF(ISERROR(VLOOKUP($A$1696, 文字檔!Y:Z, 2, 0)),0,VLOOKUP($A$1696, 文字檔!Y:Z, 2, 0))</f>
        <v>-6800</v>
      </c>
      <c r="P1696">
        <f>IF(ISERROR(VLOOKUP($A$1696, 文字檔!AA:AB, 2, 0)),0,VLOOKUP($A$1696, 文字檔!AA:AB, 2, 0))</f>
        <v>0</v>
      </c>
    </row>
    <row r="1697" spans="1:16" ht="16.2">
      <c r="A1697" s="7">
        <v>45433</v>
      </c>
      <c r="B1697" s="5">
        <f>SUMPRODUCT($C$2:$P$2,$C$1697:$P$1697)</f>
        <v>-87788.59</v>
      </c>
      <c r="C1697" s="5">
        <f>IF(ISERROR(VLOOKUP($A$1697, 文字檔!A:B, 2, 0)),0,VLOOKUP($A$1697, 文字檔!A:B, 2, 0))</f>
        <v>0</v>
      </c>
      <c r="D1697" s="5">
        <f>IF(ISERROR(VLOOKUP($A$1697, 文字檔!C:D, 2, 0)),0,VLOOKUP($A$1697, 文字檔!C:D, 2, 0))</f>
        <v>-21635.16</v>
      </c>
      <c r="E1697" s="5">
        <f>IF(ISERROR(VLOOKUP($A$1697, 文字檔!E:F, 2, 0)),0,VLOOKUP($A$1697, 文字檔!E:F, 2, 0))</f>
        <v>0</v>
      </c>
      <c r="F1697" s="5">
        <f>IF(ISERROR(VLOOKUP($A$1697, 文字檔!G:H, 2, 0)),0,VLOOKUP($A$1697, 文字檔!G:H, 2, 0))</f>
        <v>0</v>
      </c>
      <c r="G1697" s="5">
        <f>IF(ISERROR(VLOOKUP($A$1697, 文字檔!I:J, 2, 0)),0,VLOOKUP($A$1697, 文字檔!I:J, 2, 0))</f>
        <v>0</v>
      </c>
      <c r="H1697" s="5">
        <f>IF(ISERROR(VLOOKUP($A$1697, 文字檔!K:L, 2, 0)),0,VLOOKUP($A$1697, 文字檔!K:L, 2, 0))</f>
        <v>0</v>
      </c>
      <c r="I1697" s="5">
        <f>IF(ISERROR(VLOOKUP($A$1697, 文字檔!M:N, 2, 0)),0,VLOOKUP($A$1697, 文字檔!M:N, 2, 0))</f>
        <v>-12118.65</v>
      </c>
      <c r="J1697" s="5">
        <f>IF(ISERROR(VLOOKUP($A$1697, 文字檔!O:P, 2, 0)),0,VLOOKUP($A$1697, 文字檔!O:P, 2, 0))</f>
        <v>0</v>
      </c>
      <c r="K1697">
        <f>IF(ISERROR(VLOOKUP($A$1697, 文字檔!Q:R, 2, 0)),0,VLOOKUP($A$1697, 文字檔!Q:R, 2, 0))</f>
        <v>0</v>
      </c>
      <c r="L1697">
        <f>IF(ISERROR(VLOOKUP($A$1697, 文字檔!S:T, 2, 0)),0,VLOOKUP($A$1697, 文字檔!S:T, 2, 0))</f>
        <v>0</v>
      </c>
      <c r="M1697">
        <f>IF(ISERROR(VLOOKUP($A$1697, 文字檔!U:V, 2, 0)),0,VLOOKUP($A$1697, 文字檔!U:V, 2, 0))</f>
        <v>0</v>
      </c>
      <c r="N1697">
        <f>IF(ISERROR(VLOOKUP($A$1697, 文字檔!W:X, 2, 0)),0,VLOOKUP($A$1697, 文字檔!W:X, 2, 0))</f>
        <v>-21277.58</v>
      </c>
      <c r="O1697">
        <f>IF(ISERROR(VLOOKUP($A$1697, 文字檔!Y:Z, 2, 0)),0,VLOOKUP($A$1697, 文字檔!Y:Z, 2, 0))</f>
        <v>-32757.200000000001</v>
      </c>
      <c r="P1697">
        <f>IF(ISERROR(VLOOKUP($A$1697, 文字檔!AA:AB, 2, 0)),0,VLOOKUP($A$1697, 文字檔!AA:AB, 2, 0))</f>
        <v>0</v>
      </c>
    </row>
    <row r="1698" spans="1:16" ht="16.2">
      <c r="A1698" s="7">
        <v>45434</v>
      </c>
      <c r="B1698" s="5">
        <f>SUMPRODUCT($C$2:$P$2,$C$1698:$P$1698)</f>
        <v>216501.13999999998</v>
      </c>
      <c r="C1698" s="5">
        <f>IF(ISERROR(VLOOKUP($A$1698, 文字檔!A:B, 2, 0)),0,VLOOKUP($A$1698, 文字檔!A:B, 2, 0))</f>
        <v>0</v>
      </c>
      <c r="D1698" s="5">
        <f>IF(ISERROR(VLOOKUP($A$1698, 文字檔!C:D, 2, 0)),0,VLOOKUP($A$1698, 文字檔!C:D, 2, 0))</f>
        <v>-24241.85</v>
      </c>
      <c r="E1698" s="5">
        <f>IF(ISERROR(VLOOKUP($A$1698, 文字檔!E:F, 2, 0)),0,VLOOKUP($A$1698, 文字檔!E:F, 2, 0))</f>
        <v>0</v>
      </c>
      <c r="F1698" s="5">
        <f>IF(ISERROR(VLOOKUP($A$1698, 文字檔!G:H, 2, 0)),0,VLOOKUP($A$1698, 文字檔!G:H, 2, 0))</f>
        <v>0</v>
      </c>
      <c r="G1698" s="5">
        <f>IF(ISERROR(VLOOKUP($A$1698, 文字檔!I:J, 2, 0)),0,VLOOKUP($A$1698, 文字檔!I:J, 2, 0))</f>
        <v>0</v>
      </c>
      <c r="H1698" s="5">
        <f>IF(ISERROR(VLOOKUP($A$1698, 文字檔!K:L, 2, 0)),0,VLOOKUP($A$1698, 文字檔!K:L, 2, 0))</f>
        <v>0</v>
      </c>
      <c r="I1698" s="5">
        <f>IF(ISERROR(VLOOKUP($A$1698, 文字檔!M:N, 2, 0)),0,VLOOKUP($A$1698, 文字檔!M:N, 2, 0))</f>
        <v>45759.47</v>
      </c>
      <c r="J1698" s="5">
        <f>IF(ISERROR(VLOOKUP($A$1698, 文字檔!O:P, 2, 0)),0,VLOOKUP($A$1698, 文字檔!O:P, 2, 0))</f>
        <v>32910.57</v>
      </c>
      <c r="K1698">
        <f>IF(ISERROR(VLOOKUP($A$1698, 文字檔!Q:R, 2, 0)),0,VLOOKUP($A$1698, 文字檔!Q:R, 2, 0))</f>
        <v>0</v>
      </c>
      <c r="L1698">
        <f>IF(ISERROR(VLOOKUP($A$1698, 文字檔!S:T, 2, 0)),0,VLOOKUP($A$1698, 文字檔!S:T, 2, 0))</f>
        <v>0</v>
      </c>
      <c r="M1698">
        <f>IF(ISERROR(VLOOKUP($A$1698, 文字檔!U:V, 2, 0)),0,VLOOKUP($A$1698, 文字檔!U:V, 2, 0))</f>
        <v>32157.43</v>
      </c>
      <c r="N1698">
        <f>IF(ISERROR(VLOOKUP($A$1698, 文字檔!W:X, 2, 0)),0,VLOOKUP($A$1698, 文字檔!W:X, 2, 0))</f>
        <v>52560.49</v>
      </c>
      <c r="O1698">
        <f>IF(ISERROR(VLOOKUP($A$1698, 文字檔!Y:Z, 2, 0)),0,VLOOKUP($A$1698, 文字檔!Y:Z, 2, 0))</f>
        <v>61200</v>
      </c>
      <c r="P1698">
        <f>IF(ISERROR(VLOOKUP($A$1698, 文字檔!AA:AB, 2, 0)),0,VLOOKUP($A$1698, 文字檔!AA:AB, 2, 0))</f>
        <v>16155.03</v>
      </c>
    </row>
    <row r="1699" spans="1:16" ht="16.2">
      <c r="A1699" s="7">
        <v>45435</v>
      </c>
      <c r="B1699" s="5">
        <f>SUMPRODUCT($C$2:$P$2,$C$1699:$P$1699)</f>
        <v>-40128.47</v>
      </c>
      <c r="C1699" s="5">
        <f>IF(ISERROR(VLOOKUP($A$1699, 文字檔!A:B, 2, 0)),0,VLOOKUP($A$1699, 文字檔!A:B, 2, 0))</f>
        <v>0</v>
      </c>
      <c r="D1699" s="5">
        <f>IF(ISERROR(VLOOKUP($A$1699, 文字檔!C:D, 2, 0)),0,VLOOKUP($A$1699, 文字檔!C:D, 2, 0))</f>
        <v>0</v>
      </c>
      <c r="E1699" s="5">
        <f>IF(ISERROR(VLOOKUP($A$1699, 文字檔!E:F, 2, 0)),0,VLOOKUP($A$1699, 文字檔!E:F, 2, 0))</f>
        <v>0</v>
      </c>
      <c r="F1699" s="5">
        <f>IF(ISERROR(VLOOKUP($A$1699, 文字檔!G:H, 2, 0)),0,VLOOKUP($A$1699, 文字檔!G:H, 2, 0))</f>
        <v>0</v>
      </c>
      <c r="G1699" s="5">
        <f>IF(ISERROR(VLOOKUP($A$1699, 文字檔!I:J, 2, 0)),0,VLOOKUP($A$1699, 文字檔!I:J, 2, 0))</f>
        <v>0</v>
      </c>
      <c r="H1699" s="5">
        <f>IF(ISERROR(VLOOKUP($A$1699, 文字檔!K:L, 2, 0)),0,VLOOKUP($A$1699, 文字檔!K:L, 2, 0))</f>
        <v>-8894.56</v>
      </c>
      <c r="I1699" s="5">
        <f>IF(ISERROR(VLOOKUP($A$1699, 文字檔!M:N, 2, 0)),0,VLOOKUP($A$1699, 文字檔!M:N, 2, 0))</f>
        <v>-14245.45</v>
      </c>
      <c r="J1699" s="5">
        <f>IF(ISERROR(VLOOKUP($A$1699, 文字檔!O:P, 2, 0)),0,VLOOKUP($A$1699, 文字檔!O:P, 2, 0))</f>
        <v>0</v>
      </c>
      <c r="K1699">
        <f>IF(ISERROR(VLOOKUP($A$1699, 文字檔!Q:R, 2, 0)),0,VLOOKUP($A$1699, 文字檔!Q:R, 2, 0))</f>
        <v>6352.93</v>
      </c>
      <c r="L1699">
        <f>IF(ISERROR(VLOOKUP($A$1699, 文字檔!S:T, 2, 0)),0,VLOOKUP($A$1699, 文字檔!S:T, 2, 0))</f>
        <v>0</v>
      </c>
      <c r="M1699">
        <f>IF(ISERROR(VLOOKUP($A$1699, 文字檔!U:V, 2, 0)),0,VLOOKUP($A$1699, 文字檔!U:V, 2, 0))</f>
        <v>4200</v>
      </c>
      <c r="N1699">
        <f>IF(ISERROR(VLOOKUP($A$1699, 文字檔!W:X, 2, 0)),0,VLOOKUP($A$1699, 文字檔!W:X, 2, 0))</f>
        <v>4200</v>
      </c>
      <c r="O1699">
        <f>IF(ISERROR(VLOOKUP($A$1699, 文字檔!Y:Z, 2, 0)),0,VLOOKUP($A$1699, 文字檔!Y:Z, 2, 0))</f>
        <v>-35941.39</v>
      </c>
      <c r="P1699">
        <f>IF(ISERROR(VLOOKUP($A$1699, 文字檔!AA:AB, 2, 0)),0,VLOOKUP($A$1699, 文字檔!AA:AB, 2, 0))</f>
        <v>4200</v>
      </c>
    </row>
    <row r="1700" spans="1:16" ht="16.2">
      <c r="A1700" s="7">
        <v>45436</v>
      </c>
      <c r="B1700" s="5">
        <f>SUMPRODUCT($C$2:$P$2,$C$1700:$P$1700)</f>
        <v>-73436.100000000006</v>
      </c>
      <c r="C1700" s="5">
        <f>IF(ISERROR(VLOOKUP($A$1700, 文字檔!A:B, 2, 0)),0,VLOOKUP($A$1700, 文字檔!A:B, 2, 0))</f>
        <v>0</v>
      </c>
      <c r="D1700" s="5">
        <f>IF(ISERROR(VLOOKUP($A$1700, 文字檔!C:D, 2, 0)),0,VLOOKUP($A$1700, 文字檔!C:D, 2, 0))</f>
        <v>0</v>
      </c>
      <c r="E1700" s="5">
        <f>IF(ISERROR(VLOOKUP($A$1700, 文字檔!E:F, 2, 0)),0,VLOOKUP($A$1700, 文字檔!E:F, 2, 0))</f>
        <v>0</v>
      </c>
      <c r="F1700" s="5">
        <f>IF(ISERROR(VLOOKUP($A$1700, 文字檔!G:H, 2, 0)),0,VLOOKUP($A$1700, 文字檔!G:H, 2, 0))</f>
        <v>0</v>
      </c>
      <c r="G1700" s="5">
        <f>IF(ISERROR(VLOOKUP($A$1700, 文字檔!I:J, 2, 0)),0,VLOOKUP($A$1700, 文字檔!I:J, 2, 0))</f>
        <v>0</v>
      </c>
      <c r="H1700" s="5">
        <f>IF(ISERROR(VLOOKUP($A$1700, 文字檔!K:L, 2, 0)),0,VLOOKUP($A$1700, 文字檔!K:L, 2, 0))</f>
        <v>0</v>
      </c>
      <c r="I1700" s="5">
        <f>IF(ISERROR(VLOOKUP($A$1700, 文字檔!M:N, 2, 0)),0,VLOOKUP($A$1700, 文字檔!M:N, 2, 0))</f>
        <v>-9648.2999999999993</v>
      </c>
      <c r="J1700" s="5">
        <f>IF(ISERROR(VLOOKUP($A$1700, 文字檔!O:P, 2, 0)),0,VLOOKUP($A$1700, 文字檔!O:P, 2, 0))</f>
        <v>0</v>
      </c>
      <c r="K1700">
        <f>IF(ISERROR(VLOOKUP($A$1700, 文字檔!Q:R, 2, 0)),0,VLOOKUP($A$1700, 文字檔!Q:R, 2, 0))</f>
        <v>-7800</v>
      </c>
      <c r="L1700">
        <f>IF(ISERROR(VLOOKUP($A$1700, 文字檔!S:T, 2, 0)),0,VLOOKUP($A$1700, 文字檔!S:T, 2, 0))</f>
        <v>0</v>
      </c>
      <c r="M1700">
        <f>IF(ISERROR(VLOOKUP($A$1700, 文字檔!U:V, 2, 0)),0,VLOOKUP($A$1700, 文字檔!U:V, 2, 0))</f>
        <v>-7800</v>
      </c>
      <c r="N1700">
        <f>IF(ISERROR(VLOOKUP($A$1700, 文字檔!W:X, 2, 0)),0,VLOOKUP($A$1700, 文字檔!W:X, 2, 0))</f>
        <v>-25338.69</v>
      </c>
      <c r="O1700">
        <f>IF(ISERROR(VLOOKUP($A$1700, 文字檔!Y:Z, 2, 0)),0,VLOOKUP($A$1700, 文字檔!Y:Z, 2, 0))</f>
        <v>-15049.11</v>
      </c>
      <c r="P1700">
        <f>IF(ISERROR(VLOOKUP($A$1700, 文字檔!AA:AB, 2, 0)),0,VLOOKUP($A$1700, 文字檔!AA:AB, 2, 0))</f>
        <v>-7800</v>
      </c>
    </row>
    <row r="1701" spans="1:16" ht="16.2">
      <c r="A1701" s="7">
        <v>45437</v>
      </c>
      <c r="B1701" s="5">
        <f>SUMPRODUCT($C$2:$P$2,$C$1701:$P$1701)</f>
        <v>0</v>
      </c>
      <c r="C1701" s="5">
        <f>IF(ISERROR(VLOOKUP($A$1701, 文字檔!A:B, 2, 0)),0,VLOOKUP($A$1701, 文字檔!A:B, 2, 0))</f>
        <v>0</v>
      </c>
      <c r="D1701" s="5">
        <f>IF(ISERROR(VLOOKUP($A$1701, 文字檔!C:D, 2, 0)),0,VLOOKUP($A$1701, 文字檔!C:D, 2, 0))</f>
        <v>0</v>
      </c>
      <c r="E1701" s="5">
        <f>IF(ISERROR(VLOOKUP($A$1701, 文字檔!E:F, 2, 0)),0,VLOOKUP($A$1701, 文字檔!E:F, 2, 0))</f>
        <v>0</v>
      </c>
      <c r="F1701" s="5">
        <f>IF(ISERROR(VLOOKUP($A$1701, 文字檔!G:H, 2, 0)),0,VLOOKUP($A$1701, 文字檔!G:H, 2, 0))</f>
        <v>0</v>
      </c>
      <c r="G1701" s="5">
        <f>IF(ISERROR(VLOOKUP($A$1701, 文字檔!I:J, 2, 0)),0,VLOOKUP($A$1701, 文字檔!I:J, 2, 0))</f>
        <v>0</v>
      </c>
      <c r="H1701" s="5">
        <f>IF(ISERROR(VLOOKUP($A$1701, 文字檔!K:L, 2, 0)),0,VLOOKUP($A$1701, 文字檔!K:L, 2, 0))</f>
        <v>0</v>
      </c>
      <c r="I1701" s="5">
        <f>IF(ISERROR(VLOOKUP($A$1701, 文字檔!M:N, 2, 0)),0,VLOOKUP($A$1701, 文字檔!M:N, 2, 0))</f>
        <v>0</v>
      </c>
      <c r="J1701" s="5">
        <f>IF(ISERROR(VLOOKUP($A$1701, 文字檔!O:P, 2, 0)),0,VLOOKUP($A$1701, 文字檔!O:P, 2, 0))</f>
        <v>0</v>
      </c>
      <c r="K1701">
        <f>IF(ISERROR(VLOOKUP($A$1701, 文字檔!Q:R, 2, 0)),0,VLOOKUP($A$1701, 文字檔!Q:R, 2, 0))</f>
        <v>0</v>
      </c>
      <c r="L1701">
        <f>IF(ISERROR(VLOOKUP($A$1701, 文字檔!S:T, 2, 0)),0,VLOOKUP($A$1701, 文字檔!S:T, 2, 0))</f>
        <v>0</v>
      </c>
      <c r="M1701">
        <f>IF(ISERROR(VLOOKUP($A$1701, 文字檔!U:V, 2, 0)),0,VLOOKUP($A$1701, 文字檔!U:V, 2, 0))</f>
        <v>0</v>
      </c>
      <c r="N1701">
        <f>IF(ISERROR(VLOOKUP($A$1701, 文字檔!W:X, 2, 0)),0,VLOOKUP($A$1701, 文字檔!W:X, 2, 0))</f>
        <v>0</v>
      </c>
      <c r="O1701">
        <f>IF(ISERROR(VLOOKUP($A$1701, 文字檔!Y:Z, 2, 0)),0,VLOOKUP($A$1701, 文字檔!Y:Z, 2, 0))</f>
        <v>0</v>
      </c>
      <c r="P1701">
        <f>IF(ISERROR(VLOOKUP($A$1701, 文字檔!AA:AB, 2, 0)),0,VLOOKUP($A$1701, 文字檔!AA:AB, 2, 0))</f>
        <v>0</v>
      </c>
    </row>
    <row r="1702" spans="1:16" ht="16.2">
      <c r="A1702" s="7">
        <v>45438</v>
      </c>
      <c r="B1702" s="5">
        <f>SUMPRODUCT($C$2:$P$2,$C$1702:$P$1702)</f>
        <v>0</v>
      </c>
      <c r="C1702" s="5">
        <f>IF(ISERROR(VLOOKUP($A$1702, 文字檔!A:B, 2, 0)),0,VLOOKUP($A$1702, 文字檔!A:B, 2, 0))</f>
        <v>0</v>
      </c>
      <c r="D1702" s="5">
        <f>IF(ISERROR(VLOOKUP($A$1702, 文字檔!C:D, 2, 0)),0,VLOOKUP($A$1702, 文字檔!C:D, 2, 0))</f>
        <v>0</v>
      </c>
      <c r="E1702" s="5">
        <f>IF(ISERROR(VLOOKUP($A$1702, 文字檔!E:F, 2, 0)),0,VLOOKUP($A$1702, 文字檔!E:F, 2, 0))</f>
        <v>0</v>
      </c>
      <c r="F1702" s="5">
        <f>IF(ISERROR(VLOOKUP($A$1702, 文字檔!G:H, 2, 0)),0,VLOOKUP($A$1702, 文字檔!G:H, 2, 0))</f>
        <v>0</v>
      </c>
      <c r="G1702" s="5">
        <f>IF(ISERROR(VLOOKUP($A$1702, 文字檔!I:J, 2, 0)),0,VLOOKUP($A$1702, 文字檔!I:J, 2, 0))</f>
        <v>0</v>
      </c>
      <c r="H1702" s="5">
        <f>IF(ISERROR(VLOOKUP($A$1702, 文字檔!K:L, 2, 0)),0,VLOOKUP($A$1702, 文字檔!K:L, 2, 0))</f>
        <v>0</v>
      </c>
      <c r="I1702" s="5">
        <f>IF(ISERROR(VLOOKUP($A$1702, 文字檔!M:N, 2, 0)),0,VLOOKUP($A$1702, 文字檔!M:N, 2, 0))</f>
        <v>0</v>
      </c>
      <c r="J1702" s="5">
        <f>IF(ISERROR(VLOOKUP($A$1702, 文字檔!O:P, 2, 0)),0,VLOOKUP($A$1702, 文字檔!O:P, 2, 0))</f>
        <v>0</v>
      </c>
      <c r="K1702">
        <f>IF(ISERROR(VLOOKUP($A$1702, 文字檔!Q:R, 2, 0)),0,VLOOKUP($A$1702, 文字檔!Q:R, 2, 0))</f>
        <v>0</v>
      </c>
      <c r="L1702">
        <f>IF(ISERROR(VLOOKUP($A$1702, 文字檔!S:T, 2, 0)),0,VLOOKUP($A$1702, 文字檔!S:T, 2, 0))</f>
        <v>0</v>
      </c>
      <c r="M1702">
        <f>IF(ISERROR(VLOOKUP($A$1702, 文字檔!U:V, 2, 0)),0,VLOOKUP($A$1702, 文字檔!U:V, 2, 0))</f>
        <v>0</v>
      </c>
      <c r="N1702">
        <f>IF(ISERROR(VLOOKUP($A$1702, 文字檔!W:X, 2, 0)),0,VLOOKUP($A$1702, 文字檔!W:X, 2, 0))</f>
        <v>0</v>
      </c>
      <c r="O1702">
        <f>IF(ISERROR(VLOOKUP($A$1702, 文字檔!Y:Z, 2, 0)),0,VLOOKUP($A$1702, 文字檔!Y:Z, 2, 0))</f>
        <v>0</v>
      </c>
      <c r="P1702">
        <f>IF(ISERROR(VLOOKUP($A$1702, 文字檔!AA:AB, 2, 0)),0,VLOOKUP($A$1702, 文字檔!AA:AB, 2, 0))</f>
        <v>0</v>
      </c>
    </row>
    <row r="1703" spans="1:16" ht="16.2">
      <c r="A1703" s="7">
        <v>45439</v>
      </c>
      <c r="B1703" s="5">
        <f>SUMPRODUCT($C$2:$P$2,$C$1703:$P$1703)</f>
        <v>403592.01</v>
      </c>
      <c r="C1703" s="5">
        <f>IF(ISERROR(VLOOKUP($A$1703, 文字檔!A:B, 2, 0)),0,VLOOKUP($A$1703, 文字檔!A:B, 2, 0))</f>
        <v>0</v>
      </c>
      <c r="D1703" s="5">
        <f>IF(ISERROR(VLOOKUP($A$1703, 文字檔!C:D, 2, 0)),0,VLOOKUP($A$1703, 文字檔!C:D, 2, 0))</f>
        <v>0</v>
      </c>
      <c r="E1703" s="5">
        <f>IF(ISERROR(VLOOKUP($A$1703, 文字檔!E:F, 2, 0)),0,VLOOKUP($A$1703, 文字檔!E:F, 2, 0))</f>
        <v>0</v>
      </c>
      <c r="F1703" s="5">
        <f>IF(ISERROR(VLOOKUP($A$1703, 文字檔!G:H, 2, 0)),0,VLOOKUP($A$1703, 文字檔!G:H, 2, 0))</f>
        <v>0</v>
      </c>
      <c r="G1703" s="5">
        <f>IF(ISERROR(VLOOKUP($A$1703, 文字檔!I:J, 2, 0)),0,VLOOKUP($A$1703, 文字檔!I:J, 2, 0))</f>
        <v>37749.51</v>
      </c>
      <c r="H1703" s="5">
        <f>IF(ISERROR(VLOOKUP($A$1703, 文字檔!K:L, 2, 0)),0,VLOOKUP($A$1703, 文字檔!K:L, 2, 0))</f>
        <v>23547.38</v>
      </c>
      <c r="I1703" s="5">
        <f>IF(ISERROR(VLOOKUP($A$1703, 文字檔!M:N, 2, 0)),0,VLOOKUP($A$1703, 文字檔!M:N, 2, 0))</f>
        <v>62000</v>
      </c>
      <c r="J1703" s="5">
        <f>IF(ISERROR(VLOOKUP($A$1703, 文字檔!O:P, 2, 0)),0,VLOOKUP($A$1703, 文字檔!O:P, 2, 0))</f>
        <v>0</v>
      </c>
      <c r="K1703">
        <f>IF(ISERROR(VLOOKUP($A$1703, 文字檔!Q:R, 2, 0)),0,VLOOKUP($A$1703, 文字檔!Q:R, 2, 0))</f>
        <v>62000</v>
      </c>
      <c r="L1703">
        <f>IF(ISERROR(VLOOKUP($A$1703, 文字檔!S:T, 2, 0)),0,VLOOKUP($A$1703, 文字檔!S:T, 2, 0))</f>
        <v>0</v>
      </c>
      <c r="M1703">
        <f>IF(ISERROR(VLOOKUP($A$1703, 文字檔!U:V, 2, 0)),0,VLOOKUP($A$1703, 文字檔!U:V, 2, 0))</f>
        <v>62000</v>
      </c>
      <c r="N1703">
        <f>IF(ISERROR(VLOOKUP($A$1703, 文字檔!W:X, 2, 0)),0,VLOOKUP($A$1703, 文字檔!W:X, 2, 0))</f>
        <v>41550.080000000002</v>
      </c>
      <c r="O1703">
        <f>IF(ISERROR(VLOOKUP($A$1703, 文字檔!Y:Z, 2, 0)),0,VLOOKUP($A$1703, 文字檔!Y:Z, 2, 0))</f>
        <v>52745.04</v>
      </c>
      <c r="P1703">
        <f>IF(ISERROR(VLOOKUP($A$1703, 文字檔!AA:AB, 2, 0)),0,VLOOKUP($A$1703, 文字檔!AA:AB, 2, 0))</f>
        <v>62000</v>
      </c>
    </row>
    <row r="1704" spans="1:16" ht="16.2">
      <c r="A1704" s="7">
        <v>45440</v>
      </c>
      <c r="B1704" s="5">
        <f>SUMPRODUCT($C$2:$P$2,$C$1704:$P$1704)</f>
        <v>59343.94</v>
      </c>
      <c r="C1704" s="5">
        <f>IF(ISERROR(VLOOKUP($A$1704, 文字檔!A:B, 2, 0)),0,VLOOKUP($A$1704, 文字檔!A:B, 2, 0))</f>
        <v>0</v>
      </c>
      <c r="D1704" s="5">
        <f>IF(ISERROR(VLOOKUP($A$1704, 文字檔!C:D, 2, 0)),0,VLOOKUP($A$1704, 文字檔!C:D, 2, 0))</f>
        <v>0</v>
      </c>
      <c r="E1704" s="5">
        <f>IF(ISERROR(VLOOKUP($A$1704, 文字檔!E:F, 2, 0)),0,VLOOKUP($A$1704, 文字檔!E:F, 2, 0))</f>
        <v>0</v>
      </c>
      <c r="F1704" s="5">
        <f>IF(ISERROR(VLOOKUP($A$1704, 文字檔!G:H, 2, 0)),0,VLOOKUP($A$1704, 文字檔!G:H, 2, 0))</f>
        <v>0</v>
      </c>
      <c r="G1704" s="5">
        <f>IF(ISERROR(VLOOKUP($A$1704, 文字檔!I:J, 2, 0)),0,VLOOKUP($A$1704, 文字檔!I:J, 2, 0))</f>
        <v>-1315.41</v>
      </c>
      <c r="H1704" s="5">
        <f>IF(ISERROR(VLOOKUP($A$1704, 文字檔!K:L, 2, 0)),0,VLOOKUP($A$1704, 文字檔!K:L, 2, 0))</f>
        <v>-5569.41</v>
      </c>
      <c r="I1704" s="5">
        <f>IF(ISERROR(VLOOKUP($A$1704, 文字檔!M:N, 2, 0)),0,VLOOKUP($A$1704, 文字檔!M:N, 2, 0))</f>
        <v>15800</v>
      </c>
      <c r="J1704" s="5">
        <f>IF(ISERROR(VLOOKUP($A$1704, 文字檔!O:P, 2, 0)),0,VLOOKUP($A$1704, 文字檔!O:P, 2, 0))</f>
        <v>0</v>
      </c>
      <c r="K1704">
        <f>IF(ISERROR(VLOOKUP($A$1704, 文字檔!Q:R, 2, 0)),0,VLOOKUP($A$1704, 文字檔!Q:R, 2, 0))</f>
        <v>15800</v>
      </c>
      <c r="L1704">
        <f>IF(ISERROR(VLOOKUP($A$1704, 文字檔!S:T, 2, 0)),0,VLOOKUP($A$1704, 文字檔!S:T, 2, 0))</f>
        <v>0</v>
      </c>
      <c r="M1704">
        <f>IF(ISERROR(VLOOKUP($A$1704, 文字檔!U:V, 2, 0)),0,VLOOKUP($A$1704, 文字檔!U:V, 2, 0))</f>
        <v>15800</v>
      </c>
      <c r="N1704">
        <f>IF(ISERROR(VLOOKUP($A$1704, 文字檔!W:X, 2, 0)),0,VLOOKUP($A$1704, 文字檔!W:X, 2, 0))</f>
        <v>15800</v>
      </c>
      <c r="O1704">
        <f>IF(ISERROR(VLOOKUP($A$1704, 文字檔!Y:Z, 2, 0)),0,VLOOKUP($A$1704, 文字檔!Y:Z, 2, 0))</f>
        <v>5942.37</v>
      </c>
      <c r="P1704">
        <f>IF(ISERROR(VLOOKUP($A$1704, 文字檔!AA:AB, 2, 0)),0,VLOOKUP($A$1704, 文字檔!AA:AB, 2, 0))</f>
        <v>-2913.61</v>
      </c>
    </row>
    <row r="1705" spans="1:16" ht="16.2">
      <c r="A1705" s="7">
        <v>45441</v>
      </c>
      <c r="B1705" s="5">
        <f>SUMPRODUCT($C$2:$P$2,$C$1705:$P$1705)</f>
        <v>-179794.98</v>
      </c>
      <c r="C1705" s="5">
        <f>IF(ISERROR(VLOOKUP($A$1705, 文字檔!A:B, 2, 0)),0,VLOOKUP($A$1705, 文字檔!A:B, 2, 0))</f>
        <v>0</v>
      </c>
      <c r="D1705" s="5">
        <f>IF(ISERROR(VLOOKUP($A$1705, 文字檔!C:D, 2, 0)),0,VLOOKUP($A$1705, 文字檔!C:D, 2, 0))</f>
        <v>0</v>
      </c>
      <c r="E1705" s="5">
        <f>IF(ISERROR(VLOOKUP($A$1705, 文字檔!E:F, 2, 0)),0,VLOOKUP($A$1705, 文字檔!E:F, 2, 0))</f>
        <v>0</v>
      </c>
      <c r="F1705" s="5">
        <f>IF(ISERROR(VLOOKUP($A$1705, 文字檔!G:H, 2, 0)),0,VLOOKUP($A$1705, 文字檔!G:H, 2, 0))</f>
        <v>0</v>
      </c>
      <c r="G1705" s="5">
        <f>IF(ISERROR(VLOOKUP($A$1705, 文字檔!I:J, 2, 0)),0,VLOOKUP($A$1705, 文字檔!I:J, 2, 0))</f>
        <v>-2858.29</v>
      </c>
      <c r="H1705" s="5">
        <f>IF(ISERROR(VLOOKUP($A$1705, 文字檔!K:L, 2, 0)),0,VLOOKUP($A$1705, 文字檔!K:L, 2, 0))</f>
        <v>-10112.92</v>
      </c>
      <c r="I1705" s="5">
        <f>IF(ISERROR(VLOOKUP($A$1705, 文字檔!M:N, 2, 0)),0,VLOOKUP($A$1705, 文字檔!M:N, 2, 0))</f>
        <v>-9257.33</v>
      </c>
      <c r="J1705" s="5">
        <f>IF(ISERROR(VLOOKUP($A$1705, 文字檔!O:P, 2, 0)),0,VLOOKUP($A$1705, 文字檔!O:P, 2, 0))</f>
        <v>0</v>
      </c>
      <c r="K1705">
        <f>IF(ISERROR(VLOOKUP($A$1705, 文字檔!Q:R, 2, 0)),0,VLOOKUP($A$1705, 文字檔!Q:R, 2, 0))</f>
        <v>-46400</v>
      </c>
      <c r="L1705">
        <f>IF(ISERROR(VLOOKUP($A$1705, 文字檔!S:T, 2, 0)),0,VLOOKUP($A$1705, 文字檔!S:T, 2, 0))</f>
        <v>0</v>
      </c>
      <c r="M1705">
        <f>IF(ISERROR(VLOOKUP($A$1705, 文字檔!U:V, 2, 0)),0,VLOOKUP($A$1705, 文字檔!U:V, 2, 0))</f>
        <v>-46400</v>
      </c>
      <c r="N1705">
        <f>IF(ISERROR(VLOOKUP($A$1705, 文字檔!W:X, 2, 0)),0,VLOOKUP($A$1705, 文字檔!W:X, 2, 0))</f>
        <v>-46400</v>
      </c>
      <c r="O1705">
        <f>IF(ISERROR(VLOOKUP($A$1705, 文字檔!Y:Z, 2, 0)),0,VLOOKUP($A$1705, 文字檔!Y:Z, 2, 0))</f>
        <v>9888.0400000000009</v>
      </c>
      <c r="P1705">
        <f>IF(ISERROR(VLOOKUP($A$1705, 文字檔!AA:AB, 2, 0)),0,VLOOKUP($A$1705, 文字檔!AA:AB, 2, 0))</f>
        <v>-28254.48</v>
      </c>
    </row>
    <row r="1706" spans="1:16" ht="16.2">
      <c r="A1706" s="7">
        <v>45442</v>
      </c>
      <c r="B1706" s="5">
        <f>SUMPRODUCT($C$2:$P$2,$C$1706:$P$1706)</f>
        <v>-53727.880000000005</v>
      </c>
      <c r="C1706" s="5">
        <f>IF(ISERROR(VLOOKUP($A$1706, 文字檔!A:B, 2, 0)),0,VLOOKUP($A$1706, 文字檔!A:B, 2, 0))</f>
        <v>0</v>
      </c>
      <c r="D1706" s="5">
        <f>IF(ISERROR(VLOOKUP($A$1706, 文字檔!C:D, 2, 0)),0,VLOOKUP($A$1706, 文字檔!C:D, 2, 0))</f>
        <v>23554.639999999999</v>
      </c>
      <c r="E1706" s="5">
        <f>IF(ISERROR(VLOOKUP($A$1706, 文字檔!E:F, 2, 0)),0,VLOOKUP($A$1706, 文字檔!E:F, 2, 0))</f>
        <v>0</v>
      </c>
      <c r="F1706" s="5">
        <f>IF(ISERROR(VLOOKUP($A$1706, 文字檔!G:H, 2, 0)),0,VLOOKUP($A$1706, 文字檔!G:H, 2, 0))</f>
        <v>0</v>
      </c>
      <c r="G1706" s="5">
        <f>IF(ISERROR(VLOOKUP($A$1706, 文字檔!I:J, 2, 0)),0,VLOOKUP($A$1706, 文字檔!I:J, 2, 0))</f>
        <v>6757.16</v>
      </c>
      <c r="H1706" s="5">
        <f>IF(ISERROR(VLOOKUP($A$1706, 文字檔!K:L, 2, 0)),0,VLOOKUP($A$1706, 文字檔!K:L, 2, 0))</f>
        <v>-16688.53</v>
      </c>
      <c r="I1706" s="5">
        <f>IF(ISERROR(VLOOKUP($A$1706, 文字檔!M:N, 2, 0)),0,VLOOKUP($A$1706, 文字檔!M:N, 2, 0))</f>
        <v>0</v>
      </c>
      <c r="J1706" s="5">
        <f>IF(ISERROR(VLOOKUP($A$1706, 文字檔!O:P, 2, 0)),0,VLOOKUP($A$1706, 文字檔!O:P, 2, 0))</f>
        <v>0</v>
      </c>
      <c r="K1706">
        <f>IF(ISERROR(VLOOKUP($A$1706, 文字檔!Q:R, 2, 0)),0,VLOOKUP($A$1706, 文字檔!Q:R, 2, 0))</f>
        <v>-66200</v>
      </c>
      <c r="L1706">
        <f>IF(ISERROR(VLOOKUP($A$1706, 文字檔!S:T, 2, 0)),0,VLOOKUP($A$1706, 文字檔!S:T, 2, 0))</f>
        <v>13514.14</v>
      </c>
      <c r="M1706">
        <f>IF(ISERROR(VLOOKUP($A$1706, 文字檔!U:V, 2, 0)),0,VLOOKUP($A$1706, 文字檔!U:V, 2, 0))</f>
        <v>-49086.22</v>
      </c>
      <c r="N1706">
        <f>IF(ISERROR(VLOOKUP($A$1706, 文字檔!W:X, 2, 0)),0,VLOOKUP($A$1706, 文字檔!W:X, 2, 0))</f>
        <v>-25847.88</v>
      </c>
      <c r="O1706">
        <f>IF(ISERROR(VLOOKUP($A$1706, 文字檔!Y:Z, 2, 0)),0,VLOOKUP($A$1706, 文字檔!Y:Z, 2, 0))</f>
        <v>49712.22</v>
      </c>
      <c r="P1706">
        <f>IF(ISERROR(VLOOKUP($A$1706, 文字檔!AA:AB, 2, 0)),0,VLOOKUP($A$1706, 文字檔!AA:AB, 2, 0))</f>
        <v>10556.59</v>
      </c>
    </row>
    <row r="1707" spans="1:16" ht="16.2">
      <c r="A1707" s="7">
        <v>45443</v>
      </c>
      <c r="B1707" s="5">
        <f>SUMPRODUCT($C$2:$P$2,$C$1707:$P$1707)</f>
        <v>-126999.81</v>
      </c>
      <c r="C1707" s="5">
        <f>IF(ISERROR(VLOOKUP($A$1707, 文字檔!A:B, 2, 0)),0,VLOOKUP($A$1707, 文字檔!A:B, 2, 0))</f>
        <v>0</v>
      </c>
      <c r="D1707" s="5">
        <f>IF(ISERROR(VLOOKUP($A$1707, 文字檔!C:D, 2, 0)),0,VLOOKUP($A$1707, 文字檔!C:D, 2, 0))</f>
        <v>21200</v>
      </c>
      <c r="E1707" s="5">
        <f>IF(ISERROR(VLOOKUP($A$1707, 文字檔!E:F, 2, 0)),0,VLOOKUP($A$1707, 文字檔!E:F, 2, 0))</f>
        <v>0</v>
      </c>
      <c r="F1707" s="5">
        <f>IF(ISERROR(VLOOKUP($A$1707, 文字檔!G:H, 2, 0)),0,VLOOKUP($A$1707, 文字檔!G:H, 2, 0))</f>
        <v>0</v>
      </c>
      <c r="G1707" s="5">
        <f>IF(ISERROR(VLOOKUP($A$1707, 文字檔!I:J, 2, 0)),0,VLOOKUP($A$1707, 文字檔!I:J, 2, 0))</f>
        <v>-30046.14</v>
      </c>
      <c r="H1707" s="5">
        <f>IF(ISERROR(VLOOKUP($A$1707, 文字檔!K:L, 2, 0)),0,VLOOKUP($A$1707, 文字檔!K:L, 2, 0))</f>
        <v>0</v>
      </c>
      <c r="I1707" s="5">
        <f>IF(ISERROR(VLOOKUP($A$1707, 文字檔!M:N, 2, 0)),0,VLOOKUP($A$1707, 文字檔!M:N, 2, 0))</f>
        <v>-52887.839999999997</v>
      </c>
      <c r="J1707" s="5">
        <f>IF(ISERROR(VLOOKUP($A$1707, 文字檔!O:P, 2, 0)),0,VLOOKUP($A$1707, 文字檔!O:P, 2, 0))</f>
        <v>0</v>
      </c>
      <c r="K1707">
        <f>IF(ISERROR(VLOOKUP($A$1707, 文字檔!Q:R, 2, 0)),0,VLOOKUP($A$1707, 文字檔!Q:R, 2, 0))</f>
        <v>-21200</v>
      </c>
      <c r="L1707">
        <f>IF(ISERROR(VLOOKUP($A$1707, 文字檔!S:T, 2, 0)),0,VLOOKUP($A$1707, 文字檔!S:T, 2, 0))</f>
        <v>0</v>
      </c>
      <c r="M1707">
        <f>IF(ISERROR(VLOOKUP($A$1707, 文字檔!U:V, 2, 0)),0,VLOOKUP($A$1707, 文字檔!U:V, 2, 0))</f>
        <v>21200</v>
      </c>
      <c r="N1707">
        <f>IF(ISERROR(VLOOKUP($A$1707, 文字檔!W:X, 2, 0)),0,VLOOKUP($A$1707, 文字檔!W:X, 2, 0))</f>
        <v>21358.15</v>
      </c>
      <c r="O1707">
        <f>IF(ISERROR(VLOOKUP($A$1707, 文字檔!Y:Z, 2, 0)),0,VLOOKUP($A$1707, 文字檔!Y:Z, 2, 0))</f>
        <v>-91933.29</v>
      </c>
      <c r="P1707">
        <f>IF(ISERROR(VLOOKUP($A$1707, 文字檔!AA:AB, 2, 0)),0,VLOOKUP($A$1707, 文字檔!AA:AB, 2, 0))</f>
        <v>5309.31</v>
      </c>
    </row>
    <row r="1708" spans="1:16" ht="16.2">
      <c r="A1708" s="7">
        <v>45444</v>
      </c>
      <c r="B1708" s="5">
        <f>SUMPRODUCT($C$2:$P$2,$C$1708:$P$1708)</f>
        <v>0</v>
      </c>
      <c r="C1708" s="5">
        <f>IF(ISERROR(VLOOKUP($A$1708, 文字檔!A:B, 2, 0)),0,VLOOKUP($A$1708, 文字檔!A:B, 2, 0))</f>
        <v>0</v>
      </c>
      <c r="D1708" s="5">
        <f>IF(ISERROR(VLOOKUP($A$1708, 文字檔!C:D, 2, 0)),0,VLOOKUP($A$1708, 文字檔!C:D, 2, 0))</f>
        <v>0</v>
      </c>
      <c r="E1708" s="5">
        <f>IF(ISERROR(VLOOKUP($A$1708, 文字檔!E:F, 2, 0)),0,VLOOKUP($A$1708, 文字檔!E:F, 2, 0))</f>
        <v>0</v>
      </c>
      <c r="F1708" s="5">
        <f>IF(ISERROR(VLOOKUP($A$1708, 文字檔!G:H, 2, 0)),0,VLOOKUP($A$1708, 文字檔!G:H, 2, 0))</f>
        <v>0</v>
      </c>
      <c r="G1708" s="5">
        <f>IF(ISERROR(VLOOKUP($A$1708, 文字檔!I:J, 2, 0)),0,VLOOKUP($A$1708, 文字檔!I:J, 2, 0))</f>
        <v>0</v>
      </c>
      <c r="H1708" s="5">
        <f>IF(ISERROR(VLOOKUP($A$1708, 文字檔!K:L, 2, 0)),0,VLOOKUP($A$1708, 文字檔!K:L, 2, 0))</f>
        <v>0</v>
      </c>
      <c r="I1708" s="5">
        <f>IF(ISERROR(VLOOKUP($A$1708, 文字檔!M:N, 2, 0)),0,VLOOKUP($A$1708, 文字檔!M:N, 2, 0))</f>
        <v>0</v>
      </c>
      <c r="J1708" s="5">
        <f>IF(ISERROR(VLOOKUP($A$1708, 文字檔!O:P, 2, 0)),0,VLOOKUP($A$1708, 文字檔!O:P, 2, 0))</f>
        <v>0</v>
      </c>
      <c r="K1708">
        <f>IF(ISERROR(VLOOKUP($A$1708, 文字檔!Q:R, 2, 0)),0,VLOOKUP($A$1708, 文字檔!Q:R, 2, 0))</f>
        <v>0</v>
      </c>
      <c r="L1708">
        <f>IF(ISERROR(VLOOKUP($A$1708, 文字檔!S:T, 2, 0)),0,VLOOKUP($A$1708, 文字檔!S:T, 2, 0))</f>
        <v>0</v>
      </c>
      <c r="M1708">
        <f>IF(ISERROR(VLOOKUP($A$1708, 文字檔!U:V, 2, 0)),0,VLOOKUP($A$1708, 文字檔!U:V, 2, 0))</f>
        <v>0</v>
      </c>
      <c r="N1708">
        <f>IF(ISERROR(VLOOKUP($A$1708, 文字檔!W:X, 2, 0)),0,VLOOKUP($A$1708, 文字檔!W:X, 2, 0))</f>
        <v>0</v>
      </c>
      <c r="O1708">
        <f>IF(ISERROR(VLOOKUP($A$1708, 文字檔!Y:Z, 2, 0)),0,VLOOKUP($A$1708, 文字檔!Y:Z, 2, 0))</f>
        <v>0</v>
      </c>
      <c r="P1708">
        <f>IF(ISERROR(VLOOKUP($A$1708, 文字檔!AA:AB, 2, 0)),0,VLOOKUP($A$1708, 文字檔!AA:AB, 2, 0))</f>
        <v>0</v>
      </c>
    </row>
    <row r="1709" spans="1:16" ht="16.2">
      <c r="A1709" s="7">
        <v>45445</v>
      </c>
      <c r="B1709" s="5">
        <f>SUMPRODUCT($C$2:$P$2,$C$1709:$P$1709)</f>
        <v>0</v>
      </c>
      <c r="C1709" s="5">
        <f>IF(ISERROR(VLOOKUP($A$1709, 文字檔!A:B, 2, 0)),0,VLOOKUP($A$1709, 文字檔!A:B, 2, 0))</f>
        <v>0</v>
      </c>
      <c r="D1709" s="5">
        <f>IF(ISERROR(VLOOKUP($A$1709, 文字檔!C:D, 2, 0)),0,VLOOKUP($A$1709, 文字檔!C:D, 2, 0))</f>
        <v>0</v>
      </c>
      <c r="E1709" s="5">
        <f>IF(ISERROR(VLOOKUP($A$1709, 文字檔!E:F, 2, 0)),0,VLOOKUP($A$1709, 文字檔!E:F, 2, 0))</f>
        <v>0</v>
      </c>
      <c r="F1709" s="5">
        <f>IF(ISERROR(VLOOKUP($A$1709, 文字檔!G:H, 2, 0)),0,VLOOKUP($A$1709, 文字檔!G:H, 2, 0))</f>
        <v>0</v>
      </c>
      <c r="G1709" s="5">
        <f>IF(ISERROR(VLOOKUP($A$1709, 文字檔!I:J, 2, 0)),0,VLOOKUP($A$1709, 文字檔!I:J, 2, 0))</f>
        <v>0</v>
      </c>
      <c r="H1709" s="5">
        <f>IF(ISERROR(VLOOKUP($A$1709, 文字檔!K:L, 2, 0)),0,VLOOKUP($A$1709, 文字檔!K:L, 2, 0))</f>
        <v>0</v>
      </c>
      <c r="I1709" s="5">
        <f>IF(ISERROR(VLOOKUP($A$1709, 文字檔!M:N, 2, 0)),0,VLOOKUP($A$1709, 文字檔!M:N, 2, 0))</f>
        <v>0</v>
      </c>
      <c r="J1709" s="5">
        <f>IF(ISERROR(VLOOKUP($A$1709, 文字檔!O:P, 2, 0)),0,VLOOKUP($A$1709, 文字檔!O:P, 2, 0))</f>
        <v>0</v>
      </c>
      <c r="K1709">
        <f>IF(ISERROR(VLOOKUP($A$1709, 文字檔!Q:R, 2, 0)),0,VLOOKUP($A$1709, 文字檔!Q:R, 2, 0))</f>
        <v>0</v>
      </c>
      <c r="L1709">
        <f>IF(ISERROR(VLOOKUP($A$1709, 文字檔!S:T, 2, 0)),0,VLOOKUP($A$1709, 文字檔!S:T, 2, 0))</f>
        <v>0</v>
      </c>
      <c r="M1709">
        <f>IF(ISERROR(VLOOKUP($A$1709, 文字檔!U:V, 2, 0)),0,VLOOKUP($A$1709, 文字檔!U:V, 2, 0))</f>
        <v>0</v>
      </c>
      <c r="N1709">
        <f>IF(ISERROR(VLOOKUP($A$1709, 文字檔!W:X, 2, 0)),0,VLOOKUP($A$1709, 文字檔!W:X, 2, 0))</f>
        <v>0</v>
      </c>
      <c r="O1709">
        <f>IF(ISERROR(VLOOKUP($A$1709, 文字檔!Y:Z, 2, 0)),0,VLOOKUP($A$1709, 文字檔!Y:Z, 2, 0))</f>
        <v>0</v>
      </c>
      <c r="P1709">
        <f>IF(ISERROR(VLOOKUP($A$1709, 文字檔!AA:AB, 2, 0)),0,VLOOKUP($A$1709, 文字檔!AA:AB, 2, 0))</f>
        <v>0</v>
      </c>
    </row>
    <row r="1710" spans="1:16" ht="16.2">
      <c r="A1710" s="7">
        <v>45446</v>
      </c>
      <c r="B1710" s="5">
        <f>SUMPRODUCT($C$2:$P$2,$C$1710:$P$1710)</f>
        <v>-177052.5</v>
      </c>
      <c r="C1710" s="5">
        <f>IF(ISERROR(VLOOKUP($A$1710, 文字檔!A:B, 2, 0)),0,VLOOKUP($A$1710, 文字檔!A:B, 2, 0))</f>
        <v>20415.95</v>
      </c>
      <c r="D1710" s="5">
        <f>IF(ISERROR(VLOOKUP($A$1710, 文字檔!C:D, 2, 0)),0,VLOOKUP($A$1710, 文字檔!C:D, 2, 0))</f>
        <v>5762.41</v>
      </c>
      <c r="E1710" s="5">
        <f>IF(ISERROR(VLOOKUP($A$1710, 文字檔!E:F, 2, 0)),0,VLOOKUP($A$1710, 文字檔!E:F, 2, 0))</f>
        <v>0</v>
      </c>
      <c r="F1710" s="5">
        <f>IF(ISERROR(VLOOKUP($A$1710, 文字檔!G:H, 2, 0)),0,VLOOKUP($A$1710, 文字檔!G:H, 2, 0))</f>
        <v>0</v>
      </c>
      <c r="G1710" s="5">
        <f>IF(ISERROR(VLOOKUP($A$1710, 文字檔!I:J, 2, 0)),0,VLOOKUP($A$1710, 文字檔!I:J, 2, 0))</f>
        <v>-28877.22</v>
      </c>
      <c r="H1710" s="5">
        <f>IF(ISERROR(VLOOKUP($A$1710, 文字檔!K:L, 2, 0)),0,VLOOKUP($A$1710, 文字檔!K:L, 2, 0))</f>
        <v>-17290.48</v>
      </c>
      <c r="I1710" s="5">
        <f>IF(ISERROR(VLOOKUP($A$1710, 文字檔!M:N, 2, 0)),0,VLOOKUP($A$1710, 文字檔!M:N, 2, 0))</f>
        <v>0</v>
      </c>
      <c r="J1710" s="5">
        <f>IF(ISERROR(VLOOKUP($A$1710, 文字檔!O:P, 2, 0)),0,VLOOKUP($A$1710, 文字檔!O:P, 2, 0))</f>
        <v>-17289.64</v>
      </c>
      <c r="K1710">
        <f>IF(ISERROR(VLOOKUP($A$1710, 文字檔!Q:R, 2, 0)),0,VLOOKUP($A$1710, 文字檔!Q:R, 2, 0))</f>
        <v>73800</v>
      </c>
      <c r="L1710">
        <f>IF(ISERROR(VLOOKUP($A$1710, 文字檔!S:T, 2, 0)),0,VLOOKUP($A$1710, 文字檔!S:T, 2, 0))</f>
        <v>0</v>
      </c>
      <c r="M1710">
        <f>IF(ISERROR(VLOOKUP($A$1710, 文字檔!U:V, 2, 0)),0,VLOOKUP($A$1710, 文字檔!U:V, 2, 0))</f>
        <v>-73800</v>
      </c>
      <c r="N1710">
        <f>IF(ISERROR(VLOOKUP($A$1710, 文字檔!W:X, 2, 0)),0,VLOOKUP($A$1710, 文字檔!W:X, 2, 0))</f>
        <v>-16640.95</v>
      </c>
      <c r="O1710">
        <f>IF(ISERROR(VLOOKUP($A$1710, 文字檔!Y:Z, 2, 0)),0,VLOOKUP($A$1710, 文字檔!Y:Z, 2, 0))</f>
        <v>-64885.38</v>
      </c>
      <c r="P1710">
        <f>IF(ISERROR(VLOOKUP($A$1710, 文字檔!AA:AB, 2, 0)),0,VLOOKUP($A$1710, 文字檔!AA:AB, 2, 0))</f>
        <v>-58247.19</v>
      </c>
    </row>
    <row r="1711" spans="1:16" ht="16.2">
      <c r="A1711" s="7">
        <v>45447</v>
      </c>
      <c r="B1711" s="5">
        <f>SUMPRODUCT($C$2:$P$2,$C$1711:$P$1711)</f>
        <v>137558.51999999999</v>
      </c>
      <c r="C1711" s="5">
        <f>IF(ISERROR(VLOOKUP($A$1711, 文字檔!A:B, 2, 0)),0,VLOOKUP($A$1711, 文字檔!A:B, 2, 0))</f>
        <v>6828.85</v>
      </c>
      <c r="D1711" s="5">
        <f>IF(ISERROR(VLOOKUP($A$1711, 文字檔!C:D, 2, 0)),0,VLOOKUP($A$1711, 文字檔!C:D, 2, 0))</f>
        <v>0</v>
      </c>
      <c r="E1711" s="5">
        <f>IF(ISERROR(VLOOKUP($A$1711, 文字檔!E:F, 2, 0)),0,VLOOKUP($A$1711, 文字檔!E:F, 2, 0))</f>
        <v>0</v>
      </c>
      <c r="F1711" s="5">
        <f>IF(ISERROR(VLOOKUP($A$1711, 文字檔!G:H, 2, 0)),0,VLOOKUP($A$1711, 文字檔!G:H, 2, 0))</f>
        <v>0</v>
      </c>
      <c r="G1711" s="5">
        <f>IF(ISERROR(VLOOKUP($A$1711, 文字檔!I:J, 2, 0)),0,VLOOKUP($A$1711, 文字檔!I:J, 2, 0))</f>
        <v>26356.35</v>
      </c>
      <c r="H1711" s="5">
        <f>IF(ISERROR(VLOOKUP($A$1711, 文字檔!K:L, 2, 0)),0,VLOOKUP($A$1711, 文字檔!K:L, 2, 0))</f>
        <v>0</v>
      </c>
      <c r="I1711" s="5">
        <f>IF(ISERROR(VLOOKUP($A$1711, 文字檔!M:N, 2, 0)),0,VLOOKUP($A$1711, 文字檔!M:N, 2, 0))</f>
        <v>50152.78</v>
      </c>
      <c r="J1711" s="5">
        <f>IF(ISERROR(VLOOKUP($A$1711, 文字檔!O:P, 2, 0)),0,VLOOKUP($A$1711, 文字檔!O:P, 2, 0))</f>
        <v>0</v>
      </c>
      <c r="K1711">
        <f>IF(ISERROR(VLOOKUP($A$1711, 文字檔!Q:R, 2, 0)),0,VLOOKUP($A$1711, 文字檔!Q:R, 2, 0))</f>
        <v>-66800</v>
      </c>
      <c r="L1711">
        <f>IF(ISERROR(VLOOKUP($A$1711, 文字檔!S:T, 2, 0)),0,VLOOKUP($A$1711, 文字檔!S:T, 2, 0))</f>
        <v>0</v>
      </c>
      <c r="M1711">
        <f>IF(ISERROR(VLOOKUP($A$1711, 文字檔!U:V, 2, 0)),0,VLOOKUP($A$1711, 文字檔!U:V, 2, 0))</f>
        <v>66800</v>
      </c>
      <c r="N1711">
        <f>IF(ISERROR(VLOOKUP($A$1711, 文字檔!W:X, 2, 0)),0,VLOOKUP($A$1711, 文字檔!W:X, 2, 0))</f>
        <v>0</v>
      </c>
      <c r="O1711">
        <f>IF(ISERROR(VLOOKUP($A$1711, 文字檔!Y:Z, 2, 0)),0,VLOOKUP($A$1711, 文字檔!Y:Z, 2, 0))</f>
        <v>30663.77</v>
      </c>
      <c r="P1711">
        <f>IF(ISERROR(VLOOKUP($A$1711, 文字檔!AA:AB, 2, 0)),0,VLOOKUP($A$1711, 文字檔!AA:AB, 2, 0))</f>
        <v>23556.77</v>
      </c>
    </row>
    <row r="1712" spans="1:16" ht="16.2">
      <c r="A1712" s="7">
        <v>45448</v>
      </c>
      <c r="B1712" s="5">
        <f>SUMPRODUCT($C$2:$P$2,$C$1712:$P$1712)</f>
        <v>-2958.1100000000006</v>
      </c>
      <c r="C1712" s="5">
        <f>IF(ISERROR(VLOOKUP($A$1712, 文字檔!A:B, 2, 0)),0,VLOOKUP($A$1712, 文字檔!A:B, 2, 0))</f>
        <v>512.85</v>
      </c>
      <c r="D1712" s="5">
        <f>IF(ISERROR(VLOOKUP($A$1712, 文字檔!C:D, 2, 0)),0,VLOOKUP($A$1712, 文字檔!C:D, 2, 0))</f>
        <v>0</v>
      </c>
      <c r="E1712" s="5">
        <f>IF(ISERROR(VLOOKUP($A$1712, 文字檔!E:F, 2, 0)),0,VLOOKUP($A$1712, 文字檔!E:F, 2, 0))</f>
        <v>0</v>
      </c>
      <c r="F1712" s="5">
        <f>IF(ISERROR(VLOOKUP($A$1712, 文字檔!G:H, 2, 0)),0,VLOOKUP($A$1712, 文字檔!G:H, 2, 0))</f>
        <v>-3044.25</v>
      </c>
      <c r="G1712" s="5">
        <f>IF(ISERROR(VLOOKUP($A$1712, 文字檔!I:J, 2, 0)),0,VLOOKUP($A$1712, 文字檔!I:J, 2, 0))</f>
        <v>17763.16</v>
      </c>
      <c r="H1712" s="5">
        <f>IF(ISERROR(VLOOKUP($A$1712, 文字檔!K:L, 2, 0)),0,VLOOKUP($A$1712, 文字檔!K:L, 2, 0))</f>
        <v>0</v>
      </c>
      <c r="I1712" s="5">
        <f>IF(ISERROR(VLOOKUP($A$1712, 文字檔!M:N, 2, 0)),0,VLOOKUP($A$1712, 文字檔!M:N, 2, 0))</f>
        <v>10649.67</v>
      </c>
      <c r="J1712" s="5">
        <f>IF(ISERROR(VLOOKUP($A$1712, 文字檔!O:P, 2, 0)),0,VLOOKUP($A$1712, 文字檔!O:P, 2, 0))</f>
        <v>0</v>
      </c>
      <c r="K1712">
        <f>IF(ISERROR(VLOOKUP($A$1712, 文字檔!Q:R, 2, 0)),0,VLOOKUP($A$1712, 文字檔!Q:R, 2, 0))</f>
        <v>28600</v>
      </c>
      <c r="L1712">
        <f>IF(ISERROR(VLOOKUP($A$1712, 文字檔!S:T, 2, 0)),0,VLOOKUP($A$1712, 文字檔!S:T, 2, 0))</f>
        <v>0</v>
      </c>
      <c r="M1712">
        <f>IF(ISERROR(VLOOKUP($A$1712, 文字檔!U:V, 2, 0)),0,VLOOKUP($A$1712, 文字檔!U:V, 2, 0))</f>
        <v>-28600</v>
      </c>
      <c r="N1712">
        <f>IF(ISERROR(VLOOKUP($A$1712, 文字檔!W:X, 2, 0)),0,VLOOKUP($A$1712, 文字檔!W:X, 2, 0))</f>
        <v>0</v>
      </c>
      <c r="O1712">
        <f>IF(ISERROR(VLOOKUP($A$1712, 文字檔!Y:Z, 2, 0)),0,VLOOKUP($A$1712, 文字檔!Y:Z, 2, 0))</f>
        <v>-239.54</v>
      </c>
      <c r="P1712">
        <f>IF(ISERROR(VLOOKUP($A$1712, 文字檔!AA:AB, 2, 0)),0,VLOOKUP($A$1712, 文字檔!AA:AB, 2, 0))</f>
        <v>-28600</v>
      </c>
    </row>
    <row r="1713" spans="1:16" ht="16.2">
      <c r="A1713" s="7">
        <v>45449</v>
      </c>
      <c r="B1713" s="5">
        <f>SUMPRODUCT($C$2:$P$2,$C$1713:$P$1713)</f>
        <v>284047.24</v>
      </c>
      <c r="C1713" s="5">
        <f>IF(ISERROR(VLOOKUP($A$1713, 文字檔!A:B, 2, 0)),0,VLOOKUP($A$1713, 文字檔!A:B, 2, 0))</f>
        <v>-14024.85</v>
      </c>
      <c r="D1713" s="5">
        <f>IF(ISERROR(VLOOKUP($A$1713, 文字檔!C:D, 2, 0)),0,VLOOKUP($A$1713, 文字檔!C:D, 2, 0))</f>
        <v>42891.07</v>
      </c>
      <c r="E1713" s="5">
        <f>IF(ISERROR(VLOOKUP($A$1713, 文字檔!E:F, 2, 0)),0,VLOOKUP($A$1713, 文字檔!E:F, 2, 0))</f>
        <v>0</v>
      </c>
      <c r="F1713" s="5">
        <f>IF(ISERROR(VLOOKUP($A$1713, 文字檔!G:H, 2, 0)),0,VLOOKUP($A$1713, 文字檔!G:H, 2, 0))</f>
        <v>82400</v>
      </c>
      <c r="G1713" s="5">
        <f>IF(ISERROR(VLOOKUP($A$1713, 文字檔!I:J, 2, 0)),0,VLOOKUP($A$1713, 文字檔!I:J, 2, 0))</f>
        <v>9345.25</v>
      </c>
      <c r="H1713" s="5">
        <f>IF(ISERROR(VLOOKUP($A$1713, 文字檔!K:L, 2, 0)),0,VLOOKUP($A$1713, 文字檔!K:L, 2, 0))</f>
        <v>-13510.01</v>
      </c>
      <c r="I1713" s="5">
        <f>IF(ISERROR(VLOOKUP($A$1713, 文字檔!M:N, 2, 0)),0,VLOOKUP($A$1713, 文字檔!M:N, 2, 0))</f>
        <v>82400</v>
      </c>
      <c r="J1713" s="5">
        <f>IF(ISERROR(VLOOKUP($A$1713, 文字檔!O:P, 2, 0)),0,VLOOKUP($A$1713, 文字檔!O:P, 2, 0))</f>
        <v>0</v>
      </c>
      <c r="K1713">
        <f>IF(ISERROR(VLOOKUP($A$1713, 文字檔!Q:R, 2, 0)),0,VLOOKUP($A$1713, 文字檔!Q:R, 2, 0))</f>
        <v>82400</v>
      </c>
      <c r="L1713">
        <f>IF(ISERROR(VLOOKUP($A$1713, 文字檔!S:T, 2, 0)),0,VLOOKUP($A$1713, 文字檔!S:T, 2, 0))</f>
        <v>0</v>
      </c>
      <c r="M1713">
        <f>IF(ISERROR(VLOOKUP($A$1713, 文字檔!U:V, 2, 0)),0,VLOOKUP($A$1713, 文字檔!U:V, 2, 0))</f>
        <v>-32904.879999999997</v>
      </c>
      <c r="N1713">
        <f>IF(ISERROR(VLOOKUP($A$1713, 文字檔!W:X, 2, 0)),0,VLOOKUP($A$1713, 文字檔!W:X, 2, 0))</f>
        <v>39549.78</v>
      </c>
      <c r="O1713">
        <f>IF(ISERROR(VLOOKUP($A$1713, 文字檔!Y:Z, 2, 0)),0,VLOOKUP($A$1713, 文字檔!Y:Z, 2, 0))</f>
        <v>78555.63</v>
      </c>
      <c r="P1713">
        <f>IF(ISERROR(VLOOKUP($A$1713, 文字檔!AA:AB, 2, 0)),0,VLOOKUP($A$1713, 文字檔!AA:AB, 2, 0))</f>
        <v>-73054.75</v>
      </c>
    </row>
    <row r="1714" spans="1:16" ht="16.2">
      <c r="A1714" s="7">
        <v>45450</v>
      </c>
      <c r="B1714" s="5">
        <f>SUMPRODUCT($C$2:$P$2,$C$1714:$P$1714)</f>
        <v>-10238.510000000002</v>
      </c>
      <c r="C1714" s="5">
        <f>IF(ISERROR(VLOOKUP($A$1714, 文字檔!A:B, 2, 0)),0,VLOOKUP($A$1714, 文字檔!A:B, 2, 0))</f>
        <v>8490.59</v>
      </c>
      <c r="D1714" s="5">
        <f>IF(ISERROR(VLOOKUP($A$1714, 文字檔!C:D, 2, 0)),0,VLOOKUP($A$1714, 文字檔!C:D, 2, 0))</f>
        <v>0</v>
      </c>
      <c r="E1714" s="5">
        <f>IF(ISERROR(VLOOKUP($A$1714, 文字檔!E:F, 2, 0)),0,VLOOKUP($A$1714, 文字檔!E:F, 2, 0))</f>
        <v>0</v>
      </c>
      <c r="F1714" s="5">
        <f>IF(ISERROR(VLOOKUP($A$1714, 文字檔!G:H, 2, 0)),0,VLOOKUP($A$1714, 文字檔!G:H, 2, 0))</f>
        <v>4400</v>
      </c>
      <c r="G1714" s="5">
        <f>IF(ISERROR(VLOOKUP($A$1714, 文字檔!I:J, 2, 0)),0,VLOOKUP($A$1714, 文字檔!I:J, 2, 0))</f>
        <v>2943.21</v>
      </c>
      <c r="H1714" s="5">
        <f>IF(ISERROR(VLOOKUP($A$1714, 文字檔!K:L, 2, 0)),0,VLOOKUP($A$1714, 文字檔!K:L, 2, 0))</f>
        <v>0</v>
      </c>
      <c r="I1714" s="5">
        <f>IF(ISERROR(VLOOKUP($A$1714, 文字檔!M:N, 2, 0)),0,VLOOKUP($A$1714, 文字檔!M:N, 2, 0))</f>
        <v>-8310.07</v>
      </c>
      <c r="J1714" s="5">
        <f>IF(ISERROR(VLOOKUP($A$1714, 文字檔!O:P, 2, 0)),0,VLOOKUP($A$1714, 文字檔!O:P, 2, 0))</f>
        <v>0</v>
      </c>
      <c r="K1714">
        <f>IF(ISERROR(VLOOKUP($A$1714, 文字檔!Q:R, 2, 0)),0,VLOOKUP($A$1714, 文字檔!Q:R, 2, 0))</f>
        <v>4400</v>
      </c>
      <c r="L1714">
        <f>IF(ISERROR(VLOOKUP($A$1714, 文字檔!S:T, 2, 0)),0,VLOOKUP($A$1714, 文字檔!S:T, 2, 0))</f>
        <v>0</v>
      </c>
      <c r="M1714">
        <f>IF(ISERROR(VLOOKUP($A$1714, 文字檔!U:V, 2, 0)),0,VLOOKUP($A$1714, 文字檔!U:V, 2, 0))</f>
        <v>4400</v>
      </c>
      <c r="N1714">
        <f>IF(ISERROR(VLOOKUP($A$1714, 文字檔!W:X, 2, 0)),0,VLOOKUP($A$1714, 文字檔!W:X, 2, 0))</f>
        <v>4400</v>
      </c>
      <c r="O1714">
        <f>IF(ISERROR(VLOOKUP($A$1714, 文字檔!Y:Z, 2, 0)),0,VLOOKUP($A$1714, 文字檔!Y:Z, 2, 0))</f>
        <v>-30962.240000000002</v>
      </c>
      <c r="P1714">
        <f>IF(ISERROR(VLOOKUP($A$1714, 文字檔!AA:AB, 2, 0)),0,VLOOKUP($A$1714, 文字檔!AA:AB, 2, 0))</f>
        <v>0</v>
      </c>
    </row>
    <row r="1715" spans="1:16" ht="16.2">
      <c r="A1715" s="7">
        <v>45451</v>
      </c>
      <c r="B1715" s="5">
        <f>SUMPRODUCT($C$2:$P$2,$C$1715:$P$1715)</f>
        <v>0</v>
      </c>
      <c r="C1715" s="5">
        <f>IF(ISERROR(VLOOKUP($A$1715, 文字檔!A:B, 2, 0)),0,VLOOKUP($A$1715, 文字檔!A:B, 2, 0))</f>
        <v>0</v>
      </c>
      <c r="D1715" s="5">
        <f>IF(ISERROR(VLOOKUP($A$1715, 文字檔!C:D, 2, 0)),0,VLOOKUP($A$1715, 文字檔!C:D, 2, 0))</f>
        <v>0</v>
      </c>
      <c r="E1715" s="5">
        <f>IF(ISERROR(VLOOKUP($A$1715, 文字檔!E:F, 2, 0)),0,VLOOKUP($A$1715, 文字檔!E:F, 2, 0))</f>
        <v>0</v>
      </c>
      <c r="F1715" s="5">
        <f>IF(ISERROR(VLOOKUP($A$1715, 文字檔!G:H, 2, 0)),0,VLOOKUP($A$1715, 文字檔!G:H, 2, 0))</f>
        <v>0</v>
      </c>
      <c r="G1715" s="5">
        <f>IF(ISERROR(VLOOKUP($A$1715, 文字檔!I:J, 2, 0)),0,VLOOKUP($A$1715, 文字檔!I:J, 2, 0))</f>
        <v>0</v>
      </c>
      <c r="H1715" s="5">
        <f>IF(ISERROR(VLOOKUP($A$1715, 文字檔!K:L, 2, 0)),0,VLOOKUP($A$1715, 文字檔!K:L, 2, 0))</f>
        <v>0</v>
      </c>
      <c r="I1715" s="5">
        <f>IF(ISERROR(VLOOKUP($A$1715, 文字檔!M:N, 2, 0)),0,VLOOKUP($A$1715, 文字檔!M:N, 2, 0))</f>
        <v>0</v>
      </c>
      <c r="J1715" s="5">
        <f>IF(ISERROR(VLOOKUP($A$1715, 文字檔!O:P, 2, 0)),0,VLOOKUP($A$1715, 文字檔!O:P, 2, 0))</f>
        <v>0</v>
      </c>
      <c r="K1715">
        <f>IF(ISERROR(VLOOKUP($A$1715, 文字檔!Q:R, 2, 0)),0,VLOOKUP($A$1715, 文字檔!Q:R, 2, 0))</f>
        <v>0</v>
      </c>
      <c r="L1715">
        <f>IF(ISERROR(VLOOKUP($A$1715, 文字檔!S:T, 2, 0)),0,VLOOKUP($A$1715, 文字檔!S:T, 2, 0))</f>
        <v>0</v>
      </c>
      <c r="M1715">
        <f>IF(ISERROR(VLOOKUP($A$1715, 文字檔!U:V, 2, 0)),0,VLOOKUP($A$1715, 文字檔!U:V, 2, 0))</f>
        <v>0</v>
      </c>
      <c r="N1715">
        <f>IF(ISERROR(VLOOKUP($A$1715, 文字檔!W:X, 2, 0)),0,VLOOKUP($A$1715, 文字檔!W:X, 2, 0))</f>
        <v>0</v>
      </c>
      <c r="O1715">
        <f>IF(ISERROR(VLOOKUP($A$1715, 文字檔!Y:Z, 2, 0)),0,VLOOKUP($A$1715, 文字檔!Y:Z, 2, 0))</f>
        <v>0</v>
      </c>
      <c r="P1715">
        <f>IF(ISERROR(VLOOKUP($A$1715, 文字檔!AA:AB, 2, 0)),0,VLOOKUP($A$1715, 文字檔!AA:AB, 2, 0))</f>
        <v>0</v>
      </c>
    </row>
    <row r="1716" spans="1:16" ht="16.2">
      <c r="A1716" s="7">
        <v>45452</v>
      </c>
      <c r="B1716" s="5">
        <f>SUMPRODUCT($C$2:$P$2,$C$1716:$P$1716)</f>
        <v>0</v>
      </c>
      <c r="C1716" s="5">
        <f>IF(ISERROR(VLOOKUP($A$1716, 文字檔!A:B, 2, 0)),0,VLOOKUP($A$1716, 文字檔!A:B, 2, 0))</f>
        <v>0</v>
      </c>
      <c r="D1716" s="5">
        <f>IF(ISERROR(VLOOKUP($A$1716, 文字檔!C:D, 2, 0)),0,VLOOKUP($A$1716, 文字檔!C:D, 2, 0))</f>
        <v>0</v>
      </c>
      <c r="E1716" s="5">
        <f>IF(ISERROR(VLOOKUP($A$1716, 文字檔!E:F, 2, 0)),0,VLOOKUP($A$1716, 文字檔!E:F, 2, 0))</f>
        <v>0</v>
      </c>
      <c r="F1716" s="5">
        <f>IF(ISERROR(VLOOKUP($A$1716, 文字檔!G:H, 2, 0)),0,VLOOKUP($A$1716, 文字檔!G:H, 2, 0))</f>
        <v>0</v>
      </c>
      <c r="G1716" s="5">
        <f>IF(ISERROR(VLOOKUP($A$1716, 文字檔!I:J, 2, 0)),0,VLOOKUP($A$1716, 文字檔!I:J, 2, 0))</f>
        <v>0</v>
      </c>
      <c r="H1716" s="5">
        <f>IF(ISERROR(VLOOKUP($A$1716, 文字檔!K:L, 2, 0)),0,VLOOKUP($A$1716, 文字檔!K:L, 2, 0))</f>
        <v>0</v>
      </c>
      <c r="I1716" s="5">
        <f>IF(ISERROR(VLOOKUP($A$1716, 文字檔!M:N, 2, 0)),0,VLOOKUP($A$1716, 文字檔!M:N, 2, 0))</f>
        <v>0</v>
      </c>
      <c r="J1716" s="5">
        <f>IF(ISERROR(VLOOKUP($A$1716, 文字檔!O:P, 2, 0)),0,VLOOKUP($A$1716, 文字檔!O:P, 2, 0))</f>
        <v>0</v>
      </c>
      <c r="K1716">
        <f>IF(ISERROR(VLOOKUP($A$1716, 文字檔!Q:R, 2, 0)),0,VLOOKUP($A$1716, 文字檔!Q:R, 2, 0))</f>
        <v>0</v>
      </c>
      <c r="L1716">
        <f>IF(ISERROR(VLOOKUP($A$1716, 文字檔!S:T, 2, 0)),0,VLOOKUP($A$1716, 文字檔!S:T, 2, 0))</f>
        <v>0</v>
      </c>
      <c r="M1716">
        <f>IF(ISERROR(VLOOKUP($A$1716, 文字檔!U:V, 2, 0)),0,VLOOKUP($A$1716, 文字檔!U:V, 2, 0))</f>
        <v>0</v>
      </c>
      <c r="N1716">
        <f>IF(ISERROR(VLOOKUP($A$1716, 文字檔!W:X, 2, 0)),0,VLOOKUP($A$1716, 文字檔!W:X, 2, 0))</f>
        <v>0</v>
      </c>
      <c r="O1716">
        <f>IF(ISERROR(VLOOKUP($A$1716, 文字檔!Y:Z, 2, 0)),0,VLOOKUP($A$1716, 文字檔!Y:Z, 2, 0))</f>
        <v>0</v>
      </c>
      <c r="P1716">
        <f>IF(ISERROR(VLOOKUP($A$1716, 文字檔!AA:AB, 2, 0)),0,VLOOKUP($A$1716, 文字檔!AA:AB, 2, 0))</f>
        <v>0</v>
      </c>
    </row>
    <row r="1717" spans="1:16" ht="16.2">
      <c r="A1717" s="7">
        <v>45453</v>
      </c>
      <c r="B1717" s="5">
        <f>SUMPRODUCT($C$2:$P$2,$C$1717:$P$1717)</f>
        <v>0</v>
      </c>
      <c r="C1717" s="5">
        <f>IF(ISERROR(VLOOKUP($A$1717, 文字檔!A:B, 2, 0)),0,VLOOKUP($A$1717, 文字檔!A:B, 2, 0))</f>
        <v>0</v>
      </c>
      <c r="D1717" s="5">
        <f>IF(ISERROR(VLOOKUP($A$1717, 文字檔!C:D, 2, 0)),0,VLOOKUP($A$1717, 文字檔!C:D, 2, 0))</f>
        <v>0</v>
      </c>
      <c r="E1717" s="5">
        <f>IF(ISERROR(VLOOKUP($A$1717, 文字檔!E:F, 2, 0)),0,VLOOKUP($A$1717, 文字檔!E:F, 2, 0))</f>
        <v>0</v>
      </c>
      <c r="F1717" s="5">
        <f>IF(ISERROR(VLOOKUP($A$1717, 文字檔!G:H, 2, 0)),0,VLOOKUP($A$1717, 文字檔!G:H, 2, 0))</f>
        <v>0</v>
      </c>
      <c r="G1717" s="5">
        <f>IF(ISERROR(VLOOKUP($A$1717, 文字檔!I:J, 2, 0)),0,VLOOKUP($A$1717, 文字檔!I:J, 2, 0))</f>
        <v>0</v>
      </c>
      <c r="H1717" s="5">
        <f>IF(ISERROR(VLOOKUP($A$1717, 文字檔!K:L, 2, 0)),0,VLOOKUP($A$1717, 文字檔!K:L, 2, 0))</f>
        <v>0</v>
      </c>
      <c r="I1717" s="5">
        <f>IF(ISERROR(VLOOKUP($A$1717, 文字檔!M:N, 2, 0)),0,VLOOKUP($A$1717, 文字檔!M:N, 2, 0))</f>
        <v>0</v>
      </c>
      <c r="J1717" s="5">
        <f>IF(ISERROR(VLOOKUP($A$1717, 文字檔!O:P, 2, 0)),0,VLOOKUP($A$1717, 文字檔!O:P, 2, 0))</f>
        <v>0</v>
      </c>
      <c r="K1717">
        <f>IF(ISERROR(VLOOKUP($A$1717, 文字檔!Q:R, 2, 0)),0,VLOOKUP($A$1717, 文字檔!Q:R, 2, 0))</f>
        <v>0</v>
      </c>
      <c r="L1717">
        <f>IF(ISERROR(VLOOKUP($A$1717, 文字檔!S:T, 2, 0)),0,VLOOKUP($A$1717, 文字檔!S:T, 2, 0))</f>
        <v>0</v>
      </c>
      <c r="M1717">
        <f>IF(ISERROR(VLOOKUP($A$1717, 文字檔!U:V, 2, 0)),0,VLOOKUP($A$1717, 文字檔!U:V, 2, 0))</f>
        <v>0</v>
      </c>
      <c r="N1717">
        <f>IF(ISERROR(VLOOKUP($A$1717, 文字檔!W:X, 2, 0)),0,VLOOKUP($A$1717, 文字檔!W:X, 2, 0))</f>
        <v>0</v>
      </c>
      <c r="O1717">
        <f>IF(ISERROR(VLOOKUP($A$1717, 文字檔!Y:Z, 2, 0)),0,VLOOKUP($A$1717, 文字檔!Y:Z, 2, 0))</f>
        <v>0</v>
      </c>
      <c r="P1717">
        <f>IF(ISERROR(VLOOKUP($A$1717, 文字檔!AA:AB, 2, 0)),0,VLOOKUP($A$1717, 文字檔!AA:AB, 2, 0))</f>
        <v>0</v>
      </c>
    </row>
    <row r="1718" spans="1:16" ht="16.2">
      <c r="A1718" s="7">
        <v>45454</v>
      </c>
      <c r="B1718" s="5">
        <f>SUMPRODUCT($C$2:$P$2,$C$1718:$P$1718)</f>
        <v>-171616.65</v>
      </c>
      <c r="C1718" s="5">
        <f>IF(ISERROR(VLOOKUP($A$1718, 文字檔!A:B, 2, 0)),0,VLOOKUP($A$1718, 文字檔!A:B, 2, 0))</f>
        <v>0</v>
      </c>
      <c r="D1718" s="5">
        <f>IF(ISERROR(VLOOKUP($A$1718, 文字檔!C:D, 2, 0)),0,VLOOKUP($A$1718, 文字檔!C:D, 2, 0))</f>
        <v>0</v>
      </c>
      <c r="E1718" s="5">
        <f>IF(ISERROR(VLOOKUP($A$1718, 文字檔!E:F, 2, 0)),0,VLOOKUP($A$1718, 文字檔!E:F, 2, 0))</f>
        <v>0</v>
      </c>
      <c r="F1718" s="5">
        <f>IF(ISERROR(VLOOKUP($A$1718, 文字檔!G:H, 2, 0)),0,VLOOKUP($A$1718, 文字檔!G:H, 2, 0))</f>
        <v>-19800</v>
      </c>
      <c r="G1718" s="5">
        <f>IF(ISERROR(VLOOKUP($A$1718, 文字檔!I:J, 2, 0)),0,VLOOKUP($A$1718, 文字檔!I:J, 2, 0))</f>
        <v>-28825.27</v>
      </c>
      <c r="H1718" s="5">
        <f>IF(ISERROR(VLOOKUP($A$1718, 文字檔!K:L, 2, 0)),0,VLOOKUP($A$1718, 文字檔!K:L, 2, 0))</f>
        <v>-22513.22</v>
      </c>
      <c r="I1718" s="5">
        <f>IF(ISERROR(VLOOKUP($A$1718, 文字檔!M:N, 2, 0)),0,VLOOKUP($A$1718, 文字檔!M:N, 2, 0))</f>
        <v>-24112.11</v>
      </c>
      <c r="J1718" s="5">
        <f>IF(ISERROR(VLOOKUP($A$1718, 文字檔!O:P, 2, 0)),0,VLOOKUP($A$1718, 文字檔!O:P, 2, 0))</f>
        <v>0</v>
      </c>
      <c r="K1718">
        <f>IF(ISERROR(VLOOKUP($A$1718, 文字檔!Q:R, 2, 0)),0,VLOOKUP($A$1718, 文字檔!Q:R, 2, 0))</f>
        <v>-19800</v>
      </c>
      <c r="L1718">
        <f>IF(ISERROR(VLOOKUP($A$1718, 文字檔!S:T, 2, 0)),0,VLOOKUP($A$1718, 文字檔!S:T, 2, 0))</f>
        <v>5691.19</v>
      </c>
      <c r="M1718">
        <f>IF(ISERROR(VLOOKUP($A$1718, 文字檔!U:V, 2, 0)),0,VLOOKUP($A$1718, 文字檔!U:V, 2, 0))</f>
        <v>-19800</v>
      </c>
      <c r="N1718">
        <f>IF(ISERROR(VLOOKUP($A$1718, 文字檔!W:X, 2, 0)),0,VLOOKUP($A$1718, 文字檔!W:X, 2, 0))</f>
        <v>-19800</v>
      </c>
      <c r="O1718">
        <f>IF(ISERROR(VLOOKUP($A$1718, 文字檔!Y:Z, 2, 0)),0,VLOOKUP($A$1718, 文字檔!Y:Z, 2, 0))</f>
        <v>-22657.24</v>
      </c>
      <c r="P1718">
        <f>IF(ISERROR(VLOOKUP($A$1718, 文字檔!AA:AB, 2, 0)),0,VLOOKUP($A$1718, 文字檔!AA:AB, 2, 0))</f>
        <v>0</v>
      </c>
    </row>
    <row r="1719" spans="1:16" ht="16.2">
      <c r="A1719" s="7">
        <v>45455</v>
      </c>
      <c r="B1719" s="5">
        <f>SUMPRODUCT($C$2:$P$2,$C$1719:$P$1719)</f>
        <v>157876.75</v>
      </c>
      <c r="C1719" s="5">
        <f>IF(ISERROR(VLOOKUP($A$1719, 文字檔!A:B, 2, 0)),0,VLOOKUP($A$1719, 文字檔!A:B, 2, 0))</f>
        <v>0</v>
      </c>
      <c r="D1719" s="5">
        <f>IF(ISERROR(VLOOKUP($A$1719, 文字檔!C:D, 2, 0)),0,VLOOKUP($A$1719, 文字檔!C:D, 2, 0))</f>
        <v>0</v>
      </c>
      <c r="E1719" s="5">
        <f>IF(ISERROR(VLOOKUP($A$1719, 文字檔!E:F, 2, 0)),0,VLOOKUP($A$1719, 文字檔!E:F, 2, 0))</f>
        <v>0</v>
      </c>
      <c r="F1719" s="5">
        <f>IF(ISERROR(VLOOKUP($A$1719, 文字檔!G:H, 2, 0)),0,VLOOKUP($A$1719, 文字檔!G:H, 2, 0))</f>
        <v>49600</v>
      </c>
      <c r="G1719" s="5">
        <f>IF(ISERROR(VLOOKUP($A$1719, 文字檔!I:J, 2, 0)),0,VLOOKUP($A$1719, 文字檔!I:J, 2, 0))</f>
        <v>0</v>
      </c>
      <c r="H1719" s="5">
        <f>IF(ISERROR(VLOOKUP($A$1719, 文字檔!K:L, 2, 0)),0,VLOOKUP($A$1719, 文字檔!K:L, 2, 0))</f>
        <v>0</v>
      </c>
      <c r="I1719" s="5">
        <f>IF(ISERROR(VLOOKUP($A$1719, 文字檔!M:N, 2, 0)),0,VLOOKUP($A$1719, 文字檔!M:N, 2, 0))</f>
        <v>-19651.09</v>
      </c>
      <c r="J1719" s="5">
        <f>IF(ISERROR(VLOOKUP($A$1719, 文字檔!O:P, 2, 0)),0,VLOOKUP($A$1719, 文字檔!O:P, 2, 0))</f>
        <v>0</v>
      </c>
      <c r="K1719">
        <f>IF(ISERROR(VLOOKUP($A$1719, 文字檔!Q:R, 2, 0)),0,VLOOKUP($A$1719, 文字檔!Q:R, 2, 0))</f>
        <v>49600</v>
      </c>
      <c r="L1719">
        <f>IF(ISERROR(VLOOKUP($A$1719, 文字檔!S:T, 2, 0)),0,VLOOKUP($A$1719, 文字檔!S:T, 2, 0))</f>
        <v>0</v>
      </c>
      <c r="M1719">
        <f>IF(ISERROR(VLOOKUP($A$1719, 文字檔!U:V, 2, 0)),0,VLOOKUP($A$1719, 文字檔!U:V, 2, 0))</f>
        <v>49600</v>
      </c>
      <c r="N1719">
        <f>IF(ISERROR(VLOOKUP($A$1719, 文字檔!W:X, 2, 0)),0,VLOOKUP($A$1719, 文字檔!W:X, 2, 0))</f>
        <v>49600</v>
      </c>
      <c r="O1719">
        <f>IF(ISERROR(VLOOKUP($A$1719, 文字檔!Y:Z, 2, 0)),0,VLOOKUP($A$1719, 文字檔!Y:Z, 2, 0))</f>
        <v>-43614.29</v>
      </c>
      <c r="P1719">
        <f>IF(ISERROR(VLOOKUP($A$1719, 文字檔!AA:AB, 2, 0)),0,VLOOKUP($A$1719, 文字檔!AA:AB, 2, 0))</f>
        <v>22742.13</v>
      </c>
    </row>
    <row r="1720" spans="1:16" ht="16.2">
      <c r="A1720" s="7">
        <v>45456</v>
      </c>
      <c r="B1720" s="5">
        <f>SUMPRODUCT($C$2:$P$2,$C$1720:$P$1720)</f>
        <v>331369.57</v>
      </c>
      <c r="C1720" s="5">
        <f>IF(ISERROR(VLOOKUP($A$1720, 文字檔!A:B, 2, 0)),0,VLOOKUP($A$1720, 文字檔!A:B, 2, 0))</f>
        <v>0</v>
      </c>
      <c r="D1720" s="5">
        <f>IF(ISERROR(VLOOKUP($A$1720, 文字檔!C:D, 2, 0)),0,VLOOKUP($A$1720, 文字檔!C:D, 2, 0))</f>
        <v>0</v>
      </c>
      <c r="E1720" s="5">
        <f>IF(ISERROR(VLOOKUP($A$1720, 文字檔!E:F, 2, 0)),0,VLOOKUP($A$1720, 文字檔!E:F, 2, 0))</f>
        <v>0</v>
      </c>
      <c r="F1720" s="5">
        <f>IF(ISERROR(VLOOKUP($A$1720, 文字檔!G:H, 2, 0)),0,VLOOKUP($A$1720, 文字檔!G:H, 2, 0))</f>
        <v>55400</v>
      </c>
      <c r="G1720" s="5">
        <f>IF(ISERROR(VLOOKUP($A$1720, 文字檔!I:J, 2, 0)),0,VLOOKUP($A$1720, 文字檔!I:J, 2, 0))</f>
        <v>37869.440000000002</v>
      </c>
      <c r="H1720" s="5">
        <f>IF(ISERROR(VLOOKUP($A$1720, 文字檔!K:L, 2, 0)),0,VLOOKUP($A$1720, 文字檔!K:L, 2, 0))</f>
        <v>1660.29</v>
      </c>
      <c r="I1720" s="5">
        <f>IF(ISERROR(VLOOKUP($A$1720, 文字檔!M:N, 2, 0)),0,VLOOKUP($A$1720, 文字檔!M:N, 2, 0))</f>
        <v>0</v>
      </c>
      <c r="J1720" s="5">
        <f>IF(ISERROR(VLOOKUP($A$1720, 文字檔!O:P, 2, 0)),0,VLOOKUP($A$1720, 文字檔!O:P, 2, 0))</f>
        <v>-17345.2</v>
      </c>
      <c r="K1720">
        <f>IF(ISERROR(VLOOKUP($A$1720, 文字檔!Q:R, 2, 0)),0,VLOOKUP($A$1720, 文字檔!Q:R, 2, 0))</f>
        <v>39532.589999999997</v>
      </c>
      <c r="L1720">
        <f>IF(ISERROR(VLOOKUP($A$1720, 文字檔!S:T, 2, 0)),0,VLOOKUP($A$1720, 文字檔!S:T, 2, 0))</f>
        <v>-1539.05</v>
      </c>
      <c r="M1720">
        <f>IF(ISERROR(VLOOKUP($A$1720, 文字檔!U:V, 2, 0)),0,VLOOKUP($A$1720, 文字檔!U:V, 2, 0))</f>
        <v>55400</v>
      </c>
      <c r="N1720">
        <f>IF(ISERROR(VLOOKUP($A$1720, 文字檔!W:X, 2, 0)),0,VLOOKUP($A$1720, 文字檔!W:X, 2, 0))</f>
        <v>44931.78</v>
      </c>
      <c r="O1720">
        <f>IF(ISERROR(VLOOKUP($A$1720, 文字檔!Y:Z, 2, 0)),0,VLOOKUP($A$1720, 文字檔!Y:Z, 2, 0))</f>
        <v>53930.43</v>
      </c>
      <c r="P1720">
        <f>IF(ISERROR(VLOOKUP($A$1720, 文字檔!AA:AB, 2, 0)),0,VLOOKUP($A$1720, 文字檔!AA:AB, 2, 0))</f>
        <v>61529.29</v>
      </c>
    </row>
    <row r="1721" spans="1:16" ht="16.2">
      <c r="A1721" s="7">
        <v>45457</v>
      </c>
      <c r="B1721" s="5">
        <f>SUMPRODUCT($C$2:$P$2,$C$1721:$P$1721)</f>
        <v>160111.81999999998</v>
      </c>
      <c r="C1721" s="5">
        <f>IF(ISERROR(VLOOKUP($A$1721, 文字檔!A:B, 2, 0)),0,VLOOKUP($A$1721, 文字檔!A:B, 2, 0))</f>
        <v>0</v>
      </c>
      <c r="D1721" s="5">
        <f>IF(ISERROR(VLOOKUP($A$1721, 文字檔!C:D, 2, 0)),0,VLOOKUP($A$1721, 文字檔!C:D, 2, 0))</f>
        <v>0</v>
      </c>
      <c r="E1721" s="5">
        <f>IF(ISERROR(VLOOKUP($A$1721, 文字檔!E:F, 2, 0)),0,VLOOKUP($A$1721, 文字檔!E:F, 2, 0))</f>
        <v>0</v>
      </c>
      <c r="F1721" s="5">
        <f>IF(ISERROR(VLOOKUP($A$1721, 文字檔!G:H, 2, 0)),0,VLOOKUP($A$1721, 文字檔!G:H, 2, 0))</f>
        <v>37600</v>
      </c>
      <c r="G1721" s="5">
        <f>IF(ISERROR(VLOOKUP($A$1721, 文字檔!I:J, 2, 0)),0,VLOOKUP($A$1721, 文字檔!I:J, 2, 0))</f>
        <v>0</v>
      </c>
      <c r="H1721" s="5">
        <f>IF(ISERROR(VLOOKUP($A$1721, 文字檔!K:L, 2, 0)),0,VLOOKUP($A$1721, 文字檔!K:L, 2, 0))</f>
        <v>0</v>
      </c>
      <c r="I1721" s="5">
        <f>IF(ISERROR(VLOOKUP($A$1721, 文字檔!M:N, 2, 0)),0,VLOOKUP($A$1721, 文字檔!M:N, 2, 0))</f>
        <v>18927.61</v>
      </c>
      <c r="J1721" s="5">
        <f>IF(ISERROR(VLOOKUP($A$1721, 文字檔!O:P, 2, 0)),0,VLOOKUP($A$1721, 文字檔!O:P, 2, 0))</f>
        <v>0</v>
      </c>
      <c r="K1721">
        <f>IF(ISERROR(VLOOKUP($A$1721, 文字檔!Q:R, 2, 0)),0,VLOOKUP($A$1721, 文字檔!Q:R, 2, 0))</f>
        <v>0</v>
      </c>
      <c r="L1721">
        <f>IF(ISERROR(VLOOKUP($A$1721, 文字檔!S:T, 2, 0)),0,VLOOKUP($A$1721, 文字檔!S:T, 2, 0))</f>
        <v>0</v>
      </c>
      <c r="M1721">
        <f>IF(ISERROR(VLOOKUP($A$1721, 文字檔!U:V, 2, 0)),0,VLOOKUP($A$1721, 文字檔!U:V, 2, 0))</f>
        <v>37600</v>
      </c>
      <c r="N1721">
        <f>IF(ISERROR(VLOOKUP($A$1721, 文字檔!W:X, 2, 0)),0,VLOOKUP($A$1721, 文字檔!W:X, 2, 0))</f>
        <v>19927.759999999998</v>
      </c>
      <c r="O1721">
        <f>IF(ISERROR(VLOOKUP($A$1721, 文字檔!Y:Z, 2, 0)),0,VLOOKUP($A$1721, 文字檔!Y:Z, 2, 0))</f>
        <v>14927.01</v>
      </c>
      <c r="P1721">
        <f>IF(ISERROR(VLOOKUP($A$1721, 文字檔!AA:AB, 2, 0)),0,VLOOKUP($A$1721, 文字檔!AA:AB, 2, 0))</f>
        <v>31129.439999999999</v>
      </c>
    </row>
    <row r="1722" spans="1:16" ht="16.2">
      <c r="A1722" s="7">
        <v>45458</v>
      </c>
      <c r="B1722" s="5">
        <f>SUMPRODUCT($C$2:$P$2,$C$1722:$P$1722)</f>
        <v>0</v>
      </c>
      <c r="C1722" s="5">
        <f>IF(ISERROR(VLOOKUP($A$1722, 文字檔!A:B, 2, 0)),0,VLOOKUP($A$1722, 文字檔!A:B, 2, 0))</f>
        <v>0</v>
      </c>
      <c r="D1722" s="5">
        <f>IF(ISERROR(VLOOKUP($A$1722, 文字檔!C:D, 2, 0)),0,VLOOKUP($A$1722, 文字檔!C:D, 2, 0))</f>
        <v>0</v>
      </c>
      <c r="E1722" s="5">
        <f>IF(ISERROR(VLOOKUP($A$1722, 文字檔!E:F, 2, 0)),0,VLOOKUP($A$1722, 文字檔!E:F, 2, 0))</f>
        <v>0</v>
      </c>
      <c r="F1722" s="5">
        <f>IF(ISERROR(VLOOKUP($A$1722, 文字檔!G:H, 2, 0)),0,VLOOKUP($A$1722, 文字檔!G:H, 2, 0))</f>
        <v>0</v>
      </c>
      <c r="G1722" s="5">
        <f>IF(ISERROR(VLOOKUP($A$1722, 文字檔!I:J, 2, 0)),0,VLOOKUP($A$1722, 文字檔!I:J, 2, 0))</f>
        <v>0</v>
      </c>
      <c r="H1722" s="5">
        <f>IF(ISERROR(VLOOKUP($A$1722, 文字檔!K:L, 2, 0)),0,VLOOKUP($A$1722, 文字檔!K:L, 2, 0))</f>
        <v>0</v>
      </c>
      <c r="I1722" s="5">
        <f>IF(ISERROR(VLOOKUP($A$1722, 文字檔!M:N, 2, 0)),0,VLOOKUP($A$1722, 文字檔!M:N, 2, 0))</f>
        <v>0</v>
      </c>
      <c r="J1722" s="5">
        <f>IF(ISERROR(VLOOKUP($A$1722, 文字檔!O:P, 2, 0)),0,VLOOKUP($A$1722, 文字檔!O:P, 2, 0))</f>
        <v>0</v>
      </c>
      <c r="K1722">
        <f>IF(ISERROR(VLOOKUP($A$1722, 文字檔!Q:R, 2, 0)),0,VLOOKUP($A$1722, 文字檔!Q:R, 2, 0))</f>
        <v>0</v>
      </c>
      <c r="L1722">
        <f>IF(ISERROR(VLOOKUP($A$1722, 文字檔!S:T, 2, 0)),0,VLOOKUP($A$1722, 文字檔!S:T, 2, 0))</f>
        <v>0</v>
      </c>
      <c r="M1722">
        <f>IF(ISERROR(VLOOKUP($A$1722, 文字檔!U:V, 2, 0)),0,VLOOKUP($A$1722, 文字檔!U:V, 2, 0))</f>
        <v>0</v>
      </c>
      <c r="N1722">
        <f>IF(ISERROR(VLOOKUP($A$1722, 文字檔!W:X, 2, 0)),0,VLOOKUP($A$1722, 文字檔!W:X, 2, 0))</f>
        <v>0</v>
      </c>
      <c r="O1722">
        <f>IF(ISERROR(VLOOKUP($A$1722, 文字檔!Y:Z, 2, 0)),0,VLOOKUP($A$1722, 文字檔!Y:Z, 2, 0))</f>
        <v>0</v>
      </c>
      <c r="P1722">
        <f>IF(ISERROR(VLOOKUP($A$1722, 文字檔!AA:AB, 2, 0)),0,VLOOKUP($A$1722, 文字檔!AA:AB, 2, 0))</f>
        <v>0</v>
      </c>
    </row>
    <row r="1723" spans="1:16" ht="16.2">
      <c r="A1723" s="7">
        <v>45459</v>
      </c>
      <c r="B1723" s="5">
        <f>SUMPRODUCT($C$2:$P$2,$C$1723:$P$1723)</f>
        <v>0</v>
      </c>
      <c r="C1723" s="5">
        <f>IF(ISERROR(VLOOKUP($A$1723, 文字檔!A:B, 2, 0)),0,VLOOKUP($A$1723, 文字檔!A:B, 2, 0))</f>
        <v>0</v>
      </c>
      <c r="D1723" s="5">
        <f>IF(ISERROR(VLOOKUP($A$1723, 文字檔!C:D, 2, 0)),0,VLOOKUP($A$1723, 文字檔!C:D, 2, 0))</f>
        <v>0</v>
      </c>
      <c r="E1723" s="5">
        <f>IF(ISERROR(VLOOKUP($A$1723, 文字檔!E:F, 2, 0)),0,VLOOKUP($A$1723, 文字檔!E:F, 2, 0))</f>
        <v>0</v>
      </c>
      <c r="F1723" s="5">
        <f>IF(ISERROR(VLOOKUP($A$1723, 文字檔!G:H, 2, 0)),0,VLOOKUP($A$1723, 文字檔!G:H, 2, 0))</f>
        <v>0</v>
      </c>
      <c r="G1723" s="5">
        <f>IF(ISERROR(VLOOKUP($A$1723, 文字檔!I:J, 2, 0)),0,VLOOKUP($A$1723, 文字檔!I:J, 2, 0))</f>
        <v>0</v>
      </c>
      <c r="H1723" s="5">
        <f>IF(ISERROR(VLOOKUP($A$1723, 文字檔!K:L, 2, 0)),0,VLOOKUP($A$1723, 文字檔!K:L, 2, 0))</f>
        <v>0</v>
      </c>
      <c r="I1723" s="5">
        <f>IF(ISERROR(VLOOKUP($A$1723, 文字檔!M:N, 2, 0)),0,VLOOKUP($A$1723, 文字檔!M:N, 2, 0))</f>
        <v>0</v>
      </c>
      <c r="J1723" s="5">
        <f>IF(ISERROR(VLOOKUP($A$1723, 文字檔!O:P, 2, 0)),0,VLOOKUP($A$1723, 文字檔!O:P, 2, 0))</f>
        <v>0</v>
      </c>
      <c r="K1723">
        <f>IF(ISERROR(VLOOKUP($A$1723, 文字檔!Q:R, 2, 0)),0,VLOOKUP($A$1723, 文字檔!Q:R, 2, 0))</f>
        <v>0</v>
      </c>
      <c r="L1723">
        <f>IF(ISERROR(VLOOKUP($A$1723, 文字檔!S:T, 2, 0)),0,VLOOKUP($A$1723, 文字檔!S:T, 2, 0))</f>
        <v>0</v>
      </c>
      <c r="M1723">
        <f>IF(ISERROR(VLOOKUP($A$1723, 文字檔!U:V, 2, 0)),0,VLOOKUP($A$1723, 文字檔!U:V, 2, 0))</f>
        <v>0</v>
      </c>
      <c r="N1723">
        <f>IF(ISERROR(VLOOKUP($A$1723, 文字檔!W:X, 2, 0)),0,VLOOKUP($A$1723, 文字檔!W:X, 2, 0))</f>
        <v>0</v>
      </c>
      <c r="O1723">
        <f>IF(ISERROR(VLOOKUP($A$1723, 文字檔!Y:Z, 2, 0)),0,VLOOKUP($A$1723, 文字檔!Y:Z, 2, 0))</f>
        <v>0</v>
      </c>
      <c r="P1723">
        <f>IF(ISERROR(VLOOKUP($A$1723, 文字檔!AA:AB, 2, 0)),0,VLOOKUP($A$1723, 文字檔!AA:AB, 2, 0))</f>
        <v>0</v>
      </c>
    </row>
    <row r="1724" spans="1:16" ht="16.2">
      <c r="A1724" s="7">
        <v>45460</v>
      </c>
      <c r="B1724" s="5">
        <f>SUMPRODUCT($C$2:$P$2,$C$1724:$P$1724)</f>
        <v>-36544.660000000003</v>
      </c>
      <c r="C1724" s="5">
        <f>IF(ISERROR(VLOOKUP($A$1724, 文字檔!A:B, 2, 0)),0,VLOOKUP($A$1724, 文字檔!A:B, 2, 0))</f>
        <v>0</v>
      </c>
      <c r="D1724" s="5">
        <f>IF(ISERROR(VLOOKUP($A$1724, 文字檔!C:D, 2, 0)),0,VLOOKUP($A$1724, 文字檔!C:D, 2, 0))</f>
        <v>0</v>
      </c>
      <c r="E1724" s="5">
        <f>IF(ISERROR(VLOOKUP($A$1724, 文字檔!E:F, 2, 0)),0,VLOOKUP($A$1724, 文字檔!E:F, 2, 0))</f>
        <v>0</v>
      </c>
      <c r="F1724" s="5">
        <f>IF(ISERROR(VLOOKUP($A$1724, 文字檔!G:H, 2, 0)),0,VLOOKUP($A$1724, 文字檔!G:H, 2, 0))</f>
        <v>-6800</v>
      </c>
      <c r="G1724" s="5">
        <f>IF(ISERROR(VLOOKUP($A$1724, 文字檔!I:J, 2, 0)),0,VLOOKUP($A$1724, 文字檔!I:J, 2, 0))</f>
        <v>0</v>
      </c>
      <c r="H1724" s="5">
        <f>IF(ISERROR(VLOOKUP($A$1724, 文字檔!K:L, 2, 0)),0,VLOOKUP($A$1724, 文字檔!K:L, 2, 0))</f>
        <v>0</v>
      </c>
      <c r="I1724" s="5">
        <f>IF(ISERROR(VLOOKUP($A$1724, 文字檔!M:N, 2, 0)),0,VLOOKUP($A$1724, 文字檔!M:N, 2, 0))</f>
        <v>-17872.75</v>
      </c>
      <c r="J1724" s="5">
        <f>IF(ISERROR(VLOOKUP($A$1724, 文字檔!O:P, 2, 0)),0,VLOOKUP($A$1724, 文字檔!O:P, 2, 0))</f>
        <v>0</v>
      </c>
      <c r="K1724">
        <f>IF(ISERROR(VLOOKUP($A$1724, 文字檔!Q:R, 2, 0)),0,VLOOKUP($A$1724, 文字檔!Q:R, 2, 0))</f>
        <v>15328.09</v>
      </c>
      <c r="L1724">
        <f>IF(ISERROR(VLOOKUP($A$1724, 文字檔!S:T, 2, 0)),0,VLOOKUP($A$1724, 文字檔!S:T, 2, 0))</f>
        <v>0</v>
      </c>
      <c r="M1724">
        <f>IF(ISERROR(VLOOKUP($A$1724, 文字檔!U:V, 2, 0)),0,VLOOKUP($A$1724, 文字檔!U:V, 2, 0))</f>
        <v>-6800</v>
      </c>
      <c r="N1724">
        <f>IF(ISERROR(VLOOKUP($A$1724, 文字檔!W:X, 2, 0)),0,VLOOKUP($A$1724, 文字檔!W:X, 2, 0))</f>
        <v>-6800</v>
      </c>
      <c r="O1724">
        <f>IF(ISERROR(VLOOKUP($A$1724, 文字檔!Y:Z, 2, 0)),0,VLOOKUP($A$1724, 文字檔!Y:Z, 2, 0))</f>
        <v>-6800</v>
      </c>
      <c r="P1724">
        <f>IF(ISERROR(VLOOKUP($A$1724, 文字檔!AA:AB, 2, 0)),0,VLOOKUP($A$1724, 文字檔!AA:AB, 2, 0))</f>
        <v>-6800</v>
      </c>
    </row>
    <row r="1725" spans="1:16" ht="16.2">
      <c r="A1725" s="7">
        <v>45461</v>
      </c>
      <c r="B1725" s="5">
        <f>SUMPRODUCT($C$2:$P$2,$C$1725:$P$1725)</f>
        <v>308943.36999999994</v>
      </c>
      <c r="C1725" s="5">
        <f>IF(ISERROR(VLOOKUP($A$1725, 文字檔!A:B, 2, 0)),0,VLOOKUP($A$1725, 文字檔!A:B, 2, 0))</f>
        <v>3269.34</v>
      </c>
      <c r="D1725" s="5">
        <f>IF(ISERROR(VLOOKUP($A$1725, 文字檔!C:D, 2, 0)),0,VLOOKUP($A$1725, 文字檔!C:D, 2, 0))</f>
        <v>0</v>
      </c>
      <c r="E1725" s="5">
        <f>IF(ISERROR(VLOOKUP($A$1725, 文字檔!E:F, 2, 0)),0,VLOOKUP($A$1725, 文字檔!E:F, 2, 0))</f>
        <v>0</v>
      </c>
      <c r="F1725" s="5">
        <f>IF(ISERROR(VLOOKUP($A$1725, 文字檔!G:H, 2, 0)),0,VLOOKUP($A$1725, 文字檔!G:H, 2, 0))</f>
        <v>61800</v>
      </c>
      <c r="G1725" s="5">
        <f>IF(ISERROR(VLOOKUP($A$1725, 文字檔!I:J, 2, 0)),0,VLOOKUP($A$1725, 文字檔!I:J, 2, 0))</f>
        <v>48923.86</v>
      </c>
      <c r="H1725" s="5">
        <f>IF(ISERROR(VLOOKUP($A$1725, 文字檔!K:L, 2, 0)),0,VLOOKUP($A$1725, 文字檔!K:L, 2, 0))</f>
        <v>-29445.97</v>
      </c>
      <c r="I1725" s="5">
        <f>IF(ISERROR(VLOOKUP($A$1725, 文字檔!M:N, 2, 0)),0,VLOOKUP($A$1725, 文字檔!M:N, 2, 0))</f>
        <v>0</v>
      </c>
      <c r="J1725" s="5">
        <f>IF(ISERROR(VLOOKUP($A$1725, 文字檔!O:P, 2, 0)),0,VLOOKUP($A$1725, 文字檔!O:P, 2, 0))</f>
        <v>0</v>
      </c>
      <c r="K1725">
        <f>IF(ISERROR(VLOOKUP($A$1725, 文字檔!Q:R, 2, 0)),0,VLOOKUP($A$1725, 文字檔!Q:R, 2, 0))</f>
        <v>61800</v>
      </c>
      <c r="L1725">
        <f>IF(ISERROR(VLOOKUP($A$1725, 文字檔!S:T, 2, 0)),0,VLOOKUP($A$1725, 文字檔!S:T, 2, 0))</f>
        <v>-14963.92</v>
      </c>
      <c r="M1725">
        <f>IF(ISERROR(VLOOKUP($A$1725, 文字檔!U:V, 2, 0)),0,VLOOKUP($A$1725, 文字檔!U:V, 2, 0))</f>
        <v>61800</v>
      </c>
      <c r="N1725">
        <f>IF(ISERROR(VLOOKUP($A$1725, 文字檔!W:X, 2, 0)),0,VLOOKUP($A$1725, 文字檔!W:X, 2, 0))</f>
        <v>12323.74</v>
      </c>
      <c r="O1725">
        <f>IF(ISERROR(VLOOKUP($A$1725, 文字檔!Y:Z, 2, 0)),0,VLOOKUP($A$1725, 文字檔!Y:Z, 2, 0))</f>
        <v>61800</v>
      </c>
      <c r="P1725">
        <f>IF(ISERROR(VLOOKUP($A$1725, 文字檔!AA:AB, 2, 0)),0,VLOOKUP($A$1725, 文字檔!AA:AB, 2, 0))</f>
        <v>41636.32</v>
      </c>
    </row>
    <row r="1726" spans="1:16" ht="16.2">
      <c r="A1726" s="7">
        <v>45462</v>
      </c>
      <c r="B1726" s="5">
        <f>SUMPRODUCT($C$2:$P$2,$C$1726:$P$1726)</f>
        <v>540771.59</v>
      </c>
      <c r="C1726" s="5">
        <f>IF(ISERROR(VLOOKUP($A$1726, 文字檔!A:B, 2, 0)),0,VLOOKUP($A$1726, 文字檔!A:B, 2, 0))</f>
        <v>23810.22</v>
      </c>
      <c r="D1726" s="5">
        <f>IF(ISERROR(VLOOKUP($A$1726, 文字檔!C:D, 2, 0)),0,VLOOKUP($A$1726, 文字檔!C:D, 2, 0))</f>
        <v>0</v>
      </c>
      <c r="E1726" s="5">
        <f>IF(ISERROR(VLOOKUP($A$1726, 文字檔!E:F, 2, 0)),0,VLOOKUP($A$1726, 文字檔!E:F, 2, 0))</f>
        <v>0</v>
      </c>
      <c r="F1726" s="5">
        <f>IF(ISERROR(VLOOKUP($A$1726, 文字檔!G:H, 2, 0)),0,VLOOKUP($A$1726, 文字檔!G:H, 2, 0))</f>
        <v>69505.89</v>
      </c>
      <c r="G1726" s="5">
        <f>IF(ISERROR(VLOOKUP($A$1726, 文字檔!I:J, 2, 0)),0,VLOOKUP($A$1726, 文字檔!I:J, 2, 0))</f>
        <v>87103.25</v>
      </c>
      <c r="H1726" s="5">
        <f>IF(ISERROR(VLOOKUP($A$1726, 文字檔!K:L, 2, 0)),0,VLOOKUP($A$1726, 文字檔!K:L, 2, 0))</f>
        <v>13325.23</v>
      </c>
      <c r="I1726" s="5">
        <f>IF(ISERROR(VLOOKUP($A$1726, 文字檔!M:N, 2, 0)),0,VLOOKUP($A$1726, 文字檔!M:N, 2, 0))</f>
        <v>0</v>
      </c>
      <c r="J1726" s="5">
        <f>IF(ISERROR(VLOOKUP($A$1726, 文字檔!O:P, 2, 0)),0,VLOOKUP($A$1726, 文字檔!O:P, 2, 0))</f>
        <v>0</v>
      </c>
      <c r="K1726">
        <f>IF(ISERROR(VLOOKUP($A$1726, 文字檔!Q:R, 2, 0)),0,VLOOKUP($A$1726, 文字檔!Q:R, 2, 0))</f>
        <v>87103.25</v>
      </c>
      <c r="L1726">
        <f>IF(ISERROR(VLOOKUP($A$1726, 文字檔!S:T, 2, 0)),0,VLOOKUP($A$1726, 文字檔!S:T, 2, 0))</f>
        <v>0</v>
      </c>
      <c r="M1726">
        <f>IF(ISERROR(VLOOKUP($A$1726, 文字檔!U:V, 2, 0)),0,VLOOKUP($A$1726, 文字檔!U:V, 2, 0))</f>
        <v>87103.25</v>
      </c>
      <c r="N1726">
        <f>IF(ISERROR(VLOOKUP($A$1726, 文字檔!W:X, 2, 0)),0,VLOOKUP($A$1726, 文字檔!W:X, 2, 0))</f>
        <v>23610.25</v>
      </c>
      <c r="O1726">
        <f>IF(ISERROR(VLOOKUP($A$1726, 文字檔!Y:Z, 2, 0)),0,VLOOKUP($A$1726, 文字檔!Y:Z, 2, 0))</f>
        <v>74105.2</v>
      </c>
      <c r="P1726">
        <f>IF(ISERROR(VLOOKUP($A$1726, 文字檔!AA:AB, 2, 0)),0,VLOOKUP($A$1726, 文字檔!AA:AB, 2, 0))</f>
        <v>75105.05</v>
      </c>
    </row>
    <row r="1727" spans="1:16" ht="16.2">
      <c r="A1727" s="7">
        <v>45463</v>
      </c>
      <c r="B1727" s="5">
        <f>SUMPRODUCT($C$2:$P$2,$C$1727:$P$1727)</f>
        <v>38203.26</v>
      </c>
      <c r="C1727" s="5">
        <f>IF(ISERROR(VLOOKUP($A$1727, 文字檔!A:B, 2, 0)),0,VLOOKUP($A$1727, 文字檔!A:B, 2, 0))</f>
        <v>0</v>
      </c>
      <c r="D1727" s="5">
        <f>IF(ISERROR(VLOOKUP($A$1727, 文字檔!C:D, 2, 0)),0,VLOOKUP($A$1727, 文字檔!C:D, 2, 0))</f>
        <v>0</v>
      </c>
      <c r="E1727" s="5">
        <f>IF(ISERROR(VLOOKUP($A$1727, 文字檔!E:F, 2, 0)),0,VLOOKUP($A$1727, 文字檔!E:F, 2, 0))</f>
        <v>0</v>
      </c>
      <c r="F1727" s="5">
        <f>IF(ISERROR(VLOOKUP($A$1727, 文字檔!G:H, 2, 0)),0,VLOOKUP($A$1727, 文字檔!G:H, 2, 0))</f>
        <v>0</v>
      </c>
      <c r="G1727" s="5">
        <f>IF(ISERROR(VLOOKUP($A$1727, 文字檔!I:J, 2, 0)),0,VLOOKUP($A$1727, 文字檔!I:J, 2, 0))</f>
        <v>0</v>
      </c>
      <c r="H1727" s="5">
        <f>IF(ISERROR(VLOOKUP($A$1727, 文字檔!K:L, 2, 0)),0,VLOOKUP($A$1727, 文字檔!K:L, 2, 0))</f>
        <v>0</v>
      </c>
      <c r="I1727" s="5">
        <f>IF(ISERROR(VLOOKUP($A$1727, 文字檔!M:N, 2, 0)),0,VLOOKUP($A$1727, 文字檔!M:N, 2, 0))</f>
        <v>0</v>
      </c>
      <c r="J1727" s="5">
        <f>IF(ISERROR(VLOOKUP($A$1727, 文字檔!O:P, 2, 0)),0,VLOOKUP($A$1727, 文字檔!O:P, 2, 0))</f>
        <v>0</v>
      </c>
      <c r="K1727">
        <f>IF(ISERROR(VLOOKUP($A$1727, 文字檔!Q:R, 2, 0)),0,VLOOKUP($A$1727, 文字檔!Q:R, 2, 0))</f>
        <v>35104.03</v>
      </c>
      <c r="L1727">
        <f>IF(ISERROR(VLOOKUP($A$1727, 文字檔!S:T, 2, 0)),0,VLOOKUP($A$1727, 文字檔!S:T, 2, 0))</f>
        <v>0</v>
      </c>
      <c r="M1727">
        <f>IF(ISERROR(VLOOKUP($A$1727, 文字檔!U:V, 2, 0)),0,VLOOKUP($A$1727, 文字檔!U:V, 2, 0))</f>
        <v>3099.23</v>
      </c>
      <c r="N1727">
        <f>IF(ISERROR(VLOOKUP($A$1727, 文字檔!W:X, 2, 0)),0,VLOOKUP($A$1727, 文字檔!W:X, 2, 0))</f>
        <v>0</v>
      </c>
      <c r="O1727">
        <f>IF(ISERROR(VLOOKUP($A$1727, 文字檔!Y:Z, 2, 0)),0,VLOOKUP($A$1727, 文字檔!Y:Z, 2, 0))</f>
        <v>0</v>
      </c>
      <c r="P1727">
        <f>IF(ISERROR(VLOOKUP($A$1727, 文字檔!AA:AB, 2, 0)),0,VLOOKUP($A$1727, 文字檔!AA:AB, 2, 0))</f>
        <v>0</v>
      </c>
    </row>
    <row r="1728" spans="1:16" ht="16.2">
      <c r="A1728" s="7">
        <v>45464</v>
      </c>
      <c r="B1728" s="5">
        <f>SUMPRODUCT($C$2:$P$2,$C$1728:$P$1728)</f>
        <v>-162549.14000000001</v>
      </c>
      <c r="C1728" s="5">
        <f>IF(ISERROR(VLOOKUP($A$1728, 文字檔!A:B, 2, 0)),0,VLOOKUP($A$1728, 文字檔!A:B, 2, 0))</f>
        <v>31409.26</v>
      </c>
      <c r="D1728" s="5">
        <f>IF(ISERROR(VLOOKUP($A$1728, 文字檔!C:D, 2, 0)),0,VLOOKUP($A$1728, 文字檔!C:D, 2, 0))</f>
        <v>0</v>
      </c>
      <c r="E1728" s="5">
        <f>IF(ISERROR(VLOOKUP($A$1728, 文字檔!E:F, 2, 0)),0,VLOOKUP($A$1728, 文字檔!E:F, 2, 0))</f>
        <v>0</v>
      </c>
      <c r="F1728" s="5">
        <f>IF(ISERROR(VLOOKUP($A$1728, 文字檔!G:H, 2, 0)),0,VLOOKUP($A$1728, 文字檔!G:H, 2, 0))</f>
        <v>0</v>
      </c>
      <c r="G1728" s="5">
        <f>IF(ISERROR(VLOOKUP($A$1728, 文字檔!I:J, 2, 0)),0,VLOOKUP($A$1728, 文字檔!I:J, 2, 0))</f>
        <v>0</v>
      </c>
      <c r="H1728" s="5">
        <f>IF(ISERROR(VLOOKUP($A$1728, 文字檔!K:L, 2, 0)),0,VLOOKUP($A$1728, 文字檔!K:L, 2, 0))</f>
        <v>4210.7</v>
      </c>
      <c r="I1728" s="5">
        <f>IF(ISERROR(VLOOKUP($A$1728, 文字檔!M:N, 2, 0)),0,VLOOKUP($A$1728, 文字檔!M:N, 2, 0))</f>
        <v>0</v>
      </c>
      <c r="J1728" s="5">
        <f>IF(ISERROR(VLOOKUP($A$1728, 文字檔!O:P, 2, 0)),0,VLOOKUP($A$1728, 文字檔!O:P, 2, 0))</f>
        <v>0</v>
      </c>
      <c r="K1728">
        <f>IF(ISERROR(VLOOKUP($A$1728, 文字檔!Q:R, 2, 0)),0,VLOOKUP($A$1728, 文字檔!Q:R, 2, 0))</f>
        <v>-33600</v>
      </c>
      <c r="L1728">
        <f>IF(ISERROR(VLOOKUP($A$1728, 文字檔!S:T, 2, 0)),0,VLOOKUP($A$1728, 文字檔!S:T, 2, 0))</f>
        <v>0</v>
      </c>
      <c r="M1728">
        <f>IF(ISERROR(VLOOKUP($A$1728, 文字檔!U:V, 2, 0)),0,VLOOKUP($A$1728, 文字檔!U:V, 2, 0))</f>
        <v>-57292.85</v>
      </c>
      <c r="N1728">
        <f>IF(ISERROR(VLOOKUP($A$1728, 文字檔!W:X, 2, 0)),0,VLOOKUP($A$1728, 文字檔!W:X, 2, 0))</f>
        <v>13501.57</v>
      </c>
      <c r="O1728">
        <f>IF(ISERROR(VLOOKUP($A$1728, 文字檔!Y:Z, 2, 0)),0,VLOOKUP($A$1728, 文字檔!Y:Z, 2, 0))</f>
        <v>-120777.82</v>
      </c>
      <c r="P1728">
        <f>IF(ISERROR(VLOOKUP($A$1728, 文字檔!AA:AB, 2, 0)),0,VLOOKUP($A$1728, 文字檔!AA:AB, 2, 0))</f>
        <v>0</v>
      </c>
    </row>
    <row r="1729" spans="1:16" ht="16.2">
      <c r="A1729" s="7">
        <v>45465</v>
      </c>
      <c r="B1729" s="5">
        <f>SUMPRODUCT($C$2:$P$2,$C$1729:$P$1729)</f>
        <v>0</v>
      </c>
      <c r="C1729" s="5">
        <f>IF(ISERROR(VLOOKUP($A$1729, 文字檔!A:B, 2, 0)),0,VLOOKUP($A$1729, 文字檔!A:B, 2, 0))</f>
        <v>0</v>
      </c>
      <c r="D1729" s="5">
        <f>IF(ISERROR(VLOOKUP($A$1729, 文字檔!C:D, 2, 0)),0,VLOOKUP($A$1729, 文字檔!C:D, 2, 0))</f>
        <v>0</v>
      </c>
      <c r="E1729" s="5">
        <f>IF(ISERROR(VLOOKUP($A$1729, 文字檔!E:F, 2, 0)),0,VLOOKUP($A$1729, 文字檔!E:F, 2, 0))</f>
        <v>0</v>
      </c>
      <c r="F1729" s="5">
        <f>IF(ISERROR(VLOOKUP($A$1729, 文字檔!G:H, 2, 0)),0,VLOOKUP($A$1729, 文字檔!G:H, 2, 0))</f>
        <v>0</v>
      </c>
      <c r="G1729" s="5">
        <f>IF(ISERROR(VLOOKUP($A$1729, 文字檔!I:J, 2, 0)),0,VLOOKUP($A$1729, 文字檔!I:J, 2, 0))</f>
        <v>0</v>
      </c>
      <c r="H1729" s="5">
        <f>IF(ISERROR(VLOOKUP($A$1729, 文字檔!K:L, 2, 0)),0,VLOOKUP($A$1729, 文字檔!K:L, 2, 0))</f>
        <v>0</v>
      </c>
      <c r="I1729" s="5">
        <f>IF(ISERROR(VLOOKUP($A$1729, 文字檔!M:N, 2, 0)),0,VLOOKUP($A$1729, 文字檔!M:N, 2, 0))</f>
        <v>0</v>
      </c>
      <c r="J1729" s="5">
        <f>IF(ISERROR(VLOOKUP($A$1729, 文字檔!O:P, 2, 0)),0,VLOOKUP($A$1729, 文字檔!O:P, 2, 0))</f>
        <v>0</v>
      </c>
      <c r="K1729">
        <f>IF(ISERROR(VLOOKUP($A$1729, 文字檔!Q:R, 2, 0)),0,VLOOKUP($A$1729, 文字檔!Q:R, 2, 0))</f>
        <v>0</v>
      </c>
      <c r="L1729">
        <f>IF(ISERROR(VLOOKUP($A$1729, 文字檔!S:T, 2, 0)),0,VLOOKUP($A$1729, 文字檔!S:T, 2, 0))</f>
        <v>0</v>
      </c>
      <c r="M1729">
        <f>IF(ISERROR(VLOOKUP($A$1729, 文字檔!U:V, 2, 0)),0,VLOOKUP($A$1729, 文字檔!U:V, 2, 0))</f>
        <v>0</v>
      </c>
      <c r="N1729">
        <f>IF(ISERROR(VLOOKUP($A$1729, 文字檔!W:X, 2, 0)),0,VLOOKUP($A$1729, 文字檔!W:X, 2, 0))</f>
        <v>0</v>
      </c>
      <c r="O1729">
        <f>IF(ISERROR(VLOOKUP($A$1729, 文字檔!Y:Z, 2, 0)),0,VLOOKUP($A$1729, 文字檔!Y:Z, 2, 0))</f>
        <v>0</v>
      </c>
      <c r="P1729">
        <f>IF(ISERROR(VLOOKUP($A$1729, 文字檔!AA:AB, 2, 0)),0,VLOOKUP($A$1729, 文字檔!AA:AB, 2, 0))</f>
        <v>0</v>
      </c>
    </row>
    <row r="1730" spans="1:16" ht="16.2">
      <c r="A1730" s="7">
        <v>45466</v>
      </c>
      <c r="B1730" s="5">
        <f>SUMPRODUCT($C$2:$P$2,$C$1730:$P$1730)</f>
        <v>0</v>
      </c>
      <c r="C1730" s="5">
        <f>IF(ISERROR(VLOOKUP($A$1730, 文字檔!A:B, 2, 0)),0,VLOOKUP($A$1730, 文字檔!A:B, 2, 0))</f>
        <v>0</v>
      </c>
      <c r="D1730" s="5">
        <f>IF(ISERROR(VLOOKUP($A$1730, 文字檔!C:D, 2, 0)),0,VLOOKUP($A$1730, 文字檔!C:D, 2, 0))</f>
        <v>0</v>
      </c>
      <c r="E1730" s="5">
        <f>IF(ISERROR(VLOOKUP($A$1730, 文字檔!E:F, 2, 0)),0,VLOOKUP($A$1730, 文字檔!E:F, 2, 0))</f>
        <v>0</v>
      </c>
      <c r="F1730" s="5">
        <f>IF(ISERROR(VLOOKUP($A$1730, 文字檔!G:H, 2, 0)),0,VLOOKUP($A$1730, 文字檔!G:H, 2, 0))</f>
        <v>0</v>
      </c>
      <c r="G1730" s="5">
        <f>IF(ISERROR(VLOOKUP($A$1730, 文字檔!I:J, 2, 0)),0,VLOOKUP($A$1730, 文字檔!I:J, 2, 0))</f>
        <v>0</v>
      </c>
      <c r="H1730" s="5">
        <f>IF(ISERROR(VLOOKUP($A$1730, 文字檔!K:L, 2, 0)),0,VLOOKUP($A$1730, 文字檔!K:L, 2, 0))</f>
        <v>0</v>
      </c>
      <c r="I1730" s="5">
        <f>IF(ISERROR(VLOOKUP($A$1730, 文字檔!M:N, 2, 0)),0,VLOOKUP($A$1730, 文字檔!M:N, 2, 0))</f>
        <v>0</v>
      </c>
      <c r="J1730" s="5">
        <f>IF(ISERROR(VLOOKUP($A$1730, 文字檔!O:P, 2, 0)),0,VLOOKUP($A$1730, 文字檔!O:P, 2, 0))</f>
        <v>0</v>
      </c>
      <c r="K1730">
        <f>IF(ISERROR(VLOOKUP($A$1730, 文字檔!Q:R, 2, 0)),0,VLOOKUP($A$1730, 文字檔!Q:R, 2, 0))</f>
        <v>0</v>
      </c>
      <c r="L1730">
        <f>IF(ISERROR(VLOOKUP($A$1730, 文字檔!S:T, 2, 0)),0,VLOOKUP($A$1730, 文字檔!S:T, 2, 0))</f>
        <v>0</v>
      </c>
      <c r="M1730">
        <f>IF(ISERROR(VLOOKUP($A$1730, 文字檔!U:V, 2, 0)),0,VLOOKUP($A$1730, 文字檔!U:V, 2, 0))</f>
        <v>0</v>
      </c>
      <c r="N1730">
        <f>IF(ISERROR(VLOOKUP($A$1730, 文字檔!W:X, 2, 0)),0,VLOOKUP($A$1730, 文字檔!W:X, 2, 0))</f>
        <v>0</v>
      </c>
      <c r="O1730">
        <f>IF(ISERROR(VLOOKUP($A$1730, 文字檔!Y:Z, 2, 0)),0,VLOOKUP($A$1730, 文字檔!Y:Z, 2, 0))</f>
        <v>0</v>
      </c>
      <c r="P1730">
        <f>IF(ISERROR(VLOOKUP($A$1730, 文字檔!AA:AB, 2, 0)),0,VLOOKUP($A$1730, 文字檔!AA:AB, 2, 0))</f>
        <v>0</v>
      </c>
    </row>
    <row r="1731" spans="1:16" ht="16.2">
      <c r="A1731" s="7">
        <v>45467</v>
      </c>
      <c r="B1731" s="5">
        <f>SUMPRODUCT($C$2:$P$2,$C$1731:$P$1731)</f>
        <v>52814.579999999994</v>
      </c>
      <c r="C1731" s="5">
        <f>IF(ISERROR(VLOOKUP($A$1731, 文字檔!A:B, 2, 0)),0,VLOOKUP($A$1731, 文字檔!A:B, 2, 0))</f>
        <v>20631.82</v>
      </c>
      <c r="D1731" s="5">
        <f>IF(ISERROR(VLOOKUP($A$1731, 文字檔!C:D, 2, 0)),0,VLOOKUP($A$1731, 文字檔!C:D, 2, 0))</f>
        <v>6316.57</v>
      </c>
      <c r="E1731" s="5">
        <f>IF(ISERROR(VLOOKUP($A$1731, 文字檔!E:F, 2, 0)),0,VLOOKUP($A$1731, 文字檔!E:F, 2, 0))</f>
        <v>0</v>
      </c>
      <c r="F1731" s="5">
        <f>IF(ISERROR(VLOOKUP($A$1731, 文字檔!G:H, 2, 0)),0,VLOOKUP($A$1731, 文字檔!G:H, 2, 0))</f>
        <v>0</v>
      </c>
      <c r="G1731" s="5">
        <f>IF(ISERROR(VLOOKUP($A$1731, 文字檔!I:J, 2, 0)),0,VLOOKUP($A$1731, 文字檔!I:J, 2, 0))</f>
        <v>5116.75</v>
      </c>
      <c r="H1731" s="5">
        <f>IF(ISERROR(VLOOKUP($A$1731, 文字檔!K:L, 2, 0)),0,VLOOKUP($A$1731, 文字檔!K:L, 2, 0))</f>
        <v>0</v>
      </c>
      <c r="I1731" s="5">
        <f>IF(ISERROR(VLOOKUP($A$1731, 文字檔!M:N, 2, 0)),0,VLOOKUP($A$1731, 文字檔!M:N, 2, 0))</f>
        <v>21714.26</v>
      </c>
      <c r="J1731" s="5">
        <f>IF(ISERROR(VLOOKUP($A$1731, 文字檔!O:P, 2, 0)),0,VLOOKUP($A$1731, 文字檔!O:P, 2, 0))</f>
        <v>0</v>
      </c>
      <c r="K1731">
        <f>IF(ISERROR(VLOOKUP($A$1731, 文字檔!Q:R, 2, 0)),0,VLOOKUP($A$1731, 文字檔!Q:R, 2, 0))</f>
        <v>-92800</v>
      </c>
      <c r="L1731">
        <f>IF(ISERROR(VLOOKUP($A$1731, 文字檔!S:T, 2, 0)),0,VLOOKUP($A$1731, 文字檔!S:T, 2, 0))</f>
        <v>0</v>
      </c>
      <c r="M1731">
        <f>IF(ISERROR(VLOOKUP($A$1731, 文字檔!U:V, 2, 0)),0,VLOOKUP($A$1731, 文字檔!U:V, 2, 0))</f>
        <v>0</v>
      </c>
      <c r="N1731">
        <f>IF(ISERROR(VLOOKUP($A$1731, 文字檔!W:X, 2, 0)),0,VLOOKUP($A$1731, 文字檔!W:X, 2, 0))</f>
        <v>92800</v>
      </c>
      <c r="O1731">
        <f>IF(ISERROR(VLOOKUP($A$1731, 文字檔!Y:Z, 2, 0)),0,VLOOKUP($A$1731, 文字檔!Y:Z, 2, 0))</f>
        <v>-6881.45</v>
      </c>
      <c r="P1731">
        <f>IF(ISERROR(VLOOKUP($A$1731, 文字檔!AA:AB, 2, 0)),0,VLOOKUP($A$1731, 文字檔!AA:AB, 2, 0))</f>
        <v>5916.63</v>
      </c>
    </row>
    <row r="1732" spans="1:16" ht="16.2">
      <c r="A1732" s="7">
        <v>45468</v>
      </c>
      <c r="B1732" s="5">
        <f>SUMPRODUCT($C$2:$P$2,$C$1732:$P$1732)</f>
        <v>39191.159999999996</v>
      </c>
      <c r="C1732" s="5">
        <f>IF(ISERROR(VLOOKUP($A$1732, 文字檔!A:B, 2, 0)),0,VLOOKUP($A$1732, 文字檔!A:B, 2, 0))</f>
        <v>9291.9599999999991</v>
      </c>
      <c r="D1732" s="5">
        <f>IF(ISERROR(VLOOKUP($A$1732, 文字檔!C:D, 2, 0)),0,VLOOKUP($A$1732, 文字檔!C:D, 2, 0))</f>
        <v>38123.440000000002</v>
      </c>
      <c r="E1732" s="5">
        <f>IF(ISERROR(VLOOKUP($A$1732, 文字檔!E:F, 2, 0)),0,VLOOKUP($A$1732, 文字檔!E:F, 2, 0))</f>
        <v>0</v>
      </c>
      <c r="F1732" s="5">
        <f>IF(ISERROR(VLOOKUP($A$1732, 文字檔!G:H, 2, 0)),0,VLOOKUP($A$1732, 文字檔!G:H, 2, 0))</f>
        <v>0</v>
      </c>
      <c r="G1732" s="5">
        <f>IF(ISERROR(VLOOKUP($A$1732, 文字檔!I:J, 2, 0)),0,VLOOKUP($A$1732, 文字檔!I:J, 2, 0))</f>
        <v>-7483.4</v>
      </c>
      <c r="H1732" s="5">
        <f>IF(ISERROR(VLOOKUP($A$1732, 文字檔!K:L, 2, 0)),0,VLOOKUP($A$1732, 文字檔!K:L, 2, 0))</f>
        <v>1048.2</v>
      </c>
      <c r="I1732" s="5">
        <f>IF(ISERROR(VLOOKUP($A$1732, 文字檔!M:N, 2, 0)),0,VLOOKUP($A$1732, 文字檔!M:N, 2, 0))</f>
        <v>600</v>
      </c>
      <c r="J1732" s="5">
        <f>IF(ISERROR(VLOOKUP($A$1732, 文字檔!O:P, 2, 0)),0,VLOOKUP($A$1732, 文字檔!O:P, 2, 0))</f>
        <v>0</v>
      </c>
      <c r="K1732">
        <f>IF(ISERROR(VLOOKUP($A$1732, 文字檔!Q:R, 2, 0)),0,VLOOKUP($A$1732, 文字檔!Q:R, 2, 0))</f>
        <v>-600</v>
      </c>
      <c r="L1732">
        <f>IF(ISERROR(VLOOKUP($A$1732, 文字檔!S:T, 2, 0)),0,VLOOKUP($A$1732, 文字檔!S:T, 2, 0))</f>
        <v>18249.34</v>
      </c>
      <c r="M1732">
        <f>IF(ISERROR(VLOOKUP($A$1732, 文字檔!U:V, 2, 0)),0,VLOOKUP($A$1732, 文字檔!U:V, 2, 0))</f>
        <v>0</v>
      </c>
      <c r="N1732">
        <f>IF(ISERROR(VLOOKUP($A$1732, 文字檔!W:X, 2, 0)),0,VLOOKUP($A$1732, 文字檔!W:X, 2, 0))</f>
        <v>31122.39</v>
      </c>
      <c r="O1732">
        <f>IF(ISERROR(VLOOKUP($A$1732, 文字檔!Y:Z, 2, 0)),0,VLOOKUP($A$1732, 文字檔!Y:Z, 2, 0))</f>
        <v>-51760.77</v>
      </c>
      <c r="P1732">
        <f>IF(ISERROR(VLOOKUP($A$1732, 文字檔!AA:AB, 2, 0)),0,VLOOKUP($A$1732, 文字檔!AA:AB, 2, 0))</f>
        <v>600</v>
      </c>
    </row>
    <row r="1733" spans="1:16" ht="16.2">
      <c r="A1733" s="7">
        <v>45469</v>
      </c>
      <c r="B1733" s="5">
        <f>SUMPRODUCT($C$2:$P$2,$C$1733:$P$1733)</f>
        <v>-79548.180000000008</v>
      </c>
      <c r="C1733" s="5">
        <f>IF(ISERROR(VLOOKUP($A$1733, 文字檔!A:B, 2, 0)),0,VLOOKUP($A$1733, 文字檔!A:B, 2, 0))</f>
        <v>0</v>
      </c>
      <c r="D1733" s="5">
        <f>IF(ISERROR(VLOOKUP($A$1733, 文字檔!C:D, 2, 0)),0,VLOOKUP($A$1733, 文字檔!C:D, 2, 0))</f>
        <v>0</v>
      </c>
      <c r="E1733" s="5">
        <f>IF(ISERROR(VLOOKUP($A$1733, 文字檔!E:F, 2, 0)),0,VLOOKUP($A$1733, 文字檔!E:F, 2, 0))</f>
        <v>0</v>
      </c>
      <c r="F1733" s="5">
        <f>IF(ISERROR(VLOOKUP($A$1733, 文字檔!G:H, 2, 0)),0,VLOOKUP($A$1733, 文字檔!G:H, 2, 0))</f>
        <v>-14488.23</v>
      </c>
      <c r="G1733" s="5">
        <f>IF(ISERROR(VLOOKUP($A$1733, 文字檔!I:J, 2, 0)),0,VLOOKUP($A$1733, 文字檔!I:J, 2, 0))</f>
        <v>0</v>
      </c>
      <c r="H1733" s="5">
        <f>IF(ISERROR(VLOOKUP($A$1733, 文字檔!K:L, 2, 0)),0,VLOOKUP($A$1733, 文字檔!K:L, 2, 0))</f>
        <v>826.09</v>
      </c>
      <c r="I1733" s="5">
        <f>IF(ISERROR(VLOOKUP($A$1733, 文字檔!M:N, 2, 0)),0,VLOOKUP($A$1733, 文字檔!M:N, 2, 0))</f>
        <v>6918.85</v>
      </c>
      <c r="J1733" s="5">
        <f>IF(ISERROR(VLOOKUP($A$1733, 文字檔!O:P, 2, 0)),0,VLOOKUP($A$1733, 文字檔!O:P, 2, 0))</f>
        <v>0</v>
      </c>
      <c r="K1733">
        <f>IF(ISERROR(VLOOKUP($A$1733, 文字檔!Q:R, 2, 0)),0,VLOOKUP($A$1733, 文字檔!Q:R, 2, 0))</f>
        <v>25800</v>
      </c>
      <c r="L1733">
        <f>IF(ISERROR(VLOOKUP($A$1733, 文字檔!S:T, 2, 0)),0,VLOOKUP($A$1733, 文字檔!S:T, 2, 0))</f>
        <v>0</v>
      </c>
      <c r="M1733">
        <f>IF(ISERROR(VLOOKUP($A$1733, 文字檔!U:V, 2, 0)),0,VLOOKUP($A$1733, 文字檔!U:V, 2, 0))</f>
        <v>-20689.16</v>
      </c>
      <c r="N1733">
        <f>IF(ISERROR(VLOOKUP($A$1733, 文字檔!W:X, 2, 0)),0,VLOOKUP($A$1733, 文字檔!W:X, 2, 0))</f>
        <v>-25175.59</v>
      </c>
      <c r="O1733">
        <f>IF(ISERROR(VLOOKUP($A$1733, 文字檔!Y:Z, 2, 0)),0,VLOOKUP($A$1733, 文字檔!Y:Z, 2, 0))</f>
        <v>-3968.84</v>
      </c>
      <c r="P1733">
        <f>IF(ISERROR(VLOOKUP($A$1733, 文字檔!AA:AB, 2, 0)),0,VLOOKUP($A$1733, 文字檔!AA:AB, 2, 0))</f>
        <v>-48771.3</v>
      </c>
    </row>
    <row r="1734" spans="1:16" ht="16.2">
      <c r="A1734" s="7">
        <v>45470</v>
      </c>
      <c r="B1734" s="5">
        <f>SUMPRODUCT($C$2:$P$2,$C$1734:$P$1734)</f>
        <v>-104931.88</v>
      </c>
      <c r="C1734" s="5">
        <f>IF(ISERROR(VLOOKUP($A$1734, 文字檔!A:B, 2, 0)),0,VLOOKUP($A$1734, 文字檔!A:B, 2, 0))</f>
        <v>27436.68</v>
      </c>
      <c r="D1734" s="5">
        <f>IF(ISERROR(VLOOKUP($A$1734, 文字檔!C:D, 2, 0)),0,VLOOKUP($A$1734, 文字檔!C:D, 2, 0))</f>
        <v>0</v>
      </c>
      <c r="E1734" s="5">
        <f>IF(ISERROR(VLOOKUP($A$1734, 文字檔!E:F, 2, 0)),0,VLOOKUP($A$1734, 文字檔!E:F, 2, 0))</f>
        <v>0</v>
      </c>
      <c r="F1734" s="5">
        <f>IF(ISERROR(VLOOKUP($A$1734, 文字檔!G:H, 2, 0)),0,VLOOKUP($A$1734, 文字檔!G:H, 2, 0))</f>
        <v>-15800</v>
      </c>
      <c r="G1734" s="5">
        <f>IF(ISERROR(VLOOKUP($A$1734, 文字檔!I:J, 2, 0)),0,VLOOKUP($A$1734, 文字檔!I:J, 2, 0))</f>
        <v>0</v>
      </c>
      <c r="H1734" s="5">
        <f>IF(ISERROR(VLOOKUP($A$1734, 文字檔!K:L, 2, 0)),0,VLOOKUP($A$1734, 文字檔!K:L, 2, 0))</f>
        <v>-11559.57</v>
      </c>
      <c r="I1734" s="5">
        <f>IF(ISERROR(VLOOKUP($A$1734, 文字檔!M:N, 2, 0)),0,VLOOKUP($A$1734, 文字檔!M:N, 2, 0))</f>
        <v>0</v>
      </c>
      <c r="J1734" s="5">
        <f>IF(ISERROR(VLOOKUP($A$1734, 文字檔!O:P, 2, 0)),0,VLOOKUP($A$1734, 文字檔!O:P, 2, 0))</f>
        <v>0</v>
      </c>
      <c r="K1734">
        <f>IF(ISERROR(VLOOKUP($A$1734, 文字檔!Q:R, 2, 0)),0,VLOOKUP($A$1734, 文字檔!Q:R, 2, 0))</f>
        <v>-15800</v>
      </c>
      <c r="L1734">
        <f>IF(ISERROR(VLOOKUP($A$1734, 文字檔!S:T, 2, 0)),0,VLOOKUP($A$1734, 文字檔!S:T, 2, 0))</f>
        <v>-19365.419999999998</v>
      </c>
      <c r="M1734">
        <f>IF(ISERROR(VLOOKUP($A$1734, 文字檔!U:V, 2, 0)),0,VLOOKUP($A$1734, 文字檔!U:V, 2, 0))</f>
        <v>-25082.5</v>
      </c>
      <c r="N1734">
        <f>IF(ISERROR(VLOOKUP($A$1734, 文字檔!W:X, 2, 0)),0,VLOOKUP($A$1734, 文字檔!W:X, 2, 0))</f>
        <v>0</v>
      </c>
      <c r="O1734">
        <f>IF(ISERROR(VLOOKUP($A$1734, 文字檔!Y:Z, 2, 0)),0,VLOOKUP($A$1734, 文字檔!Y:Z, 2, 0))</f>
        <v>-60561.07</v>
      </c>
      <c r="P1734">
        <f>IF(ISERROR(VLOOKUP($A$1734, 文字檔!AA:AB, 2, 0)),0,VLOOKUP($A$1734, 文字檔!AA:AB, 2, 0))</f>
        <v>15800</v>
      </c>
    </row>
    <row r="1735" spans="1:16" ht="16.2">
      <c r="A1735" s="7">
        <v>45471</v>
      </c>
      <c r="B1735" s="5">
        <f>SUMPRODUCT($C$2:$P$2,$C$1735:$P$1735)</f>
        <v>-110407.57999999999</v>
      </c>
      <c r="C1735" s="5">
        <f>IF(ISERROR(VLOOKUP($A$1735, 文字檔!A:B, 2, 0)),0,VLOOKUP($A$1735, 文字檔!A:B, 2, 0))</f>
        <v>-27551.67</v>
      </c>
      <c r="D1735" s="5">
        <f>IF(ISERROR(VLOOKUP($A$1735, 文字檔!C:D, 2, 0)),0,VLOOKUP($A$1735, 文字檔!C:D, 2, 0))</f>
        <v>-17291.98</v>
      </c>
      <c r="E1735" s="5">
        <f>IF(ISERROR(VLOOKUP($A$1735, 文字檔!E:F, 2, 0)),0,VLOOKUP($A$1735, 文字檔!E:F, 2, 0))</f>
        <v>0</v>
      </c>
      <c r="F1735" s="5">
        <f>IF(ISERROR(VLOOKUP($A$1735, 文字檔!G:H, 2, 0)),0,VLOOKUP($A$1735, 文字檔!G:H, 2, 0))</f>
        <v>38000</v>
      </c>
      <c r="G1735" s="5">
        <f>IF(ISERROR(VLOOKUP($A$1735, 文字檔!I:J, 2, 0)),0,VLOOKUP($A$1735, 文字檔!I:J, 2, 0))</f>
        <v>-24573.1</v>
      </c>
      <c r="H1735" s="5">
        <f>IF(ISERROR(VLOOKUP($A$1735, 文字檔!K:L, 2, 0)),0,VLOOKUP($A$1735, 文字檔!K:L, 2, 0))</f>
        <v>-24173.279999999999</v>
      </c>
      <c r="I1735" s="5">
        <f>IF(ISERROR(VLOOKUP($A$1735, 文字檔!M:N, 2, 0)),0,VLOOKUP($A$1735, 文字檔!M:N, 2, 0))</f>
        <v>-9290.7800000000007</v>
      </c>
      <c r="J1735" s="5">
        <f>IF(ISERROR(VLOOKUP($A$1735, 文字檔!O:P, 2, 0)),0,VLOOKUP($A$1735, 文字檔!O:P, 2, 0))</f>
        <v>0</v>
      </c>
      <c r="K1735">
        <f>IF(ISERROR(VLOOKUP($A$1735, 文字檔!Q:R, 2, 0)),0,VLOOKUP($A$1735, 文字檔!Q:R, 2, 0))</f>
        <v>38000</v>
      </c>
      <c r="L1735">
        <f>IF(ISERROR(VLOOKUP($A$1735, 文字檔!S:T, 2, 0)),0,VLOOKUP($A$1735, 文字檔!S:T, 2, 0))</f>
        <v>0</v>
      </c>
      <c r="M1735">
        <f>IF(ISERROR(VLOOKUP($A$1735, 文字檔!U:V, 2, 0)),0,VLOOKUP($A$1735, 文字檔!U:V, 2, 0))</f>
        <v>0</v>
      </c>
      <c r="N1735">
        <f>IF(ISERROR(VLOOKUP($A$1735, 文字檔!W:X, 2, 0)),0,VLOOKUP($A$1735, 文字檔!W:X, 2, 0))</f>
        <v>-20492.46</v>
      </c>
      <c r="O1735">
        <f>IF(ISERROR(VLOOKUP($A$1735, 文字檔!Y:Z, 2, 0)),0,VLOOKUP($A$1735, 文字檔!Y:Z, 2, 0))</f>
        <v>-16654.28</v>
      </c>
      <c r="P1735">
        <f>IF(ISERROR(VLOOKUP($A$1735, 文字檔!AA:AB, 2, 0)),0,VLOOKUP($A$1735, 文字檔!AA:AB, 2, 0))</f>
        <v>-46380.03</v>
      </c>
    </row>
    <row r="1736" spans="1:16" ht="16.2">
      <c r="A1736" s="7">
        <v>45472</v>
      </c>
      <c r="B1736" s="5">
        <f>SUMPRODUCT($C$2:$P$2,$C$1736:$P$1736)</f>
        <v>0</v>
      </c>
      <c r="C1736" s="5">
        <f>IF(ISERROR(VLOOKUP($A$1736, 文字檔!A:B, 2, 0)),0,VLOOKUP($A$1736, 文字檔!A:B, 2, 0))</f>
        <v>0</v>
      </c>
      <c r="D1736" s="5">
        <f>IF(ISERROR(VLOOKUP($A$1736, 文字檔!C:D, 2, 0)),0,VLOOKUP($A$1736, 文字檔!C:D, 2, 0))</f>
        <v>0</v>
      </c>
      <c r="E1736" s="5">
        <f>IF(ISERROR(VLOOKUP($A$1736, 文字檔!E:F, 2, 0)),0,VLOOKUP($A$1736, 文字檔!E:F, 2, 0))</f>
        <v>0</v>
      </c>
      <c r="F1736" s="5">
        <f>IF(ISERROR(VLOOKUP($A$1736, 文字檔!G:H, 2, 0)),0,VLOOKUP($A$1736, 文字檔!G:H, 2, 0))</f>
        <v>0</v>
      </c>
      <c r="G1736" s="5">
        <f>IF(ISERROR(VLOOKUP($A$1736, 文字檔!I:J, 2, 0)),0,VLOOKUP($A$1736, 文字檔!I:J, 2, 0))</f>
        <v>0</v>
      </c>
      <c r="H1736" s="5">
        <f>IF(ISERROR(VLOOKUP($A$1736, 文字檔!K:L, 2, 0)),0,VLOOKUP($A$1736, 文字檔!K:L, 2, 0))</f>
        <v>0</v>
      </c>
      <c r="I1736" s="5">
        <f>IF(ISERROR(VLOOKUP($A$1736, 文字檔!M:N, 2, 0)),0,VLOOKUP($A$1736, 文字檔!M:N, 2, 0))</f>
        <v>0</v>
      </c>
      <c r="J1736" s="5">
        <f>IF(ISERROR(VLOOKUP($A$1736, 文字檔!O:P, 2, 0)),0,VLOOKUP($A$1736, 文字檔!O:P, 2, 0))</f>
        <v>0</v>
      </c>
      <c r="K1736">
        <f>IF(ISERROR(VLOOKUP($A$1736, 文字檔!Q:R, 2, 0)),0,VLOOKUP($A$1736, 文字檔!Q:R, 2, 0))</f>
        <v>0</v>
      </c>
      <c r="L1736">
        <f>IF(ISERROR(VLOOKUP($A$1736, 文字檔!S:T, 2, 0)),0,VLOOKUP($A$1736, 文字檔!S:T, 2, 0))</f>
        <v>0</v>
      </c>
      <c r="M1736">
        <f>IF(ISERROR(VLOOKUP($A$1736, 文字檔!U:V, 2, 0)),0,VLOOKUP($A$1736, 文字檔!U:V, 2, 0))</f>
        <v>0</v>
      </c>
      <c r="N1736">
        <f>IF(ISERROR(VLOOKUP($A$1736, 文字檔!W:X, 2, 0)),0,VLOOKUP($A$1736, 文字檔!W:X, 2, 0))</f>
        <v>0</v>
      </c>
      <c r="O1736">
        <f>IF(ISERROR(VLOOKUP($A$1736, 文字檔!Y:Z, 2, 0)),0,VLOOKUP($A$1736, 文字檔!Y:Z, 2, 0))</f>
        <v>0</v>
      </c>
      <c r="P1736">
        <f>IF(ISERROR(VLOOKUP($A$1736, 文字檔!AA:AB, 2, 0)),0,VLOOKUP($A$1736, 文字檔!AA:AB, 2, 0))</f>
        <v>0</v>
      </c>
    </row>
    <row r="1737" spans="1:16" ht="16.2">
      <c r="A1737" s="7">
        <v>45473</v>
      </c>
      <c r="B1737" s="5">
        <f>SUMPRODUCT($C$2:$P$2,$C$1737:$P$1737)</f>
        <v>0</v>
      </c>
      <c r="C1737" s="5">
        <f>IF(ISERROR(VLOOKUP($A$1737, 文字檔!A:B, 2, 0)),0,VLOOKUP($A$1737, 文字檔!A:B, 2, 0))</f>
        <v>0</v>
      </c>
      <c r="D1737" s="5">
        <f>IF(ISERROR(VLOOKUP($A$1737, 文字檔!C:D, 2, 0)),0,VLOOKUP($A$1737, 文字檔!C:D, 2, 0))</f>
        <v>0</v>
      </c>
      <c r="E1737" s="5">
        <f>IF(ISERROR(VLOOKUP($A$1737, 文字檔!E:F, 2, 0)),0,VLOOKUP($A$1737, 文字檔!E:F, 2, 0))</f>
        <v>0</v>
      </c>
      <c r="F1737" s="5">
        <f>IF(ISERROR(VLOOKUP($A$1737, 文字檔!G:H, 2, 0)),0,VLOOKUP($A$1737, 文字檔!G:H, 2, 0))</f>
        <v>0</v>
      </c>
      <c r="G1737" s="5">
        <f>IF(ISERROR(VLOOKUP($A$1737, 文字檔!I:J, 2, 0)),0,VLOOKUP($A$1737, 文字檔!I:J, 2, 0))</f>
        <v>0</v>
      </c>
      <c r="H1737" s="5">
        <f>IF(ISERROR(VLOOKUP($A$1737, 文字檔!K:L, 2, 0)),0,VLOOKUP($A$1737, 文字檔!K:L, 2, 0))</f>
        <v>0</v>
      </c>
      <c r="I1737" s="5">
        <f>IF(ISERROR(VLOOKUP($A$1737, 文字檔!M:N, 2, 0)),0,VLOOKUP($A$1737, 文字檔!M:N, 2, 0))</f>
        <v>0</v>
      </c>
      <c r="J1737" s="5">
        <f>IF(ISERROR(VLOOKUP($A$1737, 文字檔!O:P, 2, 0)),0,VLOOKUP($A$1737, 文字檔!O:P, 2, 0))</f>
        <v>0</v>
      </c>
      <c r="K1737">
        <f>IF(ISERROR(VLOOKUP($A$1737, 文字檔!Q:R, 2, 0)),0,VLOOKUP($A$1737, 文字檔!Q:R, 2, 0))</f>
        <v>0</v>
      </c>
      <c r="L1737">
        <f>IF(ISERROR(VLOOKUP($A$1737, 文字檔!S:T, 2, 0)),0,VLOOKUP($A$1737, 文字檔!S:T, 2, 0))</f>
        <v>0</v>
      </c>
      <c r="M1737">
        <f>IF(ISERROR(VLOOKUP($A$1737, 文字檔!U:V, 2, 0)),0,VLOOKUP($A$1737, 文字檔!U:V, 2, 0))</f>
        <v>0</v>
      </c>
      <c r="N1737">
        <f>IF(ISERROR(VLOOKUP($A$1737, 文字檔!W:X, 2, 0)),0,VLOOKUP($A$1737, 文字檔!W:X, 2, 0))</f>
        <v>0</v>
      </c>
      <c r="O1737">
        <f>IF(ISERROR(VLOOKUP($A$1737, 文字檔!Y:Z, 2, 0)),0,VLOOKUP($A$1737, 文字檔!Y:Z, 2, 0))</f>
        <v>0</v>
      </c>
      <c r="P1737">
        <f>IF(ISERROR(VLOOKUP($A$1737, 文字檔!AA:AB, 2, 0)),0,VLOOKUP($A$1737, 文字檔!AA:AB, 2, 0))</f>
        <v>0</v>
      </c>
    </row>
    <row r="1738" spans="1:16" ht="16.2">
      <c r="A1738" s="7">
        <v>45474</v>
      </c>
      <c r="B1738" s="5">
        <f>SUMPRODUCT($C$2:$P$2,$C$1738:$P$1738)</f>
        <v>-14779.67</v>
      </c>
      <c r="C1738" s="5">
        <f>IF(ISERROR(VLOOKUP($A$1738, 文字檔!A:B, 2, 0)),0,VLOOKUP($A$1738, 文字檔!A:B, 2, 0))</f>
        <v>0</v>
      </c>
      <c r="D1738" s="5">
        <f>IF(ISERROR(VLOOKUP($A$1738, 文字檔!C:D, 2, 0)),0,VLOOKUP($A$1738, 文字檔!C:D, 2, 0))</f>
        <v>1600</v>
      </c>
      <c r="E1738" s="5">
        <f>IF(ISERROR(VLOOKUP($A$1738, 文字檔!E:F, 2, 0)),0,VLOOKUP($A$1738, 文字檔!E:F, 2, 0))</f>
        <v>0</v>
      </c>
      <c r="F1738" s="5">
        <f>IF(ISERROR(VLOOKUP($A$1738, 文字檔!G:H, 2, 0)),0,VLOOKUP($A$1738, 文字檔!G:H, 2, 0))</f>
        <v>1600</v>
      </c>
      <c r="G1738" s="5">
        <f>IF(ISERROR(VLOOKUP($A$1738, 文字檔!I:J, 2, 0)),0,VLOOKUP($A$1738, 文字檔!I:J, 2, 0))</f>
        <v>0</v>
      </c>
      <c r="H1738" s="5">
        <f>IF(ISERROR(VLOOKUP($A$1738, 文字檔!K:L, 2, 0)),0,VLOOKUP($A$1738, 文字檔!K:L, 2, 0))</f>
        <v>0</v>
      </c>
      <c r="I1738" s="5">
        <f>IF(ISERROR(VLOOKUP($A$1738, 文字檔!M:N, 2, 0)),0,VLOOKUP($A$1738, 文字檔!M:N, 2, 0))</f>
        <v>1600</v>
      </c>
      <c r="J1738" s="5">
        <f>IF(ISERROR(VLOOKUP($A$1738, 文字檔!O:P, 2, 0)),0,VLOOKUP($A$1738, 文字檔!O:P, 2, 0))</f>
        <v>0</v>
      </c>
      <c r="K1738">
        <f>IF(ISERROR(VLOOKUP($A$1738, 文字檔!Q:R, 2, 0)),0,VLOOKUP($A$1738, 文字檔!Q:R, 2, 0))</f>
        <v>1600</v>
      </c>
      <c r="L1738">
        <f>IF(ISERROR(VLOOKUP($A$1738, 文字檔!S:T, 2, 0)),0,VLOOKUP($A$1738, 文字檔!S:T, 2, 0))</f>
        <v>0</v>
      </c>
      <c r="M1738">
        <f>IF(ISERROR(VLOOKUP($A$1738, 文字檔!U:V, 2, 0)),0,VLOOKUP($A$1738, 文字檔!U:V, 2, 0))</f>
        <v>0</v>
      </c>
      <c r="N1738">
        <f>IF(ISERROR(VLOOKUP($A$1738, 文字檔!W:X, 2, 0)),0,VLOOKUP($A$1738, 文字檔!W:X, 2, 0))</f>
        <v>-9888.11</v>
      </c>
      <c r="O1738">
        <f>IF(ISERROR(VLOOKUP($A$1738, 文字檔!Y:Z, 2, 0)),0,VLOOKUP($A$1738, 文字檔!Y:Z, 2, 0))</f>
        <v>-12891.56</v>
      </c>
      <c r="P1738">
        <f>IF(ISERROR(VLOOKUP($A$1738, 文字檔!AA:AB, 2, 0)),0,VLOOKUP($A$1738, 文字檔!AA:AB, 2, 0))</f>
        <v>1600</v>
      </c>
    </row>
    <row r="1739" spans="1:16" ht="16.2">
      <c r="A1739" s="7">
        <v>45475</v>
      </c>
      <c r="B1739" s="5">
        <f>SUMPRODUCT($C$2:$P$2,$C$1739:$P$1739)</f>
        <v>-143705.28999999998</v>
      </c>
      <c r="C1739" s="5">
        <f>IF(ISERROR(VLOOKUP($A$1739, 文字檔!A:B, 2, 0)),0,VLOOKUP($A$1739, 文字檔!A:B, 2, 0))</f>
        <v>11832.12</v>
      </c>
      <c r="D1739" s="5">
        <f>IF(ISERROR(VLOOKUP($A$1739, 文字檔!C:D, 2, 0)),0,VLOOKUP($A$1739, 文字檔!C:D, 2, 0))</f>
        <v>-21086.67</v>
      </c>
      <c r="E1739" s="5">
        <f>IF(ISERROR(VLOOKUP($A$1739, 文字檔!E:F, 2, 0)),0,VLOOKUP($A$1739, 文字檔!E:F, 2, 0))</f>
        <v>0</v>
      </c>
      <c r="F1739" s="5">
        <f>IF(ISERROR(VLOOKUP($A$1739, 文字檔!G:H, 2, 0)),0,VLOOKUP($A$1739, 文字檔!G:H, 2, 0))</f>
        <v>-32000</v>
      </c>
      <c r="G1739" s="5">
        <f>IF(ISERROR(VLOOKUP($A$1739, 文字檔!I:J, 2, 0)),0,VLOOKUP($A$1739, 文字檔!I:J, 2, 0))</f>
        <v>0</v>
      </c>
      <c r="H1739" s="5">
        <f>IF(ISERROR(VLOOKUP($A$1739, 文字檔!K:L, 2, 0)),0,VLOOKUP($A$1739, 文字檔!K:L, 2, 0))</f>
        <v>830.47</v>
      </c>
      <c r="I1739" s="5">
        <f>IF(ISERROR(VLOOKUP($A$1739, 文字檔!M:N, 2, 0)),0,VLOOKUP($A$1739, 文字檔!M:N, 2, 0))</f>
        <v>-7288.74</v>
      </c>
      <c r="J1739" s="5">
        <f>IF(ISERROR(VLOOKUP($A$1739, 文字檔!O:P, 2, 0)),0,VLOOKUP($A$1739, 文字檔!O:P, 2, 0))</f>
        <v>0</v>
      </c>
      <c r="K1739">
        <f>IF(ISERROR(VLOOKUP($A$1739, 文字檔!Q:R, 2, 0)),0,VLOOKUP($A$1739, 文字檔!Q:R, 2, 0))</f>
        <v>-32000</v>
      </c>
      <c r="L1739">
        <f>IF(ISERROR(VLOOKUP($A$1739, 文字檔!S:T, 2, 0)),0,VLOOKUP($A$1739, 文字檔!S:T, 2, 0))</f>
        <v>17230.11</v>
      </c>
      <c r="M1739">
        <f>IF(ISERROR(VLOOKUP($A$1739, 文字檔!U:V, 2, 0)),0,VLOOKUP($A$1739, 文字檔!U:V, 2, 0))</f>
        <v>0</v>
      </c>
      <c r="N1739">
        <f>IF(ISERROR(VLOOKUP($A$1739, 文字檔!W:X, 2, 0)),0,VLOOKUP($A$1739, 文字檔!W:X, 2, 0))</f>
        <v>-6084.12</v>
      </c>
      <c r="O1739">
        <f>IF(ISERROR(VLOOKUP($A$1739, 文字檔!Y:Z, 2, 0)),0,VLOOKUP($A$1739, 文字檔!Y:Z, 2, 0))</f>
        <v>-26170.94</v>
      </c>
      <c r="P1739">
        <f>IF(ISERROR(VLOOKUP($A$1739, 文字檔!AA:AB, 2, 0)),0,VLOOKUP($A$1739, 文字檔!AA:AB, 2, 0))</f>
        <v>-48967.519999999997</v>
      </c>
    </row>
    <row r="1740" spans="1:16" ht="16.2">
      <c r="A1740" s="7">
        <v>45476</v>
      </c>
      <c r="B1740" s="5">
        <f>SUMPRODUCT($C$2:$P$2,$C$1740:$P$1740)</f>
        <v>107905.76000000001</v>
      </c>
      <c r="C1740" s="5">
        <f>IF(ISERROR(VLOOKUP($A$1740, 文字檔!A:B, 2, 0)),0,VLOOKUP($A$1740, 文字檔!A:B, 2, 0))</f>
        <v>0</v>
      </c>
      <c r="D1740" s="5">
        <f>IF(ISERROR(VLOOKUP($A$1740, 文字檔!C:D, 2, 0)),0,VLOOKUP($A$1740, 文字檔!C:D, 2, 0))</f>
        <v>5505.38</v>
      </c>
      <c r="E1740" s="5">
        <f>IF(ISERROR(VLOOKUP($A$1740, 文字檔!E:F, 2, 0)),0,VLOOKUP($A$1740, 文字檔!E:F, 2, 0))</f>
        <v>0</v>
      </c>
      <c r="F1740" s="5">
        <f>IF(ISERROR(VLOOKUP($A$1740, 文字檔!G:H, 2, 0)),0,VLOOKUP($A$1740, 文字檔!G:H, 2, 0))</f>
        <v>70800</v>
      </c>
      <c r="G1740" s="5">
        <f>IF(ISERROR(VLOOKUP($A$1740, 文字檔!I:J, 2, 0)),0,VLOOKUP($A$1740, 文字檔!I:J, 2, 0))</f>
        <v>-14368.21</v>
      </c>
      <c r="H1740" s="5">
        <f>IF(ISERROR(VLOOKUP($A$1740, 文字檔!K:L, 2, 0)),0,VLOOKUP($A$1740, 文字檔!K:L, 2, 0))</f>
        <v>-9583.75</v>
      </c>
      <c r="I1740" s="5">
        <f>IF(ISERROR(VLOOKUP($A$1740, 文字檔!M:N, 2, 0)),0,VLOOKUP($A$1740, 文字檔!M:N, 2, 0))</f>
        <v>0</v>
      </c>
      <c r="J1740" s="5">
        <f>IF(ISERROR(VLOOKUP($A$1740, 文字檔!O:P, 2, 0)),0,VLOOKUP($A$1740, 文字檔!O:P, 2, 0))</f>
        <v>0</v>
      </c>
      <c r="K1740">
        <f>IF(ISERROR(VLOOKUP($A$1740, 文字檔!Q:R, 2, 0)),0,VLOOKUP($A$1740, 文字檔!Q:R, 2, 0))</f>
        <v>70800</v>
      </c>
      <c r="L1740">
        <f>IF(ISERROR(VLOOKUP($A$1740, 文字檔!S:T, 2, 0)),0,VLOOKUP($A$1740, 文字檔!S:T, 2, 0))</f>
        <v>0</v>
      </c>
      <c r="M1740">
        <f>IF(ISERROR(VLOOKUP($A$1740, 文字檔!U:V, 2, 0)),0,VLOOKUP($A$1740, 文字檔!U:V, 2, 0))</f>
        <v>0</v>
      </c>
      <c r="N1740">
        <f>IF(ISERROR(VLOOKUP($A$1740, 文字檔!W:X, 2, 0)),0,VLOOKUP($A$1740, 文字檔!W:X, 2, 0))</f>
        <v>-16287.27</v>
      </c>
      <c r="O1740">
        <f>IF(ISERROR(VLOOKUP($A$1740, 文字檔!Y:Z, 2, 0)),0,VLOOKUP($A$1740, 文字檔!Y:Z, 2, 0))</f>
        <v>30224.26</v>
      </c>
      <c r="P1740">
        <f>IF(ISERROR(VLOOKUP($A$1740, 文字檔!AA:AB, 2, 0)),0,VLOOKUP($A$1740, 文字檔!AA:AB, 2, 0))</f>
        <v>-29184.65</v>
      </c>
    </row>
    <row r="1741" spans="1:16" ht="16.2">
      <c r="A1741" s="7">
        <v>45477</v>
      </c>
      <c r="B1741" s="5">
        <f>SUMPRODUCT($C$2:$P$2,$C$1741:$P$1741)</f>
        <v>454947.80000000005</v>
      </c>
      <c r="C1741" s="5">
        <f>IF(ISERROR(VLOOKUP($A$1741, 文字檔!A:B, 2, 0)),0,VLOOKUP($A$1741, 文字檔!A:B, 2, 0))</f>
        <v>-624.41</v>
      </c>
      <c r="D1741" s="5">
        <f>IF(ISERROR(VLOOKUP($A$1741, 文字檔!C:D, 2, 0)),0,VLOOKUP($A$1741, 文字檔!C:D, 2, 0))</f>
        <v>39698.39</v>
      </c>
      <c r="E1741" s="5">
        <f>IF(ISERROR(VLOOKUP($A$1741, 文字檔!E:F, 2, 0)),0,VLOOKUP($A$1741, 文字檔!E:F, 2, 0))</f>
        <v>0</v>
      </c>
      <c r="F1741" s="5">
        <f>IF(ISERROR(VLOOKUP($A$1741, 文字檔!G:H, 2, 0)),0,VLOOKUP($A$1741, 文字檔!G:H, 2, 0))</f>
        <v>70493.77</v>
      </c>
      <c r="G1741" s="5">
        <f>IF(ISERROR(VLOOKUP($A$1741, 文字檔!I:J, 2, 0)),0,VLOOKUP($A$1741, 文字檔!I:J, 2, 0))</f>
        <v>63300.88</v>
      </c>
      <c r="H1741" s="5">
        <f>IF(ISERROR(VLOOKUP($A$1741, 文字檔!K:L, 2, 0)),0,VLOOKUP($A$1741, 文字檔!K:L, 2, 0))</f>
        <v>-11409.22</v>
      </c>
      <c r="I1741" s="5">
        <f>IF(ISERROR(VLOOKUP($A$1741, 文字檔!M:N, 2, 0)),0,VLOOKUP($A$1741, 文字檔!M:N, 2, 0))</f>
        <v>0</v>
      </c>
      <c r="J1741" s="5">
        <f>IF(ISERROR(VLOOKUP($A$1741, 文字檔!O:P, 2, 0)),0,VLOOKUP($A$1741, 文字檔!O:P, 2, 0))</f>
        <v>0</v>
      </c>
      <c r="K1741">
        <f>IF(ISERROR(VLOOKUP($A$1741, 文字檔!Q:R, 2, 0)),0,VLOOKUP($A$1741, 文字檔!Q:R, 2, 0))</f>
        <v>87800</v>
      </c>
      <c r="L1741">
        <f>IF(ISERROR(VLOOKUP($A$1741, 文字檔!S:T, 2, 0)),0,VLOOKUP($A$1741, 文字檔!S:T, 2, 0))</f>
        <v>0</v>
      </c>
      <c r="M1741">
        <f>IF(ISERROR(VLOOKUP($A$1741, 文字檔!U:V, 2, 0)),0,VLOOKUP($A$1741, 文字檔!U:V, 2, 0))</f>
        <v>33496.410000000003</v>
      </c>
      <c r="N1741">
        <f>IF(ISERROR(VLOOKUP($A$1741, 文字檔!W:X, 2, 0)),0,VLOOKUP($A$1741, 文字檔!W:X, 2, 0))</f>
        <v>29695.84</v>
      </c>
      <c r="O1741">
        <f>IF(ISERROR(VLOOKUP($A$1741, 文字檔!Y:Z, 2, 0)),0,VLOOKUP($A$1741, 文字檔!Y:Z, 2, 0))</f>
        <v>87800</v>
      </c>
      <c r="P1741">
        <f>IF(ISERROR(VLOOKUP($A$1741, 文字檔!AA:AB, 2, 0)),0,VLOOKUP($A$1741, 文字檔!AA:AB, 2, 0))</f>
        <v>54696.14</v>
      </c>
    </row>
    <row r="1742" spans="1:16" ht="16.2">
      <c r="A1742" s="7">
        <v>45478</v>
      </c>
      <c r="B1742" s="5">
        <f>SUMPRODUCT($C$2:$P$2,$C$1742:$P$1742)</f>
        <v>-62833.440000000002</v>
      </c>
      <c r="C1742" s="5">
        <f>IF(ISERROR(VLOOKUP($A$1742, 文字檔!A:B, 2, 0)),0,VLOOKUP($A$1742, 文字檔!A:B, 2, 0))</f>
        <v>0</v>
      </c>
      <c r="D1742" s="5">
        <f>IF(ISERROR(VLOOKUP($A$1742, 文字檔!C:D, 2, 0)),0,VLOOKUP($A$1742, 文字檔!C:D, 2, 0))</f>
        <v>0</v>
      </c>
      <c r="E1742" s="5">
        <f>IF(ISERROR(VLOOKUP($A$1742, 文字檔!E:F, 2, 0)),0,VLOOKUP($A$1742, 文字檔!E:F, 2, 0))</f>
        <v>0</v>
      </c>
      <c r="F1742" s="5">
        <f>IF(ISERROR(VLOOKUP($A$1742, 文字檔!G:H, 2, 0)),0,VLOOKUP($A$1742, 文字檔!G:H, 2, 0))</f>
        <v>0</v>
      </c>
      <c r="G1742" s="5">
        <f>IF(ISERROR(VLOOKUP($A$1742, 文字檔!I:J, 2, 0)),0,VLOOKUP($A$1742, 文字檔!I:J, 2, 0))</f>
        <v>-2508.4499999999998</v>
      </c>
      <c r="H1742" s="5">
        <f>IF(ISERROR(VLOOKUP($A$1742, 文字檔!K:L, 2, 0)),0,VLOOKUP($A$1742, 文字檔!K:L, 2, 0))</f>
        <v>-12418.49</v>
      </c>
      <c r="I1742" s="5">
        <f>IF(ISERROR(VLOOKUP($A$1742, 文字檔!M:N, 2, 0)),0,VLOOKUP($A$1742, 文字檔!M:N, 2, 0))</f>
        <v>0</v>
      </c>
      <c r="J1742" s="5">
        <f>IF(ISERROR(VLOOKUP($A$1742, 文字檔!O:P, 2, 0)),0,VLOOKUP($A$1742, 文字檔!O:P, 2, 0))</f>
        <v>0</v>
      </c>
      <c r="K1742">
        <f>IF(ISERROR(VLOOKUP($A$1742, 文字檔!Q:R, 2, 0)),0,VLOOKUP($A$1742, 文字檔!Q:R, 2, 0))</f>
        <v>-10800</v>
      </c>
      <c r="L1742">
        <f>IF(ISERROR(VLOOKUP($A$1742, 文字檔!S:T, 2, 0)),0,VLOOKUP($A$1742, 文字檔!S:T, 2, 0))</f>
        <v>0</v>
      </c>
      <c r="M1742">
        <f>IF(ISERROR(VLOOKUP($A$1742, 文字檔!U:V, 2, 0)),0,VLOOKUP($A$1742, 文字檔!U:V, 2, 0))</f>
        <v>-10800</v>
      </c>
      <c r="N1742">
        <f>IF(ISERROR(VLOOKUP($A$1742, 文字檔!W:X, 2, 0)),0,VLOOKUP($A$1742, 文字檔!W:X, 2, 0))</f>
        <v>-10800</v>
      </c>
      <c r="O1742">
        <f>IF(ISERROR(VLOOKUP($A$1742, 文字檔!Y:Z, 2, 0)),0,VLOOKUP($A$1742, 文字檔!Y:Z, 2, 0))</f>
        <v>-15506.5</v>
      </c>
      <c r="P1742">
        <f>IF(ISERROR(VLOOKUP($A$1742, 文字檔!AA:AB, 2, 0)),0,VLOOKUP($A$1742, 文字檔!AA:AB, 2, 0))</f>
        <v>0</v>
      </c>
    </row>
    <row r="1743" spans="1:16" ht="16.2">
      <c r="A1743" s="7">
        <v>45479</v>
      </c>
      <c r="B1743" s="5">
        <f>SUMPRODUCT($C$2:$P$2,$C$1743:$P$1743)</f>
        <v>0</v>
      </c>
      <c r="C1743" s="5">
        <f>IF(ISERROR(VLOOKUP($A$1743, 文字檔!A:B, 2, 0)),0,VLOOKUP($A$1743, 文字檔!A:B, 2, 0))</f>
        <v>0</v>
      </c>
      <c r="D1743" s="5">
        <f>IF(ISERROR(VLOOKUP($A$1743, 文字檔!C:D, 2, 0)),0,VLOOKUP($A$1743, 文字檔!C:D, 2, 0))</f>
        <v>0</v>
      </c>
      <c r="E1743" s="5">
        <f>IF(ISERROR(VLOOKUP($A$1743, 文字檔!E:F, 2, 0)),0,VLOOKUP($A$1743, 文字檔!E:F, 2, 0))</f>
        <v>0</v>
      </c>
      <c r="F1743" s="5">
        <f>IF(ISERROR(VLOOKUP($A$1743, 文字檔!G:H, 2, 0)),0,VLOOKUP($A$1743, 文字檔!G:H, 2, 0))</f>
        <v>0</v>
      </c>
      <c r="G1743" s="5">
        <f>IF(ISERROR(VLOOKUP($A$1743, 文字檔!I:J, 2, 0)),0,VLOOKUP($A$1743, 文字檔!I:J, 2, 0))</f>
        <v>0</v>
      </c>
      <c r="H1743" s="5">
        <f>IF(ISERROR(VLOOKUP($A$1743, 文字檔!K:L, 2, 0)),0,VLOOKUP($A$1743, 文字檔!K:L, 2, 0))</f>
        <v>0</v>
      </c>
      <c r="I1743" s="5">
        <f>IF(ISERROR(VLOOKUP($A$1743, 文字檔!M:N, 2, 0)),0,VLOOKUP($A$1743, 文字檔!M:N, 2, 0))</f>
        <v>0</v>
      </c>
      <c r="J1743" s="5">
        <f>IF(ISERROR(VLOOKUP($A$1743, 文字檔!O:P, 2, 0)),0,VLOOKUP($A$1743, 文字檔!O:P, 2, 0))</f>
        <v>0</v>
      </c>
      <c r="K1743">
        <f>IF(ISERROR(VLOOKUP($A$1743, 文字檔!Q:R, 2, 0)),0,VLOOKUP($A$1743, 文字檔!Q:R, 2, 0))</f>
        <v>0</v>
      </c>
      <c r="L1743">
        <f>IF(ISERROR(VLOOKUP($A$1743, 文字檔!S:T, 2, 0)),0,VLOOKUP($A$1743, 文字檔!S:T, 2, 0))</f>
        <v>0</v>
      </c>
      <c r="M1743">
        <f>IF(ISERROR(VLOOKUP($A$1743, 文字檔!U:V, 2, 0)),0,VLOOKUP($A$1743, 文字檔!U:V, 2, 0))</f>
        <v>0</v>
      </c>
      <c r="N1743">
        <f>IF(ISERROR(VLOOKUP($A$1743, 文字檔!W:X, 2, 0)),0,VLOOKUP($A$1743, 文字檔!W:X, 2, 0))</f>
        <v>0</v>
      </c>
      <c r="O1743">
        <f>IF(ISERROR(VLOOKUP($A$1743, 文字檔!Y:Z, 2, 0)),0,VLOOKUP($A$1743, 文字檔!Y:Z, 2, 0))</f>
        <v>0</v>
      </c>
      <c r="P1743">
        <f>IF(ISERROR(VLOOKUP($A$1743, 文字檔!AA:AB, 2, 0)),0,VLOOKUP($A$1743, 文字檔!AA:AB, 2, 0))</f>
        <v>0</v>
      </c>
    </row>
    <row r="1744" spans="1:16" ht="16.2">
      <c r="A1744" s="7">
        <v>45480</v>
      </c>
      <c r="B1744" s="5">
        <f>SUMPRODUCT($C$2:$P$2,$C$1744:$P$1744)</f>
        <v>0</v>
      </c>
      <c r="C1744" s="5">
        <f>IF(ISERROR(VLOOKUP($A$1744, 文字檔!A:B, 2, 0)),0,VLOOKUP($A$1744, 文字檔!A:B, 2, 0))</f>
        <v>0</v>
      </c>
      <c r="D1744" s="5">
        <f>IF(ISERROR(VLOOKUP($A$1744, 文字檔!C:D, 2, 0)),0,VLOOKUP($A$1744, 文字檔!C:D, 2, 0))</f>
        <v>0</v>
      </c>
      <c r="E1744" s="5">
        <f>IF(ISERROR(VLOOKUP($A$1744, 文字檔!E:F, 2, 0)),0,VLOOKUP($A$1744, 文字檔!E:F, 2, 0))</f>
        <v>0</v>
      </c>
      <c r="F1744" s="5">
        <f>IF(ISERROR(VLOOKUP($A$1744, 文字檔!G:H, 2, 0)),0,VLOOKUP($A$1744, 文字檔!G:H, 2, 0))</f>
        <v>0</v>
      </c>
      <c r="G1744" s="5">
        <f>IF(ISERROR(VLOOKUP($A$1744, 文字檔!I:J, 2, 0)),0,VLOOKUP($A$1744, 文字檔!I:J, 2, 0))</f>
        <v>0</v>
      </c>
      <c r="H1744" s="5">
        <f>IF(ISERROR(VLOOKUP($A$1744, 文字檔!K:L, 2, 0)),0,VLOOKUP($A$1744, 文字檔!K:L, 2, 0))</f>
        <v>0</v>
      </c>
      <c r="I1744" s="5">
        <f>IF(ISERROR(VLOOKUP($A$1744, 文字檔!M:N, 2, 0)),0,VLOOKUP($A$1744, 文字檔!M:N, 2, 0))</f>
        <v>0</v>
      </c>
      <c r="J1744" s="5">
        <f>IF(ISERROR(VLOOKUP($A$1744, 文字檔!O:P, 2, 0)),0,VLOOKUP($A$1744, 文字檔!O:P, 2, 0))</f>
        <v>0</v>
      </c>
      <c r="K1744">
        <f>IF(ISERROR(VLOOKUP($A$1744, 文字檔!Q:R, 2, 0)),0,VLOOKUP($A$1744, 文字檔!Q:R, 2, 0))</f>
        <v>0</v>
      </c>
      <c r="L1744">
        <f>IF(ISERROR(VLOOKUP($A$1744, 文字檔!S:T, 2, 0)),0,VLOOKUP($A$1744, 文字檔!S:T, 2, 0))</f>
        <v>0</v>
      </c>
      <c r="M1744">
        <f>IF(ISERROR(VLOOKUP($A$1744, 文字檔!U:V, 2, 0)),0,VLOOKUP($A$1744, 文字檔!U:V, 2, 0))</f>
        <v>0</v>
      </c>
      <c r="N1744">
        <f>IF(ISERROR(VLOOKUP($A$1744, 文字檔!W:X, 2, 0)),0,VLOOKUP($A$1744, 文字檔!W:X, 2, 0))</f>
        <v>0</v>
      </c>
      <c r="O1744">
        <f>IF(ISERROR(VLOOKUP($A$1744, 文字檔!Y:Z, 2, 0)),0,VLOOKUP($A$1744, 文字檔!Y:Z, 2, 0))</f>
        <v>0</v>
      </c>
      <c r="P1744">
        <f>IF(ISERROR(VLOOKUP($A$1744, 文字檔!AA:AB, 2, 0)),0,VLOOKUP($A$1744, 文字檔!AA:AB, 2, 0))</f>
        <v>0</v>
      </c>
    </row>
    <row r="1745" spans="1:16" ht="16.2">
      <c r="A1745" s="7">
        <v>45481</v>
      </c>
      <c r="B1745" s="5">
        <f>SUMPRODUCT($C$2:$P$2,$C$1745:$P$1745)</f>
        <v>162635.99000000002</v>
      </c>
      <c r="C1745" s="5">
        <f>IF(ISERROR(VLOOKUP($A$1745, 文字檔!A:B, 2, 0)),0,VLOOKUP($A$1745, 文字檔!A:B, 2, 0))</f>
        <v>28769.03</v>
      </c>
      <c r="D1745" s="5">
        <f>IF(ISERROR(VLOOKUP($A$1745, 文字檔!C:D, 2, 0)),0,VLOOKUP($A$1745, 文字檔!C:D, 2, 0))</f>
        <v>0</v>
      </c>
      <c r="E1745" s="5">
        <f>IF(ISERROR(VLOOKUP($A$1745, 文字檔!E:F, 2, 0)),0,VLOOKUP($A$1745, 文字檔!E:F, 2, 0))</f>
        <v>0</v>
      </c>
      <c r="F1745" s="5">
        <f>IF(ISERROR(VLOOKUP($A$1745, 文字檔!G:H, 2, 0)),0,VLOOKUP($A$1745, 文字檔!G:H, 2, 0))</f>
        <v>0</v>
      </c>
      <c r="G1745" s="5">
        <f>IF(ISERROR(VLOOKUP($A$1745, 文字檔!I:J, 2, 0)),0,VLOOKUP($A$1745, 文字檔!I:J, 2, 0))</f>
        <v>-26616.12</v>
      </c>
      <c r="H1745" s="5">
        <f>IF(ISERROR(VLOOKUP($A$1745, 文字檔!K:L, 2, 0)),0,VLOOKUP($A$1745, 文字檔!K:L, 2, 0))</f>
        <v>0</v>
      </c>
      <c r="I1745" s="5">
        <f>IF(ISERROR(VLOOKUP($A$1745, 文字檔!M:N, 2, 0)),0,VLOOKUP($A$1745, 文字檔!M:N, 2, 0))</f>
        <v>27086.78</v>
      </c>
      <c r="J1745" s="5">
        <f>IF(ISERROR(VLOOKUP($A$1745, 文字檔!O:P, 2, 0)),0,VLOOKUP($A$1745, 文字檔!O:P, 2, 0))</f>
        <v>38739.08</v>
      </c>
      <c r="K1745">
        <f>IF(ISERROR(VLOOKUP($A$1745, 文字檔!Q:R, 2, 0)),0,VLOOKUP($A$1745, 文字檔!Q:R, 2, 0))</f>
        <v>68600</v>
      </c>
      <c r="L1745">
        <f>IF(ISERROR(VLOOKUP($A$1745, 文字檔!S:T, 2, 0)),0,VLOOKUP($A$1745, 文字檔!S:T, 2, 0))</f>
        <v>0</v>
      </c>
      <c r="M1745">
        <f>IF(ISERROR(VLOOKUP($A$1745, 文字檔!U:V, 2, 0)),0,VLOOKUP($A$1745, 文字檔!U:V, 2, 0))</f>
        <v>68600</v>
      </c>
      <c r="N1745">
        <f>IF(ISERROR(VLOOKUP($A$1745, 文字檔!W:X, 2, 0)),0,VLOOKUP($A$1745, 文字檔!W:X, 2, 0))</f>
        <v>-28823.439999999999</v>
      </c>
      <c r="O1745">
        <f>IF(ISERROR(VLOOKUP($A$1745, 文字檔!Y:Z, 2, 0)),0,VLOOKUP($A$1745, 文字檔!Y:Z, 2, 0))</f>
        <v>-13719.34</v>
      </c>
      <c r="P1745">
        <f>IF(ISERROR(VLOOKUP($A$1745, 文字檔!AA:AB, 2, 0)),0,VLOOKUP($A$1745, 文字檔!AA:AB, 2, 0))</f>
        <v>0</v>
      </c>
    </row>
    <row r="1746" spans="1:16" ht="16.2">
      <c r="A1746" s="7">
        <v>45482</v>
      </c>
      <c r="B1746" s="5">
        <f>SUMPRODUCT($C$2:$P$2,$C$1746:$P$1746)</f>
        <v>-9537.1400000000012</v>
      </c>
      <c r="C1746" s="5">
        <f>IF(ISERROR(VLOOKUP($A$1746, 文字檔!A:B, 2, 0)),0,VLOOKUP($A$1746, 文字檔!A:B, 2, 0))</f>
        <v>0</v>
      </c>
      <c r="D1746" s="5">
        <f>IF(ISERROR(VLOOKUP($A$1746, 文字檔!C:D, 2, 0)),0,VLOOKUP($A$1746, 文字檔!C:D, 2, 0))</f>
        <v>0</v>
      </c>
      <c r="E1746" s="5">
        <f>IF(ISERROR(VLOOKUP($A$1746, 文字檔!E:F, 2, 0)),0,VLOOKUP($A$1746, 文字檔!E:F, 2, 0))</f>
        <v>0</v>
      </c>
      <c r="F1746" s="5">
        <f>IF(ISERROR(VLOOKUP($A$1746, 文字檔!G:H, 2, 0)),0,VLOOKUP($A$1746, 文字檔!G:H, 2, 0))</f>
        <v>0</v>
      </c>
      <c r="G1746" s="5">
        <f>IF(ISERROR(VLOOKUP($A$1746, 文字檔!I:J, 2, 0)),0,VLOOKUP($A$1746, 文字檔!I:J, 2, 0))</f>
        <v>-13314.45</v>
      </c>
      <c r="H1746" s="5">
        <f>IF(ISERROR(VLOOKUP($A$1746, 文字檔!K:L, 2, 0)),0,VLOOKUP($A$1746, 文字檔!K:L, 2, 0))</f>
        <v>560.6</v>
      </c>
      <c r="I1746" s="5">
        <f>IF(ISERROR(VLOOKUP($A$1746, 文字檔!M:N, 2, 0)),0,VLOOKUP($A$1746, 文字檔!M:N, 2, 0))</f>
        <v>8681.2000000000007</v>
      </c>
      <c r="J1746" s="5">
        <f>IF(ISERROR(VLOOKUP($A$1746, 文字檔!O:P, 2, 0)),0,VLOOKUP($A$1746, 文字檔!O:P, 2, 0))</f>
        <v>0</v>
      </c>
      <c r="K1746">
        <f>IF(ISERROR(VLOOKUP($A$1746, 文字檔!Q:R, 2, 0)),0,VLOOKUP($A$1746, 文字檔!Q:R, 2, 0))</f>
        <v>-15515.17</v>
      </c>
      <c r="L1746">
        <f>IF(ISERROR(VLOOKUP($A$1746, 文字檔!S:T, 2, 0)),0,VLOOKUP($A$1746, 文字檔!S:T, 2, 0))</f>
        <v>22768.37</v>
      </c>
      <c r="M1746">
        <f>IF(ISERROR(VLOOKUP($A$1746, 文字檔!U:V, 2, 0)),0,VLOOKUP($A$1746, 文字檔!U:V, 2, 0))</f>
        <v>-7000</v>
      </c>
      <c r="N1746">
        <f>IF(ISERROR(VLOOKUP($A$1746, 文字檔!W:X, 2, 0)),0,VLOOKUP($A$1746, 文字檔!W:X, 2, 0))</f>
        <v>1282.31</v>
      </c>
      <c r="O1746">
        <f>IF(ISERROR(VLOOKUP($A$1746, 文字檔!Y:Z, 2, 0)),0,VLOOKUP($A$1746, 文字檔!Y:Z, 2, 0))</f>
        <v>-7000</v>
      </c>
      <c r="P1746">
        <f>IF(ISERROR(VLOOKUP($A$1746, 文字檔!AA:AB, 2, 0)),0,VLOOKUP($A$1746, 文字檔!AA:AB, 2, 0))</f>
        <v>0</v>
      </c>
    </row>
    <row r="1747" spans="1:16" ht="16.2">
      <c r="A1747" s="7">
        <v>45483</v>
      </c>
      <c r="B1747" s="5">
        <f>SUMPRODUCT($C$2:$P$2,$C$1747:$P$1747)</f>
        <v>31828.83</v>
      </c>
      <c r="C1747" s="5">
        <f>IF(ISERROR(VLOOKUP($A$1747, 文字檔!A:B, 2, 0)),0,VLOOKUP($A$1747, 文字檔!A:B, 2, 0))</f>
        <v>0</v>
      </c>
      <c r="D1747" s="5">
        <f>IF(ISERROR(VLOOKUP($A$1747, 文字檔!C:D, 2, 0)),0,VLOOKUP($A$1747, 文字檔!C:D, 2, 0))</f>
        <v>0</v>
      </c>
      <c r="E1747" s="5">
        <f>IF(ISERROR(VLOOKUP($A$1747, 文字檔!E:F, 2, 0)),0,VLOOKUP($A$1747, 文字檔!E:F, 2, 0))</f>
        <v>0</v>
      </c>
      <c r="F1747" s="5">
        <f>IF(ISERROR(VLOOKUP($A$1747, 文字檔!G:H, 2, 0)),0,VLOOKUP($A$1747, 文字檔!G:H, 2, 0))</f>
        <v>0</v>
      </c>
      <c r="G1747" s="5">
        <f>IF(ISERROR(VLOOKUP($A$1747, 文字檔!I:J, 2, 0)),0,VLOOKUP($A$1747, 文字檔!I:J, 2, 0))</f>
        <v>3684.32</v>
      </c>
      <c r="H1747" s="5">
        <f>IF(ISERROR(VLOOKUP($A$1747, 文字檔!K:L, 2, 0)),0,VLOOKUP($A$1747, 文字檔!K:L, 2, 0))</f>
        <v>0</v>
      </c>
      <c r="I1747" s="5">
        <f>IF(ISERROR(VLOOKUP($A$1747, 文字檔!M:N, 2, 0)),0,VLOOKUP($A$1747, 文字檔!M:N, 2, 0))</f>
        <v>0</v>
      </c>
      <c r="J1747" s="5">
        <f>IF(ISERROR(VLOOKUP($A$1747, 文字檔!O:P, 2, 0)),0,VLOOKUP($A$1747, 文字檔!O:P, 2, 0))</f>
        <v>0</v>
      </c>
      <c r="K1747">
        <f>IF(ISERROR(VLOOKUP($A$1747, 文字檔!Q:R, 2, 0)),0,VLOOKUP($A$1747, 文字檔!Q:R, 2, 0))</f>
        <v>0</v>
      </c>
      <c r="L1747">
        <f>IF(ISERROR(VLOOKUP($A$1747, 文字檔!S:T, 2, 0)),0,VLOOKUP($A$1747, 文字檔!S:T, 2, 0))</f>
        <v>0</v>
      </c>
      <c r="M1747">
        <f>IF(ISERROR(VLOOKUP($A$1747, 文字檔!U:V, 2, 0)),0,VLOOKUP($A$1747, 文字檔!U:V, 2, 0))</f>
        <v>24400</v>
      </c>
      <c r="N1747">
        <f>IF(ISERROR(VLOOKUP($A$1747, 文字檔!W:X, 2, 0)),0,VLOOKUP($A$1747, 文字檔!W:X, 2, 0))</f>
        <v>0</v>
      </c>
      <c r="O1747">
        <f>IF(ISERROR(VLOOKUP($A$1747, 文字檔!Y:Z, 2, 0)),0,VLOOKUP($A$1747, 文字檔!Y:Z, 2, 0))</f>
        <v>-25940.05</v>
      </c>
      <c r="P1747">
        <f>IF(ISERROR(VLOOKUP($A$1747, 文字檔!AA:AB, 2, 0)),0,VLOOKUP($A$1747, 文字檔!AA:AB, 2, 0))</f>
        <v>29684.560000000001</v>
      </c>
    </row>
    <row r="1748" spans="1:16" ht="16.2">
      <c r="A1748" s="7">
        <v>45484</v>
      </c>
      <c r="B1748" s="5">
        <f>SUMPRODUCT($C$2:$P$2,$C$1748:$P$1748)</f>
        <v>291395.03999999998</v>
      </c>
      <c r="C1748" s="5">
        <f>IF(ISERROR(VLOOKUP($A$1748, 文字檔!A:B, 2, 0)),0,VLOOKUP($A$1748, 文字檔!A:B, 2, 0))</f>
        <v>-22521.1</v>
      </c>
      <c r="D1748" s="5">
        <f>IF(ISERROR(VLOOKUP($A$1748, 文字檔!C:D, 2, 0)),0,VLOOKUP($A$1748, 文字檔!C:D, 2, 0))</f>
        <v>0</v>
      </c>
      <c r="E1748" s="5">
        <f>IF(ISERROR(VLOOKUP($A$1748, 文字檔!E:F, 2, 0)),0,VLOOKUP($A$1748, 文字檔!E:F, 2, 0))</f>
        <v>0</v>
      </c>
      <c r="F1748" s="5">
        <f>IF(ISERROR(VLOOKUP($A$1748, 文字檔!G:H, 2, 0)),0,VLOOKUP($A$1748, 文字檔!G:H, 2, 0))</f>
        <v>0</v>
      </c>
      <c r="G1748" s="5">
        <f>IF(ISERROR(VLOOKUP($A$1748, 文字檔!I:J, 2, 0)),0,VLOOKUP($A$1748, 文字檔!I:J, 2, 0))</f>
        <v>34274.239999999998</v>
      </c>
      <c r="H1748" s="5">
        <f>IF(ISERROR(VLOOKUP($A$1748, 文字檔!K:L, 2, 0)),0,VLOOKUP($A$1748, 文字檔!K:L, 2, 0))</f>
        <v>142.06</v>
      </c>
      <c r="I1748" s="5">
        <f>IF(ISERROR(VLOOKUP($A$1748, 文字檔!M:N, 2, 0)),0,VLOOKUP($A$1748, 文字檔!M:N, 2, 0))</f>
        <v>0</v>
      </c>
      <c r="J1748" s="5">
        <f>IF(ISERROR(VLOOKUP($A$1748, 文字檔!O:P, 2, 0)),0,VLOOKUP($A$1748, 文字檔!O:P, 2, 0))</f>
        <v>0</v>
      </c>
      <c r="K1748">
        <f>IF(ISERROR(VLOOKUP($A$1748, 文字檔!Q:R, 2, 0)),0,VLOOKUP($A$1748, 文字檔!Q:R, 2, 0))</f>
        <v>44675.8</v>
      </c>
      <c r="L1748">
        <f>IF(ISERROR(VLOOKUP($A$1748, 文字檔!S:T, 2, 0)),0,VLOOKUP($A$1748, 文字檔!S:T, 2, 0))</f>
        <v>0</v>
      </c>
      <c r="M1748">
        <f>IF(ISERROR(VLOOKUP($A$1748, 文字檔!U:V, 2, 0)),0,VLOOKUP($A$1748, 文字檔!U:V, 2, 0))</f>
        <v>73400</v>
      </c>
      <c r="N1748">
        <f>IF(ISERROR(VLOOKUP($A$1748, 文字檔!W:X, 2, 0)),0,VLOOKUP($A$1748, 文字檔!W:X, 2, 0))</f>
        <v>38074.81</v>
      </c>
      <c r="O1748">
        <f>IF(ISERROR(VLOOKUP($A$1748, 文字檔!Y:Z, 2, 0)),0,VLOOKUP($A$1748, 文字檔!Y:Z, 2, 0))</f>
        <v>62478.47</v>
      </c>
      <c r="P1748">
        <f>IF(ISERROR(VLOOKUP($A$1748, 文字檔!AA:AB, 2, 0)),0,VLOOKUP($A$1748, 文字檔!AA:AB, 2, 0))</f>
        <v>60870.76</v>
      </c>
    </row>
    <row r="1749" spans="1:16" ht="16.2">
      <c r="A1749" s="7">
        <v>45485</v>
      </c>
      <c r="B1749" s="5">
        <f>SUMPRODUCT($C$2:$P$2,$C$1749:$P$1749)</f>
        <v>-198331.25</v>
      </c>
      <c r="C1749" s="5">
        <f>IF(ISERROR(VLOOKUP($A$1749, 文字檔!A:B, 2, 0)),0,VLOOKUP($A$1749, 文字檔!A:B, 2, 0))</f>
        <v>11528.64</v>
      </c>
      <c r="D1749" s="5">
        <f>IF(ISERROR(VLOOKUP($A$1749, 文字檔!C:D, 2, 0)),0,VLOOKUP($A$1749, 文字檔!C:D, 2, 0))</f>
        <v>0</v>
      </c>
      <c r="E1749" s="5">
        <f>IF(ISERROR(VLOOKUP($A$1749, 文字檔!E:F, 2, 0)),0,VLOOKUP($A$1749, 文字檔!E:F, 2, 0))</f>
        <v>0</v>
      </c>
      <c r="F1749" s="5">
        <f>IF(ISERROR(VLOOKUP($A$1749, 文字檔!G:H, 2, 0)),0,VLOOKUP($A$1749, 文字檔!G:H, 2, 0))</f>
        <v>0</v>
      </c>
      <c r="G1749" s="5">
        <f>IF(ISERROR(VLOOKUP($A$1749, 文字檔!I:J, 2, 0)),0,VLOOKUP($A$1749, 文字檔!I:J, 2, 0))</f>
        <v>-13729.06</v>
      </c>
      <c r="H1749" s="5">
        <f>IF(ISERROR(VLOOKUP($A$1749, 文字檔!K:L, 2, 0)),0,VLOOKUP($A$1749, 文字檔!K:L, 2, 0))</f>
        <v>964.08</v>
      </c>
      <c r="I1749" s="5">
        <f>IF(ISERROR(VLOOKUP($A$1749, 文字檔!M:N, 2, 0)),0,VLOOKUP($A$1749, 文字檔!M:N, 2, 0))</f>
        <v>0</v>
      </c>
      <c r="J1749" s="5">
        <f>IF(ISERROR(VLOOKUP($A$1749, 文字檔!O:P, 2, 0)),0,VLOOKUP($A$1749, 文字檔!O:P, 2, 0))</f>
        <v>0</v>
      </c>
      <c r="K1749">
        <f>IF(ISERROR(VLOOKUP($A$1749, 文字檔!Q:R, 2, 0)),0,VLOOKUP($A$1749, 文字檔!Q:R, 2, 0))</f>
        <v>-111400</v>
      </c>
      <c r="L1749">
        <f>IF(ISERROR(VLOOKUP($A$1749, 文字檔!S:T, 2, 0)),0,VLOOKUP($A$1749, 文字檔!S:T, 2, 0))</f>
        <v>0</v>
      </c>
      <c r="M1749">
        <f>IF(ISERROR(VLOOKUP($A$1749, 文字檔!U:V, 2, 0)),0,VLOOKUP($A$1749, 文字檔!U:V, 2, 0))</f>
        <v>-111400</v>
      </c>
      <c r="N1749">
        <f>IF(ISERROR(VLOOKUP($A$1749, 文字檔!W:X, 2, 0)),0,VLOOKUP($A$1749, 文字檔!W:X, 2, 0))</f>
        <v>33149.5</v>
      </c>
      <c r="O1749">
        <f>IF(ISERROR(VLOOKUP($A$1749, 文字檔!Y:Z, 2, 0)),0,VLOOKUP($A$1749, 文字檔!Y:Z, 2, 0))</f>
        <v>-7444.41</v>
      </c>
      <c r="P1749">
        <f>IF(ISERROR(VLOOKUP($A$1749, 文字檔!AA:AB, 2, 0)),0,VLOOKUP($A$1749, 文字檔!AA:AB, 2, 0))</f>
        <v>0</v>
      </c>
    </row>
    <row r="1750" spans="1:16" ht="16.2">
      <c r="A1750" s="7">
        <v>45486</v>
      </c>
      <c r="B1750" s="5">
        <f>SUMPRODUCT($C$2:$P$2,$C$1750:$P$1750)</f>
        <v>0</v>
      </c>
      <c r="C1750" s="5">
        <f>IF(ISERROR(VLOOKUP($A$1750, 文字檔!A:B, 2, 0)),0,VLOOKUP($A$1750, 文字檔!A:B, 2, 0))</f>
        <v>0</v>
      </c>
      <c r="D1750" s="5">
        <f>IF(ISERROR(VLOOKUP($A$1750, 文字檔!C:D, 2, 0)),0,VLOOKUP($A$1750, 文字檔!C:D, 2, 0))</f>
        <v>0</v>
      </c>
      <c r="E1750" s="5">
        <f>IF(ISERROR(VLOOKUP($A$1750, 文字檔!E:F, 2, 0)),0,VLOOKUP($A$1750, 文字檔!E:F, 2, 0))</f>
        <v>0</v>
      </c>
      <c r="F1750" s="5">
        <f>IF(ISERROR(VLOOKUP($A$1750, 文字檔!G:H, 2, 0)),0,VLOOKUP($A$1750, 文字檔!G:H, 2, 0))</f>
        <v>0</v>
      </c>
      <c r="G1750" s="5">
        <f>IF(ISERROR(VLOOKUP($A$1750, 文字檔!I:J, 2, 0)),0,VLOOKUP($A$1750, 文字檔!I:J, 2, 0))</f>
        <v>0</v>
      </c>
      <c r="H1750" s="5">
        <f>IF(ISERROR(VLOOKUP($A$1750, 文字檔!K:L, 2, 0)),0,VLOOKUP($A$1750, 文字檔!K:L, 2, 0))</f>
        <v>0</v>
      </c>
      <c r="I1750" s="5">
        <f>IF(ISERROR(VLOOKUP($A$1750, 文字檔!M:N, 2, 0)),0,VLOOKUP($A$1750, 文字檔!M:N, 2, 0))</f>
        <v>0</v>
      </c>
      <c r="J1750" s="5">
        <f>IF(ISERROR(VLOOKUP($A$1750, 文字檔!O:P, 2, 0)),0,VLOOKUP($A$1750, 文字檔!O:P, 2, 0))</f>
        <v>0</v>
      </c>
      <c r="K1750">
        <f>IF(ISERROR(VLOOKUP($A$1750, 文字檔!Q:R, 2, 0)),0,VLOOKUP($A$1750, 文字檔!Q:R, 2, 0))</f>
        <v>0</v>
      </c>
      <c r="L1750">
        <f>IF(ISERROR(VLOOKUP($A$1750, 文字檔!S:T, 2, 0)),0,VLOOKUP($A$1750, 文字檔!S:T, 2, 0))</f>
        <v>0</v>
      </c>
      <c r="M1750">
        <f>IF(ISERROR(VLOOKUP($A$1750, 文字檔!U:V, 2, 0)),0,VLOOKUP($A$1750, 文字檔!U:V, 2, 0))</f>
        <v>0</v>
      </c>
      <c r="N1750">
        <f>IF(ISERROR(VLOOKUP($A$1750, 文字檔!W:X, 2, 0)),0,VLOOKUP($A$1750, 文字檔!W:X, 2, 0))</f>
        <v>0</v>
      </c>
      <c r="O1750">
        <f>IF(ISERROR(VLOOKUP($A$1750, 文字檔!Y:Z, 2, 0)),0,VLOOKUP($A$1750, 文字檔!Y:Z, 2, 0))</f>
        <v>0</v>
      </c>
      <c r="P1750">
        <f>IF(ISERROR(VLOOKUP($A$1750, 文字檔!AA:AB, 2, 0)),0,VLOOKUP($A$1750, 文字檔!AA:AB, 2, 0))</f>
        <v>0</v>
      </c>
    </row>
    <row r="1751" spans="1:16" ht="16.2">
      <c r="A1751" s="7">
        <v>45487</v>
      </c>
      <c r="B1751" s="5">
        <f>SUMPRODUCT($C$2:$P$2,$C$1751:$P$1751)</f>
        <v>0</v>
      </c>
      <c r="C1751" s="5">
        <f>IF(ISERROR(VLOOKUP($A$1751, 文字檔!A:B, 2, 0)),0,VLOOKUP($A$1751, 文字檔!A:B, 2, 0))</f>
        <v>0</v>
      </c>
      <c r="D1751" s="5">
        <f>IF(ISERROR(VLOOKUP($A$1751, 文字檔!C:D, 2, 0)),0,VLOOKUP($A$1751, 文字檔!C:D, 2, 0))</f>
        <v>0</v>
      </c>
      <c r="E1751" s="5">
        <f>IF(ISERROR(VLOOKUP($A$1751, 文字檔!E:F, 2, 0)),0,VLOOKUP($A$1751, 文字檔!E:F, 2, 0))</f>
        <v>0</v>
      </c>
      <c r="F1751" s="5">
        <f>IF(ISERROR(VLOOKUP($A$1751, 文字檔!G:H, 2, 0)),0,VLOOKUP($A$1751, 文字檔!G:H, 2, 0))</f>
        <v>0</v>
      </c>
      <c r="G1751" s="5">
        <f>IF(ISERROR(VLOOKUP($A$1751, 文字檔!I:J, 2, 0)),0,VLOOKUP($A$1751, 文字檔!I:J, 2, 0))</f>
        <v>0</v>
      </c>
      <c r="H1751" s="5">
        <f>IF(ISERROR(VLOOKUP($A$1751, 文字檔!K:L, 2, 0)),0,VLOOKUP($A$1751, 文字檔!K:L, 2, 0))</f>
        <v>0</v>
      </c>
      <c r="I1751" s="5">
        <f>IF(ISERROR(VLOOKUP($A$1751, 文字檔!M:N, 2, 0)),0,VLOOKUP($A$1751, 文字檔!M:N, 2, 0))</f>
        <v>0</v>
      </c>
      <c r="J1751" s="5">
        <f>IF(ISERROR(VLOOKUP($A$1751, 文字檔!O:P, 2, 0)),0,VLOOKUP($A$1751, 文字檔!O:P, 2, 0))</f>
        <v>0</v>
      </c>
      <c r="K1751">
        <f>IF(ISERROR(VLOOKUP($A$1751, 文字檔!Q:R, 2, 0)),0,VLOOKUP($A$1751, 文字檔!Q:R, 2, 0))</f>
        <v>0</v>
      </c>
      <c r="L1751">
        <f>IF(ISERROR(VLOOKUP($A$1751, 文字檔!S:T, 2, 0)),0,VLOOKUP($A$1751, 文字檔!S:T, 2, 0))</f>
        <v>0</v>
      </c>
      <c r="M1751">
        <f>IF(ISERROR(VLOOKUP($A$1751, 文字檔!U:V, 2, 0)),0,VLOOKUP($A$1751, 文字檔!U:V, 2, 0))</f>
        <v>0</v>
      </c>
      <c r="N1751">
        <f>IF(ISERROR(VLOOKUP($A$1751, 文字檔!W:X, 2, 0)),0,VLOOKUP($A$1751, 文字檔!W:X, 2, 0))</f>
        <v>0</v>
      </c>
      <c r="O1751">
        <f>IF(ISERROR(VLOOKUP($A$1751, 文字檔!Y:Z, 2, 0)),0,VLOOKUP($A$1751, 文字檔!Y:Z, 2, 0))</f>
        <v>0</v>
      </c>
      <c r="P1751">
        <f>IF(ISERROR(VLOOKUP($A$1751, 文字檔!AA:AB, 2, 0)),0,VLOOKUP($A$1751, 文字檔!AA:AB, 2, 0))</f>
        <v>0</v>
      </c>
    </row>
    <row r="1752" spans="1:16" ht="16.2">
      <c r="A1752" s="7">
        <v>45488</v>
      </c>
      <c r="B1752" s="5">
        <f>SUMPRODUCT($C$2:$P$2,$C$1752:$P$1752)</f>
        <v>-59016</v>
      </c>
      <c r="C1752" s="5">
        <f>IF(ISERROR(VLOOKUP($A$1752, 文字檔!A:B, 2, 0)),0,VLOOKUP($A$1752, 文字檔!A:B, 2, 0))</f>
        <v>40567.620000000003</v>
      </c>
      <c r="D1752" s="5">
        <f>IF(ISERROR(VLOOKUP($A$1752, 文字檔!C:D, 2, 0)),0,VLOOKUP($A$1752, 文字檔!C:D, 2, 0))</f>
        <v>0</v>
      </c>
      <c r="E1752" s="5">
        <f>IF(ISERROR(VLOOKUP($A$1752, 文字檔!E:F, 2, 0)),0,VLOOKUP($A$1752, 文字檔!E:F, 2, 0))</f>
        <v>0</v>
      </c>
      <c r="F1752" s="5">
        <f>IF(ISERROR(VLOOKUP($A$1752, 文字檔!G:H, 2, 0)),0,VLOOKUP($A$1752, 文字檔!G:H, 2, 0))</f>
        <v>0</v>
      </c>
      <c r="G1752" s="5">
        <f>IF(ISERROR(VLOOKUP($A$1752, 文字檔!I:J, 2, 0)),0,VLOOKUP($A$1752, 文字檔!I:J, 2, 0))</f>
        <v>-23432.92</v>
      </c>
      <c r="H1752" s="5">
        <f>IF(ISERROR(VLOOKUP($A$1752, 文字檔!K:L, 2, 0)),0,VLOOKUP($A$1752, 文字檔!K:L, 2, 0))</f>
        <v>-6837.39</v>
      </c>
      <c r="I1752" s="5">
        <f>IF(ISERROR(VLOOKUP($A$1752, 文字檔!M:N, 2, 0)),0,VLOOKUP($A$1752, 文字檔!M:N, 2, 0))</f>
        <v>-30433.85</v>
      </c>
      <c r="J1752" s="5">
        <f>IF(ISERROR(VLOOKUP($A$1752, 文字檔!O:P, 2, 0)),0,VLOOKUP($A$1752, 文字檔!O:P, 2, 0))</f>
        <v>0</v>
      </c>
      <c r="K1752">
        <f>IF(ISERROR(VLOOKUP($A$1752, 文字檔!Q:R, 2, 0)),0,VLOOKUP($A$1752, 文字檔!Q:R, 2, 0))</f>
        <v>8600</v>
      </c>
      <c r="L1752">
        <f>IF(ISERROR(VLOOKUP($A$1752, 文字檔!S:T, 2, 0)),0,VLOOKUP($A$1752, 文字檔!S:T, 2, 0))</f>
        <v>0</v>
      </c>
      <c r="M1752">
        <f>IF(ISERROR(VLOOKUP($A$1752, 文字檔!U:V, 2, 0)),0,VLOOKUP($A$1752, 文字檔!U:V, 2, 0))</f>
        <v>8600</v>
      </c>
      <c r="N1752">
        <f>IF(ISERROR(VLOOKUP($A$1752, 文字檔!W:X, 2, 0)),0,VLOOKUP($A$1752, 文字檔!W:X, 2, 0))</f>
        <v>12160.45</v>
      </c>
      <c r="O1752">
        <f>IF(ISERROR(VLOOKUP($A$1752, 文字檔!Y:Z, 2, 0)),0,VLOOKUP($A$1752, 文字檔!Y:Z, 2, 0))</f>
        <v>-68239.91</v>
      </c>
      <c r="P1752">
        <f>IF(ISERROR(VLOOKUP($A$1752, 文字檔!AA:AB, 2, 0)),0,VLOOKUP($A$1752, 文字檔!AA:AB, 2, 0))</f>
        <v>0</v>
      </c>
    </row>
    <row r="1753" spans="1:16" ht="16.2">
      <c r="A1753" s="7">
        <v>45489</v>
      </c>
      <c r="B1753" s="5">
        <f>SUMPRODUCT($C$2:$P$2,$C$1753:$P$1753)</f>
        <v>-88650.319999999992</v>
      </c>
      <c r="C1753" s="5">
        <f>IF(ISERROR(VLOOKUP($A$1753, 文字檔!A:B, 2, 0)),0,VLOOKUP($A$1753, 文字檔!A:B, 2, 0))</f>
        <v>19311.21</v>
      </c>
      <c r="D1753" s="5">
        <f>IF(ISERROR(VLOOKUP($A$1753, 文字檔!C:D, 2, 0)),0,VLOOKUP($A$1753, 文字檔!C:D, 2, 0))</f>
        <v>-75838.2</v>
      </c>
      <c r="E1753" s="5">
        <f>IF(ISERROR(VLOOKUP($A$1753, 文字檔!E:F, 2, 0)),0,VLOOKUP($A$1753, 文字檔!E:F, 2, 0))</f>
        <v>0</v>
      </c>
      <c r="F1753" s="5">
        <f>IF(ISERROR(VLOOKUP($A$1753, 文字檔!G:H, 2, 0)),0,VLOOKUP($A$1753, 文字檔!G:H, 2, 0))</f>
        <v>0</v>
      </c>
      <c r="G1753" s="5">
        <f>IF(ISERROR(VLOOKUP($A$1753, 文字檔!I:J, 2, 0)),0,VLOOKUP($A$1753, 文字檔!I:J, 2, 0))</f>
        <v>0</v>
      </c>
      <c r="H1753" s="5">
        <f>IF(ISERROR(VLOOKUP($A$1753, 文字檔!K:L, 2, 0)),0,VLOOKUP($A$1753, 文字檔!K:L, 2, 0))</f>
        <v>0</v>
      </c>
      <c r="I1753" s="5">
        <f>IF(ISERROR(VLOOKUP($A$1753, 文字檔!M:N, 2, 0)),0,VLOOKUP($A$1753, 文字檔!M:N, 2, 0))</f>
        <v>-25834.240000000002</v>
      </c>
      <c r="J1753" s="5">
        <f>IF(ISERROR(VLOOKUP($A$1753, 文字檔!O:P, 2, 0)),0,VLOOKUP($A$1753, 文字檔!O:P, 2, 0))</f>
        <v>0</v>
      </c>
      <c r="K1753">
        <f>IF(ISERROR(VLOOKUP($A$1753, 文字檔!Q:R, 2, 0)),0,VLOOKUP($A$1753, 文字檔!Q:R, 2, 0))</f>
        <v>29800</v>
      </c>
      <c r="L1753">
        <f>IF(ISERROR(VLOOKUP($A$1753, 文字檔!S:T, 2, 0)),0,VLOOKUP($A$1753, 文字檔!S:T, 2, 0))</f>
        <v>0</v>
      </c>
      <c r="M1753">
        <f>IF(ISERROR(VLOOKUP($A$1753, 文字檔!U:V, 2, 0)),0,VLOOKUP($A$1753, 文字檔!U:V, 2, 0))</f>
        <v>29800</v>
      </c>
      <c r="N1753">
        <f>IF(ISERROR(VLOOKUP($A$1753, 文字檔!W:X, 2, 0)),0,VLOOKUP($A$1753, 文字檔!W:X, 2, 0))</f>
        <v>-64244.53</v>
      </c>
      <c r="O1753">
        <f>IF(ISERROR(VLOOKUP($A$1753, 文字檔!Y:Z, 2, 0)),0,VLOOKUP($A$1753, 文字檔!Y:Z, 2, 0))</f>
        <v>29800</v>
      </c>
      <c r="P1753">
        <f>IF(ISERROR(VLOOKUP($A$1753, 文字檔!AA:AB, 2, 0)),0,VLOOKUP($A$1753, 文字檔!AA:AB, 2, 0))</f>
        <v>-31444.560000000001</v>
      </c>
    </row>
    <row r="1754" spans="1:16" ht="16.2">
      <c r="A1754" s="7">
        <v>45490</v>
      </c>
      <c r="B1754" s="5">
        <f>SUMPRODUCT($C$2:$P$2,$C$1754:$P$1754)</f>
        <v>-243179.08</v>
      </c>
      <c r="C1754" s="5">
        <f>IF(ISERROR(VLOOKUP($A$1754, 文字檔!A:B, 2, 0)),0,VLOOKUP($A$1754, 文字檔!A:B, 2, 0))</f>
        <v>-9626.23</v>
      </c>
      <c r="D1754" s="5">
        <f>IF(ISERROR(VLOOKUP($A$1754, 文字檔!C:D, 2, 0)),0,VLOOKUP($A$1754, 文字檔!C:D, 2, 0))</f>
        <v>-3420.44</v>
      </c>
      <c r="E1754" s="5">
        <f>IF(ISERROR(VLOOKUP($A$1754, 文字檔!E:F, 2, 0)),0,VLOOKUP($A$1754, 文字檔!E:F, 2, 0))</f>
        <v>0</v>
      </c>
      <c r="F1754" s="5">
        <f>IF(ISERROR(VLOOKUP($A$1754, 文字檔!G:H, 2, 0)),0,VLOOKUP($A$1754, 文字檔!G:H, 2, 0))</f>
        <v>0</v>
      </c>
      <c r="G1754" s="5">
        <f>IF(ISERROR(VLOOKUP($A$1754, 文字檔!I:J, 2, 0)),0,VLOOKUP($A$1754, 文字檔!I:J, 2, 0))</f>
        <v>0</v>
      </c>
      <c r="H1754" s="5">
        <f>IF(ISERROR(VLOOKUP($A$1754, 文字檔!K:L, 2, 0)),0,VLOOKUP($A$1754, 文字檔!K:L, 2, 0))</f>
        <v>768.55</v>
      </c>
      <c r="I1754" s="5">
        <f>IF(ISERROR(VLOOKUP($A$1754, 文字檔!M:N, 2, 0)),0,VLOOKUP($A$1754, 文字檔!M:N, 2, 0))</f>
        <v>-81431</v>
      </c>
      <c r="J1754" s="5">
        <f>IF(ISERROR(VLOOKUP($A$1754, 文字檔!O:P, 2, 0)),0,VLOOKUP($A$1754, 文字檔!O:P, 2, 0))</f>
        <v>-17428.48</v>
      </c>
      <c r="K1754">
        <f>IF(ISERROR(VLOOKUP($A$1754, 文字檔!Q:R, 2, 0)),0,VLOOKUP($A$1754, 文字檔!Q:R, 2, 0))</f>
        <v>-65310.37</v>
      </c>
      <c r="L1754">
        <f>IF(ISERROR(VLOOKUP($A$1754, 文字檔!S:T, 2, 0)),0,VLOOKUP($A$1754, 文字檔!S:T, 2, 0))</f>
        <v>0</v>
      </c>
      <c r="M1754">
        <f>IF(ISERROR(VLOOKUP($A$1754, 文字檔!U:V, 2, 0)),0,VLOOKUP($A$1754, 文字檔!U:V, 2, 0))</f>
        <v>-65310.37</v>
      </c>
      <c r="N1754">
        <f>IF(ISERROR(VLOOKUP($A$1754, 文字檔!W:X, 2, 0)),0,VLOOKUP($A$1754, 文字檔!W:X, 2, 0))</f>
        <v>63889.63</v>
      </c>
      <c r="O1754">
        <f>IF(ISERROR(VLOOKUP($A$1754, 文字檔!Y:Z, 2, 0)),0,VLOOKUP($A$1754, 文字檔!Y:Z, 2, 0))</f>
        <v>-65310.37</v>
      </c>
      <c r="P1754">
        <f>IF(ISERROR(VLOOKUP($A$1754, 文字檔!AA:AB, 2, 0)),0,VLOOKUP($A$1754, 文字檔!AA:AB, 2, 0))</f>
        <v>0</v>
      </c>
    </row>
    <row r="1755" spans="1:16" ht="16.2">
      <c r="A1755" s="7">
        <v>45491</v>
      </c>
      <c r="B1755" s="5">
        <f>SUMPRODUCT($C$2:$P$2,$C$1755:$P$1755)</f>
        <v>-125095.42000000001</v>
      </c>
      <c r="C1755" s="5">
        <f>IF(ISERROR(VLOOKUP($A$1755, 文字檔!A:B, 2, 0)),0,VLOOKUP($A$1755, 文字檔!A:B, 2, 0))</f>
        <v>-54995.19</v>
      </c>
      <c r="D1755" s="5">
        <f>IF(ISERROR(VLOOKUP($A$1755, 文字檔!C:D, 2, 0)),0,VLOOKUP($A$1755, 文字檔!C:D, 2, 0))</f>
        <v>0</v>
      </c>
      <c r="E1755" s="5">
        <f>IF(ISERROR(VLOOKUP($A$1755, 文字檔!E:F, 2, 0)),0,VLOOKUP($A$1755, 文字檔!E:F, 2, 0))</f>
        <v>0</v>
      </c>
      <c r="F1755" s="5">
        <f>IF(ISERROR(VLOOKUP($A$1755, 文字檔!G:H, 2, 0)),0,VLOOKUP($A$1755, 文字檔!G:H, 2, 0))</f>
        <v>0</v>
      </c>
      <c r="G1755" s="5">
        <f>IF(ISERROR(VLOOKUP($A$1755, 文字檔!I:J, 2, 0)),0,VLOOKUP($A$1755, 文字檔!I:J, 2, 0))</f>
        <v>0</v>
      </c>
      <c r="H1755" s="5">
        <f>IF(ISERROR(VLOOKUP($A$1755, 文字檔!K:L, 2, 0)),0,VLOOKUP($A$1755, 文字檔!K:L, 2, 0))</f>
        <v>1098.78</v>
      </c>
      <c r="I1755" s="5">
        <f>IF(ISERROR(VLOOKUP($A$1755, 文字檔!M:N, 2, 0)),0,VLOOKUP($A$1755, 文字檔!M:N, 2, 0))</f>
        <v>0</v>
      </c>
      <c r="J1755" s="5">
        <f>IF(ISERROR(VLOOKUP($A$1755, 文字檔!O:P, 2, 0)),0,VLOOKUP($A$1755, 文字檔!O:P, 2, 0))</f>
        <v>0</v>
      </c>
      <c r="K1755">
        <f>IF(ISERROR(VLOOKUP($A$1755, 文字檔!Q:R, 2, 0)),0,VLOOKUP($A$1755, 文字檔!Q:R, 2, 0))</f>
        <v>0</v>
      </c>
      <c r="L1755">
        <f>IF(ISERROR(VLOOKUP($A$1755, 文字檔!S:T, 2, 0)),0,VLOOKUP($A$1755, 文字檔!S:T, 2, 0))</f>
        <v>-29998.75</v>
      </c>
      <c r="M1755">
        <f>IF(ISERROR(VLOOKUP($A$1755, 文字檔!U:V, 2, 0)),0,VLOOKUP($A$1755, 文字檔!U:V, 2, 0))</f>
        <v>17295.810000000001</v>
      </c>
      <c r="N1755">
        <f>IF(ISERROR(VLOOKUP($A$1755, 文字檔!W:X, 2, 0)),0,VLOOKUP($A$1755, 文字檔!W:X, 2, 0))</f>
        <v>0</v>
      </c>
      <c r="O1755">
        <f>IF(ISERROR(VLOOKUP($A$1755, 文字檔!Y:Z, 2, 0)),0,VLOOKUP($A$1755, 文字檔!Y:Z, 2, 0))</f>
        <v>-44894.86</v>
      </c>
      <c r="P1755">
        <f>IF(ISERROR(VLOOKUP($A$1755, 文字檔!AA:AB, 2, 0)),0,VLOOKUP($A$1755, 文字檔!AA:AB, 2, 0))</f>
        <v>-13601.21</v>
      </c>
    </row>
    <row r="1756" spans="1:16" ht="16.2">
      <c r="A1756" s="7">
        <v>45492</v>
      </c>
      <c r="B1756" s="5">
        <f>SUMPRODUCT($C$2:$P$2,$C$1756:$P$1756)</f>
        <v>165641.07</v>
      </c>
      <c r="C1756" s="5">
        <f>IF(ISERROR(VLOOKUP($A$1756, 文字檔!A:B, 2, 0)),0,VLOOKUP($A$1756, 文字檔!A:B, 2, 0))</f>
        <v>-8383.2099999999991</v>
      </c>
      <c r="D1756" s="5">
        <f>IF(ISERROR(VLOOKUP($A$1756, 文字檔!C:D, 2, 0)),0,VLOOKUP($A$1756, 文字檔!C:D, 2, 0))</f>
        <v>0</v>
      </c>
      <c r="E1756" s="5">
        <f>IF(ISERROR(VLOOKUP($A$1756, 文字檔!E:F, 2, 0)),0,VLOOKUP($A$1756, 文字檔!E:F, 2, 0))</f>
        <v>0</v>
      </c>
      <c r="F1756" s="5">
        <f>IF(ISERROR(VLOOKUP($A$1756, 文字檔!G:H, 2, 0)),0,VLOOKUP($A$1756, 文字檔!G:H, 2, 0))</f>
        <v>0</v>
      </c>
      <c r="G1756" s="5">
        <f>IF(ISERROR(VLOOKUP($A$1756, 文字檔!I:J, 2, 0)),0,VLOOKUP($A$1756, 文字檔!I:J, 2, 0))</f>
        <v>0</v>
      </c>
      <c r="H1756" s="5">
        <f>IF(ISERROR(VLOOKUP($A$1756, 文字檔!K:L, 2, 0)),0,VLOOKUP($A$1756, 文字檔!K:L, 2, 0))</f>
        <v>27894.22</v>
      </c>
      <c r="I1756" s="5">
        <f>IF(ISERROR(VLOOKUP($A$1756, 文字檔!M:N, 2, 0)),0,VLOOKUP($A$1756, 文字檔!M:N, 2, 0))</f>
        <v>0</v>
      </c>
      <c r="J1756" s="5">
        <f>IF(ISERROR(VLOOKUP($A$1756, 文字檔!O:P, 2, 0)),0,VLOOKUP($A$1756, 文字檔!O:P, 2, 0))</f>
        <v>0</v>
      </c>
      <c r="K1756">
        <f>IF(ISERROR(VLOOKUP($A$1756, 文字檔!Q:R, 2, 0)),0,VLOOKUP($A$1756, 文字檔!Q:R, 2, 0))</f>
        <v>0</v>
      </c>
      <c r="L1756">
        <f>IF(ISERROR(VLOOKUP($A$1756, 文字檔!S:T, 2, 0)),0,VLOOKUP($A$1756, 文字檔!S:T, 2, 0))</f>
        <v>0</v>
      </c>
      <c r="M1756">
        <f>IF(ISERROR(VLOOKUP($A$1756, 文字檔!U:V, 2, 0)),0,VLOOKUP($A$1756, 文字檔!U:V, 2, 0))</f>
        <v>94800</v>
      </c>
      <c r="N1756">
        <f>IF(ISERROR(VLOOKUP($A$1756, 文字檔!W:X, 2, 0)),0,VLOOKUP($A$1756, 文字檔!W:X, 2, 0))</f>
        <v>0</v>
      </c>
      <c r="O1756">
        <f>IF(ISERROR(VLOOKUP($A$1756, 文字檔!Y:Z, 2, 0)),0,VLOOKUP($A$1756, 文字檔!Y:Z, 2, 0))</f>
        <v>43818.559999999998</v>
      </c>
      <c r="P1756">
        <f>IF(ISERROR(VLOOKUP($A$1756, 文字檔!AA:AB, 2, 0)),0,VLOOKUP($A$1756, 文字檔!AA:AB, 2, 0))</f>
        <v>7511.5</v>
      </c>
    </row>
    <row r="1757" spans="1:16" ht="16.2">
      <c r="A1757" s="7">
        <v>45493</v>
      </c>
      <c r="B1757" s="5">
        <f>SUMPRODUCT($C$2:$P$2,$C$1757:$P$1757)</f>
        <v>0</v>
      </c>
      <c r="C1757" s="5">
        <f>IF(ISERROR(VLOOKUP($A$1757, 文字檔!A:B, 2, 0)),0,VLOOKUP($A$1757, 文字檔!A:B, 2, 0))</f>
        <v>0</v>
      </c>
      <c r="D1757" s="5">
        <f>IF(ISERROR(VLOOKUP($A$1757, 文字檔!C:D, 2, 0)),0,VLOOKUP($A$1757, 文字檔!C:D, 2, 0))</f>
        <v>0</v>
      </c>
      <c r="E1757" s="5">
        <f>IF(ISERROR(VLOOKUP($A$1757, 文字檔!E:F, 2, 0)),0,VLOOKUP($A$1757, 文字檔!E:F, 2, 0))</f>
        <v>0</v>
      </c>
      <c r="F1757" s="5">
        <f>IF(ISERROR(VLOOKUP($A$1757, 文字檔!G:H, 2, 0)),0,VLOOKUP($A$1757, 文字檔!G:H, 2, 0))</f>
        <v>0</v>
      </c>
      <c r="G1757" s="5">
        <f>IF(ISERROR(VLOOKUP($A$1757, 文字檔!I:J, 2, 0)),0,VLOOKUP($A$1757, 文字檔!I:J, 2, 0))</f>
        <v>0</v>
      </c>
      <c r="H1757" s="5">
        <f>IF(ISERROR(VLOOKUP($A$1757, 文字檔!K:L, 2, 0)),0,VLOOKUP($A$1757, 文字檔!K:L, 2, 0))</f>
        <v>0</v>
      </c>
      <c r="I1757" s="5">
        <f>IF(ISERROR(VLOOKUP($A$1757, 文字檔!M:N, 2, 0)),0,VLOOKUP($A$1757, 文字檔!M:N, 2, 0))</f>
        <v>0</v>
      </c>
      <c r="J1757" s="5">
        <f>IF(ISERROR(VLOOKUP($A$1757, 文字檔!O:P, 2, 0)),0,VLOOKUP($A$1757, 文字檔!O:P, 2, 0))</f>
        <v>0</v>
      </c>
      <c r="K1757">
        <f>IF(ISERROR(VLOOKUP($A$1757, 文字檔!Q:R, 2, 0)),0,VLOOKUP($A$1757, 文字檔!Q:R, 2, 0))</f>
        <v>0</v>
      </c>
      <c r="L1757">
        <f>IF(ISERROR(VLOOKUP($A$1757, 文字檔!S:T, 2, 0)),0,VLOOKUP($A$1757, 文字檔!S:T, 2, 0))</f>
        <v>0</v>
      </c>
      <c r="M1757">
        <f>IF(ISERROR(VLOOKUP($A$1757, 文字檔!U:V, 2, 0)),0,VLOOKUP($A$1757, 文字檔!U:V, 2, 0))</f>
        <v>0</v>
      </c>
      <c r="N1757">
        <f>IF(ISERROR(VLOOKUP($A$1757, 文字檔!W:X, 2, 0)),0,VLOOKUP($A$1757, 文字檔!W:X, 2, 0))</f>
        <v>0</v>
      </c>
      <c r="O1757">
        <f>IF(ISERROR(VLOOKUP($A$1757, 文字檔!Y:Z, 2, 0)),0,VLOOKUP($A$1757, 文字檔!Y:Z, 2, 0))</f>
        <v>0</v>
      </c>
      <c r="P1757">
        <f>IF(ISERROR(VLOOKUP($A$1757, 文字檔!AA:AB, 2, 0)),0,VLOOKUP($A$1757, 文字檔!AA:AB, 2, 0))</f>
        <v>0</v>
      </c>
    </row>
    <row r="1758" spans="1:16" ht="16.2">
      <c r="A1758" s="7">
        <v>45494</v>
      </c>
      <c r="B1758" s="5">
        <f>SUMPRODUCT($C$2:$P$2,$C$1758:$P$1758)</f>
        <v>0</v>
      </c>
      <c r="C1758" s="5">
        <f>IF(ISERROR(VLOOKUP($A$1758, 文字檔!A:B, 2, 0)),0,VLOOKUP($A$1758, 文字檔!A:B, 2, 0))</f>
        <v>0</v>
      </c>
      <c r="D1758" s="5">
        <f>IF(ISERROR(VLOOKUP($A$1758, 文字檔!C:D, 2, 0)),0,VLOOKUP($A$1758, 文字檔!C:D, 2, 0))</f>
        <v>0</v>
      </c>
      <c r="E1758" s="5">
        <f>IF(ISERROR(VLOOKUP($A$1758, 文字檔!E:F, 2, 0)),0,VLOOKUP($A$1758, 文字檔!E:F, 2, 0))</f>
        <v>0</v>
      </c>
      <c r="F1758" s="5">
        <f>IF(ISERROR(VLOOKUP($A$1758, 文字檔!G:H, 2, 0)),0,VLOOKUP($A$1758, 文字檔!G:H, 2, 0))</f>
        <v>0</v>
      </c>
      <c r="G1758" s="5">
        <f>IF(ISERROR(VLOOKUP($A$1758, 文字檔!I:J, 2, 0)),0,VLOOKUP($A$1758, 文字檔!I:J, 2, 0))</f>
        <v>0</v>
      </c>
      <c r="H1758" s="5">
        <f>IF(ISERROR(VLOOKUP($A$1758, 文字檔!K:L, 2, 0)),0,VLOOKUP($A$1758, 文字檔!K:L, 2, 0))</f>
        <v>0</v>
      </c>
      <c r="I1758" s="5">
        <f>IF(ISERROR(VLOOKUP($A$1758, 文字檔!M:N, 2, 0)),0,VLOOKUP($A$1758, 文字檔!M:N, 2, 0))</f>
        <v>0</v>
      </c>
      <c r="J1758" s="5">
        <f>IF(ISERROR(VLOOKUP($A$1758, 文字檔!O:P, 2, 0)),0,VLOOKUP($A$1758, 文字檔!O:P, 2, 0))</f>
        <v>0</v>
      </c>
      <c r="K1758">
        <f>IF(ISERROR(VLOOKUP($A$1758, 文字檔!Q:R, 2, 0)),0,VLOOKUP($A$1758, 文字檔!Q:R, 2, 0))</f>
        <v>0</v>
      </c>
      <c r="L1758">
        <f>IF(ISERROR(VLOOKUP($A$1758, 文字檔!S:T, 2, 0)),0,VLOOKUP($A$1758, 文字檔!S:T, 2, 0))</f>
        <v>0</v>
      </c>
      <c r="M1758">
        <f>IF(ISERROR(VLOOKUP($A$1758, 文字檔!U:V, 2, 0)),0,VLOOKUP($A$1758, 文字檔!U:V, 2, 0))</f>
        <v>0</v>
      </c>
      <c r="N1758">
        <f>IF(ISERROR(VLOOKUP($A$1758, 文字檔!W:X, 2, 0)),0,VLOOKUP($A$1758, 文字檔!W:X, 2, 0))</f>
        <v>0</v>
      </c>
      <c r="O1758">
        <f>IF(ISERROR(VLOOKUP($A$1758, 文字檔!Y:Z, 2, 0)),0,VLOOKUP($A$1758, 文字檔!Y:Z, 2, 0))</f>
        <v>0</v>
      </c>
      <c r="P1758">
        <f>IF(ISERROR(VLOOKUP($A$1758, 文字檔!AA:AB, 2, 0)),0,VLOOKUP($A$1758, 文字檔!AA:AB, 2, 0))</f>
        <v>0</v>
      </c>
    </row>
    <row r="1759" spans="1:16" ht="16.2">
      <c r="A1759" s="7">
        <v>45495</v>
      </c>
      <c r="B1759" s="5">
        <f>SUMPRODUCT($C$2:$P$2,$C$1759:$P$1759)</f>
        <v>250976.14</v>
      </c>
      <c r="C1759" s="5">
        <f>IF(ISERROR(VLOOKUP($A$1759, 文字檔!A:B, 2, 0)),0,VLOOKUP($A$1759, 文字檔!A:B, 2, 0))</f>
        <v>0</v>
      </c>
      <c r="D1759" s="5">
        <f>IF(ISERROR(VLOOKUP($A$1759, 文字檔!C:D, 2, 0)),0,VLOOKUP($A$1759, 文字檔!C:D, 2, 0))</f>
        <v>0</v>
      </c>
      <c r="E1759" s="5">
        <f>IF(ISERROR(VLOOKUP($A$1759, 文字檔!E:F, 2, 0)),0,VLOOKUP($A$1759, 文字檔!E:F, 2, 0))</f>
        <v>0</v>
      </c>
      <c r="F1759" s="5">
        <f>IF(ISERROR(VLOOKUP($A$1759, 文字檔!G:H, 2, 0)),0,VLOOKUP($A$1759, 文字檔!G:H, 2, 0))</f>
        <v>0</v>
      </c>
      <c r="G1759" s="5">
        <f>IF(ISERROR(VLOOKUP($A$1759, 文字檔!I:J, 2, 0)),0,VLOOKUP($A$1759, 文字檔!I:J, 2, 0))</f>
        <v>0</v>
      </c>
      <c r="H1759" s="5">
        <f>IF(ISERROR(VLOOKUP($A$1759, 文字檔!K:L, 2, 0)),0,VLOOKUP($A$1759, 文字檔!K:L, 2, 0))</f>
        <v>0</v>
      </c>
      <c r="I1759" s="5">
        <f>IF(ISERROR(VLOOKUP($A$1759, 文字檔!M:N, 2, 0)),0,VLOOKUP($A$1759, 文字檔!M:N, 2, 0))</f>
        <v>0</v>
      </c>
      <c r="J1759" s="5">
        <f>IF(ISERROR(VLOOKUP($A$1759, 文字檔!O:P, 2, 0)),0,VLOOKUP($A$1759, 文字檔!O:P, 2, 0))</f>
        <v>0</v>
      </c>
      <c r="K1759">
        <f>IF(ISERROR(VLOOKUP($A$1759, 文字檔!Q:R, 2, 0)),0,VLOOKUP($A$1759, 文字檔!Q:R, 2, 0))</f>
        <v>0</v>
      </c>
      <c r="L1759">
        <f>IF(ISERROR(VLOOKUP($A$1759, 文字檔!S:T, 2, 0)),0,VLOOKUP($A$1759, 文字檔!S:T, 2, 0))</f>
        <v>0</v>
      </c>
      <c r="M1759">
        <f>IF(ISERROR(VLOOKUP($A$1759, 文字檔!U:V, 2, 0)),0,VLOOKUP($A$1759, 文字檔!U:V, 2, 0))</f>
        <v>60921.97</v>
      </c>
      <c r="N1759">
        <f>IF(ISERROR(VLOOKUP($A$1759, 文字檔!W:X, 2, 0)),0,VLOOKUP($A$1759, 文字檔!W:X, 2, 0))</f>
        <v>0</v>
      </c>
      <c r="O1759">
        <f>IF(ISERROR(VLOOKUP($A$1759, 文字檔!Y:Z, 2, 0)),0,VLOOKUP($A$1759, 文字檔!Y:Z, 2, 0))</f>
        <v>90326.38</v>
      </c>
      <c r="P1759">
        <f>IF(ISERROR(VLOOKUP($A$1759, 文字檔!AA:AB, 2, 0)),0,VLOOKUP($A$1759, 文字檔!AA:AB, 2, 0))</f>
        <v>99727.79</v>
      </c>
    </row>
    <row r="1760" spans="1:16" ht="16.2">
      <c r="A1760" s="7">
        <v>45496</v>
      </c>
      <c r="B1760" s="5">
        <f>SUMPRODUCT($C$2:$P$2,$C$1760:$P$1760)</f>
        <v>147967.79999999999</v>
      </c>
      <c r="C1760" s="5">
        <f>IF(ISERROR(VLOOKUP($A$1760, 文字檔!A:B, 2, 0)),0,VLOOKUP($A$1760, 文字檔!A:B, 2, 0))</f>
        <v>0</v>
      </c>
      <c r="D1760" s="5">
        <f>IF(ISERROR(VLOOKUP($A$1760, 文字檔!C:D, 2, 0)),0,VLOOKUP($A$1760, 文字檔!C:D, 2, 0))</f>
        <v>0</v>
      </c>
      <c r="E1760" s="5">
        <f>IF(ISERROR(VLOOKUP($A$1760, 文字檔!E:F, 2, 0)),0,VLOOKUP($A$1760, 文字檔!E:F, 2, 0))</f>
        <v>0</v>
      </c>
      <c r="F1760" s="5">
        <f>IF(ISERROR(VLOOKUP($A$1760, 文字檔!G:H, 2, 0)),0,VLOOKUP($A$1760, 文字檔!G:H, 2, 0))</f>
        <v>0</v>
      </c>
      <c r="G1760" s="5">
        <f>IF(ISERROR(VLOOKUP($A$1760, 文字檔!I:J, 2, 0)),0,VLOOKUP($A$1760, 文字檔!I:J, 2, 0))</f>
        <v>0</v>
      </c>
      <c r="H1760" s="5">
        <f>IF(ISERROR(VLOOKUP($A$1760, 文字檔!K:L, 2, 0)),0,VLOOKUP($A$1760, 文字檔!K:L, 2, 0))</f>
        <v>0</v>
      </c>
      <c r="I1760" s="5">
        <f>IF(ISERROR(VLOOKUP($A$1760, 文字檔!M:N, 2, 0)),0,VLOOKUP($A$1760, 文字檔!M:N, 2, 0))</f>
        <v>56523.68</v>
      </c>
      <c r="J1760" s="5">
        <f>IF(ISERROR(VLOOKUP($A$1760, 文字檔!O:P, 2, 0)),0,VLOOKUP($A$1760, 文字檔!O:P, 2, 0))</f>
        <v>0</v>
      </c>
      <c r="K1760">
        <f>IF(ISERROR(VLOOKUP($A$1760, 文字檔!Q:R, 2, 0)),0,VLOOKUP($A$1760, 文字檔!Q:R, 2, 0))</f>
        <v>34320.35</v>
      </c>
      <c r="L1760">
        <f>IF(ISERROR(VLOOKUP($A$1760, 文字檔!S:T, 2, 0)),0,VLOOKUP($A$1760, 文字檔!S:T, 2, 0))</f>
        <v>0</v>
      </c>
      <c r="M1760">
        <f>IF(ISERROR(VLOOKUP($A$1760, 文字檔!U:V, 2, 0)),0,VLOOKUP($A$1760, 文字檔!U:V, 2, 0))</f>
        <v>0</v>
      </c>
      <c r="N1760">
        <f>IF(ISERROR(VLOOKUP($A$1760, 文字檔!W:X, 2, 0)),0,VLOOKUP($A$1760, 文字檔!W:X, 2, 0))</f>
        <v>0</v>
      </c>
      <c r="O1760">
        <f>IF(ISERROR(VLOOKUP($A$1760, 文字檔!Y:Z, 2, 0)),0,VLOOKUP($A$1760, 文字檔!Y:Z, 2, 0))</f>
        <v>57123.77</v>
      </c>
      <c r="P1760">
        <f>IF(ISERROR(VLOOKUP($A$1760, 文字檔!AA:AB, 2, 0)),0,VLOOKUP($A$1760, 文字檔!AA:AB, 2, 0))</f>
        <v>0</v>
      </c>
    </row>
    <row r="1761" spans="1:16" ht="16.2">
      <c r="A1761" s="7">
        <v>45497</v>
      </c>
      <c r="B1761" s="5">
        <f>SUMPRODUCT($C$2:$P$2,$C$1761:$P$1761)</f>
        <v>0</v>
      </c>
      <c r="C1761" s="5">
        <f>IF(ISERROR(VLOOKUP($A$1761, 文字檔!A:B, 2, 0)),0,VLOOKUP($A$1761, 文字檔!A:B, 2, 0))</f>
        <v>0</v>
      </c>
      <c r="D1761" s="5">
        <f>IF(ISERROR(VLOOKUP($A$1761, 文字檔!C:D, 2, 0)),0,VLOOKUP($A$1761, 文字檔!C:D, 2, 0))</f>
        <v>0</v>
      </c>
      <c r="E1761" s="5">
        <f>IF(ISERROR(VLOOKUP($A$1761, 文字檔!E:F, 2, 0)),0,VLOOKUP($A$1761, 文字檔!E:F, 2, 0))</f>
        <v>0</v>
      </c>
      <c r="F1761" s="5">
        <f>IF(ISERROR(VLOOKUP($A$1761, 文字檔!G:H, 2, 0)),0,VLOOKUP($A$1761, 文字檔!G:H, 2, 0))</f>
        <v>0</v>
      </c>
      <c r="G1761" s="5">
        <f>IF(ISERROR(VLOOKUP($A$1761, 文字檔!I:J, 2, 0)),0,VLOOKUP($A$1761, 文字檔!I:J, 2, 0))</f>
        <v>0</v>
      </c>
      <c r="H1761" s="5">
        <f>IF(ISERROR(VLOOKUP($A$1761, 文字檔!K:L, 2, 0)),0,VLOOKUP($A$1761, 文字檔!K:L, 2, 0))</f>
        <v>0</v>
      </c>
      <c r="I1761" s="5">
        <f>IF(ISERROR(VLOOKUP($A$1761, 文字檔!M:N, 2, 0)),0,VLOOKUP($A$1761, 文字檔!M:N, 2, 0))</f>
        <v>0</v>
      </c>
      <c r="J1761" s="5">
        <f>IF(ISERROR(VLOOKUP($A$1761, 文字檔!O:P, 2, 0)),0,VLOOKUP($A$1761, 文字檔!O:P, 2, 0))</f>
        <v>0</v>
      </c>
      <c r="K1761">
        <f>IF(ISERROR(VLOOKUP($A$1761, 文字檔!Q:R, 2, 0)),0,VLOOKUP($A$1761, 文字檔!Q:R, 2, 0))</f>
        <v>0</v>
      </c>
      <c r="L1761">
        <f>IF(ISERROR(VLOOKUP($A$1761, 文字檔!S:T, 2, 0)),0,VLOOKUP($A$1761, 文字檔!S:T, 2, 0))</f>
        <v>0</v>
      </c>
      <c r="M1761">
        <f>IF(ISERROR(VLOOKUP($A$1761, 文字檔!U:V, 2, 0)),0,VLOOKUP($A$1761, 文字檔!U:V, 2, 0))</f>
        <v>0</v>
      </c>
      <c r="N1761">
        <f>IF(ISERROR(VLOOKUP($A$1761, 文字檔!W:X, 2, 0)),0,VLOOKUP($A$1761, 文字檔!W:X, 2, 0))</f>
        <v>0</v>
      </c>
      <c r="O1761">
        <f>IF(ISERROR(VLOOKUP($A$1761, 文字檔!Y:Z, 2, 0)),0,VLOOKUP($A$1761, 文字檔!Y:Z, 2, 0))</f>
        <v>0</v>
      </c>
      <c r="P1761">
        <f>IF(ISERROR(VLOOKUP($A$1761, 文字檔!AA:AB, 2, 0)),0,VLOOKUP($A$1761, 文字檔!AA:AB, 2, 0))</f>
        <v>0</v>
      </c>
    </row>
    <row r="1762" spans="1:16" ht="16.2">
      <c r="A1762" s="7">
        <v>45498</v>
      </c>
      <c r="B1762" s="5">
        <f>SUMPRODUCT($C$2:$P$2,$C$1762:$P$1762)</f>
        <v>0</v>
      </c>
      <c r="C1762" s="5">
        <f>IF(ISERROR(VLOOKUP($A$1762, 文字檔!A:B, 2, 0)),0,VLOOKUP($A$1762, 文字檔!A:B, 2, 0))</f>
        <v>0</v>
      </c>
      <c r="D1762" s="5">
        <f>IF(ISERROR(VLOOKUP($A$1762, 文字檔!C:D, 2, 0)),0,VLOOKUP($A$1762, 文字檔!C:D, 2, 0))</f>
        <v>0</v>
      </c>
      <c r="E1762" s="5">
        <f>IF(ISERROR(VLOOKUP($A$1762, 文字檔!E:F, 2, 0)),0,VLOOKUP($A$1762, 文字檔!E:F, 2, 0))</f>
        <v>0</v>
      </c>
      <c r="F1762" s="5">
        <f>IF(ISERROR(VLOOKUP($A$1762, 文字檔!G:H, 2, 0)),0,VLOOKUP($A$1762, 文字檔!G:H, 2, 0))</f>
        <v>0</v>
      </c>
      <c r="G1762" s="5">
        <f>IF(ISERROR(VLOOKUP($A$1762, 文字檔!I:J, 2, 0)),0,VLOOKUP($A$1762, 文字檔!I:J, 2, 0))</f>
        <v>0</v>
      </c>
      <c r="H1762" s="5">
        <f>IF(ISERROR(VLOOKUP($A$1762, 文字檔!K:L, 2, 0)),0,VLOOKUP($A$1762, 文字檔!K:L, 2, 0))</f>
        <v>0</v>
      </c>
      <c r="I1762" s="5">
        <f>IF(ISERROR(VLOOKUP($A$1762, 文字檔!M:N, 2, 0)),0,VLOOKUP($A$1762, 文字檔!M:N, 2, 0))</f>
        <v>0</v>
      </c>
      <c r="J1762" s="5">
        <f>IF(ISERROR(VLOOKUP($A$1762, 文字檔!O:P, 2, 0)),0,VLOOKUP($A$1762, 文字檔!O:P, 2, 0))</f>
        <v>0</v>
      </c>
      <c r="K1762">
        <f>IF(ISERROR(VLOOKUP($A$1762, 文字檔!Q:R, 2, 0)),0,VLOOKUP($A$1762, 文字檔!Q:R, 2, 0))</f>
        <v>0</v>
      </c>
      <c r="L1762">
        <f>IF(ISERROR(VLOOKUP($A$1762, 文字檔!S:T, 2, 0)),0,VLOOKUP($A$1762, 文字檔!S:T, 2, 0))</f>
        <v>0</v>
      </c>
      <c r="M1762">
        <f>IF(ISERROR(VLOOKUP($A$1762, 文字檔!U:V, 2, 0)),0,VLOOKUP($A$1762, 文字檔!U:V, 2, 0))</f>
        <v>0</v>
      </c>
      <c r="N1762">
        <f>IF(ISERROR(VLOOKUP($A$1762, 文字檔!W:X, 2, 0)),0,VLOOKUP($A$1762, 文字檔!W:X, 2, 0))</f>
        <v>0</v>
      </c>
      <c r="O1762">
        <f>IF(ISERROR(VLOOKUP($A$1762, 文字檔!Y:Z, 2, 0)),0,VLOOKUP($A$1762, 文字檔!Y:Z, 2, 0))</f>
        <v>0</v>
      </c>
      <c r="P1762">
        <f>IF(ISERROR(VLOOKUP($A$1762, 文字檔!AA:AB, 2, 0)),0,VLOOKUP($A$1762, 文字檔!AA:AB, 2, 0))</f>
        <v>0</v>
      </c>
    </row>
    <row r="1763" spans="1:16" ht="16.2">
      <c r="A1763" s="7">
        <v>45499</v>
      </c>
      <c r="B1763" s="5">
        <f>SUMPRODUCT($C$2:$P$2,$C$1763:$P$1763)</f>
        <v>-86146.87</v>
      </c>
      <c r="C1763" s="5">
        <f>IF(ISERROR(VLOOKUP($A$1763, 文字檔!A:B, 2, 0)),0,VLOOKUP($A$1763, 文字檔!A:B, 2, 0))</f>
        <v>0</v>
      </c>
      <c r="D1763" s="5">
        <f>IF(ISERROR(VLOOKUP($A$1763, 文字檔!C:D, 2, 0)),0,VLOOKUP($A$1763, 文字檔!C:D, 2, 0))</f>
        <v>0</v>
      </c>
      <c r="E1763" s="5">
        <f>IF(ISERROR(VLOOKUP($A$1763, 文字檔!E:F, 2, 0)),0,VLOOKUP($A$1763, 文字檔!E:F, 2, 0))</f>
        <v>0</v>
      </c>
      <c r="F1763" s="5">
        <f>IF(ISERROR(VLOOKUP($A$1763, 文字檔!G:H, 2, 0)),0,VLOOKUP($A$1763, 文字檔!G:H, 2, 0))</f>
        <v>0</v>
      </c>
      <c r="G1763" s="5">
        <f>IF(ISERROR(VLOOKUP($A$1763, 文字檔!I:J, 2, 0)),0,VLOOKUP($A$1763, 文字檔!I:J, 2, 0))</f>
        <v>0</v>
      </c>
      <c r="H1763" s="5">
        <f>IF(ISERROR(VLOOKUP($A$1763, 文字檔!K:L, 2, 0)),0,VLOOKUP($A$1763, 文字檔!K:L, 2, 0))</f>
        <v>-22919.7</v>
      </c>
      <c r="I1763" s="5">
        <f>IF(ISERROR(VLOOKUP($A$1763, 文字檔!M:N, 2, 0)),0,VLOOKUP($A$1763, 文字檔!M:N, 2, 0))</f>
        <v>-19882.02</v>
      </c>
      <c r="J1763" s="5">
        <f>IF(ISERROR(VLOOKUP($A$1763, 文字檔!O:P, 2, 0)),0,VLOOKUP($A$1763, 文字檔!O:P, 2, 0))</f>
        <v>-17320.72</v>
      </c>
      <c r="K1763">
        <f>IF(ISERROR(VLOOKUP($A$1763, 文字檔!Q:R, 2, 0)),0,VLOOKUP($A$1763, 文字檔!Q:R, 2, 0))</f>
        <v>-147000</v>
      </c>
      <c r="L1763">
        <f>IF(ISERROR(VLOOKUP($A$1763, 文字檔!S:T, 2, 0)),0,VLOOKUP($A$1763, 文字檔!S:T, 2, 0))</f>
        <v>0</v>
      </c>
      <c r="M1763">
        <f>IF(ISERROR(VLOOKUP($A$1763, 文字檔!U:V, 2, 0)),0,VLOOKUP($A$1763, 文字檔!U:V, 2, 0))</f>
        <v>0</v>
      </c>
      <c r="N1763">
        <f>IF(ISERROR(VLOOKUP($A$1763, 文字檔!W:X, 2, 0)),0,VLOOKUP($A$1763, 文字檔!W:X, 2, 0))</f>
        <v>0</v>
      </c>
      <c r="O1763">
        <f>IF(ISERROR(VLOOKUP($A$1763, 文字檔!Y:Z, 2, 0)),0,VLOOKUP($A$1763, 文字檔!Y:Z, 2, 0))</f>
        <v>120975.57</v>
      </c>
      <c r="P1763">
        <f>IF(ISERROR(VLOOKUP($A$1763, 文字檔!AA:AB, 2, 0)),0,VLOOKUP($A$1763, 文字檔!AA:AB, 2, 0))</f>
        <v>0</v>
      </c>
    </row>
    <row r="1764" spans="1:16" ht="16.2">
      <c r="A1764" s="7">
        <v>45500</v>
      </c>
      <c r="B1764" s="5">
        <f>SUMPRODUCT($C$2:$P$2,$C$1764:$P$1764)</f>
        <v>0</v>
      </c>
      <c r="C1764" s="5">
        <f>IF(ISERROR(VLOOKUP($A$1764, 文字檔!A:B, 2, 0)),0,VLOOKUP($A$1764, 文字檔!A:B, 2, 0))</f>
        <v>0</v>
      </c>
      <c r="D1764" s="5">
        <f>IF(ISERROR(VLOOKUP($A$1764, 文字檔!C:D, 2, 0)),0,VLOOKUP($A$1764, 文字檔!C:D, 2, 0))</f>
        <v>0</v>
      </c>
      <c r="E1764" s="5">
        <f>IF(ISERROR(VLOOKUP($A$1764, 文字檔!E:F, 2, 0)),0,VLOOKUP($A$1764, 文字檔!E:F, 2, 0))</f>
        <v>0</v>
      </c>
      <c r="F1764" s="5">
        <f>IF(ISERROR(VLOOKUP($A$1764, 文字檔!G:H, 2, 0)),0,VLOOKUP($A$1764, 文字檔!G:H, 2, 0))</f>
        <v>0</v>
      </c>
      <c r="G1764" s="5">
        <f>IF(ISERROR(VLOOKUP($A$1764, 文字檔!I:J, 2, 0)),0,VLOOKUP($A$1764, 文字檔!I:J, 2, 0))</f>
        <v>0</v>
      </c>
      <c r="H1764" s="5">
        <f>IF(ISERROR(VLOOKUP($A$1764, 文字檔!K:L, 2, 0)),0,VLOOKUP($A$1764, 文字檔!K:L, 2, 0))</f>
        <v>0</v>
      </c>
      <c r="I1764" s="5">
        <f>IF(ISERROR(VLOOKUP($A$1764, 文字檔!M:N, 2, 0)),0,VLOOKUP($A$1764, 文字檔!M:N, 2, 0))</f>
        <v>0</v>
      </c>
      <c r="J1764" s="5">
        <f>IF(ISERROR(VLOOKUP($A$1764, 文字檔!O:P, 2, 0)),0,VLOOKUP($A$1764, 文字檔!O:P, 2, 0))</f>
        <v>0</v>
      </c>
      <c r="K1764">
        <f>IF(ISERROR(VLOOKUP($A$1764, 文字檔!Q:R, 2, 0)),0,VLOOKUP($A$1764, 文字檔!Q:R, 2, 0))</f>
        <v>0</v>
      </c>
      <c r="L1764">
        <f>IF(ISERROR(VLOOKUP($A$1764, 文字檔!S:T, 2, 0)),0,VLOOKUP($A$1764, 文字檔!S:T, 2, 0))</f>
        <v>0</v>
      </c>
      <c r="M1764">
        <f>IF(ISERROR(VLOOKUP($A$1764, 文字檔!U:V, 2, 0)),0,VLOOKUP($A$1764, 文字檔!U:V, 2, 0))</f>
        <v>0</v>
      </c>
      <c r="N1764">
        <f>IF(ISERROR(VLOOKUP($A$1764, 文字檔!W:X, 2, 0)),0,VLOOKUP($A$1764, 文字檔!W:X, 2, 0))</f>
        <v>0</v>
      </c>
      <c r="O1764">
        <f>IF(ISERROR(VLOOKUP($A$1764, 文字檔!Y:Z, 2, 0)),0,VLOOKUP($A$1764, 文字檔!Y:Z, 2, 0))</f>
        <v>0</v>
      </c>
      <c r="P1764">
        <f>IF(ISERROR(VLOOKUP($A$1764, 文字檔!AA:AB, 2, 0)),0,VLOOKUP($A$1764, 文字檔!AA:AB, 2, 0))</f>
        <v>0</v>
      </c>
    </row>
    <row r="1765" spans="1:16" ht="16.2">
      <c r="A1765" s="7">
        <v>45501</v>
      </c>
      <c r="B1765" s="5">
        <f>SUMPRODUCT($C$2:$P$2,$C$1765:$P$1765)</f>
        <v>0</v>
      </c>
      <c r="C1765" s="5">
        <f>IF(ISERROR(VLOOKUP($A$1765, 文字檔!A:B, 2, 0)),0,VLOOKUP($A$1765, 文字檔!A:B, 2, 0))</f>
        <v>0</v>
      </c>
      <c r="D1765" s="5">
        <f>IF(ISERROR(VLOOKUP($A$1765, 文字檔!C:D, 2, 0)),0,VLOOKUP($A$1765, 文字檔!C:D, 2, 0))</f>
        <v>0</v>
      </c>
      <c r="E1765" s="5">
        <f>IF(ISERROR(VLOOKUP($A$1765, 文字檔!E:F, 2, 0)),0,VLOOKUP($A$1765, 文字檔!E:F, 2, 0))</f>
        <v>0</v>
      </c>
      <c r="F1765" s="5">
        <f>IF(ISERROR(VLOOKUP($A$1765, 文字檔!G:H, 2, 0)),0,VLOOKUP($A$1765, 文字檔!G:H, 2, 0))</f>
        <v>0</v>
      </c>
      <c r="G1765" s="5">
        <f>IF(ISERROR(VLOOKUP($A$1765, 文字檔!I:J, 2, 0)),0,VLOOKUP($A$1765, 文字檔!I:J, 2, 0))</f>
        <v>0</v>
      </c>
      <c r="H1765" s="5">
        <f>IF(ISERROR(VLOOKUP($A$1765, 文字檔!K:L, 2, 0)),0,VLOOKUP($A$1765, 文字檔!K:L, 2, 0))</f>
        <v>0</v>
      </c>
      <c r="I1765" s="5">
        <f>IF(ISERROR(VLOOKUP($A$1765, 文字檔!M:N, 2, 0)),0,VLOOKUP($A$1765, 文字檔!M:N, 2, 0))</f>
        <v>0</v>
      </c>
      <c r="J1765" s="5">
        <f>IF(ISERROR(VLOOKUP($A$1765, 文字檔!O:P, 2, 0)),0,VLOOKUP($A$1765, 文字檔!O:P, 2, 0))</f>
        <v>0</v>
      </c>
      <c r="K1765">
        <f>IF(ISERROR(VLOOKUP($A$1765, 文字檔!Q:R, 2, 0)),0,VLOOKUP($A$1765, 文字檔!Q:R, 2, 0))</f>
        <v>0</v>
      </c>
      <c r="L1765">
        <f>IF(ISERROR(VLOOKUP($A$1765, 文字檔!S:T, 2, 0)),0,VLOOKUP($A$1765, 文字檔!S:T, 2, 0))</f>
        <v>0</v>
      </c>
      <c r="M1765">
        <f>IF(ISERROR(VLOOKUP($A$1765, 文字檔!U:V, 2, 0)),0,VLOOKUP($A$1765, 文字檔!U:V, 2, 0))</f>
        <v>0</v>
      </c>
      <c r="N1765">
        <f>IF(ISERROR(VLOOKUP($A$1765, 文字檔!W:X, 2, 0)),0,VLOOKUP($A$1765, 文字檔!W:X, 2, 0))</f>
        <v>0</v>
      </c>
      <c r="O1765">
        <f>IF(ISERROR(VLOOKUP($A$1765, 文字檔!Y:Z, 2, 0)),0,VLOOKUP($A$1765, 文字檔!Y:Z, 2, 0))</f>
        <v>0</v>
      </c>
      <c r="P1765">
        <f>IF(ISERROR(VLOOKUP($A$1765, 文字檔!AA:AB, 2, 0)),0,VLOOKUP($A$1765, 文字檔!AA:AB, 2, 0))</f>
        <v>0</v>
      </c>
    </row>
    <row r="1766" spans="1:16" ht="16.2">
      <c r="A1766" s="7">
        <v>45502</v>
      </c>
      <c r="B1766" s="5">
        <f>SUMPRODUCT($C$2:$P$2,$C$1766:$P$1766)</f>
        <v>34303.859999999993</v>
      </c>
      <c r="C1766" s="5">
        <f>IF(ISERROR(VLOOKUP($A$1766, 文字檔!A:B, 2, 0)),0,VLOOKUP($A$1766, 文字檔!A:B, 2, 0))</f>
        <v>0</v>
      </c>
      <c r="D1766" s="5">
        <f>IF(ISERROR(VLOOKUP($A$1766, 文字檔!C:D, 2, 0)),0,VLOOKUP($A$1766, 文字檔!C:D, 2, 0))</f>
        <v>0</v>
      </c>
      <c r="E1766" s="5">
        <f>IF(ISERROR(VLOOKUP($A$1766, 文字檔!E:F, 2, 0)),0,VLOOKUP($A$1766, 文字檔!E:F, 2, 0))</f>
        <v>0</v>
      </c>
      <c r="F1766" s="5">
        <f>IF(ISERROR(VLOOKUP($A$1766, 文字檔!G:H, 2, 0)),0,VLOOKUP($A$1766, 文字檔!G:H, 2, 0))</f>
        <v>0</v>
      </c>
      <c r="G1766" s="5">
        <f>IF(ISERROR(VLOOKUP($A$1766, 文字檔!I:J, 2, 0)),0,VLOOKUP($A$1766, 文字檔!I:J, 2, 0))</f>
        <v>0</v>
      </c>
      <c r="H1766" s="5">
        <f>IF(ISERROR(VLOOKUP($A$1766, 文字檔!K:L, 2, 0)),0,VLOOKUP($A$1766, 文字檔!K:L, 2, 0))</f>
        <v>-6345.47</v>
      </c>
      <c r="I1766" s="5">
        <f>IF(ISERROR(VLOOKUP($A$1766, 文字檔!M:N, 2, 0)),0,VLOOKUP($A$1766, 文字檔!M:N, 2, 0))</f>
        <v>0</v>
      </c>
      <c r="J1766" s="5">
        <f>IF(ISERROR(VLOOKUP($A$1766, 文字檔!O:P, 2, 0)),0,VLOOKUP($A$1766, 文字檔!O:P, 2, 0))</f>
        <v>-17345.98</v>
      </c>
      <c r="K1766">
        <f>IF(ISERROR(VLOOKUP($A$1766, 文字檔!Q:R, 2, 0)),0,VLOOKUP($A$1766, 文字檔!Q:R, 2, 0))</f>
        <v>33200</v>
      </c>
      <c r="L1766">
        <f>IF(ISERROR(VLOOKUP($A$1766, 文字檔!S:T, 2, 0)),0,VLOOKUP($A$1766, 文字檔!S:T, 2, 0))</f>
        <v>26863.35</v>
      </c>
      <c r="M1766">
        <f>IF(ISERROR(VLOOKUP($A$1766, 文字檔!U:V, 2, 0)),0,VLOOKUP($A$1766, 文字檔!U:V, 2, 0))</f>
        <v>0</v>
      </c>
      <c r="N1766">
        <f>IF(ISERROR(VLOOKUP($A$1766, 文字檔!W:X, 2, 0)),0,VLOOKUP($A$1766, 文字檔!W:X, 2, 0))</f>
        <v>0</v>
      </c>
      <c r="O1766">
        <f>IF(ISERROR(VLOOKUP($A$1766, 文字檔!Y:Z, 2, 0)),0,VLOOKUP($A$1766, 文字檔!Y:Z, 2, 0))</f>
        <v>-2068.04</v>
      </c>
      <c r="P1766">
        <f>IF(ISERROR(VLOOKUP($A$1766, 文字檔!AA:AB, 2, 0)),0,VLOOKUP($A$1766, 文字檔!AA:AB, 2, 0))</f>
        <v>0</v>
      </c>
    </row>
    <row r="1767" spans="1:16" ht="16.2">
      <c r="A1767" s="7">
        <v>45503</v>
      </c>
      <c r="B1767" s="5">
        <f>SUMPRODUCT($C$2:$P$2,$C$1767:$P$1767)</f>
        <v>-174327.44</v>
      </c>
      <c r="C1767" s="5">
        <f>IF(ISERROR(VLOOKUP($A$1767, 文字檔!A:B, 2, 0)),0,VLOOKUP($A$1767, 文字檔!A:B, 2, 0))</f>
        <v>0</v>
      </c>
      <c r="D1767" s="5">
        <f>IF(ISERROR(VLOOKUP($A$1767, 文字檔!C:D, 2, 0)),0,VLOOKUP($A$1767, 文字檔!C:D, 2, 0))</f>
        <v>0</v>
      </c>
      <c r="E1767" s="5">
        <f>IF(ISERROR(VLOOKUP($A$1767, 文字檔!E:F, 2, 0)),0,VLOOKUP($A$1767, 文字檔!E:F, 2, 0))</f>
        <v>0</v>
      </c>
      <c r="F1767" s="5">
        <f>IF(ISERROR(VLOOKUP($A$1767, 文字檔!G:H, 2, 0)),0,VLOOKUP($A$1767, 文字檔!G:H, 2, 0))</f>
        <v>0</v>
      </c>
      <c r="G1767" s="5">
        <f>IF(ISERROR(VLOOKUP($A$1767, 文字檔!I:J, 2, 0)),0,VLOOKUP($A$1767, 文字檔!I:J, 2, 0))</f>
        <v>28073.73</v>
      </c>
      <c r="H1767" s="5">
        <f>IF(ISERROR(VLOOKUP($A$1767, 文字檔!K:L, 2, 0)),0,VLOOKUP($A$1767, 文字檔!K:L, 2, 0))</f>
        <v>-29718.74</v>
      </c>
      <c r="I1767" s="5">
        <f>IF(ISERROR(VLOOKUP($A$1767, 文字檔!M:N, 2, 0)),0,VLOOKUP($A$1767, 文字檔!M:N, 2, 0))</f>
        <v>0</v>
      </c>
      <c r="J1767" s="5">
        <f>IF(ISERROR(VLOOKUP($A$1767, 文字檔!O:P, 2, 0)),0,VLOOKUP($A$1767, 文字檔!O:P, 2, 0))</f>
        <v>0</v>
      </c>
      <c r="K1767">
        <f>IF(ISERROR(VLOOKUP($A$1767, 文字檔!Q:R, 2, 0)),0,VLOOKUP($A$1767, 文字檔!Q:R, 2, 0))</f>
        <v>-3000</v>
      </c>
      <c r="L1767">
        <f>IF(ISERROR(VLOOKUP($A$1767, 文字檔!S:T, 2, 0)),0,VLOOKUP($A$1767, 文字檔!S:T, 2, 0))</f>
        <v>-41918.65</v>
      </c>
      <c r="M1767">
        <f>IF(ISERROR(VLOOKUP($A$1767, 文字檔!U:V, 2, 0)),0,VLOOKUP($A$1767, 文字檔!U:V, 2, 0))</f>
        <v>0</v>
      </c>
      <c r="N1767">
        <f>IF(ISERROR(VLOOKUP($A$1767, 文字檔!W:X, 2, 0)),0,VLOOKUP($A$1767, 文字檔!W:X, 2, 0))</f>
        <v>0</v>
      </c>
      <c r="O1767">
        <f>IF(ISERROR(VLOOKUP($A$1767, 文字檔!Y:Z, 2, 0)),0,VLOOKUP($A$1767, 文字檔!Y:Z, 2, 0))</f>
        <v>-89245.82</v>
      </c>
      <c r="P1767">
        <f>IF(ISERROR(VLOOKUP($A$1767, 文字檔!AA:AB, 2, 0)),0,VLOOKUP($A$1767, 文字檔!AA:AB, 2, 0))</f>
        <v>-38517.96</v>
      </c>
    </row>
    <row r="1768" spans="1:16" ht="16.2">
      <c r="A1768" s="7">
        <v>45504</v>
      </c>
      <c r="B1768" s="5">
        <f>SUMPRODUCT($C$2:$P$2,$C$1768:$P$1768)</f>
        <v>-191629.37000000002</v>
      </c>
      <c r="C1768" s="5">
        <f>IF(ISERROR(VLOOKUP($A$1768, 文字檔!A:B, 2, 0)),0,VLOOKUP($A$1768, 文字檔!A:B, 2, 0))</f>
        <v>0</v>
      </c>
      <c r="D1768" s="5">
        <f>IF(ISERROR(VLOOKUP($A$1768, 文字檔!C:D, 2, 0)),0,VLOOKUP($A$1768, 文字檔!C:D, 2, 0))</f>
        <v>0</v>
      </c>
      <c r="E1768" s="5">
        <f>IF(ISERROR(VLOOKUP($A$1768, 文字檔!E:F, 2, 0)),0,VLOOKUP($A$1768, 文字檔!E:F, 2, 0))</f>
        <v>0</v>
      </c>
      <c r="F1768" s="5">
        <f>IF(ISERROR(VLOOKUP($A$1768, 文字檔!G:H, 2, 0)),0,VLOOKUP($A$1768, 文字檔!G:H, 2, 0))</f>
        <v>0</v>
      </c>
      <c r="G1768" s="5">
        <f>IF(ISERROR(VLOOKUP($A$1768, 文字檔!I:J, 2, 0)),0,VLOOKUP($A$1768, 文字檔!I:J, 2, 0))</f>
        <v>0</v>
      </c>
      <c r="H1768" s="5">
        <f>IF(ISERROR(VLOOKUP($A$1768, 文字檔!K:L, 2, 0)),0,VLOOKUP($A$1768, 文字檔!K:L, 2, 0))</f>
        <v>-28126.54</v>
      </c>
      <c r="I1768" s="5">
        <f>IF(ISERROR(VLOOKUP($A$1768, 文字檔!M:N, 2, 0)),0,VLOOKUP($A$1768, 文字檔!M:N, 2, 0))</f>
        <v>-84997.85</v>
      </c>
      <c r="J1768" s="5">
        <f>IF(ISERROR(VLOOKUP($A$1768, 文字檔!O:P, 2, 0)),0,VLOOKUP($A$1768, 文字檔!O:P, 2, 0))</f>
        <v>0</v>
      </c>
      <c r="K1768">
        <f>IF(ISERROR(VLOOKUP($A$1768, 文字檔!Q:R, 2, 0)),0,VLOOKUP($A$1768, 文字檔!Q:R, 2, 0))</f>
        <v>8800</v>
      </c>
      <c r="L1768">
        <f>IF(ISERROR(VLOOKUP($A$1768, 文字檔!S:T, 2, 0)),0,VLOOKUP($A$1768, 文字檔!S:T, 2, 0))</f>
        <v>0</v>
      </c>
      <c r="M1768">
        <f>IF(ISERROR(VLOOKUP($A$1768, 文字檔!U:V, 2, 0)),0,VLOOKUP($A$1768, 文字檔!U:V, 2, 0))</f>
        <v>-61920.93</v>
      </c>
      <c r="N1768">
        <f>IF(ISERROR(VLOOKUP($A$1768, 文字檔!W:X, 2, 0)),0,VLOOKUP($A$1768, 文字檔!W:X, 2, 0))</f>
        <v>-34118.080000000002</v>
      </c>
      <c r="O1768">
        <f>IF(ISERROR(VLOOKUP($A$1768, 文字檔!Y:Z, 2, 0)),0,VLOOKUP($A$1768, 文字檔!Y:Z, 2, 0))</f>
        <v>8734.0300000000007</v>
      </c>
      <c r="P1768">
        <f>IF(ISERROR(VLOOKUP($A$1768, 文字檔!AA:AB, 2, 0)),0,VLOOKUP($A$1768, 文字檔!AA:AB, 2, 0))</f>
        <v>0</v>
      </c>
    </row>
    <row r="1769" spans="1:16" ht="16.2">
      <c r="A1769" s="7">
        <v>45505</v>
      </c>
      <c r="B1769" s="5">
        <f>SUMPRODUCT($C$2:$P$2,$C$1769:$P$1769)</f>
        <v>222821.46000000002</v>
      </c>
      <c r="C1769" s="5">
        <f>IF(ISERROR(VLOOKUP($A$1769, 文字檔!A:B, 2, 0)),0,VLOOKUP($A$1769, 文字檔!A:B, 2, 0))</f>
        <v>-4958.5200000000004</v>
      </c>
      <c r="D1769" s="5">
        <f>IF(ISERROR(VLOOKUP($A$1769, 文字檔!C:D, 2, 0)),0,VLOOKUP($A$1769, 文字檔!C:D, 2, 0))</f>
        <v>0</v>
      </c>
      <c r="E1769" s="5">
        <f>IF(ISERROR(VLOOKUP($A$1769, 文字檔!E:F, 2, 0)),0,VLOOKUP($A$1769, 文字檔!E:F, 2, 0))</f>
        <v>0</v>
      </c>
      <c r="F1769" s="5">
        <f>IF(ISERROR(VLOOKUP($A$1769, 文字檔!G:H, 2, 0)),0,VLOOKUP($A$1769, 文字檔!G:H, 2, 0))</f>
        <v>0</v>
      </c>
      <c r="G1769" s="5">
        <f>IF(ISERROR(VLOOKUP($A$1769, 文字檔!I:J, 2, 0)),0,VLOOKUP($A$1769, 文字檔!I:J, 2, 0))</f>
        <v>43927.1</v>
      </c>
      <c r="H1769" s="5">
        <f>IF(ISERROR(VLOOKUP($A$1769, 文字檔!K:L, 2, 0)),0,VLOOKUP($A$1769, 文字檔!K:L, 2, 0))</f>
        <v>-20876.560000000001</v>
      </c>
      <c r="I1769" s="5">
        <f>IF(ISERROR(VLOOKUP($A$1769, 文字檔!M:N, 2, 0)),0,VLOOKUP($A$1769, 文字檔!M:N, 2, 0))</f>
        <v>72600</v>
      </c>
      <c r="J1769" s="5">
        <f>IF(ISERROR(VLOOKUP($A$1769, 文字檔!O:P, 2, 0)),0,VLOOKUP($A$1769, 文字檔!O:P, 2, 0))</f>
        <v>0</v>
      </c>
      <c r="K1769">
        <f>IF(ISERROR(VLOOKUP($A$1769, 文字檔!Q:R, 2, 0)),0,VLOOKUP($A$1769, 文字檔!Q:R, 2, 0))</f>
        <v>72600</v>
      </c>
      <c r="L1769">
        <f>IF(ISERROR(VLOOKUP($A$1769, 文字檔!S:T, 2, 0)),0,VLOOKUP($A$1769, 文字檔!S:T, 2, 0))</f>
        <v>0</v>
      </c>
      <c r="M1769">
        <f>IF(ISERROR(VLOOKUP($A$1769, 文字檔!U:V, 2, 0)),0,VLOOKUP($A$1769, 文字檔!U:V, 2, 0))</f>
        <v>0</v>
      </c>
      <c r="N1769">
        <f>IF(ISERROR(VLOOKUP($A$1769, 文字檔!W:X, 2, 0)),0,VLOOKUP($A$1769, 文字檔!W:X, 2, 0))</f>
        <v>0</v>
      </c>
      <c r="O1769">
        <f>IF(ISERROR(VLOOKUP($A$1769, 文字檔!Y:Z, 2, 0)),0,VLOOKUP($A$1769, 文字檔!Y:Z, 2, 0))</f>
        <v>59529.440000000002</v>
      </c>
      <c r="P1769">
        <f>IF(ISERROR(VLOOKUP($A$1769, 文字檔!AA:AB, 2, 0)),0,VLOOKUP($A$1769, 文字檔!AA:AB, 2, 0))</f>
        <v>0</v>
      </c>
    </row>
    <row r="1770" spans="1:16" ht="16.2">
      <c r="A1770" s="7">
        <v>45506</v>
      </c>
      <c r="B1770" s="5">
        <f>SUMPRODUCT($C$2:$P$2,$C$1770:$P$1770)</f>
        <v>136612.22</v>
      </c>
      <c r="C1770" s="5">
        <f>IF(ISERROR(VLOOKUP($A$1770, 文字檔!A:B, 2, 0)),0,VLOOKUP($A$1770, 文字檔!A:B, 2, 0))</f>
        <v>50177.52</v>
      </c>
      <c r="D1770" s="5">
        <f>IF(ISERROR(VLOOKUP($A$1770, 文字檔!C:D, 2, 0)),0,VLOOKUP($A$1770, 文字檔!C:D, 2, 0))</f>
        <v>0</v>
      </c>
      <c r="E1770" s="5">
        <f>IF(ISERROR(VLOOKUP($A$1770, 文字檔!E:F, 2, 0)),0,VLOOKUP($A$1770, 文字檔!E:F, 2, 0))</f>
        <v>0</v>
      </c>
      <c r="F1770" s="5">
        <f>IF(ISERROR(VLOOKUP($A$1770, 文字檔!G:H, 2, 0)),0,VLOOKUP($A$1770, 文字檔!G:H, 2, 0))</f>
        <v>0</v>
      </c>
      <c r="G1770" s="5">
        <f>IF(ISERROR(VLOOKUP($A$1770, 文字檔!I:J, 2, 0)),0,VLOOKUP($A$1770, 文字檔!I:J, 2, 0))</f>
        <v>39468.300000000003</v>
      </c>
      <c r="H1770" s="5">
        <f>IF(ISERROR(VLOOKUP($A$1770, 文字檔!K:L, 2, 0)),0,VLOOKUP($A$1770, 文字檔!K:L, 2, 0))</f>
        <v>84416.31</v>
      </c>
      <c r="I1770" s="5">
        <f>IF(ISERROR(VLOOKUP($A$1770, 文字檔!M:N, 2, 0)),0,VLOOKUP($A$1770, 文字檔!M:N, 2, 0))</f>
        <v>-24875.96</v>
      </c>
      <c r="J1770" s="5">
        <f>IF(ISERROR(VLOOKUP($A$1770, 文字檔!O:P, 2, 0)),0,VLOOKUP($A$1770, 文字檔!O:P, 2, 0))</f>
        <v>0</v>
      </c>
      <c r="K1770">
        <f>IF(ISERROR(VLOOKUP($A$1770, 文字檔!Q:R, 2, 0)),0,VLOOKUP($A$1770, 文字檔!Q:R, 2, 0))</f>
        <v>-224000</v>
      </c>
      <c r="L1770">
        <f>IF(ISERROR(VLOOKUP($A$1770, 文字檔!S:T, 2, 0)),0,VLOOKUP($A$1770, 文字檔!S:T, 2, 0))</f>
        <v>0</v>
      </c>
      <c r="M1770">
        <f>IF(ISERROR(VLOOKUP($A$1770, 文字檔!U:V, 2, 0)),0,VLOOKUP($A$1770, 文字檔!U:V, 2, 0))</f>
        <v>0</v>
      </c>
      <c r="N1770">
        <f>IF(ISERROR(VLOOKUP($A$1770, 文字檔!W:X, 2, 0)),0,VLOOKUP($A$1770, 文字檔!W:X, 2, 0))</f>
        <v>53745.85</v>
      </c>
      <c r="O1770">
        <f>IF(ISERROR(VLOOKUP($A$1770, 文字檔!Y:Z, 2, 0)),0,VLOOKUP($A$1770, 文字檔!Y:Z, 2, 0))</f>
        <v>79937.95</v>
      </c>
      <c r="P1770">
        <f>IF(ISERROR(VLOOKUP($A$1770, 文字檔!AA:AB, 2, 0)),0,VLOOKUP($A$1770, 文字檔!AA:AB, 2, 0))</f>
        <v>77742.25</v>
      </c>
    </row>
    <row r="1771" spans="1:16" ht="16.2">
      <c r="A1771" s="7">
        <v>45507</v>
      </c>
      <c r="B1771" s="5">
        <f>SUMPRODUCT($C$2:$P$2,$C$1771:$P$1771)</f>
        <v>0</v>
      </c>
      <c r="C1771" s="5">
        <f>IF(ISERROR(VLOOKUP($A$1771, 文字檔!A:B, 2, 0)),0,VLOOKUP($A$1771, 文字檔!A:B, 2, 0))</f>
        <v>0</v>
      </c>
      <c r="D1771" s="5">
        <f>IF(ISERROR(VLOOKUP($A$1771, 文字檔!C:D, 2, 0)),0,VLOOKUP($A$1771, 文字檔!C:D, 2, 0))</f>
        <v>0</v>
      </c>
      <c r="E1771" s="5">
        <f>IF(ISERROR(VLOOKUP($A$1771, 文字檔!E:F, 2, 0)),0,VLOOKUP($A$1771, 文字檔!E:F, 2, 0))</f>
        <v>0</v>
      </c>
      <c r="F1771" s="5">
        <f>IF(ISERROR(VLOOKUP($A$1771, 文字檔!G:H, 2, 0)),0,VLOOKUP($A$1771, 文字檔!G:H, 2, 0))</f>
        <v>0</v>
      </c>
      <c r="G1771" s="5">
        <f>IF(ISERROR(VLOOKUP($A$1771, 文字檔!I:J, 2, 0)),0,VLOOKUP($A$1771, 文字檔!I:J, 2, 0))</f>
        <v>0</v>
      </c>
      <c r="H1771" s="5">
        <f>IF(ISERROR(VLOOKUP($A$1771, 文字檔!K:L, 2, 0)),0,VLOOKUP($A$1771, 文字檔!K:L, 2, 0))</f>
        <v>0</v>
      </c>
      <c r="I1771" s="5">
        <f>IF(ISERROR(VLOOKUP($A$1771, 文字檔!M:N, 2, 0)),0,VLOOKUP($A$1771, 文字檔!M:N, 2, 0))</f>
        <v>0</v>
      </c>
      <c r="J1771" s="5">
        <f>IF(ISERROR(VLOOKUP($A$1771, 文字檔!O:P, 2, 0)),0,VLOOKUP($A$1771, 文字檔!O:P, 2, 0))</f>
        <v>0</v>
      </c>
      <c r="K1771">
        <f>IF(ISERROR(VLOOKUP($A$1771, 文字檔!Q:R, 2, 0)),0,VLOOKUP($A$1771, 文字檔!Q:R, 2, 0))</f>
        <v>0</v>
      </c>
      <c r="L1771">
        <f>IF(ISERROR(VLOOKUP($A$1771, 文字檔!S:T, 2, 0)),0,VLOOKUP($A$1771, 文字檔!S:T, 2, 0))</f>
        <v>0</v>
      </c>
      <c r="M1771">
        <f>IF(ISERROR(VLOOKUP($A$1771, 文字檔!U:V, 2, 0)),0,VLOOKUP($A$1771, 文字檔!U:V, 2, 0))</f>
        <v>0</v>
      </c>
      <c r="N1771">
        <f>IF(ISERROR(VLOOKUP($A$1771, 文字檔!W:X, 2, 0)),0,VLOOKUP($A$1771, 文字檔!W:X, 2, 0))</f>
        <v>0</v>
      </c>
      <c r="O1771">
        <f>IF(ISERROR(VLOOKUP($A$1771, 文字檔!Y:Z, 2, 0)),0,VLOOKUP($A$1771, 文字檔!Y:Z, 2, 0))</f>
        <v>0</v>
      </c>
      <c r="P1771">
        <f>IF(ISERROR(VLOOKUP($A$1771, 文字檔!AA:AB, 2, 0)),0,VLOOKUP($A$1771, 文字檔!AA:AB, 2, 0))</f>
        <v>0</v>
      </c>
    </row>
    <row r="1772" spans="1:16" ht="16.2">
      <c r="A1772" s="7">
        <v>45508</v>
      </c>
      <c r="B1772" s="5">
        <f>SUMPRODUCT($C$2:$P$2,$C$1772:$P$1772)</f>
        <v>0</v>
      </c>
      <c r="C1772" s="5">
        <f>IF(ISERROR(VLOOKUP($A$1772, 文字檔!A:B, 2, 0)),0,VLOOKUP($A$1772, 文字檔!A:B, 2, 0))</f>
        <v>0</v>
      </c>
      <c r="D1772" s="5">
        <f>IF(ISERROR(VLOOKUP($A$1772, 文字檔!C:D, 2, 0)),0,VLOOKUP($A$1772, 文字檔!C:D, 2, 0))</f>
        <v>0</v>
      </c>
      <c r="E1772" s="5">
        <f>IF(ISERROR(VLOOKUP($A$1772, 文字檔!E:F, 2, 0)),0,VLOOKUP($A$1772, 文字檔!E:F, 2, 0))</f>
        <v>0</v>
      </c>
      <c r="F1772" s="5">
        <f>IF(ISERROR(VLOOKUP($A$1772, 文字檔!G:H, 2, 0)),0,VLOOKUP($A$1772, 文字檔!G:H, 2, 0))</f>
        <v>0</v>
      </c>
      <c r="G1772" s="5">
        <f>IF(ISERROR(VLOOKUP($A$1772, 文字檔!I:J, 2, 0)),0,VLOOKUP($A$1772, 文字檔!I:J, 2, 0))</f>
        <v>0</v>
      </c>
      <c r="H1772" s="5">
        <f>IF(ISERROR(VLOOKUP($A$1772, 文字檔!K:L, 2, 0)),0,VLOOKUP($A$1772, 文字檔!K:L, 2, 0))</f>
        <v>0</v>
      </c>
      <c r="I1772" s="5">
        <f>IF(ISERROR(VLOOKUP($A$1772, 文字檔!M:N, 2, 0)),0,VLOOKUP($A$1772, 文字檔!M:N, 2, 0))</f>
        <v>0</v>
      </c>
      <c r="J1772" s="5">
        <f>IF(ISERROR(VLOOKUP($A$1772, 文字檔!O:P, 2, 0)),0,VLOOKUP($A$1772, 文字檔!O:P, 2, 0))</f>
        <v>0</v>
      </c>
      <c r="K1772">
        <f>IF(ISERROR(VLOOKUP($A$1772, 文字檔!Q:R, 2, 0)),0,VLOOKUP($A$1772, 文字檔!Q:R, 2, 0))</f>
        <v>0</v>
      </c>
      <c r="L1772">
        <f>IF(ISERROR(VLOOKUP($A$1772, 文字檔!S:T, 2, 0)),0,VLOOKUP($A$1772, 文字檔!S:T, 2, 0))</f>
        <v>0</v>
      </c>
      <c r="M1772">
        <f>IF(ISERROR(VLOOKUP($A$1772, 文字檔!U:V, 2, 0)),0,VLOOKUP($A$1772, 文字檔!U:V, 2, 0))</f>
        <v>0</v>
      </c>
      <c r="N1772">
        <f>IF(ISERROR(VLOOKUP($A$1772, 文字檔!W:X, 2, 0)),0,VLOOKUP($A$1772, 文字檔!W:X, 2, 0))</f>
        <v>0</v>
      </c>
      <c r="O1772">
        <f>IF(ISERROR(VLOOKUP($A$1772, 文字檔!Y:Z, 2, 0)),0,VLOOKUP($A$1772, 文字檔!Y:Z, 2, 0))</f>
        <v>0</v>
      </c>
      <c r="P1772">
        <f>IF(ISERROR(VLOOKUP($A$1772, 文字檔!AA:AB, 2, 0)),0,VLOOKUP($A$1772, 文字檔!AA:AB, 2, 0))</f>
        <v>0</v>
      </c>
    </row>
    <row r="1773" spans="1:16" ht="16.2">
      <c r="A1773" s="7">
        <v>45509</v>
      </c>
      <c r="B1773" s="5">
        <f>SUMPRODUCT($C$2:$P$2,$C$1773:$P$1773)</f>
        <v>1052174.05</v>
      </c>
      <c r="C1773" s="5">
        <f>IF(ISERROR(VLOOKUP($A$1773, 文字檔!A:B, 2, 0)),0,VLOOKUP($A$1773, 文字檔!A:B, 2, 0))</f>
        <v>66404.08</v>
      </c>
      <c r="D1773" s="5">
        <f>IF(ISERROR(VLOOKUP($A$1773, 文字檔!C:D, 2, 0)),0,VLOOKUP($A$1773, 文字檔!C:D, 2, 0))</f>
        <v>0</v>
      </c>
      <c r="E1773" s="5">
        <f>IF(ISERROR(VLOOKUP($A$1773, 文字檔!E:F, 2, 0)),0,VLOOKUP($A$1773, 文字檔!E:F, 2, 0))</f>
        <v>0</v>
      </c>
      <c r="F1773" s="5">
        <f>IF(ISERROR(VLOOKUP($A$1773, 文字檔!G:H, 2, 0)),0,VLOOKUP($A$1773, 文字檔!G:H, 2, 0))</f>
        <v>0</v>
      </c>
      <c r="G1773" s="5">
        <f>IF(ISERROR(VLOOKUP($A$1773, 文字檔!I:J, 2, 0)),0,VLOOKUP($A$1773, 文字檔!I:J, 2, 0))</f>
        <v>431800</v>
      </c>
      <c r="H1773" s="5">
        <f>IF(ISERROR(VLOOKUP($A$1773, 文字檔!K:L, 2, 0)),0,VLOOKUP($A$1773, 文字檔!K:L, 2, 0))</f>
        <v>3784.91</v>
      </c>
      <c r="I1773" s="5">
        <f>IF(ISERROR(VLOOKUP($A$1773, 文字檔!M:N, 2, 0)),0,VLOOKUP($A$1773, 文字檔!M:N, 2, 0))</f>
        <v>0</v>
      </c>
      <c r="J1773" s="5">
        <f>IF(ISERROR(VLOOKUP($A$1773, 文字檔!O:P, 2, 0)),0,VLOOKUP($A$1773, 文字檔!O:P, 2, 0))</f>
        <v>-34420.82</v>
      </c>
      <c r="K1773">
        <f>IF(ISERROR(VLOOKUP($A$1773, 文字檔!Q:R, 2, 0)),0,VLOOKUP($A$1773, 文字檔!Q:R, 2, 0))</f>
        <v>-431800</v>
      </c>
      <c r="L1773">
        <f>IF(ISERROR(VLOOKUP($A$1773, 文字檔!S:T, 2, 0)),0,VLOOKUP($A$1773, 文字檔!S:T, 2, 0))</f>
        <v>0</v>
      </c>
      <c r="M1773">
        <f>IF(ISERROR(VLOOKUP($A$1773, 文字檔!U:V, 2, 0)),0,VLOOKUP($A$1773, 文字檔!U:V, 2, 0))</f>
        <v>0</v>
      </c>
      <c r="N1773">
        <f>IF(ISERROR(VLOOKUP($A$1773, 文字檔!W:X, 2, 0)),0,VLOOKUP($A$1773, 文字檔!W:X, 2, 0))</f>
        <v>431800</v>
      </c>
      <c r="O1773">
        <f>IF(ISERROR(VLOOKUP($A$1773, 文字檔!Y:Z, 2, 0)),0,VLOOKUP($A$1773, 文字檔!Y:Z, 2, 0))</f>
        <v>308010.28999999998</v>
      </c>
      <c r="P1773">
        <f>IF(ISERROR(VLOOKUP($A$1773, 文字檔!AA:AB, 2, 0)),0,VLOOKUP($A$1773, 文字檔!AA:AB, 2, 0))</f>
        <v>276595.59000000003</v>
      </c>
    </row>
    <row r="1774" spans="1:16" ht="16.2">
      <c r="A1774" s="7">
        <v>45510</v>
      </c>
      <c r="B1774" s="5">
        <f>SUMPRODUCT($C$2:$P$2,$C$1774:$P$1774)</f>
        <v>-379814.97</v>
      </c>
      <c r="C1774" s="5">
        <f>IF(ISERROR(VLOOKUP($A$1774, 文字檔!A:B, 2, 0)),0,VLOOKUP($A$1774, 文字檔!A:B, 2, 0))</f>
        <v>-1426.31</v>
      </c>
      <c r="D1774" s="5">
        <f>IF(ISERROR(VLOOKUP($A$1774, 文字檔!C:D, 2, 0)),0,VLOOKUP($A$1774, 文字檔!C:D, 2, 0))</f>
        <v>0</v>
      </c>
      <c r="E1774" s="5">
        <f>IF(ISERROR(VLOOKUP($A$1774, 文字檔!E:F, 2, 0)),0,VLOOKUP($A$1774, 文字檔!E:F, 2, 0))</f>
        <v>0</v>
      </c>
      <c r="F1774" s="5">
        <f>IF(ISERROR(VLOOKUP($A$1774, 文字檔!G:H, 2, 0)),0,VLOOKUP($A$1774, 文字檔!G:H, 2, 0))</f>
        <v>0</v>
      </c>
      <c r="G1774" s="5">
        <f>IF(ISERROR(VLOOKUP($A$1774, 文字檔!I:J, 2, 0)),0,VLOOKUP($A$1774, 文字檔!I:J, 2, 0))</f>
        <v>-82993.58</v>
      </c>
      <c r="H1774" s="5">
        <f>IF(ISERROR(VLOOKUP($A$1774, 文字檔!K:L, 2, 0)),0,VLOOKUP($A$1774, 文字檔!K:L, 2, 0))</f>
        <v>-41829.730000000003</v>
      </c>
      <c r="I1774" s="5">
        <f>IF(ISERROR(VLOOKUP($A$1774, 文字檔!M:N, 2, 0)),0,VLOOKUP($A$1774, 文字檔!M:N, 2, 0))</f>
        <v>0</v>
      </c>
      <c r="J1774" s="5">
        <f>IF(ISERROR(VLOOKUP($A$1774, 文字檔!O:P, 2, 0)),0,VLOOKUP($A$1774, 文字檔!O:P, 2, 0))</f>
        <v>-17237.68</v>
      </c>
      <c r="K1774">
        <f>IF(ISERROR(VLOOKUP($A$1774, 文字檔!Q:R, 2, 0)),0,VLOOKUP($A$1774, 文字檔!Q:R, 2, 0))</f>
        <v>209200</v>
      </c>
      <c r="L1774">
        <f>IF(ISERROR(VLOOKUP($A$1774, 文字檔!S:T, 2, 0)),0,VLOOKUP($A$1774, 文字檔!S:T, 2, 0))</f>
        <v>60398.44</v>
      </c>
      <c r="M1774">
        <f>IF(ISERROR(VLOOKUP($A$1774, 文字檔!U:V, 2, 0)),0,VLOOKUP($A$1774, 文字檔!U:V, 2, 0))</f>
        <v>-91914.26</v>
      </c>
      <c r="N1774">
        <f>IF(ISERROR(VLOOKUP($A$1774, 文字檔!W:X, 2, 0)),0,VLOOKUP($A$1774, 文字檔!W:X, 2, 0))</f>
        <v>-209200</v>
      </c>
      <c r="O1774">
        <f>IF(ISERROR(VLOOKUP($A$1774, 文字檔!Y:Z, 2, 0)),0,VLOOKUP($A$1774, 文字檔!Y:Z, 2, 0))</f>
        <v>-204811.85</v>
      </c>
      <c r="P1774">
        <f>IF(ISERROR(VLOOKUP($A$1774, 文字檔!AA:AB, 2, 0)),0,VLOOKUP($A$1774, 文字檔!AA:AB, 2, 0))</f>
        <v>0</v>
      </c>
    </row>
    <row r="1775" spans="1:16" ht="16.2">
      <c r="A1775" s="7">
        <v>45511</v>
      </c>
      <c r="B1775" s="5">
        <f>SUMPRODUCT($C$2:$P$2,$C$1775:$P$1775)</f>
        <v>252432.39</v>
      </c>
      <c r="C1775" s="5">
        <f>IF(ISERROR(VLOOKUP($A$1775, 文字檔!A:B, 2, 0)),0,VLOOKUP($A$1775, 文字檔!A:B, 2, 0))</f>
        <v>0</v>
      </c>
      <c r="D1775" s="5">
        <f>IF(ISERROR(VLOOKUP($A$1775, 文字檔!C:D, 2, 0)),0,VLOOKUP($A$1775, 文字檔!C:D, 2, 0))</f>
        <v>0</v>
      </c>
      <c r="E1775" s="5">
        <f>IF(ISERROR(VLOOKUP($A$1775, 文字檔!E:F, 2, 0)),0,VLOOKUP($A$1775, 文字檔!E:F, 2, 0))</f>
        <v>0</v>
      </c>
      <c r="F1775" s="5">
        <f>IF(ISERROR(VLOOKUP($A$1775, 文字檔!G:H, 2, 0)),0,VLOOKUP($A$1775, 文字檔!G:H, 2, 0))</f>
        <v>67376.27</v>
      </c>
      <c r="G1775" s="5">
        <f>IF(ISERROR(VLOOKUP($A$1775, 文字檔!I:J, 2, 0)),0,VLOOKUP($A$1775, 文字檔!I:J, 2, 0))</f>
        <v>38771.980000000003</v>
      </c>
      <c r="H1775" s="5">
        <f>IF(ISERROR(VLOOKUP($A$1775, 文字檔!K:L, 2, 0)),0,VLOOKUP($A$1775, 文字檔!K:L, 2, 0))</f>
        <v>72940.63</v>
      </c>
      <c r="I1775" s="5">
        <f>IF(ISERROR(VLOOKUP($A$1775, 文字檔!M:N, 2, 0)),0,VLOOKUP($A$1775, 文字檔!M:N, 2, 0))</f>
        <v>0</v>
      </c>
      <c r="J1775" s="5">
        <f>IF(ISERROR(VLOOKUP($A$1775, 文字檔!O:P, 2, 0)),0,VLOOKUP($A$1775, 文字檔!O:P, 2, 0))</f>
        <v>0</v>
      </c>
      <c r="K1775">
        <f>IF(ISERROR(VLOOKUP($A$1775, 文字檔!Q:R, 2, 0)),0,VLOOKUP($A$1775, 文字檔!Q:R, 2, 0))</f>
        <v>142200</v>
      </c>
      <c r="L1775">
        <f>IF(ISERROR(VLOOKUP($A$1775, 文字檔!S:T, 2, 0)),0,VLOOKUP($A$1775, 文字檔!S:T, 2, 0))</f>
        <v>0</v>
      </c>
      <c r="M1775">
        <f>IF(ISERROR(VLOOKUP($A$1775, 文字檔!U:V, 2, 0)),0,VLOOKUP($A$1775, 文字檔!U:V, 2, 0))</f>
        <v>0</v>
      </c>
      <c r="N1775">
        <f>IF(ISERROR(VLOOKUP($A$1775, 文字檔!W:X, 2, 0)),0,VLOOKUP($A$1775, 文字檔!W:X, 2, 0))</f>
        <v>23991.09</v>
      </c>
      <c r="O1775">
        <f>IF(ISERROR(VLOOKUP($A$1775, 文字檔!Y:Z, 2, 0)),0,VLOOKUP($A$1775, 文字檔!Y:Z, 2, 0))</f>
        <v>-92847.58</v>
      </c>
      <c r="P1775">
        <f>IF(ISERROR(VLOOKUP($A$1775, 文字檔!AA:AB, 2, 0)),0,VLOOKUP($A$1775, 文字檔!AA:AB, 2, 0))</f>
        <v>0</v>
      </c>
    </row>
    <row r="1776" spans="1:16" ht="16.2">
      <c r="A1776" s="7">
        <v>45512</v>
      </c>
      <c r="B1776" s="5">
        <f>SUMPRODUCT($C$2:$P$2,$C$1776:$P$1776)</f>
        <v>-186557.62</v>
      </c>
      <c r="C1776" s="5">
        <f>IF(ISERROR(VLOOKUP($A$1776, 文字檔!A:B, 2, 0)),0,VLOOKUP($A$1776, 文字檔!A:B, 2, 0))</f>
        <v>0</v>
      </c>
      <c r="D1776" s="5">
        <f>IF(ISERROR(VLOOKUP($A$1776, 文字檔!C:D, 2, 0)),0,VLOOKUP($A$1776, 文字檔!C:D, 2, 0))</f>
        <v>0</v>
      </c>
      <c r="E1776" s="5">
        <f>IF(ISERROR(VLOOKUP($A$1776, 文字檔!E:F, 2, 0)),0,VLOOKUP($A$1776, 文字檔!E:F, 2, 0))</f>
        <v>0</v>
      </c>
      <c r="F1776" s="5">
        <f>IF(ISERROR(VLOOKUP($A$1776, 文字檔!G:H, 2, 0)),0,VLOOKUP($A$1776, 文字檔!G:H, 2, 0))</f>
        <v>-88000</v>
      </c>
      <c r="G1776" s="5">
        <f>IF(ISERROR(VLOOKUP($A$1776, 文字檔!I:J, 2, 0)),0,VLOOKUP($A$1776, 文字檔!I:J, 2, 0))</f>
        <v>12164.15</v>
      </c>
      <c r="H1776" s="5">
        <f>IF(ISERROR(VLOOKUP($A$1776, 文字檔!K:L, 2, 0)),0,VLOOKUP($A$1776, 文字檔!K:L, 2, 0))</f>
        <v>23147.02</v>
      </c>
      <c r="I1776" s="5">
        <f>IF(ISERROR(VLOOKUP($A$1776, 文字檔!M:N, 2, 0)),0,VLOOKUP($A$1776, 文字檔!M:N, 2, 0))</f>
        <v>27375.07</v>
      </c>
      <c r="J1776" s="5">
        <f>IF(ISERROR(VLOOKUP($A$1776, 文字檔!O:P, 2, 0)),0,VLOOKUP($A$1776, 文字檔!O:P, 2, 0))</f>
        <v>0</v>
      </c>
      <c r="K1776">
        <f>IF(ISERROR(VLOOKUP($A$1776, 文字檔!Q:R, 2, 0)),0,VLOOKUP($A$1776, 文字檔!Q:R, 2, 0))</f>
        <v>-88000</v>
      </c>
      <c r="L1776">
        <f>IF(ISERROR(VLOOKUP($A$1776, 文字檔!S:T, 2, 0)),0,VLOOKUP($A$1776, 文字檔!S:T, 2, 0))</f>
        <v>0</v>
      </c>
      <c r="M1776">
        <f>IF(ISERROR(VLOOKUP($A$1776, 文字檔!U:V, 2, 0)),0,VLOOKUP($A$1776, 文字檔!U:V, 2, 0))</f>
        <v>0</v>
      </c>
      <c r="N1776">
        <f>IF(ISERROR(VLOOKUP($A$1776, 文字檔!W:X, 2, 0)),0,VLOOKUP($A$1776, 文字檔!W:X, 2, 0))</f>
        <v>0</v>
      </c>
      <c r="O1776">
        <f>IF(ISERROR(VLOOKUP($A$1776, 文字檔!Y:Z, 2, 0)),0,VLOOKUP($A$1776, 文字檔!Y:Z, 2, 0))</f>
        <v>-73243.86</v>
      </c>
      <c r="P1776">
        <f>IF(ISERROR(VLOOKUP($A$1776, 文字檔!AA:AB, 2, 0)),0,VLOOKUP($A$1776, 文字檔!AA:AB, 2, 0))</f>
        <v>0</v>
      </c>
    </row>
    <row r="1777" spans="1:16" ht="16.2">
      <c r="A1777" s="7">
        <v>45513</v>
      </c>
      <c r="B1777" s="5">
        <f>SUMPRODUCT($C$2:$P$2,$C$1777:$P$1777)</f>
        <v>419107.41</v>
      </c>
      <c r="C1777" s="5">
        <f>IF(ISERROR(VLOOKUP($A$1777, 文字檔!A:B, 2, 0)),0,VLOOKUP($A$1777, 文字檔!A:B, 2, 0))</f>
        <v>0</v>
      </c>
      <c r="D1777" s="5">
        <f>IF(ISERROR(VLOOKUP($A$1777, 文字檔!C:D, 2, 0)),0,VLOOKUP($A$1777, 文字檔!C:D, 2, 0))</f>
        <v>10357.219999999999</v>
      </c>
      <c r="E1777" s="5">
        <f>IF(ISERROR(VLOOKUP($A$1777, 文字檔!E:F, 2, 0)),0,VLOOKUP($A$1777, 文字檔!E:F, 2, 0))</f>
        <v>0</v>
      </c>
      <c r="F1777" s="5">
        <f>IF(ISERROR(VLOOKUP($A$1777, 文字檔!G:H, 2, 0)),0,VLOOKUP($A$1777, 文字檔!G:H, 2, 0))</f>
        <v>158000</v>
      </c>
      <c r="G1777" s="5">
        <f>IF(ISERROR(VLOOKUP($A$1777, 文字檔!I:J, 2, 0)),0,VLOOKUP($A$1777, 文字檔!I:J, 2, 0))</f>
        <v>0</v>
      </c>
      <c r="H1777" s="5">
        <f>IF(ISERROR(VLOOKUP($A$1777, 文字檔!K:L, 2, 0)),0,VLOOKUP($A$1777, 文字檔!K:L, 2, 0))</f>
        <v>710.66</v>
      </c>
      <c r="I1777" s="5">
        <f>IF(ISERROR(VLOOKUP($A$1777, 文字檔!M:N, 2, 0)),0,VLOOKUP($A$1777, 文字檔!M:N, 2, 0))</f>
        <v>66545.009999999995</v>
      </c>
      <c r="J1777" s="5">
        <f>IF(ISERROR(VLOOKUP($A$1777, 文字檔!O:P, 2, 0)),0,VLOOKUP($A$1777, 文字檔!O:P, 2, 0))</f>
        <v>0</v>
      </c>
      <c r="K1777">
        <f>IF(ISERROR(VLOOKUP($A$1777, 文字檔!Q:R, 2, 0)),0,VLOOKUP($A$1777, 文字檔!Q:R, 2, 0))</f>
        <v>158000</v>
      </c>
      <c r="L1777">
        <f>IF(ISERROR(VLOOKUP($A$1777, 文字檔!S:T, 2, 0)),0,VLOOKUP($A$1777, 文字檔!S:T, 2, 0))</f>
        <v>0</v>
      </c>
      <c r="M1777">
        <f>IF(ISERROR(VLOOKUP($A$1777, 文字檔!U:V, 2, 0)),0,VLOOKUP($A$1777, 文字檔!U:V, 2, 0))</f>
        <v>0</v>
      </c>
      <c r="N1777">
        <f>IF(ISERROR(VLOOKUP($A$1777, 文字檔!W:X, 2, 0)),0,VLOOKUP($A$1777, 文字檔!W:X, 2, 0))</f>
        <v>75366.97</v>
      </c>
      <c r="O1777">
        <f>IF(ISERROR(VLOOKUP($A$1777, 文字檔!Y:Z, 2, 0)),0,VLOOKUP($A$1777, 文字檔!Y:Z, 2, 0))</f>
        <v>-49872.45</v>
      </c>
      <c r="P1777">
        <f>IF(ISERROR(VLOOKUP($A$1777, 文字檔!AA:AB, 2, 0)),0,VLOOKUP($A$1777, 文字檔!AA:AB, 2, 0))</f>
        <v>0</v>
      </c>
    </row>
    <row r="1778" spans="1:16" ht="16.2">
      <c r="A1778" s="7">
        <v>45514</v>
      </c>
      <c r="B1778" s="5">
        <f>SUMPRODUCT($C$2:$P$2,$C$1778:$P$1778)</f>
        <v>0</v>
      </c>
      <c r="C1778" s="5">
        <f>IF(ISERROR(VLOOKUP($A$1778, 文字檔!A:B, 2, 0)),0,VLOOKUP($A$1778, 文字檔!A:B, 2, 0))</f>
        <v>0</v>
      </c>
      <c r="D1778" s="5">
        <f>IF(ISERROR(VLOOKUP($A$1778, 文字檔!C:D, 2, 0)),0,VLOOKUP($A$1778, 文字檔!C:D, 2, 0))</f>
        <v>0</v>
      </c>
      <c r="E1778" s="5">
        <f>IF(ISERROR(VLOOKUP($A$1778, 文字檔!E:F, 2, 0)),0,VLOOKUP($A$1778, 文字檔!E:F, 2, 0))</f>
        <v>0</v>
      </c>
      <c r="F1778" s="5">
        <f>IF(ISERROR(VLOOKUP($A$1778, 文字檔!G:H, 2, 0)),0,VLOOKUP($A$1778, 文字檔!G:H, 2, 0))</f>
        <v>0</v>
      </c>
      <c r="G1778" s="5">
        <f>IF(ISERROR(VLOOKUP($A$1778, 文字檔!I:J, 2, 0)),0,VLOOKUP($A$1778, 文字檔!I:J, 2, 0))</f>
        <v>0</v>
      </c>
      <c r="H1778" s="5">
        <f>IF(ISERROR(VLOOKUP($A$1778, 文字檔!K:L, 2, 0)),0,VLOOKUP($A$1778, 文字檔!K:L, 2, 0))</f>
        <v>0</v>
      </c>
      <c r="I1778" s="5">
        <f>IF(ISERROR(VLOOKUP($A$1778, 文字檔!M:N, 2, 0)),0,VLOOKUP($A$1778, 文字檔!M:N, 2, 0))</f>
        <v>0</v>
      </c>
      <c r="J1778" s="5">
        <f>IF(ISERROR(VLOOKUP($A$1778, 文字檔!O:P, 2, 0)),0,VLOOKUP($A$1778, 文字檔!O:P, 2, 0))</f>
        <v>0</v>
      </c>
      <c r="K1778">
        <f>IF(ISERROR(VLOOKUP($A$1778, 文字檔!Q:R, 2, 0)),0,VLOOKUP($A$1778, 文字檔!Q:R, 2, 0))</f>
        <v>0</v>
      </c>
      <c r="L1778">
        <f>IF(ISERROR(VLOOKUP($A$1778, 文字檔!S:T, 2, 0)),0,VLOOKUP($A$1778, 文字檔!S:T, 2, 0))</f>
        <v>0</v>
      </c>
      <c r="M1778">
        <f>IF(ISERROR(VLOOKUP($A$1778, 文字檔!U:V, 2, 0)),0,VLOOKUP($A$1778, 文字檔!U:V, 2, 0))</f>
        <v>0</v>
      </c>
      <c r="N1778">
        <f>IF(ISERROR(VLOOKUP($A$1778, 文字檔!W:X, 2, 0)),0,VLOOKUP($A$1778, 文字檔!W:X, 2, 0))</f>
        <v>0</v>
      </c>
      <c r="O1778">
        <f>IF(ISERROR(VLOOKUP($A$1778, 文字檔!Y:Z, 2, 0)),0,VLOOKUP($A$1778, 文字檔!Y:Z, 2, 0))</f>
        <v>0</v>
      </c>
      <c r="P1778">
        <f>IF(ISERROR(VLOOKUP($A$1778, 文字檔!AA:AB, 2, 0)),0,VLOOKUP($A$1778, 文字檔!AA:AB, 2, 0))</f>
        <v>0</v>
      </c>
    </row>
    <row r="1779" spans="1:16" ht="16.2">
      <c r="A1779" s="7">
        <v>45515</v>
      </c>
      <c r="B1779" s="5">
        <f>SUMPRODUCT($C$2:$P$2,$C$1779:$P$1779)</f>
        <v>0</v>
      </c>
      <c r="C1779" s="5">
        <f>IF(ISERROR(VLOOKUP($A$1779, 文字檔!A:B, 2, 0)),0,VLOOKUP($A$1779, 文字檔!A:B, 2, 0))</f>
        <v>0</v>
      </c>
      <c r="D1779" s="5">
        <f>IF(ISERROR(VLOOKUP($A$1779, 文字檔!C:D, 2, 0)),0,VLOOKUP($A$1779, 文字檔!C:D, 2, 0))</f>
        <v>0</v>
      </c>
      <c r="E1779" s="5">
        <f>IF(ISERROR(VLOOKUP($A$1779, 文字檔!E:F, 2, 0)),0,VLOOKUP($A$1779, 文字檔!E:F, 2, 0))</f>
        <v>0</v>
      </c>
      <c r="F1779" s="5">
        <f>IF(ISERROR(VLOOKUP($A$1779, 文字檔!G:H, 2, 0)),0,VLOOKUP($A$1779, 文字檔!G:H, 2, 0))</f>
        <v>0</v>
      </c>
      <c r="G1779" s="5">
        <f>IF(ISERROR(VLOOKUP($A$1779, 文字檔!I:J, 2, 0)),0,VLOOKUP($A$1779, 文字檔!I:J, 2, 0))</f>
        <v>0</v>
      </c>
      <c r="H1779" s="5">
        <f>IF(ISERROR(VLOOKUP($A$1779, 文字檔!K:L, 2, 0)),0,VLOOKUP($A$1779, 文字檔!K:L, 2, 0))</f>
        <v>0</v>
      </c>
      <c r="I1779" s="5">
        <f>IF(ISERROR(VLOOKUP($A$1779, 文字檔!M:N, 2, 0)),0,VLOOKUP($A$1779, 文字檔!M:N, 2, 0))</f>
        <v>0</v>
      </c>
      <c r="J1779" s="5">
        <f>IF(ISERROR(VLOOKUP($A$1779, 文字檔!O:P, 2, 0)),0,VLOOKUP($A$1779, 文字檔!O:P, 2, 0))</f>
        <v>0</v>
      </c>
      <c r="K1779">
        <f>IF(ISERROR(VLOOKUP($A$1779, 文字檔!Q:R, 2, 0)),0,VLOOKUP($A$1779, 文字檔!Q:R, 2, 0))</f>
        <v>0</v>
      </c>
      <c r="L1779">
        <f>IF(ISERROR(VLOOKUP($A$1779, 文字檔!S:T, 2, 0)),0,VLOOKUP($A$1779, 文字檔!S:T, 2, 0))</f>
        <v>0</v>
      </c>
      <c r="M1779">
        <f>IF(ISERROR(VLOOKUP($A$1779, 文字檔!U:V, 2, 0)),0,VLOOKUP($A$1779, 文字檔!U:V, 2, 0))</f>
        <v>0</v>
      </c>
      <c r="N1779">
        <f>IF(ISERROR(VLOOKUP($A$1779, 文字檔!W:X, 2, 0)),0,VLOOKUP($A$1779, 文字檔!W:X, 2, 0))</f>
        <v>0</v>
      </c>
      <c r="O1779">
        <f>IF(ISERROR(VLOOKUP($A$1779, 文字檔!Y:Z, 2, 0)),0,VLOOKUP($A$1779, 文字檔!Y:Z, 2, 0))</f>
        <v>0</v>
      </c>
      <c r="P1779">
        <f>IF(ISERROR(VLOOKUP($A$1779, 文字檔!AA:AB, 2, 0)),0,VLOOKUP($A$1779, 文字檔!AA:AB, 2, 0))</f>
        <v>0</v>
      </c>
    </row>
    <row r="1780" spans="1:16" ht="16.2">
      <c r="A1780" s="7">
        <v>45516</v>
      </c>
      <c r="B1780" s="5">
        <f>SUMPRODUCT($C$2:$P$2,$C$1780:$P$1780)</f>
        <v>194846.3</v>
      </c>
      <c r="C1780" s="5">
        <f>IF(ISERROR(VLOOKUP($A$1780, 文字檔!A:B, 2, 0)),0,VLOOKUP($A$1780, 文字檔!A:B, 2, 0))</f>
        <v>0</v>
      </c>
      <c r="D1780" s="5">
        <f>IF(ISERROR(VLOOKUP($A$1780, 文字檔!C:D, 2, 0)),0,VLOOKUP($A$1780, 文字檔!C:D, 2, 0))</f>
        <v>35150.199999999997</v>
      </c>
      <c r="E1780" s="5">
        <f>IF(ISERROR(VLOOKUP($A$1780, 文字檔!E:F, 2, 0)),0,VLOOKUP($A$1780, 文字檔!E:F, 2, 0))</f>
        <v>0</v>
      </c>
      <c r="F1780" s="5">
        <f>IF(ISERROR(VLOOKUP($A$1780, 文字檔!G:H, 2, 0)),0,VLOOKUP($A$1780, 文字檔!G:H, 2, 0))</f>
        <v>38400</v>
      </c>
      <c r="G1780" s="5">
        <f>IF(ISERROR(VLOOKUP($A$1780, 文字檔!I:J, 2, 0)),0,VLOOKUP($A$1780, 文字檔!I:J, 2, 0))</f>
        <v>0</v>
      </c>
      <c r="H1780" s="5">
        <f>IF(ISERROR(VLOOKUP($A$1780, 文字檔!K:L, 2, 0)),0,VLOOKUP($A$1780, 文字檔!K:L, 2, 0))</f>
        <v>1694.97</v>
      </c>
      <c r="I1780" s="5">
        <f>IF(ISERROR(VLOOKUP($A$1780, 文字檔!M:N, 2, 0)),0,VLOOKUP($A$1780, 文字檔!M:N, 2, 0))</f>
        <v>4401.13</v>
      </c>
      <c r="J1780" s="5">
        <f>IF(ISERROR(VLOOKUP($A$1780, 文字檔!O:P, 2, 0)),0,VLOOKUP($A$1780, 文字檔!O:P, 2, 0))</f>
        <v>0</v>
      </c>
      <c r="K1780">
        <f>IF(ISERROR(VLOOKUP($A$1780, 文字檔!Q:R, 2, 0)),0,VLOOKUP($A$1780, 文字檔!Q:R, 2, 0))</f>
        <v>38400</v>
      </c>
      <c r="L1780">
        <f>IF(ISERROR(VLOOKUP($A$1780, 文字檔!S:T, 2, 0)),0,VLOOKUP($A$1780, 文字檔!S:T, 2, 0))</f>
        <v>0</v>
      </c>
      <c r="M1780">
        <f>IF(ISERROR(VLOOKUP($A$1780, 文字檔!U:V, 2, 0)),0,VLOOKUP($A$1780, 文字檔!U:V, 2, 0))</f>
        <v>0</v>
      </c>
      <c r="N1780">
        <f>IF(ISERROR(VLOOKUP($A$1780, 文字檔!W:X, 2, 0)),0,VLOOKUP($A$1780, 文字檔!W:X, 2, 0))</f>
        <v>38400</v>
      </c>
      <c r="O1780">
        <f>IF(ISERROR(VLOOKUP($A$1780, 文字檔!Y:Z, 2, 0)),0,VLOOKUP($A$1780, 文字檔!Y:Z, 2, 0))</f>
        <v>38400</v>
      </c>
      <c r="P1780">
        <f>IF(ISERROR(VLOOKUP($A$1780, 文字檔!AA:AB, 2, 0)),0,VLOOKUP($A$1780, 文字檔!AA:AB, 2, 0))</f>
        <v>0</v>
      </c>
    </row>
    <row r="1781" spans="1:16" ht="16.2">
      <c r="A1781" s="7">
        <v>45517</v>
      </c>
      <c r="B1781" s="5">
        <f>SUMPRODUCT($C$2:$P$2,$C$1781:$P$1781)</f>
        <v>72627.490000000005</v>
      </c>
      <c r="C1781" s="5">
        <f>IF(ISERROR(VLOOKUP($A$1781, 文字檔!A:B, 2, 0)),0,VLOOKUP($A$1781, 文字檔!A:B, 2, 0))</f>
        <v>0</v>
      </c>
      <c r="D1781" s="5">
        <f>IF(ISERROR(VLOOKUP($A$1781, 文字檔!C:D, 2, 0)),0,VLOOKUP($A$1781, 文字檔!C:D, 2, 0))</f>
        <v>0</v>
      </c>
      <c r="E1781" s="5">
        <f>IF(ISERROR(VLOOKUP($A$1781, 文字檔!E:F, 2, 0)),0,VLOOKUP($A$1781, 文字檔!E:F, 2, 0))</f>
        <v>0</v>
      </c>
      <c r="F1781" s="5">
        <f>IF(ISERROR(VLOOKUP($A$1781, 文字檔!G:H, 2, 0)),0,VLOOKUP($A$1781, 文字檔!G:H, 2, 0))</f>
        <v>19200</v>
      </c>
      <c r="G1781" s="5">
        <f>IF(ISERROR(VLOOKUP($A$1781, 文字檔!I:J, 2, 0)),0,VLOOKUP($A$1781, 文字檔!I:J, 2, 0))</f>
        <v>0</v>
      </c>
      <c r="H1781" s="5">
        <f>IF(ISERROR(VLOOKUP($A$1781, 文字檔!K:L, 2, 0)),0,VLOOKUP($A$1781, 文字檔!K:L, 2, 0))</f>
        <v>4492.75</v>
      </c>
      <c r="I1781" s="5">
        <f>IF(ISERROR(VLOOKUP($A$1781, 文字檔!M:N, 2, 0)),0,VLOOKUP($A$1781, 文字檔!M:N, 2, 0))</f>
        <v>-5560.35</v>
      </c>
      <c r="J1781" s="5">
        <f>IF(ISERROR(VLOOKUP($A$1781, 文字檔!O:P, 2, 0)),0,VLOOKUP($A$1781, 文字檔!O:P, 2, 0))</f>
        <v>0</v>
      </c>
      <c r="K1781">
        <f>IF(ISERROR(VLOOKUP($A$1781, 文字檔!Q:R, 2, 0)),0,VLOOKUP($A$1781, 文字檔!Q:R, 2, 0))</f>
        <v>19200</v>
      </c>
      <c r="L1781">
        <f>IF(ISERROR(VLOOKUP($A$1781, 文字檔!S:T, 2, 0)),0,VLOOKUP($A$1781, 文字檔!S:T, 2, 0))</f>
        <v>-3104.91</v>
      </c>
      <c r="M1781">
        <f>IF(ISERROR(VLOOKUP($A$1781, 文字檔!U:V, 2, 0)),0,VLOOKUP($A$1781, 文字檔!U:V, 2, 0))</f>
        <v>0</v>
      </c>
      <c r="N1781">
        <f>IF(ISERROR(VLOOKUP($A$1781, 文字檔!W:X, 2, 0)),0,VLOOKUP($A$1781, 文字檔!W:X, 2, 0))</f>
        <v>19200</v>
      </c>
      <c r="O1781">
        <f>IF(ISERROR(VLOOKUP($A$1781, 文字檔!Y:Z, 2, 0)),0,VLOOKUP($A$1781, 文字檔!Y:Z, 2, 0))</f>
        <v>19200</v>
      </c>
      <c r="P1781">
        <f>IF(ISERROR(VLOOKUP($A$1781, 文字檔!AA:AB, 2, 0)),0,VLOOKUP($A$1781, 文字檔!AA:AB, 2, 0))</f>
        <v>0</v>
      </c>
    </row>
    <row r="1782" spans="1:16" ht="16.2">
      <c r="A1782" s="7">
        <v>45518</v>
      </c>
      <c r="B1782" s="5">
        <f>SUMPRODUCT($C$2:$P$2,$C$1782:$P$1782)</f>
        <v>142875.53</v>
      </c>
      <c r="C1782" s="5">
        <f>IF(ISERROR(VLOOKUP($A$1782, 文字檔!A:B, 2, 0)),0,VLOOKUP($A$1782, 文字檔!A:B, 2, 0))</f>
        <v>0</v>
      </c>
      <c r="D1782" s="5">
        <f>IF(ISERROR(VLOOKUP($A$1782, 文字檔!C:D, 2, 0)),0,VLOOKUP($A$1782, 文字檔!C:D, 2, 0))</f>
        <v>0</v>
      </c>
      <c r="E1782" s="5">
        <f>IF(ISERROR(VLOOKUP($A$1782, 文字檔!E:F, 2, 0)),0,VLOOKUP($A$1782, 文字檔!E:F, 2, 0))</f>
        <v>0</v>
      </c>
      <c r="F1782" s="5">
        <f>IF(ISERROR(VLOOKUP($A$1782, 文字檔!G:H, 2, 0)),0,VLOOKUP($A$1782, 文字檔!G:H, 2, 0))</f>
        <v>41800</v>
      </c>
      <c r="G1782" s="5">
        <f>IF(ISERROR(VLOOKUP($A$1782, 文字檔!I:J, 2, 0)),0,VLOOKUP($A$1782, 文字檔!I:J, 2, 0))</f>
        <v>0</v>
      </c>
      <c r="H1782" s="5">
        <f>IF(ISERROR(VLOOKUP($A$1782, 文字檔!K:L, 2, 0)),0,VLOOKUP($A$1782, 文字檔!K:L, 2, 0))</f>
        <v>-24324.47</v>
      </c>
      <c r="I1782" s="5">
        <f>IF(ISERROR(VLOOKUP($A$1782, 文字檔!M:N, 2, 0)),0,VLOOKUP($A$1782, 文字檔!M:N, 2, 0))</f>
        <v>0</v>
      </c>
      <c r="J1782" s="5">
        <f>IF(ISERROR(VLOOKUP($A$1782, 文字檔!O:P, 2, 0)),0,VLOOKUP($A$1782, 文字檔!O:P, 2, 0))</f>
        <v>0</v>
      </c>
      <c r="K1782">
        <f>IF(ISERROR(VLOOKUP($A$1782, 文字檔!Q:R, 2, 0)),0,VLOOKUP($A$1782, 文字檔!Q:R, 2, 0))</f>
        <v>41800</v>
      </c>
      <c r="L1782">
        <f>IF(ISERROR(VLOOKUP($A$1782, 文字檔!S:T, 2, 0)),0,VLOOKUP($A$1782, 文字檔!S:T, 2, 0))</f>
        <v>0</v>
      </c>
      <c r="M1782">
        <f>IF(ISERROR(VLOOKUP($A$1782, 文字檔!U:V, 2, 0)),0,VLOOKUP($A$1782, 文字檔!U:V, 2, 0))</f>
        <v>0</v>
      </c>
      <c r="N1782">
        <f>IF(ISERROR(VLOOKUP($A$1782, 文字檔!W:X, 2, 0)),0,VLOOKUP($A$1782, 文字檔!W:X, 2, 0))</f>
        <v>41800</v>
      </c>
      <c r="O1782">
        <f>IF(ISERROR(VLOOKUP($A$1782, 文字檔!Y:Z, 2, 0)),0,VLOOKUP($A$1782, 文字檔!Y:Z, 2, 0))</f>
        <v>41800</v>
      </c>
      <c r="P1782">
        <f>IF(ISERROR(VLOOKUP($A$1782, 文字檔!AA:AB, 2, 0)),0,VLOOKUP($A$1782, 文字檔!AA:AB, 2, 0))</f>
        <v>0</v>
      </c>
    </row>
    <row r="1783" spans="1:16" ht="16.2">
      <c r="A1783" s="7">
        <v>45519</v>
      </c>
      <c r="B1783" s="5">
        <f>SUMPRODUCT($C$2:$P$2,$C$1783:$P$1783)</f>
        <v>-251271.48</v>
      </c>
      <c r="C1783" s="5">
        <f>IF(ISERROR(VLOOKUP($A$1783, 文字檔!A:B, 2, 0)),0,VLOOKUP($A$1783, 文字檔!A:B, 2, 0))</f>
        <v>0</v>
      </c>
      <c r="D1783" s="5">
        <f>IF(ISERROR(VLOOKUP($A$1783, 文字檔!C:D, 2, 0)),0,VLOOKUP($A$1783, 文字檔!C:D, 2, 0))</f>
        <v>0</v>
      </c>
      <c r="E1783" s="5">
        <f>IF(ISERROR(VLOOKUP($A$1783, 文字檔!E:F, 2, 0)),0,VLOOKUP($A$1783, 文字檔!E:F, 2, 0))</f>
        <v>0</v>
      </c>
      <c r="F1783" s="5">
        <f>IF(ISERROR(VLOOKUP($A$1783, 文字檔!G:H, 2, 0)),0,VLOOKUP($A$1783, 文字檔!G:H, 2, 0))</f>
        <v>-27600</v>
      </c>
      <c r="G1783" s="5">
        <f>IF(ISERROR(VLOOKUP($A$1783, 文字檔!I:J, 2, 0)),0,VLOOKUP($A$1783, 文字檔!I:J, 2, 0))</f>
        <v>-28724.41</v>
      </c>
      <c r="H1783" s="5">
        <f>IF(ISERROR(VLOOKUP($A$1783, 文字檔!K:L, 2, 0)),0,VLOOKUP($A$1783, 文字檔!K:L, 2, 0))</f>
        <v>0</v>
      </c>
      <c r="I1783" s="5">
        <f>IF(ISERROR(VLOOKUP($A$1783, 文字檔!M:N, 2, 0)),0,VLOOKUP($A$1783, 文字檔!M:N, 2, 0))</f>
        <v>-120778.44</v>
      </c>
      <c r="J1783" s="5">
        <f>IF(ISERROR(VLOOKUP($A$1783, 文字檔!O:P, 2, 0)),0,VLOOKUP($A$1783, 文字檔!O:P, 2, 0))</f>
        <v>0</v>
      </c>
      <c r="K1783">
        <f>IF(ISERROR(VLOOKUP($A$1783, 文字檔!Q:R, 2, 0)),0,VLOOKUP($A$1783, 文字檔!Q:R, 2, 0))</f>
        <v>-27600</v>
      </c>
      <c r="L1783">
        <f>IF(ISERROR(VLOOKUP($A$1783, 文字檔!S:T, 2, 0)),0,VLOOKUP($A$1783, 文字檔!S:T, 2, 0))</f>
        <v>7886.78</v>
      </c>
      <c r="M1783">
        <f>IF(ISERROR(VLOOKUP($A$1783, 文字檔!U:V, 2, 0)),0,VLOOKUP($A$1783, 文字檔!U:V, 2, 0))</f>
        <v>0</v>
      </c>
      <c r="N1783">
        <f>IF(ISERROR(VLOOKUP($A$1783, 文字檔!W:X, 2, 0)),0,VLOOKUP($A$1783, 文字檔!W:X, 2, 0))</f>
        <v>-27600</v>
      </c>
      <c r="O1783">
        <f>IF(ISERROR(VLOOKUP($A$1783, 文字檔!Y:Z, 2, 0)),0,VLOOKUP($A$1783, 文字檔!Y:Z, 2, 0))</f>
        <v>-26855.41</v>
      </c>
      <c r="P1783">
        <f>IF(ISERROR(VLOOKUP($A$1783, 文字檔!AA:AB, 2, 0)),0,VLOOKUP($A$1783, 文字檔!AA:AB, 2, 0))</f>
        <v>0</v>
      </c>
    </row>
    <row r="1784" spans="1:16" ht="16.2">
      <c r="A1784" s="7">
        <v>45520</v>
      </c>
      <c r="B1784" s="5">
        <f>SUMPRODUCT($C$2:$P$2,$C$1784:$P$1784)</f>
        <v>197603.27000000002</v>
      </c>
      <c r="C1784" s="5">
        <f>IF(ISERROR(VLOOKUP($A$1784, 文字檔!A:B, 2, 0)),0,VLOOKUP($A$1784, 文字檔!A:B, 2, 0))</f>
        <v>0</v>
      </c>
      <c r="D1784" s="5">
        <f>IF(ISERROR(VLOOKUP($A$1784, 文字檔!C:D, 2, 0)),0,VLOOKUP($A$1784, 文字檔!C:D, 2, 0))</f>
        <v>0</v>
      </c>
      <c r="E1784" s="5">
        <f>IF(ISERROR(VLOOKUP($A$1784, 文字檔!E:F, 2, 0)),0,VLOOKUP($A$1784, 文字檔!E:F, 2, 0))</f>
        <v>0</v>
      </c>
      <c r="F1784" s="5">
        <f>IF(ISERROR(VLOOKUP($A$1784, 文字檔!G:H, 2, 0)),0,VLOOKUP($A$1784, 文字檔!G:H, 2, 0))</f>
        <v>103329.2</v>
      </c>
      <c r="G1784" s="5">
        <f>IF(ISERROR(VLOOKUP($A$1784, 文字檔!I:J, 2, 0)),0,VLOOKUP($A$1784, 文字檔!I:J, 2, 0))</f>
        <v>0</v>
      </c>
      <c r="H1784" s="5">
        <f>IF(ISERROR(VLOOKUP($A$1784, 文字檔!K:L, 2, 0)),0,VLOOKUP($A$1784, 文字檔!K:L, 2, 0))</f>
        <v>-34410.089999999997</v>
      </c>
      <c r="I1784" s="5">
        <f>IF(ISERROR(VLOOKUP($A$1784, 文字檔!M:N, 2, 0)),0,VLOOKUP($A$1784, 文字檔!M:N, 2, 0))</f>
        <v>-1655.05</v>
      </c>
      <c r="J1784" s="5">
        <f>IF(ISERROR(VLOOKUP($A$1784, 文字檔!O:P, 2, 0)),0,VLOOKUP($A$1784, 文字檔!O:P, 2, 0))</f>
        <v>0</v>
      </c>
      <c r="K1784">
        <f>IF(ISERROR(VLOOKUP($A$1784, 文字檔!Q:R, 2, 0)),0,VLOOKUP($A$1784, 文字檔!Q:R, 2, 0))</f>
        <v>105400</v>
      </c>
      <c r="L1784">
        <f>IF(ISERROR(VLOOKUP($A$1784, 文字檔!S:T, 2, 0)),0,VLOOKUP($A$1784, 文字檔!S:T, 2, 0))</f>
        <v>0</v>
      </c>
      <c r="M1784">
        <f>IF(ISERROR(VLOOKUP($A$1784, 文字檔!U:V, 2, 0)),0,VLOOKUP($A$1784, 文字檔!U:V, 2, 0))</f>
        <v>31933.88</v>
      </c>
      <c r="N1784">
        <f>IF(ISERROR(VLOOKUP($A$1784, 文字檔!W:X, 2, 0)),0,VLOOKUP($A$1784, 文字檔!W:X, 2, 0))</f>
        <v>105400</v>
      </c>
      <c r="O1784">
        <f>IF(ISERROR(VLOOKUP($A$1784, 文字檔!Y:Z, 2, 0)),0,VLOOKUP($A$1784, 文字檔!Y:Z, 2, 0))</f>
        <v>-112394.67</v>
      </c>
      <c r="P1784">
        <f>IF(ISERROR(VLOOKUP($A$1784, 文字檔!AA:AB, 2, 0)),0,VLOOKUP($A$1784, 文字檔!AA:AB, 2, 0))</f>
        <v>0</v>
      </c>
    </row>
    <row r="1785" spans="1:16" ht="16.2">
      <c r="A1785" s="7">
        <v>45521</v>
      </c>
      <c r="B1785" s="5">
        <f>SUMPRODUCT($C$2:$P$2,$C$1785:$P$1785)</f>
        <v>0</v>
      </c>
      <c r="C1785" s="5">
        <f>IF(ISERROR(VLOOKUP($A$1785, 文字檔!A:B, 2, 0)),0,VLOOKUP($A$1785, 文字檔!A:B, 2, 0))</f>
        <v>0</v>
      </c>
      <c r="D1785" s="5">
        <f>IF(ISERROR(VLOOKUP($A$1785, 文字檔!C:D, 2, 0)),0,VLOOKUP($A$1785, 文字檔!C:D, 2, 0))</f>
        <v>0</v>
      </c>
      <c r="E1785" s="5">
        <f>IF(ISERROR(VLOOKUP($A$1785, 文字檔!E:F, 2, 0)),0,VLOOKUP($A$1785, 文字檔!E:F, 2, 0))</f>
        <v>0</v>
      </c>
      <c r="F1785" s="5">
        <f>IF(ISERROR(VLOOKUP($A$1785, 文字檔!G:H, 2, 0)),0,VLOOKUP($A$1785, 文字檔!G:H, 2, 0))</f>
        <v>0</v>
      </c>
      <c r="G1785" s="5">
        <f>IF(ISERROR(VLOOKUP($A$1785, 文字檔!I:J, 2, 0)),0,VLOOKUP($A$1785, 文字檔!I:J, 2, 0))</f>
        <v>0</v>
      </c>
      <c r="H1785" s="5">
        <f>IF(ISERROR(VLOOKUP($A$1785, 文字檔!K:L, 2, 0)),0,VLOOKUP($A$1785, 文字檔!K:L, 2, 0))</f>
        <v>0</v>
      </c>
      <c r="I1785" s="5">
        <f>IF(ISERROR(VLOOKUP($A$1785, 文字檔!M:N, 2, 0)),0,VLOOKUP($A$1785, 文字檔!M:N, 2, 0))</f>
        <v>0</v>
      </c>
      <c r="J1785" s="5">
        <f>IF(ISERROR(VLOOKUP($A$1785, 文字檔!O:P, 2, 0)),0,VLOOKUP($A$1785, 文字檔!O:P, 2, 0))</f>
        <v>0</v>
      </c>
      <c r="K1785">
        <f>IF(ISERROR(VLOOKUP($A$1785, 文字檔!Q:R, 2, 0)),0,VLOOKUP($A$1785, 文字檔!Q:R, 2, 0))</f>
        <v>0</v>
      </c>
      <c r="L1785">
        <f>IF(ISERROR(VLOOKUP($A$1785, 文字檔!S:T, 2, 0)),0,VLOOKUP($A$1785, 文字檔!S:T, 2, 0))</f>
        <v>0</v>
      </c>
      <c r="M1785">
        <f>IF(ISERROR(VLOOKUP($A$1785, 文字檔!U:V, 2, 0)),0,VLOOKUP($A$1785, 文字檔!U:V, 2, 0))</f>
        <v>0</v>
      </c>
      <c r="N1785">
        <f>IF(ISERROR(VLOOKUP($A$1785, 文字檔!W:X, 2, 0)),0,VLOOKUP($A$1785, 文字檔!W:X, 2, 0))</f>
        <v>0</v>
      </c>
      <c r="O1785">
        <f>IF(ISERROR(VLOOKUP($A$1785, 文字檔!Y:Z, 2, 0)),0,VLOOKUP($A$1785, 文字檔!Y:Z, 2, 0))</f>
        <v>0</v>
      </c>
      <c r="P1785">
        <f>IF(ISERROR(VLOOKUP($A$1785, 文字檔!AA:AB, 2, 0)),0,VLOOKUP($A$1785, 文字檔!AA:AB, 2, 0))</f>
        <v>0</v>
      </c>
    </row>
    <row r="1786" spans="1:16" ht="16.2">
      <c r="A1786" s="7">
        <v>45522</v>
      </c>
      <c r="B1786" s="5">
        <f>SUMPRODUCT($C$2:$P$2,$C$1786:$P$1786)</f>
        <v>0</v>
      </c>
      <c r="C1786" s="5">
        <f>IF(ISERROR(VLOOKUP($A$1786, 文字檔!A:B, 2, 0)),0,VLOOKUP($A$1786, 文字檔!A:B, 2, 0))</f>
        <v>0</v>
      </c>
      <c r="D1786" s="5">
        <f>IF(ISERROR(VLOOKUP($A$1786, 文字檔!C:D, 2, 0)),0,VLOOKUP($A$1786, 文字檔!C:D, 2, 0))</f>
        <v>0</v>
      </c>
      <c r="E1786" s="5">
        <f>IF(ISERROR(VLOOKUP($A$1786, 文字檔!E:F, 2, 0)),0,VLOOKUP($A$1786, 文字檔!E:F, 2, 0))</f>
        <v>0</v>
      </c>
      <c r="F1786" s="5">
        <f>IF(ISERROR(VLOOKUP($A$1786, 文字檔!G:H, 2, 0)),0,VLOOKUP($A$1786, 文字檔!G:H, 2, 0))</f>
        <v>0</v>
      </c>
      <c r="G1786" s="5">
        <f>IF(ISERROR(VLOOKUP($A$1786, 文字檔!I:J, 2, 0)),0,VLOOKUP($A$1786, 文字檔!I:J, 2, 0))</f>
        <v>0</v>
      </c>
      <c r="H1786" s="5">
        <f>IF(ISERROR(VLOOKUP($A$1786, 文字檔!K:L, 2, 0)),0,VLOOKUP($A$1786, 文字檔!K:L, 2, 0))</f>
        <v>0</v>
      </c>
      <c r="I1786" s="5">
        <f>IF(ISERROR(VLOOKUP($A$1786, 文字檔!M:N, 2, 0)),0,VLOOKUP($A$1786, 文字檔!M:N, 2, 0))</f>
        <v>0</v>
      </c>
      <c r="J1786" s="5">
        <f>IF(ISERROR(VLOOKUP($A$1786, 文字檔!O:P, 2, 0)),0,VLOOKUP($A$1786, 文字檔!O:P, 2, 0))</f>
        <v>0</v>
      </c>
      <c r="K1786">
        <f>IF(ISERROR(VLOOKUP($A$1786, 文字檔!Q:R, 2, 0)),0,VLOOKUP($A$1786, 文字檔!Q:R, 2, 0))</f>
        <v>0</v>
      </c>
      <c r="L1786">
        <f>IF(ISERROR(VLOOKUP($A$1786, 文字檔!S:T, 2, 0)),0,VLOOKUP($A$1786, 文字檔!S:T, 2, 0))</f>
        <v>0</v>
      </c>
      <c r="M1786">
        <f>IF(ISERROR(VLOOKUP($A$1786, 文字檔!U:V, 2, 0)),0,VLOOKUP($A$1786, 文字檔!U:V, 2, 0))</f>
        <v>0</v>
      </c>
      <c r="N1786">
        <f>IF(ISERROR(VLOOKUP($A$1786, 文字檔!W:X, 2, 0)),0,VLOOKUP($A$1786, 文字檔!W:X, 2, 0))</f>
        <v>0</v>
      </c>
      <c r="O1786">
        <f>IF(ISERROR(VLOOKUP($A$1786, 文字檔!Y:Z, 2, 0)),0,VLOOKUP($A$1786, 文字檔!Y:Z, 2, 0))</f>
        <v>0</v>
      </c>
      <c r="P1786">
        <f>IF(ISERROR(VLOOKUP($A$1786, 文字檔!AA:AB, 2, 0)),0,VLOOKUP($A$1786, 文字檔!AA:AB, 2, 0))</f>
        <v>0</v>
      </c>
    </row>
    <row r="1787" spans="1:16" ht="16.2">
      <c r="A1787" s="7">
        <v>45523</v>
      </c>
      <c r="B1787" s="5">
        <f>SUMPRODUCT($C$2:$P$2,$C$1787:$P$1787)</f>
        <v>-159974.66</v>
      </c>
      <c r="C1787" s="5">
        <f>IF(ISERROR(VLOOKUP($A$1787, 文字檔!A:B, 2, 0)),0,VLOOKUP($A$1787, 文字檔!A:B, 2, 0))</f>
        <v>0</v>
      </c>
      <c r="D1787" s="5">
        <f>IF(ISERROR(VLOOKUP($A$1787, 文字檔!C:D, 2, 0)),0,VLOOKUP($A$1787, 文字檔!C:D, 2, 0))</f>
        <v>0</v>
      </c>
      <c r="E1787" s="5">
        <f>IF(ISERROR(VLOOKUP($A$1787, 文字檔!E:F, 2, 0)),0,VLOOKUP($A$1787, 文字檔!E:F, 2, 0))</f>
        <v>0</v>
      </c>
      <c r="F1787" s="5">
        <f>IF(ISERROR(VLOOKUP($A$1787, 文字檔!G:H, 2, 0)),0,VLOOKUP($A$1787, 文字檔!G:H, 2, 0))</f>
        <v>0</v>
      </c>
      <c r="G1787" s="5">
        <f>IF(ISERROR(VLOOKUP($A$1787, 文字檔!I:J, 2, 0)),0,VLOOKUP($A$1787, 文字檔!I:J, 2, 0))</f>
        <v>0</v>
      </c>
      <c r="H1787" s="5">
        <f>IF(ISERROR(VLOOKUP($A$1787, 文字檔!K:L, 2, 0)),0,VLOOKUP($A$1787, 文字檔!K:L, 2, 0))</f>
        <v>-23015.1</v>
      </c>
      <c r="I1787" s="5">
        <f>IF(ISERROR(VLOOKUP($A$1787, 文字檔!M:N, 2, 0)),0,VLOOKUP($A$1787, 文字檔!M:N, 2, 0))</f>
        <v>-18139.439999999999</v>
      </c>
      <c r="J1787" s="5">
        <f>IF(ISERROR(VLOOKUP($A$1787, 文字檔!O:P, 2, 0)),0,VLOOKUP($A$1787, 文字檔!O:P, 2, 0))</f>
        <v>0</v>
      </c>
      <c r="K1787">
        <f>IF(ISERROR(VLOOKUP($A$1787, 文字檔!Q:R, 2, 0)),0,VLOOKUP($A$1787, 文字檔!Q:R, 2, 0))</f>
        <v>-1200</v>
      </c>
      <c r="L1787">
        <f>IF(ISERROR(VLOOKUP($A$1787, 文字檔!S:T, 2, 0)),0,VLOOKUP($A$1787, 文字檔!S:T, 2, 0))</f>
        <v>0</v>
      </c>
      <c r="M1787">
        <f>IF(ISERROR(VLOOKUP($A$1787, 文字檔!U:V, 2, 0)),0,VLOOKUP($A$1787, 文字檔!U:V, 2, 0))</f>
        <v>-1200</v>
      </c>
      <c r="N1787">
        <f>IF(ISERROR(VLOOKUP($A$1787, 文字檔!W:X, 2, 0)),0,VLOOKUP($A$1787, 文字檔!W:X, 2, 0))</f>
        <v>-1200</v>
      </c>
      <c r="O1787">
        <f>IF(ISERROR(VLOOKUP($A$1787, 文字檔!Y:Z, 2, 0)),0,VLOOKUP($A$1787, 文字檔!Y:Z, 2, 0))</f>
        <v>-101076.96</v>
      </c>
      <c r="P1787">
        <f>IF(ISERROR(VLOOKUP($A$1787, 文字檔!AA:AB, 2, 0)),0,VLOOKUP($A$1787, 文字檔!AA:AB, 2, 0))</f>
        <v>-14143.16</v>
      </c>
    </row>
    <row r="1788" spans="1:16" ht="16.2">
      <c r="A1788" s="7">
        <v>45524</v>
      </c>
      <c r="B1788" s="5">
        <f>SUMPRODUCT($C$2:$P$2,$C$1788:$P$1788)</f>
        <v>24266.41</v>
      </c>
      <c r="C1788" s="5">
        <f>IF(ISERROR(VLOOKUP($A$1788, 文字檔!A:B, 2, 0)),0,VLOOKUP($A$1788, 文字檔!A:B, 2, 0))</f>
        <v>0</v>
      </c>
      <c r="D1788" s="5">
        <f>IF(ISERROR(VLOOKUP($A$1788, 文字檔!C:D, 2, 0)),0,VLOOKUP($A$1788, 文字檔!C:D, 2, 0))</f>
        <v>0</v>
      </c>
      <c r="E1788" s="5">
        <f>IF(ISERROR(VLOOKUP($A$1788, 文字檔!E:F, 2, 0)),0,VLOOKUP($A$1788, 文字檔!E:F, 2, 0))</f>
        <v>0</v>
      </c>
      <c r="F1788" s="5">
        <f>IF(ISERROR(VLOOKUP($A$1788, 文字檔!G:H, 2, 0)),0,VLOOKUP($A$1788, 文字檔!G:H, 2, 0))</f>
        <v>0</v>
      </c>
      <c r="G1788" s="5">
        <f>IF(ISERROR(VLOOKUP($A$1788, 文字檔!I:J, 2, 0)),0,VLOOKUP($A$1788, 文字檔!I:J, 2, 0))</f>
        <v>653.72</v>
      </c>
      <c r="H1788" s="5">
        <f>IF(ISERROR(VLOOKUP($A$1788, 文字檔!K:L, 2, 0)),0,VLOOKUP($A$1788, 文字檔!K:L, 2, 0))</f>
        <v>13052.04</v>
      </c>
      <c r="I1788" s="5">
        <f>IF(ISERROR(VLOOKUP($A$1788, 文字檔!M:N, 2, 0)),0,VLOOKUP($A$1788, 文字檔!M:N, 2, 0))</f>
        <v>-7674.13</v>
      </c>
      <c r="J1788" s="5">
        <f>IF(ISERROR(VLOOKUP($A$1788, 文字檔!O:P, 2, 0)),0,VLOOKUP($A$1788, 文字檔!O:P, 2, 0))</f>
        <v>0</v>
      </c>
      <c r="K1788">
        <f>IF(ISERROR(VLOOKUP($A$1788, 文字檔!Q:R, 2, 0)),0,VLOOKUP($A$1788, 文字檔!Q:R, 2, 0))</f>
        <v>15000</v>
      </c>
      <c r="L1788">
        <f>IF(ISERROR(VLOOKUP($A$1788, 文字檔!S:T, 2, 0)),0,VLOOKUP($A$1788, 文字檔!S:T, 2, 0))</f>
        <v>6853.27</v>
      </c>
      <c r="M1788">
        <f>IF(ISERROR(VLOOKUP($A$1788, 文字檔!U:V, 2, 0)),0,VLOOKUP($A$1788, 文字檔!U:V, 2, 0))</f>
        <v>15000</v>
      </c>
      <c r="N1788">
        <f>IF(ISERROR(VLOOKUP($A$1788, 文字檔!W:X, 2, 0)),0,VLOOKUP($A$1788, 文字檔!W:X, 2, 0))</f>
        <v>15000</v>
      </c>
      <c r="O1788">
        <f>IF(ISERROR(VLOOKUP($A$1788, 文字檔!Y:Z, 2, 0)),0,VLOOKUP($A$1788, 文字檔!Y:Z, 2, 0))</f>
        <v>-9269.5400000000009</v>
      </c>
      <c r="P1788">
        <f>IF(ISERROR(VLOOKUP($A$1788, 文字檔!AA:AB, 2, 0)),0,VLOOKUP($A$1788, 文字檔!AA:AB, 2, 0))</f>
        <v>-24348.95</v>
      </c>
    </row>
    <row r="1789" spans="1:16" ht="16.2">
      <c r="A1789" s="7">
        <v>45525</v>
      </c>
      <c r="B1789" s="5">
        <f>SUMPRODUCT($C$2:$P$2,$C$1789:$P$1789)</f>
        <v>-153757.64000000001</v>
      </c>
      <c r="C1789" s="5">
        <f>IF(ISERROR(VLOOKUP($A$1789, 文字檔!A:B, 2, 0)),0,VLOOKUP($A$1789, 文字檔!A:B, 2, 0))</f>
        <v>0</v>
      </c>
      <c r="D1789" s="5">
        <f>IF(ISERROR(VLOOKUP($A$1789, 文字檔!C:D, 2, 0)),0,VLOOKUP($A$1789, 文字檔!C:D, 2, 0))</f>
        <v>0</v>
      </c>
      <c r="E1789" s="5">
        <f>IF(ISERROR(VLOOKUP($A$1789, 文字檔!E:F, 2, 0)),0,VLOOKUP($A$1789, 文字檔!E:F, 2, 0))</f>
        <v>0</v>
      </c>
      <c r="F1789" s="5">
        <f>IF(ISERROR(VLOOKUP($A$1789, 文字檔!G:H, 2, 0)),0,VLOOKUP($A$1789, 文字檔!G:H, 2, 0))</f>
        <v>0</v>
      </c>
      <c r="G1789" s="5">
        <f>IF(ISERROR(VLOOKUP($A$1789, 文字檔!I:J, 2, 0)),0,VLOOKUP($A$1789, 文字檔!I:J, 2, 0))</f>
        <v>0</v>
      </c>
      <c r="H1789" s="5">
        <f>IF(ISERROR(VLOOKUP($A$1789, 文字檔!K:L, 2, 0)),0,VLOOKUP($A$1789, 文字檔!K:L, 2, 0))</f>
        <v>-17936.89</v>
      </c>
      <c r="I1789" s="5">
        <f>IF(ISERROR(VLOOKUP($A$1789, 文字檔!M:N, 2, 0)),0,VLOOKUP($A$1789, 文字檔!M:N, 2, 0))</f>
        <v>526.74</v>
      </c>
      <c r="J1789" s="5">
        <f>IF(ISERROR(VLOOKUP($A$1789, 文字檔!O:P, 2, 0)),0,VLOOKUP($A$1789, 文字檔!O:P, 2, 0))</f>
        <v>0</v>
      </c>
      <c r="K1789">
        <f>IF(ISERROR(VLOOKUP($A$1789, 文字檔!Q:R, 2, 0)),0,VLOOKUP($A$1789, 文字檔!Q:R, 2, 0))</f>
        <v>-47866</v>
      </c>
      <c r="L1789">
        <f>IF(ISERROR(VLOOKUP($A$1789, 文字檔!S:T, 2, 0)),0,VLOOKUP($A$1789, 文字檔!S:T, 2, 0))</f>
        <v>0</v>
      </c>
      <c r="M1789">
        <f>IF(ISERROR(VLOOKUP($A$1789, 文字檔!U:V, 2, 0)),0,VLOOKUP($A$1789, 文字檔!U:V, 2, 0))</f>
        <v>-47866</v>
      </c>
      <c r="N1789">
        <f>IF(ISERROR(VLOOKUP($A$1789, 文字檔!W:X, 2, 0)),0,VLOOKUP($A$1789, 文字檔!W:X, 2, 0))</f>
        <v>-28668.880000000001</v>
      </c>
      <c r="O1789">
        <f>IF(ISERROR(VLOOKUP($A$1789, 文字檔!Y:Z, 2, 0)),0,VLOOKUP($A$1789, 文字檔!Y:Z, 2, 0))</f>
        <v>-11946.61</v>
      </c>
      <c r="P1789">
        <f>IF(ISERROR(VLOOKUP($A$1789, 文字檔!AA:AB, 2, 0)),0,VLOOKUP($A$1789, 文字檔!AA:AB, 2, 0))</f>
        <v>0</v>
      </c>
    </row>
    <row r="1790" spans="1:16" ht="16.2">
      <c r="A1790" s="7">
        <v>45526</v>
      </c>
      <c r="B1790" s="5">
        <f>SUMPRODUCT($C$2:$P$2,$C$1790:$P$1790)</f>
        <v>-8461.83</v>
      </c>
      <c r="C1790" s="5">
        <f>IF(ISERROR(VLOOKUP($A$1790, 文字檔!A:B, 2, 0)),0,VLOOKUP($A$1790, 文字檔!A:B, 2, 0))</f>
        <v>0</v>
      </c>
      <c r="D1790" s="5">
        <f>IF(ISERROR(VLOOKUP($A$1790, 文字檔!C:D, 2, 0)),0,VLOOKUP($A$1790, 文字檔!C:D, 2, 0))</f>
        <v>0</v>
      </c>
      <c r="E1790" s="5">
        <f>IF(ISERROR(VLOOKUP($A$1790, 文字檔!E:F, 2, 0)),0,VLOOKUP($A$1790, 文字檔!E:F, 2, 0))</f>
        <v>0</v>
      </c>
      <c r="F1790" s="5">
        <f>IF(ISERROR(VLOOKUP($A$1790, 文字檔!G:H, 2, 0)),0,VLOOKUP($A$1790, 文字檔!G:H, 2, 0))</f>
        <v>0</v>
      </c>
      <c r="G1790" s="5">
        <f>IF(ISERROR(VLOOKUP($A$1790, 文字檔!I:J, 2, 0)),0,VLOOKUP($A$1790, 文字檔!I:J, 2, 0))</f>
        <v>0</v>
      </c>
      <c r="H1790" s="5">
        <f>IF(ISERROR(VLOOKUP($A$1790, 文字檔!K:L, 2, 0)),0,VLOOKUP($A$1790, 文字檔!K:L, 2, 0))</f>
        <v>0</v>
      </c>
      <c r="I1790" s="5">
        <f>IF(ISERROR(VLOOKUP($A$1790, 文字檔!M:N, 2, 0)),0,VLOOKUP($A$1790, 文字檔!M:N, 2, 0))</f>
        <v>0</v>
      </c>
      <c r="J1790" s="5">
        <f>IF(ISERROR(VLOOKUP($A$1790, 文字檔!O:P, 2, 0)),0,VLOOKUP($A$1790, 文字檔!O:P, 2, 0))</f>
        <v>0</v>
      </c>
      <c r="K1790">
        <f>IF(ISERROR(VLOOKUP($A$1790, 文字檔!Q:R, 2, 0)),0,VLOOKUP($A$1790, 文字檔!Q:R, 2, 0))</f>
        <v>0</v>
      </c>
      <c r="L1790">
        <f>IF(ISERROR(VLOOKUP($A$1790, 文字檔!S:T, 2, 0)),0,VLOOKUP($A$1790, 文字檔!S:T, 2, 0))</f>
        <v>0</v>
      </c>
      <c r="M1790">
        <f>IF(ISERROR(VLOOKUP($A$1790, 文字檔!U:V, 2, 0)),0,VLOOKUP($A$1790, 文字檔!U:V, 2, 0))</f>
        <v>0</v>
      </c>
      <c r="N1790">
        <f>IF(ISERROR(VLOOKUP($A$1790, 文字檔!W:X, 2, 0)),0,VLOOKUP($A$1790, 文字檔!W:X, 2, 0))</f>
        <v>-8461.83</v>
      </c>
      <c r="O1790">
        <f>IF(ISERROR(VLOOKUP($A$1790, 文字檔!Y:Z, 2, 0)),0,VLOOKUP($A$1790, 文字檔!Y:Z, 2, 0))</f>
        <v>0</v>
      </c>
      <c r="P1790">
        <f>IF(ISERROR(VLOOKUP($A$1790, 文字檔!AA:AB, 2, 0)),0,VLOOKUP($A$1790, 文字檔!AA:AB, 2, 0))</f>
        <v>0</v>
      </c>
    </row>
    <row r="1791" spans="1:16" ht="16.2">
      <c r="A1791" s="7">
        <v>45527</v>
      </c>
      <c r="B1791" s="5">
        <f>SUMPRODUCT($C$2:$P$2,$C$1791:$P$1791)</f>
        <v>-78907.259999999995</v>
      </c>
      <c r="C1791" s="5">
        <f>IF(ISERROR(VLOOKUP($A$1791, 文字檔!A:B, 2, 0)),0,VLOOKUP($A$1791, 文字檔!A:B, 2, 0))</f>
        <v>0</v>
      </c>
      <c r="D1791" s="5">
        <f>IF(ISERROR(VLOOKUP($A$1791, 文字檔!C:D, 2, 0)),0,VLOOKUP($A$1791, 文字檔!C:D, 2, 0))</f>
        <v>-32659.07</v>
      </c>
      <c r="E1791" s="5">
        <f>IF(ISERROR(VLOOKUP($A$1791, 文字檔!E:F, 2, 0)),0,VLOOKUP($A$1791, 文字檔!E:F, 2, 0))</f>
        <v>0</v>
      </c>
      <c r="F1791" s="5">
        <f>IF(ISERROR(VLOOKUP($A$1791, 文字檔!G:H, 2, 0)),0,VLOOKUP($A$1791, 文字檔!G:H, 2, 0))</f>
        <v>0</v>
      </c>
      <c r="G1791" s="5">
        <f>IF(ISERROR(VLOOKUP($A$1791, 文字檔!I:J, 2, 0)),0,VLOOKUP($A$1791, 文字檔!I:J, 2, 0))</f>
        <v>0</v>
      </c>
      <c r="H1791" s="5">
        <f>IF(ISERROR(VLOOKUP($A$1791, 文字檔!K:L, 2, 0)),0,VLOOKUP($A$1791, 文字檔!K:L, 2, 0))</f>
        <v>0</v>
      </c>
      <c r="I1791" s="5">
        <f>IF(ISERROR(VLOOKUP($A$1791, 文字檔!M:N, 2, 0)),0,VLOOKUP($A$1791, 文字檔!M:N, 2, 0))</f>
        <v>-2664.17</v>
      </c>
      <c r="J1791" s="5">
        <f>IF(ISERROR(VLOOKUP($A$1791, 文字檔!O:P, 2, 0)),0,VLOOKUP($A$1791, 文字檔!O:P, 2, 0))</f>
        <v>0</v>
      </c>
      <c r="K1791">
        <f>IF(ISERROR(VLOOKUP($A$1791, 文字檔!Q:R, 2, 0)),0,VLOOKUP($A$1791, 文字檔!Q:R, 2, 0))</f>
        <v>0</v>
      </c>
      <c r="L1791">
        <f>IF(ISERROR(VLOOKUP($A$1791, 文字檔!S:T, 2, 0)),0,VLOOKUP($A$1791, 文字檔!S:T, 2, 0))</f>
        <v>0</v>
      </c>
      <c r="M1791">
        <f>IF(ISERROR(VLOOKUP($A$1791, 文字檔!U:V, 2, 0)),0,VLOOKUP($A$1791, 文字檔!U:V, 2, 0))</f>
        <v>0</v>
      </c>
      <c r="N1791">
        <f>IF(ISERROR(VLOOKUP($A$1791, 文字檔!W:X, 2, 0)),0,VLOOKUP($A$1791, 文字檔!W:X, 2, 0))</f>
        <v>-20065.91</v>
      </c>
      <c r="O1791">
        <f>IF(ISERROR(VLOOKUP($A$1791, 文字檔!Y:Z, 2, 0)),0,VLOOKUP($A$1791, 文字檔!Y:Z, 2, 0))</f>
        <v>0</v>
      </c>
      <c r="P1791">
        <f>IF(ISERROR(VLOOKUP($A$1791, 文字檔!AA:AB, 2, 0)),0,VLOOKUP($A$1791, 文字檔!AA:AB, 2, 0))</f>
        <v>-23518.11</v>
      </c>
    </row>
    <row r="1792" spans="1:16" ht="16.2">
      <c r="A1792" s="7">
        <v>45528</v>
      </c>
      <c r="B1792" s="5">
        <f>SUMPRODUCT($C$2:$P$2,$C$1792:$P$1792)</f>
        <v>0</v>
      </c>
      <c r="C1792" s="5">
        <f>IF(ISERROR(VLOOKUP($A$1792, 文字檔!A:B, 2, 0)),0,VLOOKUP($A$1792, 文字檔!A:B, 2, 0))</f>
        <v>0</v>
      </c>
      <c r="D1792" s="5">
        <f>IF(ISERROR(VLOOKUP($A$1792, 文字檔!C:D, 2, 0)),0,VLOOKUP($A$1792, 文字檔!C:D, 2, 0))</f>
        <v>0</v>
      </c>
      <c r="E1792" s="5">
        <f>IF(ISERROR(VLOOKUP($A$1792, 文字檔!E:F, 2, 0)),0,VLOOKUP($A$1792, 文字檔!E:F, 2, 0))</f>
        <v>0</v>
      </c>
      <c r="F1792" s="5">
        <f>IF(ISERROR(VLOOKUP($A$1792, 文字檔!G:H, 2, 0)),0,VLOOKUP($A$1792, 文字檔!G:H, 2, 0))</f>
        <v>0</v>
      </c>
      <c r="G1792" s="5">
        <f>IF(ISERROR(VLOOKUP($A$1792, 文字檔!I:J, 2, 0)),0,VLOOKUP($A$1792, 文字檔!I:J, 2, 0))</f>
        <v>0</v>
      </c>
      <c r="H1792" s="5">
        <f>IF(ISERROR(VLOOKUP($A$1792, 文字檔!K:L, 2, 0)),0,VLOOKUP($A$1792, 文字檔!K:L, 2, 0))</f>
        <v>0</v>
      </c>
      <c r="I1792" s="5">
        <f>IF(ISERROR(VLOOKUP($A$1792, 文字檔!M:N, 2, 0)),0,VLOOKUP($A$1792, 文字檔!M:N, 2, 0))</f>
        <v>0</v>
      </c>
      <c r="J1792" s="5">
        <f>IF(ISERROR(VLOOKUP($A$1792, 文字檔!O:P, 2, 0)),0,VLOOKUP($A$1792, 文字檔!O:P, 2, 0))</f>
        <v>0</v>
      </c>
      <c r="K1792">
        <f>IF(ISERROR(VLOOKUP($A$1792, 文字檔!Q:R, 2, 0)),0,VLOOKUP($A$1792, 文字檔!Q:R, 2, 0))</f>
        <v>0</v>
      </c>
      <c r="L1792">
        <f>IF(ISERROR(VLOOKUP($A$1792, 文字檔!S:T, 2, 0)),0,VLOOKUP($A$1792, 文字檔!S:T, 2, 0))</f>
        <v>0</v>
      </c>
      <c r="M1792">
        <f>IF(ISERROR(VLOOKUP($A$1792, 文字檔!U:V, 2, 0)),0,VLOOKUP($A$1792, 文字檔!U:V, 2, 0))</f>
        <v>0</v>
      </c>
      <c r="N1792">
        <f>IF(ISERROR(VLOOKUP($A$1792, 文字檔!W:X, 2, 0)),0,VLOOKUP($A$1792, 文字檔!W:X, 2, 0))</f>
        <v>0</v>
      </c>
      <c r="O1792">
        <f>IF(ISERROR(VLOOKUP($A$1792, 文字檔!Y:Z, 2, 0)),0,VLOOKUP($A$1792, 文字檔!Y:Z, 2, 0))</f>
        <v>0</v>
      </c>
      <c r="P1792">
        <f>IF(ISERROR(VLOOKUP($A$1792, 文字檔!AA:AB, 2, 0)),0,VLOOKUP($A$1792, 文字檔!AA:AB, 2, 0))</f>
        <v>0</v>
      </c>
    </row>
    <row r="1793" spans="1:16" ht="16.2">
      <c r="A1793" s="7">
        <v>45529</v>
      </c>
      <c r="B1793" s="5">
        <f>SUMPRODUCT($C$2:$P$2,$C$1793:$P$1793)</f>
        <v>0</v>
      </c>
      <c r="C1793" s="5">
        <f>IF(ISERROR(VLOOKUP($A$1793, 文字檔!A:B, 2, 0)),0,VLOOKUP($A$1793, 文字檔!A:B, 2, 0))</f>
        <v>0</v>
      </c>
      <c r="D1793" s="5">
        <f>IF(ISERROR(VLOOKUP($A$1793, 文字檔!C:D, 2, 0)),0,VLOOKUP($A$1793, 文字檔!C:D, 2, 0))</f>
        <v>0</v>
      </c>
      <c r="E1793" s="5">
        <f>IF(ISERROR(VLOOKUP($A$1793, 文字檔!E:F, 2, 0)),0,VLOOKUP($A$1793, 文字檔!E:F, 2, 0))</f>
        <v>0</v>
      </c>
      <c r="F1793" s="5">
        <f>IF(ISERROR(VLOOKUP($A$1793, 文字檔!G:H, 2, 0)),0,VLOOKUP($A$1793, 文字檔!G:H, 2, 0))</f>
        <v>0</v>
      </c>
      <c r="G1793" s="5">
        <f>IF(ISERROR(VLOOKUP($A$1793, 文字檔!I:J, 2, 0)),0,VLOOKUP($A$1793, 文字檔!I:J, 2, 0))</f>
        <v>0</v>
      </c>
      <c r="H1793" s="5">
        <f>IF(ISERROR(VLOOKUP($A$1793, 文字檔!K:L, 2, 0)),0,VLOOKUP($A$1793, 文字檔!K:L, 2, 0))</f>
        <v>0</v>
      </c>
      <c r="I1793" s="5">
        <f>IF(ISERROR(VLOOKUP($A$1793, 文字檔!M:N, 2, 0)),0,VLOOKUP($A$1793, 文字檔!M:N, 2, 0))</f>
        <v>0</v>
      </c>
      <c r="J1793" s="5">
        <f>IF(ISERROR(VLOOKUP($A$1793, 文字檔!O:P, 2, 0)),0,VLOOKUP($A$1793, 文字檔!O:P, 2, 0))</f>
        <v>0</v>
      </c>
      <c r="K1793">
        <f>IF(ISERROR(VLOOKUP($A$1793, 文字檔!Q:R, 2, 0)),0,VLOOKUP($A$1793, 文字檔!Q:R, 2, 0))</f>
        <v>0</v>
      </c>
      <c r="L1793">
        <f>IF(ISERROR(VLOOKUP($A$1793, 文字檔!S:T, 2, 0)),0,VLOOKUP($A$1793, 文字檔!S:T, 2, 0))</f>
        <v>0</v>
      </c>
      <c r="M1793">
        <f>IF(ISERROR(VLOOKUP($A$1793, 文字檔!U:V, 2, 0)),0,VLOOKUP($A$1793, 文字檔!U:V, 2, 0))</f>
        <v>0</v>
      </c>
      <c r="N1793">
        <f>IF(ISERROR(VLOOKUP($A$1793, 文字檔!W:X, 2, 0)),0,VLOOKUP($A$1793, 文字檔!W:X, 2, 0))</f>
        <v>0</v>
      </c>
      <c r="O1793">
        <f>IF(ISERROR(VLOOKUP($A$1793, 文字檔!Y:Z, 2, 0)),0,VLOOKUP($A$1793, 文字檔!Y:Z, 2, 0))</f>
        <v>0</v>
      </c>
      <c r="P1793">
        <f>IF(ISERROR(VLOOKUP($A$1793, 文字檔!AA:AB, 2, 0)),0,VLOOKUP($A$1793, 文字檔!AA:AB, 2, 0))</f>
        <v>0</v>
      </c>
    </row>
    <row r="1794" spans="1:16" ht="16.2">
      <c r="A1794" s="7">
        <v>45530</v>
      </c>
      <c r="B1794" s="5">
        <f>SUMPRODUCT($C$2:$P$2,$C$1794:$P$1794)</f>
        <v>-12874.809999999996</v>
      </c>
      <c r="C1794" s="5">
        <f>IF(ISERROR(VLOOKUP($A$1794, 文字檔!A:B, 2, 0)),0,VLOOKUP($A$1794, 文字檔!A:B, 2, 0))</f>
        <v>0</v>
      </c>
      <c r="D1794" s="5">
        <f>IF(ISERROR(VLOOKUP($A$1794, 文字檔!C:D, 2, 0)),0,VLOOKUP($A$1794, 文字檔!C:D, 2, 0))</f>
        <v>-46670.77</v>
      </c>
      <c r="E1794" s="5">
        <f>IF(ISERROR(VLOOKUP($A$1794, 文字檔!E:F, 2, 0)),0,VLOOKUP($A$1794, 文字檔!E:F, 2, 0))</f>
        <v>0</v>
      </c>
      <c r="F1794" s="5">
        <f>IF(ISERROR(VLOOKUP($A$1794, 文字檔!G:H, 2, 0)),0,VLOOKUP($A$1794, 文字檔!G:H, 2, 0))</f>
        <v>0</v>
      </c>
      <c r="G1794" s="5">
        <f>IF(ISERROR(VLOOKUP($A$1794, 文字檔!I:J, 2, 0)),0,VLOOKUP($A$1794, 文字檔!I:J, 2, 0))</f>
        <v>2064.79</v>
      </c>
      <c r="H1794" s="5">
        <f>IF(ISERROR(VLOOKUP($A$1794, 文字檔!K:L, 2, 0)),0,VLOOKUP($A$1794, 文字檔!K:L, 2, 0))</f>
        <v>0</v>
      </c>
      <c r="I1794" s="5">
        <f>IF(ISERROR(VLOOKUP($A$1794, 文字檔!M:N, 2, 0)),0,VLOOKUP($A$1794, 文字檔!M:N, 2, 0))</f>
        <v>15400</v>
      </c>
      <c r="J1794" s="5">
        <f>IF(ISERROR(VLOOKUP($A$1794, 文字檔!O:P, 2, 0)),0,VLOOKUP($A$1794, 文字檔!O:P, 2, 0))</f>
        <v>0</v>
      </c>
      <c r="K1794">
        <f>IF(ISERROR(VLOOKUP($A$1794, 文字檔!Q:R, 2, 0)),0,VLOOKUP($A$1794, 文字檔!Q:R, 2, 0))</f>
        <v>-5666.93</v>
      </c>
      <c r="L1794">
        <f>IF(ISERROR(VLOOKUP($A$1794, 文字檔!S:T, 2, 0)),0,VLOOKUP($A$1794, 文字檔!S:T, 2, 0))</f>
        <v>15463.2</v>
      </c>
      <c r="M1794">
        <f>IF(ISERROR(VLOOKUP($A$1794, 文字檔!U:V, 2, 0)),0,VLOOKUP($A$1794, 文字檔!U:V, 2, 0))</f>
        <v>0</v>
      </c>
      <c r="N1794">
        <f>IF(ISERROR(VLOOKUP($A$1794, 文字檔!W:X, 2, 0)),0,VLOOKUP($A$1794, 文字檔!W:X, 2, 0))</f>
        <v>0</v>
      </c>
      <c r="O1794">
        <f>IF(ISERROR(VLOOKUP($A$1794, 文字檔!Y:Z, 2, 0)),0,VLOOKUP($A$1794, 文字檔!Y:Z, 2, 0))</f>
        <v>6534.9</v>
      </c>
      <c r="P1794">
        <f>IF(ISERROR(VLOOKUP($A$1794, 文字檔!AA:AB, 2, 0)),0,VLOOKUP($A$1794, 文字檔!AA:AB, 2, 0))</f>
        <v>0</v>
      </c>
    </row>
    <row r="1795" spans="1:16" ht="16.2">
      <c r="A1795" s="7">
        <v>45531</v>
      </c>
      <c r="B1795" s="5">
        <f>SUMPRODUCT($C$2:$P$2,$C$1795:$P$1795)</f>
        <v>-143694.26</v>
      </c>
      <c r="C1795" s="5">
        <f>IF(ISERROR(VLOOKUP($A$1795, 文字檔!A:B, 2, 0)),0,VLOOKUP($A$1795, 文字檔!A:B, 2, 0))</f>
        <v>0</v>
      </c>
      <c r="D1795" s="5">
        <f>IF(ISERROR(VLOOKUP($A$1795, 文字檔!C:D, 2, 0)),0,VLOOKUP($A$1795, 文字檔!C:D, 2, 0))</f>
        <v>0</v>
      </c>
      <c r="E1795" s="5">
        <f>IF(ISERROR(VLOOKUP($A$1795, 文字檔!E:F, 2, 0)),0,VLOOKUP($A$1795, 文字檔!E:F, 2, 0))</f>
        <v>0</v>
      </c>
      <c r="F1795" s="5">
        <f>IF(ISERROR(VLOOKUP($A$1795, 文字檔!G:H, 2, 0)),0,VLOOKUP($A$1795, 文字檔!G:H, 2, 0))</f>
        <v>0</v>
      </c>
      <c r="G1795" s="5">
        <f>IF(ISERROR(VLOOKUP($A$1795, 文字檔!I:J, 2, 0)),0,VLOOKUP($A$1795, 文字檔!I:J, 2, 0))</f>
        <v>0</v>
      </c>
      <c r="H1795" s="5">
        <f>IF(ISERROR(VLOOKUP($A$1795, 文字檔!K:L, 2, 0)),0,VLOOKUP($A$1795, 文字檔!K:L, 2, 0))</f>
        <v>-20524.38</v>
      </c>
      <c r="I1795" s="5">
        <f>IF(ISERROR(VLOOKUP($A$1795, 文字檔!M:N, 2, 0)),0,VLOOKUP($A$1795, 文字檔!M:N, 2, 0))</f>
        <v>16331.27</v>
      </c>
      <c r="J1795" s="5">
        <f>IF(ISERROR(VLOOKUP($A$1795, 文字檔!O:P, 2, 0)),0,VLOOKUP($A$1795, 文字檔!O:P, 2, 0))</f>
        <v>0</v>
      </c>
      <c r="K1795">
        <f>IF(ISERROR(VLOOKUP($A$1795, 文字檔!Q:R, 2, 0)),0,VLOOKUP($A$1795, 文字檔!Q:R, 2, 0))</f>
        <v>-10800</v>
      </c>
      <c r="L1795">
        <f>IF(ISERROR(VLOOKUP($A$1795, 文字檔!S:T, 2, 0)),0,VLOOKUP($A$1795, 文字檔!S:T, 2, 0))</f>
        <v>-25126.39</v>
      </c>
      <c r="M1795">
        <f>IF(ISERROR(VLOOKUP($A$1795, 文字檔!U:V, 2, 0)),0,VLOOKUP($A$1795, 文字檔!U:V, 2, 0))</f>
        <v>0</v>
      </c>
      <c r="N1795">
        <f>IF(ISERROR(VLOOKUP($A$1795, 文字檔!W:X, 2, 0)),0,VLOOKUP($A$1795, 文字檔!W:X, 2, 0))</f>
        <v>-8863.33</v>
      </c>
      <c r="O1795">
        <f>IF(ISERROR(VLOOKUP($A$1795, 文字檔!Y:Z, 2, 0)),0,VLOOKUP($A$1795, 文字檔!Y:Z, 2, 0))</f>
        <v>-69586</v>
      </c>
      <c r="P1795">
        <f>IF(ISERROR(VLOOKUP($A$1795, 文字檔!AA:AB, 2, 0)),0,VLOOKUP($A$1795, 文字檔!AA:AB, 2, 0))</f>
        <v>-25125.43</v>
      </c>
    </row>
    <row r="1796" spans="1:16" ht="16.2">
      <c r="A1796" s="7">
        <v>45532</v>
      </c>
      <c r="B1796" s="5">
        <f>SUMPRODUCT($C$2:$P$2,$C$1796:$P$1796)</f>
        <v>68334.89</v>
      </c>
      <c r="C1796" s="5">
        <f>IF(ISERROR(VLOOKUP($A$1796, 文字檔!A:B, 2, 0)),0,VLOOKUP($A$1796, 文字檔!A:B, 2, 0))</f>
        <v>0</v>
      </c>
      <c r="D1796" s="5">
        <f>IF(ISERROR(VLOOKUP($A$1796, 文字檔!C:D, 2, 0)),0,VLOOKUP($A$1796, 文字檔!C:D, 2, 0))</f>
        <v>0</v>
      </c>
      <c r="E1796" s="5">
        <f>IF(ISERROR(VLOOKUP($A$1796, 文字檔!E:F, 2, 0)),0,VLOOKUP($A$1796, 文字檔!E:F, 2, 0))</f>
        <v>0</v>
      </c>
      <c r="F1796" s="5">
        <f>IF(ISERROR(VLOOKUP($A$1796, 文字檔!G:H, 2, 0)),0,VLOOKUP($A$1796, 文字檔!G:H, 2, 0))</f>
        <v>0</v>
      </c>
      <c r="G1796" s="5">
        <f>IF(ISERROR(VLOOKUP($A$1796, 文字檔!I:J, 2, 0)),0,VLOOKUP($A$1796, 文字檔!I:J, 2, 0))</f>
        <v>0</v>
      </c>
      <c r="H1796" s="5">
        <f>IF(ISERROR(VLOOKUP($A$1796, 文字檔!K:L, 2, 0)),0,VLOOKUP($A$1796, 文字檔!K:L, 2, 0))</f>
        <v>0</v>
      </c>
      <c r="I1796" s="5">
        <f>IF(ISERROR(VLOOKUP($A$1796, 文字檔!M:N, 2, 0)),0,VLOOKUP($A$1796, 文字檔!M:N, 2, 0))</f>
        <v>6669.8</v>
      </c>
      <c r="J1796" s="5">
        <f>IF(ISERROR(VLOOKUP($A$1796, 文字檔!O:P, 2, 0)),0,VLOOKUP($A$1796, 文字檔!O:P, 2, 0))</f>
        <v>0</v>
      </c>
      <c r="K1796">
        <f>IF(ISERROR(VLOOKUP($A$1796, 文字檔!Q:R, 2, 0)),0,VLOOKUP($A$1796, 文字檔!Q:R, 2, 0))</f>
        <v>50800</v>
      </c>
      <c r="L1796">
        <f>IF(ISERROR(VLOOKUP($A$1796, 文字檔!S:T, 2, 0)),0,VLOOKUP($A$1796, 文字檔!S:T, 2, 0))</f>
        <v>0</v>
      </c>
      <c r="M1796">
        <f>IF(ISERROR(VLOOKUP($A$1796, 文字檔!U:V, 2, 0)),0,VLOOKUP($A$1796, 文字檔!U:V, 2, 0))</f>
        <v>0</v>
      </c>
      <c r="N1796">
        <f>IF(ISERROR(VLOOKUP($A$1796, 文字檔!W:X, 2, 0)),0,VLOOKUP($A$1796, 文字檔!W:X, 2, 0))</f>
        <v>-16666.96</v>
      </c>
      <c r="O1796">
        <f>IF(ISERROR(VLOOKUP($A$1796, 文字檔!Y:Z, 2, 0)),0,VLOOKUP($A$1796, 文字檔!Y:Z, 2, 0))</f>
        <v>27532.05</v>
      </c>
      <c r="P1796">
        <f>IF(ISERROR(VLOOKUP($A$1796, 文字檔!AA:AB, 2, 0)),0,VLOOKUP($A$1796, 文字檔!AA:AB, 2, 0))</f>
        <v>0</v>
      </c>
    </row>
    <row r="1797" spans="1:16" ht="16.2">
      <c r="A1797" s="7">
        <v>45533</v>
      </c>
      <c r="B1797" s="5">
        <f>SUMPRODUCT($C$2:$P$2,$C$1797:$P$1797)</f>
        <v>-248511.5</v>
      </c>
      <c r="C1797" s="5">
        <f>IF(ISERROR(VLOOKUP($A$1797, 文字檔!A:B, 2, 0)),0,VLOOKUP($A$1797, 文字檔!A:B, 2, 0))</f>
        <v>0</v>
      </c>
      <c r="D1797" s="5">
        <f>IF(ISERROR(VLOOKUP($A$1797, 文字檔!C:D, 2, 0)),0,VLOOKUP($A$1797, 文字檔!C:D, 2, 0))</f>
        <v>-147791.91</v>
      </c>
      <c r="E1797" s="5">
        <f>IF(ISERROR(VLOOKUP($A$1797, 文字檔!E:F, 2, 0)),0,VLOOKUP($A$1797, 文字檔!E:F, 2, 0))</f>
        <v>0</v>
      </c>
      <c r="F1797" s="5">
        <f>IF(ISERROR(VLOOKUP($A$1797, 文字檔!G:H, 2, 0)),0,VLOOKUP($A$1797, 文字檔!G:H, 2, 0))</f>
        <v>0</v>
      </c>
      <c r="G1797" s="5">
        <f>IF(ISERROR(VLOOKUP($A$1797, 文字檔!I:J, 2, 0)),0,VLOOKUP($A$1797, 文字檔!I:J, 2, 0))</f>
        <v>-9463.9599999999991</v>
      </c>
      <c r="H1797" s="5">
        <f>IF(ISERROR(VLOOKUP($A$1797, 文字檔!K:L, 2, 0)),0,VLOOKUP($A$1797, 文字檔!K:L, 2, 0))</f>
        <v>-6523.78</v>
      </c>
      <c r="I1797" s="5">
        <f>IF(ISERROR(VLOOKUP($A$1797, 文字檔!M:N, 2, 0)),0,VLOOKUP($A$1797, 文字檔!M:N, 2, 0))</f>
        <v>0</v>
      </c>
      <c r="J1797" s="5">
        <f>IF(ISERROR(VLOOKUP($A$1797, 文字檔!O:P, 2, 0)),0,VLOOKUP($A$1797, 文字檔!O:P, 2, 0))</f>
        <v>0</v>
      </c>
      <c r="K1797">
        <f>IF(ISERROR(VLOOKUP($A$1797, 文字檔!Q:R, 2, 0)),0,VLOOKUP($A$1797, 文字檔!Q:R, 2, 0))</f>
        <v>-46000</v>
      </c>
      <c r="L1797">
        <f>IF(ISERROR(VLOOKUP($A$1797, 文字檔!S:T, 2, 0)),0,VLOOKUP($A$1797, 文字檔!S:T, 2, 0))</f>
        <v>0</v>
      </c>
      <c r="M1797">
        <f>IF(ISERROR(VLOOKUP($A$1797, 文字檔!U:V, 2, 0)),0,VLOOKUP($A$1797, 文字檔!U:V, 2, 0))</f>
        <v>0</v>
      </c>
      <c r="N1797">
        <f>IF(ISERROR(VLOOKUP($A$1797, 文字檔!W:X, 2, 0)),0,VLOOKUP($A$1797, 文字檔!W:X, 2, 0))</f>
        <v>0</v>
      </c>
      <c r="O1797">
        <f>IF(ISERROR(VLOOKUP($A$1797, 文字檔!Y:Z, 2, 0)),0,VLOOKUP($A$1797, 文字檔!Y:Z, 2, 0))</f>
        <v>-38731.85</v>
      </c>
      <c r="P1797">
        <f>IF(ISERROR(VLOOKUP($A$1797, 文字檔!AA:AB, 2, 0)),0,VLOOKUP($A$1797, 文字檔!AA:AB, 2, 0))</f>
        <v>0</v>
      </c>
    </row>
    <row r="1798" spans="1:16" ht="16.2">
      <c r="A1798" s="7">
        <v>45534</v>
      </c>
      <c r="B1798" s="5">
        <f>SUMPRODUCT($C$2:$P$2,$C$1798:$P$1798)</f>
        <v>-74156.080000000016</v>
      </c>
      <c r="C1798" s="5">
        <f>IF(ISERROR(VLOOKUP($A$1798, 文字檔!A:B, 2, 0)),0,VLOOKUP($A$1798, 文字檔!A:B, 2, 0))</f>
        <v>0</v>
      </c>
      <c r="D1798" s="5">
        <f>IF(ISERROR(VLOOKUP($A$1798, 文字檔!C:D, 2, 0)),0,VLOOKUP($A$1798, 文字檔!C:D, 2, 0))</f>
        <v>-18467.95</v>
      </c>
      <c r="E1798" s="5">
        <f>IF(ISERROR(VLOOKUP($A$1798, 文字檔!E:F, 2, 0)),0,VLOOKUP($A$1798, 文字檔!E:F, 2, 0))</f>
        <v>0</v>
      </c>
      <c r="F1798" s="5">
        <f>IF(ISERROR(VLOOKUP($A$1798, 文字檔!G:H, 2, 0)),0,VLOOKUP($A$1798, 文字檔!G:H, 2, 0))</f>
        <v>0</v>
      </c>
      <c r="G1798" s="5">
        <f>IF(ISERROR(VLOOKUP($A$1798, 文字檔!I:J, 2, 0)),0,VLOOKUP($A$1798, 文字檔!I:J, 2, 0))</f>
        <v>-15267.47</v>
      </c>
      <c r="H1798" s="5">
        <f>IF(ISERROR(VLOOKUP($A$1798, 文字檔!K:L, 2, 0)),0,VLOOKUP($A$1798, 文字檔!K:L, 2, 0))</f>
        <v>0</v>
      </c>
      <c r="I1798" s="5">
        <f>IF(ISERROR(VLOOKUP($A$1798, 文字檔!M:N, 2, 0)),0,VLOOKUP($A$1798, 文字檔!M:N, 2, 0))</f>
        <v>-17339.02</v>
      </c>
      <c r="J1798" s="5">
        <f>IF(ISERROR(VLOOKUP($A$1798, 文字檔!O:P, 2, 0)),0,VLOOKUP($A$1798, 文字檔!O:P, 2, 0))</f>
        <v>0</v>
      </c>
      <c r="K1798">
        <f>IF(ISERROR(VLOOKUP($A$1798, 文字檔!Q:R, 2, 0)),0,VLOOKUP($A$1798, 文字檔!Q:R, 2, 0))</f>
        <v>29400</v>
      </c>
      <c r="L1798">
        <f>IF(ISERROR(VLOOKUP($A$1798, 文字檔!S:T, 2, 0)),0,VLOOKUP($A$1798, 文字檔!S:T, 2, 0))</f>
        <v>0</v>
      </c>
      <c r="M1798">
        <f>IF(ISERROR(VLOOKUP($A$1798, 文字檔!U:V, 2, 0)),0,VLOOKUP($A$1798, 文字檔!U:V, 2, 0))</f>
        <v>0</v>
      </c>
      <c r="N1798">
        <f>IF(ISERROR(VLOOKUP($A$1798, 文字檔!W:X, 2, 0)),0,VLOOKUP($A$1798, 文字檔!W:X, 2, 0))</f>
        <v>-24942.74</v>
      </c>
      <c r="O1798">
        <f>IF(ISERROR(VLOOKUP($A$1798, 文字檔!Y:Z, 2, 0)),0,VLOOKUP($A$1798, 文字檔!Y:Z, 2, 0))</f>
        <v>-27538.9</v>
      </c>
      <c r="P1798">
        <f>IF(ISERROR(VLOOKUP($A$1798, 文字檔!AA:AB, 2, 0)),0,VLOOKUP($A$1798, 文字檔!AA:AB, 2, 0))</f>
        <v>0</v>
      </c>
    </row>
    <row r="1799" spans="1:16" ht="16.2">
      <c r="A1799" s="7">
        <v>45535</v>
      </c>
      <c r="B1799" s="5">
        <f>SUMPRODUCT($C$2:$P$2,$C$1799:$P$1799)</f>
        <v>0</v>
      </c>
      <c r="C1799" s="5">
        <f>IF(ISERROR(VLOOKUP($A$1799, 文字檔!A:B, 2, 0)),0,VLOOKUP($A$1799, 文字檔!A:B, 2, 0))</f>
        <v>0</v>
      </c>
      <c r="D1799" s="5">
        <f>IF(ISERROR(VLOOKUP($A$1799, 文字檔!C:D, 2, 0)),0,VLOOKUP($A$1799, 文字檔!C:D, 2, 0))</f>
        <v>0</v>
      </c>
      <c r="E1799" s="5">
        <f>IF(ISERROR(VLOOKUP($A$1799, 文字檔!E:F, 2, 0)),0,VLOOKUP($A$1799, 文字檔!E:F, 2, 0))</f>
        <v>0</v>
      </c>
      <c r="F1799" s="5">
        <f>IF(ISERROR(VLOOKUP($A$1799, 文字檔!G:H, 2, 0)),0,VLOOKUP($A$1799, 文字檔!G:H, 2, 0))</f>
        <v>0</v>
      </c>
      <c r="G1799" s="5">
        <f>IF(ISERROR(VLOOKUP($A$1799, 文字檔!I:J, 2, 0)),0,VLOOKUP($A$1799, 文字檔!I:J, 2, 0))</f>
        <v>0</v>
      </c>
      <c r="H1799" s="5">
        <f>IF(ISERROR(VLOOKUP($A$1799, 文字檔!K:L, 2, 0)),0,VLOOKUP($A$1799, 文字檔!K:L, 2, 0))</f>
        <v>0</v>
      </c>
      <c r="I1799" s="5">
        <f>IF(ISERROR(VLOOKUP($A$1799, 文字檔!M:N, 2, 0)),0,VLOOKUP($A$1799, 文字檔!M:N, 2, 0))</f>
        <v>0</v>
      </c>
      <c r="J1799" s="5">
        <f>IF(ISERROR(VLOOKUP($A$1799, 文字檔!O:P, 2, 0)),0,VLOOKUP($A$1799, 文字檔!O:P, 2, 0))</f>
        <v>0</v>
      </c>
      <c r="K1799">
        <f>IF(ISERROR(VLOOKUP($A$1799, 文字檔!Q:R, 2, 0)),0,VLOOKUP($A$1799, 文字檔!Q:R, 2, 0))</f>
        <v>0</v>
      </c>
      <c r="L1799">
        <f>IF(ISERROR(VLOOKUP($A$1799, 文字檔!S:T, 2, 0)),0,VLOOKUP($A$1799, 文字檔!S:T, 2, 0))</f>
        <v>0</v>
      </c>
      <c r="M1799">
        <f>IF(ISERROR(VLOOKUP($A$1799, 文字檔!U:V, 2, 0)),0,VLOOKUP($A$1799, 文字檔!U:V, 2, 0))</f>
        <v>0</v>
      </c>
      <c r="N1799">
        <f>IF(ISERROR(VLOOKUP($A$1799, 文字檔!W:X, 2, 0)),0,VLOOKUP($A$1799, 文字檔!W:X, 2, 0))</f>
        <v>0</v>
      </c>
      <c r="O1799">
        <f>IF(ISERROR(VLOOKUP($A$1799, 文字檔!Y:Z, 2, 0)),0,VLOOKUP($A$1799, 文字檔!Y:Z, 2, 0))</f>
        <v>0</v>
      </c>
      <c r="P1799">
        <f>IF(ISERROR(VLOOKUP($A$1799, 文字檔!AA:AB, 2, 0)),0,VLOOKUP($A$1799, 文字檔!AA:AB, 2, 0))</f>
        <v>0</v>
      </c>
    </row>
    <row r="1800" spans="1:16" ht="16.2">
      <c r="A1800" s="7">
        <v>45536</v>
      </c>
      <c r="B1800" s="5">
        <f>SUMPRODUCT($C$2:$P$2,$C$1800:$P$1800)</f>
        <v>0</v>
      </c>
      <c r="C1800" s="5">
        <f>IF(ISERROR(VLOOKUP($A$1800, 文字檔!A:B, 2, 0)),0,VLOOKUP($A$1800, 文字檔!A:B, 2, 0))</f>
        <v>0</v>
      </c>
      <c r="D1800" s="5">
        <f>IF(ISERROR(VLOOKUP($A$1800, 文字檔!C:D, 2, 0)),0,VLOOKUP($A$1800, 文字檔!C:D, 2, 0))</f>
        <v>0</v>
      </c>
      <c r="E1800" s="5">
        <f>IF(ISERROR(VLOOKUP($A$1800, 文字檔!E:F, 2, 0)),0,VLOOKUP($A$1800, 文字檔!E:F, 2, 0))</f>
        <v>0</v>
      </c>
      <c r="F1800" s="5">
        <f>IF(ISERROR(VLOOKUP($A$1800, 文字檔!G:H, 2, 0)),0,VLOOKUP($A$1800, 文字檔!G:H, 2, 0))</f>
        <v>0</v>
      </c>
      <c r="G1800" s="5">
        <f>IF(ISERROR(VLOOKUP($A$1800, 文字檔!I:J, 2, 0)),0,VLOOKUP($A$1800, 文字檔!I:J, 2, 0))</f>
        <v>0</v>
      </c>
      <c r="H1800" s="5">
        <f>IF(ISERROR(VLOOKUP($A$1800, 文字檔!K:L, 2, 0)),0,VLOOKUP($A$1800, 文字檔!K:L, 2, 0))</f>
        <v>0</v>
      </c>
      <c r="I1800" s="5">
        <f>IF(ISERROR(VLOOKUP($A$1800, 文字檔!M:N, 2, 0)),0,VLOOKUP($A$1800, 文字檔!M:N, 2, 0))</f>
        <v>0</v>
      </c>
      <c r="J1800" s="5">
        <f>IF(ISERROR(VLOOKUP($A$1800, 文字檔!O:P, 2, 0)),0,VLOOKUP($A$1800, 文字檔!O:P, 2, 0))</f>
        <v>0</v>
      </c>
      <c r="K1800">
        <f>IF(ISERROR(VLOOKUP($A$1800, 文字檔!Q:R, 2, 0)),0,VLOOKUP($A$1800, 文字檔!Q:R, 2, 0))</f>
        <v>0</v>
      </c>
      <c r="L1800">
        <f>IF(ISERROR(VLOOKUP($A$1800, 文字檔!S:T, 2, 0)),0,VLOOKUP($A$1800, 文字檔!S:T, 2, 0))</f>
        <v>0</v>
      </c>
      <c r="M1800">
        <f>IF(ISERROR(VLOOKUP($A$1800, 文字檔!U:V, 2, 0)),0,VLOOKUP($A$1800, 文字檔!U:V, 2, 0))</f>
        <v>0</v>
      </c>
      <c r="N1800">
        <f>IF(ISERROR(VLOOKUP($A$1800, 文字檔!W:X, 2, 0)),0,VLOOKUP($A$1800, 文字檔!W:X, 2, 0))</f>
        <v>0</v>
      </c>
      <c r="O1800">
        <f>IF(ISERROR(VLOOKUP($A$1800, 文字檔!Y:Z, 2, 0)),0,VLOOKUP($A$1800, 文字檔!Y:Z, 2, 0))</f>
        <v>0</v>
      </c>
      <c r="P1800">
        <f>IF(ISERROR(VLOOKUP($A$1800, 文字檔!AA:AB, 2, 0)),0,VLOOKUP($A$1800, 文字檔!AA:AB, 2, 0))</f>
        <v>0</v>
      </c>
    </row>
    <row r="1801" spans="1:16" ht="16.2">
      <c r="A1801" s="7">
        <v>45537</v>
      </c>
      <c r="B1801" s="5">
        <f>SUMPRODUCT($C$2:$P$2,$C$1801:$P$1801)</f>
        <v>-134146.72999999998</v>
      </c>
      <c r="C1801" s="5">
        <f>IF(ISERROR(VLOOKUP($A$1801, 文字檔!A:B, 2, 0)),0,VLOOKUP($A$1801, 文字檔!A:B, 2, 0))</f>
        <v>-3133.83</v>
      </c>
      <c r="D1801" s="5">
        <f>IF(ISERROR(VLOOKUP($A$1801, 文字檔!C:D, 2, 0)),0,VLOOKUP($A$1801, 文字檔!C:D, 2, 0))</f>
        <v>0</v>
      </c>
      <c r="E1801" s="5">
        <f>IF(ISERROR(VLOOKUP($A$1801, 文字檔!E:F, 2, 0)),0,VLOOKUP($A$1801, 文字檔!E:F, 2, 0))</f>
        <v>0</v>
      </c>
      <c r="F1801" s="5">
        <f>IF(ISERROR(VLOOKUP($A$1801, 文字檔!G:H, 2, 0)),0,VLOOKUP($A$1801, 文字檔!G:H, 2, 0))</f>
        <v>0</v>
      </c>
      <c r="G1801" s="5">
        <f>IF(ISERROR(VLOOKUP($A$1801, 文字檔!I:J, 2, 0)),0,VLOOKUP($A$1801, 文字檔!I:J, 2, 0))</f>
        <v>0</v>
      </c>
      <c r="H1801" s="5">
        <f>IF(ISERROR(VLOOKUP($A$1801, 文字檔!K:L, 2, 0)),0,VLOOKUP($A$1801, 文字檔!K:L, 2, 0))</f>
        <v>-26742.11</v>
      </c>
      <c r="I1801" s="5">
        <f>IF(ISERROR(VLOOKUP($A$1801, 文字檔!M:N, 2, 0)),0,VLOOKUP($A$1801, 文字檔!M:N, 2, 0))</f>
        <v>-38335.269999999997</v>
      </c>
      <c r="J1801" s="5">
        <f>IF(ISERROR(VLOOKUP($A$1801, 文字檔!O:P, 2, 0)),0,VLOOKUP($A$1801, 文字檔!O:P, 2, 0))</f>
        <v>0</v>
      </c>
      <c r="K1801">
        <f>IF(ISERROR(VLOOKUP($A$1801, 文字檔!Q:R, 2, 0)),0,VLOOKUP($A$1801, 文字檔!Q:R, 2, 0))</f>
        <v>-19200</v>
      </c>
      <c r="L1801">
        <f>IF(ISERROR(VLOOKUP($A$1801, 文字檔!S:T, 2, 0)),0,VLOOKUP($A$1801, 文字檔!S:T, 2, 0))</f>
        <v>10265</v>
      </c>
      <c r="M1801">
        <f>IF(ISERROR(VLOOKUP($A$1801, 文字檔!U:V, 2, 0)),0,VLOOKUP($A$1801, 文字檔!U:V, 2, 0))</f>
        <v>0</v>
      </c>
      <c r="N1801">
        <f>IF(ISERROR(VLOOKUP($A$1801, 文字檔!W:X, 2, 0)),0,VLOOKUP($A$1801, 文字檔!W:X, 2, 0))</f>
        <v>-27735.119999999999</v>
      </c>
      <c r="O1801">
        <f>IF(ISERROR(VLOOKUP($A$1801, 文字檔!Y:Z, 2, 0)),0,VLOOKUP($A$1801, 文字檔!Y:Z, 2, 0))</f>
        <v>-29265.4</v>
      </c>
      <c r="P1801">
        <f>IF(ISERROR(VLOOKUP($A$1801, 文字檔!AA:AB, 2, 0)),0,VLOOKUP($A$1801, 文字檔!AA:AB, 2, 0))</f>
        <v>0</v>
      </c>
    </row>
    <row r="1802" spans="1:16" ht="16.2">
      <c r="A1802" s="7">
        <v>45538</v>
      </c>
      <c r="B1802" s="5">
        <f>SUMPRODUCT($C$2:$P$2,$C$1802:$P$1802)</f>
        <v>-116857.08</v>
      </c>
      <c r="C1802" s="5">
        <f>IF(ISERROR(VLOOKUP($A$1802, 文字檔!A:B, 2, 0)),0,VLOOKUP($A$1802, 文字檔!A:B, 2, 0))</f>
        <v>0</v>
      </c>
      <c r="D1802" s="5">
        <f>IF(ISERROR(VLOOKUP($A$1802, 文字檔!C:D, 2, 0)),0,VLOOKUP($A$1802, 文字檔!C:D, 2, 0))</f>
        <v>0</v>
      </c>
      <c r="E1802" s="5">
        <f>IF(ISERROR(VLOOKUP($A$1802, 文字檔!E:F, 2, 0)),0,VLOOKUP($A$1802, 文字檔!E:F, 2, 0))</f>
        <v>0</v>
      </c>
      <c r="F1802" s="5">
        <f>IF(ISERROR(VLOOKUP($A$1802, 文字檔!G:H, 2, 0)),0,VLOOKUP($A$1802, 文字檔!G:H, 2, 0))</f>
        <v>0</v>
      </c>
      <c r="G1802" s="5">
        <f>IF(ISERROR(VLOOKUP($A$1802, 文字檔!I:J, 2, 0)),0,VLOOKUP($A$1802, 文字檔!I:J, 2, 0))</f>
        <v>-35328.879999999997</v>
      </c>
      <c r="H1802" s="5">
        <f>IF(ISERROR(VLOOKUP($A$1802, 文字檔!K:L, 2, 0)),0,VLOOKUP($A$1802, 文字檔!K:L, 2, 0))</f>
        <v>0</v>
      </c>
      <c r="I1802" s="5">
        <f>IF(ISERROR(VLOOKUP($A$1802, 文字檔!M:N, 2, 0)),0,VLOOKUP($A$1802, 文字檔!M:N, 2, 0))</f>
        <v>-31930.59</v>
      </c>
      <c r="J1802" s="5">
        <f>IF(ISERROR(VLOOKUP($A$1802, 文字檔!O:P, 2, 0)),0,VLOOKUP($A$1802, 文字檔!O:P, 2, 0))</f>
        <v>0</v>
      </c>
      <c r="K1802">
        <f>IF(ISERROR(VLOOKUP($A$1802, 文字檔!Q:R, 2, 0)),0,VLOOKUP($A$1802, 文字檔!Q:R, 2, 0))</f>
        <v>-31400</v>
      </c>
      <c r="L1802">
        <f>IF(ISERROR(VLOOKUP($A$1802, 文字檔!S:T, 2, 0)),0,VLOOKUP($A$1802, 文字檔!S:T, 2, 0))</f>
        <v>21470.34</v>
      </c>
      <c r="M1802">
        <f>IF(ISERROR(VLOOKUP($A$1802, 文字檔!U:V, 2, 0)),0,VLOOKUP($A$1802, 文字檔!U:V, 2, 0))</f>
        <v>0</v>
      </c>
      <c r="N1802">
        <f>IF(ISERROR(VLOOKUP($A$1802, 文字檔!W:X, 2, 0)),0,VLOOKUP($A$1802, 文字檔!W:X, 2, 0))</f>
        <v>0</v>
      </c>
      <c r="O1802">
        <f>IF(ISERROR(VLOOKUP($A$1802, 文字檔!Y:Z, 2, 0)),0,VLOOKUP($A$1802, 文字檔!Y:Z, 2, 0))</f>
        <v>-39667.949999999997</v>
      </c>
      <c r="P1802">
        <f>IF(ISERROR(VLOOKUP($A$1802, 文字檔!AA:AB, 2, 0)),0,VLOOKUP($A$1802, 文字檔!AA:AB, 2, 0))</f>
        <v>0</v>
      </c>
    </row>
    <row r="1803" spans="1:16" ht="16.2">
      <c r="A1803" s="7">
        <v>45539</v>
      </c>
      <c r="B1803" s="5">
        <f>SUMPRODUCT($C$2:$P$2,$C$1803:$P$1803)</f>
        <v>269593.96999999997</v>
      </c>
      <c r="C1803" s="5">
        <f>IF(ISERROR(VLOOKUP($A$1803, 文字檔!A:B, 2, 0)),0,VLOOKUP($A$1803, 文字檔!A:B, 2, 0))</f>
        <v>-25869.51</v>
      </c>
      <c r="D1803" s="5">
        <f>IF(ISERROR(VLOOKUP($A$1803, 文字檔!C:D, 2, 0)),0,VLOOKUP($A$1803, 文字檔!C:D, 2, 0))</f>
        <v>65290.65</v>
      </c>
      <c r="E1803" s="5">
        <f>IF(ISERROR(VLOOKUP($A$1803, 文字檔!E:F, 2, 0)),0,VLOOKUP($A$1803, 文字檔!E:F, 2, 0))</f>
        <v>0</v>
      </c>
      <c r="F1803" s="5">
        <f>IF(ISERROR(VLOOKUP($A$1803, 文字檔!G:H, 2, 0)),0,VLOOKUP($A$1803, 文字檔!G:H, 2, 0))</f>
        <v>0</v>
      </c>
      <c r="G1803" s="5">
        <f>IF(ISERROR(VLOOKUP($A$1803, 文字檔!I:J, 2, 0)),0,VLOOKUP($A$1803, 文字檔!I:J, 2, 0))</f>
        <v>155548.16</v>
      </c>
      <c r="H1803" s="5">
        <f>IF(ISERROR(VLOOKUP($A$1803, 文字檔!K:L, 2, 0)),0,VLOOKUP($A$1803, 文字檔!K:L, 2, 0))</f>
        <v>-4456.5200000000004</v>
      </c>
      <c r="I1803" s="5">
        <f>IF(ISERROR(VLOOKUP($A$1803, 文字檔!M:N, 2, 0)),0,VLOOKUP($A$1803, 文字檔!M:N, 2, 0))</f>
        <v>0</v>
      </c>
      <c r="J1803" s="5">
        <f>IF(ISERROR(VLOOKUP($A$1803, 文字檔!O:P, 2, 0)),0,VLOOKUP($A$1803, 文字檔!O:P, 2, 0))</f>
        <v>-12120.24</v>
      </c>
      <c r="K1803">
        <f>IF(ISERROR(VLOOKUP($A$1803, 文字檔!Q:R, 2, 0)),0,VLOOKUP($A$1803, 文字檔!Q:R, 2, 0))</f>
        <v>-224600</v>
      </c>
      <c r="L1803">
        <f>IF(ISERROR(VLOOKUP($A$1803, 文字檔!S:T, 2, 0)),0,VLOOKUP($A$1803, 文字檔!S:T, 2, 0))</f>
        <v>0</v>
      </c>
      <c r="M1803">
        <f>IF(ISERROR(VLOOKUP($A$1803, 文字檔!U:V, 2, 0)),0,VLOOKUP($A$1803, 文字檔!U:V, 2, 0))</f>
        <v>138150.76999999999</v>
      </c>
      <c r="N1803">
        <f>IF(ISERROR(VLOOKUP($A$1803, 文字檔!W:X, 2, 0)),0,VLOOKUP($A$1803, 文字檔!W:X, 2, 0))</f>
        <v>0</v>
      </c>
      <c r="O1803">
        <f>IF(ISERROR(VLOOKUP($A$1803, 文字檔!Y:Z, 2, 0)),0,VLOOKUP($A$1803, 文字檔!Y:Z, 2, 0))</f>
        <v>177650.66</v>
      </c>
      <c r="P1803">
        <f>IF(ISERROR(VLOOKUP($A$1803, 文字檔!AA:AB, 2, 0)),0,VLOOKUP($A$1803, 文字檔!AA:AB, 2, 0))</f>
        <v>0</v>
      </c>
    </row>
    <row r="1804" spans="1:16" ht="16.2">
      <c r="A1804" s="7">
        <v>45540</v>
      </c>
      <c r="B1804" s="5">
        <f>SUMPRODUCT($C$2:$P$2,$C$1804:$P$1804)</f>
        <v>-70421.69</v>
      </c>
      <c r="C1804" s="5">
        <f>IF(ISERROR(VLOOKUP($A$1804, 文字檔!A:B, 2, 0)),0,VLOOKUP($A$1804, 文字檔!A:B, 2, 0))</f>
        <v>42039.65</v>
      </c>
      <c r="D1804" s="5">
        <f>IF(ISERROR(VLOOKUP($A$1804, 文字檔!C:D, 2, 0)),0,VLOOKUP($A$1804, 文字檔!C:D, 2, 0))</f>
        <v>0</v>
      </c>
      <c r="E1804" s="5">
        <f>IF(ISERROR(VLOOKUP($A$1804, 文字檔!E:F, 2, 0)),0,VLOOKUP($A$1804, 文字檔!E:F, 2, 0))</f>
        <v>0</v>
      </c>
      <c r="F1804" s="5">
        <f>IF(ISERROR(VLOOKUP($A$1804, 文字檔!G:H, 2, 0)),0,VLOOKUP($A$1804, 文字檔!G:H, 2, 0))</f>
        <v>0</v>
      </c>
      <c r="G1804" s="5">
        <f>IF(ISERROR(VLOOKUP($A$1804, 文字檔!I:J, 2, 0)),0,VLOOKUP($A$1804, 文字檔!I:J, 2, 0))</f>
        <v>-28511.599999999999</v>
      </c>
      <c r="H1804" s="5">
        <f>IF(ISERROR(VLOOKUP($A$1804, 文字檔!K:L, 2, 0)),0,VLOOKUP($A$1804, 文字檔!K:L, 2, 0))</f>
        <v>718.52</v>
      </c>
      <c r="I1804" s="5">
        <f>IF(ISERROR(VLOOKUP($A$1804, 文字檔!M:N, 2, 0)),0,VLOOKUP($A$1804, 文字檔!M:N, 2, 0))</f>
        <v>-28839.72</v>
      </c>
      <c r="J1804" s="5">
        <f>IF(ISERROR(VLOOKUP($A$1804, 文字檔!O:P, 2, 0)),0,VLOOKUP($A$1804, 文字檔!O:P, 2, 0))</f>
        <v>0</v>
      </c>
      <c r="K1804">
        <f>IF(ISERROR(VLOOKUP($A$1804, 文字檔!Q:R, 2, 0)),0,VLOOKUP($A$1804, 文字檔!Q:R, 2, 0))</f>
        <v>47200</v>
      </c>
      <c r="L1804">
        <f>IF(ISERROR(VLOOKUP($A$1804, 文字檔!S:T, 2, 0)),0,VLOOKUP($A$1804, 文字檔!S:T, 2, 0))</f>
        <v>27125.119999999999</v>
      </c>
      <c r="M1804">
        <f>IF(ISERROR(VLOOKUP($A$1804, 文字檔!U:V, 2, 0)),0,VLOOKUP($A$1804, 文字檔!U:V, 2, 0))</f>
        <v>-47200</v>
      </c>
      <c r="N1804">
        <f>IF(ISERROR(VLOOKUP($A$1804, 文字檔!W:X, 2, 0)),0,VLOOKUP($A$1804, 文字檔!W:X, 2, 0))</f>
        <v>-59074.79</v>
      </c>
      <c r="O1804">
        <f>IF(ISERROR(VLOOKUP($A$1804, 文字檔!Y:Z, 2, 0)),0,VLOOKUP($A$1804, 文字檔!Y:Z, 2, 0))</f>
        <v>-38241.129999999997</v>
      </c>
      <c r="P1804">
        <f>IF(ISERROR(VLOOKUP($A$1804, 文字檔!AA:AB, 2, 0)),0,VLOOKUP($A$1804, 文字檔!AA:AB, 2, 0))</f>
        <v>14362.26</v>
      </c>
    </row>
    <row r="1805" spans="1:16" ht="16.2">
      <c r="A1805" s="7">
        <v>45541</v>
      </c>
      <c r="B1805" s="5">
        <f>SUMPRODUCT($C$2:$P$2,$C$1805:$P$1805)</f>
        <v>-47504.859999999993</v>
      </c>
      <c r="C1805" s="5">
        <f>IF(ISERROR(VLOOKUP($A$1805, 文字檔!A:B, 2, 0)),0,VLOOKUP($A$1805, 文字檔!A:B, 2, 0))</f>
        <v>0</v>
      </c>
      <c r="D1805" s="5">
        <f>IF(ISERROR(VLOOKUP($A$1805, 文字檔!C:D, 2, 0)),0,VLOOKUP($A$1805, 文字檔!C:D, 2, 0))</f>
        <v>0</v>
      </c>
      <c r="E1805" s="5">
        <f>IF(ISERROR(VLOOKUP($A$1805, 文字檔!E:F, 2, 0)),0,VLOOKUP($A$1805, 文字檔!E:F, 2, 0))</f>
        <v>0</v>
      </c>
      <c r="F1805" s="5">
        <f>IF(ISERROR(VLOOKUP($A$1805, 文字檔!G:H, 2, 0)),0,VLOOKUP($A$1805, 文字檔!G:H, 2, 0))</f>
        <v>0</v>
      </c>
      <c r="G1805" s="5">
        <f>IF(ISERROR(VLOOKUP($A$1805, 文字檔!I:J, 2, 0)),0,VLOOKUP($A$1805, 文字檔!I:J, 2, 0))</f>
        <v>0</v>
      </c>
      <c r="H1805" s="5">
        <f>IF(ISERROR(VLOOKUP($A$1805, 文字檔!K:L, 2, 0)),0,VLOOKUP($A$1805, 文字檔!K:L, 2, 0))</f>
        <v>533.79</v>
      </c>
      <c r="I1805" s="5">
        <f>IF(ISERROR(VLOOKUP($A$1805, 文字檔!M:N, 2, 0)),0,VLOOKUP($A$1805, 文字檔!M:N, 2, 0))</f>
        <v>13880.54</v>
      </c>
      <c r="J1805" s="5">
        <f>IF(ISERROR(VLOOKUP($A$1805, 文字檔!O:P, 2, 0)),0,VLOOKUP($A$1805, 文字檔!O:P, 2, 0))</f>
        <v>0</v>
      </c>
      <c r="K1805">
        <f>IF(ISERROR(VLOOKUP($A$1805, 文字檔!Q:R, 2, 0)),0,VLOOKUP($A$1805, 文字檔!Q:R, 2, 0))</f>
        <v>27200</v>
      </c>
      <c r="L1805">
        <f>IF(ISERROR(VLOOKUP($A$1805, 文字檔!S:T, 2, 0)),0,VLOOKUP($A$1805, 文字檔!S:T, 2, 0))</f>
        <v>0</v>
      </c>
      <c r="M1805">
        <f>IF(ISERROR(VLOOKUP($A$1805, 文字檔!U:V, 2, 0)),0,VLOOKUP($A$1805, 文字檔!U:V, 2, 0))</f>
        <v>-27200</v>
      </c>
      <c r="N1805">
        <f>IF(ISERROR(VLOOKUP($A$1805, 文字檔!W:X, 2, 0)),0,VLOOKUP($A$1805, 文字檔!W:X, 2, 0))</f>
        <v>-13041.43</v>
      </c>
      <c r="O1805">
        <f>IF(ISERROR(VLOOKUP($A$1805, 文字檔!Y:Z, 2, 0)),0,VLOOKUP($A$1805, 文字檔!Y:Z, 2, 0))</f>
        <v>-1835.31</v>
      </c>
      <c r="P1805">
        <f>IF(ISERROR(VLOOKUP($A$1805, 文字檔!AA:AB, 2, 0)),0,VLOOKUP($A$1805, 文字檔!AA:AB, 2, 0))</f>
        <v>-47042.45</v>
      </c>
    </row>
    <row r="1806" spans="1:16" ht="16.2">
      <c r="A1806" s="7">
        <v>45542</v>
      </c>
      <c r="B1806" s="5">
        <f>SUMPRODUCT($C$2:$P$2,$C$1806:$P$1806)</f>
        <v>0</v>
      </c>
      <c r="C1806" s="5">
        <f>IF(ISERROR(VLOOKUP($A$1806, 文字檔!A:B, 2, 0)),0,VLOOKUP($A$1806, 文字檔!A:B, 2, 0))</f>
        <v>0</v>
      </c>
      <c r="D1806" s="5">
        <f>IF(ISERROR(VLOOKUP($A$1806, 文字檔!C:D, 2, 0)),0,VLOOKUP($A$1806, 文字檔!C:D, 2, 0))</f>
        <v>0</v>
      </c>
      <c r="E1806" s="5">
        <f>IF(ISERROR(VLOOKUP($A$1806, 文字檔!E:F, 2, 0)),0,VLOOKUP($A$1806, 文字檔!E:F, 2, 0))</f>
        <v>0</v>
      </c>
      <c r="F1806" s="5">
        <f>IF(ISERROR(VLOOKUP($A$1806, 文字檔!G:H, 2, 0)),0,VLOOKUP($A$1806, 文字檔!G:H, 2, 0))</f>
        <v>0</v>
      </c>
      <c r="G1806" s="5">
        <f>IF(ISERROR(VLOOKUP($A$1806, 文字檔!I:J, 2, 0)),0,VLOOKUP($A$1806, 文字檔!I:J, 2, 0))</f>
        <v>0</v>
      </c>
      <c r="H1806" s="5">
        <f>IF(ISERROR(VLOOKUP($A$1806, 文字檔!K:L, 2, 0)),0,VLOOKUP($A$1806, 文字檔!K:L, 2, 0))</f>
        <v>0</v>
      </c>
      <c r="I1806" s="5">
        <f>IF(ISERROR(VLOOKUP($A$1806, 文字檔!M:N, 2, 0)),0,VLOOKUP($A$1806, 文字檔!M:N, 2, 0))</f>
        <v>0</v>
      </c>
      <c r="J1806" s="5">
        <f>IF(ISERROR(VLOOKUP($A$1806, 文字檔!O:P, 2, 0)),0,VLOOKUP($A$1806, 文字檔!O:P, 2, 0))</f>
        <v>0</v>
      </c>
      <c r="K1806">
        <f>IF(ISERROR(VLOOKUP($A$1806, 文字檔!Q:R, 2, 0)),0,VLOOKUP($A$1806, 文字檔!Q:R, 2, 0))</f>
        <v>0</v>
      </c>
      <c r="L1806">
        <f>IF(ISERROR(VLOOKUP($A$1806, 文字檔!S:T, 2, 0)),0,VLOOKUP($A$1806, 文字檔!S:T, 2, 0))</f>
        <v>0</v>
      </c>
      <c r="M1806">
        <f>IF(ISERROR(VLOOKUP($A$1806, 文字檔!U:V, 2, 0)),0,VLOOKUP($A$1806, 文字檔!U:V, 2, 0))</f>
        <v>0</v>
      </c>
      <c r="N1806">
        <f>IF(ISERROR(VLOOKUP($A$1806, 文字檔!W:X, 2, 0)),0,VLOOKUP($A$1806, 文字檔!W:X, 2, 0))</f>
        <v>0</v>
      </c>
      <c r="O1806">
        <f>IF(ISERROR(VLOOKUP($A$1806, 文字檔!Y:Z, 2, 0)),0,VLOOKUP($A$1806, 文字檔!Y:Z, 2, 0))</f>
        <v>0</v>
      </c>
      <c r="P1806">
        <f>IF(ISERROR(VLOOKUP($A$1806, 文字檔!AA:AB, 2, 0)),0,VLOOKUP($A$1806, 文字檔!AA:AB, 2, 0))</f>
        <v>0</v>
      </c>
    </row>
    <row r="1807" spans="1:16" ht="16.2">
      <c r="A1807" s="7">
        <v>45543</v>
      </c>
      <c r="B1807" s="5">
        <f>SUMPRODUCT($C$2:$P$2,$C$1807:$P$1807)</f>
        <v>0</v>
      </c>
      <c r="C1807" s="5">
        <f>IF(ISERROR(VLOOKUP($A$1807, 文字檔!A:B, 2, 0)),0,VLOOKUP($A$1807, 文字檔!A:B, 2, 0))</f>
        <v>0</v>
      </c>
      <c r="D1807" s="5">
        <f>IF(ISERROR(VLOOKUP($A$1807, 文字檔!C:D, 2, 0)),0,VLOOKUP($A$1807, 文字檔!C:D, 2, 0))</f>
        <v>0</v>
      </c>
      <c r="E1807" s="5">
        <f>IF(ISERROR(VLOOKUP($A$1807, 文字檔!E:F, 2, 0)),0,VLOOKUP($A$1807, 文字檔!E:F, 2, 0))</f>
        <v>0</v>
      </c>
      <c r="F1807" s="5">
        <f>IF(ISERROR(VLOOKUP($A$1807, 文字檔!G:H, 2, 0)),0,VLOOKUP($A$1807, 文字檔!G:H, 2, 0))</f>
        <v>0</v>
      </c>
      <c r="G1807" s="5">
        <f>IF(ISERROR(VLOOKUP($A$1807, 文字檔!I:J, 2, 0)),0,VLOOKUP($A$1807, 文字檔!I:J, 2, 0))</f>
        <v>0</v>
      </c>
      <c r="H1807" s="5">
        <f>IF(ISERROR(VLOOKUP($A$1807, 文字檔!K:L, 2, 0)),0,VLOOKUP($A$1807, 文字檔!K:L, 2, 0))</f>
        <v>0</v>
      </c>
      <c r="I1807" s="5">
        <f>IF(ISERROR(VLOOKUP($A$1807, 文字檔!M:N, 2, 0)),0,VLOOKUP($A$1807, 文字檔!M:N, 2, 0))</f>
        <v>0</v>
      </c>
      <c r="J1807" s="5">
        <f>IF(ISERROR(VLOOKUP($A$1807, 文字檔!O:P, 2, 0)),0,VLOOKUP($A$1807, 文字檔!O:P, 2, 0))</f>
        <v>0</v>
      </c>
      <c r="K1807">
        <f>IF(ISERROR(VLOOKUP($A$1807, 文字檔!Q:R, 2, 0)),0,VLOOKUP($A$1807, 文字檔!Q:R, 2, 0))</f>
        <v>0</v>
      </c>
      <c r="L1807">
        <f>IF(ISERROR(VLOOKUP($A$1807, 文字檔!S:T, 2, 0)),0,VLOOKUP($A$1807, 文字檔!S:T, 2, 0))</f>
        <v>0</v>
      </c>
      <c r="M1807">
        <f>IF(ISERROR(VLOOKUP($A$1807, 文字檔!U:V, 2, 0)),0,VLOOKUP($A$1807, 文字檔!U:V, 2, 0))</f>
        <v>0</v>
      </c>
      <c r="N1807">
        <f>IF(ISERROR(VLOOKUP($A$1807, 文字檔!W:X, 2, 0)),0,VLOOKUP($A$1807, 文字檔!W:X, 2, 0))</f>
        <v>0</v>
      </c>
      <c r="O1807">
        <f>IF(ISERROR(VLOOKUP($A$1807, 文字檔!Y:Z, 2, 0)),0,VLOOKUP($A$1807, 文字檔!Y:Z, 2, 0))</f>
        <v>0</v>
      </c>
      <c r="P1807">
        <f>IF(ISERROR(VLOOKUP($A$1807, 文字檔!AA:AB, 2, 0)),0,VLOOKUP($A$1807, 文字檔!AA:AB, 2, 0))</f>
        <v>0</v>
      </c>
    </row>
    <row r="1808" spans="1:16" ht="16.2">
      <c r="A1808" s="7">
        <v>45544</v>
      </c>
      <c r="B1808" s="5">
        <f>SUMPRODUCT($C$2:$P$2,$C$1808:$P$1808)</f>
        <v>-46071.290000000008</v>
      </c>
      <c r="C1808" s="5">
        <f>IF(ISERROR(VLOOKUP($A$1808, 文字檔!A:B, 2, 0)),0,VLOOKUP($A$1808, 文字檔!A:B, 2, 0))</f>
        <v>-64113.04</v>
      </c>
      <c r="D1808" s="5">
        <f>IF(ISERROR(VLOOKUP($A$1808, 文字檔!C:D, 2, 0)),0,VLOOKUP($A$1808, 文字檔!C:D, 2, 0))</f>
        <v>0</v>
      </c>
      <c r="E1808" s="5">
        <f>IF(ISERROR(VLOOKUP($A$1808, 文字檔!E:F, 2, 0)),0,VLOOKUP($A$1808, 文字檔!E:F, 2, 0))</f>
        <v>0</v>
      </c>
      <c r="F1808" s="5">
        <f>IF(ISERROR(VLOOKUP($A$1808, 文字檔!G:H, 2, 0)),0,VLOOKUP($A$1808, 文字檔!G:H, 2, 0))</f>
        <v>0</v>
      </c>
      <c r="G1808" s="5">
        <f>IF(ISERROR(VLOOKUP($A$1808, 文字檔!I:J, 2, 0)),0,VLOOKUP($A$1808, 文字檔!I:J, 2, 0))</f>
        <v>16138.41</v>
      </c>
      <c r="H1808" s="5">
        <f>IF(ISERROR(VLOOKUP($A$1808, 文字檔!K:L, 2, 0)),0,VLOOKUP($A$1808, 文字檔!K:L, 2, 0))</f>
        <v>0</v>
      </c>
      <c r="I1808" s="5">
        <f>IF(ISERROR(VLOOKUP($A$1808, 文字檔!M:N, 2, 0)),0,VLOOKUP($A$1808, 文字檔!M:N, 2, 0))</f>
        <v>0</v>
      </c>
      <c r="J1808" s="5">
        <f>IF(ISERROR(VLOOKUP($A$1808, 文字檔!O:P, 2, 0)),0,VLOOKUP($A$1808, 文字檔!O:P, 2, 0))</f>
        <v>0</v>
      </c>
      <c r="K1808">
        <f>IF(ISERROR(VLOOKUP($A$1808, 文字檔!Q:R, 2, 0)),0,VLOOKUP($A$1808, 文字檔!Q:R, 2, 0))</f>
        <v>-49200</v>
      </c>
      <c r="L1808">
        <f>IF(ISERROR(VLOOKUP($A$1808, 文字檔!S:T, 2, 0)),0,VLOOKUP($A$1808, 文字檔!S:T, 2, 0))</f>
        <v>0</v>
      </c>
      <c r="M1808">
        <f>IF(ISERROR(VLOOKUP($A$1808, 文字檔!U:V, 2, 0)),0,VLOOKUP($A$1808, 文字檔!U:V, 2, 0))</f>
        <v>49200</v>
      </c>
      <c r="N1808">
        <f>IF(ISERROR(VLOOKUP($A$1808, 文字檔!W:X, 2, 0)),0,VLOOKUP($A$1808, 文字檔!W:X, 2, 0))</f>
        <v>-42433.3</v>
      </c>
      <c r="O1808">
        <f>IF(ISERROR(VLOOKUP($A$1808, 文字檔!Y:Z, 2, 0)),0,VLOOKUP($A$1808, 文字檔!Y:Z, 2, 0))</f>
        <v>44336.639999999999</v>
      </c>
      <c r="P1808">
        <f>IF(ISERROR(VLOOKUP($A$1808, 文字檔!AA:AB, 2, 0)),0,VLOOKUP($A$1808, 文字檔!AA:AB, 2, 0))</f>
        <v>0</v>
      </c>
    </row>
    <row r="1809" spans="1:16" ht="16.2">
      <c r="A1809" s="7">
        <v>45545</v>
      </c>
      <c r="B1809" s="5">
        <f>SUMPRODUCT($C$2:$P$2,$C$1809:$P$1809)</f>
        <v>-58138.12</v>
      </c>
      <c r="C1809" s="5">
        <f>IF(ISERROR(VLOOKUP($A$1809, 文字檔!A:B, 2, 0)),0,VLOOKUP($A$1809, 文字檔!A:B, 2, 0))</f>
        <v>0</v>
      </c>
      <c r="D1809" s="5">
        <f>IF(ISERROR(VLOOKUP($A$1809, 文字檔!C:D, 2, 0)),0,VLOOKUP($A$1809, 文字檔!C:D, 2, 0))</f>
        <v>0</v>
      </c>
      <c r="E1809" s="5">
        <f>IF(ISERROR(VLOOKUP($A$1809, 文字檔!E:F, 2, 0)),0,VLOOKUP($A$1809, 文字檔!E:F, 2, 0))</f>
        <v>0</v>
      </c>
      <c r="F1809" s="5">
        <f>IF(ISERROR(VLOOKUP($A$1809, 文字檔!G:H, 2, 0)),0,VLOOKUP($A$1809, 文字檔!G:H, 2, 0))</f>
        <v>0</v>
      </c>
      <c r="G1809" s="5">
        <f>IF(ISERROR(VLOOKUP($A$1809, 文字檔!I:J, 2, 0)),0,VLOOKUP($A$1809, 文字檔!I:J, 2, 0))</f>
        <v>-42872.72</v>
      </c>
      <c r="H1809" s="5">
        <f>IF(ISERROR(VLOOKUP($A$1809, 文字檔!K:L, 2, 0)),0,VLOOKUP($A$1809, 文字檔!K:L, 2, 0))</f>
        <v>0</v>
      </c>
      <c r="I1809" s="5">
        <f>IF(ISERROR(VLOOKUP($A$1809, 文字檔!M:N, 2, 0)),0,VLOOKUP($A$1809, 文字檔!M:N, 2, 0))</f>
        <v>0</v>
      </c>
      <c r="J1809" s="5">
        <f>IF(ISERROR(VLOOKUP($A$1809, 文字檔!O:P, 2, 0)),0,VLOOKUP($A$1809, 文字檔!O:P, 2, 0))</f>
        <v>0</v>
      </c>
      <c r="K1809">
        <f>IF(ISERROR(VLOOKUP($A$1809, 文字檔!Q:R, 2, 0)),0,VLOOKUP($A$1809, 文字檔!Q:R, 2, 0))</f>
        <v>-14600</v>
      </c>
      <c r="L1809">
        <f>IF(ISERROR(VLOOKUP($A$1809, 文字檔!S:T, 2, 0)),0,VLOOKUP($A$1809, 文字檔!S:T, 2, 0))</f>
        <v>0</v>
      </c>
      <c r="M1809">
        <f>IF(ISERROR(VLOOKUP($A$1809, 文字檔!U:V, 2, 0)),0,VLOOKUP($A$1809, 文字檔!U:V, 2, 0))</f>
        <v>14600</v>
      </c>
      <c r="N1809">
        <f>IF(ISERROR(VLOOKUP($A$1809, 文字檔!W:X, 2, 0)),0,VLOOKUP($A$1809, 文字檔!W:X, 2, 0))</f>
        <v>10368.35</v>
      </c>
      <c r="O1809">
        <f>IF(ISERROR(VLOOKUP($A$1809, 文字檔!Y:Z, 2, 0)),0,VLOOKUP($A$1809, 文字檔!Y:Z, 2, 0))</f>
        <v>-25633.75</v>
      </c>
      <c r="P1809">
        <f>IF(ISERROR(VLOOKUP($A$1809, 文字檔!AA:AB, 2, 0)),0,VLOOKUP($A$1809, 文字檔!AA:AB, 2, 0))</f>
        <v>0</v>
      </c>
    </row>
    <row r="1810" spans="1:16" ht="16.2">
      <c r="A1810" s="7">
        <v>45546</v>
      </c>
      <c r="B1810" s="5">
        <f>SUMPRODUCT($C$2:$P$2,$C$1810:$P$1810)</f>
        <v>1969.46</v>
      </c>
      <c r="C1810" s="5">
        <f>IF(ISERROR(VLOOKUP($A$1810, 文字檔!A:B, 2, 0)),0,VLOOKUP($A$1810, 文字檔!A:B, 2, 0))</f>
        <v>0</v>
      </c>
      <c r="D1810" s="5">
        <f>IF(ISERROR(VLOOKUP($A$1810, 文字檔!C:D, 2, 0)),0,VLOOKUP($A$1810, 文字檔!C:D, 2, 0))</f>
        <v>0</v>
      </c>
      <c r="E1810" s="5">
        <f>IF(ISERROR(VLOOKUP($A$1810, 文字檔!E:F, 2, 0)),0,VLOOKUP($A$1810, 文字檔!E:F, 2, 0))</f>
        <v>0</v>
      </c>
      <c r="F1810" s="5">
        <f>IF(ISERROR(VLOOKUP($A$1810, 文字檔!G:H, 2, 0)),0,VLOOKUP($A$1810, 文字檔!G:H, 2, 0))</f>
        <v>0</v>
      </c>
      <c r="G1810" s="5">
        <f>IF(ISERROR(VLOOKUP($A$1810, 文字檔!I:J, 2, 0)),0,VLOOKUP($A$1810, 文字檔!I:J, 2, 0))</f>
        <v>0</v>
      </c>
      <c r="H1810" s="5">
        <f>IF(ISERROR(VLOOKUP($A$1810, 文字檔!K:L, 2, 0)),0,VLOOKUP($A$1810, 文字檔!K:L, 2, 0))</f>
        <v>0</v>
      </c>
      <c r="I1810" s="5">
        <f>IF(ISERROR(VLOOKUP($A$1810, 文字檔!M:N, 2, 0)),0,VLOOKUP($A$1810, 文字檔!M:N, 2, 0))</f>
        <v>0</v>
      </c>
      <c r="J1810" s="5">
        <f>IF(ISERROR(VLOOKUP($A$1810, 文字檔!O:P, 2, 0)),0,VLOOKUP($A$1810, 文字檔!O:P, 2, 0))</f>
        <v>0</v>
      </c>
      <c r="K1810">
        <f>IF(ISERROR(VLOOKUP($A$1810, 文字檔!Q:R, 2, 0)),0,VLOOKUP($A$1810, 文字檔!Q:R, 2, 0))</f>
        <v>1000</v>
      </c>
      <c r="L1810">
        <f>IF(ISERROR(VLOOKUP($A$1810, 文字檔!S:T, 2, 0)),0,VLOOKUP($A$1810, 文字檔!S:T, 2, 0))</f>
        <v>0</v>
      </c>
      <c r="M1810">
        <f>IF(ISERROR(VLOOKUP($A$1810, 文字檔!U:V, 2, 0)),0,VLOOKUP($A$1810, 文字檔!U:V, 2, 0))</f>
        <v>-1000</v>
      </c>
      <c r="N1810">
        <f>IF(ISERROR(VLOOKUP($A$1810, 文字檔!W:X, 2, 0)),0,VLOOKUP($A$1810, 文字檔!W:X, 2, 0))</f>
        <v>-1000</v>
      </c>
      <c r="O1810">
        <f>IF(ISERROR(VLOOKUP($A$1810, 文字檔!Y:Z, 2, 0)),0,VLOOKUP($A$1810, 文字檔!Y:Z, 2, 0))</f>
        <v>1000</v>
      </c>
      <c r="P1810">
        <f>IF(ISERROR(VLOOKUP($A$1810, 文字檔!AA:AB, 2, 0)),0,VLOOKUP($A$1810, 文字檔!AA:AB, 2, 0))</f>
        <v>1969.46</v>
      </c>
    </row>
    <row r="1811" spans="1:16" ht="16.2">
      <c r="A1811" s="7">
        <v>45547</v>
      </c>
      <c r="B1811" s="5">
        <f>SUMPRODUCT($C$2:$P$2,$C$1811:$P$1811)</f>
        <v>169902.36000000002</v>
      </c>
      <c r="C1811" s="5">
        <f>IF(ISERROR(VLOOKUP($A$1811, 文字檔!A:B, 2, 0)),0,VLOOKUP($A$1811, 文字檔!A:B, 2, 0))</f>
        <v>613.04</v>
      </c>
      <c r="D1811" s="5">
        <f>IF(ISERROR(VLOOKUP($A$1811, 文字檔!C:D, 2, 0)),0,VLOOKUP($A$1811, 文字檔!C:D, 2, 0))</f>
        <v>49106.28</v>
      </c>
      <c r="E1811" s="5">
        <f>IF(ISERROR(VLOOKUP($A$1811, 文字檔!E:F, 2, 0)),0,VLOOKUP($A$1811, 文字檔!E:F, 2, 0))</f>
        <v>0</v>
      </c>
      <c r="F1811" s="5">
        <f>IF(ISERROR(VLOOKUP($A$1811, 文字檔!G:H, 2, 0)),0,VLOOKUP($A$1811, 文字檔!G:H, 2, 0))</f>
        <v>0</v>
      </c>
      <c r="G1811" s="5">
        <f>IF(ISERROR(VLOOKUP($A$1811, 文字檔!I:J, 2, 0)),0,VLOOKUP($A$1811, 文字檔!I:J, 2, 0))</f>
        <v>0</v>
      </c>
      <c r="H1811" s="5">
        <f>IF(ISERROR(VLOOKUP($A$1811, 文字檔!K:L, 2, 0)),0,VLOOKUP($A$1811, 文字檔!K:L, 2, 0))</f>
        <v>30353.32</v>
      </c>
      <c r="I1811" s="5">
        <f>IF(ISERROR(VLOOKUP($A$1811, 文字檔!M:N, 2, 0)),0,VLOOKUP($A$1811, 文字檔!M:N, 2, 0))</f>
        <v>0</v>
      </c>
      <c r="J1811" s="5">
        <f>IF(ISERROR(VLOOKUP($A$1811, 文字檔!O:P, 2, 0)),0,VLOOKUP($A$1811, 文字檔!O:P, 2, 0))</f>
        <v>0</v>
      </c>
      <c r="K1811">
        <f>IF(ISERROR(VLOOKUP($A$1811, 文字檔!Q:R, 2, 0)),0,VLOOKUP($A$1811, 文字檔!Q:R, 2, 0))</f>
        <v>141200</v>
      </c>
      <c r="L1811">
        <f>IF(ISERROR(VLOOKUP($A$1811, 文字檔!S:T, 2, 0)),0,VLOOKUP($A$1811, 文字檔!S:T, 2, 0))</f>
        <v>0</v>
      </c>
      <c r="M1811">
        <f>IF(ISERROR(VLOOKUP($A$1811, 文字檔!U:V, 2, 0)),0,VLOOKUP($A$1811, 文字檔!U:V, 2, 0))</f>
        <v>-141200</v>
      </c>
      <c r="N1811">
        <f>IF(ISERROR(VLOOKUP($A$1811, 文字檔!W:X, 2, 0)),0,VLOOKUP($A$1811, 文字檔!W:X, 2, 0))</f>
        <v>61928</v>
      </c>
      <c r="O1811">
        <f>IF(ISERROR(VLOOKUP($A$1811, 文字檔!Y:Z, 2, 0)),0,VLOOKUP($A$1811, 文字檔!Y:Z, 2, 0))</f>
        <v>141200</v>
      </c>
      <c r="P1811">
        <f>IF(ISERROR(VLOOKUP($A$1811, 文字檔!AA:AB, 2, 0)),0,VLOOKUP($A$1811, 文字檔!AA:AB, 2, 0))</f>
        <v>-113298.28</v>
      </c>
    </row>
    <row r="1812" spans="1:16" ht="16.2">
      <c r="A1812" s="7">
        <v>45548</v>
      </c>
      <c r="B1812" s="5">
        <f>SUMPRODUCT($C$2:$P$2,$C$1812:$P$1812)</f>
        <v>1903.4000000000015</v>
      </c>
      <c r="C1812" s="5">
        <f>IF(ISERROR(VLOOKUP($A$1812, 文字檔!A:B, 2, 0)),0,VLOOKUP($A$1812, 文字檔!A:B, 2, 0))</f>
        <v>0</v>
      </c>
      <c r="D1812" s="5">
        <f>IF(ISERROR(VLOOKUP($A$1812, 文字檔!C:D, 2, 0)),0,VLOOKUP($A$1812, 文字檔!C:D, 2, 0))</f>
        <v>0</v>
      </c>
      <c r="E1812" s="5">
        <f>IF(ISERROR(VLOOKUP($A$1812, 文字檔!E:F, 2, 0)),0,VLOOKUP($A$1812, 文字檔!E:F, 2, 0))</f>
        <v>0</v>
      </c>
      <c r="F1812" s="5">
        <f>IF(ISERROR(VLOOKUP($A$1812, 文字檔!G:H, 2, 0)),0,VLOOKUP($A$1812, 文字檔!G:H, 2, 0))</f>
        <v>0</v>
      </c>
      <c r="G1812" s="5">
        <f>IF(ISERROR(VLOOKUP($A$1812, 文字檔!I:J, 2, 0)),0,VLOOKUP($A$1812, 文字檔!I:J, 2, 0))</f>
        <v>0</v>
      </c>
      <c r="H1812" s="5">
        <f>IF(ISERROR(VLOOKUP($A$1812, 文字檔!K:L, 2, 0)),0,VLOOKUP($A$1812, 文字檔!K:L, 2, 0))</f>
        <v>-27047.37</v>
      </c>
      <c r="I1812" s="5">
        <f>IF(ISERROR(VLOOKUP($A$1812, 文字檔!M:N, 2, 0)),0,VLOOKUP($A$1812, 文字檔!M:N, 2, 0))</f>
        <v>0</v>
      </c>
      <c r="J1812" s="5">
        <f>IF(ISERROR(VLOOKUP($A$1812, 文字檔!O:P, 2, 0)),0,VLOOKUP($A$1812, 文字檔!O:P, 2, 0))</f>
        <v>0</v>
      </c>
      <c r="K1812">
        <f>IF(ISERROR(VLOOKUP($A$1812, 文字檔!Q:R, 2, 0)),0,VLOOKUP($A$1812, 文字檔!Q:R, 2, 0))</f>
        <v>21800</v>
      </c>
      <c r="L1812">
        <f>IF(ISERROR(VLOOKUP($A$1812, 文字檔!S:T, 2, 0)),0,VLOOKUP($A$1812, 文字檔!S:T, 2, 0))</f>
        <v>0</v>
      </c>
      <c r="M1812">
        <f>IF(ISERROR(VLOOKUP($A$1812, 文字檔!U:V, 2, 0)),0,VLOOKUP($A$1812, 文字檔!U:V, 2, 0))</f>
        <v>-21800</v>
      </c>
      <c r="N1812">
        <f>IF(ISERROR(VLOOKUP($A$1812, 文字檔!W:X, 2, 0)),0,VLOOKUP($A$1812, 文字檔!W:X, 2, 0))</f>
        <v>-14649.23</v>
      </c>
      <c r="O1812">
        <f>IF(ISERROR(VLOOKUP($A$1812, 文字檔!Y:Z, 2, 0)),0,VLOOKUP($A$1812, 文字檔!Y:Z, 2, 0))</f>
        <v>21800</v>
      </c>
      <c r="P1812">
        <f>IF(ISERROR(VLOOKUP($A$1812, 文字檔!AA:AB, 2, 0)),0,VLOOKUP($A$1812, 文字檔!AA:AB, 2, 0))</f>
        <v>21800</v>
      </c>
    </row>
    <row r="1813" spans="1:16" ht="16.2">
      <c r="A1813" s="7">
        <v>45549</v>
      </c>
      <c r="B1813" s="5">
        <f>SUMPRODUCT($C$2:$P$2,$C$1813:$P$1813)</f>
        <v>0</v>
      </c>
      <c r="C1813" s="5">
        <f>IF(ISERROR(VLOOKUP($A$1813, 文字檔!A:B, 2, 0)),0,VLOOKUP($A$1813, 文字檔!A:B, 2, 0))</f>
        <v>0</v>
      </c>
      <c r="D1813" s="5">
        <f>IF(ISERROR(VLOOKUP($A$1813, 文字檔!C:D, 2, 0)),0,VLOOKUP($A$1813, 文字檔!C:D, 2, 0))</f>
        <v>0</v>
      </c>
      <c r="E1813" s="5">
        <f>IF(ISERROR(VLOOKUP($A$1813, 文字檔!E:F, 2, 0)),0,VLOOKUP($A$1813, 文字檔!E:F, 2, 0))</f>
        <v>0</v>
      </c>
      <c r="F1813" s="5">
        <f>IF(ISERROR(VLOOKUP($A$1813, 文字檔!G:H, 2, 0)),0,VLOOKUP($A$1813, 文字檔!G:H, 2, 0))</f>
        <v>0</v>
      </c>
      <c r="G1813" s="5">
        <f>IF(ISERROR(VLOOKUP($A$1813, 文字檔!I:J, 2, 0)),0,VLOOKUP($A$1813, 文字檔!I:J, 2, 0))</f>
        <v>0</v>
      </c>
      <c r="H1813" s="5">
        <f>IF(ISERROR(VLOOKUP($A$1813, 文字檔!K:L, 2, 0)),0,VLOOKUP($A$1813, 文字檔!K:L, 2, 0))</f>
        <v>0</v>
      </c>
      <c r="I1813" s="5">
        <f>IF(ISERROR(VLOOKUP($A$1813, 文字檔!M:N, 2, 0)),0,VLOOKUP($A$1813, 文字檔!M:N, 2, 0))</f>
        <v>0</v>
      </c>
      <c r="J1813" s="5">
        <f>IF(ISERROR(VLOOKUP($A$1813, 文字檔!O:P, 2, 0)),0,VLOOKUP($A$1813, 文字檔!O:P, 2, 0))</f>
        <v>0</v>
      </c>
      <c r="K1813">
        <f>IF(ISERROR(VLOOKUP($A$1813, 文字檔!Q:R, 2, 0)),0,VLOOKUP($A$1813, 文字檔!Q:R, 2, 0))</f>
        <v>0</v>
      </c>
      <c r="L1813">
        <f>IF(ISERROR(VLOOKUP($A$1813, 文字檔!S:T, 2, 0)),0,VLOOKUP($A$1813, 文字檔!S:T, 2, 0))</f>
        <v>0</v>
      </c>
      <c r="M1813">
        <f>IF(ISERROR(VLOOKUP($A$1813, 文字檔!U:V, 2, 0)),0,VLOOKUP($A$1813, 文字檔!U:V, 2, 0))</f>
        <v>0</v>
      </c>
      <c r="N1813">
        <f>IF(ISERROR(VLOOKUP($A$1813, 文字檔!W:X, 2, 0)),0,VLOOKUP($A$1813, 文字檔!W:X, 2, 0))</f>
        <v>0</v>
      </c>
      <c r="O1813">
        <f>IF(ISERROR(VLOOKUP($A$1813, 文字檔!Y:Z, 2, 0)),0,VLOOKUP($A$1813, 文字檔!Y:Z, 2, 0))</f>
        <v>0</v>
      </c>
      <c r="P1813">
        <f>IF(ISERROR(VLOOKUP($A$1813, 文字檔!AA:AB, 2, 0)),0,VLOOKUP($A$1813, 文字檔!AA:AB, 2, 0))</f>
        <v>0</v>
      </c>
    </row>
    <row r="1814" spans="1:16" ht="16.2">
      <c r="A1814" s="7">
        <v>45550</v>
      </c>
      <c r="B1814" s="5">
        <f>SUMPRODUCT($C$2:$P$2,$C$1814:$P$1814)</f>
        <v>0</v>
      </c>
      <c r="C1814" s="5">
        <f>IF(ISERROR(VLOOKUP($A$1814, 文字檔!A:B, 2, 0)),0,VLOOKUP($A$1814, 文字檔!A:B, 2, 0))</f>
        <v>0</v>
      </c>
      <c r="D1814" s="5">
        <f>IF(ISERROR(VLOOKUP($A$1814, 文字檔!C:D, 2, 0)),0,VLOOKUP($A$1814, 文字檔!C:D, 2, 0))</f>
        <v>0</v>
      </c>
      <c r="E1814" s="5">
        <f>IF(ISERROR(VLOOKUP($A$1814, 文字檔!E:F, 2, 0)),0,VLOOKUP($A$1814, 文字檔!E:F, 2, 0))</f>
        <v>0</v>
      </c>
      <c r="F1814" s="5">
        <f>IF(ISERROR(VLOOKUP($A$1814, 文字檔!G:H, 2, 0)),0,VLOOKUP($A$1814, 文字檔!G:H, 2, 0))</f>
        <v>0</v>
      </c>
      <c r="G1814" s="5">
        <f>IF(ISERROR(VLOOKUP($A$1814, 文字檔!I:J, 2, 0)),0,VLOOKUP($A$1814, 文字檔!I:J, 2, 0))</f>
        <v>0</v>
      </c>
      <c r="H1814" s="5">
        <f>IF(ISERROR(VLOOKUP($A$1814, 文字檔!K:L, 2, 0)),0,VLOOKUP($A$1814, 文字檔!K:L, 2, 0))</f>
        <v>0</v>
      </c>
      <c r="I1814" s="5">
        <f>IF(ISERROR(VLOOKUP($A$1814, 文字檔!M:N, 2, 0)),0,VLOOKUP($A$1814, 文字檔!M:N, 2, 0))</f>
        <v>0</v>
      </c>
      <c r="J1814" s="5">
        <f>IF(ISERROR(VLOOKUP($A$1814, 文字檔!O:P, 2, 0)),0,VLOOKUP($A$1814, 文字檔!O:P, 2, 0))</f>
        <v>0</v>
      </c>
      <c r="K1814">
        <f>IF(ISERROR(VLOOKUP($A$1814, 文字檔!Q:R, 2, 0)),0,VLOOKUP($A$1814, 文字檔!Q:R, 2, 0))</f>
        <v>0</v>
      </c>
      <c r="L1814">
        <f>IF(ISERROR(VLOOKUP($A$1814, 文字檔!S:T, 2, 0)),0,VLOOKUP($A$1814, 文字檔!S:T, 2, 0))</f>
        <v>0</v>
      </c>
      <c r="M1814">
        <f>IF(ISERROR(VLOOKUP($A$1814, 文字檔!U:V, 2, 0)),0,VLOOKUP($A$1814, 文字檔!U:V, 2, 0))</f>
        <v>0</v>
      </c>
      <c r="N1814">
        <f>IF(ISERROR(VLOOKUP($A$1814, 文字檔!W:X, 2, 0)),0,VLOOKUP($A$1814, 文字檔!W:X, 2, 0))</f>
        <v>0</v>
      </c>
      <c r="O1814">
        <f>IF(ISERROR(VLOOKUP($A$1814, 文字檔!Y:Z, 2, 0)),0,VLOOKUP($A$1814, 文字檔!Y:Z, 2, 0))</f>
        <v>0</v>
      </c>
      <c r="P1814">
        <f>IF(ISERROR(VLOOKUP($A$1814, 文字檔!AA:AB, 2, 0)),0,VLOOKUP($A$1814, 文字檔!AA:AB, 2, 0))</f>
        <v>0</v>
      </c>
    </row>
    <row r="1815" spans="1:16" ht="16.2">
      <c r="A1815" s="7">
        <v>45551</v>
      </c>
      <c r="B1815" s="5">
        <f>SUMPRODUCT($C$2:$P$2,$C$1815:$P$1815)</f>
        <v>-14707.310000000001</v>
      </c>
      <c r="C1815" s="5">
        <f>IF(ISERROR(VLOOKUP($A$1815, 文字檔!A:B, 2, 0)),0,VLOOKUP($A$1815, 文字檔!A:B, 2, 0))</f>
        <v>0</v>
      </c>
      <c r="D1815" s="5">
        <f>IF(ISERROR(VLOOKUP($A$1815, 文字檔!C:D, 2, 0)),0,VLOOKUP($A$1815, 文字檔!C:D, 2, 0))</f>
        <v>0</v>
      </c>
      <c r="E1815" s="5">
        <f>IF(ISERROR(VLOOKUP($A$1815, 文字檔!E:F, 2, 0)),0,VLOOKUP($A$1815, 文字檔!E:F, 2, 0))</f>
        <v>0</v>
      </c>
      <c r="F1815" s="5">
        <f>IF(ISERROR(VLOOKUP($A$1815, 文字檔!G:H, 2, 0)),0,VLOOKUP($A$1815, 文字檔!G:H, 2, 0))</f>
        <v>0</v>
      </c>
      <c r="G1815" s="5">
        <f>IF(ISERROR(VLOOKUP($A$1815, 文字檔!I:J, 2, 0)),0,VLOOKUP($A$1815, 文字檔!I:J, 2, 0))</f>
        <v>0</v>
      </c>
      <c r="H1815" s="5">
        <f>IF(ISERROR(VLOOKUP($A$1815, 文字檔!K:L, 2, 0)),0,VLOOKUP($A$1815, 文字檔!K:L, 2, 0))</f>
        <v>0</v>
      </c>
      <c r="I1815" s="5">
        <f>IF(ISERROR(VLOOKUP($A$1815, 文字檔!M:N, 2, 0)),0,VLOOKUP($A$1815, 文字檔!M:N, 2, 0))</f>
        <v>-10852.86</v>
      </c>
      <c r="J1815" s="5">
        <f>IF(ISERROR(VLOOKUP($A$1815, 文字檔!O:P, 2, 0)),0,VLOOKUP($A$1815, 文字檔!O:P, 2, 0))</f>
        <v>0</v>
      </c>
      <c r="K1815">
        <f>IF(ISERROR(VLOOKUP($A$1815, 文字檔!Q:R, 2, 0)),0,VLOOKUP($A$1815, 文字檔!Q:R, 2, 0))</f>
        <v>-1400</v>
      </c>
      <c r="L1815">
        <f>IF(ISERROR(VLOOKUP($A$1815, 文字檔!S:T, 2, 0)),0,VLOOKUP($A$1815, 文字檔!S:T, 2, 0))</f>
        <v>0</v>
      </c>
      <c r="M1815">
        <f>IF(ISERROR(VLOOKUP($A$1815, 文字檔!U:V, 2, 0)),0,VLOOKUP($A$1815, 文字檔!U:V, 2, 0))</f>
        <v>1400</v>
      </c>
      <c r="N1815">
        <f>IF(ISERROR(VLOOKUP($A$1815, 文字檔!W:X, 2, 0)),0,VLOOKUP($A$1815, 文字檔!W:X, 2, 0))</f>
        <v>-1054.45</v>
      </c>
      <c r="O1815">
        <f>IF(ISERROR(VLOOKUP($A$1815, 文字檔!Y:Z, 2, 0)),0,VLOOKUP($A$1815, 文字檔!Y:Z, 2, 0))</f>
        <v>-1400</v>
      </c>
      <c r="P1815">
        <f>IF(ISERROR(VLOOKUP($A$1815, 文字檔!AA:AB, 2, 0)),0,VLOOKUP($A$1815, 文字檔!AA:AB, 2, 0))</f>
        <v>-1400</v>
      </c>
    </row>
    <row r="1816" spans="1:16" ht="16.2">
      <c r="A1816" s="7">
        <v>45552</v>
      </c>
      <c r="B1816" s="5">
        <f>SUMPRODUCT($C$2:$P$2,$C$1816:$P$1816)</f>
        <v>0</v>
      </c>
      <c r="C1816" s="5">
        <f>IF(ISERROR(VLOOKUP($A$1816, 文字檔!A:B, 2, 0)),0,VLOOKUP($A$1816, 文字檔!A:B, 2, 0))</f>
        <v>0</v>
      </c>
      <c r="D1816" s="5">
        <f>IF(ISERROR(VLOOKUP($A$1816, 文字檔!C:D, 2, 0)),0,VLOOKUP($A$1816, 文字檔!C:D, 2, 0))</f>
        <v>0</v>
      </c>
      <c r="E1816" s="5">
        <f>IF(ISERROR(VLOOKUP($A$1816, 文字檔!E:F, 2, 0)),0,VLOOKUP($A$1816, 文字檔!E:F, 2, 0))</f>
        <v>0</v>
      </c>
      <c r="F1816" s="5">
        <f>IF(ISERROR(VLOOKUP($A$1816, 文字檔!G:H, 2, 0)),0,VLOOKUP($A$1816, 文字檔!G:H, 2, 0))</f>
        <v>0</v>
      </c>
      <c r="G1816" s="5">
        <f>IF(ISERROR(VLOOKUP($A$1816, 文字檔!I:J, 2, 0)),0,VLOOKUP($A$1816, 文字檔!I:J, 2, 0))</f>
        <v>0</v>
      </c>
      <c r="H1816" s="5">
        <f>IF(ISERROR(VLOOKUP($A$1816, 文字檔!K:L, 2, 0)),0,VLOOKUP($A$1816, 文字檔!K:L, 2, 0))</f>
        <v>0</v>
      </c>
      <c r="I1816" s="5">
        <f>IF(ISERROR(VLOOKUP($A$1816, 文字檔!M:N, 2, 0)),0,VLOOKUP($A$1816, 文字檔!M:N, 2, 0))</f>
        <v>0</v>
      </c>
      <c r="J1816" s="5">
        <f>IF(ISERROR(VLOOKUP($A$1816, 文字檔!O:P, 2, 0)),0,VLOOKUP($A$1816, 文字檔!O:P, 2, 0))</f>
        <v>0</v>
      </c>
      <c r="K1816">
        <f>IF(ISERROR(VLOOKUP($A$1816, 文字檔!Q:R, 2, 0)),0,VLOOKUP($A$1816, 文字檔!Q:R, 2, 0))</f>
        <v>0</v>
      </c>
      <c r="L1816">
        <f>IF(ISERROR(VLOOKUP($A$1816, 文字檔!S:T, 2, 0)),0,VLOOKUP($A$1816, 文字檔!S:T, 2, 0))</f>
        <v>0</v>
      </c>
      <c r="M1816">
        <f>IF(ISERROR(VLOOKUP($A$1816, 文字檔!U:V, 2, 0)),0,VLOOKUP($A$1816, 文字檔!U:V, 2, 0))</f>
        <v>0</v>
      </c>
      <c r="N1816">
        <f>IF(ISERROR(VLOOKUP($A$1816, 文字檔!W:X, 2, 0)),0,VLOOKUP($A$1816, 文字檔!W:X, 2, 0))</f>
        <v>0</v>
      </c>
      <c r="O1816">
        <f>IF(ISERROR(VLOOKUP($A$1816, 文字檔!Y:Z, 2, 0)),0,VLOOKUP($A$1816, 文字檔!Y:Z, 2, 0))</f>
        <v>0</v>
      </c>
      <c r="P1816">
        <f>IF(ISERROR(VLOOKUP($A$1816, 文字檔!AA:AB, 2, 0)),0,VLOOKUP($A$1816, 文字檔!AA:AB, 2, 0))</f>
        <v>0</v>
      </c>
    </row>
    <row r="1817" spans="1:16" ht="16.2">
      <c r="A1817" s="7">
        <v>45553</v>
      </c>
      <c r="B1817" s="5">
        <f>SUMPRODUCT($C$2:$P$2,$C$1817:$P$1817)</f>
        <v>-134311.65</v>
      </c>
      <c r="C1817" s="5">
        <f>IF(ISERROR(VLOOKUP($A$1817, 文字檔!A:B, 2, 0)),0,VLOOKUP($A$1817, 文字檔!A:B, 2, 0))</f>
        <v>-7904.55</v>
      </c>
      <c r="D1817" s="5">
        <f>IF(ISERROR(VLOOKUP($A$1817, 文字檔!C:D, 2, 0)),0,VLOOKUP($A$1817, 文字檔!C:D, 2, 0))</f>
        <v>0</v>
      </c>
      <c r="E1817" s="5">
        <f>IF(ISERROR(VLOOKUP($A$1817, 文字檔!E:F, 2, 0)),0,VLOOKUP($A$1817, 文字檔!E:F, 2, 0))</f>
        <v>0</v>
      </c>
      <c r="F1817" s="5">
        <f>IF(ISERROR(VLOOKUP($A$1817, 文字檔!G:H, 2, 0)),0,VLOOKUP($A$1817, 文字檔!G:H, 2, 0))</f>
        <v>0</v>
      </c>
      <c r="G1817" s="5">
        <f>IF(ISERROR(VLOOKUP($A$1817, 文字檔!I:J, 2, 0)),0,VLOOKUP($A$1817, 文字檔!I:J, 2, 0))</f>
        <v>0</v>
      </c>
      <c r="H1817" s="5">
        <f>IF(ISERROR(VLOOKUP($A$1817, 文字檔!K:L, 2, 0)),0,VLOOKUP($A$1817, 文字檔!K:L, 2, 0))</f>
        <v>0</v>
      </c>
      <c r="I1817" s="5">
        <f>IF(ISERROR(VLOOKUP($A$1817, 文字檔!M:N, 2, 0)),0,VLOOKUP($A$1817, 文字檔!M:N, 2, 0))</f>
        <v>-30760.65</v>
      </c>
      <c r="J1817" s="5">
        <f>IF(ISERROR(VLOOKUP($A$1817, 文字檔!O:P, 2, 0)),0,VLOOKUP($A$1817, 文字檔!O:P, 2, 0))</f>
        <v>0</v>
      </c>
      <c r="K1817">
        <f>IF(ISERROR(VLOOKUP($A$1817, 文字檔!Q:R, 2, 0)),0,VLOOKUP($A$1817, 文字檔!Q:R, 2, 0))</f>
        <v>-39448.57</v>
      </c>
      <c r="L1817">
        <f>IF(ISERROR(VLOOKUP($A$1817, 文字檔!S:T, 2, 0)),0,VLOOKUP($A$1817, 文字檔!S:T, 2, 0))</f>
        <v>0</v>
      </c>
      <c r="M1817">
        <f>IF(ISERROR(VLOOKUP($A$1817, 文字檔!U:V, 2, 0)),0,VLOOKUP($A$1817, 文字檔!U:V, 2, 0))</f>
        <v>38151.43</v>
      </c>
      <c r="N1817">
        <f>IF(ISERROR(VLOOKUP($A$1817, 文字檔!W:X, 2, 0)),0,VLOOKUP($A$1817, 文字檔!W:X, 2, 0))</f>
        <v>-16252.05</v>
      </c>
      <c r="O1817">
        <f>IF(ISERROR(VLOOKUP($A$1817, 文字檔!Y:Z, 2, 0)),0,VLOOKUP($A$1817, 文字檔!Y:Z, 2, 0))</f>
        <v>-38648.69</v>
      </c>
      <c r="P1817">
        <f>IF(ISERROR(VLOOKUP($A$1817, 文字檔!AA:AB, 2, 0)),0,VLOOKUP($A$1817, 文字檔!AA:AB, 2, 0))</f>
        <v>-39448.57</v>
      </c>
    </row>
    <row r="1818" spans="1:16" ht="16.2">
      <c r="A1818" s="7">
        <v>45554</v>
      </c>
      <c r="B1818" s="5">
        <f>SUMPRODUCT($C$2:$P$2,$C$1818:$P$1818)</f>
        <v>83222.81</v>
      </c>
      <c r="C1818" s="5">
        <f>IF(ISERROR(VLOOKUP($A$1818, 文字檔!A:B, 2, 0)),0,VLOOKUP($A$1818, 文字檔!A:B, 2, 0))</f>
        <v>-28509.919999999998</v>
      </c>
      <c r="D1818" s="5">
        <f>IF(ISERROR(VLOOKUP($A$1818, 文字檔!C:D, 2, 0)),0,VLOOKUP($A$1818, 文字檔!C:D, 2, 0))</f>
        <v>0</v>
      </c>
      <c r="E1818" s="5">
        <f>IF(ISERROR(VLOOKUP($A$1818, 文字檔!E:F, 2, 0)),0,VLOOKUP($A$1818, 文字檔!E:F, 2, 0))</f>
        <v>0</v>
      </c>
      <c r="F1818" s="5">
        <f>IF(ISERROR(VLOOKUP($A$1818, 文字檔!G:H, 2, 0)),0,VLOOKUP($A$1818, 文字檔!G:H, 2, 0))</f>
        <v>0</v>
      </c>
      <c r="G1818" s="5">
        <f>IF(ISERROR(VLOOKUP($A$1818, 文字檔!I:J, 2, 0)),0,VLOOKUP($A$1818, 文字檔!I:J, 2, 0))</f>
        <v>30542.46</v>
      </c>
      <c r="H1818" s="5">
        <f>IF(ISERROR(VLOOKUP($A$1818, 文字檔!K:L, 2, 0)),0,VLOOKUP($A$1818, 文字檔!K:L, 2, 0))</f>
        <v>45944.77</v>
      </c>
      <c r="I1818" s="5">
        <f>IF(ISERROR(VLOOKUP($A$1818, 文字檔!M:N, 2, 0)),0,VLOOKUP($A$1818, 文字檔!M:N, 2, 0))</f>
        <v>0</v>
      </c>
      <c r="J1818" s="5">
        <f>IF(ISERROR(VLOOKUP($A$1818, 文字檔!O:P, 2, 0)),0,VLOOKUP($A$1818, 文字檔!O:P, 2, 0))</f>
        <v>0</v>
      </c>
      <c r="K1818">
        <f>IF(ISERROR(VLOOKUP($A$1818, 文字檔!Q:R, 2, 0)),0,VLOOKUP($A$1818, 文字檔!Q:R, 2, 0))</f>
        <v>0</v>
      </c>
      <c r="L1818">
        <f>IF(ISERROR(VLOOKUP($A$1818, 文字檔!S:T, 2, 0)),0,VLOOKUP($A$1818, 文字檔!S:T, 2, 0))</f>
        <v>0</v>
      </c>
      <c r="M1818">
        <f>IF(ISERROR(VLOOKUP($A$1818, 文字檔!U:V, 2, 0)),0,VLOOKUP($A$1818, 文字檔!U:V, 2, 0))</f>
        <v>0</v>
      </c>
      <c r="N1818">
        <f>IF(ISERROR(VLOOKUP($A$1818, 文字檔!W:X, 2, 0)),0,VLOOKUP($A$1818, 文字檔!W:X, 2, 0))</f>
        <v>-19100.53</v>
      </c>
      <c r="O1818">
        <f>IF(ISERROR(VLOOKUP($A$1818, 文字檔!Y:Z, 2, 0)),0,VLOOKUP($A$1818, 文字檔!Y:Z, 2, 0))</f>
        <v>0</v>
      </c>
      <c r="P1818">
        <f>IF(ISERROR(VLOOKUP($A$1818, 文字檔!AA:AB, 2, 0)),0,VLOOKUP($A$1818, 文字檔!AA:AB, 2, 0))</f>
        <v>54346.03</v>
      </c>
    </row>
    <row r="1819" spans="1:16" ht="16.2">
      <c r="A1819" s="7">
        <v>45555</v>
      </c>
      <c r="B1819" s="5">
        <f>SUMPRODUCT($C$2:$P$2,$C$1819:$P$1819)</f>
        <v>166452.41</v>
      </c>
      <c r="C1819" s="5">
        <f>IF(ISERROR(VLOOKUP($A$1819, 文字檔!A:B, 2, 0)),0,VLOOKUP($A$1819, 文字檔!A:B, 2, 0))</f>
        <v>0</v>
      </c>
      <c r="D1819" s="5">
        <f>IF(ISERROR(VLOOKUP($A$1819, 文字檔!C:D, 2, 0)),0,VLOOKUP($A$1819, 文字檔!C:D, 2, 0))</f>
        <v>0</v>
      </c>
      <c r="E1819" s="5">
        <f>IF(ISERROR(VLOOKUP($A$1819, 文字檔!E:F, 2, 0)),0,VLOOKUP($A$1819, 文字檔!E:F, 2, 0))</f>
        <v>0</v>
      </c>
      <c r="F1819" s="5">
        <f>IF(ISERROR(VLOOKUP($A$1819, 文字檔!G:H, 2, 0)),0,VLOOKUP($A$1819, 文字檔!G:H, 2, 0))</f>
        <v>0</v>
      </c>
      <c r="G1819" s="5">
        <f>IF(ISERROR(VLOOKUP($A$1819, 文字檔!I:J, 2, 0)),0,VLOOKUP($A$1819, 文字檔!I:J, 2, 0))</f>
        <v>31332.98</v>
      </c>
      <c r="H1819" s="5">
        <f>IF(ISERROR(VLOOKUP($A$1819, 文字檔!K:L, 2, 0)),0,VLOOKUP($A$1819, 文字檔!K:L, 2, 0))</f>
        <v>57917.01</v>
      </c>
      <c r="I1819" s="5">
        <f>IF(ISERROR(VLOOKUP($A$1819, 文字檔!M:N, 2, 0)),0,VLOOKUP($A$1819, 文字檔!M:N, 2, 0))</f>
        <v>0</v>
      </c>
      <c r="J1819" s="5">
        <f>IF(ISERROR(VLOOKUP($A$1819, 文字檔!O:P, 2, 0)),0,VLOOKUP($A$1819, 文字檔!O:P, 2, 0))</f>
        <v>0</v>
      </c>
      <c r="K1819">
        <f>IF(ISERROR(VLOOKUP($A$1819, 文字檔!Q:R, 2, 0)),0,VLOOKUP($A$1819, 文字檔!Q:R, 2, 0))</f>
        <v>7534.63</v>
      </c>
      <c r="L1819">
        <f>IF(ISERROR(VLOOKUP($A$1819, 文字檔!S:T, 2, 0)),0,VLOOKUP($A$1819, 文字檔!S:T, 2, 0))</f>
        <v>0</v>
      </c>
      <c r="M1819">
        <f>IF(ISERROR(VLOOKUP($A$1819, 文字檔!U:V, 2, 0)),0,VLOOKUP($A$1819, 文字檔!U:V, 2, 0))</f>
        <v>0</v>
      </c>
      <c r="N1819">
        <f>IF(ISERROR(VLOOKUP($A$1819, 文字檔!W:X, 2, 0)),0,VLOOKUP($A$1819, 文字檔!W:X, 2, 0))</f>
        <v>0</v>
      </c>
      <c r="O1819">
        <f>IF(ISERROR(VLOOKUP($A$1819, 文字檔!Y:Z, 2, 0)),0,VLOOKUP($A$1819, 文字檔!Y:Z, 2, 0))</f>
        <v>23537.03</v>
      </c>
      <c r="P1819">
        <f>IF(ISERROR(VLOOKUP($A$1819, 文字檔!AA:AB, 2, 0)),0,VLOOKUP($A$1819, 文字檔!AA:AB, 2, 0))</f>
        <v>46130.76</v>
      </c>
    </row>
    <row r="1820" spans="1:16" ht="16.2">
      <c r="A1820" s="7">
        <v>45556</v>
      </c>
      <c r="B1820" s="5">
        <f>SUMPRODUCT($C$2:$P$2,$C$1820:$P$1820)</f>
        <v>0</v>
      </c>
      <c r="C1820" s="5">
        <f>IF(ISERROR(VLOOKUP($A$1820, 文字檔!A:B, 2, 0)),0,VLOOKUP($A$1820, 文字檔!A:B, 2, 0))</f>
        <v>0</v>
      </c>
      <c r="D1820" s="5">
        <f>IF(ISERROR(VLOOKUP($A$1820, 文字檔!C:D, 2, 0)),0,VLOOKUP($A$1820, 文字檔!C:D, 2, 0))</f>
        <v>0</v>
      </c>
      <c r="E1820" s="5">
        <f>IF(ISERROR(VLOOKUP($A$1820, 文字檔!E:F, 2, 0)),0,VLOOKUP($A$1820, 文字檔!E:F, 2, 0))</f>
        <v>0</v>
      </c>
      <c r="F1820" s="5">
        <f>IF(ISERROR(VLOOKUP($A$1820, 文字檔!G:H, 2, 0)),0,VLOOKUP($A$1820, 文字檔!G:H, 2, 0))</f>
        <v>0</v>
      </c>
      <c r="G1820" s="5">
        <f>IF(ISERROR(VLOOKUP($A$1820, 文字檔!I:J, 2, 0)),0,VLOOKUP($A$1820, 文字檔!I:J, 2, 0))</f>
        <v>0</v>
      </c>
      <c r="H1820" s="5">
        <f>IF(ISERROR(VLOOKUP($A$1820, 文字檔!K:L, 2, 0)),0,VLOOKUP($A$1820, 文字檔!K:L, 2, 0))</f>
        <v>0</v>
      </c>
      <c r="I1820" s="5">
        <f>IF(ISERROR(VLOOKUP($A$1820, 文字檔!M:N, 2, 0)),0,VLOOKUP($A$1820, 文字檔!M:N, 2, 0))</f>
        <v>0</v>
      </c>
      <c r="J1820" s="5">
        <f>IF(ISERROR(VLOOKUP($A$1820, 文字檔!O:P, 2, 0)),0,VLOOKUP($A$1820, 文字檔!O:P, 2, 0))</f>
        <v>0</v>
      </c>
      <c r="K1820">
        <f>IF(ISERROR(VLOOKUP($A$1820, 文字檔!Q:R, 2, 0)),0,VLOOKUP($A$1820, 文字檔!Q:R, 2, 0))</f>
        <v>0</v>
      </c>
      <c r="L1820">
        <f>IF(ISERROR(VLOOKUP($A$1820, 文字檔!S:T, 2, 0)),0,VLOOKUP($A$1820, 文字檔!S:T, 2, 0))</f>
        <v>0</v>
      </c>
      <c r="M1820">
        <f>IF(ISERROR(VLOOKUP($A$1820, 文字檔!U:V, 2, 0)),0,VLOOKUP($A$1820, 文字檔!U:V, 2, 0))</f>
        <v>0</v>
      </c>
      <c r="N1820">
        <f>IF(ISERROR(VLOOKUP($A$1820, 文字檔!W:X, 2, 0)),0,VLOOKUP($A$1820, 文字檔!W:X, 2, 0))</f>
        <v>0</v>
      </c>
      <c r="O1820">
        <f>IF(ISERROR(VLOOKUP($A$1820, 文字檔!Y:Z, 2, 0)),0,VLOOKUP($A$1820, 文字檔!Y:Z, 2, 0))</f>
        <v>0</v>
      </c>
      <c r="P1820">
        <f>IF(ISERROR(VLOOKUP($A$1820, 文字檔!AA:AB, 2, 0)),0,VLOOKUP($A$1820, 文字檔!AA:AB, 2, 0))</f>
        <v>0</v>
      </c>
    </row>
    <row r="1821" spans="1:16" ht="16.2">
      <c r="A1821" s="7">
        <v>45557</v>
      </c>
      <c r="B1821" s="5">
        <f>SUMPRODUCT($C$2:$P$2,$C$1821:$P$1821)</f>
        <v>0</v>
      </c>
      <c r="C1821" s="5">
        <f>IF(ISERROR(VLOOKUP($A$1821, 文字檔!A:B, 2, 0)),0,VLOOKUP($A$1821, 文字檔!A:B, 2, 0))</f>
        <v>0</v>
      </c>
      <c r="D1821" s="5">
        <f>IF(ISERROR(VLOOKUP($A$1821, 文字檔!C:D, 2, 0)),0,VLOOKUP($A$1821, 文字檔!C:D, 2, 0))</f>
        <v>0</v>
      </c>
      <c r="E1821" s="5">
        <f>IF(ISERROR(VLOOKUP($A$1821, 文字檔!E:F, 2, 0)),0,VLOOKUP($A$1821, 文字檔!E:F, 2, 0))</f>
        <v>0</v>
      </c>
      <c r="F1821" s="5">
        <f>IF(ISERROR(VLOOKUP($A$1821, 文字檔!G:H, 2, 0)),0,VLOOKUP($A$1821, 文字檔!G:H, 2, 0))</f>
        <v>0</v>
      </c>
      <c r="G1821" s="5">
        <f>IF(ISERROR(VLOOKUP($A$1821, 文字檔!I:J, 2, 0)),0,VLOOKUP($A$1821, 文字檔!I:J, 2, 0))</f>
        <v>0</v>
      </c>
      <c r="H1821" s="5">
        <f>IF(ISERROR(VLOOKUP($A$1821, 文字檔!K:L, 2, 0)),0,VLOOKUP($A$1821, 文字檔!K:L, 2, 0))</f>
        <v>0</v>
      </c>
      <c r="I1821" s="5">
        <f>IF(ISERROR(VLOOKUP($A$1821, 文字檔!M:N, 2, 0)),0,VLOOKUP($A$1821, 文字檔!M:N, 2, 0))</f>
        <v>0</v>
      </c>
      <c r="J1821" s="5">
        <f>IF(ISERROR(VLOOKUP($A$1821, 文字檔!O:P, 2, 0)),0,VLOOKUP($A$1821, 文字檔!O:P, 2, 0))</f>
        <v>0</v>
      </c>
      <c r="K1821">
        <f>IF(ISERROR(VLOOKUP($A$1821, 文字檔!Q:R, 2, 0)),0,VLOOKUP($A$1821, 文字檔!Q:R, 2, 0))</f>
        <v>0</v>
      </c>
      <c r="L1821">
        <f>IF(ISERROR(VLOOKUP($A$1821, 文字檔!S:T, 2, 0)),0,VLOOKUP($A$1821, 文字檔!S:T, 2, 0))</f>
        <v>0</v>
      </c>
      <c r="M1821">
        <f>IF(ISERROR(VLOOKUP($A$1821, 文字檔!U:V, 2, 0)),0,VLOOKUP($A$1821, 文字檔!U:V, 2, 0))</f>
        <v>0</v>
      </c>
      <c r="N1821">
        <f>IF(ISERROR(VLOOKUP($A$1821, 文字檔!W:X, 2, 0)),0,VLOOKUP($A$1821, 文字檔!W:X, 2, 0))</f>
        <v>0</v>
      </c>
      <c r="O1821">
        <f>IF(ISERROR(VLOOKUP($A$1821, 文字檔!Y:Z, 2, 0)),0,VLOOKUP($A$1821, 文字檔!Y:Z, 2, 0))</f>
        <v>0</v>
      </c>
      <c r="P1821">
        <f>IF(ISERROR(VLOOKUP($A$1821, 文字檔!AA:AB, 2, 0)),0,VLOOKUP($A$1821, 文字檔!AA:AB, 2, 0))</f>
        <v>0</v>
      </c>
    </row>
    <row r="1822" spans="1:16" ht="16.2">
      <c r="A1822" s="7">
        <v>45558</v>
      </c>
      <c r="B1822" s="5">
        <f>SUMPRODUCT($C$2:$P$2,$C$1822:$P$1822)</f>
        <v>-37681.75</v>
      </c>
      <c r="C1822" s="5">
        <f>IF(ISERROR(VLOOKUP($A$1822, 文字檔!A:B, 2, 0)),0,VLOOKUP($A$1822, 文字檔!A:B, 2, 0))</f>
        <v>0</v>
      </c>
      <c r="D1822" s="5">
        <f>IF(ISERROR(VLOOKUP($A$1822, 文字檔!C:D, 2, 0)),0,VLOOKUP($A$1822, 文字檔!C:D, 2, 0))</f>
        <v>0</v>
      </c>
      <c r="E1822" s="5">
        <f>IF(ISERROR(VLOOKUP($A$1822, 文字檔!E:F, 2, 0)),0,VLOOKUP($A$1822, 文字檔!E:F, 2, 0))</f>
        <v>0</v>
      </c>
      <c r="F1822" s="5">
        <f>IF(ISERROR(VLOOKUP($A$1822, 文字檔!G:H, 2, 0)),0,VLOOKUP($A$1822, 文字檔!G:H, 2, 0))</f>
        <v>0</v>
      </c>
      <c r="G1822" s="5">
        <f>IF(ISERROR(VLOOKUP($A$1822, 文字檔!I:J, 2, 0)),0,VLOOKUP($A$1822, 文字檔!I:J, 2, 0))</f>
        <v>-1670.29</v>
      </c>
      <c r="H1822" s="5">
        <f>IF(ISERROR(VLOOKUP($A$1822, 文字檔!K:L, 2, 0)),0,VLOOKUP($A$1822, 文字檔!K:L, 2, 0))</f>
        <v>-10804.18</v>
      </c>
      <c r="I1822" s="5">
        <f>IF(ISERROR(VLOOKUP($A$1822, 文字檔!M:N, 2, 0)),0,VLOOKUP($A$1822, 文字檔!M:N, 2, 0))</f>
        <v>0</v>
      </c>
      <c r="J1822" s="5">
        <f>IF(ISERROR(VLOOKUP($A$1822, 文字檔!O:P, 2, 0)),0,VLOOKUP($A$1822, 文字檔!O:P, 2, 0))</f>
        <v>0</v>
      </c>
      <c r="K1822">
        <f>IF(ISERROR(VLOOKUP($A$1822, 文字檔!Q:R, 2, 0)),0,VLOOKUP($A$1822, 文字檔!Q:R, 2, 0))</f>
        <v>23600</v>
      </c>
      <c r="L1822">
        <f>IF(ISERROR(VLOOKUP($A$1822, 文字檔!S:T, 2, 0)),0,VLOOKUP($A$1822, 文字檔!S:T, 2, 0))</f>
        <v>-15537.67</v>
      </c>
      <c r="M1822">
        <f>IF(ISERROR(VLOOKUP($A$1822, 文字檔!U:V, 2, 0)),0,VLOOKUP($A$1822, 文字檔!U:V, 2, 0))</f>
        <v>0</v>
      </c>
      <c r="N1822">
        <f>IF(ISERROR(VLOOKUP($A$1822, 文字檔!W:X, 2, 0)),0,VLOOKUP($A$1822, 文字檔!W:X, 2, 0))</f>
        <v>0</v>
      </c>
      <c r="O1822">
        <f>IF(ISERROR(VLOOKUP($A$1822, 文字檔!Y:Z, 2, 0)),0,VLOOKUP($A$1822, 文字檔!Y:Z, 2, 0))</f>
        <v>-33269.61</v>
      </c>
      <c r="P1822">
        <f>IF(ISERROR(VLOOKUP($A$1822, 文字檔!AA:AB, 2, 0)),0,VLOOKUP($A$1822, 文字檔!AA:AB, 2, 0))</f>
        <v>0</v>
      </c>
    </row>
    <row r="1823" spans="1:16" ht="16.2">
      <c r="A1823" s="7">
        <v>45559</v>
      </c>
      <c r="B1823" s="5">
        <f>SUMPRODUCT($C$2:$P$2,$C$1823:$P$1823)</f>
        <v>15988.010000000002</v>
      </c>
      <c r="C1823" s="5">
        <f>IF(ISERROR(VLOOKUP($A$1823, 文字檔!A:B, 2, 0)),0,VLOOKUP($A$1823, 文字檔!A:B, 2, 0))</f>
        <v>0</v>
      </c>
      <c r="D1823" s="5">
        <f>IF(ISERROR(VLOOKUP($A$1823, 文字檔!C:D, 2, 0)),0,VLOOKUP($A$1823, 文字檔!C:D, 2, 0))</f>
        <v>0</v>
      </c>
      <c r="E1823" s="5">
        <f>IF(ISERROR(VLOOKUP($A$1823, 文字檔!E:F, 2, 0)),0,VLOOKUP($A$1823, 文字檔!E:F, 2, 0))</f>
        <v>0</v>
      </c>
      <c r="F1823" s="5">
        <f>IF(ISERROR(VLOOKUP($A$1823, 文字檔!G:H, 2, 0)),0,VLOOKUP($A$1823, 文字檔!G:H, 2, 0))</f>
        <v>0</v>
      </c>
      <c r="G1823" s="5">
        <f>IF(ISERROR(VLOOKUP($A$1823, 文字檔!I:J, 2, 0)),0,VLOOKUP($A$1823, 文字檔!I:J, 2, 0))</f>
        <v>-20067.23</v>
      </c>
      <c r="H1823" s="5">
        <f>IF(ISERROR(VLOOKUP($A$1823, 文字檔!K:L, 2, 0)),0,VLOOKUP($A$1823, 文字檔!K:L, 2, 0))</f>
        <v>0</v>
      </c>
      <c r="I1823" s="5">
        <f>IF(ISERROR(VLOOKUP($A$1823, 文字檔!M:N, 2, 0)),0,VLOOKUP($A$1823, 文字檔!M:N, 2, 0))</f>
        <v>-27936.59</v>
      </c>
      <c r="J1823" s="5">
        <f>IF(ISERROR(VLOOKUP($A$1823, 文字檔!O:P, 2, 0)),0,VLOOKUP($A$1823, 文字檔!O:P, 2, 0))</f>
        <v>0</v>
      </c>
      <c r="K1823">
        <f>IF(ISERROR(VLOOKUP($A$1823, 文字檔!Q:R, 2, 0)),0,VLOOKUP($A$1823, 文字檔!Q:R, 2, 0))</f>
        <v>30600</v>
      </c>
      <c r="L1823">
        <f>IF(ISERROR(VLOOKUP($A$1823, 文字檔!S:T, 2, 0)),0,VLOOKUP($A$1823, 文字檔!S:T, 2, 0))</f>
        <v>-27138.03</v>
      </c>
      <c r="M1823">
        <f>IF(ISERROR(VLOOKUP($A$1823, 文字檔!U:V, 2, 0)),0,VLOOKUP($A$1823, 文字檔!U:V, 2, 0))</f>
        <v>0</v>
      </c>
      <c r="N1823">
        <f>IF(ISERROR(VLOOKUP($A$1823, 文字檔!W:X, 2, 0)),0,VLOOKUP($A$1823, 文字檔!W:X, 2, 0))</f>
        <v>0</v>
      </c>
      <c r="O1823">
        <f>IF(ISERROR(VLOOKUP($A$1823, 文字檔!Y:Z, 2, 0)),0,VLOOKUP($A$1823, 文字檔!Y:Z, 2, 0))</f>
        <v>30600</v>
      </c>
      <c r="P1823">
        <f>IF(ISERROR(VLOOKUP($A$1823, 文字檔!AA:AB, 2, 0)),0,VLOOKUP($A$1823, 文字檔!AA:AB, 2, 0))</f>
        <v>29929.86</v>
      </c>
    </row>
    <row r="1824" spans="1:16" ht="16.2">
      <c r="A1824" s="7">
        <v>45560</v>
      </c>
      <c r="B1824" s="5">
        <f>SUMPRODUCT($C$2:$P$2,$C$1824:$P$1824)</f>
        <v>131502.99</v>
      </c>
      <c r="C1824" s="5">
        <f>IF(ISERROR(VLOOKUP($A$1824, 文字檔!A:B, 2, 0)),0,VLOOKUP($A$1824, 文字檔!A:B, 2, 0))</f>
        <v>0</v>
      </c>
      <c r="D1824" s="5">
        <f>IF(ISERROR(VLOOKUP($A$1824, 文字檔!C:D, 2, 0)),0,VLOOKUP($A$1824, 文字檔!C:D, 2, 0))</f>
        <v>0</v>
      </c>
      <c r="E1824" s="5">
        <f>IF(ISERROR(VLOOKUP($A$1824, 文字檔!E:F, 2, 0)),0,VLOOKUP($A$1824, 文字檔!E:F, 2, 0))</f>
        <v>0</v>
      </c>
      <c r="F1824" s="5">
        <f>IF(ISERROR(VLOOKUP($A$1824, 文字檔!G:H, 2, 0)),0,VLOOKUP($A$1824, 文字檔!G:H, 2, 0))</f>
        <v>0</v>
      </c>
      <c r="G1824" s="5">
        <f>IF(ISERROR(VLOOKUP($A$1824, 文字檔!I:J, 2, 0)),0,VLOOKUP($A$1824, 文字檔!I:J, 2, 0))</f>
        <v>-22770.73</v>
      </c>
      <c r="H1824" s="5">
        <f>IF(ISERROR(VLOOKUP($A$1824, 文字檔!K:L, 2, 0)),0,VLOOKUP($A$1824, 文字檔!K:L, 2, 0))</f>
        <v>0</v>
      </c>
      <c r="I1824" s="5">
        <f>IF(ISERROR(VLOOKUP($A$1824, 文字檔!M:N, 2, 0)),0,VLOOKUP($A$1824, 文字檔!M:N, 2, 0))</f>
        <v>0</v>
      </c>
      <c r="J1824" s="5">
        <f>IF(ISERROR(VLOOKUP($A$1824, 文字檔!O:P, 2, 0)),0,VLOOKUP($A$1824, 文字檔!O:P, 2, 0))</f>
        <v>0</v>
      </c>
      <c r="K1824">
        <f>IF(ISERROR(VLOOKUP($A$1824, 文字檔!Q:R, 2, 0)),0,VLOOKUP($A$1824, 文字檔!Q:R, 2, 0))</f>
        <v>60200</v>
      </c>
      <c r="L1824">
        <f>IF(ISERROR(VLOOKUP($A$1824, 文字檔!S:T, 2, 0)),0,VLOOKUP($A$1824, 文字檔!S:T, 2, 0))</f>
        <v>0</v>
      </c>
      <c r="M1824">
        <f>IF(ISERROR(VLOOKUP($A$1824, 文字檔!U:V, 2, 0)),0,VLOOKUP($A$1824, 文字檔!U:V, 2, 0))</f>
        <v>0</v>
      </c>
      <c r="N1824">
        <f>IF(ISERROR(VLOOKUP($A$1824, 文字檔!W:X, 2, 0)),0,VLOOKUP($A$1824, 文字檔!W:X, 2, 0))</f>
        <v>11718.1</v>
      </c>
      <c r="O1824">
        <f>IF(ISERROR(VLOOKUP($A$1824, 文字檔!Y:Z, 2, 0)),0,VLOOKUP($A$1824, 文字檔!Y:Z, 2, 0))</f>
        <v>29238.42</v>
      </c>
      <c r="P1824">
        <f>IF(ISERROR(VLOOKUP($A$1824, 文字檔!AA:AB, 2, 0)),0,VLOOKUP($A$1824, 文字檔!AA:AB, 2, 0))</f>
        <v>53117.2</v>
      </c>
    </row>
    <row r="1825" spans="1:16" ht="16.2">
      <c r="A1825" s="7">
        <v>45561</v>
      </c>
      <c r="B1825" s="5">
        <f>SUMPRODUCT($C$2:$P$2,$C$1825:$P$1825)</f>
        <v>102154.01999999999</v>
      </c>
      <c r="C1825" s="5">
        <f>IF(ISERROR(VLOOKUP($A$1825, 文字檔!A:B, 2, 0)),0,VLOOKUP($A$1825, 文字檔!A:B, 2, 0))</f>
        <v>0</v>
      </c>
      <c r="D1825" s="5">
        <f>IF(ISERROR(VLOOKUP($A$1825, 文字檔!C:D, 2, 0)),0,VLOOKUP($A$1825, 文字檔!C:D, 2, 0))</f>
        <v>0</v>
      </c>
      <c r="E1825" s="5">
        <f>IF(ISERROR(VLOOKUP($A$1825, 文字檔!E:F, 2, 0)),0,VLOOKUP($A$1825, 文字檔!E:F, 2, 0))</f>
        <v>0</v>
      </c>
      <c r="F1825" s="5">
        <f>IF(ISERROR(VLOOKUP($A$1825, 文字檔!G:H, 2, 0)),0,VLOOKUP($A$1825, 文字檔!G:H, 2, 0))</f>
        <v>0</v>
      </c>
      <c r="G1825" s="5">
        <f>IF(ISERROR(VLOOKUP($A$1825, 文字檔!I:J, 2, 0)),0,VLOOKUP($A$1825, 文字檔!I:J, 2, 0))</f>
        <v>0</v>
      </c>
      <c r="H1825" s="5">
        <f>IF(ISERROR(VLOOKUP($A$1825, 文字檔!K:L, 2, 0)),0,VLOOKUP($A$1825, 文字檔!K:L, 2, 0))</f>
        <v>-4980.78</v>
      </c>
      <c r="I1825" s="5">
        <f>IF(ISERROR(VLOOKUP($A$1825, 文字檔!M:N, 2, 0)),0,VLOOKUP($A$1825, 文字檔!M:N, 2, 0))</f>
        <v>5912.28</v>
      </c>
      <c r="J1825" s="5">
        <f>IF(ISERROR(VLOOKUP($A$1825, 文字檔!O:P, 2, 0)),0,VLOOKUP($A$1825, 文字檔!O:P, 2, 0))</f>
        <v>0</v>
      </c>
      <c r="K1825">
        <f>IF(ISERROR(VLOOKUP($A$1825, 文字檔!Q:R, 2, 0)),0,VLOOKUP($A$1825, 文字檔!Q:R, 2, 0))</f>
        <v>33000</v>
      </c>
      <c r="L1825">
        <f>IF(ISERROR(VLOOKUP($A$1825, 文字檔!S:T, 2, 0)),0,VLOOKUP($A$1825, 文字檔!S:T, 2, 0))</f>
        <v>2222.52</v>
      </c>
      <c r="M1825">
        <f>IF(ISERROR(VLOOKUP($A$1825, 文字檔!U:V, 2, 0)),0,VLOOKUP($A$1825, 文字檔!U:V, 2, 0))</f>
        <v>0</v>
      </c>
      <c r="N1825">
        <f>IF(ISERROR(VLOOKUP($A$1825, 文字檔!W:X, 2, 0)),0,VLOOKUP($A$1825, 文字檔!W:X, 2, 0))</f>
        <v>33000</v>
      </c>
      <c r="O1825">
        <f>IF(ISERROR(VLOOKUP($A$1825, 文字檔!Y:Z, 2, 0)),0,VLOOKUP($A$1825, 文字檔!Y:Z, 2, 0))</f>
        <v>33000</v>
      </c>
      <c r="P1825">
        <f>IF(ISERROR(VLOOKUP($A$1825, 文字檔!AA:AB, 2, 0)),0,VLOOKUP($A$1825, 文字檔!AA:AB, 2, 0))</f>
        <v>0</v>
      </c>
    </row>
    <row r="1826" spans="1:16" ht="16.2">
      <c r="A1826" s="7">
        <v>45562</v>
      </c>
      <c r="B1826" s="5">
        <f>SUMPRODUCT($C$2:$P$2,$C$1826:$P$1826)</f>
        <v>88844.66</v>
      </c>
      <c r="C1826" s="5">
        <f>IF(ISERROR(VLOOKUP($A$1826, 文字檔!A:B, 2, 0)),0,VLOOKUP($A$1826, 文字檔!A:B, 2, 0))</f>
        <v>0</v>
      </c>
      <c r="D1826" s="5">
        <f>IF(ISERROR(VLOOKUP($A$1826, 文字檔!C:D, 2, 0)),0,VLOOKUP($A$1826, 文字檔!C:D, 2, 0))</f>
        <v>0</v>
      </c>
      <c r="E1826" s="5">
        <f>IF(ISERROR(VLOOKUP($A$1826, 文字檔!E:F, 2, 0)),0,VLOOKUP($A$1826, 文字檔!E:F, 2, 0))</f>
        <v>0</v>
      </c>
      <c r="F1826" s="5">
        <f>IF(ISERROR(VLOOKUP($A$1826, 文字檔!G:H, 2, 0)),0,VLOOKUP($A$1826, 文字檔!G:H, 2, 0))</f>
        <v>0</v>
      </c>
      <c r="G1826" s="5">
        <f>IF(ISERROR(VLOOKUP($A$1826, 文字檔!I:J, 2, 0)),0,VLOOKUP($A$1826, 文字檔!I:J, 2, 0))</f>
        <v>0</v>
      </c>
      <c r="H1826" s="5">
        <f>IF(ISERROR(VLOOKUP($A$1826, 文字檔!K:L, 2, 0)),0,VLOOKUP($A$1826, 文字檔!K:L, 2, 0))</f>
        <v>0</v>
      </c>
      <c r="I1826" s="5">
        <f>IF(ISERROR(VLOOKUP($A$1826, 文字檔!M:N, 2, 0)),0,VLOOKUP($A$1826, 文字檔!M:N, 2, 0))</f>
        <v>29306.79</v>
      </c>
      <c r="J1826" s="5">
        <f>IF(ISERROR(VLOOKUP($A$1826, 文字檔!O:P, 2, 0)),0,VLOOKUP($A$1826, 文字檔!O:P, 2, 0))</f>
        <v>0</v>
      </c>
      <c r="K1826">
        <f>IF(ISERROR(VLOOKUP($A$1826, 文字檔!Q:R, 2, 0)),0,VLOOKUP($A$1826, 文字檔!Q:R, 2, 0))</f>
        <v>-27187.14</v>
      </c>
      <c r="L1826">
        <f>IF(ISERROR(VLOOKUP($A$1826, 文字檔!S:T, 2, 0)),0,VLOOKUP($A$1826, 文字檔!S:T, 2, 0))</f>
        <v>0</v>
      </c>
      <c r="M1826">
        <f>IF(ISERROR(VLOOKUP($A$1826, 文字檔!U:V, 2, 0)),0,VLOOKUP($A$1826, 文字檔!U:V, 2, 0))</f>
        <v>-61388.52</v>
      </c>
      <c r="N1826">
        <f>IF(ISERROR(VLOOKUP($A$1826, 文字檔!W:X, 2, 0)),0,VLOOKUP($A$1826, 文字檔!W:X, 2, 0))</f>
        <v>55102.92</v>
      </c>
      <c r="O1826">
        <f>IF(ISERROR(VLOOKUP($A$1826, 文字檔!Y:Z, 2, 0)),0,VLOOKUP($A$1826, 文字檔!Y:Z, 2, 0))</f>
        <v>93010.61</v>
      </c>
      <c r="P1826">
        <f>IF(ISERROR(VLOOKUP($A$1826, 文字檔!AA:AB, 2, 0)),0,VLOOKUP($A$1826, 文字檔!AA:AB, 2, 0))</f>
        <v>0</v>
      </c>
    </row>
    <row r="1827" spans="1:16" ht="16.2">
      <c r="A1827" s="7">
        <v>45563</v>
      </c>
      <c r="B1827" s="5">
        <f>SUMPRODUCT($C$2:$P$2,$C$1827:$P$1827)</f>
        <v>0</v>
      </c>
      <c r="C1827" s="5">
        <f>IF(ISERROR(VLOOKUP($A$1827, 文字檔!A:B, 2, 0)),0,VLOOKUP($A$1827, 文字檔!A:B, 2, 0))</f>
        <v>0</v>
      </c>
      <c r="D1827" s="5">
        <f>IF(ISERROR(VLOOKUP($A$1827, 文字檔!C:D, 2, 0)),0,VLOOKUP($A$1827, 文字檔!C:D, 2, 0))</f>
        <v>0</v>
      </c>
      <c r="E1827" s="5">
        <f>IF(ISERROR(VLOOKUP($A$1827, 文字檔!E:F, 2, 0)),0,VLOOKUP($A$1827, 文字檔!E:F, 2, 0))</f>
        <v>0</v>
      </c>
      <c r="F1827" s="5">
        <f>IF(ISERROR(VLOOKUP($A$1827, 文字檔!G:H, 2, 0)),0,VLOOKUP($A$1827, 文字檔!G:H, 2, 0))</f>
        <v>0</v>
      </c>
      <c r="G1827" s="5">
        <f>IF(ISERROR(VLOOKUP($A$1827, 文字檔!I:J, 2, 0)),0,VLOOKUP($A$1827, 文字檔!I:J, 2, 0))</f>
        <v>0</v>
      </c>
      <c r="H1827" s="5">
        <f>IF(ISERROR(VLOOKUP($A$1827, 文字檔!K:L, 2, 0)),0,VLOOKUP($A$1827, 文字檔!K:L, 2, 0))</f>
        <v>0</v>
      </c>
      <c r="I1827" s="5">
        <f>IF(ISERROR(VLOOKUP($A$1827, 文字檔!M:N, 2, 0)),0,VLOOKUP($A$1827, 文字檔!M:N, 2, 0))</f>
        <v>0</v>
      </c>
      <c r="J1827" s="5">
        <f>IF(ISERROR(VLOOKUP($A$1827, 文字檔!O:P, 2, 0)),0,VLOOKUP($A$1827, 文字檔!O:P, 2, 0))</f>
        <v>0</v>
      </c>
      <c r="K1827">
        <f>IF(ISERROR(VLOOKUP($A$1827, 文字檔!Q:R, 2, 0)),0,VLOOKUP($A$1827, 文字檔!Q:R, 2, 0))</f>
        <v>0</v>
      </c>
      <c r="L1827">
        <f>IF(ISERROR(VLOOKUP($A$1827, 文字檔!S:T, 2, 0)),0,VLOOKUP($A$1827, 文字檔!S:T, 2, 0))</f>
        <v>0</v>
      </c>
      <c r="M1827">
        <f>IF(ISERROR(VLOOKUP($A$1827, 文字檔!U:V, 2, 0)),0,VLOOKUP($A$1827, 文字檔!U:V, 2, 0))</f>
        <v>0</v>
      </c>
      <c r="N1827">
        <f>IF(ISERROR(VLOOKUP($A$1827, 文字檔!W:X, 2, 0)),0,VLOOKUP($A$1827, 文字檔!W:X, 2, 0))</f>
        <v>0</v>
      </c>
      <c r="O1827">
        <f>IF(ISERROR(VLOOKUP($A$1827, 文字檔!Y:Z, 2, 0)),0,VLOOKUP($A$1827, 文字檔!Y:Z, 2, 0))</f>
        <v>0</v>
      </c>
      <c r="P1827">
        <f>IF(ISERROR(VLOOKUP($A$1827, 文字檔!AA:AB, 2, 0)),0,VLOOKUP($A$1827, 文字檔!AA:AB, 2, 0))</f>
        <v>0</v>
      </c>
    </row>
    <row r="1828" spans="1:16" ht="16.2">
      <c r="A1828" s="7">
        <v>45564</v>
      </c>
      <c r="B1828" s="5">
        <f>SUMPRODUCT($C$2:$P$2,$C$1828:$P$1828)</f>
        <v>0</v>
      </c>
      <c r="C1828" s="5">
        <f>IF(ISERROR(VLOOKUP($A$1828, 文字檔!A:B, 2, 0)),0,VLOOKUP($A$1828, 文字檔!A:B, 2, 0))</f>
        <v>0</v>
      </c>
      <c r="D1828" s="5">
        <f>IF(ISERROR(VLOOKUP($A$1828, 文字檔!C:D, 2, 0)),0,VLOOKUP($A$1828, 文字檔!C:D, 2, 0))</f>
        <v>0</v>
      </c>
      <c r="E1828" s="5">
        <f>IF(ISERROR(VLOOKUP($A$1828, 文字檔!E:F, 2, 0)),0,VLOOKUP($A$1828, 文字檔!E:F, 2, 0))</f>
        <v>0</v>
      </c>
      <c r="F1828" s="5">
        <f>IF(ISERROR(VLOOKUP($A$1828, 文字檔!G:H, 2, 0)),0,VLOOKUP($A$1828, 文字檔!G:H, 2, 0))</f>
        <v>0</v>
      </c>
      <c r="G1828" s="5">
        <f>IF(ISERROR(VLOOKUP($A$1828, 文字檔!I:J, 2, 0)),0,VLOOKUP($A$1828, 文字檔!I:J, 2, 0))</f>
        <v>0</v>
      </c>
      <c r="H1828" s="5">
        <f>IF(ISERROR(VLOOKUP($A$1828, 文字檔!K:L, 2, 0)),0,VLOOKUP($A$1828, 文字檔!K:L, 2, 0))</f>
        <v>0</v>
      </c>
      <c r="I1828" s="5">
        <f>IF(ISERROR(VLOOKUP($A$1828, 文字檔!M:N, 2, 0)),0,VLOOKUP($A$1828, 文字檔!M:N, 2, 0))</f>
        <v>0</v>
      </c>
      <c r="J1828" s="5">
        <f>IF(ISERROR(VLOOKUP($A$1828, 文字檔!O:P, 2, 0)),0,VLOOKUP($A$1828, 文字檔!O:P, 2, 0))</f>
        <v>0</v>
      </c>
      <c r="K1828">
        <f>IF(ISERROR(VLOOKUP($A$1828, 文字檔!Q:R, 2, 0)),0,VLOOKUP($A$1828, 文字檔!Q:R, 2, 0))</f>
        <v>0</v>
      </c>
      <c r="L1828">
        <f>IF(ISERROR(VLOOKUP($A$1828, 文字檔!S:T, 2, 0)),0,VLOOKUP($A$1828, 文字檔!S:T, 2, 0))</f>
        <v>0</v>
      </c>
      <c r="M1828">
        <f>IF(ISERROR(VLOOKUP($A$1828, 文字檔!U:V, 2, 0)),0,VLOOKUP($A$1828, 文字檔!U:V, 2, 0))</f>
        <v>0</v>
      </c>
      <c r="N1828">
        <f>IF(ISERROR(VLOOKUP($A$1828, 文字檔!W:X, 2, 0)),0,VLOOKUP($A$1828, 文字檔!W:X, 2, 0))</f>
        <v>0</v>
      </c>
      <c r="O1828">
        <f>IF(ISERROR(VLOOKUP($A$1828, 文字檔!Y:Z, 2, 0)),0,VLOOKUP($A$1828, 文字檔!Y:Z, 2, 0))</f>
        <v>0</v>
      </c>
      <c r="P1828">
        <f>IF(ISERROR(VLOOKUP($A$1828, 文字檔!AA:AB, 2, 0)),0,VLOOKUP($A$1828, 文字檔!AA:AB, 2, 0))</f>
        <v>0</v>
      </c>
    </row>
    <row r="1829" spans="1:16" ht="16.2">
      <c r="A1829" s="7">
        <v>45565</v>
      </c>
      <c r="B1829" s="5">
        <f>SUMPRODUCT($C$2:$P$2,$C$1829:$P$1829)</f>
        <v>135845.28</v>
      </c>
      <c r="C1829" s="5">
        <f>IF(ISERROR(VLOOKUP($A$1829, 文字檔!A:B, 2, 0)),0,VLOOKUP($A$1829, 文字檔!A:B, 2, 0))</f>
        <v>0</v>
      </c>
      <c r="D1829" s="5">
        <f>IF(ISERROR(VLOOKUP($A$1829, 文字檔!C:D, 2, 0)),0,VLOOKUP($A$1829, 文字檔!C:D, 2, 0))</f>
        <v>44723.41</v>
      </c>
      <c r="E1829" s="5">
        <f>IF(ISERROR(VLOOKUP($A$1829, 文字檔!E:F, 2, 0)),0,VLOOKUP($A$1829, 文字檔!E:F, 2, 0))</f>
        <v>0</v>
      </c>
      <c r="F1829" s="5">
        <f>IF(ISERROR(VLOOKUP($A$1829, 文字檔!G:H, 2, 0)),0,VLOOKUP($A$1829, 文字檔!G:H, 2, 0))</f>
        <v>0</v>
      </c>
      <c r="G1829" s="5">
        <f>IF(ISERROR(VLOOKUP($A$1829, 文字檔!I:J, 2, 0)),0,VLOOKUP($A$1829, 文字檔!I:J, 2, 0))</f>
        <v>35358.17</v>
      </c>
      <c r="H1829" s="5">
        <f>IF(ISERROR(VLOOKUP($A$1829, 文字檔!K:L, 2, 0)),0,VLOOKUP($A$1829, 文字檔!K:L, 2, 0))</f>
        <v>-20962.240000000002</v>
      </c>
      <c r="I1829" s="5">
        <f>IF(ISERROR(VLOOKUP($A$1829, 文字檔!M:N, 2, 0)),0,VLOOKUP($A$1829, 文字檔!M:N, 2, 0))</f>
        <v>0</v>
      </c>
      <c r="J1829" s="5">
        <f>IF(ISERROR(VLOOKUP($A$1829, 文字檔!O:P, 2, 0)),0,VLOOKUP($A$1829, 文字檔!O:P, 2, 0))</f>
        <v>0</v>
      </c>
      <c r="K1829">
        <f>IF(ISERROR(VLOOKUP($A$1829, 文字檔!Q:R, 2, 0)),0,VLOOKUP($A$1829, 文字檔!Q:R, 2, 0))</f>
        <v>-111600</v>
      </c>
      <c r="L1829">
        <f>IF(ISERROR(VLOOKUP($A$1829, 文字檔!S:T, 2, 0)),0,VLOOKUP($A$1829, 文字檔!S:T, 2, 0))</f>
        <v>20047.150000000001</v>
      </c>
      <c r="M1829">
        <f>IF(ISERROR(VLOOKUP($A$1829, 文字檔!U:V, 2, 0)),0,VLOOKUP($A$1829, 文字檔!U:V, 2, 0))</f>
        <v>77318.52</v>
      </c>
      <c r="N1829">
        <f>IF(ISERROR(VLOOKUP($A$1829, 文字檔!W:X, 2, 0)),0,VLOOKUP($A$1829, 文字檔!W:X, 2, 0))</f>
        <v>30125.599999999999</v>
      </c>
      <c r="O1829">
        <f>IF(ISERROR(VLOOKUP($A$1829, 文字檔!Y:Z, 2, 0)),0,VLOOKUP($A$1829, 文字檔!Y:Z, 2, 0))</f>
        <v>60834.67</v>
      </c>
      <c r="P1829">
        <f>IF(ISERROR(VLOOKUP($A$1829, 文字檔!AA:AB, 2, 0)),0,VLOOKUP($A$1829, 文字檔!AA:AB, 2, 0))</f>
        <v>0</v>
      </c>
    </row>
    <row r="1830" spans="1:16" ht="16.2">
      <c r="A1830" s="7">
        <v>45566</v>
      </c>
      <c r="B1830" s="5">
        <f>SUMPRODUCT($C$2:$P$2,$C$1830:$P$1830)</f>
        <v>4838.3699999999972</v>
      </c>
      <c r="C1830" s="5">
        <f>IF(ISERROR(VLOOKUP($A$1830, 文字檔!A:B, 2, 0)),0,VLOOKUP($A$1830, 文字檔!A:B, 2, 0))</f>
        <v>0</v>
      </c>
      <c r="D1830" s="5">
        <f>IF(ISERROR(VLOOKUP($A$1830, 文字檔!C:D, 2, 0)),0,VLOOKUP($A$1830, 文字檔!C:D, 2, 0))</f>
        <v>1330.52</v>
      </c>
      <c r="E1830" s="5">
        <f>IF(ISERROR(VLOOKUP($A$1830, 文字檔!E:F, 2, 0)),0,VLOOKUP($A$1830, 文字檔!E:F, 2, 0))</f>
        <v>0</v>
      </c>
      <c r="F1830" s="5">
        <f>IF(ISERROR(VLOOKUP($A$1830, 文字檔!G:H, 2, 0)),0,VLOOKUP($A$1830, 文字檔!G:H, 2, 0))</f>
        <v>0</v>
      </c>
      <c r="G1830" s="5">
        <f>IF(ISERROR(VLOOKUP($A$1830, 文字檔!I:J, 2, 0)),0,VLOOKUP($A$1830, 文字檔!I:J, 2, 0))</f>
        <v>20933.46</v>
      </c>
      <c r="H1830" s="5">
        <f>IF(ISERROR(VLOOKUP($A$1830, 文字檔!K:L, 2, 0)),0,VLOOKUP($A$1830, 文字檔!K:L, 2, 0))</f>
        <v>0</v>
      </c>
      <c r="I1830" s="5">
        <f>IF(ISERROR(VLOOKUP($A$1830, 文字檔!M:N, 2, 0)),0,VLOOKUP($A$1830, 文字檔!M:N, 2, 0))</f>
        <v>0</v>
      </c>
      <c r="J1830" s="5">
        <f>IF(ISERROR(VLOOKUP($A$1830, 文字檔!O:P, 2, 0)),0,VLOOKUP($A$1830, 文字檔!O:P, 2, 0))</f>
        <v>-18688.240000000002</v>
      </c>
      <c r="K1830">
        <f>IF(ISERROR(VLOOKUP($A$1830, 文字檔!Q:R, 2, 0)),0,VLOOKUP($A$1830, 文字檔!Q:R, 2, 0))</f>
        <v>13000</v>
      </c>
      <c r="L1830">
        <f>IF(ISERROR(VLOOKUP($A$1830, 文字檔!S:T, 2, 0)),0,VLOOKUP($A$1830, 文字檔!S:T, 2, 0))</f>
        <v>0</v>
      </c>
      <c r="M1830">
        <f>IF(ISERROR(VLOOKUP($A$1830, 文字檔!U:V, 2, 0)),0,VLOOKUP($A$1830, 文字檔!U:V, 2, 0))</f>
        <v>-13000</v>
      </c>
      <c r="N1830">
        <f>IF(ISERROR(VLOOKUP($A$1830, 文字檔!W:X, 2, 0)),0,VLOOKUP($A$1830, 文字檔!W:X, 2, 0))</f>
        <v>-13000</v>
      </c>
      <c r="O1830">
        <f>IF(ISERROR(VLOOKUP($A$1830, 文字檔!Y:Z, 2, 0)),0,VLOOKUP($A$1830, 文字檔!Y:Z, 2, 0))</f>
        <v>20933.46</v>
      </c>
      <c r="P1830">
        <f>IF(ISERROR(VLOOKUP($A$1830, 文字檔!AA:AB, 2, 0)),0,VLOOKUP($A$1830, 文字檔!AA:AB, 2, 0))</f>
        <v>-6670.83</v>
      </c>
    </row>
    <row r="1831" spans="1:16" ht="16.2">
      <c r="A1831" s="7">
        <v>45567</v>
      </c>
      <c r="B1831" s="5">
        <f>SUMPRODUCT($C$2:$P$2,$C$1831:$P$1831)</f>
        <v>0</v>
      </c>
      <c r="C1831" s="5">
        <f>IF(ISERROR(VLOOKUP($A$1831, 文字檔!A:B, 2, 0)),0,VLOOKUP($A$1831, 文字檔!A:B, 2, 0))</f>
        <v>0</v>
      </c>
      <c r="D1831" s="5">
        <f>IF(ISERROR(VLOOKUP($A$1831, 文字檔!C:D, 2, 0)),0,VLOOKUP($A$1831, 文字檔!C:D, 2, 0))</f>
        <v>0</v>
      </c>
      <c r="E1831" s="5">
        <f>IF(ISERROR(VLOOKUP($A$1831, 文字檔!E:F, 2, 0)),0,VLOOKUP($A$1831, 文字檔!E:F, 2, 0))</f>
        <v>0</v>
      </c>
      <c r="F1831" s="5">
        <f>IF(ISERROR(VLOOKUP($A$1831, 文字檔!G:H, 2, 0)),0,VLOOKUP($A$1831, 文字檔!G:H, 2, 0))</f>
        <v>0</v>
      </c>
      <c r="G1831" s="5">
        <f>IF(ISERROR(VLOOKUP($A$1831, 文字檔!I:J, 2, 0)),0,VLOOKUP($A$1831, 文字檔!I:J, 2, 0))</f>
        <v>0</v>
      </c>
      <c r="H1831" s="5">
        <f>IF(ISERROR(VLOOKUP($A$1831, 文字檔!K:L, 2, 0)),0,VLOOKUP($A$1831, 文字檔!K:L, 2, 0))</f>
        <v>0</v>
      </c>
      <c r="I1831" s="5">
        <f>IF(ISERROR(VLOOKUP($A$1831, 文字檔!M:N, 2, 0)),0,VLOOKUP($A$1831, 文字檔!M:N, 2, 0))</f>
        <v>0</v>
      </c>
      <c r="J1831" s="5">
        <f>IF(ISERROR(VLOOKUP($A$1831, 文字檔!O:P, 2, 0)),0,VLOOKUP($A$1831, 文字檔!O:P, 2, 0))</f>
        <v>0</v>
      </c>
      <c r="K1831">
        <f>IF(ISERROR(VLOOKUP($A$1831, 文字檔!Q:R, 2, 0)),0,VLOOKUP($A$1831, 文字檔!Q:R, 2, 0))</f>
        <v>0</v>
      </c>
      <c r="L1831">
        <f>IF(ISERROR(VLOOKUP($A$1831, 文字檔!S:T, 2, 0)),0,VLOOKUP($A$1831, 文字檔!S:T, 2, 0))</f>
        <v>0</v>
      </c>
      <c r="M1831">
        <f>IF(ISERROR(VLOOKUP($A$1831, 文字檔!U:V, 2, 0)),0,VLOOKUP($A$1831, 文字檔!U:V, 2, 0))</f>
        <v>0</v>
      </c>
      <c r="N1831">
        <f>IF(ISERROR(VLOOKUP($A$1831, 文字檔!W:X, 2, 0)),0,VLOOKUP($A$1831, 文字檔!W:X, 2, 0))</f>
        <v>0</v>
      </c>
      <c r="O1831">
        <f>IF(ISERROR(VLOOKUP($A$1831, 文字檔!Y:Z, 2, 0)),0,VLOOKUP($A$1831, 文字檔!Y:Z, 2, 0))</f>
        <v>0</v>
      </c>
      <c r="P1831">
        <f>IF(ISERROR(VLOOKUP($A$1831, 文字檔!AA:AB, 2, 0)),0,VLOOKUP($A$1831, 文字檔!AA:AB, 2, 0))</f>
        <v>0</v>
      </c>
    </row>
    <row r="1832" spans="1:16" ht="16.2">
      <c r="A1832" s="7">
        <v>45568</v>
      </c>
      <c r="B1832" s="5">
        <f>SUMPRODUCT($C$2:$P$2,$C$1832:$P$1832)</f>
        <v>0</v>
      </c>
      <c r="C1832" s="5">
        <f>IF(ISERROR(VLOOKUP($A$1832, 文字檔!A:B, 2, 0)),0,VLOOKUP($A$1832, 文字檔!A:B, 2, 0))</f>
        <v>0</v>
      </c>
      <c r="D1832" s="5">
        <f>IF(ISERROR(VLOOKUP($A$1832, 文字檔!C:D, 2, 0)),0,VLOOKUP($A$1832, 文字檔!C:D, 2, 0))</f>
        <v>0</v>
      </c>
      <c r="E1832" s="5">
        <f>IF(ISERROR(VLOOKUP($A$1832, 文字檔!E:F, 2, 0)),0,VLOOKUP($A$1832, 文字檔!E:F, 2, 0))</f>
        <v>0</v>
      </c>
      <c r="F1832" s="5">
        <f>IF(ISERROR(VLOOKUP($A$1832, 文字檔!G:H, 2, 0)),0,VLOOKUP($A$1832, 文字檔!G:H, 2, 0))</f>
        <v>0</v>
      </c>
      <c r="G1832" s="5">
        <f>IF(ISERROR(VLOOKUP($A$1832, 文字檔!I:J, 2, 0)),0,VLOOKUP($A$1832, 文字檔!I:J, 2, 0))</f>
        <v>0</v>
      </c>
      <c r="H1832" s="5">
        <f>IF(ISERROR(VLOOKUP($A$1832, 文字檔!K:L, 2, 0)),0,VLOOKUP($A$1832, 文字檔!K:L, 2, 0))</f>
        <v>0</v>
      </c>
      <c r="I1832" s="5">
        <f>IF(ISERROR(VLOOKUP($A$1832, 文字檔!M:N, 2, 0)),0,VLOOKUP($A$1832, 文字檔!M:N, 2, 0))</f>
        <v>0</v>
      </c>
      <c r="J1832" s="5">
        <f>IF(ISERROR(VLOOKUP($A$1832, 文字檔!O:P, 2, 0)),0,VLOOKUP($A$1832, 文字檔!O:P, 2, 0))</f>
        <v>0</v>
      </c>
      <c r="K1832">
        <f>IF(ISERROR(VLOOKUP($A$1832, 文字檔!Q:R, 2, 0)),0,VLOOKUP($A$1832, 文字檔!Q:R, 2, 0))</f>
        <v>0</v>
      </c>
      <c r="L1832">
        <f>IF(ISERROR(VLOOKUP($A$1832, 文字檔!S:T, 2, 0)),0,VLOOKUP($A$1832, 文字檔!S:T, 2, 0))</f>
        <v>0</v>
      </c>
      <c r="M1832">
        <f>IF(ISERROR(VLOOKUP($A$1832, 文字檔!U:V, 2, 0)),0,VLOOKUP($A$1832, 文字檔!U:V, 2, 0))</f>
        <v>0</v>
      </c>
      <c r="N1832">
        <f>IF(ISERROR(VLOOKUP($A$1832, 文字檔!W:X, 2, 0)),0,VLOOKUP($A$1832, 文字檔!W:X, 2, 0))</f>
        <v>0</v>
      </c>
      <c r="O1832">
        <f>IF(ISERROR(VLOOKUP($A$1832, 文字檔!Y:Z, 2, 0)),0,VLOOKUP($A$1832, 文字檔!Y:Z, 2, 0))</f>
        <v>0</v>
      </c>
      <c r="P1832">
        <f>IF(ISERROR(VLOOKUP($A$1832, 文字檔!AA:AB, 2, 0)),0,VLOOKUP($A$1832, 文字檔!AA:AB, 2, 0))</f>
        <v>0</v>
      </c>
    </row>
    <row r="1833" spans="1:16" ht="16.2">
      <c r="A1833" s="7">
        <v>45569</v>
      </c>
      <c r="B1833" s="5">
        <f>SUMPRODUCT($C$2:$P$2,$C$1833:$P$1833)</f>
        <v>-38456.800000000003</v>
      </c>
      <c r="C1833" s="5">
        <f>IF(ISERROR(VLOOKUP($A$1833, 文字檔!A:B, 2, 0)),0,VLOOKUP($A$1833, 文字檔!A:B, 2, 0))</f>
        <v>0</v>
      </c>
      <c r="D1833" s="5">
        <f>IF(ISERROR(VLOOKUP($A$1833, 文字檔!C:D, 2, 0)),0,VLOOKUP($A$1833, 文字檔!C:D, 2, 0))</f>
        <v>0</v>
      </c>
      <c r="E1833" s="5">
        <f>IF(ISERROR(VLOOKUP($A$1833, 文字檔!E:F, 2, 0)),0,VLOOKUP($A$1833, 文字檔!E:F, 2, 0))</f>
        <v>0</v>
      </c>
      <c r="F1833" s="5">
        <f>IF(ISERROR(VLOOKUP($A$1833, 文字檔!G:H, 2, 0)),0,VLOOKUP($A$1833, 文字檔!G:H, 2, 0))</f>
        <v>0</v>
      </c>
      <c r="G1833" s="5">
        <f>IF(ISERROR(VLOOKUP($A$1833, 文字檔!I:J, 2, 0)),0,VLOOKUP($A$1833, 文字檔!I:J, 2, 0))</f>
        <v>0</v>
      </c>
      <c r="H1833" s="5">
        <f>IF(ISERROR(VLOOKUP($A$1833, 文字檔!K:L, 2, 0)),0,VLOOKUP($A$1833, 文字檔!K:L, 2, 0))</f>
        <v>856.09</v>
      </c>
      <c r="I1833" s="5">
        <f>IF(ISERROR(VLOOKUP($A$1833, 文字檔!M:N, 2, 0)),0,VLOOKUP($A$1833, 文字檔!M:N, 2, 0))</f>
        <v>-36473.89</v>
      </c>
      <c r="J1833" s="5">
        <f>IF(ISERROR(VLOOKUP($A$1833, 文字檔!O:P, 2, 0)),0,VLOOKUP($A$1833, 文字檔!O:P, 2, 0))</f>
        <v>-18691.240000000002</v>
      </c>
      <c r="K1833">
        <f>IF(ISERROR(VLOOKUP($A$1833, 文字檔!Q:R, 2, 0)),0,VLOOKUP($A$1833, 文字檔!Q:R, 2, 0))</f>
        <v>-21400</v>
      </c>
      <c r="L1833">
        <f>IF(ISERROR(VLOOKUP($A$1833, 文字檔!S:T, 2, 0)),0,VLOOKUP($A$1833, 文字檔!S:T, 2, 0))</f>
        <v>0</v>
      </c>
      <c r="M1833">
        <f>IF(ISERROR(VLOOKUP($A$1833, 文字檔!U:V, 2, 0)),0,VLOOKUP($A$1833, 文字檔!U:V, 2, 0))</f>
        <v>94342.52</v>
      </c>
      <c r="N1833">
        <f>IF(ISERROR(VLOOKUP($A$1833, 文字檔!W:X, 2, 0)),0,VLOOKUP($A$1833, 文字檔!W:X, 2, 0))</f>
        <v>21400</v>
      </c>
      <c r="O1833">
        <f>IF(ISERROR(VLOOKUP($A$1833, 文字檔!Y:Z, 2, 0)),0,VLOOKUP($A$1833, 文字檔!Y:Z, 2, 0))</f>
        <v>-29272.81</v>
      </c>
      <c r="P1833">
        <f>IF(ISERROR(VLOOKUP($A$1833, 文字檔!AA:AB, 2, 0)),0,VLOOKUP($A$1833, 文字檔!AA:AB, 2, 0))</f>
        <v>-49217.47</v>
      </c>
    </row>
    <row r="1834" spans="1:16" ht="16.2">
      <c r="A1834" s="7">
        <v>45570</v>
      </c>
      <c r="B1834" s="5">
        <f>SUMPRODUCT($C$2:$P$2,$C$1834:$P$1834)</f>
        <v>0</v>
      </c>
      <c r="C1834" s="5">
        <f>IF(ISERROR(VLOOKUP($A$1834, 文字檔!A:B, 2, 0)),0,VLOOKUP($A$1834, 文字檔!A:B, 2, 0))</f>
        <v>0</v>
      </c>
      <c r="D1834" s="5">
        <f>IF(ISERROR(VLOOKUP($A$1834, 文字檔!C:D, 2, 0)),0,VLOOKUP($A$1834, 文字檔!C:D, 2, 0))</f>
        <v>0</v>
      </c>
      <c r="E1834" s="5">
        <f>IF(ISERROR(VLOOKUP($A$1834, 文字檔!E:F, 2, 0)),0,VLOOKUP($A$1834, 文字檔!E:F, 2, 0))</f>
        <v>0</v>
      </c>
      <c r="F1834" s="5">
        <f>IF(ISERROR(VLOOKUP($A$1834, 文字檔!G:H, 2, 0)),0,VLOOKUP($A$1834, 文字檔!G:H, 2, 0))</f>
        <v>0</v>
      </c>
      <c r="G1834" s="5">
        <f>IF(ISERROR(VLOOKUP($A$1834, 文字檔!I:J, 2, 0)),0,VLOOKUP($A$1834, 文字檔!I:J, 2, 0))</f>
        <v>0</v>
      </c>
      <c r="H1834" s="5">
        <f>IF(ISERROR(VLOOKUP($A$1834, 文字檔!K:L, 2, 0)),0,VLOOKUP($A$1834, 文字檔!K:L, 2, 0))</f>
        <v>0</v>
      </c>
      <c r="I1834" s="5">
        <f>IF(ISERROR(VLOOKUP($A$1834, 文字檔!M:N, 2, 0)),0,VLOOKUP($A$1834, 文字檔!M:N, 2, 0))</f>
        <v>0</v>
      </c>
      <c r="J1834" s="5">
        <f>IF(ISERROR(VLOOKUP($A$1834, 文字檔!O:P, 2, 0)),0,VLOOKUP($A$1834, 文字檔!O:P, 2, 0))</f>
        <v>0</v>
      </c>
      <c r="K1834">
        <f>IF(ISERROR(VLOOKUP($A$1834, 文字檔!Q:R, 2, 0)),0,VLOOKUP($A$1834, 文字檔!Q:R, 2, 0))</f>
        <v>0</v>
      </c>
      <c r="L1834">
        <f>IF(ISERROR(VLOOKUP($A$1834, 文字檔!S:T, 2, 0)),0,VLOOKUP($A$1834, 文字檔!S:T, 2, 0))</f>
        <v>0</v>
      </c>
      <c r="M1834">
        <f>IF(ISERROR(VLOOKUP($A$1834, 文字檔!U:V, 2, 0)),0,VLOOKUP($A$1834, 文字檔!U:V, 2, 0))</f>
        <v>0</v>
      </c>
      <c r="N1834">
        <f>IF(ISERROR(VLOOKUP($A$1834, 文字檔!W:X, 2, 0)),0,VLOOKUP($A$1834, 文字檔!W:X, 2, 0))</f>
        <v>0</v>
      </c>
      <c r="O1834">
        <f>IF(ISERROR(VLOOKUP($A$1834, 文字檔!Y:Z, 2, 0)),0,VLOOKUP($A$1834, 文字檔!Y:Z, 2, 0))</f>
        <v>0</v>
      </c>
      <c r="P1834">
        <f>IF(ISERROR(VLOOKUP($A$1834, 文字檔!AA:AB, 2, 0)),0,VLOOKUP($A$1834, 文字檔!AA:AB, 2, 0))</f>
        <v>0</v>
      </c>
    </row>
    <row r="1835" spans="1:16" ht="16.2">
      <c r="A1835" s="7">
        <v>45571</v>
      </c>
      <c r="B1835" s="5">
        <f>SUMPRODUCT($C$2:$P$2,$C$1835:$P$1835)</f>
        <v>0</v>
      </c>
      <c r="C1835" s="5">
        <f>IF(ISERROR(VLOOKUP($A$1835, 文字檔!A:B, 2, 0)),0,VLOOKUP($A$1835, 文字檔!A:B, 2, 0))</f>
        <v>0</v>
      </c>
      <c r="D1835" s="5">
        <f>IF(ISERROR(VLOOKUP($A$1835, 文字檔!C:D, 2, 0)),0,VLOOKUP($A$1835, 文字檔!C:D, 2, 0))</f>
        <v>0</v>
      </c>
      <c r="E1835" s="5">
        <f>IF(ISERROR(VLOOKUP($A$1835, 文字檔!E:F, 2, 0)),0,VLOOKUP($A$1835, 文字檔!E:F, 2, 0))</f>
        <v>0</v>
      </c>
      <c r="F1835" s="5">
        <f>IF(ISERROR(VLOOKUP($A$1835, 文字檔!G:H, 2, 0)),0,VLOOKUP($A$1835, 文字檔!G:H, 2, 0))</f>
        <v>0</v>
      </c>
      <c r="G1835" s="5">
        <f>IF(ISERROR(VLOOKUP($A$1835, 文字檔!I:J, 2, 0)),0,VLOOKUP($A$1835, 文字檔!I:J, 2, 0))</f>
        <v>0</v>
      </c>
      <c r="H1835" s="5">
        <f>IF(ISERROR(VLOOKUP($A$1835, 文字檔!K:L, 2, 0)),0,VLOOKUP($A$1835, 文字檔!K:L, 2, 0))</f>
        <v>0</v>
      </c>
      <c r="I1835" s="5">
        <f>IF(ISERROR(VLOOKUP($A$1835, 文字檔!M:N, 2, 0)),0,VLOOKUP($A$1835, 文字檔!M:N, 2, 0))</f>
        <v>0</v>
      </c>
      <c r="J1835" s="5">
        <f>IF(ISERROR(VLOOKUP($A$1835, 文字檔!O:P, 2, 0)),0,VLOOKUP($A$1835, 文字檔!O:P, 2, 0))</f>
        <v>0</v>
      </c>
      <c r="K1835">
        <f>IF(ISERROR(VLOOKUP($A$1835, 文字檔!Q:R, 2, 0)),0,VLOOKUP($A$1835, 文字檔!Q:R, 2, 0))</f>
        <v>0</v>
      </c>
      <c r="L1835">
        <f>IF(ISERROR(VLOOKUP($A$1835, 文字檔!S:T, 2, 0)),0,VLOOKUP($A$1835, 文字檔!S:T, 2, 0))</f>
        <v>0</v>
      </c>
      <c r="M1835">
        <f>IF(ISERROR(VLOOKUP($A$1835, 文字檔!U:V, 2, 0)),0,VLOOKUP($A$1835, 文字檔!U:V, 2, 0))</f>
        <v>0</v>
      </c>
      <c r="N1835">
        <f>IF(ISERROR(VLOOKUP($A$1835, 文字檔!W:X, 2, 0)),0,VLOOKUP($A$1835, 文字檔!W:X, 2, 0))</f>
        <v>0</v>
      </c>
      <c r="O1835">
        <f>IF(ISERROR(VLOOKUP($A$1835, 文字檔!Y:Z, 2, 0)),0,VLOOKUP($A$1835, 文字檔!Y:Z, 2, 0))</f>
        <v>0</v>
      </c>
      <c r="P1835">
        <f>IF(ISERROR(VLOOKUP($A$1835, 文字檔!AA:AB, 2, 0)),0,VLOOKUP($A$1835, 文字檔!AA:AB, 2, 0))</f>
        <v>0</v>
      </c>
    </row>
    <row r="1836" spans="1:16" ht="16.2">
      <c r="A1836" s="7">
        <v>45572</v>
      </c>
      <c r="B1836" s="5">
        <f>SUMPRODUCT($C$2:$P$2,$C$1836:$P$1836)</f>
        <v>116242.38000000002</v>
      </c>
      <c r="C1836" s="5">
        <f>IF(ISERROR(VLOOKUP($A$1836, 文字檔!A:B, 2, 0)),0,VLOOKUP($A$1836, 文字檔!A:B, 2, 0))</f>
        <v>-33525.379999999997</v>
      </c>
      <c r="D1836" s="5">
        <f>IF(ISERROR(VLOOKUP($A$1836, 文字檔!C:D, 2, 0)),0,VLOOKUP($A$1836, 文字檔!C:D, 2, 0))</f>
        <v>0</v>
      </c>
      <c r="E1836" s="5">
        <f>IF(ISERROR(VLOOKUP($A$1836, 文字檔!E:F, 2, 0)),0,VLOOKUP($A$1836, 文字檔!E:F, 2, 0))</f>
        <v>0</v>
      </c>
      <c r="F1836" s="5">
        <f>IF(ISERROR(VLOOKUP($A$1836, 文字檔!G:H, 2, 0)),0,VLOOKUP($A$1836, 文字檔!G:H, 2, 0))</f>
        <v>0</v>
      </c>
      <c r="G1836" s="5">
        <f>IF(ISERROR(VLOOKUP($A$1836, 文字檔!I:J, 2, 0)),0,VLOOKUP($A$1836, 文字檔!I:J, 2, 0))</f>
        <v>0</v>
      </c>
      <c r="H1836" s="5">
        <f>IF(ISERROR(VLOOKUP($A$1836, 文字檔!K:L, 2, 0)),0,VLOOKUP($A$1836, 文字檔!K:L, 2, 0))</f>
        <v>1439.86</v>
      </c>
      <c r="I1836" s="5">
        <f>IF(ISERROR(VLOOKUP($A$1836, 文字檔!M:N, 2, 0)),0,VLOOKUP($A$1836, 文字檔!M:N, 2, 0))</f>
        <v>58054.32</v>
      </c>
      <c r="J1836" s="5">
        <f>IF(ISERROR(VLOOKUP($A$1836, 文字檔!O:P, 2, 0)),0,VLOOKUP($A$1836, 文字檔!O:P, 2, 0))</f>
        <v>-18725.2</v>
      </c>
      <c r="K1836">
        <f>IF(ISERROR(VLOOKUP($A$1836, 文字檔!Q:R, 2, 0)),0,VLOOKUP($A$1836, 文字檔!Q:R, 2, 0))</f>
        <v>99000</v>
      </c>
      <c r="L1836">
        <f>IF(ISERROR(VLOOKUP($A$1836, 文字檔!S:T, 2, 0)),0,VLOOKUP($A$1836, 文字檔!S:T, 2, 0))</f>
        <v>-20361.310000000001</v>
      </c>
      <c r="M1836">
        <f>IF(ISERROR(VLOOKUP($A$1836, 文字檔!U:V, 2, 0)),0,VLOOKUP($A$1836, 文字檔!U:V, 2, 0))</f>
        <v>29721.19</v>
      </c>
      <c r="N1836">
        <f>IF(ISERROR(VLOOKUP($A$1836, 文字檔!W:X, 2, 0)),0,VLOOKUP($A$1836, 文字檔!W:X, 2, 0))</f>
        <v>-79880.399999999994</v>
      </c>
      <c r="O1836">
        <f>IF(ISERROR(VLOOKUP($A$1836, 文字檔!Y:Z, 2, 0)),0,VLOOKUP($A$1836, 文字檔!Y:Z, 2, 0))</f>
        <v>80519.3</v>
      </c>
      <c r="P1836">
        <f>IF(ISERROR(VLOOKUP($A$1836, 文字檔!AA:AB, 2, 0)),0,VLOOKUP($A$1836, 文字檔!AA:AB, 2, 0))</f>
        <v>0</v>
      </c>
    </row>
    <row r="1837" spans="1:16" ht="16.2">
      <c r="A1837" s="7">
        <v>45573</v>
      </c>
      <c r="B1837" s="5">
        <f>SUMPRODUCT($C$2:$P$2,$C$1837:$P$1837)</f>
        <v>-143210.10999999999</v>
      </c>
      <c r="C1837" s="5">
        <f>IF(ISERROR(VLOOKUP($A$1837, 文字檔!A:B, 2, 0)),0,VLOOKUP($A$1837, 文字檔!A:B, 2, 0))</f>
        <v>3697.96</v>
      </c>
      <c r="D1837" s="5">
        <f>IF(ISERROR(VLOOKUP($A$1837, 文字檔!C:D, 2, 0)),0,VLOOKUP($A$1837, 文字檔!C:D, 2, 0))</f>
        <v>0</v>
      </c>
      <c r="E1837" s="5">
        <f>IF(ISERROR(VLOOKUP($A$1837, 文字檔!E:F, 2, 0)),0,VLOOKUP($A$1837, 文字檔!E:F, 2, 0))</f>
        <v>0</v>
      </c>
      <c r="F1837" s="5">
        <f>IF(ISERROR(VLOOKUP($A$1837, 文字檔!G:H, 2, 0)),0,VLOOKUP($A$1837, 文字檔!G:H, 2, 0))</f>
        <v>-1677.4</v>
      </c>
      <c r="G1837" s="5">
        <f>IF(ISERROR(VLOOKUP($A$1837, 文字檔!I:J, 2, 0)),0,VLOOKUP($A$1837, 文字檔!I:J, 2, 0))</f>
        <v>0</v>
      </c>
      <c r="H1837" s="5">
        <f>IF(ISERROR(VLOOKUP($A$1837, 文字檔!K:L, 2, 0)),0,VLOOKUP($A$1837, 文字檔!K:L, 2, 0))</f>
        <v>0</v>
      </c>
      <c r="I1837" s="5">
        <f>IF(ISERROR(VLOOKUP($A$1837, 文字檔!M:N, 2, 0)),0,VLOOKUP($A$1837, 文字檔!M:N, 2, 0))</f>
        <v>-34878.239999999998</v>
      </c>
      <c r="J1837" s="5">
        <f>IF(ISERROR(VLOOKUP($A$1837, 文字檔!O:P, 2, 0)),0,VLOOKUP($A$1837, 文字檔!O:P, 2, 0))</f>
        <v>0</v>
      </c>
      <c r="K1837">
        <f>IF(ISERROR(VLOOKUP($A$1837, 文字檔!Q:R, 2, 0)),0,VLOOKUP($A$1837, 文字檔!Q:R, 2, 0))</f>
        <v>-40800</v>
      </c>
      <c r="L1837">
        <f>IF(ISERROR(VLOOKUP($A$1837, 文字檔!S:T, 2, 0)),0,VLOOKUP($A$1837, 文字檔!S:T, 2, 0))</f>
        <v>0</v>
      </c>
      <c r="M1837">
        <f>IF(ISERROR(VLOOKUP($A$1837, 文字檔!U:V, 2, 0)),0,VLOOKUP($A$1837, 文字檔!U:V, 2, 0))</f>
        <v>-40800</v>
      </c>
      <c r="N1837">
        <f>IF(ISERROR(VLOOKUP($A$1837, 文字檔!W:X, 2, 0)),0,VLOOKUP($A$1837, 文字檔!W:X, 2, 0))</f>
        <v>0</v>
      </c>
      <c r="O1837">
        <f>IF(ISERROR(VLOOKUP($A$1837, 文字檔!Y:Z, 2, 0)),0,VLOOKUP($A$1837, 文字檔!Y:Z, 2, 0))</f>
        <v>0</v>
      </c>
      <c r="P1837">
        <f>IF(ISERROR(VLOOKUP($A$1837, 文字檔!AA:AB, 2, 0)),0,VLOOKUP($A$1837, 文字檔!AA:AB, 2, 0))</f>
        <v>-28752.43</v>
      </c>
    </row>
    <row r="1838" spans="1:16" ht="16.2">
      <c r="A1838" s="7">
        <v>45574</v>
      </c>
      <c r="B1838" s="5">
        <f>SUMPRODUCT($C$2:$P$2,$C$1838:$P$1838)</f>
        <v>13651.439999999993</v>
      </c>
      <c r="C1838" s="5">
        <f>IF(ISERROR(VLOOKUP($A$1838, 文字檔!A:B, 2, 0)),0,VLOOKUP($A$1838, 文字檔!A:B, 2, 0))</f>
        <v>-38536.870000000003</v>
      </c>
      <c r="D1838" s="5">
        <f>IF(ISERROR(VLOOKUP($A$1838, 文字檔!C:D, 2, 0)),0,VLOOKUP($A$1838, 文字檔!C:D, 2, 0))</f>
        <v>-21484.12</v>
      </c>
      <c r="E1838" s="5">
        <f>IF(ISERROR(VLOOKUP($A$1838, 文字檔!E:F, 2, 0)),0,VLOOKUP($A$1838, 文字檔!E:F, 2, 0))</f>
        <v>0</v>
      </c>
      <c r="F1838" s="5">
        <f>IF(ISERROR(VLOOKUP($A$1838, 文字檔!G:H, 2, 0)),0,VLOOKUP($A$1838, 文字檔!G:H, 2, 0))</f>
        <v>25000</v>
      </c>
      <c r="G1838" s="5">
        <f>IF(ISERROR(VLOOKUP($A$1838, 文字檔!I:J, 2, 0)),0,VLOOKUP($A$1838, 文字檔!I:J, 2, 0))</f>
        <v>0</v>
      </c>
      <c r="H1838" s="5">
        <f>IF(ISERROR(VLOOKUP($A$1838, 文字檔!K:L, 2, 0)),0,VLOOKUP($A$1838, 文字檔!K:L, 2, 0))</f>
        <v>-13967.67</v>
      </c>
      <c r="I1838" s="5">
        <f>IF(ISERROR(VLOOKUP($A$1838, 文字檔!M:N, 2, 0)),0,VLOOKUP($A$1838, 文字檔!M:N, 2, 0))</f>
        <v>7320.2</v>
      </c>
      <c r="J1838" s="5">
        <f>IF(ISERROR(VLOOKUP($A$1838, 文字檔!O:P, 2, 0)),0,VLOOKUP($A$1838, 文字檔!O:P, 2, 0))</f>
        <v>0</v>
      </c>
      <c r="K1838">
        <f>IF(ISERROR(VLOOKUP($A$1838, 文字檔!Q:R, 2, 0)),0,VLOOKUP($A$1838, 文字檔!Q:R, 2, 0))</f>
        <v>25000</v>
      </c>
      <c r="L1838">
        <f>IF(ISERROR(VLOOKUP($A$1838, 文字檔!S:T, 2, 0)),0,VLOOKUP($A$1838, 文字檔!S:T, 2, 0))</f>
        <v>0</v>
      </c>
      <c r="M1838">
        <f>IF(ISERROR(VLOOKUP($A$1838, 文字檔!U:V, 2, 0)),0,VLOOKUP($A$1838, 文字檔!U:V, 2, 0))</f>
        <v>25000</v>
      </c>
      <c r="N1838">
        <f>IF(ISERROR(VLOOKUP($A$1838, 文字檔!W:X, 2, 0)),0,VLOOKUP($A$1838, 文字檔!W:X, 2, 0))</f>
        <v>0</v>
      </c>
      <c r="O1838">
        <f>IF(ISERROR(VLOOKUP($A$1838, 文字檔!Y:Z, 2, 0)),0,VLOOKUP($A$1838, 文字檔!Y:Z, 2, 0))</f>
        <v>5319.9</v>
      </c>
      <c r="P1838">
        <f>IF(ISERROR(VLOOKUP($A$1838, 文字檔!AA:AB, 2, 0)),0,VLOOKUP($A$1838, 文字檔!AA:AB, 2, 0))</f>
        <v>0</v>
      </c>
    </row>
    <row r="1839" spans="1:16" ht="16.2">
      <c r="A1839" s="7">
        <v>45575</v>
      </c>
      <c r="B1839" s="5">
        <f>SUMPRODUCT($C$2:$P$2,$C$1839:$P$1839)</f>
        <v>0</v>
      </c>
      <c r="C1839" s="5">
        <f>IF(ISERROR(VLOOKUP($A$1839, 文字檔!A:B, 2, 0)),0,VLOOKUP($A$1839, 文字檔!A:B, 2, 0))</f>
        <v>0</v>
      </c>
      <c r="D1839" s="5">
        <f>IF(ISERROR(VLOOKUP($A$1839, 文字檔!C:D, 2, 0)),0,VLOOKUP($A$1839, 文字檔!C:D, 2, 0))</f>
        <v>0</v>
      </c>
      <c r="E1839" s="5">
        <f>IF(ISERROR(VLOOKUP($A$1839, 文字檔!E:F, 2, 0)),0,VLOOKUP($A$1839, 文字檔!E:F, 2, 0))</f>
        <v>0</v>
      </c>
      <c r="F1839" s="5">
        <f>IF(ISERROR(VLOOKUP($A$1839, 文字檔!G:H, 2, 0)),0,VLOOKUP($A$1839, 文字檔!G:H, 2, 0))</f>
        <v>0</v>
      </c>
      <c r="G1839" s="5">
        <f>IF(ISERROR(VLOOKUP($A$1839, 文字檔!I:J, 2, 0)),0,VLOOKUP($A$1839, 文字檔!I:J, 2, 0))</f>
        <v>0</v>
      </c>
      <c r="H1839" s="5">
        <f>IF(ISERROR(VLOOKUP($A$1839, 文字檔!K:L, 2, 0)),0,VLOOKUP($A$1839, 文字檔!K:L, 2, 0))</f>
        <v>0</v>
      </c>
      <c r="I1839" s="5">
        <f>IF(ISERROR(VLOOKUP($A$1839, 文字檔!M:N, 2, 0)),0,VLOOKUP($A$1839, 文字檔!M:N, 2, 0))</f>
        <v>0</v>
      </c>
      <c r="J1839" s="5">
        <f>IF(ISERROR(VLOOKUP($A$1839, 文字檔!O:P, 2, 0)),0,VLOOKUP($A$1839, 文字檔!O:P, 2, 0))</f>
        <v>0</v>
      </c>
      <c r="K1839">
        <f>IF(ISERROR(VLOOKUP($A$1839, 文字檔!Q:R, 2, 0)),0,VLOOKUP($A$1839, 文字檔!Q:R, 2, 0))</f>
        <v>0</v>
      </c>
      <c r="L1839">
        <f>IF(ISERROR(VLOOKUP($A$1839, 文字檔!S:T, 2, 0)),0,VLOOKUP($A$1839, 文字檔!S:T, 2, 0))</f>
        <v>0</v>
      </c>
      <c r="M1839">
        <f>IF(ISERROR(VLOOKUP($A$1839, 文字檔!U:V, 2, 0)),0,VLOOKUP($A$1839, 文字檔!U:V, 2, 0))</f>
        <v>0</v>
      </c>
      <c r="N1839">
        <f>IF(ISERROR(VLOOKUP($A$1839, 文字檔!W:X, 2, 0)),0,VLOOKUP($A$1839, 文字檔!W:X, 2, 0))</f>
        <v>0</v>
      </c>
      <c r="O1839">
        <f>IF(ISERROR(VLOOKUP($A$1839, 文字檔!Y:Z, 2, 0)),0,VLOOKUP($A$1839, 文字檔!Y:Z, 2, 0))</f>
        <v>0</v>
      </c>
      <c r="P1839">
        <f>IF(ISERROR(VLOOKUP($A$1839, 文字檔!AA:AB, 2, 0)),0,VLOOKUP($A$1839, 文字檔!AA:AB, 2, 0))</f>
        <v>0</v>
      </c>
    </row>
    <row r="1840" spans="1:16" ht="16.2">
      <c r="A1840" s="7">
        <v>45576</v>
      </c>
      <c r="B1840" s="5">
        <f>SUMPRODUCT($C$2:$P$2,$C$1840:$P$1840)</f>
        <v>180594.98999999996</v>
      </c>
      <c r="C1840" s="5">
        <f>IF(ISERROR(VLOOKUP($A$1840, 文字檔!A:B, 2, 0)),0,VLOOKUP($A$1840, 文字檔!A:B, 2, 0))</f>
        <v>-14573.4</v>
      </c>
      <c r="D1840" s="5">
        <f>IF(ISERROR(VLOOKUP($A$1840, 文字檔!C:D, 2, 0)),0,VLOOKUP($A$1840, 文字檔!C:D, 2, 0))</f>
        <v>66708.89</v>
      </c>
      <c r="E1840" s="5">
        <f>IF(ISERROR(VLOOKUP($A$1840, 文字檔!E:F, 2, 0)),0,VLOOKUP($A$1840, 文字檔!E:F, 2, 0))</f>
        <v>0</v>
      </c>
      <c r="F1840" s="5">
        <f>IF(ISERROR(VLOOKUP($A$1840, 文字檔!G:H, 2, 0)),0,VLOOKUP($A$1840, 文字檔!G:H, 2, 0))</f>
        <v>54110.78</v>
      </c>
      <c r="G1840" s="5">
        <f>IF(ISERROR(VLOOKUP($A$1840, 文字檔!I:J, 2, 0)),0,VLOOKUP($A$1840, 文字檔!I:J, 2, 0))</f>
        <v>0</v>
      </c>
      <c r="H1840" s="5">
        <f>IF(ISERROR(VLOOKUP($A$1840, 文字檔!K:L, 2, 0)),0,VLOOKUP($A$1840, 文字檔!K:L, 2, 0))</f>
        <v>2227.92</v>
      </c>
      <c r="I1840" s="5">
        <f>IF(ISERROR(VLOOKUP($A$1840, 文字檔!M:N, 2, 0)),0,VLOOKUP($A$1840, 文字檔!M:N, 2, 0))</f>
        <v>-281.06</v>
      </c>
      <c r="J1840" s="5">
        <f>IF(ISERROR(VLOOKUP($A$1840, 文字檔!O:P, 2, 0)),0,VLOOKUP($A$1840, 文字檔!O:P, 2, 0))</f>
        <v>-17376.580000000002</v>
      </c>
      <c r="K1840">
        <f>IF(ISERROR(VLOOKUP($A$1840, 文字檔!Q:R, 2, 0)),0,VLOOKUP($A$1840, 文字檔!Q:R, 2, 0))</f>
        <v>42400</v>
      </c>
      <c r="L1840">
        <f>IF(ISERROR(VLOOKUP($A$1840, 文字檔!S:T, 2, 0)),0,VLOOKUP($A$1840, 文字檔!S:T, 2, 0))</f>
        <v>0</v>
      </c>
      <c r="M1840">
        <f>IF(ISERROR(VLOOKUP($A$1840, 文字檔!U:V, 2, 0)),0,VLOOKUP($A$1840, 文字檔!U:V, 2, 0))</f>
        <v>42400</v>
      </c>
      <c r="N1840">
        <f>IF(ISERROR(VLOOKUP($A$1840, 文字檔!W:X, 2, 0)),0,VLOOKUP($A$1840, 文字檔!W:X, 2, 0))</f>
        <v>38518.519999999997</v>
      </c>
      <c r="O1840">
        <f>IF(ISERROR(VLOOKUP($A$1840, 文字檔!Y:Z, 2, 0)),0,VLOOKUP($A$1840, 文字檔!Y:Z, 2, 0))</f>
        <v>-4963.26</v>
      </c>
      <c r="P1840">
        <f>IF(ISERROR(VLOOKUP($A$1840, 文字檔!AA:AB, 2, 0)),0,VLOOKUP($A$1840, 文字檔!AA:AB, 2, 0))</f>
        <v>-28576.82</v>
      </c>
    </row>
    <row r="1841" spans="1:16" ht="16.2">
      <c r="A1841" s="7">
        <v>45577</v>
      </c>
      <c r="B1841" s="5">
        <f>SUMPRODUCT($C$2:$P$2,$C$1841:$P$1841)</f>
        <v>0</v>
      </c>
      <c r="C1841" s="5">
        <f>IF(ISERROR(VLOOKUP($A$1841, 文字檔!A:B, 2, 0)),0,VLOOKUP($A$1841, 文字檔!A:B, 2, 0))</f>
        <v>0</v>
      </c>
      <c r="D1841" s="5">
        <f>IF(ISERROR(VLOOKUP($A$1841, 文字檔!C:D, 2, 0)),0,VLOOKUP($A$1841, 文字檔!C:D, 2, 0))</f>
        <v>0</v>
      </c>
      <c r="E1841" s="5">
        <f>IF(ISERROR(VLOOKUP($A$1841, 文字檔!E:F, 2, 0)),0,VLOOKUP($A$1841, 文字檔!E:F, 2, 0))</f>
        <v>0</v>
      </c>
      <c r="F1841" s="5">
        <f>IF(ISERROR(VLOOKUP($A$1841, 文字檔!G:H, 2, 0)),0,VLOOKUP($A$1841, 文字檔!G:H, 2, 0))</f>
        <v>0</v>
      </c>
      <c r="G1841" s="5">
        <f>IF(ISERROR(VLOOKUP($A$1841, 文字檔!I:J, 2, 0)),0,VLOOKUP($A$1841, 文字檔!I:J, 2, 0))</f>
        <v>0</v>
      </c>
      <c r="H1841" s="5">
        <f>IF(ISERROR(VLOOKUP($A$1841, 文字檔!K:L, 2, 0)),0,VLOOKUP($A$1841, 文字檔!K:L, 2, 0))</f>
        <v>0</v>
      </c>
      <c r="I1841" s="5">
        <f>IF(ISERROR(VLOOKUP($A$1841, 文字檔!M:N, 2, 0)),0,VLOOKUP($A$1841, 文字檔!M:N, 2, 0))</f>
        <v>0</v>
      </c>
      <c r="J1841" s="5">
        <f>IF(ISERROR(VLOOKUP($A$1841, 文字檔!O:P, 2, 0)),0,VLOOKUP($A$1841, 文字檔!O:P, 2, 0))</f>
        <v>0</v>
      </c>
      <c r="K1841">
        <f>IF(ISERROR(VLOOKUP($A$1841, 文字檔!Q:R, 2, 0)),0,VLOOKUP($A$1841, 文字檔!Q:R, 2, 0))</f>
        <v>0</v>
      </c>
      <c r="L1841">
        <f>IF(ISERROR(VLOOKUP($A$1841, 文字檔!S:T, 2, 0)),0,VLOOKUP($A$1841, 文字檔!S:T, 2, 0))</f>
        <v>0</v>
      </c>
      <c r="M1841">
        <f>IF(ISERROR(VLOOKUP($A$1841, 文字檔!U:V, 2, 0)),0,VLOOKUP($A$1841, 文字檔!U:V, 2, 0))</f>
        <v>0</v>
      </c>
      <c r="N1841">
        <f>IF(ISERROR(VLOOKUP($A$1841, 文字檔!W:X, 2, 0)),0,VLOOKUP($A$1841, 文字檔!W:X, 2, 0))</f>
        <v>0</v>
      </c>
      <c r="O1841">
        <f>IF(ISERROR(VLOOKUP($A$1841, 文字檔!Y:Z, 2, 0)),0,VLOOKUP($A$1841, 文字檔!Y:Z, 2, 0))</f>
        <v>0</v>
      </c>
      <c r="P1841">
        <f>IF(ISERROR(VLOOKUP($A$1841, 文字檔!AA:AB, 2, 0)),0,VLOOKUP($A$1841, 文字檔!AA:AB, 2, 0))</f>
        <v>0</v>
      </c>
    </row>
    <row r="1842" spans="1:16" ht="16.2">
      <c r="A1842" s="7">
        <v>45578</v>
      </c>
      <c r="B1842" s="5">
        <f>SUMPRODUCT($C$2:$P$2,$C$1842:$P$1842)</f>
        <v>0</v>
      </c>
      <c r="C1842" s="5">
        <f>IF(ISERROR(VLOOKUP($A$1842, 文字檔!A:B, 2, 0)),0,VLOOKUP($A$1842, 文字檔!A:B, 2, 0))</f>
        <v>0</v>
      </c>
      <c r="D1842" s="5">
        <f>IF(ISERROR(VLOOKUP($A$1842, 文字檔!C:D, 2, 0)),0,VLOOKUP($A$1842, 文字檔!C:D, 2, 0))</f>
        <v>0</v>
      </c>
      <c r="E1842" s="5">
        <f>IF(ISERROR(VLOOKUP($A$1842, 文字檔!E:F, 2, 0)),0,VLOOKUP($A$1842, 文字檔!E:F, 2, 0))</f>
        <v>0</v>
      </c>
      <c r="F1842" s="5">
        <f>IF(ISERROR(VLOOKUP($A$1842, 文字檔!G:H, 2, 0)),0,VLOOKUP($A$1842, 文字檔!G:H, 2, 0))</f>
        <v>0</v>
      </c>
      <c r="G1842" s="5">
        <f>IF(ISERROR(VLOOKUP($A$1842, 文字檔!I:J, 2, 0)),0,VLOOKUP($A$1842, 文字檔!I:J, 2, 0))</f>
        <v>0</v>
      </c>
      <c r="H1842" s="5">
        <f>IF(ISERROR(VLOOKUP($A$1842, 文字檔!K:L, 2, 0)),0,VLOOKUP($A$1842, 文字檔!K:L, 2, 0))</f>
        <v>0</v>
      </c>
      <c r="I1842" s="5">
        <f>IF(ISERROR(VLOOKUP($A$1842, 文字檔!M:N, 2, 0)),0,VLOOKUP($A$1842, 文字檔!M:N, 2, 0))</f>
        <v>0</v>
      </c>
      <c r="J1842" s="5">
        <f>IF(ISERROR(VLOOKUP($A$1842, 文字檔!O:P, 2, 0)),0,VLOOKUP($A$1842, 文字檔!O:P, 2, 0))</f>
        <v>0</v>
      </c>
      <c r="K1842">
        <f>IF(ISERROR(VLOOKUP($A$1842, 文字檔!Q:R, 2, 0)),0,VLOOKUP($A$1842, 文字檔!Q:R, 2, 0))</f>
        <v>0</v>
      </c>
      <c r="L1842">
        <f>IF(ISERROR(VLOOKUP($A$1842, 文字檔!S:T, 2, 0)),0,VLOOKUP($A$1842, 文字檔!S:T, 2, 0))</f>
        <v>0</v>
      </c>
      <c r="M1842">
        <f>IF(ISERROR(VLOOKUP($A$1842, 文字檔!U:V, 2, 0)),0,VLOOKUP($A$1842, 文字檔!U:V, 2, 0))</f>
        <v>0</v>
      </c>
      <c r="N1842">
        <f>IF(ISERROR(VLOOKUP($A$1842, 文字檔!W:X, 2, 0)),0,VLOOKUP($A$1842, 文字檔!W:X, 2, 0))</f>
        <v>0</v>
      </c>
      <c r="O1842">
        <f>IF(ISERROR(VLOOKUP($A$1842, 文字檔!Y:Z, 2, 0)),0,VLOOKUP($A$1842, 文字檔!Y:Z, 2, 0))</f>
        <v>0</v>
      </c>
      <c r="P1842">
        <f>IF(ISERROR(VLOOKUP($A$1842, 文字檔!AA:AB, 2, 0)),0,VLOOKUP($A$1842, 文字檔!AA:AB, 2, 0))</f>
        <v>0</v>
      </c>
    </row>
    <row r="1843" spans="1:16" ht="16.2">
      <c r="A1843" s="7">
        <v>45579</v>
      </c>
      <c r="B1843" s="5">
        <f>SUMPRODUCT($C$2:$P$2,$C$1843:$P$1843)</f>
        <v>-28075.760000000006</v>
      </c>
      <c r="C1843" s="5">
        <f>IF(ISERROR(VLOOKUP($A$1843, 文字檔!A:B, 2, 0)),0,VLOOKUP($A$1843, 文字檔!A:B, 2, 0))</f>
        <v>0</v>
      </c>
      <c r="D1843" s="5">
        <f>IF(ISERROR(VLOOKUP($A$1843, 文字檔!C:D, 2, 0)),0,VLOOKUP($A$1843, 文字檔!C:D, 2, 0))</f>
        <v>0</v>
      </c>
      <c r="E1843" s="5">
        <f>IF(ISERROR(VLOOKUP($A$1843, 文字檔!E:F, 2, 0)),0,VLOOKUP($A$1843, 文字檔!E:F, 2, 0))</f>
        <v>0</v>
      </c>
      <c r="F1843" s="5">
        <f>IF(ISERROR(VLOOKUP($A$1843, 文字檔!G:H, 2, 0)),0,VLOOKUP($A$1843, 文字檔!G:H, 2, 0))</f>
        <v>0</v>
      </c>
      <c r="G1843" s="5">
        <f>IF(ISERROR(VLOOKUP($A$1843, 文字檔!I:J, 2, 0)),0,VLOOKUP($A$1843, 文字檔!I:J, 2, 0))</f>
        <v>0</v>
      </c>
      <c r="H1843" s="5">
        <f>IF(ISERROR(VLOOKUP($A$1843, 文字檔!K:L, 2, 0)),0,VLOOKUP($A$1843, 文字檔!K:L, 2, 0))</f>
        <v>0</v>
      </c>
      <c r="I1843" s="5">
        <f>IF(ISERROR(VLOOKUP($A$1843, 文字檔!M:N, 2, 0)),0,VLOOKUP($A$1843, 文字檔!M:N, 2, 0))</f>
        <v>-15373.28</v>
      </c>
      <c r="J1843" s="5">
        <f>IF(ISERROR(VLOOKUP($A$1843, 文字檔!O:P, 2, 0)),0,VLOOKUP($A$1843, 文字檔!O:P, 2, 0))</f>
        <v>-18751.12</v>
      </c>
      <c r="K1843">
        <f>IF(ISERROR(VLOOKUP($A$1843, 文字檔!Q:R, 2, 0)),0,VLOOKUP($A$1843, 文字檔!Q:R, 2, 0))</f>
        <v>19200</v>
      </c>
      <c r="L1843">
        <f>IF(ISERROR(VLOOKUP($A$1843, 文字檔!S:T, 2, 0)),0,VLOOKUP($A$1843, 文字檔!S:T, 2, 0))</f>
        <v>0</v>
      </c>
      <c r="M1843">
        <f>IF(ISERROR(VLOOKUP($A$1843, 文字檔!U:V, 2, 0)),0,VLOOKUP($A$1843, 文字檔!U:V, 2, 0))</f>
        <v>19200</v>
      </c>
      <c r="N1843">
        <f>IF(ISERROR(VLOOKUP($A$1843, 文字檔!W:X, 2, 0)),0,VLOOKUP($A$1843, 文字檔!W:X, 2, 0))</f>
        <v>19200</v>
      </c>
      <c r="O1843">
        <f>IF(ISERROR(VLOOKUP($A$1843, 文字檔!Y:Z, 2, 0)),0,VLOOKUP($A$1843, 文字檔!Y:Z, 2, 0))</f>
        <v>-58262.23</v>
      </c>
      <c r="P1843">
        <f>IF(ISERROR(VLOOKUP($A$1843, 文字檔!AA:AB, 2, 0)),0,VLOOKUP($A$1843, 文字檔!AA:AB, 2, 0))</f>
        <v>6710.87</v>
      </c>
    </row>
    <row r="1844" spans="1:16" ht="16.2">
      <c r="A1844" s="7">
        <v>45580</v>
      </c>
      <c r="B1844" s="5">
        <f>SUMPRODUCT($C$2:$P$2,$C$1844:$P$1844)</f>
        <v>242524.04</v>
      </c>
      <c r="C1844" s="5">
        <f>IF(ISERROR(VLOOKUP($A$1844, 文字檔!A:B, 2, 0)),0,VLOOKUP($A$1844, 文字檔!A:B, 2, 0))</f>
        <v>6801.61</v>
      </c>
      <c r="D1844" s="5">
        <f>IF(ISERROR(VLOOKUP($A$1844, 文字檔!C:D, 2, 0)),0,VLOOKUP($A$1844, 文字檔!C:D, 2, 0))</f>
        <v>0</v>
      </c>
      <c r="E1844" s="5">
        <f>IF(ISERROR(VLOOKUP($A$1844, 文字檔!E:F, 2, 0)),0,VLOOKUP($A$1844, 文字檔!E:F, 2, 0))</f>
        <v>0</v>
      </c>
      <c r="F1844" s="5">
        <f>IF(ISERROR(VLOOKUP($A$1844, 文字檔!G:H, 2, 0)),0,VLOOKUP($A$1844, 文字檔!G:H, 2, 0))</f>
        <v>0</v>
      </c>
      <c r="G1844" s="5">
        <f>IF(ISERROR(VLOOKUP($A$1844, 文字檔!I:J, 2, 0)),0,VLOOKUP($A$1844, 文字檔!I:J, 2, 0))</f>
        <v>-13298.64</v>
      </c>
      <c r="H1844" s="5">
        <f>IF(ISERROR(VLOOKUP($A$1844, 文字檔!K:L, 2, 0)),0,VLOOKUP($A$1844, 文字檔!K:L, 2, 0))</f>
        <v>7504.48</v>
      </c>
      <c r="I1844" s="5">
        <f>IF(ISERROR(VLOOKUP($A$1844, 文字檔!M:N, 2, 0)),0,VLOOKUP($A$1844, 文字檔!M:N, 2, 0))</f>
        <v>29307.75</v>
      </c>
      <c r="J1844" s="5">
        <f>IF(ISERROR(VLOOKUP($A$1844, 文字檔!O:P, 2, 0)),0,VLOOKUP($A$1844, 文字檔!O:P, 2, 0))</f>
        <v>0</v>
      </c>
      <c r="K1844">
        <f>IF(ISERROR(VLOOKUP($A$1844, 文字檔!Q:R, 2, 0)),0,VLOOKUP($A$1844, 文字檔!Q:R, 2, 0))</f>
        <v>43400</v>
      </c>
      <c r="L1844">
        <f>IF(ISERROR(VLOOKUP($A$1844, 文字檔!S:T, 2, 0)),0,VLOOKUP($A$1844, 文字檔!S:T, 2, 0))</f>
        <v>0</v>
      </c>
      <c r="M1844">
        <f>IF(ISERROR(VLOOKUP($A$1844, 文字檔!U:V, 2, 0)),0,VLOOKUP($A$1844, 文字檔!U:V, 2, 0))</f>
        <v>43400</v>
      </c>
      <c r="N1844">
        <f>IF(ISERROR(VLOOKUP($A$1844, 文字檔!W:X, 2, 0)),0,VLOOKUP($A$1844, 文字檔!W:X, 2, 0))</f>
        <v>43400</v>
      </c>
      <c r="O1844">
        <f>IF(ISERROR(VLOOKUP($A$1844, 文字檔!Y:Z, 2, 0)),0,VLOOKUP($A$1844, 文字檔!Y:Z, 2, 0))</f>
        <v>38608.839999999997</v>
      </c>
      <c r="P1844">
        <f>IF(ISERROR(VLOOKUP($A$1844, 文字檔!AA:AB, 2, 0)),0,VLOOKUP($A$1844, 文字檔!AA:AB, 2, 0))</f>
        <v>43400</v>
      </c>
    </row>
    <row r="1845" spans="1:16" ht="16.2">
      <c r="A1845" s="7">
        <v>45581</v>
      </c>
      <c r="B1845" s="5">
        <f>SUMPRODUCT($C$2:$P$2,$C$1845:$P$1845)</f>
        <v>-290130.34000000003</v>
      </c>
      <c r="C1845" s="5">
        <f>IF(ISERROR(VLOOKUP($A$1845, 文字檔!A:B, 2, 0)),0,VLOOKUP($A$1845, 文字檔!A:B, 2, 0))</f>
        <v>0</v>
      </c>
      <c r="D1845" s="5">
        <f>IF(ISERROR(VLOOKUP($A$1845, 文字檔!C:D, 2, 0)),0,VLOOKUP($A$1845, 文字檔!C:D, 2, 0))</f>
        <v>0</v>
      </c>
      <c r="E1845" s="5">
        <f>IF(ISERROR(VLOOKUP($A$1845, 文字檔!E:F, 2, 0)),0,VLOOKUP($A$1845, 文字檔!E:F, 2, 0))</f>
        <v>0</v>
      </c>
      <c r="F1845" s="5">
        <f>IF(ISERROR(VLOOKUP($A$1845, 文字檔!G:H, 2, 0)),0,VLOOKUP($A$1845, 文字檔!G:H, 2, 0))</f>
        <v>-20982.1</v>
      </c>
      <c r="G1845" s="5">
        <f>IF(ISERROR(VLOOKUP($A$1845, 文字檔!I:J, 2, 0)),0,VLOOKUP($A$1845, 文字檔!I:J, 2, 0))</f>
        <v>-13694.8</v>
      </c>
      <c r="H1845" s="5">
        <f>IF(ISERROR(VLOOKUP($A$1845, 文字檔!K:L, 2, 0)),0,VLOOKUP($A$1845, 文字檔!K:L, 2, 0))</f>
        <v>29121.63</v>
      </c>
      <c r="I1845" s="5">
        <f>IF(ISERROR(VLOOKUP($A$1845, 文字檔!M:N, 2, 0)),0,VLOOKUP($A$1845, 文字檔!M:N, 2, 0))</f>
        <v>-50880.53</v>
      </c>
      <c r="J1845" s="5">
        <f>IF(ISERROR(VLOOKUP($A$1845, 文字檔!O:P, 2, 0)),0,VLOOKUP($A$1845, 文字檔!O:P, 2, 0))</f>
        <v>0</v>
      </c>
      <c r="K1845">
        <f>IF(ISERROR(VLOOKUP($A$1845, 文字檔!Q:R, 2, 0)),0,VLOOKUP($A$1845, 文字檔!Q:R, 2, 0))</f>
        <v>-48489.58</v>
      </c>
      <c r="L1845">
        <f>IF(ISERROR(VLOOKUP($A$1845, 文字檔!S:T, 2, 0)),0,VLOOKUP($A$1845, 文字檔!S:T, 2, 0))</f>
        <v>0</v>
      </c>
      <c r="M1845">
        <f>IF(ISERROR(VLOOKUP($A$1845, 文字檔!U:V, 2, 0)),0,VLOOKUP($A$1845, 文字檔!U:V, 2, 0))</f>
        <v>-126664.9</v>
      </c>
      <c r="N1845">
        <f>IF(ISERROR(VLOOKUP($A$1845, 文字檔!W:X, 2, 0)),0,VLOOKUP($A$1845, 文字檔!W:X, 2, 0))</f>
        <v>-47269.97</v>
      </c>
      <c r="O1845">
        <f>IF(ISERROR(VLOOKUP($A$1845, 文字檔!Y:Z, 2, 0)),0,VLOOKUP($A$1845, 文字檔!Y:Z, 2, 0))</f>
        <v>37219.49</v>
      </c>
      <c r="P1845">
        <f>IF(ISERROR(VLOOKUP($A$1845, 文字檔!AA:AB, 2, 0)),0,VLOOKUP($A$1845, 文字檔!AA:AB, 2, 0))</f>
        <v>-48489.58</v>
      </c>
    </row>
    <row r="1846" spans="1:16" ht="16.2">
      <c r="A1846" s="7">
        <v>45582</v>
      </c>
      <c r="B1846" s="5">
        <f>SUMPRODUCT($C$2:$P$2,$C$1846:$P$1846)</f>
        <v>19724.14</v>
      </c>
      <c r="C1846" s="5">
        <f>IF(ISERROR(VLOOKUP($A$1846, 文字檔!A:B, 2, 0)),0,VLOOKUP($A$1846, 文字檔!A:B, 2, 0))</f>
        <v>0</v>
      </c>
      <c r="D1846" s="5">
        <f>IF(ISERROR(VLOOKUP($A$1846, 文字檔!C:D, 2, 0)),0,VLOOKUP($A$1846, 文字檔!C:D, 2, 0))</f>
        <v>0</v>
      </c>
      <c r="E1846" s="5">
        <f>IF(ISERROR(VLOOKUP($A$1846, 文字檔!E:F, 2, 0)),0,VLOOKUP($A$1846, 文字檔!E:F, 2, 0))</f>
        <v>0</v>
      </c>
      <c r="F1846" s="5">
        <f>IF(ISERROR(VLOOKUP($A$1846, 文字檔!G:H, 2, 0)),0,VLOOKUP($A$1846, 文字檔!G:H, 2, 0))</f>
        <v>0</v>
      </c>
      <c r="G1846" s="5">
        <f>IF(ISERROR(VLOOKUP($A$1846, 文字檔!I:J, 2, 0)),0,VLOOKUP($A$1846, 文字檔!I:J, 2, 0))</f>
        <v>0</v>
      </c>
      <c r="H1846" s="5">
        <f>IF(ISERROR(VLOOKUP($A$1846, 文字檔!K:L, 2, 0)),0,VLOOKUP($A$1846, 文字檔!K:L, 2, 0))</f>
        <v>702.53</v>
      </c>
      <c r="I1846" s="5">
        <f>IF(ISERROR(VLOOKUP($A$1846, 文字檔!M:N, 2, 0)),0,VLOOKUP($A$1846, 文字檔!M:N, 2, 0))</f>
        <v>0</v>
      </c>
      <c r="J1846" s="5">
        <f>IF(ISERROR(VLOOKUP($A$1846, 文字檔!O:P, 2, 0)),0,VLOOKUP($A$1846, 文字檔!O:P, 2, 0))</f>
        <v>0</v>
      </c>
      <c r="K1846">
        <f>IF(ISERROR(VLOOKUP($A$1846, 文字檔!Q:R, 2, 0)),0,VLOOKUP($A$1846, 文字檔!Q:R, 2, 0))</f>
        <v>11504.15</v>
      </c>
      <c r="L1846">
        <f>IF(ISERROR(VLOOKUP($A$1846, 文字檔!S:T, 2, 0)),0,VLOOKUP($A$1846, 文字檔!S:T, 2, 0))</f>
        <v>0</v>
      </c>
      <c r="M1846">
        <f>IF(ISERROR(VLOOKUP($A$1846, 文字檔!U:V, 2, 0)),0,VLOOKUP($A$1846, 文字檔!U:V, 2, 0))</f>
        <v>0</v>
      </c>
      <c r="N1846">
        <f>IF(ISERROR(VLOOKUP($A$1846, 文字檔!W:X, 2, 0)),0,VLOOKUP($A$1846, 文字檔!W:X, 2, 0))</f>
        <v>15304.72</v>
      </c>
      <c r="O1846">
        <f>IF(ISERROR(VLOOKUP($A$1846, 文字檔!Y:Z, 2, 0)),0,VLOOKUP($A$1846, 文字檔!Y:Z, 2, 0))</f>
        <v>-30893.15</v>
      </c>
      <c r="P1846">
        <f>IF(ISERROR(VLOOKUP($A$1846, 文字檔!AA:AB, 2, 0)),0,VLOOKUP($A$1846, 文字檔!AA:AB, 2, 0))</f>
        <v>23105.89</v>
      </c>
    </row>
    <row r="1847" spans="1:16" ht="16.2">
      <c r="A1847" s="7">
        <v>45583</v>
      </c>
      <c r="B1847" s="5">
        <f>SUMPRODUCT($C$2:$P$2,$C$1847:$P$1847)</f>
        <v>240958.71000000005</v>
      </c>
      <c r="C1847" s="5">
        <f>IF(ISERROR(VLOOKUP($A$1847, 文字檔!A:B, 2, 0)),0,VLOOKUP($A$1847, 文字檔!A:B, 2, 0))</f>
        <v>-24245.59</v>
      </c>
      <c r="D1847" s="5">
        <f>IF(ISERROR(VLOOKUP($A$1847, 文字檔!C:D, 2, 0)),0,VLOOKUP($A$1847, 文字檔!C:D, 2, 0))</f>
        <v>0</v>
      </c>
      <c r="E1847" s="5">
        <f>IF(ISERROR(VLOOKUP($A$1847, 文字檔!E:F, 2, 0)),0,VLOOKUP($A$1847, 文字檔!E:F, 2, 0))</f>
        <v>0</v>
      </c>
      <c r="F1847" s="5">
        <f>IF(ISERROR(VLOOKUP($A$1847, 文字檔!G:H, 2, 0)),0,VLOOKUP($A$1847, 文字檔!G:H, 2, 0))</f>
        <v>0</v>
      </c>
      <c r="G1847" s="5">
        <f>IF(ISERROR(VLOOKUP($A$1847, 文字檔!I:J, 2, 0)),0,VLOOKUP($A$1847, 文字檔!I:J, 2, 0))</f>
        <v>0</v>
      </c>
      <c r="H1847" s="5">
        <f>IF(ISERROR(VLOOKUP($A$1847, 文字檔!K:L, 2, 0)),0,VLOOKUP($A$1847, 文字檔!K:L, 2, 0))</f>
        <v>121683.96</v>
      </c>
      <c r="I1847" s="5">
        <f>IF(ISERROR(VLOOKUP($A$1847, 文字檔!M:N, 2, 0)),0,VLOOKUP($A$1847, 文字檔!M:N, 2, 0))</f>
        <v>290.14</v>
      </c>
      <c r="J1847" s="5">
        <f>IF(ISERROR(VLOOKUP($A$1847, 文字檔!O:P, 2, 0)),0,VLOOKUP($A$1847, 文字檔!O:P, 2, 0))</f>
        <v>0</v>
      </c>
      <c r="K1847">
        <f>IF(ISERROR(VLOOKUP($A$1847, 文字檔!Q:R, 2, 0)),0,VLOOKUP($A$1847, 文字檔!Q:R, 2, 0))</f>
        <v>105886.33</v>
      </c>
      <c r="L1847">
        <f>IF(ISERROR(VLOOKUP($A$1847, 文字檔!S:T, 2, 0)),0,VLOOKUP($A$1847, 文字檔!S:T, 2, 0))</f>
        <v>0</v>
      </c>
      <c r="M1847">
        <f>IF(ISERROR(VLOOKUP($A$1847, 文字檔!U:V, 2, 0)),0,VLOOKUP($A$1847, 文字檔!U:V, 2, 0))</f>
        <v>2090.71</v>
      </c>
      <c r="N1847">
        <f>IF(ISERROR(VLOOKUP($A$1847, 文字檔!W:X, 2, 0)),0,VLOOKUP($A$1847, 文字檔!W:X, 2, 0))</f>
        <v>80200</v>
      </c>
      <c r="O1847">
        <f>IF(ISERROR(VLOOKUP($A$1847, 文字檔!Y:Z, 2, 0)),0,VLOOKUP($A$1847, 文字檔!Y:Z, 2, 0))</f>
        <v>-128636.5</v>
      </c>
      <c r="P1847">
        <f>IF(ISERROR(VLOOKUP($A$1847, 文字檔!AA:AB, 2, 0)),0,VLOOKUP($A$1847, 文字檔!AA:AB, 2, 0))</f>
        <v>83689.66</v>
      </c>
    </row>
    <row r="1848" spans="1:16" ht="16.2">
      <c r="A1848" s="7">
        <v>45584</v>
      </c>
      <c r="B1848" s="5">
        <f>SUMPRODUCT($C$2:$P$2,$C$1848:$P$1848)</f>
        <v>0</v>
      </c>
      <c r="C1848" s="5">
        <f>IF(ISERROR(VLOOKUP($A$1848, 文字檔!A:B, 2, 0)),0,VLOOKUP($A$1848, 文字檔!A:B, 2, 0))</f>
        <v>0</v>
      </c>
      <c r="D1848" s="5">
        <f>IF(ISERROR(VLOOKUP($A$1848, 文字檔!C:D, 2, 0)),0,VLOOKUP($A$1848, 文字檔!C:D, 2, 0))</f>
        <v>0</v>
      </c>
      <c r="E1848" s="5">
        <f>IF(ISERROR(VLOOKUP($A$1848, 文字檔!E:F, 2, 0)),0,VLOOKUP($A$1848, 文字檔!E:F, 2, 0))</f>
        <v>0</v>
      </c>
      <c r="F1848" s="5">
        <f>IF(ISERROR(VLOOKUP($A$1848, 文字檔!G:H, 2, 0)),0,VLOOKUP($A$1848, 文字檔!G:H, 2, 0))</f>
        <v>0</v>
      </c>
      <c r="G1848" s="5">
        <f>IF(ISERROR(VLOOKUP($A$1848, 文字檔!I:J, 2, 0)),0,VLOOKUP($A$1848, 文字檔!I:J, 2, 0))</f>
        <v>0</v>
      </c>
      <c r="H1848" s="5">
        <f>IF(ISERROR(VLOOKUP($A$1848, 文字檔!K:L, 2, 0)),0,VLOOKUP($A$1848, 文字檔!K:L, 2, 0))</f>
        <v>0</v>
      </c>
      <c r="I1848" s="5">
        <f>IF(ISERROR(VLOOKUP($A$1848, 文字檔!M:N, 2, 0)),0,VLOOKUP($A$1848, 文字檔!M:N, 2, 0))</f>
        <v>0</v>
      </c>
      <c r="J1848" s="5">
        <f>IF(ISERROR(VLOOKUP($A$1848, 文字檔!O:P, 2, 0)),0,VLOOKUP($A$1848, 文字檔!O:P, 2, 0))</f>
        <v>0</v>
      </c>
      <c r="K1848">
        <f>IF(ISERROR(VLOOKUP($A$1848, 文字檔!Q:R, 2, 0)),0,VLOOKUP($A$1848, 文字檔!Q:R, 2, 0))</f>
        <v>0</v>
      </c>
      <c r="L1848">
        <f>IF(ISERROR(VLOOKUP($A$1848, 文字檔!S:T, 2, 0)),0,VLOOKUP($A$1848, 文字檔!S:T, 2, 0))</f>
        <v>0</v>
      </c>
      <c r="M1848">
        <f>IF(ISERROR(VLOOKUP($A$1848, 文字檔!U:V, 2, 0)),0,VLOOKUP($A$1848, 文字檔!U:V, 2, 0))</f>
        <v>0</v>
      </c>
      <c r="N1848">
        <f>IF(ISERROR(VLOOKUP($A$1848, 文字檔!W:X, 2, 0)),0,VLOOKUP($A$1848, 文字檔!W:X, 2, 0))</f>
        <v>0</v>
      </c>
      <c r="O1848">
        <f>IF(ISERROR(VLOOKUP($A$1848, 文字檔!Y:Z, 2, 0)),0,VLOOKUP($A$1848, 文字檔!Y:Z, 2, 0))</f>
        <v>0</v>
      </c>
      <c r="P1848">
        <f>IF(ISERROR(VLOOKUP($A$1848, 文字檔!AA:AB, 2, 0)),0,VLOOKUP($A$1848, 文字檔!AA:AB, 2, 0))</f>
        <v>0</v>
      </c>
    </row>
    <row r="1849" spans="1:16" ht="16.2">
      <c r="A1849" s="7">
        <v>45585</v>
      </c>
      <c r="B1849" s="5">
        <f>SUMPRODUCT($C$2:$P$2,$C$1849:$P$1849)</f>
        <v>0</v>
      </c>
      <c r="C1849" s="5">
        <f>IF(ISERROR(VLOOKUP($A$1849, 文字檔!A:B, 2, 0)),0,VLOOKUP($A$1849, 文字檔!A:B, 2, 0))</f>
        <v>0</v>
      </c>
      <c r="D1849" s="5">
        <f>IF(ISERROR(VLOOKUP($A$1849, 文字檔!C:D, 2, 0)),0,VLOOKUP($A$1849, 文字檔!C:D, 2, 0))</f>
        <v>0</v>
      </c>
      <c r="E1849" s="5">
        <f>IF(ISERROR(VLOOKUP($A$1849, 文字檔!E:F, 2, 0)),0,VLOOKUP($A$1849, 文字檔!E:F, 2, 0))</f>
        <v>0</v>
      </c>
      <c r="F1849" s="5">
        <f>IF(ISERROR(VLOOKUP($A$1849, 文字檔!G:H, 2, 0)),0,VLOOKUP($A$1849, 文字檔!G:H, 2, 0))</f>
        <v>0</v>
      </c>
      <c r="G1849" s="5">
        <f>IF(ISERROR(VLOOKUP($A$1849, 文字檔!I:J, 2, 0)),0,VLOOKUP($A$1849, 文字檔!I:J, 2, 0))</f>
        <v>0</v>
      </c>
      <c r="H1849" s="5">
        <f>IF(ISERROR(VLOOKUP($A$1849, 文字檔!K:L, 2, 0)),0,VLOOKUP($A$1849, 文字檔!K:L, 2, 0))</f>
        <v>0</v>
      </c>
      <c r="I1849" s="5">
        <f>IF(ISERROR(VLOOKUP($A$1849, 文字檔!M:N, 2, 0)),0,VLOOKUP($A$1849, 文字檔!M:N, 2, 0))</f>
        <v>0</v>
      </c>
      <c r="J1849" s="5">
        <f>IF(ISERROR(VLOOKUP($A$1849, 文字檔!O:P, 2, 0)),0,VLOOKUP($A$1849, 文字檔!O:P, 2, 0))</f>
        <v>0</v>
      </c>
      <c r="K1849">
        <f>IF(ISERROR(VLOOKUP($A$1849, 文字檔!Q:R, 2, 0)),0,VLOOKUP($A$1849, 文字檔!Q:R, 2, 0))</f>
        <v>0</v>
      </c>
      <c r="L1849">
        <f>IF(ISERROR(VLOOKUP($A$1849, 文字檔!S:T, 2, 0)),0,VLOOKUP($A$1849, 文字檔!S:T, 2, 0))</f>
        <v>0</v>
      </c>
      <c r="M1849">
        <f>IF(ISERROR(VLOOKUP($A$1849, 文字檔!U:V, 2, 0)),0,VLOOKUP($A$1849, 文字檔!U:V, 2, 0))</f>
        <v>0</v>
      </c>
      <c r="N1849">
        <f>IF(ISERROR(VLOOKUP($A$1849, 文字檔!W:X, 2, 0)),0,VLOOKUP($A$1849, 文字檔!W:X, 2, 0))</f>
        <v>0</v>
      </c>
      <c r="O1849">
        <f>IF(ISERROR(VLOOKUP($A$1849, 文字檔!Y:Z, 2, 0)),0,VLOOKUP($A$1849, 文字檔!Y:Z, 2, 0))</f>
        <v>0</v>
      </c>
      <c r="P1849">
        <f>IF(ISERROR(VLOOKUP($A$1849, 文字檔!AA:AB, 2, 0)),0,VLOOKUP($A$1849, 文字檔!AA:AB, 2, 0))</f>
        <v>0</v>
      </c>
    </row>
    <row r="1850" spans="1:16" ht="16.2">
      <c r="A1850" s="7">
        <v>45586</v>
      </c>
      <c r="B1850" s="5">
        <f>SUMPRODUCT($C$2:$P$2,$C$1850:$P$1850)</f>
        <v>37328.899999999994</v>
      </c>
      <c r="C1850" s="5">
        <f>IF(ISERROR(VLOOKUP($A$1850, 文字檔!A:B, 2, 0)),0,VLOOKUP($A$1850, 文字檔!A:B, 2, 0))</f>
        <v>0</v>
      </c>
      <c r="D1850" s="5">
        <f>IF(ISERROR(VLOOKUP($A$1850, 文字檔!C:D, 2, 0)),0,VLOOKUP($A$1850, 文字檔!C:D, 2, 0))</f>
        <v>0</v>
      </c>
      <c r="E1850" s="5">
        <f>IF(ISERROR(VLOOKUP($A$1850, 文字檔!E:F, 2, 0)),0,VLOOKUP($A$1850, 文字檔!E:F, 2, 0))</f>
        <v>0</v>
      </c>
      <c r="F1850" s="5">
        <f>IF(ISERROR(VLOOKUP($A$1850, 文字檔!G:H, 2, 0)),0,VLOOKUP($A$1850, 文字檔!G:H, 2, 0))</f>
        <v>0</v>
      </c>
      <c r="G1850" s="5">
        <f>IF(ISERROR(VLOOKUP($A$1850, 文字檔!I:J, 2, 0)),0,VLOOKUP($A$1850, 文字檔!I:J, 2, 0))</f>
        <v>21489.66</v>
      </c>
      <c r="H1850" s="5">
        <f>IF(ISERROR(VLOOKUP($A$1850, 文字檔!K:L, 2, 0)),0,VLOOKUP($A$1850, 文字檔!K:L, 2, 0))</f>
        <v>8376.59</v>
      </c>
      <c r="I1850" s="5">
        <f>IF(ISERROR(VLOOKUP($A$1850, 文字檔!M:N, 2, 0)),0,VLOOKUP($A$1850, 文字檔!M:N, 2, 0))</f>
        <v>973.44</v>
      </c>
      <c r="J1850" s="5">
        <f>IF(ISERROR(VLOOKUP($A$1850, 文字檔!O:P, 2, 0)),0,VLOOKUP($A$1850, 文字檔!O:P, 2, 0))</f>
        <v>0</v>
      </c>
      <c r="K1850">
        <f>IF(ISERROR(VLOOKUP($A$1850, 文字檔!Q:R, 2, 0)),0,VLOOKUP($A$1850, 文字檔!Q:R, 2, 0))</f>
        <v>0</v>
      </c>
      <c r="L1850">
        <f>IF(ISERROR(VLOOKUP($A$1850, 文字檔!S:T, 2, 0)),0,VLOOKUP($A$1850, 文字檔!S:T, 2, 0))</f>
        <v>0</v>
      </c>
      <c r="M1850">
        <f>IF(ISERROR(VLOOKUP($A$1850, 文字檔!U:V, 2, 0)),0,VLOOKUP($A$1850, 文字檔!U:V, 2, 0))</f>
        <v>-18000</v>
      </c>
      <c r="N1850">
        <f>IF(ISERROR(VLOOKUP($A$1850, 文字檔!W:X, 2, 0)),0,VLOOKUP($A$1850, 文字檔!W:X, 2, 0))</f>
        <v>6489.21</v>
      </c>
      <c r="O1850">
        <f>IF(ISERROR(VLOOKUP($A$1850, 文字檔!Y:Z, 2, 0)),0,VLOOKUP($A$1850, 文字檔!Y:Z, 2, 0))</f>
        <v>18000</v>
      </c>
      <c r="P1850">
        <f>IF(ISERROR(VLOOKUP($A$1850, 文字檔!AA:AB, 2, 0)),0,VLOOKUP($A$1850, 文字檔!AA:AB, 2, 0))</f>
        <v>0</v>
      </c>
    </row>
    <row r="1851" spans="1:16" ht="16.2">
      <c r="A1851" s="7">
        <v>45587</v>
      </c>
      <c r="B1851" s="5">
        <f>SUMPRODUCT($C$2:$P$2,$C$1851:$P$1851)</f>
        <v>-41458.589999999997</v>
      </c>
      <c r="C1851" s="5">
        <f>IF(ISERROR(VLOOKUP($A$1851, 文字檔!A:B, 2, 0)),0,VLOOKUP($A$1851, 文字檔!A:B, 2, 0))</f>
        <v>0</v>
      </c>
      <c r="D1851" s="5">
        <f>IF(ISERROR(VLOOKUP($A$1851, 文字檔!C:D, 2, 0)),0,VLOOKUP($A$1851, 文字檔!C:D, 2, 0))</f>
        <v>0</v>
      </c>
      <c r="E1851" s="5">
        <f>IF(ISERROR(VLOOKUP($A$1851, 文字檔!E:F, 2, 0)),0,VLOOKUP($A$1851, 文字檔!E:F, 2, 0))</f>
        <v>0</v>
      </c>
      <c r="F1851" s="5">
        <f>IF(ISERROR(VLOOKUP($A$1851, 文字檔!G:H, 2, 0)),0,VLOOKUP($A$1851, 文字檔!G:H, 2, 0))</f>
        <v>0</v>
      </c>
      <c r="G1851" s="5">
        <f>IF(ISERROR(VLOOKUP($A$1851, 文字檔!I:J, 2, 0)),0,VLOOKUP($A$1851, 文字檔!I:J, 2, 0))</f>
        <v>-1507.13</v>
      </c>
      <c r="H1851" s="5">
        <f>IF(ISERROR(VLOOKUP($A$1851, 文字檔!K:L, 2, 0)),0,VLOOKUP($A$1851, 文字檔!K:L, 2, 0))</f>
        <v>1591.41</v>
      </c>
      <c r="I1851" s="5">
        <f>IF(ISERROR(VLOOKUP($A$1851, 文字檔!M:N, 2, 0)),0,VLOOKUP($A$1851, 文字檔!M:N, 2, 0))</f>
        <v>-11708.66</v>
      </c>
      <c r="J1851" s="5">
        <f>IF(ISERROR(VLOOKUP($A$1851, 文字檔!O:P, 2, 0)),0,VLOOKUP($A$1851, 文字檔!O:P, 2, 0))</f>
        <v>-18809.080000000002</v>
      </c>
      <c r="K1851">
        <f>IF(ISERROR(VLOOKUP($A$1851, 文字檔!Q:R, 2, 0)),0,VLOOKUP($A$1851, 文字檔!Q:R, 2, 0))</f>
        <v>0</v>
      </c>
      <c r="L1851">
        <f>IF(ISERROR(VLOOKUP($A$1851, 文字檔!S:T, 2, 0)),0,VLOOKUP($A$1851, 文字檔!S:T, 2, 0))</f>
        <v>0</v>
      </c>
      <c r="M1851">
        <f>IF(ISERROR(VLOOKUP($A$1851, 文字檔!U:V, 2, 0)),0,VLOOKUP($A$1851, 文字檔!U:V, 2, 0))</f>
        <v>-27103.05</v>
      </c>
      <c r="N1851">
        <f>IF(ISERROR(VLOOKUP($A$1851, 文字檔!W:X, 2, 0)),0,VLOOKUP($A$1851, 文字檔!W:X, 2, 0))</f>
        <v>17093.77</v>
      </c>
      <c r="O1851">
        <f>IF(ISERROR(VLOOKUP($A$1851, 文字檔!Y:Z, 2, 0)),0,VLOOKUP($A$1851, 文字檔!Y:Z, 2, 0))</f>
        <v>-18309.650000000001</v>
      </c>
      <c r="P1851">
        <f>IF(ISERROR(VLOOKUP($A$1851, 文字檔!AA:AB, 2, 0)),0,VLOOKUP($A$1851, 文字檔!AA:AB, 2, 0))</f>
        <v>17293.8</v>
      </c>
    </row>
    <row r="1852" spans="1:16" ht="16.2">
      <c r="A1852" s="7">
        <v>45588</v>
      </c>
      <c r="B1852" s="5">
        <f>SUMPRODUCT($C$2:$P$2,$C$1852:$P$1852)</f>
        <v>-87409.47</v>
      </c>
      <c r="C1852" s="5">
        <f>IF(ISERROR(VLOOKUP($A$1852, 文字檔!A:B, 2, 0)),0,VLOOKUP($A$1852, 文字檔!A:B, 2, 0))</f>
        <v>0</v>
      </c>
      <c r="D1852" s="5">
        <f>IF(ISERROR(VLOOKUP($A$1852, 文字檔!C:D, 2, 0)),0,VLOOKUP($A$1852, 文字檔!C:D, 2, 0))</f>
        <v>497.64</v>
      </c>
      <c r="E1852" s="5">
        <f>IF(ISERROR(VLOOKUP($A$1852, 文字檔!E:F, 2, 0)),0,VLOOKUP($A$1852, 文字檔!E:F, 2, 0))</f>
        <v>0</v>
      </c>
      <c r="F1852" s="5">
        <f>IF(ISERROR(VLOOKUP($A$1852, 文字檔!G:H, 2, 0)),0,VLOOKUP($A$1852, 文字檔!G:H, 2, 0))</f>
        <v>0</v>
      </c>
      <c r="G1852" s="5">
        <f>IF(ISERROR(VLOOKUP($A$1852, 文字檔!I:J, 2, 0)),0,VLOOKUP($A$1852, 文字檔!I:J, 2, 0))</f>
        <v>0</v>
      </c>
      <c r="H1852" s="5">
        <f>IF(ISERROR(VLOOKUP($A$1852, 文字檔!K:L, 2, 0)),0,VLOOKUP($A$1852, 文字檔!K:L, 2, 0))</f>
        <v>0</v>
      </c>
      <c r="I1852" s="5">
        <f>IF(ISERROR(VLOOKUP($A$1852, 文字檔!M:N, 2, 0)),0,VLOOKUP($A$1852, 文字檔!M:N, 2, 0))</f>
        <v>0</v>
      </c>
      <c r="J1852" s="5">
        <f>IF(ISERROR(VLOOKUP($A$1852, 文字檔!O:P, 2, 0)),0,VLOOKUP($A$1852, 文字檔!O:P, 2, 0))</f>
        <v>0</v>
      </c>
      <c r="K1852">
        <f>IF(ISERROR(VLOOKUP($A$1852, 文字檔!Q:R, 2, 0)),0,VLOOKUP($A$1852, 文字檔!Q:R, 2, 0))</f>
        <v>0</v>
      </c>
      <c r="L1852">
        <f>IF(ISERROR(VLOOKUP($A$1852, 文字檔!S:T, 2, 0)),0,VLOOKUP($A$1852, 文字檔!S:T, 2, 0))</f>
        <v>0</v>
      </c>
      <c r="M1852">
        <f>IF(ISERROR(VLOOKUP($A$1852, 文字檔!U:V, 2, 0)),0,VLOOKUP($A$1852, 文字檔!U:V, 2, 0))</f>
        <v>0</v>
      </c>
      <c r="N1852">
        <f>IF(ISERROR(VLOOKUP($A$1852, 文字檔!W:X, 2, 0)),0,VLOOKUP($A$1852, 文字檔!W:X, 2, 0))</f>
        <v>-57100.44</v>
      </c>
      <c r="O1852">
        <f>IF(ISERROR(VLOOKUP($A$1852, 文字檔!Y:Z, 2, 0)),0,VLOOKUP($A$1852, 文字檔!Y:Z, 2, 0))</f>
        <v>15495.39</v>
      </c>
      <c r="P1852">
        <f>IF(ISERROR(VLOOKUP($A$1852, 文字檔!AA:AB, 2, 0)),0,VLOOKUP($A$1852, 文字檔!AA:AB, 2, 0))</f>
        <v>-46302.06</v>
      </c>
    </row>
    <row r="1853" spans="1:16" ht="16.2">
      <c r="A1853" s="7">
        <v>45589</v>
      </c>
      <c r="B1853" s="5">
        <f>SUMPRODUCT($C$2:$P$2,$C$1853:$P$1853)</f>
        <v>-42195.16</v>
      </c>
      <c r="C1853" s="5">
        <f>IF(ISERROR(VLOOKUP($A$1853, 文字檔!A:B, 2, 0)),0,VLOOKUP($A$1853, 文字檔!A:B, 2, 0))</f>
        <v>0</v>
      </c>
      <c r="D1853" s="5">
        <f>IF(ISERROR(VLOOKUP($A$1853, 文字檔!C:D, 2, 0)),0,VLOOKUP($A$1853, 文字檔!C:D, 2, 0))</f>
        <v>20400</v>
      </c>
      <c r="E1853" s="5">
        <f>IF(ISERROR(VLOOKUP($A$1853, 文字檔!E:F, 2, 0)),0,VLOOKUP($A$1853, 文字檔!E:F, 2, 0))</f>
        <v>0</v>
      </c>
      <c r="F1853" s="5">
        <f>IF(ISERROR(VLOOKUP($A$1853, 文字檔!G:H, 2, 0)),0,VLOOKUP($A$1853, 文字檔!G:H, 2, 0))</f>
        <v>0</v>
      </c>
      <c r="G1853" s="5">
        <f>IF(ISERROR(VLOOKUP($A$1853, 文字檔!I:J, 2, 0)),0,VLOOKUP($A$1853, 文字檔!I:J, 2, 0))</f>
        <v>-28995.599999999999</v>
      </c>
      <c r="H1853" s="5">
        <f>IF(ISERROR(VLOOKUP($A$1853, 文字檔!K:L, 2, 0)),0,VLOOKUP($A$1853, 文字檔!K:L, 2, 0))</f>
        <v>-17003.400000000001</v>
      </c>
      <c r="I1853" s="5">
        <f>IF(ISERROR(VLOOKUP($A$1853, 文字檔!M:N, 2, 0)),0,VLOOKUP($A$1853, 文字檔!M:N, 2, 0))</f>
        <v>0</v>
      </c>
      <c r="J1853" s="5">
        <f>IF(ISERROR(VLOOKUP($A$1853, 文字檔!O:P, 2, 0)),0,VLOOKUP($A$1853, 文字檔!O:P, 2, 0))</f>
        <v>0</v>
      </c>
      <c r="K1853">
        <f>IF(ISERROR(VLOOKUP($A$1853, 文字檔!Q:R, 2, 0)),0,VLOOKUP($A$1853, 文字檔!Q:R, 2, 0))</f>
        <v>0</v>
      </c>
      <c r="L1853">
        <f>IF(ISERROR(VLOOKUP($A$1853, 文字檔!S:T, 2, 0)),0,VLOOKUP($A$1853, 文字檔!S:T, 2, 0))</f>
        <v>4402.1499999999996</v>
      </c>
      <c r="M1853">
        <f>IF(ISERROR(VLOOKUP($A$1853, 文字檔!U:V, 2, 0)),0,VLOOKUP($A$1853, 文字檔!U:V, 2, 0))</f>
        <v>0</v>
      </c>
      <c r="N1853">
        <f>IF(ISERROR(VLOOKUP($A$1853, 文字檔!W:X, 2, 0)),0,VLOOKUP($A$1853, 文字檔!W:X, 2, 0))</f>
        <v>-23400.22</v>
      </c>
      <c r="O1853">
        <f>IF(ISERROR(VLOOKUP($A$1853, 文字檔!Y:Z, 2, 0)),0,VLOOKUP($A$1853, 文字檔!Y:Z, 2, 0))</f>
        <v>2401.91</v>
      </c>
      <c r="P1853">
        <f>IF(ISERROR(VLOOKUP($A$1853, 文字檔!AA:AB, 2, 0)),0,VLOOKUP($A$1853, 文字檔!AA:AB, 2, 0))</f>
        <v>0</v>
      </c>
    </row>
    <row r="1854" spans="1:16" ht="16.2">
      <c r="A1854" s="7">
        <v>45590</v>
      </c>
      <c r="B1854" s="5">
        <f>SUMPRODUCT($C$2:$P$2,$C$1854:$P$1854)</f>
        <v>-40706.310000000005</v>
      </c>
      <c r="C1854" s="5">
        <f>IF(ISERROR(VLOOKUP($A$1854, 文字檔!A:B, 2, 0)),0,VLOOKUP($A$1854, 文字檔!A:B, 2, 0))</f>
        <v>0</v>
      </c>
      <c r="D1854" s="5">
        <f>IF(ISERROR(VLOOKUP($A$1854, 文字檔!C:D, 2, 0)),0,VLOOKUP($A$1854, 文字檔!C:D, 2, 0))</f>
        <v>-17701.669999999998</v>
      </c>
      <c r="E1854" s="5">
        <f>IF(ISERROR(VLOOKUP($A$1854, 文字檔!E:F, 2, 0)),0,VLOOKUP($A$1854, 文字檔!E:F, 2, 0))</f>
        <v>0</v>
      </c>
      <c r="F1854" s="5">
        <f>IF(ISERROR(VLOOKUP($A$1854, 文字檔!G:H, 2, 0)),0,VLOOKUP($A$1854, 文字檔!G:H, 2, 0))</f>
        <v>0</v>
      </c>
      <c r="G1854" s="5">
        <f>IF(ISERROR(VLOOKUP($A$1854, 文字檔!I:J, 2, 0)),0,VLOOKUP($A$1854, 文字檔!I:J, 2, 0))</f>
        <v>0</v>
      </c>
      <c r="H1854" s="5">
        <f>IF(ISERROR(VLOOKUP($A$1854, 文字檔!K:L, 2, 0)),0,VLOOKUP($A$1854, 文字檔!K:L, 2, 0))</f>
        <v>0</v>
      </c>
      <c r="I1854" s="5">
        <f>IF(ISERROR(VLOOKUP($A$1854, 文字檔!M:N, 2, 0)),0,VLOOKUP($A$1854, 文字檔!M:N, 2, 0))</f>
        <v>0</v>
      </c>
      <c r="J1854" s="5">
        <f>IF(ISERROR(VLOOKUP($A$1854, 文字檔!O:P, 2, 0)),0,VLOOKUP($A$1854, 文字檔!O:P, 2, 0))</f>
        <v>0</v>
      </c>
      <c r="K1854">
        <f>IF(ISERROR(VLOOKUP($A$1854, 文字檔!Q:R, 2, 0)),0,VLOOKUP($A$1854, 文字檔!Q:R, 2, 0))</f>
        <v>0</v>
      </c>
      <c r="L1854">
        <f>IF(ISERROR(VLOOKUP($A$1854, 文字檔!S:T, 2, 0)),0,VLOOKUP($A$1854, 文字檔!S:T, 2, 0))</f>
        <v>0</v>
      </c>
      <c r="M1854">
        <f>IF(ISERROR(VLOOKUP($A$1854, 文字檔!U:V, 2, 0)),0,VLOOKUP($A$1854, 文字檔!U:V, 2, 0))</f>
        <v>0</v>
      </c>
      <c r="N1854">
        <f>IF(ISERROR(VLOOKUP($A$1854, 文字檔!W:X, 2, 0)),0,VLOOKUP($A$1854, 文字檔!W:X, 2, 0))</f>
        <v>-17600.490000000002</v>
      </c>
      <c r="O1854">
        <f>IF(ISERROR(VLOOKUP($A$1854, 文字檔!Y:Z, 2, 0)),0,VLOOKUP($A$1854, 文字檔!Y:Z, 2, 0))</f>
        <v>-5404.15</v>
      </c>
      <c r="P1854">
        <f>IF(ISERROR(VLOOKUP($A$1854, 文字檔!AA:AB, 2, 0)),0,VLOOKUP($A$1854, 文字檔!AA:AB, 2, 0))</f>
        <v>0</v>
      </c>
    </row>
    <row r="1855" spans="1:16" ht="16.2">
      <c r="A1855" s="7">
        <v>45591</v>
      </c>
      <c r="B1855" s="5">
        <f>SUMPRODUCT($C$2:$P$2,$C$1855:$P$1855)</f>
        <v>0</v>
      </c>
      <c r="C1855" s="5">
        <f>IF(ISERROR(VLOOKUP($A$1855, 文字檔!A:B, 2, 0)),0,VLOOKUP($A$1855, 文字檔!A:B, 2, 0))</f>
        <v>0</v>
      </c>
      <c r="D1855" s="5">
        <f>IF(ISERROR(VLOOKUP($A$1855, 文字檔!C:D, 2, 0)),0,VLOOKUP($A$1855, 文字檔!C:D, 2, 0))</f>
        <v>0</v>
      </c>
      <c r="E1855" s="5">
        <f>IF(ISERROR(VLOOKUP($A$1855, 文字檔!E:F, 2, 0)),0,VLOOKUP($A$1855, 文字檔!E:F, 2, 0))</f>
        <v>0</v>
      </c>
      <c r="F1855" s="5">
        <f>IF(ISERROR(VLOOKUP($A$1855, 文字檔!G:H, 2, 0)),0,VLOOKUP($A$1855, 文字檔!G:H, 2, 0))</f>
        <v>0</v>
      </c>
      <c r="G1855" s="5">
        <f>IF(ISERROR(VLOOKUP($A$1855, 文字檔!I:J, 2, 0)),0,VLOOKUP($A$1855, 文字檔!I:J, 2, 0))</f>
        <v>0</v>
      </c>
      <c r="H1855" s="5">
        <f>IF(ISERROR(VLOOKUP($A$1855, 文字檔!K:L, 2, 0)),0,VLOOKUP($A$1855, 文字檔!K:L, 2, 0))</f>
        <v>0</v>
      </c>
      <c r="I1855" s="5">
        <f>IF(ISERROR(VLOOKUP($A$1855, 文字檔!M:N, 2, 0)),0,VLOOKUP($A$1855, 文字檔!M:N, 2, 0))</f>
        <v>0</v>
      </c>
      <c r="J1855" s="5">
        <f>IF(ISERROR(VLOOKUP($A$1855, 文字檔!O:P, 2, 0)),0,VLOOKUP($A$1855, 文字檔!O:P, 2, 0))</f>
        <v>0</v>
      </c>
      <c r="K1855">
        <f>IF(ISERROR(VLOOKUP($A$1855, 文字檔!Q:R, 2, 0)),0,VLOOKUP($A$1855, 文字檔!Q:R, 2, 0))</f>
        <v>0</v>
      </c>
      <c r="L1855">
        <f>IF(ISERROR(VLOOKUP($A$1855, 文字檔!S:T, 2, 0)),0,VLOOKUP($A$1855, 文字檔!S:T, 2, 0))</f>
        <v>0</v>
      </c>
      <c r="M1855">
        <f>IF(ISERROR(VLOOKUP($A$1855, 文字檔!U:V, 2, 0)),0,VLOOKUP($A$1855, 文字檔!U:V, 2, 0))</f>
        <v>0</v>
      </c>
      <c r="N1855">
        <f>IF(ISERROR(VLOOKUP($A$1855, 文字檔!W:X, 2, 0)),0,VLOOKUP($A$1855, 文字檔!W:X, 2, 0))</f>
        <v>0</v>
      </c>
      <c r="O1855">
        <f>IF(ISERROR(VLOOKUP($A$1855, 文字檔!Y:Z, 2, 0)),0,VLOOKUP($A$1855, 文字檔!Y:Z, 2, 0))</f>
        <v>0</v>
      </c>
      <c r="P1855">
        <f>IF(ISERROR(VLOOKUP($A$1855, 文字檔!AA:AB, 2, 0)),0,VLOOKUP($A$1855, 文字檔!AA:AB, 2, 0))</f>
        <v>0</v>
      </c>
    </row>
    <row r="1856" spans="1:16" ht="16.2">
      <c r="A1856" s="7">
        <v>45592</v>
      </c>
      <c r="B1856" s="5">
        <f>SUMPRODUCT($C$2:$P$2,$C$1856:$P$1856)</f>
        <v>0</v>
      </c>
      <c r="C1856" s="5">
        <f>IF(ISERROR(VLOOKUP($A$1856, 文字檔!A:B, 2, 0)),0,VLOOKUP($A$1856, 文字檔!A:B, 2, 0))</f>
        <v>0</v>
      </c>
      <c r="D1856" s="5">
        <f>IF(ISERROR(VLOOKUP($A$1856, 文字檔!C:D, 2, 0)),0,VLOOKUP($A$1856, 文字檔!C:D, 2, 0))</f>
        <v>0</v>
      </c>
      <c r="E1856" s="5">
        <f>IF(ISERROR(VLOOKUP($A$1856, 文字檔!E:F, 2, 0)),0,VLOOKUP($A$1856, 文字檔!E:F, 2, 0))</f>
        <v>0</v>
      </c>
      <c r="F1856" s="5">
        <f>IF(ISERROR(VLOOKUP($A$1856, 文字檔!G:H, 2, 0)),0,VLOOKUP($A$1856, 文字檔!G:H, 2, 0))</f>
        <v>0</v>
      </c>
      <c r="G1856" s="5">
        <f>IF(ISERROR(VLOOKUP($A$1856, 文字檔!I:J, 2, 0)),0,VLOOKUP($A$1856, 文字檔!I:J, 2, 0))</f>
        <v>0</v>
      </c>
      <c r="H1856" s="5">
        <f>IF(ISERROR(VLOOKUP($A$1856, 文字檔!K:L, 2, 0)),0,VLOOKUP($A$1856, 文字檔!K:L, 2, 0))</f>
        <v>0</v>
      </c>
      <c r="I1856" s="5">
        <f>IF(ISERROR(VLOOKUP($A$1856, 文字檔!M:N, 2, 0)),0,VLOOKUP($A$1856, 文字檔!M:N, 2, 0))</f>
        <v>0</v>
      </c>
      <c r="J1856" s="5">
        <f>IF(ISERROR(VLOOKUP($A$1856, 文字檔!O:P, 2, 0)),0,VLOOKUP($A$1856, 文字檔!O:P, 2, 0))</f>
        <v>0</v>
      </c>
      <c r="K1856">
        <f>IF(ISERROR(VLOOKUP($A$1856, 文字檔!Q:R, 2, 0)),0,VLOOKUP($A$1856, 文字檔!Q:R, 2, 0))</f>
        <v>0</v>
      </c>
      <c r="L1856">
        <f>IF(ISERROR(VLOOKUP($A$1856, 文字檔!S:T, 2, 0)),0,VLOOKUP($A$1856, 文字檔!S:T, 2, 0))</f>
        <v>0</v>
      </c>
      <c r="M1856">
        <f>IF(ISERROR(VLOOKUP($A$1856, 文字檔!U:V, 2, 0)),0,VLOOKUP($A$1856, 文字檔!U:V, 2, 0))</f>
        <v>0</v>
      </c>
      <c r="N1856">
        <f>IF(ISERROR(VLOOKUP($A$1856, 文字檔!W:X, 2, 0)),0,VLOOKUP($A$1856, 文字檔!W:X, 2, 0))</f>
        <v>0</v>
      </c>
      <c r="O1856">
        <f>IF(ISERROR(VLOOKUP($A$1856, 文字檔!Y:Z, 2, 0)),0,VLOOKUP($A$1856, 文字檔!Y:Z, 2, 0))</f>
        <v>0</v>
      </c>
      <c r="P1856">
        <f>IF(ISERROR(VLOOKUP($A$1856, 文字檔!AA:AB, 2, 0)),0,VLOOKUP($A$1856, 文字檔!AA:AB, 2, 0))</f>
        <v>0</v>
      </c>
    </row>
    <row r="1857" spans="1:16" ht="16.2">
      <c r="A1857" s="7">
        <v>45593</v>
      </c>
      <c r="B1857" s="5">
        <f>SUMPRODUCT($C$2:$P$2,$C$1857:$P$1857)</f>
        <v>-88559.41</v>
      </c>
      <c r="C1857" s="5">
        <f>IF(ISERROR(VLOOKUP($A$1857, 文字檔!A:B, 2, 0)),0,VLOOKUP($A$1857, 文字檔!A:B, 2, 0))</f>
        <v>0</v>
      </c>
      <c r="D1857" s="5">
        <f>IF(ISERROR(VLOOKUP($A$1857, 文字檔!C:D, 2, 0)),0,VLOOKUP($A$1857, 文字檔!C:D, 2, 0))</f>
        <v>-65410.84</v>
      </c>
      <c r="E1857" s="5">
        <f>IF(ISERROR(VLOOKUP($A$1857, 文字檔!E:F, 2, 0)),0,VLOOKUP($A$1857, 文字檔!E:F, 2, 0))</f>
        <v>0</v>
      </c>
      <c r="F1857" s="5">
        <f>IF(ISERROR(VLOOKUP($A$1857, 文字檔!G:H, 2, 0)),0,VLOOKUP($A$1857, 文字檔!G:H, 2, 0))</f>
        <v>0</v>
      </c>
      <c r="G1857" s="5">
        <f>IF(ISERROR(VLOOKUP($A$1857, 文字檔!I:J, 2, 0)),0,VLOOKUP($A$1857, 文字檔!I:J, 2, 0))</f>
        <v>-10614.2</v>
      </c>
      <c r="H1857" s="5">
        <f>IF(ISERROR(VLOOKUP($A$1857, 文字檔!K:L, 2, 0)),0,VLOOKUP($A$1857, 文字檔!K:L, 2, 0))</f>
        <v>17589.61</v>
      </c>
      <c r="I1857" s="5">
        <f>IF(ISERROR(VLOOKUP($A$1857, 文字檔!M:N, 2, 0)),0,VLOOKUP($A$1857, 文字檔!M:N, 2, 0))</f>
        <v>0</v>
      </c>
      <c r="J1857" s="5">
        <f>IF(ISERROR(VLOOKUP($A$1857, 文字檔!O:P, 2, 0)),0,VLOOKUP($A$1857, 文字檔!O:P, 2, 0))</f>
        <v>0</v>
      </c>
      <c r="K1857">
        <f>IF(ISERROR(VLOOKUP($A$1857, 文字檔!Q:R, 2, 0)),0,VLOOKUP($A$1857, 文字檔!Q:R, 2, 0))</f>
        <v>-55107.94</v>
      </c>
      <c r="L1857">
        <f>IF(ISERROR(VLOOKUP($A$1857, 文字檔!S:T, 2, 0)),0,VLOOKUP($A$1857, 文字檔!S:T, 2, 0))</f>
        <v>0</v>
      </c>
      <c r="M1857">
        <f>IF(ISERROR(VLOOKUP($A$1857, 文字檔!U:V, 2, 0)),0,VLOOKUP($A$1857, 文字檔!U:V, 2, 0))</f>
        <v>0</v>
      </c>
      <c r="N1857">
        <f>IF(ISERROR(VLOOKUP($A$1857, 文字檔!W:X, 2, 0)),0,VLOOKUP($A$1857, 文字檔!W:X, 2, 0))</f>
        <v>15789.76</v>
      </c>
      <c r="O1857">
        <f>IF(ISERROR(VLOOKUP($A$1857, 文字檔!Y:Z, 2, 0)),0,VLOOKUP($A$1857, 文字檔!Y:Z, 2, 0))</f>
        <v>9194.2000000000007</v>
      </c>
      <c r="P1857">
        <f>IF(ISERROR(VLOOKUP($A$1857, 文字檔!AA:AB, 2, 0)),0,VLOOKUP($A$1857, 文字檔!AA:AB, 2, 0))</f>
        <v>0</v>
      </c>
    </row>
    <row r="1858" spans="1:16" ht="16.2">
      <c r="A1858" s="7">
        <v>45594</v>
      </c>
      <c r="B1858" s="5">
        <f>SUMPRODUCT($C$2:$P$2,$C$1858:$P$1858)</f>
        <v>20054.329999999998</v>
      </c>
      <c r="C1858" s="5">
        <f>IF(ISERROR(VLOOKUP($A$1858, 文字檔!A:B, 2, 0)),0,VLOOKUP($A$1858, 文字檔!A:B, 2, 0))</f>
        <v>0</v>
      </c>
      <c r="D1858" s="5">
        <f>IF(ISERROR(VLOOKUP($A$1858, 文字檔!C:D, 2, 0)),0,VLOOKUP($A$1858, 文字檔!C:D, 2, 0))</f>
        <v>56428.31</v>
      </c>
      <c r="E1858" s="5">
        <f>IF(ISERROR(VLOOKUP($A$1858, 文字檔!E:F, 2, 0)),0,VLOOKUP($A$1858, 文字檔!E:F, 2, 0))</f>
        <v>0</v>
      </c>
      <c r="F1858" s="5">
        <f>IF(ISERROR(VLOOKUP($A$1858, 文字檔!G:H, 2, 0)),0,VLOOKUP($A$1858, 文字檔!G:H, 2, 0))</f>
        <v>0</v>
      </c>
      <c r="G1858" s="5">
        <f>IF(ISERROR(VLOOKUP($A$1858, 文字檔!I:J, 2, 0)),0,VLOOKUP($A$1858, 文字檔!I:J, 2, 0))</f>
        <v>31705.86</v>
      </c>
      <c r="H1858" s="5">
        <f>IF(ISERROR(VLOOKUP($A$1858, 文字檔!K:L, 2, 0)),0,VLOOKUP($A$1858, 文字檔!K:L, 2, 0))</f>
        <v>5618.05</v>
      </c>
      <c r="I1858" s="5">
        <f>IF(ISERROR(VLOOKUP($A$1858, 文字檔!M:N, 2, 0)),0,VLOOKUP($A$1858, 文字檔!M:N, 2, 0))</f>
        <v>0</v>
      </c>
      <c r="J1858" s="5">
        <f>IF(ISERROR(VLOOKUP($A$1858, 文字檔!O:P, 2, 0)),0,VLOOKUP($A$1858, 文字檔!O:P, 2, 0))</f>
        <v>-18757.72</v>
      </c>
      <c r="K1858">
        <f>IF(ISERROR(VLOOKUP($A$1858, 文字檔!Q:R, 2, 0)),0,VLOOKUP($A$1858, 文字檔!Q:R, 2, 0))</f>
        <v>-70000</v>
      </c>
      <c r="L1858">
        <f>IF(ISERROR(VLOOKUP($A$1858, 文字檔!S:T, 2, 0)),0,VLOOKUP($A$1858, 文字檔!S:T, 2, 0))</f>
        <v>0</v>
      </c>
      <c r="M1858">
        <f>IF(ISERROR(VLOOKUP($A$1858, 文字檔!U:V, 2, 0)),0,VLOOKUP($A$1858, 文字檔!U:V, 2, 0))</f>
        <v>-31684.63</v>
      </c>
      <c r="N1858">
        <f>IF(ISERROR(VLOOKUP($A$1858, 文字檔!W:X, 2, 0)),0,VLOOKUP($A$1858, 文字檔!W:X, 2, 0))</f>
        <v>0</v>
      </c>
      <c r="O1858">
        <f>IF(ISERROR(VLOOKUP($A$1858, 文字檔!Y:Z, 2, 0)),0,VLOOKUP($A$1858, 文字檔!Y:Z, 2, 0))</f>
        <v>76511.8</v>
      </c>
      <c r="P1858">
        <f>IF(ISERROR(VLOOKUP($A$1858, 文字檔!AA:AB, 2, 0)),0,VLOOKUP($A$1858, 文字檔!AA:AB, 2, 0))</f>
        <v>-29767.34</v>
      </c>
    </row>
    <row r="1859" spans="1:16" ht="16.2">
      <c r="A1859" s="7">
        <v>45595</v>
      </c>
      <c r="B1859" s="5">
        <f>SUMPRODUCT($C$2:$P$2,$C$1859:$P$1859)</f>
        <v>-105931.52000000002</v>
      </c>
      <c r="C1859" s="5">
        <f>IF(ISERROR(VLOOKUP($A$1859, 文字檔!A:B, 2, 0)),0,VLOOKUP($A$1859, 文字檔!A:B, 2, 0))</f>
        <v>0</v>
      </c>
      <c r="D1859" s="5">
        <f>IF(ISERROR(VLOOKUP($A$1859, 文字檔!C:D, 2, 0)),0,VLOOKUP($A$1859, 文字檔!C:D, 2, 0))</f>
        <v>0</v>
      </c>
      <c r="E1859" s="5">
        <f>IF(ISERROR(VLOOKUP($A$1859, 文字檔!E:F, 2, 0)),0,VLOOKUP($A$1859, 文字檔!E:F, 2, 0))</f>
        <v>0</v>
      </c>
      <c r="F1859" s="5">
        <f>IF(ISERROR(VLOOKUP($A$1859, 文字檔!G:H, 2, 0)),0,VLOOKUP($A$1859, 文字檔!G:H, 2, 0))</f>
        <v>0</v>
      </c>
      <c r="G1859" s="5">
        <f>IF(ISERROR(VLOOKUP($A$1859, 文字檔!I:J, 2, 0)),0,VLOOKUP($A$1859, 文字檔!I:J, 2, 0))</f>
        <v>-38272.550000000003</v>
      </c>
      <c r="H1859" s="5">
        <f>IF(ISERROR(VLOOKUP($A$1859, 文字檔!K:L, 2, 0)),0,VLOOKUP($A$1859, 文字檔!K:L, 2, 0))</f>
        <v>-23584.47</v>
      </c>
      <c r="I1859" s="5">
        <f>IF(ISERROR(VLOOKUP($A$1859, 文字檔!M:N, 2, 0)),0,VLOOKUP($A$1859, 文字檔!M:N, 2, 0))</f>
        <v>0</v>
      </c>
      <c r="J1859" s="5">
        <f>IF(ISERROR(VLOOKUP($A$1859, 文字檔!O:P, 2, 0)),0,VLOOKUP($A$1859, 文字檔!O:P, 2, 0))</f>
        <v>0</v>
      </c>
      <c r="K1859">
        <f>IF(ISERROR(VLOOKUP($A$1859, 文字檔!Q:R, 2, 0)),0,VLOOKUP($A$1859, 文字檔!Q:R, 2, 0))</f>
        <v>-14400</v>
      </c>
      <c r="L1859">
        <f>IF(ISERROR(VLOOKUP($A$1859, 文字檔!S:T, 2, 0)),0,VLOOKUP($A$1859, 文字檔!S:T, 2, 0))</f>
        <v>0</v>
      </c>
      <c r="M1859">
        <f>IF(ISERROR(VLOOKUP($A$1859, 文字檔!U:V, 2, 0)),0,VLOOKUP($A$1859, 文字檔!U:V, 2, 0))</f>
        <v>-22692.58</v>
      </c>
      <c r="N1859">
        <f>IF(ISERROR(VLOOKUP($A$1859, 文字檔!W:X, 2, 0)),0,VLOOKUP($A$1859, 文字檔!W:X, 2, 0))</f>
        <v>0</v>
      </c>
      <c r="O1859">
        <f>IF(ISERROR(VLOOKUP($A$1859, 文字檔!Y:Z, 2, 0)),0,VLOOKUP($A$1859, 文字檔!Y:Z, 2, 0))</f>
        <v>-29091.38</v>
      </c>
      <c r="P1859">
        <f>IF(ISERROR(VLOOKUP($A$1859, 文字檔!AA:AB, 2, 0)),0,VLOOKUP($A$1859, 文字檔!AA:AB, 2, 0))</f>
        <v>22109.46</v>
      </c>
    </row>
    <row r="1860" spans="1:16" ht="16.2">
      <c r="A1860" s="7">
        <v>45596</v>
      </c>
      <c r="B1860" s="5">
        <f>SUMPRODUCT($C$2:$P$2,$C$1860:$P$1860)</f>
        <v>0</v>
      </c>
      <c r="C1860" s="5">
        <f>IF(ISERROR(VLOOKUP($A$1860, 文字檔!A:B, 2, 0)),0,VLOOKUP($A$1860, 文字檔!A:B, 2, 0))</f>
        <v>0</v>
      </c>
      <c r="D1860" s="5">
        <f>IF(ISERROR(VLOOKUP($A$1860, 文字檔!C:D, 2, 0)),0,VLOOKUP($A$1860, 文字檔!C:D, 2, 0))</f>
        <v>0</v>
      </c>
      <c r="E1860" s="5">
        <f>IF(ISERROR(VLOOKUP($A$1860, 文字檔!E:F, 2, 0)),0,VLOOKUP($A$1860, 文字檔!E:F, 2, 0))</f>
        <v>0</v>
      </c>
      <c r="F1860" s="5">
        <f>IF(ISERROR(VLOOKUP($A$1860, 文字檔!G:H, 2, 0)),0,VLOOKUP($A$1860, 文字檔!G:H, 2, 0))</f>
        <v>0</v>
      </c>
      <c r="G1860" s="5">
        <f>IF(ISERROR(VLOOKUP($A$1860, 文字檔!I:J, 2, 0)),0,VLOOKUP($A$1860, 文字檔!I:J, 2, 0))</f>
        <v>0</v>
      </c>
      <c r="H1860" s="5">
        <f>IF(ISERROR(VLOOKUP($A$1860, 文字檔!K:L, 2, 0)),0,VLOOKUP($A$1860, 文字檔!K:L, 2, 0))</f>
        <v>0</v>
      </c>
      <c r="I1860" s="5">
        <f>IF(ISERROR(VLOOKUP($A$1860, 文字檔!M:N, 2, 0)),0,VLOOKUP($A$1860, 文字檔!M:N, 2, 0))</f>
        <v>0</v>
      </c>
      <c r="J1860" s="5">
        <f>IF(ISERROR(VLOOKUP($A$1860, 文字檔!O:P, 2, 0)),0,VLOOKUP($A$1860, 文字檔!O:P, 2, 0))</f>
        <v>0</v>
      </c>
      <c r="K1860">
        <f>IF(ISERROR(VLOOKUP($A$1860, 文字檔!Q:R, 2, 0)),0,VLOOKUP($A$1860, 文字檔!Q:R, 2, 0))</f>
        <v>0</v>
      </c>
      <c r="L1860">
        <f>IF(ISERROR(VLOOKUP($A$1860, 文字檔!S:T, 2, 0)),0,VLOOKUP($A$1860, 文字檔!S:T, 2, 0))</f>
        <v>0</v>
      </c>
      <c r="M1860">
        <f>IF(ISERROR(VLOOKUP($A$1860, 文字檔!U:V, 2, 0)),0,VLOOKUP($A$1860, 文字檔!U:V, 2, 0))</f>
        <v>0</v>
      </c>
      <c r="N1860">
        <f>IF(ISERROR(VLOOKUP($A$1860, 文字檔!W:X, 2, 0)),0,VLOOKUP($A$1860, 文字檔!W:X, 2, 0))</f>
        <v>0</v>
      </c>
      <c r="O1860">
        <f>IF(ISERROR(VLOOKUP($A$1860, 文字檔!Y:Z, 2, 0)),0,VLOOKUP($A$1860, 文字檔!Y:Z, 2, 0))</f>
        <v>0</v>
      </c>
      <c r="P1860">
        <f>IF(ISERROR(VLOOKUP($A$1860, 文字檔!AA:AB, 2, 0)),0,VLOOKUP($A$1860, 文字檔!AA:AB, 2, 0))</f>
        <v>0</v>
      </c>
    </row>
    <row r="1861" spans="1:16" ht="16.2">
      <c r="A1861" s="7">
        <v>45597</v>
      </c>
      <c r="B1861" s="5">
        <f>SUMPRODUCT($C$2:$P$2,$C$1861:$P$1861)</f>
        <v>86847.19</v>
      </c>
      <c r="C1861" s="5">
        <f>IF(ISERROR(VLOOKUP($A$1861, 文字檔!A:B, 2, 0)),0,VLOOKUP($A$1861, 文字檔!A:B, 2, 0))</f>
        <v>60243.040000000001</v>
      </c>
      <c r="D1861" s="5">
        <f>IF(ISERROR(VLOOKUP($A$1861, 文字檔!C:D, 2, 0)),0,VLOOKUP($A$1861, 文字檔!C:D, 2, 0))</f>
        <v>0</v>
      </c>
      <c r="E1861" s="5">
        <f>IF(ISERROR(VLOOKUP($A$1861, 文字檔!E:F, 2, 0)),0,VLOOKUP($A$1861, 文字檔!E:F, 2, 0))</f>
        <v>0</v>
      </c>
      <c r="F1861" s="5">
        <f>IF(ISERROR(VLOOKUP($A$1861, 文字檔!G:H, 2, 0)),0,VLOOKUP($A$1861, 文字檔!G:H, 2, 0))</f>
        <v>0</v>
      </c>
      <c r="G1861" s="5">
        <f>IF(ISERROR(VLOOKUP($A$1861, 文字檔!I:J, 2, 0)),0,VLOOKUP($A$1861, 文字檔!I:J, 2, 0))</f>
        <v>-25964.07</v>
      </c>
      <c r="H1861" s="5">
        <f>IF(ISERROR(VLOOKUP($A$1861, 文字檔!K:L, 2, 0)),0,VLOOKUP($A$1861, 文字檔!K:L, 2, 0))</f>
        <v>-10944.42</v>
      </c>
      <c r="I1861" s="5">
        <f>IF(ISERROR(VLOOKUP($A$1861, 文字檔!M:N, 2, 0)),0,VLOOKUP($A$1861, 文字檔!M:N, 2, 0))</f>
        <v>0</v>
      </c>
      <c r="J1861" s="5">
        <f>IF(ISERROR(VLOOKUP($A$1861, 文字檔!O:P, 2, 0)),0,VLOOKUP($A$1861, 文字檔!O:P, 2, 0))</f>
        <v>-17338.060000000001</v>
      </c>
      <c r="K1861">
        <f>IF(ISERROR(VLOOKUP($A$1861, 文字檔!Q:R, 2, 0)),0,VLOOKUP($A$1861, 文字檔!Q:R, 2, 0))</f>
        <v>-30200</v>
      </c>
      <c r="L1861">
        <f>IF(ISERROR(VLOOKUP($A$1861, 文字檔!S:T, 2, 0)),0,VLOOKUP($A$1861, 文字檔!S:T, 2, 0))</f>
        <v>0</v>
      </c>
      <c r="M1861">
        <f>IF(ISERROR(VLOOKUP($A$1861, 文字檔!U:V, 2, 0)),0,VLOOKUP($A$1861, 文字檔!U:V, 2, 0))</f>
        <v>0</v>
      </c>
      <c r="N1861">
        <f>IF(ISERROR(VLOOKUP($A$1861, 文字檔!W:X, 2, 0)),0,VLOOKUP($A$1861, 文字檔!W:X, 2, 0))</f>
        <v>-45032.86</v>
      </c>
      <c r="O1861">
        <f>IF(ISERROR(VLOOKUP($A$1861, 文字檔!Y:Z, 2, 0)),0,VLOOKUP($A$1861, 文字檔!Y:Z, 2, 0))</f>
        <v>68757.48</v>
      </c>
      <c r="P1861">
        <f>IF(ISERROR(VLOOKUP($A$1861, 文字檔!AA:AB, 2, 0)),0,VLOOKUP($A$1861, 文字檔!AA:AB, 2, 0))</f>
        <v>87326.080000000002</v>
      </c>
    </row>
    <row r="1862" spans="1:16" ht="16.2">
      <c r="A1862" s="7">
        <v>45598</v>
      </c>
      <c r="B1862" s="5">
        <f>SUMPRODUCT($C$2:$P$2,$C$1862:$P$1862)</f>
        <v>0</v>
      </c>
      <c r="C1862" s="5">
        <f>IF(ISERROR(VLOOKUP($A$1862, 文字檔!A:B, 2, 0)),0,VLOOKUP($A$1862, 文字檔!A:B, 2, 0))</f>
        <v>0</v>
      </c>
      <c r="D1862" s="5">
        <f>IF(ISERROR(VLOOKUP($A$1862, 文字檔!C:D, 2, 0)),0,VLOOKUP($A$1862, 文字檔!C:D, 2, 0))</f>
        <v>0</v>
      </c>
      <c r="E1862" s="5">
        <f>IF(ISERROR(VLOOKUP($A$1862, 文字檔!E:F, 2, 0)),0,VLOOKUP($A$1862, 文字檔!E:F, 2, 0))</f>
        <v>0</v>
      </c>
      <c r="F1862" s="5">
        <f>IF(ISERROR(VLOOKUP($A$1862, 文字檔!G:H, 2, 0)),0,VLOOKUP($A$1862, 文字檔!G:H, 2, 0))</f>
        <v>0</v>
      </c>
      <c r="G1862" s="5">
        <f>IF(ISERROR(VLOOKUP($A$1862, 文字檔!I:J, 2, 0)),0,VLOOKUP($A$1862, 文字檔!I:J, 2, 0))</f>
        <v>0</v>
      </c>
      <c r="H1862" s="5">
        <f>IF(ISERROR(VLOOKUP($A$1862, 文字檔!K:L, 2, 0)),0,VLOOKUP($A$1862, 文字檔!K:L, 2, 0))</f>
        <v>0</v>
      </c>
      <c r="I1862" s="5">
        <f>IF(ISERROR(VLOOKUP($A$1862, 文字檔!M:N, 2, 0)),0,VLOOKUP($A$1862, 文字檔!M:N, 2, 0))</f>
        <v>0</v>
      </c>
      <c r="J1862" s="5">
        <f>IF(ISERROR(VLOOKUP($A$1862, 文字檔!O:P, 2, 0)),0,VLOOKUP($A$1862, 文字檔!O:P, 2, 0))</f>
        <v>0</v>
      </c>
      <c r="K1862">
        <f>IF(ISERROR(VLOOKUP($A$1862, 文字檔!Q:R, 2, 0)),0,VLOOKUP($A$1862, 文字檔!Q:R, 2, 0))</f>
        <v>0</v>
      </c>
      <c r="L1862">
        <f>IF(ISERROR(VLOOKUP($A$1862, 文字檔!S:T, 2, 0)),0,VLOOKUP($A$1862, 文字檔!S:T, 2, 0))</f>
        <v>0</v>
      </c>
      <c r="M1862">
        <f>IF(ISERROR(VLOOKUP($A$1862, 文字檔!U:V, 2, 0)),0,VLOOKUP($A$1862, 文字檔!U:V, 2, 0))</f>
        <v>0</v>
      </c>
      <c r="N1862">
        <f>IF(ISERROR(VLOOKUP($A$1862, 文字檔!W:X, 2, 0)),0,VLOOKUP($A$1862, 文字檔!W:X, 2, 0))</f>
        <v>0</v>
      </c>
      <c r="O1862">
        <f>IF(ISERROR(VLOOKUP($A$1862, 文字檔!Y:Z, 2, 0)),0,VLOOKUP($A$1862, 文字檔!Y:Z, 2, 0))</f>
        <v>0</v>
      </c>
      <c r="P1862">
        <f>IF(ISERROR(VLOOKUP($A$1862, 文字檔!AA:AB, 2, 0)),0,VLOOKUP($A$1862, 文字檔!AA:AB, 2, 0))</f>
        <v>0</v>
      </c>
    </row>
    <row r="1863" spans="1:16" ht="16.2">
      <c r="A1863" s="7">
        <v>45599</v>
      </c>
      <c r="B1863" s="5">
        <f>SUMPRODUCT($C$2:$P$2,$C$1863:$P$1863)</f>
        <v>0</v>
      </c>
      <c r="C1863" s="5">
        <f>IF(ISERROR(VLOOKUP($A$1863, 文字檔!A:B, 2, 0)),0,VLOOKUP($A$1863, 文字檔!A:B, 2, 0))</f>
        <v>0</v>
      </c>
      <c r="D1863" s="5">
        <f>IF(ISERROR(VLOOKUP($A$1863, 文字檔!C:D, 2, 0)),0,VLOOKUP($A$1863, 文字檔!C:D, 2, 0))</f>
        <v>0</v>
      </c>
      <c r="E1863" s="5">
        <f>IF(ISERROR(VLOOKUP($A$1863, 文字檔!E:F, 2, 0)),0,VLOOKUP($A$1863, 文字檔!E:F, 2, 0))</f>
        <v>0</v>
      </c>
      <c r="F1863" s="5">
        <f>IF(ISERROR(VLOOKUP($A$1863, 文字檔!G:H, 2, 0)),0,VLOOKUP($A$1863, 文字檔!G:H, 2, 0))</f>
        <v>0</v>
      </c>
      <c r="G1863" s="5">
        <f>IF(ISERROR(VLOOKUP($A$1863, 文字檔!I:J, 2, 0)),0,VLOOKUP($A$1863, 文字檔!I:J, 2, 0))</f>
        <v>0</v>
      </c>
      <c r="H1863" s="5">
        <f>IF(ISERROR(VLOOKUP($A$1863, 文字檔!K:L, 2, 0)),0,VLOOKUP($A$1863, 文字檔!K:L, 2, 0))</f>
        <v>0</v>
      </c>
      <c r="I1863" s="5">
        <f>IF(ISERROR(VLOOKUP($A$1863, 文字檔!M:N, 2, 0)),0,VLOOKUP($A$1863, 文字檔!M:N, 2, 0))</f>
        <v>0</v>
      </c>
      <c r="J1863" s="5">
        <f>IF(ISERROR(VLOOKUP($A$1863, 文字檔!O:P, 2, 0)),0,VLOOKUP($A$1863, 文字檔!O:P, 2, 0))</f>
        <v>0</v>
      </c>
      <c r="K1863">
        <f>IF(ISERROR(VLOOKUP($A$1863, 文字檔!Q:R, 2, 0)),0,VLOOKUP($A$1863, 文字檔!Q:R, 2, 0))</f>
        <v>0</v>
      </c>
      <c r="L1863">
        <f>IF(ISERROR(VLOOKUP($A$1863, 文字檔!S:T, 2, 0)),0,VLOOKUP($A$1863, 文字檔!S:T, 2, 0))</f>
        <v>0</v>
      </c>
      <c r="M1863">
        <f>IF(ISERROR(VLOOKUP($A$1863, 文字檔!U:V, 2, 0)),0,VLOOKUP($A$1863, 文字檔!U:V, 2, 0))</f>
        <v>0</v>
      </c>
      <c r="N1863">
        <f>IF(ISERROR(VLOOKUP($A$1863, 文字檔!W:X, 2, 0)),0,VLOOKUP($A$1863, 文字檔!W:X, 2, 0))</f>
        <v>0</v>
      </c>
      <c r="O1863">
        <f>IF(ISERROR(VLOOKUP($A$1863, 文字檔!Y:Z, 2, 0)),0,VLOOKUP($A$1863, 文字檔!Y:Z, 2, 0))</f>
        <v>0</v>
      </c>
      <c r="P1863">
        <f>IF(ISERROR(VLOOKUP($A$1863, 文字檔!AA:AB, 2, 0)),0,VLOOKUP($A$1863, 文字檔!AA:AB, 2, 0))</f>
        <v>0</v>
      </c>
    </row>
    <row r="1864" spans="1:16" ht="16.2">
      <c r="A1864" s="7">
        <v>45600</v>
      </c>
      <c r="B1864" s="5">
        <f>SUMPRODUCT($C$2:$P$2,$C$1864:$P$1864)</f>
        <v>24142.33</v>
      </c>
      <c r="C1864" s="5">
        <f>IF(ISERROR(VLOOKUP($A$1864, 文字檔!A:B, 2, 0)),0,VLOOKUP($A$1864, 文字檔!A:B, 2, 0))</f>
        <v>0</v>
      </c>
      <c r="D1864" s="5">
        <f>IF(ISERROR(VLOOKUP($A$1864, 文字檔!C:D, 2, 0)),0,VLOOKUP($A$1864, 文字檔!C:D, 2, 0))</f>
        <v>0</v>
      </c>
      <c r="E1864" s="5">
        <f>IF(ISERROR(VLOOKUP($A$1864, 文字檔!E:F, 2, 0)),0,VLOOKUP($A$1864, 文字檔!E:F, 2, 0))</f>
        <v>0</v>
      </c>
      <c r="F1864" s="5">
        <f>IF(ISERROR(VLOOKUP($A$1864, 文字檔!G:H, 2, 0)),0,VLOOKUP($A$1864, 文字檔!G:H, 2, 0))</f>
        <v>42915.31</v>
      </c>
      <c r="G1864" s="5">
        <f>IF(ISERROR(VLOOKUP($A$1864, 文字檔!I:J, 2, 0)),0,VLOOKUP($A$1864, 文字檔!I:J, 2, 0))</f>
        <v>-29972.41</v>
      </c>
      <c r="H1864" s="5">
        <f>IF(ISERROR(VLOOKUP($A$1864, 文字檔!K:L, 2, 0)),0,VLOOKUP($A$1864, 文字檔!K:L, 2, 0))</f>
        <v>-53658.51</v>
      </c>
      <c r="I1864" s="5">
        <f>IF(ISERROR(VLOOKUP($A$1864, 文字檔!M:N, 2, 0)),0,VLOOKUP($A$1864, 文字檔!M:N, 2, 0))</f>
        <v>-53483.31</v>
      </c>
      <c r="J1864" s="5">
        <f>IF(ISERROR(VLOOKUP($A$1864, 文字檔!O:P, 2, 0)),0,VLOOKUP($A$1864, 文字檔!O:P, 2, 0))</f>
        <v>0</v>
      </c>
      <c r="K1864">
        <f>IF(ISERROR(VLOOKUP($A$1864, 文字檔!Q:R, 2, 0)),0,VLOOKUP($A$1864, 文字檔!Q:R, 2, 0))</f>
        <v>57600</v>
      </c>
      <c r="L1864">
        <f>IF(ISERROR(VLOOKUP($A$1864, 文字檔!S:T, 2, 0)),0,VLOOKUP($A$1864, 文字檔!S:T, 2, 0))</f>
        <v>0</v>
      </c>
      <c r="M1864">
        <f>IF(ISERROR(VLOOKUP($A$1864, 文字檔!U:V, 2, 0)),0,VLOOKUP($A$1864, 文字檔!U:V, 2, 0))</f>
        <v>0</v>
      </c>
      <c r="N1864">
        <f>IF(ISERROR(VLOOKUP($A$1864, 文字檔!W:X, 2, 0)),0,VLOOKUP($A$1864, 文字檔!W:X, 2, 0))</f>
        <v>57600</v>
      </c>
      <c r="O1864">
        <f>IF(ISERROR(VLOOKUP($A$1864, 文字檔!Y:Z, 2, 0)),0,VLOOKUP($A$1864, 文字檔!Y:Z, 2, 0))</f>
        <v>38914.71</v>
      </c>
      <c r="P1864">
        <f>IF(ISERROR(VLOOKUP($A$1864, 文字檔!AA:AB, 2, 0)),0,VLOOKUP($A$1864, 文字檔!AA:AB, 2, 0))</f>
        <v>-35773.46</v>
      </c>
    </row>
    <row r="1865" spans="1:16" ht="16.2">
      <c r="A1865" s="7">
        <v>45601</v>
      </c>
      <c r="B1865" s="5">
        <f>SUMPRODUCT($C$2:$P$2,$C$1865:$P$1865)</f>
        <v>88158.670000000013</v>
      </c>
      <c r="C1865" s="5">
        <f>IF(ISERROR(VLOOKUP($A$1865, 文字檔!A:B, 2, 0)),0,VLOOKUP($A$1865, 文字檔!A:B, 2, 0))</f>
        <v>47019.94</v>
      </c>
      <c r="D1865" s="5">
        <f>IF(ISERROR(VLOOKUP($A$1865, 文字檔!C:D, 2, 0)),0,VLOOKUP($A$1865, 文字檔!C:D, 2, 0))</f>
        <v>0</v>
      </c>
      <c r="E1865" s="5">
        <f>IF(ISERROR(VLOOKUP($A$1865, 文字檔!E:F, 2, 0)),0,VLOOKUP($A$1865, 文字檔!E:F, 2, 0))</f>
        <v>0</v>
      </c>
      <c r="F1865" s="5">
        <f>IF(ISERROR(VLOOKUP($A$1865, 文字檔!G:H, 2, 0)),0,VLOOKUP($A$1865, 文字檔!G:H, 2, 0))</f>
        <v>18800</v>
      </c>
      <c r="G1865" s="5">
        <f>IF(ISERROR(VLOOKUP($A$1865, 文字檔!I:J, 2, 0)),0,VLOOKUP($A$1865, 文字檔!I:J, 2, 0))</f>
        <v>0</v>
      </c>
      <c r="H1865" s="5">
        <f>IF(ISERROR(VLOOKUP($A$1865, 文字檔!K:L, 2, 0)),0,VLOOKUP($A$1865, 文字檔!K:L, 2, 0))</f>
        <v>35714.230000000003</v>
      </c>
      <c r="I1865" s="5">
        <f>IF(ISERROR(VLOOKUP($A$1865, 文字檔!M:N, 2, 0)),0,VLOOKUP($A$1865, 文字檔!M:N, 2, 0))</f>
        <v>-2291.4699999999998</v>
      </c>
      <c r="J1865" s="5">
        <f>IF(ISERROR(VLOOKUP($A$1865, 文字檔!O:P, 2, 0)),0,VLOOKUP($A$1865, 文字檔!O:P, 2, 0))</f>
        <v>0</v>
      </c>
      <c r="K1865">
        <f>IF(ISERROR(VLOOKUP($A$1865, 文字檔!Q:R, 2, 0)),0,VLOOKUP($A$1865, 文字檔!Q:R, 2, 0))</f>
        <v>18800</v>
      </c>
      <c r="L1865">
        <f>IF(ISERROR(VLOOKUP($A$1865, 文字檔!S:T, 2, 0)),0,VLOOKUP($A$1865, 文字檔!S:T, 2, 0))</f>
        <v>0</v>
      </c>
      <c r="M1865">
        <f>IF(ISERROR(VLOOKUP($A$1865, 文字檔!U:V, 2, 0)),0,VLOOKUP($A$1865, 文字檔!U:V, 2, 0))</f>
        <v>0</v>
      </c>
      <c r="N1865">
        <f>IF(ISERROR(VLOOKUP($A$1865, 文字檔!W:X, 2, 0)),0,VLOOKUP($A$1865, 文字檔!W:X, 2, 0))</f>
        <v>18800</v>
      </c>
      <c r="O1865">
        <f>IF(ISERROR(VLOOKUP($A$1865, 文字檔!Y:Z, 2, 0)),0,VLOOKUP($A$1865, 文字檔!Y:Z, 2, 0))</f>
        <v>-48684.03</v>
      </c>
      <c r="P1865">
        <f>IF(ISERROR(VLOOKUP($A$1865, 文字檔!AA:AB, 2, 0)),0,VLOOKUP($A$1865, 文字檔!AA:AB, 2, 0))</f>
        <v>0</v>
      </c>
    </row>
    <row r="1866" spans="1:16" ht="16.2">
      <c r="A1866" s="7">
        <v>45602</v>
      </c>
      <c r="B1866" s="5">
        <f>SUMPRODUCT($C$2:$P$2,$C$1866:$P$1866)</f>
        <v>170118.32</v>
      </c>
      <c r="C1866" s="5">
        <f>IF(ISERROR(VLOOKUP($A$1866, 文字檔!A:B, 2, 0)),0,VLOOKUP($A$1866, 文字檔!A:B, 2, 0))</f>
        <v>-37605.660000000003</v>
      </c>
      <c r="D1866" s="5">
        <f>IF(ISERROR(VLOOKUP($A$1866, 文字檔!C:D, 2, 0)),0,VLOOKUP($A$1866, 文字檔!C:D, 2, 0))</f>
        <v>45404.04</v>
      </c>
      <c r="E1866" s="5">
        <f>IF(ISERROR(VLOOKUP($A$1866, 文字檔!E:F, 2, 0)),0,VLOOKUP($A$1866, 文字檔!E:F, 2, 0))</f>
        <v>0</v>
      </c>
      <c r="F1866" s="5">
        <f>IF(ISERROR(VLOOKUP($A$1866, 文字檔!G:H, 2, 0)),0,VLOOKUP($A$1866, 文字檔!G:H, 2, 0))</f>
        <v>37800</v>
      </c>
      <c r="G1866" s="5">
        <f>IF(ISERROR(VLOOKUP($A$1866, 文字檔!I:J, 2, 0)),0,VLOOKUP($A$1866, 文字檔!I:J, 2, 0))</f>
        <v>0</v>
      </c>
      <c r="H1866" s="5">
        <f>IF(ISERROR(VLOOKUP($A$1866, 文字檔!K:L, 2, 0)),0,VLOOKUP($A$1866, 文字檔!K:L, 2, 0))</f>
        <v>6812.77</v>
      </c>
      <c r="I1866" s="5">
        <f>IF(ISERROR(VLOOKUP($A$1866, 文字檔!M:N, 2, 0)),0,VLOOKUP($A$1866, 文字檔!M:N, 2, 0))</f>
        <v>0</v>
      </c>
      <c r="J1866" s="5">
        <f>IF(ISERROR(VLOOKUP($A$1866, 文字檔!O:P, 2, 0)),0,VLOOKUP($A$1866, 文字檔!O:P, 2, 0))</f>
        <v>0</v>
      </c>
      <c r="K1866">
        <f>IF(ISERROR(VLOOKUP($A$1866, 文字檔!Q:R, 2, 0)),0,VLOOKUP($A$1866, 文字檔!Q:R, 2, 0))</f>
        <v>37800</v>
      </c>
      <c r="L1866">
        <f>IF(ISERROR(VLOOKUP($A$1866, 文字檔!S:T, 2, 0)),0,VLOOKUP($A$1866, 文字檔!S:T, 2, 0))</f>
        <v>0</v>
      </c>
      <c r="M1866">
        <f>IF(ISERROR(VLOOKUP($A$1866, 文字檔!U:V, 2, 0)),0,VLOOKUP($A$1866, 文字檔!U:V, 2, 0))</f>
        <v>0</v>
      </c>
      <c r="N1866">
        <f>IF(ISERROR(VLOOKUP($A$1866, 文字檔!W:X, 2, 0)),0,VLOOKUP($A$1866, 文字檔!W:X, 2, 0))</f>
        <v>37800</v>
      </c>
      <c r="O1866">
        <f>IF(ISERROR(VLOOKUP($A$1866, 文字檔!Y:Z, 2, 0)),0,VLOOKUP($A$1866, 文字檔!Y:Z, 2, 0))</f>
        <v>28004.67</v>
      </c>
      <c r="P1866">
        <f>IF(ISERROR(VLOOKUP($A$1866, 文字檔!AA:AB, 2, 0)),0,VLOOKUP($A$1866, 文字檔!AA:AB, 2, 0))</f>
        <v>14102.5</v>
      </c>
    </row>
    <row r="1867" spans="1:16" ht="16.2">
      <c r="A1867" s="7">
        <v>45603</v>
      </c>
      <c r="B1867" s="5">
        <f>SUMPRODUCT($C$2:$P$2,$C$1867:$P$1867)</f>
        <v>-21693.660000000003</v>
      </c>
      <c r="C1867" s="5">
        <f>IF(ISERROR(VLOOKUP($A$1867, 文字檔!A:B, 2, 0)),0,VLOOKUP($A$1867, 文字檔!A:B, 2, 0))</f>
        <v>0</v>
      </c>
      <c r="D1867" s="5">
        <f>IF(ISERROR(VLOOKUP($A$1867, 文字檔!C:D, 2, 0)),0,VLOOKUP($A$1867, 文字檔!C:D, 2, 0))</f>
        <v>0</v>
      </c>
      <c r="E1867" s="5">
        <f>IF(ISERROR(VLOOKUP($A$1867, 文字檔!E:F, 2, 0)),0,VLOOKUP($A$1867, 文字檔!E:F, 2, 0))</f>
        <v>0</v>
      </c>
      <c r="F1867" s="5">
        <f>IF(ISERROR(VLOOKUP($A$1867, 文字檔!G:H, 2, 0)),0,VLOOKUP($A$1867, 文字檔!G:H, 2, 0))</f>
        <v>33895.089999999997</v>
      </c>
      <c r="G1867" s="5">
        <f>IF(ISERROR(VLOOKUP($A$1867, 文字檔!I:J, 2, 0)),0,VLOOKUP($A$1867, 文字檔!I:J, 2, 0))</f>
        <v>0</v>
      </c>
      <c r="H1867" s="5">
        <f>IF(ISERROR(VLOOKUP($A$1867, 文字檔!K:L, 2, 0)),0,VLOOKUP($A$1867, 文字檔!K:L, 2, 0))</f>
        <v>0</v>
      </c>
      <c r="I1867" s="5">
        <f>IF(ISERROR(VLOOKUP($A$1867, 文字檔!M:N, 2, 0)),0,VLOOKUP($A$1867, 文字檔!M:N, 2, 0))</f>
        <v>-69196.47</v>
      </c>
      <c r="J1867" s="5">
        <f>IF(ISERROR(VLOOKUP($A$1867, 文字檔!O:P, 2, 0)),0,VLOOKUP($A$1867, 文字檔!O:P, 2, 0))</f>
        <v>0</v>
      </c>
      <c r="K1867">
        <f>IF(ISERROR(VLOOKUP($A$1867, 文字檔!Q:R, 2, 0)),0,VLOOKUP($A$1867, 文字檔!Q:R, 2, 0))</f>
        <v>41600</v>
      </c>
      <c r="L1867">
        <f>IF(ISERROR(VLOOKUP($A$1867, 文字檔!S:T, 2, 0)),0,VLOOKUP($A$1867, 文字檔!S:T, 2, 0))</f>
        <v>0</v>
      </c>
      <c r="M1867">
        <f>IF(ISERROR(VLOOKUP($A$1867, 文字檔!U:V, 2, 0)),0,VLOOKUP($A$1867, 文字檔!U:V, 2, 0))</f>
        <v>0</v>
      </c>
      <c r="N1867">
        <f>IF(ISERROR(VLOOKUP($A$1867, 文字檔!W:X, 2, 0)),0,VLOOKUP($A$1867, 文字檔!W:X, 2, 0))</f>
        <v>-31895.040000000001</v>
      </c>
      <c r="O1867">
        <f>IF(ISERROR(VLOOKUP($A$1867, 文字檔!Y:Z, 2, 0)),0,VLOOKUP($A$1867, 文字檔!Y:Z, 2, 0))</f>
        <v>-37697.24</v>
      </c>
      <c r="P1867">
        <f>IF(ISERROR(VLOOKUP($A$1867, 文字檔!AA:AB, 2, 0)),0,VLOOKUP($A$1867, 文字檔!AA:AB, 2, 0))</f>
        <v>41600</v>
      </c>
    </row>
    <row r="1868" spans="1:16" ht="16.2">
      <c r="A1868" s="7">
        <v>45604</v>
      </c>
      <c r="B1868" s="5">
        <f>SUMPRODUCT($C$2:$P$2,$C$1868:$P$1868)</f>
        <v>58403.340000000004</v>
      </c>
      <c r="C1868" s="5">
        <f>IF(ISERROR(VLOOKUP($A$1868, 文字檔!A:B, 2, 0)),0,VLOOKUP($A$1868, 文字檔!A:B, 2, 0))</f>
        <v>0</v>
      </c>
      <c r="D1868" s="5">
        <f>IF(ISERROR(VLOOKUP($A$1868, 文字檔!C:D, 2, 0)),0,VLOOKUP($A$1868, 文字檔!C:D, 2, 0))</f>
        <v>0</v>
      </c>
      <c r="E1868" s="5">
        <f>IF(ISERROR(VLOOKUP($A$1868, 文字檔!E:F, 2, 0)),0,VLOOKUP($A$1868, 文字檔!E:F, 2, 0))</f>
        <v>0</v>
      </c>
      <c r="F1868" s="5">
        <f>IF(ISERROR(VLOOKUP($A$1868, 文字檔!G:H, 2, 0)),0,VLOOKUP($A$1868, 文字檔!G:H, 2, 0))</f>
        <v>0</v>
      </c>
      <c r="G1868" s="5">
        <f>IF(ISERROR(VLOOKUP($A$1868, 文字檔!I:J, 2, 0)),0,VLOOKUP($A$1868, 文字檔!I:J, 2, 0))</f>
        <v>-22423.17</v>
      </c>
      <c r="H1868" s="5">
        <f>IF(ISERROR(VLOOKUP($A$1868, 文字檔!K:L, 2, 0)),0,VLOOKUP($A$1868, 文字檔!K:L, 2, 0))</f>
        <v>-27934.32</v>
      </c>
      <c r="I1868" s="5">
        <f>IF(ISERROR(VLOOKUP($A$1868, 文字檔!M:N, 2, 0)),0,VLOOKUP($A$1868, 文字檔!M:N, 2, 0))</f>
        <v>0</v>
      </c>
      <c r="J1868" s="5">
        <f>IF(ISERROR(VLOOKUP($A$1868, 文字檔!O:P, 2, 0)),0,VLOOKUP($A$1868, 文字檔!O:P, 2, 0))</f>
        <v>0</v>
      </c>
      <c r="K1868">
        <f>IF(ISERROR(VLOOKUP($A$1868, 文字檔!Q:R, 2, 0)),0,VLOOKUP($A$1868, 文字檔!Q:R, 2, 0))</f>
        <v>49800</v>
      </c>
      <c r="L1868">
        <f>IF(ISERROR(VLOOKUP($A$1868, 文字檔!S:T, 2, 0)),0,VLOOKUP($A$1868, 文字檔!S:T, 2, 0))</f>
        <v>0</v>
      </c>
      <c r="M1868">
        <f>IF(ISERROR(VLOOKUP($A$1868, 文字檔!U:V, 2, 0)),0,VLOOKUP($A$1868, 文字檔!U:V, 2, 0))</f>
        <v>0</v>
      </c>
      <c r="N1868">
        <f>IF(ISERROR(VLOOKUP($A$1868, 文字檔!W:X, 2, 0)),0,VLOOKUP($A$1868, 文字檔!W:X, 2, 0))</f>
        <v>-40639.17</v>
      </c>
      <c r="O1868">
        <f>IF(ISERROR(VLOOKUP($A$1868, 文字檔!Y:Z, 2, 0)),0,VLOOKUP($A$1868, 文字檔!Y:Z, 2, 0))</f>
        <v>49800</v>
      </c>
      <c r="P1868">
        <f>IF(ISERROR(VLOOKUP($A$1868, 文字檔!AA:AB, 2, 0)),0,VLOOKUP($A$1868, 文字檔!AA:AB, 2, 0))</f>
        <v>49800</v>
      </c>
    </row>
    <row r="1869" spans="1:16" ht="16.2">
      <c r="A1869" s="7">
        <v>45605</v>
      </c>
      <c r="B1869" s="5">
        <f>SUMPRODUCT($C$2:$P$2,$C$1869:$P$1869)</f>
        <v>0</v>
      </c>
      <c r="C1869" s="5">
        <f>IF(ISERROR(VLOOKUP($A$1869, 文字檔!A:B, 2, 0)),0,VLOOKUP($A$1869, 文字檔!A:B, 2, 0))</f>
        <v>0</v>
      </c>
      <c r="D1869" s="5">
        <f>IF(ISERROR(VLOOKUP($A$1869, 文字檔!C:D, 2, 0)),0,VLOOKUP($A$1869, 文字檔!C:D, 2, 0))</f>
        <v>0</v>
      </c>
      <c r="E1869" s="5">
        <f>IF(ISERROR(VLOOKUP($A$1869, 文字檔!E:F, 2, 0)),0,VLOOKUP($A$1869, 文字檔!E:F, 2, 0))</f>
        <v>0</v>
      </c>
      <c r="F1869" s="5">
        <f>IF(ISERROR(VLOOKUP($A$1869, 文字檔!G:H, 2, 0)),0,VLOOKUP($A$1869, 文字檔!G:H, 2, 0))</f>
        <v>0</v>
      </c>
      <c r="G1869" s="5">
        <f>IF(ISERROR(VLOOKUP($A$1869, 文字檔!I:J, 2, 0)),0,VLOOKUP($A$1869, 文字檔!I:J, 2, 0))</f>
        <v>0</v>
      </c>
      <c r="H1869" s="5">
        <f>IF(ISERROR(VLOOKUP($A$1869, 文字檔!K:L, 2, 0)),0,VLOOKUP($A$1869, 文字檔!K:L, 2, 0))</f>
        <v>0</v>
      </c>
      <c r="I1869" s="5">
        <f>IF(ISERROR(VLOOKUP($A$1869, 文字檔!M:N, 2, 0)),0,VLOOKUP($A$1869, 文字檔!M:N, 2, 0))</f>
        <v>0</v>
      </c>
      <c r="J1869" s="5">
        <f>IF(ISERROR(VLOOKUP($A$1869, 文字檔!O:P, 2, 0)),0,VLOOKUP($A$1869, 文字檔!O:P, 2, 0))</f>
        <v>0</v>
      </c>
      <c r="K1869">
        <f>IF(ISERROR(VLOOKUP($A$1869, 文字檔!Q:R, 2, 0)),0,VLOOKUP($A$1869, 文字檔!Q:R, 2, 0))</f>
        <v>0</v>
      </c>
      <c r="L1869">
        <f>IF(ISERROR(VLOOKUP($A$1869, 文字檔!S:T, 2, 0)),0,VLOOKUP($A$1869, 文字檔!S:T, 2, 0))</f>
        <v>0</v>
      </c>
      <c r="M1869">
        <f>IF(ISERROR(VLOOKUP($A$1869, 文字檔!U:V, 2, 0)),0,VLOOKUP($A$1869, 文字檔!U:V, 2, 0))</f>
        <v>0</v>
      </c>
      <c r="N1869">
        <f>IF(ISERROR(VLOOKUP($A$1869, 文字檔!W:X, 2, 0)),0,VLOOKUP($A$1869, 文字檔!W:X, 2, 0))</f>
        <v>0</v>
      </c>
      <c r="O1869">
        <f>IF(ISERROR(VLOOKUP($A$1869, 文字檔!Y:Z, 2, 0)),0,VLOOKUP($A$1869, 文字檔!Y:Z, 2, 0))</f>
        <v>0</v>
      </c>
      <c r="P1869">
        <f>IF(ISERROR(VLOOKUP($A$1869, 文字檔!AA:AB, 2, 0)),0,VLOOKUP($A$1869, 文字檔!AA:AB, 2, 0))</f>
        <v>0</v>
      </c>
    </row>
    <row r="1870" spans="1:16" ht="16.2">
      <c r="A1870" s="7">
        <v>45606</v>
      </c>
      <c r="B1870" s="5">
        <f>SUMPRODUCT($C$2:$P$2,$C$1870:$P$1870)</f>
        <v>0</v>
      </c>
      <c r="C1870" s="5">
        <f>IF(ISERROR(VLOOKUP($A$1870, 文字檔!A:B, 2, 0)),0,VLOOKUP($A$1870, 文字檔!A:B, 2, 0))</f>
        <v>0</v>
      </c>
      <c r="D1870" s="5">
        <f>IF(ISERROR(VLOOKUP($A$1870, 文字檔!C:D, 2, 0)),0,VLOOKUP($A$1870, 文字檔!C:D, 2, 0))</f>
        <v>0</v>
      </c>
      <c r="E1870" s="5">
        <f>IF(ISERROR(VLOOKUP($A$1870, 文字檔!E:F, 2, 0)),0,VLOOKUP($A$1870, 文字檔!E:F, 2, 0))</f>
        <v>0</v>
      </c>
      <c r="F1870" s="5">
        <f>IF(ISERROR(VLOOKUP($A$1870, 文字檔!G:H, 2, 0)),0,VLOOKUP($A$1870, 文字檔!G:H, 2, 0))</f>
        <v>0</v>
      </c>
      <c r="G1870" s="5">
        <f>IF(ISERROR(VLOOKUP($A$1870, 文字檔!I:J, 2, 0)),0,VLOOKUP($A$1870, 文字檔!I:J, 2, 0))</f>
        <v>0</v>
      </c>
      <c r="H1870" s="5">
        <f>IF(ISERROR(VLOOKUP($A$1870, 文字檔!K:L, 2, 0)),0,VLOOKUP($A$1870, 文字檔!K:L, 2, 0))</f>
        <v>0</v>
      </c>
      <c r="I1870" s="5">
        <f>IF(ISERROR(VLOOKUP($A$1870, 文字檔!M:N, 2, 0)),0,VLOOKUP($A$1870, 文字檔!M:N, 2, 0))</f>
        <v>0</v>
      </c>
      <c r="J1870" s="5">
        <f>IF(ISERROR(VLOOKUP($A$1870, 文字檔!O:P, 2, 0)),0,VLOOKUP($A$1870, 文字檔!O:P, 2, 0))</f>
        <v>0</v>
      </c>
      <c r="K1870">
        <f>IF(ISERROR(VLOOKUP($A$1870, 文字檔!Q:R, 2, 0)),0,VLOOKUP($A$1870, 文字檔!Q:R, 2, 0))</f>
        <v>0</v>
      </c>
      <c r="L1870">
        <f>IF(ISERROR(VLOOKUP($A$1870, 文字檔!S:T, 2, 0)),0,VLOOKUP($A$1870, 文字檔!S:T, 2, 0))</f>
        <v>0</v>
      </c>
      <c r="M1870">
        <f>IF(ISERROR(VLOOKUP($A$1870, 文字檔!U:V, 2, 0)),0,VLOOKUP($A$1870, 文字檔!U:V, 2, 0))</f>
        <v>0</v>
      </c>
      <c r="N1870">
        <f>IF(ISERROR(VLOOKUP($A$1870, 文字檔!W:X, 2, 0)),0,VLOOKUP($A$1870, 文字檔!W:X, 2, 0))</f>
        <v>0</v>
      </c>
      <c r="O1870">
        <f>IF(ISERROR(VLOOKUP($A$1870, 文字檔!Y:Z, 2, 0)),0,VLOOKUP($A$1870, 文字檔!Y:Z, 2, 0))</f>
        <v>0</v>
      </c>
      <c r="P1870">
        <f>IF(ISERROR(VLOOKUP($A$1870, 文字檔!AA:AB, 2, 0)),0,VLOOKUP($A$1870, 文字檔!AA:AB, 2, 0))</f>
        <v>0</v>
      </c>
    </row>
    <row r="1871" spans="1:16" ht="16.2">
      <c r="A1871" s="7">
        <v>45607</v>
      </c>
      <c r="B1871" s="5">
        <f>SUMPRODUCT($C$2:$P$2,$C$1871:$P$1871)</f>
        <v>-158360.22999999998</v>
      </c>
      <c r="C1871" s="5">
        <f>IF(ISERROR(VLOOKUP($A$1871, 文字檔!A:B, 2, 0)),0,VLOOKUP($A$1871, 文字檔!A:B, 2, 0))</f>
        <v>-9407.9599999999991</v>
      </c>
      <c r="D1871" s="5">
        <f>IF(ISERROR(VLOOKUP($A$1871, 文字檔!C:D, 2, 0)),0,VLOOKUP($A$1871, 文字檔!C:D, 2, 0))</f>
        <v>0</v>
      </c>
      <c r="E1871" s="5">
        <f>IF(ISERROR(VLOOKUP($A$1871, 文字檔!E:F, 2, 0)),0,VLOOKUP($A$1871, 文字檔!E:F, 2, 0))</f>
        <v>0</v>
      </c>
      <c r="F1871" s="5">
        <f>IF(ISERROR(VLOOKUP($A$1871, 文字檔!G:H, 2, 0)),0,VLOOKUP($A$1871, 文字檔!G:H, 2, 0))</f>
        <v>0</v>
      </c>
      <c r="G1871" s="5">
        <f>IF(ISERROR(VLOOKUP($A$1871, 文字檔!I:J, 2, 0)),0,VLOOKUP($A$1871, 文字檔!I:J, 2, 0))</f>
        <v>-35407.9</v>
      </c>
      <c r="H1871" s="5">
        <f>IF(ISERROR(VLOOKUP($A$1871, 文字檔!K:L, 2, 0)),0,VLOOKUP($A$1871, 文字檔!K:L, 2, 0))</f>
        <v>43883.41</v>
      </c>
      <c r="I1871" s="5">
        <f>IF(ISERROR(VLOOKUP($A$1871, 文字檔!M:N, 2, 0)),0,VLOOKUP($A$1871, 文字檔!M:N, 2, 0))</f>
        <v>-12305.45</v>
      </c>
      <c r="J1871" s="5">
        <f>IF(ISERROR(VLOOKUP($A$1871, 文字檔!O:P, 2, 0)),0,VLOOKUP($A$1871, 文字檔!O:P, 2, 0))</f>
        <v>0</v>
      </c>
      <c r="K1871">
        <f>IF(ISERROR(VLOOKUP($A$1871, 文字檔!Q:R, 2, 0)),0,VLOOKUP($A$1871, 文字檔!Q:R, 2, 0))</f>
        <v>-41600</v>
      </c>
      <c r="L1871">
        <f>IF(ISERROR(VLOOKUP($A$1871, 文字檔!S:T, 2, 0)),0,VLOOKUP($A$1871, 文字檔!S:T, 2, 0))</f>
        <v>15794.14</v>
      </c>
      <c r="M1871">
        <f>IF(ISERROR(VLOOKUP($A$1871, 文字檔!U:V, 2, 0)),0,VLOOKUP($A$1871, 文字檔!U:V, 2, 0))</f>
        <v>0</v>
      </c>
      <c r="N1871">
        <f>IF(ISERROR(VLOOKUP($A$1871, 文字檔!W:X, 2, 0)),0,VLOOKUP($A$1871, 文字檔!W:X, 2, 0))</f>
        <v>-5306.5</v>
      </c>
      <c r="O1871">
        <f>IF(ISERROR(VLOOKUP($A$1871, 文字檔!Y:Z, 2, 0)),0,VLOOKUP($A$1871, 文字檔!Y:Z, 2, 0))</f>
        <v>-72409.97</v>
      </c>
      <c r="P1871">
        <f>IF(ISERROR(VLOOKUP($A$1871, 文字檔!AA:AB, 2, 0)),0,VLOOKUP($A$1871, 文字檔!AA:AB, 2, 0))</f>
        <v>-41600</v>
      </c>
    </row>
    <row r="1872" spans="1:16" ht="16.2">
      <c r="A1872" s="7">
        <v>45608</v>
      </c>
      <c r="B1872" s="5">
        <f>SUMPRODUCT($C$2:$P$2,$C$1872:$P$1872)</f>
        <v>154298.78000000003</v>
      </c>
      <c r="C1872" s="5">
        <f>IF(ISERROR(VLOOKUP($A$1872, 文字檔!A:B, 2, 0)),0,VLOOKUP($A$1872, 文字檔!A:B, 2, 0))</f>
        <v>11427.61</v>
      </c>
      <c r="D1872" s="5">
        <f>IF(ISERROR(VLOOKUP($A$1872, 文字檔!C:D, 2, 0)),0,VLOOKUP($A$1872, 文字檔!C:D, 2, 0))</f>
        <v>20910.689999999999</v>
      </c>
      <c r="E1872" s="5">
        <f>IF(ISERROR(VLOOKUP($A$1872, 文字檔!E:F, 2, 0)),0,VLOOKUP($A$1872, 文字檔!E:F, 2, 0))</f>
        <v>0</v>
      </c>
      <c r="F1872" s="5">
        <f>IF(ISERROR(VLOOKUP($A$1872, 文字檔!G:H, 2, 0)),0,VLOOKUP($A$1872, 文字檔!G:H, 2, 0))</f>
        <v>0</v>
      </c>
      <c r="G1872" s="5">
        <f>IF(ISERROR(VLOOKUP($A$1872, 文字檔!I:J, 2, 0)),0,VLOOKUP($A$1872, 文字檔!I:J, 2, 0))</f>
        <v>0</v>
      </c>
      <c r="H1872" s="5">
        <f>IF(ISERROR(VLOOKUP($A$1872, 文字檔!K:L, 2, 0)),0,VLOOKUP($A$1872, 文字檔!K:L, 2, 0))</f>
        <v>-35984.17</v>
      </c>
      <c r="I1872" s="5">
        <f>IF(ISERROR(VLOOKUP($A$1872, 文字檔!M:N, 2, 0)),0,VLOOKUP($A$1872, 文字檔!M:N, 2, 0))</f>
        <v>126399.03</v>
      </c>
      <c r="J1872" s="5">
        <f>IF(ISERROR(VLOOKUP($A$1872, 文字檔!O:P, 2, 0)),0,VLOOKUP($A$1872, 文字檔!O:P, 2, 0))</f>
        <v>0</v>
      </c>
      <c r="K1872">
        <f>IF(ISERROR(VLOOKUP($A$1872, 文字檔!Q:R, 2, 0)),0,VLOOKUP($A$1872, 文字檔!Q:R, 2, 0))</f>
        <v>-140800</v>
      </c>
      <c r="L1872">
        <f>IF(ISERROR(VLOOKUP($A$1872, 文字檔!S:T, 2, 0)),0,VLOOKUP($A$1872, 文字檔!S:T, 2, 0))</f>
        <v>28019.85</v>
      </c>
      <c r="M1872">
        <f>IF(ISERROR(VLOOKUP($A$1872, 文字檔!U:V, 2, 0)),0,VLOOKUP($A$1872, 文字檔!U:V, 2, 0))</f>
        <v>26709.82</v>
      </c>
      <c r="N1872">
        <f>IF(ISERROR(VLOOKUP($A$1872, 文字檔!W:X, 2, 0)),0,VLOOKUP($A$1872, 文字檔!W:X, 2, 0))</f>
        <v>140800</v>
      </c>
      <c r="O1872">
        <f>IF(ISERROR(VLOOKUP($A$1872, 文字檔!Y:Z, 2, 0)),0,VLOOKUP($A$1872, 文字檔!Y:Z, 2, 0))</f>
        <v>89506.34</v>
      </c>
      <c r="P1872">
        <f>IF(ISERROR(VLOOKUP($A$1872, 文字檔!AA:AB, 2, 0)),0,VLOOKUP($A$1872, 文字檔!AA:AB, 2, 0))</f>
        <v>-112690.39</v>
      </c>
    </row>
    <row r="1873" spans="1:16" ht="16.2">
      <c r="A1873" s="7">
        <v>45609</v>
      </c>
      <c r="B1873" s="5">
        <f>SUMPRODUCT($C$2:$P$2,$C$1873:$P$1873)</f>
        <v>30967.389999999996</v>
      </c>
      <c r="C1873" s="5">
        <f>IF(ISERROR(VLOOKUP($A$1873, 文字檔!A:B, 2, 0)),0,VLOOKUP($A$1873, 文字檔!A:B, 2, 0))</f>
        <v>0</v>
      </c>
      <c r="D1873" s="5">
        <f>IF(ISERROR(VLOOKUP($A$1873, 文字檔!C:D, 2, 0)),0,VLOOKUP($A$1873, 文字檔!C:D, 2, 0))</f>
        <v>27718.19</v>
      </c>
      <c r="E1873" s="5">
        <f>IF(ISERROR(VLOOKUP($A$1873, 文字檔!E:F, 2, 0)),0,VLOOKUP($A$1873, 文字檔!E:F, 2, 0))</f>
        <v>0</v>
      </c>
      <c r="F1873" s="5">
        <f>IF(ISERROR(VLOOKUP($A$1873, 文字檔!G:H, 2, 0)),0,VLOOKUP($A$1873, 文字檔!G:H, 2, 0))</f>
        <v>0</v>
      </c>
      <c r="G1873" s="5">
        <f>IF(ISERROR(VLOOKUP($A$1873, 文字檔!I:J, 2, 0)),0,VLOOKUP($A$1873, 文字檔!I:J, 2, 0))</f>
        <v>13433.8</v>
      </c>
      <c r="H1873" s="5">
        <f>IF(ISERROR(VLOOKUP($A$1873, 文字檔!K:L, 2, 0)),0,VLOOKUP($A$1873, 文字檔!K:L, 2, 0))</f>
        <v>0</v>
      </c>
      <c r="I1873" s="5">
        <f>IF(ISERROR(VLOOKUP($A$1873, 文字檔!M:N, 2, 0)),0,VLOOKUP($A$1873, 文字檔!M:N, 2, 0))</f>
        <v>-24729.24</v>
      </c>
      <c r="J1873" s="5">
        <f>IF(ISERROR(VLOOKUP($A$1873, 文字檔!O:P, 2, 0)),0,VLOOKUP($A$1873, 文字檔!O:P, 2, 0))</f>
        <v>0</v>
      </c>
      <c r="K1873">
        <f>IF(ISERROR(VLOOKUP($A$1873, 文字檔!Q:R, 2, 0)),0,VLOOKUP($A$1873, 文字檔!Q:R, 2, 0))</f>
        <v>-17200</v>
      </c>
      <c r="L1873">
        <f>IF(ISERROR(VLOOKUP($A$1873, 文字檔!S:T, 2, 0)),0,VLOOKUP($A$1873, 文字檔!S:T, 2, 0))</f>
        <v>0</v>
      </c>
      <c r="M1873">
        <f>IF(ISERROR(VLOOKUP($A$1873, 文字檔!U:V, 2, 0)),0,VLOOKUP($A$1873, 文字檔!U:V, 2, 0))</f>
        <v>17200</v>
      </c>
      <c r="N1873">
        <f>IF(ISERROR(VLOOKUP($A$1873, 文字檔!W:X, 2, 0)),0,VLOOKUP($A$1873, 文字檔!W:X, 2, 0))</f>
        <v>10715.64</v>
      </c>
      <c r="O1873">
        <f>IF(ISERROR(VLOOKUP($A$1873, 文字檔!Y:Z, 2, 0)),0,VLOOKUP($A$1873, 文字檔!Y:Z, 2, 0))</f>
        <v>-11485.11</v>
      </c>
      <c r="P1873">
        <f>IF(ISERROR(VLOOKUP($A$1873, 文字檔!AA:AB, 2, 0)),0,VLOOKUP($A$1873, 文字檔!AA:AB, 2, 0))</f>
        <v>15314.11</v>
      </c>
    </row>
    <row r="1874" spans="1:16" ht="16.2">
      <c r="A1874" s="7">
        <v>45610</v>
      </c>
      <c r="B1874" s="5">
        <f>SUMPRODUCT($C$2:$P$2,$C$1874:$P$1874)</f>
        <v>-60564.020000000004</v>
      </c>
      <c r="C1874" s="5">
        <f>IF(ISERROR(VLOOKUP($A$1874, 文字檔!A:B, 2, 0)),0,VLOOKUP($A$1874, 文字檔!A:B, 2, 0))</f>
        <v>-23517.759999999998</v>
      </c>
      <c r="D1874" s="5">
        <f>IF(ISERROR(VLOOKUP($A$1874, 文字檔!C:D, 2, 0)),0,VLOOKUP($A$1874, 文字檔!C:D, 2, 0))</f>
        <v>0</v>
      </c>
      <c r="E1874" s="5">
        <f>IF(ISERROR(VLOOKUP($A$1874, 文字檔!E:F, 2, 0)),0,VLOOKUP($A$1874, 文字檔!E:F, 2, 0))</f>
        <v>0</v>
      </c>
      <c r="F1874" s="5">
        <f>IF(ISERROR(VLOOKUP($A$1874, 文字檔!G:H, 2, 0)),0,VLOOKUP($A$1874, 文字檔!G:H, 2, 0))</f>
        <v>0</v>
      </c>
      <c r="G1874" s="5">
        <f>IF(ISERROR(VLOOKUP($A$1874, 文字檔!I:J, 2, 0)),0,VLOOKUP($A$1874, 文字檔!I:J, 2, 0))</f>
        <v>-680.52</v>
      </c>
      <c r="H1874" s="5">
        <f>IF(ISERROR(VLOOKUP($A$1874, 文字檔!K:L, 2, 0)),0,VLOOKUP($A$1874, 文字檔!K:L, 2, 0))</f>
        <v>-20165.66</v>
      </c>
      <c r="I1874" s="5">
        <f>IF(ISERROR(VLOOKUP($A$1874, 文字檔!M:N, 2, 0)),0,VLOOKUP($A$1874, 文字檔!M:N, 2, 0))</f>
        <v>0</v>
      </c>
      <c r="J1874" s="5">
        <f>IF(ISERROR(VLOOKUP($A$1874, 文字檔!O:P, 2, 0)),0,VLOOKUP($A$1874, 文字檔!O:P, 2, 0))</f>
        <v>0</v>
      </c>
      <c r="K1874">
        <f>IF(ISERROR(VLOOKUP($A$1874, 文字檔!Q:R, 2, 0)),0,VLOOKUP($A$1874, 文字檔!Q:R, 2, 0))</f>
        <v>-19800</v>
      </c>
      <c r="L1874">
        <f>IF(ISERROR(VLOOKUP($A$1874, 文字檔!S:T, 2, 0)),0,VLOOKUP($A$1874, 文字檔!S:T, 2, 0))</f>
        <v>-8559.36</v>
      </c>
      <c r="M1874">
        <f>IF(ISERROR(VLOOKUP($A$1874, 文字檔!U:V, 2, 0)),0,VLOOKUP($A$1874, 文字檔!U:V, 2, 0))</f>
        <v>19800</v>
      </c>
      <c r="N1874">
        <f>IF(ISERROR(VLOOKUP($A$1874, 文字檔!W:X, 2, 0)),0,VLOOKUP($A$1874, 文字檔!W:X, 2, 0))</f>
        <v>-12878.69</v>
      </c>
      <c r="O1874">
        <f>IF(ISERROR(VLOOKUP($A$1874, 文字檔!Y:Z, 2, 0)),0,VLOOKUP($A$1874, 文字檔!Y:Z, 2, 0))</f>
        <v>-14562.03</v>
      </c>
      <c r="P1874">
        <f>IF(ISERROR(VLOOKUP($A$1874, 文字檔!AA:AB, 2, 0)),0,VLOOKUP($A$1874, 文字檔!AA:AB, 2, 0))</f>
        <v>19800</v>
      </c>
    </row>
    <row r="1875" spans="1:16" ht="16.2">
      <c r="A1875" s="7">
        <v>45611</v>
      </c>
      <c r="B1875" s="5">
        <f>SUMPRODUCT($C$2:$P$2,$C$1875:$P$1875)</f>
        <v>-107820.50999999998</v>
      </c>
      <c r="C1875" s="5">
        <f>IF(ISERROR(VLOOKUP($A$1875, 文字檔!A:B, 2, 0)),0,VLOOKUP($A$1875, 文字檔!A:B, 2, 0))</f>
        <v>0</v>
      </c>
      <c r="D1875" s="5">
        <f>IF(ISERROR(VLOOKUP($A$1875, 文字檔!C:D, 2, 0)),0,VLOOKUP($A$1875, 文字檔!C:D, 2, 0))</f>
        <v>0</v>
      </c>
      <c r="E1875" s="5">
        <f>IF(ISERROR(VLOOKUP($A$1875, 文字檔!E:F, 2, 0)),0,VLOOKUP($A$1875, 文字檔!E:F, 2, 0))</f>
        <v>0</v>
      </c>
      <c r="F1875" s="5">
        <f>IF(ISERROR(VLOOKUP($A$1875, 文字檔!G:H, 2, 0)),0,VLOOKUP($A$1875, 文字檔!G:H, 2, 0))</f>
        <v>-27686.82</v>
      </c>
      <c r="G1875" s="5">
        <f>IF(ISERROR(VLOOKUP($A$1875, 文字檔!I:J, 2, 0)),0,VLOOKUP($A$1875, 文字檔!I:J, 2, 0))</f>
        <v>-11682.17</v>
      </c>
      <c r="H1875" s="5">
        <f>IF(ISERROR(VLOOKUP($A$1875, 文字檔!K:L, 2, 0)),0,VLOOKUP($A$1875, 文字檔!K:L, 2, 0))</f>
        <v>0</v>
      </c>
      <c r="I1875" s="5">
        <f>IF(ISERROR(VLOOKUP($A$1875, 文字檔!M:N, 2, 0)),0,VLOOKUP($A$1875, 文字檔!M:N, 2, 0))</f>
        <v>0</v>
      </c>
      <c r="J1875" s="5">
        <f>IF(ISERROR(VLOOKUP($A$1875, 文字檔!O:P, 2, 0)),0,VLOOKUP($A$1875, 文字檔!O:P, 2, 0))</f>
        <v>0</v>
      </c>
      <c r="K1875">
        <f>IF(ISERROR(VLOOKUP($A$1875, 文字檔!Q:R, 2, 0)),0,VLOOKUP($A$1875, 文字檔!Q:R, 2, 0))</f>
        <v>15000</v>
      </c>
      <c r="L1875">
        <f>IF(ISERROR(VLOOKUP($A$1875, 文字檔!S:T, 2, 0)),0,VLOOKUP($A$1875, 文字檔!S:T, 2, 0))</f>
        <v>0</v>
      </c>
      <c r="M1875">
        <f>IF(ISERROR(VLOOKUP($A$1875, 文字檔!U:V, 2, 0)),0,VLOOKUP($A$1875, 文字檔!U:V, 2, 0))</f>
        <v>-15000</v>
      </c>
      <c r="N1875">
        <f>IF(ISERROR(VLOOKUP($A$1875, 文字檔!W:X, 2, 0)),0,VLOOKUP($A$1875, 文字檔!W:X, 2, 0))</f>
        <v>-34285.56</v>
      </c>
      <c r="O1875">
        <f>IF(ISERROR(VLOOKUP($A$1875, 文字檔!Y:Z, 2, 0)),0,VLOOKUP($A$1875, 文字檔!Y:Z, 2, 0))</f>
        <v>-19165.96</v>
      </c>
      <c r="P1875">
        <f>IF(ISERROR(VLOOKUP($A$1875, 文字檔!AA:AB, 2, 0)),0,VLOOKUP($A$1875, 文字檔!AA:AB, 2, 0))</f>
        <v>-15000</v>
      </c>
    </row>
    <row r="1876" spans="1:16" ht="16.2">
      <c r="A1876" s="7">
        <v>45612</v>
      </c>
      <c r="B1876" s="5">
        <f>SUMPRODUCT($C$2:$P$2,$C$1876:$P$1876)</f>
        <v>0</v>
      </c>
      <c r="C1876" s="5">
        <f>IF(ISERROR(VLOOKUP($A$1876, 文字檔!A:B, 2, 0)),0,VLOOKUP($A$1876, 文字檔!A:B, 2, 0))</f>
        <v>0</v>
      </c>
      <c r="D1876" s="5">
        <f>IF(ISERROR(VLOOKUP($A$1876, 文字檔!C:D, 2, 0)),0,VLOOKUP($A$1876, 文字檔!C:D, 2, 0))</f>
        <v>0</v>
      </c>
      <c r="E1876" s="5">
        <f>IF(ISERROR(VLOOKUP($A$1876, 文字檔!E:F, 2, 0)),0,VLOOKUP($A$1876, 文字檔!E:F, 2, 0))</f>
        <v>0</v>
      </c>
      <c r="F1876" s="5">
        <f>IF(ISERROR(VLOOKUP($A$1876, 文字檔!G:H, 2, 0)),0,VLOOKUP($A$1876, 文字檔!G:H, 2, 0))</f>
        <v>0</v>
      </c>
      <c r="G1876" s="5">
        <f>IF(ISERROR(VLOOKUP($A$1876, 文字檔!I:J, 2, 0)),0,VLOOKUP($A$1876, 文字檔!I:J, 2, 0))</f>
        <v>0</v>
      </c>
      <c r="H1876" s="5">
        <f>IF(ISERROR(VLOOKUP($A$1876, 文字檔!K:L, 2, 0)),0,VLOOKUP($A$1876, 文字檔!K:L, 2, 0))</f>
        <v>0</v>
      </c>
      <c r="I1876" s="5">
        <f>IF(ISERROR(VLOOKUP($A$1876, 文字檔!M:N, 2, 0)),0,VLOOKUP($A$1876, 文字檔!M:N, 2, 0))</f>
        <v>0</v>
      </c>
      <c r="J1876" s="5">
        <f>IF(ISERROR(VLOOKUP($A$1876, 文字檔!O:P, 2, 0)),0,VLOOKUP($A$1876, 文字檔!O:P, 2, 0))</f>
        <v>0</v>
      </c>
      <c r="K1876">
        <f>IF(ISERROR(VLOOKUP($A$1876, 文字檔!Q:R, 2, 0)),0,VLOOKUP($A$1876, 文字檔!Q:R, 2, 0))</f>
        <v>0</v>
      </c>
      <c r="L1876">
        <f>IF(ISERROR(VLOOKUP($A$1876, 文字檔!S:T, 2, 0)),0,VLOOKUP($A$1876, 文字檔!S:T, 2, 0))</f>
        <v>0</v>
      </c>
      <c r="M1876">
        <f>IF(ISERROR(VLOOKUP($A$1876, 文字檔!U:V, 2, 0)),0,VLOOKUP($A$1876, 文字檔!U:V, 2, 0))</f>
        <v>0</v>
      </c>
      <c r="N1876">
        <f>IF(ISERROR(VLOOKUP($A$1876, 文字檔!W:X, 2, 0)),0,VLOOKUP($A$1876, 文字檔!W:X, 2, 0))</f>
        <v>0</v>
      </c>
      <c r="O1876">
        <f>IF(ISERROR(VLOOKUP($A$1876, 文字檔!Y:Z, 2, 0)),0,VLOOKUP($A$1876, 文字檔!Y:Z, 2, 0))</f>
        <v>0</v>
      </c>
      <c r="P1876">
        <f>IF(ISERROR(VLOOKUP($A$1876, 文字檔!AA:AB, 2, 0)),0,VLOOKUP($A$1876, 文字檔!AA:AB, 2, 0))</f>
        <v>0</v>
      </c>
    </row>
    <row r="1877" spans="1:16" ht="16.2">
      <c r="A1877" s="7">
        <v>45613</v>
      </c>
      <c r="B1877" s="5">
        <f>SUMPRODUCT($C$2:$P$2,$C$1877:$P$1877)</f>
        <v>0</v>
      </c>
      <c r="C1877" s="5">
        <f>IF(ISERROR(VLOOKUP($A$1877, 文字檔!A:B, 2, 0)),0,VLOOKUP($A$1877, 文字檔!A:B, 2, 0))</f>
        <v>0</v>
      </c>
      <c r="D1877" s="5">
        <f>IF(ISERROR(VLOOKUP($A$1877, 文字檔!C:D, 2, 0)),0,VLOOKUP($A$1877, 文字檔!C:D, 2, 0))</f>
        <v>0</v>
      </c>
      <c r="E1877" s="5">
        <f>IF(ISERROR(VLOOKUP($A$1877, 文字檔!E:F, 2, 0)),0,VLOOKUP($A$1877, 文字檔!E:F, 2, 0))</f>
        <v>0</v>
      </c>
      <c r="F1877" s="5">
        <f>IF(ISERROR(VLOOKUP($A$1877, 文字檔!G:H, 2, 0)),0,VLOOKUP($A$1877, 文字檔!G:H, 2, 0))</f>
        <v>0</v>
      </c>
      <c r="G1877" s="5">
        <f>IF(ISERROR(VLOOKUP($A$1877, 文字檔!I:J, 2, 0)),0,VLOOKUP($A$1877, 文字檔!I:J, 2, 0))</f>
        <v>0</v>
      </c>
      <c r="H1877" s="5">
        <f>IF(ISERROR(VLOOKUP($A$1877, 文字檔!K:L, 2, 0)),0,VLOOKUP($A$1877, 文字檔!K:L, 2, 0))</f>
        <v>0</v>
      </c>
      <c r="I1877" s="5">
        <f>IF(ISERROR(VLOOKUP($A$1877, 文字檔!M:N, 2, 0)),0,VLOOKUP($A$1877, 文字檔!M:N, 2, 0))</f>
        <v>0</v>
      </c>
      <c r="J1877" s="5">
        <f>IF(ISERROR(VLOOKUP($A$1877, 文字檔!O:P, 2, 0)),0,VLOOKUP($A$1877, 文字檔!O:P, 2, 0))</f>
        <v>0</v>
      </c>
      <c r="K1877">
        <f>IF(ISERROR(VLOOKUP($A$1877, 文字檔!Q:R, 2, 0)),0,VLOOKUP($A$1877, 文字檔!Q:R, 2, 0))</f>
        <v>0</v>
      </c>
      <c r="L1877">
        <f>IF(ISERROR(VLOOKUP($A$1877, 文字檔!S:T, 2, 0)),0,VLOOKUP($A$1877, 文字檔!S:T, 2, 0))</f>
        <v>0</v>
      </c>
      <c r="M1877">
        <f>IF(ISERROR(VLOOKUP($A$1877, 文字檔!U:V, 2, 0)),0,VLOOKUP($A$1877, 文字檔!U:V, 2, 0))</f>
        <v>0</v>
      </c>
      <c r="N1877">
        <f>IF(ISERROR(VLOOKUP($A$1877, 文字檔!W:X, 2, 0)),0,VLOOKUP($A$1877, 文字檔!W:X, 2, 0))</f>
        <v>0</v>
      </c>
      <c r="O1877">
        <f>IF(ISERROR(VLOOKUP($A$1877, 文字檔!Y:Z, 2, 0)),0,VLOOKUP($A$1877, 文字檔!Y:Z, 2, 0))</f>
        <v>0</v>
      </c>
      <c r="P1877">
        <f>IF(ISERROR(VLOOKUP($A$1877, 文字檔!AA:AB, 2, 0)),0,VLOOKUP($A$1877, 文字檔!AA:AB, 2, 0))</f>
        <v>0</v>
      </c>
    </row>
    <row r="1878" spans="1:16" ht="16.2">
      <c r="A1878" s="7">
        <v>45614</v>
      </c>
      <c r="B1878" s="5">
        <f>SUMPRODUCT($C$2:$P$2,$C$1878:$P$1878)</f>
        <v>-30862.439999999988</v>
      </c>
      <c r="C1878" s="5">
        <f>IF(ISERROR(VLOOKUP($A$1878, 文字檔!A:B, 2, 0)),0,VLOOKUP($A$1878, 文字檔!A:B, 2, 0))</f>
        <v>-14709</v>
      </c>
      <c r="D1878" s="5">
        <f>IF(ISERROR(VLOOKUP($A$1878, 文字檔!C:D, 2, 0)),0,VLOOKUP($A$1878, 文字檔!C:D, 2, 0))</f>
        <v>0</v>
      </c>
      <c r="E1878" s="5">
        <f>IF(ISERROR(VLOOKUP($A$1878, 文字檔!E:F, 2, 0)),0,VLOOKUP($A$1878, 文字檔!E:F, 2, 0))</f>
        <v>0</v>
      </c>
      <c r="F1878" s="5">
        <f>IF(ISERROR(VLOOKUP($A$1878, 文字檔!G:H, 2, 0)),0,VLOOKUP($A$1878, 文字檔!G:H, 2, 0))</f>
        <v>-15880.49</v>
      </c>
      <c r="G1878" s="5">
        <f>IF(ISERROR(VLOOKUP($A$1878, 文字檔!I:J, 2, 0)),0,VLOOKUP($A$1878, 文字檔!I:J, 2, 0))</f>
        <v>0</v>
      </c>
      <c r="H1878" s="5">
        <f>IF(ISERROR(VLOOKUP($A$1878, 文字檔!K:L, 2, 0)),0,VLOOKUP($A$1878, 文字檔!K:L, 2, 0))</f>
        <v>0</v>
      </c>
      <c r="I1878" s="5">
        <f>IF(ISERROR(VLOOKUP($A$1878, 文字檔!M:N, 2, 0)),0,VLOOKUP($A$1878, 文字檔!M:N, 2, 0))</f>
        <v>0</v>
      </c>
      <c r="J1878" s="5">
        <f>IF(ISERROR(VLOOKUP($A$1878, 文字檔!O:P, 2, 0)),0,VLOOKUP($A$1878, 文字檔!O:P, 2, 0))</f>
        <v>0</v>
      </c>
      <c r="K1878">
        <f>IF(ISERROR(VLOOKUP($A$1878, 文字檔!Q:R, 2, 0)),0,VLOOKUP($A$1878, 文字檔!Q:R, 2, 0))</f>
        <v>-37000</v>
      </c>
      <c r="L1878">
        <f>IF(ISERROR(VLOOKUP($A$1878, 文字檔!S:T, 2, 0)),0,VLOOKUP($A$1878, 文字檔!S:T, 2, 0))</f>
        <v>-154.62</v>
      </c>
      <c r="M1878">
        <f>IF(ISERROR(VLOOKUP($A$1878, 文字檔!U:V, 2, 0)),0,VLOOKUP($A$1878, 文字檔!U:V, 2, 0))</f>
        <v>37000</v>
      </c>
      <c r="N1878">
        <f>IF(ISERROR(VLOOKUP($A$1878, 文字檔!W:X, 2, 0)),0,VLOOKUP($A$1878, 文字檔!W:X, 2, 0))</f>
        <v>-20760.59</v>
      </c>
      <c r="O1878">
        <f>IF(ISERROR(VLOOKUP($A$1878, 文字檔!Y:Z, 2, 0)),0,VLOOKUP($A$1878, 文字檔!Y:Z, 2, 0))</f>
        <v>-16357.74</v>
      </c>
      <c r="P1878">
        <f>IF(ISERROR(VLOOKUP($A$1878, 文字檔!AA:AB, 2, 0)),0,VLOOKUP($A$1878, 文字檔!AA:AB, 2, 0))</f>
        <v>37000</v>
      </c>
    </row>
    <row r="1879" spans="1:16" ht="16.2">
      <c r="A1879" s="7">
        <v>45615</v>
      </c>
      <c r="B1879" s="5">
        <f>SUMPRODUCT($C$2:$P$2,$C$1879:$P$1879)</f>
        <v>-27950.43</v>
      </c>
      <c r="C1879" s="5">
        <f>IF(ISERROR(VLOOKUP($A$1879, 文字檔!A:B, 2, 0)),0,VLOOKUP($A$1879, 文字檔!A:B, 2, 0))</f>
        <v>31272.94</v>
      </c>
      <c r="D1879" s="5">
        <f>IF(ISERROR(VLOOKUP($A$1879, 文字檔!C:D, 2, 0)),0,VLOOKUP($A$1879, 文字檔!C:D, 2, 0))</f>
        <v>0</v>
      </c>
      <c r="E1879" s="5">
        <f>IF(ISERROR(VLOOKUP($A$1879, 文字檔!E:F, 2, 0)),0,VLOOKUP($A$1879, 文字檔!E:F, 2, 0))</f>
        <v>0</v>
      </c>
      <c r="F1879" s="5">
        <f>IF(ISERROR(VLOOKUP($A$1879, 文字檔!G:H, 2, 0)),0,VLOOKUP($A$1879, 文字檔!G:H, 2, 0))</f>
        <v>0</v>
      </c>
      <c r="G1879" s="5">
        <f>IF(ISERROR(VLOOKUP($A$1879, 文字檔!I:J, 2, 0)),0,VLOOKUP($A$1879, 文字檔!I:J, 2, 0))</f>
        <v>-49149.01</v>
      </c>
      <c r="H1879" s="5">
        <f>IF(ISERROR(VLOOKUP($A$1879, 文字檔!K:L, 2, 0)),0,VLOOKUP($A$1879, 文字檔!K:L, 2, 0))</f>
        <v>23918.19</v>
      </c>
      <c r="I1879" s="5">
        <f>IF(ISERROR(VLOOKUP($A$1879, 文字檔!M:N, 2, 0)),0,VLOOKUP($A$1879, 文字檔!M:N, 2, 0))</f>
        <v>-36153.24</v>
      </c>
      <c r="J1879" s="5">
        <f>IF(ISERROR(VLOOKUP($A$1879, 文字檔!O:P, 2, 0)),0,VLOOKUP($A$1879, 文字檔!O:P, 2, 0))</f>
        <v>0</v>
      </c>
      <c r="K1879">
        <f>IF(ISERROR(VLOOKUP($A$1879, 文字檔!Q:R, 2, 0)),0,VLOOKUP($A$1879, 文字檔!Q:R, 2, 0))</f>
        <v>55200</v>
      </c>
      <c r="L1879">
        <f>IF(ISERROR(VLOOKUP($A$1879, 文字檔!S:T, 2, 0)),0,VLOOKUP($A$1879, 文字檔!S:T, 2, 0))</f>
        <v>0</v>
      </c>
      <c r="M1879">
        <f>IF(ISERROR(VLOOKUP($A$1879, 文字檔!U:V, 2, 0)),0,VLOOKUP($A$1879, 文字檔!U:V, 2, 0))</f>
        <v>-55200</v>
      </c>
      <c r="N1879">
        <f>IF(ISERROR(VLOOKUP($A$1879, 文字檔!W:X, 2, 0)),0,VLOOKUP($A$1879, 文字檔!W:X, 2, 0))</f>
        <v>48721.91</v>
      </c>
      <c r="O1879">
        <f>IF(ISERROR(VLOOKUP($A$1879, 文字檔!Y:Z, 2, 0)),0,VLOOKUP($A$1879, 文字檔!Y:Z, 2, 0))</f>
        <v>8638.7800000000007</v>
      </c>
      <c r="P1879">
        <f>IF(ISERROR(VLOOKUP($A$1879, 文字檔!AA:AB, 2, 0)),0,VLOOKUP($A$1879, 文字檔!AA:AB, 2, 0))</f>
        <v>-55200</v>
      </c>
    </row>
    <row r="1880" spans="1:16" ht="16.2">
      <c r="A1880" s="7">
        <v>45616</v>
      </c>
      <c r="B1880" s="5">
        <f>SUMPRODUCT($C$2:$P$2,$C$1880:$P$1880)</f>
        <v>-90821.880000000019</v>
      </c>
      <c r="C1880" s="5">
        <f>IF(ISERROR(VLOOKUP($A$1880, 文字檔!A:B, 2, 0)),0,VLOOKUP($A$1880, 文字檔!A:B, 2, 0))</f>
        <v>0</v>
      </c>
      <c r="D1880" s="5">
        <f>IF(ISERROR(VLOOKUP($A$1880, 文字檔!C:D, 2, 0)),0,VLOOKUP($A$1880, 文字檔!C:D, 2, 0))</f>
        <v>0</v>
      </c>
      <c r="E1880" s="5">
        <f>IF(ISERROR(VLOOKUP($A$1880, 文字檔!E:F, 2, 0)),0,VLOOKUP($A$1880, 文字檔!E:F, 2, 0))</f>
        <v>0</v>
      </c>
      <c r="F1880" s="5">
        <f>IF(ISERROR(VLOOKUP($A$1880, 文字檔!G:H, 2, 0)),0,VLOOKUP($A$1880, 文字檔!G:H, 2, 0))</f>
        <v>0</v>
      </c>
      <c r="G1880" s="5">
        <f>IF(ISERROR(VLOOKUP($A$1880, 文字檔!I:J, 2, 0)),0,VLOOKUP($A$1880, 文字檔!I:J, 2, 0))</f>
        <v>0</v>
      </c>
      <c r="H1880" s="5">
        <f>IF(ISERROR(VLOOKUP($A$1880, 文字檔!K:L, 2, 0)),0,VLOOKUP($A$1880, 文字檔!K:L, 2, 0))</f>
        <v>-8852.24</v>
      </c>
      <c r="I1880" s="5">
        <f>IF(ISERROR(VLOOKUP($A$1880, 文字檔!M:N, 2, 0)),0,VLOOKUP($A$1880, 文字檔!M:N, 2, 0))</f>
        <v>-42167.28</v>
      </c>
      <c r="J1880" s="5">
        <f>IF(ISERROR(VLOOKUP($A$1880, 文字檔!O:P, 2, 0)),0,VLOOKUP($A$1880, 文字檔!O:P, 2, 0))</f>
        <v>0</v>
      </c>
      <c r="K1880">
        <f>IF(ISERROR(VLOOKUP($A$1880, 文字檔!Q:R, 2, 0)),0,VLOOKUP($A$1880, 文字檔!Q:R, 2, 0))</f>
        <v>-33480.58</v>
      </c>
      <c r="L1880">
        <f>IF(ISERROR(VLOOKUP($A$1880, 文字檔!S:T, 2, 0)),0,VLOOKUP($A$1880, 文字檔!S:T, 2, 0))</f>
        <v>0</v>
      </c>
      <c r="M1880">
        <f>IF(ISERROR(VLOOKUP($A$1880, 文字檔!U:V, 2, 0)),0,VLOOKUP($A$1880, 文字檔!U:V, 2, 0))</f>
        <v>32119.42</v>
      </c>
      <c r="N1880">
        <f>IF(ISERROR(VLOOKUP($A$1880, 文字檔!W:X, 2, 0)),0,VLOOKUP($A$1880, 文字檔!W:X, 2, 0))</f>
        <v>-33480.58</v>
      </c>
      <c r="O1880">
        <f>IF(ISERROR(VLOOKUP($A$1880, 文字檔!Y:Z, 2, 0)),0,VLOOKUP($A$1880, 文字檔!Y:Z, 2, 0))</f>
        <v>-37080.04</v>
      </c>
      <c r="P1880">
        <f>IF(ISERROR(VLOOKUP($A$1880, 文字檔!AA:AB, 2, 0)),0,VLOOKUP($A$1880, 文字檔!AA:AB, 2, 0))</f>
        <v>32119.42</v>
      </c>
    </row>
    <row r="1881" spans="1:16" ht="16.2">
      <c r="A1881" s="7">
        <v>45617</v>
      </c>
      <c r="B1881" s="5">
        <f>SUMPRODUCT($C$2:$P$2,$C$1881:$P$1881)</f>
        <v>-69191.14</v>
      </c>
      <c r="C1881" s="5">
        <f>IF(ISERROR(VLOOKUP($A$1881, 文字檔!A:B, 2, 0)),0,VLOOKUP($A$1881, 文字檔!A:B, 2, 0))</f>
        <v>0</v>
      </c>
      <c r="D1881" s="5">
        <f>IF(ISERROR(VLOOKUP($A$1881, 文字檔!C:D, 2, 0)),0,VLOOKUP($A$1881, 文字檔!C:D, 2, 0))</f>
        <v>0</v>
      </c>
      <c r="E1881" s="5">
        <f>IF(ISERROR(VLOOKUP($A$1881, 文字檔!E:F, 2, 0)),0,VLOOKUP($A$1881, 文字檔!E:F, 2, 0))</f>
        <v>0</v>
      </c>
      <c r="F1881" s="5">
        <f>IF(ISERROR(VLOOKUP($A$1881, 文字檔!G:H, 2, 0)),0,VLOOKUP($A$1881, 文字檔!G:H, 2, 0))</f>
        <v>0</v>
      </c>
      <c r="G1881" s="5">
        <f>IF(ISERROR(VLOOKUP($A$1881, 文字檔!I:J, 2, 0)),0,VLOOKUP($A$1881, 文字檔!I:J, 2, 0))</f>
        <v>0</v>
      </c>
      <c r="H1881" s="5">
        <f>IF(ISERROR(VLOOKUP($A$1881, 文字檔!K:L, 2, 0)),0,VLOOKUP($A$1881, 文字檔!K:L, 2, 0))</f>
        <v>-25956.99</v>
      </c>
      <c r="I1881" s="5">
        <f>IF(ISERROR(VLOOKUP($A$1881, 文字檔!M:N, 2, 0)),0,VLOOKUP($A$1881, 文字檔!M:N, 2, 0))</f>
        <v>0</v>
      </c>
      <c r="J1881" s="5">
        <f>IF(ISERROR(VLOOKUP($A$1881, 文字檔!O:P, 2, 0)),0,VLOOKUP($A$1881, 文字檔!O:P, 2, 0))</f>
        <v>0</v>
      </c>
      <c r="K1881">
        <f>IF(ISERROR(VLOOKUP($A$1881, 文字檔!Q:R, 2, 0)),0,VLOOKUP($A$1881, 文字檔!Q:R, 2, 0))</f>
        <v>0</v>
      </c>
      <c r="L1881">
        <f>IF(ISERROR(VLOOKUP($A$1881, 文字檔!S:T, 2, 0)),0,VLOOKUP($A$1881, 文字檔!S:T, 2, 0))</f>
        <v>0</v>
      </c>
      <c r="M1881">
        <f>IF(ISERROR(VLOOKUP($A$1881, 文字檔!U:V, 2, 0)),0,VLOOKUP($A$1881, 文字檔!U:V, 2, 0))</f>
        <v>0</v>
      </c>
      <c r="N1881">
        <f>IF(ISERROR(VLOOKUP($A$1881, 文字檔!W:X, 2, 0)),0,VLOOKUP($A$1881, 文字檔!W:X, 2, 0))</f>
        <v>0</v>
      </c>
      <c r="O1881">
        <f>IF(ISERROR(VLOOKUP($A$1881, 文字檔!Y:Z, 2, 0)),0,VLOOKUP($A$1881, 文字檔!Y:Z, 2, 0))</f>
        <v>-10875.66</v>
      </c>
      <c r="P1881">
        <f>IF(ISERROR(VLOOKUP($A$1881, 文字檔!AA:AB, 2, 0)),0,VLOOKUP($A$1881, 文字檔!AA:AB, 2, 0))</f>
        <v>-32358.49</v>
      </c>
    </row>
    <row r="1882" spans="1:16" ht="16.2">
      <c r="A1882" s="7">
        <v>45618</v>
      </c>
      <c r="B1882" s="5">
        <f>SUMPRODUCT($C$2:$P$2,$C$1882:$P$1882)</f>
        <v>17634.990000000002</v>
      </c>
      <c r="C1882" s="5">
        <f>IF(ISERROR(VLOOKUP($A$1882, 文字檔!A:B, 2, 0)),0,VLOOKUP($A$1882, 文字檔!A:B, 2, 0))</f>
        <v>-32556.07</v>
      </c>
      <c r="D1882" s="5">
        <f>IF(ISERROR(VLOOKUP($A$1882, 文字檔!C:D, 2, 0)),0,VLOOKUP($A$1882, 文字檔!C:D, 2, 0))</f>
        <v>14911.2</v>
      </c>
      <c r="E1882" s="5">
        <f>IF(ISERROR(VLOOKUP($A$1882, 文字檔!E:F, 2, 0)),0,VLOOKUP($A$1882, 文字檔!E:F, 2, 0))</f>
        <v>0</v>
      </c>
      <c r="F1882" s="5">
        <f>IF(ISERROR(VLOOKUP($A$1882, 文字檔!G:H, 2, 0)),0,VLOOKUP($A$1882, 文字檔!G:H, 2, 0))</f>
        <v>0</v>
      </c>
      <c r="G1882" s="5">
        <f>IF(ISERROR(VLOOKUP($A$1882, 文字檔!I:J, 2, 0)),0,VLOOKUP($A$1882, 文字檔!I:J, 2, 0))</f>
        <v>0</v>
      </c>
      <c r="H1882" s="5">
        <f>IF(ISERROR(VLOOKUP($A$1882, 文字檔!K:L, 2, 0)),0,VLOOKUP($A$1882, 文字檔!K:L, 2, 0))</f>
        <v>624.86</v>
      </c>
      <c r="I1882" s="5">
        <f>IF(ISERROR(VLOOKUP($A$1882, 文字檔!M:N, 2, 0)),0,VLOOKUP($A$1882, 文字檔!M:N, 2, 0))</f>
        <v>0</v>
      </c>
      <c r="J1882" s="5">
        <f>IF(ISERROR(VLOOKUP($A$1882, 文字檔!O:P, 2, 0)),0,VLOOKUP($A$1882, 文字檔!O:P, 2, 0))</f>
        <v>0</v>
      </c>
      <c r="K1882">
        <f>IF(ISERROR(VLOOKUP($A$1882, 文字檔!Q:R, 2, 0)),0,VLOOKUP($A$1882, 文字檔!Q:R, 2, 0))</f>
        <v>14911.2</v>
      </c>
      <c r="L1882">
        <f>IF(ISERROR(VLOOKUP($A$1882, 文字檔!S:T, 2, 0)),0,VLOOKUP($A$1882, 文字檔!S:T, 2, 0))</f>
        <v>0</v>
      </c>
      <c r="M1882">
        <f>IF(ISERROR(VLOOKUP($A$1882, 文字檔!U:V, 2, 0)),0,VLOOKUP($A$1882, 文字檔!U:V, 2, 0))</f>
        <v>0</v>
      </c>
      <c r="N1882">
        <f>IF(ISERROR(VLOOKUP($A$1882, 文字檔!W:X, 2, 0)),0,VLOOKUP($A$1882, 文字檔!W:X, 2, 0))</f>
        <v>0</v>
      </c>
      <c r="O1882">
        <f>IF(ISERROR(VLOOKUP($A$1882, 文字檔!Y:Z, 2, 0)),0,VLOOKUP($A$1882, 文字檔!Y:Z, 2, 0))</f>
        <v>8033.08</v>
      </c>
      <c r="P1882">
        <f>IF(ISERROR(VLOOKUP($A$1882, 文字檔!AA:AB, 2, 0)),0,VLOOKUP($A$1882, 文字檔!AA:AB, 2, 0))</f>
        <v>11710.72</v>
      </c>
    </row>
    <row r="1883" spans="1:16" ht="16.2">
      <c r="A1883" s="7">
        <v>45619</v>
      </c>
      <c r="B1883" s="5">
        <f>SUMPRODUCT($C$2:$P$2,$C$1883:$P$1883)</f>
        <v>0</v>
      </c>
      <c r="C1883" s="5">
        <f>IF(ISERROR(VLOOKUP($A$1883, 文字檔!A:B, 2, 0)),0,VLOOKUP($A$1883, 文字檔!A:B, 2, 0))</f>
        <v>0</v>
      </c>
      <c r="D1883" s="5">
        <f>IF(ISERROR(VLOOKUP($A$1883, 文字檔!C:D, 2, 0)),0,VLOOKUP($A$1883, 文字檔!C:D, 2, 0))</f>
        <v>0</v>
      </c>
      <c r="E1883" s="5">
        <f>IF(ISERROR(VLOOKUP($A$1883, 文字檔!E:F, 2, 0)),0,VLOOKUP($A$1883, 文字檔!E:F, 2, 0))</f>
        <v>0</v>
      </c>
      <c r="F1883" s="5">
        <f>IF(ISERROR(VLOOKUP($A$1883, 文字檔!G:H, 2, 0)),0,VLOOKUP($A$1883, 文字檔!G:H, 2, 0))</f>
        <v>0</v>
      </c>
      <c r="G1883" s="5">
        <f>IF(ISERROR(VLOOKUP($A$1883, 文字檔!I:J, 2, 0)),0,VLOOKUP($A$1883, 文字檔!I:J, 2, 0))</f>
        <v>0</v>
      </c>
      <c r="H1883" s="5">
        <f>IF(ISERROR(VLOOKUP($A$1883, 文字檔!K:L, 2, 0)),0,VLOOKUP($A$1883, 文字檔!K:L, 2, 0))</f>
        <v>0</v>
      </c>
      <c r="I1883" s="5">
        <f>IF(ISERROR(VLOOKUP($A$1883, 文字檔!M:N, 2, 0)),0,VLOOKUP($A$1883, 文字檔!M:N, 2, 0))</f>
        <v>0</v>
      </c>
      <c r="J1883" s="5">
        <f>IF(ISERROR(VLOOKUP($A$1883, 文字檔!O:P, 2, 0)),0,VLOOKUP($A$1883, 文字檔!O:P, 2, 0))</f>
        <v>0</v>
      </c>
      <c r="K1883">
        <f>IF(ISERROR(VLOOKUP($A$1883, 文字檔!Q:R, 2, 0)),0,VLOOKUP($A$1883, 文字檔!Q:R, 2, 0))</f>
        <v>0</v>
      </c>
      <c r="L1883">
        <f>IF(ISERROR(VLOOKUP($A$1883, 文字檔!S:T, 2, 0)),0,VLOOKUP($A$1883, 文字檔!S:T, 2, 0))</f>
        <v>0</v>
      </c>
      <c r="M1883">
        <f>IF(ISERROR(VLOOKUP($A$1883, 文字檔!U:V, 2, 0)),0,VLOOKUP($A$1883, 文字檔!U:V, 2, 0))</f>
        <v>0</v>
      </c>
      <c r="N1883">
        <f>IF(ISERROR(VLOOKUP($A$1883, 文字檔!W:X, 2, 0)),0,VLOOKUP($A$1883, 文字檔!W:X, 2, 0))</f>
        <v>0</v>
      </c>
      <c r="O1883">
        <f>IF(ISERROR(VLOOKUP($A$1883, 文字檔!Y:Z, 2, 0)),0,VLOOKUP($A$1883, 文字檔!Y:Z, 2, 0))</f>
        <v>0</v>
      </c>
      <c r="P1883">
        <f>IF(ISERROR(VLOOKUP($A$1883, 文字檔!AA:AB, 2, 0)),0,VLOOKUP($A$1883, 文字檔!AA:AB, 2, 0))</f>
        <v>0</v>
      </c>
    </row>
    <row r="1884" spans="1:16" ht="16.2">
      <c r="A1884" s="7">
        <v>45620</v>
      </c>
      <c r="B1884" s="5">
        <f>SUMPRODUCT($C$2:$P$2,$C$1884:$P$1884)</f>
        <v>0</v>
      </c>
      <c r="C1884" s="5">
        <f>IF(ISERROR(VLOOKUP($A$1884, 文字檔!A:B, 2, 0)),0,VLOOKUP($A$1884, 文字檔!A:B, 2, 0))</f>
        <v>0</v>
      </c>
      <c r="D1884" s="5">
        <f>IF(ISERROR(VLOOKUP($A$1884, 文字檔!C:D, 2, 0)),0,VLOOKUP($A$1884, 文字檔!C:D, 2, 0))</f>
        <v>0</v>
      </c>
      <c r="E1884" s="5">
        <f>IF(ISERROR(VLOOKUP($A$1884, 文字檔!E:F, 2, 0)),0,VLOOKUP($A$1884, 文字檔!E:F, 2, 0))</f>
        <v>0</v>
      </c>
      <c r="F1884" s="5">
        <f>IF(ISERROR(VLOOKUP($A$1884, 文字檔!G:H, 2, 0)),0,VLOOKUP($A$1884, 文字檔!G:H, 2, 0))</f>
        <v>0</v>
      </c>
      <c r="G1884" s="5">
        <f>IF(ISERROR(VLOOKUP($A$1884, 文字檔!I:J, 2, 0)),0,VLOOKUP($A$1884, 文字檔!I:J, 2, 0))</f>
        <v>0</v>
      </c>
      <c r="H1884" s="5">
        <f>IF(ISERROR(VLOOKUP($A$1884, 文字檔!K:L, 2, 0)),0,VLOOKUP($A$1884, 文字檔!K:L, 2, 0))</f>
        <v>0</v>
      </c>
      <c r="I1884" s="5">
        <f>IF(ISERROR(VLOOKUP($A$1884, 文字檔!M:N, 2, 0)),0,VLOOKUP($A$1884, 文字檔!M:N, 2, 0))</f>
        <v>0</v>
      </c>
      <c r="J1884" s="5">
        <f>IF(ISERROR(VLOOKUP($A$1884, 文字檔!O:P, 2, 0)),0,VLOOKUP($A$1884, 文字檔!O:P, 2, 0))</f>
        <v>0</v>
      </c>
      <c r="K1884">
        <f>IF(ISERROR(VLOOKUP($A$1884, 文字檔!Q:R, 2, 0)),0,VLOOKUP($A$1884, 文字檔!Q:R, 2, 0))</f>
        <v>0</v>
      </c>
      <c r="L1884">
        <f>IF(ISERROR(VLOOKUP($A$1884, 文字檔!S:T, 2, 0)),0,VLOOKUP($A$1884, 文字檔!S:T, 2, 0))</f>
        <v>0</v>
      </c>
      <c r="M1884">
        <f>IF(ISERROR(VLOOKUP($A$1884, 文字檔!U:V, 2, 0)),0,VLOOKUP($A$1884, 文字檔!U:V, 2, 0))</f>
        <v>0</v>
      </c>
      <c r="N1884">
        <f>IF(ISERROR(VLOOKUP($A$1884, 文字檔!W:X, 2, 0)),0,VLOOKUP($A$1884, 文字檔!W:X, 2, 0))</f>
        <v>0</v>
      </c>
      <c r="O1884">
        <f>IF(ISERROR(VLOOKUP($A$1884, 文字檔!Y:Z, 2, 0)),0,VLOOKUP($A$1884, 文字檔!Y:Z, 2, 0))</f>
        <v>0</v>
      </c>
      <c r="P1884">
        <f>IF(ISERROR(VLOOKUP($A$1884, 文字檔!AA:AB, 2, 0)),0,VLOOKUP($A$1884, 文字檔!AA:AB, 2, 0))</f>
        <v>0</v>
      </c>
    </row>
    <row r="1885" spans="1:16" ht="16.2">
      <c r="A1885" s="7">
        <v>45621</v>
      </c>
      <c r="B1885" s="5">
        <f>SUMPRODUCT($C$2:$P$2,$C$1885:$P$1885)</f>
        <v>5528.49</v>
      </c>
      <c r="C1885" s="5">
        <f>IF(ISERROR(VLOOKUP($A$1885, 文字檔!A:B, 2, 0)),0,VLOOKUP($A$1885, 文字檔!A:B, 2, 0))</f>
        <v>0</v>
      </c>
      <c r="D1885" s="5">
        <f>IF(ISERROR(VLOOKUP($A$1885, 文字檔!C:D, 2, 0)),0,VLOOKUP($A$1885, 文字檔!C:D, 2, 0))</f>
        <v>5600</v>
      </c>
      <c r="E1885" s="5">
        <f>IF(ISERROR(VLOOKUP($A$1885, 文字檔!E:F, 2, 0)),0,VLOOKUP($A$1885, 文字檔!E:F, 2, 0))</f>
        <v>0</v>
      </c>
      <c r="F1885" s="5">
        <f>IF(ISERROR(VLOOKUP($A$1885, 文字檔!G:H, 2, 0)),0,VLOOKUP($A$1885, 文字檔!G:H, 2, 0))</f>
        <v>0</v>
      </c>
      <c r="G1885" s="5">
        <f>IF(ISERROR(VLOOKUP($A$1885, 文字檔!I:J, 2, 0)),0,VLOOKUP($A$1885, 文字檔!I:J, 2, 0))</f>
        <v>0</v>
      </c>
      <c r="H1885" s="5">
        <f>IF(ISERROR(VLOOKUP($A$1885, 文字檔!K:L, 2, 0)),0,VLOOKUP($A$1885, 文字檔!K:L, 2, 0))</f>
        <v>8.93</v>
      </c>
      <c r="I1885" s="5">
        <f>IF(ISERROR(VLOOKUP($A$1885, 文字檔!M:N, 2, 0)),0,VLOOKUP($A$1885, 文字檔!M:N, 2, 0))</f>
        <v>-23095.34</v>
      </c>
      <c r="J1885" s="5">
        <f>IF(ISERROR(VLOOKUP($A$1885, 文字檔!O:P, 2, 0)),0,VLOOKUP($A$1885, 文字檔!O:P, 2, 0))</f>
        <v>0</v>
      </c>
      <c r="K1885">
        <f>IF(ISERROR(VLOOKUP($A$1885, 文字檔!Q:R, 2, 0)),0,VLOOKUP($A$1885, 文字檔!Q:R, 2, 0))</f>
        <v>5600</v>
      </c>
      <c r="L1885">
        <f>IF(ISERROR(VLOOKUP($A$1885, 文字檔!S:T, 2, 0)),0,VLOOKUP($A$1885, 文字檔!S:T, 2, 0))</f>
        <v>0</v>
      </c>
      <c r="M1885">
        <f>IF(ISERROR(VLOOKUP($A$1885, 文字檔!U:V, 2, 0)),0,VLOOKUP($A$1885, 文字檔!U:V, 2, 0))</f>
        <v>0</v>
      </c>
      <c r="N1885">
        <f>IF(ISERROR(VLOOKUP($A$1885, 文字檔!W:X, 2, 0)),0,VLOOKUP($A$1885, 文字檔!W:X, 2, 0))</f>
        <v>5307.12</v>
      </c>
      <c r="O1885">
        <f>IF(ISERROR(VLOOKUP($A$1885, 文字檔!Y:Z, 2, 0)),0,VLOOKUP($A$1885, 文字檔!Y:Z, 2, 0))</f>
        <v>6507.78</v>
      </c>
      <c r="P1885">
        <f>IF(ISERROR(VLOOKUP($A$1885, 文字檔!AA:AB, 2, 0)),0,VLOOKUP($A$1885, 文字檔!AA:AB, 2, 0))</f>
        <v>5600</v>
      </c>
    </row>
    <row r="1886" spans="1:16" ht="16.2">
      <c r="A1886" s="7">
        <v>45622</v>
      </c>
      <c r="B1886" s="5">
        <f>SUMPRODUCT($C$2:$P$2,$C$1886:$P$1886)</f>
        <v>-42636.610000000008</v>
      </c>
      <c r="C1886" s="5">
        <f>IF(ISERROR(VLOOKUP($A$1886, 文字檔!A:B, 2, 0)),0,VLOOKUP($A$1886, 文字檔!A:B, 2, 0))</f>
        <v>12838.33</v>
      </c>
      <c r="D1886" s="5">
        <f>IF(ISERROR(VLOOKUP($A$1886, 文字檔!C:D, 2, 0)),0,VLOOKUP($A$1886, 文字檔!C:D, 2, 0))</f>
        <v>-40286.04</v>
      </c>
      <c r="E1886" s="5">
        <f>IF(ISERROR(VLOOKUP($A$1886, 文字檔!E:F, 2, 0)),0,VLOOKUP($A$1886, 文字檔!E:F, 2, 0))</f>
        <v>0</v>
      </c>
      <c r="F1886" s="5">
        <f>IF(ISERROR(VLOOKUP($A$1886, 文字檔!G:H, 2, 0)),0,VLOOKUP($A$1886, 文字檔!G:H, 2, 0))</f>
        <v>0</v>
      </c>
      <c r="G1886" s="5">
        <f>IF(ISERROR(VLOOKUP($A$1886, 文字檔!I:J, 2, 0)),0,VLOOKUP($A$1886, 文字檔!I:J, 2, 0))</f>
        <v>39314.92</v>
      </c>
      <c r="H1886" s="5">
        <f>IF(ISERROR(VLOOKUP($A$1886, 文字檔!K:L, 2, 0)),0,VLOOKUP($A$1886, 文字檔!K:L, 2, 0))</f>
        <v>836.65</v>
      </c>
      <c r="I1886" s="5">
        <f>IF(ISERROR(VLOOKUP($A$1886, 文字檔!M:N, 2, 0)),0,VLOOKUP($A$1886, 文字檔!M:N, 2, 0))</f>
        <v>-17089.52</v>
      </c>
      <c r="J1886" s="5">
        <f>IF(ISERROR(VLOOKUP($A$1886, 文字檔!O:P, 2, 0)),0,VLOOKUP($A$1886, 文字檔!O:P, 2, 0))</f>
        <v>0</v>
      </c>
      <c r="K1886">
        <f>IF(ISERROR(VLOOKUP($A$1886, 文字檔!Q:R, 2, 0)),0,VLOOKUP($A$1886, 文字檔!Q:R, 2, 0))</f>
        <v>-86000</v>
      </c>
      <c r="L1886">
        <f>IF(ISERROR(VLOOKUP($A$1886, 文字檔!S:T, 2, 0)),0,VLOOKUP($A$1886, 文字檔!S:T, 2, 0))</f>
        <v>0</v>
      </c>
      <c r="M1886">
        <f>IF(ISERROR(VLOOKUP($A$1886, 文字檔!U:V, 2, 0)),0,VLOOKUP($A$1886, 文字檔!U:V, 2, 0))</f>
        <v>0</v>
      </c>
      <c r="N1886">
        <f>IF(ISERROR(VLOOKUP($A$1886, 文字檔!W:X, 2, 0)),0,VLOOKUP($A$1886, 文字檔!W:X, 2, 0))</f>
        <v>86000</v>
      </c>
      <c r="O1886">
        <f>IF(ISERROR(VLOOKUP($A$1886, 文字檔!Y:Z, 2, 0)),0,VLOOKUP($A$1886, 文字檔!Y:Z, 2, 0))</f>
        <v>33630.35</v>
      </c>
      <c r="P1886">
        <f>IF(ISERROR(VLOOKUP($A$1886, 文字檔!AA:AB, 2, 0)),0,VLOOKUP($A$1886, 文字檔!AA:AB, 2, 0))</f>
        <v>-71881.3</v>
      </c>
    </row>
    <row r="1887" spans="1:16" ht="16.2">
      <c r="A1887" s="7">
        <v>45623</v>
      </c>
      <c r="B1887" s="5">
        <f>SUMPRODUCT($C$2:$P$2,$C$1887:$P$1887)</f>
        <v>7298.510000000002</v>
      </c>
      <c r="C1887" s="5">
        <f>IF(ISERROR(VLOOKUP($A$1887, 文字檔!A:B, 2, 0)),0,VLOOKUP($A$1887, 文字檔!A:B, 2, 0))</f>
        <v>0</v>
      </c>
      <c r="D1887" s="5">
        <f>IF(ISERROR(VLOOKUP($A$1887, 文字檔!C:D, 2, 0)),0,VLOOKUP($A$1887, 文字檔!C:D, 2, 0))</f>
        <v>29925</v>
      </c>
      <c r="E1887" s="5">
        <f>IF(ISERROR(VLOOKUP($A$1887, 文字檔!E:F, 2, 0)),0,VLOOKUP($A$1887, 文字檔!E:F, 2, 0))</f>
        <v>0</v>
      </c>
      <c r="F1887" s="5">
        <f>IF(ISERROR(VLOOKUP($A$1887, 文字檔!G:H, 2, 0)),0,VLOOKUP($A$1887, 文字檔!G:H, 2, 0))</f>
        <v>0</v>
      </c>
      <c r="G1887" s="5">
        <f>IF(ISERROR(VLOOKUP($A$1887, 文字檔!I:J, 2, 0)),0,VLOOKUP($A$1887, 文字檔!I:J, 2, 0))</f>
        <v>-20882.11</v>
      </c>
      <c r="H1887" s="5">
        <f>IF(ISERROR(VLOOKUP($A$1887, 文字檔!K:L, 2, 0)),0,VLOOKUP($A$1887, 文字檔!K:L, 2, 0))</f>
        <v>-55431.42</v>
      </c>
      <c r="I1887" s="5">
        <f>IF(ISERROR(VLOOKUP($A$1887, 文字檔!M:N, 2, 0)),0,VLOOKUP($A$1887, 文字檔!M:N, 2, 0))</f>
        <v>0</v>
      </c>
      <c r="J1887" s="5">
        <f>IF(ISERROR(VLOOKUP($A$1887, 文字檔!O:P, 2, 0)),0,VLOOKUP($A$1887, 文字檔!O:P, 2, 0))</f>
        <v>0</v>
      </c>
      <c r="K1887">
        <f>IF(ISERROR(VLOOKUP($A$1887, 文字檔!Q:R, 2, 0)),0,VLOOKUP($A$1887, 文字檔!Q:R, 2, 0))</f>
        <v>-57800</v>
      </c>
      <c r="L1887">
        <f>IF(ISERROR(VLOOKUP($A$1887, 文字檔!S:T, 2, 0)),0,VLOOKUP($A$1887, 文字檔!S:T, 2, 0))</f>
        <v>0</v>
      </c>
      <c r="M1887">
        <f>IF(ISERROR(VLOOKUP($A$1887, 文字檔!U:V, 2, 0)),0,VLOOKUP($A$1887, 文字檔!U:V, 2, 0))</f>
        <v>0</v>
      </c>
      <c r="N1887">
        <f>IF(ISERROR(VLOOKUP($A$1887, 文字檔!W:X, 2, 0)),0,VLOOKUP($A$1887, 文字檔!W:X, 2, 0))</f>
        <v>57800</v>
      </c>
      <c r="O1887">
        <f>IF(ISERROR(VLOOKUP($A$1887, 文字檔!Y:Z, 2, 0)),0,VLOOKUP($A$1887, 文字檔!Y:Z, 2, 0))</f>
        <v>16363.15</v>
      </c>
      <c r="P1887">
        <f>IF(ISERROR(VLOOKUP($A$1887, 文字檔!AA:AB, 2, 0)),0,VLOOKUP($A$1887, 文字檔!AA:AB, 2, 0))</f>
        <v>37323.89</v>
      </c>
    </row>
    <row r="1888" spans="1:16" ht="16.2">
      <c r="A1888" s="7">
        <v>45624</v>
      </c>
      <c r="B1888" s="5">
        <f>SUMPRODUCT($C$2:$P$2,$C$1888:$P$1888)</f>
        <v>-38081.509999999995</v>
      </c>
      <c r="C1888" s="5">
        <f>IF(ISERROR(VLOOKUP($A$1888, 文字檔!A:B, 2, 0)),0,VLOOKUP($A$1888, 文字檔!A:B, 2, 0))</f>
        <v>0</v>
      </c>
      <c r="D1888" s="5">
        <f>IF(ISERROR(VLOOKUP($A$1888, 文字檔!C:D, 2, 0)),0,VLOOKUP($A$1888, 文字檔!C:D, 2, 0))</f>
        <v>27733.85</v>
      </c>
      <c r="E1888" s="5">
        <f>IF(ISERROR(VLOOKUP($A$1888, 文字檔!E:F, 2, 0)),0,VLOOKUP($A$1888, 文字檔!E:F, 2, 0))</f>
        <v>0</v>
      </c>
      <c r="F1888" s="5">
        <f>IF(ISERROR(VLOOKUP($A$1888, 文字檔!G:H, 2, 0)),0,VLOOKUP($A$1888, 文字檔!G:H, 2, 0))</f>
        <v>0</v>
      </c>
      <c r="G1888" s="5">
        <f>IF(ISERROR(VLOOKUP($A$1888, 文字檔!I:J, 2, 0)),0,VLOOKUP($A$1888, 文字檔!I:J, 2, 0))</f>
        <v>-31675.01</v>
      </c>
      <c r="H1888" s="5">
        <f>IF(ISERROR(VLOOKUP($A$1888, 文字檔!K:L, 2, 0)),0,VLOOKUP($A$1888, 文字檔!K:L, 2, 0))</f>
        <v>-24266.87</v>
      </c>
      <c r="I1888" s="5">
        <f>IF(ISERROR(VLOOKUP($A$1888, 文字檔!M:N, 2, 0)),0,VLOOKUP($A$1888, 文字檔!M:N, 2, 0))</f>
        <v>0</v>
      </c>
      <c r="J1888" s="5">
        <f>IF(ISERROR(VLOOKUP($A$1888, 文字檔!O:P, 2, 0)),0,VLOOKUP($A$1888, 文字檔!O:P, 2, 0))</f>
        <v>0</v>
      </c>
      <c r="K1888">
        <f>IF(ISERROR(VLOOKUP($A$1888, 文字檔!Q:R, 2, 0)),0,VLOOKUP($A$1888, 文字檔!Q:R, 2, 0))</f>
        <v>-2400</v>
      </c>
      <c r="L1888">
        <f>IF(ISERROR(VLOOKUP($A$1888, 文字檔!S:T, 2, 0)),0,VLOOKUP($A$1888, 文字檔!S:T, 2, 0))</f>
        <v>-21734.639999999999</v>
      </c>
      <c r="M1888">
        <f>IF(ISERROR(VLOOKUP($A$1888, 文字檔!U:V, 2, 0)),0,VLOOKUP($A$1888, 文字檔!U:V, 2, 0))</f>
        <v>0</v>
      </c>
      <c r="N1888">
        <f>IF(ISERROR(VLOOKUP($A$1888, 文字檔!W:X, 2, 0)),0,VLOOKUP($A$1888, 文字檔!W:X, 2, 0))</f>
        <v>2400</v>
      </c>
      <c r="O1888">
        <f>IF(ISERROR(VLOOKUP($A$1888, 文字檔!Y:Z, 2, 0)),0,VLOOKUP($A$1888, 文字檔!Y:Z, 2, 0))</f>
        <v>-8871.64</v>
      </c>
      <c r="P1888">
        <f>IF(ISERROR(VLOOKUP($A$1888, 文字檔!AA:AB, 2, 0)),0,VLOOKUP($A$1888, 文字檔!AA:AB, 2, 0))</f>
        <v>20732.8</v>
      </c>
    </row>
    <row r="1889" spans="1:16" ht="16.2">
      <c r="A1889" s="7">
        <v>45625</v>
      </c>
      <c r="B1889" s="5">
        <f>SUMPRODUCT($C$2:$P$2,$C$1889:$P$1889)</f>
        <v>-17175.499999999996</v>
      </c>
      <c r="C1889" s="5">
        <f>IF(ISERROR(VLOOKUP($A$1889, 文字檔!A:B, 2, 0)),0,VLOOKUP($A$1889, 文字檔!A:B, 2, 0))</f>
        <v>35665.51</v>
      </c>
      <c r="D1889" s="5">
        <f>IF(ISERROR(VLOOKUP($A$1889, 文字檔!C:D, 2, 0)),0,VLOOKUP($A$1889, 文字檔!C:D, 2, 0))</f>
        <v>0</v>
      </c>
      <c r="E1889" s="5">
        <f>IF(ISERROR(VLOOKUP($A$1889, 文字檔!E:F, 2, 0)),0,VLOOKUP($A$1889, 文字檔!E:F, 2, 0))</f>
        <v>0</v>
      </c>
      <c r="F1889" s="5">
        <f>IF(ISERROR(VLOOKUP($A$1889, 文字檔!G:H, 2, 0)),0,VLOOKUP($A$1889, 文字檔!G:H, 2, 0))</f>
        <v>0</v>
      </c>
      <c r="G1889" s="5">
        <f>IF(ISERROR(VLOOKUP($A$1889, 文字檔!I:J, 2, 0)),0,VLOOKUP($A$1889, 文字檔!I:J, 2, 0))</f>
        <v>-4870.0200000000004</v>
      </c>
      <c r="H1889" s="5">
        <f>IF(ISERROR(VLOOKUP($A$1889, 文字檔!K:L, 2, 0)),0,VLOOKUP($A$1889, 文字檔!K:L, 2, 0))</f>
        <v>-37727.800000000003</v>
      </c>
      <c r="I1889" s="5">
        <f>IF(ISERROR(VLOOKUP($A$1889, 文字檔!M:N, 2, 0)),0,VLOOKUP($A$1889, 文字檔!M:N, 2, 0))</f>
        <v>-17666.84</v>
      </c>
      <c r="J1889" s="5">
        <f>IF(ISERROR(VLOOKUP($A$1889, 文字檔!O:P, 2, 0)),0,VLOOKUP($A$1889, 文字檔!O:P, 2, 0))</f>
        <v>-18647.8</v>
      </c>
      <c r="K1889">
        <f>IF(ISERROR(VLOOKUP($A$1889, 文字檔!Q:R, 2, 0)),0,VLOOKUP($A$1889, 文字檔!Q:R, 2, 0))</f>
        <v>-4400</v>
      </c>
      <c r="L1889">
        <f>IF(ISERROR(VLOOKUP($A$1889, 文字檔!S:T, 2, 0)),0,VLOOKUP($A$1889, 文字檔!S:T, 2, 0))</f>
        <v>0</v>
      </c>
      <c r="M1889">
        <f>IF(ISERROR(VLOOKUP($A$1889, 文字檔!U:V, 2, 0)),0,VLOOKUP($A$1889, 文字檔!U:V, 2, 0))</f>
        <v>0</v>
      </c>
      <c r="N1889">
        <f>IF(ISERROR(VLOOKUP($A$1889, 文字檔!W:X, 2, 0)),0,VLOOKUP($A$1889, 文字檔!W:X, 2, 0))</f>
        <v>4400</v>
      </c>
      <c r="O1889">
        <f>IF(ISERROR(VLOOKUP($A$1889, 文字檔!Y:Z, 2, 0)),0,VLOOKUP($A$1889, 文字檔!Y:Z, 2, 0))</f>
        <v>26071.45</v>
      </c>
      <c r="P1889">
        <f>IF(ISERROR(VLOOKUP($A$1889, 文字檔!AA:AB, 2, 0)),0,VLOOKUP($A$1889, 文字檔!AA:AB, 2, 0))</f>
        <v>0</v>
      </c>
    </row>
    <row r="1890" spans="1:16" ht="16.2">
      <c r="A1890" s="7">
        <v>45626</v>
      </c>
      <c r="B1890" s="5">
        <f>SUMPRODUCT($C$2:$P$2,$C$1890:$P$1890)</f>
        <v>0</v>
      </c>
      <c r="C1890" s="5">
        <f>IF(ISERROR(VLOOKUP($A$1890, 文字檔!A:B, 2, 0)),0,VLOOKUP($A$1890, 文字檔!A:B, 2, 0))</f>
        <v>0</v>
      </c>
      <c r="D1890" s="5">
        <f>IF(ISERROR(VLOOKUP($A$1890, 文字檔!C:D, 2, 0)),0,VLOOKUP($A$1890, 文字檔!C:D, 2, 0))</f>
        <v>0</v>
      </c>
      <c r="E1890" s="5">
        <f>IF(ISERROR(VLOOKUP($A$1890, 文字檔!E:F, 2, 0)),0,VLOOKUP($A$1890, 文字檔!E:F, 2, 0))</f>
        <v>0</v>
      </c>
      <c r="F1890" s="5">
        <f>IF(ISERROR(VLOOKUP($A$1890, 文字檔!G:H, 2, 0)),0,VLOOKUP($A$1890, 文字檔!G:H, 2, 0))</f>
        <v>0</v>
      </c>
      <c r="G1890" s="5">
        <f>IF(ISERROR(VLOOKUP($A$1890, 文字檔!I:J, 2, 0)),0,VLOOKUP($A$1890, 文字檔!I:J, 2, 0))</f>
        <v>0</v>
      </c>
      <c r="H1890" s="5">
        <f>IF(ISERROR(VLOOKUP($A$1890, 文字檔!K:L, 2, 0)),0,VLOOKUP($A$1890, 文字檔!K:L, 2, 0))</f>
        <v>0</v>
      </c>
      <c r="I1890" s="5">
        <f>IF(ISERROR(VLOOKUP($A$1890, 文字檔!M:N, 2, 0)),0,VLOOKUP($A$1890, 文字檔!M:N, 2, 0))</f>
        <v>0</v>
      </c>
      <c r="J1890" s="5">
        <f>IF(ISERROR(VLOOKUP($A$1890, 文字檔!O:P, 2, 0)),0,VLOOKUP($A$1890, 文字檔!O:P, 2, 0))</f>
        <v>0</v>
      </c>
      <c r="K1890">
        <f>IF(ISERROR(VLOOKUP($A$1890, 文字檔!Q:R, 2, 0)),0,VLOOKUP($A$1890, 文字檔!Q:R, 2, 0))</f>
        <v>0</v>
      </c>
      <c r="L1890">
        <f>IF(ISERROR(VLOOKUP($A$1890, 文字檔!S:T, 2, 0)),0,VLOOKUP($A$1890, 文字檔!S:T, 2, 0))</f>
        <v>0</v>
      </c>
      <c r="M1890">
        <f>IF(ISERROR(VLOOKUP($A$1890, 文字檔!U:V, 2, 0)),0,VLOOKUP($A$1890, 文字檔!U:V, 2, 0))</f>
        <v>0</v>
      </c>
      <c r="N1890">
        <f>IF(ISERROR(VLOOKUP($A$1890, 文字檔!W:X, 2, 0)),0,VLOOKUP($A$1890, 文字檔!W:X, 2, 0))</f>
        <v>0</v>
      </c>
      <c r="O1890">
        <f>IF(ISERROR(VLOOKUP($A$1890, 文字檔!Y:Z, 2, 0)),0,VLOOKUP($A$1890, 文字檔!Y:Z, 2, 0))</f>
        <v>0</v>
      </c>
      <c r="P1890">
        <f>IF(ISERROR(VLOOKUP($A$1890, 文字檔!AA:AB, 2, 0)),0,VLOOKUP($A$1890, 文字檔!AA:AB, 2, 0))</f>
        <v>0</v>
      </c>
    </row>
    <row r="1891" spans="1:16" ht="16.2">
      <c r="A1891" s="7">
        <v>45627</v>
      </c>
      <c r="B1891" s="5">
        <f>SUMPRODUCT($C$2:$P$2,$C$1891:$P$1891)</f>
        <v>0</v>
      </c>
      <c r="C1891" s="5">
        <f>IF(ISERROR(VLOOKUP($A$1891, 文字檔!A:B, 2, 0)),0,VLOOKUP($A$1891, 文字檔!A:B, 2, 0))</f>
        <v>0</v>
      </c>
      <c r="D1891" s="5">
        <f>IF(ISERROR(VLOOKUP($A$1891, 文字檔!C:D, 2, 0)),0,VLOOKUP($A$1891, 文字檔!C:D, 2, 0))</f>
        <v>0</v>
      </c>
      <c r="E1891" s="5">
        <f>IF(ISERROR(VLOOKUP($A$1891, 文字檔!E:F, 2, 0)),0,VLOOKUP($A$1891, 文字檔!E:F, 2, 0))</f>
        <v>0</v>
      </c>
      <c r="F1891" s="5">
        <f>IF(ISERROR(VLOOKUP($A$1891, 文字檔!G:H, 2, 0)),0,VLOOKUP($A$1891, 文字檔!G:H, 2, 0))</f>
        <v>0</v>
      </c>
      <c r="G1891" s="5">
        <f>IF(ISERROR(VLOOKUP($A$1891, 文字檔!I:J, 2, 0)),0,VLOOKUP($A$1891, 文字檔!I:J, 2, 0))</f>
        <v>0</v>
      </c>
      <c r="H1891" s="5">
        <f>IF(ISERROR(VLOOKUP($A$1891, 文字檔!K:L, 2, 0)),0,VLOOKUP($A$1891, 文字檔!K:L, 2, 0))</f>
        <v>0</v>
      </c>
      <c r="I1891" s="5">
        <f>IF(ISERROR(VLOOKUP($A$1891, 文字檔!M:N, 2, 0)),0,VLOOKUP($A$1891, 文字檔!M:N, 2, 0))</f>
        <v>0</v>
      </c>
      <c r="J1891" s="5">
        <f>IF(ISERROR(VLOOKUP($A$1891, 文字檔!O:P, 2, 0)),0,VLOOKUP($A$1891, 文字檔!O:P, 2, 0))</f>
        <v>0</v>
      </c>
      <c r="K1891">
        <f>IF(ISERROR(VLOOKUP($A$1891, 文字檔!Q:R, 2, 0)),0,VLOOKUP($A$1891, 文字檔!Q:R, 2, 0))</f>
        <v>0</v>
      </c>
      <c r="L1891">
        <f>IF(ISERROR(VLOOKUP($A$1891, 文字檔!S:T, 2, 0)),0,VLOOKUP($A$1891, 文字檔!S:T, 2, 0))</f>
        <v>0</v>
      </c>
      <c r="M1891">
        <f>IF(ISERROR(VLOOKUP($A$1891, 文字檔!U:V, 2, 0)),0,VLOOKUP($A$1891, 文字檔!U:V, 2, 0))</f>
        <v>0</v>
      </c>
      <c r="N1891">
        <f>IF(ISERROR(VLOOKUP($A$1891, 文字檔!W:X, 2, 0)),0,VLOOKUP($A$1891, 文字檔!W:X, 2, 0))</f>
        <v>0</v>
      </c>
      <c r="O1891">
        <f>IF(ISERROR(VLOOKUP($A$1891, 文字檔!Y:Z, 2, 0)),0,VLOOKUP($A$1891, 文字檔!Y:Z, 2, 0))</f>
        <v>0</v>
      </c>
      <c r="P1891">
        <f>IF(ISERROR(VLOOKUP($A$1891, 文字檔!AA:AB, 2, 0)),0,VLOOKUP($A$1891, 文字檔!AA:AB, 2, 0))</f>
        <v>0</v>
      </c>
    </row>
    <row r="1892" spans="1:16" ht="16.2">
      <c r="A1892" s="7">
        <v>45628</v>
      </c>
      <c r="B1892" s="5">
        <f>SUMPRODUCT($C$2:$P$2,$C$1892:$P$1892)</f>
        <v>395913.78999999992</v>
      </c>
      <c r="C1892" s="5">
        <f>IF(ISERROR(VLOOKUP($A$1892, 文字檔!A:B, 2, 0)),0,VLOOKUP($A$1892, 文字檔!A:B, 2, 0))</f>
        <v>0</v>
      </c>
      <c r="D1892" s="5">
        <f>IF(ISERROR(VLOOKUP($A$1892, 文字檔!C:D, 2, 0)),0,VLOOKUP($A$1892, 文字檔!C:D, 2, 0))</f>
        <v>15517.62</v>
      </c>
      <c r="E1892" s="5">
        <f>IF(ISERROR(VLOOKUP($A$1892, 文字檔!E:F, 2, 0)),0,VLOOKUP($A$1892, 文字檔!E:F, 2, 0))</f>
        <v>0</v>
      </c>
      <c r="F1892" s="5">
        <f>IF(ISERROR(VLOOKUP($A$1892, 文字檔!G:H, 2, 0)),0,VLOOKUP($A$1892, 文字檔!G:H, 2, 0))</f>
        <v>0</v>
      </c>
      <c r="G1892" s="5">
        <f>IF(ISERROR(VLOOKUP($A$1892, 文字檔!I:J, 2, 0)),0,VLOOKUP($A$1892, 文字檔!I:J, 2, 0))</f>
        <v>-22266.15</v>
      </c>
      <c r="H1892" s="5">
        <f>IF(ISERROR(VLOOKUP($A$1892, 文字檔!K:L, 2, 0)),0,VLOOKUP($A$1892, 文字檔!K:L, 2, 0))</f>
        <v>45322.09</v>
      </c>
      <c r="I1892" s="5">
        <f>IF(ISERROR(VLOOKUP($A$1892, 文字檔!M:N, 2, 0)),0,VLOOKUP($A$1892, 文字檔!M:N, 2, 0))</f>
        <v>87059.06</v>
      </c>
      <c r="J1892" s="5">
        <f>IF(ISERROR(VLOOKUP($A$1892, 文字檔!O:P, 2, 0)),0,VLOOKUP($A$1892, 文字檔!O:P, 2, 0))</f>
        <v>48871.5</v>
      </c>
      <c r="K1892">
        <f>IF(ISERROR(VLOOKUP($A$1892, 文字檔!Q:R, 2, 0)),0,VLOOKUP($A$1892, 文字檔!Q:R, 2, 0))</f>
        <v>102800</v>
      </c>
      <c r="L1892">
        <f>IF(ISERROR(VLOOKUP($A$1892, 文字檔!S:T, 2, 0)),0,VLOOKUP($A$1892, 文字檔!S:T, 2, 0))</f>
        <v>0</v>
      </c>
      <c r="M1892">
        <f>IF(ISERROR(VLOOKUP($A$1892, 文字檔!U:V, 2, 0)),0,VLOOKUP($A$1892, 文字檔!U:V, 2, 0))</f>
        <v>26719.3</v>
      </c>
      <c r="N1892">
        <f>IF(ISERROR(VLOOKUP($A$1892, 文字檔!W:X, 2, 0)),0,VLOOKUP($A$1892, 文字檔!W:X, 2, 0))</f>
        <v>36851.53</v>
      </c>
      <c r="O1892">
        <f>IF(ISERROR(VLOOKUP($A$1892, 文字檔!Y:Z, 2, 0)),0,VLOOKUP($A$1892, 文字檔!Y:Z, 2, 0))</f>
        <v>50322.84</v>
      </c>
      <c r="P1892">
        <f>IF(ISERROR(VLOOKUP($A$1892, 文字檔!AA:AB, 2, 0)),0,VLOOKUP($A$1892, 文字檔!AA:AB, 2, 0))</f>
        <v>4716</v>
      </c>
    </row>
    <row r="1893" spans="1:16" ht="16.2">
      <c r="A1893" s="7">
        <v>45629</v>
      </c>
      <c r="B1893" s="5">
        <f>SUMPRODUCT($C$2:$P$2,$C$1893:$P$1893)</f>
        <v>458161.03</v>
      </c>
      <c r="C1893" s="5">
        <f>IF(ISERROR(VLOOKUP($A$1893, 文字檔!A:B, 2, 0)),0,VLOOKUP($A$1893, 文字檔!A:B, 2, 0))</f>
        <v>0</v>
      </c>
      <c r="D1893" s="5">
        <f>IF(ISERROR(VLOOKUP($A$1893, 文字檔!C:D, 2, 0)),0,VLOOKUP($A$1893, 文字檔!C:D, 2, 0))</f>
        <v>34909.85</v>
      </c>
      <c r="E1893" s="5">
        <f>IF(ISERROR(VLOOKUP($A$1893, 文字檔!E:F, 2, 0)),0,VLOOKUP($A$1893, 文字檔!E:F, 2, 0))</f>
        <v>0</v>
      </c>
      <c r="F1893" s="5">
        <f>IF(ISERROR(VLOOKUP($A$1893, 文字檔!G:H, 2, 0)),0,VLOOKUP($A$1893, 文字檔!G:H, 2, 0))</f>
        <v>0</v>
      </c>
      <c r="G1893" s="5">
        <f>IF(ISERROR(VLOOKUP($A$1893, 文字檔!I:J, 2, 0)),0,VLOOKUP($A$1893, 文字檔!I:J, 2, 0))</f>
        <v>42822.67</v>
      </c>
      <c r="H1893" s="5">
        <f>IF(ISERROR(VLOOKUP($A$1893, 文字檔!K:L, 2, 0)),0,VLOOKUP($A$1893, 文字檔!K:L, 2, 0))</f>
        <v>38428.51</v>
      </c>
      <c r="I1893" s="5">
        <f>IF(ISERROR(VLOOKUP($A$1893, 文字檔!M:N, 2, 0)),0,VLOOKUP($A$1893, 文字檔!M:N, 2, 0))</f>
        <v>57000</v>
      </c>
      <c r="J1893" s="5">
        <f>IF(ISERROR(VLOOKUP($A$1893, 文字檔!O:P, 2, 0)),0,VLOOKUP($A$1893, 文字檔!O:P, 2, 0))</f>
        <v>0</v>
      </c>
      <c r="K1893">
        <f>IF(ISERROR(VLOOKUP($A$1893, 文字檔!Q:R, 2, 0)),0,VLOOKUP($A$1893, 文字檔!Q:R, 2, 0))</f>
        <v>57000</v>
      </c>
      <c r="L1893">
        <f>IF(ISERROR(VLOOKUP($A$1893, 文字檔!S:T, 2, 0)),0,VLOOKUP($A$1893, 文字檔!S:T, 2, 0))</f>
        <v>0</v>
      </c>
      <c r="M1893">
        <f>IF(ISERROR(VLOOKUP($A$1893, 文字檔!U:V, 2, 0)),0,VLOOKUP($A$1893, 文字檔!U:V, 2, 0))</f>
        <v>57000</v>
      </c>
      <c r="N1893">
        <f>IF(ISERROR(VLOOKUP($A$1893, 文字檔!W:X, 2, 0)),0,VLOOKUP($A$1893, 文字檔!W:X, 2, 0))</f>
        <v>57000</v>
      </c>
      <c r="O1893">
        <f>IF(ISERROR(VLOOKUP($A$1893, 文字檔!Y:Z, 2, 0)),0,VLOOKUP($A$1893, 文字檔!Y:Z, 2, 0))</f>
        <v>57000</v>
      </c>
      <c r="P1893">
        <f>IF(ISERROR(VLOOKUP($A$1893, 文字檔!AA:AB, 2, 0)),0,VLOOKUP($A$1893, 文字檔!AA:AB, 2, 0))</f>
        <v>57000</v>
      </c>
    </row>
    <row r="1894" spans="1:16" ht="16.2">
      <c r="A1894" s="7">
        <v>45630</v>
      </c>
      <c r="B1894" s="5">
        <f>SUMPRODUCT($C$2:$P$2,$C$1894:$P$1894)</f>
        <v>31565.309999999998</v>
      </c>
      <c r="C1894" s="5">
        <f>IF(ISERROR(VLOOKUP($A$1894, 文字檔!A:B, 2, 0)),0,VLOOKUP($A$1894, 文字檔!A:B, 2, 0))</f>
        <v>0</v>
      </c>
      <c r="D1894" s="5">
        <f>IF(ISERROR(VLOOKUP($A$1894, 文字檔!C:D, 2, 0)),0,VLOOKUP($A$1894, 文字檔!C:D, 2, 0))</f>
        <v>0</v>
      </c>
      <c r="E1894" s="5">
        <f>IF(ISERROR(VLOOKUP($A$1894, 文字檔!E:F, 2, 0)),0,VLOOKUP($A$1894, 文字檔!E:F, 2, 0))</f>
        <v>0</v>
      </c>
      <c r="F1894" s="5">
        <f>IF(ISERROR(VLOOKUP($A$1894, 文字檔!G:H, 2, 0)),0,VLOOKUP($A$1894, 文字檔!G:H, 2, 0))</f>
        <v>0</v>
      </c>
      <c r="G1894" s="5">
        <f>IF(ISERROR(VLOOKUP($A$1894, 文字檔!I:J, 2, 0)),0,VLOOKUP($A$1894, 文字檔!I:J, 2, 0))</f>
        <v>0</v>
      </c>
      <c r="H1894" s="5">
        <f>IF(ISERROR(VLOOKUP($A$1894, 文字檔!K:L, 2, 0)),0,VLOOKUP($A$1894, 文字檔!K:L, 2, 0))</f>
        <v>-6081.76</v>
      </c>
      <c r="I1894" s="5">
        <f>IF(ISERROR(VLOOKUP($A$1894, 文字檔!M:N, 2, 0)),0,VLOOKUP($A$1894, 文字檔!M:N, 2, 0))</f>
        <v>-30277.71</v>
      </c>
      <c r="J1894" s="5">
        <f>IF(ISERROR(VLOOKUP($A$1894, 文字檔!O:P, 2, 0)),0,VLOOKUP($A$1894, 文字檔!O:P, 2, 0))</f>
        <v>0</v>
      </c>
      <c r="K1894">
        <f>IF(ISERROR(VLOOKUP($A$1894, 文字檔!Q:R, 2, 0)),0,VLOOKUP($A$1894, 文字檔!Q:R, 2, 0))</f>
        <v>36400</v>
      </c>
      <c r="L1894">
        <f>IF(ISERROR(VLOOKUP($A$1894, 文字檔!S:T, 2, 0)),0,VLOOKUP($A$1894, 文字檔!S:T, 2, 0))</f>
        <v>0</v>
      </c>
      <c r="M1894">
        <f>IF(ISERROR(VLOOKUP($A$1894, 文字檔!U:V, 2, 0)),0,VLOOKUP($A$1894, 文字檔!U:V, 2, 0))</f>
        <v>36400</v>
      </c>
      <c r="N1894">
        <f>IF(ISERROR(VLOOKUP($A$1894, 文字檔!W:X, 2, 0)),0,VLOOKUP($A$1894, 文字檔!W:X, 2, 0))</f>
        <v>-29489.040000000001</v>
      </c>
      <c r="O1894">
        <f>IF(ISERROR(VLOOKUP($A$1894, 文字檔!Y:Z, 2, 0)),0,VLOOKUP($A$1894, 文字檔!Y:Z, 2, 0))</f>
        <v>-11786.18</v>
      </c>
      <c r="P1894">
        <f>IF(ISERROR(VLOOKUP($A$1894, 文字檔!AA:AB, 2, 0)),0,VLOOKUP($A$1894, 文字檔!AA:AB, 2, 0))</f>
        <v>36400</v>
      </c>
    </row>
    <row r="1895" spans="1:16" ht="16.2">
      <c r="A1895" s="7">
        <v>45631</v>
      </c>
      <c r="B1895" s="5">
        <f>SUMPRODUCT($C$2:$P$2,$C$1895:$P$1895)</f>
        <v>-66394.02</v>
      </c>
      <c r="C1895" s="5">
        <f>IF(ISERROR(VLOOKUP($A$1895, 文字檔!A:B, 2, 0)),0,VLOOKUP($A$1895, 文字檔!A:B, 2, 0))</f>
        <v>0</v>
      </c>
      <c r="D1895" s="5">
        <f>IF(ISERROR(VLOOKUP($A$1895, 文字檔!C:D, 2, 0)),0,VLOOKUP($A$1895, 文字檔!C:D, 2, 0))</f>
        <v>0</v>
      </c>
      <c r="E1895" s="5">
        <f>IF(ISERROR(VLOOKUP($A$1895, 文字檔!E:F, 2, 0)),0,VLOOKUP($A$1895, 文字檔!E:F, 2, 0))</f>
        <v>0</v>
      </c>
      <c r="F1895" s="5">
        <f>IF(ISERROR(VLOOKUP($A$1895, 文字檔!G:H, 2, 0)),0,VLOOKUP($A$1895, 文字檔!G:H, 2, 0))</f>
        <v>-9898.91</v>
      </c>
      <c r="G1895" s="5">
        <f>IF(ISERROR(VLOOKUP($A$1895, 文字檔!I:J, 2, 0)),0,VLOOKUP($A$1895, 文字檔!I:J, 2, 0))</f>
        <v>0</v>
      </c>
      <c r="H1895" s="5">
        <f>IF(ISERROR(VLOOKUP($A$1895, 文字檔!K:L, 2, 0)),0,VLOOKUP($A$1895, 文字檔!K:L, 2, 0))</f>
        <v>0</v>
      </c>
      <c r="I1895" s="5">
        <f>IF(ISERROR(VLOOKUP($A$1895, 文字檔!M:N, 2, 0)),0,VLOOKUP($A$1895, 文字檔!M:N, 2, 0))</f>
        <v>0</v>
      </c>
      <c r="J1895" s="5">
        <f>IF(ISERROR(VLOOKUP($A$1895, 文字檔!O:P, 2, 0)),0,VLOOKUP($A$1895, 文字檔!O:P, 2, 0))</f>
        <v>0</v>
      </c>
      <c r="K1895">
        <f>IF(ISERROR(VLOOKUP($A$1895, 文字檔!Q:R, 2, 0)),0,VLOOKUP($A$1895, 文字檔!Q:R, 2, 0))</f>
        <v>-8600</v>
      </c>
      <c r="L1895">
        <f>IF(ISERROR(VLOOKUP($A$1895, 文字檔!S:T, 2, 0)),0,VLOOKUP($A$1895, 文字檔!S:T, 2, 0))</f>
        <v>0</v>
      </c>
      <c r="M1895">
        <f>IF(ISERROR(VLOOKUP($A$1895, 文字檔!U:V, 2, 0)),0,VLOOKUP($A$1895, 文字檔!U:V, 2, 0))</f>
        <v>-8600</v>
      </c>
      <c r="N1895">
        <f>IF(ISERROR(VLOOKUP($A$1895, 文字檔!W:X, 2, 0)),0,VLOOKUP($A$1895, 文字檔!W:X, 2, 0))</f>
        <v>-10899.06</v>
      </c>
      <c r="O1895">
        <f>IF(ISERROR(VLOOKUP($A$1895, 文字檔!Y:Z, 2, 0)),0,VLOOKUP($A$1895, 文字檔!Y:Z, 2, 0))</f>
        <v>-8600</v>
      </c>
      <c r="P1895">
        <f>IF(ISERROR(VLOOKUP($A$1895, 文字檔!AA:AB, 2, 0)),0,VLOOKUP($A$1895, 文字檔!AA:AB, 2, 0))</f>
        <v>-19796.05</v>
      </c>
    </row>
    <row r="1896" spans="1:16" ht="16.2">
      <c r="A1896" s="7">
        <v>45632</v>
      </c>
      <c r="B1896" s="5">
        <f>SUMPRODUCT($C$2:$P$2,$C$1896:$P$1896)</f>
        <v>-116587.64</v>
      </c>
      <c r="C1896" s="5">
        <f>IF(ISERROR(VLOOKUP($A$1896, 文字檔!A:B, 2, 0)),0,VLOOKUP($A$1896, 文字檔!A:B, 2, 0))</f>
        <v>-28996.87</v>
      </c>
      <c r="D1896" s="5">
        <f>IF(ISERROR(VLOOKUP($A$1896, 文字檔!C:D, 2, 0)),0,VLOOKUP($A$1896, 文字檔!C:D, 2, 0))</f>
        <v>0</v>
      </c>
      <c r="E1896" s="5">
        <f>IF(ISERROR(VLOOKUP($A$1896, 文字檔!E:F, 2, 0)),0,VLOOKUP($A$1896, 文字檔!E:F, 2, 0))</f>
        <v>0</v>
      </c>
      <c r="F1896" s="5">
        <f>IF(ISERROR(VLOOKUP($A$1896, 文字檔!G:H, 2, 0)),0,VLOOKUP($A$1896, 文字檔!G:H, 2, 0))</f>
        <v>-14400</v>
      </c>
      <c r="G1896" s="5">
        <f>IF(ISERROR(VLOOKUP($A$1896, 文字檔!I:J, 2, 0)),0,VLOOKUP($A$1896, 文字檔!I:J, 2, 0))</f>
        <v>0</v>
      </c>
      <c r="H1896" s="5">
        <f>IF(ISERROR(VLOOKUP($A$1896, 文字檔!K:L, 2, 0)),0,VLOOKUP($A$1896, 文字檔!K:L, 2, 0))</f>
        <v>0</v>
      </c>
      <c r="I1896" s="5">
        <f>IF(ISERROR(VLOOKUP($A$1896, 文字檔!M:N, 2, 0)),0,VLOOKUP($A$1896, 文字檔!M:N, 2, 0))</f>
        <v>0</v>
      </c>
      <c r="J1896" s="5">
        <f>IF(ISERROR(VLOOKUP($A$1896, 文字檔!O:P, 2, 0)),0,VLOOKUP($A$1896, 文字檔!O:P, 2, 0))</f>
        <v>0</v>
      </c>
      <c r="K1896">
        <f>IF(ISERROR(VLOOKUP($A$1896, 文字檔!Q:R, 2, 0)),0,VLOOKUP($A$1896, 文字檔!Q:R, 2, 0))</f>
        <v>-14400</v>
      </c>
      <c r="L1896">
        <f>IF(ISERROR(VLOOKUP($A$1896, 文字檔!S:T, 2, 0)),0,VLOOKUP($A$1896, 文字檔!S:T, 2, 0))</f>
        <v>0</v>
      </c>
      <c r="M1896">
        <f>IF(ISERROR(VLOOKUP($A$1896, 文字檔!U:V, 2, 0)),0,VLOOKUP($A$1896, 文字檔!U:V, 2, 0))</f>
        <v>-14400</v>
      </c>
      <c r="N1896">
        <f>IF(ISERROR(VLOOKUP($A$1896, 文字檔!W:X, 2, 0)),0,VLOOKUP($A$1896, 文字檔!W:X, 2, 0))</f>
        <v>-8696.33</v>
      </c>
      <c r="O1896">
        <f>IF(ISERROR(VLOOKUP($A$1896, 文字檔!Y:Z, 2, 0)),0,VLOOKUP($A$1896, 文字檔!Y:Z, 2, 0))</f>
        <v>-14400</v>
      </c>
      <c r="P1896">
        <f>IF(ISERROR(VLOOKUP($A$1896, 文字檔!AA:AB, 2, 0)),0,VLOOKUP($A$1896, 文字檔!AA:AB, 2, 0))</f>
        <v>-21294.44</v>
      </c>
    </row>
    <row r="1897" spans="1:16" ht="16.2">
      <c r="A1897" s="7">
        <v>45633</v>
      </c>
      <c r="B1897" s="5">
        <f>SUMPRODUCT($C$2:$P$2,$C$1897:$P$1897)</f>
        <v>0</v>
      </c>
      <c r="C1897" s="5">
        <f>IF(ISERROR(VLOOKUP($A$1897, 文字檔!A:B, 2, 0)),0,VLOOKUP($A$1897, 文字檔!A:B, 2, 0))</f>
        <v>0</v>
      </c>
      <c r="D1897" s="5">
        <f>IF(ISERROR(VLOOKUP($A$1897, 文字檔!C:D, 2, 0)),0,VLOOKUP($A$1897, 文字檔!C:D, 2, 0))</f>
        <v>0</v>
      </c>
      <c r="E1897" s="5">
        <f>IF(ISERROR(VLOOKUP($A$1897, 文字檔!E:F, 2, 0)),0,VLOOKUP($A$1897, 文字檔!E:F, 2, 0))</f>
        <v>0</v>
      </c>
      <c r="F1897" s="5">
        <f>IF(ISERROR(VLOOKUP($A$1897, 文字檔!G:H, 2, 0)),0,VLOOKUP($A$1897, 文字檔!G:H, 2, 0))</f>
        <v>0</v>
      </c>
      <c r="G1897" s="5">
        <f>IF(ISERROR(VLOOKUP($A$1897, 文字檔!I:J, 2, 0)),0,VLOOKUP($A$1897, 文字檔!I:J, 2, 0))</f>
        <v>0</v>
      </c>
      <c r="H1897" s="5">
        <f>IF(ISERROR(VLOOKUP($A$1897, 文字檔!K:L, 2, 0)),0,VLOOKUP($A$1897, 文字檔!K:L, 2, 0))</f>
        <v>0</v>
      </c>
      <c r="I1897" s="5">
        <f>IF(ISERROR(VLOOKUP($A$1897, 文字檔!M:N, 2, 0)),0,VLOOKUP($A$1897, 文字檔!M:N, 2, 0))</f>
        <v>0</v>
      </c>
      <c r="J1897" s="5">
        <f>IF(ISERROR(VLOOKUP($A$1897, 文字檔!O:P, 2, 0)),0,VLOOKUP($A$1897, 文字檔!O:P, 2, 0))</f>
        <v>0</v>
      </c>
      <c r="K1897">
        <f>IF(ISERROR(VLOOKUP($A$1897, 文字檔!Q:R, 2, 0)),0,VLOOKUP($A$1897, 文字檔!Q:R, 2, 0))</f>
        <v>0</v>
      </c>
      <c r="L1897">
        <f>IF(ISERROR(VLOOKUP($A$1897, 文字檔!S:T, 2, 0)),0,VLOOKUP($A$1897, 文字檔!S:T, 2, 0))</f>
        <v>0</v>
      </c>
      <c r="M1897">
        <f>IF(ISERROR(VLOOKUP($A$1897, 文字檔!U:V, 2, 0)),0,VLOOKUP($A$1897, 文字檔!U:V, 2, 0))</f>
        <v>0</v>
      </c>
      <c r="N1897">
        <f>IF(ISERROR(VLOOKUP($A$1897, 文字檔!W:X, 2, 0)),0,VLOOKUP($A$1897, 文字檔!W:X, 2, 0))</f>
        <v>0</v>
      </c>
      <c r="O1897">
        <f>IF(ISERROR(VLOOKUP($A$1897, 文字檔!Y:Z, 2, 0)),0,VLOOKUP($A$1897, 文字檔!Y:Z, 2, 0))</f>
        <v>0</v>
      </c>
      <c r="P1897">
        <f>IF(ISERROR(VLOOKUP($A$1897, 文字檔!AA:AB, 2, 0)),0,VLOOKUP($A$1897, 文字檔!AA:AB, 2, 0))</f>
        <v>0</v>
      </c>
    </row>
    <row r="1898" spans="1:16" ht="16.2">
      <c r="A1898" s="7">
        <v>45634</v>
      </c>
      <c r="B1898" s="5">
        <f>SUMPRODUCT($C$2:$P$2,$C$1898:$P$1898)</f>
        <v>0</v>
      </c>
      <c r="C1898" s="5">
        <f>IF(ISERROR(VLOOKUP($A$1898, 文字檔!A:B, 2, 0)),0,VLOOKUP($A$1898, 文字檔!A:B, 2, 0))</f>
        <v>0</v>
      </c>
      <c r="D1898" s="5">
        <f>IF(ISERROR(VLOOKUP($A$1898, 文字檔!C:D, 2, 0)),0,VLOOKUP($A$1898, 文字檔!C:D, 2, 0))</f>
        <v>0</v>
      </c>
      <c r="E1898" s="5">
        <f>IF(ISERROR(VLOOKUP($A$1898, 文字檔!E:F, 2, 0)),0,VLOOKUP($A$1898, 文字檔!E:F, 2, 0))</f>
        <v>0</v>
      </c>
      <c r="F1898" s="5">
        <f>IF(ISERROR(VLOOKUP($A$1898, 文字檔!G:H, 2, 0)),0,VLOOKUP($A$1898, 文字檔!G:H, 2, 0))</f>
        <v>0</v>
      </c>
      <c r="G1898" s="5">
        <f>IF(ISERROR(VLOOKUP($A$1898, 文字檔!I:J, 2, 0)),0,VLOOKUP($A$1898, 文字檔!I:J, 2, 0))</f>
        <v>0</v>
      </c>
      <c r="H1898" s="5">
        <f>IF(ISERROR(VLOOKUP($A$1898, 文字檔!K:L, 2, 0)),0,VLOOKUP($A$1898, 文字檔!K:L, 2, 0))</f>
        <v>0</v>
      </c>
      <c r="I1898" s="5">
        <f>IF(ISERROR(VLOOKUP($A$1898, 文字檔!M:N, 2, 0)),0,VLOOKUP($A$1898, 文字檔!M:N, 2, 0))</f>
        <v>0</v>
      </c>
      <c r="J1898" s="5">
        <f>IF(ISERROR(VLOOKUP($A$1898, 文字檔!O:P, 2, 0)),0,VLOOKUP($A$1898, 文字檔!O:P, 2, 0))</f>
        <v>0</v>
      </c>
      <c r="K1898">
        <f>IF(ISERROR(VLOOKUP($A$1898, 文字檔!Q:R, 2, 0)),0,VLOOKUP($A$1898, 文字檔!Q:R, 2, 0))</f>
        <v>0</v>
      </c>
      <c r="L1898">
        <f>IF(ISERROR(VLOOKUP($A$1898, 文字檔!S:T, 2, 0)),0,VLOOKUP($A$1898, 文字檔!S:T, 2, 0))</f>
        <v>0</v>
      </c>
      <c r="M1898">
        <f>IF(ISERROR(VLOOKUP($A$1898, 文字檔!U:V, 2, 0)),0,VLOOKUP($A$1898, 文字檔!U:V, 2, 0))</f>
        <v>0</v>
      </c>
      <c r="N1898">
        <f>IF(ISERROR(VLOOKUP($A$1898, 文字檔!W:X, 2, 0)),0,VLOOKUP($A$1898, 文字檔!W:X, 2, 0))</f>
        <v>0</v>
      </c>
      <c r="O1898">
        <f>IF(ISERROR(VLOOKUP($A$1898, 文字檔!Y:Z, 2, 0)),0,VLOOKUP($A$1898, 文字檔!Y:Z, 2, 0))</f>
        <v>0</v>
      </c>
      <c r="P1898">
        <f>IF(ISERROR(VLOOKUP($A$1898, 文字檔!AA:AB, 2, 0)),0,VLOOKUP($A$1898, 文字檔!AA:AB, 2, 0))</f>
        <v>0</v>
      </c>
    </row>
    <row r="1899" spans="1:16" ht="16.2">
      <c r="A1899" s="7">
        <v>45635</v>
      </c>
      <c r="B1899" s="5">
        <f>SUMPRODUCT($C$2:$P$2,$C$1899:$P$1899)</f>
        <v>2920.4999999999968</v>
      </c>
      <c r="C1899" s="5">
        <f>IF(ISERROR(VLOOKUP($A$1899, 文字檔!A:B, 2, 0)),0,VLOOKUP($A$1899, 文字檔!A:B, 2, 0))</f>
        <v>0</v>
      </c>
      <c r="D1899" s="5">
        <f>IF(ISERROR(VLOOKUP($A$1899, 文字檔!C:D, 2, 0)),0,VLOOKUP($A$1899, 文字檔!C:D, 2, 0))</f>
        <v>0</v>
      </c>
      <c r="E1899" s="5">
        <f>IF(ISERROR(VLOOKUP($A$1899, 文字檔!E:F, 2, 0)),0,VLOOKUP($A$1899, 文字檔!E:F, 2, 0))</f>
        <v>0</v>
      </c>
      <c r="F1899" s="5">
        <f>IF(ISERROR(VLOOKUP($A$1899, 文字檔!G:H, 2, 0)),0,VLOOKUP($A$1899, 文字檔!G:H, 2, 0))</f>
        <v>14000</v>
      </c>
      <c r="G1899" s="5">
        <f>IF(ISERROR(VLOOKUP($A$1899, 文字檔!I:J, 2, 0)),0,VLOOKUP($A$1899, 文字檔!I:J, 2, 0))</f>
        <v>0</v>
      </c>
      <c r="H1899" s="5">
        <f>IF(ISERROR(VLOOKUP($A$1899, 文字檔!K:L, 2, 0)),0,VLOOKUP($A$1899, 文字檔!K:L, 2, 0))</f>
        <v>-3395.06</v>
      </c>
      <c r="I1899" s="5">
        <f>IF(ISERROR(VLOOKUP($A$1899, 文字檔!M:N, 2, 0)),0,VLOOKUP($A$1899, 文字檔!M:N, 2, 0))</f>
        <v>-17195.990000000002</v>
      </c>
      <c r="J1899" s="5">
        <f>IF(ISERROR(VLOOKUP($A$1899, 文字檔!O:P, 2, 0)),0,VLOOKUP($A$1899, 文字檔!O:P, 2, 0))</f>
        <v>0</v>
      </c>
      <c r="K1899">
        <f>IF(ISERROR(VLOOKUP($A$1899, 文字檔!Q:R, 2, 0)),0,VLOOKUP($A$1899, 文字檔!Q:R, 2, 0))</f>
        <v>14000</v>
      </c>
      <c r="L1899">
        <f>IF(ISERROR(VLOOKUP($A$1899, 文字檔!S:T, 2, 0)),0,VLOOKUP($A$1899, 文字檔!S:T, 2, 0))</f>
        <v>0</v>
      </c>
      <c r="M1899">
        <f>IF(ISERROR(VLOOKUP($A$1899, 文字檔!U:V, 2, 0)),0,VLOOKUP($A$1899, 文字檔!U:V, 2, 0))</f>
        <v>14000</v>
      </c>
      <c r="N1899">
        <f>IF(ISERROR(VLOOKUP($A$1899, 文字檔!W:X, 2, 0)),0,VLOOKUP($A$1899, 文字檔!W:X, 2, 0))</f>
        <v>0</v>
      </c>
      <c r="O1899">
        <f>IF(ISERROR(VLOOKUP($A$1899, 文字檔!Y:Z, 2, 0)),0,VLOOKUP($A$1899, 文字檔!Y:Z, 2, 0))</f>
        <v>-15790.68</v>
      </c>
      <c r="P1899">
        <f>IF(ISERROR(VLOOKUP($A$1899, 文字檔!AA:AB, 2, 0)),0,VLOOKUP($A$1899, 文字檔!AA:AB, 2, 0))</f>
        <v>-2697.77</v>
      </c>
    </row>
    <row r="1900" spans="1:16" ht="16.2">
      <c r="A1900" s="7">
        <v>45636</v>
      </c>
      <c r="B1900" s="5">
        <f>SUMPRODUCT($C$2:$P$2,$C$1900:$P$1900)</f>
        <v>-156550.74</v>
      </c>
      <c r="C1900" s="5">
        <f>IF(ISERROR(VLOOKUP($A$1900, 文字檔!A:B, 2, 0)),0,VLOOKUP($A$1900, 文字檔!A:B, 2, 0))</f>
        <v>13614.09</v>
      </c>
      <c r="D1900" s="5">
        <f>IF(ISERROR(VLOOKUP($A$1900, 文字檔!C:D, 2, 0)),0,VLOOKUP($A$1900, 文字檔!C:D, 2, 0))</f>
        <v>4106.58</v>
      </c>
      <c r="E1900" s="5">
        <f>IF(ISERROR(VLOOKUP($A$1900, 文字檔!E:F, 2, 0)),0,VLOOKUP($A$1900, 文字檔!E:F, 2, 0))</f>
        <v>0</v>
      </c>
      <c r="F1900" s="5">
        <f>IF(ISERROR(VLOOKUP($A$1900, 文字檔!G:H, 2, 0)),0,VLOOKUP($A$1900, 文字檔!G:H, 2, 0))</f>
        <v>-31800</v>
      </c>
      <c r="G1900" s="5">
        <f>IF(ISERROR(VLOOKUP($A$1900, 文字檔!I:J, 2, 0)),0,VLOOKUP($A$1900, 文字檔!I:J, 2, 0))</f>
        <v>0</v>
      </c>
      <c r="H1900" s="5">
        <f>IF(ISERROR(VLOOKUP($A$1900, 文字檔!K:L, 2, 0)),0,VLOOKUP($A$1900, 文字檔!K:L, 2, 0))</f>
        <v>10.43</v>
      </c>
      <c r="I1900" s="5">
        <f>IF(ISERROR(VLOOKUP($A$1900, 文字檔!M:N, 2, 0)),0,VLOOKUP($A$1900, 文字檔!M:N, 2, 0))</f>
        <v>0</v>
      </c>
      <c r="J1900" s="5">
        <f>IF(ISERROR(VLOOKUP($A$1900, 文字檔!O:P, 2, 0)),0,VLOOKUP($A$1900, 文字檔!O:P, 2, 0))</f>
        <v>0</v>
      </c>
      <c r="K1900">
        <f>IF(ISERROR(VLOOKUP($A$1900, 文字檔!Q:R, 2, 0)),0,VLOOKUP($A$1900, 文字檔!Q:R, 2, 0))</f>
        <v>-31800</v>
      </c>
      <c r="L1900">
        <f>IF(ISERROR(VLOOKUP($A$1900, 文字檔!S:T, 2, 0)),0,VLOOKUP($A$1900, 文字檔!S:T, 2, 0))</f>
        <v>15011.06</v>
      </c>
      <c r="M1900">
        <f>IF(ISERROR(VLOOKUP($A$1900, 文字檔!U:V, 2, 0)),0,VLOOKUP($A$1900, 文字檔!U:V, 2, 0))</f>
        <v>-31800</v>
      </c>
      <c r="N1900">
        <f>IF(ISERROR(VLOOKUP($A$1900, 文字檔!W:X, 2, 0)),0,VLOOKUP($A$1900, 文字檔!W:X, 2, 0))</f>
        <v>0</v>
      </c>
      <c r="O1900">
        <f>IF(ISERROR(VLOOKUP($A$1900, 文字檔!Y:Z, 2, 0)),0,VLOOKUP($A$1900, 文字檔!Y:Z, 2, 0))</f>
        <v>-68399.149999999994</v>
      </c>
      <c r="P1900">
        <f>IF(ISERROR(VLOOKUP($A$1900, 文字檔!AA:AB, 2, 0)),0,VLOOKUP($A$1900, 文字檔!AA:AB, 2, 0))</f>
        <v>-25493.75</v>
      </c>
    </row>
    <row r="1901" spans="1:16" ht="16.2">
      <c r="A1901" s="7">
        <v>45637</v>
      </c>
      <c r="B1901" s="5">
        <f>SUMPRODUCT($C$2:$P$2,$C$1901:$P$1901)</f>
        <v>-130009.01000000001</v>
      </c>
      <c r="C1901" s="5">
        <f>IF(ISERROR(VLOOKUP($A$1901, 文字檔!A:B, 2, 0)),0,VLOOKUP($A$1901, 文字檔!A:B, 2, 0))</f>
        <v>0</v>
      </c>
      <c r="D1901" s="5">
        <f>IF(ISERROR(VLOOKUP($A$1901, 文字檔!C:D, 2, 0)),0,VLOOKUP($A$1901, 文字檔!C:D, 2, 0))</f>
        <v>42113.72</v>
      </c>
      <c r="E1901" s="5">
        <f>IF(ISERROR(VLOOKUP($A$1901, 文字檔!E:F, 2, 0)),0,VLOOKUP($A$1901, 文字檔!E:F, 2, 0))</f>
        <v>0</v>
      </c>
      <c r="F1901" s="5">
        <f>IF(ISERROR(VLOOKUP($A$1901, 文字檔!G:H, 2, 0)),0,VLOOKUP($A$1901, 文字檔!G:H, 2, 0))</f>
        <v>-48400</v>
      </c>
      <c r="G1901" s="5">
        <f>IF(ISERROR(VLOOKUP($A$1901, 文字檔!I:J, 2, 0)),0,VLOOKUP($A$1901, 文字檔!I:J, 2, 0))</f>
        <v>15712.1</v>
      </c>
      <c r="H1901" s="5">
        <f>IF(ISERROR(VLOOKUP($A$1901, 文字檔!K:L, 2, 0)),0,VLOOKUP($A$1901, 文字檔!K:L, 2, 0))</f>
        <v>14021.05</v>
      </c>
      <c r="I1901" s="5">
        <f>IF(ISERROR(VLOOKUP($A$1901, 文字檔!M:N, 2, 0)),0,VLOOKUP($A$1901, 文字檔!M:N, 2, 0))</f>
        <v>0</v>
      </c>
      <c r="J1901" s="5">
        <f>IF(ISERROR(VLOOKUP($A$1901, 文字檔!O:P, 2, 0)),0,VLOOKUP($A$1901, 文字檔!O:P, 2, 0))</f>
        <v>0</v>
      </c>
      <c r="K1901">
        <f>IF(ISERROR(VLOOKUP($A$1901, 文字檔!Q:R, 2, 0)),0,VLOOKUP($A$1901, 文字檔!Q:R, 2, 0))</f>
        <v>-48400</v>
      </c>
      <c r="L1901">
        <f>IF(ISERROR(VLOOKUP($A$1901, 文字檔!S:T, 2, 0)),0,VLOOKUP($A$1901, 文字檔!S:T, 2, 0))</f>
        <v>0</v>
      </c>
      <c r="M1901">
        <f>IF(ISERROR(VLOOKUP($A$1901, 文字檔!U:V, 2, 0)),0,VLOOKUP($A$1901, 文字檔!U:V, 2, 0))</f>
        <v>-48400</v>
      </c>
      <c r="N1901">
        <f>IF(ISERROR(VLOOKUP($A$1901, 文字檔!W:X, 2, 0)),0,VLOOKUP($A$1901, 文字檔!W:X, 2, 0))</f>
        <v>-49162.16</v>
      </c>
      <c r="O1901">
        <f>IF(ISERROR(VLOOKUP($A$1901, 文字檔!Y:Z, 2, 0)),0,VLOOKUP($A$1901, 文字檔!Y:Z, 2, 0))</f>
        <v>-7493.72</v>
      </c>
      <c r="P1901">
        <f>IF(ISERROR(VLOOKUP($A$1901, 文字檔!AA:AB, 2, 0)),0,VLOOKUP($A$1901, 文字檔!AA:AB, 2, 0))</f>
        <v>0</v>
      </c>
    </row>
    <row r="1902" spans="1:16" ht="16.2">
      <c r="A1902" s="7">
        <v>45638</v>
      </c>
      <c r="B1902" s="5">
        <f>SUMPRODUCT($C$2:$P$2,$C$1902:$P$1902)</f>
        <v>187798.35000000003</v>
      </c>
      <c r="C1902" s="5">
        <f>IF(ISERROR(VLOOKUP($A$1902, 文字檔!A:B, 2, 0)),0,VLOOKUP($A$1902, 文字檔!A:B, 2, 0))</f>
        <v>1624.94</v>
      </c>
      <c r="D1902" s="5">
        <f>IF(ISERROR(VLOOKUP($A$1902, 文字檔!C:D, 2, 0)),0,VLOOKUP($A$1902, 文字檔!C:D, 2, 0))</f>
        <v>0</v>
      </c>
      <c r="E1902" s="5">
        <f>IF(ISERROR(VLOOKUP($A$1902, 文字檔!E:F, 2, 0)),0,VLOOKUP($A$1902, 文字檔!E:F, 2, 0))</f>
        <v>0</v>
      </c>
      <c r="F1902" s="5">
        <f>IF(ISERROR(VLOOKUP($A$1902, 文字檔!G:H, 2, 0)),0,VLOOKUP($A$1902, 文字檔!G:H, 2, 0))</f>
        <v>51800</v>
      </c>
      <c r="G1902" s="5">
        <f>IF(ISERROR(VLOOKUP($A$1902, 文字檔!I:J, 2, 0)),0,VLOOKUP($A$1902, 文字檔!I:J, 2, 0))</f>
        <v>-28582.73</v>
      </c>
      <c r="H1902" s="5">
        <f>IF(ISERROR(VLOOKUP($A$1902, 文字檔!K:L, 2, 0)),0,VLOOKUP($A$1902, 文字檔!K:L, 2, 0))</f>
        <v>-9494.5300000000007</v>
      </c>
      <c r="I1902" s="5">
        <f>IF(ISERROR(VLOOKUP($A$1902, 文字檔!M:N, 2, 0)),0,VLOOKUP($A$1902, 文字檔!M:N, 2, 0))</f>
        <v>23110.36</v>
      </c>
      <c r="J1902" s="5">
        <f>IF(ISERROR(VLOOKUP($A$1902, 文字檔!O:P, 2, 0)),0,VLOOKUP($A$1902, 文字檔!O:P, 2, 0))</f>
        <v>0</v>
      </c>
      <c r="K1902">
        <f>IF(ISERROR(VLOOKUP($A$1902, 文字檔!Q:R, 2, 0)),0,VLOOKUP($A$1902, 文字檔!Q:R, 2, 0))</f>
        <v>51800</v>
      </c>
      <c r="L1902">
        <f>IF(ISERROR(VLOOKUP($A$1902, 文字檔!S:T, 2, 0)),0,VLOOKUP($A$1902, 文字檔!S:T, 2, 0))</f>
        <v>4213.9399999999996</v>
      </c>
      <c r="M1902">
        <f>IF(ISERROR(VLOOKUP($A$1902, 文字檔!U:V, 2, 0)),0,VLOOKUP($A$1902, 文字檔!U:V, 2, 0))</f>
        <v>51800</v>
      </c>
      <c r="N1902">
        <f>IF(ISERROR(VLOOKUP($A$1902, 文字檔!W:X, 2, 0)),0,VLOOKUP($A$1902, 文字檔!W:X, 2, 0))</f>
        <v>23710.45</v>
      </c>
      <c r="O1902">
        <f>IF(ISERROR(VLOOKUP($A$1902, 文字檔!Y:Z, 2, 0)),0,VLOOKUP($A$1902, 文字檔!Y:Z, 2, 0))</f>
        <v>17815.919999999998</v>
      </c>
      <c r="P1902">
        <f>IF(ISERROR(VLOOKUP($A$1902, 文字檔!AA:AB, 2, 0)),0,VLOOKUP($A$1902, 文字檔!AA:AB, 2, 0))</f>
        <v>0</v>
      </c>
    </row>
    <row r="1903" spans="1:16" ht="16.2">
      <c r="A1903" s="7">
        <v>45639</v>
      </c>
      <c r="B1903" s="5">
        <f>SUMPRODUCT($C$2:$P$2,$C$1903:$P$1903)</f>
        <v>-161789.04</v>
      </c>
      <c r="C1903" s="5">
        <f>IF(ISERROR(VLOOKUP($A$1903, 文字檔!A:B, 2, 0)),0,VLOOKUP($A$1903, 文字檔!A:B, 2, 0))</f>
        <v>0</v>
      </c>
      <c r="D1903" s="5">
        <f>IF(ISERROR(VLOOKUP($A$1903, 文字檔!C:D, 2, 0)),0,VLOOKUP($A$1903, 文字檔!C:D, 2, 0))</f>
        <v>0</v>
      </c>
      <c r="E1903" s="5">
        <f>IF(ISERROR(VLOOKUP($A$1903, 文字檔!E:F, 2, 0)),0,VLOOKUP($A$1903, 文字檔!E:F, 2, 0))</f>
        <v>0</v>
      </c>
      <c r="F1903" s="5">
        <f>IF(ISERROR(VLOOKUP($A$1903, 文字檔!G:H, 2, 0)),0,VLOOKUP($A$1903, 文字檔!G:H, 2, 0))</f>
        <v>-24200</v>
      </c>
      <c r="G1903" s="5">
        <f>IF(ISERROR(VLOOKUP($A$1903, 文字檔!I:J, 2, 0)),0,VLOOKUP($A$1903, 文字檔!I:J, 2, 0))</f>
        <v>-6692.31</v>
      </c>
      <c r="H1903" s="5">
        <f>IF(ISERROR(VLOOKUP($A$1903, 文字檔!K:L, 2, 0)),0,VLOOKUP($A$1903, 文字檔!K:L, 2, 0))</f>
        <v>6330.87</v>
      </c>
      <c r="I1903" s="5">
        <f>IF(ISERROR(VLOOKUP($A$1903, 文字檔!M:N, 2, 0)),0,VLOOKUP($A$1903, 文字檔!M:N, 2, 0))</f>
        <v>-39180.54</v>
      </c>
      <c r="J1903" s="5">
        <f>IF(ISERROR(VLOOKUP($A$1903, 文字檔!O:P, 2, 0)),0,VLOOKUP($A$1903, 文字檔!O:P, 2, 0))</f>
        <v>0</v>
      </c>
      <c r="K1903">
        <f>IF(ISERROR(VLOOKUP($A$1903, 文字檔!Q:R, 2, 0)),0,VLOOKUP($A$1903, 文字檔!Q:R, 2, 0))</f>
        <v>-24200</v>
      </c>
      <c r="L1903">
        <f>IF(ISERROR(VLOOKUP($A$1903, 文字檔!S:T, 2, 0)),0,VLOOKUP($A$1903, 文字檔!S:T, 2, 0))</f>
        <v>0</v>
      </c>
      <c r="M1903">
        <f>IF(ISERROR(VLOOKUP($A$1903, 文字檔!U:V, 2, 0)),0,VLOOKUP($A$1903, 文字檔!U:V, 2, 0))</f>
        <v>-24200</v>
      </c>
      <c r="N1903">
        <f>IF(ISERROR(VLOOKUP($A$1903, 文字檔!W:X, 2, 0)),0,VLOOKUP($A$1903, 文字檔!W:X, 2, 0))</f>
        <v>-28888.98</v>
      </c>
      <c r="O1903">
        <f>IF(ISERROR(VLOOKUP($A$1903, 文字檔!Y:Z, 2, 0)),0,VLOOKUP($A$1903, 文字檔!Y:Z, 2, 0))</f>
        <v>1019.88</v>
      </c>
      <c r="P1903">
        <f>IF(ISERROR(VLOOKUP($A$1903, 文字檔!AA:AB, 2, 0)),0,VLOOKUP($A$1903, 文字檔!AA:AB, 2, 0))</f>
        <v>-21777.96</v>
      </c>
    </row>
    <row r="1904" spans="1:16" ht="16.2">
      <c r="A1904" s="7">
        <v>45640</v>
      </c>
      <c r="B1904" s="5">
        <f>SUMPRODUCT($C$2:$P$2,$C$1904:$P$1904)</f>
        <v>0</v>
      </c>
      <c r="C1904" s="5">
        <f>IF(ISERROR(VLOOKUP($A$1904, 文字檔!A:B, 2, 0)),0,VLOOKUP($A$1904, 文字檔!A:B, 2, 0))</f>
        <v>0</v>
      </c>
      <c r="D1904" s="5">
        <f>IF(ISERROR(VLOOKUP($A$1904, 文字檔!C:D, 2, 0)),0,VLOOKUP($A$1904, 文字檔!C:D, 2, 0))</f>
        <v>0</v>
      </c>
      <c r="E1904" s="5">
        <f>IF(ISERROR(VLOOKUP($A$1904, 文字檔!E:F, 2, 0)),0,VLOOKUP($A$1904, 文字檔!E:F, 2, 0))</f>
        <v>0</v>
      </c>
      <c r="F1904" s="5">
        <f>IF(ISERROR(VLOOKUP($A$1904, 文字檔!G:H, 2, 0)),0,VLOOKUP($A$1904, 文字檔!G:H, 2, 0))</f>
        <v>0</v>
      </c>
      <c r="G1904" s="5">
        <f>IF(ISERROR(VLOOKUP($A$1904, 文字檔!I:J, 2, 0)),0,VLOOKUP($A$1904, 文字檔!I:J, 2, 0))</f>
        <v>0</v>
      </c>
      <c r="H1904" s="5">
        <f>IF(ISERROR(VLOOKUP($A$1904, 文字檔!K:L, 2, 0)),0,VLOOKUP($A$1904, 文字檔!K:L, 2, 0))</f>
        <v>0</v>
      </c>
      <c r="I1904" s="5">
        <f>IF(ISERROR(VLOOKUP($A$1904, 文字檔!M:N, 2, 0)),0,VLOOKUP($A$1904, 文字檔!M:N, 2, 0))</f>
        <v>0</v>
      </c>
      <c r="J1904" s="5">
        <f>IF(ISERROR(VLOOKUP($A$1904, 文字檔!O:P, 2, 0)),0,VLOOKUP($A$1904, 文字檔!O:P, 2, 0))</f>
        <v>0</v>
      </c>
      <c r="K1904">
        <f>IF(ISERROR(VLOOKUP($A$1904, 文字檔!Q:R, 2, 0)),0,VLOOKUP($A$1904, 文字檔!Q:R, 2, 0))</f>
        <v>0</v>
      </c>
      <c r="L1904">
        <f>IF(ISERROR(VLOOKUP($A$1904, 文字檔!S:T, 2, 0)),0,VLOOKUP($A$1904, 文字檔!S:T, 2, 0))</f>
        <v>0</v>
      </c>
      <c r="M1904">
        <f>IF(ISERROR(VLOOKUP($A$1904, 文字檔!U:V, 2, 0)),0,VLOOKUP($A$1904, 文字檔!U:V, 2, 0))</f>
        <v>0</v>
      </c>
      <c r="N1904">
        <f>IF(ISERROR(VLOOKUP($A$1904, 文字檔!W:X, 2, 0)),0,VLOOKUP($A$1904, 文字檔!W:X, 2, 0))</f>
        <v>0</v>
      </c>
      <c r="O1904">
        <f>IF(ISERROR(VLOOKUP($A$1904, 文字檔!Y:Z, 2, 0)),0,VLOOKUP($A$1904, 文字檔!Y:Z, 2, 0))</f>
        <v>0</v>
      </c>
      <c r="P1904">
        <f>IF(ISERROR(VLOOKUP($A$1904, 文字檔!AA:AB, 2, 0)),0,VLOOKUP($A$1904, 文字檔!AA:AB, 2, 0))</f>
        <v>0</v>
      </c>
    </row>
    <row r="1905" spans="1:16" ht="16.2">
      <c r="A1905" s="7">
        <v>45641</v>
      </c>
      <c r="B1905" s="5">
        <f>SUMPRODUCT($C$2:$P$2,$C$1905:$P$1905)</f>
        <v>0</v>
      </c>
      <c r="C1905" s="5">
        <f>IF(ISERROR(VLOOKUP($A$1905, 文字檔!A:B, 2, 0)),0,VLOOKUP($A$1905, 文字檔!A:B, 2, 0))</f>
        <v>0</v>
      </c>
      <c r="D1905" s="5">
        <f>IF(ISERROR(VLOOKUP($A$1905, 文字檔!C:D, 2, 0)),0,VLOOKUP($A$1905, 文字檔!C:D, 2, 0))</f>
        <v>0</v>
      </c>
      <c r="E1905" s="5">
        <f>IF(ISERROR(VLOOKUP($A$1905, 文字檔!E:F, 2, 0)),0,VLOOKUP($A$1905, 文字檔!E:F, 2, 0))</f>
        <v>0</v>
      </c>
      <c r="F1905" s="5">
        <f>IF(ISERROR(VLOOKUP($A$1905, 文字檔!G:H, 2, 0)),0,VLOOKUP($A$1905, 文字檔!G:H, 2, 0))</f>
        <v>0</v>
      </c>
      <c r="G1905" s="5">
        <f>IF(ISERROR(VLOOKUP($A$1905, 文字檔!I:J, 2, 0)),0,VLOOKUP($A$1905, 文字檔!I:J, 2, 0))</f>
        <v>0</v>
      </c>
      <c r="H1905" s="5">
        <f>IF(ISERROR(VLOOKUP($A$1905, 文字檔!K:L, 2, 0)),0,VLOOKUP($A$1905, 文字檔!K:L, 2, 0))</f>
        <v>0</v>
      </c>
      <c r="I1905" s="5">
        <f>IF(ISERROR(VLOOKUP($A$1905, 文字檔!M:N, 2, 0)),0,VLOOKUP($A$1905, 文字檔!M:N, 2, 0))</f>
        <v>0</v>
      </c>
      <c r="J1905" s="5">
        <f>IF(ISERROR(VLOOKUP($A$1905, 文字檔!O:P, 2, 0)),0,VLOOKUP($A$1905, 文字檔!O:P, 2, 0))</f>
        <v>0</v>
      </c>
      <c r="K1905">
        <f>IF(ISERROR(VLOOKUP($A$1905, 文字檔!Q:R, 2, 0)),0,VLOOKUP($A$1905, 文字檔!Q:R, 2, 0))</f>
        <v>0</v>
      </c>
      <c r="L1905">
        <f>IF(ISERROR(VLOOKUP($A$1905, 文字檔!S:T, 2, 0)),0,VLOOKUP($A$1905, 文字檔!S:T, 2, 0))</f>
        <v>0</v>
      </c>
      <c r="M1905">
        <f>IF(ISERROR(VLOOKUP($A$1905, 文字檔!U:V, 2, 0)),0,VLOOKUP($A$1905, 文字檔!U:V, 2, 0))</f>
        <v>0</v>
      </c>
      <c r="N1905">
        <f>IF(ISERROR(VLOOKUP($A$1905, 文字檔!W:X, 2, 0)),0,VLOOKUP($A$1905, 文字檔!W:X, 2, 0))</f>
        <v>0</v>
      </c>
      <c r="O1905">
        <f>IF(ISERROR(VLOOKUP($A$1905, 文字檔!Y:Z, 2, 0)),0,VLOOKUP($A$1905, 文字檔!Y:Z, 2, 0))</f>
        <v>0</v>
      </c>
      <c r="P1905">
        <f>IF(ISERROR(VLOOKUP($A$1905, 文字檔!AA:AB, 2, 0)),0,VLOOKUP($A$1905, 文字檔!AA:AB, 2, 0))</f>
        <v>0</v>
      </c>
    </row>
    <row r="1906" spans="1:16" ht="16.2">
      <c r="A1906" s="7">
        <v>45642</v>
      </c>
      <c r="B1906" s="5">
        <f>SUMPRODUCT($C$2:$P$2,$C$1906:$P$1906)</f>
        <v>-97195.7</v>
      </c>
      <c r="C1906" s="5">
        <f>IF(ISERROR(VLOOKUP($A$1906, 文字檔!A:B, 2, 0)),0,VLOOKUP($A$1906, 文字檔!A:B, 2, 0))</f>
        <v>-60977.79</v>
      </c>
      <c r="D1906" s="5">
        <f>IF(ISERROR(VLOOKUP($A$1906, 文字檔!C:D, 2, 0)),0,VLOOKUP($A$1906, 文字檔!C:D, 2, 0))</f>
        <v>-42386.63</v>
      </c>
      <c r="E1906" s="5">
        <f>IF(ISERROR(VLOOKUP($A$1906, 文字檔!E:F, 2, 0)),0,VLOOKUP($A$1906, 文字檔!E:F, 2, 0))</f>
        <v>0</v>
      </c>
      <c r="F1906" s="5">
        <f>IF(ISERROR(VLOOKUP($A$1906, 文字檔!G:H, 2, 0)),0,VLOOKUP($A$1906, 文字檔!G:H, 2, 0))</f>
        <v>-5000</v>
      </c>
      <c r="G1906" s="5">
        <f>IF(ISERROR(VLOOKUP($A$1906, 文字檔!I:J, 2, 0)),0,VLOOKUP($A$1906, 文字檔!I:J, 2, 0))</f>
        <v>6015.17</v>
      </c>
      <c r="H1906" s="5">
        <f>IF(ISERROR(VLOOKUP($A$1906, 文字檔!K:L, 2, 0)),0,VLOOKUP($A$1906, 文字檔!K:L, 2, 0))</f>
        <v>-12592.78</v>
      </c>
      <c r="I1906" s="5">
        <f>IF(ISERROR(VLOOKUP($A$1906, 文字檔!M:N, 2, 0)),0,VLOOKUP($A$1906, 文字檔!M:N, 2, 0))</f>
        <v>-5000</v>
      </c>
      <c r="J1906" s="5">
        <f>IF(ISERROR(VLOOKUP($A$1906, 文字檔!O:P, 2, 0)),0,VLOOKUP($A$1906, 文字檔!O:P, 2, 0))</f>
        <v>0</v>
      </c>
      <c r="K1906">
        <f>IF(ISERROR(VLOOKUP($A$1906, 文字檔!Q:R, 2, 0)),0,VLOOKUP($A$1906, 文字檔!Q:R, 2, 0))</f>
        <v>-5000</v>
      </c>
      <c r="L1906">
        <f>IF(ISERROR(VLOOKUP($A$1906, 文字檔!S:T, 2, 0)),0,VLOOKUP($A$1906, 文字檔!S:T, 2, 0))</f>
        <v>17014.18</v>
      </c>
      <c r="M1906">
        <f>IF(ISERROR(VLOOKUP($A$1906, 文字檔!U:V, 2, 0)),0,VLOOKUP($A$1906, 文字檔!U:V, 2, 0))</f>
        <v>-5000</v>
      </c>
      <c r="N1906">
        <f>IF(ISERROR(VLOOKUP($A$1906, 文字檔!W:X, 2, 0)),0,VLOOKUP($A$1906, 文字檔!W:X, 2, 0))</f>
        <v>-6681.34</v>
      </c>
      <c r="O1906">
        <f>IF(ISERROR(VLOOKUP($A$1906, 文字檔!Y:Z, 2, 0)),0,VLOOKUP($A$1906, 文字檔!Y:Z, 2, 0))</f>
        <v>22413.49</v>
      </c>
      <c r="P1906">
        <f>IF(ISERROR(VLOOKUP($A$1906, 文字檔!AA:AB, 2, 0)),0,VLOOKUP($A$1906, 文字檔!AA:AB, 2, 0))</f>
        <v>0</v>
      </c>
    </row>
    <row r="1907" spans="1:16" ht="16.2">
      <c r="A1907" s="7">
        <v>45643</v>
      </c>
      <c r="B1907" s="5">
        <f>SUMPRODUCT($C$2:$P$2,$C$1907:$P$1907)</f>
        <v>-18231.580000000002</v>
      </c>
      <c r="C1907" s="5">
        <f>IF(ISERROR(VLOOKUP($A$1907, 文字檔!A:B, 2, 0)),0,VLOOKUP($A$1907, 文字檔!A:B, 2, 0))</f>
        <v>-26980.25</v>
      </c>
      <c r="D1907" s="5">
        <f>IF(ISERROR(VLOOKUP($A$1907, 文字檔!C:D, 2, 0)),0,VLOOKUP($A$1907, 文字檔!C:D, 2, 0))</f>
        <v>0</v>
      </c>
      <c r="E1907" s="5">
        <f>IF(ISERROR(VLOOKUP($A$1907, 文字檔!E:F, 2, 0)),0,VLOOKUP($A$1907, 文字檔!E:F, 2, 0))</f>
        <v>0</v>
      </c>
      <c r="F1907" s="5">
        <f>IF(ISERROR(VLOOKUP($A$1907, 文字檔!G:H, 2, 0)),0,VLOOKUP($A$1907, 文字檔!G:H, 2, 0))</f>
        <v>14000</v>
      </c>
      <c r="G1907" s="5">
        <f>IF(ISERROR(VLOOKUP($A$1907, 文字檔!I:J, 2, 0)),0,VLOOKUP($A$1907, 文字檔!I:J, 2, 0))</f>
        <v>-30495.4</v>
      </c>
      <c r="H1907" s="5">
        <f>IF(ISERROR(VLOOKUP($A$1907, 文字檔!K:L, 2, 0)),0,VLOOKUP($A$1907, 文字檔!K:L, 2, 0))</f>
        <v>0</v>
      </c>
      <c r="I1907" s="5">
        <f>IF(ISERROR(VLOOKUP($A$1907, 文字檔!M:N, 2, 0)),0,VLOOKUP($A$1907, 文字檔!M:N, 2, 0))</f>
        <v>13109.1</v>
      </c>
      <c r="J1907" s="5">
        <f>IF(ISERROR(VLOOKUP($A$1907, 文字檔!O:P, 2, 0)),0,VLOOKUP($A$1907, 文字檔!O:P, 2, 0))</f>
        <v>0</v>
      </c>
      <c r="K1907">
        <f>IF(ISERROR(VLOOKUP($A$1907, 文字檔!Q:R, 2, 0)),0,VLOOKUP($A$1907, 文字檔!Q:R, 2, 0))</f>
        <v>14000</v>
      </c>
      <c r="L1907">
        <f>IF(ISERROR(VLOOKUP($A$1907, 文字檔!S:T, 2, 0)),0,VLOOKUP($A$1907, 文字檔!S:T, 2, 0))</f>
        <v>11014.9</v>
      </c>
      <c r="M1907">
        <f>IF(ISERROR(VLOOKUP($A$1907, 文字檔!U:V, 2, 0)),0,VLOOKUP($A$1907, 文字檔!U:V, 2, 0))</f>
        <v>14000</v>
      </c>
      <c r="N1907">
        <f>IF(ISERROR(VLOOKUP($A$1907, 文字檔!W:X, 2, 0)),0,VLOOKUP($A$1907, 文字檔!W:X, 2, 0))</f>
        <v>-11586.81</v>
      </c>
      <c r="O1907">
        <f>IF(ISERROR(VLOOKUP($A$1907, 文字檔!Y:Z, 2, 0)),0,VLOOKUP($A$1907, 文字檔!Y:Z, 2, 0))</f>
        <v>-15293.12</v>
      </c>
      <c r="P1907">
        <f>IF(ISERROR(VLOOKUP($A$1907, 文字檔!AA:AB, 2, 0)),0,VLOOKUP($A$1907, 文字檔!AA:AB, 2, 0))</f>
        <v>0</v>
      </c>
    </row>
    <row r="1908" spans="1:16" ht="16.2">
      <c r="A1908" s="7">
        <v>45644</v>
      </c>
      <c r="B1908" s="5">
        <f>SUMPRODUCT($C$2:$P$2,$C$1908:$P$1908)</f>
        <v>-26490.950000000004</v>
      </c>
      <c r="C1908" s="5">
        <f>IF(ISERROR(VLOOKUP($A$1908, 文字檔!A:B, 2, 0)),0,VLOOKUP($A$1908, 文字檔!A:B, 2, 0))</f>
        <v>0</v>
      </c>
      <c r="D1908" s="5">
        <f>IF(ISERROR(VLOOKUP($A$1908, 文字檔!C:D, 2, 0)),0,VLOOKUP($A$1908, 文字檔!C:D, 2, 0))</f>
        <v>-46578.98</v>
      </c>
      <c r="E1908" s="5">
        <f>IF(ISERROR(VLOOKUP($A$1908, 文字檔!E:F, 2, 0)),0,VLOOKUP($A$1908, 文字檔!E:F, 2, 0))</f>
        <v>0</v>
      </c>
      <c r="F1908" s="5">
        <f>IF(ISERROR(VLOOKUP($A$1908, 文字檔!G:H, 2, 0)),0,VLOOKUP($A$1908, 文字檔!G:H, 2, 0))</f>
        <v>14106.85</v>
      </c>
      <c r="G1908" s="5">
        <f>IF(ISERROR(VLOOKUP($A$1908, 文字檔!I:J, 2, 0)),0,VLOOKUP($A$1908, 文字檔!I:J, 2, 0))</f>
        <v>-1890.75</v>
      </c>
      <c r="H1908" s="5">
        <f>IF(ISERROR(VLOOKUP($A$1908, 文字檔!K:L, 2, 0)),0,VLOOKUP($A$1908, 文字檔!K:L, 2, 0))</f>
        <v>0</v>
      </c>
      <c r="I1908" s="5">
        <f>IF(ISERROR(VLOOKUP($A$1908, 文字檔!M:N, 2, 0)),0,VLOOKUP($A$1908, 文字檔!M:N, 2, 0))</f>
        <v>15816.28</v>
      </c>
      <c r="J1908" s="5">
        <f>IF(ISERROR(VLOOKUP($A$1908, 文字檔!O:P, 2, 0)),0,VLOOKUP($A$1908, 文字檔!O:P, 2, 0))</f>
        <v>0</v>
      </c>
      <c r="K1908">
        <f>IF(ISERROR(VLOOKUP($A$1908, 文字檔!Q:R, 2, 0)),0,VLOOKUP($A$1908, 文字檔!Q:R, 2, 0))</f>
        <v>14106.85</v>
      </c>
      <c r="L1908">
        <f>IF(ISERROR(VLOOKUP($A$1908, 文字檔!S:T, 2, 0)),0,VLOOKUP($A$1908, 文字檔!S:T, 2, 0))</f>
        <v>0</v>
      </c>
      <c r="M1908">
        <f>IF(ISERROR(VLOOKUP($A$1908, 文字檔!U:V, 2, 0)),0,VLOOKUP($A$1908, 文字檔!U:V, 2, 0))</f>
        <v>14106.85</v>
      </c>
      <c r="N1908">
        <f>IF(ISERROR(VLOOKUP($A$1908, 文字檔!W:X, 2, 0)),0,VLOOKUP($A$1908, 文字檔!W:X, 2, 0))</f>
        <v>-3491.35</v>
      </c>
      <c r="O1908">
        <f>IF(ISERROR(VLOOKUP($A$1908, 文字檔!Y:Z, 2, 0)),0,VLOOKUP($A$1908, 文字檔!Y:Z, 2, 0))</f>
        <v>-32666.7</v>
      </c>
      <c r="P1908">
        <f>IF(ISERROR(VLOOKUP($A$1908, 文字檔!AA:AB, 2, 0)),0,VLOOKUP($A$1908, 文字檔!AA:AB, 2, 0))</f>
        <v>0</v>
      </c>
    </row>
    <row r="1909" spans="1:16" ht="16.2">
      <c r="A1909" s="7">
        <v>45645</v>
      </c>
      <c r="B1909" s="5">
        <f>SUMPRODUCT($C$2:$P$2,$C$1909:$P$1909)</f>
        <v>-189860.97999999998</v>
      </c>
      <c r="C1909" s="5">
        <f>IF(ISERROR(VLOOKUP($A$1909, 文字檔!A:B, 2, 0)),0,VLOOKUP($A$1909, 文字檔!A:B, 2, 0))</f>
        <v>0</v>
      </c>
      <c r="D1909" s="5">
        <f>IF(ISERROR(VLOOKUP($A$1909, 文字檔!C:D, 2, 0)),0,VLOOKUP($A$1909, 文字檔!C:D, 2, 0))</f>
        <v>-105870.93</v>
      </c>
      <c r="E1909" s="5">
        <f>IF(ISERROR(VLOOKUP($A$1909, 文字檔!E:F, 2, 0)),0,VLOOKUP($A$1909, 文字檔!E:F, 2, 0))</f>
        <v>0</v>
      </c>
      <c r="F1909" s="5">
        <f>IF(ISERROR(VLOOKUP($A$1909, 文字檔!G:H, 2, 0)),0,VLOOKUP($A$1909, 文字檔!G:H, 2, 0))</f>
        <v>0</v>
      </c>
      <c r="G1909" s="5">
        <f>IF(ISERROR(VLOOKUP($A$1909, 文字檔!I:J, 2, 0)),0,VLOOKUP($A$1909, 文字檔!I:J, 2, 0))</f>
        <v>0</v>
      </c>
      <c r="H1909" s="5">
        <f>IF(ISERROR(VLOOKUP($A$1909, 文字檔!K:L, 2, 0)),0,VLOOKUP($A$1909, 文字檔!K:L, 2, 0))</f>
        <v>0</v>
      </c>
      <c r="I1909" s="5">
        <f>IF(ISERROR(VLOOKUP($A$1909, 文字檔!M:N, 2, 0)),0,VLOOKUP($A$1909, 文字檔!M:N, 2, 0))</f>
        <v>0</v>
      </c>
      <c r="J1909" s="5">
        <f>IF(ISERROR(VLOOKUP($A$1909, 文字檔!O:P, 2, 0)),0,VLOOKUP($A$1909, 文字檔!O:P, 2, 0))</f>
        <v>0</v>
      </c>
      <c r="K1909">
        <f>IF(ISERROR(VLOOKUP($A$1909, 文字檔!Q:R, 2, 0)),0,VLOOKUP($A$1909, 文字檔!Q:R, 2, 0))</f>
        <v>-105501.22</v>
      </c>
      <c r="L1909">
        <f>IF(ISERROR(VLOOKUP($A$1909, 文字檔!S:T, 2, 0)),0,VLOOKUP($A$1909, 文字檔!S:T, 2, 0))</f>
        <v>0</v>
      </c>
      <c r="M1909">
        <f>IF(ISERROR(VLOOKUP($A$1909, 文字檔!U:V, 2, 0)),0,VLOOKUP($A$1909, 文字檔!U:V, 2, 0))</f>
        <v>21511.17</v>
      </c>
      <c r="N1909">
        <f>IF(ISERROR(VLOOKUP($A$1909, 文字檔!W:X, 2, 0)),0,VLOOKUP($A$1909, 文字檔!W:X, 2, 0))</f>
        <v>0</v>
      </c>
      <c r="O1909">
        <f>IF(ISERROR(VLOOKUP($A$1909, 文字檔!Y:Z, 2, 0)),0,VLOOKUP($A$1909, 文字檔!Y:Z, 2, 0))</f>
        <v>0</v>
      </c>
      <c r="P1909">
        <f>IF(ISERROR(VLOOKUP($A$1909, 文字檔!AA:AB, 2, 0)),0,VLOOKUP($A$1909, 文字檔!AA:AB, 2, 0))</f>
        <v>0</v>
      </c>
    </row>
    <row r="1910" spans="1:16" ht="16.2">
      <c r="A1910" s="7">
        <v>45646</v>
      </c>
      <c r="B1910" s="5">
        <f>SUMPRODUCT($C$2:$P$2,$C$1910:$P$1910)</f>
        <v>7182.0099999999984</v>
      </c>
      <c r="C1910" s="5">
        <f>IF(ISERROR(VLOOKUP($A$1910, 文字檔!A:B, 2, 0)),0,VLOOKUP($A$1910, 文字檔!A:B, 2, 0))</f>
        <v>0</v>
      </c>
      <c r="D1910" s="5">
        <f>IF(ISERROR(VLOOKUP($A$1910, 文字檔!C:D, 2, 0)),0,VLOOKUP($A$1910, 文字檔!C:D, 2, 0))</f>
        <v>43000</v>
      </c>
      <c r="E1910" s="5">
        <f>IF(ISERROR(VLOOKUP($A$1910, 文字檔!E:F, 2, 0)),0,VLOOKUP($A$1910, 文字檔!E:F, 2, 0))</f>
        <v>0</v>
      </c>
      <c r="F1910" s="5">
        <f>IF(ISERROR(VLOOKUP($A$1910, 文字檔!G:H, 2, 0)),0,VLOOKUP($A$1910, 文字檔!G:H, 2, 0))</f>
        <v>0</v>
      </c>
      <c r="G1910" s="5">
        <f>IF(ISERROR(VLOOKUP($A$1910, 文字檔!I:J, 2, 0)),0,VLOOKUP($A$1910, 文字檔!I:J, 2, 0))</f>
        <v>0</v>
      </c>
      <c r="H1910" s="5">
        <f>IF(ISERROR(VLOOKUP($A$1910, 文字檔!K:L, 2, 0)),0,VLOOKUP($A$1910, 文字檔!K:L, 2, 0))</f>
        <v>-13965.51</v>
      </c>
      <c r="I1910" s="5">
        <f>IF(ISERROR(VLOOKUP($A$1910, 文字檔!M:N, 2, 0)),0,VLOOKUP($A$1910, 文字檔!M:N, 2, 0))</f>
        <v>0</v>
      </c>
      <c r="J1910" s="5">
        <f>IF(ISERROR(VLOOKUP($A$1910, 文字檔!O:P, 2, 0)),0,VLOOKUP($A$1910, 文字檔!O:P, 2, 0))</f>
        <v>0</v>
      </c>
      <c r="K1910">
        <f>IF(ISERROR(VLOOKUP($A$1910, 文字檔!Q:R, 2, 0)),0,VLOOKUP($A$1910, 文字檔!Q:R, 2, 0))</f>
        <v>-43000</v>
      </c>
      <c r="L1910">
        <f>IF(ISERROR(VLOOKUP($A$1910, 文字檔!S:T, 2, 0)),0,VLOOKUP($A$1910, 文字檔!S:T, 2, 0))</f>
        <v>0</v>
      </c>
      <c r="M1910">
        <f>IF(ISERROR(VLOOKUP($A$1910, 文字檔!U:V, 2, 0)),0,VLOOKUP($A$1910, 文字檔!U:V, 2, 0))</f>
        <v>43000</v>
      </c>
      <c r="N1910">
        <f>IF(ISERROR(VLOOKUP($A$1910, 文字檔!W:X, 2, 0)),0,VLOOKUP($A$1910, 文字檔!W:X, 2, 0))</f>
        <v>0</v>
      </c>
      <c r="O1910">
        <f>IF(ISERROR(VLOOKUP($A$1910, 文字檔!Y:Z, 2, 0)),0,VLOOKUP($A$1910, 文字檔!Y:Z, 2, 0))</f>
        <v>-21852.48</v>
      </c>
      <c r="P1910">
        <f>IF(ISERROR(VLOOKUP($A$1910, 文字檔!AA:AB, 2, 0)),0,VLOOKUP($A$1910, 文字檔!AA:AB, 2, 0))</f>
        <v>0</v>
      </c>
    </row>
    <row r="1911" spans="1:16" ht="16.2">
      <c r="A1911" s="7">
        <v>45647</v>
      </c>
      <c r="B1911" s="5">
        <f>SUMPRODUCT($C$2:$P$2,$C$1911:$P$1911)</f>
        <v>0</v>
      </c>
      <c r="C1911" s="5">
        <f>IF(ISERROR(VLOOKUP($A$1911, 文字檔!A:B, 2, 0)),0,VLOOKUP($A$1911, 文字檔!A:B, 2, 0))</f>
        <v>0</v>
      </c>
      <c r="D1911" s="5">
        <f>IF(ISERROR(VLOOKUP($A$1911, 文字檔!C:D, 2, 0)),0,VLOOKUP($A$1911, 文字檔!C:D, 2, 0))</f>
        <v>0</v>
      </c>
      <c r="E1911" s="5">
        <f>IF(ISERROR(VLOOKUP($A$1911, 文字檔!E:F, 2, 0)),0,VLOOKUP($A$1911, 文字檔!E:F, 2, 0))</f>
        <v>0</v>
      </c>
      <c r="F1911" s="5">
        <f>IF(ISERROR(VLOOKUP($A$1911, 文字檔!G:H, 2, 0)),0,VLOOKUP($A$1911, 文字檔!G:H, 2, 0))</f>
        <v>0</v>
      </c>
      <c r="G1911" s="5">
        <f>IF(ISERROR(VLOOKUP($A$1911, 文字檔!I:J, 2, 0)),0,VLOOKUP($A$1911, 文字檔!I:J, 2, 0))</f>
        <v>0</v>
      </c>
      <c r="H1911" s="5">
        <f>IF(ISERROR(VLOOKUP($A$1911, 文字檔!K:L, 2, 0)),0,VLOOKUP($A$1911, 文字檔!K:L, 2, 0))</f>
        <v>0</v>
      </c>
      <c r="I1911" s="5">
        <f>IF(ISERROR(VLOOKUP($A$1911, 文字檔!M:N, 2, 0)),0,VLOOKUP($A$1911, 文字檔!M:N, 2, 0))</f>
        <v>0</v>
      </c>
      <c r="J1911" s="5">
        <f>IF(ISERROR(VLOOKUP($A$1911, 文字檔!O:P, 2, 0)),0,VLOOKUP($A$1911, 文字檔!O:P, 2, 0))</f>
        <v>0</v>
      </c>
      <c r="K1911">
        <f>IF(ISERROR(VLOOKUP($A$1911, 文字檔!Q:R, 2, 0)),0,VLOOKUP($A$1911, 文字檔!Q:R, 2, 0))</f>
        <v>0</v>
      </c>
      <c r="L1911">
        <f>IF(ISERROR(VLOOKUP($A$1911, 文字檔!S:T, 2, 0)),0,VLOOKUP($A$1911, 文字檔!S:T, 2, 0))</f>
        <v>0</v>
      </c>
      <c r="M1911">
        <f>IF(ISERROR(VLOOKUP($A$1911, 文字檔!U:V, 2, 0)),0,VLOOKUP($A$1911, 文字檔!U:V, 2, 0))</f>
        <v>0</v>
      </c>
      <c r="N1911">
        <f>IF(ISERROR(VLOOKUP($A$1911, 文字檔!W:X, 2, 0)),0,VLOOKUP($A$1911, 文字檔!W:X, 2, 0))</f>
        <v>0</v>
      </c>
      <c r="O1911">
        <f>IF(ISERROR(VLOOKUP($A$1911, 文字檔!Y:Z, 2, 0)),0,VLOOKUP($A$1911, 文字檔!Y:Z, 2, 0))</f>
        <v>0</v>
      </c>
      <c r="P1911">
        <f>IF(ISERROR(VLOOKUP($A$1911, 文字檔!AA:AB, 2, 0)),0,VLOOKUP($A$1911, 文字檔!AA:AB, 2, 0))</f>
        <v>0</v>
      </c>
    </row>
    <row r="1912" spans="1:16" ht="16.2">
      <c r="A1912" s="7">
        <v>45648</v>
      </c>
      <c r="B1912" s="5">
        <f>SUMPRODUCT($C$2:$P$2,$C$1912:$P$1912)</f>
        <v>0</v>
      </c>
      <c r="C1912" s="5">
        <f>IF(ISERROR(VLOOKUP($A$1912, 文字檔!A:B, 2, 0)),0,VLOOKUP($A$1912, 文字檔!A:B, 2, 0))</f>
        <v>0</v>
      </c>
      <c r="D1912" s="5">
        <f>IF(ISERROR(VLOOKUP($A$1912, 文字檔!C:D, 2, 0)),0,VLOOKUP($A$1912, 文字檔!C:D, 2, 0))</f>
        <v>0</v>
      </c>
      <c r="E1912" s="5">
        <f>IF(ISERROR(VLOOKUP($A$1912, 文字檔!E:F, 2, 0)),0,VLOOKUP($A$1912, 文字檔!E:F, 2, 0))</f>
        <v>0</v>
      </c>
      <c r="F1912" s="5">
        <f>IF(ISERROR(VLOOKUP($A$1912, 文字檔!G:H, 2, 0)),0,VLOOKUP($A$1912, 文字檔!G:H, 2, 0))</f>
        <v>0</v>
      </c>
      <c r="G1912" s="5">
        <f>IF(ISERROR(VLOOKUP($A$1912, 文字檔!I:J, 2, 0)),0,VLOOKUP($A$1912, 文字檔!I:J, 2, 0))</f>
        <v>0</v>
      </c>
      <c r="H1912" s="5">
        <f>IF(ISERROR(VLOOKUP($A$1912, 文字檔!K:L, 2, 0)),0,VLOOKUP($A$1912, 文字檔!K:L, 2, 0))</f>
        <v>0</v>
      </c>
      <c r="I1912" s="5">
        <f>IF(ISERROR(VLOOKUP($A$1912, 文字檔!M:N, 2, 0)),0,VLOOKUP($A$1912, 文字檔!M:N, 2, 0))</f>
        <v>0</v>
      </c>
      <c r="J1912" s="5">
        <f>IF(ISERROR(VLOOKUP($A$1912, 文字檔!O:P, 2, 0)),0,VLOOKUP($A$1912, 文字檔!O:P, 2, 0))</f>
        <v>0</v>
      </c>
      <c r="K1912">
        <f>IF(ISERROR(VLOOKUP($A$1912, 文字檔!Q:R, 2, 0)),0,VLOOKUP($A$1912, 文字檔!Q:R, 2, 0))</f>
        <v>0</v>
      </c>
      <c r="L1912">
        <f>IF(ISERROR(VLOOKUP($A$1912, 文字檔!S:T, 2, 0)),0,VLOOKUP($A$1912, 文字檔!S:T, 2, 0))</f>
        <v>0</v>
      </c>
      <c r="M1912">
        <f>IF(ISERROR(VLOOKUP($A$1912, 文字檔!U:V, 2, 0)),0,VLOOKUP($A$1912, 文字檔!U:V, 2, 0))</f>
        <v>0</v>
      </c>
      <c r="N1912">
        <f>IF(ISERROR(VLOOKUP($A$1912, 文字檔!W:X, 2, 0)),0,VLOOKUP($A$1912, 文字檔!W:X, 2, 0))</f>
        <v>0</v>
      </c>
      <c r="O1912">
        <f>IF(ISERROR(VLOOKUP($A$1912, 文字檔!Y:Z, 2, 0)),0,VLOOKUP($A$1912, 文字檔!Y:Z, 2, 0))</f>
        <v>0</v>
      </c>
      <c r="P1912">
        <f>IF(ISERROR(VLOOKUP($A$1912, 文字檔!AA:AB, 2, 0)),0,VLOOKUP($A$1912, 文字檔!AA:AB, 2, 0))</f>
        <v>0</v>
      </c>
    </row>
    <row r="1913" spans="1:16" ht="16.2">
      <c r="A1913" s="7">
        <v>45649</v>
      </c>
      <c r="B1913" s="5">
        <f>SUMPRODUCT($C$2:$P$2,$C$1913:$P$1913)</f>
        <v>166684.17000000004</v>
      </c>
      <c r="C1913" s="5">
        <f>IF(ISERROR(VLOOKUP($A$1913, 文字檔!A:B, 2, 0)),0,VLOOKUP($A$1913, 文字檔!A:B, 2, 0))</f>
        <v>0</v>
      </c>
      <c r="D1913" s="5">
        <f>IF(ISERROR(VLOOKUP($A$1913, 文字檔!C:D, 2, 0)),0,VLOOKUP($A$1913, 文字檔!C:D, 2, 0))</f>
        <v>-59887.93</v>
      </c>
      <c r="E1913" s="5">
        <f>IF(ISERROR(VLOOKUP($A$1913, 文字檔!E:F, 2, 0)),0,VLOOKUP($A$1913, 文字檔!E:F, 2, 0))</f>
        <v>0</v>
      </c>
      <c r="F1913" s="5">
        <f>IF(ISERROR(VLOOKUP($A$1913, 文字檔!G:H, 2, 0)),0,VLOOKUP($A$1913, 文字檔!G:H, 2, 0))</f>
        <v>0</v>
      </c>
      <c r="G1913" s="5">
        <f>IF(ISERROR(VLOOKUP($A$1913, 文字檔!I:J, 2, 0)),0,VLOOKUP($A$1913, 文字檔!I:J, 2, 0))</f>
        <v>0</v>
      </c>
      <c r="H1913" s="5">
        <f>IF(ISERROR(VLOOKUP($A$1913, 文字檔!K:L, 2, 0)),0,VLOOKUP($A$1913, 文字檔!K:L, 2, 0))</f>
        <v>47309.94</v>
      </c>
      <c r="I1913" s="5">
        <f>IF(ISERROR(VLOOKUP($A$1913, 文字檔!M:N, 2, 0)),0,VLOOKUP($A$1913, 文字檔!M:N, 2, 0))</f>
        <v>0</v>
      </c>
      <c r="J1913" s="5">
        <f>IF(ISERROR(VLOOKUP($A$1913, 文字檔!O:P, 2, 0)),0,VLOOKUP($A$1913, 文字檔!O:P, 2, 0))</f>
        <v>0</v>
      </c>
      <c r="K1913">
        <f>IF(ISERROR(VLOOKUP($A$1913, 文字檔!Q:R, 2, 0)),0,VLOOKUP($A$1913, 文字檔!Q:R, 2, 0))</f>
        <v>121400</v>
      </c>
      <c r="L1913">
        <f>IF(ISERROR(VLOOKUP($A$1913, 文字檔!S:T, 2, 0)),0,VLOOKUP($A$1913, 文字檔!S:T, 2, 0))</f>
        <v>0</v>
      </c>
      <c r="M1913">
        <f>IF(ISERROR(VLOOKUP($A$1913, 文字檔!U:V, 2, 0)),0,VLOOKUP($A$1913, 文字檔!U:V, 2, 0))</f>
        <v>-95590.44</v>
      </c>
      <c r="N1913">
        <f>IF(ISERROR(VLOOKUP($A$1913, 文字檔!W:X, 2, 0)),0,VLOOKUP($A$1913, 文字檔!W:X, 2, 0))</f>
        <v>119520.77</v>
      </c>
      <c r="O1913">
        <f>IF(ISERROR(VLOOKUP($A$1913, 文字檔!Y:Z, 2, 0)),0,VLOOKUP($A$1913, 文字檔!Y:Z, 2, 0))</f>
        <v>9025.25</v>
      </c>
      <c r="P1913">
        <f>IF(ISERROR(VLOOKUP($A$1913, 文字檔!AA:AB, 2, 0)),0,VLOOKUP($A$1913, 文字檔!AA:AB, 2, 0))</f>
        <v>24906.58</v>
      </c>
    </row>
    <row r="1914" spans="1:16" ht="16.2">
      <c r="A1914" s="7">
        <v>45650</v>
      </c>
      <c r="B1914" s="5">
        <f>SUMPRODUCT($C$2:$P$2,$C$1914:$P$1914)</f>
        <v>1100.7700000000032</v>
      </c>
      <c r="C1914" s="5">
        <f>IF(ISERROR(VLOOKUP($A$1914, 文字檔!A:B, 2, 0)),0,VLOOKUP($A$1914, 文字檔!A:B, 2, 0))</f>
        <v>0</v>
      </c>
      <c r="D1914" s="5">
        <f>IF(ISERROR(VLOOKUP($A$1914, 文字檔!C:D, 2, 0)),0,VLOOKUP($A$1914, 文字檔!C:D, 2, 0))</f>
        <v>-33101.339999999997</v>
      </c>
      <c r="E1914" s="5">
        <f>IF(ISERROR(VLOOKUP($A$1914, 文字檔!E:F, 2, 0)),0,VLOOKUP($A$1914, 文字檔!E:F, 2, 0))</f>
        <v>0</v>
      </c>
      <c r="F1914" s="5">
        <f>IF(ISERROR(VLOOKUP($A$1914, 文字檔!G:H, 2, 0)),0,VLOOKUP($A$1914, 文字檔!G:H, 2, 0))</f>
        <v>0</v>
      </c>
      <c r="G1914" s="5">
        <f>IF(ISERROR(VLOOKUP($A$1914, 文字檔!I:J, 2, 0)),0,VLOOKUP($A$1914, 文字檔!I:J, 2, 0))</f>
        <v>0</v>
      </c>
      <c r="H1914" s="5">
        <f>IF(ISERROR(VLOOKUP($A$1914, 文字檔!K:L, 2, 0)),0,VLOOKUP($A$1914, 文字檔!K:L, 2, 0))</f>
        <v>52699.82</v>
      </c>
      <c r="I1914" s="5">
        <f>IF(ISERROR(VLOOKUP($A$1914, 文字檔!M:N, 2, 0)),0,VLOOKUP($A$1914, 文字檔!M:N, 2, 0))</f>
        <v>0</v>
      </c>
      <c r="J1914" s="5">
        <f>IF(ISERROR(VLOOKUP($A$1914, 文字檔!O:P, 2, 0)),0,VLOOKUP($A$1914, 文字檔!O:P, 2, 0))</f>
        <v>0</v>
      </c>
      <c r="K1914">
        <f>IF(ISERROR(VLOOKUP($A$1914, 文字檔!Q:R, 2, 0)),0,VLOOKUP($A$1914, 文字檔!Q:R, 2, 0))</f>
        <v>-5200</v>
      </c>
      <c r="L1914">
        <f>IF(ISERROR(VLOOKUP($A$1914, 文字檔!S:T, 2, 0)),0,VLOOKUP($A$1914, 文字檔!S:T, 2, 0))</f>
        <v>0</v>
      </c>
      <c r="M1914">
        <f>IF(ISERROR(VLOOKUP($A$1914, 文字檔!U:V, 2, 0)),0,VLOOKUP($A$1914, 文字檔!U:V, 2, 0))</f>
        <v>-5200</v>
      </c>
      <c r="N1914">
        <f>IF(ISERROR(VLOOKUP($A$1914, 文字檔!W:X, 2, 0)),0,VLOOKUP($A$1914, 文字檔!W:X, 2, 0))</f>
        <v>-5200</v>
      </c>
      <c r="O1914">
        <f>IF(ISERROR(VLOOKUP($A$1914, 文字檔!Y:Z, 2, 0)),0,VLOOKUP($A$1914, 文字檔!Y:Z, 2, 0))</f>
        <v>2302.29</v>
      </c>
      <c r="P1914">
        <f>IF(ISERROR(VLOOKUP($A$1914, 文字檔!AA:AB, 2, 0)),0,VLOOKUP($A$1914, 文字檔!AA:AB, 2, 0))</f>
        <v>-5200</v>
      </c>
    </row>
    <row r="1915" spans="1:16" ht="16.2">
      <c r="A1915" s="7">
        <v>45651</v>
      </c>
      <c r="B1915" s="5">
        <f>SUMPRODUCT($C$2:$P$2,$C$1915:$P$1915)</f>
        <v>107303.87</v>
      </c>
      <c r="C1915" s="5">
        <f>IF(ISERROR(VLOOKUP($A$1915, 文字檔!A:B, 2, 0)),0,VLOOKUP($A$1915, 文字檔!A:B, 2, 0))</f>
        <v>0</v>
      </c>
      <c r="D1915" s="5">
        <f>IF(ISERROR(VLOOKUP($A$1915, 文字檔!C:D, 2, 0)),0,VLOOKUP($A$1915, 文字檔!C:D, 2, 0))</f>
        <v>22600</v>
      </c>
      <c r="E1915" s="5">
        <f>IF(ISERROR(VLOOKUP($A$1915, 文字檔!E:F, 2, 0)),0,VLOOKUP($A$1915, 文字檔!E:F, 2, 0))</f>
        <v>0</v>
      </c>
      <c r="F1915" s="5">
        <f>IF(ISERROR(VLOOKUP($A$1915, 文字檔!G:H, 2, 0)),0,VLOOKUP($A$1915, 文字檔!G:H, 2, 0))</f>
        <v>0</v>
      </c>
      <c r="G1915" s="5">
        <f>IF(ISERROR(VLOOKUP($A$1915, 文字檔!I:J, 2, 0)),0,VLOOKUP($A$1915, 文字檔!I:J, 2, 0))</f>
        <v>0</v>
      </c>
      <c r="H1915" s="5">
        <f>IF(ISERROR(VLOOKUP($A$1915, 文字檔!K:L, 2, 0)),0,VLOOKUP($A$1915, 文字檔!K:L, 2, 0))</f>
        <v>0</v>
      </c>
      <c r="I1915" s="5">
        <f>IF(ISERROR(VLOOKUP($A$1915, 文字檔!M:N, 2, 0)),0,VLOOKUP($A$1915, 文字檔!M:N, 2, 0))</f>
        <v>0</v>
      </c>
      <c r="J1915" s="5">
        <f>IF(ISERROR(VLOOKUP($A$1915, 文字檔!O:P, 2, 0)),0,VLOOKUP($A$1915, 文字檔!O:P, 2, 0))</f>
        <v>0</v>
      </c>
      <c r="K1915">
        <f>IF(ISERROR(VLOOKUP($A$1915, 文字檔!Q:R, 2, 0)),0,VLOOKUP($A$1915, 文字檔!Q:R, 2, 0))</f>
        <v>22600</v>
      </c>
      <c r="L1915">
        <f>IF(ISERROR(VLOOKUP($A$1915, 文字檔!S:T, 2, 0)),0,VLOOKUP($A$1915, 文字檔!S:T, 2, 0))</f>
        <v>0</v>
      </c>
      <c r="M1915">
        <f>IF(ISERROR(VLOOKUP($A$1915, 文字檔!U:V, 2, 0)),0,VLOOKUP($A$1915, 文字檔!U:V, 2, 0))</f>
        <v>22600</v>
      </c>
      <c r="N1915">
        <f>IF(ISERROR(VLOOKUP($A$1915, 文字檔!W:X, 2, 0)),0,VLOOKUP($A$1915, 文字檔!W:X, 2, 0))</f>
        <v>14203.23</v>
      </c>
      <c r="O1915">
        <f>IF(ISERROR(VLOOKUP($A$1915, 文字檔!Y:Z, 2, 0)),0,VLOOKUP($A$1915, 文字檔!Y:Z, 2, 0))</f>
        <v>2700.64</v>
      </c>
      <c r="P1915">
        <f>IF(ISERROR(VLOOKUP($A$1915, 文字檔!AA:AB, 2, 0)),0,VLOOKUP($A$1915, 文字檔!AA:AB, 2, 0))</f>
        <v>22600</v>
      </c>
    </row>
    <row r="1916" spans="1:16" ht="16.2">
      <c r="A1916" s="7">
        <v>45652</v>
      </c>
      <c r="B1916" s="5">
        <f>SUMPRODUCT($C$2:$P$2,$C$1916:$P$1916)</f>
        <v>-8701.66</v>
      </c>
      <c r="C1916" s="5">
        <f>IF(ISERROR(VLOOKUP($A$1916, 文字檔!A:B, 2, 0)),0,VLOOKUP($A$1916, 文字檔!A:B, 2, 0))</f>
        <v>0</v>
      </c>
      <c r="D1916" s="5">
        <f>IF(ISERROR(VLOOKUP($A$1916, 文字檔!C:D, 2, 0)),0,VLOOKUP($A$1916, 文字檔!C:D, 2, 0))</f>
        <v>-600</v>
      </c>
      <c r="E1916" s="5">
        <f>IF(ISERROR(VLOOKUP($A$1916, 文字檔!E:F, 2, 0)),0,VLOOKUP($A$1916, 文字檔!E:F, 2, 0))</f>
        <v>0</v>
      </c>
      <c r="F1916" s="5">
        <f>IF(ISERROR(VLOOKUP($A$1916, 文字檔!G:H, 2, 0)),0,VLOOKUP($A$1916, 文字檔!G:H, 2, 0))</f>
        <v>0</v>
      </c>
      <c r="G1916" s="5">
        <f>IF(ISERROR(VLOOKUP($A$1916, 文字檔!I:J, 2, 0)),0,VLOOKUP($A$1916, 文字檔!I:J, 2, 0))</f>
        <v>0</v>
      </c>
      <c r="H1916" s="5">
        <f>IF(ISERROR(VLOOKUP($A$1916, 文字檔!K:L, 2, 0)),0,VLOOKUP($A$1916, 文字檔!K:L, 2, 0))</f>
        <v>0</v>
      </c>
      <c r="I1916" s="5">
        <f>IF(ISERROR(VLOOKUP($A$1916, 文字檔!M:N, 2, 0)),0,VLOOKUP($A$1916, 文字檔!M:N, 2, 0))</f>
        <v>-9801.2999999999993</v>
      </c>
      <c r="J1916" s="5">
        <f>IF(ISERROR(VLOOKUP($A$1916, 文字檔!O:P, 2, 0)),0,VLOOKUP($A$1916, 文字檔!O:P, 2, 0))</f>
        <v>0</v>
      </c>
      <c r="K1916">
        <f>IF(ISERROR(VLOOKUP($A$1916, 文字檔!Q:R, 2, 0)),0,VLOOKUP($A$1916, 文字檔!Q:R, 2, 0))</f>
        <v>-600</v>
      </c>
      <c r="L1916">
        <f>IF(ISERROR(VLOOKUP($A$1916, 文字檔!S:T, 2, 0)),0,VLOOKUP($A$1916, 文字檔!S:T, 2, 0))</f>
        <v>0</v>
      </c>
      <c r="M1916">
        <f>IF(ISERROR(VLOOKUP($A$1916, 文字檔!U:V, 2, 0)),0,VLOOKUP($A$1916, 文字檔!U:V, 2, 0))</f>
        <v>-600</v>
      </c>
      <c r="N1916">
        <f>IF(ISERROR(VLOOKUP($A$1916, 文字檔!W:X, 2, 0)),0,VLOOKUP($A$1916, 文字檔!W:X, 2, 0))</f>
        <v>699.92</v>
      </c>
      <c r="O1916">
        <f>IF(ISERROR(VLOOKUP($A$1916, 文字檔!Y:Z, 2, 0)),0,VLOOKUP($A$1916, 文字檔!Y:Z, 2, 0))</f>
        <v>2799.72</v>
      </c>
      <c r="P1916">
        <f>IF(ISERROR(VLOOKUP($A$1916, 文字檔!AA:AB, 2, 0)),0,VLOOKUP($A$1916, 文字檔!AA:AB, 2, 0))</f>
        <v>-600</v>
      </c>
    </row>
    <row r="1917" spans="1:16" ht="16.2">
      <c r="A1917" s="7">
        <v>45653</v>
      </c>
      <c r="B1917" s="5">
        <f>SUMPRODUCT($C$2:$P$2,$C$1917:$P$1917)</f>
        <v>28314.850000000002</v>
      </c>
      <c r="C1917" s="5">
        <f>IF(ISERROR(VLOOKUP($A$1917, 文字檔!A:B, 2, 0)),0,VLOOKUP($A$1917, 文字檔!A:B, 2, 0))</f>
        <v>0</v>
      </c>
      <c r="D1917" s="5">
        <f>IF(ISERROR(VLOOKUP($A$1917, 文字檔!C:D, 2, 0)),0,VLOOKUP($A$1917, 文字檔!C:D, 2, 0))</f>
        <v>-12498.01</v>
      </c>
      <c r="E1917" s="5">
        <f>IF(ISERROR(VLOOKUP($A$1917, 文字檔!E:F, 2, 0)),0,VLOOKUP($A$1917, 文字檔!E:F, 2, 0))</f>
        <v>0</v>
      </c>
      <c r="F1917" s="5">
        <f>IF(ISERROR(VLOOKUP($A$1917, 文字檔!G:H, 2, 0)),0,VLOOKUP($A$1917, 文字檔!G:H, 2, 0))</f>
        <v>0</v>
      </c>
      <c r="G1917" s="5">
        <f>IF(ISERROR(VLOOKUP($A$1917, 文字檔!I:J, 2, 0)),0,VLOOKUP($A$1917, 文字檔!I:J, 2, 0))</f>
        <v>-15296.58</v>
      </c>
      <c r="H1917" s="5">
        <f>IF(ISERROR(VLOOKUP($A$1917, 文字檔!K:L, 2, 0)),0,VLOOKUP($A$1917, 文字檔!K:L, 2, 0))</f>
        <v>20508.97</v>
      </c>
      <c r="I1917" s="5">
        <f>IF(ISERROR(VLOOKUP($A$1917, 文字檔!M:N, 2, 0)),0,VLOOKUP($A$1917, 文字檔!M:N, 2, 0))</f>
        <v>0</v>
      </c>
      <c r="J1917" s="5">
        <f>IF(ISERROR(VLOOKUP($A$1917, 文字檔!O:P, 2, 0)),0,VLOOKUP($A$1917, 文字檔!O:P, 2, 0))</f>
        <v>0</v>
      </c>
      <c r="K1917">
        <f>IF(ISERROR(VLOOKUP($A$1917, 文字檔!Q:R, 2, 0)),0,VLOOKUP($A$1917, 文字檔!Q:R, 2, 0))</f>
        <v>9200</v>
      </c>
      <c r="L1917">
        <f>IF(ISERROR(VLOOKUP($A$1917, 文字檔!S:T, 2, 0)),0,VLOOKUP($A$1917, 文字檔!S:T, 2, 0))</f>
        <v>0</v>
      </c>
      <c r="M1917">
        <f>IF(ISERROR(VLOOKUP($A$1917, 文字檔!U:V, 2, 0)),0,VLOOKUP($A$1917, 文字檔!U:V, 2, 0))</f>
        <v>9200</v>
      </c>
      <c r="N1917">
        <f>IF(ISERROR(VLOOKUP($A$1917, 文字檔!W:X, 2, 0)),0,VLOOKUP($A$1917, 文字檔!W:X, 2, 0))</f>
        <v>13701</v>
      </c>
      <c r="O1917">
        <f>IF(ISERROR(VLOOKUP($A$1917, 文字檔!Y:Z, 2, 0)),0,VLOOKUP($A$1917, 文字檔!Y:Z, 2, 0))</f>
        <v>-5700.53</v>
      </c>
      <c r="P1917">
        <f>IF(ISERROR(VLOOKUP($A$1917, 文字檔!AA:AB, 2, 0)),0,VLOOKUP($A$1917, 文字檔!AA:AB, 2, 0))</f>
        <v>9200</v>
      </c>
    </row>
    <row r="1918" spans="1:16" ht="16.2">
      <c r="A1918" s="7">
        <v>45654</v>
      </c>
      <c r="B1918" s="5">
        <f>SUMPRODUCT($C$2:$P$2,$C$1918:$P$1918)</f>
        <v>0</v>
      </c>
      <c r="C1918" s="5">
        <f>IF(ISERROR(VLOOKUP($A$1918, 文字檔!A:B, 2, 0)),0,VLOOKUP($A$1918, 文字檔!A:B, 2, 0))</f>
        <v>0</v>
      </c>
      <c r="D1918" s="5">
        <f>IF(ISERROR(VLOOKUP($A$1918, 文字檔!C:D, 2, 0)),0,VLOOKUP($A$1918, 文字檔!C:D, 2, 0))</f>
        <v>0</v>
      </c>
      <c r="E1918" s="5">
        <f>IF(ISERROR(VLOOKUP($A$1918, 文字檔!E:F, 2, 0)),0,VLOOKUP($A$1918, 文字檔!E:F, 2, 0))</f>
        <v>0</v>
      </c>
      <c r="F1918" s="5">
        <f>IF(ISERROR(VLOOKUP($A$1918, 文字檔!G:H, 2, 0)),0,VLOOKUP($A$1918, 文字檔!G:H, 2, 0))</f>
        <v>0</v>
      </c>
      <c r="G1918" s="5">
        <f>IF(ISERROR(VLOOKUP($A$1918, 文字檔!I:J, 2, 0)),0,VLOOKUP($A$1918, 文字檔!I:J, 2, 0))</f>
        <v>0</v>
      </c>
      <c r="H1918" s="5">
        <f>IF(ISERROR(VLOOKUP($A$1918, 文字檔!K:L, 2, 0)),0,VLOOKUP($A$1918, 文字檔!K:L, 2, 0))</f>
        <v>0</v>
      </c>
      <c r="I1918" s="5">
        <f>IF(ISERROR(VLOOKUP($A$1918, 文字檔!M:N, 2, 0)),0,VLOOKUP($A$1918, 文字檔!M:N, 2, 0))</f>
        <v>0</v>
      </c>
      <c r="J1918" s="5">
        <f>IF(ISERROR(VLOOKUP($A$1918, 文字檔!O:P, 2, 0)),0,VLOOKUP($A$1918, 文字檔!O:P, 2, 0))</f>
        <v>0</v>
      </c>
      <c r="K1918">
        <f>IF(ISERROR(VLOOKUP($A$1918, 文字檔!Q:R, 2, 0)),0,VLOOKUP($A$1918, 文字檔!Q:R, 2, 0))</f>
        <v>0</v>
      </c>
      <c r="L1918">
        <f>IF(ISERROR(VLOOKUP($A$1918, 文字檔!S:T, 2, 0)),0,VLOOKUP($A$1918, 文字檔!S:T, 2, 0))</f>
        <v>0</v>
      </c>
      <c r="M1918">
        <f>IF(ISERROR(VLOOKUP($A$1918, 文字檔!U:V, 2, 0)),0,VLOOKUP($A$1918, 文字檔!U:V, 2, 0))</f>
        <v>0</v>
      </c>
      <c r="N1918">
        <f>IF(ISERROR(VLOOKUP($A$1918, 文字檔!W:X, 2, 0)),0,VLOOKUP($A$1918, 文字檔!W:X, 2, 0))</f>
        <v>0</v>
      </c>
      <c r="O1918">
        <f>IF(ISERROR(VLOOKUP($A$1918, 文字檔!Y:Z, 2, 0)),0,VLOOKUP($A$1918, 文字檔!Y:Z, 2, 0))</f>
        <v>0</v>
      </c>
      <c r="P1918">
        <f>IF(ISERROR(VLOOKUP($A$1918, 文字檔!AA:AB, 2, 0)),0,VLOOKUP($A$1918, 文字檔!AA:AB, 2, 0))</f>
        <v>0</v>
      </c>
    </row>
    <row r="1919" spans="1:16" ht="16.2">
      <c r="A1919" s="7">
        <v>45655</v>
      </c>
      <c r="B1919" s="5">
        <f>SUMPRODUCT($C$2:$P$2,$C$1919:$P$1919)</f>
        <v>0</v>
      </c>
      <c r="C1919" s="5">
        <f>IF(ISERROR(VLOOKUP($A$1919, 文字檔!A:B, 2, 0)),0,VLOOKUP($A$1919, 文字檔!A:B, 2, 0))</f>
        <v>0</v>
      </c>
      <c r="D1919" s="5">
        <f>IF(ISERROR(VLOOKUP($A$1919, 文字檔!C:D, 2, 0)),0,VLOOKUP($A$1919, 文字檔!C:D, 2, 0))</f>
        <v>0</v>
      </c>
      <c r="E1919" s="5">
        <f>IF(ISERROR(VLOOKUP($A$1919, 文字檔!E:F, 2, 0)),0,VLOOKUP($A$1919, 文字檔!E:F, 2, 0))</f>
        <v>0</v>
      </c>
      <c r="F1919" s="5">
        <f>IF(ISERROR(VLOOKUP($A$1919, 文字檔!G:H, 2, 0)),0,VLOOKUP($A$1919, 文字檔!G:H, 2, 0))</f>
        <v>0</v>
      </c>
      <c r="G1919" s="5">
        <f>IF(ISERROR(VLOOKUP($A$1919, 文字檔!I:J, 2, 0)),0,VLOOKUP($A$1919, 文字檔!I:J, 2, 0))</f>
        <v>0</v>
      </c>
      <c r="H1919" s="5">
        <f>IF(ISERROR(VLOOKUP($A$1919, 文字檔!K:L, 2, 0)),0,VLOOKUP($A$1919, 文字檔!K:L, 2, 0))</f>
        <v>0</v>
      </c>
      <c r="I1919" s="5">
        <f>IF(ISERROR(VLOOKUP($A$1919, 文字檔!M:N, 2, 0)),0,VLOOKUP($A$1919, 文字檔!M:N, 2, 0))</f>
        <v>0</v>
      </c>
      <c r="J1919" s="5">
        <f>IF(ISERROR(VLOOKUP($A$1919, 文字檔!O:P, 2, 0)),0,VLOOKUP($A$1919, 文字檔!O:P, 2, 0))</f>
        <v>0</v>
      </c>
      <c r="K1919">
        <f>IF(ISERROR(VLOOKUP($A$1919, 文字檔!Q:R, 2, 0)),0,VLOOKUP($A$1919, 文字檔!Q:R, 2, 0))</f>
        <v>0</v>
      </c>
      <c r="L1919">
        <f>IF(ISERROR(VLOOKUP($A$1919, 文字檔!S:T, 2, 0)),0,VLOOKUP($A$1919, 文字檔!S:T, 2, 0))</f>
        <v>0</v>
      </c>
      <c r="M1919">
        <f>IF(ISERROR(VLOOKUP($A$1919, 文字檔!U:V, 2, 0)),0,VLOOKUP($A$1919, 文字檔!U:V, 2, 0))</f>
        <v>0</v>
      </c>
      <c r="N1919">
        <f>IF(ISERROR(VLOOKUP($A$1919, 文字檔!W:X, 2, 0)),0,VLOOKUP($A$1919, 文字檔!W:X, 2, 0))</f>
        <v>0</v>
      </c>
      <c r="O1919">
        <f>IF(ISERROR(VLOOKUP($A$1919, 文字檔!Y:Z, 2, 0)),0,VLOOKUP($A$1919, 文字檔!Y:Z, 2, 0))</f>
        <v>0</v>
      </c>
      <c r="P1919">
        <f>IF(ISERROR(VLOOKUP($A$1919, 文字檔!AA:AB, 2, 0)),0,VLOOKUP($A$1919, 文字檔!AA:AB, 2, 0))</f>
        <v>0</v>
      </c>
    </row>
    <row r="1920" spans="1:16" ht="16.2">
      <c r="A1920" s="7">
        <v>45656</v>
      </c>
      <c r="B1920" s="5">
        <f>SUMPRODUCT($C$2:$P$2,$C$1920:$P$1920)</f>
        <v>-166064.01</v>
      </c>
      <c r="C1920" s="5">
        <f>IF(ISERROR(VLOOKUP($A$1920, 文字檔!A:B, 2, 0)),0,VLOOKUP($A$1920, 文字檔!A:B, 2, 0))</f>
        <v>0</v>
      </c>
      <c r="D1920" s="5">
        <f>IF(ISERROR(VLOOKUP($A$1920, 文字檔!C:D, 2, 0)),0,VLOOKUP($A$1920, 文字檔!C:D, 2, 0))</f>
        <v>2104.27</v>
      </c>
      <c r="E1920" s="5">
        <f>IF(ISERROR(VLOOKUP($A$1920, 文字檔!E:F, 2, 0)),0,VLOOKUP($A$1920, 文字檔!E:F, 2, 0))</f>
        <v>0</v>
      </c>
      <c r="F1920" s="5">
        <f>IF(ISERROR(VLOOKUP($A$1920, 文字檔!G:H, 2, 0)),0,VLOOKUP($A$1920, 文字檔!G:H, 2, 0))</f>
        <v>0</v>
      </c>
      <c r="G1920" s="5">
        <f>IF(ISERROR(VLOOKUP($A$1920, 文字檔!I:J, 2, 0)),0,VLOOKUP($A$1920, 文字檔!I:J, 2, 0))</f>
        <v>-14499.09</v>
      </c>
      <c r="H1920" s="5">
        <f>IF(ISERROR(VLOOKUP($A$1920, 文字檔!K:L, 2, 0)),0,VLOOKUP($A$1920, 文字檔!K:L, 2, 0))</f>
        <v>-33096.300000000003</v>
      </c>
      <c r="I1920" s="5">
        <f>IF(ISERROR(VLOOKUP($A$1920, 文字檔!M:N, 2, 0)),0,VLOOKUP($A$1920, 文字檔!M:N, 2, 0))</f>
        <v>4204.16</v>
      </c>
      <c r="J1920" s="5">
        <f>IF(ISERROR(VLOOKUP($A$1920, 文字檔!O:P, 2, 0)),0,VLOOKUP($A$1920, 文字檔!O:P, 2, 0))</f>
        <v>0</v>
      </c>
      <c r="K1920">
        <f>IF(ISERROR(VLOOKUP($A$1920, 文字檔!Q:R, 2, 0)),0,VLOOKUP($A$1920, 文字檔!Q:R, 2, 0))</f>
        <v>-39000</v>
      </c>
      <c r="L1920">
        <f>IF(ISERROR(VLOOKUP($A$1920, 文字檔!S:T, 2, 0)),0,VLOOKUP($A$1920, 文字檔!S:T, 2, 0))</f>
        <v>0</v>
      </c>
      <c r="M1920">
        <f>IF(ISERROR(VLOOKUP($A$1920, 文字檔!U:V, 2, 0)),0,VLOOKUP($A$1920, 文字檔!U:V, 2, 0))</f>
        <v>-54788.46</v>
      </c>
      <c r="N1920">
        <f>IF(ISERROR(VLOOKUP($A$1920, 文字檔!W:X, 2, 0)),0,VLOOKUP($A$1920, 文字檔!W:X, 2, 0))</f>
        <v>-19995.12</v>
      </c>
      <c r="O1920">
        <f>IF(ISERROR(VLOOKUP($A$1920, 文字檔!Y:Z, 2, 0)),0,VLOOKUP($A$1920, 文字檔!Y:Z, 2, 0))</f>
        <v>28006.53</v>
      </c>
      <c r="P1920">
        <f>IF(ISERROR(VLOOKUP($A$1920, 文字檔!AA:AB, 2, 0)),0,VLOOKUP($A$1920, 文字檔!AA:AB, 2, 0))</f>
        <v>-39000</v>
      </c>
    </row>
    <row r="1921" spans="1:16" ht="16.2">
      <c r="A1921" s="7">
        <v>45657</v>
      </c>
      <c r="B1921" s="5">
        <f>SUMPRODUCT($C$2:$P$2,$C$1921:$P$1921)</f>
        <v>-5108.130000000001</v>
      </c>
      <c r="C1921" s="5">
        <f>IF(ISERROR(VLOOKUP($A$1921, 文字檔!A:B, 2, 0)),0,VLOOKUP($A$1921, 文字檔!A:B, 2, 0))</f>
        <v>0</v>
      </c>
      <c r="D1921" s="5">
        <f>IF(ISERROR(VLOOKUP($A$1921, 文字檔!C:D, 2, 0)),0,VLOOKUP($A$1921, 文字檔!C:D, 2, 0))</f>
        <v>49112.160000000003</v>
      </c>
      <c r="E1921" s="5">
        <f>IF(ISERROR(VLOOKUP($A$1921, 文字檔!E:F, 2, 0)),0,VLOOKUP($A$1921, 文字檔!E:F, 2, 0))</f>
        <v>0</v>
      </c>
      <c r="F1921" s="5">
        <f>IF(ISERROR(VLOOKUP($A$1921, 文字檔!G:H, 2, 0)),0,VLOOKUP($A$1921, 文字檔!G:H, 2, 0))</f>
        <v>-7092.19</v>
      </c>
      <c r="G1921" s="5">
        <f>IF(ISERROR(VLOOKUP($A$1921, 文字檔!I:J, 2, 0)),0,VLOOKUP($A$1921, 文字檔!I:J, 2, 0))</f>
        <v>-2382.85</v>
      </c>
      <c r="H1921" s="5">
        <f>IF(ISERROR(VLOOKUP($A$1921, 文字檔!K:L, 2, 0)),0,VLOOKUP($A$1921, 文字檔!K:L, 2, 0))</f>
        <v>-2669.4</v>
      </c>
      <c r="I1921" s="5">
        <f>IF(ISERROR(VLOOKUP($A$1921, 文字檔!M:N, 2, 0)),0,VLOOKUP($A$1921, 文字檔!M:N, 2, 0))</f>
        <v>0</v>
      </c>
      <c r="J1921" s="5">
        <f>IF(ISERROR(VLOOKUP($A$1921, 文字檔!O:P, 2, 0)),0,VLOOKUP($A$1921, 文字檔!O:P, 2, 0))</f>
        <v>0</v>
      </c>
      <c r="K1921">
        <f>IF(ISERROR(VLOOKUP($A$1921, 文字檔!Q:R, 2, 0)),0,VLOOKUP($A$1921, 文字檔!Q:R, 2, 0))</f>
        <v>-27200</v>
      </c>
      <c r="L1921">
        <f>IF(ISERROR(VLOOKUP($A$1921, 文字檔!S:T, 2, 0)),0,VLOOKUP($A$1921, 文字檔!S:T, 2, 0))</f>
        <v>0</v>
      </c>
      <c r="M1921">
        <f>IF(ISERROR(VLOOKUP($A$1921, 文字檔!U:V, 2, 0)),0,VLOOKUP($A$1921, 文字檔!U:V, 2, 0))</f>
        <v>27200</v>
      </c>
      <c r="N1921">
        <f>IF(ISERROR(VLOOKUP($A$1921, 文字檔!W:X, 2, 0)),0,VLOOKUP($A$1921, 文字檔!W:X, 2, 0))</f>
        <v>-15493.09</v>
      </c>
      <c r="O1921">
        <f>IF(ISERROR(VLOOKUP($A$1921, 文字檔!Y:Z, 2, 0)),0,VLOOKUP($A$1921, 文字檔!Y:Z, 2, 0))</f>
        <v>9907.18</v>
      </c>
      <c r="P1921">
        <f>IF(ISERROR(VLOOKUP($A$1921, 文字檔!AA:AB, 2, 0)),0,VLOOKUP($A$1921, 文字檔!AA:AB, 2, 0))</f>
        <v>-36489.94</v>
      </c>
    </row>
    <row r="1922" spans="1:16" ht="16.2">
      <c r="A1922" s="7">
        <v>45658</v>
      </c>
      <c r="B1922" s="5">
        <f>SUMPRODUCT($C$2:$P$2,$C$1922:$P$1922)</f>
        <v>0</v>
      </c>
      <c r="C1922" s="5">
        <f>IF(ISERROR(VLOOKUP($A$1922, 文字檔!A:B, 2, 0)),0,VLOOKUP($A$1922, 文字檔!A:B, 2, 0))</f>
        <v>0</v>
      </c>
      <c r="D1922" s="5">
        <f>IF(ISERROR(VLOOKUP($A$1922, 文字檔!C:D, 2, 0)),0,VLOOKUP($A$1922, 文字檔!C:D, 2, 0))</f>
        <v>0</v>
      </c>
      <c r="E1922" s="5">
        <f>IF(ISERROR(VLOOKUP($A$1922, 文字檔!E:F, 2, 0)),0,VLOOKUP($A$1922, 文字檔!E:F, 2, 0))</f>
        <v>0</v>
      </c>
      <c r="F1922" s="5">
        <f>IF(ISERROR(VLOOKUP($A$1922, 文字檔!G:H, 2, 0)),0,VLOOKUP($A$1922, 文字檔!G:H, 2, 0))</f>
        <v>0</v>
      </c>
      <c r="G1922" s="5">
        <f>IF(ISERROR(VLOOKUP($A$1922, 文字檔!I:J, 2, 0)),0,VLOOKUP($A$1922, 文字檔!I:J, 2, 0))</f>
        <v>0</v>
      </c>
      <c r="H1922" s="5">
        <f>IF(ISERROR(VLOOKUP($A$1922, 文字檔!K:L, 2, 0)),0,VLOOKUP($A$1922, 文字檔!K:L, 2, 0))</f>
        <v>0</v>
      </c>
      <c r="I1922" s="5">
        <f>IF(ISERROR(VLOOKUP($A$1922, 文字檔!M:N, 2, 0)),0,VLOOKUP($A$1922, 文字檔!M:N, 2, 0))</f>
        <v>0</v>
      </c>
      <c r="J1922" s="5">
        <f>IF(ISERROR(VLOOKUP($A$1922, 文字檔!O:P, 2, 0)),0,VLOOKUP($A$1922, 文字檔!O:P, 2, 0))</f>
        <v>0</v>
      </c>
      <c r="K1922">
        <f>IF(ISERROR(VLOOKUP($A$1922, 文字檔!Q:R, 2, 0)),0,VLOOKUP($A$1922, 文字檔!Q:R, 2, 0))</f>
        <v>0</v>
      </c>
      <c r="L1922">
        <f>IF(ISERROR(VLOOKUP($A$1922, 文字檔!S:T, 2, 0)),0,VLOOKUP($A$1922, 文字檔!S:T, 2, 0))</f>
        <v>0</v>
      </c>
      <c r="M1922">
        <f>IF(ISERROR(VLOOKUP($A$1922, 文字檔!U:V, 2, 0)),0,VLOOKUP($A$1922, 文字檔!U:V, 2, 0))</f>
        <v>0</v>
      </c>
      <c r="N1922">
        <f>IF(ISERROR(VLOOKUP($A$1922, 文字檔!W:X, 2, 0)),0,VLOOKUP($A$1922, 文字檔!W:X, 2, 0))</f>
        <v>0</v>
      </c>
      <c r="O1922">
        <f>IF(ISERROR(VLOOKUP($A$1922, 文字檔!Y:Z, 2, 0)),0,VLOOKUP($A$1922, 文字檔!Y:Z, 2, 0))</f>
        <v>0</v>
      </c>
      <c r="P1922">
        <f>IF(ISERROR(VLOOKUP($A$1922, 文字檔!AA:AB, 2, 0)),0,VLOOKUP($A$1922, 文字檔!AA:AB, 2, 0))</f>
        <v>0</v>
      </c>
    </row>
    <row r="1923" spans="1:16" ht="16.2">
      <c r="A1923" s="7">
        <v>45659</v>
      </c>
      <c r="B1923" s="5">
        <f>SUMPRODUCT($C$2:$P$2,$C$1923:$P$1923)</f>
        <v>-139520.51</v>
      </c>
      <c r="C1923" s="5">
        <f>IF(ISERROR(VLOOKUP($A$1923, 文字檔!A:B, 2, 0)),0,VLOOKUP($A$1923, 文字檔!A:B, 2, 0))</f>
        <v>256.64999999999998</v>
      </c>
      <c r="D1923" s="5">
        <f>IF(ISERROR(VLOOKUP($A$1923, 文字檔!C:D, 2, 0)),0,VLOOKUP($A$1923, 文字檔!C:D, 2, 0))</f>
        <v>0</v>
      </c>
      <c r="E1923" s="5">
        <f>IF(ISERROR(VLOOKUP($A$1923, 文字檔!E:F, 2, 0)),0,VLOOKUP($A$1923, 文字檔!E:F, 2, 0))</f>
        <v>0</v>
      </c>
      <c r="F1923" s="5">
        <f>IF(ISERROR(VLOOKUP($A$1923, 文字檔!G:H, 2, 0)),0,VLOOKUP($A$1923, 文字檔!G:H, 2, 0))</f>
        <v>-39800</v>
      </c>
      <c r="G1923" s="5">
        <f>IF(ISERROR(VLOOKUP($A$1923, 文字檔!I:J, 2, 0)),0,VLOOKUP($A$1923, 文字檔!I:J, 2, 0))</f>
        <v>0</v>
      </c>
      <c r="H1923" s="5">
        <f>IF(ISERROR(VLOOKUP($A$1923, 文字檔!K:L, 2, 0)),0,VLOOKUP($A$1923, 文字檔!K:L, 2, 0))</f>
        <v>-14268.38</v>
      </c>
      <c r="I1923" s="5">
        <f>IF(ISERROR(VLOOKUP($A$1923, 文字檔!M:N, 2, 0)),0,VLOOKUP($A$1923, 文字檔!M:N, 2, 0))</f>
        <v>-58779.37</v>
      </c>
      <c r="J1923" s="5">
        <f>IF(ISERROR(VLOOKUP($A$1923, 文字檔!O:P, 2, 0)),0,VLOOKUP($A$1923, 文字檔!O:P, 2, 0))</f>
        <v>0</v>
      </c>
      <c r="K1923">
        <f>IF(ISERROR(VLOOKUP($A$1923, 文字檔!Q:R, 2, 0)),0,VLOOKUP($A$1923, 文字檔!Q:R, 2, 0))</f>
        <v>-39800</v>
      </c>
      <c r="L1923">
        <f>IF(ISERROR(VLOOKUP($A$1923, 文字檔!S:T, 2, 0)),0,VLOOKUP($A$1923, 文字檔!S:T, 2, 0))</f>
        <v>21832.18</v>
      </c>
      <c r="M1923">
        <f>IF(ISERROR(VLOOKUP($A$1923, 文字檔!U:V, 2, 0)),0,VLOOKUP($A$1923, 文字檔!U:V, 2, 0))</f>
        <v>39800</v>
      </c>
      <c r="N1923">
        <f>IF(ISERROR(VLOOKUP($A$1923, 文字檔!W:X, 2, 0)),0,VLOOKUP($A$1923, 文字檔!W:X, 2, 0))</f>
        <v>0</v>
      </c>
      <c r="O1923">
        <f>IF(ISERROR(VLOOKUP($A$1923, 文字檔!Y:Z, 2, 0)),0,VLOOKUP($A$1923, 文字檔!Y:Z, 2, 0))</f>
        <v>-48761.59</v>
      </c>
      <c r="P1923">
        <f>IF(ISERROR(VLOOKUP($A$1923, 文字檔!AA:AB, 2, 0)),0,VLOOKUP($A$1923, 文字檔!AA:AB, 2, 0))</f>
        <v>0</v>
      </c>
    </row>
    <row r="1924" spans="1:16" ht="16.2">
      <c r="A1924" s="7">
        <v>45660</v>
      </c>
      <c r="B1924" s="5">
        <f>SUMPRODUCT($C$2:$P$2,$C$1924:$P$1924)</f>
        <v>-13022.080000000004</v>
      </c>
      <c r="C1924" s="5">
        <f>IF(ISERROR(VLOOKUP($A$1924, 文字檔!A:B, 2, 0)),0,VLOOKUP($A$1924, 文字檔!A:B, 2, 0))</f>
        <v>0</v>
      </c>
      <c r="D1924" s="5">
        <f>IF(ISERROR(VLOOKUP($A$1924, 文字檔!C:D, 2, 0)),0,VLOOKUP($A$1924, 文字檔!C:D, 2, 0))</f>
        <v>0</v>
      </c>
      <c r="E1924" s="5">
        <f>IF(ISERROR(VLOOKUP($A$1924, 文字檔!E:F, 2, 0)),0,VLOOKUP($A$1924, 文字檔!E:F, 2, 0))</f>
        <v>0</v>
      </c>
      <c r="F1924" s="5">
        <f>IF(ISERROR(VLOOKUP($A$1924, 文字檔!G:H, 2, 0)),0,VLOOKUP($A$1924, 文字檔!G:H, 2, 0))</f>
        <v>27000</v>
      </c>
      <c r="G1924" s="5">
        <f>IF(ISERROR(VLOOKUP($A$1924, 文字檔!I:J, 2, 0)),0,VLOOKUP($A$1924, 文字檔!I:J, 2, 0))</f>
        <v>0</v>
      </c>
      <c r="H1924" s="5">
        <f>IF(ISERROR(VLOOKUP($A$1924, 文字檔!K:L, 2, 0)),0,VLOOKUP($A$1924, 文字檔!K:L, 2, 0))</f>
        <v>-24178.86</v>
      </c>
      <c r="I1924" s="5">
        <f>IF(ISERROR(VLOOKUP($A$1924, 文字檔!M:N, 2, 0)),0,VLOOKUP($A$1924, 文字檔!M:N, 2, 0))</f>
        <v>14913.03</v>
      </c>
      <c r="J1924" s="5">
        <f>IF(ISERROR(VLOOKUP($A$1924, 文字檔!O:P, 2, 0)),0,VLOOKUP($A$1924, 文字檔!O:P, 2, 0))</f>
        <v>-17379.88</v>
      </c>
      <c r="K1924">
        <f>IF(ISERROR(VLOOKUP($A$1924, 文字檔!Q:R, 2, 0)),0,VLOOKUP($A$1924, 文字檔!Q:R, 2, 0))</f>
        <v>27000</v>
      </c>
      <c r="L1924">
        <f>IF(ISERROR(VLOOKUP($A$1924, 文字檔!S:T, 2, 0)),0,VLOOKUP($A$1924, 文字檔!S:T, 2, 0))</f>
        <v>0</v>
      </c>
      <c r="M1924">
        <f>IF(ISERROR(VLOOKUP($A$1924, 文字檔!U:V, 2, 0)),0,VLOOKUP($A$1924, 文字檔!U:V, 2, 0))</f>
        <v>-27000</v>
      </c>
      <c r="N1924">
        <f>IF(ISERROR(VLOOKUP($A$1924, 文字檔!W:X, 2, 0)),0,VLOOKUP($A$1924, 文字檔!W:X, 2, 0))</f>
        <v>0</v>
      </c>
      <c r="O1924">
        <f>IF(ISERROR(VLOOKUP($A$1924, 文字檔!Y:Z, 2, 0)),0,VLOOKUP($A$1924, 文字檔!Y:Z, 2, 0))</f>
        <v>-13376.37</v>
      </c>
      <c r="P1924">
        <f>IF(ISERROR(VLOOKUP($A$1924, 文字檔!AA:AB, 2, 0)),0,VLOOKUP($A$1924, 文字檔!AA:AB, 2, 0))</f>
        <v>0</v>
      </c>
    </row>
    <row r="1925" spans="1:16" ht="16.2">
      <c r="A1925" s="7">
        <v>45661</v>
      </c>
      <c r="B1925" s="5">
        <f>SUMPRODUCT($C$2:$P$2,$C$1925:$P$1925)</f>
        <v>0</v>
      </c>
      <c r="C1925" s="5">
        <f>IF(ISERROR(VLOOKUP($A$1925, 文字檔!A:B, 2, 0)),0,VLOOKUP($A$1925, 文字檔!A:B, 2, 0))</f>
        <v>0</v>
      </c>
      <c r="D1925" s="5">
        <f>IF(ISERROR(VLOOKUP($A$1925, 文字檔!C:D, 2, 0)),0,VLOOKUP($A$1925, 文字檔!C:D, 2, 0))</f>
        <v>0</v>
      </c>
      <c r="E1925" s="5">
        <f>IF(ISERROR(VLOOKUP($A$1925, 文字檔!E:F, 2, 0)),0,VLOOKUP($A$1925, 文字檔!E:F, 2, 0))</f>
        <v>0</v>
      </c>
      <c r="F1925" s="5">
        <f>IF(ISERROR(VLOOKUP($A$1925, 文字檔!G:H, 2, 0)),0,VLOOKUP($A$1925, 文字檔!G:H, 2, 0))</f>
        <v>0</v>
      </c>
      <c r="G1925" s="5">
        <f>IF(ISERROR(VLOOKUP($A$1925, 文字檔!I:J, 2, 0)),0,VLOOKUP($A$1925, 文字檔!I:J, 2, 0))</f>
        <v>0</v>
      </c>
      <c r="H1925" s="5">
        <f>IF(ISERROR(VLOOKUP($A$1925, 文字檔!K:L, 2, 0)),0,VLOOKUP($A$1925, 文字檔!K:L, 2, 0))</f>
        <v>0</v>
      </c>
      <c r="I1925" s="5">
        <f>IF(ISERROR(VLOOKUP($A$1925, 文字檔!M:N, 2, 0)),0,VLOOKUP($A$1925, 文字檔!M:N, 2, 0))</f>
        <v>0</v>
      </c>
      <c r="J1925" s="5">
        <f>IF(ISERROR(VLOOKUP($A$1925, 文字檔!O:P, 2, 0)),0,VLOOKUP($A$1925, 文字檔!O:P, 2, 0))</f>
        <v>0</v>
      </c>
      <c r="K1925">
        <f>IF(ISERROR(VLOOKUP($A$1925, 文字檔!Q:R, 2, 0)),0,VLOOKUP($A$1925, 文字檔!Q:R, 2, 0))</f>
        <v>0</v>
      </c>
      <c r="L1925">
        <f>IF(ISERROR(VLOOKUP($A$1925, 文字檔!S:T, 2, 0)),0,VLOOKUP($A$1925, 文字檔!S:T, 2, 0))</f>
        <v>0</v>
      </c>
      <c r="M1925">
        <f>IF(ISERROR(VLOOKUP($A$1925, 文字檔!U:V, 2, 0)),0,VLOOKUP($A$1925, 文字檔!U:V, 2, 0))</f>
        <v>0</v>
      </c>
      <c r="N1925">
        <f>IF(ISERROR(VLOOKUP($A$1925, 文字檔!W:X, 2, 0)),0,VLOOKUP($A$1925, 文字檔!W:X, 2, 0))</f>
        <v>0</v>
      </c>
      <c r="O1925">
        <f>IF(ISERROR(VLOOKUP($A$1925, 文字檔!Y:Z, 2, 0)),0,VLOOKUP($A$1925, 文字檔!Y:Z, 2, 0))</f>
        <v>0</v>
      </c>
      <c r="P1925">
        <f>IF(ISERROR(VLOOKUP($A$1925, 文字檔!AA:AB, 2, 0)),0,VLOOKUP($A$1925, 文字檔!AA:AB, 2, 0))</f>
        <v>0</v>
      </c>
    </row>
    <row r="1926" spans="1:16" ht="16.2">
      <c r="A1926" s="7">
        <v>45662</v>
      </c>
      <c r="B1926" s="5">
        <f>SUMPRODUCT($C$2:$P$2,$C$1926:$P$1926)</f>
        <v>0</v>
      </c>
      <c r="C1926" s="5">
        <f>IF(ISERROR(VLOOKUP($A$1926, 文字檔!A:B, 2, 0)),0,VLOOKUP($A$1926, 文字檔!A:B, 2, 0))</f>
        <v>0</v>
      </c>
      <c r="D1926" s="5">
        <f>IF(ISERROR(VLOOKUP($A$1926, 文字檔!C:D, 2, 0)),0,VLOOKUP($A$1926, 文字檔!C:D, 2, 0))</f>
        <v>0</v>
      </c>
      <c r="E1926" s="5">
        <f>IF(ISERROR(VLOOKUP($A$1926, 文字檔!E:F, 2, 0)),0,VLOOKUP($A$1926, 文字檔!E:F, 2, 0))</f>
        <v>0</v>
      </c>
      <c r="F1926" s="5">
        <f>IF(ISERROR(VLOOKUP($A$1926, 文字檔!G:H, 2, 0)),0,VLOOKUP($A$1926, 文字檔!G:H, 2, 0))</f>
        <v>0</v>
      </c>
      <c r="G1926" s="5">
        <f>IF(ISERROR(VLOOKUP($A$1926, 文字檔!I:J, 2, 0)),0,VLOOKUP($A$1926, 文字檔!I:J, 2, 0))</f>
        <v>0</v>
      </c>
      <c r="H1926" s="5">
        <f>IF(ISERROR(VLOOKUP($A$1926, 文字檔!K:L, 2, 0)),0,VLOOKUP($A$1926, 文字檔!K:L, 2, 0))</f>
        <v>0</v>
      </c>
      <c r="I1926" s="5">
        <f>IF(ISERROR(VLOOKUP($A$1926, 文字檔!M:N, 2, 0)),0,VLOOKUP($A$1926, 文字檔!M:N, 2, 0))</f>
        <v>0</v>
      </c>
      <c r="J1926" s="5">
        <f>IF(ISERROR(VLOOKUP($A$1926, 文字檔!O:P, 2, 0)),0,VLOOKUP($A$1926, 文字檔!O:P, 2, 0))</f>
        <v>0</v>
      </c>
      <c r="K1926">
        <f>IF(ISERROR(VLOOKUP($A$1926, 文字檔!Q:R, 2, 0)),0,VLOOKUP($A$1926, 文字檔!Q:R, 2, 0))</f>
        <v>0</v>
      </c>
      <c r="L1926">
        <f>IF(ISERROR(VLOOKUP($A$1926, 文字檔!S:T, 2, 0)),0,VLOOKUP($A$1926, 文字檔!S:T, 2, 0))</f>
        <v>0</v>
      </c>
      <c r="M1926">
        <f>IF(ISERROR(VLOOKUP($A$1926, 文字檔!U:V, 2, 0)),0,VLOOKUP($A$1926, 文字檔!U:V, 2, 0))</f>
        <v>0</v>
      </c>
      <c r="N1926">
        <f>IF(ISERROR(VLOOKUP($A$1926, 文字檔!W:X, 2, 0)),0,VLOOKUP($A$1926, 文字檔!W:X, 2, 0))</f>
        <v>0</v>
      </c>
      <c r="O1926">
        <f>IF(ISERROR(VLOOKUP($A$1926, 文字檔!Y:Z, 2, 0)),0,VLOOKUP($A$1926, 文字檔!Y:Z, 2, 0))</f>
        <v>0</v>
      </c>
      <c r="P1926">
        <f>IF(ISERROR(VLOOKUP($A$1926, 文字檔!AA:AB, 2, 0)),0,VLOOKUP($A$1926, 文字檔!AA:AB, 2, 0))</f>
        <v>0</v>
      </c>
    </row>
    <row r="1927" spans="1:16" ht="16.2">
      <c r="A1927" s="7">
        <v>45663</v>
      </c>
      <c r="B1927" s="5">
        <f>SUMPRODUCT($C$2:$P$2,$C$1927:$P$1927)</f>
        <v>857602.11</v>
      </c>
      <c r="C1927" s="5">
        <f>IF(ISERROR(VLOOKUP($A$1927, 文字檔!A:B, 2, 0)),0,VLOOKUP($A$1927, 文字檔!A:B, 2, 0))</f>
        <v>28589.82</v>
      </c>
      <c r="D1927" s="5">
        <f>IF(ISERROR(VLOOKUP($A$1927, 文字檔!C:D, 2, 0)),0,VLOOKUP($A$1927, 文字檔!C:D, 2, 0))</f>
        <v>47000.86</v>
      </c>
      <c r="E1927" s="5">
        <f>IF(ISERROR(VLOOKUP($A$1927, 文字檔!E:F, 2, 0)),0,VLOOKUP($A$1927, 文字檔!E:F, 2, 0))</f>
        <v>0</v>
      </c>
      <c r="F1927" s="5">
        <f>IF(ISERROR(VLOOKUP($A$1927, 文字檔!G:H, 2, 0)),0,VLOOKUP($A$1927, 文字檔!G:H, 2, 0))</f>
        <v>126400</v>
      </c>
      <c r="G1927" s="5">
        <f>IF(ISERROR(VLOOKUP($A$1927, 文字檔!I:J, 2, 0)),0,VLOOKUP($A$1927, 文字檔!I:J, 2, 0))</f>
        <v>106907.87</v>
      </c>
      <c r="H1927" s="5">
        <f>IF(ISERROR(VLOOKUP($A$1927, 文字檔!K:L, 2, 0)),0,VLOOKUP($A$1927, 文字檔!K:L, 2, 0))</f>
        <v>63901.42</v>
      </c>
      <c r="I1927" s="5">
        <f>IF(ISERROR(VLOOKUP($A$1927, 文字檔!M:N, 2, 0)),0,VLOOKUP($A$1927, 文字檔!M:N, 2, 0))</f>
        <v>126400</v>
      </c>
      <c r="J1927" s="5">
        <f>IF(ISERROR(VLOOKUP($A$1927, 文字檔!O:P, 2, 0)),0,VLOOKUP($A$1927, 文字檔!O:P, 2, 0))</f>
        <v>0</v>
      </c>
      <c r="K1927">
        <f>IF(ISERROR(VLOOKUP($A$1927, 文字檔!Q:R, 2, 0)),0,VLOOKUP($A$1927, 文字檔!Q:R, 2, 0))</f>
        <v>126400</v>
      </c>
      <c r="L1927">
        <f>IF(ISERROR(VLOOKUP($A$1927, 文字檔!S:T, 2, 0)),0,VLOOKUP($A$1927, 文字檔!S:T, 2, 0))</f>
        <v>0</v>
      </c>
      <c r="M1927">
        <f>IF(ISERROR(VLOOKUP($A$1927, 文字檔!U:V, 2, 0)),0,VLOOKUP($A$1927, 文字檔!U:V, 2, 0))</f>
        <v>-19400.28</v>
      </c>
      <c r="N1927">
        <f>IF(ISERROR(VLOOKUP($A$1927, 文字檔!W:X, 2, 0)),0,VLOOKUP($A$1927, 文字檔!W:X, 2, 0))</f>
        <v>90305.38</v>
      </c>
      <c r="O1927">
        <f>IF(ISERROR(VLOOKUP($A$1927, 文字檔!Y:Z, 2, 0)),0,VLOOKUP($A$1927, 文字檔!Y:Z, 2, 0))</f>
        <v>126400</v>
      </c>
      <c r="P1927">
        <f>IF(ISERROR(VLOOKUP($A$1927, 文字檔!AA:AB, 2, 0)),0,VLOOKUP($A$1927, 文字檔!AA:AB, 2, 0))</f>
        <v>34697.040000000001</v>
      </c>
    </row>
    <row r="1928" spans="1:16" ht="16.2">
      <c r="A1928" s="7">
        <v>45664</v>
      </c>
      <c r="B1928" s="5">
        <f>SUMPRODUCT($C$2:$P$2,$C$1928:$P$1928)</f>
        <v>260301.89</v>
      </c>
      <c r="C1928" s="5">
        <f>IF(ISERROR(VLOOKUP($A$1928, 文字檔!A:B, 2, 0)),0,VLOOKUP($A$1928, 文字檔!A:B, 2, 0))</f>
        <v>0</v>
      </c>
      <c r="D1928" s="5">
        <f>IF(ISERROR(VLOOKUP($A$1928, 文字檔!C:D, 2, 0)),0,VLOOKUP($A$1928, 文字檔!C:D, 2, 0))</f>
        <v>0</v>
      </c>
      <c r="E1928" s="5">
        <f>IF(ISERROR(VLOOKUP($A$1928, 文字檔!E:F, 2, 0)),0,VLOOKUP($A$1928, 文字檔!E:F, 2, 0))</f>
        <v>0</v>
      </c>
      <c r="F1928" s="5">
        <f>IF(ISERROR(VLOOKUP($A$1928, 文字檔!G:H, 2, 0)),0,VLOOKUP($A$1928, 文字檔!G:H, 2, 0))</f>
        <v>30087.11</v>
      </c>
      <c r="G1928" s="5">
        <f>IF(ISERROR(VLOOKUP($A$1928, 文字檔!I:J, 2, 0)),0,VLOOKUP($A$1928, 文字檔!I:J, 2, 0))</f>
        <v>50084.11</v>
      </c>
      <c r="H1928" s="5">
        <f>IF(ISERROR(VLOOKUP($A$1928, 文字檔!K:L, 2, 0)),0,VLOOKUP($A$1928, 文字檔!K:L, 2, 0))</f>
        <v>48735.75</v>
      </c>
      <c r="I1928" s="5">
        <f>IF(ISERROR(VLOOKUP($A$1928, 文字檔!M:N, 2, 0)),0,VLOOKUP($A$1928, 文字檔!M:N, 2, 0))</f>
        <v>-14543.83</v>
      </c>
      <c r="J1928" s="5">
        <f>IF(ISERROR(VLOOKUP($A$1928, 文字檔!O:P, 2, 0)),0,VLOOKUP($A$1928, 文字檔!O:P, 2, 0))</f>
        <v>0</v>
      </c>
      <c r="K1928">
        <f>IF(ISERROR(VLOOKUP($A$1928, 文字檔!Q:R, 2, 0)),0,VLOOKUP($A$1928, 文字檔!Q:R, 2, 0))</f>
        <v>28600</v>
      </c>
      <c r="L1928">
        <f>IF(ISERROR(VLOOKUP($A$1928, 文字檔!S:T, 2, 0)),0,VLOOKUP($A$1928, 文字檔!S:T, 2, 0))</f>
        <v>0</v>
      </c>
      <c r="M1928">
        <f>IF(ISERROR(VLOOKUP($A$1928, 文字檔!U:V, 2, 0)),0,VLOOKUP($A$1928, 文字檔!U:V, 2, 0))</f>
        <v>28600</v>
      </c>
      <c r="N1928">
        <f>IF(ISERROR(VLOOKUP($A$1928, 文字檔!W:X, 2, 0)),0,VLOOKUP($A$1928, 文字檔!W:X, 2, 0))</f>
        <v>28600</v>
      </c>
      <c r="O1928">
        <f>IF(ISERROR(VLOOKUP($A$1928, 文字檔!Y:Z, 2, 0)),0,VLOOKUP($A$1928, 文字檔!Y:Z, 2, 0))</f>
        <v>37885.94</v>
      </c>
      <c r="P1928">
        <f>IF(ISERROR(VLOOKUP($A$1928, 文字檔!AA:AB, 2, 0)),0,VLOOKUP($A$1928, 文字檔!AA:AB, 2, 0))</f>
        <v>22252.81</v>
      </c>
    </row>
    <row r="1929" spans="1:16" ht="16.2">
      <c r="A1929" s="7">
        <v>45665</v>
      </c>
      <c r="B1929" s="5">
        <f>SUMPRODUCT($C$2:$P$2,$C$1929:$P$1929)</f>
        <v>28281.739999999983</v>
      </c>
      <c r="C1929" s="5">
        <f>IF(ISERROR(VLOOKUP($A$1929, 文字檔!A:B, 2, 0)),0,VLOOKUP($A$1929, 文字檔!A:B, 2, 0))</f>
        <v>0</v>
      </c>
      <c r="D1929" s="5">
        <f>IF(ISERROR(VLOOKUP($A$1929, 文字檔!C:D, 2, 0)),0,VLOOKUP($A$1929, 文字檔!C:D, 2, 0))</f>
        <v>0</v>
      </c>
      <c r="E1929" s="5">
        <f>IF(ISERROR(VLOOKUP($A$1929, 文字檔!E:F, 2, 0)),0,VLOOKUP($A$1929, 文字檔!E:F, 2, 0))</f>
        <v>0</v>
      </c>
      <c r="F1929" s="5">
        <f>IF(ISERROR(VLOOKUP($A$1929, 文字檔!G:H, 2, 0)),0,VLOOKUP($A$1929, 文字檔!G:H, 2, 0))</f>
        <v>0</v>
      </c>
      <c r="G1929" s="5">
        <f>IF(ISERROR(VLOOKUP($A$1929, 文字檔!I:J, 2, 0)),0,VLOOKUP($A$1929, 文字檔!I:J, 2, 0))</f>
        <v>0</v>
      </c>
      <c r="H1929" s="5">
        <f>IF(ISERROR(VLOOKUP($A$1929, 文字檔!K:L, 2, 0)),0,VLOOKUP($A$1929, 文字檔!K:L, 2, 0))</f>
        <v>49791.02</v>
      </c>
      <c r="I1929" s="5">
        <f>IF(ISERROR(VLOOKUP($A$1929, 文字檔!M:N, 2, 0)),0,VLOOKUP($A$1929, 文字檔!M:N, 2, 0))</f>
        <v>74738.12</v>
      </c>
      <c r="J1929" s="5">
        <f>IF(ISERROR(VLOOKUP($A$1929, 文字檔!O:P, 2, 0)),0,VLOOKUP($A$1929, 文字檔!O:P, 2, 0))</f>
        <v>0</v>
      </c>
      <c r="K1929">
        <f>IF(ISERROR(VLOOKUP($A$1929, 文字檔!Q:R, 2, 0)),0,VLOOKUP($A$1929, 文字檔!Q:R, 2, 0))</f>
        <v>-60400</v>
      </c>
      <c r="L1929">
        <f>IF(ISERROR(VLOOKUP($A$1929, 文字檔!S:T, 2, 0)),0,VLOOKUP($A$1929, 文字檔!S:T, 2, 0))</f>
        <v>0</v>
      </c>
      <c r="M1929">
        <f>IF(ISERROR(VLOOKUP($A$1929, 文字檔!U:V, 2, 0)),0,VLOOKUP($A$1929, 文字檔!U:V, 2, 0))</f>
        <v>-7015.22</v>
      </c>
      <c r="N1929">
        <f>IF(ISERROR(VLOOKUP($A$1929, 文字檔!W:X, 2, 0)),0,VLOOKUP($A$1929, 文字檔!W:X, 2, 0))</f>
        <v>-44326.25</v>
      </c>
      <c r="O1929">
        <f>IF(ISERROR(VLOOKUP($A$1929, 文字檔!Y:Z, 2, 0)),0,VLOOKUP($A$1929, 文字檔!Y:Z, 2, 0))</f>
        <v>15494.07</v>
      </c>
      <c r="P1929">
        <f>IF(ISERROR(VLOOKUP($A$1929, 文字檔!AA:AB, 2, 0)),0,VLOOKUP($A$1929, 文字檔!AA:AB, 2, 0))</f>
        <v>0</v>
      </c>
    </row>
    <row r="1930" spans="1:16" ht="16.2">
      <c r="A1930" s="7">
        <v>45666</v>
      </c>
      <c r="B1930" s="5">
        <f>SUMPRODUCT($C$2:$P$2,$C$1930:$P$1930)</f>
        <v>89102.579999999987</v>
      </c>
      <c r="C1930" s="5">
        <f>IF(ISERROR(VLOOKUP($A$1930, 文字檔!A:B, 2, 0)),0,VLOOKUP($A$1930, 文字檔!A:B, 2, 0))</f>
        <v>0</v>
      </c>
      <c r="D1930" s="5">
        <f>IF(ISERROR(VLOOKUP($A$1930, 文字檔!C:D, 2, 0)),0,VLOOKUP($A$1930, 文字檔!C:D, 2, 0))</f>
        <v>0</v>
      </c>
      <c r="E1930" s="5">
        <f>IF(ISERROR(VLOOKUP($A$1930, 文字檔!E:F, 2, 0)),0,VLOOKUP($A$1930, 文字檔!E:F, 2, 0))</f>
        <v>0</v>
      </c>
      <c r="F1930" s="5">
        <f>IF(ISERROR(VLOOKUP($A$1930, 文字檔!G:H, 2, 0)),0,VLOOKUP($A$1930, 文字檔!G:H, 2, 0))</f>
        <v>0</v>
      </c>
      <c r="G1930" s="5">
        <f>IF(ISERROR(VLOOKUP($A$1930, 文字檔!I:J, 2, 0)),0,VLOOKUP($A$1930, 文字檔!I:J, 2, 0))</f>
        <v>22600.92</v>
      </c>
      <c r="H1930" s="5">
        <f>IF(ISERROR(VLOOKUP($A$1930, 文字檔!K:L, 2, 0)),0,VLOOKUP($A$1930, 文字檔!K:L, 2, 0))</f>
        <v>-28502.52</v>
      </c>
      <c r="I1930" s="5">
        <f>IF(ISERROR(VLOOKUP($A$1930, 文字檔!M:N, 2, 0)),0,VLOOKUP($A$1930, 文字檔!M:N, 2, 0))</f>
        <v>0</v>
      </c>
      <c r="J1930" s="5">
        <f>IF(ISERROR(VLOOKUP($A$1930, 文字檔!O:P, 2, 0)),0,VLOOKUP($A$1930, 文字檔!O:P, 2, 0))</f>
        <v>0</v>
      </c>
      <c r="K1930">
        <f>IF(ISERROR(VLOOKUP($A$1930, 文字檔!Q:R, 2, 0)),0,VLOOKUP($A$1930, 文字檔!Q:R, 2, 0))</f>
        <v>-69000</v>
      </c>
      <c r="L1930">
        <f>IF(ISERROR(VLOOKUP($A$1930, 文字檔!S:T, 2, 0)),0,VLOOKUP($A$1930, 文字檔!S:T, 2, 0))</f>
        <v>39207.49</v>
      </c>
      <c r="M1930">
        <f>IF(ISERROR(VLOOKUP($A$1930, 文字檔!U:V, 2, 0)),0,VLOOKUP($A$1930, 文字檔!U:V, 2, 0))</f>
        <v>69000</v>
      </c>
      <c r="N1930">
        <f>IF(ISERROR(VLOOKUP($A$1930, 文字檔!W:X, 2, 0)),0,VLOOKUP($A$1930, 文字檔!W:X, 2, 0))</f>
        <v>-13203.31</v>
      </c>
      <c r="O1930">
        <f>IF(ISERROR(VLOOKUP($A$1930, 文字檔!Y:Z, 2, 0)),0,VLOOKUP($A$1930, 文字檔!Y:Z, 2, 0))</f>
        <v>69000</v>
      </c>
      <c r="P1930">
        <f>IF(ISERROR(VLOOKUP($A$1930, 文字檔!AA:AB, 2, 0)),0,VLOOKUP($A$1930, 文字檔!AA:AB, 2, 0))</f>
        <v>0</v>
      </c>
    </row>
    <row r="1931" spans="1:16" ht="16.2">
      <c r="A1931" s="7">
        <v>45667</v>
      </c>
      <c r="B1931" s="5">
        <f>SUMPRODUCT($C$2:$P$2,$C$1931:$P$1931)</f>
        <v>-37353.26</v>
      </c>
      <c r="C1931" s="5">
        <f>IF(ISERROR(VLOOKUP($A$1931, 文字檔!A:B, 2, 0)),0,VLOOKUP($A$1931, 文字檔!A:B, 2, 0))</f>
        <v>0</v>
      </c>
      <c r="D1931" s="5">
        <f>IF(ISERROR(VLOOKUP($A$1931, 文字檔!C:D, 2, 0)),0,VLOOKUP($A$1931, 文字檔!C:D, 2, 0))</f>
        <v>3307.93</v>
      </c>
      <c r="E1931" s="5">
        <f>IF(ISERROR(VLOOKUP($A$1931, 文字檔!E:F, 2, 0)),0,VLOOKUP($A$1931, 文字檔!E:F, 2, 0))</f>
        <v>0</v>
      </c>
      <c r="F1931" s="5">
        <f>IF(ISERROR(VLOOKUP($A$1931, 文字檔!G:H, 2, 0)),0,VLOOKUP($A$1931, 文字檔!G:H, 2, 0))</f>
        <v>0</v>
      </c>
      <c r="G1931" s="5">
        <f>IF(ISERROR(VLOOKUP($A$1931, 文字檔!I:J, 2, 0)),0,VLOOKUP($A$1931, 文字檔!I:J, 2, 0))</f>
        <v>0</v>
      </c>
      <c r="H1931" s="5">
        <f>IF(ISERROR(VLOOKUP($A$1931, 文字檔!K:L, 2, 0)),0,VLOOKUP($A$1931, 文字檔!K:L, 2, 0))</f>
        <v>-7984.89</v>
      </c>
      <c r="I1931" s="5">
        <f>IF(ISERROR(VLOOKUP($A$1931, 文字檔!M:N, 2, 0)),0,VLOOKUP($A$1931, 文字檔!M:N, 2, 0))</f>
        <v>-491.5</v>
      </c>
      <c r="J1931" s="5">
        <f>IF(ISERROR(VLOOKUP($A$1931, 文字檔!O:P, 2, 0)),0,VLOOKUP($A$1931, 文字檔!O:P, 2, 0))</f>
        <v>0</v>
      </c>
      <c r="K1931">
        <f>IF(ISERROR(VLOOKUP($A$1931, 文字檔!Q:R, 2, 0)),0,VLOOKUP($A$1931, 文字檔!Q:R, 2, 0))</f>
        <v>-11200</v>
      </c>
      <c r="L1931">
        <f>IF(ISERROR(VLOOKUP($A$1931, 文字檔!S:T, 2, 0)),0,VLOOKUP($A$1931, 文字檔!S:T, 2, 0))</f>
        <v>0</v>
      </c>
      <c r="M1931">
        <f>IF(ISERROR(VLOOKUP($A$1931, 文字檔!U:V, 2, 0)),0,VLOOKUP($A$1931, 文字檔!U:V, 2, 0))</f>
        <v>11200</v>
      </c>
      <c r="N1931">
        <f>IF(ISERROR(VLOOKUP($A$1931, 文字檔!W:X, 2, 0)),0,VLOOKUP($A$1931, 文字檔!W:X, 2, 0))</f>
        <v>0</v>
      </c>
      <c r="O1931">
        <f>IF(ISERROR(VLOOKUP($A$1931, 文字檔!Y:Z, 2, 0)),0,VLOOKUP($A$1931, 文字檔!Y:Z, 2, 0))</f>
        <v>-32184.799999999999</v>
      </c>
      <c r="P1931">
        <f>IF(ISERROR(VLOOKUP($A$1931, 文字檔!AA:AB, 2, 0)),0,VLOOKUP($A$1931, 文字檔!AA:AB, 2, 0))</f>
        <v>0</v>
      </c>
    </row>
    <row r="1932" spans="1:16" ht="16.2">
      <c r="A1932" s="7">
        <v>45668</v>
      </c>
      <c r="B1932" s="5">
        <f>SUMPRODUCT($C$2:$P$2,$C$1932:$P$1932)</f>
        <v>0</v>
      </c>
      <c r="C1932" s="5">
        <f>IF(ISERROR(VLOOKUP($A$1932, 文字檔!A:B, 2, 0)),0,VLOOKUP($A$1932, 文字檔!A:B, 2, 0))</f>
        <v>0</v>
      </c>
      <c r="D1932" s="5">
        <f>IF(ISERROR(VLOOKUP($A$1932, 文字檔!C:D, 2, 0)),0,VLOOKUP($A$1932, 文字檔!C:D, 2, 0))</f>
        <v>0</v>
      </c>
      <c r="E1932" s="5">
        <f>IF(ISERROR(VLOOKUP($A$1932, 文字檔!E:F, 2, 0)),0,VLOOKUP($A$1932, 文字檔!E:F, 2, 0))</f>
        <v>0</v>
      </c>
      <c r="F1932" s="5">
        <f>IF(ISERROR(VLOOKUP($A$1932, 文字檔!G:H, 2, 0)),0,VLOOKUP($A$1932, 文字檔!G:H, 2, 0))</f>
        <v>0</v>
      </c>
      <c r="G1932" s="5">
        <f>IF(ISERROR(VLOOKUP($A$1932, 文字檔!I:J, 2, 0)),0,VLOOKUP($A$1932, 文字檔!I:J, 2, 0))</f>
        <v>0</v>
      </c>
      <c r="H1932" s="5">
        <f>IF(ISERROR(VLOOKUP($A$1932, 文字檔!K:L, 2, 0)),0,VLOOKUP($A$1932, 文字檔!K:L, 2, 0))</f>
        <v>0</v>
      </c>
      <c r="I1932" s="5">
        <f>IF(ISERROR(VLOOKUP($A$1932, 文字檔!M:N, 2, 0)),0,VLOOKUP($A$1932, 文字檔!M:N, 2, 0))</f>
        <v>0</v>
      </c>
      <c r="J1932" s="5">
        <f>IF(ISERROR(VLOOKUP($A$1932, 文字檔!O:P, 2, 0)),0,VLOOKUP($A$1932, 文字檔!O:P, 2, 0))</f>
        <v>0</v>
      </c>
      <c r="K1932">
        <f>IF(ISERROR(VLOOKUP($A$1932, 文字檔!Q:R, 2, 0)),0,VLOOKUP($A$1932, 文字檔!Q:R, 2, 0))</f>
        <v>0</v>
      </c>
      <c r="L1932">
        <f>IF(ISERROR(VLOOKUP($A$1932, 文字檔!S:T, 2, 0)),0,VLOOKUP($A$1932, 文字檔!S:T, 2, 0))</f>
        <v>0</v>
      </c>
      <c r="M1932">
        <f>IF(ISERROR(VLOOKUP($A$1932, 文字檔!U:V, 2, 0)),0,VLOOKUP($A$1932, 文字檔!U:V, 2, 0))</f>
        <v>0</v>
      </c>
      <c r="N1932">
        <f>IF(ISERROR(VLOOKUP($A$1932, 文字檔!W:X, 2, 0)),0,VLOOKUP($A$1932, 文字檔!W:X, 2, 0))</f>
        <v>0</v>
      </c>
      <c r="O1932">
        <f>IF(ISERROR(VLOOKUP($A$1932, 文字檔!Y:Z, 2, 0)),0,VLOOKUP($A$1932, 文字檔!Y:Z, 2, 0))</f>
        <v>0</v>
      </c>
      <c r="P1932">
        <f>IF(ISERROR(VLOOKUP($A$1932, 文字檔!AA:AB, 2, 0)),0,VLOOKUP($A$1932, 文字檔!AA:AB, 2, 0))</f>
        <v>0</v>
      </c>
    </row>
    <row r="1933" spans="1:16" ht="16.2">
      <c r="A1933" s="7">
        <v>45669</v>
      </c>
      <c r="B1933" s="5">
        <f>SUMPRODUCT($C$2:$P$2,$C$1933:$P$1933)</f>
        <v>0</v>
      </c>
      <c r="C1933" s="5">
        <f>IF(ISERROR(VLOOKUP($A$1933, 文字檔!A:B, 2, 0)),0,VLOOKUP($A$1933, 文字檔!A:B, 2, 0))</f>
        <v>0</v>
      </c>
      <c r="D1933" s="5">
        <f>IF(ISERROR(VLOOKUP($A$1933, 文字檔!C:D, 2, 0)),0,VLOOKUP($A$1933, 文字檔!C:D, 2, 0))</f>
        <v>0</v>
      </c>
      <c r="E1933" s="5">
        <f>IF(ISERROR(VLOOKUP($A$1933, 文字檔!E:F, 2, 0)),0,VLOOKUP($A$1933, 文字檔!E:F, 2, 0))</f>
        <v>0</v>
      </c>
      <c r="F1933" s="5">
        <f>IF(ISERROR(VLOOKUP($A$1933, 文字檔!G:H, 2, 0)),0,VLOOKUP($A$1933, 文字檔!G:H, 2, 0))</f>
        <v>0</v>
      </c>
      <c r="G1933" s="5">
        <f>IF(ISERROR(VLOOKUP($A$1933, 文字檔!I:J, 2, 0)),0,VLOOKUP($A$1933, 文字檔!I:J, 2, 0))</f>
        <v>0</v>
      </c>
      <c r="H1933" s="5">
        <f>IF(ISERROR(VLOOKUP($A$1933, 文字檔!K:L, 2, 0)),0,VLOOKUP($A$1933, 文字檔!K:L, 2, 0))</f>
        <v>0</v>
      </c>
      <c r="I1933" s="5">
        <f>IF(ISERROR(VLOOKUP($A$1933, 文字檔!M:N, 2, 0)),0,VLOOKUP($A$1933, 文字檔!M:N, 2, 0))</f>
        <v>0</v>
      </c>
      <c r="J1933" s="5">
        <f>IF(ISERROR(VLOOKUP($A$1933, 文字檔!O:P, 2, 0)),0,VLOOKUP($A$1933, 文字檔!O:P, 2, 0))</f>
        <v>0</v>
      </c>
      <c r="K1933">
        <f>IF(ISERROR(VLOOKUP($A$1933, 文字檔!Q:R, 2, 0)),0,VLOOKUP($A$1933, 文字檔!Q:R, 2, 0))</f>
        <v>0</v>
      </c>
      <c r="L1933">
        <f>IF(ISERROR(VLOOKUP($A$1933, 文字檔!S:T, 2, 0)),0,VLOOKUP($A$1933, 文字檔!S:T, 2, 0))</f>
        <v>0</v>
      </c>
      <c r="M1933">
        <f>IF(ISERROR(VLOOKUP($A$1933, 文字檔!U:V, 2, 0)),0,VLOOKUP($A$1933, 文字檔!U:V, 2, 0))</f>
        <v>0</v>
      </c>
      <c r="N1933">
        <f>IF(ISERROR(VLOOKUP($A$1933, 文字檔!W:X, 2, 0)),0,VLOOKUP($A$1933, 文字檔!W:X, 2, 0))</f>
        <v>0</v>
      </c>
      <c r="O1933">
        <f>IF(ISERROR(VLOOKUP($A$1933, 文字檔!Y:Z, 2, 0)),0,VLOOKUP($A$1933, 文字檔!Y:Z, 2, 0))</f>
        <v>0</v>
      </c>
      <c r="P1933">
        <f>IF(ISERROR(VLOOKUP($A$1933, 文字檔!AA:AB, 2, 0)),0,VLOOKUP($A$1933, 文字檔!AA:AB, 2, 0))</f>
        <v>0</v>
      </c>
    </row>
    <row r="1934" spans="1:16" ht="16.2">
      <c r="A1934" s="7">
        <v>45670</v>
      </c>
      <c r="B1934" s="5">
        <f>SUMPRODUCT($C$2:$P$2,$C$1934:$P$1934)</f>
        <v>132843.13</v>
      </c>
      <c r="C1934" s="5">
        <f>IF(ISERROR(VLOOKUP($A$1934, 文字檔!A:B, 2, 0)),0,VLOOKUP($A$1934, 文字檔!A:B, 2, 0))</f>
        <v>49639.47</v>
      </c>
      <c r="D1934" s="5">
        <f>IF(ISERROR(VLOOKUP($A$1934, 文字檔!C:D, 2, 0)),0,VLOOKUP($A$1934, 文字檔!C:D, 2, 0))</f>
        <v>49316.03</v>
      </c>
      <c r="E1934" s="5">
        <f>IF(ISERROR(VLOOKUP($A$1934, 文字檔!E:F, 2, 0)),0,VLOOKUP($A$1934, 文字檔!E:F, 2, 0))</f>
        <v>0</v>
      </c>
      <c r="F1934" s="5">
        <f>IF(ISERROR(VLOOKUP($A$1934, 文字檔!G:H, 2, 0)),0,VLOOKUP($A$1934, 文字檔!G:H, 2, 0))</f>
        <v>0</v>
      </c>
      <c r="G1934" s="5">
        <f>IF(ISERROR(VLOOKUP($A$1934, 文字檔!I:J, 2, 0)),0,VLOOKUP($A$1934, 文字檔!I:J, 2, 0))</f>
        <v>0</v>
      </c>
      <c r="H1934" s="5">
        <f>IF(ISERROR(VLOOKUP($A$1934, 文字檔!K:L, 2, 0)),0,VLOOKUP($A$1934, 文字檔!K:L, 2, 0))</f>
        <v>0</v>
      </c>
      <c r="I1934" s="5">
        <f>IF(ISERROR(VLOOKUP($A$1934, 文字檔!M:N, 2, 0)),0,VLOOKUP($A$1934, 文字檔!M:N, 2, 0))</f>
        <v>-13693.42</v>
      </c>
      <c r="J1934" s="5">
        <f>IF(ISERROR(VLOOKUP($A$1934, 文字檔!O:P, 2, 0)),0,VLOOKUP($A$1934, 文字檔!O:P, 2, 0))</f>
        <v>-21405.040000000001</v>
      </c>
      <c r="K1934">
        <f>IF(ISERROR(VLOOKUP($A$1934, 文字檔!Q:R, 2, 0)),0,VLOOKUP($A$1934, 文字檔!Q:R, 2, 0))</f>
        <v>-102600</v>
      </c>
      <c r="L1934">
        <f>IF(ISERROR(VLOOKUP($A$1934, 文字檔!S:T, 2, 0)),0,VLOOKUP($A$1934, 文字檔!S:T, 2, 0))</f>
        <v>57437.760000000002</v>
      </c>
      <c r="M1934">
        <f>IF(ISERROR(VLOOKUP($A$1934, 文字檔!U:V, 2, 0)),0,VLOOKUP($A$1934, 文字檔!U:V, 2, 0))</f>
        <v>102600</v>
      </c>
      <c r="N1934">
        <f>IF(ISERROR(VLOOKUP($A$1934, 文字檔!W:X, 2, 0)),0,VLOOKUP($A$1934, 文字檔!W:X, 2, 0))</f>
        <v>0</v>
      </c>
      <c r="O1934">
        <f>IF(ISERROR(VLOOKUP($A$1934, 文字檔!Y:Z, 2, 0)),0,VLOOKUP($A$1934, 文字檔!Y:Z, 2, 0))</f>
        <v>13824.17</v>
      </c>
      <c r="P1934">
        <f>IF(ISERROR(VLOOKUP($A$1934, 文字檔!AA:AB, 2, 0)),0,VLOOKUP($A$1934, 文字檔!AA:AB, 2, 0))</f>
        <v>-2275.84</v>
      </c>
    </row>
    <row r="1935" spans="1:16" ht="16.2">
      <c r="A1935" s="7">
        <v>45671</v>
      </c>
      <c r="B1935" s="5">
        <f>SUMPRODUCT($C$2:$P$2,$C$1935:$P$1935)</f>
        <v>5743.9699999999975</v>
      </c>
      <c r="C1935" s="5">
        <f>IF(ISERROR(VLOOKUP($A$1935, 文字檔!A:B, 2, 0)),0,VLOOKUP($A$1935, 文字檔!A:B, 2, 0))</f>
        <v>0</v>
      </c>
      <c r="D1935" s="5">
        <f>IF(ISERROR(VLOOKUP($A$1935, 文字檔!C:D, 2, 0)),0,VLOOKUP($A$1935, 文字檔!C:D, 2, 0))</f>
        <v>0</v>
      </c>
      <c r="E1935" s="5">
        <f>IF(ISERROR(VLOOKUP($A$1935, 文字檔!E:F, 2, 0)),0,VLOOKUP($A$1935, 文字檔!E:F, 2, 0))</f>
        <v>0</v>
      </c>
      <c r="F1935" s="5">
        <f>IF(ISERROR(VLOOKUP($A$1935, 文字檔!G:H, 2, 0)),0,VLOOKUP($A$1935, 文字檔!G:H, 2, 0))</f>
        <v>15719.96</v>
      </c>
      <c r="G1935" s="5">
        <f>IF(ISERROR(VLOOKUP($A$1935, 文字檔!I:J, 2, 0)),0,VLOOKUP($A$1935, 文字檔!I:J, 2, 0))</f>
        <v>-26344.09</v>
      </c>
      <c r="H1935" s="5">
        <f>IF(ISERROR(VLOOKUP($A$1935, 文字檔!K:L, 2, 0)),0,VLOOKUP($A$1935, 文字檔!K:L, 2, 0))</f>
        <v>0</v>
      </c>
      <c r="I1935" s="5">
        <f>IF(ISERROR(VLOOKUP($A$1935, 文字檔!M:N, 2, 0)),0,VLOOKUP($A$1935, 文字檔!M:N, 2, 0))</f>
        <v>0</v>
      </c>
      <c r="J1935" s="5">
        <f>IF(ISERROR(VLOOKUP($A$1935, 文字檔!O:P, 2, 0)),0,VLOOKUP($A$1935, 文字檔!O:P, 2, 0))</f>
        <v>0</v>
      </c>
      <c r="K1935">
        <f>IF(ISERROR(VLOOKUP($A$1935, 文字檔!Q:R, 2, 0)),0,VLOOKUP($A$1935, 文字檔!Q:R, 2, 0))</f>
        <v>42800</v>
      </c>
      <c r="L1935">
        <f>IF(ISERROR(VLOOKUP($A$1935, 文字檔!S:T, 2, 0)),0,VLOOKUP($A$1935, 文字檔!S:T, 2, 0))</f>
        <v>0</v>
      </c>
      <c r="M1935">
        <f>IF(ISERROR(VLOOKUP($A$1935, 文字檔!U:V, 2, 0)),0,VLOOKUP($A$1935, 文字檔!U:V, 2, 0))</f>
        <v>-42800</v>
      </c>
      <c r="N1935">
        <f>IF(ISERROR(VLOOKUP($A$1935, 文字檔!W:X, 2, 0)),0,VLOOKUP($A$1935, 文字檔!W:X, 2, 0))</f>
        <v>0</v>
      </c>
      <c r="O1935">
        <f>IF(ISERROR(VLOOKUP($A$1935, 文字檔!Y:Z, 2, 0)),0,VLOOKUP($A$1935, 文字檔!Y:Z, 2, 0))</f>
        <v>41247.81</v>
      </c>
      <c r="P1935">
        <f>IF(ISERROR(VLOOKUP($A$1935, 文字檔!AA:AB, 2, 0)),0,VLOOKUP($A$1935, 文字檔!AA:AB, 2, 0))</f>
        <v>-24879.71</v>
      </c>
    </row>
    <row r="1936" spans="1:16" ht="16.2">
      <c r="A1936" s="7">
        <v>45672</v>
      </c>
      <c r="B1936" s="5">
        <f>SUMPRODUCT($C$2:$P$2,$C$1936:$P$1936)</f>
        <v>-85303.75</v>
      </c>
      <c r="C1936" s="5">
        <f>IF(ISERROR(VLOOKUP($A$1936, 文字檔!A:B, 2, 0)),0,VLOOKUP($A$1936, 文字檔!A:B, 2, 0))</f>
        <v>0</v>
      </c>
      <c r="D1936" s="5">
        <f>IF(ISERROR(VLOOKUP($A$1936, 文字檔!C:D, 2, 0)),0,VLOOKUP($A$1936, 文字檔!C:D, 2, 0))</f>
        <v>0</v>
      </c>
      <c r="E1936" s="5">
        <f>IF(ISERROR(VLOOKUP($A$1936, 文字檔!E:F, 2, 0)),0,VLOOKUP($A$1936, 文字檔!E:F, 2, 0))</f>
        <v>0</v>
      </c>
      <c r="F1936" s="5">
        <f>IF(ISERROR(VLOOKUP($A$1936, 文字檔!G:H, 2, 0)),0,VLOOKUP($A$1936, 文字檔!G:H, 2, 0))</f>
        <v>-46875.57</v>
      </c>
      <c r="G1936" s="5">
        <f>IF(ISERROR(VLOOKUP($A$1936, 文字檔!I:J, 2, 0)),0,VLOOKUP($A$1936, 文字檔!I:J, 2, 0))</f>
        <v>0</v>
      </c>
      <c r="H1936" s="5">
        <f>IF(ISERROR(VLOOKUP($A$1936, 文字檔!K:L, 2, 0)),0,VLOOKUP($A$1936, 文字檔!K:L, 2, 0))</f>
        <v>0</v>
      </c>
      <c r="I1936" s="5">
        <f>IF(ISERROR(VLOOKUP($A$1936, 文字檔!M:N, 2, 0)),0,VLOOKUP($A$1936, 文字檔!M:N, 2, 0))</f>
        <v>0</v>
      </c>
      <c r="J1936" s="5">
        <f>IF(ISERROR(VLOOKUP($A$1936, 文字檔!O:P, 2, 0)),0,VLOOKUP($A$1936, 文字檔!O:P, 2, 0))</f>
        <v>0</v>
      </c>
      <c r="K1936">
        <f>IF(ISERROR(VLOOKUP($A$1936, 文字檔!Q:R, 2, 0)),0,VLOOKUP($A$1936, 文字檔!Q:R, 2, 0))</f>
        <v>-46875.57</v>
      </c>
      <c r="L1936">
        <f>IF(ISERROR(VLOOKUP($A$1936, 文字檔!S:T, 2, 0)),0,VLOOKUP($A$1936, 文字檔!S:T, 2, 0))</f>
        <v>0</v>
      </c>
      <c r="M1936">
        <f>IF(ISERROR(VLOOKUP($A$1936, 文字檔!U:V, 2, 0)),0,VLOOKUP($A$1936, 文字檔!U:V, 2, 0))</f>
        <v>45524.43</v>
      </c>
      <c r="N1936">
        <f>IF(ISERROR(VLOOKUP($A$1936, 文字檔!W:X, 2, 0)),0,VLOOKUP($A$1936, 文字檔!W:X, 2, 0))</f>
        <v>0</v>
      </c>
      <c r="O1936">
        <f>IF(ISERROR(VLOOKUP($A$1936, 文字檔!Y:Z, 2, 0)),0,VLOOKUP($A$1936, 文字檔!Y:Z, 2, 0))</f>
        <v>-37077.040000000001</v>
      </c>
      <c r="P1936">
        <f>IF(ISERROR(VLOOKUP($A$1936, 文字檔!AA:AB, 2, 0)),0,VLOOKUP($A$1936, 文字檔!AA:AB, 2, 0))</f>
        <v>0</v>
      </c>
    </row>
    <row r="1937" spans="1:16" ht="16.2">
      <c r="A1937" s="7">
        <v>45673</v>
      </c>
      <c r="B1937" s="5">
        <f>SUMPRODUCT($C$2:$P$2,$C$1937:$P$1937)</f>
        <v>-15801.039999999999</v>
      </c>
      <c r="C1937" s="5">
        <f>IF(ISERROR(VLOOKUP($A$1937, 文字檔!A:B, 2, 0)),0,VLOOKUP($A$1937, 文字檔!A:B, 2, 0))</f>
        <v>-19567.439999999999</v>
      </c>
      <c r="D1937" s="5">
        <f>IF(ISERROR(VLOOKUP($A$1937, 文字檔!C:D, 2, 0)),0,VLOOKUP($A$1937, 文字檔!C:D, 2, 0))</f>
        <v>-34896.06</v>
      </c>
      <c r="E1937" s="5">
        <f>IF(ISERROR(VLOOKUP($A$1937, 文字檔!E:F, 2, 0)),0,VLOOKUP($A$1937, 文字檔!E:F, 2, 0))</f>
        <v>0</v>
      </c>
      <c r="F1937" s="5">
        <f>IF(ISERROR(VLOOKUP($A$1937, 文字檔!G:H, 2, 0)),0,VLOOKUP($A$1937, 文字檔!G:H, 2, 0))</f>
        <v>0</v>
      </c>
      <c r="G1937" s="5">
        <f>IF(ISERROR(VLOOKUP($A$1937, 文字檔!I:J, 2, 0)),0,VLOOKUP($A$1937, 文字檔!I:J, 2, 0))</f>
        <v>0</v>
      </c>
      <c r="H1937" s="5">
        <f>IF(ISERROR(VLOOKUP($A$1937, 文字檔!K:L, 2, 0)),0,VLOOKUP($A$1937, 文字檔!K:L, 2, 0))</f>
        <v>-7781.2</v>
      </c>
      <c r="I1937" s="5">
        <f>IF(ISERROR(VLOOKUP($A$1937, 文字檔!M:N, 2, 0)),0,VLOOKUP($A$1937, 文字檔!M:N, 2, 0))</f>
        <v>0</v>
      </c>
      <c r="J1937" s="5">
        <f>IF(ISERROR(VLOOKUP($A$1937, 文字檔!O:P, 2, 0)),0,VLOOKUP($A$1937, 文字檔!O:P, 2, 0))</f>
        <v>0</v>
      </c>
      <c r="K1937">
        <f>IF(ISERROR(VLOOKUP($A$1937, 文字檔!Q:R, 2, 0)),0,VLOOKUP($A$1937, 文字檔!Q:R, 2, 0))</f>
        <v>11110.84</v>
      </c>
      <c r="L1937">
        <f>IF(ISERROR(VLOOKUP($A$1937, 文字檔!S:T, 2, 0)),0,VLOOKUP($A$1937, 文字檔!S:T, 2, 0))</f>
        <v>0</v>
      </c>
      <c r="M1937">
        <f>IF(ISERROR(VLOOKUP($A$1937, 文字檔!U:V, 2, 0)),0,VLOOKUP($A$1937, 文字檔!U:V, 2, 0))</f>
        <v>29113.54</v>
      </c>
      <c r="N1937">
        <f>IF(ISERROR(VLOOKUP($A$1937, 文字檔!W:X, 2, 0)),0,VLOOKUP($A$1937, 文字檔!W:X, 2, 0))</f>
        <v>16711.68</v>
      </c>
      <c r="O1937">
        <f>IF(ISERROR(VLOOKUP($A$1937, 文字檔!Y:Z, 2, 0)),0,VLOOKUP($A$1937, 文字檔!Y:Z, 2, 0))</f>
        <v>-10492.4</v>
      </c>
      <c r="P1937">
        <f>IF(ISERROR(VLOOKUP($A$1937, 文字檔!AA:AB, 2, 0)),0,VLOOKUP($A$1937, 文字檔!AA:AB, 2, 0))</f>
        <v>0</v>
      </c>
    </row>
    <row r="1938" spans="1:16" ht="16.2">
      <c r="A1938" s="7">
        <v>45674</v>
      </c>
      <c r="B1938" s="5">
        <f>SUMPRODUCT($C$2:$P$2,$C$1938:$P$1938)</f>
        <v>207430.55</v>
      </c>
      <c r="C1938" s="5">
        <f>IF(ISERROR(VLOOKUP($A$1938, 文字檔!A:B, 2, 0)),0,VLOOKUP($A$1938, 文字檔!A:B, 2, 0))</f>
        <v>0</v>
      </c>
      <c r="D1938" s="5">
        <f>IF(ISERROR(VLOOKUP($A$1938, 文字檔!C:D, 2, 0)),0,VLOOKUP($A$1938, 文字檔!C:D, 2, 0))</f>
        <v>81896.679999999993</v>
      </c>
      <c r="E1938" s="5">
        <f>IF(ISERROR(VLOOKUP($A$1938, 文字檔!E:F, 2, 0)),0,VLOOKUP($A$1938, 文字檔!E:F, 2, 0))</f>
        <v>0</v>
      </c>
      <c r="F1938" s="5">
        <f>IF(ISERROR(VLOOKUP($A$1938, 文字檔!G:H, 2, 0)),0,VLOOKUP($A$1938, 文字檔!G:H, 2, 0))</f>
        <v>0</v>
      </c>
      <c r="G1938" s="5">
        <f>IF(ISERROR(VLOOKUP($A$1938, 文字檔!I:J, 2, 0)),0,VLOOKUP($A$1938, 文字檔!I:J, 2, 0))</f>
        <v>-31805.26</v>
      </c>
      <c r="H1938" s="5">
        <f>IF(ISERROR(VLOOKUP($A$1938, 文字檔!K:L, 2, 0)),0,VLOOKUP($A$1938, 文字檔!K:L, 2, 0))</f>
        <v>0</v>
      </c>
      <c r="I1938" s="5">
        <f>IF(ISERROR(VLOOKUP($A$1938, 文字檔!M:N, 2, 0)),0,VLOOKUP($A$1938, 文字檔!M:N, 2, 0))</f>
        <v>0</v>
      </c>
      <c r="J1938" s="5">
        <f>IF(ISERROR(VLOOKUP($A$1938, 文字檔!O:P, 2, 0)),0,VLOOKUP($A$1938, 文字檔!O:P, 2, 0))</f>
        <v>-18771.400000000001</v>
      </c>
      <c r="K1938">
        <f>IF(ISERROR(VLOOKUP($A$1938, 文字檔!Q:R, 2, 0)),0,VLOOKUP($A$1938, 文字檔!Q:R, 2, 0))</f>
        <v>31800</v>
      </c>
      <c r="L1938">
        <f>IF(ISERROR(VLOOKUP($A$1938, 文字檔!S:T, 2, 0)),0,VLOOKUP($A$1938, 文字檔!S:T, 2, 0))</f>
        <v>0</v>
      </c>
      <c r="M1938">
        <f>IF(ISERROR(VLOOKUP($A$1938, 文字檔!U:V, 2, 0)),0,VLOOKUP($A$1938, 文字檔!U:V, 2, 0))</f>
        <v>31800</v>
      </c>
      <c r="N1938">
        <f>IF(ISERROR(VLOOKUP($A$1938, 文字檔!W:X, 2, 0)),0,VLOOKUP($A$1938, 文字檔!W:X, 2, 0))</f>
        <v>31800</v>
      </c>
      <c r="O1938">
        <f>IF(ISERROR(VLOOKUP($A$1938, 文字檔!Y:Z, 2, 0)),0,VLOOKUP($A$1938, 文字檔!Y:Z, 2, 0))</f>
        <v>80710.53</v>
      </c>
      <c r="P1938">
        <f>IF(ISERROR(VLOOKUP($A$1938, 文字檔!AA:AB, 2, 0)),0,VLOOKUP($A$1938, 文字檔!AA:AB, 2, 0))</f>
        <v>0</v>
      </c>
    </row>
    <row r="1939" spans="1:16" ht="16.2">
      <c r="A1939" s="7">
        <v>45675</v>
      </c>
      <c r="B1939" s="5">
        <f>SUMPRODUCT($C$2:$P$2,$C$1939:$P$1939)</f>
        <v>0</v>
      </c>
      <c r="C1939" s="5">
        <f>IF(ISERROR(VLOOKUP($A$1939, 文字檔!A:B, 2, 0)),0,VLOOKUP($A$1939, 文字檔!A:B, 2, 0))</f>
        <v>0</v>
      </c>
      <c r="D1939" s="5">
        <f>IF(ISERROR(VLOOKUP($A$1939, 文字檔!C:D, 2, 0)),0,VLOOKUP($A$1939, 文字檔!C:D, 2, 0))</f>
        <v>0</v>
      </c>
      <c r="E1939" s="5">
        <f>IF(ISERROR(VLOOKUP($A$1939, 文字檔!E:F, 2, 0)),0,VLOOKUP($A$1939, 文字檔!E:F, 2, 0))</f>
        <v>0</v>
      </c>
      <c r="F1939" s="5">
        <f>IF(ISERROR(VLOOKUP($A$1939, 文字檔!G:H, 2, 0)),0,VLOOKUP($A$1939, 文字檔!G:H, 2, 0))</f>
        <v>0</v>
      </c>
      <c r="G1939" s="5">
        <f>IF(ISERROR(VLOOKUP($A$1939, 文字檔!I:J, 2, 0)),0,VLOOKUP($A$1939, 文字檔!I:J, 2, 0))</f>
        <v>0</v>
      </c>
      <c r="H1939" s="5">
        <f>IF(ISERROR(VLOOKUP($A$1939, 文字檔!K:L, 2, 0)),0,VLOOKUP($A$1939, 文字檔!K:L, 2, 0))</f>
        <v>0</v>
      </c>
      <c r="I1939" s="5">
        <f>IF(ISERROR(VLOOKUP($A$1939, 文字檔!M:N, 2, 0)),0,VLOOKUP($A$1939, 文字檔!M:N, 2, 0))</f>
        <v>0</v>
      </c>
      <c r="J1939" s="5">
        <f>IF(ISERROR(VLOOKUP($A$1939, 文字檔!O:P, 2, 0)),0,VLOOKUP($A$1939, 文字檔!O:P, 2, 0))</f>
        <v>0</v>
      </c>
      <c r="K1939">
        <f>IF(ISERROR(VLOOKUP($A$1939, 文字檔!Q:R, 2, 0)),0,VLOOKUP($A$1939, 文字檔!Q:R, 2, 0))</f>
        <v>0</v>
      </c>
      <c r="L1939">
        <f>IF(ISERROR(VLOOKUP($A$1939, 文字檔!S:T, 2, 0)),0,VLOOKUP($A$1939, 文字檔!S:T, 2, 0))</f>
        <v>0</v>
      </c>
      <c r="M1939">
        <f>IF(ISERROR(VLOOKUP($A$1939, 文字檔!U:V, 2, 0)),0,VLOOKUP($A$1939, 文字檔!U:V, 2, 0))</f>
        <v>0</v>
      </c>
      <c r="N1939">
        <f>IF(ISERROR(VLOOKUP($A$1939, 文字檔!W:X, 2, 0)),0,VLOOKUP($A$1939, 文字檔!W:X, 2, 0))</f>
        <v>0</v>
      </c>
      <c r="O1939">
        <f>IF(ISERROR(VLOOKUP($A$1939, 文字檔!Y:Z, 2, 0)),0,VLOOKUP($A$1939, 文字檔!Y:Z, 2, 0))</f>
        <v>0</v>
      </c>
      <c r="P1939">
        <f>IF(ISERROR(VLOOKUP($A$1939, 文字檔!AA:AB, 2, 0)),0,VLOOKUP($A$1939, 文字檔!AA:AB, 2, 0))</f>
        <v>0</v>
      </c>
    </row>
    <row r="1940" spans="1:16" ht="16.2">
      <c r="A1940" s="7">
        <v>45676</v>
      </c>
      <c r="B1940" s="5">
        <f>SUMPRODUCT($C$2:$P$2,$C$1940:$P$1940)</f>
        <v>0</v>
      </c>
      <c r="C1940" s="5">
        <f>IF(ISERROR(VLOOKUP($A$1940, 文字檔!A:B, 2, 0)),0,VLOOKUP($A$1940, 文字檔!A:B, 2, 0))</f>
        <v>0</v>
      </c>
      <c r="D1940" s="5">
        <f>IF(ISERROR(VLOOKUP($A$1940, 文字檔!C:D, 2, 0)),0,VLOOKUP($A$1940, 文字檔!C:D, 2, 0))</f>
        <v>0</v>
      </c>
      <c r="E1940" s="5">
        <f>IF(ISERROR(VLOOKUP($A$1940, 文字檔!E:F, 2, 0)),0,VLOOKUP($A$1940, 文字檔!E:F, 2, 0))</f>
        <v>0</v>
      </c>
      <c r="F1940" s="5">
        <f>IF(ISERROR(VLOOKUP($A$1940, 文字檔!G:H, 2, 0)),0,VLOOKUP($A$1940, 文字檔!G:H, 2, 0))</f>
        <v>0</v>
      </c>
      <c r="G1940" s="5">
        <f>IF(ISERROR(VLOOKUP($A$1940, 文字檔!I:J, 2, 0)),0,VLOOKUP($A$1940, 文字檔!I:J, 2, 0))</f>
        <v>0</v>
      </c>
      <c r="H1940" s="5">
        <f>IF(ISERROR(VLOOKUP($A$1940, 文字檔!K:L, 2, 0)),0,VLOOKUP($A$1940, 文字檔!K:L, 2, 0))</f>
        <v>0</v>
      </c>
      <c r="I1940" s="5">
        <f>IF(ISERROR(VLOOKUP($A$1940, 文字檔!M:N, 2, 0)),0,VLOOKUP($A$1940, 文字檔!M:N, 2, 0))</f>
        <v>0</v>
      </c>
      <c r="J1940" s="5">
        <f>IF(ISERROR(VLOOKUP($A$1940, 文字檔!O:P, 2, 0)),0,VLOOKUP($A$1940, 文字檔!O:P, 2, 0))</f>
        <v>0</v>
      </c>
      <c r="K1940">
        <f>IF(ISERROR(VLOOKUP($A$1940, 文字檔!Q:R, 2, 0)),0,VLOOKUP($A$1940, 文字檔!Q:R, 2, 0))</f>
        <v>0</v>
      </c>
      <c r="L1940">
        <f>IF(ISERROR(VLOOKUP($A$1940, 文字檔!S:T, 2, 0)),0,VLOOKUP($A$1940, 文字檔!S:T, 2, 0))</f>
        <v>0</v>
      </c>
      <c r="M1940">
        <f>IF(ISERROR(VLOOKUP($A$1940, 文字檔!U:V, 2, 0)),0,VLOOKUP($A$1940, 文字檔!U:V, 2, 0))</f>
        <v>0</v>
      </c>
      <c r="N1940">
        <f>IF(ISERROR(VLOOKUP($A$1940, 文字檔!W:X, 2, 0)),0,VLOOKUP($A$1940, 文字檔!W:X, 2, 0))</f>
        <v>0</v>
      </c>
      <c r="O1940">
        <f>IF(ISERROR(VLOOKUP($A$1940, 文字檔!Y:Z, 2, 0)),0,VLOOKUP($A$1940, 文字檔!Y:Z, 2, 0))</f>
        <v>0</v>
      </c>
      <c r="P1940">
        <f>IF(ISERROR(VLOOKUP($A$1940, 文字檔!AA:AB, 2, 0)),0,VLOOKUP($A$1940, 文字檔!AA:AB, 2, 0))</f>
        <v>0</v>
      </c>
    </row>
    <row r="1941" spans="1:16" ht="16.2">
      <c r="A1941" s="7">
        <v>45677</v>
      </c>
      <c r="B1941" s="5">
        <f>SUMPRODUCT($C$2:$P$2,$C$1941:$P$1941)</f>
        <v>71300.61</v>
      </c>
      <c r="C1941" s="5">
        <f>IF(ISERROR(VLOOKUP($A$1941, 文字檔!A:B, 2, 0)),0,VLOOKUP($A$1941, 文字檔!A:B, 2, 0))</f>
        <v>0</v>
      </c>
      <c r="D1941" s="5">
        <f>IF(ISERROR(VLOOKUP($A$1941, 文字檔!C:D, 2, 0)),0,VLOOKUP($A$1941, 文字檔!C:D, 2, 0))</f>
        <v>0</v>
      </c>
      <c r="E1941" s="5">
        <f>IF(ISERROR(VLOOKUP($A$1941, 文字檔!E:F, 2, 0)),0,VLOOKUP($A$1941, 文字檔!E:F, 2, 0))</f>
        <v>0</v>
      </c>
      <c r="F1941" s="5">
        <f>IF(ISERROR(VLOOKUP($A$1941, 文字檔!G:H, 2, 0)),0,VLOOKUP($A$1941, 文字檔!G:H, 2, 0))</f>
        <v>0</v>
      </c>
      <c r="G1941" s="5">
        <f>IF(ISERROR(VLOOKUP($A$1941, 文字檔!I:J, 2, 0)),0,VLOOKUP($A$1941, 文字檔!I:J, 2, 0))</f>
        <v>0</v>
      </c>
      <c r="H1941" s="5">
        <f>IF(ISERROR(VLOOKUP($A$1941, 文字檔!K:L, 2, 0)),0,VLOOKUP($A$1941, 文字檔!K:L, 2, 0))</f>
        <v>199.84</v>
      </c>
      <c r="I1941" s="5">
        <f>IF(ISERROR(VLOOKUP($A$1941, 文字檔!M:N, 2, 0)),0,VLOOKUP($A$1941, 文字檔!M:N, 2, 0))</f>
        <v>-1200.49</v>
      </c>
      <c r="J1941" s="5">
        <f>IF(ISERROR(VLOOKUP($A$1941, 文字檔!O:P, 2, 0)),0,VLOOKUP($A$1941, 文字檔!O:P, 2, 0))</f>
        <v>0</v>
      </c>
      <c r="K1941">
        <f>IF(ISERROR(VLOOKUP($A$1941, 文字檔!Q:R, 2, 0)),0,VLOOKUP($A$1941, 文字檔!Q:R, 2, 0))</f>
        <v>31200</v>
      </c>
      <c r="L1941">
        <f>IF(ISERROR(VLOOKUP($A$1941, 文字檔!S:T, 2, 0)),0,VLOOKUP($A$1941, 文字檔!S:T, 2, 0))</f>
        <v>0</v>
      </c>
      <c r="M1941">
        <f>IF(ISERROR(VLOOKUP($A$1941, 文字檔!U:V, 2, 0)),0,VLOOKUP($A$1941, 文字檔!U:V, 2, 0))</f>
        <v>31200</v>
      </c>
      <c r="N1941">
        <f>IF(ISERROR(VLOOKUP($A$1941, 文字檔!W:X, 2, 0)),0,VLOOKUP($A$1941, 文字檔!W:X, 2, 0))</f>
        <v>31200</v>
      </c>
      <c r="O1941">
        <f>IF(ISERROR(VLOOKUP($A$1941, 文字檔!Y:Z, 2, 0)),0,VLOOKUP($A$1941, 文字檔!Y:Z, 2, 0))</f>
        <v>-22398.63</v>
      </c>
      <c r="P1941">
        <f>IF(ISERROR(VLOOKUP($A$1941, 文字檔!AA:AB, 2, 0)),0,VLOOKUP($A$1941, 文字檔!AA:AB, 2, 0))</f>
        <v>1099.8900000000001</v>
      </c>
    </row>
    <row r="1942" spans="1:16" ht="16.2">
      <c r="A1942" s="7">
        <v>45678</v>
      </c>
      <c r="B1942" s="5">
        <f>SUMPRODUCT($C$2:$P$2,$C$1942:$P$1942)</f>
        <v>-47296.869999999995</v>
      </c>
      <c r="C1942" s="5">
        <f>IF(ISERROR(VLOOKUP($A$1942, 文字檔!A:B, 2, 0)),0,VLOOKUP($A$1942, 文字檔!A:B, 2, 0))</f>
        <v>0</v>
      </c>
      <c r="D1942" s="5">
        <f>IF(ISERROR(VLOOKUP($A$1942, 文字檔!C:D, 2, 0)),0,VLOOKUP($A$1942, 文字檔!C:D, 2, 0))</f>
        <v>0</v>
      </c>
      <c r="E1942" s="5">
        <f>IF(ISERROR(VLOOKUP($A$1942, 文字檔!E:F, 2, 0)),0,VLOOKUP($A$1942, 文字檔!E:F, 2, 0))</f>
        <v>0</v>
      </c>
      <c r="F1942" s="5">
        <f>IF(ISERROR(VLOOKUP($A$1942, 文字檔!G:H, 2, 0)),0,VLOOKUP($A$1942, 文字檔!G:H, 2, 0))</f>
        <v>0</v>
      </c>
      <c r="G1942" s="5">
        <f>IF(ISERROR(VLOOKUP($A$1942, 文字檔!I:J, 2, 0)),0,VLOOKUP($A$1942, 文字檔!I:J, 2, 0))</f>
        <v>-19799.080000000002</v>
      </c>
      <c r="H1942" s="5">
        <f>IF(ISERROR(VLOOKUP($A$1942, 文字檔!K:L, 2, 0)),0,VLOOKUP($A$1942, 文字檔!K:L, 2, 0))</f>
        <v>-2796.95</v>
      </c>
      <c r="I1942" s="5">
        <f>IF(ISERROR(VLOOKUP($A$1942, 文字檔!M:N, 2, 0)),0,VLOOKUP($A$1942, 文字檔!M:N, 2, 0))</f>
        <v>-39900.839999999997</v>
      </c>
      <c r="J1942" s="5">
        <f>IF(ISERROR(VLOOKUP($A$1942, 文字檔!O:P, 2, 0)),0,VLOOKUP($A$1942, 文字檔!O:P, 2, 0))</f>
        <v>0</v>
      </c>
      <c r="K1942">
        <f>IF(ISERROR(VLOOKUP($A$1942, 文字檔!Q:R, 2, 0)),0,VLOOKUP($A$1942, 文字檔!Q:R, 2, 0))</f>
        <v>3800</v>
      </c>
      <c r="L1942">
        <f>IF(ISERROR(VLOOKUP($A$1942, 文字檔!S:T, 2, 0)),0,VLOOKUP($A$1942, 文字檔!S:T, 2, 0))</f>
        <v>0</v>
      </c>
      <c r="M1942">
        <f>IF(ISERROR(VLOOKUP($A$1942, 文字檔!U:V, 2, 0)),0,VLOOKUP($A$1942, 文字檔!U:V, 2, 0))</f>
        <v>3800</v>
      </c>
      <c r="N1942">
        <f>IF(ISERROR(VLOOKUP($A$1942, 文字檔!W:X, 2, 0)),0,VLOOKUP($A$1942, 文字檔!W:X, 2, 0))</f>
        <v>3800</v>
      </c>
      <c r="O1942">
        <f>IF(ISERROR(VLOOKUP($A$1942, 文字檔!Y:Z, 2, 0)),0,VLOOKUP($A$1942, 文字檔!Y:Z, 2, 0))</f>
        <v>0</v>
      </c>
      <c r="P1942">
        <f>IF(ISERROR(VLOOKUP($A$1942, 文字檔!AA:AB, 2, 0)),0,VLOOKUP($A$1942, 文字檔!AA:AB, 2, 0))</f>
        <v>3800</v>
      </c>
    </row>
    <row r="1943" spans="1:16" ht="16.2">
      <c r="A1943" s="7">
        <v>45679</v>
      </c>
      <c r="B1943" s="5">
        <f>SUMPRODUCT($C$2:$P$2,$C$1943:$P$1943)</f>
        <v>334818.06</v>
      </c>
      <c r="C1943" s="5">
        <f>IF(ISERROR(VLOOKUP($A$1943, 文字檔!A:B, 2, 0)),0,VLOOKUP($A$1943, 文字檔!A:B, 2, 0))</f>
        <v>-2436.2600000000002</v>
      </c>
      <c r="D1943" s="5">
        <f>IF(ISERROR(VLOOKUP($A$1943, 文字檔!C:D, 2, 0)),0,VLOOKUP($A$1943, 文字檔!C:D, 2, 0))</f>
        <v>0</v>
      </c>
      <c r="E1943" s="5">
        <f>IF(ISERROR(VLOOKUP($A$1943, 文字檔!E:F, 2, 0)),0,VLOOKUP($A$1943, 文字檔!E:F, 2, 0))</f>
        <v>0</v>
      </c>
      <c r="F1943" s="5">
        <f>IF(ISERROR(VLOOKUP($A$1943, 文字檔!G:H, 2, 0)),0,VLOOKUP($A$1943, 文字檔!G:H, 2, 0))</f>
        <v>0</v>
      </c>
      <c r="G1943" s="5">
        <f>IF(ISERROR(VLOOKUP($A$1943, 文字檔!I:J, 2, 0)),0,VLOOKUP($A$1943, 文字檔!I:J, 2, 0))</f>
        <v>44895.9</v>
      </c>
      <c r="H1943" s="5">
        <f>IF(ISERROR(VLOOKUP($A$1943, 文字檔!K:L, 2, 0)),0,VLOOKUP($A$1943, 文字檔!K:L, 2, 0))</f>
        <v>583.04</v>
      </c>
      <c r="I1943" s="5">
        <f>IF(ISERROR(VLOOKUP($A$1943, 文字檔!M:N, 2, 0)),0,VLOOKUP($A$1943, 文字檔!M:N, 2, 0))</f>
        <v>-12902.78</v>
      </c>
      <c r="J1943" s="5">
        <f>IF(ISERROR(VLOOKUP($A$1943, 文字檔!O:P, 2, 0)),0,VLOOKUP($A$1943, 文字檔!O:P, 2, 0))</f>
        <v>0</v>
      </c>
      <c r="K1943">
        <f>IF(ISERROR(VLOOKUP($A$1943, 文字檔!Q:R, 2, 0)),0,VLOOKUP($A$1943, 文字檔!Q:R, 2, 0))</f>
        <v>66600</v>
      </c>
      <c r="L1943">
        <f>IF(ISERROR(VLOOKUP($A$1943, 文字檔!S:T, 2, 0)),0,VLOOKUP($A$1943, 文字檔!S:T, 2, 0))</f>
        <v>0</v>
      </c>
      <c r="M1943">
        <f>IF(ISERROR(VLOOKUP($A$1943, 文字檔!U:V, 2, 0)),0,VLOOKUP($A$1943, 文字檔!U:V, 2, 0))</f>
        <v>62489.57</v>
      </c>
      <c r="N1943">
        <f>IF(ISERROR(VLOOKUP($A$1943, 文字檔!W:X, 2, 0)),0,VLOOKUP($A$1943, 文字檔!W:X, 2, 0))</f>
        <v>52891.01</v>
      </c>
      <c r="O1943">
        <f>IF(ISERROR(VLOOKUP($A$1943, 文字檔!Y:Z, 2, 0)),0,VLOOKUP($A$1943, 文字檔!Y:Z, 2, 0))</f>
        <v>56097.58</v>
      </c>
      <c r="P1943">
        <f>IF(ISERROR(VLOOKUP($A$1943, 文字檔!AA:AB, 2, 0)),0,VLOOKUP($A$1943, 文字檔!AA:AB, 2, 0))</f>
        <v>66600</v>
      </c>
    </row>
    <row r="1944" spans="1:16" ht="16.2">
      <c r="A1944" s="7">
        <v>45680</v>
      </c>
      <c r="B1944" s="5">
        <f>SUMPRODUCT($C$2:$P$2,$C$1944:$P$1944)</f>
        <v>0</v>
      </c>
      <c r="C1944" s="5">
        <f>IF(ISERROR(VLOOKUP($A$1944, 文字檔!A:B, 2, 0)),0,VLOOKUP($A$1944, 文字檔!A:B, 2, 0))</f>
        <v>0</v>
      </c>
      <c r="D1944" s="5">
        <f>IF(ISERROR(VLOOKUP($A$1944, 文字檔!C:D, 2, 0)),0,VLOOKUP($A$1944, 文字檔!C:D, 2, 0))</f>
        <v>0</v>
      </c>
      <c r="E1944" s="5">
        <f>IF(ISERROR(VLOOKUP($A$1944, 文字檔!E:F, 2, 0)),0,VLOOKUP($A$1944, 文字檔!E:F, 2, 0))</f>
        <v>0</v>
      </c>
      <c r="F1944" s="5">
        <f>IF(ISERROR(VLOOKUP($A$1944, 文字檔!G:H, 2, 0)),0,VLOOKUP($A$1944, 文字檔!G:H, 2, 0))</f>
        <v>0</v>
      </c>
      <c r="G1944" s="5">
        <f>IF(ISERROR(VLOOKUP($A$1944, 文字檔!I:J, 2, 0)),0,VLOOKUP($A$1944, 文字檔!I:J, 2, 0))</f>
        <v>0</v>
      </c>
      <c r="H1944" s="5">
        <f>IF(ISERROR(VLOOKUP($A$1944, 文字檔!K:L, 2, 0)),0,VLOOKUP($A$1944, 文字檔!K:L, 2, 0))</f>
        <v>0</v>
      </c>
      <c r="I1944" s="5">
        <f>IF(ISERROR(VLOOKUP($A$1944, 文字檔!M:N, 2, 0)),0,VLOOKUP($A$1944, 文字檔!M:N, 2, 0))</f>
        <v>0</v>
      </c>
      <c r="J1944" s="5">
        <f>IF(ISERROR(VLOOKUP($A$1944, 文字檔!O:P, 2, 0)),0,VLOOKUP($A$1944, 文字檔!O:P, 2, 0))</f>
        <v>0</v>
      </c>
      <c r="K1944">
        <f>IF(ISERROR(VLOOKUP($A$1944, 文字檔!Q:R, 2, 0)),0,VLOOKUP($A$1944, 文字檔!Q:R, 2, 0))</f>
        <v>0</v>
      </c>
      <c r="L1944">
        <f>IF(ISERROR(VLOOKUP($A$1944, 文字檔!S:T, 2, 0)),0,VLOOKUP($A$1944, 文字檔!S:T, 2, 0))</f>
        <v>0</v>
      </c>
      <c r="M1944">
        <f>IF(ISERROR(VLOOKUP($A$1944, 文字檔!U:V, 2, 0)),0,VLOOKUP($A$1944, 文字檔!U:V, 2, 0))</f>
        <v>0</v>
      </c>
      <c r="N1944">
        <f>IF(ISERROR(VLOOKUP($A$1944, 文字檔!W:X, 2, 0)),0,VLOOKUP($A$1944, 文字檔!W:X, 2, 0))</f>
        <v>0</v>
      </c>
      <c r="O1944">
        <f>IF(ISERROR(VLOOKUP($A$1944, 文字檔!Y:Z, 2, 0)),0,VLOOKUP($A$1944, 文字檔!Y:Z, 2, 0))</f>
        <v>0</v>
      </c>
      <c r="P1944">
        <f>IF(ISERROR(VLOOKUP($A$1944, 文字檔!AA:AB, 2, 0)),0,VLOOKUP($A$1944, 文字檔!AA:AB, 2, 0))</f>
        <v>0</v>
      </c>
    </row>
    <row r="1945" spans="1:16" ht="16.2">
      <c r="A1945" s="7">
        <v>45681</v>
      </c>
      <c r="B1945" s="5">
        <f>SUMPRODUCT($C$2:$P$2,$C$1945:$P$1945)</f>
        <v>0</v>
      </c>
      <c r="C1945" s="5">
        <f>IF(ISERROR(VLOOKUP($A$1945, 文字檔!A:B, 2, 0)),0,VLOOKUP($A$1945, 文字檔!A:B, 2, 0))</f>
        <v>0</v>
      </c>
      <c r="D1945" s="5">
        <f>IF(ISERROR(VLOOKUP($A$1945, 文字檔!C:D, 2, 0)),0,VLOOKUP($A$1945, 文字檔!C:D, 2, 0))</f>
        <v>0</v>
      </c>
      <c r="E1945" s="5">
        <f>IF(ISERROR(VLOOKUP($A$1945, 文字檔!E:F, 2, 0)),0,VLOOKUP($A$1945, 文字檔!E:F, 2, 0))</f>
        <v>0</v>
      </c>
      <c r="F1945" s="5">
        <f>IF(ISERROR(VLOOKUP($A$1945, 文字檔!G:H, 2, 0)),0,VLOOKUP($A$1945, 文字檔!G:H, 2, 0))</f>
        <v>0</v>
      </c>
      <c r="G1945" s="5">
        <f>IF(ISERROR(VLOOKUP($A$1945, 文字檔!I:J, 2, 0)),0,VLOOKUP($A$1945, 文字檔!I:J, 2, 0))</f>
        <v>0</v>
      </c>
      <c r="H1945" s="5">
        <f>IF(ISERROR(VLOOKUP($A$1945, 文字檔!K:L, 2, 0)),0,VLOOKUP($A$1945, 文字檔!K:L, 2, 0))</f>
        <v>0</v>
      </c>
      <c r="I1945" s="5">
        <f>IF(ISERROR(VLOOKUP($A$1945, 文字檔!M:N, 2, 0)),0,VLOOKUP($A$1945, 文字檔!M:N, 2, 0))</f>
        <v>0</v>
      </c>
      <c r="J1945" s="5">
        <f>IF(ISERROR(VLOOKUP($A$1945, 文字檔!O:P, 2, 0)),0,VLOOKUP($A$1945, 文字檔!O:P, 2, 0))</f>
        <v>0</v>
      </c>
      <c r="K1945">
        <f>IF(ISERROR(VLOOKUP($A$1945, 文字檔!Q:R, 2, 0)),0,VLOOKUP($A$1945, 文字檔!Q:R, 2, 0))</f>
        <v>0</v>
      </c>
      <c r="L1945">
        <f>IF(ISERROR(VLOOKUP($A$1945, 文字檔!S:T, 2, 0)),0,VLOOKUP($A$1945, 文字檔!S:T, 2, 0))</f>
        <v>0</v>
      </c>
      <c r="M1945">
        <f>IF(ISERROR(VLOOKUP($A$1945, 文字檔!U:V, 2, 0)),0,VLOOKUP($A$1945, 文字檔!U:V, 2, 0))</f>
        <v>0</v>
      </c>
      <c r="N1945">
        <f>IF(ISERROR(VLOOKUP($A$1945, 文字檔!W:X, 2, 0)),0,VLOOKUP($A$1945, 文字檔!W:X, 2, 0))</f>
        <v>0</v>
      </c>
      <c r="O1945">
        <f>IF(ISERROR(VLOOKUP($A$1945, 文字檔!Y:Z, 2, 0)),0,VLOOKUP($A$1945, 文字檔!Y:Z, 2, 0))</f>
        <v>0</v>
      </c>
      <c r="P1945">
        <f>IF(ISERROR(VLOOKUP($A$1945, 文字檔!AA:AB, 2, 0)),0,VLOOKUP($A$1945, 文字檔!AA:AB, 2, 0))</f>
        <v>0</v>
      </c>
    </row>
    <row r="1946" spans="1:16" ht="16.2">
      <c r="A1946" s="7">
        <v>45682</v>
      </c>
      <c r="B1946" s="5">
        <f>SUMPRODUCT($C$2:$P$2,$C$1946:$P$1946)</f>
        <v>0</v>
      </c>
      <c r="C1946" s="5">
        <f>IF(ISERROR(VLOOKUP($A$1946, 文字檔!A:B, 2, 0)),0,VLOOKUP($A$1946, 文字檔!A:B, 2, 0))</f>
        <v>0</v>
      </c>
      <c r="D1946" s="5">
        <f>IF(ISERROR(VLOOKUP($A$1946, 文字檔!C:D, 2, 0)),0,VLOOKUP($A$1946, 文字檔!C:D, 2, 0))</f>
        <v>0</v>
      </c>
      <c r="E1946" s="5">
        <f>IF(ISERROR(VLOOKUP($A$1946, 文字檔!E:F, 2, 0)),0,VLOOKUP($A$1946, 文字檔!E:F, 2, 0))</f>
        <v>0</v>
      </c>
      <c r="F1946" s="5">
        <f>IF(ISERROR(VLOOKUP($A$1946, 文字檔!G:H, 2, 0)),0,VLOOKUP($A$1946, 文字檔!G:H, 2, 0))</f>
        <v>0</v>
      </c>
      <c r="G1946" s="5">
        <f>IF(ISERROR(VLOOKUP($A$1946, 文字檔!I:J, 2, 0)),0,VLOOKUP($A$1946, 文字檔!I:J, 2, 0))</f>
        <v>0</v>
      </c>
      <c r="H1946" s="5">
        <f>IF(ISERROR(VLOOKUP($A$1946, 文字檔!K:L, 2, 0)),0,VLOOKUP($A$1946, 文字檔!K:L, 2, 0))</f>
        <v>0</v>
      </c>
      <c r="I1946" s="5">
        <f>IF(ISERROR(VLOOKUP($A$1946, 文字檔!M:N, 2, 0)),0,VLOOKUP($A$1946, 文字檔!M:N, 2, 0))</f>
        <v>0</v>
      </c>
      <c r="J1946" s="5">
        <f>IF(ISERROR(VLOOKUP($A$1946, 文字檔!O:P, 2, 0)),0,VLOOKUP($A$1946, 文字檔!O:P, 2, 0))</f>
        <v>0</v>
      </c>
      <c r="K1946">
        <f>IF(ISERROR(VLOOKUP($A$1946, 文字檔!Q:R, 2, 0)),0,VLOOKUP($A$1946, 文字檔!Q:R, 2, 0))</f>
        <v>0</v>
      </c>
      <c r="L1946">
        <f>IF(ISERROR(VLOOKUP($A$1946, 文字檔!S:T, 2, 0)),0,VLOOKUP($A$1946, 文字檔!S:T, 2, 0))</f>
        <v>0</v>
      </c>
      <c r="M1946">
        <f>IF(ISERROR(VLOOKUP($A$1946, 文字檔!U:V, 2, 0)),0,VLOOKUP($A$1946, 文字檔!U:V, 2, 0))</f>
        <v>0</v>
      </c>
      <c r="N1946">
        <f>IF(ISERROR(VLOOKUP($A$1946, 文字檔!W:X, 2, 0)),0,VLOOKUP($A$1946, 文字檔!W:X, 2, 0))</f>
        <v>0</v>
      </c>
      <c r="O1946">
        <f>IF(ISERROR(VLOOKUP($A$1946, 文字檔!Y:Z, 2, 0)),0,VLOOKUP($A$1946, 文字檔!Y:Z, 2, 0))</f>
        <v>0</v>
      </c>
      <c r="P1946">
        <f>IF(ISERROR(VLOOKUP($A$1946, 文字檔!AA:AB, 2, 0)),0,VLOOKUP($A$1946, 文字檔!AA:AB, 2, 0))</f>
        <v>0</v>
      </c>
    </row>
    <row r="1947" spans="1:16" ht="16.2">
      <c r="A1947" s="7">
        <v>45683</v>
      </c>
      <c r="B1947" s="5">
        <f>SUMPRODUCT($C$2:$P$2,$C$1947:$P$1947)</f>
        <v>0</v>
      </c>
      <c r="C1947" s="5">
        <f>IF(ISERROR(VLOOKUP($A$1947, 文字檔!A:B, 2, 0)),0,VLOOKUP($A$1947, 文字檔!A:B, 2, 0))</f>
        <v>0</v>
      </c>
      <c r="D1947" s="5">
        <f>IF(ISERROR(VLOOKUP($A$1947, 文字檔!C:D, 2, 0)),0,VLOOKUP($A$1947, 文字檔!C:D, 2, 0))</f>
        <v>0</v>
      </c>
      <c r="E1947" s="5">
        <f>IF(ISERROR(VLOOKUP($A$1947, 文字檔!E:F, 2, 0)),0,VLOOKUP($A$1947, 文字檔!E:F, 2, 0))</f>
        <v>0</v>
      </c>
      <c r="F1947" s="5">
        <f>IF(ISERROR(VLOOKUP($A$1947, 文字檔!G:H, 2, 0)),0,VLOOKUP($A$1947, 文字檔!G:H, 2, 0))</f>
        <v>0</v>
      </c>
      <c r="G1947" s="5">
        <f>IF(ISERROR(VLOOKUP($A$1947, 文字檔!I:J, 2, 0)),0,VLOOKUP($A$1947, 文字檔!I:J, 2, 0))</f>
        <v>0</v>
      </c>
      <c r="H1947" s="5">
        <f>IF(ISERROR(VLOOKUP($A$1947, 文字檔!K:L, 2, 0)),0,VLOOKUP($A$1947, 文字檔!K:L, 2, 0))</f>
        <v>0</v>
      </c>
      <c r="I1947" s="5">
        <f>IF(ISERROR(VLOOKUP($A$1947, 文字檔!M:N, 2, 0)),0,VLOOKUP($A$1947, 文字檔!M:N, 2, 0))</f>
        <v>0</v>
      </c>
      <c r="J1947" s="5">
        <f>IF(ISERROR(VLOOKUP($A$1947, 文字檔!O:P, 2, 0)),0,VLOOKUP($A$1947, 文字檔!O:P, 2, 0))</f>
        <v>0</v>
      </c>
      <c r="K1947">
        <f>IF(ISERROR(VLOOKUP($A$1947, 文字檔!Q:R, 2, 0)),0,VLOOKUP($A$1947, 文字檔!Q:R, 2, 0))</f>
        <v>0</v>
      </c>
      <c r="L1947">
        <f>IF(ISERROR(VLOOKUP($A$1947, 文字檔!S:T, 2, 0)),0,VLOOKUP($A$1947, 文字檔!S:T, 2, 0))</f>
        <v>0</v>
      </c>
      <c r="M1947">
        <f>IF(ISERROR(VLOOKUP($A$1947, 文字檔!U:V, 2, 0)),0,VLOOKUP($A$1947, 文字檔!U:V, 2, 0))</f>
        <v>0</v>
      </c>
      <c r="N1947">
        <f>IF(ISERROR(VLOOKUP($A$1947, 文字檔!W:X, 2, 0)),0,VLOOKUP($A$1947, 文字檔!W:X, 2, 0))</f>
        <v>0</v>
      </c>
      <c r="O1947">
        <f>IF(ISERROR(VLOOKUP($A$1947, 文字檔!Y:Z, 2, 0)),0,VLOOKUP($A$1947, 文字檔!Y:Z, 2, 0))</f>
        <v>0</v>
      </c>
      <c r="P1947">
        <f>IF(ISERROR(VLOOKUP($A$1947, 文字檔!AA:AB, 2, 0)),0,VLOOKUP($A$1947, 文字檔!AA:AB, 2, 0))</f>
        <v>0</v>
      </c>
    </row>
    <row r="1948" spans="1:16" ht="16.2">
      <c r="A1948" s="7">
        <v>45684</v>
      </c>
      <c r="B1948" s="5">
        <f>SUMPRODUCT($C$2:$P$2,$C$1948:$P$1948)</f>
        <v>0</v>
      </c>
      <c r="C1948" s="5">
        <f>IF(ISERROR(VLOOKUP($A$1948, 文字檔!A:B, 2, 0)),0,VLOOKUP($A$1948, 文字檔!A:B, 2, 0))</f>
        <v>0</v>
      </c>
      <c r="D1948" s="5">
        <f>IF(ISERROR(VLOOKUP($A$1948, 文字檔!C:D, 2, 0)),0,VLOOKUP($A$1948, 文字檔!C:D, 2, 0))</f>
        <v>0</v>
      </c>
      <c r="E1948" s="5">
        <f>IF(ISERROR(VLOOKUP($A$1948, 文字檔!E:F, 2, 0)),0,VLOOKUP($A$1948, 文字檔!E:F, 2, 0))</f>
        <v>0</v>
      </c>
      <c r="F1948" s="5">
        <f>IF(ISERROR(VLOOKUP($A$1948, 文字檔!G:H, 2, 0)),0,VLOOKUP($A$1948, 文字檔!G:H, 2, 0))</f>
        <v>0</v>
      </c>
      <c r="G1948" s="5">
        <f>IF(ISERROR(VLOOKUP($A$1948, 文字檔!I:J, 2, 0)),0,VLOOKUP($A$1948, 文字檔!I:J, 2, 0))</f>
        <v>0</v>
      </c>
      <c r="H1948" s="5">
        <f>IF(ISERROR(VLOOKUP($A$1948, 文字檔!K:L, 2, 0)),0,VLOOKUP($A$1948, 文字檔!K:L, 2, 0))</f>
        <v>0</v>
      </c>
      <c r="I1948" s="5">
        <f>IF(ISERROR(VLOOKUP($A$1948, 文字檔!M:N, 2, 0)),0,VLOOKUP($A$1948, 文字檔!M:N, 2, 0))</f>
        <v>0</v>
      </c>
      <c r="J1948" s="5">
        <f>IF(ISERROR(VLOOKUP($A$1948, 文字檔!O:P, 2, 0)),0,VLOOKUP($A$1948, 文字檔!O:P, 2, 0))</f>
        <v>0</v>
      </c>
      <c r="K1948">
        <f>IF(ISERROR(VLOOKUP($A$1948, 文字檔!Q:R, 2, 0)),0,VLOOKUP($A$1948, 文字檔!Q:R, 2, 0))</f>
        <v>0</v>
      </c>
      <c r="L1948">
        <f>IF(ISERROR(VLOOKUP($A$1948, 文字檔!S:T, 2, 0)),0,VLOOKUP($A$1948, 文字檔!S:T, 2, 0))</f>
        <v>0</v>
      </c>
      <c r="M1948">
        <f>IF(ISERROR(VLOOKUP($A$1948, 文字檔!U:V, 2, 0)),0,VLOOKUP($A$1948, 文字檔!U:V, 2, 0))</f>
        <v>0</v>
      </c>
      <c r="N1948">
        <f>IF(ISERROR(VLOOKUP($A$1948, 文字檔!W:X, 2, 0)),0,VLOOKUP($A$1948, 文字檔!W:X, 2, 0))</f>
        <v>0</v>
      </c>
      <c r="O1948">
        <f>IF(ISERROR(VLOOKUP($A$1948, 文字檔!Y:Z, 2, 0)),0,VLOOKUP($A$1948, 文字檔!Y:Z, 2, 0))</f>
        <v>0</v>
      </c>
      <c r="P1948">
        <f>IF(ISERROR(VLOOKUP($A$1948, 文字檔!AA:AB, 2, 0)),0,VLOOKUP($A$1948, 文字檔!AA:AB, 2, 0))</f>
        <v>0</v>
      </c>
    </row>
    <row r="1949" spans="1:16" ht="16.2">
      <c r="A1949" s="7">
        <v>45685</v>
      </c>
      <c r="B1949" s="5">
        <f>SUMPRODUCT($C$2:$P$2,$C$1949:$P$1949)</f>
        <v>0</v>
      </c>
      <c r="C1949" s="5">
        <f>IF(ISERROR(VLOOKUP($A$1949, 文字檔!A:B, 2, 0)),0,VLOOKUP($A$1949, 文字檔!A:B, 2, 0))</f>
        <v>0</v>
      </c>
      <c r="D1949" s="5">
        <f>IF(ISERROR(VLOOKUP($A$1949, 文字檔!C:D, 2, 0)),0,VLOOKUP($A$1949, 文字檔!C:D, 2, 0))</f>
        <v>0</v>
      </c>
      <c r="E1949" s="5">
        <f>IF(ISERROR(VLOOKUP($A$1949, 文字檔!E:F, 2, 0)),0,VLOOKUP($A$1949, 文字檔!E:F, 2, 0))</f>
        <v>0</v>
      </c>
      <c r="F1949" s="5">
        <f>IF(ISERROR(VLOOKUP($A$1949, 文字檔!G:H, 2, 0)),0,VLOOKUP($A$1949, 文字檔!G:H, 2, 0))</f>
        <v>0</v>
      </c>
      <c r="G1949" s="5">
        <f>IF(ISERROR(VLOOKUP($A$1949, 文字檔!I:J, 2, 0)),0,VLOOKUP($A$1949, 文字檔!I:J, 2, 0))</f>
        <v>0</v>
      </c>
      <c r="H1949" s="5">
        <f>IF(ISERROR(VLOOKUP($A$1949, 文字檔!K:L, 2, 0)),0,VLOOKUP($A$1949, 文字檔!K:L, 2, 0))</f>
        <v>0</v>
      </c>
      <c r="I1949" s="5">
        <f>IF(ISERROR(VLOOKUP($A$1949, 文字檔!M:N, 2, 0)),0,VLOOKUP($A$1949, 文字檔!M:N, 2, 0))</f>
        <v>0</v>
      </c>
      <c r="J1949" s="5">
        <f>IF(ISERROR(VLOOKUP($A$1949, 文字檔!O:P, 2, 0)),0,VLOOKUP($A$1949, 文字檔!O:P, 2, 0))</f>
        <v>0</v>
      </c>
      <c r="K1949">
        <f>IF(ISERROR(VLOOKUP($A$1949, 文字檔!Q:R, 2, 0)),0,VLOOKUP($A$1949, 文字檔!Q:R, 2, 0))</f>
        <v>0</v>
      </c>
      <c r="L1949">
        <f>IF(ISERROR(VLOOKUP($A$1949, 文字檔!S:T, 2, 0)),0,VLOOKUP($A$1949, 文字檔!S:T, 2, 0))</f>
        <v>0</v>
      </c>
      <c r="M1949">
        <f>IF(ISERROR(VLOOKUP($A$1949, 文字檔!U:V, 2, 0)),0,VLOOKUP($A$1949, 文字檔!U:V, 2, 0))</f>
        <v>0</v>
      </c>
      <c r="N1949">
        <f>IF(ISERROR(VLOOKUP($A$1949, 文字檔!W:X, 2, 0)),0,VLOOKUP($A$1949, 文字檔!W:X, 2, 0))</f>
        <v>0</v>
      </c>
      <c r="O1949">
        <f>IF(ISERROR(VLOOKUP($A$1949, 文字檔!Y:Z, 2, 0)),0,VLOOKUP($A$1949, 文字檔!Y:Z, 2, 0))</f>
        <v>0</v>
      </c>
      <c r="P1949">
        <f>IF(ISERROR(VLOOKUP($A$1949, 文字檔!AA:AB, 2, 0)),0,VLOOKUP($A$1949, 文字檔!AA:AB, 2, 0))</f>
        <v>0</v>
      </c>
    </row>
    <row r="1950" spans="1:16" ht="16.2">
      <c r="A1950" s="7">
        <v>45686</v>
      </c>
      <c r="B1950" s="5">
        <f>SUMPRODUCT($C$2:$P$2,$C$1950:$P$1950)</f>
        <v>0</v>
      </c>
      <c r="C1950" s="5">
        <f>IF(ISERROR(VLOOKUP($A$1950, 文字檔!A:B, 2, 0)),0,VLOOKUP($A$1950, 文字檔!A:B, 2, 0))</f>
        <v>0</v>
      </c>
      <c r="D1950" s="5">
        <f>IF(ISERROR(VLOOKUP($A$1950, 文字檔!C:D, 2, 0)),0,VLOOKUP($A$1950, 文字檔!C:D, 2, 0))</f>
        <v>0</v>
      </c>
      <c r="E1950" s="5">
        <f>IF(ISERROR(VLOOKUP($A$1950, 文字檔!E:F, 2, 0)),0,VLOOKUP($A$1950, 文字檔!E:F, 2, 0))</f>
        <v>0</v>
      </c>
      <c r="F1950" s="5">
        <f>IF(ISERROR(VLOOKUP($A$1950, 文字檔!G:H, 2, 0)),0,VLOOKUP($A$1950, 文字檔!G:H, 2, 0))</f>
        <v>0</v>
      </c>
      <c r="G1950" s="5">
        <f>IF(ISERROR(VLOOKUP($A$1950, 文字檔!I:J, 2, 0)),0,VLOOKUP($A$1950, 文字檔!I:J, 2, 0))</f>
        <v>0</v>
      </c>
      <c r="H1950" s="5">
        <f>IF(ISERROR(VLOOKUP($A$1950, 文字檔!K:L, 2, 0)),0,VLOOKUP($A$1950, 文字檔!K:L, 2, 0))</f>
        <v>0</v>
      </c>
      <c r="I1950" s="5">
        <f>IF(ISERROR(VLOOKUP($A$1950, 文字檔!M:N, 2, 0)),0,VLOOKUP($A$1950, 文字檔!M:N, 2, 0))</f>
        <v>0</v>
      </c>
      <c r="J1950" s="5">
        <f>IF(ISERROR(VLOOKUP($A$1950, 文字檔!O:P, 2, 0)),0,VLOOKUP($A$1950, 文字檔!O:P, 2, 0))</f>
        <v>0</v>
      </c>
      <c r="K1950">
        <f>IF(ISERROR(VLOOKUP($A$1950, 文字檔!Q:R, 2, 0)),0,VLOOKUP($A$1950, 文字檔!Q:R, 2, 0))</f>
        <v>0</v>
      </c>
      <c r="L1950">
        <f>IF(ISERROR(VLOOKUP($A$1950, 文字檔!S:T, 2, 0)),0,VLOOKUP($A$1950, 文字檔!S:T, 2, 0))</f>
        <v>0</v>
      </c>
      <c r="M1950">
        <f>IF(ISERROR(VLOOKUP($A$1950, 文字檔!U:V, 2, 0)),0,VLOOKUP($A$1950, 文字檔!U:V, 2, 0))</f>
        <v>0</v>
      </c>
      <c r="N1950">
        <f>IF(ISERROR(VLOOKUP($A$1950, 文字檔!W:X, 2, 0)),0,VLOOKUP($A$1950, 文字檔!W:X, 2, 0))</f>
        <v>0</v>
      </c>
      <c r="O1950">
        <f>IF(ISERROR(VLOOKUP($A$1950, 文字檔!Y:Z, 2, 0)),0,VLOOKUP($A$1950, 文字檔!Y:Z, 2, 0))</f>
        <v>0</v>
      </c>
      <c r="P1950">
        <f>IF(ISERROR(VLOOKUP($A$1950, 文字檔!AA:AB, 2, 0)),0,VLOOKUP($A$1950, 文字檔!AA:AB, 2, 0))</f>
        <v>0</v>
      </c>
    </row>
    <row r="1951" spans="1:16" ht="16.2">
      <c r="A1951" s="7">
        <v>45687</v>
      </c>
      <c r="B1951" s="5">
        <f>SUMPRODUCT($C$2:$P$2,$C$1951:$P$1951)</f>
        <v>0</v>
      </c>
      <c r="C1951" s="5">
        <f>IF(ISERROR(VLOOKUP($A$1951, 文字檔!A:B, 2, 0)),0,VLOOKUP($A$1951, 文字檔!A:B, 2, 0))</f>
        <v>0</v>
      </c>
      <c r="D1951" s="5">
        <f>IF(ISERROR(VLOOKUP($A$1951, 文字檔!C:D, 2, 0)),0,VLOOKUP($A$1951, 文字檔!C:D, 2, 0))</f>
        <v>0</v>
      </c>
      <c r="E1951" s="5">
        <f>IF(ISERROR(VLOOKUP($A$1951, 文字檔!E:F, 2, 0)),0,VLOOKUP($A$1951, 文字檔!E:F, 2, 0))</f>
        <v>0</v>
      </c>
      <c r="F1951" s="5">
        <f>IF(ISERROR(VLOOKUP($A$1951, 文字檔!G:H, 2, 0)),0,VLOOKUP($A$1951, 文字檔!G:H, 2, 0))</f>
        <v>0</v>
      </c>
      <c r="G1951" s="5">
        <f>IF(ISERROR(VLOOKUP($A$1951, 文字檔!I:J, 2, 0)),0,VLOOKUP($A$1951, 文字檔!I:J, 2, 0))</f>
        <v>0</v>
      </c>
      <c r="H1951" s="5">
        <f>IF(ISERROR(VLOOKUP($A$1951, 文字檔!K:L, 2, 0)),0,VLOOKUP($A$1951, 文字檔!K:L, 2, 0))</f>
        <v>0</v>
      </c>
      <c r="I1951" s="5">
        <f>IF(ISERROR(VLOOKUP($A$1951, 文字檔!M:N, 2, 0)),0,VLOOKUP($A$1951, 文字檔!M:N, 2, 0))</f>
        <v>0</v>
      </c>
      <c r="J1951" s="5">
        <f>IF(ISERROR(VLOOKUP($A$1951, 文字檔!O:P, 2, 0)),0,VLOOKUP($A$1951, 文字檔!O:P, 2, 0))</f>
        <v>0</v>
      </c>
      <c r="K1951">
        <f>IF(ISERROR(VLOOKUP($A$1951, 文字檔!Q:R, 2, 0)),0,VLOOKUP($A$1951, 文字檔!Q:R, 2, 0))</f>
        <v>0</v>
      </c>
      <c r="L1951">
        <f>IF(ISERROR(VLOOKUP($A$1951, 文字檔!S:T, 2, 0)),0,VLOOKUP($A$1951, 文字檔!S:T, 2, 0))</f>
        <v>0</v>
      </c>
      <c r="M1951">
        <f>IF(ISERROR(VLOOKUP($A$1951, 文字檔!U:V, 2, 0)),0,VLOOKUP($A$1951, 文字檔!U:V, 2, 0))</f>
        <v>0</v>
      </c>
      <c r="N1951">
        <f>IF(ISERROR(VLOOKUP($A$1951, 文字檔!W:X, 2, 0)),0,VLOOKUP($A$1951, 文字檔!W:X, 2, 0))</f>
        <v>0</v>
      </c>
      <c r="O1951">
        <f>IF(ISERROR(VLOOKUP($A$1951, 文字檔!Y:Z, 2, 0)),0,VLOOKUP($A$1951, 文字檔!Y:Z, 2, 0))</f>
        <v>0</v>
      </c>
      <c r="P1951">
        <f>IF(ISERROR(VLOOKUP($A$1951, 文字檔!AA:AB, 2, 0)),0,VLOOKUP($A$1951, 文字檔!AA:AB, 2, 0))</f>
        <v>0</v>
      </c>
    </row>
    <row r="1952" spans="1:16" ht="16.2">
      <c r="A1952" s="7">
        <v>45688</v>
      </c>
      <c r="B1952" s="5">
        <f>SUMPRODUCT($C$2:$P$2,$C$1952:$P$1952)</f>
        <v>0</v>
      </c>
      <c r="C1952" s="5">
        <f>IF(ISERROR(VLOOKUP($A$1952, 文字檔!A:B, 2, 0)),0,VLOOKUP($A$1952, 文字檔!A:B, 2, 0))</f>
        <v>0</v>
      </c>
      <c r="D1952" s="5">
        <f>IF(ISERROR(VLOOKUP($A$1952, 文字檔!C:D, 2, 0)),0,VLOOKUP($A$1952, 文字檔!C:D, 2, 0))</f>
        <v>0</v>
      </c>
      <c r="E1952" s="5">
        <f>IF(ISERROR(VLOOKUP($A$1952, 文字檔!E:F, 2, 0)),0,VLOOKUP($A$1952, 文字檔!E:F, 2, 0))</f>
        <v>0</v>
      </c>
      <c r="F1952" s="5">
        <f>IF(ISERROR(VLOOKUP($A$1952, 文字檔!G:H, 2, 0)),0,VLOOKUP($A$1952, 文字檔!G:H, 2, 0))</f>
        <v>0</v>
      </c>
      <c r="G1952" s="5">
        <f>IF(ISERROR(VLOOKUP($A$1952, 文字檔!I:J, 2, 0)),0,VLOOKUP($A$1952, 文字檔!I:J, 2, 0))</f>
        <v>0</v>
      </c>
      <c r="H1952" s="5">
        <f>IF(ISERROR(VLOOKUP($A$1952, 文字檔!K:L, 2, 0)),0,VLOOKUP($A$1952, 文字檔!K:L, 2, 0))</f>
        <v>0</v>
      </c>
      <c r="I1952" s="5">
        <f>IF(ISERROR(VLOOKUP($A$1952, 文字檔!M:N, 2, 0)),0,VLOOKUP($A$1952, 文字檔!M:N, 2, 0))</f>
        <v>0</v>
      </c>
      <c r="J1952" s="5">
        <f>IF(ISERROR(VLOOKUP($A$1952, 文字檔!O:P, 2, 0)),0,VLOOKUP($A$1952, 文字檔!O:P, 2, 0))</f>
        <v>0</v>
      </c>
      <c r="K1952">
        <f>IF(ISERROR(VLOOKUP($A$1952, 文字檔!Q:R, 2, 0)),0,VLOOKUP($A$1952, 文字檔!Q:R, 2, 0))</f>
        <v>0</v>
      </c>
      <c r="L1952">
        <f>IF(ISERROR(VLOOKUP($A$1952, 文字檔!S:T, 2, 0)),0,VLOOKUP($A$1952, 文字檔!S:T, 2, 0))</f>
        <v>0</v>
      </c>
      <c r="M1952">
        <f>IF(ISERROR(VLOOKUP($A$1952, 文字檔!U:V, 2, 0)),0,VLOOKUP($A$1952, 文字檔!U:V, 2, 0))</f>
        <v>0</v>
      </c>
      <c r="N1952">
        <f>IF(ISERROR(VLOOKUP($A$1952, 文字檔!W:X, 2, 0)),0,VLOOKUP($A$1952, 文字檔!W:X, 2, 0))</f>
        <v>0</v>
      </c>
      <c r="O1952">
        <f>IF(ISERROR(VLOOKUP($A$1952, 文字檔!Y:Z, 2, 0)),0,VLOOKUP($A$1952, 文字檔!Y:Z, 2, 0))</f>
        <v>0</v>
      </c>
      <c r="P1952">
        <f>IF(ISERROR(VLOOKUP($A$1952, 文字檔!AA:AB, 2, 0)),0,VLOOKUP($A$1952, 文字檔!AA:AB, 2, 0))</f>
        <v>0</v>
      </c>
    </row>
    <row r="1953" spans="1:16" ht="16.2">
      <c r="A1953" s="7">
        <v>45689</v>
      </c>
      <c r="B1953" s="5">
        <f>SUMPRODUCT($C$2:$P$2,$C$1953:$P$1953)</f>
        <v>0</v>
      </c>
      <c r="C1953" s="5">
        <f>IF(ISERROR(VLOOKUP($A$1953, 文字檔!A:B, 2, 0)),0,VLOOKUP($A$1953, 文字檔!A:B, 2, 0))</f>
        <v>0</v>
      </c>
      <c r="D1953" s="5">
        <f>IF(ISERROR(VLOOKUP($A$1953, 文字檔!C:D, 2, 0)),0,VLOOKUP($A$1953, 文字檔!C:D, 2, 0))</f>
        <v>0</v>
      </c>
      <c r="E1953" s="5">
        <f>IF(ISERROR(VLOOKUP($A$1953, 文字檔!E:F, 2, 0)),0,VLOOKUP($A$1953, 文字檔!E:F, 2, 0))</f>
        <v>0</v>
      </c>
      <c r="F1953" s="5">
        <f>IF(ISERROR(VLOOKUP($A$1953, 文字檔!G:H, 2, 0)),0,VLOOKUP($A$1953, 文字檔!G:H, 2, 0))</f>
        <v>0</v>
      </c>
      <c r="G1953" s="5">
        <f>IF(ISERROR(VLOOKUP($A$1953, 文字檔!I:J, 2, 0)),0,VLOOKUP($A$1953, 文字檔!I:J, 2, 0))</f>
        <v>0</v>
      </c>
      <c r="H1953" s="5">
        <f>IF(ISERROR(VLOOKUP($A$1953, 文字檔!K:L, 2, 0)),0,VLOOKUP($A$1953, 文字檔!K:L, 2, 0))</f>
        <v>0</v>
      </c>
      <c r="I1953" s="5">
        <f>IF(ISERROR(VLOOKUP($A$1953, 文字檔!M:N, 2, 0)),0,VLOOKUP($A$1953, 文字檔!M:N, 2, 0))</f>
        <v>0</v>
      </c>
      <c r="J1953" s="5">
        <f>IF(ISERROR(VLOOKUP($A$1953, 文字檔!O:P, 2, 0)),0,VLOOKUP($A$1953, 文字檔!O:P, 2, 0))</f>
        <v>0</v>
      </c>
      <c r="K1953">
        <f>IF(ISERROR(VLOOKUP($A$1953, 文字檔!Q:R, 2, 0)),0,VLOOKUP($A$1953, 文字檔!Q:R, 2, 0))</f>
        <v>0</v>
      </c>
      <c r="L1953">
        <f>IF(ISERROR(VLOOKUP($A$1953, 文字檔!S:T, 2, 0)),0,VLOOKUP($A$1953, 文字檔!S:T, 2, 0))</f>
        <v>0</v>
      </c>
      <c r="M1953">
        <f>IF(ISERROR(VLOOKUP($A$1953, 文字檔!U:V, 2, 0)),0,VLOOKUP($A$1953, 文字檔!U:V, 2, 0))</f>
        <v>0</v>
      </c>
      <c r="N1953">
        <f>IF(ISERROR(VLOOKUP($A$1953, 文字檔!W:X, 2, 0)),0,VLOOKUP($A$1953, 文字檔!W:X, 2, 0))</f>
        <v>0</v>
      </c>
      <c r="O1953">
        <f>IF(ISERROR(VLOOKUP($A$1953, 文字檔!Y:Z, 2, 0)),0,VLOOKUP($A$1953, 文字檔!Y:Z, 2, 0))</f>
        <v>0</v>
      </c>
      <c r="P1953">
        <f>IF(ISERROR(VLOOKUP($A$1953, 文字檔!AA:AB, 2, 0)),0,VLOOKUP($A$1953, 文字檔!AA:AB, 2, 0))</f>
        <v>0</v>
      </c>
    </row>
    <row r="1954" spans="1:16" ht="16.2">
      <c r="A1954" s="7">
        <v>45690</v>
      </c>
      <c r="B1954" s="5">
        <f>SUMPRODUCT($C$2:$P$2,$C$1954:$P$1954)</f>
        <v>0</v>
      </c>
      <c r="C1954" s="5">
        <f>IF(ISERROR(VLOOKUP($A$1954, 文字檔!A:B, 2, 0)),0,VLOOKUP($A$1954, 文字檔!A:B, 2, 0))</f>
        <v>0</v>
      </c>
      <c r="D1954" s="5">
        <f>IF(ISERROR(VLOOKUP($A$1954, 文字檔!C:D, 2, 0)),0,VLOOKUP($A$1954, 文字檔!C:D, 2, 0))</f>
        <v>0</v>
      </c>
      <c r="E1954" s="5">
        <f>IF(ISERROR(VLOOKUP($A$1954, 文字檔!E:F, 2, 0)),0,VLOOKUP($A$1954, 文字檔!E:F, 2, 0))</f>
        <v>0</v>
      </c>
      <c r="F1954" s="5">
        <f>IF(ISERROR(VLOOKUP($A$1954, 文字檔!G:H, 2, 0)),0,VLOOKUP($A$1954, 文字檔!G:H, 2, 0))</f>
        <v>0</v>
      </c>
      <c r="G1954" s="5">
        <f>IF(ISERROR(VLOOKUP($A$1954, 文字檔!I:J, 2, 0)),0,VLOOKUP($A$1954, 文字檔!I:J, 2, 0))</f>
        <v>0</v>
      </c>
      <c r="H1954" s="5">
        <f>IF(ISERROR(VLOOKUP($A$1954, 文字檔!K:L, 2, 0)),0,VLOOKUP($A$1954, 文字檔!K:L, 2, 0))</f>
        <v>0</v>
      </c>
      <c r="I1954" s="5">
        <f>IF(ISERROR(VLOOKUP($A$1954, 文字檔!M:N, 2, 0)),0,VLOOKUP($A$1954, 文字檔!M:N, 2, 0))</f>
        <v>0</v>
      </c>
      <c r="J1954" s="5">
        <f>IF(ISERROR(VLOOKUP($A$1954, 文字檔!O:P, 2, 0)),0,VLOOKUP($A$1954, 文字檔!O:P, 2, 0))</f>
        <v>0</v>
      </c>
      <c r="K1954">
        <f>IF(ISERROR(VLOOKUP($A$1954, 文字檔!Q:R, 2, 0)),0,VLOOKUP($A$1954, 文字檔!Q:R, 2, 0))</f>
        <v>0</v>
      </c>
      <c r="L1954">
        <f>IF(ISERROR(VLOOKUP($A$1954, 文字檔!S:T, 2, 0)),0,VLOOKUP($A$1954, 文字檔!S:T, 2, 0))</f>
        <v>0</v>
      </c>
      <c r="M1954">
        <f>IF(ISERROR(VLOOKUP($A$1954, 文字檔!U:V, 2, 0)),0,VLOOKUP($A$1954, 文字檔!U:V, 2, 0))</f>
        <v>0</v>
      </c>
      <c r="N1954">
        <f>IF(ISERROR(VLOOKUP($A$1954, 文字檔!W:X, 2, 0)),0,VLOOKUP($A$1954, 文字檔!W:X, 2, 0))</f>
        <v>0</v>
      </c>
      <c r="O1954">
        <f>IF(ISERROR(VLOOKUP($A$1954, 文字檔!Y:Z, 2, 0)),0,VLOOKUP($A$1954, 文字檔!Y:Z, 2, 0))</f>
        <v>0</v>
      </c>
      <c r="P1954">
        <f>IF(ISERROR(VLOOKUP($A$1954, 文字檔!AA:AB, 2, 0)),0,VLOOKUP($A$1954, 文字檔!AA:AB, 2, 0))</f>
        <v>0</v>
      </c>
    </row>
    <row r="1955" spans="1:16" ht="16.2">
      <c r="A1955" s="7">
        <v>45691</v>
      </c>
      <c r="B1955" s="5">
        <f>SUMPRODUCT($C$2:$P$2,$C$1955:$P$1955)</f>
        <v>-703593.62</v>
      </c>
      <c r="C1955" s="5">
        <f>IF(ISERROR(VLOOKUP($A$1955, 文字檔!A:B, 2, 0)),0,VLOOKUP($A$1955, 文字檔!A:B, 2, 0))</f>
        <v>-35123.46</v>
      </c>
      <c r="D1955" s="5">
        <f>IF(ISERROR(VLOOKUP($A$1955, 文字檔!C:D, 2, 0)),0,VLOOKUP($A$1955, 文字檔!C:D, 2, 0))</f>
        <v>2121.64</v>
      </c>
      <c r="E1955" s="5">
        <f>IF(ISERROR(VLOOKUP($A$1955, 文字檔!E:F, 2, 0)),0,VLOOKUP($A$1955, 文字檔!E:F, 2, 0))</f>
        <v>0</v>
      </c>
      <c r="F1955" s="5">
        <f>IF(ISERROR(VLOOKUP($A$1955, 文字檔!G:H, 2, 0)),0,VLOOKUP($A$1955, 文字檔!G:H, 2, 0))</f>
        <v>-20480.91</v>
      </c>
      <c r="G1955" s="5">
        <f>IF(ISERROR(VLOOKUP($A$1955, 文字檔!I:J, 2, 0)),0,VLOOKUP($A$1955, 文字檔!I:J, 2, 0))</f>
        <v>15886.57</v>
      </c>
      <c r="H1955" s="5">
        <f>IF(ISERROR(VLOOKUP($A$1955, 文字檔!K:L, 2, 0)),0,VLOOKUP($A$1955, 文字檔!K:L, 2, 0))</f>
        <v>-27360.5</v>
      </c>
      <c r="I1955" s="5">
        <f>IF(ISERROR(VLOOKUP($A$1955, 文字檔!M:N, 2, 0)),0,VLOOKUP($A$1955, 文字檔!M:N, 2, 0))</f>
        <v>0</v>
      </c>
      <c r="J1955" s="5">
        <f>IF(ISERROR(VLOOKUP($A$1955, 文字檔!O:P, 2, 0)),0,VLOOKUP($A$1955, 文字檔!O:P, 2, 0))</f>
        <v>-17359.36</v>
      </c>
      <c r="K1955">
        <f>IF(ISERROR(VLOOKUP($A$1955, 文字檔!Q:R, 2, 0)),0,VLOOKUP($A$1955, 文字檔!Q:R, 2, 0))</f>
        <v>-204280.4</v>
      </c>
      <c r="L1955">
        <f>IF(ISERROR(VLOOKUP($A$1955, 文字檔!S:T, 2, 0)),0,VLOOKUP($A$1955, 文字檔!S:T, 2, 0))</f>
        <v>-10558.04</v>
      </c>
      <c r="M1955">
        <f>IF(ISERROR(VLOOKUP($A$1955, 文字檔!U:V, 2, 0)),0,VLOOKUP($A$1955, 文字檔!U:V, 2, 0))</f>
        <v>0</v>
      </c>
      <c r="N1955">
        <f>IF(ISERROR(VLOOKUP($A$1955, 文字檔!W:X, 2, 0)),0,VLOOKUP($A$1955, 文字檔!W:X, 2, 0))</f>
        <v>0</v>
      </c>
      <c r="O1955">
        <f>IF(ISERROR(VLOOKUP($A$1955, 文字檔!Y:Z, 2, 0)),0,VLOOKUP($A$1955, 文字檔!Y:Z, 2, 0))</f>
        <v>-204280.4</v>
      </c>
      <c r="P1955">
        <f>IF(ISERROR(VLOOKUP($A$1955, 文字檔!AA:AB, 2, 0)),0,VLOOKUP($A$1955, 文字檔!AA:AB, 2, 0))</f>
        <v>-202158.76</v>
      </c>
    </row>
    <row r="1956" spans="1:16" ht="16.2">
      <c r="A1956" s="7">
        <v>45692</v>
      </c>
      <c r="B1956" s="5">
        <f>SUMPRODUCT($C$2:$P$2,$C$1956:$P$1956)</f>
        <v>-92966.080000000002</v>
      </c>
      <c r="C1956" s="5">
        <f>IF(ISERROR(VLOOKUP($A$1956, 文字檔!A:B, 2, 0)),0,VLOOKUP($A$1956, 文字檔!A:B, 2, 0))</f>
        <v>-38739.360000000001</v>
      </c>
      <c r="D1956" s="5">
        <f>IF(ISERROR(VLOOKUP($A$1956, 文字檔!C:D, 2, 0)),0,VLOOKUP($A$1956, 文字檔!C:D, 2, 0))</f>
        <v>-44800</v>
      </c>
      <c r="E1956" s="5">
        <f>IF(ISERROR(VLOOKUP($A$1956, 文字檔!E:F, 2, 0)),0,VLOOKUP($A$1956, 文字檔!E:F, 2, 0))</f>
        <v>0</v>
      </c>
      <c r="F1956" s="5">
        <f>IF(ISERROR(VLOOKUP($A$1956, 文字檔!G:H, 2, 0)),0,VLOOKUP($A$1956, 文字檔!G:H, 2, 0))</f>
        <v>44800</v>
      </c>
      <c r="G1956" s="5">
        <f>IF(ISERROR(VLOOKUP($A$1956, 文字檔!I:J, 2, 0)),0,VLOOKUP($A$1956, 文字檔!I:J, 2, 0))</f>
        <v>0</v>
      </c>
      <c r="H1956" s="5">
        <f>IF(ISERROR(VLOOKUP($A$1956, 文字檔!K:L, 2, 0)),0,VLOOKUP($A$1956, 文字檔!K:L, 2, 0))</f>
        <v>-6972.68</v>
      </c>
      <c r="I1956" s="5">
        <f>IF(ISERROR(VLOOKUP($A$1956, 文字檔!M:N, 2, 0)),0,VLOOKUP($A$1956, 文字檔!M:N, 2, 0))</f>
        <v>29319.84</v>
      </c>
      <c r="J1956" s="5">
        <f>IF(ISERROR(VLOOKUP($A$1956, 文字檔!O:P, 2, 0)),0,VLOOKUP($A$1956, 文字檔!O:P, 2, 0))</f>
        <v>0</v>
      </c>
      <c r="K1956">
        <f>IF(ISERROR(VLOOKUP($A$1956, 文字檔!Q:R, 2, 0)),0,VLOOKUP($A$1956, 文字檔!Q:R, 2, 0))</f>
        <v>0</v>
      </c>
      <c r="L1956">
        <f>IF(ISERROR(VLOOKUP($A$1956, 文字檔!S:T, 2, 0)),0,VLOOKUP($A$1956, 文字檔!S:T, 2, 0))</f>
        <v>0</v>
      </c>
      <c r="M1956">
        <f>IF(ISERROR(VLOOKUP($A$1956, 文字檔!U:V, 2, 0)),0,VLOOKUP($A$1956, 文字檔!U:V, 2, 0))</f>
        <v>0</v>
      </c>
      <c r="N1956">
        <f>IF(ISERROR(VLOOKUP($A$1956, 文字檔!W:X, 2, 0)),0,VLOOKUP($A$1956, 文字檔!W:X, 2, 0))</f>
        <v>0</v>
      </c>
      <c r="O1956">
        <f>IF(ISERROR(VLOOKUP($A$1956, 文字檔!Y:Z, 2, 0)),0,VLOOKUP($A$1956, 文字檔!Y:Z, 2, 0))</f>
        <v>-11686.31</v>
      </c>
      <c r="P1956">
        <f>IF(ISERROR(VLOOKUP($A$1956, 文字檔!AA:AB, 2, 0)),0,VLOOKUP($A$1956, 文字檔!AA:AB, 2, 0))</f>
        <v>-64887.57</v>
      </c>
    </row>
    <row r="1957" spans="1:16" ht="16.2">
      <c r="A1957" s="7">
        <v>45693</v>
      </c>
      <c r="B1957" s="5">
        <f>SUMPRODUCT($C$2:$P$2,$C$1957:$P$1957)</f>
        <v>47165.329999999994</v>
      </c>
      <c r="C1957" s="5">
        <f>IF(ISERROR(VLOOKUP($A$1957, 文字檔!A:B, 2, 0)),0,VLOOKUP($A$1957, 文字檔!A:B, 2, 0))</f>
        <v>-14392.27</v>
      </c>
      <c r="D1957" s="5">
        <f>IF(ISERROR(VLOOKUP($A$1957, 文字檔!C:D, 2, 0)),0,VLOOKUP($A$1957, 文字檔!C:D, 2, 0))</f>
        <v>-87297.65</v>
      </c>
      <c r="E1957" s="5">
        <f>IF(ISERROR(VLOOKUP($A$1957, 文字檔!E:F, 2, 0)),0,VLOOKUP($A$1957, 文字檔!E:F, 2, 0))</f>
        <v>0</v>
      </c>
      <c r="F1957" s="5">
        <f>IF(ISERROR(VLOOKUP($A$1957, 文字檔!G:H, 2, 0)),0,VLOOKUP($A$1957, 文字檔!G:H, 2, 0))</f>
        <v>76303.789999999994</v>
      </c>
      <c r="G1957" s="5">
        <f>IF(ISERROR(VLOOKUP($A$1957, 文字檔!I:J, 2, 0)),0,VLOOKUP($A$1957, 文字檔!I:J, 2, 0))</f>
        <v>25109.88</v>
      </c>
      <c r="H1957" s="5">
        <f>IF(ISERROR(VLOOKUP($A$1957, 文字檔!K:L, 2, 0)),0,VLOOKUP($A$1957, 文字檔!K:L, 2, 0))</f>
        <v>1812.44</v>
      </c>
      <c r="I1957" s="5">
        <f>IF(ISERROR(VLOOKUP($A$1957, 文字檔!M:N, 2, 0)),0,VLOOKUP($A$1957, 文字檔!M:N, 2, 0))</f>
        <v>14513.06</v>
      </c>
      <c r="J1957" s="5">
        <f>IF(ISERROR(VLOOKUP($A$1957, 文字檔!O:P, 2, 0)),0,VLOOKUP($A$1957, 文字檔!O:P, 2, 0))</f>
        <v>0</v>
      </c>
      <c r="K1957">
        <f>IF(ISERROR(VLOOKUP($A$1957, 文字檔!Q:R, 2, 0)),0,VLOOKUP($A$1957, 文字檔!Q:R, 2, 0))</f>
        <v>0</v>
      </c>
      <c r="L1957">
        <f>IF(ISERROR(VLOOKUP($A$1957, 文字檔!S:T, 2, 0)),0,VLOOKUP($A$1957, 文字檔!S:T, 2, 0))</f>
        <v>0</v>
      </c>
      <c r="M1957">
        <f>IF(ISERROR(VLOOKUP($A$1957, 文字檔!U:V, 2, 0)),0,VLOOKUP($A$1957, 文字檔!U:V, 2, 0))</f>
        <v>0</v>
      </c>
      <c r="N1957">
        <f>IF(ISERROR(VLOOKUP($A$1957, 文字檔!W:X, 2, 0)),0,VLOOKUP($A$1957, 文字檔!W:X, 2, 0))</f>
        <v>0</v>
      </c>
      <c r="O1957">
        <f>IF(ISERROR(VLOOKUP($A$1957, 文字檔!Y:Z, 2, 0)),0,VLOOKUP($A$1957, 文字檔!Y:Z, 2, 0))</f>
        <v>56706.73</v>
      </c>
      <c r="P1957">
        <f>IF(ISERROR(VLOOKUP($A$1957, 文字檔!AA:AB, 2, 0)),0,VLOOKUP($A$1957, 文字檔!AA:AB, 2, 0))</f>
        <v>-25590.65</v>
      </c>
    </row>
    <row r="1958" spans="1:16" ht="16.2">
      <c r="A1958" s="7">
        <v>45694</v>
      </c>
      <c r="B1958" s="5">
        <f>SUMPRODUCT($C$2:$P$2,$C$1958:$P$1958)</f>
        <v>-22483.82</v>
      </c>
      <c r="C1958" s="5">
        <f>IF(ISERROR(VLOOKUP($A$1958, 文字檔!A:B, 2, 0)),0,VLOOKUP($A$1958, 文字檔!A:B, 2, 0))</f>
        <v>15001.04</v>
      </c>
      <c r="D1958" s="5">
        <f>IF(ISERROR(VLOOKUP($A$1958, 文字檔!C:D, 2, 0)),0,VLOOKUP($A$1958, 文字檔!C:D, 2, 0))</f>
        <v>0</v>
      </c>
      <c r="E1958" s="5">
        <f>IF(ISERROR(VLOOKUP($A$1958, 文字檔!E:F, 2, 0)),0,VLOOKUP($A$1958, 文字檔!E:F, 2, 0))</f>
        <v>0</v>
      </c>
      <c r="F1958" s="5">
        <f>IF(ISERROR(VLOOKUP($A$1958, 文字檔!G:H, 2, 0)),0,VLOOKUP($A$1958, 文字檔!G:H, 2, 0))</f>
        <v>0</v>
      </c>
      <c r="G1958" s="5">
        <f>IF(ISERROR(VLOOKUP($A$1958, 文字檔!I:J, 2, 0)),0,VLOOKUP($A$1958, 文字檔!I:J, 2, 0))</f>
        <v>-4093.48</v>
      </c>
      <c r="H1958" s="5">
        <f>IF(ISERROR(VLOOKUP($A$1958, 文字檔!K:L, 2, 0)),0,VLOOKUP($A$1958, 文字檔!K:L, 2, 0))</f>
        <v>-8699.94</v>
      </c>
      <c r="I1958" s="5">
        <f>IF(ISERROR(VLOOKUP($A$1958, 文字檔!M:N, 2, 0)),0,VLOOKUP($A$1958, 文字檔!M:N, 2, 0))</f>
        <v>5702.23</v>
      </c>
      <c r="J1958" s="5">
        <f>IF(ISERROR(VLOOKUP($A$1958, 文字檔!O:P, 2, 0)),0,VLOOKUP($A$1958, 文字檔!O:P, 2, 0))</f>
        <v>0</v>
      </c>
      <c r="K1958">
        <f>IF(ISERROR(VLOOKUP($A$1958, 文字檔!Q:R, 2, 0)),0,VLOOKUP($A$1958, 文字檔!Q:R, 2, 0))</f>
        <v>0</v>
      </c>
      <c r="L1958">
        <f>IF(ISERROR(VLOOKUP($A$1958, 文字檔!S:T, 2, 0)),0,VLOOKUP($A$1958, 文字檔!S:T, 2, 0))</f>
        <v>-8196.74</v>
      </c>
      <c r="M1958">
        <f>IF(ISERROR(VLOOKUP($A$1958, 文字檔!U:V, 2, 0)),0,VLOOKUP($A$1958, 文字檔!U:V, 2, 0))</f>
        <v>-9700.08</v>
      </c>
      <c r="N1958">
        <f>IF(ISERROR(VLOOKUP($A$1958, 文字檔!W:X, 2, 0)),0,VLOOKUP($A$1958, 文字檔!W:X, 2, 0))</f>
        <v>2003.95</v>
      </c>
      <c r="O1958">
        <f>IF(ISERROR(VLOOKUP($A$1958, 文字檔!Y:Z, 2, 0)),0,VLOOKUP($A$1958, 文字檔!Y:Z, 2, 0))</f>
        <v>-14500.8</v>
      </c>
      <c r="P1958">
        <f>IF(ISERROR(VLOOKUP($A$1958, 文字檔!AA:AB, 2, 0)),0,VLOOKUP($A$1958, 文字檔!AA:AB, 2, 0))</f>
        <v>0</v>
      </c>
    </row>
    <row r="1959" spans="1:16" ht="16.2">
      <c r="A1959" s="7">
        <v>45695</v>
      </c>
      <c r="B1959" s="5">
        <f>SUMPRODUCT($C$2:$P$2,$C$1959:$P$1959)</f>
        <v>90391.79</v>
      </c>
      <c r="C1959" s="5">
        <f>IF(ISERROR(VLOOKUP($A$1959, 文字檔!A:B, 2, 0)),0,VLOOKUP($A$1959, 文字檔!A:B, 2, 0))</f>
        <v>-1408.33</v>
      </c>
      <c r="D1959" s="5">
        <f>IF(ISERROR(VLOOKUP($A$1959, 文字檔!C:D, 2, 0)),0,VLOOKUP($A$1959, 文字檔!C:D, 2, 0))</f>
        <v>0</v>
      </c>
      <c r="E1959" s="5">
        <f>IF(ISERROR(VLOOKUP($A$1959, 文字檔!E:F, 2, 0)),0,VLOOKUP($A$1959, 文字檔!E:F, 2, 0))</f>
        <v>0</v>
      </c>
      <c r="F1959" s="5">
        <f>IF(ISERROR(VLOOKUP($A$1959, 文字檔!G:H, 2, 0)),0,VLOOKUP($A$1959, 文字檔!G:H, 2, 0))</f>
        <v>0</v>
      </c>
      <c r="G1959" s="5">
        <f>IF(ISERROR(VLOOKUP($A$1959, 文字檔!I:J, 2, 0)),0,VLOOKUP($A$1959, 文字檔!I:J, 2, 0))</f>
        <v>0</v>
      </c>
      <c r="H1959" s="5">
        <f>IF(ISERROR(VLOOKUP($A$1959, 文字檔!K:L, 2, 0)),0,VLOOKUP($A$1959, 文字檔!K:L, 2, 0))</f>
        <v>-6499.67</v>
      </c>
      <c r="I1959" s="5">
        <f>IF(ISERROR(VLOOKUP($A$1959, 文字檔!M:N, 2, 0)),0,VLOOKUP($A$1959, 文字檔!M:N, 2, 0))</f>
        <v>29200.65</v>
      </c>
      <c r="J1959" s="5">
        <f>IF(ISERROR(VLOOKUP($A$1959, 文字檔!O:P, 2, 0)),0,VLOOKUP($A$1959, 文字檔!O:P, 2, 0))</f>
        <v>0</v>
      </c>
      <c r="K1959">
        <f>IF(ISERROR(VLOOKUP($A$1959, 文字檔!Q:R, 2, 0)),0,VLOOKUP($A$1959, 文字檔!Q:R, 2, 0))</f>
        <v>0</v>
      </c>
      <c r="L1959">
        <f>IF(ISERROR(VLOOKUP($A$1959, 文字檔!S:T, 2, 0)),0,VLOOKUP($A$1959, 文字檔!S:T, 2, 0))</f>
        <v>0</v>
      </c>
      <c r="M1959">
        <f>IF(ISERROR(VLOOKUP($A$1959, 文字檔!U:V, 2, 0)),0,VLOOKUP($A$1959, 文字檔!U:V, 2, 0))</f>
        <v>28000</v>
      </c>
      <c r="N1959">
        <f>IF(ISERROR(VLOOKUP($A$1959, 文字檔!W:X, 2, 0)),0,VLOOKUP($A$1959, 文字檔!W:X, 2, 0))</f>
        <v>0</v>
      </c>
      <c r="O1959">
        <f>IF(ISERROR(VLOOKUP($A$1959, 文字檔!Y:Z, 2, 0)),0,VLOOKUP($A$1959, 文字檔!Y:Z, 2, 0))</f>
        <v>28000</v>
      </c>
      <c r="P1959">
        <f>IF(ISERROR(VLOOKUP($A$1959, 文字檔!AA:AB, 2, 0)),0,VLOOKUP($A$1959, 文字檔!AA:AB, 2, 0))</f>
        <v>13099.14</v>
      </c>
    </row>
    <row r="1960" spans="1:16" ht="16.2">
      <c r="A1960" s="7">
        <v>45696</v>
      </c>
      <c r="B1960" s="5">
        <f>SUMPRODUCT($C$2:$P$2,$C$1960:$P$1960)</f>
        <v>0</v>
      </c>
      <c r="C1960" s="5">
        <f>IF(ISERROR(VLOOKUP($A$1960, 文字檔!A:B, 2, 0)),0,VLOOKUP($A$1960, 文字檔!A:B, 2, 0))</f>
        <v>0</v>
      </c>
      <c r="D1960" s="5">
        <f>IF(ISERROR(VLOOKUP($A$1960, 文字檔!C:D, 2, 0)),0,VLOOKUP($A$1960, 文字檔!C:D, 2, 0))</f>
        <v>0</v>
      </c>
      <c r="E1960" s="5">
        <f>IF(ISERROR(VLOOKUP($A$1960, 文字檔!E:F, 2, 0)),0,VLOOKUP($A$1960, 文字檔!E:F, 2, 0))</f>
        <v>0</v>
      </c>
      <c r="F1960" s="5">
        <f>IF(ISERROR(VLOOKUP($A$1960, 文字檔!G:H, 2, 0)),0,VLOOKUP($A$1960, 文字檔!G:H, 2, 0))</f>
        <v>0</v>
      </c>
      <c r="G1960" s="5">
        <f>IF(ISERROR(VLOOKUP($A$1960, 文字檔!I:J, 2, 0)),0,VLOOKUP($A$1960, 文字檔!I:J, 2, 0))</f>
        <v>0</v>
      </c>
      <c r="H1960" s="5">
        <f>IF(ISERROR(VLOOKUP($A$1960, 文字檔!K:L, 2, 0)),0,VLOOKUP($A$1960, 文字檔!K:L, 2, 0))</f>
        <v>0</v>
      </c>
      <c r="I1960" s="5">
        <f>IF(ISERROR(VLOOKUP($A$1960, 文字檔!M:N, 2, 0)),0,VLOOKUP($A$1960, 文字檔!M:N, 2, 0))</f>
        <v>0</v>
      </c>
      <c r="J1960" s="5">
        <f>IF(ISERROR(VLOOKUP($A$1960, 文字檔!O:P, 2, 0)),0,VLOOKUP($A$1960, 文字檔!O:P, 2, 0))</f>
        <v>0</v>
      </c>
      <c r="K1960">
        <f>IF(ISERROR(VLOOKUP($A$1960, 文字檔!Q:R, 2, 0)),0,VLOOKUP($A$1960, 文字檔!Q:R, 2, 0))</f>
        <v>0</v>
      </c>
      <c r="L1960">
        <f>IF(ISERROR(VLOOKUP($A$1960, 文字檔!S:T, 2, 0)),0,VLOOKUP($A$1960, 文字檔!S:T, 2, 0))</f>
        <v>0</v>
      </c>
      <c r="M1960">
        <f>IF(ISERROR(VLOOKUP($A$1960, 文字檔!U:V, 2, 0)),0,VLOOKUP($A$1960, 文字檔!U:V, 2, 0))</f>
        <v>0</v>
      </c>
      <c r="N1960">
        <f>IF(ISERROR(VLOOKUP($A$1960, 文字檔!W:X, 2, 0)),0,VLOOKUP($A$1960, 文字檔!W:X, 2, 0))</f>
        <v>0</v>
      </c>
      <c r="O1960">
        <f>IF(ISERROR(VLOOKUP($A$1960, 文字檔!Y:Z, 2, 0)),0,VLOOKUP($A$1960, 文字檔!Y:Z, 2, 0))</f>
        <v>0</v>
      </c>
      <c r="P1960">
        <f>IF(ISERROR(VLOOKUP($A$1960, 文字檔!AA:AB, 2, 0)),0,VLOOKUP($A$1960, 文字檔!AA:AB, 2, 0))</f>
        <v>0</v>
      </c>
    </row>
    <row r="1961" spans="1:16" ht="16.2">
      <c r="A1961" s="7">
        <v>45697</v>
      </c>
      <c r="B1961" s="5">
        <f>SUMPRODUCT($C$2:$P$2,$C$1961:$P$1961)</f>
        <v>0</v>
      </c>
      <c r="C1961" s="5">
        <f>IF(ISERROR(VLOOKUP($A$1961, 文字檔!A:B, 2, 0)),0,VLOOKUP($A$1961, 文字檔!A:B, 2, 0))</f>
        <v>0</v>
      </c>
      <c r="D1961" s="5">
        <f>IF(ISERROR(VLOOKUP($A$1961, 文字檔!C:D, 2, 0)),0,VLOOKUP($A$1961, 文字檔!C:D, 2, 0))</f>
        <v>0</v>
      </c>
      <c r="E1961" s="5">
        <f>IF(ISERROR(VLOOKUP($A$1961, 文字檔!E:F, 2, 0)),0,VLOOKUP($A$1961, 文字檔!E:F, 2, 0))</f>
        <v>0</v>
      </c>
      <c r="F1961" s="5">
        <f>IF(ISERROR(VLOOKUP($A$1961, 文字檔!G:H, 2, 0)),0,VLOOKUP($A$1961, 文字檔!G:H, 2, 0))</f>
        <v>0</v>
      </c>
      <c r="G1961" s="5">
        <f>IF(ISERROR(VLOOKUP($A$1961, 文字檔!I:J, 2, 0)),0,VLOOKUP($A$1961, 文字檔!I:J, 2, 0))</f>
        <v>0</v>
      </c>
      <c r="H1961" s="5">
        <f>IF(ISERROR(VLOOKUP($A$1961, 文字檔!K:L, 2, 0)),0,VLOOKUP($A$1961, 文字檔!K:L, 2, 0))</f>
        <v>0</v>
      </c>
      <c r="I1961" s="5">
        <f>IF(ISERROR(VLOOKUP($A$1961, 文字檔!M:N, 2, 0)),0,VLOOKUP($A$1961, 文字檔!M:N, 2, 0))</f>
        <v>0</v>
      </c>
      <c r="J1961" s="5">
        <f>IF(ISERROR(VLOOKUP($A$1961, 文字檔!O:P, 2, 0)),0,VLOOKUP($A$1961, 文字檔!O:P, 2, 0))</f>
        <v>0</v>
      </c>
      <c r="K1961">
        <f>IF(ISERROR(VLOOKUP($A$1961, 文字檔!Q:R, 2, 0)),0,VLOOKUP($A$1961, 文字檔!Q:R, 2, 0))</f>
        <v>0</v>
      </c>
      <c r="L1961">
        <f>IF(ISERROR(VLOOKUP($A$1961, 文字檔!S:T, 2, 0)),0,VLOOKUP($A$1961, 文字檔!S:T, 2, 0))</f>
        <v>0</v>
      </c>
      <c r="M1961">
        <f>IF(ISERROR(VLOOKUP($A$1961, 文字檔!U:V, 2, 0)),0,VLOOKUP($A$1961, 文字檔!U:V, 2, 0))</f>
        <v>0</v>
      </c>
      <c r="N1961">
        <f>IF(ISERROR(VLOOKUP($A$1961, 文字檔!W:X, 2, 0)),0,VLOOKUP($A$1961, 文字檔!W:X, 2, 0))</f>
        <v>0</v>
      </c>
      <c r="O1961">
        <f>IF(ISERROR(VLOOKUP($A$1961, 文字檔!Y:Z, 2, 0)),0,VLOOKUP($A$1961, 文字檔!Y:Z, 2, 0))</f>
        <v>0</v>
      </c>
      <c r="P1961">
        <f>IF(ISERROR(VLOOKUP($A$1961, 文字檔!AA:AB, 2, 0)),0,VLOOKUP($A$1961, 文字檔!AA:AB, 2, 0))</f>
        <v>0</v>
      </c>
    </row>
    <row r="1962" spans="1:16" ht="16.2">
      <c r="A1962" s="7">
        <v>45698</v>
      </c>
      <c r="B1962" s="5">
        <f>SUMPRODUCT($C$2:$P$2,$C$1962:$P$1962)</f>
        <v>-191380.72</v>
      </c>
      <c r="C1962" s="5">
        <f>IF(ISERROR(VLOOKUP($A$1962, 文字檔!A:B, 2, 0)),0,VLOOKUP($A$1962, 文字檔!A:B, 2, 0))</f>
        <v>-9593.18</v>
      </c>
      <c r="D1962" s="5">
        <f>IF(ISERROR(VLOOKUP($A$1962, 文字檔!C:D, 2, 0)),0,VLOOKUP($A$1962, 文字檔!C:D, 2, 0))</f>
        <v>0</v>
      </c>
      <c r="E1962" s="5">
        <f>IF(ISERROR(VLOOKUP($A$1962, 文字檔!E:F, 2, 0)),0,VLOOKUP($A$1962, 文字檔!E:F, 2, 0))</f>
        <v>0</v>
      </c>
      <c r="F1962" s="5">
        <f>IF(ISERROR(VLOOKUP($A$1962, 文字檔!G:H, 2, 0)),0,VLOOKUP($A$1962, 文字檔!G:H, 2, 0))</f>
        <v>4103.34</v>
      </c>
      <c r="G1962" s="5">
        <f>IF(ISERROR(VLOOKUP($A$1962, 文字檔!I:J, 2, 0)),0,VLOOKUP($A$1962, 文字檔!I:J, 2, 0))</f>
        <v>0</v>
      </c>
      <c r="H1962" s="5">
        <f>IF(ISERROR(VLOOKUP($A$1962, 文字檔!K:L, 2, 0)),0,VLOOKUP($A$1962, 文字檔!K:L, 2, 0))</f>
        <v>0</v>
      </c>
      <c r="I1962" s="5">
        <f>IF(ISERROR(VLOOKUP($A$1962, 文字檔!M:N, 2, 0)),0,VLOOKUP($A$1962, 文字檔!M:N, 2, 0))</f>
        <v>-35297.74</v>
      </c>
      <c r="J1962" s="5">
        <f>IF(ISERROR(VLOOKUP($A$1962, 文字檔!O:P, 2, 0)),0,VLOOKUP($A$1962, 文字檔!O:P, 2, 0))</f>
        <v>0</v>
      </c>
      <c r="K1962">
        <f>IF(ISERROR(VLOOKUP($A$1962, 文字檔!Q:R, 2, 0)),0,VLOOKUP($A$1962, 文字檔!Q:R, 2, 0))</f>
        <v>0</v>
      </c>
      <c r="L1962">
        <f>IF(ISERROR(VLOOKUP($A$1962, 文字檔!S:T, 2, 0)),0,VLOOKUP($A$1962, 文字檔!S:T, 2, 0))</f>
        <v>-15596.53</v>
      </c>
      <c r="M1962">
        <f>IF(ISERROR(VLOOKUP($A$1962, 文字檔!U:V, 2, 0)),0,VLOOKUP($A$1962, 文字檔!U:V, 2, 0))</f>
        <v>-37000</v>
      </c>
      <c r="N1962">
        <f>IF(ISERROR(VLOOKUP($A$1962, 文字檔!W:X, 2, 0)),0,VLOOKUP($A$1962, 文字檔!W:X, 2, 0))</f>
        <v>-15305.46</v>
      </c>
      <c r="O1962">
        <f>IF(ISERROR(VLOOKUP($A$1962, 文字檔!Y:Z, 2, 0)),0,VLOOKUP($A$1962, 文字檔!Y:Z, 2, 0))</f>
        <v>-45393.71</v>
      </c>
      <c r="P1962">
        <f>IF(ISERROR(VLOOKUP($A$1962, 文字檔!AA:AB, 2, 0)),0,VLOOKUP($A$1962, 文字檔!AA:AB, 2, 0))</f>
        <v>-37297.440000000002</v>
      </c>
    </row>
    <row r="1963" spans="1:16" ht="16.2">
      <c r="A1963" s="7">
        <v>45699</v>
      </c>
      <c r="B1963" s="5">
        <f>SUMPRODUCT($C$2:$P$2,$C$1963:$P$1963)</f>
        <v>-20119.09</v>
      </c>
      <c r="C1963" s="5">
        <f>IF(ISERROR(VLOOKUP($A$1963, 文字檔!A:B, 2, 0)),0,VLOOKUP($A$1963, 文字檔!A:B, 2, 0))</f>
        <v>12396.21</v>
      </c>
      <c r="D1963" s="5">
        <f>IF(ISERROR(VLOOKUP($A$1963, 文字檔!C:D, 2, 0)),0,VLOOKUP($A$1963, 文字檔!C:D, 2, 0))</f>
        <v>0</v>
      </c>
      <c r="E1963" s="5">
        <f>IF(ISERROR(VLOOKUP($A$1963, 文字檔!E:F, 2, 0)),0,VLOOKUP($A$1963, 文字檔!E:F, 2, 0))</f>
        <v>0</v>
      </c>
      <c r="F1963" s="5">
        <f>IF(ISERROR(VLOOKUP($A$1963, 文字檔!G:H, 2, 0)),0,VLOOKUP($A$1963, 文字檔!G:H, 2, 0))</f>
        <v>17800</v>
      </c>
      <c r="G1963" s="5">
        <f>IF(ISERROR(VLOOKUP($A$1963, 文字檔!I:J, 2, 0)),0,VLOOKUP($A$1963, 文字檔!I:J, 2, 0))</f>
        <v>0</v>
      </c>
      <c r="H1963" s="5">
        <f>IF(ISERROR(VLOOKUP($A$1963, 文字檔!K:L, 2, 0)),0,VLOOKUP($A$1963, 文字檔!K:L, 2, 0))</f>
        <v>-13404.96</v>
      </c>
      <c r="I1963" s="5">
        <f>IF(ISERROR(VLOOKUP($A$1963, 文字檔!M:N, 2, 0)),0,VLOOKUP($A$1963, 文字檔!M:N, 2, 0))</f>
        <v>-9901.43</v>
      </c>
      <c r="J1963" s="5">
        <f>IF(ISERROR(VLOOKUP($A$1963, 文字檔!O:P, 2, 0)),0,VLOOKUP($A$1963, 文字檔!O:P, 2, 0))</f>
        <v>0</v>
      </c>
      <c r="K1963">
        <f>IF(ISERROR(VLOOKUP($A$1963, 文字檔!Q:R, 2, 0)),0,VLOOKUP($A$1963, 文字檔!Q:R, 2, 0))</f>
        <v>0</v>
      </c>
      <c r="L1963">
        <f>IF(ISERROR(VLOOKUP($A$1963, 文字檔!S:T, 2, 0)),0,VLOOKUP($A$1963, 文字檔!S:T, 2, 0))</f>
        <v>5796.9</v>
      </c>
      <c r="M1963">
        <f>IF(ISERROR(VLOOKUP($A$1963, 文字檔!U:V, 2, 0)),0,VLOOKUP($A$1963, 文字檔!U:V, 2, 0))</f>
        <v>17800</v>
      </c>
      <c r="N1963">
        <f>IF(ISERROR(VLOOKUP($A$1963, 文字檔!W:X, 2, 0)),0,VLOOKUP($A$1963, 文字檔!W:X, 2, 0))</f>
        <v>-18603.79</v>
      </c>
      <c r="O1963">
        <f>IF(ISERROR(VLOOKUP($A$1963, 文字檔!Y:Z, 2, 0)),0,VLOOKUP($A$1963, 文字檔!Y:Z, 2, 0))</f>
        <v>-32002.02</v>
      </c>
      <c r="P1963">
        <f>IF(ISERROR(VLOOKUP($A$1963, 文字檔!AA:AB, 2, 0)),0,VLOOKUP($A$1963, 文字檔!AA:AB, 2, 0))</f>
        <v>0</v>
      </c>
    </row>
    <row r="1964" spans="1:16" ht="16.2">
      <c r="A1964" s="7">
        <v>45700</v>
      </c>
      <c r="B1964" s="5">
        <f>SUMPRODUCT($C$2:$P$2,$C$1964:$P$1964)</f>
        <v>-118520.37</v>
      </c>
      <c r="C1964" s="5">
        <f>IF(ISERROR(VLOOKUP($A$1964, 文字檔!A:B, 2, 0)),0,VLOOKUP($A$1964, 文字檔!A:B, 2, 0))</f>
        <v>26994.799999999999</v>
      </c>
      <c r="D1964" s="5">
        <f>IF(ISERROR(VLOOKUP($A$1964, 文字檔!C:D, 2, 0)),0,VLOOKUP($A$1964, 文字檔!C:D, 2, 0))</f>
        <v>0</v>
      </c>
      <c r="E1964" s="5">
        <f>IF(ISERROR(VLOOKUP($A$1964, 文字檔!E:F, 2, 0)),0,VLOOKUP($A$1964, 文字檔!E:F, 2, 0))</f>
        <v>0</v>
      </c>
      <c r="F1964" s="5">
        <f>IF(ISERROR(VLOOKUP($A$1964, 文字檔!G:H, 2, 0)),0,VLOOKUP($A$1964, 文字檔!G:H, 2, 0))</f>
        <v>-4000</v>
      </c>
      <c r="G1964" s="5">
        <f>IF(ISERROR(VLOOKUP($A$1964, 文字檔!I:J, 2, 0)),0,VLOOKUP($A$1964, 文字檔!I:J, 2, 0))</f>
        <v>-24797.01</v>
      </c>
      <c r="H1964" s="5">
        <f>IF(ISERROR(VLOOKUP($A$1964, 文字檔!K:L, 2, 0)),0,VLOOKUP($A$1964, 文字檔!K:L, 2, 0))</f>
        <v>18488.78</v>
      </c>
      <c r="I1964" s="5">
        <f>IF(ISERROR(VLOOKUP($A$1964, 文字檔!M:N, 2, 0)),0,VLOOKUP($A$1964, 文字檔!M:N, 2, 0))</f>
        <v>-9298.76</v>
      </c>
      <c r="J1964" s="5">
        <f>IF(ISERROR(VLOOKUP($A$1964, 文字檔!O:P, 2, 0)),0,VLOOKUP($A$1964, 文字檔!O:P, 2, 0))</f>
        <v>0</v>
      </c>
      <c r="K1964">
        <f>IF(ISERROR(VLOOKUP($A$1964, 文字檔!Q:R, 2, 0)),0,VLOOKUP($A$1964, 文字檔!Q:R, 2, 0))</f>
        <v>0</v>
      </c>
      <c r="L1964">
        <f>IF(ISERROR(VLOOKUP($A$1964, 文字檔!S:T, 2, 0)),0,VLOOKUP($A$1964, 文字檔!S:T, 2, 0))</f>
        <v>0</v>
      </c>
      <c r="M1964">
        <f>IF(ISERROR(VLOOKUP($A$1964, 文字檔!U:V, 2, 0)),0,VLOOKUP($A$1964, 文字檔!U:V, 2, 0))</f>
        <v>-4000</v>
      </c>
      <c r="N1964">
        <f>IF(ISERROR(VLOOKUP($A$1964, 文字檔!W:X, 2, 0)),0,VLOOKUP($A$1964, 文字檔!W:X, 2, 0))</f>
        <v>-34103.39</v>
      </c>
      <c r="O1964">
        <f>IF(ISERROR(VLOOKUP($A$1964, 文字檔!Y:Z, 2, 0)),0,VLOOKUP($A$1964, 文字檔!Y:Z, 2, 0))</f>
        <v>-87804.79</v>
      </c>
      <c r="P1964">
        <f>IF(ISERROR(VLOOKUP($A$1964, 文字檔!AA:AB, 2, 0)),0,VLOOKUP($A$1964, 文字檔!AA:AB, 2, 0))</f>
        <v>0</v>
      </c>
    </row>
    <row r="1965" spans="1:16" ht="16.2">
      <c r="A1965" s="7">
        <v>45701</v>
      </c>
      <c r="B1965" s="5">
        <f>SUMPRODUCT($C$2:$P$2,$C$1965:$P$1965)</f>
        <v>3405.2100000000023</v>
      </c>
      <c r="C1965" s="5">
        <f>IF(ISERROR(VLOOKUP($A$1965, 文字檔!A:B, 2, 0)),0,VLOOKUP($A$1965, 文字檔!A:B, 2, 0))</f>
        <v>0</v>
      </c>
      <c r="D1965" s="5">
        <f>IF(ISERROR(VLOOKUP($A$1965, 文字檔!C:D, 2, 0)),0,VLOOKUP($A$1965, 文字檔!C:D, 2, 0))</f>
        <v>-36596.199999999997</v>
      </c>
      <c r="E1965" s="5">
        <f>IF(ISERROR(VLOOKUP($A$1965, 文字檔!E:F, 2, 0)),0,VLOOKUP($A$1965, 文字檔!E:F, 2, 0))</f>
        <v>0</v>
      </c>
      <c r="F1965" s="5">
        <f>IF(ISERROR(VLOOKUP($A$1965, 文字檔!G:H, 2, 0)),0,VLOOKUP($A$1965, 文字檔!G:H, 2, 0))</f>
        <v>-5498.73</v>
      </c>
      <c r="G1965" s="5">
        <f>IF(ISERROR(VLOOKUP($A$1965, 文字檔!I:J, 2, 0)),0,VLOOKUP($A$1965, 文字檔!I:J, 2, 0))</f>
        <v>0</v>
      </c>
      <c r="H1965" s="5">
        <f>IF(ISERROR(VLOOKUP($A$1965, 文字檔!K:L, 2, 0)),0,VLOOKUP($A$1965, 文字檔!K:L, 2, 0))</f>
        <v>-13299.91</v>
      </c>
      <c r="I1965" s="5">
        <f>IF(ISERROR(VLOOKUP($A$1965, 文字檔!M:N, 2, 0)),0,VLOOKUP($A$1965, 文字檔!M:N, 2, 0))</f>
        <v>0</v>
      </c>
      <c r="J1965" s="5">
        <f>IF(ISERROR(VLOOKUP($A$1965, 文字檔!O:P, 2, 0)),0,VLOOKUP($A$1965, 文字檔!O:P, 2, 0))</f>
        <v>0</v>
      </c>
      <c r="K1965">
        <f>IF(ISERROR(VLOOKUP($A$1965, 文字檔!Q:R, 2, 0)),0,VLOOKUP($A$1965, 文字檔!Q:R, 2, 0))</f>
        <v>0</v>
      </c>
      <c r="L1965">
        <f>IF(ISERROR(VLOOKUP($A$1965, 文字檔!S:T, 2, 0)),0,VLOOKUP($A$1965, 文字檔!S:T, 2, 0))</f>
        <v>0</v>
      </c>
      <c r="M1965">
        <f>IF(ISERROR(VLOOKUP($A$1965, 文字檔!U:V, 2, 0)),0,VLOOKUP($A$1965, 文字檔!U:V, 2, 0))</f>
        <v>16800</v>
      </c>
      <c r="N1965">
        <f>IF(ISERROR(VLOOKUP($A$1965, 文字檔!W:X, 2, 0)),0,VLOOKUP($A$1965, 文字檔!W:X, 2, 0))</f>
        <v>24301.78</v>
      </c>
      <c r="O1965">
        <f>IF(ISERROR(VLOOKUP($A$1965, 文字檔!Y:Z, 2, 0)),0,VLOOKUP($A$1965, 文字檔!Y:Z, 2, 0))</f>
        <v>16800</v>
      </c>
      <c r="P1965">
        <f>IF(ISERROR(VLOOKUP($A$1965, 文字檔!AA:AB, 2, 0)),0,VLOOKUP($A$1965, 文字檔!AA:AB, 2, 0))</f>
        <v>898.27</v>
      </c>
    </row>
    <row r="1966" spans="1:16" ht="16.2">
      <c r="A1966" s="7">
        <v>45702</v>
      </c>
      <c r="B1966" s="5">
        <f>SUMPRODUCT($C$2:$P$2,$C$1966:$P$1966)</f>
        <v>-107269.47</v>
      </c>
      <c r="C1966" s="5">
        <f>IF(ISERROR(VLOOKUP($A$1966, 文字檔!A:B, 2, 0)),0,VLOOKUP($A$1966, 文字檔!A:B, 2, 0))</f>
        <v>5408.24</v>
      </c>
      <c r="D1966" s="5">
        <f>IF(ISERROR(VLOOKUP($A$1966, 文字檔!C:D, 2, 0)),0,VLOOKUP($A$1966, 文字檔!C:D, 2, 0))</f>
        <v>3903.94</v>
      </c>
      <c r="E1966" s="5">
        <f>IF(ISERROR(VLOOKUP($A$1966, 文字檔!E:F, 2, 0)),0,VLOOKUP($A$1966, 文字檔!E:F, 2, 0))</f>
        <v>0</v>
      </c>
      <c r="F1966" s="5">
        <f>IF(ISERROR(VLOOKUP($A$1966, 文字檔!G:H, 2, 0)),0,VLOOKUP($A$1966, 文字檔!G:H, 2, 0))</f>
        <v>0</v>
      </c>
      <c r="G1966" s="5">
        <f>IF(ISERROR(VLOOKUP($A$1966, 文字檔!I:J, 2, 0)),0,VLOOKUP($A$1966, 文字檔!I:J, 2, 0))</f>
        <v>-14397.73</v>
      </c>
      <c r="H1966" s="5">
        <f>IF(ISERROR(VLOOKUP($A$1966, 文字檔!K:L, 2, 0)),0,VLOOKUP($A$1966, 文字檔!K:L, 2, 0))</f>
        <v>0</v>
      </c>
      <c r="I1966" s="5">
        <f>IF(ISERROR(VLOOKUP($A$1966, 文字檔!M:N, 2, 0)),0,VLOOKUP($A$1966, 文字檔!M:N, 2, 0))</f>
        <v>17901.84</v>
      </c>
      <c r="J1966" s="5">
        <f>IF(ISERROR(VLOOKUP($A$1966, 文字檔!O:P, 2, 0)),0,VLOOKUP($A$1966, 文字檔!O:P, 2, 0))</f>
        <v>0</v>
      </c>
      <c r="K1966">
        <f>IF(ISERROR(VLOOKUP($A$1966, 文字檔!Q:R, 2, 0)),0,VLOOKUP($A$1966, 文字檔!Q:R, 2, 0))</f>
        <v>0</v>
      </c>
      <c r="L1966">
        <f>IF(ISERROR(VLOOKUP($A$1966, 文字檔!S:T, 2, 0)),0,VLOOKUP($A$1966, 文字檔!S:T, 2, 0))</f>
        <v>0</v>
      </c>
      <c r="M1966">
        <f>IF(ISERROR(VLOOKUP($A$1966, 文字檔!U:V, 2, 0)),0,VLOOKUP($A$1966, 文字檔!U:V, 2, 0))</f>
        <v>-44000</v>
      </c>
      <c r="N1966">
        <f>IF(ISERROR(VLOOKUP($A$1966, 文字檔!W:X, 2, 0)),0,VLOOKUP($A$1966, 文字檔!W:X, 2, 0))</f>
        <v>-50494.5</v>
      </c>
      <c r="O1966">
        <f>IF(ISERROR(VLOOKUP($A$1966, 文字檔!Y:Z, 2, 0)),0,VLOOKUP($A$1966, 文字檔!Y:Z, 2, 0))</f>
        <v>2402.09</v>
      </c>
      <c r="P1966">
        <f>IF(ISERROR(VLOOKUP($A$1966, 文字檔!AA:AB, 2, 0)),0,VLOOKUP($A$1966, 文字檔!AA:AB, 2, 0))</f>
        <v>-27993.35</v>
      </c>
    </row>
    <row r="1967" spans="1:16" ht="16.2">
      <c r="A1967" s="7">
        <v>45703</v>
      </c>
      <c r="B1967" s="5">
        <f>SUMPRODUCT($C$2:$P$2,$C$1967:$P$1967)</f>
        <v>0</v>
      </c>
      <c r="C1967" s="5">
        <f>IF(ISERROR(VLOOKUP($A$1967, 文字檔!A:B, 2, 0)),0,VLOOKUP($A$1967, 文字檔!A:B, 2, 0))</f>
        <v>0</v>
      </c>
      <c r="D1967" s="5">
        <f>IF(ISERROR(VLOOKUP($A$1967, 文字檔!C:D, 2, 0)),0,VLOOKUP($A$1967, 文字檔!C:D, 2, 0))</f>
        <v>0</v>
      </c>
      <c r="E1967" s="5">
        <f>IF(ISERROR(VLOOKUP($A$1967, 文字檔!E:F, 2, 0)),0,VLOOKUP($A$1967, 文字檔!E:F, 2, 0))</f>
        <v>0</v>
      </c>
      <c r="F1967" s="5">
        <f>IF(ISERROR(VLOOKUP($A$1967, 文字檔!G:H, 2, 0)),0,VLOOKUP($A$1967, 文字檔!G:H, 2, 0))</f>
        <v>0</v>
      </c>
      <c r="G1967" s="5">
        <f>IF(ISERROR(VLOOKUP($A$1967, 文字檔!I:J, 2, 0)),0,VLOOKUP($A$1967, 文字檔!I:J, 2, 0))</f>
        <v>0</v>
      </c>
      <c r="H1967" s="5">
        <f>IF(ISERROR(VLOOKUP($A$1967, 文字檔!K:L, 2, 0)),0,VLOOKUP($A$1967, 文字檔!K:L, 2, 0))</f>
        <v>0</v>
      </c>
      <c r="I1967" s="5">
        <f>IF(ISERROR(VLOOKUP($A$1967, 文字檔!M:N, 2, 0)),0,VLOOKUP($A$1967, 文字檔!M:N, 2, 0))</f>
        <v>0</v>
      </c>
      <c r="J1967" s="5">
        <f>IF(ISERROR(VLOOKUP($A$1967, 文字檔!O:P, 2, 0)),0,VLOOKUP($A$1967, 文字檔!O:P, 2, 0))</f>
        <v>0</v>
      </c>
      <c r="K1967">
        <f>IF(ISERROR(VLOOKUP($A$1967, 文字檔!Q:R, 2, 0)),0,VLOOKUP($A$1967, 文字檔!Q:R, 2, 0))</f>
        <v>0</v>
      </c>
      <c r="L1967">
        <f>IF(ISERROR(VLOOKUP($A$1967, 文字檔!S:T, 2, 0)),0,VLOOKUP($A$1967, 文字檔!S:T, 2, 0))</f>
        <v>0</v>
      </c>
      <c r="M1967">
        <f>IF(ISERROR(VLOOKUP($A$1967, 文字檔!U:V, 2, 0)),0,VLOOKUP($A$1967, 文字檔!U:V, 2, 0))</f>
        <v>0</v>
      </c>
      <c r="N1967">
        <f>IF(ISERROR(VLOOKUP($A$1967, 文字檔!W:X, 2, 0)),0,VLOOKUP($A$1967, 文字檔!W:X, 2, 0))</f>
        <v>0</v>
      </c>
      <c r="O1967">
        <f>IF(ISERROR(VLOOKUP($A$1967, 文字檔!Y:Z, 2, 0)),0,VLOOKUP($A$1967, 文字檔!Y:Z, 2, 0))</f>
        <v>0</v>
      </c>
      <c r="P1967">
        <f>IF(ISERROR(VLOOKUP($A$1967, 文字檔!AA:AB, 2, 0)),0,VLOOKUP($A$1967, 文字檔!AA:AB, 2, 0))</f>
        <v>0</v>
      </c>
    </row>
    <row r="1968" spans="1:16" ht="16.2">
      <c r="A1968" s="7">
        <v>45704</v>
      </c>
      <c r="B1968" s="5">
        <f>SUMPRODUCT($C$2:$P$2,$C$1968:$P$1968)</f>
        <v>0</v>
      </c>
      <c r="C1968" s="5">
        <f>IF(ISERROR(VLOOKUP($A$1968, 文字檔!A:B, 2, 0)),0,VLOOKUP($A$1968, 文字檔!A:B, 2, 0))</f>
        <v>0</v>
      </c>
      <c r="D1968" s="5">
        <f>IF(ISERROR(VLOOKUP($A$1968, 文字檔!C:D, 2, 0)),0,VLOOKUP($A$1968, 文字檔!C:D, 2, 0))</f>
        <v>0</v>
      </c>
      <c r="E1968" s="5">
        <f>IF(ISERROR(VLOOKUP($A$1968, 文字檔!E:F, 2, 0)),0,VLOOKUP($A$1968, 文字檔!E:F, 2, 0))</f>
        <v>0</v>
      </c>
      <c r="F1968" s="5">
        <f>IF(ISERROR(VLOOKUP($A$1968, 文字檔!G:H, 2, 0)),0,VLOOKUP($A$1968, 文字檔!G:H, 2, 0))</f>
        <v>0</v>
      </c>
      <c r="G1968" s="5">
        <f>IF(ISERROR(VLOOKUP($A$1968, 文字檔!I:J, 2, 0)),0,VLOOKUP($A$1968, 文字檔!I:J, 2, 0))</f>
        <v>0</v>
      </c>
      <c r="H1968" s="5">
        <f>IF(ISERROR(VLOOKUP($A$1968, 文字檔!K:L, 2, 0)),0,VLOOKUP($A$1968, 文字檔!K:L, 2, 0))</f>
        <v>0</v>
      </c>
      <c r="I1968" s="5">
        <f>IF(ISERROR(VLOOKUP($A$1968, 文字檔!M:N, 2, 0)),0,VLOOKUP($A$1968, 文字檔!M:N, 2, 0))</f>
        <v>0</v>
      </c>
      <c r="J1968" s="5">
        <f>IF(ISERROR(VLOOKUP($A$1968, 文字檔!O:P, 2, 0)),0,VLOOKUP($A$1968, 文字檔!O:P, 2, 0))</f>
        <v>0</v>
      </c>
      <c r="K1968">
        <f>IF(ISERROR(VLOOKUP($A$1968, 文字檔!Q:R, 2, 0)),0,VLOOKUP($A$1968, 文字檔!Q:R, 2, 0))</f>
        <v>0</v>
      </c>
      <c r="L1968">
        <f>IF(ISERROR(VLOOKUP($A$1968, 文字檔!S:T, 2, 0)),0,VLOOKUP($A$1968, 文字檔!S:T, 2, 0))</f>
        <v>0</v>
      </c>
      <c r="M1968">
        <f>IF(ISERROR(VLOOKUP($A$1968, 文字檔!U:V, 2, 0)),0,VLOOKUP($A$1968, 文字檔!U:V, 2, 0))</f>
        <v>0</v>
      </c>
      <c r="N1968">
        <f>IF(ISERROR(VLOOKUP($A$1968, 文字檔!W:X, 2, 0)),0,VLOOKUP($A$1968, 文字檔!W:X, 2, 0))</f>
        <v>0</v>
      </c>
      <c r="O1968">
        <f>IF(ISERROR(VLOOKUP($A$1968, 文字檔!Y:Z, 2, 0)),0,VLOOKUP($A$1968, 文字檔!Y:Z, 2, 0))</f>
        <v>0</v>
      </c>
      <c r="P1968">
        <f>IF(ISERROR(VLOOKUP($A$1968, 文字檔!AA:AB, 2, 0)),0,VLOOKUP($A$1968, 文字檔!AA:AB, 2, 0))</f>
        <v>0</v>
      </c>
    </row>
    <row r="1969" spans="1:16" ht="16.2">
      <c r="A1969" s="7">
        <v>45705</v>
      </c>
      <c r="B1969" s="5">
        <f>SUMPRODUCT($C$2:$P$2,$C$1969:$P$1969)</f>
        <v>23091.989999999994</v>
      </c>
      <c r="C1969" s="5">
        <f>IF(ISERROR(VLOOKUP($A$1969, 文字檔!A:B, 2, 0)),0,VLOOKUP($A$1969, 文字檔!A:B, 2, 0))</f>
        <v>-10.94</v>
      </c>
      <c r="D1969" s="5">
        <f>IF(ISERROR(VLOOKUP($A$1969, 文字檔!C:D, 2, 0)),0,VLOOKUP($A$1969, 文字檔!C:D, 2, 0))</f>
        <v>-41806.550000000003</v>
      </c>
      <c r="E1969" s="5">
        <f>IF(ISERROR(VLOOKUP($A$1969, 文字檔!E:F, 2, 0)),0,VLOOKUP($A$1969, 文字檔!E:F, 2, 0))</f>
        <v>0</v>
      </c>
      <c r="F1969" s="5">
        <f>IF(ISERROR(VLOOKUP($A$1969, 文字檔!G:H, 2, 0)),0,VLOOKUP($A$1969, 文字檔!G:H, 2, 0))</f>
        <v>0</v>
      </c>
      <c r="G1969" s="5">
        <f>IF(ISERROR(VLOOKUP($A$1969, 文字檔!I:J, 2, 0)),0,VLOOKUP($A$1969, 文字檔!I:J, 2, 0))</f>
        <v>0</v>
      </c>
      <c r="H1969" s="5">
        <f>IF(ISERROR(VLOOKUP($A$1969, 文字檔!K:L, 2, 0)),0,VLOOKUP($A$1969, 文字檔!K:L, 2, 0))</f>
        <v>32699.89</v>
      </c>
      <c r="I1969" s="5">
        <f>IF(ISERROR(VLOOKUP($A$1969, 文字檔!M:N, 2, 0)),0,VLOOKUP($A$1969, 文字檔!M:N, 2, 0))</f>
        <v>-3695.82</v>
      </c>
      <c r="J1969" s="5">
        <f>IF(ISERROR(VLOOKUP($A$1969, 文字檔!O:P, 2, 0)),0,VLOOKUP($A$1969, 文字檔!O:P, 2, 0))</f>
        <v>0</v>
      </c>
      <c r="K1969">
        <f>IF(ISERROR(VLOOKUP($A$1969, 文字檔!Q:R, 2, 0)),0,VLOOKUP($A$1969, 文字檔!Q:R, 2, 0))</f>
        <v>-2305.36</v>
      </c>
      <c r="L1969">
        <f>IF(ISERROR(VLOOKUP($A$1969, 文字檔!S:T, 2, 0)),0,VLOOKUP($A$1969, 文字檔!S:T, 2, 0))</f>
        <v>0</v>
      </c>
      <c r="M1969">
        <f>IF(ISERROR(VLOOKUP($A$1969, 文字檔!U:V, 2, 0)),0,VLOOKUP($A$1969, 文字檔!U:V, 2, 0))</f>
        <v>-8795.7199999999993</v>
      </c>
      <c r="N1969">
        <f>IF(ISERROR(VLOOKUP($A$1969, 文字檔!W:X, 2, 0)),0,VLOOKUP($A$1969, 文字檔!W:X, 2, 0))</f>
        <v>0</v>
      </c>
      <c r="O1969">
        <f>IF(ISERROR(VLOOKUP($A$1969, 文字檔!Y:Z, 2, 0)),0,VLOOKUP($A$1969, 文字檔!Y:Z, 2, 0))</f>
        <v>58808.54</v>
      </c>
      <c r="P1969">
        <f>IF(ISERROR(VLOOKUP($A$1969, 文字檔!AA:AB, 2, 0)),0,VLOOKUP($A$1969, 文字檔!AA:AB, 2, 0))</f>
        <v>-11802.05</v>
      </c>
    </row>
    <row r="1970" spans="1:16" ht="16.2">
      <c r="A1970" s="7">
        <v>45706</v>
      </c>
      <c r="B1970" s="5">
        <f>SUMPRODUCT($C$2:$P$2,$C$1970:$P$1970)</f>
        <v>87378.65</v>
      </c>
      <c r="C1970" s="5">
        <f>IF(ISERROR(VLOOKUP($A$1970, 文字檔!A:B, 2, 0)),0,VLOOKUP($A$1970, 文字檔!A:B, 2, 0))</f>
        <v>0</v>
      </c>
      <c r="D1970" s="5">
        <f>IF(ISERROR(VLOOKUP($A$1970, 文字檔!C:D, 2, 0)),0,VLOOKUP($A$1970, 文字檔!C:D, 2, 0))</f>
        <v>29000</v>
      </c>
      <c r="E1970" s="5">
        <f>IF(ISERROR(VLOOKUP($A$1970, 文字檔!E:F, 2, 0)),0,VLOOKUP($A$1970, 文字檔!E:F, 2, 0))</f>
        <v>0</v>
      </c>
      <c r="F1970" s="5">
        <f>IF(ISERROR(VLOOKUP($A$1970, 文字檔!G:H, 2, 0)),0,VLOOKUP($A$1970, 文字檔!G:H, 2, 0))</f>
        <v>0</v>
      </c>
      <c r="G1970" s="5">
        <f>IF(ISERROR(VLOOKUP($A$1970, 文字檔!I:J, 2, 0)),0,VLOOKUP($A$1970, 文字檔!I:J, 2, 0))</f>
        <v>0</v>
      </c>
      <c r="H1970" s="5">
        <f>IF(ISERROR(VLOOKUP($A$1970, 文字檔!K:L, 2, 0)),0,VLOOKUP($A$1970, 文字檔!K:L, 2, 0))</f>
        <v>-20517.34</v>
      </c>
      <c r="I1970" s="5">
        <f>IF(ISERROR(VLOOKUP($A$1970, 文字檔!M:N, 2, 0)),0,VLOOKUP($A$1970, 文字檔!M:N, 2, 0))</f>
        <v>0</v>
      </c>
      <c r="J1970" s="5">
        <f>IF(ISERROR(VLOOKUP($A$1970, 文字檔!O:P, 2, 0)),0,VLOOKUP($A$1970, 文字檔!O:P, 2, 0))</f>
        <v>0</v>
      </c>
      <c r="K1970">
        <f>IF(ISERROR(VLOOKUP($A$1970, 文字檔!Q:R, 2, 0)),0,VLOOKUP($A$1970, 文字檔!Q:R, 2, 0))</f>
        <v>29000</v>
      </c>
      <c r="L1970">
        <f>IF(ISERROR(VLOOKUP($A$1970, 文字檔!S:T, 2, 0)),0,VLOOKUP($A$1970, 文字檔!S:T, 2, 0))</f>
        <v>0</v>
      </c>
      <c r="M1970">
        <f>IF(ISERROR(VLOOKUP($A$1970, 文字檔!U:V, 2, 0)),0,VLOOKUP($A$1970, 文字檔!U:V, 2, 0))</f>
        <v>29000</v>
      </c>
      <c r="N1970">
        <f>IF(ISERROR(VLOOKUP($A$1970, 文字檔!W:X, 2, 0)),0,VLOOKUP($A$1970, 文字檔!W:X, 2, 0))</f>
        <v>0</v>
      </c>
      <c r="O1970">
        <f>IF(ISERROR(VLOOKUP($A$1970, 文字檔!Y:Z, 2, 0)),0,VLOOKUP($A$1970, 文字檔!Y:Z, 2, 0))</f>
        <v>-8104.01</v>
      </c>
      <c r="P1970">
        <f>IF(ISERROR(VLOOKUP($A$1970, 文字檔!AA:AB, 2, 0)),0,VLOOKUP($A$1970, 文字檔!AA:AB, 2, 0))</f>
        <v>29000</v>
      </c>
    </row>
    <row r="1971" spans="1:16" ht="16.2">
      <c r="A1971" s="7">
        <v>45707</v>
      </c>
      <c r="B1971" s="5">
        <f>SUMPRODUCT($C$2:$P$2,$C$1971:$P$1971)</f>
        <v>-76884.59</v>
      </c>
      <c r="C1971" s="5">
        <f>IF(ISERROR(VLOOKUP($A$1971, 文字檔!A:B, 2, 0)),0,VLOOKUP($A$1971, 文字檔!A:B, 2, 0))</f>
        <v>0</v>
      </c>
      <c r="D1971" s="5">
        <f>IF(ISERROR(VLOOKUP($A$1971, 文字檔!C:D, 2, 0)),0,VLOOKUP($A$1971, 文字檔!C:D, 2, 0))</f>
        <v>-9108.2099999999991</v>
      </c>
      <c r="E1971" s="5">
        <f>IF(ISERROR(VLOOKUP($A$1971, 文字檔!E:F, 2, 0)),0,VLOOKUP($A$1971, 文字檔!E:F, 2, 0))</f>
        <v>0</v>
      </c>
      <c r="F1971" s="5">
        <f>IF(ISERROR(VLOOKUP($A$1971, 文字檔!G:H, 2, 0)),0,VLOOKUP($A$1971, 文字檔!G:H, 2, 0))</f>
        <v>0</v>
      </c>
      <c r="G1971" s="5">
        <f>IF(ISERROR(VLOOKUP($A$1971, 文字檔!I:J, 2, 0)),0,VLOOKUP($A$1971, 文字檔!I:J, 2, 0))</f>
        <v>0</v>
      </c>
      <c r="H1971" s="5">
        <f>IF(ISERROR(VLOOKUP($A$1971, 文字檔!K:L, 2, 0)),0,VLOOKUP($A$1971, 文字檔!K:L, 2, 0))</f>
        <v>0</v>
      </c>
      <c r="I1971" s="5">
        <f>IF(ISERROR(VLOOKUP($A$1971, 文字檔!M:N, 2, 0)),0,VLOOKUP($A$1971, 文字檔!M:N, 2, 0))</f>
        <v>-9815.2199999999993</v>
      </c>
      <c r="J1971" s="5">
        <f>IF(ISERROR(VLOOKUP($A$1971, 文字檔!O:P, 2, 0)),0,VLOOKUP($A$1971, 文字檔!O:P, 2, 0))</f>
        <v>0</v>
      </c>
      <c r="K1971">
        <f>IF(ISERROR(VLOOKUP($A$1971, 文字檔!Q:R, 2, 0)),0,VLOOKUP($A$1971, 文字檔!Q:R, 2, 0))</f>
        <v>-8908.24</v>
      </c>
      <c r="L1971">
        <f>IF(ISERROR(VLOOKUP($A$1971, 文字檔!S:T, 2, 0)),0,VLOOKUP($A$1971, 文字檔!S:T, 2, 0))</f>
        <v>0</v>
      </c>
      <c r="M1971">
        <f>IF(ISERROR(VLOOKUP($A$1971, 文字檔!U:V, 2, 0)),0,VLOOKUP($A$1971, 文字檔!U:V, 2, 0))</f>
        <v>-8908.24</v>
      </c>
      <c r="N1971">
        <f>IF(ISERROR(VLOOKUP($A$1971, 文字檔!W:X, 2, 0)),0,VLOOKUP($A$1971, 文字檔!W:X, 2, 0))</f>
        <v>-16017.89</v>
      </c>
      <c r="O1971">
        <f>IF(ISERROR(VLOOKUP($A$1971, 文字檔!Y:Z, 2, 0)),0,VLOOKUP($A$1971, 文字檔!Y:Z, 2, 0))</f>
        <v>-15218.55</v>
      </c>
      <c r="P1971">
        <f>IF(ISERROR(VLOOKUP($A$1971, 文字檔!AA:AB, 2, 0)),0,VLOOKUP($A$1971, 文字檔!AA:AB, 2, 0))</f>
        <v>-8908.24</v>
      </c>
    </row>
    <row r="1972" spans="1:16" ht="16.2">
      <c r="A1972" s="7">
        <v>45708</v>
      </c>
      <c r="B1972" s="5">
        <f>SUMPRODUCT($C$2:$P$2,$C$1972:$P$1972)</f>
        <v>-19764.070000000003</v>
      </c>
      <c r="C1972" s="5">
        <f>IF(ISERROR(VLOOKUP($A$1972, 文字檔!A:B, 2, 0)),0,VLOOKUP($A$1972, 文字檔!A:B, 2, 0))</f>
        <v>5583.66</v>
      </c>
      <c r="D1972" s="5">
        <f>IF(ISERROR(VLOOKUP($A$1972, 文字檔!C:D, 2, 0)),0,VLOOKUP($A$1972, 文字檔!C:D, 2, 0))</f>
        <v>0</v>
      </c>
      <c r="E1972" s="5">
        <f>IF(ISERROR(VLOOKUP($A$1972, 文字檔!E:F, 2, 0)),0,VLOOKUP($A$1972, 文字檔!E:F, 2, 0))</f>
        <v>0</v>
      </c>
      <c r="F1972" s="5">
        <f>IF(ISERROR(VLOOKUP($A$1972, 文字檔!G:H, 2, 0)),0,VLOOKUP($A$1972, 文字檔!G:H, 2, 0))</f>
        <v>694.07</v>
      </c>
      <c r="G1972" s="5">
        <f>IF(ISERROR(VLOOKUP($A$1972, 文字檔!I:J, 2, 0)),0,VLOOKUP($A$1972, 文字檔!I:J, 2, 0))</f>
        <v>-7305.15</v>
      </c>
      <c r="H1972" s="5">
        <f>IF(ISERROR(VLOOKUP($A$1972, 文字檔!K:L, 2, 0)),0,VLOOKUP($A$1972, 文字檔!K:L, 2, 0))</f>
        <v>1389.4</v>
      </c>
      <c r="I1972" s="5">
        <f>IF(ISERROR(VLOOKUP($A$1972, 文字檔!M:N, 2, 0)),0,VLOOKUP($A$1972, 文字檔!M:N, 2, 0))</f>
        <v>0</v>
      </c>
      <c r="J1972" s="5">
        <f>IF(ISERROR(VLOOKUP($A$1972, 文字檔!O:P, 2, 0)),0,VLOOKUP($A$1972, 文字檔!O:P, 2, 0))</f>
        <v>0</v>
      </c>
      <c r="K1972">
        <f>IF(ISERROR(VLOOKUP($A$1972, 文字檔!Q:R, 2, 0)),0,VLOOKUP($A$1972, 文字檔!Q:R, 2, 0))</f>
        <v>0</v>
      </c>
      <c r="L1972">
        <f>IF(ISERROR(VLOOKUP($A$1972, 文字檔!S:T, 2, 0)),0,VLOOKUP($A$1972, 文字檔!S:T, 2, 0))</f>
        <v>-22210.720000000001</v>
      </c>
      <c r="M1972">
        <f>IF(ISERROR(VLOOKUP($A$1972, 文字檔!U:V, 2, 0)),0,VLOOKUP($A$1972, 文字檔!U:V, 2, 0))</f>
        <v>0</v>
      </c>
      <c r="N1972">
        <f>IF(ISERROR(VLOOKUP($A$1972, 文字檔!W:X, 2, 0)),0,VLOOKUP($A$1972, 文字檔!W:X, 2, 0))</f>
        <v>13495.99</v>
      </c>
      <c r="O1972">
        <f>IF(ISERROR(VLOOKUP($A$1972, 文字檔!Y:Z, 2, 0)),0,VLOOKUP($A$1972, 文字檔!Y:Z, 2, 0))</f>
        <v>-8904.91</v>
      </c>
      <c r="P1972">
        <f>IF(ISERROR(VLOOKUP($A$1972, 文字檔!AA:AB, 2, 0)),0,VLOOKUP($A$1972, 文字檔!AA:AB, 2, 0))</f>
        <v>-2506.41</v>
      </c>
    </row>
    <row r="1973" spans="1:16" ht="16.2">
      <c r="A1973" s="7">
        <v>45709</v>
      </c>
      <c r="B1973" s="5">
        <f>SUMPRODUCT($C$2:$P$2,$C$1973:$P$1973)</f>
        <v>97108.18</v>
      </c>
      <c r="C1973" s="5">
        <f>IF(ISERROR(VLOOKUP($A$1973, 文字檔!A:B, 2, 0)),0,VLOOKUP($A$1973, 文字檔!A:B, 2, 0))</f>
        <v>957.95</v>
      </c>
      <c r="D1973" s="5">
        <f>IF(ISERROR(VLOOKUP($A$1973, 文字檔!C:D, 2, 0)),0,VLOOKUP($A$1973, 文字檔!C:D, 2, 0))</f>
        <v>0</v>
      </c>
      <c r="E1973" s="5">
        <f>IF(ISERROR(VLOOKUP($A$1973, 文字檔!E:F, 2, 0)),0,VLOOKUP($A$1973, 文字檔!E:F, 2, 0))</f>
        <v>0</v>
      </c>
      <c r="F1973" s="5">
        <f>IF(ISERROR(VLOOKUP($A$1973, 文字檔!G:H, 2, 0)),0,VLOOKUP($A$1973, 文字檔!G:H, 2, 0))</f>
        <v>41400</v>
      </c>
      <c r="G1973" s="5">
        <f>IF(ISERROR(VLOOKUP($A$1973, 文字檔!I:J, 2, 0)),0,VLOOKUP($A$1973, 文字檔!I:J, 2, 0))</f>
        <v>-7307.13</v>
      </c>
      <c r="H1973" s="5">
        <f>IF(ISERROR(VLOOKUP($A$1973, 文字檔!K:L, 2, 0)),0,VLOOKUP($A$1973, 文字檔!K:L, 2, 0))</f>
        <v>0</v>
      </c>
      <c r="I1973" s="5">
        <f>IF(ISERROR(VLOOKUP($A$1973, 文字檔!M:N, 2, 0)),0,VLOOKUP($A$1973, 文字檔!M:N, 2, 0))</f>
        <v>14889.99</v>
      </c>
      <c r="J1973" s="5">
        <f>IF(ISERROR(VLOOKUP($A$1973, 文字檔!O:P, 2, 0)),0,VLOOKUP($A$1973, 文字檔!O:P, 2, 0))</f>
        <v>0</v>
      </c>
      <c r="K1973">
        <f>IF(ISERROR(VLOOKUP($A$1973, 文字檔!Q:R, 2, 0)),0,VLOOKUP($A$1973, 文字檔!Q:R, 2, 0))</f>
        <v>0</v>
      </c>
      <c r="L1973">
        <f>IF(ISERROR(VLOOKUP($A$1973, 文字檔!S:T, 2, 0)),0,VLOOKUP($A$1973, 文字檔!S:T, 2, 0))</f>
        <v>0</v>
      </c>
      <c r="M1973">
        <f>IF(ISERROR(VLOOKUP($A$1973, 文字檔!U:V, 2, 0)),0,VLOOKUP($A$1973, 文字檔!U:V, 2, 0))</f>
        <v>0</v>
      </c>
      <c r="N1973">
        <f>IF(ISERROR(VLOOKUP($A$1973, 文字檔!W:X, 2, 0)),0,VLOOKUP($A$1973, 文字檔!W:X, 2, 0))</f>
        <v>41400</v>
      </c>
      <c r="O1973">
        <f>IF(ISERROR(VLOOKUP($A$1973, 文字檔!Y:Z, 2, 0)),0,VLOOKUP($A$1973, 文字檔!Y:Z, 2, 0))</f>
        <v>-35632.629999999997</v>
      </c>
      <c r="P1973">
        <f>IF(ISERROR(VLOOKUP($A$1973, 文字檔!AA:AB, 2, 0)),0,VLOOKUP($A$1973, 文字檔!AA:AB, 2, 0))</f>
        <v>41400</v>
      </c>
    </row>
    <row r="1974" spans="1:16" ht="16.2">
      <c r="A1974" s="7">
        <v>45710</v>
      </c>
      <c r="B1974" s="5">
        <f>SUMPRODUCT($C$2:$P$2,$C$1974:$P$1974)</f>
        <v>0</v>
      </c>
      <c r="C1974" s="5">
        <f>IF(ISERROR(VLOOKUP($A$1974, 文字檔!A:B, 2, 0)),0,VLOOKUP($A$1974, 文字檔!A:B, 2, 0))</f>
        <v>0</v>
      </c>
      <c r="D1974" s="5">
        <f>IF(ISERROR(VLOOKUP($A$1974, 文字檔!C:D, 2, 0)),0,VLOOKUP($A$1974, 文字檔!C:D, 2, 0))</f>
        <v>0</v>
      </c>
      <c r="E1974" s="5">
        <f>IF(ISERROR(VLOOKUP($A$1974, 文字檔!E:F, 2, 0)),0,VLOOKUP($A$1974, 文字檔!E:F, 2, 0))</f>
        <v>0</v>
      </c>
      <c r="F1974" s="5">
        <f>IF(ISERROR(VLOOKUP($A$1974, 文字檔!G:H, 2, 0)),0,VLOOKUP($A$1974, 文字檔!G:H, 2, 0))</f>
        <v>0</v>
      </c>
      <c r="G1974" s="5">
        <f>IF(ISERROR(VLOOKUP($A$1974, 文字檔!I:J, 2, 0)),0,VLOOKUP($A$1974, 文字檔!I:J, 2, 0))</f>
        <v>0</v>
      </c>
      <c r="H1974" s="5">
        <f>IF(ISERROR(VLOOKUP($A$1974, 文字檔!K:L, 2, 0)),0,VLOOKUP($A$1974, 文字檔!K:L, 2, 0))</f>
        <v>0</v>
      </c>
      <c r="I1974" s="5">
        <f>IF(ISERROR(VLOOKUP($A$1974, 文字檔!M:N, 2, 0)),0,VLOOKUP($A$1974, 文字檔!M:N, 2, 0))</f>
        <v>0</v>
      </c>
      <c r="J1974" s="5">
        <f>IF(ISERROR(VLOOKUP($A$1974, 文字檔!O:P, 2, 0)),0,VLOOKUP($A$1974, 文字檔!O:P, 2, 0))</f>
        <v>0</v>
      </c>
      <c r="K1974">
        <f>IF(ISERROR(VLOOKUP($A$1974, 文字檔!Q:R, 2, 0)),0,VLOOKUP($A$1974, 文字檔!Q:R, 2, 0))</f>
        <v>0</v>
      </c>
      <c r="L1974">
        <f>IF(ISERROR(VLOOKUP($A$1974, 文字檔!S:T, 2, 0)),0,VLOOKUP($A$1974, 文字檔!S:T, 2, 0))</f>
        <v>0</v>
      </c>
      <c r="M1974">
        <f>IF(ISERROR(VLOOKUP($A$1974, 文字檔!U:V, 2, 0)),0,VLOOKUP($A$1974, 文字檔!U:V, 2, 0))</f>
        <v>0</v>
      </c>
      <c r="N1974">
        <f>IF(ISERROR(VLOOKUP($A$1974, 文字檔!W:X, 2, 0)),0,VLOOKUP($A$1974, 文字檔!W:X, 2, 0))</f>
        <v>0</v>
      </c>
      <c r="O1974">
        <f>IF(ISERROR(VLOOKUP($A$1974, 文字檔!Y:Z, 2, 0)),0,VLOOKUP($A$1974, 文字檔!Y:Z, 2, 0))</f>
        <v>0</v>
      </c>
      <c r="P1974">
        <f>IF(ISERROR(VLOOKUP($A$1974, 文字檔!AA:AB, 2, 0)),0,VLOOKUP($A$1974, 文字檔!AA:AB, 2, 0))</f>
        <v>0</v>
      </c>
    </row>
    <row r="1975" spans="1:16" ht="16.2">
      <c r="A1975" s="7">
        <v>45711</v>
      </c>
      <c r="B1975" s="5">
        <f>SUMPRODUCT($C$2:$P$2,$C$1975:$P$1975)</f>
        <v>0</v>
      </c>
      <c r="C1975" s="5">
        <f>IF(ISERROR(VLOOKUP($A$1975, 文字檔!A:B, 2, 0)),0,VLOOKUP($A$1975, 文字檔!A:B, 2, 0))</f>
        <v>0</v>
      </c>
      <c r="D1975" s="5">
        <f>IF(ISERROR(VLOOKUP($A$1975, 文字檔!C:D, 2, 0)),0,VLOOKUP($A$1975, 文字檔!C:D, 2, 0))</f>
        <v>0</v>
      </c>
      <c r="E1975" s="5">
        <f>IF(ISERROR(VLOOKUP($A$1975, 文字檔!E:F, 2, 0)),0,VLOOKUP($A$1975, 文字檔!E:F, 2, 0))</f>
        <v>0</v>
      </c>
      <c r="F1975" s="5">
        <f>IF(ISERROR(VLOOKUP($A$1975, 文字檔!G:H, 2, 0)),0,VLOOKUP($A$1975, 文字檔!G:H, 2, 0))</f>
        <v>0</v>
      </c>
      <c r="G1975" s="5">
        <f>IF(ISERROR(VLOOKUP($A$1975, 文字檔!I:J, 2, 0)),0,VLOOKUP($A$1975, 文字檔!I:J, 2, 0))</f>
        <v>0</v>
      </c>
      <c r="H1975" s="5">
        <f>IF(ISERROR(VLOOKUP($A$1975, 文字檔!K:L, 2, 0)),0,VLOOKUP($A$1975, 文字檔!K:L, 2, 0))</f>
        <v>0</v>
      </c>
      <c r="I1975" s="5">
        <f>IF(ISERROR(VLOOKUP($A$1975, 文字檔!M:N, 2, 0)),0,VLOOKUP($A$1975, 文字檔!M:N, 2, 0))</f>
        <v>0</v>
      </c>
      <c r="J1975" s="5">
        <f>IF(ISERROR(VLOOKUP($A$1975, 文字檔!O:P, 2, 0)),0,VLOOKUP($A$1975, 文字檔!O:P, 2, 0))</f>
        <v>0</v>
      </c>
      <c r="K1975">
        <f>IF(ISERROR(VLOOKUP($A$1975, 文字檔!Q:R, 2, 0)),0,VLOOKUP($A$1975, 文字檔!Q:R, 2, 0))</f>
        <v>0</v>
      </c>
      <c r="L1975">
        <f>IF(ISERROR(VLOOKUP($A$1975, 文字檔!S:T, 2, 0)),0,VLOOKUP($A$1975, 文字檔!S:T, 2, 0))</f>
        <v>0</v>
      </c>
      <c r="M1975">
        <f>IF(ISERROR(VLOOKUP($A$1975, 文字檔!U:V, 2, 0)),0,VLOOKUP($A$1975, 文字檔!U:V, 2, 0))</f>
        <v>0</v>
      </c>
      <c r="N1975">
        <f>IF(ISERROR(VLOOKUP($A$1975, 文字檔!W:X, 2, 0)),0,VLOOKUP($A$1975, 文字檔!W:X, 2, 0))</f>
        <v>0</v>
      </c>
      <c r="O1975">
        <f>IF(ISERROR(VLOOKUP($A$1975, 文字檔!Y:Z, 2, 0)),0,VLOOKUP($A$1975, 文字檔!Y:Z, 2, 0))</f>
        <v>0</v>
      </c>
      <c r="P1975">
        <f>IF(ISERROR(VLOOKUP($A$1975, 文字檔!AA:AB, 2, 0)),0,VLOOKUP($A$1975, 文字檔!AA:AB, 2, 0))</f>
        <v>0</v>
      </c>
    </row>
    <row r="1976" spans="1:16" ht="16.2">
      <c r="A1976" s="7">
        <v>45712</v>
      </c>
      <c r="B1976" s="5">
        <f>SUMPRODUCT($C$2:$P$2,$C$1976:$P$1976)</f>
        <v>-177982.6</v>
      </c>
      <c r="C1976" s="5">
        <f>IF(ISERROR(VLOOKUP($A$1976, 文字檔!A:B, 2, 0)),0,VLOOKUP($A$1976, 文字檔!A:B, 2, 0))</f>
        <v>-28818.02</v>
      </c>
      <c r="D1976" s="5">
        <f>IF(ISERROR(VLOOKUP($A$1976, 文字檔!C:D, 2, 0)),0,VLOOKUP($A$1976, 文字檔!C:D, 2, 0))</f>
        <v>0</v>
      </c>
      <c r="E1976" s="5">
        <f>IF(ISERROR(VLOOKUP($A$1976, 文字檔!E:F, 2, 0)),0,VLOOKUP($A$1976, 文字檔!E:F, 2, 0))</f>
        <v>0</v>
      </c>
      <c r="F1976" s="5">
        <f>IF(ISERROR(VLOOKUP($A$1976, 文字檔!G:H, 2, 0)),0,VLOOKUP($A$1976, 文字檔!G:H, 2, 0))</f>
        <v>-37400</v>
      </c>
      <c r="G1976" s="5">
        <f>IF(ISERROR(VLOOKUP($A$1976, 文字檔!I:J, 2, 0)),0,VLOOKUP($A$1976, 文字檔!I:J, 2, 0))</f>
        <v>0</v>
      </c>
      <c r="H1976" s="5">
        <f>IF(ISERROR(VLOOKUP($A$1976, 文字檔!K:L, 2, 0)),0,VLOOKUP($A$1976, 文字檔!K:L, 2, 0))</f>
        <v>0</v>
      </c>
      <c r="I1976" s="5">
        <f>IF(ISERROR(VLOOKUP($A$1976, 文字檔!M:N, 2, 0)),0,VLOOKUP($A$1976, 文字檔!M:N, 2, 0))</f>
        <v>-15710.1</v>
      </c>
      <c r="J1976" s="5">
        <f>IF(ISERROR(VLOOKUP($A$1976, 文字檔!O:P, 2, 0)),0,VLOOKUP($A$1976, 文字檔!O:P, 2, 0))</f>
        <v>0</v>
      </c>
      <c r="K1976">
        <f>IF(ISERROR(VLOOKUP($A$1976, 文字檔!Q:R, 2, 0)),0,VLOOKUP($A$1976, 文字檔!Q:R, 2, 0))</f>
        <v>-39112.5</v>
      </c>
      <c r="L1976">
        <f>IF(ISERROR(VLOOKUP($A$1976, 文字檔!S:T, 2, 0)),0,VLOOKUP($A$1976, 文字檔!S:T, 2, 0))</f>
        <v>0</v>
      </c>
      <c r="M1976">
        <f>IF(ISERROR(VLOOKUP($A$1976, 文字檔!U:V, 2, 0)),0,VLOOKUP($A$1976, 文字檔!U:V, 2, 0))</f>
        <v>-4106.2299999999996</v>
      </c>
      <c r="N1976">
        <f>IF(ISERROR(VLOOKUP($A$1976, 文字檔!W:X, 2, 0)),0,VLOOKUP($A$1976, 文字檔!W:X, 2, 0))</f>
        <v>-13310.46</v>
      </c>
      <c r="O1976">
        <f>IF(ISERROR(VLOOKUP($A$1976, 文字檔!Y:Z, 2, 0)),0,VLOOKUP($A$1976, 文字檔!Y:Z, 2, 0))</f>
        <v>-2125.29</v>
      </c>
      <c r="P1976">
        <f>IF(ISERROR(VLOOKUP($A$1976, 文字檔!AA:AB, 2, 0)),0,VLOOKUP($A$1976, 文字檔!AA:AB, 2, 0))</f>
        <v>-37400</v>
      </c>
    </row>
    <row r="1977" spans="1:16" ht="16.2">
      <c r="A1977" s="7">
        <v>45713</v>
      </c>
      <c r="B1977" s="5">
        <f>SUMPRODUCT($C$2:$P$2,$C$1977:$P$1977)</f>
        <v>-110283.32</v>
      </c>
      <c r="C1977" s="5">
        <f>IF(ISERROR(VLOOKUP($A$1977, 文字檔!A:B, 2, 0)),0,VLOOKUP($A$1977, 文字檔!A:B, 2, 0))</f>
        <v>613.33000000000004</v>
      </c>
      <c r="D1977" s="5">
        <f>IF(ISERROR(VLOOKUP($A$1977, 文字檔!C:D, 2, 0)),0,VLOOKUP($A$1977, 文字檔!C:D, 2, 0))</f>
        <v>14498.75</v>
      </c>
      <c r="E1977" s="5">
        <f>IF(ISERROR(VLOOKUP($A$1977, 文字檔!E:F, 2, 0)),0,VLOOKUP($A$1977, 文字檔!E:F, 2, 0))</f>
        <v>0</v>
      </c>
      <c r="F1977" s="5">
        <f>IF(ISERROR(VLOOKUP($A$1977, 文字檔!G:H, 2, 0)),0,VLOOKUP($A$1977, 文字檔!G:H, 2, 0))</f>
        <v>-51800</v>
      </c>
      <c r="G1977" s="5">
        <f>IF(ISERROR(VLOOKUP($A$1977, 文字檔!I:J, 2, 0)),0,VLOOKUP($A$1977, 文字檔!I:J, 2, 0))</f>
        <v>0</v>
      </c>
      <c r="H1977" s="5">
        <f>IF(ISERROR(VLOOKUP($A$1977, 文字檔!K:L, 2, 0)),0,VLOOKUP($A$1977, 文字檔!K:L, 2, 0))</f>
        <v>1004.64</v>
      </c>
      <c r="I1977" s="5">
        <f>IF(ISERROR(VLOOKUP($A$1977, 文字檔!M:N, 2, 0)),0,VLOOKUP($A$1977, 文字檔!M:N, 2, 0))</f>
        <v>-17809.939999999999</v>
      </c>
      <c r="J1977" s="5">
        <f>IF(ISERROR(VLOOKUP($A$1977, 文字檔!O:P, 2, 0)),0,VLOOKUP($A$1977, 文字檔!O:P, 2, 0))</f>
        <v>0</v>
      </c>
      <c r="K1977">
        <f>IF(ISERROR(VLOOKUP($A$1977, 文字檔!Q:R, 2, 0)),0,VLOOKUP($A$1977, 文字檔!Q:R, 2, 0))</f>
        <v>-51800</v>
      </c>
      <c r="L1977">
        <f>IF(ISERROR(VLOOKUP($A$1977, 文字檔!S:T, 2, 0)),0,VLOOKUP($A$1977, 文字檔!S:T, 2, 0))</f>
        <v>-28592.720000000001</v>
      </c>
      <c r="M1977">
        <f>IF(ISERROR(VLOOKUP($A$1977, 文字檔!U:V, 2, 0)),0,VLOOKUP($A$1977, 文字檔!U:V, 2, 0))</f>
        <v>51800</v>
      </c>
      <c r="N1977">
        <f>IF(ISERROR(VLOOKUP($A$1977, 文字檔!W:X, 2, 0)),0,VLOOKUP($A$1977, 文字檔!W:X, 2, 0))</f>
        <v>-2899.3</v>
      </c>
      <c r="O1977">
        <f>IF(ISERROR(VLOOKUP($A$1977, 文字檔!Y:Z, 2, 0)),0,VLOOKUP($A$1977, 文字檔!Y:Z, 2, 0))</f>
        <v>40798.85</v>
      </c>
      <c r="P1977">
        <f>IF(ISERROR(VLOOKUP($A$1977, 文字檔!AA:AB, 2, 0)),0,VLOOKUP($A$1977, 文字檔!AA:AB, 2, 0))</f>
        <v>-66096.929999999993</v>
      </c>
    </row>
    <row r="1978" spans="1:16" ht="16.2">
      <c r="A1978" s="7">
        <v>45714</v>
      </c>
      <c r="B1978" s="5">
        <f>SUMPRODUCT($C$2:$P$2,$C$1978:$P$1978)</f>
        <v>40422.640000000007</v>
      </c>
      <c r="C1978" s="5">
        <f>IF(ISERROR(VLOOKUP($A$1978, 文字檔!A:B, 2, 0)),0,VLOOKUP($A$1978, 文字檔!A:B, 2, 0))</f>
        <v>0</v>
      </c>
      <c r="D1978" s="5">
        <f>IF(ISERROR(VLOOKUP($A$1978, 文字檔!C:D, 2, 0)),0,VLOOKUP($A$1978, 文字檔!C:D, 2, 0))</f>
        <v>31505.86</v>
      </c>
      <c r="E1978" s="5">
        <f>IF(ISERROR(VLOOKUP($A$1978, 文字檔!E:F, 2, 0)),0,VLOOKUP($A$1978, 文字檔!E:F, 2, 0))</f>
        <v>0</v>
      </c>
      <c r="F1978" s="5">
        <f>IF(ISERROR(VLOOKUP($A$1978, 文字檔!G:H, 2, 0)),0,VLOOKUP($A$1978, 文字檔!G:H, 2, 0))</f>
        <v>24400</v>
      </c>
      <c r="G1978" s="5">
        <f>IF(ISERROR(VLOOKUP($A$1978, 文字檔!I:J, 2, 0)),0,VLOOKUP($A$1978, 文字檔!I:J, 2, 0))</f>
        <v>-20795.09</v>
      </c>
      <c r="H1978" s="5">
        <f>IF(ISERROR(VLOOKUP($A$1978, 文字檔!K:L, 2, 0)),0,VLOOKUP($A$1978, 文字檔!K:L, 2, 0))</f>
        <v>0</v>
      </c>
      <c r="I1978" s="5">
        <f>IF(ISERROR(VLOOKUP($A$1978, 文字檔!M:N, 2, 0)),0,VLOOKUP($A$1978, 文字檔!M:N, 2, 0))</f>
        <v>15099.74</v>
      </c>
      <c r="J1978" s="5">
        <f>IF(ISERROR(VLOOKUP($A$1978, 文字檔!O:P, 2, 0)),0,VLOOKUP($A$1978, 文字檔!O:P, 2, 0))</f>
        <v>0</v>
      </c>
      <c r="K1978">
        <f>IF(ISERROR(VLOOKUP($A$1978, 文字檔!Q:R, 2, 0)),0,VLOOKUP($A$1978, 文字檔!Q:R, 2, 0))</f>
        <v>24400</v>
      </c>
      <c r="L1978">
        <f>IF(ISERROR(VLOOKUP($A$1978, 文字檔!S:T, 2, 0)),0,VLOOKUP($A$1978, 文字檔!S:T, 2, 0))</f>
        <v>0</v>
      </c>
      <c r="M1978">
        <f>IF(ISERROR(VLOOKUP($A$1978, 文字檔!U:V, 2, 0)),0,VLOOKUP($A$1978, 文字檔!U:V, 2, 0))</f>
        <v>-24400</v>
      </c>
      <c r="N1978">
        <f>IF(ISERROR(VLOOKUP($A$1978, 文字檔!W:X, 2, 0)),0,VLOOKUP($A$1978, 文字檔!W:X, 2, 0))</f>
        <v>-18696.27</v>
      </c>
      <c r="O1978">
        <f>IF(ISERROR(VLOOKUP($A$1978, 文字檔!Y:Z, 2, 0)),0,VLOOKUP($A$1978, 文字檔!Y:Z, 2, 0))</f>
        <v>8908.4</v>
      </c>
      <c r="P1978">
        <f>IF(ISERROR(VLOOKUP($A$1978, 文字檔!AA:AB, 2, 0)),0,VLOOKUP($A$1978, 文字檔!AA:AB, 2, 0))</f>
        <v>0</v>
      </c>
    </row>
    <row r="1979" spans="1:16" ht="16.2">
      <c r="A1979" s="7">
        <v>45715</v>
      </c>
      <c r="B1979" s="5">
        <f>SUMPRODUCT($C$2:$P$2,$C$1979:$P$1979)</f>
        <v>-134378.61000000002</v>
      </c>
      <c r="C1979" s="5">
        <f>IF(ISERROR(VLOOKUP($A$1979, 文字檔!A:B, 2, 0)),0,VLOOKUP($A$1979, 文字檔!A:B, 2, 0))</f>
        <v>0</v>
      </c>
      <c r="D1979" s="5">
        <f>IF(ISERROR(VLOOKUP($A$1979, 文字檔!C:D, 2, 0)),0,VLOOKUP($A$1979, 文字檔!C:D, 2, 0))</f>
        <v>0</v>
      </c>
      <c r="E1979" s="5">
        <f>IF(ISERROR(VLOOKUP($A$1979, 文字檔!E:F, 2, 0)),0,VLOOKUP($A$1979, 文字檔!E:F, 2, 0))</f>
        <v>0</v>
      </c>
      <c r="F1979" s="5">
        <f>IF(ISERROR(VLOOKUP($A$1979, 文字檔!G:H, 2, 0)),0,VLOOKUP($A$1979, 文字檔!G:H, 2, 0))</f>
        <v>-44800</v>
      </c>
      <c r="G1979" s="5">
        <f>IF(ISERROR(VLOOKUP($A$1979, 文字檔!I:J, 2, 0)),0,VLOOKUP($A$1979, 文字檔!I:J, 2, 0))</f>
        <v>0</v>
      </c>
      <c r="H1979" s="5">
        <f>IF(ISERROR(VLOOKUP($A$1979, 文字檔!K:L, 2, 0)),0,VLOOKUP($A$1979, 文字檔!K:L, 2, 0))</f>
        <v>0</v>
      </c>
      <c r="I1979" s="5">
        <f>IF(ISERROR(VLOOKUP($A$1979, 文字檔!M:N, 2, 0)),0,VLOOKUP($A$1979, 文字檔!M:N, 2, 0))</f>
        <v>-48695.43</v>
      </c>
      <c r="J1979" s="5">
        <f>IF(ISERROR(VLOOKUP($A$1979, 文字檔!O:P, 2, 0)),0,VLOOKUP($A$1979, 文字檔!O:P, 2, 0))</f>
        <v>0</v>
      </c>
      <c r="K1979">
        <f>IF(ISERROR(VLOOKUP($A$1979, 文字檔!Q:R, 2, 0)),0,VLOOKUP($A$1979, 文字檔!Q:R, 2, 0))</f>
        <v>-44800</v>
      </c>
      <c r="L1979">
        <f>IF(ISERROR(VLOOKUP($A$1979, 文字檔!S:T, 2, 0)),0,VLOOKUP($A$1979, 文字檔!S:T, 2, 0))</f>
        <v>15003.2</v>
      </c>
      <c r="M1979">
        <f>IF(ISERROR(VLOOKUP($A$1979, 文字檔!U:V, 2, 0)),0,VLOOKUP($A$1979, 文字檔!U:V, 2, 0))</f>
        <v>44800</v>
      </c>
      <c r="N1979">
        <f>IF(ISERROR(VLOOKUP($A$1979, 文字檔!W:X, 2, 0)),0,VLOOKUP($A$1979, 文字檔!W:X, 2, 0))</f>
        <v>-1895.73</v>
      </c>
      <c r="O1979">
        <f>IF(ISERROR(VLOOKUP($A$1979, 文字檔!Y:Z, 2, 0)),0,VLOOKUP($A$1979, 文字檔!Y:Z, 2, 0))</f>
        <v>-57894.05</v>
      </c>
      <c r="P1979">
        <f>IF(ISERROR(VLOOKUP($A$1979, 文字檔!AA:AB, 2, 0)),0,VLOOKUP($A$1979, 文字檔!AA:AB, 2, 0))</f>
        <v>3903.4</v>
      </c>
    </row>
    <row r="1980" spans="1:16" ht="16.2">
      <c r="A1980" s="7">
        <v>45716</v>
      </c>
      <c r="B1980" s="5">
        <f>SUMPRODUCT($C$2:$P$2,$C$1980:$P$1980)</f>
        <v>0</v>
      </c>
      <c r="C1980" s="5">
        <f>IF(ISERROR(VLOOKUP($A$1980, 文字檔!A:B, 2, 0)),0,VLOOKUP($A$1980, 文字檔!A:B, 2, 0))</f>
        <v>0</v>
      </c>
      <c r="D1980" s="5">
        <f>IF(ISERROR(VLOOKUP($A$1980, 文字檔!C:D, 2, 0)),0,VLOOKUP($A$1980, 文字檔!C:D, 2, 0))</f>
        <v>0</v>
      </c>
      <c r="E1980" s="5">
        <f>IF(ISERROR(VLOOKUP($A$1980, 文字檔!E:F, 2, 0)),0,VLOOKUP($A$1980, 文字檔!E:F, 2, 0))</f>
        <v>0</v>
      </c>
      <c r="F1980" s="5">
        <f>IF(ISERROR(VLOOKUP($A$1980, 文字檔!G:H, 2, 0)),0,VLOOKUP($A$1980, 文字檔!G:H, 2, 0))</f>
        <v>0</v>
      </c>
      <c r="G1980" s="5">
        <f>IF(ISERROR(VLOOKUP($A$1980, 文字檔!I:J, 2, 0)),0,VLOOKUP($A$1980, 文字檔!I:J, 2, 0))</f>
        <v>0</v>
      </c>
      <c r="H1980" s="5">
        <f>IF(ISERROR(VLOOKUP($A$1980, 文字檔!K:L, 2, 0)),0,VLOOKUP($A$1980, 文字檔!K:L, 2, 0))</f>
        <v>0</v>
      </c>
      <c r="I1980" s="5">
        <f>IF(ISERROR(VLOOKUP($A$1980, 文字檔!M:N, 2, 0)),0,VLOOKUP($A$1980, 文字檔!M:N, 2, 0))</f>
        <v>0</v>
      </c>
      <c r="J1980" s="5">
        <f>IF(ISERROR(VLOOKUP($A$1980, 文字檔!O:P, 2, 0)),0,VLOOKUP($A$1980, 文字檔!O:P, 2, 0))</f>
        <v>0</v>
      </c>
      <c r="K1980">
        <f>IF(ISERROR(VLOOKUP($A$1980, 文字檔!Q:R, 2, 0)),0,VLOOKUP($A$1980, 文字檔!Q:R, 2, 0))</f>
        <v>0</v>
      </c>
      <c r="L1980">
        <f>IF(ISERROR(VLOOKUP($A$1980, 文字檔!S:T, 2, 0)),0,VLOOKUP($A$1980, 文字檔!S:T, 2, 0))</f>
        <v>0</v>
      </c>
      <c r="M1980">
        <f>IF(ISERROR(VLOOKUP($A$1980, 文字檔!U:V, 2, 0)),0,VLOOKUP($A$1980, 文字檔!U:V, 2, 0))</f>
        <v>0</v>
      </c>
      <c r="N1980">
        <f>IF(ISERROR(VLOOKUP($A$1980, 文字檔!W:X, 2, 0)),0,VLOOKUP($A$1980, 文字檔!W:X, 2, 0))</f>
        <v>0</v>
      </c>
      <c r="O1980">
        <f>IF(ISERROR(VLOOKUP($A$1980, 文字檔!Y:Z, 2, 0)),0,VLOOKUP($A$1980, 文字檔!Y:Z, 2, 0))</f>
        <v>0</v>
      </c>
      <c r="P1980">
        <f>IF(ISERROR(VLOOKUP($A$1980, 文字檔!AA:AB, 2, 0)),0,VLOOKUP($A$1980, 文字檔!AA:AB, 2, 0))</f>
        <v>0</v>
      </c>
    </row>
    <row r="1981" spans="1:16" ht="16.2">
      <c r="A1981" s="7">
        <v>45717</v>
      </c>
      <c r="B1981" s="5">
        <f>SUMPRODUCT($C$2:$P$2,$C$1981:$P$1981)</f>
        <v>0</v>
      </c>
      <c r="C1981" s="5">
        <f>IF(ISERROR(VLOOKUP($A$1981, 文字檔!A:B, 2, 0)),0,VLOOKUP($A$1981, 文字檔!A:B, 2, 0))</f>
        <v>0</v>
      </c>
      <c r="D1981" s="5">
        <f>IF(ISERROR(VLOOKUP($A$1981, 文字檔!C:D, 2, 0)),0,VLOOKUP($A$1981, 文字檔!C:D, 2, 0))</f>
        <v>0</v>
      </c>
      <c r="E1981" s="5">
        <f>IF(ISERROR(VLOOKUP($A$1981, 文字檔!E:F, 2, 0)),0,VLOOKUP($A$1981, 文字檔!E:F, 2, 0))</f>
        <v>0</v>
      </c>
      <c r="F1981" s="5">
        <f>IF(ISERROR(VLOOKUP($A$1981, 文字檔!G:H, 2, 0)),0,VLOOKUP($A$1981, 文字檔!G:H, 2, 0))</f>
        <v>0</v>
      </c>
      <c r="G1981" s="5">
        <f>IF(ISERROR(VLOOKUP($A$1981, 文字檔!I:J, 2, 0)),0,VLOOKUP($A$1981, 文字檔!I:J, 2, 0))</f>
        <v>0</v>
      </c>
      <c r="H1981" s="5">
        <f>IF(ISERROR(VLOOKUP($A$1981, 文字檔!K:L, 2, 0)),0,VLOOKUP($A$1981, 文字檔!K:L, 2, 0))</f>
        <v>0</v>
      </c>
      <c r="I1981" s="5">
        <f>IF(ISERROR(VLOOKUP($A$1981, 文字檔!M:N, 2, 0)),0,VLOOKUP($A$1981, 文字檔!M:N, 2, 0))</f>
        <v>0</v>
      </c>
      <c r="J1981" s="5">
        <f>IF(ISERROR(VLOOKUP($A$1981, 文字檔!O:P, 2, 0)),0,VLOOKUP($A$1981, 文字檔!O:P, 2, 0))</f>
        <v>0</v>
      </c>
      <c r="K1981">
        <f>IF(ISERROR(VLOOKUP($A$1981, 文字檔!Q:R, 2, 0)),0,VLOOKUP($A$1981, 文字檔!Q:R, 2, 0))</f>
        <v>0</v>
      </c>
      <c r="L1981">
        <f>IF(ISERROR(VLOOKUP($A$1981, 文字檔!S:T, 2, 0)),0,VLOOKUP($A$1981, 文字檔!S:T, 2, 0))</f>
        <v>0</v>
      </c>
      <c r="M1981">
        <f>IF(ISERROR(VLOOKUP($A$1981, 文字檔!U:V, 2, 0)),0,VLOOKUP($A$1981, 文字檔!U:V, 2, 0))</f>
        <v>0</v>
      </c>
      <c r="N1981">
        <f>IF(ISERROR(VLOOKUP($A$1981, 文字檔!W:X, 2, 0)),0,VLOOKUP($A$1981, 文字檔!W:X, 2, 0))</f>
        <v>0</v>
      </c>
      <c r="O1981">
        <f>IF(ISERROR(VLOOKUP($A$1981, 文字檔!Y:Z, 2, 0)),0,VLOOKUP($A$1981, 文字檔!Y:Z, 2, 0))</f>
        <v>0</v>
      </c>
      <c r="P1981">
        <f>IF(ISERROR(VLOOKUP($A$1981, 文字檔!AA:AB, 2, 0)),0,VLOOKUP($A$1981, 文字檔!AA:AB, 2, 0))</f>
        <v>0</v>
      </c>
    </row>
    <row r="1982" spans="1:16" ht="16.2">
      <c r="A1982" s="7">
        <v>45718</v>
      </c>
      <c r="B1982" s="5">
        <f>SUMPRODUCT($C$2:$P$2,$C$1982:$P$1982)</f>
        <v>0</v>
      </c>
      <c r="C1982" s="5">
        <f>IF(ISERROR(VLOOKUP($A$1982, 文字檔!A:B, 2, 0)),0,VLOOKUP($A$1982, 文字檔!A:B, 2, 0))</f>
        <v>0</v>
      </c>
      <c r="D1982" s="5">
        <f>IF(ISERROR(VLOOKUP($A$1982, 文字檔!C:D, 2, 0)),0,VLOOKUP($A$1982, 文字檔!C:D, 2, 0))</f>
        <v>0</v>
      </c>
      <c r="E1982" s="5">
        <f>IF(ISERROR(VLOOKUP($A$1982, 文字檔!E:F, 2, 0)),0,VLOOKUP($A$1982, 文字檔!E:F, 2, 0))</f>
        <v>0</v>
      </c>
      <c r="F1982" s="5">
        <f>IF(ISERROR(VLOOKUP($A$1982, 文字檔!G:H, 2, 0)),0,VLOOKUP($A$1982, 文字檔!G:H, 2, 0))</f>
        <v>0</v>
      </c>
      <c r="G1982" s="5">
        <f>IF(ISERROR(VLOOKUP($A$1982, 文字檔!I:J, 2, 0)),0,VLOOKUP($A$1982, 文字檔!I:J, 2, 0))</f>
        <v>0</v>
      </c>
      <c r="H1982" s="5">
        <f>IF(ISERROR(VLOOKUP($A$1982, 文字檔!K:L, 2, 0)),0,VLOOKUP($A$1982, 文字檔!K:L, 2, 0))</f>
        <v>0</v>
      </c>
      <c r="I1982" s="5">
        <f>IF(ISERROR(VLOOKUP($A$1982, 文字檔!M:N, 2, 0)),0,VLOOKUP($A$1982, 文字檔!M:N, 2, 0))</f>
        <v>0</v>
      </c>
      <c r="J1982" s="5">
        <f>IF(ISERROR(VLOOKUP($A$1982, 文字檔!O:P, 2, 0)),0,VLOOKUP($A$1982, 文字檔!O:P, 2, 0))</f>
        <v>0</v>
      </c>
      <c r="K1982">
        <f>IF(ISERROR(VLOOKUP($A$1982, 文字檔!Q:R, 2, 0)),0,VLOOKUP($A$1982, 文字檔!Q:R, 2, 0))</f>
        <v>0</v>
      </c>
      <c r="L1982">
        <f>IF(ISERROR(VLOOKUP($A$1982, 文字檔!S:T, 2, 0)),0,VLOOKUP($A$1982, 文字檔!S:T, 2, 0))</f>
        <v>0</v>
      </c>
      <c r="M1982">
        <f>IF(ISERROR(VLOOKUP($A$1982, 文字檔!U:V, 2, 0)),0,VLOOKUP($A$1982, 文字檔!U:V, 2, 0))</f>
        <v>0</v>
      </c>
      <c r="N1982">
        <f>IF(ISERROR(VLOOKUP($A$1982, 文字檔!W:X, 2, 0)),0,VLOOKUP($A$1982, 文字檔!W:X, 2, 0))</f>
        <v>0</v>
      </c>
      <c r="O1982">
        <f>IF(ISERROR(VLOOKUP($A$1982, 文字檔!Y:Z, 2, 0)),0,VLOOKUP($A$1982, 文字檔!Y:Z, 2, 0))</f>
        <v>0</v>
      </c>
      <c r="P1982">
        <f>IF(ISERROR(VLOOKUP($A$1982, 文字檔!AA:AB, 2, 0)),0,VLOOKUP($A$1982, 文字檔!AA:AB, 2, 0))</f>
        <v>0</v>
      </c>
    </row>
    <row r="1983" spans="1:16" ht="16.2">
      <c r="A1983" s="7">
        <v>45719</v>
      </c>
      <c r="B1983" s="5">
        <f>SUMPRODUCT($C$2:$P$2,$C$1983:$P$1983)</f>
        <v>-83638.820000000007</v>
      </c>
      <c r="C1983" s="5">
        <f>IF(ISERROR(VLOOKUP($A$1983, 文字檔!A:B, 2, 0)),0,VLOOKUP($A$1983, 文字檔!A:B, 2, 0))</f>
        <v>-40322.199999999997</v>
      </c>
      <c r="D1983" s="5">
        <f>IF(ISERROR(VLOOKUP($A$1983, 文字檔!C:D, 2, 0)),0,VLOOKUP($A$1983, 文字檔!C:D, 2, 0))</f>
        <v>0</v>
      </c>
      <c r="E1983" s="5">
        <f>IF(ISERROR(VLOOKUP($A$1983, 文字檔!E:F, 2, 0)),0,VLOOKUP($A$1983, 文字檔!E:F, 2, 0))</f>
        <v>0</v>
      </c>
      <c r="F1983" s="5">
        <f>IF(ISERROR(VLOOKUP($A$1983, 文字檔!G:H, 2, 0)),0,VLOOKUP($A$1983, 文字檔!G:H, 2, 0))</f>
        <v>-101080.85</v>
      </c>
      <c r="G1983" s="5">
        <f>IF(ISERROR(VLOOKUP($A$1983, 文字檔!I:J, 2, 0)),0,VLOOKUP($A$1983, 文字檔!I:J, 2, 0))</f>
        <v>0</v>
      </c>
      <c r="H1983" s="5">
        <f>IF(ISERROR(VLOOKUP($A$1983, 文字檔!K:L, 2, 0)),0,VLOOKUP($A$1983, 文字檔!K:L, 2, 0))</f>
        <v>-30961.82</v>
      </c>
      <c r="I1983" s="5">
        <f>IF(ISERROR(VLOOKUP($A$1983, 文字檔!M:N, 2, 0)),0,VLOOKUP($A$1983, 文字檔!M:N, 2, 0))</f>
        <v>0</v>
      </c>
      <c r="J1983" s="5">
        <f>IF(ISERROR(VLOOKUP($A$1983, 文字檔!O:P, 2, 0)),0,VLOOKUP($A$1983, 文字檔!O:P, 2, 0))</f>
        <v>0</v>
      </c>
      <c r="K1983">
        <f>IF(ISERROR(VLOOKUP($A$1983, 文字檔!Q:R, 2, 0)),0,VLOOKUP($A$1983, 文字檔!Q:R, 2, 0))</f>
        <v>-95800</v>
      </c>
      <c r="L1983">
        <f>IF(ISERROR(VLOOKUP($A$1983, 文字檔!S:T, 2, 0)),0,VLOOKUP($A$1983, 文字檔!S:T, 2, 0))</f>
        <v>-13160.65</v>
      </c>
      <c r="M1983">
        <f>IF(ISERROR(VLOOKUP($A$1983, 文字檔!U:V, 2, 0)),0,VLOOKUP($A$1983, 文字檔!U:V, 2, 0))</f>
        <v>95800</v>
      </c>
      <c r="N1983">
        <f>IF(ISERROR(VLOOKUP($A$1983, 文字檔!W:X, 2, 0)),0,VLOOKUP($A$1983, 文字檔!W:X, 2, 0))</f>
        <v>95800</v>
      </c>
      <c r="O1983">
        <f>IF(ISERROR(VLOOKUP($A$1983, 文字檔!Y:Z, 2, 0)),0,VLOOKUP($A$1983, 文字檔!Y:Z, 2, 0))</f>
        <v>-64070.239999999998</v>
      </c>
      <c r="P1983">
        <f>IF(ISERROR(VLOOKUP($A$1983, 文字檔!AA:AB, 2, 0)),0,VLOOKUP($A$1983, 文字檔!AA:AB, 2, 0))</f>
        <v>70156.94</v>
      </c>
    </row>
    <row r="1984" spans="1:16" ht="16.2">
      <c r="A1984" s="7">
        <v>45720</v>
      </c>
      <c r="B1984" s="5">
        <f>SUMPRODUCT($C$2:$P$2,$C$1984:$P$1984)</f>
        <v>109230.97</v>
      </c>
      <c r="C1984" s="5">
        <f>IF(ISERROR(VLOOKUP($A$1984, 文字檔!A:B, 2, 0)),0,VLOOKUP($A$1984, 文字檔!A:B, 2, 0))</f>
        <v>50051.83</v>
      </c>
      <c r="D1984" s="5">
        <f>IF(ISERROR(VLOOKUP($A$1984, 文字檔!C:D, 2, 0)),0,VLOOKUP($A$1984, 文字檔!C:D, 2, 0))</f>
        <v>0</v>
      </c>
      <c r="E1984" s="5">
        <f>IF(ISERROR(VLOOKUP($A$1984, 文字檔!E:F, 2, 0)),0,VLOOKUP($A$1984, 文字檔!E:F, 2, 0))</f>
        <v>0</v>
      </c>
      <c r="F1984" s="5">
        <f>IF(ISERROR(VLOOKUP($A$1984, 文字檔!G:H, 2, 0)),0,VLOOKUP($A$1984, 文字檔!G:H, 2, 0))</f>
        <v>0</v>
      </c>
      <c r="G1984" s="5">
        <f>IF(ISERROR(VLOOKUP($A$1984, 文字檔!I:J, 2, 0)),0,VLOOKUP($A$1984, 文字檔!I:J, 2, 0))</f>
        <v>-35349.699999999997</v>
      </c>
      <c r="H1984" s="5">
        <f>IF(ISERROR(VLOOKUP($A$1984, 文字檔!K:L, 2, 0)),0,VLOOKUP($A$1984, 文字檔!K:L, 2, 0))</f>
        <v>0</v>
      </c>
      <c r="I1984" s="5">
        <f>IF(ISERROR(VLOOKUP($A$1984, 文字檔!M:N, 2, 0)),0,VLOOKUP($A$1984, 文字檔!M:N, 2, 0))</f>
        <v>0</v>
      </c>
      <c r="J1984" s="5">
        <f>IF(ISERROR(VLOOKUP($A$1984, 文字檔!O:P, 2, 0)),0,VLOOKUP($A$1984, 文字檔!O:P, 2, 0))</f>
        <v>0</v>
      </c>
      <c r="K1984">
        <f>IF(ISERROR(VLOOKUP($A$1984, 文字檔!Q:R, 2, 0)),0,VLOOKUP($A$1984, 文字檔!Q:R, 2, 0))</f>
        <v>-26000</v>
      </c>
      <c r="L1984">
        <f>IF(ISERROR(VLOOKUP($A$1984, 文字檔!S:T, 2, 0)),0,VLOOKUP($A$1984, 文字檔!S:T, 2, 0))</f>
        <v>0</v>
      </c>
      <c r="M1984">
        <f>IF(ISERROR(VLOOKUP($A$1984, 文字檔!U:V, 2, 0)),0,VLOOKUP($A$1984, 文字檔!U:V, 2, 0))</f>
        <v>26000</v>
      </c>
      <c r="N1984">
        <f>IF(ISERROR(VLOOKUP($A$1984, 文字檔!W:X, 2, 0)),0,VLOOKUP($A$1984, 文字檔!W:X, 2, 0))</f>
        <v>26000</v>
      </c>
      <c r="O1984">
        <f>IF(ISERROR(VLOOKUP($A$1984, 文字檔!Y:Z, 2, 0)),0,VLOOKUP($A$1984, 文字檔!Y:Z, 2, 0))</f>
        <v>68528.84</v>
      </c>
      <c r="P1984">
        <f>IF(ISERROR(VLOOKUP($A$1984, 文字檔!AA:AB, 2, 0)),0,VLOOKUP($A$1984, 文字檔!AA:AB, 2, 0))</f>
        <v>0</v>
      </c>
    </row>
    <row r="1985" spans="1:16" ht="16.2">
      <c r="A1985" s="7">
        <v>45721</v>
      </c>
      <c r="B1985" s="5">
        <f>SUMPRODUCT($C$2:$P$2,$C$1985:$P$1985)</f>
        <v>-141009.43999999997</v>
      </c>
      <c r="C1985" s="5">
        <f>IF(ISERROR(VLOOKUP($A$1985, 文字檔!A:B, 2, 0)),0,VLOOKUP($A$1985, 文字檔!A:B, 2, 0))</f>
        <v>0</v>
      </c>
      <c r="D1985" s="5">
        <f>IF(ISERROR(VLOOKUP($A$1985, 文字檔!C:D, 2, 0)),0,VLOOKUP($A$1985, 文字檔!C:D, 2, 0))</f>
        <v>0</v>
      </c>
      <c r="E1985" s="5">
        <f>IF(ISERROR(VLOOKUP($A$1985, 文字檔!E:F, 2, 0)),0,VLOOKUP($A$1985, 文字檔!E:F, 2, 0))</f>
        <v>0</v>
      </c>
      <c r="F1985" s="5">
        <f>IF(ISERROR(VLOOKUP($A$1985, 文字檔!G:H, 2, 0)),0,VLOOKUP($A$1985, 文字檔!G:H, 2, 0))</f>
        <v>0</v>
      </c>
      <c r="G1985" s="5">
        <f>IF(ISERROR(VLOOKUP($A$1985, 文字檔!I:J, 2, 0)),0,VLOOKUP($A$1985, 文字檔!I:J, 2, 0))</f>
        <v>0</v>
      </c>
      <c r="H1985" s="5">
        <f>IF(ISERROR(VLOOKUP($A$1985, 文字檔!K:L, 2, 0)),0,VLOOKUP($A$1985, 文字檔!K:L, 2, 0))</f>
        <v>231.82</v>
      </c>
      <c r="I1985" s="5">
        <f>IF(ISERROR(VLOOKUP($A$1985, 文字檔!M:N, 2, 0)),0,VLOOKUP($A$1985, 文字檔!M:N, 2, 0))</f>
        <v>-81354.740000000005</v>
      </c>
      <c r="J1985" s="5">
        <f>IF(ISERROR(VLOOKUP($A$1985, 文字檔!O:P, 2, 0)),0,VLOOKUP($A$1985, 文字檔!O:P, 2, 0))</f>
        <v>0</v>
      </c>
      <c r="K1985">
        <f>IF(ISERROR(VLOOKUP($A$1985, 文字檔!Q:R, 2, 0)),0,VLOOKUP($A$1985, 文字檔!Q:R, 2, 0))</f>
        <v>60000</v>
      </c>
      <c r="L1985">
        <f>IF(ISERROR(VLOOKUP($A$1985, 文字檔!S:T, 2, 0)),0,VLOOKUP($A$1985, 文字檔!S:T, 2, 0))</f>
        <v>0</v>
      </c>
      <c r="M1985">
        <f>IF(ISERROR(VLOOKUP($A$1985, 文字檔!U:V, 2, 0)),0,VLOOKUP($A$1985, 文字檔!U:V, 2, 0))</f>
        <v>-60000</v>
      </c>
      <c r="N1985">
        <f>IF(ISERROR(VLOOKUP($A$1985, 文字檔!W:X, 2, 0)),0,VLOOKUP($A$1985, 文字檔!W:X, 2, 0))</f>
        <v>-60000</v>
      </c>
      <c r="O1985">
        <f>IF(ISERROR(VLOOKUP($A$1985, 文字檔!Y:Z, 2, 0)),0,VLOOKUP($A$1985, 文字檔!Y:Z, 2, 0))</f>
        <v>113.48</v>
      </c>
      <c r="P1985">
        <f>IF(ISERROR(VLOOKUP($A$1985, 文字檔!AA:AB, 2, 0)),0,VLOOKUP($A$1985, 文字檔!AA:AB, 2, 0))</f>
        <v>0</v>
      </c>
    </row>
    <row r="1986" spans="1:16" ht="16.2">
      <c r="A1986" s="7">
        <v>45722</v>
      </c>
      <c r="B1986" s="5">
        <f>SUMPRODUCT($C$2:$P$2,$C$1986:$P$1986)</f>
        <v>6426.510000000002</v>
      </c>
      <c r="C1986" s="5">
        <f>IF(ISERROR(VLOOKUP($A$1986, 文字檔!A:B, 2, 0)),0,VLOOKUP($A$1986, 文字檔!A:B, 2, 0))</f>
        <v>0</v>
      </c>
      <c r="D1986" s="5">
        <f>IF(ISERROR(VLOOKUP($A$1986, 文字檔!C:D, 2, 0)),0,VLOOKUP($A$1986, 文字檔!C:D, 2, 0))</f>
        <v>0</v>
      </c>
      <c r="E1986" s="5">
        <f>IF(ISERROR(VLOOKUP($A$1986, 文字檔!E:F, 2, 0)),0,VLOOKUP($A$1986, 文字檔!E:F, 2, 0))</f>
        <v>0</v>
      </c>
      <c r="F1986" s="5">
        <f>IF(ISERROR(VLOOKUP($A$1986, 文字檔!G:H, 2, 0)),0,VLOOKUP($A$1986, 文字檔!G:H, 2, 0))</f>
        <v>0</v>
      </c>
      <c r="G1986" s="5">
        <f>IF(ISERROR(VLOOKUP($A$1986, 文字檔!I:J, 2, 0)),0,VLOOKUP($A$1986, 文字檔!I:J, 2, 0))</f>
        <v>0</v>
      </c>
      <c r="H1986" s="5">
        <f>IF(ISERROR(VLOOKUP($A$1986, 文字檔!K:L, 2, 0)),0,VLOOKUP($A$1986, 文字檔!K:L, 2, 0))</f>
        <v>6426.51</v>
      </c>
      <c r="I1986" s="5">
        <f>IF(ISERROR(VLOOKUP($A$1986, 文字檔!M:N, 2, 0)),0,VLOOKUP($A$1986, 文字檔!M:N, 2, 0))</f>
        <v>0</v>
      </c>
      <c r="J1986" s="5">
        <f>IF(ISERROR(VLOOKUP($A$1986, 文字檔!O:P, 2, 0)),0,VLOOKUP($A$1986, 文字檔!O:P, 2, 0))</f>
        <v>0</v>
      </c>
      <c r="K1986">
        <f>IF(ISERROR(VLOOKUP($A$1986, 文字檔!Q:R, 2, 0)),0,VLOOKUP($A$1986, 文字檔!Q:R, 2, 0))</f>
        <v>-25000</v>
      </c>
      <c r="L1986">
        <f>IF(ISERROR(VLOOKUP($A$1986, 文字檔!S:T, 2, 0)),0,VLOOKUP($A$1986, 文字檔!S:T, 2, 0))</f>
        <v>0</v>
      </c>
      <c r="M1986">
        <f>IF(ISERROR(VLOOKUP($A$1986, 文字檔!U:V, 2, 0)),0,VLOOKUP($A$1986, 文字檔!U:V, 2, 0))</f>
        <v>25000</v>
      </c>
      <c r="N1986">
        <f>IF(ISERROR(VLOOKUP($A$1986, 文字檔!W:X, 2, 0)),0,VLOOKUP($A$1986, 文字檔!W:X, 2, 0))</f>
        <v>25000</v>
      </c>
      <c r="O1986">
        <f>IF(ISERROR(VLOOKUP($A$1986, 文字檔!Y:Z, 2, 0)),0,VLOOKUP($A$1986, 文字檔!Y:Z, 2, 0))</f>
        <v>-25000</v>
      </c>
      <c r="P1986">
        <f>IF(ISERROR(VLOOKUP($A$1986, 文字檔!AA:AB, 2, 0)),0,VLOOKUP($A$1986, 文字檔!AA:AB, 2, 0))</f>
        <v>0</v>
      </c>
    </row>
    <row r="1987" spans="1:16" ht="16.2">
      <c r="A1987" s="7">
        <v>45723</v>
      </c>
      <c r="B1987" s="5">
        <f>SUMPRODUCT($C$2:$P$2,$C$1987:$P$1987)</f>
        <v>9410.09</v>
      </c>
      <c r="C1987" s="5">
        <f>IF(ISERROR(VLOOKUP($A$1987, 文字檔!A:B, 2, 0)),0,VLOOKUP($A$1987, 文字檔!A:B, 2, 0))</f>
        <v>0</v>
      </c>
      <c r="D1987" s="5">
        <f>IF(ISERROR(VLOOKUP($A$1987, 文字檔!C:D, 2, 0)),0,VLOOKUP($A$1987, 文字檔!C:D, 2, 0))</f>
        <v>0</v>
      </c>
      <c r="E1987" s="5">
        <f>IF(ISERROR(VLOOKUP($A$1987, 文字檔!E:F, 2, 0)),0,VLOOKUP($A$1987, 文字檔!E:F, 2, 0))</f>
        <v>0</v>
      </c>
      <c r="F1987" s="5">
        <f>IF(ISERROR(VLOOKUP($A$1987, 文字檔!G:H, 2, 0)),0,VLOOKUP($A$1987, 文字檔!G:H, 2, 0))</f>
        <v>0</v>
      </c>
      <c r="G1987" s="5">
        <f>IF(ISERROR(VLOOKUP($A$1987, 文字檔!I:J, 2, 0)),0,VLOOKUP($A$1987, 文字檔!I:J, 2, 0))</f>
        <v>0</v>
      </c>
      <c r="H1987" s="5">
        <f>IF(ISERROR(VLOOKUP($A$1987, 文字檔!K:L, 2, 0)),0,VLOOKUP($A$1987, 文字檔!K:L, 2, 0))</f>
        <v>0</v>
      </c>
      <c r="I1987" s="5">
        <f>IF(ISERROR(VLOOKUP($A$1987, 文字檔!M:N, 2, 0)),0,VLOOKUP($A$1987, 文字檔!M:N, 2, 0))</f>
        <v>0</v>
      </c>
      <c r="J1987" s="5">
        <f>IF(ISERROR(VLOOKUP($A$1987, 文字檔!O:P, 2, 0)),0,VLOOKUP($A$1987, 文字檔!O:P, 2, 0))</f>
        <v>0</v>
      </c>
      <c r="K1987">
        <f>IF(ISERROR(VLOOKUP($A$1987, 文字檔!Q:R, 2, 0)),0,VLOOKUP($A$1987, 文字檔!Q:R, 2, 0))</f>
        <v>-48400</v>
      </c>
      <c r="L1987">
        <f>IF(ISERROR(VLOOKUP($A$1987, 文字檔!S:T, 2, 0)),0,VLOOKUP($A$1987, 文字檔!S:T, 2, 0))</f>
        <v>0</v>
      </c>
      <c r="M1987">
        <f>IF(ISERROR(VLOOKUP($A$1987, 文字檔!U:V, 2, 0)),0,VLOOKUP($A$1987, 文字檔!U:V, 2, 0))</f>
        <v>48400</v>
      </c>
      <c r="N1987">
        <f>IF(ISERROR(VLOOKUP($A$1987, 文字檔!W:X, 2, 0)),0,VLOOKUP($A$1987, 文字檔!W:X, 2, 0))</f>
        <v>8644.66</v>
      </c>
      <c r="O1987">
        <f>IF(ISERROR(VLOOKUP($A$1987, 文字檔!Y:Z, 2, 0)),0,VLOOKUP($A$1987, 文字檔!Y:Z, 2, 0))</f>
        <v>1641.03</v>
      </c>
      <c r="P1987">
        <f>IF(ISERROR(VLOOKUP($A$1987, 文字檔!AA:AB, 2, 0)),0,VLOOKUP($A$1987, 文字檔!AA:AB, 2, 0))</f>
        <v>-875.6</v>
      </c>
    </row>
    <row r="1988" spans="1:16" ht="16.2">
      <c r="A1988" s="7">
        <v>45724</v>
      </c>
      <c r="B1988" s="5">
        <f>SUMPRODUCT($C$2:$P$2,$C$1988:$P$1988)</f>
        <v>0</v>
      </c>
      <c r="C1988" s="5">
        <f>IF(ISERROR(VLOOKUP($A$1988, 文字檔!A:B, 2, 0)),0,VLOOKUP($A$1988, 文字檔!A:B, 2, 0))</f>
        <v>0</v>
      </c>
      <c r="D1988" s="5">
        <f>IF(ISERROR(VLOOKUP($A$1988, 文字檔!C:D, 2, 0)),0,VLOOKUP($A$1988, 文字檔!C:D, 2, 0))</f>
        <v>0</v>
      </c>
      <c r="E1988" s="5">
        <f>IF(ISERROR(VLOOKUP($A$1988, 文字檔!E:F, 2, 0)),0,VLOOKUP($A$1988, 文字檔!E:F, 2, 0))</f>
        <v>0</v>
      </c>
      <c r="F1988" s="5">
        <f>IF(ISERROR(VLOOKUP($A$1988, 文字檔!G:H, 2, 0)),0,VLOOKUP($A$1988, 文字檔!G:H, 2, 0))</f>
        <v>0</v>
      </c>
      <c r="G1988" s="5">
        <f>IF(ISERROR(VLOOKUP($A$1988, 文字檔!I:J, 2, 0)),0,VLOOKUP($A$1988, 文字檔!I:J, 2, 0))</f>
        <v>0</v>
      </c>
      <c r="H1988" s="5">
        <f>IF(ISERROR(VLOOKUP($A$1988, 文字檔!K:L, 2, 0)),0,VLOOKUP($A$1988, 文字檔!K:L, 2, 0))</f>
        <v>0</v>
      </c>
      <c r="I1988" s="5">
        <f>IF(ISERROR(VLOOKUP($A$1988, 文字檔!M:N, 2, 0)),0,VLOOKUP($A$1988, 文字檔!M:N, 2, 0))</f>
        <v>0</v>
      </c>
      <c r="J1988" s="5">
        <f>IF(ISERROR(VLOOKUP($A$1988, 文字檔!O:P, 2, 0)),0,VLOOKUP($A$1988, 文字檔!O:P, 2, 0))</f>
        <v>0</v>
      </c>
      <c r="K1988">
        <f>IF(ISERROR(VLOOKUP($A$1988, 文字檔!Q:R, 2, 0)),0,VLOOKUP($A$1988, 文字檔!Q:R, 2, 0))</f>
        <v>0</v>
      </c>
      <c r="L1988">
        <f>IF(ISERROR(VLOOKUP($A$1988, 文字檔!S:T, 2, 0)),0,VLOOKUP($A$1988, 文字檔!S:T, 2, 0))</f>
        <v>0</v>
      </c>
      <c r="M1988">
        <f>IF(ISERROR(VLOOKUP($A$1988, 文字檔!U:V, 2, 0)),0,VLOOKUP($A$1988, 文字檔!U:V, 2, 0))</f>
        <v>0</v>
      </c>
      <c r="N1988">
        <f>IF(ISERROR(VLOOKUP($A$1988, 文字檔!W:X, 2, 0)),0,VLOOKUP($A$1988, 文字檔!W:X, 2, 0))</f>
        <v>0</v>
      </c>
      <c r="O1988">
        <f>IF(ISERROR(VLOOKUP($A$1988, 文字檔!Y:Z, 2, 0)),0,VLOOKUP($A$1988, 文字檔!Y:Z, 2, 0))</f>
        <v>0</v>
      </c>
      <c r="P1988">
        <f>IF(ISERROR(VLOOKUP($A$1988, 文字檔!AA:AB, 2, 0)),0,VLOOKUP($A$1988, 文字檔!AA:AB, 2, 0))</f>
        <v>0</v>
      </c>
    </row>
    <row r="1989" spans="1:16" ht="16.2">
      <c r="A1989" s="7">
        <v>45725</v>
      </c>
      <c r="B1989" s="5">
        <f>SUMPRODUCT($C$2:$P$2,$C$1989:$P$1989)</f>
        <v>0</v>
      </c>
      <c r="C1989" s="5">
        <f>IF(ISERROR(VLOOKUP($A$1989, 文字檔!A:B, 2, 0)),0,VLOOKUP($A$1989, 文字檔!A:B, 2, 0))</f>
        <v>0</v>
      </c>
      <c r="D1989" s="5">
        <f>IF(ISERROR(VLOOKUP($A$1989, 文字檔!C:D, 2, 0)),0,VLOOKUP($A$1989, 文字檔!C:D, 2, 0))</f>
        <v>0</v>
      </c>
      <c r="E1989" s="5">
        <f>IF(ISERROR(VLOOKUP($A$1989, 文字檔!E:F, 2, 0)),0,VLOOKUP($A$1989, 文字檔!E:F, 2, 0))</f>
        <v>0</v>
      </c>
      <c r="F1989" s="5">
        <f>IF(ISERROR(VLOOKUP($A$1989, 文字檔!G:H, 2, 0)),0,VLOOKUP($A$1989, 文字檔!G:H, 2, 0))</f>
        <v>0</v>
      </c>
      <c r="G1989" s="5">
        <f>IF(ISERROR(VLOOKUP($A$1989, 文字檔!I:J, 2, 0)),0,VLOOKUP($A$1989, 文字檔!I:J, 2, 0))</f>
        <v>0</v>
      </c>
      <c r="H1989" s="5">
        <f>IF(ISERROR(VLOOKUP($A$1989, 文字檔!K:L, 2, 0)),0,VLOOKUP($A$1989, 文字檔!K:L, 2, 0))</f>
        <v>0</v>
      </c>
      <c r="I1989" s="5">
        <f>IF(ISERROR(VLOOKUP($A$1989, 文字檔!M:N, 2, 0)),0,VLOOKUP($A$1989, 文字檔!M:N, 2, 0))</f>
        <v>0</v>
      </c>
      <c r="J1989" s="5">
        <f>IF(ISERROR(VLOOKUP($A$1989, 文字檔!O:P, 2, 0)),0,VLOOKUP($A$1989, 文字檔!O:P, 2, 0))</f>
        <v>0</v>
      </c>
      <c r="K1989">
        <f>IF(ISERROR(VLOOKUP($A$1989, 文字檔!Q:R, 2, 0)),0,VLOOKUP($A$1989, 文字檔!Q:R, 2, 0))</f>
        <v>0</v>
      </c>
      <c r="L1989">
        <f>IF(ISERROR(VLOOKUP($A$1989, 文字檔!S:T, 2, 0)),0,VLOOKUP($A$1989, 文字檔!S:T, 2, 0))</f>
        <v>0</v>
      </c>
      <c r="M1989">
        <f>IF(ISERROR(VLOOKUP($A$1989, 文字檔!U:V, 2, 0)),0,VLOOKUP($A$1989, 文字檔!U:V, 2, 0))</f>
        <v>0</v>
      </c>
      <c r="N1989">
        <f>IF(ISERROR(VLOOKUP($A$1989, 文字檔!W:X, 2, 0)),0,VLOOKUP($A$1989, 文字檔!W:X, 2, 0))</f>
        <v>0</v>
      </c>
      <c r="O1989">
        <f>IF(ISERROR(VLOOKUP($A$1989, 文字檔!Y:Z, 2, 0)),0,VLOOKUP($A$1989, 文字檔!Y:Z, 2, 0))</f>
        <v>0</v>
      </c>
      <c r="P1989">
        <f>IF(ISERROR(VLOOKUP($A$1989, 文字檔!AA:AB, 2, 0)),0,VLOOKUP($A$1989, 文字檔!AA:AB, 2, 0))</f>
        <v>0</v>
      </c>
    </row>
    <row r="1990" spans="1:16" ht="16.2">
      <c r="A1990" s="7">
        <v>45726</v>
      </c>
      <c r="B1990" s="5">
        <f>SUMPRODUCT($C$2:$P$2,$C$1990:$P$1990)</f>
        <v>-135489.48000000004</v>
      </c>
      <c r="C1990" s="5">
        <f>IF(ISERROR(VLOOKUP($A$1990, 文字檔!A:B, 2, 0)),0,VLOOKUP($A$1990, 文字檔!A:B, 2, 0))</f>
        <v>-32485.27</v>
      </c>
      <c r="D1990" s="5">
        <f>IF(ISERROR(VLOOKUP($A$1990, 文字檔!C:D, 2, 0)),0,VLOOKUP($A$1990, 文字檔!C:D, 2, 0))</f>
        <v>-37667.83</v>
      </c>
      <c r="E1990" s="5">
        <f>IF(ISERROR(VLOOKUP($A$1990, 文字檔!E:F, 2, 0)),0,VLOOKUP($A$1990, 文字檔!E:F, 2, 0))</f>
        <v>0</v>
      </c>
      <c r="F1990" s="5">
        <f>IF(ISERROR(VLOOKUP($A$1990, 文字檔!G:H, 2, 0)),0,VLOOKUP($A$1990, 文字檔!G:H, 2, 0))</f>
        <v>0</v>
      </c>
      <c r="G1990" s="5">
        <f>IF(ISERROR(VLOOKUP($A$1990, 文字檔!I:J, 2, 0)),0,VLOOKUP($A$1990, 文字檔!I:J, 2, 0))</f>
        <v>-51296.73</v>
      </c>
      <c r="H1990" s="5">
        <f>IF(ISERROR(VLOOKUP($A$1990, 文字檔!K:L, 2, 0)),0,VLOOKUP($A$1990, 文字檔!K:L, 2, 0))</f>
        <v>-10616.57</v>
      </c>
      <c r="I1990" s="5">
        <f>IF(ISERROR(VLOOKUP($A$1990, 文字檔!M:N, 2, 0)),0,VLOOKUP($A$1990, 文字檔!M:N, 2, 0))</f>
        <v>0</v>
      </c>
      <c r="J1990" s="5">
        <f>IF(ISERROR(VLOOKUP($A$1990, 文字檔!O:P, 2, 0)),0,VLOOKUP($A$1990, 文字檔!O:P, 2, 0))</f>
        <v>0</v>
      </c>
      <c r="K1990">
        <f>IF(ISERROR(VLOOKUP($A$1990, 文字檔!Q:R, 2, 0)),0,VLOOKUP($A$1990, 文字檔!Q:R, 2, 0))</f>
        <v>-15000</v>
      </c>
      <c r="L1990">
        <f>IF(ISERROR(VLOOKUP($A$1990, 文字檔!S:T, 2, 0)),0,VLOOKUP($A$1990, 文字檔!S:T, 2, 0))</f>
        <v>-17745.2</v>
      </c>
      <c r="M1990">
        <f>IF(ISERROR(VLOOKUP($A$1990, 文字檔!U:V, 2, 0)),0,VLOOKUP($A$1990, 文字檔!U:V, 2, 0))</f>
        <v>15000</v>
      </c>
      <c r="N1990">
        <f>IF(ISERROR(VLOOKUP($A$1990, 文字檔!W:X, 2, 0)),0,VLOOKUP($A$1990, 文字檔!W:X, 2, 0))</f>
        <v>15000</v>
      </c>
      <c r="O1990">
        <f>IF(ISERROR(VLOOKUP($A$1990, 文字檔!Y:Z, 2, 0)),0,VLOOKUP($A$1990, 文字檔!Y:Z, 2, 0))</f>
        <v>-15677.88</v>
      </c>
      <c r="P1990">
        <f>IF(ISERROR(VLOOKUP($A$1990, 文字檔!AA:AB, 2, 0)),0,VLOOKUP($A$1990, 文字檔!AA:AB, 2, 0))</f>
        <v>15000</v>
      </c>
    </row>
    <row r="1991" spans="1:16" ht="16.2">
      <c r="A1991" s="7">
        <v>45727</v>
      </c>
      <c r="B1991" s="5">
        <f>SUMPRODUCT($C$2:$P$2,$C$1991:$P$1991)</f>
        <v>298297.67</v>
      </c>
      <c r="C1991" s="5">
        <f>IF(ISERROR(VLOOKUP($A$1991, 文字檔!A:B, 2, 0)),0,VLOOKUP($A$1991, 文字檔!A:B, 2, 0))</f>
        <v>55085.64</v>
      </c>
      <c r="D1991" s="5">
        <f>IF(ISERROR(VLOOKUP($A$1991, 文字檔!C:D, 2, 0)),0,VLOOKUP($A$1991, 文字檔!C:D, 2, 0))</f>
        <v>86739.73</v>
      </c>
      <c r="E1991" s="5">
        <f>IF(ISERROR(VLOOKUP($A$1991, 文字檔!E:F, 2, 0)),0,VLOOKUP($A$1991, 文字檔!E:F, 2, 0))</f>
        <v>0</v>
      </c>
      <c r="F1991" s="5">
        <f>IF(ISERROR(VLOOKUP($A$1991, 文字檔!G:H, 2, 0)),0,VLOOKUP($A$1991, 文字檔!G:H, 2, 0))</f>
        <v>0</v>
      </c>
      <c r="G1991" s="5">
        <f>IF(ISERROR(VLOOKUP($A$1991, 文字檔!I:J, 2, 0)),0,VLOOKUP($A$1991, 文字檔!I:J, 2, 0))</f>
        <v>0</v>
      </c>
      <c r="H1991" s="5">
        <f>IF(ISERROR(VLOOKUP($A$1991, 文字檔!K:L, 2, 0)),0,VLOOKUP($A$1991, 文字檔!K:L, 2, 0))</f>
        <v>-82570.91</v>
      </c>
      <c r="I1991" s="5">
        <f>IF(ISERROR(VLOOKUP($A$1991, 文字檔!M:N, 2, 0)),0,VLOOKUP($A$1991, 文字檔!M:N, 2, 0))</f>
        <v>0</v>
      </c>
      <c r="J1991" s="5">
        <f>IF(ISERROR(VLOOKUP($A$1991, 文字檔!O:P, 2, 0)),0,VLOOKUP($A$1991, 文字檔!O:P, 2, 0))</f>
        <v>0</v>
      </c>
      <c r="K1991">
        <f>IF(ISERROR(VLOOKUP($A$1991, 文字檔!Q:R, 2, 0)),0,VLOOKUP($A$1991, 文字檔!Q:R, 2, 0))</f>
        <v>-83000</v>
      </c>
      <c r="L1991">
        <f>IF(ISERROR(VLOOKUP($A$1991, 文字檔!S:T, 2, 0)),0,VLOOKUP($A$1991, 文字檔!S:T, 2, 0))</f>
        <v>0</v>
      </c>
      <c r="M1991">
        <f>IF(ISERROR(VLOOKUP($A$1991, 文字檔!U:V, 2, 0)),0,VLOOKUP($A$1991, 文字檔!U:V, 2, 0))</f>
        <v>83000</v>
      </c>
      <c r="N1991">
        <f>IF(ISERROR(VLOOKUP($A$1991, 文字檔!W:X, 2, 0)),0,VLOOKUP($A$1991, 文字檔!W:X, 2, 0))</f>
        <v>95480.21</v>
      </c>
      <c r="O1991">
        <f>IF(ISERROR(VLOOKUP($A$1991, 文字檔!Y:Z, 2, 0)),0,VLOOKUP($A$1991, 文字檔!Y:Z, 2, 0))</f>
        <v>32219.58</v>
      </c>
      <c r="P1991">
        <f>IF(ISERROR(VLOOKUP($A$1991, 文字檔!AA:AB, 2, 0)),0,VLOOKUP($A$1991, 文字檔!AA:AB, 2, 0))</f>
        <v>111343.42</v>
      </c>
    </row>
    <row r="1992" spans="1:16" ht="16.2">
      <c r="A1992" s="7">
        <v>45728</v>
      </c>
      <c r="B1992" s="5">
        <f>SUMPRODUCT($C$2:$P$2,$C$1992:$P$1992)</f>
        <v>19955.689999999995</v>
      </c>
      <c r="C1992" s="5">
        <f>IF(ISERROR(VLOOKUP($A$1992, 文字檔!A:B, 2, 0)),0,VLOOKUP($A$1992, 文字檔!A:B, 2, 0))</f>
        <v>7529.25</v>
      </c>
      <c r="D1992" s="5">
        <f>IF(ISERROR(VLOOKUP($A$1992, 文字檔!C:D, 2, 0)),0,VLOOKUP($A$1992, 文字檔!C:D, 2, 0))</f>
        <v>0</v>
      </c>
      <c r="E1992" s="5">
        <f>IF(ISERROR(VLOOKUP($A$1992, 文字檔!E:F, 2, 0)),0,VLOOKUP($A$1992, 文字檔!E:F, 2, 0))</f>
        <v>0</v>
      </c>
      <c r="F1992" s="5">
        <f>IF(ISERROR(VLOOKUP($A$1992, 文字檔!G:H, 2, 0)),0,VLOOKUP($A$1992, 文字檔!G:H, 2, 0))</f>
        <v>0</v>
      </c>
      <c r="G1992" s="5">
        <f>IF(ISERROR(VLOOKUP($A$1992, 文字檔!I:J, 2, 0)),0,VLOOKUP($A$1992, 文字檔!I:J, 2, 0))</f>
        <v>0</v>
      </c>
      <c r="H1992" s="5">
        <f>IF(ISERROR(VLOOKUP($A$1992, 文字檔!K:L, 2, 0)),0,VLOOKUP($A$1992, 文字檔!K:L, 2, 0))</f>
        <v>3272.71</v>
      </c>
      <c r="I1992" s="5">
        <f>IF(ISERROR(VLOOKUP($A$1992, 文字檔!M:N, 2, 0)),0,VLOOKUP($A$1992, 文字檔!M:N, 2, 0))</f>
        <v>25336.94</v>
      </c>
      <c r="J1992" s="5">
        <f>IF(ISERROR(VLOOKUP($A$1992, 文字檔!O:P, 2, 0)),0,VLOOKUP($A$1992, 文字檔!O:P, 2, 0))</f>
        <v>0</v>
      </c>
      <c r="K1992">
        <f>IF(ISERROR(VLOOKUP($A$1992, 文字檔!Q:R, 2, 0)),0,VLOOKUP($A$1992, 文字檔!Q:R, 2, 0))</f>
        <v>40200</v>
      </c>
      <c r="L1992">
        <f>IF(ISERROR(VLOOKUP($A$1992, 文字檔!S:T, 2, 0)),0,VLOOKUP($A$1992, 文字檔!S:T, 2, 0))</f>
        <v>0</v>
      </c>
      <c r="M1992">
        <f>IF(ISERROR(VLOOKUP($A$1992, 文字檔!U:V, 2, 0)),0,VLOOKUP($A$1992, 文字檔!U:V, 2, 0))</f>
        <v>-40200</v>
      </c>
      <c r="N1992">
        <f>IF(ISERROR(VLOOKUP($A$1992, 文字檔!W:X, 2, 0)),0,VLOOKUP($A$1992, 文字檔!W:X, 2, 0))</f>
        <v>-26457.06</v>
      </c>
      <c r="O1992">
        <f>IF(ISERROR(VLOOKUP($A$1992, 文字檔!Y:Z, 2, 0)),0,VLOOKUP($A$1992, 文字檔!Y:Z, 2, 0))</f>
        <v>10273.85</v>
      </c>
      <c r="P1992">
        <f>IF(ISERROR(VLOOKUP($A$1992, 文字檔!AA:AB, 2, 0)),0,VLOOKUP($A$1992, 文字檔!AA:AB, 2, 0))</f>
        <v>0</v>
      </c>
    </row>
    <row r="1993" spans="1:16" ht="16.2">
      <c r="A1993" s="7">
        <v>45729</v>
      </c>
      <c r="B1993" s="5">
        <f>SUMPRODUCT($C$2:$P$2,$C$1993:$P$1993)</f>
        <v>-140962.97999999998</v>
      </c>
      <c r="C1993" s="5">
        <f>IF(ISERROR(VLOOKUP($A$1993, 文字檔!A:B, 2, 0)),0,VLOOKUP($A$1993, 文字檔!A:B, 2, 0))</f>
        <v>0</v>
      </c>
      <c r="D1993" s="5">
        <f>IF(ISERROR(VLOOKUP($A$1993, 文字檔!C:D, 2, 0)),0,VLOOKUP($A$1993, 文字檔!C:D, 2, 0))</f>
        <v>0</v>
      </c>
      <c r="E1993" s="5">
        <f>IF(ISERROR(VLOOKUP($A$1993, 文字檔!E:F, 2, 0)),0,VLOOKUP($A$1993, 文字檔!E:F, 2, 0))</f>
        <v>0</v>
      </c>
      <c r="F1993" s="5">
        <f>IF(ISERROR(VLOOKUP($A$1993, 文字檔!G:H, 2, 0)),0,VLOOKUP($A$1993, 文字檔!G:H, 2, 0))</f>
        <v>0</v>
      </c>
      <c r="G1993" s="5">
        <f>IF(ISERROR(VLOOKUP($A$1993, 文字檔!I:J, 2, 0)),0,VLOOKUP($A$1993, 文字檔!I:J, 2, 0))</f>
        <v>-15543.19</v>
      </c>
      <c r="H1993" s="5">
        <f>IF(ISERROR(VLOOKUP($A$1993, 文字檔!K:L, 2, 0)),0,VLOOKUP($A$1993, 文字檔!K:L, 2, 0))</f>
        <v>-11545.71</v>
      </c>
      <c r="I1993" s="5">
        <f>IF(ISERROR(VLOOKUP($A$1993, 文字檔!M:N, 2, 0)),0,VLOOKUP($A$1993, 文字檔!M:N, 2, 0))</f>
        <v>-62400</v>
      </c>
      <c r="J1993" s="5">
        <f>IF(ISERROR(VLOOKUP($A$1993, 文字檔!O:P, 2, 0)),0,VLOOKUP($A$1993, 文字檔!O:P, 2, 0))</f>
        <v>0</v>
      </c>
      <c r="K1993">
        <f>IF(ISERROR(VLOOKUP($A$1993, 文字檔!Q:R, 2, 0)),0,VLOOKUP($A$1993, 文字檔!Q:R, 2, 0))</f>
        <v>-62400</v>
      </c>
      <c r="L1993">
        <f>IF(ISERROR(VLOOKUP($A$1993, 文字檔!S:T, 2, 0)),0,VLOOKUP($A$1993, 文字檔!S:T, 2, 0))</f>
        <v>37666.410000000003</v>
      </c>
      <c r="M1993">
        <f>IF(ISERROR(VLOOKUP($A$1993, 文字檔!U:V, 2, 0)),0,VLOOKUP($A$1993, 文字檔!U:V, 2, 0))</f>
        <v>62400</v>
      </c>
      <c r="N1993">
        <f>IF(ISERROR(VLOOKUP($A$1993, 文字檔!W:X, 2, 0)),0,VLOOKUP($A$1993, 文字檔!W:X, 2, 0))</f>
        <v>-26740.49</v>
      </c>
      <c r="O1993">
        <f>IF(ISERROR(VLOOKUP($A$1993, 文字檔!Y:Z, 2, 0)),0,VLOOKUP($A$1993, 文字檔!Y:Z, 2, 0))</f>
        <v>-62400</v>
      </c>
      <c r="P1993">
        <f>IF(ISERROR(VLOOKUP($A$1993, 文字檔!AA:AB, 2, 0)),0,VLOOKUP($A$1993, 文字檔!AA:AB, 2, 0))</f>
        <v>0</v>
      </c>
    </row>
    <row r="1994" spans="1:16" ht="16.2">
      <c r="A1994" s="7">
        <v>45730</v>
      </c>
      <c r="B1994" s="5">
        <f>SUMPRODUCT($C$2:$P$2,$C$1994:$P$1994)</f>
        <v>22081.29</v>
      </c>
      <c r="C1994" s="5">
        <f>IF(ISERROR(VLOOKUP($A$1994, 文字檔!A:B, 2, 0)),0,VLOOKUP($A$1994, 文字檔!A:B, 2, 0))</f>
        <v>0</v>
      </c>
      <c r="D1994" s="5">
        <f>IF(ISERROR(VLOOKUP($A$1994, 文字檔!C:D, 2, 0)),0,VLOOKUP($A$1994, 文字檔!C:D, 2, 0))</f>
        <v>0</v>
      </c>
      <c r="E1994" s="5">
        <f>IF(ISERROR(VLOOKUP($A$1994, 文字檔!E:F, 2, 0)),0,VLOOKUP($A$1994, 文字檔!E:F, 2, 0))</f>
        <v>0</v>
      </c>
      <c r="F1994" s="5">
        <f>IF(ISERROR(VLOOKUP($A$1994, 文字檔!G:H, 2, 0)),0,VLOOKUP($A$1994, 文字檔!G:H, 2, 0))</f>
        <v>0</v>
      </c>
      <c r="G1994" s="5">
        <f>IF(ISERROR(VLOOKUP($A$1994, 文字檔!I:J, 2, 0)),0,VLOOKUP($A$1994, 文字檔!I:J, 2, 0))</f>
        <v>0</v>
      </c>
      <c r="H1994" s="5">
        <f>IF(ISERROR(VLOOKUP($A$1994, 文字檔!K:L, 2, 0)),0,VLOOKUP($A$1994, 文字檔!K:L, 2, 0))</f>
        <v>0</v>
      </c>
      <c r="I1994" s="5">
        <f>IF(ISERROR(VLOOKUP($A$1994, 文字檔!M:N, 2, 0)),0,VLOOKUP($A$1994, 文字檔!M:N, 2, 0))</f>
        <v>23338.799999999999</v>
      </c>
      <c r="J1994" s="5">
        <f>IF(ISERROR(VLOOKUP($A$1994, 文字檔!O:P, 2, 0)),0,VLOOKUP($A$1994, 文字檔!O:P, 2, 0))</f>
        <v>0</v>
      </c>
      <c r="K1994">
        <f>IF(ISERROR(VLOOKUP($A$1994, 文字檔!Q:R, 2, 0)),0,VLOOKUP($A$1994, 文字檔!Q:R, 2, 0))</f>
        <v>8200</v>
      </c>
      <c r="L1994">
        <f>IF(ISERROR(VLOOKUP($A$1994, 文字檔!S:T, 2, 0)),0,VLOOKUP($A$1994, 文字檔!S:T, 2, 0))</f>
        <v>0</v>
      </c>
      <c r="M1994">
        <f>IF(ISERROR(VLOOKUP($A$1994, 文字檔!U:V, 2, 0)),0,VLOOKUP($A$1994, 文字檔!U:V, 2, 0))</f>
        <v>-8200</v>
      </c>
      <c r="N1994">
        <f>IF(ISERROR(VLOOKUP($A$1994, 文字檔!W:X, 2, 0)),0,VLOOKUP($A$1994, 文字檔!W:X, 2, 0))</f>
        <v>0</v>
      </c>
      <c r="O1994">
        <f>IF(ISERROR(VLOOKUP($A$1994, 文字檔!Y:Z, 2, 0)),0,VLOOKUP($A$1994, 文字檔!Y:Z, 2, 0))</f>
        <v>-1257.51</v>
      </c>
      <c r="P1994">
        <f>IF(ISERROR(VLOOKUP($A$1994, 文字檔!AA:AB, 2, 0)),0,VLOOKUP($A$1994, 文字檔!AA:AB, 2, 0))</f>
        <v>0</v>
      </c>
    </row>
    <row r="1995" spans="1:16" ht="16.2">
      <c r="A1995" s="7">
        <v>45731</v>
      </c>
      <c r="B1995" s="5">
        <f>SUMPRODUCT($C$2:$P$2,$C$1995:$P$1995)</f>
        <v>0</v>
      </c>
      <c r="C1995" s="5">
        <f>IF(ISERROR(VLOOKUP($A$1995, 文字檔!A:B, 2, 0)),0,VLOOKUP($A$1995, 文字檔!A:B, 2, 0))</f>
        <v>0</v>
      </c>
      <c r="D1995" s="5">
        <f>IF(ISERROR(VLOOKUP($A$1995, 文字檔!C:D, 2, 0)),0,VLOOKUP($A$1995, 文字檔!C:D, 2, 0))</f>
        <v>0</v>
      </c>
      <c r="E1995" s="5">
        <f>IF(ISERROR(VLOOKUP($A$1995, 文字檔!E:F, 2, 0)),0,VLOOKUP($A$1995, 文字檔!E:F, 2, 0))</f>
        <v>0</v>
      </c>
      <c r="F1995" s="5">
        <f>IF(ISERROR(VLOOKUP($A$1995, 文字檔!G:H, 2, 0)),0,VLOOKUP($A$1995, 文字檔!G:H, 2, 0))</f>
        <v>0</v>
      </c>
      <c r="G1995" s="5">
        <f>IF(ISERROR(VLOOKUP($A$1995, 文字檔!I:J, 2, 0)),0,VLOOKUP($A$1995, 文字檔!I:J, 2, 0))</f>
        <v>0</v>
      </c>
      <c r="H1995" s="5">
        <f>IF(ISERROR(VLOOKUP($A$1995, 文字檔!K:L, 2, 0)),0,VLOOKUP($A$1995, 文字檔!K:L, 2, 0))</f>
        <v>0</v>
      </c>
      <c r="I1995" s="5">
        <f>IF(ISERROR(VLOOKUP($A$1995, 文字檔!M:N, 2, 0)),0,VLOOKUP($A$1995, 文字檔!M:N, 2, 0))</f>
        <v>0</v>
      </c>
      <c r="J1995" s="5">
        <f>IF(ISERROR(VLOOKUP($A$1995, 文字檔!O:P, 2, 0)),0,VLOOKUP($A$1995, 文字檔!O:P, 2, 0))</f>
        <v>0</v>
      </c>
      <c r="K1995">
        <f>IF(ISERROR(VLOOKUP($A$1995, 文字檔!Q:R, 2, 0)),0,VLOOKUP($A$1995, 文字檔!Q:R, 2, 0))</f>
        <v>0</v>
      </c>
      <c r="L1995">
        <f>IF(ISERROR(VLOOKUP($A$1995, 文字檔!S:T, 2, 0)),0,VLOOKUP($A$1995, 文字檔!S:T, 2, 0))</f>
        <v>0</v>
      </c>
      <c r="M1995">
        <f>IF(ISERROR(VLOOKUP($A$1995, 文字檔!U:V, 2, 0)),0,VLOOKUP($A$1995, 文字檔!U:V, 2, 0))</f>
        <v>0</v>
      </c>
      <c r="N1995">
        <f>IF(ISERROR(VLOOKUP($A$1995, 文字檔!W:X, 2, 0)),0,VLOOKUP($A$1995, 文字檔!W:X, 2, 0))</f>
        <v>0</v>
      </c>
      <c r="O1995">
        <f>IF(ISERROR(VLOOKUP($A$1995, 文字檔!Y:Z, 2, 0)),0,VLOOKUP($A$1995, 文字檔!Y:Z, 2, 0))</f>
        <v>0</v>
      </c>
      <c r="P1995">
        <f>IF(ISERROR(VLOOKUP($A$1995, 文字檔!AA:AB, 2, 0)),0,VLOOKUP($A$1995, 文字檔!AA:AB, 2, 0))</f>
        <v>0</v>
      </c>
    </row>
    <row r="1996" spans="1:16" ht="16.2">
      <c r="A1996" s="7">
        <v>45732</v>
      </c>
      <c r="B1996" s="5">
        <f>SUMPRODUCT($C$2:$P$2,$C$1996:$P$1996)</f>
        <v>0</v>
      </c>
      <c r="C1996" s="5">
        <f>IF(ISERROR(VLOOKUP($A$1996, 文字檔!A:B, 2, 0)),0,VLOOKUP($A$1996, 文字檔!A:B, 2, 0))</f>
        <v>0</v>
      </c>
      <c r="D1996" s="5">
        <f>IF(ISERROR(VLOOKUP($A$1996, 文字檔!C:D, 2, 0)),0,VLOOKUP($A$1996, 文字檔!C:D, 2, 0))</f>
        <v>0</v>
      </c>
      <c r="E1996" s="5">
        <f>IF(ISERROR(VLOOKUP($A$1996, 文字檔!E:F, 2, 0)),0,VLOOKUP($A$1996, 文字檔!E:F, 2, 0))</f>
        <v>0</v>
      </c>
      <c r="F1996" s="5">
        <f>IF(ISERROR(VLOOKUP($A$1996, 文字檔!G:H, 2, 0)),0,VLOOKUP($A$1996, 文字檔!G:H, 2, 0))</f>
        <v>0</v>
      </c>
      <c r="G1996" s="5">
        <f>IF(ISERROR(VLOOKUP($A$1996, 文字檔!I:J, 2, 0)),0,VLOOKUP($A$1996, 文字檔!I:J, 2, 0))</f>
        <v>0</v>
      </c>
      <c r="H1996" s="5">
        <f>IF(ISERROR(VLOOKUP($A$1996, 文字檔!K:L, 2, 0)),0,VLOOKUP($A$1996, 文字檔!K:L, 2, 0))</f>
        <v>0</v>
      </c>
      <c r="I1996" s="5">
        <f>IF(ISERROR(VLOOKUP($A$1996, 文字檔!M:N, 2, 0)),0,VLOOKUP($A$1996, 文字檔!M:N, 2, 0))</f>
        <v>0</v>
      </c>
      <c r="J1996" s="5">
        <f>IF(ISERROR(VLOOKUP($A$1996, 文字檔!O:P, 2, 0)),0,VLOOKUP($A$1996, 文字檔!O:P, 2, 0))</f>
        <v>0</v>
      </c>
      <c r="K1996">
        <f>IF(ISERROR(VLOOKUP($A$1996, 文字檔!Q:R, 2, 0)),0,VLOOKUP($A$1996, 文字檔!Q:R, 2, 0))</f>
        <v>0</v>
      </c>
      <c r="L1996">
        <f>IF(ISERROR(VLOOKUP($A$1996, 文字檔!S:T, 2, 0)),0,VLOOKUP($A$1996, 文字檔!S:T, 2, 0))</f>
        <v>0</v>
      </c>
      <c r="M1996">
        <f>IF(ISERROR(VLOOKUP($A$1996, 文字檔!U:V, 2, 0)),0,VLOOKUP($A$1996, 文字檔!U:V, 2, 0))</f>
        <v>0</v>
      </c>
      <c r="N1996">
        <f>IF(ISERROR(VLOOKUP($A$1996, 文字檔!W:X, 2, 0)),0,VLOOKUP($A$1996, 文字檔!W:X, 2, 0))</f>
        <v>0</v>
      </c>
      <c r="O1996">
        <f>IF(ISERROR(VLOOKUP($A$1996, 文字檔!Y:Z, 2, 0)),0,VLOOKUP($A$1996, 文字檔!Y:Z, 2, 0))</f>
        <v>0</v>
      </c>
      <c r="P1996">
        <f>IF(ISERROR(VLOOKUP($A$1996, 文字檔!AA:AB, 2, 0)),0,VLOOKUP($A$1996, 文字檔!AA:AB, 2, 0))</f>
        <v>0</v>
      </c>
    </row>
    <row r="1997" spans="1:16" ht="16.2">
      <c r="A1997" s="7">
        <v>45733</v>
      </c>
      <c r="B1997" s="5">
        <f>SUMPRODUCT($C$2:$P$2,$C$1997:$P$1997)</f>
        <v>-28515.119999999992</v>
      </c>
      <c r="C1997" s="5">
        <f>IF(ISERROR(VLOOKUP($A$1997, 文字檔!A:B, 2, 0)),0,VLOOKUP($A$1997, 文字檔!A:B, 2, 0))</f>
        <v>-25063.279999999999</v>
      </c>
      <c r="D1997" s="5">
        <f>IF(ISERROR(VLOOKUP($A$1997, 文字檔!C:D, 2, 0)),0,VLOOKUP($A$1997, 文字檔!C:D, 2, 0))</f>
        <v>0</v>
      </c>
      <c r="E1997" s="5">
        <f>IF(ISERROR(VLOOKUP($A$1997, 文字檔!E:F, 2, 0)),0,VLOOKUP($A$1997, 文字檔!E:F, 2, 0))</f>
        <v>0</v>
      </c>
      <c r="F1997" s="5">
        <f>IF(ISERROR(VLOOKUP($A$1997, 文字檔!G:H, 2, 0)),0,VLOOKUP($A$1997, 文字檔!G:H, 2, 0))</f>
        <v>0</v>
      </c>
      <c r="G1997" s="5">
        <f>IF(ISERROR(VLOOKUP($A$1997, 文字檔!I:J, 2, 0)),0,VLOOKUP($A$1997, 文字檔!I:J, 2, 0))</f>
        <v>-10728.73</v>
      </c>
      <c r="H1997" s="5">
        <f>IF(ISERROR(VLOOKUP($A$1997, 文字檔!K:L, 2, 0)),0,VLOOKUP($A$1997, 文字檔!K:L, 2, 0))</f>
        <v>-10398.84</v>
      </c>
      <c r="I1997" s="5">
        <f>IF(ISERROR(VLOOKUP($A$1997, 文字檔!M:N, 2, 0)),0,VLOOKUP($A$1997, 文字檔!M:N, 2, 0))</f>
        <v>0</v>
      </c>
      <c r="J1997" s="5">
        <f>IF(ISERROR(VLOOKUP($A$1997, 文字檔!O:P, 2, 0)),0,VLOOKUP($A$1997, 文字檔!O:P, 2, 0))</f>
        <v>0</v>
      </c>
      <c r="K1997">
        <f>IF(ISERROR(VLOOKUP($A$1997, 文字檔!Q:R, 2, 0)),0,VLOOKUP($A$1997, 文字檔!Q:R, 2, 0))</f>
        <v>39400</v>
      </c>
      <c r="L1997">
        <f>IF(ISERROR(VLOOKUP($A$1997, 文字檔!S:T, 2, 0)),0,VLOOKUP($A$1997, 文字檔!S:T, 2, 0))</f>
        <v>-15132.57</v>
      </c>
      <c r="M1997">
        <f>IF(ISERROR(VLOOKUP($A$1997, 文字檔!U:V, 2, 0)),0,VLOOKUP($A$1997, 文字檔!U:V, 2, 0))</f>
        <v>-39400</v>
      </c>
      <c r="N1997">
        <f>IF(ISERROR(VLOOKUP($A$1997, 文字檔!W:X, 2, 0)),0,VLOOKUP($A$1997, 文字檔!W:X, 2, 0))</f>
        <v>0</v>
      </c>
      <c r="O1997">
        <f>IF(ISERROR(VLOOKUP($A$1997, 文字檔!Y:Z, 2, 0)),0,VLOOKUP($A$1997, 文字檔!Y:Z, 2, 0))</f>
        <v>29473.64</v>
      </c>
      <c r="P1997">
        <f>IF(ISERROR(VLOOKUP($A$1997, 文字檔!AA:AB, 2, 0)),0,VLOOKUP($A$1997, 文字檔!AA:AB, 2, 0))</f>
        <v>3334.66</v>
      </c>
    </row>
    <row r="1998" spans="1:16" ht="16.2">
      <c r="A1998" s="7">
        <v>45734</v>
      </c>
      <c r="B1998" s="5">
        <f>SUMPRODUCT($C$2:$P$2,$C$1998:$P$1998)</f>
        <v>-117285.55</v>
      </c>
      <c r="C1998" s="5">
        <f>IF(ISERROR(VLOOKUP($A$1998, 文字檔!A:B, 2, 0)),0,VLOOKUP($A$1998, 文字檔!A:B, 2, 0))</f>
        <v>20863.349999999999</v>
      </c>
      <c r="D1998" s="5">
        <f>IF(ISERROR(VLOOKUP($A$1998, 文字檔!C:D, 2, 0)),0,VLOOKUP($A$1998, 文字檔!C:D, 2, 0))</f>
        <v>0</v>
      </c>
      <c r="E1998" s="5">
        <f>IF(ISERROR(VLOOKUP($A$1998, 文字檔!E:F, 2, 0)),0,VLOOKUP($A$1998, 文字檔!E:F, 2, 0))</f>
        <v>0</v>
      </c>
      <c r="F1998" s="5">
        <f>IF(ISERROR(VLOOKUP($A$1998, 文字檔!G:H, 2, 0)),0,VLOOKUP($A$1998, 文字檔!G:H, 2, 0))</f>
        <v>0</v>
      </c>
      <c r="G1998" s="5">
        <f>IF(ISERROR(VLOOKUP($A$1998, 文字檔!I:J, 2, 0)),0,VLOOKUP($A$1998, 文字檔!I:J, 2, 0))</f>
        <v>0</v>
      </c>
      <c r="H1998" s="5">
        <f>IF(ISERROR(VLOOKUP($A$1998, 文字檔!K:L, 2, 0)),0,VLOOKUP($A$1998, 文字檔!K:L, 2, 0))</f>
        <v>-46871.67</v>
      </c>
      <c r="I1998" s="5">
        <f>IF(ISERROR(VLOOKUP($A$1998, 文字檔!M:N, 2, 0)),0,VLOOKUP($A$1998, 文字檔!M:N, 2, 0))</f>
        <v>-18869.63</v>
      </c>
      <c r="J1998" s="5">
        <f>IF(ISERROR(VLOOKUP($A$1998, 文字檔!O:P, 2, 0)),0,VLOOKUP($A$1998, 文字檔!O:P, 2, 0))</f>
        <v>0</v>
      </c>
      <c r="K1998">
        <f>IF(ISERROR(VLOOKUP($A$1998, 文字檔!Q:R, 2, 0)),0,VLOOKUP($A$1998, 文字檔!Q:R, 2, 0))</f>
        <v>14400</v>
      </c>
      <c r="L1998">
        <f>IF(ISERROR(VLOOKUP($A$1998, 文字檔!S:T, 2, 0)),0,VLOOKUP($A$1998, 文字檔!S:T, 2, 0))</f>
        <v>0</v>
      </c>
      <c r="M1998">
        <f>IF(ISERROR(VLOOKUP($A$1998, 文字檔!U:V, 2, 0)),0,VLOOKUP($A$1998, 文字檔!U:V, 2, 0))</f>
        <v>-14400</v>
      </c>
      <c r="N1998">
        <f>IF(ISERROR(VLOOKUP($A$1998, 文字檔!W:X, 2, 0)),0,VLOOKUP($A$1998, 文字檔!W:X, 2, 0))</f>
        <v>-5666.15</v>
      </c>
      <c r="O1998">
        <f>IF(ISERROR(VLOOKUP($A$1998, 文字檔!Y:Z, 2, 0)),0,VLOOKUP($A$1998, 文字檔!Y:Z, 2, 0))</f>
        <v>-23070.26</v>
      </c>
      <c r="P1998">
        <f>IF(ISERROR(VLOOKUP($A$1998, 文字檔!AA:AB, 2, 0)),0,VLOOKUP($A$1998, 文字檔!AA:AB, 2, 0))</f>
        <v>-43671.19</v>
      </c>
    </row>
    <row r="1999" spans="1:16" ht="16.2">
      <c r="A1999" s="7">
        <v>45735</v>
      </c>
      <c r="B1999" s="5">
        <f>SUMPRODUCT($C$2:$P$2,$C$1999:$P$1999)</f>
        <v>-67965.56</v>
      </c>
      <c r="C1999" s="5">
        <f>IF(ISERROR(VLOOKUP($A$1999, 文字檔!A:B, 2, 0)),0,VLOOKUP($A$1999, 文字檔!A:B, 2, 0))</f>
        <v>-36446.57</v>
      </c>
      <c r="D1999" s="5">
        <f>IF(ISERROR(VLOOKUP($A$1999, 文字檔!C:D, 2, 0)),0,VLOOKUP($A$1999, 文字檔!C:D, 2, 0))</f>
        <v>0</v>
      </c>
      <c r="E1999" s="5">
        <f>IF(ISERROR(VLOOKUP($A$1999, 文字檔!E:F, 2, 0)),0,VLOOKUP($A$1999, 文字檔!E:F, 2, 0))</f>
        <v>0</v>
      </c>
      <c r="F1999" s="5">
        <f>IF(ISERROR(VLOOKUP($A$1999, 文字檔!G:H, 2, 0)),0,VLOOKUP($A$1999, 文字檔!G:H, 2, 0))</f>
        <v>0</v>
      </c>
      <c r="G1999" s="5">
        <f>IF(ISERROR(VLOOKUP($A$1999, 文字檔!I:J, 2, 0)),0,VLOOKUP($A$1999, 文字檔!I:J, 2, 0))</f>
        <v>0</v>
      </c>
      <c r="H1999" s="5">
        <f>IF(ISERROR(VLOOKUP($A$1999, 文字檔!K:L, 2, 0)),0,VLOOKUP($A$1999, 文字檔!K:L, 2, 0))</f>
        <v>0</v>
      </c>
      <c r="I1999" s="5">
        <f>IF(ISERROR(VLOOKUP($A$1999, 文字檔!M:N, 2, 0)),0,VLOOKUP($A$1999, 文字檔!M:N, 2, 0))</f>
        <v>7731.84</v>
      </c>
      <c r="J1999" s="5">
        <f>IF(ISERROR(VLOOKUP($A$1999, 文字檔!O:P, 2, 0)),0,VLOOKUP($A$1999, 文字檔!O:P, 2, 0))</f>
        <v>0</v>
      </c>
      <c r="K1999">
        <f>IF(ISERROR(VLOOKUP($A$1999, 文字檔!Q:R, 2, 0)),0,VLOOKUP($A$1999, 文字檔!Q:R, 2, 0))</f>
        <v>-53858.92</v>
      </c>
      <c r="L1999">
        <f>IF(ISERROR(VLOOKUP($A$1999, 文字檔!S:T, 2, 0)),0,VLOOKUP($A$1999, 文字檔!S:T, 2, 0))</f>
        <v>0</v>
      </c>
      <c r="M1999">
        <f>IF(ISERROR(VLOOKUP($A$1999, 文字檔!U:V, 2, 0)),0,VLOOKUP($A$1999, 文字檔!U:V, 2, 0))</f>
        <v>52541.08</v>
      </c>
      <c r="N1999">
        <f>IF(ISERROR(VLOOKUP($A$1999, 文字檔!W:X, 2, 0)),0,VLOOKUP($A$1999, 文字檔!W:X, 2, 0))</f>
        <v>-16269.24</v>
      </c>
      <c r="O1999">
        <f>IF(ISERROR(VLOOKUP($A$1999, 文字檔!Y:Z, 2, 0)),0,VLOOKUP($A$1999, 文字檔!Y:Z, 2, 0))</f>
        <v>-21663.75</v>
      </c>
      <c r="P1999">
        <f>IF(ISERROR(VLOOKUP($A$1999, 文字檔!AA:AB, 2, 0)),0,VLOOKUP($A$1999, 文字檔!AA:AB, 2, 0))</f>
        <v>0</v>
      </c>
    </row>
    <row r="2000" spans="1:16" ht="16.2">
      <c r="A2000" s="7">
        <v>45736</v>
      </c>
      <c r="B2000" s="5">
        <f>SUMPRODUCT($C$2:$P$2,$C$2000:$P$2000)</f>
        <v>43850.45</v>
      </c>
      <c r="C2000" s="5">
        <f>IF(ISERROR(VLOOKUP($A$2000, 文字檔!A:B, 2, 0)),0,VLOOKUP($A$2000, 文字檔!A:B, 2, 0))</f>
        <v>12258.22</v>
      </c>
      <c r="D2000" s="5">
        <f>IF(ISERROR(VLOOKUP($A$2000, 文字檔!C:D, 2, 0)),0,VLOOKUP($A$2000, 文字檔!C:D, 2, 0))</f>
        <v>0</v>
      </c>
      <c r="E2000" s="5">
        <f>IF(ISERROR(VLOOKUP($A$2000, 文字檔!E:F, 2, 0)),0,VLOOKUP($A$2000, 文字檔!E:F, 2, 0))</f>
        <v>0</v>
      </c>
      <c r="F2000" s="5">
        <f>IF(ISERROR(VLOOKUP($A$2000, 文字檔!G:H, 2, 0)),0,VLOOKUP($A$2000, 文字檔!G:H, 2, 0))</f>
        <v>0</v>
      </c>
      <c r="G2000" s="5">
        <f>IF(ISERROR(VLOOKUP($A$2000, 文字檔!I:J, 2, 0)),0,VLOOKUP($A$2000, 文字檔!I:J, 2, 0))</f>
        <v>26933.19</v>
      </c>
      <c r="H2000" s="5">
        <f>IF(ISERROR(VLOOKUP($A$2000, 文字檔!K:L, 2, 0)),0,VLOOKUP($A$2000, 文字檔!K:L, 2, 0))</f>
        <v>263.62</v>
      </c>
      <c r="I2000" s="5">
        <f>IF(ISERROR(VLOOKUP($A$2000, 文字檔!M:N, 2, 0)),0,VLOOKUP($A$2000, 文字檔!M:N, 2, 0))</f>
        <v>0</v>
      </c>
      <c r="J2000" s="5">
        <f>IF(ISERROR(VLOOKUP($A$2000, 文字檔!O:P, 2, 0)),0,VLOOKUP($A$2000, 文字檔!O:P, 2, 0))</f>
        <v>0</v>
      </c>
      <c r="K2000">
        <f>IF(ISERROR(VLOOKUP($A$2000, 文字檔!Q:R, 2, 0)),0,VLOOKUP($A$2000, 文字檔!Q:R, 2, 0))</f>
        <v>0</v>
      </c>
      <c r="L2000">
        <f>IF(ISERROR(VLOOKUP($A$2000, 文字檔!S:T, 2, 0)),0,VLOOKUP($A$2000, 文字檔!S:T, 2, 0))</f>
        <v>-21338.18</v>
      </c>
      <c r="M2000">
        <f>IF(ISERROR(VLOOKUP($A$2000, 文字檔!U:V, 2, 0)),0,VLOOKUP($A$2000, 文字檔!U:V, 2, 0))</f>
        <v>0</v>
      </c>
      <c r="N2000">
        <f>IF(ISERROR(VLOOKUP($A$2000, 文字檔!W:X, 2, 0)),0,VLOOKUP($A$2000, 文字檔!W:X, 2, 0))</f>
        <v>2671.84</v>
      </c>
      <c r="O2000">
        <f>IF(ISERROR(VLOOKUP($A$2000, 文字檔!Y:Z, 2, 0)),0,VLOOKUP($A$2000, 文字檔!Y:Z, 2, 0))</f>
        <v>13931.24</v>
      </c>
      <c r="P2000">
        <f>IF(ISERROR(VLOOKUP($A$2000, 文字檔!AA:AB, 2, 0)),0,VLOOKUP($A$2000, 文字檔!AA:AB, 2, 0))</f>
        <v>9130.52</v>
      </c>
    </row>
    <row r="2001" spans="1:16" ht="16.2">
      <c r="A2001" s="7">
        <v>45737</v>
      </c>
      <c r="B2001" s="5">
        <f>SUMPRODUCT($C$2:$P$2,$C$2001:$P$2001)</f>
        <v>-130803.98000000001</v>
      </c>
      <c r="C2001" s="5">
        <f>IF(ISERROR(VLOOKUP($A$2001, 文字檔!A:B, 2, 0)),0,VLOOKUP($A$2001, 文字檔!A:B, 2, 0))</f>
        <v>0</v>
      </c>
      <c r="D2001" s="5">
        <f>IF(ISERROR(VLOOKUP($A$2001, 文字檔!C:D, 2, 0)),0,VLOOKUP($A$2001, 文字檔!C:D, 2, 0))</f>
        <v>0</v>
      </c>
      <c r="E2001" s="5">
        <f>IF(ISERROR(VLOOKUP($A$2001, 文字檔!E:F, 2, 0)),0,VLOOKUP($A$2001, 文字檔!E:F, 2, 0))</f>
        <v>0</v>
      </c>
      <c r="F2001" s="5">
        <f>IF(ISERROR(VLOOKUP($A$2001, 文字檔!G:H, 2, 0)),0,VLOOKUP($A$2001, 文字檔!G:H, 2, 0))</f>
        <v>0</v>
      </c>
      <c r="G2001" s="5">
        <f>IF(ISERROR(VLOOKUP($A$2001, 文字檔!I:J, 2, 0)),0,VLOOKUP($A$2001, 文字檔!I:J, 2, 0))</f>
        <v>-39800.94</v>
      </c>
      <c r="H2001" s="5">
        <f>IF(ISERROR(VLOOKUP($A$2001, 文字檔!K:L, 2, 0)),0,VLOOKUP($A$2001, 文字檔!K:L, 2, 0))</f>
        <v>0</v>
      </c>
      <c r="I2001" s="5">
        <f>IF(ISERROR(VLOOKUP($A$2001, 文字檔!M:N, 2, 0)),0,VLOOKUP($A$2001, 文字檔!M:N, 2, 0))</f>
        <v>0</v>
      </c>
      <c r="J2001" s="5">
        <f>IF(ISERROR(VLOOKUP($A$2001, 文字檔!O:P, 2, 0)),0,VLOOKUP($A$2001, 文字檔!O:P, 2, 0))</f>
        <v>0</v>
      </c>
      <c r="K2001">
        <f>IF(ISERROR(VLOOKUP($A$2001, 文字檔!Q:R, 2, 0)),0,VLOOKUP($A$2001, 文字檔!Q:R, 2, 0))</f>
        <v>0</v>
      </c>
      <c r="L2001">
        <f>IF(ISERROR(VLOOKUP($A$2001, 文字檔!S:T, 2, 0)),0,VLOOKUP($A$2001, 文字檔!S:T, 2, 0))</f>
        <v>0</v>
      </c>
      <c r="M2001">
        <f>IF(ISERROR(VLOOKUP($A$2001, 文字檔!U:V, 2, 0)),0,VLOOKUP($A$2001, 文字檔!U:V, 2, 0))</f>
        <v>0</v>
      </c>
      <c r="N2001">
        <f>IF(ISERROR(VLOOKUP($A$2001, 文字檔!W:X, 2, 0)),0,VLOOKUP($A$2001, 文字檔!W:X, 2, 0))</f>
        <v>-19537.07</v>
      </c>
      <c r="O2001">
        <f>IF(ISERROR(VLOOKUP($A$2001, 文字檔!Y:Z, 2, 0)),0,VLOOKUP($A$2001, 文字檔!Y:Z, 2, 0))</f>
        <v>-37600</v>
      </c>
      <c r="P2001">
        <f>IF(ISERROR(VLOOKUP($A$2001, 文字檔!AA:AB, 2, 0)),0,VLOOKUP($A$2001, 文字檔!AA:AB, 2, 0))</f>
        <v>-33865.97</v>
      </c>
    </row>
    <row r="2002" spans="1:16" ht="16.2">
      <c r="A2002" s="7">
        <v>45738</v>
      </c>
      <c r="B2002" s="5">
        <f>SUMPRODUCT($C$2:$P$2,$C$2002:$P$2002)</f>
        <v>0</v>
      </c>
      <c r="C2002" s="5">
        <f>IF(ISERROR(VLOOKUP($A$2002, 文字檔!A:B, 2, 0)),0,VLOOKUP($A$2002, 文字檔!A:B, 2, 0))</f>
        <v>0</v>
      </c>
      <c r="D2002" s="5">
        <f>IF(ISERROR(VLOOKUP($A$2002, 文字檔!C:D, 2, 0)),0,VLOOKUP($A$2002, 文字檔!C:D, 2, 0))</f>
        <v>0</v>
      </c>
      <c r="E2002" s="5">
        <f>IF(ISERROR(VLOOKUP($A$2002, 文字檔!E:F, 2, 0)),0,VLOOKUP($A$2002, 文字檔!E:F, 2, 0))</f>
        <v>0</v>
      </c>
      <c r="F2002" s="5">
        <f>IF(ISERROR(VLOOKUP($A$2002, 文字檔!G:H, 2, 0)),0,VLOOKUP($A$2002, 文字檔!G:H, 2, 0))</f>
        <v>0</v>
      </c>
      <c r="G2002" s="5">
        <f>IF(ISERROR(VLOOKUP($A$2002, 文字檔!I:J, 2, 0)),0,VLOOKUP($A$2002, 文字檔!I:J, 2, 0))</f>
        <v>0</v>
      </c>
      <c r="H2002" s="5">
        <f>IF(ISERROR(VLOOKUP($A$2002, 文字檔!K:L, 2, 0)),0,VLOOKUP($A$2002, 文字檔!K:L, 2, 0))</f>
        <v>0</v>
      </c>
      <c r="I2002" s="5">
        <f>IF(ISERROR(VLOOKUP($A$2002, 文字檔!M:N, 2, 0)),0,VLOOKUP($A$2002, 文字檔!M:N, 2, 0))</f>
        <v>0</v>
      </c>
      <c r="J2002" s="5">
        <f>IF(ISERROR(VLOOKUP($A$2002, 文字檔!O:P, 2, 0)),0,VLOOKUP($A$2002, 文字檔!O:P, 2, 0))</f>
        <v>0</v>
      </c>
      <c r="K2002">
        <f>IF(ISERROR(VLOOKUP($A$2002, 文字檔!Q:R, 2, 0)),0,VLOOKUP($A$2002, 文字檔!Q:R, 2, 0))</f>
        <v>0</v>
      </c>
      <c r="L2002">
        <f>IF(ISERROR(VLOOKUP($A$2002, 文字檔!S:T, 2, 0)),0,VLOOKUP($A$2002, 文字檔!S:T, 2, 0))</f>
        <v>0</v>
      </c>
      <c r="M2002">
        <f>IF(ISERROR(VLOOKUP($A$2002, 文字檔!U:V, 2, 0)),0,VLOOKUP($A$2002, 文字檔!U:V, 2, 0))</f>
        <v>0</v>
      </c>
      <c r="N2002">
        <f>IF(ISERROR(VLOOKUP($A$2002, 文字檔!W:X, 2, 0)),0,VLOOKUP($A$2002, 文字檔!W:X, 2, 0))</f>
        <v>0</v>
      </c>
      <c r="O2002">
        <f>IF(ISERROR(VLOOKUP($A$2002, 文字檔!Y:Z, 2, 0)),0,VLOOKUP($A$2002, 文字檔!Y:Z, 2, 0))</f>
        <v>0</v>
      </c>
      <c r="P2002">
        <f>IF(ISERROR(VLOOKUP($A$2002, 文字檔!AA:AB, 2, 0)),0,VLOOKUP($A$2002, 文字檔!AA:AB, 2, 0))</f>
        <v>0</v>
      </c>
    </row>
    <row r="2003" spans="1:16" ht="16.2">
      <c r="A2003" s="7">
        <v>45739</v>
      </c>
      <c r="B2003" s="5">
        <f>SUMPRODUCT($C$2:$P$2,$C$2003:$P$2003)</f>
        <v>0</v>
      </c>
      <c r="C2003" s="5">
        <f>IF(ISERROR(VLOOKUP($A$2003, 文字檔!A:B, 2, 0)),0,VLOOKUP($A$2003, 文字檔!A:B, 2, 0))</f>
        <v>0</v>
      </c>
      <c r="D2003" s="5">
        <f>IF(ISERROR(VLOOKUP($A$2003, 文字檔!C:D, 2, 0)),0,VLOOKUP($A$2003, 文字檔!C:D, 2, 0))</f>
        <v>0</v>
      </c>
      <c r="E2003" s="5">
        <f>IF(ISERROR(VLOOKUP($A$2003, 文字檔!E:F, 2, 0)),0,VLOOKUP($A$2003, 文字檔!E:F, 2, 0))</f>
        <v>0</v>
      </c>
      <c r="F2003" s="5">
        <f>IF(ISERROR(VLOOKUP($A$2003, 文字檔!G:H, 2, 0)),0,VLOOKUP($A$2003, 文字檔!G:H, 2, 0))</f>
        <v>0</v>
      </c>
      <c r="G2003" s="5">
        <f>IF(ISERROR(VLOOKUP($A$2003, 文字檔!I:J, 2, 0)),0,VLOOKUP($A$2003, 文字檔!I:J, 2, 0))</f>
        <v>0</v>
      </c>
      <c r="H2003" s="5">
        <f>IF(ISERROR(VLOOKUP($A$2003, 文字檔!K:L, 2, 0)),0,VLOOKUP($A$2003, 文字檔!K:L, 2, 0))</f>
        <v>0</v>
      </c>
      <c r="I2003" s="5">
        <f>IF(ISERROR(VLOOKUP($A$2003, 文字檔!M:N, 2, 0)),0,VLOOKUP($A$2003, 文字檔!M:N, 2, 0))</f>
        <v>0</v>
      </c>
      <c r="J2003" s="5">
        <f>IF(ISERROR(VLOOKUP($A$2003, 文字檔!O:P, 2, 0)),0,VLOOKUP($A$2003, 文字檔!O:P, 2, 0))</f>
        <v>0</v>
      </c>
      <c r="K2003">
        <f>IF(ISERROR(VLOOKUP($A$2003, 文字檔!Q:R, 2, 0)),0,VLOOKUP($A$2003, 文字檔!Q:R, 2, 0))</f>
        <v>0</v>
      </c>
      <c r="L2003">
        <f>IF(ISERROR(VLOOKUP($A$2003, 文字檔!S:T, 2, 0)),0,VLOOKUP($A$2003, 文字檔!S:T, 2, 0))</f>
        <v>0</v>
      </c>
      <c r="M2003">
        <f>IF(ISERROR(VLOOKUP($A$2003, 文字檔!U:V, 2, 0)),0,VLOOKUP($A$2003, 文字檔!U:V, 2, 0))</f>
        <v>0</v>
      </c>
      <c r="N2003">
        <f>IF(ISERROR(VLOOKUP($A$2003, 文字檔!W:X, 2, 0)),0,VLOOKUP($A$2003, 文字檔!W:X, 2, 0))</f>
        <v>0</v>
      </c>
      <c r="O2003">
        <f>IF(ISERROR(VLOOKUP($A$2003, 文字檔!Y:Z, 2, 0)),0,VLOOKUP($A$2003, 文字檔!Y:Z, 2, 0))</f>
        <v>0</v>
      </c>
      <c r="P2003">
        <f>IF(ISERROR(VLOOKUP($A$2003, 文字檔!AA:AB, 2, 0)),0,VLOOKUP($A$2003, 文字檔!AA:AB, 2, 0))</f>
        <v>0</v>
      </c>
    </row>
    <row r="2004" spans="1:16" ht="16.2">
      <c r="A2004" s="7">
        <v>45740</v>
      </c>
      <c r="B2004" s="5">
        <f>SUMPRODUCT($C$2:$P$2,$C$2004:$P$2004)</f>
        <v>-66209.279999999999</v>
      </c>
      <c r="C2004" s="5">
        <f>IF(ISERROR(VLOOKUP($A$2004, 文字檔!A:B, 2, 0)),0,VLOOKUP($A$2004, 文字檔!A:B, 2, 0))</f>
        <v>19664.13</v>
      </c>
      <c r="D2004" s="5">
        <f>IF(ISERROR(VLOOKUP($A$2004, 文字檔!C:D, 2, 0)),0,VLOOKUP($A$2004, 文字檔!C:D, 2, 0))</f>
        <v>0</v>
      </c>
      <c r="E2004" s="5">
        <f>IF(ISERROR(VLOOKUP($A$2004, 文字檔!E:F, 2, 0)),0,VLOOKUP($A$2004, 文字檔!E:F, 2, 0))</f>
        <v>0</v>
      </c>
      <c r="F2004" s="5">
        <f>IF(ISERROR(VLOOKUP($A$2004, 文字檔!G:H, 2, 0)),0,VLOOKUP($A$2004, 文字檔!G:H, 2, 0))</f>
        <v>0</v>
      </c>
      <c r="G2004" s="5">
        <f>IF(ISERROR(VLOOKUP($A$2004, 文字檔!I:J, 2, 0)),0,VLOOKUP($A$2004, 文字檔!I:J, 2, 0))</f>
        <v>0</v>
      </c>
      <c r="H2004" s="5">
        <f>IF(ISERROR(VLOOKUP($A$2004, 文字檔!K:L, 2, 0)),0,VLOOKUP($A$2004, 文字檔!K:L, 2, 0))</f>
        <v>-16539.68</v>
      </c>
      <c r="I2004" s="5">
        <f>IF(ISERROR(VLOOKUP($A$2004, 文字檔!M:N, 2, 0)),0,VLOOKUP($A$2004, 文字檔!M:N, 2, 0))</f>
        <v>0</v>
      </c>
      <c r="J2004" s="5">
        <f>IF(ISERROR(VLOOKUP($A$2004, 文字檔!O:P, 2, 0)),0,VLOOKUP($A$2004, 文字檔!O:P, 2, 0))</f>
        <v>-17340.46</v>
      </c>
      <c r="K2004">
        <f>IF(ISERROR(VLOOKUP($A$2004, 文字檔!Q:R, 2, 0)),0,VLOOKUP($A$2004, 文字檔!Q:R, 2, 0))</f>
        <v>0</v>
      </c>
      <c r="L2004">
        <f>IF(ISERROR(VLOOKUP($A$2004, 文字檔!S:T, 2, 0)),0,VLOOKUP($A$2004, 文字檔!S:T, 2, 0))</f>
        <v>19066.86</v>
      </c>
      <c r="M2004">
        <f>IF(ISERROR(VLOOKUP($A$2004, 文字檔!U:V, 2, 0)),0,VLOOKUP($A$2004, 文字檔!U:V, 2, 0))</f>
        <v>0</v>
      </c>
      <c r="N2004">
        <f>IF(ISERROR(VLOOKUP($A$2004, 文字檔!W:X, 2, 0)),0,VLOOKUP($A$2004, 文字檔!W:X, 2, 0))</f>
        <v>-7865.88</v>
      </c>
      <c r="O2004">
        <f>IF(ISERROR(VLOOKUP($A$2004, 文字檔!Y:Z, 2, 0)),0,VLOOKUP($A$2004, 文字檔!Y:Z, 2, 0))</f>
        <v>-63194.25</v>
      </c>
      <c r="P2004">
        <f>IF(ISERROR(VLOOKUP($A$2004, 文字檔!AA:AB, 2, 0)),0,VLOOKUP($A$2004, 文字檔!AA:AB, 2, 0))</f>
        <v>0</v>
      </c>
    </row>
    <row r="2005" spans="1:16" ht="16.2">
      <c r="A2005" s="7">
        <v>45741</v>
      </c>
      <c r="B2005" s="5">
        <f>SUMPRODUCT($C$2:$P$2,$C$2005:$P$2005)</f>
        <v>-49301.35</v>
      </c>
      <c r="C2005" s="5">
        <f>IF(ISERROR(VLOOKUP($A$2005, 文字檔!A:B, 2, 0)),0,VLOOKUP($A$2005, 文字檔!A:B, 2, 0))</f>
        <v>-5137.91</v>
      </c>
      <c r="D2005" s="5">
        <f>IF(ISERROR(VLOOKUP($A$2005, 文字檔!C:D, 2, 0)),0,VLOOKUP($A$2005, 文字檔!C:D, 2, 0))</f>
        <v>-26072.75</v>
      </c>
      <c r="E2005" s="5">
        <f>IF(ISERROR(VLOOKUP($A$2005, 文字檔!E:F, 2, 0)),0,VLOOKUP($A$2005, 文字檔!E:F, 2, 0))</f>
        <v>0</v>
      </c>
      <c r="F2005" s="5">
        <f>IF(ISERROR(VLOOKUP($A$2005, 文字檔!G:H, 2, 0)),0,VLOOKUP($A$2005, 文字檔!G:H, 2, 0))</f>
        <v>0</v>
      </c>
      <c r="G2005" s="5">
        <f>IF(ISERROR(VLOOKUP($A$2005, 文字檔!I:J, 2, 0)),0,VLOOKUP($A$2005, 文字檔!I:J, 2, 0))</f>
        <v>-31339.5</v>
      </c>
      <c r="H2005" s="5">
        <f>IF(ISERROR(VLOOKUP($A$2005, 文字檔!K:L, 2, 0)),0,VLOOKUP($A$2005, 文字檔!K:L, 2, 0))</f>
        <v>-13140.97</v>
      </c>
      <c r="I2005" s="5">
        <f>IF(ISERROR(VLOOKUP($A$2005, 文字檔!M:N, 2, 0)),0,VLOOKUP($A$2005, 文字檔!M:N, 2, 0))</f>
        <v>6532.14</v>
      </c>
      <c r="J2005" s="5">
        <f>IF(ISERROR(VLOOKUP($A$2005, 文字檔!O:P, 2, 0)),0,VLOOKUP($A$2005, 文字檔!O:P, 2, 0))</f>
        <v>0</v>
      </c>
      <c r="K2005">
        <f>IF(ISERROR(VLOOKUP($A$2005, 文字檔!Q:R, 2, 0)),0,VLOOKUP($A$2005, 文字檔!Q:R, 2, 0))</f>
        <v>0</v>
      </c>
      <c r="L2005">
        <f>IF(ISERROR(VLOOKUP($A$2005, 文字檔!S:T, 2, 0)),0,VLOOKUP($A$2005, 文字檔!S:T, 2, 0))</f>
        <v>-1337.4</v>
      </c>
      <c r="M2005">
        <f>IF(ISERROR(VLOOKUP($A$2005, 文字檔!U:V, 2, 0)),0,VLOOKUP($A$2005, 文字檔!U:V, 2, 0))</f>
        <v>0</v>
      </c>
      <c r="N2005">
        <f>IF(ISERROR(VLOOKUP($A$2005, 文字檔!W:X, 2, 0)),0,VLOOKUP($A$2005, 文字檔!W:X, 2, 0))</f>
        <v>17332.5</v>
      </c>
      <c r="O2005">
        <f>IF(ISERROR(VLOOKUP($A$2005, 文字檔!Y:Z, 2, 0)),0,VLOOKUP($A$2005, 文字檔!Y:Z, 2, 0))</f>
        <v>3862.54</v>
      </c>
      <c r="P2005">
        <f>IF(ISERROR(VLOOKUP($A$2005, 文字檔!AA:AB, 2, 0)),0,VLOOKUP($A$2005, 文字檔!AA:AB, 2, 0))</f>
        <v>0</v>
      </c>
    </row>
    <row r="2006" spans="1:16" ht="16.2">
      <c r="A2006" s="7">
        <v>45742</v>
      </c>
      <c r="B2006" s="5">
        <f>SUMPRODUCT($C$2:$P$2,$C$2006:$P$2006)</f>
        <v>-39225.939999999995</v>
      </c>
      <c r="C2006" s="5">
        <f>IF(ISERROR(VLOOKUP($A$2006, 文字檔!A:B, 2, 0)),0,VLOOKUP($A$2006, 文字檔!A:B, 2, 0))</f>
        <v>0</v>
      </c>
      <c r="D2006" s="5">
        <f>IF(ISERROR(VLOOKUP($A$2006, 文字檔!C:D, 2, 0)),0,VLOOKUP($A$2006, 文字檔!C:D, 2, 0))</f>
        <v>1400</v>
      </c>
      <c r="E2006" s="5">
        <f>IF(ISERROR(VLOOKUP($A$2006, 文字檔!E:F, 2, 0)),0,VLOOKUP($A$2006, 文字檔!E:F, 2, 0))</f>
        <v>0</v>
      </c>
      <c r="F2006" s="5">
        <f>IF(ISERROR(VLOOKUP($A$2006, 文字檔!G:H, 2, 0)),0,VLOOKUP($A$2006, 文字檔!G:H, 2, 0))</f>
        <v>0</v>
      </c>
      <c r="G2006" s="5">
        <f>IF(ISERROR(VLOOKUP($A$2006, 文字檔!I:J, 2, 0)),0,VLOOKUP($A$2006, 文字檔!I:J, 2, 0))</f>
        <v>0</v>
      </c>
      <c r="H2006" s="5">
        <f>IF(ISERROR(VLOOKUP($A$2006, 文字檔!K:L, 2, 0)),0,VLOOKUP($A$2006, 文字檔!K:L, 2, 0))</f>
        <v>-11143.43</v>
      </c>
      <c r="I2006" s="5">
        <f>IF(ISERROR(VLOOKUP($A$2006, 文字檔!M:N, 2, 0)),0,VLOOKUP($A$2006, 文字檔!M:N, 2, 0))</f>
        <v>-6742.92</v>
      </c>
      <c r="J2006" s="5">
        <f>IF(ISERROR(VLOOKUP($A$2006, 文字檔!O:P, 2, 0)),0,VLOOKUP($A$2006, 文字檔!O:P, 2, 0))</f>
        <v>0</v>
      </c>
      <c r="K2006">
        <f>IF(ISERROR(VLOOKUP($A$2006, 文字檔!Q:R, 2, 0)),0,VLOOKUP($A$2006, 文字檔!Q:R, 2, 0))</f>
        <v>0</v>
      </c>
      <c r="L2006">
        <f>IF(ISERROR(VLOOKUP($A$2006, 文字檔!S:T, 2, 0)),0,VLOOKUP($A$2006, 文字檔!S:T, 2, 0))</f>
        <v>0</v>
      </c>
      <c r="M2006">
        <f>IF(ISERROR(VLOOKUP($A$2006, 文字檔!U:V, 2, 0)),0,VLOOKUP($A$2006, 文字檔!U:V, 2, 0))</f>
        <v>0</v>
      </c>
      <c r="N2006">
        <f>IF(ISERROR(VLOOKUP($A$2006, 文字檔!W:X, 2, 0)),0,VLOOKUP($A$2006, 文字檔!W:X, 2, 0))</f>
        <v>-7068.19</v>
      </c>
      <c r="O2006">
        <f>IF(ISERROR(VLOOKUP($A$2006, 文字檔!Y:Z, 2, 0)),0,VLOOKUP($A$2006, 文字檔!Y:Z, 2, 0))</f>
        <v>-15671.4</v>
      </c>
      <c r="P2006">
        <f>IF(ISERROR(VLOOKUP($A$2006, 文字檔!AA:AB, 2, 0)),0,VLOOKUP($A$2006, 文字檔!AA:AB, 2, 0))</f>
        <v>0</v>
      </c>
    </row>
    <row r="2007" spans="1:16" ht="16.2">
      <c r="A2007" s="7">
        <v>45743</v>
      </c>
      <c r="B2007" s="5">
        <f>SUMPRODUCT($C$2:$P$2,$C$2007:$P$2007)</f>
        <v>67500.890000000014</v>
      </c>
      <c r="C2007" s="5">
        <f>IF(ISERROR(VLOOKUP($A$2007, 文字檔!A:B, 2, 0)),0,VLOOKUP($A$2007, 文字檔!A:B, 2, 0))</f>
        <v>-19435.919999999998</v>
      </c>
      <c r="D2007" s="5">
        <f>IF(ISERROR(VLOOKUP($A$2007, 文字檔!C:D, 2, 0)),0,VLOOKUP($A$2007, 文字檔!C:D, 2, 0))</f>
        <v>-7327.29</v>
      </c>
      <c r="E2007" s="5">
        <f>IF(ISERROR(VLOOKUP($A$2007, 文字檔!E:F, 2, 0)),0,VLOOKUP($A$2007, 文字檔!E:F, 2, 0))</f>
        <v>0</v>
      </c>
      <c r="F2007" s="5">
        <f>IF(ISERROR(VLOOKUP($A$2007, 文字檔!G:H, 2, 0)),0,VLOOKUP($A$2007, 文字檔!G:H, 2, 0))</f>
        <v>0</v>
      </c>
      <c r="G2007" s="5">
        <f>IF(ISERROR(VLOOKUP($A$2007, 文字檔!I:J, 2, 0)),0,VLOOKUP($A$2007, 文字檔!I:J, 2, 0))</f>
        <v>28936.52</v>
      </c>
      <c r="H2007" s="5">
        <f>IF(ISERROR(VLOOKUP($A$2007, 文字檔!K:L, 2, 0)),0,VLOOKUP($A$2007, 文字檔!K:L, 2, 0))</f>
        <v>80.63</v>
      </c>
      <c r="I2007" s="5">
        <f>IF(ISERROR(VLOOKUP($A$2007, 文字檔!M:N, 2, 0)),0,VLOOKUP($A$2007, 文字檔!M:N, 2, 0))</f>
        <v>-16666.75</v>
      </c>
      <c r="J2007" s="5">
        <f>IF(ISERROR(VLOOKUP($A$2007, 文字檔!O:P, 2, 0)),0,VLOOKUP($A$2007, 文字檔!O:P, 2, 0))</f>
        <v>0</v>
      </c>
      <c r="K2007">
        <f>IF(ISERROR(VLOOKUP($A$2007, 文字檔!Q:R, 2, 0)),0,VLOOKUP($A$2007, 文字檔!Q:R, 2, 0))</f>
        <v>0</v>
      </c>
      <c r="L2007">
        <f>IF(ISERROR(VLOOKUP($A$2007, 文字檔!S:T, 2, 0)),0,VLOOKUP($A$2007, 文字檔!S:T, 2, 0))</f>
        <v>-6116.28</v>
      </c>
      <c r="M2007">
        <f>IF(ISERROR(VLOOKUP($A$2007, 文字檔!U:V, 2, 0)),0,VLOOKUP($A$2007, 文字檔!U:V, 2, 0))</f>
        <v>8939.52</v>
      </c>
      <c r="N2007">
        <f>IF(ISERROR(VLOOKUP($A$2007, 文字檔!W:X, 2, 0)),0,VLOOKUP($A$2007, 文字檔!W:X, 2, 0))</f>
        <v>67400</v>
      </c>
      <c r="O2007">
        <f>IF(ISERROR(VLOOKUP($A$2007, 文字檔!Y:Z, 2, 0)),0,VLOOKUP($A$2007, 文字檔!Y:Z, 2, 0))</f>
        <v>20348.3</v>
      </c>
      <c r="P2007">
        <f>IF(ISERROR(VLOOKUP($A$2007, 文字檔!AA:AB, 2, 0)),0,VLOOKUP($A$2007, 文字檔!AA:AB, 2, 0))</f>
        <v>-8657.84</v>
      </c>
    </row>
    <row r="2008" spans="1:16" ht="16.2">
      <c r="A2008" s="7">
        <v>45744</v>
      </c>
      <c r="B2008" s="5">
        <f>SUMPRODUCT($C$2:$P$2,$C$2008:$P$2008)</f>
        <v>356333.14</v>
      </c>
      <c r="C2008" s="5">
        <f>IF(ISERROR(VLOOKUP($A$2008, 文字檔!A:B, 2, 0)),0,VLOOKUP($A$2008, 文字檔!A:B, 2, 0))</f>
        <v>13501.78</v>
      </c>
      <c r="D2008" s="5">
        <f>IF(ISERROR(VLOOKUP($A$2008, 文字檔!C:D, 2, 0)),0,VLOOKUP($A$2008, 文字檔!C:D, 2, 0))</f>
        <v>42947.5</v>
      </c>
      <c r="E2008" s="5">
        <f>IF(ISERROR(VLOOKUP($A$2008, 文字檔!E:F, 2, 0)),0,VLOOKUP($A$2008, 文字檔!E:F, 2, 0))</f>
        <v>0</v>
      </c>
      <c r="F2008" s="5">
        <f>IF(ISERROR(VLOOKUP($A$2008, 文字檔!G:H, 2, 0)),0,VLOOKUP($A$2008, 文字檔!G:H, 2, 0))</f>
        <v>0</v>
      </c>
      <c r="G2008" s="5">
        <f>IF(ISERROR(VLOOKUP($A$2008, 文字檔!I:J, 2, 0)),0,VLOOKUP($A$2008, 文字檔!I:J, 2, 0))</f>
        <v>-2459.31</v>
      </c>
      <c r="H2008" s="5">
        <f>IF(ISERROR(VLOOKUP($A$2008, 文字檔!K:L, 2, 0)),0,VLOOKUP($A$2008, 文字檔!K:L, 2, 0))</f>
        <v>23148.34</v>
      </c>
      <c r="I2008" s="5">
        <f>IF(ISERROR(VLOOKUP($A$2008, 文字檔!M:N, 2, 0)),0,VLOOKUP($A$2008, 文字檔!M:N, 2, 0))</f>
        <v>27547.68</v>
      </c>
      <c r="J2008" s="5">
        <f>IF(ISERROR(VLOOKUP($A$2008, 文字檔!O:P, 2, 0)),0,VLOOKUP($A$2008, 文字檔!O:P, 2, 0))</f>
        <v>0</v>
      </c>
      <c r="K2008">
        <f>IF(ISERROR(VLOOKUP($A$2008, 文字檔!Q:R, 2, 0)),0,VLOOKUP($A$2008, 文字檔!Q:R, 2, 0))</f>
        <v>0</v>
      </c>
      <c r="L2008">
        <f>IF(ISERROR(VLOOKUP($A$2008, 文字檔!S:T, 2, 0)),0,VLOOKUP($A$2008, 文字檔!S:T, 2, 0))</f>
        <v>0</v>
      </c>
      <c r="M2008">
        <f>IF(ISERROR(VLOOKUP($A$2008, 文字檔!U:V, 2, 0)),0,VLOOKUP($A$2008, 文字檔!U:V, 2, 0))</f>
        <v>73000</v>
      </c>
      <c r="N2008">
        <f>IF(ISERROR(VLOOKUP($A$2008, 文字檔!W:X, 2, 0)),0,VLOOKUP($A$2008, 文字檔!W:X, 2, 0))</f>
        <v>20293.29</v>
      </c>
      <c r="O2008">
        <f>IF(ISERROR(VLOOKUP($A$2008, 文字檔!Y:Z, 2, 0)),0,VLOOKUP($A$2008, 文字檔!Y:Z, 2, 0))</f>
        <v>73000</v>
      </c>
      <c r="P2008">
        <f>IF(ISERROR(VLOOKUP($A$2008, 文字檔!AA:AB, 2, 0)),0,VLOOKUP($A$2008, 文字檔!AA:AB, 2, 0))</f>
        <v>85353.86</v>
      </c>
    </row>
    <row r="2009" spans="1:16" ht="16.2">
      <c r="A2009" s="7">
        <v>45745</v>
      </c>
      <c r="B2009" s="5">
        <f>SUMPRODUCT($C$2:$P$2,$C$2009:$P$2009)</f>
        <v>0</v>
      </c>
      <c r="C2009" s="5">
        <f>IF(ISERROR(VLOOKUP($A$2009, 文字檔!A:B, 2, 0)),0,VLOOKUP($A$2009, 文字檔!A:B, 2, 0))</f>
        <v>0</v>
      </c>
      <c r="D2009" s="5">
        <f>IF(ISERROR(VLOOKUP($A$2009, 文字檔!C:D, 2, 0)),0,VLOOKUP($A$2009, 文字檔!C:D, 2, 0))</f>
        <v>0</v>
      </c>
      <c r="E2009" s="5">
        <f>IF(ISERROR(VLOOKUP($A$2009, 文字檔!E:F, 2, 0)),0,VLOOKUP($A$2009, 文字檔!E:F, 2, 0))</f>
        <v>0</v>
      </c>
      <c r="F2009" s="5">
        <f>IF(ISERROR(VLOOKUP($A$2009, 文字檔!G:H, 2, 0)),0,VLOOKUP($A$2009, 文字檔!G:H, 2, 0))</f>
        <v>0</v>
      </c>
      <c r="G2009" s="5">
        <f>IF(ISERROR(VLOOKUP($A$2009, 文字檔!I:J, 2, 0)),0,VLOOKUP($A$2009, 文字檔!I:J, 2, 0))</f>
        <v>0</v>
      </c>
      <c r="H2009" s="5">
        <f>IF(ISERROR(VLOOKUP($A$2009, 文字檔!K:L, 2, 0)),0,VLOOKUP($A$2009, 文字檔!K:L, 2, 0))</f>
        <v>0</v>
      </c>
      <c r="I2009" s="5">
        <f>IF(ISERROR(VLOOKUP($A$2009, 文字檔!M:N, 2, 0)),0,VLOOKUP($A$2009, 文字檔!M:N, 2, 0))</f>
        <v>0</v>
      </c>
      <c r="J2009" s="5">
        <f>IF(ISERROR(VLOOKUP($A$2009, 文字檔!O:P, 2, 0)),0,VLOOKUP($A$2009, 文字檔!O:P, 2, 0))</f>
        <v>0</v>
      </c>
      <c r="K2009">
        <f>IF(ISERROR(VLOOKUP($A$2009, 文字檔!Q:R, 2, 0)),0,VLOOKUP($A$2009, 文字檔!Q:R, 2, 0))</f>
        <v>0</v>
      </c>
      <c r="L2009">
        <f>IF(ISERROR(VLOOKUP($A$2009, 文字檔!S:T, 2, 0)),0,VLOOKUP($A$2009, 文字檔!S:T, 2, 0))</f>
        <v>0</v>
      </c>
      <c r="M2009">
        <f>IF(ISERROR(VLOOKUP($A$2009, 文字檔!U:V, 2, 0)),0,VLOOKUP($A$2009, 文字檔!U:V, 2, 0))</f>
        <v>0</v>
      </c>
      <c r="N2009">
        <f>IF(ISERROR(VLOOKUP($A$2009, 文字檔!W:X, 2, 0)),0,VLOOKUP($A$2009, 文字檔!W:X, 2, 0))</f>
        <v>0</v>
      </c>
      <c r="O2009">
        <f>IF(ISERROR(VLOOKUP($A$2009, 文字檔!Y:Z, 2, 0)),0,VLOOKUP($A$2009, 文字檔!Y:Z, 2, 0))</f>
        <v>0</v>
      </c>
      <c r="P2009">
        <f>IF(ISERROR(VLOOKUP($A$2009, 文字檔!AA:AB, 2, 0)),0,VLOOKUP($A$2009, 文字檔!AA:AB, 2, 0))</f>
        <v>0</v>
      </c>
    </row>
    <row r="2010" spans="1:16" ht="16.2">
      <c r="A2010" s="7">
        <v>45746</v>
      </c>
      <c r="B2010" s="5">
        <f>SUMPRODUCT($C$2:$P$2,$C$2010:$P$2010)</f>
        <v>0</v>
      </c>
      <c r="C2010" s="5">
        <f>IF(ISERROR(VLOOKUP($A$2010, 文字檔!A:B, 2, 0)),0,VLOOKUP($A$2010, 文字檔!A:B, 2, 0))</f>
        <v>0</v>
      </c>
      <c r="D2010" s="5">
        <f>IF(ISERROR(VLOOKUP($A$2010, 文字檔!C:D, 2, 0)),0,VLOOKUP($A$2010, 文字檔!C:D, 2, 0))</f>
        <v>0</v>
      </c>
      <c r="E2010" s="5">
        <f>IF(ISERROR(VLOOKUP($A$2010, 文字檔!E:F, 2, 0)),0,VLOOKUP($A$2010, 文字檔!E:F, 2, 0))</f>
        <v>0</v>
      </c>
      <c r="F2010" s="5">
        <f>IF(ISERROR(VLOOKUP($A$2010, 文字檔!G:H, 2, 0)),0,VLOOKUP($A$2010, 文字檔!G:H, 2, 0))</f>
        <v>0</v>
      </c>
      <c r="G2010" s="5">
        <f>IF(ISERROR(VLOOKUP($A$2010, 文字檔!I:J, 2, 0)),0,VLOOKUP($A$2010, 文字檔!I:J, 2, 0))</f>
        <v>0</v>
      </c>
      <c r="H2010" s="5">
        <f>IF(ISERROR(VLOOKUP($A$2010, 文字檔!K:L, 2, 0)),0,VLOOKUP($A$2010, 文字檔!K:L, 2, 0))</f>
        <v>0</v>
      </c>
      <c r="I2010" s="5">
        <f>IF(ISERROR(VLOOKUP($A$2010, 文字檔!M:N, 2, 0)),0,VLOOKUP($A$2010, 文字檔!M:N, 2, 0))</f>
        <v>0</v>
      </c>
      <c r="J2010" s="5">
        <f>IF(ISERROR(VLOOKUP($A$2010, 文字檔!O:P, 2, 0)),0,VLOOKUP($A$2010, 文字檔!O:P, 2, 0))</f>
        <v>0</v>
      </c>
      <c r="K2010">
        <f>IF(ISERROR(VLOOKUP($A$2010, 文字檔!Q:R, 2, 0)),0,VLOOKUP($A$2010, 文字檔!Q:R, 2, 0))</f>
        <v>0</v>
      </c>
      <c r="L2010">
        <f>IF(ISERROR(VLOOKUP($A$2010, 文字檔!S:T, 2, 0)),0,VLOOKUP($A$2010, 文字檔!S:T, 2, 0))</f>
        <v>0</v>
      </c>
      <c r="M2010">
        <f>IF(ISERROR(VLOOKUP($A$2010, 文字檔!U:V, 2, 0)),0,VLOOKUP($A$2010, 文字檔!U:V, 2, 0))</f>
        <v>0</v>
      </c>
      <c r="N2010">
        <f>IF(ISERROR(VLOOKUP($A$2010, 文字檔!W:X, 2, 0)),0,VLOOKUP($A$2010, 文字檔!W:X, 2, 0))</f>
        <v>0</v>
      </c>
      <c r="O2010">
        <f>IF(ISERROR(VLOOKUP($A$2010, 文字檔!Y:Z, 2, 0)),0,VLOOKUP($A$2010, 文字檔!Y:Z, 2, 0))</f>
        <v>0</v>
      </c>
      <c r="P2010">
        <f>IF(ISERROR(VLOOKUP($A$2010, 文字檔!AA:AB, 2, 0)),0,VLOOKUP($A$2010, 文字檔!AA:AB, 2, 0))</f>
        <v>0</v>
      </c>
    </row>
    <row r="2011" spans="1:16" ht="16.2">
      <c r="A2011" s="7">
        <v>45747</v>
      </c>
      <c r="B2011" s="5">
        <f>SUMPRODUCT($C$2:$P$2,$C$2011:$P$2011)</f>
        <v>689234.71</v>
      </c>
      <c r="C2011" s="5">
        <f>IF(ISERROR(VLOOKUP($A$2011, 文字檔!A:B, 2, 0)),0,VLOOKUP($A$2011, 文字檔!A:B, 2, 0))</f>
        <v>12691.16</v>
      </c>
      <c r="D2011" s="5">
        <f>IF(ISERROR(VLOOKUP($A$2011, 文字檔!C:D, 2, 0)),0,VLOOKUP($A$2011, 文字檔!C:D, 2, 0))</f>
        <v>0</v>
      </c>
      <c r="E2011" s="5">
        <f>IF(ISERROR(VLOOKUP($A$2011, 文字檔!E:F, 2, 0)),0,VLOOKUP($A$2011, 文字檔!E:F, 2, 0))</f>
        <v>0</v>
      </c>
      <c r="F2011" s="5">
        <f>IF(ISERROR(VLOOKUP($A$2011, 文字檔!G:H, 2, 0)),0,VLOOKUP($A$2011, 文字檔!G:H, 2, 0))</f>
        <v>0</v>
      </c>
      <c r="G2011" s="5">
        <f>IF(ISERROR(VLOOKUP($A$2011, 文字檔!I:J, 2, 0)),0,VLOOKUP($A$2011, 文字檔!I:J, 2, 0))</f>
        <v>0</v>
      </c>
      <c r="H2011" s="5">
        <f>IF(ISERROR(VLOOKUP($A$2011, 文字檔!K:L, 2, 0)),0,VLOOKUP($A$2011, 文字檔!K:L, 2, 0))</f>
        <v>92303.58</v>
      </c>
      <c r="I2011" s="5">
        <f>IF(ISERROR(VLOOKUP($A$2011, 文字檔!M:N, 2, 0)),0,VLOOKUP($A$2011, 文字檔!M:N, 2, 0))</f>
        <v>226744.68</v>
      </c>
      <c r="J2011" s="5">
        <f>IF(ISERROR(VLOOKUP($A$2011, 文字檔!O:P, 2, 0)),0,VLOOKUP($A$2011, 文字檔!O:P, 2, 0))</f>
        <v>-17258.919999999998</v>
      </c>
      <c r="K2011">
        <f>IF(ISERROR(VLOOKUP($A$2011, 文字檔!Q:R, 2, 0)),0,VLOOKUP($A$2011, 文字檔!Q:R, 2, 0))</f>
        <v>0</v>
      </c>
      <c r="L2011">
        <f>IF(ISERROR(VLOOKUP($A$2011, 文字檔!S:T, 2, 0)),0,VLOOKUP($A$2011, 文字檔!S:T, 2, 0))</f>
        <v>21750.11</v>
      </c>
      <c r="M2011">
        <f>IF(ISERROR(VLOOKUP($A$2011, 文字檔!U:V, 2, 0)),0,VLOOKUP($A$2011, 文字檔!U:V, 2, 0))</f>
        <v>166800</v>
      </c>
      <c r="N2011">
        <f>IF(ISERROR(VLOOKUP($A$2011, 文字檔!W:X, 2, 0)),0,VLOOKUP($A$2011, 文字檔!W:X, 2, 0))</f>
        <v>166800</v>
      </c>
      <c r="O2011">
        <f>IF(ISERROR(VLOOKUP($A$2011, 文字檔!Y:Z, 2, 0)),0,VLOOKUP($A$2011, 文字檔!Y:Z, 2, 0))</f>
        <v>-8768.51</v>
      </c>
      <c r="P2011">
        <f>IF(ISERROR(VLOOKUP($A$2011, 文字檔!AA:AB, 2, 0)),0,VLOOKUP($A$2011, 文字檔!AA:AB, 2, 0))</f>
        <v>28172.61</v>
      </c>
    </row>
    <row r="2012" spans="1:16" ht="16.2">
      <c r="A2012" s="7">
        <v>45748</v>
      </c>
      <c r="B2012" s="5">
        <f>SUMPRODUCT($C$2:$P$2,$C$2012:$P$2012)</f>
        <v>-465802.81000000011</v>
      </c>
      <c r="C2012" s="5">
        <f>IF(ISERROR(VLOOKUP($A$2012, 文字檔!A:B, 2, 0)),0,VLOOKUP($A$2012, 文字檔!A:B, 2, 0))</f>
        <v>-25940.67</v>
      </c>
      <c r="D2012" s="5">
        <f>IF(ISERROR(VLOOKUP($A$2012, 文字檔!C:D, 2, 0)),0,VLOOKUP($A$2012, 文字檔!C:D, 2, 0))</f>
        <v>0</v>
      </c>
      <c r="E2012" s="5">
        <f>IF(ISERROR(VLOOKUP($A$2012, 文字檔!E:F, 2, 0)),0,VLOOKUP($A$2012, 文字檔!E:F, 2, 0))</f>
        <v>0</v>
      </c>
      <c r="F2012" s="5">
        <f>IF(ISERROR(VLOOKUP($A$2012, 文字檔!G:H, 2, 0)),0,VLOOKUP($A$2012, 文字檔!G:H, 2, 0))</f>
        <v>0</v>
      </c>
      <c r="G2012" s="5">
        <f>IF(ISERROR(VLOOKUP($A$2012, 文字檔!I:J, 2, 0)),0,VLOOKUP($A$2012, 文字檔!I:J, 2, 0))</f>
        <v>0</v>
      </c>
      <c r="H2012" s="5">
        <f>IF(ISERROR(VLOOKUP($A$2012, 文字檔!K:L, 2, 0)),0,VLOOKUP($A$2012, 文字檔!K:L, 2, 0))</f>
        <v>0</v>
      </c>
      <c r="I2012" s="5">
        <f>IF(ISERROR(VLOOKUP($A$2012, 文字檔!M:N, 2, 0)),0,VLOOKUP($A$2012, 文字檔!M:N, 2, 0))</f>
        <v>-199898.91</v>
      </c>
      <c r="J2012" s="5">
        <f>IF(ISERROR(VLOOKUP($A$2012, 文字檔!O:P, 2, 0)),0,VLOOKUP($A$2012, 文字檔!O:P, 2, 0))</f>
        <v>0</v>
      </c>
      <c r="K2012">
        <f>IF(ISERROR(VLOOKUP($A$2012, 文字檔!Q:R, 2, 0)),0,VLOOKUP($A$2012, 文字檔!Q:R, 2, 0))</f>
        <v>-835.46</v>
      </c>
      <c r="L2012">
        <f>IF(ISERROR(VLOOKUP($A$2012, 文字檔!S:T, 2, 0)),0,VLOOKUP($A$2012, 文字檔!S:T, 2, 0))</f>
        <v>0</v>
      </c>
      <c r="M2012">
        <f>IF(ISERROR(VLOOKUP($A$2012, 文字檔!U:V, 2, 0)),0,VLOOKUP($A$2012, 文字檔!U:V, 2, 0))</f>
        <v>-82400</v>
      </c>
      <c r="N2012">
        <f>IF(ISERROR(VLOOKUP($A$2012, 文字檔!W:X, 2, 0)),0,VLOOKUP($A$2012, 文字檔!W:X, 2, 0))</f>
        <v>-76234.41</v>
      </c>
      <c r="O2012">
        <f>IF(ISERROR(VLOOKUP($A$2012, 文字檔!Y:Z, 2, 0)),0,VLOOKUP($A$2012, 文字檔!Y:Z, 2, 0))</f>
        <v>-27262.400000000001</v>
      </c>
      <c r="P2012">
        <f>IF(ISERROR(VLOOKUP($A$2012, 文字檔!AA:AB, 2, 0)),0,VLOOKUP($A$2012, 文字檔!AA:AB, 2, 0))</f>
        <v>-53230.96</v>
      </c>
    </row>
    <row r="2013" spans="1:16" ht="16.2">
      <c r="A2013" s="7">
        <v>45749</v>
      </c>
      <c r="B2013" s="5">
        <f>SUMPRODUCT($C$2:$P$2,$C$2013:$P$2013)</f>
        <v>-27072.36</v>
      </c>
      <c r="C2013" s="5">
        <f>IF(ISERROR(VLOOKUP($A$2013, 文字檔!A:B, 2, 0)),0,VLOOKUP($A$2013, 文字檔!A:B, 2, 0))</f>
        <v>0</v>
      </c>
      <c r="D2013" s="5">
        <f>IF(ISERROR(VLOOKUP($A$2013, 文字檔!C:D, 2, 0)),0,VLOOKUP($A$2013, 文字檔!C:D, 2, 0))</f>
        <v>0</v>
      </c>
      <c r="E2013" s="5">
        <f>IF(ISERROR(VLOOKUP($A$2013, 文字檔!E:F, 2, 0)),0,VLOOKUP($A$2013, 文字檔!E:F, 2, 0))</f>
        <v>0</v>
      </c>
      <c r="F2013" s="5">
        <f>IF(ISERROR(VLOOKUP($A$2013, 文字檔!G:H, 2, 0)),0,VLOOKUP($A$2013, 文字檔!G:H, 2, 0))</f>
        <v>0</v>
      </c>
      <c r="G2013" s="5">
        <f>IF(ISERROR(VLOOKUP($A$2013, 文字檔!I:J, 2, 0)),0,VLOOKUP($A$2013, 文字檔!I:J, 2, 0))</f>
        <v>0</v>
      </c>
      <c r="H2013" s="5">
        <f>IF(ISERROR(VLOOKUP($A$2013, 文字檔!K:L, 2, 0)),0,VLOOKUP($A$2013, 文字檔!K:L, 2, 0))</f>
        <v>0</v>
      </c>
      <c r="I2013" s="5">
        <f>IF(ISERROR(VLOOKUP($A$2013, 文字檔!M:N, 2, 0)),0,VLOOKUP($A$2013, 文字檔!M:N, 2, 0))</f>
        <v>-51672.36</v>
      </c>
      <c r="J2013" s="5">
        <f>IF(ISERROR(VLOOKUP($A$2013, 文字檔!O:P, 2, 0)),0,VLOOKUP($A$2013, 文字檔!O:P, 2, 0))</f>
        <v>0</v>
      </c>
      <c r="K2013">
        <f>IF(ISERROR(VLOOKUP($A$2013, 文字檔!Q:R, 2, 0)),0,VLOOKUP($A$2013, 文字檔!Q:R, 2, 0))</f>
        <v>24600</v>
      </c>
      <c r="L2013">
        <f>IF(ISERROR(VLOOKUP($A$2013, 文字檔!S:T, 2, 0)),0,VLOOKUP($A$2013, 文字檔!S:T, 2, 0))</f>
        <v>0</v>
      </c>
      <c r="M2013">
        <f>IF(ISERROR(VLOOKUP($A$2013, 文字檔!U:V, 2, 0)),0,VLOOKUP($A$2013, 文字檔!U:V, 2, 0))</f>
        <v>-24600</v>
      </c>
      <c r="N2013">
        <f>IF(ISERROR(VLOOKUP($A$2013, 文字檔!W:X, 2, 0)),0,VLOOKUP($A$2013, 文字檔!W:X, 2, 0))</f>
        <v>0</v>
      </c>
      <c r="O2013">
        <f>IF(ISERROR(VLOOKUP($A$2013, 文字檔!Y:Z, 2, 0)),0,VLOOKUP($A$2013, 文字檔!Y:Z, 2, 0))</f>
        <v>24600</v>
      </c>
      <c r="P2013">
        <f>IF(ISERROR(VLOOKUP($A$2013, 文字檔!AA:AB, 2, 0)),0,VLOOKUP($A$2013, 文字檔!AA:AB, 2, 0))</f>
        <v>0</v>
      </c>
    </row>
    <row r="2014" spans="1:16" ht="16.2">
      <c r="A2014" s="7">
        <v>45750</v>
      </c>
      <c r="B2014" s="5">
        <f>SUMPRODUCT($C$2:$P$2,$C$2014:$P$2014)</f>
        <v>0</v>
      </c>
      <c r="C2014" s="5">
        <f>IF(ISERROR(VLOOKUP($A$2014, 文字檔!A:B, 2, 0)),0,VLOOKUP($A$2014, 文字檔!A:B, 2, 0))</f>
        <v>0</v>
      </c>
      <c r="D2014" s="5">
        <f>IF(ISERROR(VLOOKUP($A$2014, 文字檔!C:D, 2, 0)),0,VLOOKUP($A$2014, 文字檔!C:D, 2, 0))</f>
        <v>0</v>
      </c>
      <c r="E2014" s="5">
        <f>IF(ISERROR(VLOOKUP($A$2014, 文字檔!E:F, 2, 0)),0,VLOOKUP($A$2014, 文字檔!E:F, 2, 0))</f>
        <v>0</v>
      </c>
      <c r="F2014" s="5">
        <f>IF(ISERROR(VLOOKUP($A$2014, 文字檔!G:H, 2, 0)),0,VLOOKUP($A$2014, 文字檔!G:H, 2, 0))</f>
        <v>0</v>
      </c>
      <c r="G2014" s="5">
        <f>IF(ISERROR(VLOOKUP($A$2014, 文字檔!I:J, 2, 0)),0,VLOOKUP($A$2014, 文字檔!I:J, 2, 0))</f>
        <v>0</v>
      </c>
      <c r="H2014" s="5">
        <f>IF(ISERROR(VLOOKUP($A$2014, 文字檔!K:L, 2, 0)),0,VLOOKUP($A$2014, 文字檔!K:L, 2, 0))</f>
        <v>0</v>
      </c>
      <c r="I2014" s="5">
        <f>IF(ISERROR(VLOOKUP($A$2014, 文字檔!M:N, 2, 0)),0,VLOOKUP($A$2014, 文字檔!M:N, 2, 0))</f>
        <v>0</v>
      </c>
      <c r="J2014" s="5">
        <f>IF(ISERROR(VLOOKUP($A$2014, 文字檔!O:P, 2, 0)),0,VLOOKUP($A$2014, 文字檔!O:P, 2, 0))</f>
        <v>0</v>
      </c>
      <c r="K2014">
        <f>IF(ISERROR(VLOOKUP($A$2014, 文字檔!Q:R, 2, 0)),0,VLOOKUP($A$2014, 文字檔!Q:R, 2, 0))</f>
        <v>0</v>
      </c>
      <c r="L2014">
        <f>IF(ISERROR(VLOOKUP($A$2014, 文字檔!S:T, 2, 0)),0,VLOOKUP($A$2014, 文字檔!S:T, 2, 0))</f>
        <v>0</v>
      </c>
      <c r="M2014">
        <f>IF(ISERROR(VLOOKUP($A$2014, 文字檔!U:V, 2, 0)),0,VLOOKUP($A$2014, 文字檔!U:V, 2, 0))</f>
        <v>0</v>
      </c>
      <c r="N2014">
        <f>IF(ISERROR(VLOOKUP($A$2014, 文字檔!W:X, 2, 0)),0,VLOOKUP($A$2014, 文字檔!W:X, 2, 0))</f>
        <v>0</v>
      </c>
      <c r="O2014">
        <f>IF(ISERROR(VLOOKUP($A$2014, 文字檔!Y:Z, 2, 0)),0,VLOOKUP($A$2014, 文字檔!Y:Z, 2, 0))</f>
        <v>0</v>
      </c>
      <c r="P2014">
        <f>IF(ISERROR(VLOOKUP($A$2014, 文字檔!AA:AB, 2, 0)),0,VLOOKUP($A$2014, 文字檔!AA:AB, 2, 0))</f>
        <v>0</v>
      </c>
    </row>
    <row r="2015" spans="1:16" ht="16.2">
      <c r="A2015" s="7">
        <v>45751</v>
      </c>
      <c r="B2015" s="5">
        <f>SUMPRODUCT($C$2:$P$2,$C$2015:$P$2015)</f>
        <v>0</v>
      </c>
      <c r="C2015" s="5">
        <f>IF(ISERROR(VLOOKUP($A$2015, 文字檔!A:B, 2, 0)),0,VLOOKUP($A$2015, 文字檔!A:B, 2, 0))</f>
        <v>0</v>
      </c>
      <c r="D2015" s="5">
        <f>IF(ISERROR(VLOOKUP($A$2015, 文字檔!C:D, 2, 0)),0,VLOOKUP($A$2015, 文字檔!C:D, 2, 0))</f>
        <v>0</v>
      </c>
      <c r="E2015" s="5">
        <f>IF(ISERROR(VLOOKUP($A$2015, 文字檔!E:F, 2, 0)),0,VLOOKUP($A$2015, 文字檔!E:F, 2, 0))</f>
        <v>0</v>
      </c>
      <c r="F2015" s="5">
        <f>IF(ISERROR(VLOOKUP($A$2015, 文字檔!G:H, 2, 0)),0,VLOOKUP($A$2015, 文字檔!G:H, 2, 0))</f>
        <v>0</v>
      </c>
      <c r="G2015" s="5">
        <f>IF(ISERROR(VLOOKUP($A$2015, 文字檔!I:J, 2, 0)),0,VLOOKUP($A$2015, 文字檔!I:J, 2, 0))</f>
        <v>0</v>
      </c>
      <c r="H2015" s="5">
        <f>IF(ISERROR(VLOOKUP($A$2015, 文字檔!K:L, 2, 0)),0,VLOOKUP($A$2015, 文字檔!K:L, 2, 0))</f>
        <v>0</v>
      </c>
      <c r="I2015" s="5">
        <f>IF(ISERROR(VLOOKUP($A$2015, 文字檔!M:N, 2, 0)),0,VLOOKUP($A$2015, 文字檔!M:N, 2, 0))</f>
        <v>0</v>
      </c>
      <c r="J2015" s="5">
        <f>IF(ISERROR(VLOOKUP($A$2015, 文字檔!O:P, 2, 0)),0,VLOOKUP($A$2015, 文字檔!O:P, 2, 0))</f>
        <v>0</v>
      </c>
      <c r="K2015">
        <f>IF(ISERROR(VLOOKUP($A$2015, 文字檔!Q:R, 2, 0)),0,VLOOKUP($A$2015, 文字檔!Q:R, 2, 0))</f>
        <v>0</v>
      </c>
      <c r="L2015">
        <f>IF(ISERROR(VLOOKUP($A$2015, 文字檔!S:T, 2, 0)),0,VLOOKUP($A$2015, 文字檔!S:T, 2, 0))</f>
        <v>0</v>
      </c>
      <c r="M2015">
        <f>IF(ISERROR(VLOOKUP($A$2015, 文字檔!U:V, 2, 0)),0,VLOOKUP($A$2015, 文字檔!U:V, 2, 0))</f>
        <v>0</v>
      </c>
      <c r="N2015">
        <f>IF(ISERROR(VLOOKUP($A$2015, 文字檔!W:X, 2, 0)),0,VLOOKUP($A$2015, 文字檔!W:X, 2, 0))</f>
        <v>0</v>
      </c>
      <c r="O2015">
        <f>IF(ISERROR(VLOOKUP($A$2015, 文字檔!Y:Z, 2, 0)),0,VLOOKUP($A$2015, 文字檔!Y:Z, 2, 0))</f>
        <v>0</v>
      </c>
      <c r="P2015">
        <f>IF(ISERROR(VLOOKUP($A$2015, 文字檔!AA:AB, 2, 0)),0,VLOOKUP($A$2015, 文字檔!AA:AB, 2, 0))</f>
        <v>0</v>
      </c>
    </row>
    <row r="2016" spans="1:16" ht="16.2">
      <c r="A2016" s="7">
        <v>45752</v>
      </c>
      <c r="B2016" s="5">
        <f>SUMPRODUCT($C$2:$P$2,$C$2016:$P$2016)</f>
        <v>0</v>
      </c>
      <c r="C2016" s="5">
        <f>IF(ISERROR(VLOOKUP($A$2016, 文字檔!A:B, 2, 0)),0,VLOOKUP($A$2016, 文字檔!A:B, 2, 0))</f>
        <v>0</v>
      </c>
      <c r="D2016" s="5">
        <f>IF(ISERROR(VLOOKUP($A$2016, 文字檔!C:D, 2, 0)),0,VLOOKUP($A$2016, 文字檔!C:D, 2, 0))</f>
        <v>0</v>
      </c>
      <c r="E2016" s="5">
        <f>IF(ISERROR(VLOOKUP($A$2016, 文字檔!E:F, 2, 0)),0,VLOOKUP($A$2016, 文字檔!E:F, 2, 0))</f>
        <v>0</v>
      </c>
      <c r="F2016" s="5">
        <f>IF(ISERROR(VLOOKUP($A$2016, 文字檔!G:H, 2, 0)),0,VLOOKUP($A$2016, 文字檔!G:H, 2, 0))</f>
        <v>0</v>
      </c>
      <c r="G2016" s="5">
        <f>IF(ISERROR(VLOOKUP($A$2016, 文字檔!I:J, 2, 0)),0,VLOOKUP($A$2016, 文字檔!I:J, 2, 0))</f>
        <v>0</v>
      </c>
      <c r="H2016" s="5">
        <f>IF(ISERROR(VLOOKUP($A$2016, 文字檔!K:L, 2, 0)),0,VLOOKUP($A$2016, 文字檔!K:L, 2, 0))</f>
        <v>0</v>
      </c>
      <c r="I2016" s="5">
        <f>IF(ISERROR(VLOOKUP($A$2016, 文字檔!M:N, 2, 0)),0,VLOOKUP($A$2016, 文字檔!M:N, 2, 0))</f>
        <v>0</v>
      </c>
      <c r="J2016" s="5">
        <f>IF(ISERROR(VLOOKUP($A$2016, 文字檔!O:P, 2, 0)),0,VLOOKUP($A$2016, 文字檔!O:P, 2, 0))</f>
        <v>0</v>
      </c>
      <c r="K2016">
        <f>IF(ISERROR(VLOOKUP($A$2016, 文字檔!Q:R, 2, 0)),0,VLOOKUP($A$2016, 文字檔!Q:R, 2, 0))</f>
        <v>0</v>
      </c>
      <c r="L2016">
        <f>IF(ISERROR(VLOOKUP($A$2016, 文字檔!S:T, 2, 0)),0,VLOOKUP($A$2016, 文字檔!S:T, 2, 0))</f>
        <v>0</v>
      </c>
      <c r="M2016">
        <f>IF(ISERROR(VLOOKUP($A$2016, 文字檔!U:V, 2, 0)),0,VLOOKUP($A$2016, 文字檔!U:V, 2, 0))</f>
        <v>0</v>
      </c>
      <c r="N2016">
        <f>IF(ISERROR(VLOOKUP($A$2016, 文字檔!W:X, 2, 0)),0,VLOOKUP($A$2016, 文字檔!W:X, 2, 0))</f>
        <v>0</v>
      </c>
      <c r="O2016">
        <f>IF(ISERROR(VLOOKUP($A$2016, 文字檔!Y:Z, 2, 0)),0,VLOOKUP($A$2016, 文字檔!Y:Z, 2, 0))</f>
        <v>0</v>
      </c>
      <c r="P2016">
        <f>IF(ISERROR(VLOOKUP($A$2016, 文字檔!AA:AB, 2, 0)),0,VLOOKUP($A$2016, 文字檔!AA:AB, 2, 0))</f>
        <v>0</v>
      </c>
    </row>
    <row r="2017" spans="1:16" ht="16.2">
      <c r="A2017" s="7">
        <v>45753</v>
      </c>
      <c r="B2017" s="5">
        <f>SUMPRODUCT($C$2:$P$2,$C$2017:$P$2017)</f>
        <v>0</v>
      </c>
      <c r="C2017" s="5">
        <f>IF(ISERROR(VLOOKUP($A$2017, 文字檔!A:B, 2, 0)),0,VLOOKUP($A$2017, 文字檔!A:B, 2, 0))</f>
        <v>0</v>
      </c>
      <c r="D2017" s="5">
        <f>IF(ISERROR(VLOOKUP($A$2017, 文字檔!C:D, 2, 0)),0,VLOOKUP($A$2017, 文字檔!C:D, 2, 0))</f>
        <v>0</v>
      </c>
      <c r="E2017" s="5">
        <f>IF(ISERROR(VLOOKUP($A$2017, 文字檔!E:F, 2, 0)),0,VLOOKUP($A$2017, 文字檔!E:F, 2, 0))</f>
        <v>0</v>
      </c>
      <c r="F2017" s="5">
        <f>IF(ISERROR(VLOOKUP($A$2017, 文字檔!G:H, 2, 0)),0,VLOOKUP($A$2017, 文字檔!G:H, 2, 0))</f>
        <v>0</v>
      </c>
      <c r="G2017" s="5">
        <f>IF(ISERROR(VLOOKUP($A$2017, 文字檔!I:J, 2, 0)),0,VLOOKUP($A$2017, 文字檔!I:J, 2, 0))</f>
        <v>0</v>
      </c>
      <c r="H2017" s="5">
        <f>IF(ISERROR(VLOOKUP($A$2017, 文字檔!K:L, 2, 0)),0,VLOOKUP($A$2017, 文字檔!K:L, 2, 0))</f>
        <v>0</v>
      </c>
      <c r="I2017" s="5">
        <f>IF(ISERROR(VLOOKUP($A$2017, 文字檔!M:N, 2, 0)),0,VLOOKUP($A$2017, 文字檔!M:N, 2, 0))</f>
        <v>0</v>
      </c>
      <c r="J2017" s="5">
        <f>IF(ISERROR(VLOOKUP($A$2017, 文字檔!O:P, 2, 0)),0,VLOOKUP($A$2017, 文字檔!O:P, 2, 0))</f>
        <v>0</v>
      </c>
      <c r="K2017">
        <f>IF(ISERROR(VLOOKUP($A$2017, 文字檔!Q:R, 2, 0)),0,VLOOKUP($A$2017, 文字檔!Q:R, 2, 0))</f>
        <v>0</v>
      </c>
      <c r="L2017">
        <f>IF(ISERROR(VLOOKUP($A$2017, 文字檔!S:T, 2, 0)),0,VLOOKUP($A$2017, 文字檔!S:T, 2, 0))</f>
        <v>0</v>
      </c>
      <c r="M2017">
        <f>IF(ISERROR(VLOOKUP($A$2017, 文字檔!U:V, 2, 0)),0,VLOOKUP($A$2017, 文字檔!U:V, 2, 0))</f>
        <v>0</v>
      </c>
      <c r="N2017">
        <f>IF(ISERROR(VLOOKUP($A$2017, 文字檔!W:X, 2, 0)),0,VLOOKUP($A$2017, 文字檔!W:X, 2, 0))</f>
        <v>0</v>
      </c>
      <c r="O2017">
        <f>IF(ISERROR(VLOOKUP($A$2017, 文字檔!Y:Z, 2, 0)),0,VLOOKUP($A$2017, 文字檔!Y:Z, 2, 0))</f>
        <v>0</v>
      </c>
      <c r="P2017">
        <f>IF(ISERROR(VLOOKUP($A$2017, 文字檔!AA:AB, 2, 0)),0,VLOOKUP($A$2017, 文字檔!AA:AB, 2, 0))</f>
        <v>0</v>
      </c>
    </row>
    <row r="2018" spans="1:16" ht="16.2">
      <c r="A2018" s="7">
        <v>45754</v>
      </c>
      <c r="B2018" s="5">
        <f>SUMPRODUCT($C$2:$P$2,$C$2018:$P$2018)</f>
        <v>-565295.13</v>
      </c>
      <c r="C2018" s="5">
        <f>IF(ISERROR(VLOOKUP($A$2018, 文字檔!A:B, 2, 0)),0,VLOOKUP($A$2018, 文字檔!A:B, 2, 0))</f>
        <v>0</v>
      </c>
      <c r="D2018" s="5">
        <f>IF(ISERROR(VLOOKUP($A$2018, 文字檔!C:D, 2, 0)),0,VLOOKUP($A$2018, 文字檔!C:D, 2, 0))</f>
        <v>0</v>
      </c>
      <c r="E2018" s="5">
        <f>IF(ISERROR(VLOOKUP($A$2018, 文字檔!E:F, 2, 0)),0,VLOOKUP($A$2018, 文字檔!E:F, 2, 0))</f>
        <v>0</v>
      </c>
      <c r="F2018" s="5">
        <f>IF(ISERROR(VLOOKUP($A$2018, 文字檔!G:H, 2, 0)),0,VLOOKUP($A$2018, 文字檔!G:H, 2, 0))</f>
        <v>0</v>
      </c>
      <c r="G2018" s="5">
        <f>IF(ISERROR(VLOOKUP($A$2018, 文字檔!I:J, 2, 0)),0,VLOOKUP($A$2018, 文字檔!I:J, 2, 0))</f>
        <v>-40278.089999999997</v>
      </c>
      <c r="H2018" s="5">
        <f>IF(ISERROR(VLOOKUP($A$2018, 文字檔!K:L, 2, 0)),0,VLOOKUP($A$2018, 文字檔!K:L, 2, 0))</f>
        <v>0</v>
      </c>
      <c r="I2018" s="5">
        <f>IF(ISERROR(VLOOKUP($A$2018, 文字檔!M:N, 2, 0)),0,VLOOKUP($A$2018, 文字檔!M:N, 2, 0))</f>
        <v>0</v>
      </c>
      <c r="J2018" s="5">
        <f>IF(ISERROR(VLOOKUP($A$2018, 文字檔!O:P, 2, 0)),0,VLOOKUP($A$2018, 文字檔!O:P, 2, 0))</f>
        <v>-1150.02</v>
      </c>
      <c r="K2018">
        <f>IF(ISERROR(VLOOKUP($A$2018, 文字檔!Q:R, 2, 0)),0,VLOOKUP($A$2018, 文字檔!Q:R, 2, 0))</f>
        <v>-427400</v>
      </c>
      <c r="L2018">
        <f>IF(ISERROR(VLOOKUP($A$2018, 文字檔!S:T, 2, 0)),0,VLOOKUP($A$2018, 文字檔!S:T, 2, 0))</f>
        <v>-1150.02</v>
      </c>
      <c r="M2018">
        <f>IF(ISERROR(VLOOKUP($A$2018, 文字檔!U:V, 2, 0)),0,VLOOKUP($A$2018, 文字檔!U:V, 2, 0))</f>
        <v>427400</v>
      </c>
      <c r="N2018">
        <f>IF(ISERROR(VLOOKUP($A$2018, 文字檔!W:X, 2, 0)),0,VLOOKUP($A$2018, 文字檔!W:X, 2, 0))</f>
        <v>-21882.95</v>
      </c>
      <c r="O2018">
        <f>IF(ISERROR(VLOOKUP($A$2018, 文字檔!Y:Z, 2, 0)),0,VLOOKUP($A$2018, 文字檔!Y:Z, 2, 0))</f>
        <v>-500834.05</v>
      </c>
      <c r="P2018">
        <f>IF(ISERROR(VLOOKUP($A$2018, 文字檔!AA:AB, 2, 0)),0,VLOOKUP($A$2018, 文字檔!AA:AB, 2, 0))</f>
        <v>0</v>
      </c>
    </row>
    <row r="2019" spans="1:16" ht="16.2">
      <c r="A2019" s="7">
        <v>45755</v>
      </c>
      <c r="B2019" s="5">
        <f>SUMPRODUCT($C$2:$P$2,$C$2019:$P$2019)</f>
        <v>290942.79000000004</v>
      </c>
      <c r="C2019" s="5">
        <f>IF(ISERROR(VLOOKUP($A$2019, 文字檔!A:B, 2, 0)),0,VLOOKUP($A$2019, 文字檔!A:B, 2, 0))</f>
        <v>0</v>
      </c>
      <c r="D2019" s="5">
        <f>IF(ISERROR(VLOOKUP($A$2019, 文字檔!C:D, 2, 0)),0,VLOOKUP($A$2019, 文字檔!C:D, 2, 0))</f>
        <v>0</v>
      </c>
      <c r="E2019" s="5">
        <f>IF(ISERROR(VLOOKUP($A$2019, 文字檔!E:F, 2, 0)),0,VLOOKUP($A$2019, 文字檔!E:F, 2, 0))</f>
        <v>0</v>
      </c>
      <c r="F2019" s="5">
        <f>IF(ISERROR(VLOOKUP($A$2019, 文字檔!G:H, 2, 0)),0,VLOOKUP($A$2019, 文字檔!G:H, 2, 0))</f>
        <v>19902.39</v>
      </c>
      <c r="G2019" s="5">
        <f>IF(ISERROR(VLOOKUP($A$2019, 文字檔!I:J, 2, 0)),0,VLOOKUP($A$2019, 文字檔!I:J, 2, 0))</f>
        <v>0</v>
      </c>
      <c r="H2019" s="5">
        <f>IF(ISERROR(VLOOKUP($A$2019, 文字檔!K:L, 2, 0)),0,VLOOKUP($A$2019, 文字檔!K:L, 2, 0))</f>
        <v>0</v>
      </c>
      <c r="I2019" s="5">
        <f>IF(ISERROR(VLOOKUP($A$2019, 文字檔!M:N, 2, 0)),0,VLOOKUP($A$2019, 文字檔!M:N, 2, 0))</f>
        <v>0</v>
      </c>
      <c r="J2019" s="5">
        <f>IF(ISERROR(VLOOKUP($A$2019, 文字檔!O:P, 2, 0)),0,VLOOKUP($A$2019, 文字檔!O:P, 2, 0))</f>
        <v>0</v>
      </c>
      <c r="K2019">
        <f>IF(ISERROR(VLOOKUP($A$2019, 文字檔!Q:R, 2, 0)),0,VLOOKUP($A$2019, 文字檔!Q:R, 2, 0))</f>
        <v>-195400</v>
      </c>
      <c r="L2019">
        <f>IF(ISERROR(VLOOKUP($A$2019, 文字檔!S:T, 2, 0)),0,VLOOKUP($A$2019, 文字檔!S:T, 2, 0))</f>
        <v>36109.08</v>
      </c>
      <c r="M2019">
        <f>IF(ISERROR(VLOOKUP($A$2019, 文字檔!U:V, 2, 0)),0,VLOOKUP($A$2019, 文字檔!U:V, 2, 0))</f>
        <v>270665.67</v>
      </c>
      <c r="N2019">
        <f>IF(ISERROR(VLOOKUP($A$2019, 文字檔!W:X, 2, 0)),0,VLOOKUP($A$2019, 文字檔!W:X, 2, 0))</f>
        <v>0</v>
      </c>
      <c r="O2019">
        <f>IF(ISERROR(VLOOKUP($A$2019, 文字檔!Y:Z, 2, 0)),0,VLOOKUP($A$2019, 文字檔!Y:Z, 2, 0))</f>
        <v>119362.66</v>
      </c>
      <c r="P2019">
        <f>IF(ISERROR(VLOOKUP($A$2019, 文字檔!AA:AB, 2, 0)),0,VLOOKUP($A$2019, 文字檔!AA:AB, 2, 0))</f>
        <v>40302.99</v>
      </c>
    </row>
    <row r="2020" spans="1:16" ht="16.2">
      <c r="A2020" s="7">
        <v>45756</v>
      </c>
      <c r="B2020" s="5">
        <f>SUMPRODUCT($C$2:$P$2,$C$2020:$P$2020)</f>
        <v>-54829.279999999999</v>
      </c>
      <c r="C2020" s="5">
        <f>IF(ISERROR(VLOOKUP($A$2020, 文字檔!A:B, 2, 0)),0,VLOOKUP($A$2020, 文字檔!A:B, 2, 0))</f>
        <v>0</v>
      </c>
      <c r="D2020" s="5">
        <f>IF(ISERROR(VLOOKUP($A$2020, 文字檔!C:D, 2, 0)),0,VLOOKUP($A$2020, 文字檔!C:D, 2, 0))</f>
        <v>0</v>
      </c>
      <c r="E2020" s="5">
        <f>IF(ISERROR(VLOOKUP($A$2020, 文字檔!E:F, 2, 0)),0,VLOOKUP($A$2020, 文字檔!E:F, 2, 0))</f>
        <v>0</v>
      </c>
      <c r="F2020" s="5">
        <f>IF(ISERROR(VLOOKUP($A$2020, 文字檔!G:H, 2, 0)),0,VLOOKUP($A$2020, 文字檔!G:H, 2, 0))</f>
        <v>0</v>
      </c>
      <c r="G2020" s="5">
        <f>IF(ISERROR(VLOOKUP($A$2020, 文字檔!I:J, 2, 0)),0,VLOOKUP($A$2020, 文字檔!I:J, 2, 0))</f>
        <v>0</v>
      </c>
      <c r="H2020" s="5">
        <f>IF(ISERROR(VLOOKUP($A$2020, 文字檔!K:L, 2, 0)),0,VLOOKUP($A$2020, 文字檔!K:L, 2, 0))</f>
        <v>-61679.67</v>
      </c>
      <c r="I2020" s="5">
        <f>IF(ISERROR(VLOOKUP($A$2020, 文字檔!M:N, 2, 0)),0,VLOOKUP($A$2020, 文字檔!M:N, 2, 0))</f>
        <v>68745.95</v>
      </c>
      <c r="J2020" s="5">
        <f>IF(ISERROR(VLOOKUP($A$2020, 文字檔!O:P, 2, 0)),0,VLOOKUP($A$2020, 文字檔!O:P, 2, 0))</f>
        <v>0</v>
      </c>
      <c r="K2020">
        <f>IF(ISERROR(VLOOKUP($A$2020, 文字檔!Q:R, 2, 0)),0,VLOOKUP($A$2020, 文字檔!Q:R, 2, 0))</f>
        <v>-195400</v>
      </c>
      <c r="L2020">
        <f>IF(ISERROR(VLOOKUP($A$2020, 文字檔!S:T, 2, 0)),0,VLOOKUP($A$2020, 文字檔!S:T, 2, 0))</f>
        <v>0</v>
      </c>
      <c r="M2020">
        <f>IF(ISERROR(VLOOKUP($A$2020, 文字檔!U:V, 2, 0)),0,VLOOKUP($A$2020, 文字檔!U:V, 2, 0))</f>
        <v>0</v>
      </c>
      <c r="N2020">
        <f>IF(ISERROR(VLOOKUP($A$2020, 文字檔!W:X, 2, 0)),0,VLOOKUP($A$2020, 文字檔!W:X, 2, 0))</f>
        <v>-75903.100000000006</v>
      </c>
      <c r="O2020">
        <f>IF(ISERROR(VLOOKUP($A$2020, 文字檔!Y:Z, 2, 0)),0,VLOOKUP($A$2020, 文字檔!Y:Z, 2, 0))</f>
        <v>102068.22</v>
      </c>
      <c r="P2020">
        <f>IF(ISERROR(VLOOKUP($A$2020, 文字檔!AA:AB, 2, 0)),0,VLOOKUP($A$2020, 文字檔!AA:AB, 2, 0))</f>
        <v>107339.32</v>
      </c>
    </row>
    <row r="2021" spans="1:16" ht="16.2">
      <c r="A2021" s="7">
        <v>45757</v>
      </c>
      <c r="B2021" s="5">
        <f>SUMPRODUCT($C$2:$P$2,$C$2021:$P$2021)</f>
        <v>84146.700000000012</v>
      </c>
      <c r="C2021" s="5">
        <f>IF(ISERROR(VLOOKUP($A$2021, 文字檔!A:B, 2, 0)),0,VLOOKUP($A$2021, 文字檔!A:B, 2, 0))</f>
        <v>0</v>
      </c>
      <c r="D2021" s="5">
        <f>IF(ISERROR(VLOOKUP($A$2021, 文字檔!C:D, 2, 0)),0,VLOOKUP($A$2021, 文字檔!C:D, 2, 0))</f>
        <v>0</v>
      </c>
      <c r="E2021" s="5">
        <f>IF(ISERROR(VLOOKUP($A$2021, 文字檔!E:F, 2, 0)),0,VLOOKUP($A$2021, 文字檔!E:F, 2, 0))</f>
        <v>0</v>
      </c>
      <c r="F2021" s="5">
        <f>IF(ISERROR(VLOOKUP($A$2021, 文字檔!G:H, 2, 0)),0,VLOOKUP($A$2021, 文字檔!G:H, 2, 0))</f>
        <v>0</v>
      </c>
      <c r="G2021" s="5">
        <f>IF(ISERROR(VLOOKUP($A$2021, 文字檔!I:J, 2, 0)),0,VLOOKUP($A$2021, 文字檔!I:J, 2, 0))</f>
        <v>-14647.18</v>
      </c>
      <c r="H2021" s="5">
        <f>IF(ISERROR(VLOOKUP($A$2021, 文字檔!K:L, 2, 0)),0,VLOOKUP($A$2021, 文字檔!K:L, 2, 0))</f>
        <v>0</v>
      </c>
      <c r="I2021" s="5">
        <f>IF(ISERROR(VLOOKUP($A$2021, 文字檔!M:N, 2, 0)),0,VLOOKUP($A$2021, 文字檔!M:N, 2, 0))</f>
        <v>-154809.28</v>
      </c>
      <c r="J2021" s="5">
        <f>IF(ISERROR(VLOOKUP($A$2021, 文字檔!O:P, 2, 0)),0,VLOOKUP($A$2021, 文字檔!O:P, 2, 0))</f>
        <v>0</v>
      </c>
      <c r="K2021">
        <f>IF(ISERROR(VLOOKUP($A$2021, 文字檔!Q:R, 2, 0)),0,VLOOKUP($A$2021, 文字檔!Q:R, 2, 0))</f>
        <v>337800</v>
      </c>
      <c r="L2021">
        <f>IF(ISERROR(VLOOKUP($A$2021, 文字檔!S:T, 2, 0)),0,VLOOKUP($A$2021, 文字檔!S:T, 2, 0))</f>
        <v>-1134.1199999999999</v>
      </c>
      <c r="M2021">
        <f>IF(ISERROR(VLOOKUP($A$2021, 文字檔!U:V, 2, 0)),0,VLOOKUP($A$2021, 文字檔!U:V, 2, 0))</f>
        <v>-567.05999999999995</v>
      </c>
      <c r="N2021">
        <f>IF(ISERROR(VLOOKUP($A$2021, 文字檔!W:X, 2, 0)),0,VLOOKUP($A$2021, 文字檔!W:X, 2, 0))</f>
        <v>0</v>
      </c>
      <c r="O2021">
        <f>IF(ISERROR(VLOOKUP($A$2021, 文字檔!Y:Z, 2, 0)),0,VLOOKUP($A$2021, 文字檔!Y:Z, 2, 0))</f>
        <v>-82495.66</v>
      </c>
      <c r="P2021">
        <f>IF(ISERROR(VLOOKUP($A$2021, 文字檔!AA:AB, 2, 0)),0,VLOOKUP($A$2021, 文字檔!AA:AB, 2, 0))</f>
        <v>0</v>
      </c>
    </row>
    <row r="2022" spans="1:16" ht="16.2">
      <c r="A2022" s="7">
        <v>45758</v>
      </c>
      <c r="B2022" s="5">
        <f>SUMPRODUCT($C$2:$P$2,$C$2022:$P$2022)</f>
        <v>357448.47</v>
      </c>
      <c r="C2022" s="5">
        <f>IF(ISERROR(VLOOKUP($A$2022, 文字檔!A:B, 2, 0)),0,VLOOKUP($A$2022, 文字檔!A:B, 2, 0))</f>
        <v>0</v>
      </c>
      <c r="D2022" s="5">
        <f>IF(ISERROR(VLOOKUP($A$2022, 文字檔!C:D, 2, 0)),0,VLOOKUP($A$2022, 文字檔!C:D, 2, 0))</f>
        <v>0</v>
      </c>
      <c r="E2022" s="5">
        <f>IF(ISERROR(VLOOKUP($A$2022, 文字檔!E:F, 2, 0)),0,VLOOKUP($A$2022, 文字檔!E:F, 2, 0))</f>
        <v>0</v>
      </c>
      <c r="F2022" s="5">
        <f>IF(ISERROR(VLOOKUP($A$2022, 文字檔!G:H, 2, 0)),0,VLOOKUP($A$2022, 文字檔!G:H, 2, 0))</f>
        <v>0</v>
      </c>
      <c r="G2022" s="5">
        <f>IF(ISERROR(VLOOKUP($A$2022, 文字檔!I:J, 2, 0)),0,VLOOKUP($A$2022, 文字檔!I:J, 2, 0))</f>
        <v>0</v>
      </c>
      <c r="H2022" s="5">
        <f>IF(ISERROR(VLOOKUP($A$2022, 文字檔!K:L, 2, 0)),0,VLOOKUP($A$2022, 文字檔!K:L, 2, 0))</f>
        <v>-53515.64</v>
      </c>
      <c r="I2022" s="5">
        <f>IF(ISERROR(VLOOKUP($A$2022, 文字檔!M:N, 2, 0)),0,VLOOKUP($A$2022, 文字檔!M:N, 2, 0))</f>
        <v>36550.1</v>
      </c>
      <c r="J2022" s="5">
        <f>IF(ISERROR(VLOOKUP($A$2022, 文字檔!O:P, 2, 0)),0,VLOOKUP($A$2022, 文字檔!O:P, 2, 0))</f>
        <v>0</v>
      </c>
      <c r="K2022">
        <f>IF(ISERROR(VLOOKUP($A$2022, 文字檔!Q:R, 2, 0)),0,VLOOKUP($A$2022, 文字檔!Q:R, 2, 0))</f>
        <v>124400</v>
      </c>
      <c r="L2022">
        <f>IF(ISERROR(VLOOKUP($A$2022, 文字檔!S:T, 2, 0)),0,VLOOKUP($A$2022, 文字檔!S:T, 2, 0))</f>
        <v>0</v>
      </c>
      <c r="M2022">
        <f>IF(ISERROR(VLOOKUP($A$2022, 文字檔!U:V, 2, 0)),0,VLOOKUP($A$2022, 文字檔!U:V, 2, 0))</f>
        <v>125614.01</v>
      </c>
      <c r="N2022">
        <f>IF(ISERROR(VLOOKUP($A$2022, 文字檔!W:X, 2, 0)),0,VLOOKUP($A$2022, 文字檔!W:X, 2, 0))</f>
        <v>0</v>
      </c>
      <c r="O2022">
        <f>IF(ISERROR(VLOOKUP($A$2022, 文字檔!Y:Z, 2, 0)),0,VLOOKUP($A$2022, 文字檔!Y:Z, 2, 0))</f>
        <v>124400</v>
      </c>
      <c r="P2022">
        <f>IF(ISERROR(VLOOKUP($A$2022, 文字檔!AA:AB, 2, 0)),0,VLOOKUP($A$2022, 文字檔!AA:AB, 2, 0))</f>
        <v>0</v>
      </c>
    </row>
    <row r="2023" spans="1:16" ht="16.2">
      <c r="A2023" s="7">
        <v>45759</v>
      </c>
      <c r="B2023" s="5">
        <f>SUMPRODUCT($C$2:$P$2,$C$2023:$P$2023)</f>
        <v>0</v>
      </c>
      <c r="C2023" s="5">
        <f>IF(ISERROR(VLOOKUP($A$2023, 文字檔!A:B, 2, 0)),0,VLOOKUP($A$2023, 文字檔!A:B, 2, 0))</f>
        <v>0</v>
      </c>
      <c r="D2023" s="5">
        <f>IF(ISERROR(VLOOKUP($A$2023, 文字檔!C:D, 2, 0)),0,VLOOKUP($A$2023, 文字檔!C:D, 2, 0))</f>
        <v>0</v>
      </c>
      <c r="E2023" s="5">
        <f>IF(ISERROR(VLOOKUP($A$2023, 文字檔!E:F, 2, 0)),0,VLOOKUP($A$2023, 文字檔!E:F, 2, 0))</f>
        <v>0</v>
      </c>
      <c r="F2023" s="5">
        <f>IF(ISERROR(VLOOKUP($A$2023, 文字檔!G:H, 2, 0)),0,VLOOKUP($A$2023, 文字檔!G:H, 2, 0))</f>
        <v>0</v>
      </c>
      <c r="G2023" s="5">
        <f>IF(ISERROR(VLOOKUP($A$2023, 文字檔!I:J, 2, 0)),0,VLOOKUP($A$2023, 文字檔!I:J, 2, 0))</f>
        <v>0</v>
      </c>
      <c r="H2023" s="5">
        <f>IF(ISERROR(VLOOKUP($A$2023, 文字檔!K:L, 2, 0)),0,VLOOKUP($A$2023, 文字檔!K:L, 2, 0))</f>
        <v>0</v>
      </c>
      <c r="I2023" s="5">
        <f>IF(ISERROR(VLOOKUP($A$2023, 文字檔!M:N, 2, 0)),0,VLOOKUP($A$2023, 文字檔!M:N, 2, 0))</f>
        <v>0</v>
      </c>
      <c r="J2023" s="5">
        <f>IF(ISERROR(VLOOKUP($A$2023, 文字檔!O:P, 2, 0)),0,VLOOKUP($A$2023, 文字檔!O:P, 2, 0))</f>
        <v>0</v>
      </c>
      <c r="K2023">
        <f>IF(ISERROR(VLOOKUP($A$2023, 文字檔!Q:R, 2, 0)),0,VLOOKUP($A$2023, 文字檔!Q:R, 2, 0))</f>
        <v>0</v>
      </c>
      <c r="L2023">
        <f>IF(ISERROR(VLOOKUP($A$2023, 文字檔!S:T, 2, 0)),0,VLOOKUP($A$2023, 文字檔!S:T, 2, 0))</f>
        <v>0</v>
      </c>
      <c r="M2023">
        <f>IF(ISERROR(VLOOKUP($A$2023, 文字檔!U:V, 2, 0)),0,VLOOKUP($A$2023, 文字檔!U:V, 2, 0))</f>
        <v>0</v>
      </c>
      <c r="N2023">
        <f>IF(ISERROR(VLOOKUP($A$2023, 文字檔!W:X, 2, 0)),0,VLOOKUP($A$2023, 文字檔!W:X, 2, 0))</f>
        <v>0</v>
      </c>
      <c r="O2023">
        <f>IF(ISERROR(VLOOKUP($A$2023, 文字檔!Y:Z, 2, 0)),0,VLOOKUP($A$2023, 文字檔!Y:Z, 2, 0))</f>
        <v>0</v>
      </c>
      <c r="P2023">
        <f>IF(ISERROR(VLOOKUP($A$2023, 文字檔!AA:AB, 2, 0)),0,VLOOKUP($A$2023, 文字檔!AA:AB, 2, 0))</f>
        <v>0</v>
      </c>
    </row>
    <row r="2024" spans="1:16" ht="16.2">
      <c r="A2024" s="7">
        <v>45760</v>
      </c>
      <c r="B2024" s="5">
        <f>SUMPRODUCT($C$2:$P$2,$C$2024:$P$2024)</f>
        <v>0</v>
      </c>
      <c r="C2024" s="5">
        <f>IF(ISERROR(VLOOKUP($A$2024, 文字檔!A:B, 2, 0)),0,VLOOKUP($A$2024, 文字檔!A:B, 2, 0))</f>
        <v>0</v>
      </c>
      <c r="D2024" s="5">
        <f>IF(ISERROR(VLOOKUP($A$2024, 文字檔!C:D, 2, 0)),0,VLOOKUP($A$2024, 文字檔!C:D, 2, 0))</f>
        <v>0</v>
      </c>
      <c r="E2024" s="5">
        <f>IF(ISERROR(VLOOKUP($A$2024, 文字檔!E:F, 2, 0)),0,VLOOKUP($A$2024, 文字檔!E:F, 2, 0))</f>
        <v>0</v>
      </c>
      <c r="F2024" s="5">
        <f>IF(ISERROR(VLOOKUP($A$2024, 文字檔!G:H, 2, 0)),0,VLOOKUP($A$2024, 文字檔!G:H, 2, 0))</f>
        <v>0</v>
      </c>
      <c r="G2024" s="5">
        <f>IF(ISERROR(VLOOKUP($A$2024, 文字檔!I:J, 2, 0)),0,VLOOKUP($A$2024, 文字檔!I:J, 2, 0))</f>
        <v>0</v>
      </c>
      <c r="H2024" s="5">
        <f>IF(ISERROR(VLOOKUP($A$2024, 文字檔!K:L, 2, 0)),0,VLOOKUP($A$2024, 文字檔!K:L, 2, 0))</f>
        <v>0</v>
      </c>
      <c r="I2024" s="5">
        <f>IF(ISERROR(VLOOKUP($A$2024, 文字檔!M:N, 2, 0)),0,VLOOKUP($A$2024, 文字檔!M:N, 2, 0))</f>
        <v>0</v>
      </c>
      <c r="J2024" s="5">
        <f>IF(ISERROR(VLOOKUP($A$2024, 文字檔!O:P, 2, 0)),0,VLOOKUP($A$2024, 文字檔!O:P, 2, 0))</f>
        <v>0</v>
      </c>
      <c r="K2024">
        <f>IF(ISERROR(VLOOKUP($A$2024, 文字檔!Q:R, 2, 0)),0,VLOOKUP($A$2024, 文字檔!Q:R, 2, 0))</f>
        <v>0</v>
      </c>
      <c r="L2024">
        <f>IF(ISERROR(VLOOKUP($A$2024, 文字檔!S:T, 2, 0)),0,VLOOKUP($A$2024, 文字檔!S:T, 2, 0))</f>
        <v>0</v>
      </c>
      <c r="M2024">
        <f>IF(ISERROR(VLOOKUP($A$2024, 文字檔!U:V, 2, 0)),0,VLOOKUP($A$2024, 文字檔!U:V, 2, 0))</f>
        <v>0</v>
      </c>
      <c r="N2024">
        <f>IF(ISERROR(VLOOKUP($A$2024, 文字檔!W:X, 2, 0)),0,VLOOKUP($A$2024, 文字檔!W:X, 2, 0))</f>
        <v>0</v>
      </c>
      <c r="O2024">
        <f>IF(ISERROR(VLOOKUP($A$2024, 文字檔!Y:Z, 2, 0)),0,VLOOKUP($A$2024, 文字檔!Y:Z, 2, 0))</f>
        <v>0</v>
      </c>
      <c r="P2024">
        <f>IF(ISERROR(VLOOKUP($A$2024, 文字檔!AA:AB, 2, 0)),0,VLOOKUP($A$2024, 文字檔!AA:AB, 2, 0))</f>
        <v>0</v>
      </c>
    </row>
    <row r="2025" spans="1:16" ht="16.2">
      <c r="A2025" s="7">
        <v>45761</v>
      </c>
      <c r="B2025" s="5">
        <f>SUMPRODUCT($C$2:$P$2,$C$2025:$P$2025)</f>
        <v>-153911.34999999998</v>
      </c>
      <c r="C2025" s="5">
        <f>IF(ISERROR(VLOOKUP($A$2025, 文字檔!A:B, 2, 0)),0,VLOOKUP($A$2025, 文字檔!A:B, 2, 0))</f>
        <v>0</v>
      </c>
      <c r="D2025" s="5">
        <f>IF(ISERROR(VLOOKUP($A$2025, 文字檔!C:D, 2, 0)),0,VLOOKUP($A$2025, 文字檔!C:D, 2, 0))</f>
        <v>70816.92</v>
      </c>
      <c r="E2025" s="5">
        <f>IF(ISERROR(VLOOKUP($A$2025, 文字檔!E:F, 2, 0)),0,VLOOKUP($A$2025, 文字檔!E:F, 2, 0))</f>
        <v>0</v>
      </c>
      <c r="F2025" s="5">
        <f>IF(ISERROR(VLOOKUP($A$2025, 文字檔!G:H, 2, 0)),0,VLOOKUP($A$2025, 文字檔!G:H, 2, 0))</f>
        <v>0</v>
      </c>
      <c r="G2025" s="5">
        <f>IF(ISERROR(VLOOKUP($A$2025, 文字檔!I:J, 2, 0)),0,VLOOKUP($A$2025, 文字檔!I:J, 2, 0))</f>
        <v>0</v>
      </c>
      <c r="H2025" s="5">
        <f>IF(ISERROR(VLOOKUP($A$2025, 文字檔!K:L, 2, 0)),0,VLOOKUP($A$2025, 文字檔!K:L, 2, 0))</f>
        <v>1408.61</v>
      </c>
      <c r="I2025" s="5">
        <f>IF(ISERROR(VLOOKUP($A$2025, 文字檔!M:N, 2, 0)),0,VLOOKUP($A$2025, 文字檔!M:N, 2, 0))</f>
        <v>-212969.52</v>
      </c>
      <c r="J2025" s="5">
        <f>IF(ISERROR(VLOOKUP($A$2025, 文字檔!O:P, 2, 0)),0,VLOOKUP($A$2025, 文字檔!O:P, 2, 0))</f>
        <v>-17192.919999999998</v>
      </c>
      <c r="K2025">
        <f>IF(ISERROR(VLOOKUP($A$2025, 文字檔!Q:R, 2, 0)),0,VLOOKUP($A$2025, 文字檔!Q:R, 2, 0))</f>
        <v>-6600</v>
      </c>
      <c r="L2025">
        <f>IF(ISERROR(VLOOKUP($A$2025, 文字檔!S:T, 2, 0)),0,VLOOKUP($A$2025, 文字檔!S:T, 2, 0))</f>
        <v>17225.560000000001</v>
      </c>
      <c r="M2025">
        <f>IF(ISERROR(VLOOKUP($A$2025, 文字檔!U:V, 2, 0)),0,VLOOKUP($A$2025, 文字檔!U:V, 2, 0))</f>
        <v>0</v>
      </c>
      <c r="N2025">
        <f>IF(ISERROR(VLOOKUP($A$2025, 文字檔!W:X, 2, 0)),0,VLOOKUP($A$2025, 文字檔!W:X, 2, 0))</f>
        <v>0</v>
      </c>
      <c r="O2025">
        <f>IF(ISERROR(VLOOKUP($A$2025, 文字檔!Y:Z, 2, 0)),0,VLOOKUP($A$2025, 文字檔!Y:Z, 2, 0))</f>
        <v>-6600</v>
      </c>
      <c r="P2025">
        <f>IF(ISERROR(VLOOKUP($A$2025, 文字檔!AA:AB, 2, 0)),0,VLOOKUP($A$2025, 文字檔!AA:AB, 2, 0))</f>
        <v>0</v>
      </c>
    </row>
    <row r="2026" spans="1:16" ht="16.2">
      <c r="A2026" s="7">
        <v>45762</v>
      </c>
      <c r="B2026" s="5">
        <f>SUMPRODUCT($C$2:$P$2,$C$2026:$P$2026)</f>
        <v>134132.21</v>
      </c>
      <c r="C2026" s="5">
        <f>IF(ISERROR(VLOOKUP($A$2026, 文字檔!A:B, 2, 0)),0,VLOOKUP($A$2026, 文字檔!A:B, 2, 0))</f>
        <v>0</v>
      </c>
      <c r="D2026" s="5">
        <f>IF(ISERROR(VLOOKUP($A$2026, 文字檔!C:D, 2, 0)),0,VLOOKUP($A$2026, 文字檔!C:D, 2, 0))</f>
        <v>0</v>
      </c>
      <c r="E2026" s="5">
        <f>IF(ISERROR(VLOOKUP($A$2026, 文字檔!E:F, 2, 0)),0,VLOOKUP($A$2026, 文字檔!E:F, 2, 0))</f>
        <v>0</v>
      </c>
      <c r="F2026" s="5">
        <f>IF(ISERROR(VLOOKUP($A$2026, 文字檔!G:H, 2, 0)),0,VLOOKUP($A$2026, 文字檔!G:H, 2, 0))</f>
        <v>0</v>
      </c>
      <c r="G2026" s="5">
        <f>IF(ISERROR(VLOOKUP($A$2026, 文字檔!I:J, 2, 0)),0,VLOOKUP($A$2026, 文字檔!I:J, 2, 0))</f>
        <v>0</v>
      </c>
      <c r="H2026" s="5">
        <f>IF(ISERROR(VLOOKUP($A$2026, 文字檔!K:L, 2, 0)),0,VLOOKUP($A$2026, 文字檔!K:L, 2, 0))</f>
        <v>0</v>
      </c>
      <c r="I2026" s="5">
        <f>IF(ISERROR(VLOOKUP($A$2026, 文字檔!M:N, 2, 0)),0,VLOOKUP($A$2026, 文字檔!M:N, 2, 0))</f>
        <v>11488.86</v>
      </c>
      <c r="J2026" s="5">
        <f>IF(ISERROR(VLOOKUP($A$2026, 文字檔!O:P, 2, 0)),0,VLOOKUP($A$2026, 文字檔!O:P, 2, 0))</f>
        <v>0</v>
      </c>
      <c r="K2026">
        <f>IF(ISERROR(VLOOKUP($A$2026, 文字檔!Q:R, 2, 0)),0,VLOOKUP($A$2026, 文字檔!Q:R, 2, 0))</f>
        <v>61400</v>
      </c>
      <c r="L2026">
        <f>IF(ISERROR(VLOOKUP($A$2026, 文字檔!S:T, 2, 0)),0,VLOOKUP($A$2026, 文字檔!S:T, 2, 0))</f>
        <v>0</v>
      </c>
      <c r="M2026">
        <f>IF(ISERROR(VLOOKUP($A$2026, 文字檔!U:V, 2, 0)),0,VLOOKUP($A$2026, 文字檔!U:V, 2, 0))</f>
        <v>0</v>
      </c>
      <c r="N2026">
        <f>IF(ISERROR(VLOOKUP($A$2026, 文字檔!W:X, 2, 0)),0,VLOOKUP($A$2026, 文字檔!W:X, 2, 0))</f>
        <v>-16365.23</v>
      </c>
      <c r="O2026">
        <f>IF(ISERROR(VLOOKUP($A$2026, 文字檔!Y:Z, 2, 0)),0,VLOOKUP($A$2026, 文字檔!Y:Z, 2, 0))</f>
        <v>61400</v>
      </c>
      <c r="P2026">
        <f>IF(ISERROR(VLOOKUP($A$2026, 文字檔!AA:AB, 2, 0)),0,VLOOKUP($A$2026, 文字檔!AA:AB, 2, 0))</f>
        <v>16208.58</v>
      </c>
    </row>
    <row r="2027" spans="1:16" ht="16.2">
      <c r="A2027" s="7">
        <v>45763</v>
      </c>
      <c r="B2027" s="5">
        <f>SUMPRODUCT($C$2:$P$2,$C$2027:$P$2027)</f>
        <v>-303620.18</v>
      </c>
      <c r="C2027" s="5">
        <f>IF(ISERROR(VLOOKUP($A$2027, 文字檔!A:B, 2, 0)),0,VLOOKUP($A$2027, 文字檔!A:B, 2, 0))</f>
        <v>-2349.6</v>
      </c>
      <c r="D2027" s="5">
        <f>IF(ISERROR(VLOOKUP($A$2027, 文字檔!C:D, 2, 0)),0,VLOOKUP($A$2027, 文字檔!C:D, 2, 0))</f>
        <v>0</v>
      </c>
      <c r="E2027" s="5">
        <f>IF(ISERROR(VLOOKUP($A$2027, 文字檔!E:F, 2, 0)),0,VLOOKUP($A$2027, 文字檔!E:F, 2, 0))</f>
        <v>0</v>
      </c>
      <c r="F2027" s="5">
        <f>IF(ISERROR(VLOOKUP($A$2027, 文字檔!G:H, 2, 0)),0,VLOOKUP($A$2027, 文字檔!G:H, 2, 0))</f>
        <v>0</v>
      </c>
      <c r="G2027" s="5">
        <f>IF(ISERROR(VLOOKUP($A$2027, 文字檔!I:J, 2, 0)),0,VLOOKUP($A$2027, 文字檔!I:J, 2, 0))</f>
        <v>-20590.009999999998</v>
      </c>
      <c r="H2027" s="5">
        <f>IF(ISERROR(VLOOKUP($A$2027, 文字檔!K:L, 2, 0)),0,VLOOKUP($A$2027, 文字檔!K:L, 2, 0))</f>
        <v>-10177.950000000001</v>
      </c>
      <c r="I2027" s="5">
        <f>IF(ISERROR(VLOOKUP($A$2027, 文字檔!M:N, 2, 0)),0,VLOOKUP($A$2027, 文字檔!M:N, 2, 0))</f>
        <v>-46187.1</v>
      </c>
      <c r="J2027" s="5">
        <f>IF(ISERROR(VLOOKUP($A$2027, 文字檔!O:P, 2, 0)),0,VLOOKUP($A$2027, 文字檔!O:P, 2, 0))</f>
        <v>0</v>
      </c>
      <c r="K2027">
        <f>IF(ISERROR(VLOOKUP($A$2027, 文字檔!Q:R, 2, 0)),0,VLOOKUP($A$2027, 文字檔!Q:R, 2, 0))</f>
        <v>-50586.44</v>
      </c>
      <c r="L2027">
        <f>IF(ISERROR(VLOOKUP($A$2027, 文字檔!S:T, 2, 0)),0,VLOOKUP($A$2027, 文字檔!S:T, 2, 0))</f>
        <v>0</v>
      </c>
      <c r="M2027">
        <f>IF(ISERROR(VLOOKUP($A$2027, 文字檔!U:V, 2, 0)),0,VLOOKUP($A$2027, 文字檔!U:V, 2, 0))</f>
        <v>0</v>
      </c>
      <c r="N2027">
        <f>IF(ISERROR(VLOOKUP($A$2027, 文字檔!W:X, 2, 0)),0,VLOOKUP($A$2027, 文字檔!W:X, 2, 0))</f>
        <v>-50159.56</v>
      </c>
      <c r="O2027">
        <f>IF(ISERROR(VLOOKUP($A$2027, 文字檔!Y:Z, 2, 0)),0,VLOOKUP($A$2027, 文字檔!Y:Z, 2, 0))</f>
        <v>-66184.100000000006</v>
      </c>
      <c r="P2027">
        <f>IF(ISERROR(VLOOKUP($A$2027, 文字檔!AA:AB, 2, 0)),0,VLOOKUP($A$2027, 文字檔!AA:AB, 2, 0))</f>
        <v>-57385.42</v>
      </c>
    </row>
    <row r="2028" spans="1:16" ht="16.2">
      <c r="A2028" s="7">
        <v>45764</v>
      </c>
      <c r="B2028" s="5">
        <f>SUMPRODUCT($C$2:$P$2,$C$2028:$P$2028)</f>
        <v>-127616.79000000001</v>
      </c>
      <c r="C2028" s="5">
        <f>IF(ISERROR(VLOOKUP($A$2028, 文字檔!A:B, 2, 0)),0,VLOOKUP($A$2028, 文字檔!A:B, 2, 0))</f>
        <v>-49108.62</v>
      </c>
      <c r="D2028" s="5">
        <f>IF(ISERROR(VLOOKUP($A$2028, 文字檔!C:D, 2, 0)),0,VLOOKUP($A$2028, 文字檔!C:D, 2, 0))</f>
        <v>-52173.33</v>
      </c>
      <c r="E2028" s="5">
        <f>IF(ISERROR(VLOOKUP($A$2028, 文字檔!E:F, 2, 0)),0,VLOOKUP($A$2028, 文字檔!E:F, 2, 0))</f>
        <v>0</v>
      </c>
      <c r="F2028" s="5">
        <f>IF(ISERROR(VLOOKUP($A$2028, 文字檔!G:H, 2, 0)),0,VLOOKUP($A$2028, 文字檔!G:H, 2, 0))</f>
        <v>0</v>
      </c>
      <c r="G2028" s="5">
        <f>IF(ISERROR(VLOOKUP($A$2028, 文字檔!I:J, 2, 0)),0,VLOOKUP($A$2028, 文字檔!I:J, 2, 0))</f>
        <v>0</v>
      </c>
      <c r="H2028" s="5">
        <f>IF(ISERROR(VLOOKUP($A$2028, 文字檔!K:L, 2, 0)),0,VLOOKUP($A$2028, 文字檔!K:L, 2, 0))</f>
        <v>0</v>
      </c>
      <c r="I2028" s="5">
        <f>IF(ISERROR(VLOOKUP($A$2028, 文字檔!M:N, 2, 0)),0,VLOOKUP($A$2028, 文字檔!M:N, 2, 0))</f>
        <v>0</v>
      </c>
      <c r="J2028" s="5">
        <f>IF(ISERROR(VLOOKUP($A$2028, 文字檔!O:P, 2, 0)),0,VLOOKUP($A$2028, 文字檔!O:P, 2, 0))</f>
        <v>0</v>
      </c>
      <c r="K2028">
        <f>IF(ISERROR(VLOOKUP($A$2028, 文字檔!Q:R, 2, 0)),0,VLOOKUP($A$2028, 文字檔!Q:R, 2, 0))</f>
        <v>0</v>
      </c>
      <c r="L2028">
        <f>IF(ISERROR(VLOOKUP($A$2028, 文字檔!S:T, 2, 0)),0,VLOOKUP($A$2028, 文字檔!S:T, 2, 0))</f>
        <v>-35755.269999999997</v>
      </c>
      <c r="M2028">
        <f>IF(ISERROR(VLOOKUP($A$2028, 文字檔!U:V, 2, 0)),0,VLOOKUP($A$2028, 文字檔!U:V, 2, 0))</f>
        <v>0</v>
      </c>
      <c r="N2028">
        <f>IF(ISERROR(VLOOKUP($A$2028, 文字檔!W:X, 2, 0)),0,VLOOKUP($A$2028, 文字檔!W:X, 2, 0))</f>
        <v>0</v>
      </c>
      <c r="O2028">
        <f>IF(ISERROR(VLOOKUP($A$2028, 文字檔!Y:Z, 2, 0)),0,VLOOKUP($A$2028, 文字檔!Y:Z, 2, 0))</f>
        <v>0</v>
      </c>
      <c r="P2028">
        <f>IF(ISERROR(VLOOKUP($A$2028, 文字檔!AA:AB, 2, 0)),0,VLOOKUP($A$2028, 文字檔!AA:AB, 2, 0))</f>
        <v>9420.43</v>
      </c>
    </row>
    <row r="2029" spans="1:16" ht="16.2">
      <c r="A2029" s="7">
        <v>45765</v>
      </c>
      <c r="B2029" s="5">
        <f>SUMPRODUCT($C$2:$P$2,$C$2029:$P$2029)</f>
        <v>-95130.16</v>
      </c>
      <c r="C2029" s="5">
        <f>IF(ISERROR(VLOOKUP($A$2029, 文字檔!A:B, 2, 0)),0,VLOOKUP($A$2029, 文字檔!A:B, 2, 0))</f>
        <v>0</v>
      </c>
      <c r="D2029" s="5">
        <f>IF(ISERROR(VLOOKUP($A$2029, 文字檔!C:D, 2, 0)),0,VLOOKUP($A$2029, 文字檔!C:D, 2, 0))</f>
        <v>-36586.47</v>
      </c>
      <c r="E2029" s="5">
        <f>IF(ISERROR(VLOOKUP($A$2029, 文字檔!E:F, 2, 0)),0,VLOOKUP($A$2029, 文字檔!E:F, 2, 0))</f>
        <v>0</v>
      </c>
      <c r="F2029" s="5">
        <f>IF(ISERROR(VLOOKUP($A$2029, 文字檔!G:H, 2, 0)),0,VLOOKUP($A$2029, 文字檔!G:H, 2, 0))</f>
        <v>0</v>
      </c>
      <c r="G2029" s="5">
        <f>IF(ISERROR(VLOOKUP($A$2029, 文字檔!I:J, 2, 0)),0,VLOOKUP($A$2029, 文字檔!I:J, 2, 0))</f>
        <v>0</v>
      </c>
      <c r="H2029" s="5">
        <f>IF(ISERROR(VLOOKUP($A$2029, 文字檔!K:L, 2, 0)),0,VLOOKUP($A$2029, 文字檔!K:L, 2, 0))</f>
        <v>0</v>
      </c>
      <c r="I2029" s="5">
        <f>IF(ISERROR(VLOOKUP($A$2029, 文字檔!M:N, 2, 0)),0,VLOOKUP($A$2029, 文字檔!M:N, 2, 0))</f>
        <v>0</v>
      </c>
      <c r="J2029" s="5">
        <f>IF(ISERROR(VLOOKUP($A$2029, 文字檔!O:P, 2, 0)),0,VLOOKUP($A$2029, 文字檔!O:P, 2, 0))</f>
        <v>0</v>
      </c>
      <c r="K2029">
        <f>IF(ISERROR(VLOOKUP($A$2029, 文字檔!Q:R, 2, 0)),0,VLOOKUP($A$2029, 文字檔!Q:R, 2, 0))</f>
        <v>-24583.5</v>
      </c>
      <c r="L2029">
        <f>IF(ISERROR(VLOOKUP($A$2029, 文字檔!S:T, 2, 0)),0,VLOOKUP($A$2029, 文字檔!S:T, 2, 0))</f>
        <v>0</v>
      </c>
      <c r="M2029">
        <f>IF(ISERROR(VLOOKUP($A$2029, 文字檔!U:V, 2, 0)),0,VLOOKUP($A$2029, 文字檔!U:V, 2, 0))</f>
        <v>0</v>
      </c>
      <c r="N2029">
        <f>IF(ISERROR(VLOOKUP($A$2029, 文字檔!W:X, 2, 0)),0,VLOOKUP($A$2029, 文字檔!W:X, 2, 0))</f>
        <v>-26160.19</v>
      </c>
      <c r="O2029">
        <f>IF(ISERROR(VLOOKUP($A$2029, 文字檔!Y:Z, 2, 0)),0,VLOOKUP($A$2029, 文字檔!Y:Z, 2, 0))</f>
        <v>0</v>
      </c>
      <c r="P2029">
        <f>IF(ISERROR(VLOOKUP($A$2029, 文字檔!AA:AB, 2, 0)),0,VLOOKUP($A$2029, 文字檔!AA:AB, 2, 0))</f>
        <v>-7800</v>
      </c>
    </row>
    <row r="2030" spans="1:16" ht="16.2">
      <c r="A2030" s="7">
        <v>45766</v>
      </c>
      <c r="B2030" s="5">
        <f>SUMPRODUCT($C$2:$P$2,$C$2030:$P$2030)</f>
        <v>0</v>
      </c>
      <c r="C2030" s="5">
        <f>IF(ISERROR(VLOOKUP($A$2030, 文字檔!A:B, 2, 0)),0,VLOOKUP($A$2030, 文字檔!A:B, 2, 0))</f>
        <v>0</v>
      </c>
      <c r="D2030" s="5">
        <f>IF(ISERROR(VLOOKUP($A$2030, 文字檔!C:D, 2, 0)),0,VLOOKUP($A$2030, 文字檔!C:D, 2, 0))</f>
        <v>0</v>
      </c>
      <c r="E2030" s="5">
        <f>IF(ISERROR(VLOOKUP($A$2030, 文字檔!E:F, 2, 0)),0,VLOOKUP($A$2030, 文字檔!E:F, 2, 0))</f>
        <v>0</v>
      </c>
      <c r="F2030" s="5">
        <f>IF(ISERROR(VLOOKUP($A$2030, 文字檔!G:H, 2, 0)),0,VLOOKUP($A$2030, 文字檔!G:H, 2, 0))</f>
        <v>0</v>
      </c>
      <c r="G2030" s="5">
        <f>IF(ISERROR(VLOOKUP($A$2030, 文字檔!I:J, 2, 0)),0,VLOOKUP($A$2030, 文字檔!I:J, 2, 0))</f>
        <v>0</v>
      </c>
      <c r="H2030" s="5">
        <f>IF(ISERROR(VLOOKUP($A$2030, 文字檔!K:L, 2, 0)),0,VLOOKUP($A$2030, 文字檔!K:L, 2, 0))</f>
        <v>0</v>
      </c>
      <c r="I2030" s="5">
        <f>IF(ISERROR(VLOOKUP($A$2030, 文字檔!M:N, 2, 0)),0,VLOOKUP($A$2030, 文字檔!M:N, 2, 0))</f>
        <v>0</v>
      </c>
      <c r="J2030" s="5">
        <f>IF(ISERROR(VLOOKUP($A$2030, 文字檔!O:P, 2, 0)),0,VLOOKUP($A$2030, 文字檔!O:P, 2, 0))</f>
        <v>0</v>
      </c>
      <c r="K2030">
        <f>IF(ISERROR(VLOOKUP($A$2030, 文字檔!Q:R, 2, 0)),0,VLOOKUP($A$2030, 文字檔!Q:R, 2, 0))</f>
        <v>0</v>
      </c>
      <c r="L2030">
        <f>IF(ISERROR(VLOOKUP($A$2030, 文字檔!S:T, 2, 0)),0,VLOOKUP($A$2030, 文字檔!S:T, 2, 0))</f>
        <v>0</v>
      </c>
      <c r="M2030">
        <f>IF(ISERROR(VLOOKUP($A$2030, 文字檔!U:V, 2, 0)),0,VLOOKUP($A$2030, 文字檔!U:V, 2, 0))</f>
        <v>0</v>
      </c>
      <c r="N2030">
        <f>IF(ISERROR(VLOOKUP($A$2030, 文字檔!W:X, 2, 0)),0,VLOOKUP($A$2030, 文字檔!W:X, 2, 0))</f>
        <v>0</v>
      </c>
      <c r="O2030">
        <f>IF(ISERROR(VLOOKUP($A$2030, 文字檔!Y:Z, 2, 0)),0,VLOOKUP($A$2030, 文字檔!Y:Z, 2, 0))</f>
        <v>0</v>
      </c>
      <c r="P2030">
        <f>IF(ISERROR(VLOOKUP($A$2030, 文字檔!AA:AB, 2, 0)),0,VLOOKUP($A$2030, 文字檔!AA:AB, 2, 0))</f>
        <v>0</v>
      </c>
    </row>
    <row r="2031" spans="1:16" ht="16.2">
      <c r="A2031" s="7">
        <v>45767</v>
      </c>
      <c r="B2031" s="5">
        <f>SUMPRODUCT($C$2:$P$2,$C$2031:$P$2031)</f>
        <v>0</v>
      </c>
      <c r="C2031" s="5">
        <f>IF(ISERROR(VLOOKUP($A$2031, 文字檔!A:B, 2, 0)),0,VLOOKUP($A$2031, 文字檔!A:B, 2, 0))</f>
        <v>0</v>
      </c>
      <c r="D2031" s="5">
        <f>IF(ISERROR(VLOOKUP($A$2031, 文字檔!C:D, 2, 0)),0,VLOOKUP($A$2031, 文字檔!C:D, 2, 0))</f>
        <v>0</v>
      </c>
      <c r="E2031" s="5">
        <f>IF(ISERROR(VLOOKUP($A$2031, 文字檔!E:F, 2, 0)),0,VLOOKUP($A$2031, 文字檔!E:F, 2, 0))</f>
        <v>0</v>
      </c>
      <c r="F2031" s="5">
        <f>IF(ISERROR(VLOOKUP($A$2031, 文字檔!G:H, 2, 0)),0,VLOOKUP($A$2031, 文字檔!G:H, 2, 0))</f>
        <v>0</v>
      </c>
      <c r="G2031" s="5">
        <f>IF(ISERROR(VLOOKUP($A$2031, 文字檔!I:J, 2, 0)),0,VLOOKUP($A$2031, 文字檔!I:J, 2, 0))</f>
        <v>0</v>
      </c>
      <c r="H2031" s="5">
        <f>IF(ISERROR(VLOOKUP($A$2031, 文字檔!K:L, 2, 0)),0,VLOOKUP($A$2031, 文字檔!K:L, 2, 0))</f>
        <v>0</v>
      </c>
      <c r="I2031" s="5">
        <f>IF(ISERROR(VLOOKUP($A$2031, 文字檔!M:N, 2, 0)),0,VLOOKUP($A$2031, 文字檔!M:N, 2, 0))</f>
        <v>0</v>
      </c>
      <c r="J2031" s="5">
        <f>IF(ISERROR(VLOOKUP($A$2031, 文字檔!O:P, 2, 0)),0,VLOOKUP($A$2031, 文字檔!O:P, 2, 0))</f>
        <v>0</v>
      </c>
      <c r="K2031">
        <f>IF(ISERROR(VLOOKUP($A$2031, 文字檔!Q:R, 2, 0)),0,VLOOKUP($A$2031, 文字檔!Q:R, 2, 0))</f>
        <v>0</v>
      </c>
      <c r="L2031">
        <f>IF(ISERROR(VLOOKUP($A$2031, 文字檔!S:T, 2, 0)),0,VLOOKUP($A$2031, 文字檔!S:T, 2, 0))</f>
        <v>0</v>
      </c>
      <c r="M2031">
        <f>IF(ISERROR(VLOOKUP($A$2031, 文字檔!U:V, 2, 0)),0,VLOOKUP($A$2031, 文字檔!U:V, 2, 0))</f>
        <v>0</v>
      </c>
      <c r="N2031">
        <f>IF(ISERROR(VLOOKUP($A$2031, 文字檔!W:X, 2, 0)),0,VLOOKUP($A$2031, 文字檔!W:X, 2, 0))</f>
        <v>0</v>
      </c>
      <c r="O2031">
        <f>IF(ISERROR(VLOOKUP($A$2031, 文字檔!Y:Z, 2, 0)),0,VLOOKUP($A$2031, 文字檔!Y:Z, 2, 0))</f>
        <v>0</v>
      </c>
      <c r="P2031">
        <f>IF(ISERROR(VLOOKUP($A$2031, 文字檔!AA:AB, 2, 0)),0,VLOOKUP($A$2031, 文字檔!AA:AB, 2, 0))</f>
        <v>0</v>
      </c>
    </row>
    <row r="2032" spans="1:16" ht="16.2">
      <c r="A2032" s="7">
        <v>45768</v>
      </c>
      <c r="B2032" s="5">
        <f>SUMPRODUCT($C$2:$P$2,$C$2032:$P$2032)</f>
        <v>-115466.67000000001</v>
      </c>
      <c r="C2032" s="5">
        <f>IF(ISERROR(VLOOKUP($A$2032, 文字檔!A:B, 2, 0)),0,VLOOKUP($A$2032, 文字檔!A:B, 2, 0))</f>
        <v>-33294.31</v>
      </c>
      <c r="D2032" s="5">
        <f>IF(ISERROR(VLOOKUP($A$2032, 文字檔!C:D, 2, 0)),0,VLOOKUP($A$2032, 文字檔!C:D, 2, 0))</f>
        <v>0</v>
      </c>
      <c r="E2032" s="5">
        <f>IF(ISERROR(VLOOKUP($A$2032, 文字檔!E:F, 2, 0)),0,VLOOKUP($A$2032, 文字檔!E:F, 2, 0))</f>
        <v>0</v>
      </c>
      <c r="F2032" s="5">
        <f>IF(ISERROR(VLOOKUP($A$2032, 文字檔!G:H, 2, 0)),0,VLOOKUP($A$2032, 文字檔!G:H, 2, 0))</f>
        <v>0</v>
      </c>
      <c r="G2032" s="5">
        <f>IF(ISERROR(VLOOKUP($A$2032, 文字檔!I:J, 2, 0)),0,VLOOKUP($A$2032, 文字檔!I:J, 2, 0))</f>
        <v>-11119.9</v>
      </c>
      <c r="H2032" s="5">
        <f>IF(ISERROR(VLOOKUP($A$2032, 文字檔!K:L, 2, 0)),0,VLOOKUP($A$2032, 文字檔!K:L, 2, 0))</f>
        <v>36221.51</v>
      </c>
      <c r="I2032" s="5">
        <f>IF(ISERROR(VLOOKUP($A$2032, 文字檔!M:N, 2, 0)),0,VLOOKUP($A$2032, 文字檔!M:N, 2, 0))</f>
        <v>0</v>
      </c>
      <c r="J2032" s="5">
        <f>IF(ISERROR(VLOOKUP($A$2032, 文字檔!O:P, 2, 0)),0,VLOOKUP($A$2032, 文字檔!O:P, 2, 0))</f>
        <v>-18300.400000000001</v>
      </c>
      <c r="K2032">
        <f>IF(ISERROR(VLOOKUP($A$2032, 文字檔!Q:R, 2, 0)),0,VLOOKUP($A$2032, 文字檔!Q:R, 2, 0))</f>
        <v>-46200</v>
      </c>
      <c r="L2032">
        <f>IF(ISERROR(VLOOKUP($A$2032, 文字檔!S:T, 2, 0)),0,VLOOKUP($A$2032, 文字檔!S:T, 2, 0))</f>
        <v>0</v>
      </c>
      <c r="M2032">
        <f>IF(ISERROR(VLOOKUP($A$2032, 文字檔!U:V, 2, 0)),0,VLOOKUP($A$2032, 文字檔!U:V, 2, 0))</f>
        <v>0</v>
      </c>
      <c r="N2032">
        <f>IF(ISERROR(VLOOKUP($A$2032, 文字檔!W:X, 2, 0)),0,VLOOKUP($A$2032, 文字檔!W:X, 2, 0))</f>
        <v>0</v>
      </c>
      <c r="O2032">
        <f>IF(ISERROR(VLOOKUP($A$2032, 文字檔!Y:Z, 2, 0)),0,VLOOKUP($A$2032, 文字檔!Y:Z, 2, 0))</f>
        <v>0</v>
      </c>
      <c r="P2032">
        <f>IF(ISERROR(VLOOKUP($A$2032, 文字檔!AA:AB, 2, 0)),0,VLOOKUP($A$2032, 文字檔!AA:AB, 2, 0))</f>
        <v>-42773.57</v>
      </c>
    </row>
    <row r="2033" spans="1:16" ht="16.2">
      <c r="A2033" s="7">
        <v>45769</v>
      </c>
      <c r="B2033" s="5">
        <f>SUMPRODUCT($C$2:$P$2,$C$2033:$P$2033)</f>
        <v>57839.159999999989</v>
      </c>
      <c r="C2033" s="5">
        <f>IF(ISERROR(VLOOKUP($A$2033, 文字檔!A:B, 2, 0)),0,VLOOKUP($A$2033, 文字檔!A:B, 2, 0))</f>
        <v>0</v>
      </c>
      <c r="D2033" s="5">
        <f>IF(ISERROR(VLOOKUP($A$2033, 文字檔!C:D, 2, 0)),0,VLOOKUP($A$2033, 文字檔!C:D, 2, 0))</f>
        <v>39468.79</v>
      </c>
      <c r="E2033" s="5">
        <f>IF(ISERROR(VLOOKUP($A$2033, 文字檔!E:F, 2, 0)),0,VLOOKUP($A$2033, 文字檔!E:F, 2, 0))</f>
        <v>0</v>
      </c>
      <c r="F2033" s="5">
        <f>IF(ISERROR(VLOOKUP($A$2033, 文字檔!G:H, 2, 0)),0,VLOOKUP($A$2033, 文字檔!G:H, 2, 0))</f>
        <v>0</v>
      </c>
      <c r="G2033" s="5">
        <f>IF(ISERROR(VLOOKUP($A$2033, 文字檔!I:J, 2, 0)),0,VLOOKUP($A$2033, 文字檔!I:J, 2, 0))</f>
        <v>0</v>
      </c>
      <c r="H2033" s="5">
        <f>IF(ISERROR(VLOOKUP($A$2033, 文字檔!K:L, 2, 0)),0,VLOOKUP($A$2033, 文字檔!K:L, 2, 0))</f>
        <v>41433.33</v>
      </c>
      <c r="I2033" s="5">
        <f>IF(ISERROR(VLOOKUP($A$2033, 文字檔!M:N, 2, 0)),0,VLOOKUP($A$2033, 文字檔!M:N, 2, 0))</f>
        <v>0</v>
      </c>
      <c r="J2033" s="5">
        <f>IF(ISERROR(VLOOKUP($A$2033, 文字檔!O:P, 2, 0)),0,VLOOKUP($A$2033, 文字檔!O:P, 2, 0))</f>
        <v>0</v>
      </c>
      <c r="K2033">
        <f>IF(ISERROR(VLOOKUP($A$2033, 文字檔!Q:R, 2, 0)),0,VLOOKUP($A$2033, 文字檔!Q:R, 2, 0))</f>
        <v>-60400</v>
      </c>
      <c r="L2033">
        <f>IF(ISERROR(VLOOKUP($A$2033, 文字檔!S:T, 2, 0)),0,VLOOKUP($A$2033, 文字檔!S:T, 2, 0))</f>
        <v>18467.86</v>
      </c>
      <c r="M2033">
        <f>IF(ISERROR(VLOOKUP($A$2033, 文字檔!U:V, 2, 0)),0,VLOOKUP($A$2033, 文字檔!U:V, 2, 0))</f>
        <v>0</v>
      </c>
      <c r="N2033">
        <f>IF(ISERROR(VLOOKUP($A$2033, 文字檔!W:X, 2, 0)),0,VLOOKUP($A$2033, 文字檔!W:X, 2, 0))</f>
        <v>0</v>
      </c>
      <c r="O2033">
        <f>IF(ISERROR(VLOOKUP($A$2033, 文字檔!Y:Z, 2, 0)),0,VLOOKUP($A$2033, 文字檔!Y:Z, 2, 0))</f>
        <v>-5563.16</v>
      </c>
      <c r="P2033">
        <f>IF(ISERROR(VLOOKUP($A$2033, 文字檔!AA:AB, 2, 0)),0,VLOOKUP($A$2033, 文字檔!AA:AB, 2, 0))</f>
        <v>24432.34</v>
      </c>
    </row>
    <row r="2034" spans="1:16" ht="16.2">
      <c r="A2034" s="7">
        <v>45770</v>
      </c>
      <c r="B2034" s="5">
        <f>SUMPRODUCT($C$2:$P$2,$C$2034:$P$2034)</f>
        <v>414017.14999999997</v>
      </c>
      <c r="C2034" s="5">
        <f>IF(ISERROR(VLOOKUP($A$2034, 文字檔!A:B, 2, 0)),0,VLOOKUP($A$2034, 文字檔!A:B, 2, 0))</f>
        <v>0</v>
      </c>
      <c r="D2034" s="5">
        <f>IF(ISERROR(VLOOKUP($A$2034, 文字檔!C:D, 2, 0)),0,VLOOKUP($A$2034, 文字檔!C:D, 2, 0))</f>
        <v>5414.28</v>
      </c>
      <c r="E2034" s="5">
        <f>IF(ISERROR(VLOOKUP($A$2034, 文字檔!E:F, 2, 0)),0,VLOOKUP($A$2034, 文字檔!E:F, 2, 0))</f>
        <v>0</v>
      </c>
      <c r="F2034" s="5">
        <f>IF(ISERROR(VLOOKUP($A$2034, 文字檔!G:H, 2, 0)),0,VLOOKUP($A$2034, 文字檔!G:H, 2, 0))</f>
        <v>0</v>
      </c>
      <c r="G2034" s="5">
        <f>IF(ISERROR(VLOOKUP($A$2034, 文字檔!I:J, 2, 0)),0,VLOOKUP($A$2034, 文字檔!I:J, 2, 0))</f>
        <v>0</v>
      </c>
      <c r="H2034" s="5">
        <f>IF(ISERROR(VLOOKUP($A$2034, 文字檔!K:L, 2, 0)),0,VLOOKUP($A$2034, 文字檔!K:L, 2, 0))</f>
        <v>52021.27</v>
      </c>
      <c r="I2034" s="5">
        <f>IF(ISERROR(VLOOKUP($A$2034, 文字檔!M:N, 2, 0)),0,VLOOKUP($A$2034, 文字檔!M:N, 2, 0))</f>
        <v>109629.91</v>
      </c>
      <c r="J2034" s="5">
        <f>IF(ISERROR(VLOOKUP($A$2034, 文字檔!O:P, 2, 0)),0,VLOOKUP($A$2034, 文字檔!O:P, 2, 0))</f>
        <v>171331.52</v>
      </c>
      <c r="K2034">
        <f>IF(ISERROR(VLOOKUP($A$2034, 文字檔!Q:R, 2, 0)),0,VLOOKUP($A$2034, 文字檔!Q:R, 2, 0))</f>
        <v>151400</v>
      </c>
      <c r="L2034">
        <f>IF(ISERROR(VLOOKUP($A$2034, 文字檔!S:T, 2, 0)),0,VLOOKUP($A$2034, 文字檔!S:T, 2, 0))</f>
        <v>0</v>
      </c>
      <c r="M2034">
        <f>IF(ISERROR(VLOOKUP($A$2034, 文字檔!U:V, 2, 0)),0,VLOOKUP($A$2034, 文字檔!U:V, 2, 0))</f>
        <v>19216.349999999999</v>
      </c>
      <c r="N2034">
        <f>IF(ISERROR(VLOOKUP($A$2034, 文字檔!W:X, 2, 0)),0,VLOOKUP($A$2034, 文字檔!W:X, 2, 0))</f>
        <v>-57746.51</v>
      </c>
      <c r="O2034">
        <f>IF(ISERROR(VLOOKUP($A$2034, 文字檔!Y:Z, 2, 0)),0,VLOOKUP($A$2034, 文字檔!Y:Z, 2, 0))</f>
        <v>51113.94</v>
      </c>
      <c r="P2034">
        <f>IF(ISERROR(VLOOKUP($A$2034, 文字檔!AA:AB, 2, 0)),0,VLOOKUP($A$2034, 文字檔!AA:AB, 2, 0))</f>
        <v>-88363.61</v>
      </c>
    </row>
    <row r="2035" spans="1:16" ht="16.2">
      <c r="A2035" s="7">
        <v>45771</v>
      </c>
      <c r="B2035" s="5">
        <f>SUMPRODUCT($C$2:$P$2,$C$2035:$P$2035)</f>
        <v>18691.199999999997</v>
      </c>
      <c r="C2035" s="5">
        <f>IF(ISERROR(VLOOKUP($A$2035, 文字檔!A:B, 2, 0)),0,VLOOKUP($A$2035, 文字檔!A:B, 2, 0))</f>
        <v>0</v>
      </c>
      <c r="D2035" s="5">
        <f>IF(ISERROR(VLOOKUP($A$2035, 文字檔!C:D, 2, 0)),0,VLOOKUP($A$2035, 文字檔!C:D, 2, 0))</f>
        <v>43206.81</v>
      </c>
      <c r="E2035" s="5">
        <f>IF(ISERROR(VLOOKUP($A$2035, 文字檔!E:F, 2, 0)),0,VLOOKUP($A$2035, 文字檔!E:F, 2, 0))</f>
        <v>0</v>
      </c>
      <c r="F2035" s="5">
        <f>IF(ISERROR(VLOOKUP($A$2035, 文字檔!G:H, 2, 0)),0,VLOOKUP($A$2035, 文字檔!G:H, 2, 0))</f>
        <v>0</v>
      </c>
      <c r="G2035" s="5">
        <f>IF(ISERROR(VLOOKUP($A$2035, 文字檔!I:J, 2, 0)),0,VLOOKUP($A$2035, 文字檔!I:J, 2, 0))</f>
        <v>0</v>
      </c>
      <c r="H2035" s="5">
        <f>IF(ISERROR(VLOOKUP($A$2035, 文字檔!K:L, 2, 0)),0,VLOOKUP($A$2035, 文字檔!K:L, 2, 0))</f>
        <v>14611.1</v>
      </c>
      <c r="I2035" s="5">
        <f>IF(ISERROR(VLOOKUP($A$2035, 文字檔!M:N, 2, 0)),0,VLOOKUP($A$2035, 文字檔!M:N, 2, 0))</f>
        <v>-5185.93</v>
      </c>
      <c r="J2035" s="5">
        <f>IF(ISERROR(VLOOKUP($A$2035, 文字檔!O:P, 2, 0)),0,VLOOKUP($A$2035, 文字檔!O:P, 2, 0))</f>
        <v>0</v>
      </c>
      <c r="K2035">
        <f>IF(ISERROR(VLOOKUP($A$2035, 文字檔!Q:R, 2, 0)),0,VLOOKUP($A$2035, 文字檔!Q:R, 2, 0))</f>
        <v>-17600</v>
      </c>
      <c r="L2035">
        <f>IF(ISERROR(VLOOKUP($A$2035, 文字檔!S:T, 2, 0)),0,VLOOKUP($A$2035, 文字檔!S:T, 2, 0))</f>
        <v>16030.42</v>
      </c>
      <c r="M2035">
        <f>IF(ISERROR(VLOOKUP($A$2035, 文字檔!U:V, 2, 0)),0,VLOOKUP($A$2035, 文字檔!U:V, 2, 0))</f>
        <v>-17600</v>
      </c>
      <c r="N2035">
        <f>IF(ISERROR(VLOOKUP($A$2035, 文字檔!W:X, 2, 0)),0,VLOOKUP($A$2035, 文字檔!W:X, 2, 0))</f>
        <v>0</v>
      </c>
      <c r="O2035">
        <f>IF(ISERROR(VLOOKUP($A$2035, 文字檔!Y:Z, 2, 0)),0,VLOOKUP($A$2035, 文字檔!Y:Z, 2, 0))</f>
        <v>2828.8</v>
      </c>
      <c r="P2035">
        <f>IF(ISERROR(VLOOKUP($A$2035, 文字檔!AA:AB, 2, 0)),0,VLOOKUP($A$2035, 文字檔!AA:AB, 2, 0))</f>
        <v>-17600</v>
      </c>
    </row>
    <row r="2036" spans="1:16" ht="16.2">
      <c r="A2036" s="7">
        <v>45772</v>
      </c>
      <c r="B2036" s="5">
        <f>SUMPRODUCT($C$2:$P$2,$C$2036:$P$2036)</f>
        <v>198025.56</v>
      </c>
      <c r="C2036" s="5">
        <f>IF(ISERROR(VLOOKUP($A$2036, 文字檔!A:B, 2, 0)),0,VLOOKUP($A$2036, 文字檔!A:B, 2, 0))</f>
        <v>0</v>
      </c>
      <c r="D2036" s="5">
        <f>IF(ISERROR(VLOOKUP($A$2036, 文字檔!C:D, 2, 0)),0,VLOOKUP($A$2036, 文字檔!C:D, 2, 0))</f>
        <v>0</v>
      </c>
      <c r="E2036" s="5">
        <f>IF(ISERROR(VLOOKUP($A$2036, 文字檔!E:F, 2, 0)),0,VLOOKUP($A$2036, 文字檔!E:F, 2, 0))</f>
        <v>0</v>
      </c>
      <c r="F2036" s="5">
        <f>IF(ISERROR(VLOOKUP($A$2036, 文字檔!G:H, 2, 0)),0,VLOOKUP($A$2036, 文字檔!G:H, 2, 0))</f>
        <v>0</v>
      </c>
      <c r="G2036" s="5">
        <f>IF(ISERROR(VLOOKUP($A$2036, 文字檔!I:J, 2, 0)),0,VLOOKUP($A$2036, 文字檔!I:J, 2, 0))</f>
        <v>-13994.48</v>
      </c>
      <c r="H2036" s="5">
        <f>IF(ISERROR(VLOOKUP($A$2036, 文字檔!K:L, 2, 0)),0,VLOOKUP($A$2036, 文字檔!K:L, 2, 0))</f>
        <v>-15797.51</v>
      </c>
      <c r="I2036" s="5">
        <f>IF(ISERROR(VLOOKUP($A$2036, 文字檔!M:N, 2, 0)),0,VLOOKUP($A$2036, 文字檔!M:N, 2, 0))</f>
        <v>0</v>
      </c>
      <c r="J2036" s="5">
        <f>IF(ISERROR(VLOOKUP($A$2036, 文字檔!O:P, 2, 0)),0,VLOOKUP($A$2036, 文字檔!O:P, 2, 0))</f>
        <v>0</v>
      </c>
      <c r="K2036">
        <f>IF(ISERROR(VLOOKUP($A$2036, 文字檔!Q:R, 2, 0)),0,VLOOKUP($A$2036, 文字檔!Q:R, 2, 0))</f>
        <v>81400</v>
      </c>
      <c r="L2036">
        <f>IF(ISERROR(VLOOKUP($A$2036, 文字檔!S:T, 2, 0)),0,VLOOKUP($A$2036, 文字檔!S:T, 2, 0))</f>
        <v>0</v>
      </c>
      <c r="M2036">
        <f>IF(ISERROR(VLOOKUP($A$2036, 文字檔!U:V, 2, 0)),0,VLOOKUP($A$2036, 文字檔!U:V, 2, 0))</f>
        <v>81400</v>
      </c>
      <c r="N2036">
        <f>IF(ISERROR(VLOOKUP($A$2036, 文字檔!W:X, 2, 0)),0,VLOOKUP($A$2036, 文字檔!W:X, 2, 0))</f>
        <v>0</v>
      </c>
      <c r="O2036">
        <f>IF(ISERROR(VLOOKUP($A$2036, 文字檔!Y:Z, 2, 0)),0,VLOOKUP($A$2036, 文字檔!Y:Z, 2, 0))</f>
        <v>-16382.45</v>
      </c>
      <c r="P2036">
        <f>IF(ISERROR(VLOOKUP($A$2036, 文字檔!AA:AB, 2, 0)),0,VLOOKUP($A$2036, 文字檔!AA:AB, 2, 0))</f>
        <v>81400</v>
      </c>
    </row>
    <row r="2037" spans="1:16" ht="16.2">
      <c r="A2037" s="7">
        <v>45773</v>
      </c>
      <c r="B2037" s="5">
        <f>SUMPRODUCT($C$2:$P$2,$C$2037:$P$2037)</f>
        <v>0</v>
      </c>
      <c r="C2037" s="5">
        <f>IF(ISERROR(VLOOKUP($A$2037, 文字檔!A:B, 2, 0)),0,VLOOKUP($A$2037, 文字檔!A:B, 2, 0))</f>
        <v>0</v>
      </c>
      <c r="D2037" s="5">
        <f>IF(ISERROR(VLOOKUP($A$2037, 文字檔!C:D, 2, 0)),0,VLOOKUP($A$2037, 文字檔!C:D, 2, 0))</f>
        <v>0</v>
      </c>
      <c r="E2037" s="5">
        <f>IF(ISERROR(VLOOKUP($A$2037, 文字檔!E:F, 2, 0)),0,VLOOKUP($A$2037, 文字檔!E:F, 2, 0))</f>
        <v>0</v>
      </c>
      <c r="F2037" s="5">
        <f>IF(ISERROR(VLOOKUP($A$2037, 文字檔!G:H, 2, 0)),0,VLOOKUP($A$2037, 文字檔!G:H, 2, 0))</f>
        <v>0</v>
      </c>
      <c r="G2037" s="5">
        <f>IF(ISERROR(VLOOKUP($A$2037, 文字檔!I:J, 2, 0)),0,VLOOKUP($A$2037, 文字檔!I:J, 2, 0))</f>
        <v>0</v>
      </c>
      <c r="H2037" s="5">
        <f>IF(ISERROR(VLOOKUP($A$2037, 文字檔!K:L, 2, 0)),0,VLOOKUP($A$2037, 文字檔!K:L, 2, 0))</f>
        <v>0</v>
      </c>
      <c r="I2037" s="5">
        <f>IF(ISERROR(VLOOKUP($A$2037, 文字檔!M:N, 2, 0)),0,VLOOKUP($A$2037, 文字檔!M:N, 2, 0))</f>
        <v>0</v>
      </c>
      <c r="J2037" s="5">
        <f>IF(ISERROR(VLOOKUP($A$2037, 文字檔!O:P, 2, 0)),0,VLOOKUP($A$2037, 文字檔!O:P, 2, 0))</f>
        <v>0</v>
      </c>
      <c r="K2037">
        <f>IF(ISERROR(VLOOKUP($A$2037, 文字檔!Q:R, 2, 0)),0,VLOOKUP($A$2037, 文字檔!Q:R, 2, 0))</f>
        <v>0</v>
      </c>
      <c r="L2037">
        <f>IF(ISERROR(VLOOKUP($A$2037, 文字檔!S:T, 2, 0)),0,VLOOKUP($A$2037, 文字檔!S:T, 2, 0))</f>
        <v>0</v>
      </c>
      <c r="M2037">
        <f>IF(ISERROR(VLOOKUP($A$2037, 文字檔!U:V, 2, 0)),0,VLOOKUP($A$2037, 文字檔!U:V, 2, 0))</f>
        <v>0</v>
      </c>
      <c r="N2037">
        <f>IF(ISERROR(VLOOKUP($A$2037, 文字檔!W:X, 2, 0)),0,VLOOKUP($A$2037, 文字檔!W:X, 2, 0))</f>
        <v>0</v>
      </c>
      <c r="O2037">
        <f>IF(ISERROR(VLOOKUP($A$2037, 文字檔!Y:Z, 2, 0)),0,VLOOKUP($A$2037, 文字檔!Y:Z, 2, 0))</f>
        <v>0</v>
      </c>
      <c r="P2037">
        <f>IF(ISERROR(VLOOKUP($A$2037, 文字檔!AA:AB, 2, 0)),0,VLOOKUP($A$2037, 文字檔!AA:AB, 2, 0))</f>
        <v>0</v>
      </c>
    </row>
    <row r="2038" spans="1:16" ht="16.2">
      <c r="A2038" s="7">
        <v>45774</v>
      </c>
      <c r="B2038" s="5">
        <f>SUMPRODUCT($C$2:$P$2,$C$2038:$P$2038)</f>
        <v>0</v>
      </c>
      <c r="C2038" s="5">
        <f>IF(ISERROR(VLOOKUP($A$2038, 文字檔!A:B, 2, 0)),0,VLOOKUP($A$2038, 文字檔!A:B, 2, 0))</f>
        <v>0</v>
      </c>
      <c r="D2038" s="5">
        <f>IF(ISERROR(VLOOKUP($A$2038, 文字檔!C:D, 2, 0)),0,VLOOKUP($A$2038, 文字檔!C:D, 2, 0))</f>
        <v>0</v>
      </c>
      <c r="E2038" s="5">
        <f>IF(ISERROR(VLOOKUP($A$2038, 文字檔!E:F, 2, 0)),0,VLOOKUP($A$2038, 文字檔!E:F, 2, 0))</f>
        <v>0</v>
      </c>
      <c r="F2038" s="5">
        <f>IF(ISERROR(VLOOKUP($A$2038, 文字檔!G:H, 2, 0)),0,VLOOKUP($A$2038, 文字檔!G:H, 2, 0))</f>
        <v>0</v>
      </c>
      <c r="G2038" s="5">
        <f>IF(ISERROR(VLOOKUP($A$2038, 文字檔!I:J, 2, 0)),0,VLOOKUP($A$2038, 文字檔!I:J, 2, 0))</f>
        <v>0</v>
      </c>
      <c r="H2038" s="5">
        <f>IF(ISERROR(VLOOKUP($A$2038, 文字檔!K:L, 2, 0)),0,VLOOKUP($A$2038, 文字檔!K:L, 2, 0))</f>
        <v>0</v>
      </c>
      <c r="I2038" s="5">
        <f>IF(ISERROR(VLOOKUP($A$2038, 文字檔!M:N, 2, 0)),0,VLOOKUP($A$2038, 文字檔!M:N, 2, 0))</f>
        <v>0</v>
      </c>
      <c r="J2038" s="5">
        <f>IF(ISERROR(VLOOKUP($A$2038, 文字檔!O:P, 2, 0)),0,VLOOKUP($A$2038, 文字檔!O:P, 2, 0))</f>
        <v>0</v>
      </c>
      <c r="K2038">
        <f>IF(ISERROR(VLOOKUP($A$2038, 文字檔!Q:R, 2, 0)),0,VLOOKUP($A$2038, 文字檔!Q:R, 2, 0))</f>
        <v>0</v>
      </c>
      <c r="L2038">
        <f>IF(ISERROR(VLOOKUP($A$2038, 文字檔!S:T, 2, 0)),0,VLOOKUP($A$2038, 文字檔!S:T, 2, 0))</f>
        <v>0</v>
      </c>
      <c r="M2038">
        <f>IF(ISERROR(VLOOKUP($A$2038, 文字檔!U:V, 2, 0)),0,VLOOKUP($A$2038, 文字檔!U:V, 2, 0))</f>
        <v>0</v>
      </c>
      <c r="N2038">
        <f>IF(ISERROR(VLOOKUP($A$2038, 文字檔!W:X, 2, 0)),0,VLOOKUP($A$2038, 文字檔!W:X, 2, 0))</f>
        <v>0</v>
      </c>
      <c r="O2038">
        <f>IF(ISERROR(VLOOKUP($A$2038, 文字檔!Y:Z, 2, 0)),0,VLOOKUP($A$2038, 文字檔!Y:Z, 2, 0))</f>
        <v>0</v>
      </c>
      <c r="P2038">
        <f>IF(ISERROR(VLOOKUP($A$2038, 文字檔!AA:AB, 2, 0)),0,VLOOKUP($A$2038, 文字檔!AA:AB, 2, 0))</f>
        <v>0</v>
      </c>
    </row>
    <row r="2039" spans="1:16" ht="16.2">
      <c r="A2039" s="7">
        <v>45775</v>
      </c>
      <c r="B2039" s="5">
        <f>SUMPRODUCT($C$2:$P$2,$C$2039:$P$2039)</f>
        <v>2411.2199999999975</v>
      </c>
      <c r="C2039" s="5">
        <f>IF(ISERROR(VLOOKUP($A$2039, 文字檔!A:B, 2, 0)),0,VLOOKUP($A$2039, 文字檔!A:B, 2, 0))</f>
        <v>0</v>
      </c>
      <c r="D2039" s="5">
        <f>IF(ISERROR(VLOOKUP($A$2039, 文字檔!C:D, 2, 0)),0,VLOOKUP($A$2039, 文字檔!C:D, 2, 0))</f>
        <v>0</v>
      </c>
      <c r="E2039" s="5">
        <f>IF(ISERROR(VLOOKUP($A$2039, 文字檔!E:F, 2, 0)),0,VLOOKUP($A$2039, 文字檔!E:F, 2, 0))</f>
        <v>0</v>
      </c>
      <c r="F2039" s="5">
        <f>IF(ISERROR(VLOOKUP($A$2039, 文字檔!G:H, 2, 0)),0,VLOOKUP($A$2039, 文字檔!G:H, 2, 0))</f>
        <v>0</v>
      </c>
      <c r="G2039" s="5">
        <f>IF(ISERROR(VLOOKUP($A$2039, 文字檔!I:J, 2, 0)),0,VLOOKUP($A$2039, 文字檔!I:J, 2, 0))</f>
        <v>0</v>
      </c>
      <c r="H2039" s="5">
        <f>IF(ISERROR(VLOOKUP($A$2039, 文字檔!K:L, 2, 0)),0,VLOOKUP($A$2039, 文字檔!K:L, 2, 0))</f>
        <v>0</v>
      </c>
      <c r="I2039" s="5">
        <f>IF(ISERROR(VLOOKUP($A$2039, 文字檔!M:N, 2, 0)),0,VLOOKUP($A$2039, 文字檔!M:N, 2, 0))</f>
        <v>4601.83</v>
      </c>
      <c r="J2039" s="5">
        <f>IF(ISERROR(VLOOKUP($A$2039, 文字檔!O:P, 2, 0)),0,VLOOKUP($A$2039, 文字檔!O:P, 2, 0))</f>
        <v>0</v>
      </c>
      <c r="K2039">
        <f>IF(ISERROR(VLOOKUP($A$2039, 文字檔!Q:R, 2, 0)),0,VLOOKUP($A$2039, 文字檔!Q:R, 2, 0))</f>
        <v>5402.91</v>
      </c>
      <c r="L2039">
        <f>IF(ISERROR(VLOOKUP($A$2039, 文字檔!S:T, 2, 0)),0,VLOOKUP($A$2039, 文字檔!S:T, 2, 0))</f>
        <v>-6598.47</v>
      </c>
      <c r="M2039">
        <f>IF(ISERROR(VLOOKUP($A$2039, 文字檔!U:V, 2, 0)),0,VLOOKUP($A$2039, 文字檔!U:V, 2, 0))</f>
        <v>18400</v>
      </c>
      <c r="N2039">
        <f>IF(ISERROR(VLOOKUP($A$2039, 文字檔!W:X, 2, 0)),0,VLOOKUP($A$2039, 文字檔!W:X, 2, 0))</f>
        <v>0</v>
      </c>
      <c r="O2039">
        <f>IF(ISERROR(VLOOKUP($A$2039, 文字檔!Y:Z, 2, 0)),0,VLOOKUP($A$2039, 文字檔!Y:Z, 2, 0))</f>
        <v>-37795.050000000003</v>
      </c>
      <c r="P2039">
        <f>IF(ISERROR(VLOOKUP($A$2039, 文字檔!AA:AB, 2, 0)),0,VLOOKUP($A$2039, 文字檔!AA:AB, 2, 0))</f>
        <v>18400</v>
      </c>
    </row>
    <row r="2040" spans="1:16" ht="16.2">
      <c r="A2040" s="7">
        <v>45776</v>
      </c>
      <c r="B2040" s="5">
        <f>SUMPRODUCT($C$2:$P$2,$C$2040:$P$2040)</f>
        <v>87790.67</v>
      </c>
      <c r="C2040" s="5">
        <f>IF(ISERROR(VLOOKUP($A$2040, 文字檔!A:B, 2, 0)),0,VLOOKUP($A$2040, 文字檔!A:B, 2, 0))</f>
        <v>0</v>
      </c>
      <c r="D2040" s="5">
        <f>IF(ISERROR(VLOOKUP($A$2040, 文字檔!C:D, 2, 0)),0,VLOOKUP($A$2040, 文字檔!C:D, 2, 0))</f>
        <v>0</v>
      </c>
      <c r="E2040" s="5">
        <f>IF(ISERROR(VLOOKUP($A$2040, 文字檔!E:F, 2, 0)),0,VLOOKUP($A$2040, 文字檔!E:F, 2, 0))</f>
        <v>0</v>
      </c>
      <c r="F2040" s="5">
        <f>IF(ISERROR(VLOOKUP($A$2040, 文字檔!G:H, 2, 0)),0,VLOOKUP($A$2040, 文字檔!G:H, 2, 0))</f>
        <v>0</v>
      </c>
      <c r="G2040" s="5">
        <f>IF(ISERROR(VLOOKUP($A$2040, 文字檔!I:J, 2, 0)),0,VLOOKUP($A$2040, 文字檔!I:J, 2, 0))</f>
        <v>-2401.5</v>
      </c>
      <c r="H2040" s="5">
        <f>IF(ISERROR(VLOOKUP($A$2040, 文字檔!K:L, 2, 0)),0,VLOOKUP($A$2040, 文字檔!K:L, 2, 0))</f>
        <v>-13400.51</v>
      </c>
      <c r="I2040" s="5">
        <f>IF(ISERROR(VLOOKUP($A$2040, 文字檔!M:N, 2, 0)),0,VLOOKUP($A$2040, 文字檔!M:N, 2, 0))</f>
        <v>-10407.32</v>
      </c>
      <c r="J2040" s="5">
        <f>IF(ISERROR(VLOOKUP($A$2040, 文字檔!O:P, 2, 0)),0,VLOOKUP($A$2040, 文字檔!O:P, 2, 0))</f>
        <v>0</v>
      </c>
      <c r="K2040">
        <f>IF(ISERROR(VLOOKUP($A$2040, 文字檔!Q:R, 2, 0)),0,VLOOKUP($A$2040, 文字檔!Q:R, 2, 0))</f>
        <v>0</v>
      </c>
      <c r="L2040">
        <f>IF(ISERROR(VLOOKUP($A$2040, 文字檔!S:T, 2, 0)),0,VLOOKUP($A$2040, 文字檔!S:T, 2, 0))</f>
        <v>0</v>
      </c>
      <c r="M2040">
        <f>IF(ISERROR(VLOOKUP($A$2040, 文字檔!U:V, 2, 0)),0,VLOOKUP($A$2040, 文字檔!U:V, 2, 0))</f>
        <v>38000</v>
      </c>
      <c r="N2040">
        <f>IF(ISERROR(VLOOKUP($A$2040, 文字檔!W:X, 2, 0)),0,VLOOKUP($A$2040, 文字檔!W:X, 2, 0))</f>
        <v>0</v>
      </c>
      <c r="O2040">
        <f>IF(ISERROR(VLOOKUP($A$2040, 文字檔!Y:Z, 2, 0)),0,VLOOKUP($A$2040, 文字檔!Y:Z, 2, 0))</f>
        <v>38000</v>
      </c>
      <c r="P2040">
        <f>IF(ISERROR(VLOOKUP($A$2040, 文字檔!AA:AB, 2, 0)),0,VLOOKUP($A$2040, 文字檔!AA:AB, 2, 0))</f>
        <v>38000</v>
      </c>
    </row>
    <row r="2041" spans="1:16" ht="16.2">
      <c r="A2041" s="7">
        <v>45777</v>
      </c>
      <c r="B2041" s="5">
        <f>SUMPRODUCT($C$2:$P$2,$C$2041:$P$2041)</f>
        <v>-41617.64</v>
      </c>
      <c r="C2041" s="5">
        <f>IF(ISERROR(VLOOKUP($A$2041, 文字檔!A:B, 2, 0)),0,VLOOKUP($A$2041, 文字檔!A:B, 2, 0))</f>
        <v>0</v>
      </c>
      <c r="D2041" s="5">
        <f>IF(ISERROR(VLOOKUP($A$2041, 文字檔!C:D, 2, 0)),0,VLOOKUP($A$2041, 文字檔!C:D, 2, 0))</f>
        <v>0</v>
      </c>
      <c r="E2041" s="5">
        <f>IF(ISERROR(VLOOKUP($A$2041, 文字檔!E:F, 2, 0)),0,VLOOKUP($A$2041, 文字檔!E:F, 2, 0))</f>
        <v>0</v>
      </c>
      <c r="F2041" s="5">
        <f>IF(ISERROR(VLOOKUP($A$2041, 文字檔!G:H, 2, 0)),0,VLOOKUP($A$2041, 文字檔!G:H, 2, 0))</f>
        <v>0</v>
      </c>
      <c r="G2041" s="5">
        <f>IF(ISERROR(VLOOKUP($A$2041, 文字檔!I:J, 2, 0)),0,VLOOKUP($A$2041, 文字檔!I:J, 2, 0))</f>
        <v>0</v>
      </c>
      <c r="H2041" s="5">
        <f>IF(ISERROR(VLOOKUP($A$2041, 文字檔!K:L, 2, 0)),0,VLOOKUP($A$2041, 文字檔!K:L, 2, 0))</f>
        <v>0</v>
      </c>
      <c r="I2041" s="5">
        <f>IF(ISERROR(VLOOKUP($A$2041, 文字檔!M:N, 2, 0)),0,VLOOKUP($A$2041, 文字檔!M:N, 2, 0))</f>
        <v>-1200</v>
      </c>
      <c r="J2041" s="5">
        <f>IF(ISERROR(VLOOKUP($A$2041, 文字檔!O:P, 2, 0)),0,VLOOKUP($A$2041, 文字檔!O:P, 2, 0))</f>
        <v>0</v>
      </c>
      <c r="K2041">
        <f>IF(ISERROR(VLOOKUP($A$2041, 文字檔!Q:R, 2, 0)),0,VLOOKUP($A$2041, 文字檔!Q:R, 2, 0))</f>
        <v>-804.5</v>
      </c>
      <c r="L2041">
        <f>IF(ISERROR(VLOOKUP($A$2041, 文字檔!S:T, 2, 0)),0,VLOOKUP($A$2041, 文字檔!S:T, 2, 0))</f>
        <v>0</v>
      </c>
      <c r="M2041">
        <f>IF(ISERROR(VLOOKUP($A$2041, 文字檔!U:V, 2, 0)),0,VLOOKUP($A$2041, 文字檔!U:V, 2, 0))</f>
        <v>-1200</v>
      </c>
      <c r="N2041">
        <f>IF(ISERROR(VLOOKUP($A$2041, 文字檔!W:X, 2, 0)),0,VLOOKUP($A$2041, 文字檔!W:X, 2, 0))</f>
        <v>0</v>
      </c>
      <c r="O2041">
        <f>IF(ISERROR(VLOOKUP($A$2041, 文字檔!Y:Z, 2, 0)),0,VLOOKUP($A$2041, 文字檔!Y:Z, 2, 0))</f>
        <v>-32209.33</v>
      </c>
      <c r="P2041">
        <f>IF(ISERROR(VLOOKUP($A$2041, 文字檔!AA:AB, 2, 0)),0,VLOOKUP($A$2041, 文字檔!AA:AB, 2, 0))</f>
        <v>-6203.81</v>
      </c>
    </row>
    <row r="2042" spans="1:16" ht="16.2">
      <c r="A2042" s="7">
        <v>45778</v>
      </c>
      <c r="B2042" s="5">
        <f>SUMPRODUCT($C$2:$P$2,$C$2042:$P$2042)</f>
        <v>0</v>
      </c>
      <c r="C2042" s="5">
        <f>IF(ISERROR(VLOOKUP($A$2042, 文字檔!A:B, 2, 0)),0,VLOOKUP($A$2042, 文字檔!A:B, 2, 0))</f>
        <v>0</v>
      </c>
      <c r="D2042" s="5">
        <f>IF(ISERROR(VLOOKUP($A$2042, 文字檔!C:D, 2, 0)),0,VLOOKUP($A$2042, 文字檔!C:D, 2, 0))</f>
        <v>0</v>
      </c>
      <c r="E2042" s="5">
        <f>IF(ISERROR(VLOOKUP($A$2042, 文字檔!E:F, 2, 0)),0,VLOOKUP($A$2042, 文字檔!E:F, 2, 0))</f>
        <v>0</v>
      </c>
      <c r="F2042" s="5">
        <f>IF(ISERROR(VLOOKUP($A$2042, 文字檔!G:H, 2, 0)),0,VLOOKUP($A$2042, 文字檔!G:H, 2, 0))</f>
        <v>0</v>
      </c>
      <c r="G2042" s="5">
        <f>IF(ISERROR(VLOOKUP($A$2042, 文字檔!I:J, 2, 0)),0,VLOOKUP($A$2042, 文字檔!I:J, 2, 0))</f>
        <v>0</v>
      </c>
      <c r="H2042" s="5">
        <f>IF(ISERROR(VLOOKUP($A$2042, 文字檔!K:L, 2, 0)),0,VLOOKUP($A$2042, 文字檔!K:L, 2, 0))</f>
        <v>0</v>
      </c>
      <c r="I2042" s="5">
        <f>IF(ISERROR(VLOOKUP($A$2042, 文字檔!M:N, 2, 0)),0,VLOOKUP($A$2042, 文字檔!M:N, 2, 0))</f>
        <v>0</v>
      </c>
      <c r="J2042" s="5">
        <f>IF(ISERROR(VLOOKUP($A$2042, 文字檔!O:P, 2, 0)),0,VLOOKUP($A$2042, 文字檔!O:P, 2, 0))</f>
        <v>0</v>
      </c>
      <c r="K2042">
        <f>IF(ISERROR(VLOOKUP($A$2042, 文字檔!Q:R, 2, 0)),0,VLOOKUP($A$2042, 文字檔!Q:R, 2, 0))</f>
        <v>0</v>
      </c>
      <c r="L2042">
        <f>IF(ISERROR(VLOOKUP($A$2042, 文字檔!S:T, 2, 0)),0,VLOOKUP($A$2042, 文字檔!S:T, 2, 0))</f>
        <v>0</v>
      </c>
      <c r="M2042">
        <f>IF(ISERROR(VLOOKUP($A$2042, 文字檔!U:V, 2, 0)),0,VLOOKUP($A$2042, 文字檔!U:V, 2, 0))</f>
        <v>0</v>
      </c>
      <c r="N2042">
        <f>IF(ISERROR(VLOOKUP($A$2042, 文字檔!W:X, 2, 0)),0,VLOOKUP($A$2042, 文字檔!W:X, 2, 0))</f>
        <v>0</v>
      </c>
      <c r="O2042">
        <f>IF(ISERROR(VLOOKUP($A$2042, 文字檔!Y:Z, 2, 0)),0,VLOOKUP($A$2042, 文字檔!Y:Z, 2, 0))</f>
        <v>0</v>
      </c>
      <c r="P2042">
        <f>IF(ISERROR(VLOOKUP($A$2042, 文字檔!AA:AB, 2, 0)),0,VLOOKUP($A$2042, 文字檔!AA:AB, 2, 0))</f>
        <v>0</v>
      </c>
    </row>
    <row r="2043" spans="1:16" ht="16.2">
      <c r="A2043" s="7">
        <v>45779</v>
      </c>
      <c r="B2043" s="5">
        <f>SUMPRODUCT($C$2:$P$2,$C$2043:$P$2043)</f>
        <v>406789.13</v>
      </c>
      <c r="C2043" s="5">
        <f>IF(ISERROR(VLOOKUP($A$2043, 文字檔!A:B, 2, 0)),0,VLOOKUP($A$2043, 文字檔!A:B, 2, 0))</f>
        <v>10928.63</v>
      </c>
      <c r="D2043" s="5">
        <f>IF(ISERROR(VLOOKUP($A$2043, 文字檔!C:D, 2, 0)),0,VLOOKUP($A$2043, 文字檔!C:D, 2, 0))</f>
        <v>0</v>
      </c>
      <c r="E2043" s="5">
        <f>IF(ISERROR(VLOOKUP($A$2043, 文字檔!E:F, 2, 0)),0,VLOOKUP($A$2043, 文字檔!E:F, 2, 0))</f>
        <v>0</v>
      </c>
      <c r="F2043" s="5">
        <f>IF(ISERROR(VLOOKUP($A$2043, 文字檔!G:H, 2, 0)),0,VLOOKUP($A$2043, 文字檔!G:H, 2, 0))</f>
        <v>0</v>
      </c>
      <c r="G2043" s="5">
        <f>IF(ISERROR(VLOOKUP($A$2043, 文字檔!I:J, 2, 0)),0,VLOOKUP($A$2043, 文字檔!I:J, 2, 0))</f>
        <v>-14213.41</v>
      </c>
      <c r="H2043" s="5">
        <f>IF(ISERROR(VLOOKUP($A$2043, 文字檔!K:L, 2, 0)),0,VLOOKUP($A$2043, 文字檔!K:L, 2, 0))</f>
        <v>169.55</v>
      </c>
      <c r="I2043" s="5">
        <f>IF(ISERROR(VLOOKUP($A$2043, 文字檔!M:N, 2, 0)),0,VLOOKUP($A$2043, 文字檔!M:N, 2, 0))</f>
        <v>71590.880000000005</v>
      </c>
      <c r="J2043" s="5">
        <f>IF(ISERROR(VLOOKUP($A$2043, 文字檔!O:P, 2, 0)),0,VLOOKUP($A$2043, 文字檔!O:P, 2, 0))</f>
        <v>24163.13</v>
      </c>
      <c r="K2043">
        <f>IF(ISERROR(VLOOKUP($A$2043, 文字檔!Q:R, 2, 0)),0,VLOOKUP($A$2043, 文字檔!Q:R, 2, 0))</f>
        <v>105600</v>
      </c>
      <c r="L2043">
        <f>IF(ISERROR(VLOOKUP($A$2043, 文字檔!S:T, 2, 0)),0,VLOOKUP($A$2043, 文字檔!S:T, 2, 0))</f>
        <v>0</v>
      </c>
      <c r="M2043">
        <f>IF(ISERROR(VLOOKUP($A$2043, 文字檔!U:V, 2, 0)),0,VLOOKUP($A$2043, 文字檔!U:V, 2, 0))</f>
        <v>105600</v>
      </c>
      <c r="N2043">
        <f>IF(ISERROR(VLOOKUP($A$2043, 文字檔!W:X, 2, 0)),0,VLOOKUP($A$2043, 文字檔!W:X, 2, 0))</f>
        <v>0</v>
      </c>
      <c r="O2043">
        <f>IF(ISERROR(VLOOKUP($A$2043, 文字檔!Y:Z, 2, 0)),0,VLOOKUP($A$2043, 文字檔!Y:Z, 2, 0))</f>
        <v>85367.93</v>
      </c>
      <c r="P2043">
        <f>IF(ISERROR(VLOOKUP($A$2043, 文字檔!AA:AB, 2, 0)),0,VLOOKUP($A$2043, 文字檔!AA:AB, 2, 0))</f>
        <v>17582.419999999998</v>
      </c>
    </row>
    <row r="2044" spans="1:16" ht="16.2">
      <c r="A2044" s="7">
        <v>45780</v>
      </c>
      <c r="B2044" s="5">
        <f>SUMPRODUCT($C$2:$P$2,$C$2044:$P$2044)</f>
        <v>0</v>
      </c>
      <c r="C2044" s="5">
        <f>IF(ISERROR(VLOOKUP($A$2044, 文字檔!A:B, 2, 0)),0,VLOOKUP($A$2044, 文字檔!A:B, 2, 0))</f>
        <v>0</v>
      </c>
      <c r="D2044" s="5">
        <f>IF(ISERROR(VLOOKUP($A$2044, 文字檔!C:D, 2, 0)),0,VLOOKUP($A$2044, 文字檔!C:D, 2, 0))</f>
        <v>0</v>
      </c>
      <c r="E2044" s="5">
        <f>IF(ISERROR(VLOOKUP($A$2044, 文字檔!E:F, 2, 0)),0,VLOOKUP($A$2044, 文字檔!E:F, 2, 0))</f>
        <v>0</v>
      </c>
      <c r="F2044" s="5">
        <f>IF(ISERROR(VLOOKUP($A$2044, 文字檔!G:H, 2, 0)),0,VLOOKUP($A$2044, 文字檔!G:H, 2, 0))</f>
        <v>0</v>
      </c>
      <c r="G2044" s="5">
        <f>IF(ISERROR(VLOOKUP($A$2044, 文字檔!I:J, 2, 0)),0,VLOOKUP($A$2044, 文字檔!I:J, 2, 0))</f>
        <v>0</v>
      </c>
      <c r="H2044" s="5">
        <f>IF(ISERROR(VLOOKUP($A$2044, 文字檔!K:L, 2, 0)),0,VLOOKUP($A$2044, 文字檔!K:L, 2, 0))</f>
        <v>0</v>
      </c>
      <c r="I2044" s="5">
        <f>IF(ISERROR(VLOOKUP($A$2044, 文字檔!M:N, 2, 0)),0,VLOOKUP($A$2044, 文字檔!M:N, 2, 0))</f>
        <v>0</v>
      </c>
      <c r="J2044" s="5">
        <f>IF(ISERROR(VLOOKUP($A$2044, 文字檔!O:P, 2, 0)),0,VLOOKUP($A$2044, 文字檔!O:P, 2, 0))</f>
        <v>0</v>
      </c>
      <c r="K2044">
        <f>IF(ISERROR(VLOOKUP($A$2044, 文字檔!Q:R, 2, 0)),0,VLOOKUP($A$2044, 文字檔!Q:R, 2, 0))</f>
        <v>0</v>
      </c>
      <c r="L2044">
        <f>IF(ISERROR(VLOOKUP($A$2044, 文字檔!S:T, 2, 0)),0,VLOOKUP($A$2044, 文字檔!S:T, 2, 0))</f>
        <v>0</v>
      </c>
      <c r="M2044">
        <f>IF(ISERROR(VLOOKUP($A$2044, 文字檔!U:V, 2, 0)),0,VLOOKUP($A$2044, 文字檔!U:V, 2, 0))</f>
        <v>0</v>
      </c>
      <c r="N2044">
        <f>IF(ISERROR(VLOOKUP($A$2044, 文字檔!W:X, 2, 0)),0,VLOOKUP($A$2044, 文字檔!W:X, 2, 0))</f>
        <v>0</v>
      </c>
      <c r="O2044">
        <f>IF(ISERROR(VLOOKUP($A$2044, 文字檔!Y:Z, 2, 0)),0,VLOOKUP($A$2044, 文字檔!Y:Z, 2, 0))</f>
        <v>0</v>
      </c>
      <c r="P2044">
        <f>IF(ISERROR(VLOOKUP($A$2044, 文字檔!AA:AB, 2, 0)),0,VLOOKUP($A$2044, 文字檔!AA:AB, 2, 0))</f>
        <v>0</v>
      </c>
    </row>
    <row r="2045" spans="1:16" ht="16.2">
      <c r="A2045" s="7">
        <v>45781</v>
      </c>
      <c r="B2045" s="5">
        <f>SUMPRODUCT($C$2:$P$2,$C$2045:$P$2045)</f>
        <v>0</v>
      </c>
      <c r="C2045" s="5">
        <f>IF(ISERROR(VLOOKUP($A$2045, 文字檔!A:B, 2, 0)),0,VLOOKUP($A$2045, 文字檔!A:B, 2, 0))</f>
        <v>0</v>
      </c>
      <c r="D2045" s="5">
        <f>IF(ISERROR(VLOOKUP($A$2045, 文字檔!C:D, 2, 0)),0,VLOOKUP($A$2045, 文字檔!C:D, 2, 0))</f>
        <v>0</v>
      </c>
      <c r="E2045" s="5">
        <f>IF(ISERROR(VLOOKUP($A$2045, 文字檔!E:F, 2, 0)),0,VLOOKUP($A$2045, 文字檔!E:F, 2, 0))</f>
        <v>0</v>
      </c>
      <c r="F2045" s="5">
        <f>IF(ISERROR(VLOOKUP($A$2045, 文字檔!G:H, 2, 0)),0,VLOOKUP($A$2045, 文字檔!G:H, 2, 0))</f>
        <v>0</v>
      </c>
      <c r="G2045" s="5">
        <f>IF(ISERROR(VLOOKUP($A$2045, 文字檔!I:J, 2, 0)),0,VLOOKUP($A$2045, 文字檔!I:J, 2, 0))</f>
        <v>0</v>
      </c>
      <c r="H2045" s="5">
        <f>IF(ISERROR(VLOOKUP($A$2045, 文字檔!K:L, 2, 0)),0,VLOOKUP($A$2045, 文字檔!K:L, 2, 0))</f>
        <v>0</v>
      </c>
      <c r="I2045" s="5">
        <f>IF(ISERROR(VLOOKUP($A$2045, 文字檔!M:N, 2, 0)),0,VLOOKUP($A$2045, 文字檔!M:N, 2, 0))</f>
        <v>0</v>
      </c>
      <c r="J2045" s="5">
        <f>IF(ISERROR(VLOOKUP($A$2045, 文字檔!O:P, 2, 0)),0,VLOOKUP($A$2045, 文字檔!O:P, 2, 0))</f>
        <v>0</v>
      </c>
      <c r="K2045">
        <f>IF(ISERROR(VLOOKUP($A$2045, 文字檔!Q:R, 2, 0)),0,VLOOKUP($A$2045, 文字檔!Q:R, 2, 0))</f>
        <v>0</v>
      </c>
      <c r="L2045">
        <f>IF(ISERROR(VLOOKUP($A$2045, 文字檔!S:T, 2, 0)),0,VLOOKUP($A$2045, 文字檔!S:T, 2, 0))</f>
        <v>0</v>
      </c>
      <c r="M2045">
        <f>IF(ISERROR(VLOOKUP($A$2045, 文字檔!U:V, 2, 0)),0,VLOOKUP($A$2045, 文字檔!U:V, 2, 0))</f>
        <v>0</v>
      </c>
      <c r="N2045">
        <f>IF(ISERROR(VLOOKUP($A$2045, 文字檔!W:X, 2, 0)),0,VLOOKUP($A$2045, 文字檔!W:X, 2, 0))</f>
        <v>0</v>
      </c>
      <c r="O2045">
        <f>IF(ISERROR(VLOOKUP($A$2045, 文字檔!Y:Z, 2, 0)),0,VLOOKUP($A$2045, 文字檔!Y:Z, 2, 0))</f>
        <v>0</v>
      </c>
      <c r="P2045">
        <f>IF(ISERROR(VLOOKUP($A$2045, 文字檔!AA:AB, 2, 0)),0,VLOOKUP($A$2045, 文字檔!AA:AB, 2, 0))</f>
        <v>0</v>
      </c>
    </row>
    <row r="2046" spans="1:16" ht="16.2">
      <c r="A2046" s="7">
        <v>45782</v>
      </c>
      <c r="B2046" s="5">
        <f>SUMPRODUCT($C$2:$P$2,$C$2046:$P$2046)</f>
        <v>-244006.49</v>
      </c>
      <c r="C2046" s="5">
        <f>IF(ISERROR(VLOOKUP($A$2046, 文字檔!A:B, 2, 0)),0,VLOOKUP($A$2046, 文字檔!A:B, 2, 0))</f>
        <v>-20047.759999999998</v>
      </c>
      <c r="D2046" s="5">
        <f>IF(ISERROR(VLOOKUP($A$2046, 文字檔!C:D, 2, 0)),0,VLOOKUP($A$2046, 文字檔!C:D, 2, 0))</f>
        <v>0</v>
      </c>
      <c r="E2046" s="5">
        <f>IF(ISERROR(VLOOKUP($A$2046, 文字檔!E:F, 2, 0)),0,VLOOKUP($A$2046, 文字檔!E:F, 2, 0))</f>
        <v>0</v>
      </c>
      <c r="F2046" s="5">
        <f>IF(ISERROR(VLOOKUP($A$2046, 文字檔!G:H, 2, 0)),0,VLOOKUP($A$2046, 文字檔!G:H, 2, 0))</f>
        <v>0</v>
      </c>
      <c r="G2046" s="5">
        <f>IF(ISERROR(VLOOKUP($A$2046, 文字檔!I:J, 2, 0)),0,VLOOKUP($A$2046, 文字檔!I:J, 2, 0))</f>
        <v>0</v>
      </c>
      <c r="H2046" s="5">
        <f>IF(ISERROR(VLOOKUP($A$2046, 文字檔!K:L, 2, 0)),0,VLOOKUP($A$2046, 文字檔!K:L, 2, 0))</f>
        <v>0</v>
      </c>
      <c r="I2046" s="5">
        <f>IF(ISERROR(VLOOKUP($A$2046, 文字檔!M:N, 2, 0)),0,VLOOKUP($A$2046, 文字檔!M:N, 2, 0))</f>
        <v>-49013.05</v>
      </c>
      <c r="J2046" s="5">
        <f>IF(ISERROR(VLOOKUP($A$2046, 文字檔!O:P, 2, 0)),0,VLOOKUP($A$2046, 文字檔!O:P, 2, 0))</f>
        <v>-34464.379999999997</v>
      </c>
      <c r="K2046">
        <f>IF(ISERROR(VLOOKUP($A$2046, 文字檔!Q:R, 2, 0)),0,VLOOKUP($A$2046, 文字檔!Q:R, 2, 0))</f>
        <v>4378.9399999999996</v>
      </c>
      <c r="L2046">
        <f>IF(ISERROR(VLOOKUP($A$2046, 文字檔!S:T, 2, 0)),0,VLOOKUP($A$2046, 文字檔!S:T, 2, 0))</f>
        <v>62369.88</v>
      </c>
      <c r="M2046">
        <f>IF(ISERROR(VLOOKUP($A$2046, 文字檔!U:V, 2, 0)),0,VLOOKUP($A$2046, 文字檔!U:V, 2, 0))</f>
        <v>-54600</v>
      </c>
      <c r="N2046">
        <f>IF(ISERROR(VLOOKUP($A$2046, 文字檔!W:X, 2, 0)),0,VLOOKUP($A$2046, 文字檔!W:X, 2, 0))</f>
        <v>0</v>
      </c>
      <c r="O2046">
        <f>IF(ISERROR(VLOOKUP($A$2046, 文字檔!Y:Z, 2, 0)),0,VLOOKUP($A$2046, 文字檔!Y:Z, 2, 0))</f>
        <v>-108416.35</v>
      </c>
      <c r="P2046">
        <f>IF(ISERROR(VLOOKUP($A$2046, 文字檔!AA:AB, 2, 0)),0,VLOOKUP($A$2046, 文字檔!AA:AB, 2, 0))</f>
        <v>-44213.77</v>
      </c>
    </row>
    <row r="2047" spans="1:16" ht="16.2">
      <c r="A2047" s="7">
        <v>45783</v>
      </c>
      <c r="B2047" s="5">
        <f>SUMPRODUCT($C$2:$P$2,$C$2047:$P$2047)</f>
        <v>-48854.57</v>
      </c>
      <c r="C2047" s="5">
        <f>IF(ISERROR(VLOOKUP($A$2047, 文字檔!A:B, 2, 0)),0,VLOOKUP($A$2047, 文字檔!A:B, 2, 0))</f>
        <v>0</v>
      </c>
      <c r="D2047" s="5">
        <f>IF(ISERROR(VLOOKUP($A$2047, 文字檔!C:D, 2, 0)),0,VLOOKUP($A$2047, 文字檔!C:D, 2, 0))</f>
        <v>0</v>
      </c>
      <c r="E2047" s="5">
        <f>IF(ISERROR(VLOOKUP($A$2047, 文字檔!E:F, 2, 0)),0,VLOOKUP($A$2047, 文字檔!E:F, 2, 0))</f>
        <v>0</v>
      </c>
      <c r="F2047" s="5">
        <f>IF(ISERROR(VLOOKUP($A$2047, 文字檔!G:H, 2, 0)),0,VLOOKUP($A$2047, 文字檔!G:H, 2, 0))</f>
        <v>0</v>
      </c>
      <c r="G2047" s="5">
        <f>IF(ISERROR(VLOOKUP($A$2047, 文字檔!I:J, 2, 0)),0,VLOOKUP($A$2047, 文字檔!I:J, 2, 0))</f>
        <v>-10415.959999999999</v>
      </c>
      <c r="H2047" s="5">
        <f>IF(ISERROR(VLOOKUP($A$2047, 文字檔!K:L, 2, 0)),0,VLOOKUP($A$2047, 文字檔!K:L, 2, 0))</f>
        <v>17579.54</v>
      </c>
      <c r="I2047" s="5">
        <f>IF(ISERROR(VLOOKUP($A$2047, 文字檔!M:N, 2, 0)),0,VLOOKUP($A$2047, 文字檔!M:N, 2, 0))</f>
        <v>-31005.58</v>
      </c>
      <c r="J2047" s="5">
        <f>IF(ISERROR(VLOOKUP($A$2047, 文字檔!O:P, 2, 0)),0,VLOOKUP($A$2047, 文字檔!O:P, 2, 0))</f>
        <v>0</v>
      </c>
      <c r="K2047">
        <f>IF(ISERROR(VLOOKUP($A$2047, 文字檔!Q:R, 2, 0)),0,VLOOKUP($A$2047, 文字檔!Q:R, 2, 0))</f>
        <v>0</v>
      </c>
      <c r="L2047">
        <f>IF(ISERROR(VLOOKUP($A$2047, 文字檔!S:T, 2, 0)),0,VLOOKUP($A$2047, 文字檔!S:T, 2, 0))</f>
        <v>0</v>
      </c>
      <c r="M2047">
        <f>IF(ISERROR(VLOOKUP($A$2047, 文字檔!U:V, 2, 0)),0,VLOOKUP($A$2047, 文字檔!U:V, 2, 0))</f>
        <v>-13200</v>
      </c>
      <c r="N2047">
        <f>IF(ISERROR(VLOOKUP($A$2047, 文字檔!W:X, 2, 0)),0,VLOOKUP($A$2047, 文字檔!W:X, 2, 0))</f>
        <v>-25012.57</v>
      </c>
      <c r="O2047">
        <f>IF(ISERROR(VLOOKUP($A$2047, 文字檔!Y:Z, 2, 0)),0,VLOOKUP($A$2047, 文字檔!Y:Z, 2, 0))</f>
        <v>13200</v>
      </c>
      <c r="P2047">
        <f>IF(ISERROR(VLOOKUP($A$2047, 文字檔!AA:AB, 2, 0)),0,VLOOKUP($A$2047, 文字檔!AA:AB, 2, 0))</f>
        <v>0</v>
      </c>
    </row>
    <row r="2048" spans="1:16" ht="16.2">
      <c r="A2048" s="7">
        <v>45784</v>
      </c>
      <c r="B2048" s="5">
        <f>SUMPRODUCT($C$2:$P$2,$C$2048:$P$2048)</f>
        <v>-25078.720000000001</v>
      </c>
      <c r="C2048" s="5">
        <f>IF(ISERROR(VLOOKUP($A$2048, 文字檔!A:B, 2, 0)),0,VLOOKUP($A$2048, 文字檔!A:B, 2, 0))</f>
        <v>0</v>
      </c>
      <c r="D2048" s="5">
        <f>IF(ISERROR(VLOOKUP($A$2048, 文字檔!C:D, 2, 0)),0,VLOOKUP($A$2048, 文字檔!C:D, 2, 0))</f>
        <v>0</v>
      </c>
      <c r="E2048" s="5">
        <f>IF(ISERROR(VLOOKUP($A$2048, 文字檔!E:F, 2, 0)),0,VLOOKUP($A$2048, 文字檔!E:F, 2, 0))</f>
        <v>0</v>
      </c>
      <c r="F2048" s="5">
        <f>IF(ISERROR(VLOOKUP($A$2048, 文字檔!G:H, 2, 0)),0,VLOOKUP($A$2048, 文字檔!G:H, 2, 0))</f>
        <v>0</v>
      </c>
      <c r="G2048" s="5">
        <f>IF(ISERROR(VLOOKUP($A$2048, 文字檔!I:J, 2, 0)),0,VLOOKUP($A$2048, 文字檔!I:J, 2, 0))</f>
        <v>-7212.42</v>
      </c>
      <c r="H2048" s="5">
        <f>IF(ISERROR(VLOOKUP($A$2048, 文字檔!K:L, 2, 0)),0,VLOOKUP($A$2048, 文字檔!K:L, 2, 0))</f>
        <v>-16227.93</v>
      </c>
      <c r="I2048" s="5">
        <f>IF(ISERROR(VLOOKUP($A$2048, 文字檔!M:N, 2, 0)),0,VLOOKUP($A$2048, 文字檔!M:N, 2, 0))</f>
        <v>19592.89</v>
      </c>
      <c r="J2048" s="5">
        <f>IF(ISERROR(VLOOKUP($A$2048, 文字檔!O:P, 2, 0)),0,VLOOKUP($A$2048, 文字檔!O:P, 2, 0))</f>
        <v>0</v>
      </c>
      <c r="K2048">
        <f>IF(ISERROR(VLOOKUP($A$2048, 文字檔!Q:R, 2, 0)),0,VLOOKUP($A$2048, 文字檔!Q:R, 2, 0))</f>
        <v>0</v>
      </c>
      <c r="L2048">
        <f>IF(ISERROR(VLOOKUP($A$2048, 文字檔!S:T, 2, 0)),0,VLOOKUP($A$2048, 文字檔!S:T, 2, 0))</f>
        <v>0</v>
      </c>
      <c r="M2048">
        <f>IF(ISERROR(VLOOKUP($A$2048, 文字檔!U:V, 2, 0)),0,VLOOKUP($A$2048, 文字檔!U:V, 2, 0))</f>
        <v>8600</v>
      </c>
      <c r="N2048">
        <f>IF(ISERROR(VLOOKUP($A$2048, 文字檔!W:X, 2, 0)),0,VLOOKUP($A$2048, 文字檔!W:X, 2, 0))</f>
        <v>-8818.06</v>
      </c>
      <c r="O2048">
        <f>IF(ISERROR(VLOOKUP($A$2048, 文字檔!Y:Z, 2, 0)),0,VLOOKUP($A$2048, 文字檔!Y:Z, 2, 0))</f>
        <v>-21013.200000000001</v>
      </c>
      <c r="P2048">
        <f>IF(ISERROR(VLOOKUP($A$2048, 文字檔!AA:AB, 2, 0)),0,VLOOKUP($A$2048, 文字檔!AA:AB, 2, 0))</f>
        <v>0</v>
      </c>
    </row>
    <row r="2049" spans="1:16" ht="16.2">
      <c r="A2049" s="7">
        <v>45785</v>
      </c>
      <c r="B2049" s="5">
        <f>SUMPRODUCT($C$2:$P$2,$C$2049:$P$2049)</f>
        <v>39057.08</v>
      </c>
      <c r="C2049" s="5">
        <f>IF(ISERROR(VLOOKUP($A$2049, 文字檔!A:B, 2, 0)),0,VLOOKUP($A$2049, 文字檔!A:B, 2, 0))</f>
        <v>13333.55</v>
      </c>
      <c r="D2049" s="5">
        <f>IF(ISERROR(VLOOKUP($A$2049, 文字檔!C:D, 2, 0)),0,VLOOKUP($A$2049, 文字檔!C:D, 2, 0))</f>
        <v>0</v>
      </c>
      <c r="E2049" s="5">
        <f>IF(ISERROR(VLOOKUP($A$2049, 文字檔!E:F, 2, 0)),0,VLOOKUP($A$2049, 文字檔!E:F, 2, 0))</f>
        <v>0</v>
      </c>
      <c r="F2049" s="5">
        <f>IF(ISERROR(VLOOKUP($A$2049, 文字檔!G:H, 2, 0)),0,VLOOKUP($A$2049, 文字檔!G:H, 2, 0))</f>
        <v>0</v>
      </c>
      <c r="G2049" s="5">
        <f>IF(ISERROR(VLOOKUP($A$2049, 文字檔!I:J, 2, 0)),0,VLOOKUP($A$2049, 文字檔!I:J, 2, 0))</f>
        <v>-6210.59</v>
      </c>
      <c r="H2049" s="5">
        <f>IF(ISERROR(VLOOKUP($A$2049, 文字檔!K:L, 2, 0)),0,VLOOKUP($A$2049, 文字檔!K:L, 2, 0))</f>
        <v>0</v>
      </c>
      <c r="I2049" s="5">
        <f>IF(ISERROR(VLOOKUP($A$2049, 文字檔!M:N, 2, 0)),0,VLOOKUP($A$2049, 文字檔!M:N, 2, 0))</f>
        <v>0</v>
      </c>
      <c r="J2049" s="5">
        <f>IF(ISERROR(VLOOKUP($A$2049, 文字檔!O:P, 2, 0)),0,VLOOKUP($A$2049, 文字檔!O:P, 2, 0))</f>
        <v>0</v>
      </c>
      <c r="K2049">
        <f>IF(ISERROR(VLOOKUP($A$2049, 文字檔!Q:R, 2, 0)),0,VLOOKUP($A$2049, 文字檔!Q:R, 2, 0))</f>
        <v>0</v>
      </c>
      <c r="L2049">
        <f>IF(ISERROR(VLOOKUP($A$2049, 文字檔!S:T, 2, 0)),0,VLOOKUP($A$2049, 文字檔!S:T, 2, 0))</f>
        <v>-31234.68</v>
      </c>
      <c r="M2049">
        <f>IF(ISERROR(VLOOKUP($A$2049, 文字檔!U:V, 2, 0)),0,VLOOKUP($A$2049, 文字檔!U:V, 2, 0))</f>
        <v>40000</v>
      </c>
      <c r="N2049">
        <f>IF(ISERROR(VLOOKUP($A$2049, 文字檔!W:X, 2, 0)),0,VLOOKUP($A$2049, 文字檔!W:X, 2, 0))</f>
        <v>0</v>
      </c>
      <c r="O2049">
        <f>IF(ISERROR(VLOOKUP($A$2049, 文字檔!Y:Z, 2, 0)),0,VLOOKUP($A$2049, 文字檔!Y:Z, 2, 0))</f>
        <v>27586.799999999999</v>
      </c>
      <c r="P2049">
        <f>IF(ISERROR(VLOOKUP($A$2049, 文字檔!AA:AB, 2, 0)),0,VLOOKUP($A$2049, 文字檔!AA:AB, 2, 0))</f>
        <v>-4418</v>
      </c>
    </row>
    <row r="2050" spans="1:16" ht="16.2">
      <c r="A2050" s="7">
        <v>45786</v>
      </c>
      <c r="B2050" s="5">
        <f>SUMPRODUCT($C$2:$P$2,$C$2050:$P$2050)</f>
        <v>134542.21</v>
      </c>
      <c r="C2050" s="5">
        <f>IF(ISERROR(VLOOKUP($A$2050, 文字檔!A:B, 2, 0)),0,VLOOKUP($A$2050, 文字檔!A:B, 2, 0))</f>
        <v>3709.55</v>
      </c>
      <c r="D2050" s="5">
        <f>IF(ISERROR(VLOOKUP($A$2050, 文字檔!C:D, 2, 0)),0,VLOOKUP($A$2050, 文字檔!C:D, 2, 0))</f>
        <v>9576.09</v>
      </c>
      <c r="E2050" s="5">
        <f>IF(ISERROR(VLOOKUP($A$2050, 文字檔!E:F, 2, 0)),0,VLOOKUP($A$2050, 文字檔!E:F, 2, 0))</f>
        <v>0</v>
      </c>
      <c r="F2050" s="5">
        <f>IF(ISERROR(VLOOKUP($A$2050, 文字檔!G:H, 2, 0)),0,VLOOKUP($A$2050, 文字檔!G:H, 2, 0))</f>
        <v>0</v>
      </c>
      <c r="G2050" s="5">
        <f>IF(ISERROR(VLOOKUP($A$2050, 文字檔!I:J, 2, 0)),0,VLOOKUP($A$2050, 文字檔!I:J, 2, 0))</f>
        <v>19777.62</v>
      </c>
      <c r="H2050" s="5">
        <f>IF(ISERROR(VLOOKUP($A$2050, 文字檔!K:L, 2, 0)),0,VLOOKUP($A$2050, 文字檔!K:L, 2, 0))</f>
        <v>0</v>
      </c>
      <c r="I2050" s="5">
        <f>IF(ISERROR(VLOOKUP($A$2050, 文字檔!M:N, 2, 0)),0,VLOOKUP($A$2050, 文字檔!M:N, 2, 0))</f>
        <v>0</v>
      </c>
      <c r="J2050" s="5">
        <f>IF(ISERROR(VLOOKUP($A$2050, 文字檔!O:P, 2, 0)),0,VLOOKUP($A$2050, 文字檔!O:P, 2, 0))</f>
        <v>0</v>
      </c>
      <c r="K2050">
        <f>IF(ISERROR(VLOOKUP($A$2050, 文字檔!Q:R, 2, 0)),0,VLOOKUP($A$2050, 文字檔!Q:R, 2, 0))</f>
        <v>45981.55</v>
      </c>
      <c r="L2050">
        <f>IF(ISERROR(VLOOKUP($A$2050, 文字檔!S:T, 2, 0)),0,VLOOKUP($A$2050, 文字檔!S:T, 2, 0))</f>
        <v>0</v>
      </c>
      <c r="M2050">
        <f>IF(ISERROR(VLOOKUP($A$2050, 文字檔!U:V, 2, 0)),0,VLOOKUP($A$2050, 文字檔!U:V, 2, 0))</f>
        <v>53400</v>
      </c>
      <c r="N2050">
        <f>IF(ISERROR(VLOOKUP($A$2050, 文字檔!W:X, 2, 0)),0,VLOOKUP($A$2050, 文字檔!W:X, 2, 0))</f>
        <v>15977.05</v>
      </c>
      <c r="O2050">
        <f>IF(ISERROR(VLOOKUP($A$2050, 文字檔!Y:Z, 2, 0)),0,VLOOKUP($A$2050, 文字檔!Y:Z, 2, 0))</f>
        <v>-67279.649999999994</v>
      </c>
      <c r="P2050">
        <f>IF(ISERROR(VLOOKUP($A$2050, 文字檔!AA:AB, 2, 0)),0,VLOOKUP($A$2050, 文字檔!AA:AB, 2, 0))</f>
        <v>53400</v>
      </c>
    </row>
    <row r="2051" spans="1:16" ht="16.2">
      <c r="A2051" s="7">
        <v>45787</v>
      </c>
      <c r="B2051" s="5">
        <f>SUMPRODUCT($C$2:$P$2,$C$2051:$P$2051)</f>
        <v>0</v>
      </c>
      <c r="C2051" s="5">
        <f>IF(ISERROR(VLOOKUP($A$2051, 文字檔!A:B, 2, 0)),0,VLOOKUP($A$2051, 文字檔!A:B, 2, 0))</f>
        <v>0</v>
      </c>
      <c r="D2051" s="5">
        <f>IF(ISERROR(VLOOKUP($A$2051, 文字檔!C:D, 2, 0)),0,VLOOKUP($A$2051, 文字檔!C:D, 2, 0))</f>
        <v>0</v>
      </c>
      <c r="E2051" s="5">
        <f>IF(ISERROR(VLOOKUP($A$2051, 文字檔!E:F, 2, 0)),0,VLOOKUP($A$2051, 文字檔!E:F, 2, 0))</f>
        <v>0</v>
      </c>
      <c r="F2051" s="5">
        <f>IF(ISERROR(VLOOKUP($A$2051, 文字檔!G:H, 2, 0)),0,VLOOKUP($A$2051, 文字檔!G:H, 2, 0))</f>
        <v>0</v>
      </c>
      <c r="G2051" s="5">
        <f>IF(ISERROR(VLOOKUP($A$2051, 文字檔!I:J, 2, 0)),0,VLOOKUP($A$2051, 文字檔!I:J, 2, 0))</f>
        <v>0</v>
      </c>
      <c r="H2051" s="5">
        <f>IF(ISERROR(VLOOKUP($A$2051, 文字檔!K:L, 2, 0)),0,VLOOKUP($A$2051, 文字檔!K:L, 2, 0))</f>
        <v>0</v>
      </c>
      <c r="I2051" s="5">
        <f>IF(ISERROR(VLOOKUP($A$2051, 文字檔!M:N, 2, 0)),0,VLOOKUP($A$2051, 文字檔!M:N, 2, 0))</f>
        <v>0</v>
      </c>
      <c r="J2051" s="5">
        <f>IF(ISERROR(VLOOKUP($A$2051, 文字檔!O:P, 2, 0)),0,VLOOKUP($A$2051, 文字檔!O:P, 2, 0))</f>
        <v>0</v>
      </c>
      <c r="K2051">
        <f>IF(ISERROR(VLOOKUP($A$2051, 文字檔!Q:R, 2, 0)),0,VLOOKUP($A$2051, 文字檔!Q:R, 2, 0))</f>
        <v>0</v>
      </c>
      <c r="L2051">
        <f>IF(ISERROR(VLOOKUP($A$2051, 文字檔!S:T, 2, 0)),0,VLOOKUP($A$2051, 文字檔!S:T, 2, 0))</f>
        <v>0</v>
      </c>
      <c r="M2051">
        <f>IF(ISERROR(VLOOKUP($A$2051, 文字檔!U:V, 2, 0)),0,VLOOKUP($A$2051, 文字檔!U:V, 2, 0))</f>
        <v>0</v>
      </c>
      <c r="N2051">
        <f>IF(ISERROR(VLOOKUP($A$2051, 文字檔!W:X, 2, 0)),0,VLOOKUP($A$2051, 文字檔!W:X, 2, 0))</f>
        <v>0</v>
      </c>
      <c r="O2051">
        <f>IF(ISERROR(VLOOKUP($A$2051, 文字檔!Y:Z, 2, 0)),0,VLOOKUP($A$2051, 文字檔!Y:Z, 2, 0))</f>
        <v>0</v>
      </c>
      <c r="P2051">
        <f>IF(ISERROR(VLOOKUP($A$2051, 文字檔!AA:AB, 2, 0)),0,VLOOKUP($A$2051, 文字檔!AA:AB, 2, 0))</f>
        <v>0</v>
      </c>
    </row>
    <row r="2052" spans="1:16" ht="16.2">
      <c r="A2052" s="7">
        <v>45788</v>
      </c>
      <c r="B2052" s="5">
        <f>SUMPRODUCT($C$2:$P$2,$C$2052:$P$2052)</f>
        <v>0</v>
      </c>
      <c r="C2052" s="5">
        <f>IF(ISERROR(VLOOKUP($A$2052, 文字檔!A:B, 2, 0)),0,VLOOKUP($A$2052, 文字檔!A:B, 2, 0))</f>
        <v>0</v>
      </c>
      <c r="D2052" s="5">
        <f>IF(ISERROR(VLOOKUP($A$2052, 文字檔!C:D, 2, 0)),0,VLOOKUP($A$2052, 文字檔!C:D, 2, 0))</f>
        <v>0</v>
      </c>
      <c r="E2052" s="5">
        <f>IF(ISERROR(VLOOKUP($A$2052, 文字檔!E:F, 2, 0)),0,VLOOKUP($A$2052, 文字檔!E:F, 2, 0))</f>
        <v>0</v>
      </c>
      <c r="F2052" s="5">
        <f>IF(ISERROR(VLOOKUP($A$2052, 文字檔!G:H, 2, 0)),0,VLOOKUP($A$2052, 文字檔!G:H, 2, 0))</f>
        <v>0</v>
      </c>
      <c r="G2052" s="5">
        <f>IF(ISERROR(VLOOKUP($A$2052, 文字檔!I:J, 2, 0)),0,VLOOKUP($A$2052, 文字檔!I:J, 2, 0))</f>
        <v>0</v>
      </c>
      <c r="H2052" s="5">
        <f>IF(ISERROR(VLOOKUP($A$2052, 文字檔!K:L, 2, 0)),0,VLOOKUP($A$2052, 文字檔!K:L, 2, 0))</f>
        <v>0</v>
      </c>
      <c r="I2052" s="5">
        <f>IF(ISERROR(VLOOKUP($A$2052, 文字檔!M:N, 2, 0)),0,VLOOKUP($A$2052, 文字檔!M:N, 2, 0))</f>
        <v>0</v>
      </c>
      <c r="J2052" s="5">
        <f>IF(ISERROR(VLOOKUP($A$2052, 文字檔!O:P, 2, 0)),0,VLOOKUP($A$2052, 文字檔!O:P, 2, 0))</f>
        <v>0</v>
      </c>
      <c r="K2052">
        <f>IF(ISERROR(VLOOKUP($A$2052, 文字檔!Q:R, 2, 0)),0,VLOOKUP($A$2052, 文字檔!Q:R, 2, 0))</f>
        <v>0</v>
      </c>
      <c r="L2052">
        <f>IF(ISERROR(VLOOKUP($A$2052, 文字檔!S:T, 2, 0)),0,VLOOKUP($A$2052, 文字檔!S:T, 2, 0))</f>
        <v>0</v>
      </c>
      <c r="M2052">
        <f>IF(ISERROR(VLOOKUP($A$2052, 文字檔!U:V, 2, 0)),0,VLOOKUP($A$2052, 文字檔!U:V, 2, 0))</f>
        <v>0</v>
      </c>
      <c r="N2052">
        <f>IF(ISERROR(VLOOKUP($A$2052, 文字檔!W:X, 2, 0)),0,VLOOKUP($A$2052, 文字檔!W:X, 2, 0))</f>
        <v>0</v>
      </c>
      <c r="O2052">
        <f>IF(ISERROR(VLOOKUP($A$2052, 文字檔!Y:Z, 2, 0)),0,VLOOKUP($A$2052, 文字檔!Y:Z, 2, 0))</f>
        <v>0</v>
      </c>
      <c r="P2052">
        <f>IF(ISERROR(VLOOKUP($A$2052, 文字檔!AA:AB, 2, 0)),0,VLOOKUP($A$2052, 文字檔!AA:AB, 2, 0))</f>
        <v>0</v>
      </c>
    </row>
    <row r="2053" spans="1:16" ht="16.2">
      <c r="A2053" s="7">
        <v>45789</v>
      </c>
      <c r="B2053" s="5">
        <f>SUMPRODUCT($C$2:$P$2,$C$2053:$P$2053)</f>
        <v>223627.46000000002</v>
      </c>
      <c r="C2053" s="5">
        <f>IF(ISERROR(VLOOKUP($A$2053, 文字檔!A:B, 2, 0)),0,VLOOKUP($A$2053, 文字檔!A:B, 2, 0))</f>
        <v>-20731.55</v>
      </c>
      <c r="D2053" s="5">
        <f>IF(ISERROR(VLOOKUP($A$2053, 文字檔!C:D, 2, 0)),0,VLOOKUP($A$2053, 文字檔!C:D, 2, 0))</f>
        <v>42968.02</v>
      </c>
      <c r="E2053" s="5">
        <f>IF(ISERROR(VLOOKUP($A$2053, 文字檔!E:F, 2, 0)),0,VLOOKUP($A$2053, 文字檔!E:F, 2, 0))</f>
        <v>0</v>
      </c>
      <c r="F2053" s="5">
        <f>IF(ISERROR(VLOOKUP($A$2053, 文字檔!G:H, 2, 0)),0,VLOOKUP($A$2053, 文字檔!G:H, 2, 0))</f>
        <v>0</v>
      </c>
      <c r="G2053" s="5">
        <f>IF(ISERROR(VLOOKUP($A$2053, 文字檔!I:J, 2, 0)),0,VLOOKUP($A$2053, 文字檔!I:J, 2, 0))</f>
        <v>-16023.13</v>
      </c>
      <c r="H2053" s="5">
        <f>IF(ISERROR(VLOOKUP($A$2053, 文字檔!K:L, 2, 0)),0,VLOOKUP($A$2053, 文字檔!K:L, 2, 0))</f>
        <v>1339.43</v>
      </c>
      <c r="I2053" s="5">
        <f>IF(ISERROR(VLOOKUP($A$2053, 文字檔!M:N, 2, 0)),0,VLOOKUP($A$2053, 文字檔!M:N, 2, 0))</f>
        <v>11569.85</v>
      </c>
      <c r="J2053" s="5">
        <f>IF(ISERROR(VLOOKUP($A$2053, 文字檔!O:P, 2, 0)),0,VLOOKUP($A$2053, 文字檔!O:P, 2, 0))</f>
        <v>-17262.52</v>
      </c>
      <c r="K2053">
        <f>IF(ISERROR(VLOOKUP($A$2053, 文字檔!Q:R, 2, 0)),0,VLOOKUP($A$2053, 文字檔!Q:R, 2, 0))</f>
        <v>43600</v>
      </c>
      <c r="L2053">
        <f>IF(ISERROR(VLOOKUP($A$2053, 文字檔!S:T, 2, 0)),0,VLOOKUP($A$2053, 文字檔!S:T, 2, 0))</f>
        <v>0</v>
      </c>
      <c r="M2053">
        <f>IF(ISERROR(VLOOKUP($A$2053, 文字檔!U:V, 2, 0)),0,VLOOKUP($A$2053, 文字檔!U:V, 2, 0))</f>
        <v>43600</v>
      </c>
      <c r="N2053">
        <f>IF(ISERROR(VLOOKUP($A$2053, 文字檔!W:X, 2, 0)),0,VLOOKUP($A$2053, 文字檔!W:X, 2, 0))</f>
        <v>43600</v>
      </c>
      <c r="O2053">
        <f>IF(ISERROR(VLOOKUP($A$2053, 文字檔!Y:Z, 2, 0)),0,VLOOKUP($A$2053, 文字檔!Y:Z, 2, 0))</f>
        <v>43600</v>
      </c>
      <c r="P2053">
        <f>IF(ISERROR(VLOOKUP($A$2053, 文字檔!AA:AB, 2, 0)),0,VLOOKUP($A$2053, 文字檔!AA:AB, 2, 0))</f>
        <v>47367.360000000001</v>
      </c>
    </row>
    <row r="2054" spans="1:16" ht="16.2">
      <c r="A2054" s="7">
        <v>45790</v>
      </c>
      <c r="B2054" s="5">
        <f>SUMPRODUCT($C$2:$P$2,$C$2054:$P$2054)</f>
        <v>196417.49</v>
      </c>
      <c r="C2054" s="5">
        <f>IF(ISERROR(VLOOKUP($A$2054, 文字檔!A:B, 2, 0)),0,VLOOKUP($A$2054, 文字檔!A:B, 2, 0))</f>
        <v>-29171.33</v>
      </c>
      <c r="D2054" s="5">
        <f>IF(ISERROR(VLOOKUP($A$2054, 文字檔!C:D, 2, 0)),0,VLOOKUP($A$2054, 文字檔!C:D, 2, 0))</f>
        <v>0</v>
      </c>
      <c r="E2054" s="5">
        <f>IF(ISERROR(VLOOKUP($A$2054, 文字檔!E:F, 2, 0)),0,VLOOKUP($A$2054, 文字檔!E:F, 2, 0))</f>
        <v>0</v>
      </c>
      <c r="F2054" s="5">
        <f>IF(ISERROR(VLOOKUP($A$2054, 文字檔!G:H, 2, 0)),0,VLOOKUP($A$2054, 文字檔!G:H, 2, 0))</f>
        <v>0</v>
      </c>
      <c r="G2054" s="5">
        <f>IF(ISERROR(VLOOKUP($A$2054, 文字檔!I:J, 2, 0)),0,VLOOKUP($A$2054, 文字檔!I:J, 2, 0))</f>
        <v>-9684.5400000000009</v>
      </c>
      <c r="H2054" s="5">
        <f>IF(ISERROR(VLOOKUP($A$2054, 文字檔!K:L, 2, 0)),0,VLOOKUP($A$2054, 文字檔!K:L, 2, 0))</f>
        <v>0</v>
      </c>
      <c r="I2054" s="5">
        <f>IF(ISERROR(VLOOKUP($A$2054, 文字檔!M:N, 2, 0)),0,VLOOKUP($A$2054, 文字檔!M:N, 2, 0))</f>
        <v>38515.550000000003</v>
      </c>
      <c r="J2054" s="5">
        <f>IF(ISERROR(VLOOKUP($A$2054, 文字檔!O:P, 2, 0)),0,VLOOKUP($A$2054, 文字檔!O:P, 2, 0))</f>
        <v>0</v>
      </c>
      <c r="K2054">
        <f>IF(ISERROR(VLOOKUP($A$2054, 文字檔!Q:R, 2, 0)),0,VLOOKUP($A$2054, 文字檔!Q:R, 2, 0))</f>
        <v>44761.21</v>
      </c>
      <c r="L2054">
        <f>IF(ISERROR(VLOOKUP($A$2054, 文字檔!S:T, 2, 0)),0,VLOOKUP($A$2054, 文字檔!S:T, 2, 0))</f>
        <v>8718.76</v>
      </c>
      <c r="M2054">
        <f>IF(ISERROR(VLOOKUP($A$2054, 文字檔!U:V, 2, 0)),0,VLOOKUP($A$2054, 文字檔!U:V, 2, 0))</f>
        <v>58800</v>
      </c>
      <c r="N2054">
        <f>IF(ISERROR(VLOOKUP($A$2054, 文字檔!W:X, 2, 0)),0,VLOOKUP($A$2054, 文字檔!W:X, 2, 0))</f>
        <v>52760.01</v>
      </c>
      <c r="O2054">
        <f>IF(ISERROR(VLOOKUP($A$2054, 文字檔!Y:Z, 2, 0)),0,VLOOKUP($A$2054, 文字檔!Y:Z, 2, 0))</f>
        <v>31717.83</v>
      </c>
      <c r="P2054">
        <f>IF(ISERROR(VLOOKUP($A$2054, 文字檔!AA:AB, 2, 0)),0,VLOOKUP($A$2054, 文字檔!AA:AB, 2, 0))</f>
        <v>0</v>
      </c>
    </row>
    <row r="2055" spans="1:16" ht="16.2">
      <c r="A2055" s="7">
        <v>45791</v>
      </c>
      <c r="B2055" s="5">
        <f>SUMPRODUCT($C$2:$P$2,$C$2055:$P$2055)</f>
        <v>219579.24</v>
      </c>
      <c r="C2055" s="5">
        <f>IF(ISERROR(VLOOKUP($A$2055, 文字檔!A:B, 2, 0)),0,VLOOKUP($A$2055, 文字檔!A:B, 2, 0))</f>
        <v>8796.4500000000007</v>
      </c>
      <c r="D2055" s="5">
        <f>IF(ISERROR(VLOOKUP($A$2055, 文字檔!C:D, 2, 0)),0,VLOOKUP($A$2055, 文字檔!C:D, 2, 0))</f>
        <v>0</v>
      </c>
      <c r="E2055" s="5">
        <f>IF(ISERROR(VLOOKUP($A$2055, 文字檔!E:F, 2, 0)),0,VLOOKUP($A$2055, 文字檔!E:F, 2, 0))</f>
        <v>0</v>
      </c>
      <c r="F2055" s="5">
        <f>IF(ISERROR(VLOOKUP($A$2055, 文字檔!G:H, 2, 0)),0,VLOOKUP($A$2055, 文字檔!G:H, 2, 0))</f>
        <v>0</v>
      </c>
      <c r="G2055" s="5">
        <f>IF(ISERROR(VLOOKUP($A$2055, 文字檔!I:J, 2, 0)),0,VLOOKUP($A$2055, 文字檔!I:J, 2, 0))</f>
        <v>0</v>
      </c>
      <c r="H2055" s="5">
        <f>IF(ISERROR(VLOOKUP($A$2055, 文字檔!K:L, 2, 0)),0,VLOOKUP($A$2055, 文字檔!K:L, 2, 0))</f>
        <v>-21500.05</v>
      </c>
      <c r="I2055" s="5">
        <f>IF(ISERROR(VLOOKUP($A$2055, 文字檔!M:N, 2, 0)),0,VLOOKUP($A$2055, 文字檔!M:N, 2, 0))</f>
        <v>68432.45</v>
      </c>
      <c r="J2055" s="5">
        <f>IF(ISERROR(VLOOKUP($A$2055, 文字檔!O:P, 2, 0)),0,VLOOKUP($A$2055, 文字檔!O:P, 2, 0))</f>
        <v>0</v>
      </c>
      <c r="K2055">
        <f>IF(ISERROR(VLOOKUP($A$2055, 文字檔!Q:R, 2, 0)),0,VLOOKUP($A$2055, 文字檔!Q:R, 2, 0))</f>
        <v>16349.45</v>
      </c>
      <c r="L2055">
        <f>IF(ISERROR(VLOOKUP($A$2055, 文字檔!S:T, 2, 0)),0,VLOOKUP($A$2055, 文字檔!S:T, 2, 0))</f>
        <v>0</v>
      </c>
      <c r="M2055">
        <f>IF(ISERROR(VLOOKUP($A$2055, 文字檔!U:V, 2, 0)),0,VLOOKUP($A$2055, 文字檔!U:V, 2, 0))</f>
        <v>82000</v>
      </c>
      <c r="N2055">
        <f>IF(ISERROR(VLOOKUP($A$2055, 文字檔!W:X, 2, 0)),0,VLOOKUP($A$2055, 文字檔!W:X, 2, 0))</f>
        <v>0</v>
      </c>
      <c r="O2055">
        <f>IF(ISERROR(VLOOKUP($A$2055, 文字檔!Y:Z, 2, 0)),0,VLOOKUP($A$2055, 文字檔!Y:Z, 2, 0))</f>
        <v>65500.94</v>
      </c>
      <c r="P2055">
        <f>IF(ISERROR(VLOOKUP($A$2055, 文字檔!AA:AB, 2, 0)),0,VLOOKUP($A$2055, 文字檔!AA:AB, 2, 0))</f>
        <v>0</v>
      </c>
    </row>
    <row r="2056" spans="1:16" ht="16.2">
      <c r="A2056" s="7">
        <v>45792</v>
      </c>
      <c r="B2056" s="5">
        <f>SUMPRODUCT($C$2:$P$2,$C$2056:$P$2056)</f>
        <v>-31918.3</v>
      </c>
      <c r="C2056" s="5">
        <f>IF(ISERROR(VLOOKUP($A$2056, 文字檔!A:B, 2, 0)),0,VLOOKUP($A$2056, 文字檔!A:B, 2, 0))</f>
        <v>0</v>
      </c>
      <c r="D2056" s="5">
        <f>IF(ISERROR(VLOOKUP($A$2056, 文字檔!C:D, 2, 0)),0,VLOOKUP($A$2056, 文字檔!C:D, 2, 0))</f>
        <v>0</v>
      </c>
      <c r="E2056" s="5">
        <f>IF(ISERROR(VLOOKUP($A$2056, 文字檔!E:F, 2, 0)),0,VLOOKUP($A$2056, 文字檔!E:F, 2, 0))</f>
        <v>0</v>
      </c>
      <c r="F2056" s="5">
        <f>IF(ISERROR(VLOOKUP($A$2056, 文字檔!G:H, 2, 0)),0,VLOOKUP($A$2056, 文字檔!G:H, 2, 0))</f>
        <v>0</v>
      </c>
      <c r="G2056" s="5">
        <f>IF(ISERROR(VLOOKUP($A$2056, 文字檔!I:J, 2, 0)),0,VLOOKUP($A$2056, 文字檔!I:J, 2, 0))</f>
        <v>0</v>
      </c>
      <c r="H2056" s="5">
        <f>IF(ISERROR(VLOOKUP($A$2056, 文字檔!K:L, 2, 0)),0,VLOOKUP($A$2056, 文字檔!K:L, 2, 0))</f>
        <v>0</v>
      </c>
      <c r="I2056" s="5">
        <f>IF(ISERROR(VLOOKUP($A$2056, 文字檔!M:N, 2, 0)),0,VLOOKUP($A$2056, 文字檔!M:N, 2, 0))</f>
        <v>17438.57</v>
      </c>
      <c r="J2056" s="5">
        <f>IF(ISERROR(VLOOKUP($A$2056, 文字檔!O:P, 2, 0)),0,VLOOKUP($A$2056, 文字檔!O:P, 2, 0))</f>
        <v>0</v>
      </c>
      <c r="K2056">
        <f>IF(ISERROR(VLOOKUP($A$2056, 文字檔!Q:R, 2, 0)),0,VLOOKUP($A$2056, 文字檔!Q:R, 2, 0))</f>
        <v>-15200</v>
      </c>
      <c r="L2056">
        <f>IF(ISERROR(VLOOKUP($A$2056, 文字檔!S:T, 2, 0)),0,VLOOKUP($A$2056, 文字檔!S:T, 2, 0))</f>
        <v>0</v>
      </c>
      <c r="M2056">
        <f>IF(ISERROR(VLOOKUP($A$2056, 文字檔!U:V, 2, 0)),0,VLOOKUP($A$2056, 文字檔!U:V, 2, 0))</f>
        <v>-15200</v>
      </c>
      <c r="N2056">
        <f>IF(ISERROR(VLOOKUP($A$2056, 文字檔!W:X, 2, 0)),0,VLOOKUP($A$2056, 文字檔!W:X, 2, 0))</f>
        <v>0</v>
      </c>
      <c r="O2056">
        <f>IF(ISERROR(VLOOKUP($A$2056, 文字檔!Y:Z, 2, 0)),0,VLOOKUP($A$2056, 文字檔!Y:Z, 2, 0))</f>
        <v>-2703.71</v>
      </c>
      <c r="P2056">
        <f>IF(ISERROR(VLOOKUP($A$2056, 文字檔!AA:AB, 2, 0)),0,VLOOKUP($A$2056, 文字檔!AA:AB, 2, 0))</f>
        <v>-16253.16</v>
      </c>
    </row>
    <row r="2057" spans="1:16" ht="16.2">
      <c r="A2057" s="7">
        <v>45793</v>
      </c>
      <c r="B2057" s="5">
        <f>SUMPRODUCT($C$2:$P$2,$C$2057:$P$2057)</f>
        <v>66313.58</v>
      </c>
      <c r="C2057" s="5">
        <f>IF(ISERROR(VLOOKUP($A$2057, 文字檔!A:B, 2, 0)),0,VLOOKUP($A$2057, 文字檔!A:B, 2, 0))</f>
        <v>-9618.31</v>
      </c>
      <c r="D2057" s="5">
        <f>IF(ISERROR(VLOOKUP($A$2057, 文字檔!C:D, 2, 0)),0,VLOOKUP($A$2057, 文字檔!C:D, 2, 0))</f>
        <v>0</v>
      </c>
      <c r="E2057" s="5">
        <f>IF(ISERROR(VLOOKUP($A$2057, 文字檔!E:F, 2, 0)),0,VLOOKUP($A$2057, 文字檔!E:F, 2, 0))</f>
        <v>0</v>
      </c>
      <c r="F2057" s="5">
        <f>IF(ISERROR(VLOOKUP($A$2057, 文字檔!G:H, 2, 0)),0,VLOOKUP($A$2057, 文字檔!G:H, 2, 0))</f>
        <v>0</v>
      </c>
      <c r="G2057" s="5">
        <f>IF(ISERROR(VLOOKUP($A$2057, 文字檔!I:J, 2, 0)),0,VLOOKUP($A$2057, 文字檔!I:J, 2, 0))</f>
        <v>0</v>
      </c>
      <c r="H2057" s="5">
        <f>IF(ISERROR(VLOOKUP($A$2057, 文字檔!K:L, 2, 0)),0,VLOOKUP($A$2057, 文字檔!K:L, 2, 0))</f>
        <v>91.73</v>
      </c>
      <c r="I2057" s="5">
        <f>IF(ISERROR(VLOOKUP($A$2057, 文字檔!M:N, 2, 0)),0,VLOOKUP($A$2057, 文字檔!M:N, 2, 0))</f>
        <v>6746.48</v>
      </c>
      <c r="J2057" s="5">
        <f>IF(ISERROR(VLOOKUP($A$2057, 文字檔!O:P, 2, 0)),0,VLOOKUP($A$2057, 文字檔!O:P, 2, 0))</f>
        <v>0</v>
      </c>
      <c r="K2057">
        <f>IF(ISERROR(VLOOKUP($A$2057, 文字檔!Q:R, 2, 0)),0,VLOOKUP($A$2057, 文字檔!Q:R, 2, 0))</f>
        <v>25400</v>
      </c>
      <c r="L2057">
        <f>IF(ISERROR(VLOOKUP($A$2057, 文字檔!S:T, 2, 0)),0,VLOOKUP($A$2057, 文字檔!S:T, 2, 0))</f>
        <v>0</v>
      </c>
      <c r="M2057">
        <f>IF(ISERROR(VLOOKUP($A$2057, 文字檔!U:V, 2, 0)),0,VLOOKUP($A$2057, 文字檔!U:V, 2, 0))</f>
        <v>25400</v>
      </c>
      <c r="N2057">
        <f>IF(ISERROR(VLOOKUP($A$2057, 文字檔!W:X, 2, 0)),0,VLOOKUP($A$2057, 文字檔!W:X, 2, 0))</f>
        <v>0</v>
      </c>
      <c r="O2057">
        <f>IF(ISERROR(VLOOKUP($A$2057, 文字檔!Y:Z, 2, 0)),0,VLOOKUP($A$2057, 文字檔!Y:Z, 2, 0))</f>
        <v>-7106.32</v>
      </c>
      <c r="P2057">
        <f>IF(ISERROR(VLOOKUP($A$2057, 文字檔!AA:AB, 2, 0)),0,VLOOKUP($A$2057, 文字檔!AA:AB, 2, 0))</f>
        <v>25400</v>
      </c>
    </row>
    <row r="2058" spans="1:16" ht="16.2">
      <c r="A2058" s="7">
        <v>45794</v>
      </c>
      <c r="B2058" s="5">
        <f>SUMPRODUCT($C$2:$P$2,$C$2058:$P$2058)</f>
        <v>0</v>
      </c>
      <c r="C2058" s="5">
        <f>IF(ISERROR(VLOOKUP($A$2058, 文字檔!A:B, 2, 0)),0,VLOOKUP($A$2058, 文字檔!A:B, 2, 0))</f>
        <v>0</v>
      </c>
      <c r="D2058" s="5">
        <f>IF(ISERROR(VLOOKUP($A$2058, 文字檔!C:D, 2, 0)),0,VLOOKUP($A$2058, 文字檔!C:D, 2, 0))</f>
        <v>0</v>
      </c>
      <c r="E2058" s="5">
        <f>IF(ISERROR(VLOOKUP($A$2058, 文字檔!E:F, 2, 0)),0,VLOOKUP($A$2058, 文字檔!E:F, 2, 0))</f>
        <v>0</v>
      </c>
      <c r="F2058" s="5">
        <f>IF(ISERROR(VLOOKUP($A$2058, 文字檔!G:H, 2, 0)),0,VLOOKUP($A$2058, 文字檔!G:H, 2, 0))</f>
        <v>0</v>
      </c>
      <c r="G2058" s="5">
        <f>IF(ISERROR(VLOOKUP($A$2058, 文字檔!I:J, 2, 0)),0,VLOOKUP($A$2058, 文字檔!I:J, 2, 0))</f>
        <v>0</v>
      </c>
      <c r="H2058" s="5">
        <f>IF(ISERROR(VLOOKUP($A$2058, 文字檔!K:L, 2, 0)),0,VLOOKUP($A$2058, 文字檔!K:L, 2, 0))</f>
        <v>0</v>
      </c>
      <c r="I2058" s="5">
        <f>IF(ISERROR(VLOOKUP($A$2058, 文字檔!M:N, 2, 0)),0,VLOOKUP($A$2058, 文字檔!M:N, 2, 0))</f>
        <v>0</v>
      </c>
      <c r="J2058" s="5">
        <f>IF(ISERROR(VLOOKUP($A$2058, 文字檔!O:P, 2, 0)),0,VLOOKUP($A$2058, 文字檔!O:P, 2, 0))</f>
        <v>0</v>
      </c>
      <c r="K2058">
        <f>IF(ISERROR(VLOOKUP($A$2058, 文字檔!Q:R, 2, 0)),0,VLOOKUP($A$2058, 文字檔!Q:R, 2, 0))</f>
        <v>0</v>
      </c>
      <c r="L2058">
        <f>IF(ISERROR(VLOOKUP($A$2058, 文字檔!S:T, 2, 0)),0,VLOOKUP($A$2058, 文字檔!S:T, 2, 0))</f>
        <v>0</v>
      </c>
      <c r="M2058">
        <f>IF(ISERROR(VLOOKUP($A$2058, 文字檔!U:V, 2, 0)),0,VLOOKUP($A$2058, 文字檔!U:V, 2, 0))</f>
        <v>0</v>
      </c>
      <c r="N2058">
        <f>IF(ISERROR(VLOOKUP($A$2058, 文字檔!W:X, 2, 0)),0,VLOOKUP($A$2058, 文字檔!W:X, 2, 0))</f>
        <v>0</v>
      </c>
      <c r="O2058">
        <f>IF(ISERROR(VLOOKUP($A$2058, 文字檔!Y:Z, 2, 0)),0,VLOOKUP($A$2058, 文字檔!Y:Z, 2, 0))</f>
        <v>0</v>
      </c>
      <c r="P2058">
        <f>IF(ISERROR(VLOOKUP($A$2058, 文字檔!AA:AB, 2, 0)),0,VLOOKUP($A$2058, 文字檔!AA:AB, 2, 0))</f>
        <v>0</v>
      </c>
    </row>
    <row r="2059" spans="1:16" ht="16.2">
      <c r="A2059" s="7">
        <v>45795</v>
      </c>
      <c r="B2059" s="5">
        <f>SUMPRODUCT($C$2:$P$2,$C$2059:$P$2059)</f>
        <v>0</v>
      </c>
      <c r="C2059" s="5">
        <f>IF(ISERROR(VLOOKUP($A$2059, 文字檔!A:B, 2, 0)),0,VLOOKUP($A$2059, 文字檔!A:B, 2, 0))</f>
        <v>0</v>
      </c>
      <c r="D2059" s="5">
        <f>IF(ISERROR(VLOOKUP($A$2059, 文字檔!C:D, 2, 0)),0,VLOOKUP($A$2059, 文字檔!C:D, 2, 0))</f>
        <v>0</v>
      </c>
      <c r="E2059" s="5">
        <f>IF(ISERROR(VLOOKUP($A$2059, 文字檔!E:F, 2, 0)),0,VLOOKUP($A$2059, 文字檔!E:F, 2, 0))</f>
        <v>0</v>
      </c>
      <c r="F2059" s="5">
        <f>IF(ISERROR(VLOOKUP($A$2059, 文字檔!G:H, 2, 0)),0,VLOOKUP($A$2059, 文字檔!G:H, 2, 0))</f>
        <v>0</v>
      </c>
      <c r="G2059" s="5">
        <f>IF(ISERROR(VLOOKUP($A$2059, 文字檔!I:J, 2, 0)),0,VLOOKUP($A$2059, 文字檔!I:J, 2, 0))</f>
        <v>0</v>
      </c>
      <c r="H2059" s="5">
        <f>IF(ISERROR(VLOOKUP($A$2059, 文字檔!K:L, 2, 0)),0,VLOOKUP($A$2059, 文字檔!K:L, 2, 0))</f>
        <v>0</v>
      </c>
      <c r="I2059" s="5">
        <f>IF(ISERROR(VLOOKUP($A$2059, 文字檔!M:N, 2, 0)),0,VLOOKUP($A$2059, 文字檔!M:N, 2, 0))</f>
        <v>0</v>
      </c>
      <c r="J2059" s="5">
        <f>IF(ISERROR(VLOOKUP($A$2059, 文字檔!O:P, 2, 0)),0,VLOOKUP($A$2059, 文字檔!O:P, 2, 0))</f>
        <v>0</v>
      </c>
      <c r="K2059">
        <f>IF(ISERROR(VLOOKUP($A$2059, 文字檔!Q:R, 2, 0)),0,VLOOKUP($A$2059, 文字檔!Q:R, 2, 0))</f>
        <v>0</v>
      </c>
      <c r="L2059">
        <f>IF(ISERROR(VLOOKUP($A$2059, 文字檔!S:T, 2, 0)),0,VLOOKUP($A$2059, 文字檔!S:T, 2, 0))</f>
        <v>0</v>
      </c>
      <c r="M2059">
        <f>IF(ISERROR(VLOOKUP($A$2059, 文字檔!U:V, 2, 0)),0,VLOOKUP($A$2059, 文字檔!U:V, 2, 0))</f>
        <v>0</v>
      </c>
      <c r="N2059">
        <f>IF(ISERROR(VLOOKUP($A$2059, 文字檔!W:X, 2, 0)),0,VLOOKUP($A$2059, 文字檔!W:X, 2, 0))</f>
        <v>0</v>
      </c>
      <c r="O2059">
        <f>IF(ISERROR(VLOOKUP($A$2059, 文字檔!Y:Z, 2, 0)),0,VLOOKUP($A$2059, 文字檔!Y:Z, 2, 0))</f>
        <v>0</v>
      </c>
      <c r="P2059">
        <f>IF(ISERROR(VLOOKUP($A$2059, 文字檔!AA:AB, 2, 0)),0,VLOOKUP($A$2059, 文字檔!AA:AB, 2, 0))</f>
        <v>0</v>
      </c>
    </row>
    <row r="2060" spans="1:16" ht="16.2">
      <c r="A2060" s="7">
        <v>45796</v>
      </c>
      <c r="B2060" s="5">
        <f>SUMPRODUCT($C$2:$P$2,$C$2060:$P$2060)</f>
        <v>-75094.83</v>
      </c>
      <c r="C2060" s="5">
        <f>IF(ISERROR(VLOOKUP($A$2060, 文字檔!A:B, 2, 0)),0,VLOOKUP($A$2060, 文字檔!A:B, 2, 0))</f>
        <v>13406.8</v>
      </c>
      <c r="D2060" s="5">
        <f>IF(ISERROR(VLOOKUP($A$2060, 文字檔!C:D, 2, 0)),0,VLOOKUP($A$2060, 文字檔!C:D, 2, 0))</f>
        <v>0</v>
      </c>
      <c r="E2060" s="5">
        <f>IF(ISERROR(VLOOKUP($A$2060, 文字檔!E:F, 2, 0)),0,VLOOKUP($A$2060, 文字檔!E:F, 2, 0))</f>
        <v>0</v>
      </c>
      <c r="F2060" s="5">
        <f>IF(ISERROR(VLOOKUP($A$2060, 文字檔!G:H, 2, 0)),0,VLOOKUP($A$2060, 文字檔!G:H, 2, 0))</f>
        <v>0</v>
      </c>
      <c r="G2060" s="5">
        <f>IF(ISERROR(VLOOKUP($A$2060, 文字檔!I:J, 2, 0)),0,VLOOKUP($A$2060, 文字檔!I:J, 2, 0))</f>
        <v>0</v>
      </c>
      <c r="H2060" s="5">
        <f>IF(ISERROR(VLOOKUP($A$2060, 文字檔!K:L, 2, 0)),0,VLOOKUP($A$2060, 文字檔!K:L, 2, 0))</f>
        <v>697.22</v>
      </c>
      <c r="I2060" s="5">
        <f>IF(ISERROR(VLOOKUP($A$2060, 文字檔!M:N, 2, 0)),0,VLOOKUP($A$2060, 文字檔!M:N, 2, 0))</f>
        <v>10743.66</v>
      </c>
      <c r="J2060" s="5">
        <f>IF(ISERROR(VLOOKUP($A$2060, 文字檔!O:P, 2, 0)),0,VLOOKUP($A$2060, 文字檔!O:P, 2, 0))</f>
        <v>0</v>
      </c>
      <c r="K2060">
        <f>IF(ISERROR(VLOOKUP($A$2060, 文字檔!Q:R, 2, 0)),0,VLOOKUP($A$2060, 文字檔!Q:R, 2, 0))</f>
        <v>-56600</v>
      </c>
      <c r="L2060">
        <f>IF(ISERROR(VLOOKUP($A$2060, 文字檔!S:T, 2, 0)),0,VLOOKUP($A$2060, 文字檔!S:T, 2, 0))</f>
        <v>15705.29</v>
      </c>
      <c r="M2060">
        <f>IF(ISERROR(VLOOKUP($A$2060, 文字檔!U:V, 2, 0)),0,VLOOKUP($A$2060, 文字檔!U:V, 2, 0))</f>
        <v>-13498.94</v>
      </c>
      <c r="N2060">
        <f>IF(ISERROR(VLOOKUP($A$2060, 文字檔!W:X, 2, 0)),0,VLOOKUP($A$2060, 文字檔!W:X, 2, 0))</f>
        <v>0</v>
      </c>
      <c r="O2060">
        <f>IF(ISERROR(VLOOKUP($A$2060, 文字檔!Y:Z, 2, 0)),0,VLOOKUP($A$2060, 文字檔!Y:Z, 2, 0))</f>
        <v>-5900.08</v>
      </c>
      <c r="P2060">
        <f>IF(ISERROR(VLOOKUP($A$2060, 文字檔!AA:AB, 2, 0)),0,VLOOKUP($A$2060, 文字檔!AA:AB, 2, 0))</f>
        <v>-39648.78</v>
      </c>
    </row>
    <row r="2061" spans="1:16" ht="16.2">
      <c r="A2061" s="7">
        <v>45797</v>
      </c>
      <c r="B2061" s="5">
        <f>SUMPRODUCT($C$2:$P$2,$C$2061:$P$2061)</f>
        <v>-120891.34</v>
      </c>
      <c r="C2061" s="5">
        <f>IF(ISERROR(VLOOKUP($A$2061, 文字檔!A:B, 2, 0)),0,VLOOKUP($A$2061, 文字檔!A:B, 2, 0))</f>
        <v>23703.43</v>
      </c>
      <c r="D2061" s="5">
        <f>IF(ISERROR(VLOOKUP($A$2061, 文字檔!C:D, 2, 0)),0,VLOOKUP($A$2061, 文字檔!C:D, 2, 0))</f>
        <v>-44695.91</v>
      </c>
      <c r="E2061" s="5">
        <f>IF(ISERROR(VLOOKUP($A$2061, 文字檔!E:F, 2, 0)),0,VLOOKUP($A$2061, 文字檔!E:F, 2, 0))</f>
        <v>0</v>
      </c>
      <c r="F2061" s="5">
        <f>IF(ISERROR(VLOOKUP($A$2061, 文字檔!G:H, 2, 0)),0,VLOOKUP($A$2061, 文字檔!G:H, 2, 0))</f>
        <v>0</v>
      </c>
      <c r="G2061" s="5">
        <f>IF(ISERROR(VLOOKUP($A$2061, 文字檔!I:J, 2, 0)),0,VLOOKUP($A$2061, 文字檔!I:J, 2, 0))</f>
        <v>-15092.01</v>
      </c>
      <c r="H2061" s="5">
        <f>IF(ISERROR(VLOOKUP($A$2061, 文字檔!K:L, 2, 0)),0,VLOOKUP($A$2061, 文字檔!K:L, 2, 0))</f>
        <v>7499.08</v>
      </c>
      <c r="I2061" s="5">
        <f>IF(ISERROR(VLOOKUP($A$2061, 文字檔!M:N, 2, 0)),0,VLOOKUP($A$2061, 文字檔!M:N, 2, 0))</f>
        <v>0</v>
      </c>
      <c r="J2061" s="5">
        <f>IF(ISERROR(VLOOKUP($A$2061, 文字檔!O:P, 2, 0)),0,VLOOKUP($A$2061, 文字檔!O:P, 2, 0))</f>
        <v>0</v>
      </c>
      <c r="K2061">
        <f>IF(ISERROR(VLOOKUP($A$2061, 文字檔!Q:R, 2, 0)),0,VLOOKUP($A$2061, 文字檔!Q:R, 2, 0))</f>
        <v>0</v>
      </c>
      <c r="L2061">
        <f>IF(ISERROR(VLOOKUP($A$2061, 文字檔!S:T, 2, 0)),0,VLOOKUP($A$2061, 文字檔!S:T, 2, 0))</f>
        <v>0</v>
      </c>
      <c r="M2061">
        <f>IF(ISERROR(VLOOKUP($A$2061, 文字檔!U:V, 2, 0)),0,VLOOKUP($A$2061, 文字檔!U:V, 2, 0))</f>
        <v>0</v>
      </c>
      <c r="N2061">
        <f>IF(ISERROR(VLOOKUP($A$2061, 文字檔!W:X, 2, 0)),0,VLOOKUP($A$2061, 文字檔!W:X, 2, 0))</f>
        <v>0</v>
      </c>
      <c r="O2061">
        <f>IF(ISERROR(VLOOKUP($A$2061, 文字檔!Y:Z, 2, 0)),0,VLOOKUP($A$2061, 文字檔!Y:Z, 2, 0))</f>
        <v>-92305.93</v>
      </c>
      <c r="P2061">
        <f>IF(ISERROR(VLOOKUP($A$2061, 文字檔!AA:AB, 2, 0)),0,VLOOKUP($A$2061, 文字檔!AA:AB, 2, 0))</f>
        <v>0</v>
      </c>
    </row>
    <row r="2062" spans="1:16" ht="16.2">
      <c r="A2062" s="7">
        <v>45798</v>
      </c>
      <c r="B2062" s="5">
        <f>SUMPRODUCT($C$2:$P$2,$C$2062:$P$2062)</f>
        <v>-2756.9600000000023</v>
      </c>
      <c r="C2062" s="5">
        <f>IF(ISERROR(VLOOKUP($A$2062, 文字檔!A:B, 2, 0)),0,VLOOKUP($A$2062, 文字檔!A:B, 2, 0))</f>
        <v>0</v>
      </c>
      <c r="D2062" s="5">
        <f>IF(ISERROR(VLOOKUP($A$2062, 文字檔!C:D, 2, 0)),0,VLOOKUP($A$2062, 文字檔!C:D, 2, 0))</f>
        <v>0</v>
      </c>
      <c r="E2062" s="5">
        <f>IF(ISERROR(VLOOKUP($A$2062, 文字檔!E:F, 2, 0)),0,VLOOKUP($A$2062, 文字檔!E:F, 2, 0))</f>
        <v>0</v>
      </c>
      <c r="F2062" s="5">
        <f>IF(ISERROR(VLOOKUP($A$2062, 文字檔!G:H, 2, 0)),0,VLOOKUP($A$2062, 文字檔!G:H, 2, 0))</f>
        <v>0</v>
      </c>
      <c r="G2062" s="5">
        <f>IF(ISERROR(VLOOKUP($A$2062, 文字檔!I:J, 2, 0)),0,VLOOKUP($A$2062, 文字檔!I:J, 2, 0))</f>
        <v>0</v>
      </c>
      <c r="H2062" s="5">
        <f>IF(ISERROR(VLOOKUP($A$2062, 文字檔!K:L, 2, 0)),0,VLOOKUP($A$2062, 文字檔!K:L, 2, 0))</f>
        <v>0</v>
      </c>
      <c r="I2062" s="5">
        <f>IF(ISERROR(VLOOKUP($A$2062, 文字檔!M:N, 2, 0)),0,VLOOKUP($A$2062, 文字檔!M:N, 2, 0))</f>
        <v>0</v>
      </c>
      <c r="J2062" s="5">
        <f>IF(ISERROR(VLOOKUP($A$2062, 文字檔!O:P, 2, 0)),0,VLOOKUP($A$2062, 文字檔!O:P, 2, 0))</f>
        <v>0</v>
      </c>
      <c r="K2062">
        <f>IF(ISERROR(VLOOKUP($A$2062, 文字檔!Q:R, 2, 0)),0,VLOOKUP($A$2062, 文字檔!Q:R, 2, 0))</f>
        <v>61544.53</v>
      </c>
      <c r="L2062">
        <f>IF(ISERROR(VLOOKUP($A$2062, 文字檔!S:T, 2, 0)),0,VLOOKUP($A$2062, 文字檔!S:T, 2, 0))</f>
        <v>0</v>
      </c>
      <c r="M2062">
        <f>IF(ISERROR(VLOOKUP($A$2062, 文字檔!U:V, 2, 0)),0,VLOOKUP($A$2062, 文字檔!U:V, 2, 0))</f>
        <v>-62855.47</v>
      </c>
      <c r="N2062">
        <f>IF(ISERROR(VLOOKUP($A$2062, 文字檔!W:X, 2, 0)),0,VLOOKUP($A$2062, 文字檔!W:X, 2, 0))</f>
        <v>0</v>
      </c>
      <c r="O2062">
        <f>IF(ISERROR(VLOOKUP($A$2062, 文字檔!Y:Z, 2, 0)),0,VLOOKUP($A$2062, 文字檔!Y:Z, 2, 0))</f>
        <v>-1446.02</v>
      </c>
      <c r="P2062">
        <f>IF(ISERROR(VLOOKUP($A$2062, 文字檔!AA:AB, 2, 0)),0,VLOOKUP($A$2062, 文字檔!AA:AB, 2, 0))</f>
        <v>0</v>
      </c>
    </row>
    <row r="2063" spans="1:16" ht="16.2">
      <c r="A2063" s="7">
        <v>45799</v>
      </c>
      <c r="B2063" s="5">
        <f>SUMPRODUCT($C$2:$P$2,$C$2063:$P$2063)</f>
        <v>-67040.429999999993</v>
      </c>
      <c r="C2063" s="5">
        <f>IF(ISERROR(VLOOKUP($A$2063, 文字檔!A:B, 2, 0)),0,VLOOKUP($A$2063, 文字檔!A:B, 2, 0))</f>
        <v>-11576.67</v>
      </c>
      <c r="D2063" s="5">
        <f>IF(ISERROR(VLOOKUP($A$2063, 文字檔!C:D, 2, 0)),0,VLOOKUP($A$2063, 文字檔!C:D, 2, 0))</f>
        <v>-5844.31</v>
      </c>
      <c r="E2063" s="5">
        <f>IF(ISERROR(VLOOKUP($A$2063, 文字檔!E:F, 2, 0)),0,VLOOKUP($A$2063, 文字檔!E:F, 2, 0))</f>
        <v>0</v>
      </c>
      <c r="F2063" s="5">
        <f>IF(ISERROR(VLOOKUP($A$2063, 文字檔!G:H, 2, 0)),0,VLOOKUP($A$2063, 文字檔!G:H, 2, 0))</f>
        <v>0</v>
      </c>
      <c r="G2063" s="5">
        <f>IF(ISERROR(VLOOKUP($A$2063, 文字檔!I:J, 2, 0)),0,VLOOKUP($A$2063, 文字檔!I:J, 2, 0))</f>
        <v>0</v>
      </c>
      <c r="H2063" s="5">
        <f>IF(ISERROR(VLOOKUP($A$2063, 文字檔!K:L, 2, 0)),0,VLOOKUP($A$2063, 文字檔!K:L, 2, 0))</f>
        <v>-13489.25</v>
      </c>
      <c r="I2063" s="5">
        <f>IF(ISERROR(VLOOKUP($A$2063, 文字檔!M:N, 2, 0)),0,VLOOKUP($A$2063, 文字檔!M:N, 2, 0))</f>
        <v>0</v>
      </c>
      <c r="J2063" s="5">
        <f>IF(ISERROR(VLOOKUP($A$2063, 文字檔!O:P, 2, 0)),0,VLOOKUP($A$2063, 文字檔!O:P, 2, 0))</f>
        <v>0</v>
      </c>
      <c r="K2063">
        <f>IF(ISERROR(VLOOKUP($A$2063, 文字檔!Q:R, 2, 0)),0,VLOOKUP($A$2063, 文字檔!Q:R, 2, 0))</f>
        <v>0</v>
      </c>
      <c r="L2063">
        <f>IF(ISERROR(VLOOKUP($A$2063, 文字檔!S:T, 2, 0)),0,VLOOKUP($A$2063, 文字檔!S:T, 2, 0))</f>
        <v>-19687.48</v>
      </c>
      <c r="M2063">
        <f>IF(ISERROR(VLOOKUP($A$2063, 文字檔!U:V, 2, 0)),0,VLOOKUP($A$2063, 文字檔!U:V, 2, 0))</f>
        <v>0</v>
      </c>
      <c r="N2063">
        <f>IF(ISERROR(VLOOKUP($A$2063, 文字檔!W:X, 2, 0)),0,VLOOKUP($A$2063, 文字檔!W:X, 2, 0))</f>
        <v>0</v>
      </c>
      <c r="O2063">
        <f>IF(ISERROR(VLOOKUP($A$2063, 文字檔!Y:Z, 2, 0)),0,VLOOKUP($A$2063, 文字檔!Y:Z, 2, 0))</f>
        <v>0</v>
      </c>
      <c r="P2063">
        <f>IF(ISERROR(VLOOKUP($A$2063, 文字檔!AA:AB, 2, 0)),0,VLOOKUP($A$2063, 文字檔!AA:AB, 2, 0))</f>
        <v>-16442.72</v>
      </c>
    </row>
    <row r="2064" spans="1:16" ht="16.2">
      <c r="A2064" s="7">
        <v>45800</v>
      </c>
      <c r="B2064" s="5">
        <f>SUMPRODUCT($C$2:$P$2,$C$2064:$P$2064)</f>
        <v>-85805.54</v>
      </c>
      <c r="C2064" s="5">
        <f>IF(ISERROR(VLOOKUP($A$2064, 文字檔!A:B, 2, 0)),0,VLOOKUP($A$2064, 文字檔!A:B, 2, 0))</f>
        <v>0</v>
      </c>
      <c r="D2064" s="5">
        <f>IF(ISERROR(VLOOKUP($A$2064, 文字檔!C:D, 2, 0)),0,VLOOKUP($A$2064, 文字檔!C:D, 2, 0))</f>
        <v>6600</v>
      </c>
      <c r="E2064" s="5">
        <f>IF(ISERROR(VLOOKUP($A$2064, 文字檔!E:F, 2, 0)),0,VLOOKUP($A$2064, 文字檔!E:F, 2, 0))</f>
        <v>0</v>
      </c>
      <c r="F2064" s="5">
        <f>IF(ISERROR(VLOOKUP($A$2064, 文字檔!G:H, 2, 0)),0,VLOOKUP($A$2064, 文字檔!G:H, 2, 0))</f>
        <v>0</v>
      </c>
      <c r="G2064" s="5">
        <f>IF(ISERROR(VLOOKUP($A$2064, 文字檔!I:J, 2, 0)),0,VLOOKUP($A$2064, 文字檔!I:J, 2, 0))</f>
        <v>0</v>
      </c>
      <c r="H2064" s="5">
        <f>IF(ISERROR(VLOOKUP($A$2064, 文字檔!K:L, 2, 0)),0,VLOOKUP($A$2064, 文字檔!K:L, 2, 0))</f>
        <v>-10094.379999999999</v>
      </c>
      <c r="I2064" s="5">
        <f>IF(ISERROR(VLOOKUP($A$2064, 文字檔!M:N, 2, 0)),0,VLOOKUP($A$2064, 文字檔!M:N, 2, 0))</f>
        <v>0</v>
      </c>
      <c r="J2064" s="5">
        <f>IF(ISERROR(VLOOKUP($A$2064, 文字檔!O:P, 2, 0)),0,VLOOKUP($A$2064, 文字檔!O:P, 2, 0))</f>
        <v>0</v>
      </c>
      <c r="K2064">
        <f>IF(ISERROR(VLOOKUP($A$2064, 文字檔!Q:R, 2, 0)),0,VLOOKUP($A$2064, 文字檔!Q:R, 2, 0))</f>
        <v>0</v>
      </c>
      <c r="L2064">
        <f>IF(ISERROR(VLOOKUP($A$2064, 文字檔!S:T, 2, 0)),0,VLOOKUP($A$2064, 文字檔!S:T, 2, 0))</f>
        <v>0</v>
      </c>
      <c r="M2064">
        <f>IF(ISERROR(VLOOKUP($A$2064, 文字檔!U:V, 2, 0)),0,VLOOKUP($A$2064, 文字檔!U:V, 2, 0))</f>
        <v>0</v>
      </c>
      <c r="N2064">
        <f>IF(ISERROR(VLOOKUP($A$2064, 文字檔!W:X, 2, 0)),0,VLOOKUP($A$2064, 文字檔!W:X, 2, 0))</f>
        <v>-18927.349999999999</v>
      </c>
      <c r="O2064">
        <f>IF(ISERROR(VLOOKUP($A$2064, 文字檔!Y:Z, 2, 0)),0,VLOOKUP($A$2064, 文字檔!Y:Z, 2, 0))</f>
        <v>-51737.07</v>
      </c>
      <c r="P2064">
        <f>IF(ISERROR(VLOOKUP($A$2064, 文字檔!AA:AB, 2, 0)),0,VLOOKUP($A$2064, 文字檔!AA:AB, 2, 0))</f>
        <v>-11646.74</v>
      </c>
    </row>
    <row r="2065" spans="1:16" ht="16.2">
      <c r="A2065" s="7">
        <v>45801</v>
      </c>
      <c r="B2065" s="5">
        <f>SUMPRODUCT($C$2:$P$2,$C$2065:$P$2065)</f>
        <v>0</v>
      </c>
      <c r="C2065" s="5">
        <f>IF(ISERROR(VLOOKUP($A$2065, 文字檔!A:B, 2, 0)),0,VLOOKUP($A$2065, 文字檔!A:B, 2, 0))</f>
        <v>0</v>
      </c>
      <c r="D2065" s="5">
        <f>IF(ISERROR(VLOOKUP($A$2065, 文字檔!C:D, 2, 0)),0,VLOOKUP($A$2065, 文字檔!C:D, 2, 0))</f>
        <v>0</v>
      </c>
      <c r="E2065" s="5">
        <f>IF(ISERROR(VLOOKUP($A$2065, 文字檔!E:F, 2, 0)),0,VLOOKUP($A$2065, 文字檔!E:F, 2, 0))</f>
        <v>0</v>
      </c>
      <c r="F2065" s="5">
        <f>IF(ISERROR(VLOOKUP($A$2065, 文字檔!G:H, 2, 0)),0,VLOOKUP($A$2065, 文字檔!G:H, 2, 0))</f>
        <v>0</v>
      </c>
      <c r="G2065" s="5">
        <f>IF(ISERROR(VLOOKUP($A$2065, 文字檔!I:J, 2, 0)),0,VLOOKUP($A$2065, 文字檔!I:J, 2, 0))</f>
        <v>0</v>
      </c>
      <c r="H2065" s="5">
        <f>IF(ISERROR(VLOOKUP($A$2065, 文字檔!K:L, 2, 0)),0,VLOOKUP($A$2065, 文字檔!K:L, 2, 0))</f>
        <v>0</v>
      </c>
      <c r="I2065" s="5">
        <f>IF(ISERROR(VLOOKUP($A$2065, 文字檔!M:N, 2, 0)),0,VLOOKUP($A$2065, 文字檔!M:N, 2, 0))</f>
        <v>0</v>
      </c>
      <c r="J2065" s="5">
        <f>IF(ISERROR(VLOOKUP($A$2065, 文字檔!O:P, 2, 0)),0,VLOOKUP($A$2065, 文字檔!O:P, 2, 0))</f>
        <v>0</v>
      </c>
      <c r="K2065">
        <f>IF(ISERROR(VLOOKUP($A$2065, 文字檔!Q:R, 2, 0)),0,VLOOKUP($A$2065, 文字檔!Q:R, 2, 0))</f>
        <v>0</v>
      </c>
      <c r="L2065">
        <f>IF(ISERROR(VLOOKUP($A$2065, 文字檔!S:T, 2, 0)),0,VLOOKUP($A$2065, 文字檔!S:T, 2, 0))</f>
        <v>0</v>
      </c>
      <c r="M2065">
        <f>IF(ISERROR(VLOOKUP($A$2065, 文字檔!U:V, 2, 0)),0,VLOOKUP($A$2065, 文字檔!U:V, 2, 0))</f>
        <v>0</v>
      </c>
      <c r="N2065">
        <f>IF(ISERROR(VLOOKUP($A$2065, 文字檔!W:X, 2, 0)),0,VLOOKUP($A$2065, 文字檔!W:X, 2, 0))</f>
        <v>0</v>
      </c>
      <c r="O2065">
        <f>IF(ISERROR(VLOOKUP($A$2065, 文字檔!Y:Z, 2, 0)),0,VLOOKUP($A$2065, 文字檔!Y:Z, 2, 0))</f>
        <v>0</v>
      </c>
      <c r="P2065">
        <f>IF(ISERROR(VLOOKUP($A$2065, 文字檔!AA:AB, 2, 0)),0,VLOOKUP($A$2065, 文字檔!AA:AB, 2, 0))</f>
        <v>0</v>
      </c>
    </row>
    <row r="2066" spans="1:16" ht="16.2">
      <c r="A2066" s="7">
        <v>45802</v>
      </c>
      <c r="B2066" s="5">
        <f>SUMPRODUCT($C$2:$P$2,$C$2066:$P$2066)</f>
        <v>0</v>
      </c>
      <c r="C2066" s="5">
        <f>IF(ISERROR(VLOOKUP($A$2066, 文字檔!A:B, 2, 0)),0,VLOOKUP($A$2066, 文字檔!A:B, 2, 0))</f>
        <v>0</v>
      </c>
      <c r="D2066" s="5">
        <f>IF(ISERROR(VLOOKUP($A$2066, 文字檔!C:D, 2, 0)),0,VLOOKUP($A$2066, 文字檔!C:D, 2, 0))</f>
        <v>0</v>
      </c>
      <c r="E2066" s="5">
        <f>IF(ISERROR(VLOOKUP($A$2066, 文字檔!E:F, 2, 0)),0,VLOOKUP($A$2066, 文字檔!E:F, 2, 0))</f>
        <v>0</v>
      </c>
      <c r="F2066" s="5">
        <f>IF(ISERROR(VLOOKUP($A$2066, 文字檔!G:H, 2, 0)),0,VLOOKUP($A$2066, 文字檔!G:H, 2, 0))</f>
        <v>0</v>
      </c>
      <c r="G2066" s="5">
        <f>IF(ISERROR(VLOOKUP($A$2066, 文字檔!I:J, 2, 0)),0,VLOOKUP($A$2066, 文字檔!I:J, 2, 0))</f>
        <v>0</v>
      </c>
      <c r="H2066" s="5">
        <f>IF(ISERROR(VLOOKUP($A$2066, 文字檔!K:L, 2, 0)),0,VLOOKUP($A$2066, 文字檔!K:L, 2, 0))</f>
        <v>0</v>
      </c>
      <c r="I2066" s="5">
        <f>IF(ISERROR(VLOOKUP($A$2066, 文字檔!M:N, 2, 0)),0,VLOOKUP($A$2066, 文字檔!M:N, 2, 0))</f>
        <v>0</v>
      </c>
      <c r="J2066" s="5">
        <f>IF(ISERROR(VLOOKUP($A$2066, 文字檔!O:P, 2, 0)),0,VLOOKUP($A$2066, 文字檔!O:P, 2, 0))</f>
        <v>0</v>
      </c>
      <c r="K2066">
        <f>IF(ISERROR(VLOOKUP($A$2066, 文字檔!Q:R, 2, 0)),0,VLOOKUP($A$2066, 文字檔!Q:R, 2, 0))</f>
        <v>0</v>
      </c>
      <c r="L2066">
        <f>IF(ISERROR(VLOOKUP($A$2066, 文字檔!S:T, 2, 0)),0,VLOOKUP($A$2066, 文字檔!S:T, 2, 0))</f>
        <v>0</v>
      </c>
      <c r="M2066">
        <f>IF(ISERROR(VLOOKUP($A$2066, 文字檔!U:V, 2, 0)),0,VLOOKUP($A$2066, 文字檔!U:V, 2, 0))</f>
        <v>0</v>
      </c>
      <c r="N2066">
        <f>IF(ISERROR(VLOOKUP($A$2066, 文字檔!W:X, 2, 0)),0,VLOOKUP($A$2066, 文字檔!W:X, 2, 0))</f>
        <v>0</v>
      </c>
      <c r="O2066">
        <f>IF(ISERROR(VLOOKUP($A$2066, 文字檔!Y:Z, 2, 0)),0,VLOOKUP($A$2066, 文字檔!Y:Z, 2, 0))</f>
        <v>0</v>
      </c>
      <c r="P2066">
        <f>IF(ISERROR(VLOOKUP($A$2066, 文字檔!AA:AB, 2, 0)),0,VLOOKUP($A$2066, 文字檔!AA:AB, 2, 0))</f>
        <v>0</v>
      </c>
    </row>
    <row r="2067" spans="1:16" ht="16.2">
      <c r="A2067" s="7">
        <v>45803</v>
      </c>
      <c r="B2067" s="5">
        <f>SUMPRODUCT($C$2:$P$2,$C$2067:$P$2067)</f>
        <v>18879.809999999998</v>
      </c>
      <c r="C2067" s="5">
        <f>IF(ISERROR(VLOOKUP($A$2067, 文字檔!A:B, 2, 0)),0,VLOOKUP($A$2067, 文字檔!A:B, 2, 0))</f>
        <v>0</v>
      </c>
      <c r="D2067" s="5">
        <f>IF(ISERROR(VLOOKUP($A$2067, 文字檔!C:D, 2, 0)),0,VLOOKUP($A$2067, 文字檔!C:D, 2, 0))</f>
        <v>65565.83</v>
      </c>
      <c r="E2067" s="5">
        <f>IF(ISERROR(VLOOKUP($A$2067, 文字檔!E:F, 2, 0)),0,VLOOKUP($A$2067, 文字檔!E:F, 2, 0))</f>
        <v>0</v>
      </c>
      <c r="F2067" s="5">
        <f>IF(ISERROR(VLOOKUP($A$2067, 文字檔!G:H, 2, 0)),0,VLOOKUP($A$2067, 文字檔!G:H, 2, 0))</f>
        <v>0</v>
      </c>
      <c r="G2067" s="5">
        <f>IF(ISERROR(VLOOKUP($A$2067, 文字檔!I:J, 2, 0)),0,VLOOKUP($A$2067, 文字檔!I:J, 2, 0))</f>
        <v>33118.699999999997</v>
      </c>
      <c r="H2067" s="5">
        <f>IF(ISERROR(VLOOKUP($A$2067, 文字檔!K:L, 2, 0)),0,VLOOKUP($A$2067, 文字檔!K:L, 2, 0))</f>
        <v>-3641.1</v>
      </c>
      <c r="I2067" s="5">
        <f>IF(ISERROR(VLOOKUP($A$2067, 文字檔!M:N, 2, 0)),0,VLOOKUP($A$2067, 文字檔!M:N, 2, 0))</f>
        <v>-15843.83</v>
      </c>
      <c r="J2067" s="5">
        <f>IF(ISERROR(VLOOKUP($A$2067, 文字檔!O:P, 2, 0)),0,VLOOKUP($A$2067, 文字檔!O:P, 2, 0))</f>
        <v>0</v>
      </c>
      <c r="K2067">
        <f>IF(ISERROR(VLOOKUP($A$2067, 文字檔!Q:R, 2, 0)),0,VLOOKUP($A$2067, 文字檔!Q:R, 2, 0))</f>
        <v>0</v>
      </c>
      <c r="L2067">
        <f>IF(ISERROR(VLOOKUP($A$2067, 文字檔!S:T, 2, 0)),0,VLOOKUP($A$2067, 文字檔!S:T, 2, 0))</f>
        <v>0</v>
      </c>
      <c r="M2067">
        <f>IF(ISERROR(VLOOKUP($A$2067, 文字檔!U:V, 2, 0)),0,VLOOKUP($A$2067, 文字檔!U:V, 2, 0))</f>
        <v>0</v>
      </c>
      <c r="N2067">
        <f>IF(ISERROR(VLOOKUP($A$2067, 文字檔!W:X, 2, 0)),0,VLOOKUP($A$2067, 文字檔!W:X, 2, 0))</f>
        <v>17000</v>
      </c>
      <c r="O2067">
        <f>IF(ISERROR(VLOOKUP($A$2067, 文字檔!Y:Z, 2, 0)),0,VLOOKUP($A$2067, 文字檔!Y:Z, 2, 0))</f>
        <v>-77319.789999999994</v>
      </c>
      <c r="P2067">
        <f>IF(ISERROR(VLOOKUP($A$2067, 文字檔!AA:AB, 2, 0)),0,VLOOKUP($A$2067, 文字檔!AA:AB, 2, 0))</f>
        <v>0</v>
      </c>
    </row>
    <row r="2068" spans="1:16" ht="16.2">
      <c r="A2068" s="7">
        <v>45804</v>
      </c>
      <c r="B2068" s="5">
        <f>SUMPRODUCT($C$2:$P$2,$C$2068:$P$2068)</f>
        <v>3644.3699999999931</v>
      </c>
      <c r="C2068" s="5">
        <f>IF(ISERROR(VLOOKUP($A$2068, 文字檔!A:B, 2, 0)),0,VLOOKUP($A$2068, 文字檔!A:B, 2, 0))</f>
        <v>13848.74</v>
      </c>
      <c r="D2068" s="5">
        <f>IF(ISERROR(VLOOKUP($A$2068, 文字檔!C:D, 2, 0)),0,VLOOKUP($A$2068, 文字檔!C:D, 2, 0))</f>
        <v>0</v>
      </c>
      <c r="E2068" s="5">
        <f>IF(ISERROR(VLOOKUP($A$2068, 文字檔!E:F, 2, 0)),0,VLOOKUP($A$2068, 文字檔!E:F, 2, 0))</f>
        <v>0</v>
      </c>
      <c r="F2068" s="5">
        <f>IF(ISERROR(VLOOKUP($A$2068, 文字檔!G:H, 2, 0)),0,VLOOKUP($A$2068, 文字檔!G:H, 2, 0))</f>
        <v>0</v>
      </c>
      <c r="G2068" s="5">
        <f>IF(ISERROR(VLOOKUP($A$2068, 文字檔!I:J, 2, 0)),0,VLOOKUP($A$2068, 文字檔!I:J, 2, 0))</f>
        <v>0</v>
      </c>
      <c r="H2068" s="5">
        <f>IF(ISERROR(VLOOKUP($A$2068, 文字檔!K:L, 2, 0)),0,VLOOKUP($A$2068, 文字檔!K:L, 2, 0))</f>
        <v>17319.21</v>
      </c>
      <c r="I2068" s="5">
        <f>IF(ISERROR(VLOOKUP($A$2068, 文字檔!M:N, 2, 0)),0,VLOOKUP($A$2068, 文字檔!M:N, 2, 0))</f>
        <v>-30684.15</v>
      </c>
      <c r="J2068" s="5">
        <f>IF(ISERROR(VLOOKUP($A$2068, 文字檔!O:P, 2, 0)),0,VLOOKUP($A$2068, 文字檔!O:P, 2, 0))</f>
        <v>0</v>
      </c>
      <c r="K2068">
        <f>IF(ISERROR(VLOOKUP($A$2068, 文字檔!Q:R, 2, 0)),0,VLOOKUP($A$2068, 文字檔!Q:R, 2, 0))</f>
        <v>-38042.6</v>
      </c>
      <c r="L2068">
        <f>IF(ISERROR(VLOOKUP($A$2068, 文字檔!S:T, 2, 0)),0,VLOOKUP($A$2068, 文字檔!S:T, 2, 0))</f>
        <v>25721.85</v>
      </c>
      <c r="M2068">
        <f>IF(ISERROR(VLOOKUP($A$2068, 文字檔!U:V, 2, 0)),0,VLOOKUP($A$2068, 文字檔!U:V, 2, 0))</f>
        <v>-11435.37</v>
      </c>
      <c r="N2068">
        <f>IF(ISERROR(VLOOKUP($A$2068, 文字檔!W:X, 2, 0)),0,VLOOKUP($A$2068, 文字檔!W:X, 2, 0))</f>
        <v>30400</v>
      </c>
      <c r="O2068">
        <f>IF(ISERROR(VLOOKUP($A$2068, 文字檔!Y:Z, 2, 0)),0,VLOOKUP($A$2068, 文字檔!Y:Z, 2, 0))</f>
        <v>-3483.31</v>
      </c>
      <c r="P2068">
        <f>IF(ISERROR(VLOOKUP($A$2068, 文字檔!AA:AB, 2, 0)),0,VLOOKUP($A$2068, 文字檔!AA:AB, 2, 0))</f>
        <v>0</v>
      </c>
    </row>
    <row r="2069" spans="1:16" ht="16.2">
      <c r="A2069" s="7">
        <v>45805</v>
      </c>
      <c r="B2069" s="5">
        <f>SUMPRODUCT($C$2:$P$2,$C$2069:$P$2069)</f>
        <v>-60606.02</v>
      </c>
      <c r="C2069" s="5">
        <f>IF(ISERROR(VLOOKUP($A$2069, 文字檔!A:B, 2, 0)),0,VLOOKUP($A$2069, 文字檔!A:B, 2, 0))</f>
        <v>50921.37</v>
      </c>
      <c r="D2069" s="5">
        <f>IF(ISERROR(VLOOKUP($A$2069, 文字檔!C:D, 2, 0)),0,VLOOKUP($A$2069, 文字檔!C:D, 2, 0))</f>
        <v>0</v>
      </c>
      <c r="E2069" s="5">
        <f>IF(ISERROR(VLOOKUP($A$2069, 文字檔!E:F, 2, 0)),0,VLOOKUP($A$2069, 文字檔!E:F, 2, 0))</f>
        <v>0</v>
      </c>
      <c r="F2069" s="5">
        <f>IF(ISERROR(VLOOKUP($A$2069, 文字檔!G:H, 2, 0)),0,VLOOKUP($A$2069, 文字檔!G:H, 2, 0))</f>
        <v>0</v>
      </c>
      <c r="G2069" s="5">
        <f>IF(ISERROR(VLOOKUP($A$2069, 文字檔!I:J, 2, 0)),0,VLOOKUP($A$2069, 文字檔!I:J, 2, 0))</f>
        <v>0</v>
      </c>
      <c r="H2069" s="5">
        <f>IF(ISERROR(VLOOKUP($A$2069, 文字檔!K:L, 2, 0)),0,VLOOKUP($A$2069, 文字檔!K:L, 2, 0))</f>
        <v>-31326.18</v>
      </c>
      <c r="I2069" s="5">
        <f>IF(ISERROR(VLOOKUP($A$2069, 文字檔!M:N, 2, 0)),0,VLOOKUP($A$2069, 文字檔!M:N, 2, 0))</f>
        <v>2122.96</v>
      </c>
      <c r="J2069" s="5">
        <f>IF(ISERROR(VLOOKUP($A$2069, 文字檔!O:P, 2, 0)),0,VLOOKUP($A$2069, 文字檔!O:P, 2, 0))</f>
        <v>0</v>
      </c>
      <c r="K2069">
        <f>IF(ISERROR(VLOOKUP($A$2069, 文字檔!Q:R, 2, 0)),0,VLOOKUP($A$2069, 文字檔!Q:R, 2, 0))</f>
        <v>3800</v>
      </c>
      <c r="L2069">
        <f>IF(ISERROR(VLOOKUP($A$2069, 文字檔!S:T, 2, 0)),0,VLOOKUP($A$2069, 文字檔!S:T, 2, 0))</f>
        <v>0</v>
      </c>
      <c r="M2069">
        <f>IF(ISERROR(VLOOKUP($A$2069, 文字檔!U:V, 2, 0)),0,VLOOKUP($A$2069, 文字檔!U:V, 2, 0))</f>
        <v>-52844.82</v>
      </c>
      <c r="N2069">
        <f>IF(ISERROR(VLOOKUP($A$2069, 文字檔!W:X, 2, 0)),0,VLOOKUP($A$2069, 文字檔!W:X, 2, 0))</f>
        <v>-21840.17</v>
      </c>
      <c r="O2069">
        <f>IF(ISERROR(VLOOKUP($A$2069, 文字檔!Y:Z, 2, 0)),0,VLOOKUP($A$2069, 文字檔!Y:Z, 2, 0))</f>
        <v>-11439.18</v>
      </c>
      <c r="P2069">
        <f>IF(ISERROR(VLOOKUP($A$2069, 文字檔!AA:AB, 2, 0)),0,VLOOKUP($A$2069, 文字檔!AA:AB, 2, 0))</f>
        <v>0</v>
      </c>
    </row>
    <row r="2070" spans="1:16" ht="16.2">
      <c r="A2070" s="7">
        <v>45806</v>
      </c>
      <c r="B2070" s="5">
        <f>SUMPRODUCT($C$2:$P$2,$C$2070:$P$2070)</f>
        <v>32978.589999999997</v>
      </c>
      <c r="C2070" s="5">
        <f>IF(ISERROR(VLOOKUP($A$2070, 文字檔!A:B, 2, 0)),0,VLOOKUP($A$2070, 文字檔!A:B, 2, 0))</f>
        <v>0</v>
      </c>
      <c r="D2070" s="5">
        <f>IF(ISERROR(VLOOKUP($A$2070, 文字檔!C:D, 2, 0)),0,VLOOKUP($A$2070, 文字檔!C:D, 2, 0))</f>
        <v>0</v>
      </c>
      <c r="E2070" s="5">
        <f>IF(ISERROR(VLOOKUP($A$2070, 文字檔!E:F, 2, 0)),0,VLOOKUP($A$2070, 文字檔!E:F, 2, 0))</f>
        <v>0</v>
      </c>
      <c r="F2070" s="5">
        <f>IF(ISERROR(VLOOKUP($A$2070, 文字檔!G:H, 2, 0)),0,VLOOKUP($A$2070, 文字檔!G:H, 2, 0))</f>
        <v>0</v>
      </c>
      <c r="G2070" s="5">
        <f>IF(ISERROR(VLOOKUP($A$2070, 文字檔!I:J, 2, 0)),0,VLOOKUP($A$2070, 文字檔!I:J, 2, 0))</f>
        <v>-15275.72</v>
      </c>
      <c r="H2070" s="5">
        <f>IF(ISERROR(VLOOKUP($A$2070, 文字檔!K:L, 2, 0)),0,VLOOKUP($A$2070, 文字檔!K:L, 2, 0))</f>
        <v>-3886.97</v>
      </c>
      <c r="I2070" s="5">
        <f>IF(ISERROR(VLOOKUP($A$2070, 文字檔!M:N, 2, 0)),0,VLOOKUP($A$2070, 文字檔!M:N, 2, 0))</f>
        <v>-637.55999999999995</v>
      </c>
      <c r="J2070" s="5">
        <f>IF(ISERROR(VLOOKUP($A$2070, 文字檔!O:P, 2, 0)),0,VLOOKUP($A$2070, 文字檔!O:P, 2, 0))</f>
        <v>-17292.52</v>
      </c>
      <c r="K2070">
        <f>IF(ISERROR(VLOOKUP($A$2070, 文字檔!Q:R, 2, 0)),0,VLOOKUP($A$2070, 文字檔!Q:R, 2, 0))</f>
        <v>13600</v>
      </c>
      <c r="L2070">
        <f>IF(ISERROR(VLOOKUP($A$2070, 文字檔!S:T, 2, 0)),0,VLOOKUP($A$2070, 文字檔!S:T, 2, 0))</f>
        <v>14715.28</v>
      </c>
      <c r="M2070">
        <f>IF(ISERROR(VLOOKUP($A$2070, 文字檔!U:V, 2, 0)),0,VLOOKUP($A$2070, 文字檔!U:V, 2, 0))</f>
        <v>0</v>
      </c>
      <c r="N2070">
        <f>IF(ISERROR(VLOOKUP($A$2070, 文字檔!W:X, 2, 0)),0,VLOOKUP($A$2070, 文字檔!W:X, 2, 0))</f>
        <v>0</v>
      </c>
      <c r="O2070">
        <f>IF(ISERROR(VLOOKUP($A$2070, 文字檔!Y:Z, 2, 0)),0,VLOOKUP($A$2070, 文字檔!Y:Z, 2, 0))</f>
        <v>41756.080000000002</v>
      </c>
      <c r="P2070">
        <f>IF(ISERROR(VLOOKUP($A$2070, 文字檔!AA:AB, 2, 0)),0,VLOOKUP($A$2070, 文字檔!AA:AB, 2, 0))</f>
        <v>0</v>
      </c>
    </row>
    <row r="2071" spans="1:16" ht="16.2">
      <c r="A2071" s="7">
        <v>45807</v>
      </c>
      <c r="B2071" s="5">
        <f>SUMPRODUCT($C$2:$P$2,$C$2071:$P$2071)</f>
        <v>0</v>
      </c>
      <c r="C2071" s="5">
        <f>IF(ISERROR(VLOOKUP($A$2071, 文字檔!A:B, 2, 0)),0,VLOOKUP($A$2071, 文字檔!A:B, 2, 0))</f>
        <v>0</v>
      </c>
      <c r="D2071" s="5">
        <f>IF(ISERROR(VLOOKUP($A$2071, 文字檔!C:D, 2, 0)),0,VLOOKUP($A$2071, 文字檔!C:D, 2, 0))</f>
        <v>0</v>
      </c>
      <c r="E2071" s="5">
        <f>IF(ISERROR(VLOOKUP($A$2071, 文字檔!E:F, 2, 0)),0,VLOOKUP($A$2071, 文字檔!E:F, 2, 0))</f>
        <v>0</v>
      </c>
      <c r="F2071" s="5">
        <f>IF(ISERROR(VLOOKUP($A$2071, 文字檔!G:H, 2, 0)),0,VLOOKUP($A$2071, 文字檔!G:H, 2, 0))</f>
        <v>0</v>
      </c>
      <c r="G2071" s="5">
        <f>IF(ISERROR(VLOOKUP($A$2071, 文字檔!I:J, 2, 0)),0,VLOOKUP($A$2071, 文字檔!I:J, 2, 0))</f>
        <v>0</v>
      </c>
      <c r="H2071" s="5">
        <f>IF(ISERROR(VLOOKUP($A$2071, 文字檔!K:L, 2, 0)),0,VLOOKUP($A$2071, 文字檔!K:L, 2, 0))</f>
        <v>0</v>
      </c>
      <c r="I2071" s="5">
        <f>IF(ISERROR(VLOOKUP($A$2071, 文字檔!M:N, 2, 0)),0,VLOOKUP($A$2071, 文字檔!M:N, 2, 0))</f>
        <v>0</v>
      </c>
      <c r="J2071" s="5">
        <f>IF(ISERROR(VLOOKUP($A$2071, 文字檔!O:P, 2, 0)),0,VLOOKUP($A$2071, 文字檔!O:P, 2, 0))</f>
        <v>0</v>
      </c>
      <c r="K2071">
        <f>IF(ISERROR(VLOOKUP($A$2071, 文字檔!Q:R, 2, 0)),0,VLOOKUP($A$2071, 文字檔!Q:R, 2, 0))</f>
        <v>0</v>
      </c>
      <c r="L2071">
        <f>IF(ISERROR(VLOOKUP($A$2071, 文字檔!S:T, 2, 0)),0,VLOOKUP($A$2071, 文字檔!S:T, 2, 0))</f>
        <v>0</v>
      </c>
      <c r="M2071">
        <f>IF(ISERROR(VLOOKUP($A$2071, 文字檔!U:V, 2, 0)),0,VLOOKUP($A$2071, 文字檔!U:V, 2, 0))</f>
        <v>0</v>
      </c>
      <c r="N2071">
        <f>IF(ISERROR(VLOOKUP($A$2071, 文字檔!W:X, 2, 0)),0,VLOOKUP($A$2071, 文字檔!W:X, 2, 0))</f>
        <v>0</v>
      </c>
      <c r="O2071">
        <f>IF(ISERROR(VLOOKUP($A$2071, 文字檔!Y:Z, 2, 0)),0,VLOOKUP($A$2071, 文字檔!Y:Z, 2, 0))</f>
        <v>0</v>
      </c>
      <c r="P2071">
        <f>IF(ISERROR(VLOOKUP($A$2071, 文字檔!AA:AB, 2, 0)),0,VLOOKUP($A$2071, 文字檔!AA:AB, 2, 0))</f>
        <v>0</v>
      </c>
    </row>
    <row r="2072" spans="1:16" ht="16.2">
      <c r="A2072" s="7">
        <v>45808</v>
      </c>
      <c r="B2072" s="5">
        <f>SUMPRODUCT($C$2:$P$2,$C$2072:$P$2072)</f>
        <v>0</v>
      </c>
      <c r="C2072" s="5">
        <f>IF(ISERROR(VLOOKUP($A$2072, 文字檔!A:B, 2, 0)),0,VLOOKUP($A$2072, 文字檔!A:B, 2, 0))</f>
        <v>0</v>
      </c>
      <c r="D2072" s="5">
        <f>IF(ISERROR(VLOOKUP($A$2072, 文字檔!C:D, 2, 0)),0,VLOOKUP($A$2072, 文字檔!C:D, 2, 0))</f>
        <v>0</v>
      </c>
      <c r="E2072" s="5">
        <f>IF(ISERROR(VLOOKUP($A$2072, 文字檔!E:F, 2, 0)),0,VLOOKUP($A$2072, 文字檔!E:F, 2, 0))</f>
        <v>0</v>
      </c>
      <c r="F2072" s="5">
        <f>IF(ISERROR(VLOOKUP($A$2072, 文字檔!G:H, 2, 0)),0,VLOOKUP($A$2072, 文字檔!G:H, 2, 0))</f>
        <v>0</v>
      </c>
      <c r="G2072" s="5">
        <f>IF(ISERROR(VLOOKUP($A$2072, 文字檔!I:J, 2, 0)),0,VLOOKUP($A$2072, 文字檔!I:J, 2, 0))</f>
        <v>0</v>
      </c>
      <c r="H2072" s="5">
        <f>IF(ISERROR(VLOOKUP($A$2072, 文字檔!K:L, 2, 0)),0,VLOOKUP($A$2072, 文字檔!K:L, 2, 0))</f>
        <v>0</v>
      </c>
      <c r="I2072" s="5">
        <f>IF(ISERROR(VLOOKUP($A$2072, 文字檔!M:N, 2, 0)),0,VLOOKUP($A$2072, 文字檔!M:N, 2, 0))</f>
        <v>0</v>
      </c>
      <c r="J2072" s="5">
        <f>IF(ISERROR(VLOOKUP($A$2072, 文字檔!O:P, 2, 0)),0,VLOOKUP($A$2072, 文字檔!O:P, 2, 0))</f>
        <v>0</v>
      </c>
      <c r="K2072">
        <f>IF(ISERROR(VLOOKUP($A$2072, 文字檔!Q:R, 2, 0)),0,VLOOKUP($A$2072, 文字檔!Q:R, 2, 0))</f>
        <v>0</v>
      </c>
      <c r="L2072">
        <f>IF(ISERROR(VLOOKUP($A$2072, 文字檔!S:T, 2, 0)),0,VLOOKUP($A$2072, 文字檔!S:T, 2, 0))</f>
        <v>0</v>
      </c>
      <c r="M2072">
        <f>IF(ISERROR(VLOOKUP($A$2072, 文字檔!U:V, 2, 0)),0,VLOOKUP($A$2072, 文字檔!U:V, 2, 0))</f>
        <v>0</v>
      </c>
      <c r="N2072">
        <f>IF(ISERROR(VLOOKUP($A$2072, 文字檔!W:X, 2, 0)),0,VLOOKUP($A$2072, 文字檔!W:X, 2, 0))</f>
        <v>0</v>
      </c>
      <c r="O2072">
        <f>IF(ISERROR(VLOOKUP($A$2072, 文字檔!Y:Z, 2, 0)),0,VLOOKUP($A$2072, 文字檔!Y:Z, 2, 0))</f>
        <v>0</v>
      </c>
      <c r="P2072">
        <f>IF(ISERROR(VLOOKUP($A$2072, 文字檔!AA:AB, 2, 0)),0,VLOOKUP($A$2072, 文字檔!AA:AB, 2, 0))</f>
        <v>0</v>
      </c>
    </row>
    <row r="2073" spans="1:16" ht="16.2">
      <c r="A2073" s="7">
        <v>45809</v>
      </c>
      <c r="B2073" s="5">
        <f>SUMPRODUCT($C$2:$P$2,$C$2073:$P$2073)</f>
        <v>0</v>
      </c>
      <c r="C2073" s="5">
        <f>IF(ISERROR(VLOOKUP($A$2073, 文字檔!A:B, 2, 0)),0,VLOOKUP($A$2073, 文字檔!A:B, 2, 0))</f>
        <v>0</v>
      </c>
      <c r="D2073" s="5">
        <f>IF(ISERROR(VLOOKUP($A$2073, 文字檔!C:D, 2, 0)),0,VLOOKUP($A$2073, 文字檔!C:D, 2, 0))</f>
        <v>0</v>
      </c>
      <c r="E2073" s="5">
        <f>IF(ISERROR(VLOOKUP($A$2073, 文字檔!E:F, 2, 0)),0,VLOOKUP($A$2073, 文字檔!E:F, 2, 0))</f>
        <v>0</v>
      </c>
      <c r="F2073" s="5">
        <f>IF(ISERROR(VLOOKUP($A$2073, 文字檔!G:H, 2, 0)),0,VLOOKUP($A$2073, 文字檔!G:H, 2, 0))</f>
        <v>0</v>
      </c>
      <c r="G2073" s="5">
        <f>IF(ISERROR(VLOOKUP($A$2073, 文字檔!I:J, 2, 0)),0,VLOOKUP($A$2073, 文字檔!I:J, 2, 0))</f>
        <v>0</v>
      </c>
      <c r="H2073" s="5">
        <f>IF(ISERROR(VLOOKUP($A$2073, 文字檔!K:L, 2, 0)),0,VLOOKUP($A$2073, 文字檔!K:L, 2, 0))</f>
        <v>0</v>
      </c>
      <c r="I2073" s="5">
        <f>IF(ISERROR(VLOOKUP($A$2073, 文字檔!M:N, 2, 0)),0,VLOOKUP($A$2073, 文字檔!M:N, 2, 0))</f>
        <v>0</v>
      </c>
      <c r="J2073" s="5">
        <f>IF(ISERROR(VLOOKUP($A$2073, 文字檔!O:P, 2, 0)),0,VLOOKUP($A$2073, 文字檔!O:P, 2, 0))</f>
        <v>0</v>
      </c>
      <c r="K2073">
        <f>IF(ISERROR(VLOOKUP($A$2073, 文字檔!Q:R, 2, 0)),0,VLOOKUP($A$2073, 文字檔!Q:R, 2, 0))</f>
        <v>0</v>
      </c>
      <c r="L2073">
        <f>IF(ISERROR(VLOOKUP($A$2073, 文字檔!S:T, 2, 0)),0,VLOOKUP($A$2073, 文字檔!S:T, 2, 0))</f>
        <v>0</v>
      </c>
      <c r="M2073">
        <f>IF(ISERROR(VLOOKUP($A$2073, 文字檔!U:V, 2, 0)),0,VLOOKUP($A$2073, 文字檔!U:V, 2, 0))</f>
        <v>0</v>
      </c>
      <c r="N2073">
        <f>IF(ISERROR(VLOOKUP($A$2073, 文字檔!W:X, 2, 0)),0,VLOOKUP($A$2073, 文字檔!W:X, 2, 0))</f>
        <v>0</v>
      </c>
      <c r="O2073">
        <f>IF(ISERROR(VLOOKUP($A$2073, 文字檔!Y:Z, 2, 0)),0,VLOOKUP($A$2073, 文字檔!Y:Z, 2, 0))</f>
        <v>0</v>
      </c>
      <c r="P2073">
        <f>IF(ISERROR(VLOOKUP($A$2073, 文字檔!AA:AB, 2, 0)),0,VLOOKUP($A$2073, 文字檔!AA:AB, 2, 0))</f>
        <v>0</v>
      </c>
    </row>
    <row r="2074" spans="1:16" ht="16.2">
      <c r="A2074" s="7">
        <v>45810</v>
      </c>
      <c r="B2074" s="5">
        <f>SUMPRODUCT($C$2:$P$2,$C$2074:$P$2074)</f>
        <v>64965.94</v>
      </c>
      <c r="C2074" s="5">
        <f>IF(ISERROR(VLOOKUP($A$2074, 文字檔!A:B, 2, 0)),0,VLOOKUP($A$2074, 文字檔!A:B, 2, 0))</f>
        <v>0</v>
      </c>
      <c r="D2074" s="5">
        <f>IF(ISERROR(VLOOKUP($A$2074, 文字檔!C:D, 2, 0)),0,VLOOKUP($A$2074, 文字檔!C:D, 2, 0))</f>
        <v>0</v>
      </c>
      <c r="E2074" s="5">
        <f>IF(ISERROR(VLOOKUP($A$2074, 文字檔!E:F, 2, 0)),0,VLOOKUP($A$2074, 文字檔!E:F, 2, 0))</f>
        <v>0</v>
      </c>
      <c r="F2074" s="5">
        <f>IF(ISERROR(VLOOKUP($A$2074, 文字檔!G:H, 2, 0)),0,VLOOKUP($A$2074, 文字檔!G:H, 2, 0))</f>
        <v>0</v>
      </c>
      <c r="G2074" s="5">
        <f>IF(ISERROR(VLOOKUP($A$2074, 文字檔!I:J, 2, 0)),0,VLOOKUP($A$2074, 文字檔!I:J, 2, 0))</f>
        <v>0</v>
      </c>
      <c r="H2074" s="5">
        <f>IF(ISERROR(VLOOKUP($A$2074, 文字檔!K:L, 2, 0)),0,VLOOKUP($A$2074, 文字檔!K:L, 2, 0))</f>
        <v>344.5</v>
      </c>
      <c r="I2074" s="5">
        <f>IF(ISERROR(VLOOKUP($A$2074, 文字檔!M:N, 2, 0)),0,VLOOKUP($A$2074, 文字檔!M:N, 2, 0))</f>
        <v>66763.91</v>
      </c>
      <c r="J2074" s="5">
        <f>IF(ISERROR(VLOOKUP($A$2074, 文字檔!O:P, 2, 0)),0,VLOOKUP($A$2074, 文字檔!O:P, 2, 0))</f>
        <v>0</v>
      </c>
      <c r="K2074">
        <f>IF(ISERROR(VLOOKUP($A$2074, 文字檔!Q:R, 2, 0)),0,VLOOKUP($A$2074, 文字檔!Q:R, 2, 0))</f>
        <v>-90800</v>
      </c>
      <c r="L2074">
        <f>IF(ISERROR(VLOOKUP($A$2074, 文字檔!S:T, 2, 0)),0,VLOOKUP($A$2074, 文字檔!S:T, 2, 0))</f>
        <v>948.91</v>
      </c>
      <c r="M2074">
        <f>IF(ISERROR(VLOOKUP($A$2074, 文字檔!U:V, 2, 0)),0,VLOOKUP($A$2074, 文字檔!U:V, 2, 0))</f>
        <v>0</v>
      </c>
      <c r="N2074">
        <f>IF(ISERROR(VLOOKUP($A$2074, 文字檔!W:X, 2, 0)),0,VLOOKUP($A$2074, 文字檔!W:X, 2, 0))</f>
        <v>32968.980000000003</v>
      </c>
      <c r="O2074">
        <f>IF(ISERROR(VLOOKUP($A$2074, 文字檔!Y:Z, 2, 0)),0,VLOOKUP($A$2074, 文字檔!Y:Z, 2, 0))</f>
        <v>56565.440000000002</v>
      </c>
      <c r="P2074">
        <f>IF(ISERROR(VLOOKUP($A$2074, 文字檔!AA:AB, 2, 0)),0,VLOOKUP($A$2074, 文字檔!AA:AB, 2, 0))</f>
        <v>-1825.8</v>
      </c>
    </row>
    <row r="2075" spans="1:16" ht="16.2">
      <c r="A2075" s="7">
        <v>45811</v>
      </c>
      <c r="B2075" s="5">
        <f>SUMPRODUCT($C$2:$P$2,$C$2075:$P$2075)</f>
        <v>-18509.609999999993</v>
      </c>
      <c r="C2075" s="5">
        <f>IF(ISERROR(VLOOKUP($A$2075, 文字檔!A:B, 2, 0)),0,VLOOKUP($A$2075, 文字檔!A:B, 2, 0))</f>
        <v>19866.560000000001</v>
      </c>
      <c r="D2075" s="5">
        <f>IF(ISERROR(VLOOKUP($A$2075, 文字檔!C:D, 2, 0)),0,VLOOKUP($A$2075, 文字檔!C:D, 2, 0))</f>
        <v>0</v>
      </c>
      <c r="E2075" s="5">
        <f>IF(ISERROR(VLOOKUP($A$2075, 文字檔!E:F, 2, 0)),0,VLOOKUP($A$2075, 文字檔!E:F, 2, 0))</f>
        <v>0</v>
      </c>
      <c r="F2075" s="5">
        <f>IF(ISERROR(VLOOKUP($A$2075, 文字檔!G:H, 2, 0)),0,VLOOKUP($A$2075, 文字檔!G:H, 2, 0))</f>
        <v>0</v>
      </c>
      <c r="G2075" s="5">
        <f>IF(ISERROR(VLOOKUP($A$2075, 文字檔!I:J, 2, 0)),0,VLOOKUP($A$2075, 文字檔!I:J, 2, 0))</f>
        <v>0</v>
      </c>
      <c r="H2075" s="5">
        <f>IF(ISERROR(VLOOKUP($A$2075, 文字檔!K:L, 2, 0)),0,VLOOKUP($A$2075, 文字檔!K:L, 2, 0))</f>
        <v>933.01</v>
      </c>
      <c r="I2075" s="5">
        <f>IF(ISERROR(VLOOKUP($A$2075, 文字檔!M:N, 2, 0)),0,VLOOKUP($A$2075, 文字檔!M:N, 2, 0))</f>
        <v>-13627.93</v>
      </c>
      <c r="J2075" s="5">
        <f>IF(ISERROR(VLOOKUP($A$2075, 文字檔!O:P, 2, 0)),0,VLOOKUP($A$2075, 文字檔!O:P, 2, 0))</f>
        <v>0</v>
      </c>
      <c r="K2075">
        <f>IF(ISERROR(VLOOKUP($A$2075, 文字檔!Q:R, 2, 0)),0,VLOOKUP($A$2075, 文字檔!Q:R, 2, 0))</f>
        <v>21000</v>
      </c>
      <c r="L2075">
        <f>IF(ISERROR(VLOOKUP($A$2075, 文字檔!S:T, 2, 0)),0,VLOOKUP($A$2075, 文字檔!S:T, 2, 0))</f>
        <v>16735.8</v>
      </c>
      <c r="M2075">
        <f>IF(ISERROR(VLOOKUP($A$2075, 文字檔!U:V, 2, 0)),0,VLOOKUP($A$2075, 文字檔!U:V, 2, 0))</f>
        <v>-47036.09</v>
      </c>
      <c r="N2075">
        <f>IF(ISERROR(VLOOKUP($A$2075, 文字檔!W:X, 2, 0)),0,VLOOKUP($A$2075, 文字檔!W:X, 2, 0))</f>
        <v>-22029.19</v>
      </c>
      <c r="O2075">
        <f>IF(ISERROR(VLOOKUP($A$2075, 文字檔!Y:Z, 2, 0)),0,VLOOKUP($A$2075, 文字檔!Y:Z, 2, 0))</f>
        <v>20911.32</v>
      </c>
      <c r="P2075">
        <f>IF(ISERROR(VLOOKUP($A$2075, 文字檔!AA:AB, 2, 0)),0,VLOOKUP($A$2075, 文字檔!AA:AB, 2, 0))</f>
        <v>-15263.09</v>
      </c>
    </row>
    <row r="2076" spans="1:16" ht="16.2">
      <c r="A2076" s="7">
        <v>45812</v>
      </c>
      <c r="B2076" s="5">
        <f>SUMPRODUCT($C$2:$P$2,$C$2076:$P$2076)</f>
        <v>421603.61000000004</v>
      </c>
      <c r="C2076" s="5">
        <f>IF(ISERROR(VLOOKUP($A$2076, 文字檔!A:B, 2, 0)),0,VLOOKUP($A$2076, 文字檔!A:B, 2, 0))</f>
        <v>19313.509999999998</v>
      </c>
      <c r="D2076" s="5">
        <f>IF(ISERROR(VLOOKUP($A$2076, 文字檔!C:D, 2, 0)),0,VLOOKUP($A$2076, 文字檔!C:D, 2, 0))</f>
        <v>2556.02</v>
      </c>
      <c r="E2076" s="5">
        <f>IF(ISERROR(VLOOKUP($A$2076, 文字檔!E:F, 2, 0)),0,VLOOKUP($A$2076, 文字檔!E:F, 2, 0))</f>
        <v>0</v>
      </c>
      <c r="F2076" s="5">
        <f>IF(ISERROR(VLOOKUP($A$2076, 文字檔!G:H, 2, 0)),0,VLOOKUP($A$2076, 文字檔!G:H, 2, 0))</f>
        <v>0</v>
      </c>
      <c r="G2076" s="5">
        <f>IF(ISERROR(VLOOKUP($A$2076, 文字檔!I:J, 2, 0)),0,VLOOKUP($A$2076, 文字檔!I:J, 2, 0))</f>
        <v>11957.43</v>
      </c>
      <c r="H2076" s="5">
        <f>IF(ISERROR(VLOOKUP($A$2076, 文字檔!K:L, 2, 0)),0,VLOOKUP($A$2076, 文字檔!K:L, 2, 0))</f>
        <v>42361.99</v>
      </c>
      <c r="I2076" s="5">
        <f>IF(ISERROR(VLOOKUP($A$2076, 文字檔!M:N, 2, 0)),0,VLOOKUP($A$2076, 文字檔!M:N, 2, 0))</f>
        <v>66165.56</v>
      </c>
      <c r="J2076" s="5">
        <f>IF(ISERROR(VLOOKUP($A$2076, 文字檔!O:P, 2, 0)),0,VLOOKUP($A$2076, 文字檔!O:P, 2, 0))</f>
        <v>0</v>
      </c>
      <c r="K2076">
        <f>IF(ISERROR(VLOOKUP($A$2076, 文字檔!Q:R, 2, 0)),0,VLOOKUP($A$2076, 文字檔!Q:R, 2, 0))</f>
        <v>102200</v>
      </c>
      <c r="L2076">
        <f>IF(ISERROR(VLOOKUP($A$2076, 文字檔!S:T, 2, 0)),0,VLOOKUP($A$2076, 文字檔!S:T, 2, 0))</f>
        <v>0</v>
      </c>
      <c r="M2076">
        <f>IF(ISERROR(VLOOKUP($A$2076, 文字檔!U:V, 2, 0)),0,VLOOKUP($A$2076, 文字檔!U:V, 2, 0))</f>
        <v>102200</v>
      </c>
      <c r="N2076">
        <f>IF(ISERROR(VLOOKUP($A$2076, 文字檔!W:X, 2, 0)),0,VLOOKUP($A$2076, 文字檔!W:X, 2, 0))</f>
        <v>62565.02</v>
      </c>
      <c r="O2076">
        <f>IF(ISERROR(VLOOKUP($A$2076, 文字檔!Y:Z, 2, 0)),0,VLOOKUP($A$2076, 文字檔!Y:Z, 2, 0))</f>
        <v>70166.16</v>
      </c>
      <c r="P2076">
        <f>IF(ISERROR(VLOOKUP($A$2076, 文字檔!AA:AB, 2, 0)),0,VLOOKUP($A$2076, 文字檔!AA:AB, 2, 0))</f>
        <v>-57882.080000000002</v>
      </c>
    </row>
    <row r="2077" spans="1:16" ht="16.2">
      <c r="A2077" s="7">
        <v>45813</v>
      </c>
      <c r="B2077" s="5">
        <f>SUMPRODUCT($C$2:$P$2,$C$2077:$P$2077)</f>
        <v>32830</v>
      </c>
      <c r="C2077" s="5">
        <f>IF(ISERROR(VLOOKUP($A$2077, 文字檔!A:B, 2, 0)),0,VLOOKUP($A$2077, 文字檔!A:B, 2, 0))</f>
        <v>0</v>
      </c>
      <c r="D2077" s="5">
        <f>IF(ISERROR(VLOOKUP($A$2077, 文字檔!C:D, 2, 0)),0,VLOOKUP($A$2077, 文字檔!C:D, 2, 0))</f>
        <v>14200</v>
      </c>
      <c r="E2077" s="5">
        <f>IF(ISERROR(VLOOKUP($A$2077, 文字檔!E:F, 2, 0)),0,VLOOKUP($A$2077, 文字檔!E:F, 2, 0))</f>
        <v>0</v>
      </c>
      <c r="F2077" s="5">
        <f>IF(ISERROR(VLOOKUP($A$2077, 文字檔!G:H, 2, 0)),0,VLOOKUP($A$2077, 文字檔!G:H, 2, 0))</f>
        <v>0</v>
      </c>
      <c r="G2077" s="5">
        <f>IF(ISERROR(VLOOKUP($A$2077, 文字檔!I:J, 2, 0)),0,VLOOKUP($A$2077, 文字檔!I:J, 2, 0))</f>
        <v>8754.1299999999992</v>
      </c>
      <c r="H2077" s="5">
        <f>IF(ISERROR(VLOOKUP($A$2077, 文字檔!K:L, 2, 0)),0,VLOOKUP($A$2077, 文字檔!K:L, 2, 0))</f>
        <v>13257.38</v>
      </c>
      <c r="I2077" s="5">
        <f>IF(ISERROR(VLOOKUP($A$2077, 文字檔!M:N, 2, 0)),0,VLOOKUP($A$2077, 文字檔!M:N, 2, 0))</f>
        <v>-38947.449999999997</v>
      </c>
      <c r="J2077" s="5">
        <f>IF(ISERROR(VLOOKUP($A$2077, 文字檔!O:P, 2, 0)),0,VLOOKUP($A$2077, 文字檔!O:P, 2, 0))</f>
        <v>0</v>
      </c>
      <c r="K2077">
        <f>IF(ISERROR(VLOOKUP($A$2077, 文字檔!Q:R, 2, 0)),0,VLOOKUP($A$2077, 文字檔!Q:R, 2, 0))</f>
        <v>14200</v>
      </c>
      <c r="L2077">
        <f>IF(ISERROR(VLOOKUP($A$2077, 文字檔!S:T, 2, 0)),0,VLOOKUP($A$2077, 文字檔!S:T, 2, 0))</f>
        <v>4305.9799999999996</v>
      </c>
      <c r="M2077">
        <f>IF(ISERROR(VLOOKUP($A$2077, 文字檔!U:V, 2, 0)),0,VLOOKUP($A$2077, 文字檔!U:V, 2, 0))</f>
        <v>14200</v>
      </c>
      <c r="N2077">
        <f>IF(ISERROR(VLOOKUP($A$2077, 文字檔!W:X, 2, 0)),0,VLOOKUP($A$2077, 文字檔!W:X, 2, 0))</f>
        <v>8754.1299999999992</v>
      </c>
      <c r="O2077">
        <f>IF(ISERROR(VLOOKUP($A$2077, 文字檔!Y:Z, 2, 0)),0,VLOOKUP($A$2077, 文字檔!Y:Z, 2, 0))</f>
        <v>-20094.169999999998</v>
      </c>
      <c r="P2077">
        <f>IF(ISERROR(VLOOKUP($A$2077, 文字檔!AA:AB, 2, 0)),0,VLOOKUP($A$2077, 文字檔!AA:AB, 2, 0))</f>
        <v>14200</v>
      </c>
    </row>
    <row r="2078" spans="1:16" ht="16.2">
      <c r="A2078" s="7">
        <v>45814</v>
      </c>
      <c r="B2078" s="5">
        <f>SUMPRODUCT($C$2:$P$2,$C$2078:$P$2078)</f>
        <v>41464.869999999995</v>
      </c>
      <c r="C2078" s="5">
        <f>IF(ISERROR(VLOOKUP($A$2078, 文字檔!A:B, 2, 0)),0,VLOOKUP($A$2078, 文字檔!A:B, 2, 0))</f>
        <v>0</v>
      </c>
      <c r="D2078" s="5">
        <f>IF(ISERROR(VLOOKUP($A$2078, 文字檔!C:D, 2, 0)),0,VLOOKUP($A$2078, 文字檔!C:D, 2, 0))</f>
        <v>27549.18</v>
      </c>
      <c r="E2078" s="5">
        <f>IF(ISERROR(VLOOKUP($A$2078, 文字檔!E:F, 2, 0)),0,VLOOKUP($A$2078, 文字檔!E:F, 2, 0))</f>
        <v>0</v>
      </c>
      <c r="F2078" s="5">
        <f>IF(ISERROR(VLOOKUP($A$2078, 文字檔!G:H, 2, 0)),0,VLOOKUP($A$2078, 文字檔!G:H, 2, 0))</f>
        <v>0</v>
      </c>
      <c r="G2078" s="5">
        <f>IF(ISERROR(VLOOKUP($A$2078, 文字檔!I:J, 2, 0)),0,VLOOKUP($A$2078, 文字檔!I:J, 2, 0))</f>
        <v>0</v>
      </c>
      <c r="H2078" s="5">
        <f>IF(ISERROR(VLOOKUP($A$2078, 文字檔!K:L, 2, 0)),0,VLOOKUP($A$2078, 文字檔!K:L, 2, 0))</f>
        <v>0</v>
      </c>
      <c r="I2078" s="5">
        <f>IF(ISERROR(VLOOKUP($A$2078, 文字檔!M:N, 2, 0)),0,VLOOKUP($A$2078, 文字檔!M:N, 2, 0))</f>
        <v>-6084.31</v>
      </c>
      <c r="J2078" s="5">
        <f>IF(ISERROR(VLOOKUP($A$2078, 文字檔!O:P, 2, 0)),0,VLOOKUP($A$2078, 文字檔!O:P, 2, 0))</f>
        <v>0</v>
      </c>
      <c r="K2078">
        <f>IF(ISERROR(VLOOKUP($A$2078, 文字檔!Q:R, 2, 0)),0,VLOOKUP($A$2078, 文字檔!Q:R, 2, 0))</f>
        <v>5000</v>
      </c>
      <c r="L2078">
        <f>IF(ISERROR(VLOOKUP($A$2078, 文字檔!S:T, 2, 0)),0,VLOOKUP($A$2078, 文字檔!S:T, 2, 0))</f>
        <v>0</v>
      </c>
      <c r="M2078">
        <f>IF(ISERROR(VLOOKUP($A$2078, 文字檔!U:V, 2, 0)),0,VLOOKUP($A$2078, 文字檔!U:V, 2, 0))</f>
        <v>5000</v>
      </c>
      <c r="N2078">
        <f>IF(ISERROR(VLOOKUP($A$2078, 文字檔!W:X, 2, 0)),0,VLOOKUP($A$2078, 文字檔!W:X, 2, 0))</f>
        <v>0</v>
      </c>
      <c r="O2078">
        <f>IF(ISERROR(VLOOKUP($A$2078, 文字檔!Y:Z, 2, 0)),0,VLOOKUP($A$2078, 文字檔!Y:Z, 2, 0))</f>
        <v>5000</v>
      </c>
      <c r="P2078">
        <f>IF(ISERROR(VLOOKUP($A$2078, 文字檔!AA:AB, 2, 0)),0,VLOOKUP($A$2078, 文字檔!AA:AB, 2, 0))</f>
        <v>5000</v>
      </c>
    </row>
    <row r="2079" spans="1:16" ht="16.2">
      <c r="A2079" s="7">
        <v>45815</v>
      </c>
      <c r="B2079" s="5">
        <f>SUMPRODUCT($C$2:$P$2,$C$2079:$P$2079)</f>
        <v>0</v>
      </c>
      <c r="C2079" s="5">
        <f>IF(ISERROR(VLOOKUP($A$2079, 文字檔!A:B, 2, 0)),0,VLOOKUP($A$2079, 文字檔!A:B, 2, 0))</f>
        <v>0</v>
      </c>
      <c r="D2079" s="5">
        <f>IF(ISERROR(VLOOKUP($A$2079, 文字檔!C:D, 2, 0)),0,VLOOKUP($A$2079, 文字檔!C:D, 2, 0))</f>
        <v>0</v>
      </c>
      <c r="E2079" s="5">
        <f>IF(ISERROR(VLOOKUP($A$2079, 文字檔!E:F, 2, 0)),0,VLOOKUP($A$2079, 文字檔!E:F, 2, 0))</f>
        <v>0</v>
      </c>
      <c r="F2079" s="5">
        <f>IF(ISERROR(VLOOKUP($A$2079, 文字檔!G:H, 2, 0)),0,VLOOKUP($A$2079, 文字檔!G:H, 2, 0))</f>
        <v>0</v>
      </c>
      <c r="G2079" s="5">
        <f>IF(ISERROR(VLOOKUP($A$2079, 文字檔!I:J, 2, 0)),0,VLOOKUP($A$2079, 文字檔!I:J, 2, 0))</f>
        <v>0</v>
      </c>
      <c r="H2079" s="5">
        <f>IF(ISERROR(VLOOKUP($A$2079, 文字檔!K:L, 2, 0)),0,VLOOKUP($A$2079, 文字檔!K:L, 2, 0))</f>
        <v>0</v>
      </c>
      <c r="I2079" s="5">
        <f>IF(ISERROR(VLOOKUP($A$2079, 文字檔!M:N, 2, 0)),0,VLOOKUP($A$2079, 文字檔!M:N, 2, 0))</f>
        <v>0</v>
      </c>
      <c r="J2079" s="5">
        <f>IF(ISERROR(VLOOKUP($A$2079, 文字檔!O:P, 2, 0)),0,VLOOKUP($A$2079, 文字檔!O:P, 2, 0))</f>
        <v>0</v>
      </c>
      <c r="K2079">
        <f>IF(ISERROR(VLOOKUP($A$2079, 文字檔!Q:R, 2, 0)),0,VLOOKUP($A$2079, 文字檔!Q:R, 2, 0))</f>
        <v>0</v>
      </c>
      <c r="L2079">
        <f>IF(ISERROR(VLOOKUP($A$2079, 文字檔!S:T, 2, 0)),0,VLOOKUP($A$2079, 文字檔!S:T, 2, 0))</f>
        <v>0</v>
      </c>
      <c r="M2079">
        <f>IF(ISERROR(VLOOKUP($A$2079, 文字檔!U:V, 2, 0)),0,VLOOKUP($A$2079, 文字檔!U:V, 2, 0))</f>
        <v>0</v>
      </c>
      <c r="N2079">
        <f>IF(ISERROR(VLOOKUP($A$2079, 文字檔!W:X, 2, 0)),0,VLOOKUP($A$2079, 文字檔!W:X, 2, 0))</f>
        <v>0</v>
      </c>
      <c r="O2079">
        <f>IF(ISERROR(VLOOKUP($A$2079, 文字檔!Y:Z, 2, 0)),0,VLOOKUP($A$2079, 文字檔!Y:Z, 2, 0))</f>
        <v>0</v>
      </c>
      <c r="P2079">
        <f>IF(ISERROR(VLOOKUP($A$2079, 文字檔!AA:AB, 2, 0)),0,VLOOKUP($A$2079, 文字檔!AA:AB, 2, 0))</f>
        <v>0</v>
      </c>
    </row>
    <row r="2080" spans="1:16" ht="16.2">
      <c r="A2080" s="7">
        <v>45816</v>
      </c>
      <c r="B2080" s="5">
        <f>SUMPRODUCT($C$2:$P$2,$C$2080:$P$2080)</f>
        <v>0</v>
      </c>
      <c r="C2080" s="5">
        <f>IF(ISERROR(VLOOKUP($A$2080, 文字檔!A:B, 2, 0)),0,VLOOKUP($A$2080, 文字檔!A:B, 2, 0))</f>
        <v>0</v>
      </c>
      <c r="D2080" s="5">
        <f>IF(ISERROR(VLOOKUP($A$2080, 文字檔!C:D, 2, 0)),0,VLOOKUP($A$2080, 文字檔!C:D, 2, 0))</f>
        <v>0</v>
      </c>
      <c r="E2080" s="5">
        <f>IF(ISERROR(VLOOKUP($A$2080, 文字檔!E:F, 2, 0)),0,VLOOKUP($A$2080, 文字檔!E:F, 2, 0))</f>
        <v>0</v>
      </c>
      <c r="F2080" s="5">
        <f>IF(ISERROR(VLOOKUP($A$2080, 文字檔!G:H, 2, 0)),0,VLOOKUP($A$2080, 文字檔!G:H, 2, 0))</f>
        <v>0</v>
      </c>
      <c r="G2080" s="5">
        <f>IF(ISERROR(VLOOKUP($A$2080, 文字檔!I:J, 2, 0)),0,VLOOKUP($A$2080, 文字檔!I:J, 2, 0))</f>
        <v>0</v>
      </c>
      <c r="H2080" s="5">
        <f>IF(ISERROR(VLOOKUP($A$2080, 文字檔!K:L, 2, 0)),0,VLOOKUP($A$2080, 文字檔!K:L, 2, 0))</f>
        <v>0</v>
      </c>
      <c r="I2080" s="5">
        <f>IF(ISERROR(VLOOKUP($A$2080, 文字檔!M:N, 2, 0)),0,VLOOKUP($A$2080, 文字檔!M:N, 2, 0))</f>
        <v>0</v>
      </c>
      <c r="J2080" s="5">
        <f>IF(ISERROR(VLOOKUP($A$2080, 文字檔!O:P, 2, 0)),0,VLOOKUP($A$2080, 文字檔!O:P, 2, 0))</f>
        <v>0</v>
      </c>
      <c r="K2080">
        <f>IF(ISERROR(VLOOKUP($A$2080, 文字檔!Q:R, 2, 0)),0,VLOOKUP($A$2080, 文字檔!Q:R, 2, 0))</f>
        <v>0</v>
      </c>
      <c r="L2080">
        <f>IF(ISERROR(VLOOKUP($A$2080, 文字檔!S:T, 2, 0)),0,VLOOKUP($A$2080, 文字檔!S:T, 2, 0))</f>
        <v>0</v>
      </c>
      <c r="M2080">
        <f>IF(ISERROR(VLOOKUP($A$2080, 文字檔!U:V, 2, 0)),0,VLOOKUP($A$2080, 文字檔!U:V, 2, 0))</f>
        <v>0</v>
      </c>
      <c r="N2080">
        <f>IF(ISERROR(VLOOKUP($A$2080, 文字檔!W:X, 2, 0)),0,VLOOKUP($A$2080, 文字檔!W:X, 2, 0))</f>
        <v>0</v>
      </c>
      <c r="O2080">
        <f>IF(ISERROR(VLOOKUP($A$2080, 文字檔!Y:Z, 2, 0)),0,VLOOKUP($A$2080, 文字檔!Y:Z, 2, 0))</f>
        <v>0</v>
      </c>
      <c r="P2080">
        <f>IF(ISERROR(VLOOKUP($A$2080, 文字檔!AA:AB, 2, 0)),0,VLOOKUP($A$2080, 文字檔!AA:AB, 2, 0))</f>
        <v>0</v>
      </c>
    </row>
    <row r="2081" spans="1:16" ht="16.2">
      <c r="A2081" s="7">
        <v>45817</v>
      </c>
      <c r="B2081" s="5">
        <f>SUMPRODUCT($C$2:$P$2,$C$2081:$P$2081)</f>
        <v>106300.73999999999</v>
      </c>
      <c r="C2081" s="5">
        <f>IF(ISERROR(VLOOKUP($A$2081, 文字檔!A:B, 2, 0)),0,VLOOKUP($A$2081, 文字檔!A:B, 2, 0))</f>
        <v>2496.59</v>
      </c>
      <c r="D2081" s="5">
        <f>IF(ISERROR(VLOOKUP($A$2081, 文字檔!C:D, 2, 0)),0,VLOOKUP($A$2081, 文字檔!C:D, 2, 0))</f>
        <v>0</v>
      </c>
      <c r="E2081" s="5">
        <f>IF(ISERROR(VLOOKUP($A$2081, 文字檔!E:F, 2, 0)),0,VLOOKUP($A$2081, 文字檔!E:F, 2, 0))</f>
        <v>0</v>
      </c>
      <c r="F2081" s="5">
        <f>IF(ISERROR(VLOOKUP($A$2081, 文字檔!G:H, 2, 0)),0,VLOOKUP($A$2081, 文字檔!G:H, 2, 0))</f>
        <v>0</v>
      </c>
      <c r="G2081" s="5">
        <f>IF(ISERROR(VLOOKUP($A$2081, 文字檔!I:J, 2, 0)),0,VLOOKUP($A$2081, 文字檔!I:J, 2, 0))</f>
        <v>-3292.88</v>
      </c>
      <c r="H2081" s="5">
        <f>IF(ISERROR(VLOOKUP($A$2081, 文字檔!K:L, 2, 0)),0,VLOOKUP($A$2081, 文字檔!K:L, 2, 0))</f>
        <v>-20102.3</v>
      </c>
      <c r="I2081" s="5">
        <f>IF(ISERROR(VLOOKUP($A$2081, 文字檔!M:N, 2, 0)),0,VLOOKUP($A$2081, 文字檔!M:N, 2, 0))</f>
        <v>20951.43</v>
      </c>
      <c r="J2081" s="5">
        <f>IF(ISERROR(VLOOKUP($A$2081, 文字檔!O:P, 2, 0)),0,VLOOKUP($A$2081, 文字檔!O:P, 2, 0))</f>
        <v>0</v>
      </c>
      <c r="K2081">
        <f>IF(ISERROR(VLOOKUP($A$2081, 文字檔!Q:R, 2, 0)),0,VLOOKUP($A$2081, 文字檔!Q:R, 2, 0))</f>
        <v>29800</v>
      </c>
      <c r="L2081">
        <f>IF(ISERROR(VLOOKUP($A$2081, 文字檔!S:T, 2, 0)),0,VLOOKUP($A$2081, 文字檔!S:T, 2, 0))</f>
        <v>-14500.62</v>
      </c>
      <c r="M2081">
        <f>IF(ISERROR(VLOOKUP($A$2081, 文字檔!U:V, 2, 0)),0,VLOOKUP($A$2081, 文字檔!U:V, 2, 0))</f>
        <v>29800</v>
      </c>
      <c r="N2081">
        <f>IF(ISERROR(VLOOKUP($A$2081, 文字檔!W:X, 2, 0)),0,VLOOKUP($A$2081, 文字檔!W:X, 2, 0))</f>
        <v>1548.52</v>
      </c>
      <c r="O2081">
        <f>IF(ISERROR(VLOOKUP($A$2081, 文字檔!Y:Z, 2, 0)),0,VLOOKUP($A$2081, 文字檔!Y:Z, 2, 0))</f>
        <v>29800</v>
      </c>
      <c r="P2081">
        <f>IF(ISERROR(VLOOKUP($A$2081, 文字檔!AA:AB, 2, 0)),0,VLOOKUP($A$2081, 文字檔!AA:AB, 2, 0))</f>
        <v>29800</v>
      </c>
    </row>
    <row r="2082" spans="1:16" ht="16.2">
      <c r="A2082" s="7">
        <v>45818</v>
      </c>
      <c r="B2082" s="5">
        <f>SUMPRODUCT($C$2:$P$2,$C$2082:$P$2082)</f>
        <v>565171.04</v>
      </c>
      <c r="C2082" s="5">
        <f>IF(ISERROR(VLOOKUP($A$2082, 文字檔!A:B, 2, 0)),0,VLOOKUP($A$2082, 文字檔!A:B, 2, 0))</f>
        <v>30274.84</v>
      </c>
      <c r="D2082" s="5">
        <f>IF(ISERROR(VLOOKUP($A$2082, 文字檔!C:D, 2, 0)),0,VLOOKUP($A$2082, 文字檔!C:D, 2, 0))</f>
        <v>0</v>
      </c>
      <c r="E2082" s="5">
        <f>IF(ISERROR(VLOOKUP($A$2082, 文字檔!E:F, 2, 0)),0,VLOOKUP($A$2082, 文字檔!E:F, 2, 0))</f>
        <v>0</v>
      </c>
      <c r="F2082" s="5">
        <f>IF(ISERROR(VLOOKUP($A$2082, 文字檔!G:H, 2, 0)),0,VLOOKUP($A$2082, 文字檔!G:H, 2, 0))</f>
        <v>0</v>
      </c>
      <c r="G2082" s="5">
        <f>IF(ISERROR(VLOOKUP($A$2082, 文字檔!I:J, 2, 0)),0,VLOOKUP($A$2082, 文字檔!I:J, 2, 0))</f>
        <v>33638.089999999997</v>
      </c>
      <c r="H2082" s="5">
        <f>IF(ISERROR(VLOOKUP($A$2082, 文字檔!K:L, 2, 0)),0,VLOOKUP($A$2082, 文字檔!K:L, 2, 0))</f>
        <v>46743.78</v>
      </c>
      <c r="I2082" s="5">
        <f>IF(ISERROR(VLOOKUP($A$2082, 文字檔!M:N, 2, 0)),0,VLOOKUP($A$2082, 文字檔!M:N, 2, 0))</f>
        <v>70693.08</v>
      </c>
      <c r="J2082" s="5">
        <f>IF(ISERROR(VLOOKUP($A$2082, 文字檔!O:P, 2, 0)),0,VLOOKUP($A$2082, 文字檔!O:P, 2, 0))</f>
        <v>-18649.12</v>
      </c>
      <c r="K2082">
        <f>IF(ISERROR(VLOOKUP($A$2082, 文字檔!Q:R, 2, 0)),0,VLOOKUP($A$2082, 文字檔!Q:R, 2, 0))</f>
        <v>76800</v>
      </c>
      <c r="L2082">
        <f>IF(ISERROR(VLOOKUP($A$2082, 文字檔!S:T, 2, 0)),0,VLOOKUP($A$2082, 文字檔!S:T, 2, 0))</f>
        <v>0</v>
      </c>
      <c r="M2082">
        <f>IF(ISERROR(VLOOKUP($A$2082, 文字檔!U:V, 2, 0)),0,VLOOKUP($A$2082, 文字檔!U:V, 2, 0))</f>
        <v>76800</v>
      </c>
      <c r="N2082">
        <f>IF(ISERROR(VLOOKUP($A$2082, 文字檔!W:X, 2, 0)),0,VLOOKUP($A$2082, 文字檔!W:X, 2, 0))</f>
        <v>76800</v>
      </c>
      <c r="O2082">
        <f>IF(ISERROR(VLOOKUP($A$2082, 文字檔!Y:Z, 2, 0)),0,VLOOKUP($A$2082, 文字檔!Y:Z, 2, 0))</f>
        <v>79136.22</v>
      </c>
      <c r="P2082">
        <f>IF(ISERROR(VLOOKUP($A$2082, 文字檔!AA:AB, 2, 0)),0,VLOOKUP($A$2082, 文字檔!AA:AB, 2, 0))</f>
        <v>92934.15</v>
      </c>
    </row>
    <row r="2083" spans="1:16" ht="16.2">
      <c r="A2083" s="7">
        <v>45819</v>
      </c>
      <c r="B2083" s="5">
        <f>SUMPRODUCT($C$2:$P$2,$C$2083:$P$2083)</f>
        <v>331848.58000000007</v>
      </c>
      <c r="C2083" s="5">
        <f>IF(ISERROR(VLOOKUP($A$2083, 文字檔!A:B, 2, 0)),0,VLOOKUP($A$2083, 文字檔!A:B, 2, 0))</f>
        <v>0</v>
      </c>
      <c r="D2083" s="5">
        <f>IF(ISERROR(VLOOKUP($A$2083, 文字檔!C:D, 2, 0)),0,VLOOKUP($A$2083, 文字檔!C:D, 2, 0))</f>
        <v>0</v>
      </c>
      <c r="E2083" s="5">
        <f>IF(ISERROR(VLOOKUP($A$2083, 文字檔!E:F, 2, 0)),0,VLOOKUP($A$2083, 文字檔!E:F, 2, 0))</f>
        <v>0</v>
      </c>
      <c r="F2083" s="5">
        <f>IF(ISERROR(VLOOKUP($A$2083, 文字檔!G:H, 2, 0)),0,VLOOKUP($A$2083, 文字檔!G:H, 2, 0))</f>
        <v>12531.45</v>
      </c>
      <c r="G2083" s="5">
        <f>IF(ISERROR(VLOOKUP($A$2083, 文字檔!I:J, 2, 0)),0,VLOOKUP($A$2083, 文字檔!I:J, 2, 0))</f>
        <v>11600.23</v>
      </c>
      <c r="H2083" s="5">
        <f>IF(ISERROR(VLOOKUP($A$2083, 文字檔!K:L, 2, 0)),0,VLOOKUP($A$2083, 文字檔!K:L, 2, 0))</f>
        <v>12794.47</v>
      </c>
      <c r="I2083" s="5">
        <f>IF(ISERROR(VLOOKUP($A$2083, 文字檔!M:N, 2, 0)),0,VLOOKUP($A$2083, 文字檔!M:N, 2, 0))</f>
        <v>109057.01</v>
      </c>
      <c r="J2083" s="5">
        <f>IF(ISERROR(VLOOKUP($A$2083, 文字檔!O:P, 2, 0)),0,VLOOKUP($A$2083, 文字檔!O:P, 2, 0))</f>
        <v>0</v>
      </c>
      <c r="K2083">
        <f>IF(ISERROR(VLOOKUP($A$2083, 文字檔!Q:R, 2, 0)),0,VLOOKUP($A$2083, 文字檔!Q:R, 2, 0))</f>
        <v>48000</v>
      </c>
      <c r="L2083">
        <f>IF(ISERROR(VLOOKUP($A$2083, 文字檔!S:T, 2, 0)),0,VLOOKUP($A$2083, 文字檔!S:T, 2, 0))</f>
        <v>0</v>
      </c>
      <c r="M2083">
        <f>IF(ISERROR(VLOOKUP($A$2083, 文字檔!U:V, 2, 0)),0,VLOOKUP($A$2083, 文字檔!U:V, 2, 0))</f>
        <v>48000</v>
      </c>
      <c r="N2083">
        <f>IF(ISERROR(VLOOKUP($A$2083, 文字檔!W:X, 2, 0)),0,VLOOKUP($A$2083, 文字檔!W:X, 2, 0))</f>
        <v>48000</v>
      </c>
      <c r="O2083">
        <f>IF(ISERROR(VLOOKUP($A$2083, 文字檔!Y:Z, 2, 0)),0,VLOOKUP($A$2083, 文字檔!Y:Z, 2, 0))</f>
        <v>30534.15</v>
      </c>
      <c r="P2083">
        <f>IF(ISERROR(VLOOKUP($A$2083, 文字檔!AA:AB, 2, 0)),0,VLOOKUP($A$2083, 文字檔!AA:AB, 2, 0))</f>
        <v>11331.27</v>
      </c>
    </row>
    <row r="2084" spans="1:16" ht="16.2">
      <c r="A2084" s="7">
        <v>45820</v>
      </c>
      <c r="B2084" s="5">
        <f>SUMPRODUCT($C$2:$P$2,$C$2084:$P$2084)</f>
        <v>-146501.69</v>
      </c>
      <c r="C2084" s="5">
        <f>IF(ISERROR(VLOOKUP($A$2084, 文字檔!A:B, 2, 0)),0,VLOOKUP($A$2084, 文字檔!A:B, 2, 0))</f>
        <v>-870.45</v>
      </c>
      <c r="D2084" s="5">
        <f>IF(ISERROR(VLOOKUP($A$2084, 文字檔!C:D, 2, 0)),0,VLOOKUP($A$2084, 文字檔!C:D, 2, 0))</f>
        <v>0</v>
      </c>
      <c r="E2084" s="5">
        <f>IF(ISERROR(VLOOKUP($A$2084, 文字檔!E:F, 2, 0)),0,VLOOKUP($A$2084, 文字檔!E:F, 2, 0))</f>
        <v>0</v>
      </c>
      <c r="F2084" s="5">
        <f>IF(ISERROR(VLOOKUP($A$2084, 文字檔!G:H, 2, 0)),0,VLOOKUP($A$2084, 文字檔!G:H, 2, 0))</f>
        <v>-19800</v>
      </c>
      <c r="G2084" s="5">
        <f>IF(ISERROR(VLOOKUP($A$2084, 文字檔!I:J, 2, 0)),0,VLOOKUP($A$2084, 文字檔!I:J, 2, 0))</f>
        <v>0</v>
      </c>
      <c r="H2084" s="5">
        <f>IF(ISERROR(VLOOKUP($A$2084, 文字檔!K:L, 2, 0)),0,VLOOKUP($A$2084, 文字檔!K:L, 2, 0))</f>
        <v>-22005.200000000001</v>
      </c>
      <c r="I2084" s="5">
        <f>IF(ISERROR(VLOOKUP($A$2084, 文字檔!M:N, 2, 0)),0,VLOOKUP($A$2084, 文字檔!M:N, 2, 0))</f>
        <v>-11222.1</v>
      </c>
      <c r="J2084" s="5">
        <f>IF(ISERROR(VLOOKUP($A$2084, 文字檔!O:P, 2, 0)),0,VLOOKUP($A$2084, 文字檔!O:P, 2, 0))</f>
        <v>0</v>
      </c>
      <c r="K2084">
        <f>IF(ISERROR(VLOOKUP($A$2084, 文字檔!Q:R, 2, 0)),0,VLOOKUP($A$2084, 文字檔!Q:R, 2, 0))</f>
        <v>-26066.720000000001</v>
      </c>
      <c r="L2084">
        <f>IF(ISERROR(VLOOKUP($A$2084, 文字檔!S:T, 2, 0)),0,VLOOKUP($A$2084, 文字檔!S:T, 2, 0))</f>
        <v>0</v>
      </c>
      <c r="M2084">
        <f>IF(ISERROR(VLOOKUP($A$2084, 文字檔!U:V, 2, 0)),0,VLOOKUP($A$2084, 文字檔!U:V, 2, 0))</f>
        <v>-19800</v>
      </c>
      <c r="N2084">
        <f>IF(ISERROR(VLOOKUP($A$2084, 文字檔!W:X, 2, 0)),0,VLOOKUP($A$2084, 文字檔!W:X, 2, 0))</f>
        <v>-19800</v>
      </c>
      <c r="O2084">
        <f>IF(ISERROR(VLOOKUP($A$2084, 文字檔!Y:Z, 2, 0)),0,VLOOKUP($A$2084, 文字檔!Y:Z, 2, 0))</f>
        <v>-7137.22</v>
      </c>
      <c r="P2084">
        <f>IF(ISERROR(VLOOKUP($A$2084, 文字檔!AA:AB, 2, 0)),0,VLOOKUP($A$2084, 文字檔!AA:AB, 2, 0))</f>
        <v>-19800</v>
      </c>
    </row>
    <row r="2085" spans="1:16" ht="16.2">
      <c r="A2085" s="7">
        <v>45821</v>
      </c>
      <c r="B2085" s="5">
        <f>SUMPRODUCT($C$2:$P$2,$C$2085:$P$2085)</f>
        <v>-237963.93</v>
      </c>
      <c r="C2085" s="5">
        <f>IF(ISERROR(VLOOKUP($A$2085, 文字檔!A:B, 2, 0)),0,VLOOKUP($A$2085, 文字檔!A:B, 2, 0))</f>
        <v>-5032.92</v>
      </c>
      <c r="D2085" s="5">
        <f>IF(ISERROR(VLOOKUP($A$2085, 文字檔!C:D, 2, 0)),0,VLOOKUP($A$2085, 文字檔!C:D, 2, 0))</f>
        <v>0</v>
      </c>
      <c r="E2085" s="5">
        <f>IF(ISERROR(VLOOKUP($A$2085, 文字檔!E:F, 2, 0)),0,VLOOKUP($A$2085, 文字檔!E:F, 2, 0))</f>
        <v>0</v>
      </c>
      <c r="F2085" s="5">
        <f>IF(ISERROR(VLOOKUP($A$2085, 文字檔!G:H, 2, 0)),0,VLOOKUP($A$2085, 文字檔!G:H, 2, 0))</f>
        <v>-62400</v>
      </c>
      <c r="G2085" s="5">
        <f>IF(ISERROR(VLOOKUP($A$2085, 文字檔!I:J, 2, 0)),0,VLOOKUP($A$2085, 文字檔!I:J, 2, 0))</f>
        <v>-22531.82</v>
      </c>
      <c r="H2085" s="5">
        <f>IF(ISERROR(VLOOKUP($A$2085, 文字檔!K:L, 2, 0)),0,VLOOKUP($A$2085, 文字檔!K:L, 2, 0))</f>
        <v>11212.62</v>
      </c>
      <c r="I2085" s="5">
        <f>IF(ISERROR(VLOOKUP($A$2085, 文字檔!M:N, 2, 0)),0,VLOOKUP($A$2085, 文字檔!M:N, 2, 0))</f>
        <v>11739.94</v>
      </c>
      <c r="J2085" s="5">
        <f>IF(ISERROR(VLOOKUP($A$2085, 文字檔!O:P, 2, 0)),0,VLOOKUP($A$2085, 文字檔!O:P, 2, 0))</f>
        <v>-17317.78</v>
      </c>
      <c r="K2085">
        <f>IF(ISERROR(VLOOKUP($A$2085, 文字檔!Q:R, 2, 0)),0,VLOOKUP($A$2085, 文字檔!Q:R, 2, 0))</f>
        <v>0</v>
      </c>
      <c r="L2085">
        <f>IF(ISERROR(VLOOKUP($A$2085, 文字檔!S:T, 2, 0)),0,VLOOKUP($A$2085, 文字檔!S:T, 2, 0))</f>
        <v>0</v>
      </c>
      <c r="M2085">
        <f>IF(ISERROR(VLOOKUP($A$2085, 文字檔!U:V, 2, 0)),0,VLOOKUP($A$2085, 文字檔!U:V, 2, 0))</f>
        <v>-75714.600000000006</v>
      </c>
      <c r="N2085">
        <f>IF(ISERROR(VLOOKUP($A$2085, 文字檔!W:X, 2, 0)),0,VLOOKUP($A$2085, 文字檔!W:X, 2, 0))</f>
        <v>-62400</v>
      </c>
      <c r="O2085">
        <f>IF(ISERROR(VLOOKUP($A$2085, 文字檔!Y:Z, 2, 0)),0,VLOOKUP($A$2085, 文字檔!Y:Z, 2, 0))</f>
        <v>44739.25</v>
      </c>
      <c r="P2085">
        <f>IF(ISERROR(VLOOKUP($A$2085, 文字檔!AA:AB, 2, 0)),0,VLOOKUP($A$2085, 文字檔!AA:AB, 2, 0))</f>
        <v>-60258.62</v>
      </c>
    </row>
    <row r="2086" spans="1:16" ht="16.2">
      <c r="A2086" s="7">
        <v>45822</v>
      </c>
      <c r="B2086" s="5">
        <f>SUMPRODUCT($C$2:$P$2,$C$2086:$P$2086)</f>
        <v>0</v>
      </c>
      <c r="C2086" s="5">
        <f>IF(ISERROR(VLOOKUP($A$2086, 文字檔!A:B, 2, 0)),0,VLOOKUP($A$2086, 文字檔!A:B, 2, 0))</f>
        <v>0</v>
      </c>
      <c r="D2086" s="5">
        <f>IF(ISERROR(VLOOKUP($A$2086, 文字檔!C:D, 2, 0)),0,VLOOKUP($A$2086, 文字檔!C:D, 2, 0))</f>
        <v>0</v>
      </c>
      <c r="E2086" s="5">
        <f>IF(ISERROR(VLOOKUP($A$2086, 文字檔!E:F, 2, 0)),0,VLOOKUP($A$2086, 文字檔!E:F, 2, 0))</f>
        <v>0</v>
      </c>
      <c r="F2086" s="5">
        <f>IF(ISERROR(VLOOKUP($A$2086, 文字檔!G:H, 2, 0)),0,VLOOKUP($A$2086, 文字檔!G:H, 2, 0))</f>
        <v>0</v>
      </c>
      <c r="G2086" s="5">
        <f>IF(ISERROR(VLOOKUP($A$2086, 文字檔!I:J, 2, 0)),0,VLOOKUP($A$2086, 文字檔!I:J, 2, 0))</f>
        <v>0</v>
      </c>
      <c r="H2086" s="5">
        <f>IF(ISERROR(VLOOKUP($A$2086, 文字檔!K:L, 2, 0)),0,VLOOKUP($A$2086, 文字檔!K:L, 2, 0))</f>
        <v>0</v>
      </c>
      <c r="I2086" s="5">
        <f>IF(ISERROR(VLOOKUP($A$2086, 文字檔!M:N, 2, 0)),0,VLOOKUP($A$2086, 文字檔!M:N, 2, 0))</f>
        <v>0</v>
      </c>
      <c r="J2086" s="5">
        <f>IF(ISERROR(VLOOKUP($A$2086, 文字檔!O:P, 2, 0)),0,VLOOKUP($A$2086, 文字檔!O:P, 2, 0))</f>
        <v>0</v>
      </c>
      <c r="K2086">
        <f>IF(ISERROR(VLOOKUP($A$2086, 文字檔!Q:R, 2, 0)),0,VLOOKUP($A$2086, 文字檔!Q:R, 2, 0))</f>
        <v>0</v>
      </c>
      <c r="L2086">
        <f>IF(ISERROR(VLOOKUP($A$2086, 文字檔!S:T, 2, 0)),0,VLOOKUP($A$2086, 文字檔!S:T, 2, 0))</f>
        <v>0</v>
      </c>
      <c r="M2086">
        <f>IF(ISERROR(VLOOKUP($A$2086, 文字檔!U:V, 2, 0)),0,VLOOKUP($A$2086, 文字檔!U:V, 2, 0))</f>
        <v>0</v>
      </c>
      <c r="N2086">
        <f>IF(ISERROR(VLOOKUP($A$2086, 文字檔!W:X, 2, 0)),0,VLOOKUP($A$2086, 文字檔!W:X, 2, 0))</f>
        <v>0</v>
      </c>
      <c r="O2086">
        <f>IF(ISERROR(VLOOKUP($A$2086, 文字檔!Y:Z, 2, 0)),0,VLOOKUP($A$2086, 文字檔!Y:Z, 2, 0))</f>
        <v>0</v>
      </c>
      <c r="P2086">
        <f>IF(ISERROR(VLOOKUP($A$2086, 文字檔!AA:AB, 2, 0)),0,VLOOKUP($A$2086, 文字檔!AA:AB, 2, 0))</f>
        <v>0</v>
      </c>
    </row>
    <row r="2087" spans="1:16" ht="16.2">
      <c r="A2087" s="7">
        <v>45823</v>
      </c>
      <c r="B2087" s="5">
        <f>SUMPRODUCT($C$2:$P$2,$C$2087:$P$2087)</f>
        <v>0</v>
      </c>
      <c r="C2087" s="5">
        <f>IF(ISERROR(VLOOKUP($A$2087, 文字檔!A:B, 2, 0)),0,VLOOKUP($A$2087, 文字檔!A:B, 2, 0))</f>
        <v>0</v>
      </c>
      <c r="D2087" s="5">
        <f>IF(ISERROR(VLOOKUP($A$2087, 文字檔!C:D, 2, 0)),0,VLOOKUP($A$2087, 文字檔!C:D, 2, 0))</f>
        <v>0</v>
      </c>
      <c r="E2087" s="5">
        <f>IF(ISERROR(VLOOKUP($A$2087, 文字檔!E:F, 2, 0)),0,VLOOKUP($A$2087, 文字檔!E:F, 2, 0))</f>
        <v>0</v>
      </c>
      <c r="F2087" s="5">
        <f>IF(ISERROR(VLOOKUP($A$2087, 文字檔!G:H, 2, 0)),0,VLOOKUP($A$2087, 文字檔!G:H, 2, 0))</f>
        <v>0</v>
      </c>
      <c r="G2087" s="5">
        <f>IF(ISERROR(VLOOKUP($A$2087, 文字檔!I:J, 2, 0)),0,VLOOKUP($A$2087, 文字檔!I:J, 2, 0))</f>
        <v>0</v>
      </c>
      <c r="H2087" s="5">
        <f>IF(ISERROR(VLOOKUP($A$2087, 文字檔!K:L, 2, 0)),0,VLOOKUP($A$2087, 文字檔!K:L, 2, 0))</f>
        <v>0</v>
      </c>
      <c r="I2087" s="5">
        <f>IF(ISERROR(VLOOKUP($A$2087, 文字檔!M:N, 2, 0)),0,VLOOKUP($A$2087, 文字檔!M:N, 2, 0))</f>
        <v>0</v>
      </c>
      <c r="J2087" s="5">
        <f>IF(ISERROR(VLOOKUP($A$2087, 文字檔!O:P, 2, 0)),0,VLOOKUP($A$2087, 文字檔!O:P, 2, 0))</f>
        <v>0</v>
      </c>
      <c r="K2087">
        <f>IF(ISERROR(VLOOKUP($A$2087, 文字檔!Q:R, 2, 0)),0,VLOOKUP($A$2087, 文字檔!Q:R, 2, 0))</f>
        <v>0</v>
      </c>
      <c r="L2087">
        <f>IF(ISERROR(VLOOKUP($A$2087, 文字檔!S:T, 2, 0)),0,VLOOKUP($A$2087, 文字檔!S:T, 2, 0))</f>
        <v>0</v>
      </c>
      <c r="M2087">
        <f>IF(ISERROR(VLOOKUP($A$2087, 文字檔!U:V, 2, 0)),0,VLOOKUP($A$2087, 文字檔!U:V, 2, 0))</f>
        <v>0</v>
      </c>
      <c r="N2087">
        <f>IF(ISERROR(VLOOKUP($A$2087, 文字檔!W:X, 2, 0)),0,VLOOKUP($A$2087, 文字檔!W:X, 2, 0))</f>
        <v>0</v>
      </c>
      <c r="O2087">
        <f>IF(ISERROR(VLOOKUP($A$2087, 文字檔!Y:Z, 2, 0)),0,VLOOKUP($A$2087, 文字檔!Y:Z, 2, 0))</f>
        <v>0</v>
      </c>
      <c r="P2087">
        <f>IF(ISERROR(VLOOKUP($A$2087, 文字檔!AA:AB, 2, 0)),0,VLOOKUP($A$2087, 文字檔!AA:AB, 2, 0))</f>
        <v>0</v>
      </c>
    </row>
    <row r="2088" spans="1:16" ht="16.2">
      <c r="A2088" s="7">
        <v>45824</v>
      </c>
      <c r="B2088" s="5">
        <f>SUMPRODUCT($C$2:$P$2,$C$2088:$P$2088)</f>
        <v>-70640.420000000013</v>
      </c>
      <c r="C2088" s="5">
        <f>IF(ISERROR(VLOOKUP($A$2088, 文字檔!A:B, 2, 0)),0,VLOOKUP($A$2088, 文字檔!A:B, 2, 0))</f>
        <v>0</v>
      </c>
      <c r="D2088" s="5">
        <f>IF(ISERROR(VLOOKUP($A$2088, 文字檔!C:D, 2, 0)),0,VLOOKUP($A$2088, 文字檔!C:D, 2, 0))</f>
        <v>-27856.880000000001</v>
      </c>
      <c r="E2088" s="5">
        <f>IF(ISERROR(VLOOKUP($A$2088, 文字檔!E:F, 2, 0)),0,VLOOKUP($A$2088, 文字檔!E:F, 2, 0))</f>
        <v>0</v>
      </c>
      <c r="F2088" s="5">
        <f>IF(ISERROR(VLOOKUP($A$2088, 文字檔!G:H, 2, 0)),0,VLOOKUP($A$2088, 文字檔!G:H, 2, 0))</f>
        <v>18400</v>
      </c>
      <c r="G2088" s="5">
        <f>IF(ISERROR(VLOOKUP($A$2088, 文字檔!I:J, 2, 0)),0,VLOOKUP($A$2088, 文字檔!I:J, 2, 0))</f>
        <v>0</v>
      </c>
      <c r="H2088" s="5">
        <f>IF(ISERROR(VLOOKUP($A$2088, 文字檔!K:L, 2, 0)),0,VLOOKUP($A$2088, 文字檔!K:L, 2, 0))</f>
        <v>0</v>
      </c>
      <c r="I2088" s="5">
        <f>IF(ISERROR(VLOOKUP($A$2088, 文字檔!M:N, 2, 0)),0,VLOOKUP($A$2088, 文字檔!M:N, 2, 0))</f>
        <v>-40519.58</v>
      </c>
      <c r="J2088" s="5">
        <f>IF(ISERROR(VLOOKUP($A$2088, 文字檔!O:P, 2, 0)),0,VLOOKUP($A$2088, 文字檔!O:P, 2, 0))</f>
        <v>0</v>
      </c>
      <c r="K2088">
        <f>IF(ISERROR(VLOOKUP($A$2088, 文字檔!Q:R, 2, 0)),0,VLOOKUP($A$2088, 文字檔!Q:R, 2, 0))</f>
        <v>0</v>
      </c>
      <c r="L2088">
        <f>IF(ISERROR(VLOOKUP($A$2088, 文字檔!S:T, 2, 0)),0,VLOOKUP($A$2088, 文字檔!S:T, 2, 0))</f>
        <v>0</v>
      </c>
      <c r="M2088">
        <f>IF(ISERROR(VLOOKUP($A$2088, 文字檔!U:V, 2, 0)),0,VLOOKUP($A$2088, 文字檔!U:V, 2, 0))</f>
        <v>-18400</v>
      </c>
      <c r="N2088">
        <f>IF(ISERROR(VLOOKUP($A$2088, 文字檔!W:X, 2, 0)),0,VLOOKUP($A$2088, 文字檔!W:X, 2, 0))</f>
        <v>18400</v>
      </c>
      <c r="O2088">
        <f>IF(ISERROR(VLOOKUP($A$2088, 文字檔!Y:Z, 2, 0)),0,VLOOKUP($A$2088, 文字檔!Y:Z, 2, 0))</f>
        <v>-20663.96</v>
      </c>
      <c r="P2088">
        <f>IF(ISERROR(VLOOKUP($A$2088, 文字檔!AA:AB, 2, 0)),0,VLOOKUP($A$2088, 文字檔!AA:AB, 2, 0))</f>
        <v>0</v>
      </c>
    </row>
    <row r="2089" spans="1:16" ht="16.2">
      <c r="A2089" s="7">
        <v>45825</v>
      </c>
      <c r="B2089" s="5">
        <f>SUMPRODUCT($C$2:$P$2,$C$2089:$P$2089)</f>
        <v>-20580.679999999993</v>
      </c>
      <c r="C2089" s="5">
        <f>IF(ISERROR(VLOOKUP($A$2089, 文字檔!A:B, 2, 0)),0,VLOOKUP($A$2089, 文字檔!A:B, 2, 0))</f>
        <v>9070.7000000000007</v>
      </c>
      <c r="D2089" s="5">
        <f>IF(ISERROR(VLOOKUP($A$2089, 文字檔!C:D, 2, 0)),0,VLOOKUP($A$2089, 文字檔!C:D, 2, 0))</f>
        <v>-35666.21</v>
      </c>
      <c r="E2089" s="5">
        <f>IF(ISERROR(VLOOKUP($A$2089, 文字檔!E:F, 2, 0)),0,VLOOKUP($A$2089, 文字檔!E:F, 2, 0))</f>
        <v>0</v>
      </c>
      <c r="F2089" s="5">
        <f>IF(ISERROR(VLOOKUP($A$2089, 文字檔!G:H, 2, 0)),0,VLOOKUP($A$2089, 文字檔!G:H, 2, 0))</f>
        <v>25400</v>
      </c>
      <c r="G2089" s="5">
        <f>IF(ISERROR(VLOOKUP($A$2089, 文字檔!I:J, 2, 0)),0,VLOOKUP($A$2089, 文字檔!I:J, 2, 0))</f>
        <v>0</v>
      </c>
      <c r="H2089" s="5">
        <f>IF(ISERROR(VLOOKUP($A$2089, 文字檔!K:L, 2, 0)),0,VLOOKUP($A$2089, 文字檔!K:L, 2, 0))</f>
        <v>0</v>
      </c>
      <c r="I2089" s="5">
        <f>IF(ISERROR(VLOOKUP($A$2089, 文字檔!M:N, 2, 0)),0,VLOOKUP($A$2089, 文字檔!M:N, 2, 0))</f>
        <v>-20524.11</v>
      </c>
      <c r="J2089" s="5">
        <f>IF(ISERROR(VLOOKUP($A$2089, 文字檔!O:P, 2, 0)),0,VLOOKUP($A$2089, 文字檔!O:P, 2, 0))</f>
        <v>0</v>
      </c>
      <c r="K2089">
        <f>IF(ISERROR(VLOOKUP($A$2089, 文字檔!Q:R, 2, 0)),0,VLOOKUP($A$2089, 文字檔!Q:R, 2, 0))</f>
        <v>0</v>
      </c>
      <c r="L2089">
        <f>IF(ISERROR(VLOOKUP($A$2089, 文字檔!S:T, 2, 0)),0,VLOOKUP($A$2089, 文字檔!S:T, 2, 0))</f>
        <v>-3728.64</v>
      </c>
      <c r="M2089">
        <f>IF(ISERROR(VLOOKUP($A$2089, 文字檔!U:V, 2, 0)),0,VLOOKUP($A$2089, 文字檔!U:V, 2, 0))</f>
        <v>-45932.42</v>
      </c>
      <c r="N2089">
        <f>IF(ISERROR(VLOOKUP($A$2089, 文字檔!W:X, 2, 0)),0,VLOOKUP($A$2089, 文字檔!W:X, 2, 0))</f>
        <v>25400</v>
      </c>
      <c r="O2089">
        <f>IF(ISERROR(VLOOKUP($A$2089, 文字檔!Y:Z, 2, 0)),0,VLOOKUP($A$2089, 文字檔!Y:Z, 2, 0))</f>
        <v>25400</v>
      </c>
      <c r="P2089">
        <f>IF(ISERROR(VLOOKUP($A$2089, 文字檔!AA:AB, 2, 0)),0,VLOOKUP($A$2089, 文字檔!AA:AB, 2, 0))</f>
        <v>0</v>
      </c>
    </row>
    <row r="2090" spans="1:16" ht="16.2">
      <c r="A2090" s="7">
        <v>45826</v>
      </c>
      <c r="B2090" s="5">
        <f>SUMPRODUCT($C$2:$P$2,$C$2090:$P$2090)</f>
        <v>13531.139999999996</v>
      </c>
      <c r="C2090" s="5">
        <f>IF(ISERROR(VLOOKUP($A$2090, 文字檔!A:B, 2, 0)),0,VLOOKUP($A$2090, 文字檔!A:B, 2, 0))</f>
        <v>-5340.52</v>
      </c>
      <c r="D2090" s="5">
        <f>IF(ISERROR(VLOOKUP($A$2090, 文字檔!C:D, 2, 0)),0,VLOOKUP($A$2090, 文字檔!C:D, 2, 0))</f>
        <v>-8539.56</v>
      </c>
      <c r="E2090" s="5">
        <f>IF(ISERROR(VLOOKUP($A$2090, 文字檔!E:F, 2, 0)),0,VLOOKUP($A$2090, 文字檔!E:F, 2, 0))</f>
        <v>0</v>
      </c>
      <c r="F2090" s="5">
        <f>IF(ISERROR(VLOOKUP($A$2090, 文字檔!G:H, 2, 0)),0,VLOOKUP($A$2090, 文字檔!G:H, 2, 0))</f>
        <v>30130.61</v>
      </c>
      <c r="G2090" s="5">
        <f>IF(ISERROR(VLOOKUP($A$2090, 文字檔!I:J, 2, 0)),0,VLOOKUP($A$2090, 文字檔!I:J, 2, 0))</f>
        <v>0</v>
      </c>
      <c r="H2090" s="5">
        <f>IF(ISERROR(VLOOKUP($A$2090, 文字檔!K:L, 2, 0)),0,VLOOKUP($A$2090, 文字檔!K:L, 2, 0))</f>
        <v>0</v>
      </c>
      <c r="I2090" s="5">
        <f>IF(ISERROR(VLOOKUP($A$2090, 文字檔!M:N, 2, 0)),0,VLOOKUP($A$2090, 文字檔!M:N, 2, 0))</f>
        <v>-1864.95</v>
      </c>
      <c r="J2090" s="5">
        <f>IF(ISERROR(VLOOKUP($A$2090, 文字檔!O:P, 2, 0)),0,VLOOKUP($A$2090, 文字檔!O:P, 2, 0))</f>
        <v>16864.25</v>
      </c>
      <c r="K2090">
        <f>IF(ISERROR(VLOOKUP($A$2090, 文字檔!Q:R, 2, 0)),0,VLOOKUP($A$2090, 文字檔!Q:R, 2, 0))</f>
        <v>0</v>
      </c>
      <c r="L2090">
        <f>IF(ISERROR(VLOOKUP($A$2090, 文字檔!S:T, 2, 0)),0,VLOOKUP($A$2090, 文字檔!S:T, 2, 0))</f>
        <v>0</v>
      </c>
      <c r="M2090">
        <f>IF(ISERROR(VLOOKUP($A$2090, 文字檔!U:V, 2, 0)),0,VLOOKUP($A$2090, 文字檔!U:V, 2, 0))</f>
        <v>29130.76</v>
      </c>
      <c r="N2090">
        <f>IF(ISERROR(VLOOKUP($A$2090, 文字檔!W:X, 2, 0)),0,VLOOKUP($A$2090, 文字檔!W:X, 2, 0))</f>
        <v>-31986.81</v>
      </c>
      <c r="O2090">
        <f>IF(ISERROR(VLOOKUP($A$2090, 文字檔!Y:Z, 2, 0)),0,VLOOKUP($A$2090, 文字檔!Y:Z, 2, 0))</f>
        <v>-14862.64</v>
      </c>
      <c r="P2090">
        <f>IF(ISERROR(VLOOKUP($A$2090, 文字檔!AA:AB, 2, 0)),0,VLOOKUP($A$2090, 文字檔!AA:AB, 2, 0))</f>
        <v>0</v>
      </c>
    </row>
    <row r="2091" spans="1:16" ht="16.2">
      <c r="A2091" s="7">
        <v>45827</v>
      </c>
      <c r="B2091" s="5">
        <f>SUMPRODUCT($C$2:$P$2,$C$2091:$P$2091)</f>
        <v>28079.230000000003</v>
      </c>
      <c r="C2091" s="5">
        <f>IF(ISERROR(VLOOKUP($A$2091, 文字檔!A:B, 2, 0)),0,VLOOKUP($A$2091, 文字檔!A:B, 2, 0))</f>
        <v>-14007.63</v>
      </c>
      <c r="D2091" s="5">
        <f>IF(ISERROR(VLOOKUP($A$2091, 文字檔!C:D, 2, 0)),0,VLOOKUP($A$2091, 文字檔!C:D, 2, 0))</f>
        <v>28744.47</v>
      </c>
      <c r="E2091" s="5">
        <f>IF(ISERROR(VLOOKUP($A$2091, 文字檔!E:F, 2, 0)),0,VLOOKUP($A$2091, 文字檔!E:F, 2, 0))</f>
        <v>0</v>
      </c>
      <c r="F2091" s="5">
        <f>IF(ISERROR(VLOOKUP($A$2091, 文字檔!G:H, 2, 0)),0,VLOOKUP($A$2091, 文字檔!G:H, 2, 0))</f>
        <v>-2250.88</v>
      </c>
      <c r="G2091" s="5">
        <f>IF(ISERROR(VLOOKUP($A$2091, 文字檔!I:J, 2, 0)),0,VLOOKUP($A$2091, 文字檔!I:J, 2, 0))</f>
        <v>0</v>
      </c>
      <c r="H2091" s="5">
        <f>IF(ISERROR(VLOOKUP($A$2091, 文字檔!K:L, 2, 0)),0,VLOOKUP($A$2091, 文字檔!K:L, 2, 0))</f>
        <v>14946.54</v>
      </c>
      <c r="I2091" s="5">
        <f>IF(ISERROR(VLOOKUP($A$2091, 文字檔!M:N, 2, 0)),0,VLOOKUP($A$2091, 文字檔!M:N, 2, 0))</f>
        <v>0</v>
      </c>
      <c r="J2091" s="5">
        <f>IF(ISERROR(VLOOKUP($A$2091, 文字檔!O:P, 2, 0)),0,VLOOKUP($A$2091, 文字檔!O:P, 2, 0))</f>
        <v>0</v>
      </c>
      <c r="K2091">
        <f>IF(ISERROR(VLOOKUP($A$2091, 文字檔!Q:R, 2, 0)),0,VLOOKUP($A$2091, 文字檔!Q:R, 2, 0))</f>
        <v>0</v>
      </c>
      <c r="L2091">
        <f>IF(ISERROR(VLOOKUP($A$2091, 文字檔!S:T, 2, 0)),0,VLOOKUP($A$2091, 文字檔!S:T, 2, 0))</f>
        <v>697.94</v>
      </c>
      <c r="M2091">
        <f>IF(ISERROR(VLOOKUP($A$2091, 文字檔!U:V, 2, 0)),0,VLOOKUP($A$2091, 文字檔!U:V, 2, 0))</f>
        <v>0</v>
      </c>
      <c r="N2091">
        <f>IF(ISERROR(VLOOKUP($A$2091, 文字檔!W:X, 2, 0)),0,VLOOKUP($A$2091, 文字檔!W:X, 2, 0))</f>
        <v>0</v>
      </c>
      <c r="O2091">
        <f>IF(ISERROR(VLOOKUP($A$2091, 文字檔!Y:Z, 2, 0)),0,VLOOKUP($A$2091, 文字檔!Y:Z, 2, 0))</f>
        <v>0</v>
      </c>
      <c r="P2091">
        <f>IF(ISERROR(VLOOKUP($A$2091, 文字檔!AA:AB, 2, 0)),0,VLOOKUP($A$2091, 文字檔!AA:AB, 2, 0))</f>
        <v>-51.21</v>
      </c>
    </row>
    <row r="2092" spans="1:16" ht="16.2">
      <c r="A2092" s="7">
        <v>45828</v>
      </c>
      <c r="B2092" s="5">
        <f>SUMPRODUCT($C$2:$P$2,$C$2092:$P$2092)</f>
        <v>-4830.6900000000023</v>
      </c>
      <c r="C2092" s="5">
        <f>IF(ISERROR(VLOOKUP($A$2092, 文字檔!A:B, 2, 0)),0,VLOOKUP($A$2092, 文字檔!A:B, 2, 0))</f>
        <v>-26785.79</v>
      </c>
      <c r="D2092" s="5">
        <f>IF(ISERROR(VLOOKUP($A$2092, 文字檔!C:D, 2, 0)),0,VLOOKUP($A$2092, 文字檔!C:D, 2, 0))</f>
        <v>15151.25</v>
      </c>
      <c r="E2092" s="5">
        <f>IF(ISERROR(VLOOKUP($A$2092, 文字檔!E:F, 2, 0)),0,VLOOKUP($A$2092, 文字檔!E:F, 2, 0))</f>
        <v>0</v>
      </c>
      <c r="F2092" s="5">
        <f>IF(ISERROR(VLOOKUP($A$2092, 文字檔!G:H, 2, 0)),0,VLOOKUP($A$2092, 文字檔!G:H, 2, 0))</f>
        <v>10200</v>
      </c>
      <c r="G2092" s="5">
        <f>IF(ISERROR(VLOOKUP($A$2092, 文字檔!I:J, 2, 0)),0,VLOOKUP($A$2092, 文字檔!I:J, 2, 0))</f>
        <v>-27699</v>
      </c>
      <c r="H2092" s="5">
        <f>IF(ISERROR(VLOOKUP($A$2092, 文字檔!K:L, 2, 0)),0,VLOOKUP($A$2092, 文字檔!K:L, 2, 0))</f>
        <v>29753.439999999999</v>
      </c>
      <c r="I2092" s="5">
        <f>IF(ISERROR(VLOOKUP($A$2092, 文字檔!M:N, 2, 0)),0,VLOOKUP($A$2092, 文字檔!M:N, 2, 0))</f>
        <v>-5050.25</v>
      </c>
      <c r="J2092" s="5">
        <f>IF(ISERROR(VLOOKUP($A$2092, 文字檔!O:P, 2, 0)),0,VLOOKUP($A$2092, 文字檔!O:P, 2, 0))</f>
        <v>-17301.04</v>
      </c>
      <c r="K2092">
        <f>IF(ISERROR(VLOOKUP($A$2092, 文字檔!Q:R, 2, 0)),0,VLOOKUP($A$2092, 文字檔!Q:R, 2, 0))</f>
        <v>0</v>
      </c>
      <c r="L2092">
        <f>IF(ISERROR(VLOOKUP($A$2092, 文字檔!S:T, 2, 0)),0,VLOOKUP($A$2092, 文字檔!S:T, 2, 0))</f>
        <v>0</v>
      </c>
      <c r="M2092">
        <f>IF(ISERROR(VLOOKUP($A$2092, 文字檔!U:V, 2, 0)),0,VLOOKUP($A$2092, 文字檔!U:V, 2, 0))</f>
        <v>0</v>
      </c>
      <c r="N2092">
        <f>IF(ISERROR(VLOOKUP($A$2092, 文字檔!W:X, 2, 0)),0,VLOOKUP($A$2092, 文字檔!W:X, 2, 0))</f>
        <v>0</v>
      </c>
      <c r="O2092">
        <f>IF(ISERROR(VLOOKUP($A$2092, 文字檔!Y:Z, 2, 0)),0,VLOOKUP($A$2092, 文字檔!Y:Z, 2, 0))</f>
        <v>6700.7</v>
      </c>
      <c r="P2092">
        <f>IF(ISERROR(VLOOKUP($A$2092, 文字檔!AA:AB, 2, 0)),0,VLOOKUP($A$2092, 文字檔!AA:AB, 2, 0))</f>
        <v>10200</v>
      </c>
    </row>
    <row r="2093" spans="1:16" ht="16.2">
      <c r="A2093" s="7">
        <v>45829</v>
      </c>
      <c r="B2093" s="5">
        <f>SUMPRODUCT($C$2:$P$2,$C$2093:$P$2093)</f>
        <v>0</v>
      </c>
      <c r="C2093" s="5">
        <f>IF(ISERROR(VLOOKUP($A$2093, 文字檔!A:B, 2, 0)),0,VLOOKUP($A$2093, 文字檔!A:B, 2, 0))</f>
        <v>0</v>
      </c>
      <c r="D2093" s="5">
        <f>IF(ISERROR(VLOOKUP($A$2093, 文字檔!C:D, 2, 0)),0,VLOOKUP($A$2093, 文字檔!C:D, 2, 0))</f>
        <v>0</v>
      </c>
      <c r="E2093" s="5">
        <f>IF(ISERROR(VLOOKUP($A$2093, 文字檔!E:F, 2, 0)),0,VLOOKUP($A$2093, 文字檔!E:F, 2, 0))</f>
        <v>0</v>
      </c>
      <c r="F2093" s="5">
        <f>IF(ISERROR(VLOOKUP($A$2093, 文字檔!G:H, 2, 0)),0,VLOOKUP($A$2093, 文字檔!G:H, 2, 0))</f>
        <v>0</v>
      </c>
      <c r="G2093" s="5">
        <f>IF(ISERROR(VLOOKUP($A$2093, 文字檔!I:J, 2, 0)),0,VLOOKUP($A$2093, 文字檔!I:J, 2, 0))</f>
        <v>0</v>
      </c>
      <c r="H2093" s="5">
        <f>IF(ISERROR(VLOOKUP($A$2093, 文字檔!K:L, 2, 0)),0,VLOOKUP($A$2093, 文字檔!K:L, 2, 0))</f>
        <v>0</v>
      </c>
      <c r="I2093" s="5">
        <f>IF(ISERROR(VLOOKUP($A$2093, 文字檔!M:N, 2, 0)),0,VLOOKUP($A$2093, 文字檔!M:N, 2, 0))</f>
        <v>0</v>
      </c>
      <c r="J2093" s="5">
        <f>IF(ISERROR(VLOOKUP($A$2093, 文字檔!O:P, 2, 0)),0,VLOOKUP($A$2093, 文字檔!O:P, 2, 0))</f>
        <v>0</v>
      </c>
      <c r="K2093">
        <f>IF(ISERROR(VLOOKUP($A$2093, 文字檔!Q:R, 2, 0)),0,VLOOKUP($A$2093, 文字檔!Q:R, 2, 0))</f>
        <v>0</v>
      </c>
      <c r="L2093">
        <f>IF(ISERROR(VLOOKUP($A$2093, 文字檔!S:T, 2, 0)),0,VLOOKUP($A$2093, 文字檔!S:T, 2, 0))</f>
        <v>0</v>
      </c>
      <c r="M2093">
        <f>IF(ISERROR(VLOOKUP($A$2093, 文字檔!U:V, 2, 0)),0,VLOOKUP($A$2093, 文字檔!U:V, 2, 0))</f>
        <v>0</v>
      </c>
      <c r="N2093">
        <f>IF(ISERROR(VLOOKUP($A$2093, 文字檔!W:X, 2, 0)),0,VLOOKUP($A$2093, 文字檔!W:X, 2, 0))</f>
        <v>0</v>
      </c>
      <c r="O2093">
        <f>IF(ISERROR(VLOOKUP($A$2093, 文字檔!Y:Z, 2, 0)),0,VLOOKUP($A$2093, 文字檔!Y:Z, 2, 0))</f>
        <v>0</v>
      </c>
      <c r="P2093">
        <f>IF(ISERROR(VLOOKUP($A$2093, 文字檔!AA:AB, 2, 0)),0,VLOOKUP($A$2093, 文字檔!AA:AB, 2, 0))</f>
        <v>0</v>
      </c>
    </row>
    <row r="2094" spans="1:16" ht="16.2">
      <c r="A2094" s="7">
        <v>45830</v>
      </c>
      <c r="B2094" s="5">
        <f>SUMPRODUCT($C$2:$P$2,$C$2094:$P$2094)</f>
        <v>0</v>
      </c>
      <c r="C2094" s="5">
        <f>IF(ISERROR(VLOOKUP($A$2094, 文字檔!A:B, 2, 0)),0,VLOOKUP($A$2094, 文字檔!A:B, 2, 0))</f>
        <v>0</v>
      </c>
      <c r="D2094" s="5">
        <f>IF(ISERROR(VLOOKUP($A$2094, 文字檔!C:D, 2, 0)),0,VLOOKUP($A$2094, 文字檔!C:D, 2, 0))</f>
        <v>0</v>
      </c>
      <c r="E2094" s="5">
        <f>IF(ISERROR(VLOOKUP($A$2094, 文字檔!E:F, 2, 0)),0,VLOOKUP($A$2094, 文字檔!E:F, 2, 0))</f>
        <v>0</v>
      </c>
      <c r="F2094" s="5">
        <f>IF(ISERROR(VLOOKUP($A$2094, 文字檔!G:H, 2, 0)),0,VLOOKUP($A$2094, 文字檔!G:H, 2, 0))</f>
        <v>0</v>
      </c>
      <c r="G2094" s="5">
        <f>IF(ISERROR(VLOOKUP($A$2094, 文字檔!I:J, 2, 0)),0,VLOOKUP($A$2094, 文字檔!I:J, 2, 0))</f>
        <v>0</v>
      </c>
      <c r="H2094" s="5">
        <f>IF(ISERROR(VLOOKUP($A$2094, 文字檔!K:L, 2, 0)),0,VLOOKUP($A$2094, 文字檔!K:L, 2, 0))</f>
        <v>0</v>
      </c>
      <c r="I2094" s="5">
        <f>IF(ISERROR(VLOOKUP($A$2094, 文字檔!M:N, 2, 0)),0,VLOOKUP($A$2094, 文字檔!M:N, 2, 0))</f>
        <v>0</v>
      </c>
      <c r="J2094" s="5">
        <f>IF(ISERROR(VLOOKUP($A$2094, 文字檔!O:P, 2, 0)),0,VLOOKUP($A$2094, 文字檔!O:P, 2, 0))</f>
        <v>0</v>
      </c>
      <c r="K2094">
        <f>IF(ISERROR(VLOOKUP($A$2094, 文字檔!Q:R, 2, 0)),0,VLOOKUP($A$2094, 文字檔!Q:R, 2, 0))</f>
        <v>0</v>
      </c>
      <c r="L2094">
        <f>IF(ISERROR(VLOOKUP($A$2094, 文字檔!S:T, 2, 0)),0,VLOOKUP($A$2094, 文字檔!S:T, 2, 0))</f>
        <v>0</v>
      </c>
      <c r="M2094">
        <f>IF(ISERROR(VLOOKUP($A$2094, 文字檔!U:V, 2, 0)),0,VLOOKUP($A$2094, 文字檔!U:V, 2, 0))</f>
        <v>0</v>
      </c>
      <c r="N2094">
        <f>IF(ISERROR(VLOOKUP($A$2094, 文字檔!W:X, 2, 0)),0,VLOOKUP($A$2094, 文字檔!W:X, 2, 0))</f>
        <v>0</v>
      </c>
      <c r="O2094">
        <f>IF(ISERROR(VLOOKUP($A$2094, 文字檔!Y:Z, 2, 0)),0,VLOOKUP($A$2094, 文字檔!Y:Z, 2, 0))</f>
        <v>0</v>
      </c>
      <c r="P2094">
        <f>IF(ISERROR(VLOOKUP($A$2094, 文字檔!AA:AB, 2, 0)),0,VLOOKUP($A$2094, 文字檔!AA:AB, 2, 0))</f>
        <v>0</v>
      </c>
    </row>
    <row r="2095" spans="1:16" ht="16.2">
      <c r="A2095" s="7">
        <v>45831</v>
      </c>
      <c r="B2095" s="5">
        <f>SUMPRODUCT($C$2:$P$2,$C$2095:$P$2095)</f>
        <v>44612.91</v>
      </c>
      <c r="C2095" s="5">
        <f>IF(ISERROR(VLOOKUP($A$2095, 文字檔!A:B, 2, 0)),0,VLOOKUP($A$2095, 文字檔!A:B, 2, 0))</f>
        <v>29317.11</v>
      </c>
      <c r="D2095" s="5">
        <f>IF(ISERROR(VLOOKUP($A$2095, 文字檔!C:D, 2, 0)),0,VLOOKUP($A$2095, 文字檔!C:D, 2, 0))</f>
        <v>0</v>
      </c>
      <c r="E2095" s="5">
        <f>IF(ISERROR(VLOOKUP($A$2095, 文字檔!E:F, 2, 0)),0,VLOOKUP($A$2095, 文字檔!E:F, 2, 0))</f>
        <v>0</v>
      </c>
      <c r="F2095" s="5">
        <f>IF(ISERROR(VLOOKUP($A$2095, 文字檔!G:H, 2, 0)),0,VLOOKUP($A$2095, 文字檔!G:H, 2, 0))</f>
        <v>36000</v>
      </c>
      <c r="G2095" s="5">
        <f>IF(ISERROR(VLOOKUP($A$2095, 文字檔!I:J, 2, 0)),0,VLOOKUP($A$2095, 文字檔!I:J, 2, 0))</f>
        <v>0</v>
      </c>
      <c r="H2095" s="5">
        <f>IF(ISERROR(VLOOKUP($A$2095, 文字檔!K:L, 2, 0)),0,VLOOKUP($A$2095, 文字檔!K:L, 2, 0))</f>
        <v>522.57000000000005</v>
      </c>
      <c r="I2095" s="5">
        <f>IF(ISERROR(VLOOKUP($A$2095, 文字檔!M:N, 2, 0)),0,VLOOKUP($A$2095, 文字檔!M:N, 2, 0))</f>
        <v>-57546.01</v>
      </c>
      <c r="J2095" s="5">
        <f>IF(ISERROR(VLOOKUP($A$2095, 文字檔!O:P, 2, 0)),0,VLOOKUP($A$2095, 文字檔!O:P, 2, 0))</f>
        <v>0</v>
      </c>
      <c r="K2095">
        <f>IF(ISERROR(VLOOKUP($A$2095, 文字檔!Q:R, 2, 0)),0,VLOOKUP($A$2095, 文字檔!Q:R, 2, 0))</f>
        <v>0</v>
      </c>
      <c r="L2095">
        <f>IF(ISERROR(VLOOKUP($A$2095, 文字檔!S:T, 2, 0)),0,VLOOKUP($A$2095, 文字檔!S:T, 2, 0))</f>
        <v>0</v>
      </c>
      <c r="M2095">
        <f>IF(ISERROR(VLOOKUP($A$2095, 文字檔!U:V, 2, 0)),0,VLOOKUP($A$2095, 文字檔!U:V, 2, 0))</f>
        <v>0</v>
      </c>
      <c r="N2095">
        <f>IF(ISERROR(VLOOKUP($A$2095, 文字檔!W:X, 2, 0)),0,VLOOKUP($A$2095, 文字檔!W:X, 2, 0))</f>
        <v>0</v>
      </c>
      <c r="O2095">
        <f>IF(ISERROR(VLOOKUP($A$2095, 文字檔!Y:Z, 2, 0)),0,VLOOKUP($A$2095, 文字檔!Y:Z, 2, 0))</f>
        <v>-25240.5</v>
      </c>
      <c r="P2095">
        <f>IF(ISERROR(VLOOKUP($A$2095, 文字檔!AA:AB, 2, 0)),0,VLOOKUP($A$2095, 文字檔!AA:AB, 2, 0))</f>
        <v>61559.74</v>
      </c>
    </row>
    <row r="2096" spans="1:16" ht="16.2">
      <c r="A2096" s="7">
        <v>45832</v>
      </c>
      <c r="B2096" s="5">
        <f>SUMPRODUCT($C$2:$P$2,$C$2096:$P$2096)</f>
        <v>-28508.14999999998</v>
      </c>
      <c r="C2096" s="5">
        <f>IF(ISERROR(VLOOKUP($A$2096, 文字檔!A:B, 2, 0)),0,VLOOKUP($A$2096, 文字檔!A:B, 2, 0))</f>
        <v>0</v>
      </c>
      <c r="D2096" s="5">
        <f>IF(ISERROR(VLOOKUP($A$2096, 文字檔!C:D, 2, 0)),0,VLOOKUP($A$2096, 文字檔!C:D, 2, 0))</f>
        <v>5142.1000000000004</v>
      </c>
      <c r="E2096" s="5">
        <f>IF(ISERROR(VLOOKUP($A$2096, 文字檔!E:F, 2, 0)),0,VLOOKUP($A$2096, 文字檔!E:F, 2, 0))</f>
        <v>0</v>
      </c>
      <c r="F2096" s="5">
        <f>IF(ISERROR(VLOOKUP($A$2096, 文字檔!G:H, 2, 0)),0,VLOOKUP($A$2096, 文字檔!G:H, 2, 0))</f>
        <v>-97200</v>
      </c>
      <c r="G2096" s="5">
        <f>IF(ISERROR(VLOOKUP($A$2096, 文字檔!I:J, 2, 0)),0,VLOOKUP($A$2096, 文字檔!I:J, 2, 0))</f>
        <v>0</v>
      </c>
      <c r="H2096" s="5">
        <f>IF(ISERROR(VLOOKUP($A$2096, 文字檔!K:L, 2, 0)),0,VLOOKUP($A$2096, 文字檔!K:L, 2, 0))</f>
        <v>1089.5999999999999</v>
      </c>
      <c r="I2096" s="5">
        <f>IF(ISERROR(VLOOKUP($A$2096, 文字檔!M:N, 2, 0)),0,VLOOKUP($A$2096, 文字檔!M:N, 2, 0))</f>
        <v>0</v>
      </c>
      <c r="J2096" s="5">
        <f>IF(ISERROR(VLOOKUP($A$2096, 文字檔!O:P, 2, 0)),0,VLOOKUP($A$2096, 文字檔!O:P, 2, 0))</f>
        <v>-18620.68</v>
      </c>
      <c r="K2096">
        <f>IF(ISERROR(VLOOKUP($A$2096, 文字檔!Q:R, 2, 0)),0,VLOOKUP($A$2096, 文字檔!Q:R, 2, 0))</f>
        <v>8142.55</v>
      </c>
      <c r="L2096">
        <f>IF(ISERROR(VLOOKUP($A$2096, 文字檔!S:T, 2, 0)),0,VLOOKUP($A$2096, 文字檔!S:T, 2, 0))</f>
        <v>0</v>
      </c>
      <c r="M2096">
        <f>IF(ISERROR(VLOOKUP($A$2096, 文字檔!U:V, 2, 0)),0,VLOOKUP($A$2096, 文字檔!U:V, 2, 0))</f>
        <v>24344.98</v>
      </c>
      <c r="N2096">
        <f>IF(ISERROR(VLOOKUP($A$2096, 文字檔!W:X, 2, 0)),0,VLOOKUP($A$2096, 文字檔!W:X, 2, 0))</f>
        <v>0</v>
      </c>
      <c r="O2096">
        <f>IF(ISERROR(VLOOKUP($A$2096, 文字檔!Y:Z, 2, 0)),0,VLOOKUP($A$2096, 文字檔!Y:Z, 2, 0))</f>
        <v>48593.3</v>
      </c>
      <c r="P2096">
        <f>IF(ISERROR(VLOOKUP($A$2096, 文字檔!AA:AB, 2, 0)),0,VLOOKUP($A$2096, 文字檔!AA:AB, 2, 0))</f>
        <v>0</v>
      </c>
    </row>
    <row r="2097" spans="1:16" ht="16.2">
      <c r="A2097" s="7">
        <v>45833</v>
      </c>
      <c r="B2097" s="5">
        <f>SUMPRODUCT($C$2:$P$2,$C$2097:$P$2097)</f>
        <v>146685.93000000002</v>
      </c>
      <c r="C2097" s="5">
        <f>IF(ISERROR(VLOOKUP($A$2097, 文字檔!A:B, 2, 0)),0,VLOOKUP($A$2097, 文字檔!A:B, 2, 0))</f>
        <v>0</v>
      </c>
      <c r="D2097" s="5">
        <f>IF(ISERROR(VLOOKUP($A$2097, 文字檔!C:D, 2, 0)),0,VLOOKUP($A$2097, 文字檔!C:D, 2, 0))</f>
        <v>37935.440000000002</v>
      </c>
      <c r="E2097" s="5">
        <f>IF(ISERROR(VLOOKUP($A$2097, 文字檔!E:F, 2, 0)),0,VLOOKUP($A$2097, 文字檔!E:F, 2, 0))</f>
        <v>0</v>
      </c>
      <c r="F2097" s="5">
        <f>IF(ISERROR(VLOOKUP($A$2097, 文字檔!G:H, 2, 0)),0,VLOOKUP($A$2097, 文字檔!G:H, 2, 0))</f>
        <v>-40000</v>
      </c>
      <c r="G2097" s="5">
        <f>IF(ISERROR(VLOOKUP($A$2097, 文字檔!I:J, 2, 0)),0,VLOOKUP($A$2097, 文字檔!I:J, 2, 0))</f>
        <v>30139.85</v>
      </c>
      <c r="H2097" s="5">
        <f>IF(ISERROR(VLOOKUP($A$2097, 文字檔!K:L, 2, 0)),0,VLOOKUP($A$2097, 文字檔!K:L, 2, 0))</f>
        <v>-15526.81</v>
      </c>
      <c r="I2097" s="5">
        <f>IF(ISERROR(VLOOKUP($A$2097, 文字檔!M:N, 2, 0)),0,VLOOKUP($A$2097, 文字檔!M:N, 2, 0))</f>
        <v>0</v>
      </c>
      <c r="J2097" s="5">
        <f>IF(ISERROR(VLOOKUP($A$2097, 文字檔!O:P, 2, 0)),0,VLOOKUP($A$2097, 文字檔!O:P, 2, 0))</f>
        <v>0</v>
      </c>
      <c r="K2097">
        <f>IF(ISERROR(VLOOKUP($A$2097, 文字檔!Q:R, 2, 0)),0,VLOOKUP($A$2097, 文字檔!Q:R, 2, 0))</f>
        <v>40000</v>
      </c>
      <c r="L2097">
        <f>IF(ISERROR(VLOOKUP($A$2097, 文字檔!S:T, 2, 0)),0,VLOOKUP($A$2097, 文字檔!S:T, 2, 0))</f>
        <v>0</v>
      </c>
      <c r="M2097">
        <f>IF(ISERROR(VLOOKUP($A$2097, 文字檔!U:V, 2, 0)),0,VLOOKUP($A$2097, 文字檔!U:V, 2, 0))</f>
        <v>40000</v>
      </c>
      <c r="N2097">
        <f>IF(ISERROR(VLOOKUP($A$2097, 文字檔!W:X, 2, 0)),0,VLOOKUP($A$2097, 文字檔!W:X, 2, 0))</f>
        <v>0</v>
      </c>
      <c r="O2097">
        <f>IF(ISERROR(VLOOKUP($A$2097, 文字檔!Y:Z, 2, 0)),0,VLOOKUP($A$2097, 文字檔!Y:Z, 2, 0))</f>
        <v>40000</v>
      </c>
      <c r="P2097">
        <f>IF(ISERROR(VLOOKUP($A$2097, 文字檔!AA:AB, 2, 0)),0,VLOOKUP($A$2097, 文字檔!AA:AB, 2, 0))</f>
        <v>14137.45</v>
      </c>
    </row>
    <row r="2098" spans="1:16" ht="16.2">
      <c r="A2098" s="7">
        <v>45834</v>
      </c>
      <c r="B2098" s="5">
        <f>SUMPRODUCT($C$2:$P$2,$C$2098:$P$2098)</f>
        <v>-50186.98</v>
      </c>
      <c r="C2098" s="5">
        <f>IF(ISERROR(VLOOKUP($A$2098, 文字檔!A:B, 2, 0)),0,VLOOKUP($A$2098, 文字檔!A:B, 2, 0))</f>
        <v>30070.19</v>
      </c>
      <c r="D2098" s="5">
        <f>IF(ISERROR(VLOOKUP($A$2098, 文字檔!C:D, 2, 0)),0,VLOOKUP($A$2098, 文字檔!C:D, 2, 0))</f>
        <v>0</v>
      </c>
      <c r="E2098" s="5">
        <f>IF(ISERROR(VLOOKUP($A$2098, 文字檔!E:F, 2, 0)),0,VLOOKUP($A$2098, 文字檔!E:F, 2, 0))</f>
        <v>0</v>
      </c>
      <c r="F2098" s="5">
        <f>IF(ISERROR(VLOOKUP($A$2098, 文字檔!G:H, 2, 0)),0,VLOOKUP($A$2098, 文字檔!G:H, 2, 0))</f>
        <v>-14466.84</v>
      </c>
      <c r="G2098" s="5">
        <f>IF(ISERROR(VLOOKUP($A$2098, 文字檔!I:J, 2, 0)),0,VLOOKUP($A$2098, 文字檔!I:J, 2, 0))</f>
        <v>-7663.72</v>
      </c>
      <c r="H2098" s="5">
        <f>IF(ISERROR(VLOOKUP($A$2098, 文字檔!K:L, 2, 0)),0,VLOOKUP($A$2098, 文字檔!K:L, 2, 0))</f>
        <v>-11130.95</v>
      </c>
      <c r="I2098" s="5">
        <f>IF(ISERROR(VLOOKUP($A$2098, 文字檔!M:N, 2, 0)),0,VLOOKUP($A$2098, 文字檔!M:N, 2, 0))</f>
        <v>0</v>
      </c>
      <c r="J2098" s="5">
        <f>IF(ISERROR(VLOOKUP($A$2098, 文字檔!O:P, 2, 0)),0,VLOOKUP($A$2098, 文字檔!O:P, 2, 0))</f>
        <v>0</v>
      </c>
      <c r="K2098">
        <f>IF(ISERROR(VLOOKUP($A$2098, 文字檔!Q:R, 2, 0)),0,VLOOKUP($A$2098, 文字檔!Q:R, 2, 0))</f>
        <v>-8400</v>
      </c>
      <c r="L2098">
        <f>IF(ISERROR(VLOOKUP($A$2098, 文字檔!S:T, 2, 0)),0,VLOOKUP($A$2098, 文字檔!S:T, 2, 0))</f>
        <v>-19531.13</v>
      </c>
      <c r="M2098">
        <f>IF(ISERROR(VLOOKUP($A$2098, 文字檔!U:V, 2, 0)),0,VLOOKUP($A$2098, 文字檔!U:V, 2, 0))</f>
        <v>-8400</v>
      </c>
      <c r="N2098">
        <f>IF(ISERROR(VLOOKUP($A$2098, 文字檔!W:X, 2, 0)),0,VLOOKUP($A$2098, 文字檔!W:X, 2, 0))</f>
        <v>6135.47</v>
      </c>
      <c r="O2098">
        <f>IF(ISERROR(VLOOKUP($A$2098, 文字檔!Y:Z, 2, 0)),0,VLOOKUP($A$2098, 文字檔!Y:Z, 2, 0))</f>
        <v>-8400</v>
      </c>
      <c r="P2098">
        <f>IF(ISERROR(VLOOKUP($A$2098, 文字檔!AA:AB, 2, 0)),0,VLOOKUP($A$2098, 文字檔!AA:AB, 2, 0))</f>
        <v>-8400</v>
      </c>
    </row>
    <row r="2099" spans="1:16" ht="16.2">
      <c r="A2099" s="7">
        <v>45835</v>
      </c>
      <c r="B2099" s="5">
        <f>SUMPRODUCT($C$2:$P$2,$C$2099:$P$2099)</f>
        <v>-26325.97</v>
      </c>
      <c r="C2099" s="5">
        <f>IF(ISERROR(VLOOKUP($A$2099, 文字檔!A:B, 2, 0)),0,VLOOKUP($A$2099, 文字檔!A:B, 2, 0))</f>
        <v>0</v>
      </c>
      <c r="D2099" s="5">
        <f>IF(ISERROR(VLOOKUP($A$2099, 文字檔!C:D, 2, 0)),0,VLOOKUP($A$2099, 文字檔!C:D, 2, 0))</f>
        <v>0</v>
      </c>
      <c r="E2099" s="5">
        <f>IF(ISERROR(VLOOKUP($A$2099, 文字檔!E:F, 2, 0)),0,VLOOKUP($A$2099, 文字檔!E:F, 2, 0))</f>
        <v>0</v>
      </c>
      <c r="F2099" s="5">
        <f>IF(ISERROR(VLOOKUP($A$2099, 文字檔!G:H, 2, 0)),0,VLOOKUP($A$2099, 文字檔!G:H, 2, 0))</f>
        <v>0</v>
      </c>
      <c r="G2099" s="5">
        <f>IF(ISERROR(VLOOKUP($A$2099, 文字檔!I:J, 2, 0)),0,VLOOKUP($A$2099, 文字檔!I:J, 2, 0))</f>
        <v>0</v>
      </c>
      <c r="H2099" s="5">
        <f>IF(ISERROR(VLOOKUP($A$2099, 文字檔!K:L, 2, 0)),0,VLOOKUP($A$2099, 文字檔!K:L, 2, 0))</f>
        <v>0</v>
      </c>
      <c r="I2099" s="5">
        <f>IF(ISERROR(VLOOKUP($A$2099, 文字檔!M:N, 2, 0)),0,VLOOKUP($A$2099, 文字檔!M:N, 2, 0))</f>
        <v>0</v>
      </c>
      <c r="J2099" s="5">
        <f>IF(ISERROR(VLOOKUP($A$2099, 文字檔!O:P, 2, 0)),0,VLOOKUP($A$2099, 文字檔!O:P, 2, 0))</f>
        <v>0</v>
      </c>
      <c r="K2099">
        <f>IF(ISERROR(VLOOKUP($A$2099, 文字檔!Q:R, 2, 0)),0,VLOOKUP($A$2099, 文字檔!Q:R, 2, 0))</f>
        <v>800</v>
      </c>
      <c r="L2099">
        <f>IF(ISERROR(VLOOKUP($A$2099, 文字檔!S:T, 2, 0)),0,VLOOKUP($A$2099, 文字檔!S:T, 2, 0))</f>
        <v>0</v>
      </c>
      <c r="M2099">
        <f>IF(ISERROR(VLOOKUP($A$2099, 文字檔!U:V, 2, 0)),0,VLOOKUP($A$2099, 文字檔!U:V, 2, 0))</f>
        <v>800</v>
      </c>
      <c r="N2099">
        <f>IF(ISERROR(VLOOKUP($A$2099, 文字檔!W:X, 2, 0)),0,VLOOKUP($A$2099, 文字檔!W:X, 2, 0))</f>
        <v>-800</v>
      </c>
      <c r="O2099">
        <f>IF(ISERROR(VLOOKUP($A$2099, 文字檔!Y:Z, 2, 0)),0,VLOOKUP($A$2099, 文字檔!Y:Z, 2, 0))</f>
        <v>-27925.97</v>
      </c>
      <c r="P2099">
        <f>IF(ISERROR(VLOOKUP($A$2099, 文字檔!AA:AB, 2, 0)),0,VLOOKUP($A$2099, 文字檔!AA:AB, 2, 0))</f>
        <v>800</v>
      </c>
    </row>
    <row r="2100" spans="1:16" ht="16.2">
      <c r="A2100" s="7">
        <v>45836</v>
      </c>
      <c r="B2100" s="5">
        <f>SUMPRODUCT($C$2:$P$2,$C$2100:$P$2100)</f>
        <v>0</v>
      </c>
      <c r="C2100" s="5">
        <f>IF(ISERROR(VLOOKUP($A$2100, 文字檔!A:B, 2, 0)),0,VLOOKUP($A$2100, 文字檔!A:B, 2, 0))</f>
        <v>0</v>
      </c>
      <c r="D2100" s="5">
        <f>IF(ISERROR(VLOOKUP($A$2100, 文字檔!C:D, 2, 0)),0,VLOOKUP($A$2100, 文字檔!C:D, 2, 0))</f>
        <v>0</v>
      </c>
      <c r="E2100" s="5">
        <f>IF(ISERROR(VLOOKUP($A$2100, 文字檔!E:F, 2, 0)),0,VLOOKUP($A$2100, 文字檔!E:F, 2, 0))</f>
        <v>0</v>
      </c>
      <c r="F2100" s="5">
        <f>IF(ISERROR(VLOOKUP($A$2100, 文字檔!G:H, 2, 0)),0,VLOOKUP($A$2100, 文字檔!G:H, 2, 0))</f>
        <v>0</v>
      </c>
      <c r="G2100" s="5">
        <f>IF(ISERROR(VLOOKUP($A$2100, 文字檔!I:J, 2, 0)),0,VLOOKUP($A$2100, 文字檔!I:J, 2, 0))</f>
        <v>0</v>
      </c>
      <c r="H2100" s="5">
        <f>IF(ISERROR(VLOOKUP($A$2100, 文字檔!K:L, 2, 0)),0,VLOOKUP($A$2100, 文字檔!K:L, 2, 0))</f>
        <v>0</v>
      </c>
      <c r="I2100" s="5">
        <f>IF(ISERROR(VLOOKUP($A$2100, 文字檔!M:N, 2, 0)),0,VLOOKUP($A$2100, 文字檔!M:N, 2, 0))</f>
        <v>0</v>
      </c>
      <c r="J2100" s="5">
        <f>IF(ISERROR(VLOOKUP($A$2100, 文字檔!O:P, 2, 0)),0,VLOOKUP($A$2100, 文字檔!O:P, 2, 0))</f>
        <v>0</v>
      </c>
      <c r="K2100">
        <f>IF(ISERROR(VLOOKUP($A$2100, 文字檔!Q:R, 2, 0)),0,VLOOKUP($A$2100, 文字檔!Q:R, 2, 0))</f>
        <v>0</v>
      </c>
      <c r="L2100">
        <f>IF(ISERROR(VLOOKUP($A$2100, 文字檔!S:T, 2, 0)),0,VLOOKUP($A$2100, 文字檔!S:T, 2, 0))</f>
        <v>0</v>
      </c>
      <c r="M2100">
        <f>IF(ISERROR(VLOOKUP($A$2100, 文字檔!U:V, 2, 0)),0,VLOOKUP($A$2100, 文字檔!U:V, 2, 0))</f>
        <v>0</v>
      </c>
      <c r="N2100">
        <f>IF(ISERROR(VLOOKUP($A$2100, 文字檔!W:X, 2, 0)),0,VLOOKUP($A$2100, 文字檔!W:X, 2, 0))</f>
        <v>0</v>
      </c>
      <c r="O2100">
        <f>IF(ISERROR(VLOOKUP($A$2100, 文字檔!Y:Z, 2, 0)),0,VLOOKUP($A$2100, 文字檔!Y:Z, 2, 0))</f>
        <v>0</v>
      </c>
      <c r="P2100">
        <f>IF(ISERROR(VLOOKUP($A$2100, 文字檔!AA:AB, 2, 0)),0,VLOOKUP($A$2100, 文字檔!AA:AB, 2, 0))</f>
        <v>0</v>
      </c>
    </row>
    <row r="2101" spans="1:16" ht="16.2">
      <c r="A2101" s="7">
        <v>45837</v>
      </c>
      <c r="B2101" s="5">
        <f>SUMPRODUCT($C$2:$P$2,$C$2101:$P$2101)</f>
        <v>0</v>
      </c>
      <c r="C2101" s="5">
        <f>IF(ISERROR(VLOOKUP($A$2101, 文字檔!A:B, 2, 0)),0,VLOOKUP($A$2101, 文字檔!A:B, 2, 0))</f>
        <v>0</v>
      </c>
      <c r="D2101" s="5">
        <f>IF(ISERROR(VLOOKUP($A$2101, 文字檔!C:D, 2, 0)),0,VLOOKUP($A$2101, 文字檔!C:D, 2, 0))</f>
        <v>0</v>
      </c>
      <c r="E2101" s="5">
        <f>IF(ISERROR(VLOOKUP($A$2101, 文字檔!E:F, 2, 0)),0,VLOOKUP($A$2101, 文字檔!E:F, 2, 0))</f>
        <v>0</v>
      </c>
      <c r="F2101" s="5">
        <f>IF(ISERROR(VLOOKUP($A$2101, 文字檔!G:H, 2, 0)),0,VLOOKUP($A$2101, 文字檔!G:H, 2, 0))</f>
        <v>0</v>
      </c>
      <c r="G2101" s="5">
        <f>IF(ISERROR(VLOOKUP($A$2101, 文字檔!I:J, 2, 0)),0,VLOOKUP($A$2101, 文字檔!I:J, 2, 0))</f>
        <v>0</v>
      </c>
      <c r="H2101" s="5">
        <f>IF(ISERROR(VLOOKUP($A$2101, 文字檔!K:L, 2, 0)),0,VLOOKUP($A$2101, 文字檔!K:L, 2, 0))</f>
        <v>0</v>
      </c>
      <c r="I2101" s="5">
        <f>IF(ISERROR(VLOOKUP($A$2101, 文字檔!M:N, 2, 0)),0,VLOOKUP($A$2101, 文字檔!M:N, 2, 0))</f>
        <v>0</v>
      </c>
      <c r="J2101" s="5">
        <f>IF(ISERROR(VLOOKUP($A$2101, 文字檔!O:P, 2, 0)),0,VLOOKUP($A$2101, 文字檔!O:P, 2, 0))</f>
        <v>0</v>
      </c>
      <c r="K2101">
        <f>IF(ISERROR(VLOOKUP($A$2101, 文字檔!Q:R, 2, 0)),0,VLOOKUP($A$2101, 文字檔!Q:R, 2, 0))</f>
        <v>0</v>
      </c>
      <c r="L2101">
        <f>IF(ISERROR(VLOOKUP($A$2101, 文字檔!S:T, 2, 0)),0,VLOOKUP($A$2101, 文字檔!S:T, 2, 0))</f>
        <v>0</v>
      </c>
      <c r="M2101">
        <f>IF(ISERROR(VLOOKUP($A$2101, 文字檔!U:V, 2, 0)),0,VLOOKUP($A$2101, 文字檔!U:V, 2, 0))</f>
        <v>0</v>
      </c>
      <c r="N2101">
        <f>IF(ISERROR(VLOOKUP($A$2101, 文字檔!W:X, 2, 0)),0,VLOOKUP($A$2101, 文字檔!W:X, 2, 0))</f>
        <v>0</v>
      </c>
      <c r="O2101">
        <f>IF(ISERROR(VLOOKUP($A$2101, 文字檔!Y:Z, 2, 0)),0,VLOOKUP($A$2101, 文字檔!Y:Z, 2, 0))</f>
        <v>0</v>
      </c>
      <c r="P2101">
        <f>IF(ISERROR(VLOOKUP($A$2101, 文字檔!AA:AB, 2, 0)),0,VLOOKUP($A$2101, 文字檔!AA:AB, 2, 0))</f>
        <v>0</v>
      </c>
    </row>
    <row r="2102" spans="1:16" ht="16.2">
      <c r="A2102" s="7">
        <v>45838</v>
      </c>
      <c r="B2102" s="5">
        <f>SUMPRODUCT($C$2:$P$2,$C$2102:$P$2102)</f>
        <v>3344.0400000000009</v>
      </c>
      <c r="C2102" s="5">
        <f>IF(ISERROR(VLOOKUP($A$2102, 文字檔!A:B, 2, 0)),0,VLOOKUP($A$2102, 文字檔!A:B, 2, 0))</f>
        <v>0</v>
      </c>
      <c r="D2102" s="5">
        <f>IF(ISERROR(VLOOKUP($A$2102, 文字檔!C:D, 2, 0)),0,VLOOKUP($A$2102, 文字檔!C:D, 2, 0))</f>
        <v>0</v>
      </c>
      <c r="E2102" s="5">
        <f>IF(ISERROR(VLOOKUP($A$2102, 文字檔!E:F, 2, 0)),0,VLOOKUP($A$2102, 文字檔!E:F, 2, 0))</f>
        <v>0</v>
      </c>
      <c r="F2102" s="5">
        <f>IF(ISERROR(VLOOKUP($A$2102, 文字檔!G:H, 2, 0)),0,VLOOKUP($A$2102, 文字檔!G:H, 2, 0))</f>
        <v>0</v>
      </c>
      <c r="G2102" s="5">
        <f>IF(ISERROR(VLOOKUP($A$2102, 文字檔!I:J, 2, 0)),0,VLOOKUP($A$2102, 文字檔!I:J, 2, 0))</f>
        <v>-11928.13</v>
      </c>
      <c r="H2102" s="5">
        <f>IF(ISERROR(VLOOKUP($A$2102, 文字檔!K:L, 2, 0)),0,VLOOKUP($A$2102, 文字檔!K:L, 2, 0))</f>
        <v>872.17</v>
      </c>
      <c r="I2102" s="5">
        <f>IF(ISERROR(VLOOKUP($A$2102, 文字檔!M:N, 2, 0)),0,VLOOKUP($A$2102, 文字檔!M:N, 2, 0))</f>
        <v>0</v>
      </c>
      <c r="J2102" s="5">
        <f>IF(ISERROR(VLOOKUP($A$2102, 文字檔!O:P, 2, 0)),0,VLOOKUP($A$2102, 文字檔!O:P, 2, 0))</f>
        <v>0</v>
      </c>
      <c r="K2102">
        <f>IF(ISERROR(VLOOKUP($A$2102, 文字檔!Q:R, 2, 0)),0,VLOOKUP($A$2102, 文字檔!Q:R, 2, 0))</f>
        <v>4800</v>
      </c>
      <c r="L2102">
        <f>IF(ISERROR(VLOOKUP($A$2102, 文字檔!S:T, 2, 0)),0,VLOOKUP($A$2102, 文字檔!S:T, 2, 0))</f>
        <v>0</v>
      </c>
      <c r="M2102">
        <f>IF(ISERROR(VLOOKUP($A$2102, 文字檔!U:V, 2, 0)),0,VLOOKUP($A$2102, 文字檔!U:V, 2, 0))</f>
        <v>4800</v>
      </c>
      <c r="N2102">
        <f>IF(ISERROR(VLOOKUP($A$2102, 文字檔!W:X, 2, 0)),0,VLOOKUP($A$2102, 文字檔!W:X, 2, 0))</f>
        <v>-4800</v>
      </c>
      <c r="O2102">
        <f>IF(ISERROR(VLOOKUP($A$2102, 文字檔!Y:Z, 2, 0)),0,VLOOKUP($A$2102, 文字檔!Y:Z, 2, 0))</f>
        <v>4800</v>
      </c>
      <c r="P2102">
        <f>IF(ISERROR(VLOOKUP($A$2102, 文字檔!AA:AB, 2, 0)),0,VLOOKUP($A$2102, 文字檔!AA:AB, 2, 0))</f>
        <v>4800</v>
      </c>
    </row>
    <row r="2103" spans="1:16" ht="16.2">
      <c r="A2103" s="7">
        <v>45839</v>
      </c>
      <c r="B2103" s="5">
        <f>SUMPRODUCT($C$2:$P$2,$C$2103:$P$2103)</f>
        <v>210622.51</v>
      </c>
      <c r="C2103" s="5">
        <f>IF(ISERROR(VLOOKUP($A$2103, 文字檔!A:B, 2, 0)),0,VLOOKUP($A$2103, 文字檔!A:B, 2, 0))</f>
        <v>7110.47</v>
      </c>
      <c r="D2103" s="5">
        <f>IF(ISERROR(VLOOKUP($A$2103, 文字檔!C:D, 2, 0)),0,VLOOKUP($A$2103, 文字檔!C:D, 2, 0))</f>
        <v>0</v>
      </c>
      <c r="E2103" s="5">
        <f>IF(ISERROR(VLOOKUP($A$2103, 文字檔!E:F, 2, 0)),0,VLOOKUP($A$2103, 文字檔!E:F, 2, 0))</f>
        <v>0</v>
      </c>
      <c r="F2103" s="5">
        <f>IF(ISERROR(VLOOKUP($A$2103, 文字檔!G:H, 2, 0)),0,VLOOKUP($A$2103, 文字檔!G:H, 2, 0))</f>
        <v>0</v>
      </c>
      <c r="G2103" s="5">
        <f>IF(ISERROR(VLOOKUP($A$2103, 文字檔!I:J, 2, 0)),0,VLOOKUP($A$2103, 文字檔!I:J, 2, 0))</f>
        <v>0</v>
      </c>
      <c r="H2103" s="5">
        <f>IF(ISERROR(VLOOKUP($A$2103, 文字檔!K:L, 2, 0)),0,VLOOKUP($A$2103, 文字檔!K:L, 2, 0))</f>
        <v>3458.34</v>
      </c>
      <c r="I2103" s="5">
        <f>IF(ISERROR(VLOOKUP($A$2103, 文字檔!M:N, 2, 0)),0,VLOOKUP($A$2103, 文字檔!M:N, 2, 0))</f>
        <v>0</v>
      </c>
      <c r="J2103" s="5">
        <f>IF(ISERROR(VLOOKUP($A$2103, 文字檔!O:P, 2, 0)),0,VLOOKUP($A$2103, 文字檔!O:P, 2, 0))</f>
        <v>134658.97</v>
      </c>
      <c r="K2103">
        <f>IF(ISERROR(VLOOKUP($A$2103, 文字檔!Q:R, 2, 0)),0,VLOOKUP($A$2103, 文字檔!Q:R, 2, 0))</f>
        <v>54927.31</v>
      </c>
      <c r="L2103">
        <f>IF(ISERROR(VLOOKUP($A$2103, 文字檔!S:T, 2, 0)),0,VLOOKUP($A$2103, 文字檔!S:T, 2, 0))</f>
        <v>0</v>
      </c>
      <c r="M2103">
        <f>IF(ISERROR(VLOOKUP($A$2103, 文字檔!U:V, 2, 0)),0,VLOOKUP($A$2103, 文字檔!U:V, 2, 0))</f>
        <v>41600</v>
      </c>
      <c r="N2103">
        <f>IF(ISERROR(VLOOKUP($A$2103, 文字檔!W:X, 2, 0)),0,VLOOKUP($A$2103, 文字檔!W:X, 2, 0))</f>
        <v>-24267.89</v>
      </c>
      <c r="O2103">
        <f>IF(ISERROR(VLOOKUP($A$2103, 文字檔!Y:Z, 2, 0)),0,VLOOKUP($A$2103, 文字檔!Y:Z, 2, 0))</f>
        <v>-48464.69</v>
      </c>
      <c r="P2103">
        <f>IF(ISERROR(VLOOKUP($A$2103, 文字檔!AA:AB, 2, 0)),0,VLOOKUP($A$2103, 文字檔!AA:AB, 2, 0))</f>
        <v>41600</v>
      </c>
    </row>
    <row r="2104" spans="1:16" ht="16.2">
      <c r="A2104" s="7">
        <v>45840</v>
      </c>
      <c r="B2104" s="5">
        <f>SUMPRODUCT($C$2:$P$2,$C$2104:$P$2104)</f>
        <v>-80091.56</v>
      </c>
      <c r="C2104" s="5">
        <f>IF(ISERROR(VLOOKUP($A$2104, 文字檔!A:B, 2, 0)),0,VLOOKUP($A$2104, 文字檔!A:B, 2, 0))</f>
        <v>0</v>
      </c>
      <c r="D2104" s="5">
        <f>IF(ISERROR(VLOOKUP($A$2104, 文字檔!C:D, 2, 0)),0,VLOOKUP($A$2104, 文字檔!C:D, 2, 0))</f>
        <v>0</v>
      </c>
      <c r="E2104" s="5">
        <f>IF(ISERROR(VLOOKUP($A$2104, 文字檔!E:F, 2, 0)),0,VLOOKUP($A$2104, 文字檔!E:F, 2, 0))</f>
        <v>0</v>
      </c>
      <c r="F2104" s="5">
        <f>IF(ISERROR(VLOOKUP($A$2104, 文字檔!G:H, 2, 0)),0,VLOOKUP($A$2104, 文字檔!G:H, 2, 0))</f>
        <v>0</v>
      </c>
      <c r="G2104" s="5">
        <f>IF(ISERROR(VLOOKUP($A$2104, 文字檔!I:J, 2, 0)),0,VLOOKUP($A$2104, 文字檔!I:J, 2, 0))</f>
        <v>-20538.36</v>
      </c>
      <c r="H2104" s="5">
        <f>IF(ISERROR(VLOOKUP($A$2104, 文字檔!K:L, 2, 0)),0,VLOOKUP($A$2104, 文字檔!K:L, 2, 0))</f>
        <v>-16335.69</v>
      </c>
      <c r="I2104" s="5">
        <f>IF(ISERROR(VLOOKUP($A$2104, 文字檔!M:N, 2, 0)),0,VLOOKUP($A$2104, 文字檔!M:N, 2, 0))</f>
        <v>0</v>
      </c>
      <c r="J2104" s="5">
        <f>IF(ISERROR(VLOOKUP($A$2104, 文字檔!O:P, 2, 0)),0,VLOOKUP($A$2104, 文字檔!O:P, 2, 0))</f>
        <v>0</v>
      </c>
      <c r="K2104">
        <f>IF(ISERROR(VLOOKUP($A$2104, 文字檔!Q:R, 2, 0)),0,VLOOKUP($A$2104, 文字檔!Q:R, 2, 0))</f>
        <v>1928.51</v>
      </c>
      <c r="L2104">
        <f>IF(ISERROR(VLOOKUP($A$2104, 文字檔!S:T, 2, 0)),0,VLOOKUP($A$2104, 文字檔!S:T, 2, 0))</f>
        <v>0</v>
      </c>
      <c r="M2104">
        <f>IF(ISERROR(VLOOKUP($A$2104, 文字檔!U:V, 2, 0)),0,VLOOKUP($A$2104, 文字檔!U:V, 2, 0))</f>
        <v>8600</v>
      </c>
      <c r="N2104">
        <f>IF(ISERROR(VLOOKUP($A$2104, 文字檔!W:X, 2, 0)),0,VLOOKUP($A$2104, 文字檔!W:X, 2, 0))</f>
        <v>-16138.3</v>
      </c>
      <c r="O2104">
        <f>IF(ISERROR(VLOOKUP($A$2104, 文字檔!Y:Z, 2, 0)),0,VLOOKUP($A$2104, 文字檔!Y:Z, 2, 0))</f>
        <v>-17140.099999999999</v>
      </c>
      <c r="P2104">
        <f>IF(ISERROR(VLOOKUP($A$2104, 文字檔!AA:AB, 2, 0)),0,VLOOKUP($A$2104, 文字檔!AA:AB, 2, 0))</f>
        <v>-20467.62</v>
      </c>
    </row>
    <row r="2105" spans="1:16" ht="16.2">
      <c r="A2105" s="7">
        <v>45841</v>
      </c>
      <c r="B2105" s="5">
        <f>SUMPRODUCT($C$2:$P$2,$C$2105:$P$2105)</f>
        <v>165215.66999999998</v>
      </c>
      <c r="C2105" s="5">
        <f>IF(ISERROR(VLOOKUP($A$2105, 文字檔!A:B, 2, 0)),0,VLOOKUP($A$2105, 文字檔!A:B, 2, 0))</f>
        <v>0</v>
      </c>
      <c r="D2105" s="5">
        <f>IF(ISERROR(VLOOKUP($A$2105, 文字檔!C:D, 2, 0)),0,VLOOKUP($A$2105, 文字檔!C:D, 2, 0))</f>
        <v>0</v>
      </c>
      <c r="E2105" s="5">
        <f>IF(ISERROR(VLOOKUP($A$2105, 文字檔!E:F, 2, 0)),0,VLOOKUP($A$2105, 文字檔!E:F, 2, 0))</f>
        <v>0</v>
      </c>
      <c r="F2105" s="5">
        <f>IF(ISERROR(VLOOKUP($A$2105, 文字檔!G:H, 2, 0)),0,VLOOKUP($A$2105, 文字檔!G:H, 2, 0))</f>
        <v>0</v>
      </c>
      <c r="G2105" s="5">
        <f>IF(ISERROR(VLOOKUP($A$2105, 文字檔!I:J, 2, 0)),0,VLOOKUP($A$2105, 文字檔!I:J, 2, 0))</f>
        <v>0</v>
      </c>
      <c r="H2105" s="5">
        <f>IF(ISERROR(VLOOKUP($A$2105, 文字檔!K:L, 2, 0)),0,VLOOKUP($A$2105, 文字檔!K:L, 2, 0))</f>
        <v>16322.3</v>
      </c>
      <c r="I2105" s="5">
        <f>IF(ISERROR(VLOOKUP($A$2105, 文字檔!M:N, 2, 0)),0,VLOOKUP($A$2105, 文字檔!M:N, 2, 0))</f>
        <v>0</v>
      </c>
      <c r="J2105" s="5">
        <f>IF(ISERROR(VLOOKUP($A$2105, 文字檔!O:P, 2, 0)),0,VLOOKUP($A$2105, 文字檔!O:P, 2, 0))</f>
        <v>0</v>
      </c>
      <c r="K2105">
        <f>IF(ISERROR(VLOOKUP($A$2105, 文字檔!Q:R, 2, 0)),0,VLOOKUP($A$2105, 文字檔!Q:R, 2, 0))</f>
        <v>55800</v>
      </c>
      <c r="L2105">
        <f>IF(ISERROR(VLOOKUP($A$2105, 文字檔!S:T, 2, 0)),0,VLOOKUP($A$2105, 文字檔!S:T, 2, 0))</f>
        <v>0</v>
      </c>
      <c r="M2105">
        <f>IF(ISERROR(VLOOKUP($A$2105, 文字檔!U:V, 2, 0)),0,VLOOKUP($A$2105, 文字檔!U:V, 2, 0))</f>
        <v>55800</v>
      </c>
      <c r="N2105">
        <f>IF(ISERROR(VLOOKUP($A$2105, 文字檔!W:X, 2, 0)),0,VLOOKUP($A$2105, 文字檔!W:X, 2, 0))</f>
        <v>42326.2</v>
      </c>
      <c r="O2105">
        <f>IF(ISERROR(VLOOKUP($A$2105, 文字檔!Y:Z, 2, 0)),0,VLOOKUP($A$2105, 文字檔!Y:Z, 2, 0))</f>
        <v>-1152.0999999999999</v>
      </c>
      <c r="P2105">
        <f>IF(ISERROR(VLOOKUP($A$2105, 文字檔!AA:AB, 2, 0)),0,VLOOKUP($A$2105, 文字檔!AA:AB, 2, 0))</f>
        <v>-3880.73</v>
      </c>
    </row>
    <row r="2106" spans="1:16" ht="16.2">
      <c r="A2106" s="7">
        <v>45842</v>
      </c>
      <c r="B2106" s="5">
        <f>SUMPRODUCT($C$2:$P$2,$C$2106:$P$2106)</f>
        <v>3806.6200000000026</v>
      </c>
      <c r="C2106" s="5">
        <f>IF(ISERROR(VLOOKUP($A$2106, 文字檔!A:B, 2, 0)),0,VLOOKUP($A$2106, 文字檔!A:B, 2, 0))</f>
        <v>-23902.7</v>
      </c>
      <c r="D2106" s="5">
        <f>IF(ISERROR(VLOOKUP($A$2106, 文字檔!C:D, 2, 0)),0,VLOOKUP($A$2106, 文字檔!C:D, 2, 0))</f>
        <v>0</v>
      </c>
      <c r="E2106" s="5">
        <f>IF(ISERROR(VLOOKUP($A$2106, 文字檔!E:F, 2, 0)),0,VLOOKUP($A$2106, 文字檔!E:F, 2, 0))</f>
        <v>0</v>
      </c>
      <c r="F2106" s="5">
        <f>IF(ISERROR(VLOOKUP($A$2106, 文字檔!G:H, 2, 0)),0,VLOOKUP($A$2106, 文字檔!G:H, 2, 0))</f>
        <v>0</v>
      </c>
      <c r="G2106" s="5">
        <f>IF(ISERROR(VLOOKUP($A$2106, 文字檔!I:J, 2, 0)),0,VLOOKUP($A$2106, 文字檔!I:J, 2, 0))</f>
        <v>-12163.08</v>
      </c>
      <c r="H2106" s="5">
        <f>IF(ISERROR(VLOOKUP($A$2106, 文字檔!K:L, 2, 0)),0,VLOOKUP($A$2106, 文字檔!K:L, 2, 0))</f>
        <v>22116.33</v>
      </c>
      <c r="I2106" s="5">
        <f>IF(ISERROR(VLOOKUP($A$2106, 文字檔!M:N, 2, 0)),0,VLOOKUP($A$2106, 文字檔!M:N, 2, 0))</f>
        <v>39720.89</v>
      </c>
      <c r="J2106" s="5">
        <f>IF(ISERROR(VLOOKUP($A$2106, 文字檔!O:P, 2, 0)),0,VLOOKUP($A$2106, 文字檔!O:P, 2, 0))</f>
        <v>60097.78</v>
      </c>
      <c r="K2106">
        <f>IF(ISERROR(VLOOKUP($A$2106, 文字檔!Q:R, 2, 0)),0,VLOOKUP($A$2106, 文字檔!Q:R, 2, 0))</f>
        <v>-48000</v>
      </c>
      <c r="L2106">
        <f>IF(ISERROR(VLOOKUP($A$2106, 文字檔!S:T, 2, 0)),0,VLOOKUP($A$2106, 文字檔!S:T, 2, 0))</f>
        <v>0</v>
      </c>
      <c r="M2106">
        <f>IF(ISERROR(VLOOKUP($A$2106, 文字檔!U:V, 2, 0)),0,VLOOKUP($A$2106, 文字檔!U:V, 2, 0))</f>
        <v>-6552.52</v>
      </c>
      <c r="N2106">
        <f>IF(ISERROR(VLOOKUP($A$2106, 文字檔!W:X, 2, 0)),0,VLOOKUP($A$2106, 文字檔!W:X, 2, 0))</f>
        <v>-31675.599999999999</v>
      </c>
      <c r="O2106">
        <f>IF(ISERROR(VLOOKUP($A$2106, 文字檔!Y:Z, 2, 0)),0,VLOOKUP($A$2106, 文字檔!Y:Z, 2, 0))</f>
        <v>24042.89</v>
      </c>
      <c r="P2106">
        <f>IF(ISERROR(VLOOKUP($A$2106, 文字檔!AA:AB, 2, 0)),0,VLOOKUP($A$2106, 文字檔!AA:AB, 2, 0))</f>
        <v>-19877.37</v>
      </c>
    </row>
    <row r="2107" spans="1:16" ht="16.2">
      <c r="A2107" s="7">
        <v>45843</v>
      </c>
      <c r="B2107" s="5">
        <f>SUMPRODUCT($C$2:$P$2,$C$2107:$P$2107)</f>
        <v>0</v>
      </c>
      <c r="C2107" s="5">
        <f>IF(ISERROR(VLOOKUP($A$2107, 文字檔!A:B, 2, 0)),0,VLOOKUP($A$2107, 文字檔!A:B, 2, 0))</f>
        <v>0</v>
      </c>
      <c r="D2107" s="5">
        <f>IF(ISERROR(VLOOKUP($A$2107, 文字檔!C:D, 2, 0)),0,VLOOKUP($A$2107, 文字檔!C:D, 2, 0))</f>
        <v>0</v>
      </c>
      <c r="E2107" s="5">
        <f>IF(ISERROR(VLOOKUP($A$2107, 文字檔!E:F, 2, 0)),0,VLOOKUP($A$2107, 文字檔!E:F, 2, 0))</f>
        <v>0</v>
      </c>
      <c r="F2107" s="5">
        <f>IF(ISERROR(VLOOKUP($A$2107, 文字檔!G:H, 2, 0)),0,VLOOKUP($A$2107, 文字檔!G:H, 2, 0))</f>
        <v>0</v>
      </c>
      <c r="G2107" s="5">
        <f>IF(ISERROR(VLOOKUP($A$2107, 文字檔!I:J, 2, 0)),0,VLOOKUP($A$2107, 文字檔!I:J, 2, 0))</f>
        <v>0</v>
      </c>
      <c r="H2107" s="5">
        <f>IF(ISERROR(VLOOKUP($A$2107, 文字檔!K:L, 2, 0)),0,VLOOKUP($A$2107, 文字檔!K:L, 2, 0))</f>
        <v>0</v>
      </c>
      <c r="I2107" s="5">
        <f>IF(ISERROR(VLOOKUP($A$2107, 文字檔!M:N, 2, 0)),0,VLOOKUP($A$2107, 文字檔!M:N, 2, 0))</f>
        <v>0</v>
      </c>
      <c r="J2107" s="5">
        <f>IF(ISERROR(VLOOKUP($A$2107, 文字檔!O:P, 2, 0)),0,VLOOKUP($A$2107, 文字檔!O:P, 2, 0))</f>
        <v>0</v>
      </c>
      <c r="K2107">
        <f>IF(ISERROR(VLOOKUP($A$2107, 文字檔!Q:R, 2, 0)),0,VLOOKUP($A$2107, 文字檔!Q:R, 2, 0))</f>
        <v>0</v>
      </c>
      <c r="L2107">
        <f>IF(ISERROR(VLOOKUP($A$2107, 文字檔!S:T, 2, 0)),0,VLOOKUP($A$2107, 文字檔!S:T, 2, 0))</f>
        <v>0</v>
      </c>
      <c r="M2107">
        <f>IF(ISERROR(VLOOKUP($A$2107, 文字檔!U:V, 2, 0)),0,VLOOKUP($A$2107, 文字檔!U:V, 2, 0))</f>
        <v>0</v>
      </c>
      <c r="N2107">
        <f>IF(ISERROR(VLOOKUP($A$2107, 文字檔!W:X, 2, 0)),0,VLOOKUP($A$2107, 文字檔!W:X, 2, 0))</f>
        <v>0</v>
      </c>
      <c r="O2107">
        <f>IF(ISERROR(VLOOKUP($A$2107, 文字檔!Y:Z, 2, 0)),0,VLOOKUP($A$2107, 文字檔!Y:Z, 2, 0))</f>
        <v>0</v>
      </c>
      <c r="P2107">
        <f>IF(ISERROR(VLOOKUP($A$2107, 文字檔!AA:AB, 2, 0)),0,VLOOKUP($A$2107, 文字檔!AA:AB, 2, 0))</f>
        <v>0</v>
      </c>
    </row>
    <row r="2108" spans="1:16" ht="16.2">
      <c r="A2108" s="7">
        <v>45844</v>
      </c>
      <c r="B2108" s="5">
        <f>SUMPRODUCT($C$2:$P$2,$C$2108:$P$2108)</f>
        <v>0</v>
      </c>
      <c r="C2108" s="5">
        <f>IF(ISERROR(VLOOKUP($A$2108, 文字檔!A:B, 2, 0)),0,VLOOKUP($A$2108, 文字檔!A:B, 2, 0))</f>
        <v>0</v>
      </c>
      <c r="D2108" s="5">
        <f>IF(ISERROR(VLOOKUP($A$2108, 文字檔!C:D, 2, 0)),0,VLOOKUP($A$2108, 文字檔!C:D, 2, 0))</f>
        <v>0</v>
      </c>
      <c r="E2108" s="5">
        <f>IF(ISERROR(VLOOKUP($A$2108, 文字檔!E:F, 2, 0)),0,VLOOKUP($A$2108, 文字檔!E:F, 2, 0))</f>
        <v>0</v>
      </c>
      <c r="F2108" s="5">
        <f>IF(ISERROR(VLOOKUP($A$2108, 文字檔!G:H, 2, 0)),0,VLOOKUP($A$2108, 文字檔!G:H, 2, 0))</f>
        <v>0</v>
      </c>
      <c r="G2108" s="5">
        <f>IF(ISERROR(VLOOKUP($A$2108, 文字檔!I:J, 2, 0)),0,VLOOKUP($A$2108, 文字檔!I:J, 2, 0))</f>
        <v>0</v>
      </c>
      <c r="H2108" s="5">
        <f>IF(ISERROR(VLOOKUP($A$2108, 文字檔!K:L, 2, 0)),0,VLOOKUP($A$2108, 文字檔!K:L, 2, 0))</f>
        <v>0</v>
      </c>
      <c r="I2108" s="5">
        <f>IF(ISERROR(VLOOKUP($A$2108, 文字檔!M:N, 2, 0)),0,VLOOKUP($A$2108, 文字檔!M:N, 2, 0))</f>
        <v>0</v>
      </c>
      <c r="J2108" s="5">
        <f>IF(ISERROR(VLOOKUP($A$2108, 文字檔!O:P, 2, 0)),0,VLOOKUP($A$2108, 文字檔!O:P, 2, 0))</f>
        <v>0</v>
      </c>
      <c r="K2108">
        <f>IF(ISERROR(VLOOKUP($A$2108, 文字檔!Q:R, 2, 0)),0,VLOOKUP($A$2108, 文字檔!Q:R, 2, 0))</f>
        <v>0</v>
      </c>
      <c r="L2108">
        <f>IF(ISERROR(VLOOKUP($A$2108, 文字檔!S:T, 2, 0)),0,VLOOKUP($A$2108, 文字檔!S:T, 2, 0))</f>
        <v>0</v>
      </c>
      <c r="M2108">
        <f>IF(ISERROR(VLOOKUP($A$2108, 文字檔!U:V, 2, 0)),0,VLOOKUP($A$2108, 文字檔!U:V, 2, 0))</f>
        <v>0</v>
      </c>
      <c r="N2108">
        <f>IF(ISERROR(VLOOKUP($A$2108, 文字檔!W:X, 2, 0)),0,VLOOKUP($A$2108, 文字檔!W:X, 2, 0))</f>
        <v>0</v>
      </c>
      <c r="O2108">
        <f>IF(ISERROR(VLOOKUP($A$2108, 文字檔!Y:Z, 2, 0)),0,VLOOKUP($A$2108, 文字檔!Y:Z, 2, 0))</f>
        <v>0</v>
      </c>
      <c r="P2108">
        <f>IF(ISERROR(VLOOKUP($A$2108, 文字檔!AA:AB, 2, 0)),0,VLOOKUP($A$2108, 文字檔!AA:AB, 2, 0))</f>
        <v>0</v>
      </c>
    </row>
    <row r="2109" spans="1:16" ht="16.2">
      <c r="A2109" s="7">
        <v>45845</v>
      </c>
      <c r="B2109" s="5">
        <f>SUMPRODUCT($C$2:$P$2,$C$2109:$P$2109)</f>
        <v>-9018.6500000000015</v>
      </c>
      <c r="C2109" s="5">
        <f>IF(ISERROR(VLOOKUP($A$2109, 文字檔!A:B, 2, 0)),0,VLOOKUP($A$2109, 文字檔!A:B, 2, 0))</f>
        <v>0</v>
      </c>
      <c r="D2109" s="5">
        <f>IF(ISERROR(VLOOKUP($A$2109, 文字檔!C:D, 2, 0)),0,VLOOKUP($A$2109, 文字檔!C:D, 2, 0))</f>
        <v>0</v>
      </c>
      <c r="E2109" s="5">
        <f>IF(ISERROR(VLOOKUP($A$2109, 文字檔!E:F, 2, 0)),0,VLOOKUP($A$2109, 文字檔!E:F, 2, 0))</f>
        <v>0</v>
      </c>
      <c r="F2109" s="5">
        <f>IF(ISERROR(VLOOKUP($A$2109, 文字檔!G:H, 2, 0)),0,VLOOKUP($A$2109, 文字檔!G:H, 2, 0))</f>
        <v>-17337.099999999999</v>
      </c>
      <c r="G2109" s="5">
        <f>IF(ISERROR(VLOOKUP($A$2109, 文字檔!I:J, 2, 0)),0,VLOOKUP($A$2109, 文字檔!I:J, 2, 0))</f>
        <v>-2269.84</v>
      </c>
      <c r="H2109" s="5">
        <f>IF(ISERROR(VLOOKUP($A$2109, 文字檔!K:L, 2, 0)),0,VLOOKUP($A$2109, 文字檔!K:L, 2, 0))</f>
        <v>-26941.42</v>
      </c>
      <c r="I2109" s="5">
        <f>IF(ISERROR(VLOOKUP($A$2109, 文字檔!M:N, 2, 0)),0,VLOOKUP($A$2109, 文字檔!M:N, 2, 0))</f>
        <v>17729.71</v>
      </c>
      <c r="J2109" s="5">
        <f>IF(ISERROR(VLOOKUP($A$2109, 文字檔!O:P, 2, 0)),0,VLOOKUP($A$2109, 文字檔!O:P, 2, 0))</f>
        <v>0</v>
      </c>
      <c r="K2109">
        <f>IF(ISERROR(VLOOKUP($A$2109, 文字檔!Q:R, 2, 0)),0,VLOOKUP($A$2109, 文字檔!Q:R, 2, 0))</f>
        <v>-19800</v>
      </c>
      <c r="L2109">
        <f>IF(ISERROR(VLOOKUP($A$2109, 文字檔!S:T, 2, 0)),0,VLOOKUP($A$2109, 文字檔!S:T, 2, 0))</f>
        <v>0</v>
      </c>
      <c r="M2109">
        <f>IF(ISERROR(VLOOKUP($A$2109, 文字檔!U:V, 2, 0)),0,VLOOKUP($A$2109, 文字檔!U:V, 2, 0))</f>
        <v>19800</v>
      </c>
      <c r="N2109">
        <f>IF(ISERROR(VLOOKUP($A$2109, 文字檔!W:X, 2, 0)),0,VLOOKUP($A$2109, 文字檔!W:X, 2, 0))</f>
        <v>0</v>
      </c>
      <c r="O2109">
        <f>IF(ISERROR(VLOOKUP($A$2109, 文字檔!Y:Z, 2, 0)),0,VLOOKUP($A$2109, 文字檔!Y:Z, 2, 0))</f>
        <v>19800</v>
      </c>
      <c r="P2109">
        <f>IF(ISERROR(VLOOKUP($A$2109, 文字檔!AA:AB, 2, 0)),0,VLOOKUP($A$2109, 文字檔!AA:AB, 2, 0))</f>
        <v>0</v>
      </c>
    </row>
    <row r="2110" spans="1:16" ht="16.2">
      <c r="A2110" s="7">
        <v>45846</v>
      </c>
      <c r="B2110" s="5">
        <f>SUMPRODUCT($C$2:$P$2,$C$2110:$P$2110)</f>
        <v>-106771.21</v>
      </c>
      <c r="C2110" s="5">
        <f>IF(ISERROR(VLOOKUP($A$2110, 文字檔!A:B, 2, 0)),0,VLOOKUP($A$2110, 文字檔!A:B, 2, 0))</f>
        <v>0</v>
      </c>
      <c r="D2110" s="5">
        <f>IF(ISERROR(VLOOKUP($A$2110, 文字檔!C:D, 2, 0)),0,VLOOKUP($A$2110, 文字檔!C:D, 2, 0))</f>
        <v>4131.66</v>
      </c>
      <c r="E2110" s="5">
        <f>IF(ISERROR(VLOOKUP($A$2110, 文字檔!E:F, 2, 0)),0,VLOOKUP($A$2110, 文字檔!E:F, 2, 0))</f>
        <v>0</v>
      </c>
      <c r="F2110" s="5">
        <f>IF(ISERROR(VLOOKUP($A$2110, 文字檔!G:H, 2, 0)),0,VLOOKUP($A$2110, 文字檔!G:H, 2, 0))</f>
        <v>0</v>
      </c>
      <c r="G2110" s="5">
        <f>IF(ISERROR(VLOOKUP($A$2110, 文字檔!I:J, 2, 0)),0,VLOOKUP($A$2110, 文字檔!I:J, 2, 0))</f>
        <v>-7471.1</v>
      </c>
      <c r="H2110" s="5">
        <f>IF(ISERROR(VLOOKUP($A$2110, 文字檔!K:L, 2, 0)),0,VLOOKUP($A$2110, 文字檔!K:L, 2, 0))</f>
        <v>0</v>
      </c>
      <c r="I2110" s="5">
        <f>IF(ISERROR(VLOOKUP($A$2110, 文字檔!M:N, 2, 0)),0,VLOOKUP($A$2110, 文字檔!M:N, 2, 0))</f>
        <v>-21340.04</v>
      </c>
      <c r="J2110" s="5">
        <f>IF(ISERROR(VLOOKUP($A$2110, 文字檔!O:P, 2, 0)),0,VLOOKUP($A$2110, 文字檔!O:P, 2, 0))</f>
        <v>0</v>
      </c>
      <c r="K2110">
        <f>IF(ISERROR(VLOOKUP($A$2110, 文字檔!Q:R, 2, 0)),0,VLOOKUP($A$2110, 文字檔!Q:R, 2, 0))</f>
        <v>-16400</v>
      </c>
      <c r="L2110">
        <f>IF(ISERROR(VLOOKUP($A$2110, 文字檔!S:T, 2, 0)),0,VLOOKUP($A$2110, 文字檔!S:T, 2, 0))</f>
        <v>0</v>
      </c>
      <c r="M2110">
        <f>IF(ISERROR(VLOOKUP($A$2110, 文字檔!U:V, 2, 0)),0,VLOOKUP($A$2110, 文字檔!U:V, 2, 0))</f>
        <v>16400</v>
      </c>
      <c r="N2110">
        <f>IF(ISERROR(VLOOKUP($A$2110, 文字檔!W:X, 2, 0)),0,VLOOKUP($A$2110, 文字檔!W:X, 2, 0))</f>
        <v>-30883.65</v>
      </c>
      <c r="O2110">
        <f>IF(ISERROR(VLOOKUP($A$2110, 文字檔!Y:Z, 2, 0)),0,VLOOKUP($A$2110, 文字檔!Y:Z, 2, 0))</f>
        <v>-51208.08</v>
      </c>
      <c r="P2110">
        <f>IF(ISERROR(VLOOKUP($A$2110, 文字檔!AA:AB, 2, 0)),0,VLOOKUP($A$2110, 文字檔!AA:AB, 2, 0))</f>
        <v>0</v>
      </c>
    </row>
    <row r="2111" spans="1:16" ht="16.2">
      <c r="A2111" s="7">
        <v>45847</v>
      </c>
      <c r="B2111" s="5">
        <f>SUMPRODUCT($C$2:$P$2,$C$2111:$P$2111)</f>
        <v>-101742.06</v>
      </c>
      <c r="C2111" s="5">
        <f>IF(ISERROR(VLOOKUP($A$2111, 文字檔!A:B, 2, 0)),0,VLOOKUP($A$2111, 文字檔!A:B, 2, 0))</f>
        <v>-4543.22</v>
      </c>
      <c r="D2111" s="5">
        <f>IF(ISERROR(VLOOKUP($A$2111, 文字檔!C:D, 2, 0)),0,VLOOKUP($A$2111, 文字檔!C:D, 2, 0))</f>
        <v>-36000</v>
      </c>
      <c r="E2111" s="5">
        <f>IF(ISERROR(VLOOKUP($A$2111, 文字檔!E:F, 2, 0)),0,VLOOKUP($A$2111, 文字檔!E:F, 2, 0))</f>
        <v>0</v>
      </c>
      <c r="F2111" s="5">
        <f>IF(ISERROR(VLOOKUP($A$2111, 文字檔!G:H, 2, 0)),0,VLOOKUP($A$2111, 文字檔!G:H, 2, 0))</f>
        <v>0</v>
      </c>
      <c r="G2111" s="5">
        <f>IF(ISERROR(VLOOKUP($A$2111, 文字檔!I:J, 2, 0)),0,VLOOKUP($A$2111, 文字檔!I:J, 2, 0))</f>
        <v>0</v>
      </c>
      <c r="H2111" s="5">
        <f>IF(ISERROR(VLOOKUP($A$2111, 文字檔!K:L, 2, 0)),0,VLOOKUP($A$2111, 文字檔!K:L, 2, 0))</f>
        <v>0</v>
      </c>
      <c r="I2111" s="5">
        <f>IF(ISERROR(VLOOKUP($A$2111, 文字檔!M:N, 2, 0)),0,VLOOKUP($A$2111, 文字檔!M:N, 2, 0))</f>
        <v>0</v>
      </c>
      <c r="J2111" s="5">
        <f>IF(ISERROR(VLOOKUP($A$2111, 文字檔!O:P, 2, 0)),0,VLOOKUP($A$2111, 文字檔!O:P, 2, 0))</f>
        <v>0</v>
      </c>
      <c r="K2111">
        <f>IF(ISERROR(VLOOKUP($A$2111, 文字檔!Q:R, 2, 0)),0,VLOOKUP($A$2111, 文字檔!Q:R, 2, 0))</f>
        <v>36000</v>
      </c>
      <c r="L2111">
        <f>IF(ISERROR(VLOOKUP($A$2111, 文字檔!S:T, 2, 0)),0,VLOOKUP($A$2111, 文字檔!S:T, 2, 0))</f>
        <v>0</v>
      </c>
      <c r="M2111">
        <f>IF(ISERROR(VLOOKUP($A$2111, 文字檔!U:V, 2, 0)),0,VLOOKUP($A$2111, 文字檔!U:V, 2, 0))</f>
        <v>-36000</v>
      </c>
      <c r="N2111">
        <f>IF(ISERROR(VLOOKUP($A$2111, 文字檔!W:X, 2, 0)),0,VLOOKUP($A$2111, 文字檔!W:X, 2, 0))</f>
        <v>-12732.99</v>
      </c>
      <c r="O2111">
        <f>IF(ISERROR(VLOOKUP($A$2111, 文字檔!Y:Z, 2, 0)),0,VLOOKUP($A$2111, 文字檔!Y:Z, 2, 0))</f>
        <v>-48465.85</v>
      </c>
      <c r="P2111">
        <f>IF(ISERROR(VLOOKUP($A$2111, 文字檔!AA:AB, 2, 0)),0,VLOOKUP($A$2111, 文字檔!AA:AB, 2, 0))</f>
        <v>0</v>
      </c>
    </row>
    <row r="2112" spans="1:16" ht="16.2">
      <c r="A2112" s="7">
        <v>45848</v>
      </c>
      <c r="B2112" s="5">
        <f>SUMPRODUCT($C$2:$P$2,$C$2112:$P$2112)</f>
        <v>32923.020000000004</v>
      </c>
      <c r="C2112" s="5">
        <f>IF(ISERROR(VLOOKUP($A$2112, 文字檔!A:B, 2, 0)),0,VLOOKUP($A$2112, 文字檔!A:B, 2, 0))</f>
        <v>0</v>
      </c>
      <c r="D2112" s="5">
        <f>IF(ISERROR(VLOOKUP($A$2112, 文字檔!C:D, 2, 0)),0,VLOOKUP($A$2112, 文字檔!C:D, 2, 0))</f>
        <v>-8074.13</v>
      </c>
      <c r="E2112" s="5">
        <f>IF(ISERROR(VLOOKUP($A$2112, 文字檔!E:F, 2, 0)),0,VLOOKUP($A$2112, 文字檔!E:F, 2, 0))</f>
        <v>0</v>
      </c>
      <c r="F2112" s="5">
        <f>IF(ISERROR(VLOOKUP($A$2112, 文字檔!G:H, 2, 0)),0,VLOOKUP($A$2112, 文字檔!G:H, 2, 0))</f>
        <v>0</v>
      </c>
      <c r="G2112" s="5">
        <f>IF(ISERROR(VLOOKUP($A$2112, 文字檔!I:J, 2, 0)),0,VLOOKUP($A$2112, 文字檔!I:J, 2, 0))</f>
        <v>-17747.599999999999</v>
      </c>
      <c r="H2112" s="5">
        <f>IF(ISERROR(VLOOKUP($A$2112, 文字檔!K:L, 2, 0)),0,VLOOKUP($A$2112, 文字檔!K:L, 2, 0))</f>
        <v>15324.07</v>
      </c>
      <c r="I2112" s="5">
        <f>IF(ISERROR(VLOOKUP($A$2112, 文字檔!M:N, 2, 0)),0,VLOOKUP($A$2112, 文字檔!M:N, 2, 0))</f>
        <v>7922.96</v>
      </c>
      <c r="J2112" s="5">
        <f>IF(ISERROR(VLOOKUP($A$2112, 文字檔!O:P, 2, 0)),0,VLOOKUP($A$2112, 文字檔!O:P, 2, 0))</f>
        <v>0</v>
      </c>
      <c r="K2112">
        <f>IF(ISERROR(VLOOKUP($A$2112, 文字檔!Q:R, 2, 0)),0,VLOOKUP($A$2112, 文字檔!Q:R, 2, 0))</f>
        <v>35400</v>
      </c>
      <c r="L2112">
        <f>IF(ISERROR(VLOOKUP($A$2112, 文字檔!S:T, 2, 0)),0,VLOOKUP($A$2112, 文字檔!S:T, 2, 0))</f>
        <v>0</v>
      </c>
      <c r="M2112">
        <f>IF(ISERROR(VLOOKUP($A$2112, 文字檔!U:V, 2, 0)),0,VLOOKUP($A$2112, 文字檔!U:V, 2, 0))</f>
        <v>-35400</v>
      </c>
      <c r="N2112">
        <f>IF(ISERROR(VLOOKUP($A$2112, 文字檔!W:X, 2, 0)),0,VLOOKUP($A$2112, 文字檔!W:X, 2, 0))</f>
        <v>7922.96</v>
      </c>
      <c r="O2112">
        <f>IF(ISERROR(VLOOKUP($A$2112, 文字檔!Y:Z, 2, 0)),0,VLOOKUP($A$2112, 文字檔!Y:Z, 2, 0))</f>
        <v>16851.38</v>
      </c>
      <c r="P2112">
        <f>IF(ISERROR(VLOOKUP($A$2112, 文字檔!AA:AB, 2, 0)),0,VLOOKUP($A$2112, 文字檔!AA:AB, 2, 0))</f>
        <v>10723.38</v>
      </c>
    </row>
    <row r="2113" spans="1:16" ht="16.2">
      <c r="A2113" s="7">
        <v>45849</v>
      </c>
      <c r="B2113" s="5">
        <f>SUMPRODUCT($C$2:$P$2,$C$2113:$P$2113)</f>
        <v>-9307.7400000000052</v>
      </c>
      <c r="C2113" s="5">
        <f>IF(ISERROR(VLOOKUP($A$2113, 文字檔!A:B, 2, 0)),0,VLOOKUP($A$2113, 文字檔!A:B, 2, 0))</f>
        <v>0</v>
      </c>
      <c r="D2113" s="5">
        <f>IF(ISERROR(VLOOKUP($A$2113, 文字檔!C:D, 2, 0)),0,VLOOKUP($A$2113, 文字檔!C:D, 2, 0))</f>
        <v>0</v>
      </c>
      <c r="E2113" s="5">
        <f>IF(ISERROR(VLOOKUP($A$2113, 文字檔!E:F, 2, 0)),0,VLOOKUP($A$2113, 文字檔!E:F, 2, 0))</f>
        <v>0</v>
      </c>
      <c r="F2113" s="5">
        <f>IF(ISERROR(VLOOKUP($A$2113, 文字檔!G:H, 2, 0)),0,VLOOKUP($A$2113, 文字檔!G:H, 2, 0))</f>
        <v>0</v>
      </c>
      <c r="G2113" s="5">
        <f>IF(ISERROR(VLOOKUP($A$2113, 文字檔!I:J, 2, 0)),0,VLOOKUP($A$2113, 文字檔!I:J, 2, 0))</f>
        <v>0</v>
      </c>
      <c r="H2113" s="5">
        <f>IF(ISERROR(VLOOKUP($A$2113, 文字檔!K:L, 2, 0)),0,VLOOKUP($A$2113, 文字檔!K:L, 2, 0))</f>
        <v>-13476.41</v>
      </c>
      <c r="I2113" s="5">
        <f>IF(ISERROR(VLOOKUP($A$2113, 文字檔!M:N, 2, 0)),0,VLOOKUP($A$2113, 文字檔!M:N, 2, 0))</f>
        <v>-1678.18</v>
      </c>
      <c r="J2113" s="5">
        <f>IF(ISERROR(VLOOKUP($A$2113, 文字檔!O:P, 2, 0)),0,VLOOKUP($A$2113, 文字檔!O:P, 2, 0))</f>
        <v>0</v>
      </c>
      <c r="K2113">
        <f>IF(ISERROR(VLOOKUP($A$2113, 文字檔!Q:R, 2, 0)),0,VLOOKUP($A$2113, 文字檔!Q:R, 2, 0))</f>
        <v>30600</v>
      </c>
      <c r="L2113">
        <f>IF(ISERROR(VLOOKUP($A$2113, 文字檔!S:T, 2, 0)),0,VLOOKUP($A$2113, 文字檔!S:T, 2, 0))</f>
        <v>0</v>
      </c>
      <c r="M2113">
        <f>IF(ISERROR(VLOOKUP($A$2113, 文字檔!U:V, 2, 0)),0,VLOOKUP($A$2113, 文字檔!U:V, 2, 0))</f>
        <v>-30600</v>
      </c>
      <c r="N2113">
        <f>IF(ISERROR(VLOOKUP($A$2113, 文字檔!W:X, 2, 0)),0,VLOOKUP($A$2113, 文字檔!W:X, 2, 0))</f>
        <v>30600</v>
      </c>
      <c r="O2113">
        <f>IF(ISERROR(VLOOKUP($A$2113, 文字檔!Y:Z, 2, 0)),0,VLOOKUP($A$2113, 文字檔!Y:Z, 2, 0))</f>
        <v>-55353.15</v>
      </c>
      <c r="P2113">
        <f>IF(ISERROR(VLOOKUP($A$2113, 文字檔!AA:AB, 2, 0)),0,VLOOKUP($A$2113, 文字檔!AA:AB, 2, 0))</f>
        <v>30600</v>
      </c>
    </row>
    <row r="2114" spans="1:16" ht="16.2">
      <c r="A2114" s="7">
        <v>45850</v>
      </c>
      <c r="B2114" s="5">
        <f>SUMPRODUCT($C$2:$P$2,$C$2114:$P$2114)</f>
        <v>0</v>
      </c>
      <c r="C2114" s="5">
        <f>IF(ISERROR(VLOOKUP($A$2114, 文字檔!A:B, 2, 0)),0,VLOOKUP($A$2114, 文字檔!A:B, 2, 0))</f>
        <v>0</v>
      </c>
      <c r="D2114" s="5">
        <f>IF(ISERROR(VLOOKUP($A$2114, 文字檔!C:D, 2, 0)),0,VLOOKUP($A$2114, 文字檔!C:D, 2, 0))</f>
        <v>0</v>
      </c>
      <c r="E2114" s="5">
        <f>IF(ISERROR(VLOOKUP($A$2114, 文字檔!E:F, 2, 0)),0,VLOOKUP($A$2114, 文字檔!E:F, 2, 0))</f>
        <v>0</v>
      </c>
      <c r="F2114" s="5">
        <f>IF(ISERROR(VLOOKUP($A$2114, 文字檔!G:H, 2, 0)),0,VLOOKUP($A$2114, 文字檔!G:H, 2, 0))</f>
        <v>0</v>
      </c>
      <c r="G2114" s="5">
        <f>IF(ISERROR(VLOOKUP($A$2114, 文字檔!I:J, 2, 0)),0,VLOOKUP($A$2114, 文字檔!I:J, 2, 0))</f>
        <v>0</v>
      </c>
      <c r="H2114" s="5">
        <f>IF(ISERROR(VLOOKUP($A$2114, 文字檔!K:L, 2, 0)),0,VLOOKUP($A$2114, 文字檔!K:L, 2, 0))</f>
        <v>0</v>
      </c>
      <c r="I2114" s="5">
        <f>IF(ISERROR(VLOOKUP($A$2114, 文字檔!M:N, 2, 0)),0,VLOOKUP($A$2114, 文字檔!M:N, 2, 0))</f>
        <v>0</v>
      </c>
      <c r="J2114" s="5">
        <f>IF(ISERROR(VLOOKUP($A$2114, 文字檔!O:P, 2, 0)),0,VLOOKUP($A$2114, 文字檔!O:P, 2, 0))</f>
        <v>0</v>
      </c>
      <c r="K2114">
        <f>IF(ISERROR(VLOOKUP($A$2114, 文字檔!Q:R, 2, 0)),0,VLOOKUP($A$2114, 文字檔!Q:R, 2, 0))</f>
        <v>0</v>
      </c>
      <c r="L2114">
        <f>IF(ISERROR(VLOOKUP($A$2114, 文字檔!S:T, 2, 0)),0,VLOOKUP($A$2114, 文字檔!S:T, 2, 0))</f>
        <v>0</v>
      </c>
      <c r="M2114">
        <f>IF(ISERROR(VLOOKUP($A$2114, 文字檔!U:V, 2, 0)),0,VLOOKUP($A$2114, 文字檔!U:V, 2, 0))</f>
        <v>0</v>
      </c>
      <c r="N2114">
        <f>IF(ISERROR(VLOOKUP($A$2114, 文字檔!W:X, 2, 0)),0,VLOOKUP($A$2114, 文字檔!W:X, 2, 0))</f>
        <v>0</v>
      </c>
      <c r="O2114">
        <f>IF(ISERROR(VLOOKUP($A$2114, 文字檔!Y:Z, 2, 0)),0,VLOOKUP($A$2114, 文字檔!Y:Z, 2, 0))</f>
        <v>0</v>
      </c>
      <c r="P2114">
        <f>IF(ISERROR(VLOOKUP($A$2114, 文字檔!AA:AB, 2, 0)),0,VLOOKUP($A$2114, 文字檔!AA:AB, 2, 0))</f>
        <v>0</v>
      </c>
    </row>
    <row r="2115" spans="1:16" ht="16.2">
      <c r="A2115" s="7">
        <v>45851</v>
      </c>
      <c r="B2115" s="5">
        <f>SUMPRODUCT($C$2:$P$2,$C$2115:$P$2115)</f>
        <v>0</v>
      </c>
      <c r="C2115" s="5">
        <f>IF(ISERROR(VLOOKUP($A$2115, 文字檔!A:B, 2, 0)),0,VLOOKUP($A$2115, 文字檔!A:B, 2, 0))</f>
        <v>0</v>
      </c>
      <c r="D2115" s="5">
        <f>IF(ISERROR(VLOOKUP($A$2115, 文字檔!C:D, 2, 0)),0,VLOOKUP($A$2115, 文字檔!C:D, 2, 0))</f>
        <v>0</v>
      </c>
      <c r="E2115" s="5">
        <f>IF(ISERROR(VLOOKUP($A$2115, 文字檔!E:F, 2, 0)),0,VLOOKUP($A$2115, 文字檔!E:F, 2, 0))</f>
        <v>0</v>
      </c>
      <c r="F2115" s="5">
        <f>IF(ISERROR(VLOOKUP($A$2115, 文字檔!G:H, 2, 0)),0,VLOOKUP($A$2115, 文字檔!G:H, 2, 0))</f>
        <v>0</v>
      </c>
      <c r="G2115" s="5">
        <f>IF(ISERROR(VLOOKUP($A$2115, 文字檔!I:J, 2, 0)),0,VLOOKUP($A$2115, 文字檔!I:J, 2, 0))</f>
        <v>0</v>
      </c>
      <c r="H2115" s="5">
        <f>IF(ISERROR(VLOOKUP($A$2115, 文字檔!K:L, 2, 0)),0,VLOOKUP($A$2115, 文字檔!K:L, 2, 0))</f>
        <v>0</v>
      </c>
      <c r="I2115" s="5">
        <f>IF(ISERROR(VLOOKUP($A$2115, 文字檔!M:N, 2, 0)),0,VLOOKUP($A$2115, 文字檔!M:N, 2, 0))</f>
        <v>0</v>
      </c>
      <c r="J2115" s="5">
        <f>IF(ISERROR(VLOOKUP($A$2115, 文字檔!O:P, 2, 0)),0,VLOOKUP($A$2115, 文字檔!O:P, 2, 0))</f>
        <v>0</v>
      </c>
      <c r="K2115">
        <f>IF(ISERROR(VLOOKUP($A$2115, 文字檔!Q:R, 2, 0)),0,VLOOKUP($A$2115, 文字檔!Q:R, 2, 0))</f>
        <v>0</v>
      </c>
      <c r="L2115">
        <f>IF(ISERROR(VLOOKUP($A$2115, 文字檔!S:T, 2, 0)),0,VLOOKUP($A$2115, 文字檔!S:T, 2, 0))</f>
        <v>0</v>
      </c>
      <c r="M2115">
        <f>IF(ISERROR(VLOOKUP($A$2115, 文字檔!U:V, 2, 0)),0,VLOOKUP($A$2115, 文字檔!U:V, 2, 0))</f>
        <v>0</v>
      </c>
      <c r="N2115">
        <f>IF(ISERROR(VLOOKUP($A$2115, 文字檔!W:X, 2, 0)),0,VLOOKUP($A$2115, 文字檔!W:X, 2, 0))</f>
        <v>0</v>
      </c>
      <c r="O2115">
        <f>IF(ISERROR(VLOOKUP($A$2115, 文字檔!Y:Z, 2, 0)),0,VLOOKUP($A$2115, 文字檔!Y:Z, 2, 0))</f>
        <v>0</v>
      </c>
      <c r="P2115">
        <f>IF(ISERROR(VLOOKUP($A$2115, 文字檔!AA:AB, 2, 0)),0,VLOOKUP($A$2115, 文字檔!AA:AB, 2, 0))</f>
        <v>0</v>
      </c>
    </row>
    <row r="2116" spans="1:16" ht="16.2">
      <c r="A2116" s="7">
        <v>45852</v>
      </c>
      <c r="B2116" s="5">
        <f>SUMPRODUCT($C$2:$P$2,$C$2116:$P$2116)</f>
        <v>-46744.86</v>
      </c>
      <c r="C2116" s="5">
        <f>IF(ISERROR(VLOOKUP($A$2116, 文字檔!A:B, 2, 0)),0,VLOOKUP($A$2116, 文字檔!A:B, 2, 0))</f>
        <v>-2553.54</v>
      </c>
      <c r="D2116" s="5">
        <f>IF(ISERROR(VLOOKUP($A$2116, 文字檔!C:D, 2, 0)),0,VLOOKUP($A$2116, 文字檔!C:D, 2, 0))</f>
        <v>0</v>
      </c>
      <c r="E2116" s="5">
        <f>IF(ISERROR(VLOOKUP($A$2116, 文字檔!E:F, 2, 0)),0,VLOOKUP($A$2116, 文字檔!E:F, 2, 0))</f>
        <v>0</v>
      </c>
      <c r="F2116" s="5">
        <f>IF(ISERROR(VLOOKUP($A$2116, 文字檔!G:H, 2, 0)),0,VLOOKUP($A$2116, 文字檔!G:H, 2, 0))</f>
        <v>0</v>
      </c>
      <c r="G2116" s="5">
        <f>IF(ISERROR(VLOOKUP($A$2116, 文字檔!I:J, 2, 0)),0,VLOOKUP($A$2116, 文字檔!I:J, 2, 0))</f>
        <v>0</v>
      </c>
      <c r="H2116" s="5">
        <f>IF(ISERROR(VLOOKUP($A$2116, 文字檔!K:L, 2, 0)),0,VLOOKUP($A$2116, 文字檔!K:L, 2, 0))</f>
        <v>0</v>
      </c>
      <c r="I2116" s="5">
        <f>IF(ISERROR(VLOOKUP($A$2116, 文字檔!M:N, 2, 0)),0,VLOOKUP($A$2116, 文字檔!M:N, 2, 0))</f>
        <v>16920.830000000002</v>
      </c>
      <c r="J2116" s="5">
        <f>IF(ISERROR(VLOOKUP($A$2116, 文字檔!O:P, 2, 0)),0,VLOOKUP($A$2116, 文字檔!O:P, 2, 0))</f>
        <v>0</v>
      </c>
      <c r="K2116">
        <f>IF(ISERROR(VLOOKUP($A$2116, 文字檔!Q:R, 2, 0)),0,VLOOKUP($A$2116, 文字檔!Q:R, 2, 0))</f>
        <v>-42600</v>
      </c>
      <c r="L2116">
        <f>IF(ISERROR(VLOOKUP($A$2116, 文字檔!S:T, 2, 0)),0,VLOOKUP($A$2116, 文字檔!S:T, 2, 0))</f>
        <v>14444.57</v>
      </c>
      <c r="M2116">
        <f>IF(ISERROR(VLOOKUP($A$2116, 文字檔!U:V, 2, 0)),0,VLOOKUP($A$2116, 文字檔!U:V, 2, 0))</f>
        <v>42600</v>
      </c>
      <c r="N2116">
        <f>IF(ISERROR(VLOOKUP($A$2116, 文字檔!W:X, 2, 0)),0,VLOOKUP($A$2116, 文字檔!W:X, 2, 0))</f>
        <v>-42600</v>
      </c>
      <c r="O2116">
        <f>IF(ISERROR(VLOOKUP($A$2116, 文字檔!Y:Z, 2, 0)),0,VLOOKUP($A$2116, 文字檔!Y:Z, 2, 0))</f>
        <v>9643.2800000000007</v>
      </c>
      <c r="P2116">
        <f>IF(ISERROR(VLOOKUP($A$2116, 文字檔!AA:AB, 2, 0)),0,VLOOKUP($A$2116, 文字檔!AA:AB, 2, 0))</f>
        <v>-42600</v>
      </c>
    </row>
    <row r="2117" spans="1:16" ht="16.2">
      <c r="A2117" s="7">
        <v>45853</v>
      </c>
      <c r="B2117" s="5">
        <f>SUMPRODUCT($C$2:$P$2,$C$2117:$P$2117)</f>
        <v>102055.26000000001</v>
      </c>
      <c r="C2117" s="5">
        <f>IF(ISERROR(VLOOKUP($A$2117, 文字檔!A:B, 2, 0)),0,VLOOKUP($A$2117, 文字檔!A:B, 2, 0))</f>
        <v>-35731.83</v>
      </c>
      <c r="D2117" s="5">
        <f>IF(ISERROR(VLOOKUP($A$2117, 文字檔!C:D, 2, 0)),0,VLOOKUP($A$2117, 文字檔!C:D, 2, 0))</f>
        <v>0</v>
      </c>
      <c r="E2117" s="5">
        <f>IF(ISERROR(VLOOKUP($A$2117, 文字檔!E:F, 2, 0)),0,VLOOKUP($A$2117, 文字檔!E:F, 2, 0))</f>
        <v>0</v>
      </c>
      <c r="F2117" s="5">
        <f>IF(ISERROR(VLOOKUP($A$2117, 文字檔!G:H, 2, 0)),0,VLOOKUP($A$2117, 文字檔!G:H, 2, 0))</f>
        <v>0</v>
      </c>
      <c r="G2117" s="5">
        <f>IF(ISERROR(VLOOKUP($A$2117, 文字檔!I:J, 2, 0)),0,VLOOKUP($A$2117, 文字檔!I:J, 2, 0))</f>
        <v>38321.550000000003</v>
      </c>
      <c r="H2117" s="5">
        <f>IF(ISERROR(VLOOKUP($A$2117, 文字檔!K:L, 2, 0)),0,VLOOKUP($A$2117, 文字檔!K:L, 2, 0))</f>
        <v>0</v>
      </c>
      <c r="I2117" s="5">
        <f>IF(ISERROR(VLOOKUP($A$2117, 文字檔!M:N, 2, 0)),0,VLOOKUP($A$2117, 文字檔!M:N, 2, 0))</f>
        <v>-6877.46</v>
      </c>
      <c r="J2117" s="5">
        <f>IF(ISERROR(VLOOKUP($A$2117, 文字檔!O:P, 2, 0)),0,VLOOKUP($A$2117, 文字檔!O:P, 2, 0))</f>
        <v>1832.6</v>
      </c>
      <c r="K2117">
        <f>IF(ISERROR(VLOOKUP($A$2117, 文字檔!Q:R, 2, 0)),0,VLOOKUP($A$2117, 文字檔!Q:R, 2, 0))</f>
        <v>51800</v>
      </c>
      <c r="L2117">
        <f>IF(ISERROR(VLOOKUP($A$2117, 文字檔!S:T, 2, 0)),0,VLOOKUP($A$2117, 文字檔!S:T, 2, 0))</f>
        <v>-24366.71</v>
      </c>
      <c r="M2117">
        <f>IF(ISERROR(VLOOKUP($A$2117, 文字檔!U:V, 2, 0)),0,VLOOKUP($A$2117, 文字檔!U:V, 2, 0))</f>
        <v>-56084.84</v>
      </c>
      <c r="N2117">
        <f>IF(ISERROR(VLOOKUP($A$2117, 文字檔!W:X, 2, 0)),0,VLOOKUP($A$2117, 文字檔!W:X, 2, 0))</f>
        <v>51800</v>
      </c>
      <c r="O2117">
        <f>IF(ISERROR(VLOOKUP($A$2117, 文字檔!Y:Z, 2, 0)),0,VLOOKUP($A$2117, 文字檔!Y:Z, 2, 0))</f>
        <v>29561.95</v>
      </c>
      <c r="P2117">
        <f>IF(ISERROR(VLOOKUP($A$2117, 文字檔!AA:AB, 2, 0)),0,VLOOKUP($A$2117, 文字檔!AA:AB, 2, 0))</f>
        <v>51800</v>
      </c>
    </row>
    <row r="2118" spans="1:16" ht="16.2">
      <c r="A2118" s="7">
        <v>45854</v>
      </c>
      <c r="B2118" s="5">
        <f>SUMPRODUCT($C$2:$P$2,$C$2118:$P$2118)</f>
        <v>172496.43</v>
      </c>
      <c r="C2118" s="5">
        <f>IF(ISERROR(VLOOKUP($A$2118, 文字檔!A:B, 2, 0)),0,VLOOKUP($A$2118, 文字檔!A:B, 2, 0))</f>
        <v>0</v>
      </c>
      <c r="D2118" s="5">
        <f>IF(ISERROR(VLOOKUP($A$2118, 文字檔!C:D, 2, 0)),0,VLOOKUP($A$2118, 文字檔!C:D, 2, 0))</f>
        <v>0</v>
      </c>
      <c r="E2118" s="5">
        <f>IF(ISERROR(VLOOKUP($A$2118, 文字檔!E:F, 2, 0)),0,VLOOKUP($A$2118, 文字檔!E:F, 2, 0))</f>
        <v>0</v>
      </c>
      <c r="F2118" s="5">
        <f>IF(ISERROR(VLOOKUP($A$2118, 文字檔!G:H, 2, 0)),0,VLOOKUP($A$2118, 文字檔!G:H, 2, 0))</f>
        <v>0</v>
      </c>
      <c r="G2118" s="5">
        <f>IF(ISERROR(VLOOKUP($A$2118, 文字檔!I:J, 2, 0)),0,VLOOKUP($A$2118, 文字檔!I:J, 2, 0))</f>
        <v>6514.62</v>
      </c>
      <c r="H2118" s="5">
        <f>IF(ISERROR(VLOOKUP($A$2118, 文字檔!K:L, 2, 0)),0,VLOOKUP($A$2118, 文字檔!K:L, 2, 0))</f>
        <v>23420.9</v>
      </c>
      <c r="I2118" s="5">
        <f>IF(ISERROR(VLOOKUP($A$2118, 文字檔!M:N, 2, 0)),0,VLOOKUP($A$2118, 文字檔!M:N, 2, 0))</f>
        <v>0</v>
      </c>
      <c r="J2118" s="5">
        <f>IF(ISERROR(VLOOKUP($A$2118, 文字檔!O:P, 2, 0)),0,VLOOKUP($A$2118, 文字檔!O:P, 2, 0))</f>
        <v>11419.1</v>
      </c>
      <c r="K2118">
        <f>IF(ISERROR(VLOOKUP($A$2118, 文字檔!Q:R, 2, 0)),0,VLOOKUP($A$2118, 文字檔!Q:R, 2, 0))</f>
        <v>46708.59</v>
      </c>
      <c r="L2118">
        <f>IF(ISERROR(VLOOKUP($A$2118, 文字檔!S:T, 2, 0)),0,VLOOKUP($A$2118, 文字檔!S:T, 2, 0))</f>
        <v>0</v>
      </c>
      <c r="M2118">
        <f>IF(ISERROR(VLOOKUP($A$2118, 文字檔!U:V, 2, 0)),0,VLOOKUP($A$2118, 文字檔!U:V, 2, 0))</f>
        <v>-8983.9599999999991</v>
      </c>
      <c r="N2118">
        <f>IF(ISERROR(VLOOKUP($A$2118, 文字檔!W:X, 2, 0)),0,VLOOKUP($A$2118, 文字檔!W:X, 2, 0))</f>
        <v>46708.59</v>
      </c>
      <c r="O2118">
        <f>IF(ISERROR(VLOOKUP($A$2118, 文字檔!Y:Z, 2, 0)),0,VLOOKUP($A$2118, 文字檔!Y:Z, 2, 0))</f>
        <v>0</v>
      </c>
      <c r="P2118">
        <f>IF(ISERROR(VLOOKUP($A$2118, 文字檔!AA:AB, 2, 0)),0,VLOOKUP($A$2118, 文字檔!AA:AB, 2, 0))</f>
        <v>46708.59</v>
      </c>
    </row>
    <row r="2119" spans="1:16" ht="16.2">
      <c r="A2119" s="7">
        <v>45855</v>
      </c>
      <c r="B2119" s="5">
        <f>SUMPRODUCT($C$2:$P$2,$C$2119:$P$2119)</f>
        <v>83573.72</v>
      </c>
      <c r="C2119" s="5">
        <f>IF(ISERROR(VLOOKUP($A$2119, 文字檔!A:B, 2, 0)),0,VLOOKUP($A$2119, 文字檔!A:B, 2, 0))</f>
        <v>33621.71</v>
      </c>
      <c r="D2119" s="5">
        <f>IF(ISERROR(VLOOKUP($A$2119, 文字檔!C:D, 2, 0)),0,VLOOKUP($A$2119, 文字檔!C:D, 2, 0))</f>
        <v>0</v>
      </c>
      <c r="E2119" s="5">
        <f>IF(ISERROR(VLOOKUP($A$2119, 文字檔!E:F, 2, 0)),0,VLOOKUP($A$2119, 文字檔!E:F, 2, 0))</f>
        <v>0</v>
      </c>
      <c r="F2119" s="5">
        <f>IF(ISERROR(VLOOKUP($A$2119, 文字檔!G:H, 2, 0)),0,VLOOKUP($A$2119, 文字檔!G:H, 2, 0))</f>
        <v>0</v>
      </c>
      <c r="G2119" s="5">
        <f>IF(ISERROR(VLOOKUP($A$2119, 文字檔!I:J, 2, 0)),0,VLOOKUP($A$2119, 文字檔!I:J, 2, 0))</f>
        <v>24109.279999999999</v>
      </c>
      <c r="H2119" s="5">
        <f>IF(ISERROR(VLOOKUP($A$2119, 文字檔!K:L, 2, 0)),0,VLOOKUP($A$2119, 文字檔!K:L, 2, 0))</f>
        <v>0</v>
      </c>
      <c r="I2119" s="5">
        <f>IF(ISERROR(VLOOKUP($A$2119, 文字檔!M:N, 2, 0)),0,VLOOKUP($A$2119, 文字檔!M:N, 2, 0))</f>
        <v>0</v>
      </c>
      <c r="J2119" s="5">
        <f>IF(ISERROR(VLOOKUP($A$2119, 文字檔!O:P, 2, 0)),0,VLOOKUP($A$2119, 文字檔!O:P, 2, 0))</f>
        <v>0</v>
      </c>
      <c r="K2119">
        <f>IF(ISERROR(VLOOKUP($A$2119, 文字檔!Q:R, 2, 0)),0,VLOOKUP($A$2119, 文字檔!Q:R, 2, 0))</f>
        <v>0</v>
      </c>
      <c r="L2119">
        <f>IF(ISERROR(VLOOKUP($A$2119, 文字檔!S:T, 2, 0)),0,VLOOKUP($A$2119, 文字檔!S:T, 2, 0))</f>
        <v>-31577.21</v>
      </c>
      <c r="M2119">
        <f>IF(ISERROR(VLOOKUP($A$2119, 文字檔!U:V, 2, 0)),0,VLOOKUP($A$2119, 文字檔!U:V, 2, 0))</f>
        <v>0</v>
      </c>
      <c r="N2119">
        <f>IF(ISERROR(VLOOKUP($A$2119, 文字檔!W:X, 2, 0)),0,VLOOKUP($A$2119, 文字檔!W:X, 2, 0))</f>
        <v>0</v>
      </c>
      <c r="O2119">
        <f>IF(ISERROR(VLOOKUP($A$2119, 文字檔!Y:Z, 2, 0)),0,VLOOKUP($A$2119, 文字檔!Y:Z, 2, 0))</f>
        <v>27309.759999999998</v>
      </c>
      <c r="P2119">
        <f>IF(ISERROR(VLOOKUP($A$2119, 文字檔!AA:AB, 2, 0)),0,VLOOKUP($A$2119, 文字檔!AA:AB, 2, 0))</f>
        <v>30110.18</v>
      </c>
    </row>
    <row r="2120" spans="1:16" ht="16.2">
      <c r="A2120" s="7">
        <v>45856</v>
      </c>
      <c r="B2120" s="5">
        <f>SUMPRODUCT($C$2:$P$2,$C$2120:$P$2120)</f>
        <v>58301.31</v>
      </c>
      <c r="C2120" s="5">
        <f>IF(ISERROR(VLOOKUP($A$2120, 文字檔!A:B, 2, 0)),0,VLOOKUP($A$2120, 文字檔!A:B, 2, 0))</f>
        <v>0</v>
      </c>
      <c r="D2120" s="5">
        <f>IF(ISERROR(VLOOKUP($A$2120, 文字檔!C:D, 2, 0)),0,VLOOKUP($A$2120, 文字檔!C:D, 2, 0))</f>
        <v>0</v>
      </c>
      <c r="E2120" s="5">
        <f>IF(ISERROR(VLOOKUP($A$2120, 文字檔!E:F, 2, 0)),0,VLOOKUP($A$2120, 文字檔!E:F, 2, 0))</f>
        <v>0</v>
      </c>
      <c r="F2120" s="5">
        <f>IF(ISERROR(VLOOKUP($A$2120, 文字檔!G:H, 2, 0)),0,VLOOKUP($A$2120, 文字檔!G:H, 2, 0))</f>
        <v>0</v>
      </c>
      <c r="G2120" s="5">
        <f>IF(ISERROR(VLOOKUP($A$2120, 文字檔!I:J, 2, 0)),0,VLOOKUP($A$2120, 文字檔!I:J, 2, 0))</f>
        <v>41899.17</v>
      </c>
      <c r="H2120" s="5">
        <f>IF(ISERROR(VLOOKUP($A$2120, 文字檔!K:L, 2, 0)),0,VLOOKUP($A$2120, 文字檔!K:L, 2, 0))</f>
        <v>4501.3599999999997</v>
      </c>
      <c r="I2120" s="5">
        <f>IF(ISERROR(VLOOKUP($A$2120, 文字檔!M:N, 2, 0)),0,VLOOKUP($A$2120, 文字檔!M:N, 2, 0))</f>
        <v>0</v>
      </c>
      <c r="J2120" s="5">
        <f>IF(ISERROR(VLOOKUP($A$2120, 文字檔!O:P, 2, 0)),0,VLOOKUP($A$2120, 文字檔!O:P, 2, 0))</f>
        <v>0</v>
      </c>
      <c r="K2120">
        <f>IF(ISERROR(VLOOKUP($A$2120, 文字檔!Q:R, 2, 0)),0,VLOOKUP($A$2120, 文字檔!Q:R, 2, 0))</f>
        <v>-15900.14</v>
      </c>
      <c r="L2120">
        <f>IF(ISERROR(VLOOKUP($A$2120, 文字檔!S:T, 2, 0)),0,VLOOKUP($A$2120, 文字檔!S:T, 2, 0))</f>
        <v>0</v>
      </c>
      <c r="M2120">
        <f>IF(ISERROR(VLOOKUP($A$2120, 文字檔!U:V, 2, 0)),0,VLOOKUP($A$2120, 文字檔!U:V, 2, 0))</f>
        <v>-20100.77</v>
      </c>
      <c r="N2120">
        <f>IF(ISERROR(VLOOKUP($A$2120, 文字檔!W:X, 2, 0)),0,VLOOKUP($A$2120, 文字檔!W:X, 2, 0))</f>
        <v>0</v>
      </c>
      <c r="O2120">
        <f>IF(ISERROR(VLOOKUP($A$2120, 文字檔!Y:Z, 2, 0)),0,VLOOKUP($A$2120, 文字檔!Y:Z, 2, 0))</f>
        <v>25101.69</v>
      </c>
      <c r="P2120">
        <f>IF(ISERROR(VLOOKUP($A$2120, 文字檔!AA:AB, 2, 0)),0,VLOOKUP($A$2120, 文字檔!AA:AB, 2, 0))</f>
        <v>22800</v>
      </c>
    </row>
    <row r="2121" spans="1:16" ht="16.2">
      <c r="A2121" s="7">
        <v>45857</v>
      </c>
      <c r="B2121" s="5">
        <f>SUMPRODUCT($C$2:$P$2,$C$2121:$P$2121)</f>
        <v>0</v>
      </c>
      <c r="C2121" s="5">
        <f>IF(ISERROR(VLOOKUP($A$2121, 文字檔!A:B, 2, 0)),0,VLOOKUP($A$2121, 文字檔!A:B, 2, 0))</f>
        <v>0</v>
      </c>
      <c r="D2121" s="5">
        <f>IF(ISERROR(VLOOKUP($A$2121, 文字檔!C:D, 2, 0)),0,VLOOKUP($A$2121, 文字檔!C:D, 2, 0))</f>
        <v>0</v>
      </c>
      <c r="E2121" s="5">
        <f>IF(ISERROR(VLOOKUP($A$2121, 文字檔!E:F, 2, 0)),0,VLOOKUP($A$2121, 文字檔!E:F, 2, 0))</f>
        <v>0</v>
      </c>
      <c r="F2121" s="5">
        <f>IF(ISERROR(VLOOKUP($A$2121, 文字檔!G:H, 2, 0)),0,VLOOKUP($A$2121, 文字檔!G:H, 2, 0))</f>
        <v>0</v>
      </c>
      <c r="G2121" s="5">
        <f>IF(ISERROR(VLOOKUP($A$2121, 文字檔!I:J, 2, 0)),0,VLOOKUP($A$2121, 文字檔!I:J, 2, 0))</f>
        <v>0</v>
      </c>
      <c r="H2121" s="5">
        <f>IF(ISERROR(VLOOKUP($A$2121, 文字檔!K:L, 2, 0)),0,VLOOKUP($A$2121, 文字檔!K:L, 2, 0))</f>
        <v>0</v>
      </c>
      <c r="I2121" s="5">
        <f>IF(ISERROR(VLOOKUP($A$2121, 文字檔!M:N, 2, 0)),0,VLOOKUP($A$2121, 文字檔!M:N, 2, 0))</f>
        <v>0</v>
      </c>
      <c r="J2121" s="5">
        <f>IF(ISERROR(VLOOKUP($A$2121, 文字檔!O:P, 2, 0)),0,VLOOKUP($A$2121, 文字檔!O:P, 2, 0))</f>
        <v>0</v>
      </c>
      <c r="K2121">
        <f>IF(ISERROR(VLOOKUP($A$2121, 文字檔!Q:R, 2, 0)),0,VLOOKUP($A$2121, 文字檔!Q:R, 2, 0))</f>
        <v>0</v>
      </c>
      <c r="L2121">
        <f>IF(ISERROR(VLOOKUP($A$2121, 文字檔!S:T, 2, 0)),0,VLOOKUP($A$2121, 文字檔!S:T, 2, 0))</f>
        <v>0</v>
      </c>
      <c r="M2121">
        <f>IF(ISERROR(VLOOKUP($A$2121, 文字檔!U:V, 2, 0)),0,VLOOKUP($A$2121, 文字檔!U:V, 2, 0))</f>
        <v>0</v>
      </c>
      <c r="N2121">
        <f>IF(ISERROR(VLOOKUP($A$2121, 文字檔!W:X, 2, 0)),0,VLOOKUP($A$2121, 文字檔!W:X, 2, 0))</f>
        <v>0</v>
      </c>
      <c r="O2121">
        <f>IF(ISERROR(VLOOKUP($A$2121, 文字檔!Y:Z, 2, 0)),0,VLOOKUP($A$2121, 文字檔!Y:Z, 2, 0))</f>
        <v>0</v>
      </c>
      <c r="P2121">
        <f>IF(ISERROR(VLOOKUP($A$2121, 文字檔!AA:AB, 2, 0)),0,VLOOKUP($A$2121, 文字檔!AA:AB, 2, 0))</f>
        <v>0</v>
      </c>
    </row>
    <row r="2122" spans="1:16" ht="16.2">
      <c r="A2122" s="7">
        <v>45858</v>
      </c>
      <c r="B2122" s="5">
        <f>SUMPRODUCT($C$2:$P$2,$C$2122:$P$2122)</f>
        <v>0</v>
      </c>
      <c r="C2122" s="5">
        <f>IF(ISERROR(VLOOKUP($A$2122, 文字檔!A:B, 2, 0)),0,VLOOKUP($A$2122, 文字檔!A:B, 2, 0))</f>
        <v>0</v>
      </c>
      <c r="D2122" s="5">
        <f>IF(ISERROR(VLOOKUP($A$2122, 文字檔!C:D, 2, 0)),0,VLOOKUP($A$2122, 文字檔!C:D, 2, 0))</f>
        <v>0</v>
      </c>
      <c r="E2122" s="5">
        <f>IF(ISERROR(VLOOKUP($A$2122, 文字檔!E:F, 2, 0)),0,VLOOKUP($A$2122, 文字檔!E:F, 2, 0))</f>
        <v>0</v>
      </c>
      <c r="F2122" s="5">
        <f>IF(ISERROR(VLOOKUP($A$2122, 文字檔!G:H, 2, 0)),0,VLOOKUP($A$2122, 文字檔!G:H, 2, 0))</f>
        <v>0</v>
      </c>
      <c r="G2122" s="5">
        <f>IF(ISERROR(VLOOKUP($A$2122, 文字檔!I:J, 2, 0)),0,VLOOKUP($A$2122, 文字檔!I:J, 2, 0))</f>
        <v>0</v>
      </c>
      <c r="H2122" s="5">
        <f>IF(ISERROR(VLOOKUP($A$2122, 文字檔!K:L, 2, 0)),0,VLOOKUP($A$2122, 文字檔!K:L, 2, 0))</f>
        <v>0</v>
      </c>
      <c r="I2122" s="5">
        <f>IF(ISERROR(VLOOKUP($A$2122, 文字檔!M:N, 2, 0)),0,VLOOKUP($A$2122, 文字檔!M:N, 2, 0))</f>
        <v>0</v>
      </c>
      <c r="J2122" s="5">
        <f>IF(ISERROR(VLOOKUP($A$2122, 文字檔!O:P, 2, 0)),0,VLOOKUP($A$2122, 文字檔!O:P, 2, 0))</f>
        <v>0</v>
      </c>
      <c r="K2122">
        <f>IF(ISERROR(VLOOKUP($A$2122, 文字檔!Q:R, 2, 0)),0,VLOOKUP($A$2122, 文字檔!Q:R, 2, 0))</f>
        <v>0</v>
      </c>
      <c r="L2122">
        <f>IF(ISERROR(VLOOKUP($A$2122, 文字檔!S:T, 2, 0)),0,VLOOKUP($A$2122, 文字檔!S:T, 2, 0))</f>
        <v>0</v>
      </c>
      <c r="M2122">
        <f>IF(ISERROR(VLOOKUP($A$2122, 文字檔!U:V, 2, 0)),0,VLOOKUP($A$2122, 文字檔!U:V, 2, 0))</f>
        <v>0</v>
      </c>
      <c r="N2122">
        <f>IF(ISERROR(VLOOKUP($A$2122, 文字檔!W:X, 2, 0)),0,VLOOKUP($A$2122, 文字檔!W:X, 2, 0))</f>
        <v>0</v>
      </c>
      <c r="O2122">
        <f>IF(ISERROR(VLOOKUP($A$2122, 文字檔!Y:Z, 2, 0)),0,VLOOKUP($A$2122, 文字檔!Y:Z, 2, 0))</f>
        <v>0</v>
      </c>
      <c r="P2122">
        <f>IF(ISERROR(VLOOKUP($A$2122, 文字檔!AA:AB, 2, 0)),0,VLOOKUP($A$2122, 文字檔!AA:AB, 2, 0))</f>
        <v>0</v>
      </c>
    </row>
    <row r="2123" spans="1:16" ht="16.2">
      <c r="A2123" s="7">
        <v>45859</v>
      </c>
      <c r="B2123" s="5">
        <f>SUMPRODUCT($C$2:$P$2,$C$2123:$P$2123)</f>
        <v>-67668.95</v>
      </c>
      <c r="C2123" s="5">
        <f>IF(ISERROR(VLOOKUP($A$2123, 文字檔!A:B, 2, 0)),0,VLOOKUP($A$2123, 文字檔!A:B, 2, 0))</f>
        <v>0</v>
      </c>
      <c r="D2123" s="5">
        <f>IF(ISERROR(VLOOKUP($A$2123, 文字檔!C:D, 2, 0)),0,VLOOKUP($A$2123, 文字檔!C:D, 2, 0))</f>
        <v>0</v>
      </c>
      <c r="E2123" s="5">
        <f>IF(ISERROR(VLOOKUP($A$2123, 文字檔!E:F, 2, 0)),0,VLOOKUP($A$2123, 文字檔!E:F, 2, 0))</f>
        <v>0</v>
      </c>
      <c r="F2123" s="5">
        <f>IF(ISERROR(VLOOKUP($A$2123, 文字檔!G:H, 2, 0)),0,VLOOKUP($A$2123, 文字檔!G:H, 2, 0))</f>
        <v>0</v>
      </c>
      <c r="G2123" s="5">
        <f>IF(ISERROR(VLOOKUP($A$2123, 文字檔!I:J, 2, 0)),0,VLOOKUP($A$2123, 文字檔!I:J, 2, 0))</f>
        <v>-12992.84</v>
      </c>
      <c r="H2123" s="5">
        <f>IF(ISERROR(VLOOKUP($A$2123, 文字檔!K:L, 2, 0)),0,VLOOKUP($A$2123, 文字檔!K:L, 2, 0))</f>
        <v>9503.67</v>
      </c>
      <c r="I2123" s="5">
        <f>IF(ISERROR(VLOOKUP($A$2123, 文字檔!M:N, 2, 0)),0,VLOOKUP($A$2123, 文字檔!M:N, 2, 0))</f>
        <v>-23194.97</v>
      </c>
      <c r="J2123" s="5">
        <f>IF(ISERROR(VLOOKUP($A$2123, 文字檔!O:P, 2, 0)),0,VLOOKUP($A$2123, 文字檔!O:P, 2, 0))</f>
        <v>0</v>
      </c>
      <c r="K2123">
        <f>IF(ISERROR(VLOOKUP($A$2123, 文字檔!Q:R, 2, 0)),0,VLOOKUP($A$2123, 文字檔!Q:R, 2, 0))</f>
        <v>-6800</v>
      </c>
      <c r="L2123">
        <f>IF(ISERROR(VLOOKUP($A$2123, 文字檔!S:T, 2, 0)),0,VLOOKUP($A$2123, 文字檔!S:T, 2, 0))</f>
        <v>-10392.09</v>
      </c>
      <c r="M2123">
        <f>IF(ISERROR(VLOOKUP($A$2123, 文字檔!U:V, 2, 0)),0,VLOOKUP($A$2123, 文字檔!U:V, 2, 0))</f>
        <v>-6800</v>
      </c>
      <c r="N2123">
        <f>IF(ISERROR(VLOOKUP($A$2123, 文字檔!W:X, 2, 0)),0,VLOOKUP($A$2123, 文字檔!W:X, 2, 0))</f>
        <v>0</v>
      </c>
      <c r="O2123">
        <f>IF(ISERROR(VLOOKUP($A$2123, 文字檔!Y:Z, 2, 0)),0,VLOOKUP($A$2123, 文字檔!Y:Z, 2, 0))</f>
        <v>-10192.719999999999</v>
      </c>
      <c r="P2123">
        <f>IF(ISERROR(VLOOKUP($A$2123, 文字檔!AA:AB, 2, 0)),0,VLOOKUP($A$2123, 文字檔!AA:AB, 2, 0))</f>
        <v>-6800</v>
      </c>
    </row>
    <row r="2124" spans="1:16" ht="16.2">
      <c r="A2124" s="7">
        <v>45860</v>
      </c>
      <c r="B2124" s="5">
        <f>SUMPRODUCT($C$2:$P$2,$C$2124:$P$2124)</f>
        <v>23128.399999999994</v>
      </c>
      <c r="C2124" s="5">
        <f>IF(ISERROR(VLOOKUP($A$2124, 文字檔!A:B, 2, 0)),0,VLOOKUP($A$2124, 文字檔!A:B, 2, 0))</f>
        <v>64607.03</v>
      </c>
      <c r="D2124" s="5">
        <f>IF(ISERROR(VLOOKUP($A$2124, 文字檔!C:D, 2, 0)),0,VLOOKUP($A$2124, 文字檔!C:D, 2, 0))</f>
        <v>0</v>
      </c>
      <c r="E2124" s="5">
        <f>IF(ISERROR(VLOOKUP($A$2124, 文字檔!E:F, 2, 0)),0,VLOOKUP($A$2124, 文字檔!E:F, 2, 0))</f>
        <v>0</v>
      </c>
      <c r="F2124" s="5">
        <f>IF(ISERROR(VLOOKUP($A$2124, 文字檔!G:H, 2, 0)),0,VLOOKUP($A$2124, 文字檔!G:H, 2, 0))</f>
        <v>0</v>
      </c>
      <c r="G2124" s="5">
        <f>IF(ISERROR(VLOOKUP($A$2124, 文字檔!I:J, 2, 0)),0,VLOOKUP($A$2124, 文字檔!I:J, 2, 0))</f>
        <v>0</v>
      </c>
      <c r="H2124" s="5">
        <f>IF(ISERROR(VLOOKUP($A$2124, 文字檔!K:L, 2, 0)),0,VLOOKUP($A$2124, 文字檔!K:L, 2, 0))</f>
        <v>39704.269999999997</v>
      </c>
      <c r="I2124" s="5">
        <f>IF(ISERROR(VLOOKUP($A$2124, 文字檔!M:N, 2, 0)),0,VLOOKUP($A$2124, 文字檔!M:N, 2, 0))</f>
        <v>47303.13</v>
      </c>
      <c r="J2124" s="5">
        <f>IF(ISERROR(VLOOKUP($A$2124, 文字檔!O:P, 2, 0)),0,VLOOKUP($A$2124, 文字檔!O:P, 2, 0))</f>
        <v>0</v>
      </c>
      <c r="K2124">
        <f>IF(ISERROR(VLOOKUP($A$2124, 文字檔!Q:R, 2, 0)),0,VLOOKUP($A$2124, 文字檔!Q:R, 2, 0))</f>
        <v>-47800</v>
      </c>
      <c r="L2124">
        <f>IF(ISERROR(VLOOKUP($A$2124, 文字檔!S:T, 2, 0)),0,VLOOKUP($A$2124, 文字檔!S:T, 2, 0))</f>
        <v>-10795.09</v>
      </c>
      <c r="M2124">
        <f>IF(ISERROR(VLOOKUP($A$2124, 文字檔!U:V, 2, 0)),0,VLOOKUP($A$2124, 文字檔!U:V, 2, 0))</f>
        <v>-32692.04</v>
      </c>
      <c r="N2124">
        <f>IF(ISERROR(VLOOKUP($A$2124, 文字檔!W:X, 2, 0)),0,VLOOKUP($A$2124, 文字檔!W:X, 2, 0))</f>
        <v>0</v>
      </c>
      <c r="O2124">
        <f>IF(ISERROR(VLOOKUP($A$2124, 文字檔!Y:Z, 2, 0)),0,VLOOKUP($A$2124, 文字檔!Y:Z, 2, 0))</f>
        <v>10601.1</v>
      </c>
      <c r="P2124">
        <f>IF(ISERROR(VLOOKUP($A$2124, 文字檔!AA:AB, 2, 0)),0,VLOOKUP($A$2124, 文字檔!AA:AB, 2, 0))</f>
        <v>-47800</v>
      </c>
    </row>
    <row r="2125" spans="1:16" ht="16.2">
      <c r="A2125" s="7">
        <v>45861</v>
      </c>
      <c r="B2125" s="5">
        <f>SUMPRODUCT($C$2:$P$2,$C$2125:$P$2125)</f>
        <v>37640.94</v>
      </c>
      <c r="C2125" s="5">
        <f>IF(ISERROR(VLOOKUP($A$2125, 文字檔!A:B, 2, 0)),0,VLOOKUP($A$2125, 文字檔!A:B, 2, 0))</f>
        <v>-24586.49</v>
      </c>
      <c r="D2125" s="5">
        <f>IF(ISERROR(VLOOKUP($A$2125, 文字檔!C:D, 2, 0)),0,VLOOKUP($A$2125, 文字檔!C:D, 2, 0))</f>
        <v>0</v>
      </c>
      <c r="E2125" s="5">
        <f>IF(ISERROR(VLOOKUP($A$2125, 文字檔!E:F, 2, 0)),0,VLOOKUP($A$2125, 文字檔!E:F, 2, 0))</f>
        <v>0</v>
      </c>
      <c r="F2125" s="5">
        <f>IF(ISERROR(VLOOKUP($A$2125, 文字檔!G:H, 2, 0)),0,VLOOKUP($A$2125, 文字檔!G:H, 2, 0))</f>
        <v>0</v>
      </c>
      <c r="G2125" s="5">
        <f>IF(ISERROR(VLOOKUP($A$2125, 文字檔!I:J, 2, 0)),0,VLOOKUP($A$2125, 文字檔!I:J, 2, 0))</f>
        <v>0</v>
      </c>
      <c r="H2125" s="5">
        <f>IF(ISERROR(VLOOKUP($A$2125, 文字檔!K:L, 2, 0)),0,VLOOKUP($A$2125, 文字檔!K:L, 2, 0))</f>
        <v>-2890</v>
      </c>
      <c r="I2125" s="5">
        <f>IF(ISERROR(VLOOKUP($A$2125, 文字檔!M:N, 2, 0)),0,VLOOKUP($A$2125, 文字檔!M:N, 2, 0))</f>
        <v>-41295.760000000002</v>
      </c>
      <c r="J2125" s="5">
        <f>IF(ISERROR(VLOOKUP($A$2125, 文字檔!O:P, 2, 0)),0,VLOOKUP($A$2125, 文字檔!O:P, 2, 0))</f>
        <v>0</v>
      </c>
      <c r="K2125">
        <f>IF(ISERROR(VLOOKUP($A$2125, 文字檔!Q:R, 2, 0)),0,VLOOKUP($A$2125, 文字檔!Q:R, 2, 0))</f>
        <v>39400</v>
      </c>
      <c r="L2125">
        <f>IF(ISERROR(VLOOKUP($A$2125, 文字檔!S:T, 2, 0)),0,VLOOKUP($A$2125, 文字檔!S:T, 2, 0))</f>
        <v>0</v>
      </c>
      <c r="M2125">
        <f>IF(ISERROR(VLOOKUP($A$2125, 文字檔!U:V, 2, 0)),0,VLOOKUP($A$2125, 文字檔!U:V, 2, 0))</f>
        <v>0</v>
      </c>
      <c r="N2125">
        <f>IF(ISERROR(VLOOKUP($A$2125, 文字檔!W:X, 2, 0)),0,VLOOKUP($A$2125, 文字檔!W:X, 2, 0))</f>
        <v>41710.78</v>
      </c>
      <c r="O2125">
        <f>IF(ISERROR(VLOOKUP($A$2125, 文字檔!Y:Z, 2, 0)),0,VLOOKUP($A$2125, 文字檔!Y:Z, 2, 0))</f>
        <v>-14097.59</v>
      </c>
      <c r="P2125">
        <f>IF(ISERROR(VLOOKUP($A$2125, 文字檔!AA:AB, 2, 0)),0,VLOOKUP($A$2125, 文字檔!AA:AB, 2, 0))</f>
        <v>39400</v>
      </c>
    </row>
    <row r="2126" spans="1:16" ht="16.2">
      <c r="A2126" s="7">
        <v>45862</v>
      </c>
      <c r="B2126" s="5">
        <f>SUMPRODUCT($C$2:$P$2,$C$2126:$P$2126)</f>
        <v>69507.08</v>
      </c>
      <c r="C2126" s="5">
        <f>IF(ISERROR(VLOOKUP($A$2126, 文字檔!A:B, 2, 0)),0,VLOOKUP($A$2126, 文字檔!A:B, 2, 0))</f>
        <v>0</v>
      </c>
      <c r="D2126" s="5">
        <f>IF(ISERROR(VLOOKUP($A$2126, 文字檔!C:D, 2, 0)),0,VLOOKUP($A$2126, 文字檔!C:D, 2, 0))</f>
        <v>0</v>
      </c>
      <c r="E2126" s="5">
        <f>IF(ISERROR(VLOOKUP($A$2126, 文字檔!E:F, 2, 0)),0,VLOOKUP($A$2126, 文字檔!E:F, 2, 0))</f>
        <v>0</v>
      </c>
      <c r="F2126" s="5">
        <f>IF(ISERROR(VLOOKUP($A$2126, 文字檔!G:H, 2, 0)),0,VLOOKUP($A$2126, 文字檔!G:H, 2, 0))</f>
        <v>0</v>
      </c>
      <c r="G2126" s="5">
        <f>IF(ISERROR(VLOOKUP($A$2126, 文字檔!I:J, 2, 0)),0,VLOOKUP($A$2126, 文字檔!I:J, 2, 0))</f>
        <v>0</v>
      </c>
      <c r="H2126" s="5">
        <f>IF(ISERROR(VLOOKUP($A$2126, 文字檔!K:L, 2, 0)),0,VLOOKUP($A$2126, 文字檔!K:L, 2, 0))</f>
        <v>-8698.1</v>
      </c>
      <c r="I2126" s="5">
        <f>IF(ISERROR(VLOOKUP($A$2126, 文字檔!M:N, 2, 0)),0,VLOOKUP($A$2126, 文字檔!M:N, 2, 0))</f>
        <v>-20994.82</v>
      </c>
      <c r="J2126" s="5">
        <f>IF(ISERROR(VLOOKUP($A$2126, 文字檔!O:P, 2, 0)),0,VLOOKUP($A$2126, 文字檔!O:P, 2, 0))</f>
        <v>0</v>
      </c>
      <c r="K2126">
        <f>IF(ISERROR(VLOOKUP($A$2126, 文字檔!Q:R, 2, 0)),0,VLOOKUP($A$2126, 文字檔!Q:R, 2, 0))</f>
        <v>24800</v>
      </c>
      <c r="L2126">
        <f>IF(ISERROR(VLOOKUP($A$2126, 文字檔!S:T, 2, 0)),0,VLOOKUP($A$2126, 文字檔!S:T, 2, 0))</f>
        <v>0</v>
      </c>
      <c r="M2126">
        <f>IF(ISERROR(VLOOKUP($A$2126, 文字檔!U:V, 2, 0)),0,VLOOKUP($A$2126, 文字檔!U:V, 2, 0))</f>
        <v>0</v>
      </c>
      <c r="N2126">
        <f>IF(ISERROR(VLOOKUP($A$2126, 文字檔!W:X, 2, 0)),0,VLOOKUP($A$2126, 文字檔!W:X, 2, 0))</f>
        <v>24800</v>
      </c>
      <c r="O2126">
        <f>IF(ISERROR(VLOOKUP($A$2126, 文字檔!Y:Z, 2, 0)),0,VLOOKUP($A$2126, 文字檔!Y:Z, 2, 0))</f>
        <v>24800</v>
      </c>
      <c r="P2126">
        <f>IF(ISERROR(VLOOKUP($A$2126, 文字檔!AA:AB, 2, 0)),0,VLOOKUP($A$2126, 文字檔!AA:AB, 2, 0))</f>
        <v>24800</v>
      </c>
    </row>
    <row r="2127" spans="1:16" ht="16.2">
      <c r="A2127" s="7">
        <v>45863</v>
      </c>
      <c r="B2127" s="5">
        <f>SUMPRODUCT($C$2:$P$2,$C$2127:$P$2127)</f>
        <v>-49778.289999999994</v>
      </c>
      <c r="C2127" s="5">
        <f>IF(ISERROR(VLOOKUP($A$2127, 文字檔!A:B, 2, 0)),0,VLOOKUP($A$2127, 文字檔!A:B, 2, 0))</f>
        <v>-2194.46</v>
      </c>
      <c r="D2127" s="5">
        <f>IF(ISERROR(VLOOKUP($A$2127, 文字檔!C:D, 2, 0)),0,VLOOKUP($A$2127, 文字檔!C:D, 2, 0))</f>
        <v>0</v>
      </c>
      <c r="E2127" s="5">
        <f>IF(ISERROR(VLOOKUP($A$2127, 文字檔!E:F, 2, 0)),0,VLOOKUP($A$2127, 文字檔!E:F, 2, 0))</f>
        <v>0</v>
      </c>
      <c r="F2127" s="5">
        <f>IF(ISERROR(VLOOKUP($A$2127, 文字檔!G:H, 2, 0)),0,VLOOKUP($A$2127, 文字檔!G:H, 2, 0))</f>
        <v>0</v>
      </c>
      <c r="G2127" s="5">
        <f>IF(ISERROR(VLOOKUP($A$2127, 文字檔!I:J, 2, 0)),0,VLOOKUP($A$2127, 文字檔!I:J, 2, 0))</f>
        <v>0</v>
      </c>
      <c r="H2127" s="5">
        <f>IF(ISERROR(VLOOKUP($A$2127, 文字檔!K:L, 2, 0)),0,VLOOKUP($A$2127, 文字檔!K:L, 2, 0))</f>
        <v>18703.61</v>
      </c>
      <c r="I2127" s="5">
        <f>IF(ISERROR(VLOOKUP($A$2127, 文字檔!M:N, 2, 0)),0,VLOOKUP($A$2127, 文字檔!M:N, 2, 0))</f>
        <v>4.49</v>
      </c>
      <c r="J2127" s="5">
        <f>IF(ISERROR(VLOOKUP($A$2127, 文字檔!O:P, 2, 0)),0,VLOOKUP($A$2127, 文字檔!O:P, 2, 0))</f>
        <v>0</v>
      </c>
      <c r="K2127">
        <f>IF(ISERROR(VLOOKUP($A$2127, 文字檔!Q:R, 2, 0)),0,VLOOKUP($A$2127, 文字檔!Q:R, 2, 0))</f>
        <v>-14400</v>
      </c>
      <c r="L2127">
        <f>IF(ISERROR(VLOOKUP($A$2127, 文字檔!S:T, 2, 0)),0,VLOOKUP($A$2127, 文字檔!S:T, 2, 0))</f>
        <v>0</v>
      </c>
      <c r="M2127">
        <f>IF(ISERROR(VLOOKUP($A$2127, 文字檔!U:V, 2, 0)),0,VLOOKUP($A$2127, 文字檔!U:V, 2, 0))</f>
        <v>0</v>
      </c>
      <c r="N2127">
        <f>IF(ISERROR(VLOOKUP($A$2127, 文字檔!W:X, 2, 0)),0,VLOOKUP($A$2127, 文字檔!W:X, 2, 0))</f>
        <v>-21194.97</v>
      </c>
      <c r="O2127">
        <f>IF(ISERROR(VLOOKUP($A$2127, 文字檔!Y:Z, 2, 0)),0,VLOOKUP($A$2127, 文字檔!Y:Z, 2, 0))</f>
        <v>-16296.96</v>
      </c>
      <c r="P2127">
        <f>IF(ISERROR(VLOOKUP($A$2127, 文字檔!AA:AB, 2, 0)),0,VLOOKUP($A$2127, 文字檔!AA:AB, 2, 0))</f>
        <v>-14400</v>
      </c>
    </row>
    <row r="2128" spans="1:16" ht="16.2">
      <c r="A2128" s="7">
        <v>45864</v>
      </c>
      <c r="B2128" s="5">
        <f>SUMPRODUCT($C$2:$P$2,$C$2128:$P$2128)</f>
        <v>0</v>
      </c>
      <c r="C2128" s="5">
        <f>IF(ISERROR(VLOOKUP($A$2128, 文字檔!A:B, 2, 0)),0,VLOOKUP($A$2128, 文字檔!A:B, 2, 0))</f>
        <v>0</v>
      </c>
      <c r="D2128" s="5">
        <f>IF(ISERROR(VLOOKUP($A$2128, 文字檔!C:D, 2, 0)),0,VLOOKUP($A$2128, 文字檔!C:D, 2, 0))</f>
        <v>0</v>
      </c>
      <c r="E2128" s="5">
        <f>IF(ISERROR(VLOOKUP($A$2128, 文字檔!E:F, 2, 0)),0,VLOOKUP($A$2128, 文字檔!E:F, 2, 0))</f>
        <v>0</v>
      </c>
      <c r="F2128" s="5">
        <f>IF(ISERROR(VLOOKUP($A$2128, 文字檔!G:H, 2, 0)),0,VLOOKUP($A$2128, 文字檔!G:H, 2, 0))</f>
        <v>0</v>
      </c>
      <c r="G2128" s="5">
        <f>IF(ISERROR(VLOOKUP($A$2128, 文字檔!I:J, 2, 0)),0,VLOOKUP($A$2128, 文字檔!I:J, 2, 0))</f>
        <v>0</v>
      </c>
      <c r="H2128" s="5">
        <f>IF(ISERROR(VLOOKUP($A$2128, 文字檔!K:L, 2, 0)),0,VLOOKUP($A$2128, 文字檔!K:L, 2, 0))</f>
        <v>0</v>
      </c>
      <c r="I2128" s="5">
        <f>IF(ISERROR(VLOOKUP($A$2128, 文字檔!M:N, 2, 0)),0,VLOOKUP($A$2128, 文字檔!M:N, 2, 0))</f>
        <v>0</v>
      </c>
      <c r="J2128" s="5">
        <f>IF(ISERROR(VLOOKUP($A$2128, 文字檔!O:P, 2, 0)),0,VLOOKUP($A$2128, 文字檔!O:P, 2, 0))</f>
        <v>0</v>
      </c>
      <c r="K2128">
        <f>IF(ISERROR(VLOOKUP($A$2128, 文字檔!Q:R, 2, 0)),0,VLOOKUP($A$2128, 文字檔!Q:R, 2, 0))</f>
        <v>0</v>
      </c>
      <c r="L2128">
        <f>IF(ISERROR(VLOOKUP($A$2128, 文字檔!S:T, 2, 0)),0,VLOOKUP($A$2128, 文字檔!S:T, 2, 0))</f>
        <v>0</v>
      </c>
      <c r="M2128">
        <f>IF(ISERROR(VLOOKUP($A$2128, 文字檔!U:V, 2, 0)),0,VLOOKUP($A$2128, 文字檔!U:V, 2, 0))</f>
        <v>0</v>
      </c>
      <c r="N2128">
        <f>IF(ISERROR(VLOOKUP($A$2128, 文字檔!W:X, 2, 0)),0,VLOOKUP($A$2128, 文字檔!W:X, 2, 0))</f>
        <v>0</v>
      </c>
      <c r="O2128">
        <f>IF(ISERROR(VLOOKUP($A$2128, 文字檔!Y:Z, 2, 0)),0,VLOOKUP($A$2128, 文字檔!Y:Z, 2, 0))</f>
        <v>0</v>
      </c>
      <c r="P2128">
        <f>IF(ISERROR(VLOOKUP($A$2128, 文字檔!AA:AB, 2, 0)),0,VLOOKUP($A$2128, 文字檔!AA:AB, 2, 0))</f>
        <v>0</v>
      </c>
    </row>
    <row r="2129" spans="1:16" ht="16.2">
      <c r="A2129" s="7">
        <v>45865</v>
      </c>
      <c r="B2129" s="5">
        <f>SUMPRODUCT($C$2:$P$2,$C$2129:$P$2129)</f>
        <v>0</v>
      </c>
      <c r="C2129" s="5">
        <f>IF(ISERROR(VLOOKUP($A$2129, 文字檔!A:B, 2, 0)),0,VLOOKUP($A$2129, 文字檔!A:B, 2, 0))</f>
        <v>0</v>
      </c>
      <c r="D2129" s="5">
        <f>IF(ISERROR(VLOOKUP($A$2129, 文字檔!C:D, 2, 0)),0,VLOOKUP($A$2129, 文字檔!C:D, 2, 0))</f>
        <v>0</v>
      </c>
      <c r="E2129" s="5">
        <f>IF(ISERROR(VLOOKUP($A$2129, 文字檔!E:F, 2, 0)),0,VLOOKUP($A$2129, 文字檔!E:F, 2, 0))</f>
        <v>0</v>
      </c>
      <c r="F2129" s="5">
        <f>IF(ISERROR(VLOOKUP($A$2129, 文字檔!G:H, 2, 0)),0,VLOOKUP($A$2129, 文字檔!G:H, 2, 0))</f>
        <v>0</v>
      </c>
      <c r="G2129" s="5">
        <f>IF(ISERROR(VLOOKUP($A$2129, 文字檔!I:J, 2, 0)),0,VLOOKUP($A$2129, 文字檔!I:J, 2, 0))</f>
        <v>0</v>
      </c>
      <c r="H2129" s="5">
        <f>IF(ISERROR(VLOOKUP($A$2129, 文字檔!K:L, 2, 0)),0,VLOOKUP($A$2129, 文字檔!K:L, 2, 0))</f>
        <v>0</v>
      </c>
      <c r="I2129" s="5">
        <f>IF(ISERROR(VLOOKUP($A$2129, 文字檔!M:N, 2, 0)),0,VLOOKUP($A$2129, 文字檔!M:N, 2, 0))</f>
        <v>0</v>
      </c>
      <c r="J2129" s="5">
        <f>IF(ISERROR(VLOOKUP($A$2129, 文字檔!O:P, 2, 0)),0,VLOOKUP($A$2129, 文字檔!O:P, 2, 0))</f>
        <v>0</v>
      </c>
      <c r="K2129">
        <f>IF(ISERROR(VLOOKUP($A$2129, 文字檔!Q:R, 2, 0)),0,VLOOKUP($A$2129, 文字檔!Q:R, 2, 0))</f>
        <v>0</v>
      </c>
      <c r="L2129">
        <f>IF(ISERROR(VLOOKUP($A$2129, 文字檔!S:T, 2, 0)),0,VLOOKUP($A$2129, 文字檔!S:T, 2, 0))</f>
        <v>0</v>
      </c>
      <c r="M2129">
        <f>IF(ISERROR(VLOOKUP($A$2129, 文字檔!U:V, 2, 0)),0,VLOOKUP($A$2129, 文字檔!U:V, 2, 0))</f>
        <v>0</v>
      </c>
      <c r="N2129">
        <f>IF(ISERROR(VLOOKUP($A$2129, 文字檔!W:X, 2, 0)),0,VLOOKUP($A$2129, 文字檔!W:X, 2, 0))</f>
        <v>0</v>
      </c>
      <c r="O2129">
        <f>IF(ISERROR(VLOOKUP($A$2129, 文字檔!Y:Z, 2, 0)),0,VLOOKUP($A$2129, 文字檔!Y:Z, 2, 0))</f>
        <v>0</v>
      </c>
      <c r="P2129">
        <f>IF(ISERROR(VLOOKUP($A$2129, 文字檔!AA:AB, 2, 0)),0,VLOOKUP($A$2129, 文字檔!AA:AB, 2, 0))</f>
        <v>0</v>
      </c>
    </row>
    <row r="2130" spans="1:16" ht="16.2">
      <c r="A2130" s="7">
        <v>45866</v>
      </c>
      <c r="B2130" s="5">
        <f>SUMPRODUCT($C$2:$P$2,$C$2130:$P$2130)</f>
        <v>69497.19</v>
      </c>
      <c r="C2130" s="5">
        <f>IF(ISERROR(VLOOKUP($A$2130, 文字檔!A:B, 2, 0)),0,VLOOKUP($A$2130, 文字檔!A:B, 2, 0))</f>
        <v>0</v>
      </c>
      <c r="D2130" s="5">
        <f>IF(ISERROR(VLOOKUP($A$2130, 文字檔!C:D, 2, 0)),0,VLOOKUP($A$2130, 文字檔!C:D, 2, 0))</f>
        <v>6699.35</v>
      </c>
      <c r="E2130" s="5">
        <f>IF(ISERROR(VLOOKUP($A$2130, 文字檔!E:F, 2, 0)),0,VLOOKUP($A$2130, 文字檔!E:F, 2, 0))</f>
        <v>0</v>
      </c>
      <c r="F2130" s="5">
        <f>IF(ISERROR(VLOOKUP($A$2130, 文字檔!G:H, 2, 0)),0,VLOOKUP($A$2130, 文字檔!G:H, 2, 0))</f>
        <v>0</v>
      </c>
      <c r="G2130" s="5">
        <f>IF(ISERROR(VLOOKUP($A$2130, 文字檔!I:J, 2, 0)),0,VLOOKUP($A$2130, 文字檔!I:J, 2, 0))</f>
        <v>0</v>
      </c>
      <c r="H2130" s="5">
        <f>IF(ISERROR(VLOOKUP($A$2130, 文字檔!K:L, 2, 0)),0,VLOOKUP($A$2130, 文字檔!K:L, 2, 0))</f>
        <v>-12600.11</v>
      </c>
      <c r="I2130" s="5">
        <f>IF(ISERROR(VLOOKUP($A$2130, 文字檔!M:N, 2, 0)),0,VLOOKUP($A$2130, 文字檔!M:N, 2, 0))</f>
        <v>9099.7099999999991</v>
      </c>
      <c r="J2130" s="5">
        <f>IF(ISERROR(VLOOKUP($A$2130, 文字檔!O:P, 2, 0)),0,VLOOKUP($A$2130, 文字檔!O:P, 2, 0))</f>
        <v>-17405.5</v>
      </c>
      <c r="K2130">
        <f>IF(ISERROR(VLOOKUP($A$2130, 文字檔!Q:R, 2, 0)),0,VLOOKUP($A$2130, 文字檔!Q:R, 2, 0))</f>
        <v>30800</v>
      </c>
      <c r="L2130">
        <f>IF(ISERROR(VLOOKUP($A$2130, 文字檔!S:T, 2, 0)),0,VLOOKUP($A$2130, 文字檔!S:T, 2, 0))</f>
        <v>-3802.38</v>
      </c>
      <c r="M2130">
        <f>IF(ISERROR(VLOOKUP($A$2130, 文字檔!U:V, 2, 0)),0,VLOOKUP($A$2130, 文字檔!U:V, 2, 0))</f>
        <v>0</v>
      </c>
      <c r="N2130">
        <f>IF(ISERROR(VLOOKUP($A$2130, 文字檔!W:X, 2, 0)),0,VLOOKUP($A$2130, 文字檔!W:X, 2, 0))</f>
        <v>30800</v>
      </c>
      <c r="O2130">
        <f>IF(ISERROR(VLOOKUP($A$2130, 文字檔!Y:Z, 2, 0)),0,VLOOKUP($A$2130, 文字檔!Y:Z, 2, 0))</f>
        <v>-4893.88</v>
      </c>
      <c r="P2130">
        <f>IF(ISERROR(VLOOKUP($A$2130, 文字檔!AA:AB, 2, 0)),0,VLOOKUP($A$2130, 文字檔!AA:AB, 2, 0))</f>
        <v>30800</v>
      </c>
    </row>
    <row r="2131" spans="1:16" ht="16.2">
      <c r="A2131" s="7">
        <v>45867</v>
      </c>
      <c r="B2131" s="5">
        <f>SUMPRODUCT($C$2:$P$2,$C$2131:$P$2131)</f>
        <v>-154257.81</v>
      </c>
      <c r="C2131" s="5">
        <f>IF(ISERROR(VLOOKUP($A$2131, 文字檔!A:B, 2, 0)),0,VLOOKUP($A$2131, 文字檔!A:B, 2, 0))</f>
        <v>-789.27</v>
      </c>
      <c r="D2131" s="5">
        <f>IF(ISERROR(VLOOKUP($A$2131, 文字檔!C:D, 2, 0)),0,VLOOKUP($A$2131, 文字檔!C:D, 2, 0))</f>
        <v>-59692.91</v>
      </c>
      <c r="E2131" s="5">
        <f>IF(ISERROR(VLOOKUP($A$2131, 文字檔!E:F, 2, 0)),0,VLOOKUP($A$2131, 文字檔!E:F, 2, 0))</f>
        <v>0</v>
      </c>
      <c r="F2131" s="5">
        <f>IF(ISERROR(VLOOKUP($A$2131, 文字檔!G:H, 2, 0)),0,VLOOKUP($A$2131, 文字檔!G:H, 2, 0))</f>
        <v>0</v>
      </c>
      <c r="G2131" s="5">
        <f>IF(ISERROR(VLOOKUP($A$2131, 文字檔!I:J, 2, 0)),0,VLOOKUP($A$2131, 文字檔!I:J, 2, 0))</f>
        <v>0</v>
      </c>
      <c r="H2131" s="5">
        <f>IF(ISERROR(VLOOKUP($A$2131, 文字檔!K:L, 2, 0)),0,VLOOKUP($A$2131, 文字檔!K:L, 2, 0))</f>
        <v>0</v>
      </c>
      <c r="I2131" s="5">
        <f>IF(ISERROR(VLOOKUP($A$2131, 文字檔!M:N, 2, 0)),0,VLOOKUP($A$2131, 文字檔!M:N, 2, 0))</f>
        <v>18200.41</v>
      </c>
      <c r="J2131" s="5">
        <f>IF(ISERROR(VLOOKUP($A$2131, 文字檔!O:P, 2, 0)),0,VLOOKUP($A$2131, 文字檔!O:P, 2, 0))</f>
        <v>0</v>
      </c>
      <c r="K2131">
        <f>IF(ISERROR(VLOOKUP($A$2131, 文字檔!Q:R, 2, 0)),0,VLOOKUP($A$2131, 文字檔!Q:R, 2, 0))</f>
        <v>-45800</v>
      </c>
      <c r="L2131">
        <f>IF(ISERROR(VLOOKUP($A$2131, 文字檔!S:T, 2, 0)),0,VLOOKUP($A$2131, 文字檔!S:T, 2, 0))</f>
        <v>30809.35</v>
      </c>
      <c r="M2131">
        <f>IF(ISERROR(VLOOKUP($A$2131, 文字檔!U:V, 2, 0)),0,VLOOKUP($A$2131, 文字檔!U:V, 2, 0))</f>
        <v>0</v>
      </c>
      <c r="N2131">
        <f>IF(ISERROR(VLOOKUP($A$2131, 文字檔!W:X, 2, 0)),0,VLOOKUP($A$2131, 文字檔!W:X, 2, 0))</f>
        <v>-41495.64</v>
      </c>
      <c r="O2131">
        <f>IF(ISERROR(VLOOKUP($A$2131, 文字檔!Y:Z, 2, 0)),0,VLOOKUP($A$2131, 文字檔!Y:Z, 2, 0))</f>
        <v>-36495.74</v>
      </c>
      <c r="P2131">
        <f>IF(ISERROR(VLOOKUP($A$2131, 文字檔!AA:AB, 2, 0)),0,VLOOKUP($A$2131, 文字檔!AA:AB, 2, 0))</f>
        <v>-18994.009999999998</v>
      </c>
    </row>
    <row r="2132" spans="1:16" ht="16.2">
      <c r="A2132" s="7">
        <v>45868</v>
      </c>
      <c r="B2132" s="5">
        <f>SUMPRODUCT($C$2:$P$2,$C$2132:$P$2132)</f>
        <v>-12496.539999999994</v>
      </c>
      <c r="C2132" s="5">
        <f>IF(ISERROR(VLOOKUP($A$2132, 文字檔!A:B, 2, 0)),0,VLOOKUP($A$2132, 文字檔!A:B, 2, 0))</f>
        <v>-11804.13</v>
      </c>
      <c r="D2132" s="5">
        <f>IF(ISERROR(VLOOKUP($A$2132, 文字檔!C:D, 2, 0)),0,VLOOKUP($A$2132, 文字檔!C:D, 2, 0))</f>
        <v>0</v>
      </c>
      <c r="E2132" s="5">
        <f>IF(ISERROR(VLOOKUP($A$2132, 文字檔!E:F, 2, 0)),0,VLOOKUP($A$2132, 文字檔!E:F, 2, 0))</f>
        <v>0</v>
      </c>
      <c r="F2132" s="5">
        <f>IF(ISERROR(VLOOKUP($A$2132, 文字檔!G:H, 2, 0)),0,VLOOKUP($A$2132, 文字檔!G:H, 2, 0))</f>
        <v>0</v>
      </c>
      <c r="G2132" s="5">
        <f>IF(ISERROR(VLOOKUP($A$2132, 文字檔!I:J, 2, 0)),0,VLOOKUP($A$2132, 文字檔!I:J, 2, 0))</f>
        <v>-2101.04</v>
      </c>
      <c r="H2132" s="5">
        <f>IF(ISERROR(VLOOKUP($A$2132, 文字檔!K:L, 2, 0)),0,VLOOKUP($A$2132, 文字檔!K:L, 2, 0))</f>
        <v>0</v>
      </c>
      <c r="I2132" s="5">
        <f>IF(ISERROR(VLOOKUP($A$2132, 文字檔!M:N, 2, 0)),0,VLOOKUP($A$2132, 文字檔!M:N, 2, 0))</f>
        <v>-8996.86</v>
      </c>
      <c r="J2132" s="5">
        <f>IF(ISERROR(VLOOKUP($A$2132, 文字檔!O:P, 2, 0)),0,VLOOKUP($A$2132, 文字檔!O:P, 2, 0))</f>
        <v>-17398.12</v>
      </c>
      <c r="K2132">
        <f>IF(ISERROR(VLOOKUP($A$2132, 文字檔!Q:R, 2, 0)),0,VLOOKUP($A$2132, 文字檔!Q:R, 2, 0))</f>
        <v>39600</v>
      </c>
      <c r="L2132">
        <f>IF(ISERROR(VLOOKUP($A$2132, 文字檔!S:T, 2, 0)),0,VLOOKUP($A$2132, 文字檔!S:T, 2, 0))</f>
        <v>0</v>
      </c>
      <c r="M2132">
        <f>IF(ISERROR(VLOOKUP($A$2132, 文字檔!U:V, 2, 0)),0,VLOOKUP($A$2132, 文字檔!U:V, 2, 0))</f>
        <v>0</v>
      </c>
      <c r="N2132">
        <f>IF(ISERROR(VLOOKUP($A$2132, 文字檔!W:X, 2, 0)),0,VLOOKUP($A$2132, 文字檔!W:X, 2, 0))</f>
        <v>0</v>
      </c>
      <c r="O2132">
        <f>IF(ISERROR(VLOOKUP($A$2132, 文字檔!Y:Z, 2, 0)),0,VLOOKUP($A$2132, 文字檔!Y:Z, 2, 0))</f>
        <v>6901.2</v>
      </c>
      <c r="P2132">
        <f>IF(ISERROR(VLOOKUP($A$2132, 文字檔!AA:AB, 2, 0)),0,VLOOKUP($A$2132, 文字檔!AA:AB, 2, 0))</f>
        <v>-18697.59</v>
      </c>
    </row>
    <row r="2133" spans="1:16" ht="16.2">
      <c r="A2133" s="7">
        <v>45869</v>
      </c>
      <c r="B2133" s="5">
        <f>SUMPRODUCT($C$2:$P$2,$C$2133:$P$2133)</f>
        <v>-16439.849999999999</v>
      </c>
      <c r="C2133" s="5">
        <f>IF(ISERROR(VLOOKUP($A$2133, 文字檔!A:B, 2, 0)),0,VLOOKUP($A$2133, 文字檔!A:B, 2, 0))</f>
        <v>-7011.86</v>
      </c>
      <c r="D2133" s="5">
        <f>IF(ISERROR(VLOOKUP($A$2133, 文字檔!C:D, 2, 0)),0,VLOOKUP($A$2133, 文字檔!C:D, 2, 0))</f>
        <v>26296.38</v>
      </c>
      <c r="E2133" s="5">
        <f>IF(ISERROR(VLOOKUP($A$2133, 文字檔!E:F, 2, 0)),0,VLOOKUP($A$2133, 文字檔!E:F, 2, 0))</f>
        <v>0</v>
      </c>
      <c r="F2133" s="5">
        <f>IF(ISERROR(VLOOKUP($A$2133, 文字檔!G:H, 2, 0)),0,VLOOKUP($A$2133, 文字檔!G:H, 2, 0))</f>
        <v>0</v>
      </c>
      <c r="G2133" s="5">
        <f>IF(ISERROR(VLOOKUP($A$2133, 文字檔!I:J, 2, 0)),0,VLOOKUP($A$2133, 文字檔!I:J, 2, 0))</f>
        <v>-5100.17</v>
      </c>
      <c r="H2133" s="5">
        <f>IF(ISERROR(VLOOKUP($A$2133, 文字檔!K:L, 2, 0)),0,VLOOKUP($A$2133, 文字檔!K:L, 2, 0))</f>
        <v>-29606.43</v>
      </c>
      <c r="I2133" s="5">
        <f>IF(ISERROR(VLOOKUP($A$2133, 文字檔!M:N, 2, 0)),0,VLOOKUP($A$2133, 文字檔!M:N, 2, 0))</f>
        <v>-3500.41</v>
      </c>
      <c r="J2133" s="5">
        <f>IF(ISERROR(VLOOKUP($A$2133, 文字檔!O:P, 2, 0)),0,VLOOKUP($A$2133, 文字檔!O:P, 2, 0))</f>
        <v>0</v>
      </c>
      <c r="K2133">
        <f>IF(ISERROR(VLOOKUP($A$2133, 文字檔!Q:R, 2, 0)),0,VLOOKUP($A$2133, 文字檔!Q:R, 2, 0))</f>
        <v>45600</v>
      </c>
      <c r="L2133">
        <f>IF(ISERROR(VLOOKUP($A$2133, 文字檔!S:T, 2, 0)),0,VLOOKUP($A$2133, 文字檔!S:T, 2, 0))</f>
        <v>0</v>
      </c>
      <c r="M2133">
        <f>IF(ISERROR(VLOOKUP($A$2133, 文字檔!U:V, 2, 0)),0,VLOOKUP($A$2133, 文字檔!U:V, 2, 0))</f>
        <v>0</v>
      </c>
      <c r="N2133">
        <f>IF(ISERROR(VLOOKUP($A$2133, 文字檔!W:X, 2, 0)),0,VLOOKUP($A$2133, 文字檔!W:X, 2, 0))</f>
        <v>-12601.36</v>
      </c>
      <c r="O2133">
        <f>IF(ISERROR(VLOOKUP($A$2133, 文字檔!Y:Z, 2, 0)),0,VLOOKUP($A$2133, 文字檔!Y:Z, 2, 0))</f>
        <v>-52411.72</v>
      </c>
      <c r="P2133">
        <f>IF(ISERROR(VLOOKUP($A$2133, 文字檔!AA:AB, 2, 0)),0,VLOOKUP($A$2133, 文字檔!AA:AB, 2, 0))</f>
        <v>21895.72</v>
      </c>
    </row>
    <row r="2134" spans="1:16" ht="16.2">
      <c r="A2134" s="7">
        <v>45870</v>
      </c>
      <c r="B2134" s="5">
        <f>SUMPRODUCT($C$2:$P$2,$C$2134:$P$2134)</f>
        <v>-150998.57999999999</v>
      </c>
      <c r="C2134" s="5">
        <f>IF(ISERROR(VLOOKUP($A$2134, 文字檔!A:B, 2, 0)),0,VLOOKUP($A$2134, 文字檔!A:B, 2, 0))</f>
        <v>10399.39</v>
      </c>
      <c r="D2134" s="5">
        <f>IF(ISERROR(VLOOKUP($A$2134, 文字檔!C:D, 2, 0)),0,VLOOKUP($A$2134, 文字檔!C:D, 2, 0))</f>
        <v>-49000</v>
      </c>
      <c r="E2134" s="5">
        <f>IF(ISERROR(VLOOKUP($A$2134, 文字檔!E:F, 2, 0)),0,VLOOKUP($A$2134, 文字檔!E:F, 2, 0))</f>
        <v>0</v>
      </c>
      <c r="F2134" s="5">
        <f>IF(ISERROR(VLOOKUP($A$2134, 文字檔!G:H, 2, 0)),0,VLOOKUP($A$2134, 文字檔!G:H, 2, 0))</f>
        <v>0</v>
      </c>
      <c r="G2134" s="5">
        <f>IF(ISERROR(VLOOKUP($A$2134, 文字檔!I:J, 2, 0)),0,VLOOKUP($A$2134, 文字檔!I:J, 2, 0))</f>
        <v>0</v>
      </c>
      <c r="H2134" s="5">
        <f>IF(ISERROR(VLOOKUP($A$2134, 文字檔!K:L, 2, 0)),0,VLOOKUP($A$2134, 文字檔!K:L, 2, 0))</f>
        <v>-6194.88</v>
      </c>
      <c r="I2134" s="5">
        <f>IF(ISERROR(VLOOKUP($A$2134, 文字檔!M:N, 2, 0)),0,VLOOKUP($A$2134, 文字檔!M:N, 2, 0))</f>
        <v>21696.32</v>
      </c>
      <c r="J2134" s="5">
        <f>IF(ISERROR(VLOOKUP($A$2134, 文字檔!O:P, 2, 0)),0,VLOOKUP($A$2134, 文字檔!O:P, 2, 0))</f>
        <v>0</v>
      </c>
      <c r="K2134">
        <f>IF(ISERROR(VLOOKUP($A$2134, 文字檔!Q:R, 2, 0)),0,VLOOKUP($A$2134, 文字檔!Q:R, 2, 0))</f>
        <v>-49000</v>
      </c>
      <c r="L2134">
        <f>IF(ISERROR(VLOOKUP($A$2134, 文字檔!S:T, 2, 0)),0,VLOOKUP($A$2134, 文字檔!S:T, 2, 0))</f>
        <v>0</v>
      </c>
      <c r="M2134">
        <f>IF(ISERROR(VLOOKUP($A$2134, 文字檔!U:V, 2, 0)),0,VLOOKUP($A$2134, 文字檔!U:V, 2, 0))</f>
        <v>0</v>
      </c>
      <c r="N2134">
        <f>IF(ISERROR(VLOOKUP($A$2134, 文字檔!W:X, 2, 0)),0,VLOOKUP($A$2134, 文字檔!W:X, 2, 0))</f>
        <v>43093.11</v>
      </c>
      <c r="O2134">
        <f>IF(ISERROR(VLOOKUP($A$2134, 文字檔!Y:Z, 2, 0)),0,VLOOKUP($A$2134, 文字檔!Y:Z, 2, 0))</f>
        <v>-16300.6</v>
      </c>
      <c r="P2134">
        <f>IF(ISERROR(VLOOKUP($A$2134, 文字檔!AA:AB, 2, 0)),0,VLOOKUP($A$2134, 文字檔!AA:AB, 2, 0))</f>
        <v>-105691.92</v>
      </c>
    </row>
    <row r="2135" spans="1:16" ht="16.2">
      <c r="A2135" s="7">
        <v>45871</v>
      </c>
      <c r="B2135" s="5">
        <f>SUMPRODUCT($C$2:$P$2,$C$2135:$P$2135)</f>
        <v>0</v>
      </c>
      <c r="C2135" s="5">
        <f>IF(ISERROR(VLOOKUP($A$2135, 文字檔!A:B, 2, 0)),0,VLOOKUP($A$2135, 文字檔!A:B, 2, 0))</f>
        <v>0</v>
      </c>
      <c r="D2135" s="5">
        <f>IF(ISERROR(VLOOKUP($A$2135, 文字檔!C:D, 2, 0)),0,VLOOKUP($A$2135, 文字檔!C:D, 2, 0))</f>
        <v>0</v>
      </c>
      <c r="E2135" s="5">
        <f>IF(ISERROR(VLOOKUP($A$2135, 文字檔!E:F, 2, 0)),0,VLOOKUP($A$2135, 文字檔!E:F, 2, 0))</f>
        <v>0</v>
      </c>
      <c r="F2135" s="5">
        <f>IF(ISERROR(VLOOKUP($A$2135, 文字檔!G:H, 2, 0)),0,VLOOKUP($A$2135, 文字檔!G:H, 2, 0))</f>
        <v>0</v>
      </c>
      <c r="G2135" s="5">
        <f>IF(ISERROR(VLOOKUP($A$2135, 文字檔!I:J, 2, 0)),0,VLOOKUP($A$2135, 文字檔!I:J, 2, 0))</f>
        <v>0</v>
      </c>
      <c r="H2135" s="5">
        <f>IF(ISERROR(VLOOKUP($A$2135, 文字檔!K:L, 2, 0)),0,VLOOKUP($A$2135, 文字檔!K:L, 2, 0))</f>
        <v>0</v>
      </c>
      <c r="I2135" s="5">
        <f>IF(ISERROR(VLOOKUP($A$2135, 文字檔!M:N, 2, 0)),0,VLOOKUP($A$2135, 文字檔!M:N, 2, 0))</f>
        <v>0</v>
      </c>
      <c r="J2135" s="5">
        <f>IF(ISERROR(VLOOKUP($A$2135, 文字檔!O:P, 2, 0)),0,VLOOKUP($A$2135, 文字檔!O:P, 2, 0))</f>
        <v>0</v>
      </c>
      <c r="K2135">
        <f>IF(ISERROR(VLOOKUP($A$2135, 文字檔!Q:R, 2, 0)),0,VLOOKUP($A$2135, 文字檔!Q:R, 2, 0))</f>
        <v>0</v>
      </c>
      <c r="L2135">
        <f>IF(ISERROR(VLOOKUP($A$2135, 文字檔!S:T, 2, 0)),0,VLOOKUP($A$2135, 文字檔!S:T, 2, 0))</f>
        <v>0</v>
      </c>
      <c r="M2135">
        <f>IF(ISERROR(VLOOKUP($A$2135, 文字檔!U:V, 2, 0)),0,VLOOKUP($A$2135, 文字檔!U:V, 2, 0))</f>
        <v>0</v>
      </c>
      <c r="N2135">
        <f>IF(ISERROR(VLOOKUP($A$2135, 文字檔!W:X, 2, 0)),0,VLOOKUP($A$2135, 文字檔!W:X, 2, 0))</f>
        <v>0</v>
      </c>
      <c r="O2135">
        <f>IF(ISERROR(VLOOKUP($A$2135, 文字檔!Y:Z, 2, 0)),0,VLOOKUP($A$2135, 文字檔!Y:Z, 2, 0))</f>
        <v>0</v>
      </c>
      <c r="P2135">
        <f>IF(ISERROR(VLOOKUP($A$2135, 文字檔!AA:AB, 2, 0)),0,VLOOKUP($A$2135, 文字檔!AA:AB, 2, 0))</f>
        <v>0</v>
      </c>
    </row>
    <row r="2136" spans="1:16" ht="16.2">
      <c r="A2136" s="7">
        <v>45872</v>
      </c>
      <c r="B2136" s="5">
        <f>SUMPRODUCT($C$2:$P$2,$C$2136:$P$2136)</f>
        <v>0</v>
      </c>
      <c r="C2136" s="5">
        <f>IF(ISERROR(VLOOKUP($A$2136, 文字檔!A:B, 2, 0)),0,VLOOKUP($A$2136, 文字檔!A:B, 2, 0))</f>
        <v>0</v>
      </c>
      <c r="D2136" s="5">
        <f>IF(ISERROR(VLOOKUP($A$2136, 文字檔!C:D, 2, 0)),0,VLOOKUP($A$2136, 文字檔!C:D, 2, 0))</f>
        <v>0</v>
      </c>
      <c r="E2136" s="5">
        <f>IF(ISERROR(VLOOKUP($A$2136, 文字檔!E:F, 2, 0)),0,VLOOKUP($A$2136, 文字檔!E:F, 2, 0))</f>
        <v>0</v>
      </c>
      <c r="F2136" s="5">
        <f>IF(ISERROR(VLOOKUP($A$2136, 文字檔!G:H, 2, 0)),0,VLOOKUP($A$2136, 文字檔!G:H, 2, 0))</f>
        <v>0</v>
      </c>
      <c r="G2136" s="5">
        <f>IF(ISERROR(VLOOKUP($A$2136, 文字檔!I:J, 2, 0)),0,VLOOKUP($A$2136, 文字檔!I:J, 2, 0))</f>
        <v>0</v>
      </c>
      <c r="H2136" s="5">
        <f>IF(ISERROR(VLOOKUP($A$2136, 文字檔!K:L, 2, 0)),0,VLOOKUP($A$2136, 文字檔!K:L, 2, 0))</f>
        <v>0</v>
      </c>
      <c r="I2136" s="5">
        <f>IF(ISERROR(VLOOKUP($A$2136, 文字檔!M:N, 2, 0)),0,VLOOKUP($A$2136, 文字檔!M:N, 2, 0))</f>
        <v>0</v>
      </c>
      <c r="J2136" s="5">
        <f>IF(ISERROR(VLOOKUP($A$2136, 文字檔!O:P, 2, 0)),0,VLOOKUP($A$2136, 文字檔!O:P, 2, 0))</f>
        <v>0</v>
      </c>
      <c r="K2136">
        <f>IF(ISERROR(VLOOKUP($A$2136, 文字檔!Q:R, 2, 0)),0,VLOOKUP($A$2136, 文字檔!Q:R, 2, 0))</f>
        <v>0</v>
      </c>
      <c r="L2136">
        <f>IF(ISERROR(VLOOKUP($A$2136, 文字檔!S:T, 2, 0)),0,VLOOKUP($A$2136, 文字檔!S:T, 2, 0))</f>
        <v>0</v>
      </c>
      <c r="M2136">
        <f>IF(ISERROR(VLOOKUP($A$2136, 文字檔!U:V, 2, 0)),0,VLOOKUP($A$2136, 文字檔!U:V, 2, 0))</f>
        <v>0</v>
      </c>
      <c r="N2136">
        <f>IF(ISERROR(VLOOKUP($A$2136, 文字檔!W:X, 2, 0)),0,VLOOKUP($A$2136, 文字檔!W:X, 2, 0))</f>
        <v>0</v>
      </c>
      <c r="O2136">
        <f>IF(ISERROR(VLOOKUP($A$2136, 文字檔!Y:Z, 2, 0)),0,VLOOKUP($A$2136, 文字檔!Y:Z, 2, 0))</f>
        <v>0</v>
      </c>
      <c r="P2136">
        <f>IF(ISERROR(VLOOKUP($A$2136, 文字檔!AA:AB, 2, 0)),0,VLOOKUP($A$2136, 文字檔!AA:AB, 2, 0))</f>
        <v>0</v>
      </c>
    </row>
    <row r="2137" spans="1:16" ht="16.2">
      <c r="A2137" s="7">
        <v>45873</v>
      </c>
      <c r="B2137" s="5">
        <f>SUMPRODUCT($C$2:$P$2,$C$2137:$P$2137)</f>
        <v>16246.17</v>
      </c>
      <c r="C2137" s="5">
        <f>IF(ISERROR(VLOOKUP($A$2137, 文字檔!A:B, 2, 0)),0,VLOOKUP($A$2137, 文字檔!A:B, 2, 0))</f>
        <v>27608.45</v>
      </c>
      <c r="D2137" s="5">
        <f>IF(ISERROR(VLOOKUP($A$2137, 文字檔!C:D, 2, 0)),0,VLOOKUP($A$2137, 文字檔!C:D, 2, 0))</f>
        <v>-53390.32</v>
      </c>
      <c r="E2137" s="5">
        <f>IF(ISERROR(VLOOKUP($A$2137, 文字檔!E:F, 2, 0)),0,VLOOKUP($A$2137, 文字檔!E:F, 2, 0))</f>
        <v>0</v>
      </c>
      <c r="F2137" s="5">
        <f>IF(ISERROR(VLOOKUP($A$2137, 文字檔!G:H, 2, 0)),0,VLOOKUP($A$2137, 文字檔!G:H, 2, 0))</f>
        <v>0</v>
      </c>
      <c r="G2137" s="5">
        <f>IF(ISERROR(VLOOKUP($A$2137, 文字檔!I:J, 2, 0)),0,VLOOKUP($A$2137, 文字檔!I:J, 2, 0))</f>
        <v>-10792.39</v>
      </c>
      <c r="H2137" s="5">
        <f>IF(ISERROR(VLOOKUP($A$2137, 文字檔!K:L, 2, 0)),0,VLOOKUP($A$2137, 文字檔!K:L, 2, 0))</f>
        <v>0</v>
      </c>
      <c r="I2137" s="5">
        <f>IF(ISERROR(VLOOKUP($A$2137, 文字檔!M:N, 2, 0)),0,VLOOKUP($A$2137, 文字檔!M:N, 2, 0))</f>
        <v>36207.519999999997</v>
      </c>
      <c r="J2137" s="5">
        <f>IF(ISERROR(VLOOKUP($A$2137, 文字檔!O:P, 2, 0)),0,VLOOKUP($A$2137, 文字檔!O:P, 2, 0))</f>
        <v>0</v>
      </c>
      <c r="K2137">
        <f>IF(ISERROR(VLOOKUP($A$2137, 文字檔!Q:R, 2, 0)),0,VLOOKUP($A$2137, 文字檔!Q:R, 2, 0))</f>
        <v>-16800</v>
      </c>
      <c r="L2137">
        <f>IF(ISERROR(VLOOKUP($A$2137, 文字檔!S:T, 2, 0)),0,VLOOKUP($A$2137, 文字檔!S:T, 2, 0))</f>
        <v>0</v>
      </c>
      <c r="M2137">
        <f>IF(ISERROR(VLOOKUP($A$2137, 文字檔!U:V, 2, 0)),0,VLOOKUP($A$2137, 文字檔!U:V, 2, 0))</f>
        <v>0</v>
      </c>
      <c r="N2137">
        <f>IF(ISERROR(VLOOKUP($A$2137, 文字檔!W:X, 2, 0)),0,VLOOKUP($A$2137, 文字檔!W:X, 2, 0))</f>
        <v>22103.1</v>
      </c>
      <c r="O2137">
        <f>IF(ISERROR(VLOOKUP($A$2137, 文字檔!Y:Z, 2, 0)),0,VLOOKUP($A$2137, 文字檔!Y:Z, 2, 0))</f>
        <v>11309.81</v>
      </c>
      <c r="P2137">
        <f>IF(ISERROR(VLOOKUP($A$2137, 文字檔!AA:AB, 2, 0)),0,VLOOKUP($A$2137, 文字檔!AA:AB, 2, 0))</f>
        <v>0</v>
      </c>
    </row>
    <row r="2138" spans="1:16" ht="16.2">
      <c r="A2138" s="7">
        <v>45874</v>
      </c>
      <c r="B2138" s="5">
        <f>SUMPRODUCT($C$2:$P$2,$C$2138:$P$2138)</f>
        <v>195734.26</v>
      </c>
      <c r="C2138" s="5">
        <f>IF(ISERROR(VLOOKUP($A$2138, 文字檔!A:B, 2, 0)),0,VLOOKUP($A$2138, 文字檔!A:B, 2, 0))</f>
        <v>11780.81</v>
      </c>
      <c r="D2138" s="5">
        <f>IF(ISERROR(VLOOKUP($A$2138, 文字檔!C:D, 2, 0)),0,VLOOKUP($A$2138, 文字檔!C:D, 2, 0))</f>
        <v>-27701.85</v>
      </c>
      <c r="E2138" s="5">
        <f>IF(ISERROR(VLOOKUP($A$2138, 文字檔!E:F, 2, 0)),0,VLOOKUP($A$2138, 文字檔!E:F, 2, 0))</f>
        <v>0</v>
      </c>
      <c r="F2138" s="5">
        <f>IF(ISERROR(VLOOKUP($A$2138, 文字檔!G:H, 2, 0)),0,VLOOKUP($A$2138, 文字檔!G:H, 2, 0))</f>
        <v>5693.71</v>
      </c>
      <c r="G2138" s="5">
        <f>IF(ISERROR(VLOOKUP($A$2138, 文字檔!I:J, 2, 0)),0,VLOOKUP($A$2138, 文字檔!I:J, 2, 0))</f>
        <v>-907.28</v>
      </c>
      <c r="H2138" s="5">
        <f>IF(ISERROR(VLOOKUP($A$2138, 文字檔!K:L, 2, 0)),0,VLOOKUP($A$2138, 文字檔!K:L, 2, 0))</f>
        <v>-13407.6</v>
      </c>
      <c r="I2138" s="5">
        <f>IF(ISERROR(VLOOKUP($A$2138, 文字檔!M:N, 2, 0)),0,VLOOKUP($A$2138, 文字檔!M:N, 2, 0))</f>
        <v>63000</v>
      </c>
      <c r="J2138" s="5">
        <f>IF(ISERROR(VLOOKUP($A$2138, 文字檔!O:P, 2, 0)),0,VLOOKUP($A$2138, 文字檔!O:P, 2, 0))</f>
        <v>-17409.400000000001</v>
      </c>
      <c r="K2138">
        <f>IF(ISERROR(VLOOKUP($A$2138, 文字檔!Q:R, 2, 0)),0,VLOOKUP($A$2138, 文字檔!Q:R, 2, 0))</f>
        <v>63000</v>
      </c>
      <c r="L2138">
        <f>IF(ISERROR(VLOOKUP($A$2138, 文字檔!S:T, 2, 0)),0,VLOOKUP($A$2138, 文字檔!S:T, 2, 0))</f>
        <v>0</v>
      </c>
      <c r="M2138">
        <f>IF(ISERROR(VLOOKUP($A$2138, 文字檔!U:V, 2, 0)),0,VLOOKUP($A$2138, 文字檔!U:V, 2, 0))</f>
        <v>92.87</v>
      </c>
      <c r="N2138">
        <f>IF(ISERROR(VLOOKUP($A$2138, 文字檔!W:X, 2, 0)),0,VLOOKUP($A$2138, 文字檔!W:X, 2, 0))</f>
        <v>38898.69</v>
      </c>
      <c r="O2138">
        <f>IF(ISERROR(VLOOKUP($A$2138, 文字檔!Y:Z, 2, 0)),0,VLOOKUP($A$2138, 文字檔!Y:Z, 2, 0))</f>
        <v>63000</v>
      </c>
      <c r="P2138">
        <f>IF(ISERROR(VLOOKUP($A$2138, 文字檔!AA:AB, 2, 0)),0,VLOOKUP($A$2138, 文字檔!AA:AB, 2, 0))</f>
        <v>9694.31</v>
      </c>
    </row>
    <row r="2139" spans="1:16" ht="16.2">
      <c r="A2139" s="7">
        <v>45875</v>
      </c>
      <c r="B2139" s="5">
        <f>SUMPRODUCT($C$2:$P$2,$C$2139:$P$2139)</f>
        <v>-257236.65999999997</v>
      </c>
      <c r="C2139" s="5">
        <f>IF(ISERROR(VLOOKUP($A$2139, 文字檔!A:B, 2, 0)),0,VLOOKUP($A$2139, 文字檔!A:B, 2, 0))</f>
        <v>-7809.71</v>
      </c>
      <c r="D2139" s="5">
        <f>IF(ISERROR(VLOOKUP($A$2139, 文字檔!C:D, 2, 0)),0,VLOOKUP($A$2139, 文字檔!C:D, 2, 0))</f>
        <v>0</v>
      </c>
      <c r="E2139" s="5">
        <f>IF(ISERROR(VLOOKUP($A$2139, 文字檔!E:F, 2, 0)),0,VLOOKUP($A$2139, 文字檔!E:F, 2, 0))</f>
        <v>0</v>
      </c>
      <c r="F2139" s="5">
        <f>IF(ISERROR(VLOOKUP($A$2139, 文字檔!G:H, 2, 0)),0,VLOOKUP($A$2139, 文字檔!G:H, 2, 0))</f>
        <v>-30000</v>
      </c>
      <c r="G2139" s="5">
        <f>IF(ISERROR(VLOOKUP($A$2139, 文字檔!I:J, 2, 0)),0,VLOOKUP($A$2139, 文字檔!I:J, 2, 0))</f>
        <v>-6306.41</v>
      </c>
      <c r="H2139" s="5">
        <f>IF(ISERROR(VLOOKUP($A$2139, 文字檔!K:L, 2, 0)),0,VLOOKUP($A$2139, 文字檔!K:L, 2, 0))</f>
        <v>0</v>
      </c>
      <c r="I2139" s="5">
        <f>IF(ISERROR(VLOOKUP($A$2139, 文字檔!M:N, 2, 0)),0,VLOOKUP($A$2139, 文字檔!M:N, 2, 0))</f>
        <v>-37701.699999999997</v>
      </c>
      <c r="J2139" s="5">
        <f>IF(ISERROR(VLOOKUP($A$2139, 文字檔!O:P, 2, 0)),0,VLOOKUP($A$2139, 文字檔!O:P, 2, 0))</f>
        <v>0</v>
      </c>
      <c r="K2139">
        <f>IF(ISERROR(VLOOKUP($A$2139, 文字檔!Q:R, 2, 0)),0,VLOOKUP($A$2139, 文字檔!Q:R, 2, 0))</f>
        <v>-30000</v>
      </c>
      <c r="L2139">
        <f>IF(ISERROR(VLOOKUP($A$2139, 文字檔!S:T, 2, 0)),0,VLOOKUP($A$2139, 文字檔!S:T, 2, 0))</f>
        <v>0</v>
      </c>
      <c r="M2139">
        <f>IF(ISERROR(VLOOKUP($A$2139, 文字檔!U:V, 2, 0)),0,VLOOKUP($A$2139, 文字檔!U:V, 2, 0))</f>
        <v>-30000</v>
      </c>
      <c r="N2139">
        <f>IF(ISERROR(VLOOKUP($A$2139, 文字檔!W:X, 2, 0)),0,VLOOKUP($A$2139, 文字檔!W:X, 2, 0))</f>
        <v>-43206.61</v>
      </c>
      <c r="O2139">
        <f>IF(ISERROR(VLOOKUP($A$2139, 文字檔!Y:Z, 2, 0)),0,VLOOKUP($A$2139, 文字檔!Y:Z, 2, 0))</f>
        <v>-32710.799999999999</v>
      </c>
      <c r="P2139">
        <f>IF(ISERROR(VLOOKUP($A$2139, 文字檔!AA:AB, 2, 0)),0,VLOOKUP($A$2139, 文字檔!AA:AB, 2, 0))</f>
        <v>-39501.43</v>
      </c>
    </row>
    <row r="2140" spans="1:16" ht="16.2">
      <c r="A2140" s="7">
        <v>45876</v>
      </c>
      <c r="B2140" s="5">
        <f>SUMPRODUCT($C$2:$P$2,$C$2140:$P$2140)</f>
        <v>380242.45999999996</v>
      </c>
      <c r="C2140" s="5">
        <f>IF(ISERROR(VLOOKUP($A$2140, 文字檔!A:B, 2, 0)),0,VLOOKUP($A$2140, 文字檔!A:B, 2, 0))</f>
        <v>9162.31</v>
      </c>
      <c r="D2140" s="5">
        <f>IF(ISERROR(VLOOKUP($A$2140, 文字檔!C:D, 2, 0)),0,VLOOKUP($A$2140, 文字檔!C:D, 2, 0))</f>
        <v>28084.41</v>
      </c>
      <c r="E2140" s="5">
        <f>IF(ISERROR(VLOOKUP($A$2140, 文字檔!E:F, 2, 0)),0,VLOOKUP($A$2140, 文字檔!E:F, 2, 0))</f>
        <v>0</v>
      </c>
      <c r="F2140" s="5">
        <f>IF(ISERROR(VLOOKUP($A$2140, 文字檔!G:H, 2, 0)),0,VLOOKUP($A$2140, 文字檔!G:H, 2, 0))</f>
        <v>112880.21</v>
      </c>
      <c r="G2140" s="5">
        <f>IF(ISERROR(VLOOKUP($A$2140, 文字檔!I:J, 2, 0)),0,VLOOKUP($A$2140, 文字檔!I:J, 2, 0))</f>
        <v>0</v>
      </c>
      <c r="H2140" s="5">
        <f>IF(ISERROR(VLOOKUP($A$2140, 文字檔!K:L, 2, 0)),0,VLOOKUP($A$2140, 文字檔!K:L, 2, 0))</f>
        <v>32285.040000000001</v>
      </c>
      <c r="I2140" s="5">
        <f>IF(ISERROR(VLOOKUP($A$2140, 文字檔!M:N, 2, 0)),0,VLOOKUP($A$2140, 文字檔!M:N, 2, 0))</f>
        <v>0</v>
      </c>
      <c r="J2140" s="5">
        <f>IF(ISERROR(VLOOKUP($A$2140, 文字檔!O:P, 2, 0)),0,VLOOKUP($A$2140, 文字檔!O:P, 2, 0))</f>
        <v>41300.879999999997</v>
      </c>
      <c r="K2140">
        <f>IF(ISERROR(VLOOKUP($A$2140, 文字檔!Q:R, 2, 0)),0,VLOOKUP($A$2140, 文字檔!Q:R, 2, 0))</f>
        <v>114400</v>
      </c>
      <c r="L2140">
        <f>IF(ISERROR(VLOOKUP($A$2140, 文字檔!S:T, 2, 0)),0,VLOOKUP($A$2140, 文字檔!S:T, 2, 0))</f>
        <v>0</v>
      </c>
      <c r="M2140">
        <f>IF(ISERROR(VLOOKUP($A$2140, 文字檔!U:V, 2, 0)),0,VLOOKUP($A$2140, 文字檔!U:V, 2, 0))</f>
        <v>-8219.1200000000008</v>
      </c>
      <c r="N2140">
        <f>IF(ISERROR(VLOOKUP($A$2140, 文字檔!W:X, 2, 0)),0,VLOOKUP($A$2140, 文字檔!W:X, 2, 0))</f>
        <v>95794.559999999998</v>
      </c>
      <c r="O2140">
        <f>IF(ISERROR(VLOOKUP($A$2140, 文字檔!Y:Z, 2, 0)),0,VLOOKUP($A$2140, 文字檔!Y:Z, 2, 0))</f>
        <v>-39925.199999999997</v>
      </c>
      <c r="P2140">
        <f>IF(ISERROR(VLOOKUP($A$2140, 文字檔!AA:AB, 2, 0)),0,VLOOKUP($A$2140, 文字檔!AA:AB, 2, 0))</f>
        <v>-5520.63</v>
      </c>
    </row>
    <row r="2141" spans="1:16" ht="16.2">
      <c r="A2141" s="7">
        <v>45877</v>
      </c>
      <c r="B2141" s="5">
        <f>SUMPRODUCT($C$2:$P$2,$C$2141:$P$2141)</f>
        <v>-31000.659999999996</v>
      </c>
      <c r="C2141" s="5">
        <f>IF(ISERROR(VLOOKUP($A$2141, 文字檔!A:B, 2, 0)),0,VLOOKUP($A$2141, 文字檔!A:B, 2, 0))</f>
        <v>0</v>
      </c>
      <c r="D2141" s="5">
        <f>IF(ISERROR(VLOOKUP($A$2141, 文字檔!C:D, 2, 0)),0,VLOOKUP($A$2141, 文字檔!C:D, 2, 0))</f>
        <v>18277.240000000002</v>
      </c>
      <c r="E2141" s="5">
        <f>IF(ISERROR(VLOOKUP($A$2141, 文字檔!E:F, 2, 0)),0,VLOOKUP($A$2141, 文字檔!E:F, 2, 0))</f>
        <v>0</v>
      </c>
      <c r="F2141" s="5">
        <f>IF(ISERROR(VLOOKUP($A$2141, 文字檔!G:H, 2, 0)),0,VLOOKUP($A$2141, 文字檔!G:H, 2, 0))</f>
        <v>-8519.64</v>
      </c>
      <c r="G2141" s="5">
        <f>IF(ISERROR(VLOOKUP($A$2141, 文字檔!I:J, 2, 0)),0,VLOOKUP($A$2141, 文字檔!I:J, 2, 0))</f>
        <v>0</v>
      </c>
      <c r="H2141" s="5">
        <f>IF(ISERROR(VLOOKUP($A$2141, 文字檔!K:L, 2, 0)),0,VLOOKUP($A$2141, 文字檔!K:L, 2, 0))</f>
        <v>11159.73</v>
      </c>
      <c r="I2141" s="5">
        <f>IF(ISERROR(VLOOKUP($A$2141, 文字檔!M:N, 2, 0)),0,VLOOKUP($A$2141, 文字檔!M:N, 2, 0))</f>
        <v>0</v>
      </c>
      <c r="J2141" s="5">
        <f>IF(ISERROR(VLOOKUP($A$2141, 文字檔!O:P, 2, 0)),0,VLOOKUP($A$2141, 文字檔!O:P, 2, 0))</f>
        <v>0</v>
      </c>
      <c r="K2141">
        <f>IF(ISERROR(VLOOKUP($A$2141, 文字檔!Q:R, 2, 0)),0,VLOOKUP($A$2141, 文字檔!Q:R, 2, 0))</f>
        <v>-13517.99</v>
      </c>
      <c r="L2141">
        <f>IF(ISERROR(VLOOKUP($A$2141, 文字檔!S:T, 2, 0)),0,VLOOKUP($A$2141, 文字檔!S:T, 2, 0))</f>
        <v>0</v>
      </c>
      <c r="M2141">
        <f>IF(ISERROR(VLOOKUP($A$2141, 文字檔!U:V, 2, 0)),0,VLOOKUP($A$2141, 文字檔!U:V, 2, 0))</f>
        <v>-9600</v>
      </c>
      <c r="N2141">
        <f>IF(ISERROR(VLOOKUP($A$2141, 文字檔!W:X, 2, 0)),0,VLOOKUP($A$2141, 文字檔!W:X, 2, 0))</f>
        <v>-9600</v>
      </c>
      <c r="O2141">
        <f>IF(ISERROR(VLOOKUP($A$2141, 文字檔!Y:Z, 2, 0)),0,VLOOKUP($A$2141, 文字檔!Y:Z, 2, 0))</f>
        <v>-9600</v>
      </c>
      <c r="P2141">
        <f>IF(ISERROR(VLOOKUP($A$2141, 文字檔!AA:AB, 2, 0)),0,VLOOKUP($A$2141, 文字檔!AA:AB, 2, 0))</f>
        <v>-9600</v>
      </c>
    </row>
    <row r="2142" spans="1:16" ht="16.2">
      <c r="A2142" s="7">
        <v>45878</v>
      </c>
      <c r="B2142" s="5">
        <f>SUMPRODUCT($C$2:$P$2,$C$2142:$P$2142)</f>
        <v>0</v>
      </c>
      <c r="C2142" s="5">
        <f>IF(ISERROR(VLOOKUP($A$2142, 文字檔!A:B, 2, 0)),0,VLOOKUP($A$2142, 文字檔!A:B, 2, 0))</f>
        <v>0</v>
      </c>
      <c r="D2142" s="5">
        <f>IF(ISERROR(VLOOKUP($A$2142, 文字檔!C:D, 2, 0)),0,VLOOKUP($A$2142, 文字檔!C:D, 2, 0))</f>
        <v>0</v>
      </c>
      <c r="E2142" s="5">
        <f>IF(ISERROR(VLOOKUP($A$2142, 文字檔!E:F, 2, 0)),0,VLOOKUP($A$2142, 文字檔!E:F, 2, 0))</f>
        <v>0</v>
      </c>
      <c r="F2142" s="5">
        <f>IF(ISERROR(VLOOKUP($A$2142, 文字檔!G:H, 2, 0)),0,VLOOKUP($A$2142, 文字檔!G:H, 2, 0))</f>
        <v>0</v>
      </c>
      <c r="G2142" s="5">
        <f>IF(ISERROR(VLOOKUP($A$2142, 文字檔!I:J, 2, 0)),0,VLOOKUP($A$2142, 文字檔!I:J, 2, 0))</f>
        <v>0</v>
      </c>
      <c r="H2142" s="5">
        <f>IF(ISERROR(VLOOKUP($A$2142, 文字檔!K:L, 2, 0)),0,VLOOKUP($A$2142, 文字檔!K:L, 2, 0))</f>
        <v>0</v>
      </c>
      <c r="I2142" s="5">
        <f>IF(ISERROR(VLOOKUP($A$2142, 文字檔!M:N, 2, 0)),0,VLOOKUP($A$2142, 文字檔!M:N, 2, 0))</f>
        <v>0</v>
      </c>
      <c r="J2142" s="5">
        <f>IF(ISERROR(VLOOKUP($A$2142, 文字檔!O:P, 2, 0)),0,VLOOKUP($A$2142, 文字檔!O:P, 2, 0))</f>
        <v>0</v>
      </c>
      <c r="K2142">
        <f>IF(ISERROR(VLOOKUP($A$2142, 文字檔!Q:R, 2, 0)),0,VLOOKUP($A$2142, 文字檔!Q:R, 2, 0))</f>
        <v>0</v>
      </c>
      <c r="L2142">
        <f>IF(ISERROR(VLOOKUP($A$2142, 文字檔!S:T, 2, 0)),0,VLOOKUP($A$2142, 文字檔!S:T, 2, 0))</f>
        <v>0</v>
      </c>
      <c r="M2142">
        <f>IF(ISERROR(VLOOKUP($A$2142, 文字檔!U:V, 2, 0)),0,VLOOKUP($A$2142, 文字檔!U:V, 2, 0))</f>
        <v>0</v>
      </c>
      <c r="N2142">
        <f>IF(ISERROR(VLOOKUP($A$2142, 文字檔!W:X, 2, 0)),0,VLOOKUP($A$2142, 文字檔!W:X, 2, 0))</f>
        <v>0</v>
      </c>
      <c r="O2142">
        <f>IF(ISERROR(VLOOKUP($A$2142, 文字檔!Y:Z, 2, 0)),0,VLOOKUP($A$2142, 文字檔!Y:Z, 2, 0))</f>
        <v>0</v>
      </c>
      <c r="P2142">
        <f>IF(ISERROR(VLOOKUP($A$2142, 文字檔!AA:AB, 2, 0)),0,VLOOKUP($A$2142, 文字檔!AA:AB, 2, 0))</f>
        <v>0</v>
      </c>
    </row>
    <row r="2143" spans="1:16" ht="16.2">
      <c r="A2143" s="7">
        <v>45879</v>
      </c>
      <c r="B2143" s="5">
        <f>SUMPRODUCT($C$2:$P$2,$C$2143:$P$2143)</f>
        <v>0</v>
      </c>
      <c r="C2143" s="5">
        <f>IF(ISERROR(VLOOKUP($A$2143, 文字檔!A:B, 2, 0)),0,VLOOKUP($A$2143, 文字檔!A:B, 2, 0))</f>
        <v>0</v>
      </c>
      <c r="D2143" s="5">
        <f>IF(ISERROR(VLOOKUP($A$2143, 文字檔!C:D, 2, 0)),0,VLOOKUP($A$2143, 文字檔!C:D, 2, 0))</f>
        <v>0</v>
      </c>
      <c r="E2143" s="5">
        <f>IF(ISERROR(VLOOKUP($A$2143, 文字檔!E:F, 2, 0)),0,VLOOKUP($A$2143, 文字檔!E:F, 2, 0))</f>
        <v>0</v>
      </c>
      <c r="F2143" s="5">
        <f>IF(ISERROR(VLOOKUP($A$2143, 文字檔!G:H, 2, 0)),0,VLOOKUP($A$2143, 文字檔!G:H, 2, 0))</f>
        <v>0</v>
      </c>
      <c r="G2143" s="5">
        <f>IF(ISERROR(VLOOKUP($A$2143, 文字檔!I:J, 2, 0)),0,VLOOKUP($A$2143, 文字檔!I:J, 2, 0))</f>
        <v>0</v>
      </c>
      <c r="H2143" s="5">
        <f>IF(ISERROR(VLOOKUP($A$2143, 文字檔!K:L, 2, 0)),0,VLOOKUP($A$2143, 文字檔!K:L, 2, 0))</f>
        <v>0</v>
      </c>
      <c r="I2143" s="5">
        <f>IF(ISERROR(VLOOKUP($A$2143, 文字檔!M:N, 2, 0)),0,VLOOKUP($A$2143, 文字檔!M:N, 2, 0))</f>
        <v>0</v>
      </c>
      <c r="J2143" s="5">
        <f>IF(ISERROR(VLOOKUP($A$2143, 文字檔!O:P, 2, 0)),0,VLOOKUP($A$2143, 文字檔!O:P, 2, 0))</f>
        <v>0</v>
      </c>
      <c r="K2143">
        <f>IF(ISERROR(VLOOKUP($A$2143, 文字檔!Q:R, 2, 0)),0,VLOOKUP($A$2143, 文字檔!Q:R, 2, 0))</f>
        <v>0</v>
      </c>
      <c r="L2143">
        <f>IF(ISERROR(VLOOKUP($A$2143, 文字檔!S:T, 2, 0)),0,VLOOKUP($A$2143, 文字檔!S:T, 2, 0))</f>
        <v>0</v>
      </c>
      <c r="M2143">
        <f>IF(ISERROR(VLOOKUP($A$2143, 文字檔!U:V, 2, 0)),0,VLOOKUP($A$2143, 文字檔!U:V, 2, 0))</f>
        <v>0</v>
      </c>
      <c r="N2143">
        <f>IF(ISERROR(VLOOKUP($A$2143, 文字檔!W:X, 2, 0)),0,VLOOKUP($A$2143, 文字檔!W:X, 2, 0))</f>
        <v>0</v>
      </c>
      <c r="O2143">
        <f>IF(ISERROR(VLOOKUP($A$2143, 文字檔!Y:Z, 2, 0)),0,VLOOKUP($A$2143, 文字檔!Y:Z, 2, 0))</f>
        <v>0</v>
      </c>
      <c r="P2143">
        <f>IF(ISERROR(VLOOKUP($A$2143, 文字檔!AA:AB, 2, 0)),0,VLOOKUP($A$2143, 文字檔!AA:AB, 2, 0))</f>
        <v>0</v>
      </c>
    </row>
    <row r="2144" spans="1:16" ht="16.2">
      <c r="A2144" s="7">
        <v>45880</v>
      </c>
      <c r="B2144" s="5">
        <f>SUMPRODUCT($C$2:$P$2,$C$2144:$P$2144)</f>
        <v>29721.89000000001</v>
      </c>
      <c r="C2144" s="5">
        <f>IF(ISERROR(VLOOKUP($A$2144, 文字檔!A:B, 2, 0)),0,VLOOKUP($A$2144, 文字檔!A:B, 2, 0))</f>
        <v>-11292.84</v>
      </c>
      <c r="D2144" s="5">
        <f>IF(ISERROR(VLOOKUP($A$2144, 文字檔!C:D, 2, 0)),0,VLOOKUP($A$2144, 文字檔!C:D, 2, 0))</f>
        <v>0</v>
      </c>
      <c r="E2144" s="5">
        <f>IF(ISERROR(VLOOKUP($A$2144, 文字檔!E:F, 2, 0)),0,VLOOKUP($A$2144, 文字檔!E:F, 2, 0))</f>
        <v>0</v>
      </c>
      <c r="F2144" s="5">
        <f>IF(ISERROR(VLOOKUP($A$2144, 文字檔!G:H, 2, 0)),0,VLOOKUP($A$2144, 文字檔!G:H, 2, 0))</f>
        <v>41800</v>
      </c>
      <c r="G2144" s="5">
        <f>IF(ISERROR(VLOOKUP($A$2144, 文字檔!I:J, 2, 0)),0,VLOOKUP($A$2144, 文字檔!I:J, 2, 0))</f>
        <v>12477.24</v>
      </c>
      <c r="H2144" s="5">
        <f>IF(ISERROR(VLOOKUP($A$2144, 文字檔!K:L, 2, 0)),0,VLOOKUP($A$2144, 文字檔!K:L, 2, 0))</f>
        <v>-43155.08</v>
      </c>
      <c r="I2144" s="5">
        <f>IF(ISERROR(VLOOKUP($A$2144, 文字檔!M:N, 2, 0)),0,VLOOKUP($A$2144, 文字檔!M:N, 2, 0))</f>
        <v>-68153.94</v>
      </c>
      <c r="J2144" s="5">
        <f>IF(ISERROR(VLOOKUP($A$2144, 文字檔!O:P, 2, 0)),0,VLOOKUP($A$2144, 文字檔!O:P, 2, 0))</f>
        <v>-17436.400000000001</v>
      </c>
      <c r="K2144">
        <f>IF(ISERROR(VLOOKUP($A$2144, 文字檔!Q:R, 2, 0)),0,VLOOKUP($A$2144, 文字檔!Q:R, 2, 0))</f>
        <v>0</v>
      </c>
      <c r="L2144">
        <f>IF(ISERROR(VLOOKUP($A$2144, 文字檔!S:T, 2, 0)),0,VLOOKUP($A$2144, 文字檔!S:T, 2, 0))</f>
        <v>0</v>
      </c>
      <c r="M2144">
        <f>IF(ISERROR(VLOOKUP($A$2144, 文字檔!U:V, 2, 0)),0,VLOOKUP($A$2144, 文字檔!U:V, 2, 0))</f>
        <v>41800</v>
      </c>
      <c r="N2144">
        <f>IF(ISERROR(VLOOKUP($A$2144, 文字檔!W:X, 2, 0)),0,VLOOKUP($A$2144, 文字檔!W:X, 2, 0))</f>
        <v>41800</v>
      </c>
      <c r="O2144">
        <f>IF(ISERROR(VLOOKUP($A$2144, 文字檔!Y:Z, 2, 0)),0,VLOOKUP($A$2144, 文字檔!Y:Z, 2, 0))</f>
        <v>41800</v>
      </c>
      <c r="P2144">
        <f>IF(ISERROR(VLOOKUP($A$2144, 文字檔!AA:AB, 2, 0)),0,VLOOKUP($A$2144, 文字檔!AA:AB, 2, 0))</f>
        <v>-9917.09</v>
      </c>
    </row>
    <row r="2145" spans="1:16" ht="16.2">
      <c r="A2145" s="7">
        <v>45881</v>
      </c>
      <c r="B2145" s="5">
        <f>SUMPRODUCT($C$2:$P$2,$C$2145:$P$2145)</f>
        <v>-55467.270000000004</v>
      </c>
      <c r="C2145" s="5">
        <f>IF(ISERROR(VLOOKUP($A$2145, 文字檔!A:B, 2, 0)),0,VLOOKUP($A$2145, 文字檔!A:B, 2, 0))</f>
        <v>0</v>
      </c>
      <c r="D2145" s="5">
        <f>IF(ISERROR(VLOOKUP($A$2145, 文字檔!C:D, 2, 0)),0,VLOOKUP($A$2145, 文字檔!C:D, 2, 0))</f>
        <v>0</v>
      </c>
      <c r="E2145" s="5">
        <f>IF(ISERROR(VLOOKUP($A$2145, 文字檔!E:F, 2, 0)),0,VLOOKUP($A$2145, 文字檔!E:F, 2, 0))</f>
        <v>0</v>
      </c>
      <c r="F2145" s="5">
        <f>IF(ISERROR(VLOOKUP($A$2145, 文字檔!G:H, 2, 0)),0,VLOOKUP($A$2145, 文字檔!G:H, 2, 0))</f>
        <v>-13322.85</v>
      </c>
      <c r="G2145" s="5">
        <f>IF(ISERROR(VLOOKUP($A$2145, 文字檔!I:J, 2, 0)),0,VLOOKUP($A$2145, 文字檔!I:J, 2, 0))</f>
        <v>-9523.42</v>
      </c>
      <c r="H2145" s="5">
        <f>IF(ISERROR(VLOOKUP($A$2145, 文字檔!K:L, 2, 0)),0,VLOOKUP($A$2145, 文字檔!K:L, 2, 0))</f>
        <v>-18448.009999999998</v>
      </c>
      <c r="I2145" s="5">
        <f>IF(ISERROR(VLOOKUP($A$2145, 文字檔!M:N, 2, 0)),0,VLOOKUP($A$2145, 文字檔!M:N, 2, 0))</f>
        <v>2751.42</v>
      </c>
      <c r="J2145" s="5">
        <f>IF(ISERROR(VLOOKUP($A$2145, 文字檔!O:P, 2, 0)),0,VLOOKUP($A$2145, 文字檔!O:P, 2, 0))</f>
        <v>0</v>
      </c>
      <c r="K2145">
        <f>IF(ISERROR(VLOOKUP($A$2145, 文字檔!Q:R, 2, 0)),0,VLOOKUP($A$2145, 文字檔!Q:R, 2, 0))</f>
        <v>0</v>
      </c>
      <c r="L2145">
        <f>IF(ISERROR(VLOOKUP($A$2145, 文字檔!S:T, 2, 0)),0,VLOOKUP($A$2145, 文字檔!S:T, 2, 0))</f>
        <v>0</v>
      </c>
      <c r="M2145">
        <f>IF(ISERROR(VLOOKUP($A$2145, 文字檔!U:V, 2, 0)),0,VLOOKUP($A$2145, 文字檔!U:V, 2, 0))</f>
        <v>-4600</v>
      </c>
      <c r="N2145">
        <f>IF(ISERROR(VLOOKUP($A$2145, 文字檔!W:X, 2, 0)),0,VLOOKUP($A$2145, 文字檔!W:X, 2, 0))</f>
        <v>-4600</v>
      </c>
      <c r="O2145">
        <f>IF(ISERROR(VLOOKUP($A$2145, 文字檔!Y:Z, 2, 0)),0,VLOOKUP($A$2145, 文字檔!Y:Z, 2, 0))</f>
        <v>-4600</v>
      </c>
      <c r="P2145">
        <f>IF(ISERROR(VLOOKUP($A$2145, 文字檔!AA:AB, 2, 0)),0,VLOOKUP($A$2145, 文字檔!AA:AB, 2, 0))</f>
        <v>-3124.41</v>
      </c>
    </row>
    <row r="2146" spans="1:16" ht="16.2">
      <c r="A2146" s="7">
        <v>45882</v>
      </c>
      <c r="B2146" s="5">
        <f>SUMPRODUCT($C$2:$P$2,$C$2146:$P$2146)</f>
        <v>117725.23999999999</v>
      </c>
      <c r="C2146" s="5">
        <f>IF(ISERROR(VLOOKUP($A$2146, 文字檔!A:B, 2, 0)),0,VLOOKUP($A$2146, 文字檔!A:B, 2, 0))</f>
        <v>-17314.32</v>
      </c>
      <c r="D2146" s="5">
        <f>IF(ISERROR(VLOOKUP($A$2146, 文字檔!C:D, 2, 0)),0,VLOOKUP($A$2146, 文字檔!C:D, 2, 0))</f>
        <v>0</v>
      </c>
      <c r="E2146" s="5">
        <f>IF(ISERROR(VLOOKUP($A$2146, 文字檔!E:F, 2, 0)),0,VLOOKUP($A$2146, 文字檔!E:F, 2, 0))</f>
        <v>0</v>
      </c>
      <c r="F2146" s="5">
        <f>IF(ISERROR(VLOOKUP($A$2146, 文字檔!G:H, 2, 0)),0,VLOOKUP($A$2146, 文字檔!G:H, 2, 0))</f>
        <v>0</v>
      </c>
      <c r="G2146" s="5">
        <f>IF(ISERROR(VLOOKUP($A$2146, 文字檔!I:J, 2, 0)),0,VLOOKUP($A$2146, 文字檔!I:J, 2, 0))</f>
        <v>1549.23</v>
      </c>
      <c r="H2146" s="5">
        <f>IF(ISERROR(VLOOKUP($A$2146, 文字檔!K:L, 2, 0)),0,VLOOKUP($A$2146, 文字檔!K:L, 2, 0))</f>
        <v>-7858.6</v>
      </c>
      <c r="I2146" s="5">
        <f>IF(ISERROR(VLOOKUP($A$2146, 文字檔!M:N, 2, 0)),0,VLOOKUP($A$2146, 文字檔!M:N, 2, 0))</f>
        <v>-2524.3200000000002</v>
      </c>
      <c r="J2146" s="5">
        <f>IF(ISERROR(VLOOKUP($A$2146, 文字檔!O:P, 2, 0)),0,VLOOKUP($A$2146, 文字檔!O:P, 2, 0))</f>
        <v>0</v>
      </c>
      <c r="K2146">
        <f>IF(ISERROR(VLOOKUP($A$2146, 文字檔!Q:R, 2, 0)),0,VLOOKUP($A$2146, 文字檔!Q:R, 2, 0))</f>
        <v>0</v>
      </c>
      <c r="L2146">
        <f>IF(ISERROR(VLOOKUP($A$2146, 文字檔!S:T, 2, 0)),0,VLOOKUP($A$2146, 文字檔!S:T, 2, 0))</f>
        <v>0</v>
      </c>
      <c r="M2146">
        <f>IF(ISERROR(VLOOKUP($A$2146, 文字檔!U:V, 2, 0)),0,VLOOKUP($A$2146, 文字檔!U:V, 2, 0))</f>
        <v>42200</v>
      </c>
      <c r="N2146">
        <f>IF(ISERROR(VLOOKUP($A$2146, 文字檔!W:X, 2, 0)),0,VLOOKUP($A$2146, 文字檔!W:X, 2, 0))</f>
        <v>17273.25</v>
      </c>
      <c r="O2146">
        <f>IF(ISERROR(VLOOKUP($A$2146, 文字檔!Y:Z, 2, 0)),0,VLOOKUP($A$2146, 文字檔!Y:Z, 2, 0))</f>
        <v>42200</v>
      </c>
      <c r="P2146">
        <f>IF(ISERROR(VLOOKUP($A$2146, 文字檔!AA:AB, 2, 0)),0,VLOOKUP($A$2146, 文字檔!AA:AB, 2, 0))</f>
        <v>42200</v>
      </c>
    </row>
    <row r="2147" spans="1:16" ht="16.2">
      <c r="A2147" s="7">
        <v>45883</v>
      </c>
      <c r="B2147" s="5">
        <f>SUMPRODUCT($C$2:$P$2,$C$2147:$P$2147)</f>
        <v>-57493.869999999995</v>
      </c>
      <c r="C2147" s="5">
        <f>IF(ISERROR(VLOOKUP($A$2147, 文字檔!A:B, 2, 0)),0,VLOOKUP($A$2147, 文字檔!A:B, 2, 0))</f>
        <v>10543.62</v>
      </c>
      <c r="D2147" s="5">
        <f>IF(ISERROR(VLOOKUP($A$2147, 文字檔!C:D, 2, 0)),0,VLOOKUP($A$2147, 文字檔!C:D, 2, 0))</f>
        <v>0</v>
      </c>
      <c r="E2147" s="5">
        <f>IF(ISERROR(VLOOKUP($A$2147, 文字檔!E:F, 2, 0)),0,VLOOKUP($A$2147, 文字檔!E:F, 2, 0))</f>
        <v>0</v>
      </c>
      <c r="F2147" s="5">
        <f>IF(ISERROR(VLOOKUP($A$2147, 文字檔!G:H, 2, 0)),0,VLOOKUP($A$2147, 文字檔!G:H, 2, 0))</f>
        <v>-19730.349999999999</v>
      </c>
      <c r="G2147" s="5">
        <f>IF(ISERROR(VLOOKUP($A$2147, 文字檔!I:J, 2, 0)),0,VLOOKUP($A$2147, 文字檔!I:J, 2, 0))</f>
        <v>-15063.76</v>
      </c>
      <c r="H2147" s="5">
        <f>IF(ISERROR(VLOOKUP($A$2147, 文字檔!K:L, 2, 0)),0,VLOOKUP($A$2147, 文字檔!K:L, 2, 0))</f>
        <v>0</v>
      </c>
      <c r="I2147" s="5">
        <f>IF(ISERROR(VLOOKUP($A$2147, 文字檔!M:N, 2, 0)),0,VLOOKUP($A$2147, 文字檔!M:N, 2, 0))</f>
        <v>0</v>
      </c>
      <c r="J2147" s="5">
        <f>IF(ISERROR(VLOOKUP($A$2147, 文字檔!O:P, 2, 0)),0,VLOOKUP($A$2147, 文字檔!O:P, 2, 0))</f>
        <v>0</v>
      </c>
      <c r="K2147">
        <f>IF(ISERROR(VLOOKUP($A$2147, 文字檔!Q:R, 2, 0)),0,VLOOKUP($A$2147, 文字檔!Q:R, 2, 0))</f>
        <v>0</v>
      </c>
      <c r="L2147">
        <f>IF(ISERROR(VLOOKUP($A$2147, 文字檔!S:T, 2, 0)),0,VLOOKUP($A$2147, 文字檔!S:T, 2, 0))</f>
        <v>-3256.41</v>
      </c>
      <c r="M2147">
        <f>IF(ISERROR(VLOOKUP($A$2147, 文字檔!U:V, 2, 0)),0,VLOOKUP($A$2147, 文字檔!U:V, 2, 0))</f>
        <v>-19200</v>
      </c>
      <c r="N2147">
        <f>IF(ISERROR(VLOOKUP($A$2147, 文字檔!W:X, 2, 0)),0,VLOOKUP($A$2147, 文字檔!W:X, 2, 0))</f>
        <v>22868.959999999999</v>
      </c>
      <c r="O2147">
        <f>IF(ISERROR(VLOOKUP($A$2147, 文字檔!Y:Z, 2, 0)),0,VLOOKUP($A$2147, 文字檔!Y:Z, 2, 0))</f>
        <v>-14455.93</v>
      </c>
      <c r="P2147">
        <f>IF(ISERROR(VLOOKUP($A$2147, 文字檔!AA:AB, 2, 0)),0,VLOOKUP($A$2147, 文字檔!AA:AB, 2, 0))</f>
        <v>-19200</v>
      </c>
    </row>
    <row r="2148" spans="1:16" ht="16.2">
      <c r="A2148" s="7">
        <v>45884</v>
      </c>
      <c r="B2148" s="5">
        <f>SUMPRODUCT($C$2:$P$2,$C$2148:$P$2148)</f>
        <v>-1444.6700000000019</v>
      </c>
      <c r="C2148" s="5">
        <f>IF(ISERROR(VLOOKUP($A$2148, 文字檔!A:B, 2, 0)),0,VLOOKUP($A$2148, 文字檔!A:B, 2, 0))</f>
        <v>0</v>
      </c>
      <c r="D2148" s="5">
        <f>IF(ISERROR(VLOOKUP($A$2148, 文字檔!C:D, 2, 0)),0,VLOOKUP($A$2148, 文字檔!C:D, 2, 0))</f>
        <v>0</v>
      </c>
      <c r="E2148" s="5">
        <f>IF(ISERROR(VLOOKUP($A$2148, 文字檔!E:F, 2, 0)),0,VLOOKUP($A$2148, 文字檔!E:F, 2, 0))</f>
        <v>0</v>
      </c>
      <c r="F2148" s="5">
        <f>IF(ISERROR(VLOOKUP($A$2148, 文字檔!G:H, 2, 0)),0,VLOOKUP($A$2148, 文字檔!G:H, 2, 0))</f>
        <v>-527.53</v>
      </c>
      <c r="G2148" s="5">
        <f>IF(ISERROR(VLOOKUP($A$2148, 文字檔!I:J, 2, 0)),0,VLOOKUP($A$2148, 文字檔!I:J, 2, 0))</f>
        <v>-11731.01</v>
      </c>
      <c r="H2148" s="5">
        <f>IF(ISERROR(VLOOKUP($A$2148, 文字檔!K:L, 2, 0)),0,VLOOKUP($A$2148, 文字檔!K:L, 2, 0))</f>
        <v>0</v>
      </c>
      <c r="I2148" s="5">
        <f>IF(ISERROR(VLOOKUP($A$2148, 文字檔!M:N, 2, 0)),0,VLOOKUP($A$2148, 文字檔!M:N, 2, 0))</f>
        <v>0</v>
      </c>
      <c r="J2148" s="5">
        <f>IF(ISERROR(VLOOKUP($A$2148, 文字檔!O:P, 2, 0)),0,VLOOKUP($A$2148, 文字檔!O:P, 2, 0))</f>
        <v>0</v>
      </c>
      <c r="K2148">
        <f>IF(ISERROR(VLOOKUP($A$2148, 文字檔!Q:R, 2, 0)),0,VLOOKUP($A$2148, 文字檔!Q:R, 2, 0))</f>
        <v>0</v>
      </c>
      <c r="L2148">
        <f>IF(ISERROR(VLOOKUP($A$2148, 文字檔!S:T, 2, 0)),0,VLOOKUP($A$2148, 文字檔!S:T, 2, 0))</f>
        <v>0</v>
      </c>
      <c r="M2148">
        <f>IF(ISERROR(VLOOKUP($A$2148, 文字檔!U:V, 2, 0)),0,VLOOKUP($A$2148, 文字檔!U:V, 2, 0))</f>
        <v>12400</v>
      </c>
      <c r="N2148">
        <f>IF(ISERROR(VLOOKUP($A$2148, 文字檔!W:X, 2, 0)),0,VLOOKUP($A$2148, 文字檔!W:X, 2, 0))</f>
        <v>-4928.13</v>
      </c>
      <c r="O2148">
        <f>IF(ISERROR(VLOOKUP($A$2148, 文字檔!Y:Z, 2, 0)),0,VLOOKUP($A$2148, 文字檔!Y:Z, 2, 0))</f>
        <v>-9058</v>
      </c>
      <c r="P2148">
        <f>IF(ISERROR(VLOOKUP($A$2148, 文字檔!AA:AB, 2, 0)),0,VLOOKUP($A$2148, 文字檔!AA:AB, 2, 0))</f>
        <v>12400</v>
      </c>
    </row>
    <row r="2149" spans="1:16" ht="16.2">
      <c r="A2149" s="7">
        <v>45885</v>
      </c>
      <c r="B2149" s="5">
        <f>SUMPRODUCT($C$2:$P$2,$C$2149:$P$2149)</f>
        <v>0</v>
      </c>
      <c r="C2149" s="5">
        <f>IF(ISERROR(VLOOKUP($A$2149, 文字檔!A:B, 2, 0)),0,VLOOKUP($A$2149, 文字檔!A:B, 2, 0))</f>
        <v>0</v>
      </c>
      <c r="D2149" s="5">
        <f>IF(ISERROR(VLOOKUP($A$2149, 文字檔!C:D, 2, 0)),0,VLOOKUP($A$2149, 文字檔!C:D, 2, 0))</f>
        <v>0</v>
      </c>
      <c r="E2149" s="5">
        <f>IF(ISERROR(VLOOKUP($A$2149, 文字檔!E:F, 2, 0)),0,VLOOKUP($A$2149, 文字檔!E:F, 2, 0))</f>
        <v>0</v>
      </c>
      <c r="F2149" s="5">
        <f>IF(ISERROR(VLOOKUP($A$2149, 文字檔!G:H, 2, 0)),0,VLOOKUP($A$2149, 文字檔!G:H, 2, 0))</f>
        <v>0</v>
      </c>
      <c r="G2149" s="5">
        <f>IF(ISERROR(VLOOKUP($A$2149, 文字檔!I:J, 2, 0)),0,VLOOKUP($A$2149, 文字檔!I:J, 2, 0))</f>
        <v>0</v>
      </c>
      <c r="H2149" s="5">
        <f>IF(ISERROR(VLOOKUP($A$2149, 文字檔!K:L, 2, 0)),0,VLOOKUP($A$2149, 文字檔!K:L, 2, 0))</f>
        <v>0</v>
      </c>
      <c r="I2149" s="5">
        <f>IF(ISERROR(VLOOKUP($A$2149, 文字檔!M:N, 2, 0)),0,VLOOKUP($A$2149, 文字檔!M:N, 2, 0))</f>
        <v>0</v>
      </c>
      <c r="J2149" s="5">
        <f>IF(ISERROR(VLOOKUP($A$2149, 文字檔!O:P, 2, 0)),0,VLOOKUP($A$2149, 文字檔!O:P, 2, 0))</f>
        <v>0</v>
      </c>
      <c r="K2149">
        <f>IF(ISERROR(VLOOKUP($A$2149, 文字檔!Q:R, 2, 0)),0,VLOOKUP($A$2149, 文字檔!Q:R, 2, 0))</f>
        <v>0</v>
      </c>
      <c r="L2149">
        <f>IF(ISERROR(VLOOKUP($A$2149, 文字檔!S:T, 2, 0)),0,VLOOKUP($A$2149, 文字檔!S:T, 2, 0))</f>
        <v>0</v>
      </c>
      <c r="M2149">
        <f>IF(ISERROR(VLOOKUP($A$2149, 文字檔!U:V, 2, 0)),0,VLOOKUP($A$2149, 文字檔!U:V, 2, 0))</f>
        <v>0</v>
      </c>
      <c r="N2149">
        <f>IF(ISERROR(VLOOKUP($A$2149, 文字檔!W:X, 2, 0)),0,VLOOKUP($A$2149, 文字檔!W:X, 2, 0))</f>
        <v>0</v>
      </c>
      <c r="O2149">
        <f>IF(ISERROR(VLOOKUP($A$2149, 文字檔!Y:Z, 2, 0)),0,VLOOKUP($A$2149, 文字檔!Y:Z, 2, 0))</f>
        <v>0</v>
      </c>
      <c r="P2149">
        <f>IF(ISERROR(VLOOKUP($A$2149, 文字檔!AA:AB, 2, 0)),0,VLOOKUP($A$2149, 文字檔!AA:AB, 2, 0))</f>
        <v>0</v>
      </c>
    </row>
    <row r="2150" spans="1:16" ht="16.2">
      <c r="A2150" s="7">
        <v>45886</v>
      </c>
      <c r="B2150" s="5">
        <f>SUMPRODUCT($C$2:$P$2,$C$2150:$P$2150)</f>
        <v>0</v>
      </c>
      <c r="C2150" s="5">
        <f>IF(ISERROR(VLOOKUP($A$2150, 文字檔!A:B, 2, 0)),0,VLOOKUP($A$2150, 文字檔!A:B, 2, 0))</f>
        <v>0</v>
      </c>
      <c r="D2150" s="5">
        <f>IF(ISERROR(VLOOKUP($A$2150, 文字檔!C:D, 2, 0)),0,VLOOKUP($A$2150, 文字檔!C:D, 2, 0))</f>
        <v>0</v>
      </c>
      <c r="E2150" s="5">
        <f>IF(ISERROR(VLOOKUP($A$2150, 文字檔!E:F, 2, 0)),0,VLOOKUP($A$2150, 文字檔!E:F, 2, 0))</f>
        <v>0</v>
      </c>
      <c r="F2150" s="5">
        <f>IF(ISERROR(VLOOKUP($A$2150, 文字檔!G:H, 2, 0)),0,VLOOKUP($A$2150, 文字檔!G:H, 2, 0))</f>
        <v>0</v>
      </c>
      <c r="G2150" s="5">
        <f>IF(ISERROR(VLOOKUP($A$2150, 文字檔!I:J, 2, 0)),0,VLOOKUP($A$2150, 文字檔!I:J, 2, 0))</f>
        <v>0</v>
      </c>
      <c r="H2150" s="5">
        <f>IF(ISERROR(VLOOKUP($A$2150, 文字檔!K:L, 2, 0)),0,VLOOKUP($A$2150, 文字檔!K:L, 2, 0))</f>
        <v>0</v>
      </c>
      <c r="I2150" s="5">
        <f>IF(ISERROR(VLOOKUP($A$2150, 文字檔!M:N, 2, 0)),0,VLOOKUP($A$2150, 文字檔!M:N, 2, 0))</f>
        <v>0</v>
      </c>
      <c r="J2150" s="5">
        <f>IF(ISERROR(VLOOKUP($A$2150, 文字檔!O:P, 2, 0)),0,VLOOKUP($A$2150, 文字檔!O:P, 2, 0))</f>
        <v>0</v>
      </c>
      <c r="K2150">
        <f>IF(ISERROR(VLOOKUP($A$2150, 文字檔!Q:R, 2, 0)),0,VLOOKUP($A$2150, 文字檔!Q:R, 2, 0))</f>
        <v>0</v>
      </c>
      <c r="L2150">
        <f>IF(ISERROR(VLOOKUP($A$2150, 文字檔!S:T, 2, 0)),0,VLOOKUP($A$2150, 文字檔!S:T, 2, 0))</f>
        <v>0</v>
      </c>
      <c r="M2150">
        <f>IF(ISERROR(VLOOKUP($A$2150, 文字檔!U:V, 2, 0)),0,VLOOKUP($A$2150, 文字檔!U:V, 2, 0))</f>
        <v>0</v>
      </c>
      <c r="N2150">
        <f>IF(ISERROR(VLOOKUP($A$2150, 文字檔!W:X, 2, 0)),0,VLOOKUP($A$2150, 文字檔!W:X, 2, 0))</f>
        <v>0</v>
      </c>
      <c r="O2150">
        <f>IF(ISERROR(VLOOKUP($A$2150, 文字檔!Y:Z, 2, 0)),0,VLOOKUP($A$2150, 文字檔!Y:Z, 2, 0))</f>
        <v>0</v>
      </c>
      <c r="P2150">
        <f>IF(ISERROR(VLOOKUP($A$2150, 文字檔!AA:AB, 2, 0)),0,VLOOKUP($A$2150, 文字檔!AA:AB, 2, 0))</f>
        <v>0</v>
      </c>
    </row>
    <row r="2151" spans="1:16" ht="16.2">
      <c r="A2151" s="7">
        <v>45887</v>
      </c>
      <c r="B2151" s="5">
        <f>SUMPRODUCT($C$2:$P$2,$C$2151:$P$2151)</f>
        <v>1112.0500000000029</v>
      </c>
      <c r="C2151" s="5">
        <f>IF(ISERROR(VLOOKUP($A$2151, 文字檔!A:B, 2, 0)),0,VLOOKUP($A$2151, 文字檔!A:B, 2, 0))</f>
        <v>0</v>
      </c>
      <c r="D2151" s="5">
        <f>IF(ISERROR(VLOOKUP($A$2151, 文字檔!C:D, 2, 0)),0,VLOOKUP($A$2151, 文字檔!C:D, 2, 0))</f>
        <v>0</v>
      </c>
      <c r="E2151" s="5">
        <f>IF(ISERROR(VLOOKUP($A$2151, 文字檔!E:F, 2, 0)),0,VLOOKUP($A$2151, 文字檔!E:F, 2, 0))</f>
        <v>0</v>
      </c>
      <c r="F2151" s="5">
        <f>IF(ISERROR(VLOOKUP($A$2151, 文字檔!G:H, 2, 0)),0,VLOOKUP($A$2151, 文字檔!G:H, 2, 0))</f>
        <v>7268.42</v>
      </c>
      <c r="G2151" s="5">
        <f>IF(ISERROR(VLOOKUP($A$2151, 文字檔!I:J, 2, 0)),0,VLOOKUP($A$2151, 文字檔!I:J, 2, 0))</f>
        <v>-2929.03</v>
      </c>
      <c r="H2151" s="5">
        <f>IF(ISERROR(VLOOKUP($A$2151, 文字檔!K:L, 2, 0)),0,VLOOKUP($A$2151, 文字檔!K:L, 2, 0))</f>
        <v>0</v>
      </c>
      <c r="I2151" s="5">
        <f>IF(ISERROR(VLOOKUP($A$2151, 文字檔!M:N, 2, 0)),0,VLOOKUP($A$2151, 文字檔!M:N, 2, 0))</f>
        <v>-37258.75</v>
      </c>
      <c r="J2151" s="5">
        <f>IF(ISERROR(VLOOKUP($A$2151, 文字檔!O:P, 2, 0)),0,VLOOKUP($A$2151, 文字檔!O:P, 2, 0))</f>
        <v>26673.08</v>
      </c>
      <c r="K2151">
        <f>IF(ISERROR(VLOOKUP($A$2151, 文字檔!Q:R, 2, 0)),0,VLOOKUP($A$2151, 文字檔!Q:R, 2, 0))</f>
        <v>0</v>
      </c>
      <c r="L2151">
        <f>IF(ISERROR(VLOOKUP($A$2151, 文字檔!S:T, 2, 0)),0,VLOOKUP($A$2151, 文字檔!S:T, 2, 0))</f>
        <v>0</v>
      </c>
      <c r="M2151">
        <f>IF(ISERROR(VLOOKUP($A$2151, 文字檔!U:V, 2, 0)),0,VLOOKUP($A$2151, 文字檔!U:V, 2, 0))</f>
        <v>22800</v>
      </c>
      <c r="N2151">
        <f>IF(ISERROR(VLOOKUP($A$2151, 文字檔!W:X, 2, 0)),0,VLOOKUP($A$2151, 文字檔!W:X, 2, 0))</f>
        <v>5668.18</v>
      </c>
      <c r="O2151">
        <f>IF(ISERROR(VLOOKUP($A$2151, 文字檔!Y:Z, 2, 0)),0,VLOOKUP($A$2151, 文字檔!Y:Z, 2, 0))</f>
        <v>-43909.85</v>
      </c>
      <c r="P2151">
        <f>IF(ISERROR(VLOOKUP($A$2151, 文字檔!AA:AB, 2, 0)),0,VLOOKUP($A$2151, 文字檔!AA:AB, 2, 0))</f>
        <v>22800</v>
      </c>
    </row>
    <row r="2152" spans="1:16" ht="16.2">
      <c r="A2152" s="7">
        <v>45888</v>
      </c>
      <c r="B2152" s="5">
        <f>SUMPRODUCT($C$2:$P$2,$C$2152:$P$2152)</f>
        <v>-102121.51999999999</v>
      </c>
      <c r="C2152" s="5">
        <f>IF(ISERROR(VLOOKUP($A$2152, 文字檔!A:B, 2, 0)),0,VLOOKUP($A$2152, 文字檔!A:B, 2, 0))</f>
        <v>0</v>
      </c>
      <c r="D2152" s="5">
        <f>IF(ISERROR(VLOOKUP($A$2152, 文字檔!C:D, 2, 0)),0,VLOOKUP($A$2152, 文字檔!C:D, 2, 0))</f>
        <v>0</v>
      </c>
      <c r="E2152" s="5">
        <f>IF(ISERROR(VLOOKUP($A$2152, 文字檔!E:F, 2, 0)),0,VLOOKUP($A$2152, 文字檔!E:F, 2, 0))</f>
        <v>0</v>
      </c>
      <c r="F2152" s="5">
        <f>IF(ISERROR(VLOOKUP($A$2152, 文字檔!G:H, 2, 0)),0,VLOOKUP($A$2152, 文字檔!G:H, 2, 0))</f>
        <v>-16800</v>
      </c>
      <c r="G2152" s="5">
        <f>IF(ISERROR(VLOOKUP($A$2152, 文字檔!I:J, 2, 0)),0,VLOOKUP($A$2152, 文字檔!I:J, 2, 0))</f>
        <v>0</v>
      </c>
      <c r="H2152" s="5">
        <f>IF(ISERROR(VLOOKUP($A$2152, 文字檔!K:L, 2, 0)),0,VLOOKUP($A$2152, 文字檔!K:L, 2, 0))</f>
        <v>0</v>
      </c>
      <c r="I2152" s="5">
        <f>IF(ISERROR(VLOOKUP($A$2152, 文字檔!M:N, 2, 0)),0,VLOOKUP($A$2152, 文字檔!M:N, 2, 0))</f>
        <v>0</v>
      </c>
      <c r="J2152" s="5">
        <f>IF(ISERROR(VLOOKUP($A$2152, 文字檔!O:P, 2, 0)),0,VLOOKUP($A$2152, 文字檔!O:P, 2, 0))</f>
        <v>0</v>
      </c>
      <c r="K2152">
        <f>IF(ISERROR(VLOOKUP($A$2152, 文字檔!Q:R, 2, 0)),0,VLOOKUP($A$2152, 文字檔!Q:R, 2, 0))</f>
        <v>-6331.1</v>
      </c>
      <c r="L2152">
        <f>IF(ISERROR(VLOOKUP($A$2152, 文字檔!S:T, 2, 0)),0,VLOOKUP($A$2152, 文字檔!S:T, 2, 0))</f>
        <v>-5261.03</v>
      </c>
      <c r="M2152">
        <f>IF(ISERROR(VLOOKUP($A$2152, 文字檔!U:V, 2, 0)),0,VLOOKUP($A$2152, 文字檔!U:V, 2, 0))</f>
        <v>-16800</v>
      </c>
      <c r="N2152">
        <f>IF(ISERROR(VLOOKUP($A$2152, 文字檔!W:X, 2, 0)),0,VLOOKUP($A$2152, 文字檔!W:X, 2, 0))</f>
        <v>-23329.39</v>
      </c>
      <c r="O2152">
        <f>IF(ISERROR(VLOOKUP($A$2152, 文字檔!Y:Z, 2, 0)),0,VLOOKUP($A$2152, 文字檔!Y:Z, 2, 0))</f>
        <v>-16800</v>
      </c>
      <c r="P2152">
        <f>IF(ISERROR(VLOOKUP($A$2152, 文字檔!AA:AB, 2, 0)),0,VLOOKUP($A$2152, 文字檔!AA:AB, 2, 0))</f>
        <v>-16800</v>
      </c>
    </row>
    <row r="2153" spans="1:16" ht="16.2">
      <c r="A2153" s="7">
        <v>45889</v>
      </c>
      <c r="B2153" s="5">
        <f>SUMPRODUCT($C$2:$P$2,$C$2153:$P$2153)</f>
        <v>114295.43999999997</v>
      </c>
      <c r="C2153" s="5">
        <f>IF(ISERROR(VLOOKUP($A$2153, 文字檔!A:B, 2, 0)),0,VLOOKUP($A$2153, 文字檔!A:B, 2, 0))</f>
        <v>77169.990000000005</v>
      </c>
      <c r="D2153" s="5">
        <f>IF(ISERROR(VLOOKUP($A$2153, 文字檔!C:D, 2, 0)),0,VLOOKUP($A$2153, 文字檔!C:D, 2, 0))</f>
        <v>50162.94</v>
      </c>
      <c r="E2153" s="5">
        <f>IF(ISERROR(VLOOKUP($A$2153, 文字檔!E:F, 2, 0)),0,VLOOKUP($A$2153, 文字檔!E:F, 2, 0))</f>
        <v>0</v>
      </c>
      <c r="F2153" s="5">
        <f>IF(ISERROR(VLOOKUP($A$2153, 文字檔!G:H, 2, 0)),0,VLOOKUP($A$2153, 文字檔!G:H, 2, 0))</f>
        <v>-99315.47</v>
      </c>
      <c r="G2153" s="5">
        <f>IF(ISERROR(VLOOKUP($A$2153, 文字檔!I:J, 2, 0)),0,VLOOKUP($A$2153, 文字檔!I:J, 2, 0))</f>
        <v>140960.42000000001</v>
      </c>
      <c r="H2153" s="5">
        <f>IF(ISERROR(VLOOKUP($A$2153, 文字檔!K:L, 2, 0)),0,VLOOKUP($A$2153, 文字檔!K:L, 2, 0))</f>
        <v>98966.720000000001</v>
      </c>
      <c r="I2153" s="5">
        <f>IF(ISERROR(VLOOKUP($A$2153, 文字檔!M:N, 2, 0)),0,VLOOKUP($A$2153, 文字檔!M:N, 2, 0))</f>
        <v>0</v>
      </c>
      <c r="J2153" s="5">
        <f>IF(ISERROR(VLOOKUP($A$2153, 文字檔!O:P, 2, 0)),0,VLOOKUP($A$2153, 文字檔!O:P, 2, 0))</f>
        <v>-27492.16</v>
      </c>
      <c r="K2153">
        <f>IF(ISERROR(VLOOKUP($A$2153, 文字檔!Q:R, 2, 0)),0,VLOOKUP($A$2153, 文字檔!Q:R, 2, 0))</f>
        <v>-141709.10999999999</v>
      </c>
      <c r="L2153">
        <f>IF(ISERROR(VLOOKUP($A$2153, 文字檔!S:T, 2, 0)),0,VLOOKUP($A$2153, 文字檔!S:T, 2, 0))</f>
        <v>0</v>
      </c>
      <c r="M2153">
        <f>IF(ISERROR(VLOOKUP($A$2153, 文字檔!U:V, 2, 0)),0,VLOOKUP($A$2153, 文字檔!U:V, 2, 0))</f>
        <v>6850.17</v>
      </c>
      <c r="N2153">
        <f>IF(ISERROR(VLOOKUP($A$2153, 文字檔!W:X, 2, 0)),0,VLOOKUP($A$2153, 文字檔!W:X, 2, 0))</f>
        <v>0</v>
      </c>
      <c r="O2153">
        <f>IF(ISERROR(VLOOKUP($A$2153, 文字檔!Y:Z, 2, 0)),0,VLOOKUP($A$2153, 文字檔!Y:Z, 2, 0))</f>
        <v>73022.66</v>
      </c>
      <c r="P2153">
        <f>IF(ISERROR(VLOOKUP($A$2153, 文字檔!AA:AB, 2, 0)),0,VLOOKUP($A$2153, 文字檔!AA:AB, 2, 0))</f>
        <v>-64320.72</v>
      </c>
    </row>
    <row r="2154" spans="1:16" ht="16.2">
      <c r="A2154" s="7">
        <v>45890</v>
      </c>
      <c r="B2154" s="5">
        <f>SUMPRODUCT($C$2:$P$2,$C$2154:$P$2154)</f>
        <v>-52773.54</v>
      </c>
      <c r="C2154" s="5">
        <f>IF(ISERROR(VLOOKUP($A$2154, 文字檔!A:B, 2, 0)),0,VLOOKUP($A$2154, 文字檔!A:B, 2, 0))</f>
        <v>0</v>
      </c>
      <c r="D2154" s="5">
        <f>IF(ISERROR(VLOOKUP($A$2154, 文字檔!C:D, 2, 0)),0,VLOOKUP($A$2154, 文字檔!C:D, 2, 0))</f>
        <v>0</v>
      </c>
      <c r="E2154" s="5">
        <f>IF(ISERROR(VLOOKUP($A$2154, 文字檔!E:F, 2, 0)),0,VLOOKUP($A$2154, 文字檔!E:F, 2, 0))</f>
        <v>0</v>
      </c>
      <c r="F2154" s="5">
        <f>IF(ISERROR(VLOOKUP($A$2154, 文字檔!G:H, 2, 0)),0,VLOOKUP($A$2154, 文字檔!G:H, 2, 0))</f>
        <v>5085.3100000000004</v>
      </c>
      <c r="G2154" s="5">
        <f>IF(ISERROR(VLOOKUP($A$2154, 文字檔!I:J, 2, 0)),0,VLOOKUP($A$2154, 文字檔!I:J, 2, 0))</f>
        <v>0</v>
      </c>
      <c r="H2154" s="5">
        <f>IF(ISERROR(VLOOKUP($A$2154, 文字檔!K:L, 2, 0)),0,VLOOKUP($A$2154, 文字檔!K:L, 2, 0))</f>
        <v>0</v>
      </c>
      <c r="I2154" s="5">
        <f>IF(ISERROR(VLOOKUP($A$2154, 文字檔!M:N, 2, 0)),0,VLOOKUP($A$2154, 文字檔!M:N, 2, 0))</f>
        <v>0</v>
      </c>
      <c r="J2154" s="5">
        <f>IF(ISERROR(VLOOKUP($A$2154, 文字檔!O:P, 2, 0)),0,VLOOKUP($A$2154, 文字檔!O:P, 2, 0))</f>
        <v>0</v>
      </c>
      <c r="K2154">
        <f>IF(ISERROR(VLOOKUP($A$2154, 文字檔!Q:R, 2, 0)),0,VLOOKUP($A$2154, 文字檔!Q:R, 2, 0))</f>
        <v>0</v>
      </c>
      <c r="L2154">
        <f>IF(ISERROR(VLOOKUP($A$2154, 文字檔!S:T, 2, 0)),0,VLOOKUP($A$2154, 文字檔!S:T, 2, 0))</f>
        <v>-3631.27</v>
      </c>
      <c r="M2154">
        <f>IF(ISERROR(VLOOKUP($A$2154, 文字檔!U:V, 2, 0)),0,VLOOKUP($A$2154, 文字檔!U:V, 2, 0))</f>
        <v>-54227.58</v>
      </c>
      <c r="N2154">
        <f>IF(ISERROR(VLOOKUP($A$2154, 文字檔!W:X, 2, 0)),0,VLOOKUP($A$2154, 文字檔!W:X, 2, 0))</f>
        <v>0</v>
      </c>
      <c r="O2154">
        <f>IF(ISERROR(VLOOKUP($A$2154, 文字檔!Y:Z, 2, 0)),0,VLOOKUP($A$2154, 文字檔!Y:Z, 2, 0))</f>
        <v>0</v>
      </c>
      <c r="P2154">
        <f>IF(ISERROR(VLOOKUP($A$2154, 文字檔!AA:AB, 2, 0)),0,VLOOKUP($A$2154, 文字檔!AA:AB, 2, 0))</f>
        <v>0</v>
      </c>
    </row>
    <row r="2155" spans="1:16" ht="16.2">
      <c r="A2155" s="7">
        <v>45891</v>
      </c>
      <c r="B2155" s="5">
        <f>SUMPRODUCT($C$2:$P$2,$C$2155:$P$2155)</f>
        <v>-14028.93</v>
      </c>
      <c r="C2155" s="5">
        <f>IF(ISERROR(VLOOKUP($A$2155, 文字檔!A:B, 2, 0)),0,VLOOKUP($A$2155, 文字檔!A:B, 2, 0))</f>
        <v>0</v>
      </c>
      <c r="D2155" s="5">
        <f>IF(ISERROR(VLOOKUP($A$2155, 文字檔!C:D, 2, 0)),0,VLOOKUP($A$2155, 文字檔!C:D, 2, 0))</f>
        <v>0</v>
      </c>
      <c r="E2155" s="5">
        <f>IF(ISERROR(VLOOKUP($A$2155, 文字檔!E:F, 2, 0)),0,VLOOKUP($A$2155, 文字檔!E:F, 2, 0))</f>
        <v>0</v>
      </c>
      <c r="F2155" s="5">
        <f>IF(ISERROR(VLOOKUP($A$2155, 文字檔!G:H, 2, 0)),0,VLOOKUP($A$2155, 文字檔!G:H, 2, 0))</f>
        <v>-20400</v>
      </c>
      <c r="G2155" s="5">
        <f>IF(ISERROR(VLOOKUP($A$2155, 文字檔!I:J, 2, 0)),0,VLOOKUP($A$2155, 文字檔!I:J, 2, 0))</f>
        <v>0</v>
      </c>
      <c r="H2155" s="5">
        <f>IF(ISERROR(VLOOKUP($A$2155, 文字檔!K:L, 2, 0)),0,VLOOKUP($A$2155, 文字檔!K:L, 2, 0))</f>
        <v>6371.07</v>
      </c>
      <c r="I2155" s="5">
        <f>IF(ISERROR(VLOOKUP($A$2155, 文字檔!M:N, 2, 0)),0,VLOOKUP($A$2155, 文字檔!M:N, 2, 0))</f>
        <v>0</v>
      </c>
      <c r="J2155" s="5">
        <f>IF(ISERROR(VLOOKUP($A$2155, 文字檔!O:P, 2, 0)),0,VLOOKUP($A$2155, 文字檔!O:P, 2, 0))</f>
        <v>0</v>
      </c>
      <c r="K2155">
        <f>IF(ISERROR(VLOOKUP($A$2155, 文字檔!Q:R, 2, 0)),0,VLOOKUP($A$2155, 文字檔!Q:R, 2, 0))</f>
        <v>0</v>
      </c>
      <c r="L2155">
        <f>IF(ISERROR(VLOOKUP($A$2155, 文字檔!S:T, 2, 0)),0,VLOOKUP($A$2155, 文字檔!S:T, 2, 0))</f>
        <v>0</v>
      </c>
      <c r="M2155">
        <f>IF(ISERROR(VLOOKUP($A$2155, 文字檔!U:V, 2, 0)),0,VLOOKUP($A$2155, 文字檔!U:V, 2, 0))</f>
        <v>0</v>
      </c>
      <c r="N2155">
        <f>IF(ISERROR(VLOOKUP($A$2155, 文字檔!W:X, 2, 0)),0,VLOOKUP($A$2155, 文字檔!W:X, 2, 0))</f>
        <v>0</v>
      </c>
      <c r="O2155">
        <f>IF(ISERROR(VLOOKUP($A$2155, 文字檔!Y:Z, 2, 0)),0,VLOOKUP($A$2155, 文字檔!Y:Z, 2, 0))</f>
        <v>0</v>
      </c>
      <c r="P2155">
        <f>IF(ISERROR(VLOOKUP($A$2155, 文字檔!AA:AB, 2, 0)),0,VLOOKUP($A$2155, 文字檔!AA:AB, 2, 0))</f>
        <v>0</v>
      </c>
    </row>
    <row r="2156" spans="1:16" ht="16.2">
      <c r="A2156" s="7">
        <v>45892</v>
      </c>
      <c r="B2156" s="5">
        <f>SUMPRODUCT($C$2:$P$2,$C$2156:$P$2156)</f>
        <v>0</v>
      </c>
      <c r="C2156" s="5">
        <f>IF(ISERROR(VLOOKUP($A$2156, 文字檔!A:B, 2, 0)),0,VLOOKUP($A$2156, 文字檔!A:B, 2, 0))</f>
        <v>0</v>
      </c>
      <c r="D2156" s="5">
        <f>IF(ISERROR(VLOOKUP($A$2156, 文字檔!C:D, 2, 0)),0,VLOOKUP($A$2156, 文字檔!C:D, 2, 0))</f>
        <v>0</v>
      </c>
      <c r="E2156" s="5">
        <f>IF(ISERROR(VLOOKUP($A$2156, 文字檔!E:F, 2, 0)),0,VLOOKUP($A$2156, 文字檔!E:F, 2, 0))</f>
        <v>0</v>
      </c>
      <c r="F2156" s="5">
        <f>IF(ISERROR(VLOOKUP($A$2156, 文字檔!G:H, 2, 0)),0,VLOOKUP($A$2156, 文字檔!G:H, 2, 0))</f>
        <v>0</v>
      </c>
      <c r="G2156" s="5">
        <f>IF(ISERROR(VLOOKUP($A$2156, 文字檔!I:J, 2, 0)),0,VLOOKUP($A$2156, 文字檔!I:J, 2, 0))</f>
        <v>0</v>
      </c>
      <c r="H2156" s="5">
        <f>IF(ISERROR(VLOOKUP($A$2156, 文字檔!K:L, 2, 0)),0,VLOOKUP($A$2156, 文字檔!K:L, 2, 0))</f>
        <v>0</v>
      </c>
      <c r="I2156" s="5">
        <f>IF(ISERROR(VLOOKUP($A$2156, 文字檔!M:N, 2, 0)),0,VLOOKUP($A$2156, 文字檔!M:N, 2, 0))</f>
        <v>0</v>
      </c>
      <c r="J2156" s="5">
        <f>IF(ISERROR(VLOOKUP($A$2156, 文字檔!O:P, 2, 0)),0,VLOOKUP($A$2156, 文字檔!O:P, 2, 0))</f>
        <v>0</v>
      </c>
      <c r="K2156">
        <f>IF(ISERROR(VLOOKUP($A$2156, 文字檔!Q:R, 2, 0)),0,VLOOKUP($A$2156, 文字檔!Q:R, 2, 0))</f>
        <v>0</v>
      </c>
      <c r="L2156">
        <f>IF(ISERROR(VLOOKUP($A$2156, 文字檔!S:T, 2, 0)),0,VLOOKUP($A$2156, 文字檔!S:T, 2, 0))</f>
        <v>0</v>
      </c>
      <c r="M2156">
        <f>IF(ISERROR(VLOOKUP($A$2156, 文字檔!U:V, 2, 0)),0,VLOOKUP($A$2156, 文字檔!U:V, 2, 0))</f>
        <v>0</v>
      </c>
      <c r="N2156">
        <f>IF(ISERROR(VLOOKUP($A$2156, 文字檔!W:X, 2, 0)),0,VLOOKUP($A$2156, 文字檔!W:X, 2, 0))</f>
        <v>0</v>
      </c>
      <c r="O2156">
        <f>IF(ISERROR(VLOOKUP($A$2156, 文字檔!Y:Z, 2, 0)),0,VLOOKUP($A$2156, 文字檔!Y:Z, 2, 0))</f>
        <v>0</v>
      </c>
      <c r="P2156">
        <f>IF(ISERROR(VLOOKUP($A$2156, 文字檔!AA:AB, 2, 0)),0,VLOOKUP($A$2156, 文字檔!AA:AB, 2, 0))</f>
        <v>0</v>
      </c>
    </row>
    <row r="2157" spans="1:16" ht="16.2">
      <c r="A2157" s="7">
        <v>45893</v>
      </c>
      <c r="B2157" s="5">
        <f>SUMPRODUCT($C$2:$P$2,$C$2157:$P$2157)</f>
        <v>0</v>
      </c>
      <c r="C2157" s="5">
        <f>IF(ISERROR(VLOOKUP($A$2157, 文字檔!A:B, 2, 0)),0,VLOOKUP($A$2157, 文字檔!A:B, 2, 0))</f>
        <v>0</v>
      </c>
      <c r="D2157" s="5">
        <f>IF(ISERROR(VLOOKUP($A$2157, 文字檔!C:D, 2, 0)),0,VLOOKUP($A$2157, 文字檔!C:D, 2, 0))</f>
        <v>0</v>
      </c>
      <c r="E2157" s="5">
        <f>IF(ISERROR(VLOOKUP($A$2157, 文字檔!E:F, 2, 0)),0,VLOOKUP($A$2157, 文字檔!E:F, 2, 0))</f>
        <v>0</v>
      </c>
      <c r="F2157" s="5">
        <f>IF(ISERROR(VLOOKUP($A$2157, 文字檔!G:H, 2, 0)),0,VLOOKUP($A$2157, 文字檔!G:H, 2, 0))</f>
        <v>0</v>
      </c>
      <c r="G2157" s="5">
        <f>IF(ISERROR(VLOOKUP($A$2157, 文字檔!I:J, 2, 0)),0,VLOOKUP($A$2157, 文字檔!I:J, 2, 0))</f>
        <v>0</v>
      </c>
      <c r="H2157" s="5">
        <f>IF(ISERROR(VLOOKUP($A$2157, 文字檔!K:L, 2, 0)),0,VLOOKUP($A$2157, 文字檔!K:L, 2, 0))</f>
        <v>0</v>
      </c>
      <c r="I2157" s="5">
        <f>IF(ISERROR(VLOOKUP($A$2157, 文字檔!M:N, 2, 0)),0,VLOOKUP($A$2157, 文字檔!M:N, 2, 0))</f>
        <v>0</v>
      </c>
      <c r="J2157" s="5">
        <f>IF(ISERROR(VLOOKUP($A$2157, 文字檔!O:P, 2, 0)),0,VLOOKUP($A$2157, 文字檔!O:P, 2, 0))</f>
        <v>0</v>
      </c>
      <c r="K2157">
        <f>IF(ISERROR(VLOOKUP($A$2157, 文字檔!Q:R, 2, 0)),0,VLOOKUP($A$2157, 文字檔!Q:R, 2, 0))</f>
        <v>0</v>
      </c>
      <c r="L2157">
        <f>IF(ISERROR(VLOOKUP($A$2157, 文字檔!S:T, 2, 0)),0,VLOOKUP($A$2157, 文字檔!S:T, 2, 0))</f>
        <v>0</v>
      </c>
      <c r="M2157">
        <f>IF(ISERROR(VLOOKUP($A$2157, 文字檔!U:V, 2, 0)),0,VLOOKUP($A$2157, 文字檔!U:V, 2, 0))</f>
        <v>0</v>
      </c>
      <c r="N2157">
        <f>IF(ISERROR(VLOOKUP($A$2157, 文字檔!W:X, 2, 0)),0,VLOOKUP($A$2157, 文字檔!W:X, 2, 0))</f>
        <v>0</v>
      </c>
      <c r="O2157">
        <f>IF(ISERROR(VLOOKUP($A$2157, 文字檔!Y:Z, 2, 0)),0,VLOOKUP($A$2157, 文字檔!Y:Z, 2, 0))</f>
        <v>0</v>
      </c>
      <c r="P2157">
        <f>IF(ISERROR(VLOOKUP($A$2157, 文字檔!AA:AB, 2, 0)),0,VLOOKUP($A$2157, 文字檔!AA:AB, 2, 0))</f>
        <v>0</v>
      </c>
    </row>
    <row r="2158" spans="1:16" ht="16.2">
      <c r="A2158" s="7">
        <v>45894</v>
      </c>
      <c r="B2158" s="5">
        <f>SUMPRODUCT($C$2:$P$2,$C$2158:$P$2158)</f>
        <v>210513.89000000004</v>
      </c>
      <c r="C2158" s="5">
        <f>IF(ISERROR(VLOOKUP($A$2158, 文字檔!A:B, 2, 0)),0,VLOOKUP($A$2158, 文字檔!A:B, 2, 0))</f>
        <v>12500.29</v>
      </c>
      <c r="D2158" s="5">
        <f>IF(ISERROR(VLOOKUP($A$2158, 文字檔!C:D, 2, 0)),0,VLOOKUP($A$2158, 文字檔!C:D, 2, 0))</f>
        <v>0</v>
      </c>
      <c r="E2158" s="5">
        <f>IF(ISERROR(VLOOKUP($A$2158, 文字檔!E:F, 2, 0)),0,VLOOKUP($A$2158, 文字檔!E:F, 2, 0))</f>
        <v>0</v>
      </c>
      <c r="F2158" s="5">
        <f>IF(ISERROR(VLOOKUP($A$2158, 文字檔!G:H, 2, 0)),0,VLOOKUP($A$2158, 文字檔!G:H, 2, 0))</f>
        <v>100200</v>
      </c>
      <c r="G2158" s="5">
        <f>IF(ISERROR(VLOOKUP($A$2158, 文字檔!I:J, 2, 0)),0,VLOOKUP($A$2158, 文字檔!I:J, 2, 0))</f>
        <v>0</v>
      </c>
      <c r="H2158" s="5">
        <f>IF(ISERROR(VLOOKUP($A$2158, 文字檔!K:L, 2, 0)),0,VLOOKUP($A$2158, 文字檔!K:L, 2, 0))</f>
        <v>-11447.68</v>
      </c>
      <c r="I2158" s="5">
        <f>IF(ISERROR(VLOOKUP($A$2158, 文字檔!M:N, 2, 0)),0,VLOOKUP($A$2158, 文字檔!M:N, 2, 0))</f>
        <v>0</v>
      </c>
      <c r="J2158" s="5">
        <f>IF(ISERROR(VLOOKUP($A$2158, 文字檔!O:P, 2, 0)),0,VLOOKUP($A$2158, 文字檔!O:P, 2, 0))</f>
        <v>0</v>
      </c>
      <c r="K2158">
        <f>IF(ISERROR(VLOOKUP($A$2158, 文字檔!Q:R, 2, 0)),0,VLOOKUP($A$2158, 文字檔!Q:R, 2, 0))</f>
        <v>27676.73</v>
      </c>
      <c r="L2158">
        <f>IF(ISERROR(VLOOKUP($A$2158, 文字檔!S:T, 2, 0)),0,VLOOKUP($A$2158, 文字檔!S:T, 2, 0))</f>
        <v>0</v>
      </c>
      <c r="M2158">
        <f>IF(ISERROR(VLOOKUP($A$2158, 文字檔!U:V, 2, 0)),0,VLOOKUP($A$2158, 文字檔!U:V, 2, 0))</f>
        <v>29877.06</v>
      </c>
      <c r="N2158">
        <f>IF(ISERROR(VLOOKUP($A$2158, 文字檔!W:X, 2, 0)),0,VLOOKUP($A$2158, 文字檔!W:X, 2, 0))</f>
        <v>0</v>
      </c>
      <c r="O2158">
        <f>IF(ISERROR(VLOOKUP($A$2158, 文字檔!Y:Z, 2, 0)),0,VLOOKUP($A$2158, 文字檔!Y:Z, 2, 0))</f>
        <v>49634.6</v>
      </c>
      <c r="P2158">
        <f>IF(ISERROR(VLOOKUP($A$2158, 文字檔!AA:AB, 2, 0)),0,VLOOKUP($A$2158, 文字檔!AA:AB, 2, 0))</f>
        <v>2072.89</v>
      </c>
    </row>
    <row r="2159" spans="1:16" ht="16.2">
      <c r="A2159" s="7">
        <v>45895</v>
      </c>
      <c r="B2159" s="5">
        <f>SUMPRODUCT($C$2:$P$2,$C$2159:$P$2159)</f>
        <v>-140942.57999999999</v>
      </c>
      <c r="C2159" s="5">
        <f>IF(ISERROR(VLOOKUP($A$2159, 文字檔!A:B, 2, 0)),0,VLOOKUP($A$2159, 文字檔!A:B, 2, 0))</f>
        <v>-31899.35</v>
      </c>
      <c r="D2159" s="5">
        <f>IF(ISERROR(VLOOKUP($A$2159, 文字檔!C:D, 2, 0)),0,VLOOKUP($A$2159, 文字檔!C:D, 2, 0))</f>
        <v>0</v>
      </c>
      <c r="E2159" s="5">
        <f>IF(ISERROR(VLOOKUP($A$2159, 文字檔!E:F, 2, 0)),0,VLOOKUP($A$2159, 文字檔!E:F, 2, 0))</f>
        <v>0</v>
      </c>
      <c r="F2159" s="5">
        <f>IF(ISERROR(VLOOKUP($A$2159, 文字檔!G:H, 2, 0)),0,VLOOKUP($A$2159, 文字檔!G:H, 2, 0))</f>
        <v>400</v>
      </c>
      <c r="G2159" s="5">
        <f>IF(ISERROR(VLOOKUP($A$2159, 文字檔!I:J, 2, 0)),0,VLOOKUP($A$2159, 文字檔!I:J, 2, 0))</f>
        <v>-30849.99</v>
      </c>
      <c r="H2159" s="5">
        <f>IF(ISERROR(VLOOKUP($A$2159, 文字檔!K:L, 2, 0)),0,VLOOKUP($A$2159, 文字檔!K:L, 2, 0))</f>
        <v>13428.93</v>
      </c>
      <c r="I2159" s="5">
        <f>IF(ISERROR(VLOOKUP($A$2159, 文字檔!M:N, 2, 0)),0,VLOOKUP($A$2159, 文字檔!M:N, 2, 0))</f>
        <v>-24723.99</v>
      </c>
      <c r="J2159" s="5">
        <f>IF(ISERROR(VLOOKUP($A$2159, 文字檔!O:P, 2, 0)),0,VLOOKUP($A$2159, 文字檔!O:P, 2, 0))</f>
        <v>0</v>
      </c>
      <c r="K2159">
        <f>IF(ISERROR(VLOOKUP($A$2159, 文字檔!Q:R, 2, 0)),0,VLOOKUP($A$2159, 文字檔!Q:R, 2, 0))</f>
        <v>400</v>
      </c>
      <c r="L2159">
        <f>IF(ISERROR(VLOOKUP($A$2159, 文字檔!S:T, 2, 0)),0,VLOOKUP($A$2159, 文字檔!S:T, 2, 0))</f>
        <v>0</v>
      </c>
      <c r="M2159">
        <f>IF(ISERROR(VLOOKUP($A$2159, 文字檔!U:V, 2, 0)),0,VLOOKUP($A$2159, 文字檔!U:V, 2, 0))</f>
        <v>400</v>
      </c>
      <c r="N2159">
        <f>IF(ISERROR(VLOOKUP($A$2159, 文字檔!W:X, 2, 0)),0,VLOOKUP($A$2159, 文字檔!W:X, 2, 0))</f>
        <v>-16650.62</v>
      </c>
      <c r="O2159">
        <f>IF(ISERROR(VLOOKUP($A$2159, 文字檔!Y:Z, 2, 0)),0,VLOOKUP($A$2159, 文字檔!Y:Z, 2, 0))</f>
        <v>-19724.68</v>
      </c>
      <c r="P2159">
        <f>IF(ISERROR(VLOOKUP($A$2159, 文字檔!AA:AB, 2, 0)),0,VLOOKUP($A$2159, 文字檔!AA:AB, 2, 0))</f>
        <v>-31722.880000000001</v>
      </c>
    </row>
    <row r="2160" spans="1:16" ht="16.2">
      <c r="A2160" s="7">
        <v>45896</v>
      </c>
      <c r="B2160" s="5">
        <f>SUMPRODUCT($C$2:$P$2,$C$2160:$P$2160)</f>
        <v>208686.48</v>
      </c>
      <c r="C2160" s="5">
        <f>IF(ISERROR(VLOOKUP($A$2160, 文字檔!A:B, 2, 0)),0,VLOOKUP($A$2160, 文字檔!A:B, 2, 0))</f>
        <v>-16732.29</v>
      </c>
      <c r="D2160" s="5">
        <f>IF(ISERROR(VLOOKUP($A$2160, 文字檔!C:D, 2, 0)),0,VLOOKUP($A$2160, 文字檔!C:D, 2, 0))</f>
        <v>31871</v>
      </c>
      <c r="E2160" s="5">
        <f>IF(ISERROR(VLOOKUP($A$2160, 文字檔!E:F, 2, 0)),0,VLOOKUP($A$2160, 文字檔!E:F, 2, 0))</f>
        <v>0</v>
      </c>
      <c r="F2160" s="5">
        <f>IF(ISERROR(VLOOKUP($A$2160, 文字檔!G:H, 2, 0)),0,VLOOKUP($A$2160, 文字檔!G:H, 2, 0))</f>
        <v>42000</v>
      </c>
      <c r="G2160" s="5">
        <f>IF(ISERROR(VLOOKUP($A$2160, 文字檔!I:J, 2, 0)),0,VLOOKUP($A$2160, 文字檔!I:J, 2, 0))</f>
        <v>0</v>
      </c>
      <c r="H2160" s="5">
        <f>IF(ISERROR(VLOOKUP($A$2160, 文字檔!K:L, 2, 0)),0,VLOOKUP($A$2160, 文字檔!K:L, 2, 0))</f>
        <v>33337.68</v>
      </c>
      <c r="I2160" s="5">
        <f>IF(ISERROR(VLOOKUP($A$2160, 文字檔!M:N, 2, 0)),0,VLOOKUP($A$2160, 文字檔!M:N, 2, 0))</f>
        <v>-4328.13</v>
      </c>
      <c r="J2160" s="5">
        <f>IF(ISERROR(VLOOKUP($A$2160, 文字檔!O:P, 2, 0)),0,VLOOKUP($A$2160, 文字檔!O:P, 2, 0))</f>
        <v>0</v>
      </c>
      <c r="K2160">
        <f>IF(ISERROR(VLOOKUP($A$2160, 文字檔!Q:R, 2, 0)),0,VLOOKUP($A$2160, 文字檔!Q:R, 2, 0))</f>
        <v>42000</v>
      </c>
      <c r="L2160">
        <f>IF(ISERROR(VLOOKUP($A$2160, 文字檔!S:T, 2, 0)),0,VLOOKUP($A$2160, 文字檔!S:T, 2, 0))</f>
        <v>0</v>
      </c>
      <c r="M2160">
        <f>IF(ISERROR(VLOOKUP($A$2160, 文字檔!U:V, 2, 0)),0,VLOOKUP($A$2160, 文字檔!U:V, 2, 0))</f>
        <v>42000</v>
      </c>
      <c r="N2160">
        <f>IF(ISERROR(VLOOKUP($A$2160, 文字檔!W:X, 2, 0)),0,VLOOKUP($A$2160, 文字檔!W:X, 2, 0))</f>
        <v>0</v>
      </c>
      <c r="O2160">
        <f>IF(ISERROR(VLOOKUP($A$2160, 文字檔!Y:Z, 2, 0)),0,VLOOKUP($A$2160, 文字檔!Y:Z, 2, 0))</f>
        <v>36271.660000000003</v>
      </c>
      <c r="P2160">
        <f>IF(ISERROR(VLOOKUP($A$2160, 文字檔!AA:AB, 2, 0)),0,VLOOKUP($A$2160, 文字檔!AA:AB, 2, 0))</f>
        <v>2266.56</v>
      </c>
    </row>
    <row r="2161" spans="1:16" ht="16.2">
      <c r="A2161" s="7">
        <v>45897</v>
      </c>
      <c r="B2161" s="5">
        <f>SUMPRODUCT($C$2:$P$2,$C$2161:$P$2161)</f>
        <v>-261620.63</v>
      </c>
      <c r="C2161" s="5">
        <f>IF(ISERROR(VLOOKUP($A$2161, 文字檔!A:B, 2, 0)),0,VLOOKUP($A$2161, 文字檔!A:B, 2, 0))</f>
        <v>4080.13</v>
      </c>
      <c r="D2161" s="5">
        <f>IF(ISERROR(VLOOKUP($A$2161, 文字檔!C:D, 2, 0)),0,VLOOKUP($A$2161, 文字檔!C:D, 2, 0))</f>
        <v>-47000</v>
      </c>
      <c r="E2161" s="5">
        <f>IF(ISERROR(VLOOKUP($A$2161, 文字檔!E:F, 2, 0)),0,VLOOKUP($A$2161, 文字檔!E:F, 2, 0))</f>
        <v>0</v>
      </c>
      <c r="F2161" s="5">
        <f>IF(ISERROR(VLOOKUP($A$2161, 文字檔!G:H, 2, 0)),0,VLOOKUP($A$2161, 文字檔!G:H, 2, 0))</f>
        <v>-47000</v>
      </c>
      <c r="G2161" s="5">
        <f>IF(ISERROR(VLOOKUP($A$2161, 文字檔!I:J, 2, 0)),0,VLOOKUP($A$2161, 文字檔!I:J, 2, 0))</f>
        <v>0</v>
      </c>
      <c r="H2161" s="5">
        <f>IF(ISERROR(VLOOKUP($A$2161, 文字檔!K:L, 2, 0)),0,VLOOKUP($A$2161, 文字檔!K:L, 2, 0))</f>
        <v>-41922.480000000003</v>
      </c>
      <c r="I2161" s="5">
        <f>IF(ISERROR(VLOOKUP($A$2161, 文字檔!M:N, 2, 0)),0,VLOOKUP($A$2161, 文字檔!M:N, 2, 0))</f>
        <v>27468.93</v>
      </c>
      <c r="J2161" s="5">
        <f>IF(ISERROR(VLOOKUP($A$2161, 文字檔!O:P, 2, 0)),0,VLOOKUP($A$2161, 文字檔!O:P, 2, 0))</f>
        <v>0</v>
      </c>
      <c r="K2161">
        <f>IF(ISERROR(VLOOKUP($A$2161, 文字檔!Q:R, 2, 0)),0,VLOOKUP($A$2161, 文字檔!Q:R, 2, 0))</f>
        <v>-47000</v>
      </c>
      <c r="L2161">
        <f>IF(ISERROR(VLOOKUP($A$2161, 文字檔!S:T, 2, 0)),0,VLOOKUP($A$2161, 文字檔!S:T, 2, 0))</f>
        <v>16542.78</v>
      </c>
      <c r="M2161">
        <f>IF(ISERROR(VLOOKUP($A$2161, 文字檔!U:V, 2, 0)),0,VLOOKUP($A$2161, 文字檔!U:V, 2, 0))</f>
        <v>-47000</v>
      </c>
      <c r="N2161">
        <f>IF(ISERROR(VLOOKUP($A$2161, 文字檔!W:X, 2, 0)),0,VLOOKUP($A$2161, 文字檔!W:X, 2, 0))</f>
        <v>-13262.95</v>
      </c>
      <c r="O2161">
        <f>IF(ISERROR(VLOOKUP($A$2161, 文字檔!Y:Z, 2, 0)),0,VLOOKUP($A$2161, 文字檔!Y:Z, 2, 0))</f>
        <v>-35397.71</v>
      </c>
      <c r="P2161">
        <f>IF(ISERROR(VLOOKUP($A$2161, 文字檔!AA:AB, 2, 0)),0,VLOOKUP($A$2161, 文字檔!AA:AB, 2, 0))</f>
        <v>-31129.33</v>
      </c>
    </row>
    <row r="2162" spans="1:16" ht="16.2">
      <c r="A2162" s="7">
        <v>45898</v>
      </c>
      <c r="B2162" s="5">
        <f>SUMPRODUCT($C$2:$P$2,$C$2162:$P$2162)</f>
        <v>8678.3999999999942</v>
      </c>
      <c r="C2162" s="5">
        <f>IF(ISERROR(VLOOKUP($A$2162, 文字檔!A:B, 2, 0)),0,VLOOKUP($A$2162, 文字檔!A:B, 2, 0))</f>
        <v>23340.62</v>
      </c>
      <c r="D2162" s="5">
        <f>IF(ISERROR(VLOOKUP($A$2162, 文字檔!C:D, 2, 0)),0,VLOOKUP($A$2162, 文字檔!C:D, 2, 0))</f>
        <v>7800</v>
      </c>
      <c r="E2162" s="5">
        <f>IF(ISERROR(VLOOKUP($A$2162, 文字檔!E:F, 2, 0)),0,VLOOKUP($A$2162, 文字檔!E:F, 2, 0))</f>
        <v>0</v>
      </c>
      <c r="F2162" s="5">
        <f>IF(ISERROR(VLOOKUP($A$2162, 文字檔!G:H, 2, 0)),0,VLOOKUP($A$2162, 文字檔!G:H, 2, 0))</f>
        <v>7800</v>
      </c>
      <c r="G2162" s="5">
        <f>IF(ISERROR(VLOOKUP($A$2162, 文字檔!I:J, 2, 0)),0,VLOOKUP($A$2162, 文字檔!I:J, 2, 0))</f>
        <v>0</v>
      </c>
      <c r="H2162" s="5">
        <f>IF(ISERROR(VLOOKUP($A$2162, 文字檔!K:L, 2, 0)),0,VLOOKUP($A$2162, 文字檔!K:L, 2, 0))</f>
        <v>23602.83</v>
      </c>
      <c r="I2162" s="5">
        <f>IF(ISERROR(VLOOKUP($A$2162, 文字檔!M:N, 2, 0)),0,VLOOKUP($A$2162, 文字檔!M:N, 2, 0))</f>
        <v>-38332.480000000003</v>
      </c>
      <c r="J2162" s="5">
        <f>IF(ISERROR(VLOOKUP($A$2162, 文字檔!O:P, 2, 0)),0,VLOOKUP($A$2162, 文字檔!O:P, 2, 0))</f>
        <v>0</v>
      </c>
      <c r="K2162">
        <f>IF(ISERROR(VLOOKUP($A$2162, 文字檔!Q:R, 2, 0)),0,VLOOKUP($A$2162, 文字檔!Q:R, 2, 0))</f>
        <v>7800</v>
      </c>
      <c r="L2162">
        <f>IF(ISERROR(VLOOKUP($A$2162, 文字檔!S:T, 2, 0)),0,VLOOKUP($A$2162, 文字檔!S:T, 2, 0))</f>
        <v>0</v>
      </c>
      <c r="M2162">
        <f>IF(ISERROR(VLOOKUP($A$2162, 文字檔!U:V, 2, 0)),0,VLOOKUP($A$2162, 文字檔!U:V, 2, 0))</f>
        <v>7800</v>
      </c>
      <c r="N2162">
        <f>IF(ISERROR(VLOOKUP($A$2162, 文字檔!W:X, 2, 0)),0,VLOOKUP($A$2162, 文字檔!W:X, 2, 0))</f>
        <v>0</v>
      </c>
      <c r="O2162">
        <f>IF(ISERROR(VLOOKUP($A$2162, 文字檔!Y:Z, 2, 0)),0,VLOOKUP($A$2162, 文字檔!Y:Z, 2, 0))</f>
        <v>-31132.57</v>
      </c>
      <c r="P2162">
        <f>IF(ISERROR(VLOOKUP($A$2162, 文字檔!AA:AB, 2, 0)),0,VLOOKUP($A$2162, 文字檔!AA:AB, 2, 0))</f>
        <v>0</v>
      </c>
    </row>
    <row r="2163" spans="1:16" ht="16.2">
      <c r="A2163" s="7">
        <v>45899</v>
      </c>
      <c r="B2163" s="5">
        <f>SUMPRODUCT($C$2:$P$2,$C$2163:$P$2163)</f>
        <v>0</v>
      </c>
      <c r="C2163" s="5">
        <f>IF(ISERROR(VLOOKUP($A$2163, 文字檔!A:B, 2, 0)),0,VLOOKUP($A$2163, 文字檔!A:B, 2, 0))</f>
        <v>0</v>
      </c>
      <c r="D2163" s="5">
        <f>IF(ISERROR(VLOOKUP($A$2163, 文字檔!C:D, 2, 0)),0,VLOOKUP($A$2163, 文字檔!C:D, 2, 0))</f>
        <v>0</v>
      </c>
      <c r="E2163" s="5">
        <f>IF(ISERROR(VLOOKUP($A$2163, 文字檔!E:F, 2, 0)),0,VLOOKUP($A$2163, 文字檔!E:F, 2, 0))</f>
        <v>0</v>
      </c>
      <c r="F2163" s="5">
        <f>IF(ISERROR(VLOOKUP($A$2163, 文字檔!G:H, 2, 0)),0,VLOOKUP($A$2163, 文字檔!G:H, 2, 0))</f>
        <v>0</v>
      </c>
      <c r="G2163" s="5">
        <f>IF(ISERROR(VLOOKUP($A$2163, 文字檔!I:J, 2, 0)),0,VLOOKUP($A$2163, 文字檔!I:J, 2, 0))</f>
        <v>0</v>
      </c>
      <c r="H2163" s="5">
        <f>IF(ISERROR(VLOOKUP($A$2163, 文字檔!K:L, 2, 0)),0,VLOOKUP($A$2163, 文字檔!K:L, 2, 0))</f>
        <v>0</v>
      </c>
      <c r="I2163" s="5">
        <f>IF(ISERROR(VLOOKUP($A$2163, 文字檔!M:N, 2, 0)),0,VLOOKUP($A$2163, 文字檔!M:N, 2, 0))</f>
        <v>0</v>
      </c>
      <c r="J2163" s="5">
        <f>IF(ISERROR(VLOOKUP($A$2163, 文字檔!O:P, 2, 0)),0,VLOOKUP($A$2163, 文字檔!O:P, 2, 0))</f>
        <v>0</v>
      </c>
      <c r="K2163">
        <f>IF(ISERROR(VLOOKUP($A$2163, 文字檔!Q:R, 2, 0)),0,VLOOKUP($A$2163, 文字檔!Q:R, 2, 0))</f>
        <v>0</v>
      </c>
      <c r="L2163">
        <f>IF(ISERROR(VLOOKUP($A$2163, 文字檔!S:T, 2, 0)),0,VLOOKUP($A$2163, 文字檔!S:T, 2, 0))</f>
        <v>0</v>
      </c>
      <c r="M2163">
        <f>IF(ISERROR(VLOOKUP($A$2163, 文字檔!U:V, 2, 0)),0,VLOOKUP($A$2163, 文字檔!U:V, 2, 0))</f>
        <v>0</v>
      </c>
      <c r="N2163">
        <f>IF(ISERROR(VLOOKUP($A$2163, 文字檔!W:X, 2, 0)),0,VLOOKUP($A$2163, 文字檔!W:X, 2, 0))</f>
        <v>0</v>
      </c>
      <c r="O2163">
        <f>IF(ISERROR(VLOOKUP($A$2163, 文字檔!Y:Z, 2, 0)),0,VLOOKUP($A$2163, 文字檔!Y:Z, 2, 0))</f>
        <v>0</v>
      </c>
      <c r="P2163">
        <f>IF(ISERROR(VLOOKUP($A$2163, 文字檔!AA:AB, 2, 0)),0,VLOOKUP($A$2163, 文字檔!AA:AB, 2, 0))</f>
        <v>0</v>
      </c>
    </row>
    <row r="2164" spans="1:16" ht="16.2">
      <c r="A2164" s="7">
        <v>45900</v>
      </c>
      <c r="B2164" s="5">
        <f>SUMPRODUCT($C$2:$P$2,$C$2164:$P$2164)</f>
        <v>0</v>
      </c>
      <c r="C2164" s="5">
        <f>IF(ISERROR(VLOOKUP($A$2164, 文字檔!A:B, 2, 0)),0,VLOOKUP($A$2164, 文字檔!A:B, 2, 0))</f>
        <v>0</v>
      </c>
      <c r="D2164" s="5">
        <f>IF(ISERROR(VLOOKUP($A$2164, 文字檔!C:D, 2, 0)),0,VLOOKUP($A$2164, 文字檔!C:D, 2, 0))</f>
        <v>0</v>
      </c>
      <c r="E2164" s="5">
        <f>IF(ISERROR(VLOOKUP($A$2164, 文字檔!E:F, 2, 0)),0,VLOOKUP($A$2164, 文字檔!E:F, 2, 0))</f>
        <v>0</v>
      </c>
      <c r="F2164" s="5">
        <f>IF(ISERROR(VLOOKUP($A$2164, 文字檔!G:H, 2, 0)),0,VLOOKUP($A$2164, 文字檔!G:H, 2, 0))</f>
        <v>0</v>
      </c>
      <c r="G2164" s="5">
        <f>IF(ISERROR(VLOOKUP($A$2164, 文字檔!I:J, 2, 0)),0,VLOOKUP($A$2164, 文字檔!I:J, 2, 0))</f>
        <v>0</v>
      </c>
      <c r="H2164" s="5">
        <f>IF(ISERROR(VLOOKUP($A$2164, 文字檔!K:L, 2, 0)),0,VLOOKUP($A$2164, 文字檔!K:L, 2, 0))</f>
        <v>0</v>
      </c>
      <c r="I2164" s="5">
        <f>IF(ISERROR(VLOOKUP($A$2164, 文字檔!M:N, 2, 0)),0,VLOOKUP($A$2164, 文字檔!M:N, 2, 0))</f>
        <v>0</v>
      </c>
      <c r="J2164" s="5">
        <f>IF(ISERROR(VLOOKUP($A$2164, 文字檔!O:P, 2, 0)),0,VLOOKUP($A$2164, 文字檔!O:P, 2, 0))</f>
        <v>0</v>
      </c>
      <c r="K2164">
        <f>IF(ISERROR(VLOOKUP($A$2164, 文字檔!Q:R, 2, 0)),0,VLOOKUP($A$2164, 文字檔!Q:R, 2, 0))</f>
        <v>0</v>
      </c>
      <c r="L2164">
        <f>IF(ISERROR(VLOOKUP($A$2164, 文字檔!S:T, 2, 0)),0,VLOOKUP($A$2164, 文字檔!S:T, 2, 0))</f>
        <v>0</v>
      </c>
      <c r="M2164">
        <f>IF(ISERROR(VLOOKUP($A$2164, 文字檔!U:V, 2, 0)),0,VLOOKUP($A$2164, 文字檔!U:V, 2, 0))</f>
        <v>0</v>
      </c>
      <c r="N2164">
        <f>IF(ISERROR(VLOOKUP($A$2164, 文字檔!W:X, 2, 0)),0,VLOOKUP($A$2164, 文字檔!W:X, 2, 0))</f>
        <v>0</v>
      </c>
      <c r="O2164">
        <f>IF(ISERROR(VLOOKUP($A$2164, 文字檔!Y:Z, 2, 0)),0,VLOOKUP($A$2164, 文字檔!Y:Z, 2, 0))</f>
        <v>0</v>
      </c>
      <c r="P2164">
        <f>IF(ISERROR(VLOOKUP($A$2164, 文字檔!AA:AB, 2, 0)),0,VLOOKUP($A$2164, 文字檔!AA:AB, 2, 0))</f>
        <v>0</v>
      </c>
    </row>
    <row r="2165" spans="1:16" ht="16.2">
      <c r="A2165" s="7">
        <v>45901</v>
      </c>
      <c r="B2165" s="5">
        <f>SUMPRODUCT($C$2:$P$2,$C$2165:$P$2165)</f>
        <v>-194521.90999999997</v>
      </c>
      <c r="C2165" s="5">
        <f>IF(ISERROR(VLOOKUP($A$2165, 文字檔!A:B, 2, 0)),0,VLOOKUP($A$2165, 文字檔!A:B, 2, 0))</f>
        <v>7360.66</v>
      </c>
      <c r="D2165" s="5">
        <f>IF(ISERROR(VLOOKUP($A$2165, 文字檔!C:D, 2, 0)),0,VLOOKUP($A$2165, 文字檔!C:D, 2, 0))</f>
        <v>10349.98</v>
      </c>
      <c r="E2165" s="5">
        <f>IF(ISERROR(VLOOKUP($A$2165, 文字檔!E:F, 2, 0)),0,VLOOKUP($A$2165, 文字檔!E:F, 2, 0))</f>
        <v>0</v>
      </c>
      <c r="F2165" s="5">
        <f>IF(ISERROR(VLOOKUP($A$2165, 文字檔!G:H, 2, 0)),0,VLOOKUP($A$2165, 文字檔!G:H, 2, 0))</f>
        <v>-51800</v>
      </c>
      <c r="G2165" s="5">
        <f>IF(ISERROR(VLOOKUP($A$2165, 文字檔!I:J, 2, 0)),0,VLOOKUP($A$2165, 文字檔!I:J, 2, 0))</f>
        <v>-32115.53</v>
      </c>
      <c r="H2165" s="5">
        <f>IF(ISERROR(VLOOKUP($A$2165, 文字檔!K:L, 2, 0)),0,VLOOKUP($A$2165, 文字檔!K:L, 2, 0))</f>
        <v>1759.82</v>
      </c>
      <c r="I2165" s="5">
        <f>IF(ISERROR(VLOOKUP($A$2165, 文字檔!M:N, 2, 0)),0,VLOOKUP($A$2165, 文字檔!M:N, 2, 0))</f>
        <v>-44526.81</v>
      </c>
      <c r="J2165" s="5">
        <f>IF(ISERROR(VLOOKUP($A$2165, 文字檔!O:P, 2, 0)),0,VLOOKUP($A$2165, 文字檔!O:P, 2, 0))</f>
        <v>0</v>
      </c>
      <c r="K2165">
        <f>IF(ISERROR(VLOOKUP($A$2165, 文字檔!Q:R, 2, 0)),0,VLOOKUP($A$2165, 文字檔!Q:R, 2, 0))</f>
        <v>-51800</v>
      </c>
      <c r="L2165">
        <f>IF(ISERROR(VLOOKUP($A$2165, 文字檔!S:T, 2, 0)),0,VLOOKUP($A$2165, 文字檔!S:T, 2, 0))</f>
        <v>-19848.46</v>
      </c>
      <c r="M2165">
        <f>IF(ISERROR(VLOOKUP($A$2165, 文字檔!U:V, 2, 0)),0,VLOOKUP($A$2165, 文字檔!U:V, 2, 0))</f>
        <v>-51800</v>
      </c>
      <c r="N2165">
        <f>IF(ISERROR(VLOOKUP($A$2165, 文字檔!W:X, 2, 0)),0,VLOOKUP($A$2165, 文字檔!W:X, 2, 0))</f>
        <v>0</v>
      </c>
      <c r="O2165">
        <f>IF(ISERROR(VLOOKUP($A$2165, 文字檔!Y:Z, 2, 0)),0,VLOOKUP($A$2165, 文字檔!Y:Z, 2, 0))</f>
        <v>17821.79</v>
      </c>
      <c r="P2165">
        <f>IF(ISERROR(VLOOKUP($A$2165, 文字檔!AA:AB, 2, 0)),0,VLOOKUP($A$2165, 文字檔!AA:AB, 2, 0))</f>
        <v>20076.64</v>
      </c>
    </row>
    <row r="2166" spans="1:16" ht="16.2">
      <c r="A2166" s="7">
        <v>45902</v>
      </c>
      <c r="B2166" s="5">
        <f>SUMPRODUCT($C$2:$P$2,$C$2166:$P$2166)</f>
        <v>-100757.2</v>
      </c>
      <c r="C2166" s="5">
        <f>IF(ISERROR(VLOOKUP($A$2166, 文字檔!A:B, 2, 0)),0,VLOOKUP($A$2166, 文字檔!A:B, 2, 0))</f>
        <v>0</v>
      </c>
      <c r="D2166" s="5">
        <f>IF(ISERROR(VLOOKUP($A$2166, 文字檔!C:D, 2, 0)),0,VLOOKUP($A$2166, 文字檔!C:D, 2, 0))</f>
        <v>8600</v>
      </c>
      <c r="E2166" s="5">
        <f>IF(ISERROR(VLOOKUP($A$2166, 文字檔!E:F, 2, 0)),0,VLOOKUP($A$2166, 文字檔!E:F, 2, 0))</f>
        <v>0</v>
      </c>
      <c r="F2166" s="5">
        <f>IF(ISERROR(VLOOKUP($A$2166, 文字檔!G:H, 2, 0)),0,VLOOKUP($A$2166, 文字檔!G:H, 2, 0))</f>
        <v>-8600</v>
      </c>
      <c r="G2166" s="5">
        <f>IF(ISERROR(VLOOKUP($A$2166, 文字檔!I:J, 2, 0)),0,VLOOKUP($A$2166, 文字檔!I:J, 2, 0))</f>
        <v>-7121.2</v>
      </c>
      <c r="H2166" s="5">
        <f>IF(ISERROR(VLOOKUP($A$2166, 文字檔!K:L, 2, 0)),0,VLOOKUP($A$2166, 文字檔!K:L, 2, 0))</f>
        <v>0</v>
      </c>
      <c r="I2166" s="5">
        <f>IF(ISERROR(VLOOKUP($A$2166, 文字檔!M:N, 2, 0)),0,VLOOKUP($A$2166, 文字檔!M:N, 2, 0))</f>
        <v>-15244.26</v>
      </c>
      <c r="J2166" s="5">
        <f>IF(ISERROR(VLOOKUP($A$2166, 文字檔!O:P, 2, 0)),0,VLOOKUP($A$2166, 文字檔!O:P, 2, 0))</f>
        <v>-18901.599999999999</v>
      </c>
      <c r="K2166">
        <f>IF(ISERROR(VLOOKUP($A$2166, 文字檔!Q:R, 2, 0)),0,VLOOKUP($A$2166, 文字檔!Q:R, 2, 0))</f>
        <v>-8600</v>
      </c>
      <c r="L2166">
        <f>IF(ISERROR(VLOOKUP($A$2166, 文字檔!S:T, 2, 0)),0,VLOOKUP($A$2166, 文字檔!S:T, 2, 0))</f>
        <v>27159.25</v>
      </c>
      <c r="M2166">
        <f>IF(ISERROR(VLOOKUP($A$2166, 文字檔!U:V, 2, 0)),0,VLOOKUP($A$2166, 文字檔!U:V, 2, 0))</f>
        <v>-8600</v>
      </c>
      <c r="N2166">
        <f>IF(ISERROR(VLOOKUP($A$2166, 文字檔!W:X, 2, 0)),0,VLOOKUP($A$2166, 文字檔!W:X, 2, 0))</f>
        <v>0</v>
      </c>
      <c r="O2166">
        <f>IF(ISERROR(VLOOKUP($A$2166, 文字檔!Y:Z, 2, 0)),0,VLOOKUP($A$2166, 文字檔!Y:Z, 2, 0))</f>
        <v>-26522.82</v>
      </c>
      <c r="P2166">
        <f>IF(ISERROR(VLOOKUP($A$2166, 文字檔!AA:AB, 2, 0)),0,VLOOKUP($A$2166, 文字檔!AA:AB, 2, 0))</f>
        <v>-42926.57</v>
      </c>
    </row>
    <row r="2167" spans="1:16" ht="16.2">
      <c r="A2167" s="7">
        <v>45903</v>
      </c>
      <c r="B2167" s="5">
        <f>SUMPRODUCT($C$2:$P$2,$C$2167:$P$2167)</f>
        <v>-47482.649999999994</v>
      </c>
      <c r="C2167" s="5">
        <f>IF(ISERROR(VLOOKUP($A$2167, 文字檔!A:B, 2, 0)),0,VLOOKUP($A$2167, 文字檔!A:B, 2, 0))</f>
        <v>0</v>
      </c>
      <c r="D2167" s="5">
        <f>IF(ISERROR(VLOOKUP($A$2167, 文字檔!C:D, 2, 0)),0,VLOOKUP($A$2167, 文字檔!C:D, 2, 0))</f>
        <v>22884.59</v>
      </c>
      <c r="E2167" s="5">
        <f>IF(ISERROR(VLOOKUP($A$2167, 文字檔!E:F, 2, 0)),0,VLOOKUP($A$2167, 文字檔!E:F, 2, 0))</f>
        <v>0</v>
      </c>
      <c r="F2167" s="5">
        <f>IF(ISERROR(VLOOKUP($A$2167, 文字檔!G:H, 2, 0)),0,VLOOKUP($A$2167, 文字檔!G:H, 2, 0))</f>
        <v>6400</v>
      </c>
      <c r="G2167" s="5">
        <f>IF(ISERROR(VLOOKUP($A$2167, 文字檔!I:J, 2, 0)),0,VLOOKUP($A$2167, 文字檔!I:J, 2, 0))</f>
        <v>0</v>
      </c>
      <c r="H2167" s="5">
        <f>IF(ISERROR(VLOOKUP($A$2167, 文字檔!K:L, 2, 0)),0,VLOOKUP($A$2167, 文字檔!K:L, 2, 0))</f>
        <v>0</v>
      </c>
      <c r="I2167" s="5">
        <f>IF(ISERROR(VLOOKUP($A$2167, 文字檔!M:N, 2, 0)),0,VLOOKUP($A$2167, 文字檔!M:N, 2, 0))</f>
        <v>-35.89</v>
      </c>
      <c r="J2167" s="5">
        <f>IF(ISERROR(VLOOKUP($A$2167, 文字檔!O:P, 2, 0)),0,VLOOKUP($A$2167, 文字檔!O:P, 2, 0))</f>
        <v>0</v>
      </c>
      <c r="K2167">
        <f>IF(ISERROR(VLOOKUP($A$2167, 文字檔!Q:R, 2, 0)),0,VLOOKUP($A$2167, 文字檔!Q:R, 2, 0))</f>
        <v>6400</v>
      </c>
      <c r="L2167">
        <f>IF(ISERROR(VLOOKUP($A$2167, 文字檔!S:T, 2, 0)),0,VLOOKUP($A$2167, 文字檔!S:T, 2, 0))</f>
        <v>0</v>
      </c>
      <c r="M2167">
        <f>IF(ISERROR(VLOOKUP($A$2167, 文字檔!U:V, 2, 0)),0,VLOOKUP($A$2167, 文字檔!U:V, 2, 0))</f>
        <v>-86344.76</v>
      </c>
      <c r="N2167">
        <f>IF(ISERROR(VLOOKUP($A$2167, 文字檔!W:X, 2, 0)),0,VLOOKUP($A$2167, 文字檔!W:X, 2, 0))</f>
        <v>24083.81</v>
      </c>
      <c r="O2167">
        <f>IF(ISERROR(VLOOKUP($A$2167, 文字檔!Y:Z, 2, 0)),0,VLOOKUP($A$2167, 文字檔!Y:Z, 2, 0))</f>
        <v>-20870.400000000001</v>
      </c>
      <c r="P2167">
        <f>IF(ISERROR(VLOOKUP($A$2167, 文字檔!AA:AB, 2, 0)),0,VLOOKUP($A$2167, 文字檔!AA:AB, 2, 0))</f>
        <v>0</v>
      </c>
    </row>
    <row r="2168" spans="1:16" ht="16.2">
      <c r="A2168" s="7">
        <v>45904</v>
      </c>
      <c r="B2168" s="5">
        <f>SUMPRODUCT($C$2:$P$2,$C$2168:$P$2168)</f>
        <v>-58514.920000000013</v>
      </c>
      <c r="C2168" s="5">
        <f>IF(ISERROR(VLOOKUP($A$2168, 文字檔!A:B, 2, 0)),0,VLOOKUP($A$2168, 文字檔!A:B, 2, 0))</f>
        <v>31486.28</v>
      </c>
      <c r="D2168" s="5">
        <f>IF(ISERROR(VLOOKUP($A$2168, 文字檔!C:D, 2, 0)),0,VLOOKUP($A$2168, 文字檔!C:D, 2, 0))</f>
        <v>-29328.25</v>
      </c>
      <c r="E2168" s="5">
        <f>IF(ISERROR(VLOOKUP($A$2168, 文字檔!E:F, 2, 0)),0,VLOOKUP($A$2168, 文字檔!E:F, 2, 0))</f>
        <v>0</v>
      </c>
      <c r="F2168" s="5">
        <f>IF(ISERROR(VLOOKUP($A$2168, 文字檔!G:H, 2, 0)),0,VLOOKUP($A$2168, 文字檔!G:H, 2, 0))</f>
        <v>27000</v>
      </c>
      <c r="G2168" s="5">
        <f>IF(ISERROR(VLOOKUP($A$2168, 文字檔!I:J, 2, 0)),0,VLOOKUP($A$2168, 文字檔!I:J, 2, 0))</f>
        <v>-2643.24</v>
      </c>
      <c r="H2168" s="5">
        <f>IF(ISERROR(VLOOKUP($A$2168, 文字檔!K:L, 2, 0)),0,VLOOKUP($A$2168, 文字檔!K:L, 2, 0))</f>
        <v>343.59</v>
      </c>
      <c r="I2168" s="5">
        <f>IF(ISERROR(VLOOKUP($A$2168, 文字檔!M:N, 2, 0)),0,VLOOKUP($A$2168, 文字檔!M:N, 2, 0))</f>
        <v>-127966.35</v>
      </c>
      <c r="J2168" s="5">
        <f>IF(ISERROR(VLOOKUP($A$2168, 文字檔!O:P, 2, 0)),0,VLOOKUP($A$2168, 文字檔!O:P, 2, 0))</f>
        <v>-17453.740000000002</v>
      </c>
      <c r="K2168">
        <f>IF(ISERROR(VLOOKUP($A$2168, 文字檔!Q:R, 2, 0)),0,VLOOKUP($A$2168, 文字檔!Q:R, 2, 0))</f>
        <v>27000</v>
      </c>
      <c r="L2168">
        <f>IF(ISERROR(VLOOKUP($A$2168, 文字檔!S:T, 2, 0)),0,VLOOKUP($A$2168, 文字檔!S:T, 2, 0))</f>
        <v>26948.42</v>
      </c>
      <c r="M2168">
        <f>IF(ISERROR(VLOOKUP($A$2168, 文字檔!U:V, 2, 0)),0,VLOOKUP($A$2168, 文字檔!U:V, 2, 0))</f>
        <v>0</v>
      </c>
      <c r="N2168">
        <f>IF(ISERROR(VLOOKUP($A$2168, 文字檔!W:X, 2, 0)),0,VLOOKUP($A$2168, 文字檔!W:X, 2, 0))</f>
        <v>6555.23</v>
      </c>
      <c r="O2168">
        <f>IF(ISERROR(VLOOKUP($A$2168, 文字檔!Y:Z, 2, 0)),0,VLOOKUP($A$2168, 文字檔!Y:Z, 2, 0))</f>
        <v>27000</v>
      </c>
      <c r="P2168">
        <f>IF(ISERROR(VLOOKUP($A$2168, 文字檔!AA:AB, 2, 0)),0,VLOOKUP($A$2168, 文字檔!AA:AB, 2, 0))</f>
        <v>-27456.86</v>
      </c>
    </row>
    <row r="2169" spans="1:16" ht="16.2">
      <c r="A2169" s="7">
        <v>45905</v>
      </c>
      <c r="B2169" s="5">
        <f>SUMPRODUCT($C$2:$P$2,$C$2169:$P$2169)</f>
        <v>381032.68</v>
      </c>
      <c r="C2169" s="5">
        <f>IF(ISERROR(VLOOKUP($A$2169, 文字檔!A:B, 2, 0)),0,VLOOKUP($A$2169, 文字檔!A:B, 2, 0))</f>
        <v>-5723.02</v>
      </c>
      <c r="D2169" s="5">
        <f>IF(ISERROR(VLOOKUP($A$2169, 文字檔!C:D, 2, 0)),0,VLOOKUP($A$2169, 文字檔!C:D, 2, 0))</f>
        <v>57400</v>
      </c>
      <c r="E2169" s="5">
        <f>IF(ISERROR(VLOOKUP($A$2169, 文字檔!E:F, 2, 0)),0,VLOOKUP($A$2169, 文字檔!E:F, 2, 0))</f>
        <v>0</v>
      </c>
      <c r="F2169" s="5">
        <f>IF(ISERROR(VLOOKUP($A$2169, 文字檔!G:H, 2, 0)),0,VLOOKUP($A$2169, 文字檔!G:H, 2, 0))</f>
        <v>57400</v>
      </c>
      <c r="G2169" s="5">
        <f>IF(ISERROR(VLOOKUP($A$2169, 文字檔!I:J, 2, 0)),0,VLOOKUP($A$2169, 文字檔!I:J, 2, 0))</f>
        <v>0</v>
      </c>
      <c r="H2169" s="5">
        <f>IF(ISERROR(VLOOKUP($A$2169, 文字檔!K:L, 2, 0)),0,VLOOKUP($A$2169, 文字檔!K:L, 2, 0))</f>
        <v>-6060.91</v>
      </c>
      <c r="I2169" s="5">
        <f>IF(ISERROR(VLOOKUP($A$2169, 文字檔!M:N, 2, 0)),0,VLOOKUP($A$2169, 文字檔!M:N, 2, 0))</f>
        <v>96147.62</v>
      </c>
      <c r="J2169" s="5">
        <f>IF(ISERROR(VLOOKUP($A$2169, 文字檔!O:P, 2, 0)),0,VLOOKUP($A$2169, 文字檔!O:P, 2, 0))</f>
        <v>0</v>
      </c>
      <c r="K2169">
        <f>IF(ISERROR(VLOOKUP($A$2169, 文字檔!Q:R, 2, 0)),0,VLOOKUP($A$2169, 文字檔!Q:R, 2, 0))</f>
        <v>57400</v>
      </c>
      <c r="L2169">
        <f>IF(ISERROR(VLOOKUP($A$2169, 文字檔!S:T, 2, 0)),0,VLOOKUP($A$2169, 文字檔!S:T, 2, 0))</f>
        <v>0</v>
      </c>
      <c r="M2169">
        <f>IF(ISERROR(VLOOKUP($A$2169, 文字檔!U:V, 2, 0)),0,VLOOKUP($A$2169, 文字檔!U:V, 2, 0))</f>
        <v>0</v>
      </c>
      <c r="N2169">
        <f>IF(ISERROR(VLOOKUP($A$2169, 文字檔!W:X, 2, 0)),0,VLOOKUP($A$2169, 文字檔!W:X, 2, 0))</f>
        <v>57400</v>
      </c>
      <c r="O2169">
        <f>IF(ISERROR(VLOOKUP($A$2169, 文字檔!Y:Z, 2, 0)),0,VLOOKUP($A$2169, 文字檔!Y:Z, 2, 0))</f>
        <v>57400</v>
      </c>
      <c r="P2169">
        <f>IF(ISERROR(VLOOKUP($A$2169, 文字檔!AA:AB, 2, 0)),0,VLOOKUP($A$2169, 文字檔!AA:AB, 2, 0))</f>
        <v>9668.99</v>
      </c>
    </row>
    <row r="2170" spans="1:16" ht="16.2">
      <c r="A2170" s="7">
        <v>45906</v>
      </c>
      <c r="B2170" s="5">
        <f>SUMPRODUCT($C$2:$P$2,$C$2170:$P$2170)</f>
        <v>0</v>
      </c>
      <c r="C2170" s="5">
        <f>IF(ISERROR(VLOOKUP($A$2170, 文字檔!A:B, 2, 0)),0,VLOOKUP($A$2170, 文字檔!A:B, 2, 0))</f>
        <v>0</v>
      </c>
      <c r="D2170" s="5">
        <f>IF(ISERROR(VLOOKUP($A$2170, 文字檔!C:D, 2, 0)),0,VLOOKUP($A$2170, 文字檔!C:D, 2, 0))</f>
        <v>0</v>
      </c>
      <c r="E2170" s="5">
        <f>IF(ISERROR(VLOOKUP($A$2170, 文字檔!E:F, 2, 0)),0,VLOOKUP($A$2170, 文字檔!E:F, 2, 0))</f>
        <v>0</v>
      </c>
      <c r="F2170" s="5">
        <f>IF(ISERROR(VLOOKUP($A$2170, 文字檔!G:H, 2, 0)),0,VLOOKUP($A$2170, 文字檔!G:H, 2, 0))</f>
        <v>0</v>
      </c>
      <c r="G2170" s="5">
        <f>IF(ISERROR(VLOOKUP($A$2170, 文字檔!I:J, 2, 0)),0,VLOOKUP($A$2170, 文字檔!I:J, 2, 0))</f>
        <v>0</v>
      </c>
      <c r="H2170" s="5">
        <f>IF(ISERROR(VLOOKUP($A$2170, 文字檔!K:L, 2, 0)),0,VLOOKUP($A$2170, 文字檔!K:L, 2, 0))</f>
        <v>0</v>
      </c>
      <c r="I2170" s="5">
        <f>IF(ISERROR(VLOOKUP($A$2170, 文字檔!M:N, 2, 0)),0,VLOOKUP($A$2170, 文字檔!M:N, 2, 0))</f>
        <v>0</v>
      </c>
      <c r="J2170" s="5">
        <f>IF(ISERROR(VLOOKUP($A$2170, 文字檔!O:P, 2, 0)),0,VLOOKUP($A$2170, 文字檔!O:P, 2, 0))</f>
        <v>0</v>
      </c>
      <c r="K2170">
        <f>IF(ISERROR(VLOOKUP($A$2170, 文字檔!Q:R, 2, 0)),0,VLOOKUP($A$2170, 文字檔!Q:R, 2, 0))</f>
        <v>0</v>
      </c>
      <c r="L2170">
        <f>IF(ISERROR(VLOOKUP($A$2170, 文字檔!S:T, 2, 0)),0,VLOOKUP($A$2170, 文字檔!S:T, 2, 0))</f>
        <v>0</v>
      </c>
      <c r="M2170">
        <f>IF(ISERROR(VLOOKUP($A$2170, 文字檔!U:V, 2, 0)),0,VLOOKUP($A$2170, 文字檔!U:V, 2, 0))</f>
        <v>0</v>
      </c>
      <c r="N2170">
        <f>IF(ISERROR(VLOOKUP($A$2170, 文字檔!W:X, 2, 0)),0,VLOOKUP($A$2170, 文字檔!W:X, 2, 0))</f>
        <v>0</v>
      </c>
      <c r="O2170">
        <f>IF(ISERROR(VLOOKUP($A$2170, 文字檔!Y:Z, 2, 0)),0,VLOOKUP($A$2170, 文字檔!Y:Z, 2, 0))</f>
        <v>0</v>
      </c>
      <c r="P2170">
        <f>IF(ISERROR(VLOOKUP($A$2170, 文字檔!AA:AB, 2, 0)),0,VLOOKUP($A$2170, 文字檔!AA:AB, 2, 0))</f>
        <v>0</v>
      </c>
    </row>
    <row r="2171" spans="1:16" ht="16.2">
      <c r="A2171" s="7">
        <v>45907</v>
      </c>
      <c r="B2171" s="5">
        <f>SUMPRODUCT($C$2:$P$2,$C$2171:$P$2171)</f>
        <v>0</v>
      </c>
      <c r="C2171" s="5">
        <f>IF(ISERROR(VLOOKUP($A$2171, 文字檔!A:B, 2, 0)),0,VLOOKUP($A$2171, 文字檔!A:B, 2, 0))</f>
        <v>0</v>
      </c>
      <c r="D2171" s="5">
        <f>IF(ISERROR(VLOOKUP($A$2171, 文字檔!C:D, 2, 0)),0,VLOOKUP($A$2171, 文字檔!C:D, 2, 0))</f>
        <v>0</v>
      </c>
      <c r="E2171" s="5">
        <f>IF(ISERROR(VLOOKUP($A$2171, 文字檔!E:F, 2, 0)),0,VLOOKUP($A$2171, 文字檔!E:F, 2, 0))</f>
        <v>0</v>
      </c>
      <c r="F2171" s="5">
        <f>IF(ISERROR(VLOOKUP($A$2171, 文字檔!G:H, 2, 0)),0,VLOOKUP($A$2171, 文字檔!G:H, 2, 0))</f>
        <v>0</v>
      </c>
      <c r="G2171" s="5">
        <f>IF(ISERROR(VLOOKUP($A$2171, 文字檔!I:J, 2, 0)),0,VLOOKUP($A$2171, 文字檔!I:J, 2, 0))</f>
        <v>0</v>
      </c>
      <c r="H2171" s="5">
        <f>IF(ISERROR(VLOOKUP($A$2171, 文字檔!K:L, 2, 0)),0,VLOOKUP($A$2171, 文字檔!K:L, 2, 0))</f>
        <v>0</v>
      </c>
      <c r="I2171" s="5">
        <f>IF(ISERROR(VLOOKUP($A$2171, 文字檔!M:N, 2, 0)),0,VLOOKUP($A$2171, 文字檔!M:N, 2, 0))</f>
        <v>0</v>
      </c>
      <c r="J2171" s="5">
        <f>IF(ISERROR(VLOOKUP($A$2171, 文字檔!O:P, 2, 0)),0,VLOOKUP($A$2171, 文字檔!O:P, 2, 0))</f>
        <v>0</v>
      </c>
      <c r="K2171">
        <f>IF(ISERROR(VLOOKUP($A$2171, 文字檔!Q:R, 2, 0)),0,VLOOKUP($A$2171, 文字檔!Q:R, 2, 0))</f>
        <v>0</v>
      </c>
      <c r="L2171">
        <f>IF(ISERROR(VLOOKUP($A$2171, 文字檔!S:T, 2, 0)),0,VLOOKUP($A$2171, 文字檔!S:T, 2, 0))</f>
        <v>0</v>
      </c>
      <c r="M2171">
        <f>IF(ISERROR(VLOOKUP($A$2171, 文字檔!U:V, 2, 0)),0,VLOOKUP($A$2171, 文字檔!U:V, 2, 0))</f>
        <v>0</v>
      </c>
      <c r="N2171">
        <f>IF(ISERROR(VLOOKUP($A$2171, 文字檔!W:X, 2, 0)),0,VLOOKUP($A$2171, 文字檔!W:X, 2, 0))</f>
        <v>0</v>
      </c>
      <c r="O2171">
        <f>IF(ISERROR(VLOOKUP($A$2171, 文字檔!Y:Z, 2, 0)),0,VLOOKUP($A$2171, 文字檔!Y:Z, 2, 0))</f>
        <v>0</v>
      </c>
      <c r="P2171">
        <f>IF(ISERROR(VLOOKUP($A$2171, 文字檔!AA:AB, 2, 0)),0,VLOOKUP($A$2171, 文字檔!AA:AB, 2, 0))</f>
        <v>0</v>
      </c>
    </row>
    <row r="2172" spans="1:16" ht="16.2">
      <c r="A2172" s="7">
        <v>45908</v>
      </c>
      <c r="B2172" s="5">
        <f>SUMPRODUCT($C$2:$P$2,$C$2172:$P$2172)</f>
        <v>14942.19</v>
      </c>
      <c r="C2172" s="5">
        <f>IF(ISERROR(VLOOKUP($A$2172, 文字檔!A:B, 2, 0)),0,VLOOKUP($A$2172, 文字檔!A:B, 2, 0))</f>
        <v>-16752.689999999999</v>
      </c>
      <c r="D2172" s="5">
        <f>IF(ISERROR(VLOOKUP($A$2172, 文字檔!C:D, 2, 0)),0,VLOOKUP($A$2172, 文字檔!C:D, 2, 0))</f>
        <v>20464.25</v>
      </c>
      <c r="E2172" s="5">
        <f>IF(ISERROR(VLOOKUP($A$2172, 文字檔!E:F, 2, 0)),0,VLOOKUP($A$2172, 文字檔!E:F, 2, 0))</f>
        <v>0</v>
      </c>
      <c r="F2172" s="5">
        <f>IF(ISERROR(VLOOKUP($A$2172, 文字檔!G:H, 2, 0)),0,VLOOKUP($A$2172, 文字檔!G:H, 2, 0))</f>
        <v>26400</v>
      </c>
      <c r="G2172" s="5">
        <f>IF(ISERROR(VLOOKUP($A$2172, 文字檔!I:J, 2, 0)),0,VLOOKUP($A$2172, 文字檔!I:J, 2, 0))</f>
        <v>0</v>
      </c>
      <c r="H2172" s="5">
        <f>IF(ISERROR(VLOOKUP($A$2172, 文字檔!K:L, 2, 0)),0,VLOOKUP($A$2172, 文字檔!K:L, 2, 0))</f>
        <v>-13275.31</v>
      </c>
      <c r="I2172" s="5">
        <f>IF(ISERROR(VLOOKUP($A$2172, 文字檔!M:N, 2, 0)),0,VLOOKUP($A$2172, 文字檔!M:N, 2, 0))</f>
        <v>-26353.59</v>
      </c>
      <c r="J2172" s="5">
        <f>IF(ISERROR(VLOOKUP($A$2172, 文字檔!O:P, 2, 0)),0,VLOOKUP($A$2172, 文字檔!O:P, 2, 0))</f>
        <v>-17475.64</v>
      </c>
      <c r="K2172">
        <f>IF(ISERROR(VLOOKUP($A$2172, 文字檔!Q:R, 2, 0)),0,VLOOKUP($A$2172, 文字檔!Q:R, 2, 0))</f>
        <v>26400</v>
      </c>
      <c r="L2172">
        <f>IF(ISERROR(VLOOKUP($A$2172, 文字檔!S:T, 2, 0)),0,VLOOKUP($A$2172, 文字檔!S:T, 2, 0))</f>
        <v>-6472.73</v>
      </c>
      <c r="M2172">
        <f>IF(ISERROR(VLOOKUP($A$2172, 文字檔!U:V, 2, 0)),0,VLOOKUP($A$2172, 文字檔!U:V, 2, 0))</f>
        <v>0</v>
      </c>
      <c r="N2172">
        <f>IF(ISERROR(VLOOKUP($A$2172, 文字檔!W:X, 2, 0)),0,VLOOKUP($A$2172, 文字檔!W:X, 2, 0))</f>
        <v>8338.67</v>
      </c>
      <c r="O2172">
        <f>IF(ISERROR(VLOOKUP($A$2172, 文字檔!Y:Z, 2, 0)),0,VLOOKUP($A$2172, 文字檔!Y:Z, 2, 0))</f>
        <v>-12730.77</v>
      </c>
      <c r="P2172">
        <f>IF(ISERROR(VLOOKUP($A$2172, 文字檔!AA:AB, 2, 0)),0,VLOOKUP($A$2172, 文字檔!AA:AB, 2, 0))</f>
        <v>26400</v>
      </c>
    </row>
    <row r="2173" spans="1:16" ht="16.2">
      <c r="A2173" s="7">
        <v>45909</v>
      </c>
      <c r="B2173" s="5">
        <f>SUMPRODUCT($C$2:$P$2,$C$2173:$P$2173)</f>
        <v>438142.52999999997</v>
      </c>
      <c r="C2173" s="5">
        <f>IF(ISERROR(VLOOKUP($A$2173, 文字檔!A:B, 2, 0)),0,VLOOKUP($A$2173, 文字檔!A:B, 2, 0))</f>
        <v>433.45</v>
      </c>
      <c r="D2173" s="5">
        <f>IF(ISERROR(VLOOKUP($A$2173, 文字檔!C:D, 2, 0)),0,VLOOKUP($A$2173, 文字檔!C:D, 2, 0))</f>
        <v>0</v>
      </c>
      <c r="E2173" s="5">
        <f>IF(ISERROR(VLOOKUP($A$2173, 文字檔!E:F, 2, 0)),0,VLOOKUP($A$2173, 文字檔!E:F, 2, 0))</f>
        <v>0</v>
      </c>
      <c r="F2173" s="5">
        <f>IF(ISERROR(VLOOKUP($A$2173, 文字檔!G:H, 2, 0)),0,VLOOKUP($A$2173, 文字檔!G:H, 2, 0))</f>
        <v>50200</v>
      </c>
      <c r="G2173" s="5">
        <f>IF(ISERROR(VLOOKUP($A$2173, 文字檔!I:J, 2, 0)),0,VLOOKUP($A$2173, 文字檔!I:J, 2, 0))</f>
        <v>9857.5300000000007</v>
      </c>
      <c r="H2173" s="5">
        <f>IF(ISERROR(VLOOKUP($A$2173, 文字檔!K:L, 2, 0)),0,VLOOKUP($A$2173, 文字檔!K:L, 2, 0))</f>
        <v>-13682.39</v>
      </c>
      <c r="I2173" s="5">
        <f>IF(ISERROR(VLOOKUP($A$2173, 文字檔!M:N, 2, 0)),0,VLOOKUP($A$2173, 文字檔!M:N, 2, 0))</f>
        <v>251000</v>
      </c>
      <c r="J2173" s="5">
        <f>IF(ISERROR(VLOOKUP($A$2173, 文字檔!O:P, 2, 0)),0,VLOOKUP($A$2173, 文字檔!O:P, 2, 0))</f>
        <v>0</v>
      </c>
      <c r="K2173">
        <f>IF(ISERROR(VLOOKUP($A$2173, 文字檔!Q:R, 2, 0)),0,VLOOKUP($A$2173, 文字檔!Q:R, 2, 0))</f>
        <v>50200</v>
      </c>
      <c r="L2173">
        <f>IF(ISERROR(VLOOKUP($A$2173, 文字檔!S:T, 2, 0)),0,VLOOKUP($A$2173, 文字檔!S:T, 2, 0))</f>
        <v>-11682.69</v>
      </c>
      <c r="M2173">
        <f>IF(ISERROR(VLOOKUP($A$2173, 文字檔!U:V, 2, 0)),0,VLOOKUP($A$2173, 文字檔!U:V, 2, 0))</f>
        <v>0</v>
      </c>
      <c r="N2173">
        <f>IF(ISERROR(VLOOKUP($A$2173, 文字檔!W:X, 2, 0)),0,VLOOKUP($A$2173, 文字檔!W:X, 2, 0))</f>
        <v>50200</v>
      </c>
      <c r="O2173">
        <f>IF(ISERROR(VLOOKUP($A$2173, 文字檔!Y:Z, 2, 0)),0,VLOOKUP($A$2173, 文字檔!Y:Z, 2, 0))</f>
        <v>15703.55</v>
      </c>
      <c r="P2173">
        <f>IF(ISERROR(VLOOKUP($A$2173, 文字檔!AA:AB, 2, 0)),0,VLOOKUP($A$2173, 文字檔!AA:AB, 2, 0))</f>
        <v>35913.08</v>
      </c>
    </row>
    <row r="2174" spans="1:16" ht="16.2">
      <c r="A2174" s="7">
        <v>45910</v>
      </c>
      <c r="B2174" s="5">
        <f>SUMPRODUCT($C$2:$P$2,$C$2174:$P$2174)</f>
        <v>529311.55000000005</v>
      </c>
      <c r="C2174" s="5">
        <f>IF(ISERROR(VLOOKUP($A$2174, 文字檔!A:B, 2, 0)),0,VLOOKUP($A$2174, 文字檔!A:B, 2, 0))</f>
        <v>7590.01</v>
      </c>
      <c r="D2174" s="5">
        <f>IF(ISERROR(VLOOKUP($A$2174, 文字檔!C:D, 2, 0)),0,VLOOKUP($A$2174, 文字檔!C:D, 2, 0))</f>
        <v>0</v>
      </c>
      <c r="E2174" s="5">
        <f>IF(ISERROR(VLOOKUP($A$2174, 文字檔!E:F, 2, 0)),0,VLOOKUP($A$2174, 文字檔!E:F, 2, 0))</f>
        <v>0</v>
      </c>
      <c r="F2174" s="5">
        <f>IF(ISERROR(VLOOKUP($A$2174, 文字檔!G:H, 2, 0)),0,VLOOKUP($A$2174, 文字檔!G:H, 2, 0))</f>
        <v>75200</v>
      </c>
      <c r="G2174" s="5">
        <f>IF(ISERROR(VLOOKUP($A$2174, 文字檔!I:J, 2, 0)),0,VLOOKUP($A$2174, 文字檔!I:J, 2, 0))</f>
        <v>54907.74</v>
      </c>
      <c r="H2174" s="5">
        <f>IF(ISERROR(VLOOKUP($A$2174, 文字檔!K:L, 2, 0)),0,VLOOKUP($A$2174, 文字檔!K:L, 2, 0))</f>
        <v>33449.79</v>
      </c>
      <c r="I2174" s="5">
        <f>IF(ISERROR(VLOOKUP($A$2174, 文字檔!M:N, 2, 0)),0,VLOOKUP($A$2174, 文字檔!M:N, 2, 0))</f>
        <v>42272.800000000003</v>
      </c>
      <c r="J2174" s="5">
        <f>IF(ISERROR(VLOOKUP($A$2174, 文字檔!O:P, 2, 0)),0,VLOOKUP($A$2174, 文字檔!O:P, 2, 0))</f>
        <v>0</v>
      </c>
      <c r="K2174">
        <f>IF(ISERROR(VLOOKUP($A$2174, 文字檔!Q:R, 2, 0)),0,VLOOKUP($A$2174, 文字檔!Q:R, 2, 0))</f>
        <v>75200</v>
      </c>
      <c r="L2174">
        <f>IF(ISERROR(VLOOKUP($A$2174, 文字檔!S:T, 2, 0)),0,VLOOKUP($A$2174, 文字檔!S:T, 2, 0))</f>
        <v>0</v>
      </c>
      <c r="M2174">
        <f>IF(ISERROR(VLOOKUP($A$2174, 文字檔!U:V, 2, 0)),0,VLOOKUP($A$2174, 文字檔!U:V, 2, 0))</f>
        <v>13846.85</v>
      </c>
      <c r="N2174">
        <f>IF(ISERROR(VLOOKUP($A$2174, 文字檔!W:X, 2, 0)),0,VLOOKUP($A$2174, 文字檔!W:X, 2, 0))</f>
        <v>75200</v>
      </c>
      <c r="O2174">
        <f>IF(ISERROR(VLOOKUP($A$2174, 文字檔!Y:Z, 2, 0)),0,VLOOKUP($A$2174, 文字檔!Y:Z, 2, 0))</f>
        <v>75200</v>
      </c>
      <c r="P2174">
        <f>IF(ISERROR(VLOOKUP($A$2174, 文字檔!AA:AB, 2, 0)),0,VLOOKUP($A$2174, 文字檔!AA:AB, 2, 0))</f>
        <v>76444.36</v>
      </c>
    </row>
    <row r="2175" spans="1:16" ht="16.2">
      <c r="A2175" s="7">
        <v>45911</v>
      </c>
      <c r="B2175" s="5">
        <f>SUMPRODUCT($C$2:$P$2,$C$2175:$P$2175)</f>
        <v>75441.009999999995</v>
      </c>
      <c r="C2175" s="5">
        <f>IF(ISERROR(VLOOKUP($A$2175, 文字檔!A:B, 2, 0)),0,VLOOKUP($A$2175, 文字檔!A:B, 2, 0))</f>
        <v>0</v>
      </c>
      <c r="D2175" s="5">
        <f>IF(ISERROR(VLOOKUP($A$2175, 文字檔!C:D, 2, 0)),0,VLOOKUP($A$2175, 文字檔!C:D, 2, 0))</f>
        <v>0</v>
      </c>
      <c r="E2175" s="5">
        <f>IF(ISERROR(VLOOKUP($A$2175, 文字檔!E:F, 2, 0)),0,VLOOKUP($A$2175, 文字檔!E:F, 2, 0))</f>
        <v>0</v>
      </c>
      <c r="F2175" s="5">
        <f>IF(ISERROR(VLOOKUP($A$2175, 文字檔!G:H, 2, 0)),0,VLOOKUP($A$2175, 文字檔!G:H, 2, 0))</f>
        <v>8243.31</v>
      </c>
      <c r="G2175" s="5">
        <f>IF(ISERROR(VLOOKUP($A$2175, 文字檔!I:J, 2, 0)),0,VLOOKUP($A$2175, 文字檔!I:J, 2, 0))</f>
        <v>43638</v>
      </c>
      <c r="H2175" s="5">
        <f>IF(ISERROR(VLOOKUP($A$2175, 文字檔!K:L, 2, 0)),0,VLOOKUP($A$2175, 文字檔!K:L, 2, 0))</f>
        <v>12118.02</v>
      </c>
      <c r="I2175" s="5">
        <f>IF(ISERROR(VLOOKUP($A$2175, 文字檔!M:N, 2, 0)),0,VLOOKUP($A$2175, 文字檔!M:N, 2, 0))</f>
        <v>8041.48</v>
      </c>
      <c r="J2175" s="5">
        <f>IF(ISERROR(VLOOKUP($A$2175, 文字檔!O:P, 2, 0)),0,VLOOKUP($A$2175, 文字檔!O:P, 2, 0))</f>
        <v>0</v>
      </c>
      <c r="K2175">
        <f>IF(ISERROR(VLOOKUP($A$2175, 文字檔!Q:R, 2, 0)),0,VLOOKUP($A$2175, 文字檔!Q:R, 2, 0))</f>
        <v>12400</v>
      </c>
      <c r="L2175">
        <f>IF(ISERROR(VLOOKUP($A$2175, 文字檔!S:T, 2, 0)),0,VLOOKUP($A$2175, 文字檔!S:T, 2, 0))</f>
        <v>0</v>
      </c>
      <c r="M2175">
        <f>IF(ISERROR(VLOOKUP($A$2175, 文字檔!U:V, 2, 0)),0,VLOOKUP($A$2175, 文字檔!U:V, 2, 0))</f>
        <v>12400</v>
      </c>
      <c r="N2175">
        <f>IF(ISERROR(VLOOKUP($A$2175, 文字檔!W:X, 2, 0)),0,VLOOKUP($A$2175, 文字檔!W:X, 2, 0))</f>
        <v>244.51</v>
      </c>
      <c r="O2175">
        <f>IF(ISERROR(VLOOKUP($A$2175, 文字檔!Y:Z, 2, 0)),0,VLOOKUP($A$2175, 文字檔!Y:Z, 2, 0))</f>
        <v>75.94</v>
      </c>
      <c r="P2175">
        <f>IF(ISERROR(VLOOKUP($A$2175, 文字檔!AA:AB, 2, 0)),0,VLOOKUP($A$2175, 文字檔!AA:AB, 2, 0))</f>
        <v>-21720.25</v>
      </c>
    </row>
    <row r="2176" spans="1:16" ht="16.2">
      <c r="A2176" s="7">
        <v>45912</v>
      </c>
      <c r="B2176" s="5">
        <f>SUMPRODUCT($C$2:$P$2,$C$2176:$P$2176)</f>
        <v>72859.28</v>
      </c>
      <c r="C2176" s="5">
        <f>IF(ISERROR(VLOOKUP($A$2176, 文字檔!A:B, 2, 0)),0,VLOOKUP($A$2176, 文字檔!A:B, 2, 0))</f>
        <v>-9853.34</v>
      </c>
      <c r="D2176" s="5">
        <f>IF(ISERROR(VLOOKUP($A$2176, 文字檔!C:D, 2, 0)),0,VLOOKUP($A$2176, 文字檔!C:D, 2, 0))</f>
        <v>0</v>
      </c>
      <c r="E2176" s="5">
        <f>IF(ISERROR(VLOOKUP($A$2176, 文字檔!E:F, 2, 0)),0,VLOOKUP($A$2176, 文字檔!E:F, 2, 0))</f>
        <v>0</v>
      </c>
      <c r="F2176" s="5">
        <f>IF(ISERROR(VLOOKUP($A$2176, 文字檔!G:H, 2, 0)),0,VLOOKUP($A$2176, 文字檔!G:H, 2, 0))</f>
        <v>0</v>
      </c>
      <c r="G2176" s="5">
        <f>IF(ISERROR(VLOOKUP($A$2176, 文字檔!I:J, 2, 0)),0,VLOOKUP($A$2176, 文字檔!I:J, 2, 0))</f>
        <v>0</v>
      </c>
      <c r="H2176" s="5">
        <f>IF(ISERROR(VLOOKUP($A$2176, 文字檔!K:L, 2, 0)),0,VLOOKUP($A$2176, 文字檔!K:L, 2, 0))</f>
        <v>-13124.96</v>
      </c>
      <c r="I2176" s="5">
        <f>IF(ISERROR(VLOOKUP($A$2176, 文字檔!M:N, 2, 0)),0,VLOOKUP($A$2176, 文字檔!M:N, 2, 0))</f>
        <v>-35562.42</v>
      </c>
      <c r="J2176" s="5">
        <f>IF(ISERROR(VLOOKUP($A$2176, 文字檔!O:P, 2, 0)),0,VLOOKUP($A$2176, 文字檔!O:P, 2, 0))</f>
        <v>0</v>
      </c>
      <c r="K2176">
        <f>IF(ISERROR(VLOOKUP($A$2176, 文字檔!Q:R, 2, 0)),0,VLOOKUP($A$2176, 文字檔!Q:R, 2, 0))</f>
        <v>43800</v>
      </c>
      <c r="L2176">
        <f>IF(ISERROR(VLOOKUP($A$2176, 文字檔!S:T, 2, 0)),0,VLOOKUP($A$2176, 文字檔!S:T, 2, 0))</f>
        <v>0</v>
      </c>
      <c r="M2176">
        <f>IF(ISERROR(VLOOKUP($A$2176, 文字檔!U:V, 2, 0)),0,VLOOKUP($A$2176, 文字檔!U:V, 2, 0))</f>
        <v>43800</v>
      </c>
      <c r="N2176">
        <f>IF(ISERROR(VLOOKUP($A$2176, 文字檔!W:X, 2, 0)),0,VLOOKUP($A$2176, 文字檔!W:X, 2, 0))</f>
        <v>0</v>
      </c>
      <c r="O2176">
        <f>IF(ISERROR(VLOOKUP($A$2176, 文字檔!Y:Z, 2, 0)),0,VLOOKUP($A$2176, 文字檔!Y:Z, 2, 0))</f>
        <v>43800</v>
      </c>
      <c r="P2176">
        <f>IF(ISERROR(VLOOKUP($A$2176, 文字檔!AA:AB, 2, 0)),0,VLOOKUP($A$2176, 文字檔!AA:AB, 2, 0))</f>
        <v>0</v>
      </c>
    </row>
    <row r="2177" spans="1:16" ht="16.2">
      <c r="A2177" s="7">
        <v>45913</v>
      </c>
      <c r="B2177" s="5">
        <f>SUMPRODUCT($C$2:$P$2,$C$2177:$P$2177)</f>
        <v>0</v>
      </c>
      <c r="C2177" s="5">
        <f>IF(ISERROR(VLOOKUP($A$2177, 文字檔!A:B, 2, 0)),0,VLOOKUP($A$2177, 文字檔!A:B, 2, 0))</f>
        <v>0</v>
      </c>
      <c r="D2177" s="5">
        <f>IF(ISERROR(VLOOKUP($A$2177, 文字檔!C:D, 2, 0)),0,VLOOKUP($A$2177, 文字檔!C:D, 2, 0))</f>
        <v>0</v>
      </c>
      <c r="E2177" s="5">
        <f>IF(ISERROR(VLOOKUP($A$2177, 文字檔!E:F, 2, 0)),0,VLOOKUP($A$2177, 文字檔!E:F, 2, 0))</f>
        <v>0</v>
      </c>
      <c r="F2177" s="5">
        <f>IF(ISERROR(VLOOKUP($A$2177, 文字檔!G:H, 2, 0)),0,VLOOKUP($A$2177, 文字檔!G:H, 2, 0))</f>
        <v>0</v>
      </c>
      <c r="G2177" s="5">
        <f>IF(ISERROR(VLOOKUP($A$2177, 文字檔!I:J, 2, 0)),0,VLOOKUP($A$2177, 文字檔!I:J, 2, 0))</f>
        <v>0</v>
      </c>
      <c r="H2177" s="5">
        <f>IF(ISERROR(VLOOKUP($A$2177, 文字檔!K:L, 2, 0)),0,VLOOKUP($A$2177, 文字檔!K:L, 2, 0))</f>
        <v>0</v>
      </c>
      <c r="I2177" s="5">
        <f>IF(ISERROR(VLOOKUP($A$2177, 文字檔!M:N, 2, 0)),0,VLOOKUP($A$2177, 文字檔!M:N, 2, 0))</f>
        <v>0</v>
      </c>
      <c r="J2177" s="5">
        <f>IF(ISERROR(VLOOKUP($A$2177, 文字檔!O:P, 2, 0)),0,VLOOKUP($A$2177, 文字檔!O:P, 2, 0))</f>
        <v>0</v>
      </c>
      <c r="K2177">
        <f>IF(ISERROR(VLOOKUP($A$2177, 文字檔!Q:R, 2, 0)),0,VLOOKUP($A$2177, 文字檔!Q:R, 2, 0))</f>
        <v>0</v>
      </c>
      <c r="L2177">
        <f>IF(ISERROR(VLOOKUP($A$2177, 文字檔!S:T, 2, 0)),0,VLOOKUP($A$2177, 文字檔!S:T, 2, 0))</f>
        <v>0</v>
      </c>
      <c r="M2177">
        <f>IF(ISERROR(VLOOKUP($A$2177, 文字檔!U:V, 2, 0)),0,VLOOKUP($A$2177, 文字檔!U:V, 2, 0))</f>
        <v>0</v>
      </c>
      <c r="N2177">
        <f>IF(ISERROR(VLOOKUP($A$2177, 文字檔!W:X, 2, 0)),0,VLOOKUP($A$2177, 文字檔!W:X, 2, 0))</f>
        <v>0</v>
      </c>
      <c r="O2177">
        <f>IF(ISERROR(VLOOKUP($A$2177, 文字檔!Y:Z, 2, 0)),0,VLOOKUP($A$2177, 文字檔!Y:Z, 2, 0))</f>
        <v>0</v>
      </c>
      <c r="P2177">
        <f>IF(ISERROR(VLOOKUP($A$2177, 文字檔!AA:AB, 2, 0)),0,VLOOKUP($A$2177, 文字檔!AA:AB, 2, 0))</f>
        <v>0</v>
      </c>
    </row>
    <row r="2178" spans="1:16" ht="16.2">
      <c r="A2178" s="7">
        <v>45914</v>
      </c>
      <c r="B2178" s="5">
        <f>SUMPRODUCT($C$2:$P$2,$C$2178:$P$2178)</f>
        <v>0</v>
      </c>
      <c r="C2178" s="5">
        <f>IF(ISERROR(VLOOKUP($A$2178, 文字檔!A:B, 2, 0)),0,VLOOKUP($A$2178, 文字檔!A:B, 2, 0))</f>
        <v>0</v>
      </c>
      <c r="D2178" s="5">
        <f>IF(ISERROR(VLOOKUP($A$2178, 文字檔!C:D, 2, 0)),0,VLOOKUP($A$2178, 文字檔!C:D, 2, 0))</f>
        <v>0</v>
      </c>
      <c r="E2178" s="5">
        <f>IF(ISERROR(VLOOKUP($A$2178, 文字檔!E:F, 2, 0)),0,VLOOKUP($A$2178, 文字檔!E:F, 2, 0))</f>
        <v>0</v>
      </c>
      <c r="F2178" s="5">
        <f>IF(ISERROR(VLOOKUP($A$2178, 文字檔!G:H, 2, 0)),0,VLOOKUP($A$2178, 文字檔!G:H, 2, 0))</f>
        <v>0</v>
      </c>
      <c r="G2178" s="5">
        <f>IF(ISERROR(VLOOKUP($A$2178, 文字檔!I:J, 2, 0)),0,VLOOKUP($A$2178, 文字檔!I:J, 2, 0))</f>
        <v>0</v>
      </c>
      <c r="H2178" s="5">
        <f>IF(ISERROR(VLOOKUP($A$2178, 文字檔!K:L, 2, 0)),0,VLOOKUP($A$2178, 文字檔!K:L, 2, 0))</f>
        <v>0</v>
      </c>
      <c r="I2178" s="5">
        <f>IF(ISERROR(VLOOKUP($A$2178, 文字檔!M:N, 2, 0)),0,VLOOKUP($A$2178, 文字檔!M:N, 2, 0))</f>
        <v>0</v>
      </c>
      <c r="J2178" s="5">
        <f>IF(ISERROR(VLOOKUP($A$2178, 文字檔!O:P, 2, 0)),0,VLOOKUP($A$2178, 文字檔!O:P, 2, 0))</f>
        <v>0</v>
      </c>
      <c r="K2178">
        <f>IF(ISERROR(VLOOKUP($A$2178, 文字檔!Q:R, 2, 0)),0,VLOOKUP($A$2178, 文字檔!Q:R, 2, 0))</f>
        <v>0</v>
      </c>
      <c r="L2178">
        <f>IF(ISERROR(VLOOKUP($A$2178, 文字檔!S:T, 2, 0)),0,VLOOKUP($A$2178, 文字檔!S:T, 2, 0))</f>
        <v>0</v>
      </c>
      <c r="M2178">
        <f>IF(ISERROR(VLOOKUP($A$2178, 文字檔!U:V, 2, 0)),0,VLOOKUP($A$2178, 文字檔!U:V, 2, 0))</f>
        <v>0</v>
      </c>
      <c r="N2178">
        <f>IF(ISERROR(VLOOKUP($A$2178, 文字檔!W:X, 2, 0)),0,VLOOKUP($A$2178, 文字檔!W:X, 2, 0))</f>
        <v>0</v>
      </c>
      <c r="O2178">
        <f>IF(ISERROR(VLOOKUP($A$2178, 文字檔!Y:Z, 2, 0)),0,VLOOKUP($A$2178, 文字檔!Y:Z, 2, 0))</f>
        <v>0</v>
      </c>
      <c r="P2178">
        <f>IF(ISERROR(VLOOKUP($A$2178, 文字檔!AA:AB, 2, 0)),0,VLOOKUP($A$2178, 文字檔!AA:AB, 2, 0))</f>
        <v>0</v>
      </c>
    </row>
    <row r="2179" spans="1:16" ht="16.2">
      <c r="A2179" s="7">
        <v>45915</v>
      </c>
      <c r="B2179" s="5">
        <f>SUMPRODUCT($C$2:$P$2,$C$2179:$P$2179)</f>
        <v>-77089.489999999991</v>
      </c>
      <c r="C2179" s="5">
        <f>IF(ISERROR(VLOOKUP($A$2179, 文字檔!A:B, 2, 0)),0,VLOOKUP($A$2179, 文字檔!A:B, 2, 0))</f>
        <v>-17045.419999999998</v>
      </c>
      <c r="D2179" s="5">
        <f>IF(ISERROR(VLOOKUP($A$2179, 文字檔!C:D, 2, 0)),0,VLOOKUP($A$2179, 文字檔!C:D, 2, 0))</f>
        <v>0</v>
      </c>
      <c r="E2179" s="5">
        <f>IF(ISERROR(VLOOKUP($A$2179, 文字檔!E:F, 2, 0)),0,VLOOKUP($A$2179, 文字檔!E:F, 2, 0))</f>
        <v>0</v>
      </c>
      <c r="F2179" s="5">
        <f>IF(ISERROR(VLOOKUP($A$2179, 文字檔!G:H, 2, 0)),0,VLOOKUP($A$2179, 文字檔!G:H, 2, 0))</f>
        <v>0</v>
      </c>
      <c r="G2179" s="5">
        <f>IF(ISERROR(VLOOKUP($A$2179, 文字檔!I:J, 2, 0)),0,VLOOKUP($A$2179, 文字檔!I:J, 2, 0))</f>
        <v>-5722.29</v>
      </c>
      <c r="H2179" s="5">
        <f>IF(ISERROR(VLOOKUP($A$2179, 文字檔!K:L, 2, 0)),0,VLOOKUP($A$2179, 文字檔!K:L, 2, 0))</f>
        <v>0</v>
      </c>
      <c r="I2179" s="5">
        <f>IF(ISERROR(VLOOKUP($A$2179, 文字檔!M:N, 2, 0)),0,VLOOKUP($A$2179, 文字檔!M:N, 2, 0))</f>
        <v>0</v>
      </c>
      <c r="J2179" s="5">
        <f>IF(ISERROR(VLOOKUP($A$2179, 文字檔!O:P, 2, 0)),0,VLOOKUP($A$2179, 文字檔!O:P, 2, 0))</f>
        <v>0</v>
      </c>
      <c r="K2179">
        <f>IF(ISERROR(VLOOKUP($A$2179, 文字檔!Q:R, 2, 0)),0,VLOOKUP($A$2179, 文字檔!Q:R, 2, 0))</f>
        <v>-21200</v>
      </c>
      <c r="L2179">
        <f>IF(ISERROR(VLOOKUP($A$2179, 文字檔!S:T, 2, 0)),0,VLOOKUP($A$2179, 文字檔!S:T, 2, 0))</f>
        <v>9278.2199999999993</v>
      </c>
      <c r="M2179">
        <f>IF(ISERROR(VLOOKUP($A$2179, 文字檔!U:V, 2, 0)),0,VLOOKUP($A$2179, 文字檔!U:V, 2, 0))</f>
        <v>-21200</v>
      </c>
      <c r="N2179">
        <f>IF(ISERROR(VLOOKUP($A$2179, 文字檔!W:X, 2, 0)),0,VLOOKUP($A$2179, 文字檔!W:X, 2, 0))</f>
        <v>0</v>
      </c>
      <c r="O2179">
        <f>IF(ISERROR(VLOOKUP($A$2179, 文字檔!Y:Z, 2, 0)),0,VLOOKUP($A$2179, 文字檔!Y:Z, 2, 0))</f>
        <v>-21200</v>
      </c>
      <c r="P2179">
        <f>IF(ISERROR(VLOOKUP($A$2179, 文字檔!AA:AB, 2, 0)),0,VLOOKUP($A$2179, 文字檔!AA:AB, 2, 0))</f>
        <v>0</v>
      </c>
    </row>
    <row r="2180" spans="1:16" ht="16.2">
      <c r="A2180" s="7">
        <v>45916</v>
      </c>
      <c r="B2180" s="5">
        <f>SUMPRODUCT($C$2:$P$2,$C$2180:$P$2180)</f>
        <v>232198.66</v>
      </c>
      <c r="C2180" s="5">
        <f>IF(ISERROR(VLOOKUP($A$2180, 文字檔!A:B, 2, 0)),0,VLOOKUP($A$2180, 文字檔!A:B, 2, 0))</f>
        <v>15265.14</v>
      </c>
      <c r="D2180" s="5">
        <f>IF(ISERROR(VLOOKUP($A$2180, 文字檔!C:D, 2, 0)),0,VLOOKUP($A$2180, 文字檔!C:D, 2, 0))</f>
        <v>0</v>
      </c>
      <c r="E2180" s="5">
        <f>IF(ISERROR(VLOOKUP($A$2180, 文字檔!E:F, 2, 0)),0,VLOOKUP($A$2180, 文字檔!E:F, 2, 0))</f>
        <v>0</v>
      </c>
      <c r="F2180" s="5">
        <f>IF(ISERROR(VLOOKUP($A$2180, 文字檔!G:H, 2, 0)),0,VLOOKUP($A$2180, 文字檔!G:H, 2, 0))</f>
        <v>0</v>
      </c>
      <c r="G2180" s="5">
        <f>IF(ISERROR(VLOOKUP($A$2180, 文字檔!I:J, 2, 0)),0,VLOOKUP($A$2180, 文字檔!I:J, 2, 0))</f>
        <v>0</v>
      </c>
      <c r="H2180" s="5">
        <f>IF(ISERROR(VLOOKUP($A$2180, 文字檔!K:L, 2, 0)),0,VLOOKUP($A$2180, 文字檔!K:L, 2, 0))</f>
        <v>28435.51</v>
      </c>
      <c r="I2180" s="5">
        <f>IF(ISERROR(VLOOKUP($A$2180, 文字檔!M:N, 2, 0)),0,VLOOKUP($A$2180, 文字檔!M:N, 2, 0))</f>
        <v>0</v>
      </c>
      <c r="J2180" s="5">
        <f>IF(ISERROR(VLOOKUP($A$2180, 文字檔!O:P, 2, 0)),0,VLOOKUP($A$2180, 文字檔!O:P, 2, 0))</f>
        <v>15265.62</v>
      </c>
      <c r="K2180">
        <f>IF(ISERROR(VLOOKUP($A$2180, 文字檔!Q:R, 2, 0)),0,VLOOKUP($A$2180, 文字檔!Q:R, 2, 0))</f>
        <v>55200</v>
      </c>
      <c r="L2180">
        <f>IF(ISERROR(VLOOKUP($A$2180, 文字檔!S:T, 2, 0)),0,VLOOKUP($A$2180, 文字檔!S:T, 2, 0))</f>
        <v>0</v>
      </c>
      <c r="M2180">
        <f>IF(ISERROR(VLOOKUP($A$2180, 文字檔!U:V, 2, 0)),0,VLOOKUP($A$2180, 文字檔!U:V, 2, 0))</f>
        <v>55200</v>
      </c>
      <c r="N2180">
        <f>IF(ISERROR(VLOOKUP($A$2180, 文字檔!W:X, 2, 0)),0,VLOOKUP($A$2180, 文字檔!W:X, 2, 0))</f>
        <v>0</v>
      </c>
      <c r="O2180">
        <f>IF(ISERROR(VLOOKUP($A$2180, 文字檔!Y:Z, 2, 0)),0,VLOOKUP($A$2180, 文字檔!Y:Z, 2, 0))</f>
        <v>55200</v>
      </c>
      <c r="P2180">
        <f>IF(ISERROR(VLOOKUP($A$2180, 文字檔!AA:AB, 2, 0)),0,VLOOKUP($A$2180, 文字檔!AA:AB, 2, 0))</f>
        <v>7632.39</v>
      </c>
    </row>
    <row r="2181" spans="1:16" ht="16.2">
      <c r="A2181" s="7">
        <v>45917</v>
      </c>
      <c r="B2181" s="5">
        <f>SUMPRODUCT($C$2:$P$2,$C$2181:$P$2181)</f>
        <v>-98882.51</v>
      </c>
      <c r="C2181" s="5">
        <f>IF(ISERROR(VLOOKUP($A$2181, 文字檔!A:B, 2, 0)),0,VLOOKUP($A$2181, 文字檔!A:B, 2, 0))</f>
        <v>0</v>
      </c>
      <c r="D2181" s="5">
        <f>IF(ISERROR(VLOOKUP($A$2181, 文字檔!C:D, 2, 0)),0,VLOOKUP($A$2181, 文字檔!C:D, 2, 0))</f>
        <v>0</v>
      </c>
      <c r="E2181" s="5">
        <f>IF(ISERROR(VLOOKUP($A$2181, 文字檔!E:F, 2, 0)),0,VLOOKUP($A$2181, 文字檔!E:F, 2, 0))</f>
        <v>0</v>
      </c>
      <c r="F2181" s="5">
        <f>IF(ISERROR(VLOOKUP($A$2181, 文字檔!G:H, 2, 0)),0,VLOOKUP($A$2181, 文字檔!G:H, 2, 0))</f>
        <v>0</v>
      </c>
      <c r="G2181" s="5">
        <f>IF(ISERROR(VLOOKUP($A$2181, 文字檔!I:J, 2, 0)),0,VLOOKUP($A$2181, 文字檔!I:J, 2, 0))</f>
        <v>0</v>
      </c>
      <c r="H2181" s="5">
        <f>IF(ISERROR(VLOOKUP($A$2181, 文字檔!K:L, 2, 0)),0,VLOOKUP($A$2181, 文字檔!K:L, 2, 0))</f>
        <v>-15366.68</v>
      </c>
      <c r="I2181" s="5">
        <f>IF(ISERROR(VLOOKUP($A$2181, 文字檔!M:N, 2, 0)),0,VLOOKUP($A$2181, 文字檔!M:N, 2, 0))</f>
        <v>21070.63</v>
      </c>
      <c r="J2181" s="5">
        <f>IF(ISERROR(VLOOKUP($A$2181, 文字檔!O:P, 2, 0)),0,VLOOKUP($A$2181, 文字檔!O:P, 2, 0))</f>
        <v>0</v>
      </c>
      <c r="K2181">
        <f>IF(ISERROR(VLOOKUP($A$2181, 文字檔!Q:R, 2, 0)),0,VLOOKUP($A$2181, 文字檔!Q:R, 2, 0))</f>
        <v>-39962.99</v>
      </c>
      <c r="L2181">
        <f>IF(ISERROR(VLOOKUP($A$2181, 文字檔!S:T, 2, 0)),0,VLOOKUP($A$2181, 文字檔!S:T, 2, 0))</f>
        <v>0</v>
      </c>
      <c r="M2181">
        <f>IF(ISERROR(VLOOKUP($A$2181, 文字檔!U:V, 2, 0)),0,VLOOKUP($A$2181, 文字檔!U:V, 2, 0))</f>
        <v>-39962.99</v>
      </c>
      <c r="N2181">
        <f>IF(ISERROR(VLOOKUP($A$2181, 文字檔!W:X, 2, 0)),0,VLOOKUP($A$2181, 文字檔!W:X, 2, 0))</f>
        <v>0</v>
      </c>
      <c r="O2181">
        <f>IF(ISERROR(VLOOKUP($A$2181, 文字檔!Y:Z, 2, 0)),0,VLOOKUP($A$2181, 文字檔!Y:Z, 2, 0))</f>
        <v>4704.1000000000004</v>
      </c>
      <c r="P2181">
        <f>IF(ISERROR(VLOOKUP($A$2181, 文字檔!AA:AB, 2, 0)),0,VLOOKUP($A$2181, 文字檔!AA:AB, 2, 0))</f>
        <v>-29364.58</v>
      </c>
    </row>
    <row r="2182" spans="1:16" ht="16.2">
      <c r="A2182" s="7">
        <v>45918</v>
      </c>
      <c r="B2182" s="5">
        <f>SUMPRODUCT($C$2:$P$2,$C$2182:$P$2182)</f>
        <v>-3477.6899999999987</v>
      </c>
      <c r="C2182" s="5">
        <f>IF(ISERROR(VLOOKUP($A$2182, 文字檔!A:B, 2, 0)),0,VLOOKUP($A$2182, 文字檔!A:B, 2, 0))</f>
        <v>24328.21</v>
      </c>
      <c r="D2182" s="5">
        <f>IF(ISERROR(VLOOKUP($A$2182, 文字檔!C:D, 2, 0)),0,VLOOKUP($A$2182, 文字檔!C:D, 2, 0))</f>
        <v>0</v>
      </c>
      <c r="E2182" s="5">
        <f>IF(ISERROR(VLOOKUP($A$2182, 文字檔!E:F, 2, 0)),0,VLOOKUP($A$2182, 文字檔!E:F, 2, 0))</f>
        <v>0</v>
      </c>
      <c r="F2182" s="5">
        <f>IF(ISERROR(VLOOKUP($A$2182, 文字檔!G:H, 2, 0)),0,VLOOKUP($A$2182, 文字檔!G:H, 2, 0))</f>
        <v>0</v>
      </c>
      <c r="G2182" s="5">
        <f>IF(ISERROR(VLOOKUP($A$2182, 文字檔!I:J, 2, 0)),0,VLOOKUP($A$2182, 文字檔!I:J, 2, 0))</f>
        <v>-23330.45</v>
      </c>
      <c r="H2182" s="5">
        <f>IF(ISERROR(VLOOKUP($A$2182, 文字檔!K:L, 2, 0)),0,VLOOKUP($A$2182, 文字檔!K:L, 2, 0))</f>
        <v>-21935.759999999998</v>
      </c>
      <c r="I2182" s="5">
        <f>IF(ISERROR(VLOOKUP($A$2182, 文字檔!M:N, 2, 0)),0,VLOOKUP($A$2182, 文字檔!M:N, 2, 0))</f>
        <v>0</v>
      </c>
      <c r="J2182" s="5">
        <f>IF(ISERROR(VLOOKUP($A$2182, 文字檔!O:P, 2, 0)),0,VLOOKUP($A$2182, 文字檔!O:P, 2, 0))</f>
        <v>0</v>
      </c>
      <c r="K2182">
        <f>IF(ISERROR(VLOOKUP($A$2182, 文字檔!Q:R, 2, 0)),0,VLOOKUP($A$2182, 文字檔!Q:R, 2, 0))</f>
        <v>0</v>
      </c>
      <c r="L2182">
        <f>IF(ISERROR(VLOOKUP($A$2182, 文字檔!S:T, 2, 0)),0,VLOOKUP($A$2182, 文字檔!S:T, 2, 0))</f>
        <v>0</v>
      </c>
      <c r="M2182">
        <f>IF(ISERROR(VLOOKUP($A$2182, 文字檔!U:V, 2, 0)),0,VLOOKUP($A$2182, 文字檔!U:V, 2, 0))</f>
        <v>0</v>
      </c>
      <c r="N2182">
        <f>IF(ISERROR(VLOOKUP($A$2182, 文字檔!W:X, 2, 0)),0,VLOOKUP($A$2182, 文字檔!W:X, 2, 0))</f>
        <v>0</v>
      </c>
      <c r="O2182">
        <f>IF(ISERROR(VLOOKUP($A$2182, 文字檔!Y:Z, 2, 0)),0,VLOOKUP($A$2182, 文字檔!Y:Z, 2, 0))</f>
        <v>-5171.93</v>
      </c>
      <c r="P2182">
        <f>IF(ISERROR(VLOOKUP($A$2182, 文字檔!AA:AB, 2, 0)),0,VLOOKUP($A$2182, 文字檔!AA:AB, 2, 0))</f>
        <v>22632.240000000002</v>
      </c>
    </row>
    <row r="2183" spans="1:16" ht="16.2">
      <c r="A2183" s="7">
        <v>45919</v>
      </c>
      <c r="B2183" s="5">
        <f>SUMPRODUCT($C$2:$P$2,$C$2183:$P$2183)</f>
        <v>-90666.07</v>
      </c>
      <c r="C2183" s="5">
        <f>IF(ISERROR(VLOOKUP($A$2183, 文字檔!A:B, 2, 0)),0,VLOOKUP($A$2183, 文字檔!A:B, 2, 0))</f>
        <v>0</v>
      </c>
      <c r="D2183" s="5">
        <f>IF(ISERROR(VLOOKUP($A$2183, 文字檔!C:D, 2, 0)),0,VLOOKUP($A$2183, 文字檔!C:D, 2, 0))</f>
        <v>0</v>
      </c>
      <c r="E2183" s="5">
        <f>IF(ISERROR(VLOOKUP($A$2183, 文字檔!E:F, 2, 0)),0,VLOOKUP($A$2183, 文字檔!E:F, 2, 0))</f>
        <v>0</v>
      </c>
      <c r="F2183" s="5">
        <f>IF(ISERROR(VLOOKUP($A$2183, 文字檔!G:H, 2, 0)),0,VLOOKUP($A$2183, 文字檔!G:H, 2, 0))</f>
        <v>0</v>
      </c>
      <c r="G2183" s="5">
        <f>IF(ISERROR(VLOOKUP($A$2183, 文字檔!I:J, 2, 0)),0,VLOOKUP($A$2183, 文字檔!I:J, 2, 0))</f>
        <v>0</v>
      </c>
      <c r="H2183" s="5">
        <f>IF(ISERROR(VLOOKUP($A$2183, 文字檔!K:L, 2, 0)),0,VLOOKUP($A$2183, 文字檔!K:L, 2, 0))</f>
        <v>13254.88</v>
      </c>
      <c r="I2183" s="5">
        <f>IF(ISERROR(VLOOKUP($A$2183, 文字檔!M:N, 2, 0)),0,VLOOKUP($A$2183, 文字檔!M:N, 2, 0))</f>
        <v>0</v>
      </c>
      <c r="J2183" s="5">
        <f>IF(ISERROR(VLOOKUP($A$2183, 文字檔!O:P, 2, 0)),0,VLOOKUP($A$2183, 文字檔!O:P, 2, 0))</f>
        <v>0</v>
      </c>
      <c r="K2183">
        <f>IF(ISERROR(VLOOKUP($A$2183, 文字檔!Q:R, 2, 0)),0,VLOOKUP($A$2183, 文字檔!Q:R, 2, 0))</f>
        <v>-39976.01</v>
      </c>
      <c r="L2183">
        <f>IF(ISERROR(VLOOKUP($A$2183, 文字檔!S:T, 2, 0)),0,VLOOKUP($A$2183, 文字檔!S:T, 2, 0))</f>
        <v>0</v>
      </c>
      <c r="M2183">
        <f>IF(ISERROR(VLOOKUP($A$2183, 文字檔!U:V, 2, 0)),0,VLOOKUP($A$2183, 文字檔!U:V, 2, 0))</f>
        <v>-48744.94</v>
      </c>
      <c r="N2183">
        <f>IF(ISERROR(VLOOKUP($A$2183, 文字檔!W:X, 2, 0)),0,VLOOKUP($A$2183, 文字檔!W:X, 2, 0))</f>
        <v>0</v>
      </c>
      <c r="O2183">
        <f>IF(ISERROR(VLOOKUP($A$2183, 文字檔!Y:Z, 2, 0)),0,VLOOKUP($A$2183, 文字檔!Y:Z, 2, 0))</f>
        <v>-7600</v>
      </c>
      <c r="P2183">
        <f>IF(ISERROR(VLOOKUP($A$2183, 文字檔!AA:AB, 2, 0)),0,VLOOKUP($A$2183, 文字檔!AA:AB, 2, 0))</f>
        <v>-7600</v>
      </c>
    </row>
    <row r="2184" spans="1:16" ht="16.2">
      <c r="A2184" s="7">
        <v>45920</v>
      </c>
      <c r="B2184" s="5">
        <f>SUMPRODUCT($C$2:$P$2,$C$2184:$P$2184)</f>
        <v>0</v>
      </c>
      <c r="C2184" s="5">
        <f>IF(ISERROR(VLOOKUP($A$2184, 文字檔!A:B, 2, 0)),0,VLOOKUP($A$2184, 文字檔!A:B, 2, 0))</f>
        <v>0</v>
      </c>
      <c r="D2184" s="5">
        <f>IF(ISERROR(VLOOKUP($A$2184, 文字檔!C:D, 2, 0)),0,VLOOKUP($A$2184, 文字檔!C:D, 2, 0))</f>
        <v>0</v>
      </c>
      <c r="E2184" s="5">
        <f>IF(ISERROR(VLOOKUP($A$2184, 文字檔!E:F, 2, 0)),0,VLOOKUP($A$2184, 文字檔!E:F, 2, 0))</f>
        <v>0</v>
      </c>
      <c r="F2184" s="5">
        <f>IF(ISERROR(VLOOKUP($A$2184, 文字檔!G:H, 2, 0)),0,VLOOKUP($A$2184, 文字檔!G:H, 2, 0))</f>
        <v>0</v>
      </c>
      <c r="G2184" s="5">
        <f>IF(ISERROR(VLOOKUP($A$2184, 文字檔!I:J, 2, 0)),0,VLOOKUP($A$2184, 文字檔!I:J, 2, 0))</f>
        <v>0</v>
      </c>
      <c r="H2184" s="5">
        <f>IF(ISERROR(VLOOKUP($A$2184, 文字檔!K:L, 2, 0)),0,VLOOKUP($A$2184, 文字檔!K:L, 2, 0))</f>
        <v>0</v>
      </c>
      <c r="I2184" s="5">
        <f>IF(ISERROR(VLOOKUP($A$2184, 文字檔!M:N, 2, 0)),0,VLOOKUP($A$2184, 文字檔!M:N, 2, 0))</f>
        <v>0</v>
      </c>
      <c r="J2184" s="5">
        <f>IF(ISERROR(VLOOKUP($A$2184, 文字檔!O:P, 2, 0)),0,VLOOKUP($A$2184, 文字檔!O:P, 2, 0))</f>
        <v>0</v>
      </c>
      <c r="K2184">
        <f>IF(ISERROR(VLOOKUP($A$2184, 文字檔!Q:R, 2, 0)),0,VLOOKUP($A$2184, 文字檔!Q:R, 2, 0))</f>
        <v>0</v>
      </c>
      <c r="L2184">
        <f>IF(ISERROR(VLOOKUP($A$2184, 文字檔!S:T, 2, 0)),0,VLOOKUP($A$2184, 文字檔!S:T, 2, 0))</f>
        <v>0</v>
      </c>
      <c r="M2184">
        <f>IF(ISERROR(VLOOKUP($A$2184, 文字檔!U:V, 2, 0)),0,VLOOKUP($A$2184, 文字檔!U:V, 2, 0))</f>
        <v>0</v>
      </c>
      <c r="N2184">
        <f>IF(ISERROR(VLOOKUP($A$2184, 文字檔!W:X, 2, 0)),0,VLOOKUP($A$2184, 文字檔!W:X, 2, 0))</f>
        <v>0</v>
      </c>
      <c r="O2184">
        <f>IF(ISERROR(VLOOKUP($A$2184, 文字檔!Y:Z, 2, 0)),0,VLOOKUP($A$2184, 文字檔!Y:Z, 2, 0))</f>
        <v>0</v>
      </c>
      <c r="P2184">
        <f>IF(ISERROR(VLOOKUP($A$2184, 文字檔!AA:AB, 2, 0)),0,VLOOKUP($A$2184, 文字檔!AA:AB, 2, 0))</f>
        <v>0</v>
      </c>
    </row>
    <row r="2185" spans="1:16" ht="16.2">
      <c r="A2185" s="7">
        <v>45921</v>
      </c>
      <c r="B2185" s="5">
        <f>SUMPRODUCT($C$2:$P$2,$C$2185:$P$2185)</f>
        <v>0</v>
      </c>
      <c r="C2185" s="5">
        <f>IF(ISERROR(VLOOKUP($A$2185, 文字檔!A:B, 2, 0)),0,VLOOKUP($A$2185, 文字檔!A:B, 2, 0))</f>
        <v>0</v>
      </c>
      <c r="D2185" s="5">
        <f>IF(ISERROR(VLOOKUP($A$2185, 文字檔!C:D, 2, 0)),0,VLOOKUP($A$2185, 文字檔!C:D, 2, 0))</f>
        <v>0</v>
      </c>
      <c r="E2185" s="5">
        <f>IF(ISERROR(VLOOKUP($A$2185, 文字檔!E:F, 2, 0)),0,VLOOKUP($A$2185, 文字檔!E:F, 2, 0))</f>
        <v>0</v>
      </c>
      <c r="F2185" s="5">
        <f>IF(ISERROR(VLOOKUP($A$2185, 文字檔!G:H, 2, 0)),0,VLOOKUP($A$2185, 文字檔!G:H, 2, 0))</f>
        <v>0</v>
      </c>
      <c r="G2185" s="5">
        <f>IF(ISERROR(VLOOKUP($A$2185, 文字檔!I:J, 2, 0)),0,VLOOKUP($A$2185, 文字檔!I:J, 2, 0))</f>
        <v>0</v>
      </c>
      <c r="H2185" s="5">
        <f>IF(ISERROR(VLOOKUP($A$2185, 文字檔!K:L, 2, 0)),0,VLOOKUP($A$2185, 文字檔!K:L, 2, 0))</f>
        <v>0</v>
      </c>
      <c r="I2185" s="5">
        <f>IF(ISERROR(VLOOKUP($A$2185, 文字檔!M:N, 2, 0)),0,VLOOKUP($A$2185, 文字檔!M:N, 2, 0))</f>
        <v>0</v>
      </c>
      <c r="J2185" s="5">
        <f>IF(ISERROR(VLOOKUP($A$2185, 文字檔!O:P, 2, 0)),0,VLOOKUP($A$2185, 文字檔!O:P, 2, 0))</f>
        <v>0</v>
      </c>
      <c r="K2185">
        <f>IF(ISERROR(VLOOKUP($A$2185, 文字檔!Q:R, 2, 0)),0,VLOOKUP($A$2185, 文字檔!Q:R, 2, 0))</f>
        <v>0</v>
      </c>
      <c r="L2185">
        <f>IF(ISERROR(VLOOKUP($A$2185, 文字檔!S:T, 2, 0)),0,VLOOKUP($A$2185, 文字檔!S:T, 2, 0))</f>
        <v>0</v>
      </c>
      <c r="M2185">
        <f>IF(ISERROR(VLOOKUP($A$2185, 文字檔!U:V, 2, 0)),0,VLOOKUP($A$2185, 文字檔!U:V, 2, 0))</f>
        <v>0</v>
      </c>
      <c r="N2185">
        <f>IF(ISERROR(VLOOKUP($A$2185, 文字檔!W:X, 2, 0)),0,VLOOKUP($A$2185, 文字檔!W:X, 2, 0))</f>
        <v>0</v>
      </c>
      <c r="O2185">
        <f>IF(ISERROR(VLOOKUP($A$2185, 文字檔!Y:Z, 2, 0)),0,VLOOKUP($A$2185, 文字檔!Y:Z, 2, 0))</f>
        <v>0</v>
      </c>
      <c r="P2185">
        <f>IF(ISERROR(VLOOKUP($A$2185, 文字檔!AA:AB, 2, 0)),0,VLOOKUP($A$2185, 文字檔!AA:AB, 2, 0))</f>
        <v>0</v>
      </c>
    </row>
    <row r="2186" spans="1:16" ht="16.2">
      <c r="A2186" s="7">
        <v>45922</v>
      </c>
      <c r="B2186" s="5">
        <f>SUMPRODUCT($C$2:$P$2,$C$2186:$P$2186)</f>
        <v>191661.23</v>
      </c>
      <c r="C2186" s="5">
        <f>IF(ISERROR(VLOOKUP($A$2186, 文字檔!A:B, 2, 0)),0,VLOOKUP($A$2186, 文字檔!A:B, 2, 0))</f>
        <v>23504.09</v>
      </c>
      <c r="D2186" s="5">
        <f>IF(ISERROR(VLOOKUP($A$2186, 文字檔!C:D, 2, 0)),0,VLOOKUP($A$2186, 文字檔!C:D, 2, 0))</f>
        <v>0</v>
      </c>
      <c r="E2186" s="5">
        <f>IF(ISERROR(VLOOKUP($A$2186, 文字檔!E:F, 2, 0)),0,VLOOKUP($A$2186, 文字檔!E:F, 2, 0))</f>
        <v>0</v>
      </c>
      <c r="F2186" s="5">
        <f>IF(ISERROR(VLOOKUP($A$2186, 文字檔!G:H, 2, 0)),0,VLOOKUP($A$2186, 文字檔!G:H, 2, 0))</f>
        <v>0</v>
      </c>
      <c r="G2186" s="5">
        <f>IF(ISERROR(VLOOKUP($A$2186, 文字檔!I:J, 2, 0)),0,VLOOKUP($A$2186, 文字檔!I:J, 2, 0))</f>
        <v>11225.07</v>
      </c>
      <c r="H2186" s="5">
        <f>IF(ISERROR(VLOOKUP($A$2186, 文字檔!K:L, 2, 0)),0,VLOOKUP($A$2186, 文字檔!K:L, 2, 0))</f>
        <v>0</v>
      </c>
      <c r="I2186" s="5">
        <f>IF(ISERROR(VLOOKUP($A$2186, 文字檔!M:N, 2, 0)),0,VLOOKUP($A$2186, 文字檔!M:N, 2, 0))</f>
        <v>27427.5</v>
      </c>
      <c r="J2186" s="5">
        <f>IF(ISERROR(VLOOKUP($A$2186, 文字檔!O:P, 2, 0)),0,VLOOKUP($A$2186, 文字檔!O:P, 2, 0))</f>
        <v>0</v>
      </c>
      <c r="K2186">
        <f>IF(ISERROR(VLOOKUP($A$2186, 文字檔!Q:R, 2, 0)),0,VLOOKUP($A$2186, 文字檔!Q:R, 2, 0))</f>
        <v>44000</v>
      </c>
      <c r="L2186">
        <f>IF(ISERROR(VLOOKUP($A$2186, 文字檔!S:T, 2, 0)),0,VLOOKUP($A$2186, 文字檔!S:T, 2, 0))</f>
        <v>0</v>
      </c>
      <c r="M2186">
        <f>IF(ISERROR(VLOOKUP($A$2186, 文字檔!U:V, 2, 0)),0,VLOOKUP($A$2186, 文字檔!U:V, 2, 0))</f>
        <v>-8177.84</v>
      </c>
      <c r="N2186">
        <f>IF(ISERROR(VLOOKUP($A$2186, 文字檔!W:X, 2, 0)),0,VLOOKUP($A$2186, 文字檔!W:X, 2, 0))</f>
        <v>31028.04</v>
      </c>
      <c r="O2186">
        <f>IF(ISERROR(VLOOKUP($A$2186, 文字檔!Y:Z, 2, 0)),0,VLOOKUP($A$2186, 文字檔!Y:Z, 2, 0))</f>
        <v>18654.37</v>
      </c>
      <c r="P2186">
        <f>IF(ISERROR(VLOOKUP($A$2186, 文字檔!AA:AB, 2, 0)),0,VLOOKUP($A$2186, 文字檔!AA:AB, 2, 0))</f>
        <v>44000</v>
      </c>
    </row>
    <row r="2187" spans="1:16" ht="16.2">
      <c r="A2187" s="7">
        <v>45923</v>
      </c>
      <c r="B2187" s="5">
        <f>SUMPRODUCT($C$2:$P$2,$C$2187:$P$2187)</f>
        <v>272216.65999999997</v>
      </c>
      <c r="C2187" s="5">
        <f>IF(ISERROR(VLOOKUP($A$2187, 文字檔!A:B, 2, 0)),0,VLOOKUP($A$2187, 文字檔!A:B, 2, 0))</f>
        <v>-8175.21</v>
      </c>
      <c r="D2187" s="5">
        <f>IF(ISERROR(VLOOKUP($A$2187, 文字檔!C:D, 2, 0)),0,VLOOKUP($A$2187, 文字檔!C:D, 2, 0))</f>
        <v>0</v>
      </c>
      <c r="E2187" s="5">
        <f>IF(ISERROR(VLOOKUP($A$2187, 文字檔!E:F, 2, 0)),0,VLOOKUP($A$2187, 文字檔!E:F, 2, 0))</f>
        <v>0</v>
      </c>
      <c r="F2187" s="5">
        <f>IF(ISERROR(VLOOKUP($A$2187, 文字檔!G:H, 2, 0)),0,VLOOKUP($A$2187, 文字檔!G:H, 2, 0))</f>
        <v>27416.04</v>
      </c>
      <c r="G2187" s="5">
        <f>IF(ISERROR(VLOOKUP($A$2187, 文字檔!I:J, 2, 0)),0,VLOOKUP($A$2187, 文字檔!I:J, 2, 0))</f>
        <v>-15574.51</v>
      </c>
      <c r="H2187" s="5">
        <f>IF(ISERROR(VLOOKUP($A$2187, 文字檔!K:L, 2, 0)),0,VLOOKUP($A$2187, 文字檔!K:L, 2, 0))</f>
        <v>-14563.75</v>
      </c>
      <c r="I2187" s="5">
        <f>IF(ISERROR(VLOOKUP($A$2187, 文字檔!M:N, 2, 0)),0,VLOOKUP($A$2187, 文字檔!M:N, 2, 0))</f>
        <v>-10975.2</v>
      </c>
      <c r="J2187" s="5">
        <f>IF(ISERROR(VLOOKUP($A$2187, 文字檔!O:P, 2, 0)),0,VLOOKUP($A$2187, 文字檔!O:P, 2, 0))</f>
        <v>0</v>
      </c>
      <c r="K2187">
        <f>IF(ISERROR(VLOOKUP($A$2187, 文字檔!Q:R, 2, 0)),0,VLOOKUP($A$2187, 文字檔!Q:R, 2, 0))</f>
        <v>76400</v>
      </c>
      <c r="L2187">
        <f>IF(ISERROR(VLOOKUP($A$2187, 文字檔!S:T, 2, 0)),0,VLOOKUP($A$2187, 文字檔!S:T, 2, 0))</f>
        <v>-18165.07</v>
      </c>
      <c r="M2187">
        <f>IF(ISERROR(VLOOKUP($A$2187, 文字檔!U:V, 2, 0)),0,VLOOKUP($A$2187, 文字檔!U:V, 2, 0))</f>
        <v>76400</v>
      </c>
      <c r="N2187">
        <f>IF(ISERROR(VLOOKUP($A$2187, 文字檔!W:X, 2, 0)),0,VLOOKUP($A$2187, 文字檔!W:X, 2, 0))</f>
        <v>76400</v>
      </c>
      <c r="O2187">
        <f>IF(ISERROR(VLOOKUP($A$2187, 文字檔!Y:Z, 2, 0)),0,VLOOKUP($A$2187, 文字檔!Y:Z, 2, 0))</f>
        <v>56035.26</v>
      </c>
      <c r="P2187">
        <f>IF(ISERROR(VLOOKUP($A$2187, 文字檔!AA:AB, 2, 0)),0,VLOOKUP($A$2187, 文字檔!AA:AB, 2, 0))</f>
        <v>27019.1</v>
      </c>
    </row>
    <row r="2188" spans="1:16" ht="16.2">
      <c r="A2188" s="7">
        <v>45924</v>
      </c>
      <c r="B2188" s="5">
        <f>SUMPRODUCT($C$2:$P$2,$C$2188:$P$2188)</f>
        <v>-25563.25</v>
      </c>
      <c r="C2188" s="5">
        <f>IF(ISERROR(VLOOKUP($A$2188, 文字檔!A:B, 2, 0)),0,VLOOKUP($A$2188, 文字檔!A:B, 2, 0))</f>
        <v>0</v>
      </c>
      <c r="D2188" s="5">
        <f>IF(ISERROR(VLOOKUP($A$2188, 文字檔!C:D, 2, 0)),0,VLOOKUP($A$2188, 文字檔!C:D, 2, 0))</f>
        <v>0</v>
      </c>
      <c r="E2188" s="5">
        <f>IF(ISERROR(VLOOKUP($A$2188, 文字檔!E:F, 2, 0)),0,VLOOKUP($A$2188, 文字檔!E:F, 2, 0))</f>
        <v>0</v>
      </c>
      <c r="F2188" s="5">
        <f>IF(ISERROR(VLOOKUP($A$2188, 文字檔!G:H, 2, 0)),0,VLOOKUP($A$2188, 文字檔!G:H, 2, 0))</f>
        <v>-38582.519999999997</v>
      </c>
      <c r="G2188" s="5">
        <f>IF(ISERROR(VLOOKUP($A$2188, 文字檔!I:J, 2, 0)),0,VLOOKUP($A$2188, 文字檔!I:J, 2, 0))</f>
        <v>0</v>
      </c>
      <c r="H2188" s="5">
        <f>IF(ISERROR(VLOOKUP($A$2188, 文字檔!K:L, 2, 0)),0,VLOOKUP($A$2188, 文字檔!K:L, 2, 0))</f>
        <v>0</v>
      </c>
      <c r="I2188" s="5">
        <f>IF(ISERROR(VLOOKUP($A$2188, 文字檔!M:N, 2, 0)),0,VLOOKUP($A$2188, 文字檔!M:N, 2, 0))</f>
        <v>0</v>
      </c>
      <c r="J2188" s="5">
        <f>IF(ISERROR(VLOOKUP($A$2188, 文字檔!O:P, 2, 0)),0,VLOOKUP($A$2188, 文字檔!O:P, 2, 0))</f>
        <v>0</v>
      </c>
      <c r="K2188">
        <f>IF(ISERROR(VLOOKUP($A$2188, 文字檔!Q:R, 2, 0)),0,VLOOKUP($A$2188, 文字檔!Q:R, 2, 0))</f>
        <v>-7200</v>
      </c>
      <c r="L2188">
        <f>IF(ISERROR(VLOOKUP($A$2188, 文字檔!S:T, 2, 0)),0,VLOOKUP($A$2188, 文字檔!S:T, 2, 0))</f>
        <v>0</v>
      </c>
      <c r="M2188">
        <f>IF(ISERROR(VLOOKUP($A$2188, 文字檔!U:V, 2, 0)),0,VLOOKUP($A$2188, 文字檔!U:V, 2, 0))</f>
        <v>-7200</v>
      </c>
      <c r="N2188">
        <f>IF(ISERROR(VLOOKUP($A$2188, 文字檔!W:X, 2, 0)),0,VLOOKUP($A$2188, 文字檔!W:X, 2, 0))</f>
        <v>-7200</v>
      </c>
      <c r="O2188">
        <f>IF(ISERROR(VLOOKUP($A$2188, 文字檔!Y:Z, 2, 0)),0,VLOOKUP($A$2188, 文字檔!Y:Z, 2, 0))</f>
        <v>34619.269999999997</v>
      </c>
      <c r="P2188">
        <f>IF(ISERROR(VLOOKUP($A$2188, 文字檔!AA:AB, 2, 0)),0,VLOOKUP($A$2188, 文字檔!AA:AB, 2, 0))</f>
        <v>0</v>
      </c>
    </row>
    <row r="2189" spans="1:16" ht="16.2">
      <c r="A2189" s="7">
        <v>45925</v>
      </c>
      <c r="B2189" s="5">
        <f>SUMPRODUCT($C$2:$P$2,$C$2189:$P$2189)</f>
        <v>-71090.510000000009</v>
      </c>
      <c r="C2189" s="5">
        <f>IF(ISERROR(VLOOKUP($A$2189, 文字檔!A:B, 2, 0)),0,VLOOKUP($A$2189, 文字檔!A:B, 2, 0))</f>
        <v>0</v>
      </c>
      <c r="D2189" s="5">
        <f>IF(ISERROR(VLOOKUP($A$2189, 文字檔!C:D, 2, 0)),0,VLOOKUP($A$2189, 文字檔!C:D, 2, 0))</f>
        <v>0</v>
      </c>
      <c r="E2189" s="5">
        <f>IF(ISERROR(VLOOKUP($A$2189, 文字檔!E:F, 2, 0)),0,VLOOKUP($A$2189, 文字檔!E:F, 2, 0))</f>
        <v>0</v>
      </c>
      <c r="F2189" s="5">
        <f>IF(ISERROR(VLOOKUP($A$2189, 文字檔!G:H, 2, 0)),0,VLOOKUP($A$2189, 文字檔!G:H, 2, 0))</f>
        <v>0</v>
      </c>
      <c r="G2189" s="5">
        <f>IF(ISERROR(VLOOKUP($A$2189, 文字檔!I:J, 2, 0)),0,VLOOKUP($A$2189, 文字檔!I:J, 2, 0))</f>
        <v>-8368.1</v>
      </c>
      <c r="H2189" s="5">
        <f>IF(ISERROR(VLOOKUP($A$2189, 文字檔!K:L, 2, 0)),0,VLOOKUP($A$2189, 文字檔!K:L, 2, 0))</f>
        <v>0</v>
      </c>
      <c r="I2189" s="5">
        <f>IF(ISERROR(VLOOKUP($A$2189, 文字檔!M:N, 2, 0)),0,VLOOKUP($A$2189, 文字檔!M:N, 2, 0))</f>
        <v>5416.16</v>
      </c>
      <c r="J2189" s="5">
        <f>IF(ISERROR(VLOOKUP($A$2189, 文字檔!O:P, 2, 0)),0,VLOOKUP($A$2189, 文字檔!O:P, 2, 0))</f>
        <v>0</v>
      </c>
      <c r="K2189">
        <f>IF(ISERROR(VLOOKUP($A$2189, 文字檔!Q:R, 2, 0)),0,VLOOKUP($A$2189, 文字檔!Q:R, 2, 0))</f>
        <v>-28000</v>
      </c>
      <c r="L2189">
        <f>IF(ISERROR(VLOOKUP($A$2189, 文字檔!S:T, 2, 0)),0,VLOOKUP($A$2189, 文字檔!S:T, 2, 0))</f>
        <v>8031.78</v>
      </c>
      <c r="M2189">
        <f>IF(ISERROR(VLOOKUP($A$2189, 文字檔!U:V, 2, 0)),0,VLOOKUP($A$2189, 文字檔!U:V, 2, 0))</f>
        <v>-28000</v>
      </c>
      <c r="N2189">
        <f>IF(ISERROR(VLOOKUP($A$2189, 文字檔!W:X, 2, 0)),0,VLOOKUP($A$2189, 文字檔!W:X, 2, 0))</f>
        <v>-22983.78</v>
      </c>
      <c r="O2189">
        <f>IF(ISERROR(VLOOKUP($A$2189, 文字檔!Y:Z, 2, 0)),0,VLOOKUP($A$2189, 文字檔!Y:Z, 2, 0))</f>
        <v>2813.43</v>
      </c>
      <c r="P2189">
        <f>IF(ISERROR(VLOOKUP($A$2189, 文字檔!AA:AB, 2, 0)),0,VLOOKUP($A$2189, 文字檔!AA:AB, 2, 0))</f>
        <v>0</v>
      </c>
    </row>
    <row r="2190" spans="1:16" ht="16.2">
      <c r="A2190" s="7">
        <v>45926</v>
      </c>
      <c r="B2190" s="5">
        <f>SUMPRODUCT($C$2:$P$2,$C$2190:$P$2190)</f>
        <v>-111288.64000000001</v>
      </c>
      <c r="C2190" s="5">
        <f>IF(ISERROR(VLOOKUP($A$2190, 文字檔!A:B, 2, 0)),0,VLOOKUP($A$2190, 文字檔!A:B, 2, 0))</f>
        <v>12858.42</v>
      </c>
      <c r="D2190" s="5">
        <f>IF(ISERROR(VLOOKUP($A$2190, 文字檔!C:D, 2, 0)),0,VLOOKUP($A$2190, 文字檔!C:D, 2, 0))</f>
        <v>-7169.11</v>
      </c>
      <c r="E2190" s="5">
        <f>IF(ISERROR(VLOOKUP($A$2190, 文字檔!E:F, 2, 0)),0,VLOOKUP($A$2190, 文字檔!E:F, 2, 0))</f>
        <v>0</v>
      </c>
      <c r="F2190" s="5">
        <f>IF(ISERROR(VLOOKUP($A$2190, 文字檔!G:H, 2, 0)),0,VLOOKUP($A$2190, 文字檔!G:H, 2, 0))</f>
        <v>0</v>
      </c>
      <c r="G2190" s="5">
        <f>IF(ISERROR(VLOOKUP($A$2190, 文字檔!I:J, 2, 0)),0,VLOOKUP($A$2190, 文字檔!I:J, 2, 0))</f>
        <v>-1170.01</v>
      </c>
      <c r="H2190" s="5">
        <f>IF(ISERROR(VLOOKUP($A$2190, 文字檔!K:L, 2, 0)),0,VLOOKUP($A$2190, 文字檔!K:L, 2, 0))</f>
        <v>47022.76</v>
      </c>
      <c r="I2190" s="5">
        <f>IF(ISERROR(VLOOKUP($A$2190, 文字檔!M:N, 2, 0)),0,VLOOKUP($A$2190, 文字檔!M:N, 2, 0))</f>
        <v>4761.2</v>
      </c>
      <c r="J2190" s="5">
        <f>IF(ISERROR(VLOOKUP($A$2190, 文字檔!O:P, 2, 0)),0,VLOOKUP($A$2190, 文字檔!O:P, 2, 0))</f>
        <v>-22169.200000000001</v>
      </c>
      <c r="K2190">
        <f>IF(ISERROR(VLOOKUP($A$2190, 文字檔!Q:R, 2, 0)),0,VLOOKUP($A$2190, 文字檔!Q:R, 2, 0))</f>
        <v>-85600</v>
      </c>
      <c r="L2190">
        <f>IF(ISERROR(VLOOKUP($A$2190, 文字檔!S:T, 2, 0)),0,VLOOKUP($A$2190, 文字檔!S:T, 2, 0))</f>
        <v>0</v>
      </c>
      <c r="M2190">
        <f>IF(ISERROR(VLOOKUP($A$2190, 文字檔!U:V, 2, 0)),0,VLOOKUP($A$2190, 文字檔!U:V, 2, 0))</f>
        <v>-103337.71</v>
      </c>
      <c r="N2190">
        <f>IF(ISERROR(VLOOKUP($A$2190, 文字檔!W:X, 2, 0)),0,VLOOKUP($A$2190, 文字檔!W:X, 2, 0))</f>
        <v>0</v>
      </c>
      <c r="O2190">
        <f>IF(ISERROR(VLOOKUP($A$2190, 文字檔!Y:Z, 2, 0)),0,VLOOKUP($A$2190, 文字檔!Y:Z, 2, 0))</f>
        <v>70850.38</v>
      </c>
      <c r="P2190">
        <f>IF(ISERROR(VLOOKUP($A$2190, 文字檔!AA:AB, 2, 0)),0,VLOOKUP($A$2190, 文字檔!AA:AB, 2, 0))</f>
        <v>-27335.37</v>
      </c>
    </row>
    <row r="2191" spans="1:16" ht="16.2">
      <c r="A2191" s="7">
        <v>45927</v>
      </c>
      <c r="B2191" s="5">
        <f>SUMPRODUCT($C$2:$P$2,$C$2191:$P$2191)</f>
        <v>0</v>
      </c>
      <c r="C2191" s="5">
        <f>IF(ISERROR(VLOOKUP($A$2191, 文字檔!A:B, 2, 0)),0,VLOOKUP($A$2191, 文字檔!A:B, 2, 0))</f>
        <v>0</v>
      </c>
      <c r="D2191" s="5">
        <f>IF(ISERROR(VLOOKUP($A$2191, 文字檔!C:D, 2, 0)),0,VLOOKUP($A$2191, 文字檔!C:D, 2, 0))</f>
        <v>0</v>
      </c>
      <c r="E2191" s="5">
        <f>IF(ISERROR(VLOOKUP($A$2191, 文字檔!E:F, 2, 0)),0,VLOOKUP($A$2191, 文字檔!E:F, 2, 0))</f>
        <v>0</v>
      </c>
      <c r="F2191" s="5">
        <f>IF(ISERROR(VLOOKUP($A$2191, 文字檔!G:H, 2, 0)),0,VLOOKUP($A$2191, 文字檔!G:H, 2, 0))</f>
        <v>0</v>
      </c>
      <c r="G2191" s="5">
        <f>IF(ISERROR(VLOOKUP($A$2191, 文字檔!I:J, 2, 0)),0,VLOOKUP($A$2191, 文字檔!I:J, 2, 0))</f>
        <v>0</v>
      </c>
      <c r="H2191" s="5">
        <f>IF(ISERROR(VLOOKUP($A$2191, 文字檔!K:L, 2, 0)),0,VLOOKUP($A$2191, 文字檔!K:L, 2, 0))</f>
        <v>0</v>
      </c>
      <c r="I2191" s="5">
        <f>IF(ISERROR(VLOOKUP($A$2191, 文字檔!M:N, 2, 0)),0,VLOOKUP($A$2191, 文字檔!M:N, 2, 0))</f>
        <v>0</v>
      </c>
      <c r="J2191" s="5">
        <f>IF(ISERROR(VLOOKUP($A$2191, 文字檔!O:P, 2, 0)),0,VLOOKUP($A$2191, 文字檔!O:P, 2, 0))</f>
        <v>0</v>
      </c>
      <c r="K2191">
        <f>IF(ISERROR(VLOOKUP($A$2191, 文字檔!Q:R, 2, 0)),0,VLOOKUP($A$2191, 文字檔!Q:R, 2, 0))</f>
        <v>0</v>
      </c>
      <c r="L2191">
        <f>IF(ISERROR(VLOOKUP($A$2191, 文字檔!S:T, 2, 0)),0,VLOOKUP($A$2191, 文字檔!S:T, 2, 0))</f>
        <v>0</v>
      </c>
      <c r="M2191">
        <f>IF(ISERROR(VLOOKUP($A$2191, 文字檔!U:V, 2, 0)),0,VLOOKUP($A$2191, 文字檔!U:V, 2, 0))</f>
        <v>0</v>
      </c>
      <c r="N2191">
        <f>IF(ISERROR(VLOOKUP($A$2191, 文字檔!W:X, 2, 0)),0,VLOOKUP($A$2191, 文字檔!W:X, 2, 0))</f>
        <v>0</v>
      </c>
      <c r="O2191">
        <f>IF(ISERROR(VLOOKUP($A$2191, 文字檔!Y:Z, 2, 0)),0,VLOOKUP($A$2191, 文字檔!Y:Z, 2, 0))</f>
        <v>0</v>
      </c>
      <c r="P2191">
        <f>IF(ISERROR(VLOOKUP($A$2191, 文字檔!AA:AB, 2, 0)),0,VLOOKUP($A$2191, 文字檔!AA:AB, 2, 0))</f>
        <v>0</v>
      </c>
    </row>
    <row r="2192" spans="1:16" ht="16.2">
      <c r="A2192" s="7">
        <v>45928</v>
      </c>
      <c r="B2192" s="5">
        <f>SUMPRODUCT($C$2:$P$2,$C$2192:$P$2192)</f>
        <v>0</v>
      </c>
      <c r="C2192" s="5">
        <f>IF(ISERROR(VLOOKUP($A$2192, 文字檔!A:B, 2, 0)),0,VLOOKUP($A$2192, 文字檔!A:B, 2, 0))</f>
        <v>0</v>
      </c>
      <c r="D2192" s="5">
        <f>IF(ISERROR(VLOOKUP($A$2192, 文字檔!C:D, 2, 0)),0,VLOOKUP($A$2192, 文字檔!C:D, 2, 0))</f>
        <v>0</v>
      </c>
      <c r="E2192" s="5">
        <f>IF(ISERROR(VLOOKUP($A$2192, 文字檔!E:F, 2, 0)),0,VLOOKUP($A$2192, 文字檔!E:F, 2, 0))</f>
        <v>0</v>
      </c>
      <c r="F2192" s="5">
        <f>IF(ISERROR(VLOOKUP($A$2192, 文字檔!G:H, 2, 0)),0,VLOOKUP($A$2192, 文字檔!G:H, 2, 0))</f>
        <v>0</v>
      </c>
      <c r="G2192" s="5">
        <f>IF(ISERROR(VLOOKUP($A$2192, 文字檔!I:J, 2, 0)),0,VLOOKUP($A$2192, 文字檔!I:J, 2, 0))</f>
        <v>0</v>
      </c>
      <c r="H2192" s="5">
        <f>IF(ISERROR(VLOOKUP($A$2192, 文字檔!K:L, 2, 0)),0,VLOOKUP($A$2192, 文字檔!K:L, 2, 0))</f>
        <v>0</v>
      </c>
      <c r="I2192" s="5">
        <f>IF(ISERROR(VLOOKUP($A$2192, 文字檔!M:N, 2, 0)),0,VLOOKUP($A$2192, 文字檔!M:N, 2, 0))</f>
        <v>0</v>
      </c>
      <c r="J2192" s="5">
        <f>IF(ISERROR(VLOOKUP($A$2192, 文字檔!O:P, 2, 0)),0,VLOOKUP($A$2192, 文字檔!O:P, 2, 0))</f>
        <v>0</v>
      </c>
      <c r="K2192">
        <f>IF(ISERROR(VLOOKUP($A$2192, 文字檔!Q:R, 2, 0)),0,VLOOKUP($A$2192, 文字檔!Q:R, 2, 0))</f>
        <v>0</v>
      </c>
      <c r="L2192">
        <f>IF(ISERROR(VLOOKUP($A$2192, 文字檔!S:T, 2, 0)),0,VLOOKUP($A$2192, 文字檔!S:T, 2, 0))</f>
        <v>0</v>
      </c>
      <c r="M2192">
        <f>IF(ISERROR(VLOOKUP($A$2192, 文字檔!U:V, 2, 0)),0,VLOOKUP($A$2192, 文字檔!U:V, 2, 0))</f>
        <v>0</v>
      </c>
      <c r="N2192">
        <f>IF(ISERROR(VLOOKUP($A$2192, 文字檔!W:X, 2, 0)),0,VLOOKUP($A$2192, 文字檔!W:X, 2, 0))</f>
        <v>0</v>
      </c>
      <c r="O2192">
        <f>IF(ISERROR(VLOOKUP($A$2192, 文字檔!Y:Z, 2, 0)),0,VLOOKUP($A$2192, 文字檔!Y:Z, 2, 0))</f>
        <v>0</v>
      </c>
      <c r="P2192">
        <f>IF(ISERROR(VLOOKUP($A$2192, 文字檔!AA:AB, 2, 0)),0,VLOOKUP($A$2192, 文字檔!AA:AB, 2, 0))</f>
        <v>0</v>
      </c>
    </row>
    <row r="2193" spans="1:16" ht="16.2">
      <c r="A2193" s="7">
        <v>45929</v>
      </c>
      <c r="B2193" s="5">
        <f>SUMPRODUCT($C$2:$P$2,$C$2193:$P$2193)</f>
        <v>0</v>
      </c>
      <c r="C2193" s="5">
        <f>IF(ISERROR(VLOOKUP($A$2193, 文字檔!A:B, 2, 0)),0,VLOOKUP($A$2193, 文字檔!A:B, 2, 0))</f>
        <v>0</v>
      </c>
      <c r="D2193" s="5">
        <f>IF(ISERROR(VLOOKUP($A$2193, 文字檔!C:D, 2, 0)),0,VLOOKUP($A$2193, 文字檔!C:D, 2, 0))</f>
        <v>0</v>
      </c>
      <c r="E2193" s="5">
        <f>IF(ISERROR(VLOOKUP($A$2193, 文字檔!E:F, 2, 0)),0,VLOOKUP($A$2193, 文字檔!E:F, 2, 0))</f>
        <v>0</v>
      </c>
      <c r="F2193" s="5">
        <f>IF(ISERROR(VLOOKUP($A$2193, 文字檔!G:H, 2, 0)),0,VLOOKUP($A$2193, 文字檔!G:H, 2, 0))</f>
        <v>0</v>
      </c>
      <c r="G2193" s="5">
        <f>IF(ISERROR(VLOOKUP($A$2193, 文字檔!I:J, 2, 0)),0,VLOOKUP($A$2193, 文字檔!I:J, 2, 0))</f>
        <v>0</v>
      </c>
      <c r="H2193" s="5">
        <f>IF(ISERROR(VLOOKUP($A$2193, 文字檔!K:L, 2, 0)),0,VLOOKUP($A$2193, 文字檔!K:L, 2, 0))</f>
        <v>0</v>
      </c>
      <c r="I2193" s="5">
        <f>IF(ISERROR(VLOOKUP($A$2193, 文字檔!M:N, 2, 0)),0,VLOOKUP($A$2193, 文字檔!M:N, 2, 0))</f>
        <v>0</v>
      </c>
      <c r="J2193" s="5">
        <f>IF(ISERROR(VLOOKUP($A$2193, 文字檔!O:P, 2, 0)),0,VLOOKUP($A$2193, 文字檔!O:P, 2, 0))</f>
        <v>0</v>
      </c>
      <c r="K2193">
        <f>IF(ISERROR(VLOOKUP($A$2193, 文字檔!Q:R, 2, 0)),0,VLOOKUP($A$2193, 文字檔!Q:R, 2, 0))</f>
        <v>0</v>
      </c>
      <c r="L2193">
        <f>IF(ISERROR(VLOOKUP($A$2193, 文字檔!S:T, 2, 0)),0,VLOOKUP($A$2193, 文字檔!S:T, 2, 0))</f>
        <v>0</v>
      </c>
      <c r="M2193">
        <f>IF(ISERROR(VLOOKUP($A$2193, 文字檔!U:V, 2, 0)),0,VLOOKUP($A$2193, 文字檔!U:V, 2, 0))</f>
        <v>0</v>
      </c>
      <c r="N2193">
        <f>IF(ISERROR(VLOOKUP($A$2193, 文字檔!W:X, 2, 0)),0,VLOOKUP($A$2193, 文字檔!W:X, 2, 0))</f>
        <v>0</v>
      </c>
      <c r="O2193">
        <f>IF(ISERROR(VLOOKUP($A$2193, 文字檔!Y:Z, 2, 0)),0,VLOOKUP($A$2193, 文字檔!Y:Z, 2, 0))</f>
        <v>0</v>
      </c>
      <c r="P2193">
        <f>IF(ISERROR(VLOOKUP($A$2193, 文字檔!AA:AB, 2, 0)),0,VLOOKUP($A$2193, 文字檔!AA:AB, 2, 0))</f>
        <v>0</v>
      </c>
    </row>
    <row r="2194" spans="1:16" ht="16.2">
      <c r="A2194" s="7">
        <v>45930</v>
      </c>
      <c r="B2194" s="5">
        <f>SUMPRODUCT($C$2:$P$2,$C$2194:$P$2194)</f>
        <v>-80946.16</v>
      </c>
      <c r="C2194" s="5">
        <f>IF(ISERROR(VLOOKUP($A$2194, 文字檔!A:B, 2, 0)),0,VLOOKUP($A$2194, 文字檔!A:B, 2, 0))</f>
        <v>-6115.47</v>
      </c>
      <c r="D2194" s="5">
        <f>IF(ISERROR(VLOOKUP($A$2194, 文字檔!C:D, 2, 0)),0,VLOOKUP($A$2194, 文字檔!C:D, 2, 0))</f>
        <v>-57000</v>
      </c>
      <c r="E2194" s="5">
        <f>IF(ISERROR(VLOOKUP($A$2194, 文字檔!E:F, 2, 0)),0,VLOOKUP($A$2194, 文字檔!E:F, 2, 0))</f>
        <v>0</v>
      </c>
      <c r="F2194" s="5">
        <f>IF(ISERROR(VLOOKUP($A$2194, 文字檔!G:H, 2, 0)),0,VLOOKUP($A$2194, 文字檔!G:H, 2, 0))</f>
        <v>0</v>
      </c>
      <c r="G2194" s="5">
        <f>IF(ISERROR(VLOOKUP($A$2194, 文字檔!I:J, 2, 0)),0,VLOOKUP($A$2194, 文字檔!I:J, 2, 0))</f>
        <v>1851.82</v>
      </c>
      <c r="H2194" s="5">
        <f>IF(ISERROR(VLOOKUP($A$2194, 文字檔!K:L, 2, 0)),0,VLOOKUP($A$2194, 文字檔!K:L, 2, 0))</f>
        <v>-15127.13</v>
      </c>
      <c r="I2194" s="5">
        <f>IF(ISERROR(VLOOKUP($A$2194, 文字檔!M:N, 2, 0)),0,VLOOKUP($A$2194, 文字檔!M:N, 2, 0))</f>
        <v>-49027.08</v>
      </c>
      <c r="J2194" s="5">
        <f>IF(ISERROR(VLOOKUP($A$2194, 文字檔!O:P, 2, 0)),0,VLOOKUP($A$2194, 文字檔!O:P, 2, 0))</f>
        <v>0</v>
      </c>
      <c r="K2194">
        <f>IF(ISERROR(VLOOKUP($A$2194, 文字檔!Q:R, 2, 0)),0,VLOOKUP($A$2194, 文字檔!Q:R, 2, 0))</f>
        <v>57000</v>
      </c>
      <c r="L2194">
        <f>IF(ISERROR(VLOOKUP($A$2194, 文字檔!S:T, 2, 0)),0,VLOOKUP($A$2194, 文字檔!S:T, 2, 0))</f>
        <v>0</v>
      </c>
      <c r="M2194">
        <f>IF(ISERROR(VLOOKUP($A$2194, 文字檔!U:V, 2, 0)),0,VLOOKUP($A$2194, 文字檔!U:V, 2, 0))</f>
        <v>-47977.15</v>
      </c>
      <c r="N2194">
        <f>IF(ISERROR(VLOOKUP($A$2194, 文字檔!W:X, 2, 0)),0,VLOOKUP($A$2194, 文字檔!W:X, 2, 0))</f>
        <v>0</v>
      </c>
      <c r="O2194">
        <f>IF(ISERROR(VLOOKUP($A$2194, 文字檔!Y:Z, 2, 0)),0,VLOOKUP($A$2194, 文字檔!Y:Z, 2, 0))</f>
        <v>35448.85</v>
      </c>
      <c r="P2194">
        <f>IF(ISERROR(VLOOKUP($A$2194, 文字檔!AA:AB, 2, 0)),0,VLOOKUP($A$2194, 文字檔!AA:AB, 2, 0))</f>
        <v>0</v>
      </c>
    </row>
    <row r="2195" spans="1:16" ht="16.2">
      <c r="A2195" s="7">
        <v>45931</v>
      </c>
      <c r="B2195" s="5">
        <f>SUMPRODUCT($C$2:$P$2,$C$2195:$P$2195)</f>
        <v>-30735.510000000009</v>
      </c>
      <c r="C2195" s="5">
        <f>IF(ISERROR(VLOOKUP($A$2195, 文字檔!A:B, 2, 0)),0,VLOOKUP($A$2195, 文字檔!A:B, 2, 0))</f>
        <v>6661.67</v>
      </c>
      <c r="D2195" s="5">
        <f>IF(ISERROR(VLOOKUP($A$2195, 文字檔!C:D, 2, 0)),0,VLOOKUP($A$2195, 文字檔!C:D, 2, 0))</f>
        <v>-27582.639999999999</v>
      </c>
      <c r="E2195" s="5">
        <f>IF(ISERROR(VLOOKUP($A$2195, 文字檔!E:F, 2, 0)),0,VLOOKUP($A$2195, 文字檔!E:F, 2, 0))</f>
        <v>0</v>
      </c>
      <c r="F2195" s="5">
        <f>IF(ISERROR(VLOOKUP($A$2195, 文字檔!G:H, 2, 0)),0,VLOOKUP($A$2195, 文字檔!G:H, 2, 0))</f>
        <v>0</v>
      </c>
      <c r="G2195" s="5">
        <f>IF(ISERROR(VLOOKUP($A$2195, 文字檔!I:J, 2, 0)),0,VLOOKUP($A$2195, 文字檔!I:J, 2, 0))</f>
        <v>-10144.59</v>
      </c>
      <c r="H2195" s="5">
        <f>IF(ISERROR(VLOOKUP($A$2195, 文字檔!K:L, 2, 0)),0,VLOOKUP($A$2195, 文字檔!K:L, 2, 0))</f>
        <v>2429.38</v>
      </c>
      <c r="I2195" s="5">
        <f>IF(ISERROR(VLOOKUP($A$2195, 文字檔!M:N, 2, 0)),0,VLOOKUP($A$2195, 文字檔!M:N, 2, 0))</f>
        <v>-3781.8</v>
      </c>
      <c r="J2195" s="5">
        <f>IF(ISERROR(VLOOKUP($A$2195, 文字檔!O:P, 2, 0)),0,VLOOKUP($A$2195, 文字檔!O:P, 2, 0))</f>
        <v>-17577.46</v>
      </c>
      <c r="K2195">
        <f>IF(ISERROR(VLOOKUP($A$2195, 文字檔!Q:R, 2, 0)),0,VLOOKUP($A$2195, 文字檔!Q:R, 2, 0))</f>
        <v>18200</v>
      </c>
      <c r="L2195">
        <f>IF(ISERROR(VLOOKUP($A$2195, 文字檔!S:T, 2, 0)),0,VLOOKUP($A$2195, 文字檔!S:T, 2, 0))</f>
        <v>0</v>
      </c>
      <c r="M2195">
        <f>IF(ISERROR(VLOOKUP($A$2195, 文字檔!U:V, 2, 0)),0,VLOOKUP($A$2195, 文字檔!U:V, 2, 0))</f>
        <v>-55171.82</v>
      </c>
      <c r="N2195">
        <f>IF(ISERROR(VLOOKUP($A$2195, 文字檔!W:X, 2, 0)),0,VLOOKUP($A$2195, 文字檔!W:X, 2, 0))</f>
        <v>0</v>
      </c>
      <c r="O2195">
        <f>IF(ISERROR(VLOOKUP($A$2195, 文字檔!Y:Z, 2, 0)),0,VLOOKUP($A$2195, 文字檔!Y:Z, 2, 0))</f>
        <v>56231.75</v>
      </c>
      <c r="P2195">
        <f>IF(ISERROR(VLOOKUP($A$2195, 文字檔!AA:AB, 2, 0)),0,VLOOKUP($A$2195, 文字檔!AA:AB, 2, 0))</f>
        <v>0</v>
      </c>
    </row>
    <row r="2196" spans="1:16" ht="16.2">
      <c r="A2196" s="7">
        <v>45932</v>
      </c>
      <c r="B2196" s="5">
        <f>SUMPRODUCT($C$2:$P$2,$C$2196:$P$2196)</f>
        <v>125310.51</v>
      </c>
      <c r="C2196" s="5">
        <f>IF(ISERROR(VLOOKUP($A$2196, 文字檔!A:B, 2, 0)),0,VLOOKUP($A$2196, 文字檔!A:B, 2, 0))</f>
        <v>-18974.990000000002</v>
      </c>
      <c r="D2196" s="5">
        <f>IF(ISERROR(VLOOKUP($A$2196, 文字檔!C:D, 2, 0)),0,VLOOKUP($A$2196, 文字檔!C:D, 2, 0))</f>
        <v>15809.56</v>
      </c>
      <c r="E2196" s="5">
        <f>IF(ISERROR(VLOOKUP($A$2196, 文字檔!E:F, 2, 0)),0,VLOOKUP($A$2196, 文字檔!E:F, 2, 0))</f>
        <v>0</v>
      </c>
      <c r="F2196" s="5">
        <f>IF(ISERROR(VLOOKUP($A$2196, 文字檔!G:H, 2, 0)),0,VLOOKUP($A$2196, 文字檔!G:H, 2, 0))</f>
        <v>0</v>
      </c>
      <c r="G2196" s="5">
        <f>IF(ISERROR(VLOOKUP($A$2196, 文字檔!I:J, 2, 0)),0,VLOOKUP($A$2196, 文字檔!I:J, 2, 0))</f>
        <v>-6393.77</v>
      </c>
      <c r="H2196" s="5">
        <f>IF(ISERROR(VLOOKUP($A$2196, 文字檔!K:L, 2, 0)),0,VLOOKUP($A$2196, 文字檔!K:L, 2, 0))</f>
        <v>-11385.89</v>
      </c>
      <c r="I2196" s="5">
        <f>IF(ISERROR(VLOOKUP($A$2196, 文字檔!M:N, 2, 0)),0,VLOOKUP($A$2196, 文字檔!M:N, 2, 0))</f>
        <v>45030.43</v>
      </c>
      <c r="J2196" s="5">
        <f>IF(ISERROR(VLOOKUP($A$2196, 文字檔!O:P, 2, 0)),0,VLOOKUP($A$2196, 文字檔!O:P, 2, 0))</f>
        <v>0</v>
      </c>
      <c r="K2196">
        <f>IF(ISERROR(VLOOKUP($A$2196, 文字檔!Q:R, 2, 0)),0,VLOOKUP($A$2196, 文字檔!Q:R, 2, 0))</f>
        <v>77200</v>
      </c>
      <c r="L2196">
        <f>IF(ISERROR(VLOOKUP($A$2196, 文字檔!S:T, 2, 0)),0,VLOOKUP($A$2196, 文字檔!S:T, 2, 0))</f>
        <v>0</v>
      </c>
      <c r="M2196">
        <f>IF(ISERROR(VLOOKUP($A$2196, 文字檔!U:V, 2, 0)),0,VLOOKUP($A$2196, 文字檔!U:V, 2, 0))</f>
        <v>9608.6299999999992</v>
      </c>
      <c r="N2196">
        <f>IF(ISERROR(VLOOKUP($A$2196, 文字檔!W:X, 2, 0)),0,VLOOKUP($A$2196, 文字檔!W:X, 2, 0))</f>
        <v>0</v>
      </c>
      <c r="O2196">
        <f>IF(ISERROR(VLOOKUP($A$2196, 文字檔!Y:Z, 2, 0)),0,VLOOKUP($A$2196, 文字檔!Y:Z, 2, 0))</f>
        <v>25611.03</v>
      </c>
      <c r="P2196">
        <f>IF(ISERROR(VLOOKUP($A$2196, 文字檔!AA:AB, 2, 0)),0,VLOOKUP($A$2196, 文字檔!AA:AB, 2, 0))</f>
        <v>-11194.49</v>
      </c>
    </row>
    <row r="2197" spans="1:16" ht="16.2">
      <c r="A2197" s="7">
        <v>45933</v>
      </c>
      <c r="B2197" s="5">
        <f>SUMPRODUCT($C$2:$P$2,$C$2197:$P$2197)</f>
        <v>278232.04000000004</v>
      </c>
      <c r="C2197" s="5">
        <f>IF(ISERROR(VLOOKUP($A$2197, 文字檔!A:B, 2, 0)),0,VLOOKUP($A$2197, 文字檔!A:B, 2, 0))</f>
        <v>30009.62</v>
      </c>
      <c r="D2197" s="5">
        <f>IF(ISERROR(VLOOKUP($A$2197, 文字檔!C:D, 2, 0)),0,VLOOKUP($A$2197, 文字檔!C:D, 2, 0))</f>
        <v>58398.19</v>
      </c>
      <c r="E2197" s="5">
        <f>IF(ISERROR(VLOOKUP($A$2197, 文字檔!E:F, 2, 0)),0,VLOOKUP($A$2197, 文字檔!E:F, 2, 0))</f>
        <v>0</v>
      </c>
      <c r="F2197" s="5">
        <f>IF(ISERROR(VLOOKUP($A$2197, 文字檔!G:H, 2, 0)),0,VLOOKUP($A$2197, 文字檔!G:H, 2, 0))</f>
        <v>0</v>
      </c>
      <c r="G2197" s="5">
        <f>IF(ISERROR(VLOOKUP($A$2197, 文字檔!I:J, 2, 0)),0,VLOOKUP($A$2197, 文字檔!I:J, 2, 0))</f>
        <v>-8591.76</v>
      </c>
      <c r="H2197" s="5">
        <f>IF(ISERROR(VLOOKUP($A$2197, 文字檔!K:L, 2, 0)),0,VLOOKUP($A$2197, 文字檔!K:L, 2, 0))</f>
        <v>0</v>
      </c>
      <c r="I2197" s="5">
        <f>IF(ISERROR(VLOOKUP($A$2197, 文字檔!M:N, 2, 0)),0,VLOOKUP($A$2197, 文字檔!M:N, 2, 0))</f>
        <v>16208.11</v>
      </c>
      <c r="J2197" s="5">
        <f>IF(ISERROR(VLOOKUP($A$2197, 文字檔!O:P, 2, 0)),0,VLOOKUP($A$2197, 文字檔!O:P, 2, 0))</f>
        <v>0</v>
      </c>
      <c r="K2197">
        <f>IF(ISERROR(VLOOKUP($A$2197, 文字檔!Q:R, 2, 0)),0,VLOOKUP($A$2197, 文字檔!Q:R, 2, 0))</f>
        <v>62800</v>
      </c>
      <c r="L2197">
        <f>IF(ISERROR(VLOOKUP($A$2197, 文字檔!S:T, 2, 0)),0,VLOOKUP($A$2197, 文字檔!S:T, 2, 0))</f>
        <v>0</v>
      </c>
      <c r="M2197">
        <f>IF(ISERROR(VLOOKUP($A$2197, 文字檔!U:V, 2, 0)),0,VLOOKUP($A$2197, 文字檔!U:V, 2, 0))</f>
        <v>62800</v>
      </c>
      <c r="N2197">
        <f>IF(ISERROR(VLOOKUP($A$2197, 文字檔!W:X, 2, 0)),0,VLOOKUP($A$2197, 文字檔!W:X, 2, 0))</f>
        <v>0</v>
      </c>
      <c r="O2197">
        <f>IF(ISERROR(VLOOKUP($A$2197, 文字檔!Y:Z, 2, 0)),0,VLOOKUP($A$2197, 文字檔!Y:Z, 2, 0))</f>
        <v>-6192.12</v>
      </c>
      <c r="P2197">
        <f>IF(ISERROR(VLOOKUP($A$2197, 文字檔!AA:AB, 2, 0)),0,VLOOKUP($A$2197, 文字檔!AA:AB, 2, 0))</f>
        <v>62800</v>
      </c>
    </row>
    <row r="2198" spans="1:16" ht="16.2">
      <c r="A2198" s="7">
        <v>45934</v>
      </c>
      <c r="B2198" s="5">
        <f>SUMPRODUCT($C$2:$P$2,$C$2198:$P$2198)</f>
        <v>0</v>
      </c>
      <c r="C2198" s="5">
        <f>IF(ISERROR(VLOOKUP($A$2198, 文字檔!A:B, 2, 0)),0,VLOOKUP($A$2198, 文字檔!A:B, 2, 0))</f>
        <v>0</v>
      </c>
      <c r="D2198" s="5">
        <f>IF(ISERROR(VLOOKUP($A$2198, 文字檔!C:D, 2, 0)),0,VLOOKUP($A$2198, 文字檔!C:D, 2, 0))</f>
        <v>0</v>
      </c>
      <c r="E2198" s="5">
        <f>IF(ISERROR(VLOOKUP($A$2198, 文字檔!E:F, 2, 0)),0,VLOOKUP($A$2198, 文字檔!E:F, 2, 0))</f>
        <v>0</v>
      </c>
      <c r="F2198" s="5">
        <f>IF(ISERROR(VLOOKUP($A$2198, 文字檔!G:H, 2, 0)),0,VLOOKUP($A$2198, 文字檔!G:H, 2, 0))</f>
        <v>0</v>
      </c>
      <c r="G2198" s="5">
        <f>IF(ISERROR(VLOOKUP($A$2198, 文字檔!I:J, 2, 0)),0,VLOOKUP($A$2198, 文字檔!I:J, 2, 0))</f>
        <v>0</v>
      </c>
      <c r="H2198" s="5">
        <f>IF(ISERROR(VLOOKUP($A$2198, 文字檔!K:L, 2, 0)),0,VLOOKUP($A$2198, 文字檔!K:L, 2, 0))</f>
        <v>0</v>
      </c>
      <c r="I2198" s="5">
        <f>IF(ISERROR(VLOOKUP($A$2198, 文字檔!M:N, 2, 0)),0,VLOOKUP($A$2198, 文字檔!M:N, 2, 0))</f>
        <v>0</v>
      </c>
      <c r="J2198" s="5">
        <f>IF(ISERROR(VLOOKUP($A$2198, 文字檔!O:P, 2, 0)),0,VLOOKUP($A$2198, 文字檔!O:P, 2, 0))</f>
        <v>0</v>
      </c>
      <c r="K2198">
        <f>IF(ISERROR(VLOOKUP($A$2198, 文字檔!Q:R, 2, 0)),0,VLOOKUP($A$2198, 文字檔!Q:R, 2, 0))</f>
        <v>0</v>
      </c>
      <c r="L2198">
        <f>IF(ISERROR(VLOOKUP($A$2198, 文字檔!S:T, 2, 0)),0,VLOOKUP($A$2198, 文字檔!S:T, 2, 0))</f>
        <v>0</v>
      </c>
      <c r="M2198">
        <f>IF(ISERROR(VLOOKUP($A$2198, 文字檔!U:V, 2, 0)),0,VLOOKUP($A$2198, 文字檔!U:V, 2, 0))</f>
        <v>0</v>
      </c>
      <c r="N2198">
        <f>IF(ISERROR(VLOOKUP($A$2198, 文字檔!W:X, 2, 0)),0,VLOOKUP($A$2198, 文字檔!W:X, 2, 0))</f>
        <v>0</v>
      </c>
      <c r="O2198">
        <f>IF(ISERROR(VLOOKUP($A$2198, 文字檔!Y:Z, 2, 0)),0,VLOOKUP($A$2198, 文字檔!Y:Z, 2, 0))</f>
        <v>0</v>
      </c>
      <c r="P2198">
        <f>IF(ISERROR(VLOOKUP($A$2198, 文字檔!AA:AB, 2, 0)),0,VLOOKUP($A$2198, 文字檔!AA:AB, 2, 0))</f>
        <v>0</v>
      </c>
    </row>
    <row r="2199" spans="1:16" ht="16.2">
      <c r="A2199" s="7">
        <v>45935</v>
      </c>
      <c r="B2199" s="5">
        <f>SUMPRODUCT($C$2:$P$2,$C$2199:$P$2199)</f>
        <v>0</v>
      </c>
      <c r="C2199" s="5">
        <f>IF(ISERROR(VLOOKUP($A$2199, 文字檔!A:B, 2, 0)),0,VLOOKUP($A$2199, 文字檔!A:B, 2, 0))</f>
        <v>0</v>
      </c>
      <c r="D2199" s="5">
        <f>IF(ISERROR(VLOOKUP($A$2199, 文字檔!C:D, 2, 0)),0,VLOOKUP($A$2199, 文字檔!C:D, 2, 0))</f>
        <v>0</v>
      </c>
      <c r="E2199" s="5">
        <f>IF(ISERROR(VLOOKUP($A$2199, 文字檔!E:F, 2, 0)),0,VLOOKUP($A$2199, 文字檔!E:F, 2, 0))</f>
        <v>0</v>
      </c>
      <c r="F2199" s="5">
        <f>IF(ISERROR(VLOOKUP($A$2199, 文字檔!G:H, 2, 0)),0,VLOOKUP($A$2199, 文字檔!G:H, 2, 0))</f>
        <v>0</v>
      </c>
      <c r="G2199" s="5">
        <f>IF(ISERROR(VLOOKUP($A$2199, 文字檔!I:J, 2, 0)),0,VLOOKUP($A$2199, 文字檔!I:J, 2, 0))</f>
        <v>0</v>
      </c>
      <c r="H2199" s="5">
        <f>IF(ISERROR(VLOOKUP($A$2199, 文字檔!K:L, 2, 0)),0,VLOOKUP($A$2199, 文字檔!K:L, 2, 0))</f>
        <v>0</v>
      </c>
      <c r="I2199" s="5">
        <f>IF(ISERROR(VLOOKUP($A$2199, 文字檔!M:N, 2, 0)),0,VLOOKUP($A$2199, 文字檔!M:N, 2, 0))</f>
        <v>0</v>
      </c>
      <c r="J2199" s="5">
        <f>IF(ISERROR(VLOOKUP($A$2199, 文字檔!O:P, 2, 0)),0,VLOOKUP($A$2199, 文字檔!O:P, 2, 0))</f>
        <v>0</v>
      </c>
      <c r="K2199">
        <f>IF(ISERROR(VLOOKUP($A$2199, 文字檔!Q:R, 2, 0)),0,VLOOKUP($A$2199, 文字檔!Q:R, 2, 0))</f>
        <v>0</v>
      </c>
      <c r="L2199">
        <f>IF(ISERROR(VLOOKUP($A$2199, 文字檔!S:T, 2, 0)),0,VLOOKUP($A$2199, 文字檔!S:T, 2, 0))</f>
        <v>0</v>
      </c>
      <c r="M2199">
        <f>IF(ISERROR(VLOOKUP($A$2199, 文字檔!U:V, 2, 0)),0,VLOOKUP($A$2199, 文字檔!U:V, 2, 0))</f>
        <v>0</v>
      </c>
      <c r="N2199">
        <f>IF(ISERROR(VLOOKUP($A$2199, 文字檔!W:X, 2, 0)),0,VLOOKUP($A$2199, 文字檔!W:X, 2, 0))</f>
        <v>0</v>
      </c>
      <c r="O2199">
        <f>IF(ISERROR(VLOOKUP($A$2199, 文字檔!Y:Z, 2, 0)),0,VLOOKUP($A$2199, 文字檔!Y:Z, 2, 0))</f>
        <v>0</v>
      </c>
      <c r="P2199">
        <f>IF(ISERROR(VLOOKUP($A$2199, 文字檔!AA:AB, 2, 0)),0,VLOOKUP($A$2199, 文字檔!AA:AB, 2, 0))</f>
        <v>0</v>
      </c>
    </row>
    <row r="2200" spans="1:16" ht="16.2">
      <c r="A2200" s="7">
        <v>45936</v>
      </c>
      <c r="B2200" s="5">
        <f>SUMPRODUCT($C$2:$P$2,$C$2200:$P$2200)</f>
        <v>0</v>
      </c>
      <c r="C2200" s="5">
        <f>IF(ISERROR(VLOOKUP($A$2200, 文字檔!A:B, 2, 0)),0,VLOOKUP($A$2200, 文字檔!A:B, 2, 0))</f>
        <v>0</v>
      </c>
      <c r="D2200" s="5">
        <f>IF(ISERROR(VLOOKUP($A$2200, 文字檔!C:D, 2, 0)),0,VLOOKUP($A$2200, 文字檔!C:D, 2, 0))</f>
        <v>0</v>
      </c>
      <c r="E2200" s="5">
        <f>IF(ISERROR(VLOOKUP($A$2200, 文字檔!E:F, 2, 0)),0,VLOOKUP($A$2200, 文字檔!E:F, 2, 0))</f>
        <v>0</v>
      </c>
      <c r="F2200" s="5">
        <f>IF(ISERROR(VLOOKUP($A$2200, 文字檔!G:H, 2, 0)),0,VLOOKUP($A$2200, 文字檔!G:H, 2, 0))</f>
        <v>0</v>
      </c>
      <c r="G2200" s="5">
        <f>IF(ISERROR(VLOOKUP($A$2200, 文字檔!I:J, 2, 0)),0,VLOOKUP($A$2200, 文字檔!I:J, 2, 0))</f>
        <v>0</v>
      </c>
      <c r="H2200" s="5">
        <f>IF(ISERROR(VLOOKUP($A$2200, 文字檔!K:L, 2, 0)),0,VLOOKUP($A$2200, 文字檔!K:L, 2, 0))</f>
        <v>0</v>
      </c>
      <c r="I2200" s="5">
        <f>IF(ISERROR(VLOOKUP($A$2200, 文字檔!M:N, 2, 0)),0,VLOOKUP($A$2200, 文字檔!M:N, 2, 0))</f>
        <v>0</v>
      </c>
      <c r="J2200" s="5">
        <f>IF(ISERROR(VLOOKUP($A$2200, 文字檔!O:P, 2, 0)),0,VLOOKUP($A$2200, 文字檔!O:P, 2, 0))</f>
        <v>0</v>
      </c>
      <c r="K2200">
        <f>IF(ISERROR(VLOOKUP($A$2200, 文字檔!Q:R, 2, 0)),0,VLOOKUP($A$2200, 文字檔!Q:R, 2, 0))</f>
        <v>0</v>
      </c>
      <c r="L2200">
        <f>IF(ISERROR(VLOOKUP($A$2200, 文字檔!S:T, 2, 0)),0,VLOOKUP($A$2200, 文字檔!S:T, 2, 0))</f>
        <v>0</v>
      </c>
      <c r="M2200">
        <f>IF(ISERROR(VLOOKUP($A$2200, 文字檔!U:V, 2, 0)),0,VLOOKUP($A$2200, 文字檔!U:V, 2, 0))</f>
        <v>0</v>
      </c>
      <c r="N2200">
        <f>IF(ISERROR(VLOOKUP($A$2200, 文字檔!W:X, 2, 0)),0,VLOOKUP($A$2200, 文字檔!W:X, 2, 0))</f>
        <v>0</v>
      </c>
      <c r="O2200">
        <f>IF(ISERROR(VLOOKUP($A$2200, 文字檔!Y:Z, 2, 0)),0,VLOOKUP($A$2200, 文字檔!Y:Z, 2, 0))</f>
        <v>0</v>
      </c>
      <c r="P2200">
        <f>IF(ISERROR(VLOOKUP($A$2200, 文字檔!AA:AB, 2, 0)),0,VLOOKUP($A$2200, 文字檔!AA:AB, 2, 0))</f>
        <v>0</v>
      </c>
    </row>
    <row r="2201" spans="1:16" ht="16.2">
      <c r="A2201" s="7">
        <v>45937</v>
      </c>
      <c r="B2201" s="5">
        <f>SUMPRODUCT($C$2:$P$2,$C$2201:$P$2201)</f>
        <v>405661.46</v>
      </c>
      <c r="C2201" s="5">
        <f>IF(ISERROR(VLOOKUP($A$2201, 文字檔!A:B, 2, 0)),0,VLOOKUP($A$2201, 文字檔!A:B, 2, 0))</f>
        <v>0</v>
      </c>
      <c r="D2201" s="5">
        <f>IF(ISERROR(VLOOKUP($A$2201, 文字檔!C:D, 2, 0)),0,VLOOKUP($A$2201, 文字檔!C:D, 2, 0))</f>
        <v>0</v>
      </c>
      <c r="E2201" s="5">
        <f>IF(ISERROR(VLOOKUP($A$2201, 文字檔!E:F, 2, 0)),0,VLOOKUP($A$2201, 文字檔!E:F, 2, 0))</f>
        <v>0</v>
      </c>
      <c r="F2201" s="5">
        <f>IF(ISERROR(VLOOKUP($A$2201, 文字檔!G:H, 2, 0)),0,VLOOKUP($A$2201, 文字檔!G:H, 2, 0))</f>
        <v>0</v>
      </c>
      <c r="G2201" s="5">
        <f>IF(ISERROR(VLOOKUP($A$2201, 文字檔!I:J, 2, 0)),0,VLOOKUP($A$2201, 文字檔!I:J, 2, 0))</f>
        <v>0</v>
      </c>
      <c r="H2201" s="5">
        <f>IF(ISERROR(VLOOKUP($A$2201, 文字檔!K:L, 2, 0)),0,VLOOKUP($A$2201, 文字檔!K:L, 2, 0))</f>
        <v>49187.839999999997</v>
      </c>
      <c r="I2201" s="5">
        <f>IF(ISERROR(VLOOKUP($A$2201, 文字檔!M:N, 2, 0)),0,VLOOKUP($A$2201, 文字檔!M:N, 2, 0))</f>
        <v>397.47</v>
      </c>
      <c r="J2201" s="5">
        <f>IF(ISERROR(VLOOKUP($A$2201, 文字檔!O:P, 2, 0)),0,VLOOKUP($A$2201, 文字檔!O:P, 2, 0))</f>
        <v>161317.84</v>
      </c>
      <c r="K2201">
        <f>IF(ISERROR(VLOOKUP($A$2201, 文字檔!Q:R, 2, 0)),0,VLOOKUP($A$2201, 文字檔!Q:R, 2, 0))</f>
        <v>115400</v>
      </c>
      <c r="L2201">
        <f>IF(ISERROR(VLOOKUP($A$2201, 文字檔!S:T, 2, 0)),0,VLOOKUP($A$2201, 文字檔!S:T, 2, 0))</f>
        <v>0</v>
      </c>
      <c r="M2201">
        <f>IF(ISERROR(VLOOKUP($A$2201, 文字檔!U:V, 2, 0)),0,VLOOKUP($A$2201, 文字檔!U:V, 2, 0))</f>
        <v>115400</v>
      </c>
      <c r="N2201">
        <f>IF(ISERROR(VLOOKUP($A$2201, 文字檔!W:X, 2, 0)),0,VLOOKUP($A$2201, 文字檔!W:X, 2, 0))</f>
        <v>0</v>
      </c>
      <c r="O2201">
        <f>IF(ISERROR(VLOOKUP($A$2201, 文字檔!Y:Z, 2, 0)),0,VLOOKUP($A$2201, 文字檔!Y:Z, 2, 0))</f>
        <v>-149222.24</v>
      </c>
      <c r="P2201">
        <f>IF(ISERROR(VLOOKUP($A$2201, 文字檔!AA:AB, 2, 0)),0,VLOOKUP($A$2201, 文字檔!AA:AB, 2, 0))</f>
        <v>113180.55</v>
      </c>
    </row>
    <row r="2202" spans="1:16" ht="16.2">
      <c r="A2202" s="7">
        <v>45938</v>
      </c>
      <c r="B2202" s="5">
        <f>SUMPRODUCT($C$2:$P$2,$C$2202:$P$2202)</f>
        <v>-199964.96000000002</v>
      </c>
      <c r="C2202" s="5">
        <f>IF(ISERROR(VLOOKUP($A$2202, 文字檔!A:B, 2, 0)),0,VLOOKUP($A$2202, 文字檔!A:B, 2, 0))</f>
        <v>24977.15</v>
      </c>
      <c r="D2202" s="5">
        <f>IF(ISERROR(VLOOKUP($A$2202, 文字檔!C:D, 2, 0)),0,VLOOKUP($A$2202, 文字檔!C:D, 2, 0))</f>
        <v>0</v>
      </c>
      <c r="E2202" s="5">
        <f>IF(ISERROR(VLOOKUP($A$2202, 文字檔!E:F, 2, 0)),0,VLOOKUP($A$2202, 文字檔!E:F, 2, 0))</f>
        <v>0</v>
      </c>
      <c r="F2202" s="5">
        <f>IF(ISERROR(VLOOKUP($A$2202, 文字檔!G:H, 2, 0)),0,VLOOKUP($A$2202, 文字檔!G:H, 2, 0))</f>
        <v>0</v>
      </c>
      <c r="G2202" s="5">
        <f>IF(ISERROR(VLOOKUP($A$2202, 文字檔!I:J, 2, 0)),0,VLOOKUP($A$2202, 文字檔!I:J, 2, 0))</f>
        <v>0</v>
      </c>
      <c r="H2202" s="5">
        <f>IF(ISERROR(VLOOKUP($A$2202, 文字檔!K:L, 2, 0)),0,VLOOKUP($A$2202, 文字檔!K:L, 2, 0))</f>
        <v>-48644.74</v>
      </c>
      <c r="I2202" s="5">
        <f>IF(ISERROR(VLOOKUP($A$2202, 文字檔!M:N, 2, 0)),0,VLOOKUP($A$2202, 文字檔!M:N, 2, 0))</f>
        <v>0</v>
      </c>
      <c r="J2202" s="5">
        <f>IF(ISERROR(VLOOKUP($A$2202, 文字檔!O:P, 2, 0)),0,VLOOKUP($A$2202, 文字檔!O:P, 2, 0))</f>
        <v>-17617.78</v>
      </c>
      <c r="K2202">
        <f>IF(ISERROR(VLOOKUP($A$2202, 文字檔!Q:R, 2, 0)),0,VLOOKUP($A$2202, 文字檔!Q:R, 2, 0))</f>
        <v>-62610.39</v>
      </c>
      <c r="L2202">
        <f>IF(ISERROR(VLOOKUP($A$2202, 文字檔!S:T, 2, 0)),0,VLOOKUP($A$2202, 文字檔!S:T, 2, 0))</f>
        <v>0</v>
      </c>
      <c r="M2202">
        <f>IF(ISERROR(VLOOKUP($A$2202, 文字檔!U:V, 2, 0)),0,VLOOKUP($A$2202, 文字檔!U:V, 2, 0))</f>
        <v>-45800</v>
      </c>
      <c r="N2202">
        <f>IF(ISERROR(VLOOKUP($A$2202, 文字檔!W:X, 2, 0)),0,VLOOKUP($A$2202, 文字檔!W:X, 2, 0))</f>
        <v>35181.81</v>
      </c>
      <c r="O2202">
        <f>IF(ISERROR(VLOOKUP($A$2202, 文字檔!Y:Z, 2, 0)),0,VLOOKUP($A$2202, 文字檔!Y:Z, 2, 0))</f>
        <v>-92439.39</v>
      </c>
      <c r="P2202">
        <f>IF(ISERROR(VLOOKUP($A$2202, 文字檔!AA:AB, 2, 0)),0,VLOOKUP($A$2202, 文字檔!AA:AB, 2, 0))</f>
        <v>6988.38</v>
      </c>
    </row>
    <row r="2203" spans="1:16" ht="16.2">
      <c r="A2203" s="7">
        <v>45939</v>
      </c>
      <c r="B2203" s="5">
        <f>SUMPRODUCT($C$2:$P$2,$C$2203:$P$2203)</f>
        <v>87002.920000000013</v>
      </c>
      <c r="C2203" s="5">
        <f>IF(ISERROR(VLOOKUP($A$2203, 文字檔!A:B, 2, 0)),0,VLOOKUP($A$2203, 文字檔!A:B, 2, 0))</f>
        <v>-27083.23</v>
      </c>
      <c r="D2203" s="5">
        <f>IF(ISERROR(VLOOKUP($A$2203, 文字檔!C:D, 2, 0)),0,VLOOKUP($A$2203, 文字檔!C:D, 2, 0))</f>
        <v>0</v>
      </c>
      <c r="E2203" s="5">
        <f>IF(ISERROR(VLOOKUP($A$2203, 文字檔!E:F, 2, 0)),0,VLOOKUP($A$2203, 文字檔!E:F, 2, 0))</f>
        <v>0</v>
      </c>
      <c r="F2203" s="5">
        <f>IF(ISERROR(VLOOKUP($A$2203, 文字檔!G:H, 2, 0)),0,VLOOKUP($A$2203, 文字檔!G:H, 2, 0))</f>
        <v>0</v>
      </c>
      <c r="G2203" s="5">
        <f>IF(ISERROR(VLOOKUP($A$2203, 文字檔!I:J, 2, 0)),0,VLOOKUP($A$2203, 文字檔!I:J, 2, 0))</f>
        <v>0</v>
      </c>
      <c r="H2203" s="5">
        <f>IF(ISERROR(VLOOKUP($A$2203, 文字檔!K:L, 2, 0)),0,VLOOKUP($A$2203, 文字檔!K:L, 2, 0))</f>
        <v>60557.83</v>
      </c>
      <c r="I2203" s="5">
        <f>IF(ISERROR(VLOOKUP($A$2203, 文字檔!M:N, 2, 0)),0,VLOOKUP($A$2203, 文字檔!M:N, 2, 0))</f>
        <v>0</v>
      </c>
      <c r="J2203" s="5">
        <f>IF(ISERROR(VLOOKUP($A$2203, 文字檔!O:P, 2, 0)),0,VLOOKUP($A$2203, 文字檔!O:P, 2, 0))</f>
        <v>0</v>
      </c>
      <c r="K2203">
        <f>IF(ISERROR(VLOOKUP($A$2203, 文字檔!Q:R, 2, 0)),0,VLOOKUP($A$2203, 文字檔!Q:R, 2, 0))</f>
        <v>-18622.72</v>
      </c>
      <c r="L2203">
        <f>IF(ISERROR(VLOOKUP($A$2203, 文字檔!S:T, 2, 0)),0,VLOOKUP($A$2203, 文字檔!S:T, 2, 0))</f>
        <v>0</v>
      </c>
      <c r="M2203">
        <f>IF(ISERROR(VLOOKUP($A$2203, 文字檔!U:V, 2, 0)),0,VLOOKUP($A$2203, 文字檔!U:V, 2, 0))</f>
        <v>48400</v>
      </c>
      <c r="N2203">
        <f>IF(ISERROR(VLOOKUP($A$2203, 文字檔!W:X, 2, 0)),0,VLOOKUP($A$2203, 文字檔!W:X, 2, 0))</f>
        <v>-39618.61</v>
      </c>
      <c r="O2203">
        <f>IF(ISERROR(VLOOKUP($A$2203, 文字檔!Y:Z, 2, 0)),0,VLOOKUP($A$2203, 文字檔!Y:Z, 2, 0))</f>
        <v>14969.65</v>
      </c>
      <c r="P2203">
        <f>IF(ISERROR(VLOOKUP($A$2203, 文字檔!AA:AB, 2, 0)),0,VLOOKUP($A$2203, 文字檔!AA:AB, 2, 0))</f>
        <v>48400</v>
      </c>
    </row>
    <row r="2204" spans="1:16" ht="16.2">
      <c r="A2204" s="7">
        <v>45940</v>
      </c>
      <c r="B2204" s="5">
        <f>SUMPRODUCT($C$2:$P$2,$C$2204:$P$2204)</f>
        <v>0</v>
      </c>
      <c r="C2204" s="5">
        <f>IF(ISERROR(VLOOKUP($A$2204, 文字檔!A:B, 2, 0)),0,VLOOKUP($A$2204, 文字檔!A:B, 2, 0))</f>
        <v>0</v>
      </c>
      <c r="D2204" s="5">
        <f>IF(ISERROR(VLOOKUP($A$2204, 文字檔!C:D, 2, 0)),0,VLOOKUP($A$2204, 文字檔!C:D, 2, 0))</f>
        <v>0</v>
      </c>
      <c r="E2204" s="5">
        <f>IF(ISERROR(VLOOKUP($A$2204, 文字檔!E:F, 2, 0)),0,VLOOKUP($A$2204, 文字檔!E:F, 2, 0))</f>
        <v>0</v>
      </c>
      <c r="F2204" s="5">
        <f>IF(ISERROR(VLOOKUP($A$2204, 文字檔!G:H, 2, 0)),0,VLOOKUP($A$2204, 文字檔!G:H, 2, 0))</f>
        <v>0</v>
      </c>
      <c r="G2204" s="5">
        <f>IF(ISERROR(VLOOKUP($A$2204, 文字檔!I:J, 2, 0)),0,VLOOKUP($A$2204, 文字檔!I:J, 2, 0))</f>
        <v>0</v>
      </c>
      <c r="H2204" s="5">
        <f>IF(ISERROR(VLOOKUP($A$2204, 文字檔!K:L, 2, 0)),0,VLOOKUP($A$2204, 文字檔!K:L, 2, 0))</f>
        <v>0</v>
      </c>
      <c r="I2204" s="5">
        <f>IF(ISERROR(VLOOKUP($A$2204, 文字檔!M:N, 2, 0)),0,VLOOKUP($A$2204, 文字檔!M:N, 2, 0))</f>
        <v>0</v>
      </c>
      <c r="J2204" s="5">
        <f>IF(ISERROR(VLOOKUP($A$2204, 文字檔!O:P, 2, 0)),0,VLOOKUP($A$2204, 文字檔!O:P, 2, 0))</f>
        <v>0</v>
      </c>
      <c r="K2204">
        <f>IF(ISERROR(VLOOKUP($A$2204, 文字檔!Q:R, 2, 0)),0,VLOOKUP($A$2204, 文字檔!Q:R, 2, 0))</f>
        <v>0</v>
      </c>
      <c r="L2204">
        <f>IF(ISERROR(VLOOKUP($A$2204, 文字檔!S:T, 2, 0)),0,VLOOKUP($A$2204, 文字檔!S:T, 2, 0))</f>
        <v>0</v>
      </c>
      <c r="M2204">
        <f>IF(ISERROR(VLOOKUP($A$2204, 文字檔!U:V, 2, 0)),0,VLOOKUP($A$2204, 文字檔!U:V, 2, 0))</f>
        <v>0</v>
      </c>
      <c r="N2204">
        <f>IF(ISERROR(VLOOKUP($A$2204, 文字檔!W:X, 2, 0)),0,VLOOKUP($A$2204, 文字檔!W:X, 2, 0))</f>
        <v>0</v>
      </c>
      <c r="O2204">
        <f>IF(ISERROR(VLOOKUP($A$2204, 文字檔!Y:Z, 2, 0)),0,VLOOKUP($A$2204, 文字檔!Y:Z, 2, 0))</f>
        <v>0</v>
      </c>
      <c r="P2204">
        <f>IF(ISERROR(VLOOKUP($A$2204, 文字檔!AA:AB, 2, 0)),0,VLOOKUP($A$2204, 文字檔!AA:AB, 2, 0))</f>
        <v>0</v>
      </c>
    </row>
    <row r="2205" spans="1:16" ht="16.2">
      <c r="A2205" s="7">
        <v>45941</v>
      </c>
      <c r="B2205" s="5">
        <f>SUMPRODUCT($C$2:$P$2,$C$2205:$P$2205)</f>
        <v>0</v>
      </c>
      <c r="C2205" s="5">
        <f>IF(ISERROR(VLOOKUP($A$2205, 文字檔!A:B, 2, 0)),0,VLOOKUP($A$2205, 文字檔!A:B, 2, 0))</f>
        <v>0</v>
      </c>
      <c r="D2205" s="5">
        <f>IF(ISERROR(VLOOKUP($A$2205, 文字檔!C:D, 2, 0)),0,VLOOKUP($A$2205, 文字檔!C:D, 2, 0))</f>
        <v>0</v>
      </c>
      <c r="E2205" s="5">
        <f>IF(ISERROR(VLOOKUP($A$2205, 文字檔!E:F, 2, 0)),0,VLOOKUP($A$2205, 文字檔!E:F, 2, 0))</f>
        <v>0</v>
      </c>
      <c r="F2205" s="5">
        <f>IF(ISERROR(VLOOKUP($A$2205, 文字檔!G:H, 2, 0)),0,VLOOKUP($A$2205, 文字檔!G:H, 2, 0))</f>
        <v>0</v>
      </c>
      <c r="G2205" s="5">
        <f>IF(ISERROR(VLOOKUP($A$2205, 文字檔!I:J, 2, 0)),0,VLOOKUP($A$2205, 文字檔!I:J, 2, 0))</f>
        <v>0</v>
      </c>
      <c r="H2205" s="5">
        <f>IF(ISERROR(VLOOKUP($A$2205, 文字檔!K:L, 2, 0)),0,VLOOKUP($A$2205, 文字檔!K:L, 2, 0))</f>
        <v>0</v>
      </c>
      <c r="I2205" s="5">
        <f>IF(ISERROR(VLOOKUP($A$2205, 文字檔!M:N, 2, 0)),0,VLOOKUP($A$2205, 文字檔!M:N, 2, 0))</f>
        <v>0</v>
      </c>
      <c r="J2205" s="5">
        <f>IF(ISERROR(VLOOKUP($A$2205, 文字檔!O:P, 2, 0)),0,VLOOKUP($A$2205, 文字檔!O:P, 2, 0))</f>
        <v>0</v>
      </c>
      <c r="K2205">
        <f>IF(ISERROR(VLOOKUP($A$2205, 文字檔!Q:R, 2, 0)),0,VLOOKUP($A$2205, 文字檔!Q:R, 2, 0))</f>
        <v>0</v>
      </c>
      <c r="L2205">
        <f>IF(ISERROR(VLOOKUP($A$2205, 文字檔!S:T, 2, 0)),0,VLOOKUP($A$2205, 文字檔!S:T, 2, 0))</f>
        <v>0</v>
      </c>
      <c r="M2205">
        <f>IF(ISERROR(VLOOKUP($A$2205, 文字檔!U:V, 2, 0)),0,VLOOKUP($A$2205, 文字檔!U:V, 2, 0))</f>
        <v>0</v>
      </c>
      <c r="N2205">
        <f>IF(ISERROR(VLOOKUP($A$2205, 文字檔!W:X, 2, 0)),0,VLOOKUP($A$2205, 文字檔!W:X, 2, 0))</f>
        <v>0</v>
      </c>
      <c r="O2205">
        <f>IF(ISERROR(VLOOKUP($A$2205, 文字檔!Y:Z, 2, 0)),0,VLOOKUP($A$2205, 文字檔!Y:Z, 2, 0))</f>
        <v>0</v>
      </c>
      <c r="P2205">
        <f>IF(ISERROR(VLOOKUP($A$2205, 文字檔!AA:AB, 2, 0)),0,VLOOKUP($A$2205, 文字檔!AA:AB, 2, 0))</f>
        <v>0</v>
      </c>
    </row>
    <row r="2206" spans="1:16" ht="16.2">
      <c r="A2206" s="7">
        <v>45942</v>
      </c>
      <c r="B2206" s="5">
        <f>SUMPRODUCT($C$2:$P$2,$C$2206:$P$2206)</f>
        <v>0</v>
      </c>
      <c r="C2206" s="5">
        <f>IF(ISERROR(VLOOKUP($A$2206, 文字檔!A:B, 2, 0)),0,VLOOKUP($A$2206, 文字檔!A:B, 2, 0))</f>
        <v>0</v>
      </c>
      <c r="D2206" s="5">
        <f>IF(ISERROR(VLOOKUP($A$2206, 文字檔!C:D, 2, 0)),0,VLOOKUP($A$2206, 文字檔!C:D, 2, 0))</f>
        <v>0</v>
      </c>
      <c r="E2206" s="5">
        <f>IF(ISERROR(VLOOKUP($A$2206, 文字檔!E:F, 2, 0)),0,VLOOKUP($A$2206, 文字檔!E:F, 2, 0))</f>
        <v>0</v>
      </c>
      <c r="F2206" s="5">
        <f>IF(ISERROR(VLOOKUP($A$2206, 文字檔!G:H, 2, 0)),0,VLOOKUP($A$2206, 文字檔!G:H, 2, 0))</f>
        <v>0</v>
      </c>
      <c r="G2206" s="5">
        <f>IF(ISERROR(VLOOKUP($A$2206, 文字檔!I:J, 2, 0)),0,VLOOKUP($A$2206, 文字檔!I:J, 2, 0))</f>
        <v>0</v>
      </c>
      <c r="H2206" s="5">
        <f>IF(ISERROR(VLOOKUP($A$2206, 文字檔!K:L, 2, 0)),0,VLOOKUP($A$2206, 文字檔!K:L, 2, 0))</f>
        <v>0</v>
      </c>
      <c r="I2206" s="5">
        <f>IF(ISERROR(VLOOKUP($A$2206, 文字檔!M:N, 2, 0)),0,VLOOKUP($A$2206, 文字檔!M:N, 2, 0))</f>
        <v>0</v>
      </c>
      <c r="J2206" s="5">
        <f>IF(ISERROR(VLOOKUP($A$2206, 文字檔!O:P, 2, 0)),0,VLOOKUP($A$2206, 文字檔!O:P, 2, 0))</f>
        <v>0</v>
      </c>
      <c r="K2206">
        <f>IF(ISERROR(VLOOKUP($A$2206, 文字檔!Q:R, 2, 0)),0,VLOOKUP($A$2206, 文字檔!Q:R, 2, 0))</f>
        <v>0</v>
      </c>
      <c r="L2206">
        <f>IF(ISERROR(VLOOKUP($A$2206, 文字檔!S:T, 2, 0)),0,VLOOKUP($A$2206, 文字檔!S:T, 2, 0))</f>
        <v>0</v>
      </c>
      <c r="M2206">
        <f>IF(ISERROR(VLOOKUP($A$2206, 文字檔!U:V, 2, 0)),0,VLOOKUP($A$2206, 文字檔!U:V, 2, 0))</f>
        <v>0</v>
      </c>
      <c r="N2206">
        <f>IF(ISERROR(VLOOKUP($A$2206, 文字檔!W:X, 2, 0)),0,VLOOKUP($A$2206, 文字檔!W:X, 2, 0))</f>
        <v>0</v>
      </c>
      <c r="O2206">
        <f>IF(ISERROR(VLOOKUP($A$2206, 文字檔!Y:Z, 2, 0)),0,VLOOKUP($A$2206, 文字檔!Y:Z, 2, 0))</f>
        <v>0</v>
      </c>
      <c r="P2206">
        <f>IF(ISERROR(VLOOKUP($A$2206, 文字檔!AA:AB, 2, 0)),0,VLOOKUP($A$2206, 文字檔!AA:AB, 2, 0))</f>
        <v>0</v>
      </c>
    </row>
    <row r="2207" spans="1:16" ht="16.2">
      <c r="A2207" s="7">
        <v>45943</v>
      </c>
      <c r="B2207" s="5">
        <f>SUMPRODUCT($C$2:$P$2,$C$2207:$P$2207)</f>
        <v>-184278.46000000002</v>
      </c>
      <c r="C2207" s="5">
        <f>IF(ISERROR(VLOOKUP($A$2207, 文字檔!A:B, 2, 0)),0,VLOOKUP($A$2207, 文字檔!A:B, 2, 0))</f>
        <v>26588.85</v>
      </c>
      <c r="D2207" s="5">
        <f>IF(ISERROR(VLOOKUP($A$2207, 文字檔!C:D, 2, 0)),0,VLOOKUP($A$2207, 文字檔!C:D, 2, 0))</f>
        <v>0</v>
      </c>
      <c r="E2207" s="5">
        <f>IF(ISERROR(VLOOKUP($A$2207, 文字檔!E:F, 2, 0)),0,VLOOKUP($A$2207, 文字檔!E:F, 2, 0))</f>
        <v>0</v>
      </c>
      <c r="F2207" s="5">
        <f>IF(ISERROR(VLOOKUP($A$2207, 文字檔!G:H, 2, 0)),0,VLOOKUP($A$2207, 文字檔!G:H, 2, 0))</f>
        <v>9394.41</v>
      </c>
      <c r="G2207" s="5">
        <f>IF(ISERROR(VLOOKUP($A$2207, 文字檔!I:J, 2, 0)),0,VLOOKUP($A$2207, 文字檔!I:J, 2, 0))</f>
        <v>71582.02</v>
      </c>
      <c r="H2207" s="5">
        <f>IF(ISERROR(VLOOKUP($A$2207, 文字檔!K:L, 2, 0)),0,VLOOKUP($A$2207, 文字檔!K:L, 2, 0))</f>
        <v>982.42</v>
      </c>
      <c r="I2207" s="5">
        <f>IF(ISERROR(VLOOKUP($A$2207, 文字檔!M:N, 2, 0)),0,VLOOKUP($A$2207, 文字檔!M:N, 2, 0))</f>
        <v>0</v>
      </c>
      <c r="J2207" s="5">
        <f>IF(ISERROR(VLOOKUP($A$2207, 文字檔!O:P, 2, 0)),0,VLOOKUP($A$2207, 文字檔!O:P, 2, 0))</f>
        <v>-17599.060000000001</v>
      </c>
      <c r="K2207">
        <f>IF(ISERROR(VLOOKUP($A$2207, 文字檔!Q:R, 2, 0)),0,VLOOKUP($A$2207, 文字檔!Q:R, 2, 0))</f>
        <v>-86200</v>
      </c>
      <c r="L2207">
        <f>IF(ISERROR(VLOOKUP($A$2207, 文字檔!S:T, 2, 0)),0,VLOOKUP($A$2207, 文字檔!S:T, 2, 0))</f>
        <v>0</v>
      </c>
      <c r="M2207">
        <f>IF(ISERROR(VLOOKUP($A$2207, 文字檔!U:V, 2, 0)),0,VLOOKUP($A$2207, 文字檔!U:V, 2, 0))</f>
        <v>-86200</v>
      </c>
      <c r="N2207">
        <f>IF(ISERROR(VLOOKUP($A$2207, 文字檔!W:X, 2, 0)),0,VLOOKUP($A$2207, 文字檔!W:X, 2, 0))</f>
        <v>0</v>
      </c>
      <c r="O2207">
        <f>IF(ISERROR(VLOOKUP($A$2207, 文字檔!Y:Z, 2, 0)),0,VLOOKUP($A$2207, 文字檔!Y:Z, 2, 0))</f>
        <v>74966.399999999994</v>
      </c>
      <c r="P2207">
        <f>IF(ISERROR(VLOOKUP($A$2207, 文字檔!AA:AB, 2, 0)),0,VLOOKUP($A$2207, 文字檔!AA:AB, 2, 0))</f>
        <v>-177793.5</v>
      </c>
    </row>
    <row r="2208" spans="1:16" ht="16.2">
      <c r="A2208" s="7">
        <v>45944</v>
      </c>
      <c r="B2208" s="5">
        <f>SUMPRODUCT($C$2:$P$2,$C$2208:$P$2208)</f>
        <v>-238440.87</v>
      </c>
      <c r="C2208" s="5">
        <f>IF(ISERROR(VLOOKUP($A$2208, 文字檔!A:B, 2, 0)),0,VLOOKUP($A$2208, 文字檔!A:B, 2, 0))</f>
        <v>-102872.46</v>
      </c>
      <c r="D2208" s="5">
        <f>IF(ISERROR(VLOOKUP($A$2208, 文字檔!C:D, 2, 0)),0,VLOOKUP($A$2208, 文字檔!C:D, 2, 0))</f>
        <v>0</v>
      </c>
      <c r="E2208" s="5">
        <f>IF(ISERROR(VLOOKUP($A$2208, 文字檔!E:F, 2, 0)),0,VLOOKUP($A$2208, 文字檔!E:F, 2, 0))</f>
        <v>0</v>
      </c>
      <c r="F2208" s="5">
        <f>IF(ISERROR(VLOOKUP($A$2208, 文字檔!G:H, 2, 0)),0,VLOOKUP($A$2208, 文字檔!G:H, 2, 0))</f>
        <v>-21004.09</v>
      </c>
      <c r="G2208" s="5">
        <f>IF(ISERROR(VLOOKUP($A$2208, 文字檔!I:J, 2, 0)),0,VLOOKUP($A$2208, 文字檔!I:J, 2, 0))</f>
        <v>-19009.849999999999</v>
      </c>
      <c r="H2208" s="5">
        <f>IF(ISERROR(VLOOKUP($A$2208, 文字檔!K:L, 2, 0)),0,VLOOKUP($A$2208, 文字檔!K:L, 2, 0))</f>
        <v>-29839.83</v>
      </c>
      <c r="I2208" s="5">
        <f>IF(ISERROR(VLOOKUP($A$2208, 文字檔!M:N, 2, 0)),0,VLOOKUP($A$2208, 文字檔!M:N, 2, 0))</f>
        <v>-48008.62</v>
      </c>
      <c r="J2208" s="5">
        <f>IF(ISERROR(VLOOKUP($A$2208, 文字檔!O:P, 2, 0)),0,VLOOKUP($A$2208, 文字檔!O:P, 2, 0))</f>
        <v>-17641.66</v>
      </c>
      <c r="K2208">
        <f>IF(ISERROR(VLOOKUP($A$2208, 文字檔!Q:R, 2, 0)),0,VLOOKUP($A$2208, 文字檔!Q:R, 2, 0))</f>
        <v>-37200</v>
      </c>
      <c r="L2208">
        <f>IF(ISERROR(VLOOKUP($A$2208, 文字檔!S:T, 2, 0)),0,VLOOKUP($A$2208, 文字檔!S:T, 2, 0))</f>
        <v>23566.080000000002</v>
      </c>
      <c r="M2208">
        <f>IF(ISERROR(VLOOKUP($A$2208, 文字檔!U:V, 2, 0)),0,VLOOKUP($A$2208, 文字檔!U:V, 2, 0))</f>
        <v>-37200</v>
      </c>
      <c r="N2208">
        <f>IF(ISERROR(VLOOKUP($A$2208, 文字檔!W:X, 2, 0)),0,VLOOKUP($A$2208, 文字檔!W:X, 2, 0))</f>
        <v>0</v>
      </c>
      <c r="O2208">
        <f>IF(ISERROR(VLOOKUP($A$2208, 文字檔!Y:Z, 2, 0)),0,VLOOKUP($A$2208, 文字檔!Y:Z, 2, 0))</f>
        <v>50769.56</v>
      </c>
      <c r="P2208">
        <f>IF(ISERROR(VLOOKUP($A$2208, 文字檔!AA:AB, 2, 0)),0,VLOOKUP($A$2208, 文字檔!AA:AB, 2, 0))</f>
        <v>0</v>
      </c>
    </row>
    <row r="2209" spans="1:16" ht="16.2">
      <c r="A2209" s="7">
        <v>45945</v>
      </c>
      <c r="B2209" s="5">
        <f>SUMPRODUCT($C$2:$P$2,$C$2209:$P$2209)</f>
        <v>-37664.979999999981</v>
      </c>
      <c r="C2209" s="5">
        <f>IF(ISERROR(VLOOKUP($A$2209, 文字檔!A:B, 2, 0)),0,VLOOKUP($A$2209, 文字檔!A:B, 2, 0))</f>
        <v>0</v>
      </c>
      <c r="D2209" s="5">
        <f>IF(ISERROR(VLOOKUP($A$2209, 文字檔!C:D, 2, 0)),0,VLOOKUP($A$2209, 文字檔!C:D, 2, 0))</f>
        <v>-76612.710000000006</v>
      </c>
      <c r="E2209" s="5">
        <f>IF(ISERROR(VLOOKUP($A$2209, 文字檔!E:F, 2, 0)),0,VLOOKUP($A$2209, 文字檔!E:F, 2, 0))</f>
        <v>0</v>
      </c>
      <c r="F2209" s="5">
        <f>IF(ISERROR(VLOOKUP($A$2209, 文字檔!G:H, 2, 0)),0,VLOOKUP($A$2209, 文字檔!G:H, 2, 0))</f>
        <v>0</v>
      </c>
      <c r="G2209" s="5">
        <f>IF(ISERROR(VLOOKUP($A$2209, 文字檔!I:J, 2, 0)),0,VLOOKUP($A$2209, 文字檔!I:J, 2, 0))</f>
        <v>0</v>
      </c>
      <c r="H2209" s="5">
        <f>IF(ISERROR(VLOOKUP($A$2209, 文字檔!K:L, 2, 0)),0,VLOOKUP($A$2209, 文字檔!K:L, 2, 0))</f>
        <v>0</v>
      </c>
      <c r="I2209" s="5">
        <f>IF(ISERROR(VLOOKUP($A$2209, 文字檔!M:N, 2, 0)),0,VLOOKUP($A$2209, 文字檔!M:N, 2, 0))</f>
        <v>-6200.73</v>
      </c>
      <c r="J2209" s="5">
        <f>IF(ISERROR(VLOOKUP($A$2209, 文字檔!O:P, 2, 0)),0,VLOOKUP($A$2209, 文字檔!O:P, 2, 0))</f>
        <v>0</v>
      </c>
      <c r="K2209">
        <f>IF(ISERROR(VLOOKUP($A$2209, 文字檔!Q:R, 2, 0)),0,VLOOKUP($A$2209, 文字檔!Q:R, 2, 0))</f>
        <v>86785.32</v>
      </c>
      <c r="L2209">
        <f>IF(ISERROR(VLOOKUP($A$2209, 文字檔!S:T, 2, 0)),0,VLOOKUP($A$2209, 文字檔!S:T, 2, 0))</f>
        <v>0</v>
      </c>
      <c r="M2209">
        <f>IF(ISERROR(VLOOKUP($A$2209, 文字檔!U:V, 2, 0)),0,VLOOKUP($A$2209, 文字檔!U:V, 2, 0))</f>
        <v>86785.32</v>
      </c>
      <c r="N2209">
        <f>IF(ISERROR(VLOOKUP($A$2209, 文字檔!W:X, 2, 0)),0,VLOOKUP($A$2209, 文字檔!W:X, 2, 0))</f>
        <v>-52212.59</v>
      </c>
      <c r="O2209">
        <f>IF(ISERROR(VLOOKUP($A$2209, 文字檔!Y:Z, 2, 0)),0,VLOOKUP($A$2209, 文字檔!Y:Z, 2, 0))</f>
        <v>-76209.59</v>
      </c>
      <c r="P2209">
        <f>IF(ISERROR(VLOOKUP($A$2209, 文字檔!AA:AB, 2, 0)),0,VLOOKUP($A$2209, 文字檔!AA:AB, 2, 0))</f>
        <v>0</v>
      </c>
    </row>
    <row r="2210" spans="1:16" ht="16.2">
      <c r="A2210" s="7">
        <v>45946</v>
      </c>
      <c r="B2210" s="5">
        <f>SUMPRODUCT($C$2:$P$2,$C$2210:$P$2210)</f>
        <v>138489.83999999997</v>
      </c>
      <c r="C2210" s="5">
        <f>IF(ISERROR(VLOOKUP($A$2210, 文字檔!A:B, 2, 0)),0,VLOOKUP($A$2210, 文字檔!A:B, 2, 0))</f>
        <v>0</v>
      </c>
      <c r="D2210" s="5">
        <f>IF(ISERROR(VLOOKUP($A$2210, 文字檔!C:D, 2, 0)),0,VLOOKUP($A$2210, 文字檔!C:D, 2, 0))</f>
        <v>52773.38</v>
      </c>
      <c r="E2210" s="5">
        <f>IF(ISERROR(VLOOKUP($A$2210, 文字檔!E:F, 2, 0)),0,VLOOKUP($A$2210, 文字檔!E:F, 2, 0))</f>
        <v>0</v>
      </c>
      <c r="F2210" s="5">
        <f>IF(ISERROR(VLOOKUP($A$2210, 文字檔!G:H, 2, 0)),0,VLOOKUP($A$2210, 文字檔!G:H, 2, 0))</f>
        <v>0</v>
      </c>
      <c r="G2210" s="5">
        <f>IF(ISERROR(VLOOKUP($A$2210, 文字檔!I:J, 2, 0)),0,VLOOKUP($A$2210, 文字檔!I:J, 2, 0))</f>
        <v>19968.46</v>
      </c>
      <c r="H2210" s="5">
        <f>IF(ISERROR(VLOOKUP($A$2210, 文字檔!K:L, 2, 0)),0,VLOOKUP($A$2210, 文字檔!K:L, 2, 0))</f>
        <v>2147.39</v>
      </c>
      <c r="I2210" s="5">
        <f>IF(ISERROR(VLOOKUP($A$2210, 文字檔!M:N, 2, 0)),0,VLOOKUP($A$2210, 文字檔!M:N, 2, 0))</f>
        <v>0</v>
      </c>
      <c r="J2210" s="5">
        <f>IF(ISERROR(VLOOKUP($A$2210, 文字檔!O:P, 2, 0)),0,VLOOKUP($A$2210, 文字檔!O:P, 2, 0))</f>
        <v>0</v>
      </c>
      <c r="K2210">
        <f>IF(ISERROR(VLOOKUP($A$2210, 文字檔!Q:R, 2, 0)),0,VLOOKUP($A$2210, 文字檔!Q:R, 2, 0))</f>
        <v>58974.31</v>
      </c>
      <c r="L2210">
        <f>IF(ISERROR(VLOOKUP($A$2210, 文字檔!S:T, 2, 0)),0,VLOOKUP($A$2210, 文字檔!S:T, 2, 0))</f>
        <v>8346.2199999999993</v>
      </c>
      <c r="M2210">
        <f>IF(ISERROR(VLOOKUP($A$2210, 文字檔!U:V, 2, 0)),0,VLOOKUP($A$2210, 文字檔!U:V, 2, 0))</f>
        <v>0</v>
      </c>
      <c r="N2210">
        <f>IF(ISERROR(VLOOKUP($A$2210, 文字檔!W:X, 2, 0)),0,VLOOKUP($A$2210, 文字檔!W:X, 2, 0))</f>
        <v>25369.27</v>
      </c>
      <c r="O2210">
        <f>IF(ISERROR(VLOOKUP($A$2210, 文字檔!Y:Z, 2, 0)),0,VLOOKUP($A$2210, 文字檔!Y:Z, 2, 0))</f>
        <v>12567.35</v>
      </c>
      <c r="P2210">
        <f>IF(ISERROR(VLOOKUP($A$2210, 文字檔!AA:AB, 2, 0)),0,VLOOKUP($A$2210, 文字檔!AA:AB, 2, 0))</f>
        <v>-41656.54</v>
      </c>
    </row>
    <row r="2211" spans="1:16" ht="16.2">
      <c r="A2211" s="7">
        <v>45947</v>
      </c>
      <c r="B2211" s="5">
        <f>SUMPRODUCT($C$2:$P$2,$C$2211:$P$2211)</f>
        <v>-325402.34000000003</v>
      </c>
      <c r="C2211" s="5">
        <f>IF(ISERROR(VLOOKUP($A$2211, 文字檔!A:B, 2, 0)),0,VLOOKUP($A$2211, 文字檔!A:B, 2, 0))</f>
        <v>0</v>
      </c>
      <c r="D2211" s="5">
        <f>IF(ISERROR(VLOOKUP($A$2211, 文字檔!C:D, 2, 0)),0,VLOOKUP($A$2211, 文字檔!C:D, 2, 0))</f>
        <v>-98800</v>
      </c>
      <c r="E2211" s="5">
        <f>IF(ISERROR(VLOOKUP($A$2211, 文字檔!E:F, 2, 0)),0,VLOOKUP($A$2211, 文字檔!E:F, 2, 0))</f>
        <v>0</v>
      </c>
      <c r="F2211" s="5">
        <f>IF(ISERROR(VLOOKUP($A$2211, 文字檔!G:H, 2, 0)),0,VLOOKUP($A$2211, 文字檔!G:H, 2, 0))</f>
        <v>0</v>
      </c>
      <c r="G2211" s="5">
        <f>IF(ISERROR(VLOOKUP($A$2211, 文字檔!I:J, 2, 0)),0,VLOOKUP($A$2211, 文字檔!I:J, 2, 0))</f>
        <v>-30650.15</v>
      </c>
      <c r="H2211" s="5">
        <f>IF(ISERROR(VLOOKUP($A$2211, 文字檔!K:L, 2, 0)),0,VLOOKUP($A$2211, 文字檔!K:L, 2, 0))</f>
        <v>-47.6</v>
      </c>
      <c r="I2211" s="5">
        <f>IF(ISERROR(VLOOKUP($A$2211, 文字檔!M:N, 2, 0)),0,VLOOKUP($A$2211, 文字檔!M:N, 2, 0))</f>
        <v>0</v>
      </c>
      <c r="J2211" s="5">
        <f>IF(ISERROR(VLOOKUP($A$2211, 文字檔!O:P, 2, 0)),0,VLOOKUP($A$2211, 文字檔!O:P, 2, 0))</f>
        <v>0</v>
      </c>
      <c r="K2211">
        <f>IF(ISERROR(VLOOKUP($A$2211, 文字檔!Q:R, 2, 0)),0,VLOOKUP($A$2211, 文字檔!Q:R, 2, 0))</f>
        <v>-98800</v>
      </c>
      <c r="L2211">
        <f>IF(ISERROR(VLOOKUP($A$2211, 文字檔!S:T, 2, 0)),0,VLOOKUP($A$2211, 文字檔!S:T, 2, 0))</f>
        <v>0</v>
      </c>
      <c r="M2211">
        <f>IF(ISERROR(VLOOKUP($A$2211, 文字檔!U:V, 2, 0)),0,VLOOKUP($A$2211, 文字檔!U:V, 2, 0))</f>
        <v>0</v>
      </c>
      <c r="N2211">
        <f>IF(ISERROR(VLOOKUP($A$2211, 文字檔!W:X, 2, 0)),0,VLOOKUP($A$2211, 文字檔!W:X, 2, 0))</f>
        <v>-70024.28</v>
      </c>
      <c r="O2211">
        <f>IF(ISERROR(VLOOKUP($A$2211, 文字檔!Y:Z, 2, 0)),0,VLOOKUP($A$2211, 文字檔!Y:Z, 2, 0))</f>
        <v>-27080.31</v>
      </c>
      <c r="P2211">
        <f>IF(ISERROR(VLOOKUP($A$2211, 文字檔!AA:AB, 2, 0)),0,VLOOKUP($A$2211, 文字檔!AA:AB, 2, 0))</f>
        <v>0</v>
      </c>
    </row>
    <row r="2212" spans="1:16" ht="16.2">
      <c r="A2212" s="7">
        <v>45948</v>
      </c>
      <c r="B2212" s="5">
        <f>SUMPRODUCT($C$2:$P$2,$C$2212:$P$2212)</f>
        <v>0</v>
      </c>
      <c r="C2212" s="5">
        <f>IF(ISERROR(VLOOKUP($A$2212, 文字檔!A:B, 2, 0)),0,VLOOKUP($A$2212, 文字檔!A:B, 2, 0))</f>
        <v>0</v>
      </c>
      <c r="D2212" s="5">
        <f>IF(ISERROR(VLOOKUP($A$2212, 文字檔!C:D, 2, 0)),0,VLOOKUP($A$2212, 文字檔!C:D, 2, 0))</f>
        <v>0</v>
      </c>
      <c r="E2212" s="5">
        <f>IF(ISERROR(VLOOKUP($A$2212, 文字檔!E:F, 2, 0)),0,VLOOKUP($A$2212, 文字檔!E:F, 2, 0))</f>
        <v>0</v>
      </c>
      <c r="F2212" s="5">
        <f>IF(ISERROR(VLOOKUP($A$2212, 文字檔!G:H, 2, 0)),0,VLOOKUP($A$2212, 文字檔!G:H, 2, 0))</f>
        <v>0</v>
      </c>
      <c r="G2212" s="5">
        <f>IF(ISERROR(VLOOKUP($A$2212, 文字檔!I:J, 2, 0)),0,VLOOKUP($A$2212, 文字檔!I:J, 2, 0))</f>
        <v>0</v>
      </c>
      <c r="H2212" s="5">
        <f>IF(ISERROR(VLOOKUP($A$2212, 文字檔!K:L, 2, 0)),0,VLOOKUP($A$2212, 文字檔!K:L, 2, 0))</f>
        <v>0</v>
      </c>
      <c r="I2212" s="5">
        <f>IF(ISERROR(VLOOKUP($A$2212, 文字檔!M:N, 2, 0)),0,VLOOKUP($A$2212, 文字檔!M:N, 2, 0))</f>
        <v>0</v>
      </c>
      <c r="J2212" s="5">
        <f>IF(ISERROR(VLOOKUP($A$2212, 文字檔!O:P, 2, 0)),0,VLOOKUP($A$2212, 文字檔!O:P, 2, 0))</f>
        <v>0</v>
      </c>
      <c r="K2212">
        <f>IF(ISERROR(VLOOKUP($A$2212, 文字檔!Q:R, 2, 0)),0,VLOOKUP($A$2212, 文字檔!Q:R, 2, 0))</f>
        <v>0</v>
      </c>
      <c r="L2212">
        <f>IF(ISERROR(VLOOKUP($A$2212, 文字檔!S:T, 2, 0)),0,VLOOKUP($A$2212, 文字檔!S:T, 2, 0))</f>
        <v>0</v>
      </c>
      <c r="M2212">
        <f>IF(ISERROR(VLOOKUP($A$2212, 文字檔!U:V, 2, 0)),0,VLOOKUP($A$2212, 文字檔!U:V, 2, 0))</f>
        <v>0</v>
      </c>
      <c r="N2212">
        <f>IF(ISERROR(VLOOKUP($A$2212, 文字檔!W:X, 2, 0)),0,VLOOKUP($A$2212, 文字檔!W:X, 2, 0))</f>
        <v>0</v>
      </c>
      <c r="O2212">
        <f>IF(ISERROR(VLOOKUP($A$2212, 文字檔!Y:Z, 2, 0)),0,VLOOKUP($A$2212, 文字檔!Y:Z, 2, 0))</f>
        <v>0</v>
      </c>
      <c r="P2212">
        <f>IF(ISERROR(VLOOKUP($A$2212, 文字檔!AA:AB, 2, 0)),0,VLOOKUP($A$2212, 文字檔!AA:AB, 2, 0))</f>
        <v>0</v>
      </c>
    </row>
    <row r="2213" spans="1:16" ht="16.2">
      <c r="A2213" s="7">
        <v>45949</v>
      </c>
      <c r="B2213" s="5">
        <f>SUMPRODUCT($C$2:$P$2,$C$2213:$P$2213)</f>
        <v>0</v>
      </c>
      <c r="C2213" s="5">
        <f>IF(ISERROR(VLOOKUP($A$2213, 文字檔!A:B, 2, 0)),0,VLOOKUP($A$2213, 文字檔!A:B, 2, 0))</f>
        <v>0</v>
      </c>
      <c r="D2213" s="5">
        <f>IF(ISERROR(VLOOKUP($A$2213, 文字檔!C:D, 2, 0)),0,VLOOKUP($A$2213, 文字檔!C:D, 2, 0))</f>
        <v>0</v>
      </c>
      <c r="E2213" s="5">
        <f>IF(ISERROR(VLOOKUP($A$2213, 文字檔!E:F, 2, 0)),0,VLOOKUP($A$2213, 文字檔!E:F, 2, 0))</f>
        <v>0</v>
      </c>
      <c r="F2213" s="5">
        <f>IF(ISERROR(VLOOKUP($A$2213, 文字檔!G:H, 2, 0)),0,VLOOKUP($A$2213, 文字檔!G:H, 2, 0))</f>
        <v>0</v>
      </c>
      <c r="G2213" s="5">
        <f>IF(ISERROR(VLOOKUP($A$2213, 文字檔!I:J, 2, 0)),0,VLOOKUP($A$2213, 文字檔!I:J, 2, 0))</f>
        <v>0</v>
      </c>
      <c r="H2213" s="5">
        <f>IF(ISERROR(VLOOKUP($A$2213, 文字檔!K:L, 2, 0)),0,VLOOKUP($A$2213, 文字檔!K:L, 2, 0))</f>
        <v>0</v>
      </c>
      <c r="I2213" s="5">
        <f>IF(ISERROR(VLOOKUP($A$2213, 文字檔!M:N, 2, 0)),0,VLOOKUP($A$2213, 文字檔!M:N, 2, 0))</f>
        <v>0</v>
      </c>
      <c r="J2213" s="5">
        <f>IF(ISERROR(VLOOKUP($A$2213, 文字檔!O:P, 2, 0)),0,VLOOKUP($A$2213, 文字檔!O:P, 2, 0))</f>
        <v>0</v>
      </c>
      <c r="K2213">
        <f>IF(ISERROR(VLOOKUP($A$2213, 文字檔!Q:R, 2, 0)),0,VLOOKUP($A$2213, 文字檔!Q:R, 2, 0))</f>
        <v>0</v>
      </c>
      <c r="L2213">
        <f>IF(ISERROR(VLOOKUP($A$2213, 文字檔!S:T, 2, 0)),0,VLOOKUP($A$2213, 文字檔!S:T, 2, 0))</f>
        <v>0</v>
      </c>
      <c r="M2213">
        <f>IF(ISERROR(VLOOKUP($A$2213, 文字檔!U:V, 2, 0)),0,VLOOKUP($A$2213, 文字檔!U:V, 2, 0))</f>
        <v>0</v>
      </c>
      <c r="N2213">
        <f>IF(ISERROR(VLOOKUP($A$2213, 文字檔!W:X, 2, 0)),0,VLOOKUP($A$2213, 文字檔!W:X, 2, 0))</f>
        <v>0</v>
      </c>
      <c r="O2213">
        <f>IF(ISERROR(VLOOKUP($A$2213, 文字檔!Y:Z, 2, 0)),0,VLOOKUP($A$2213, 文字檔!Y:Z, 2, 0))</f>
        <v>0</v>
      </c>
      <c r="P2213">
        <f>IF(ISERROR(VLOOKUP($A$2213, 文字檔!AA:AB, 2, 0)),0,VLOOKUP($A$2213, 文字檔!AA:AB, 2, 0))</f>
        <v>0</v>
      </c>
    </row>
    <row r="2214" spans="1:16" ht="16.2">
      <c r="A2214" s="7">
        <v>45950</v>
      </c>
      <c r="B2214" s="5">
        <f>SUMPRODUCT($C$2:$P$2,$C$2214:$P$2214)</f>
        <v>107451.73999999999</v>
      </c>
      <c r="C2214" s="5">
        <f>IF(ISERROR(VLOOKUP($A$2214, 文字檔!A:B, 2, 0)),0,VLOOKUP($A$2214, 文字檔!A:B, 2, 0))</f>
        <v>0</v>
      </c>
      <c r="D2214" s="5">
        <f>IF(ISERROR(VLOOKUP($A$2214, 文字檔!C:D, 2, 0)),0,VLOOKUP($A$2214, 文字檔!C:D, 2, 0))</f>
        <v>-56211.53</v>
      </c>
      <c r="E2214" s="5">
        <f>IF(ISERROR(VLOOKUP($A$2214, 文字檔!E:F, 2, 0)),0,VLOOKUP($A$2214, 文字檔!E:F, 2, 0))</f>
        <v>0</v>
      </c>
      <c r="F2214" s="5">
        <f>IF(ISERROR(VLOOKUP($A$2214, 文字檔!G:H, 2, 0)),0,VLOOKUP($A$2214, 文字檔!G:H, 2, 0))</f>
        <v>0</v>
      </c>
      <c r="G2214" s="5">
        <f>IF(ISERROR(VLOOKUP($A$2214, 文字檔!I:J, 2, 0)),0,VLOOKUP($A$2214, 文字檔!I:J, 2, 0))</f>
        <v>14149.04</v>
      </c>
      <c r="H2214" s="5">
        <f>IF(ISERROR(VLOOKUP($A$2214, 文字檔!K:L, 2, 0)),0,VLOOKUP($A$2214, 文字檔!K:L, 2, 0))</f>
        <v>40972.78</v>
      </c>
      <c r="I2214" s="5">
        <f>IF(ISERROR(VLOOKUP($A$2214, 文字檔!M:N, 2, 0)),0,VLOOKUP($A$2214, 文字檔!M:N, 2, 0))</f>
        <v>0</v>
      </c>
      <c r="J2214" s="5">
        <f>IF(ISERROR(VLOOKUP($A$2214, 文字檔!O:P, 2, 0)),0,VLOOKUP($A$2214, 文字檔!O:P, 2, 0))</f>
        <v>1133.8599999999999</v>
      </c>
      <c r="K2214">
        <f>IF(ISERROR(VLOOKUP($A$2214, 文字檔!Q:R, 2, 0)),0,VLOOKUP($A$2214, 文字檔!Q:R, 2, 0))</f>
        <v>91000</v>
      </c>
      <c r="L2214">
        <f>IF(ISERROR(VLOOKUP($A$2214, 文字檔!S:T, 2, 0)),0,VLOOKUP($A$2214, 文字檔!S:T, 2, 0))</f>
        <v>0</v>
      </c>
      <c r="M2214">
        <f>IF(ISERROR(VLOOKUP($A$2214, 文字檔!U:V, 2, 0)),0,VLOOKUP($A$2214, 文字檔!U:V, 2, 0))</f>
        <v>-68469.39</v>
      </c>
      <c r="N2214">
        <f>IF(ISERROR(VLOOKUP($A$2214, 文字檔!W:X, 2, 0)),0,VLOOKUP($A$2214, 文字檔!W:X, 2, 0))</f>
        <v>70177.16</v>
      </c>
      <c r="O2214">
        <f>IF(ISERROR(VLOOKUP($A$2214, 文字檔!Y:Z, 2, 0)),0,VLOOKUP($A$2214, 文字檔!Y:Z, 2, 0))</f>
        <v>15533.31</v>
      </c>
      <c r="P2214">
        <f>IF(ISERROR(VLOOKUP($A$2214, 文字檔!AA:AB, 2, 0)),0,VLOOKUP($A$2214, 文字檔!AA:AB, 2, 0))</f>
        <v>-833.49</v>
      </c>
    </row>
    <row r="2215" spans="1:16" ht="16.2">
      <c r="A2215" s="7">
        <v>45951</v>
      </c>
      <c r="B2215" s="5">
        <f>SUMPRODUCT($C$2:$P$2,$C$2215:$P$2215)</f>
        <v>-8161.630000000001</v>
      </c>
      <c r="C2215" s="5">
        <f>IF(ISERROR(VLOOKUP($A$2215, 文字檔!A:B, 2, 0)),0,VLOOKUP($A$2215, 文字檔!A:B, 2, 0))</f>
        <v>0</v>
      </c>
      <c r="D2215" s="5">
        <f>IF(ISERROR(VLOOKUP($A$2215, 文字檔!C:D, 2, 0)),0,VLOOKUP($A$2215, 文字檔!C:D, 2, 0))</f>
        <v>-3635.41</v>
      </c>
      <c r="E2215" s="5">
        <f>IF(ISERROR(VLOOKUP($A$2215, 文字檔!E:F, 2, 0)),0,VLOOKUP($A$2215, 文字檔!E:F, 2, 0))</f>
        <v>0</v>
      </c>
      <c r="F2215" s="5">
        <f>IF(ISERROR(VLOOKUP($A$2215, 文字檔!G:H, 2, 0)),0,VLOOKUP($A$2215, 文字檔!G:H, 2, 0))</f>
        <v>0</v>
      </c>
      <c r="G2215" s="5">
        <f>IF(ISERROR(VLOOKUP($A$2215, 文字檔!I:J, 2, 0)),0,VLOOKUP($A$2215, 文字檔!I:J, 2, 0))</f>
        <v>-20705.12</v>
      </c>
      <c r="H2215" s="5">
        <f>IF(ISERROR(VLOOKUP($A$2215, 文字檔!K:L, 2, 0)),0,VLOOKUP($A$2215, 文字檔!K:L, 2, 0))</f>
        <v>-10709.68</v>
      </c>
      <c r="I2215" s="5">
        <f>IF(ISERROR(VLOOKUP($A$2215, 文字檔!M:N, 2, 0)),0,VLOOKUP($A$2215, 文字檔!M:N, 2, 0))</f>
        <v>0</v>
      </c>
      <c r="J2215" s="5">
        <f>IF(ISERROR(VLOOKUP($A$2215, 文字檔!O:P, 2, 0)),0,VLOOKUP($A$2215, 文字檔!O:P, 2, 0))</f>
        <v>-17677.12</v>
      </c>
      <c r="K2215">
        <f>IF(ISERROR(VLOOKUP($A$2215, 文字檔!Q:R, 2, 0)),0,VLOOKUP($A$2215, 文字檔!Q:R, 2, 0))</f>
        <v>10000</v>
      </c>
      <c r="L2215">
        <f>IF(ISERROR(VLOOKUP($A$2215, 文字檔!S:T, 2, 0)),0,VLOOKUP($A$2215, 文字檔!S:T, 2, 0))</f>
        <v>0</v>
      </c>
      <c r="M2215">
        <f>IF(ISERROR(VLOOKUP($A$2215, 文字檔!U:V, 2, 0)),0,VLOOKUP($A$2215, 文字檔!U:V, 2, 0))</f>
        <v>10000</v>
      </c>
      <c r="N2215">
        <f>IF(ISERROR(VLOOKUP($A$2215, 文字檔!W:X, 2, 0)),0,VLOOKUP($A$2215, 文字檔!W:X, 2, 0))</f>
        <v>10000</v>
      </c>
      <c r="O2215">
        <f>IF(ISERROR(VLOOKUP($A$2215, 文字檔!Y:Z, 2, 0)),0,VLOOKUP($A$2215, 文字檔!Y:Z, 2, 0))</f>
        <v>4565.7</v>
      </c>
      <c r="P2215">
        <f>IF(ISERROR(VLOOKUP($A$2215, 文字檔!AA:AB, 2, 0)),0,VLOOKUP($A$2215, 文字檔!AA:AB, 2, 0))</f>
        <v>10000</v>
      </c>
    </row>
    <row r="2216" spans="1:16" ht="16.2">
      <c r="A2216" s="7">
        <v>45952</v>
      </c>
      <c r="B2216" s="5">
        <f>SUMPRODUCT($C$2:$P$2,$C$2216:$P$2216)</f>
        <v>-267500.19</v>
      </c>
      <c r="C2216" s="5">
        <f>IF(ISERROR(VLOOKUP($A$2216, 文字檔!A:B, 2, 0)),0,VLOOKUP($A$2216, 文字檔!A:B, 2, 0))</f>
        <v>0</v>
      </c>
      <c r="D2216" s="5">
        <f>IF(ISERROR(VLOOKUP($A$2216, 文字檔!C:D, 2, 0)),0,VLOOKUP($A$2216, 文字檔!C:D, 2, 0))</f>
        <v>-26031.21</v>
      </c>
      <c r="E2216" s="5">
        <f>IF(ISERROR(VLOOKUP($A$2216, 文字檔!E:F, 2, 0)),0,VLOOKUP($A$2216, 文字檔!E:F, 2, 0))</f>
        <v>0</v>
      </c>
      <c r="F2216" s="5">
        <f>IF(ISERROR(VLOOKUP($A$2216, 文字檔!G:H, 2, 0)),0,VLOOKUP($A$2216, 文字檔!G:H, 2, 0))</f>
        <v>0</v>
      </c>
      <c r="G2216" s="5">
        <f>IF(ISERROR(VLOOKUP($A$2216, 文字檔!I:J, 2, 0)),0,VLOOKUP($A$2216, 文字檔!I:J, 2, 0))</f>
        <v>0</v>
      </c>
      <c r="H2216" s="5">
        <f>IF(ISERROR(VLOOKUP($A$2216, 文字檔!K:L, 2, 0)),0,VLOOKUP($A$2216, 文字檔!K:L, 2, 0))</f>
        <v>-28858.1</v>
      </c>
      <c r="I2216" s="5">
        <f>IF(ISERROR(VLOOKUP($A$2216, 文字檔!M:N, 2, 0)),0,VLOOKUP($A$2216, 文字檔!M:N, 2, 0))</f>
        <v>0</v>
      </c>
      <c r="J2216" s="5">
        <f>IF(ISERROR(VLOOKUP($A$2216, 文字檔!O:P, 2, 0)),0,VLOOKUP($A$2216, 文字檔!O:P, 2, 0))</f>
        <v>-17656.419999999998</v>
      </c>
      <c r="K2216">
        <f>IF(ISERROR(VLOOKUP($A$2216, 文字檔!Q:R, 2, 0)),0,VLOOKUP($A$2216, 文字檔!Q:R, 2, 0))</f>
        <v>-25800</v>
      </c>
      <c r="L2216">
        <f>IF(ISERROR(VLOOKUP($A$2216, 文字檔!S:T, 2, 0)),0,VLOOKUP($A$2216, 文字檔!S:T, 2, 0))</f>
        <v>0</v>
      </c>
      <c r="M2216">
        <f>IF(ISERROR(VLOOKUP($A$2216, 文字檔!U:V, 2, 0)),0,VLOOKUP($A$2216, 文字檔!U:V, 2, 0))</f>
        <v>-53227.13</v>
      </c>
      <c r="N2216">
        <f>IF(ISERROR(VLOOKUP($A$2216, 文字檔!W:X, 2, 0)),0,VLOOKUP($A$2216, 文字檔!W:X, 2, 0))</f>
        <v>-25800</v>
      </c>
      <c r="O2216">
        <f>IF(ISERROR(VLOOKUP($A$2216, 文字檔!Y:Z, 2, 0)),0,VLOOKUP($A$2216, 文字檔!Y:Z, 2, 0))</f>
        <v>-39299.839999999997</v>
      </c>
      <c r="P2216">
        <f>IF(ISERROR(VLOOKUP($A$2216, 文字檔!AA:AB, 2, 0)),0,VLOOKUP($A$2216, 文字檔!AA:AB, 2, 0))</f>
        <v>-50827.49</v>
      </c>
    </row>
    <row r="2217" spans="1:16" ht="16.2">
      <c r="A2217" s="7">
        <v>45953</v>
      </c>
      <c r="B2217" s="5">
        <f>SUMPRODUCT($C$2:$P$2,$C$2217:$P$2217)</f>
        <v>-75211.19</v>
      </c>
      <c r="C2217" s="5">
        <f>IF(ISERROR(VLOOKUP($A$2217, 文字檔!A:B, 2, 0)),0,VLOOKUP($A$2217, 文字檔!A:B, 2, 0))</f>
        <v>0</v>
      </c>
      <c r="D2217" s="5">
        <f>IF(ISERROR(VLOOKUP($A$2217, 文字檔!C:D, 2, 0)),0,VLOOKUP($A$2217, 文字檔!C:D, 2, 0))</f>
        <v>0</v>
      </c>
      <c r="E2217" s="5">
        <f>IF(ISERROR(VLOOKUP($A$2217, 文字檔!E:F, 2, 0)),0,VLOOKUP($A$2217, 文字檔!E:F, 2, 0))</f>
        <v>0</v>
      </c>
      <c r="F2217" s="5">
        <f>IF(ISERROR(VLOOKUP($A$2217, 文字檔!G:H, 2, 0)),0,VLOOKUP($A$2217, 文字檔!G:H, 2, 0))</f>
        <v>0</v>
      </c>
      <c r="G2217" s="5">
        <f>IF(ISERROR(VLOOKUP($A$2217, 文字檔!I:J, 2, 0)),0,VLOOKUP($A$2217, 文字檔!I:J, 2, 0))</f>
        <v>-13255.46</v>
      </c>
      <c r="H2217" s="5">
        <f>IF(ISERROR(VLOOKUP($A$2217, 文字檔!K:L, 2, 0)),0,VLOOKUP($A$2217, 文字檔!K:L, 2, 0))</f>
        <v>12151.29</v>
      </c>
      <c r="I2217" s="5">
        <f>IF(ISERROR(VLOOKUP($A$2217, 文字檔!M:N, 2, 0)),0,VLOOKUP($A$2217, 文字檔!M:N, 2, 0))</f>
        <v>-12624.91</v>
      </c>
      <c r="J2217" s="5">
        <f>IF(ISERROR(VLOOKUP($A$2217, 文字檔!O:P, 2, 0)),0,VLOOKUP($A$2217, 文字檔!O:P, 2, 0))</f>
        <v>0</v>
      </c>
      <c r="K2217">
        <f>IF(ISERROR(VLOOKUP($A$2217, 文字檔!Q:R, 2, 0)),0,VLOOKUP($A$2217, 文字檔!Q:R, 2, 0))</f>
        <v>-29600</v>
      </c>
      <c r="L2217">
        <f>IF(ISERROR(VLOOKUP($A$2217, 文字檔!S:T, 2, 0)),0,VLOOKUP($A$2217, 文字檔!S:T, 2, 0))</f>
        <v>0</v>
      </c>
      <c r="M2217">
        <f>IF(ISERROR(VLOOKUP($A$2217, 文字檔!U:V, 2, 0)),0,VLOOKUP($A$2217, 文字檔!U:V, 2, 0))</f>
        <v>0</v>
      </c>
      <c r="N2217">
        <f>IF(ISERROR(VLOOKUP($A$2217, 文字檔!W:X, 2, 0)),0,VLOOKUP($A$2217, 文字檔!W:X, 2, 0))</f>
        <v>-29600</v>
      </c>
      <c r="O2217">
        <f>IF(ISERROR(VLOOKUP($A$2217, 文字檔!Y:Z, 2, 0)),0,VLOOKUP($A$2217, 文字檔!Y:Z, 2, 0))</f>
        <v>-2282.11</v>
      </c>
      <c r="P2217">
        <f>IF(ISERROR(VLOOKUP($A$2217, 文字檔!AA:AB, 2, 0)),0,VLOOKUP($A$2217, 文字檔!AA:AB, 2, 0))</f>
        <v>0</v>
      </c>
    </row>
    <row r="2218" spans="1:16" ht="16.2">
      <c r="A2218" s="7">
        <v>45954</v>
      </c>
      <c r="B2218" s="5">
        <f>SUMPRODUCT($C$2:$P$2,$C$2218:$P$2218)</f>
        <v>0</v>
      </c>
      <c r="C2218" s="5">
        <f>IF(ISERROR(VLOOKUP($A$2218, 文字檔!A:B, 2, 0)),0,VLOOKUP($A$2218, 文字檔!A:B, 2, 0))</f>
        <v>0</v>
      </c>
      <c r="D2218" s="5">
        <f>IF(ISERROR(VLOOKUP($A$2218, 文字檔!C:D, 2, 0)),0,VLOOKUP($A$2218, 文字檔!C:D, 2, 0))</f>
        <v>0</v>
      </c>
      <c r="E2218" s="5">
        <f>IF(ISERROR(VLOOKUP($A$2218, 文字檔!E:F, 2, 0)),0,VLOOKUP($A$2218, 文字檔!E:F, 2, 0))</f>
        <v>0</v>
      </c>
      <c r="F2218" s="5">
        <f>IF(ISERROR(VLOOKUP($A$2218, 文字檔!G:H, 2, 0)),0,VLOOKUP($A$2218, 文字檔!G:H, 2, 0))</f>
        <v>0</v>
      </c>
      <c r="G2218" s="5">
        <f>IF(ISERROR(VLOOKUP($A$2218, 文字檔!I:J, 2, 0)),0,VLOOKUP($A$2218, 文字檔!I:J, 2, 0))</f>
        <v>0</v>
      </c>
      <c r="H2218" s="5">
        <f>IF(ISERROR(VLOOKUP($A$2218, 文字檔!K:L, 2, 0)),0,VLOOKUP($A$2218, 文字檔!K:L, 2, 0))</f>
        <v>0</v>
      </c>
      <c r="I2218" s="5">
        <f>IF(ISERROR(VLOOKUP($A$2218, 文字檔!M:N, 2, 0)),0,VLOOKUP($A$2218, 文字檔!M:N, 2, 0))</f>
        <v>0</v>
      </c>
      <c r="J2218" s="5">
        <f>IF(ISERROR(VLOOKUP($A$2218, 文字檔!O:P, 2, 0)),0,VLOOKUP($A$2218, 文字檔!O:P, 2, 0))</f>
        <v>0</v>
      </c>
      <c r="K2218">
        <f>IF(ISERROR(VLOOKUP($A$2218, 文字檔!Q:R, 2, 0)),0,VLOOKUP($A$2218, 文字檔!Q:R, 2, 0))</f>
        <v>0</v>
      </c>
      <c r="L2218">
        <f>IF(ISERROR(VLOOKUP($A$2218, 文字檔!S:T, 2, 0)),0,VLOOKUP($A$2218, 文字檔!S:T, 2, 0))</f>
        <v>0</v>
      </c>
      <c r="M2218">
        <f>IF(ISERROR(VLOOKUP($A$2218, 文字檔!U:V, 2, 0)),0,VLOOKUP($A$2218, 文字檔!U:V, 2, 0))</f>
        <v>0</v>
      </c>
      <c r="N2218">
        <f>IF(ISERROR(VLOOKUP($A$2218, 文字檔!W:X, 2, 0)),0,VLOOKUP($A$2218, 文字檔!W:X, 2, 0))</f>
        <v>0</v>
      </c>
      <c r="O2218">
        <f>IF(ISERROR(VLOOKUP($A$2218, 文字檔!Y:Z, 2, 0)),0,VLOOKUP($A$2218, 文字檔!Y:Z, 2, 0))</f>
        <v>0</v>
      </c>
      <c r="P2218">
        <f>IF(ISERROR(VLOOKUP($A$2218, 文字檔!AA:AB, 2, 0)),0,VLOOKUP($A$2218, 文字檔!AA:AB, 2, 0))</f>
        <v>0</v>
      </c>
    </row>
    <row r="2219" spans="1:16" ht="16.2">
      <c r="A2219" s="7">
        <v>45955</v>
      </c>
      <c r="B2219" s="5">
        <f>SUMPRODUCT($C$2:$P$2,$C$2219:$P$2219)</f>
        <v>0</v>
      </c>
      <c r="C2219" s="5">
        <f>IF(ISERROR(VLOOKUP($A$2219, 文字檔!A:B, 2, 0)),0,VLOOKUP($A$2219, 文字檔!A:B, 2, 0))</f>
        <v>0</v>
      </c>
      <c r="D2219" s="5">
        <f>IF(ISERROR(VLOOKUP($A$2219, 文字檔!C:D, 2, 0)),0,VLOOKUP($A$2219, 文字檔!C:D, 2, 0))</f>
        <v>0</v>
      </c>
      <c r="E2219" s="5">
        <f>IF(ISERROR(VLOOKUP($A$2219, 文字檔!E:F, 2, 0)),0,VLOOKUP($A$2219, 文字檔!E:F, 2, 0))</f>
        <v>0</v>
      </c>
      <c r="F2219" s="5">
        <f>IF(ISERROR(VLOOKUP($A$2219, 文字檔!G:H, 2, 0)),0,VLOOKUP($A$2219, 文字檔!G:H, 2, 0))</f>
        <v>0</v>
      </c>
      <c r="G2219" s="5">
        <f>IF(ISERROR(VLOOKUP($A$2219, 文字檔!I:J, 2, 0)),0,VLOOKUP($A$2219, 文字檔!I:J, 2, 0))</f>
        <v>0</v>
      </c>
      <c r="H2219" s="5">
        <f>IF(ISERROR(VLOOKUP($A$2219, 文字檔!K:L, 2, 0)),0,VLOOKUP($A$2219, 文字檔!K:L, 2, 0))</f>
        <v>0</v>
      </c>
      <c r="I2219" s="5">
        <f>IF(ISERROR(VLOOKUP($A$2219, 文字檔!M:N, 2, 0)),0,VLOOKUP($A$2219, 文字檔!M:N, 2, 0))</f>
        <v>0</v>
      </c>
      <c r="J2219" s="5">
        <f>IF(ISERROR(VLOOKUP($A$2219, 文字檔!O:P, 2, 0)),0,VLOOKUP($A$2219, 文字檔!O:P, 2, 0))</f>
        <v>0</v>
      </c>
      <c r="K2219">
        <f>IF(ISERROR(VLOOKUP($A$2219, 文字檔!Q:R, 2, 0)),0,VLOOKUP($A$2219, 文字檔!Q:R, 2, 0))</f>
        <v>0</v>
      </c>
      <c r="L2219">
        <f>IF(ISERROR(VLOOKUP($A$2219, 文字檔!S:T, 2, 0)),0,VLOOKUP($A$2219, 文字檔!S:T, 2, 0))</f>
        <v>0</v>
      </c>
      <c r="M2219">
        <f>IF(ISERROR(VLOOKUP($A$2219, 文字檔!U:V, 2, 0)),0,VLOOKUP($A$2219, 文字檔!U:V, 2, 0))</f>
        <v>0</v>
      </c>
      <c r="N2219">
        <f>IF(ISERROR(VLOOKUP($A$2219, 文字檔!W:X, 2, 0)),0,VLOOKUP($A$2219, 文字檔!W:X, 2, 0))</f>
        <v>0</v>
      </c>
      <c r="O2219">
        <f>IF(ISERROR(VLOOKUP($A$2219, 文字檔!Y:Z, 2, 0)),0,VLOOKUP($A$2219, 文字檔!Y:Z, 2, 0))</f>
        <v>0</v>
      </c>
      <c r="P2219">
        <f>IF(ISERROR(VLOOKUP($A$2219, 文字檔!AA:AB, 2, 0)),0,VLOOKUP($A$2219, 文字檔!AA:AB, 2, 0))</f>
        <v>0</v>
      </c>
    </row>
    <row r="2220" spans="1:16" ht="16.2">
      <c r="A2220" s="7">
        <v>45956</v>
      </c>
      <c r="B2220" s="5">
        <f>SUMPRODUCT($C$2:$P$2,$C$2220:$P$2220)</f>
        <v>0</v>
      </c>
      <c r="C2220" s="5">
        <f>IF(ISERROR(VLOOKUP($A$2220, 文字檔!A:B, 2, 0)),0,VLOOKUP($A$2220, 文字檔!A:B, 2, 0))</f>
        <v>0</v>
      </c>
      <c r="D2220" s="5">
        <f>IF(ISERROR(VLOOKUP($A$2220, 文字檔!C:D, 2, 0)),0,VLOOKUP($A$2220, 文字檔!C:D, 2, 0))</f>
        <v>0</v>
      </c>
      <c r="E2220" s="5">
        <f>IF(ISERROR(VLOOKUP($A$2220, 文字檔!E:F, 2, 0)),0,VLOOKUP($A$2220, 文字檔!E:F, 2, 0))</f>
        <v>0</v>
      </c>
      <c r="F2220" s="5">
        <f>IF(ISERROR(VLOOKUP($A$2220, 文字檔!G:H, 2, 0)),0,VLOOKUP($A$2220, 文字檔!G:H, 2, 0))</f>
        <v>0</v>
      </c>
      <c r="G2220" s="5">
        <f>IF(ISERROR(VLOOKUP($A$2220, 文字檔!I:J, 2, 0)),0,VLOOKUP($A$2220, 文字檔!I:J, 2, 0))</f>
        <v>0</v>
      </c>
      <c r="H2220" s="5">
        <f>IF(ISERROR(VLOOKUP($A$2220, 文字檔!K:L, 2, 0)),0,VLOOKUP($A$2220, 文字檔!K:L, 2, 0))</f>
        <v>0</v>
      </c>
      <c r="I2220" s="5">
        <f>IF(ISERROR(VLOOKUP($A$2220, 文字檔!M:N, 2, 0)),0,VLOOKUP($A$2220, 文字檔!M:N, 2, 0))</f>
        <v>0</v>
      </c>
      <c r="J2220" s="5">
        <f>IF(ISERROR(VLOOKUP($A$2220, 文字檔!O:P, 2, 0)),0,VLOOKUP($A$2220, 文字檔!O:P, 2, 0))</f>
        <v>0</v>
      </c>
      <c r="K2220">
        <f>IF(ISERROR(VLOOKUP($A$2220, 文字檔!Q:R, 2, 0)),0,VLOOKUP($A$2220, 文字檔!Q:R, 2, 0))</f>
        <v>0</v>
      </c>
      <c r="L2220">
        <f>IF(ISERROR(VLOOKUP($A$2220, 文字檔!S:T, 2, 0)),0,VLOOKUP($A$2220, 文字檔!S:T, 2, 0))</f>
        <v>0</v>
      </c>
      <c r="M2220">
        <f>IF(ISERROR(VLOOKUP($A$2220, 文字檔!U:V, 2, 0)),0,VLOOKUP($A$2220, 文字檔!U:V, 2, 0))</f>
        <v>0</v>
      </c>
      <c r="N2220">
        <f>IF(ISERROR(VLOOKUP($A$2220, 文字檔!W:X, 2, 0)),0,VLOOKUP($A$2220, 文字檔!W:X, 2, 0))</f>
        <v>0</v>
      </c>
      <c r="O2220">
        <f>IF(ISERROR(VLOOKUP($A$2220, 文字檔!Y:Z, 2, 0)),0,VLOOKUP($A$2220, 文字檔!Y:Z, 2, 0))</f>
        <v>0</v>
      </c>
      <c r="P2220">
        <f>IF(ISERROR(VLOOKUP($A$2220, 文字檔!AA:AB, 2, 0)),0,VLOOKUP($A$2220, 文字檔!AA:AB, 2, 0))</f>
        <v>0</v>
      </c>
    </row>
    <row r="2221" spans="1:16" ht="16.2">
      <c r="A2221" s="7">
        <v>45957</v>
      </c>
      <c r="B2221" s="5">
        <f>SUMPRODUCT($C$2:$P$2,$C$2221:$P$2221)</f>
        <v>302265.99</v>
      </c>
      <c r="C2221" s="5">
        <f>IF(ISERROR(VLOOKUP($A$2221, 文字檔!A:B, 2, 0)),0,VLOOKUP($A$2221, 文字檔!A:B, 2, 0))</f>
        <v>0</v>
      </c>
      <c r="D2221" s="5">
        <f>IF(ISERROR(VLOOKUP($A$2221, 文字檔!C:D, 2, 0)),0,VLOOKUP($A$2221, 文字檔!C:D, 2, 0))</f>
        <v>6554.39</v>
      </c>
      <c r="E2221" s="5">
        <f>IF(ISERROR(VLOOKUP($A$2221, 文字檔!E:F, 2, 0)),0,VLOOKUP($A$2221, 文字檔!E:F, 2, 0))</f>
        <v>0</v>
      </c>
      <c r="F2221" s="5">
        <f>IF(ISERROR(VLOOKUP($A$2221, 文字檔!G:H, 2, 0)),0,VLOOKUP($A$2221, 文字檔!G:H, 2, 0))</f>
        <v>0</v>
      </c>
      <c r="G2221" s="5">
        <f>IF(ISERROR(VLOOKUP($A$2221, 文字檔!I:J, 2, 0)),0,VLOOKUP($A$2221, 文字檔!I:J, 2, 0))</f>
        <v>0</v>
      </c>
      <c r="H2221" s="5">
        <f>IF(ISERROR(VLOOKUP($A$2221, 文字檔!K:L, 2, 0)),0,VLOOKUP($A$2221, 文字檔!K:L, 2, 0))</f>
        <v>-7089.45</v>
      </c>
      <c r="I2221" s="5">
        <f>IF(ISERROR(VLOOKUP($A$2221, 文字檔!M:N, 2, 0)),0,VLOOKUP($A$2221, 文字檔!M:N, 2, 0))</f>
        <v>-13628.6</v>
      </c>
      <c r="J2221" s="5">
        <f>IF(ISERROR(VLOOKUP($A$2221, 文字檔!O:P, 2, 0)),0,VLOOKUP($A$2221, 文字檔!O:P, 2, 0))</f>
        <v>-17692.36</v>
      </c>
      <c r="K2221">
        <f>IF(ISERROR(VLOOKUP($A$2221, 文字檔!Q:R, 2, 0)),0,VLOOKUP($A$2221, 文字檔!Q:R, 2, 0))</f>
        <v>133600</v>
      </c>
      <c r="L2221">
        <f>IF(ISERROR(VLOOKUP($A$2221, 文字檔!S:T, 2, 0)),0,VLOOKUP($A$2221, 文字檔!S:T, 2, 0))</f>
        <v>0</v>
      </c>
      <c r="M2221">
        <f>IF(ISERROR(VLOOKUP($A$2221, 文字檔!U:V, 2, 0)),0,VLOOKUP($A$2221, 文字檔!U:V, 2, 0))</f>
        <v>0</v>
      </c>
      <c r="N2221">
        <f>IF(ISERROR(VLOOKUP($A$2221, 文字檔!W:X, 2, 0)),0,VLOOKUP($A$2221, 文字檔!W:X, 2, 0))</f>
        <v>133600</v>
      </c>
      <c r="O2221">
        <f>IF(ISERROR(VLOOKUP($A$2221, 文字檔!Y:Z, 2, 0)),0,VLOOKUP($A$2221, 文字檔!Y:Z, 2, 0))</f>
        <v>66922.009999999995</v>
      </c>
      <c r="P2221">
        <f>IF(ISERROR(VLOOKUP($A$2221, 文字檔!AA:AB, 2, 0)),0,VLOOKUP($A$2221, 文字檔!AA:AB, 2, 0))</f>
        <v>0</v>
      </c>
    </row>
    <row r="2222" spans="1:16" ht="16.2">
      <c r="A2222" s="7">
        <v>45958</v>
      </c>
      <c r="B2222" s="5">
        <f>SUMPRODUCT($C$2:$P$2,$C$2222:$P$2222)</f>
        <v>-151215.81</v>
      </c>
      <c r="C2222" s="5">
        <f>IF(ISERROR(VLOOKUP($A$2222, 文字檔!A:B, 2, 0)),0,VLOOKUP($A$2222, 文字檔!A:B, 2, 0))</f>
        <v>0</v>
      </c>
      <c r="D2222" s="5">
        <f>IF(ISERROR(VLOOKUP($A$2222, 文字檔!C:D, 2, 0)),0,VLOOKUP($A$2222, 文字檔!C:D, 2, 0))</f>
        <v>-44400</v>
      </c>
      <c r="E2222" s="5">
        <f>IF(ISERROR(VLOOKUP($A$2222, 文字檔!E:F, 2, 0)),0,VLOOKUP($A$2222, 文字檔!E:F, 2, 0))</f>
        <v>0</v>
      </c>
      <c r="F2222" s="5">
        <f>IF(ISERROR(VLOOKUP($A$2222, 文字檔!G:H, 2, 0)),0,VLOOKUP($A$2222, 文字檔!G:H, 2, 0))</f>
        <v>0</v>
      </c>
      <c r="G2222" s="5">
        <f>IF(ISERROR(VLOOKUP($A$2222, 文字檔!I:J, 2, 0)),0,VLOOKUP($A$2222, 文字檔!I:J, 2, 0))</f>
        <v>0</v>
      </c>
      <c r="H2222" s="5">
        <f>IF(ISERROR(VLOOKUP($A$2222, 文字檔!K:L, 2, 0)),0,VLOOKUP($A$2222, 文字檔!K:L, 2, 0))</f>
        <v>0</v>
      </c>
      <c r="I2222" s="5">
        <f>IF(ISERROR(VLOOKUP($A$2222, 文字檔!M:N, 2, 0)),0,VLOOKUP($A$2222, 文字檔!M:N, 2, 0))</f>
        <v>30355.26</v>
      </c>
      <c r="J2222" s="5">
        <f>IF(ISERROR(VLOOKUP($A$2222, 文字檔!O:P, 2, 0)),0,VLOOKUP($A$2222, 文字檔!O:P, 2, 0))</f>
        <v>-17687.14</v>
      </c>
      <c r="K2222">
        <f>IF(ISERROR(VLOOKUP($A$2222, 文字檔!Q:R, 2, 0)),0,VLOOKUP($A$2222, 文字檔!Q:R, 2, 0))</f>
        <v>-44400</v>
      </c>
      <c r="L2222">
        <f>IF(ISERROR(VLOOKUP($A$2222, 文字檔!S:T, 2, 0)),0,VLOOKUP($A$2222, 文字檔!S:T, 2, 0))</f>
        <v>0</v>
      </c>
      <c r="M2222">
        <f>IF(ISERROR(VLOOKUP($A$2222, 文字檔!U:V, 2, 0)),0,VLOOKUP($A$2222, 文字檔!U:V, 2, 0))</f>
        <v>0</v>
      </c>
      <c r="N2222">
        <f>IF(ISERROR(VLOOKUP($A$2222, 文字檔!W:X, 2, 0)),0,VLOOKUP($A$2222, 文字檔!W:X, 2, 0))</f>
        <v>-44400</v>
      </c>
      <c r="O2222">
        <f>IF(ISERROR(VLOOKUP($A$2222, 文字檔!Y:Z, 2, 0)),0,VLOOKUP($A$2222, 文字檔!Y:Z, 2, 0))</f>
        <v>0</v>
      </c>
      <c r="P2222">
        <f>IF(ISERROR(VLOOKUP($A$2222, 文字檔!AA:AB, 2, 0)),0,VLOOKUP($A$2222, 文字檔!AA:AB, 2, 0))</f>
        <v>-30683.93</v>
      </c>
    </row>
    <row r="2223" spans="1:16" ht="16.2">
      <c r="A2223" s="7">
        <v>45959</v>
      </c>
      <c r="B2223" s="5">
        <f>SUMPRODUCT($C$2:$P$2,$C$2223:$P$2223)</f>
        <v>286930.72000000003</v>
      </c>
      <c r="C2223" s="5">
        <f>IF(ISERROR(VLOOKUP($A$2223, 文字檔!A:B, 2, 0)),0,VLOOKUP($A$2223, 文字檔!A:B, 2, 0))</f>
        <v>0</v>
      </c>
      <c r="D2223" s="5">
        <f>IF(ISERROR(VLOOKUP($A$2223, 文字檔!C:D, 2, 0)),0,VLOOKUP($A$2223, 文字檔!C:D, 2, 0))</f>
        <v>82000</v>
      </c>
      <c r="E2223" s="5">
        <f>IF(ISERROR(VLOOKUP($A$2223, 文字檔!E:F, 2, 0)),0,VLOOKUP($A$2223, 文字檔!E:F, 2, 0))</f>
        <v>0</v>
      </c>
      <c r="F2223" s="5">
        <f>IF(ISERROR(VLOOKUP($A$2223, 文字檔!G:H, 2, 0)),0,VLOOKUP($A$2223, 文字檔!G:H, 2, 0))</f>
        <v>0</v>
      </c>
      <c r="G2223" s="5">
        <f>IF(ISERROR(VLOOKUP($A$2223, 文字檔!I:J, 2, 0)),0,VLOOKUP($A$2223, 文字檔!I:J, 2, 0))</f>
        <v>0</v>
      </c>
      <c r="H2223" s="5">
        <f>IF(ISERROR(VLOOKUP($A$2223, 文字檔!K:L, 2, 0)),0,VLOOKUP($A$2223, 文字檔!K:L, 2, 0))</f>
        <v>19150.64</v>
      </c>
      <c r="I2223" s="5">
        <f>IF(ISERROR(VLOOKUP($A$2223, 文字檔!M:N, 2, 0)),0,VLOOKUP($A$2223, 文字檔!M:N, 2, 0))</f>
        <v>-21443.15</v>
      </c>
      <c r="J2223" s="5">
        <f>IF(ISERROR(VLOOKUP($A$2223, 文字檔!O:P, 2, 0)),0,VLOOKUP($A$2223, 文字檔!O:P, 2, 0))</f>
        <v>0</v>
      </c>
      <c r="K2223">
        <f>IF(ISERROR(VLOOKUP($A$2223, 文字檔!Q:R, 2, 0)),0,VLOOKUP($A$2223, 文字檔!Q:R, 2, 0))</f>
        <v>82000</v>
      </c>
      <c r="L2223">
        <f>IF(ISERROR(VLOOKUP($A$2223, 文字檔!S:T, 2, 0)),0,VLOOKUP($A$2223, 文字檔!S:T, 2, 0))</f>
        <v>0</v>
      </c>
      <c r="M2223">
        <f>IF(ISERROR(VLOOKUP($A$2223, 文字檔!U:V, 2, 0)),0,VLOOKUP($A$2223, 文字檔!U:V, 2, 0))</f>
        <v>0</v>
      </c>
      <c r="N2223">
        <f>IF(ISERROR(VLOOKUP($A$2223, 文字檔!W:X, 2, 0)),0,VLOOKUP($A$2223, 文字檔!W:X, 2, 0))</f>
        <v>82000</v>
      </c>
      <c r="O2223">
        <f>IF(ISERROR(VLOOKUP($A$2223, 文字檔!Y:Z, 2, 0)),0,VLOOKUP($A$2223, 文字檔!Y:Z, 2, 0))</f>
        <v>26072.89</v>
      </c>
      <c r="P2223">
        <f>IF(ISERROR(VLOOKUP($A$2223, 文字檔!AA:AB, 2, 0)),0,VLOOKUP($A$2223, 文字檔!AA:AB, 2, 0))</f>
        <v>17150.34</v>
      </c>
    </row>
    <row r="2224" spans="1:16" ht="16.2">
      <c r="A2224" s="7">
        <v>45960</v>
      </c>
      <c r="B2224" s="5">
        <f>SUMPRODUCT($C$2:$P$2,$C$2224:$P$2224)</f>
        <v>-98274.799999999988</v>
      </c>
      <c r="C2224" s="5">
        <f>IF(ISERROR(VLOOKUP($A$2224, 文字檔!A:B, 2, 0)),0,VLOOKUP($A$2224, 文字檔!A:B, 2, 0))</f>
        <v>0</v>
      </c>
      <c r="D2224" s="5">
        <f>IF(ISERROR(VLOOKUP($A$2224, 文字檔!C:D, 2, 0)),0,VLOOKUP($A$2224, 文字檔!C:D, 2, 0))</f>
        <v>12145.69</v>
      </c>
      <c r="E2224" s="5">
        <f>IF(ISERROR(VLOOKUP($A$2224, 文字檔!E:F, 2, 0)),0,VLOOKUP($A$2224, 文字檔!E:F, 2, 0))</f>
        <v>0</v>
      </c>
      <c r="F2224" s="5">
        <f>IF(ISERROR(VLOOKUP($A$2224, 文字檔!G:H, 2, 0)),0,VLOOKUP($A$2224, 文字檔!G:H, 2, 0))</f>
        <v>0</v>
      </c>
      <c r="G2224" s="5">
        <f>IF(ISERROR(VLOOKUP($A$2224, 文字檔!I:J, 2, 0)),0,VLOOKUP($A$2224, 文字檔!I:J, 2, 0))</f>
        <v>-47814.6</v>
      </c>
      <c r="H2224" s="5">
        <f>IF(ISERROR(VLOOKUP($A$2224, 文字檔!K:L, 2, 0)),0,VLOOKUP($A$2224, 文字檔!K:L, 2, 0))</f>
        <v>-41357.199999999997</v>
      </c>
      <c r="I2224" s="5">
        <f>IF(ISERROR(VLOOKUP($A$2224, 文字檔!M:N, 2, 0)),0,VLOOKUP($A$2224, 文字檔!M:N, 2, 0))</f>
        <v>0</v>
      </c>
      <c r="J2224" s="5">
        <f>IF(ISERROR(VLOOKUP($A$2224, 文字檔!O:P, 2, 0)),0,VLOOKUP($A$2224, 文字檔!O:P, 2, 0))</f>
        <v>0</v>
      </c>
      <c r="K2224">
        <f>IF(ISERROR(VLOOKUP($A$2224, 文字檔!Q:R, 2, 0)),0,VLOOKUP($A$2224, 文字檔!Q:R, 2, 0))</f>
        <v>-28448.22</v>
      </c>
      <c r="L2224">
        <f>IF(ISERROR(VLOOKUP($A$2224, 文字檔!S:T, 2, 0)),0,VLOOKUP($A$2224, 文字檔!S:T, 2, 0))</f>
        <v>20702.900000000001</v>
      </c>
      <c r="M2224">
        <f>IF(ISERROR(VLOOKUP($A$2224, 文字檔!U:V, 2, 0)),0,VLOOKUP($A$2224, 文字檔!U:V, 2, 0))</f>
        <v>0</v>
      </c>
      <c r="N2224">
        <f>IF(ISERROR(VLOOKUP($A$2224, 文字檔!W:X, 2, 0)),0,VLOOKUP($A$2224, 文字檔!W:X, 2, 0))</f>
        <v>-2800</v>
      </c>
      <c r="O2224">
        <f>IF(ISERROR(VLOOKUP($A$2224, 文字檔!Y:Z, 2, 0)),0,VLOOKUP($A$2224, 文字檔!Y:Z, 2, 0))</f>
        <v>-7903.37</v>
      </c>
      <c r="P2224">
        <f>IF(ISERROR(VLOOKUP($A$2224, 文字檔!AA:AB, 2, 0)),0,VLOOKUP($A$2224, 文字檔!AA:AB, 2, 0))</f>
        <v>-2800</v>
      </c>
    </row>
    <row r="2225" spans="1:16" ht="16.2">
      <c r="A2225" s="7">
        <v>45961</v>
      </c>
      <c r="B2225" s="5">
        <f>SUMPRODUCT($C$2:$P$2,$C$2225:$P$2225)</f>
        <v>-58807.939999999995</v>
      </c>
      <c r="C2225" s="5">
        <f>IF(ISERROR(VLOOKUP($A$2225, 文字檔!A:B, 2, 0)),0,VLOOKUP($A$2225, 文字檔!A:B, 2, 0))</f>
        <v>0</v>
      </c>
      <c r="D2225" s="5">
        <f>IF(ISERROR(VLOOKUP($A$2225, 文字檔!C:D, 2, 0)),0,VLOOKUP($A$2225, 文字檔!C:D, 2, 0))</f>
        <v>0</v>
      </c>
      <c r="E2225" s="5">
        <f>IF(ISERROR(VLOOKUP($A$2225, 文字檔!E:F, 2, 0)),0,VLOOKUP($A$2225, 文字檔!E:F, 2, 0))</f>
        <v>0</v>
      </c>
      <c r="F2225" s="5">
        <f>IF(ISERROR(VLOOKUP($A$2225, 文字檔!G:H, 2, 0)),0,VLOOKUP($A$2225, 文字檔!G:H, 2, 0))</f>
        <v>0</v>
      </c>
      <c r="G2225" s="5">
        <f>IF(ISERROR(VLOOKUP($A$2225, 文字檔!I:J, 2, 0)),0,VLOOKUP($A$2225, 文字檔!I:J, 2, 0))</f>
        <v>-54900.7</v>
      </c>
      <c r="H2225" s="5">
        <f>IF(ISERROR(VLOOKUP($A$2225, 文字檔!K:L, 2, 0)),0,VLOOKUP($A$2225, 文字檔!K:L, 2, 0))</f>
        <v>-10507.24</v>
      </c>
      <c r="I2225" s="5">
        <f>IF(ISERROR(VLOOKUP($A$2225, 文字檔!M:N, 2, 0)),0,VLOOKUP($A$2225, 文字檔!M:N, 2, 0))</f>
        <v>0</v>
      </c>
      <c r="J2225" s="5">
        <f>IF(ISERROR(VLOOKUP($A$2225, 文字檔!O:P, 2, 0)),0,VLOOKUP($A$2225, 文字檔!O:P, 2, 0))</f>
        <v>0</v>
      </c>
      <c r="K2225">
        <f>IF(ISERROR(VLOOKUP($A$2225, 文字檔!Q:R, 2, 0)),0,VLOOKUP($A$2225, 文字檔!Q:R, 2, 0))</f>
        <v>0</v>
      </c>
      <c r="L2225">
        <f>IF(ISERROR(VLOOKUP($A$2225, 文字檔!S:T, 2, 0)),0,VLOOKUP($A$2225, 文字檔!S:T, 2, 0))</f>
        <v>0</v>
      </c>
      <c r="M2225">
        <f>IF(ISERROR(VLOOKUP($A$2225, 文字檔!U:V, 2, 0)),0,VLOOKUP($A$2225, 文字檔!U:V, 2, 0))</f>
        <v>0</v>
      </c>
      <c r="N2225">
        <f>IF(ISERROR(VLOOKUP($A$2225, 文字檔!W:X, 2, 0)),0,VLOOKUP($A$2225, 文字檔!W:X, 2, 0))</f>
        <v>6600</v>
      </c>
      <c r="O2225">
        <f>IF(ISERROR(VLOOKUP($A$2225, 文字檔!Y:Z, 2, 0)),0,VLOOKUP($A$2225, 文字檔!Y:Z, 2, 0))</f>
        <v>-6600</v>
      </c>
      <c r="P2225">
        <f>IF(ISERROR(VLOOKUP($A$2225, 文字檔!AA:AB, 2, 0)),0,VLOOKUP($A$2225, 文字檔!AA:AB, 2, 0))</f>
        <v>6600</v>
      </c>
    </row>
    <row r="2226" spans="1:16" ht="16.2">
      <c r="A2226" s="7">
        <v>45962</v>
      </c>
      <c r="B2226" s="5">
        <f>SUMPRODUCT($C$2:$P$2,$C$2226:$P$2226)</f>
        <v>0</v>
      </c>
      <c r="C2226" s="5">
        <f>IF(ISERROR(VLOOKUP($A$2226, 文字檔!A:B, 2, 0)),0,VLOOKUP($A$2226, 文字檔!A:B, 2, 0))</f>
        <v>0</v>
      </c>
      <c r="D2226" s="5">
        <f>IF(ISERROR(VLOOKUP($A$2226, 文字檔!C:D, 2, 0)),0,VLOOKUP($A$2226, 文字檔!C:D, 2, 0))</f>
        <v>0</v>
      </c>
      <c r="E2226" s="5">
        <f>IF(ISERROR(VLOOKUP($A$2226, 文字檔!E:F, 2, 0)),0,VLOOKUP($A$2226, 文字檔!E:F, 2, 0))</f>
        <v>0</v>
      </c>
      <c r="F2226" s="5">
        <f>IF(ISERROR(VLOOKUP($A$2226, 文字檔!G:H, 2, 0)),0,VLOOKUP($A$2226, 文字檔!G:H, 2, 0))</f>
        <v>0</v>
      </c>
      <c r="G2226" s="5">
        <f>IF(ISERROR(VLOOKUP($A$2226, 文字檔!I:J, 2, 0)),0,VLOOKUP($A$2226, 文字檔!I:J, 2, 0))</f>
        <v>0</v>
      </c>
      <c r="H2226" s="5">
        <f>IF(ISERROR(VLOOKUP($A$2226, 文字檔!K:L, 2, 0)),0,VLOOKUP($A$2226, 文字檔!K:L, 2, 0))</f>
        <v>0</v>
      </c>
      <c r="I2226" s="5">
        <f>IF(ISERROR(VLOOKUP($A$2226, 文字檔!M:N, 2, 0)),0,VLOOKUP($A$2226, 文字檔!M:N, 2, 0))</f>
        <v>0</v>
      </c>
      <c r="J2226" s="5">
        <f>IF(ISERROR(VLOOKUP($A$2226, 文字檔!O:P, 2, 0)),0,VLOOKUP($A$2226, 文字檔!O:P, 2, 0))</f>
        <v>0</v>
      </c>
      <c r="K2226">
        <f>IF(ISERROR(VLOOKUP($A$2226, 文字檔!Q:R, 2, 0)),0,VLOOKUP($A$2226, 文字檔!Q:R, 2, 0))</f>
        <v>0</v>
      </c>
      <c r="L2226">
        <f>IF(ISERROR(VLOOKUP($A$2226, 文字檔!S:T, 2, 0)),0,VLOOKUP($A$2226, 文字檔!S:T, 2, 0))</f>
        <v>0</v>
      </c>
      <c r="M2226">
        <f>IF(ISERROR(VLOOKUP($A$2226, 文字檔!U:V, 2, 0)),0,VLOOKUP($A$2226, 文字檔!U:V, 2, 0))</f>
        <v>0</v>
      </c>
      <c r="N2226">
        <f>IF(ISERROR(VLOOKUP($A$2226, 文字檔!W:X, 2, 0)),0,VLOOKUP($A$2226, 文字檔!W:X, 2, 0))</f>
        <v>0</v>
      </c>
      <c r="O2226">
        <f>IF(ISERROR(VLOOKUP($A$2226, 文字檔!Y:Z, 2, 0)),0,VLOOKUP($A$2226, 文字檔!Y:Z, 2, 0))</f>
        <v>0</v>
      </c>
      <c r="P2226">
        <f>IF(ISERROR(VLOOKUP($A$2226, 文字檔!AA:AB, 2, 0)),0,VLOOKUP($A$2226, 文字檔!AA:AB, 2, 0))</f>
        <v>0</v>
      </c>
    </row>
    <row r="2227" spans="1:16" ht="16.2">
      <c r="A2227" s="7">
        <v>45963</v>
      </c>
      <c r="B2227" s="5">
        <f>SUMPRODUCT($C$2:$P$2,$C$2227:$P$2227)</f>
        <v>0</v>
      </c>
      <c r="C2227" s="5">
        <f>IF(ISERROR(VLOOKUP($A$2227, 文字檔!A:B, 2, 0)),0,VLOOKUP($A$2227, 文字檔!A:B, 2, 0))</f>
        <v>0</v>
      </c>
      <c r="D2227" s="5">
        <f>IF(ISERROR(VLOOKUP($A$2227, 文字檔!C:D, 2, 0)),0,VLOOKUP($A$2227, 文字檔!C:D, 2, 0))</f>
        <v>0</v>
      </c>
      <c r="E2227" s="5">
        <f>IF(ISERROR(VLOOKUP($A$2227, 文字檔!E:F, 2, 0)),0,VLOOKUP($A$2227, 文字檔!E:F, 2, 0))</f>
        <v>0</v>
      </c>
      <c r="F2227" s="5">
        <f>IF(ISERROR(VLOOKUP($A$2227, 文字檔!G:H, 2, 0)),0,VLOOKUP($A$2227, 文字檔!G:H, 2, 0))</f>
        <v>0</v>
      </c>
      <c r="G2227" s="5">
        <f>IF(ISERROR(VLOOKUP($A$2227, 文字檔!I:J, 2, 0)),0,VLOOKUP($A$2227, 文字檔!I:J, 2, 0))</f>
        <v>0</v>
      </c>
      <c r="H2227" s="5">
        <f>IF(ISERROR(VLOOKUP($A$2227, 文字檔!K:L, 2, 0)),0,VLOOKUP($A$2227, 文字檔!K:L, 2, 0))</f>
        <v>0</v>
      </c>
      <c r="I2227" s="5">
        <f>IF(ISERROR(VLOOKUP($A$2227, 文字檔!M:N, 2, 0)),0,VLOOKUP($A$2227, 文字檔!M:N, 2, 0))</f>
        <v>0</v>
      </c>
      <c r="J2227" s="5">
        <f>IF(ISERROR(VLOOKUP($A$2227, 文字檔!O:P, 2, 0)),0,VLOOKUP($A$2227, 文字檔!O:P, 2, 0))</f>
        <v>0</v>
      </c>
      <c r="K2227">
        <f>IF(ISERROR(VLOOKUP($A$2227, 文字檔!Q:R, 2, 0)),0,VLOOKUP($A$2227, 文字檔!Q:R, 2, 0))</f>
        <v>0</v>
      </c>
      <c r="L2227">
        <f>IF(ISERROR(VLOOKUP($A$2227, 文字檔!S:T, 2, 0)),0,VLOOKUP($A$2227, 文字檔!S:T, 2, 0))</f>
        <v>0</v>
      </c>
      <c r="M2227">
        <f>IF(ISERROR(VLOOKUP($A$2227, 文字檔!U:V, 2, 0)),0,VLOOKUP($A$2227, 文字檔!U:V, 2, 0))</f>
        <v>0</v>
      </c>
      <c r="N2227">
        <f>IF(ISERROR(VLOOKUP($A$2227, 文字檔!W:X, 2, 0)),0,VLOOKUP($A$2227, 文字檔!W:X, 2, 0))</f>
        <v>0</v>
      </c>
      <c r="O2227">
        <f>IF(ISERROR(VLOOKUP($A$2227, 文字檔!Y:Z, 2, 0)),0,VLOOKUP($A$2227, 文字檔!Y:Z, 2, 0))</f>
        <v>0</v>
      </c>
      <c r="P2227">
        <f>IF(ISERROR(VLOOKUP($A$2227, 文字檔!AA:AB, 2, 0)),0,VLOOKUP($A$2227, 文字檔!AA:AB, 2, 0))</f>
        <v>0</v>
      </c>
    </row>
    <row r="2228" spans="1:16" ht="16.2">
      <c r="A2228" s="7">
        <v>45964</v>
      </c>
      <c r="B2228" s="5">
        <f>SUMPRODUCT($C$2:$P$2,$C$2228:$P$2228)</f>
        <v>-77422.350000000006</v>
      </c>
      <c r="C2228" s="5">
        <f>IF(ISERROR(VLOOKUP($A$2228, 文字檔!A:B, 2, 0)),0,VLOOKUP($A$2228, 文字檔!A:B, 2, 0))</f>
        <v>-11296.8</v>
      </c>
      <c r="D2228" s="5">
        <f>IF(ISERROR(VLOOKUP($A$2228, 文字檔!C:D, 2, 0)),0,VLOOKUP($A$2228, 文字檔!C:D, 2, 0))</f>
        <v>0</v>
      </c>
      <c r="E2228" s="5">
        <f>IF(ISERROR(VLOOKUP($A$2228, 文字檔!E:F, 2, 0)),0,VLOOKUP($A$2228, 文字檔!E:F, 2, 0))</f>
        <v>0</v>
      </c>
      <c r="F2228" s="5">
        <f>IF(ISERROR(VLOOKUP($A$2228, 文字檔!G:H, 2, 0)),0,VLOOKUP($A$2228, 文字檔!G:H, 2, 0))</f>
        <v>0</v>
      </c>
      <c r="G2228" s="5">
        <f>IF(ISERROR(VLOOKUP($A$2228, 文字檔!I:J, 2, 0)),0,VLOOKUP($A$2228, 文字檔!I:J, 2, 0))</f>
        <v>-55504.81</v>
      </c>
      <c r="H2228" s="5">
        <f>IF(ISERROR(VLOOKUP($A$2228, 文字檔!K:L, 2, 0)),0,VLOOKUP($A$2228, 文字檔!K:L, 2, 0))</f>
        <v>90.45</v>
      </c>
      <c r="I2228" s="5">
        <f>IF(ISERROR(VLOOKUP($A$2228, 文字檔!M:N, 2, 0)),0,VLOOKUP($A$2228, 文字檔!M:N, 2, 0))</f>
        <v>0</v>
      </c>
      <c r="J2228" s="5">
        <f>IF(ISERROR(VLOOKUP($A$2228, 文字檔!O:P, 2, 0)),0,VLOOKUP($A$2228, 文字檔!O:P, 2, 0))</f>
        <v>-17709.16</v>
      </c>
      <c r="K2228">
        <f>IF(ISERROR(VLOOKUP($A$2228, 文字檔!Q:R, 2, 0)),0,VLOOKUP($A$2228, 文字檔!Q:R, 2, 0))</f>
        <v>0</v>
      </c>
      <c r="L2228">
        <f>IF(ISERROR(VLOOKUP($A$2228, 文字檔!S:T, 2, 0)),0,VLOOKUP($A$2228, 文字檔!S:T, 2, 0))</f>
        <v>21299.21</v>
      </c>
      <c r="M2228">
        <f>IF(ISERROR(VLOOKUP($A$2228, 文字檔!U:V, 2, 0)),0,VLOOKUP($A$2228, 文字檔!U:V, 2, 0))</f>
        <v>0</v>
      </c>
      <c r="N2228">
        <f>IF(ISERROR(VLOOKUP($A$2228, 文字檔!W:X, 2, 0)),0,VLOOKUP($A$2228, 文字檔!W:X, 2, 0))</f>
        <v>-14301.24</v>
      </c>
      <c r="O2228">
        <f>IF(ISERROR(VLOOKUP($A$2228, 文字檔!Y:Z, 2, 0)),0,VLOOKUP($A$2228, 文字檔!Y:Z, 2, 0))</f>
        <v>18200</v>
      </c>
      <c r="P2228">
        <f>IF(ISERROR(VLOOKUP($A$2228, 文字檔!AA:AB, 2, 0)),0,VLOOKUP($A$2228, 文字檔!AA:AB, 2, 0))</f>
        <v>-18200</v>
      </c>
    </row>
    <row r="2229" spans="1:16" ht="16.2">
      <c r="A2229" s="7">
        <v>45965</v>
      </c>
      <c r="B2229" s="5">
        <f>SUMPRODUCT($C$2:$P$2,$C$2229:$P$2229)</f>
        <v>-169200.55</v>
      </c>
      <c r="C2229" s="5">
        <f>IF(ISERROR(VLOOKUP($A$2229, 文字檔!A:B, 2, 0)),0,VLOOKUP($A$2229, 文字檔!A:B, 2, 0))</f>
        <v>0</v>
      </c>
      <c r="D2229" s="5">
        <f>IF(ISERROR(VLOOKUP($A$2229, 文字檔!C:D, 2, 0)),0,VLOOKUP($A$2229, 文字檔!C:D, 2, 0))</f>
        <v>6155.44</v>
      </c>
      <c r="E2229" s="5">
        <f>IF(ISERROR(VLOOKUP($A$2229, 文字檔!E:F, 2, 0)),0,VLOOKUP($A$2229, 文字檔!E:F, 2, 0))</f>
        <v>0</v>
      </c>
      <c r="F2229" s="5">
        <f>IF(ISERROR(VLOOKUP($A$2229, 文字檔!G:H, 2, 0)),0,VLOOKUP($A$2229, 文字檔!G:H, 2, 0))</f>
        <v>0</v>
      </c>
      <c r="G2229" s="5">
        <f>IF(ISERROR(VLOOKUP($A$2229, 文字檔!I:J, 2, 0)),0,VLOOKUP($A$2229, 文字檔!I:J, 2, 0))</f>
        <v>0</v>
      </c>
      <c r="H2229" s="5">
        <f>IF(ISERROR(VLOOKUP($A$2229, 文字檔!K:L, 2, 0)),0,VLOOKUP($A$2229, 文字檔!K:L, 2, 0))</f>
        <v>0</v>
      </c>
      <c r="I2229" s="5">
        <f>IF(ISERROR(VLOOKUP($A$2229, 文字檔!M:N, 2, 0)),0,VLOOKUP($A$2229, 文字檔!M:N, 2, 0))</f>
        <v>-71054.039999999994</v>
      </c>
      <c r="J2229" s="5">
        <f>IF(ISERROR(VLOOKUP($A$2229, 文字檔!O:P, 2, 0)),0,VLOOKUP($A$2229, 文字檔!O:P, 2, 0))</f>
        <v>0</v>
      </c>
      <c r="K2229">
        <f>IF(ISERROR(VLOOKUP($A$2229, 文字檔!Q:R, 2, 0)),0,VLOOKUP($A$2229, 文字檔!Q:R, 2, 0))</f>
        <v>0</v>
      </c>
      <c r="L2229">
        <f>IF(ISERROR(VLOOKUP($A$2229, 文字檔!S:T, 2, 0)),0,VLOOKUP($A$2229, 文字檔!S:T, 2, 0))</f>
        <v>22101.01</v>
      </c>
      <c r="M2229">
        <f>IF(ISERROR(VLOOKUP($A$2229, 文字檔!U:V, 2, 0)),0,VLOOKUP($A$2229, 文字檔!U:V, 2, 0))</f>
        <v>0</v>
      </c>
      <c r="N2229">
        <f>IF(ISERROR(VLOOKUP($A$2229, 文字檔!W:X, 2, 0)),0,VLOOKUP($A$2229, 文字檔!W:X, 2, 0))</f>
        <v>-19252.96</v>
      </c>
      <c r="O2229">
        <f>IF(ISERROR(VLOOKUP($A$2229, 文字檔!Y:Z, 2, 0)),0,VLOOKUP($A$2229, 文字檔!Y:Z, 2, 0))</f>
        <v>-74304.600000000006</v>
      </c>
      <c r="P2229">
        <f>IF(ISERROR(VLOOKUP($A$2229, 文字檔!AA:AB, 2, 0)),0,VLOOKUP($A$2229, 文字檔!AA:AB, 2, 0))</f>
        <v>-32845.4</v>
      </c>
    </row>
    <row r="2230" spans="1:16" ht="16.2">
      <c r="A2230" s="7">
        <v>45966</v>
      </c>
      <c r="B2230" s="5">
        <f>SUMPRODUCT($C$2:$P$2,$C$2230:$P$2230)</f>
        <v>100160.51999999999</v>
      </c>
      <c r="C2230" s="5">
        <f>IF(ISERROR(VLOOKUP($A$2230, 文字檔!A:B, 2, 0)),0,VLOOKUP($A$2230, 文字檔!A:B, 2, 0))</f>
        <v>0</v>
      </c>
      <c r="D2230" s="5">
        <f>IF(ISERROR(VLOOKUP($A$2230, 文字檔!C:D, 2, 0)),0,VLOOKUP($A$2230, 文字檔!C:D, 2, 0))</f>
        <v>110973.26</v>
      </c>
      <c r="E2230" s="5">
        <f>IF(ISERROR(VLOOKUP($A$2230, 文字檔!E:F, 2, 0)),0,VLOOKUP($A$2230, 文字檔!E:F, 2, 0))</f>
        <v>0</v>
      </c>
      <c r="F2230" s="5">
        <f>IF(ISERROR(VLOOKUP($A$2230, 文字檔!G:H, 2, 0)),0,VLOOKUP($A$2230, 文字檔!G:H, 2, 0))</f>
        <v>0</v>
      </c>
      <c r="G2230" s="5">
        <f>IF(ISERROR(VLOOKUP($A$2230, 文字檔!I:J, 2, 0)),0,VLOOKUP($A$2230, 文字檔!I:J, 2, 0))</f>
        <v>0</v>
      </c>
      <c r="H2230" s="5">
        <f>IF(ISERROR(VLOOKUP($A$2230, 文字檔!K:L, 2, 0)),0,VLOOKUP($A$2230, 文字檔!K:L, 2, 0))</f>
        <v>1944.36</v>
      </c>
      <c r="I2230" s="5">
        <f>IF(ISERROR(VLOOKUP($A$2230, 文字檔!M:N, 2, 0)),0,VLOOKUP($A$2230, 文字檔!M:N, 2, 0))</f>
        <v>-10642.04</v>
      </c>
      <c r="J2230" s="5">
        <f>IF(ISERROR(VLOOKUP($A$2230, 文字檔!O:P, 2, 0)),0,VLOOKUP($A$2230, 文字檔!O:P, 2, 0))</f>
        <v>-19314.64</v>
      </c>
      <c r="K2230">
        <f>IF(ISERROR(VLOOKUP($A$2230, 文字檔!Q:R, 2, 0)),0,VLOOKUP($A$2230, 文字檔!Q:R, 2, 0))</f>
        <v>0</v>
      </c>
      <c r="L2230">
        <f>IF(ISERROR(VLOOKUP($A$2230, 文字檔!S:T, 2, 0)),0,VLOOKUP($A$2230, 文字檔!S:T, 2, 0))</f>
        <v>0</v>
      </c>
      <c r="M2230">
        <f>IF(ISERROR(VLOOKUP($A$2230, 文字檔!U:V, 2, 0)),0,VLOOKUP($A$2230, 文字檔!U:V, 2, 0))</f>
        <v>0</v>
      </c>
      <c r="N2230">
        <f>IF(ISERROR(VLOOKUP($A$2230, 文字檔!W:X, 2, 0)),0,VLOOKUP($A$2230, 文字檔!W:X, 2, 0))</f>
        <v>-39686.120000000003</v>
      </c>
      <c r="O2230">
        <f>IF(ISERROR(VLOOKUP($A$2230, 文字檔!Y:Z, 2, 0)),0,VLOOKUP($A$2230, 文字檔!Y:Z, 2, 0))</f>
        <v>56885.7</v>
      </c>
      <c r="P2230">
        <f>IF(ISERROR(VLOOKUP($A$2230, 文字檔!AA:AB, 2, 0)),0,VLOOKUP($A$2230, 文字檔!AA:AB, 2, 0))</f>
        <v>0</v>
      </c>
    </row>
    <row r="2231" spans="1:16" ht="16.2">
      <c r="A2231" s="7">
        <v>45967</v>
      </c>
      <c r="B2231" s="5">
        <f>SUMPRODUCT($C$2:$P$2,$C$2231:$P$2231)</f>
        <v>-74879.759999999995</v>
      </c>
      <c r="C2231" s="5">
        <f>IF(ISERROR(VLOOKUP($A$2231, 文字檔!A:B, 2, 0)),0,VLOOKUP($A$2231, 文字檔!A:B, 2, 0))</f>
        <v>0</v>
      </c>
      <c r="D2231" s="5">
        <f>IF(ISERROR(VLOOKUP($A$2231, 文字檔!C:D, 2, 0)),0,VLOOKUP($A$2231, 文字檔!C:D, 2, 0))</f>
        <v>0</v>
      </c>
      <c r="E2231" s="5">
        <f>IF(ISERROR(VLOOKUP($A$2231, 文字檔!E:F, 2, 0)),0,VLOOKUP($A$2231, 文字檔!E:F, 2, 0))</f>
        <v>0</v>
      </c>
      <c r="F2231" s="5">
        <f>IF(ISERROR(VLOOKUP($A$2231, 文字檔!G:H, 2, 0)),0,VLOOKUP($A$2231, 文字檔!G:H, 2, 0))</f>
        <v>0</v>
      </c>
      <c r="G2231" s="5">
        <f>IF(ISERROR(VLOOKUP($A$2231, 文字檔!I:J, 2, 0)),0,VLOOKUP($A$2231, 文字檔!I:J, 2, 0))</f>
        <v>0</v>
      </c>
      <c r="H2231" s="5">
        <f>IF(ISERROR(VLOOKUP($A$2231, 文字檔!K:L, 2, 0)),0,VLOOKUP($A$2231, 文字檔!K:L, 2, 0))</f>
        <v>-23525.13</v>
      </c>
      <c r="I2231" s="5">
        <f>IF(ISERROR(VLOOKUP($A$2231, 文字檔!M:N, 2, 0)),0,VLOOKUP($A$2231, 文字檔!M:N, 2, 0))</f>
        <v>0</v>
      </c>
      <c r="J2231" s="5">
        <f>IF(ISERROR(VLOOKUP($A$2231, 文字檔!O:P, 2, 0)),0,VLOOKUP($A$2231, 文字檔!O:P, 2, 0))</f>
        <v>-17680.96</v>
      </c>
      <c r="K2231">
        <f>IF(ISERROR(VLOOKUP($A$2231, 文字檔!Q:R, 2, 0)),0,VLOOKUP($A$2231, 文字檔!Q:R, 2, 0))</f>
        <v>0</v>
      </c>
      <c r="L2231">
        <f>IF(ISERROR(VLOOKUP($A$2231, 文字檔!S:T, 2, 0)),0,VLOOKUP($A$2231, 文字檔!S:T, 2, 0))</f>
        <v>0</v>
      </c>
      <c r="M2231">
        <f>IF(ISERROR(VLOOKUP($A$2231, 文字檔!U:V, 2, 0)),0,VLOOKUP($A$2231, 文字檔!U:V, 2, 0))</f>
        <v>0</v>
      </c>
      <c r="N2231">
        <f>IF(ISERROR(VLOOKUP($A$2231, 文字檔!W:X, 2, 0)),0,VLOOKUP($A$2231, 文字檔!W:X, 2, 0))</f>
        <v>-30924.44</v>
      </c>
      <c r="O2231">
        <f>IF(ISERROR(VLOOKUP($A$2231, 文字檔!Y:Z, 2, 0)),0,VLOOKUP($A$2231, 文字檔!Y:Z, 2, 0))</f>
        <v>-2749.23</v>
      </c>
      <c r="P2231">
        <f>IF(ISERROR(VLOOKUP($A$2231, 文字檔!AA:AB, 2, 0)),0,VLOOKUP($A$2231, 文字檔!AA:AB, 2, 0))</f>
        <v>0</v>
      </c>
    </row>
    <row r="2232" spans="1:16" ht="16.2">
      <c r="A2232" s="7">
        <v>45968</v>
      </c>
      <c r="B2232" s="5">
        <f>SUMPRODUCT($C$2:$P$2,$C$2232:$P$2232)</f>
        <v>-132868.14000000001</v>
      </c>
      <c r="C2232" s="5">
        <f>IF(ISERROR(VLOOKUP($A$2232, 文字檔!A:B, 2, 0)),0,VLOOKUP($A$2232, 文字檔!A:B, 2, 0))</f>
        <v>-15525.05</v>
      </c>
      <c r="D2232" s="5">
        <f>IF(ISERROR(VLOOKUP($A$2232, 文字檔!C:D, 2, 0)),0,VLOOKUP($A$2232, 文字檔!C:D, 2, 0))</f>
        <v>0</v>
      </c>
      <c r="E2232" s="5">
        <f>IF(ISERROR(VLOOKUP($A$2232, 文字檔!E:F, 2, 0)),0,VLOOKUP($A$2232, 文字檔!E:F, 2, 0))</f>
        <v>0</v>
      </c>
      <c r="F2232" s="5">
        <f>IF(ISERROR(VLOOKUP($A$2232, 文字檔!G:H, 2, 0)),0,VLOOKUP($A$2232, 文字檔!G:H, 2, 0))</f>
        <v>0</v>
      </c>
      <c r="G2232" s="5">
        <f>IF(ISERROR(VLOOKUP($A$2232, 文字檔!I:J, 2, 0)),0,VLOOKUP($A$2232, 文字檔!I:J, 2, 0))</f>
        <v>-16259.21</v>
      </c>
      <c r="H2232" s="5">
        <f>IF(ISERROR(VLOOKUP($A$2232, 文字檔!K:L, 2, 0)),0,VLOOKUP($A$2232, 文字檔!K:L, 2, 0))</f>
        <v>63968.7</v>
      </c>
      <c r="I2232" s="5">
        <f>IF(ISERROR(VLOOKUP($A$2232, 文字檔!M:N, 2, 0)),0,VLOOKUP($A$2232, 文字檔!M:N, 2, 0))</f>
        <v>0</v>
      </c>
      <c r="J2232" s="5">
        <f>IF(ISERROR(VLOOKUP($A$2232, 文字檔!O:P, 2, 0)),0,VLOOKUP($A$2232, 文字檔!O:P, 2, 0))</f>
        <v>0</v>
      </c>
      <c r="K2232">
        <f>IF(ISERROR(VLOOKUP($A$2232, 文字檔!Q:R, 2, 0)),0,VLOOKUP($A$2232, 文字檔!Q:R, 2, 0))</f>
        <v>0</v>
      </c>
      <c r="L2232">
        <f>IF(ISERROR(VLOOKUP($A$2232, 文字檔!S:T, 2, 0)),0,VLOOKUP($A$2232, 文字檔!S:T, 2, 0))</f>
        <v>0</v>
      </c>
      <c r="M2232">
        <f>IF(ISERROR(VLOOKUP($A$2232, 文字檔!U:V, 2, 0)),0,VLOOKUP($A$2232, 文字檔!U:V, 2, 0))</f>
        <v>0</v>
      </c>
      <c r="N2232">
        <f>IF(ISERROR(VLOOKUP($A$2232, 文字檔!W:X, 2, 0)),0,VLOOKUP($A$2232, 文字檔!W:X, 2, 0))</f>
        <v>-16238.71</v>
      </c>
      <c r="O2232">
        <f>IF(ISERROR(VLOOKUP($A$2232, 文字檔!Y:Z, 2, 0)),0,VLOOKUP($A$2232, 文字檔!Y:Z, 2, 0))</f>
        <v>-138183.44</v>
      </c>
      <c r="P2232">
        <f>IF(ISERROR(VLOOKUP($A$2232, 文字檔!AA:AB, 2, 0)),0,VLOOKUP($A$2232, 文字檔!AA:AB, 2, 0))</f>
        <v>-10630.43</v>
      </c>
    </row>
    <row r="2233" spans="1:16" ht="16.2">
      <c r="A2233" s="7">
        <v>45969</v>
      </c>
      <c r="B2233" s="5">
        <f>SUMPRODUCT($C$2:$P$2,$C$2233:$P$2233)</f>
        <v>0</v>
      </c>
      <c r="C2233" s="5">
        <f>IF(ISERROR(VLOOKUP($A$2233, 文字檔!A:B, 2, 0)),0,VLOOKUP($A$2233, 文字檔!A:B, 2, 0))</f>
        <v>0</v>
      </c>
      <c r="D2233" s="5">
        <f>IF(ISERROR(VLOOKUP($A$2233, 文字檔!C:D, 2, 0)),0,VLOOKUP($A$2233, 文字檔!C:D, 2, 0))</f>
        <v>0</v>
      </c>
      <c r="E2233" s="5">
        <f>IF(ISERROR(VLOOKUP($A$2233, 文字檔!E:F, 2, 0)),0,VLOOKUP($A$2233, 文字檔!E:F, 2, 0))</f>
        <v>0</v>
      </c>
      <c r="F2233" s="5">
        <f>IF(ISERROR(VLOOKUP($A$2233, 文字檔!G:H, 2, 0)),0,VLOOKUP($A$2233, 文字檔!G:H, 2, 0))</f>
        <v>0</v>
      </c>
      <c r="G2233" s="5">
        <f>IF(ISERROR(VLOOKUP($A$2233, 文字檔!I:J, 2, 0)),0,VLOOKUP($A$2233, 文字檔!I:J, 2, 0))</f>
        <v>0</v>
      </c>
      <c r="H2233" s="5">
        <f>IF(ISERROR(VLOOKUP($A$2233, 文字檔!K:L, 2, 0)),0,VLOOKUP($A$2233, 文字檔!K:L, 2, 0))</f>
        <v>0</v>
      </c>
      <c r="I2233" s="5">
        <f>IF(ISERROR(VLOOKUP($A$2233, 文字檔!M:N, 2, 0)),0,VLOOKUP($A$2233, 文字檔!M:N, 2, 0))</f>
        <v>0</v>
      </c>
      <c r="J2233" s="5">
        <f>IF(ISERROR(VLOOKUP($A$2233, 文字檔!O:P, 2, 0)),0,VLOOKUP($A$2233, 文字檔!O:P, 2, 0))</f>
        <v>0</v>
      </c>
      <c r="K2233">
        <f>IF(ISERROR(VLOOKUP($A$2233, 文字檔!Q:R, 2, 0)),0,VLOOKUP($A$2233, 文字檔!Q:R, 2, 0))</f>
        <v>0</v>
      </c>
      <c r="L2233">
        <f>IF(ISERROR(VLOOKUP($A$2233, 文字檔!S:T, 2, 0)),0,VLOOKUP($A$2233, 文字檔!S:T, 2, 0))</f>
        <v>0</v>
      </c>
      <c r="M2233">
        <f>IF(ISERROR(VLOOKUP($A$2233, 文字檔!U:V, 2, 0)),0,VLOOKUP($A$2233, 文字檔!U:V, 2, 0))</f>
        <v>0</v>
      </c>
      <c r="N2233">
        <f>IF(ISERROR(VLOOKUP($A$2233, 文字檔!W:X, 2, 0)),0,VLOOKUP($A$2233, 文字檔!W:X, 2, 0))</f>
        <v>0</v>
      </c>
      <c r="O2233">
        <f>IF(ISERROR(VLOOKUP($A$2233, 文字檔!Y:Z, 2, 0)),0,VLOOKUP($A$2233, 文字檔!Y:Z, 2, 0))</f>
        <v>0</v>
      </c>
      <c r="P2233">
        <f>IF(ISERROR(VLOOKUP($A$2233, 文字檔!AA:AB, 2, 0)),0,VLOOKUP($A$2233, 文字檔!AA:AB, 2, 0))</f>
        <v>0</v>
      </c>
    </row>
    <row r="2234" spans="1:16" ht="16.2">
      <c r="A2234" s="7">
        <v>45970</v>
      </c>
      <c r="B2234" s="5">
        <f>SUMPRODUCT($C$2:$P$2,$C$2234:$P$2234)</f>
        <v>0</v>
      </c>
      <c r="C2234" s="5">
        <f>IF(ISERROR(VLOOKUP($A$2234, 文字檔!A:B, 2, 0)),0,VLOOKUP($A$2234, 文字檔!A:B, 2, 0))</f>
        <v>0</v>
      </c>
      <c r="D2234" s="5">
        <f>IF(ISERROR(VLOOKUP($A$2234, 文字檔!C:D, 2, 0)),0,VLOOKUP($A$2234, 文字檔!C:D, 2, 0))</f>
        <v>0</v>
      </c>
      <c r="E2234" s="5">
        <f>IF(ISERROR(VLOOKUP($A$2234, 文字檔!E:F, 2, 0)),0,VLOOKUP($A$2234, 文字檔!E:F, 2, 0))</f>
        <v>0</v>
      </c>
      <c r="F2234" s="5">
        <f>IF(ISERROR(VLOOKUP($A$2234, 文字檔!G:H, 2, 0)),0,VLOOKUP($A$2234, 文字檔!G:H, 2, 0))</f>
        <v>0</v>
      </c>
      <c r="G2234" s="5">
        <f>IF(ISERROR(VLOOKUP($A$2234, 文字檔!I:J, 2, 0)),0,VLOOKUP($A$2234, 文字檔!I:J, 2, 0))</f>
        <v>0</v>
      </c>
      <c r="H2234" s="5">
        <f>IF(ISERROR(VLOOKUP($A$2234, 文字檔!K:L, 2, 0)),0,VLOOKUP($A$2234, 文字檔!K:L, 2, 0))</f>
        <v>0</v>
      </c>
      <c r="I2234" s="5">
        <f>IF(ISERROR(VLOOKUP($A$2234, 文字檔!M:N, 2, 0)),0,VLOOKUP($A$2234, 文字檔!M:N, 2, 0))</f>
        <v>0</v>
      </c>
      <c r="J2234" s="5">
        <f>IF(ISERROR(VLOOKUP($A$2234, 文字檔!O:P, 2, 0)),0,VLOOKUP($A$2234, 文字檔!O:P, 2, 0))</f>
        <v>0</v>
      </c>
      <c r="K2234">
        <f>IF(ISERROR(VLOOKUP($A$2234, 文字檔!Q:R, 2, 0)),0,VLOOKUP($A$2234, 文字檔!Q:R, 2, 0))</f>
        <v>0</v>
      </c>
      <c r="L2234">
        <f>IF(ISERROR(VLOOKUP($A$2234, 文字檔!S:T, 2, 0)),0,VLOOKUP($A$2234, 文字檔!S:T, 2, 0))</f>
        <v>0</v>
      </c>
      <c r="M2234">
        <f>IF(ISERROR(VLOOKUP($A$2234, 文字檔!U:V, 2, 0)),0,VLOOKUP($A$2234, 文字檔!U:V, 2, 0))</f>
        <v>0</v>
      </c>
      <c r="N2234">
        <f>IF(ISERROR(VLOOKUP($A$2234, 文字檔!W:X, 2, 0)),0,VLOOKUP($A$2234, 文字檔!W:X, 2, 0))</f>
        <v>0</v>
      </c>
      <c r="O2234">
        <f>IF(ISERROR(VLOOKUP($A$2234, 文字檔!Y:Z, 2, 0)),0,VLOOKUP($A$2234, 文字檔!Y:Z, 2, 0))</f>
        <v>0</v>
      </c>
      <c r="P2234">
        <f>IF(ISERROR(VLOOKUP($A$2234, 文字檔!AA:AB, 2, 0)),0,VLOOKUP($A$2234, 文字檔!AA:AB, 2, 0))</f>
        <v>0</v>
      </c>
    </row>
    <row r="2235" spans="1:16" ht="16.2">
      <c r="A2235" s="7">
        <v>45971</v>
      </c>
      <c r="B2235" s="5">
        <f>SUMPRODUCT($C$2:$P$2,$C$2235:$P$2235)</f>
        <v>-140090.13</v>
      </c>
      <c r="C2235" s="5">
        <f>IF(ISERROR(VLOOKUP($A$2235, 文字檔!A:B, 2, 0)),0,VLOOKUP($A$2235, 文字檔!A:B, 2, 0))</f>
        <v>0</v>
      </c>
      <c r="D2235" s="5">
        <f>IF(ISERROR(VLOOKUP($A$2235, 文字檔!C:D, 2, 0)),0,VLOOKUP($A$2235, 文字檔!C:D, 2, 0))</f>
        <v>0</v>
      </c>
      <c r="E2235" s="5">
        <f>IF(ISERROR(VLOOKUP($A$2235, 文字檔!E:F, 2, 0)),0,VLOOKUP($A$2235, 文字檔!E:F, 2, 0))</f>
        <v>0</v>
      </c>
      <c r="F2235" s="5">
        <f>IF(ISERROR(VLOOKUP($A$2235, 文字檔!G:H, 2, 0)),0,VLOOKUP($A$2235, 文字檔!G:H, 2, 0))</f>
        <v>0</v>
      </c>
      <c r="G2235" s="5">
        <f>IF(ISERROR(VLOOKUP($A$2235, 文字檔!I:J, 2, 0)),0,VLOOKUP($A$2235, 文字檔!I:J, 2, 0))</f>
        <v>0</v>
      </c>
      <c r="H2235" s="5">
        <f>IF(ISERROR(VLOOKUP($A$2235, 文字檔!K:L, 2, 0)),0,VLOOKUP($A$2235, 文字檔!K:L, 2, 0))</f>
        <v>-22268.39</v>
      </c>
      <c r="I2235" s="5">
        <f>IF(ISERROR(VLOOKUP($A$2235, 文字檔!M:N, 2, 0)),0,VLOOKUP($A$2235, 文字檔!M:N, 2, 0))</f>
        <v>0</v>
      </c>
      <c r="J2235" s="5">
        <f>IF(ISERROR(VLOOKUP($A$2235, 文字檔!O:P, 2, 0)),0,VLOOKUP($A$2235, 文字檔!O:P, 2, 0))</f>
        <v>-17669.86</v>
      </c>
      <c r="K2235">
        <f>IF(ISERROR(VLOOKUP($A$2235, 文字檔!Q:R, 2, 0)),0,VLOOKUP($A$2235, 文字檔!Q:R, 2, 0))</f>
        <v>0</v>
      </c>
      <c r="L2235">
        <f>IF(ISERROR(VLOOKUP($A$2235, 文字檔!S:T, 2, 0)),0,VLOOKUP($A$2235, 文字檔!S:T, 2, 0))</f>
        <v>0</v>
      </c>
      <c r="M2235">
        <f>IF(ISERROR(VLOOKUP($A$2235, 文字檔!U:V, 2, 0)),0,VLOOKUP($A$2235, 文字檔!U:V, 2, 0))</f>
        <v>-53240.94</v>
      </c>
      <c r="N2235">
        <f>IF(ISERROR(VLOOKUP($A$2235, 文字檔!W:X, 2, 0)),0,VLOOKUP($A$2235, 文字檔!W:X, 2, 0))</f>
        <v>0</v>
      </c>
      <c r="O2235">
        <f>IF(ISERROR(VLOOKUP($A$2235, 文字檔!Y:Z, 2, 0)),0,VLOOKUP($A$2235, 文字檔!Y:Z, 2, 0))</f>
        <v>-20875.259999999998</v>
      </c>
      <c r="P2235">
        <f>IF(ISERROR(VLOOKUP($A$2235, 文字檔!AA:AB, 2, 0)),0,VLOOKUP($A$2235, 文字檔!AA:AB, 2, 0))</f>
        <v>-26035.68</v>
      </c>
    </row>
    <row r="2236" spans="1:16" ht="16.2">
      <c r="A2236" s="7">
        <v>45972</v>
      </c>
      <c r="B2236" s="5">
        <f>SUMPRODUCT($C$2:$P$2,$C$2236:$P$2236)</f>
        <v>-183282.76</v>
      </c>
      <c r="C2236" s="5">
        <f>IF(ISERROR(VLOOKUP($A$2236, 文字檔!A:B, 2, 0)),0,VLOOKUP($A$2236, 文字檔!A:B, 2, 0))</f>
        <v>0</v>
      </c>
      <c r="D2236" s="5">
        <f>IF(ISERROR(VLOOKUP($A$2236, 文字檔!C:D, 2, 0)),0,VLOOKUP($A$2236, 文字檔!C:D, 2, 0))</f>
        <v>-79445.19</v>
      </c>
      <c r="E2236" s="5">
        <f>IF(ISERROR(VLOOKUP($A$2236, 文字檔!E:F, 2, 0)),0,VLOOKUP($A$2236, 文字檔!E:F, 2, 0))</f>
        <v>0</v>
      </c>
      <c r="F2236" s="5">
        <f>IF(ISERROR(VLOOKUP($A$2236, 文字檔!G:H, 2, 0)),0,VLOOKUP($A$2236, 文字檔!G:H, 2, 0))</f>
        <v>0</v>
      </c>
      <c r="G2236" s="5">
        <f>IF(ISERROR(VLOOKUP($A$2236, 文字檔!I:J, 2, 0)),0,VLOOKUP($A$2236, 文字檔!I:J, 2, 0))</f>
        <v>0</v>
      </c>
      <c r="H2236" s="5">
        <f>IF(ISERROR(VLOOKUP($A$2236, 文字檔!K:L, 2, 0)),0,VLOOKUP($A$2236, 文字檔!K:L, 2, 0))</f>
        <v>-10088.459999999999</v>
      </c>
      <c r="I2236" s="5">
        <f>IF(ISERROR(VLOOKUP($A$2236, 文字檔!M:N, 2, 0)),0,VLOOKUP($A$2236, 文字檔!M:N, 2, 0))</f>
        <v>-40675.949999999997</v>
      </c>
      <c r="J2236" s="5">
        <f>IF(ISERROR(VLOOKUP($A$2236, 文字檔!O:P, 2, 0)),0,VLOOKUP($A$2236, 文字檔!O:P, 2, 0))</f>
        <v>0</v>
      </c>
      <c r="K2236">
        <f>IF(ISERROR(VLOOKUP($A$2236, 文字檔!Q:R, 2, 0)),0,VLOOKUP($A$2236, 文字檔!Q:R, 2, 0))</f>
        <v>-51240.959999999999</v>
      </c>
      <c r="L2236">
        <f>IF(ISERROR(VLOOKUP($A$2236, 文字檔!S:T, 2, 0)),0,VLOOKUP($A$2236, 文字檔!S:T, 2, 0))</f>
        <v>36525.370000000003</v>
      </c>
      <c r="M2236">
        <f>IF(ISERROR(VLOOKUP($A$2236, 文字檔!U:V, 2, 0)),0,VLOOKUP($A$2236, 文字檔!U:V, 2, 0))</f>
        <v>0</v>
      </c>
      <c r="N2236">
        <f>IF(ISERROR(VLOOKUP($A$2236, 文字檔!W:X, 2, 0)),0,VLOOKUP($A$2236, 文字檔!W:X, 2, 0))</f>
        <v>46159.55</v>
      </c>
      <c r="O2236">
        <f>IF(ISERROR(VLOOKUP($A$2236, 文字檔!Y:Z, 2, 0)),0,VLOOKUP($A$2236, 文字檔!Y:Z, 2, 0))</f>
        <v>-84517.119999999995</v>
      </c>
      <c r="P2236">
        <f>IF(ISERROR(VLOOKUP($A$2236, 文字檔!AA:AB, 2, 0)),0,VLOOKUP($A$2236, 文字檔!AA:AB, 2, 0))</f>
        <v>0</v>
      </c>
    </row>
    <row r="2237" spans="1:16" ht="16.2">
      <c r="A2237" s="7">
        <v>45973</v>
      </c>
      <c r="B2237" s="5">
        <f>SUMPRODUCT($C$2:$P$2,$C$2237:$P$2237)</f>
        <v>76494.040000000008</v>
      </c>
      <c r="C2237" s="5">
        <f>IF(ISERROR(VLOOKUP($A$2237, 文字檔!A:B, 2, 0)),0,VLOOKUP($A$2237, 文字檔!A:B, 2, 0))</f>
        <v>-16364.89</v>
      </c>
      <c r="D2237" s="5">
        <f>IF(ISERROR(VLOOKUP($A$2237, 文字檔!C:D, 2, 0)),0,VLOOKUP($A$2237, 文字檔!C:D, 2, 0))</f>
        <v>54800</v>
      </c>
      <c r="E2237" s="5">
        <f>IF(ISERROR(VLOOKUP($A$2237, 文字檔!E:F, 2, 0)),0,VLOOKUP($A$2237, 文字檔!E:F, 2, 0))</f>
        <v>0</v>
      </c>
      <c r="F2237" s="5">
        <f>IF(ISERROR(VLOOKUP($A$2237, 文字檔!G:H, 2, 0)),0,VLOOKUP($A$2237, 文字檔!G:H, 2, 0))</f>
        <v>0</v>
      </c>
      <c r="G2237" s="5">
        <f>IF(ISERROR(VLOOKUP($A$2237, 文字檔!I:J, 2, 0)),0,VLOOKUP($A$2237, 文字檔!I:J, 2, 0))</f>
        <v>0</v>
      </c>
      <c r="H2237" s="5">
        <f>IF(ISERROR(VLOOKUP($A$2237, 文字檔!K:L, 2, 0)),0,VLOOKUP($A$2237, 文字檔!K:L, 2, 0))</f>
        <v>0</v>
      </c>
      <c r="I2237" s="5">
        <f>IF(ISERROR(VLOOKUP($A$2237, 文字檔!M:N, 2, 0)),0,VLOOKUP($A$2237, 文字檔!M:N, 2, 0))</f>
        <v>42364.86</v>
      </c>
      <c r="J2237" s="5">
        <f>IF(ISERROR(VLOOKUP($A$2237, 文字檔!O:P, 2, 0)),0,VLOOKUP($A$2237, 文字檔!O:P, 2, 0))</f>
        <v>0</v>
      </c>
      <c r="K2237">
        <f>IF(ISERROR(VLOOKUP($A$2237, 文字檔!Q:R, 2, 0)),0,VLOOKUP($A$2237, 文字檔!Q:R, 2, 0))</f>
        <v>54800</v>
      </c>
      <c r="L2237">
        <f>IF(ISERROR(VLOOKUP($A$2237, 文字檔!S:T, 2, 0)),0,VLOOKUP($A$2237, 文字檔!S:T, 2, 0))</f>
        <v>0</v>
      </c>
      <c r="M2237">
        <f>IF(ISERROR(VLOOKUP($A$2237, 文字檔!U:V, 2, 0)),0,VLOOKUP($A$2237, 文字檔!U:V, 2, 0))</f>
        <v>0</v>
      </c>
      <c r="N2237">
        <f>IF(ISERROR(VLOOKUP($A$2237, 文字檔!W:X, 2, 0)),0,VLOOKUP($A$2237, 文字檔!W:X, 2, 0))</f>
        <v>-54800</v>
      </c>
      <c r="O2237">
        <f>IF(ISERROR(VLOOKUP($A$2237, 文字檔!Y:Z, 2, 0)),0,VLOOKUP($A$2237, 文字檔!Y:Z, 2, 0))</f>
        <v>-4305.93</v>
      </c>
      <c r="P2237">
        <f>IF(ISERROR(VLOOKUP($A$2237, 文字檔!AA:AB, 2, 0)),0,VLOOKUP($A$2237, 文字檔!AA:AB, 2, 0))</f>
        <v>0</v>
      </c>
    </row>
    <row r="2238" spans="1:16" ht="16.2">
      <c r="A2238" s="7">
        <v>45974</v>
      </c>
      <c r="B2238" s="5">
        <f>SUMPRODUCT($C$2:$P$2,$C$2238:$P$2238)</f>
        <v>-174565.94</v>
      </c>
      <c r="C2238" s="5">
        <f>IF(ISERROR(VLOOKUP($A$2238, 文字檔!A:B, 2, 0)),0,VLOOKUP($A$2238, 文字檔!A:B, 2, 0))</f>
        <v>-22951.599999999999</v>
      </c>
      <c r="D2238" s="5">
        <f>IF(ISERROR(VLOOKUP($A$2238, 文字檔!C:D, 2, 0)),0,VLOOKUP($A$2238, 文字檔!C:D, 2, 0))</f>
        <v>-14800</v>
      </c>
      <c r="E2238" s="5">
        <f>IF(ISERROR(VLOOKUP($A$2238, 文字檔!E:F, 2, 0)),0,VLOOKUP($A$2238, 文字檔!E:F, 2, 0))</f>
        <v>0</v>
      </c>
      <c r="F2238" s="5">
        <f>IF(ISERROR(VLOOKUP($A$2238, 文字檔!G:H, 2, 0)),0,VLOOKUP($A$2238, 文字檔!G:H, 2, 0))</f>
        <v>0</v>
      </c>
      <c r="G2238" s="5">
        <f>IF(ISERROR(VLOOKUP($A$2238, 文字檔!I:J, 2, 0)),0,VLOOKUP($A$2238, 文字檔!I:J, 2, 0))</f>
        <v>-20486.419999999998</v>
      </c>
      <c r="H2238" s="5">
        <f>IF(ISERROR(VLOOKUP($A$2238, 文字檔!K:L, 2, 0)),0,VLOOKUP($A$2238, 文字檔!K:L, 2, 0))</f>
        <v>0</v>
      </c>
      <c r="I2238" s="5">
        <f>IF(ISERROR(VLOOKUP($A$2238, 文字檔!M:N, 2, 0)),0,VLOOKUP($A$2238, 文字檔!M:N, 2, 0))</f>
        <v>-4041.14</v>
      </c>
      <c r="J2238" s="5">
        <f>IF(ISERROR(VLOOKUP($A$2238, 文字檔!O:P, 2, 0)),0,VLOOKUP($A$2238, 文字檔!O:P, 2, 0))</f>
        <v>0</v>
      </c>
      <c r="K2238">
        <f>IF(ISERROR(VLOOKUP($A$2238, 文字檔!Q:R, 2, 0)),0,VLOOKUP($A$2238, 文字檔!Q:R, 2, 0))</f>
        <v>-14800</v>
      </c>
      <c r="L2238">
        <f>IF(ISERROR(VLOOKUP($A$2238, 文字檔!S:T, 2, 0)),0,VLOOKUP($A$2238, 文字檔!S:T, 2, 0))</f>
        <v>0</v>
      </c>
      <c r="M2238">
        <f>IF(ISERROR(VLOOKUP($A$2238, 文字檔!U:V, 2, 0)),0,VLOOKUP($A$2238, 文字檔!U:V, 2, 0))</f>
        <v>0</v>
      </c>
      <c r="N2238">
        <f>IF(ISERROR(VLOOKUP($A$2238, 文字檔!W:X, 2, 0)),0,VLOOKUP($A$2238, 文字檔!W:X, 2, 0))</f>
        <v>-36333.17</v>
      </c>
      <c r="O2238">
        <f>IF(ISERROR(VLOOKUP($A$2238, 文字檔!Y:Z, 2, 0)),0,VLOOKUP($A$2238, 文字檔!Y:Z, 2, 0))</f>
        <v>-28077.06</v>
      </c>
      <c r="P2238">
        <f>IF(ISERROR(VLOOKUP($A$2238, 文字檔!AA:AB, 2, 0)),0,VLOOKUP($A$2238, 文字檔!AA:AB, 2, 0))</f>
        <v>-33076.550000000003</v>
      </c>
    </row>
    <row r="2239" spans="1:16" ht="16.2">
      <c r="A2239" s="7">
        <v>45975</v>
      </c>
      <c r="B2239" s="5">
        <f>SUMPRODUCT($C$2:$P$2,$C$2239:$P$2239)</f>
        <v>84280.2</v>
      </c>
      <c r="C2239" s="5">
        <f>IF(ISERROR(VLOOKUP($A$2239, 文字檔!A:B, 2, 0)),0,VLOOKUP($A$2239, 文字檔!A:B, 2, 0))</f>
        <v>-15445.53</v>
      </c>
      <c r="D2239" s="5">
        <f>IF(ISERROR(VLOOKUP($A$2239, 文字檔!C:D, 2, 0)),0,VLOOKUP($A$2239, 文字檔!C:D, 2, 0))</f>
        <v>-65429.71</v>
      </c>
      <c r="E2239" s="5">
        <f>IF(ISERROR(VLOOKUP($A$2239, 文字檔!E:F, 2, 0)),0,VLOOKUP($A$2239, 文字檔!E:F, 2, 0))</f>
        <v>0</v>
      </c>
      <c r="F2239" s="5">
        <f>IF(ISERROR(VLOOKUP($A$2239, 文字檔!G:H, 2, 0)),0,VLOOKUP($A$2239, 文字檔!G:H, 2, 0))</f>
        <v>0</v>
      </c>
      <c r="G2239" s="5">
        <f>IF(ISERROR(VLOOKUP($A$2239, 文字檔!I:J, 2, 0)),0,VLOOKUP($A$2239, 文字檔!I:J, 2, 0))</f>
        <v>90564.26</v>
      </c>
      <c r="H2239" s="5">
        <f>IF(ISERROR(VLOOKUP($A$2239, 文字檔!K:L, 2, 0)),0,VLOOKUP($A$2239, 文字檔!K:L, 2, 0))</f>
        <v>-29272.51</v>
      </c>
      <c r="I2239" s="5">
        <f>IF(ISERROR(VLOOKUP($A$2239, 文字檔!M:N, 2, 0)),0,VLOOKUP($A$2239, 文字檔!M:N, 2, 0))</f>
        <v>89964.35</v>
      </c>
      <c r="J2239" s="5">
        <f>IF(ISERROR(VLOOKUP($A$2239, 文字檔!O:P, 2, 0)),0,VLOOKUP($A$2239, 文字檔!O:P, 2, 0))</f>
        <v>0</v>
      </c>
      <c r="K2239">
        <f>IF(ISERROR(VLOOKUP($A$2239, 文字檔!Q:R, 2, 0)),0,VLOOKUP($A$2239, 文字檔!Q:R, 2, 0))</f>
        <v>-115800</v>
      </c>
      <c r="L2239">
        <f>IF(ISERROR(VLOOKUP($A$2239, 文字檔!S:T, 2, 0)),0,VLOOKUP($A$2239, 文字檔!S:T, 2, 0))</f>
        <v>0</v>
      </c>
      <c r="M2239">
        <f>IF(ISERROR(VLOOKUP($A$2239, 文字檔!U:V, 2, 0)),0,VLOOKUP($A$2239, 文字檔!U:V, 2, 0))</f>
        <v>10576.26</v>
      </c>
      <c r="N2239">
        <f>IF(ISERROR(VLOOKUP($A$2239, 文字檔!W:X, 2, 0)),0,VLOOKUP($A$2239, 文字檔!W:X, 2, 0))</f>
        <v>42371.49</v>
      </c>
      <c r="O2239">
        <f>IF(ISERROR(VLOOKUP($A$2239, 文字檔!Y:Z, 2, 0)),0,VLOOKUP($A$2239, 文字檔!Y:Z, 2, 0))</f>
        <v>76751.59</v>
      </c>
      <c r="P2239">
        <f>IF(ISERROR(VLOOKUP($A$2239, 文字檔!AA:AB, 2, 0)),0,VLOOKUP($A$2239, 文字檔!AA:AB, 2, 0))</f>
        <v>0</v>
      </c>
    </row>
    <row r="2240" spans="1:16" ht="16.2">
      <c r="A2240" s="7">
        <v>45976</v>
      </c>
      <c r="B2240" s="5">
        <f>SUMPRODUCT($C$2:$P$2,$C$2240:$P$2240)</f>
        <v>0</v>
      </c>
      <c r="C2240" s="5">
        <f>IF(ISERROR(VLOOKUP($A$2240, 文字檔!A:B, 2, 0)),0,VLOOKUP($A$2240, 文字檔!A:B, 2, 0))</f>
        <v>0</v>
      </c>
      <c r="D2240" s="5">
        <f>IF(ISERROR(VLOOKUP($A$2240, 文字檔!C:D, 2, 0)),0,VLOOKUP($A$2240, 文字檔!C:D, 2, 0))</f>
        <v>0</v>
      </c>
      <c r="E2240" s="5">
        <f>IF(ISERROR(VLOOKUP($A$2240, 文字檔!E:F, 2, 0)),0,VLOOKUP($A$2240, 文字檔!E:F, 2, 0))</f>
        <v>0</v>
      </c>
      <c r="F2240" s="5">
        <f>IF(ISERROR(VLOOKUP($A$2240, 文字檔!G:H, 2, 0)),0,VLOOKUP($A$2240, 文字檔!G:H, 2, 0))</f>
        <v>0</v>
      </c>
      <c r="G2240" s="5">
        <f>IF(ISERROR(VLOOKUP($A$2240, 文字檔!I:J, 2, 0)),0,VLOOKUP($A$2240, 文字檔!I:J, 2, 0))</f>
        <v>0</v>
      </c>
      <c r="H2240" s="5">
        <f>IF(ISERROR(VLOOKUP($A$2240, 文字檔!K:L, 2, 0)),0,VLOOKUP($A$2240, 文字檔!K:L, 2, 0))</f>
        <v>0</v>
      </c>
      <c r="I2240" s="5">
        <f>IF(ISERROR(VLOOKUP($A$2240, 文字檔!M:N, 2, 0)),0,VLOOKUP($A$2240, 文字檔!M:N, 2, 0))</f>
        <v>0</v>
      </c>
      <c r="J2240" s="5">
        <f>IF(ISERROR(VLOOKUP($A$2240, 文字檔!O:P, 2, 0)),0,VLOOKUP($A$2240, 文字檔!O:P, 2, 0))</f>
        <v>0</v>
      </c>
      <c r="K2240">
        <f>IF(ISERROR(VLOOKUP($A$2240, 文字檔!Q:R, 2, 0)),0,VLOOKUP($A$2240, 文字檔!Q:R, 2, 0))</f>
        <v>0</v>
      </c>
      <c r="L2240">
        <f>IF(ISERROR(VLOOKUP($A$2240, 文字檔!S:T, 2, 0)),0,VLOOKUP($A$2240, 文字檔!S:T, 2, 0))</f>
        <v>0</v>
      </c>
      <c r="M2240">
        <f>IF(ISERROR(VLOOKUP($A$2240, 文字檔!U:V, 2, 0)),0,VLOOKUP($A$2240, 文字檔!U:V, 2, 0))</f>
        <v>0</v>
      </c>
      <c r="N2240">
        <f>IF(ISERROR(VLOOKUP($A$2240, 文字檔!W:X, 2, 0)),0,VLOOKUP($A$2240, 文字檔!W:X, 2, 0))</f>
        <v>0</v>
      </c>
      <c r="O2240">
        <f>IF(ISERROR(VLOOKUP($A$2240, 文字檔!Y:Z, 2, 0)),0,VLOOKUP($A$2240, 文字檔!Y:Z, 2, 0))</f>
        <v>0</v>
      </c>
      <c r="P2240">
        <f>IF(ISERROR(VLOOKUP($A$2240, 文字檔!AA:AB, 2, 0)),0,VLOOKUP($A$2240, 文字檔!AA:AB, 2, 0))</f>
        <v>0</v>
      </c>
    </row>
    <row r="2241" spans="1:16" ht="16.2">
      <c r="A2241" s="7">
        <v>45977</v>
      </c>
      <c r="B2241" s="5">
        <f>SUMPRODUCT($C$2:$P$2,$C$2241:$P$2241)</f>
        <v>0</v>
      </c>
      <c r="C2241" s="5">
        <f>IF(ISERROR(VLOOKUP($A$2241, 文字檔!A:B, 2, 0)),0,VLOOKUP($A$2241, 文字檔!A:B, 2, 0))</f>
        <v>0</v>
      </c>
      <c r="D2241" s="5">
        <f>IF(ISERROR(VLOOKUP($A$2241, 文字檔!C:D, 2, 0)),0,VLOOKUP($A$2241, 文字檔!C:D, 2, 0))</f>
        <v>0</v>
      </c>
      <c r="E2241" s="5">
        <f>IF(ISERROR(VLOOKUP($A$2241, 文字檔!E:F, 2, 0)),0,VLOOKUP($A$2241, 文字檔!E:F, 2, 0))</f>
        <v>0</v>
      </c>
      <c r="F2241" s="5">
        <f>IF(ISERROR(VLOOKUP($A$2241, 文字檔!G:H, 2, 0)),0,VLOOKUP($A$2241, 文字檔!G:H, 2, 0))</f>
        <v>0</v>
      </c>
      <c r="G2241" s="5">
        <f>IF(ISERROR(VLOOKUP($A$2241, 文字檔!I:J, 2, 0)),0,VLOOKUP($A$2241, 文字檔!I:J, 2, 0))</f>
        <v>0</v>
      </c>
      <c r="H2241" s="5">
        <f>IF(ISERROR(VLOOKUP($A$2241, 文字檔!K:L, 2, 0)),0,VLOOKUP($A$2241, 文字檔!K:L, 2, 0))</f>
        <v>0</v>
      </c>
      <c r="I2241" s="5">
        <f>IF(ISERROR(VLOOKUP($A$2241, 文字檔!M:N, 2, 0)),0,VLOOKUP($A$2241, 文字檔!M:N, 2, 0))</f>
        <v>0</v>
      </c>
      <c r="J2241" s="5">
        <f>IF(ISERROR(VLOOKUP($A$2241, 文字檔!O:P, 2, 0)),0,VLOOKUP($A$2241, 文字檔!O:P, 2, 0))</f>
        <v>0</v>
      </c>
      <c r="K2241">
        <f>IF(ISERROR(VLOOKUP($A$2241, 文字檔!Q:R, 2, 0)),0,VLOOKUP($A$2241, 文字檔!Q:R, 2, 0))</f>
        <v>0</v>
      </c>
      <c r="L2241">
        <f>IF(ISERROR(VLOOKUP($A$2241, 文字檔!S:T, 2, 0)),0,VLOOKUP($A$2241, 文字檔!S:T, 2, 0))</f>
        <v>0</v>
      </c>
      <c r="M2241">
        <f>IF(ISERROR(VLOOKUP($A$2241, 文字檔!U:V, 2, 0)),0,VLOOKUP($A$2241, 文字檔!U:V, 2, 0))</f>
        <v>0</v>
      </c>
      <c r="N2241">
        <f>IF(ISERROR(VLOOKUP($A$2241, 文字檔!W:X, 2, 0)),0,VLOOKUP($A$2241, 文字檔!W:X, 2, 0))</f>
        <v>0</v>
      </c>
      <c r="O2241">
        <f>IF(ISERROR(VLOOKUP($A$2241, 文字檔!Y:Z, 2, 0)),0,VLOOKUP($A$2241, 文字檔!Y:Z, 2, 0))</f>
        <v>0</v>
      </c>
      <c r="P2241">
        <f>IF(ISERROR(VLOOKUP($A$2241, 文字檔!AA:AB, 2, 0)),0,VLOOKUP($A$2241, 文字檔!AA:AB, 2, 0))</f>
        <v>0</v>
      </c>
    </row>
    <row r="2242" spans="1:16" ht="16.2">
      <c r="A2242" s="7">
        <v>45978</v>
      </c>
      <c r="B2242" s="5">
        <f>SUMPRODUCT($C$2:$P$2,$C$2242:$P$2242)</f>
        <v>-128037.71</v>
      </c>
      <c r="C2242" s="5">
        <f>IF(ISERROR(VLOOKUP($A$2242, 文字檔!A:B, 2, 0)),0,VLOOKUP($A$2242, 文字檔!A:B, 2, 0))</f>
        <v>-18514.759999999998</v>
      </c>
      <c r="D2242" s="5">
        <f>IF(ISERROR(VLOOKUP($A$2242, 文字檔!C:D, 2, 0)),0,VLOOKUP($A$2242, 文字檔!C:D, 2, 0))</f>
        <v>0</v>
      </c>
      <c r="E2242" s="5">
        <f>IF(ISERROR(VLOOKUP($A$2242, 文字檔!E:F, 2, 0)),0,VLOOKUP($A$2242, 文字檔!E:F, 2, 0))</f>
        <v>0</v>
      </c>
      <c r="F2242" s="5">
        <f>IF(ISERROR(VLOOKUP($A$2242, 文字檔!G:H, 2, 0)),0,VLOOKUP($A$2242, 文字檔!G:H, 2, 0))</f>
        <v>-38454.68</v>
      </c>
      <c r="G2242" s="5">
        <f>IF(ISERROR(VLOOKUP($A$2242, 文字檔!I:J, 2, 0)),0,VLOOKUP($A$2242, 文字檔!I:J, 2, 0))</f>
        <v>-17424.52</v>
      </c>
      <c r="H2242" s="5">
        <f>IF(ISERROR(VLOOKUP($A$2242, 文字檔!K:L, 2, 0)),0,VLOOKUP($A$2242, 文字檔!K:L, 2, 0))</f>
        <v>14919.06</v>
      </c>
      <c r="I2242" s="5">
        <f>IF(ISERROR(VLOOKUP($A$2242, 文字檔!M:N, 2, 0)),0,VLOOKUP($A$2242, 文字檔!M:N, 2, 0))</f>
        <v>-76844.259999999995</v>
      </c>
      <c r="J2242" s="5">
        <f>IF(ISERROR(VLOOKUP($A$2242, 文字檔!O:P, 2, 0)),0,VLOOKUP($A$2242, 文字檔!O:P, 2, 0))</f>
        <v>0</v>
      </c>
      <c r="K2242">
        <f>IF(ISERROR(VLOOKUP($A$2242, 文字檔!Q:R, 2, 0)),0,VLOOKUP($A$2242, 文字檔!Q:R, 2, 0))</f>
        <v>15600</v>
      </c>
      <c r="L2242">
        <f>IF(ISERROR(VLOOKUP($A$2242, 文字檔!S:T, 2, 0)),0,VLOOKUP($A$2242, 文字檔!S:T, 2, 0))</f>
        <v>-29656.18</v>
      </c>
      <c r="M2242">
        <f>IF(ISERROR(VLOOKUP($A$2242, 文字檔!U:V, 2, 0)),0,VLOOKUP($A$2242, 文字檔!U:V, 2, 0))</f>
        <v>-15600</v>
      </c>
      <c r="N2242">
        <f>IF(ISERROR(VLOOKUP($A$2242, 文字檔!W:X, 2, 0)),0,VLOOKUP($A$2242, 文字檔!W:X, 2, 0))</f>
        <v>5578.93</v>
      </c>
      <c r="O2242">
        <f>IF(ISERROR(VLOOKUP($A$2242, 文字檔!Y:Z, 2, 0)),0,VLOOKUP($A$2242, 文字檔!Y:Z, 2, 0))</f>
        <v>32358.7</v>
      </c>
      <c r="P2242">
        <f>IF(ISERROR(VLOOKUP($A$2242, 文字檔!AA:AB, 2, 0)),0,VLOOKUP($A$2242, 文字檔!AA:AB, 2, 0))</f>
        <v>0</v>
      </c>
    </row>
    <row r="2243" spans="1:16" ht="16.2">
      <c r="A2243" s="7">
        <v>45979</v>
      </c>
      <c r="B2243" s="5">
        <f>SUMPRODUCT($C$2:$P$2,$C$2243:$P$2243)</f>
        <v>261070.61000000002</v>
      </c>
      <c r="C2243" s="5">
        <f>IF(ISERROR(VLOOKUP($A$2243, 文字檔!A:B, 2, 0)),0,VLOOKUP($A$2243, 文字檔!A:B, 2, 0))</f>
        <v>0</v>
      </c>
      <c r="D2243" s="5">
        <f>IF(ISERROR(VLOOKUP($A$2243, 文字檔!C:D, 2, 0)),0,VLOOKUP($A$2243, 文字檔!C:D, 2, 0))</f>
        <v>0</v>
      </c>
      <c r="E2243" s="5">
        <f>IF(ISERROR(VLOOKUP($A$2243, 文字檔!E:F, 2, 0)),0,VLOOKUP($A$2243, 文字檔!E:F, 2, 0))</f>
        <v>0</v>
      </c>
      <c r="F2243" s="5">
        <f>IF(ISERROR(VLOOKUP($A$2243, 文字檔!G:H, 2, 0)),0,VLOOKUP($A$2243, 文字檔!G:H, 2, 0))</f>
        <v>0</v>
      </c>
      <c r="G2243" s="5">
        <f>IF(ISERROR(VLOOKUP($A$2243, 文字檔!I:J, 2, 0)),0,VLOOKUP($A$2243, 文字檔!I:J, 2, 0))</f>
        <v>28791.41</v>
      </c>
      <c r="H2243" s="5">
        <f>IF(ISERROR(VLOOKUP($A$2243, 文字檔!K:L, 2, 0)),0,VLOOKUP($A$2243, 文字檔!K:L, 2, 0))</f>
        <v>-31027.23</v>
      </c>
      <c r="I2243" s="5">
        <f>IF(ISERROR(VLOOKUP($A$2243, 文字檔!M:N, 2, 0)),0,VLOOKUP($A$2243, 文字檔!M:N, 2, 0))</f>
        <v>121577.49</v>
      </c>
      <c r="J2243" s="5">
        <f>IF(ISERROR(VLOOKUP($A$2243, 文字檔!O:P, 2, 0)),0,VLOOKUP($A$2243, 文字檔!O:P, 2, 0))</f>
        <v>0</v>
      </c>
      <c r="K2243">
        <f>IF(ISERROR(VLOOKUP($A$2243, 文字檔!Q:R, 2, 0)),0,VLOOKUP($A$2243, 文字檔!Q:R, 2, 0))</f>
        <v>-134800</v>
      </c>
      <c r="L2243">
        <f>IF(ISERROR(VLOOKUP($A$2243, 文字檔!S:T, 2, 0)),0,VLOOKUP($A$2243, 文字檔!S:T, 2, 0))</f>
        <v>29978.74</v>
      </c>
      <c r="M2243">
        <f>IF(ISERROR(VLOOKUP($A$2243, 文字檔!U:V, 2, 0)),0,VLOOKUP($A$2243, 文字檔!U:V, 2, 0))</f>
        <v>134800</v>
      </c>
      <c r="N2243">
        <f>IF(ISERROR(VLOOKUP($A$2243, 文字檔!W:X, 2, 0)),0,VLOOKUP($A$2243, 文字檔!W:X, 2, 0))</f>
        <v>0</v>
      </c>
      <c r="O2243">
        <f>IF(ISERROR(VLOOKUP($A$2243, 文字檔!Y:Z, 2, 0)),0,VLOOKUP($A$2243, 文字檔!Y:Z, 2, 0))</f>
        <v>58762.42</v>
      </c>
      <c r="P2243">
        <f>IF(ISERROR(VLOOKUP($A$2243, 文字檔!AA:AB, 2, 0)),0,VLOOKUP($A$2243, 文字檔!AA:AB, 2, 0))</f>
        <v>52987.78</v>
      </c>
    </row>
    <row r="2244" spans="1:16" ht="16.2">
      <c r="A2244" s="7">
        <v>45980</v>
      </c>
      <c r="B2244" s="5">
        <f>SUMPRODUCT($C$2:$P$2,$C$2244:$P$2244)</f>
        <v>-42821.799999999974</v>
      </c>
      <c r="C2244" s="5">
        <f>IF(ISERROR(VLOOKUP($A$2244, 文字檔!A:B, 2, 0)),0,VLOOKUP($A$2244, 文字檔!A:B, 2, 0))</f>
        <v>0</v>
      </c>
      <c r="D2244" s="5">
        <f>IF(ISERROR(VLOOKUP($A$2244, 文字檔!C:D, 2, 0)),0,VLOOKUP($A$2244, 文字檔!C:D, 2, 0))</f>
        <v>0</v>
      </c>
      <c r="E2244" s="5">
        <f>IF(ISERROR(VLOOKUP($A$2244, 文字檔!E:F, 2, 0)),0,VLOOKUP($A$2244, 文字檔!E:F, 2, 0))</f>
        <v>0</v>
      </c>
      <c r="F2244" s="5">
        <f>IF(ISERROR(VLOOKUP($A$2244, 文字檔!G:H, 2, 0)),0,VLOOKUP($A$2244, 文字檔!G:H, 2, 0))</f>
        <v>0</v>
      </c>
      <c r="G2244" s="5">
        <f>IF(ISERROR(VLOOKUP($A$2244, 文字檔!I:J, 2, 0)),0,VLOOKUP($A$2244, 文字檔!I:J, 2, 0))</f>
        <v>-13806.1</v>
      </c>
      <c r="H2244" s="5">
        <f>IF(ISERROR(VLOOKUP($A$2244, 文字檔!K:L, 2, 0)),0,VLOOKUP($A$2244, 文字檔!K:L, 2, 0))</f>
        <v>-38808.42</v>
      </c>
      <c r="I2244" s="5">
        <f>IF(ISERROR(VLOOKUP($A$2244, 文字檔!M:N, 2, 0)),0,VLOOKUP($A$2244, 文字檔!M:N, 2, 0))</f>
        <v>-7805.2</v>
      </c>
      <c r="J2244" s="5">
        <f>IF(ISERROR(VLOOKUP($A$2244, 文字檔!O:P, 2, 0)),0,VLOOKUP($A$2244, 文字檔!O:P, 2, 0))</f>
        <v>0</v>
      </c>
      <c r="K2244">
        <f>IF(ISERROR(VLOOKUP($A$2244, 文字檔!Q:R, 2, 0)),0,VLOOKUP($A$2244, 文字檔!Q:R, 2, 0))</f>
        <v>-38798.449999999997</v>
      </c>
      <c r="L2244">
        <f>IF(ISERROR(VLOOKUP($A$2244, 文字檔!S:T, 2, 0)),0,VLOOKUP($A$2244, 文字檔!S:T, 2, 0))</f>
        <v>0</v>
      </c>
      <c r="M2244">
        <f>IF(ISERROR(VLOOKUP($A$2244, 文字檔!U:V, 2, 0)),0,VLOOKUP($A$2244, 文字檔!U:V, 2, 0))</f>
        <v>37201.550000000003</v>
      </c>
      <c r="N2244">
        <f>IF(ISERROR(VLOOKUP($A$2244, 文字檔!W:X, 2, 0)),0,VLOOKUP($A$2244, 文字檔!W:X, 2, 0))</f>
        <v>0</v>
      </c>
      <c r="O2244">
        <f>IF(ISERROR(VLOOKUP($A$2244, 文字檔!Y:Z, 2, 0)),0,VLOOKUP($A$2244, 文字檔!Y:Z, 2, 0))</f>
        <v>-13005.98</v>
      </c>
      <c r="P2244">
        <f>IF(ISERROR(VLOOKUP($A$2244, 文字檔!AA:AB, 2, 0)),0,VLOOKUP($A$2244, 文字檔!AA:AB, 2, 0))</f>
        <v>32200.799999999999</v>
      </c>
    </row>
    <row r="2245" spans="1:16" ht="16.2">
      <c r="A2245" s="7">
        <v>45981</v>
      </c>
      <c r="B2245" s="5">
        <f>SUMPRODUCT($C$2:$P$2,$C$2245:$P$2245)</f>
        <v>-83204.850000000006</v>
      </c>
      <c r="C2245" s="5">
        <f>IF(ISERROR(VLOOKUP($A$2245, 文字檔!A:B, 2, 0)),0,VLOOKUP($A$2245, 文字檔!A:B, 2, 0))</f>
        <v>0</v>
      </c>
      <c r="D2245" s="5">
        <f>IF(ISERROR(VLOOKUP($A$2245, 文字檔!C:D, 2, 0)),0,VLOOKUP($A$2245, 文字檔!C:D, 2, 0))</f>
        <v>0</v>
      </c>
      <c r="E2245" s="5">
        <f>IF(ISERROR(VLOOKUP($A$2245, 文字檔!E:F, 2, 0)),0,VLOOKUP($A$2245, 文字檔!E:F, 2, 0))</f>
        <v>0</v>
      </c>
      <c r="F2245" s="5">
        <f>IF(ISERROR(VLOOKUP($A$2245, 文字檔!G:H, 2, 0)),0,VLOOKUP($A$2245, 文字檔!G:H, 2, 0))</f>
        <v>0</v>
      </c>
      <c r="G2245" s="5">
        <f>IF(ISERROR(VLOOKUP($A$2245, 文字檔!I:J, 2, 0)),0,VLOOKUP($A$2245, 文字檔!I:J, 2, 0))</f>
        <v>5176.4399999999996</v>
      </c>
      <c r="H2245" s="5">
        <f>IF(ISERROR(VLOOKUP($A$2245, 文字檔!K:L, 2, 0)),0,VLOOKUP($A$2245, 文字檔!K:L, 2, 0))</f>
        <v>958.73</v>
      </c>
      <c r="I2245" s="5">
        <f>IF(ISERROR(VLOOKUP($A$2245, 文字檔!M:N, 2, 0)),0,VLOOKUP($A$2245, 文字檔!M:N, 2, 0))</f>
        <v>0</v>
      </c>
      <c r="J2245" s="5">
        <f>IF(ISERROR(VLOOKUP($A$2245, 文字檔!O:P, 2, 0)),0,VLOOKUP($A$2245, 文字檔!O:P, 2, 0))</f>
        <v>0</v>
      </c>
      <c r="K2245">
        <f>IF(ISERROR(VLOOKUP($A$2245, 文字檔!Q:R, 2, 0)),0,VLOOKUP($A$2245, 文字檔!Q:R, 2, 0))</f>
        <v>5776.53</v>
      </c>
      <c r="L2245">
        <f>IF(ISERROR(VLOOKUP($A$2245, 文字檔!S:T, 2, 0)),0,VLOOKUP($A$2245, 文字檔!S:T, 2, 0))</f>
        <v>-30844.48</v>
      </c>
      <c r="M2245">
        <f>IF(ISERROR(VLOOKUP($A$2245, 文字檔!U:V, 2, 0)),0,VLOOKUP($A$2245, 文字檔!U:V, 2, 0))</f>
        <v>3176.14</v>
      </c>
      <c r="N2245">
        <f>IF(ISERROR(VLOOKUP($A$2245, 文字檔!W:X, 2, 0)),0,VLOOKUP($A$2245, 文字檔!W:X, 2, 0))</f>
        <v>-83226.240000000005</v>
      </c>
      <c r="O2245">
        <f>IF(ISERROR(VLOOKUP($A$2245, 文字檔!Y:Z, 2, 0)),0,VLOOKUP($A$2245, 文字檔!Y:Z, 2, 0))</f>
        <v>15778.03</v>
      </c>
      <c r="P2245">
        <f>IF(ISERROR(VLOOKUP($A$2245, 文字檔!AA:AB, 2, 0)),0,VLOOKUP($A$2245, 文字檔!AA:AB, 2, 0))</f>
        <v>0</v>
      </c>
    </row>
    <row r="2246" spans="1:16" ht="16.2">
      <c r="A2246" s="7">
        <v>45982</v>
      </c>
      <c r="B2246" s="5">
        <f>SUMPRODUCT($C$2:$P$2,$C$2246:$P$2246)</f>
        <v>-62489.14</v>
      </c>
      <c r="C2246" s="5">
        <f>IF(ISERROR(VLOOKUP($A$2246, 文字檔!A:B, 2, 0)),0,VLOOKUP($A$2246, 文字檔!A:B, 2, 0))</f>
        <v>0</v>
      </c>
      <c r="D2246" s="5">
        <f>IF(ISERROR(VLOOKUP($A$2246, 文字檔!C:D, 2, 0)),0,VLOOKUP($A$2246, 文字檔!C:D, 2, 0))</f>
        <v>6804.28</v>
      </c>
      <c r="E2246" s="5">
        <f>IF(ISERROR(VLOOKUP($A$2246, 文字檔!E:F, 2, 0)),0,VLOOKUP($A$2246, 文字檔!E:F, 2, 0))</f>
        <v>0</v>
      </c>
      <c r="F2246" s="5">
        <f>IF(ISERROR(VLOOKUP($A$2246, 文字檔!G:H, 2, 0)),0,VLOOKUP($A$2246, 文字檔!G:H, 2, 0))</f>
        <v>0</v>
      </c>
      <c r="G2246" s="5">
        <f>IF(ISERROR(VLOOKUP($A$2246, 文字檔!I:J, 2, 0)),0,VLOOKUP($A$2246, 文字檔!I:J, 2, 0))</f>
        <v>-16222.15</v>
      </c>
      <c r="H2246" s="5">
        <f>IF(ISERROR(VLOOKUP($A$2246, 文字檔!K:L, 2, 0)),0,VLOOKUP($A$2246, 文字檔!K:L, 2, 0))</f>
        <v>34400.14</v>
      </c>
      <c r="I2246" s="5">
        <f>IF(ISERROR(VLOOKUP($A$2246, 文字檔!M:N, 2, 0)),0,VLOOKUP($A$2246, 文字檔!M:N, 2, 0))</f>
        <v>0</v>
      </c>
      <c r="J2246" s="5">
        <f>IF(ISERROR(VLOOKUP($A$2246, 文字檔!O:P, 2, 0)),0,VLOOKUP($A$2246, 文字檔!O:P, 2, 0))</f>
        <v>0</v>
      </c>
      <c r="K2246">
        <f>IF(ISERROR(VLOOKUP($A$2246, 文字檔!Q:R, 2, 0)),0,VLOOKUP($A$2246, 文字檔!Q:R, 2, 0))</f>
        <v>-199200</v>
      </c>
      <c r="L2246">
        <f>IF(ISERROR(VLOOKUP($A$2246, 文字檔!S:T, 2, 0)),0,VLOOKUP($A$2246, 文字檔!S:T, 2, 0))</f>
        <v>0</v>
      </c>
      <c r="M2246">
        <f>IF(ISERROR(VLOOKUP($A$2246, 文字檔!U:V, 2, 0)),0,VLOOKUP($A$2246, 文字檔!U:V, 2, 0))</f>
        <v>36975.17</v>
      </c>
      <c r="N2246">
        <f>IF(ISERROR(VLOOKUP($A$2246, 文字檔!W:X, 2, 0)),0,VLOOKUP($A$2246, 文字檔!W:X, 2, 0))</f>
        <v>0</v>
      </c>
      <c r="O2246">
        <f>IF(ISERROR(VLOOKUP($A$2246, 文字檔!Y:Z, 2, 0)),0,VLOOKUP($A$2246, 文字檔!Y:Z, 2, 0))</f>
        <v>50951.69</v>
      </c>
      <c r="P2246">
        <f>IF(ISERROR(VLOOKUP($A$2246, 文字檔!AA:AB, 2, 0)),0,VLOOKUP($A$2246, 文字檔!AA:AB, 2, 0))</f>
        <v>23801.73</v>
      </c>
    </row>
    <row r="2247" spans="1:16" ht="16.2">
      <c r="A2247" s="7">
        <v>45983</v>
      </c>
      <c r="B2247" s="5">
        <f>SUMPRODUCT($C$2:$P$2,$C$2247:$P$2247)</f>
        <v>0</v>
      </c>
      <c r="C2247" s="5">
        <f>IF(ISERROR(VLOOKUP($A$2247, 文字檔!A:B, 2, 0)),0,VLOOKUP($A$2247, 文字檔!A:B, 2, 0))</f>
        <v>0</v>
      </c>
      <c r="D2247" s="5">
        <f>IF(ISERROR(VLOOKUP($A$2247, 文字檔!C:D, 2, 0)),0,VLOOKUP($A$2247, 文字檔!C:D, 2, 0))</f>
        <v>0</v>
      </c>
      <c r="E2247" s="5">
        <f>IF(ISERROR(VLOOKUP($A$2247, 文字檔!E:F, 2, 0)),0,VLOOKUP($A$2247, 文字檔!E:F, 2, 0))</f>
        <v>0</v>
      </c>
      <c r="F2247" s="5">
        <f>IF(ISERROR(VLOOKUP($A$2247, 文字檔!G:H, 2, 0)),0,VLOOKUP($A$2247, 文字檔!G:H, 2, 0))</f>
        <v>0</v>
      </c>
      <c r="G2247" s="5">
        <f>IF(ISERROR(VLOOKUP($A$2247, 文字檔!I:J, 2, 0)),0,VLOOKUP($A$2247, 文字檔!I:J, 2, 0))</f>
        <v>0</v>
      </c>
      <c r="H2247" s="5">
        <f>IF(ISERROR(VLOOKUP($A$2247, 文字檔!K:L, 2, 0)),0,VLOOKUP($A$2247, 文字檔!K:L, 2, 0))</f>
        <v>0</v>
      </c>
      <c r="I2247" s="5">
        <f>IF(ISERROR(VLOOKUP($A$2247, 文字檔!M:N, 2, 0)),0,VLOOKUP($A$2247, 文字檔!M:N, 2, 0))</f>
        <v>0</v>
      </c>
      <c r="J2247" s="5">
        <f>IF(ISERROR(VLOOKUP($A$2247, 文字檔!O:P, 2, 0)),0,VLOOKUP($A$2247, 文字檔!O:P, 2, 0))</f>
        <v>0</v>
      </c>
      <c r="K2247">
        <f>IF(ISERROR(VLOOKUP($A$2247, 文字檔!Q:R, 2, 0)),0,VLOOKUP($A$2247, 文字檔!Q:R, 2, 0))</f>
        <v>0</v>
      </c>
      <c r="L2247">
        <f>IF(ISERROR(VLOOKUP($A$2247, 文字檔!S:T, 2, 0)),0,VLOOKUP($A$2247, 文字檔!S:T, 2, 0))</f>
        <v>0</v>
      </c>
      <c r="M2247">
        <f>IF(ISERROR(VLOOKUP($A$2247, 文字檔!U:V, 2, 0)),0,VLOOKUP($A$2247, 文字檔!U:V, 2, 0))</f>
        <v>0</v>
      </c>
      <c r="N2247">
        <f>IF(ISERROR(VLOOKUP($A$2247, 文字檔!W:X, 2, 0)),0,VLOOKUP($A$2247, 文字檔!W:X, 2, 0))</f>
        <v>0</v>
      </c>
      <c r="O2247">
        <f>IF(ISERROR(VLOOKUP($A$2247, 文字檔!Y:Z, 2, 0)),0,VLOOKUP($A$2247, 文字檔!Y:Z, 2, 0))</f>
        <v>0</v>
      </c>
      <c r="P2247">
        <f>IF(ISERROR(VLOOKUP($A$2247, 文字檔!AA:AB, 2, 0)),0,VLOOKUP($A$2247, 文字檔!AA:AB, 2, 0))</f>
        <v>0</v>
      </c>
    </row>
    <row r="2248" spans="1:16" ht="16.2">
      <c r="A2248" s="7">
        <v>45984</v>
      </c>
      <c r="B2248" s="5">
        <f>SUMPRODUCT($C$2:$P$2,$C$2248:$P$2248)</f>
        <v>0</v>
      </c>
      <c r="C2248" s="5">
        <f>IF(ISERROR(VLOOKUP($A$2248, 文字檔!A:B, 2, 0)),0,VLOOKUP($A$2248, 文字檔!A:B, 2, 0))</f>
        <v>0</v>
      </c>
      <c r="D2248" s="5">
        <f>IF(ISERROR(VLOOKUP($A$2248, 文字檔!C:D, 2, 0)),0,VLOOKUP($A$2248, 文字檔!C:D, 2, 0))</f>
        <v>0</v>
      </c>
      <c r="E2248" s="5">
        <f>IF(ISERROR(VLOOKUP($A$2248, 文字檔!E:F, 2, 0)),0,VLOOKUP($A$2248, 文字檔!E:F, 2, 0))</f>
        <v>0</v>
      </c>
      <c r="F2248" s="5">
        <f>IF(ISERROR(VLOOKUP($A$2248, 文字檔!G:H, 2, 0)),0,VLOOKUP($A$2248, 文字檔!G:H, 2, 0))</f>
        <v>0</v>
      </c>
      <c r="G2248" s="5">
        <f>IF(ISERROR(VLOOKUP($A$2248, 文字檔!I:J, 2, 0)),0,VLOOKUP($A$2248, 文字檔!I:J, 2, 0))</f>
        <v>0</v>
      </c>
      <c r="H2248" s="5">
        <f>IF(ISERROR(VLOOKUP($A$2248, 文字檔!K:L, 2, 0)),0,VLOOKUP($A$2248, 文字檔!K:L, 2, 0))</f>
        <v>0</v>
      </c>
      <c r="I2248" s="5">
        <f>IF(ISERROR(VLOOKUP($A$2248, 文字檔!M:N, 2, 0)),0,VLOOKUP($A$2248, 文字檔!M:N, 2, 0))</f>
        <v>0</v>
      </c>
      <c r="J2248" s="5">
        <f>IF(ISERROR(VLOOKUP($A$2248, 文字檔!O:P, 2, 0)),0,VLOOKUP($A$2248, 文字檔!O:P, 2, 0))</f>
        <v>0</v>
      </c>
      <c r="K2248">
        <f>IF(ISERROR(VLOOKUP($A$2248, 文字檔!Q:R, 2, 0)),0,VLOOKUP($A$2248, 文字檔!Q:R, 2, 0))</f>
        <v>0</v>
      </c>
      <c r="L2248">
        <f>IF(ISERROR(VLOOKUP($A$2248, 文字檔!S:T, 2, 0)),0,VLOOKUP($A$2248, 文字檔!S:T, 2, 0))</f>
        <v>0</v>
      </c>
      <c r="M2248">
        <f>IF(ISERROR(VLOOKUP($A$2248, 文字檔!U:V, 2, 0)),0,VLOOKUP($A$2248, 文字檔!U:V, 2, 0))</f>
        <v>0</v>
      </c>
      <c r="N2248">
        <f>IF(ISERROR(VLOOKUP($A$2248, 文字檔!W:X, 2, 0)),0,VLOOKUP($A$2248, 文字檔!W:X, 2, 0))</f>
        <v>0</v>
      </c>
      <c r="O2248">
        <f>IF(ISERROR(VLOOKUP($A$2248, 文字檔!Y:Z, 2, 0)),0,VLOOKUP($A$2248, 文字檔!Y:Z, 2, 0))</f>
        <v>0</v>
      </c>
      <c r="P2248">
        <f>IF(ISERROR(VLOOKUP($A$2248, 文字檔!AA:AB, 2, 0)),0,VLOOKUP($A$2248, 文字檔!AA:AB, 2, 0))</f>
        <v>0</v>
      </c>
    </row>
    <row r="2249" spans="1:16" ht="16.2">
      <c r="A2249" s="7">
        <v>45985</v>
      </c>
      <c r="B2249" s="5">
        <f>SUMPRODUCT($C$2:$P$2,$C$2249:$P$2249)</f>
        <v>-120395.67000000001</v>
      </c>
      <c r="C2249" s="5">
        <f>IF(ISERROR(VLOOKUP($A$2249, 文字檔!A:B, 2, 0)),0,VLOOKUP($A$2249, 文字檔!A:B, 2, 0))</f>
        <v>0</v>
      </c>
      <c r="D2249" s="5">
        <f>IF(ISERROR(VLOOKUP($A$2249, 文字檔!C:D, 2, 0)),0,VLOOKUP($A$2249, 文字檔!C:D, 2, 0))</f>
        <v>-25800</v>
      </c>
      <c r="E2249" s="5">
        <f>IF(ISERROR(VLOOKUP($A$2249, 文字檔!E:F, 2, 0)),0,VLOOKUP($A$2249, 文字檔!E:F, 2, 0))</f>
        <v>0</v>
      </c>
      <c r="F2249" s="5">
        <f>IF(ISERROR(VLOOKUP($A$2249, 文字檔!G:H, 2, 0)),0,VLOOKUP($A$2249, 文字檔!G:H, 2, 0))</f>
        <v>0</v>
      </c>
      <c r="G2249" s="5">
        <f>IF(ISERROR(VLOOKUP($A$2249, 文字檔!I:J, 2, 0)),0,VLOOKUP($A$2249, 文字檔!I:J, 2, 0))</f>
        <v>0</v>
      </c>
      <c r="H2249" s="5">
        <f>IF(ISERROR(VLOOKUP($A$2249, 文字檔!K:L, 2, 0)),0,VLOOKUP($A$2249, 文字檔!K:L, 2, 0))</f>
        <v>-23797.8</v>
      </c>
      <c r="I2249" s="5">
        <f>IF(ISERROR(VLOOKUP($A$2249, 文字檔!M:N, 2, 0)),0,VLOOKUP($A$2249, 文字檔!M:N, 2, 0))</f>
        <v>-9799.7999999999993</v>
      </c>
      <c r="J2249" s="5">
        <f>IF(ISERROR(VLOOKUP($A$2249, 文字檔!O:P, 2, 0)),0,VLOOKUP($A$2249, 文字檔!O:P, 2, 0))</f>
        <v>0</v>
      </c>
      <c r="K2249">
        <f>IF(ISERROR(VLOOKUP($A$2249, 文字檔!Q:R, 2, 0)),0,VLOOKUP($A$2249, 文字檔!Q:R, 2, 0))</f>
        <v>25800</v>
      </c>
      <c r="L2249">
        <f>IF(ISERROR(VLOOKUP($A$2249, 文字檔!S:T, 2, 0)),0,VLOOKUP($A$2249, 文字檔!S:T, 2, 0))</f>
        <v>0</v>
      </c>
      <c r="M2249">
        <f>IF(ISERROR(VLOOKUP($A$2249, 文字檔!U:V, 2, 0)),0,VLOOKUP($A$2249, 文字檔!U:V, 2, 0))</f>
        <v>-25800</v>
      </c>
      <c r="N2249">
        <f>IF(ISERROR(VLOOKUP($A$2249, 文字檔!W:X, 2, 0)),0,VLOOKUP($A$2249, 文字檔!W:X, 2, 0))</f>
        <v>0</v>
      </c>
      <c r="O2249">
        <f>IF(ISERROR(VLOOKUP($A$2249, 文字檔!Y:Z, 2, 0)),0,VLOOKUP($A$2249, 文字檔!Y:Z, 2, 0))</f>
        <v>-35198.07</v>
      </c>
      <c r="P2249">
        <f>IF(ISERROR(VLOOKUP($A$2249, 文字檔!AA:AB, 2, 0)),0,VLOOKUP($A$2249, 文字檔!AA:AB, 2, 0))</f>
        <v>-25800</v>
      </c>
    </row>
    <row r="2250" spans="1:16" ht="16.2">
      <c r="A2250" s="7">
        <v>45986</v>
      </c>
      <c r="B2250" s="5">
        <f>SUMPRODUCT($C$2:$P$2,$C$2250:$P$2250)</f>
        <v>-223470.12999999998</v>
      </c>
      <c r="C2250" s="5">
        <f>IF(ISERROR(VLOOKUP($A$2250, 文字檔!A:B, 2, 0)),0,VLOOKUP($A$2250, 文字檔!A:B, 2, 0))</f>
        <v>0</v>
      </c>
      <c r="D2250" s="5">
        <f>IF(ISERROR(VLOOKUP($A$2250, 文字檔!C:D, 2, 0)),0,VLOOKUP($A$2250, 文字檔!C:D, 2, 0))</f>
        <v>-83610.87</v>
      </c>
      <c r="E2250" s="5">
        <f>IF(ISERROR(VLOOKUP($A$2250, 文字檔!E:F, 2, 0)),0,VLOOKUP($A$2250, 文字檔!E:F, 2, 0))</f>
        <v>0</v>
      </c>
      <c r="F2250" s="5">
        <f>IF(ISERROR(VLOOKUP($A$2250, 文字檔!G:H, 2, 0)),0,VLOOKUP($A$2250, 文字檔!G:H, 2, 0))</f>
        <v>0</v>
      </c>
      <c r="G2250" s="5">
        <f>IF(ISERROR(VLOOKUP($A$2250, 文字檔!I:J, 2, 0)),0,VLOOKUP($A$2250, 文字檔!I:J, 2, 0))</f>
        <v>-3399.99</v>
      </c>
      <c r="H2250" s="5">
        <f>IF(ISERROR(VLOOKUP($A$2250, 文字檔!K:L, 2, 0)),0,VLOOKUP($A$2250, 文字檔!K:L, 2, 0))</f>
        <v>8780.83</v>
      </c>
      <c r="I2250" s="5">
        <f>IF(ISERROR(VLOOKUP($A$2250, 文字檔!M:N, 2, 0)),0,VLOOKUP($A$2250, 文字檔!M:N, 2, 0))</f>
        <v>-18595.78</v>
      </c>
      <c r="J2250" s="5">
        <f>IF(ISERROR(VLOOKUP($A$2250, 文字檔!O:P, 2, 0)),0,VLOOKUP($A$2250, 文字檔!O:P, 2, 0))</f>
        <v>0</v>
      </c>
      <c r="K2250">
        <f>IF(ISERROR(VLOOKUP($A$2250, 文字檔!Q:R, 2, 0)),0,VLOOKUP($A$2250, 文字檔!Q:R, 2, 0))</f>
        <v>63600</v>
      </c>
      <c r="L2250">
        <f>IF(ISERROR(VLOOKUP($A$2250, 文字檔!S:T, 2, 0)),0,VLOOKUP($A$2250, 文字檔!S:T, 2, 0))</f>
        <v>26385.759999999998</v>
      </c>
      <c r="M2250">
        <f>IF(ISERROR(VLOOKUP($A$2250, 文字檔!U:V, 2, 0)),0,VLOOKUP($A$2250, 文字檔!U:V, 2, 0))</f>
        <v>-63600</v>
      </c>
      <c r="N2250">
        <f>IF(ISERROR(VLOOKUP($A$2250, 文字檔!W:X, 2, 0)),0,VLOOKUP($A$2250, 文字檔!W:X, 2, 0))</f>
        <v>-16813.34</v>
      </c>
      <c r="O2250">
        <f>IF(ISERROR(VLOOKUP($A$2250, 文字檔!Y:Z, 2, 0)),0,VLOOKUP($A$2250, 文字檔!Y:Z, 2, 0))</f>
        <v>-47405.09</v>
      </c>
      <c r="P2250">
        <f>IF(ISERROR(VLOOKUP($A$2250, 文字檔!AA:AB, 2, 0)),0,VLOOKUP($A$2250, 文字檔!AA:AB, 2, 0))</f>
        <v>-88811.65</v>
      </c>
    </row>
    <row r="2251" spans="1:16" ht="16.2">
      <c r="A2251" s="7">
        <v>45987</v>
      </c>
      <c r="B2251" s="5">
        <f>SUMPRODUCT($C$2:$P$2,$C$2251:$P$2251)</f>
        <v>57485.49</v>
      </c>
      <c r="C2251" s="5">
        <f>IF(ISERROR(VLOOKUP($A$2251, 文字檔!A:B, 2, 0)),0,VLOOKUP($A$2251, 文字檔!A:B, 2, 0))</f>
        <v>0</v>
      </c>
      <c r="D2251" s="5">
        <f>IF(ISERROR(VLOOKUP($A$2251, 文字檔!C:D, 2, 0)),0,VLOOKUP($A$2251, 文字檔!C:D, 2, 0))</f>
        <v>0</v>
      </c>
      <c r="E2251" s="5">
        <f>IF(ISERROR(VLOOKUP($A$2251, 文字檔!E:F, 2, 0)),0,VLOOKUP($A$2251, 文字檔!E:F, 2, 0))</f>
        <v>0</v>
      </c>
      <c r="F2251" s="5">
        <f>IF(ISERROR(VLOOKUP($A$2251, 文字檔!G:H, 2, 0)),0,VLOOKUP($A$2251, 文字檔!G:H, 2, 0))</f>
        <v>0</v>
      </c>
      <c r="G2251" s="5">
        <f>IF(ISERROR(VLOOKUP($A$2251, 文字檔!I:J, 2, 0)),0,VLOOKUP($A$2251, 文字檔!I:J, 2, 0))</f>
        <v>0</v>
      </c>
      <c r="H2251" s="5">
        <f>IF(ISERROR(VLOOKUP($A$2251, 文字檔!K:L, 2, 0)),0,VLOOKUP($A$2251, 文字檔!K:L, 2, 0))</f>
        <v>1165.1199999999999</v>
      </c>
      <c r="I2251" s="5">
        <f>IF(ISERROR(VLOOKUP($A$2251, 文字檔!M:N, 2, 0)),0,VLOOKUP($A$2251, 文字檔!M:N, 2, 0))</f>
        <v>0</v>
      </c>
      <c r="J2251" s="5">
        <f>IF(ISERROR(VLOOKUP($A$2251, 文字檔!O:P, 2, 0)),0,VLOOKUP($A$2251, 文字檔!O:P, 2, 0))</f>
        <v>-17639.259999999998</v>
      </c>
      <c r="K2251">
        <f>IF(ISERROR(VLOOKUP($A$2251, 文字檔!Q:R, 2, 0)),0,VLOOKUP($A$2251, 文字檔!Q:R, 2, 0))</f>
        <v>79400</v>
      </c>
      <c r="L2251">
        <f>IF(ISERROR(VLOOKUP($A$2251, 文字檔!S:T, 2, 0)),0,VLOOKUP($A$2251, 文字檔!S:T, 2, 0))</f>
        <v>0</v>
      </c>
      <c r="M2251">
        <f>IF(ISERROR(VLOOKUP($A$2251, 文字檔!U:V, 2, 0)),0,VLOOKUP($A$2251, 文字檔!U:V, 2, 0))</f>
        <v>-78619.66</v>
      </c>
      <c r="N2251">
        <f>IF(ISERROR(VLOOKUP($A$2251, 文字檔!W:X, 2, 0)),0,VLOOKUP($A$2251, 文字檔!W:X, 2, 0))</f>
        <v>0</v>
      </c>
      <c r="O2251">
        <f>IF(ISERROR(VLOOKUP($A$2251, 文字檔!Y:Z, 2, 0)),0,VLOOKUP($A$2251, 文字檔!Y:Z, 2, 0))</f>
        <v>79400</v>
      </c>
      <c r="P2251">
        <f>IF(ISERROR(VLOOKUP($A$2251, 文字檔!AA:AB, 2, 0)),0,VLOOKUP($A$2251, 文字檔!AA:AB, 2, 0))</f>
        <v>-6220.71</v>
      </c>
    </row>
    <row r="2252" spans="1:16" ht="16.2">
      <c r="A2252" s="7">
        <v>45988</v>
      </c>
      <c r="B2252" s="5">
        <f>SUMPRODUCT($C$2:$P$2,$C$2252:$P$2252)</f>
        <v>147819.32</v>
      </c>
      <c r="C2252" s="5">
        <f>IF(ISERROR(VLOOKUP($A$2252, 文字檔!A:B, 2, 0)),0,VLOOKUP($A$2252, 文字檔!A:B, 2, 0))</f>
        <v>0</v>
      </c>
      <c r="D2252" s="5">
        <f>IF(ISERROR(VLOOKUP($A$2252, 文字檔!C:D, 2, 0)),0,VLOOKUP($A$2252, 文字檔!C:D, 2, 0))</f>
        <v>54950.27</v>
      </c>
      <c r="E2252" s="5">
        <f>IF(ISERROR(VLOOKUP($A$2252, 文字檔!E:F, 2, 0)),0,VLOOKUP($A$2252, 文字檔!E:F, 2, 0))</f>
        <v>0</v>
      </c>
      <c r="F2252" s="5">
        <f>IF(ISERROR(VLOOKUP($A$2252, 文字檔!G:H, 2, 0)),0,VLOOKUP($A$2252, 文字檔!G:H, 2, 0))</f>
        <v>-22251.95</v>
      </c>
      <c r="G2252" s="5">
        <f>IF(ISERROR(VLOOKUP($A$2252, 文字檔!I:J, 2, 0)),0,VLOOKUP($A$2252, 文字檔!I:J, 2, 0))</f>
        <v>-2662.76</v>
      </c>
      <c r="H2252" s="5">
        <f>IF(ISERROR(VLOOKUP($A$2252, 文字檔!K:L, 2, 0)),0,VLOOKUP($A$2252, 文字檔!K:L, 2, 0))</f>
        <v>-20851.439999999999</v>
      </c>
      <c r="I2252" s="5">
        <f>IF(ISERROR(VLOOKUP($A$2252, 文字檔!M:N, 2, 0)),0,VLOOKUP($A$2252, 文字檔!M:N, 2, 0))</f>
        <v>40378.69</v>
      </c>
      <c r="J2252" s="5">
        <f>IF(ISERROR(VLOOKUP($A$2252, 文字檔!O:P, 2, 0)),0,VLOOKUP($A$2252, 文字檔!O:P, 2, 0))</f>
        <v>0</v>
      </c>
      <c r="K2252">
        <f>IF(ISERROR(VLOOKUP($A$2252, 文字檔!Q:R, 2, 0)),0,VLOOKUP($A$2252, 文字檔!Q:R, 2, 0))</f>
        <v>50600</v>
      </c>
      <c r="L2252">
        <f>IF(ISERROR(VLOOKUP($A$2252, 文字檔!S:T, 2, 0)),0,VLOOKUP($A$2252, 文字檔!S:T, 2, 0))</f>
        <v>-5854.11</v>
      </c>
      <c r="M2252">
        <f>IF(ISERROR(VLOOKUP($A$2252, 文字檔!U:V, 2, 0)),0,VLOOKUP($A$2252, 文字檔!U:V, 2, 0))</f>
        <v>0</v>
      </c>
      <c r="N2252">
        <f>IF(ISERROR(VLOOKUP($A$2252, 文字檔!W:X, 2, 0)),0,VLOOKUP($A$2252, 文字檔!W:X, 2, 0))</f>
        <v>0</v>
      </c>
      <c r="O2252">
        <f>IF(ISERROR(VLOOKUP($A$2252, 文字檔!Y:Z, 2, 0)),0,VLOOKUP($A$2252, 文字檔!Y:Z, 2, 0))</f>
        <v>2910.62</v>
      </c>
      <c r="P2252">
        <f>IF(ISERROR(VLOOKUP($A$2252, 文字檔!AA:AB, 2, 0)),0,VLOOKUP($A$2252, 文字檔!AA:AB, 2, 0))</f>
        <v>50600</v>
      </c>
    </row>
    <row r="2253" spans="1:16" ht="16.2">
      <c r="A2253" s="7">
        <v>45989</v>
      </c>
      <c r="B2253" s="5">
        <f>SUMPRODUCT($C$2:$P$2,$C$2253:$P$2253)</f>
        <v>38318.68</v>
      </c>
      <c r="C2253" s="5">
        <f>IF(ISERROR(VLOOKUP($A$2253, 文字檔!A:B, 2, 0)),0,VLOOKUP($A$2253, 文字檔!A:B, 2, 0))</f>
        <v>0</v>
      </c>
      <c r="D2253" s="5">
        <f>IF(ISERROR(VLOOKUP($A$2253, 文字檔!C:D, 2, 0)),0,VLOOKUP($A$2253, 文字檔!C:D, 2, 0))</f>
        <v>0</v>
      </c>
      <c r="E2253" s="5">
        <f>IF(ISERROR(VLOOKUP($A$2253, 文字檔!E:F, 2, 0)),0,VLOOKUP($A$2253, 文字檔!E:F, 2, 0))</f>
        <v>0</v>
      </c>
      <c r="F2253" s="5">
        <f>IF(ISERROR(VLOOKUP($A$2253, 文字檔!G:H, 2, 0)),0,VLOOKUP($A$2253, 文字檔!G:H, 2, 0))</f>
        <v>0</v>
      </c>
      <c r="G2253" s="5">
        <f>IF(ISERROR(VLOOKUP($A$2253, 文字檔!I:J, 2, 0)),0,VLOOKUP($A$2253, 文字檔!I:J, 2, 0))</f>
        <v>-5226.83</v>
      </c>
      <c r="H2253" s="5">
        <f>IF(ISERROR(VLOOKUP($A$2253, 文字檔!K:L, 2, 0)),0,VLOOKUP($A$2253, 文字檔!K:L, 2, 0))</f>
        <v>23771.37</v>
      </c>
      <c r="I2253" s="5">
        <f>IF(ISERROR(VLOOKUP($A$2253, 文字檔!M:N, 2, 0)),0,VLOOKUP($A$2253, 文字檔!M:N, 2, 0))</f>
        <v>-35683.61</v>
      </c>
      <c r="J2253" s="5">
        <f>IF(ISERROR(VLOOKUP($A$2253, 文字檔!O:P, 2, 0)),0,VLOOKUP($A$2253, 文字檔!O:P, 2, 0))</f>
        <v>0</v>
      </c>
      <c r="K2253">
        <f>IF(ISERROR(VLOOKUP($A$2253, 文字檔!Q:R, 2, 0)),0,VLOOKUP($A$2253, 文字檔!Q:R, 2, 0))</f>
        <v>32200</v>
      </c>
      <c r="L2253">
        <f>IF(ISERROR(VLOOKUP($A$2253, 文字檔!S:T, 2, 0)),0,VLOOKUP($A$2253, 文字檔!S:T, 2, 0))</f>
        <v>0</v>
      </c>
      <c r="M2253">
        <f>IF(ISERROR(VLOOKUP($A$2253, 文字檔!U:V, 2, 0)),0,VLOOKUP($A$2253, 文字檔!U:V, 2, 0))</f>
        <v>7969</v>
      </c>
      <c r="N2253">
        <f>IF(ISERROR(VLOOKUP($A$2253, 文字檔!W:X, 2, 0)),0,VLOOKUP($A$2253, 文字檔!W:X, 2, 0))</f>
        <v>0</v>
      </c>
      <c r="O2253">
        <f>IF(ISERROR(VLOOKUP($A$2253, 文字檔!Y:Z, 2, 0)),0,VLOOKUP($A$2253, 文字檔!Y:Z, 2, 0))</f>
        <v>-16911.25</v>
      </c>
      <c r="P2253">
        <f>IF(ISERROR(VLOOKUP($A$2253, 文字檔!AA:AB, 2, 0)),0,VLOOKUP($A$2253, 文字檔!AA:AB, 2, 0))</f>
        <v>32200</v>
      </c>
    </row>
    <row r="2254" spans="1:16" ht="16.2">
      <c r="A2254" s="7">
        <v>45990</v>
      </c>
      <c r="B2254" s="5">
        <f>SUMPRODUCT($C$2:$P$2,$C$2254:$P$2254)</f>
        <v>0</v>
      </c>
      <c r="C2254" s="5">
        <f>IF(ISERROR(VLOOKUP($A$2254, 文字檔!A:B, 2, 0)),0,VLOOKUP($A$2254, 文字檔!A:B, 2, 0))</f>
        <v>0</v>
      </c>
      <c r="D2254" s="5">
        <f>IF(ISERROR(VLOOKUP($A$2254, 文字檔!C:D, 2, 0)),0,VLOOKUP($A$2254, 文字檔!C:D, 2, 0))</f>
        <v>0</v>
      </c>
      <c r="E2254" s="5">
        <f>IF(ISERROR(VLOOKUP($A$2254, 文字檔!E:F, 2, 0)),0,VLOOKUP($A$2254, 文字檔!E:F, 2, 0))</f>
        <v>0</v>
      </c>
      <c r="F2254" s="5">
        <f>IF(ISERROR(VLOOKUP($A$2254, 文字檔!G:H, 2, 0)),0,VLOOKUP($A$2254, 文字檔!G:H, 2, 0))</f>
        <v>0</v>
      </c>
      <c r="G2254" s="5">
        <f>IF(ISERROR(VLOOKUP($A$2254, 文字檔!I:J, 2, 0)),0,VLOOKUP($A$2254, 文字檔!I:J, 2, 0))</f>
        <v>0</v>
      </c>
      <c r="H2254" s="5">
        <f>IF(ISERROR(VLOOKUP($A$2254, 文字檔!K:L, 2, 0)),0,VLOOKUP($A$2254, 文字檔!K:L, 2, 0))</f>
        <v>0</v>
      </c>
      <c r="I2254" s="5">
        <f>IF(ISERROR(VLOOKUP($A$2254, 文字檔!M:N, 2, 0)),0,VLOOKUP($A$2254, 文字檔!M:N, 2, 0))</f>
        <v>0</v>
      </c>
      <c r="J2254" s="5">
        <f>IF(ISERROR(VLOOKUP($A$2254, 文字檔!O:P, 2, 0)),0,VLOOKUP($A$2254, 文字檔!O:P, 2, 0))</f>
        <v>0</v>
      </c>
      <c r="K2254">
        <f>IF(ISERROR(VLOOKUP($A$2254, 文字檔!Q:R, 2, 0)),0,VLOOKUP($A$2254, 文字檔!Q:R, 2, 0))</f>
        <v>0</v>
      </c>
      <c r="L2254">
        <f>IF(ISERROR(VLOOKUP($A$2254, 文字檔!S:T, 2, 0)),0,VLOOKUP($A$2254, 文字檔!S:T, 2, 0))</f>
        <v>0</v>
      </c>
      <c r="M2254">
        <f>IF(ISERROR(VLOOKUP($A$2254, 文字檔!U:V, 2, 0)),0,VLOOKUP($A$2254, 文字檔!U:V, 2, 0))</f>
        <v>0</v>
      </c>
      <c r="N2254">
        <f>IF(ISERROR(VLOOKUP($A$2254, 文字檔!W:X, 2, 0)),0,VLOOKUP($A$2254, 文字檔!W:X, 2, 0))</f>
        <v>0</v>
      </c>
      <c r="O2254">
        <f>IF(ISERROR(VLOOKUP($A$2254, 文字檔!Y:Z, 2, 0)),0,VLOOKUP($A$2254, 文字檔!Y:Z, 2, 0))</f>
        <v>0</v>
      </c>
      <c r="P2254">
        <f>IF(ISERROR(VLOOKUP($A$2254, 文字檔!AA:AB, 2, 0)),0,VLOOKUP($A$2254, 文字檔!AA:AB, 2, 0))</f>
        <v>0</v>
      </c>
    </row>
    <row r="2255" spans="1:16" ht="16.2">
      <c r="A2255" s="7">
        <v>45991</v>
      </c>
      <c r="B2255" s="5">
        <f>SUMPRODUCT($C$2:$P$2,$C$2255:$P$2255)</f>
        <v>0</v>
      </c>
      <c r="C2255" s="5">
        <f>IF(ISERROR(VLOOKUP($A$2255, 文字檔!A:B, 2, 0)),0,VLOOKUP($A$2255, 文字檔!A:B, 2, 0))</f>
        <v>0</v>
      </c>
      <c r="D2255" s="5">
        <f>IF(ISERROR(VLOOKUP($A$2255, 文字檔!C:D, 2, 0)),0,VLOOKUP($A$2255, 文字檔!C:D, 2, 0))</f>
        <v>0</v>
      </c>
      <c r="E2255" s="5">
        <f>IF(ISERROR(VLOOKUP($A$2255, 文字檔!E:F, 2, 0)),0,VLOOKUP($A$2255, 文字檔!E:F, 2, 0))</f>
        <v>0</v>
      </c>
      <c r="F2255" s="5">
        <f>IF(ISERROR(VLOOKUP($A$2255, 文字檔!G:H, 2, 0)),0,VLOOKUP($A$2255, 文字檔!G:H, 2, 0))</f>
        <v>0</v>
      </c>
      <c r="G2255" s="5">
        <f>IF(ISERROR(VLOOKUP($A$2255, 文字檔!I:J, 2, 0)),0,VLOOKUP($A$2255, 文字檔!I:J, 2, 0))</f>
        <v>0</v>
      </c>
      <c r="H2255" s="5">
        <f>IF(ISERROR(VLOOKUP($A$2255, 文字檔!K:L, 2, 0)),0,VLOOKUP($A$2255, 文字檔!K:L, 2, 0))</f>
        <v>0</v>
      </c>
      <c r="I2255" s="5">
        <f>IF(ISERROR(VLOOKUP($A$2255, 文字檔!M:N, 2, 0)),0,VLOOKUP($A$2255, 文字檔!M:N, 2, 0))</f>
        <v>0</v>
      </c>
      <c r="J2255" s="5">
        <f>IF(ISERROR(VLOOKUP($A$2255, 文字檔!O:P, 2, 0)),0,VLOOKUP($A$2255, 文字檔!O:P, 2, 0))</f>
        <v>0</v>
      </c>
      <c r="K2255">
        <f>IF(ISERROR(VLOOKUP($A$2255, 文字檔!Q:R, 2, 0)),0,VLOOKUP($A$2255, 文字檔!Q:R, 2, 0))</f>
        <v>0</v>
      </c>
      <c r="L2255">
        <f>IF(ISERROR(VLOOKUP($A$2255, 文字檔!S:T, 2, 0)),0,VLOOKUP($A$2255, 文字檔!S:T, 2, 0))</f>
        <v>0</v>
      </c>
      <c r="M2255">
        <f>IF(ISERROR(VLOOKUP($A$2255, 文字檔!U:V, 2, 0)),0,VLOOKUP($A$2255, 文字檔!U:V, 2, 0))</f>
        <v>0</v>
      </c>
      <c r="N2255">
        <f>IF(ISERROR(VLOOKUP($A$2255, 文字檔!W:X, 2, 0)),0,VLOOKUP($A$2255, 文字檔!W:X, 2, 0))</f>
        <v>0</v>
      </c>
      <c r="O2255">
        <f>IF(ISERROR(VLOOKUP($A$2255, 文字檔!Y:Z, 2, 0)),0,VLOOKUP($A$2255, 文字檔!Y:Z, 2, 0))</f>
        <v>0</v>
      </c>
      <c r="P2255">
        <f>IF(ISERROR(VLOOKUP($A$2255, 文字檔!AA:AB, 2, 0)),0,VLOOKUP($A$2255, 文字檔!AA:AB, 2, 0))</f>
        <v>0</v>
      </c>
    </row>
    <row r="2256" spans="1:16" ht="16.2">
      <c r="A2256" s="7">
        <v>45992</v>
      </c>
      <c r="B2256" s="5">
        <f>SUMPRODUCT($C$2:$P$2,$C$2256:$P$2256)</f>
        <v>-285663.88</v>
      </c>
      <c r="C2256" s="5">
        <f>IF(ISERROR(VLOOKUP($A$2256, 文字檔!A:B, 2, 0)),0,VLOOKUP($A$2256, 文字檔!A:B, 2, 0))</f>
        <v>9895.86</v>
      </c>
      <c r="D2256" s="5">
        <f>IF(ISERROR(VLOOKUP($A$2256, 文字檔!C:D, 2, 0)),0,VLOOKUP($A$2256, 文字檔!C:D, 2, 0))</f>
        <v>0</v>
      </c>
      <c r="E2256" s="5">
        <f>IF(ISERROR(VLOOKUP($A$2256, 文字檔!E:F, 2, 0)),0,VLOOKUP($A$2256, 文字檔!E:F, 2, 0))</f>
        <v>0</v>
      </c>
      <c r="F2256" s="5">
        <f>IF(ISERROR(VLOOKUP($A$2256, 文字檔!G:H, 2, 0)),0,VLOOKUP($A$2256, 文字檔!G:H, 2, 0))</f>
        <v>0</v>
      </c>
      <c r="G2256" s="5">
        <f>IF(ISERROR(VLOOKUP($A$2256, 文字檔!I:J, 2, 0)),0,VLOOKUP($A$2256, 文字檔!I:J, 2, 0))</f>
        <v>0</v>
      </c>
      <c r="H2256" s="5">
        <f>IF(ISERROR(VLOOKUP($A$2256, 文字檔!K:L, 2, 0)),0,VLOOKUP($A$2256, 文字檔!K:L, 2, 0))</f>
        <v>8308.44</v>
      </c>
      <c r="I2256" s="5">
        <f>IF(ISERROR(VLOOKUP($A$2256, 文字檔!M:N, 2, 0)),0,VLOOKUP($A$2256, 文字檔!M:N, 2, 0))</f>
        <v>0</v>
      </c>
      <c r="J2256" s="5">
        <f>IF(ISERROR(VLOOKUP($A$2256, 文字檔!O:P, 2, 0)),0,VLOOKUP($A$2256, 文字檔!O:P, 2, 0))</f>
        <v>-19310.560000000001</v>
      </c>
      <c r="K2256">
        <f>IF(ISERROR(VLOOKUP($A$2256, 文字檔!Q:R, 2, 0)),0,VLOOKUP($A$2256, 文字檔!Q:R, 2, 0))</f>
        <v>-68000</v>
      </c>
      <c r="L2256">
        <f>IF(ISERROR(VLOOKUP($A$2256, 文字檔!S:T, 2, 0)),0,VLOOKUP($A$2256, 文字檔!S:T, 2, 0))</f>
        <v>18551.89</v>
      </c>
      <c r="M2256">
        <f>IF(ISERROR(VLOOKUP($A$2256, 文字檔!U:V, 2, 0)),0,VLOOKUP($A$2256, 文字檔!U:V, 2, 0))</f>
        <v>-66022.539999999994</v>
      </c>
      <c r="N2256">
        <f>IF(ISERROR(VLOOKUP($A$2256, 文字檔!W:X, 2, 0)),0,VLOOKUP($A$2256, 文字檔!W:X, 2, 0))</f>
        <v>-36464.22</v>
      </c>
      <c r="O2256">
        <f>IF(ISERROR(VLOOKUP($A$2256, 文字檔!Y:Z, 2, 0)),0,VLOOKUP($A$2256, 文字檔!Y:Z, 2, 0))</f>
        <v>-64622.75</v>
      </c>
      <c r="P2256">
        <f>IF(ISERROR(VLOOKUP($A$2256, 文字檔!AA:AB, 2, 0)),0,VLOOKUP($A$2256, 文字檔!AA:AB, 2, 0))</f>
        <v>-68000</v>
      </c>
    </row>
    <row r="2257" spans="1:16" ht="16.2">
      <c r="A2257" s="7">
        <v>45993</v>
      </c>
      <c r="B2257" s="5">
        <f>SUMPRODUCT($C$2:$P$2,$C$2257:$P$2257)</f>
        <v>77962.95</v>
      </c>
      <c r="C2257" s="5">
        <f>IF(ISERROR(VLOOKUP($A$2257, 文字檔!A:B, 2, 0)),0,VLOOKUP($A$2257, 文字檔!A:B, 2, 0))</f>
        <v>28339.02</v>
      </c>
      <c r="D2257" s="5">
        <f>IF(ISERROR(VLOOKUP($A$2257, 文字檔!C:D, 2, 0)),0,VLOOKUP($A$2257, 文字檔!C:D, 2, 0))</f>
        <v>0</v>
      </c>
      <c r="E2257" s="5">
        <f>IF(ISERROR(VLOOKUP($A$2257, 文字檔!E:F, 2, 0)),0,VLOOKUP($A$2257, 文字檔!E:F, 2, 0))</f>
        <v>0</v>
      </c>
      <c r="F2257" s="5">
        <f>IF(ISERROR(VLOOKUP($A$2257, 文字檔!G:H, 2, 0)),0,VLOOKUP($A$2257, 文字檔!G:H, 2, 0))</f>
        <v>0</v>
      </c>
      <c r="G2257" s="5">
        <f>IF(ISERROR(VLOOKUP($A$2257, 文字檔!I:J, 2, 0)),0,VLOOKUP($A$2257, 文字檔!I:J, 2, 0))</f>
        <v>0</v>
      </c>
      <c r="H2257" s="5">
        <f>IF(ISERROR(VLOOKUP($A$2257, 文字檔!K:L, 2, 0)),0,VLOOKUP($A$2257, 文字檔!K:L, 2, 0))</f>
        <v>-18060.080000000002</v>
      </c>
      <c r="I2257" s="5">
        <f>IF(ISERROR(VLOOKUP($A$2257, 文字檔!M:N, 2, 0)),0,VLOOKUP($A$2257, 文字檔!M:N, 2, 0))</f>
        <v>0</v>
      </c>
      <c r="J2257" s="5">
        <f>IF(ISERROR(VLOOKUP($A$2257, 文字檔!O:P, 2, 0)),0,VLOOKUP($A$2257, 文字檔!O:P, 2, 0))</f>
        <v>0</v>
      </c>
      <c r="K2257">
        <f>IF(ISERROR(VLOOKUP($A$2257, 文字檔!Q:R, 2, 0)),0,VLOOKUP($A$2257, 文字檔!Q:R, 2, 0))</f>
        <v>31400</v>
      </c>
      <c r="L2257">
        <f>IF(ISERROR(VLOOKUP($A$2257, 文字檔!S:T, 2, 0)),0,VLOOKUP($A$2257, 文字檔!S:T, 2, 0))</f>
        <v>15543.82</v>
      </c>
      <c r="M2257">
        <f>IF(ISERROR(VLOOKUP($A$2257, 文字檔!U:V, 2, 0)),0,VLOOKUP($A$2257, 文字檔!U:V, 2, 0))</f>
        <v>0</v>
      </c>
      <c r="N2257">
        <f>IF(ISERROR(VLOOKUP($A$2257, 文字檔!W:X, 2, 0)),0,VLOOKUP($A$2257, 文字檔!W:X, 2, 0))</f>
        <v>15170.77</v>
      </c>
      <c r="O2257">
        <f>IF(ISERROR(VLOOKUP($A$2257, 文字檔!Y:Z, 2, 0)),0,VLOOKUP($A$2257, 文字檔!Y:Z, 2, 0))</f>
        <v>-25830.58</v>
      </c>
      <c r="P2257">
        <f>IF(ISERROR(VLOOKUP($A$2257, 文字檔!AA:AB, 2, 0)),0,VLOOKUP($A$2257, 文字檔!AA:AB, 2, 0))</f>
        <v>31400</v>
      </c>
    </row>
    <row r="2258" spans="1:16" ht="16.2">
      <c r="A2258" s="7">
        <v>45994</v>
      </c>
      <c r="B2258" s="5">
        <f>SUMPRODUCT($C$2:$P$2,$C$2258:$P$2258)</f>
        <v>-5774.570000000007</v>
      </c>
      <c r="C2258" s="5">
        <f>IF(ISERROR(VLOOKUP($A$2258, 文字檔!A:B, 2, 0)),0,VLOOKUP($A$2258, 文字檔!A:B, 2, 0))</f>
        <v>-21735.52</v>
      </c>
      <c r="D2258" s="5">
        <f>IF(ISERROR(VLOOKUP($A$2258, 文字檔!C:D, 2, 0)),0,VLOOKUP($A$2258, 文字檔!C:D, 2, 0))</f>
        <v>0</v>
      </c>
      <c r="E2258" s="5">
        <f>IF(ISERROR(VLOOKUP($A$2258, 文字檔!E:F, 2, 0)),0,VLOOKUP($A$2258, 文字檔!E:F, 2, 0))</f>
        <v>0</v>
      </c>
      <c r="F2258" s="5">
        <f>IF(ISERROR(VLOOKUP($A$2258, 文字檔!G:H, 2, 0)),0,VLOOKUP($A$2258, 文字檔!G:H, 2, 0))</f>
        <v>0</v>
      </c>
      <c r="G2258" s="5">
        <f>IF(ISERROR(VLOOKUP($A$2258, 文字檔!I:J, 2, 0)),0,VLOOKUP($A$2258, 文字檔!I:J, 2, 0))</f>
        <v>-25067.31</v>
      </c>
      <c r="H2258" s="5">
        <f>IF(ISERROR(VLOOKUP($A$2258, 文字檔!K:L, 2, 0)),0,VLOOKUP($A$2258, 文字檔!K:L, 2, 0))</f>
        <v>-9069.35</v>
      </c>
      <c r="I2258" s="5">
        <f>IF(ISERROR(VLOOKUP($A$2258, 文字檔!M:N, 2, 0)),0,VLOOKUP($A$2258, 文字檔!M:N, 2, 0))</f>
        <v>-21635.86</v>
      </c>
      <c r="J2258" s="5">
        <f>IF(ISERROR(VLOOKUP($A$2258, 文字檔!O:P, 2, 0)),0,VLOOKUP($A$2258, 文字檔!O:P, 2, 0))</f>
        <v>0</v>
      </c>
      <c r="K2258">
        <f>IF(ISERROR(VLOOKUP($A$2258, 文字檔!Q:R, 2, 0)),0,VLOOKUP($A$2258, 文字檔!Q:R, 2, 0))</f>
        <v>39400</v>
      </c>
      <c r="L2258">
        <f>IF(ISERROR(VLOOKUP($A$2258, 文字檔!S:T, 2, 0)),0,VLOOKUP($A$2258, 文字檔!S:T, 2, 0))</f>
        <v>0</v>
      </c>
      <c r="M2258">
        <f>IF(ISERROR(VLOOKUP($A$2258, 文字檔!U:V, 2, 0)),0,VLOOKUP($A$2258, 文字檔!U:V, 2, 0))</f>
        <v>0</v>
      </c>
      <c r="N2258">
        <f>IF(ISERROR(VLOOKUP($A$2258, 文字檔!W:X, 2, 0)),0,VLOOKUP($A$2258, 文字檔!W:X, 2, 0))</f>
        <v>-46433.67</v>
      </c>
      <c r="O2258">
        <f>IF(ISERROR(VLOOKUP($A$2258, 文字檔!Y:Z, 2, 0)),0,VLOOKUP($A$2258, 文字檔!Y:Z, 2, 0))</f>
        <v>39400</v>
      </c>
      <c r="P2258">
        <f>IF(ISERROR(VLOOKUP($A$2258, 文字檔!AA:AB, 2, 0)),0,VLOOKUP($A$2258, 文字檔!AA:AB, 2, 0))</f>
        <v>39367.14</v>
      </c>
    </row>
    <row r="2259" spans="1:16" ht="16.2">
      <c r="A2259" s="7">
        <v>45995</v>
      </c>
      <c r="B2259" s="5">
        <f>SUMPRODUCT($C$2:$P$2,$C$2259:$P$2259)</f>
        <v>11131.180000000002</v>
      </c>
      <c r="C2259" s="5">
        <f>IF(ISERROR(VLOOKUP($A$2259, 文字檔!A:B, 2, 0)),0,VLOOKUP($A$2259, 文字檔!A:B, 2, 0))</f>
        <v>26933.59</v>
      </c>
      <c r="D2259" s="5">
        <f>IF(ISERROR(VLOOKUP($A$2259, 文字檔!C:D, 2, 0)),0,VLOOKUP($A$2259, 文字檔!C:D, 2, 0))</f>
        <v>0</v>
      </c>
      <c r="E2259" s="5">
        <f>IF(ISERROR(VLOOKUP($A$2259, 文字檔!E:F, 2, 0)),0,VLOOKUP($A$2259, 文字檔!E:F, 2, 0))</f>
        <v>0</v>
      </c>
      <c r="F2259" s="5">
        <f>IF(ISERROR(VLOOKUP($A$2259, 文字檔!G:H, 2, 0)),0,VLOOKUP($A$2259, 文字檔!G:H, 2, 0))</f>
        <v>0</v>
      </c>
      <c r="G2259" s="5">
        <f>IF(ISERROR(VLOOKUP($A$2259, 文字檔!I:J, 2, 0)),0,VLOOKUP($A$2259, 文字檔!I:J, 2, 0))</f>
        <v>-2634.24</v>
      </c>
      <c r="H2259" s="5">
        <f>IF(ISERROR(VLOOKUP($A$2259, 文字檔!K:L, 2, 0)),0,VLOOKUP($A$2259, 文字檔!K:L, 2, 0))</f>
        <v>-14868.96</v>
      </c>
      <c r="I2259" s="5">
        <f>IF(ISERROR(VLOOKUP($A$2259, 文字檔!M:N, 2, 0)),0,VLOOKUP($A$2259, 文字檔!M:N, 2, 0))</f>
        <v>-832.74</v>
      </c>
      <c r="J2259" s="5">
        <f>IF(ISERROR(VLOOKUP($A$2259, 文字檔!O:P, 2, 0)),0,VLOOKUP($A$2259, 文字檔!O:P, 2, 0))</f>
        <v>0</v>
      </c>
      <c r="K2259">
        <f>IF(ISERROR(VLOOKUP($A$2259, 文字檔!Q:R, 2, 0)),0,VLOOKUP($A$2259, 文字檔!Q:R, 2, 0))</f>
        <v>8200</v>
      </c>
      <c r="L2259">
        <f>IF(ISERROR(VLOOKUP($A$2259, 文字檔!S:T, 2, 0)),0,VLOOKUP($A$2259, 文字檔!S:T, 2, 0))</f>
        <v>-13866.47</v>
      </c>
      <c r="M2259">
        <f>IF(ISERROR(VLOOKUP($A$2259, 文字檔!U:V, 2, 0)),0,VLOOKUP($A$2259, 文字檔!U:V, 2, 0))</f>
        <v>0</v>
      </c>
      <c r="N2259">
        <f>IF(ISERROR(VLOOKUP($A$2259, 文字檔!W:X, 2, 0)),0,VLOOKUP($A$2259, 文字檔!W:X, 2, 0))</f>
        <v>0</v>
      </c>
      <c r="O2259">
        <f>IF(ISERROR(VLOOKUP($A$2259, 文字檔!Y:Z, 2, 0)),0,VLOOKUP($A$2259, 文字檔!Y:Z, 2, 0))</f>
        <v>8200</v>
      </c>
      <c r="P2259">
        <f>IF(ISERROR(VLOOKUP($A$2259, 文字檔!AA:AB, 2, 0)),0,VLOOKUP($A$2259, 文字檔!AA:AB, 2, 0))</f>
        <v>0</v>
      </c>
    </row>
    <row r="2260" spans="1:16" ht="16.2">
      <c r="A2260" s="7">
        <v>45996</v>
      </c>
      <c r="B2260" s="5">
        <f>SUMPRODUCT($C$2:$P$2,$C$2260:$P$2260)</f>
        <v>0</v>
      </c>
      <c r="C2260" s="5">
        <f>IF(ISERROR(VLOOKUP($A$2260, 文字檔!A:B, 2, 0)),0,VLOOKUP($A$2260, 文字檔!A:B, 2, 0))</f>
        <v>0</v>
      </c>
      <c r="D2260" s="5">
        <f>IF(ISERROR(VLOOKUP($A$2260, 文字檔!C:D, 2, 0)),0,VLOOKUP($A$2260, 文字檔!C:D, 2, 0))</f>
        <v>0</v>
      </c>
      <c r="E2260" s="5">
        <f>IF(ISERROR(VLOOKUP($A$2260, 文字檔!E:F, 2, 0)),0,VLOOKUP($A$2260, 文字檔!E:F, 2, 0))</f>
        <v>0</v>
      </c>
      <c r="F2260" s="5">
        <f>IF(ISERROR(VLOOKUP($A$2260, 文字檔!G:H, 2, 0)),0,VLOOKUP($A$2260, 文字檔!G:H, 2, 0))</f>
        <v>0</v>
      </c>
      <c r="G2260" s="5">
        <f>IF(ISERROR(VLOOKUP($A$2260, 文字檔!I:J, 2, 0)),0,VLOOKUP($A$2260, 文字檔!I:J, 2, 0))</f>
        <v>0</v>
      </c>
      <c r="H2260" s="5">
        <f>IF(ISERROR(VLOOKUP($A$2260, 文字檔!K:L, 2, 0)),0,VLOOKUP($A$2260, 文字檔!K:L, 2, 0))</f>
        <v>0</v>
      </c>
      <c r="I2260" s="5">
        <f>IF(ISERROR(VLOOKUP($A$2260, 文字檔!M:N, 2, 0)),0,VLOOKUP($A$2260, 文字檔!M:N, 2, 0))</f>
        <v>0</v>
      </c>
      <c r="J2260" s="5">
        <f>IF(ISERROR(VLOOKUP($A$2260, 文字檔!O:P, 2, 0)),0,VLOOKUP($A$2260, 文字檔!O:P, 2, 0))</f>
        <v>0</v>
      </c>
      <c r="K2260">
        <f>IF(ISERROR(VLOOKUP($A$2260, 文字檔!Q:R, 2, 0)),0,VLOOKUP($A$2260, 文字檔!Q:R, 2, 0))</f>
        <v>0</v>
      </c>
      <c r="L2260">
        <f>IF(ISERROR(VLOOKUP($A$2260, 文字檔!S:T, 2, 0)),0,VLOOKUP($A$2260, 文字檔!S:T, 2, 0))</f>
        <v>0</v>
      </c>
      <c r="M2260">
        <f>IF(ISERROR(VLOOKUP($A$2260, 文字檔!U:V, 2, 0)),0,VLOOKUP($A$2260, 文字檔!U:V, 2, 0))</f>
        <v>0</v>
      </c>
      <c r="N2260">
        <f>IF(ISERROR(VLOOKUP($A$2260, 文字檔!W:X, 2, 0)),0,VLOOKUP($A$2260, 文字檔!W:X, 2, 0))</f>
        <v>0</v>
      </c>
      <c r="O2260">
        <f>IF(ISERROR(VLOOKUP($A$2260, 文字檔!Y:Z, 2, 0)),0,VLOOKUP($A$2260, 文字檔!Y:Z, 2, 0))</f>
        <v>0</v>
      </c>
      <c r="P2260">
        <f>IF(ISERROR(VLOOKUP($A$2260, 文字檔!AA:AB, 2, 0)),0,VLOOKUP($A$2260, 文字檔!AA:AB, 2, 0))</f>
        <v>0</v>
      </c>
    </row>
    <row r="2261" spans="1:16" ht="16.2">
      <c r="A2261" s="7">
        <v>45997</v>
      </c>
      <c r="B2261" s="5">
        <f>SUMPRODUCT($C$2:$P$2,$C$2261:$P$2261)</f>
        <v>0</v>
      </c>
      <c r="C2261" s="5">
        <f>IF(ISERROR(VLOOKUP($A$2261, 文字檔!A:B, 2, 0)),0,VLOOKUP($A$2261, 文字檔!A:B, 2, 0))</f>
        <v>0</v>
      </c>
      <c r="D2261" s="5">
        <f>IF(ISERROR(VLOOKUP($A$2261, 文字檔!C:D, 2, 0)),0,VLOOKUP($A$2261, 文字檔!C:D, 2, 0))</f>
        <v>0</v>
      </c>
      <c r="E2261" s="5">
        <f>IF(ISERROR(VLOOKUP($A$2261, 文字檔!E:F, 2, 0)),0,VLOOKUP($A$2261, 文字檔!E:F, 2, 0))</f>
        <v>0</v>
      </c>
      <c r="F2261" s="5">
        <f>IF(ISERROR(VLOOKUP($A$2261, 文字檔!G:H, 2, 0)),0,VLOOKUP($A$2261, 文字檔!G:H, 2, 0))</f>
        <v>0</v>
      </c>
      <c r="G2261" s="5">
        <f>IF(ISERROR(VLOOKUP($A$2261, 文字檔!I:J, 2, 0)),0,VLOOKUP($A$2261, 文字檔!I:J, 2, 0))</f>
        <v>0</v>
      </c>
      <c r="H2261" s="5">
        <f>IF(ISERROR(VLOOKUP($A$2261, 文字檔!K:L, 2, 0)),0,VLOOKUP($A$2261, 文字檔!K:L, 2, 0))</f>
        <v>0</v>
      </c>
      <c r="I2261" s="5">
        <f>IF(ISERROR(VLOOKUP($A$2261, 文字檔!M:N, 2, 0)),0,VLOOKUP($A$2261, 文字檔!M:N, 2, 0))</f>
        <v>0</v>
      </c>
      <c r="J2261" s="5">
        <f>IF(ISERROR(VLOOKUP($A$2261, 文字檔!O:P, 2, 0)),0,VLOOKUP($A$2261, 文字檔!O:P, 2, 0))</f>
        <v>0</v>
      </c>
      <c r="K2261">
        <f>IF(ISERROR(VLOOKUP($A$2261, 文字檔!Q:R, 2, 0)),0,VLOOKUP($A$2261, 文字檔!Q:R, 2, 0))</f>
        <v>0</v>
      </c>
      <c r="L2261">
        <f>IF(ISERROR(VLOOKUP($A$2261, 文字檔!S:T, 2, 0)),0,VLOOKUP($A$2261, 文字檔!S:T, 2, 0))</f>
        <v>0</v>
      </c>
      <c r="M2261">
        <f>IF(ISERROR(VLOOKUP($A$2261, 文字檔!U:V, 2, 0)),0,VLOOKUP($A$2261, 文字檔!U:V, 2, 0))</f>
        <v>0</v>
      </c>
      <c r="N2261">
        <f>IF(ISERROR(VLOOKUP($A$2261, 文字檔!W:X, 2, 0)),0,VLOOKUP($A$2261, 文字檔!W:X, 2, 0))</f>
        <v>0</v>
      </c>
      <c r="O2261">
        <f>IF(ISERROR(VLOOKUP($A$2261, 文字檔!Y:Z, 2, 0)),0,VLOOKUP($A$2261, 文字檔!Y:Z, 2, 0))</f>
        <v>0</v>
      </c>
      <c r="P2261">
        <f>IF(ISERROR(VLOOKUP($A$2261, 文字檔!AA:AB, 2, 0)),0,VLOOKUP($A$2261, 文字檔!AA:AB, 2, 0))</f>
        <v>0</v>
      </c>
    </row>
    <row r="2262" spans="1:16" ht="16.2">
      <c r="A2262" s="7">
        <v>45998</v>
      </c>
      <c r="B2262" s="5">
        <f>SUMPRODUCT($C$2:$P$2,$C$2262:$P$2262)</f>
        <v>0</v>
      </c>
      <c r="C2262" s="5">
        <f>IF(ISERROR(VLOOKUP($A$2262, 文字檔!A:B, 2, 0)),0,VLOOKUP($A$2262, 文字檔!A:B, 2, 0))</f>
        <v>0</v>
      </c>
      <c r="D2262" s="5">
        <f>IF(ISERROR(VLOOKUP($A$2262, 文字檔!C:D, 2, 0)),0,VLOOKUP($A$2262, 文字檔!C:D, 2, 0))</f>
        <v>0</v>
      </c>
      <c r="E2262" s="5">
        <f>IF(ISERROR(VLOOKUP($A$2262, 文字檔!E:F, 2, 0)),0,VLOOKUP($A$2262, 文字檔!E:F, 2, 0))</f>
        <v>0</v>
      </c>
      <c r="F2262" s="5">
        <f>IF(ISERROR(VLOOKUP($A$2262, 文字檔!G:H, 2, 0)),0,VLOOKUP($A$2262, 文字檔!G:H, 2, 0))</f>
        <v>0</v>
      </c>
      <c r="G2262" s="5">
        <f>IF(ISERROR(VLOOKUP($A$2262, 文字檔!I:J, 2, 0)),0,VLOOKUP($A$2262, 文字檔!I:J, 2, 0))</f>
        <v>0</v>
      </c>
      <c r="H2262" s="5">
        <f>IF(ISERROR(VLOOKUP($A$2262, 文字檔!K:L, 2, 0)),0,VLOOKUP($A$2262, 文字檔!K:L, 2, 0))</f>
        <v>0</v>
      </c>
      <c r="I2262" s="5">
        <f>IF(ISERROR(VLOOKUP($A$2262, 文字檔!M:N, 2, 0)),0,VLOOKUP($A$2262, 文字檔!M:N, 2, 0))</f>
        <v>0</v>
      </c>
      <c r="J2262" s="5">
        <f>IF(ISERROR(VLOOKUP($A$2262, 文字檔!O:P, 2, 0)),0,VLOOKUP($A$2262, 文字檔!O:P, 2, 0))</f>
        <v>0</v>
      </c>
      <c r="K2262">
        <f>IF(ISERROR(VLOOKUP($A$2262, 文字檔!Q:R, 2, 0)),0,VLOOKUP($A$2262, 文字檔!Q:R, 2, 0))</f>
        <v>0</v>
      </c>
      <c r="L2262">
        <f>IF(ISERROR(VLOOKUP($A$2262, 文字檔!S:T, 2, 0)),0,VLOOKUP($A$2262, 文字檔!S:T, 2, 0))</f>
        <v>0</v>
      </c>
      <c r="M2262">
        <f>IF(ISERROR(VLOOKUP($A$2262, 文字檔!U:V, 2, 0)),0,VLOOKUP($A$2262, 文字檔!U:V, 2, 0))</f>
        <v>0</v>
      </c>
      <c r="N2262">
        <f>IF(ISERROR(VLOOKUP($A$2262, 文字檔!W:X, 2, 0)),0,VLOOKUP($A$2262, 文字檔!W:X, 2, 0))</f>
        <v>0</v>
      </c>
      <c r="O2262">
        <f>IF(ISERROR(VLOOKUP($A$2262, 文字檔!Y:Z, 2, 0)),0,VLOOKUP($A$2262, 文字檔!Y:Z, 2, 0))</f>
        <v>0</v>
      </c>
      <c r="P2262">
        <f>IF(ISERROR(VLOOKUP($A$2262, 文字檔!AA:AB, 2, 0)),0,VLOOKUP($A$2262, 文字檔!AA:AB, 2, 0))</f>
        <v>0</v>
      </c>
    </row>
    <row r="2263" spans="1:16" ht="16.2">
      <c r="A2263" s="7">
        <v>45999</v>
      </c>
      <c r="B2263" s="5">
        <f>SUMPRODUCT($C$2:$P$2,$C$2263:$P$2263)</f>
        <v>256203.33999999997</v>
      </c>
      <c r="C2263" s="5">
        <f>IF(ISERROR(VLOOKUP($A$2263, 文字檔!A:B, 2, 0)),0,VLOOKUP($A$2263, 文字檔!A:B, 2, 0))</f>
        <v>2705.18</v>
      </c>
      <c r="D2263" s="5">
        <f>IF(ISERROR(VLOOKUP($A$2263, 文字檔!C:D, 2, 0)),0,VLOOKUP($A$2263, 文字檔!C:D, 2, 0))</f>
        <v>0</v>
      </c>
      <c r="E2263" s="5">
        <f>IF(ISERROR(VLOOKUP($A$2263, 文字檔!E:F, 2, 0)),0,VLOOKUP($A$2263, 文字檔!E:F, 2, 0))</f>
        <v>0</v>
      </c>
      <c r="F2263" s="5">
        <f>IF(ISERROR(VLOOKUP($A$2263, 文字檔!G:H, 2, 0)),0,VLOOKUP($A$2263, 文字檔!G:H, 2, 0))</f>
        <v>0</v>
      </c>
      <c r="G2263" s="5">
        <f>IF(ISERROR(VLOOKUP($A$2263, 文字檔!I:J, 2, 0)),0,VLOOKUP($A$2263, 文字檔!I:J, 2, 0))</f>
        <v>50558.32</v>
      </c>
      <c r="H2263" s="5">
        <f>IF(ISERROR(VLOOKUP($A$2263, 文字檔!K:L, 2, 0)),0,VLOOKUP($A$2263, 文字檔!K:L, 2, 0))</f>
        <v>27555.68</v>
      </c>
      <c r="I2263" s="5">
        <f>IF(ISERROR(VLOOKUP($A$2263, 文字檔!M:N, 2, 0)),0,VLOOKUP($A$2263, 文字檔!M:N, 2, 0))</f>
        <v>0</v>
      </c>
      <c r="J2263" s="5">
        <f>IF(ISERROR(VLOOKUP($A$2263, 文字檔!O:P, 2, 0)),0,VLOOKUP($A$2263, 文字檔!O:P, 2, 0))</f>
        <v>0</v>
      </c>
      <c r="K2263">
        <f>IF(ISERROR(VLOOKUP($A$2263, 文字檔!Q:R, 2, 0)),0,VLOOKUP($A$2263, 文字檔!Q:R, 2, 0))</f>
        <v>97400</v>
      </c>
      <c r="L2263">
        <f>IF(ISERROR(VLOOKUP($A$2263, 文字檔!S:T, 2, 0)),0,VLOOKUP($A$2263, 文字檔!S:T, 2, 0))</f>
        <v>0</v>
      </c>
      <c r="M2263">
        <f>IF(ISERROR(VLOOKUP($A$2263, 文字檔!U:V, 2, 0)),0,VLOOKUP($A$2263, 文字檔!U:V, 2, 0))</f>
        <v>0</v>
      </c>
      <c r="N2263">
        <f>IF(ISERROR(VLOOKUP($A$2263, 文字檔!W:X, 2, 0)),0,VLOOKUP($A$2263, 文字檔!W:X, 2, 0))</f>
        <v>-22885.82</v>
      </c>
      <c r="O2263">
        <f>IF(ISERROR(VLOOKUP($A$2263, 文字檔!Y:Z, 2, 0)),0,VLOOKUP($A$2263, 文字檔!Y:Z, 2, 0))</f>
        <v>77914.990000000005</v>
      </c>
      <c r="P2263">
        <f>IF(ISERROR(VLOOKUP($A$2263, 文字檔!AA:AB, 2, 0)),0,VLOOKUP($A$2263, 文字檔!AA:AB, 2, 0))</f>
        <v>22954.99</v>
      </c>
    </row>
    <row r="2264" spans="1:16" ht="16.2">
      <c r="A2264" s="7">
        <v>46000</v>
      </c>
      <c r="B2264" s="5">
        <f>SUMPRODUCT($C$2:$P$2,$C$2264:$P$2264)</f>
        <v>-104182.91</v>
      </c>
      <c r="C2264" s="5">
        <f>IF(ISERROR(VLOOKUP($A$2264, 文字檔!A:B, 2, 0)),0,VLOOKUP($A$2264, 文字檔!A:B, 2, 0))</f>
        <v>0</v>
      </c>
      <c r="D2264" s="5">
        <f>IF(ISERROR(VLOOKUP($A$2264, 文字檔!C:D, 2, 0)),0,VLOOKUP($A$2264, 文字檔!C:D, 2, 0))</f>
        <v>0</v>
      </c>
      <c r="E2264" s="5">
        <f>IF(ISERROR(VLOOKUP($A$2264, 文字檔!E:F, 2, 0)),0,VLOOKUP($A$2264, 文字檔!E:F, 2, 0))</f>
        <v>0</v>
      </c>
      <c r="F2264" s="5">
        <f>IF(ISERROR(VLOOKUP($A$2264, 文字檔!G:H, 2, 0)),0,VLOOKUP($A$2264, 文字檔!G:H, 2, 0))</f>
        <v>0</v>
      </c>
      <c r="G2264" s="5">
        <f>IF(ISERROR(VLOOKUP($A$2264, 文字檔!I:J, 2, 0)),0,VLOOKUP($A$2264, 文字檔!I:J, 2, 0))</f>
        <v>0</v>
      </c>
      <c r="H2264" s="5">
        <f>IF(ISERROR(VLOOKUP($A$2264, 文字檔!K:L, 2, 0)),0,VLOOKUP($A$2264, 文字檔!K:L, 2, 0))</f>
        <v>-15745.26</v>
      </c>
      <c r="I2264" s="5">
        <f>IF(ISERROR(VLOOKUP($A$2264, 文字檔!M:N, 2, 0)),0,VLOOKUP($A$2264, 文字檔!M:N, 2, 0))</f>
        <v>-11295.3</v>
      </c>
      <c r="J2264" s="5">
        <f>IF(ISERROR(VLOOKUP($A$2264, 文字檔!O:P, 2, 0)),0,VLOOKUP($A$2264, 文字檔!O:P, 2, 0))</f>
        <v>0</v>
      </c>
      <c r="K2264">
        <f>IF(ISERROR(VLOOKUP($A$2264, 文字檔!Q:R, 2, 0)),0,VLOOKUP($A$2264, 文字檔!Q:R, 2, 0))</f>
        <v>-13200</v>
      </c>
      <c r="L2264">
        <f>IF(ISERROR(VLOOKUP($A$2264, 文字檔!S:T, 2, 0)),0,VLOOKUP($A$2264, 文字檔!S:T, 2, 0))</f>
        <v>0</v>
      </c>
      <c r="M2264">
        <f>IF(ISERROR(VLOOKUP($A$2264, 文字檔!U:V, 2, 0)),0,VLOOKUP($A$2264, 文字檔!U:V, 2, 0))</f>
        <v>0</v>
      </c>
      <c r="N2264">
        <f>IF(ISERROR(VLOOKUP($A$2264, 文字檔!W:X, 2, 0)),0,VLOOKUP($A$2264, 文字檔!W:X, 2, 0))</f>
        <v>-27897.07</v>
      </c>
      <c r="O2264">
        <f>IF(ISERROR(VLOOKUP($A$2264, 文字檔!Y:Z, 2, 0)),0,VLOOKUP($A$2264, 文字檔!Y:Z, 2, 0))</f>
        <v>-22845.279999999999</v>
      </c>
      <c r="P2264">
        <f>IF(ISERROR(VLOOKUP($A$2264, 文字檔!AA:AB, 2, 0)),0,VLOOKUP($A$2264, 文字檔!AA:AB, 2, 0))</f>
        <v>-13200</v>
      </c>
    </row>
    <row r="2265" spans="1:16" ht="16.2">
      <c r="A2265" s="7">
        <v>46001</v>
      </c>
      <c r="B2265" s="5">
        <f>SUMPRODUCT($C$2:$P$2,$C$2265:$P$2265)</f>
        <v>13965.299999999996</v>
      </c>
      <c r="C2265" s="5">
        <f>IF(ISERROR(VLOOKUP($A$2265, 文字檔!A:B, 2, 0)),0,VLOOKUP($A$2265, 文字檔!A:B, 2, 0))</f>
        <v>-7902.11</v>
      </c>
      <c r="D2265" s="5">
        <f>IF(ISERROR(VLOOKUP($A$2265, 文字檔!C:D, 2, 0)),0,VLOOKUP($A$2265, 文字檔!C:D, 2, 0))</f>
        <v>0</v>
      </c>
      <c r="E2265" s="5">
        <f>IF(ISERROR(VLOOKUP($A$2265, 文字檔!E:F, 2, 0)),0,VLOOKUP($A$2265, 文字檔!E:F, 2, 0))</f>
        <v>0</v>
      </c>
      <c r="F2265" s="5">
        <f>IF(ISERROR(VLOOKUP($A$2265, 文字檔!G:H, 2, 0)),0,VLOOKUP($A$2265, 文字檔!G:H, 2, 0))</f>
        <v>0</v>
      </c>
      <c r="G2265" s="5">
        <f>IF(ISERROR(VLOOKUP($A$2265, 文字檔!I:J, 2, 0)),0,VLOOKUP($A$2265, 文字檔!I:J, 2, 0))</f>
        <v>-10492.12</v>
      </c>
      <c r="H2265" s="5">
        <f>IF(ISERROR(VLOOKUP($A$2265, 文字檔!K:L, 2, 0)),0,VLOOKUP($A$2265, 文字檔!K:L, 2, 0))</f>
        <v>0</v>
      </c>
      <c r="I2265" s="5">
        <f>IF(ISERROR(VLOOKUP($A$2265, 文字檔!M:N, 2, 0)),0,VLOOKUP($A$2265, 文字檔!M:N, 2, 0))</f>
        <v>-23694.400000000001</v>
      </c>
      <c r="J2265" s="5">
        <f>IF(ISERROR(VLOOKUP($A$2265, 文字檔!O:P, 2, 0)),0,VLOOKUP($A$2265, 文字檔!O:P, 2, 0))</f>
        <v>0</v>
      </c>
      <c r="K2265">
        <f>IF(ISERROR(VLOOKUP($A$2265, 文字檔!Q:R, 2, 0)),0,VLOOKUP($A$2265, 文字檔!Q:R, 2, 0))</f>
        <v>35600</v>
      </c>
      <c r="L2265">
        <f>IF(ISERROR(VLOOKUP($A$2265, 文字檔!S:T, 2, 0)),0,VLOOKUP($A$2265, 文字檔!S:T, 2, 0))</f>
        <v>0</v>
      </c>
      <c r="M2265">
        <f>IF(ISERROR(VLOOKUP($A$2265, 文字檔!U:V, 2, 0)),0,VLOOKUP($A$2265, 文字檔!U:V, 2, 0))</f>
        <v>0</v>
      </c>
      <c r="N2265">
        <f>IF(ISERROR(VLOOKUP($A$2265, 文字檔!W:X, 2, 0)),0,VLOOKUP($A$2265, 文字檔!W:X, 2, 0))</f>
        <v>0</v>
      </c>
      <c r="O2265">
        <f>IF(ISERROR(VLOOKUP($A$2265, 文字檔!Y:Z, 2, 0)),0,VLOOKUP($A$2265, 文字檔!Y:Z, 2, 0))</f>
        <v>-15146.07</v>
      </c>
      <c r="P2265">
        <f>IF(ISERROR(VLOOKUP($A$2265, 文字檔!AA:AB, 2, 0)),0,VLOOKUP($A$2265, 文字檔!AA:AB, 2, 0))</f>
        <v>35600</v>
      </c>
    </row>
    <row r="2266" spans="1:16" ht="16.2">
      <c r="A2266" s="7">
        <v>46002</v>
      </c>
      <c r="B2266" s="5">
        <f>SUMPRODUCT($C$2:$P$2,$C$2266:$P$2266)</f>
        <v>-27958.000000000007</v>
      </c>
      <c r="C2266" s="5">
        <f>IF(ISERROR(VLOOKUP($A$2266, 文字檔!A:B, 2, 0)),0,VLOOKUP($A$2266, 文字檔!A:B, 2, 0))</f>
        <v>-14886.66</v>
      </c>
      <c r="D2266" s="5">
        <f>IF(ISERROR(VLOOKUP($A$2266, 文字檔!C:D, 2, 0)),0,VLOOKUP($A$2266, 文字檔!C:D, 2, 0))</f>
        <v>0</v>
      </c>
      <c r="E2266" s="5">
        <f>IF(ISERROR(VLOOKUP($A$2266, 文字檔!E:F, 2, 0)),0,VLOOKUP($A$2266, 文字檔!E:F, 2, 0))</f>
        <v>0</v>
      </c>
      <c r="F2266" s="5">
        <f>IF(ISERROR(VLOOKUP($A$2266, 文字檔!G:H, 2, 0)),0,VLOOKUP($A$2266, 文字檔!G:H, 2, 0))</f>
        <v>0</v>
      </c>
      <c r="G2266" s="5">
        <f>IF(ISERROR(VLOOKUP($A$2266, 文字檔!I:J, 2, 0)),0,VLOOKUP($A$2266, 文字檔!I:J, 2, 0))</f>
        <v>0</v>
      </c>
      <c r="H2266" s="5">
        <f>IF(ISERROR(VLOOKUP($A$2266, 文字檔!K:L, 2, 0)),0,VLOOKUP($A$2266, 文字檔!K:L, 2, 0))</f>
        <v>0</v>
      </c>
      <c r="I2266" s="5">
        <f>IF(ISERROR(VLOOKUP($A$2266, 文字檔!M:N, 2, 0)),0,VLOOKUP($A$2266, 文字檔!M:N, 2, 0))</f>
        <v>0</v>
      </c>
      <c r="J2266" s="5">
        <f>IF(ISERROR(VLOOKUP($A$2266, 文字檔!O:P, 2, 0)),0,VLOOKUP($A$2266, 文字檔!O:P, 2, 0))</f>
        <v>0</v>
      </c>
      <c r="K2266">
        <f>IF(ISERROR(VLOOKUP($A$2266, 文字檔!Q:R, 2, 0)),0,VLOOKUP($A$2266, 文字檔!Q:R, 2, 0))</f>
        <v>-3051.61</v>
      </c>
      <c r="L2266">
        <f>IF(ISERROR(VLOOKUP($A$2266, 文字檔!S:T, 2, 0)),0,VLOOKUP($A$2266, 文字檔!S:T, 2, 0))</f>
        <v>0</v>
      </c>
      <c r="M2266">
        <f>IF(ISERROR(VLOOKUP($A$2266, 文字檔!U:V, 2, 0)),0,VLOOKUP($A$2266, 文字檔!U:V, 2, 0))</f>
        <v>-55308.800000000003</v>
      </c>
      <c r="N2266">
        <f>IF(ISERROR(VLOOKUP($A$2266, 文字檔!W:X, 2, 0)),0,VLOOKUP($A$2266, 文字檔!W:X, 2, 0))</f>
        <v>0</v>
      </c>
      <c r="O2266">
        <f>IF(ISERROR(VLOOKUP($A$2266, 文字檔!Y:Z, 2, 0)),0,VLOOKUP($A$2266, 文字檔!Y:Z, 2, 0))</f>
        <v>36142.51</v>
      </c>
      <c r="P2266">
        <f>IF(ISERROR(VLOOKUP($A$2266, 文字檔!AA:AB, 2, 0)),0,VLOOKUP($A$2266, 文字檔!AA:AB, 2, 0))</f>
        <v>9146.56</v>
      </c>
    </row>
    <row r="2267" spans="1:16" ht="16.2">
      <c r="A2267" s="7">
        <v>46003</v>
      </c>
      <c r="B2267" s="5">
        <f>SUMPRODUCT($C$2:$P$2,$C$2267:$P$2267)</f>
        <v>5503.5599999999995</v>
      </c>
      <c r="C2267" s="5">
        <f>IF(ISERROR(VLOOKUP($A$2267, 文字檔!A:B, 2, 0)),0,VLOOKUP($A$2267, 文字檔!A:B, 2, 0))</f>
        <v>0</v>
      </c>
      <c r="D2267" s="5">
        <f>IF(ISERROR(VLOOKUP($A$2267, 文字檔!C:D, 2, 0)),0,VLOOKUP($A$2267, 文字檔!C:D, 2, 0))</f>
        <v>0</v>
      </c>
      <c r="E2267" s="5">
        <f>IF(ISERROR(VLOOKUP($A$2267, 文字檔!E:F, 2, 0)),0,VLOOKUP($A$2267, 文字檔!E:F, 2, 0))</f>
        <v>0</v>
      </c>
      <c r="F2267" s="5">
        <f>IF(ISERROR(VLOOKUP($A$2267, 文字檔!G:H, 2, 0)),0,VLOOKUP($A$2267, 文字檔!G:H, 2, 0))</f>
        <v>0</v>
      </c>
      <c r="G2267" s="5">
        <f>IF(ISERROR(VLOOKUP($A$2267, 文字檔!I:J, 2, 0)),0,VLOOKUP($A$2267, 文字檔!I:J, 2, 0))</f>
        <v>0</v>
      </c>
      <c r="H2267" s="5">
        <f>IF(ISERROR(VLOOKUP($A$2267, 文字檔!K:L, 2, 0)),0,VLOOKUP($A$2267, 文字檔!K:L, 2, 0))</f>
        <v>0</v>
      </c>
      <c r="I2267" s="5">
        <f>IF(ISERROR(VLOOKUP($A$2267, 文字檔!M:N, 2, 0)),0,VLOOKUP($A$2267, 文字檔!M:N, 2, 0))</f>
        <v>2351.7199999999998</v>
      </c>
      <c r="J2267" s="5">
        <f>IF(ISERROR(VLOOKUP($A$2267, 文字檔!O:P, 2, 0)),0,VLOOKUP($A$2267, 文字檔!O:P, 2, 0))</f>
        <v>0</v>
      </c>
      <c r="K2267">
        <f>IF(ISERROR(VLOOKUP($A$2267, 文字檔!Q:R, 2, 0)),0,VLOOKUP($A$2267, 文字檔!Q:R, 2, 0))</f>
        <v>0</v>
      </c>
      <c r="L2267">
        <f>IF(ISERROR(VLOOKUP($A$2267, 文字檔!S:T, 2, 0)),0,VLOOKUP($A$2267, 文字檔!S:T, 2, 0))</f>
        <v>0</v>
      </c>
      <c r="M2267">
        <f>IF(ISERROR(VLOOKUP($A$2267, 文字檔!U:V, 2, 0)),0,VLOOKUP($A$2267, 文字檔!U:V, 2, 0))</f>
        <v>0</v>
      </c>
      <c r="N2267">
        <f>IF(ISERROR(VLOOKUP($A$2267, 文字檔!W:X, 2, 0)),0,VLOOKUP($A$2267, 文字檔!W:X, 2, 0))</f>
        <v>0</v>
      </c>
      <c r="O2267">
        <f>IF(ISERROR(VLOOKUP($A$2267, 文字檔!Y:Z, 2, 0)),0,VLOOKUP($A$2267, 文字檔!Y:Z, 2, 0))</f>
        <v>3151.84</v>
      </c>
      <c r="P2267">
        <f>IF(ISERROR(VLOOKUP($A$2267, 文字檔!AA:AB, 2, 0)),0,VLOOKUP($A$2267, 文字檔!AA:AB, 2, 0))</f>
        <v>0</v>
      </c>
    </row>
    <row r="2268" spans="1:16" ht="16.2">
      <c r="A2268" s="7">
        <v>46004</v>
      </c>
      <c r="B2268" s="5">
        <f>SUMPRODUCT($C$2:$P$2,$C$2268:$P$2268)</f>
        <v>0</v>
      </c>
      <c r="C2268" s="5">
        <f>IF(ISERROR(VLOOKUP($A$2268, 文字檔!A:B, 2, 0)),0,VLOOKUP($A$2268, 文字檔!A:B, 2, 0))</f>
        <v>0</v>
      </c>
      <c r="D2268" s="5">
        <f>IF(ISERROR(VLOOKUP($A$2268, 文字檔!C:D, 2, 0)),0,VLOOKUP($A$2268, 文字檔!C:D, 2, 0))</f>
        <v>0</v>
      </c>
      <c r="E2268" s="5">
        <f>IF(ISERROR(VLOOKUP($A$2268, 文字檔!E:F, 2, 0)),0,VLOOKUP($A$2268, 文字檔!E:F, 2, 0))</f>
        <v>0</v>
      </c>
      <c r="F2268" s="5">
        <f>IF(ISERROR(VLOOKUP($A$2268, 文字檔!G:H, 2, 0)),0,VLOOKUP($A$2268, 文字檔!G:H, 2, 0))</f>
        <v>0</v>
      </c>
      <c r="G2268" s="5">
        <f>IF(ISERROR(VLOOKUP($A$2268, 文字檔!I:J, 2, 0)),0,VLOOKUP($A$2268, 文字檔!I:J, 2, 0))</f>
        <v>0</v>
      </c>
      <c r="H2268" s="5">
        <f>IF(ISERROR(VLOOKUP($A$2268, 文字檔!K:L, 2, 0)),0,VLOOKUP($A$2268, 文字檔!K:L, 2, 0))</f>
        <v>0</v>
      </c>
      <c r="I2268" s="5">
        <f>IF(ISERROR(VLOOKUP($A$2268, 文字檔!M:N, 2, 0)),0,VLOOKUP($A$2268, 文字檔!M:N, 2, 0))</f>
        <v>0</v>
      </c>
      <c r="J2268" s="5">
        <f>IF(ISERROR(VLOOKUP($A$2268, 文字檔!O:P, 2, 0)),0,VLOOKUP($A$2268, 文字檔!O:P, 2, 0))</f>
        <v>0</v>
      </c>
      <c r="K2268">
        <f>IF(ISERROR(VLOOKUP($A$2268, 文字檔!Q:R, 2, 0)),0,VLOOKUP($A$2268, 文字檔!Q:R, 2, 0))</f>
        <v>0</v>
      </c>
      <c r="L2268">
        <f>IF(ISERROR(VLOOKUP($A$2268, 文字檔!S:T, 2, 0)),0,VLOOKUP($A$2268, 文字檔!S:T, 2, 0))</f>
        <v>0</v>
      </c>
      <c r="M2268">
        <f>IF(ISERROR(VLOOKUP($A$2268, 文字檔!U:V, 2, 0)),0,VLOOKUP($A$2268, 文字檔!U:V, 2, 0))</f>
        <v>0</v>
      </c>
      <c r="N2268">
        <f>IF(ISERROR(VLOOKUP($A$2268, 文字檔!W:X, 2, 0)),0,VLOOKUP($A$2268, 文字檔!W:X, 2, 0))</f>
        <v>0</v>
      </c>
      <c r="O2268">
        <f>IF(ISERROR(VLOOKUP($A$2268, 文字檔!Y:Z, 2, 0)),0,VLOOKUP($A$2268, 文字檔!Y:Z, 2, 0))</f>
        <v>0</v>
      </c>
      <c r="P2268">
        <f>IF(ISERROR(VLOOKUP($A$2268, 文字檔!AA:AB, 2, 0)),0,VLOOKUP($A$2268, 文字檔!AA:AB, 2, 0))</f>
        <v>0</v>
      </c>
    </row>
    <row r="2269" spans="1:16" ht="16.2">
      <c r="A2269" s="7">
        <v>46005</v>
      </c>
      <c r="B2269" s="5">
        <f>SUMPRODUCT($C$2:$P$2,$C$2269:$P$2269)</f>
        <v>0</v>
      </c>
      <c r="C2269" s="5">
        <f>IF(ISERROR(VLOOKUP($A$2269, 文字檔!A:B, 2, 0)),0,VLOOKUP($A$2269, 文字檔!A:B, 2, 0))</f>
        <v>0</v>
      </c>
      <c r="D2269" s="5">
        <f>IF(ISERROR(VLOOKUP($A$2269, 文字檔!C:D, 2, 0)),0,VLOOKUP($A$2269, 文字檔!C:D, 2, 0))</f>
        <v>0</v>
      </c>
      <c r="E2269" s="5">
        <f>IF(ISERROR(VLOOKUP($A$2269, 文字檔!E:F, 2, 0)),0,VLOOKUP($A$2269, 文字檔!E:F, 2, 0))</f>
        <v>0</v>
      </c>
      <c r="F2269" s="5">
        <f>IF(ISERROR(VLOOKUP($A$2269, 文字檔!G:H, 2, 0)),0,VLOOKUP($A$2269, 文字檔!G:H, 2, 0))</f>
        <v>0</v>
      </c>
      <c r="G2269" s="5">
        <f>IF(ISERROR(VLOOKUP($A$2269, 文字檔!I:J, 2, 0)),0,VLOOKUP($A$2269, 文字檔!I:J, 2, 0))</f>
        <v>0</v>
      </c>
      <c r="H2269" s="5">
        <f>IF(ISERROR(VLOOKUP($A$2269, 文字檔!K:L, 2, 0)),0,VLOOKUP($A$2269, 文字檔!K:L, 2, 0))</f>
        <v>0</v>
      </c>
      <c r="I2269" s="5">
        <f>IF(ISERROR(VLOOKUP($A$2269, 文字檔!M:N, 2, 0)),0,VLOOKUP($A$2269, 文字檔!M:N, 2, 0))</f>
        <v>0</v>
      </c>
      <c r="J2269" s="5">
        <f>IF(ISERROR(VLOOKUP($A$2269, 文字檔!O:P, 2, 0)),0,VLOOKUP($A$2269, 文字檔!O:P, 2, 0))</f>
        <v>0</v>
      </c>
      <c r="K2269">
        <f>IF(ISERROR(VLOOKUP($A$2269, 文字檔!Q:R, 2, 0)),0,VLOOKUP($A$2269, 文字檔!Q:R, 2, 0))</f>
        <v>0</v>
      </c>
      <c r="L2269">
        <f>IF(ISERROR(VLOOKUP($A$2269, 文字檔!S:T, 2, 0)),0,VLOOKUP($A$2269, 文字檔!S:T, 2, 0))</f>
        <v>0</v>
      </c>
      <c r="M2269">
        <f>IF(ISERROR(VLOOKUP($A$2269, 文字檔!U:V, 2, 0)),0,VLOOKUP($A$2269, 文字檔!U:V, 2, 0))</f>
        <v>0</v>
      </c>
      <c r="N2269">
        <f>IF(ISERROR(VLOOKUP($A$2269, 文字檔!W:X, 2, 0)),0,VLOOKUP($A$2269, 文字檔!W:X, 2, 0))</f>
        <v>0</v>
      </c>
      <c r="O2269">
        <f>IF(ISERROR(VLOOKUP($A$2269, 文字檔!Y:Z, 2, 0)),0,VLOOKUP($A$2269, 文字檔!Y:Z, 2, 0))</f>
        <v>0</v>
      </c>
      <c r="P2269">
        <f>IF(ISERROR(VLOOKUP($A$2269, 文字檔!AA:AB, 2, 0)),0,VLOOKUP($A$2269, 文字檔!AA:AB, 2, 0))</f>
        <v>0</v>
      </c>
    </row>
    <row r="2270" spans="1:16" ht="16.2">
      <c r="A2270" s="7">
        <v>46006</v>
      </c>
      <c r="B2270" s="5">
        <f>SUMPRODUCT($C$2:$P$2,$C$2270:$P$2270)</f>
        <v>-10724.679999999993</v>
      </c>
      <c r="C2270" s="5">
        <f>IF(ISERROR(VLOOKUP($A$2270, 文字檔!A:B, 2, 0)),0,VLOOKUP($A$2270, 文字檔!A:B, 2, 0))</f>
        <v>6325.94</v>
      </c>
      <c r="D2270" s="5">
        <f>IF(ISERROR(VLOOKUP($A$2270, 文字檔!C:D, 2, 0)),0,VLOOKUP($A$2270, 文字檔!C:D, 2, 0))</f>
        <v>24159.040000000001</v>
      </c>
      <c r="E2270" s="5">
        <f>IF(ISERROR(VLOOKUP($A$2270, 文字檔!E:F, 2, 0)),0,VLOOKUP($A$2270, 文字檔!E:F, 2, 0))</f>
        <v>0</v>
      </c>
      <c r="F2270" s="5">
        <f>IF(ISERROR(VLOOKUP($A$2270, 文字檔!G:H, 2, 0)),0,VLOOKUP($A$2270, 文字檔!G:H, 2, 0))</f>
        <v>0</v>
      </c>
      <c r="G2270" s="5">
        <f>IF(ISERROR(VLOOKUP($A$2270, 文字檔!I:J, 2, 0)),0,VLOOKUP($A$2270, 文字檔!I:J, 2, 0))</f>
        <v>-29564.29</v>
      </c>
      <c r="H2270" s="5">
        <f>IF(ISERROR(VLOOKUP($A$2270, 文字檔!K:L, 2, 0)),0,VLOOKUP($A$2270, 文字檔!K:L, 2, 0))</f>
        <v>0</v>
      </c>
      <c r="I2270" s="5">
        <f>IF(ISERROR(VLOOKUP($A$2270, 文字檔!M:N, 2, 0)),0,VLOOKUP($A$2270, 文字檔!M:N, 2, 0))</f>
        <v>48506.5</v>
      </c>
      <c r="J2270" s="5">
        <f>IF(ISERROR(VLOOKUP($A$2270, 文字檔!O:P, 2, 0)),0,VLOOKUP($A$2270, 文字檔!O:P, 2, 0))</f>
        <v>0</v>
      </c>
      <c r="K2270">
        <f>IF(ISERROR(VLOOKUP($A$2270, 文字檔!Q:R, 2, 0)),0,VLOOKUP($A$2270, 文字檔!Q:R, 2, 0))</f>
        <v>0</v>
      </c>
      <c r="L2270">
        <f>IF(ISERROR(VLOOKUP($A$2270, 文字檔!S:T, 2, 0)),0,VLOOKUP($A$2270, 文字檔!S:T, 2, 0))</f>
        <v>0</v>
      </c>
      <c r="M2270">
        <f>IF(ISERROR(VLOOKUP($A$2270, 文字檔!U:V, 2, 0)),0,VLOOKUP($A$2270, 文字檔!U:V, 2, 0))</f>
        <v>-9235.9500000000007</v>
      </c>
      <c r="N2270">
        <f>IF(ISERROR(VLOOKUP($A$2270, 文字檔!W:X, 2, 0)),0,VLOOKUP($A$2270, 文字檔!W:X, 2, 0))</f>
        <v>-12235.5</v>
      </c>
      <c r="O2270">
        <f>IF(ISERROR(VLOOKUP($A$2270, 文字檔!Y:Z, 2, 0)),0,VLOOKUP($A$2270, 文字檔!Y:Z, 2, 0))</f>
        <v>-38680.42</v>
      </c>
      <c r="P2270">
        <f>IF(ISERROR(VLOOKUP($A$2270, 文字檔!AA:AB, 2, 0)),0,VLOOKUP($A$2270, 文字檔!AA:AB, 2, 0))</f>
        <v>0</v>
      </c>
    </row>
    <row r="2271" spans="1:16" ht="16.2">
      <c r="A2271" s="7">
        <v>46007</v>
      </c>
      <c r="B2271" s="5">
        <f>SUMPRODUCT($C$2:$P$2,$C$2271:$P$2271)</f>
        <v>-182001.3</v>
      </c>
      <c r="C2271" s="5">
        <f>IF(ISERROR(VLOOKUP($A$2271, 文字檔!A:B, 2, 0)),0,VLOOKUP($A$2271, 文字檔!A:B, 2, 0))</f>
        <v>-47311.519999999997</v>
      </c>
      <c r="D2271" s="5">
        <f>IF(ISERROR(VLOOKUP($A$2271, 文字檔!C:D, 2, 0)),0,VLOOKUP($A$2271, 文字檔!C:D, 2, 0))</f>
        <v>38168.639999999999</v>
      </c>
      <c r="E2271" s="5">
        <f>IF(ISERROR(VLOOKUP($A$2271, 文字檔!E:F, 2, 0)),0,VLOOKUP($A$2271, 文字檔!E:F, 2, 0))</f>
        <v>0</v>
      </c>
      <c r="F2271" s="5">
        <f>IF(ISERROR(VLOOKUP($A$2271, 文字檔!G:H, 2, 0)),0,VLOOKUP($A$2271, 文字檔!G:H, 2, 0))</f>
        <v>0</v>
      </c>
      <c r="G2271" s="5">
        <f>IF(ISERROR(VLOOKUP($A$2271, 文字檔!I:J, 2, 0)),0,VLOOKUP($A$2271, 文字檔!I:J, 2, 0))</f>
        <v>0</v>
      </c>
      <c r="H2271" s="5">
        <f>IF(ISERROR(VLOOKUP($A$2271, 文字檔!K:L, 2, 0)),0,VLOOKUP($A$2271, 文字檔!K:L, 2, 0))</f>
        <v>-6859.06</v>
      </c>
      <c r="I2271" s="5">
        <f>IF(ISERROR(VLOOKUP($A$2271, 文字檔!M:N, 2, 0)),0,VLOOKUP($A$2271, 文字檔!M:N, 2, 0))</f>
        <v>-93507.46</v>
      </c>
      <c r="J2271" s="5">
        <f>IF(ISERROR(VLOOKUP($A$2271, 文字檔!O:P, 2, 0)),0,VLOOKUP($A$2271, 文字檔!O:P, 2, 0))</f>
        <v>0</v>
      </c>
      <c r="K2271">
        <f>IF(ISERROR(VLOOKUP($A$2271, 文字檔!Q:R, 2, 0)),0,VLOOKUP($A$2271, 文字檔!Q:R, 2, 0))</f>
        <v>0</v>
      </c>
      <c r="L2271">
        <f>IF(ISERROR(VLOOKUP($A$2271, 文字檔!S:T, 2, 0)),0,VLOOKUP($A$2271, 文字檔!S:T, 2, 0))</f>
        <v>-37855.550000000003</v>
      </c>
      <c r="M2271">
        <f>IF(ISERROR(VLOOKUP($A$2271, 文字檔!U:V, 2, 0)),0,VLOOKUP($A$2271, 文字檔!U:V, 2, 0))</f>
        <v>56600</v>
      </c>
      <c r="N2271">
        <f>IF(ISERROR(VLOOKUP($A$2271, 文字檔!W:X, 2, 0)),0,VLOOKUP($A$2271, 文字檔!W:X, 2, 0))</f>
        <v>-24440.75</v>
      </c>
      <c r="O2271">
        <f>IF(ISERROR(VLOOKUP($A$2271, 文字檔!Y:Z, 2, 0)),0,VLOOKUP($A$2271, 文字檔!Y:Z, 2, 0))</f>
        <v>-38742.239999999998</v>
      </c>
      <c r="P2271">
        <f>IF(ISERROR(VLOOKUP($A$2271, 文字檔!AA:AB, 2, 0)),0,VLOOKUP($A$2271, 文字檔!AA:AB, 2, 0))</f>
        <v>-28053.360000000001</v>
      </c>
    </row>
    <row r="2272" spans="1:16" ht="16.2">
      <c r="A2272" s="7">
        <v>46008</v>
      </c>
      <c r="B2272" s="5">
        <f>SUMPRODUCT($C$2:$P$2,$C$2272:$P$2272)</f>
        <v>-71842.840000000011</v>
      </c>
      <c r="C2272" s="5">
        <f>IF(ISERROR(VLOOKUP($A$2272, 文字檔!A:B, 2, 0)),0,VLOOKUP($A$2272, 文字檔!A:B, 2, 0))</f>
        <v>-5665.6</v>
      </c>
      <c r="D2272" s="5">
        <f>IF(ISERROR(VLOOKUP($A$2272, 文字檔!C:D, 2, 0)),0,VLOOKUP($A$2272, 文字檔!C:D, 2, 0))</f>
        <v>0</v>
      </c>
      <c r="E2272" s="5">
        <f>IF(ISERROR(VLOOKUP($A$2272, 文字檔!E:F, 2, 0)),0,VLOOKUP($A$2272, 文字檔!E:F, 2, 0))</f>
        <v>0</v>
      </c>
      <c r="F2272" s="5">
        <f>IF(ISERROR(VLOOKUP($A$2272, 文字檔!G:H, 2, 0)),0,VLOOKUP($A$2272, 文字檔!G:H, 2, 0))</f>
        <v>0</v>
      </c>
      <c r="G2272" s="5">
        <f>IF(ISERROR(VLOOKUP($A$2272, 文字檔!I:J, 2, 0)),0,VLOOKUP($A$2272, 文字檔!I:J, 2, 0))</f>
        <v>0</v>
      </c>
      <c r="H2272" s="5">
        <f>IF(ISERROR(VLOOKUP($A$2272, 文字檔!K:L, 2, 0)),0,VLOOKUP($A$2272, 文字檔!K:L, 2, 0))</f>
        <v>0</v>
      </c>
      <c r="I2272" s="5">
        <f>IF(ISERROR(VLOOKUP($A$2272, 文字檔!M:N, 2, 0)),0,VLOOKUP($A$2272, 文字檔!M:N, 2, 0))</f>
        <v>-12063.2</v>
      </c>
      <c r="J2272" s="5">
        <f>IF(ISERROR(VLOOKUP($A$2272, 文字檔!O:P, 2, 0)),0,VLOOKUP($A$2272, 文字檔!O:P, 2, 0))</f>
        <v>0</v>
      </c>
      <c r="K2272">
        <f>IF(ISERROR(VLOOKUP($A$2272, 文字檔!Q:R, 2, 0)),0,VLOOKUP($A$2272, 文字檔!Q:R, 2, 0))</f>
        <v>0</v>
      </c>
      <c r="L2272">
        <f>IF(ISERROR(VLOOKUP($A$2272, 文字檔!S:T, 2, 0)),0,VLOOKUP($A$2272, 文字檔!S:T, 2, 0))</f>
        <v>0</v>
      </c>
      <c r="M2272">
        <f>IF(ISERROR(VLOOKUP($A$2272, 文字檔!U:V, 2, 0)),0,VLOOKUP($A$2272, 文字檔!U:V, 2, 0))</f>
        <v>27375.51</v>
      </c>
      <c r="N2272">
        <f>IF(ISERROR(VLOOKUP($A$2272, 文字檔!W:X, 2, 0)),0,VLOOKUP($A$2272, 文字檔!W:X, 2, 0))</f>
        <v>0</v>
      </c>
      <c r="O2272">
        <f>IF(ISERROR(VLOOKUP($A$2272, 文字檔!Y:Z, 2, 0)),0,VLOOKUP($A$2272, 文字檔!Y:Z, 2, 0))</f>
        <v>-81489.55</v>
      </c>
      <c r="P2272">
        <f>IF(ISERROR(VLOOKUP($A$2272, 文字檔!AA:AB, 2, 0)),0,VLOOKUP($A$2272, 文字檔!AA:AB, 2, 0))</f>
        <v>0</v>
      </c>
    </row>
    <row r="2273" spans="1:16" ht="16.2">
      <c r="A2273" s="7">
        <v>46009</v>
      </c>
      <c r="B2273" s="5">
        <f>SUMPRODUCT($C$2:$P$2,$C$2273:$P$2273)</f>
        <v>-17425.240000000002</v>
      </c>
      <c r="C2273" s="5">
        <f>IF(ISERROR(VLOOKUP($A$2273, 文字檔!A:B, 2, 0)),0,VLOOKUP($A$2273, 文字檔!A:B, 2, 0))</f>
        <v>0</v>
      </c>
      <c r="D2273" s="5">
        <f>IF(ISERROR(VLOOKUP($A$2273, 文字檔!C:D, 2, 0)),0,VLOOKUP($A$2273, 文字檔!C:D, 2, 0))</f>
        <v>0</v>
      </c>
      <c r="E2273" s="5">
        <f>IF(ISERROR(VLOOKUP($A$2273, 文字檔!E:F, 2, 0)),0,VLOOKUP($A$2273, 文字檔!E:F, 2, 0))</f>
        <v>0</v>
      </c>
      <c r="F2273" s="5">
        <f>IF(ISERROR(VLOOKUP($A$2273, 文字檔!G:H, 2, 0)),0,VLOOKUP($A$2273, 文字檔!G:H, 2, 0))</f>
        <v>0</v>
      </c>
      <c r="G2273" s="5">
        <f>IF(ISERROR(VLOOKUP($A$2273, 文字檔!I:J, 2, 0)),0,VLOOKUP($A$2273, 文字檔!I:J, 2, 0))</f>
        <v>0</v>
      </c>
      <c r="H2273" s="5">
        <f>IF(ISERROR(VLOOKUP($A$2273, 文字檔!K:L, 2, 0)),0,VLOOKUP($A$2273, 文字檔!K:L, 2, 0))</f>
        <v>0</v>
      </c>
      <c r="I2273" s="5">
        <f>IF(ISERROR(VLOOKUP($A$2273, 文字檔!M:N, 2, 0)),0,VLOOKUP($A$2273, 文字檔!M:N, 2, 0))</f>
        <v>0</v>
      </c>
      <c r="J2273" s="5">
        <f>IF(ISERROR(VLOOKUP($A$2273, 文字檔!O:P, 2, 0)),0,VLOOKUP($A$2273, 文字檔!O:P, 2, 0))</f>
        <v>0</v>
      </c>
      <c r="K2273">
        <f>IF(ISERROR(VLOOKUP($A$2273, 文字檔!Q:R, 2, 0)),0,VLOOKUP($A$2273, 文字檔!Q:R, 2, 0))</f>
        <v>0</v>
      </c>
      <c r="L2273">
        <f>IF(ISERROR(VLOOKUP($A$2273, 文字檔!S:T, 2, 0)),0,VLOOKUP($A$2273, 文字檔!S:T, 2, 0))</f>
        <v>0</v>
      </c>
      <c r="M2273">
        <f>IF(ISERROR(VLOOKUP($A$2273, 文字檔!U:V, 2, 0)),0,VLOOKUP($A$2273, 文字檔!U:V, 2, 0))</f>
        <v>0</v>
      </c>
      <c r="N2273">
        <f>IF(ISERROR(VLOOKUP($A$2273, 文字檔!W:X, 2, 0)),0,VLOOKUP($A$2273, 文字檔!W:X, 2, 0))</f>
        <v>0</v>
      </c>
      <c r="O2273">
        <f>IF(ISERROR(VLOOKUP($A$2273, 文字檔!Y:Z, 2, 0)),0,VLOOKUP($A$2273, 文字檔!Y:Z, 2, 0))</f>
        <v>0</v>
      </c>
      <c r="P2273">
        <f>IF(ISERROR(VLOOKUP($A$2273, 文字檔!AA:AB, 2, 0)),0,VLOOKUP($A$2273, 文字檔!AA:AB, 2, 0))</f>
        <v>-17425.240000000002</v>
      </c>
    </row>
    <row r="2274" spans="1:16" ht="16.2">
      <c r="A2274" s="7">
        <v>46010</v>
      </c>
      <c r="B2274" s="5">
        <f>SUMPRODUCT($C$2:$P$2,$C$2274:$P$2274)</f>
        <v>25544.89</v>
      </c>
      <c r="C2274" s="5">
        <f>IF(ISERROR(VLOOKUP($A$2274, 文字檔!A:B, 2, 0)),0,VLOOKUP($A$2274, 文字檔!A:B, 2, 0))</f>
        <v>-1947.37</v>
      </c>
      <c r="D2274" s="5">
        <f>IF(ISERROR(VLOOKUP($A$2274, 文字檔!C:D, 2, 0)),0,VLOOKUP($A$2274, 文字檔!C:D, 2, 0))</f>
        <v>0</v>
      </c>
      <c r="E2274" s="5">
        <f>IF(ISERROR(VLOOKUP($A$2274, 文字檔!E:F, 2, 0)),0,VLOOKUP($A$2274, 文字檔!E:F, 2, 0))</f>
        <v>0</v>
      </c>
      <c r="F2274" s="5">
        <f>IF(ISERROR(VLOOKUP($A$2274, 文字檔!G:H, 2, 0)),0,VLOOKUP($A$2274, 文字檔!G:H, 2, 0))</f>
        <v>0</v>
      </c>
      <c r="G2274" s="5">
        <f>IF(ISERROR(VLOOKUP($A$2274, 文字檔!I:J, 2, 0)),0,VLOOKUP($A$2274, 文字檔!I:J, 2, 0))</f>
        <v>25732.57</v>
      </c>
      <c r="H2274" s="5">
        <f>IF(ISERROR(VLOOKUP($A$2274, 文字檔!K:L, 2, 0)),0,VLOOKUP($A$2274, 文字檔!K:L, 2, 0))</f>
        <v>-25506.71</v>
      </c>
      <c r="I2274" s="5">
        <f>IF(ISERROR(VLOOKUP($A$2274, 文字檔!M:N, 2, 0)),0,VLOOKUP($A$2274, 文字檔!M:N, 2, 0))</f>
        <v>0</v>
      </c>
      <c r="J2274" s="5">
        <f>IF(ISERROR(VLOOKUP($A$2274, 文字檔!O:P, 2, 0)),0,VLOOKUP($A$2274, 文字檔!O:P, 2, 0))</f>
        <v>0</v>
      </c>
      <c r="K2274">
        <f>IF(ISERROR(VLOOKUP($A$2274, 文字檔!Q:R, 2, 0)),0,VLOOKUP($A$2274, 文字檔!Q:R, 2, 0))</f>
        <v>14565.49</v>
      </c>
      <c r="L2274">
        <f>IF(ISERROR(VLOOKUP($A$2274, 文字檔!S:T, 2, 0)),0,VLOOKUP($A$2274, 文字檔!S:T, 2, 0))</f>
        <v>0</v>
      </c>
      <c r="M2274">
        <f>IF(ISERROR(VLOOKUP($A$2274, 文字檔!U:V, 2, 0)),0,VLOOKUP($A$2274, 文字檔!U:V, 2, 0))</f>
        <v>0</v>
      </c>
      <c r="N2274">
        <f>IF(ISERROR(VLOOKUP($A$2274, 文字檔!W:X, 2, 0)),0,VLOOKUP($A$2274, 文字檔!W:X, 2, 0))</f>
        <v>5364.11</v>
      </c>
      <c r="O2274">
        <f>IF(ISERROR(VLOOKUP($A$2274, 文字檔!Y:Z, 2, 0)),0,VLOOKUP($A$2274, 文字檔!Y:Z, 2, 0))</f>
        <v>49970.8</v>
      </c>
      <c r="P2274">
        <f>IF(ISERROR(VLOOKUP($A$2274, 文字檔!AA:AB, 2, 0)),0,VLOOKUP($A$2274, 文字檔!AA:AB, 2, 0))</f>
        <v>-42634</v>
      </c>
    </row>
    <row r="2275" spans="1:16" ht="16.2">
      <c r="A2275" s="7">
        <v>46011</v>
      </c>
      <c r="B2275" s="5">
        <f>SUMPRODUCT($C$2:$P$2,$C$2275:$P$2275)</f>
        <v>0</v>
      </c>
      <c r="C2275" s="5">
        <f>IF(ISERROR(VLOOKUP($A$2275, 文字檔!A:B, 2, 0)),0,VLOOKUP($A$2275, 文字檔!A:B, 2, 0))</f>
        <v>0</v>
      </c>
      <c r="D2275" s="5">
        <f>IF(ISERROR(VLOOKUP($A$2275, 文字檔!C:D, 2, 0)),0,VLOOKUP($A$2275, 文字檔!C:D, 2, 0))</f>
        <v>0</v>
      </c>
      <c r="E2275" s="5">
        <f>IF(ISERROR(VLOOKUP($A$2275, 文字檔!E:F, 2, 0)),0,VLOOKUP($A$2275, 文字檔!E:F, 2, 0))</f>
        <v>0</v>
      </c>
      <c r="F2275" s="5">
        <f>IF(ISERROR(VLOOKUP($A$2275, 文字檔!G:H, 2, 0)),0,VLOOKUP($A$2275, 文字檔!G:H, 2, 0))</f>
        <v>0</v>
      </c>
      <c r="G2275" s="5">
        <f>IF(ISERROR(VLOOKUP($A$2275, 文字檔!I:J, 2, 0)),0,VLOOKUP($A$2275, 文字檔!I:J, 2, 0))</f>
        <v>0</v>
      </c>
      <c r="H2275" s="5">
        <f>IF(ISERROR(VLOOKUP($A$2275, 文字檔!K:L, 2, 0)),0,VLOOKUP($A$2275, 文字檔!K:L, 2, 0))</f>
        <v>0</v>
      </c>
      <c r="I2275" s="5">
        <f>IF(ISERROR(VLOOKUP($A$2275, 文字檔!M:N, 2, 0)),0,VLOOKUP($A$2275, 文字檔!M:N, 2, 0))</f>
        <v>0</v>
      </c>
      <c r="J2275" s="5">
        <f>IF(ISERROR(VLOOKUP($A$2275, 文字檔!O:P, 2, 0)),0,VLOOKUP($A$2275, 文字檔!O:P, 2, 0))</f>
        <v>0</v>
      </c>
      <c r="K2275">
        <f>IF(ISERROR(VLOOKUP($A$2275, 文字檔!Q:R, 2, 0)),0,VLOOKUP($A$2275, 文字檔!Q:R, 2, 0))</f>
        <v>0</v>
      </c>
      <c r="L2275">
        <f>IF(ISERROR(VLOOKUP($A$2275, 文字檔!S:T, 2, 0)),0,VLOOKUP($A$2275, 文字檔!S:T, 2, 0))</f>
        <v>0</v>
      </c>
      <c r="M2275">
        <f>IF(ISERROR(VLOOKUP($A$2275, 文字檔!U:V, 2, 0)),0,VLOOKUP($A$2275, 文字檔!U:V, 2, 0))</f>
        <v>0</v>
      </c>
      <c r="N2275">
        <f>IF(ISERROR(VLOOKUP($A$2275, 文字檔!W:X, 2, 0)),0,VLOOKUP($A$2275, 文字檔!W:X, 2, 0))</f>
        <v>0</v>
      </c>
      <c r="O2275">
        <f>IF(ISERROR(VLOOKUP($A$2275, 文字檔!Y:Z, 2, 0)),0,VLOOKUP($A$2275, 文字檔!Y:Z, 2, 0))</f>
        <v>0</v>
      </c>
      <c r="P2275">
        <f>IF(ISERROR(VLOOKUP($A$2275, 文字檔!AA:AB, 2, 0)),0,VLOOKUP($A$2275, 文字檔!AA:AB, 2, 0))</f>
        <v>0</v>
      </c>
    </row>
    <row r="2276" spans="1:16" ht="16.2">
      <c r="A2276" s="7">
        <v>46012</v>
      </c>
      <c r="B2276" s="5">
        <f>SUMPRODUCT($C$2:$P$2,$C$2276:$P$2276)</f>
        <v>0</v>
      </c>
      <c r="C2276" s="5">
        <f>IF(ISERROR(VLOOKUP($A$2276, 文字檔!A:B, 2, 0)),0,VLOOKUP($A$2276, 文字檔!A:B, 2, 0))</f>
        <v>0</v>
      </c>
      <c r="D2276" s="5">
        <f>IF(ISERROR(VLOOKUP($A$2276, 文字檔!C:D, 2, 0)),0,VLOOKUP($A$2276, 文字檔!C:D, 2, 0))</f>
        <v>0</v>
      </c>
      <c r="E2276" s="5">
        <f>IF(ISERROR(VLOOKUP($A$2276, 文字檔!E:F, 2, 0)),0,VLOOKUP($A$2276, 文字檔!E:F, 2, 0))</f>
        <v>0</v>
      </c>
      <c r="F2276" s="5">
        <f>IF(ISERROR(VLOOKUP($A$2276, 文字檔!G:H, 2, 0)),0,VLOOKUP($A$2276, 文字檔!G:H, 2, 0))</f>
        <v>0</v>
      </c>
      <c r="G2276" s="5">
        <f>IF(ISERROR(VLOOKUP($A$2276, 文字檔!I:J, 2, 0)),0,VLOOKUP($A$2276, 文字檔!I:J, 2, 0))</f>
        <v>0</v>
      </c>
      <c r="H2276" s="5">
        <f>IF(ISERROR(VLOOKUP($A$2276, 文字檔!K:L, 2, 0)),0,VLOOKUP($A$2276, 文字檔!K:L, 2, 0))</f>
        <v>0</v>
      </c>
      <c r="I2276" s="5">
        <f>IF(ISERROR(VLOOKUP($A$2276, 文字檔!M:N, 2, 0)),0,VLOOKUP($A$2276, 文字檔!M:N, 2, 0))</f>
        <v>0</v>
      </c>
      <c r="J2276" s="5">
        <f>IF(ISERROR(VLOOKUP($A$2276, 文字檔!O:P, 2, 0)),0,VLOOKUP($A$2276, 文字檔!O:P, 2, 0))</f>
        <v>0</v>
      </c>
      <c r="K2276">
        <f>IF(ISERROR(VLOOKUP($A$2276, 文字檔!Q:R, 2, 0)),0,VLOOKUP($A$2276, 文字檔!Q:R, 2, 0))</f>
        <v>0</v>
      </c>
      <c r="L2276">
        <f>IF(ISERROR(VLOOKUP($A$2276, 文字檔!S:T, 2, 0)),0,VLOOKUP($A$2276, 文字檔!S:T, 2, 0))</f>
        <v>0</v>
      </c>
      <c r="M2276">
        <f>IF(ISERROR(VLOOKUP($A$2276, 文字檔!U:V, 2, 0)),0,VLOOKUP($A$2276, 文字檔!U:V, 2, 0))</f>
        <v>0</v>
      </c>
      <c r="N2276">
        <f>IF(ISERROR(VLOOKUP($A$2276, 文字檔!W:X, 2, 0)),0,VLOOKUP($A$2276, 文字檔!W:X, 2, 0))</f>
        <v>0</v>
      </c>
      <c r="O2276">
        <f>IF(ISERROR(VLOOKUP($A$2276, 文字檔!Y:Z, 2, 0)),0,VLOOKUP($A$2276, 文字檔!Y:Z, 2, 0))</f>
        <v>0</v>
      </c>
      <c r="P2276">
        <f>IF(ISERROR(VLOOKUP($A$2276, 文字檔!AA:AB, 2, 0)),0,VLOOKUP($A$2276, 文字檔!AA:AB, 2, 0))</f>
        <v>0</v>
      </c>
    </row>
    <row r="2277" spans="1:16" ht="16.2">
      <c r="A2277" s="7">
        <v>46013</v>
      </c>
      <c r="B2277" s="5">
        <f>SUMPRODUCT($C$2:$P$2,$C$2277:$P$2277)</f>
        <v>267584.71999999997</v>
      </c>
      <c r="C2277" s="5">
        <f>IF(ISERROR(VLOOKUP($A$2277, 文字檔!A:B, 2, 0)),0,VLOOKUP($A$2277, 文字檔!A:B, 2, 0))</f>
        <v>5409.64</v>
      </c>
      <c r="D2277" s="5">
        <f>IF(ISERROR(VLOOKUP($A$2277, 文字檔!C:D, 2, 0)),0,VLOOKUP($A$2277, 文字檔!C:D, 2, 0))</f>
        <v>60707.519999999997</v>
      </c>
      <c r="E2277" s="5">
        <f>IF(ISERROR(VLOOKUP($A$2277, 文字檔!E:F, 2, 0)),0,VLOOKUP($A$2277, 文字檔!E:F, 2, 0))</f>
        <v>0</v>
      </c>
      <c r="F2277" s="5">
        <f>IF(ISERROR(VLOOKUP($A$2277, 文字檔!G:H, 2, 0)),0,VLOOKUP($A$2277, 文字檔!G:H, 2, 0))</f>
        <v>0</v>
      </c>
      <c r="G2277" s="5">
        <f>IF(ISERROR(VLOOKUP($A$2277, 文字檔!I:J, 2, 0)),0,VLOOKUP($A$2277, 文字檔!I:J, 2, 0))</f>
        <v>-2650.5</v>
      </c>
      <c r="H2277" s="5">
        <f>IF(ISERROR(VLOOKUP($A$2277, 文字檔!K:L, 2, 0)),0,VLOOKUP($A$2277, 文字檔!K:L, 2, 0))</f>
        <v>-50538.6</v>
      </c>
      <c r="I2277" s="5">
        <f>IF(ISERROR(VLOOKUP($A$2277, 文字檔!M:N, 2, 0)),0,VLOOKUP($A$2277, 文字檔!M:N, 2, 0))</f>
        <v>0</v>
      </c>
      <c r="J2277" s="5">
        <f>IF(ISERROR(VLOOKUP($A$2277, 文字檔!O:P, 2, 0)),0,VLOOKUP($A$2277, 文字檔!O:P, 2, 0))</f>
        <v>0</v>
      </c>
      <c r="K2277">
        <f>IF(ISERROR(VLOOKUP($A$2277, 文字檔!Q:R, 2, 0)),0,VLOOKUP($A$2277, 文字檔!Q:R, 2, 0))</f>
        <v>89400</v>
      </c>
      <c r="L2277">
        <f>IF(ISERROR(VLOOKUP($A$2277, 文字檔!S:T, 2, 0)),0,VLOOKUP($A$2277, 文字檔!S:T, 2, 0))</f>
        <v>-24294.85</v>
      </c>
      <c r="M2277">
        <f>IF(ISERROR(VLOOKUP($A$2277, 文字檔!U:V, 2, 0)),0,VLOOKUP($A$2277, 文字檔!U:V, 2, 0))</f>
        <v>0</v>
      </c>
      <c r="N2277">
        <f>IF(ISERROR(VLOOKUP($A$2277, 文字檔!W:X, 2, 0)),0,VLOOKUP($A$2277, 文字檔!W:X, 2, 0))</f>
        <v>89400</v>
      </c>
      <c r="O2277">
        <f>IF(ISERROR(VLOOKUP($A$2277, 文字檔!Y:Z, 2, 0)),0,VLOOKUP($A$2277, 文字檔!Y:Z, 2, 0))</f>
        <v>89400</v>
      </c>
      <c r="P2277">
        <f>IF(ISERROR(VLOOKUP($A$2277, 文字檔!AA:AB, 2, 0)),0,VLOOKUP($A$2277, 文字檔!AA:AB, 2, 0))</f>
        <v>10751.51</v>
      </c>
    </row>
    <row r="2278" spans="1:16" ht="16.2">
      <c r="A2278" s="7">
        <v>46014</v>
      </c>
      <c r="B2278" s="5">
        <f>SUMPRODUCT($C$2:$P$2,$C$2278:$P$2278)</f>
        <v>61297.770000000004</v>
      </c>
      <c r="C2278" s="5">
        <f>IF(ISERROR(VLOOKUP($A$2278, 文字檔!A:B, 2, 0)),0,VLOOKUP($A$2278, 文字檔!A:B, 2, 0))</f>
        <v>0</v>
      </c>
      <c r="D2278" s="5">
        <f>IF(ISERROR(VLOOKUP($A$2278, 文字檔!C:D, 2, 0)),0,VLOOKUP($A$2278, 文字檔!C:D, 2, 0))</f>
        <v>0</v>
      </c>
      <c r="E2278" s="5">
        <f>IF(ISERROR(VLOOKUP($A$2278, 文字檔!E:F, 2, 0)),0,VLOOKUP($A$2278, 文字檔!E:F, 2, 0))</f>
        <v>0</v>
      </c>
      <c r="F2278" s="5">
        <f>IF(ISERROR(VLOOKUP($A$2278, 文字檔!G:H, 2, 0)),0,VLOOKUP($A$2278, 文字檔!G:H, 2, 0))</f>
        <v>0</v>
      </c>
      <c r="G2278" s="5">
        <f>IF(ISERROR(VLOOKUP($A$2278, 文字檔!I:J, 2, 0)),0,VLOOKUP($A$2278, 文字檔!I:J, 2, 0))</f>
        <v>549.55999999999995</v>
      </c>
      <c r="H2278" s="5">
        <f>IF(ISERROR(VLOOKUP($A$2278, 文字檔!K:L, 2, 0)),0,VLOOKUP($A$2278, 文字檔!K:L, 2, 0))</f>
        <v>3148.21</v>
      </c>
      <c r="I2278" s="5">
        <f>IF(ISERROR(VLOOKUP($A$2278, 文字檔!M:N, 2, 0)),0,VLOOKUP($A$2278, 文字檔!M:N, 2, 0))</f>
        <v>0</v>
      </c>
      <c r="J2278" s="5">
        <f>IF(ISERROR(VLOOKUP($A$2278, 文字檔!O:P, 2, 0)),0,VLOOKUP($A$2278, 文字檔!O:P, 2, 0))</f>
        <v>0</v>
      </c>
      <c r="K2278">
        <f>IF(ISERROR(VLOOKUP($A$2278, 文字檔!Q:R, 2, 0)),0,VLOOKUP($A$2278, 文字檔!Q:R, 2, 0))</f>
        <v>14400</v>
      </c>
      <c r="L2278">
        <f>IF(ISERROR(VLOOKUP($A$2278, 文字檔!S:T, 2, 0)),0,VLOOKUP($A$2278, 文字檔!S:T, 2, 0))</f>
        <v>0</v>
      </c>
      <c r="M2278">
        <f>IF(ISERROR(VLOOKUP($A$2278, 文字檔!U:V, 2, 0)),0,VLOOKUP($A$2278, 文字檔!U:V, 2, 0))</f>
        <v>0</v>
      </c>
      <c r="N2278">
        <f>IF(ISERROR(VLOOKUP($A$2278, 文字檔!W:X, 2, 0)),0,VLOOKUP($A$2278, 文字檔!W:X, 2, 0))</f>
        <v>14400</v>
      </c>
      <c r="O2278">
        <f>IF(ISERROR(VLOOKUP($A$2278, 文字檔!Y:Z, 2, 0)),0,VLOOKUP($A$2278, 文字檔!Y:Z, 2, 0))</f>
        <v>14400</v>
      </c>
      <c r="P2278">
        <f>IF(ISERROR(VLOOKUP($A$2278, 文字檔!AA:AB, 2, 0)),0,VLOOKUP($A$2278, 文字檔!AA:AB, 2, 0))</f>
        <v>14400</v>
      </c>
    </row>
    <row r="2279" spans="1:16" ht="16.2">
      <c r="A2279" s="7">
        <v>46015</v>
      </c>
      <c r="B2279" s="5">
        <f>SUMPRODUCT($C$2:$P$2,$C$2279:$P$2279)</f>
        <v>35931.300000000003</v>
      </c>
      <c r="C2279" s="5">
        <f>IF(ISERROR(VLOOKUP($A$2279, 文字檔!A:B, 2, 0)),0,VLOOKUP($A$2279, 文字檔!A:B, 2, 0))</f>
        <v>0</v>
      </c>
      <c r="D2279" s="5">
        <f>IF(ISERROR(VLOOKUP($A$2279, 文字檔!C:D, 2, 0)),0,VLOOKUP($A$2279, 文字檔!C:D, 2, 0))</f>
        <v>0</v>
      </c>
      <c r="E2279" s="5">
        <f>IF(ISERROR(VLOOKUP($A$2279, 文字檔!E:F, 2, 0)),0,VLOOKUP($A$2279, 文字檔!E:F, 2, 0))</f>
        <v>0</v>
      </c>
      <c r="F2279" s="5">
        <f>IF(ISERROR(VLOOKUP($A$2279, 文字檔!G:H, 2, 0)),0,VLOOKUP($A$2279, 文字檔!G:H, 2, 0))</f>
        <v>0</v>
      </c>
      <c r="G2279" s="5">
        <f>IF(ISERROR(VLOOKUP($A$2279, 文字檔!I:J, 2, 0)),0,VLOOKUP($A$2279, 文字檔!I:J, 2, 0))</f>
        <v>0</v>
      </c>
      <c r="H2279" s="5">
        <f>IF(ISERROR(VLOOKUP($A$2279, 文字檔!K:L, 2, 0)),0,VLOOKUP($A$2279, 文字檔!K:L, 2, 0))</f>
        <v>1637.94</v>
      </c>
      <c r="I2279" s="5">
        <f>IF(ISERROR(VLOOKUP($A$2279, 文字檔!M:N, 2, 0)),0,VLOOKUP($A$2279, 文字檔!M:N, 2, 0))</f>
        <v>0</v>
      </c>
      <c r="J2279" s="5">
        <f>IF(ISERROR(VLOOKUP($A$2279, 文字檔!O:P, 2, 0)),0,VLOOKUP($A$2279, 文字檔!O:P, 2, 0))</f>
        <v>0</v>
      </c>
      <c r="K2279">
        <f>IF(ISERROR(VLOOKUP($A$2279, 文字檔!Q:R, 2, 0)),0,VLOOKUP($A$2279, 文字檔!Q:R, 2, 0))</f>
        <v>11800</v>
      </c>
      <c r="L2279">
        <f>IF(ISERROR(VLOOKUP($A$2279, 文字檔!S:T, 2, 0)),0,VLOOKUP($A$2279, 文字檔!S:T, 2, 0))</f>
        <v>0</v>
      </c>
      <c r="M2279">
        <f>IF(ISERROR(VLOOKUP($A$2279, 文字檔!U:V, 2, 0)),0,VLOOKUP($A$2279, 文字檔!U:V, 2, 0))</f>
        <v>0</v>
      </c>
      <c r="N2279">
        <f>IF(ISERROR(VLOOKUP($A$2279, 文字檔!W:X, 2, 0)),0,VLOOKUP($A$2279, 文字檔!W:X, 2, 0))</f>
        <v>12945.54</v>
      </c>
      <c r="O2279">
        <f>IF(ISERROR(VLOOKUP($A$2279, 文字檔!Y:Z, 2, 0)),0,VLOOKUP($A$2279, 文字檔!Y:Z, 2, 0))</f>
        <v>-2252.1799999999998</v>
      </c>
      <c r="P2279">
        <f>IF(ISERROR(VLOOKUP($A$2279, 文字檔!AA:AB, 2, 0)),0,VLOOKUP($A$2279, 文字檔!AA:AB, 2, 0))</f>
        <v>11800</v>
      </c>
    </row>
    <row r="2280" spans="1:16" ht="16.2">
      <c r="A2280" s="7">
        <v>46016</v>
      </c>
      <c r="B2280" s="5">
        <f>SUMPRODUCT($C$2:$P$2,$C$2280:$P$2280)</f>
        <v>0</v>
      </c>
      <c r="C2280" s="5">
        <f>IF(ISERROR(VLOOKUP($A$2280, 文字檔!A:B, 2, 0)),0,VLOOKUP($A$2280, 文字檔!A:B, 2, 0))</f>
        <v>0</v>
      </c>
      <c r="D2280" s="5">
        <f>IF(ISERROR(VLOOKUP($A$2280, 文字檔!C:D, 2, 0)),0,VLOOKUP($A$2280, 文字檔!C:D, 2, 0))</f>
        <v>0</v>
      </c>
      <c r="E2280" s="5">
        <f>IF(ISERROR(VLOOKUP($A$2280, 文字檔!E:F, 2, 0)),0,VLOOKUP($A$2280, 文字檔!E:F, 2, 0))</f>
        <v>0</v>
      </c>
      <c r="F2280" s="5">
        <f>IF(ISERROR(VLOOKUP($A$2280, 文字檔!G:H, 2, 0)),0,VLOOKUP($A$2280, 文字檔!G:H, 2, 0))</f>
        <v>0</v>
      </c>
      <c r="G2280" s="5">
        <f>IF(ISERROR(VLOOKUP($A$2280, 文字檔!I:J, 2, 0)),0,VLOOKUP($A$2280, 文字檔!I:J, 2, 0))</f>
        <v>0</v>
      </c>
      <c r="H2280" s="5">
        <f>IF(ISERROR(VLOOKUP($A$2280, 文字檔!K:L, 2, 0)),0,VLOOKUP($A$2280, 文字檔!K:L, 2, 0))</f>
        <v>0</v>
      </c>
      <c r="I2280" s="5">
        <f>IF(ISERROR(VLOOKUP($A$2280, 文字檔!M:N, 2, 0)),0,VLOOKUP($A$2280, 文字檔!M:N, 2, 0))</f>
        <v>0</v>
      </c>
      <c r="J2280" s="5">
        <f>IF(ISERROR(VLOOKUP($A$2280, 文字檔!O:P, 2, 0)),0,VLOOKUP($A$2280, 文字檔!O:P, 2, 0))</f>
        <v>0</v>
      </c>
      <c r="K2280">
        <f>IF(ISERROR(VLOOKUP($A$2280, 文字檔!Q:R, 2, 0)),0,VLOOKUP($A$2280, 文字檔!Q:R, 2, 0))</f>
        <v>0</v>
      </c>
      <c r="L2280">
        <f>IF(ISERROR(VLOOKUP($A$2280, 文字檔!S:T, 2, 0)),0,VLOOKUP($A$2280, 文字檔!S:T, 2, 0))</f>
        <v>0</v>
      </c>
      <c r="M2280">
        <f>IF(ISERROR(VLOOKUP($A$2280, 文字檔!U:V, 2, 0)),0,VLOOKUP($A$2280, 文字檔!U:V, 2, 0))</f>
        <v>0</v>
      </c>
      <c r="N2280">
        <f>IF(ISERROR(VLOOKUP($A$2280, 文字檔!W:X, 2, 0)),0,VLOOKUP($A$2280, 文字檔!W:X, 2, 0))</f>
        <v>0</v>
      </c>
      <c r="O2280">
        <f>IF(ISERROR(VLOOKUP($A$2280, 文字檔!Y:Z, 2, 0)),0,VLOOKUP($A$2280, 文字檔!Y:Z, 2, 0))</f>
        <v>0</v>
      </c>
      <c r="P2280">
        <f>IF(ISERROR(VLOOKUP($A$2280, 文字檔!AA:AB, 2, 0)),0,VLOOKUP($A$2280, 文字檔!AA:AB, 2, 0))</f>
        <v>0</v>
      </c>
    </row>
    <row r="2281" spans="1:16" ht="16.2">
      <c r="A2281" s="7">
        <v>46017</v>
      </c>
      <c r="B2281" s="5">
        <f>SUMPRODUCT($C$2:$P$2,$C$2281:$P$2281)</f>
        <v>118134.14</v>
      </c>
      <c r="C2281" s="5">
        <f>IF(ISERROR(VLOOKUP($A$2281, 文字檔!A:B, 2, 0)),0,VLOOKUP($A$2281, 文字檔!A:B, 2, 0))</f>
        <v>10567.46</v>
      </c>
      <c r="D2281" s="5">
        <f>IF(ISERROR(VLOOKUP($A$2281, 文字檔!C:D, 2, 0)),0,VLOOKUP($A$2281, 文字檔!C:D, 2, 0))</f>
        <v>0</v>
      </c>
      <c r="E2281" s="5">
        <f>IF(ISERROR(VLOOKUP($A$2281, 文字檔!E:F, 2, 0)),0,VLOOKUP($A$2281, 文字檔!E:F, 2, 0))</f>
        <v>0</v>
      </c>
      <c r="F2281" s="5">
        <f>IF(ISERROR(VLOOKUP($A$2281, 文字檔!G:H, 2, 0)),0,VLOOKUP($A$2281, 文字檔!G:H, 2, 0))</f>
        <v>0</v>
      </c>
      <c r="G2281" s="5">
        <f>IF(ISERROR(VLOOKUP($A$2281, 文字檔!I:J, 2, 0)),0,VLOOKUP($A$2281, 文字檔!I:J, 2, 0))</f>
        <v>26343.89</v>
      </c>
      <c r="H2281" s="5">
        <f>IF(ISERROR(VLOOKUP($A$2281, 文字檔!K:L, 2, 0)),0,VLOOKUP($A$2281, 文字檔!K:L, 2, 0))</f>
        <v>-6715.67</v>
      </c>
      <c r="I2281" s="5">
        <f>IF(ISERROR(VLOOKUP($A$2281, 文字檔!M:N, 2, 0)),0,VLOOKUP($A$2281, 文字檔!M:N, 2, 0))</f>
        <v>27944.13</v>
      </c>
      <c r="J2281" s="5">
        <f>IF(ISERROR(VLOOKUP($A$2281, 文字檔!O:P, 2, 0)),0,VLOOKUP($A$2281, 文字檔!O:P, 2, 0))</f>
        <v>-17715.46</v>
      </c>
      <c r="K2281">
        <f>IF(ISERROR(VLOOKUP($A$2281, 文字檔!Q:R, 2, 0)),0,VLOOKUP($A$2281, 文字檔!Q:R, 2, 0))</f>
        <v>40200</v>
      </c>
      <c r="L2281">
        <f>IF(ISERROR(VLOOKUP($A$2281, 文字檔!S:T, 2, 0)),0,VLOOKUP($A$2281, 文字檔!S:T, 2, 0))</f>
        <v>0</v>
      </c>
      <c r="M2281">
        <f>IF(ISERROR(VLOOKUP($A$2281, 文字檔!U:V, 2, 0)),0,VLOOKUP($A$2281, 文字檔!U:V, 2, 0))</f>
        <v>0</v>
      </c>
      <c r="N2281">
        <f>IF(ISERROR(VLOOKUP($A$2281, 文字檔!W:X, 2, 0)),0,VLOOKUP($A$2281, 文字檔!W:X, 2, 0))</f>
        <v>0</v>
      </c>
      <c r="O2281">
        <f>IF(ISERROR(VLOOKUP($A$2281, 文字檔!Y:Z, 2, 0)),0,VLOOKUP($A$2281, 文字檔!Y:Z, 2, 0))</f>
        <v>10825.28</v>
      </c>
      <c r="P2281">
        <f>IF(ISERROR(VLOOKUP($A$2281, 文字檔!AA:AB, 2, 0)),0,VLOOKUP($A$2281, 文字檔!AA:AB, 2, 0))</f>
        <v>26684.51</v>
      </c>
    </row>
    <row r="2282" spans="1:16" ht="16.2">
      <c r="A2282" s="7">
        <v>46018</v>
      </c>
      <c r="B2282" s="5">
        <f>SUMPRODUCT($C$2:$P$2,$C$2282:$P$2282)</f>
        <v>0</v>
      </c>
      <c r="C2282" s="5">
        <f>IF(ISERROR(VLOOKUP($A$2282, 文字檔!A:B, 2, 0)),0,VLOOKUP($A$2282, 文字檔!A:B, 2, 0))</f>
        <v>0</v>
      </c>
      <c r="D2282" s="5">
        <f>IF(ISERROR(VLOOKUP($A$2282, 文字檔!C:D, 2, 0)),0,VLOOKUP($A$2282, 文字檔!C:D, 2, 0))</f>
        <v>0</v>
      </c>
      <c r="E2282" s="5">
        <f>IF(ISERROR(VLOOKUP($A$2282, 文字檔!E:F, 2, 0)),0,VLOOKUP($A$2282, 文字檔!E:F, 2, 0))</f>
        <v>0</v>
      </c>
      <c r="F2282" s="5">
        <f>IF(ISERROR(VLOOKUP($A$2282, 文字檔!G:H, 2, 0)),0,VLOOKUP($A$2282, 文字檔!G:H, 2, 0))</f>
        <v>0</v>
      </c>
      <c r="G2282" s="5">
        <f>IF(ISERROR(VLOOKUP($A$2282, 文字檔!I:J, 2, 0)),0,VLOOKUP($A$2282, 文字檔!I:J, 2, 0))</f>
        <v>0</v>
      </c>
      <c r="H2282" s="5">
        <f>IF(ISERROR(VLOOKUP($A$2282, 文字檔!K:L, 2, 0)),0,VLOOKUP($A$2282, 文字檔!K:L, 2, 0))</f>
        <v>0</v>
      </c>
      <c r="I2282" s="5">
        <f>IF(ISERROR(VLOOKUP($A$2282, 文字檔!M:N, 2, 0)),0,VLOOKUP($A$2282, 文字檔!M:N, 2, 0))</f>
        <v>0</v>
      </c>
      <c r="J2282" s="5">
        <f>IF(ISERROR(VLOOKUP($A$2282, 文字檔!O:P, 2, 0)),0,VLOOKUP($A$2282, 文字檔!O:P, 2, 0))</f>
        <v>0</v>
      </c>
      <c r="K2282">
        <f>IF(ISERROR(VLOOKUP($A$2282, 文字檔!Q:R, 2, 0)),0,VLOOKUP($A$2282, 文字檔!Q:R, 2, 0))</f>
        <v>0</v>
      </c>
      <c r="L2282">
        <f>IF(ISERROR(VLOOKUP($A$2282, 文字檔!S:T, 2, 0)),0,VLOOKUP($A$2282, 文字檔!S:T, 2, 0))</f>
        <v>0</v>
      </c>
      <c r="M2282">
        <f>IF(ISERROR(VLOOKUP($A$2282, 文字檔!U:V, 2, 0)),0,VLOOKUP($A$2282, 文字檔!U:V, 2, 0))</f>
        <v>0</v>
      </c>
      <c r="N2282">
        <f>IF(ISERROR(VLOOKUP($A$2282, 文字檔!W:X, 2, 0)),0,VLOOKUP($A$2282, 文字檔!W:X, 2, 0))</f>
        <v>0</v>
      </c>
      <c r="O2282">
        <f>IF(ISERROR(VLOOKUP($A$2282, 文字檔!Y:Z, 2, 0)),0,VLOOKUP($A$2282, 文字檔!Y:Z, 2, 0))</f>
        <v>0</v>
      </c>
      <c r="P2282">
        <f>IF(ISERROR(VLOOKUP($A$2282, 文字檔!AA:AB, 2, 0)),0,VLOOKUP($A$2282, 文字檔!AA:AB, 2, 0))</f>
        <v>0</v>
      </c>
    </row>
    <row r="2283" spans="1:16" ht="16.2">
      <c r="A2283" s="7">
        <v>46019</v>
      </c>
      <c r="B2283" s="5">
        <f>SUMPRODUCT($C$2:$P$2,$C$2283:$P$2283)</f>
        <v>0</v>
      </c>
      <c r="C2283" s="5">
        <f>IF(ISERROR(VLOOKUP($A$2283, 文字檔!A:B, 2, 0)),0,VLOOKUP($A$2283, 文字檔!A:B, 2, 0))</f>
        <v>0</v>
      </c>
      <c r="D2283" s="5">
        <f>IF(ISERROR(VLOOKUP($A$2283, 文字檔!C:D, 2, 0)),0,VLOOKUP($A$2283, 文字檔!C:D, 2, 0))</f>
        <v>0</v>
      </c>
      <c r="E2283" s="5">
        <f>IF(ISERROR(VLOOKUP($A$2283, 文字檔!E:F, 2, 0)),0,VLOOKUP($A$2283, 文字檔!E:F, 2, 0))</f>
        <v>0</v>
      </c>
      <c r="F2283" s="5">
        <f>IF(ISERROR(VLOOKUP($A$2283, 文字檔!G:H, 2, 0)),0,VLOOKUP($A$2283, 文字檔!G:H, 2, 0))</f>
        <v>0</v>
      </c>
      <c r="G2283" s="5">
        <f>IF(ISERROR(VLOOKUP($A$2283, 文字檔!I:J, 2, 0)),0,VLOOKUP($A$2283, 文字檔!I:J, 2, 0))</f>
        <v>0</v>
      </c>
      <c r="H2283" s="5">
        <f>IF(ISERROR(VLOOKUP($A$2283, 文字檔!K:L, 2, 0)),0,VLOOKUP($A$2283, 文字檔!K:L, 2, 0))</f>
        <v>0</v>
      </c>
      <c r="I2283" s="5">
        <f>IF(ISERROR(VLOOKUP($A$2283, 文字檔!M:N, 2, 0)),0,VLOOKUP($A$2283, 文字檔!M:N, 2, 0))</f>
        <v>0</v>
      </c>
      <c r="J2283" s="5">
        <f>IF(ISERROR(VLOOKUP($A$2283, 文字檔!O:P, 2, 0)),0,VLOOKUP($A$2283, 文字檔!O:P, 2, 0))</f>
        <v>0</v>
      </c>
      <c r="K2283">
        <f>IF(ISERROR(VLOOKUP($A$2283, 文字檔!Q:R, 2, 0)),0,VLOOKUP($A$2283, 文字檔!Q:R, 2, 0))</f>
        <v>0</v>
      </c>
      <c r="L2283">
        <f>IF(ISERROR(VLOOKUP($A$2283, 文字檔!S:T, 2, 0)),0,VLOOKUP($A$2283, 文字檔!S:T, 2, 0))</f>
        <v>0</v>
      </c>
      <c r="M2283">
        <f>IF(ISERROR(VLOOKUP($A$2283, 文字檔!U:V, 2, 0)),0,VLOOKUP($A$2283, 文字檔!U:V, 2, 0))</f>
        <v>0</v>
      </c>
      <c r="N2283">
        <f>IF(ISERROR(VLOOKUP($A$2283, 文字檔!W:X, 2, 0)),0,VLOOKUP($A$2283, 文字檔!W:X, 2, 0))</f>
        <v>0</v>
      </c>
      <c r="O2283">
        <f>IF(ISERROR(VLOOKUP($A$2283, 文字檔!Y:Z, 2, 0)),0,VLOOKUP($A$2283, 文字檔!Y:Z, 2, 0))</f>
        <v>0</v>
      </c>
      <c r="P2283">
        <f>IF(ISERROR(VLOOKUP($A$2283, 文字檔!AA:AB, 2, 0)),0,VLOOKUP($A$2283, 文字檔!AA:AB, 2, 0))</f>
        <v>0</v>
      </c>
    </row>
    <row r="2284" spans="1:16" ht="16.2">
      <c r="A2284" s="7">
        <v>46020</v>
      </c>
      <c r="B2284" s="5">
        <f>SUMPRODUCT($C$2:$P$2,$C$2284:$P$2284)</f>
        <v>262028.74</v>
      </c>
      <c r="C2284" s="5">
        <f>IF(ISERROR(VLOOKUP($A$2284, 文字檔!A:B, 2, 0)),0,VLOOKUP($A$2284, 文字檔!A:B, 2, 0))</f>
        <v>12338.51</v>
      </c>
      <c r="D2284" s="5">
        <f>IF(ISERROR(VLOOKUP($A$2284, 文字檔!C:D, 2, 0)),0,VLOOKUP($A$2284, 文字檔!C:D, 2, 0))</f>
        <v>0</v>
      </c>
      <c r="E2284" s="5">
        <f>IF(ISERROR(VLOOKUP($A$2284, 文字檔!E:F, 2, 0)),0,VLOOKUP($A$2284, 文字檔!E:F, 2, 0))</f>
        <v>0</v>
      </c>
      <c r="F2284" s="5">
        <f>IF(ISERROR(VLOOKUP($A$2284, 文字檔!G:H, 2, 0)),0,VLOOKUP($A$2284, 文字檔!G:H, 2, 0))</f>
        <v>0</v>
      </c>
      <c r="G2284" s="5">
        <f>IF(ISERROR(VLOOKUP($A$2284, 文字檔!I:J, 2, 0)),0,VLOOKUP($A$2284, 文字檔!I:J, 2, 0))</f>
        <v>-3859.74</v>
      </c>
      <c r="H2284" s="5">
        <f>IF(ISERROR(VLOOKUP($A$2284, 文字檔!K:L, 2, 0)),0,VLOOKUP($A$2284, 文字檔!K:L, 2, 0))</f>
        <v>41537.86</v>
      </c>
      <c r="I2284" s="5">
        <f>IF(ISERROR(VLOOKUP($A$2284, 文字檔!M:N, 2, 0)),0,VLOOKUP($A$2284, 文字檔!M:N, 2, 0))</f>
        <v>55400</v>
      </c>
      <c r="J2284" s="5">
        <f>IF(ISERROR(VLOOKUP($A$2284, 文字檔!O:P, 2, 0)),0,VLOOKUP($A$2284, 文字檔!O:P, 2, 0))</f>
        <v>0</v>
      </c>
      <c r="K2284">
        <f>IF(ISERROR(VLOOKUP($A$2284, 文字檔!Q:R, 2, 0)),0,VLOOKUP($A$2284, 文字檔!Q:R, 2, 0))</f>
        <v>55400</v>
      </c>
      <c r="L2284">
        <f>IF(ISERROR(VLOOKUP($A$2284, 文字檔!S:T, 2, 0)),0,VLOOKUP($A$2284, 文字檔!S:T, 2, 0))</f>
        <v>0</v>
      </c>
      <c r="M2284">
        <f>IF(ISERROR(VLOOKUP($A$2284, 文字檔!U:V, 2, 0)),0,VLOOKUP($A$2284, 文字檔!U:V, 2, 0))</f>
        <v>4332.28</v>
      </c>
      <c r="N2284">
        <f>IF(ISERROR(VLOOKUP($A$2284, 文字檔!W:X, 2, 0)),0,VLOOKUP($A$2284, 文字檔!W:X, 2, 0))</f>
        <v>-13920.17</v>
      </c>
      <c r="O2284">
        <f>IF(ISERROR(VLOOKUP($A$2284, 文字檔!Y:Z, 2, 0)),0,VLOOKUP($A$2284, 文字檔!Y:Z, 2, 0))</f>
        <v>55400</v>
      </c>
      <c r="P2284">
        <f>IF(ISERROR(VLOOKUP($A$2284, 文字檔!AA:AB, 2, 0)),0,VLOOKUP($A$2284, 文字檔!AA:AB, 2, 0))</f>
        <v>55400</v>
      </c>
    </row>
    <row r="2285" spans="1:16" ht="16.2">
      <c r="A2285" s="7">
        <v>46021</v>
      </c>
      <c r="B2285" s="5">
        <f>SUMPRODUCT($C$2:$P$2,$C$2285:$P$2285)</f>
        <v>-183976.83999999997</v>
      </c>
      <c r="C2285" s="5">
        <f>IF(ISERROR(VLOOKUP($A$2285, 文字檔!A:B, 2, 0)),0,VLOOKUP($A$2285, 文字檔!A:B, 2, 0))</f>
        <v>0</v>
      </c>
      <c r="D2285" s="5">
        <f>IF(ISERROR(VLOOKUP($A$2285, 文字檔!C:D, 2, 0)),0,VLOOKUP($A$2285, 文字檔!C:D, 2, 0))</f>
        <v>0</v>
      </c>
      <c r="E2285" s="5">
        <f>IF(ISERROR(VLOOKUP($A$2285, 文字檔!E:F, 2, 0)),0,VLOOKUP($A$2285, 文字檔!E:F, 2, 0))</f>
        <v>0</v>
      </c>
      <c r="F2285" s="5">
        <f>IF(ISERROR(VLOOKUP($A$2285, 文字檔!G:H, 2, 0)),0,VLOOKUP($A$2285, 文字檔!G:H, 2, 0))</f>
        <v>0</v>
      </c>
      <c r="G2285" s="5">
        <f>IF(ISERROR(VLOOKUP($A$2285, 文字檔!I:J, 2, 0)),0,VLOOKUP($A$2285, 文字檔!I:J, 2, 0))</f>
        <v>0</v>
      </c>
      <c r="H2285" s="5">
        <f>IF(ISERROR(VLOOKUP($A$2285, 文字檔!K:L, 2, 0)),0,VLOOKUP($A$2285, 文字檔!K:L, 2, 0))</f>
        <v>-52988.94</v>
      </c>
      <c r="I2285" s="5">
        <f>IF(ISERROR(VLOOKUP($A$2285, 文字檔!M:N, 2, 0)),0,VLOOKUP($A$2285, 文字檔!M:N, 2, 0))</f>
        <v>-22665.23</v>
      </c>
      <c r="J2285" s="5">
        <f>IF(ISERROR(VLOOKUP($A$2285, 文字檔!O:P, 2, 0)),0,VLOOKUP($A$2285, 文字檔!O:P, 2, 0))</f>
        <v>0</v>
      </c>
      <c r="K2285">
        <f>IF(ISERROR(VLOOKUP($A$2285, 文字檔!Q:R, 2, 0)),0,VLOOKUP($A$2285, 文字檔!Q:R, 2, 0))</f>
        <v>-13800</v>
      </c>
      <c r="L2285">
        <f>IF(ISERROR(VLOOKUP($A$2285, 文字檔!S:T, 2, 0)),0,VLOOKUP($A$2285, 文字檔!S:T, 2, 0))</f>
        <v>0</v>
      </c>
      <c r="M2285">
        <f>IF(ISERROR(VLOOKUP($A$2285, 文字檔!U:V, 2, 0)),0,VLOOKUP($A$2285, 文字檔!U:V, 2, 0))</f>
        <v>-13800</v>
      </c>
      <c r="N2285">
        <f>IF(ISERROR(VLOOKUP($A$2285, 文字檔!W:X, 2, 0)),0,VLOOKUP($A$2285, 文字檔!W:X, 2, 0))</f>
        <v>-14928.72</v>
      </c>
      <c r="O2285">
        <f>IF(ISERROR(VLOOKUP($A$2285, 文字檔!Y:Z, 2, 0)),0,VLOOKUP($A$2285, 文字檔!Y:Z, 2, 0))</f>
        <v>-27731.03</v>
      </c>
      <c r="P2285">
        <f>IF(ISERROR(VLOOKUP($A$2285, 文字檔!AA:AB, 2, 0)),0,VLOOKUP($A$2285, 文字檔!AA:AB, 2, 0))</f>
        <v>-38062.92</v>
      </c>
    </row>
    <row r="2286" spans="1:16" ht="16.2">
      <c r="A2286" s="7">
        <v>46022</v>
      </c>
      <c r="B2286" s="5">
        <f>SUMPRODUCT($C$2:$P$2,$C$2286:$P$2286)</f>
        <v>67130.25</v>
      </c>
      <c r="C2286" s="5">
        <f>IF(ISERROR(VLOOKUP($A$2286, 文字檔!A:B, 2, 0)),0,VLOOKUP($A$2286, 文字檔!A:B, 2, 0))</f>
        <v>0</v>
      </c>
      <c r="D2286" s="5">
        <f>IF(ISERROR(VLOOKUP($A$2286, 文字檔!C:D, 2, 0)),0,VLOOKUP($A$2286, 文字檔!C:D, 2, 0))</f>
        <v>0</v>
      </c>
      <c r="E2286" s="5">
        <f>IF(ISERROR(VLOOKUP($A$2286, 文字檔!E:F, 2, 0)),0,VLOOKUP($A$2286, 文字檔!E:F, 2, 0))</f>
        <v>0</v>
      </c>
      <c r="F2286" s="5">
        <f>IF(ISERROR(VLOOKUP($A$2286, 文字檔!G:H, 2, 0)),0,VLOOKUP($A$2286, 文字檔!G:H, 2, 0))</f>
        <v>0</v>
      </c>
      <c r="G2286" s="5">
        <f>IF(ISERROR(VLOOKUP($A$2286, 文字檔!I:J, 2, 0)),0,VLOOKUP($A$2286, 文字檔!I:J, 2, 0))</f>
        <v>-23868.3</v>
      </c>
      <c r="H2286" s="5">
        <f>IF(ISERROR(VLOOKUP($A$2286, 文字檔!K:L, 2, 0)),0,VLOOKUP($A$2286, 文字檔!K:L, 2, 0))</f>
        <v>0</v>
      </c>
      <c r="I2286" s="5">
        <f>IF(ISERROR(VLOOKUP($A$2286, 文字檔!M:N, 2, 0)),0,VLOOKUP($A$2286, 文字檔!M:N, 2, 0))</f>
        <v>14331.8</v>
      </c>
      <c r="J2286" s="5">
        <f>IF(ISERROR(VLOOKUP($A$2286, 文字檔!O:P, 2, 0)),0,VLOOKUP($A$2286, 文字檔!O:P, 2, 0))</f>
        <v>0</v>
      </c>
      <c r="K2286">
        <f>IF(ISERROR(VLOOKUP($A$2286, 文字檔!Q:R, 2, 0)),0,VLOOKUP($A$2286, 文字檔!Q:R, 2, 0))</f>
        <v>27000</v>
      </c>
      <c r="L2286">
        <f>IF(ISERROR(VLOOKUP($A$2286, 文字檔!S:T, 2, 0)),0,VLOOKUP($A$2286, 文字檔!S:T, 2, 0))</f>
        <v>0</v>
      </c>
      <c r="M2286">
        <f>IF(ISERROR(VLOOKUP($A$2286, 文字檔!U:V, 2, 0)),0,VLOOKUP($A$2286, 文字檔!U:V, 2, 0))</f>
        <v>27000</v>
      </c>
      <c r="N2286">
        <f>IF(ISERROR(VLOOKUP($A$2286, 文字檔!W:X, 2, 0)),0,VLOOKUP($A$2286, 文字檔!W:X, 2, 0))</f>
        <v>0</v>
      </c>
      <c r="O2286">
        <f>IF(ISERROR(VLOOKUP($A$2286, 文字檔!Y:Z, 2, 0)),0,VLOOKUP($A$2286, 文字檔!Y:Z, 2, 0))</f>
        <v>22666.75</v>
      </c>
      <c r="P2286">
        <f>IF(ISERROR(VLOOKUP($A$2286, 文字檔!AA:AB, 2, 0)),0,VLOOKUP($A$2286, 文字檔!AA:AB, 2, 0))</f>
        <v>0</v>
      </c>
    </row>
    <row r="2287" spans="1:16" ht="16.2">
      <c r="A2287" s="7">
        <v>46023</v>
      </c>
      <c r="B2287" s="5">
        <f>SUMPRODUCT($C$2:$P$2,$C$2287:$P$2287)</f>
        <v>0</v>
      </c>
      <c r="C2287" s="5">
        <f>IF(ISERROR(VLOOKUP($A$2287, 文字檔!A:B, 2, 0)),0,VLOOKUP($A$2287, 文字檔!A:B, 2, 0))</f>
        <v>0</v>
      </c>
      <c r="D2287" s="5">
        <f>IF(ISERROR(VLOOKUP($A$2287, 文字檔!C:D, 2, 0)),0,VLOOKUP($A$2287, 文字檔!C:D, 2, 0))</f>
        <v>0</v>
      </c>
      <c r="E2287" s="5">
        <f>IF(ISERROR(VLOOKUP($A$2287, 文字檔!E:F, 2, 0)),0,VLOOKUP($A$2287, 文字檔!E:F, 2, 0))</f>
        <v>0</v>
      </c>
      <c r="F2287" s="5">
        <f>IF(ISERROR(VLOOKUP($A$2287, 文字檔!G:H, 2, 0)),0,VLOOKUP($A$2287, 文字檔!G:H, 2, 0))</f>
        <v>0</v>
      </c>
      <c r="G2287" s="5">
        <f>IF(ISERROR(VLOOKUP($A$2287, 文字檔!I:J, 2, 0)),0,VLOOKUP($A$2287, 文字檔!I:J, 2, 0))</f>
        <v>0</v>
      </c>
      <c r="H2287" s="5">
        <f>IF(ISERROR(VLOOKUP($A$2287, 文字檔!K:L, 2, 0)),0,VLOOKUP($A$2287, 文字檔!K:L, 2, 0))</f>
        <v>0</v>
      </c>
      <c r="I2287" s="5">
        <f>IF(ISERROR(VLOOKUP($A$2287, 文字檔!M:N, 2, 0)),0,VLOOKUP($A$2287, 文字檔!M:N, 2, 0))</f>
        <v>0</v>
      </c>
      <c r="J2287" s="5">
        <f>IF(ISERROR(VLOOKUP($A$2287, 文字檔!O:P, 2, 0)),0,VLOOKUP($A$2287, 文字檔!O:P, 2, 0))</f>
        <v>0</v>
      </c>
      <c r="K2287">
        <f>IF(ISERROR(VLOOKUP($A$2287, 文字檔!Q:R, 2, 0)),0,VLOOKUP($A$2287, 文字檔!Q:R, 2, 0))</f>
        <v>0</v>
      </c>
      <c r="L2287">
        <f>IF(ISERROR(VLOOKUP($A$2287, 文字檔!S:T, 2, 0)),0,VLOOKUP($A$2287, 文字檔!S:T, 2, 0))</f>
        <v>0</v>
      </c>
      <c r="M2287">
        <f>IF(ISERROR(VLOOKUP($A$2287, 文字檔!U:V, 2, 0)),0,VLOOKUP($A$2287, 文字檔!U:V, 2, 0))</f>
        <v>0</v>
      </c>
      <c r="N2287">
        <f>IF(ISERROR(VLOOKUP($A$2287, 文字檔!W:X, 2, 0)),0,VLOOKUP($A$2287, 文字檔!W:X, 2, 0))</f>
        <v>0</v>
      </c>
      <c r="O2287">
        <f>IF(ISERROR(VLOOKUP($A$2287, 文字檔!Y:Z, 2, 0)),0,VLOOKUP($A$2287, 文字檔!Y:Z, 2, 0))</f>
        <v>0</v>
      </c>
      <c r="P2287">
        <f>IF(ISERROR(VLOOKUP($A$2287, 文字檔!AA:AB, 2, 0)),0,VLOOKUP($A$2287, 文字檔!AA:AB, 2, 0))</f>
        <v>0</v>
      </c>
    </row>
    <row r="2288" spans="1:16" ht="16.2">
      <c r="A2288" s="7">
        <v>46024</v>
      </c>
      <c r="B2288" s="5">
        <f>SUMPRODUCT($C$2:$P$2,$C$2288:$P$2288)</f>
        <v>516387.97</v>
      </c>
      <c r="C2288" s="5">
        <f>IF(ISERROR(VLOOKUP($A$2288, 文字檔!A:B, 2, 0)),0,VLOOKUP($A$2288, 文字檔!A:B, 2, 0))</f>
        <v>41237.11</v>
      </c>
      <c r="D2288" s="5">
        <f>IF(ISERROR(VLOOKUP($A$2288, 文字檔!C:D, 2, 0)),0,VLOOKUP($A$2288, 文字檔!C:D, 2, 0))</f>
        <v>0</v>
      </c>
      <c r="E2288" s="5">
        <f>IF(ISERROR(VLOOKUP($A$2288, 文字檔!E:F, 2, 0)),0,VLOOKUP($A$2288, 文字檔!E:F, 2, 0))</f>
        <v>0</v>
      </c>
      <c r="F2288" s="5">
        <f>IF(ISERROR(VLOOKUP($A$2288, 文字檔!G:H, 2, 0)),0,VLOOKUP($A$2288, 文字檔!G:H, 2, 0))</f>
        <v>0</v>
      </c>
      <c r="G2288" s="5">
        <f>IF(ISERROR(VLOOKUP($A$2288, 文字檔!I:J, 2, 0)),0,VLOOKUP($A$2288, 文字檔!I:J, 2, 0))</f>
        <v>45322.74</v>
      </c>
      <c r="H2288" s="5">
        <f>IF(ISERROR(VLOOKUP($A$2288, 文字檔!K:L, 2, 0)),0,VLOOKUP($A$2288, 文字檔!K:L, 2, 0))</f>
        <v>73727</v>
      </c>
      <c r="I2288" s="5">
        <f>IF(ISERROR(VLOOKUP($A$2288, 文字檔!M:N, 2, 0)),0,VLOOKUP($A$2288, 文字檔!M:N, 2, 0))</f>
        <v>134850</v>
      </c>
      <c r="J2288" s="5">
        <f>IF(ISERROR(VLOOKUP($A$2288, 文字檔!O:P, 2, 0)),0,VLOOKUP($A$2288, 文字檔!O:P, 2, 0))</f>
        <v>0</v>
      </c>
      <c r="K2288">
        <f>IF(ISERROR(VLOOKUP($A$2288, 文字檔!Q:R, 2, 0)),0,VLOOKUP($A$2288, 文字檔!Q:R, 2, 0))</f>
        <v>91400</v>
      </c>
      <c r="L2288">
        <f>IF(ISERROR(VLOOKUP($A$2288, 文字檔!S:T, 2, 0)),0,VLOOKUP($A$2288, 文字檔!S:T, 2, 0))</f>
        <v>0</v>
      </c>
      <c r="M2288">
        <f>IF(ISERROR(VLOOKUP($A$2288, 文字檔!U:V, 2, 0)),0,VLOOKUP($A$2288, 文字檔!U:V, 2, 0))</f>
        <v>91400</v>
      </c>
      <c r="N2288">
        <f>IF(ISERROR(VLOOKUP($A$2288, 文字檔!W:X, 2, 0)),0,VLOOKUP($A$2288, 文字檔!W:X, 2, 0))</f>
        <v>0</v>
      </c>
      <c r="O2288">
        <f>IF(ISERROR(VLOOKUP($A$2288, 文字檔!Y:Z, 2, 0)),0,VLOOKUP($A$2288, 文字檔!Y:Z, 2, 0))</f>
        <v>-70.599999999999994</v>
      </c>
      <c r="P2288">
        <f>IF(ISERROR(VLOOKUP($A$2288, 文字檔!AA:AB, 2, 0)),0,VLOOKUP($A$2288, 文字檔!AA:AB, 2, 0))</f>
        <v>38521.72</v>
      </c>
    </row>
    <row r="2289" spans="1:16" ht="16.2">
      <c r="A2289" s="7">
        <v>46025</v>
      </c>
      <c r="B2289" s="5">
        <f>SUMPRODUCT($C$2:$P$2,$C$2289:$P$2289)</f>
        <v>0</v>
      </c>
      <c r="C2289" s="5">
        <f>IF(ISERROR(VLOOKUP($A$2289, 文字檔!A:B, 2, 0)),0,VLOOKUP($A$2289, 文字檔!A:B, 2, 0))</f>
        <v>0</v>
      </c>
      <c r="D2289" s="5">
        <f>IF(ISERROR(VLOOKUP($A$2289, 文字檔!C:D, 2, 0)),0,VLOOKUP($A$2289, 文字檔!C:D, 2, 0))</f>
        <v>0</v>
      </c>
      <c r="E2289" s="5">
        <f>IF(ISERROR(VLOOKUP($A$2289, 文字檔!E:F, 2, 0)),0,VLOOKUP($A$2289, 文字檔!E:F, 2, 0))</f>
        <v>0</v>
      </c>
      <c r="F2289" s="5">
        <f>IF(ISERROR(VLOOKUP($A$2289, 文字檔!G:H, 2, 0)),0,VLOOKUP($A$2289, 文字檔!G:H, 2, 0))</f>
        <v>0</v>
      </c>
      <c r="G2289" s="5">
        <f>IF(ISERROR(VLOOKUP($A$2289, 文字檔!I:J, 2, 0)),0,VLOOKUP($A$2289, 文字檔!I:J, 2, 0))</f>
        <v>0</v>
      </c>
      <c r="H2289" s="5">
        <f>IF(ISERROR(VLOOKUP($A$2289, 文字檔!K:L, 2, 0)),0,VLOOKUP($A$2289, 文字檔!K:L, 2, 0))</f>
        <v>0</v>
      </c>
      <c r="I2289" s="5">
        <f>IF(ISERROR(VLOOKUP($A$2289, 文字檔!M:N, 2, 0)),0,VLOOKUP($A$2289, 文字檔!M:N, 2, 0))</f>
        <v>0</v>
      </c>
      <c r="J2289" s="5">
        <f>IF(ISERROR(VLOOKUP($A$2289, 文字檔!O:P, 2, 0)),0,VLOOKUP($A$2289, 文字檔!O:P, 2, 0))</f>
        <v>0</v>
      </c>
      <c r="K2289">
        <f>IF(ISERROR(VLOOKUP($A$2289, 文字檔!Q:R, 2, 0)),0,VLOOKUP($A$2289, 文字檔!Q:R, 2, 0))</f>
        <v>0</v>
      </c>
      <c r="L2289">
        <f>IF(ISERROR(VLOOKUP($A$2289, 文字檔!S:T, 2, 0)),0,VLOOKUP($A$2289, 文字檔!S:T, 2, 0))</f>
        <v>0</v>
      </c>
      <c r="M2289">
        <f>IF(ISERROR(VLOOKUP($A$2289, 文字檔!U:V, 2, 0)),0,VLOOKUP($A$2289, 文字檔!U:V, 2, 0))</f>
        <v>0</v>
      </c>
      <c r="N2289">
        <f>IF(ISERROR(VLOOKUP($A$2289, 文字檔!W:X, 2, 0)),0,VLOOKUP($A$2289, 文字檔!W:X, 2, 0))</f>
        <v>0</v>
      </c>
      <c r="O2289">
        <f>IF(ISERROR(VLOOKUP($A$2289, 文字檔!Y:Z, 2, 0)),0,VLOOKUP($A$2289, 文字檔!Y:Z, 2, 0))</f>
        <v>0</v>
      </c>
      <c r="P2289">
        <f>IF(ISERROR(VLOOKUP($A$2289, 文字檔!AA:AB, 2, 0)),0,VLOOKUP($A$2289, 文字檔!AA:AB, 2, 0))</f>
        <v>0</v>
      </c>
    </row>
    <row r="2290" spans="1:16" ht="16.2">
      <c r="A2290" s="7">
        <v>46026</v>
      </c>
      <c r="B2290" s="5">
        <f>SUMPRODUCT($C$2:$P$2,$C$2290:$P$2290)</f>
        <v>0</v>
      </c>
      <c r="C2290" s="5">
        <f>IF(ISERROR(VLOOKUP($A$2290, 文字檔!A:B, 2, 0)),0,VLOOKUP($A$2290, 文字檔!A:B, 2, 0))</f>
        <v>0</v>
      </c>
      <c r="D2290" s="5">
        <f>IF(ISERROR(VLOOKUP($A$2290, 文字檔!C:D, 2, 0)),0,VLOOKUP($A$2290, 文字檔!C:D, 2, 0))</f>
        <v>0</v>
      </c>
      <c r="E2290" s="5">
        <f>IF(ISERROR(VLOOKUP($A$2290, 文字檔!E:F, 2, 0)),0,VLOOKUP($A$2290, 文字檔!E:F, 2, 0))</f>
        <v>0</v>
      </c>
      <c r="F2290" s="5">
        <f>IF(ISERROR(VLOOKUP($A$2290, 文字檔!G:H, 2, 0)),0,VLOOKUP($A$2290, 文字檔!G:H, 2, 0))</f>
        <v>0</v>
      </c>
      <c r="G2290" s="5">
        <f>IF(ISERROR(VLOOKUP($A$2290, 文字檔!I:J, 2, 0)),0,VLOOKUP($A$2290, 文字檔!I:J, 2, 0))</f>
        <v>0</v>
      </c>
      <c r="H2290" s="5">
        <f>IF(ISERROR(VLOOKUP($A$2290, 文字檔!K:L, 2, 0)),0,VLOOKUP($A$2290, 文字檔!K:L, 2, 0))</f>
        <v>0</v>
      </c>
      <c r="I2290" s="5">
        <f>IF(ISERROR(VLOOKUP($A$2290, 文字檔!M:N, 2, 0)),0,VLOOKUP($A$2290, 文字檔!M:N, 2, 0))</f>
        <v>0</v>
      </c>
      <c r="J2290" s="5">
        <f>IF(ISERROR(VLOOKUP($A$2290, 文字檔!O:P, 2, 0)),0,VLOOKUP($A$2290, 文字檔!O:P, 2, 0))</f>
        <v>0</v>
      </c>
      <c r="K2290">
        <f>IF(ISERROR(VLOOKUP($A$2290, 文字檔!Q:R, 2, 0)),0,VLOOKUP($A$2290, 文字檔!Q:R, 2, 0))</f>
        <v>0</v>
      </c>
      <c r="L2290">
        <f>IF(ISERROR(VLOOKUP($A$2290, 文字檔!S:T, 2, 0)),0,VLOOKUP($A$2290, 文字檔!S:T, 2, 0))</f>
        <v>0</v>
      </c>
      <c r="M2290">
        <f>IF(ISERROR(VLOOKUP($A$2290, 文字檔!U:V, 2, 0)),0,VLOOKUP($A$2290, 文字檔!U:V, 2, 0))</f>
        <v>0</v>
      </c>
      <c r="N2290">
        <f>IF(ISERROR(VLOOKUP($A$2290, 文字檔!W:X, 2, 0)),0,VLOOKUP($A$2290, 文字檔!W:X, 2, 0))</f>
        <v>0</v>
      </c>
      <c r="O2290">
        <f>IF(ISERROR(VLOOKUP($A$2290, 文字檔!Y:Z, 2, 0)),0,VLOOKUP($A$2290, 文字檔!Y:Z, 2, 0))</f>
        <v>0</v>
      </c>
      <c r="P2290">
        <f>IF(ISERROR(VLOOKUP($A$2290, 文字檔!AA:AB, 2, 0)),0,VLOOKUP($A$2290, 文字檔!AA:AB, 2, 0))</f>
        <v>0</v>
      </c>
    </row>
    <row r="2291" spans="1:16" ht="16.2">
      <c r="A2291" s="7">
        <v>46027</v>
      </c>
      <c r="B2291" s="5">
        <f>SUMPRODUCT($C$2:$P$2,$C$2291:$P$2291)</f>
        <v>2860484.1700000004</v>
      </c>
      <c r="C2291" s="5">
        <f>IF(ISERROR(VLOOKUP($A$2291, 文字檔!A:B, 2, 0)),0,VLOOKUP($A$2291, 文字檔!A:B, 2, 0))</f>
        <v>-8416.65</v>
      </c>
      <c r="D2291" s="5">
        <f>IF(ISERROR(VLOOKUP($A$2291, 文字檔!C:D, 2, 0)),0,VLOOKUP($A$2291, 文字檔!C:D, 2, 0))</f>
        <v>0</v>
      </c>
      <c r="E2291" s="5">
        <f>IF(ISERROR(VLOOKUP($A$2291, 文字檔!E:F, 2, 0)),0,VLOOKUP($A$2291, 文字檔!E:F, 2, 0))</f>
        <v>0</v>
      </c>
      <c r="F2291" s="5">
        <f>IF(ISERROR(VLOOKUP($A$2291, 文字檔!G:H, 2, 0)),0,VLOOKUP($A$2291, 文字檔!G:H, 2, 0))</f>
        <v>0</v>
      </c>
      <c r="G2291" s="5">
        <f>IF(ISERROR(VLOOKUP($A$2291, 文字檔!I:J, 2, 0)),0,VLOOKUP($A$2291, 文字檔!I:J, 2, 0))</f>
        <v>27311.58</v>
      </c>
      <c r="H2291" s="5">
        <f>IF(ISERROR(VLOOKUP($A$2291, 文字檔!K:L, 2, 0)),0,VLOOKUP($A$2291, 文字檔!K:L, 2, 0))</f>
        <v>128408.67</v>
      </c>
      <c r="I2291" s="5">
        <f>IF(ISERROR(VLOOKUP($A$2291, 文字檔!M:N, 2, 0)),0,VLOOKUP($A$2291, 文字檔!M:N, 2, 0))</f>
        <v>1680000</v>
      </c>
      <c r="J2291" s="5">
        <f>IF(ISERROR(VLOOKUP($A$2291, 文字檔!O:P, 2, 0)),0,VLOOKUP($A$2291, 文字檔!O:P, 2, 0))</f>
        <v>358286.48</v>
      </c>
      <c r="K2291">
        <f>IF(ISERROR(VLOOKUP($A$2291, 文字檔!Q:R, 2, 0)),0,VLOOKUP($A$2291, 文字檔!Q:R, 2, 0))</f>
        <v>168000</v>
      </c>
      <c r="L2291">
        <f>IF(ISERROR(VLOOKUP($A$2291, 文字檔!S:T, 2, 0)),0,VLOOKUP($A$2291, 文字檔!S:T, 2, 0))</f>
        <v>0</v>
      </c>
      <c r="M2291">
        <f>IF(ISERROR(VLOOKUP($A$2291, 文字檔!U:V, 2, 0)),0,VLOOKUP($A$2291, 文字檔!U:V, 2, 0))</f>
        <v>168000</v>
      </c>
      <c r="N2291">
        <f>IF(ISERROR(VLOOKUP($A$2291, 文字檔!W:X, 2, 0)),0,VLOOKUP($A$2291, 文字檔!W:X, 2, 0))</f>
        <v>-1509.48</v>
      </c>
      <c r="O2291">
        <f>IF(ISERROR(VLOOKUP($A$2291, 文字檔!Y:Z, 2, 0)),0,VLOOKUP($A$2291, 文字檔!Y:Z, 2, 0))</f>
        <v>160714.85</v>
      </c>
      <c r="P2291">
        <f>IF(ISERROR(VLOOKUP($A$2291, 文字檔!AA:AB, 2, 0)),0,VLOOKUP($A$2291, 文字檔!AA:AB, 2, 0))</f>
        <v>179688.72</v>
      </c>
    </row>
    <row r="2292" spans="1:16" ht="16.2">
      <c r="A2292" s="7">
        <v>46028</v>
      </c>
      <c r="B2292" s="5">
        <f>SUMPRODUCT($C$2:$P$2,$C$2292:$P$2292)</f>
        <v>229174.06</v>
      </c>
      <c r="C2292" s="5">
        <f>IF(ISERROR(VLOOKUP($A$2292, 文字檔!A:B, 2, 0)),0,VLOOKUP($A$2292, 文字檔!A:B, 2, 0))</f>
        <v>0</v>
      </c>
      <c r="D2292" s="5">
        <f>IF(ISERROR(VLOOKUP($A$2292, 文字檔!C:D, 2, 0)),0,VLOOKUP($A$2292, 文字檔!C:D, 2, 0))</f>
        <v>0</v>
      </c>
      <c r="E2292" s="5">
        <f>IF(ISERROR(VLOOKUP($A$2292, 文字檔!E:F, 2, 0)),0,VLOOKUP($A$2292, 文字檔!E:F, 2, 0))</f>
        <v>0</v>
      </c>
      <c r="F2292" s="5">
        <f>IF(ISERROR(VLOOKUP($A$2292, 文字檔!G:H, 2, 0)),0,VLOOKUP($A$2292, 文字檔!G:H, 2, 0))</f>
        <v>0</v>
      </c>
      <c r="G2292" s="5">
        <f>IF(ISERROR(VLOOKUP($A$2292, 文字檔!I:J, 2, 0)),0,VLOOKUP($A$2292, 文字檔!I:J, 2, 0))</f>
        <v>45888.51</v>
      </c>
      <c r="H2292" s="5">
        <f>IF(ISERROR(VLOOKUP($A$2292, 文字檔!K:L, 2, 0)),0,VLOOKUP($A$2292, 文字檔!K:L, 2, 0))</f>
        <v>-5708.67</v>
      </c>
      <c r="I2292" s="5">
        <f>IF(ISERROR(VLOOKUP($A$2292, 文字檔!M:N, 2, 0)),0,VLOOKUP($A$2292, 文字檔!M:N, 2, 0))</f>
        <v>24901</v>
      </c>
      <c r="J2292" s="5">
        <f>IF(ISERROR(VLOOKUP($A$2292, 文字檔!O:P, 2, 0)),0,VLOOKUP($A$2292, 文字檔!O:P, 2, 0))</f>
        <v>0</v>
      </c>
      <c r="K2292">
        <f>IF(ISERROR(VLOOKUP($A$2292, 文字檔!Q:R, 2, 0)),0,VLOOKUP($A$2292, 文字檔!Q:R, 2, 0))</f>
        <v>60800</v>
      </c>
      <c r="L2292">
        <f>IF(ISERROR(VLOOKUP($A$2292, 文字檔!S:T, 2, 0)),0,VLOOKUP($A$2292, 文字檔!S:T, 2, 0))</f>
        <v>0</v>
      </c>
      <c r="M2292">
        <f>IF(ISERROR(VLOOKUP($A$2292, 文字檔!U:V, 2, 0)),0,VLOOKUP($A$2292, 文字檔!U:V, 2, 0))</f>
        <v>60800</v>
      </c>
      <c r="N2292">
        <f>IF(ISERROR(VLOOKUP($A$2292, 文字檔!W:X, 2, 0)),0,VLOOKUP($A$2292, 文字檔!W:X, 2, 0))</f>
        <v>60800</v>
      </c>
      <c r="O2292">
        <f>IF(ISERROR(VLOOKUP($A$2292, 文字檔!Y:Z, 2, 0)),0,VLOOKUP($A$2292, 文字檔!Y:Z, 2, 0))</f>
        <v>-18306.78</v>
      </c>
      <c r="P2292">
        <f>IF(ISERROR(VLOOKUP($A$2292, 文字檔!AA:AB, 2, 0)),0,VLOOKUP($A$2292, 文字檔!AA:AB, 2, 0))</f>
        <v>0</v>
      </c>
    </row>
    <row r="2293" spans="1:16" ht="16.2">
      <c r="A2293" s="7">
        <v>46029</v>
      </c>
      <c r="B2293" s="5">
        <f>SUMPRODUCT($C$2:$P$2,$C$2293:$P$2293)</f>
        <v>-123415.23</v>
      </c>
      <c r="C2293" s="5">
        <f>IF(ISERROR(VLOOKUP($A$2293, 文字檔!A:B, 2, 0)),0,VLOOKUP($A$2293, 文字檔!A:B, 2, 0))</f>
        <v>0</v>
      </c>
      <c r="D2293" s="5">
        <f>IF(ISERROR(VLOOKUP($A$2293, 文字檔!C:D, 2, 0)),0,VLOOKUP($A$2293, 文字檔!C:D, 2, 0))</f>
        <v>0</v>
      </c>
      <c r="E2293" s="5">
        <f>IF(ISERROR(VLOOKUP($A$2293, 文字檔!E:F, 2, 0)),0,VLOOKUP($A$2293, 文字檔!E:F, 2, 0))</f>
        <v>0</v>
      </c>
      <c r="F2293" s="5">
        <f>IF(ISERROR(VLOOKUP($A$2293, 文字檔!G:H, 2, 0)),0,VLOOKUP($A$2293, 文字檔!G:H, 2, 0))</f>
        <v>0</v>
      </c>
      <c r="G2293" s="5">
        <f>IF(ISERROR(VLOOKUP($A$2293, 文字檔!I:J, 2, 0)),0,VLOOKUP($A$2293, 文字檔!I:J, 2, 0))</f>
        <v>-20115.63</v>
      </c>
      <c r="H2293" s="5">
        <f>IF(ISERROR(VLOOKUP($A$2293, 文字檔!K:L, 2, 0)),0,VLOOKUP($A$2293, 文字檔!K:L, 2, 0))</f>
        <v>11969.25</v>
      </c>
      <c r="I2293" s="5">
        <f>IF(ISERROR(VLOOKUP($A$2293, 文字檔!M:N, 2, 0)),0,VLOOKUP($A$2293, 文字檔!M:N, 2, 0))</f>
        <v>-14717.55</v>
      </c>
      <c r="J2293" s="5">
        <f>IF(ISERROR(VLOOKUP($A$2293, 文字檔!O:P, 2, 0)),0,VLOOKUP($A$2293, 文字檔!O:P, 2, 0))</f>
        <v>0</v>
      </c>
      <c r="K2293">
        <f>IF(ISERROR(VLOOKUP($A$2293, 文字檔!Q:R, 2, 0)),0,VLOOKUP($A$2293, 文字檔!Q:R, 2, 0))</f>
        <v>-20200</v>
      </c>
      <c r="L2293">
        <f>IF(ISERROR(VLOOKUP($A$2293, 文字檔!S:T, 2, 0)),0,VLOOKUP($A$2293, 文字檔!S:T, 2, 0))</f>
        <v>0</v>
      </c>
      <c r="M2293">
        <f>IF(ISERROR(VLOOKUP($A$2293, 文字檔!U:V, 2, 0)),0,VLOOKUP($A$2293, 文字檔!U:V, 2, 0))</f>
        <v>-20200</v>
      </c>
      <c r="N2293">
        <f>IF(ISERROR(VLOOKUP($A$2293, 文字檔!W:X, 2, 0)),0,VLOOKUP($A$2293, 文字檔!W:X, 2, 0))</f>
        <v>-20200</v>
      </c>
      <c r="O2293">
        <f>IF(ISERROR(VLOOKUP($A$2293, 文字檔!Y:Z, 2, 0)),0,VLOOKUP($A$2293, 文字檔!Y:Z, 2, 0))</f>
        <v>-39951.300000000003</v>
      </c>
      <c r="P2293">
        <f>IF(ISERROR(VLOOKUP($A$2293, 文字檔!AA:AB, 2, 0)),0,VLOOKUP($A$2293, 文字檔!AA:AB, 2, 0))</f>
        <v>0</v>
      </c>
    </row>
    <row r="2294" spans="1:16" ht="16.2">
      <c r="A2294" s="7">
        <v>46030</v>
      </c>
      <c r="B2294" s="5">
        <f>SUMPRODUCT($C$2:$P$2,$C$2294:$P$2294)</f>
        <v>-69568.67</v>
      </c>
      <c r="C2294" s="5">
        <f>IF(ISERROR(VLOOKUP($A$2294, 文字檔!A:B, 2, 0)),0,VLOOKUP($A$2294, 文字檔!A:B, 2, 0))</f>
        <v>0</v>
      </c>
      <c r="D2294" s="5">
        <f>IF(ISERROR(VLOOKUP($A$2294, 文字檔!C:D, 2, 0)),0,VLOOKUP($A$2294, 文字檔!C:D, 2, 0))</f>
        <v>0</v>
      </c>
      <c r="E2294" s="5">
        <f>IF(ISERROR(VLOOKUP($A$2294, 文字檔!E:F, 2, 0)),0,VLOOKUP($A$2294, 文字檔!E:F, 2, 0))</f>
        <v>0</v>
      </c>
      <c r="F2294" s="5">
        <f>IF(ISERROR(VLOOKUP($A$2294, 文字檔!G:H, 2, 0)),0,VLOOKUP($A$2294, 文字檔!G:H, 2, 0))</f>
        <v>0</v>
      </c>
      <c r="G2294" s="5">
        <f>IF(ISERROR(VLOOKUP($A$2294, 文字檔!I:J, 2, 0)),0,VLOOKUP($A$2294, 文字檔!I:J, 2, 0))</f>
        <v>0</v>
      </c>
      <c r="H2294" s="5">
        <f>IF(ISERROR(VLOOKUP($A$2294, 文字檔!K:L, 2, 0)),0,VLOOKUP($A$2294, 文字檔!K:L, 2, 0))</f>
        <v>0</v>
      </c>
      <c r="I2294" s="5">
        <f>IF(ISERROR(VLOOKUP($A$2294, 文字檔!M:N, 2, 0)),0,VLOOKUP($A$2294, 文字檔!M:N, 2, 0))</f>
        <v>-2715.21</v>
      </c>
      <c r="J2294" s="5">
        <f>IF(ISERROR(VLOOKUP($A$2294, 文字檔!O:P, 2, 0)),0,VLOOKUP($A$2294, 文字檔!O:P, 2, 0))</f>
        <v>0</v>
      </c>
      <c r="K2294">
        <f>IF(ISERROR(VLOOKUP($A$2294, 文字檔!Q:R, 2, 0)),0,VLOOKUP($A$2294, 文字檔!Q:R, 2, 0))</f>
        <v>-11600</v>
      </c>
      <c r="L2294">
        <f>IF(ISERROR(VLOOKUP($A$2294, 文字檔!S:T, 2, 0)),0,VLOOKUP($A$2294, 文字檔!S:T, 2, 0))</f>
        <v>-10627.18</v>
      </c>
      <c r="M2294">
        <f>IF(ISERROR(VLOOKUP($A$2294, 文字檔!U:V, 2, 0)),0,VLOOKUP($A$2294, 文字檔!U:V, 2, 0))</f>
        <v>-11600</v>
      </c>
      <c r="N2294">
        <f>IF(ISERROR(VLOOKUP($A$2294, 文字檔!W:X, 2, 0)),0,VLOOKUP($A$2294, 文字檔!W:X, 2, 0))</f>
        <v>-11600</v>
      </c>
      <c r="O2294">
        <f>IF(ISERROR(VLOOKUP($A$2294, 文字檔!Y:Z, 2, 0)),0,VLOOKUP($A$2294, 文字檔!Y:Z, 2, 0))</f>
        <v>-21426.28</v>
      </c>
      <c r="P2294">
        <f>IF(ISERROR(VLOOKUP($A$2294, 文字檔!AA:AB, 2, 0)),0,VLOOKUP($A$2294, 文字檔!AA:AB, 2, 0))</f>
        <v>0</v>
      </c>
    </row>
    <row r="2295" spans="1:16" ht="16.2">
      <c r="A2295" s="7">
        <v>46031</v>
      </c>
      <c r="B2295" s="5">
        <f>SUMPRODUCT($C$2:$P$2,$C$2295:$P$2295)</f>
        <v>-232136.92000000004</v>
      </c>
      <c r="C2295" s="5">
        <f>IF(ISERROR(VLOOKUP($A$2295, 文字檔!A:B, 2, 0)),0,VLOOKUP($A$2295, 文字檔!A:B, 2, 0))</f>
        <v>4165.2299999999996</v>
      </c>
      <c r="D2295" s="5">
        <f>IF(ISERROR(VLOOKUP($A$2295, 文字檔!C:D, 2, 0)),0,VLOOKUP($A$2295, 文字檔!C:D, 2, 0))</f>
        <v>0</v>
      </c>
      <c r="E2295" s="5">
        <f>IF(ISERROR(VLOOKUP($A$2295, 文字檔!E:F, 2, 0)),0,VLOOKUP($A$2295, 文字檔!E:F, 2, 0))</f>
        <v>0</v>
      </c>
      <c r="F2295" s="5">
        <f>IF(ISERROR(VLOOKUP($A$2295, 文字檔!G:H, 2, 0)),0,VLOOKUP($A$2295, 文字檔!G:H, 2, 0))</f>
        <v>0</v>
      </c>
      <c r="G2295" s="5">
        <f>IF(ISERROR(VLOOKUP($A$2295, 文字檔!I:J, 2, 0)),0,VLOOKUP($A$2295, 文字檔!I:J, 2, 0))</f>
        <v>-80856.28</v>
      </c>
      <c r="H2295" s="5">
        <f>IF(ISERROR(VLOOKUP($A$2295, 文字檔!K:L, 2, 0)),0,VLOOKUP($A$2295, 文字檔!K:L, 2, 0))</f>
        <v>0</v>
      </c>
      <c r="I2295" s="5">
        <f>IF(ISERROR(VLOOKUP($A$2295, 文字檔!M:N, 2, 0)),0,VLOOKUP($A$2295, 文字檔!M:N, 2, 0))</f>
        <v>0</v>
      </c>
      <c r="J2295" s="5">
        <f>IF(ISERROR(VLOOKUP($A$2295, 文字檔!O:P, 2, 0)),0,VLOOKUP($A$2295, 文字檔!O:P, 2, 0))</f>
        <v>-19609.240000000002</v>
      </c>
      <c r="K2295">
        <f>IF(ISERROR(VLOOKUP($A$2295, 文字檔!Q:R, 2, 0)),0,VLOOKUP($A$2295, 文字檔!Q:R, 2, 0))</f>
        <v>-400</v>
      </c>
      <c r="L2295">
        <f>IF(ISERROR(VLOOKUP($A$2295, 文字檔!S:T, 2, 0)),0,VLOOKUP($A$2295, 文字檔!S:T, 2, 0))</f>
        <v>0</v>
      </c>
      <c r="M2295">
        <f>IF(ISERROR(VLOOKUP($A$2295, 文字檔!U:V, 2, 0)),0,VLOOKUP($A$2295, 文字檔!U:V, 2, 0))</f>
        <v>-400</v>
      </c>
      <c r="N2295">
        <f>IF(ISERROR(VLOOKUP($A$2295, 文字檔!W:X, 2, 0)),0,VLOOKUP($A$2295, 文字檔!W:X, 2, 0))</f>
        <v>-65104.11</v>
      </c>
      <c r="O2295">
        <f>IF(ISERROR(VLOOKUP($A$2295, 文字檔!Y:Z, 2, 0)),0,VLOOKUP($A$2295, 文字檔!Y:Z, 2, 0))</f>
        <v>-82220.820000000007</v>
      </c>
      <c r="P2295">
        <f>IF(ISERROR(VLOOKUP($A$2295, 文字檔!AA:AB, 2, 0)),0,VLOOKUP($A$2295, 文字檔!AA:AB, 2, 0))</f>
        <v>12288.3</v>
      </c>
    </row>
    <row r="2296" spans="1:16" ht="16.2">
      <c r="A2296" s="7">
        <v>46032</v>
      </c>
      <c r="B2296" s="5">
        <f>SUMPRODUCT($C$2:$P$2,$C$2296:$P$2296)</f>
        <v>0</v>
      </c>
      <c r="C2296" s="5">
        <f>IF(ISERROR(VLOOKUP($A$2296, 文字檔!A:B, 2, 0)),0,VLOOKUP($A$2296, 文字檔!A:B, 2, 0))</f>
        <v>0</v>
      </c>
      <c r="D2296" s="5">
        <f>IF(ISERROR(VLOOKUP($A$2296, 文字檔!C:D, 2, 0)),0,VLOOKUP($A$2296, 文字檔!C:D, 2, 0))</f>
        <v>0</v>
      </c>
      <c r="E2296" s="5">
        <f>IF(ISERROR(VLOOKUP($A$2296, 文字檔!E:F, 2, 0)),0,VLOOKUP($A$2296, 文字檔!E:F, 2, 0))</f>
        <v>0</v>
      </c>
      <c r="F2296" s="5">
        <f>IF(ISERROR(VLOOKUP($A$2296, 文字檔!G:H, 2, 0)),0,VLOOKUP($A$2296, 文字檔!G:H, 2, 0))</f>
        <v>0</v>
      </c>
      <c r="G2296" s="5">
        <f>IF(ISERROR(VLOOKUP($A$2296, 文字檔!I:J, 2, 0)),0,VLOOKUP($A$2296, 文字檔!I:J, 2, 0))</f>
        <v>0</v>
      </c>
      <c r="H2296" s="5">
        <f>IF(ISERROR(VLOOKUP($A$2296, 文字檔!K:L, 2, 0)),0,VLOOKUP($A$2296, 文字檔!K:L, 2, 0))</f>
        <v>0</v>
      </c>
      <c r="I2296" s="5">
        <f>IF(ISERROR(VLOOKUP($A$2296, 文字檔!M:N, 2, 0)),0,VLOOKUP($A$2296, 文字檔!M:N, 2, 0))</f>
        <v>0</v>
      </c>
      <c r="J2296" s="5">
        <f>IF(ISERROR(VLOOKUP($A$2296, 文字檔!O:P, 2, 0)),0,VLOOKUP($A$2296, 文字檔!O:P, 2, 0))</f>
        <v>0</v>
      </c>
      <c r="K2296">
        <f>IF(ISERROR(VLOOKUP($A$2296, 文字檔!Q:R, 2, 0)),0,VLOOKUP($A$2296, 文字檔!Q:R, 2, 0))</f>
        <v>0</v>
      </c>
      <c r="L2296">
        <f>IF(ISERROR(VLOOKUP($A$2296, 文字檔!S:T, 2, 0)),0,VLOOKUP($A$2296, 文字檔!S:T, 2, 0))</f>
        <v>0</v>
      </c>
      <c r="M2296">
        <f>IF(ISERROR(VLOOKUP($A$2296, 文字檔!U:V, 2, 0)),0,VLOOKUP($A$2296, 文字檔!U:V, 2, 0))</f>
        <v>0</v>
      </c>
      <c r="N2296">
        <f>IF(ISERROR(VLOOKUP($A$2296, 文字檔!W:X, 2, 0)),0,VLOOKUP($A$2296, 文字檔!W:X, 2, 0))</f>
        <v>0</v>
      </c>
      <c r="O2296">
        <f>IF(ISERROR(VLOOKUP($A$2296, 文字檔!Y:Z, 2, 0)),0,VLOOKUP($A$2296, 文字檔!Y:Z, 2, 0))</f>
        <v>0</v>
      </c>
      <c r="P2296">
        <f>IF(ISERROR(VLOOKUP($A$2296, 文字檔!AA:AB, 2, 0)),0,VLOOKUP($A$2296, 文字檔!AA:AB, 2, 0))</f>
        <v>0</v>
      </c>
    </row>
    <row r="2297" spans="1:16" ht="16.2">
      <c r="A2297" s="7">
        <v>46033</v>
      </c>
      <c r="B2297" s="5">
        <f>SUMPRODUCT($C$2:$P$2,$C$2297:$P$2297)</f>
        <v>0</v>
      </c>
      <c r="C2297" s="5">
        <f>IF(ISERROR(VLOOKUP($A$2297, 文字檔!A:B, 2, 0)),0,VLOOKUP($A$2297, 文字檔!A:B, 2, 0))</f>
        <v>0</v>
      </c>
      <c r="D2297" s="5">
        <f>IF(ISERROR(VLOOKUP($A$2297, 文字檔!C:D, 2, 0)),0,VLOOKUP($A$2297, 文字檔!C:D, 2, 0))</f>
        <v>0</v>
      </c>
      <c r="E2297" s="5">
        <f>IF(ISERROR(VLOOKUP($A$2297, 文字檔!E:F, 2, 0)),0,VLOOKUP($A$2297, 文字檔!E:F, 2, 0))</f>
        <v>0</v>
      </c>
      <c r="F2297" s="5">
        <f>IF(ISERROR(VLOOKUP($A$2297, 文字檔!G:H, 2, 0)),0,VLOOKUP($A$2297, 文字檔!G:H, 2, 0))</f>
        <v>0</v>
      </c>
      <c r="G2297" s="5">
        <f>IF(ISERROR(VLOOKUP($A$2297, 文字檔!I:J, 2, 0)),0,VLOOKUP($A$2297, 文字檔!I:J, 2, 0))</f>
        <v>0</v>
      </c>
      <c r="H2297" s="5">
        <f>IF(ISERROR(VLOOKUP($A$2297, 文字檔!K:L, 2, 0)),0,VLOOKUP($A$2297, 文字檔!K:L, 2, 0))</f>
        <v>0</v>
      </c>
      <c r="I2297" s="5">
        <f>IF(ISERROR(VLOOKUP($A$2297, 文字檔!M:N, 2, 0)),0,VLOOKUP($A$2297, 文字檔!M:N, 2, 0))</f>
        <v>0</v>
      </c>
      <c r="J2297" s="5">
        <f>IF(ISERROR(VLOOKUP($A$2297, 文字檔!O:P, 2, 0)),0,VLOOKUP($A$2297, 文字檔!O:P, 2, 0))</f>
        <v>0</v>
      </c>
      <c r="K2297">
        <f>IF(ISERROR(VLOOKUP($A$2297, 文字檔!Q:R, 2, 0)),0,VLOOKUP($A$2297, 文字檔!Q:R, 2, 0))</f>
        <v>0</v>
      </c>
      <c r="L2297">
        <f>IF(ISERROR(VLOOKUP($A$2297, 文字檔!S:T, 2, 0)),0,VLOOKUP($A$2297, 文字檔!S:T, 2, 0))</f>
        <v>0</v>
      </c>
      <c r="M2297">
        <f>IF(ISERROR(VLOOKUP($A$2297, 文字檔!U:V, 2, 0)),0,VLOOKUP($A$2297, 文字檔!U:V, 2, 0))</f>
        <v>0</v>
      </c>
      <c r="N2297">
        <f>IF(ISERROR(VLOOKUP($A$2297, 文字檔!W:X, 2, 0)),0,VLOOKUP($A$2297, 文字檔!W:X, 2, 0))</f>
        <v>0</v>
      </c>
      <c r="O2297">
        <f>IF(ISERROR(VLOOKUP($A$2297, 文字檔!Y:Z, 2, 0)),0,VLOOKUP($A$2297, 文字檔!Y:Z, 2, 0))</f>
        <v>0</v>
      </c>
      <c r="P2297">
        <f>IF(ISERROR(VLOOKUP($A$2297, 文字檔!AA:AB, 2, 0)),0,VLOOKUP($A$2297, 文字檔!AA:AB, 2, 0))</f>
        <v>0</v>
      </c>
    </row>
    <row r="2298" spans="1:16" ht="16.2">
      <c r="A2298" s="7">
        <v>46034</v>
      </c>
      <c r="B2298" s="5">
        <f>SUMPRODUCT($C$2:$P$2,$C$2298:$P$2298)</f>
        <v>137610.23999999999</v>
      </c>
      <c r="C2298" s="5">
        <f>IF(ISERROR(VLOOKUP($A$2298, 文字檔!A:B, 2, 0)),0,VLOOKUP($A$2298, 文字檔!A:B, 2, 0))</f>
        <v>0</v>
      </c>
      <c r="D2298" s="5">
        <f>IF(ISERROR(VLOOKUP($A$2298, 文字檔!C:D, 2, 0)),0,VLOOKUP($A$2298, 文字檔!C:D, 2, 0))</f>
        <v>0</v>
      </c>
      <c r="E2298" s="5">
        <f>IF(ISERROR(VLOOKUP($A$2298, 文字檔!E:F, 2, 0)),0,VLOOKUP($A$2298, 文字檔!E:F, 2, 0))</f>
        <v>0</v>
      </c>
      <c r="F2298" s="5">
        <f>IF(ISERROR(VLOOKUP($A$2298, 文字檔!G:H, 2, 0)),0,VLOOKUP($A$2298, 文字檔!G:H, 2, 0))</f>
        <v>0</v>
      </c>
      <c r="G2298" s="5">
        <f>IF(ISERROR(VLOOKUP($A$2298, 文字檔!I:J, 2, 0)),0,VLOOKUP($A$2298, 文字檔!I:J, 2, 0))</f>
        <v>0</v>
      </c>
      <c r="H2298" s="5">
        <f>IF(ISERROR(VLOOKUP($A$2298, 文字檔!K:L, 2, 0)),0,VLOOKUP($A$2298, 文字檔!K:L, 2, 0))</f>
        <v>0</v>
      </c>
      <c r="I2298" s="5">
        <f>IF(ISERROR(VLOOKUP($A$2298, 文字檔!M:N, 2, 0)),0,VLOOKUP($A$2298, 文字檔!M:N, 2, 0))</f>
        <v>16681.61</v>
      </c>
      <c r="J2298" s="5">
        <f>IF(ISERROR(VLOOKUP($A$2298, 文字檔!O:P, 2, 0)),0,VLOOKUP($A$2298, 文字檔!O:P, 2, 0))</f>
        <v>0</v>
      </c>
      <c r="K2298">
        <f>IF(ISERROR(VLOOKUP($A$2298, 文字檔!Q:R, 2, 0)),0,VLOOKUP($A$2298, 文字檔!Q:R, 2, 0))</f>
        <v>49000</v>
      </c>
      <c r="L2298">
        <f>IF(ISERROR(VLOOKUP($A$2298, 文字檔!S:T, 2, 0)),0,VLOOKUP($A$2298, 文字檔!S:T, 2, 0))</f>
        <v>-41439.24</v>
      </c>
      <c r="M2298">
        <f>IF(ISERROR(VLOOKUP($A$2298, 文字檔!U:V, 2, 0)),0,VLOOKUP($A$2298, 文字檔!U:V, 2, 0))</f>
        <v>49000</v>
      </c>
      <c r="N2298">
        <f>IF(ISERROR(VLOOKUP($A$2298, 文字檔!W:X, 2, 0)),0,VLOOKUP($A$2298, 文字檔!W:X, 2, 0))</f>
        <v>0</v>
      </c>
      <c r="O2298">
        <f>IF(ISERROR(VLOOKUP($A$2298, 文字檔!Y:Z, 2, 0)),0,VLOOKUP($A$2298, 文字檔!Y:Z, 2, 0))</f>
        <v>15367.87</v>
      </c>
      <c r="P2298">
        <f>IF(ISERROR(VLOOKUP($A$2298, 文字檔!AA:AB, 2, 0)),0,VLOOKUP($A$2298, 文字檔!AA:AB, 2, 0))</f>
        <v>49000</v>
      </c>
    </row>
    <row r="2299" spans="1:16" ht="16.2">
      <c r="A2299" s="7">
        <v>46035</v>
      </c>
      <c r="B2299" s="5">
        <f>SUMPRODUCT($C$2:$P$2,$C$2299:$P$2299)</f>
        <v>293855.5</v>
      </c>
      <c r="C2299" s="5">
        <f>IF(ISERROR(VLOOKUP($A$2299, 文字檔!A:B, 2, 0)),0,VLOOKUP($A$2299, 文字檔!A:B, 2, 0))</f>
        <v>37745.82</v>
      </c>
      <c r="D2299" s="5">
        <f>IF(ISERROR(VLOOKUP($A$2299, 文字檔!C:D, 2, 0)),0,VLOOKUP($A$2299, 文字檔!C:D, 2, 0))</f>
        <v>0</v>
      </c>
      <c r="E2299" s="5">
        <f>IF(ISERROR(VLOOKUP($A$2299, 文字檔!E:F, 2, 0)),0,VLOOKUP($A$2299, 文字檔!E:F, 2, 0))</f>
        <v>0</v>
      </c>
      <c r="F2299" s="5">
        <f>IF(ISERROR(VLOOKUP($A$2299, 文字檔!G:H, 2, 0)),0,VLOOKUP($A$2299, 文字檔!G:H, 2, 0))</f>
        <v>0</v>
      </c>
      <c r="G2299" s="5">
        <f>IF(ISERROR(VLOOKUP($A$2299, 文字檔!I:J, 2, 0)),0,VLOOKUP($A$2299, 文字檔!I:J, 2, 0))</f>
        <v>0</v>
      </c>
      <c r="H2299" s="5">
        <f>IF(ISERROR(VLOOKUP($A$2299, 文字檔!K:L, 2, 0)),0,VLOOKUP($A$2299, 文字檔!K:L, 2, 0))</f>
        <v>33546.39</v>
      </c>
      <c r="I2299" s="5">
        <f>IF(ISERROR(VLOOKUP($A$2299, 文字檔!M:N, 2, 0)),0,VLOOKUP($A$2299, 文字檔!M:N, 2, 0))</f>
        <v>6477.86</v>
      </c>
      <c r="J2299" s="5">
        <f>IF(ISERROR(VLOOKUP($A$2299, 文字檔!O:P, 2, 0)),0,VLOOKUP($A$2299, 文字檔!O:P, 2, 0))</f>
        <v>0</v>
      </c>
      <c r="K2299">
        <f>IF(ISERROR(VLOOKUP($A$2299, 文字檔!Q:R, 2, 0)),0,VLOOKUP($A$2299, 文字檔!Q:R, 2, 0))</f>
        <v>34600</v>
      </c>
      <c r="L2299">
        <f>IF(ISERROR(VLOOKUP($A$2299, 文字檔!S:T, 2, 0)),0,VLOOKUP($A$2299, 文字檔!S:T, 2, 0))</f>
        <v>46142.879999999997</v>
      </c>
      <c r="M2299">
        <f>IF(ISERROR(VLOOKUP($A$2299, 文字檔!U:V, 2, 0)),0,VLOOKUP($A$2299, 文字檔!U:V, 2, 0))</f>
        <v>34600</v>
      </c>
      <c r="N2299">
        <f>IF(ISERROR(VLOOKUP($A$2299, 文字檔!W:X, 2, 0)),0,VLOOKUP($A$2299, 文字檔!W:X, 2, 0))</f>
        <v>0</v>
      </c>
      <c r="O2299">
        <f>IF(ISERROR(VLOOKUP($A$2299, 文字檔!Y:Z, 2, 0)),0,VLOOKUP($A$2299, 文字檔!Y:Z, 2, 0))</f>
        <v>51871.05</v>
      </c>
      <c r="P2299">
        <f>IF(ISERROR(VLOOKUP($A$2299, 文字檔!AA:AB, 2, 0)),0,VLOOKUP($A$2299, 文字檔!AA:AB, 2, 0))</f>
        <v>48871.5</v>
      </c>
    </row>
    <row r="2300" spans="1:16" ht="16.2">
      <c r="A2300" s="7">
        <v>46036</v>
      </c>
      <c r="B2300" s="5">
        <f>SUMPRODUCT($C$2:$P$2,$C$2300:$P$2300)</f>
        <v>33539.909999999996</v>
      </c>
      <c r="C2300" s="5">
        <f>IF(ISERROR(VLOOKUP($A$2300, 文字檔!A:B, 2, 0)),0,VLOOKUP($A$2300, 文字檔!A:B, 2, 0))</f>
        <v>0</v>
      </c>
      <c r="D2300" s="5">
        <f>IF(ISERROR(VLOOKUP($A$2300, 文字檔!C:D, 2, 0)),0,VLOOKUP($A$2300, 文字檔!C:D, 2, 0))</f>
        <v>0</v>
      </c>
      <c r="E2300" s="5">
        <f>IF(ISERROR(VLOOKUP($A$2300, 文字檔!E:F, 2, 0)),0,VLOOKUP($A$2300, 文字檔!E:F, 2, 0))</f>
        <v>0</v>
      </c>
      <c r="F2300" s="5">
        <f>IF(ISERROR(VLOOKUP($A$2300, 文字檔!G:H, 2, 0)),0,VLOOKUP($A$2300, 文字檔!G:H, 2, 0))</f>
        <v>0</v>
      </c>
      <c r="G2300" s="5">
        <f>IF(ISERROR(VLOOKUP($A$2300, 文字檔!I:J, 2, 0)),0,VLOOKUP($A$2300, 文字檔!I:J, 2, 0))</f>
        <v>0</v>
      </c>
      <c r="H2300" s="5">
        <f>IF(ISERROR(VLOOKUP($A$2300, 文字檔!K:L, 2, 0)),0,VLOOKUP($A$2300, 文字檔!K:L, 2, 0))</f>
        <v>0</v>
      </c>
      <c r="I2300" s="5">
        <f>IF(ISERROR(VLOOKUP($A$2300, 文字檔!M:N, 2, 0)),0,VLOOKUP($A$2300, 文字檔!M:N, 2, 0))</f>
        <v>0</v>
      </c>
      <c r="J2300" s="5">
        <f>IF(ISERROR(VLOOKUP($A$2300, 文字檔!O:P, 2, 0)),0,VLOOKUP($A$2300, 文字檔!O:P, 2, 0))</f>
        <v>0</v>
      </c>
      <c r="K2300">
        <f>IF(ISERROR(VLOOKUP($A$2300, 文字檔!Q:R, 2, 0)),0,VLOOKUP($A$2300, 文字檔!Q:R, 2, 0))</f>
        <v>21600</v>
      </c>
      <c r="L2300">
        <f>IF(ISERROR(VLOOKUP($A$2300, 文字檔!S:T, 2, 0)),0,VLOOKUP($A$2300, 文字檔!S:T, 2, 0))</f>
        <v>0</v>
      </c>
      <c r="M2300">
        <f>IF(ISERROR(VLOOKUP($A$2300, 文字檔!U:V, 2, 0)),0,VLOOKUP($A$2300, 文字檔!U:V, 2, 0))</f>
        <v>21600</v>
      </c>
      <c r="N2300">
        <f>IF(ISERROR(VLOOKUP($A$2300, 文字檔!W:X, 2, 0)),0,VLOOKUP($A$2300, 文字檔!W:X, 2, 0))</f>
        <v>0</v>
      </c>
      <c r="O2300">
        <f>IF(ISERROR(VLOOKUP($A$2300, 文字檔!Y:Z, 2, 0)),0,VLOOKUP($A$2300, 文字檔!Y:Z, 2, 0))</f>
        <v>5671.53</v>
      </c>
      <c r="P2300">
        <f>IF(ISERROR(VLOOKUP($A$2300, 文字檔!AA:AB, 2, 0)),0,VLOOKUP($A$2300, 文字檔!AA:AB, 2, 0))</f>
        <v>-15331.62</v>
      </c>
    </row>
    <row r="2301" spans="1:16" ht="16.2">
      <c r="A2301" s="7">
        <v>46037</v>
      </c>
      <c r="B2301" s="5">
        <f>SUMPRODUCT($C$2:$P$2,$C$2301:$P$2301)</f>
        <v>-189876.34999999998</v>
      </c>
      <c r="C2301" s="5">
        <f>IF(ISERROR(VLOOKUP($A$2301, 文字檔!A:B, 2, 0)),0,VLOOKUP($A$2301, 文字檔!A:B, 2, 0))</f>
        <v>-47301.7</v>
      </c>
      <c r="D2301" s="5">
        <f>IF(ISERROR(VLOOKUP($A$2301, 文字檔!C:D, 2, 0)),0,VLOOKUP($A$2301, 文字檔!C:D, 2, 0))</f>
        <v>0</v>
      </c>
      <c r="E2301" s="5">
        <f>IF(ISERROR(VLOOKUP($A$2301, 文字檔!E:F, 2, 0)),0,VLOOKUP($A$2301, 文字檔!E:F, 2, 0))</f>
        <v>0</v>
      </c>
      <c r="F2301" s="5">
        <f>IF(ISERROR(VLOOKUP($A$2301, 文字檔!G:H, 2, 0)),0,VLOOKUP($A$2301, 文字檔!G:H, 2, 0))</f>
        <v>0</v>
      </c>
      <c r="G2301" s="5">
        <f>IF(ISERROR(VLOOKUP($A$2301, 文字檔!I:J, 2, 0)),0,VLOOKUP($A$2301, 文字檔!I:J, 2, 0))</f>
        <v>-18847.310000000001</v>
      </c>
      <c r="H2301" s="5">
        <f>IF(ISERROR(VLOOKUP($A$2301, 文字檔!K:L, 2, 0)),0,VLOOKUP($A$2301, 文字檔!K:L, 2, 0))</f>
        <v>0</v>
      </c>
      <c r="I2301" s="5">
        <f>IF(ISERROR(VLOOKUP($A$2301, 文字檔!M:N, 2, 0)),0,VLOOKUP($A$2301, 文字檔!M:N, 2, 0))</f>
        <v>-9051.36</v>
      </c>
      <c r="J2301" s="5">
        <f>IF(ISERROR(VLOOKUP($A$2301, 文字檔!O:P, 2, 0)),0,VLOOKUP($A$2301, 文字檔!O:P, 2, 0))</f>
        <v>0</v>
      </c>
      <c r="K2301">
        <f>IF(ISERROR(VLOOKUP($A$2301, 文字檔!Q:R, 2, 0)),0,VLOOKUP($A$2301, 文字檔!Q:R, 2, 0))</f>
        <v>14600</v>
      </c>
      <c r="L2301">
        <f>IF(ISERROR(VLOOKUP($A$2301, 文字檔!S:T, 2, 0)),0,VLOOKUP($A$2301, 文字檔!S:T, 2, 0))</f>
        <v>-35651.449999999997</v>
      </c>
      <c r="M2301">
        <f>IF(ISERROR(VLOOKUP($A$2301, 文字檔!U:V, 2, 0)),0,VLOOKUP($A$2301, 文字檔!U:V, 2, 0))</f>
        <v>14600</v>
      </c>
      <c r="N2301">
        <f>IF(ISERROR(VLOOKUP($A$2301, 文字檔!W:X, 2, 0)),0,VLOOKUP($A$2301, 文字檔!W:X, 2, 0))</f>
        <v>0</v>
      </c>
      <c r="O2301">
        <f>IF(ISERROR(VLOOKUP($A$2301, 文字檔!Y:Z, 2, 0)),0,VLOOKUP($A$2301, 文字檔!Y:Z, 2, 0))</f>
        <v>-77099.600000000006</v>
      </c>
      <c r="P2301">
        <f>IF(ISERROR(VLOOKUP($A$2301, 文字檔!AA:AB, 2, 0)),0,VLOOKUP($A$2301, 文字檔!AA:AB, 2, 0))</f>
        <v>-31124.93</v>
      </c>
    </row>
    <row r="2302" spans="1:16" ht="16.2">
      <c r="A2302" s="7">
        <v>46038</v>
      </c>
      <c r="B2302" s="5">
        <f>SUMPRODUCT($C$2:$P$2,$C$2302:$P$2302)</f>
        <v>247695.19</v>
      </c>
      <c r="C2302" s="5">
        <f>IF(ISERROR(VLOOKUP($A$2302, 文字檔!A:B, 2, 0)),0,VLOOKUP($A$2302, 文字檔!A:B, 2, 0))</f>
        <v>0</v>
      </c>
      <c r="D2302" s="5">
        <f>IF(ISERROR(VLOOKUP($A$2302, 文字檔!C:D, 2, 0)),0,VLOOKUP($A$2302, 文字檔!C:D, 2, 0))</f>
        <v>0</v>
      </c>
      <c r="E2302" s="5">
        <f>IF(ISERROR(VLOOKUP($A$2302, 文字檔!E:F, 2, 0)),0,VLOOKUP($A$2302, 文字檔!E:F, 2, 0))</f>
        <v>0</v>
      </c>
      <c r="F2302" s="5">
        <f>IF(ISERROR(VLOOKUP($A$2302, 文字檔!G:H, 2, 0)),0,VLOOKUP($A$2302, 文字檔!G:H, 2, 0))</f>
        <v>0</v>
      </c>
      <c r="G2302" s="5">
        <f>IF(ISERROR(VLOOKUP($A$2302, 文字檔!I:J, 2, 0)),0,VLOOKUP($A$2302, 文字檔!I:J, 2, 0))</f>
        <v>0</v>
      </c>
      <c r="H2302" s="5">
        <f>IF(ISERROR(VLOOKUP($A$2302, 文字檔!K:L, 2, 0)),0,VLOOKUP($A$2302, 文字檔!K:L, 2, 0))</f>
        <v>-26681.72</v>
      </c>
      <c r="I2302" s="5">
        <f>IF(ISERROR(VLOOKUP($A$2302, 文字檔!M:N, 2, 0)),0,VLOOKUP($A$2302, 文字檔!M:N, 2, 0))</f>
        <v>0</v>
      </c>
      <c r="J2302" s="5">
        <f>IF(ISERROR(VLOOKUP($A$2302, 文字檔!O:P, 2, 0)),0,VLOOKUP($A$2302, 文字檔!O:P, 2, 0))</f>
        <v>0</v>
      </c>
      <c r="K2302">
        <f>IF(ISERROR(VLOOKUP($A$2302, 文字檔!Q:R, 2, 0)),0,VLOOKUP($A$2302, 文字檔!Q:R, 2, 0))</f>
        <v>83800</v>
      </c>
      <c r="L2302">
        <f>IF(ISERROR(VLOOKUP($A$2302, 文字檔!S:T, 2, 0)),0,VLOOKUP($A$2302, 文字檔!S:T, 2, 0))</f>
        <v>0</v>
      </c>
      <c r="M2302">
        <f>IF(ISERROR(VLOOKUP($A$2302, 文字檔!U:V, 2, 0)),0,VLOOKUP($A$2302, 文字檔!U:V, 2, 0))</f>
        <v>83800</v>
      </c>
      <c r="N2302">
        <f>IF(ISERROR(VLOOKUP($A$2302, 文字檔!W:X, 2, 0)),0,VLOOKUP($A$2302, 文字檔!W:X, 2, 0))</f>
        <v>23459.439999999999</v>
      </c>
      <c r="O2302">
        <f>IF(ISERROR(VLOOKUP($A$2302, 文字檔!Y:Z, 2, 0)),0,VLOOKUP($A$2302, 文字檔!Y:Z, 2, 0))</f>
        <v>63858.63</v>
      </c>
      <c r="P2302">
        <f>IF(ISERROR(VLOOKUP($A$2302, 文字檔!AA:AB, 2, 0)),0,VLOOKUP($A$2302, 文字檔!AA:AB, 2, 0))</f>
        <v>19458.84</v>
      </c>
    </row>
    <row r="2303" spans="1:16" ht="16.2">
      <c r="A2303" s="7">
        <v>46039</v>
      </c>
      <c r="B2303" s="5">
        <f>SUMPRODUCT($C$2:$P$2,$C$2303:$P$2303)</f>
        <v>0</v>
      </c>
      <c r="C2303" s="5">
        <f>IF(ISERROR(VLOOKUP($A$2303, 文字檔!A:B, 2, 0)),0,VLOOKUP($A$2303, 文字檔!A:B, 2, 0))</f>
        <v>0</v>
      </c>
      <c r="D2303" s="5">
        <f>IF(ISERROR(VLOOKUP($A$2303, 文字檔!C:D, 2, 0)),0,VLOOKUP($A$2303, 文字檔!C:D, 2, 0))</f>
        <v>0</v>
      </c>
      <c r="E2303" s="5">
        <f>IF(ISERROR(VLOOKUP($A$2303, 文字檔!E:F, 2, 0)),0,VLOOKUP($A$2303, 文字檔!E:F, 2, 0))</f>
        <v>0</v>
      </c>
      <c r="F2303" s="5">
        <f>IF(ISERROR(VLOOKUP($A$2303, 文字檔!G:H, 2, 0)),0,VLOOKUP($A$2303, 文字檔!G:H, 2, 0))</f>
        <v>0</v>
      </c>
      <c r="G2303" s="5">
        <f>IF(ISERROR(VLOOKUP($A$2303, 文字檔!I:J, 2, 0)),0,VLOOKUP($A$2303, 文字檔!I:J, 2, 0))</f>
        <v>0</v>
      </c>
      <c r="H2303" s="5">
        <f>IF(ISERROR(VLOOKUP($A$2303, 文字檔!K:L, 2, 0)),0,VLOOKUP($A$2303, 文字檔!K:L, 2, 0))</f>
        <v>0</v>
      </c>
      <c r="I2303" s="5">
        <f>IF(ISERROR(VLOOKUP($A$2303, 文字檔!M:N, 2, 0)),0,VLOOKUP($A$2303, 文字檔!M:N, 2, 0))</f>
        <v>0</v>
      </c>
      <c r="J2303" s="5">
        <f>IF(ISERROR(VLOOKUP($A$2303, 文字檔!O:P, 2, 0)),0,VLOOKUP($A$2303, 文字檔!O:P, 2, 0))</f>
        <v>0</v>
      </c>
      <c r="K2303">
        <f>IF(ISERROR(VLOOKUP($A$2303, 文字檔!Q:R, 2, 0)),0,VLOOKUP($A$2303, 文字檔!Q:R, 2, 0))</f>
        <v>0</v>
      </c>
      <c r="L2303">
        <f>IF(ISERROR(VLOOKUP($A$2303, 文字檔!S:T, 2, 0)),0,VLOOKUP($A$2303, 文字檔!S:T, 2, 0))</f>
        <v>0</v>
      </c>
      <c r="M2303">
        <f>IF(ISERROR(VLOOKUP($A$2303, 文字檔!U:V, 2, 0)),0,VLOOKUP($A$2303, 文字檔!U:V, 2, 0))</f>
        <v>0</v>
      </c>
      <c r="N2303">
        <f>IF(ISERROR(VLOOKUP($A$2303, 文字檔!W:X, 2, 0)),0,VLOOKUP($A$2303, 文字檔!W:X, 2, 0))</f>
        <v>0</v>
      </c>
      <c r="O2303">
        <f>IF(ISERROR(VLOOKUP($A$2303, 文字檔!Y:Z, 2, 0)),0,VLOOKUP($A$2303, 文字檔!Y:Z, 2, 0))</f>
        <v>0</v>
      </c>
      <c r="P2303">
        <f>IF(ISERROR(VLOOKUP($A$2303, 文字檔!AA:AB, 2, 0)),0,VLOOKUP($A$2303, 文字檔!AA:AB, 2, 0))</f>
        <v>0</v>
      </c>
    </row>
    <row r="2304" spans="1:16" ht="16.2">
      <c r="A2304" s="7">
        <v>46040</v>
      </c>
      <c r="B2304" s="5">
        <f>SUMPRODUCT($C$2:$P$2,$C$2304:$P$2304)</f>
        <v>0</v>
      </c>
      <c r="C2304" s="5">
        <f>IF(ISERROR(VLOOKUP($A$2304, 文字檔!A:B, 2, 0)),0,VLOOKUP($A$2304, 文字檔!A:B, 2, 0))</f>
        <v>0</v>
      </c>
      <c r="D2304" s="5">
        <f>IF(ISERROR(VLOOKUP($A$2304, 文字檔!C:D, 2, 0)),0,VLOOKUP($A$2304, 文字檔!C:D, 2, 0))</f>
        <v>0</v>
      </c>
      <c r="E2304" s="5">
        <f>IF(ISERROR(VLOOKUP($A$2304, 文字檔!E:F, 2, 0)),0,VLOOKUP($A$2304, 文字檔!E:F, 2, 0))</f>
        <v>0</v>
      </c>
      <c r="F2304" s="5">
        <f>IF(ISERROR(VLOOKUP($A$2304, 文字檔!G:H, 2, 0)),0,VLOOKUP($A$2304, 文字檔!G:H, 2, 0))</f>
        <v>0</v>
      </c>
      <c r="G2304" s="5">
        <f>IF(ISERROR(VLOOKUP($A$2304, 文字檔!I:J, 2, 0)),0,VLOOKUP($A$2304, 文字檔!I:J, 2, 0))</f>
        <v>0</v>
      </c>
      <c r="H2304" s="5">
        <f>IF(ISERROR(VLOOKUP($A$2304, 文字檔!K:L, 2, 0)),0,VLOOKUP($A$2304, 文字檔!K:L, 2, 0))</f>
        <v>0</v>
      </c>
      <c r="I2304" s="5">
        <f>IF(ISERROR(VLOOKUP($A$2304, 文字檔!M:N, 2, 0)),0,VLOOKUP($A$2304, 文字檔!M:N, 2, 0))</f>
        <v>0</v>
      </c>
      <c r="J2304" s="5">
        <f>IF(ISERROR(VLOOKUP($A$2304, 文字檔!O:P, 2, 0)),0,VLOOKUP($A$2304, 文字檔!O:P, 2, 0))</f>
        <v>0</v>
      </c>
      <c r="K2304">
        <f>IF(ISERROR(VLOOKUP($A$2304, 文字檔!Q:R, 2, 0)),0,VLOOKUP($A$2304, 文字檔!Q:R, 2, 0))</f>
        <v>0</v>
      </c>
      <c r="L2304">
        <f>IF(ISERROR(VLOOKUP($A$2304, 文字檔!S:T, 2, 0)),0,VLOOKUP($A$2304, 文字檔!S:T, 2, 0))</f>
        <v>0</v>
      </c>
      <c r="M2304">
        <f>IF(ISERROR(VLOOKUP($A$2304, 文字檔!U:V, 2, 0)),0,VLOOKUP($A$2304, 文字檔!U:V, 2, 0))</f>
        <v>0</v>
      </c>
      <c r="N2304">
        <f>IF(ISERROR(VLOOKUP($A$2304, 文字檔!W:X, 2, 0)),0,VLOOKUP($A$2304, 文字檔!W:X, 2, 0))</f>
        <v>0</v>
      </c>
      <c r="O2304">
        <f>IF(ISERROR(VLOOKUP($A$2304, 文字檔!Y:Z, 2, 0)),0,VLOOKUP($A$2304, 文字檔!Y:Z, 2, 0))</f>
        <v>0</v>
      </c>
      <c r="P2304">
        <f>IF(ISERROR(VLOOKUP($A$2304, 文字檔!AA:AB, 2, 0)),0,VLOOKUP($A$2304, 文字檔!AA:AB, 2, 0))</f>
        <v>0</v>
      </c>
    </row>
    <row r="2305" spans="1:16" ht="16.2">
      <c r="A2305" s="7">
        <v>46041</v>
      </c>
      <c r="B2305" s="5">
        <f>SUMPRODUCT($C$2:$P$2,$C$2305:$P$2305)</f>
        <v>-108208.01000000001</v>
      </c>
      <c r="C2305" s="5">
        <f>IF(ISERROR(VLOOKUP($A$2305, 文字檔!A:B, 2, 0)),0,VLOOKUP($A$2305, 文字檔!A:B, 2, 0))</f>
        <v>0</v>
      </c>
      <c r="D2305" s="5">
        <f>IF(ISERROR(VLOOKUP($A$2305, 文字檔!C:D, 2, 0)),0,VLOOKUP($A$2305, 文字檔!C:D, 2, 0))</f>
        <v>0</v>
      </c>
      <c r="E2305" s="5">
        <f>IF(ISERROR(VLOOKUP($A$2305, 文字檔!E:F, 2, 0)),0,VLOOKUP($A$2305, 文字檔!E:F, 2, 0))</f>
        <v>0</v>
      </c>
      <c r="F2305" s="5">
        <f>IF(ISERROR(VLOOKUP($A$2305, 文字檔!G:H, 2, 0)),0,VLOOKUP($A$2305, 文字檔!G:H, 2, 0))</f>
        <v>-5550.76</v>
      </c>
      <c r="G2305" s="5">
        <f>IF(ISERROR(VLOOKUP($A$2305, 文字檔!I:J, 2, 0)),0,VLOOKUP($A$2305, 文字檔!I:J, 2, 0))</f>
        <v>-44482.71</v>
      </c>
      <c r="H2305" s="5">
        <f>IF(ISERROR(VLOOKUP($A$2305, 文字檔!K:L, 2, 0)),0,VLOOKUP($A$2305, 文字檔!K:L, 2, 0))</f>
        <v>0</v>
      </c>
      <c r="I2305" s="5">
        <f>IF(ISERROR(VLOOKUP($A$2305, 文字檔!M:N, 2, 0)),0,VLOOKUP($A$2305, 文字檔!M:N, 2, 0))</f>
        <v>-81893.960000000006</v>
      </c>
      <c r="J2305" s="5">
        <f>IF(ISERROR(VLOOKUP($A$2305, 文字檔!O:P, 2, 0)),0,VLOOKUP($A$2305, 文字檔!O:P, 2, 0))</f>
        <v>0</v>
      </c>
      <c r="K2305">
        <f>IF(ISERROR(VLOOKUP($A$2305, 文字檔!Q:R, 2, 0)),0,VLOOKUP($A$2305, 文字檔!Q:R, 2, 0))</f>
        <v>39000</v>
      </c>
      <c r="L2305">
        <f>IF(ISERROR(VLOOKUP($A$2305, 文字檔!S:T, 2, 0)),0,VLOOKUP($A$2305, 文字檔!S:T, 2, 0))</f>
        <v>0</v>
      </c>
      <c r="M2305">
        <f>IF(ISERROR(VLOOKUP($A$2305, 文字檔!U:V, 2, 0)),0,VLOOKUP($A$2305, 文字檔!U:V, 2, 0))</f>
        <v>39000</v>
      </c>
      <c r="N2305">
        <f>IF(ISERROR(VLOOKUP($A$2305, 文字檔!W:X, 2, 0)),0,VLOOKUP($A$2305, 文字檔!W:X, 2, 0))</f>
        <v>-31139.69</v>
      </c>
      <c r="O2305">
        <f>IF(ISERROR(VLOOKUP($A$2305, 文字檔!Y:Z, 2, 0)),0,VLOOKUP($A$2305, 文字檔!Y:Z, 2, 0))</f>
        <v>-62140.89</v>
      </c>
      <c r="P2305">
        <f>IF(ISERROR(VLOOKUP($A$2305, 文字檔!AA:AB, 2, 0)),0,VLOOKUP($A$2305, 文字檔!AA:AB, 2, 0))</f>
        <v>39000</v>
      </c>
    </row>
    <row r="2306" spans="1:16" ht="16.2">
      <c r="A2306" s="7">
        <v>46042</v>
      </c>
      <c r="B2306" s="5">
        <f>SUMPRODUCT($C$2:$P$2,$C$2306:$P$2306)</f>
        <v>-46377.119999999995</v>
      </c>
      <c r="C2306" s="5">
        <f>IF(ISERROR(VLOOKUP($A$2306, 文字檔!A:B, 2, 0)),0,VLOOKUP($A$2306, 文字檔!A:B, 2, 0))</f>
        <v>0</v>
      </c>
      <c r="D2306" s="5">
        <f>IF(ISERROR(VLOOKUP($A$2306, 文字檔!C:D, 2, 0)),0,VLOOKUP($A$2306, 文字檔!C:D, 2, 0))</f>
        <v>0</v>
      </c>
      <c r="E2306" s="5">
        <f>IF(ISERROR(VLOOKUP($A$2306, 文字檔!E:F, 2, 0)),0,VLOOKUP($A$2306, 文字檔!E:F, 2, 0))</f>
        <v>0</v>
      </c>
      <c r="F2306" s="5">
        <f>IF(ISERROR(VLOOKUP($A$2306, 文字檔!G:H, 2, 0)),0,VLOOKUP($A$2306, 文字檔!G:H, 2, 0))</f>
        <v>600</v>
      </c>
      <c r="G2306" s="5">
        <f>IF(ISERROR(VLOOKUP($A$2306, 文字檔!I:J, 2, 0)),0,VLOOKUP($A$2306, 文字檔!I:J, 2, 0))</f>
        <v>-30293.119999999999</v>
      </c>
      <c r="H2306" s="5">
        <f>IF(ISERROR(VLOOKUP($A$2306, 文字檔!K:L, 2, 0)),0,VLOOKUP($A$2306, 文字檔!K:L, 2, 0))</f>
        <v>0</v>
      </c>
      <c r="I2306" s="5">
        <f>IF(ISERROR(VLOOKUP($A$2306, 文字檔!M:N, 2, 0)),0,VLOOKUP($A$2306, 文字檔!M:N, 2, 0))</f>
        <v>0</v>
      </c>
      <c r="J2306" s="5">
        <f>IF(ISERROR(VLOOKUP($A$2306, 文字檔!O:P, 2, 0)),0,VLOOKUP($A$2306, 文字檔!O:P, 2, 0))</f>
        <v>-17884</v>
      </c>
      <c r="K2306">
        <f>IF(ISERROR(VLOOKUP($A$2306, 文字檔!Q:R, 2, 0)),0,VLOOKUP($A$2306, 文字檔!Q:R, 2, 0))</f>
        <v>600</v>
      </c>
      <c r="L2306">
        <f>IF(ISERROR(VLOOKUP($A$2306, 文字檔!S:T, 2, 0)),0,VLOOKUP($A$2306, 文字檔!S:T, 2, 0))</f>
        <v>0</v>
      </c>
      <c r="M2306">
        <f>IF(ISERROR(VLOOKUP($A$2306, 文字檔!U:V, 2, 0)),0,VLOOKUP($A$2306, 文字檔!U:V, 2, 0))</f>
        <v>600</v>
      </c>
      <c r="N2306">
        <f>IF(ISERROR(VLOOKUP($A$2306, 文字檔!W:X, 2, 0)),0,VLOOKUP($A$2306, 文字檔!W:X, 2, 0))</f>
        <v>0</v>
      </c>
      <c r="O2306">
        <f>IF(ISERROR(VLOOKUP($A$2306, 文字檔!Y:Z, 2, 0)),0,VLOOKUP($A$2306, 文字檔!Y:Z, 2, 0))</f>
        <v>-600</v>
      </c>
      <c r="P2306">
        <f>IF(ISERROR(VLOOKUP($A$2306, 文字檔!AA:AB, 2, 0)),0,VLOOKUP($A$2306, 文字檔!AA:AB, 2, 0))</f>
        <v>600</v>
      </c>
    </row>
    <row r="2307" spans="1:16" ht="16.2">
      <c r="A2307" s="7">
        <v>46043</v>
      </c>
      <c r="B2307" s="5">
        <f>SUMPRODUCT($C$2:$P$2,$C$2307:$P$2307)</f>
        <v>-336610.42000000004</v>
      </c>
      <c r="C2307" s="5">
        <f>IF(ISERROR(VLOOKUP($A$2307, 文字檔!A:B, 2, 0)),0,VLOOKUP($A$2307, 文字檔!A:B, 2, 0))</f>
        <v>-35966.11</v>
      </c>
      <c r="D2307" s="5">
        <f>IF(ISERROR(VLOOKUP($A$2307, 文字檔!C:D, 2, 0)),0,VLOOKUP($A$2307, 文字檔!C:D, 2, 0))</f>
        <v>0</v>
      </c>
      <c r="E2307" s="5">
        <f>IF(ISERROR(VLOOKUP($A$2307, 文字檔!E:F, 2, 0)),0,VLOOKUP($A$2307, 文字檔!E:F, 2, 0))</f>
        <v>0</v>
      </c>
      <c r="F2307" s="5">
        <f>IF(ISERROR(VLOOKUP($A$2307, 文字檔!G:H, 2, 0)),0,VLOOKUP($A$2307, 文字檔!G:H, 2, 0))</f>
        <v>-86337.35</v>
      </c>
      <c r="G2307" s="5">
        <f>IF(ISERROR(VLOOKUP($A$2307, 文字檔!I:J, 2, 0)),0,VLOOKUP($A$2307, 文字檔!I:J, 2, 0))</f>
        <v>0</v>
      </c>
      <c r="H2307" s="5">
        <f>IF(ISERROR(VLOOKUP($A$2307, 文字檔!K:L, 2, 0)),0,VLOOKUP($A$2307, 文字檔!K:L, 2, 0))</f>
        <v>-10673.38</v>
      </c>
      <c r="I2307" s="5">
        <f>IF(ISERROR(VLOOKUP($A$2307, 文字檔!M:N, 2, 0)),0,VLOOKUP($A$2307, 文字檔!M:N, 2, 0))</f>
        <v>16122.6</v>
      </c>
      <c r="J2307" s="5">
        <f>IF(ISERROR(VLOOKUP($A$2307, 文字檔!O:P, 2, 0)),0,VLOOKUP($A$2307, 文字檔!O:P, 2, 0))</f>
        <v>0</v>
      </c>
      <c r="K2307">
        <f>IF(ISERROR(VLOOKUP($A$2307, 文字檔!Q:R, 2, 0)),0,VLOOKUP($A$2307, 文字檔!Q:R, 2, 0))</f>
        <v>-86337.35</v>
      </c>
      <c r="L2307">
        <f>IF(ISERROR(VLOOKUP($A$2307, 文字檔!S:T, 2, 0)),0,VLOOKUP($A$2307, 文字檔!S:T, 2, 0))</f>
        <v>0</v>
      </c>
      <c r="M2307">
        <f>IF(ISERROR(VLOOKUP($A$2307, 文字檔!U:V, 2, 0)),0,VLOOKUP($A$2307, 文字檔!U:V, 2, 0))</f>
        <v>-86337.35</v>
      </c>
      <c r="N2307">
        <f>IF(ISERROR(VLOOKUP($A$2307, 文字檔!W:X, 2, 0)),0,VLOOKUP($A$2307, 文字檔!W:X, 2, 0))</f>
        <v>0</v>
      </c>
      <c r="O2307">
        <f>IF(ISERROR(VLOOKUP($A$2307, 文字檔!Y:Z, 2, 0)),0,VLOOKUP($A$2307, 文字檔!Y:Z, 2, 0))</f>
        <v>39255.870000000003</v>
      </c>
      <c r="P2307">
        <f>IF(ISERROR(VLOOKUP($A$2307, 文字檔!AA:AB, 2, 0)),0,VLOOKUP($A$2307, 文字檔!AA:AB, 2, 0))</f>
        <v>-86337.35</v>
      </c>
    </row>
    <row r="2308" spans="1:16" ht="16.2">
      <c r="A2308" s="7">
        <v>46044</v>
      </c>
      <c r="B2308" s="5">
        <f>SUMPRODUCT($C$2:$P$2,$C$2308:$P$2308)</f>
        <v>-31306.480000000003</v>
      </c>
      <c r="C2308" s="5">
        <f>IF(ISERROR(VLOOKUP($A$2308, 文字檔!A:B, 2, 0)),0,VLOOKUP($A$2308, 文字檔!A:B, 2, 0))</f>
        <v>0</v>
      </c>
      <c r="D2308" s="5">
        <f>IF(ISERROR(VLOOKUP($A$2308, 文字檔!C:D, 2, 0)),0,VLOOKUP($A$2308, 文字檔!C:D, 2, 0))</f>
        <v>0</v>
      </c>
      <c r="E2308" s="5">
        <f>IF(ISERROR(VLOOKUP($A$2308, 文字檔!E:F, 2, 0)),0,VLOOKUP($A$2308, 文字檔!E:F, 2, 0))</f>
        <v>0</v>
      </c>
      <c r="F2308" s="5">
        <f>IF(ISERROR(VLOOKUP($A$2308, 文字檔!G:H, 2, 0)),0,VLOOKUP($A$2308, 文字檔!G:H, 2, 0))</f>
        <v>0</v>
      </c>
      <c r="G2308" s="5">
        <f>IF(ISERROR(VLOOKUP($A$2308, 文字檔!I:J, 2, 0)),0,VLOOKUP($A$2308, 文字檔!I:J, 2, 0))</f>
        <v>-355.71</v>
      </c>
      <c r="H2308" s="5">
        <f>IF(ISERROR(VLOOKUP($A$2308, 文字檔!K:L, 2, 0)),0,VLOOKUP($A$2308, 文字檔!K:L, 2, 0))</f>
        <v>684.05</v>
      </c>
      <c r="I2308" s="5">
        <f>IF(ISERROR(VLOOKUP($A$2308, 文字檔!M:N, 2, 0)),0,VLOOKUP($A$2308, 文字檔!M:N, 2, 0))</f>
        <v>0</v>
      </c>
      <c r="J2308" s="5">
        <f>IF(ISERROR(VLOOKUP($A$2308, 文字檔!O:P, 2, 0)),0,VLOOKUP($A$2308, 文字檔!O:P, 2, 0))</f>
        <v>0</v>
      </c>
      <c r="K2308">
        <f>IF(ISERROR(VLOOKUP($A$2308, 文字檔!Q:R, 2, 0)),0,VLOOKUP($A$2308, 文字檔!Q:R, 2, 0))</f>
        <v>66054.25</v>
      </c>
      <c r="L2308">
        <f>IF(ISERROR(VLOOKUP($A$2308, 文字檔!S:T, 2, 0)),0,VLOOKUP($A$2308, 文字檔!S:T, 2, 0))</f>
        <v>0</v>
      </c>
      <c r="M2308">
        <f>IF(ISERROR(VLOOKUP($A$2308, 文字檔!U:V, 2, 0)),0,VLOOKUP($A$2308, 文字檔!U:V, 2, 0))</f>
        <v>0</v>
      </c>
      <c r="N2308">
        <f>IF(ISERROR(VLOOKUP($A$2308, 文字檔!W:X, 2, 0)),0,VLOOKUP($A$2308, 文字檔!W:X, 2, 0))</f>
        <v>-31216.15</v>
      </c>
      <c r="O2308">
        <f>IF(ISERROR(VLOOKUP($A$2308, 文字檔!Y:Z, 2, 0)),0,VLOOKUP($A$2308, 文字檔!Y:Z, 2, 0))</f>
        <v>-25359.46</v>
      </c>
      <c r="P2308">
        <f>IF(ISERROR(VLOOKUP($A$2308, 文字檔!AA:AB, 2, 0)),0,VLOOKUP($A$2308, 文字檔!AA:AB, 2, 0))</f>
        <v>-41113.46</v>
      </c>
    </row>
    <row r="2309" spans="1:16" ht="16.2">
      <c r="A2309" s="7">
        <v>46045</v>
      </c>
      <c r="B2309" s="5">
        <f>SUMPRODUCT($C$2:$P$2,$C$2309:$P$2309)</f>
        <v>130591.93</v>
      </c>
      <c r="C2309" s="5">
        <f>IF(ISERROR(VLOOKUP($A$2309, 文字檔!A:B, 2, 0)),0,VLOOKUP($A$2309, 文字檔!A:B, 2, 0))</f>
        <v>0</v>
      </c>
      <c r="D2309" s="5">
        <f>IF(ISERROR(VLOOKUP($A$2309, 文字檔!C:D, 2, 0)),0,VLOOKUP($A$2309, 文字檔!C:D, 2, 0))</f>
        <v>0</v>
      </c>
      <c r="E2309" s="5">
        <f>IF(ISERROR(VLOOKUP($A$2309, 文字檔!E:F, 2, 0)),0,VLOOKUP($A$2309, 文字檔!E:F, 2, 0))</f>
        <v>0</v>
      </c>
      <c r="F2309" s="5">
        <f>IF(ISERROR(VLOOKUP($A$2309, 文字檔!G:H, 2, 0)),0,VLOOKUP($A$2309, 文字檔!G:H, 2, 0))</f>
        <v>0</v>
      </c>
      <c r="G2309" s="5">
        <f>IF(ISERROR(VLOOKUP($A$2309, 文字檔!I:J, 2, 0)),0,VLOOKUP($A$2309, 文字檔!I:J, 2, 0))</f>
        <v>24440.39</v>
      </c>
      <c r="H2309" s="5">
        <f>IF(ISERROR(VLOOKUP($A$2309, 文字檔!K:L, 2, 0)),0,VLOOKUP($A$2309, 文字檔!K:L, 2, 0))</f>
        <v>0</v>
      </c>
      <c r="I2309" s="5">
        <f>IF(ISERROR(VLOOKUP($A$2309, 文字檔!M:N, 2, 0)),0,VLOOKUP($A$2309, 文字檔!M:N, 2, 0))</f>
        <v>0</v>
      </c>
      <c r="J2309" s="5">
        <f>IF(ISERROR(VLOOKUP($A$2309, 文字檔!O:P, 2, 0)),0,VLOOKUP($A$2309, 文字檔!O:P, 2, 0))</f>
        <v>0</v>
      </c>
      <c r="K2309">
        <f>IF(ISERROR(VLOOKUP($A$2309, 文字檔!Q:R, 2, 0)),0,VLOOKUP($A$2309, 文字檔!Q:R, 2, 0))</f>
        <v>58600</v>
      </c>
      <c r="L2309">
        <f>IF(ISERROR(VLOOKUP($A$2309, 文字檔!S:T, 2, 0)),0,VLOOKUP($A$2309, 文字檔!S:T, 2, 0))</f>
        <v>0</v>
      </c>
      <c r="M2309">
        <f>IF(ISERROR(VLOOKUP($A$2309, 文字檔!U:V, 2, 0)),0,VLOOKUP($A$2309, 文字檔!U:V, 2, 0))</f>
        <v>0</v>
      </c>
      <c r="N2309">
        <f>IF(ISERROR(VLOOKUP($A$2309, 文字檔!W:X, 2, 0)),0,VLOOKUP($A$2309, 文字檔!W:X, 2, 0))</f>
        <v>-18685.16</v>
      </c>
      <c r="O2309">
        <f>IF(ISERROR(VLOOKUP($A$2309, 文字檔!Y:Z, 2, 0)),0,VLOOKUP($A$2309, 文字檔!Y:Z, 2, 0))</f>
        <v>58600</v>
      </c>
      <c r="P2309">
        <f>IF(ISERROR(VLOOKUP($A$2309, 文字檔!AA:AB, 2, 0)),0,VLOOKUP($A$2309, 文字檔!AA:AB, 2, 0))</f>
        <v>7636.7</v>
      </c>
    </row>
    <row r="2310" spans="1:16" ht="16.2">
      <c r="A2310" s="7">
        <v>46046</v>
      </c>
      <c r="B2310" s="5">
        <f>SUMPRODUCT($C$2:$P$2,$C$2310:$P$2310)</f>
        <v>0</v>
      </c>
      <c r="C2310" s="5">
        <f>IF(ISERROR(VLOOKUP($A$2310, 文字檔!A:B, 2, 0)),0,VLOOKUP($A$2310, 文字檔!A:B, 2, 0))</f>
        <v>0</v>
      </c>
      <c r="D2310" s="5">
        <f>IF(ISERROR(VLOOKUP($A$2310, 文字檔!C:D, 2, 0)),0,VLOOKUP($A$2310, 文字檔!C:D, 2, 0))</f>
        <v>0</v>
      </c>
      <c r="E2310" s="5">
        <f>IF(ISERROR(VLOOKUP($A$2310, 文字檔!E:F, 2, 0)),0,VLOOKUP($A$2310, 文字檔!E:F, 2, 0))</f>
        <v>0</v>
      </c>
      <c r="F2310" s="5">
        <f>IF(ISERROR(VLOOKUP($A$2310, 文字檔!G:H, 2, 0)),0,VLOOKUP($A$2310, 文字檔!G:H, 2, 0))</f>
        <v>0</v>
      </c>
      <c r="G2310" s="5">
        <f>IF(ISERROR(VLOOKUP($A$2310, 文字檔!I:J, 2, 0)),0,VLOOKUP($A$2310, 文字檔!I:J, 2, 0))</f>
        <v>0</v>
      </c>
      <c r="H2310" s="5">
        <f>IF(ISERROR(VLOOKUP($A$2310, 文字檔!K:L, 2, 0)),0,VLOOKUP($A$2310, 文字檔!K:L, 2, 0))</f>
        <v>0</v>
      </c>
      <c r="I2310" s="5">
        <f>IF(ISERROR(VLOOKUP($A$2310, 文字檔!M:N, 2, 0)),0,VLOOKUP($A$2310, 文字檔!M:N, 2, 0))</f>
        <v>0</v>
      </c>
      <c r="J2310" s="5">
        <f>IF(ISERROR(VLOOKUP($A$2310, 文字檔!O:P, 2, 0)),0,VLOOKUP($A$2310, 文字檔!O:P, 2, 0))</f>
        <v>0</v>
      </c>
      <c r="K2310">
        <f>IF(ISERROR(VLOOKUP($A$2310, 文字檔!Q:R, 2, 0)),0,VLOOKUP($A$2310, 文字檔!Q:R, 2, 0))</f>
        <v>0</v>
      </c>
      <c r="L2310">
        <f>IF(ISERROR(VLOOKUP($A$2310, 文字檔!S:T, 2, 0)),0,VLOOKUP($A$2310, 文字檔!S:T, 2, 0))</f>
        <v>0</v>
      </c>
      <c r="M2310">
        <f>IF(ISERROR(VLOOKUP($A$2310, 文字檔!U:V, 2, 0)),0,VLOOKUP($A$2310, 文字檔!U:V, 2, 0))</f>
        <v>0</v>
      </c>
      <c r="N2310">
        <f>IF(ISERROR(VLOOKUP($A$2310, 文字檔!W:X, 2, 0)),0,VLOOKUP($A$2310, 文字檔!W:X, 2, 0))</f>
        <v>0</v>
      </c>
      <c r="O2310">
        <f>IF(ISERROR(VLOOKUP($A$2310, 文字檔!Y:Z, 2, 0)),0,VLOOKUP($A$2310, 文字檔!Y:Z, 2, 0))</f>
        <v>0</v>
      </c>
      <c r="P2310">
        <f>IF(ISERROR(VLOOKUP($A$2310, 文字檔!AA:AB, 2, 0)),0,VLOOKUP($A$2310, 文字檔!AA:AB, 2, 0))</f>
        <v>0</v>
      </c>
    </row>
    <row r="2311" spans="1:16" ht="16.2">
      <c r="A2311" s="7">
        <v>46047</v>
      </c>
      <c r="B2311" s="5">
        <f>SUMPRODUCT($C$2:$P$2,$C$2311:$P$2311)</f>
        <v>0</v>
      </c>
      <c r="C2311" s="5">
        <f>IF(ISERROR(VLOOKUP($A$2311, 文字檔!A:B, 2, 0)),0,VLOOKUP($A$2311, 文字檔!A:B, 2, 0))</f>
        <v>0</v>
      </c>
      <c r="D2311" s="5">
        <f>IF(ISERROR(VLOOKUP($A$2311, 文字檔!C:D, 2, 0)),0,VLOOKUP($A$2311, 文字檔!C:D, 2, 0))</f>
        <v>0</v>
      </c>
      <c r="E2311" s="5">
        <f>IF(ISERROR(VLOOKUP($A$2311, 文字檔!E:F, 2, 0)),0,VLOOKUP($A$2311, 文字檔!E:F, 2, 0))</f>
        <v>0</v>
      </c>
      <c r="F2311" s="5">
        <f>IF(ISERROR(VLOOKUP($A$2311, 文字檔!G:H, 2, 0)),0,VLOOKUP($A$2311, 文字檔!G:H, 2, 0))</f>
        <v>0</v>
      </c>
      <c r="G2311" s="5">
        <f>IF(ISERROR(VLOOKUP($A$2311, 文字檔!I:J, 2, 0)),0,VLOOKUP($A$2311, 文字檔!I:J, 2, 0))</f>
        <v>0</v>
      </c>
      <c r="H2311" s="5">
        <f>IF(ISERROR(VLOOKUP($A$2311, 文字檔!K:L, 2, 0)),0,VLOOKUP($A$2311, 文字檔!K:L, 2, 0))</f>
        <v>0</v>
      </c>
      <c r="I2311" s="5">
        <f>IF(ISERROR(VLOOKUP($A$2311, 文字檔!M:N, 2, 0)),0,VLOOKUP($A$2311, 文字檔!M:N, 2, 0))</f>
        <v>0</v>
      </c>
      <c r="J2311" s="5">
        <f>IF(ISERROR(VLOOKUP($A$2311, 文字檔!O:P, 2, 0)),0,VLOOKUP($A$2311, 文字檔!O:P, 2, 0))</f>
        <v>0</v>
      </c>
      <c r="K2311">
        <f>IF(ISERROR(VLOOKUP($A$2311, 文字檔!Q:R, 2, 0)),0,VLOOKUP($A$2311, 文字檔!Q:R, 2, 0))</f>
        <v>0</v>
      </c>
      <c r="L2311">
        <f>IF(ISERROR(VLOOKUP($A$2311, 文字檔!S:T, 2, 0)),0,VLOOKUP($A$2311, 文字檔!S:T, 2, 0))</f>
        <v>0</v>
      </c>
      <c r="M2311">
        <f>IF(ISERROR(VLOOKUP($A$2311, 文字檔!U:V, 2, 0)),0,VLOOKUP($A$2311, 文字檔!U:V, 2, 0))</f>
        <v>0</v>
      </c>
      <c r="N2311">
        <f>IF(ISERROR(VLOOKUP($A$2311, 文字檔!W:X, 2, 0)),0,VLOOKUP($A$2311, 文字檔!W:X, 2, 0))</f>
        <v>0</v>
      </c>
      <c r="O2311">
        <f>IF(ISERROR(VLOOKUP($A$2311, 文字檔!Y:Z, 2, 0)),0,VLOOKUP($A$2311, 文字檔!Y:Z, 2, 0))</f>
        <v>0</v>
      </c>
      <c r="P2311">
        <f>IF(ISERROR(VLOOKUP($A$2311, 文字檔!AA:AB, 2, 0)),0,VLOOKUP($A$2311, 文字檔!AA:AB, 2, 0))</f>
        <v>0</v>
      </c>
    </row>
    <row r="2312" spans="1:16" ht="16.2">
      <c r="A2312" s="7">
        <v>46048</v>
      </c>
      <c r="B2312" s="5">
        <f>SUMPRODUCT($C$2:$P$2,$C$2312:$P$2312)</f>
        <v>-5531.22</v>
      </c>
      <c r="C2312" s="5">
        <f>IF(ISERROR(VLOOKUP($A$2312, 文字檔!A:B, 2, 0)),0,VLOOKUP($A$2312, 文字檔!A:B, 2, 0))</f>
        <v>0</v>
      </c>
      <c r="D2312" s="5">
        <f>IF(ISERROR(VLOOKUP($A$2312, 文字檔!C:D, 2, 0)),0,VLOOKUP($A$2312, 文字檔!C:D, 2, 0))</f>
        <v>0</v>
      </c>
      <c r="E2312" s="5">
        <f>IF(ISERROR(VLOOKUP($A$2312, 文字檔!E:F, 2, 0)),0,VLOOKUP($A$2312, 文字檔!E:F, 2, 0))</f>
        <v>0</v>
      </c>
      <c r="F2312" s="5">
        <f>IF(ISERROR(VLOOKUP($A$2312, 文字檔!G:H, 2, 0)),0,VLOOKUP($A$2312, 文字檔!G:H, 2, 0))</f>
        <v>0</v>
      </c>
      <c r="G2312" s="5">
        <f>IF(ISERROR(VLOOKUP($A$2312, 文字檔!I:J, 2, 0)),0,VLOOKUP($A$2312, 文字檔!I:J, 2, 0))</f>
        <v>1668.78</v>
      </c>
      <c r="H2312" s="5">
        <f>IF(ISERROR(VLOOKUP($A$2312, 文字檔!K:L, 2, 0)),0,VLOOKUP($A$2312, 文字檔!K:L, 2, 0))</f>
        <v>0</v>
      </c>
      <c r="I2312" s="5">
        <f>IF(ISERROR(VLOOKUP($A$2312, 文字檔!M:N, 2, 0)),0,VLOOKUP($A$2312, 文字檔!M:N, 2, 0))</f>
        <v>0</v>
      </c>
      <c r="J2312" s="5">
        <f>IF(ISERROR(VLOOKUP($A$2312, 文字檔!O:P, 2, 0)),0,VLOOKUP($A$2312, 文字檔!O:P, 2, 0))</f>
        <v>0</v>
      </c>
      <c r="K2312">
        <f>IF(ISERROR(VLOOKUP($A$2312, 文字檔!Q:R, 2, 0)),0,VLOOKUP($A$2312, 文字檔!Q:R, 2, 0))</f>
        <v>-1800</v>
      </c>
      <c r="L2312">
        <f>IF(ISERROR(VLOOKUP($A$2312, 文字檔!S:T, 2, 0)),0,VLOOKUP($A$2312, 文字檔!S:T, 2, 0))</f>
        <v>0</v>
      </c>
      <c r="M2312">
        <f>IF(ISERROR(VLOOKUP($A$2312, 文字檔!U:V, 2, 0)),0,VLOOKUP($A$2312, 文字檔!U:V, 2, 0))</f>
        <v>0</v>
      </c>
      <c r="N2312">
        <f>IF(ISERROR(VLOOKUP($A$2312, 文字檔!W:X, 2, 0)),0,VLOOKUP($A$2312, 文字檔!W:X, 2, 0))</f>
        <v>-1800</v>
      </c>
      <c r="O2312">
        <f>IF(ISERROR(VLOOKUP($A$2312, 文字檔!Y:Z, 2, 0)),0,VLOOKUP($A$2312, 文字檔!Y:Z, 2, 0))</f>
        <v>-1800</v>
      </c>
      <c r="P2312">
        <f>IF(ISERROR(VLOOKUP($A$2312, 文字檔!AA:AB, 2, 0)),0,VLOOKUP($A$2312, 文字檔!AA:AB, 2, 0))</f>
        <v>-1800</v>
      </c>
    </row>
    <row r="2313" spans="1:16" ht="16.2">
      <c r="A2313" s="7">
        <v>46049</v>
      </c>
      <c r="B2313" s="5">
        <f>SUMPRODUCT($C$2:$P$2,$C$2313:$P$2313)</f>
        <v>246357.37</v>
      </c>
      <c r="C2313" s="5">
        <f>IF(ISERROR(VLOOKUP($A$2313, 文字檔!A:B, 2, 0)),0,VLOOKUP($A$2313, 文字檔!A:B, 2, 0))</f>
        <v>0</v>
      </c>
      <c r="D2313" s="5">
        <f>IF(ISERROR(VLOOKUP($A$2313, 文字檔!C:D, 2, 0)),0,VLOOKUP($A$2313, 文字檔!C:D, 2, 0))</f>
        <v>0</v>
      </c>
      <c r="E2313" s="5">
        <f>IF(ISERROR(VLOOKUP($A$2313, 文字檔!E:F, 2, 0)),0,VLOOKUP($A$2313, 文字檔!E:F, 2, 0))</f>
        <v>0</v>
      </c>
      <c r="F2313" s="5">
        <f>IF(ISERROR(VLOOKUP($A$2313, 文字檔!G:H, 2, 0)),0,VLOOKUP($A$2313, 文字檔!G:H, 2, 0))</f>
        <v>0</v>
      </c>
      <c r="G2313" s="5">
        <f>IF(ISERROR(VLOOKUP($A$2313, 文字檔!I:J, 2, 0)),0,VLOOKUP($A$2313, 文字檔!I:J, 2, 0))</f>
        <v>0</v>
      </c>
      <c r="H2313" s="5">
        <f>IF(ISERROR(VLOOKUP($A$2313, 文字檔!K:L, 2, 0)),0,VLOOKUP($A$2313, 文字檔!K:L, 2, 0))</f>
        <v>-19138.599999999999</v>
      </c>
      <c r="I2313" s="5">
        <f>IF(ISERROR(VLOOKUP($A$2313, 文字檔!M:N, 2, 0)),0,VLOOKUP($A$2313, 文字檔!M:N, 2, 0))</f>
        <v>41831.15</v>
      </c>
      <c r="J2313" s="5">
        <f>IF(ISERROR(VLOOKUP($A$2313, 文字檔!O:P, 2, 0)),0,VLOOKUP($A$2313, 文字檔!O:P, 2, 0))</f>
        <v>0</v>
      </c>
      <c r="K2313">
        <f>IF(ISERROR(VLOOKUP($A$2313, 文字檔!Q:R, 2, 0)),0,VLOOKUP($A$2313, 文字檔!Q:R, 2, 0))</f>
        <v>73000</v>
      </c>
      <c r="L2313">
        <f>IF(ISERROR(VLOOKUP($A$2313, 文字檔!S:T, 2, 0)),0,VLOOKUP($A$2313, 文字檔!S:T, 2, 0))</f>
        <v>0</v>
      </c>
      <c r="M2313">
        <f>IF(ISERROR(VLOOKUP($A$2313, 文字檔!U:V, 2, 0)),0,VLOOKUP($A$2313, 文字檔!U:V, 2, 0))</f>
        <v>0</v>
      </c>
      <c r="N2313">
        <f>IF(ISERROR(VLOOKUP($A$2313, 文字檔!W:X, 2, 0)),0,VLOOKUP($A$2313, 文字檔!W:X, 2, 0))</f>
        <v>73000</v>
      </c>
      <c r="O2313">
        <f>IF(ISERROR(VLOOKUP($A$2313, 文字檔!Y:Z, 2, 0)),0,VLOOKUP($A$2313, 文字檔!Y:Z, 2, 0))</f>
        <v>4664.82</v>
      </c>
      <c r="P2313">
        <f>IF(ISERROR(VLOOKUP($A$2313, 文字檔!AA:AB, 2, 0)),0,VLOOKUP($A$2313, 文字檔!AA:AB, 2, 0))</f>
        <v>73000</v>
      </c>
    </row>
    <row r="2314" spans="1:16" ht="16.2">
      <c r="A2314" s="7">
        <v>46050</v>
      </c>
      <c r="B2314" s="5">
        <f>SUMPRODUCT($C$2:$P$2,$C$2314:$P$2314)</f>
        <v>543171.67000000004</v>
      </c>
      <c r="C2314" s="5">
        <f>IF(ISERROR(VLOOKUP($A$2314, 文字檔!A:B, 2, 0)),0,VLOOKUP($A$2314, 文字檔!A:B, 2, 0))</f>
        <v>0</v>
      </c>
      <c r="D2314" s="5">
        <f>IF(ISERROR(VLOOKUP($A$2314, 文字檔!C:D, 2, 0)),0,VLOOKUP($A$2314, 文字檔!C:D, 2, 0))</f>
        <v>0</v>
      </c>
      <c r="E2314" s="5">
        <f>IF(ISERROR(VLOOKUP($A$2314, 文字檔!E:F, 2, 0)),0,VLOOKUP($A$2314, 文字檔!E:F, 2, 0))</f>
        <v>0</v>
      </c>
      <c r="F2314" s="5">
        <f>IF(ISERROR(VLOOKUP($A$2314, 文字檔!G:H, 2, 0)),0,VLOOKUP($A$2314, 文字檔!G:H, 2, 0))</f>
        <v>0</v>
      </c>
      <c r="G2314" s="5">
        <f>IF(ISERROR(VLOOKUP($A$2314, 文字檔!I:J, 2, 0)),0,VLOOKUP($A$2314, 文字檔!I:J, 2, 0))</f>
        <v>12.34</v>
      </c>
      <c r="H2314" s="5">
        <f>IF(ISERROR(VLOOKUP($A$2314, 文字檔!K:L, 2, 0)),0,VLOOKUP($A$2314, 文字檔!K:L, 2, 0))</f>
        <v>-15762.93</v>
      </c>
      <c r="I2314" s="5">
        <f>IF(ISERROR(VLOOKUP($A$2314, 文字檔!M:N, 2, 0)),0,VLOOKUP($A$2314, 文字檔!M:N, 2, 0))</f>
        <v>209868.29</v>
      </c>
      <c r="J2314" s="5">
        <f>IF(ISERROR(VLOOKUP($A$2314, 文字檔!O:P, 2, 0)),0,VLOOKUP($A$2314, 文字檔!O:P, 2, 0))</f>
        <v>0</v>
      </c>
      <c r="K2314">
        <f>IF(ISERROR(VLOOKUP($A$2314, 文字檔!Q:R, 2, 0)),0,VLOOKUP($A$2314, 文字檔!Q:R, 2, 0))</f>
        <v>83600</v>
      </c>
      <c r="L2314">
        <f>IF(ISERROR(VLOOKUP($A$2314, 文字檔!S:T, 2, 0)),0,VLOOKUP($A$2314, 文字檔!S:T, 2, 0))</f>
        <v>0</v>
      </c>
      <c r="M2314">
        <f>IF(ISERROR(VLOOKUP($A$2314, 文字檔!U:V, 2, 0)),0,VLOOKUP($A$2314, 文字檔!U:V, 2, 0))</f>
        <v>35617.68</v>
      </c>
      <c r="N2314">
        <f>IF(ISERROR(VLOOKUP($A$2314, 文字檔!W:X, 2, 0)),0,VLOOKUP($A$2314, 文字檔!W:X, 2, 0))</f>
        <v>83600</v>
      </c>
      <c r="O2314">
        <f>IF(ISERROR(VLOOKUP($A$2314, 文字檔!Y:Z, 2, 0)),0,VLOOKUP($A$2314, 文字檔!Y:Z, 2, 0))</f>
        <v>83600</v>
      </c>
      <c r="P2314">
        <f>IF(ISERROR(VLOOKUP($A$2314, 文字檔!AA:AB, 2, 0)),0,VLOOKUP($A$2314, 文字檔!AA:AB, 2, 0))</f>
        <v>62636.29</v>
      </c>
    </row>
    <row r="2315" spans="1:16" ht="16.2">
      <c r="A2315" s="7">
        <v>46051</v>
      </c>
      <c r="B2315" s="5">
        <f>SUMPRODUCT($C$2:$P$2,$C$2315:$P$2315)</f>
        <v>-140209.46</v>
      </c>
      <c r="C2315" s="5">
        <f>IF(ISERROR(VLOOKUP($A$2315, 文字檔!A:B, 2, 0)),0,VLOOKUP($A$2315, 文字檔!A:B, 2, 0))</f>
        <v>0</v>
      </c>
      <c r="D2315" s="5">
        <f>IF(ISERROR(VLOOKUP($A$2315, 文字檔!C:D, 2, 0)),0,VLOOKUP($A$2315, 文字檔!C:D, 2, 0))</f>
        <v>0</v>
      </c>
      <c r="E2315" s="5">
        <f>IF(ISERROR(VLOOKUP($A$2315, 文字檔!E:F, 2, 0)),0,VLOOKUP($A$2315, 文字檔!E:F, 2, 0))</f>
        <v>0</v>
      </c>
      <c r="F2315" s="5">
        <f>IF(ISERROR(VLOOKUP($A$2315, 文字檔!G:H, 2, 0)),0,VLOOKUP($A$2315, 文字檔!G:H, 2, 0))</f>
        <v>0</v>
      </c>
      <c r="G2315" s="5">
        <f>IF(ISERROR(VLOOKUP($A$2315, 文字檔!I:J, 2, 0)),0,VLOOKUP($A$2315, 文字檔!I:J, 2, 0))</f>
        <v>-8986.61</v>
      </c>
      <c r="H2315" s="5">
        <f>IF(ISERROR(VLOOKUP($A$2315, 文字檔!K:L, 2, 0)),0,VLOOKUP($A$2315, 文字檔!K:L, 2, 0))</f>
        <v>0</v>
      </c>
      <c r="I2315" s="5">
        <f>IF(ISERROR(VLOOKUP($A$2315, 文字檔!M:N, 2, 0)),0,VLOOKUP($A$2315, 文字檔!M:N, 2, 0))</f>
        <v>44053.599999999999</v>
      </c>
      <c r="J2315" s="5">
        <f>IF(ISERROR(VLOOKUP($A$2315, 文字檔!O:P, 2, 0)),0,VLOOKUP($A$2315, 文字檔!O:P, 2, 0))</f>
        <v>-17960.259999999998</v>
      </c>
      <c r="K2315">
        <f>IF(ISERROR(VLOOKUP($A$2315, 文字檔!Q:R, 2, 0)),0,VLOOKUP($A$2315, 文字檔!Q:R, 2, 0))</f>
        <v>-37182.379999999997</v>
      </c>
      <c r="L2315">
        <f>IF(ISERROR(VLOOKUP($A$2315, 文字檔!S:T, 2, 0)),0,VLOOKUP($A$2315, 文字檔!S:T, 2, 0))</f>
        <v>0</v>
      </c>
      <c r="M2315">
        <f>IF(ISERROR(VLOOKUP($A$2315, 文字檔!U:V, 2, 0)),0,VLOOKUP($A$2315, 文字檔!U:V, 2, 0))</f>
        <v>-30000</v>
      </c>
      <c r="N2315">
        <f>IF(ISERROR(VLOOKUP($A$2315, 文字檔!W:X, 2, 0)),0,VLOOKUP($A$2315, 文字檔!W:X, 2, 0))</f>
        <v>-8986.61</v>
      </c>
      <c r="O2315">
        <f>IF(ISERROR(VLOOKUP($A$2315, 文字檔!Y:Z, 2, 0)),0,VLOOKUP($A$2315, 文字檔!Y:Z, 2, 0))</f>
        <v>-18168.689999999999</v>
      </c>
      <c r="P2315">
        <f>IF(ISERROR(VLOOKUP($A$2315, 文字檔!AA:AB, 2, 0)),0,VLOOKUP($A$2315, 文字檔!AA:AB, 2, 0))</f>
        <v>-62978.51</v>
      </c>
    </row>
    <row r="2316" spans="1:16" ht="16.2">
      <c r="A2316" s="7">
        <v>46052</v>
      </c>
      <c r="B2316" s="5">
        <f>SUMPRODUCT($C$2:$P$2,$C$2316:$P$2316)</f>
        <v>-113131.93</v>
      </c>
      <c r="C2316" s="5">
        <f>IF(ISERROR(VLOOKUP($A$2316, 文字檔!A:B, 2, 0)),0,VLOOKUP($A$2316, 文字檔!A:B, 2, 0))</f>
        <v>0</v>
      </c>
      <c r="D2316" s="5">
        <f>IF(ISERROR(VLOOKUP($A$2316, 文字檔!C:D, 2, 0)),0,VLOOKUP($A$2316, 文字檔!C:D, 2, 0))</f>
        <v>-47160.480000000003</v>
      </c>
      <c r="E2316" s="5">
        <f>IF(ISERROR(VLOOKUP($A$2316, 文字檔!E:F, 2, 0)),0,VLOOKUP($A$2316, 文字檔!E:F, 2, 0))</f>
        <v>0</v>
      </c>
      <c r="F2316" s="5">
        <f>IF(ISERROR(VLOOKUP($A$2316, 文字檔!G:H, 2, 0)),0,VLOOKUP($A$2316, 文字檔!G:H, 2, 0))</f>
        <v>0</v>
      </c>
      <c r="G2316" s="5">
        <f>IF(ISERROR(VLOOKUP($A$2316, 文字檔!I:J, 2, 0)),0,VLOOKUP($A$2316, 文字檔!I:J, 2, 0))</f>
        <v>-36932.21</v>
      </c>
      <c r="H2316" s="5">
        <f>IF(ISERROR(VLOOKUP($A$2316, 文字檔!K:L, 2, 0)),0,VLOOKUP($A$2316, 文字檔!K:L, 2, 0))</f>
        <v>0</v>
      </c>
      <c r="I2316" s="5">
        <f>IF(ISERROR(VLOOKUP($A$2316, 文字檔!M:N, 2, 0)),0,VLOOKUP($A$2316, 文字檔!M:N, 2, 0))</f>
        <v>0</v>
      </c>
      <c r="J2316" s="5">
        <f>IF(ISERROR(VLOOKUP($A$2316, 文字檔!O:P, 2, 0)),0,VLOOKUP($A$2316, 文字檔!O:P, 2, 0))</f>
        <v>0</v>
      </c>
      <c r="K2316">
        <f>IF(ISERROR(VLOOKUP($A$2316, 文字檔!Q:R, 2, 0)),0,VLOOKUP($A$2316, 文字檔!Q:R, 2, 0))</f>
        <v>0</v>
      </c>
      <c r="L2316">
        <f>IF(ISERROR(VLOOKUP($A$2316, 文字檔!S:T, 2, 0)),0,VLOOKUP($A$2316, 文字檔!S:T, 2, 0))</f>
        <v>0</v>
      </c>
      <c r="M2316">
        <f>IF(ISERROR(VLOOKUP($A$2316, 文字檔!U:V, 2, 0)),0,VLOOKUP($A$2316, 文字檔!U:V, 2, 0))</f>
        <v>-75372.149999999994</v>
      </c>
      <c r="N2316">
        <f>IF(ISERROR(VLOOKUP($A$2316, 文字檔!W:X, 2, 0)),0,VLOOKUP($A$2316, 文字檔!W:X, 2, 0))</f>
        <v>0</v>
      </c>
      <c r="O2316">
        <f>IF(ISERROR(VLOOKUP($A$2316, 文字檔!Y:Z, 2, 0)),0,VLOOKUP($A$2316, 文字檔!Y:Z, 2, 0))</f>
        <v>77269.259999999995</v>
      </c>
      <c r="P2316">
        <f>IF(ISERROR(VLOOKUP($A$2316, 文字檔!AA:AB, 2, 0)),0,VLOOKUP($A$2316, 文字檔!AA:AB, 2, 0))</f>
        <v>-30936.35</v>
      </c>
    </row>
    <row r="2317" spans="1:16" ht="16.2">
      <c r="A2317" s="7">
        <v>46053</v>
      </c>
      <c r="B2317" s="5">
        <f>SUMPRODUCT($C$2:$P$2,$C$2317:$P$2317)</f>
        <v>0</v>
      </c>
      <c r="C2317" s="5">
        <f>IF(ISERROR(VLOOKUP($A$2317, 文字檔!A:B, 2, 0)),0,VLOOKUP($A$2317, 文字檔!A:B, 2, 0))</f>
        <v>0</v>
      </c>
      <c r="D2317" s="5">
        <f>IF(ISERROR(VLOOKUP($A$2317, 文字檔!C:D, 2, 0)),0,VLOOKUP($A$2317, 文字檔!C:D, 2, 0))</f>
        <v>0</v>
      </c>
      <c r="E2317" s="5">
        <f>IF(ISERROR(VLOOKUP($A$2317, 文字檔!E:F, 2, 0)),0,VLOOKUP($A$2317, 文字檔!E:F, 2, 0))</f>
        <v>0</v>
      </c>
      <c r="F2317" s="5">
        <f>IF(ISERROR(VLOOKUP($A$2317, 文字檔!G:H, 2, 0)),0,VLOOKUP($A$2317, 文字檔!G:H, 2, 0))</f>
        <v>0</v>
      </c>
      <c r="G2317" s="5">
        <f>IF(ISERROR(VLOOKUP($A$2317, 文字檔!I:J, 2, 0)),0,VLOOKUP($A$2317, 文字檔!I:J, 2, 0))</f>
        <v>0</v>
      </c>
      <c r="H2317" s="5">
        <f>IF(ISERROR(VLOOKUP($A$2317, 文字檔!K:L, 2, 0)),0,VLOOKUP($A$2317, 文字檔!K:L, 2, 0))</f>
        <v>0</v>
      </c>
      <c r="I2317" s="5">
        <f>IF(ISERROR(VLOOKUP($A$2317, 文字檔!M:N, 2, 0)),0,VLOOKUP($A$2317, 文字檔!M:N, 2, 0))</f>
        <v>0</v>
      </c>
      <c r="J2317" s="5">
        <f>IF(ISERROR(VLOOKUP($A$2317, 文字檔!O:P, 2, 0)),0,VLOOKUP($A$2317, 文字檔!O:P, 2, 0))</f>
        <v>0</v>
      </c>
      <c r="K2317">
        <f>IF(ISERROR(VLOOKUP($A$2317, 文字檔!Q:R, 2, 0)),0,VLOOKUP($A$2317, 文字檔!Q:R, 2, 0))</f>
        <v>0</v>
      </c>
      <c r="L2317">
        <f>IF(ISERROR(VLOOKUP($A$2317, 文字檔!S:T, 2, 0)),0,VLOOKUP($A$2317, 文字檔!S:T, 2, 0))</f>
        <v>0</v>
      </c>
      <c r="M2317">
        <f>IF(ISERROR(VLOOKUP($A$2317, 文字檔!U:V, 2, 0)),0,VLOOKUP($A$2317, 文字檔!U:V, 2, 0))</f>
        <v>0</v>
      </c>
      <c r="N2317">
        <f>IF(ISERROR(VLOOKUP($A$2317, 文字檔!W:X, 2, 0)),0,VLOOKUP($A$2317, 文字檔!W:X, 2, 0))</f>
        <v>0</v>
      </c>
      <c r="O2317">
        <f>IF(ISERROR(VLOOKUP($A$2317, 文字檔!Y:Z, 2, 0)),0,VLOOKUP($A$2317, 文字檔!Y:Z, 2, 0))</f>
        <v>0</v>
      </c>
      <c r="P2317">
        <f>IF(ISERROR(VLOOKUP($A$2317, 文字檔!AA:AB, 2, 0)),0,VLOOKUP($A$2317, 文字檔!AA:AB, 2, 0))</f>
        <v>0</v>
      </c>
    </row>
    <row r="2318" spans="1:16" ht="16.2">
      <c r="A2318" s="7">
        <v>46054</v>
      </c>
      <c r="B2318" s="5">
        <f>SUMPRODUCT($C$2:$P$2,$C$2318:$P$2318)</f>
        <v>0</v>
      </c>
      <c r="C2318" s="5">
        <f>IF(ISERROR(VLOOKUP($A$2318, 文字檔!A:B, 2, 0)),0,VLOOKUP($A$2318, 文字檔!A:B, 2, 0))</f>
        <v>0</v>
      </c>
      <c r="D2318" s="5">
        <f>IF(ISERROR(VLOOKUP($A$2318, 文字檔!C:D, 2, 0)),0,VLOOKUP($A$2318, 文字檔!C:D, 2, 0))</f>
        <v>0</v>
      </c>
      <c r="E2318" s="5">
        <f>IF(ISERROR(VLOOKUP($A$2318, 文字檔!E:F, 2, 0)),0,VLOOKUP($A$2318, 文字檔!E:F, 2, 0))</f>
        <v>0</v>
      </c>
      <c r="F2318" s="5">
        <f>IF(ISERROR(VLOOKUP($A$2318, 文字檔!G:H, 2, 0)),0,VLOOKUP($A$2318, 文字檔!G:H, 2, 0))</f>
        <v>0</v>
      </c>
      <c r="G2318" s="5">
        <f>IF(ISERROR(VLOOKUP($A$2318, 文字檔!I:J, 2, 0)),0,VLOOKUP($A$2318, 文字檔!I:J, 2, 0))</f>
        <v>0</v>
      </c>
      <c r="H2318" s="5">
        <f>IF(ISERROR(VLOOKUP($A$2318, 文字檔!K:L, 2, 0)),0,VLOOKUP($A$2318, 文字檔!K:L, 2, 0))</f>
        <v>0</v>
      </c>
      <c r="I2318" s="5">
        <f>IF(ISERROR(VLOOKUP($A$2318, 文字檔!M:N, 2, 0)),0,VLOOKUP($A$2318, 文字檔!M:N, 2, 0))</f>
        <v>0</v>
      </c>
      <c r="J2318" s="5">
        <f>IF(ISERROR(VLOOKUP($A$2318, 文字檔!O:P, 2, 0)),0,VLOOKUP($A$2318, 文字檔!O:P, 2, 0))</f>
        <v>0</v>
      </c>
      <c r="K2318">
        <f>IF(ISERROR(VLOOKUP($A$2318, 文字檔!Q:R, 2, 0)),0,VLOOKUP($A$2318, 文字檔!Q:R, 2, 0))</f>
        <v>0</v>
      </c>
      <c r="L2318">
        <f>IF(ISERROR(VLOOKUP($A$2318, 文字檔!S:T, 2, 0)),0,VLOOKUP($A$2318, 文字檔!S:T, 2, 0))</f>
        <v>0</v>
      </c>
      <c r="M2318">
        <f>IF(ISERROR(VLOOKUP($A$2318, 文字檔!U:V, 2, 0)),0,VLOOKUP($A$2318, 文字檔!U:V, 2, 0))</f>
        <v>0</v>
      </c>
      <c r="N2318">
        <f>IF(ISERROR(VLOOKUP($A$2318, 文字檔!W:X, 2, 0)),0,VLOOKUP($A$2318, 文字檔!W:X, 2, 0))</f>
        <v>0</v>
      </c>
      <c r="O2318">
        <f>IF(ISERROR(VLOOKUP($A$2318, 文字檔!Y:Z, 2, 0)),0,VLOOKUP($A$2318, 文字檔!Y:Z, 2, 0))</f>
        <v>0</v>
      </c>
      <c r="P2318">
        <f>IF(ISERROR(VLOOKUP($A$2318, 文字檔!AA:AB, 2, 0)),0,VLOOKUP($A$2318, 文字檔!AA:AB, 2, 0))</f>
        <v>0</v>
      </c>
    </row>
    <row r="2319" spans="1:16" ht="16.2">
      <c r="A2319" s="7">
        <v>46055</v>
      </c>
      <c r="B2319" s="5">
        <f>SUMPRODUCT($C$2:$P$2,$C$2319:$P$2319)</f>
        <v>112283.12</v>
      </c>
      <c r="C2319" s="5">
        <f>IF(ISERROR(VLOOKUP($A$2319, 文字檔!A:B, 2, 0)),0,VLOOKUP($A$2319, 文字檔!A:B, 2, 0))</f>
        <v>-2392.5700000000002</v>
      </c>
      <c r="D2319" s="5">
        <f>IF(ISERROR(VLOOKUP($A$2319, 文字檔!C:D, 2, 0)),0,VLOOKUP($A$2319, 文字檔!C:D, 2, 0))</f>
        <v>114449.9</v>
      </c>
      <c r="E2319" s="5">
        <f>IF(ISERROR(VLOOKUP($A$2319, 文字檔!E:F, 2, 0)),0,VLOOKUP($A$2319, 文字檔!E:F, 2, 0))</f>
        <v>0</v>
      </c>
      <c r="F2319" s="5">
        <f>IF(ISERROR(VLOOKUP($A$2319, 文字檔!G:H, 2, 0)),0,VLOOKUP($A$2319, 文字檔!G:H, 2, 0))</f>
        <v>0</v>
      </c>
      <c r="G2319" s="5">
        <f>IF(ISERROR(VLOOKUP($A$2319, 文字檔!I:J, 2, 0)),0,VLOOKUP($A$2319, 文字檔!I:J, 2, 0))</f>
        <v>0</v>
      </c>
      <c r="H2319" s="5">
        <f>IF(ISERROR(VLOOKUP($A$2319, 文字檔!K:L, 2, 0)),0,VLOOKUP($A$2319, 文字檔!K:L, 2, 0))</f>
        <v>21648.31</v>
      </c>
      <c r="I2319" s="5">
        <f>IF(ISERROR(VLOOKUP($A$2319, 文字檔!M:N, 2, 0)),0,VLOOKUP($A$2319, 文字檔!M:N, 2, 0))</f>
        <v>-22519.61</v>
      </c>
      <c r="J2319" s="5">
        <f>IF(ISERROR(VLOOKUP($A$2319, 文字檔!O:P, 2, 0)),0,VLOOKUP($A$2319, 文字檔!O:P, 2, 0))</f>
        <v>0</v>
      </c>
      <c r="K2319">
        <f>IF(ISERROR(VLOOKUP($A$2319, 文字檔!Q:R, 2, 0)),0,VLOOKUP($A$2319, 文字檔!Q:R, 2, 0))</f>
        <v>0</v>
      </c>
      <c r="L2319">
        <f>IF(ISERROR(VLOOKUP($A$2319, 文字檔!S:T, 2, 0)),0,VLOOKUP($A$2319, 文字檔!S:T, 2, 0))</f>
        <v>20310.27</v>
      </c>
      <c r="M2319">
        <f>IF(ISERROR(VLOOKUP($A$2319, 文字檔!U:V, 2, 0)),0,VLOOKUP($A$2319, 文字檔!U:V, 2, 0))</f>
        <v>0</v>
      </c>
      <c r="N2319">
        <f>IF(ISERROR(VLOOKUP($A$2319, 文字檔!W:X, 2, 0)),0,VLOOKUP($A$2319, 文字檔!W:X, 2, 0))</f>
        <v>0</v>
      </c>
      <c r="O2319">
        <f>IF(ISERROR(VLOOKUP($A$2319, 文字檔!Y:Z, 2, 0)),0,VLOOKUP($A$2319, 文字檔!Y:Z, 2, 0))</f>
        <v>14281.32</v>
      </c>
      <c r="P2319">
        <f>IF(ISERROR(VLOOKUP($A$2319, 文字檔!AA:AB, 2, 0)),0,VLOOKUP($A$2319, 文字檔!AA:AB, 2, 0))</f>
        <v>-33494.5</v>
      </c>
    </row>
    <row r="2320" spans="1:16" ht="16.2">
      <c r="A2320" s="7">
        <v>46056</v>
      </c>
      <c r="B2320" s="5">
        <f>SUMPRODUCT($C$2:$P$2,$C$2320:$P$2320)</f>
        <v>10489.009999999998</v>
      </c>
      <c r="C2320" s="5">
        <f>IF(ISERROR(VLOOKUP($A$2320, 文字檔!A:B, 2, 0)),0,VLOOKUP($A$2320, 文字檔!A:B, 2, 0))</f>
        <v>20261.009999999998</v>
      </c>
      <c r="D2320" s="5">
        <f>IF(ISERROR(VLOOKUP($A$2320, 文字檔!C:D, 2, 0)),0,VLOOKUP($A$2320, 文字檔!C:D, 2, 0))</f>
        <v>0</v>
      </c>
      <c r="E2320" s="5">
        <f>IF(ISERROR(VLOOKUP($A$2320, 文字檔!E:F, 2, 0)),0,VLOOKUP($A$2320, 文字檔!E:F, 2, 0))</f>
        <v>0</v>
      </c>
      <c r="F2320" s="5">
        <f>IF(ISERROR(VLOOKUP($A$2320, 文字檔!G:H, 2, 0)),0,VLOOKUP($A$2320, 文字檔!G:H, 2, 0))</f>
        <v>0</v>
      </c>
      <c r="G2320" s="5">
        <f>IF(ISERROR(VLOOKUP($A$2320, 文字檔!I:J, 2, 0)),0,VLOOKUP($A$2320, 文字檔!I:J, 2, 0))</f>
        <v>0</v>
      </c>
      <c r="H2320" s="5">
        <f>IF(ISERROR(VLOOKUP($A$2320, 文字檔!K:L, 2, 0)),0,VLOOKUP($A$2320, 文字檔!K:L, 2, 0))</f>
        <v>-16889.54</v>
      </c>
      <c r="I2320" s="5">
        <f>IF(ISERROR(VLOOKUP($A$2320, 文字檔!M:N, 2, 0)),0,VLOOKUP($A$2320, 文字檔!M:N, 2, 0))</f>
        <v>0</v>
      </c>
      <c r="J2320" s="5">
        <f>IF(ISERROR(VLOOKUP($A$2320, 文字檔!O:P, 2, 0)),0,VLOOKUP($A$2320, 文字檔!O:P, 2, 0))</f>
        <v>0</v>
      </c>
      <c r="K2320">
        <f>IF(ISERROR(VLOOKUP($A$2320, 文字檔!Q:R, 2, 0)),0,VLOOKUP($A$2320, 文字檔!Q:R, 2, 0))</f>
        <v>1832.59</v>
      </c>
      <c r="L2320">
        <f>IF(ISERROR(VLOOKUP($A$2320, 文字檔!S:T, 2, 0)),0,VLOOKUP($A$2320, 文字檔!S:T, 2, 0))</f>
        <v>0</v>
      </c>
      <c r="M2320">
        <f>IF(ISERROR(VLOOKUP($A$2320, 文字檔!U:V, 2, 0)),0,VLOOKUP($A$2320, 文字檔!U:V, 2, 0))</f>
        <v>0</v>
      </c>
      <c r="N2320">
        <f>IF(ISERROR(VLOOKUP($A$2320, 文字檔!W:X, 2, 0)),0,VLOOKUP($A$2320, 文字檔!W:X, 2, 0))</f>
        <v>0</v>
      </c>
      <c r="O2320">
        <f>IF(ISERROR(VLOOKUP($A$2320, 文字檔!Y:Z, 2, 0)),0,VLOOKUP($A$2320, 文字檔!Y:Z, 2, 0))</f>
        <v>5284.95</v>
      </c>
      <c r="P2320">
        <f>IF(ISERROR(VLOOKUP($A$2320, 文字檔!AA:AB, 2, 0)),0,VLOOKUP($A$2320, 文字檔!AA:AB, 2, 0))</f>
        <v>0</v>
      </c>
    </row>
    <row r="2321" spans="1:16" ht="16.2">
      <c r="A2321" s="7">
        <v>46057</v>
      </c>
      <c r="B2321" s="5">
        <f>SUMPRODUCT($C$2:$P$2,$C$2321:$P$2321)</f>
        <v>-194401.61</v>
      </c>
      <c r="C2321" s="5">
        <f>IF(ISERROR(VLOOKUP($A$2321, 文字檔!A:B, 2, 0)),0,VLOOKUP($A$2321, 文字檔!A:B, 2, 0))</f>
        <v>0</v>
      </c>
      <c r="D2321" s="5">
        <f>IF(ISERROR(VLOOKUP($A$2321, 文字檔!C:D, 2, 0)),0,VLOOKUP($A$2321, 文字檔!C:D, 2, 0))</f>
        <v>0</v>
      </c>
      <c r="E2321" s="5">
        <f>IF(ISERROR(VLOOKUP($A$2321, 文字檔!E:F, 2, 0)),0,VLOOKUP($A$2321, 文字檔!E:F, 2, 0))</f>
        <v>0</v>
      </c>
      <c r="F2321" s="5">
        <f>IF(ISERROR(VLOOKUP($A$2321, 文字檔!G:H, 2, 0)),0,VLOOKUP($A$2321, 文字檔!G:H, 2, 0))</f>
        <v>0</v>
      </c>
      <c r="G2321" s="5">
        <f>IF(ISERROR(VLOOKUP($A$2321, 文字檔!I:J, 2, 0)),0,VLOOKUP($A$2321, 文字檔!I:J, 2, 0))</f>
        <v>-52939.53</v>
      </c>
      <c r="H2321" s="5">
        <f>IF(ISERROR(VLOOKUP($A$2321, 文字檔!K:L, 2, 0)),0,VLOOKUP($A$2321, 文字檔!K:L, 2, 0))</f>
        <v>0</v>
      </c>
      <c r="I2321" s="5">
        <f>IF(ISERROR(VLOOKUP($A$2321, 文字檔!M:N, 2, 0)),0,VLOOKUP($A$2321, 文字檔!M:N, 2, 0))</f>
        <v>-81935.06</v>
      </c>
      <c r="J2321" s="5">
        <f>IF(ISERROR(VLOOKUP($A$2321, 文字檔!O:P, 2, 0)),0,VLOOKUP($A$2321, 文字檔!O:P, 2, 0))</f>
        <v>0</v>
      </c>
      <c r="K2321">
        <f>IF(ISERROR(VLOOKUP($A$2321, 文字檔!Q:R, 2, 0)),0,VLOOKUP($A$2321, 文字檔!Q:R, 2, 0))</f>
        <v>32400</v>
      </c>
      <c r="L2321">
        <f>IF(ISERROR(VLOOKUP($A$2321, 文字檔!S:T, 2, 0)),0,VLOOKUP($A$2321, 文字檔!S:T, 2, 0))</f>
        <v>0</v>
      </c>
      <c r="M2321">
        <f>IF(ISERROR(VLOOKUP($A$2321, 文字檔!U:V, 2, 0)),0,VLOOKUP($A$2321, 文字檔!U:V, 2, 0))</f>
        <v>0</v>
      </c>
      <c r="N2321">
        <f>IF(ISERROR(VLOOKUP($A$2321, 文字檔!W:X, 2, 0)),0,VLOOKUP($A$2321, 文字檔!W:X, 2, 0))</f>
        <v>0</v>
      </c>
      <c r="O2321">
        <f>IF(ISERROR(VLOOKUP($A$2321, 文字檔!Y:Z, 2, 0)),0,VLOOKUP($A$2321, 文字檔!Y:Z, 2, 0))</f>
        <v>-91927.02</v>
      </c>
      <c r="P2321">
        <f>IF(ISERROR(VLOOKUP($A$2321, 文字檔!AA:AB, 2, 0)),0,VLOOKUP($A$2321, 文字檔!AA:AB, 2, 0))</f>
        <v>0</v>
      </c>
    </row>
    <row r="2322" spans="1:16" ht="16.2">
      <c r="A2322" s="7">
        <v>46058</v>
      </c>
      <c r="B2322" s="5">
        <f>SUMPRODUCT($C$2:$P$2,$C$2322:$P$2322)</f>
        <v>-192863.31</v>
      </c>
      <c r="C2322" s="5">
        <f>IF(ISERROR(VLOOKUP($A$2322, 文字檔!A:B, 2, 0)),0,VLOOKUP($A$2322, 文字檔!A:B, 2, 0))</f>
        <v>3357.12</v>
      </c>
      <c r="D2322" s="5">
        <f>IF(ISERROR(VLOOKUP($A$2322, 文字檔!C:D, 2, 0)),0,VLOOKUP($A$2322, 文字檔!C:D, 2, 0))</f>
        <v>0</v>
      </c>
      <c r="E2322" s="5">
        <f>IF(ISERROR(VLOOKUP($A$2322, 文字檔!E:F, 2, 0)),0,VLOOKUP($A$2322, 文字檔!E:F, 2, 0))</f>
        <v>0</v>
      </c>
      <c r="F2322" s="5">
        <f>IF(ISERROR(VLOOKUP($A$2322, 文字檔!G:H, 2, 0)),0,VLOOKUP($A$2322, 文字檔!G:H, 2, 0))</f>
        <v>0</v>
      </c>
      <c r="G2322" s="5">
        <f>IF(ISERROR(VLOOKUP($A$2322, 文字檔!I:J, 2, 0)),0,VLOOKUP($A$2322, 文字檔!I:J, 2, 0))</f>
        <v>0</v>
      </c>
      <c r="H2322" s="5">
        <f>IF(ISERROR(VLOOKUP($A$2322, 文字檔!K:L, 2, 0)),0,VLOOKUP($A$2322, 文字檔!K:L, 2, 0))</f>
        <v>-37671.21</v>
      </c>
      <c r="I2322" s="5">
        <f>IF(ISERROR(VLOOKUP($A$2322, 文字檔!M:N, 2, 0)),0,VLOOKUP($A$2322, 文字檔!M:N, 2, 0))</f>
        <v>104227.01</v>
      </c>
      <c r="J2322" s="5">
        <f>IF(ISERROR(VLOOKUP($A$2322, 文字檔!O:P, 2, 0)),0,VLOOKUP($A$2322, 文字檔!O:P, 2, 0))</f>
        <v>0</v>
      </c>
      <c r="K2322">
        <f>IF(ISERROR(VLOOKUP($A$2322, 文字檔!Q:R, 2, 0)),0,VLOOKUP($A$2322, 文字檔!Q:R, 2, 0))</f>
        <v>-103200</v>
      </c>
      <c r="L2322">
        <f>IF(ISERROR(VLOOKUP($A$2322, 文字檔!S:T, 2, 0)),0,VLOOKUP($A$2322, 文字檔!S:T, 2, 0))</f>
        <v>13286.48</v>
      </c>
      <c r="M2322">
        <f>IF(ISERROR(VLOOKUP($A$2322, 文字檔!U:V, 2, 0)),0,VLOOKUP($A$2322, 文字檔!U:V, 2, 0))</f>
        <v>0</v>
      </c>
      <c r="N2322">
        <f>IF(ISERROR(VLOOKUP($A$2322, 文字檔!W:X, 2, 0)),0,VLOOKUP($A$2322, 文字檔!W:X, 2, 0))</f>
        <v>0</v>
      </c>
      <c r="O2322">
        <f>IF(ISERROR(VLOOKUP($A$2322, 文字檔!Y:Z, 2, 0)),0,VLOOKUP($A$2322, 文字檔!Y:Z, 2, 0))</f>
        <v>-172862.71</v>
      </c>
      <c r="P2322">
        <f>IF(ISERROR(VLOOKUP($A$2322, 文字檔!AA:AB, 2, 0)),0,VLOOKUP($A$2322, 文字檔!AA:AB, 2, 0))</f>
        <v>0</v>
      </c>
    </row>
    <row r="2323" spans="1:16" ht="16.2">
      <c r="A2323" s="7">
        <v>46059</v>
      </c>
      <c r="B2323" s="5">
        <f>SUMPRODUCT($C$2:$P$2,$C$2323:$P$2323)</f>
        <v>-64351.320000000007</v>
      </c>
      <c r="C2323" s="5">
        <f>IF(ISERROR(VLOOKUP($A$2323, 文字檔!A:B, 2, 0)),0,VLOOKUP($A$2323, 文字檔!A:B, 2, 0))</f>
        <v>74309.429999999993</v>
      </c>
      <c r="D2323" s="5">
        <f>IF(ISERROR(VLOOKUP($A$2323, 文字檔!C:D, 2, 0)),0,VLOOKUP($A$2323, 文字檔!C:D, 2, 0))</f>
        <v>0</v>
      </c>
      <c r="E2323" s="5">
        <f>IF(ISERROR(VLOOKUP($A$2323, 文字檔!E:F, 2, 0)),0,VLOOKUP($A$2323, 文字檔!E:F, 2, 0))</f>
        <v>0</v>
      </c>
      <c r="F2323" s="5">
        <f>IF(ISERROR(VLOOKUP($A$2323, 文字檔!G:H, 2, 0)),0,VLOOKUP($A$2323, 文字檔!G:H, 2, 0))</f>
        <v>0</v>
      </c>
      <c r="G2323" s="5">
        <f>IF(ISERROR(VLOOKUP($A$2323, 文字檔!I:J, 2, 0)),0,VLOOKUP($A$2323, 文字檔!I:J, 2, 0))</f>
        <v>-88707.520000000004</v>
      </c>
      <c r="H2323" s="5">
        <f>IF(ISERROR(VLOOKUP($A$2323, 文字檔!K:L, 2, 0)),0,VLOOKUP($A$2323, 文字檔!K:L, 2, 0))</f>
        <v>-33439.620000000003</v>
      </c>
      <c r="I2323" s="5">
        <f>IF(ISERROR(VLOOKUP($A$2323, 文字檔!M:N, 2, 0)),0,VLOOKUP($A$2323, 文字檔!M:N, 2, 0))</f>
        <v>-15759.43</v>
      </c>
      <c r="J2323" s="5">
        <f>IF(ISERROR(VLOOKUP($A$2323, 文字檔!O:P, 2, 0)),0,VLOOKUP($A$2323, 文字檔!O:P, 2, 0))</f>
        <v>0</v>
      </c>
      <c r="K2323">
        <f>IF(ISERROR(VLOOKUP($A$2323, 文字檔!Q:R, 2, 0)),0,VLOOKUP($A$2323, 文字檔!Q:R, 2, 0))</f>
        <v>-20000</v>
      </c>
      <c r="L2323">
        <f>IF(ISERROR(VLOOKUP($A$2323, 文字檔!S:T, 2, 0)),0,VLOOKUP($A$2323, 文字檔!S:T, 2, 0))</f>
        <v>0</v>
      </c>
      <c r="M2323">
        <f>IF(ISERROR(VLOOKUP($A$2323, 文字檔!U:V, 2, 0)),0,VLOOKUP($A$2323, 文字檔!U:V, 2, 0))</f>
        <v>0</v>
      </c>
      <c r="N2323">
        <f>IF(ISERROR(VLOOKUP($A$2323, 文字檔!W:X, 2, 0)),0,VLOOKUP($A$2323, 文字檔!W:X, 2, 0))</f>
        <v>-754.18</v>
      </c>
      <c r="O2323">
        <f>IF(ISERROR(VLOOKUP($A$2323, 文字檔!Y:Z, 2, 0)),0,VLOOKUP($A$2323, 文字檔!Y:Z, 2, 0))</f>
        <v>20000</v>
      </c>
      <c r="P2323">
        <f>IF(ISERROR(VLOOKUP($A$2323, 文字檔!AA:AB, 2, 0)),0,VLOOKUP($A$2323, 文字檔!AA:AB, 2, 0))</f>
        <v>0</v>
      </c>
    </row>
    <row r="2324" spans="1:16" ht="16.2">
      <c r="A2324" s="7">
        <v>46060</v>
      </c>
      <c r="B2324" s="5">
        <f>SUMPRODUCT($C$2:$P$2,$C$2324:$P$2324)</f>
        <v>0</v>
      </c>
      <c r="C2324" s="5">
        <f>IF(ISERROR(VLOOKUP($A$2324, 文字檔!A:B, 2, 0)),0,VLOOKUP($A$2324, 文字檔!A:B, 2, 0))</f>
        <v>0</v>
      </c>
      <c r="D2324" s="5">
        <f>IF(ISERROR(VLOOKUP($A$2324, 文字檔!C:D, 2, 0)),0,VLOOKUP($A$2324, 文字檔!C:D, 2, 0))</f>
        <v>0</v>
      </c>
      <c r="E2324" s="5">
        <f>IF(ISERROR(VLOOKUP($A$2324, 文字檔!E:F, 2, 0)),0,VLOOKUP($A$2324, 文字檔!E:F, 2, 0))</f>
        <v>0</v>
      </c>
      <c r="F2324" s="5">
        <f>IF(ISERROR(VLOOKUP($A$2324, 文字檔!G:H, 2, 0)),0,VLOOKUP($A$2324, 文字檔!G:H, 2, 0))</f>
        <v>0</v>
      </c>
      <c r="G2324" s="5">
        <f>IF(ISERROR(VLOOKUP($A$2324, 文字檔!I:J, 2, 0)),0,VLOOKUP($A$2324, 文字檔!I:J, 2, 0))</f>
        <v>0</v>
      </c>
      <c r="H2324" s="5">
        <f>IF(ISERROR(VLOOKUP($A$2324, 文字檔!K:L, 2, 0)),0,VLOOKUP($A$2324, 文字檔!K:L, 2, 0))</f>
        <v>0</v>
      </c>
      <c r="I2324" s="5">
        <f>IF(ISERROR(VLOOKUP($A$2324, 文字檔!M:N, 2, 0)),0,VLOOKUP($A$2324, 文字檔!M:N, 2, 0))</f>
        <v>0</v>
      </c>
      <c r="J2324" s="5">
        <f>IF(ISERROR(VLOOKUP($A$2324, 文字檔!O:P, 2, 0)),0,VLOOKUP($A$2324, 文字檔!O:P, 2, 0))</f>
        <v>0</v>
      </c>
      <c r="K2324">
        <f>IF(ISERROR(VLOOKUP($A$2324, 文字檔!Q:R, 2, 0)),0,VLOOKUP($A$2324, 文字檔!Q:R, 2, 0))</f>
        <v>0</v>
      </c>
      <c r="L2324">
        <f>IF(ISERROR(VLOOKUP($A$2324, 文字檔!S:T, 2, 0)),0,VLOOKUP($A$2324, 文字檔!S:T, 2, 0))</f>
        <v>0</v>
      </c>
      <c r="M2324">
        <f>IF(ISERROR(VLOOKUP($A$2324, 文字檔!U:V, 2, 0)),0,VLOOKUP($A$2324, 文字檔!U:V, 2, 0))</f>
        <v>0</v>
      </c>
      <c r="N2324">
        <f>IF(ISERROR(VLOOKUP($A$2324, 文字檔!W:X, 2, 0)),0,VLOOKUP($A$2324, 文字檔!W:X, 2, 0))</f>
        <v>0</v>
      </c>
      <c r="O2324">
        <f>IF(ISERROR(VLOOKUP($A$2324, 文字檔!Y:Z, 2, 0)),0,VLOOKUP($A$2324, 文字檔!Y:Z, 2, 0))</f>
        <v>0</v>
      </c>
      <c r="P2324">
        <f>IF(ISERROR(VLOOKUP($A$2324, 文字檔!AA:AB, 2, 0)),0,VLOOKUP($A$2324, 文字檔!AA:AB, 2, 0))</f>
        <v>0</v>
      </c>
    </row>
    <row r="2325" spans="1:16" ht="16.2">
      <c r="A2325" s="7">
        <v>46061</v>
      </c>
      <c r="B2325" s="5">
        <f>SUMPRODUCT($C$2:$P$2,$C$2325:$P$2325)</f>
        <v>0</v>
      </c>
      <c r="C2325" s="5">
        <f>IF(ISERROR(VLOOKUP($A$2325, 文字檔!A:B, 2, 0)),0,VLOOKUP($A$2325, 文字檔!A:B, 2, 0))</f>
        <v>0</v>
      </c>
      <c r="D2325" s="5">
        <f>IF(ISERROR(VLOOKUP($A$2325, 文字檔!C:D, 2, 0)),0,VLOOKUP($A$2325, 文字檔!C:D, 2, 0))</f>
        <v>0</v>
      </c>
      <c r="E2325" s="5">
        <f>IF(ISERROR(VLOOKUP($A$2325, 文字檔!E:F, 2, 0)),0,VLOOKUP($A$2325, 文字檔!E:F, 2, 0))</f>
        <v>0</v>
      </c>
      <c r="F2325" s="5">
        <f>IF(ISERROR(VLOOKUP($A$2325, 文字檔!G:H, 2, 0)),0,VLOOKUP($A$2325, 文字檔!G:H, 2, 0))</f>
        <v>0</v>
      </c>
      <c r="G2325" s="5">
        <f>IF(ISERROR(VLOOKUP($A$2325, 文字檔!I:J, 2, 0)),0,VLOOKUP($A$2325, 文字檔!I:J, 2, 0))</f>
        <v>0</v>
      </c>
      <c r="H2325" s="5">
        <f>IF(ISERROR(VLOOKUP($A$2325, 文字檔!K:L, 2, 0)),0,VLOOKUP($A$2325, 文字檔!K:L, 2, 0))</f>
        <v>0</v>
      </c>
      <c r="I2325" s="5">
        <f>IF(ISERROR(VLOOKUP($A$2325, 文字檔!M:N, 2, 0)),0,VLOOKUP($A$2325, 文字檔!M:N, 2, 0))</f>
        <v>0</v>
      </c>
      <c r="J2325" s="5">
        <f>IF(ISERROR(VLOOKUP($A$2325, 文字檔!O:P, 2, 0)),0,VLOOKUP($A$2325, 文字檔!O:P, 2, 0))</f>
        <v>0</v>
      </c>
      <c r="K2325">
        <f>IF(ISERROR(VLOOKUP($A$2325, 文字檔!Q:R, 2, 0)),0,VLOOKUP($A$2325, 文字檔!Q:R, 2, 0))</f>
        <v>0</v>
      </c>
      <c r="L2325">
        <f>IF(ISERROR(VLOOKUP($A$2325, 文字檔!S:T, 2, 0)),0,VLOOKUP($A$2325, 文字檔!S:T, 2, 0))</f>
        <v>0</v>
      </c>
      <c r="M2325">
        <f>IF(ISERROR(VLOOKUP($A$2325, 文字檔!U:V, 2, 0)),0,VLOOKUP($A$2325, 文字檔!U:V, 2, 0))</f>
        <v>0</v>
      </c>
      <c r="N2325">
        <f>IF(ISERROR(VLOOKUP($A$2325, 文字檔!W:X, 2, 0)),0,VLOOKUP($A$2325, 文字檔!W:X, 2, 0))</f>
        <v>0</v>
      </c>
      <c r="O2325">
        <f>IF(ISERROR(VLOOKUP($A$2325, 文字檔!Y:Z, 2, 0)),0,VLOOKUP($A$2325, 文字檔!Y:Z, 2, 0))</f>
        <v>0</v>
      </c>
      <c r="P2325">
        <f>IF(ISERROR(VLOOKUP($A$2325, 文字檔!AA:AB, 2, 0)),0,VLOOKUP($A$2325, 文字檔!AA:AB, 2, 0))</f>
        <v>0</v>
      </c>
    </row>
    <row r="2326" spans="1:16" ht="16.2">
      <c r="A2326" s="7">
        <v>46062</v>
      </c>
      <c r="B2326" s="5">
        <f>SUMPRODUCT($C$2:$P$2,$C$2326:$P$2326)</f>
        <v>443901.2</v>
      </c>
      <c r="C2326" s="5">
        <f>IF(ISERROR(VLOOKUP($A$2326, 文字檔!A:B, 2, 0)),0,VLOOKUP($A$2326, 文字檔!A:B, 2, 0))</f>
        <v>-13512.84</v>
      </c>
      <c r="D2326" s="5">
        <f>IF(ISERROR(VLOOKUP($A$2326, 文字檔!C:D, 2, 0)),0,VLOOKUP($A$2326, 文字檔!C:D, 2, 0))</f>
        <v>10222.15</v>
      </c>
      <c r="E2326" s="5">
        <f>IF(ISERROR(VLOOKUP($A$2326, 文字檔!E:F, 2, 0)),0,VLOOKUP($A$2326, 文字檔!E:F, 2, 0))</f>
        <v>0</v>
      </c>
      <c r="F2326" s="5">
        <f>IF(ISERROR(VLOOKUP($A$2326, 文字檔!G:H, 2, 0)),0,VLOOKUP($A$2326, 文字檔!G:H, 2, 0))</f>
        <v>0</v>
      </c>
      <c r="G2326" s="5">
        <f>IF(ISERROR(VLOOKUP($A$2326, 文字檔!I:J, 2, 0)),0,VLOOKUP($A$2326, 文字檔!I:J, 2, 0))</f>
        <v>-35584.720000000001</v>
      </c>
      <c r="H2326" s="5">
        <f>IF(ISERROR(VLOOKUP($A$2326, 文字檔!K:L, 2, 0)),0,VLOOKUP($A$2326, 文字檔!K:L, 2, 0))</f>
        <v>-25756.81</v>
      </c>
      <c r="I2326" s="5">
        <f>IF(ISERROR(VLOOKUP($A$2326, 文字檔!M:N, 2, 0)),0,VLOOKUP($A$2326, 文字檔!M:N, 2, 0))</f>
        <v>113237.6</v>
      </c>
      <c r="J2326" s="5">
        <f>IF(ISERROR(VLOOKUP($A$2326, 文字檔!O:P, 2, 0)),0,VLOOKUP($A$2326, 文字檔!O:P, 2, 0))</f>
        <v>0</v>
      </c>
      <c r="K2326">
        <f>IF(ISERROR(VLOOKUP($A$2326, 文字檔!Q:R, 2, 0)),0,VLOOKUP($A$2326, 文字檔!Q:R, 2, 0))</f>
        <v>168800</v>
      </c>
      <c r="L2326">
        <f>IF(ISERROR(VLOOKUP($A$2326, 文字檔!S:T, 2, 0)),0,VLOOKUP($A$2326, 文字檔!S:T, 2, 0))</f>
        <v>0</v>
      </c>
      <c r="M2326">
        <f>IF(ISERROR(VLOOKUP($A$2326, 文字檔!U:V, 2, 0)),0,VLOOKUP($A$2326, 文字檔!U:V, 2, 0))</f>
        <v>0</v>
      </c>
      <c r="N2326">
        <f>IF(ISERROR(VLOOKUP($A$2326, 文字檔!W:X, 2, 0)),0,VLOOKUP($A$2326, 文字檔!W:X, 2, 0))</f>
        <v>168800</v>
      </c>
      <c r="O2326">
        <f>IF(ISERROR(VLOOKUP($A$2326, 文字檔!Y:Z, 2, 0)),0,VLOOKUP($A$2326, 文字檔!Y:Z, 2, 0))</f>
        <v>67676.7</v>
      </c>
      <c r="P2326">
        <f>IF(ISERROR(VLOOKUP($A$2326, 文字檔!AA:AB, 2, 0)),0,VLOOKUP($A$2326, 文字檔!AA:AB, 2, 0))</f>
        <v>-9980.8799999999992</v>
      </c>
    </row>
    <row r="2327" spans="1:16" ht="16.2">
      <c r="A2327" s="7">
        <v>46063</v>
      </c>
      <c r="B2327" s="5">
        <f>SUMPRODUCT($C$2:$P$2,$C$2327:$P$2327)</f>
        <v>532105.36</v>
      </c>
      <c r="C2327" s="5">
        <f>IF(ISERROR(VLOOKUP($A$2327, 文字檔!A:B, 2, 0)),0,VLOOKUP($A$2327, 文字檔!A:B, 2, 0))</f>
        <v>1427.67</v>
      </c>
      <c r="D2327" s="5">
        <f>IF(ISERROR(VLOOKUP($A$2327, 文字檔!C:D, 2, 0)),0,VLOOKUP($A$2327, 文字檔!C:D, 2, 0))</f>
        <v>55811.95</v>
      </c>
      <c r="E2327" s="5">
        <f>IF(ISERROR(VLOOKUP($A$2327, 文字檔!E:F, 2, 0)),0,VLOOKUP($A$2327, 文字檔!E:F, 2, 0))</f>
        <v>0</v>
      </c>
      <c r="F2327" s="5">
        <f>IF(ISERROR(VLOOKUP($A$2327, 文字檔!G:H, 2, 0)),0,VLOOKUP($A$2327, 文字檔!G:H, 2, 0))</f>
        <v>0</v>
      </c>
      <c r="G2327" s="5">
        <f>IF(ISERROR(VLOOKUP($A$2327, 文字檔!I:J, 2, 0)),0,VLOOKUP($A$2327, 文字檔!I:J, 2, 0))</f>
        <v>-20576.59</v>
      </c>
      <c r="H2327" s="5">
        <f>IF(ISERROR(VLOOKUP($A$2327, 文字檔!K:L, 2, 0)),0,VLOOKUP($A$2327, 文字檔!K:L, 2, 0))</f>
        <v>17.600000000000001</v>
      </c>
      <c r="I2327" s="5">
        <f>IF(ISERROR(VLOOKUP($A$2327, 文字檔!M:N, 2, 0)),0,VLOOKUP($A$2327, 文字檔!M:N, 2, 0))</f>
        <v>-29375.27</v>
      </c>
      <c r="J2327" s="5">
        <f>IF(ISERROR(VLOOKUP($A$2327, 文字檔!O:P, 2, 0)),0,VLOOKUP($A$2327, 文字檔!O:P, 2, 0))</f>
        <v>0</v>
      </c>
      <c r="K2327">
        <f>IF(ISERROR(VLOOKUP($A$2327, 文字檔!Q:R, 2, 0)),0,VLOOKUP($A$2327, 文字檔!Q:R, 2, 0))</f>
        <v>131200</v>
      </c>
      <c r="L2327">
        <f>IF(ISERROR(VLOOKUP($A$2327, 文字檔!S:T, 2, 0)),0,VLOOKUP($A$2327, 文字檔!S:T, 2, 0))</f>
        <v>0</v>
      </c>
      <c r="M2327">
        <f>IF(ISERROR(VLOOKUP($A$2327, 文字檔!U:V, 2, 0)),0,VLOOKUP($A$2327, 文字檔!U:V, 2, 0))</f>
        <v>0</v>
      </c>
      <c r="N2327">
        <f>IF(ISERROR(VLOOKUP($A$2327, 文字檔!W:X, 2, 0)),0,VLOOKUP($A$2327, 文字檔!W:X, 2, 0))</f>
        <v>131200</v>
      </c>
      <c r="O2327">
        <f>IF(ISERROR(VLOOKUP($A$2327, 文字檔!Y:Z, 2, 0)),0,VLOOKUP($A$2327, 文字檔!Y:Z, 2, 0))</f>
        <v>131200</v>
      </c>
      <c r="P2327">
        <f>IF(ISERROR(VLOOKUP($A$2327, 文字檔!AA:AB, 2, 0)),0,VLOOKUP($A$2327, 文字檔!AA:AB, 2, 0))</f>
        <v>131200</v>
      </c>
    </row>
    <row r="2328" spans="1:16" ht="16.2">
      <c r="A2328" s="7">
        <v>46064</v>
      </c>
      <c r="B2328" s="5">
        <f>SUMPRODUCT($C$2:$P$2,$C$2328:$P$2328)</f>
        <v>475170.68000000005</v>
      </c>
      <c r="C2328" s="5">
        <f>IF(ISERROR(VLOOKUP($A$2328, 文字檔!A:B, 2, 0)),0,VLOOKUP($A$2328, 文字檔!A:B, 2, 0))</f>
        <v>18379.98</v>
      </c>
      <c r="D2328" s="5">
        <f>IF(ISERROR(VLOOKUP($A$2328, 文字檔!C:D, 2, 0)),0,VLOOKUP($A$2328, 文字檔!C:D, 2, 0))</f>
        <v>0</v>
      </c>
      <c r="E2328" s="5">
        <f>IF(ISERROR(VLOOKUP($A$2328, 文字檔!E:F, 2, 0)),0,VLOOKUP($A$2328, 文字檔!E:F, 2, 0))</f>
        <v>0</v>
      </c>
      <c r="F2328" s="5">
        <f>IF(ISERROR(VLOOKUP($A$2328, 文字檔!G:H, 2, 0)),0,VLOOKUP($A$2328, 文字檔!G:H, 2, 0))</f>
        <v>0</v>
      </c>
      <c r="G2328" s="5">
        <f>IF(ISERROR(VLOOKUP($A$2328, 文字檔!I:J, 2, 0)),0,VLOOKUP($A$2328, 文字檔!I:J, 2, 0))</f>
        <v>45596.26</v>
      </c>
      <c r="H2328" s="5">
        <f>IF(ISERROR(VLOOKUP($A$2328, 文字檔!K:L, 2, 0)),0,VLOOKUP($A$2328, 文字檔!K:L, 2, 0))</f>
        <v>58198.15</v>
      </c>
      <c r="I2328" s="5">
        <f>IF(ISERROR(VLOOKUP($A$2328, 文字檔!M:N, 2, 0)),0,VLOOKUP($A$2328, 文字檔!M:N, 2, 0))</f>
        <v>45796.29</v>
      </c>
      <c r="J2328" s="5">
        <f>IF(ISERROR(VLOOKUP($A$2328, 文字檔!O:P, 2, 0)),0,VLOOKUP($A$2328, 文字檔!O:P, 2, 0))</f>
        <v>0</v>
      </c>
      <c r="K2328">
        <f>IF(ISERROR(VLOOKUP($A$2328, 文字檔!Q:R, 2, 0)),0,VLOOKUP($A$2328, 文字檔!Q:R, 2, 0))</f>
        <v>76800</v>
      </c>
      <c r="L2328">
        <f>IF(ISERROR(VLOOKUP($A$2328, 文字檔!S:T, 2, 0)),0,VLOOKUP($A$2328, 文字檔!S:T, 2, 0))</f>
        <v>0</v>
      </c>
      <c r="M2328">
        <f>IF(ISERROR(VLOOKUP($A$2328, 文字檔!U:V, 2, 0)),0,VLOOKUP($A$2328, 文字檔!U:V, 2, 0))</f>
        <v>0</v>
      </c>
      <c r="N2328">
        <f>IF(ISERROR(VLOOKUP($A$2328, 文字檔!W:X, 2, 0)),0,VLOOKUP($A$2328, 文字檔!W:X, 2, 0))</f>
        <v>76800</v>
      </c>
      <c r="O2328">
        <f>IF(ISERROR(VLOOKUP($A$2328, 文字檔!Y:Z, 2, 0)),0,VLOOKUP($A$2328, 文字檔!Y:Z, 2, 0))</f>
        <v>76800</v>
      </c>
      <c r="P2328">
        <f>IF(ISERROR(VLOOKUP($A$2328, 文字檔!AA:AB, 2, 0)),0,VLOOKUP($A$2328, 文字檔!AA:AB, 2, 0))</f>
        <v>76800</v>
      </c>
    </row>
    <row r="2329" spans="1:16" ht="16.2">
      <c r="A2329" s="7">
        <v>46065</v>
      </c>
      <c r="B2329" s="5">
        <f>SUMPRODUCT($C$2:$P$2,$C$2329:$P$2329)</f>
        <v>0</v>
      </c>
      <c r="C2329" s="5">
        <f>IF(ISERROR(VLOOKUP($A$2329, 文字檔!A:B, 2, 0)),0,VLOOKUP($A$2329, 文字檔!A:B, 2, 0))</f>
        <v>0</v>
      </c>
      <c r="D2329" s="5">
        <f>IF(ISERROR(VLOOKUP($A$2329, 文字檔!C:D, 2, 0)),0,VLOOKUP($A$2329, 文字檔!C:D, 2, 0))</f>
        <v>0</v>
      </c>
      <c r="E2329" s="5">
        <f>IF(ISERROR(VLOOKUP($A$2329, 文字檔!E:F, 2, 0)),0,VLOOKUP($A$2329, 文字檔!E:F, 2, 0))</f>
        <v>0</v>
      </c>
      <c r="F2329" s="5">
        <f>IF(ISERROR(VLOOKUP($A$2329, 文字檔!G:H, 2, 0)),0,VLOOKUP($A$2329, 文字檔!G:H, 2, 0))</f>
        <v>0</v>
      </c>
      <c r="G2329" s="5">
        <f>IF(ISERROR(VLOOKUP($A$2329, 文字檔!I:J, 2, 0)),0,VLOOKUP($A$2329, 文字檔!I:J, 2, 0))</f>
        <v>0</v>
      </c>
      <c r="H2329" s="5">
        <f>IF(ISERROR(VLOOKUP($A$2329, 文字檔!K:L, 2, 0)),0,VLOOKUP($A$2329, 文字檔!K:L, 2, 0))</f>
        <v>0</v>
      </c>
      <c r="I2329" s="5">
        <f>IF(ISERROR(VLOOKUP($A$2329, 文字檔!M:N, 2, 0)),0,VLOOKUP($A$2329, 文字檔!M:N, 2, 0))</f>
        <v>0</v>
      </c>
      <c r="J2329" s="5">
        <f>IF(ISERROR(VLOOKUP($A$2329, 文字檔!O:P, 2, 0)),0,VLOOKUP($A$2329, 文字檔!O:P, 2, 0))</f>
        <v>0</v>
      </c>
      <c r="K2329">
        <f>IF(ISERROR(VLOOKUP($A$2329, 文字檔!Q:R, 2, 0)),0,VLOOKUP($A$2329, 文字檔!Q:R, 2, 0))</f>
        <v>0</v>
      </c>
      <c r="L2329">
        <f>IF(ISERROR(VLOOKUP($A$2329, 文字檔!S:T, 2, 0)),0,VLOOKUP($A$2329, 文字檔!S:T, 2, 0))</f>
        <v>0</v>
      </c>
      <c r="M2329">
        <f>IF(ISERROR(VLOOKUP($A$2329, 文字檔!U:V, 2, 0)),0,VLOOKUP($A$2329, 文字檔!U:V, 2, 0))</f>
        <v>0</v>
      </c>
      <c r="N2329">
        <f>IF(ISERROR(VLOOKUP($A$2329, 文字檔!W:X, 2, 0)),0,VLOOKUP($A$2329, 文字檔!W:X, 2, 0))</f>
        <v>0</v>
      </c>
      <c r="O2329">
        <f>IF(ISERROR(VLOOKUP($A$2329, 文字檔!Y:Z, 2, 0)),0,VLOOKUP($A$2329, 文字檔!Y:Z, 2, 0))</f>
        <v>0</v>
      </c>
      <c r="P2329">
        <f>IF(ISERROR(VLOOKUP($A$2329, 文字檔!AA:AB, 2, 0)),0,VLOOKUP($A$2329, 文字檔!AA:AB, 2, 0))</f>
        <v>0</v>
      </c>
    </row>
    <row r="2330" spans="1:16" ht="16.2">
      <c r="A2330" s="7">
        <v>46066</v>
      </c>
      <c r="B2330" s="5">
        <f>SUMPRODUCT($C$2:$P$2,$C$2330:$P$2330)</f>
        <v>0</v>
      </c>
      <c r="C2330" s="5">
        <f>IF(ISERROR(VLOOKUP($A$2330, 文字檔!A:B, 2, 0)),0,VLOOKUP($A$2330, 文字檔!A:B, 2, 0))</f>
        <v>0</v>
      </c>
      <c r="D2330" s="5">
        <f>IF(ISERROR(VLOOKUP($A$2330, 文字檔!C:D, 2, 0)),0,VLOOKUP($A$2330, 文字檔!C:D, 2, 0))</f>
        <v>0</v>
      </c>
      <c r="E2330" s="5">
        <f>IF(ISERROR(VLOOKUP($A$2330, 文字檔!E:F, 2, 0)),0,VLOOKUP($A$2330, 文字檔!E:F, 2, 0))</f>
        <v>0</v>
      </c>
      <c r="F2330" s="5">
        <f>IF(ISERROR(VLOOKUP($A$2330, 文字檔!G:H, 2, 0)),0,VLOOKUP($A$2330, 文字檔!G:H, 2, 0))</f>
        <v>0</v>
      </c>
      <c r="G2330" s="5">
        <f>IF(ISERROR(VLOOKUP($A$2330, 文字檔!I:J, 2, 0)),0,VLOOKUP($A$2330, 文字檔!I:J, 2, 0))</f>
        <v>0</v>
      </c>
      <c r="H2330" s="5">
        <f>IF(ISERROR(VLOOKUP($A$2330, 文字檔!K:L, 2, 0)),0,VLOOKUP($A$2330, 文字檔!K:L, 2, 0))</f>
        <v>0</v>
      </c>
      <c r="I2330" s="5">
        <f>IF(ISERROR(VLOOKUP($A$2330, 文字檔!M:N, 2, 0)),0,VLOOKUP($A$2330, 文字檔!M:N, 2, 0))</f>
        <v>0</v>
      </c>
      <c r="J2330" s="5">
        <f>IF(ISERROR(VLOOKUP($A$2330, 文字檔!O:P, 2, 0)),0,VLOOKUP($A$2330, 文字檔!O:P, 2, 0))</f>
        <v>0</v>
      </c>
      <c r="K2330">
        <f>IF(ISERROR(VLOOKUP($A$2330, 文字檔!Q:R, 2, 0)),0,VLOOKUP($A$2330, 文字檔!Q:R, 2, 0))</f>
        <v>0</v>
      </c>
      <c r="L2330">
        <f>IF(ISERROR(VLOOKUP($A$2330, 文字檔!S:T, 2, 0)),0,VLOOKUP($A$2330, 文字檔!S:T, 2, 0))</f>
        <v>0</v>
      </c>
      <c r="M2330">
        <f>IF(ISERROR(VLOOKUP($A$2330, 文字檔!U:V, 2, 0)),0,VLOOKUP($A$2330, 文字檔!U:V, 2, 0))</f>
        <v>0</v>
      </c>
      <c r="N2330">
        <f>IF(ISERROR(VLOOKUP($A$2330, 文字檔!W:X, 2, 0)),0,VLOOKUP($A$2330, 文字檔!W:X, 2, 0))</f>
        <v>0</v>
      </c>
      <c r="O2330">
        <f>IF(ISERROR(VLOOKUP($A$2330, 文字檔!Y:Z, 2, 0)),0,VLOOKUP($A$2330, 文字檔!Y:Z, 2, 0))</f>
        <v>0</v>
      </c>
      <c r="P2330">
        <f>IF(ISERROR(VLOOKUP($A$2330, 文字檔!AA:AB, 2, 0)),0,VLOOKUP($A$2330, 文字檔!AA:AB, 2, 0))</f>
        <v>0</v>
      </c>
    </row>
    <row r="2331" spans="1:16" ht="16.2">
      <c r="A2331" s="7">
        <v>46067</v>
      </c>
      <c r="B2331" s="5">
        <f>SUMPRODUCT($C$2:$P$2,$C$2331:$P$2331)</f>
        <v>0</v>
      </c>
      <c r="C2331" s="5">
        <f>IF(ISERROR(VLOOKUP($A$2331, 文字檔!A:B, 2, 0)),0,VLOOKUP($A$2331, 文字檔!A:B, 2, 0))</f>
        <v>0</v>
      </c>
      <c r="D2331" s="5">
        <f>IF(ISERROR(VLOOKUP($A$2331, 文字檔!C:D, 2, 0)),0,VLOOKUP($A$2331, 文字檔!C:D, 2, 0))</f>
        <v>0</v>
      </c>
      <c r="E2331" s="5">
        <f>IF(ISERROR(VLOOKUP($A$2331, 文字檔!E:F, 2, 0)),0,VLOOKUP($A$2331, 文字檔!E:F, 2, 0))</f>
        <v>0</v>
      </c>
      <c r="F2331" s="5">
        <f>IF(ISERROR(VLOOKUP($A$2331, 文字檔!G:H, 2, 0)),0,VLOOKUP($A$2331, 文字檔!G:H, 2, 0))</f>
        <v>0</v>
      </c>
      <c r="G2331" s="5">
        <f>IF(ISERROR(VLOOKUP($A$2331, 文字檔!I:J, 2, 0)),0,VLOOKUP($A$2331, 文字檔!I:J, 2, 0))</f>
        <v>0</v>
      </c>
      <c r="H2331" s="5">
        <f>IF(ISERROR(VLOOKUP($A$2331, 文字檔!K:L, 2, 0)),0,VLOOKUP($A$2331, 文字檔!K:L, 2, 0))</f>
        <v>0</v>
      </c>
      <c r="I2331" s="5">
        <f>IF(ISERROR(VLOOKUP($A$2331, 文字檔!M:N, 2, 0)),0,VLOOKUP($A$2331, 文字檔!M:N, 2, 0))</f>
        <v>0</v>
      </c>
      <c r="J2331" s="5">
        <f>IF(ISERROR(VLOOKUP($A$2331, 文字檔!O:P, 2, 0)),0,VLOOKUP($A$2331, 文字檔!O:P, 2, 0))</f>
        <v>0</v>
      </c>
      <c r="K2331">
        <f>IF(ISERROR(VLOOKUP($A$2331, 文字檔!Q:R, 2, 0)),0,VLOOKUP($A$2331, 文字檔!Q:R, 2, 0))</f>
        <v>0</v>
      </c>
      <c r="L2331">
        <f>IF(ISERROR(VLOOKUP($A$2331, 文字檔!S:T, 2, 0)),0,VLOOKUP($A$2331, 文字檔!S:T, 2, 0))</f>
        <v>0</v>
      </c>
      <c r="M2331">
        <f>IF(ISERROR(VLOOKUP($A$2331, 文字檔!U:V, 2, 0)),0,VLOOKUP($A$2331, 文字檔!U:V, 2, 0))</f>
        <v>0</v>
      </c>
      <c r="N2331">
        <f>IF(ISERROR(VLOOKUP($A$2331, 文字檔!W:X, 2, 0)),0,VLOOKUP($A$2331, 文字檔!W:X, 2, 0))</f>
        <v>0</v>
      </c>
      <c r="O2331">
        <f>IF(ISERROR(VLOOKUP($A$2331, 文字檔!Y:Z, 2, 0)),0,VLOOKUP($A$2331, 文字檔!Y:Z, 2, 0))</f>
        <v>0</v>
      </c>
      <c r="P2331">
        <f>IF(ISERROR(VLOOKUP($A$2331, 文字檔!AA:AB, 2, 0)),0,VLOOKUP($A$2331, 文字檔!AA:AB, 2, 0))</f>
        <v>0</v>
      </c>
    </row>
    <row r="2332" spans="1:16" ht="16.2">
      <c r="A2332" s="7">
        <v>46068</v>
      </c>
      <c r="B2332" s="5">
        <f>SUMPRODUCT($C$2:$P$2,$C$2332:$P$2332)</f>
        <v>0</v>
      </c>
      <c r="C2332" s="5">
        <f>IF(ISERROR(VLOOKUP($A$2332, 文字檔!A:B, 2, 0)),0,VLOOKUP($A$2332, 文字檔!A:B, 2, 0))</f>
        <v>0</v>
      </c>
      <c r="D2332" s="5">
        <f>IF(ISERROR(VLOOKUP($A$2332, 文字檔!C:D, 2, 0)),0,VLOOKUP($A$2332, 文字檔!C:D, 2, 0))</f>
        <v>0</v>
      </c>
      <c r="E2332" s="5">
        <f>IF(ISERROR(VLOOKUP($A$2332, 文字檔!E:F, 2, 0)),0,VLOOKUP($A$2332, 文字檔!E:F, 2, 0))</f>
        <v>0</v>
      </c>
      <c r="F2332" s="5">
        <f>IF(ISERROR(VLOOKUP($A$2332, 文字檔!G:H, 2, 0)),0,VLOOKUP($A$2332, 文字檔!G:H, 2, 0))</f>
        <v>0</v>
      </c>
      <c r="G2332" s="5">
        <f>IF(ISERROR(VLOOKUP($A$2332, 文字檔!I:J, 2, 0)),0,VLOOKUP($A$2332, 文字檔!I:J, 2, 0))</f>
        <v>0</v>
      </c>
      <c r="H2332" s="5">
        <f>IF(ISERROR(VLOOKUP($A$2332, 文字檔!K:L, 2, 0)),0,VLOOKUP($A$2332, 文字檔!K:L, 2, 0))</f>
        <v>0</v>
      </c>
      <c r="I2332" s="5">
        <f>IF(ISERROR(VLOOKUP($A$2332, 文字檔!M:N, 2, 0)),0,VLOOKUP($A$2332, 文字檔!M:N, 2, 0))</f>
        <v>0</v>
      </c>
      <c r="J2332" s="5">
        <f>IF(ISERROR(VLOOKUP($A$2332, 文字檔!O:P, 2, 0)),0,VLOOKUP($A$2332, 文字檔!O:P, 2, 0))</f>
        <v>0</v>
      </c>
      <c r="K2332">
        <f>IF(ISERROR(VLOOKUP($A$2332, 文字檔!Q:R, 2, 0)),0,VLOOKUP($A$2332, 文字檔!Q:R, 2, 0))</f>
        <v>0</v>
      </c>
      <c r="L2332">
        <f>IF(ISERROR(VLOOKUP($A$2332, 文字檔!S:T, 2, 0)),0,VLOOKUP($A$2332, 文字檔!S:T, 2, 0))</f>
        <v>0</v>
      </c>
      <c r="M2332">
        <f>IF(ISERROR(VLOOKUP($A$2332, 文字檔!U:V, 2, 0)),0,VLOOKUP($A$2332, 文字檔!U:V, 2, 0))</f>
        <v>0</v>
      </c>
      <c r="N2332">
        <f>IF(ISERROR(VLOOKUP($A$2332, 文字檔!W:X, 2, 0)),0,VLOOKUP($A$2332, 文字檔!W:X, 2, 0))</f>
        <v>0</v>
      </c>
      <c r="O2332">
        <f>IF(ISERROR(VLOOKUP($A$2332, 文字檔!Y:Z, 2, 0)),0,VLOOKUP($A$2332, 文字檔!Y:Z, 2, 0))</f>
        <v>0</v>
      </c>
      <c r="P2332">
        <f>IF(ISERROR(VLOOKUP($A$2332, 文字檔!AA:AB, 2, 0)),0,VLOOKUP($A$2332, 文字檔!AA:AB, 2, 0))</f>
        <v>0</v>
      </c>
    </row>
    <row r="2333" spans="1:16" ht="16.2">
      <c r="A2333" s="7">
        <v>46069</v>
      </c>
      <c r="B2333" s="5">
        <f>SUMPRODUCT($C$2:$P$2,$C$2333:$P$2333)</f>
        <v>0</v>
      </c>
      <c r="C2333" s="5">
        <f>IF(ISERROR(VLOOKUP($A$2333, 文字檔!A:B, 2, 0)),0,VLOOKUP($A$2333, 文字檔!A:B, 2, 0))</f>
        <v>0</v>
      </c>
      <c r="D2333" s="5">
        <f>IF(ISERROR(VLOOKUP($A$2333, 文字檔!C:D, 2, 0)),0,VLOOKUP($A$2333, 文字檔!C:D, 2, 0))</f>
        <v>0</v>
      </c>
      <c r="E2333" s="5">
        <f>IF(ISERROR(VLOOKUP($A$2333, 文字檔!E:F, 2, 0)),0,VLOOKUP($A$2333, 文字檔!E:F, 2, 0))</f>
        <v>0</v>
      </c>
      <c r="F2333" s="5">
        <f>IF(ISERROR(VLOOKUP($A$2333, 文字檔!G:H, 2, 0)),0,VLOOKUP($A$2333, 文字檔!G:H, 2, 0))</f>
        <v>0</v>
      </c>
      <c r="G2333" s="5">
        <f>IF(ISERROR(VLOOKUP($A$2333, 文字檔!I:J, 2, 0)),0,VLOOKUP($A$2333, 文字檔!I:J, 2, 0))</f>
        <v>0</v>
      </c>
      <c r="H2333" s="5">
        <f>IF(ISERROR(VLOOKUP($A$2333, 文字檔!K:L, 2, 0)),0,VLOOKUP($A$2333, 文字檔!K:L, 2, 0))</f>
        <v>0</v>
      </c>
      <c r="I2333" s="5">
        <f>IF(ISERROR(VLOOKUP($A$2333, 文字檔!M:N, 2, 0)),0,VLOOKUP($A$2333, 文字檔!M:N, 2, 0))</f>
        <v>0</v>
      </c>
      <c r="J2333" s="5">
        <f>IF(ISERROR(VLOOKUP($A$2333, 文字檔!O:P, 2, 0)),0,VLOOKUP($A$2333, 文字檔!O:P, 2, 0))</f>
        <v>0</v>
      </c>
      <c r="K2333">
        <f>IF(ISERROR(VLOOKUP($A$2333, 文字檔!Q:R, 2, 0)),0,VLOOKUP($A$2333, 文字檔!Q:R, 2, 0))</f>
        <v>0</v>
      </c>
      <c r="L2333">
        <f>IF(ISERROR(VLOOKUP($A$2333, 文字檔!S:T, 2, 0)),0,VLOOKUP($A$2333, 文字檔!S:T, 2, 0))</f>
        <v>0</v>
      </c>
      <c r="M2333">
        <f>IF(ISERROR(VLOOKUP($A$2333, 文字檔!U:V, 2, 0)),0,VLOOKUP($A$2333, 文字檔!U:V, 2, 0))</f>
        <v>0</v>
      </c>
      <c r="N2333">
        <f>IF(ISERROR(VLOOKUP($A$2333, 文字檔!W:X, 2, 0)),0,VLOOKUP($A$2333, 文字檔!W:X, 2, 0))</f>
        <v>0</v>
      </c>
      <c r="O2333">
        <f>IF(ISERROR(VLOOKUP($A$2333, 文字檔!Y:Z, 2, 0)),0,VLOOKUP($A$2333, 文字檔!Y:Z, 2, 0))</f>
        <v>0</v>
      </c>
      <c r="P2333">
        <f>IF(ISERROR(VLOOKUP($A$2333, 文字檔!AA:AB, 2, 0)),0,VLOOKUP($A$2333, 文字檔!AA:AB, 2, 0))</f>
        <v>0</v>
      </c>
    </row>
    <row r="2334" spans="1:16" ht="16.2">
      <c r="A2334" s="7">
        <v>46070</v>
      </c>
      <c r="B2334" s="5">
        <f>SUMPRODUCT($C$2:$P$2,$C$2334:$P$2334)</f>
        <v>0</v>
      </c>
      <c r="C2334" s="5">
        <f>IF(ISERROR(VLOOKUP($A$2334, 文字檔!A:B, 2, 0)),0,VLOOKUP($A$2334, 文字檔!A:B, 2, 0))</f>
        <v>0</v>
      </c>
      <c r="D2334" s="5">
        <f>IF(ISERROR(VLOOKUP($A$2334, 文字檔!C:D, 2, 0)),0,VLOOKUP($A$2334, 文字檔!C:D, 2, 0))</f>
        <v>0</v>
      </c>
      <c r="E2334" s="5">
        <f>IF(ISERROR(VLOOKUP($A$2334, 文字檔!E:F, 2, 0)),0,VLOOKUP($A$2334, 文字檔!E:F, 2, 0))</f>
        <v>0</v>
      </c>
      <c r="F2334" s="5">
        <f>IF(ISERROR(VLOOKUP($A$2334, 文字檔!G:H, 2, 0)),0,VLOOKUP($A$2334, 文字檔!G:H, 2, 0))</f>
        <v>0</v>
      </c>
      <c r="G2334" s="5">
        <f>IF(ISERROR(VLOOKUP($A$2334, 文字檔!I:J, 2, 0)),0,VLOOKUP($A$2334, 文字檔!I:J, 2, 0))</f>
        <v>0</v>
      </c>
      <c r="H2334" s="5">
        <f>IF(ISERROR(VLOOKUP($A$2334, 文字檔!K:L, 2, 0)),0,VLOOKUP($A$2334, 文字檔!K:L, 2, 0))</f>
        <v>0</v>
      </c>
      <c r="I2334" s="5">
        <f>IF(ISERROR(VLOOKUP($A$2334, 文字檔!M:N, 2, 0)),0,VLOOKUP($A$2334, 文字檔!M:N, 2, 0))</f>
        <v>0</v>
      </c>
      <c r="J2334" s="5">
        <f>IF(ISERROR(VLOOKUP($A$2334, 文字檔!O:P, 2, 0)),0,VLOOKUP($A$2334, 文字檔!O:P, 2, 0))</f>
        <v>0</v>
      </c>
      <c r="K2334">
        <f>IF(ISERROR(VLOOKUP($A$2334, 文字檔!Q:R, 2, 0)),0,VLOOKUP($A$2334, 文字檔!Q:R, 2, 0))</f>
        <v>0</v>
      </c>
      <c r="L2334">
        <f>IF(ISERROR(VLOOKUP($A$2334, 文字檔!S:T, 2, 0)),0,VLOOKUP($A$2334, 文字檔!S:T, 2, 0))</f>
        <v>0</v>
      </c>
      <c r="M2334">
        <f>IF(ISERROR(VLOOKUP($A$2334, 文字檔!U:V, 2, 0)),0,VLOOKUP($A$2334, 文字檔!U:V, 2, 0))</f>
        <v>0</v>
      </c>
      <c r="N2334">
        <f>IF(ISERROR(VLOOKUP($A$2334, 文字檔!W:X, 2, 0)),0,VLOOKUP($A$2334, 文字檔!W:X, 2, 0))</f>
        <v>0</v>
      </c>
      <c r="O2334">
        <f>IF(ISERROR(VLOOKUP($A$2334, 文字檔!Y:Z, 2, 0)),0,VLOOKUP($A$2334, 文字檔!Y:Z, 2, 0))</f>
        <v>0</v>
      </c>
      <c r="P2334">
        <f>IF(ISERROR(VLOOKUP($A$2334, 文字檔!AA:AB, 2, 0)),0,VLOOKUP($A$2334, 文字檔!AA:AB, 2, 0))</f>
        <v>0</v>
      </c>
    </row>
    <row r="2335" spans="1:16" ht="16.2">
      <c r="A2335" s="7">
        <v>46071</v>
      </c>
      <c r="B2335" s="5">
        <f>SUMPRODUCT($C$2:$P$2,$C$2335:$P$2335)</f>
        <v>0</v>
      </c>
      <c r="C2335" s="5">
        <f>IF(ISERROR(VLOOKUP($A$2335, 文字檔!A:B, 2, 0)),0,VLOOKUP($A$2335, 文字檔!A:B, 2, 0))</f>
        <v>0</v>
      </c>
      <c r="D2335" s="5">
        <f>IF(ISERROR(VLOOKUP($A$2335, 文字檔!C:D, 2, 0)),0,VLOOKUP($A$2335, 文字檔!C:D, 2, 0))</f>
        <v>0</v>
      </c>
      <c r="E2335" s="5">
        <f>IF(ISERROR(VLOOKUP($A$2335, 文字檔!E:F, 2, 0)),0,VLOOKUP($A$2335, 文字檔!E:F, 2, 0))</f>
        <v>0</v>
      </c>
      <c r="F2335" s="5">
        <f>IF(ISERROR(VLOOKUP($A$2335, 文字檔!G:H, 2, 0)),0,VLOOKUP($A$2335, 文字檔!G:H, 2, 0))</f>
        <v>0</v>
      </c>
      <c r="G2335" s="5">
        <f>IF(ISERROR(VLOOKUP($A$2335, 文字檔!I:J, 2, 0)),0,VLOOKUP($A$2335, 文字檔!I:J, 2, 0))</f>
        <v>0</v>
      </c>
      <c r="H2335" s="5">
        <f>IF(ISERROR(VLOOKUP($A$2335, 文字檔!K:L, 2, 0)),0,VLOOKUP($A$2335, 文字檔!K:L, 2, 0))</f>
        <v>0</v>
      </c>
      <c r="I2335" s="5">
        <f>IF(ISERROR(VLOOKUP($A$2335, 文字檔!M:N, 2, 0)),0,VLOOKUP($A$2335, 文字檔!M:N, 2, 0))</f>
        <v>0</v>
      </c>
      <c r="J2335" s="5">
        <f>IF(ISERROR(VLOOKUP($A$2335, 文字檔!O:P, 2, 0)),0,VLOOKUP($A$2335, 文字檔!O:P, 2, 0))</f>
        <v>0</v>
      </c>
      <c r="K2335">
        <f>IF(ISERROR(VLOOKUP($A$2335, 文字檔!Q:R, 2, 0)),0,VLOOKUP($A$2335, 文字檔!Q:R, 2, 0))</f>
        <v>0</v>
      </c>
      <c r="L2335">
        <f>IF(ISERROR(VLOOKUP($A$2335, 文字檔!S:T, 2, 0)),0,VLOOKUP($A$2335, 文字檔!S:T, 2, 0))</f>
        <v>0</v>
      </c>
      <c r="M2335">
        <f>IF(ISERROR(VLOOKUP($A$2335, 文字檔!U:V, 2, 0)),0,VLOOKUP($A$2335, 文字檔!U:V, 2, 0))</f>
        <v>0</v>
      </c>
      <c r="N2335">
        <f>IF(ISERROR(VLOOKUP($A$2335, 文字檔!W:X, 2, 0)),0,VLOOKUP($A$2335, 文字檔!W:X, 2, 0))</f>
        <v>0</v>
      </c>
      <c r="O2335">
        <f>IF(ISERROR(VLOOKUP($A$2335, 文字檔!Y:Z, 2, 0)),0,VLOOKUP($A$2335, 文字檔!Y:Z, 2, 0))</f>
        <v>0</v>
      </c>
      <c r="P2335">
        <f>IF(ISERROR(VLOOKUP($A$2335, 文字檔!AA:AB, 2, 0)),0,VLOOKUP($A$2335, 文字檔!AA:AB, 2, 0))</f>
        <v>0</v>
      </c>
    </row>
    <row r="2336" spans="1:16" ht="16.2">
      <c r="A2336" s="7">
        <v>46072</v>
      </c>
      <c r="B2336" s="5">
        <f>SUMPRODUCT($C$2:$P$2,$C$2336:$P$2336)</f>
        <v>0</v>
      </c>
      <c r="C2336" s="5">
        <f>IF(ISERROR(VLOOKUP($A$2336, 文字檔!A:B, 2, 0)),0,VLOOKUP($A$2336, 文字檔!A:B, 2, 0))</f>
        <v>0</v>
      </c>
      <c r="D2336" s="5">
        <f>IF(ISERROR(VLOOKUP($A$2336, 文字檔!C:D, 2, 0)),0,VLOOKUP($A$2336, 文字檔!C:D, 2, 0))</f>
        <v>0</v>
      </c>
      <c r="E2336" s="5">
        <f>IF(ISERROR(VLOOKUP($A$2336, 文字檔!E:F, 2, 0)),0,VLOOKUP($A$2336, 文字檔!E:F, 2, 0))</f>
        <v>0</v>
      </c>
      <c r="F2336" s="5">
        <f>IF(ISERROR(VLOOKUP($A$2336, 文字檔!G:H, 2, 0)),0,VLOOKUP($A$2336, 文字檔!G:H, 2, 0))</f>
        <v>0</v>
      </c>
      <c r="G2336" s="5">
        <f>IF(ISERROR(VLOOKUP($A$2336, 文字檔!I:J, 2, 0)),0,VLOOKUP($A$2336, 文字檔!I:J, 2, 0))</f>
        <v>0</v>
      </c>
      <c r="H2336" s="5">
        <f>IF(ISERROR(VLOOKUP($A$2336, 文字檔!K:L, 2, 0)),0,VLOOKUP($A$2336, 文字檔!K:L, 2, 0))</f>
        <v>0</v>
      </c>
      <c r="I2336" s="5">
        <f>IF(ISERROR(VLOOKUP($A$2336, 文字檔!M:N, 2, 0)),0,VLOOKUP($A$2336, 文字檔!M:N, 2, 0))</f>
        <v>0</v>
      </c>
      <c r="J2336" s="5">
        <f>IF(ISERROR(VLOOKUP($A$2336, 文字檔!O:P, 2, 0)),0,VLOOKUP($A$2336, 文字檔!O:P, 2, 0))</f>
        <v>0</v>
      </c>
      <c r="K2336">
        <f>IF(ISERROR(VLOOKUP($A$2336, 文字檔!Q:R, 2, 0)),0,VLOOKUP($A$2336, 文字檔!Q:R, 2, 0))</f>
        <v>0</v>
      </c>
      <c r="L2336">
        <f>IF(ISERROR(VLOOKUP($A$2336, 文字檔!S:T, 2, 0)),0,VLOOKUP($A$2336, 文字檔!S:T, 2, 0))</f>
        <v>0</v>
      </c>
      <c r="M2336">
        <f>IF(ISERROR(VLOOKUP($A$2336, 文字檔!U:V, 2, 0)),0,VLOOKUP($A$2336, 文字檔!U:V, 2, 0))</f>
        <v>0</v>
      </c>
      <c r="N2336">
        <f>IF(ISERROR(VLOOKUP($A$2336, 文字檔!W:X, 2, 0)),0,VLOOKUP($A$2336, 文字檔!W:X, 2, 0))</f>
        <v>0</v>
      </c>
      <c r="O2336">
        <f>IF(ISERROR(VLOOKUP($A$2336, 文字檔!Y:Z, 2, 0)),0,VLOOKUP($A$2336, 文字檔!Y:Z, 2, 0))</f>
        <v>0</v>
      </c>
      <c r="P2336">
        <f>IF(ISERROR(VLOOKUP($A$2336, 文字檔!AA:AB, 2, 0)),0,VLOOKUP($A$2336, 文字檔!AA:AB, 2, 0))</f>
        <v>0</v>
      </c>
    </row>
    <row r="2337" spans="1:16" ht="16.2">
      <c r="A2337" s="7">
        <v>46073</v>
      </c>
      <c r="B2337" s="5">
        <f>SUMPRODUCT($C$2:$P$2,$C$2337:$P$2337)</f>
        <v>0</v>
      </c>
      <c r="C2337" s="5">
        <f>IF(ISERROR(VLOOKUP($A$2337, 文字檔!A:B, 2, 0)),0,VLOOKUP($A$2337, 文字檔!A:B, 2, 0))</f>
        <v>0</v>
      </c>
      <c r="D2337" s="5">
        <f>IF(ISERROR(VLOOKUP($A$2337, 文字檔!C:D, 2, 0)),0,VLOOKUP($A$2337, 文字檔!C:D, 2, 0))</f>
        <v>0</v>
      </c>
      <c r="E2337" s="5">
        <f>IF(ISERROR(VLOOKUP($A$2337, 文字檔!E:F, 2, 0)),0,VLOOKUP($A$2337, 文字檔!E:F, 2, 0))</f>
        <v>0</v>
      </c>
      <c r="F2337" s="5">
        <f>IF(ISERROR(VLOOKUP($A$2337, 文字檔!G:H, 2, 0)),0,VLOOKUP($A$2337, 文字檔!G:H, 2, 0))</f>
        <v>0</v>
      </c>
      <c r="G2337" s="5">
        <f>IF(ISERROR(VLOOKUP($A$2337, 文字檔!I:J, 2, 0)),0,VLOOKUP($A$2337, 文字檔!I:J, 2, 0))</f>
        <v>0</v>
      </c>
      <c r="H2337" s="5">
        <f>IF(ISERROR(VLOOKUP($A$2337, 文字檔!K:L, 2, 0)),0,VLOOKUP($A$2337, 文字檔!K:L, 2, 0))</f>
        <v>0</v>
      </c>
      <c r="I2337" s="5">
        <f>IF(ISERROR(VLOOKUP($A$2337, 文字檔!M:N, 2, 0)),0,VLOOKUP($A$2337, 文字檔!M:N, 2, 0))</f>
        <v>0</v>
      </c>
      <c r="J2337" s="5">
        <f>IF(ISERROR(VLOOKUP($A$2337, 文字檔!O:P, 2, 0)),0,VLOOKUP($A$2337, 文字檔!O:P, 2, 0))</f>
        <v>0</v>
      </c>
      <c r="K2337">
        <f>IF(ISERROR(VLOOKUP($A$2337, 文字檔!Q:R, 2, 0)),0,VLOOKUP($A$2337, 文字檔!Q:R, 2, 0))</f>
        <v>0</v>
      </c>
      <c r="L2337">
        <f>IF(ISERROR(VLOOKUP($A$2337, 文字檔!S:T, 2, 0)),0,VLOOKUP($A$2337, 文字檔!S:T, 2, 0))</f>
        <v>0</v>
      </c>
      <c r="M2337">
        <f>IF(ISERROR(VLOOKUP($A$2337, 文字檔!U:V, 2, 0)),0,VLOOKUP($A$2337, 文字檔!U:V, 2, 0))</f>
        <v>0</v>
      </c>
      <c r="N2337">
        <f>IF(ISERROR(VLOOKUP($A$2337, 文字檔!W:X, 2, 0)),0,VLOOKUP($A$2337, 文字檔!W:X, 2, 0))</f>
        <v>0</v>
      </c>
      <c r="O2337">
        <f>IF(ISERROR(VLOOKUP($A$2337, 文字檔!Y:Z, 2, 0)),0,VLOOKUP($A$2337, 文字檔!Y:Z, 2, 0))</f>
        <v>0</v>
      </c>
      <c r="P2337">
        <f>IF(ISERROR(VLOOKUP($A$2337, 文字檔!AA:AB, 2, 0)),0,VLOOKUP($A$2337, 文字檔!AA:AB, 2, 0))</f>
        <v>0</v>
      </c>
    </row>
    <row r="2338" spans="1:16" ht="16.2">
      <c r="A2338" s="7">
        <v>46074</v>
      </c>
      <c r="B2338" s="5">
        <f>SUMPRODUCT($C$2:$P$2,$C$2338:$P$2338)</f>
        <v>0</v>
      </c>
      <c r="C2338" s="5">
        <f>IF(ISERROR(VLOOKUP($A$2338, 文字檔!A:B, 2, 0)),0,VLOOKUP($A$2338, 文字檔!A:B, 2, 0))</f>
        <v>0</v>
      </c>
      <c r="D2338" s="5">
        <f>IF(ISERROR(VLOOKUP($A$2338, 文字檔!C:D, 2, 0)),0,VLOOKUP($A$2338, 文字檔!C:D, 2, 0))</f>
        <v>0</v>
      </c>
      <c r="E2338" s="5">
        <f>IF(ISERROR(VLOOKUP($A$2338, 文字檔!E:F, 2, 0)),0,VLOOKUP($A$2338, 文字檔!E:F, 2, 0))</f>
        <v>0</v>
      </c>
      <c r="F2338" s="5">
        <f>IF(ISERROR(VLOOKUP($A$2338, 文字檔!G:H, 2, 0)),0,VLOOKUP($A$2338, 文字檔!G:H, 2, 0))</f>
        <v>0</v>
      </c>
      <c r="G2338" s="5">
        <f>IF(ISERROR(VLOOKUP($A$2338, 文字檔!I:J, 2, 0)),0,VLOOKUP($A$2338, 文字檔!I:J, 2, 0))</f>
        <v>0</v>
      </c>
      <c r="H2338" s="5">
        <f>IF(ISERROR(VLOOKUP($A$2338, 文字檔!K:L, 2, 0)),0,VLOOKUP($A$2338, 文字檔!K:L, 2, 0))</f>
        <v>0</v>
      </c>
      <c r="I2338" s="5">
        <f>IF(ISERROR(VLOOKUP($A$2338, 文字檔!M:N, 2, 0)),0,VLOOKUP($A$2338, 文字檔!M:N, 2, 0))</f>
        <v>0</v>
      </c>
      <c r="J2338" s="5">
        <f>IF(ISERROR(VLOOKUP($A$2338, 文字檔!O:P, 2, 0)),0,VLOOKUP($A$2338, 文字檔!O:P, 2, 0))</f>
        <v>0</v>
      </c>
      <c r="K2338">
        <f>IF(ISERROR(VLOOKUP($A$2338, 文字檔!Q:R, 2, 0)),0,VLOOKUP($A$2338, 文字檔!Q:R, 2, 0))</f>
        <v>0</v>
      </c>
      <c r="L2338">
        <f>IF(ISERROR(VLOOKUP($A$2338, 文字檔!S:T, 2, 0)),0,VLOOKUP($A$2338, 文字檔!S:T, 2, 0))</f>
        <v>0</v>
      </c>
      <c r="M2338">
        <f>IF(ISERROR(VLOOKUP($A$2338, 文字檔!U:V, 2, 0)),0,VLOOKUP($A$2338, 文字檔!U:V, 2, 0))</f>
        <v>0</v>
      </c>
      <c r="N2338">
        <f>IF(ISERROR(VLOOKUP($A$2338, 文字檔!W:X, 2, 0)),0,VLOOKUP($A$2338, 文字檔!W:X, 2, 0))</f>
        <v>0</v>
      </c>
      <c r="O2338">
        <f>IF(ISERROR(VLOOKUP($A$2338, 文字檔!Y:Z, 2, 0)),0,VLOOKUP($A$2338, 文字檔!Y:Z, 2, 0))</f>
        <v>0</v>
      </c>
      <c r="P2338">
        <f>IF(ISERROR(VLOOKUP($A$2338, 文字檔!AA:AB, 2, 0)),0,VLOOKUP($A$2338, 文字檔!AA:AB, 2, 0))</f>
        <v>0</v>
      </c>
    </row>
    <row r="2339" spans="1:16" ht="16.2">
      <c r="A2339" s="7">
        <v>46075</v>
      </c>
      <c r="B2339" s="5">
        <f>SUMPRODUCT($C$2:$P$2,$C$2339:$P$2339)</f>
        <v>0</v>
      </c>
      <c r="C2339" s="5">
        <f>IF(ISERROR(VLOOKUP($A$2339, 文字檔!A:B, 2, 0)),0,VLOOKUP($A$2339, 文字檔!A:B, 2, 0))</f>
        <v>0</v>
      </c>
      <c r="D2339" s="5">
        <f>IF(ISERROR(VLOOKUP($A$2339, 文字檔!C:D, 2, 0)),0,VLOOKUP($A$2339, 文字檔!C:D, 2, 0))</f>
        <v>0</v>
      </c>
      <c r="E2339" s="5">
        <f>IF(ISERROR(VLOOKUP($A$2339, 文字檔!E:F, 2, 0)),0,VLOOKUP($A$2339, 文字檔!E:F, 2, 0))</f>
        <v>0</v>
      </c>
      <c r="F2339" s="5">
        <f>IF(ISERROR(VLOOKUP($A$2339, 文字檔!G:H, 2, 0)),0,VLOOKUP($A$2339, 文字檔!G:H, 2, 0))</f>
        <v>0</v>
      </c>
      <c r="G2339" s="5">
        <f>IF(ISERROR(VLOOKUP($A$2339, 文字檔!I:J, 2, 0)),0,VLOOKUP($A$2339, 文字檔!I:J, 2, 0))</f>
        <v>0</v>
      </c>
      <c r="H2339" s="5">
        <f>IF(ISERROR(VLOOKUP($A$2339, 文字檔!K:L, 2, 0)),0,VLOOKUP($A$2339, 文字檔!K:L, 2, 0))</f>
        <v>0</v>
      </c>
      <c r="I2339" s="5">
        <f>IF(ISERROR(VLOOKUP($A$2339, 文字檔!M:N, 2, 0)),0,VLOOKUP($A$2339, 文字檔!M:N, 2, 0))</f>
        <v>0</v>
      </c>
      <c r="J2339" s="5">
        <f>IF(ISERROR(VLOOKUP($A$2339, 文字檔!O:P, 2, 0)),0,VLOOKUP($A$2339, 文字檔!O:P, 2, 0))</f>
        <v>0</v>
      </c>
      <c r="K2339">
        <f>IF(ISERROR(VLOOKUP($A$2339, 文字檔!Q:R, 2, 0)),0,VLOOKUP($A$2339, 文字檔!Q:R, 2, 0))</f>
        <v>0</v>
      </c>
      <c r="L2339">
        <f>IF(ISERROR(VLOOKUP($A$2339, 文字檔!S:T, 2, 0)),0,VLOOKUP($A$2339, 文字檔!S:T, 2, 0))</f>
        <v>0</v>
      </c>
      <c r="M2339">
        <f>IF(ISERROR(VLOOKUP($A$2339, 文字檔!U:V, 2, 0)),0,VLOOKUP($A$2339, 文字檔!U:V, 2, 0))</f>
        <v>0</v>
      </c>
      <c r="N2339">
        <f>IF(ISERROR(VLOOKUP($A$2339, 文字檔!W:X, 2, 0)),0,VLOOKUP($A$2339, 文字檔!W:X, 2, 0))</f>
        <v>0</v>
      </c>
      <c r="O2339">
        <f>IF(ISERROR(VLOOKUP($A$2339, 文字檔!Y:Z, 2, 0)),0,VLOOKUP($A$2339, 文字檔!Y:Z, 2, 0))</f>
        <v>0</v>
      </c>
      <c r="P2339">
        <f>IF(ISERROR(VLOOKUP($A$2339, 文字檔!AA:AB, 2, 0)),0,VLOOKUP($A$2339, 文字檔!AA:AB, 2, 0))</f>
        <v>0</v>
      </c>
    </row>
    <row r="2340" spans="1:16" ht="16.2">
      <c r="A2340" s="7">
        <v>46076</v>
      </c>
      <c r="B2340" s="5">
        <f>SUMPRODUCT($C$2:$P$2,$C$2340:$P$2340)</f>
        <v>239989.04</v>
      </c>
      <c r="C2340" s="5">
        <f>IF(ISERROR(VLOOKUP($A$2340, 文字檔!A:B, 2, 0)),0,VLOOKUP($A$2340, 文字檔!A:B, 2, 0))</f>
        <v>0</v>
      </c>
      <c r="D2340" s="5">
        <f>IF(ISERROR(VLOOKUP($A$2340, 文字檔!C:D, 2, 0)),0,VLOOKUP($A$2340, 文字檔!C:D, 2, 0))</f>
        <v>0</v>
      </c>
      <c r="E2340" s="5">
        <f>IF(ISERROR(VLOOKUP($A$2340, 文字檔!E:F, 2, 0)),0,VLOOKUP($A$2340, 文字檔!E:F, 2, 0))</f>
        <v>0</v>
      </c>
      <c r="F2340" s="5">
        <f>IF(ISERROR(VLOOKUP($A$2340, 文字檔!G:H, 2, 0)),0,VLOOKUP($A$2340, 文字檔!G:H, 2, 0))</f>
        <v>-1815.32</v>
      </c>
      <c r="G2340" s="5">
        <f>IF(ISERROR(VLOOKUP($A$2340, 文字檔!I:J, 2, 0)),0,VLOOKUP($A$2340, 文字檔!I:J, 2, 0))</f>
        <v>-4010.28</v>
      </c>
      <c r="H2340" s="5">
        <f>IF(ISERROR(VLOOKUP($A$2340, 文字檔!K:L, 2, 0)),0,VLOOKUP($A$2340, 文字檔!K:L, 2, 0))</f>
        <v>50535.23</v>
      </c>
      <c r="I2340" s="5">
        <f>IF(ISERROR(VLOOKUP($A$2340, 文字檔!M:N, 2, 0)),0,VLOOKUP($A$2340, 文字檔!M:N, 2, 0))</f>
        <v>28784.799999999999</v>
      </c>
      <c r="J2340" s="5">
        <f>IF(ISERROR(VLOOKUP($A$2340, 文字檔!O:P, 2, 0)),0,VLOOKUP($A$2340, 文字檔!O:P, 2, 0))</f>
        <v>0</v>
      </c>
      <c r="K2340">
        <f>IF(ISERROR(VLOOKUP($A$2340, 文字檔!Q:R, 2, 0)),0,VLOOKUP($A$2340, 文字檔!Q:R, 2, 0))</f>
        <v>28384.86</v>
      </c>
      <c r="L2340">
        <f>IF(ISERROR(VLOOKUP($A$2340, 文字檔!S:T, 2, 0)),0,VLOOKUP($A$2340, 文字檔!S:T, 2, 0))</f>
        <v>0</v>
      </c>
      <c r="M2340">
        <f>IF(ISERROR(VLOOKUP($A$2340, 文字檔!U:V, 2, 0)),0,VLOOKUP($A$2340, 文字檔!U:V, 2, 0))</f>
        <v>0</v>
      </c>
      <c r="N2340">
        <f>IF(ISERROR(VLOOKUP($A$2340, 文字檔!W:X, 2, 0)),0,VLOOKUP($A$2340, 文字檔!W:X, 2, 0))</f>
        <v>28784.799999999999</v>
      </c>
      <c r="O2340">
        <f>IF(ISERROR(VLOOKUP($A$2340, 文字檔!Y:Z, 2, 0)),0,VLOOKUP($A$2340, 文字檔!Y:Z, 2, 0))</f>
        <v>24348.58</v>
      </c>
      <c r="P2340">
        <f>IF(ISERROR(VLOOKUP($A$2340, 文字檔!AA:AB, 2, 0)),0,VLOOKUP($A$2340, 文字檔!AA:AB, 2, 0))</f>
        <v>84976.37</v>
      </c>
    </row>
    <row r="2341" spans="1:16" ht="16.2">
      <c r="A2341" s="7">
        <v>46077</v>
      </c>
      <c r="B2341" s="5">
        <f>SUMPRODUCT($C$2:$P$2,$C$2341:$P$2341)</f>
        <v>330352.33</v>
      </c>
      <c r="C2341" s="5">
        <f>IF(ISERROR(VLOOKUP($A$2341, 文字檔!A:B, 2, 0)),0,VLOOKUP($A$2341, 文字檔!A:B, 2, 0))</f>
        <v>57517.82</v>
      </c>
      <c r="D2341" s="5">
        <f>IF(ISERROR(VLOOKUP($A$2341, 文字檔!C:D, 2, 0)),0,VLOOKUP($A$2341, 文字檔!C:D, 2, 0))</f>
        <v>0</v>
      </c>
      <c r="E2341" s="5">
        <f>IF(ISERROR(VLOOKUP($A$2341, 文字檔!E:F, 2, 0)),0,VLOOKUP($A$2341, 文字檔!E:F, 2, 0))</f>
        <v>0</v>
      </c>
      <c r="F2341" s="5">
        <f>IF(ISERROR(VLOOKUP($A$2341, 文字檔!G:H, 2, 0)),0,VLOOKUP($A$2341, 文字檔!G:H, 2, 0))</f>
        <v>197400</v>
      </c>
      <c r="G2341" s="5">
        <f>IF(ISERROR(VLOOKUP($A$2341, 文字檔!I:J, 2, 0)),0,VLOOKUP($A$2341, 文字檔!I:J, 2, 0))</f>
        <v>-102894.16</v>
      </c>
      <c r="H2341" s="5">
        <f>IF(ISERROR(VLOOKUP($A$2341, 文字檔!K:L, 2, 0)),0,VLOOKUP($A$2341, 文字檔!K:L, 2, 0))</f>
        <v>116972.89</v>
      </c>
      <c r="I2341" s="5">
        <f>IF(ISERROR(VLOOKUP($A$2341, 文字檔!M:N, 2, 0)),0,VLOOKUP($A$2341, 文字檔!M:N, 2, 0))</f>
        <v>0</v>
      </c>
      <c r="J2341" s="5">
        <f>IF(ISERROR(VLOOKUP($A$2341, 文字檔!O:P, 2, 0)),0,VLOOKUP($A$2341, 文字檔!O:P, 2, 0))</f>
        <v>-36124.879999999997</v>
      </c>
      <c r="K2341">
        <f>IF(ISERROR(VLOOKUP($A$2341, 文字檔!Q:R, 2, 0)),0,VLOOKUP($A$2341, 文字檔!Q:R, 2, 0))</f>
        <v>0</v>
      </c>
      <c r="L2341">
        <f>IF(ISERROR(VLOOKUP($A$2341, 文字檔!S:T, 2, 0)),0,VLOOKUP($A$2341, 文字檔!S:T, 2, 0))</f>
        <v>0</v>
      </c>
      <c r="M2341">
        <f>IF(ISERROR(VLOOKUP($A$2341, 文字檔!U:V, 2, 0)),0,VLOOKUP($A$2341, 文字檔!U:V, 2, 0))</f>
        <v>3355.85</v>
      </c>
      <c r="N2341">
        <f>IF(ISERROR(VLOOKUP($A$2341, 文字檔!W:X, 2, 0)),0,VLOOKUP($A$2341, 文字檔!W:X, 2, 0))</f>
        <v>47162.42</v>
      </c>
      <c r="O2341">
        <f>IF(ISERROR(VLOOKUP($A$2341, 文字檔!Y:Z, 2, 0)),0,VLOOKUP($A$2341, 文字檔!Y:Z, 2, 0))</f>
        <v>0</v>
      </c>
      <c r="P2341">
        <f>IF(ISERROR(VLOOKUP($A$2341, 文字檔!AA:AB, 2, 0)),0,VLOOKUP($A$2341, 文字檔!AA:AB, 2, 0))</f>
        <v>46962.39</v>
      </c>
    </row>
    <row r="2342" spans="1:16" ht="16.2">
      <c r="A2342" s="7">
        <v>46078</v>
      </c>
      <c r="B2342" s="5">
        <f>SUMPRODUCT($C$2:$P$2,$C$2342:$P$2342)</f>
        <v>854467.07</v>
      </c>
      <c r="C2342" s="5">
        <f>IF(ISERROR(VLOOKUP($A$2342, 文字檔!A:B, 2, 0)),0,VLOOKUP($A$2342, 文字檔!A:B, 2, 0))</f>
        <v>-24452.89</v>
      </c>
      <c r="D2342" s="5">
        <f>IF(ISERROR(VLOOKUP($A$2342, 文字檔!C:D, 2, 0)),0,VLOOKUP($A$2342, 文字檔!C:D, 2, 0))</f>
        <v>0</v>
      </c>
      <c r="E2342" s="5">
        <f>IF(ISERROR(VLOOKUP($A$2342, 文字檔!E:F, 2, 0)),0,VLOOKUP($A$2342, 文字檔!E:F, 2, 0))</f>
        <v>0</v>
      </c>
      <c r="F2342" s="5">
        <f>IF(ISERROR(VLOOKUP($A$2342, 文字檔!G:H, 2, 0)),0,VLOOKUP($A$2342, 文字檔!G:H, 2, 0))</f>
        <v>132600</v>
      </c>
      <c r="G2342" s="5">
        <f>IF(ISERROR(VLOOKUP($A$2342, 文字檔!I:J, 2, 0)),0,VLOOKUP($A$2342, 文字檔!I:J, 2, 0))</f>
        <v>-11866.32</v>
      </c>
      <c r="H2342" s="5">
        <f>IF(ISERROR(VLOOKUP($A$2342, 文字檔!K:L, 2, 0)),0,VLOOKUP($A$2342, 文字檔!K:L, 2, 0))</f>
        <v>94818.53</v>
      </c>
      <c r="I2342" s="5">
        <f>IF(ISERROR(VLOOKUP($A$2342, 文字檔!M:N, 2, 0)),0,VLOOKUP($A$2342, 文字檔!M:N, 2, 0))</f>
        <v>0</v>
      </c>
      <c r="J2342" s="5">
        <f>IF(ISERROR(VLOOKUP($A$2342, 文字檔!O:P, 2, 0)),0,VLOOKUP($A$2342, 文字檔!O:P, 2, 0))</f>
        <v>0</v>
      </c>
      <c r="K2342">
        <f>IF(ISERROR(VLOOKUP($A$2342, 文字檔!Q:R, 2, 0)),0,VLOOKUP($A$2342, 文字檔!Q:R, 2, 0))</f>
        <v>115552.79</v>
      </c>
      <c r="L2342">
        <f>IF(ISERROR(VLOOKUP($A$2342, 文字檔!S:T, 2, 0)),0,VLOOKUP($A$2342, 文字檔!S:T, 2, 0))</f>
        <v>0</v>
      </c>
      <c r="M2342">
        <f>IF(ISERROR(VLOOKUP($A$2342, 文字檔!U:V, 2, 0)),0,VLOOKUP($A$2342, 文字檔!U:V, 2, 0))</f>
        <v>168129.81</v>
      </c>
      <c r="N2342">
        <f>IF(ISERROR(VLOOKUP($A$2342, 文字檔!W:X, 2, 0)),0,VLOOKUP($A$2342, 文字檔!W:X, 2, 0))</f>
        <v>132600</v>
      </c>
      <c r="O2342">
        <f>IF(ISERROR(VLOOKUP($A$2342, 文字檔!Y:Z, 2, 0)),0,VLOOKUP($A$2342, 文字檔!Y:Z, 2, 0))</f>
        <v>105751.32</v>
      </c>
      <c r="P2342">
        <f>IF(ISERROR(VLOOKUP($A$2342, 文字檔!AA:AB, 2, 0)),0,VLOOKUP($A$2342, 文字檔!AA:AB, 2, 0))</f>
        <v>141333.82999999999</v>
      </c>
    </row>
    <row r="2343" spans="1:16" ht="16.2">
      <c r="A2343" s="7">
        <v>46079</v>
      </c>
      <c r="B2343" s="5">
        <f>SUMPRODUCT($C$2:$P$2,$C$2343:$P$2343)</f>
        <v>83268.05</v>
      </c>
      <c r="C2343" s="5">
        <f>IF(ISERROR(VLOOKUP($A$2343, 文字檔!A:B, 2, 0)),0,VLOOKUP($A$2343, 文字檔!A:B, 2, 0))</f>
        <v>0</v>
      </c>
      <c r="D2343" s="5">
        <f>IF(ISERROR(VLOOKUP($A$2343, 文字檔!C:D, 2, 0)),0,VLOOKUP($A$2343, 文字檔!C:D, 2, 0))</f>
        <v>0</v>
      </c>
      <c r="E2343" s="5">
        <f>IF(ISERROR(VLOOKUP($A$2343, 文字檔!E:F, 2, 0)),0,VLOOKUP($A$2343, 文字檔!E:F, 2, 0))</f>
        <v>0</v>
      </c>
      <c r="F2343" s="5">
        <f>IF(ISERROR(VLOOKUP($A$2343, 文字檔!G:H, 2, 0)),0,VLOOKUP($A$2343, 文字檔!G:H, 2, 0))</f>
        <v>-16662.36</v>
      </c>
      <c r="G2343" s="5">
        <f>IF(ISERROR(VLOOKUP($A$2343, 文字檔!I:J, 2, 0)),0,VLOOKUP($A$2343, 文字檔!I:J, 2, 0))</f>
        <v>31530.41</v>
      </c>
      <c r="H2343" s="5">
        <f>IF(ISERROR(VLOOKUP($A$2343, 文字檔!K:L, 2, 0)),0,VLOOKUP($A$2343, 文字檔!K:L, 2, 0))</f>
        <v>0</v>
      </c>
      <c r="I2343" s="5">
        <f>IF(ISERROR(VLOOKUP($A$2343, 文字檔!M:N, 2, 0)),0,VLOOKUP($A$2343, 文字檔!M:N, 2, 0))</f>
        <v>0</v>
      </c>
      <c r="J2343" s="5">
        <f>IF(ISERROR(VLOOKUP($A$2343, 文字檔!O:P, 2, 0)),0,VLOOKUP($A$2343, 文字檔!O:P, 2, 0))</f>
        <v>0</v>
      </c>
      <c r="K2343">
        <f>IF(ISERROR(VLOOKUP($A$2343, 文字檔!Q:R, 2, 0)),0,VLOOKUP($A$2343, 文字檔!Q:R, 2, 0))</f>
        <v>22800</v>
      </c>
      <c r="L2343">
        <f>IF(ISERROR(VLOOKUP($A$2343, 文字檔!S:T, 2, 0)),0,VLOOKUP($A$2343, 文字檔!S:T, 2, 0))</f>
        <v>0</v>
      </c>
      <c r="M2343">
        <f>IF(ISERROR(VLOOKUP($A$2343, 文字檔!U:V, 2, 0)),0,VLOOKUP($A$2343, 文字檔!U:V, 2, 0))</f>
        <v>0</v>
      </c>
      <c r="N2343">
        <f>IF(ISERROR(VLOOKUP($A$2343, 文字檔!W:X, 2, 0)),0,VLOOKUP($A$2343, 文字檔!W:X, 2, 0))</f>
        <v>22800</v>
      </c>
      <c r="O2343">
        <f>IF(ISERROR(VLOOKUP($A$2343, 文字檔!Y:Z, 2, 0)),0,VLOOKUP($A$2343, 文字檔!Y:Z, 2, 0))</f>
        <v>22800</v>
      </c>
      <c r="P2343">
        <f>IF(ISERROR(VLOOKUP($A$2343, 文字檔!AA:AB, 2, 0)),0,VLOOKUP($A$2343, 文字檔!AA:AB, 2, 0))</f>
        <v>0</v>
      </c>
    </row>
    <row r="2344" spans="1:16" ht="16.2">
      <c r="A2344" s="7">
        <v>46080</v>
      </c>
      <c r="B2344" s="5">
        <f>SUMPRODUCT($C$2:$P$2,$C$2344:$P$2344)</f>
        <v>0</v>
      </c>
      <c r="C2344" s="5">
        <f>IF(ISERROR(VLOOKUP($A$2344, 文字檔!A:B, 2, 0)),0,VLOOKUP($A$2344, 文字檔!A:B, 2, 0))</f>
        <v>0</v>
      </c>
      <c r="D2344" s="5">
        <f>IF(ISERROR(VLOOKUP($A$2344, 文字檔!C:D, 2, 0)),0,VLOOKUP($A$2344, 文字檔!C:D, 2, 0))</f>
        <v>0</v>
      </c>
      <c r="E2344" s="5">
        <f>IF(ISERROR(VLOOKUP($A$2344, 文字檔!E:F, 2, 0)),0,VLOOKUP($A$2344, 文字檔!E:F, 2, 0))</f>
        <v>0</v>
      </c>
      <c r="F2344" s="5">
        <f>IF(ISERROR(VLOOKUP($A$2344, 文字檔!G:H, 2, 0)),0,VLOOKUP($A$2344, 文字檔!G:H, 2, 0))</f>
        <v>0</v>
      </c>
      <c r="G2344" s="5">
        <f>IF(ISERROR(VLOOKUP($A$2344, 文字檔!I:J, 2, 0)),0,VLOOKUP($A$2344, 文字檔!I:J, 2, 0))</f>
        <v>0</v>
      </c>
      <c r="H2344" s="5">
        <f>IF(ISERROR(VLOOKUP($A$2344, 文字檔!K:L, 2, 0)),0,VLOOKUP($A$2344, 文字檔!K:L, 2, 0))</f>
        <v>0</v>
      </c>
      <c r="I2344" s="5">
        <f>IF(ISERROR(VLOOKUP($A$2344, 文字檔!M:N, 2, 0)),0,VLOOKUP($A$2344, 文字檔!M:N, 2, 0))</f>
        <v>0</v>
      </c>
      <c r="J2344" s="5">
        <f>IF(ISERROR(VLOOKUP($A$2344, 文字檔!O:P, 2, 0)),0,VLOOKUP($A$2344, 文字檔!O:P, 2, 0))</f>
        <v>0</v>
      </c>
      <c r="K2344">
        <f>IF(ISERROR(VLOOKUP($A$2344, 文字檔!Q:R, 2, 0)),0,VLOOKUP($A$2344, 文字檔!Q:R, 2, 0))</f>
        <v>0</v>
      </c>
      <c r="L2344">
        <f>IF(ISERROR(VLOOKUP($A$2344, 文字檔!S:T, 2, 0)),0,VLOOKUP($A$2344, 文字檔!S:T, 2, 0))</f>
        <v>0</v>
      </c>
      <c r="M2344">
        <f>IF(ISERROR(VLOOKUP($A$2344, 文字檔!U:V, 2, 0)),0,VLOOKUP($A$2344, 文字檔!U:V, 2, 0))</f>
        <v>0</v>
      </c>
      <c r="N2344">
        <f>IF(ISERROR(VLOOKUP($A$2344, 文字檔!W:X, 2, 0)),0,VLOOKUP($A$2344, 文字檔!W:X, 2, 0))</f>
        <v>0</v>
      </c>
      <c r="O2344">
        <f>IF(ISERROR(VLOOKUP($A$2344, 文字檔!Y:Z, 2, 0)),0,VLOOKUP($A$2344, 文字檔!Y:Z, 2, 0))</f>
        <v>0</v>
      </c>
      <c r="P2344">
        <f>IF(ISERROR(VLOOKUP($A$2344, 文字檔!AA:AB, 2, 0)),0,VLOOKUP($A$2344, 文字檔!AA:AB, 2, 0))</f>
        <v>0</v>
      </c>
    </row>
    <row r="2345" spans="1:16" ht="16.2">
      <c r="A2345" s="7">
        <v>46081</v>
      </c>
      <c r="B2345" s="5">
        <f>SUMPRODUCT($C$2:$P$2,$C$2345:$P$2345)</f>
        <v>0</v>
      </c>
      <c r="C2345" s="5">
        <f>IF(ISERROR(VLOOKUP($A$2345, 文字檔!A:B, 2, 0)),0,VLOOKUP($A$2345, 文字檔!A:B, 2, 0))</f>
        <v>0</v>
      </c>
      <c r="D2345" s="5">
        <f>IF(ISERROR(VLOOKUP($A$2345, 文字檔!C:D, 2, 0)),0,VLOOKUP($A$2345, 文字檔!C:D, 2, 0))</f>
        <v>0</v>
      </c>
      <c r="E2345" s="5">
        <f>IF(ISERROR(VLOOKUP($A$2345, 文字檔!E:F, 2, 0)),0,VLOOKUP($A$2345, 文字檔!E:F, 2, 0))</f>
        <v>0</v>
      </c>
      <c r="F2345" s="5">
        <f>IF(ISERROR(VLOOKUP($A$2345, 文字檔!G:H, 2, 0)),0,VLOOKUP($A$2345, 文字檔!G:H, 2, 0))</f>
        <v>0</v>
      </c>
      <c r="G2345" s="5">
        <f>IF(ISERROR(VLOOKUP($A$2345, 文字檔!I:J, 2, 0)),0,VLOOKUP($A$2345, 文字檔!I:J, 2, 0))</f>
        <v>0</v>
      </c>
      <c r="H2345" s="5">
        <f>IF(ISERROR(VLOOKUP($A$2345, 文字檔!K:L, 2, 0)),0,VLOOKUP($A$2345, 文字檔!K:L, 2, 0))</f>
        <v>0</v>
      </c>
      <c r="I2345" s="5">
        <f>IF(ISERROR(VLOOKUP($A$2345, 文字檔!M:N, 2, 0)),0,VLOOKUP($A$2345, 文字檔!M:N, 2, 0))</f>
        <v>0</v>
      </c>
      <c r="J2345" s="5">
        <f>IF(ISERROR(VLOOKUP($A$2345, 文字檔!O:P, 2, 0)),0,VLOOKUP($A$2345, 文字檔!O:P, 2, 0))</f>
        <v>0</v>
      </c>
      <c r="K2345">
        <f>IF(ISERROR(VLOOKUP($A$2345, 文字檔!Q:R, 2, 0)),0,VLOOKUP($A$2345, 文字檔!Q:R, 2, 0))</f>
        <v>0</v>
      </c>
      <c r="L2345">
        <f>IF(ISERROR(VLOOKUP($A$2345, 文字檔!S:T, 2, 0)),0,VLOOKUP($A$2345, 文字檔!S:T, 2, 0))</f>
        <v>0</v>
      </c>
      <c r="M2345">
        <f>IF(ISERROR(VLOOKUP($A$2345, 文字檔!U:V, 2, 0)),0,VLOOKUP($A$2345, 文字檔!U:V, 2, 0))</f>
        <v>0</v>
      </c>
      <c r="N2345">
        <f>IF(ISERROR(VLOOKUP($A$2345, 文字檔!W:X, 2, 0)),0,VLOOKUP($A$2345, 文字檔!W:X, 2, 0))</f>
        <v>0</v>
      </c>
      <c r="O2345">
        <f>IF(ISERROR(VLOOKUP($A$2345, 文字檔!Y:Z, 2, 0)),0,VLOOKUP($A$2345, 文字檔!Y:Z, 2, 0))</f>
        <v>0</v>
      </c>
      <c r="P2345">
        <f>IF(ISERROR(VLOOKUP($A$2345, 文字檔!AA:AB, 2, 0)),0,VLOOKUP($A$2345, 文字檔!AA:AB, 2, 0))</f>
        <v>0</v>
      </c>
    </row>
    <row r="2346" spans="1:16" ht="16.2">
      <c r="A2346" s="7">
        <v>46082</v>
      </c>
      <c r="B2346" s="5">
        <f>SUMPRODUCT($C$2:$P$2,$C$2346:$P$2346)</f>
        <v>0</v>
      </c>
      <c r="C2346" s="5">
        <f>IF(ISERROR(VLOOKUP($A$2346, 文字檔!A:B, 2, 0)),0,VLOOKUP($A$2346, 文字檔!A:B, 2, 0))</f>
        <v>0</v>
      </c>
      <c r="D2346" s="5">
        <f>IF(ISERROR(VLOOKUP($A$2346, 文字檔!C:D, 2, 0)),0,VLOOKUP($A$2346, 文字檔!C:D, 2, 0))</f>
        <v>0</v>
      </c>
      <c r="E2346" s="5">
        <f>IF(ISERROR(VLOOKUP($A$2346, 文字檔!E:F, 2, 0)),0,VLOOKUP($A$2346, 文字檔!E:F, 2, 0))</f>
        <v>0</v>
      </c>
      <c r="F2346" s="5">
        <f>IF(ISERROR(VLOOKUP($A$2346, 文字檔!G:H, 2, 0)),0,VLOOKUP($A$2346, 文字檔!G:H, 2, 0))</f>
        <v>0</v>
      </c>
      <c r="G2346" s="5">
        <f>IF(ISERROR(VLOOKUP($A$2346, 文字檔!I:J, 2, 0)),0,VLOOKUP($A$2346, 文字檔!I:J, 2, 0))</f>
        <v>0</v>
      </c>
      <c r="H2346" s="5">
        <f>IF(ISERROR(VLOOKUP($A$2346, 文字檔!K:L, 2, 0)),0,VLOOKUP($A$2346, 文字檔!K:L, 2, 0))</f>
        <v>0</v>
      </c>
      <c r="I2346" s="5">
        <f>IF(ISERROR(VLOOKUP($A$2346, 文字檔!M:N, 2, 0)),0,VLOOKUP($A$2346, 文字檔!M:N, 2, 0))</f>
        <v>0</v>
      </c>
      <c r="J2346" s="5">
        <f>IF(ISERROR(VLOOKUP($A$2346, 文字檔!O:P, 2, 0)),0,VLOOKUP($A$2346, 文字檔!O:P, 2, 0))</f>
        <v>0</v>
      </c>
      <c r="K2346">
        <f>IF(ISERROR(VLOOKUP($A$2346, 文字檔!Q:R, 2, 0)),0,VLOOKUP($A$2346, 文字檔!Q:R, 2, 0))</f>
        <v>0</v>
      </c>
      <c r="L2346">
        <f>IF(ISERROR(VLOOKUP($A$2346, 文字檔!S:T, 2, 0)),0,VLOOKUP($A$2346, 文字檔!S:T, 2, 0))</f>
        <v>0</v>
      </c>
      <c r="M2346">
        <f>IF(ISERROR(VLOOKUP($A$2346, 文字檔!U:V, 2, 0)),0,VLOOKUP($A$2346, 文字檔!U:V, 2, 0))</f>
        <v>0</v>
      </c>
      <c r="N2346">
        <f>IF(ISERROR(VLOOKUP($A$2346, 文字檔!W:X, 2, 0)),0,VLOOKUP($A$2346, 文字檔!W:X, 2, 0))</f>
        <v>0</v>
      </c>
      <c r="O2346">
        <f>IF(ISERROR(VLOOKUP($A$2346, 文字檔!Y:Z, 2, 0)),0,VLOOKUP($A$2346, 文字檔!Y:Z, 2, 0))</f>
        <v>0</v>
      </c>
      <c r="P2346">
        <f>IF(ISERROR(VLOOKUP($A$2346, 文字檔!AA:AB, 2, 0)),0,VLOOKUP($A$2346, 文字檔!AA:AB, 2, 0))</f>
        <v>0</v>
      </c>
    </row>
    <row r="2347" spans="1:16" ht="16.2">
      <c r="A2347" s="7">
        <v>46083</v>
      </c>
      <c r="B2347" s="5">
        <f>SUMPRODUCT($C$2:$P$2,$C$2347:$P$2347)</f>
        <v>-412393.07</v>
      </c>
      <c r="C2347" s="5">
        <f>IF(ISERROR(VLOOKUP($A$2347, 文字檔!A:B, 2, 0)),0,VLOOKUP($A$2347, 文字檔!A:B, 2, 0))</f>
        <v>0</v>
      </c>
      <c r="D2347" s="5">
        <f>IF(ISERROR(VLOOKUP($A$2347, 文字檔!C:D, 2, 0)),0,VLOOKUP($A$2347, 文字檔!C:D, 2, 0))</f>
        <v>0</v>
      </c>
      <c r="E2347" s="5">
        <f>IF(ISERROR(VLOOKUP($A$2347, 文字檔!E:F, 2, 0)),0,VLOOKUP($A$2347, 文字檔!E:F, 2, 0))</f>
        <v>0</v>
      </c>
      <c r="F2347" s="5">
        <f>IF(ISERROR(VLOOKUP($A$2347, 文字檔!G:H, 2, 0)),0,VLOOKUP($A$2347, 文字檔!G:H, 2, 0))</f>
        <v>0</v>
      </c>
      <c r="G2347" s="5">
        <f>IF(ISERROR(VLOOKUP($A$2347, 文字檔!I:J, 2, 0)),0,VLOOKUP($A$2347, 文字檔!I:J, 2, 0))</f>
        <v>0</v>
      </c>
      <c r="H2347" s="5">
        <f>IF(ISERROR(VLOOKUP($A$2347, 文字檔!K:L, 2, 0)),0,VLOOKUP($A$2347, 文字檔!K:L, 2, 0))</f>
        <v>-38101.5</v>
      </c>
      <c r="I2347" s="5">
        <f>IF(ISERROR(VLOOKUP($A$2347, 文字檔!M:N, 2, 0)),0,VLOOKUP($A$2347, 文字檔!M:N, 2, 0))</f>
        <v>0</v>
      </c>
      <c r="J2347" s="5">
        <f>IF(ISERROR(VLOOKUP($A$2347, 文字檔!O:P, 2, 0)),0,VLOOKUP($A$2347, 文字檔!O:P, 2, 0))</f>
        <v>0</v>
      </c>
      <c r="K2347">
        <f>IF(ISERROR(VLOOKUP($A$2347, 文字檔!Q:R, 2, 0)),0,VLOOKUP($A$2347, 文字檔!Q:R, 2, 0))</f>
        <v>-74400</v>
      </c>
      <c r="L2347">
        <f>IF(ISERROR(VLOOKUP($A$2347, 文字檔!S:T, 2, 0)),0,VLOOKUP($A$2347, 文字檔!S:T, 2, 0))</f>
        <v>0</v>
      </c>
      <c r="M2347">
        <f>IF(ISERROR(VLOOKUP($A$2347, 文字檔!U:V, 2, 0)),0,VLOOKUP($A$2347, 文字檔!U:V, 2, 0))</f>
        <v>0</v>
      </c>
      <c r="N2347">
        <f>IF(ISERROR(VLOOKUP($A$2347, 文字檔!W:X, 2, 0)),0,VLOOKUP($A$2347, 文字檔!W:X, 2, 0))</f>
        <v>-126849.25</v>
      </c>
      <c r="O2347">
        <f>IF(ISERROR(VLOOKUP($A$2347, 文字檔!Y:Z, 2, 0)),0,VLOOKUP($A$2347, 文字檔!Y:Z, 2, 0))</f>
        <v>-173042.32</v>
      </c>
      <c r="P2347">
        <f>IF(ISERROR(VLOOKUP($A$2347, 文字檔!AA:AB, 2, 0)),0,VLOOKUP($A$2347, 文字檔!AA:AB, 2, 0))</f>
        <v>0</v>
      </c>
    </row>
    <row r="2348" spans="1:16" ht="16.2">
      <c r="A2348" s="7">
        <v>46084</v>
      </c>
      <c r="B2348" s="5">
        <f>SUMPRODUCT($C$2:$P$2,$C$2348:$P$2348)</f>
        <v>-409074.1</v>
      </c>
      <c r="C2348" s="5">
        <f>IF(ISERROR(VLOOKUP($A$2348, 文字檔!A:B, 2, 0)),0,VLOOKUP($A$2348, 文字檔!A:B, 2, 0))</f>
        <v>-121762.56</v>
      </c>
      <c r="D2348" s="5">
        <f>IF(ISERROR(VLOOKUP($A$2348, 文字檔!C:D, 2, 0)),0,VLOOKUP($A$2348, 文字檔!C:D, 2, 0))</f>
        <v>14967.85</v>
      </c>
      <c r="E2348" s="5">
        <f>IF(ISERROR(VLOOKUP($A$2348, 文字檔!E:F, 2, 0)),0,VLOOKUP($A$2348, 文字檔!E:F, 2, 0))</f>
        <v>0</v>
      </c>
      <c r="F2348" s="5">
        <f>IF(ISERROR(VLOOKUP($A$2348, 文字檔!G:H, 2, 0)),0,VLOOKUP($A$2348, 文字檔!G:H, 2, 0))</f>
        <v>0</v>
      </c>
      <c r="G2348" s="5">
        <f>IF(ISERROR(VLOOKUP($A$2348, 文字檔!I:J, 2, 0)),0,VLOOKUP($A$2348, 文字檔!I:J, 2, 0))</f>
        <v>0</v>
      </c>
      <c r="H2348" s="5">
        <f>IF(ISERROR(VLOOKUP($A$2348, 文字檔!K:L, 2, 0)),0,VLOOKUP($A$2348, 文字檔!K:L, 2, 0))</f>
        <v>0</v>
      </c>
      <c r="I2348" s="5">
        <f>IF(ISERROR(VLOOKUP($A$2348, 文字檔!M:N, 2, 0)),0,VLOOKUP($A$2348, 文字檔!M:N, 2, 0))</f>
        <v>83357.59</v>
      </c>
      <c r="J2348" s="5">
        <f>IF(ISERROR(VLOOKUP($A$2348, 文字檔!O:P, 2, 0)),0,VLOOKUP($A$2348, 文字檔!O:P, 2, 0))</f>
        <v>0</v>
      </c>
      <c r="K2348">
        <f>IF(ISERROR(VLOOKUP($A$2348, 文字檔!Q:R, 2, 0)),0,VLOOKUP($A$2348, 文字檔!Q:R, 2, 0))</f>
        <v>-181400</v>
      </c>
      <c r="L2348">
        <f>IF(ISERROR(VLOOKUP($A$2348, 文字檔!S:T, 2, 0)),0,VLOOKUP($A$2348, 文字檔!S:T, 2, 0))</f>
        <v>47515.360000000001</v>
      </c>
      <c r="M2348">
        <f>IF(ISERROR(VLOOKUP($A$2348, 文字檔!U:V, 2, 0)),0,VLOOKUP($A$2348, 文字檔!U:V, 2, 0))</f>
        <v>0</v>
      </c>
      <c r="N2348">
        <f>IF(ISERROR(VLOOKUP($A$2348, 文字檔!W:X, 2, 0)),0,VLOOKUP($A$2348, 文字檔!W:X, 2, 0))</f>
        <v>0</v>
      </c>
      <c r="O2348">
        <f>IF(ISERROR(VLOOKUP($A$2348, 文字檔!Y:Z, 2, 0)),0,VLOOKUP($A$2348, 文字檔!Y:Z, 2, 0))</f>
        <v>-251752.34</v>
      </c>
      <c r="P2348">
        <f>IF(ISERROR(VLOOKUP($A$2348, 文字檔!AA:AB, 2, 0)),0,VLOOKUP($A$2348, 文字檔!AA:AB, 2, 0))</f>
        <v>0</v>
      </c>
    </row>
    <row r="2349" spans="1:16" ht="16.2">
      <c r="A2349" s="7">
        <v>46085</v>
      </c>
      <c r="B2349" s="5">
        <f>SUMPRODUCT($C$2:$P$2,$C$2349:$P$2349)</f>
        <v>2365.7800000000207</v>
      </c>
      <c r="C2349" s="5">
        <f>IF(ISERROR(VLOOKUP($A$2349, 文字檔!A:B, 2, 0)),0,VLOOKUP($A$2349, 文字檔!A:B, 2, 0))</f>
        <v>0</v>
      </c>
      <c r="D2349" s="5">
        <f>IF(ISERROR(VLOOKUP($A$2349, 文字檔!C:D, 2, 0)),0,VLOOKUP($A$2349, 文字檔!C:D, 2, 0))</f>
        <v>68580.69</v>
      </c>
      <c r="E2349" s="5">
        <f>IF(ISERROR(VLOOKUP($A$2349, 文字檔!E:F, 2, 0)),0,VLOOKUP($A$2349, 文字檔!E:F, 2, 0))</f>
        <v>0</v>
      </c>
      <c r="F2349" s="5">
        <f>IF(ISERROR(VLOOKUP($A$2349, 文字檔!G:H, 2, 0)),0,VLOOKUP($A$2349, 文字檔!G:H, 2, 0))</f>
        <v>0</v>
      </c>
      <c r="G2349" s="5">
        <f>IF(ISERROR(VLOOKUP($A$2349, 文字檔!I:J, 2, 0)),0,VLOOKUP($A$2349, 文字檔!I:J, 2, 0))</f>
        <v>12213.37</v>
      </c>
      <c r="H2349" s="5">
        <f>IF(ISERROR(VLOOKUP($A$2349, 文字檔!K:L, 2, 0)),0,VLOOKUP($A$2349, 文字檔!K:L, 2, 0))</f>
        <v>-151592.56</v>
      </c>
      <c r="I2349" s="5">
        <f>IF(ISERROR(VLOOKUP($A$2349, 文字檔!M:N, 2, 0)),0,VLOOKUP($A$2349, 文字檔!M:N, 2, 0))</f>
        <v>250019.82</v>
      </c>
      <c r="J2349" s="5">
        <f>IF(ISERROR(VLOOKUP($A$2349, 文字檔!O:P, 2, 0)),0,VLOOKUP($A$2349, 文字檔!O:P, 2, 0))</f>
        <v>0</v>
      </c>
      <c r="K2349">
        <f>IF(ISERROR(VLOOKUP($A$2349, 文字檔!Q:R, 2, 0)),0,VLOOKUP($A$2349, 文字檔!Q:R, 2, 0))</f>
        <v>-300000</v>
      </c>
      <c r="L2349">
        <f>IF(ISERROR(VLOOKUP($A$2349, 文字檔!S:T, 2, 0)),0,VLOOKUP($A$2349, 文字檔!S:T, 2, 0))</f>
        <v>0</v>
      </c>
      <c r="M2349">
        <f>IF(ISERROR(VLOOKUP($A$2349, 文字檔!U:V, 2, 0)),0,VLOOKUP($A$2349, 文字檔!U:V, 2, 0))</f>
        <v>0</v>
      </c>
      <c r="N2349">
        <f>IF(ISERROR(VLOOKUP($A$2349, 文字檔!W:X, 2, 0)),0,VLOOKUP($A$2349, 文字檔!W:X, 2, 0))</f>
        <v>0</v>
      </c>
      <c r="O2349">
        <f>IF(ISERROR(VLOOKUP($A$2349, 文字檔!Y:Z, 2, 0)),0,VLOOKUP($A$2349, 文字檔!Y:Z, 2, 0))</f>
        <v>165138.20000000001</v>
      </c>
      <c r="P2349">
        <f>IF(ISERROR(VLOOKUP($A$2349, 文字檔!AA:AB, 2, 0)),0,VLOOKUP($A$2349, 文字檔!AA:AB, 2, 0))</f>
        <v>-41993.74</v>
      </c>
    </row>
    <row r="2350" spans="1:16" ht="16.2">
      <c r="A2350" s="7">
        <v>46086</v>
      </c>
      <c r="B2350" s="5">
        <f>SUMPRODUCT($C$2:$P$2,$C$2350:$P$2350)</f>
        <v>254245.23999999996</v>
      </c>
      <c r="C2350" s="5">
        <f>IF(ISERROR(VLOOKUP($A$2350, 文字檔!A:B, 2, 0)),0,VLOOKUP($A$2350, 文字檔!A:B, 2, 0))</f>
        <v>0</v>
      </c>
      <c r="D2350" s="5">
        <f>IF(ISERROR(VLOOKUP($A$2350, 文字檔!C:D, 2, 0)),0,VLOOKUP($A$2350, 文字檔!C:D, 2, 0))</f>
        <v>0</v>
      </c>
      <c r="E2350" s="5">
        <f>IF(ISERROR(VLOOKUP($A$2350, 文字檔!E:F, 2, 0)),0,VLOOKUP($A$2350, 文字檔!E:F, 2, 0))</f>
        <v>0</v>
      </c>
      <c r="F2350" s="5">
        <f>IF(ISERROR(VLOOKUP($A$2350, 文字檔!G:H, 2, 0)),0,VLOOKUP($A$2350, 文字檔!G:H, 2, 0))</f>
        <v>-6610.01</v>
      </c>
      <c r="G2350" s="5">
        <f>IF(ISERROR(VLOOKUP($A$2350, 文字檔!I:J, 2, 0)),0,VLOOKUP($A$2350, 文字檔!I:J, 2, 0))</f>
        <v>0</v>
      </c>
      <c r="H2350" s="5">
        <f>IF(ISERROR(VLOOKUP($A$2350, 文字檔!K:L, 2, 0)),0,VLOOKUP($A$2350, 文字檔!K:L, 2, 0))</f>
        <v>193143.96</v>
      </c>
      <c r="I2350" s="5">
        <f>IF(ISERROR(VLOOKUP($A$2350, 文字檔!M:N, 2, 0)),0,VLOOKUP($A$2350, 文字檔!M:N, 2, 0))</f>
        <v>-92598.49</v>
      </c>
      <c r="J2350" s="5">
        <f>IF(ISERROR(VLOOKUP($A$2350, 文字檔!O:P, 2, 0)),0,VLOOKUP($A$2350, 文字檔!O:P, 2, 0))</f>
        <v>-18050.68</v>
      </c>
      <c r="K2350">
        <f>IF(ISERROR(VLOOKUP($A$2350, 文字檔!Q:R, 2, 0)),0,VLOOKUP($A$2350, 文字檔!Q:R, 2, 0))</f>
        <v>162800</v>
      </c>
      <c r="L2350">
        <f>IF(ISERROR(VLOOKUP($A$2350, 文字檔!S:T, 2, 0)),0,VLOOKUP($A$2350, 文字檔!S:T, 2, 0))</f>
        <v>30171.67</v>
      </c>
      <c r="M2350">
        <f>IF(ISERROR(VLOOKUP($A$2350, 文字檔!U:V, 2, 0)),0,VLOOKUP($A$2350, 文字檔!U:V, 2, 0))</f>
        <v>0</v>
      </c>
      <c r="N2350">
        <f>IF(ISERROR(VLOOKUP($A$2350, 文字檔!W:X, 2, 0)),0,VLOOKUP($A$2350, 文字檔!W:X, 2, 0))</f>
        <v>0</v>
      </c>
      <c r="O2350">
        <f>IF(ISERROR(VLOOKUP($A$2350, 文字檔!Y:Z, 2, 0)),0,VLOOKUP($A$2350, 文字檔!Y:Z, 2, 0))</f>
        <v>-14611.21</v>
      </c>
      <c r="P2350">
        <f>IF(ISERROR(VLOOKUP($A$2350, 文字檔!AA:AB, 2, 0)),0,VLOOKUP($A$2350, 文字檔!AA:AB, 2, 0))</f>
        <v>0</v>
      </c>
    </row>
    <row r="2351" spans="1:16" ht="16.2">
      <c r="A2351" s="7">
        <v>46087</v>
      </c>
      <c r="B2351" s="5">
        <f>SUMPRODUCT($C$2:$P$2,$C$2351:$P$2351)</f>
        <v>-264786.01</v>
      </c>
      <c r="C2351" s="5">
        <f>IF(ISERROR(VLOOKUP($A$2351, 文字檔!A:B, 2, 0)),0,VLOOKUP($A$2351, 文字檔!A:B, 2, 0))</f>
        <v>0</v>
      </c>
      <c r="D2351" s="5">
        <f>IF(ISERROR(VLOOKUP($A$2351, 文字檔!C:D, 2, 0)),0,VLOOKUP($A$2351, 文字檔!C:D, 2, 0))</f>
        <v>0</v>
      </c>
      <c r="E2351" s="5">
        <f>IF(ISERROR(VLOOKUP($A$2351, 文字檔!E:F, 2, 0)),0,VLOOKUP($A$2351, 文字檔!E:F, 2, 0))</f>
        <v>0</v>
      </c>
      <c r="F2351" s="5">
        <f>IF(ISERROR(VLOOKUP($A$2351, 文字檔!G:H, 2, 0)),0,VLOOKUP($A$2351, 文字檔!G:H, 2, 0))</f>
        <v>13000</v>
      </c>
      <c r="G2351" s="5">
        <f>IF(ISERROR(VLOOKUP($A$2351, 文字檔!I:J, 2, 0)),0,VLOOKUP($A$2351, 文字檔!I:J, 2, 0))</f>
        <v>-100194.01</v>
      </c>
      <c r="H2351" s="5">
        <f>IF(ISERROR(VLOOKUP($A$2351, 文字檔!K:L, 2, 0)),0,VLOOKUP($A$2351, 文字檔!K:L, 2, 0))</f>
        <v>0</v>
      </c>
      <c r="I2351" s="5">
        <f>IF(ISERROR(VLOOKUP($A$2351, 文字檔!M:N, 2, 0)),0,VLOOKUP($A$2351, 文字檔!M:N, 2, 0))</f>
        <v>0</v>
      </c>
      <c r="J2351" s="5">
        <f>IF(ISERROR(VLOOKUP($A$2351, 文字檔!O:P, 2, 0)),0,VLOOKUP($A$2351, 文字檔!O:P, 2, 0))</f>
        <v>0</v>
      </c>
      <c r="K2351">
        <f>IF(ISERROR(VLOOKUP($A$2351, 文字檔!Q:R, 2, 0)),0,VLOOKUP($A$2351, 文字檔!Q:R, 2, 0))</f>
        <v>13000</v>
      </c>
      <c r="L2351">
        <f>IF(ISERROR(VLOOKUP($A$2351, 文字檔!S:T, 2, 0)),0,VLOOKUP($A$2351, 文字檔!S:T, 2, 0))</f>
        <v>0</v>
      </c>
      <c r="M2351">
        <f>IF(ISERROR(VLOOKUP($A$2351, 文字檔!U:V, 2, 0)),0,VLOOKUP($A$2351, 文字檔!U:V, 2, 0))</f>
        <v>0</v>
      </c>
      <c r="N2351">
        <f>IF(ISERROR(VLOOKUP($A$2351, 文字檔!W:X, 2, 0)),0,VLOOKUP($A$2351, 文字檔!W:X, 2, 0))</f>
        <v>0</v>
      </c>
      <c r="O2351">
        <f>IF(ISERROR(VLOOKUP($A$2351, 文字檔!Y:Z, 2, 0)),0,VLOOKUP($A$2351, 文字檔!Y:Z, 2, 0))</f>
        <v>-190592</v>
      </c>
      <c r="P2351">
        <f>IF(ISERROR(VLOOKUP($A$2351, 文字檔!AA:AB, 2, 0)),0,VLOOKUP($A$2351, 文字檔!AA:AB, 2, 0))</f>
        <v>0</v>
      </c>
    </row>
    <row r="2352" spans="1:16" ht="16.2">
      <c r="A2352" s="7">
        <v>46088</v>
      </c>
      <c r="B2352" s="5">
        <f>SUMPRODUCT($C$2:$P$2,$C$2352:$P$2352)</f>
        <v>0</v>
      </c>
      <c r="C2352" s="5">
        <f>IF(ISERROR(VLOOKUP($A$2352, 文字檔!A:B, 2, 0)),0,VLOOKUP($A$2352, 文字檔!A:B, 2, 0))</f>
        <v>0</v>
      </c>
      <c r="D2352" s="5">
        <f>IF(ISERROR(VLOOKUP($A$2352, 文字檔!C:D, 2, 0)),0,VLOOKUP($A$2352, 文字檔!C:D, 2, 0))</f>
        <v>0</v>
      </c>
      <c r="E2352" s="5">
        <f>IF(ISERROR(VLOOKUP($A$2352, 文字檔!E:F, 2, 0)),0,VLOOKUP($A$2352, 文字檔!E:F, 2, 0))</f>
        <v>0</v>
      </c>
      <c r="F2352" s="5">
        <f>IF(ISERROR(VLOOKUP($A$2352, 文字檔!G:H, 2, 0)),0,VLOOKUP($A$2352, 文字檔!G:H, 2, 0))</f>
        <v>0</v>
      </c>
      <c r="G2352" s="5">
        <f>IF(ISERROR(VLOOKUP($A$2352, 文字檔!I:J, 2, 0)),0,VLOOKUP($A$2352, 文字檔!I:J, 2, 0))</f>
        <v>0</v>
      </c>
      <c r="H2352" s="5">
        <f>IF(ISERROR(VLOOKUP($A$2352, 文字檔!K:L, 2, 0)),0,VLOOKUP($A$2352, 文字檔!K:L, 2, 0))</f>
        <v>0</v>
      </c>
      <c r="I2352" s="5">
        <f>IF(ISERROR(VLOOKUP($A$2352, 文字檔!M:N, 2, 0)),0,VLOOKUP($A$2352, 文字檔!M:N, 2, 0))</f>
        <v>0</v>
      </c>
      <c r="J2352" s="5">
        <f>IF(ISERROR(VLOOKUP($A$2352, 文字檔!O:P, 2, 0)),0,VLOOKUP($A$2352, 文字檔!O:P, 2, 0))</f>
        <v>0</v>
      </c>
      <c r="K2352">
        <f>IF(ISERROR(VLOOKUP($A$2352, 文字檔!Q:R, 2, 0)),0,VLOOKUP($A$2352, 文字檔!Q:R, 2, 0))</f>
        <v>0</v>
      </c>
      <c r="L2352">
        <f>IF(ISERROR(VLOOKUP($A$2352, 文字檔!S:T, 2, 0)),0,VLOOKUP($A$2352, 文字檔!S:T, 2, 0))</f>
        <v>0</v>
      </c>
      <c r="M2352">
        <f>IF(ISERROR(VLOOKUP($A$2352, 文字檔!U:V, 2, 0)),0,VLOOKUP($A$2352, 文字檔!U:V, 2, 0))</f>
        <v>0</v>
      </c>
      <c r="N2352">
        <f>IF(ISERROR(VLOOKUP($A$2352, 文字檔!W:X, 2, 0)),0,VLOOKUP($A$2352, 文字檔!W:X, 2, 0))</f>
        <v>0</v>
      </c>
      <c r="O2352">
        <f>IF(ISERROR(VLOOKUP($A$2352, 文字檔!Y:Z, 2, 0)),0,VLOOKUP($A$2352, 文字檔!Y:Z, 2, 0))</f>
        <v>0</v>
      </c>
      <c r="P2352">
        <f>IF(ISERROR(VLOOKUP($A$2352, 文字檔!AA:AB, 2, 0)),0,VLOOKUP($A$2352, 文字檔!AA:AB, 2, 0))</f>
        <v>0</v>
      </c>
    </row>
    <row r="2353" spans="1:16" ht="16.2">
      <c r="A2353" s="7">
        <v>46089</v>
      </c>
      <c r="B2353" s="5">
        <f>SUMPRODUCT($C$2:$P$2,$C$2353:$P$2353)</f>
        <v>0</v>
      </c>
      <c r="C2353" s="5">
        <f>IF(ISERROR(VLOOKUP($A$2353, 文字檔!A:B, 2, 0)),0,VLOOKUP($A$2353, 文字檔!A:B, 2, 0))</f>
        <v>0</v>
      </c>
      <c r="D2353" s="5">
        <f>IF(ISERROR(VLOOKUP($A$2353, 文字檔!C:D, 2, 0)),0,VLOOKUP($A$2353, 文字檔!C:D, 2, 0))</f>
        <v>0</v>
      </c>
      <c r="E2353" s="5">
        <f>IF(ISERROR(VLOOKUP($A$2353, 文字檔!E:F, 2, 0)),0,VLOOKUP($A$2353, 文字檔!E:F, 2, 0))</f>
        <v>0</v>
      </c>
      <c r="F2353" s="5">
        <f>IF(ISERROR(VLOOKUP($A$2353, 文字檔!G:H, 2, 0)),0,VLOOKUP($A$2353, 文字檔!G:H, 2, 0))</f>
        <v>0</v>
      </c>
      <c r="G2353" s="5">
        <f>IF(ISERROR(VLOOKUP($A$2353, 文字檔!I:J, 2, 0)),0,VLOOKUP($A$2353, 文字檔!I:J, 2, 0))</f>
        <v>0</v>
      </c>
      <c r="H2353" s="5">
        <f>IF(ISERROR(VLOOKUP($A$2353, 文字檔!K:L, 2, 0)),0,VLOOKUP($A$2353, 文字檔!K:L, 2, 0))</f>
        <v>0</v>
      </c>
      <c r="I2353" s="5">
        <f>IF(ISERROR(VLOOKUP($A$2353, 文字檔!M:N, 2, 0)),0,VLOOKUP($A$2353, 文字檔!M:N, 2, 0))</f>
        <v>0</v>
      </c>
      <c r="J2353" s="5">
        <f>IF(ISERROR(VLOOKUP($A$2353, 文字檔!O:P, 2, 0)),0,VLOOKUP($A$2353, 文字檔!O:P, 2, 0))</f>
        <v>0</v>
      </c>
      <c r="K2353">
        <f>IF(ISERROR(VLOOKUP($A$2353, 文字檔!Q:R, 2, 0)),0,VLOOKUP($A$2353, 文字檔!Q:R, 2, 0))</f>
        <v>0</v>
      </c>
      <c r="L2353">
        <f>IF(ISERROR(VLOOKUP($A$2353, 文字檔!S:T, 2, 0)),0,VLOOKUP($A$2353, 文字檔!S:T, 2, 0))</f>
        <v>0</v>
      </c>
      <c r="M2353">
        <f>IF(ISERROR(VLOOKUP($A$2353, 文字檔!U:V, 2, 0)),0,VLOOKUP($A$2353, 文字檔!U:V, 2, 0))</f>
        <v>0</v>
      </c>
      <c r="N2353">
        <f>IF(ISERROR(VLOOKUP($A$2353, 文字檔!W:X, 2, 0)),0,VLOOKUP($A$2353, 文字檔!W:X, 2, 0))</f>
        <v>0</v>
      </c>
      <c r="O2353">
        <f>IF(ISERROR(VLOOKUP($A$2353, 文字檔!Y:Z, 2, 0)),0,VLOOKUP($A$2353, 文字檔!Y:Z, 2, 0))</f>
        <v>0</v>
      </c>
      <c r="P2353">
        <f>IF(ISERROR(VLOOKUP($A$2353, 文字檔!AA:AB, 2, 0)),0,VLOOKUP($A$2353, 文字檔!AA:AB, 2, 0))</f>
        <v>0</v>
      </c>
    </row>
    <row r="2354" spans="1:16" ht="16.2">
      <c r="A2354" s="7">
        <v>46090</v>
      </c>
      <c r="B2354" s="5">
        <f>SUMPRODUCT($C$2:$P$2,$C$2354:$P$2354)</f>
        <v>70422.87</v>
      </c>
      <c r="C2354" s="5">
        <f>IF(ISERROR(VLOOKUP($A$2354, 文字檔!A:B, 2, 0)),0,VLOOKUP($A$2354, 文字檔!A:B, 2, 0))</f>
        <v>0</v>
      </c>
      <c r="D2354" s="5">
        <f>IF(ISERROR(VLOOKUP($A$2354, 文字檔!C:D, 2, 0)),0,VLOOKUP($A$2354, 文字檔!C:D, 2, 0))</f>
        <v>0</v>
      </c>
      <c r="E2354" s="5">
        <f>IF(ISERROR(VLOOKUP($A$2354, 文字檔!E:F, 2, 0)),0,VLOOKUP($A$2354, 文字檔!E:F, 2, 0))</f>
        <v>0</v>
      </c>
      <c r="F2354" s="5">
        <f>IF(ISERROR(VLOOKUP($A$2354, 文字檔!G:H, 2, 0)),0,VLOOKUP($A$2354, 文字檔!G:H, 2, 0))</f>
        <v>-505335.46</v>
      </c>
      <c r="G2354" s="5">
        <f>IF(ISERROR(VLOOKUP($A$2354, 文字檔!I:J, 2, 0)),0,VLOOKUP($A$2354, 文字檔!I:J, 2, 0))</f>
        <v>0</v>
      </c>
      <c r="H2354" s="5">
        <f>IF(ISERROR(VLOOKUP($A$2354, 文字檔!K:L, 2, 0)),0,VLOOKUP($A$2354, 文字檔!K:L, 2, 0))</f>
        <v>-51300.35</v>
      </c>
      <c r="I2354" s="5">
        <f>IF(ISERROR(VLOOKUP($A$2354, 文字檔!M:N, 2, 0)),0,VLOOKUP($A$2354, 文字檔!M:N, 2, 0))</f>
        <v>265006.52</v>
      </c>
      <c r="J2354" s="5">
        <f>IF(ISERROR(VLOOKUP($A$2354, 文字檔!O:P, 2, 0)),0,VLOOKUP($A$2354, 文字檔!O:P, 2, 0))</f>
        <v>0</v>
      </c>
      <c r="K2354">
        <f>IF(ISERROR(VLOOKUP($A$2354, 文字檔!Q:R, 2, 0)),0,VLOOKUP($A$2354, 文字檔!Q:R, 2, 0))</f>
        <v>-383600</v>
      </c>
      <c r="L2354">
        <f>IF(ISERROR(VLOOKUP($A$2354, 文字檔!S:T, 2, 0)),0,VLOOKUP($A$2354, 文字檔!S:T, 2, 0))</f>
        <v>0</v>
      </c>
      <c r="M2354">
        <f>IF(ISERROR(VLOOKUP($A$2354, 文字檔!U:V, 2, 0)),0,VLOOKUP($A$2354, 文字檔!U:V, 2, 0))</f>
        <v>0</v>
      </c>
      <c r="N2354">
        <f>IF(ISERROR(VLOOKUP($A$2354, 文字檔!W:X, 2, 0)),0,VLOOKUP($A$2354, 文字檔!W:X, 2, 0))</f>
        <v>316598.78000000003</v>
      </c>
      <c r="O2354">
        <f>IF(ISERROR(VLOOKUP($A$2354, 文字檔!Y:Z, 2, 0)),0,VLOOKUP($A$2354, 文字檔!Y:Z, 2, 0))</f>
        <v>429053.38</v>
      </c>
      <c r="P2354">
        <f>IF(ISERROR(VLOOKUP($A$2354, 文字檔!AA:AB, 2, 0)),0,VLOOKUP($A$2354, 文字檔!AA:AB, 2, 0))</f>
        <v>0</v>
      </c>
    </row>
    <row r="2355" spans="1:16" ht="16.2">
      <c r="A2355" s="7">
        <v>46091</v>
      </c>
      <c r="B2355" s="5">
        <f>SUMPRODUCT($C$2:$P$2,$C$2355:$P$2355)</f>
        <v>55138.459999999992</v>
      </c>
      <c r="C2355" s="5">
        <f>IF(ISERROR(VLOOKUP($A$2355, 文字檔!A:B, 2, 0)),0,VLOOKUP($A$2355, 文字檔!A:B, 2, 0))</f>
        <v>0</v>
      </c>
      <c r="D2355" s="5">
        <f>IF(ISERROR(VLOOKUP($A$2355, 文字檔!C:D, 2, 0)),0,VLOOKUP($A$2355, 文字檔!C:D, 2, 0))</f>
        <v>0</v>
      </c>
      <c r="E2355" s="5">
        <f>IF(ISERROR(VLOOKUP($A$2355, 文字檔!E:F, 2, 0)),0,VLOOKUP($A$2355, 文字檔!E:F, 2, 0))</f>
        <v>0</v>
      </c>
      <c r="F2355" s="5">
        <f>IF(ISERROR(VLOOKUP($A$2355, 文字檔!G:H, 2, 0)),0,VLOOKUP($A$2355, 文字檔!G:H, 2, 0))</f>
        <v>0</v>
      </c>
      <c r="G2355" s="5">
        <f>IF(ISERROR(VLOOKUP($A$2355, 文字檔!I:J, 2, 0)),0,VLOOKUP($A$2355, 文字檔!I:J, 2, 0))</f>
        <v>-63359.87</v>
      </c>
      <c r="H2355" s="5">
        <f>IF(ISERROR(VLOOKUP($A$2355, 文字檔!K:L, 2, 0)),0,VLOOKUP($A$2355, 文字檔!K:L, 2, 0))</f>
        <v>85833.05</v>
      </c>
      <c r="I2355" s="5">
        <f>IF(ISERROR(VLOOKUP($A$2355, 文字檔!M:N, 2, 0)),0,VLOOKUP($A$2355, 文字檔!M:N, 2, 0))</f>
        <v>-89366.84</v>
      </c>
      <c r="J2355" s="5">
        <f>IF(ISERROR(VLOOKUP($A$2355, 文字檔!O:P, 2, 0)),0,VLOOKUP($A$2355, 文字檔!O:P, 2, 0))</f>
        <v>0</v>
      </c>
      <c r="K2355">
        <f>IF(ISERROR(VLOOKUP($A$2355, 文字檔!Q:R, 2, 0)),0,VLOOKUP($A$2355, 文字檔!Q:R, 2, 0))</f>
        <v>182000</v>
      </c>
      <c r="L2355">
        <f>IF(ISERROR(VLOOKUP($A$2355, 文字檔!S:T, 2, 0)),0,VLOOKUP($A$2355, 文字檔!S:T, 2, 0))</f>
        <v>0</v>
      </c>
      <c r="M2355">
        <f>IF(ISERROR(VLOOKUP($A$2355, 文字檔!U:V, 2, 0)),0,VLOOKUP($A$2355, 文字檔!U:V, 2, 0))</f>
        <v>0</v>
      </c>
      <c r="N2355">
        <f>IF(ISERROR(VLOOKUP($A$2355, 文字檔!W:X, 2, 0)),0,VLOOKUP($A$2355, 文字檔!W:X, 2, 0))</f>
        <v>-182000</v>
      </c>
      <c r="O2355">
        <f>IF(ISERROR(VLOOKUP($A$2355, 文字檔!Y:Z, 2, 0)),0,VLOOKUP($A$2355, 文字檔!Y:Z, 2, 0))</f>
        <v>122032.12</v>
      </c>
      <c r="P2355">
        <f>IF(ISERROR(VLOOKUP($A$2355, 文字檔!AA:AB, 2, 0)),0,VLOOKUP($A$2355, 文字檔!AA:AB, 2, 0))</f>
        <v>0</v>
      </c>
    </row>
    <row r="2356" spans="1:16" ht="16.2">
      <c r="A2356" s="7">
        <v>46092</v>
      </c>
      <c r="B2356" s="5">
        <f>SUMPRODUCT($C$2:$P$2,$C$2356:$P$2356)</f>
        <v>375359.91000000003</v>
      </c>
      <c r="C2356" s="5">
        <f>IF(ISERROR(VLOOKUP($A$2356, 文字檔!A:B, 2, 0)),0,VLOOKUP($A$2356, 文字檔!A:B, 2, 0))</f>
        <v>0</v>
      </c>
      <c r="D2356" s="5">
        <f>IF(ISERROR(VLOOKUP($A$2356, 文字檔!C:D, 2, 0)),0,VLOOKUP($A$2356, 文字檔!C:D, 2, 0))</f>
        <v>-40425.339999999997</v>
      </c>
      <c r="E2356" s="5">
        <f>IF(ISERROR(VLOOKUP($A$2356, 文字檔!E:F, 2, 0)),0,VLOOKUP($A$2356, 文字檔!E:F, 2, 0))</f>
        <v>0</v>
      </c>
      <c r="F2356" s="5">
        <f>IF(ISERROR(VLOOKUP($A$2356, 文字檔!G:H, 2, 0)),0,VLOOKUP($A$2356, 文字檔!G:H, 2, 0))</f>
        <v>0</v>
      </c>
      <c r="G2356" s="5">
        <f>IF(ISERROR(VLOOKUP($A$2356, 文字檔!I:J, 2, 0)),0,VLOOKUP($A$2356, 文字檔!I:J, 2, 0))</f>
        <v>0</v>
      </c>
      <c r="H2356" s="5">
        <f>IF(ISERROR(VLOOKUP($A$2356, 文字檔!K:L, 2, 0)),0,VLOOKUP($A$2356, 文字檔!K:L, 2, 0))</f>
        <v>120798.84</v>
      </c>
      <c r="I2356" s="5">
        <f>IF(ISERROR(VLOOKUP($A$2356, 文字檔!M:N, 2, 0)),0,VLOOKUP($A$2356, 文字檔!M:N, 2, 0))</f>
        <v>0</v>
      </c>
      <c r="J2356" s="5">
        <f>IF(ISERROR(VLOOKUP($A$2356, 文字檔!O:P, 2, 0)),0,VLOOKUP($A$2356, 文字檔!O:P, 2, 0))</f>
        <v>0</v>
      </c>
      <c r="K2356">
        <f>IF(ISERROR(VLOOKUP($A$2356, 文字檔!Q:R, 2, 0)),0,VLOOKUP($A$2356, 文字檔!Q:R, 2, 0))</f>
        <v>257000</v>
      </c>
      <c r="L2356">
        <f>IF(ISERROR(VLOOKUP($A$2356, 文字檔!S:T, 2, 0)),0,VLOOKUP($A$2356, 文字檔!S:T, 2, 0))</f>
        <v>0</v>
      </c>
      <c r="M2356">
        <f>IF(ISERROR(VLOOKUP($A$2356, 文字檔!U:V, 2, 0)),0,VLOOKUP($A$2356, 文字檔!U:V, 2, 0))</f>
        <v>0</v>
      </c>
      <c r="N2356">
        <f>IF(ISERROR(VLOOKUP($A$2356, 文字檔!W:X, 2, 0)),0,VLOOKUP($A$2356, 文字檔!W:X, 2, 0))</f>
        <v>-127799.9</v>
      </c>
      <c r="O2356">
        <f>IF(ISERROR(VLOOKUP($A$2356, 文字檔!Y:Z, 2, 0)),0,VLOOKUP($A$2356, 文字檔!Y:Z, 2, 0))</f>
        <v>124199.35</v>
      </c>
      <c r="P2356">
        <f>IF(ISERROR(VLOOKUP($A$2356, 文字檔!AA:AB, 2, 0)),0,VLOOKUP($A$2356, 文字檔!AA:AB, 2, 0))</f>
        <v>41586.959999999999</v>
      </c>
    </row>
    <row r="2357" spans="1:16" ht="16.2">
      <c r="A2357" s="7">
        <v>46093</v>
      </c>
      <c r="B2357" s="5">
        <f>SUMPRODUCT($C$2:$P$2,$C$2357:$P$2357)</f>
        <v>-400882.07</v>
      </c>
      <c r="C2357" s="5">
        <f>IF(ISERROR(VLOOKUP($A$2357, 文字檔!A:B, 2, 0)),0,VLOOKUP($A$2357, 文字檔!A:B, 2, 0))</f>
        <v>0</v>
      </c>
      <c r="D2357" s="5">
        <f>IF(ISERROR(VLOOKUP($A$2357, 文字檔!C:D, 2, 0)),0,VLOOKUP($A$2357, 文字檔!C:D, 2, 0))</f>
        <v>-90200</v>
      </c>
      <c r="E2357" s="5">
        <f>IF(ISERROR(VLOOKUP($A$2357, 文字檔!E:F, 2, 0)),0,VLOOKUP($A$2357, 文字檔!E:F, 2, 0))</f>
        <v>0</v>
      </c>
      <c r="F2357" s="5">
        <f>IF(ISERROR(VLOOKUP($A$2357, 文字檔!G:H, 2, 0)),0,VLOOKUP($A$2357, 文字檔!G:H, 2, 0))</f>
        <v>0</v>
      </c>
      <c r="G2357" s="5">
        <f>IF(ISERROR(VLOOKUP($A$2357, 文字檔!I:J, 2, 0)),0,VLOOKUP($A$2357, 文字檔!I:J, 2, 0))</f>
        <v>-48829.79</v>
      </c>
      <c r="H2357" s="5">
        <f>IF(ISERROR(VLOOKUP($A$2357, 文字檔!K:L, 2, 0)),0,VLOOKUP($A$2357, 文字檔!K:L, 2, 0))</f>
        <v>-48412.32</v>
      </c>
      <c r="I2357" s="5">
        <f>IF(ISERROR(VLOOKUP($A$2357, 文字檔!M:N, 2, 0)),0,VLOOKUP($A$2357, 文字檔!M:N, 2, 0))</f>
        <v>13591.91</v>
      </c>
      <c r="J2357" s="5">
        <f>IF(ISERROR(VLOOKUP($A$2357, 文字檔!O:P, 2, 0)),0,VLOOKUP($A$2357, 文字檔!O:P, 2, 0))</f>
        <v>0</v>
      </c>
      <c r="K2357">
        <f>IF(ISERROR(VLOOKUP($A$2357, 文字檔!Q:R, 2, 0)),0,VLOOKUP($A$2357, 文字檔!Q:R, 2, 0))</f>
        <v>-90200</v>
      </c>
      <c r="L2357">
        <f>IF(ISERROR(VLOOKUP($A$2357, 文字檔!S:T, 2, 0)),0,VLOOKUP($A$2357, 文字檔!S:T, 2, 0))</f>
        <v>26388.86</v>
      </c>
      <c r="M2357">
        <f>IF(ISERROR(VLOOKUP($A$2357, 文字檔!U:V, 2, 0)),0,VLOOKUP($A$2357, 文字檔!U:V, 2, 0))</f>
        <v>0</v>
      </c>
      <c r="N2357">
        <f>IF(ISERROR(VLOOKUP($A$2357, 文字檔!W:X, 2, 0)),0,VLOOKUP($A$2357, 文字檔!W:X, 2, 0))</f>
        <v>0</v>
      </c>
      <c r="O2357">
        <f>IF(ISERROR(VLOOKUP($A$2357, 文字檔!Y:Z, 2, 0)),0,VLOOKUP($A$2357, 文字檔!Y:Z, 2, 0))</f>
        <v>-79613.69</v>
      </c>
      <c r="P2357">
        <f>IF(ISERROR(VLOOKUP($A$2357, 文字檔!AA:AB, 2, 0)),0,VLOOKUP($A$2357, 文字檔!AA:AB, 2, 0))</f>
        <v>-83607.039999999994</v>
      </c>
    </row>
    <row r="2358" spans="1:16" ht="16.2">
      <c r="A2358" s="7">
        <v>46094</v>
      </c>
      <c r="B2358" s="5">
        <f>SUMPRODUCT($C$2:$P$2,$C$2358:$P$2358)</f>
        <v>-748900.42</v>
      </c>
      <c r="C2358" s="5">
        <f>IF(ISERROR(VLOOKUP($A$2358, 文字檔!A:B, 2, 0)),0,VLOOKUP($A$2358, 文字檔!A:B, 2, 0))</f>
        <v>0</v>
      </c>
      <c r="D2358" s="5">
        <f>IF(ISERROR(VLOOKUP($A$2358, 文字檔!C:D, 2, 0)),0,VLOOKUP($A$2358, 文字檔!C:D, 2, 0))</f>
        <v>-162381.69</v>
      </c>
      <c r="E2358" s="5">
        <f>IF(ISERROR(VLOOKUP($A$2358, 文字檔!E:F, 2, 0)),0,VLOOKUP($A$2358, 文字檔!E:F, 2, 0))</f>
        <v>0</v>
      </c>
      <c r="F2358" s="5">
        <f>IF(ISERROR(VLOOKUP($A$2358, 文字檔!G:H, 2, 0)),0,VLOOKUP($A$2358, 文字檔!G:H, 2, 0))</f>
        <v>0</v>
      </c>
      <c r="G2358" s="5">
        <f>IF(ISERROR(VLOOKUP($A$2358, 文字檔!I:J, 2, 0)),0,VLOOKUP($A$2358, 文字檔!I:J, 2, 0))</f>
        <v>-35811.120000000003</v>
      </c>
      <c r="H2358" s="5">
        <f>IF(ISERROR(VLOOKUP($A$2358, 文字檔!K:L, 2, 0)),0,VLOOKUP($A$2358, 文字檔!K:L, 2, 0))</f>
        <v>0</v>
      </c>
      <c r="I2358" s="5">
        <f>IF(ISERROR(VLOOKUP($A$2358, 文字檔!M:N, 2, 0)),0,VLOOKUP($A$2358, 文字檔!M:N, 2, 0))</f>
        <v>-325743.48</v>
      </c>
      <c r="J2358" s="5">
        <f>IF(ISERROR(VLOOKUP($A$2358, 文字檔!O:P, 2, 0)),0,VLOOKUP($A$2358, 文字檔!O:P, 2, 0))</f>
        <v>0</v>
      </c>
      <c r="K2358">
        <f>IF(ISERROR(VLOOKUP($A$2358, 文字檔!Q:R, 2, 0)),0,VLOOKUP($A$2358, 文字檔!Q:R, 2, 0))</f>
        <v>-43000</v>
      </c>
      <c r="L2358">
        <f>IF(ISERROR(VLOOKUP($A$2358, 文字檔!S:T, 2, 0)),0,VLOOKUP($A$2358, 文字檔!S:T, 2, 0))</f>
        <v>0</v>
      </c>
      <c r="M2358">
        <f>IF(ISERROR(VLOOKUP($A$2358, 文字檔!U:V, 2, 0)),0,VLOOKUP($A$2358, 文字檔!U:V, 2, 0))</f>
        <v>-39173.4</v>
      </c>
      <c r="N2358">
        <f>IF(ISERROR(VLOOKUP($A$2358, 文字檔!W:X, 2, 0)),0,VLOOKUP($A$2358, 文字檔!W:X, 2, 0))</f>
        <v>-87976.76</v>
      </c>
      <c r="O2358">
        <f>IF(ISERROR(VLOOKUP($A$2358, 文字檔!Y:Z, 2, 0)),0,VLOOKUP($A$2358, 文字檔!Y:Z, 2, 0))</f>
        <v>-54813.97</v>
      </c>
      <c r="P2358">
        <f>IF(ISERROR(VLOOKUP($A$2358, 文字檔!AA:AB, 2, 0)),0,VLOOKUP($A$2358, 文字檔!AA:AB, 2, 0))</f>
        <v>0</v>
      </c>
    </row>
    <row r="2359" spans="1:16" ht="16.2">
      <c r="A2359" s="7">
        <v>46095</v>
      </c>
      <c r="B2359" s="5">
        <f>SUMPRODUCT($C$2:$P$2,$C$2359:$P$2359)</f>
        <v>0</v>
      </c>
      <c r="C2359" s="5">
        <f>IF(ISERROR(VLOOKUP($A$2359, 文字檔!A:B, 2, 0)),0,VLOOKUP($A$2359, 文字檔!A:B, 2, 0))</f>
        <v>0</v>
      </c>
      <c r="D2359" s="5">
        <f>IF(ISERROR(VLOOKUP($A$2359, 文字檔!C:D, 2, 0)),0,VLOOKUP($A$2359, 文字檔!C:D, 2, 0))</f>
        <v>0</v>
      </c>
      <c r="E2359" s="5">
        <f>IF(ISERROR(VLOOKUP($A$2359, 文字檔!E:F, 2, 0)),0,VLOOKUP($A$2359, 文字檔!E:F, 2, 0))</f>
        <v>0</v>
      </c>
      <c r="F2359" s="5">
        <f>IF(ISERROR(VLOOKUP($A$2359, 文字檔!G:H, 2, 0)),0,VLOOKUP($A$2359, 文字檔!G:H, 2, 0))</f>
        <v>0</v>
      </c>
      <c r="G2359" s="5">
        <f>IF(ISERROR(VLOOKUP($A$2359, 文字檔!I:J, 2, 0)),0,VLOOKUP($A$2359, 文字檔!I:J, 2, 0))</f>
        <v>0</v>
      </c>
      <c r="H2359" s="5">
        <f>IF(ISERROR(VLOOKUP($A$2359, 文字檔!K:L, 2, 0)),0,VLOOKUP($A$2359, 文字檔!K:L, 2, 0))</f>
        <v>0</v>
      </c>
      <c r="I2359" s="5">
        <f>IF(ISERROR(VLOOKUP($A$2359, 文字檔!M:N, 2, 0)),0,VLOOKUP($A$2359, 文字檔!M:N, 2, 0))</f>
        <v>0</v>
      </c>
      <c r="J2359" s="5">
        <f>IF(ISERROR(VLOOKUP($A$2359, 文字檔!O:P, 2, 0)),0,VLOOKUP($A$2359, 文字檔!O:P, 2, 0))</f>
        <v>0</v>
      </c>
      <c r="K2359">
        <f>IF(ISERROR(VLOOKUP($A$2359, 文字檔!Q:R, 2, 0)),0,VLOOKUP($A$2359, 文字檔!Q:R, 2, 0))</f>
        <v>0</v>
      </c>
      <c r="L2359">
        <f>IF(ISERROR(VLOOKUP($A$2359, 文字檔!S:T, 2, 0)),0,VLOOKUP($A$2359, 文字檔!S:T, 2, 0))</f>
        <v>0</v>
      </c>
      <c r="M2359">
        <f>IF(ISERROR(VLOOKUP($A$2359, 文字檔!U:V, 2, 0)),0,VLOOKUP($A$2359, 文字檔!U:V, 2, 0))</f>
        <v>0</v>
      </c>
      <c r="N2359">
        <f>IF(ISERROR(VLOOKUP($A$2359, 文字檔!W:X, 2, 0)),0,VLOOKUP($A$2359, 文字檔!W:X, 2, 0))</f>
        <v>0</v>
      </c>
      <c r="O2359">
        <f>IF(ISERROR(VLOOKUP($A$2359, 文字檔!Y:Z, 2, 0)),0,VLOOKUP($A$2359, 文字檔!Y:Z, 2, 0))</f>
        <v>0</v>
      </c>
      <c r="P2359">
        <f>IF(ISERROR(VLOOKUP($A$2359, 文字檔!AA:AB, 2, 0)),0,VLOOKUP($A$2359, 文字檔!AA:AB, 2, 0))</f>
        <v>0</v>
      </c>
    </row>
    <row r="2360" spans="1:16" ht="16.2">
      <c r="A2360" s="7">
        <v>46096</v>
      </c>
      <c r="B2360" s="5">
        <f>SUMPRODUCT($C$2:$P$2,$C$2360:$P$2360)</f>
        <v>0</v>
      </c>
      <c r="C2360" s="5">
        <f>IF(ISERROR(VLOOKUP($A$2360, 文字檔!A:B, 2, 0)),0,VLOOKUP($A$2360, 文字檔!A:B, 2, 0))</f>
        <v>0</v>
      </c>
      <c r="D2360" s="5">
        <f>IF(ISERROR(VLOOKUP($A$2360, 文字檔!C:D, 2, 0)),0,VLOOKUP($A$2360, 文字檔!C:D, 2, 0))</f>
        <v>0</v>
      </c>
      <c r="E2360" s="5">
        <f>IF(ISERROR(VLOOKUP($A$2360, 文字檔!E:F, 2, 0)),0,VLOOKUP($A$2360, 文字檔!E:F, 2, 0))</f>
        <v>0</v>
      </c>
      <c r="F2360" s="5">
        <f>IF(ISERROR(VLOOKUP($A$2360, 文字檔!G:H, 2, 0)),0,VLOOKUP($A$2360, 文字檔!G:H, 2, 0))</f>
        <v>0</v>
      </c>
      <c r="G2360" s="5">
        <f>IF(ISERROR(VLOOKUP($A$2360, 文字檔!I:J, 2, 0)),0,VLOOKUP($A$2360, 文字檔!I:J, 2, 0))</f>
        <v>0</v>
      </c>
      <c r="H2360" s="5">
        <f>IF(ISERROR(VLOOKUP($A$2360, 文字檔!K:L, 2, 0)),0,VLOOKUP($A$2360, 文字檔!K:L, 2, 0))</f>
        <v>0</v>
      </c>
      <c r="I2360" s="5">
        <f>IF(ISERROR(VLOOKUP($A$2360, 文字檔!M:N, 2, 0)),0,VLOOKUP($A$2360, 文字檔!M:N, 2, 0))</f>
        <v>0</v>
      </c>
      <c r="J2360" s="5">
        <f>IF(ISERROR(VLOOKUP($A$2360, 文字檔!O:P, 2, 0)),0,VLOOKUP($A$2360, 文字檔!O:P, 2, 0))</f>
        <v>0</v>
      </c>
      <c r="K2360">
        <f>IF(ISERROR(VLOOKUP($A$2360, 文字檔!Q:R, 2, 0)),0,VLOOKUP($A$2360, 文字檔!Q:R, 2, 0))</f>
        <v>0</v>
      </c>
      <c r="L2360">
        <f>IF(ISERROR(VLOOKUP($A$2360, 文字檔!S:T, 2, 0)),0,VLOOKUP($A$2360, 文字檔!S:T, 2, 0))</f>
        <v>0</v>
      </c>
      <c r="M2360">
        <f>IF(ISERROR(VLOOKUP($A$2360, 文字檔!U:V, 2, 0)),0,VLOOKUP($A$2360, 文字檔!U:V, 2, 0))</f>
        <v>0</v>
      </c>
      <c r="N2360">
        <f>IF(ISERROR(VLOOKUP($A$2360, 文字檔!W:X, 2, 0)),0,VLOOKUP($A$2360, 文字檔!W:X, 2, 0))</f>
        <v>0</v>
      </c>
      <c r="O2360">
        <f>IF(ISERROR(VLOOKUP($A$2360, 文字檔!Y:Z, 2, 0)),0,VLOOKUP($A$2360, 文字檔!Y:Z, 2, 0))</f>
        <v>0</v>
      </c>
      <c r="P2360">
        <f>IF(ISERROR(VLOOKUP($A$2360, 文字檔!AA:AB, 2, 0)),0,VLOOKUP($A$2360, 文字檔!AA:AB, 2, 0))</f>
        <v>0</v>
      </c>
    </row>
    <row r="2361" spans="1:16" ht="16.2">
      <c r="A2361" s="7">
        <v>46097</v>
      </c>
      <c r="B2361" s="5">
        <f>SUMPRODUCT($C$2:$P$2,$C$2361:$P$2361)</f>
        <v>3626.1899999999878</v>
      </c>
      <c r="C2361" s="5">
        <f>IF(ISERROR(VLOOKUP($A$2361, 文字檔!A:B, 2, 0)),0,VLOOKUP($A$2361, 文字檔!A:B, 2, 0))</f>
        <v>0</v>
      </c>
      <c r="D2361" s="5">
        <f>IF(ISERROR(VLOOKUP($A$2361, 文字檔!C:D, 2, 0)),0,VLOOKUP($A$2361, 文字檔!C:D, 2, 0))</f>
        <v>0</v>
      </c>
      <c r="E2361" s="5">
        <f>IF(ISERROR(VLOOKUP($A$2361, 文字檔!E:F, 2, 0)),0,VLOOKUP($A$2361, 文字檔!E:F, 2, 0))</f>
        <v>0</v>
      </c>
      <c r="F2361" s="5">
        <f>IF(ISERROR(VLOOKUP($A$2361, 文字檔!G:H, 2, 0)),0,VLOOKUP($A$2361, 文字檔!G:H, 2, 0))</f>
        <v>0</v>
      </c>
      <c r="G2361" s="5">
        <f>IF(ISERROR(VLOOKUP($A$2361, 文字檔!I:J, 2, 0)),0,VLOOKUP($A$2361, 文字檔!I:J, 2, 0))</f>
        <v>0</v>
      </c>
      <c r="H2361" s="5">
        <f>IF(ISERROR(VLOOKUP($A$2361, 文字檔!K:L, 2, 0)),0,VLOOKUP($A$2361, 文字檔!K:L, 2, 0))</f>
        <v>-67011.53</v>
      </c>
      <c r="I2361" s="5">
        <f>IF(ISERROR(VLOOKUP($A$2361, 文字檔!M:N, 2, 0)),0,VLOOKUP($A$2361, 文字檔!M:N, 2, 0))</f>
        <v>194040.02</v>
      </c>
      <c r="J2361" s="5">
        <f>IF(ISERROR(VLOOKUP($A$2361, 文字檔!O:P, 2, 0)),0,VLOOKUP($A$2361, 文字檔!O:P, 2, 0))</f>
        <v>0</v>
      </c>
      <c r="K2361">
        <f>IF(ISERROR(VLOOKUP($A$2361, 文字檔!Q:R, 2, 0)),0,VLOOKUP($A$2361, 文字檔!Q:R, 2, 0))</f>
        <v>-13000</v>
      </c>
      <c r="L2361">
        <f>IF(ISERROR(VLOOKUP($A$2361, 文字檔!S:T, 2, 0)),0,VLOOKUP($A$2361, 文字檔!S:T, 2, 0))</f>
        <v>-68397.58</v>
      </c>
      <c r="M2361">
        <f>IF(ISERROR(VLOOKUP($A$2361, 文字檔!U:V, 2, 0)),0,VLOOKUP($A$2361, 文字檔!U:V, 2, 0))</f>
        <v>0</v>
      </c>
      <c r="N2361">
        <f>IF(ISERROR(VLOOKUP($A$2361, 文字檔!W:X, 2, 0)),0,VLOOKUP($A$2361, 文字檔!W:X, 2, 0))</f>
        <v>0</v>
      </c>
      <c r="O2361">
        <f>IF(ISERROR(VLOOKUP($A$2361, 文字檔!Y:Z, 2, 0)),0,VLOOKUP($A$2361, 文字檔!Y:Z, 2, 0))</f>
        <v>0</v>
      </c>
      <c r="P2361">
        <f>IF(ISERROR(VLOOKUP($A$2361, 文字檔!AA:AB, 2, 0)),0,VLOOKUP($A$2361, 文字檔!AA:AB, 2, 0))</f>
        <v>-42004.72</v>
      </c>
    </row>
    <row r="2362" spans="1:16" ht="16.2">
      <c r="A2362" s="7">
        <v>46098</v>
      </c>
      <c r="B2362" s="5">
        <f>SUMPRODUCT($C$2:$P$2,$C$2362:$P$2362)</f>
        <v>92711.79</v>
      </c>
      <c r="C2362" s="5">
        <f>IF(ISERROR(VLOOKUP($A$2362, 文字檔!A:B, 2, 0)),0,VLOOKUP($A$2362, 文字檔!A:B, 2, 0))</f>
        <v>0</v>
      </c>
      <c r="D2362" s="5">
        <f>IF(ISERROR(VLOOKUP($A$2362, 文字檔!C:D, 2, 0)),0,VLOOKUP($A$2362, 文字檔!C:D, 2, 0))</f>
        <v>0</v>
      </c>
      <c r="E2362" s="5">
        <f>IF(ISERROR(VLOOKUP($A$2362, 文字檔!E:F, 2, 0)),0,VLOOKUP($A$2362, 文字檔!E:F, 2, 0))</f>
        <v>0</v>
      </c>
      <c r="F2362" s="5">
        <f>IF(ISERROR(VLOOKUP($A$2362, 文字檔!G:H, 2, 0)),0,VLOOKUP($A$2362, 文字檔!G:H, 2, 0))</f>
        <v>0</v>
      </c>
      <c r="G2362" s="5">
        <f>IF(ISERROR(VLOOKUP($A$2362, 文字檔!I:J, 2, 0)),0,VLOOKUP($A$2362, 文字檔!I:J, 2, 0))</f>
        <v>-23014.83</v>
      </c>
      <c r="H2362" s="5">
        <f>IF(ISERROR(VLOOKUP($A$2362, 文字檔!K:L, 2, 0)),0,VLOOKUP($A$2362, 文字檔!K:L, 2, 0))</f>
        <v>0</v>
      </c>
      <c r="I2362" s="5">
        <f>IF(ISERROR(VLOOKUP($A$2362, 文字檔!M:N, 2, 0)),0,VLOOKUP($A$2362, 文字檔!M:N, 2, 0))</f>
        <v>0</v>
      </c>
      <c r="J2362" s="5">
        <f>IF(ISERROR(VLOOKUP($A$2362, 文字檔!O:P, 2, 0)),0,VLOOKUP($A$2362, 文字檔!O:P, 2, 0))</f>
        <v>0</v>
      </c>
      <c r="K2362">
        <f>IF(ISERROR(VLOOKUP($A$2362, 文字檔!Q:R, 2, 0)),0,VLOOKUP($A$2362, 文字檔!Q:R, 2, 0))</f>
        <v>109000</v>
      </c>
      <c r="L2362">
        <f>IF(ISERROR(VLOOKUP($A$2362, 文字檔!S:T, 2, 0)),0,VLOOKUP($A$2362, 文字檔!S:T, 2, 0))</f>
        <v>-12228.99</v>
      </c>
      <c r="M2362">
        <f>IF(ISERROR(VLOOKUP($A$2362, 文字檔!U:V, 2, 0)),0,VLOOKUP($A$2362, 文字檔!U:V, 2, 0))</f>
        <v>0</v>
      </c>
      <c r="N2362">
        <f>IF(ISERROR(VLOOKUP($A$2362, 文字檔!W:X, 2, 0)),0,VLOOKUP($A$2362, 文字檔!W:X, 2, 0))</f>
        <v>0</v>
      </c>
      <c r="O2362">
        <f>IF(ISERROR(VLOOKUP($A$2362, 文字檔!Y:Z, 2, 0)),0,VLOOKUP($A$2362, 文字檔!Y:Z, 2, 0))</f>
        <v>60983.19</v>
      </c>
      <c r="P2362">
        <f>IF(ISERROR(VLOOKUP($A$2362, 文字檔!AA:AB, 2, 0)),0,VLOOKUP($A$2362, 文字檔!AA:AB, 2, 0))</f>
        <v>-42027.58</v>
      </c>
    </row>
    <row r="2363" spans="1:16" ht="16.2">
      <c r="A2363" s="7">
        <v>46099</v>
      </c>
      <c r="B2363" s="5">
        <f>SUMPRODUCT($C$2:$P$2,$C$2363:$P$2363)</f>
        <v>255048.53000000003</v>
      </c>
      <c r="C2363" s="5">
        <f>IF(ISERROR(VLOOKUP($A$2363, 文字檔!A:B, 2, 0)),0,VLOOKUP($A$2363, 文字檔!A:B, 2, 0))</f>
        <v>0</v>
      </c>
      <c r="D2363" s="5">
        <f>IF(ISERROR(VLOOKUP($A$2363, 文字檔!C:D, 2, 0)),0,VLOOKUP($A$2363, 文字檔!C:D, 2, 0))</f>
        <v>74948.570000000007</v>
      </c>
      <c r="E2363" s="5">
        <f>IF(ISERROR(VLOOKUP($A$2363, 文字檔!E:F, 2, 0)),0,VLOOKUP($A$2363, 文字檔!E:F, 2, 0))</f>
        <v>0</v>
      </c>
      <c r="F2363" s="5">
        <f>IF(ISERROR(VLOOKUP($A$2363, 文字檔!G:H, 2, 0)),0,VLOOKUP($A$2363, 文字檔!G:H, 2, 0))</f>
        <v>0</v>
      </c>
      <c r="G2363" s="5">
        <f>IF(ISERROR(VLOOKUP($A$2363, 文字檔!I:J, 2, 0)),0,VLOOKUP($A$2363, 文字檔!I:J, 2, 0))</f>
        <v>0</v>
      </c>
      <c r="H2363" s="5">
        <f>IF(ISERROR(VLOOKUP($A$2363, 文字檔!K:L, 2, 0)),0,VLOOKUP($A$2363, 文字檔!K:L, 2, 0))</f>
        <v>139.87</v>
      </c>
      <c r="I2363" s="5">
        <f>IF(ISERROR(VLOOKUP($A$2363, 文字檔!M:N, 2, 0)),0,VLOOKUP($A$2363, 文字檔!M:N, 2, 0))</f>
        <v>36550.01</v>
      </c>
      <c r="J2363" s="5">
        <f>IF(ISERROR(VLOOKUP($A$2363, 文字檔!O:P, 2, 0)),0,VLOOKUP($A$2363, 文字檔!O:P, 2, 0))</f>
        <v>-18061.419999999998</v>
      </c>
      <c r="K2363">
        <f>IF(ISERROR(VLOOKUP($A$2363, 文字檔!Q:R, 2, 0)),0,VLOOKUP($A$2363, 文字檔!Q:R, 2, 0))</f>
        <v>92572.11</v>
      </c>
      <c r="L2363">
        <f>IF(ISERROR(VLOOKUP($A$2363, 文字檔!S:T, 2, 0)),0,VLOOKUP($A$2363, 文字檔!S:T, 2, 0))</f>
        <v>0</v>
      </c>
      <c r="M2363">
        <f>IF(ISERROR(VLOOKUP($A$2363, 文字檔!U:V, 2, 0)),0,VLOOKUP($A$2363, 文字檔!U:V, 2, 0))</f>
        <v>0</v>
      </c>
      <c r="N2363">
        <f>IF(ISERROR(VLOOKUP($A$2363, 文字檔!W:X, 2, 0)),0,VLOOKUP($A$2363, 文字檔!W:X, 2, 0))</f>
        <v>51952.32</v>
      </c>
      <c r="O2363">
        <f>IF(ISERROR(VLOOKUP($A$2363, 文字檔!Y:Z, 2, 0)),0,VLOOKUP($A$2363, 文字檔!Y:Z, 2, 0))</f>
        <v>16947.07</v>
      </c>
      <c r="P2363">
        <f>IF(ISERROR(VLOOKUP($A$2363, 文字檔!AA:AB, 2, 0)),0,VLOOKUP($A$2363, 文字檔!AA:AB, 2, 0))</f>
        <v>0</v>
      </c>
    </row>
    <row r="2364" spans="1:16" ht="16.2">
      <c r="A2364" s="7">
        <v>46100</v>
      </c>
      <c r="B2364" s="5">
        <f>SUMPRODUCT($C$2:$P$2,$C$2364:$P$2364)</f>
        <v>72368.92</v>
      </c>
      <c r="C2364" s="5">
        <f>IF(ISERROR(VLOOKUP($A$2364, 文字檔!A:B, 2, 0)),0,VLOOKUP($A$2364, 文字檔!A:B, 2, 0))</f>
        <v>0</v>
      </c>
      <c r="D2364" s="5">
        <f>IF(ISERROR(VLOOKUP($A$2364, 文字檔!C:D, 2, 0)),0,VLOOKUP($A$2364, 文字檔!C:D, 2, 0))</f>
        <v>0</v>
      </c>
      <c r="E2364" s="5">
        <f>IF(ISERROR(VLOOKUP($A$2364, 文字檔!E:F, 2, 0)),0,VLOOKUP($A$2364, 文字檔!E:F, 2, 0))</f>
        <v>0</v>
      </c>
      <c r="F2364" s="5">
        <f>IF(ISERROR(VLOOKUP($A$2364, 文字檔!G:H, 2, 0)),0,VLOOKUP($A$2364, 文字檔!G:H, 2, 0))</f>
        <v>0</v>
      </c>
      <c r="G2364" s="5">
        <f>IF(ISERROR(VLOOKUP($A$2364, 文字檔!I:J, 2, 0)),0,VLOOKUP($A$2364, 文字檔!I:J, 2, 0))</f>
        <v>28389</v>
      </c>
      <c r="H2364" s="5">
        <f>IF(ISERROR(VLOOKUP($A$2364, 文字檔!K:L, 2, 0)),0,VLOOKUP($A$2364, 文字檔!K:L, 2, 0))</f>
        <v>27589.119999999999</v>
      </c>
      <c r="I2364" s="5">
        <f>IF(ISERROR(VLOOKUP($A$2364, 文字檔!M:N, 2, 0)),0,VLOOKUP($A$2364, 文字檔!M:N, 2, 0))</f>
        <v>0</v>
      </c>
      <c r="J2364" s="5">
        <f>IF(ISERROR(VLOOKUP($A$2364, 文字檔!O:P, 2, 0)),0,VLOOKUP($A$2364, 文字檔!O:P, 2, 0))</f>
        <v>0</v>
      </c>
      <c r="K2364">
        <f>IF(ISERROR(VLOOKUP($A$2364, 文字檔!Q:R, 2, 0)),0,VLOOKUP($A$2364, 文字檔!Q:R, 2, 0))</f>
        <v>0</v>
      </c>
      <c r="L2364">
        <f>IF(ISERROR(VLOOKUP($A$2364, 文字檔!S:T, 2, 0)),0,VLOOKUP($A$2364, 文字檔!S:T, 2, 0))</f>
        <v>0</v>
      </c>
      <c r="M2364">
        <f>IF(ISERROR(VLOOKUP($A$2364, 文字檔!U:V, 2, 0)),0,VLOOKUP($A$2364, 文字檔!U:V, 2, 0))</f>
        <v>0</v>
      </c>
      <c r="N2364">
        <f>IF(ISERROR(VLOOKUP($A$2364, 文字檔!W:X, 2, 0)),0,VLOOKUP($A$2364, 文字檔!W:X, 2, 0))</f>
        <v>0</v>
      </c>
      <c r="O2364">
        <f>IF(ISERROR(VLOOKUP($A$2364, 文字檔!Y:Z, 2, 0)),0,VLOOKUP($A$2364, 文字檔!Y:Z, 2, 0))</f>
        <v>16390.8</v>
      </c>
      <c r="P2364">
        <f>IF(ISERROR(VLOOKUP($A$2364, 文字檔!AA:AB, 2, 0)),0,VLOOKUP($A$2364, 文字檔!AA:AB, 2, 0))</f>
        <v>0</v>
      </c>
    </row>
    <row r="2365" spans="1:16" ht="16.2">
      <c r="A2365" s="7">
        <v>46101</v>
      </c>
      <c r="B2365" s="5">
        <f>SUMPRODUCT($C$2:$P$2,$C$2365:$P$2365)</f>
        <v>75378.75</v>
      </c>
      <c r="C2365" s="5">
        <f>IF(ISERROR(VLOOKUP($A$2365, 文字檔!A:B, 2, 0)),0,VLOOKUP($A$2365, 文字檔!A:B, 2, 0))</f>
        <v>0</v>
      </c>
      <c r="D2365" s="5">
        <f>IF(ISERROR(VLOOKUP($A$2365, 文字檔!C:D, 2, 0)),0,VLOOKUP($A$2365, 文字檔!C:D, 2, 0))</f>
        <v>0</v>
      </c>
      <c r="E2365" s="5">
        <f>IF(ISERROR(VLOOKUP($A$2365, 文字檔!E:F, 2, 0)),0,VLOOKUP($A$2365, 文字檔!E:F, 2, 0))</f>
        <v>0</v>
      </c>
      <c r="F2365" s="5">
        <f>IF(ISERROR(VLOOKUP($A$2365, 文字檔!G:H, 2, 0)),0,VLOOKUP($A$2365, 文字檔!G:H, 2, 0))</f>
        <v>0</v>
      </c>
      <c r="G2365" s="5">
        <f>IF(ISERROR(VLOOKUP($A$2365, 文字檔!I:J, 2, 0)),0,VLOOKUP($A$2365, 文字檔!I:J, 2, 0))</f>
        <v>33598.6</v>
      </c>
      <c r="H2365" s="5">
        <f>IF(ISERROR(VLOOKUP($A$2365, 文字檔!K:L, 2, 0)),0,VLOOKUP($A$2365, 文字檔!K:L, 2, 0))</f>
        <v>-12808.36</v>
      </c>
      <c r="I2365" s="5">
        <f>IF(ISERROR(VLOOKUP($A$2365, 文字檔!M:N, 2, 0)),0,VLOOKUP($A$2365, 文字檔!M:N, 2, 0))</f>
        <v>0</v>
      </c>
      <c r="J2365" s="5">
        <f>IF(ISERROR(VLOOKUP($A$2365, 文字檔!O:P, 2, 0)),0,VLOOKUP($A$2365, 文字檔!O:P, 2, 0))</f>
        <v>0</v>
      </c>
      <c r="K2365">
        <f>IF(ISERROR(VLOOKUP($A$2365, 文字檔!Q:R, 2, 0)),0,VLOOKUP($A$2365, 文字檔!Q:R, 2, 0))</f>
        <v>-6607.61</v>
      </c>
      <c r="L2365">
        <f>IF(ISERROR(VLOOKUP($A$2365, 文字檔!S:T, 2, 0)),0,VLOOKUP($A$2365, 文字檔!S:T, 2, 0))</f>
        <v>0</v>
      </c>
      <c r="M2365">
        <f>IF(ISERROR(VLOOKUP($A$2365, 文字檔!U:V, 2, 0)),0,VLOOKUP($A$2365, 文字檔!U:V, 2, 0))</f>
        <v>0</v>
      </c>
      <c r="N2365">
        <f>IF(ISERROR(VLOOKUP($A$2365, 文字檔!W:X, 2, 0)),0,VLOOKUP($A$2365, 文字檔!W:X, 2, 0))</f>
        <v>0</v>
      </c>
      <c r="O2365">
        <f>IF(ISERROR(VLOOKUP($A$2365, 文字檔!Y:Z, 2, 0)),0,VLOOKUP($A$2365, 文字檔!Y:Z, 2, 0))</f>
        <v>61196.12</v>
      </c>
      <c r="P2365">
        <f>IF(ISERROR(VLOOKUP($A$2365, 文字檔!AA:AB, 2, 0)),0,VLOOKUP($A$2365, 文字檔!AA:AB, 2, 0))</f>
        <v>0</v>
      </c>
    </row>
    <row r="2366" spans="1:16" ht="16.2">
      <c r="A2366" s="7">
        <v>46102</v>
      </c>
      <c r="B2366" s="5">
        <f>SUMPRODUCT($C$2:$P$2,$C$2366:$P$2366)</f>
        <v>0</v>
      </c>
      <c r="C2366" s="5">
        <f>IF(ISERROR(VLOOKUP($A$2366, 文字檔!A:B, 2, 0)),0,VLOOKUP($A$2366, 文字檔!A:B, 2, 0))</f>
        <v>0</v>
      </c>
      <c r="D2366" s="5">
        <f>IF(ISERROR(VLOOKUP($A$2366, 文字檔!C:D, 2, 0)),0,VLOOKUP($A$2366, 文字檔!C:D, 2, 0))</f>
        <v>0</v>
      </c>
      <c r="E2366" s="5">
        <f>IF(ISERROR(VLOOKUP($A$2366, 文字檔!E:F, 2, 0)),0,VLOOKUP($A$2366, 文字檔!E:F, 2, 0))</f>
        <v>0</v>
      </c>
      <c r="F2366" s="5">
        <f>IF(ISERROR(VLOOKUP($A$2366, 文字檔!G:H, 2, 0)),0,VLOOKUP($A$2366, 文字檔!G:H, 2, 0))</f>
        <v>0</v>
      </c>
      <c r="G2366" s="5">
        <f>IF(ISERROR(VLOOKUP($A$2366, 文字檔!I:J, 2, 0)),0,VLOOKUP($A$2366, 文字檔!I:J, 2, 0))</f>
        <v>0</v>
      </c>
      <c r="H2366" s="5">
        <f>IF(ISERROR(VLOOKUP($A$2366, 文字檔!K:L, 2, 0)),0,VLOOKUP($A$2366, 文字檔!K:L, 2, 0))</f>
        <v>0</v>
      </c>
      <c r="I2366" s="5">
        <f>IF(ISERROR(VLOOKUP($A$2366, 文字檔!M:N, 2, 0)),0,VLOOKUP($A$2366, 文字檔!M:N, 2, 0))</f>
        <v>0</v>
      </c>
      <c r="J2366" s="5">
        <f>IF(ISERROR(VLOOKUP($A$2366, 文字檔!O:P, 2, 0)),0,VLOOKUP($A$2366, 文字檔!O:P, 2, 0))</f>
        <v>0</v>
      </c>
      <c r="K2366">
        <f>IF(ISERROR(VLOOKUP($A$2366, 文字檔!Q:R, 2, 0)),0,VLOOKUP($A$2366, 文字檔!Q:R, 2, 0))</f>
        <v>0</v>
      </c>
      <c r="L2366">
        <f>IF(ISERROR(VLOOKUP($A$2366, 文字檔!S:T, 2, 0)),0,VLOOKUP($A$2366, 文字檔!S:T, 2, 0))</f>
        <v>0</v>
      </c>
      <c r="M2366">
        <f>IF(ISERROR(VLOOKUP($A$2366, 文字檔!U:V, 2, 0)),0,VLOOKUP($A$2366, 文字檔!U:V, 2, 0))</f>
        <v>0</v>
      </c>
      <c r="N2366">
        <f>IF(ISERROR(VLOOKUP($A$2366, 文字檔!W:X, 2, 0)),0,VLOOKUP($A$2366, 文字檔!W:X, 2, 0))</f>
        <v>0</v>
      </c>
      <c r="O2366">
        <f>IF(ISERROR(VLOOKUP($A$2366, 文字檔!Y:Z, 2, 0)),0,VLOOKUP($A$2366, 文字檔!Y:Z, 2, 0))</f>
        <v>0</v>
      </c>
      <c r="P2366">
        <f>IF(ISERROR(VLOOKUP($A$2366, 文字檔!AA:AB, 2, 0)),0,VLOOKUP($A$2366, 文字檔!AA:AB, 2, 0))</f>
        <v>0</v>
      </c>
    </row>
    <row r="2367" spans="1:16" ht="16.2">
      <c r="A2367" s="7">
        <v>46103</v>
      </c>
      <c r="B2367" s="5">
        <f>SUMPRODUCT($C$2:$P$2,$C$2367:$P$2367)</f>
        <v>0</v>
      </c>
      <c r="C2367" s="5">
        <f>IF(ISERROR(VLOOKUP($A$2367, 文字檔!A:B, 2, 0)),0,VLOOKUP($A$2367, 文字檔!A:B, 2, 0))</f>
        <v>0</v>
      </c>
      <c r="D2367" s="5">
        <f>IF(ISERROR(VLOOKUP($A$2367, 文字檔!C:D, 2, 0)),0,VLOOKUP($A$2367, 文字檔!C:D, 2, 0))</f>
        <v>0</v>
      </c>
      <c r="E2367" s="5">
        <f>IF(ISERROR(VLOOKUP($A$2367, 文字檔!E:F, 2, 0)),0,VLOOKUP($A$2367, 文字檔!E:F, 2, 0))</f>
        <v>0</v>
      </c>
      <c r="F2367" s="5">
        <f>IF(ISERROR(VLOOKUP($A$2367, 文字檔!G:H, 2, 0)),0,VLOOKUP($A$2367, 文字檔!G:H, 2, 0))</f>
        <v>0</v>
      </c>
      <c r="G2367" s="5">
        <f>IF(ISERROR(VLOOKUP($A$2367, 文字檔!I:J, 2, 0)),0,VLOOKUP($A$2367, 文字檔!I:J, 2, 0))</f>
        <v>0</v>
      </c>
      <c r="H2367" s="5">
        <f>IF(ISERROR(VLOOKUP($A$2367, 文字檔!K:L, 2, 0)),0,VLOOKUP($A$2367, 文字檔!K:L, 2, 0))</f>
        <v>0</v>
      </c>
      <c r="I2367" s="5">
        <f>IF(ISERROR(VLOOKUP($A$2367, 文字檔!M:N, 2, 0)),0,VLOOKUP($A$2367, 文字檔!M:N, 2, 0))</f>
        <v>0</v>
      </c>
      <c r="J2367" s="5">
        <f>IF(ISERROR(VLOOKUP($A$2367, 文字檔!O:P, 2, 0)),0,VLOOKUP($A$2367, 文字檔!O:P, 2, 0))</f>
        <v>0</v>
      </c>
      <c r="K2367">
        <f>IF(ISERROR(VLOOKUP($A$2367, 文字檔!Q:R, 2, 0)),0,VLOOKUP($A$2367, 文字檔!Q:R, 2, 0))</f>
        <v>0</v>
      </c>
      <c r="L2367">
        <f>IF(ISERROR(VLOOKUP($A$2367, 文字檔!S:T, 2, 0)),0,VLOOKUP($A$2367, 文字檔!S:T, 2, 0))</f>
        <v>0</v>
      </c>
      <c r="M2367">
        <f>IF(ISERROR(VLOOKUP($A$2367, 文字檔!U:V, 2, 0)),0,VLOOKUP($A$2367, 文字檔!U:V, 2, 0))</f>
        <v>0</v>
      </c>
      <c r="N2367">
        <f>IF(ISERROR(VLOOKUP($A$2367, 文字檔!W:X, 2, 0)),0,VLOOKUP($A$2367, 文字檔!W:X, 2, 0))</f>
        <v>0</v>
      </c>
      <c r="O2367">
        <f>IF(ISERROR(VLOOKUP($A$2367, 文字檔!Y:Z, 2, 0)),0,VLOOKUP($A$2367, 文字檔!Y:Z, 2, 0))</f>
        <v>0</v>
      </c>
      <c r="P2367">
        <f>IF(ISERROR(VLOOKUP($A$2367, 文字檔!AA:AB, 2, 0)),0,VLOOKUP($A$2367, 文字檔!AA:AB, 2, 0))</f>
        <v>0</v>
      </c>
    </row>
    <row r="2368" spans="1:16" ht="16.2">
      <c r="A2368" s="7">
        <v>46104</v>
      </c>
      <c r="B2368" s="5">
        <f>SUMPRODUCT($C$2:$P$2,$C$2368:$P$2368)</f>
        <v>111372.76000000001</v>
      </c>
      <c r="C2368" s="5">
        <f>IF(ISERROR(VLOOKUP($A$2368, 文字檔!A:B, 2, 0)),0,VLOOKUP($A$2368, 文字檔!A:B, 2, 0))</f>
        <v>0</v>
      </c>
      <c r="D2368" s="5">
        <f>IF(ISERROR(VLOOKUP($A$2368, 文字檔!C:D, 2, 0)),0,VLOOKUP($A$2368, 文字檔!C:D, 2, 0))</f>
        <v>81237.460000000006</v>
      </c>
      <c r="E2368" s="5">
        <f>IF(ISERROR(VLOOKUP($A$2368, 文字檔!E:F, 2, 0)),0,VLOOKUP($A$2368, 文字檔!E:F, 2, 0))</f>
        <v>0</v>
      </c>
      <c r="F2368" s="5">
        <f>IF(ISERROR(VLOOKUP($A$2368, 文字檔!G:H, 2, 0)),0,VLOOKUP($A$2368, 文字檔!G:H, 2, 0))</f>
        <v>-28580.25</v>
      </c>
      <c r="G2368" s="5">
        <f>IF(ISERROR(VLOOKUP($A$2368, 文字檔!I:J, 2, 0)),0,VLOOKUP($A$2368, 文字檔!I:J, 2, 0))</f>
        <v>7622.6</v>
      </c>
      <c r="H2368" s="5">
        <f>IF(ISERROR(VLOOKUP($A$2368, 文字檔!K:L, 2, 0)),0,VLOOKUP($A$2368, 文字檔!K:L, 2, 0))</f>
        <v>248.35</v>
      </c>
      <c r="I2368" s="5">
        <f>IF(ISERROR(VLOOKUP($A$2368, 文字檔!M:N, 2, 0)),0,VLOOKUP($A$2368, 文字檔!M:N, 2, 0))</f>
        <v>148201.51</v>
      </c>
      <c r="J2368" s="5">
        <f>IF(ISERROR(VLOOKUP($A$2368, 文字檔!O:P, 2, 0)),0,VLOOKUP($A$2368, 文字檔!O:P, 2, 0))</f>
        <v>0</v>
      </c>
      <c r="K2368">
        <f>IF(ISERROR(VLOOKUP($A$2368, 文字檔!Q:R, 2, 0)),0,VLOOKUP($A$2368, 文字檔!Q:R, 2, 0))</f>
        <v>-204400</v>
      </c>
      <c r="L2368">
        <f>IF(ISERROR(VLOOKUP($A$2368, 文字檔!S:T, 2, 0)),0,VLOOKUP($A$2368, 文字檔!S:T, 2, 0))</f>
        <v>0</v>
      </c>
      <c r="M2368">
        <f>IF(ISERROR(VLOOKUP($A$2368, 文字檔!U:V, 2, 0)),0,VLOOKUP($A$2368, 文字檔!U:V, 2, 0))</f>
        <v>0</v>
      </c>
      <c r="N2368">
        <f>IF(ISERROR(VLOOKUP($A$2368, 文字檔!W:X, 2, 0)),0,VLOOKUP($A$2368, 文字檔!W:X, 2, 0))</f>
        <v>79211.86</v>
      </c>
      <c r="O2368">
        <f>IF(ISERROR(VLOOKUP($A$2368, 文字檔!Y:Z, 2, 0)),0,VLOOKUP($A$2368, 文字檔!Y:Z, 2, 0))</f>
        <v>27831.23</v>
      </c>
      <c r="P2368">
        <f>IF(ISERROR(VLOOKUP($A$2368, 文字檔!AA:AB, 2, 0)),0,VLOOKUP($A$2368, 文字檔!AA:AB, 2, 0))</f>
        <v>0</v>
      </c>
    </row>
    <row r="2369" spans="1:16" ht="16.2">
      <c r="A2369" s="7">
        <v>46105</v>
      </c>
      <c r="B2369" s="5">
        <f>SUMPRODUCT($C$2:$P$2,$C$2369:$P$2369)</f>
        <v>-59435.970000000016</v>
      </c>
      <c r="C2369" s="5">
        <f>IF(ISERROR(VLOOKUP($A$2369, 文字檔!A:B, 2, 0)),0,VLOOKUP($A$2369, 文字檔!A:B, 2, 0))</f>
        <v>0</v>
      </c>
      <c r="D2369" s="5">
        <f>IF(ISERROR(VLOOKUP($A$2369, 文字檔!C:D, 2, 0)),0,VLOOKUP($A$2369, 文字檔!C:D, 2, 0))</f>
        <v>0</v>
      </c>
      <c r="E2369" s="5">
        <f>IF(ISERROR(VLOOKUP($A$2369, 文字檔!E:F, 2, 0)),0,VLOOKUP($A$2369, 文字檔!E:F, 2, 0))</f>
        <v>0</v>
      </c>
      <c r="F2369" s="5">
        <f>IF(ISERROR(VLOOKUP($A$2369, 文字檔!G:H, 2, 0)),0,VLOOKUP($A$2369, 文字檔!G:H, 2, 0))</f>
        <v>46800</v>
      </c>
      <c r="G2369" s="5">
        <f>IF(ISERROR(VLOOKUP($A$2369, 文字檔!I:J, 2, 0)),0,VLOOKUP($A$2369, 文字檔!I:J, 2, 0))</f>
        <v>-36981.51</v>
      </c>
      <c r="H2369" s="5">
        <f>IF(ISERROR(VLOOKUP($A$2369, 文字檔!K:L, 2, 0)),0,VLOOKUP($A$2369, 文字檔!K:L, 2, 0))</f>
        <v>0</v>
      </c>
      <c r="I2369" s="5">
        <f>IF(ISERROR(VLOOKUP($A$2369, 文字檔!M:N, 2, 0)),0,VLOOKUP($A$2369, 文字檔!M:N, 2, 0))</f>
        <v>-197398.69</v>
      </c>
      <c r="J2369" s="5">
        <f>IF(ISERROR(VLOOKUP($A$2369, 文字檔!O:P, 2, 0)),0,VLOOKUP($A$2369, 文字檔!O:P, 2, 0))</f>
        <v>181139.92</v>
      </c>
      <c r="K2369">
        <f>IF(ISERROR(VLOOKUP($A$2369, 文字檔!Q:R, 2, 0)),0,VLOOKUP($A$2369, 文字檔!Q:R, 2, 0))</f>
        <v>46800</v>
      </c>
      <c r="L2369">
        <f>IF(ISERROR(VLOOKUP($A$2369, 文字檔!S:T, 2, 0)),0,VLOOKUP($A$2369, 文字檔!S:T, 2, 0))</f>
        <v>0</v>
      </c>
      <c r="M2369">
        <f>IF(ISERROR(VLOOKUP($A$2369, 文字檔!U:V, 2, 0)),0,VLOOKUP($A$2369, 文字檔!U:V, 2, 0))</f>
        <v>0</v>
      </c>
      <c r="N2369">
        <f>IF(ISERROR(VLOOKUP($A$2369, 文字檔!W:X, 2, 0)),0,VLOOKUP($A$2369, 文字檔!W:X, 2, 0))</f>
        <v>-171401.67</v>
      </c>
      <c r="O2369">
        <f>IF(ISERROR(VLOOKUP($A$2369, 文字檔!Y:Z, 2, 0)),0,VLOOKUP($A$2369, 文字檔!Y:Z, 2, 0))</f>
        <v>71605.98</v>
      </c>
      <c r="P2369">
        <f>IF(ISERROR(VLOOKUP($A$2369, 文字檔!AA:AB, 2, 0)),0,VLOOKUP($A$2369, 文字檔!AA:AB, 2, 0))</f>
        <v>0</v>
      </c>
    </row>
    <row r="2370" spans="1:16" ht="16.2">
      <c r="A2370" s="7">
        <v>46106</v>
      </c>
      <c r="B2370" s="5">
        <f>SUMPRODUCT($C$2:$P$2,$C$2370:$P$2370)</f>
        <v>186791.26</v>
      </c>
      <c r="C2370" s="5">
        <f>IF(ISERROR(VLOOKUP($A$2370, 文字檔!A:B, 2, 0)),0,VLOOKUP($A$2370, 文字檔!A:B, 2, 0))</f>
        <v>0</v>
      </c>
      <c r="D2370" s="5">
        <f>IF(ISERROR(VLOOKUP($A$2370, 文字檔!C:D, 2, 0)),0,VLOOKUP($A$2370, 文字檔!C:D, 2, 0))</f>
        <v>0</v>
      </c>
      <c r="E2370" s="5">
        <f>IF(ISERROR(VLOOKUP($A$2370, 文字檔!E:F, 2, 0)),0,VLOOKUP($A$2370, 文字檔!E:F, 2, 0))</f>
        <v>0</v>
      </c>
      <c r="F2370" s="5">
        <f>IF(ISERROR(VLOOKUP($A$2370, 文字檔!G:H, 2, 0)),0,VLOOKUP($A$2370, 文字檔!G:H, 2, 0))</f>
        <v>145994.82</v>
      </c>
      <c r="G2370" s="5">
        <f>IF(ISERROR(VLOOKUP($A$2370, 文字檔!I:J, 2, 0)),0,VLOOKUP($A$2370, 文字檔!I:J, 2, 0))</f>
        <v>-10792.06</v>
      </c>
      <c r="H2370" s="5">
        <f>IF(ISERROR(VLOOKUP($A$2370, 文字檔!K:L, 2, 0)),0,VLOOKUP($A$2370, 文字檔!K:L, 2, 0))</f>
        <v>381.78</v>
      </c>
      <c r="I2370" s="5">
        <f>IF(ISERROR(VLOOKUP($A$2370, 文字檔!M:N, 2, 0)),0,VLOOKUP($A$2370, 文字檔!M:N, 2, 0))</f>
        <v>-31587.72</v>
      </c>
      <c r="J2370" s="5">
        <f>IF(ISERROR(VLOOKUP($A$2370, 文字檔!O:P, 2, 0)),0,VLOOKUP($A$2370, 文字檔!O:P, 2, 0))</f>
        <v>0</v>
      </c>
      <c r="K2370">
        <f>IF(ISERROR(VLOOKUP($A$2370, 文字檔!Q:R, 2, 0)),0,VLOOKUP($A$2370, 文字檔!Q:R, 2, 0))</f>
        <v>173400</v>
      </c>
      <c r="L2370">
        <f>IF(ISERROR(VLOOKUP($A$2370, 文字檔!S:T, 2, 0)),0,VLOOKUP($A$2370, 文字檔!S:T, 2, 0))</f>
        <v>0</v>
      </c>
      <c r="M2370">
        <f>IF(ISERROR(VLOOKUP($A$2370, 文字檔!U:V, 2, 0)),0,VLOOKUP($A$2370, 文字檔!U:V, 2, 0))</f>
        <v>0</v>
      </c>
      <c r="N2370">
        <f>IF(ISERROR(VLOOKUP($A$2370, 文字檔!W:X, 2, 0)),0,VLOOKUP($A$2370, 文字檔!W:X, 2, 0))</f>
        <v>0</v>
      </c>
      <c r="O2370">
        <f>IF(ISERROR(VLOOKUP($A$2370, 文字檔!Y:Z, 2, 0)),0,VLOOKUP($A$2370, 文字檔!Y:Z, 2, 0))</f>
        <v>-90605.56</v>
      </c>
      <c r="P2370">
        <f>IF(ISERROR(VLOOKUP($A$2370, 文字檔!AA:AB, 2, 0)),0,VLOOKUP($A$2370, 文字檔!AA:AB, 2, 0))</f>
        <v>0</v>
      </c>
    </row>
    <row r="2371" spans="1:16" ht="16.2">
      <c r="A2371" s="7">
        <v>46107</v>
      </c>
      <c r="B2371" s="5">
        <f>SUMPRODUCT($C$2:$P$2,$C$2371:$P$2371)</f>
        <v>-181695.56</v>
      </c>
      <c r="C2371" s="5">
        <f>IF(ISERROR(VLOOKUP($A$2371, 文字檔!A:B, 2, 0)),0,VLOOKUP($A$2371, 文字檔!A:B, 2, 0))</f>
        <v>0</v>
      </c>
      <c r="D2371" s="5">
        <f>IF(ISERROR(VLOOKUP($A$2371, 文字檔!C:D, 2, 0)),0,VLOOKUP($A$2371, 文字檔!C:D, 2, 0))</f>
        <v>-82015.350000000006</v>
      </c>
      <c r="E2371" s="5">
        <f>IF(ISERROR(VLOOKUP($A$2371, 文字檔!E:F, 2, 0)),0,VLOOKUP($A$2371, 文字檔!E:F, 2, 0))</f>
        <v>0</v>
      </c>
      <c r="F2371" s="5">
        <f>IF(ISERROR(VLOOKUP($A$2371, 文字檔!G:H, 2, 0)),0,VLOOKUP($A$2371, 文字檔!G:H, 2, 0))</f>
        <v>0</v>
      </c>
      <c r="G2371" s="5">
        <f>IF(ISERROR(VLOOKUP($A$2371, 文字檔!I:J, 2, 0)),0,VLOOKUP($A$2371, 文字檔!I:J, 2, 0))</f>
        <v>-66821.58</v>
      </c>
      <c r="H2371" s="5">
        <f>IF(ISERROR(VLOOKUP($A$2371, 文字檔!K:L, 2, 0)),0,VLOOKUP($A$2371, 文字檔!K:L, 2, 0))</f>
        <v>-19029.349999999999</v>
      </c>
      <c r="I2371" s="5">
        <f>IF(ISERROR(VLOOKUP($A$2371, 文字檔!M:N, 2, 0)),0,VLOOKUP($A$2371, 文字檔!M:N, 2, 0))</f>
        <v>41390.44</v>
      </c>
      <c r="J2371" s="5">
        <f>IF(ISERROR(VLOOKUP($A$2371, 文字檔!O:P, 2, 0)),0,VLOOKUP($A$2371, 文字檔!O:P, 2, 0))</f>
        <v>0</v>
      </c>
      <c r="K2371">
        <f>IF(ISERROR(VLOOKUP($A$2371, 文字檔!Q:R, 2, 0)),0,VLOOKUP($A$2371, 文字檔!Q:R, 2, 0))</f>
        <v>-39600</v>
      </c>
      <c r="L2371">
        <f>IF(ISERROR(VLOOKUP($A$2371, 文字檔!S:T, 2, 0)),0,VLOOKUP($A$2371, 文字檔!S:T, 2, 0))</f>
        <v>23980.28</v>
      </c>
      <c r="M2371">
        <f>IF(ISERROR(VLOOKUP($A$2371, 文字檔!U:V, 2, 0)),0,VLOOKUP($A$2371, 文字檔!U:V, 2, 0))</f>
        <v>0</v>
      </c>
      <c r="N2371">
        <f>IF(ISERROR(VLOOKUP($A$2371, 文字檔!W:X, 2, 0)),0,VLOOKUP($A$2371, 文字檔!W:X, 2, 0))</f>
        <v>0</v>
      </c>
      <c r="O2371">
        <f>IF(ISERROR(VLOOKUP($A$2371, 文字檔!Y:Z, 2, 0)),0,VLOOKUP($A$2371, 文字檔!Y:Z, 2, 0))</f>
        <v>-39600</v>
      </c>
      <c r="P2371">
        <f>IF(ISERROR(VLOOKUP($A$2371, 文字檔!AA:AB, 2, 0)),0,VLOOKUP($A$2371, 文字檔!AA:AB, 2, 0))</f>
        <v>0</v>
      </c>
    </row>
    <row r="2372" spans="1:16" ht="16.2">
      <c r="A2372" s="7">
        <v>46108</v>
      </c>
      <c r="B2372" s="5">
        <f>SUMPRODUCT($C$2:$P$2,$C$2372:$P$2372)</f>
        <v>15488.240000000013</v>
      </c>
      <c r="C2372" s="5">
        <f>IF(ISERROR(VLOOKUP($A$2372, 文字檔!A:B, 2, 0)),0,VLOOKUP($A$2372, 文字檔!A:B, 2, 0))</f>
        <v>0</v>
      </c>
      <c r="D2372" s="5">
        <f>IF(ISERROR(VLOOKUP($A$2372, 文字檔!C:D, 2, 0)),0,VLOOKUP($A$2372, 文字檔!C:D, 2, 0))</f>
        <v>-95389.04</v>
      </c>
      <c r="E2372" s="5">
        <f>IF(ISERROR(VLOOKUP($A$2372, 文字檔!E:F, 2, 0)),0,VLOOKUP($A$2372, 文字檔!E:F, 2, 0))</f>
        <v>0</v>
      </c>
      <c r="F2372" s="5">
        <f>IF(ISERROR(VLOOKUP($A$2372, 文字檔!G:H, 2, 0)),0,VLOOKUP($A$2372, 文字檔!G:H, 2, 0))</f>
        <v>0</v>
      </c>
      <c r="G2372" s="5">
        <f>IF(ISERROR(VLOOKUP($A$2372, 文字檔!I:J, 2, 0)),0,VLOOKUP($A$2372, 文字檔!I:J, 2, 0))</f>
        <v>-24579.19</v>
      </c>
      <c r="H2372" s="5">
        <f>IF(ISERROR(VLOOKUP($A$2372, 文字檔!K:L, 2, 0)),0,VLOOKUP($A$2372, 文字檔!K:L, 2, 0))</f>
        <v>26810.57</v>
      </c>
      <c r="I2372" s="5">
        <f>IF(ISERROR(VLOOKUP($A$2372, 文字檔!M:N, 2, 0)),0,VLOOKUP($A$2372, 文字檔!M:N, 2, 0))</f>
        <v>201004.45</v>
      </c>
      <c r="J2372" s="5">
        <f>IF(ISERROR(VLOOKUP($A$2372, 文字檔!O:P, 2, 0)),0,VLOOKUP($A$2372, 文字檔!O:P, 2, 0))</f>
        <v>0</v>
      </c>
      <c r="K2372">
        <f>IF(ISERROR(VLOOKUP($A$2372, 文字檔!Q:R, 2, 0)),0,VLOOKUP($A$2372, 文字檔!Q:R, 2, 0))</f>
        <v>-64000</v>
      </c>
      <c r="L2372">
        <f>IF(ISERROR(VLOOKUP($A$2372, 文字檔!S:T, 2, 0)),0,VLOOKUP($A$2372, 文字檔!S:T, 2, 0))</f>
        <v>0</v>
      </c>
      <c r="M2372">
        <f>IF(ISERROR(VLOOKUP($A$2372, 文字檔!U:V, 2, 0)),0,VLOOKUP($A$2372, 文字檔!U:V, 2, 0))</f>
        <v>0</v>
      </c>
      <c r="N2372">
        <f>IF(ISERROR(VLOOKUP($A$2372, 文字檔!W:X, 2, 0)),0,VLOOKUP($A$2372, 文字檔!W:X, 2, 0))</f>
        <v>0</v>
      </c>
      <c r="O2372">
        <f>IF(ISERROR(VLOOKUP($A$2372, 文字檔!Y:Z, 2, 0)),0,VLOOKUP($A$2372, 文字檔!Y:Z, 2, 0))</f>
        <v>13611.37</v>
      </c>
      <c r="P2372">
        <f>IF(ISERROR(VLOOKUP($A$2372, 文字檔!AA:AB, 2, 0)),0,VLOOKUP($A$2372, 文字檔!AA:AB, 2, 0))</f>
        <v>-41969.919999999998</v>
      </c>
    </row>
    <row r="2373" spans="1:16" ht="16.2">
      <c r="A2373" s="7">
        <v>46109</v>
      </c>
      <c r="B2373" s="5">
        <f>SUMPRODUCT($C$2:$P$2,$C$2373:$P$2373)</f>
        <v>0</v>
      </c>
      <c r="C2373" s="5">
        <f>IF(ISERROR(VLOOKUP($A$2373, 文字檔!A:B, 2, 0)),0,VLOOKUP($A$2373, 文字檔!A:B, 2, 0))</f>
        <v>0</v>
      </c>
      <c r="D2373" s="5">
        <f>IF(ISERROR(VLOOKUP($A$2373, 文字檔!C:D, 2, 0)),0,VLOOKUP($A$2373, 文字檔!C:D, 2, 0))</f>
        <v>0</v>
      </c>
      <c r="E2373" s="5">
        <f>IF(ISERROR(VLOOKUP($A$2373, 文字檔!E:F, 2, 0)),0,VLOOKUP($A$2373, 文字檔!E:F, 2, 0))</f>
        <v>0</v>
      </c>
      <c r="F2373" s="5">
        <f>IF(ISERROR(VLOOKUP($A$2373, 文字檔!G:H, 2, 0)),0,VLOOKUP($A$2373, 文字檔!G:H, 2, 0))</f>
        <v>0</v>
      </c>
      <c r="G2373" s="5">
        <f>IF(ISERROR(VLOOKUP($A$2373, 文字檔!I:J, 2, 0)),0,VLOOKUP($A$2373, 文字檔!I:J, 2, 0))</f>
        <v>0</v>
      </c>
      <c r="H2373" s="5">
        <f>IF(ISERROR(VLOOKUP($A$2373, 文字檔!K:L, 2, 0)),0,VLOOKUP($A$2373, 文字檔!K:L, 2, 0))</f>
        <v>0</v>
      </c>
      <c r="I2373" s="5">
        <f>IF(ISERROR(VLOOKUP($A$2373, 文字檔!M:N, 2, 0)),0,VLOOKUP($A$2373, 文字檔!M:N, 2, 0))</f>
        <v>0</v>
      </c>
      <c r="J2373" s="5">
        <f>IF(ISERROR(VLOOKUP($A$2373, 文字檔!O:P, 2, 0)),0,VLOOKUP($A$2373, 文字檔!O:P, 2, 0))</f>
        <v>0</v>
      </c>
      <c r="K2373">
        <f>IF(ISERROR(VLOOKUP($A$2373, 文字檔!Q:R, 2, 0)),0,VLOOKUP($A$2373, 文字檔!Q:R, 2, 0))</f>
        <v>0</v>
      </c>
      <c r="L2373">
        <f>IF(ISERROR(VLOOKUP($A$2373, 文字檔!S:T, 2, 0)),0,VLOOKUP($A$2373, 文字檔!S:T, 2, 0))</f>
        <v>0</v>
      </c>
      <c r="M2373">
        <f>IF(ISERROR(VLOOKUP($A$2373, 文字檔!U:V, 2, 0)),0,VLOOKUP($A$2373, 文字檔!U:V, 2, 0))</f>
        <v>0</v>
      </c>
      <c r="N2373">
        <f>IF(ISERROR(VLOOKUP($A$2373, 文字檔!W:X, 2, 0)),0,VLOOKUP($A$2373, 文字檔!W:X, 2, 0))</f>
        <v>0</v>
      </c>
      <c r="O2373">
        <f>IF(ISERROR(VLOOKUP($A$2373, 文字檔!Y:Z, 2, 0)),0,VLOOKUP($A$2373, 文字檔!Y:Z, 2, 0))</f>
        <v>0</v>
      </c>
      <c r="P2373">
        <f>IF(ISERROR(VLOOKUP($A$2373, 文字檔!AA:AB, 2, 0)),0,VLOOKUP($A$2373, 文字檔!AA:AB, 2, 0))</f>
        <v>0</v>
      </c>
    </row>
    <row r="2374" spans="1:16" ht="16.2">
      <c r="A2374" s="7">
        <v>46110</v>
      </c>
      <c r="B2374" s="5">
        <f>SUMPRODUCT($C$2:$P$2,$C$2374:$P$2374)</f>
        <v>0</v>
      </c>
      <c r="C2374" s="5">
        <f>IF(ISERROR(VLOOKUP($A$2374, 文字檔!A:B, 2, 0)),0,VLOOKUP($A$2374, 文字檔!A:B, 2, 0))</f>
        <v>0</v>
      </c>
      <c r="D2374" s="5">
        <f>IF(ISERROR(VLOOKUP($A$2374, 文字檔!C:D, 2, 0)),0,VLOOKUP($A$2374, 文字檔!C:D, 2, 0))</f>
        <v>0</v>
      </c>
      <c r="E2374" s="5">
        <f>IF(ISERROR(VLOOKUP($A$2374, 文字檔!E:F, 2, 0)),0,VLOOKUP($A$2374, 文字檔!E:F, 2, 0))</f>
        <v>0</v>
      </c>
      <c r="F2374" s="5">
        <f>IF(ISERROR(VLOOKUP($A$2374, 文字檔!G:H, 2, 0)),0,VLOOKUP($A$2374, 文字檔!G:H, 2, 0))</f>
        <v>0</v>
      </c>
      <c r="G2374" s="5">
        <f>IF(ISERROR(VLOOKUP($A$2374, 文字檔!I:J, 2, 0)),0,VLOOKUP($A$2374, 文字檔!I:J, 2, 0))</f>
        <v>0</v>
      </c>
      <c r="H2374" s="5">
        <f>IF(ISERROR(VLOOKUP($A$2374, 文字檔!K:L, 2, 0)),0,VLOOKUP($A$2374, 文字檔!K:L, 2, 0))</f>
        <v>0</v>
      </c>
      <c r="I2374" s="5">
        <f>IF(ISERROR(VLOOKUP($A$2374, 文字檔!M:N, 2, 0)),0,VLOOKUP($A$2374, 文字檔!M:N, 2, 0))</f>
        <v>0</v>
      </c>
      <c r="J2374" s="5">
        <f>IF(ISERROR(VLOOKUP($A$2374, 文字檔!O:P, 2, 0)),0,VLOOKUP($A$2374, 文字檔!O:P, 2, 0))</f>
        <v>0</v>
      </c>
      <c r="K2374">
        <f>IF(ISERROR(VLOOKUP($A$2374, 文字檔!Q:R, 2, 0)),0,VLOOKUP($A$2374, 文字檔!Q:R, 2, 0))</f>
        <v>0</v>
      </c>
      <c r="L2374">
        <f>IF(ISERROR(VLOOKUP($A$2374, 文字檔!S:T, 2, 0)),0,VLOOKUP($A$2374, 文字檔!S:T, 2, 0))</f>
        <v>0</v>
      </c>
      <c r="M2374">
        <f>IF(ISERROR(VLOOKUP($A$2374, 文字檔!U:V, 2, 0)),0,VLOOKUP($A$2374, 文字檔!U:V, 2, 0))</f>
        <v>0</v>
      </c>
      <c r="N2374">
        <f>IF(ISERROR(VLOOKUP($A$2374, 文字檔!W:X, 2, 0)),0,VLOOKUP($A$2374, 文字檔!W:X, 2, 0))</f>
        <v>0</v>
      </c>
      <c r="O2374">
        <f>IF(ISERROR(VLOOKUP($A$2374, 文字檔!Y:Z, 2, 0)),0,VLOOKUP($A$2374, 文字檔!Y:Z, 2, 0))</f>
        <v>0</v>
      </c>
      <c r="P2374">
        <f>IF(ISERROR(VLOOKUP($A$2374, 文字檔!AA:AB, 2, 0)),0,VLOOKUP($A$2374, 文字檔!AA:AB, 2, 0))</f>
        <v>0</v>
      </c>
    </row>
    <row r="2375" spans="1:16" ht="16.2">
      <c r="A2375" s="7">
        <v>46111</v>
      </c>
      <c r="B2375" s="5">
        <f>SUMPRODUCT($C$2:$P$2,$C$2375:$P$2375)</f>
        <v>524105.80000000005</v>
      </c>
      <c r="C2375" s="5">
        <f>IF(ISERROR(VLOOKUP($A$2375, 文字檔!A:B, 2, 0)),0,VLOOKUP($A$2375, 文字檔!A:B, 2, 0))</f>
        <v>0</v>
      </c>
      <c r="D2375" s="5">
        <f>IF(ISERROR(VLOOKUP($A$2375, 文字檔!C:D, 2, 0)),0,VLOOKUP($A$2375, 文字檔!C:D, 2, 0))</f>
        <v>-15371.88</v>
      </c>
      <c r="E2375" s="5">
        <f>IF(ISERROR(VLOOKUP($A$2375, 文字檔!E:F, 2, 0)),0,VLOOKUP($A$2375, 文字檔!E:F, 2, 0))</f>
        <v>0</v>
      </c>
      <c r="F2375" s="5">
        <f>IF(ISERROR(VLOOKUP($A$2375, 文字檔!G:H, 2, 0)),0,VLOOKUP($A$2375, 文字檔!G:H, 2, 0))</f>
        <v>-39779.86</v>
      </c>
      <c r="G2375" s="5">
        <f>IF(ISERROR(VLOOKUP($A$2375, 文字檔!I:J, 2, 0)),0,VLOOKUP($A$2375, 文字檔!I:J, 2, 0))</f>
        <v>-18145.29</v>
      </c>
      <c r="H2375" s="5">
        <f>IF(ISERROR(VLOOKUP($A$2375, 文字檔!K:L, 2, 0)),0,VLOOKUP($A$2375, 文字檔!K:L, 2, 0))</f>
        <v>-68530.399999999994</v>
      </c>
      <c r="I2375" s="5">
        <f>IF(ISERROR(VLOOKUP($A$2375, 文字檔!M:N, 2, 0)),0,VLOOKUP($A$2375, 文字檔!M:N, 2, 0))</f>
        <v>805706.01</v>
      </c>
      <c r="J2375" s="5">
        <f>IF(ISERROR(VLOOKUP($A$2375, 文字檔!O:P, 2, 0)),0,VLOOKUP($A$2375, 文字檔!O:P, 2, 0))</f>
        <v>0</v>
      </c>
      <c r="K2375">
        <f>IF(ISERROR(VLOOKUP($A$2375, 文字檔!Q:R, 2, 0)),0,VLOOKUP($A$2375, 文字檔!Q:R, 2, 0))</f>
        <v>-130400</v>
      </c>
      <c r="L2375">
        <f>IF(ISERROR(VLOOKUP($A$2375, 文字檔!S:T, 2, 0)),0,VLOOKUP($A$2375, 文字檔!S:T, 2, 0))</f>
        <v>0</v>
      </c>
      <c r="M2375">
        <f>IF(ISERROR(VLOOKUP($A$2375, 文字檔!U:V, 2, 0)),0,VLOOKUP($A$2375, 文字檔!U:V, 2, 0))</f>
        <v>0</v>
      </c>
      <c r="N2375">
        <f>IF(ISERROR(VLOOKUP($A$2375, 文字檔!W:X, 2, 0)),0,VLOOKUP($A$2375, 文字檔!W:X, 2, 0))</f>
        <v>0</v>
      </c>
      <c r="O2375">
        <f>IF(ISERROR(VLOOKUP($A$2375, 文字檔!Y:Z, 2, 0)),0,VLOOKUP($A$2375, 文字檔!Y:Z, 2, 0))</f>
        <v>-9372.7800000000007</v>
      </c>
      <c r="P2375">
        <f>IF(ISERROR(VLOOKUP($A$2375, 文字檔!AA:AB, 2, 0)),0,VLOOKUP($A$2375, 文字檔!AA:AB, 2, 0))</f>
        <v>0</v>
      </c>
    </row>
    <row r="2376" spans="1:16" ht="16.2">
      <c r="A2376" s="7">
        <v>46112</v>
      </c>
      <c r="B2376" s="5">
        <f>SUMPRODUCT($C$2:$P$2,$C$2376:$P$2376)</f>
        <v>-535656.39</v>
      </c>
      <c r="C2376" s="5">
        <f>IF(ISERROR(VLOOKUP($A$2376, 文字檔!A:B, 2, 0)),0,VLOOKUP($A$2376, 文字檔!A:B, 2, 0))</f>
        <v>0</v>
      </c>
      <c r="D2376" s="5">
        <f>IF(ISERROR(VLOOKUP($A$2376, 文字檔!C:D, 2, 0)),0,VLOOKUP($A$2376, 文字檔!C:D, 2, 0))</f>
        <v>87239.19</v>
      </c>
      <c r="E2376" s="5">
        <f>IF(ISERROR(VLOOKUP($A$2376, 文字檔!E:F, 2, 0)),0,VLOOKUP($A$2376, 文字檔!E:F, 2, 0))</f>
        <v>0</v>
      </c>
      <c r="F2376" s="5">
        <f>IF(ISERROR(VLOOKUP($A$2376, 文字檔!G:H, 2, 0)),0,VLOOKUP($A$2376, 文字檔!G:H, 2, 0))</f>
        <v>-61564.95</v>
      </c>
      <c r="G2376" s="5">
        <f>IF(ISERROR(VLOOKUP($A$2376, 文字檔!I:J, 2, 0)),0,VLOOKUP($A$2376, 文字檔!I:J, 2, 0))</f>
        <v>-29355.11</v>
      </c>
      <c r="H2376" s="5">
        <f>IF(ISERROR(VLOOKUP($A$2376, 文字檔!K:L, 2, 0)),0,VLOOKUP($A$2376, 文字檔!K:L, 2, 0))</f>
        <v>-63129.18</v>
      </c>
      <c r="I2376" s="5">
        <f>IF(ISERROR(VLOOKUP($A$2376, 文字檔!M:N, 2, 0)),0,VLOOKUP($A$2376, 文字檔!M:N, 2, 0))</f>
        <v>-319786.90000000002</v>
      </c>
      <c r="J2376" s="5">
        <f>IF(ISERROR(VLOOKUP($A$2376, 文字檔!O:P, 2, 0)),0,VLOOKUP($A$2376, 文字檔!O:P, 2, 0))</f>
        <v>0</v>
      </c>
      <c r="K2376">
        <f>IF(ISERROR(VLOOKUP($A$2376, 文字檔!Q:R, 2, 0)),0,VLOOKUP($A$2376, 文字檔!Q:R, 2, 0))</f>
        <v>-97800</v>
      </c>
      <c r="L2376">
        <f>IF(ISERROR(VLOOKUP($A$2376, 文字檔!S:T, 2, 0)),0,VLOOKUP($A$2376, 文字檔!S:T, 2, 0))</f>
        <v>0</v>
      </c>
      <c r="M2376">
        <f>IF(ISERROR(VLOOKUP($A$2376, 文字檔!U:V, 2, 0)),0,VLOOKUP($A$2376, 文字檔!U:V, 2, 0))</f>
        <v>0</v>
      </c>
      <c r="N2376">
        <f>IF(ISERROR(VLOOKUP($A$2376, 文字檔!W:X, 2, 0)),0,VLOOKUP($A$2376, 文字檔!W:X, 2, 0))</f>
        <v>-31354.81</v>
      </c>
      <c r="O2376">
        <f>IF(ISERROR(VLOOKUP($A$2376, 文字檔!Y:Z, 2, 0)),0,VLOOKUP($A$2376, 文字檔!Y:Z, 2, 0))</f>
        <v>-34142.980000000003</v>
      </c>
      <c r="P2376">
        <f>IF(ISERROR(VLOOKUP($A$2376, 文字檔!AA:AB, 2, 0)),0,VLOOKUP($A$2376, 文字檔!AA:AB, 2, 0))</f>
        <v>14238.35</v>
      </c>
    </row>
    <row r="2377" spans="1:16" ht="16.2">
      <c r="A2377" s="7">
        <v>46113</v>
      </c>
      <c r="B2377" s="5">
        <f>SUMPRODUCT($C$2:$P$2,$C$2377:$P$2377)</f>
        <v>863461.07</v>
      </c>
      <c r="C2377" s="5">
        <f>IF(ISERROR(VLOOKUP($A$2377, 文字檔!A:B, 2, 0)),0,VLOOKUP($A$2377, 文字檔!A:B, 2, 0))</f>
        <v>21017.17</v>
      </c>
      <c r="D2377" s="5">
        <f>IF(ISERROR(VLOOKUP($A$2377, 文字檔!C:D, 2, 0)),0,VLOOKUP($A$2377, 文字檔!C:D, 2, 0))</f>
        <v>0</v>
      </c>
      <c r="E2377" s="5">
        <f>IF(ISERROR(VLOOKUP($A$2377, 文字檔!E:F, 2, 0)),0,VLOOKUP($A$2377, 文字檔!E:F, 2, 0))</f>
        <v>0</v>
      </c>
      <c r="F2377" s="5">
        <f>IF(ISERROR(VLOOKUP($A$2377, 文字檔!G:H, 2, 0)),0,VLOOKUP($A$2377, 文字檔!G:H, 2, 0))</f>
        <v>0</v>
      </c>
      <c r="G2377" s="5">
        <f>IF(ISERROR(VLOOKUP($A$2377, 文字檔!I:J, 2, 0)),0,VLOOKUP($A$2377, 文字檔!I:J, 2, 0))</f>
        <v>197668.51</v>
      </c>
      <c r="H2377" s="5">
        <f>IF(ISERROR(VLOOKUP($A$2377, 文字檔!K:L, 2, 0)),0,VLOOKUP($A$2377, 文字檔!K:L, 2, 0))</f>
        <v>8.6</v>
      </c>
      <c r="I2377" s="5">
        <f>IF(ISERROR(VLOOKUP($A$2377, 文字檔!M:N, 2, 0)),0,VLOOKUP($A$2377, 文字檔!M:N, 2, 0))</f>
        <v>200228.12</v>
      </c>
      <c r="J2377" s="5">
        <f>IF(ISERROR(VLOOKUP($A$2377, 文字檔!O:P, 2, 0)),0,VLOOKUP($A$2377, 文字檔!O:P, 2, 0))</f>
        <v>0</v>
      </c>
      <c r="K2377">
        <f>IF(ISERROR(VLOOKUP($A$2377, 文字檔!Q:R, 2, 0)),0,VLOOKUP($A$2377, 文字檔!Q:R, 2, 0))</f>
        <v>284600</v>
      </c>
      <c r="L2377">
        <f>IF(ISERROR(VLOOKUP($A$2377, 文字檔!S:T, 2, 0)),0,VLOOKUP($A$2377, 文字檔!S:T, 2, 0))</f>
        <v>0</v>
      </c>
      <c r="M2377">
        <f>IF(ISERROR(VLOOKUP($A$2377, 文字檔!U:V, 2, 0)),0,VLOOKUP($A$2377, 文字檔!U:V, 2, 0))</f>
        <v>70008.59</v>
      </c>
      <c r="N2377">
        <f>IF(ISERROR(VLOOKUP($A$2377, 文字檔!W:X, 2, 0)),0,VLOOKUP($A$2377, 文字檔!W:X, 2, 0))</f>
        <v>130458.43</v>
      </c>
      <c r="O2377">
        <f>IF(ISERROR(VLOOKUP($A$2377, 文字檔!Y:Z, 2, 0)),0,VLOOKUP($A$2377, 文字檔!Y:Z, 2, 0))</f>
        <v>147460.98000000001</v>
      </c>
      <c r="P2377">
        <f>IF(ISERROR(VLOOKUP($A$2377, 文字檔!AA:AB, 2, 0)),0,VLOOKUP($A$2377, 文字檔!AA:AB, 2, 0))</f>
        <v>-187989.33</v>
      </c>
    </row>
    <row r="2378" spans="1:16" ht="16.2">
      <c r="A2378" s="7">
        <v>46114</v>
      </c>
      <c r="B2378" s="5">
        <f>SUMPRODUCT($C$2:$P$2,$C$2378:$P$2378)</f>
        <v>-867458.16999999993</v>
      </c>
      <c r="C2378" s="5">
        <f>IF(ISERROR(VLOOKUP($A$2378, 文字檔!A:B, 2, 0)),0,VLOOKUP($A$2378, 文字檔!A:B, 2, 0))</f>
        <v>14241.03</v>
      </c>
      <c r="D2378" s="5">
        <f>IF(ISERROR(VLOOKUP($A$2378, 文字檔!C:D, 2, 0)),0,VLOOKUP($A$2378, 文字檔!C:D, 2, 0))</f>
        <v>-198993.53</v>
      </c>
      <c r="E2378" s="5">
        <f>IF(ISERROR(VLOOKUP($A$2378, 文字檔!E:F, 2, 0)),0,VLOOKUP($A$2378, 文字檔!E:F, 2, 0))</f>
        <v>0</v>
      </c>
      <c r="F2378" s="5">
        <f>IF(ISERROR(VLOOKUP($A$2378, 文字檔!G:H, 2, 0)),0,VLOOKUP($A$2378, 文字檔!G:H, 2, 0))</f>
        <v>0</v>
      </c>
      <c r="G2378" s="5">
        <f>IF(ISERROR(VLOOKUP($A$2378, 文字檔!I:J, 2, 0)),0,VLOOKUP($A$2378, 文字檔!I:J, 2, 0))</f>
        <v>21394.58</v>
      </c>
      <c r="H2378" s="5">
        <f>IF(ISERROR(VLOOKUP($A$2378, 文字檔!K:L, 2, 0)),0,VLOOKUP($A$2378, 文字檔!K:L, 2, 0))</f>
        <v>102602.09</v>
      </c>
      <c r="I2378" s="5">
        <f>IF(ISERROR(VLOOKUP($A$2378, 文字檔!M:N, 2, 0)),0,VLOOKUP($A$2378, 文字檔!M:N, 2, 0))</f>
        <v>-160378.15</v>
      </c>
      <c r="J2378" s="5">
        <f>IF(ISERROR(VLOOKUP($A$2378, 文字檔!O:P, 2, 0)),0,VLOOKUP($A$2378, 文字檔!O:P, 2, 0))</f>
        <v>0</v>
      </c>
      <c r="K2378">
        <f>IF(ISERROR(VLOOKUP($A$2378, 文字檔!Q:R, 2, 0)),0,VLOOKUP($A$2378, 文字檔!Q:R, 2, 0))</f>
        <v>-183000</v>
      </c>
      <c r="L2378">
        <f>IF(ISERROR(VLOOKUP($A$2378, 文字檔!S:T, 2, 0)),0,VLOOKUP($A$2378, 文字檔!S:T, 2, 0))</f>
        <v>44599.99</v>
      </c>
      <c r="M2378">
        <f>IF(ISERROR(VLOOKUP($A$2378, 文字檔!U:V, 2, 0)),0,VLOOKUP($A$2378, 文字檔!U:V, 2, 0))</f>
        <v>-125583.37</v>
      </c>
      <c r="N2378">
        <f>IF(ISERROR(VLOOKUP($A$2378, 文字檔!W:X, 2, 0)),0,VLOOKUP($A$2378, 文字檔!W:X, 2, 0))</f>
        <v>-125583.37</v>
      </c>
      <c r="O2378">
        <f>IF(ISERROR(VLOOKUP($A$2378, 文字檔!Y:Z, 2, 0)),0,VLOOKUP($A$2378, 文字檔!Y:Z, 2, 0))</f>
        <v>-187765.58</v>
      </c>
      <c r="P2378">
        <f>IF(ISERROR(VLOOKUP($A$2378, 文字檔!AA:AB, 2, 0)),0,VLOOKUP($A$2378, 文字檔!AA:AB, 2, 0))</f>
        <v>-68991.86</v>
      </c>
    </row>
    <row r="2379" spans="1:16" ht="16.2">
      <c r="A2379" s="7">
        <v>46115</v>
      </c>
      <c r="B2379" s="5">
        <f>SUMPRODUCT($C$2:$P$2,$C$2379:$P$2379)</f>
        <v>0</v>
      </c>
      <c r="C2379" s="5">
        <f>IF(ISERROR(VLOOKUP($A$2379, 文字檔!A:B, 2, 0)),0,VLOOKUP($A$2379, 文字檔!A:B, 2, 0))</f>
        <v>0</v>
      </c>
      <c r="D2379" s="5">
        <f>IF(ISERROR(VLOOKUP($A$2379, 文字檔!C:D, 2, 0)),0,VLOOKUP($A$2379, 文字檔!C:D, 2, 0))</f>
        <v>0</v>
      </c>
      <c r="E2379" s="5">
        <f>IF(ISERROR(VLOOKUP($A$2379, 文字檔!E:F, 2, 0)),0,VLOOKUP($A$2379, 文字檔!E:F, 2, 0))</f>
        <v>0</v>
      </c>
      <c r="F2379" s="5">
        <f>IF(ISERROR(VLOOKUP($A$2379, 文字檔!G:H, 2, 0)),0,VLOOKUP($A$2379, 文字檔!G:H, 2, 0))</f>
        <v>0</v>
      </c>
      <c r="G2379" s="5">
        <f>IF(ISERROR(VLOOKUP($A$2379, 文字檔!I:J, 2, 0)),0,VLOOKUP($A$2379, 文字檔!I:J, 2, 0))</f>
        <v>0</v>
      </c>
      <c r="H2379" s="5">
        <f>IF(ISERROR(VLOOKUP($A$2379, 文字檔!K:L, 2, 0)),0,VLOOKUP($A$2379, 文字檔!K:L, 2, 0))</f>
        <v>0</v>
      </c>
      <c r="I2379" s="5">
        <f>IF(ISERROR(VLOOKUP($A$2379, 文字檔!M:N, 2, 0)),0,VLOOKUP($A$2379, 文字檔!M:N, 2, 0))</f>
        <v>0</v>
      </c>
      <c r="J2379" s="5">
        <f>IF(ISERROR(VLOOKUP($A$2379, 文字檔!O:P, 2, 0)),0,VLOOKUP($A$2379, 文字檔!O:P, 2, 0))</f>
        <v>0</v>
      </c>
      <c r="K2379">
        <f>IF(ISERROR(VLOOKUP($A$2379, 文字檔!Q:R, 2, 0)),0,VLOOKUP($A$2379, 文字檔!Q:R, 2, 0))</f>
        <v>0</v>
      </c>
      <c r="L2379">
        <f>IF(ISERROR(VLOOKUP($A$2379, 文字檔!S:T, 2, 0)),0,VLOOKUP($A$2379, 文字檔!S:T, 2, 0))</f>
        <v>0</v>
      </c>
      <c r="M2379">
        <f>IF(ISERROR(VLOOKUP($A$2379, 文字檔!U:V, 2, 0)),0,VLOOKUP($A$2379, 文字檔!U:V, 2, 0))</f>
        <v>0</v>
      </c>
      <c r="N2379">
        <f>IF(ISERROR(VLOOKUP($A$2379, 文字檔!W:X, 2, 0)),0,VLOOKUP($A$2379, 文字檔!W:X, 2, 0))</f>
        <v>0</v>
      </c>
      <c r="O2379">
        <f>IF(ISERROR(VLOOKUP($A$2379, 文字檔!Y:Z, 2, 0)),0,VLOOKUP($A$2379, 文字檔!Y:Z, 2, 0))</f>
        <v>0</v>
      </c>
      <c r="P2379">
        <f>IF(ISERROR(VLOOKUP($A$2379, 文字檔!AA:AB, 2, 0)),0,VLOOKUP($A$2379, 文字檔!AA:AB, 2, 0))</f>
        <v>0</v>
      </c>
    </row>
    <row r="2380" spans="1:16" ht="16.2">
      <c r="A2380" s="7">
        <v>46116</v>
      </c>
      <c r="B2380" s="5">
        <f>SUMPRODUCT($C$2:$P$2,$C$2380:$P$2380)</f>
        <v>0</v>
      </c>
      <c r="C2380" s="5">
        <f>IF(ISERROR(VLOOKUP($A$2380, 文字檔!A:B, 2, 0)),0,VLOOKUP($A$2380, 文字檔!A:B, 2, 0))</f>
        <v>0</v>
      </c>
      <c r="D2380" s="5">
        <f>IF(ISERROR(VLOOKUP($A$2380, 文字檔!C:D, 2, 0)),0,VLOOKUP($A$2380, 文字檔!C:D, 2, 0))</f>
        <v>0</v>
      </c>
      <c r="E2380" s="5">
        <f>IF(ISERROR(VLOOKUP($A$2380, 文字檔!E:F, 2, 0)),0,VLOOKUP($A$2380, 文字檔!E:F, 2, 0))</f>
        <v>0</v>
      </c>
      <c r="F2380" s="5">
        <f>IF(ISERROR(VLOOKUP($A$2380, 文字檔!G:H, 2, 0)),0,VLOOKUP($A$2380, 文字檔!G:H, 2, 0))</f>
        <v>0</v>
      </c>
      <c r="G2380" s="5">
        <f>IF(ISERROR(VLOOKUP($A$2380, 文字檔!I:J, 2, 0)),0,VLOOKUP($A$2380, 文字檔!I:J, 2, 0))</f>
        <v>0</v>
      </c>
      <c r="H2380" s="5">
        <f>IF(ISERROR(VLOOKUP($A$2380, 文字檔!K:L, 2, 0)),0,VLOOKUP($A$2380, 文字檔!K:L, 2, 0))</f>
        <v>0</v>
      </c>
      <c r="I2380" s="5">
        <f>IF(ISERROR(VLOOKUP($A$2380, 文字檔!M:N, 2, 0)),0,VLOOKUP($A$2380, 文字檔!M:N, 2, 0))</f>
        <v>0</v>
      </c>
      <c r="J2380" s="5">
        <f>IF(ISERROR(VLOOKUP($A$2380, 文字檔!O:P, 2, 0)),0,VLOOKUP($A$2380, 文字檔!O:P, 2, 0))</f>
        <v>0</v>
      </c>
      <c r="K2380">
        <f>IF(ISERROR(VLOOKUP($A$2380, 文字檔!Q:R, 2, 0)),0,VLOOKUP($A$2380, 文字檔!Q:R, 2, 0))</f>
        <v>0</v>
      </c>
      <c r="L2380">
        <f>IF(ISERROR(VLOOKUP($A$2380, 文字檔!S:T, 2, 0)),0,VLOOKUP($A$2380, 文字檔!S:T, 2, 0))</f>
        <v>0</v>
      </c>
      <c r="M2380">
        <f>IF(ISERROR(VLOOKUP($A$2380, 文字檔!U:V, 2, 0)),0,VLOOKUP($A$2380, 文字檔!U:V, 2, 0))</f>
        <v>0</v>
      </c>
      <c r="N2380">
        <f>IF(ISERROR(VLOOKUP($A$2380, 文字檔!W:X, 2, 0)),0,VLOOKUP($A$2380, 文字檔!W:X, 2, 0))</f>
        <v>0</v>
      </c>
      <c r="O2380">
        <f>IF(ISERROR(VLOOKUP($A$2380, 文字檔!Y:Z, 2, 0)),0,VLOOKUP($A$2380, 文字檔!Y:Z, 2, 0))</f>
        <v>0</v>
      </c>
      <c r="P2380">
        <f>IF(ISERROR(VLOOKUP($A$2380, 文字檔!AA:AB, 2, 0)),0,VLOOKUP($A$2380, 文字檔!AA:AB, 2, 0))</f>
        <v>0</v>
      </c>
    </row>
    <row r="2381" spans="1:16" ht="16.2">
      <c r="A2381" s="7">
        <v>46117</v>
      </c>
      <c r="B2381" s="5">
        <f>SUMPRODUCT($C$2:$P$2,$C$2381:$P$2381)</f>
        <v>0</v>
      </c>
      <c r="C2381" s="5">
        <f>IF(ISERROR(VLOOKUP($A$2381, 文字檔!A:B, 2, 0)),0,VLOOKUP($A$2381, 文字檔!A:B, 2, 0))</f>
        <v>0</v>
      </c>
      <c r="D2381" s="5">
        <f>IF(ISERROR(VLOOKUP($A$2381, 文字檔!C:D, 2, 0)),0,VLOOKUP($A$2381, 文字檔!C:D, 2, 0))</f>
        <v>0</v>
      </c>
      <c r="E2381" s="5">
        <f>IF(ISERROR(VLOOKUP($A$2381, 文字檔!E:F, 2, 0)),0,VLOOKUP($A$2381, 文字檔!E:F, 2, 0))</f>
        <v>0</v>
      </c>
      <c r="F2381" s="5">
        <f>IF(ISERROR(VLOOKUP($A$2381, 文字檔!G:H, 2, 0)),0,VLOOKUP($A$2381, 文字檔!G:H, 2, 0))</f>
        <v>0</v>
      </c>
      <c r="G2381" s="5">
        <f>IF(ISERROR(VLOOKUP($A$2381, 文字檔!I:J, 2, 0)),0,VLOOKUP($A$2381, 文字檔!I:J, 2, 0))</f>
        <v>0</v>
      </c>
      <c r="H2381" s="5">
        <f>IF(ISERROR(VLOOKUP($A$2381, 文字檔!K:L, 2, 0)),0,VLOOKUP($A$2381, 文字檔!K:L, 2, 0))</f>
        <v>0</v>
      </c>
      <c r="I2381" s="5">
        <f>IF(ISERROR(VLOOKUP($A$2381, 文字檔!M:N, 2, 0)),0,VLOOKUP($A$2381, 文字檔!M:N, 2, 0))</f>
        <v>0</v>
      </c>
      <c r="J2381" s="5">
        <f>IF(ISERROR(VLOOKUP($A$2381, 文字檔!O:P, 2, 0)),0,VLOOKUP($A$2381, 文字檔!O:P, 2, 0))</f>
        <v>0</v>
      </c>
      <c r="K2381">
        <f>IF(ISERROR(VLOOKUP($A$2381, 文字檔!Q:R, 2, 0)),0,VLOOKUP($A$2381, 文字檔!Q:R, 2, 0))</f>
        <v>0</v>
      </c>
      <c r="L2381">
        <f>IF(ISERROR(VLOOKUP($A$2381, 文字檔!S:T, 2, 0)),0,VLOOKUP($A$2381, 文字檔!S:T, 2, 0))</f>
        <v>0</v>
      </c>
      <c r="M2381">
        <f>IF(ISERROR(VLOOKUP($A$2381, 文字檔!U:V, 2, 0)),0,VLOOKUP($A$2381, 文字檔!U:V, 2, 0))</f>
        <v>0</v>
      </c>
      <c r="N2381">
        <f>IF(ISERROR(VLOOKUP($A$2381, 文字檔!W:X, 2, 0)),0,VLOOKUP($A$2381, 文字檔!W:X, 2, 0))</f>
        <v>0</v>
      </c>
      <c r="O2381">
        <f>IF(ISERROR(VLOOKUP($A$2381, 文字檔!Y:Z, 2, 0)),0,VLOOKUP($A$2381, 文字檔!Y:Z, 2, 0))</f>
        <v>0</v>
      </c>
      <c r="P2381">
        <f>IF(ISERROR(VLOOKUP($A$2381, 文字檔!AA:AB, 2, 0)),0,VLOOKUP($A$2381, 文字檔!AA:AB, 2, 0))</f>
        <v>0</v>
      </c>
    </row>
    <row r="2382" spans="1:16" ht="16.2">
      <c r="A2382" s="7">
        <v>46118</v>
      </c>
      <c r="B2382" s="5">
        <f>SUMPRODUCT($C$2:$P$2,$C$2382:$P$2382)</f>
        <v>0</v>
      </c>
      <c r="C2382" s="5">
        <f>IF(ISERROR(VLOOKUP($A$2382, 文字檔!A:B, 2, 0)),0,VLOOKUP($A$2382, 文字檔!A:B, 2, 0))</f>
        <v>0</v>
      </c>
      <c r="D2382" s="5">
        <f>IF(ISERROR(VLOOKUP($A$2382, 文字檔!C:D, 2, 0)),0,VLOOKUP($A$2382, 文字檔!C:D, 2, 0))</f>
        <v>0</v>
      </c>
      <c r="E2382" s="5">
        <f>IF(ISERROR(VLOOKUP($A$2382, 文字檔!E:F, 2, 0)),0,VLOOKUP($A$2382, 文字檔!E:F, 2, 0))</f>
        <v>0</v>
      </c>
      <c r="F2382" s="5">
        <f>IF(ISERROR(VLOOKUP($A$2382, 文字檔!G:H, 2, 0)),0,VLOOKUP($A$2382, 文字檔!G:H, 2, 0))</f>
        <v>0</v>
      </c>
      <c r="G2382" s="5">
        <f>IF(ISERROR(VLOOKUP($A$2382, 文字檔!I:J, 2, 0)),0,VLOOKUP($A$2382, 文字檔!I:J, 2, 0))</f>
        <v>0</v>
      </c>
      <c r="H2382" s="5">
        <f>IF(ISERROR(VLOOKUP($A$2382, 文字檔!K:L, 2, 0)),0,VLOOKUP($A$2382, 文字檔!K:L, 2, 0))</f>
        <v>0</v>
      </c>
      <c r="I2382" s="5">
        <f>IF(ISERROR(VLOOKUP($A$2382, 文字檔!M:N, 2, 0)),0,VLOOKUP($A$2382, 文字檔!M:N, 2, 0))</f>
        <v>0</v>
      </c>
      <c r="J2382" s="5">
        <f>IF(ISERROR(VLOOKUP($A$2382, 文字檔!O:P, 2, 0)),0,VLOOKUP($A$2382, 文字檔!O:P, 2, 0))</f>
        <v>0</v>
      </c>
      <c r="K2382">
        <f>IF(ISERROR(VLOOKUP($A$2382, 文字檔!Q:R, 2, 0)),0,VLOOKUP($A$2382, 文字檔!Q:R, 2, 0))</f>
        <v>0</v>
      </c>
      <c r="L2382">
        <f>IF(ISERROR(VLOOKUP($A$2382, 文字檔!S:T, 2, 0)),0,VLOOKUP($A$2382, 文字檔!S:T, 2, 0))</f>
        <v>0</v>
      </c>
      <c r="M2382">
        <f>IF(ISERROR(VLOOKUP($A$2382, 文字檔!U:V, 2, 0)),0,VLOOKUP($A$2382, 文字檔!U:V, 2, 0))</f>
        <v>0</v>
      </c>
      <c r="N2382">
        <f>IF(ISERROR(VLOOKUP($A$2382, 文字檔!W:X, 2, 0)),0,VLOOKUP($A$2382, 文字檔!W:X, 2, 0))</f>
        <v>0</v>
      </c>
      <c r="O2382">
        <f>IF(ISERROR(VLOOKUP($A$2382, 文字檔!Y:Z, 2, 0)),0,VLOOKUP($A$2382, 文字檔!Y:Z, 2, 0))</f>
        <v>0</v>
      </c>
      <c r="P2382">
        <f>IF(ISERROR(VLOOKUP($A$2382, 文字檔!AA:AB, 2, 0)),0,VLOOKUP($A$2382, 文字檔!AA:AB, 2, 0))</f>
        <v>0</v>
      </c>
    </row>
    <row r="2383" spans="1:16" ht="16.2">
      <c r="A2383" s="7">
        <v>46119</v>
      </c>
      <c r="B2383" s="5">
        <f>SUMPRODUCT($C$2:$P$2,$C$2383:$P$2383)</f>
        <v>57103.930000000008</v>
      </c>
      <c r="C2383" s="5">
        <f>IF(ISERROR(VLOOKUP($A$2383, 文字檔!A:B, 2, 0)),0,VLOOKUP($A$2383, 文字檔!A:B, 2, 0))</f>
        <v>27406.17</v>
      </c>
      <c r="D2383" s="5">
        <f>IF(ISERROR(VLOOKUP($A$2383, 文字檔!C:D, 2, 0)),0,VLOOKUP($A$2383, 文字檔!C:D, 2, 0))</f>
        <v>0</v>
      </c>
      <c r="E2383" s="5">
        <f>IF(ISERROR(VLOOKUP($A$2383, 文字檔!E:F, 2, 0)),0,VLOOKUP($A$2383, 文字檔!E:F, 2, 0))</f>
        <v>0</v>
      </c>
      <c r="F2383" s="5">
        <f>IF(ISERROR(VLOOKUP($A$2383, 文字檔!G:H, 2, 0)),0,VLOOKUP($A$2383, 文字檔!G:H, 2, 0))</f>
        <v>0</v>
      </c>
      <c r="G2383" s="5">
        <f>IF(ISERROR(VLOOKUP($A$2383, 文字檔!I:J, 2, 0)),0,VLOOKUP($A$2383, 文字檔!I:J, 2, 0))</f>
        <v>0</v>
      </c>
      <c r="H2383" s="5">
        <f>IF(ISERROR(VLOOKUP($A$2383, 文字檔!K:L, 2, 0)),0,VLOOKUP($A$2383, 文字檔!K:L, 2, 0))</f>
        <v>0</v>
      </c>
      <c r="I2383" s="5">
        <f>IF(ISERROR(VLOOKUP($A$2383, 文字檔!M:N, 2, 0)),0,VLOOKUP($A$2383, 文字檔!M:N, 2, 0))</f>
        <v>0</v>
      </c>
      <c r="J2383" s="5">
        <f>IF(ISERROR(VLOOKUP($A$2383, 文字檔!O:P, 2, 0)),0,VLOOKUP($A$2383, 文字檔!O:P, 2, 0))</f>
        <v>0</v>
      </c>
      <c r="K2383">
        <f>IF(ISERROR(VLOOKUP($A$2383, 文字檔!Q:R, 2, 0)),0,VLOOKUP($A$2383, 文字檔!Q:R, 2, 0))</f>
        <v>134400</v>
      </c>
      <c r="L2383">
        <f>IF(ISERROR(VLOOKUP($A$2383, 文字檔!S:T, 2, 0)),0,VLOOKUP($A$2383, 文字檔!S:T, 2, 0))</f>
        <v>-36585.31</v>
      </c>
      <c r="M2383">
        <f>IF(ISERROR(VLOOKUP($A$2383, 文字檔!U:V, 2, 0)),0,VLOOKUP($A$2383, 文字檔!U:V, 2, 0))</f>
        <v>-69964.759999999995</v>
      </c>
      <c r="N2383">
        <f>IF(ISERROR(VLOOKUP($A$2383, 文字檔!W:X, 2, 0)),0,VLOOKUP($A$2383, 文字檔!W:X, 2, 0))</f>
        <v>92630.53</v>
      </c>
      <c r="O2383">
        <f>IF(ISERROR(VLOOKUP($A$2383, 文字檔!Y:Z, 2, 0)),0,VLOOKUP($A$2383, 文字檔!Y:Z, 2, 0))</f>
        <v>-90782.7</v>
      </c>
      <c r="P2383">
        <f>IF(ISERROR(VLOOKUP($A$2383, 文字檔!AA:AB, 2, 0)),0,VLOOKUP($A$2383, 文字檔!AA:AB, 2, 0))</f>
        <v>0</v>
      </c>
    </row>
    <row r="2384" spans="1:16" ht="16.2">
      <c r="A2384" s="7">
        <v>46120</v>
      </c>
      <c r="B2384" s="5">
        <f>SUMPRODUCT($C$2:$P$2,$C$2384:$P$2384)</f>
        <v>2151982.7399999998</v>
      </c>
      <c r="C2384" s="5">
        <f>IF(ISERROR(VLOOKUP($A$2384, 文字檔!A:B, 2, 0)),0,VLOOKUP($A$2384, 文字檔!A:B, 2, 0))</f>
        <v>-18172.580000000002</v>
      </c>
      <c r="D2384" s="5">
        <f>IF(ISERROR(VLOOKUP($A$2384, 文字檔!C:D, 2, 0)),0,VLOOKUP($A$2384, 文字檔!C:D, 2, 0))</f>
        <v>68510.83</v>
      </c>
      <c r="E2384" s="5">
        <f>IF(ISERROR(VLOOKUP($A$2384, 文字檔!E:F, 2, 0)),0,VLOOKUP($A$2384, 文字檔!E:F, 2, 0))</f>
        <v>0</v>
      </c>
      <c r="F2384" s="5">
        <f>IF(ISERROR(VLOOKUP($A$2384, 文字檔!G:H, 2, 0)),0,VLOOKUP($A$2384, 文字檔!G:H, 2, 0))</f>
        <v>0</v>
      </c>
      <c r="G2384" s="5">
        <f>IF(ISERROR(VLOOKUP($A$2384, 文字檔!I:J, 2, 0)),0,VLOOKUP($A$2384, 文字檔!I:J, 2, 0))</f>
        <v>306796.28999999998</v>
      </c>
      <c r="H2384" s="5">
        <f>IF(ISERROR(VLOOKUP($A$2384, 文字檔!K:L, 2, 0)),0,VLOOKUP($A$2384, 文字檔!K:L, 2, 0))</f>
        <v>328.38</v>
      </c>
      <c r="I2384" s="5">
        <f>IF(ISERROR(VLOOKUP($A$2384, 文字檔!M:N, 2, 0)),0,VLOOKUP($A$2384, 文字檔!M:N, 2, 0))</f>
        <v>487374.76</v>
      </c>
      <c r="J2384" s="5">
        <f>IF(ISERROR(VLOOKUP($A$2384, 文字檔!O:P, 2, 0)),0,VLOOKUP($A$2384, 文字檔!O:P, 2, 0))</f>
        <v>234643.58</v>
      </c>
      <c r="K2384">
        <f>IF(ISERROR(VLOOKUP($A$2384, 文字檔!Q:R, 2, 0)),0,VLOOKUP($A$2384, 文字檔!Q:R, 2, 0))</f>
        <v>367400</v>
      </c>
      <c r="L2384">
        <f>IF(ISERROR(VLOOKUP($A$2384, 文字檔!S:T, 2, 0)),0,VLOOKUP($A$2384, 文字檔!S:T, 2, 0))</f>
        <v>0</v>
      </c>
      <c r="M2384">
        <f>IF(ISERROR(VLOOKUP($A$2384, 文字檔!U:V, 2, 0)),0,VLOOKUP($A$2384, 文字檔!U:V, 2, 0))</f>
        <v>41156.449999999997</v>
      </c>
      <c r="N2384">
        <f>IF(ISERROR(VLOOKUP($A$2384, 文字檔!W:X, 2, 0)),0,VLOOKUP($A$2384, 文字檔!W:X, 2, 0))</f>
        <v>296594.76</v>
      </c>
      <c r="O2384">
        <f>IF(ISERROR(VLOOKUP($A$2384, 文字檔!Y:Z, 2, 0)),0,VLOOKUP($A$2384, 文字檔!Y:Z, 2, 0))</f>
        <v>367400</v>
      </c>
      <c r="P2384">
        <f>IF(ISERROR(VLOOKUP($A$2384, 文字檔!AA:AB, 2, 0)),0,VLOOKUP($A$2384, 文字檔!AA:AB, 2, 0))</f>
        <v>-49.73</v>
      </c>
    </row>
    <row r="2385" spans="1:16" ht="16.2">
      <c r="A2385" s="7">
        <v>46121</v>
      </c>
      <c r="B2385" s="5">
        <f>SUMPRODUCT($C$2:$P$2,$C$2385:$P$2385)</f>
        <v>-326903.28999999998</v>
      </c>
      <c r="C2385" s="5">
        <f>IF(ISERROR(VLOOKUP($A$2385, 文字檔!A:B, 2, 0)),0,VLOOKUP($A$2385, 文字檔!A:B, 2, 0))</f>
        <v>0</v>
      </c>
      <c r="D2385" s="5">
        <f>IF(ISERROR(VLOOKUP($A$2385, 文字檔!C:D, 2, 0)),0,VLOOKUP($A$2385, 文字檔!C:D, 2, 0))</f>
        <v>0</v>
      </c>
      <c r="E2385" s="5">
        <f>IF(ISERROR(VLOOKUP($A$2385, 文字檔!E:F, 2, 0)),0,VLOOKUP($A$2385, 文字檔!E:F, 2, 0))</f>
        <v>0</v>
      </c>
      <c r="F2385" s="5">
        <f>IF(ISERROR(VLOOKUP($A$2385, 文字檔!G:H, 2, 0)),0,VLOOKUP($A$2385, 文字檔!G:H, 2, 0))</f>
        <v>0</v>
      </c>
      <c r="G2385" s="5">
        <f>IF(ISERROR(VLOOKUP($A$2385, 文字檔!I:J, 2, 0)),0,VLOOKUP($A$2385, 文字檔!I:J, 2, 0))</f>
        <v>2949.52</v>
      </c>
      <c r="H2385" s="5">
        <f>IF(ISERROR(VLOOKUP($A$2385, 文字檔!K:L, 2, 0)),0,VLOOKUP($A$2385, 文字檔!K:L, 2, 0))</f>
        <v>0</v>
      </c>
      <c r="I2385" s="5">
        <f>IF(ISERROR(VLOOKUP($A$2385, 文字檔!M:N, 2, 0)),0,VLOOKUP($A$2385, 文字檔!M:N, 2, 0))</f>
        <v>-192271.38</v>
      </c>
      <c r="J2385" s="5">
        <f>IF(ISERROR(VLOOKUP($A$2385, 文字檔!O:P, 2, 0)),0,VLOOKUP($A$2385, 文字檔!O:P, 2, 0))</f>
        <v>0</v>
      </c>
      <c r="K2385">
        <f>IF(ISERROR(VLOOKUP($A$2385, 文字檔!Q:R, 2, 0)),0,VLOOKUP($A$2385, 文字檔!Q:R, 2, 0))</f>
        <v>-18847.21</v>
      </c>
      <c r="L2385">
        <f>IF(ISERROR(VLOOKUP($A$2385, 文字檔!S:T, 2, 0)),0,VLOOKUP($A$2385, 文字檔!S:T, 2, 0))</f>
        <v>0</v>
      </c>
      <c r="M2385">
        <f>IF(ISERROR(VLOOKUP($A$2385, 文字檔!U:V, 2, 0)),0,VLOOKUP($A$2385, 文字檔!U:V, 2, 0))</f>
        <v>-12800</v>
      </c>
      <c r="N2385">
        <f>IF(ISERROR(VLOOKUP($A$2385, 文字檔!W:X, 2, 0)),0,VLOOKUP($A$2385, 文字檔!W:X, 2, 0))</f>
        <v>-12800</v>
      </c>
      <c r="O2385">
        <f>IF(ISERROR(VLOOKUP($A$2385, 文字檔!Y:Z, 2, 0)),0,VLOOKUP($A$2385, 文字檔!Y:Z, 2, 0))</f>
        <v>-51090.49</v>
      </c>
      <c r="P2385">
        <f>IF(ISERROR(VLOOKUP($A$2385, 文字檔!AA:AB, 2, 0)),0,VLOOKUP($A$2385, 文字檔!AA:AB, 2, 0))</f>
        <v>-42043.73</v>
      </c>
    </row>
    <row r="2386" spans="1:16" ht="16.2">
      <c r="A2386" s="7">
        <v>46122</v>
      </c>
      <c r="B2386" s="5">
        <f>SUMPRODUCT($C$2:$P$2,$C$2386:$P$2386)</f>
        <v>387721.42</v>
      </c>
      <c r="C2386" s="5">
        <f>IF(ISERROR(VLOOKUP($A$2386, 文字檔!A:B, 2, 0)),0,VLOOKUP($A$2386, 文字檔!A:B, 2, 0))</f>
        <v>-39256.370000000003</v>
      </c>
      <c r="D2386" s="5">
        <f>IF(ISERROR(VLOOKUP($A$2386, 文字檔!C:D, 2, 0)),0,VLOOKUP($A$2386, 文字檔!C:D, 2, 0))</f>
        <v>0</v>
      </c>
      <c r="E2386" s="5">
        <f>IF(ISERROR(VLOOKUP($A$2386, 文字檔!E:F, 2, 0)),0,VLOOKUP($A$2386, 文字檔!E:F, 2, 0))</f>
        <v>0</v>
      </c>
      <c r="F2386" s="5">
        <f>IF(ISERROR(VLOOKUP($A$2386, 文字檔!G:H, 2, 0)),0,VLOOKUP($A$2386, 文字檔!G:H, 2, 0))</f>
        <v>0</v>
      </c>
      <c r="G2386" s="5">
        <f>IF(ISERROR(VLOOKUP($A$2386, 文字檔!I:J, 2, 0)),0,VLOOKUP($A$2386, 文字檔!I:J, 2, 0))</f>
        <v>61342.35</v>
      </c>
      <c r="H2386" s="5">
        <f>IF(ISERROR(VLOOKUP($A$2386, 文字檔!K:L, 2, 0)),0,VLOOKUP($A$2386, 文字檔!K:L, 2, 0))</f>
        <v>1478.34</v>
      </c>
      <c r="I2386" s="5">
        <f>IF(ISERROR(VLOOKUP($A$2386, 文字檔!M:N, 2, 0)),0,VLOOKUP($A$2386, 文字檔!M:N, 2, 0))</f>
        <v>0</v>
      </c>
      <c r="J2386" s="5">
        <f>IF(ISERROR(VLOOKUP($A$2386, 文字檔!O:P, 2, 0)),0,VLOOKUP($A$2386, 文字檔!O:P, 2, 0))</f>
        <v>0</v>
      </c>
      <c r="K2386">
        <f>IF(ISERROR(VLOOKUP($A$2386, 文字檔!Q:R, 2, 0)),0,VLOOKUP($A$2386, 文字檔!Q:R, 2, 0))</f>
        <v>67943.34</v>
      </c>
      <c r="L2386">
        <f>IF(ISERROR(VLOOKUP($A$2386, 文字檔!S:T, 2, 0)),0,VLOOKUP($A$2386, 文字檔!S:T, 2, 0))</f>
        <v>0</v>
      </c>
      <c r="M2386">
        <f>IF(ISERROR(VLOOKUP($A$2386, 文字檔!U:V, 2, 0)),0,VLOOKUP($A$2386, 文字檔!U:V, 2, 0))</f>
        <v>127000</v>
      </c>
      <c r="N2386">
        <f>IF(ISERROR(VLOOKUP($A$2386, 文字檔!W:X, 2, 0)),0,VLOOKUP($A$2386, 文字檔!W:X, 2, 0))</f>
        <v>97104.53</v>
      </c>
      <c r="O2386">
        <f>IF(ISERROR(VLOOKUP($A$2386, 文字檔!Y:Z, 2, 0)),0,VLOOKUP($A$2386, 文字檔!Y:Z, 2, 0))</f>
        <v>53773.33</v>
      </c>
      <c r="P2386">
        <f>IF(ISERROR(VLOOKUP($A$2386, 文字檔!AA:AB, 2, 0)),0,VLOOKUP($A$2386, 文字檔!AA:AB, 2, 0))</f>
        <v>18335.900000000001</v>
      </c>
    </row>
    <row r="2387" spans="1:16" ht="16.2">
      <c r="A2387" s="7">
        <v>46123</v>
      </c>
      <c r="B2387" s="5">
        <f>SUMPRODUCT($C$2:$P$2,$C$2387:$P$2387)</f>
        <v>0</v>
      </c>
      <c r="C2387" s="5">
        <f>IF(ISERROR(VLOOKUP($A$2387, 文字檔!A:B, 2, 0)),0,VLOOKUP($A$2387, 文字檔!A:B, 2, 0))</f>
        <v>0</v>
      </c>
      <c r="D2387" s="5">
        <f>IF(ISERROR(VLOOKUP($A$2387, 文字檔!C:D, 2, 0)),0,VLOOKUP($A$2387, 文字檔!C:D, 2, 0))</f>
        <v>0</v>
      </c>
      <c r="E2387" s="5">
        <f>IF(ISERROR(VLOOKUP($A$2387, 文字檔!E:F, 2, 0)),0,VLOOKUP($A$2387, 文字檔!E:F, 2, 0))</f>
        <v>0</v>
      </c>
      <c r="F2387" s="5">
        <f>IF(ISERROR(VLOOKUP($A$2387, 文字檔!G:H, 2, 0)),0,VLOOKUP($A$2387, 文字檔!G:H, 2, 0))</f>
        <v>0</v>
      </c>
      <c r="G2387" s="5">
        <f>IF(ISERROR(VLOOKUP($A$2387, 文字檔!I:J, 2, 0)),0,VLOOKUP($A$2387, 文字檔!I:J, 2, 0))</f>
        <v>0</v>
      </c>
      <c r="H2387" s="5">
        <f>IF(ISERROR(VLOOKUP($A$2387, 文字檔!K:L, 2, 0)),0,VLOOKUP($A$2387, 文字檔!K:L, 2, 0))</f>
        <v>0</v>
      </c>
      <c r="I2387" s="5">
        <f>IF(ISERROR(VLOOKUP($A$2387, 文字檔!M:N, 2, 0)),0,VLOOKUP($A$2387, 文字檔!M:N, 2, 0))</f>
        <v>0</v>
      </c>
      <c r="J2387" s="5">
        <f>IF(ISERROR(VLOOKUP($A$2387, 文字檔!O:P, 2, 0)),0,VLOOKUP($A$2387, 文字檔!O:P, 2, 0))</f>
        <v>0</v>
      </c>
      <c r="K2387">
        <f>IF(ISERROR(VLOOKUP($A$2387, 文字檔!Q:R, 2, 0)),0,VLOOKUP($A$2387, 文字檔!Q:R, 2, 0))</f>
        <v>0</v>
      </c>
      <c r="L2387">
        <f>IF(ISERROR(VLOOKUP($A$2387, 文字檔!S:T, 2, 0)),0,VLOOKUP($A$2387, 文字檔!S:T, 2, 0))</f>
        <v>0</v>
      </c>
      <c r="M2387">
        <f>IF(ISERROR(VLOOKUP($A$2387, 文字檔!U:V, 2, 0)),0,VLOOKUP($A$2387, 文字檔!U:V, 2, 0))</f>
        <v>0</v>
      </c>
      <c r="N2387">
        <f>IF(ISERROR(VLOOKUP($A$2387, 文字檔!W:X, 2, 0)),0,VLOOKUP($A$2387, 文字檔!W:X, 2, 0))</f>
        <v>0</v>
      </c>
      <c r="O2387">
        <f>IF(ISERROR(VLOOKUP($A$2387, 文字檔!Y:Z, 2, 0)),0,VLOOKUP($A$2387, 文字檔!Y:Z, 2, 0))</f>
        <v>0</v>
      </c>
      <c r="P2387">
        <f>IF(ISERROR(VLOOKUP($A$2387, 文字檔!AA:AB, 2, 0)),0,VLOOKUP($A$2387, 文字檔!AA:AB, 2, 0))</f>
        <v>0</v>
      </c>
    </row>
    <row r="2388" spans="1:16" ht="16.2">
      <c r="A2388" s="7">
        <v>46124</v>
      </c>
      <c r="B2388" s="5">
        <f>SUMPRODUCT($C$2:$P$2,$C$2388:$P$2388)</f>
        <v>0</v>
      </c>
      <c r="C2388" s="5">
        <f>IF(ISERROR(VLOOKUP($A$2388, 文字檔!A:B, 2, 0)),0,VLOOKUP($A$2388, 文字檔!A:B, 2, 0))</f>
        <v>0</v>
      </c>
      <c r="D2388" s="5">
        <f>IF(ISERROR(VLOOKUP($A$2388, 文字檔!C:D, 2, 0)),0,VLOOKUP($A$2388, 文字檔!C:D, 2, 0))</f>
        <v>0</v>
      </c>
      <c r="E2388" s="5">
        <f>IF(ISERROR(VLOOKUP($A$2388, 文字檔!E:F, 2, 0)),0,VLOOKUP($A$2388, 文字檔!E:F, 2, 0))</f>
        <v>0</v>
      </c>
      <c r="F2388" s="5">
        <f>IF(ISERROR(VLOOKUP($A$2388, 文字檔!G:H, 2, 0)),0,VLOOKUP($A$2388, 文字檔!G:H, 2, 0))</f>
        <v>0</v>
      </c>
      <c r="G2388" s="5">
        <f>IF(ISERROR(VLOOKUP($A$2388, 文字檔!I:J, 2, 0)),0,VLOOKUP($A$2388, 文字檔!I:J, 2, 0))</f>
        <v>0</v>
      </c>
      <c r="H2388" s="5">
        <f>IF(ISERROR(VLOOKUP($A$2388, 文字檔!K:L, 2, 0)),0,VLOOKUP($A$2388, 文字檔!K:L, 2, 0))</f>
        <v>0</v>
      </c>
      <c r="I2388" s="5">
        <f>IF(ISERROR(VLOOKUP($A$2388, 文字檔!M:N, 2, 0)),0,VLOOKUP($A$2388, 文字檔!M:N, 2, 0))</f>
        <v>0</v>
      </c>
      <c r="J2388" s="5">
        <f>IF(ISERROR(VLOOKUP($A$2388, 文字檔!O:P, 2, 0)),0,VLOOKUP($A$2388, 文字檔!O:P, 2, 0))</f>
        <v>0</v>
      </c>
      <c r="K2388">
        <f>IF(ISERROR(VLOOKUP($A$2388, 文字檔!Q:R, 2, 0)),0,VLOOKUP($A$2388, 文字檔!Q:R, 2, 0))</f>
        <v>0</v>
      </c>
      <c r="L2388">
        <f>IF(ISERROR(VLOOKUP($A$2388, 文字檔!S:T, 2, 0)),0,VLOOKUP($A$2388, 文字檔!S:T, 2, 0))</f>
        <v>0</v>
      </c>
      <c r="M2388">
        <f>IF(ISERROR(VLOOKUP($A$2388, 文字檔!U:V, 2, 0)),0,VLOOKUP($A$2388, 文字檔!U:V, 2, 0))</f>
        <v>0</v>
      </c>
      <c r="N2388">
        <f>IF(ISERROR(VLOOKUP($A$2388, 文字檔!W:X, 2, 0)),0,VLOOKUP($A$2388, 文字檔!W:X, 2, 0))</f>
        <v>0</v>
      </c>
      <c r="O2388">
        <f>IF(ISERROR(VLOOKUP($A$2388, 文字檔!Y:Z, 2, 0)),0,VLOOKUP($A$2388, 文字檔!Y:Z, 2, 0))</f>
        <v>0</v>
      </c>
      <c r="P2388">
        <f>IF(ISERROR(VLOOKUP($A$2388, 文字檔!AA:AB, 2, 0)),0,VLOOKUP($A$2388, 文字檔!AA:AB, 2, 0))</f>
        <v>0</v>
      </c>
    </row>
    <row r="2389" spans="1:16" ht="16.2">
      <c r="A2389" s="7">
        <v>46125</v>
      </c>
      <c r="B2389" s="5">
        <f>SUMPRODUCT($C$2:$P$2,$C$2389:$P$2389)</f>
        <v>-133320.04999999999</v>
      </c>
      <c r="C2389" s="5">
        <f>IF(ISERROR(VLOOKUP($A$2389, 文字檔!A:B, 2, 0)),0,VLOOKUP($A$2389, 文字檔!A:B, 2, 0))</f>
        <v>0</v>
      </c>
      <c r="D2389" s="5">
        <f>IF(ISERROR(VLOOKUP($A$2389, 文字檔!C:D, 2, 0)),0,VLOOKUP($A$2389, 文字檔!C:D, 2, 0))</f>
        <v>0</v>
      </c>
      <c r="E2389" s="5">
        <f>IF(ISERROR(VLOOKUP($A$2389, 文字檔!E:F, 2, 0)),0,VLOOKUP($A$2389, 文字檔!E:F, 2, 0))</f>
        <v>0</v>
      </c>
      <c r="F2389" s="5">
        <f>IF(ISERROR(VLOOKUP($A$2389, 文字檔!G:H, 2, 0)),0,VLOOKUP($A$2389, 文字檔!G:H, 2, 0))</f>
        <v>0</v>
      </c>
      <c r="G2389" s="5">
        <f>IF(ISERROR(VLOOKUP($A$2389, 文字檔!I:J, 2, 0)),0,VLOOKUP($A$2389, 文字檔!I:J, 2, 0))</f>
        <v>2332.48</v>
      </c>
      <c r="H2389" s="5">
        <f>IF(ISERROR(VLOOKUP($A$2389, 文字檔!K:L, 2, 0)),0,VLOOKUP($A$2389, 文字檔!K:L, 2, 0))</f>
        <v>12869.43</v>
      </c>
      <c r="I2389" s="5">
        <f>IF(ISERROR(VLOOKUP($A$2389, 文字檔!M:N, 2, 0)),0,VLOOKUP($A$2389, 文字檔!M:N, 2, 0))</f>
        <v>-63.86</v>
      </c>
      <c r="J2389" s="5">
        <f>IF(ISERROR(VLOOKUP($A$2389, 文字檔!O:P, 2, 0)),0,VLOOKUP($A$2389, 文字檔!O:P, 2, 0))</f>
        <v>0</v>
      </c>
      <c r="K2389">
        <f>IF(ISERROR(VLOOKUP($A$2389, 文字檔!Q:R, 2, 0)),0,VLOOKUP($A$2389, 文字檔!Q:R, 2, 0))</f>
        <v>-22000</v>
      </c>
      <c r="L2389">
        <f>IF(ISERROR(VLOOKUP($A$2389, 文字檔!S:T, 2, 0)),0,VLOOKUP($A$2389, 文字檔!S:T, 2, 0))</f>
        <v>0</v>
      </c>
      <c r="M2389">
        <f>IF(ISERROR(VLOOKUP($A$2389, 文字檔!U:V, 2, 0)),0,VLOOKUP($A$2389, 文字檔!U:V, 2, 0))</f>
        <v>-22000</v>
      </c>
      <c r="N2389">
        <f>IF(ISERROR(VLOOKUP($A$2389, 文字檔!W:X, 2, 0)),0,VLOOKUP($A$2389, 文字檔!W:X, 2, 0))</f>
        <v>-22000</v>
      </c>
      <c r="O2389">
        <f>IF(ISERROR(VLOOKUP($A$2389, 文字檔!Y:Z, 2, 0)),0,VLOOKUP($A$2389, 文字檔!Y:Z, 2, 0))</f>
        <v>-22000</v>
      </c>
      <c r="P2389">
        <f>IF(ISERROR(VLOOKUP($A$2389, 文字檔!AA:AB, 2, 0)),0,VLOOKUP($A$2389, 文字檔!AA:AB, 2, 0))</f>
        <v>-60458.1</v>
      </c>
    </row>
    <row r="2390" spans="1:16" ht="16.2">
      <c r="A2390" s="7">
        <v>46126</v>
      </c>
      <c r="B2390" s="5">
        <f>SUMPRODUCT($C$2:$P$2,$C$2390:$P$2390)</f>
        <v>695185.78</v>
      </c>
      <c r="C2390" s="5">
        <f>IF(ISERROR(VLOOKUP($A$2390, 文字檔!A:B, 2, 0)),0,VLOOKUP($A$2390, 文字檔!A:B, 2, 0))</f>
        <v>-30966.12</v>
      </c>
      <c r="D2390" s="5">
        <f>IF(ISERROR(VLOOKUP($A$2390, 文字檔!C:D, 2, 0)),0,VLOOKUP($A$2390, 文字檔!C:D, 2, 0))</f>
        <v>0</v>
      </c>
      <c r="E2390" s="5">
        <f>IF(ISERROR(VLOOKUP($A$2390, 文字檔!E:F, 2, 0)),0,VLOOKUP($A$2390, 文字檔!E:F, 2, 0))</f>
        <v>0</v>
      </c>
      <c r="F2390" s="5">
        <f>IF(ISERROR(VLOOKUP($A$2390, 文字檔!G:H, 2, 0)),0,VLOOKUP($A$2390, 文字檔!G:H, 2, 0))</f>
        <v>0</v>
      </c>
      <c r="G2390" s="5">
        <f>IF(ISERROR(VLOOKUP($A$2390, 文字檔!I:J, 2, 0)),0,VLOOKUP($A$2390, 文字檔!I:J, 2, 0))</f>
        <v>0</v>
      </c>
      <c r="H2390" s="5">
        <f>IF(ISERROR(VLOOKUP($A$2390, 文字檔!K:L, 2, 0)),0,VLOOKUP($A$2390, 文字檔!K:L, 2, 0))</f>
        <v>1634.33</v>
      </c>
      <c r="I2390" s="5">
        <f>IF(ISERROR(VLOOKUP($A$2390, 文字檔!M:N, 2, 0)),0,VLOOKUP($A$2390, 文字檔!M:N, 2, 0))</f>
        <v>116062.59</v>
      </c>
      <c r="J2390" s="5">
        <f>IF(ISERROR(VLOOKUP($A$2390, 文字檔!O:P, 2, 0)),0,VLOOKUP($A$2390, 文字檔!O:P, 2, 0))</f>
        <v>0</v>
      </c>
      <c r="K2390">
        <f>IF(ISERROR(VLOOKUP($A$2390, 文字檔!Q:R, 2, 0)),0,VLOOKUP($A$2390, 文字檔!Q:R, 2, 0))</f>
        <v>160635.79999999999</v>
      </c>
      <c r="L2390">
        <f>IF(ISERROR(VLOOKUP($A$2390, 文字檔!S:T, 2, 0)),0,VLOOKUP($A$2390, 文字檔!S:T, 2, 0))</f>
        <v>-55568.79</v>
      </c>
      <c r="M2390">
        <f>IF(ISERROR(VLOOKUP($A$2390, 文字檔!U:V, 2, 0)),0,VLOOKUP($A$2390, 文字檔!U:V, 2, 0))</f>
        <v>155044.56</v>
      </c>
      <c r="N2390">
        <f>IF(ISERROR(VLOOKUP($A$2390, 文字檔!W:X, 2, 0)),0,VLOOKUP($A$2390, 文字檔!W:X, 2, 0))</f>
        <v>184800</v>
      </c>
      <c r="O2390">
        <f>IF(ISERROR(VLOOKUP($A$2390, 文字檔!Y:Z, 2, 0)),0,VLOOKUP($A$2390, 文字檔!Y:Z, 2, 0))</f>
        <v>134830.37</v>
      </c>
      <c r="P2390">
        <f>IF(ISERROR(VLOOKUP($A$2390, 文字檔!AA:AB, 2, 0)),0,VLOOKUP($A$2390, 文字檔!AA:AB, 2, 0))</f>
        <v>28713.040000000001</v>
      </c>
    </row>
    <row r="2391" spans="1:16" ht="16.2">
      <c r="A2391" s="7">
        <v>46127</v>
      </c>
      <c r="B2391" s="5">
        <f>SUMPRODUCT($C$2:$P$2,$C$2391:$P$2391)</f>
        <v>498567.31000000006</v>
      </c>
      <c r="C2391" s="5">
        <f>IF(ISERROR(VLOOKUP($A$2391, 文字檔!A:B, 2, 0)),0,VLOOKUP($A$2391, 文字檔!A:B, 2, 0))</f>
        <v>0</v>
      </c>
      <c r="D2391" s="5">
        <f>IF(ISERROR(VLOOKUP($A$2391, 文字檔!C:D, 2, 0)),0,VLOOKUP($A$2391, 文字檔!C:D, 2, 0))</f>
        <v>0</v>
      </c>
      <c r="E2391" s="5">
        <f>IF(ISERROR(VLOOKUP($A$2391, 文字檔!E:F, 2, 0)),0,VLOOKUP($A$2391, 文字檔!E:F, 2, 0))</f>
        <v>0</v>
      </c>
      <c r="F2391" s="5">
        <f>IF(ISERROR(VLOOKUP($A$2391, 文字檔!G:H, 2, 0)),0,VLOOKUP($A$2391, 文字檔!G:H, 2, 0))</f>
        <v>0</v>
      </c>
      <c r="G2391" s="5">
        <f>IF(ISERROR(VLOOKUP($A$2391, 文字檔!I:J, 2, 0)),0,VLOOKUP($A$2391, 文字檔!I:J, 2, 0))</f>
        <v>0</v>
      </c>
      <c r="H2391" s="5">
        <f>IF(ISERROR(VLOOKUP($A$2391, 文字檔!K:L, 2, 0)),0,VLOOKUP($A$2391, 文字檔!K:L, 2, 0))</f>
        <v>3191.19</v>
      </c>
      <c r="I2391" s="5">
        <f>IF(ISERROR(VLOOKUP($A$2391, 文字檔!M:N, 2, 0)),0,VLOOKUP($A$2391, 文字檔!M:N, 2, 0))</f>
        <v>51300.71</v>
      </c>
      <c r="J2391" s="5">
        <f>IF(ISERROR(VLOOKUP($A$2391, 文字檔!O:P, 2, 0)),0,VLOOKUP($A$2391, 文字檔!O:P, 2, 0))</f>
        <v>0</v>
      </c>
      <c r="K2391">
        <f>IF(ISERROR(VLOOKUP($A$2391, 文字檔!Q:R, 2, 0)),0,VLOOKUP($A$2391, 文字檔!Q:R, 2, 0))</f>
        <v>51300.71</v>
      </c>
      <c r="L2391">
        <f>IF(ISERROR(VLOOKUP($A$2391, 文字檔!S:T, 2, 0)),0,VLOOKUP($A$2391, 文字檔!S:T, 2, 0))</f>
        <v>0</v>
      </c>
      <c r="M2391">
        <f>IF(ISERROR(VLOOKUP($A$2391, 文字檔!U:V, 2, 0)),0,VLOOKUP($A$2391, 文字檔!U:V, 2, 0))</f>
        <v>126689.4</v>
      </c>
      <c r="N2391">
        <f>IF(ISERROR(VLOOKUP($A$2391, 文字檔!W:X, 2, 0)),0,VLOOKUP($A$2391, 文字檔!W:X, 2, 0))</f>
        <v>91694.65</v>
      </c>
      <c r="O2391">
        <f>IF(ISERROR(VLOOKUP($A$2391, 文字檔!Y:Z, 2, 0)),0,VLOOKUP($A$2391, 文字檔!Y:Z, 2, 0))</f>
        <v>60499.33</v>
      </c>
      <c r="P2391">
        <f>IF(ISERROR(VLOOKUP($A$2391, 文字檔!AA:AB, 2, 0)),0,VLOOKUP($A$2391, 文字檔!AA:AB, 2, 0))</f>
        <v>113891.32</v>
      </c>
    </row>
    <row r="2392" spans="1:16" ht="16.2">
      <c r="A2392" s="7">
        <v>46128</v>
      </c>
      <c r="B2392" s="5">
        <f>SUMPRODUCT($C$2:$P$2,$C$2392:$P$2392)</f>
        <v>30854.990000000005</v>
      </c>
      <c r="C2392" s="5">
        <f>IF(ISERROR(VLOOKUP($A$2392, 文字檔!A:B, 2, 0)),0,VLOOKUP($A$2392, 文字檔!A:B, 2, 0))</f>
        <v>0</v>
      </c>
      <c r="D2392" s="5">
        <f>IF(ISERROR(VLOOKUP($A$2392, 文字檔!C:D, 2, 0)),0,VLOOKUP($A$2392, 文字檔!C:D, 2, 0))</f>
        <v>0</v>
      </c>
      <c r="E2392" s="5">
        <f>IF(ISERROR(VLOOKUP($A$2392, 文字檔!E:F, 2, 0)),0,VLOOKUP($A$2392, 文字檔!E:F, 2, 0))</f>
        <v>0</v>
      </c>
      <c r="F2392" s="5">
        <f>IF(ISERROR(VLOOKUP($A$2392, 文字檔!G:H, 2, 0)),0,VLOOKUP($A$2392, 文字檔!G:H, 2, 0))</f>
        <v>65680.67</v>
      </c>
      <c r="G2392" s="5">
        <f>IF(ISERROR(VLOOKUP($A$2392, 文字檔!I:J, 2, 0)),0,VLOOKUP($A$2392, 文字檔!I:J, 2, 0))</f>
        <v>-43033.14</v>
      </c>
      <c r="H2392" s="5">
        <f>IF(ISERROR(VLOOKUP($A$2392, 文字檔!K:L, 2, 0)),0,VLOOKUP($A$2392, 文字檔!K:L, 2, 0))</f>
        <v>-59036.38</v>
      </c>
      <c r="I2392" s="5">
        <f>IF(ISERROR(VLOOKUP($A$2392, 文字檔!M:N, 2, 0)),0,VLOOKUP($A$2392, 文字檔!M:N, 2, 0))</f>
        <v>0</v>
      </c>
      <c r="J2392" s="5">
        <f>IF(ISERROR(VLOOKUP($A$2392, 文字檔!O:P, 2, 0)),0,VLOOKUP($A$2392, 文字檔!O:P, 2, 0))</f>
        <v>0</v>
      </c>
      <c r="K2392">
        <f>IF(ISERROR(VLOOKUP($A$2392, 文字檔!Q:R, 2, 0)),0,VLOOKUP($A$2392, 文字檔!Q:R, 2, 0))</f>
        <v>0</v>
      </c>
      <c r="L2392">
        <f>IF(ISERROR(VLOOKUP($A$2392, 文字檔!S:T, 2, 0)),0,VLOOKUP($A$2392, 文字檔!S:T, 2, 0))</f>
        <v>22366.29</v>
      </c>
      <c r="M2392">
        <f>IF(ISERROR(VLOOKUP($A$2392, 文字檔!U:V, 2, 0)),0,VLOOKUP($A$2392, 文字檔!U:V, 2, 0))</f>
        <v>0</v>
      </c>
      <c r="N2392">
        <f>IF(ISERROR(VLOOKUP($A$2392, 文字檔!W:X, 2, 0)),0,VLOOKUP($A$2392, 文字檔!W:X, 2, 0))</f>
        <v>0</v>
      </c>
      <c r="O2392">
        <f>IF(ISERROR(VLOOKUP($A$2392, 文字檔!Y:Z, 2, 0)),0,VLOOKUP($A$2392, 文字檔!Y:Z, 2, 0))</f>
        <v>44877.55</v>
      </c>
      <c r="P2392">
        <f>IF(ISERROR(VLOOKUP($A$2392, 文字檔!AA:AB, 2, 0)),0,VLOOKUP($A$2392, 文字檔!AA:AB, 2, 0))</f>
        <v>0</v>
      </c>
    </row>
    <row r="2393" spans="1:16" ht="16.2">
      <c r="A2393" s="7">
        <v>46129</v>
      </c>
      <c r="B2393" s="5">
        <f>SUMPRODUCT($C$2:$P$2,$C$2393:$P$2393)</f>
        <v>-202915.94</v>
      </c>
      <c r="C2393" s="5">
        <f>IF(ISERROR(VLOOKUP($A$2393, 文字檔!A:B, 2, 0)),0,VLOOKUP($A$2393, 文字檔!A:B, 2, 0))</f>
        <v>0</v>
      </c>
      <c r="D2393" s="5">
        <f>IF(ISERROR(VLOOKUP($A$2393, 文字檔!C:D, 2, 0)),0,VLOOKUP($A$2393, 文字檔!C:D, 2, 0))</f>
        <v>0</v>
      </c>
      <c r="E2393" s="5">
        <f>IF(ISERROR(VLOOKUP($A$2393, 文字檔!E:F, 2, 0)),0,VLOOKUP($A$2393, 文字檔!E:F, 2, 0))</f>
        <v>0</v>
      </c>
      <c r="F2393" s="5">
        <f>IF(ISERROR(VLOOKUP($A$2393, 文字檔!G:H, 2, 0)),0,VLOOKUP($A$2393, 文字檔!G:H, 2, 0))</f>
        <v>-112400</v>
      </c>
      <c r="G2393" s="5">
        <f>IF(ISERROR(VLOOKUP($A$2393, 文字檔!I:J, 2, 0)),0,VLOOKUP($A$2393, 文字檔!I:J, 2, 0))</f>
        <v>0</v>
      </c>
      <c r="H2393" s="5">
        <f>IF(ISERROR(VLOOKUP($A$2393, 文字檔!K:L, 2, 0)),0,VLOOKUP($A$2393, 文字檔!K:L, 2, 0))</f>
        <v>0</v>
      </c>
      <c r="I2393" s="5">
        <f>IF(ISERROR(VLOOKUP($A$2393, 文字檔!M:N, 2, 0)),0,VLOOKUP($A$2393, 文字檔!M:N, 2, 0))</f>
        <v>0</v>
      </c>
      <c r="J2393" s="5">
        <f>IF(ISERROR(VLOOKUP($A$2393, 文字檔!O:P, 2, 0)),0,VLOOKUP($A$2393, 文字檔!O:P, 2, 0))</f>
        <v>0</v>
      </c>
      <c r="K2393">
        <f>IF(ISERROR(VLOOKUP($A$2393, 文字檔!Q:R, 2, 0)),0,VLOOKUP($A$2393, 文字檔!Q:R, 2, 0))</f>
        <v>0</v>
      </c>
      <c r="L2393">
        <f>IF(ISERROR(VLOOKUP($A$2393, 文字檔!S:T, 2, 0)),0,VLOOKUP($A$2393, 文字檔!S:T, 2, 0))</f>
        <v>0</v>
      </c>
      <c r="M2393">
        <f>IF(ISERROR(VLOOKUP($A$2393, 文字檔!U:V, 2, 0)),0,VLOOKUP($A$2393, 文字檔!U:V, 2, 0))</f>
        <v>0</v>
      </c>
      <c r="N2393">
        <f>IF(ISERROR(VLOOKUP($A$2393, 文字檔!W:X, 2, 0)),0,VLOOKUP($A$2393, 文字檔!W:X, 2, 0))</f>
        <v>21884.06</v>
      </c>
      <c r="O2393">
        <f>IF(ISERROR(VLOOKUP($A$2393, 文字檔!Y:Z, 2, 0)),0,VLOOKUP($A$2393, 文字檔!Y:Z, 2, 0))</f>
        <v>-112400</v>
      </c>
      <c r="P2393">
        <f>IF(ISERROR(VLOOKUP($A$2393, 文字檔!AA:AB, 2, 0)),0,VLOOKUP($A$2393, 文字檔!AA:AB, 2, 0))</f>
        <v>0</v>
      </c>
    </row>
    <row r="2394" spans="1:16" ht="16.2">
      <c r="A2394" s="7">
        <v>46130</v>
      </c>
      <c r="B2394" s="5">
        <f>SUMPRODUCT($C$2:$P$2,$C$2394:$P$2394)</f>
        <v>0</v>
      </c>
      <c r="C2394" s="5">
        <f>IF(ISERROR(VLOOKUP($A$2394, 文字檔!A:B, 2, 0)),0,VLOOKUP($A$2394, 文字檔!A:B, 2, 0))</f>
        <v>0</v>
      </c>
      <c r="D2394" s="5">
        <f>IF(ISERROR(VLOOKUP($A$2394, 文字檔!C:D, 2, 0)),0,VLOOKUP($A$2394, 文字檔!C:D, 2, 0))</f>
        <v>0</v>
      </c>
      <c r="E2394" s="5">
        <f>IF(ISERROR(VLOOKUP($A$2394, 文字檔!E:F, 2, 0)),0,VLOOKUP($A$2394, 文字檔!E:F, 2, 0))</f>
        <v>0</v>
      </c>
      <c r="F2394" s="5">
        <f>IF(ISERROR(VLOOKUP($A$2394, 文字檔!G:H, 2, 0)),0,VLOOKUP($A$2394, 文字檔!G:H, 2, 0))</f>
        <v>0</v>
      </c>
      <c r="G2394" s="5">
        <f>IF(ISERROR(VLOOKUP($A$2394, 文字檔!I:J, 2, 0)),0,VLOOKUP($A$2394, 文字檔!I:J, 2, 0))</f>
        <v>0</v>
      </c>
      <c r="H2394" s="5">
        <f>IF(ISERROR(VLOOKUP($A$2394, 文字檔!K:L, 2, 0)),0,VLOOKUP($A$2394, 文字檔!K:L, 2, 0))</f>
        <v>0</v>
      </c>
      <c r="I2394" s="5">
        <f>IF(ISERROR(VLOOKUP($A$2394, 文字檔!M:N, 2, 0)),0,VLOOKUP($A$2394, 文字檔!M:N, 2, 0))</f>
        <v>0</v>
      </c>
      <c r="J2394" s="5">
        <f>IF(ISERROR(VLOOKUP($A$2394, 文字檔!O:P, 2, 0)),0,VLOOKUP($A$2394, 文字檔!O:P, 2, 0))</f>
        <v>0</v>
      </c>
      <c r="K2394">
        <f>IF(ISERROR(VLOOKUP($A$2394, 文字檔!Q:R, 2, 0)),0,VLOOKUP($A$2394, 文字檔!Q:R, 2, 0))</f>
        <v>0</v>
      </c>
      <c r="L2394">
        <f>IF(ISERROR(VLOOKUP($A$2394, 文字檔!S:T, 2, 0)),0,VLOOKUP($A$2394, 文字檔!S:T, 2, 0))</f>
        <v>0</v>
      </c>
      <c r="M2394">
        <f>IF(ISERROR(VLOOKUP($A$2394, 文字檔!U:V, 2, 0)),0,VLOOKUP($A$2394, 文字檔!U:V, 2, 0))</f>
        <v>0</v>
      </c>
      <c r="N2394">
        <f>IF(ISERROR(VLOOKUP($A$2394, 文字檔!W:X, 2, 0)),0,VLOOKUP($A$2394, 文字檔!W:X, 2, 0))</f>
        <v>0</v>
      </c>
      <c r="O2394">
        <f>IF(ISERROR(VLOOKUP($A$2394, 文字檔!Y:Z, 2, 0)),0,VLOOKUP($A$2394, 文字檔!Y:Z, 2, 0))</f>
        <v>0</v>
      </c>
      <c r="P2394">
        <f>IF(ISERROR(VLOOKUP($A$2394, 文字檔!AA:AB, 2, 0)),0,VLOOKUP($A$2394, 文字檔!AA:AB, 2, 0))</f>
        <v>0</v>
      </c>
    </row>
    <row r="2395" spans="1:16" ht="16.2">
      <c r="A2395" s="7">
        <v>46131</v>
      </c>
      <c r="B2395" s="5">
        <f>SUMPRODUCT($C$2:$P$2,$C$2395:$P$2395)</f>
        <v>0</v>
      </c>
      <c r="C2395" s="5">
        <f>IF(ISERROR(VLOOKUP($A$2395, 文字檔!A:B, 2, 0)),0,VLOOKUP($A$2395, 文字檔!A:B, 2, 0))</f>
        <v>0</v>
      </c>
      <c r="D2395" s="5">
        <f>IF(ISERROR(VLOOKUP($A$2395, 文字檔!C:D, 2, 0)),0,VLOOKUP($A$2395, 文字檔!C:D, 2, 0))</f>
        <v>0</v>
      </c>
      <c r="E2395" s="5">
        <f>IF(ISERROR(VLOOKUP($A$2395, 文字檔!E:F, 2, 0)),0,VLOOKUP($A$2395, 文字檔!E:F, 2, 0))</f>
        <v>0</v>
      </c>
      <c r="F2395" s="5">
        <f>IF(ISERROR(VLOOKUP($A$2395, 文字檔!G:H, 2, 0)),0,VLOOKUP($A$2395, 文字檔!G:H, 2, 0))</f>
        <v>0</v>
      </c>
      <c r="G2395" s="5">
        <f>IF(ISERROR(VLOOKUP($A$2395, 文字檔!I:J, 2, 0)),0,VLOOKUP($A$2395, 文字檔!I:J, 2, 0))</f>
        <v>0</v>
      </c>
      <c r="H2395" s="5">
        <f>IF(ISERROR(VLOOKUP($A$2395, 文字檔!K:L, 2, 0)),0,VLOOKUP($A$2395, 文字檔!K:L, 2, 0))</f>
        <v>0</v>
      </c>
      <c r="I2395" s="5">
        <f>IF(ISERROR(VLOOKUP($A$2395, 文字檔!M:N, 2, 0)),0,VLOOKUP($A$2395, 文字檔!M:N, 2, 0))</f>
        <v>0</v>
      </c>
      <c r="J2395" s="5">
        <f>IF(ISERROR(VLOOKUP($A$2395, 文字檔!O:P, 2, 0)),0,VLOOKUP($A$2395, 文字檔!O:P, 2, 0))</f>
        <v>0</v>
      </c>
      <c r="K2395">
        <f>IF(ISERROR(VLOOKUP($A$2395, 文字檔!Q:R, 2, 0)),0,VLOOKUP($A$2395, 文字檔!Q:R, 2, 0))</f>
        <v>0</v>
      </c>
      <c r="L2395">
        <f>IF(ISERROR(VLOOKUP($A$2395, 文字檔!S:T, 2, 0)),0,VLOOKUP($A$2395, 文字檔!S:T, 2, 0))</f>
        <v>0</v>
      </c>
      <c r="M2395">
        <f>IF(ISERROR(VLOOKUP($A$2395, 文字檔!U:V, 2, 0)),0,VLOOKUP($A$2395, 文字檔!U:V, 2, 0))</f>
        <v>0</v>
      </c>
      <c r="N2395">
        <f>IF(ISERROR(VLOOKUP($A$2395, 文字檔!W:X, 2, 0)),0,VLOOKUP($A$2395, 文字檔!W:X, 2, 0))</f>
        <v>0</v>
      </c>
      <c r="O2395">
        <f>IF(ISERROR(VLOOKUP($A$2395, 文字檔!Y:Z, 2, 0)),0,VLOOKUP($A$2395, 文字檔!Y:Z, 2, 0))</f>
        <v>0</v>
      </c>
      <c r="P2395">
        <f>IF(ISERROR(VLOOKUP($A$2395, 文字檔!AA:AB, 2, 0)),0,VLOOKUP($A$2395, 文字檔!AA:AB, 2, 0))</f>
        <v>0</v>
      </c>
    </row>
    <row r="2396" spans="1:16" ht="16.2">
      <c r="A2396" s="7">
        <v>46132</v>
      </c>
      <c r="B2396" s="5">
        <f>SUMPRODUCT($C$2:$P$2,$C$2396:$P$2396)</f>
        <v>-383525.73</v>
      </c>
      <c r="C2396" s="5">
        <f>IF(ISERROR(VLOOKUP($A$2396, 文字檔!A:B, 2, 0)),0,VLOOKUP($A$2396, 文字檔!A:B, 2, 0))</f>
        <v>0</v>
      </c>
      <c r="D2396" s="5">
        <f>IF(ISERROR(VLOOKUP($A$2396, 文字檔!C:D, 2, 0)),0,VLOOKUP($A$2396, 文字檔!C:D, 2, 0))</f>
        <v>0</v>
      </c>
      <c r="E2396" s="5">
        <f>IF(ISERROR(VLOOKUP($A$2396, 文字檔!E:F, 2, 0)),0,VLOOKUP($A$2396, 文字檔!E:F, 2, 0))</f>
        <v>0</v>
      </c>
      <c r="F2396" s="5">
        <f>IF(ISERROR(VLOOKUP($A$2396, 文字檔!G:H, 2, 0)),0,VLOOKUP($A$2396, 文字檔!G:H, 2, 0))</f>
        <v>34800</v>
      </c>
      <c r="G2396" s="5">
        <f>IF(ISERROR(VLOOKUP($A$2396, 文字檔!I:J, 2, 0)),0,VLOOKUP($A$2396, 文字檔!I:J, 2, 0))</f>
        <v>3550.03</v>
      </c>
      <c r="H2396" s="5">
        <f>IF(ISERROR(VLOOKUP($A$2396, 文字檔!K:L, 2, 0)),0,VLOOKUP($A$2396, 文字檔!K:L, 2, 0))</f>
        <v>24945.38</v>
      </c>
      <c r="I2396" s="5">
        <f>IF(ISERROR(VLOOKUP($A$2396, 文字檔!M:N, 2, 0)),0,VLOOKUP($A$2396, 文字檔!M:N, 2, 0))</f>
        <v>-160835.97</v>
      </c>
      <c r="J2396" s="5">
        <f>IF(ISERROR(VLOOKUP($A$2396, 文字檔!O:P, 2, 0)),0,VLOOKUP($A$2396, 文字檔!O:P, 2, 0))</f>
        <v>-18242.919999999998</v>
      </c>
      <c r="K2396">
        <f>IF(ISERROR(VLOOKUP($A$2396, 文字檔!Q:R, 2, 0)),0,VLOOKUP($A$2396, 文字檔!Q:R, 2, 0))</f>
        <v>-81129.710000000006</v>
      </c>
      <c r="L2396">
        <f>IF(ISERROR(VLOOKUP($A$2396, 文字檔!S:T, 2, 0)),0,VLOOKUP($A$2396, 文字檔!S:T, 2, 0))</f>
        <v>0</v>
      </c>
      <c r="M2396">
        <f>IF(ISERROR(VLOOKUP($A$2396, 文字檔!U:V, 2, 0)),0,VLOOKUP($A$2396, 文字檔!U:V, 2, 0))</f>
        <v>-74255.039999999994</v>
      </c>
      <c r="N2396">
        <f>IF(ISERROR(VLOOKUP($A$2396, 文字檔!W:X, 2, 0)),0,VLOOKUP($A$2396, 文字檔!W:X, 2, 0))</f>
        <v>-62121.64</v>
      </c>
      <c r="O2396">
        <f>IF(ISERROR(VLOOKUP($A$2396, 文字檔!Y:Z, 2, 0)),0,VLOOKUP($A$2396, 文字檔!Y:Z, 2, 0))</f>
        <v>-7982.74</v>
      </c>
      <c r="P2396">
        <f>IF(ISERROR(VLOOKUP($A$2396, 文字檔!AA:AB, 2, 0)),0,VLOOKUP($A$2396, 文字檔!AA:AB, 2, 0))</f>
        <v>-42253.120000000003</v>
      </c>
    </row>
    <row r="2397" spans="1:16" ht="16.2">
      <c r="A2397" s="7">
        <v>46133</v>
      </c>
      <c r="B2397" s="5">
        <f>SUMPRODUCT($C$2:$P$2,$C$2397:$P$2397)</f>
        <v>227974.43000000002</v>
      </c>
      <c r="C2397" s="5">
        <f>IF(ISERROR(VLOOKUP($A$2397, 文字檔!A:B, 2, 0)),0,VLOOKUP($A$2397, 文字檔!A:B, 2, 0))</f>
        <v>0</v>
      </c>
      <c r="D2397" s="5">
        <f>IF(ISERROR(VLOOKUP($A$2397, 文字檔!C:D, 2, 0)),0,VLOOKUP($A$2397, 文字檔!C:D, 2, 0))</f>
        <v>0</v>
      </c>
      <c r="E2397" s="5">
        <f>IF(ISERROR(VLOOKUP($A$2397, 文字檔!E:F, 2, 0)),0,VLOOKUP($A$2397, 文字檔!E:F, 2, 0))</f>
        <v>0</v>
      </c>
      <c r="F2397" s="5">
        <f>IF(ISERROR(VLOOKUP($A$2397, 文字檔!G:H, 2, 0)),0,VLOOKUP($A$2397, 文字檔!G:H, 2, 0))</f>
        <v>158200</v>
      </c>
      <c r="G2397" s="5">
        <f>IF(ISERROR(VLOOKUP($A$2397, 文字檔!I:J, 2, 0)),0,VLOOKUP($A$2397, 文字檔!I:J, 2, 0))</f>
        <v>0</v>
      </c>
      <c r="H2397" s="5">
        <f>IF(ISERROR(VLOOKUP($A$2397, 文字檔!K:L, 2, 0)),0,VLOOKUP($A$2397, 文字檔!K:L, 2, 0))</f>
        <v>-56070.13</v>
      </c>
      <c r="I2397" s="5">
        <f>IF(ISERROR(VLOOKUP($A$2397, 文字檔!M:N, 2, 0)),0,VLOOKUP($A$2397, 文字檔!M:N, 2, 0))</f>
        <v>94272.87</v>
      </c>
      <c r="J2397" s="5">
        <f>IF(ISERROR(VLOOKUP($A$2397, 文字檔!O:P, 2, 0)),0,VLOOKUP($A$2397, 文字檔!O:P, 2, 0))</f>
        <v>-20558.8</v>
      </c>
      <c r="K2397">
        <f>IF(ISERROR(VLOOKUP($A$2397, 文字檔!Q:R, 2, 0)),0,VLOOKUP($A$2397, 文字檔!Q:R, 2, 0))</f>
        <v>158200</v>
      </c>
      <c r="L2397">
        <f>IF(ISERROR(VLOOKUP($A$2397, 文字檔!S:T, 2, 0)),0,VLOOKUP($A$2397, 文字檔!S:T, 2, 0))</f>
        <v>-77672.53</v>
      </c>
      <c r="M2397">
        <f>IF(ISERROR(VLOOKUP($A$2397, 文字檔!U:V, 2, 0)),0,VLOOKUP($A$2397, 文字檔!U:V, 2, 0))</f>
        <v>0</v>
      </c>
      <c r="N2397">
        <f>IF(ISERROR(VLOOKUP($A$2397, 文字檔!W:X, 2, 0)),0,VLOOKUP($A$2397, 文字檔!W:X, 2, 0))</f>
        <v>-42250.9</v>
      </c>
      <c r="O2397">
        <f>IF(ISERROR(VLOOKUP($A$2397, 文字檔!Y:Z, 2, 0)),0,VLOOKUP($A$2397, 文字檔!Y:Z, 2, 0))</f>
        <v>12194.94</v>
      </c>
      <c r="P2397">
        <f>IF(ISERROR(VLOOKUP($A$2397, 文字檔!AA:AB, 2, 0)),0,VLOOKUP($A$2397, 文字檔!AA:AB, 2, 0))</f>
        <v>1658.98</v>
      </c>
    </row>
    <row r="2398" spans="1:16" ht="16.2">
      <c r="A2398" s="7">
        <v>46134</v>
      </c>
      <c r="B2398" s="5">
        <f>SUMPRODUCT($C$2:$P$2,$C$2398:$P$2398)</f>
        <v>-95539.450000000012</v>
      </c>
      <c r="C2398" s="5">
        <f>IF(ISERROR(VLOOKUP($A$2398, 文字檔!A:B, 2, 0)),0,VLOOKUP($A$2398, 文字檔!A:B, 2, 0))</f>
        <v>0</v>
      </c>
      <c r="D2398" s="5">
        <f>IF(ISERROR(VLOOKUP($A$2398, 文字檔!C:D, 2, 0)),0,VLOOKUP($A$2398, 文字檔!C:D, 2, 0))</f>
        <v>0</v>
      </c>
      <c r="E2398" s="5">
        <f>IF(ISERROR(VLOOKUP($A$2398, 文字檔!E:F, 2, 0)),0,VLOOKUP($A$2398, 文字檔!E:F, 2, 0))</f>
        <v>0</v>
      </c>
      <c r="F2398" s="5">
        <f>IF(ISERROR(VLOOKUP($A$2398, 文字檔!G:H, 2, 0)),0,VLOOKUP($A$2398, 文字檔!G:H, 2, 0))</f>
        <v>31600</v>
      </c>
      <c r="G2398" s="5">
        <f>IF(ISERROR(VLOOKUP($A$2398, 文字檔!I:J, 2, 0)),0,VLOOKUP($A$2398, 文字檔!I:J, 2, 0))</f>
        <v>0</v>
      </c>
      <c r="H2398" s="5">
        <f>IF(ISERROR(VLOOKUP($A$2398, 文字檔!K:L, 2, 0)),0,VLOOKUP($A$2398, 文字檔!K:L, 2, 0))</f>
        <v>25257.78</v>
      </c>
      <c r="I2398" s="5">
        <f>IF(ISERROR(VLOOKUP($A$2398, 文字檔!M:N, 2, 0)),0,VLOOKUP($A$2398, 文字檔!M:N, 2, 0))</f>
        <v>-20338.560000000001</v>
      </c>
      <c r="J2398" s="5">
        <f>IF(ISERROR(VLOOKUP($A$2398, 文字檔!O:P, 2, 0)),0,VLOOKUP($A$2398, 文字檔!O:P, 2, 0))</f>
        <v>0</v>
      </c>
      <c r="K2398">
        <f>IF(ISERROR(VLOOKUP($A$2398, 文字檔!Q:R, 2, 0)),0,VLOOKUP($A$2398, 文字檔!Q:R, 2, 0))</f>
        <v>31600</v>
      </c>
      <c r="L2398">
        <f>IF(ISERROR(VLOOKUP($A$2398, 文字檔!S:T, 2, 0)),0,VLOOKUP($A$2398, 文字檔!S:T, 2, 0))</f>
        <v>0</v>
      </c>
      <c r="M2398">
        <f>IF(ISERROR(VLOOKUP($A$2398, 文字檔!U:V, 2, 0)),0,VLOOKUP($A$2398, 文字檔!U:V, 2, 0))</f>
        <v>0</v>
      </c>
      <c r="N2398">
        <f>IF(ISERROR(VLOOKUP($A$2398, 文字檔!W:X, 2, 0)),0,VLOOKUP($A$2398, 文字檔!W:X, 2, 0))</f>
        <v>0</v>
      </c>
      <c r="O2398">
        <f>IF(ISERROR(VLOOKUP($A$2398, 文字檔!Y:Z, 2, 0)),0,VLOOKUP($A$2398, 文字檔!Y:Z, 2, 0))</f>
        <v>-195258.67</v>
      </c>
      <c r="P2398">
        <f>IF(ISERROR(VLOOKUP($A$2398, 文字檔!AA:AB, 2, 0)),0,VLOOKUP($A$2398, 文字檔!AA:AB, 2, 0))</f>
        <v>31600</v>
      </c>
    </row>
    <row r="2399" spans="1:16" ht="16.2">
      <c r="A2399" s="7">
        <v>46135</v>
      </c>
      <c r="B2399" s="5">
        <f>SUMPRODUCT($C$2:$P$2,$C$2399:$P$2399)</f>
        <v>-248082.07</v>
      </c>
      <c r="C2399" s="5">
        <f>IF(ISERROR(VLOOKUP($A$2399, 文字檔!A:B, 2, 0)),0,VLOOKUP($A$2399, 文字檔!A:B, 2, 0))</f>
        <v>0</v>
      </c>
      <c r="D2399" s="5">
        <f>IF(ISERROR(VLOOKUP($A$2399, 文字檔!C:D, 2, 0)),0,VLOOKUP($A$2399, 文字檔!C:D, 2, 0))</f>
        <v>0</v>
      </c>
      <c r="E2399" s="5">
        <f>IF(ISERROR(VLOOKUP($A$2399, 文字檔!E:F, 2, 0)),0,VLOOKUP($A$2399, 文字檔!E:F, 2, 0))</f>
        <v>0</v>
      </c>
      <c r="F2399" s="5">
        <f>IF(ISERROR(VLOOKUP($A$2399, 文字檔!G:H, 2, 0)),0,VLOOKUP($A$2399, 文字檔!G:H, 2, 0))</f>
        <v>-90132.83</v>
      </c>
      <c r="G2399" s="5">
        <f>IF(ISERROR(VLOOKUP($A$2399, 文字檔!I:J, 2, 0)),0,VLOOKUP($A$2399, 文字檔!I:J, 2, 0))</f>
        <v>0</v>
      </c>
      <c r="H2399" s="5">
        <f>IF(ISERROR(VLOOKUP($A$2399, 文字檔!K:L, 2, 0)),0,VLOOKUP($A$2399, 文字檔!K:L, 2, 0))</f>
        <v>-17870.580000000002</v>
      </c>
      <c r="I2399" s="5">
        <f>IF(ISERROR(VLOOKUP($A$2399, 文字檔!M:N, 2, 0)),0,VLOOKUP($A$2399, 文字檔!M:N, 2, 0))</f>
        <v>-82294.399999999994</v>
      </c>
      <c r="J2399" s="5">
        <f>IF(ISERROR(VLOOKUP($A$2399, 文字檔!O:P, 2, 0)),0,VLOOKUP($A$2399, 文字檔!O:P, 2, 0))</f>
        <v>0</v>
      </c>
      <c r="K2399">
        <f>IF(ISERROR(VLOOKUP($A$2399, 文字檔!Q:R, 2, 0)),0,VLOOKUP($A$2399, 文字檔!Q:R, 2, 0))</f>
        <v>102038.34</v>
      </c>
      <c r="L2399">
        <f>IF(ISERROR(VLOOKUP($A$2399, 文字檔!S:T, 2, 0)),0,VLOOKUP($A$2399, 文字檔!S:T, 2, 0))</f>
        <v>25084.81</v>
      </c>
      <c r="M2399">
        <f>IF(ISERROR(VLOOKUP($A$2399, 文字檔!U:V, 2, 0)),0,VLOOKUP($A$2399, 文字檔!U:V, 2, 0))</f>
        <v>-76928.03</v>
      </c>
      <c r="N2399">
        <f>IF(ISERROR(VLOOKUP($A$2399, 文字檔!W:X, 2, 0)),0,VLOOKUP($A$2399, 文字檔!W:X, 2, 0))</f>
        <v>-53312.79</v>
      </c>
      <c r="O2399">
        <f>IF(ISERROR(VLOOKUP($A$2399, 文字檔!Y:Z, 2, 0)),0,VLOOKUP($A$2399, 文字檔!Y:Z, 2, 0))</f>
        <v>-154505.26</v>
      </c>
      <c r="P2399">
        <f>IF(ISERROR(VLOOKUP($A$2399, 文字檔!AA:AB, 2, 0)),0,VLOOKUP($A$2399, 文字檔!AA:AB, 2, 0))</f>
        <v>99838.67</v>
      </c>
    </row>
    <row r="2400" spans="1:16" ht="16.2">
      <c r="A2400" s="7">
        <v>46136</v>
      </c>
      <c r="B2400" s="5">
        <f>SUMPRODUCT($C$2:$P$2,$C$2400:$P$2400)</f>
        <v>774851.43</v>
      </c>
      <c r="C2400" s="5">
        <f>IF(ISERROR(VLOOKUP($A$2400, 文字檔!A:B, 2, 0)),0,VLOOKUP($A$2400, 文字檔!A:B, 2, 0))</f>
        <v>0</v>
      </c>
      <c r="D2400" s="5">
        <f>IF(ISERROR(VLOOKUP($A$2400, 文字檔!C:D, 2, 0)),0,VLOOKUP($A$2400, 文字檔!C:D, 2, 0))</f>
        <v>0</v>
      </c>
      <c r="E2400" s="5">
        <f>IF(ISERROR(VLOOKUP($A$2400, 文字檔!E:F, 2, 0)),0,VLOOKUP($A$2400, 文字檔!E:F, 2, 0))</f>
        <v>0</v>
      </c>
      <c r="F2400" s="5">
        <f>IF(ISERROR(VLOOKUP($A$2400, 文字檔!G:H, 2, 0)),0,VLOOKUP($A$2400, 文字檔!G:H, 2, 0))</f>
        <v>0</v>
      </c>
      <c r="G2400" s="5">
        <f>IF(ISERROR(VLOOKUP($A$2400, 文字檔!I:J, 2, 0)),0,VLOOKUP($A$2400, 文字檔!I:J, 2, 0))</f>
        <v>95237.74</v>
      </c>
      <c r="H2400" s="5">
        <f>IF(ISERROR(VLOOKUP($A$2400, 文字檔!K:L, 2, 0)),0,VLOOKUP($A$2400, 文字檔!K:L, 2, 0))</f>
        <v>0</v>
      </c>
      <c r="I2400" s="5">
        <f>IF(ISERROR(VLOOKUP($A$2400, 文字檔!M:N, 2, 0)),0,VLOOKUP($A$2400, 文字檔!M:N, 2, 0))</f>
        <v>0</v>
      </c>
      <c r="J2400" s="5">
        <f>IF(ISERROR(VLOOKUP($A$2400, 文字檔!O:P, 2, 0)),0,VLOOKUP($A$2400, 文字檔!O:P, 2, 0))</f>
        <v>-52902.62</v>
      </c>
      <c r="K2400">
        <f>IF(ISERROR(VLOOKUP($A$2400, 文字檔!Q:R, 2, 0)),0,VLOOKUP($A$2400, 文字檔!Q:R, 2, 0))</f>
        <v>230458.02</v>
      </c>
      <c r="L2400">
        <f>IF(ISERROR(VLOOKUP($A$2400, 文字檔!S:T, 2, 0)),0,VLOOKUP($A$2400, 文字檔!S:T, 2, 0))</f>
        <v>0</v>
      </c>
      <c r="M2400">
        <f>IF(ISERROR(VLOOKUP($A$2400, 文字檔!U:V, 2, 0)),0,VLOOKUP($A$2400, 文字檔!U:V, 2, 0))</f>
        <v>0</v>
      </c>
      <c r="N2400">
        <f>IF(ISERROR(VLOOKUP($A$2400, 文字檔!W:X, 2, 0)),0,VLOOKUP($A$2400, 文字檔!W:X, 2, 0))</f>
        <v>232258.29</v>
      </c>
      <c r="O2400">
        <f>IF(ISERROR(VLOOKUP($A$2400, 文字檔!Y:Z, 2, 0)),0,VLOOKUP($A$2400, 文字檔!Y:Z, 2, 0))</f>
        <v>269800</v>
      </c>
      <c r="P2400">
        <f>IF(ISERROR(VLOOKUP($A$2400, 文字檔!AA:AB, 2, 0)),0,VLOOKUP($A$2400, 文字檔!AA:AB, 2, 0))</f>
        <v>0</v>
      </c>
    </row>
    <row r="2401" spans="1:16" ht="16.2">
      <c r="A2401" s="7">
        <v>46137</v>
      </c>
      <c r="B2401" s="5">
        <f>SUMPRODUCT($C$2:$P$2,$C$2401:$P$2401)</f>
        <v>0</v>
      </c>
      <c r="C2401" s="5">
        <f>IF(ISERROR(VLOOKUP($A$2401, 文字檔!A:B, 2, 0)),0,VLOOKUP($A$2401, 文字檔!A:B, 2, 0))</f>
        <v>0</v>
      </c>
      <c r="D2401" s="5">
        <f>IF(ISERROR(VLOOKUP($A$2401, 文字檔!C:D, 2, 0)),0,VLOOKUP($A$2401, 文字檔!C:D, 2, 0))</f>
        <v>0</v>
      </c>
      <c r="E2401" s="5">
        <f>IF(ISERROR(VLOOKUP($A$2401, 文字檔!E:F, 2, 0)),0,VLOOKUP($A$2401, 文字檔!E:F, 2, 0))</f>
        <v>0</v>
      </c>
      <c r="F2401" s="5">
        <f>IF(ISERROR(VLOOKUP($A$2401, 文字檔!G:H, 2, 0)),0,VLOOKUP($A$2401, 文字檔!G:H, 2, 0))</f>
        <v>0</v>
      </c>
      <c r="G2401" s="5">
        <f>IF(ISERROR(VLOOKUP($A$2401, 文字檔!I:J, 2, 0)),0,VLOOKUP($A$2401, 文字檔!I:J, 2, 0))</f>
        <v>0</v>
      </c>
      <c r="H2401" s="5">
        <f>IF(ISERROR(VLOOKUP($A$2401, 文字檔!K:L, 2, 0)),0,VLOOKUP($A$2401, 文字檔!K:L, 2, 0))</f>
        <v>0</v>
      </c>
      <c r="I2401" s="5">
        <f>IF(ISERROR(VLOOKUP($A$2401, 文字檔!M:N, 2, 0)),0,VLOOKUP($A$2401, 文字檔!M:N, 2, 0))</f>
        <v>0</v>
      </c>
      <c r="J2401" s="5">
        <f>IF(ISERROR(VLOOKUP($A$2401, 文字檔!O:P, 2, 0)),0,VLOOKUP($A$2401, 文字檔!O:P, 2, 0))</f>
        <v>0</v>
      </c>
      <c r="K2401">
        <f>IF(ISERROR(VLOOKUP($A$2401, 文字檔!Q:R, 2, 0)),0,VLOOKUP($A$2401, 文字檔!Q:R, 2, 0))</f>
        <v>0</v>
      </c>
      <c r="L2401">
        <f>IF(ISERROR(VLOOKUP($A$2401, 文字檔!S:T, 2, 0)),0,VLOOKUP($A$2401, 文字檔!S:T, 2, 0))</f>
        <v>0</v>
      </c>
      <c r="M2401">
        <f>IF(ISERROR(VLOOKUP($A$2401, 文字檔!U:V, 2, 0)),0,VLOOKUP($A$2401, 文字檔!U:V, 2, 0))</f>
        <v>0</v>
      </c>
      <c r="N2401">
        <f>IF(ISERROR(VLOOKUP($A$2401, 文字檔!W:X, 2, 0)),0,VLOOKUP($A$2401, 文字檔!W:X, 2, 0))</f>
        <v>0</v>
      </c>
      <c r="O2401">
        <f>IF(ISERROR(VLOOKUP($A$2401, 文字檔!Y:Z, 2, 0)),0,VLOOKUP($A$2401, 文字檔!Y:Z, 2, 0))</f>
        <v>0</v>
      </c>
      <c r="P2401">
        <f>IF(ISERROR(VLOOKUP($A$2401, 文字檔!AA:AB, 2, 0)),0,VLOOKUP($A$2401, 文字檔!AA:AB, 2, 0))</f>
        <v>0</v>
      </c>
    </row>
    <row r="2402" spans="1:16" ht="16.2">
      <c r="A2402" s="7">
        <v>46138</v>
      </c>
      <c r="B2402" s="5">
        <f>SUMPRODUCT($C$2:$P$2,$C$2402:$P$2402)</f>
        <v>0</v>
      </c>
      <c r="C2402" s="5">
        <f>IF(ISERROR(VLOOKUP($A$2402, 文字檔!A:B, 2, 0)),0,VLOOKUP($A$2402, 文字檔!A:B, 2, 0))</f>
        <v>0</v>
      </c>
      <c r="D2402" s="5">
        <f>IF(ISERROR(VLOOKUP($A$2402, 文字檔!C:D, 2, 0)),0,VLOOKUP($A$2402, 文字檔!C:D, 2, 0))</f>
        <v>0</v>
      </c>
      <c r="E2402" s="5">
        <f>IF(ISERROR(VLOOKUP($A$2402, 文字檔!E:F, 2, 0)),0,VLOOKUP($A$2402, 文字檔!E:F, 2, 0))</f>
        <v>0</v>
      </c>
      <c r="F2402" s="5">
        <f>IF(ISERROR(VLOOKUP($A$2402, 文字檔!G:H, 2, 0)),0,VLOOKUP($A$2402, 文字檔!G:H, 2, 0))</f>
        <v>0</v>
      </c>
      <c r="G2402" s="5">
        <f>IF(ISERROR(VLOOKUP($A$2402, 文字檔!I:J, 2, 0)),0,VLOOKUP($A$2402, 文字檔!I:J, 2, 0))</f>
        <v>0</v>
      </c>
      <c r="H2402" s="5">
        <f>IF(ISERROR(VLOOKUP($A$2402, 文字檔!K:L, 2, 0)),0,VLOOKUP($A$2402, 文字檔!K:L, 2, 0))</f>
        <v>0</v>
      </c>
      <c r="I2402" s="5">
        <f>IF(ISERROR(VLOOKUP($A$2402, 文字檔!M:N, 2, 0)),0,VLOOKUP($A$2402, 文字檔!M:N, 2, 0))</f>
        <v>0</v>
      </c>
      <c r="J2402" s="5">
        <f>IF(ISERROR(VLOOKUP($A$2402, 文字檔!O:P, 2, 0)),0,VLOOKUP($A$2402, 文字檔!O:P, 2, 0))</f>
        <v>0</v>
      </c>
      <c r="K2402">
        <f>IF(ISERROR(VLOOKUP($A$2402, 文字檔!Q:R, 2, 0)),0,VLOOKUP($A$2402, 文字檔!Q:R, 2, 0))</f>
        <v>0</v>
      </c>
      <c r="L2402">
        <f>IF(ISERROR(VLOOKUP($A$2402, 文字檔!S:T, 2, 0)),0,VLOOKUP($A$2402, 文字檔!S:T, 2, 0))</f>
        <v>0</v>
      </c>
      <c r="M2402">
        <f>IF(ISERROR(VLOOKUP($A$2402, 文字檔!U:V, 2, 0)),0,VLOOKUP($A$2402, 文字檔!U:V, 2, 0))</f>
        <v>0</v>
      </c>
      <c r="N2402">
        <f>IF(ISERROR(VLOOKUP($A$2402, 文字檔!W:X, 2, 0)),0,VLOOKUP($A$2402, 文字檔!W:X, 2, 0))</f>
        <v>0</v>
      </c>
      <c r="O2402">
        <f>IF(ISERROR(VLOOKUP($A$2402, 文字檔!Y:Z, 2, 0)),0,VLOOKUP($A$2402, 文字檔!Y:Z, 2, 0))</f>
        <v>0</v>
      </c>
      <c r="P2402">
        <f>IF(ISERROR(VLOOKUP($A$2402, 文字檔!AA:AB, 2, 0)),0,VLOOKUP($A$2402, 文字檔!AA:AB, 2, 0))</f>
        <v>0</v>
      </c>
    </row>
    <row r="2403" spans="1:16" ht="16.2">
      <c r="A2403" s="7">
        <v>46139</v>
      </c>
      <c r="B2403" s="5">
        <f>SUMPRODUCT($C$2:$P$2,$C$2403:$P$2403)</f>
        <v>419991.54</v>
      </c>
      <c r="C2403" s="5">
        <f>IF(ISERROR(VLOOKUP($A$2403, 文字檔!A:B, 2, 0)),0,VLOOKUP($A$2403, 文字檔!A:B, 2, 0))</f>
        <v>0</v>
      </c>
      <c r="D2403" s="5">
        <f>IF(ISERROR(VLOOKUP($A$2403, 文字檔!C:D, 2, 0)),0,VLOOKUP($A$2403, 文字檔!C:D, 2, 0))</f>
        <v>0</v>
      </c>
      <c r="E2403" s="5">
        <f>IF(ISERROR(VLOOKUP($A$2403, 文字檔!E:F, 2, 0)),0,VLOOKUP($A$2403, 文字檔!E:F, 2, 0))</f>
        <v>0</v>
      </c>
      <c r="F2403" s="5">
        <f>IF(ISERROR(VLOOKUP($A$2403, 文字檔!G:H, 2, 0)),0,VLOOKUP($A$2403, 文字檔!G:H, 2, 0))</f>
        <v>0</v>
      </c>
      <c r="G2403" s="5">
        <f>IF(ISERROR(VLOOKUP($A$2403, 文字檔!I:J, 2, 0)),0,VLOOKUP($A$2403, 文字檔!I:J, 2, 0))</f>
        <v>132800</v>
      </c>
      <c r="H2403" s="5">
        <f>IF(ISERROR(VLOOKUP($A$2403, 文字檔!K:L, 2, 0)),0,VLOOKUP($A$2403, 文字檔!K:L, 2, 0))</f>
        <v>2392.8000000000002</v>
      </c>
      <c r="I2403" s="5">
        <f>IF(ISERROR(VLOOKUP($A$2403, 文字檔!M:N, 2, 0)),0,VLOOKUP($A$2403, 文字檔!M:N, 2, 0))</f>
        <v>0</v>
      </c>
      <c r="J2403" s="5">
        <f>IF(ISERROR(VLOOKUP($A$2403, 文字檔!O:P, 2, 0)),0,VLOOKUP($A$2403, 文字檔!O:P, 2, 0))</f>
        <v>-18416.32</v>
      </c>
      <c r="K2403">
        <f>IF(ISERROR(VLOOKUP($A$2403, 文字檔!Q:R, 2, 0)),0,VLOOKUP($A$2403, 文字檔!Q:R, 2, 0))</f>
        <v>126004.2</v>
      </c>
      <c r="L2403">
        <f>IF(ISERROR(VLOOKUP($A$2403, 文字檔!S:T, 2, 0)),0,VLOOKUP($A$2403, 文字檔!S:T, 2, 0))</f>
        <v>0</v>
      </c>
      <c r="M2403">
        <f>IF(ISERROR(VLOOKUP($A$2403, 文字檔!U:V, 2, 0)),0,VLOOKUP($A$2403, 文字檔!U:V, 2, 0))</f>
        <v>-78612.33</v>
      </c>
      <c r="N2403">
        <f>IF(ISERROR(VLOOKUP($A$2403, 文字檔!W:X, 2, 0)),0,VLOOKUP($A$2403, 文字檔!W:X, 2, 0))</f>
        <v>132800</v>
      </c>
      <c r="O2403">
        <f>IF(ISERROR(VLOOKUP($A$2403, 文字檔!Y:Z, 2, 0)),0,VLOOKUP($A$2403, 文字檔!Y:Z, 2, 0))</f>
        <v>123023.19</v>
      </c>
      <c r="P2403">
        <f>IF(ISERROR(VLOOKUP($A$2403, 文字檔!AA:AB, 2, 0)),0,VLOOKUP($A$2403, 文字檔!AA:AB, 2, 0))</f>
        <v>0</v>
      </c>
    </row>
    <row r="2404" spans="1:16" ht="16.2">
      <c r="A2404" s="7">
        <v>46140</v>
      </c>
      <c r="B2404" s="5">
        <f>SUMPRODUCT($C$2:$P$2,$C$2404:$P$2404)</f>
        <v>-135576.95999999999</v>
      </c>
      <c r="C2404" s="5">
        <f>IF(ISERROR(VLOOKUP($A$2404, 文字檔!A:B, 2, 0)),0,VLOOKUP($A$2404, 文字檔!A:B, 2, 0))</f>
        <v>0</v>
      </c>
      <c r="D2404" s="5">
        <f>IF(ISERROR(VLOOKUP($A$2404, 文字檔!C:D, 2, 0)),0,VLOOKUP($A$2404, 文字檔!C:D, 2, 0))</f>
        <v>0</v>
      </c>
      <c r="E2404" s="5">
        <f>IF(ISERROR(VLOOKUP($A$2404, 文字檔!E:F, 2, 0)),0,VLOOKUP($A$2404, 文字檔!E:F, 2, 0))</f>
        <v>0</v>
      </c>
      <c r="F2404" s="5">
        <f>IF(ISERROR(VLOOKUP($A$2404, 文字檔!G:H, 2, 0)),0,VLOOKUP($A$2404, 文字檔!G:H, 2, 0))</f>
        <v>0</v>
      </c>
      <c r="G2404" s="5">
        <f>IF(ISERROR(VLOOKUP($A$2404, 文字檔!I:J, 2, 0)),0,VLOOKUP($A$2404, 文字檔!I:J, 2, 0))</f>
        <v>-16194.39</v>
      </c>
      <c r="H2404" s="5">
        <f>IF(ISERROR(VLOOKUP($A$2404, 文字檔!K:L, 2, 0)),0,VLOOKUP($A$2404, 文字檔!K:L, 2, 0))</f>
        <v>0</v>
      </c>
      <c r="I2404" s="5">
        <f>IF(ISERROR(VLOOKUP($A$2404, 文字檔!M:N, 2, 0)),0,VLOOKUP($A$2404, 文字檔!M:N, 2, 0))</f>
        <v>-82401.259999999995</v>
      </c>
      <c r="J2404" s="5">
        <f>IF(ISERROR(VLOOKUP($A$2404, 文字檔!O:P, 2, 0)),0,VLOOKUP($A$2404, 文字檔!O:P, 2, 0))</f>
        <v>-18418.18</v>
      </c>
      <c r="K2404">
        <f>IF(ISERROR(VLOOKUP($A$2404, 文字檔!Q:R, 2, 0)),0,VLOOKUP($A$2404, 文字檔!Q:R, 2, 0))</f>
        <v>0</v>
      </c>
      <c r="L2404">
        <f>IF(ISERROR(VLOOKUP($A$2404, 文字檔!S:T, 2, 0)),0,VLOOKUP($A$2404, 文字檔!S:T, 2, 0))</f>
        <v>28208.73</v>
      </c>
      <c r="M2404">
        <f>IF(ISERROR(VLOOKUP($A$2404, 文字檔!U:V, 2, 0)),0,VLOOKUP($A$2404, 文字檔!U:V, 2, 0))</f>
        <v>0</v>
      </c>
      <c r="N2404">
        <f>IF(ISERROR(VLOOKUP($A$2404, 文字檔!W:X, 2, 0)),0,VLOOKUP($A$2404, 文字檔!W:X, 2, 0))</f>
        <v>-61187.64</v>
      </c>
      <c r="O2404">
        <f>IF(ISERROR(VLOOKUP($A$2404, 文字檔!Y:Z, 2, 0)),0,VLOOKUP($A$2404, 文字檔!Y:Z, 2, 0))</f>
        <v>14415.78</v>
      </c>
      <c r="P2404">
        <f>IF(ISERROR(VLOOKUP($A$2404, 文字檔!AA:AB, 2, 0)),0,VLOOKUP($A$2404, 文字檔!AA:AB, 2, 0))</f>
        <v>0</v>
      </c>
    </row>
    <row r="2405" spans="1:16" ht="16.2">
      <c r="A2405" s="7">
        <v>46141</v>
      </c>
      <c r="B2405" s="5">
        <f>SUMPRODUCT($C$2:$P$2,$C$2405:$P$2405)</f>
        <v>-225063.74000000002</v>
      </c>
      <c r="C2405" s="5">
        <f>IF(ISERROR(VLOOKUP($A$2405, 文字檔!A:B, 2, 0)),0,VLOOKUP($A$2405, 文字檔!A:B, 2, 0))</f>
        <v>0</v>
      </c>
      <c r="D2405" s="5">
        <f>IF(ISERROR(VLOOKUP($A$2405, 文字檔!C:D, 2, 0)),0,VLOOKUP($A$2405, 文字檔!C:D, 2, 0))</f>
        <v>0</v>
      </c>
      <c r="E2405" s="5">
        <f>IF(ISERROR(VLOOKUP($A$2405, 文字檔!E:F, 2, 0)),0,VLOOKUP($A$2405, 文字檔!E:F, 2, 0))</f>
        <v>0</v>
      </c>
      <c r="F2405" s="5">
        <f>IF(ISERROR(VLOOKUP($A$2405, 文字檔!G:H, 2, 0)),0,VLOOKUP($A$2405, 文字檔!G:H, 2, 0))</f>
        <v>0</v>
      </c>
      <c r="G2405" s="5">
        <f>IF(ISERROR(VLOOKUP($A$2405, 文字檔!I:J, 2, 0)),0,VLOOKUP($A$2405, 文字檔!I:J, 2, 0))</f>
        <v>-50959.59</v>
      </c>
      <c r="H2405" s="5">
        <f>IF(ISERROR(VLOOKUP($A$2405, 文字檔!K:L, 2, 0)),0,VLOOKUP($A$2405, 文字檔!K:L, 2, 0))</f>
        <v>0</v>
      </c>
      <c r="I2405" s="5">
        <f>IF(ISERROR(VLOOKUP($A$2405, 文字檔!M:N, 2, 0)),0,VLOOKUP($A$2405, 文字檔!M:N, 2, 0))</f>
        <v>25011.37</v>
      </c>
      <c r="J2405" s="5">
        <f>IF(ISERROR(VLOOKUP($A$2405, 文字檔!O:P, 2, 0)),0,VLOOKUP($A$2405, 文字檔!O:P, 2, 0))</f>
        <v>0</v>
      </c>
      <c r="K2405">
        <f>IF(ISERROR(VLOOKUP($A$2405, 文字檔!Q:R, 2, 0)),0,VLOOKUP($A$2405, 文字檔!Q:R, 2, 0))</f>
        <v>-36189.949999999997</v>
      </c>
      <c r="L2405">
        <f>IF(ISERROR(VLOOKUP($A$2405, 文字檔!S:T, 2, 0)),0,VLOOKUP($A$2405, 文字檔!S:T, 2, 0))</f>
        <v>0</v>
      </c>
      <c r="M2405">
        <f>IF(ISERROR(VLOOKUP($A$2405, 文字檔!U:V, 2, 0)),0,VLOOKUP($A$2405, 文字檔!U:V, 2, 0))</f>
        <v>0</v>
      </c>
      <c r="N2405">
        <f>IF(ISERROR(VLOOKUP($A$2405, 文字檔!W:X, 2, 0)),0,VLOOKUP($A$2405, 文字檔!W:X, 2, 0))</f>
        <v>-82569.850000000006</v>
      </c>
      <c r="O2405">
        <f>IF(ISERROR(VLOOKUP($A$2405, 文字檔!Y:Z, 2, 0)),0,VLOOKUP($A$2405, 文字檔!Y:Z, 2, 0))</f>
        <v>-76970.69</v>
      </c>
      <c r="P2405">
        <f>IF(ISERROR(VLOOKUP($A$2405, 文字檔!AA:AB, 2, 0)),0,VLOOKUP($A$2405, 文字檔!AA:AB, 2, 0))</f>
        <v>-3385.03</v>
      </c>
    </row>
    <row r="2406" spans="1:16" ht="16.2">
      <c r="A2406" s="7">
        <v>46142</v>
      </c>
      <c r="B2406" s="5">
        <f>SUMPRODUCT($C$2:$P$2,$C$2406:$P$2406)</f>
        <v>-322848.77</v>
      </c>
      <c r="C2406" s="5">
        <f>IF(ISERROR(VLOOKUP($A$2406, 文字檔!A:B, 2, 0)),0,VLOOKUP($A$2406, 文字檔!A:B, 2, 0))</f>
        <v>0</v>
      </c>
      <c r="D2406" s="5">
        <f>IF(ISERROR(VLOOKUP($A$2406, 文字檔!C:D, 2, 0)),0,VLOOKUP($A$2406, 文字檔!C:D, 2, 0))</f>
        <v>0</v>
      </c>
      <c r="E2406" s="5">
        <f>IF(ISERROR(VLOOKUP($A$2406, 文字檔!E:F, 2, 0)),0,VLOOKUP($A$2406, 文字檔!E:F, 2, 0))</f>
        <v>0</v>
      </c>
      <c r="F2406" s="5">
        <f>IF(ISERROR(VLOOKUP($A$2406, 文字檔!G:H, 2, 0)),0,VLOOKUP($A$2406, 文字檔!G:H, 2, 0))</f>
        <v>0</v>
      </c>
      <c r="G2406" s="5">
        <f>IF(ISERROR(VLOOKUP($A$2406, 文字檔!I:J, 2, 0)),0,VLOOKUP($A$2406, 文字檔!I:J, 2, 0))</f>
        <v>-91568.5</v>
      </c>
      <c r="H2406" s="5">
        <f>IF(ISERROR(VLOOKUP($A$2406, 文字檔!K:L, 2, 0)),0,VLOOKUP($A$2406, 文字檔!K:L, 2, 0))</f>
        <v>-28783.14</v>
      </c>
      <c r="I2406" s="5">
        <f>IF(ISERROR(VLOOKUP($A$2406, 文字檔!M:N, 2, 0)),0,VLOOKUP($A$2406, 文字檔!M:N, 2, 0))</f>
        <v>-69554.22</v>
      </c>
      <c r="J2406" s="5">
        <f>IF(ISERROR(VLOOKUP($A$2406, 文字檔!O:P, 2, 0)),0,VLOOKUP($A$2406, 文字檔!O:P, 2, 0))</f>
        <v>0</v>
      </c>
      <c r="K2406">
        <f>IF(ISERROR(VLOOKUP($A$2406, 文字檔!Q:R, 2, 0)),0,VLOOKUP($A$2406, 文字檔!Q:R, 2, 0))</f>
        <v>-26000</v>
      </c>
      <c r="L2406">
        <f>IF(ISERROR(VLOOKUP($A$2406, 文字檔!S:T, 2, 0)),0,VLOOKUP($A$2406, 文字檔!S:T, 2, 0))</f>
        <v>0</v>
      </c>
      <c r="M2406">
        <f>IF(ISERROR(VLOOKUP($A$2406, 文字檔!U:V, 2, 0)),0,VLOOKUP($A$2406, 文字檔!U:V, 2, 0))</f>
        <v>0</v>
      </c>
      <c r="N2406">
        <f>IF(ISERROR(VLOOKUP($A$2406, 文字檔!W:X, 2, 0)),0,VLOOKUP($A$2406, 文字檔!W:X, 2, 0))</f>
        <v>0</v>
      </c>
      <c r="O2406">
        <f>IF(ISERROR(VLOOKUP($A$2406, 文字檔!Y:Z, 2, 0)),0,VLOOKUP($A$2406, 文字檔!Y:Z, 2, 0))</f>
        <v>-67963.88</v>
      </c>
      <c r="P2406">
        <f>IF(ISERROR(VLOOKUP($A$2406, 文字檔!AA:AB, 2, 0)),0,VLOOKUP($A$2406, 文字檔!AA:AB, 2, 0))</f>
        <v>-38979.03</v>
      </c>
    </row>
    <row r="2407" spans="1:16" ht="16.2">
      <c r="A2407" s="7">
        <v>46143</v>
      </c>
      <c r="B2407" s="5">
        <f>SUMPRODUCT($C$2:$P$2,$C$2407:$P$2407)</f>
        <v>0</v>
      </c>
      <c r="C2407" s="5">
        <f>IF(ISERROR(VLOOKUP($A$2407, 文字檔!A:B, 2, 0)),0,VLOOKUP($A$2407, 文字檔!A:B, 2, 0))</f>
        <v>0</v>
      </c>
      <c r="D2407" s="5">
        <f>IF(ISERROR(VLOOKUP($A$2407, 文字檔!C:D, 2, 0)),0,VLOOKUP($A$2407, 文字檔!C:D, 2, 0))</f>
        <v>0</v>
      </c>
      <c r="E2407" s="5">
        <f>IF(ISERROR(VLOOKUP($A$2407, 文字檔!E:F, 2, 0)),0,VLOOKUP($A$2407, 文字檔!E:F, 2, 0))</f>
        <v>0</v>
      </c>
      <c r="F2407" s="5">
        <f>IF(ISERROR(VLOOKUP($A$2407, 文字檔!G:H, 2, 0)),0,VLOOKUP($A$2407, 文字檔!G:H, 2, 0))</f>
        <v>0</v>
      </c>
      <c r="G2407" s="5">
        <f>IF(ISERROR(VLOOKUP($A$2407, 文字檔!I:J, 2, 0)),0,VLOOKUP($A$2407, 文字檔!I:J, 2, 0))</f>
        <v>0</v>
      </c>
      <c r="H2407" s="5">
        <f>IF(ISERROR(VLOOKUP($A$2407, 文字檔!K:L, 2, 0)),0,VLOOKUP($A$2407, 文字檔!K:L, 2, 0))</f>
        <v>0</v>
      </c>
      <c r="I2407" s="5">
        <f>IF(ISERROR(VLOOKUP($A$2407, 文字檔!M:N, 2, 0)),0,VLOOKUP($A$2407, 文字檔!M:N, 2, 0))</f>
        <v>0</v>
      </c>
      <c r="J2407" s="5">
        <f>IF(ISERROR(VLOOKUP($A$2407, 文字檔!O:P, 2, 0)),0,VLOOKUP($A$2407, 文字檔!O:P, 2, 0))</f>
        <v>0</v>
      </c>
      <c r="K2407">
        <f>IF(ISERROR(VLOOKUP($A$2407, 文字檔!Q:R, 2, 0)),0,VLOOKUP($A$2407, 文字檔!Q:R, 2, 0))</f>
        <v>0</v>
      </c>
      <c r="L2407">
        <f>IF(ISERROR(VLOOKUP($A$2407, 文字檔!S:T, 2, 0)),0,VLOOKUP($A$2407, 文字檔!S:T, 2, 0))</f>
        <v>0</v>
      </c>
      <c r="M2407">
        <f>IF(ISERROR(VLOOKUP($A$2407, 文字檔!U:V, 2, 0)),0,VLOOKUP($A$2407, 文字檔!U:V, 2, 0))</f>
        <v>0</v>
      </c>
      <c r="N2407">
        <f>IF(ISERROR(VLOOKUP($A$2407, 文字檔!W:X, 2, 0)),0,VLOOKUP($A$2407, 文字檔!W:X, 2, 0))</f>
        <v>0</v>
      </c>
      <c r="O2407">
        <f>IF(ISERROR(VLOOKUP($A$2407, 文字檔!Y:Z, 2, 0)),0,VLOOKUP($A$2407, 文字檔!Y:Z, 2, 0))</f>
        <v>0</v>
      </c>
      <c r="P2407">
        <f>IF(ISERROR(VLOOKUP($A$2407, 文字檔!AA:AB, 2, 0)),0,VLOOKUP($A$2407, 文字檔!AA:AB, 2, 0))</f>
        <v>0</v>
      </c>
    </row>
    <row r="2408" spans="1:16" ht="16.2">
      <c r="A2408" s="7">
        <v>46144</v>
      </c>
      <c r="B2408" s="5">
        <f>SUMPRODUCT($C$2:$P$2,$C$2408:$P$2408)</f>
        <v>0</v>
      </c>
      <c r="C2408" s="5">
        <f>IF(ISERROR(VLOOKUP($A$2408, 文字檔!A:B, 2, 0)),0,VLOOKUP($A$2408, 文字檔!A:B, 2, 0))</f>
        <v>0</v>
      </c>
      <c r="D2408" s="5">
        <f>IF(ISERROR(VLOOKUP($A$2408, 文字檔!C:D, 2, 0)),0,VLOOKUP($A$2408, 文字檔!C:D, 2, 0))</f>
        <v>0</v>
      </c>
      <c r="E2408" s="5">
        <f>IF(ISERROR(VLOOKUP($A$2408, 文字檔!E:F, 2, 0)),0,VLOOKUP($A$2408, 文字檔!E:F, 2, 0))</f>
        <v>0</v>
      </c>
      <c r="F2408" s="5">
        <f>IF(ISERROR(VLOOKUP($A$2408, 文字檔!G:H, 2, 0)),0,VLOOKUP($A$2408, 文字檔!G:H, 2, 0))</f>
        <v>0</v>
      </c>
      <c r="G2408" s="5">
        <f>IF(ISERROR(VLOOKUP($A$2408, 文字檔!I:J, 2, 0)),0,VLOOKUP($A$2408, 文字檔!I:J, 2, 0))</f>
        <v>0</v>
      </c>
      <c r="H2408" s="5">
        <f>IF(ISERROR(VLOOKUP($A$2408, 文字檔!K:L, 2, 0)),0,VLOOKUP($A$2408, 文字檔!K:L, 2, 0))</f>
        <v>0</v>
      </c>
      <c r="I2408" s="5">
        <f>IF(ISERROR(VLOOKUP($A$2408, 文字檔!M:N, 2, 0)),0,VLOOKUP($A$2408, 文字檔!M:N, 2, 0))</f>
        <v>0</v>
      </c>
      <c r="J2408" s="5">
        <f>IF(ISERROR(VLOOKUP($A$2408, 文字檔!O:P, 2, 0)),0,VLOOKUP($A$2408, 文字檔!O:P, 2, 0))</f>
        <v>0</v>
      </c>
      <c r="K2408">
        <f>IF(ISERROR(VLOOKUP($A$2408, 文字檔!Q:R, 2, 0)),0,VLOOKUP($A$2408, 文字檔!Q:R, 2, 0))</f>
        <v>0</v>
      </c>
      <c r="L2408">
        <f>IF(ISERROR(VLOOKUP($A$2408, 文字檔!S:T, 2, 0)),0,VLOOKUP($A$2408, 文字檔!S:T, 2, 0))</f>
        <v>0</v>
      </c>
      <c r="M2408">
        <f>IF(ISERROR(VLOOKUP($A$2408, 文字檔!U:V, 2, 0)),0,VLOOKUP($A$2408, 文字檔!U:V, 2, 0))</f>
        <v>0</v>
      </c>
      <c r="N2408">
        <f>IF(ISERROR(VLOOKUP($A$2408, 文字檔!W:X, 2, 0)),0,VLOOKUP($A$2408, 文字檔!W:X, 2, 0))</f>
        <v>0</v>
      </c>
      <c r="O2408">
        <f>IF(ISERROR(VLOOKUP($A$2408, 文字檔!Y:Z, 2, 0)),0,VLOOKUP($A$2408, 文字檔!Y:Z, 2, 0))</f>
        <v>0</v>
      </c>
      <c r="P2408">
        <f>IF(ISERROR(VLOOKUP($A$2408, 文字檔!AA:AB, 2, 0)),0,VLOOKUP($A$2408, 文字檔!AA:AB, 2, 0))</f>
        <v>0</v>
      </c>
    </row>
    <row r="2409" spans="1:16" ht="16.2">
      <c r="A2409" s="7">
        <v>46145</v>
      </c>
      <c r="B2409" s="5">
        <f>SUMPRODUCT($C$2:$P$2,$C$2409:$P$2409)</f>
        <v>0</v>
      </c>
      <c r="C2409" s="5">
        <f>IF(ISERROR(VLOOKUP($A$2409, 文字檔!A:B, 2, 0)),0,VLOOKUP($A$2409, 文字檔!A:B, 2, 0))</f>
        <v>0</v>
      </c>
      <c r="D2409" s="5">
        <f>IF(ISERROR(VLOOKUP($A$2409, 文字檔!C:D, 2, 0)),0,VLOOKUP($A$2409, 文字檔!C:D, 2, 0))</f>
        <v>0</v>
      </c>
      <c r="E2409" s="5">
        <f>IF(ISERROR(VLOOKUP($A$2409, 文字檔!E:F, 2, 0)),0,VLOOKUP($A$2409, 文字檔!E:F, 2, 0))</f>
        <v>0</v>
      </c>
      <c r="F2409" s="5">
        <f>IF(ISERROR(VLOOKUP($A$2409, 文字檔!G:H, 2, 0)),0,VLOOKUP($A$2409, 文字檔!G:H, 2, 0))</f>
        <v>0</v>
      </c>
      <c r="G2409" s="5">
        <f>IF(ISERROR(VLOOKUP($A$2409, 文字檔!I:J, 2, 0)),0,VLOOKUP($A$2409, 文字檔!I:J, 2, 0))</f>
        <v>0</v>
      </c>
      <c r="H2409" s="5">
        <f>IF(ISERROR(VLOOKUP($A$2409, 文字檔!K:L, 2, 0)),0,VLOOKUP($A$2409, 文字檔!K:L, 2, 0))</f>
        <v>0</v>
      </c>
      <c r="I2409" s="5">
        <f>IF(ISERROR(VLOOKUP($A$2409, 文字檔!M:N, 2, 0)),0,VLOOKUP($A$2409, 文字檔!M:N, 2, 0))</f>
        <v>0</v>
      </c>
      <c r="J2409" s="5">
        <f>IF(ISERROR(VLOOKUP($A$2409, 文字檔!O:P, 2, 0)),0,VLOOKUP($A$2409, 文字檔!O:P, 2, 0))</f>
        <v>0</v>
      </c>
      <c r="K2409">
        <f>IF(ISERROR(VLOOKUP($A$2409, 文字檔!Q:R, 2, 0)),0,VLOOKUP($A$2409, 文字檔!Q:R, 2, 0))</f>
        <v>0</v>
      </c>
      <c r="L2409">
        <f>IF(ISERROR(VLOOKUP($A$2409, 文字檔!S:T, 2, 0)),0,VLOOKUP($A$2409, 文字檔!S:T, 2, 0))</f>
        <v>0</v>
      </c>
      <c r="M2409">
        <f>IF(ISERROR(VLOOKUP($A$2409, 文字檔!U:V, 2, 0)),0,VLOOKUP($A$2409, 文字檔!U:V, 2, 0))</f>
        <v>0</v>
      </c>
      <c r="N2409">
        <f>IF(ISERROR(VLOOKUP($A$2409, 文字檔!W:X, 2, 0)),0,VLOOKUP($A$2409, 文字檔!W:X, 2, 0))</f>
        <v>0</v>
      </c>
      <c r="O2409">
        <f>IF(ISERROR(VLOOKUP($A$2409, 文字檔!Y:Z, 2, 0)),0,VLOOKUP($A$2409, 文字檔!Y:Z, 2, 0))</f>
        <v>0</v>
      </c>
      <c r="P2409">
        <f>IF(ISERROR(VLOOKUP($A$2409, 文字檔!AA:AB, 2, 0)),0,VLOOKUP($A$2409, 文字檔!AA:AB, 2, 0))</f>
        <v>0</v>
      </c>
    </row>
    <row r="2410" spans="1:16" ht="16.2">
      <c r="A2410" s="7">
        <v>46146</v>
      </c>
      <c r="B2410" s="5">
        <f>SUMPRODUCT($C$2:$P$2,$C$2410:$P$2410)</f>
        <v>2093376.8</v>
      </c>
      <c r="C2410" s="5">
        <f>IF(ISERROR(VLOOKUP($A$2410, 文字檔!A:B, 2, 0)),0,VLOOKUP($A$2410, 文字檔!A:B, 2, 0))</f>
        <v>62722.06</v>
      </c>
      <c r="D2410" s="5">
        <f>IF(ISERROR(VLOOKUP($A$2410, 文字檔!C:D, 2, 0)),0,VLOOKUP($A$2410, 文字檔!C:D, 2, 0))</f>
        <v>0</v>
      </c>
      <c r="E2410" s="5">
        <f>IF(ISERROR(VLOOKUP($A$2410, 文字檔!E:F, 2, 0)),0,VLOOKUP($A$2410, 文字檔!E:F, 2, 0))</f>
        <v>0</v>
      </c>
      <c r="F2410" s="5">
        <f>IF(ISERROR(VLOOKUP($A$2410, 文字檔!G:H, 2, 0)),0,VLOOKUP($A$2410, 文字檔!G:H, 2, 0))</f>
        <v>0</v>
      </c>
      <c r="G2410" s="5">
        <f>IF(ISERROR(VLOOKUP($A$2410, 文字檔!I:J, 2, 0)),0,VLOOKUP($A$2410, 文字檔!I:J, 2, 0))</f>
        <v>201199.43</v>
      </c>
      <c r="H2410" s="5">
        <f>IF(ISERROR(VLOOKUP($A$2410, 文字檔!K:L, 2, 0)),0,VLOOKUP($A$2410, 文字檔!K:L, 2, 0))</f>
        <v>159993.25</v>
      </c>
      <c r="I2410" s="5">
        <f>IF(ISERROR(VLOOKUP($A$2410, 文字檔!M:N, 2, 0)),0,VLOOKUP($A$2410, 文字檔!M:N, 2, 0))</f>
        <v>698489.54</v>
      </c>
      <c r="J2410" s="5">
        <f>IF(ISERROR(VLOOKUP($A$2410, 文字檔!O:P, 2, 0)),0,VLOOKUP($A$2410, 文字檔!O:P, 2, 0))</f>
        <v>0</v>
      </c>
      <c r="K2410">
        <f>IF(ISERROR(VLOOKUP($A$2410, 文字檔!Q:R, 2, 0)),0,VLOOKUP($A$2410, 文字檔!Q:R, 2, 0))</f>
        <v>334200</v>
      </c>
      <c r="L2410">
        <f>IF(ISERROR(VLOOKUP($A$2410, 文字檔!S:T, 2, 0)),0,VLOOKUP($A$2410, 文字檔!S:T, 2, 0))</f>
        <v>0</v>
      </c>
      <c r="M2410">
        <f>IF(ISERROR(VLOOKUP($A$2410, 文字檔!U:V, 2, 0)),0,VLOOKUP($A$2410, 文字檔!U:V, 2, 0))</f>
        <v>66579.240000000005</v>
      </c>
      <c r="N2410">
        <f>IF(ISERROR(VLOOKUP($A$2410, 文字檔!W:X, 2, 0)),0,VLOOKUP($A$2410, 文字檔!W:X, 2, 0))</f>
        <v>235404.56</v>
      </c>
      <c r="O2410">
        <f>IF(ISERROR(VLOOKUP($A$2410, 文字檔!Y:Z, 2, 0)),0,VLOOKUP($A$2410, 文字檔!Y:Z, 2, 0))</f>
        <v>259808.22</v>
      </c>
      <c r="P2410">
        <f>IF(ISERROR(VLOOKUP($A$2410, 文字檔!AA:AB, 2, 0)),0,VLOOKUP($A$2410, 文字檔!AA:AB, 2, 0))</f>
        <v>74980.5</v>
      </c>
    </row>
    <row r="2411" spans="1:16" ht="16.2">
      <c r="A2411" s="7">
        <v>46147</v>
      </c>
      <c r="B2411" s="5">
        <f>SUMPRODUCT($C$2:$P$2,$C$2411:$P$2411)</f>
        <v>-546631.22</v>
      </c>
      <c r="C2411" s="5">
        <f>IF(ISERROR(VLOOKUP($A$2411, 文字檔!A:B, 2, 0)),0,VLOOKUP($A$2411, 文字檔!A:B, 2, 0))</f>
        <v>0</v>
      </c>
      <c r="D2411" s="5">
        <f>IF(ISERROR(VLOOKUP($A$2411, 文字檔!C:D, 2, 0)),0,VLOOKUP($A$2411, 文字檔!C:D, 2, 0))</f>
        <v>0</v>
      </c>
      <c r="E2411" s="5">
        <f>IF(ISERROR(VLOOKUP($A$2411, 文字檔!E:F, 2, 0)),0,VLOOKUP($A$2411, 文字檔!E:F, 2, 0))</f>
        <v>0</v>
      </c>
      <c r="F2411" s="5">
        <f>IF(ISERROR(VLOOKUP($A$2411, 文字檔!G:H, 2, 0)),0,VLOOKUP($A$2411, 文字檔!G:H, 2, 0))</f>
        <v>0</v>
      </c>
      <c r="G2411" s="5">
        <f>IF(ISERROR(VLOOKUP($A$2411, 文字檔!I:J, 2, 0)),0,VLOOKUP($A$2411, 文字檔!I:J, 2, 0))</f>
        <v>-25627.27</v>
      </c>
      <c r="H2411" s="5">
        <f>IF(ISERROR(VLOOKUP($A$2411, 文字檔!K:L, 2, 0)),0,VLOOKUP($A$2411, 文字檔!K:L, 2, 0))</f>
        <v>-103046.89</v>
      </c>
      <c r="I2411" s="5">
        <f>IF(ISERROR(VLOOKUP($A$2411, 文字檔!M:N, 2, 0)),0,VLOOKUP($A$2411, 文字檔!M:N, 2, 0))</f>
        <v>-253579.76</v>
      </c>
      <c r="J2411" s="5">
        <f>IF(ISERROR(VLOOKUP($A$2411, 文字檔!O:P, 2, 0)),0,VLOOKUP($A$2411, 文字檔!O:P, 2, 0))</f>
        <v>0</v>
      </c>
      <c r="K2411">
        <f>IF(ISERROR(VLOOKUP($A$2411, 文字檔!Q:R, 2, 0)),0,VLOOKUP($A$2411, 文字檔!Q:R, 2, 0))</f>
        <v>-28452.32</v>
      </c>
      <c r="L2411">
        <f>IF(ISERROR(VLOOKUP($A$2411, 文字檔!S:T, 2, 0)),0,VLOOKUP($A$2411, 文字檔!S:T, 2, 0))</f>
        <v>-29453.67</v>
      </c>
      <c r="M2411">
        <f>IF(ISERROR(VLOOKUP($A$2411, 文字檔!U:V, 2, 0)),0,VLOOKUP($A$2411, 文字檔!U:V, 2, 0))</f>
        <v>800</v>
      </c>
      <c r="N2411">
        <f>IF(ISERROR(VLOOKUP($A$2411, 文字檔!W:X, 2, 0)),0,VLOOKUP($A$2411, 文字檔!W:X, 2, 0))</f>
        <v>800</v>
      </c>
      <c r="O2411">
        <f>IF(ISERROR(VLOOKUP($A$2411, 文字檔!Y:Z, 2, 0)),0,VLOOKUP($A$2411, 文字檔!Y:Z, 2, 0))</f>
        <v>-108871.31</v>
      </c>
      <c r="P2411">
        <f>IF(ISERROR(VLOOKUP($A$2411, 文字檔!AA:AB, 2, 0)),0,VLOOKUP($A$2411, 文字檔!AA:AB, 2, 0))</f>
        <v>800</v>
      </c>
    </row>
    <row r="2412" spans="1:16" ht="16.2">
      <c r="A2412" s="7">
        <v>46148</v>
      </c>
      <c r="B2412" s="5">
        <f>SUMPRODUCT($C$2:$P$2,$C$2412:$P$2412)</f>
        <v>473341.44</v>
      </c>
      <c r="C2412" s="5">
        <f>IF(ISERROR(VLOOKUP($A$2412, 文字檔!A:B, 2, 0)),0,VLOOKUP($A$2412, 文字檔!A:B, 2, 0))</f>
        <v>1310.03</v>
      </c>
      <c r="D2412" s="5">
        <f>IF(ISERROR(VLOOKUP($A$2412, 文字檔!C:D, 2, 0)),0,VLOOKUP($A$2412, 文字檔!C:D, 2, 0))</f>
        <v>0</v>
      </c>
      <c r="E2412" s="5">
        <f>IF(ISERROR(VLOOKUP($A$2412, 文字檔!E:F, 2, 0)),0,VLOOKUP($A$2412, 文字檔!E:F, 2, 0))</f>
        <v>0</v>
      </c>
      <c r="F2412" s="5">
        <f>IF(ISERROR(VLOOKUP($A$2412, 文字檔!G:H, 2, 0)),0,VLOOKUP($A$2412, 文字檔!G:H, 2, 0))</f>
        <v>0</v>
      </c>
      <c r="G2412" s="5">
        <f>IF(ISERROR(VLOOKUP($A$2412, 文字檔!I:J, 2, 0)),0,VLOOKUP($A$2412, 文字檔!I:J, 2, 0))</f>
        <v>-96877.759999999995</v>
      </c>
      <c r="H2412" s="5">
        <f>IF(ISERROR(VLOOKUP($A$2412, 文字檔!K:L, 2, 0)),0,VLOOKUP($A$2412, 文字檔!K:L, 2, 0))</f>
        <v>-11339.23</v>
      </c>
      <c r="I2412" s="5">
        <f>IF(ISERROR(VLOOKUP($A$2412, 文字檔!M:N, 2, 0)),0,VLOOKUP($A$2412, 文字檔!M:N, 2, 0))</f>
        <v>0</v>
      </c>
      <c r="J2412" s="5">
        <f>IF(ISERROR(VLOOKUP($A$2412, 文字檔!O:P, 2, 0)),0,VLOOKUP($A$2412, 文字檔!O:P, 2, 0))</f>
        <v>-18515.919999999998</v>
      </c>
      <c r="K2412">
        <f>IF(ISERROR(VLOOKUP($A$2412, 文字檔!Q:R, 2, 0)),0,VLOOKUP($A$2412, 文字檔!Q:R, 2, 0))</f>
        <v>93600</v>
      </c>
      <c r="L2412">
        <f>IF(ISERROR(VLOOKUP($A$2412, 文字檔!S:T, 2, 0)),0,VLOOKUP($A$2412, 文字檔!S:T, 2, 0))</f>
        <v>0</v>
      </c>
      <c r="M2412">
        <f>IF(ISERROR(VLOOKUP($A$2412, 文字檔!U:V, 2, 0)),0,VLOOKUP($A$2412, 文字檔!U:V, 2, 0))</f>
        <v>181741.5</v>
      </c>
      <c r="N2412">
        <f>IF(ISERROR(VLOOKUP($A$2412, 文字檔!W:X, 2, 0)),0,VLOOKUP($A$2412, 文字檔!W:X, 2, 0))</f>
        <v>61159.59</v>
      </c>
      <c r="O2412">
        <f>IF(ISERROR(VLOOKUP($A$2412, 文字檔!Y:Z, 2, 0)),0,VLOOKUP($A$2412, 文字檔!Y:Z, 2, 0))</f>
        <v>128914.47</v>
      </c>
      <c r="P2412">
        <f>IF(ISERROR(VLOOKUP($A$2412, 文字檔!AA:AB, 2, 0)),0,VLOOKUP($A$2412, 文字檔!AA:AB, 2, 0))</f>
        <v>133348.76</v>
      </c>
    </row>
    <row r="2413" spans="1:16" ht="16.2">
      <c r="A2413" s="7">
        <v>46149</v>
      </c>
      <c r="B2413" s="5">
        <f>SUMPRODUCT($C$2:$P$2,$C$2413:$P$2413)</f>
        <v>126532.23999999999</v>
      </c>
      <c r="C2413" s="5">
        <f>IF(ISERROR(VLOOKUP($A$2413, 文字檔!A:B, 2, 0)),0,VLOOKUP($A$2413, 文字檔!A:B, 2, 0))</f>
        <v>-42735.75</v>
      </c>
      <c r="D2413" s="5">
        <f>IF(ISERROR(VLOOKUP($A$2413, 文字檔!C:D, 2, 0)),0,VLOOKUP($A$2413, 文字檔!C:D, 2, 0))</f>
        <v>0</v>
      </c>
      <c r="E2413" s="5">
        <f>IF(ISERROR(VLOOKUP($A$2413, 文字檔!E:F, 2, 0)),0,VLOOKUP($A$2413, 文字檔!E:F, 2, 0))</f>
        <v>0</v>
      </c>
      <c r="F2413" s="5">
        <f>IF(ISERROR(VLOOKUP($A$2413, 文字檔!G:H, 2, 0)),0,VLOOKUP($A$2413, 文字檔!G:H, 2, 0))</f>
        <v>0</v>
      </c>
      <c r="G2413" s="5">
        <f>IF(ISERROR(VLOOKUP($A$2413, 文字檔!I:J, 2, 0)),0,VLOOKUP($A$2413, 文字檔!I:J, 2, 0))</f>
        <v>2930.43</v>
      </c>
      <c r="H2413" s="5">
        <f>IF(ISERROR(VLOOKUP($A$2413, 文字檔!K:L, 2, 0)),0,VLOOKUP($A$2413, 文字檔!K:L, 2, 0))</f>
        <v>-59531.19</v>
      </c>
      <c r="I2413" s="5">
        <f>IF(ISERROR(VLOOKUP($A$2413, 文字檔!M:N, 2, 0)),0,VLOOKUP($A$2413, 文字檔!M:N, 2, 0))</f>
        <v>0</v>
      </c>
      <c r="J2413" s="5">
        <f>IF(ISERROR(VLOOKUP($A$2413, 文字檔!O:P, 2, 0)),0,VLOOKUP($A$2413, 文字檔!O:P, 2, 0))</f>
        <v>0</v>
      </c>
      <c r="K2413">
        <f>IF(ISERROR(VLOOKUP($A$2413, 文字檔!Q:R, 2, 0)),0,VLOOKUP($A$2413, 文字檔!Q:R, 2, 0))</f>
        <v>167400</v>
      </c>
      <c r="L2413">
        <f>IF(ISERROR(VLOOKUP($A$2413, 文字檔!S:T, 2, 0)),0,VLOOKUP($A$2413, 文字檔!S:T, 2, 0))</f>
        <v>0</v>
      </c>
      <c r="M2413">
        <f>IF(ISERROR(VLOOKUP($A$2413, 文字檔!U:V, 2, 0)),0,VLOOKUP($A$2413, 文字檔!U:V, 2, 0))</f>
        <v>0</v>
      </c>
      <c r="N2413">
        <f>IF(ISERROR(VLOOKUP($A$2413, 文字檔!W:X, 2, 0)),0,VLOOKUP($A$2413, 文字檔!W:X, 2, 0))</f>
        <v>0</v>
      </c>
      <c r="O2413">
        <f>IF(ISERROR(VLOOKUP($A$2413, 文字檔!Y:Z, 2, 0)),0,VLOOKUP($A$2413, 文字檔!Y:Z, 2, 0))</f>
        <v>66740</v>
      </c>
      <c r="P2413">
        <f>IF(ISERROR(VLOOKUP($A$2413, 文字檔!AA:AB, 2, 0)),0,VLOOKUP($A$2413, 文字檔!AA:AB, 2, 0))</f>
        <v>-8271.25</v>
      </c>
    </row>
    <row r="2414" spans="1:16" ht="16.2">
      <c r="A2414" s="7">
        <v>46150</v>
      </c>
      <c r="B2414" s="5">
        <f>SUMPRODUCT($C$2:$P$2,$C$2414:$P$2414)</f>
        <v>-318078.36</v>
      </c>
      <c r="C2414" s="5">
        <f>IF(ISERROR(VLOOKUP($A$2414, 文字檔!A:B, 2, 0)),0,VLOOKUP($A$2414, 文字檔!A:B, 2, 0))</f>
        <v>0</v>
      </c>
      <c r="D2414" s="5">
        <f>IF(ISERROR(VLOOKUP($A$2414, 文字檔!C:D, 2, 0)),0,VLOOKUP($A$2414, 文字檔!C:D, 2, 0))</f>
        <v>0</v>
      </c>
      <c r="E2414" s="5">
        <f>IF(ISERROR(VLOOKUP($A$2414, 文字檔!E:F, 2, 0)),0,VLOOKUP($A$2414, 文字檔!E:F, 2, 0))</f>
        <v>0</v>
      </c>
      <c r="F2414" s="5">
        <f>IF(ISERROR(VLOOKUP($A$2414, 文字檔!G:H, 2, 0)),0,VLOOKUP($A$2414, 文字檔!G:H, 2, 0))</f>
        <v>0</v>
      </c>
      <c r="G2414" s="5">
        <f>IF(ISERROR(VLOOKUP($A$2414, 文字檔!I:J, 2, 0)),0,VLOOKUP($A$2414, 文字檔!I:J, 2, 0))</f>
        <v>-25666.54</v>
      </c>
      <c r="H2414" s="5">
        <f>IF(ISERROR(VLOOKUP($A$2414, 文字檔!K:L, 2, 0)),0,VLOOKUP($A$2414, 文字檔!K:L, 2, 0))</f>
        <v>0</v>
      </c>
      <c r="I2414" s="5">
        <f>IF(ISERROR(VLOOKUP($A$2414, 文字檔!M:N, 2, 0)),0,VLOOKUP($A$2414, 文字檔!M:N, 2, 0))</f>
        <v>0</v>
      </c>
      <c r="J2414" s="5">
        <f>IF(ISERROR(VLOOKUP($A$2414, 文字檔!O:P, 2, 0)),0,VLOOKUP($A$2414, 文字檔!O:P, 2, 0))</f>
        <v>0</v>
      </c>
      <c r="K2414">
        <f>IF(ISERROR(VLOOKUP($A$2414, 文字檔!Q:R, 2, 0)),0,VLOOKUP($A$2414, 文字檔!Q:R, 2, 0))</f>
        <v>-39264.5</v>
      </c>
      <c r="L2414">
        <f>IF(ISERROR(VLOOKUP($A$2414, 文字檔!S:T, 2, 0)),0,VLOOKUP($A$2414, 文字檔!S:T, 2, 0))</f>
        <v>0</v>
      </c>
      <c r="M2414">
        <f>IF(ISERROR(VLOOKUP($A$2414, 文字檔!U:V, 2, 0)),0,VLOOKUP($A$2414, 文字檔!U:V, 2, 0))</f>
        <v>0</v>
      </c>
      <c r="N2414">
        <f>IF(ISERROR(VLOOKUP($A$2414, 文字檔!W:X, 2, 0)),0,VLOOKUP($A$2414, 文字檔!W:X, 2, 0))</f>
        <v>-122167.89</v>
      </c>
      <c r="O2414">
        <f>IF(ISERROR(VLOOKUP($A$2414, 文字檔!Y:Z, 2, 0)),0,VLOOKUP($A$2414, 文字檔!Y:Z, 2, 0))</f>
        <v>-85715.83</v>
      </c>
      <c r="P2414">
        <f>IF(ISERROR(VLOOKUP($A$2414, 文字檔!AA:AB, 2, 0)),0,VLOOKUP($A$2414, 文字檔!AA:AB, 2, 0))</f>
        <v>-45263.6</v>
      </c>
    </row>
    <row r="2415" spans="1:16" ht="16.2">
      <c r="A2415" s="7">
        <v>46151</v>
      </c>
      <c r="B2415" s="5">
        <f>SUMPRODUCT($C$2:$P$2,$C$2415:$P$2415)</f>
        <v>0</v>
      </c>
      <c r="C2415" s="5">
        <f>IF(ISERROR(VLOOKUP($A$2415, 文字檔!A:B, 2, 0)),0,VLOOKUP($A$2415, 文字檔!A:B, 2, 0))</f>
        <v>0</v>
      </c>
      <c r="D2415" s="5">
        <f>IF(ISERROR(VLOOKUP($A$2415, 文字檔!C:D, 2, 0)),0,VLOOKUP($A$2415, 文字檔!C:D, 2, 0))</f>
        <v>0</v>
      </c>
      <c r="E2415" s="5">
        <f>IF(ISERROR(VLOOKUP($A$2415, 文字檔!E:F, 2, 0)),0,VLOOKUP($A$2415, 文字檔!E:F, 2, 0))</f>
        <v>0</v>
      </c>
      <c r="F2415" s="5">
        <f>IF(ISERROR(VLOOKUP($A$2415, 文字檔!G:H, 2, 0)),0,VLOOKUP($A$2415, 文字檔!G:H, 2, 0))</f>
        <v>0</v>
      </c>
      <c r="G2415" s="5">
        <f>IF(ISERROR(VLOOKUP($A$2415, 文字檔!I:J, 2, 0)),0,VLOOKUP($A$2415, 文字檔!I:J, 2, 0))</f>
        <v>0</v>
      </c>
      <c r="H2415" s="5">
        <f>IF(ISERROR(VLOOKUP($A$2415, 文字檔!K:L, 2, 0)),0,VLOOKUP($A$2415, 文字檔!K:L, 2, 0))</f>
        <v>0</v>
      </c>
      <c r="I2415" s="5">
        <f>IF(ISERROR(VLOOKUP($A$2415, 文字檔!M:N, 2, 0)),0,VLOOKUP($A$2415, 文字檔!M:N, 2, 0))</f>
        <v>0</v>
      </c>
      <c r="J2415" s="5">
        <f>IF(ISERROR(VLOOKUP($A$2415, 文字檔!O:P, 2, 0)),0,VLOOKUP($A$2415, 文字檔!O:P, 2, 0))</f>
        <v>0</v>
      </c>
      <c r="K2415">
        <f>IF(ISERROR(VLOOKUP($A$2415, 文字檔!Q:R, 2, 0)),0,VLOOKUP($A$2415, 文字檔!Q:R, 2, 0))</f>
        <v>0</v>
      </c>
      <c r="L2415">
        <f>IF(ISERROR(VLOOKUP($A$2415, 文字檔!S:T, 2, 0)),0,VLOOKUP($A$2415, 文字檔!S:T, 2, 0))</f>
        <v>0</v>
      </c>
      <c r="M2415">
        <f>IF(ISERROR(VLOOKUP($A$2415, 文字檔!U:V, 2, 0)),0,VLOOKUP($A$2415, 文字檔!U:V, 2, 0))</f>
        <v>0</v>
      </c>
      <c r="N2415">
        <f>IF(ISERROR(VLOOKUP($A$2415, 文字檔!W:X, 2, 0)),0,VLOOKUP($A$2415, 文字檔!W:X, 2, 0))</f>
        <v>0</v>
      </c>
      <c r="O2415">
        <f>IF(ISERROR(VLOOKUP($A$2415, 文字檔!Y:Z, 2, 0)),0,VLOOKUP($A$2415, 文字檔!Y:Z, 2, 0))</f>
        <v>0</v>
      </c>
      <c r="P2415">
        <f>IF(ISERROR(VLOOKUP($A$2415, 文字檔!AA:AB, 2, 0)),0,VLOOKUP($A$2415, 文字檔!AA:AB, 2, 0))</f>
        <v>0</v>
      </c>
    </row>
    <row r="2416" spans="1:16" ht="16.2">
      <c r="A2416" s="7">
        <v>46152</v>
      </c>
      <c r="B2416" s="5">
        <f>SUMPRODUCT($C$2:$P$2,$C$2416:$P$2416)</f>
        <v>0</v>
      </c>
      <c r="C2416" s="5">
        <f>IF(ISERROR(VLOOKUP($A$2416, 文字檔!A:B, 2, 0)),0,VLOOKUP($A$2416, 文字檔!A:B, 2, 0))</f>
        <v>0</v>
      </c>
      <c r="D2416" s="5">
        <f>IF(ISERROR(VLOOKUP($A$2416, 文字檔!C:D, 2, 0)),0,VLOOKUP($A$2416, 文字檔!C:D, 2, 0))</f>
        <v>0</v>
      </c>
      <c r="E2416" s="5">
        <f>IF(ISERROR(VLOOKUP($A$2416, 文字檔!E:F, 2, 0)),0,VLOOKUP($A$2416, 文字檔!E:F, 2, 0))</f>
        <v>0</v>
      </c>
      <c r="F2416" s="5">
        <f>IF(ISERROR(VLOOKUP($A$2416, 文字檔!G:H, 2, 0)),0,VLOOKUP($A$2416, 文字檔!G:H, 2, 0))</f>
        <v>0</v>
      </c>
      <c r="G2416" s="5">
        <f>IF(ISERROR(VLOOKUP($A$2416, 文字檔!I:J, 2, 0)),0,VLOOKUP($A$2416, 文字檔!I:J, 2, 0))</f>
        <v>0</v>
      </c>
      <c r="H2416" s="5">
        <f>IF(ISERROR(VLOOKUP($A$2416, 文字檔!K:L, 2, 0)),0,VLOOKUP($A$2416, 文字檔!K:L, 2, 0))</f>
        <v>0</v>
      </c>
      <c r="I2416" s="5">
        <f>IF(ISERROR(VLOOKUP($A$2416, 文字檔!M:N, 2, 0)),0,VLOOKUP($A$2416, 文字檔!M:N, 2, 0))</f>
        <v>0</v>
      </c>
      <c r="J2416" s="5">
        <f>IF(ISERROR(VLOOKUP($A$2416, 文字檔!O:P, 2, 0)),0,VLOOKUP($A$2416, 文字檔!O:P, 2, 0))</f>
        <v>0</v>
      </c>
      <c r="K2416">
        <f>IF(ISERROR(VLOOKUP($A$2416, 文字檔!Q:R, 2, 0)),0,VLOOKUP($A$2416, 文字檔!Q:R, 2, 0))</f>
        <v>0</v>
      </c>
      <c r="L2416">
        <f>IF(ISERROR(VLOOKUP($A$2416, 文字檔!S:T, 2, 0)),0,VLOOKUP($A$2416, 文字檔!S:T, 2, 0))</f>
        <v>0</v>
      </c>
      <c r="M2416">
        <f>IF(ISERROR(VLOOKUP($A$2416, 文字檔!U:V, 2, 0)),0,VLOOKUP($A$2416, 文字檔!U:V, 2, 0))</f>
        <v>0</v>
      </c>
      <c r="N2416">
        <f>IF(ISERROR(VLOOKUP($A$2416, 文字檔!W:X, 2, 0)),0,VLOOKUP($A$2416, 文字檔!W:X, 2, 0))</f>
        <v>0</v>
      </c>
      <c r="O2416">
        <f>IF(ISERROR(VLOOKUP($A$2416, 文字檔!Y:Z, 2, 0)),0,VLOOKUP($A$2416, 文字檔!Y:Z, 2, 0))</f>
        <v>0</v>
      </c>
      <c r="P2416">
        <f>IF(ISERROR(VLOOKUP($A$2416, 文字檔!AA:AB, 2, 0)),0,VLOOKUP($A$2416, 文字檔!AA:AB, 2, 0))</f>
        <v>0</v>
      </c>
    </row>
    <row r="2417" spans="1:16" ht="16.2">
      <c r="A2417" s="7">
        <v>46153</v>
      </c>
      <c r="B2417" s="5">
        <f>SUMPRODUCT($C$2:$P$2,$C$2417:$P$2417)</f>
        <v>-247346.03</v>
      </c>
      <c r="C2417" s="5">
        <f>IF(ISERROR(VLOOKUP($A$2417, 文字檔!A:B, 2, 0)),0,VLOOKUP($A$2417, 文字檔!A:B, 2, 0))</f>
        <v>0</v>
      </c>
      <c r="D2417" s="5">
        <f>IF(ISERROR(VLOOKUP($A$2417, 文字檔!C:D, 2, 0)),0,VLOOKUP($A$2417, 文字檔!C:D, 2, 0))</f>
        <v>0</v>
      </c>
      <c r="E2417" s="5">
        <f>IF(ISERROR(VLOOKUP($A$2417, 文字檔!E:F, 2, 0)),0,VLOOKUP($A$2417, 文字檔!E:F, 2, 0))</f>
        <v>0</v>
      </c>
      <c r="F2417" s="5">
        <f>IF(ISERROR(VLOOKUP($A$2417, 文字檔!G:H, 2, 0)),0,VLOOKUP($A$2417, 文字檔!G:H, 2, 0))</f>
        <v>0</v>
      </c>
      <c r="G2417" s="5">
        <f>IF(ISERROR(VLOOKUP($A$2417, 文字檔!I:J, 2, 0)),0,VLOOKUP($A$2417, 文字檔!I:J, 2, 0))</f>
        <v>-54313.31</v>
      </c>
      <c r="H2417" s="5">
        <f>IF(ISERROR(VLOOKUP($A$2417, 文字檔!K:L, 2, 0)),0,VLOOKUP($A$2417, 文字檔!K:L, 2, 0))</f>
        <v>-19516.13</v>
      </c>
      <c r="I2417" s="5">
        <f>IF(ISERROR(VLOOKUP($A$2417, 文字檔!M:N, 2, 0)),0,VLOOKUP($A$2417, 文字檔!M:N, 2, 0))</f>
        <v>-47665.31</v>
      </c>
      <c r="J2417" s="5">
        <f>IF(ISERROR(VLOOKUP($A$2417, 文字檔!O:P, 2, 0)),0,VLOOKUP($A$2417, 文字檔!O:P, 2, 0))</f>
        <v>0</v>
      </c>
      <c r="K2417">
        <f>IF(ISERROR(VLOOKUP($A$2417, 文字檔!Q:R, 2, 0)),0,VLOOKUP($A$2417, 文字檔!Q:R, 2, 0))</f>
        <v>-34063.269999999997</v>
      </c>
      <c r="L2417">
        <f>IF(ISERROR(VLOOKUP($A$2417, 文字檔!S:T, 2, 0)),0,VLOOKUP($A$2417, 文字檔!S:T, 2, 0))</f>
        <v>0</v>
      </c>
      <c r="M2417">
        <f>IF(ISERROR(VLOOKUP($A$2417, 文字檔!U:V, 2, 0)),0,VLOOKUP($A$2417, 文字檔!U:V, 2, 0))</f>
        <v>0</v>
      </c>
      <c r="N2417">
        <f>IF(ISERROR(VLOOKUP($A$2417, 文字檔!W:X, 2, 0)),0,VLOOKUP($A$2417, 文字檔!W:X, 2, 0))</f>
        <v>0</v>
      </c>
      <c r="O2417">
        <f>IF(ISERROR(VLOOKUP($A$2417, 文字檔!Y:Z, 2, 0)),0,VLOOKUP($A$2417, 文字檔!Y:Z, 2, 0))</f>
        <v>-59324.98</v>
      </c>
      <c r="P2417">
        <f>IF(ISERROR(VLOOKUP($A$2417, 文字檔!AA:AB, 2, 0)),0,VLOOKUP($A$2417, 文字檔!AA:AB, 2, 0))</f>
        <v>-32463.03</v>
      </c>
    </row>
    <row r="2418" spans="1:16" ht="16.2">
      <c r="A2418" s="7">
        <v>46154</v>
      </c>
      <c r="B2418" s="5">
        <f>SUMPRODUCT($C$2:$P$2,$C$2418:$P$2418)</f>
        <v>-343360.38</v>
      </c>
      <c r="C2418" s="5">
        <f>IF(ISERROR(VLOOKUP($A$2418, 文字檔!A:B, 2, 0)),0,VLOOKUP($A$2418, 文字檔!A:B, 2, 0))</f>
        <v>0</v>
      </c>
      <c r="D2418" s="5">
        <f>IF(ISERROR(VLOOKUP($A$2418, 文字檔!C:D, 2, 0)),0,VLOOKUP($A$2418, 文字檔!C:D, 2, 0))</f>
        <v>0</v>
      </c>
      <c r="E2418" s="5">
        <f>IF(ISERROR(VLOOKUP($A$2418, 文字檔!E:F, 2, 0)),0,VLOOKUP($A$2418, 文字檔!E:F, 2, 0))</f>
        <v>0</v>
      </c>
      <c r="F2418" s="5">
        <f>IF(ISERROR(VLOOKUP($A$2418, 文字檔!G:H, 2, 0)),0,VLOOKUP($A$2418, 文字檔!G:H, 2, 0))</f>
        <v>0</v>
      </c>
      <c r="G2418" s="5">
        <f>IF(ISERROR(VLOOKUP($A$2418, 文字檔!I:J, 2, 0)),0,VLOOKUP($A$2418, 文字檔!I:J, 2, 0))</f>
        <v>0</v>
      </c>
      <c r="H2418" s="5">
        <f>IF(ISERROR(VLOOKUP($A$2418, 文字檔!K:L, 2, 0)),0,VLOOKUP($A$2418, 文字檔!K:L, 2, 0))</f>
        <v>0</v>
      </c>
      <c r="I2418" s="5">
        <f>IF(ISERROR(VLOOKUP($A$2418, 文字檔!M:N, 2, 0)),0,VLOOKUP($A$2418, 文字檔!M:N, 2, 0))</f>
        <v>-199892.11</v>
      </c>
      <c r="J2418" s="5">
        <f>IF(ISERROR(VLOOKUP($A$2418, 文字檔!O:P, 2, 0)),0,VLOOKUP($A$2418, 文字檔!O:P, 2, 0))</f>
        <v>0</v>
      </c>
      <c r="K2418">
        <f>IF(ISERROR(VLOOKUP($A$2418, 文字檔!Q:R, 2, 0)),0,VLOOKUP($A$2418, 文字檔!Q:R, 2, 0))</f>
        <v>-50000</v>
      </c>
      <c r="L2418">
        <f>IF(ISERROR(VLOOKUP($A$2418, 文字檔!S:T, 2, 0)),0,VLOOKUP($A$2418, 文字檔!S:T, 2, 0))</f>
        <v>32484.35</v>
      </c>
      <c r="M2418">
        <f>IF(ISERROR(VLOOKUP($A$2418, 文字檔!U:V, 2, 0)),0,VLOOKUP($A$2418, 文字檔!U:V, 2, 0))</f>
        <v>0</v>
      </c>
      <c r="N2418">
        <f>IF(ISERROR(VLOOKUP($A$2418, 文字檔!W:X, 2, 0)),0,VLOOKUP($A$2418, 文字檔!W:X, 2, 0))</f>
        <v>-80324.77</v>
      </c>
      <c r="O2418">
        <f>IF(ISERROR(VLOOKUP($A$2418, 文字檔!Y:Z, 2, 0)),0,VLOOKUP($A$2418, 文字檔!Y:Z, 2, 0))</f>
        <v>-35570.82</v>
      </c>
      <c r="P2418">
        <f>IF(ISERROR(VLOOKUP($A$2418, 文字檔!AA:AB, 2, 0)),0,VLOOKUP($A$2418, 文字檔!AA:AB, 2, 0))</f>
        <v>-10057.030000000001</v>
      </c>
    </row>
    <row r="2419" spans="1:16" ht="16.2">
      <c r="A2419" s="7">
        <v>46155</v>
      </c>
      <c r="B2419" s="5">
        <f>SUMPRODUCT($C$2:$P$2,$C$2419:$P$2419)</f>
        <v>-40445.410000000003</v>
      </c>
      <c r="C2419" s="5">
        <f>IF(ISERROR(VLOOKUP($A$2419, 文字檔!A:B, 2, 0)),0,VLOOKUP($A$2419, 文字檔!A:B, 2, 0))</f>
        <v>0</v>
      </c>
      <c r="D2419" s="5">
        <f>IF(ISERROR(VLOOKUP($A$2419, 文字檔!C:D, 2, 0)),0,VLOOKUP($A$2419, 文字檔!C:D, 2, 0))</f>
        <v>98531.33</v>
      </c>
      <c r="E2419" s="5">
        <f>IF(ISERROR(VLOOKUP($A$2419, 文字檔!E:F, 2, 0)),0,VLOOKUP($A$2419, 文字檔!E:F, 2, 0))</f>
        <v>0</v>
      </c>
      <c r="F2419" s="5">
        <f>IF(ISERROR(VLOOKUP($A$2419, 文字檔!G:H, 2, 0)),0,VLOOKUP($A$2419, 文字檔!G:H, 2, 0))</f>
        <v>0</v>
      </c>
      <c r="G2419" s="5">
        <f>IF(ISERROR(VLOOKUP($A$2419, 文字檔!I:J, 2, 0)),0,VLOOKUP($A$2419, 文字檔!I:J, 2, 0))</f>
        <v>2321.2199999999998</v>
      </c>
      <c r="H2419" s="5">
        <f>IF(ISERROR(VLOOKUP($A$2419, 文字檔!K:L, 2, 0)),0,VLOOKUP($A$2419, 文字檔!K:L, 2, 0))</f>
        <v>0</v>
      </c>
      <c r="I2419" s="5">
        <f>IF(ISERROR(VLOOKUP($A$2419, 文字檔!M:N, 2, 0)),0,VLOOKUP($A$2419, 文字檔!M:N, 2, 0))</f>
        <v>0</v>
      </c>
      <c r="J2419" s="5">
        <f>IF(ISERROR(VLOOKUP($A$2419, 文字檔!O:P, 2, 0)),0,VLOOKUP($A$2419, 文字檔!O:P, 2, 0))</f>
        <v>0</v>
      </c>
      <c r="K2419">
        <f>IF(ISERROR(VLOOKUP($A$2419, 文字檔!Q:R, 2, 0)),0,VLOOKUP($A$2419, 文字檔!Q:R, 2, 0))</f>
        <v>-45200</v>
      </c>
      <c r="L2419">
        <f>IF(ISERROR(VLOOKUP($A$2419, 文字檔!S:T, 2, 0)),0,VLOOKUP($A$2419, 文字檔!S:T, 2, 0))</f>
        <v>0</v>
      </c>
      <c r="M2419">
        <f>IF(ISERROR(VLOOKUP($A$2419, 文字檔!U:V, 2, 0)),0,VLOOKUP($A$2419, 文字檔!U:V, 2, 0))</f>
        <v>0</v>
      </c>
      <c r="N2419">
        <f>IF(ISERROR(VLOOKUP($A$2419, 文字檔!W:X, 2, 0)),0,VLOOKUP($A$2419, 文字檔!W:X, 2, 0))</f>
        <v>-76682.710000000006</v>
      </c>
      <c r="O2419">
        <f>IF(ISERROR(VLOOKUP($A$2419, 文字檔!Y:Z, 2, 0)),0,VLOOKUP($A$2419, 文字檔!Y:Z, 2, 0))</f>
        <v>23063.95</v>
      </c>
      <c r="P2419">
        <f>IF(ISERROR(VLOOKUP($A$2419, 文字檔!AA:AB, 2, 0)),0,VLOOKUP($A$2419, 文字檔!AA:AB, 2, 0))</f>
        <v>-42479.199999999997</v>
      </c>
    </row>
    <row r="2420" spans="1:16" ht="16.2">
      <c r="A2420" s="7">
        <v>46156</v>
      </c>
      <c r="B2420" s="5">
        <f>SUMPRODUCT($C$2:$P$2,$C$2420:$P$2420)</f>
        <v>14113.530000000012</v>
      </c>
      <c r="C2420" s="5">
        <f>IF(ISERROR(VLOOKUP($A$2420, 文字檔!A:B, 2, 0)),0,VLOOKUP($A$2420, 文字檔!A:B, 2, 0))</f>
        <v>0</v>
      </c>
      <c r="D2420" s="5">
        <f>IF(ISERROR(VLOOKUP($A$2420, 文字檔!C:D, 2, 0)),0,VLOOKUP($A$2420, 文字檔!C:D, 2, 0))</f>
        <v>0</v>
      </c>
      <c r="E2420" s="5">
        <f>IF(ISERROR(VLOOKUP($A$2420, 文字檔!E:F, 2, 0)),0,VLOOKUP($A$2420, 文字檔!E:F, 2, 0))</f>
        <v>0</v>
      </c>
      <c r="F2420" s="5">
        <f>IF(ISERROR(VLOOKUP($A$2420, 文字檔!G:H, 2, 0)),0,VLOOKUP($A$2420, 文字檔!G:H, 2, 0))</f>
        <v>0</v>
      </c>
      <c r="G2420" s="5">
        <f>IF(ISERROR(VLOOKUP($A$2420, 文字檔!I:J, 2, 0)),0,VLOOKUP($A$2420, 文字檔!I:J, 2, 0))</f>
        <v>-10497.8</v>
      </c>
      <c r="H2420" s="5">
        <f>IF(ISERROR(VLOOKUP($A$2420, 文字檔!K:L, 2, 0)),0,VLOOKUP($A$2420, 文字檔!K:L, 2, 0))</f>
        <v>-55920.21</v>
      </c>
      <c r="I2420" s="5">
        <f>IF(ISERROR(VLOOKUP($A$2420, 文字檔!M:N, 2, 0)),0,VLOOKUP($A$2420, 文字檔!M:N, 2, 0))</f>
        <v>0</v>
      </c>
      <c r="J2420" s="5">
        <f>IF(ISERROR(VLOOKUP($A$2420, 文字檔!O:P, 2, 0)),0,VLOOKUP($A$2420, 文字檔!O:P, 2, 0))</f>
        <v>-14113.48</v>
      </c>
      <c r="K2420">
        <f>IF(ISERROR(VLOOKUP($A$2420, 文字檔!Q:R, 2, 0)),0,VLOOKUP($A$2420, 文字檔!Q:R, 2, 0))</f>
        <v>27800</v>
      </c>
      <c r="L2420">
        <f>IF(ISERROR(VLOOKUP($A$2420, 文字檔!S:T, 2, 0)),0,VLOOKUP($A$2420, 文字檔!S:T, 2, 0))</f>
        <v>29091.58</v>
      </c>
      <c r="M2420">
        <f>IF(ISERROR(VLOOKUP($A$2420, 文字檔!U:V, 2, 0)),0,VLOOKUP($A$2420, 文字檔!U:V, 2, 0))</f>
        <v>0</v>
      </c>
      <c r="N2420">
        <f>IF(ISERROR(VLOOKUP($A$2420, 文字檔!W:X, 2, 0)),0,VLOOKUP($A$2420, 文字檔!W:X, 2, 0))</f>
        <v>9953.44</v>
      </c>
      <c r="O2420">
        <f>IF(ISERROR(VLOOKUP($A$2420, 文字檔!Y:Z, 2, 0)),0,VLOOKUP($A$2420, 文字檔!Y:Z, 2, 0))</f>
        <v>27800</v>
      </c>
      <c r="P2420">
        <f>IF(ISERROR(VLOOKUP($A$2420, 文字檔!AA:AB, 2, 0)),0,VLOOKUP($A$2420, 文字檔!AA:AB, 2, 0))</f>
        <v>0</v>
      </c>
    </row>
    <row r="2421" spans="1:16" ht="16.2">
      <c r="A2421" s="7">
        <v>46157</v>
      </c>
      <c r="B2421" s="5">
        <f>SUMPRODUCT($C$2:$P$2,$C$2421:$P$2421)</f>
        <v>-581012.13</v>
      </c>
      <c r="C2421" s="5">
        <f>IF(ISERROR(VLOOKUP($A$2421, 文字檔!A:B, 2, 0)),0,VLOOKUP($A$2421, 文字檔!A:B, 2, 0))</f>
        <v>0</v>
      </c>
      <c r="D2421" s="5">
        <f>IF(ISERROR(VLOOKUP($A$2421, 文字檔!C:D, 2, 0)),0,VLOOKUP($A$2421, 文字檔!C:D, 2, 0))</f>
        <v>-164714.87</v>
      </c>
      <c r="E2421" s="5">
        <f>IF(ISERROR(VLOOKUP($A$2421, 文字檔!E:F, 2, 0)),0,VLOOKUP($A$2421, 文字檔!E:F, 2, 0))</f>
        <v>0</v>
      </c>
      <c r="F2421" s="5">
        <f>IF(ISERROR(VLOOKUP($A$2421, 文字檔!G:H, 2, 0)),0,VLOOKUP($A$2421, 文字檔!G:H, 2, 0))</f>
        <v>0</v>
      </c>
      <c r="G2421" s="5">
        <f>IF(ISERROR(VLOOKUP($A$2421, 文字檔!I:J, 2, 0)),0,VLOOKUP($A$2421, 文字檔!I:J, 2, 0))</f>
        <v>-102727.71</v>
      </c>
      <c r="H2421" s="5">
        <f>IF(ISERROR(VLOOKUP($A$2421, 文字檔!K:L, 2, 0)),0,VLOOKUP($A$2421, 文字檔!K:L, 2, 0))</f>
        <v>-30138.06</v>
      </c>
      <c r="I2421" s="5">
        <f>IF(ISERROR(VLOOKUP($A$2421, 文字檔!M:N, 2, 0)),0,VLOOKUP($A$2421, 文字檔!M:N, 2, 0))</f>
        <v>-225894.84</v>
      </c>
      <c r="J2421" s="5">
        <f>IF(ISERROR(VLOOKUP($A$2421, 文字檔!O:P, 2, 0)),0,VLOOKUP($A$2421, 文字檔!O:P, 2, 0))</f>
        <v>0</v>
      </c>
      <c r="K2421">
        <f>IF(ISERROR(VLOOKUP($A$2421, 文字檔!Q:R, 2, 0)),0,VLOOKUP($A$2421, 文字檔!Q:R, 2, 0))</f>
        <v>-119200</v>
      </c>
      <c r="L2421">
        <f>IF(ISERROR(VLOOKUP($A$2421, 文字檔!S:T, 2, 0)),0,VLOOKUP($A$2421, 文字檔!S:T, 2, 0))</f>
        <v>0</v>
      </c>
      <c r="M2421">
        <f>IF(ISERROR(VLOOKUP($A$2421, 文字檔!U:V, 2, 0)),0,VLOOKUP($A$2421, 文字檔!U:V, 2, 0))</f>
        <v>50361.9</v>
      </c>
      <c r="N2421">
        <f>IF(ISERROR(VLOOKUP($A$2421, 文字檔!W:X, 2, 0)),0,VLOOKUP($A$2421, 文字檔!W:X, 2, 0))</f>
        <v>-70237.89</v>
      </c>
      <c r="O2421">
        <f>IF(ISERROR(VLOOKUP($A$2421, 文字檔!Y:Z, 2, 0)),0,VLOOKUP($A$2421, 文字檔!Y:Z, 2, 0))</f>
        <v>81539.34</v>
      </c>
      <c r="P2421">
        <f>IF(ISERROR(VLOOKUP($A$2421, 文字檔!AA:AB, 2, 0)),0,VLOOKUP($A$2421, 文字檔!AA:AB, 2, 0))</f>
        <v>0</v>
      </c>
    </row>
    <row r="2422" spans="1:16" ht="16.2">
      <c r="A2422" s="7">
        <v>46158</v>
      </c>
      <c r="B2422" s="5">
        <f>SUMPRODUCT($C$2:$P$2,$C$2422:$P$2422)</f>
        <v>0</v>
      </c>
      <c r="C2422" s="5">
        <f>IF(ISERROR(VLOOKUP($A$2422, 文字檔!A:B, 2, 0)),0,VLOOKUP($A$2422, 文字檔!A:B, 2, 0))</f>
        <v>0</v>
      </c>
      <c r="D2422" s="5">
        <f>IF(ISERROR(VLOOKUP($A$2422, 文字檔!C:D, 2, 0)),0,VLOOKUP($A$2422, 文字檔!C:D, 2, 0))</f>
        <v>0</v>
      </c>
      <c r="E2422" s="5">
        <f>IF(ISERROR(VLOOKUP($A$2422, 文字檔!E:F, 2, 0)),0,VLOOKUP($A$2422, 文字檔!E:F, 2, 0))</f>
        <v>0</v>
      </c>
      <c r="F2422" s="5">
        <f>IF(ISERROR(VLOOKUP($A$2422, 文字檔!G:H, 2, 0)),0,VLOOKUP($A$2422, 文字檔!G:H, 2, 0))</f>
        <v>0</v>
      </c>
      <c r="G2422" s="5">
        <f>IF(ISERROR(VLOOKUP($A$2422, 文字檔!I:J, 2, 0)),0,VLOOKUP($A$2422, 文字檔!I:J, 2, 0))</f>
        <v>0</v>
      </c>
      <c r="H2422" s="5">
        <f>IF(ISERROR(VLOOKUP($A$2422, 文字檔!K:L, 2, 0)),0,VLOOKUP($A$2422, 文字檔!K:L, 2, 0))</f>
        <v>0</v>
      </c>
      <c r="I2422" s="5">
        <f>IF(ISERROR(VLOOKUP($A$2422, 文字檔!M:N, 2, 0)),0,VLOOKUP($A$2422, 文字檔!M:N, 2, 0))</f>
        <v>0</v>
      </c>
      <c r="J2422" s="5">
        <f>IF(ISERROR(VLOOKUP($A$2422, 文字檔!O:P, 2, 0)),0,VLOOKUP($A$2422, 文字檔!O:P, 2, 0))</f>
        <v>0</v>
      </c>
      <c r="K2422">
        <f>IF(ISERROR(VLOOKUP($A$2422, 文字檔!Q:R, 2, 0)),0,VLOOKUP($A$2422, 文字檔!Q:R, 2, 0))</f>
        <v>0</v>
      </c>
      <c r="L2422">
        <f>IF(ISERROR(VLOOKUP($A$2422, 文字檔!S:T, 2, 0)),0,VLOOKUP($A$2422, 文字檔!S:T, 2, 0))</f>
        <v>0</v>
      </c>
      <c r="M2422">
        <f>IF(ISERROR(VLOOKUP($A$2422, 文字檔!U:V, 2, 0)),0,VLOOKUP($A$2422, 文字檔!U:V, 2, 0))</f>
        <v>0</v>
      </c>
      <c r="N2422">
        <f>IF(ISERROR(VLOOKUP($A$2422, 文字檔!W:X, 2, 0)),0,VLOOKUP($A$2422, 文字檔!W:X, 2, 0))</f>
        <v>0</v>
      </c>
      <c r="O2422">
        <f>IF(ISERROR(VLOOKUP($A$2422, 文字檔!Y:Z, 2, 0)),0,VLOOKUP($A$2422, 文字檔!Y:Z, 2, 0))</f>
        <v>0</v>
      </c>
      <c r="P2422">
        <f>IF(ISERROR(VLOOKUP($A$2422, 文字檔!AA:AB, 2, 0)),0,VLOOKUP($A$2422, 文字檔!AA:AB, 2, 0))</f>
        <v>0</v>
      </c>
    </row>
    <row r="2423" spans="1:16" ht="16.2">
      <c r="A2423" s="7">
        <v>46159</v>
      </c>
      <c r="B2423" s="5">
        <f>SUMPRODUCT($C$2:$P$2,$C$2423:$P$2423)</f>
        <v>0</v>
      </c>
      <c r="C2423" s="5">
        <f>IF(ISERROR(VLOOKUP($A$2423, 文字檔!A:B, 2, 0)),0,VLOOKUP($A$2423, 文字檔!A:B, 2, 0))</f>
        <v>0</v>
      </c>
      <c r="D2423" s="5">
        <f>IF(ISERROR(VLOOKUP($A$2423, 文字檔!C:D, 2, 0)),0,VLOOKUP($A$2423, 文字檔!C:D, 2, 0))</f>
        <v>0</v>
      </c>
      <c r="E2423" s="5">
        <f>IF(ISERROR(VLOOKUP($A$2423, 文字檔!E:F, 2, 0)),0,VLOOKUP($A$2423, 文字檔!E:F, 2, 0))</f>
        <v>0</v>
      </c>
      <c r="F2423" s="5">
        <f>IF(ISERROR(VLOOKUP($A$2423, 文字檔!G:H, 2, 0)),0,VLOOKUP($A$2423, 文字檔!G:H, 2, 0))</f>
        <v>0</v>
      </c>
      <c r="G2423" s="5">
        <f>IF(ISERROR(VLOOKUP($A$2423, 文字檔!I:J, 2, 0)),0,VLOOKUP($A$2423, 文字檔!I:J, 2, 0))</f>
        <v>0</v>
      </c>
      <c r="H2423" s="5">
        <f>IF(ISERROR(VLOOKUP($A$2423, 文字檔!K:L, 2, 0)),0,VLOOKUP($A$2423, 文字檔!K:L, 2, 0))</f>
        <v>0</v>
      </c>
      <c r="I2423" s="5">
        <f>IF(ISERROR(VLOOKUP($A$2423, 文字檔!M:N, 2, 0)),0,VLOOKUP($A$2423, 文字檔!M:N, 2, 0))</f>
        <v>0</v>
      </c>
      <c r="J2423" s="5">
        <f>IF(ISERROR(VLOOKUP($A$2423, 文字檔!O:P, 2, 0)),0,VLOOKUP($A$2423, 文字檔!O:P, 2, 0))</f>
        <v>0</v>
      </c>
      <c r="K2423">
        <f>IF(ISERROR(VLOOKUP($A$2423, 文字檔!Q:R, 2, 0)),0,VLOOKUP($A$2423, 文字檔!Q:R, 2, 0))</f>
        <v>0</v>
      </c>
      <c r="L2423">
        <f>IF(ISERROR(VLOOKUP($A$2423, 文字檔!S:T, 2, 0)),0,VLOOKUP($A$2423, 文字檔!S:T, 2, 0))</f>
        <v>0</v>
      </c>
      <c r="M2423">
        <f>IF(ISERROR(VLOOKUP($A$2423, 文字檔!U:V, 2, 0)),0,VLOOKUP($A$2423, 文字檔!U:V, 2, 0))</f>
        <v>0</v>
      </c>
      <c r="N2423">
        <f>IF(ISERROR(VLOOKUP($A$2423, 文字檔!W:X, 2, 0)),0,VLOOKUP($A$2423, 文字檔!W:X, 2, 0))</f>
        <v>0</v>
      </c>
      <c r="O2423">
        <f>IF(ISERROR(VLOOKUP($A$2423, 文字檔!Y:Z, 2, 0)),0,VLOOKUP($A$2423, 文字檔!Y:Z, 2, 0))</f>
        <v>0</v>
      </c>
      <c r="P2423">
        <f>IF(ISERROR(VLOOKUP($A$2423, 文字檔!AA:AB, 2, 0)),0,VLOOKUP($A$2423, 文字檔!AA:AB, 2, 0))</f>
        <v>0</v>
      </c>
    </row>
    <row r="2424" spans="1:16" ht="16.2">
      <c r="A2424" s="7">
        <v>46160</v>
      </c>
      <c r="B2424" s="5">
        <f>SUMPRODUCT($C$2:$P$2,$C$2424:$P$2424)</f>
        <v>28304.33</v>
      </c>
      <c r="C2424" s="5">
        <f>IF(ISERROR(VLOOKUP($A$2424, 文字檔!A:B, 2, 0)),0,VLOOKUP($A$2424, 文字檔!A:B, 2, 0))</f>
        <v>0</v>
      </c>
      <c r="D2424" s="5">
        <f>IF(ISERROR(VLOOKUP($A$2424, 文字檔!C:D, 2, 0)),0,VLOOKUP($A$2424, 文字檔!C:D, 2, 0))</f>
        <v>0</v>
      </c>
      <c r="E2424" s="5">
        <f>IF(ISERROR(VLOOKUP($A$2424, 文字檔!E:F, 2, 0)),0,VLOOKUP($A$2424, 文字檔!E:F, 2, 0))</f>
        <v>0</v>
      </c>
      <c r="F2424" s="5">
        <f>IF(ISERROR(VLOOKUP($A$2424, 文字檔!G:H, 2, 0)),0,VLOOKUP($A$2424, 文字檔!G:H, 2, 0))</f>
        <v>0</v>
      </c>
      <c r="G2424" s="5">
        <f>IF(ISERROR(VLOOKUP($A$2424, 文字檔!I:J, 2, 0)),0,VLOOKUP($A$2424, 文字檔!I:J, 2, 0))</f>
        <v>-4641.43</v>
      </c>
      <c r="H2424" s="5">
        <f>IF(ISERROR(VLOOKUP($A$2424, 文字檔!K:L, 2, 0)),0,VLOOKUP($A$2424, 文字檔!K:L, 2, 0))</f>
        <v>375.04</v>
      </c>
      <c r="I2424" s="5">
        <f>IF(ISERROR(VLOOKUP($A$2424, 文字檔!M:N, 2, 0)),0,VLOOKUP($A$2424, 文字檔!M:N, 2, 0))</f>
        <v>0</v>
      </c>
      <c r="J2424" s="5">
        <f>IF(ISERROR(VLOOKUP($A$2424, 文字檔!O:P, 2, 0)),0,VLOOKUP($A$2424, 文字檔!O:P, 2, 0))</f>
        <v>0</v>
      </c>
      <c r="K2424">
        <f>IF(ISERROR(VLOOKUP($A$2424, 文字檔!Q:R, 2, 0)),0,VLOOKUP($A$2424, 文字檔!Q:R, 2, 0))</f>
        <v>-41000</v>
      </c>
      <c r="L2424">
        <f>IF(ISERROR(VLOOKUP($A$2424, 文字檔!S:T, 2, 0)),0,VLOOKUP($A$2424, 文字檔!S:T, 2, 0))</f>
        <v>0</v>
      </c>
      <c r="M2424">
        <f>IF(ISERROR(VLOOKUP($A$2424, 文字檔!U:V, 2, 0)),0,VLOOKUP($A$2424, 文字檔!U:V, 2, 0))</f>
        <v>41000</v>
      </c>
      <c r="N2424">
        <f>IF(ISERROR(VLOOKUP($A$2424, 文字檔!W:X, 2, 0)),0,VLOOKUP($A$2424, 文字檔!W:X, 2, 0))</f>
        <v>0</v>
      </c>
      <c r="O2424">
        <f>IF(ISERROR(VLOOKUP($A$2424, 文字檔!Y:Z, 2, 0)),0,VLOOKUP($A$2424, 文字檔!Y:Z, 2, 0))</f>
        <v>32570.720000000001</v>
      </c>
      <c r="P2424">
        <f>IF(ISERROR(VLOOKUP($A$2424, 文字檔!AA:AB, 2, 0)),0,VLOOKUP($A$2424, 文字檔!AA:AB, 2, 0))</f>
        <v>0</v>
      </c>
    </row>
    <row r="2425" spans="1:16" ht="16.2">
      <c r="A2425" s="7">
        <v>46161</v>
      </c>
      <c r="B2425" s="5">
        <f>SUMPRODUCT($C$2:$P$2,$C$2425:$P$2425)</f>
        <v>73052.310000000012</v>
      </c>
      <c r="C2425" s="5">
        <f>IF(ISERROR(VLOOKUP($A$2425, 文字檔!A:B, 2, 0)),0,VLOOKUP($A$2425, 文字檔!A:B, 2, 0))</f>
        <v>0</v>
      </c>
      <c r="D2425" s="5">
        <f>IF(ISERROR(VLOOKUP($A$2425, 文字檔!C:D, 2, 0)),0,VLOOKUP($A$2425, 文字檔!C:D, 2, 0))</f>
        <v>29587.94</v>
      </c>
      <c r="E2425" s="5">
        <f>IF(ISERROR(VLOOKUP($A$2425, 文字檔!E:F, 2, 0)),0,VLOOKUP($A$2425, 文字檔!E:F, 2, 0))</f>
        <v>0</v>
      </c>
      <c r="F2425" s="5">
        <f>IF(ISERROR(VLOOKUP($A$2425, 文字檔!G:H, 2, 0)),0,VLOOKUP($A$2425, 文字檔!G:H, 2, 0))</f>
        <v>0</v>
      </c>
      <c r="G2425" s="5">
        <f>IF(ISERROR(VLOOKUP($A$2425, 文字檔!I:J, 2, 0)),0,VLOOKUP($A$2425, 文字檔!I:J, 2, 0))</f>
        <v>0</v>
      </c>
      <c r="H2425" s="5">
        <f>IF(ISERROR(VLOOKUP($A$2425, 文字檔!K:L, 2, 0)),0,VLOOKUP($A$2425, 文字檔!K:L, 2, 0))</f>
        <v>0</v>
      </c>
      <c r="I2425" s="5">
        <f>IF(ISERROR(VLOOKUP($A$2425, 文字檔!M:N, 2, 0)),0,VLOOKUP($A$2425, 文字檔!M:N, 2, 0))</f>
        <v>0</v>
      </c>
      <c r="J2425" s="5">
        <f>IF(ISERROR(VLOOKUP($A$2425, 文字檔!O:P, 2, 0)),0,VLOOKUP($A$2425, 文字檔!O:P, 2, 0))</f>
        <v>0</v>
      </c>
      <c r="K2425">
        <f>IF(ISERROR(VLOOKUP($A$2425, 文字檔!Q:R, 2, 0)),0,VLOOKUP($A$2425, 文字檔!Q:R, 2, 0))</f>
        <v>-111800</v>
      </c>
      <c r="L2425">
        <f>IF(ISERROR(VLOOKUP($A$2425, 文字檔!S:T, 2, 0)),0,VLOOKUP($A$2425, 文字檔!S:T, 2, 0))</f>
        <v>0</v>
      </c>
      <c r="M2425">
        <f>IF(ISERROR(VLOOKUP($A$2425, 文字檔!U:V, 2, 0)),0,VLOOKUP($A$2425, 文字檔!U:V, 2, 0))</f>
        <v>111800</v>
      </c>
      <c r="N2425">
        <f>IF(ISERROR(VLOOKUP($A$2425, 文字檔!W:X, 2, 0)),0,VLOOKUP($A$2425, 文字檔!W:X, 2, 0))</f>
        <v>155169.1</v>
      </c>
      <c r="O2425">
        <f>IF(ISERROR(VLOOKUP($A$2425, 文字檔!Y:Z, 2, 0)),0,VLOOKUP($A$2425, 文字檔!Y:Z, 2, 0))</f>
        <v>-157890.18</v>
      </c>
      <c r="P2425">
        <f>IF(ISERROR(VLOOKUP($A$2425, 文字檔!AA:AB, 2, 0)),0,VLOOKUP($A$2425, 文字檔!AA:AB, 2, 0))</f>
        <v>46185.45</v>
      </c>
    </row>
    <row r="2426" spans="1:16" ht="16.2">
      <c r="A2426" s="7">
        <v>46162</v>
      </c>
      <c r="B2426" s="5">
        <f>SUMPRODUCT($C$2:$P$2,$C$2426:$P$2426)</f>
        <v>109572.94000000002</v>
      </c>
      <c r="C2426" s="5">
        <f>IF(ISERROR(VLOOKUP($A$2426, 文字檔!A:B, 2, 0)),0,VLOOKUP($A$2426, 文字檔!A:B, 2, 0))</f>
        <v>0</v>
      </c>
      <c r="D2426" s="5">
        <f>IF(ISERROR(VLOOKUP($A$2426, 文字檔!C:D, 2, 0)),0,VLOOKUP($A$2426, 文字檔!C:D, 2, 0))</f>
        <v>57001.29</v>
      </c>
      <c r="E2426" s="5">
        <f>IF(ISERROR(VLOOKUP($A$2426, 文字檔!E:F, 2, 0)),0,VLOOKUP($A$2426, 文字檔!E:F, 2, 0))</f>
        <v>0</v>
      </c>
      <c r="F2426" s="5">
        <f>IF(ISERROR(VLOOKUP($A$2426, 文字檔!G:H, 2, 0)),0,VLOOKUP($A$2426, 文字檔!G:H, 2, 0))</f>
        <v>0</v>
      </c>
      <c r="G2426" s="5">
        <f>IF(ISERROR(VLOOKUP($A$2426, 文字檔!I:J, 2, 0)),0,VLOOKUP($A$2426, 文字檔!I:J, 2, 0))</f>
        <v>-49217.52</v>
      </c>
      <c r="H2426" s="5">
        <f>IF(ISERROR(VLOOKUP($A$2426, 文字檔!K:L, 2, 0)),0,VLOOKUP($A$2426, 文字檔!K:L, 2, 0))</f>
        <v>0</v>
      </c>
      <c r="I2426" s="5">
        <f>IF(ISERROR(VLOOKUP($A$2426, 文字檔!M:N, 2, 0)),0,VLOOKUP($A$2426, 文字檔!M:N, 2, 0))</f>
        <v>0</v>
      </c>
      <c r="J2426" s="5">
        <f>IF(ISERROR(VLOOKUP($A$2426, 文字檔!O:P, 2, 0)),0,VLOOKUP($A$2426, 文字檔!O:P, 2, 0))</f>
        <v>0</v>
      </c>
      <c r="K2426">
        <f>IF(ISERROR(VLOOKUP($A$2426, 文字檔!Q:R, 2, 0)),0,VLOOKUP($A$2426, 文字檔!Q:R, 2, 0))</f>
        <v>-35202.339999999997</v>
      </c>
      <c r="L2426">
        <f>IF(ISERROR(VLOOKUP($A$2426, 文字檔!S:T, 2, 0)),0,VLOOKUP($A$2426, 文字檔!S:T, 2, 0))</f>
        <v>0</v>
      </c>
      <c r="M2426">
        <f>IF(ISERROR(VLOOKUP($A$2426, 文字檔!U:V, 2, 0)),0,VLOOKUP($A$2426, 文字檔!U:V, 2, 0))</f>
        <v>32797.660000000003</v>
      </c>
      <c r="N2426">
        <f>IF(ISERROR(VLOOKUP($A$2426, 文字檔!W:X, 2, 0)),0,VLOOKUP($A$2426, 文字檔!W:X, 2, 0))</f>
        <v>32797.660000000003</v>
      </c>
      <c r="O2426">
        <f>IF(ISERROR(VLOOKUP($A$2426, 文字檔!Y:Z, 2, 0)),0,VLOOKUP($A$2426, 文字檔!Y:Z, 2, 0))</f>
        <v>32797.660000000003</v>
      </c>
      <c r="P2426">
        <f>IF(ISERROR(VLOOKUP($A$2426, 文字檔!AA:AB, 2, 0)),0,VLOOKUP($A$2426, 文字檔!AA:AB, 2, 0))</f>
        <v>38598.53</v>
      </c>
    </row>
    <row r="2427" spans="1:16" ht="16.2">
      <c r="A2427" s="7">
        <v>46163</v>
      </c>
      <c r="B2427" s="5">
        <f>SUMPRODUCT($C$2:$P$2,$C$2427:$P$2427)</f>
        <v>275777.34000000003</v>
      </c>
      <c r="C2427" s="5">
        <f>IF(ISERROR(VLOOKUP($A$2427, 文字檔!A:B, 2, 0)),0,VLOOKUP($A$2427, 文字檔!A:B, 2, 0))</f>
        <v>0</v>
      </c>
      <c r="D2427" s="5">
        <f>IF(ISERROR(VLOOKUP($A$2427, 文字檔!C:D, 2, 0)),0,VLOOKUP($A$2427, 文字檔!C:D, 2, 0))</f>
        <v>0</v>
      </c>
      <c r="E2427" s="5">
        <f>IF(ISERROR(VLOOKUP($A$2427, 文字檔!E:F, 2, 0)),0,VLOOKUP($A$2427, 文字檔!E:F, 2, 0))</f>
        <v>0</v>
      </c>
      <c r="F2427" s="5">
        <f>IF(ISERROR(VLOOKUP($A$2427, 文字檔!G:H, 2, 0)),0,VLOOKUP($A$2427, 文字檔!G:H, 2, 0))</f>
        <v>0</v>
      </c>
      <c r="G2427" s="5">
        <f>IF(ISERROR(VLOOKUP($A$2427, 文字檔!I:J, 2, 0)),0,VLOOKUP($A$2427, 文字檔!I:J, 2, 0))</f>
        <v>79367.899999999994</v>
      </c>
      <c r="H2427" s="5">
        <f>IF(ISERROR(VLOOKUP($A$2427, 文字檔!K:L, 2, 0)),0,VLOOKUP($A$2427, 文字檔!K:L, 2, 0))</f>
        <v>65765.86</v>
      </c>
      <c r="I2427" s="5">
        <f>IF(ISERROR(VLOOKUP($A$2427, 文字檔!M:N, 2, 0)),0,VLOOKUP($A$2427, 文字檔!M:N, 2, 0))</f>
        <v>0</v>
      </c>
      <c r="J2427" s="5">
        <f>IF(ISERROR(VLOOKUP($A$2427, 文字檔!O:P, 2, 0)),0,VLOOKUP($A$2427, 文字檔!O:P, 2, 0))</f>
        <v>0</v>
      </c>
      <c r="K2427">
        <f>IF(ISERROR(VLOOKUP($A$2427, 文字檔!Q:R, 2, 0)),0,VLOOKUP($A$2427, 文字檔!Q:R, 2, 0))</f>
        <v>111772.76</v>
      </c>
      <c r="L2427">
        <f>IF(ISERROR(VLOOKUP($A$2427, 文字檔!S:T, 2, 0)),0,VLOOKUP($A$2427, 文字檔!S:T, 2, 0))</f>
        <v>0</v>
      </c>
      <c r="M2427">
        <f>IF(ISERROR(VLOOKUP($A$2427, 文字檔!U:V, 2, 0)),0,VLOOKUP($A$2427, 文字檔!U:V, 2, 0))</f>
        <v>-35649.35</v>
      </c>
      <c r="N2427">
        <f>IF(ISERROR(VLOOKUP($A$2427, 文字檔!W:X, 2, 0)),0,VLOOKUP($A$2427, 文字檔!W:X, 2, 0))</f>
        <v>0</v>
      </c>
      <c r="O2427">
        <f>IF(ISERROR(VLOOKUP($A$2427, 文字檔!Y:Z, 2, 0)),0,VLOOKUP($A$2427, 文字檔!Y:Z, 2, 0))</f>
        <v>58164.72</v>
      </c>
      <c r="P2427">
        <f>IF(ISERROR(VLOOKUP($A$2427, 文字檔!AA:AB, 2, 0)),0,VLOOKUP($A$2427, 文字檔!AA:AB, 2, 0))</f>
        <v>-3644.55</v>
      </c>
    </row>
    <row r="2428" spans="1:16" ht="16.2">
      <c r="A2428" s="7">
        <v>46164</v>
      </c>
      <c r="B2428" s="5">
        <f>SUMPRODUCT($C$2:$P$2,$C$2428:$P$2428)</f>
        <v>730755.20000000007</v>
      </c>
      <c r="C2428" s="5">
        <f>IF(ISERROR(VLOOKUP($A$2428, 文字檔!A:B, 2, 0)),0,VLOOKUP($A$2428, 文字檔!A:B, 2, 0))</f>
        <v>0</v>
      </c>
      <c r="D2428" s="5">
        <f>IF(ISERROR(VLOOKUP($A$2428, 文字檔!C:D, 2, 0)),0,VLOOKUP($A$2428, 文字檔!C:D, 2, 0))</f>
        <v>93879.28</v>
      </c>
      <c r="E2428" s="5">
        <f>IF(ISERROR(VLOOKUP($A$2428, 文字檔!E:F, 2, 0)),0,VLOOKUP($A$2428, 文字檔!E:F, 2, 0))</f>
        <v>0</v>
      </c>
      <c r="F2428" s="5">
        <f>IF(ISERROR(VLOOKUP($A$2428, 文字檔!G:H, 2, 0)),0,VLOOKUP($A$2428, 文字檔!G:H, 2, 0))</f>
        <v>0</v>
      </c>
      <c r="G2428" s="5">
        <f>IF(ISERROR(VLOOKUP($A$2428, 文字檔!I:J, 2, 0)),0,VLOOKUP($A$2428, 文字檔!I:J, 2, 0))</f>
        <v>66503.100000000006</v>
      </c>
      <c r="H2428" s="5">
        <f>IF(ISERROR(VLOOKUP($A$2428, 文字檔!K:L, 2, 0)),0,VLOOKUP($A$2428, 文字檔!K:L, 2, 0))</f>
        <v>58431.76</v>
      </c>
      <c r="I2428" s="5">
        <f>IF(ISERROR(VLOOKUP($A$2428, 文字檔!M:N, 2, 0)),0,VLOOKUP($A$2428, 文字檔!M:N, 2, 0))</f>
        <v>0</v>
      </c>
      <c r="J2428" s="5">
        <f>IF(ISERROR(VLOOKUP($A$2428, 文字檔!O:P, 2, 0)),0,VLOOKUP($A$2428, 文字檔!O:P, 2, 0))</f>
        <v>0</v>
      </c>
      <c r="K2428">
        <f>IF(ISERROR(VLOOKUP($A$2428, 文字檔!Q:R, 2, 0)),0,VLOOKUP($A$2428, 文字檔!Q:R, 2, 0))</f>
        <v>159484.53</v>
      </c>
      <c r="L2428">
        <f>IF(ISERROR(VLOOKUP($A$2428, 文字檔!S:T, 2, 0)),0,VLOOKUP($A$2428, 文字檔!S:T, 2, 0))</f>
        <v>0</v>
      </c>
      <c r="M2428">
        <f>IF(ISERROR(VLOOKUP($A$2428, 文字檔!U:V, 2, 0)),0,VLOOKUP($A$2428, 文字檔!U:V, 2, 0))</f>
        <v>-36638.879999999997</v>
      </c>
      <c r="N2428">
        <f>IF(ISERROR(VLOOKUP($A$2428, 文字檔!W:X, 2, 0)),0,VLOOKUP($A$2428, 文字檔!W:X, 2, 0))</f>
        <v>102942.37</v>
      </c>
      <c r="O2428">
        <f>IF(ISERROR(VLOOKUP($A$2428, 文字檔!Y:Z, 2, 0)),0,VLOOKUP($A$2428, 文字檔!Y:Z, 2, 0))</f>
        <v>105477.69</v>
      </c>
      <c r="P2428">
        <f>IF(ISERROR(VLOOKUP($A$2428, 文字檔!AA:AB, 2, 0)),0,VLOOKUP($A$2428, 文字檔!AA:AB, 2, 0))</f>
        <v>180675.35</v>
      </c>
    </row>
    <row r="2429" spans="1:16" ht="16.2">
      <c r="A2429" s="7">
        <v>46165</v>
      </c>
      <c r="B2429" s="5">
        <f>SUMPRODUCT($C$2:$P$2,$C$2429:$P$2429)</f>
        <v>0</v>
      </c>
      <c r="C2429" s="5">
        <f>IF(ISERROR(VLOOKUP($A$2429, 文字檔!A:B, 2, 0)),0,VLOOKUP($A$2429, 文字檔!A:B, 2, 0))</f>
        <v>0</v>
      </c>
      <c r="D2429" s="5">
        <f>IF(ISERROR(VLOOKUP($A$2429, 文字檔!C:D, 2, 0)),0,VLOOKUP($A$2429, 文字檔!C:D, 2, 0))</f>
        <v>0</v>
      </c>
      <c r="E2429" s="5">
        <f>IF(ISERROR(VLOOKUP($A$2429, 文字檔!E:F, 2, 0)),0,VLOOKUP($A$2429, 文字檔!E:F, 2, 0))</f>
        <v>0</v>
      </c>
      <c r="F2429" s="5">
        <f>IF(ISERROR(VLOOKUP($A$2429, 文字檔!G:H, 2, 0)),0,VLOOKUP($A$2429, 文字檔!G:H, 2, 0))</f>
        <v>0</v>
      </c>
      <c r="G2429" s="5">
        <f>IF(ISERROR(VLOOKUP($A$2429, 文字檔!I:J, 2, 0)),0,VLOOKUP($A$2429, 文字檔!I:J, 2, 0))</f>
        <v>0</v>
      </c>
      <c r="H2429" s="5">
        <f>IF(ISERROR(VLOOKUP($A$2429, 文字檔!K:L, 2, 0)),0,VLOOKUP($A$2429, 文字檔!K:L, 2, 0))</f>
        <v>0</v>
      </c>
      <c r="I2429" s="5">
        <f>IF(ISERROR(VLOOKUP($A$2429, 文字檔!M:N, 2, 0)),0,VLOOKUP($A$2429, 文字檔!M:N, 2, 0))</f>
        <v>0</v>
      </c>
      <c r="J2429" s="5">
        <f>IF(ISERROR(VLOOKUP($A$2429, 文字檔!O:P, 2, 0)),0,VLOOKUP($A$2429, 文字檔!O:P, 2, 0))</f>
        <v>0</v>
      </c>
      <c r="K2429">
        <f>IF(ISERROR(VLOOKUP($A$2429, 文字檔!Q:R, 2, 0)),0,VLOOKUP($A$2429, 文字檔!Q:R, 2, 0))</f>
        <v>0</v>
      </c>
      <c r="L2429">
        <f>IF(ISERROR(VLOOKUP($A$2429, 文字檔!S:T, 2, 0)),0,VLOOKUP($A$2429, 文字檔!S:T, 2, 0))</f>
        <v>0</v>
      </c>
      <c r="M2429">
        <f>IF(ISERROR(VLOOKUP($A$2429, 文字檔!U:V, 2, 0)),0,VLOOKUP($A$2429, 文字檔!U:V, 2, 0))</f>
        <v>0</v>
      </c>
      <c r="N2429">
        <f>IF(ISERROR(VLOOKUP($A$2429, 文字檔!W:X, 2, 0)),0,VLOOKUP($A$2429, 文字檔!W:X, 2, 0))</f>
        <v>0</v>
      </c>
      <c r="O2429">
        <f>IF(ISERROR(VLOOKUP($A$2429, 文字檔!Y:Z, 2, 0)),0,VLOOKUP($A$2429, 文字檔!Y:Z, 2, 0))</f>
        <v>0</v>
      </c>
      <c r="P2429">
        <f>IF(ISERROR(VLOOKUP($A$2429, 文字檔!AA:AB, 2, 0)),0,VLOOKUP($A$2429, 文字檔!AA:AB, 2, 0))</f>
        <v>0</v>
      </c>
    </row>
    <row r="2430" spans="1:16" ht="16.2">
      <c r="A2430" s="7">
        <v>46166</v>
      </c>
      <c r="B2430" s="5">
        <f>SUMPRODUCT($C$2:$P$2,$C$2430:$P$2430)</f>
        <v>0</v>
      </c>
      <c r="C2430" s="5">
        <f>IF(ISERROR(VLOOKUP($A$2430, 文字檔!A:B, 2, 0)),0,VLOOKUP($A$2430, 文字檔!A:B, 2, 0))</f>
        <v>0</v>
      </c>
      <c r="D2430" s="5">
        <f>IF(ISERROR(VLOOKUP($A$2430, 文字檔!C:D, 2, 0)),0,VLOOKUP($A$2430, 文字檔!C:D, 2, 0))</f>
        <v>0</v>
      </c>
      <c r="E2430" s="5">
        <f>IF(ISERROR(VLOOKUP($A$2430, 文字檔!E:F, 2, 0)),0,VLOOKUP($A$2430, 文字檔!E:F, 2, 0))</f>
        <v>0</v>
      </c>
      <c r="F2430" s="5">
        <f>IF(ISERROR(VLOOKUP($A$2430, 文字檔!G:H, 2, 0)),0,VLOOKUP($A$2430, 文字檔!G:H, 2, 0))</f>
        <v>0</v>
      </c>
      <c r="G2430" s="5">
        <f>IF(ISERROR(VLOOKUP($A$2430, 文字檔!I:J, 2, 0)),0,VLOOKUP($A$2430, 文字檔!I:J, 2, 0))</f>
        <v>0</v>
      </c>
      <c r="H2430" s="5">
        <f>IF(ISERROR(VLOOKUP($A$2430, 文字檔!K:L, 2, 0)),0,VLOOKUP($A$2430, 文字檔!K:L, 2, 0))</f>
        <v>0</v>
      </c>
      <c r="I2430" s="5">
        <f>IF(ISERROR(VLOOKUP($A$2430, 文字檔!M:N, 2, 0)),0,VLOOKUP($A$2430, 文字檔!M:N, 2, 0))</f>
        <v>0</v>
      </c>
      <c r="J2430" s="5">
        <f>IF(ISERROR(VLOOKUP($A$2430, 文字檔!O:P, 2, 0)),0,VLOOKUP($A$2430, 文字檔!O:P, 2, 0))</f>
        <v>0</v>
      </c>
      <c r="K2430">
        <f>IF(ISERROR(VLOOKUP($A$2430, 文字檔!Q:R, 2, 0)),0,VLOOKUP($A$2430, 文字檔!Q:R, 2, 0))</f>
        <v>0</v>
      </c>
      <c r="L2430">
        <f>IF(ISERROR(VLOOKUP($A$2430, 文字檔!S:T, 2, 0)),0,VLOOKUP($A$2430, 文字檔!S:T, 2, 0))</f>
        <v>0</v>
      </c>
      <c r="M2430">
        <f>IF(ISERROR(VLOOKUP($A$2430, 文字檔!U:V, 2, 0)),0,VLOOKUP($A$2430, 文字檔!U:V, 2, 0))</f>
        <v>0</v>
      </c>
      <c r="N2430">
        <f>IF(ISERROR(VLOOKUP($A$2430, 文字檔!W:X, 2, 0)),0,VLOOKUP($A$2430, 文字檔!W:X, 2, 0))</f>
        <v>0</v>
      </c>
      <c r="O2430">
        <f>IF(ISERROR(VLOOKUP($A$2430, 文字檔!Y:Z, 2, 0)),0,VLOOKUP($A$2430, 文字檔!Y:Z, 2, 0))</f>
        <v>0</v>
      </c>
      <c r="P2430">
        <f>IF(ISERROR(VLOOKUP($A$2430, 文字檔!AA:AB, 2, 0)),0,VLOOKUP($A$2430, 文字檔!AA:AB, 2, 0))</f>
        <v>0</v>
      </c>
    </row>
    <row r="2431" spans="1:16" ht="16.2">
      <c r="A2431" s="7">
        <v>46167</v>
      </c>
      <c r="B2431" s="5">
        <f>SUMPRODUCT($C$2:$P$2,$C$2431:$P$2431)</f>
        <v>1752798.81</v>
      </c>
      <c r="C2431" s="5">
        <f>IF(ISERROR(VLOOKUP($A$2431, 文字檔!A:B, 2, 0)),0,VLOOKUP($A$2431, 文字檔!A:B, 2, 0))</f>
        <v>0</v>
      </c>
      <c r="D2431" s="5">
        <f>IF(ISERROR(VLOOKUP($A$2431, 文字檔!C:D, 2, 0)),0,VLOOKUP($A$2431, 文字檔!C:D, 2, 0))</f>
        <v>0</v>
      </c>
      <c r="E2431" s="5">
        <f>IF(ISERROR(VLOOKUP($A$2431, 文字檔!E:F, 2, 0)),0,VLOOKUP($A$2431, 文字檔!E:F, 2, 0))</f>
        <v>0</v>
      </c>
      <c r="F2431" s="5">
        <f>IF(ISERROR(VLOOKUP($A$2431, 文字檔!G:H, 2, 0)),0,VLOOKUP($A$2431, 文字檔!G:H, 2, 0))</f>
        <v>0</v>
      </c>
      <c r="G2431" s="5">
        <f>IF(ISERROR(VLOOKUP($A$2431, 文字檔!I:J, 2, 0)),0,VLOOKUP($A$2431, 文字檔!I:J, 2, 0))</f>
        <v>287000</v>
      </c>
      <c r="H2431" s="5">
        <f>IF(ISERROR(VLOOKUP($A$2431, 文字檔!K:L, 2, 0)),0,VLOOKUP($A$2431, 文字檔!K:L, 2, 0))</f>
        <v>72494.759999999995</v>
      </c>
      <c r="I2431" s="5">
        <f>IF(ISERROR(VLOOKUP($A$2431, 文字檔!M:N, 2, 0)),0,VLOOKUP($A$2431, 文字檔!M:N, 2, 0))</f>
        <v>0</v>
      </c>
      <c r="J2431" s="5">
        <f>IF(ISERROR(VLOOKUP($A$2431, 文字檔!O:P, 2, 0)),0,VLOOKUP($A$2431, 文字檔!O:P, 2, 0))</f>
        <v>172725.81</v>
      </c>
      <c r="K2431">
        <f>IF(ISERROR(VLOOKUP($A$2431, 文字檔!Q:R, 2, 0)),0,VLOOKUP($A$2431, 文字檔!Q:R, 2, 0))</f>
        <v>287000</v>
      </c>
      <c r="L2431">
        <f>IF(ISERROR(VLOOKUP($A$2431, 文字檔!S:T, 2, 0)),0,VLOOKUP($A$2431, 文字檔!S:T, 2, 0))</f>
        <v>0</v>
      </c>
      <c r="M2431">
        <f>IF(ISERROR(VLOOKUP($A$2431, 文字檔!U:V, 2, 0)),0,VLOOKUP($A$2431, 文字檔!U:V, 2, 0))</f>
        <v>72494.759999999995</v>
      </c>
      <c r="N2431">
        <f>IF(ISERROR(VLOOKUP($A$2431, 文字檔!W:X, 2, 0)),0,VLOOKUP($A$2431, 文字檔!W:X, 2, 0))</f>
        <v>287000</v>
      </c>
      <c r="O2431">
        <f>IF(ISERROR(VLOOKUP($A$2431, 文字檔!Y:Z, 2, 0)),0,VLOOKUP($A$2431, 文字檔!Y:Z, 2, 0))</f>
        <v>287000</v>
      </c>
      <c r="P2431">
        <f>IF(ISERROR(VLOOKUP($A$2431, 文字檔!AA:AB, 2, 0)),0,VLOOKUP($A$2431, 文字檔!AA:AB, 2, 0))</f>
        <v>287083.48</v>
      </c>
    </row>
    <row r="2432" spans="1:16" ht="16.2">
      <c r="A2432" s="7">
        <v>46168</v>
      </c>
      <c r="B2432" s="5">
        <f>SUMPRODUCT($C$2:$P$2,$C$2432:$P$2432)</f>
        <v>266351.45</v>
      </c>
      <c r="C2432" s="5">
        <f>IF(ISERROR(VLOOKUP($A$2432, 文字檔!A:B, 2, 0)),0,VLOOKUP($A$2432, 文字檔!A:B, 2, 0))</f>
        <v>0</v>
      </c>
      <c r="D2432" s="5">
        <f>IF(ISERROR(VLOOKUP($A$2432, 文字檔!C:D, 2, 0)),0,VLOOKUP($A$2432, 文字檔!C:D, 2, 0))</f>
        <v>0</v>
      </c>
      <c r="E2432" s="5">
        <f>IF(ISERROR(VLOOKUP($A$2432, 文字檔!E:F, 2, 0)),0,VLOOKUP($A$2432, 文字檔!E:F, 2, 0))</f>
        <v>0</v>
      </c>
      <c r="F2432" s="5">
        <f>IF(ISERROR(VLOOKUP($A$2432, 文字檔!G:H, 2, 0)),0,VLOOKUP($A$2432, 文字檔!G:H, 2, 0))</f>
        <v>0</v>
      </c>
      <c r="G2432" s="5">
        <f>IF(ISERROR(VLOOKUP($A$2432, 文字檔!I:J, 2, 0)),0,VLOOKUP($A$2432, 文字檔!I:J, 2, 0))</f>
        <v>22880.06</v>
      </c>
      <c r="H2432" s="5">
        <f>IF(ISERROR(VLOOKUP($A$2432, 文字檔!K:L, 2, 0)),0,VLOOKUP($A$2432, 文字檔!K:L, 2, 0))</f>
        <v>161032.79999999999</v>
      </c>
      <c r="I2432" s="5">
        <f>IF(ISERROR(VLOOKUP($A$2432, 文字檔!M:N, 2, 0)),0,VLOOKUP($A$2432, 文字檔!M:N, 2, 0))</f>
        <v>0</v>
      </c>
      <c r="J2432" s="5">
        <f>IF(ISERROR(VLOOKUP($A$2432, 文字檔!O:P, 2, 0)),0,VLOOKUP($A$2432, 文字檔!O:P, 2, 0))</f>
        <v>0</v>
      </c>
      <c r="K2432">
        <f>IF(ISERROR(VLOOKUP($A$2432, 文字檔!Q:R, 2, 0)),0,VLOOKUP($A$2432, 文字檔!Q:R, 2, 0))</f>
        <v>-16714</v>
      </c>
      <c r="L2432">
        <f>IF(ISERROR(VLOOKUP($A$2432, 文字檔!S:T, 2, 0)),0,VLOOKUP($A$2432, 文字檔!S:T, 2, 0))</f>
        <v>0</v>
      </c>
      <c r="M2432">
        <f>IF(ISERROR(VLOOKUP($A$2432, 文字檔!U:V, 2, 0)),0,VLOOKUP($A$2432, 文字檔!U:V, 2, 0))</f>
        <v>88870.16</v>
      </c>
      <c r="N2432">
        <f>IF(ISERROR(VLOOKUP($A$2432, 文字檔!W:X, 2, 0)),0,VLOOKUP($A$2432, 文字檔!W:X, 2, 0))</f>
        <v>3200</v>
      </c>
      <c r="O2432">
        <f>IF(ISERROR(VLOOKUP($A$2432, 文字檔!Y:Z, 2, 0)),0,VLOOKUP($A$2432, 文字檔!Y:Z, 2, 0))</f>
        <v>7082.43</v>
      </c>
      <c r="P2432">
        <f>IF(ISERROR(VLOOKUP($A$2432, 文字檔!AA:AB, 2, 0)),0,VLOOKUP($A$2432, 文字檔!AA:AB, 2, 0))</f>
        <v>0</v>
      </c>
    </row>
    <row r="2433" spans="1:16" ht="16.2">
      <c r="A2433" s="7">
        <v>46169</v>
      </c>
      <c r="B2433" s="5">
        <f>SUMPRODUCT($C$2:$P$2,$C$2433:$P$2433)</f>
        <v>337756.74</v>
      </c>
      <c r="C2433" s="5">
        <f>IF(ISERROR(VLOOKUP($A$2433, 文字檔!A:B, 2, 0)),0,VLOOKUP($A$2433, 文字檔!A:B, 2, 0))</f>
        <v>0</v>
      </c>
      <c r="D2433" s="5">
        <f>IF(ISERROR(VLOOKUP($A$2433, 文字檔!C:D, 2, 0)),0,VLOOKUP($A$2433, 文字檔!C:D, 2, 0))</f>
        <v>0</v>
      </c>
      <c r="E2433" s="5">
        <f>IF(ISERROR(VLOOKUP($A$2433, 文字檔!E:F, 2, 0)),0,VLOOKUP($A$2433, 文字檔!E:F, 2, 0))</f>
        <v>0</v>
      </c>
      <c r="F2433" s="5">
        <f>IF(ISERROR(VLOOKUP($A$2433, 文字檔!G:H, 2, 0)),0,VLOOKUP($A$2433, 文字檔!G:H, 2, 0))</f>
        <v>0</v>
      </c>
      <c r="G2433" s="5">
        <f>IF(ISERROR(VLOOKUP($A$2433, 文字檔!I:J, 2, 0)),0,VLOOKUP($A$2433, 文字檔!I:J, 2, 0))</f>
        <v>64265.9</v>
      </c>
      <c r="H2433" s="5">
        <f>IF(ISERROR(VLOOKUP($A$2433, 文字檔!K:L, 2, 0)),0,VLOOKUP($A$2433, 文字檔!K:L, 2, 0))</f>
        <v>3308.1</v>
      </c>
      <c r="I2433" s="5">
        <f>IF(ISERROR(VLOOKUP($A$2433, 文字檔!M:N, 2, 0)),0,VLOOKUP($A$2433, 文字檔!M:N, 2, 0))</f>
        <v>0</v>
      </c>
      <c r="J2433" s="5">
        <f>IF(ISERROR(VLOOKUP($A$2433, 文字檔!O:P, 2, 0)),0,VLOOKUP($A$2433, 文字檔!O:P, 2, 0))</f>
        <v>72316.38</v>
      </c>
      <c r="K2433">
        <f>IF(ISERROR(VLOOKUP($A$2433, 文字檔!Q:R, 2, 0)),0,VLOOKUP($A$2433, 文字檔!Q:R, 2, 0))</f>
        <v>69866.740000000005</v>
      </c>
      <c r="L2433">
        <f>IF(ISERROR(VLOOKUP($A$2433, 文字檔!S:T, 2, 0)),0,VLOOKUP($A$2433, 文字檔!S:T, 2, 0))</f>
        <v>0</v>
      </c>
      <c r="M2433">
        <f>IF(ISERROR(VLOOKUP($A$2433, 文字檔!U:V, 2, 0)),0,VLOOKUP($A$2433, 文字檔!U:V, 2, 0))</f>
        <v>-66681.399999999994</v>
      </c>
      <c r="N2433">
        <f>IF(ISERROR(VLOOKUP($A$2433, 文字檔!W:X, 2, 0)),0,VLOOKUP($A$2433, 文字檔!W:X, 2, 0))</f>
        <v>181000</v>
      </c>
      <c r="O2433">
        <f>IF(ISERROR(VLOOKUP($A$2433, 文字檔!Y:Z, 2, 0)),0,VLOOKUP($A$2433, 文字檔!Y:Z, 2, 0))</f>
        <v>56374.12</v>
      </c>
      <c r="P2433">
        <f>IF(ISERROR(VLOOKUP($A$2433, 文字檔!AA:AB, 2, 0)),0,VLOOKUP($A$2433, 文字檔!AA:AB, 2, 0))</f>
        <v>-42693.1</v>
      </c>
    </row>
    <row r="2434" spans="1:16" ht="16.2">
      <c r="A2434" s="7">
        <v>46170</v>
      </c>
      <c r="B2434" s="5">
        <f>SUMPRODUCT($C$2:$P$2,$C$2434:$P$2434)</f>
        <v>191126.68</v>
      </c>
      <c r="C2434" s="5">
        <f>IF(ISERROR(VLOOKUP($A$2434, 文字檔!A:B, 2, 0)),0,VLOOKUP($A$2434, 文字檔!A:B, 2, 0))</f>
        <v>0</v>
      </c>
      <c r="D2434" s="5">
        <f>IF(ISERROR(VLOOKUP($A$2434, 文字檔!C:D, 2, 0)),0,VLOOKUP($A$2434, 文字檔!C:D, 2, 0))</f>
        <v>0</v>
      </c>
      <c r="E2434" s="5">
        <f>IF(ISERROR(VLOOKUP($A$2434, 文字檔!E:F, 2, 0)),0,VLOOKUP($A$2434, 文字檔!E:F, 2, 0))</f>
        <v>0</v>
      </c>
      <c r="F2434" s="5">
        <f>IF(ISERROR(VLOOKUP($A$2434, 文字檔!G:H, 2, 0)),0,VLOOKUP($A$2434, 文字檔!G:H, 2, 0))</f>
        <v>0</v>
      </c>
      <c r="G2434" s="5">
        <f>IF(ISERROR(VLOOKUP($A$2434, 文字檔!I:J, 2, 0)),0,VLOOKUP($A$2434, 文字檔!I:J, 2, 0))</f>
        <v>77244.27</v>
      </c>
      <c r="H2434" s="5">
        <f>IF(ISERROR(VLOOKUP($A$2434, 文字檔!K:L, 2, 0)),0,VLOOKUP($A$2434, 文字檔!K:L, 2, 0))</f>
        <v>0</v>
      </c>
      <c r="I2434" s="5">
        <f>IF(ISERROR(VLOOKUP($A$2434, 文字檔!M:N, 2, 0)),0,VLOOKUP($A$2434, 文字檔!M:N, 2, 0))</f>
        <v>-82707.56</v>
      </c>
      <c r="J2434" s="5">
        <f>IF(ISERROR(VLOOKUP($A$2434, 文字檔!O:P, 2, 0)),0,VLOOKUP($A$2434, 文字檔!O:P, 2, 0))</f>
        <v>0</v>
      </c>
      <c r="K2434">
        <f>IF(ISERROR(VLOOKUP($A$2434, 文字檔!Q:R, 2, 0)),0,VLOOKUP($A$2434, 文字檔!Q:R, 2, 0))</f>
        <v>-190000</v>
      </c>
      <c r="L2434">
        <f>IF(ISERROR(VLOOKUP($A$2434, 文字檔!S:T, 2, 0)),0,VLOOKUP($A$2434, 文字檔!S:T, 2, 0))</f>
        <v>189737.74</v>
      </c>
      <c r="M2434">
        <f>IF(ISERROR(VLOOKUP($A$2434, 文字檔!U:V, 2, 0)),0,VLOOKUP($A$2434, 文字檔!U:V, 2, 0))</f>
        <v>0</v>
      </c>
      <c r="N2434">
        <f>IF(ISERROR(VLOOKUP($A$2434, 文字檔!W:X, 2, 0)),0,VLOOKUP($A$2434, 文字檔!W:X, 2, 0))</f>
        <v>2655.46</v>
      </c>
      <c r="O2434">
        <f>IF(ISERROR(VLOOKUP($A$2434, 文字檔!Y:Z, 2, 0)),0,VLOOKUP($A$2434, 文字檔!Y:Z, 2, 0))</f>
        <v>194196.77</v>
      </c>
      <c r="P2434">
        <f>IF(ISERROR(VLOOKUP($A$2434, 文字檔!AA:AB, 2, 0)),0,VLOOKUP($A$2434, 文字檔!AA:AB, 2, 0))</f>
        <v>0</v>
      </c>
    </row>
    <row r="2435" spans="1:16" ht="16.2">
      <c r="A2435" s="7">
        <v>46171</v>
      </c>
      <c r="B2435" s="5">
        <f>SUMPRODUCT($C$2:$P$2,$C$2435:$P$2435)</f>
        <v>535645.5</v>
      </c>
      <c r="C2435" s="5">
        <f>IF(ISERROR(VLOOKUP($A$2435, 文字檔!A:B, 2, 0)),0,VLOOKUP($A$2435, 文字檔!A:B, 2, 0))</f>
        <v>0</v>
      </c>
      <c r="D2435" s="5">
        <f>IF(ISERROR(VLOOKUP($A$2435, 文字檔!C:D, 2, 0)),0,VLOOKUP($A$2435, 文字檔!C:D, 2, 0))</f>
        <v>0</v>
      </c>
      <c r="E2435" s="5">
        <f>IF(ISERROR(VLOOKUP($A$2435, 文字檔!E:F, 2, 0)),0,VLOOKUP($A$2435, 文字檔!E:F, 2, 0))</f>
        <v>0</v>
      </c>
      <c r="F2435" s="5">
        <f>IF(ISERROR(VLOOKUP($A$2435, 文字檔!G:H, 2, 0)),0,VLOOKUP($A$2435, 文字檔!G:H, 2, 0))</f>
        <v>0</v>
      </c>
      <c r="G2435" s="5">
        <f>IF(ISERROR(VLOOKUP($A$2435, 文字檔!I:J, 2, 0)),0,VLOOKUP($A$2435, 文字檔!I:J, 2, 0))</f>
        <v>-13760.41</v>
      </c>
      <c r="H2435" s="5">
        <f>IF(ISERROR(VLOOKUP($A$2435, 文字檔!K:L, 2, 0)),0,VLOOKUP($A$2435, 文字檔!K:L, 2, 0))</f>
        <v>0</v>
      </c>
      <c r="I2435" s="5">
        <f>IF(ISERROR(VLOOKUP($A$2435, 文字檔!M:N, 2, 0)),0,VLOOKUP($A$2435, 文字檔!M:N, 2, 0))</f>
        <v>109658.1</v>
      </c>
      <c r="J2435" s="5">
        <f>IF(ISERROR(VLOOKUP($A$2435, 文字檔!O:P, 2, 0)),0,VLOOKUP($A$2435, 文字檔!O:P, 2, 0))</f>
        <v>0</v>
      </c>
      <c r="K2435">
        <f>IF(ISERROR(VLOOKUP($A$2435, 文字檔!Q:R, 2, 0)),0,VLOOKUP($A$2435, 文字檔!Q:R, 2, 0))</f>
        <v>287400</v>
      </c>
      <c r="L2435">
        <f>IF(ISERROR(VLOOKUP($A$2435, 文字檔!S:T, 2, 0)),0,VLOOKUP($A$2435, 文字檔!S:T, 2, 0))</f>
        <v>0</v>
      </c>
      <c r="M2435">
        <f>IF(ISERROR(VLOOKUP($A$2435, 文字檔!U:V, 2, 0)),0,VLOOKUP($A$2435, 文字檔!U:V, 2, 0))</f>
        <v>0</v>
      </c>
      <c r="N2435">
        <f>IF(ISERROR(VLOOKUP($A$2435, 文字檔!W:X, 2, 0)),0,VLOOKUP($A$2435, 文字檔!W:X, 2, 0))</f>
        <v>23045.11</v>
      </c>
      <c r="O2435">
        <f>IF(ISERROR(VLOOKUP($A$2435, 文字檔!Y:Z, 2, 0)),0,VLOOKUP($A$2435, 文字檔!Y:Z, 2, 0))</f>
        <v>107657.8</v>
      </c>
      <c r="P2435">
        <f>IF(ISERROR(VLOOKUP($A$2435, 文字檔!AA:AB, 2, 0)),0,VLOOKUP($A$2435, 文字檔!AA:AB, 2, 0))</f>
        <v>21644.9</v>
      </c>
    </row>
    <row r="2436" spans="1:16" ht="16.2">
      <c r="A2436" s="7">
        <v>46172</v>
      </c>
      <c r="B2436" s="5">
        <f>SUMPRODUCT($C$2:$P$2,$C$2436:$P$2436)</f>
        <v>0</v>
      </c>
      <c r="C2436" s="5">
        <f>IF(ISERROR(VLOOKUP($A$2436, 文字檔!A:B, 2, 0)),0,VLOOKUP($A$2436, 文字檔!A:B, 2, 0))</f>
        <v>0</v>
      </c>
      <c r="D2436" s="5">
        <f>IF(ISERROR(VLOOKUP($A$2436, 文字檔!C:D, 2, 0)),0,VLOOKUP($A$2436, 文字檔!C:D, 2, 0))</f>
        <v>0</v>
      </c>
      <c r="E2436" s="5">
        <f>IF(ISERROR(VLOOKUP($A$2436, 文字檔!E:F, 2, 0)),0,VLOOKUP($A$2436, 文字檔!E:F, 2, 0))</f>
        <v>0</v>
      </c>
      <c r="F2436" s="5">
        <f>IF(ISERROR(VLOOKUP($A$2436, 文字檔!G:H, 2, 0)),0,VLOOKUP($A$2436, 文字檔!G:H, 2, 0))</f>
        <v>0</v>
      </c>
      <c r="G2436" s="5">
        <f>IF(ISERROR(VLOOKUP($A$2436, 文字檔!I:J, 2, 0)),0,VLOOKUP($A$2436, 文字檔!I:J, 2, 0))</f>
        <v>0</v>
      </c>
      <c r="H2436" s="5">
        <f>IF(ISERROR(VLOOKUP($A$2436, 文字檔!K:L, 2, 0)),0,VLOOKUP($A$2436, 文字檔!K:L, 2, 0))</f>
        <v>0</v>
      </c>
      <c r="I2436" s="5">
        <f>IF(ISERROR(VLOOKUP($A$2436, 文字檔!M:N, 2, 0)),0,VLOOKUP($A$2436, 文字檔!M:N, 2, 0))</f>
        <v>0</v>
      </c>
      <c r="J2436" s="5">
        <f>IF(ISERROR(VLOOKUP($A$2436, 文字檔!O:P, 2, 0)),0,VLOOKUP($A$2436, 文字檔!O:P, 2, 0))</f>
        <v>0</v>
      </c>
      <c r="K2436">
        <f>IF(ISERROR(VLOOKUP($A$2436, 文字檔!Q:R, 2, 0)),0,VLOOKUP($A$2436, 文字檔!Q:R, 2, 0))</f>
        <v>0</v>
      </c>
      <c r="L2436">
        <f>IF(ISERROR(VLOOKUP($A$2436, 文字檔!S:T, 2, 0)),0,VLOOKUP($A$2436, 文字檔!S:T, 2, 0))</f>
        <v>0</v>
      </c>
      <c r="M2436">
        <f>IF(ISERROR(VLOOKUP($A$2436, 文字檔!U:V, 2, 0)),0,VLOOKUP($A$2436, 文字檔!U:V, 2, 0))</f>
        <v>0</v>
      </c>
      <c r="N2436">
        <f>IF(ISERROR(VLOOKUP($A$2436, 文字檔!W:X, 2, 0)),0,VLOOKUP($A$2436, 文字檔!W:X, 2, 0))</f>
        <v>0</v>
      </c>
      <c r="O2436">
        <f>IF(ISERROR(VLOOKUP($A$2436, 文字檔!Y:Z, 2, 0)),0,VLOOKUP($A$2436, 文字檔!Y:Z, 2, 0))</f>
        <v>0</v>
      </c>
      <c r="P2436">
        <f>IF(ISERROR(VLOOKUP($A$2436, 文字檔!AA:AB, 2, 0)),0,VLOOKUP($A$2436, 文字檔!AA:AB, 2, 0))</f>
        <v>0</v>
      </c>
    </row>
    <row r="2437" spans="1:16" ht="16.2">
      <c r="A2437" s="7">
        <v>46173</v>
      </c>
      <c r="B2437" s="5">
        <f>SUMPRODUCT($C$2:$P$2,$C$2437:$P$2437)</f>
        <v>0</v>
      </c>
      <c r="C2437" s="5">
        <f>IF(ISERROR(VLOOKUP($A$2437, 文字檔!A:B, 2, 0)),0,VLOOKUP($A$2437, 文字檔!A:B, 2, 0))</f>
        <v>0</v>
      </c>
      <c r="D2437" s="5">
        <f>IF(ISERROR(VLOOKUP($A$2437, 文字檔!C:D, 2, 0)),0,VLOOKUP($A$2437, 文字檔!C:D, 2, 0))</f>
        <v>0</v>
      </c>
      <c r="E2437" s="5">
        <f>IF(ISERROR(VLOOKUP($A$2437, 文字檔!E:F, 2, 0)),0,VLOOKUP($A$2437, 文字檔!E:F, 2, 0))</f>
        <v>0</v>
      </c>
      <c r="F2437" s="5">
        <f>IF(ISERROR(VLOOKUP($A$2437, 文字檔!G:H, 2, 0)),0,VLOOKUP($A$2437, 文字檔!G:H, 2, 0))</f>
        <v>0</v>
      </c>
      <c r="G2437" s="5">
        <f>IF(ISERROR(VLOOKUP($A$2437, 文字檔!I:J, 2, 0)),0,VLOOKUP($A$2437, 文字檔!I:J, 2, 0))</f>
        <v>0</v>
      </c>
      <c r="H2437" s="5">
        <f>IF(ISERROR(VLOOKUP($A$2437, 文字檔!K:L, 2, 0)),0,VLOOKUP($A$2437, 文字檔!K:L, 2, 0))</f>
        <v>0</v>
      </c>
      <c r="I2437" s="5">
        <f>IF(ISERROR(VLOOKUP($A$2437, 文字檔!M:N, 2, 0)),0,VLOOKUP($A$2437, 文字檔!M:N, 2, 0))</f>
        <v>0</v>
      </c>
      <c r="J2437" s="5">
        <f>IF(ISERROR(VLOOKUP($A$2437, 文字檔!O:P, 2, 0)),0,VLOOKUP($A$2437, 文字檔!O:P, 2, 0))</f>
        <v>0</v>
      </c>
      <c r="K2437">
        <f>IF(ISERROR(VLOOKUP($A$2437, 文字檔!Q:R, 2, 0)),0,VLOOKUP($A$2437, 文字檔!Q:R, 2, 0))</f>
        <v>0</v>
      </c>
      <c r="L2437">
        <f>IF(ISERROR(VLOOKUP($A$2437, 文字檔!S:T, 2, 0)),0,VLOOKUP($A$2437, 文字檔!S:T, 2, 0))</f>
        <v>0</v>
      </c>
      <c r="M2437">
        <f>IF(ISERROR(VLOOKUP($A$2437, 文字檔!U:V, 2, 0)),0,VLOOKUP($A$2437, 文字檔!U:V, 2, 0))</f>
        <v>0</v>
      </c>
      <c r="N2437">
        <f>IF(ISERROR(VLOOKUP($A$2437, 文字檔!W:X, 2, 0)),0,VLOOKUP($A$2437, 文字檔!W:X, 2, 0))</f>
        <v>0</v>
      </c>
      <c r="O2437">
        <f>IF(ISERROR(VLOOKUP($A$2437, 文字檔!Y:Z, 2, 0)),0,VLOOKUP($A$2437, 文字檔!Y:Z, 2, 0))</f>
        <v>0</v>
      </c>
      <c r="P2437">
        <f>IF(ISERROR(VLOOKUP($A$2437, 文字檔!AA:AB, 2, 0)),0,VLOOKUP($A$2437, 文字檔!AA:AB, 2, 0))</f>
        <v>0</v>
      </c>
    </row>
    <row r="2438" spans="1:16" ht="16.2">
      <c r="A2438" s="7">
        <v>46174</v>
      </c>
      <c r="B2438" s="5">
        <f>SUMPRODUCT($C$2:$P$2,$C$2438:$P$2438)</f>
        <v>315124.23</v>
      </c>
      <c r="C2438" s="5">
        <f>IF(ISERROR(VLOOKUP($A$2438, 文字檔!A:B, 2, 0)),0,VLOOKUP($A$2438, 文字檔!A:B, 2, 0))</f>
        <v>-34919.730000000003</v>
      </c>
      <c r="D2438" s="5">
        <f>IF(ISERROR(VLOOKUP($A$2438, 文字檔!C:D, 2, 0)),0,VLOOKUP($A$2438, 文字檔!C:D, 2, 0))</f>
        <v>0</v>
      </c>
      <c r="E2438" s="5">
        <f>IF(ISERROR(VLOOKUP($A$2438, 文字檔!E:F, 2, 0)),0,VLOOKUP($A$2438, 文字檔!E:F, 2, 0))</f>
        <v>0</v>
      </c>
      <c r="F2438" s="5">
        <f>IF(ISERROR(VLOOKUP($A$2438, 文字檔!G:H, 2, 0)),0,VLOOKUP($A$2438, 文字檔!G:H, 2, 0))</f>
        <v>0</v>
      </c>
      <c r="G2438" s="5">
        <f>IF(ISERROR(VLOOKUP($A$2438, 文字檔!I:J, 2, 0)),0,VLOOKUP($A$2438, 文字檔!I:J, 2, 0))</f>
        <v>-38535.07</v>
      </c>
      <c r="H2438" s="5">
        <f>IF(ISERROR(VLOOKUP($A$2438, 文字檔!K:L, 2, 0)),0,VLOOKUP($A$2438, 文字檔!K:L, 2, 0))</f>
        <v>1855.39</v>
      </c>
      <c r="I2438" s="5">
        <f>IF(ISERROR(VLOOKUP($A$2438, 文字檔!M:N, 2, 0)),0,VLOOKUP($A$2438, 文字檔!M:N, 2, 0))</f>
        <v>-134370.49</v>
      </c>
      <c r="J2438" s="5">
        <f>IF(ISERROR(VLOOKUP($A$2438, 文字檔!O:P, 2, 0)),0,VLOOKUP($A$2438, 文字檔!O:P, 2, 0))</f>
        <v>-18752.38</v>
      </c>
      <c r="K2438">
        <f>IF(ISERROR(VLOOKUP($A$2438, 文字檔!Q:R, 2, 0)),0,VLOOKUP($A$2438, 文字檔!Q:R, 2, 0))</f>
        <v>133421.23000000001</v>
      </c>
      <c r="L2438">
        <f>IF(ISERROR(VLOOKUP($A$2438, 文字檔!S:T, 2, 0)),0,VLOOKUP($A$2438, 文字檔!S:T, 2, 0))</f>
        <v>0</v>
      </c>
      <c r="M2438">
        <f>IF(ISERROR(VLOOKUP($A$2438, 文字檔!U:V, 2, 0)),0,VLOOKUP($A$2438, 文字檔!U:V, 2, 0))</f>
        <v>0</v>
      </c>
      <c r="N2438">
        <f>IF(ISERROR(VLOOKUP($A$2438, 文字檔!W:X, 2, 0)),0,VLOOKUP($A$2438, 文字檔!W:X, 2, 0))</f>
        <v>150000</v>
      </c>
      <c r="O2438">
        <f>IF(ISERROR(VLOOKUP($A$2438, 文字檔!Y:Z, 2, 0)),0,VLOOKUP($A$2438, 文字檔!Y:Z, 2, 0))</f>
        <v>106425.28</v>
      </c>
      <c r="P2438">
        <f>IF(ISERROR(VLOOKUP($A$2438, 文字檔!AA:AB, 2, 0)),0,VLOOKUP($A$2438, 文字檔!AA:AB, 2, 0))</f>
        <v>150000</v>
      </c>
    </row>
    <row r="2439" spans="1:16" ht="16.2">
      <c r="A2439" s="7">
        <v>46175</v>
      </c>
      <c r="B2439" s="5">
        <f>SUMPRODUCT($C$2:$P$2,$C$2439:$P$2439)</f>
        <v>122221.08000000003</v>
      </c>
      <c r="C2439" s="5">
        <f>IF(ISERROR(VLOOKUP($A$2439, 文字檔!A:B, 2, 0)),0,VLOOKUP($A$2439, 文字檔!A:B, 2, 0))</f>
        <v>0</v>
      </c>
      <c r="D2439" s="5">
        <f>IF(ISERROR(VLOOKUP($A$2439, 文字檔!C:D, 2, 0)),0,VLOOKUP($A$2439, 文字檔!C:D, 2, 0))</f>
        <v>0</v>
      </c>
      <c r="E2439" s="5">
        <f>IF(ISERROR(VLOOKUP($A$2439, 文字檔!E:F, 2, 0)),0,VLOOKUP($A$2439, 文字檔!E:F, 2, 0))</f>
        <v>0</v>
      </c>
      <c r="F2439" s="5">
        <f>IF(ISERROR(VLOOKUP($A$2439, 文字檔!G:H, 2, 0)),0,VLOOKUP($A$2439, 文字檔!G:H, 2, 0))</f>
        <v>0</v>
      </c>
      <c r="G2439" s="5">
        <f>IF(ISERROR(VLOOKUP($A$2439, 文字檔!I:J, 2, 0)),0,VLOOKUP($A$2439, 文字檔!I:J, 2, 0))</f>
        <v>12216.91</v>
      </c>
      <c r="H2439" s="5">
        <f>IF(ISERROR(VLOOKUP($A$2439, 文字檔!K:L, 2, 0)),0,VLOOKUP($A$2439, 文字檔!K:L, 2, 0))</f>
        <v>0</v>
      </c>
      <c r="I2439" s="5">
        <f>IF(ISERROR(VLOOKUP($A$2439, 文字檔!M:N, 2, 0)),0,VLOOKUP($A$2439, 文字檔!M:N, 2, 0))</f>
        <v>93079.75</v>
      </c>
      <c r="J2439" s="5">
        <f>IF(ISERROR(VLOOKUP($A$2439, 文字檔!O:P, 2, 0)),0,VLOOKUP($A$2439, 文字檔!O:P, 2, 0))</f>
        <v>0</v>
      </c>
      <c r="K2439">
        <f>IF(ISERROR(VLOOKUP($A$2439, 文字檔!Q:R, 2, 0)),0,VLOOKUP($A$2439, 文字檔!Q:R, 2, 0))</f>
        <v>3218.08</v>
      </c>
      <c r="L2439">
        <f>IF(ISERROR(VLOOKUP($A$2439, 文字檔!S:T, 2, 0)),0,VLOOKUP($A$2439, 文字檔!S:T, 2, 0))</f>
        <v>43867.03</v>
      </c>
      <c r="M2439">
        <f>IF(ISERROR(VLOOKUP($A$2439, 文字檔!U:V, 2, 0)),0,VLOOKUP($A$2439, 文字檔!U:V, 2, 0))</f>
        <v>0</v>
      </c>
      <c r="N2439">
        <f>IF(ISERROR(VLOOKUP($A$2439, 文字檔!W:X, 2, 0)),0,VLOOKUP($A$2439, 文字檔!W:X, 2, 0))</f>
        <v>10400</v>
      </c>
      <c r="O2439">
        <f>IF(ISERROR(VLOOKUP($A$2439, 文字檔!Y:Z, 2, 0)),0,VLOOKUP($A$2439, 文字檔!Y:Z, 2, 0))</f>
        <v>-10383.959999999999</v>
      </c>
      <c r="P2439">
        <f>IF(ISERROR(VLOOKUP($A$2439, 文字檔!AA:AB, 2, 0)),0,VLOOKUP($A$2439, 文字檔!AA:AB, 2, 0))</f>
        <v>-30176.73</v>
      </c>
    </row>
    <row r="2440" spans="1:16" ht="16.2">
      <c r="A2440" s="7">
        <v>46176</v>
      </c>
      <c r="B2440" s="5">
        <f>SUMPRODUCT($C$2:$P$2,$C$2440:$P$2440)</f>
        <v>542997.38</v>
      </c>
      <c r="C2440" s="5">
        <f>IF(ISERROR(VLOOKUP($A$2440, 文字檔!A:B, 2, 0)),0,VLOOKUP($A$2440, 文字檔!A:B, 2, 0))</f>
        <v>0</v>
      </c>
      <c r="D2440" s="5">
        <f>IF(ISERROR(VLOOKUP($A$2440, 文字檔!C:D, 2, 0)),0,VLOOKUP($A$2440, 文字檔!C:D, 2, 0))</f>
        <v>0</v>
      </c>
      <c r="E2440" s="5">
        <f>IF(ISERROR(VLOOKUP($A$2440, 文字檔!E:F, 2, 0)),0,VLOOKUP($A$2440, 文字檔!E:F, 2, 0))</f>
        <v>0</v>
      </c>
      <c r="F2440" s="5">
        <f>IF(ISERROR(VLOOKUP($A$2440, 文字檔!G:H, 2, 0)),0,VLOOKUP($A$2440, 文字檔!G:H, 2, 0))</f>
        <v>0</v>
      </c>
      <c r="G2440" s="5">
        <f>IF(ISERROR(VLOOKUP($A$2440, 文字檔!I:J, 2, 0)),0,VLOOKUP($A$2440, 文字檔!I:J, 2, 0))</f>
        <v>2594.56</v>
      </c>
      <c r="H2440" s="5">
        <f>IF(ISERROR(VLOOKUP($A$2440, 文字檔!K:L, 2, 0)),0,VLOOKUP($A$2440, 文字檔!K:L, 2, 0))</f>
        <v>-17204.7</v>
      </c>
      <c r="I2440" s="5">
        <f>IF(ISERROR(VLOOKUP($A$2440, 文字檔!M:N, 2, 0)),0,VLOOKUP($A$2440, 文字檔!M:N, 2, 0))</f>
        <v>89007.52</v>
      </c>
      <c r="J2440" s="5">
        <f>IF(ISERROR(VLOOKUP($A$2440, 文字檔!O:P, 2, 0)),0,VLOOKUP($A$2440, 文字檔!O:P, 2, 0))</f>
        <v>0</v>
      </c>
      <c r="K2440">
        <f>IF(ISERROR(VLOOKUP($A$2440, 文字檔!Q:R, 2, 0)),0,VLOOKUP($A$2440, 文字檔!Q:R, 2, 0))</f>
        <v>156200</v>
      </c>
      <c r="L2440">
        <f>IF(ISERROR(VLOOKUP($A$2440, 文字檔!S:T, 2, 0)),0,VLOOKUP($A$2440, 文字檔!S:T, 2, 0))</f>
        <v>0</v>
      </c>
      <c r="M2440">
        <f>IF(ISERROR(VLOOKUP($A$2440, 文字檔!U:V, 2, 0)),0,VLOOKUP($A$2440, 文字檔!U:V, 2, 0))</f>
        <v>0</v>
      </c>
      <c r="N2440">
        <f>IF(ISERROR(VLOOKUP($A$2440, 文字檔!W:X, 2, 0)),0,VLOOKUP($A$2440, 文字檔!W:X, 2, 0))</f>
        <v>156200</v>
      </c>
      <c r="O2440">
        <f>IF(ISERROR(VLOOKUP($A$2440, 文字檔!Y:Z, 2, 0)),0,VLOOKUP($A$2440, 文字檔!Y:Z, 2, 0))</f>
        <v>156200</v>
      </c>
      <c r="P2440">
        <f>IF(ISERROR(VLOOKUP($A$2440, 文字檔!AA:AB, 2, 0)),0,VLOOKUP($A$2440, 文字檔!AA:AB, 2, 0))</f>
        <v>0</v>
      </c>
    </row>
    <row r="2441" spans="1:16" ht="16.2">
      <c r="A2441" s="7">
        <v>46177</v>
      </c>
      <c r="B2441" s="5">
        <f>SUMPRODUCT($C$2:$P$2,$C$2441:$P$2441)</f>
        <v>-411533.60999999993</v>
      </c>
      <c r="C2441" s="5">
        <f>IF(ISERROR(VLOOKUP($A$2441, 文字檔!A:B, 2, 0)),0,VLOOKUP($A$2441, 文字檔!A:B, 2, 0))</f>
        <v>0</v>
      </c>
      <c r="D2441" s="5">
        <f>IF(ISERROR(VLOOKUP($A$2441, 文字檔!C:D, 2, 0)),0,VLOOKUP($A$2441, 文字檔!C:D, 2, 0))</f>
        <v>0</v>
      </c>
      <c r="E2441" s="5">
        <f>IF(ISERROR(VLOOKUP($A$2441, 文字檔!E:F, 2, 0)),0,VLOOKUP($A$2441, 文字檔!E:F, 2, 0))</f>
        <v>0</v>
      </c>
      <c r="F2441" s="5">
        <f>IF(ISERROR(VLOOKUP($A$2441, 文字檔!G:H, 2, 0)),0,VLOOKUP($A$2441, 文字檔!G:H, 2, 0))</f>
        <v>0</v>
      </c>
      <c r="G2441" s="5">
        <f>IF(ISERROR(VLOOKUP($A$2441, 文字檔!I:J, 2, 0)),0,VLOOKUP($A$2441, 文字檔!I:J, 2, 0))</f>
        <v>-26992.5</v>
      </c>
      <c r="H2441" s="5">
        <f>IF(ISERROR(VLOOKUP($A$2441, 文字檔!K:L, 2, 0)),0,VLOOKUP($A$2441, 文字檔!K:L, 2, 0))</f>
        <v>-30988.71</v>
      </c>
      <c r="I2441" s="5">
        <f>IF(ISERROR(VLOOKUP($A$2441, 文字檔!M:N, 2, 0)),0,VLOOKUP($A$2441, 文字檔!M:N, 2, 0))</f>
        <v>28399.77</v>
      </c>
      <c r="J2441" s="5">
        <f>IF(ISERROR(VLOOKUP($A$2441, 文字檔!O:P, 2, 0)),0,VLOOKUP($A$2441, 文字檔!O:P, 2, 0))</f>
        <v>0</v>
      </c>
      <c r="K2441">
        <f>IF(ISERROR(VLOOKUP($A$2441, 文字檔!Q:R, 2, 0)),0,VLOOKUP($A$2441, 文字檔!Q:R, 2, 0))</f>
        <v>-110200</v>
      </c>
      <c r="L2441">
        <f>IF(ISERROR(VLOOKUP($A$2441, 文字檔!S:T, 2, 0)),0,VLOOKUP($A$2441, 文字檔!S:T, 2, 0))</f>
        <v>0</v>
      </c>
      <c r="M2441">
        <f>IF(ISERROR(VLOOKUP($A$2441, 文字檔!U:V, 2, 0)),0,VLOOKUP($A$2441, 文字檔!U:V, 2, 0))</f>
        <v>0</v>
      </c>
      <c r="N2441">
        <f>IF(ISERROR(VLOOKUP($A$2441, 文字檔!W:X, 2, 0)),0,VLOOKUP($A$2441, 文字檔!W:X, 2, 0))</f>
        <v>-138185.51999999999</v>
      </c>
      <c r="O2441">
        <f>IF(ISERROR(VLOOKUP($A$2441, 文字檔!Y:Z, 2, 0)),0,VLOOKUP($A$2441, 文字檔!Y:Z, 2, 0))</f>
        <v>-90782.35</v>
      </c>
      <c r="P2441">
        <f>IF(ISERROR(VLOOKUP($A$2441, 文字檔!AA:AB, 2, 0)),0,VLOOKUP($A$2441, 文字檔!AA:AB, 2, 0))</f>
        <v>-42784.3</v>
      </c>
    </row>
    <row r="2442" spans="1:16" ht="16.2">
      <c r="A2442" s="7">
        <v>46178</v>
      </c>
      <c r="B2442" s="5">
        <f>SUMPRODUCT($C$2:$P$2,$C$2442:$P$2442)</f>
        <v>-162136.46999999997</v>
      </c>
      <c r="C2442" s="5">
        <f>IF(ISERROR(VLOOKUP($A$2442, 文字檔!A:B, 2, 0)),0,VLOOKUP($A$2442, 文字檔!A:B, 2, 0))</f>
        <v>0</v>
      </c>
      <c r="D2442" s="5">
        <f>IF(ISERROR(VLOOKUP($A$2442, 文字檔!C:D, 2, 0)),0,VLOOKUP($A$2442, 文字檔!C:D, 2, 0))</f>
        <v>-86143.61</v>
      </c>
      <c r="E2442" s="5">
        <f>IF(ISERROR(VLOOKUP($A$2442, 文字檔!E:F, 2, 0)),0,VLOOKUP($A$2442, 文字檔!E:F, 2, 0))</f>
        <v>0</v>
      </c>
      <c r="F2442" s="5">
        <f>IF(ISERROR(VLOOKUP($A$2442, 文字檔!G:H, 2, 0)),0,VLOOKUP($A$2442, 文字檔!G:H, 2, 0))</f>
        <v>0</v>
      </c>
      <c r="G2442" s="5">
        <f>IF(ISERROR(VLOOKUP($A$2442, 文字檔!I:J, 2, 0)),0,VLOOKUP($A$2442, 文字檔!I:J, 2, 0))</f>
        <v>-57947.839999999997</v>
      </c>
      <c r="H2442" s="5">
        <f>IF(ISERROR(VLOOKUP($A$2442, 文字檔!K:L, 2, 0)),0,VLOOKUP($A$2442, 文字檔!K:L, 2, 0))</f>
        <v>16266.13</v>
      </c>
      <c r="I2442" s="5">
        <f>IF(ISERROR(VLOOKUP($A$2442, 文字檔!M:N, 2, 0)),0,VLOOKUP($A$2442, 文字檔!M:N, 2, 0))</f>
        <v>400120.89</v>
      </c>
      <c r="J2442" s="5">
        <f>IF(ISERROR(VLOOKUP($A$2442, 文字檔!O:P, 2, 0)),0,VLOOKUP($A$2442, 文字檔!O:P, 2, 0))</f>
        <v>117047.2</v>
      </c>
      <c r="K2442">
        <f>IF(ISERROR(VLOOKUP($A$2442, 文字檔!Q:R, 2, 0)),0,VLOOKUP($A$2442, 文字檔!Q:R, 2, 0))</f>
        <v>-221200</v>
      </c>
      <c r="L2442">
        <f>IF(ISERROR(VLOOKUP($A$2442, 文字檔!S:T, 2, 0)),0,VLOOKUP($A$2442, 文字檔!S:T, 2, 0))</f>
        <v>0</v>
      </c>
      <c r="M2442">
        <f>IF(ISERROR(VLOOKUP($A$2442, 文字檔!U:V, 2, 0)),0,VLOOKUP($A$2442, 文字檔!U:V, 2, 0))</f>
        <v>0</v>
      </c>
      <c r="N2442">
        <f>IF(ISERROR(VLOOKUP($A$2442, 文字檔!W:X, 2, 0)),0,VLOOKUP($A$2442, 文字檔!W:X, 2, 0))</f>
        <v>-156307.72</v>
      </c>
      <c r="O2442">
        <f>IF(ISERROR(VLOOKUP($A$2442, 文字檔!Y:Z, 2, 0)),0,VLOOKUP($A$2442, 文字檔!Y:Z, 2, 0))</f>
        <v>-173971.52</v>
      </c>
      <c r="P2442">
        <f>IF(ISERROR(VLOOKUP($A$2442, 文字檔!AA:AB, 2, 0)),0,VLOOKUP($A$2442, 文字檔!AA:AB, 2, 0))</f>
        <v>0</v>
      </c>
    </row>
    <row r="2443" spans="1:16" ht="16.2">
      <c r="A2443" s="7">
        <v>46179</v>
      </c>
      <c r="B2443" s="5">
        <f>SUMPRODUCT($C$2:$P$2,$C$2443:$P$2443)</f>
        <v>0</v>
      </c>
      <c r="C2443" s="5">
        <f>IF(ISERROR(VLOOKUP($A$2443, 文字檔!A:B, 2, 0)),0,VLOOKUP($A$2443, 文字檔!A:B, 2, 0))</f>
        <v>0</v>
      </c>
      <c r="D2443" s="5">
        <f>IF(ISERROR(VLOOKUP($A$2443, 文字檔!C:D, 2, 0)),0,VLOOKUP($A$2443, 文字檔!C:D, 2, 0))</f>
        <v>0</v>
      </c>
      <c r="E2443" s="5">
        <f>IF(ISERROR(VLOOKUP($A$2443, 文字檔!E:F, 2, 0)),0,VLOOKUP($A$2443, 文字檔!E:F, 2, 0))</f>
        <v>0</v>
      </c>
      <c r="F2443" s="5">
        <f>IF(ISERROR(VLOOKUP($A$2443, 文字檔!G:H, 2, 0)),0,VLOOKUP($A$2443, 文字檔!G:H, 2, 0))</f>
        <v>0</v>
      </c>
      <c r="G2443" s="5">
        <f>IF(ISERROR(VLOOKUP($A$2443, 文字檔!I:J, 2, 0)),0,VLOOKUP($A$2443, 文字檔!I:J, 2, 0))</f>
        <v>0</v>
      </c>
      <c r="H2443" s="5">
        <f>IF(ISERROR(VLOOKUP($A$2443, 文字檔!K:L, 2, 0)),0,VLOOKUP($A$2443, 文字檔!K:L, 2, 0))</f>
        <v>0</v>
      </c>
      <c r="I2443" s="5">
        <f>IF(ISERROR(VLOOKUP($A$2443, 文字檔!M:N, 2, 0)),0,VLOOKUP($A$2443, 文字檔!M:N, 2, 0))</f>
        <v>0</v>
      </c>
      <c r="J2443" s="5">
        <f>IF(ISERROR(VLOOKUP($A$2443, 文字檔!O:P, 2, 0)),0,VLOOKUP($A$2443, 文字檔!O:P, 2, 0))</f>
        <v>0</v>
      </c>
      <c r="K2443">
        <f>IF(ISERROR(VLOOKUP($A$2443, 文字檔!Q:R, 2, 0)),0,VLOOKUP($A$2443, 文字檔!Q:R, 2, 0))</f>
        <v>0</v>
      </c>
      <c r="L2443">
        <f>IF(ISERROR(VLOOKUP($A$2443, 文字檔!S:T, 2, 0)),0,VLOOKUP($A$2443, 文字檔!S:T, 2, 0))</f>
        <v>0</v>
      </c>
      <c r="M2443">
        <f>IF(ISERROR(VLOOKUP($A$2443, 文字檔!U:V, 2, 0)),0,VLOOKUP($A$2443, 文字檔!U:V, 2, 0))</f>
        <v>0</v>
      </c>
      <c r="N2443">
        <f>IF(ISERROR(VLOOKUP($A$2443, 文字檔!W:X, 2, 0)),0,VLOOKUP($A$2443, 文字檔!W:X, 2, 0))</f>
        <v>0</v>
      </c>
      <c r="O2443">
        <f>IF(ISERROR(VLOOKUP($A$2443, 文字檔!Y:Z, 2, 0)),0,VLOOKUP($A$2443, 文字檔!Y:Z, 2, 0))</f>
        <v>0</v>
      </c>
      <c r="P2443">
        <f>IF(ISERROR(VLOOKUP($A$2443, 文字檔!AA:AB, 2, 0)),0,VLOOKUP($A$2443, 文字檔!AA:AB, 2, 0))</f>
        <v>0</v>
      </c>
    </row>
    <row r="2444" spans="1:16" ht="16.2">
      <c r="A2444" s="7">
        <v>46180</v>
      </c>
      <c r="B2444" s="5">
        <f>SUMPRODUCT($C$2:$P$2,$C$2444:$P$2444)</f>
        <v>0</v>
      </c>
      <c r="C2444" s="5">
        <f>IF(ISERROR(VLOOKUP($A$2444, 文字檔!A:B, 2, 0)),0,VLOOKUP($A$2444, 文字檔!A:B, 2, 0))</f>
        <v>0</v>
      </c>
      <c r="D2444" s="5">
        <f>IF(ISERROR(VLOOKUP($A$2444, 文字檔!C:D, 2, 0)),0,VLOOKUP($A$2444, 文字檔!C:D, 2, 0))</f>
        <v>0</v>
      </c>
      <c r="E2444" s="5">
        <f>IF(ISERROR(VLOOKUP($A$2444, 文字檔!E:F, 2, 0)),0,VLOOKUP($A$2444, 文字檔!E:F, 2, 0))</f>
        <v>0</v>
      </c>
      <c r="F2444" s="5">
        <f>IF(ISERROR(VLOOKUP($A$2444, 文字檔!G:H, 2, 0)),0,VLOOKUP($A$2444, 文字檔!G:H, 2, 0))</f>
        <v>0</v>
      </c>
      <c r="G2444" s="5">
        <f>IF(ISERROR(VLOOKUP($A$2444, 文字檔!I:J, 2, 0)),0,VLOOKUP($A$2444, 文字檔!I:J, 2, 0))</f>
        <v>0</v>
      </c>
      <c r="H2444" s="5">
        <f>IF(ISERROR(VLOOKUP($A$2444, 文字檔!K:L, 2, 0)),0,VLOOKUP($A$2444, 文字檔!K:L, 2, 0))</f>
        <v>0</v>
      </c>
      <c r="I2444" s="5">
        <f>IF(ISERROR(VLOOKUP($A$2444, 文字檔!M:N, 2, 0)),0,VLOOKUP($A$2444, 文字檔!M:N, 2, 0))</f>
        <v>0</v>
      </c>
      <c r="J2444" s="5">
        <f>IF(ISERROR(VLOOKUP($A$2444, 文字檔!O:P, 2, 0)),0,VLOOKUP($A$2444, 文字檔!O:P, 2, 0))</f>
        <v>0</v>
      </c>
      <c r="K2444">
        <f>IF(ISERROR(VLOOKUP($A$2444, 文字檔!Q:R, 2, 0)),0,VLOOKUP($A$2444, 文字檔!Q:R, 2, 0))</f>
        <v>0</v>
      </c>
      <c r="L2444">
        <f>IF(ISERROR(VLOOKUP($A$2444, 文字檔!S:T, 2, 0)),0,VLOOKUP($A$2444, 文字檔!S:T, 2, 0))</f>
        <v>0</v>
      </c>
      <c r="M2444">
        <f>IF(ISERROR(VLOOKUP($A$2444, 文字檔!U:V, 2, 0)),0,VLOOKUP($A$2444, 文字檔!U:V, 2, 0))</f>
        <v>0</v>
      </c>
      <c r="N2444">
        <f>IF(ISERROR(VLOOKUP($A$2444, 文字檔!W:X, 2, 0)),0,VLOOKUP($A$2444, 文字檔!W:X, 2, 0))</f>
        <v>0</v>
      </c>
      <c r="O2444">
        <f>IF(ISERROR(VLOOKUP($A$2444, 文字檔!Y:Z, 2, 0)),0,VLOOKUP($A$2444, 文字檔!Y:Z, 2, 0))</f>
        <v>0</v>
      </c>
      <c r="P2444">
        <f>IF(ISERROR(VLOOKUP($A$2444, 文字檔!AA:AB, 2, 0)),0,VLOOKUP($A$2444, 文字檔!AA:AB, 2, 0))</f>
        <v>0</v>
      </c>
    </row>
    <row r="2445" spans="1:16" ht="16.2">
      <c r="A2445" s="7">
        <v>46181</v>
      </c>
      <c r="B2445" s="5">
        <f>SUMPRODUCT($C$2:$P$2,$C$2445:$P$2445)</f>
        <v>1262878.1500000001</v>
      </c>
      <c r="C2445" s="5">
        <f>IF(ISERROR(VLOOKUP($A$2445, 文字檔!A:B, 2, 0)),0,VLOOKUP($A$2445, 文字檔!A:B, 2, 0))</f>
        <v>0</v>
      </c>
      <c r="D2445" s="5">
        <f>IF(ISERROR(VLOOKUP($A$2445, 文字檔!C:D, 2, 0)),0,VLOOKUP($A$2445, 文字檔!C:D, 2, 0))</f>
        <v>198873.7</v>
      </c>
      <c r="E2445" s="5">
        <f>IF(ISERROR(VLOOKUP($A$2445, 文字檔!E:F, 2, 0)),0,VLOOKUP($A$2445, 文字檔!E:F, 2, 0))</f>
        <v>0</v>
      </c>
      <c r="F2445" s="5">
        <f>IF(ISERROR(VLOOKUP($A$2445, 文字檔!G:H, 2, 0)),0,VLOOKUP($A$2445, 文字檔!G:H, 2, 0))</f>
        <v>-104507.88</v>
      </c>
      <c r="G2445" s="5">
        <f>IF(ISERROR(VLOOKUP($A$2445, 文字檔!I:J, 2, 0)),0,VLOOKUP($A$2445, 文字檔!I:J, 2, 0))</f>
        <v>196921.81</v>
      </c>
      <c r="H2445" s="5">
        <f>IF(ISERROR(VLOOKUP($A$2445, 文字檔!K:L, 2, 0)),0,VLOOKUP($A$2445, 文字檔!K:L, 2, 0))</f>
        <v>0</v>
      </c>
      <c r="I2445" s="5">
        <f>IF(ISERROR(VLOOKUP($A$2445, 文字檔!M:N, 2, 0)),0,VLOOKUP($A$2445, 文字檔!M:N, 2, 0))</f>
        <v>646304.80000000005</v>
      </c>
      <c r="J2445" s="5">
        <f>IF(ISERROR(VLOOKUP($A$2445, 文字檔!O:P, 2, 0)),0,VLOOKUP($A$2445, 文字檔!O:P, 2, 0))</f>
        <v>0</v>
      </c>
      <c r="K2445">
        <f>IF(ISERROR(VLOOKUP($A$2445, 文字檔!Q:R, 2, 0)),0,VLOOKUP($A$2445, 文字檔!Q:R, 2, 0))</f>
        <v>-426200</v>
      </c>
      <c r="L2445">
        <f>IF(ISERROR(VLOOKUP($A$2445, 文字檔!S:T, 2, 0)),0,VLOOKUP($A$2445, 文字檔!S:T, 2, 0))</f>
        <v>0</v>
      </c>
      <c r="M2445">
        <f>IF(ISERROR(VLOOKUP($A$2445, 文字檔!U:V, 2, 0)),0,VLOOKUP($A$2445, 文字檔!U:V, 2, 0))</f>
        <v>289036.14</v>
      </c>
      <c r="N2445">
        <f>IF(ISERROR(VLOOKUP($A$2445, 文字檔!W:X, 2, 0)),0,VLOOKUP($A$2445, 文字檔!W:X, 2, 0))</f>
        <v>131025.78</v>
      </c>
      <c r="O2445">
        <f>IF(ISERROR(VLOOKUP($A$2445, 文字檔!Y:Z, 2, 0)),0,VLOOKUP($A$2445, 文字檔!Y:Z, 2, 0))</f>
        <v>331423.8</v>
      </c>
      <c r="P2445">
        <f>IF(ISERROR(VLOOKUP($A$2445, 文字檔!AA:AB, 2, 0)),0,VLOOKUP($A$2445, 文字檔!AA:AB, 2, 0))</f>
        <v>0</v>
      </c>
    </row>
    <row r="2446" spans="1:16" ht="16.2">
      <c r="A2446" s="7">
        <v>46182</v>
      </c>
      <c r="B2446" s="5">
        <f>SUMPRODUCT($C$2:$P$2,$C$2446:$P$2446)</f>
        <v>430618.99</v>
      </c>
      <c r="C2446" s="5">
        <f>IF(ISERROR(VLOOKUP($A$2446, 文字檔!A:B, 2, 0)),0,VLOOKUP($A$2446, 文字檔!A:B, 2, 0))</f>
        <v>0</v>
      </c>
      <c r="D2446" s="5">
        <f>IF(ISERROR(VLOOKUP($A$2446, 文字檔!C:D, 2, 0)),0,VLOOKUP($A$2446, 文字檔!C:D, 2, 0))</f>
        <v>0</v>
      </c>
      <c r="E2446" s="5">
        <f>IF(ISERROR(VLOOKUP($A$2446, 文字檔!E:F, 2, 0)),0,VLOOKUP($A$2446, 文字檔!E:F, 2, 0))</f>
        <v>0</v>
      </c>
      <c r="F2446" s="5">
        <f>IF(ISERROR(VLOOKUP($A$2446, 文字檔!G:H, 2, 0)),0,VLOOKUP($A$2446, 文字檔!G:H, 2, 0))</f>
        <v>317000</v>
      </c>
      <c r="G2446" s="5">
        <f>IF(ISERROR(VLOOKUP($A$2446, 文字檔!I:J, 2, 0)),0,VLOOKUP($A$2446, 文字檔!I:J, 2, 0))</f>
        <v>-141313.4</v>
      </c>
      <c r="H2446" s="5">
        <f>IF(ISERROR(VLOOKUP($A$2446, 文字檔!K:L, 2, 0)),0,VLOOKUP($A$2446, 文字檔!K:L, 2, 0))</f>
        <v>0</v>
      </c>
      <c r="I2446" s="5">
        <f>IF(ISERROR(VLOOKUP($A$2446, 文字檔!M:N, 2, 0)),0,VLOOKUP($A$2446, 文字檔!M:N, 2, 0))</f>
        <v>-226352.5</v>
      </c>
      <c r="J2446" s="5">
        <f>IF(ISERROR(VLOOKUP($A$2446, 文字檔!O:P, 2, 0)),0,VLOOKUP($A$2446, 文字檔!O:P, 2, 0))</f>
        <v>0</v>
      </c>
      <c r="K2446">
        <f>IF(ISERROR(VLOOKUP($A$2446, 文字檔!Q:R, 2, 0)),0,VLOOKUP($A$2446, 文字檔!Q:R, 2, 0))</f>
        <v>317000</v>
      </c>
      <c r="L2446">
        <f>IF(ISERROR(VLOOKUP($A$2446, 文字檔!S:T, 2, 0)),0,VLOOKUP($A$2446, 文字檔!S:T, 2, 0))</f>
        <v>0</v>
      </c>
      <c r="M2446">
        <f>IF(ISERROR(VLOOKUP($A$2446, 文字檔!U:V, 2, 0)),0,VLOOKUP($A$2446, 文字檔!U:V, 2, 0))</f>
        <v>0</v>
      </c>
      <c r="N2446">
        <f>IF(ISERROR(VLOOKUP($A$2446, 文字檔!W:X, 2, 0)),0,VLOOKUP($A$2446, 文字檔!W:X, 2, 0))</f>
        <v>0</v>
      </c>
      <c r="O2446">
        <f>IF(ISERROR(VLOOKUP($A$2446, 文字檔!Y:Z, 2, 0)),0,VLOOKUP($A$2446, 文字檔!Y:Z, 2, 0))</f>
        <v>164284.89000000001</v>
      </c>
      <c r="P2446">
        <f>IF(ISERROR(VLOOKUP($A$2446, 文字檔!AA:AB, 2, 0)),0,VLOOKUP($A$2446, 文字檔!AA:AB, 2, 0))</f>
        <v>0</v>
      </c>
    </row>
    <row r="2447" spans="1:16" ht="16.2">
      <c r="A2447" s="7">
        <v>46183</v>
      </c>
      <c r="B2447" s="5">
        <f>SUMPRODUCT($C$2:$P$2,$C$2447:$P$2447)</f>
        <v>-577767.93000000005</v>
      </c>
      <c r="C2447" s="5">
        <f>IF(ISERROR(VLOOKUP($A$2447, 文字檔!A:B, 2, 0)),0,VLOOKUP($A$2447, 文字檔!A:B, 2, 0))</f>
        <v>0</v>
      </c>
      <c r="D2447" s="5">
        <f>IF(ISERROR(VLOOKUP($A$2447, 文字檔!C:D, 2, 0)),0,VLOOKUP($A$2447, 文字檔!C:D, 2, 0))</f>
        <v>0</v>
      </c>
      <c r="E2447" s="5">
        <f>IF(ISERROR(VLOOKUP($A$2447, 文字檔!E:F, 2, 0)),0,VLOOKUP($A$2447, 文字檔!E:F, 2, 0))</f>
        <v>0</v>
      </c>
      <c r="F2447" s="5">
        <f>IF(ISERROR(VLOOKUP($A$2447, 文字檔!G:H, 2, 0)),0,VLOOKUP($A$2447, 文字檔!G:H, 2, 0))</f>
        <v>-214707.94</v>
      </c>
      <c r="G2447" s="5">
        <f>IF(ISERROR(VLOOKUP($A$2447, 文字檔!I:J, 2, 0)),0,VLOOKUP($A$2447, 文字檔!I:J, 2, 0))</f>
        <v>0</v>
      </c>
      <c r="H2447" s="5">
        <f>IF(ISERROR(VLOOKUP($A$2447, 文字檔!K:L, 2, 0)),0,VLOOKUP($A$2447, 文字檔!K:L, 2, 0))</f>
        <v>0</v>
      </c>
      <c r="I2447" s="5">
        <f>IF(ISERROR(VLOOKUP($A$2447, 文字檔!M:N, 2, 0)),0,VLOOKUP($A$2447, 文字檔!M:N, 2, 0))</f>
        <v>0</v>
      </c>
      <c r="J2447" s="5">
        <f>IF(ISERROR(VLOOKUP($A$2447, 文字檔!O:P, 2, 0)),0,VLOOKUP($A$2447, 文字檔!O:P, 2, 0))</f>
        <v>0</v>
      </c>
      <c r="K2447">
        <f>IF(ISERROR(VLOOKUP($A$2447, 文字檔!Q:R, 2, 0)),0,VLOOKUP($A$2447, 文字檔!Q:R, 2, 0))</f>
        <v>-244400</v>
      </c>
      <c r="L2447">
        <f>IF(ISERROR(VLOOKUP($A$2447, 文字檔!S:T, 2, 0)),0,VLOOKUP($A$2447, 文字檔!S:T, 2, 0))</f>
        <v>0</v>
      </c>
      <c r="M2447">
        <f>IF(ISERROR(VLOOKUP($A$2447, 文字檔!U:V, 2, 0)),0,VLOOKUP($A$2447, 文字檔!U:V, 2, 0))</f>
        <v>0</v>
      </c>
      <c r="N2447">
        <f>IF(ISERROR(VLOOKUP($A$2447, 文字檔!W:X, 2, 0)),0,VLOOKUP($A$2447, 文字檔!W:X, 2, 0))</f>
        <v>168377.55</v>
      </c>
      <c r="O2447">
        <f>IF(ISERROR(VLOOKUP($A$2447, 文字檔!Y:Z, 2, 0)),0,VLOOKUP($A$2447, 文字檔!Y:Z, 2, 0))</f>
        <v>-244400</v>
      </c>
      <c r="P2447">
        <f>IF(ISERROR(VLOOKUP($A$2447, 文字檔!AA:AB, 2, 0)),0,VLOOKUP($A$2447, 文字檔!AA:AB, 2, 0))</f>
        <v>-42637.54</v>
      </c>
    </row>
    <row r="2448" spans="1:16" ht="16.2">
      <c r="A2448" s="7">
        <v>46184</v>
      </c>
      <c r="B2448" s="5">
        <f>SUMPRODUCT($C$2:$P$2,$C$2448:$P$2448)</f>
        <v>-791872.1399999999</v>
      </c>
      <c r="C2448" s="5">
        <f>IF(ISERROR(VLOOKUP($A$2448, 文字檔!A:B, 2, 0)),0,VLOOKUP($A$2448, 文字檔!A:B, 2, 0))</f>
        <v>0</v>
      </c>
      <c r="D2448" s="5">
        <f>IF(ISERROR(VLOOKUP($A$2448, 文字檔!C:D, 2, 0)),0,VLOOKUP($A$2448, 文字檔!C:D, 2, 0))</f>
        <v>0</v>
      </c>
      <c r="E2448" s="5">
        <f>IF(ISERROR(VLOOKUP($A$2448, 文字檔!E:F, 2, 0)),0,VLOOKUP($A$2448, 文字檔!E:F, 2, 0))</f>
        <v>0</v>
      </c>
      <c r="F2448" s="5">
        <f>IF(ISERROR(VLOOKUP($A$2448, 文字檔!G:H, 2, 0)),0,VLOOKUP($A$2448, 文字檔!G:H, 2, 0))</f>
        <v>0</v>
      </c>
      <c r="G2448" s="5">
        <f>IF(ISERROR(VLOOKUP($A$2448, 文字檔!I:J, 2, 0)),0,VLOOKUP($A$2448, 文字檔!I:J, 2, 0))</f>
        <v>-108809.01</v>
      </c>
      <c r="H2448" s="5">
        <f>IF(ISERROR(VLOOKUP($A$2448, 文字檔!K:L, 2, 0)),0,VLOOKUP($A$2448, 文字檔!K:L, 2, 0))</f>
        <v>55405.66</v>
      </c>
      <c r="I2448" s="5">
        <f>IF(ISERROR(VLOOKUP($A$2448, 文字檔!M:N, 2, 0)),0,VLOOKUP($A$2448, 文字檔!M:N, 2, 0))</f>
        <v>-445309.35</v>
      </c>
      <c r="J2448" s="5">
        <f>IF(ISERROR(VLOOKUP($A$2448, 文字檔!O:P, 2, 0)),0,VLOOKUP($A$2448, 文字檔!O:P, 2, 0))</f>
        <v>0</v>
      </c>
      <c r="K2448">
        <f>IF(ISERROR(VLOOKUP($A$2448, 文字檔!Q:R, 2, 0)),0,VLOOKUP($A$2448, 文字檔!Q:R, 2, 0))</f>
        <v>-40400</v>
      </c>
      <c r="L2448">
        <f>IF(ISERROR(VLOOKUP($A$2448, 文字檔!S:T, 2, 0)),0,VLOOKUP($A$2448, 文字檔!S:T, 2, 0))</f>
        <v>99046.58</v>
      </c>
      <c r="M2448">
        <f>IF(ISERROR(VLOOKUP($A$2448, 文字檔!U:V, 2, 0)),0,VLOOKUP($A$2448, 文字檔!U:V, 2, 0))</f>
        <v>0</v>
      </c>
      <c r="N2448">
        <f>IF(ISERROR(VLOOKUP($A$2448, 文字檔!W:X, 2, 0)),0,VLOOKUP($A$2448, 文字檔!W:X, 2, 0))</f>
        <v>-36691.919999999998</v>
      </c>
      <c r="O2448">
        <f>IF(ISERROR(VLOOKUP($A$2448, 文字檔!Y:Z, 2, 0)),0,VLOOKUP($A$2448, 文字檔!Y:Z, 2, 0))</f>
        <v>-332551.02</v>
      </c>
      <c r="P2448">
        <f>IF(ISERROR(VLOOKUP($A$2448, 文字檔!AA:AB, 2, 0)),0,VLOOKUP($A$2448, 文字檔!AA:AB, 2, 0))</f>
        <v>17436.919999999998</v>
      </c>
    </row>
    <row r="2449" spans="1:16" ht="16.2">
      <c r="A2449" s="7">
        <v>46185</v>
      </c>
      <c r="B2449" s="5">
        <f>SUMPRODUCT($C$2:$P$2,$C$2449:$P$2449)</f>
        <v>64121.839999999989</v>
      </c>
      <c r="C2449" s="5">
        <f>IF(ISERROR(VLOOKUP($A$2449, 文字檔!A:B, 2, 0)),0,VLOOKUP($A$2449, 文字檔!A:B, 2, 0))</f>
        <v>0</v>
      </c>
      <c r="D2449" s="5">
        <f>IF(ISERROR(VLOOKUP($A$2449, 文字檔!C:D, 2, 0)),0,VLOOKUP($A$2449, 文字檔!C:D, 2, 0))</f>
        <v>0</v>
      </c>
      <c r="E2449" s="5">
        <f>IF(ISERROR(VLOOKUP($A$2449, 文字檔!E:F, 2, 0)),0,VLOOKUP($A$2449, 文字檔!E:F, 2, 0))</f>
        <v>0</v>
      </c>
      <c r="F2449" s="5">
        <f>IF(ISERROR(VLOOKUP($A$2449, 文字檔!G:H, 2, 0)),0,VLOOKUP($A$2449, 文字檔!G:H, 2, 0))</f>
        <v>0</v>
      </c>
      <c r="G2449" s="5">
        <f>IF(ISERROR(VLOOKUP($A$2449, 文字檔!I:J, 2, 0)),0,VLOOKUP($A$2449, 文字檔!I:J, 2, 0))</f>
        <v>-1125.79</v>
      </c>
      <c r="H2449" s="5">
        <f>IF(ISERROR(VLOOKUP($A$2449, 文字檔!K:L, 2, 0)),0,VLOOKUP($A$2449, 文字檔!K:L, 2, 0))</f>
        <v>-20676</v>
      </c>
      <c r="I2449" s="5">
        <f>IF(ISERROR(VLOOKUP($A$2449, 文字檔!M:N, 2, 0)),0,VLOOKUP($A$2449, 文字檔!M:N, 2, 0))</f>
        <v>0</v>
      </c>
      <c r="J2449" s="5">
        <f>IF(ISERROR(VLOOKUP($A$2449, 文字檔!O:P, 2, 0)),0,VLOOKUP($A$2449, 文字檔!O:P, 2, 0))</f>
        <v>0</v>
      </c>
      <c r="K2449">
        <f>IF(ISERROR(VLOOKUP($A$2449, 文字檔!Q:R, 2, 0)),0,VLOOKUP($A$2449, 文字檔!Q:R, 2, 0))</f>
        <v>190600</v>
      </c>
      <c r="L2449">
        <f>IF(ISERROR(VLOOKUP($A$2449, 文字檔!S:T, 2, 0)),0,VLOOKUP($A$2449, 文字檔!S:T, 2, 0))</f>
        <v>0</v>
      </c>
      <c r="M2449">
        <f>IF(ISERROR(VLOOKUP($A$2449, 文字檔!U:V, 2, 0)),0,VLOOKUP($A$2449, 文字檔!U:V, 2, 0))</f>
        <v>0</v>
      </c>
      <c r="N2449">
        <f>IF(ISERROR(VLOOKUP($A$2449, 文字檔!W:X, 2, 0)),0,VLOOKUP($A$2449, 文字檔!W:X, 2, 0))</f>
        <v>-147719.19</v>
      </c>
      <c r="O2449">
        <f>IF(ISERROR(VLOOKUP($A$2449, 文字檔!Y:Z, 2, 0)),0,VLOOKUP($A$2449, 文字檔!Y:Z, 2, 0))</f>
        <v>43042.82</v>
      </c>
      <c r="P2449">
        <f>IF(ISERROR(VLOOKUP($A$2449, 文字檔!AA:AB, 2, 0)),0,VLOOKUP($A$2449, 文字檔!AA:AB, 2, 0))</f>
        <v>0</v>
      </c>
    </row>
    <row r="2450" spans="1:16" ht="16.2">
      <c r="A2450" s="7">
        <v>46186</v>
      </c>
      <c r="B2450" s="5">
        <f>SUMPRODUCT($C$2:$P$2,$C$2450:$P$2450)</f>
        <v>0</v>
      </c>
      <c r="C2450" s="5">
        <f>IF(ISERROR(VLOOKUP($A$2450, 文字檔!A:B, 2, 0)),0,VLOOKUP($A$2450, 文字檔!A:B, 2, 0))</f>
        <v>0</v>
      </c>
      <c r="D2450" s="5">
        <f>IF(ISERROR(VLOOKUP($A$2450, 文字檔!C:D, 2, 0)),0,VLOOKUP($A$2450, 文字檔!C:D, 2, 0))</f>
        <v>0</v>
      </c>
      <c r="E2450" s="5">
        <f>IF(ISERROR(VLOOKUP($A$2450, 文字檔!E:F, 2, 0)),0,VLOOKUP($A$2450, 文字檔!E:F, 2, 0))</f>
        <v>0</v>
      </c>
      <c r="F2450" s="5">
        <f>IF(ISERROR(VLOOKUP($A$2450, 文字檔!G:H, 2, 0)),0,VLOOKUP($A$2450, 文字檔!G:H, 2, 0))</f>
        <v>0</v>
      </c>
      <c r="G2450" s="5">
        <f>IF(ISERROR(VLOOKUP($A$2450, 文字檔!I:J, 2, 0)),0,VLOOKUP($A$2450, 文字檔!I:J, 2, 0))</f>
        <v>0</v>
      </c>
      <c r="H2450" s="5">
        <f>IF(ISERROR(VLOOKUP($A$2450, 文字檔!K:L, 2, 0)),0,VLOOKUP($A$2450, 文字檔!K:L, 2, 0))</f>
        <v>0</v>
      </c>
      <c r="I2450" s="5">
        <f>IF(ISERROR(VLOOKUP($A$2450, 文字檔!M:N, 2, 0)),0,VLOOKUP($A$2450, 文字檔!M:N, 2, 0))</f>
        <v>0</v>
      </c>
      <c r="J2450" s="5">
        <f>IF(ISERROR(VLOOKUP($A$2450, 文字檔!O:P, 2, 0)),0,VLOOKUP($A$2450, 文字檔!O:P, 2, 0))</f>
        <v>0</v>
      </c>
      <c r="K2450">
        <f>IF(ISERROR(VLOOKUP($A$2450, 文字檔!Q:R, 2, 0)),0,VLOOKUP($A$2450, 文字檔!Q:R, 2, 0))</f>
        <v>0</v>
      </c>
      <c r="L2450">
        <f>IF(ISERROR(VLOOKUP($A$2450, 文字檔!S:T, 2, 0)),0,VLOOKUP($A$2450, 文字檔!S:T, 2, 0))</f>
        <v>0</v>
      </c>
      <c r="M2450">
        <f>IF(ISERROR(VLOOKUP($A$2450, 文字檔!U:V, 2, 0)),0,VLOOKUP($A$2450, 文字檔!U:V, 2, 0))</f>
        <v>0</v>
      </c>
      <c r="N2450">
        <f>IF(ISERROR(VLOOKUP($A$2450, 文字檔!W:X, 2, 0)),0,VLOOKUP($A$2450, 文字檔!W:X, 2, 0))</f>
        <v>0</v>
      </c>
      <c r="O2450">
        <f>IF(ISERROR(VLOOKUP($A$2450, 文字檔!Y:Z, 2, 0)),0,VLOOKUP($A$2450, 文字檔!Y:Z, 2, 0))</f>
        <v>0</v>
      </c>
      <c r="P2450">
        <f>IF(ISERROR(VLOOKUP($A$2450, 文字檔!AA:AB, 2, 0)),0,VLOOKUP($A$2450, 文字檔!AA:AB, 2, 0))</f>
        <v>0</v>
      </c>
    </row>
    <row r="2451" spans="1:16" ht="16.2">
      <c r="A2451" s="7">
        <v>46187</v>
      </c>
      <c r="B2451" s="5">
        <f>SUMPRODUCT($C$2:$P$2,$C$2451:$P$2451)</f>
        <v>0</v>
      </c>
      <c r="C2451" s="5">
        <f>IF(ISERROR(VLOOKUP($A$2451, 文字檔!A:B, 2, 0)),0,VLOOKUP($A$2451, 文字檔!A:B, 2, 0))</f>
        <v>0</v>
      </c>
      <c r="D2451" s="5">
        <f>IF(ISERROR(VLOOKUP($A$2451, 文字檔!C:D, 2, 0)),0,VLOOKUP($A$2451, 文字檔!C:D, 2, 0))</f>
        <v>0</v>
      </c>
      <c r="E2451" s="5">
        <f>IF(ISERROR(VLOOKUP($A$2451, 文字檔!E:F, 2, 0)),0,VLOOKUP($A$2451, 文字檔!E:F, 2, 0))</f>
        <v>0</v>
      </c>
      <c r="F2451" s="5">
        <f>IF(ISERROR(VLOOKUP($A$2451, 文字檔!G:H, 2, 0)),0,VLOOKUP($A$2451, 文字檔!G:H, 2, 0))</f>
        <v>0</v>
      </c>
      <c r="G2451" s="5">
        <f>IF(ISERROR(VLOOKUP($A$2451, 文字檔!I:J, 2, 0)),0,VLOOKUP($A$2451, 文字檔!I:J, 2, 0))</f>
        <v>0</v>
      </c>
      <c r="H2451" s="5">
        <f>IF(ISERROR(VLOOKUP($A$2451, 文字檔!K:L, 2, 0)),0,VLOOKUP($A$2451, 文字檔!K:L, 2, 0))</f>
        <v>0</v>
      </c>
      <c r="I2451" s="5">
        <f>IF(ISERROR(VLOOKUP($A$2451, 文字檔!M:N, 2, 0)),0,VLOOKUP($A$2451, 文字檔!M:N, 2, 0))</f>
        <v>0</v>
      </c>
      <c r="J2451" s="5">
        <f>IF(ISERROR(VLOOKUP($A$2451, 文字檔!O:P, 2, 0)),0,VLOOKUP($A$2451, 文字檔!O:P, 2, 0))</f>
        <v>0</v>
      </c>
      <c r="K2451">
        <f>IF(ISERROR(VLOOKUP($A$2451, 文字檔!Q:R, 2, 0)),0,VLOOKUP($A$2451, 文字檔!Q:R, 2, 0))</f>
        <v>0</v>
      </c>
      <c r="L2451">
        <f>IF(ISERROR(VLOOKUP($A$2451, 文字檔!S:T, 2, 0)),0,VLOOKUP($A$2451, 文字檔!S:T, 2, 0))</f>
        <v>0</v>
      </c>
      <c r="M2451">
        <f>IF(ISERROR(VLOOKUP($A$2451, 文字檔!U:V, 2, 0)),0,VLOOKUP($A$2451, 文字檔!U:V, 2, 0))</f>
        <v>0</v>
      </c>
      <c r="N2451">
        <f>IF(ISERROR(VLOOKUP($A$2451, 文字檔!W:X, 2, 0)),0,VLOOKUP($A$2451, 文字檔!W:X, 2, 0))</f>
        <v>0</v>
      </c>
      <c r="O2451">
        <f>IF(ISERROR(VLOOKUP($A$2451, 文字檔!Y:Z, 2, 0)),0,VLOOKUP($A$2451, 文字檔!Y:Z, 2, 0))</f>
        <v>0</v>
      </c>
      <c r="P2451">
        <f>IF(ISERROR(VLOOKUP($A$2451, 文字檔!AA:AB, 2, 0)),0,VLOOKUP($A$2451, 文字檔!AA:AB, 2, 0))</f>
        <v>0</v>
      </c>
    </row>
    <row r="2452" spans="1:16" ht="16.2">
      <c r="A2452" s="7">
        <v>46188</v>
      </c>
      <c r="B2452" s="5">
        <f>SUMPRODUCT($C$2:$P$2,$C$2452:$P$2452)</f>
        <v>604768.09</v>
      </c>
      <c r="C2452" s="5">
        <f>IF(ISERROR(VLOOKUP($A$2452, 文字檔!A:B, 2, 0)),0,VLOOKUP($A$2452, 文字檔!A:B, 2, 0))</f>
        <v>0</v>
      </c>
      <c r="D2452" s="5">
        <f>IF(ISERROR(VLOOKUP($A$2452, 文字檔!C:D, 2, 0)),0,VLOOKUP($A$2452, 文字檔!C:D, 2, 0))</f>
        <v>156456.26999999999</v>
      </c>
      <c r="E2452" s="5">
        <f>IF(ISERROR(VLOOKUP($A$2452, 文字檔!E:F, 2, 0)),0,VLOOKUP($A$2452, 文字檔!E:F, 2, 0))</f>
        <v>0</v>
      </c>
      <c r="F2452" s="5">
        <f>IF(ISERROR(VLOOKUP($A$2452, 文字檔!G:H, 2, 0)),0,VLOOKUP($A$2452, 文字檔!G:H, 2, 0))</f>
        <v>0</v>
      </c>
      <c r="G2452" s="5">
        <f>IF(ISERROR(VLOOKUP($A$2452, 文字檔!I:J, 2, 0)),0,VLOOKUP($A$2452, 文字檔!I:J, 2, 0))</f>
        <v>-102888.39</v>
      </c>
      <c r="H2452" s="5">
        <f>IF(ISERROR(VLOOKUP($A$2452, 文字檔!K:L, 2, 0)),0,VLOOKUP($A$2452, 文字檔!K:L, 2, 0))</f>
        <v>-22539.69</v>
      </c>
      <c r="I2452" s="5">
        <f>IF(ISERROR(VLOOKUP($A$2452, 文字檔!M:N, 2, 0)),0,VLOOKUP($A$2452, 文字檔!M:N, 2, 0))</f>
        <v>0</v>
      </c>
      <c r="J2452" s="5">
        <f>IF(ISERROR(VLOOKUP($A$2452, 文字檔!O:P, 2, 0)),0,VLOOKUP($A$2452, 文字檔!O:P, 2, 0))</f>
        <v>-37486.699999999997</v>
      </c>
      <c r="K2452">
        <f>IF(ISERROR(VLOOKUP($A$2452, 文字檔!Q:R, 2, 0)),0,VLOOKUP($A$2452, 文字檔!Q:R, 2, 0))</f>
        <v>277200</v>
      </c>
      <c r="L2452">
        <f>IF(ISERROR(VLOOKUP($A$2452, 文字檔!S:T, 2, 0)),0,VLOOKUP($A$2452, 文字檔!S:T, 2, 0))</f>
        <v>-26534.23</v>
      </c>
      <c r="M2452">
        <f>IF(ISERROR(VLOOKUP($A$2452, 文字檔!U:V, 2, 0)),0,VLOOKUP($A$2452, 文字檔!U:V, 2, 0))</f>
        <v>0</v>
      </c>
      <c r="N2452">
        <f>IF(ISERROR(VLOOKUP($A$2452, 文字檔!W:X, 2, 0)),0,VLOOKUP($A$2452, 文字檔!W:X, 2, 0))</f>
        <v>185860.68</v>
      </c>
      <c r="O2452">
        <f>IF(ISERROR(VLOOKUP($A$2452, 文字檔!Y:Z, 2, 0)),0,VLOOKUP($A$2452, 文字檔!Y:Z, 2, 0))</f>
        <v>174700.15</v>
      </c>
      <c r="P2452">
        <f>IF(ISERROR(VLOOKUP($A$2452, 文字檔!AA:AB, 2, 0)),0,VLOOKUP($A$2452, 文字檔!AA:AB, 2, 0))</f>
        <v>0</v>
      </c>
    </row>
    <row r="2453" spans="1:16" ht="16.2">
      <c r="A2453" s="7">
        <v>46189</v>
      </c>
      <c r="B2453" s="5">
        <f>SUMPRODUCT($C$2:$P$2,$C$2453:$P$2453)</f>
        <v>86267.279999999984</v>
      </c>
      <c r="C2453" s="5">
        <f>IF(ISERROR(VLOOKUP($A$2453, 文字檔!A:B, 2, 0)),0,VLOOKUP($A$2453, 文字檔!A:B, 2, 0))</f>
        <v>0</v>
      </c>
      <c r="D2453" s="5">
        <f>IF(ISERROR(VLOOKUP($A$2453, 文字檔!C:D, 2, 0)),0,VLOOKUP($A$2453, 文字檔!C:D, 2, 0))</f>
        <v>63622.85</v>
      </c>
      <c r="E2453" s="5">
        <f>IF(ISERROR(VLOOKUP($A$2453, 文字檔!E:F, 2, 0)),0,VLOOKUP($A$2453, 文字檔!E:F, 2, 0))</f>
        <v>0</v>
      </c>
      <c r="F2453" s="5">
        <f>IF(ISERROR(VLOOKUP($A$2453, 文字檔!G:H, 2, 0)),0,VLOOKUP($A$2453, 文字檔!G:H, 2, 0))</f>
        <v>0</v>
      </c>
      <c r="G2453" s="5">
        <f>IF(ISERROR(VLOOKUP($A$2453, 文字檔!I:J, 2, 0)),0,VLOOKUP($A$2453, 文字檔!I:J, 2, 0))</f>
        <v>13630.35</v>
      </c>
      <c r="H2453" s="5">
        <f>IF(ISERROR(VLOOKUP($A$2453, 文字檔!K:L, 2, 0)),0,VLOOKUP($A$2453, 文字檔!K:L, 2, 0))</f>
        <v>0</v>
      </c>
      <c r="I2453" s="5">
        <f>IF(ISERROR(VLOOKUP($A$2453, 文字檔!M:N, 2, 0)),0,VLOOKUP($A$2453, 文字檔!M:N, 2, 0))</f>
        <v>0</v>
      </c>
      <c r="J2453" s="5">
        <f>IF(ISERROR(VLOOKUP($A$2453, 文字檔!O:P, 2, 0)),0,VLOOKUP($A$2453, 文字檔!O:P, 2, 0))</f>
        <v>-64412.46</v>
      </c>
      <c r="K2453">
        <f>IF(ISERROR(VLOOKUP($A$2453, 文字檔!Q:R, 2, 0)),0,VLOOKUP($A$2453, 文字檔!Q:R, 2, 0))</f>
        <v>38400</v>
      </c>
      <c r="L2453">
        <f>IF(ISERROR(VLOOKUP($A$2453, 文字檔!S:T, 2, 0)),0,VLOOKUP($A$2453, 文字檔!S:T, 2, 0))</f>
        <v>0</v>
      </c>
      <c r="M2453">
        <f>IF(ISERROR(VLOOKUP($A$2453, 文字檔!U:V, 2, 0)),0,VLOOKUP($A$2453, 文字檔!U:V, 2, 0))</f>
        <v>0</v>
      </c>
      <c r="N2453">
        <f>IF(ISERROR(VLOOKUP($A$2453, 文字檔!W:X, 2, 0)),0,VLOOKUP($A$2453, 文字檔!W:X, 2, 0))</f>
        <v>38400</v>
      </c>
      <c r="O2453">
        <f>IF(ISERROR(VLOOKUP($A$2453, 文字檔!Y:Z, 2, 0)),0,VLOOKUP($A$2453, 文字檔!Y:Z, 2, 0))</f>
        <v>-3373.46</v>
      </c>
      <c r="P2453">
        <f>IF(ISERROR(VLOOKUP($A$2453, 文字檔!AA:AB, 2, 0)),0,VLOOKUP($A$2453, 文字檔!AA:AB, 2, 0))</f>
        <v>0</v>
      </c>
    </row>
    <row r="2454" spans="1:16" ht="16.2">
      <c r="A2454" s="7">
        <v>46190</v>
      </c>
      <c r="B2454" s="5">
        <f>SUMPRODUCT($C$2:$P$2,$C$2454:$P$2454)</f>
        <v>-369149.30000000005</v>
      </c>
      <c r="C2454" s="5">
        <f>IF(ISERROR(VLOOKUP($A$2454, 文字檔!A:B, 2, 0)),0,VLOOKUP($A$2454, 文字檔!A:B, 2, 0))</f>
        <v>0</v>
      </c>
      <c r="D2454" s="5">
        <f>IF(ISERROR(VLOOKUP($A$2454, 文字檔!C:D, 2, 0)),0,VLOOKUP($A$2454, 文字檔!C:D, 2, 0))</f>
        <v>0</v>
      </c>
      <c r="E2454" s="5">
        <f>IF(ISERROR(VLOOKUP($A$2454, 文字檔!E:F, 2, 0)),0,VLOOKUP($A$2454, 文字檔!E:F, 2, 0))</f>
        <v>0</v>
      </c>
      <c r="F2454" s="5">
        <f>IF(ISERROR(VLOOKUP($A$2454, 文字檔!G:H, 2, 0)),0,VLOOKUP($A$2454, 文字檔!G:H, 2, 0))</f>
        <v>0</v>
      </c>
      <c r="G2454" s="5">
        <f>IF(ISERROR(VLOOKUP($A$2454, 文字檔!I:J, 2, 0)),0,VLOOKUP($A$2454, 文字檔!I:J, 2, 0))</f>
        <v>0</v>
      </c>
      <c r="H2454" s="5">
        <f>IF(ISERROR(VLOOKUP($A$2454, 文字檔!K:L, 2, 0)),0,VLOOKUP($A$2454, 文字檔!K:L, 2, 0))</f>
        <v>0</v>
      </c>
      <c r="I2454" s="5">
        <f>IF(ISERROR(VLOOKUP($A$2454, 文字檔!M:N, 2, 0)),0,VLOOKUP($A$2454, 文字檔!M:N, 2, 0))</f>
        <v>-82731.679999999993</v>
      </c>
      <c r="J2454" s="5">
        <f>IF(ISERROR(VLOOKUP($A$2454, 文字檔!O:P, 2, 0)),0,VLOOKUP($A$2454, 文字檔!O:P, 2, 0))</f>
        <v>0</v>
      </c>
      <c r="K2454">
        <f>IF(ISERROR(VLOOKUP($A$2454, 文字檔!Q:R, 2, 0)),0,VLOOKUP($A$2454, 文字檔!Q:R, 2, 0))</f>
        <v>-22170.04</v>
      </c>
      <c r="L2454">
        <f>IF(ISERROR(VLOOKUP($A$2454, 文字檔!S:T, 2, 0)),0,VLOOKUP($A$2454, 文字檔!S:T, 2, 0))</f>
        <v>0</v>
      </c>
      <c r="M2454">
        <f>IF(ISERROR(VLOOKUP($A$2454, 文字檔!U:V, 2, 0)),0,VLOOKUP($A$2454, 文字檔!U:V, 2, 0))</f>
        <v>0</v>
      </c>
      <c r="N2454">
        <f>IF(ISERROR(VLOOKUP($A$2454, 文字檔!W:X, 2, 0)),0,VLOOKUP($A$2454, 文字檔!W:X, 2, 0))</f>
        <v>-22170.04</v>
      </c>
      <c r="O2454">
        <f>IF(ISERROR(VLOOKUP($A$2454, 文字檔!Y:Z, 2, 0)),0,VLOOKUP($A$2454, 文字檔!Y:Z, 2, 0))</f>
        <v>-242077.54</v>
      </c>
      <c r="P2454">
        <f>IF(ISERROR(VLOOKUP($A$2454, 文字檔!AA:AB, 2, 0)),0,VLOOKUP($A$2454, 文字檔!AA:AB, 2, 0))</f>
        <v>0</v>
      </c>
    </row>
    <row r="2455" spans="1:16" ht="16.2">
      <c r="A2455" s="7">
        <v>46191</v>
      </c>
      <c r="B2455" s="5">
        <f>SUMPRODUCT($C$2:$P$2,$C$2455:$P$2455)</f>
        <v>89249.739999999976</v>
      </c>
      <c r="C2455" s="5">
        <f>IF(ISERROR(VLOOKUP($A$2455, 文字檔!A:B, 2, 0)),0,VLOOKUP($A$2455, 文字檔!A:B, 2, 0))</f>
        <v>0</v>
      </c>
      <c r="D2455" s="5">
        <f>IF(ISERROR(VLOOKUP($A$2455, 文字檔!C:D, 2, 0)),0,VLOOKUP($A$2455, 文字檔!C:D, 2, 0))</f>
        <v>0</v>
      </c>
      <c r="E2455" s="5">
        <f>IF(ISERROR(VLOOKUP($A$2455, 文字檔!E:F, 2, 0)),0,VLOOKUP($A$2455, 文字檔!E:F, 2, 0))</f>
        <v>0</v>
      </c>
      <c r="F2455" s="5">
        <f>IF(ISERROR(VLOOKUP($A$2455, 文字檔!G:H, 2, 0)),0,VLOOKUP($A$2455, 文字檔!G:H, 2, 0))</f>
        <v>40003.14</v>
      </c>
      <c r="G2455" s="5">
        <f>IF(ISERROR(VLOOKUP($A$2455, 文字檔!I:J, 2, 0)),0,VLOOKUP($A$2455, 文字檔!I:J, 2, 0))</f>
        <v>0</v>
      </c>
      <c r="H2455" s="5">
        <f>IF(ISERROR(VLOOKUP($A$2455, 文字檔!K:L, 2, 0)),0,VLOOKUP($A$2455, 文字檔!K:L, 2, 0))</f>
        <v>-31583.279999999999</v>
      </c>
      <c r="I2455" s="5">
        <f>IF(ISERROR(VLOOKUP($A$2455, 文字檔!M:N, 2, 0)),0,VLOOKUP($A$2455, 文字檔!M:N, 2, 0))</f>
        <v>0</v>
      </c>
      <c r="J2455" s="5">
        <f>IF(ISERROR(VLOOKUP($A$2455, 文字檔!O:P, 2, 0)),0,VLOOKUP($A$2455, 文字檔!O:P, 2, 0))</f>
        <v>0</v>
      </c>
      <c r="K2455">
        <f>IF(ISERROR(VLOOKUP($A$2455, 文字檔!Q:R, 2, 0)),0,VLOOKUP($A$2455, 文字檔!Q:R, 2, 0))</f>
        <v>123615.67999999999</v>
      </c>
      <c r="L2455">
        <f>IF(ISERROR(VLOOKUP($A$2455, 文字檔!S:T, 2, 0)),0,VLOOKUP($A$2455, 文字檔!S:T, 2, 0))</f>
        <v>0</v>
      </c>
      <c r="M2455">
        <f>IF(ISERROR(VLOOKUP($A$2455, 文字檔!U:V, 2, 0)),0,VLOOKUP($A$2455, 文字檔!U:V, 2, 0))</f>
        <v>0</v>
      </c>
      <c r="N2455">
        <f>IF(ISERROR(VLOOKUP($A$2455, 文字檔!W:X, 2, 0)),0,VLOOKUP($A$2455, 文字檔!W:X, 2, 0))</f>
        <v>0</v>
      </c>
      <c r="O2455">
        <f>IF(ISERROR(VLOOKUP($A$2455, 文字檔!Y:Z, 2, 0)),0,VLOOKUP($A$2455, 文字檔!Y:Z, 2, 0))</f>
        <v>0</v>
      </c>
      <c r="P2455">
        <f>IF(ISERROR(VLOOKUP($A$2455, 文字檔!AA:AB, 2, 0)),0,VLOOKUP($A$2455, 文字檔!AA:AB, 2, 0))</f>
        <v>-42785.8</v>
      </c>
    </row>
    <row r="2456" spans="1:16" ht="16.2">
      <c r="A2456" s="7">
        <v>46192</v>
      </c>
      <c r="B2456" s="5">
        <f>SUMPRODUCT($C$2:$P$2,$C$2456:$P$2456)</f>
        <v>0</v>
      </c>
      <c r="C2456" s="5">
        <f>IF(ISERROR(VLOOKUP($A$2456, 文字檔!A:B, 2, 0)),0,VLOOKUP($A$2456, 文字檔!A:B, 2, 0))</f>
        <v>0</v>
      </c>
      <c r="D2456" s="5">
        <f>IF(ISERROR(VLOOKUP($A$2456, 文字檔!C:D, 2, 0)),0,VLOOKUP($A$2456, 文字檔!C:D, 2, 0))</f>
        <v>0</v>
      </c>
      <c r="E2456" s="5">
        <f>IF(ISERROR(VLOOKUP($A$2456, 文字檔!E:F, 2, 0)),0,VLOOKUP($A$2456, 文字檔!E:F, 2, 0))</f>
        <v>0</v>
      </c>
      <c r="F2456" s="5">
        <f>IF(ISERROR(VLOOKUP($A$2456, 文字檔!G:H, 2, 0)),0,VLOOKUP($A$2456, 文字檔!G:H, 2, 0))</f>
        <v>0</v>
      </c>
      <c r="G2456" s="5">
        <f>IF(ISERROR(VLOOKUP($A$2456, 文字檔!I:J, 2, 0)),0,VLOOKUP($A$2456, 文字檔!I:J, 2, 0))</f>
        <v>0</v>
      </c>
      <c r="H2456" s="5">
        <f>IF(ISERROR(VLOOKUP($A$2456, 文字檔!K:L, 2, 0)),0,VLOOKUP($A$2456, 文字檔!K:L, 2, 0))</f>
        <v>0</v>
      </c>
      <c r="I2456" s="5">
        <f>IF(ISERROR(VLOOKUP($A$2456, 文字檔!M:N, 2, 0)),0,VLOOKUP($A$2456, 文字檔!M:N, 2, 0))</f>
        <v>0</v>
      </c>
      <c r="J2456" s="5">
        <f>IF(ISERROR(VLOOKUP($A$2456, 文字檔!O:P, 2, 0)),0,VLOOKUP($A$2456, 文字檔!O:P, 2, 0))</f>
        <v>0</v>
      </c>
      <c r="K2456">
        <f>IF(ISERROR(VLOOKUP($A$2456, 文字檔!Q:R, 2, 0)),0,VLOOKUP($A$2456, 文字檔!Q:R, 2, 0))</f>
        <v>0</v>
      </c>
      <c r="L2456">
        <f>IF(ISERROR(VLOOKUP($A$2456, 文字檔!S:T, 2, 0)),0,VLOOKUP($A$2456, 文字檔!S:T, 2, 0))</f>
        <v>0</v>
      </c>
      <c r="M2456">
        <f>IF(ISERROR(VLOOKUP($A$2456, 文字檔!U:V, 2, 0)),0,VLOOKUP($A$2456, 文字檔!U:V, 2, 0))</f>
        <v>0</v>
      </c>
      <c r="N2456">
        <f>IF(ISERROR(VLOOKUP($A$2456, 文字檔!W:X, 2, 0)),0,VLOOKUP($A$2456, 文字檔!W:X, 2, 0))</f>
        <v>0</v>
      </c>
      <c r="O2456">
        <f>IF(ISERROR(VLOOKUP($A$2456, 文字檔!Y:Z, 2, 0)),0,VLOOKUP($A$2456, 文字檔!Y:Z, 2, 0))</f>
        <v>0</v>
      </c>
      <c r="P2456">
        <f>IF(ISERROR(VLOOKUP($A$2456, 文字檔!AA:AB, 2, 0)),0,VLOOKUP($A$2456, 文字檔!AA:AB, 2, 0))</f>
        <v>0</v>
      </c>
    </row>
    <row r="2457" spans="1:16" ht="16.2">
      <c r="A2457" s="7">
        <v>46193</v>
      </c>
      <c r="B2457" s="5">
        <f>SUMPRODUCT($C$2:$P$2,$C$2457:$P$2457)</f>
        <v>0</v>
      </c>
      <c r="C2457" s="5">
        <f>IF(ISERROR(VLOOKUP($A$2457, 文字檔!A:B, 2, 0)),0,VLOOKUP($A$2457, 文字檔!A:B, 2, 0))</f>
        <v>0</v>
      </c>
      <c r="D2457" s="5">
        <f>IF(ISERROR(VLOOKUP($A$2457, 文字檔!C:D, 2, 0)),0,VLOOKUP($A$2457, 文字檔!C:D, 2, 0))</f>
        <v>0</v>
      </c>
      <c r="E2457" s="5">
        <f>IF(ISERROR(VLOOKUP($A$2457, 文字檔!E:F, 2, 0)),0,VLOOKUP($A$2457, 文字檔!E:F, 2, 0))</f>
        <v>0</v>
      </c>
      <c r="F2457" s="5">
        <f>IF(ISERROR(VLOOKUP($A$2457, 文字檔!G:H, 2, 0)),0,VLOOKUP($A$2457, 文字檔!G:H, 2, 0))</f>
        <v>0</v>
      </c>
      <c r="G2457" s="5">
        <f>IF(ISERROR(VLOOKUP($A$2457, 文字檔!I:J, 2, 0)),0,VLOOKUP($A$2457, 文字檔!I:J, 2, 0))</f>
        <v>0</v>
      </c>
      <c r="H2457" s="5">
        <f>IF(ISERROR(VLOOKUP($A$2457, 文字檔!K:L, 2, 0)),0,VLOOKUP($A$2457, 文字檔!K:L, 2, 0))</f>
        <v>0</v>
      </c>
      <c r="I2457" s="5">
        <f>IF(ISERROR(VLOOKUP($A$2457, 文字檔!M:N, 2, 0)),0,VLOOKUP($A$2457, 文字檔!M:N, 2, 0))</f>
        <v>0</v>
      </c>
      <c r="J2457" s="5">
        <f>IF(ISERROR(VLOOKUP($A$2457, 文字檔!O:P, 2, 0)),0,VLOOKUP($A$2457, 文字檔!O:P, 2, 0))</f>
        <v>0</v>
      </c>
      <c r="K2457">
        <f>IF(ISERROR(VLOOKUP($A$2457, 文字檔!Q:R, 2, 0)),0,VLOOKUP($A$2457, 文字檔!Q:R, 2, 0))</f>
        <v>0</v>
      </c>
      <c r="L2457">
        <f>IF(ISERROR(VLOOKUP($A$2457, 文字檔!S:T, 2, 0)),0,VLOOKUP($A$2457, 文字檔!S:T, 2, 0))</f>
        <v>0</v>
      </c>
      <c r="M2457">
        <f>IF(ISERROR(VLOOKUP($A$2457, 文字檔!U:V, 2, 0)),0,VLOOKUP($A$2457, 文字檔!U:V, 2, 0))</f>
        <v>0</v>
      </c>
      <c r="N2457">
        <f>IF(ISERROR(VLOOKUP($A$2457, 文字檔!W:X, 2, 0)),0,VLOOKUP($A$2457, 文字檔!W:X, 2, 0))</f>
        <v>0</v>
      </c>
      <c r="O2457">
        <f>IF(ISERROR(VLOOKUP($A$2457, 文字檔!Y:Z, 2, 0)),0,VLOOKUP($A$2457, 文字檔!Y:Z, 2, 0))</f>
        <v>0</v>
      </c>
      <c r="P2457">
        <f>IF(ISERROR(VLOOKUP($A$2457, 文字檔!AA:AB, 2, 0)),0,VLOOKUP($A$2457, 文字檔!AA:AB, 2, 0))</f>
        <v>0</v>
      </c>
    </row>
    <row r="2458" spans="1:16" ht="16.2">
      <c r="A2458" s="7">
        <v>46194</v>
      </c>
      <c r="B2458" s="5">
        <f>SUMPRODUCT($C$2:$P$2,$C$2458:$P$2458)</f>
        <v>0</v>
      </c>
      <c r="C2458" s="5">
        <f>IF(ISERROR(VLOOKUP($A$2458, 文字檔!A:B, 2, 0)),0,VLOOKUP($A$2458, 文字檔!A:B, 2, 0))</f>
        <v>0</v>
      </c>
      <c r="D2458" s="5">
        <f>IF(ISERROR(VLOOKUP($A$2458, 文字檔!C:D, 2, 0)),0,VLOOKUP($A$2458, 文字檔!C:D, 2, 0))</f>
        <v>0</v>
      </c>
      <c r="E2458" s="5">
        <f>IF(ISERROR(VLOOKUP($A$2458, 文字檔!E:F, 2, 0)),0,VLOOKUP($A$2458, 文字檔!E:F, 2, 0))</f>
        <v>0</v>
      </c>
      <c r="F2458" s="5">
        <f>IF(ISERROR(VLOOKUP($A$2458, 文字檔!G:H, 2, 0)),0,VLOOKUP($A$2458, 文字檔!G:H, 2, 0))</f>
        <v>0</v>
      </c>
      <c r="G2458" s="5">
        <f>IF(ISERROR(VLOOKUP($A$2458, 文字檔!I:J, 2, 0)),0,VLOOKUP($A$2458, 文字檔!I:J, 2, 0))</f>
        <v>0</v>
      </c>
      <c r="H2458" s="5">
        <f>IF(ISERROR(VLOOKUP($A$2458, 文字檔!K:L, 2, 0)),0,VLOOKUP($A$2458, 文字檔!K:L, 2, 0))</f>
        <v>0</v>
      </c>
      <c r="I2458" s="5">
        <f>IF(ISERROR(VLOOKUP($A$2458, 文字檔!M:N, 2, 0)),0,VLOOKUP($A$2458, 文字檔!M:N, 2, 0))</f>
        <v>0</v>
      </c>
      <c r="J2458" s="5">
        <f>IF(ISERROR(VLOOKUP($A$2458, 文字檔!O:P, 2, 0)),0,VLOOKUP($A$2458, 文字檔!O:P, 2, 0))</f>
        <v>0</v>
      </c>
      <c r="K2458">
        <f>IF(ISERROR(VLOOKUP($A$2458, 文字檔!Q:R, 2, 0)),0,VLOOKUP($A$2458, 文字檔!Q:R, 2, 0))</f>
        <v>0</v>
      </c>
      <c r="L2458">
        <f>IF(ISERROR(VLOOKUP($A$2458, 文字檔!S:T, 2, 0)),0,VLOOKUP($A$2458, 文字檔!S:T, 2, 0))</f>
        <v>0</v>
      </c>
      <c r="M2458">
        <f>IF(ISERROR(VLOOKUP($A$2458, 文字檔!U:V, 2, 0)),0,VLOOKUP($A$2458, 文字檔!U:V, 2, 0))</f>
        <v>0</v>
      </c>
      <c r="N2458">
        <f>IF(ISERROR(VLOOKUP($A$2458, 文字檔!W:X, 2, 0)),0,VLOOKUP($A$2458, 文字檔!W:X, 2, 0))</f>
        <v>0</v>
      </c>
      <c r="O2458">
        <f>IF(ISERROR(VLOOKUP($A$2458, 文字檔!Y:Z, 2, 0)),0,VLOOKUP($A$2458, 文字檔!Y:Z, 2, 0))</f>
        <v>0</v>
      </c>
      <c r="P2458">
        <f>IF(ISERROR(VLOOKUP($A$2458, 文字檔!AA:AB, 2, 0)),0,VLOOKUP($A$2458, 文字檔!AA:AB, 2, 0))</f>
        <v>0</v>
      </c>
    </row>
    <row r="2459" spans="1:16" ht="16.2">
      <c r="A2459" s="7">
        <v>46195</v>
      </c>
      <c r="B2459" s="5">
        <f>SUMPRODUCT($C$2:$P$2,$C$2459:$P$2459)</f>
        <v>1554961.24</v>
      </c>
      <c r="C2459" s="5">
        <f>IF(ISERROR(VLOOKUP($A$2459, 文字檔!A:B, 2, 0)),0,VLOOKUP($A$2459, 文字檔!A:B, 2, 0))</f>
        <v>0</v>
      </c>
      <c r="D2459" s="5">
        <f>IF(ISERROR(VLOOKUP($A$2459, 文字檔!C:D, 2, 0)),0,VLOOKUP($A$2459, 文字檔!C:D, 2, 0))</f>
        <v>0</v>
      </c>
      <c r="E2459" s="5">
        <f>IF(ISERROR(VLOOKUP($A$2459, 文字檔!E:F, 2, 0)),0,VLOOKUP($A$2459, 文字檔!E:F, 2, 0))</f>
        <v>0</v>
      </c>
      <c r="F2459" s="5">
        <f>IF(ISERROR(VLOOKUP($A$2459, 文字檔!G:H, 2, 0)),0,VLOOKUP($A$2459, 文字檔!G:H, 2, 0))</f>
        <v>257358.11</v>
      </c>
      <c r="G2459" s="5">
        <f>IF(ISERROR(VLOOKUP($A$2459, 文字檔!I:J, 2, 0)),0,VLOOKUP($A$2459, 文字檔!I:J, 2, 0))</f>
        <v>283190.3</v>
      </c>
      <c r="H2459" s="5">
        <f>IF(ISERROR(VLOOKUP($A$2459, 文字檔!K:L, 2, 0)),0,VLOOKUP($A$2459, 文字檔!K:L, 2, 0))</f>
        <v>147169.9</v>
      </c>
      <c r="I2459" s="5">
        <f>IF(ISERROR(VLOOKUP($A$2459, 文字檔!M:N, 2, 0)),0,VLOOKUP($A$2459, 文字檔!M:N, 2, 0))</f>
        <v>0</v>
      </c>
      <c r="J2459" s="5">
        <f>IF(ISERROR(VLOOKUP($A$2459, 文字檔!O:P, 2, 0)),0,VLOOKUP($A$2459, 文字檔!O:P, 2, 0))</f>
        <v>0</v>
      </c>
      <c r="K2459">
        <f>IF(ISERROR(VLOOKUP($A$2459, 文字檔!Q:R, 2, 0)),0,VLOOKUP($A$2459, 文字檔!Q:R, 2, 0))</f>
        <v>328800</v>
      </c>
      <c r="L2459">
        <f>IF(ISERROR(VLOOKUP($A$2459, 文字檔!S:T, 2, 0)),0,VLOOKUP($A$2459, 文字檔!S:T, 2, 0))</f>
        <v>0</v>
      </c>
      <c r="M2459">
        <f>IF(ISERROR(VLOOKUP($A$2459, 文字檔!U:V, 2, 0)),0,VLOOKUP($A$2459, 文字檔!U:V, 2, 0))</f>
        <v>-30285.85</v>
      </c>
      <c r="N2459">
        <f>IF(ISERROR(VLOOKUP($A$2459, 文字檔!W:X, 2, 0)),0,VLOOKUP($A$2459, 文字檔!W:X, 2, 0))</f>
        <v>238783.64</v>
      </c>
      <c r="O2459">
        <f>IF(ISERROR(VLOOKUP($A$2459, 文字檔!Y:Z, 2, 0)),0,VLOOKUP($A$2459, 文字檔!Y:Z, 2, 0))</f>
        <v>285790.69</v>
      </c>
      <c r="P2459">
        <f>IF(ISERROR(VLOOKUP($A$2459, 文字檔!AA:AB, 2, 0)),0,VLOOKUP($A$2459, 文字檔!AA:AB, 2, 0))</f>
        <v>44154.45</v>
      </c>
    </row>
    <row r="2460" spans="1:16" ht="16.2">
      <c r="A2460" s="7">
        <v>46196</v>
      </c>
      <c r="B2460" s="5">
        <f>SUMPRODUCT($C$2:$P$2,$C$2460:$P$2460)</f>
        <v>347285.44</v>
      </c>
      <c r="C2460" s="5">
        <f>IF(ISERROR(VLOOKUP($A$2460, 文字檔!A:B, 2, 0)),0,VLOOKUP($A$2460, 文字檔!A:B, 2, 0))</f>
        <v>0</v>
      </c>
      <c r="D2460" s="5">
        <f>IF(ISERROR(VLOOKUP($A$2460, 文字檔!C:D, 2, 0)),0,VLOOKUP($A$2460, 文字檔!C:D, 2, 0))</f>
        <v>0</v>
      </c>
      <c r="E2460" s="5">
        <f>IF(ISERROR(VLOOKUP($A$2460, 文字檔!E:F, 2, 0)),0,VLOOKUP($A$2460, 文字檔!E:F, 2, 0))</f>
        <v>0</v>
      </c>
      <c r="F2460" s="5">
        <f>IF(ISERROR(VLOOKUP($A$2460, 文字檔!G:H, 2, 0)),0,VLOOKUP($A$2460, 文字檔!G:H, 2, 0))</f>
        <v>0</v>
      </c>
      <c r="G2460" s="5">
        <f>IF(ISERROR(VLOOKUP($A$2460, 文字檔!I:J, 2, 0)),0,VLOOKUP($A$2460, 文字檔!I:J, 2, 0))</f>
        <v>84934.65</v>
      </c>
      <c r="H2460" s="5">
        <f>IF(ISERROR(VLOOKUP($A$2460, 文字檔!K:L, 2, 0)),0,VLOOKUP($A$2460, 文字檔!K:L, 2, 0))</f>
        <v>69736.929999999993</v>
      </c>
      <c r="I2460" s="5">
        <f>IF(ISERROR(VLOOKUP($A$2460, 文字檔!M:N, 2, 0)),0,VLOOKUP($A$2460, 文字檔!M:N, 2, 0))</f>
        <v>0</v>
      </c>
      <c r="J2460" s="5">
        <f>IF(ISERROR(VLOOKUP($A$2460, 文字檔!O:P, 2, 0)),0,VLOOKUP($A$2460, 文字檔!O:P, 2, 0))</f>
        <v>0</v>
      </c>
      <c r="K2460">
        <f>IF(ISERROR(VLOOKUP($A$2460, 文字檔!Q:R, 2, 0)),0,VLOOKUP($A$2460, 文字檔!Q:R, 2, 0))</f>
        <v>9146.02</v>
      </c>
      <c r="L2460">
        <f>IF(ISERROR(VLOOKUP($A$2460, 文字檔!S:T, 2, 0)),0,VLOOKUP($A$2460, 文字檔!S:T, 2, 0))</f>
        <v>0</v>
      </c>
      <c r="M2460">
        <f>IF(ISERROR(VLOOKUP($A$2460, 文字檔!U:V, 2, 0)),0,VLOOKUP($A$2460, 文字檔!U:V, 2, 0))</f>
        <v>-60714.41</v>
      </c>
      <c r="N2460">
        <f>IF(ISERROR(VLOOKUP($A$2460, 文字檔!W:X, 2, 0)),0,VLOOKUP($A$2460, 文字檔!W:X, 2, 0))</f>
        <v>102931.95</v>
      </c>
      <c r="O2460">
        <f>IF(ISERROR(VLOOKUP($A$2460, 文字檔!Y:Z, 2, 0)),0,VLOOKUP($A$2460, 文字檔!Y:Z, 2, 0))</f>
        <v>228289.85</v>
      </c>
      <c r="P2460">
        <f>IF(ISERROR(VLOOKUP($A$2460, 文字檔!AA:AB, 2, 0)),0,VLOOKUP($A$2460, 文字檔!AA:AB, 2, 0))</f>
        <v>-87039.55</v>
      </c>
    </row>
    <row r="2461" spans="1:16" ht="16.2">
      <c r="A2461" s="7">
        <v>46197</v>
      </c>
      <c r="B2461" s="5">
        <f>SUMPRODUCT($C$2:$P$2,$C$2461:$P$2461)</f>
        <v>52838.410000000011</v>
      </c>
      <c r="C2461" s="5">
        <f>IF(ISERROR(VLOOKUP($A$2461, 文字檔!A:B, 2, 0)),0,VLOOKUP($A$2461, 文字檔!A:B, 2, 0))</f>
        <v>0</v>
      </c>
      <c r="D2461" s="5">
        <f>IF(ISERROR(VLOOKUP($A$2461, 文字檔!C:D, 2, 0)),0,VLOOKUP($A$2461, 文字檔!C:D, 2, 0))</f>
        <v>0</v>
      </c>
      <c r="E2461" s="5">
        <f>IF(ISERROR(VLOOKUP($A$2461, 文字檔!E:F, 2, 0)),0,VLOOKUP($A$2461, 文字檔!E:F, 2, 0))</f>
        <v>0</v>
      </c>
      <c r="F2461" s="5">
        <f>IF(ISERROR(VLOOKUP($A$2461, 文字檔!G:H, 2, 0)),0,VLOOKUP($A$2461, 文字檔!G:H, 2, 0))</f>
        <v>0</v>
      </c>
      <c r="G2461" s="5">
        <f>IF(ISERROR(VLOOKUP($A$2461, 文字檔!I:J, 2, 0)),0,VLOOKUP($A$2461, 文字檔!I:J, 2, 0))</f>
        <v>-78179.47</v>
      </c>
      <c r="H2461" s="5">
        <f>IF(ISERROR(VLOOKUP($A$2461, 文字檔!K:L, 2, 0)),0,VLOOKUP($A$2461, 文字檔!K:L, 2, 0))</f>
        <v>0</v>
      </c>
      <c r="I2461" s="5">
        <f>IF(ISERROR(VLOOKUP($A$2461, 文字檔!M:N, 2, 0)),0,VLOOKUP($A$2461, 文字檔!M:N, 2, 0))</f>
        <v>0</v>
      </c>
      <c r="J2461" s="5">
        <f>IF(ISERROR(VLOOKUP($A$2461, 文字檔!O:P, 2, 0)),0,VLOOKUP($A$2461, 文字檔!O:P, 2, 0))</f>
        <v>0</v>
      </c>
      <c r="K2461">
        <f>IF(ISERROR(VLOOKUP($A$2461, 文字檔!Q:R, 2, 0)),0,VLOOKUP($A$2461, 文字檔!Q:R, 2, 0))</f>
        <v>0</v>
      </c>
      <c r="L2461">
        <f>IF(ISERROR(VLOOKUP($A$2461, 文字檔!S:T, 2, 0)),0,VLOOKUP($A$2461, 文字檔!S:T, 2, 0))</f>
        <v>0</v>
      </c>
      <c r="M2461">
        <f>IF(ISERROR(VLOOKUP($A$2461, 文字檔!U:V, 2, 0)),0,VLOOKUP($A$2461, 文字檔!U:V, 2, 0))</f>
        <v>0</v>
      </c>
      <c r="N2461">
        <f>IF(ISERROR(VLOOKUP($A$2461, 文字檔!W:X, 2, 0)),0,VLOOKUP($A$2461, 文字檔!W:X, 2, 0))</f>
        <v>0</v>
      </c>
      <c r="O2461">
        <f>IF(ISERROR(VLOOKUP($A$2461, 文字檔!Y:Z, 2, 0)),0,VLOOKUP($A$2461, 文字檔!Y:Z, 2, 0))</f>
        <v>173803.2</v>
      </c>
      <c r="P2461">
        <f>IF(ISERROR(VLOOKUP($A$2461, 文字檔!AA:AB, 2, 0)),0,VLOOKUP($A$2461, 文字檔!AA:AB, 2, 0))</f>
        <v>-42785.32</v>
      </c>
    </row>
    <row r="2462" spans="1:16" ht="16.2">
      <c r="A2462" s="7">
        <v>46198</v>
      </c>
      <c r="B2462" s="5">
        <f>SUMPRODUCT($C$2:$P$2,$C$2462:$P$2462)</f>
        <v>-298727.2</v>
      </c>
      <c r="C2462" s="5">
        <f>IF(ISERROR(VLOOKUP($A$2462, 文字檔!A:B, 2, 0)),0,VLOOKUP($A$2462, 文字檔!A:B, 2, 0))</f>
        <v>0</v>
      </c>
      <c r="D2462" s="5">
        <f>IF(ISERROR(VLOOKUP($A$2462, 文字檔!C:D, 2, 0)),0,VLOOKUP($A$2462, 文字檔!C:D, 2, 0))</f>
        <v>-185568.69</v>
      </c>
      <c r="E2462" s="5">
        <f>IF(ISERROR(VLOOKUP($A$2462, 文字檔!E:F, 2, 0)),0,VLOOKUP($A$2462, 文字檔!E:F, 2, 0))</f>
        <v>0</v>
      </c>
      <c r="F2462" s="5">
        <f>IF(ISERROR(VLOOKUP($A$2462, 文字檔!G:H, 2, 0)),0,VLOOKUP($A$2462, 文字檔!G:H, 2, 0))</f>
        <v>0</v>
      </c>
      <c r="G2462" s="5">
        <f>IF(ISERROR(VLOOKUP($A$2462, 文字檔!I:J, 2, 0)),0,VLOOKUP($A$2462, 文字檔!I:J, 2, 0))</f>
        <v>0</v>
      </c>
      <c r="H2462" s="5">
        <f>IF(ISERROR(VLOOKUP($A$2462, 文字檔!K:L, 2, 0)),0,VLOOKUP($A$2462, 文字檔!K:L, 2, 0))</f>
        <v>56012.639999999999</v>
      </c>
      <c r="I2462" s="5">
        <f>IF(ISERROR(VLOOKUP($A$2462, 文字檔!M:N, 2, 0)),0,VLOOKUP($A$2462, 文字檔!M:N, 2, 0))</f>
        <v>0</v>
      </c>
      <c r="J2462" s="5">
        <f>IF(ISERROR(VLOOKUP($A$2462, 文字檔!O:P, 2, 0)),0,VLOOKUP($A$2462, 文字檔!O:P, 2, 0))</f>
        <v>0</v>
      </c>
      <c r="K2462">
        <f>IF(ISERROR(VLOOKUP($A$2462, 文字檔!Q:R, 2, 0)),0,VLOOKUP($A$2462, 文字檔!Q:R, 2, 0))</f>
        <v>0</v>
      </c>
      <c r="L2462">
        <f>IF(ISERROR(VLOOKUP($A$2462, 文字檔!S:T, 2, 0)),0,VLOOKUP($A$2462, 文字檔!S:T, 2, 0))</f>
        <v>0</v>
      </c>
      <c r="M2462">
        <f>IF(ISERROR(VLOOKUP($A$2462, 文字檔!U:V, 2, 0)),0,VLOOKUP($A$2462, 文字檔!U:V, 2, 0))</f>
        <v>0</v>
      </c>
      <c r="N2462">
        <f>IF(ISERROR(VLOOKUP($A$2462, 文字檔!W:X, 2, 0)),0,VLOOKUP($A$2462, 文字檔!W:X, 2, 0))</f>
        <v>0</v>
      </c>
      <c r="O2462">
        <f>IF(ISERROR(VLOOKUP($A$2462, 文字檔!Y:Z, 2, 0)),0,VLOOKUP($A$2462, 文字檔!Y:Z, 2, 0))</f>
        <v>-169171.15</v>
      </c>
      <c r="P2462">
        <f>IF(ISERROR(VLOOKUP($A$2462, 文字檔!AA:AB, 2, 0)),0,VLOOKUP($A$2462, 文字檔!AA:AB, 2, 0))</f>
        <v>0</v>
      </c>
    </row>
    <row r="2463" spans="1:16" ht="16.2">
      <c r="A2463" s="7">
        <v>46199</v>
      </c>
      <c r="B2463" s="5">
        <f>SUMPRODUCT($C$2:$P$2,$C$2463:$P$2463)</f>
        <v>213083.23999999996</v>
      </c>
      <c r="C2463" s="5">
        <f>IF(ISERROR(VLOOKUP($A$2463, 文字檔!A:B, 2, 0)),0,VLOOKUP($A$2463, 文字檔!A:B, 2, 0))</f>
        <v>0</v>
      </c>
      <c r="D2463" s="5">
        <f>IF(ISERROR(VLOOKUP($A$2463, 文字檔!C:D, 2, 0)),0,VLOOKUP($A$2463, 文字檔!C:D, 2, 0))</f>
        <v>294848.11</v>
      </c>
      <c r="E2463" s="5">
        <f>IF(ISERROR(VLOOKUP($A$2463, 文字檔!E:F, 2, 0)),0,VLOOKUP($A$2463, 文字檔!E:F, 2, 0))</f>
        <v>0</v>
      </c>
      <c r="F2463" s="5">
        <f>IF(ISERROR(VLOOKUP($A$2463, 文字檔!G:H, 2, 0)),0,VLOOKUP($A$2463, 文字檔!G:H, 2, 0))</f>
        <v>0</v>
      </c>
      <c r="G2463" s="5">
        <f>IF(ISERROR(VLOOKUP($A$2463, 文字檔!I:J, 2, 0)),0,VLOOKUP($A$2463, 文字檔!I:J, 2, 0))</f>
        <v>180243.89</v>
      </c>
      <c r="H2463" s="5">
        <f>IF(ISERROR(VLOOKUP($A$2463, 文字檔!K:L, 2, 0)),0,VLOOKUP($A$2463, 文字檔!K:L, 2, 0))</f>
        <v>-70938.070000000007</v>
      </c>
      <c r="I2463" s="5">
        <f>IF(ISERROR(VLOOKUP($A$2463, 文字檔!M:N, 2, 0)),0,VLOOKUP($A$2463, 文字檔!M:N, 2, 0))</f>
        <v>0</v>
      </c>
      <c r="J2463" s="5">
        <f>IF(ISERROR(VLOOKUP($A$2463, 文字檔!O:P, 2, 0)),0,VLOOKUP($A$2463, 文字檔!O:P, 2, 0))</f>
        <v>0</v>
      </c>
      <c r="K2463">
        <f>IF(ISERROR(VLOOKUP($A$2463, 文字檔!Q:R, 2, 0)),0,VLOOKUP($A$2463, 文字檔!Q:R, 2, 0))</f>
        <v>-443399.53</v>
      </c>
      <c r="L2463">
        <f>IF(ISERROR(VLOOKUP($A$2463, 文字檔!S:T, 2, 0)),0,VLOOKUP($A$2463, 文字檔!S:T, 2, 0))</f>
        <v>0</v>
      </c>
      <c r="M2463">
        <f>IF(ISERROR(VLOOKUP($A$2463, 文字檔!U:V, 2, 0)),0,VLOOKUP($A$2463, 文字檔!U:V, 2, 0))</f>
        <v>0</v>
      </c>
      <c r="N2463">
        <f>IF(ISERROR(VLOOKUP($A$2463, 文字檔!W:X, 2, 0)),0,VLOOKUP($A$2463, 文字檔!W:X, 2, 0))</f>
        <v>0</v>
      </c>
      <c r="O2463">
        <f>IF(ISERROR(VLOOKUP($A$2463, 文字檔!Y:Z, 2, 0)),0,VLOOKUP($A$2463, 文字檔!Y:Z, 2, 0))</f>
        <v>179234.09</v>
      </c>
      <c r="P2463">
        <f>IF(ISERROR(VLOOKUP($A$2463, 文字檔!AA:AB, 2, 0)),0,VLOOKUP($A$2463, 文字檔!AA:AB, 2, 0))</f>
        <v>73094.75</v>
      </c>
    </row>
    <row r="2464" spans="1:16" ht="16.2">
      <c r="A2464" s="7">
        <v>46200</v>
      </c>
      <c r="B2464" s="5">
        <f>SUMPRODUCT($C$2:$P$2,$C$2464:$P$2464)</f>
        <v>0</v>
      </c>
      <c r="C2464" s="5">
        <f>IF(ISERROR(VLOOKUP($A$2464, 文字檔!A:B, 2, 0)),0,VLOOKUP($A$2464, 文字檔!A:B, 2, 0))</f>
        <v>0</v>
      </c>
      <c r="D2464" s="5">
        <f>IF(ISERROR(VLOOKUP($A$2464, 文字檔!C:D, 2, 0)),0,VLOOKUP($A$2464, 文字檔!C:D, 2, 0))</f>
        <v>0</v>
      </c>
      <c r="E2464" s="5">
        <f>IF(ISERROR(VLOOKUP($A$2464, 文字檔!E:F, 2, 0)),0,VLOOKUP($A$2464, 文字檔!E:F, 2, 0))</f>
        <v>0</v>
      </c>
      <c r="F2464" s="5">
        <f>IF(ISERROR(VLOOKUP($A$2464, 文字檔!G:H, 2, 0)),0,VLOOKUP($A$2464, 文字檔!G:H, 2, 0))</f>
        <v>0</v>
      </c>
      <c r="G2464" s="5">
        <f>IF(ISERROR(VLOOKUP($A$2464, 文字檔!I:J, 2, 0)),0,VLOOKUP($A$2464, 文字檔!I:J, 2, 0))</f>
        <v>0</v>
      </c>
      <c r="H2464" s="5">
        <f>IF(ISERROR(VLOOKUP($A$2464, 文字檔!K:L, 2, 0)),0,VLOOKUP($A$2464, 文字檔!K:L, 2, 0))</f>
        <v>0</v>
      </c>
      <c r="I2464" s="5">
        <f>IF(ISERROR(VLOOKUP($A$2464, 文字檔!M:N, 2, 0)),0,VLOOKUP($A$2464, 文字檔!M:N, 2, 0))</f>
        <v>0</v>
      </c>
      <c r="J2464" s="5">
        <f>IF(ISERROR(VLOOKUP($A$2464, 文字檔!O:P, 2, 0)),0,VLOOKUP($A$2464, 文字檔!O:P, 2, 0))</f>
        <v>0</v>
      </c>
      <c r="K2464">
        <f>IF(ISERROR(VLOOKUP($A$2464, 文字檔!Q:R, 2, 0)),0,VLOOKUP($A$2464, 文字檔!Q:R, 2, 0))</f>
        <v>0</v>
      </c>
      <c r="L2464">
        <f>IF(ISERROR(VLOOKUP($A$2464, 文字檔!S:T, 2, 0)),0,VLOOKUP($A$2464, 文字檔!S:T, 2, 0))</f>
        <v>0</v>
      </c>
      <c r="M2464">
        <f>IF(ISERROR(VLOOKUP($A$2464, 文字檔!U:V, 2, 0)),0,VLOOKUP($A$2464, 文字檔!U:V, 2, 0))</f>
        <v>0</v>
      </c>
      <c r="N2464">
        <f>IF(ISERROR(VLOOKUP($A$2464, 文字檔!W:X, 2, 0)),0,VLOOKUP($A$2464, 文字檔!W:X, 2, 0))</f>
        <v>0</v>
      </c>
      <c r="O2464">
        <f>IF(ISERROR(VLOOKUP($A$2464, 文字檔!Y:Z, 2, 0)),0,VLOOKUP($A$2464, 文字檔!Y:Z, 2, 0))</f>
        <v>0</v>
      </c>
      <c r="P2464">
        <f>IF(ISERROR(VLOOKUP($A$2464, 文字檔!AA:AB, 2, 0)),0,VLOOKUP($A$2464, 文字檔!AA:AB, 2, 0))</f>
        <v>0</v>
      </c>
    </row>
    <row r="2465" spans="1:16" ht="16.2">
      <c r="A2465" s="7">
        <v>46201</v>
      </c>
      <c r="B2465" s="5">
        <f>SUMPRODUCT($C$2:$P$2,$C$2465:$P$2465)</f>
        <v>0</v>
      </c>
      <c r="C2465" s="5">
        <f>IF(ISERROR(VLOOKUP($A$2465, 文字檔!A:B, 2, 0)),0,VLOOKUP($A$2465, 文字檔!A:B, 2, 0))</f>
        <v>0</v>
      </c>
      <c r="D2465" s="5">
        <f>IF(ISERROR(VLOOKUP($A$2465, 文字檔!C:D, 2, 0)),0,VLOOKUP($A$2465, 文字檔!C:D, 2, 0))</f>
        <v>0</v>
      </c>
      <c r="E2465" s="5">
        <f>IF(ISERROR(VLOOKUP($A$2465, 文字檔!E:F, 2, 0)),0,VLOOKUP($A$2465, 文字檔!E:F, 2, 0))</f>
        <v>0</v>
      </c>
      <c r="F2465" s="5">
        <f>IF(ISERROR(VLOOKUP($A$2465, 文字檔!G:H, 2, 0)),0,VLOOKUP($A$2465, 文字檔!G:H, 2, 0))</f>
        <v>0</v>
      </c>
      <c r="G2465" s="5">
        <f>IF(ISERROR(VLOOKUP($A$2465, 文字檔!I:J, 2, 0)),0,VLOOKUP($A$2465, 文字檔!I:J, 2, 0))</f>
        <v>0</v>
      </c>
      <c r="H2465" s="5">
        <f>IF(ISERROR(VLOOKUP($A$2465, 文字檔!K:L, 2, 0)),0,VLOOKUP($A$2465, 文字檔!K:L, 2, 0))</f>
        <v>0</v>
      </c>
      <c r="I2465" s="5">
        <f>IF(ISERROR(VLOOKUP($A$2465, 文字檔!M:N, 2, 0)),0,VLOOKUP($A$2465, 文字檔!M:N, 2, 0))</f>
        <v>0</v>
      </c>
      <c r="J2465" s="5">
        <f>IF(ISERROR(VLOOKUP($A$2465, 文字檔!O:P, 2, 0)),0,VLOOKUP($A$2465, 文字檔!O:P, 2, 0))</f>
        <v>0</v>
      </c>
      <c r="K2465">
        <f>IF(ISERROR(VLOOKUP($A$2465, 文字檔!Q:R, 2, 0)),0,VLOOKUP($A$2465, 文字檔!Q:R, 2, 0))</f>
        <v>0</v>
      </c>
      <c r="L2465">
        <f>IF(ISERROR(VLOOKUP($A$2465, 文字檔!S:T, 2, 0)),0,VLOOKUP($A$2465, 文字檔!S:T, 2, 0))</f>
        <v>0</v>
      </c>
      <c r="M2465">
        <f>IF(ISERROR(VLOOKUP($A$2465, 文字檔!U:V, 2, 0)),0,VLOOKUP($A$2465, 文字檔!U:V, 2, 0))</f>
        <v>0</v>
      </c>
      <c r="N2465">
        <f>IF(ISERROR(VLOOKUP($A$2465, 文字檔!W:X, 2, 0)),0,VLOOKUP($A$2465, 文字檔!W:X, 2, 0))</f>
        <v>0</v>
      </c>
      <c r="O2465">
        <f>IF(ISERROR(VLOOKUP($A$2465, 文字檔!Y:Z, 2, 0)),0,VLOOKUP($A$2465, 文字檔!Y:Z, 2, 0))</f>
        <v>0</v>
      </c>
      <c r="P2465">
        <f>IF(ISERROR(VLOOKUP($A$2465, 文字檔!AA:AB, 2, 0)),0,VLOOKUP($A$2465, 文字檔!AA:AB, 2, 0))</f>
        <v>0</v>
      </c>
    </row>
    <row r="2466" spans="1:16" ht="16.2">
      <c r="A2466" s="7">
        <v>46202</v>
      </c>
      <c r="B2466" s="5">
        <f>SUMPRODUCT($C$2:$P$2,$C$2466:$P$2466)</f>
        <v>306814.09999999998</v>
      </c>
      <c r="C2466" s="5">
        <f>IF(ISERROR(VLOOKUP($A$2466, 文字檔!A:B, 2, 0)),0,VLOOKUP($A$2466, 文字檔!A:B, 2, 0))</f>
        <v>0</v>
      </c>
      <c r="D2466" s="5">
        <f>IF(ISERROR(VLOOKUP($A$2466, 文字檔!C:D, 2, 0)),0,VLOOKUP($A$2466, 文字檔!C:D, 2, 0))</f>
        <v>0</v>
      </c>
      <c r="E2466" s="5">
        <f>IF(ISERROR(VLOOKUP($A$2466, 文字檔!E:F, 2, 0)),0,VLOOKUP($A$2466, 文字檔!E:F, 2, 0))</f>
        <v>0</v>
      </c>
      <c r="F2466" s="5">
        <f>IF(ISERROR(VLOOKUP($A$2466, 文字檔!G:H, 2, 0)),0,VLOOKUP($A$2466, 文字檔!G:H, 2, 0))</f>
        <v>0</v>
      </c>
      <c r="G2466" s="5">
        <f>IF(ISERROR(VLOOKUP($A$2466, 文字檔!I:J, 2, 0)),0,VLOOKUP($A$2466, 文字檔!I:J, 2, 0))</f>
        <v>-56941.57</v>
      </c>
      <c r="H2466" s="5">
        <f>IF(ISERROR(VLOOKUP($A$2466, 文字檔!K:L, 2, 0)),0,VLOOKUP($A$2466, 文字檔!K:L, 2, 0))</f>
        <v>0</v>
      </c>
      <c r="I2466" s="5">
        <f>IF(ISERROR(VLOOKUP($A$2466, 文字檔!M:N, 2, 0)),0,VLOOKUP($A$2466, 文字檔!M:N, 2, 0))</f>
        <v>0</v>
      </c>
      <c r="J2466" s="5">
        <f>IF(ISERROR(VLOOKUP($A$2466, 文字檔!O:P, 2, 0)),0,VLOOKUP($A$2466, 文字檔!O:P, 2, 0))</f>
        <v>0</v>
      </c>
      <c r="K2466">
        <f>IF(ISERROR(VLOOKUP($A$2466, 文字檔!Q:R, 2, 0)),0,VLOOKUP($A$2466, 文字檔!Q:R, 2, 0))</f>
        <v>221800</v>
      </c>
      <c r="L2466">
        <f>IF(ISERROR(VLOOKUP($A$2466, 文字檔!S:T, 2, 0)),0,VLOOKUP($A$2466, 文字檔!S:T, 2, 0))</f>
        <v>0</v>
      </c>
      <c r="M2466">
        <f>IF(ISERROR(VLOOKUP($A$2466, 文字檔!U:V, 2, 0)),0,VLOOKUP($A$2466, 文字檔!U:V, 2, 0))</f>
        <v>0</v>
      </c>
      <c r="N2466">
        <f>IF(ISERROR(VLOOKUP($A$2466, 文字檔!W:X, 2, 0)),0,VLOOKUP($A$2466, 文字檔!W:X, 2, 0))</f>
        <v>149456.12</v>
      </c>
      <c r="O2466">
        <f>IF(ISERROR(VLOOKUP($A$2466, 文字檔!Y:Z, 2, 0)),0,VLOOKUP($A$2466, 文字檔!Y:Z, 2, 0))</f>
        <v>-7500.45</v>
      </c>
      <c r="P2466">
        <f>IF(ISERROR(VLOOKUP($A$2466, 文字檔!AA:AB, 2, 0)),0,VLOOKUP($A$2466, 文字檔!AA:AB, 2, 0))</f>
        <v>0</v>
      </c>
    </row>
    <row r="2467" spans="1:16" ht="16.2">
      <c r="A2467" s="7">
        <v>46203</v>
      </c>
      <c r="B2467" s="5">
        <f>SUMPRODUCT($C$2:$P$2,$C$2467:$P$2467)</f>
        <v>680555.92</v>
      </c>
      <c r="C2467" s="5">
        <f>IF(ISERROR(VLOOKUP($A$2467, 文字檔!A:B, 2, 0)),0,VLOOKUP($A$2467, 文字檔!A:B, 2, 0))</f>
        <v>0</v>
      </c>
      <c r="D2467" s="5">
        <f>IF(ISERROR(VLOOKUP($A$2467, 文字檔!C:D, 2, 0)),0,VLOOKUP($A$2467, 文字檔!C:D, 2, 0))</f>
        <v>0</v>
      </c>
      <c r="E2467" s="5">
        <f>IF(ISERROR(VLOOKUP($A$2467, 文字檔!E:F, 2, 0)),0,VLOOKUP($A$2467, 文字檔!E:F, 2, 0))</f>
        <v>0</v>
      </c>
      <c r="F2467" s="5">
        <f>IF(ISERROR(VLOOKUP($A$2467, 文字檔!G:H, 2, 0)),0,VLOOKUP($A$2467, 文字檔!G:H, 2, 0))</f>
        <v>63407.82</v>
      </c>
      <c r="G2467" s="5">
        <f>IF(ISERROR(VLOOKUP($A$2467, 文字檔!I:J, 2, 0)),0,VLOOKUP($A$2467, 文字檔!I:J, 2, 0))</f>
        <v>-17724.64</v>
      </c>
      <c r="H2467" s="5">
        <f>IF(ISERROR(VLOOKUP($A$2467, 文字檔!K:L, 2, 0)),0,VLOOKUP($A$2467, 文字檔!K:L, 2, 0))</f>
        <v>1212.82</v>
      </c>
      <c r="I2467" s="5">
        <f>IF(ISERROR(VLOOKUP($A$2467, 文字檔!M:N, 2, 0)),0,VLOOKUP($A$2467, 文字檔!M:N, 2, 0))</f>
        <v>0</v>
      </c>
      <c r="J2467" s="5">
        <f>IF(ISERROR(VLOOKUP($A$2467, 文字檔!O:P, 2, 0)),0,VLOOKUP($A$2467, 文字檔!O:P, 2, 0))</f>
        <v>0</v>
      </c>
      <c r="K2467">
        <f>IF(ISERROR(VLOOKUP($A$2467, 文字檔!Q:R, 2, 0)),0,VLOOKUP($A$2467, 文字檔!Q:R, 2, 0))</f>
        <v>236000</v>
      </c>
      <c r="L2467">
        <f>IF(ISERROR(VLOOKUP($A$2467, 文字檔!S:T, 2, 0)),0,VLOOKUP($A$2467, 文字檔!S:T, 2, 0))</f>
        <v>0</v>
      </c>
      <c r="M2467">
        <f>IF(ISERROR(VLOOKUP($A$2467, 文字檔!U:V, 2, 0)),0,VLOOKUP($A$2467, 文字檔!U:V, 2, 0))</f>
        <v>0</v>
      </c>
      <c r="N2467">
        <f>IF(ISERROR(VLOOKUP($A$2467, 文字檔!W:X, 2, 0)),0,VLOOKUP($A$2467, 文字檔!W:X, 2, 0))</f>
        <v>161659.92000000001</v>
      </c>
      <c r="O2467">
        <f>IF(ISERROR(VLOOKUP($A$2467, 文字檔!Y:Z, 2, 0)),0,VLOOKUP($A$2467, 文字檔!Y:Z, 2, 0))</f>
        <v>236000</v>
      </c>
      <c r="P2467">
        <f>IF(ISERROR(VLOOKUP($A$2467, 文字檔!AA:AB, 2, 0)),0,VLOOKUP($A$2467, 文字檔!AA:AB, 2, 0))</f>
        <v>0</v>
      </c>
    </row>
    <row r="2468" spans="1:16" ht="16.2">
      <c r="A2468" s="7">
        <v>46204</v>
      </c>
      <c r="B2468" s="5">
        <f>SUMPRODUCT($C$2:$P$2,$C$2468:$P$2468)</f>
        <v>270661.67</v>
      </c>
      <c r="C2468" s="5">
        <f>IF(ISERROR(VLOOKUP($A$2468, 文字檔!A:B, 2, 0)),0,VLOOKUP($A$2468, 文字檔!A:B, 2, 0))</f>
        <v>0</v>
      </c>
      <c r="D2468" s="5">
        <f>IF(ISERROR(VLOOKUP($A$2468, 文字檔!C:D, 2, 0)),0,VLOOKUP($A$2468, 文字檔!C:D, 2, 0))</f>
        <v>94768.54</v>
      </c>
      <c r="E2468" s="5">
        <f>IF(ISERROR(VLOOKUP($A$2468, 文字檔!E:F, 2, 0)),0,VLOOKUP($A$2468, 文字檔!E:F, 2, 0))</f>
        <v>0</v>
      </c>
      <c r="F2468" s="5">
        <f>IF(ISERROR(VLOOKUP($A$2468, 文字檔!G:H, 2, 0)),0,VLOOKUP($A$2468, 文字檔!G:H, 2, 0))</f>
        <v>74586.7</v>
      </c>
      <c r="G2468" s="5">
        <f>IF(ISERROR(VLOOKUP($A$2468, 文字檔!I:J, 2, 0)),0,VLOOKUP($A$2468, 文字檔!I:J, 2, 0))</f>
        <v>-131234.04999999999</v>
      </c>
      <c r="H2468" s="5">
        <f>IF(ISERROR(VLOOKUP($A$2468, 文字檔!K:L, 2, 0)),0,VLOOKUP($A$2468, 文字檔!K:L, 2, 0))</f>
        <v>-29448.41</v>
      </c>
      <c r="I2468" s="5">
        <f>IF(ISERROR(VLOOKUP($A$2468, 文字檔!M:N, 2, 0)),0,VLOOKUP($A$2468, 文字檔!M:N, 2, 0))</f>
        <v>0</v>
      </c>
      <c r="J2468" s="5">
        <f>IF(ISERROR(VLOOKUP($A$2468, 文字檔!O:P, 2, 0)),0,VLOOKUP($A$2468, 文字檔!O:P, 2, 0))</f>
        <v>0</v>
      </c>
      <c r="K2468">
        <f>IF(ISERROR(VLOOKUP($A$2468, 文字檔!Q:R, 2, 0)),0,VLOOKUP($A$2468, 文字檔!Q:R, 2, 0))</f>
        <v>101000</v>
      </c>
      <c r="L2468">
        <f>IF(ISERROR(VLOOKUP($A$2468, 文字檔!S:T, 2, 0)),0,VLOOKUP($A$2468, 文字檔!S:T, 2, 0))</f>
        <v>0</v>
      </c>
      <c r="M2468">
        <f>IF(ISERROR(VLOOKUP($A$2468, 文字檔!U:V, 2, 0)),0,VLOOKUP($A$2468, 文字檔!U:V, 2, 0))</f>
        <v>0</v>
      </c>
      <c r="N2468">
        <f>IF(ISERROR(VLOOKUP($A$2468, 文字檔!W:X, 2, 0)),0,VLOOKUP($A$2468, 文字檔!W:X, 2, 0))</f>
        <v>101000</v>
      </c>
      <c r="O2468">
        <f>IF(ISERROR(VLOOKUP($A$2468, 文字檔!Y:Z, 2, 0)),0,VLOOKUP($A$2468, 文字檔!Y:Z, 2, 0))</f>
        <v>59988.89</v>
      </c>
      <c r="P2468">
        <f>IF(ISERROR(VLOOKUP($A$2468, 文字檔!AA:AB, 2, 0)),0,VLOOKUP($A$2468, 文字檔!AA:AB, 2, 0))</f>
        <v>0</v>
      </c>
    </row>
    <row r="2469" spans="1:16" ht="16.2">
      <c r="A2469" s="7">
        <v>46205</v>
      </c>
      <c r="B2469" s="5">
        <f>SUMPRODUCT($C$2:$P$2,$C$2469:$P$2469)</f>
        <v>-235399.51</v>
      </c>
      <c r="C2469" s="5">
        <f>IF(ISERROR(VLOOKUP($A$2469, 文字檔!A:B, 2, 0)),0,VLOOKUP($A$2469, 文字檔!A:B, 2, 0))</f>
        <v>0</v>
      </c>
      <c r="D2469" s="5">
        <f>IF(ISERROR(VLOOKUP($A$2469, 文字檔!C:D, 2, 0)),0,VLOOKUP($A$2469, 文字檔!C:D, 2, 0))</f>
        <v>0</v>
      </c>
      <c r="E2469" s="5">
        <f>IF(ISERROR(VLOOKUP($A$2469, 文字檔!E:F, 2, 0)),0,VLOOKUP($A$2469, 文字檔!E:F, 2, 0))</f>
        <v>0</v>
      </c>
      <c r="F2469" s="5">
        <f>IF(ISERROR(VLOOKUP($A$2469, 文字檔!G:H, 2, 0)),0,VLOOKUP($A$2469, 文字檔!G:H, 2, 0))</f>
        <v>0</v>
      </c>
      <c r="G2469" s="5">
        <f>IF(ISERROR(VLOOKUP($A$2469, 文字檔!I:J, 2, 0)),0,VLOOKUP($A$2469, 文字檔!I:J, 2, 0))</f>
        <v>0</v>
      </c>
      <c r="H2469" s="5">
        <f>IF(ISERROR(VLOOKUP($A$2469, 文字檔!K:L, 2, 0)),0,VLOOKUP($A$2469, 文字檔!K:L, 2, 0))</f>
        <v>41401.21</v>
      </c>
      <c r="I2469" s="5">
        <f>IF(ISERROR(VLOOKUP($A$2469, 文字檔!M:N, 2, 0)),0,VLOOKUP($A$2469, 文字檔!M:N, 2, 0))</f>
        <v>0</v>
      </c>
      <c r="J2469" s="5">
        <f>IF(ISERROR(VLOOKUP($A$2469, 文字檔!O:P, 2, 0)),0,VLOOKUP($A$2469, 文字檔!O:P, 2, 0))</f>
        <v>0</v>
      </c>
      <c r="K2469">
        <f>IF(ISERROR(VLOOKUP($A$2469, 文字檔!Q:R, 2, 0)),0,VLOOKUP($A$2469, 文字檔!Q:R, 2, 0))</f>
        <v>-127200</v>
      </c>
      <c r="L2469">
        <f>IF(ISERROR(VLOOKUP($A$2469, 文字檔!S:T, 2, 0)),0,VLOOKUP($A$2469, 文字檔!S:T, 2, 0))</f>
        <v>0</v>
      </c>
      <c r="M2469">
        <f>IF(ISERROR(VLOOKUP($A$2469, 文字檔!U:V, 2, 0)),0,VLOOKUP($A$2469, 文字檔!U:V, 2, 0))</f>
        <v>0</v>
      </c>
      <c r="N2469">
        <f>IF(ISERROR(VLOOKUP($A$2469, 文字檔!W:X, 2, 0)),0,VLOOKUP($A$2469, 文字檔!W:X, 2, 0))</f>
        <v>-86012.08</v>
      </c>
      <c r="O2469">
        <f>IF(ISERROR(VLOOKUP($A$2469, 文字檔!Y:Z, 2, 0)),0,VLOOKUP($A$2469, 文字檔!Y:Z, 2, 0))</f>
        <v>-63588.639999999999</v>
      </c>
      <c r="P2469">
        <f>IF(ISERROR(VLOOKUP($A$2469, 文字檔!AA:AB, 2, 0)),0,VLOOKUP($A$2469, 文字檔!AA:AB, 2, 0))</f>
        <v>0</v>
      </c>
    </row>
    <row r="2470" spans="1:16" ht="16.2">
      <c r="A2470" s="7">
        <v>46206</v>
      </c>
      <c r="B2470" s="5">
        <f>SUMPRODUCT($C$2:$P$2,$C$2470:$P$2470)</f>
        <v>2022.2399999999989</v>
      </c>
      <c r="C2470" s="5">
        <f>IF(ISERROR(VLOOKUP($A$2470, 文字檔!A:B, 2, 0)),0,VLOOKUP($A$2470, 文字檔!A:B, 2, 0))</f>
        <v>0</v>
      </c>
      <c r="D2470" s="5">
        <f>IF(ISERROR(VLOOKUP($A$2470, 文字檔!C:D, 2, 0)),0,VLOOKUP($A$2470, 文字檔!C:D, 2, 0))</f>
        <v>0</v>
      </c>
      <c r="E2470" s="5">
        <f>IF(ISERROR(VLOOKUP($A$2470, 文字檔!E:F, 2, 0)),0,VLOOKUP($A$2470, 文字檔!E:F, 2, 0))</f>
        <v>0</v>
      </c>
      <c r="F2470" s="5">
        <f>IF(ISERROR(VLOOKUP($A$2470, 文字檔!G:H, 2, 0)),0,VLOOKUP($A$2470, 文字檔!G:H, 2, 0))</f>
        <v>0</v>
      </c>
      <c r="G2470" s="5">
        <f>IF(ISERROR(VLOOKUP($A$2470, 文字檔!I:J, 2, 0)),0,VLOOKUP($A$2470, 文字檔!I:J, 2, 0))</f>
        <v>12018.58</v>
      </c>
      <c r="H2470" s="5">
        <f>IF(ISERROR(VLOOKUP($A$2470, 文字檔!K:L, 2, 0)),0,VLOOKUP($A$2470, 文字檔!K:L, 2, 0))</f>
        <v>0</v>
      </c>
      <c r="I2470" s="5">
        <f>IF(ISERROR(VLOOKUP($A$2470, 文字檔!M:N, 2, 0)),0,VLOOKUP($A$2470, 文字檔!M:N, 2, 0))</f>
        <v>-13610.81</v>
      </c>
      <c r="J2470" s="5">
        <f>IF(ISERROR(VLOOKUP($A$2470, 文字檔!O:P, 2, 0)),0,VLOOKUP($A$2470, 文字檔!O:P, 2, 0))</f>
        <v>0</v>
      </c>
      <c r="K2470">
        <f>IF(ISERROR(VLOOKUP($A$2470, 文字檔!Q:R, 2, 0)),0,VLOOKUP($A$2470, 文字檔!Q:R, 2, 0))</f>
        <v>73400</v>
      </c>
      <c r="L2470">
        <f>IF(ISERROR(VLOOKUP($A$2470, 文字檔!S:T, 2, 0)),0,VLOOKUP($A$2470, 文字檔!S:T, 2, 0))</f>
        <v>0</v>
      </c>
      <c r="M2470">
        <f>IF(ISERROR(VLOOKUP($A$2470, 文字檔!U:V, 2, 0)),0,VLOOKUP($A$2470, 文字檔!U:V, 2, 0))</f>
        <v>0</v>
      </c>
      <c r="N2470">
        <f>IF(ISERROR(VLOOKUP($A$2470, 文字檔!W:X, 2, 0)),0,VLOOKUP($A$2470, 文字檔!W:X, 2, 0))</f>
        <v>-69587.740000000005</v>
      </c>
      <c r="O2470">
        <f>IF(ISERROR(VLOOKUP($A$2470, 文字檔!Y:Z, 2, 0)),0,VLOOKUP($A$2470, 文字檔!Y:Z, 2, 0))</f>
        <v>-197.79</v>
      </c>
      <c r="P2470">
        <f>IF(ISERROR(VLOOKUP($A$2470, 文字檔!AA:AB, 2, 0)),0,VLOOKUP($A$2470, 文字檔!AA:AB, 2, 0))</f>
        <v>0</v>
      </c>
    </row>
    <row r="2471" spans="1:16" ht="16.2">
      <c r="A2471" s="7">
        <v>46207</v>
      </c>
      <c r="B2471" s="5">
        <f>SUMPRODUCT($C$2:$P$2,$C$2471:$P$2471)</f>
        <v>0</v>
      </c>
      <c r="C2471" s="5">
        <f>IF(ISERROR(VLOOKUP($A$2471, 文字檔!A:B, 2, 0)),0,VLOOKUP($A$2471, 文字檔!A:B, 2, 0))</f>
        <v>0</v>
      </c>
      <c r="D2471" s="5">
        <f>IF(ISERROR(VLOOKUP($A$2471, 文字檔!C:D, 2, 0)),0,VLOOKUP($A$2471, 文字檔!C:D, 2, 0))</f>
        <v>0</v>
      </c>
      <c r="E2471" s="5">
        <f>IF(ISERROR(VLOOKUP($A$2471, 文字檔!E:F, 2, 0)),0,VLOOKUP($A$2471, 文字檔!E:F, 2, 0))</f>
        <v>0</v>
      </c>
      <c r="F2471" s="5">
        <f>IF(ISERROR(VLOOKUP($A$2471, 文字檔!G:H, 2, 0)),0,VLOOKUP($A$2471, 文字檔!G:H, 2, 0))</f>
        <v>0</v>
      </c>
      <c r="G2471" s="5">
        <f>IF(ISERROR(VLOOKUP($A$2471, 文字檔!I:J, 2, 0)),0,VLOOKUP($A$2471, 文字檔!I:J, 2, 0))</f>
        <v>0</v>
      </c>
      <c r="H2471" s="5">
        <f>IF(ISERROR(VLOOKUP($A$2471, 文字檔!K:L, 2, 0)),0,VLOOKUP($A$2471, 文字檔!K:L, 2, 0))</f>
        <v>0</v>
      </c>
      <c r="I2471" s="5">
        <f>IF(ISERROR(VLOOKUP($A$2471, 文字檔!M:N, 2, 0)),0,VLOOKUP($A$2471, 文字檔!M:N, 2, 0))</f>
        <v>0</v>
      </c>
      <c r="J2471" s="5">
        <f>IF(ISERROR(VLOOKUP($A$2471, 文字檔!O:P, 2, 0)),0,VLOOKUP($A$2471, 文字檔!O:P, 2, 0))</f>
        <v>0</v>
      </c>
      <c r="K2471">
        <f>IF(ISERROR(VLOOKUP($A$2471, 文字檔!Q:R, 2, 0)),0,VLOOKUP($A$2471, 文字檔!Q:R, 2, 0))</f>
        <v>0</v>
      </c>
      <c r="L2471">
        <f>IF(ISERROR(VLOOKUP($A$2471, 文字檔!S:T, 2, 0)),0,VLOOKUP($A$2471, 文字檔!S:T, 2, 0))</f>
        <v>0</v>
      </c>
      <c r="M2471">
        <f>IF(ISERROR(VLOOKUP($A$2471, 文字檔!U:V, 2, 0)),0,VLOOKUP($A$2471, 文字檔!U:V, 2, 0))</f>
        <v>0</v>
      </c>
      <c r="N2471">
        <f>IF(ISERROR(VLOOKUP($A$2471, 文字檔!W:X, 2, 0)),0,VLOOKUP($A$2471, 文字檔!W:X, 2, 0))</f>
        <v>0</v>
      </c>
      <c r="O2471">
        <f>IF(ISERROR(VLOOKUP($A$2471, 文字檔!Y:Z, 2, 0)),0,VLOOKUP($A$2471, 文字檔!Y:Z, 2, 0))</f>
        <v>0</v>
      </c>
      <c r="P2471">
        <f>IF(ISERROR(VLOOKUP($A$2471, 文字檔!AA:AB, 2, 0)),0,VLOOKUP($A$2471, 文字檔!AA:AB, 2, 0))</f>
        <v>0</v>
      </c>
    </row>
    <row r="2472" spans="1:16" ht="16.2">
      <c r="A2472" s="7">
        <v>46208</v>
      </c>
      <c r="B2472" s="5">
        <f>SUMPRODUCT($C$2:$P$2,$C$2472:$P$2472)</f>
        <v>0</v>
      </c>
      <c r="C2472" s="5">
        <f>IF(ISERROR(VLOOKUP($A$2472, 文字檔!A:B, 2, 0)),0,VLOOKUP($A$2472, 文字檔!A:B, 2, 0))</f>
        <v>0</v>
      </c>
      <c r="D2472" s="5">
        <f>IF(ISERROR(VLOOKUP($A$2472, 文字檔!C:D, 2, 0)),0,VLOOKUP($A$2472, 文字檔!C:D, 2, 0))</f>
        <v>0</v>
      </c>
      <c r="E2472" s="5">
        <f>IF(ISERROR(VLOOKUP($A$2472, 文字檔!E:F, 2, 0)),0,VLOOKUP($A$2472, 文字檔!E:F, 2, 0))</f>
        <v>0</v>
      </c>
      <c r="F2472" s="5">
        <f>IF(ISERROR(VLOOKUP($A$2472, 文字檔!G:H, 2, 0)),0,VLOOKUP($A$2472, 文字檔!G:H, 2, 0))</f>
        <v>0</v>
      </c>
      <c r="G2472" s="5">
        <f>IF(ISERROR(VLOOKUP($A$2472, 文字檔!I:J, 2, 0)),0,VLOOKUP($A$2472, 文字檔!I:J, 2, 0))</f>
        <v>0</v>
      </c>
      <c r="H2472" s="5">
        <f>IF(ISERROR(VLOOKUP($A$2472, 文字檔!K:L, 2, 0)),0,VLOOKUP($A$2472, 文字檔!K:L, 2, 0))</f>
        <v>0</v>
      </c>
      <c r="I2472" s="5">
        <f>IF(ISERROR(VLOOKUP($A$2472, 文字檔!M:N, 2, 0)),0,VLOOKUP($A$2472, 文字檔!M:N, 2, 0))</f>
        <v>0</v>
      </c>
      <c r="J2472" s="5">
        <f>IF(ISERROR(VLOOKUP($A$2472, 文字檔!O:P, 2, 0)),0,VLOOKUP($A$2472, 文字檔!O:P, 2, 0))</f>
        <v>0</v>
      </c>
      <c r="K2472">
        <f>IF(ISERROR(VLOOKUP($A$2472, 文字檔!Q:R, 2, 0)),0,VLOOKUP($A$2472, 文字檔!Q:R, 2, 0))</f>
        <v>0</v>
      </c>
      <c r="L2472">
        <f>IF(ISERROR(VLOOKUP($A$2472, 文字檔!S:T, 2, 0)),0,VLOOKUP($A$2472, 文字檔!S:T, 2, 0))</f>
        <v>0</v>
      </c>
      <c r="M2472">
        <f>IF(ISERROR(VLOOKUP($A$2472, 文字檔!U:V, 2, 0)),0,VLOOKUP($A$2472, 文字檔!U:V, 2, 0))</f>
        <v>0</v>
      </c>
      <c r="N2472">
        <f>IF(ISERROR(VLOOKUP($A$2472, 文字檔!W:X, 2, 0)),0,VLOOKUP($A$2472, 文字檔!W:X, 2, 0))</f>
        <v>0</v>
      </c>
      <c r="O2472">
        <f>IF(ISERROR(VLOOKUP($A$2472, 文字檔!Y:Z, 2, 0)),0,VLOOKUP($A$2472, 文字檔!Y:Z, 2, 0))</f>
        <v>0</v>
      </c>
      <c r="P2472">
        <f>IF(ISERROR(VLOOKUP($A$2472, 文字檔!AA:AB, 2, 0)),0,VLOOKUP($A$2472, 文字檔!AA:AB, 2, 0))</f>
        <v>0</v>
      </c>
    </row>
    <row r="2473" spans="1:16" ht="16.2">
      <c r="A2473" s="7">
        <v>46209</v>
      </c>
      <c r="B2473" s="5">
        <f>SUMPRODUCT($C$2:$P$2,$C$2473:$P$2473)</f>
        <v>-217046.94</v>
      </c>
      <c r="C2473" s="5">
        <f>IF(ISERROR(VLOOKUP($A$2473, 文字檔!A:B, 2, 0)),0,VLOOKUP($A$2473, 文字檔!A:B, 2, 0))</f>
        <v>0</v>
      </c>
      <c r="D2473" s="5">
        <f>IF(ISERROR(VLOOKUP($A$2473, 文字檔!C:D, 2, 0)),0,VLOOKUP($A$2473, 文字檔!C:D, 2, 0))</f>
        <v>0</v>
      </c>
      <c r="E2473" s="5">
        <f>IF(ISERROR(VLOOKUP($A$2473, 文字檔!E:F, 2, 0)),0,VLOOKUP($A$2473, 文字檔!E:F, 2, 0))</f>
        <v>0</v>
      </c>
      <c r="F2473" s="5">
        <f>IF(ISERROR(VLOOKUP($A$2473, 文字檔!G:H, 2, 0)),0,VLOOKUP($A$2473, 文字檔!G:H, 2, 0))</f>
        <v>0</v>
      </c>
      <c r="G2473" s="5">
        <f>IF(ISERROR(VLOOKUP($A$2473, 文字檔!I:J, 2, 0)),0,VLOOKUP($A$2473, 文字檔!I:J, 2, 0))</f>
        <v>-44600.1</v>
      </c>
      <c r="H2473" s="5">
        <f>IF(ISERROR(VLOOKUP($A$2473, 文字檔!K:L, 2, 0)),0,VLOOKUP($A$2473, 文字檔!K:L, 2, 0))</f>
        <v>-40434.639999999999</v>
      </c>
      <c r="I2473" s="5">
        <f>IF(ISERROR(VLOOKUP($A$2473, 文字檔!M:N, 2, 0)),0,VLOOKUP($A$2473, 文字檔!M:N, 2, 0))</f>
        <v>-69198.81</v>
      </c>
      <c r="J2473" s="5">
        <f>IF(ISERROR(VLOOKUP($A$2473, 文字檔!O:P, 2, 0)),0,VLOOKUP($A$2473, 文字檔!O:P, 2, 0))</f>
        <v>0</v>
      </c>
      <c r="K2473">
        <f>IF(ISERROR(VLOOKUP($A$2473, 文字檔!Q:R, 2, 0)),0,VLOOKUP($A$2473, 文字檔!Q:R, 2, 0))</f>
        <v>-16000</v>
      </c>
      <c r="L2473">
        <f>IF(ISERROR(VLOOKUP($A$2473, 文字檔!S:T, 2, 0)),0,VLOOKUP($A$2473, 文字檔!S:T, 2, 0))</f>
        <v>0</v>
      </c>
      <c r="M2473">
        <f>IF(ISERROR(VLOOKUP($A$2473, 文字檔!U:V, 2, 0)),0,VLOOKUP($A$2473, 文字檔!U:V, 2, 0))</f>
        <v>0</v>
      </c>
      <c r="N2473">
        <f>IF(ISERROR(VLOOKUP($A$2473, 文字檔!W:X, 2, 0)),0,VLOOKUP($A$2473, 文字檔!W:X, 2, 0))</f>
        <v>0</v>
      </c>
      <c r="O2473">
        <f>IF(ISERROR(VLOOKUP($A$2473, 文字檔!Y:Z, 2, 0)),0,VLOOKUP($A$2473, 文字檔!Y:Z, 2, 0))</f>
        <v>-46813.39</v>
      </c>
      <c r="P2473">
        <f>IF(ISERROR(VLOOKUP($A$2473, 文字檔!AA:AB, 2, 0)),0,VLOOKUP($A$2473, 文字檔!AA:AB, 2, 0))</f>
        <v>0</v>
      </c>
    </row>
    <row r="2474" spans="1:16" ht="16.2">
      <c r="A2474" s="7">
        <v>46210</v>
      </c>
      <c r="B2474" s="5">
        <f>SUMPRODUCT($C$2:$P$2,$C$2474:$P$2474)</f>
        <v>-79335.719999999987</v>
      </c>
      <c r="C2474" s="5">
        <f>IF(ISERROR(VLOOKUP($A$2474, 文字檔!A:B, 2, 0)),0,VLOOKUP($A$2474, 文字檔!A:B, 2, 0))</f>
        <v>77043.570000000007</v>
      </c>
      <c r="D2474" s="5">
        <f>IF(ISERROR(VLOOKUP($A$2474, 文字檔!C:D, 2, 0)),0,VLOOKUP($A$2474, 文字檔!C:D, 2, 0))</f>
        <v>0</v>
      </c>
      <c r="E2474" s="5">
        <f>IF(ISERROR(VLOOKUP($A$2474, 文字檔!E:F, 2, 0)),0,VLOOKUP($A$2474, 文字檔!E:F, 2, 0))</f>
        <v>0</v>
      </c>
      <c r="F2474" s="5">
        <f>IF(ISERROR(VLOOKUP($A$2474, 文字檔!G:H, 2, 0)),0,VLOOKUP($A$2474, 文字檔!G:H, 2, 0))</f>
        <v>0</v>
      </c>
      <c r="G2474" s="5">
        <f>IF(ISERROR(VLOOKUP($A$2474, 文字檔!I:J, 2, 0)),0,VLOOKUP($A$2474, 文字檔!I:J, 2, 0))</f>
        <v>6594.62</v>
      </c>
      <c r="H2474" s="5">
        <f>IF(ISERROR(VLOOKUP($A$2474, 文字檔!K:L, 2, 0)),0,VLOOKUP($A$2474, 文字檔!K:L, 2, 0))</f>
        <v>-59016.25</v>
      </c>
      <c r="I2474" s="5">
        <f>IF(ISERROR(VLOOKUP($A$2474, 文字檔!M:N, 2, 0)),0,VLOOKUP($A$2474, 文字檔!M:N, 2, 0))</f>
        <v>131369.73000000001</v>
      </c>
      <c r="J2474" s="5">
        <f>IF(ISERROR(VLOOKUP($A$2474, 文字檔!O:P, 2, 0)),0,VLOOKUP($A$2474, 文字檔!O:P, 2, 0))</f>
        <v>0</v>
      </c>
      <c r="K2474">
        <f>IF(ISERROR(VLOOKUP($A$2474, 文字檔!Q:R, 2, 0)),0,VLOOKUP($A$2474, 文字檔!Q:R, 2, 0))</f>
        <v>-222200</v>
      </c>
      <c r="L2474">
        <f>IF(ISERROR(VLOOKUP($A$2474, 文字檔!S:T, 2, 0)),0,VLOOKUP($A$2474, 文字檔!S:T, 2, 0))</f>
        <v>93809.73</v>
      </c>
      <c r="M2474">
        <f>IF(ISERROR(VLOOKUP($A$2474, 文字檔!U:V, 2, 0)),0,VLOOKUP($A$2474, 文字檔!U:V, 2, 0))</f>
        <v>-16570.97</v>
      </c>
      <c r="N2474">
        <f>IF(ISERROR(VLOOKUP($A$2474, 文字檔!W:X, 2, 0)),0,VLOOKUP($A$2474, 文字檔!W:X, 2, 0))</f>
        <v>41220.36</v>
      </c>
      <c r="O2474">
        <f>IF(ISERROR(VLOOKUP($A$2474, 文字檔!Y:Z, 2, 0)),0,VLOOKUP($A$2474, 文字檔!Y:Z, 2, 0))</f>
        <v>-206601.8</v>
      </c>
      <c r="P2474">
        <f>IF(ISERROR(VLOOKUP($A$2474, 文字檔!AA:AB, 2, 0)),0,VLOOKUP($A$2474, 文字檔!AA:AB, 2, 0))</f>
        <v>75015.289999999994</v>
      </c>
    </row>
    <row r="2475" spans="1:16" ht="16.2">
      <c r="A2475" s="7">
        <v>46211</v>
      </c>
      <c r="B2475" s="5">
        <f>SUMPRODUCT($C$2:$P$2,$C$2475:$P$2475)</f>
        <v>-143975.43999999997</v>
      </c>
      <c r="C2475" s="5">
        <f>IF(ISERROR(VLOOKUP($A$2475, 文字檔!A:B, 2, 0)),0,VLOOKUP($A$2475, 文字檔!A:B, 2, 0))</f>
        <v>0</v>
      </c>
      <c r="D2475" s="5">
        <f>IF(ISERROR(VLOOKUP($A$2475, 文字檔!C:D, 2, 0)),0,VLOOKUP($A$2475, 文字檔!C:D, 2, 0))</f>
        <v>-52359.3</v>
      </c>
      <c r="E2475" s="5">
        <f>IF(ISERROR(VLOOKUP($A$2475, 文字檔!E:F, 2, 0)),0,VLOOKUP($A$2475, 文字檔!E:F, 2, 0))</f>
        <v>0</v>
      </c>
      <c r="F2475" s="5">
        <f>IF(ISERROR(VLOOKUP($A$2475, 文字檔!G:H, 2, 0)),0,VLOOKUP($A$2475, 文字檔!G:H, 2, 0))</f>
        <v>0</v>
      </c>
      <c r="G2475" s="5">
        <f>IF(ISERROR(VLOOKUP($A$2475, 文字檔!I:J, 2, 0)),0,VLOOKUP($A$2475, 文字檔!I:J, 2, 0))</f>
        <v>-48542.57</v>
      </c>
      <c r="H2475" s="5">
        <f>IF(ISERROR(VLOOKUP($A$2475, 文字檔!K:L, 2, 0)),0,VLOOKUP($A$2475, 文字檔!K:L, 2, 0))</f>
        <v>0</v>
      </c>
      <c r="I2475" s="5">
        <f>IF(ISERROR(VLOOKUP($A$2475, 文字檔!M:N, 2, 0)),0,VLOOKUP($A$2475, 文字檔!M:N, 2, 0))</f>
        <v>504.76</v>
      </c>
      <c r="J2475" s="5">
        <f>IF(ISERROR(VLOOKUP($A$2475, 文字檔!O:P, 2, 0)),0,VLOOKUP($A$2475, 文字檔!O:P, 2, 0))</f>
        <v>0</v>
      </c>
      <c r="K2475">
        <f>IF(ISERROR(VLOOKUP($A$2475, 文字檔!Q:R, 2, 0)),0,VLOOKUP($A$2475, 文字檔!Q:R, 2, 0))</f>
        <v>-42000</v>
      </c>
      <c r="L2475">
        <f>IF(ISERROR(VLOOKUP($A$2475, 文字檔!S:T, 2, 0)),0,VLOOKUP($A$2475, 文字檔!S:T, 2, 0))</f>
        <v>0</v>
      </c>
      <c r="M2475">
        <f>IF(ISERROR(VLOOKUP($A$2475, 文字檔!U:V, 2, 0)),0,VLOOKUP($A$2475, 文字檔!U:V, 2, 0))</f>
        <v>-66086.81</v>
      </c>
      <c r="N2475">
        <f>IF(ISERROR(VLOOKUP($A$2475, 文字檔!W:X, 2, 0)),0,VLOOKUP($A$2475, 文字檔!W:X, 2, 0))</f>
        <v>42000</v>
      </c>
      <c r="O2475">
        <f>IF(ISERROR(VLOOKUP($A$2475, 文字檔!Y:Z, 2, 0)),0,VLOOKUP($A$2475, 文字檔!Y:Z, 2, 0))</f>
        <v>42000</v>
      </c>
      <c r="P2475">
        <f>IF(ISERROR(VLOOKUP($A$2475, 文字檔!AA:AB, 2, 0)),0,VLOOKUP($A$2475, 文字檔!AA:AB, 2, 0))</f>
        <v>-19491.52</v>
      </c>
    </row>
    <row r="2476" spans="1:16" ht="16.2">
      <c r="A2476" s="7">
        <v>46212</v>
      </c>
      <c r="B2476" s="5">
        <f>SUMPRODUCT($C$2:$P$2,$C$2476:$P$2476)</f>
        <v>-336860.11</v>
      </c>
      <c r="C2476" s="5">
        <f>IF(ISERROR(VLOOKUP($A$2476, 文字檔!A:B, 2, 0)),0,VLOOKUP($A$2476, 文字檔!A:B, 2, 0))</f>
        <v>0</v>
      </c>
      <c r="D2476" s="5">
        <f>IF(ISERROR(VLOOKUP($A$2476, 文字檔!C:D, 2, 0)),0,VLOOKUP($A$2476, 文字檔!C:D, 2, 0))</f>
        <v>159857.23000000001</v>
      </c>
      <c r="E2476" s="5">
        <f>IF(ISERROR(VLOOKUP($A$2476, 文字檔!E:F, 2, 0)),0,VLOOKUP($A$2476, 文字檔!E:F, 2, 0))</f>
        <v>0</v>
      </c>
      <c r="F2476" s="5">
        <f>IF(ISERROR(VLOOKUP($A$2476, 文字檔!G:H, 2, 0)),0,VLOOKUP($A$2476, 文字檔!G:H, 2, 0))</f>
        <v>-98943.23</v>
      </c>
      <c r="G2476" s="5">
        <f>IF(ISERROR(VLOOKUP($A$2476, 文字檔!I:J, 2, 0)),0,VLOOKUP($A$2476, 文字檔!I:J, 2, 0))</f>
        <v>0</v>
      </c>
      <c r="H2476" s="5">
        <f>IF(ISERROR(VLOOKUP($A$2476, 文字檔!K:L, 2, 0)),0,VLOOKUP($A$2476, 文字檔!K:L, 2, 0))</f>
        <v>1843.81</v>
      </c>
      <c r="I2476" s="5">
        <f>IF(ISERROR(VLOOKUP($A$2476, 文字檔!M:N, 2, 0)),0,VLOOKUP($A$2476, 文字檔!M:N, 2, 0))</f>
        <v>-307729.18</v>
      </c>
      <c r="J2476" s="5">
        <f>IF(ISERROR(VLOOKUP($A$2476, 文字檔!O:P, 2, 0)),0,VLOOKUP($A$2476, 文字檔!O:P, 2, 0))</f>
        <v>0</v>
      </c>
      <c r="K2476">
        <f>IF(ISERROR(VLOOKUP($A$2476, 文字檔!Q:R, 2, 0)),0,VLOOKUP($A$2476, 文字檔!Q:R, 2, 0))</f>
        <v>22400</v>
      </c>
      <c r="L2476">
        <f>IF(ISERROR(VLOOKUP($A$2476, 文字檔!S:T, 2, 0)),0,VLOOKUP($A$2476, 文字檔!S:T, 2, 0))</f>
        <v>-86551.09</v>
      </c>
      <c r="M2476">
        <f>IF(ISERROR(VLOOKUP($A$2476, 文字檔!U:V, 2, 0)),0,VLOOKUP($A$2476, 文字檔!U:V, 2, 0))</f>
        <v>0</v>
      </c>
      <c r="N2476">
        <f>IF(ISERROR(VLOOKUP($A$2476, 文字檔!W:X, 2, 0)),0,VLOOKUP($A$2476, 文字檔!W:X, 2, 0))</f>
        <v>-22400</v>
      </c>
      <c r="O2476">
        <f>IF(ISERROR(VLOOKUP($A$2476, 文字檔!Y:Z, 2, 0)),0,VLOOKUP($A$2476, 文字檔!Y:Z, 2, 0))</f>
        <v>-5337.65</v>
      </c>
      <c r="P2476">
        <f>IF(ISERROR(VLOOKUP($A$2476, 文字檔!AA:AB, 2, 0)),0,VLOOKUP($A$2476, 文字檔!AA:AB, 2, 0))</f>
        <v>0</v>
      </c>
    </row>
    <row r="2477" spans="1:16" ht="16.2">
      <c r="A2477" s="7">
        <v>46213</v>
      </c>
      <c r="B2477" s="5">
        <f>SUMPRODUCT($C$2:$P$2,$C$2477:$P$2477)</f>
        <v>0</v>
      </c>
      <c r="C2477" s="5">
        <f>IF(ISERROR(VLOOKUP($A$2477, 文字檔!A:B, 2, 0)),0,VLOOKUP($A$2477, 文字檔!A:B, 2, 0))</f>
        <v>0</v>
      </c>
      <c r="D2477" s="5">
        <f>IF(ISERROR(VLOOKUP($A$2477, 文字檔!C:D, 2, 0)),0,VLOOKUP($A$2477, 文字檔!C:D, 2, 0))</f>
        <v>0</v>
      </c>
      <c r="E2477" s="5">
        <f>IF(ISERROR(VLOOKUP($A$2477, 文字檔!E:F, 2, 0)),0,VLOOKUP($A$2477, 文字檔!E:F, 2, 0))</f>
        <v>0</v>
      </c>
      <c r="F2477" s="5">
        <f>IF(ISERROR(VLOOKUP($A$2477, 文字檔!G:H, 2, 0)),0,VLOOKUP($A$2477, 文字檔!G:H, 2, 0))</f>
        <v>0</v>
      </c>
      <c r="G2477" s="5">
        <f>IF(ISERROR(VLOOKUP($A$2477, 文字檔!I:J, 2, 0)),0,VLOOKUP($A$2477, 文字檔!I:J, 2, 0))</f>
        <v>0</v>
      </c>
      <c r="H2477" s="5">
        <f>IF(ISERROR(VLOOKUP($A$2477, 文字檔!K:L, 2, 0)),0,VLOOKUP($A$2477, 文字檔!K:L, 2, 0))</f>
        <v>0</v>
      </c>
      <c r="I2477" s="5">
        <f>IF(ISERROR(VLOOKUP($A$2477, 文字檔!M:N, 2, 0)),0,VLOOKUP($A$2477, 文字檔!M:N, 2, 0))</f>
        <v>0</v>
      </c>
      <c r="J2477" s="5">
        <f>IF(ISERROR(VLOOKUP($A$2477, 文字檔!O:P, 2, 0)),0,VLOOKUP($A$2477, 文字檔!O:P, 2, 0))</f>
        <v>0</v>
      </c>
      <c r="K2477">
        <f>IF(ISERROR(VLOOKUP($A$2477, 文字檔!Q:R, 2, 0)),0,VLOOKUP($A$2477, 文字檔!Q:R, 2, 0))</f>
        <v>0</v>
      </c>
      <c r="L2477">
        <f>IF(ISERROR(VLOOKUP($A$2477, 文字檔!S:T, 2, 0)),0,VLOOKUP($A$2477, 文字檔!S:T, 2, 0))</f>
        <v>0</v>
      </c>
      <c r="M2477">
        <f>IF(ISERROR(VLOOKUP($A$2477, 文字檔!U:V, 2, 0)),0,VLOOKUP($A$2477, 文字檔!U:V, 2, 0))</f>
        <v>0</v>
      </c>
      <c r="N2477">
        <f>IF(ISERROR(VLOOKUP($A$2477, 文字檔!W:X, 2, 0)),0,VLOOKUP($A$2477, 文字檔!W:X, 2, 0))</f>
        <v>0</v>
      </c>
      <c r="O2477">
        <f>IF(ISERROR(VLOOKUP($A$2477, 文字檔!Y:Z, 2, 0)),0,VLOOKUP($A$2477, 文字檔!Y:Z, 2, 0))</f>
        <v>0</v>
      </c>
      <c r="P2477">
        <f>IF(ISERROR(VLOOKUP($A$2477, 文字檔!AA:AB, 2, 0)),0,VLOOKUP($A$2477, 文字檔!AA:AB, 2, 0))</f>
        <v>0</v>
      </c>
    </row>
    <row r="2478" spans="1:16" ht="16.2">
      <c r="A2478" s="7">
        <v>46214</v>
      </c>
      <c r="B2478" s="5">
        <f>SUMPRODUCT($C$2:$P$2,$C$2478:$P$2478)</f>
        <v>0</v>
      </c>
      <c r="C2478" s="5">
        <f>IF(ISERROR(VLOOKUP($A$2478, 文字檔!A:B, 2, 0)),0,VLOOKUP($A$2478, 文字檔!A:B, 2, 0))</f>
        <v>0</v>
      </c>
      <c r="D2478" s="5">
        <f>IF(ISERROR(VLOOKUP($A$2478, 文字檔!C:D, 2, 0)),0,VLOOKUP($A$2478, 文字檔!C:D, 2, 0))</f>
        <v>0</v>
      </c>
      <c r="E2478" s="5">
        <f>IF(ISERROR(VLOOKUP($A$2478, 文字檔!E:F, 2, 0)),0,VLOOKUP($A$2478, 文字檔!E:F, 2, 0))</f>
        <v>0</v>
      </c>
      <c r="F2478" s="5">
        <f>IF(ISERROR(VLOOKUP($A$2478, 文字檔!G:H, 2, 0)),0,VLOOKUP($A$2478, 文字檔!G:H, 2, 0))</f>
        <v>0</v>
      </c>
      <c r="G2478" s="5">
        <f>IF(ISERROR(VLOOKUP($A$2478, 文字檔!I:J, 2, 0)),0,VLOOKUP($A$2478, 文字檔!I:J, 2, 0))</f>
        <v>0</v>
      </c>
      <c r="H2478" s="5">
        <f>IF(ISERROR(VLOOKUP($A$2478, 文字檔!K:L, 2, 0)),0,VLOOKUP($A$2478, 文字檔!K:L, 2, 0))</f>
        <v>0</v>
      </c>
      <c r="I2478" s="5">
        <f>IF(ISERROR(VLOOKUP($A$2478, 文字檔!M:N, 2, 0)),0,VLOOKUP($A$2478, 文字檔!M:N, 2, 0))</f>
        <v>0</v>
      </c>
      <c r="J2478" s="5">
        <f>IF(ISERROR(VLOOKUP($A$2478, 文字檔!O:P, 2, 0)),0,VLOOKUP($A$2478, 文字檔!O:P, 2, 0))</f>
        <v>0</v>
      </c>
      <c r="K2478">
        <f>IF(ISERROR(VLOOKUP($A$2478, 文字檔!Q:R, 2, 0)),0,VLOOKUP($A$2478, 文字檔!Q:R, 2, 0))</f>
        <v>0</v>
      </c>
      <c r="L2478">
        <f>IF(ISERROR(VLOOKUP($A$2478, 文字檔!S:T, 2, 0)),0,VLOOKUP($A$2478, 文字檔!S:T, 2, 0))</f>
        <v>0</v>
      </c>
      <c r="M2478">
        <f>IF(ISERROR(VLOOKUP($A$2478, 文字檔!U:V, 2, 0)),0,VLOOKUP($A$2478, 文字檔!U:V, 2, 0))</f>
        <v>0</v>
      </c>
      <c r="N2478">
        <f>IF(ISERROR(VLOOKUP($A$2478, 文字檔!W:X, 2, 0)),0,VLOOKUP($A$2478, 文字檔!W:X, 2, 0))</f>
        <v>0</v>
      </c>
      <c r="O2478">
        <f>IF(ISERROR(VLOOKUP($A$2478, 文字檔!Y:Z, 2, 0)),0,VLOOKUP($A$2478, 文字檔!Y:Z, 2, 0))</f>
        <v>0</v>
      </c>
      <c r="P2478">
        <f>IF(ISERROR(VLOOKUP($A$2478, 文字檔!AA:AB, 2, 0)),0,VLOOKUP($A$2478, 文字檔!AA:AB, 2, 0))</f>
        <v>0</v>
      </c>
    </row>
    <row r="2479" spans="1:16" ht="16.2">
      <c r="A2479" s="7">
        <v>46215</v>
      </c>
      <c r="B2479" s="5">
        <f>SUMPRODUCT($C$2:$P$2,$C$2479:$P$2479)</f>
        <v>0</v>
      </c>
      <c r="C2479" s="5">
        <f>IF(ISERROR(VLOOKUP($A$2479, 文字檔!A:B, 2, 0)),0,VLOOKUP($A$2479, 文字檔!A:B, 2, 0))</f>
        <v>0</v>
      </c>
      <c r="D2479" s="5">
        <f>IF(ISERROR(VLOOKUP($A$2479, 文字檔!C:D, 2, 0)),0,VLOOKUP($A$2479, 文字檔!C:D, 2, 0))</f>
        <v>0</v>
      </c>
      <c r="E2479" s="5">
        <f>IF(ISERROR(VLOOKUP($A$2479, 文字檔!E:F, 2, 0)),0,VLOOKUP($A$2479, 文字檔!E:F, 2, 0))</f>
        <v>0</v>
      </c>
      <c r="F2479" s="5">
        <f>IF(ISERROR(VLOOKUP($A$2479, 文字檔!G:H, 2, 0)),0,VLOOKUP($A$2479, 文字檔!G:H, 2, 0))</f>
        <v>0</v>
      </c>
      <c r="G2479" s="5">
        <f>IF(ISERROR(VLOOKUP($A$2479, 文字檔!I:J, 2, 0)),0,VLOOKUP($A$2479, 文字檔!I:J, 2, 0))</f>
        <v>0</v>
      </c>
      <c r="H2479" s="5">
        <f>IF(ISERROR(VLOOKUP($A$2479, 文字檔!K:L, 2, 0)),0,VLOOKUP($A$2479, 文字檔!K:L, 2, 0))</f>
        <v>0</v>
      </c>
      <c r="I2479" s="5">
        <f>IF(ISERROR(VLOOKUP($A$2479, 文字檔!M:N, 2, 0)),0,VLOOKUP($A$2479, 文字檔!M:N, 2, 0))</f>
        <v>0</v>
      </c>
      <c r="J2479" s="5">
        <f>IF(ISERROR(VLOOKUP($A$2479, 文字檔!O:P, 2, 0)),0,VLOOKUP($A$2479, 文字檔!O:P, 2, 0))</f>
        <v>0</v>
      </c>
      <c r="K2479">
        <f>IF(ISERROR(VLOOKUP($A$2479, 文字檔!Q:R, 2, 0)),0,VLOOKUP($A$2479, 文字檔!Q:R, 2, 0))</f>
        <v>0</v>
      </c>
      <c r="L2479">
        <f>IF(ISERROR(VLOOKUP($A$2479, 文字檔!S:T, 2, 0)),0,VLOOKUP($A$2479, 文字檔!S:T, 2, 0))</f>
        <v>0</v>
      </c>
      <c r="M2479">
        <f>IF(ISERROR(VLOOKUP($A$2479, 文字檔!U:V, 2, 0)),0,VLOOKUP($A$2479, 文字檔!U:V, 2, 0))</f>
        <v>0</v>
      </c>
      <c r="N2479">
        <f>IF(ISERROR(VLOOKUP($A$2479, 文字檔!W:X, 2, 0)),0,VLOOKUP($A$2479, 文字檔!W:X, 2, 0))</f>
        <v>0</v>
      </c>
      <c r="O2479">
        <f>IF(ISERROR(VLOOKUP($A$2479, 文字檔!Y:Z, 2, 0)),0,VLOOKUP($A$2479, 文字檔!Y:Z, 2, 0))</f>
        <v>0</v>
      </c>
      <c r="P2479">
        <f>IF(ISERROR(VLOOKUP($A$2479, 文字檔!AA:AB, 2, 0)),0,VLOOKUP($A$2479, 文字檔!AA:AB, 2, 0))</f>
        <v>0</v>
      </c>
    </row>
    <row r="2480" spans="1:16" ht="16.2">
      <c r="A2480" s="7">
        <v>46216</v>
      </c>
      <c r="B2480" s="5">
        <f>SUMPRODUCT($C$2:$P$2,$C$2480:$P$2480)</f>
        <v>3537.0500000000102</v>
      </c>
      <c r="C2480" s="5">
        <f>IF(ISERROR(VLOOKUP($A$2480, 文字檔!A:B, 2, 0)),0,VLOOKUP($A$2480, 文字檔!A:B, 2, 0))</f>
        <v>146854.04</v>
      </c>
      <c r="D2480" s="5">
        <f>IF(ISERROR(VLOOKUP($A$2480, 文字檔!C:D, 2, 0)),0,VLOOKUP($A$2480, 文字檔!C:D, 2, 0))</f>
        <v>0</v>
      </c>
      <c r="E2480" s="5">
        <f>IF(ISERROR(VLOOKUP($A$2480, 文字檔!E:F, 2, 0)),0,VLOOKUP($A$2480, 文字檔!E:F, 2, 0))</f>
        <v>0</v>
      </c>
      <c r="F2480" s="5">
        <f>IF(ISERROR(VLOOKUP($A$2480, 文字檔!G:H, 2, 0)),0,VLOOKUP($A$2480, 文字檔!G:H, 2, 0))</f>
        <v>0</v>
      </c>
      <c r="G2480" s="5">
        <f>IF(ISERROR(VLOOKUP($A$2480, 文字檔!I:J, 2, 0)),0,VLOOKUP($A$2480, 文字檔!I:J, 2, 0))</f>
        <v>0</v>
      </c>
      <c r="H2480" s="5">
        <f>IF(ISERROR(VLOOKUP($A$2480, 文字檔!K:L, 2, 0)),0,VLOOKUP($A$2480, 文字檔!K:L, 2, 0))</f>
        <v>0</v>
      </c>
      <c r="I2480" s="5">
        <f>IF(ISERROR(VLOOKUP($A$2480, 文字檔!M:N, 2, 0)),0,VLOOKUP($A$2480, 文字檔!M:N, 2, 0))</f>
        <v>-82755.56</v>
      </c>
      <c r="J2480" s="5">
        <f>IF(ISERROR(VLOOKUP($A$2480, 文字檔!O:P, 2, 0)),0,VLOOKUP($A$2480, 文字檔!O:P, 2, 0))</f>
        <v>0</v>
      </c>
      <c r="K2480">
        <f>IF(ISERROR(VLOOKUP($A$2480, 文字檔!Q:R, 2, 0)),0,VLOOKUP($A$2480, 文字檔!Q:R, 2, 0))</f>
        <v>-12000</v>
      </c>
      <c r="L2480">
        <f>IF(ISERROR(VLOOKUP($A$2480, 文字檔!S:T, 2, 0)),0,VLOOKUP($A$2480, 文字檔!S:T, 2, 0))</f>
        <v>0</v>
      </c>
      <c r="M2480">
        <f>IF(ISERROR(VLOOKUP($A$2480, 文字檔!U:V, 2, 0)),0,VLOOKUP($A$2480, 文字檔!U:V, 2, 0))</f>
        <v>0</v>
      </c>
      <c r="N2480">
        <f>IF(ISERROR(VLOOKUP($A$2480, 文字檔!W:X, 2, 0)),0,VLOOKUP($A$2480, 文字檔!W:X, 2, 0))</f>
        <v>12000</v>
      </c>
      <c r="O2480">
        <f>IF(ISERROR(VLOOKUP($A$2480, 文字檔!Y:Z, 2, 0)),0,VLOOKUP($A$2480, 文字檔!Y:Z, 2, 0))</f>
        <v>-60561.43</v>
      </c>
      <c r="P2480">
        <f>IF(ISERROR(VLOOKUP($A$2480, 文字檔!AA:AB, 2, 0)),0,VLOOKUP($A$2480, 文字檔!AA:AB, 2, 0))</f>
        <v>0</v>
      </c>
    </row>
    <row r="2481" spans="1:16" ht="16.2">
      <c r="A2481" s="7">
        <v>46217</v>
      </c>
      <c r="B2481" s="5">
        <f>SUMPRODUCT($C$2:$P$2,$C$2481:$P$2481)</f>
        <v>121331.65000000001</v>
      </c>
      <c r="C2481" s="5">
        <f>IF(ISERROR(VLOOKUP($A$2481, 文字檔!A:B, 2, 0)),0,VLOOKUP($A$2481, 文字檔!A:B, 2, 0))</f>
        <v>-34770.81</v>
      </c>
      <c r="D2481" s="5">
        <f>IF(ISERROR(VLOOKUP($A$2481, 文字檔!C:D, 2, 0)),0,VLOOKUP($A$2481, 文字檔!C:D, 2, 0))</f>
        <v>0</v>
      </c>
      <c r="E2481" s="5">
        <f>IF(ISERROR(VLOOKUP($A$2481, 文字檔!E:F, 2, 0)),0,VLOOKUP($A$2481, 文字檔!E:F, 2, 0))</f>
        <v>0</v>
      </c>
      <c r="F2481" s="5">
        <f>IF(ISERROR(VLOOKUP($A$2481, 文字檔!G:H, 2, 0)),0,VLOOKUP($A$2481, 文字檔!G:H, 2, 0))</f>
        <v>0</v>
      </c>
      <c r="G2481" s="5">
        <f>IF(ISERROR(VLOOKUP($A$2481, 文字檔!I:J, 2, 0)),0,VLOOKUP($A$2481, 文字檔!I:J, 2, 0))</f>
        <v>0</v>
      </c>
      <c r="H2481" s="5">
        <f>IF(ISERROR(VLOOKUP($A$2481, 文字檔!K:L, 2, 0)),0,VLOOKUP($A$2481, 文字檔!K:L, 2, 0))</f>
        <v>-82314.7</v>
      </c>
      <c r="I2481" s="5">
        <f>IF(ISERROR(VLOOKUP($A$2481, 文字檔!M:N, 2, 0)),0,VLOOKUP($A$2481, 文字檔!M:N, 2, 0))</f>
        <v>133035.39000000001</v>
      </c>
      <c r="J2481" s="5">
        <f>IF(ISERROR(VLOOKUP($A$2481, 文字檔!O:P, 2, 0)),0,VLOOKUP($A$2481, 文字檔!O:P, 2, 0))</f>
        <v>0</v>
      </c>
      <c r="K2481">
        <f>IF(ISERROR(VLOOKUP($A$2481, 文字檔!Q:R, 2, 0)),0,VLOOKUP($A$2481, 文字檔!Q:R, 2, 0))</f>
        <v>-160400</v>
      </c>
      <c r="L2481">
        <f>IF(ISERROR(VLOOKUP($A$2481, 文字檔!S:T, 2, 0)),0,VLOOKUP($A$2481, 文字檔!S:T, 2, 0))</f>
        <v>-14299.52</v>
      </c>
      <c r="M2481">
        <f>IF(ISERROR(VLOOKUP($A$2481, 文字檔!U:V, 2, 0)),0,VLOOKUP($A$2481, 文字檔!U:V, 2, 0))</f>
        <v>0</v>
      </c>
      <c r="N2481">
        <f>IF(ISERROR(VLOOKUP($A$2481, 文字檔!W:X, 2, 0)),0,VLOOKUP($A$2481, 文字檔!W:X, 2, 0))</f>
        <v>160400</v>
      </c>
      <c r="O2481">
        <f>IF(ISERROR(VLOOKUP($A$2481, 文字檔!Y:Z, 2, 0)),0,VLOOKUP($A$2481, 文字檔!Y:Z, 2, 0))</f>
        <v>69142.23</v>
      </c>
      <c r="P2481">
        <f>IF(ISERROR(VLOOKUP($A$2481, 文字檔!AA:AB, 2, 0)),0,VLOOKUP($A$2481, 文字檔!AA:AB, 2, 0))</f>
        <v>50539.06</v>
      </c>
    </row>
    <row r="2482" spans="1:16" ht="16.2">
      <c r="A2482" s="7">
        <v>46218</v>
      </c>
      <c r="B2482" s="5">
        <f>SUMPRODUCT($C$2:$P$2,$C$2482:$P$2482)</f>
        <v>75874.720000000001</v>
      </c>
      <c r="C2482" s="5">
        <f>IF(ISERROR(VLOOKUP($A$2482, 文字檔!A:B, 2, 0)),0,VLOOKUP($A$2482, 文字檔!A:B, 2, 0))</f>
        <v>0</v>
      </c>
      <c r="D2482" s="5">
        <f>IF(ISERROR(VLOOKUP($A$2482, 文字檔!C:D, 2, 0)),0,VLOOKUP($A$2482, 文字檔!C:D, 2, 0))</f>
        <v>0</v>
      </c>
      <c r="E2482" s="5">
        <f>IF(ISERROR(VLOOKUP($A$2482, 文字檔!E:F, 2, 0)),0,VLOOKUP($A$2482, 文字檔!E:F, 2, 0))</f>
        <v>0</v>
      </c>
      <c r="F2482" s="5">
        <f>IF(ISERROR(VLOOKUP($A$2482, 文字檔!G:H, 2, 0)),0,VLOOKUP($A$2482, 文字檔!G:H, 2, 0))</f>
        <v>0</v>
      </c>
      <c r="G2482" s="5">
        <f>IF(ISERROR(VLOOKUP($A$2482, 文字檔!I:J, 2, 0)),0,VLOOKUP($A$2482, 文字檔!I:J, 2, 0))</f>
        <v>0</v>
      </c>
      <c r="H2482" s="5">
        <f>IF(ISERROR(VLOOKUP($A$2482, 文字檔!K:L, 2, 0)),0,VLOOKUP($A$2482, 文字檔!K:L, 2, 0))</f>
        <v>77062.17</v>
      </c>
      <c r="I2482" s="5">
        <f>IF(ISERROR(VLOOKUP($A$2482, 文字檔!M:N, 2, 0)),0,VLOOKUP($A$2482, 文字檔!M:N, 2, 0))</f>
        <v>-95358.55</v>
      </c>
      <c r="J2482" s="5">
        <f>IF(ISERROR(VLOOKUP($A$2482, 文字檔!O:P, 2, 0)),0,VLOOKUP($A$2482, 文字檔!O:P, 2, 0))</f>
        <v>0</v>
      </c>
      <c r="K2482">
        <f>IF(ISERROR(VLOOKUP($A$2482, 文字檔!Q:R, 2, 0)),0,VLOOKUP($A$2482, 文字檔!Q:R, 2, 0))</f>
        <v>201625.1</v>
      </c>
      <c r="L2482">
        <f>IF(ISERROR(VLOOKUP($A$2482, 文字檔!S:T, 2, 0)),0,VLOOKUP($A$2482, 文字檔!S:T, 2, 0))</f>
        <v>0</v>
      </c>
      <c r="M2482">
        <f>IF(ISERROR(VLOOKUP($A$2482, 文字檔!U:V, 2, 0)),0,VLOOKUP($A$2482, 文字檔!U:V, 2, 0))</f>
        <v>-749.5</v>
      </c>
      <c r="N2482">
        <f>IF(ISERROR(VLOOKUP($A$2482, 文字檔!W:X, 2, 0)),0,VLOOKUP($A$2482, 文字檔!W:X, 2, 0))</f>
        <v>-86157.17</v>
      </c>
      <c r="O2482">
        <f>IF(ISERROR(VLOOKUP($A$2482, 文字檔!Y:Z, 2, 0)),0,VLOOKUP($A$2482, 文字檔!Y:Z, 2, 0))</f>
        <v>-20547.330000000002</v>
      </c>
      <c r="P2482">
        <f>IF(ISERROR(VLOOKUP($A$2482, 文字檔!AA:AB, 2, 0)),0,VLOOKUP($A$2482, 文字檔!AA:AB, 2, 0))</f>
        <v>0</v>
      </c>
    </row>
    <row r="2483" spans="1:16" ht="16.2">
      <c r="A2483" s="7">
        <v>46219</v>
      </c>
      <c r="B2483" s="5">
        <f>SUMPRODUCT($C$2:$P$2,$C$2483:$P$2483)</f>
        <v>-491711.27</v>
      </c>
      <c r="C2483" s="5">
        <f>IF(ISERROR(VLOOKUP($A$2483, 文字檔!A:B, 2, 0)),0,VLOOKUP($A$2483, 文字檔!A:B, 2, 0))</f>
        <v>0</v>
      </c>
      <c r="D2483" s="5">
        <f>IF(ISERROR(VLOOKUP($A$2483, 文字檔!C:D, 2, 0)),0,VLOOKUP($A$2483, 文字檔!C:D, 2, 0))</f>
        <v>0</v>
      </c>
      <c r="E2483" s="5">
        <f>IF(ISERROR(VLOOKUP($A$2483, 文字檔!E:F, 2, 0)),0,VLOOKUP($A$2483, 文字檔!E:F, 2, 0))</f>
        <v>0</v>
      </c>
      <c r="F2483" s="5">
        <f>IF(ISERROR(VLOOKUP($A$2483, 文字檔!G:H, 2, 0)),0,VLOOKUP($A$2483, 文字檔!G:H, 2, 0))</f>
        <v>0</v>
      </c>
      <c r="G2483" s="5">
        <f>IF(ISERROR(VLOOKUP($A$2483, 文字檔!I:J, 2, 0)),0,VLOOKUP($A$2483, 文字檔!I:J, 2, 0))</f>
        <v>-136540.35</v>
      </c>
      <c r="H2483" s="5">
        <f>IF(ISERROR(VLOOKUP($A$2483, 文字檔!K:L, 2, 0)),0,VLOOKUP($A$2483, 文字檔!K:L, 2, 0))</f>
        <v>-72325.08</v>
      </c>
      <c r="I2483" s="5">
        <f>IF(ISERROR(VLOOKUP($A$2483, 文字檔!M:N, 2, 0)),0,VLOOKUP($A$2483, 文字檔!M:N, 2, 0))</f>
        <v>0</v>
      </c>
      <c r="J2483" s="5">
        <f>IF(ISERROR(VLOOKUP($A$2483, 文字檔!O:P, 2, 0)),0,VLOOKUP($A$2483, 文字檔!O:P, 2, 0))</f>
        <v>0</v>
      </c>
      <c r="K2483">
        <f>IF(ISERROR(VLOOKUP($A$2483, 文字檔!Q:R, 2, 0)),0,VLOOKUP($A$2483, 文字檔!Q:R, 2, 0))</f>
        <v>-103186.27</v>
      </c>
      <c r="L2483">
        <f>IF(ISERROR(VLOOKUP($A$2483, 文字檔!S:T, 2, 0)),0,VLOOKUP($A$2483, 文字檔!S:T, 2, 0))</f>
        <v>0</v>
      </c>
      <c r="M2483">
        <f>IF(ISERROR(VLOOKUP($A$2483, 文字檔!U:V, 2, 0)),0,VLOOKUP($A$2483, 文字檔!U:V, 2, 0))</f>
        <v>-58758.8</v>
      </c>
      <c r="N2483">
        <f>IF(ISERROR(VLOOKUP($A$2483, 文字檔!W:X, 2, 0)),0,VLOOKUP($A$2483, 文字檔!W:X, 2, 0))</f>
        <v>-78149.11</v>
      </c>
      <c r="O2483">
        <f>IF(ISERROR(VLOOKUP($A$2483, 文字檔!Y:Z, 2, 0)),0,VLOOKUP($A$2483, 文字檔!Y:Z, 2, 0))</f>
        <v>0</v>
      </c>
      <c r="P2483">
        <f>IF(ISERROR(VLOOKUP($A$2483, 文字檔!AA:AB, 2, 0)),0,VLOOKUP($A$2483, 文字檔!AA:AB, 2, 0))</f>
        <v>-42751.66</v>
      </c>
    </row>
    <row r="2484" spans="1:16" ht="16.2">
      <c r="A2484" s="7">
        <v>46220</v>
      </c>
      <c r="B2484" s="5">
        <f>SUMPRODUCT($C$2:$P$2,$C$2484:$P$2484)</f>
        <v>312354.91000000003</v>
      </c>
      <c r="C2484" s="5">
        <f>IF(ISERROR(VLOOKUP($A$2484, 文字檔!A:B, 2, 0)),0,VLOOKUP($A$2484, 文字檔!A:B, 2, 0))</f>
        <v>0</v>
      </c>
      <c r="D2484" s="5">
        <f>IF(ISERROR(VLOOKUP($A$2484, 文字檔!C:D, 2, 0)),0,VLOOKUP($A$2484, 文字檔!C:D, 2, 0))</f>
        <v>0</v>
      </c>
      <c r="E2484" s="5">
        <f>IF(ISERROR(VLOOKUP($A$2484, 文字檔!E:F, 2, 0)),0,VLOOKUP($A$2484, 文字檔!E:F, 2, 0))</f>
        <v>0</v>
      </c>
      <c r="F2484" s="5">
        <f>IF(ISERROR(VLOOKUP($A$2484, 文字檔!G:H, 2, 0)),0,VLOOKUP($A$2484, 文字檔!G:H, 2, 0))</f>
        <v>0</v>
      </c>
      <c r="G2484" s="5">
        <f>IF(ISERROR(VLOOKUP($A$2484, 文字檔!I:J, 2, 0)),0,VLOOKUP($A$2484, 文字檔!I:J, 2, 0))</f>
        <v>0</v>
      </c>
      <c r="H2484" s="5">
        <f>IF(ISERROR(VLOOKUP($A$2484, 文字檔!K:L, 2, 0)),0,VLOOKUP($A$2484, 文字檔!K:L, 2, 0))</f>
        <v>2935.28</v>
      </c>
      <c r="I2484" s="5">
        <f>IF(ISERROR(VLOOKUP($A$2484, 文字檔!M:N, 2, 0)),0,VLOOKUP($A$2484, 文字檔!M:N, 2, 0))</f>
        <v>299473.7</v>
      </c>
      <c r="J2484" s="5">
        <f>IF(ISERROR(VLOOKUP($A$2484, 文字檔!O:P, 2, 0)),0,VLOOKUP($A$2484, 文字檔!O:P, 2, 0))</f>
        <v>0</v>
      </c>
      <c r="K2484">
        <f>IF(ISERROR(VLOOKUP($A$2484, 文字檔!Q:R, 2, 0)),0,VLOOKUP($A$2484, 文字檔!Q:R, 2, 0))</f>
        <v>-598800</v>
      </c>
      <c r="L2484">
        <f>IF(ISERROR(VLOOKUP($A$2484, 文字檔!S:T, 2, 0)),0,VLOOKUP($A$2484, 文字檔!S:T, 2, 0))</f>
        <v>0</v>
      </c>
      <c r="M2484">
        <f>IF(ISERROR(VLOOKUP($A$2484, 文字檔!U:V, 2, 0)),0,VLOOKUP($A$2484, 文字檔!U:V, 2, 0))</f>
        <v>0</v>
      </c>
      <c r="N2484">
        <f>IF(ISERROR(VLOOKUP($A$2484, 文字檔!W:X, 2, 0)),0,VLOOKUP($A$2484, 文字檔!W:X, 2, 0))</f>
        <v>0</v>
      </c>
      <c r="O2484">
        <f>IF(ISERROR(VLOOKUP($A$2484, 文字檔!Y:Z, 2, 0)),0,VLOOKUP($A$2484, 文字檔!Y:Z, 2, 0))</f>
        <v>355665.27</v>
      </c>
      <c r="P2484">
        <f>IF(ISERROR(VLOOKUP($A$2484, 文字檔!AA:AB, 2, 0)),0,VLOOKUP($A$2484, 文字檔!AA:AB, 2, 0))</f>
        <v>253080.66</v>
      </c>
    </row>
    <row r="2485" spans="1:16" ht="16.2">
      <c r="A2485" s="7">
        <v>46221</v>
      </c>
      <c r="B2485" s="5">
        <f>SUMPRODUCT($C$2:$P$2,$C$2485:$P$2485)</f>
        <v>0</v>
      </c>
      <c r="C2485" s="5">
        <f>IF(ISERROR(VLOOKUP($A$2485, 文字檔!A:B, 2, 0)),0,VLOOKUP($A$2485, 文字檔!A:B, 2, 0))</f>
        <v>0</v>
      </c>
      <c r="D2485" s="5">
        <f>IF(ISERROR(VLOOKUP($A$2485, 文字檔!C:D, 2, 0)),0,VLOOKUP($A$2485, 文字檔!C:D, 2, 0))</f>
        <v>0</v>
      </c>
      <c r="E2485" s="5">
        <f>IF(ISERROR(VLOOKUP($A$2485, 文字檔!E:F, 2, 0)),0,VLOOKUP($A$2485, 文字檔!E:F, 2, 0))</f>
        <v>0</v>
      </c>
      <c r="F2485" s="5">
        <f>IF(ISERROR(VLOOKUP($A$2485, 文字檔!G:H, 2, 0)),0,VLOOKUP($A$2485, 文字檔!G:H, 2, 0))</f>
        <v>0</v>
      </c>
      <c r="G2485" s="5">
        <f>IF(ISERROR(VLOOKUP($A$2485, 文字檔!I:J, 2, 0)),0,VLOOKUP($A$2485, 文字檔!I:J, 2, 0))</f>
        <v>0</v>
      </c>
      <c r="H2485" s="5">
        <f>IF(ISERROR(VLOOKUP($A$2485, 文字檔!K:L, 2, 0)),0,VLOOKUP($A$2485, 文字檔!K:L, 2, 0))</f>
        <v>0</v>
      </c>
      <c r="I2485" s="5">
        <f>IF(ISERROR(VLOOKUP($A$2485, 文字檔!M:N, 2, 0)),0,VLOOKUP($A$2485, 文字檔!M:N, 2, 0))</f>
        <v>0</v>
      </c>
      <c r="J2485" s="5">
        <f>IF(ISERROR(VLOOKUP($A$2485, 文字檔!O:P, 2, 0)),0,VLOOKUP($A$2485, 文字檔!O:P, 2, 0))</f>
        <v>0</v>
      </c>
      <c r="K2485">
        <f>IF(ISERROR(VLOOKUP($A$2485, 文字檔!Q:R, 2, 0)),0,VLOOKUP($A$2485, 文字檔!Q:R, 2, 0))</f>
        <v>0</v>
      </c>
      <c r="L2485">
        <f>IF(ISERROR(VLOOKUP($A$2485, 文字檔!S:T, 2, 0)),0,VLOOKUP($A$2485, 文字檔!S:T, 2, 0))</f>
        <v>0</v>
      </c>
      <c r="M2485">
        <f>IF(ISERROR(VLOOKUP($A$2485, 文字檔!U:V, 2, 0)),0,VLOOKUP($A$2485, 文字檔!U:V, 2, 0))</f>
        <v>0</v>
      </c>
      <c r="N2485">
        <f>IF(ISERROR(VLOOKUP($A$2485, 文字檔!W:X, 2, 0)),0,VLOOKUP($A$2485, 文字檔!W:X, 2, 0))</f>
        <v>0</v>
      </c>
      <c r="O2485">
        <f>IF(ISERROR(VLOOKUP($A$2485, 文字檔!Y:Z, 2, 0)),0,VLOOKUP($A$2485, 文字檔!Y:Z, 2, 0))</f>
        <v>0</v>
      </c>
      <c r="P2485">
        <f>IF(ISERROR(VLOOKUP($A$2485, 文字檔!AA:AB, 2, 0)),0,VLOOKUP($A$2485, 文字檔!AA:AB, 2, 0))</f>
        <v>0</v>
      </c>
    </row>
    <row r="2486" spans="1:16" ht="16.2">
      <c r="A2486" s="7">
        <v>46222</v>
      </c>
      <c r="B2486" s="5">
        <f>SUMPRODUCT($C$2:$P$2,$C$2486:$P$2486)</f>
        <v>0</v>
      </c>
      <c r="C2486" s="5">
        <f>IF(ISERROR(VLOOKUP($A$2486, 文字檔!A:B, 2, 0)),0,VLOOKUP($A$2486, 文字檔!A:B, 2, 0))</f>
        <v>0</v>
      </c>
      <c r="D2486" s="5">
        <f>IF(ISERROR(VLOOKUP($A$2486, 文字檔!C:D, 2, 0)),0,VLOOKUP($A$2486, 文字檔!C:D, 2, 0))</f>
        <v>0</v>
      </c>
      <c r="E2486" s="5">
        <f>IF(ISERROR(VLOOKUP($A$2486, 文字檔!E:F, 2, 0)),0,VLOOKUP($A$2486, 文字檔!E:F, 2, 0))</f>
        <v>0</v>
      </c>
      <c r="F2486" s="5">
        <f>IF(ISERROR(VLOOKUP($A$2486, 文字檔!G:H, 2, 0)),0,VLOOKUP($A$2486, 文字檔!G:H, 2, 0))</f>
        <v>0</v>
      </c>
      <c r="G2486" s="5">
        <f>IF(ISERROR(VLOOKUP($A$2486, 文字檔!I:J, 2, 0)),0,VLOOKUP($A$2486, 文字檔!I:J, 2, 0))</f>
        <v>0</v>
      </c>
      <c r="H2486" s="5">
        <f>IF(ISERROR(VLOOKUP($A$2486, 文字檔!K:L, 2, 0)),0,VLOOKUP($A$2486, 文字檔!K:L, 2, 0))</f>
        <v>0</v>
      </c>
      <c r="I2486" s="5">
        <f>IF(ISERROR(VLOOKUP($A$2486, 文字檔!M:N, 2, 0)),0,VLOOKUP($A$2486, 文字檔!M:N, 2, 0))</f>
        <v>0</v>
      </c>
      <c r="J2486" s="5">
        <f>IF(ISERROR(VLOOKUP($A$2486, 文字檔!O:P, 2, 0)),0,VLOOKUP($A$2486, 文字檔!O:P, 2, 0))</f>
        <v>0</v>
      </c>
      <c r="K2486">
        <f>IF(ISERROR(VLOOKUP($A$2486, 文字檔!Q:R, 2, 0)),0,VLOOKUP($A$2486, 文字檔!Q:R, 2, 0))</f>
        <v>0</v>
      </c>
      <c r="L2486">
        <f>IF(ISERROR(VLOOKUP($A$2486, 文字檔!S:T, 2, 0)),0,VLOOKUP($A$2486, 文字檔!S:T, 2, 0))</f>
        <v>0</v>
      </c>
      <c r="M2486">
        <f>IF(ISERROR(VLOOKUP($A$2486, 文字檔!U:V, 2, 0)),0,VLOOKUP($A$2486, 文字檔!U:V, 2, 0))</f>
        <v>0</v>
      </c>
      <c r="N2486">
        <f>IF(ISERROR(VLOOKUP($A$2486, 文字檔!W:X, 2, 0)),0,VLOOKUP($A$2486, 文字檔!W:X, 2, 0))</f>
        <v>0</v>
      </c>
      <c r="O2486">
        <f>IF(ISERROR(VLOOKUP($A$2486, 文字檔!Y:Z, 2, 0)),0,VLOOKUP($A$2486, 文字檔!Y:Z, 2, 0))</f>
        <v>0</v>
      </c>
      <c r="P2486">
        <f>IF(ISERROR(VLOOKUP($A$2486, 文字檔!AA:AB, 2, 0)),0,VLOOKUP($A$2486, 文字檔!AA:AB, 2, 0))</f>
        <v>0</v>
      </c>
    </row>
    <row r="2487" spans="1:16" ht="16.2">
      <c r="A2487" s="7">
        <v>46223</v>
      </c>
      <c r="B2487" s="5">
        <f>SUMPRODUCT($C$2:$P$2,$C$2487:$P$2487)</f>
        <v>-641616.28</v>
      </c>
      <c r="C2487" s="5">
        <f>IF(ISERROR(VLOOKUP($A$2487, 文字檔!A:B, 2, 0)),0,VLOOKUP($A$2487, 文字檔!A:B, 2, 0))</f>
        <v>0</v>
      </c>
      <c r="D2487" s="5">
        <f>IF(ISERROR(VLOOKUP($A$2487, 文字檔!C:D, 2, 0)),0,VLOOKUP($A$2487, 文字檔!C:D, 2, 0))</f>
        <v>0</v>
      </c>
      <c r="E2487" s="5">
        <f>IF(ISERROR(VLOOKUP($A$2487, 文字檔!E:F, 2, 0)),0,VLOOKUP($A$2487, 文字檔!E:F, 2, 0))</f>
        <v>0</v>
      </c>
      <c r="F2487" s="5">
        <f>IF(ISERROR(VLOOKUP($A$2487, 文字檔!G:H, 2, 0)),0,VLOOKUP($A$2487, 文字檔!G:H, 2, 0))</f>
        <v>0</v>
      </c>
      <c r="G2487" s="5">
        <f>IF(ISERROR(VLOOKUP($A$2487, 文字檔!I:J, 2, 0)),0,VLOOKUP($A$2487, 文字檔!I:J, 2, 0))</f>
        <v>0</v>
      </c>
      <c r="H2487" s="5">
        <f>IF(ISERROR(VLOOKUP($A$2487, 文字檔!K:L, 2, 0)),0,VLOOKUP($A$2487, 文字檔!K:L, 2, 0))</f>
        <v>0</v>
      </c>
      <c r="I2487" s="5">
        <f>IF(ISERROR(VLOOKUP($A$2487, 文字檔!M:N, 2, 0)),0,VLOOKUP($A$2487, 文字檔!M:N, 2, 0))</f>
        <v>-188709.29</v>
      </c>
      <c r="J2487" s="5">
        <f>IF(ISERROR(VLOOKUP($A$2487, 文字檔!O:P, 2, 0)),0,VLOOKUP($A$2487, 文字檔!O:P, 2, 0))</f>
        <v>0</v>
      </c>
      <c r="K2487">
        <f>IF(ISERROR(VLOOKUP($A$2487, 文字檔!Q:R, 2, 0)),0,VLOOKUP($A$2487, 文字檔!Q:R, 2, 0))</f>
        <v>-13000</v>
      </c>
      <c r="L2487">
        <f>IF(ISERROR(VLOOKUP($A$2487, 文字檔!S:T, 2, 0)),0,VLOOKUP($A$2487, 文字檔!S:T, 2, 0))</f>
        <v>0</v>
      </c>
      <c r="M2487">
        <f>IF(ISERROR(VLOOKUP($A$2487, 文字檔!U:V, 2, 0)),0,VLOOKUP($A$2487, 文字檔!U:V, 2, 0))</f>
        <v>0</v>
      </c>
      <c r="N2487">
        <f>IF(ISERROR(VLOOKUP($A$2487, 文字檔!W:X, 2, 0)),0,VLOOKUP($A$2487, 文字檔!W:X, 2, 0))</f>
        <v>0</v>
      </c>
      <c r="O2487">
        <f>IF(ISERROR(VLOOKUP($A$2487, 文字檔!Y:Z, 2, 0)),0,VLOOKUP($A$2487, 文字檔!Y:Z, 2, 0))</f>
        <v>-279801.99</v>
      </c>
      <c r="P2487">
        <f>IF(ISERROR(VLOOKUP($A$2487, 文字檔!AA:AB, 2, 0)),0,VLOOKUP($A$2487, 文字檔!AA:AB, 2, 0))</f>
        <v>-160105</v>
      </c>
    </row>
    <row r="2488" spans="1:16" ht="16.2">
      <c r="A2488" s="7">
        <v>46224</v>
      </c>
      <c r="B2488" s="5">
        <f>SUMPRODUCT($C$2:$P$2,$C$2488:$P$2488)</f>
        <v>328650.95</v>
      </c>
      <c r="C2488" s="5">
        <f>IF(ISERROR(VLOOKUP($A$2488, 文字檔!A:B, 2, 0)),0,VLOOKUP($A$2488, 文字檔!A:B, 2, 0))</f>
        <v>0</v>
      </c>
      <c r="D2488" s="5">
        <f>IF(ISERROR(VLOOKUP($A$2488, 文字檔!C:D, 2, 0)),0,VLOOKUP($A$2488, 文字檔!C:D, 2, 0))</f>
        <v>0</v>
      </c>
      <c r="E2488" s="5">
        <f>IF(ISERROR(VLOOKUP($A$2488, 文字檔!E:F, 2, 0)),0,VLOOKUP($A$2488, 文字檔!E:F, 2, 0))</f>
        <v>0</v>
      </c>
      <c r="F2488" s="5">
        <f>IF(ISERROR(VLOOKUP($A$2488, 文字檔!G:H, 2, 0)),0,VLOOKUP($A$2488, 文字檔!G:H, 2, 0))</f>
        <v>17471.509999999998</v>
      </c>
      <c r="G2488" s="5">
        <f>IF(ISERROR(VLOOKUP($A$2488, 文字檔!I:J, 2, 0)),0,VLOOKUP($A$2488, 文字檔!I:J, 2, 0))</f>
        <v>79880.87</v>
      </c>
      <c r="H2488" s="5">
        <f>IF(ISERROR(VLOOKUP($A$2488, 文字檔!K:L, 2, 0)),0,VLOOKUP($A$2488, 文字檔!K:L, 2, 0))</f>
        <v>979.8</v>
      </c>
      <c r="I2488" s="5">
        <f>IF(ISERROR(VLOOKUP($A$2488, 文字檔!M:N, 2, 0)),0,VLOOKUP($A$2488, 文字檔!M:N, 2, 0))</f>
        <v>-165194.56</v>
      </c>
      <c r="J2488" s="5">
        <f>IF(ISERROR(VLOOKUP($A$2488, 文字檔!O:P, 2, 0)),0,VLOOKUP($A$2488, 文字檔!O:P, 2, 0))</f>
        <v>0</v>
      </c>
      <c r="K2488">
        <f>IF(ISERROR(VLOOKUP($A$2488, 文字檔!Q:R, 2, 0)),0,VLOOKUP($A$2488, 文字檔!Q:R, 2, 0))</f>
        <v>347200</v>
      </c>
      <c r="L2488">
        <f>IF(ISERROR(VLOOKUP($A$2488, 文字檔!S:T, 2, 0)),0,VLOOKUP($A$2488, 文字檔!S:T, 2, 0))</f>
        <v>0</v>
      </c>
      <c r="M2488">
        <f>IF(ISERROR(VLOOKUP($A$2488, 文字檔!U:V, 2, 0)),0,VLOOKUP($A$2488, 文字檔!U:V, 2, 0))</f>
        <v>0</v>
      </c>
      <c r="N2488">
        <f>IF(ISERROR(VLOOKUP($A$2488, 文字檔!W:X, 2, 0)),0,VLOOKUP($A$2488, 文字檔!W:X, 2, 0))</f>
        <v>0</v>
      </c>
      <c r="O2488">
        <f>IF(ISERROR(VLOOKUP($A$2488, 文字檔!Y:Z, 2, 0)),0,VLOOKUP($A$2488, 文字檔!Y:Z, 2, 0))</f>
        <v>48313.33</v>
      </c>
      <c r="P2488">
        <f>IF(ISERROR(VLOOKUP($A$2488, 文字檔!AA:AB, 2, 0)),0,VLOOKUP($A$2488, 文字檔!AA:AB, 2, 0))</f>
        <v>0</v>
      </c>
    </row>
    <row r="2489" spans="1:16" ht="16.2">
      <c r="A2489" s="7">
        <v>46225</v>
      </c>
      <c r="B2489" s="5">
        <f>SUMPRODUCT($C$2:$P$2,$C$2489:$P$2489)</f>
        <v>160261.57999999996</v>
      </c>
      <c r="C2489" s="5">
        <f>IF(ISERROR(VLOOKUP($A$2489, 文字檔!A:B, 2, 0)),0,VLOOKUP($A$2489, 文字檔!A:B, 2, 0))</f>
        <v>0</v>
      </c>
      <c r="D2489" s="5">
        <f>IF(ISERROR(VLOOKUP($A$2489, 文字檔!C:D, 2, 0)),0,VLOOKUP($A$2489, 文字檔!C:D, 2, 0))</f>
        <v>0</v>
      </c>
      <c r="E2489" s="5">
        <f>IF(ISERROR(VLOOKUP($A$2489, 文字檔!E:F, 2, 0)),0,VLOOKUP($A$2489, 文字檔!E:F, 2, 0))</f>
        <v>0</v>
      </c>
      <c r="F2489" s="5">
        <f>IF(ISERROR(VLOOKUP($A$2489, 文字檔!G:H, 2, 0)),0,VLOOKUP($A$2489, 文字檔!G:H, 2, 0))</f>
        <v>50800</v>
      </c>
      <c r="G2489" s="5">
        <f>IF(ISERROR(VLOOKUP($A$2489, 文字檔!I:J, 2, 0)),0,VLOOKUP($A$2489, 文字檔!I:J, 2, 0))</f>
        <v>90054.98</v>
      </c>
      <c r="H2489" s="5">
        <f>IF(ISERROR(VLOOKUP($A$2489, 文字檔!K:L, 2, 0)),0,VLOOKUP($A$2489, 文字檔!K:L, 2, 0))</f>
        <v>888.9</v>
      </c>
      <c r="I2489" s="5">
        <f>IF(ISERROR(VLOOKUP($A$2489, 文字檔!M:N, 2, 0)),0,VLOOKUP($A$2489, 文字檔!M:N, 2, 0))</f>
        <v>0</v>
      </c>
      <c r="J2489" s="5">
        <f>IF(ISERROR(VLOOKUP($A$2489, 文字檔!O:P, 2, 0)),0,VLOOKUP($A$2489, 文字檔!O:P, 2, 0))</f>
        <v>0</v>
      </c>
      <c r="K2489">
        <f>IF(ISERROR(VLOOKUP($A$2489, 文字檔!Q:R, 2, 0)),0,VLOOKUP($A$2489, 文字檔!Q:R, 2, 0))</f>
        <v>50800</v>
      </c>
      <c r="L2489">
        <f>IF(ISERROR(VLOOKUP($A$2489, 文字檔!S:T, 2, 0)),0,VLOOKUP($A$2489, 文字檔!S:T, 2, 0))</f>
        <v>0</v>
      </c>
      <c r="M2489">
        <f>IF(ISERROR(VLOOKUP($A$2489, 文字檔!U:V, 2, 0)),0,VLOOKUP($A$2489, 文字檔!U:V, 2, 0))</f>
        <v>0</v>
      </c>
      <c r="N2489">
        <f>IF(ISERROR(VLOOKUP($A$2489, 文字檔!W:X, 2, 0)),0,VLOOKUP($A$2489, 文字檔!W:X, 2, 0))</f>
        <v>-42545.11</v>
      </c>
      <c r="O2489">
        <f>IF(ISERROR(VLOOKUP($A$2489, 文字檔!Y:Z, 2, 0)),0,VLOOKUP($A$2489, 文字檔!Y:Z, 2, 0))</f>
        <v>10262.81</v>
      </c>
      <c r="P2489">
        <f>IF(ISERROR(VLOOKUP($A$2489, 文字檔!AA:AB, 2, 0)),0,VLOOKUP($A$2489, 文字檔!AA:AB, 2, 0))</f>
        <v>0</v>
      </c>
    </row>
    <row r="2490" spans="1:16" ht="16.2">
      <c r="A2490" s="7">
        <v>46226</v>
      </c>
      <c r="B2490" s="5">
        <f>SUMPRODUCT($C$2:$P$2,$C$2490:$P$2490)</f>
        <v>-166424.31</v>
      </c>
      <c r="C2490" s="5">
        <f>IF(ISERROR(VLOOKUP($A$2490, 文字檔!A:B, 2, 0)),0,VLOOKUP($A$2490, 文字檔!A:B, 2, 0))</f>
        <v>0</v>
      </c>
      <c r="D2490" s="5">
        <f>IF(ISERROR(VLOOKUP($A$2490, 文字檔!C:D, 2, 0)),0,VLOOKUP($A$2490, 文字檔!C:D, 2, 0))</f>
        <v>0</v>
      </c>
      <c r="E2490" s="5">
        <f>IF(ISERROR(VLOOKUP($A$2490, 文字檔!E:F, 2, 0)),0,VLOOKUP($A$2490, 文字檔!E:F, 2, 0))</f>
        <v>0</v>
      </c>
      <c r="F2490" s="5">
        <f>IF(ISERROR(VLOOKUP($A$2490, 文字檔!G:H, 2, 0)),0,VLOOKUP($A$2490, 文字檔!G:H, 2, 0))</f>
        <v>59800</v>
      </c>
      <c r="G2490" s="5">
        <f>IF(ISERROR(VLOOKUP($A$2490, 文字檔!I:J, 2, 0)),0,VLOOKUP($A$2490, 文字檔!I:J, 2, 0))</f>
        <v>0</v>
      </c>
      <c r="H2490" s="5">
        <f>IF(ISERROR(VLOOKUP($A$2490, 文字檔!K:L, 2, 0)),0,VLOOKUP($A$2490, 文字檔!K:L, 2, 0))</f>
        <v>9699.58</v>
      </c>
      <c r="I2490" s="5">
        <f>IF(ISERROR(VLOOKUP($A$2490, 文字檔!M:N, 2, 0)),0,VLOOKUP($A$2490, 文字檔!M:N, 2, 0))</f>
        <v>-82696.399999999994</v>
      </c>
      <c r="J2490" s="5">
        <f>IF(ISERROR(VLOOKUP($A$2490, 文字檔!O:P, 2, 0)),0,VLOOKUP($A$2490, 文字檔!O:P, 2, 0))</f>
        <v>0</v>
      </c>
      <c r="K2490">
        <f>IF(ISERROR(VLOOKUP($A$2490, 文字檔!Q:R, 2, 0)),0,VLOOKUP($A$2490, 文字檔!Q:R, 2, 0))</f>
        <v>59800</v>
      </c>
      <c r="L2490">
        <f>IF(ISERROR(VLOOKUP($A$2490, 文字檔!S:T, 2, 0)),0,VLOOKUP($A$2490, 文字檔!S:T, 2, 0))</f>
        <v>0</v>
      </c>
      <c r="M2490">
        <f>IF(ISERROR(VLOOKUP($A$2490, 文字檔!U:V, 2, 0)),0,VLOOKUP($A$2490, 文字檔!U:V, 2, 0))</f>
        <v>0</v>
      </c>
      <c r="N2490">
        <f>IF(ISERROR(VLOOKUP($A$2490, 文字檔!W:X, 2, 0)),0,VLOOKUP($A$2490, 文字檔!W:X, 2, 0))</f>
        <v>-107617.75</v>
      </c>
      <c r="O2490">
        <f>IF(ISERROR(VLOOKUP($A$2490, 文字檔!Y:Z, 2, 0)),0,VLOOKUP($A$2490, 文字檔!Y:Z, 2, 0))</f>
        <v>-105409.74</v>
      </c>
      <c r="P2490">
        <f>IF(ISERROR(VLOOKUP($A$2490, 文字檔!AA:AB, 2, 0)),0,VLOOKUP($A$2490, 文字檔!AA:AB, 2, 0))</f>
        <v>0</v>
      </c>
    </row>
    <row r="2491" spans="1:16" ht="16.2">
      <c r="A2491" s="7">
        <v>46227</v>
      </c>
      <c r="B2491" s="5">
        <f>SUMPRODUCT($C$2:$P$2,$C$2491:$P$2491)</f>
        <v>-388599.54000000004</v>
      </c>
      <c r="C2491" s="5">
        <f>IF(ISERROR(VLOOKUP($A$2491, 文字檔!A:B, 2, 0)),0,VLOOKUP($A$2491, 文字檔!A:B, 2, 0))</f>
        <v>0</v>
      </c>
      <c r="D2491" s="5">
        <f>IF(ISERROR(VLOOKUP($A$2491, 文字檔!C:D, 2, 0)),0,VLOOKUP($A$2491, 文字檔!C:D, 2, 0))</f>
        <v>0</v>
      </c>
      <c r="E2491" s="5">
        <f>IF(ISERROR(VLOOKUP($A$2491, 文字檔!E:F, 2, 0)),0,VLOOKUP($A$2491, 文字檔!E:F, 2, 0))</f>
        <v>0</v>
      </c>
      <c r="F2491" s="5">
        <f>IF(ISERROR(VLOOKUP($A$2491, 文字檔!G:H, 2, 0)),0,VLOOKUP($A$2491, 文字檔!G:H, 2, 0))</f>
        <v>-135727.74</v>
      </c>
      <c r="G2491" s="5">
        <f>IF(ISERROR(VLOOKUP($A$2491, 文字檔!I:J, 2, 0)),0,VLOOKUP($A$2491, 文字檔!I:J, 2, 0))</f>
        <v>-38447.29</v>
      </c>
      <c r="H2491" s="5">
        <f>IF(ISERROR(VLOOKUP($A$2491, 文字檔!K:L, 2, 0)),0,VLOOKUP($A$2491, 文字檔!K:L, 2, 0))</f>
        <v>-60251.040000000001</v>
      </c>
      <c r="I2491" s="5">
        <f>IF(ISERROR(VLOOKUP($A$2491, 文字檔!M:N, 2, 0)),0,VLOOKUP($A$2491, 文字檔!M:N, 2, 0))</f>
        <v>0</v>
      </c>
      <c r="J2491" s="5">
        <f>IF(ISERROR(VLOOKUP($A$2491, 文字檔!O:P, 2, 0)),0,VLOOKUP($A$2491, 文字檔!O:P, 2, 0))</f>
        <v>0</v>
      </c>
      <c r="K2491">
        <f>IF(ISERROR(VLOOKUP($A$2491, 文字檔!Q:R, 2, 0)),0,VLOOKUP($A$2491, 文字檔!Q:R, 2, 0))</f>
        <v>-204800</v>
      </c>
      <c r="L2491">
        <f>IF(ISERROR(VLOOKUP($A$2491, 文字檔!S:T, 2, 0)),0,VLOOKUP($A$2491, 文字檔!S:T, 2, 0))</f>
        <v>0</v>
      </c>
      <c r="M2491">
        <f>IF(ISERROR(VLOOKUP($A$2491, 文字檔!U:V, 2, 0)),0,VLOOKUP($A$2491, 文字檔!U:V, 2, 0))</f>
        <v>0</v>
      </c>
      <c r="N2491">
        <f>IF(ISERROR(VLOOKUP($A$2491, 文字檔!W:X, 2, 0)),0,VLOOKUP($A$2491, 文字檔!W:X, 2, 0))</f>
        <v>0</v>
      </c>
      <c r="O2491">
        <f>IF(ISERROR(VLOOKUP($A$2491, 文字檔!Y:Z, 2, 0)),0,VLOOKUP($A$2491, 文字檔!Y:Z, 2, 0))</f>
        <v>50626.53</v>
      </c>
      <c r="P2491">
        <f>IF(ISERROR(VLOOKUP($A$2491, 文字檔!AA:AB, 2, 0)),0,VLOOKUP($A$2491, 文字檔!AA:AB, 2, 0))</f>
        <v>0</v>
      </c>
    </row>
    <row r="2492" spans="1:16" ht="16.2">
      <c r="A2492" s="7">
        <v>46228</v>
      </c>
      <c r="B2492" s="5">
        <f>SUMPRODUCT($C$2:$P$2,$C$2492:$P$2492)</f>
        <v>0</v>
      </c>
      <c r="C2492" s="5">
        <f>IF(ISERROR(VLOOKUP($A$2492, 文字檔!A:B, 2, 0)),0,VLOOKUP($A$2492, 文字檔!A:B, 2, 0))</f>
        <v>0</v>
      </c>
      <c r="D2492" s="5">
        <f>IF(ISERROR(VLOOKUP($A$2492, 文字檔!C:D, 2, 0)),0,VLOOKUP($A$2492, 文字檔!C:D, 2, 0))</f>
        <v>0</v>
      </c>
      <c r="E2492" s="5">
        <f>IF(ISERROR(VLOOKUP($A$2492, 文字檔!E:F, 2, 0)),0,VLOOKUP($A$2492, 文字檔!E:F, 2, 0))</f>
        <v>0</v>
      </c>
      <c r="F2492" s="5">
        <f>IF(ISERROR(VLOOKUP($A$2492, 文字檔!G:H, 2, 0)),0,VLOOKUP($A$2492, 文字檔!G:H, 2, 0))</f>
        <v>0</v>
      </c>
      <c r="G2492" s="5">
        <f>IF(ISERROR(VLOOKUP($A$2492, 文字檔!I:J, 2, 0)),0,VLOOKUP($A$2492, 文字檔!I:J, 2, 0))</f>
        <v>0</v>
      </c>
      <c r="H2492" s="5">
        <f>IF(ISERROR(VLOOKUP($A$2492, 文字檔!K:L, 2, 0)),0,VLOOKUP($A$2492, 文字檔!K:L, 2, 0))</f>
        <v>0</v>
      </c>
      <c r="I2492" s="5">
        <f>IF(ISERROR(VLOOKUP($A$2492, 文字檔!M:N, 2, 0)),0,VLOOKUP($A$2492, 文字檔!M:N, 2, 0))</f>
        <v>0</v>
      </c>
      <c r="J2492" s="5">
        <f>IF(ISERROR(VLOOKUP($A$2492, 文字檔!O:P, 2, 0)),0,VLOOKUP($A$2492, 文字檔!O:P, 2, 0))</f>
        <v>0</v>
      </c>
      <c r="K2492">
        <f>IF(ISERROR(VLOOKUP($A$2492, 文字檔!Q:R, 2, 0)),0,VLOOKUP($A$2492, 文字檔!Q:R, 2, 0))</f>
        <v>0</v>
      </c>
      <c r="L2492">
        <f>IF(ISERROR(VLOOKUP($A$2492, 文字檔!S:T, 2, 0)),0,VLOOKUP($A$2492, 文字檔!S:T, 2, 0))</f>
        <v>0</v>
      </c>
      <c r="M2492">
        <f>IF(ISERROR(VLOOKUP($A$2492, 文字檔!U:V, 2, 0)),0,VLOOKUP($A$2492, 文字檔!U:V, 2, 0))</f>
        <v>0</v>
      </c>
      <c r="N2492">
        <f>IF(ISERROR(VLOOKUP($A$2492, 文字檔!W:X, 2, 0)),0,VLOOKUP($A$2492, 文字檔!W:X, 2, 0))</f>
        <v>0</v>
      </c>
      <c r="O2492">
        <f>IF(ISERROR(VLOOKUP($A$2492, 文字檔!Y:Z, 2, 0)),0,VLOOKUP($A$2492, 文字檔!Y:Z, 2, 0))</f>
        <v>0</v>
      </c>
      <c r="P2492">
        <f>IF(ISERROR(VLOOKUP($A$2492, 文字檔!AA:AB, 2, 0)),0,VLOOKUP($A$2492, 文字檔!AA:AB, 2, 0))</f>
        <v>0</v>
      </c>
    </row>
    <row r="2493" spans="1:16" ht="16.2">
      <c r="A2493" s="7">
        <v>46229</v>
      </c>
      <c r="B2493" s="5">
        <f>SUMPRODUCT($C$2:$P$2,$C$2493:$P$2493)</f>
        <v>0</v>
      </c>
      <c r="C2493" s="5">
        <f>IF(ISERROR(VLOOKUP($A$2493, 文字檔!A:B, 2, 0)),0,VLOOKUP($A$2493, 文字檔!A:B, 2, 0))</f>
        <v>0</v>
      </c>
      <c r="D2493" s="5">
        <f>IF(ISERROR(VLOOKUP($A$2493, 文字檔!C:D, 2, 0)),0,VLOOKUP($A$2493, 文字檔!C:D, 2, 0))</f>
        <v>0</v>
      </c>
      <c r="E2493" s="5">
        <f>IF(ISERROR(VLOOKUP($A$2493, 文字檔!E:F, 2, 0)),0,VLOOKUP($A$2493, 文字檔!E:F, 2, 0))</f>
        <v>0</v>
      </c>
      <c r="F2493" s="5">
        <f>IF(ISERROR(VLOOKUP($A$2493, 文字檔!G:H, 2, 0)),0,VLOOKUP($A$2493, 文字檔!G:H, 2, 0))</f>
        <v>0</v>
      </c>
      <c r="G2493" s="5">
        <f>IF(ISERROR(VLOOKUP($A$2493, 文字檔!I:J, 2, 0)),0,VLOOKUP($A$2493, 文字檔!I:J, 2, 0))</f>
        <v>0</v>
      </c>
      <c r="H2493" s="5">
        <f>IF(ISERROR(VLOOKUP($A$2493, 文字檔!K:L, 2, 0)),0,VLOOKUP($A$2493, 文字檔!K:L, 2, 0))</f>
        <v>0</v>
      </c>
      <c r="I2493" s="5">
        <f>IF(ISERROR(VLOOKUP($A$2493, 文字檔!M:N, 2, 0)),0,VLOOKUP($A$2493, 文字檔!M:N, 2, 0))</f>
        <v>0</v>
      </c>
      <c r="J2493" s="5">
        <f>IF(ISERROR(VLOOKUP($A$2493, 文字檔!O:P, 2, 0)),0,VLOOKUP($A$2493, 文字檔!O:P, 2, 0))</f>
        <v>0</v>
      </c>
      <c r="K2493">
        <f>IF(ISERROR(VLOOKUP($A$2493, 文字檔!Q:R, 2, 0)),0,VLOOKUP($A$2493, 文字檔!Q:R, 2, 0))</f>
        <v>0</v>
      </c>
      <c r="L2493">
        <f>IF(ISERROR(VLOOKUP($A$2493, 文字檔!S:T, 2, 0)),0,VLOOKUP($A$2493, 文字檔!S:T, 2, 0))</f>
        <v>0</v>
      </c>
      <c r="M2493">
        <f>IF(ISERROR(VLOOKUP($A$2493, 文字檔!U:V, 2, 0)),0,VLOOKUP($A$2493, 文字檔!U:V, 2, 0))</f>
        <v>0</v>
      </c>
      <c r="N2493">
        <f>IF(ISERROR(VLOOKUP($A$2493, 文字檔!W:X, 2, 0)),0,VLOOKUP($A$2493, 文字檔!W:X, 2, 0))</f>
        <v>0</v>
      </c>
      <c r="O2493">
        <f>IF(ISERROR(VLOOKUP($A$2493, 文字檔!Y:Z, 2, 0)),0,VLOOKUP($A$2493, 文字檔!Y:Z, 2, 0))</f>
        <v>0</v>
      </c>
      <c r="P2493">
        <f>IF(ISERROR(VLOOKUP($A$2493, 文字檔!AA:AB, 2, 0)),0,VLOOKUP($A$2493, 文字檔!AA:AB, 2, 0))</f>
        <v>0</v>
      </c>
    </row>
    <row r="2494" spans="1:16" ht="16.2">
      <c r="A2494" s="7">
        <v>46230</v>
      </c>
      <c r="B2494" s="5">
        <f>SUMPRODUCT($C$2:$P$2,$C$2494:$P$2494)</f>
        <v>-178679.39</v>
      </c>
      <c r="C2494" s="5">
        <f>IF(ISERROR(VLOOKUP($A$2494, 文字檔!A:B, 2, 0)),0,VLOOKUP($A$2494, 文字檔!A:B, 2, 0))</f>
        <v>0</v>
      </c>
      <c r="D2494" s="5">
        <f>IF(ISERROR(VLOOKUP($A$2494, 文字檔!C:D, 2, 0)),0,VLOOKUP($A$2494, 文字檔!C:D, 2, 0))</f>
        <v>0</v>
      </c>
      <c r="E2494" s="5">
        <f>IF(ISERROR(VLOOKUP($A$2494, 文字檔!E:F, 2, 0)),0,VLOOKUP($A$2494, 文字檔!E:F, 2, 0))</f>
        <v>0</v>
      </c>
      <c r="F2494" s="5">
        <f>IF(ISERROR(VLOOKUP($A$2494, 文字檔!G:H, 2, 0)),0,VLOOKUP($A$2494, 文字檔!G:H, 2, 0))</f>
        <v>0</v>
      </c>
      <c r="G2494" s="5">
        <f>IF(ISERROR(VLOOKUP($A$2494, 文字檔!I:J, 2, 0)),0,VLOOKUP($A$2494, 文字檔!I:J, 2, 0))</f>
        <v>0</v>
      </c>
      <c r="H2494" s="5">
        <f>IF(ISERROR(VLOOKUP($A$2494, 文字檔!K:L, 2, 0)),0,VLOOKUP($A$2494, 文字檔!K:L, 2, 0))</f>
        <v>0</v>
      </c>
      <c r="I2494" s="5">
        <f>IF(ISERROR(VLOOKUP($A$2494, 文字檔!M:N, 2, 0)),0,VLOOKUP($A$2494, 文字檔!M:N, 2, 0))</f>
        <v>0</v>
      </c>
      <c r="J2494" s="5">
        <f>IF(ISERROR(VLOOKUP($A$2494, 文字檔!O:P, 2, 0)),0,VLOOKUP($A$2494, 文字檔!O:P, 2, 0))</f>
        <v>0</v>
      </c>
      <c r="K2494">
        <f>IF(ISERROR(VLOOKUP($A$2494, 文字檔!Q:R, 2, 0)),0,VLOOKUP($A$2494, 文字檔!Q:R, 2, 0))</f>
        <v>200</v>
      </c>
      <c r="L2494">
        <f>IF(ISERROR(VLOOKUP($A$2494, 文字檔!S:T, 2, 0)),0,VLOOKUP($A$2494, 文字檔!S:T, 2, 0))</f>
        <v>49391.32</v>
      </c>
      <c r="M2494">
        <f>IF(ISERROR(VLOOKUP($A$2494, 文字檔!U:V, 2, 0)),0,VLOOKUP($A$2494, 文字檔!U:V, 2, 0))</f>
        <v>0</v>
      </c>
      <c r="N2494">
        <f>IF(ISERROR(VLOOKUP($A$2494, 文字檔!W:X, 2, 0)),0,VLOOKUP($A$2494, 文字檔!W:X, 2, 0))</f>
        <v>11363.24</v>
      </c>
      <c r="O2494">
        <f>IF(ISERROR(VLOOKUP($A$2494, 文字檔!Y:Z, 2, 0)),0,VLOOKUP($A$2494, 文字檔!Y:Z, 2, 0))</f>
        <v>-197025.63</v>
      </c>
      <c r="P2494">
        <f>IF(ISERROR(VLOOKUP($A$2494, 文字檔!AA:AB, 2, 0)),0,VLOOKUP($A$2494, 文字檔!AA:AB, 2, 0))</f>
        <v>-42608.32</v>
      </c>
    </row>
    <row r="2495" spans="1:16" ht="16.2">
      <c r="A2495" s="7">
        <v>46231</v>
      </c>
      <c r="B2495" s="5">
        <f>SUMPRODUCT($C$2:$P$2,$C$2495:$P$2495)</f>
        <v>-900236.66</v>
      </c>
      <c r="C2495" s="5">
        <f>IF(ISERROR(VLOOKUP($A$2495, 文字檔!A:B, 2, 0)),0,VLOOKUP($A$2495, 文字檔!A:B, 2, 0))</f>
        <v>0</v>
      </c>
      <c r="D2495" s="5">
        <f>IF(ISERROR(VLOOKUP($A$2495, 文字檔!C:D, 2, 0)),0,VLOOKUP($A$2495, 文字檔!C:D, 2, 0))</f>
        <v>0</v>
      </c>
      <c r="E2495" s="5">
        <f>IF(ISERROR(VLOOKUP($A$2495, 文字檔!E:F, 2, 0)),0,VLOOKUP($A$2495, 文字檔!E:F, 2, 0))</f>
        <v>0</v>
      </c>
      <c r="F2495" s="5">
        <f>IF(ISERROR(VLOOKUP($A$2495, 文字檔!G:H, 2, 0)),0,VLOOKUP($A$2495, 文字檔!G:H, 2, 0))</f>
        <v>0</v>
      </c>
      <c r="G2495" s="5">
        <f>IF(ISERROR(VLOOKUP($A$2495, 文字檔!I:J, 2, 0)),0,VLOOKUP($A$2495, 文字檔!I:J, 2, 0))</f>
        <v>0</v>
      </c>
      <c r="H2495" s="5">
        <f>IF(ISERROR(VLOOKUP($A$2495, 文字檔!K:L, 2, 0)),0,VLOOKUP($A$2495, 文字檔!K:L, 2, 0))</f>
        <v>5260.17</v>
      </c>
      <c r="I2495" s="5">
        <f>IF(ISERROR(VLOOKUP($A$2495, 文字檔!M:N, 2, 0)),0,VLOOKUP($A$2495, 文字檔!M:N, 2, 0))</f>
        <v>0</v>
      </c>
      <c r="J2495" s="5">
        <f>IF(ISERROR(VLOOKUP($A$2495, 文字檔!O:P, 2, 0)),0,VLOOKUP($A$2495, 文字檔!O:P, 2, 0))</f>
        <v>0</v>
      </c>
      <c r="K2495">
        <f>IF(ISERROR(VLOOKUP($A$2495, 文字檔!Q:R, 2, 0)),0,VLOOKUP($A$2495, 文字檔!Q:R, 2, 0))</f>
        <v>-458800</v>
      </c>
      <c r="L2495">
        <f>IF(ISERROR(VLOOKUP($A$2495, 文字檔!S:T, 2, 0)),0,VLOOKUP($A$2495, 文字檔!S:T, 2, 0))</f>
        <v>0</v>
      </c>
      <c r="M2495">
        <f>IF(ISERROR(VLOOKUP($A$2495, 文字檔!U:V, 2, 0)),0,VLOOKUP($A$2495, 文字檔!U:V, 2, 0))</f>
        <v>0</v>
      </c>
      <c r="N2495">
        <f>IF(ISERROR(VLOOKUP($A$2495, 文字檔!W:X, 2, 0)),0,VLOOKUP($A$2495, 文字檔!W:X, 2, 0))</f>
        <v>0</v>
      </c>
      <c r="O2495">
        <f>IF(ISERROR(VLOOKUP($A$2495, 文字檔!Y:Z, 2, 0)),0,VLOOKUP($A$2495, 文字檔!Y:Z, 2, 0))</f>
        <v>-402573.65</v>
      </c>
      <c r="P2495">
        <f>IF(ISERROR(VLOOKUP($A$2495, 文字檔!AA:AB, 2, 0)),0,VLOOKUP($A$2495, 文字檔!AA:AB, 2, 0))</f>
        <v>-44123.18</v>
      </c>
    </row>
    <row r="2496" spans="1:16" ht="16.2">
      <c r="A2496" s="7">
        <v>46232</v>
      </c>
      <c r="B2496" s="5">
        <f>SUMPRODUCT($C$2:$P$2,$C$2496:$P$2496)</f>
        <v>-608531.58000000007</v>
      </c>
      <c r="C2496" s="5">
        <f>IF(ISERROR(VLOOKUP($A$2496, 文字檔!A:B, 2, 0)),0,VLOOKUP($A$2496, 文字檔!A:B, 2, 0))</f>
        <v>0</v>
      </c>
      <c r="D2496" s="5">
        <f>IF(ISERROR(VLOOKUP($A$2496, 文字檔!C:D, 2, 0)),0,VLOOKUP($A$2496, 文字檔!C:D, 2, 0))</f>
        <v>0</v>
      </c>
      <c r="E2496" s="5">
        <f>IF(ISERROR(VLOOKUP($A$2496, 文字檔!E:F, 2, 0)),0,VLOOKUP($A$2496, 文字檔!E:F, 2, 0))</f>
        <v>0</v>
      </c>
      <c r="F2496" s="5">
        <f>IF(ISERROR(VLOOKUP($A$2496, 文字檔!G:H, 2, 0)),0,VLOOKUP($A$2496, 文字檔!G:H, 2, 0))</f>
        <v>0</v>
      </c>
      <c r="G2496" s="5">
        <f>IF(ISERROR(VLOOKUP($A$2496, 文字檔!I:J, 2, 0)),0,VLOOKUP($A$2496, 文字檔!I:J, 2, 0))</f>
        <v>0</v>
      </c>
      <c r="H2496" s="5">
        <f>IF(ISERROR(VLOOKUP($A$2496, 文字檔!K:L, 2, 0)),0,VLOOKUP($A$2496, 文字檔!K:L, 2, 0))</f>
        <v>0</v>
      </c>
      <c r="I2496" s="5">
        <f>IF(ISERROR(VLOOKUP($A$2496, 文字檔!M:N, 2, 0)),0,VLOOKUP($A$2496, 文字檔!M:N, 2, 0))</f>
        <v>-82474.64</v>
      </c>
      <c r="J2496" s="5">
        <f>IF(ISERROR(VLOOKUP($A$2496, 文字檔!O:P, 2, 0)),0,VLOOKUP($A$2496, 文字檔!O:P, 2, 0))</f>
        <v>0</v>
      </c>
      <c r="K2496">
        <f>IF(ISERROR(VLOOKUP($A$2496, 文字檔!Q:R, 2, 0)),0,VLOOKUP($A$2496, 文字檔!Q:R, 2, 0))</f>
        <v>-244200</v>
      </c>
      <c r="L2496">
        <f>IF(ISERROR(VLOOKUP($A$2496, 文字檔!S:T, 2, 0)),0,VLOOKUP($A$2496, 文字檔!S:T, 2, 0))</f>
        <v>0</v>
      </c>
      <c r="M2496">
        <f>IF(ISERROR(VLOOKUP($A$2496, 文字檔!U:V, 2, 0)),0,VLOOKUP($A$2496, 文字檔!U:V, 2, 0))</f>
        <v>0</v>
      </c>
      <c r="N2496">
        <f>IF(ISERROR(VLOOKUP($A$2496, 文字檔!W:X, 2, 0)),0,VLOOKUP($A$2496, 文字檔!W:X, 2, 0))</f>
        <v>-6610.95</v>
      </c>
      <c r="O2496">
        <f>IF(ISERROR(VLOOKUP($A$2496, 文字檔!Y:Z, 2, 0)),0,VLOOKUP($A$2496, 文字檔!Y:Z, 2, 0))</f>
        <v>-275245.99</v>
      </c>
      <c r="P2496">
        <f>IF(ISERROR(VLOOKUP($A$2496, 文字檔!AA:AB, 2, 0)),0,VLOOKUP($A$2496, 文字檔!AA:AB, 2, 0))</f>
        <v>0</v>
      </c>
    </row>
    <row r="2497" spans="1:16" ht="16.2">
      <c r="A2497" s="7">
        <v>46233</v>
      </c>
      <c r="B2497" s="5">
        <f>SUMPRODUCT($C$2:$P$2,$C$2497:$P$2497)</f>
        <v>-156660.87</v>
      </c>
      <c r="C2497" s="5">
        <f>IF(ISERROR(VLOOKUP($A$2497, 文字檔!A:B, 2, 0)),0,VLOOKUP($A$2497, 文字檔!A:B, 2, 0))</f>
        <v>0</v>
      </c>
      <c r="D2497" s="5">
        <f>IF(ISERROR(VLOOKUP($A$2497, 文字檔!C:D, 2, 0)),0,VLOOKUP($A$2497, 文字檔!C:D, 2, 0))</f>
        <v>0</v>
      </c>
      <c r="E2497" s="5">
        <f>IF(ISERROR(VLOOKUP($A$2497, 文字檔!E:F, 2, 0)),0,VLOOKUP($A$2497, 文字檔!E:F, 2, 0))</f>
        <v>0</v>
      </c>
      <c r="F2497" s="5">
        <f>IF(ISERROR(VLOOKUP($A$2497, 文字檔!G:H, 2, 0)),0,VLOOKUP($A$2497, 文字檔!G:H, 2, 0))</f>
        <v>0</v>
      </c>
      <c r="G2497" s="5">
        <f>IF(ISERROR(VLOOKUP($A$2497, 文字檔!I:J, 2, 0)),0,VLOOKUP($A$2497, 文字檔!I:J, 2, 0))</f>
        <v>0</v>
      </c>
      <c r="H2497" s="5">
        <f>IF(ISERROR(VLOOKUP($A$2497, 文字檔!K:L, 2, 0)),0,VLOOKUP($A$2497, 文字檔!K:L, 2, 0))</f>
        <v>0</v>
      </c>
      <c r="I2497" s="5">
        <f>IF(ISERROR(VLOOKUP($A$2497, 文字檔!M:N, 2, 0)),0,VLOOKUP($A$2497, 文字檔!M:N, 2, 0))</f>
        <v>0</v>
      </c>
      <c r="J2497" s="5">
        <f>IF(ISERROR(VLOOKUP($A$2497, 文字檔!O:P, 2, 0)),0,VLOOKUP($A$2497, 文字檔!O:P, 2, 0))</f>
        <v>0</v>
      </c>
      <c r="K2497">
        <f>IF(ISERROR(VLOOKUP($A$2497, 文字檔!Q:R, 2, 0)),0,VLOOKUP($A$2497, 文字檔!Q:R, 2, 0))</f>
        <v>-24400</v>
      </c>
      <c r="L2497">
        <f>IF(ISERROR(VLOOKUP($A$2497, 文字檔!S:T, 2, 0)),0,VLOOKUP($A$2497, 文字檔!S:T, 2, 0))</f>
        <v>19177.080000000002</v>
      </c>
      <c r="M2497">
        <f>IF(ISERROR(VLOOKUP($A$2497, 文字檔!U:V, 2, 0)),0,VLOOKUP($A$2497, 文字檔!U:V, 2, 0))</f>
        <v>0</v>
      </c>
      <c r="N2497">
        <f>IF(ISERROR(VLOOKUP($A$2497, 文字檔!W:X, 2, 0)),0,VLOOKUP($A$2497, 文字檔!W:X, 2, 0))</f>
        <v>-175837.95</v>
      </c>
      <c r="O2497">
        <f>IF(ISERROR(VLOOKUP($A$2497, 文字檔!Y:Z, 2, 0)),0,VLOOKUP($A$2497, 文字檔!Y:Z, 2, 0))</f>
        <v>24400</v>
      </c>
      <c r="P2497">
        <f>IF(ISERROR(VLOOKUP($A$2497, 文字檔!AA:AB, 2, 0)),0,VLOOKUP($A$2497, 文字檔!AA:AB, 2, 0))</f>
        <v>0</v>
      </c>
    </row>
    <row r="2498" spans="1:16" ht="16.2">
      <c r="A2498" s="7">
        <v>46234</v>
      </c>
      <c r="B2498" s="5">
        <f>SUMPRODUCT($C$2:$P$2,$C$2498:$P$2498)</f>
        <v>2057337.55</v>
      </c>
      <c r="C2498" s="5">
        <f>IF(ISERROR(VLOOKUP($A$2498, 文字檔!A:B, 2, 0)),0,VLOOKUP($A$2498, 文字檔!A:B, 2, 0))</f>
        <v>0</v>
      </c>
      <c r="D2498" s="5">
        <f>IF(ISERROR(VLOOKUP($A$2498, 文字檔!C:D, 2, 0)),0,VLOOKUP($A$2498, 文字檔!C:D, 2, 0))</f>
        <v>0</v>
      </c>
      <c r="E2498" s="5">
        <f>IF(ISERROR(VLOOKUP($A$2498, 文字檔!E:F, 2, 0)),0,VLOOKUP($A$2498, 文字檔!E:F, 2, 0))</f>
        <v>0</v>
      </c>
      <c r="F2498" s="5">
        <f>IF(ISERROR(VLOOKUP($A$2498, 文字檔!G:H, 2, 0)),0,VLOOKUP($A$2498, 文字檔!G:H, 2, 0))</f>
        <v>0</v>
      </c>
      <c r="G2498" s="5">
        <f>IF(ISERROR(VLOOKUP($A$2498, 文字檔!I:J, 2, 0)),0,VLOOKUP($A$2498, 文字檔!I:J, 2, 0))</f>
        <v>-7911.33</v>
      </c>
      <c r="H2498" s="5">
        <f>IF(ISERROR(VLOOKUP($A$2498, 文字檔!K:L, 2, 0)),0,VLOOKUP($A$2498, 文字檔!K:L, 2, 0))</f>
        <v>144111.47</v>
      </c>
      <c r="I2498" s="5">
        <f>IF(ISERROR(VLOOKUP($A$2498, 文字檔!M:N, 2, 0)),0,VLOOKUP($A$2498, 文字檔!M:N, 2, 0))</f>
        <v>499964.84</v>
      </c>
      <c r="J2498" s="5">
        <f>IF(ISERROR(VLOOKUP($A$2498, 文字檔!O:P, 2, 0)),0,VLOOKUP($A$2498, 文字檔!O:P, 2, 0))</f>
        <v>0</v>
      </c>
      <c r="K2498">
        <f>IF(ISERROR(VLOOKUP($A$2498, 文字檔!Q:R, 2, 0)),0,VLOOKUP($A$2498, 文字檔!Q:R, 2, 0))</f>
        <v>681600</v>
      </c>
      <c r="L2498">
        <f>IF(ISERROR(VLOOKUP($A$2498, 文字檔!S:T, 2, 0)),0,VLOOKUP($A$2498, 文字檔!S:T, 2, 0))</f>
        <v>0</v>
      </c>
      <c r="M2498">
        <f>IF(ISERROR(VLOOKUP($A$2498, 文字檔!U:V, 2, 0)),0,VLOOKUP($A$2498, 文字檔!U:V, 2, 0))</f>
        <v>144111.47</v>
      </c>
      <c r="N2498">
        <f>IF(ISERROR(VLOOKUP($A$2498, 文字檔!W:X, 2, 0)),0,VLOOKUP($A$2498, 文字檔!W:X, 2, 0))</f>
        <v>0</v>
      </c>
      <c r="O2498">
        <f>IF(ISERROR(VLOOKUP($A$2498, 文字檔!Y:Z, 2, 0)),0,VLOOKUP($A$2498, 文字檔!Y:Z, 2, 0))</f>
        <v>554565.11</v>
      </c>
      <c r="P2498">
        <f>IF(ISERROR(VLOOKUP($A$2498, 文字檔!AA:AB, 2, 0)),0,VLOOKUP($A$2498, 文字檔!AA:AB, 2, 0))</f>
        <v>40895.99</v>
      </c>
    </row>
    <row r="2499" spans="1:16" ht="16.2">
      <c r="A2499" s="7">
        <v>46235</v>
      </c>
      <c r="B2499" s="5">
        <f>SUMPRODUCT($C$2:$P$2,$C$2499:$P$2499)</f>
        <v>0</v>
      </c>
      <c r="C2499" s="5">
        <f>IF(ISERROR(VLOOKUP($A$2499, 文字檔!A:B, 2, 0)),0,VLOOKUP($A$2499, 文字檔!A:B, 2, 0))</f>
        <v>0</v>
      </c>
      <c r="D2499" s="5">
        <f>IF(ISERROR(VLOOKUP($A$2499, 文字檔!C:D, 2, 0)),0,VLOOKUP($A$2499, 文字檔!C:D, 2, 0))</f>
        <v>0</v>
      </c>
      <c r="E2499" s="5">
        <f>IF(ISERROR(VLOOKUP($A$2499, 文字檔!E:F, 2, 0)),0,VLOOKUP($A$2499, 文字檔!E:F, 2, 0))</f>
        <v>0</v>
      </c>
      <c r="F2499" s="5">
        <f>IF(ISERROR(VLOOKUP($A$2499, 文字檔!G:H, 2, 0)),0,VLOOKUP($A$2499, 文字檔!G:H, 2, 0))</f>
        <v>0</v>
      </c>
      <c r="G2499" s="5">
        <f>IF(ISERROR(VLOOKUP($A$2499, 文字檔!I:J, 2, 0)),0,VLOOKUP($A$2499, 文字檔!I:J, 2, 0))</f>
        <v>0</v>
      </c>
      <c r="H2499" s="5">
        <f>IF(ISERROR(VLOOKUP($A$2499, 文字檔!K:L, 2, 0)),0,VLOOKUP($A$2499, 文字檔!K:L, 2, 0))</f>
        <v>0</v>
      </c>
      <c r="I2499" s="5">
        <f>IF(ISERROR(VLOOKUP($A$2499, 文字檔!M:N, 2, 0)),0,VLOOKUP($A$2499, 文字檔!M:N, 2, 0))</f>
        <v>0</v>
      </c>
      <c r="J2499" s="5">
        <f>IF(ISERROR(VLOOKUP($A$2499, 文字檔!O:P, 2, 0)),0,VLOOKUP($A$2499, 文字檔!O:P, 2, 0))</f>
        <v>0</v>
      </c>
      <c r="K2499">
        <f>IF(ISERROR(VLOOKUP($A$2499, 文字檔!Q:R, 2, 0)),0,VLOOKUP($A$2499, 文字檔!Q:R, 2, 0))</f>
        <v>0</v>
      </c>
      <c r="L2499">
        <f>IF(ISERROR(VLOOKUP($A$2499, 文字檔!S:T, 2, 0)),0,VLOOKUP($A$2499, 文字檔!S:T, 2, 0))</f>
        <v>0</v>
      </c>
      <c r="M2499">
        <f>IF(ISERROR(VLOOKUP($A$2499, 文字檔!U:V, 2, 0)),0,VLOOKUP($A$2499, 文字檔!U:V, 2, 0))</f>
        <v>0</v>
      </c>
      <c r="N2499">
        <f>IF(ISERROR(VLOOKUP($A$2499, 文字檔!W:X, 2, 0)),0,VLOOKUP($A$2499, 文字檔!W:X, 2, 0))</f>
        <v>0</v>
      </c>
      <c r="O2499">
        <f>IF(ISERROR(VLOOKUP($A$2499, 文字檔!Y:Z, 2, 0)),0,VLOOKUP($A$2499, 文字檔!Y:Z, 2, 0))</f>
        <v>0</v>
      </c>
      <c r="P2499">
        <f>IF(ISERROR(VLOOKUP($A$2499, 文字檔!AA:AB, 2, 0)),0,VLOOKUP($A$2499, 文字檔!AA:AB, 2, 0))</f>
        <v>0</v>
      </c>
    </row>
    <row r="2500" spans="1:16" ht="16.2">
      <c r="A2500" s="7">
        <v>46236</v>
      </c>
      <c r="B2500" s="5">
        <f>SUMPRODUCT($C$2:$P$2,$C$2500:$P$2500)</f>
        <v>0</v>
      </c>
      <c r="C2500" s="5">
        <f>IF(ISERROR(VLOOKUP($A$2500, 文字檔!A:B, 2, 0)),0,VLOOKUP($A$2500, 文字檔!A:B, 2, 0))</f>
        <v>0</v>
      </c>
      <c r="D2500" s="5">
        <f>IF(ISERROR(VLOOKUP($A$2500, 文字檔!C:D, 2, 0)),0,VLOOKUP($A$2500, 文字檔!C:D, 2, 0))</f>
        <v>0</v>
      </c>
      <c r="E2500" s="5">
        <f>IF(ISERROR(VLOOKUP($A$2500, 文字檔!E:F, 2, 0)),0,VLOOKUP($A$2500, 文字檔!E:F, 2, 0))</f>
        <v>0</v>
      </c>
      <c r="F2500" s="5">
        <f>IF(ISERROR(VLOOKUP($A$2500, 文字檔!G:H, 2, 0)),0,VLOOKUP($A$2500, 文字檔!G:H, 2, 0))</f>
        <v>0</v>
      </c>
      <c r="G2500" s="5">
        <f>IF(ISERROR(VLOOKUP($A$2500, 文字檔!I:J, 2, 0)),0,VLOOKUP($A$2500, 文字檔!I:J, 2, 0))</f>
        <v>0</v>
      </c>
      <c r="H2500" s="5">
        <f>IF(ISERROR(VLOOKUP($A$2500, 文字檔!K:L, 2, 0)),0,VLOOKUP($A$2500, 文字檔!K:L, 2, 0))</f>
        <v>0</v>
      </c>
      <c r="I2500" s="5">
        <f>IF(ISERROR(VLOOKUP($A$2500, 文字檔!M:N, 2, 0)),0,VLOOKUP($A$2500, 文字檔!M:N, 2, 0))</f>
        <v>0</v>
      </c>
      <c r="J2500" s="5">
        <f>IF(ISERROR(VLOOKUP($A$2500, 文字檔!O:P, 2, 0)),0,VLOOKUP($A$2500, 文字檔!O:P, 2, 0))</f>
        <v>0</v>
      </c>
      <c r="K2500">
        <f>IF(ISERROR(VLOOKUP($A$2500, 文字檔!Q:R, 2, 0)),0,VLOOKUP($A$2500, 文字檔!Q:R, 2, 0))</f>
        <v>0</v>
      </c>
      <c r="L2500">
        <f>IF(ISERROR(VLOOKUP($A$2500, 文字檔!S:T, 2, 0)),0,VLOOKUP($A$2500, 文字檔!S:T, 2, 0))</f>
        <v>0</v>
      </c>
      <c r="M2500">
        <f>IF(ISERROR(VLOOKUP($A$2500, 文字檔!U:V, 2, 0)),0,VLOOKUP($A$2500, 文字檔!U:V, 2, 0))</f>
        <v>0</v>
      </c>
      <c r="N2500">
        <f>IF(ISERROR(VLOOKUP($A$2500, 文字檔!W:X, 2, 0)),0,VLOOKUP($A$2500, 文字檔!W:X, 2, 0))</f>
        <v>0</v>
      </c>
      <c r="O2500">
        <f>IF(ISERROR(VLOOKUP($A$2500, 文字檔!Y:Z, 2, 0)),0,VLOOKUP($A$2500, 文字檔!Y:Z, 2, 0))</f>
        <v>0</v>
      </c>
      <c r="P2500">
        <f>IF(ISERROR(VLOOKUP($A$2500, 文字檔!AA:AB, 2, 0)),0,VLOOKUP($A$2500, 文字檔!AA:AB, 2, 0))</f>
        <v>0</v>
      </c>
    </row>
    <row r="2501" spans="1:16" ht="16.2">
      <c r="A2501" s="7">
        <v>46237</v>
      </c>
      <c r="B2501" s="5">
        <f>SUMPRODUCT($C$2:$P$2,$C$2501:$P$2501)</f>
        <v>-719945.98</v>
      </c>
      <c r="C2501" s="5">
        <f>IF(ISERROR(VLOOKUP($A$2501, 文字檔!A:B, 2, 0)),0,VLOOKUP($A$2501, 文字檔!A:B, 2, 0))</f>
        <v>0</v>
      </c>
      <c r="D2501" s="5">
        <f>IF(ISERROR(VLOOKUP($A$2501, 文字檔!C:D, 2, 0)),0,VLOOKUP($A$2501, 文字檔!C:D, 2, 0))</f>
        <v>0</v>
      </c>
      <c r="E2501" s="5">
        <f>IF(ISERROR(VLOOKUP($A$2501, 文字檔!E:F, 2, 0)),0,VLOOKUP($A$2501, 文字檔!E:F, 2, 0))</f>
        <v>0</v>
      </c>
      <c r="F2501" s="5">
        <f>IF(ISERROR(VLOOKUP($A$2501, 文字檔!G:H, 2, 0)),0,VLOOKUP($A$2501, 文字檔!G:H, 2, 0))</f>
        <v>0</v>
      </c>
      <c r="G2501" s="5">
        <f>IF(ISERROR(VLOOKUP($A$2501, 文字檔!I:J, 2, 0)),0,VLOOKUP($A$2501, 文字檔!I:J, 2, 0))</f>
        <v>0</v>
      </c>
      <c r="H2501" s="5">
        <f>IF(ISERROR(VLOOKUP($A$2501, 文字檔!K:L, 2, 0)),0,VLOOKUP($A$2501, 文字檔!K:L, 2, 0))</f>
        <v>0</v>
      </c>
      <c r="I2501" s="5">
        <f>IF(ISERROR(VLOOKUP($A$2501, 文字檔!M:N, 2, 0)),0,VLOOKUP($A$2501, 文字檔!M:N, 2, 0))</f>
        <v>-255692.47</v>
      </c>
      <c r="J2501" s="5">
        <f>IF(ISERROR(VLOOKUP($A$2501, 文字檔!O:P, 2, 0)),0,VLOOKUP($A$2501, 文字檔!O:P, 2, 0))</f>
        <v>0</v>
      </c>
      <c r="K2501">
        <f>IF(ISERROR(VLOOKUP($A$2501, 文字檔!Q:R, 2, 0)),0,VLOOKUP($A$2501, 文字檔!Q:R, 2, 0))</f>
        <v>0</v>
      </c>
      <c r="L2501">
        <f>IF(ISERROR(VLOOKUP($A$2501, 文字檔!S:T, 2, 0)),0,VLOOKUP($A$2501, 文字檔!S:T, 2, 0))</f>
        <v>0</v>
      </c>
      <c r="M2501">
        <f>IF(ISERROR(VLOOKUP($A$2501, 文字檔!U:V, 2, 0)),0,VLOOKUP($A$2501, 文字檔!U:V, 2, 0))</f>
        <v>-221477.31</v>
      </c>
      <c r="N2501">
        <f>IF(ISERROR(VLOOKUP($A$2501, 文字檔!W:X, 2, 0)),0,VLOOKUP($A$2501, 文字檔!W:X, 2, 0))</f>
        <v>0</v>
      </c>
      <c r="O2501">
        <f>IF(ISERROR(VLOOKUP($A$2501, 文字檔!Y:Z, 2, 0)),0,VLOOKUP($A$2501, 文字檔!Y:Z, 2, 0))</f>
        <v>-143080.62</v>
      </c>
      <c r="P2501">
        <f>IF(ISERROR(VLOOKUP($A$2501, 文字檔!AA:AB, 2, 0)),0,VLOOKUP($A$2501, 文字檔!AA:AB, 2, 0))</f>
        <v>-99695.58</v>
      </c>
    </row>
    <row r="2502" spans="1:16" ht="16.2">
      <c r="A2502" s="7">
        <v>46238</v>
      </c>
      <c r="B2502" s="5">
        <f>SUMPRODUCT($C$2:$P$2,$C$2502:$P$2502)</f>
        <v>-93644.93</v>
      </c>
      <c r="C2502" s="5">
        <f>IF(ISERROR(VLOOKUP($A$2502, 文字檔!A:B, 2, 0)),0,VLOOKUP($A$2502, 文字檔!A:B, 2, 0))</f>
        <v>0</v>
      </c>
      <c r="D2502" s="5">
        <f>IF(ISERROR(VLOOKUP($A$2502, 文字檔!C:D, 2, 0)),0,VLOOKUP($A$2502, 文字檔!C:D, 2, 0))</f>
        <v>0</v>
      </c>
      <c r="E2502" s="5">
        <f>IF(ISERROR(VLOOKUP($A$2502, 文字檔!E:F, 2, 0)),0,VLOOKUP($A$2502, 文字檔!E:F, 2, 0))</f>
        <v>0</v>
      </c>
      <c r="F2502" s="5">
        <f>IF(ISERROR(VLOOKUP($A$2502, 文字檔!G:H, 2, 0)),0,VLOOKUP($A$2502, 文字檔!G:H, 2, 0))</f>
        <v>0</v>
      </c>
      <c r="G2502" s="5">
        <f>IF(ISERROR(VLOOKUP($A$2502, 文字檔!I:J, 2, 0)),0,VLOOKUP($A$2502, 文字檔!I:J, 2, 0))</f>
        <v>0</v>
      </c>
      <c r="H2502" s="5">
        <f>IF(ISERROR(VLOOKUP($A$2502, 文字檔!K:L, 2, 0)),0,VLOOKUP($A$2502, 文字檔!K:L, 2, 0))</f>
        <v>0</v>
      </c>
      <c r="I2502" s="5">
        <f>IF(ISERROR(VLOOKUP($A$2502, 文字檔!M:N, 2, 0)),0,VLOOKUP($A$2502, 文字檔!M:N, 2, 0))</f>
        <v>0</v>
      </c>
      <c r="J2502" s="5">
        <f>IF(ISERROR(VLOOKUP($A$2502, 文字檔!O:P, 2, 0)),0,VLOOKUP($A$2502, 文字檔!O:P, 2, 0))</f>
        <v>0</v>
      </c>
      <c r="K2502">
        <f>IF(ISERROR(VLOOKUP($A$2502, 文字檔!Q:R, 2, 0)),0,VLOOKUP($A$2502, 文字檔!Q:R, 2, 0))</f>
        <v>0</v>
      </c>
      <c r="L2502">
        <f>IF(ISERROR(VLOOKUP($A$2502, 文字檔!S:T, 2, 0)),0,VLOOKUP($A$2502, 文字檔!S:T, 2, 0))</f>
        <v>29611.21</v>
      </c>
      <c r="M2502">
        <f>IF(ISERROR(VLOOKUP($A$2502, 文字檔!U:V, 2, 0)),0,VLOOKUP($A$2502, 文字檔!U:V, 2, 0))</f>
        <v>0</v>
      </c>
      <c r="N2502">
        <f>IF(ISERROR(VLOOKUP($A$2502, 文字檔!W:X, 2, 0)),0,VLOOKUP($A$2502, 文字檔!W:X, 2, 0))</f>
        <v>0</v>
      </c>
      <c r="O2502">
        <f>IF(ISERROR(VLOOKUP($A$2502, 文字檔!Y:Z, 2, 0)),0,VLOOKUP($A$2502, 文字檔!Y:Z, 2, 0))</f>
        <v>-123256.14</v>
      </c>
      <c r="P2502">
        <f>IF(ISERROR(VLOOKUP($A$2502, 文字檔!AA:AB, 2, 0)),0,VLOOKUP($A$2502, 文字檔!AA:AB, 2, 0))</f>
        <v>0</v>
      </c>
    </row>
    <row r="2503" spans="1:16" ht="16.2">
      <c r="A2503" s="7">
        <v>46239</v>
      </c>
      <c r="B2503" s="5">
        <f>SUMPRODUCT($C$2:$P$2,$C$2503:$P$2503)</f>
        <v>284329.86</v>
      </c>
      <c r="C2503" s="5">
        <f>IF(ISERROR(VLOOKUP($A$2503, 文字檔!A:B, 2, 0)),0,VLOOKUP($A$2503, 文字檔!A:B, 2, 0))</f>
        <v>0</v>
      </c>
      <c r="D2503" s="5">
        <f>IF(ISERROR(VLOOKUP($A$2503, 文字檔!C:D, 2, 0)),0,VLOOKUP($A$2503, 文字檔!C:D, 2, 0))</f>
        <v>90148.72</v>
      </c>
      <c r="E2503" s="5">
        <f>IF(ISERROR(VLOOKUP($A$2503, 文字檔!E:F, 2, 0)),0,VLOOKUP($A$2503, 文字檔!E:F, 2, 0))</f>
        <v>0</v>
      </c>
      <c r="F2503" s="5">
        <f>IF(ISERROR(VLOOKUP($A$2503, 文字檔!G:H, 2, 0)),0,VLOOKUP($A$2503, 文字檔!G:H, 2, 0))</f>
        <v>0</v>
      </c>
      <c r="G2503" s="5">
        <f>IF(ISERROR(VLOOKUP($A$2503, 文字檔!I:J, 2, 0)),0,VLOOKUP($A$2503, 文字檔!I:J, 2, 0))</f>
        <v>0</v>
      </c>
      <c r="H2503" s="5">
        <f>IF(ISERROR(VLOOKUP($A$2503, 文字檔!K:L, 2, 0)),0,VLOOKUP($A$2503, 文字檔!K:L, 2, 0))</f>
        <v>0</v>
      </c>
      <c r="I2503" s="5">
        <f>IF(ISERROR(VLOOKUP($A$2503, 文字檔!M:N, 2, 0)),0,VLOOKUP($A$2503, 文字檔!M:N, 2, 0))</f>
        <v>0</v>
      </c>
      <c r="J2503" s="5">
        <f>IF(ISERROR(VLOOKUP($A$2503, 文字檔!O:P, 2, 0)),0,VLOOKUP($A$2503, 文字檔!O:P, 2, 0))</f>
        <v>0</v>
      </c>
      <c r="K2503">
        <f>IF(ISERROR(VLOOKUP($A$2503, 文字檔!Q:R, 2, 0)),0,VLOOKUP($A$2503, 文字檔!Q:R, 2, 0))</f>
        <v>0</v>
      </c>
      <c r="L2503">
        <f>IF(ISERROR(VLOOKUP($A$2503, 文字檔!S:T, 2, 0)),0,VLOOKUP($A$2503, 文字檔!S:T, 2, 0))</f>
        <v>0</v>
      </c>
      <c r="M2503">
        <f>IF(ISERROR(VLOOKUP($A$2503, 文字檔!U:V, 2, 0)),0,VLOOKUP($A$2503, 文字檔!U:V, 2, 0))</f>
        <v>5465.6</v>
      </c>
      <c r="N2503">
        <f>IF(ISERROR(VLOOKUP($A$2503, 文字檔!W:X, 2, 0)),0,VLOOKUP($A$2503, 文字檔!W:X, 2, 0))</f>
        <v>0</v>
      </c>
      <c r="O2503">
        <f>IF(ISERROR(VLOOKUP($A$2503, 文字檔!Y:Z, 2, 0)),0,VLOOKUP($A$2503, 文字檔!Y:Z, 2, 0))</f>
        <v>231400</v>
      </c>
      <c r="P2503">
        <f>IF(ISERROR(VLOOKUP($A$2503, 文字檔!AA:AB, 2, 0)),0,VLOOKUP($A$2503, 文字檔!AA:AB, 2, 0))</f>
        <v>-42684.46</v>
      </c>
    </row>
    <row r="2504" spans="1:16" ht="16.2">
      <c r="A2504" s="7">
        <v>46240</v>
      </c>
      <c r="B2504" s="5">
        <f>SUMPRODUCT($C$2:$P$2,$C$2504:$P$2504)</f>
        <v>-136108.5</v>
      </c>
      <c r="C2504" s="5">
        <f>IF(ISERROR(VLOOKUP($A$2504, 文字檔!A:B, 2, 0)),0,VLOOKUP($A$2504, 文字檔!A:B, 2, 0))</f>
        <v>0</v>
      </c>
      <c r="D2504" s="5">
        <f>IF(ISERROR(VLOOKUP($A$2504, 文字檔!C:D, 2, 0)),0,VLOOKUP($A$2504, 文字檔!C:D, 2, 0))</f>
        <v>0</v>
      </c>
      <c r="E2504" s="5">
        <f>IF(ISERROR(VLOOKUP($A$2504, 文字檔!E:F, 2, 0)),0,VLOOKUP($A$2504, 文字檔!E:F, 2, 0))</f>
        <v>0</v>
      </c>
      <c r="F2504" s="5">
        <f>IF(ISERROR(VLOOKUP($A$2504, 文字檔!G:H, 2, 0)),0,VLOOKUP($A$2504, 文字檔!G:H, 2, 0))</f>
        <v>0</v>
      </c>
      <c r="G2504" s="5">
        <f>IF(ISERROR(VLOOKUP($A$2504, 文字檔!I:J, 2, 0)),0,VLOOKUP($A$2504, 文字檔!I:J, 2, 0))</f>
        <v>0</v>
      </c>
      <c r="H2504" s="5">
        <f>IF(ISERROR(VLOOKUP($A$2504, 文字檔!K:L, 2, 0)),0,VLOOKUP($A$2504, 文字檔!K:L, 2, 0))</f>
        <v>0</v>
      </c>
      <c r="I2504" s="5">
        <f>IF(ISERROR(VLOOKUP($A$2504, 文字檔!M:N, 2, 0)),0,VLOOKUP($A$2504, 文字檔!M:N, 2, 0))</f>
        <v>0</v>
      </c>
      <c r="J2504" s="5">
        <f>IF(ISERROR(VLOOKUP($A$2504, 文字檔!O:P, 2, 0)),0,VLOOKUP($A$2504, 文字檔!O:P, 2, 0))</f>
        <v>0</v>
      </c>
      <c r="K2504">
        <f>IF(ISERROR(VLOOKUP($A$2504, 文字檔!Q:R, 2, 0)),0,VLOOKUP($A$2504, 文字檔!Q:R, 2, 0))</f>
        <v>0</v>
      </c>
      <c r="L2504">
        <f>IF(ISERROR(VLOOKUP($A$2504, 文字檔!S:T, 2, 0)),0,VLOOKUP($A$2504, 文字檔!S:T, 2, 0))</f>
        <v>0</v>
      </c>
      <c r="M2504">
        <f>IF(ISERROR(VLOOKUP($A$2504, 文字檔!U:V, 2, 0)),0,VLOOKUP($A$2504, 文字檔!U:V, 2, 0))</f>
        <v>-62326.27</v>
      </c>
      <c r="N2504">
        <f>IF(ISERROR(VLOOKUP($A$2504, 文字檔!W:X, 2, 0)),0,VLOOKUP($A$2504, 文字檔!W:X, 2, 0))</f>
        <v>0</v>
      </c>
      <c r="O2504">
        <f>IF(ISERROR(VLOOKUP($A$2504, 文字檔!Y:Z, 2, 0)),0,VLOOKUP($A$2504, 文字檔!Y:Z, 2, 0))</f>
        <v>-70853.59</v>
      </c>
      <c r="P2504">
        <f>IF(ISERROR(VLOOKUP($A$2504, 文字檔!AA:AB, 2, 0)),0,VLOOKUP($A$2504, 文字檔!AA:AB, 2, 0))</f>
        <v>-2928.64</v>
      </c>
    </row>
    <row r="2505" spans="1:16" ht="16.2">
      <c r="A2505" s="7">
        <v>46241</v>
      </c>
      <c r="B2505" s="5">
        <f>SUMPRODUCT($C$2:$P$2,$C$2505:$P$2505)</f>
        <v>-212713.15000000002</v>
      </c>
      <c r="C2505" s="5">
        <f>IF(ISERROR(VLOOKUP($A$2505, 文字檔!A:B, 2, 0)),0,VLOOKUP($A$2505, 文字檔!A:B, 2, 0))</f>
        <v>0</v>
      </c>
      <c r="D2505" s="5">
        <f>IF(ISERROR(VLOOKUP($A$2505, 文字檔!C:D, 2, 0)),0,VLOOKUP($A$2505, 文字檔!C:D, 2, 0))</f>
        <v>0</v>
      </c>
      <c r="E2505" s="5">
        <f>IF(ISERROR(VLOOKUP($A$2505, 文字檔!E:F, 2, 0)),0,VLOOKUP($A$2505, 文字檔!E:F, 2, 0))</f>
        <v>0</v>
      </c>
      <c r="F2505" s="5">
        <f>IF(ISERROR(VLOOKUP($A$2505, 文字檔!G:H, 2, 0)),0,VLOOKUP($A$2505, 文字檔!G:H, 2, 0))</f>
        <v>0</v>
      </c>
      <c r="G2505" s="5">
        <f>IF(ISERROR(VLOOKUP($A$2505, 文字檔!I:J, 2, 0)),0,VLOOKUP($A$2505, 文字檔!I:J, 2, 0))</f>
        <v>0</v>
      </c>
      <c r="H2505" s="5">
        <f>IF(ISERROR(VLOOKUP($A$2505, 文字檔!K:L, 2, 0)),0,VLOOKUP($A$2505, 文字檔!K:L, 2, 0))</f>
        <v>0</v>
      </c>
      <c r="I2505" s="5">
        <f>IF(ISERROR(VLOOKUP($A$2505, 文字檔!M:N, 2, 0)),0,VLOOKUP($A$2505, 文字檔!M:N, 2, 0))</f>
        <v>-33925.58</v>
      </c>
      <c r="J2505" s="5">
        <f>IF(ISERROR(VLOOKUP($A$2505, 文字檔!O:P, 2, 0)),0,VLOOKUP($A$2505, 文字檔!O:P, 2, 0))</f>
        <v>0</v>
      </c>
      <c r="K2505">
        <f>IF(ISERROR(VLOOKUP($A$2505, 文字檔!Q:R, 2, 0)),0,VLOOKUP($A$2505, 文字檔!Q:R, 2, 0))</f>
        <v>0</v>
      </c>
      <c r="L2505">
        <f>IF(ISERROR(VLOOKUP($A$2505, 文字檔!S:T, 2, 0)),0,VLOOKUP($A$2505, 文字檔!S:T, 2, 0))</f>
        <v>0</v>
      </c>
      <c r="M2505">
        <f>IF(ISERROR(VLOOKUP($A$2505, 文字檔!U:V, 2, 0)),0,VLOOKUP($A$2505, 文字檔!U:V, 2, 0))</f>
        <v>0</v>
      </c>
      <c r="N2505">
        <f>IF(ISERROR(VLOOKUP($A$2505, 文字檔!W:X, 2, 0)),0,VLOOKUP($A$2505, 文字檔!W:X, 2, 0))</f>
        <v>0</v>
      </c>
      <c r="O2505">
        <f>IF(ISERROR(VLOOKUP($A$2505, 文字檔!Y:Z, 2, 0)),0,VLOOKUP($A$2505, 文字檔!Y:Z, 2, 0))</f>
        <v>-139064.93</v>
      </c>
      <c r="P2505">
        <f>IF(ISERROR(VLOOKUP($A$2505, 文字檔!AA:AB, 2, 0)),0,VLOOKUP($A$2505, 文字檔!AA:AB, 2, 0))</f>
        <v>-39722.639999999999</v>
      </c>
    </row>
    <row r="2506" spans="1:16" ht="16.2">
      <c r="A2506" s="7">
        <v>46242</v>
      </c>
      <c r="B2506" s="5">
        <f>SUMPRODUCT($C$2:$P$2,$C$2506:$P$2506)</f>
        <v>0</v>
      </c>
      <c r="C2506" s="5">
        <f>IF(ISERROR(VLOOKUP($A$2506, 文字檔!A:B, 2, 0)),0,VLOOKUP($A$2506, 文字檔!A:B, 2, 0))</f>
        <v>0</v>
      </c>
      <c r="D2506" s="5">
        <f>IF(ISERROR(VLOOKUP($A$2506, 文字檔!C:D, 2, 0)),0,VLOOKUP($A$2506, 文字檔!C:D, 2, 0))</f>
        <v>0</v>
      </c>
      <c r="E2506" s="5">
        <f>IF(ISERROR(VLOOKUP($A$2506, 文字檔!E:F, 2, 0)),0,VLOOKUP($A$2506, 文字檔!E:F, 2, 0))</f>
        <v>0</v>
      </c>
      <c r="F2506" s="5">
        <f>IF(ISERROR(VLOOKUP($A$2506, 文字檔!G:H, 2, 0)),0,VLOOKUP($A$2506, 文字檔!G:H, 2, 0))</f>
        <v>0</v>
      </c>
      <c r="G2506" s="5">
        <f>IF(ISERROR(VLOOKUP($A$2506, 文字檔!I:J, 2, 0)),0,VLOOKUP($A$2506, 文字檔!I:J, 2, 0))</f>
        <v>0</v>
      </c>
      <c r="H2506" s="5">
        <f>IF(ISERROR(VLOOKUP($A$2506, 文字檔!K:L, 2, 0)),0,VLOOKUP($A$2506, 文字檔!K:L, 2, 0))</f>
        <v>0</v>
      </c>
      <c r="I2506" s="5">
        <f>IF(ISERROR(VLOOKUP($A$2506, 文字檔!M:N, 2, 0)),0,VLOOKUP($A$2506, 文字檔!M:N, 2, 0))</f>
        <v>0</v>
      </c>
      <c r="J2506" s="5">
        <f>IF(ISERROR(VLOOKUP($A$2506, 文字檔!O:P, 2, 0)),0,VLOOKUP($A$2506, 文字檔!O:P, 2, 0))</f>
        <v>0</v>
      </c>
      <c r="K2506">
        <f>IF(ISERROR(VLOOKUP($A$2506, 文字檔!Q:R, 2, 0)),0,VLOOKUP($A$2506, 文字檔!Q:R, 2, 0))</f>
        <v>0</v>
      </c>
      <c r="L2506">
        <f>IF(ISERROR(VLOOKUP($A$2506, 文字檔!S:T, 2, 0)),0,VLOOKUP($A$2506, 文字檔!S:T, 2, 0))</f>
        <v>0</v>
      </c>
      <c r="M2506">
        <f>IF(ISERROR(VLOOKUP($A$2506, 文字檔!U:V, 2, 0)),0,VLOOKUP($A$2506, 文字檔!U:V, 2, 0))</f>
        <v>0</v>
      </c>
      <c r="N2506">
        <f>IF(ISERROR(VLOOKUP($A$2506, 文字檔!W:X, 2, 0)),0,VLOOKUP($A$2506, 文字檔!W:X, 2, 0))</f>
        <v>0</v>
      </c>
      <c r="O2506">
        <f>IF(ISERROR(VLOOKUP($A$2506, 文字檔!Y:Z, 2, 0)),0,VLOOKUP($A$2506, 文字檔!Y:Z, 2, 0))</f>
        <v>0</v>
      </c>
      <c r="P2506">
        <f>IF(ISERROR(VLOOKUP($A$2506, 文字檔!AA:AB, 2, 0)),0,VLOOKUP($A$2506, 文字檔!AA:AB, 2, 0))</f>
        <v>0</v>
      </c>
    </row>
    <row r="2507" spans="1:16" ht="16.2">
      <c r="A2507" s="7">
        <v>46243</v>
      </c>
      <c r="B2507" s="5">
        <f>SUMPRODUCT($C$2:$P$2,$C$2507:$P$2507)</f>
        <v>0</v>
      </c>
      <c r="C2507" s="5">
        <f>IF(ISERROR(VLOOKUP($A$2507, 文字檔!A:B, 2, 0)),0,VLOOKUP($A$2507, 文字檔!A:B, 2, 0))</f>
        <v>0</v>
      </c>
      <c r="D2507" s="5">
        <f>IF(ISERROR(VLOOKUP($A$2507, 文字檔!C:D, 2, 0)),0,VLOOKUP($A$2507, 文字檔!C:D, 2, 0))</f>
        <v>0</v>
      </c>
      <c r="E2507" s="5">
        <f>IF(ISERROR(VLOOKUP($A$2507, 文字檔!E:F, 2, 0)),0,VLOOKUP($A$2507, 文字檔!E:F, 2, 0))</f>
        <v>0</v>
      </c>
      <c r="F2507" s="5">
        <f>IF(ISERROR(VLOOKUP($A$2507, 文字檔!G:H, 2, 0)),0,VLOOKUP($A$2507, 文字檔!G:H, 2, 0))</f>
        <v>0</v>
      </c>
      <c r="G2507" s="5">
        <f>IF(ISERROR(VLOOKUP($A$2507, 文字檔!I:J, 2, 0)),0,VLOOKUP($A$2507, 文字檔!I:J, 2, 0))</f>
        <v>0</v>
      </c>
      <c r="H2507" s="5">
        <f>IF(ISERROR(VLOOKUP($A$2507, 文字檔!K:L, 2, 0)),0,VLOOKUP($A$2507, 文字檔!K:L, 2, 0))</f>
        <v>0</v>
      </c>
      <c r="I2507" s="5">
        <f>IF(ISERROR(VLOOKUP($A$2507, 文字檔!M:N, 2, 0)),0,VLOOKUP($A$2507, 文字檔!M:N, 2, 0))</f>
        <v>0</v>
      </c>
      <c r="J2507" s="5">
        <f>IF(ISERROR(VLOOKUP($A$2507, 文字檔!O:P, 2, 0)),0,VLOOKUP($A$2507, 文字檔!O:P, 2, 0))</f>
        <v>0</v>
      </c>
      <c r="K2507">
        <f>IF(ISERROR(VLOOKUP($A$2507, 文字檔!Q:R, 2, 0)),0,VLOOKUP($A$2507, 文字檔!Q:R, 2, 0))</f>
        <v>0</v>
      </c>
      <c r="L2507">
        <f>IF(ISERROR(VLOOKUP($A$2507, 文字檔!S:T, 2, 0)),0,VLOOKUP($A$2507, 文字檔!S:T, 2, 0))</f>
        <v>0</v>
      </c>
      <c r="M2507">
        <f>IF(ISERROR(VLOOKUP($A$2507, 文字檔!U:V, 2, 0)),0,VLOOKUP($A$2507, 文字檔!U:V, 2, 0))</f>
        <v>0</v>
      </c>
      <c r="N2507">
        <f>IF(ISERROR(VLOOKUP($A$2507, 文字檔!W:X, 2, 0)),0,VLOOKUP($A$2507, 文字檔!W:X, 2, 0))</f>
        <v>0</v>
      </c>
      <c r="O2507">
        <f>IF(ISERROR(VLOOKUP($A$2507, 文字檔!Y:Z, 2, 0)),0,VLOOKUP($A$2507, 文字檔!Y:Z, 2, 0))</f>
        <v>0</v>
      </c>
      <c r="P2507">
        <f>IF(ISERROR(VLOOKUP($A$2507, 文字檔!AA:AB, 2, 0)),0,VLOOKUP($A$2507, 文字檔!AA:AB, 2, 0))</f>
        <v>0</v>
      </c>
    </row>
    <row r="2508" spans="1:16" ht="16.2">
      <c r="A2508" s="7">
        <v>46244</v>
      </c>
      <c r="B2508" s="5">
        <f>SUMPRODUCT($C$2:$P$2,$C$2508:$P$2508)</f>
        <v>-40610.819999999992</v>
      </c>
      <c r="C2508" s="5">
        <f>IF(ISERROR(VLOOKUP($A$2508, 文字檔!A:B, 2, 0)),0,VLOOKUP($A$2508, 文字檔!A:B, 2, 0))</f>
        <v>0</v>
      </c>
      <c r="D2508" s="5">
        <f>IF(ISERROR(VLOOKUP($A$2508, 文字檔!C:D, 2, 0)),0,VLOOKUP($A$2508, 文字檔!C:D, 2, 0))</f>
        <v>0</v>
      </c>
      <c r="E2508" s="5">
        <f>IF(ISERROR(VLOOKUP($A$2508, 文字檔!E:F, 2, 0)),0,VLOOKUP($A$2508, 文字檔!E:F, 2, 0))</f>
        <v>0</v>
      </c>
      <c r="F2508" s="5">
        <f>IF(ISERROR(VLOOKUP($A$2508, 文字檔!G:H, 2, 0)),0,VLOOKUP($A$2508, 文字檔!G:H, 2, 0))</f>
        <v>0</v>
      </c>
      <c r="G2508" s="5">
        <f>IF(ISERROR(VLOOKUP($A$2508, 文字檔!I:J, 2, 0)),0,VLOOKUP($A$2508, 文字檔!I:J, 2, 0))</f>
        <v>0</v>
      </c>
      <c r="H2508" s="5">
        <f>IF(ISERROR(VLOOKUP($A$2508, 文字檔!K:L, 2, 0)),0,VLOOKUP($A$2508, 文字檔!K:L, 2, 0))</f>
        <v>0</v>
      </c>
      <c r="I2508" s="5">
        <f>IF(ISERROR(VLOOKUP($A$2508, 文字檔!M:N, 2, 0)),0,VLOOKUP($A$2508, 文字檔!M:N, 2, 0))</f>
        <v>17575.2</v>
      </c>
      <c r="J2508" s="5">
        <f>IF(ISERROR(VLOOKUP($A$2508, 文字檔!O:P, 2, 0)),0,VLOOKUP($A$2508, 文字檔!O:P, 2, 0))</f>
        <v>0</v>
      </c>
      <c r="K2508">
        <f>IF(ISERROR(VLOOKUP($A$2508, 文字檔!Q:R, 2, 0)),0,VLOOKUP($A$2508, 文字檔!Q:R, 2, 0))</f>
        <v>0</v>
      </c>
      <c r="L2508">
        <f>IF(ISERROR(VLOOKUP($A$2508, 文字檔!S:T, 2, 0)),0,VLOOKUP($A$2508, 文字檔!S:T, 2, 0))</f>
        <v>0</v>
      </c>
      <c r="M2508">
        <f>IF(ISERROR(VLOOKUP($A$2508, 文字檔!U:V, 2, 0)),0,VLOOKUP($A$2508, 文字檔!U:V, 2, 0))</f>
        <v>0</v>
      </c>
      <c r="N2508">
        <f>IF(ISERROR(VLOOKUP($A$2508, 文字檔!W:X, 2, 0)),0,VLOOKUP($A$2508, 文字檔!W:X, 2, 0))</f>
        <v>0</v>
      </c>
      <c r="O2508">
        <f>IF(ISERROR(VLOOKUP($A$2508, 文字檔!Y:Z, 2, 0)),0,VLOOKUP($A$2508, 文字檔!Y:Z, 2, 0))</f>
        <v>-15482</v>
      </c>
      <c r="P2508">
        <f>IF(ISERROR(VLOOKUP($A$2508, 文字檔!AA:AB, 2, 0)),0,VLOOKUP($A$2508, 文字檔!AA:AB, 2, 0))</f>
        <v>-42704.02</v>
      </c>
    </row>
    <row r="2509" spans="1:16" ht="16.2">
      <c r="A2509" s="7">
        <v>46245</v>
      </c>
      <c r="B2509" s="5">
        <f>SUMPRODUCT($C$2:$P$2,$C$2509:$P$2509)</f>
        <v>-186463.97</v>
      </c>
      <c r="C2509" s="5">
        <f>IF(ISERROR(VLOOKUP($A$2509, 文字檔!A:B, 2, 0)),0,VLOOKUP($A$2509, 文字檔!A:B, 2, 0))</f>
        <v>0</v>
      </c>
      <c r="D2509" s="5">
        <f>IF(ISERROR(VLOOKUP($A$2509, 文字檔!C:D, 2, 0)),0,VLOOKUP($A$2509, 文字檔!C:D, 2, 0))</f>
        <v>0</v>
      </c>
      <c r="E2509" s="5">
        <f>IF(ISERROR(VLOOKUP($A$2509, 文字檔!E:F, 2, 0)),0,VLOOKUP($A$2509, 文字檔!E:F, 2, 0))</f>
        <v>0</v>
      </c>
      <c r="F2509" s="5">
        <f>IF(ISERROR(VLOOKUP($A$2509, 文字檔!G:H, 2, 0)),0,VLOOKUP($A$2509, 文字檔!G:H, 2, 0))</f>
        <v>0</v>
      </c>
      <c r="G2509" s="5">
        <f>IF(ISERROR(VLOOKUP($A$2509, 文字檔!I:J, 2, 0)),0,VLOOKUP($A$2509, 文字檔!I:J, 2, 0))</f>
        <v>0</v>
      </c>
      <c r="H2509" s="5">
        <f>IF(ISERROR(VLOOKUP($A$2509, 文字檔!K:L, 2, 0)),0,VLOOKUP($A$2509, 文字檔!K:L, 2, 0))</f>
        <v>0</v>
      </c>
      <c r="I2509" s="5">
        <f>IF(ISERROR(VLOOKUP($A$2509, 文字檔!M:N, 2, 0)),0,VLOOKUP($A$2509, 文字檔!M:N, 2, 0))</f>
        <v>0</v>
      </c>
      <c r="J2509" s="5">
        <f>IF(ISERROR(VLOOKUP($A$2509, 文字檔!O:P, 2, 0)),0,VLOOKUP($A$2509, 文字檔!O:P, 2, 0))</f>
        <v>0</v>
      </c>
      <c r="K2509">
        <f>IF(ISERROR(VLOOKUP($A$2509, 文字檔!Q:R, 2, 0)),0,VLOOKUP($A$2509, 文字檔!Q:R, 2, 0))</f>
        <v>0</v>
      </c>
      <c r="L2509">
        <f>IF(ISERROR(VLOOKUP($A$2509, 文字檔!S:T, 2, 0)),0,VLOOKUP($A$2509, 文字檔!S:T, 2, 0))</f>
        <v>-46691.24</v>
      </c>
      <c r="M2509">
        <f>IF(ISERROR(VLOOKUP($A$2509, 文字檔!U:V, 2, 0)),0,VLOOKUP($A$2509, 文字檔!U:V, 2, 0))</f>
        <v>0</v>
      </c>
      <c r="N2509">
        <f>IF(ISERROR(VLOOKUP($A$2509, 文字檔!W:X, 2, 0)),0,VLOOKUP($A$2509, 文字檔!W:X, 2, 0))</f>
        <v>0</v>
      </c>
      <c r="O2509">
        <f>IF(ISERROR(VLOOKUP($A$2509, 文字檔!Y:Z, 2, 0)),0,VLOOKUP($A$2509, 文字檔!Y:Z, 2, 0))</f>
        <v>-139772.73000000001</v>
      </c>
      <c r="P2509">
        <f>IF(ISERROR(VLOOKUP($A$2509, 文字檔!AA:AB, 2, 0)),0,VLOOKUP($A$2509, 文字檔!AA:AB, 2, 0))</f>
        <v>0</v>
      </c>
    </row>
    <row r="2510" spans="1:16" ht="16.2">
      <c r="A2510" s="7">
        <v>46246</v>
      </c>
      <c r="B2510" s="5">
        <f>SUMPRODUCT($C$2:$P$2,$C$2510:$P$2510)</f>
        <v>-8435.8499999999985</v>
      </c>
      <c r="C2510" s="5">
        <f>IF(ISERROR(VLOOKUP($A$2510, 文字檔!A:B, 2, 0)),0,VLOOKUP($A$2510, 文字檔!A:B, 2, 0))</f>
        <v>0</v>
      </c>
      <c r="D2510" s="5">
        <f>IF(ISERROR(VLOOKUP($A$2510, 文字檔!C:D, 2, 0)),0,VLOOKUP($A$2510, 文字檔!C:D, 2, 0))</f>
        <v>0</v>
      </c>
      <c r="E2510" s="5">
        <f>IF(ISERROR(VLOOKUP($A$2510, 文字檔!E:F, 2, 0)),0,VLOOKUP($A$2510, 文字檔!E:F, 2, 0))</f>
        <v>0</v>
      </c>
      <c r="F2510" s="5">
        <f>IF(ISERROR(VLOOKUP($A$2510, 文字檔!G:H, 2, 0)),0,VLOOKUP($A$2510, 文字檔!G:H, 2, 0))</f>
        <v>0</v>
      </c>
      <c r="G2510" s="5">
        <f>IF(ISERROR(VLOOKUP($A$2510, 文字檔!I:J, 2, 0)),0,VLOOKUP($A$2510, 文字檔!I:J, 2, 0))</f>
        <v>0</v>
      </c>
      <c r="H2510" s="5">
        <f>IF(ISERROR(VLOOKUP($A$2510, 文字檔!K:L, 2, 0)),0,VLOOKUP($A$2510, 文字檔!K:L, 2, 0))</f>
        <v>0</v>
      </c>
      <c r="I2510" s="5">
        <f>IF(ISERROR(VLOOKUP($A$2510, 文字檔!M:N, 2, 0)),0,VLOOKUP($A$2510, 文字檔!M:N, 2, 0))</f>
        <v>-50758.43</v>
      </c>
      <c r="J2510" s="5">
        <f>IF(ISERROR(VLOOKUP($A$2510, 文字檔!O:P, 2, 0)),0,VLOOKUP($A$2510, 文字檔!O:P, 2, 0))</f>
        <v>0</v>
      </c>
      <c r="K2510">
        <f>IF(ISERROR(VLOOKUP($A$2510, 文字檔!Q:R, 2, 0)),0,VLOOKUP($A$2510, 文字檔!Q:R, 2, 0))</f>
        <v>0</v>
      </c>
      <c r="L2510">
        <f>IF(ISERROR(VLOOKUP($A$2510, 文字檔!S:T, 2, 0)),0,VLOOKUP($A$2510, 文字檔!S:T, 2, 0))</f>
        <v>0</v>
      </c>
      <c r="M2510">
        <f>IF(ISERROR(VLOOKUP($A$2510, 文字檔!U:V, 2, 0)),0,VLOOKUP($A$2510, 文字檔!U:V, 2, 0))</f>
        <v>0</v>
      </c>
      <c r="N2510">
        <f>IF(ISERROR(VLOOKUP($A$2510, 文字檔!W:X, 2, 0)),0,VLOOKUP($A$2510, 文字檔!W:X, 2, 0))</f>
        <v>0</v>
      </c>
      <c r="O2510">
        <f>IF(ISERROR(VLOOKUP($A$2510, 文字檔!Y:Z, 2, 0)),0,VLOOKUP($A$2510, 文字檔!Y:Z, 2, 0))</f>
        <v>10883.5</v>
      </c>
      <c r="P2510">
        <f>IF(ISERROR(VLOOKUP($A$2510, 文字檔!AA:AB, 2, 0)),0,VLOOKUP($A$2510, 文字檔!AA:AB, 2, 0))</f>
        <v>31439.08</v>
      </c>
    </row>
    <row r="2511" spans="1:16" ht="16.2">
      <c r="A2511" s="7">
        <v>46247</v>
      </c>
      <c r="B2511" s="5">
        <f>SUMPRODUCT($C$2:$P$2,$C$2511:$P$2511)</f>
        <v>99562.939999999988</v>
      </c>
      <c r="C2511" s="5">
        <f>IF(ISERROR(VLOOKUP($A$2511, 文字檔!A:B, 2, 0)),0,VLOOKUP($A$2511, 文字檔!A:B, 2, 0))</f>
        <v>0</v>
      </c>
      <c r="D2511" s="5">
        <f>IF(ISERROR(VLOOKUP($A$2511, 文字檔!C:D, 2, 0)),0,VLOOKUP($A$2511, 文字檔!C:D, 2, 0))</f>
        <v>0</v>
      </c>
      <c r="E2511" s="5">
        <f>IF(ISERROR(VLOOKUP($A$2511, 文字檔!E:F, 2, 0)),0,VLOOKUP($A$2511, 文字檔!E:F, 2, 0))</f>
        <v>0</v>
      </c>
      <c r="F2511" s="5">
        <f>IF(ISERROR(VLOOKUP($A$2511, 文字檔!G:H, 2, 0)),0,VLOOKUP($A$2511, 文字檔!G:H, 2, 0))</f>
        <v>0</v>
      </c>
      <c r="G2511" s="5">
        <f>IF(ISERROR(VLOOKUP($A$2511, 文字檔!I:J, 2, 0)),0,VLOOKUP($A$2511, 文字檔!I:J, 2, 0))</f>
        <v>0</v>
      </c>
      <c r="H2511" s="5">
        <f>IF(ISERROR(VLOOKUP($A$2511, 文字檔!K:L, 2, 0)),0,VLOOKUP($A$2511, 文字檔!K:L, 2, 0))</f>
        <v>0</v>
      </c>
      <c r="I2511" s="5">
        <f>IF(ISERROR(VLOOKUP($A$2511, 文字檔!M:N, 2, 0)),0,VLOOKUP($A$2511, 文字檔!M:N, 2, 0))</f>
        <v>-15768</v>
      </c>
      <c r="J2511" s="5">
        <f>IF(ISERROR(VLOOKUP($A$2511, 文字檔!O:P, 2, 0)),0,VLOOKUP($A$2511, 文字檔!O:P, 2, 0))</f>
        <v>0</v>
      </c>
      <c r="K2511">
        <f>IF(ISERROR(VLOOKUP($A$2511, 文字檔!Q:R, 2, 0)),0,VLOOKUP($A$2511, 文字檔!Q:R, 2, 0))</f>
        <v>0</v>
      </c>
      <c r="L2511">
        <f>IF(ISERROR(VLOOKUP($A$2511, 文字檔!S:T, 2, 0)),0,VLOOKUP($A$2511, 文字檔!S:T, 2, 0))</f>
        <v>-18761.02</v>
      </c>
      <c r="M2511">
        <f>IF(ISERROR(VLOOKUP($A$2511, 文字檔!U:V, 2, 0)),0,VLOOKUP($A$2511, 文字檔!U:V, 2, 0))</f>
        <v>-71764.710000000006</v>
      </c>
      <c r="N2511">
        <f>IF(ISERROR(VLOOKUP($A$2511, 文字檔!W:X, 2, 0)),0,VLOOKUP($A$2511, 文字檔!W:X, 2, 0))</f>
        <v>0</v>
      </c>
      <c r="O2511">
        <f>IF(ISERROR(VLOOKUP($A$2511, 文字檔!Y:Z, 2, 0)),0,VLOOKUP($A$2511, 文字檔!Y:Z, 2, 0))</f>
        <v>100438.53</v>
      </c>
      <c r="P2511">
        <f>IF(ISERROR(VLOOKUP($A$2511, 文字檔!AA:AB, 2, 0)),0,VLOOKUP($A$2511, 文字檔!AA:AB, 2, 0))</f>
        <v>105418.14</v>
      </c>
    </row>
    <row r="2512" spans="1:16" ht="16.2">
      <c r="A2512" s="7">
        <v>46248</v>
      </c>
      <c r="B2512" s="5">
        <f>SUMPRODUCT($C$2:$P$2,$C$2512:$P$2512)</f>
        <v>-192503.00999999998</v>
      </c>
      <c r="C2512" s="5">
        <f>IF(ISERROR(VLOOKUP($A$2512, 文字檔!A:B, 2, 0)),0,VLOOKUP($A$2512, 文字檔!A:B, 2, 0))</f>
        <v>0</v>
      </c>
      <c r="D2512" s="5">
        <f>IF(ISERROR(VLOOKUP($A$2512, 文字檔!C:D, 2, 0)),0,VLOOKUP($A$2512, 文字檔!C:D, 2, 0))</f>
        <v>0</v>
      </c>
      <c r="E2512" s="5">
        <f>IF(ISERROR(VLOOKUP($A$2512, 文字檔!E:F, 2, 0)),0,VLOOKUP($A$2512, 文字檔!E:F, 2, 0))</f>
        <v>0</v>
      </c>
      <c r="F2512" s="5">
        <f>IF(ISERROR(VLOOKUP($A$2512, 文字檔!G:H, 2, 0)),0,VLOOKUP($A$2512, 文字檔!G:H, 2, 0))</f>
        <v>0</v>
      </c>
      <c r="G2512" s="5">
        <f>IF(ISERROR(VLOOKUP($A$2512, 文字檔!I:J, 2, 0)),0,VLOOKUP($A$2512, 文字檔!I:J, 2, 0))</f>
        <v>0</v>
      </c>
      <c r="H2512" s="5">
        <f>IF(ISERROR(VLOOKUP($A$2512, 文字檔!K:L, 2, 0)),0,VLOOKUP($A$2512, 文字檔!K:L, 2, 0))</f>
        <v>0</v>
      </c>
      <c r="I2512" s="5">
        <f>IF(ISERROR(VLOOKUP($A$2512, 文字檔!M:N, 2, 0)),0,VLOOKUP($A$2512, 文字檔!M:N, 2, 0))</f>
        <v>-52768.4</v>
      </c>
      <c r="J2512" s="5">
        <f>IF(ISERROR(VLOOKUP($A$2512, 文字檔!O:P, 2, 0)),0,VLOOKUP($A$2512, 文字檔!O:P, 2, 0))</f>
        <v>0</v>
      </c>
      <c r="K2512">
        <f>IF(ISERROR(VLOOKUP($A$2512, 文字檔!Q:R, 2, 0)),0,VLOOKUP($A$2512, 文字檔!Q:R, 2, 0))</f>
        <v>0</v>
      </c>
      <c r="L2512">
        <f>IF(ISERROR(VLOOKUP($A$2512, 文字檔!S:T, 2, 0)),0,VLOOKUP($A$2512, 文字檔!S:T, 2, 0))</f>
        <v>0</v>
      </c>
      <c r="M2512">
        <f>IF(ISERROR(VLOOKUP($A$2512, 文字檔!U:V, 2, 0)),0,VLOOKUP($A$2512, 文字檔!U:V, 2, 0))</f>
        <v>0</v>
      </c>
      <c r="N2512">
        <f>IF(ISERROR(VLOOKUP($A$2512, 文字檔!W:X, 2, 0)),0,VLOOKUP($A$2512, 文字檔!W:X, 2, 0))</f>
        <v>0</v>
      </c>
      <c r="O2512">
        <f>IF(ISERROR(VLOOKUP($A$2512, 文字檔!Y:Z, 2, 0)),0,VLOOKUP($A$2512, 文字檔!Y:Z, 2, 0))</f>
        <v>-139734.60999999999</v>
      </c>
      <c r="P2512">
        <f>IF(ISERROR(VLOOKUP($A$2512, 文字檔!AA:AB, 2, 0)),0,VLOOKUP($A$2512, 文字檔!AA:AB, 2, 0))</f>
        <v>0</v>
      </c>
    </row>
    <row r="2513" spans="1:16" ht="16.2">
      <c r="A2513" s="7">
        <v>46249</v>
      </c>
      <c r="B2513" s="5">
        <f>SUMPRODUCT($C$2:$P$2,$C$2513:$P$2513)</f>
        <v>0</v>
      </c>
      <c r="C2513" s="5">
        <f>IF(ISERROR(VLOOKUP($A$2513, 文字檔!A:B, 2, 0)),0,VLOOKUP($A$2513, 文字檔!A:B, 2, 0))</f>
        <v>0</v>
      </c>
      <c r="D2513" s="5">
        <f>IF(ISERROR(VLOOKUP($A$2513, 文字檔!C:D, 2, 0)),0,VLOOKUP($A$2513, 文字檔!C:D, 2, 0))</f>
        <v>0</v>
      </c>
      <c r="E2513" s="5">
        <f>IF(ISERROR(VLOOKUP($A$2513, 文字檔!E:F, 2, 0)),0,VLOOKUP($A$2513, 文字檔!E:F, 2, 0))</f>
        <v>0</v>
      </c>
      <c r="F2513" s="5">
        <f>IF(ISERROR(VLOOKUP($A$2513, 文字檔!G:H, 2, 0)),0,VLOOKUP($A$2513, 文字檔!G:H, 2, 0))</f>
        <v>0</v>
      </c>
      <c r="G2513" s="5">
        <f>IF(ISERROR(VLOOKUP($A$2513, 文字檔!I:J, 2, 0)),0,VLOOKUP($A$2513, 文字檔!I:J, 2, 0))</f>
        <v>0</v>
      </c>
      <c r="H2513" s="5">
        <f>IF(ISERROR(VLOOKUP($A$2513, 文字檔!K:L, 2, 0)),0,VLOOKUP($A$2513, 文字檔!K:L, 2, 0))</f>
        <v>0</v>
      </c>
      <c r="I2513" s="5">
        <f>IF(ISERROR(VLOOKUP($A$2513, 文字檔!M:N, 2, 0)),0,VLOOKUP($A$2513, 文字檔!M:N, 2, 0))</f>
        <v>0</v>
      </c>
      <c r="J2513" s="5">
        <f>IF(ISERROR(VLOOKUP($A$2513, 文字檔!O:P, 2, 0)),0,VLOOKUP($A$2513, 文字檔!O:P, 2, 0))</f>
        <v>0</v>
      </c>
      <c r="K2513">
        <f>IF(ISERROR(VLOOKUP($A$2513, 文字檔!Q:R, 2, 0)),0,VLOOKUP($A$2513, 文字檔!Q:R, 2, 0))</f>
        <v>0</v>
      </c>
      <c r="L2513">
        <f>IF(ISERROR(VLOOKUP($A$2513, 文字檔!S:T, 2, 0)),0,VLOOKUP($A$2513, 文字檔!S:T, 2, 0))</f>
        <v>0</v>
      </c>
      <c r="M2513">
        <f>IF(ISERROR(VLOOKUP($A$2513, 文字檔!U:V, 2, 0)),0,VLOOKUP($A$2513, 文字檔!U:V, 2, 0))</f>
        <v>0</v>
      </c>
      <c r="N2513">
        <f>IF(ISERROR(VLOOKUP($A$2513, 文字檔!W:X, 2, 0)),0,VLOOKUP($A$2513, 文字檔!W:X, 2, 0))</f>
        <v>0</v>
      </c>
      <c r="O2513">
        <f>IF(ISERROR(VLOOKUP($A$2513, 文字檔!Y:Z, 2, 0)),0,VLOOKUP($A$2513, 文字檔!Y:Z, 2, 0))</f>
        <v>0</v>
      </c>
      <c r="P2513">
        <f>IF(ISERROR(VLOOKUP($A$2513, 文字檔!AA:AB, 2, 0)),0,VLOOKUP($A$2513, 文字檔!AA:AB, 2, 0))</f>
        <v>0</v>
      </c>
    </row>
    <row r="2514" spans="1:16" ht="16.2">
      <c r="A2514" s="7">
        <v>46250</v>
      </c>
      <c r="B2514" s="5">
        <f>SUMPRODUCT($C$2:$P$2,$C$2514:$P$2514)</f>
        <v>0</v>
      </c>
      <c r="C2514" s="5">
        <f>IF(ISERROR(VLOOKUP($A$2514, 文字檔!A:B, 2, 0)),0,VLOOKUP($A$2514, 文字檔!A:B, 2, 0))</f>
        <v>0</v>
      </c>
      <c r="D2514" s="5">
        <f>IF(ISERROR(VLOOKUP($A$2514, 文字檔!C:D, 2, 0)),0,VLOOKUP($A$2514, 文字檔!C:D, 2, 0))</f>
        <v>0</v>
      </c>
      <c r="E2514" s="5">
        <f>IF(ISERROR(VLOOKUP($A$2514, 文字檔!E:F, 2, 0)),0,VLOOKUP($A$2514, 文字檔!E:F, 2, 0))</f>
        <v>0</v>
      </c>
      <c r="F2514" s="5">
        <f>IF(ISERROR(VLOOKUP($A$2514, 文字檔!G:H, 2, 0)),0,VLOOKUP($A$2514, 文字檔!G:H, 2, 0))</f>
        <v>0</v>
      </c>
      <c r="G2514" s="5">
        <f>IF(ISERROR(VLOOKUP($A$2514, 文字檔!I:J, 2, 0)),0,VLOOKUP($A$2514, 文字檔!I:J, 2, 0))</f>
        <v>0</v>
      </c>
      <c r="H2514" s="5">
        <f>IF(ISERROR(VLOOKUP($A$2514, 文字檔!K:L, 2, 0)),0,VLOOKUP($A$2514, 文字檔!K:L, 2, 0))</f>
        <v>0</v>
      </c>
      <c r="I2514" s="5">
        <f>IF(ISERROR(VLOOKUP($A$2514, 文字檔!M:N, 2, 0)),0,VLOOKUP($A$2514, 文字檔!M:N, 2, 0))</f>
        <v>0</v>
      </c>
      <c r="J2514" s="5">
        <f>IF(ISERROR(VLOOKUP($A$2514, 文字檔!O:P, 2, 0)),0,VLOOKUP($A$2514, 文字檔!O:P, 2, 0))</f>
        <v>0</v>
      </c>
      <c r="K2514">
        <f>IF(ISERROR(VLOOKUP($A$2514, 文字檔!Q:R, 2, 0)),0,VLOOKUP($A$2514, 文字檔!Q:R, 2, 0))</f>
        <v>0</v>
      </c>
      <c r="L2514">
        <f>IF(ISERROR(VLOOKUP($A$2514, 文字檔!S:T, 2, 0)),0,VLOOKUP($A$2514, 文字檔!S:T, 2, 0))</f>
        <v>0</v>
      </c>
      <c r="M2514">
        <f>IF(ISERROR(VLOOKUP($A$2514, 文字檔!U:V, 2, 0)),0,VLOOKUP($A$2514, 文字檔!U:V, 2, 0))</f>
        <v>0</v>
      </c>
      <c r="N2514">
        <f>IF(ISERROR(VLOOKUP($A$2514, 文字檔!W:X, 2, 0)),0,VLOOKUP($A$2514, 文字檔!W:X, 2, 0))</f>
        <v>0</v>
      </c>
      <c r="O2514">
        <f>IF(ISERROR(VLOOKUP($A$2514, 文字檔!Y:Z, 2, 0)),0,VLOOKUP($A$2514, 文字檔!Y:Z, 2, 0))</f>
        <v>0</v>
      </c>
      <c r="P2514">
        <f>IF(ISERROR(VLOOKUP($A$2514, 文字檔!AA:AB, 2, 0)),0,VLOOKUP($A$2514, 文字檔!AA:AB, 2, 0))</f>
        <v>0</v>
      </c>
    </row>
    <row r="2515" spans="1:16" ht="16.2">
      <c r="A2515" s="7">
        <v>46251</v>
      </c>
      <c r="B2515" s="5">
        <f>SUMPRODUCT($C$2:$P$2,$C$2515:$P$2515)</f>
        <v>-16730.400000000001</v>
      </c>
      <c r="C2515" s="5">
        <f>IF(ISERROR(VLOOKUP($A$2515, 文字檔!A:B, 2, 0)),0,VLOOKUP($A$2515, 文字檔!A:B, 2, 0))</f>
        <v>0</v>
      </c>
      <c r="D2515" s="5">
        <f>IF(ISERROR(VLOOKUP($A$2515, 文字檔!C:D, 2, 0)),0,VLOOKUP($A$2515, 文字檔!C:D, 2, 0))</f>
        <v>0</v>
      </c>
      <c r="E2515" s="5">
        <f>IF(ISERROR(VLOOKUP($A$2515, 文字檔!E:F, 2, 0)),0,VLOOKUP($A$2515, 文字檔!E:F, 2, 0))</f>
        <v>0</v>
      </c>
      <c r="F2515" s="5">
        <f>IF(ISERROR(VLOOKUP($A$2515, 文字檔!G:H, 2, 0)),0,VLOOKUP($A$2515, 文字檔!G:H, 2, 0))</f>
        <v>0</v>
      </c>
      <c r="G2515" s="5">
        <f>IF(ISERROR(VLOOKUP($A$2515, 文字檔!I:J, 2, 0)),0,VLOOKUP($A$2515, 文字檔!I:J, 2, 0))</f>
        <v>0</v>
      </c>
      <c r="H2515" s="5">
        <f>IF(ISERROR(VLOOKUP($A$2515, 文字檔!K:L, 2, 0)),0,VLOOKUP($A$2515, 文字檔!K:L, 2, 0))</f>
        <v>0</v>
      </c>
      <c r="I2515" s="5">
        <f>IF(ISERROR(VLOOKUP($A$2515, 文字檔!M:N, 2, 0)),0,VLOOKUP($A$2515, 文字檔!M:N, 2, 0))</f>
        <v>-12178.26</v>
      </c>
      <c r="J2515" s="5">
        <f>IF(ISERROR(VLOOKUP($A$2515, 文字檔!O:P, 2, 0)),0,VLOOKUP($A$2515, 文字檔!O:P, 2, 0))</f>
        <v>0</v>
      </c>
      <c r="K2515">
        <f>IF(ISERROR(VLOOKUP($A$2515, 文字檔!Q:R, 2, 0)),0,VLOOKUP($A$2515, 文字檔!Q:R, 2, 0))</f>
        <v>0</v>
      </c>
      <c r="L2515">
        <f>IF(ISERROR(VLOOKUP($A$2515, 文字檔!S:T, 2, 0)),0,VLOOKUP($A$2515, 文字檔!S:T, 2, 0))</f>
        <v>0</v>
      </c>
      <c r="M2515">
        <f>IF(ISERROR(VLOOKUP($A$2515, 文字檔!U:V, 2, 0)),0,VLOOKUP($A$2515, 文字檔!U:V, 2, 0))</f>
        <v>0</v>
      </c>
      <c r="N2515">
        <f>IF(ISERROR(VLOOKUP($A$2515, 文字檔!W:X, 2, 0)),0,VLOOKUP($A$2515, 文字檔!W:X, 2, 0))</f>
        <v>0</v>
      </c>
      <c r="O2515">
        <f>IF(ISERROR(VLOOKUP($A$2515, 文字檔!Y:Z, 2, 0)),0,VLOOKUP($A$2515, 文字檔!Y:Z, 2, 0))</f>
        <v>16827.5</v>
      </c>
      <c r="P2515">
        <f>IF(ISERROR(VLOOKUP($A$2515, 文字檔!AA:AB, 2, 0)),0,VLOOKUP($A$2515, 文字檔!AA:AB, 2, 0))</f>
        <v>-21379.64</v>
      </c>
    </row>
    <row r="2516" spans="1:16" ht="16.2">
      <c r="A2516" s="7">
        <v>46252</v>
      </c>
      <c r="B2516" s="5">
        <f>SUMPRODUCT($C$2:$P$2,$C$2516:$P$2516)</f>
        <v>105402.26000000001</v>
      </c>
      <c r="C2516" s="5">
        <f>IF(ISERROR(VLOOKUP($A$2516, 文字檔!A:B, 2, 0)),0,VLOOKUP($A$2516, 文字檔!A:B, 2, 0))</f>
        <v>0</v>
      </c>
      <c r="D2516" s="5">
        <f>IF(ISERROR(VLOOKUP($A$2516, 文字檔!C:D, 2, 0)),0,VLOOKUP($A$2516, 文字檔!C:D, 2, 0))</f>
        <v>0</v>
      </c>
      <c r="E2516" s="5">
        <f>IF(ISERROR(VLOOKUP($A$2516, 文字檔!E:F, 2, 0)),0,VLOOKUP($A$2516, 文字檔!E:F, 2, 0))</f>
        <v>0</v>
      </c>
      <c r="F2516" s="5">
        <f>IF(ISERROR(VLOOKUP($A$2516, 文字檔!G:H, 2, 0)),0,VLOOKUP($A$2516, 文字檔!G:H, 2, 0))</f>
        <v>0</v>
      </c>
      <c r="G2516" s="5">
        <f>IF(ISERROR(VLOOKUP($A$2516, 文字檔!I:J, 2, 0)),0,VLOOKUP($A$2516, 文字檔!I:J, 2, 0))</f>
        <v>0</v>
      </c>
      <c r="H2516" s="5">
        <f>IF(ISERROR(VLOOKUP($A$2516, 文字檔!K:L, 2, 0)),0,VLOOKUP($A$2516, 文字檔!K:L, 2, 0))</f>
        <v>0</v>
      </c>
      <c r="I2516" s="5">
        <f>IF(ISERROR(VLOOKUP($A$2516, 文字檔!M:N, 2, 0)),0,VLOOKUP($A$2516, 文字檔!M:N, 2, 0))</f>
        <v>-70566.259999999995</v>
      </c>
      <c r="J2516" s="5">
        <f>IF(ISERROR(VLOOKUP($A$2516, 文字檔!O:P, 2, 0)),0,VLOOKUP($A$2516, 文字檔!O:P, 2, 0))</f>
        <v>0</v>
      </c>
      <c r="K2516">
        <f>IF(ISERROR(VLOOKUP($A$2516, 文字檔!Q:R, 2, 0)),0,VLOOKUP($A$2516, 文字檔!Q:R, 2, 0))</f>
        <v>0</v>
      </c>
      <c r="L2516">
        <f>IF(ISERROR(VLOOKUP($A$2516, 文字檔!S:T, 2, 0)),0,VLOOKUP($A$2516, 文字檔!S:T, 2, 0))</f>
        <v>0</v>
      </c>
      <c r="M2516">
        <f>IF(ISERROR(VLOOKUP($A$2516, 文字檔!U:V, 2, 0)),0,VLOOKUP($A$2516, 文字檔!U:V, 2, 0))</f>
        <v>68836.92</v>
      </c>
      <c r="N2516">
        <f>IF(ISERROR(VLOOKUP($A$2516, 文字檔!W:X, 2, 0)),0,VLOOKUP($A$2516, 文字檔!W:X, 2, 0))</f>
        <v>0</v>
      </c>
      <c r="O2516">
        <f>IF(ISERROR(VLOOKUP($A$2516, 文字檔!Y:Z, 2, 0)),0,VLOOKUP($A$2516, 文字檔!Y:Z, 2, 0))</f>
        <v>128505.24</v>
      </c>
      <c r="P2516">
        <f>IF(ISERROR(VLOOKUP($A$2516, 文字檔!AA:AB, 2, 0)),0,VLOOKUP($A$2516, 文字檔!AA:AB, 2, 0))</f>
        <v>-21373.64</v>
      </c>
    </row>
    <row r="2517" spans="1:16" ht="16.2">
      <c r="A2517" s="7">
        <v>46253</v>
      </c>
      <c r="B2517" s="5">
        <f>SUMPRODUCT($C$2:$P$2,$C$2517:$P$2517)</f>
        <v>280833.63</v>
      </c>
      <c r="C2517" s="5">
        <f>IF(ISERROR(VLOOKUP($A$2517, 文字檔!A:B, 2, 0)),0,VLOOKUP($A$2517, 文字檔!A:B, 2, 0))</f>
        <v>0</v>
      </c>
      <c r="D2517" s="5">
        <f>IF(ISERROR(VLOOKUP($A$2517, 文字檔!C:D, 2, 0)),0,VLOOKUP($A$2517, 文字檔!C:D, 2, 0))</f>
        <v>94310.35</v>
      </c>
      <c r="E2517" s="5">
        <f>IF(ISERROR(VLOOKUP($A$2517, 文字檔!E:F, 2, 0)),0,VLOOKUP($A$2517, 文字檔!E:F, 2, 0))</f>
        <v>0</v>
      </c>
      <c r="F2517" s="5">
        <f>IF(ISERROR(VLOOKUP($A$2517, 文字檔!G:H, 2, 0)),0,VLOOKUP($A$2517, 文字檔!G:H, 2, 0))</f>
        <v>0</v>
      </c>
      <c r="G2517" s="5">
        <f>IF(ISERROR(VLOOKUP($A$2517, 文字檔!I:J, 2, 0)),0,VLOOKUP($A$2517, 文字檔!I:J, 2, 0))</f>
        <v>0</v>
      </c>
      <c r="H2517" s="5">
        <f>IF(ISERROR(VLOOKUP($A$2517, 文字檔!K:L, 2, 0)),0,VLOOKUP($A$2517, 文字檔!K:L, 2, 0))</f>
        <v>0</v>
      </c>
      <c r="I2517" s="5">
        <f>IF(ISERROR(VLOOKUP($A$2517, 文字檔!M:N, 2, 0)),0,VLOOKUP($A$2517, 文字檔!M:N, 2, 0))</f>
        <v>0</v>
      </c>
      <c r="J2517" s="5">
        <f>IF(ISERROR(VLOOKUP($A$2517, 文字檔!O:P, 2, 0)),0,VLOOKUP($A$2517, 文字檔!O:P, 2, 0))</f>
        <v>0</v>
      </c>
      <c r="K2517">
        <f>IF(ISERROR(VLOOKUP($A$2517, 文字檔!Q:R, 2, 0)),0,VLOOKUP($A$2517, 文字檔!Q:R, 2, 0))</f>
        <v>0</v>
      </c>
      <c r="L2517">
        <f>IF(ISERROR(VLOOKUP($A$2517, 文字檔!S:T, 2, 0)),0,VLOOKUP($A$2517, 文字檔!S:T, 2, 0))</f>
        <v>0</v>
      </c>
      <c r="M2517">
        <f>IF(ISERROR(VLOOKUP($A$2517, 文字檔!U:V, 2, 0)),0,VLOOKUP($A$2517, 文字檔!U:V, 2, 0))</f>
        <v>93261.64</v>
      </c>
      <c r="N2517">
        <f>IF(ISERROR(VLOOKUP($A$2517, 文字檔!W:X, 2, 0)),0,VLOOKUP($A$2517, 文字檔!W:X, 2, 0))</f>
        <v>0</v>
      </c>
      <c r="O2517">
        <f>IF(ISERROR(VLOOKUP($A$2517, 文字檔!Y:Z, 2, 0)),0,VLOOKUP($A$2517, 文字檔!Y:Z, 2, 0))</f>
        <v>93261.64</v>
      </c>
      <c r="P2517">
        <f>IF(ISERROR(VLOOKUP($A$2517, 文字檔!AA:AB, 2, 0)),0,VLOOKUP($A$2517, 文字檔!AA:AB, 2, 0))</f>
        <v>0</v>
      </c>
    </row>
    <row r="2518" spans="1:16" ht="16.2">
      <c r="A2518" s="7">
        <v>46254</v>
      </c>
      <c r="B2518" s="5">
        <f>SUMPRODUCT($C$2:$P$2,$C$2518:$P$2518)</f>
        <v>-25213.94</v>
      </c>
      <c r="C2518" s="5">
        <f>IF(ISERROR(VLOOKUP($A$2518, 文字檔!A:B, 2, 0)),0,VLOOKUP($A$2518, 文字檔!A:B, 2, 0))</f>
        <v>0</v>
      </c>
      <c r="D2518" s="5">
        <f>IF(ISERROR(VLOOKUP($A$2518, 文字檔!C:D, 2, 0)),0,VLOOKUP($A$2518, 文字檔!C:D, 2, 0))</f>
        <v>0</v>
      </c>
      <c r="E2518" s="5">
        <f>IF(ISERROR(VLOOKUP($A$2518, 文字檔!E:F, 2, 0)),0,VLOOKUP($A$2518, 文字檔!E:F, 2, 0))</f>
        <v>0</v>
      </c>
      <c r="F2518" s="5">
        <f>IF(ISERROR(VLOOKUP($A$2518, 文字檔!G:H, 2, 0)),0,VLOOKUP($A$2518, 文字檔!G:H, 2, 0))</f>
        <v>0</v>
      </c>
      <c r="G2518" s="5">
        <f>IF(ISERROR(VLOOKUP($A$2518, 文字檔!I:J, 2, 0)),0,VLOOKUP($A$2518, 文字檔!I:J, 2, 0))</f>
        <v>0</v>
      </c>
      <c r="H2518" s="5">
        <f>IF(ISERROR(VLOOKUP($A$2518, 文字檔!K:L, 2, 0)),0,VLOOKUP($A$2518, 文字檔!K:L, 2, 0))</f>
        <v>0</v>
      </c>
      <c r="I2518" s="5">
        <f>IF(ISERROR(VLOOKUP($A$2518, 文字檔!M:N, 2, 0)),0,VLOOKUP($A$2518, 文字檔!M:N, 2, 0))</f>
        <v>0</v>
      </c>
      <c r="J2518" s="5">
        <f>IF(ISERROR(VLOOKUP($A$2518, 文字檔!O:P, 2, 0)),0,VLOOKUP($A$2518, 文字檔!O:P, 2, 0))</f>
        <v>0</v>
      </c>
      <c r="K2518">
        <f>IF(ISERROR(VLOOKUP($A$2518, 文字檔!Q:R, 2, 0)),0,VLOOKUP($A$2518, 文字檔!Q:R, 2, 0))</f>
        <v>0</v>
      </c>
      <c r="L2518">
        <f>IF(ISERROR(VLOOKUP($A$2518, 文字檔!S:T, 2, 0)),0,VLOOKUP($A$2518, 文字檔!S:T, 2, 0))</f>
        <v>28524.240000000002</v>
      </c>
      <c r="M2518">
        <f>IF(ISERROR(VLOOKUP($A$2518, 文字檔!U:V, 2, 0)),0,VLOOKUP($A$2518, 文字檔!U:V, 2, 0))</f>
        <v>0</v>
      </c>
      <c r="N2518">
        <f>IF(ISERROR(VLOOKUP($A$2518, 文字檔!W:X, 2, 0)),0,VLOOKUP($A$2518, 文字檔!W:X, 2, 0))</f>
        <v>0</v>
      </c>
      <c r="O2518">
        <f>IF(ISERROR(VLOOKUP($A$2518, 文字檔!Y:Z, 2, 0)),0,VLOOKUP($A$2518, 文字檔!Y:Z, 2, 0))</f>
        <v>-53738.18</v>
      </c>
      <c r="P2518">
        <f>IF(ISERROR(VLOOKUP($A$2518, 文字檔!AA:AB, 2, 0)),0,VLOOKUP($A$2518, 文字檔!AA:AB, 2, 0))</f>
        <v>0</v>
      </c>
    </row>
    <row r="2519" spans="1:16" ht="16.2">
      <c r="A2519" s="7">
        <v>46255</v>
      </c>
      <c r="B2519" s="5">
        <f>SUMPRODUCT($C$2:$P$2,$C$2519:$P$2519)</f>
        <v>54908.46</v>
      </c>
      <c r="C2519" s="5">
        <f>IF(ISERROR(VLOOKUP($A$2519, 文字檔!A:B, 2, 0)),0,VLOOKUP($A$2519, 文字檔!A:B, 2, 0))</f>
        <v>0</v>
      </c>
      <c r="D2519" s="5">
        <f>IF(ISERROR(VLOOKUP($A$2519, 文字檔!C:D, 2, 0)),0,VLOOKUP($A$2519, 文字檔!C:D, 2, 0))</f>
        <v>0</v>
      </c>
      <c r="E2519" s="5">
        <f>IF(ISERROR(VLOOKUP($A$2519, 文字檔!E:F, 2, 0)),0,VLOOKUP($A$2519, 文字檔!E:F, 2, 0))</f>
        <v>0</v>
      </c>
      <c r="F2519" s="5">
        <f>IF(ISERROR(VLOOKUP($A$2519, 文字檔!G:H, 2, 0)),0,VLOOKUP($A$2519, 文字檔!G:H, 2, 0))</f>
        <v>0</v>
      </c>
      <c r="G2519" s="5">
        <f>IF(ISERROR(VLOOKUP($A$2519, 文字檔!I:J, 2, 0)),0,VLOOKUP($A$2519, 文字檔!I:J, 2, 0))</f>
        <v>0</v>
      </c>
      <c r="H2519" s="5">
        <f>IF(ISERROR(VLOOKUP($A$2519, 文字檔!K:L, 2, 0)),0,VLOOKUP($A$2519, 文字檔!K:L, 2, 0))</f>
        <v>0</v>
      </c>
      <c r="I2519" s="5">
        <f>IF(ISERROR(VLOOKUP($A$2519, 文字檔!M:N, 2, 0)),0,VLOOKUP($A$2519, 文字檔!M:N, 2, 0))</f>
        <v>0</v>
      </c>
      <c r="J2519" s="5">
        <f>IF(ISERROR(VLOOKUP($A$2519, 文字檔!O:P, 2, 0)),0,VLOOKUP($A$2519, 文字檔!O:P, 2, 0))</f>
        <v>0</v>
      </c>
      <c r="K2519">
        <f>IF(ISERROR(VLOOKUP($A$2519, 文字檔!Q:R, 2, 0)),0,VLOOKUP($A$2519, 文字檔!Q:R, 2, 0))</f>
        <v>0</v>
      </c>
      <c r="L2519">
        <f>IF(ISERROR(VLOOKUP($A$2519, 文字檔!S:T, 2, 0)),0,VLOOKUP($A$2519, 文字檔!S:T, 2, 0))</f>
        <v>0</v>
      </c>
      <c r="M2519">
        <f>IF(ISERROR(VLOOKUP($A$2519, 文字檔!U:V, 2, 0)),0,VLOOKUP($A$2519, 文字檔!U:V, 2, 0))</f>
        <v>0</v>
      </c>
      <c r="N2519">
        <f>IF(ISERROR(VLOOKUP($A$2519, 文字檔!W:X, 2, 0)),0,VLOOKUP($A$2519, 文字檔!W:X, 2, 0))</f>
        <v>0</v>
      </c>
      <c r="O2519">
        <f>IF(ISERROR(VLOOKUP($A$2519, 文字檔!Y:Z, 2, 0)),0,VLOOKUP($A$2519, 文字檔!Y:Z, 2, 0))</f>
        <v>54908.46</v>
      </c>
      <c r="P2519">
        <f>IF(ISERROR(VLOOKUP($A$2519, 文字檔!AA:AB, 2, 0)),0,VLOOKUP($A$2519, 文字檔!AA:AB, 2, 0))</f>
        <v>0</v>
      </c>
    </row>
    <row r="2520" spans="1:16" ht="16.2">
      <c r="A2520" s="7">
        <v>46256</v>
      </c>
      <c r="B2520" s="5">
        <f>SUMPRODUCT($C$2:$P$2,$C$2520:$P$2520)</f>
        <v>0</v>
      </c>
      <c r="C2520" s="5">
        <f>IF(ISERROR(VLOOKUP($A$2520, 文字檔!A:B, 2, 0)),0,VLOOKUP($A$2520, 文字檔!A:B, 2, 0))</f>
        <v>0</v>
      </c>
      <c r="D2520" s="5">
        <f>IF(ISERROR(VLOOKUP($A$2520, 文字檔!C:D, 2, 0)),0,VLOOKUP($A$2520, 文字檔!C:D, 2, 0))</f>
        <v>0</v>
      </c>
      <c r="E2520" s="5">
        <f>IF(ISERROR(VLOOKUP($A$2520, 文字檔!E:F, 2, 0)),0,VLOOKUP($A$2520, 文字檔!E:F, 2, 0))</f>
        <v>0</v>
      </c>
      <c r="F2520" s="5">
        <f>IF(ISERROR(VLOOKUP($A$2520, 文字檔!G:H, 2, 0)),0,VLOOKUP($A$2520, 文字檔!G:H, 2, 0))</f>
        <v>0</v>
      </c>
      <c r="G2520" s="5">
        <f>IF(ISERROR(VLOOKUP($A$2520, 文字檔!I:J, 2, 0)),0,VLOOKUP($A$2520, 文字檔!I:J, 2, 0))</f>
        <v>0</v>
      </c>
      <c r="H2520" s="5">
        <f>IF(ISERROR(VLOOKUP($A$2520, 文字檔!K:L, 2, 0)),0,VLOOKUP($A$2520, 文字檔!K:L, 2, 0))</f>
        <v>0</v>
      </c>
      <c r="I2520" s="5">
        <f>IF(ISERROR(VLOOKUP($A$2520, 文字檔!M:N, 2, 0)),0,VLOOKUP($A$2520, 文字檔!M:N, 2, 0))</f>
        <v>0</v>
      </c>
      <c r="J2520" s="5">
        <f>IF(ISERROR(VLOOKUP($A$2520, 文字檔!O:P, 2, 0)),0,VLOOKUP($A$2520, 文字檔!O:P, 2, 0))</f>
        <v>0</v>
      </c>
      <c r="K2520">
        <f>IF(ISERROR(VLOOKUP($A$2520, 文字檔!Q:R, 2, 0)),0,VLOOKUP($A$2520, 文字檔!Q:R, 2, 0))</f>
        <v>0</v>
      </c>
      <c r="L2520">
        <f>IF(ISERROR(VLOOKUP($A$2520, 文字檔!S:T, 2, 0)),0,VLOOKUP($A$2520, 文字檔!S:T, 2, 0))</f>
        <v>0</v>
      </c>
      <c r="M2520">
        <f>IF(ISERROR(VLOOKUP($A$2520, 文字檔!U:V, 2, 0)),0,VLOOKUP($A$2520, 文字檔!U:V, 2, 0))</f>
        <v>0</v>
      </c>
      <c r="N2520">
        <f>IF(ISERROR(VLOOKUP($A$2520, 文字檔!W:X, 2, 0)),0,VLOOKUP($A$2520, 文字檔!W:X, 2, 0))</f>
        <v>0</v>
      </c>
      <c r="O2520">
        <f>IF(ISERROR(VLOOKUP($A$2520, 文字檔!Y:Z, 2, 0)),0,VLOOKUP($A$2520, 文字檔!Y:Z, 2, 0))</f>
        <v>0</v>
      </c>
      <c r="P2520">
        <f>IF(ISERROR(VLOOKUP($A$2520, 文字檔!AA:AB, 2, 0)),0,VLOOKUP($A$2520, 文字檔!AA:AB, 2, 0))</f>
        <v>0</v>
      </c>
    </row>
    <row r="2521" spans="1:16" ht="16.2">
      <c r="A2521" s="7">
        <v>46257</v>
      </c>
      <c r="B2521" s="5">
        <f>SUMPRODUCT($C$2:$P$2,$C$2521:$P$2521)</f>
        <v>0</v>
      </c>
      <c r="C2521" s="5">
        <f>IF(ISERROR(VLOOKUP($A$2521, 文字檔!A:B, 2, 0)),0,VLOOKUP($A$2521, 文字檔!A:B, 2, 0))</f>
        <v>0</v>
      </c>
      <c r="D2521" s="5">
        <f>IF(ISERROR(VLOOKUP($A$2521, 文字檔!C:D, 2, 0)),0,VLOOKUP($A$2521, 文字檔!C:D, 2, 0))</f>
        <v>0</v>
      </c>
      <c r="E2521" s="5">
        <f>IF(ISERROR(VLOOKUP($A$2521, 文字檔!E:F, 2, 0)),0,VLOOKUP($A$2521, 文字檔!E:F, 2, 0))</f>
        <v>0</v>
      </c>
      <c r="F2521" s="5">
        <f>IF(ISERROR(VLOOKUP($A$2521, 文字檔!G:H, 2, 0)),0,VLOOKUP($A$2521, 文字檔!G:H, 2, 0))</f>
        <v>0</v>
      </c>
      <c r="G2521" s="5">
        <f>IF(ISERROR(VLOOKUP($A$2521, 文字檔!I:J, 2, 0)),0,VLOOKUP($A$2521, 文字檔!I:J, 2, 0))</f>
        <v>0</v>
      </c>
      <c r="H2521" s="5">
        <f>IF(ISERROR(VLOOKUP($A$2521, 文字檔!K:L, 2, 0)),0,VLOOKUP($A$2521, 文字檔!K:L, 2, 0))</f>
        <v>0</v>
      </c>
      <c r="I2521" s="5">
        <f>IF(ISERROR(VLOOKUP($A$2521, 文字檔!M:N, 2, 0)),0,VLOOKUP($A$2521, 文字檔!M:N, 2, 0))</f>
        <v>0</v>
      </c>
      <c r="J2521" s="5">
        <f>IF(ISERROR(VLOOKUP($A$2521, 文字檔!O:P, 2, 0)),0,VLOOKUP($A$2521, 文字檔!O:P, 2, 0))</f>
        <v>0</v>
      </c>
      <c r="K2521">
        <f>IF(ISERROR(VLOOKUP($A$2521, 文字檔!Q:R, 2, 0)),0,VLOOKUP($A$2521, 文字檔!Q:R, 2, 0))</f>
        <v>0</v>
      </c>
      <c r="L2521">
        <f>IF(ISERROR(VLOOKUP($A$2521, 文字檔!S:T, 2, 0)),0,VLOOKUP($A$2521, 文字檔!S:T, 2, 0))</f>
        <v>0</v>
      </c>
      <c r="M2521">
        <f>IF(ISERROR(VLOOKUP($A$2521, 文字檔!U:V, 2, 0)),0,VLOOKUP($A$2521, 文字檔!U:V, 2, 0))</f>
        <v>0</v>
      </c>
      <c r="N2521">
        <f>IF(ISERROR(VLOOKUP($A$2521, 文字檔!W:X, 2, 0)),0,VLOOKUP($A$2521, 文字檔!W:X, 2, 0))</f>
        <v>0</v>
      </c>
      <c r="O2521">
        <f>IF(ISERROR(VLOOKUP($A$2521, 文字檔!Y:Z, 2, 0)),0,VLOOKUP($A$2521, 文字檔!Y:Z, 2, 0))</f>
        <v>0</v>
      </c>
      <c r="P2521">
        <f>IF(ISERROR(VLOOKUP($A$2521, 文字檔!AA:AB, 2, 0)),0,VLOOKUP($A$2521, 文字檔!AA:AB, 2, 0))</f>
        <v>0</v>
      </c>
    </row>
    <row r="2522" spans="1:16" ht="16.2">
      <c r="A2522" s="7">
        <v>46258</v>
      </c>
      <c r="B2522" s="5">
        <f>SUMPRODUCT($C$2:$P$2,$C$2522:$P$2522)</f>
        <v>25961.4</v>
      </c>
      <c r="C2522" s="5">
        <f>IF(ISERROR(VLOOKUP($A$2522, 文字檔!A:B, 2, 0)),0,VLOOKUP($A$2522, 文字檔!A:B, 2, 0))</f>
        <v>0</v>
      </c>
      <c r="D2522" s="5">
        <f>IF(ISERROR(VLOOKUP($A$2522, 文字檔!C:D, 2, 0)),0,VLOOKUP($A$2522, 文字檔!C:D, 2, 0))</f>
        <v>0</v>
      </c>
      <c r="E2522" s="5">
        <f>IF(ISERROR(VLOOKUP($A$2522, 文字檔!E:F, 2, 0)),0,VLOOKUP($A$2522, 文字檔!E:F, 2, 0))</f>
        <v>0</v>
      </c>
      <c r="F2522" s="5">
        <f>IF(ISERROR(VLOOKUP($A$2522, 文字檔!G:H, 2, 0)),0,VLOOKUP($A$2522, 文字檔!G:H, 2, 0))</f>
        <v>0</v>
      </c>
      <c r="G2522" s="5">
        <f>IF(ISERROR(VLOOKUP($A$2522, 文字檔!I:J, 2, 0)),0,VLOOKUP($A$2522, 文字檔!I:J, 2, 0))</f>
        <v>0</v>
      </c>
      <c r="H2522" s="5">
        <f>IF(ISERROR(VLOOKUP($A$2522, 文字檔!K:L, 2, 0)),0,VLOOKUP($A$2522, 文字檔!K:L, 2, 0))</f>
        <v>0</v>
      </c>
      <c r="I2522" s="5">
        <f>IF(ISERROR(VLOOKUP($A$2522, 文字檔!M:N, 2, 0)),0,VLOOKUP($A$2522, 文字檔!M:N, 2, 0))</f>
        <v>0</v>
      </c>
      <c r="J2522" s="5">
        <f>IF(ISERROR(VLOOKUP($A$2522, 文字檔!O:P, 2, 0)),0,VLOOKUP($A$2522, 文字檔!O:P, 2, 0))</f>
        <v>0</v>
      </c>
      <c r="K2522">
        <f>IF(ISERROR(VLOOKUP($A$2522, 文字檔!Q:R, 2, 0)),0,VLOOKUP($A$2522, 文字檔!Q:R, 2, 0))</f>
        <v>0</v>
      </c>
      <c r="L2522">
        <f>IF(ISERROR(VLOOKUP($A$2522, 文字檔!S:T, 2, 0)),0,VLOOKUP($A$2522, 文字檔!S:T, 2, 0))</f>
        <v>52311.79</v>
      </c>
      <c r="M2522">
        <f>IF(ISERROR(VLOOKUP($A$2522, 文字檔!U:V, 2, 0)),0,VLOOKUP($A$2522, 文字檔!U:V, 2, 0))</f>
        <v>0</v>
      </c>
      <c r="N2522">
        <f>IF(ISERROR(VLOOKUP($A$2522, 文字檔!W:X, 2, 0)),0,VLOOKUP($A$2522, 文字檔!W:X, 2, 0))</f>
        <v>0</v>
      </c>
      <c r="O2522">
        <f>IF(ISERROR(VLOOKUP($A$2522, 文字檔!Y:Z, 2, 0)),0,VLOOKUP($A$2522, 文字檔!Y:Z, 2, 0))</f>
        <v>-26350.39</v>
      </c>
      <c r="P2522">
        <f>IF(ISERROR(VLOOKUP($A$2522, 文字檔!AA:AB, 2, 0)),0,VLOOKUP($A$2522, 文字檔!AA:AB, 2, 0))</f>
        <v>0</v>
      </c>
    </row>
    <row r="2523" spans="1:16" ht="16.2">
      <c r="A2523" s="7">
        <v>46259</v>
      </c>
      <c r="B2523" s="5">
        <f>SUMPRODUCT($C$2:$P$2,$C$2523:$P$2523)</f>
        <v>-127600.23000000001</v>
      </c>
      <c r="C2523" s="5">
        <f>IF(ISERROR(VLOOKUP($A$2523, 文字檔!A:B, 2, 0)),0,VLOOKUP($A$2523, 文字檔!A:B, 2, 0))</f>
        <v>0</v>
      </c>
      <c r="D2523" s="5">
        <f>IF(ISERROR(VLOOKUP($A$2523, 文字檔!C:D, 2, 0)),0,VLOOKUP($A$2523, 文字檔!C:D, 2, 0))</f>
        <v>0</v>
      </c>
      <c r="E2523" s="5">
        <f>IF(ISERROR(VLOOKUP($A$2523, 文字檔!E:F, 2, 0)),0,VLOOKUP($A$2523, 文字檔!E:F, 2, 0))</f>
        <v>0</v>
      </c>
      <c r="F2523" s="5">
        <f>IF(ISERROR(VLOOKUP($A$2523, 文字檔!G:H, 2, 0)),0,VLOOKUP($A$2523, 文字檔!G:H, 2, 0))</f>
        <v>0</v>
      </c>
      <c r="G2523" s="5">
        <f>IF(ISERROR(VLOOKUP($A$2523, 文字檔!I:J, 2, 0)),0,VLOOKUP($A$2523, 文字檔!I:J, 2, 0))</f>
        <v>0</v>
      </c>
      <c r="H2523" s="5">
        <f>IF(ISERROR(VLOOKUP($A$2523, 文字檔!K:L, 2, 0)),0,VLOOKUP($A$2523, 文字檔!K:L, 2, 0))</f>
        <v>0</v>
      </c>
      <c r="I2523" s="5">
        <f>IF(ISERROR(VLOOKUP($A$2523, 文字檔!M:N, 2, 0)),0,VLOOKUP($A$2523, 文字檔!M:N, 2, 0))</f>
        <v>0</v>
      </c>
      <c r="J2523" s="5">
        <f>IF(ISERROR(VLOOKUP($A$2523, 文字檔!O:P, 2, 0)),0,VLOOKUP($A$2523, 文字檔!O:P, 2, 0))</f>
        <v>0</v>
      </c>
      <c r="K2523">
        <f>IF(ISERROR(VLOOKUP($A$2523, 文字檔!Q:R, 2, 0)),0,VLOOKUP($A$2523, 文字檔!Q:R, 2, 0))</f>
        <v>0</v>
      </c>
      <c r="L2523">
        <f>IF(ISERROR(VLOOKUP($A$2523, 文字檔!S:T, 2, 0)),0,VLOOKUP($A$2523, 文字檔!S:T, 2, 0))</f>
        <v>0</v>
      </c>
      <c r="M2523">
        <f>IF(ISERROR(VLOOKUP($A$2523, 文字檔!U:V, 2, 0)),0,VLOOKUP($A$2523, 文字檔!U:V, 2, 0))</f>
        <v>0</v>
      </c>
      <c r="N2523">
        <f>IF(ISERROR(VLOOKUP($A$2523, 文字檔!W:X, 2, 0)),0,VLOOKUP($A$2523, 文字檔!W:X, 2, 0))</f>
        <v>0</v>
      </c>
      <c r="O2523">
        <f>IF(ISERROR(VLOOKUP($A$2523, 文字檔!Y:Z, 2, 0)),0,VLOOKUP($A$2523, 文字檔!Y:Z, 2, 0))</f>
        <v>-84938.27</v>
      </c>
      <c r="P2523">
        <f>IF(ISERROR(VLOOKUP($A$2523, 文字檔!AA:AB, 2, 0)),0,VLOOKUP($A$2523, 文字檔!AA:AB, 2, 0))</f>
        <v>-42661.96</v>
      </c>
    </row>
    <row r="2524" spans="1:16" ht="16.2">
      <c r="A2524" s="7">
        <v>46260</v>
      </c>
      <c r="B2524" s="5">
        <f>SUMPRODUCT($C$2:$P$2,$C$2524:$P$2524)</f>
        <v>210093.34999999998</v>
      </c>
      <c r="C2524" s="5">
        <f>IF(ISERROR(VLOOKUP($A$2524, 文字檔!A:B, 2, 0)),0,VLOOKUP($A$2524, 文字檔!A:B, 2, 0))</f>
        <v>0</v>
      </c>
      <c r="D2524" s="5">
        <f>IF(ISERROR(VLOOKUP($A$2524, 文字檔!C:D, 2, 0)),0,VLOOKUP($A$2524, 文字檔!C:D, 2, 0))</f>
        <v>89659.26</v>
      </c>
      <c r="E2524" s="5">
        <f>IF(ISERROR(VLOOKUP($A$2524, 文字檔!E:F, 2, 0)),0,VLOOKUP($A$2524, 文字檔!E:F, 2, 0))</f>
        <v>0</v>
      </c>
      <c r="F2524" s="5">
        <f>IF(ISERROR(VLOOKUP($A$2524, 文字檔!G:H, 2, 0)),0,VLOOKUP($A$2524, 文字檔!G:H, 2, 0))</f>
        <v>0</v>
      </c>
      <c r="G2524" s="5">
        <f>IF(ISERROR(VLOOKUP($A$2524, 文字檔!I:J, 2, 0)),0,VLOOKUP($A$2524, 文字檔!I:J, 2, 0))</f>
        <v>0</v>
      </c>
      <c r="H2524" s="5">
        <f>IF(ISERROR(VLOOKUP($A$2524, 文字檔!K:L, 2, 0)),0,VLOOKUP($A$2524, 文字檔!K:L, 2, 0))</f>
        <v>0</v>
      </c>
      <c r="I2524" s="5">
        <f>IF(ISERROR(VLOOKUP($A$2524, 文字檔!M:N, 2, 0)),0,VLOOKUP($A$2524, 文字檔!M:N, 2, 0))</f>
        <v>-82714.28</v>
      </c>
      <c r="J2524" s="5">
        <f>IF(ISERROR(VLOOKUP($A$2524, 文字檔!O:P, 2, 0)),0,VLOOKUP($A$2524, 文字檔!O:P, 2, 0))</f>
        <v>0</v>
      </c>
      <c r="K2524">
        <f>IF(ISERROR(VLOOKUP($A$2524, 文字檔!Q:R, 2, 0)),0,VLOOKUP($A$2524, 文字檔!Q:R, 2, 0))</f>
        <v>0</v>
      </c>
      <c r="L2524">
        <f>IF(ISERROR(VLOOKUP($A$2524, 文字檔!S:T, 2, 0)),0,VLOOKUP($A$2524, 文字檔!S:T, 2, 0))</f>
        <v>0</v>
      </c>
      <c r="M2524">
        <f>IF(ISERROR(VLOOKUP($A$2524, 文字檔!U:V, 2, 0)),0,VLOOKUP($A$2524, 文字檔!U:V, 2, 0))</f>
        <v>0</v>
      </c>
      <c r="N2524">
        <f>IF(ISERROR(VLOOKUP($A$2524, 文字檔!W:X, 2, 0)),0,VLOOKUP($A$2524, 文字檔!W:X, 2, 0))</f>
        <v>0</v>
      </c>
      <c r="O2524">
        <f>IF(ISERROR(VLOOKUP($A$2524, 文字檔!Y:Z, 2, 0)),0,VLOOKUP($A$2524, 文字檔!Y:Z, 2, 0))</f>
        <v>107285.36</v>
      </c>
      <c r="P2524">
        <f>IF(ISERROR(VLOOKUP($A$2524, 文字檔!AA:AB, 2, 0)),0,VLOOKUP($A$2524, 文字檔!AA:AB, 2, 0))</f>
        <v>95863.01</v>
      </c>
    </row>
    <row r="2525" spans="1:16" ht="16.2">
      <c r="A2525" s="7">
        <v>46261</v>
      </c>
      <c r="B2525" s="5">
        <f>SUMPRODUCT($C$2:$P$2,$C$2525:$P$2525)</f>
        <v>-27178</v>
      </c>
      <c r="C2525" s="5">
        <f>IF(ISERROR(VLOOKUP($A$2525, 文字檔!A:B, 2, 0)),0,VLOOKUP($A$2525, 文字檔!A:B, 2, 0))</f>
        <v>0</v>
      </c>
      <c r="D2525" s="5">
        <f>IF(ISERROR(VLOOKUP($A$2525, 文字檔!C:D, 2, 0)),0,VLOOKUP($A$2525, 文字檔!C:D, 2, 0))</f>
        <v>0</v>
      </c>
      <c r="E2525" s="5">
        <f>IF(ISERROR(VLOOKUP($A$2525, 文字檔!E:F, 2, 0)),0,VLOOKUP($A$2525, 文字檔!E:F, 2, 0))</f>
        <v>0</v>
      </c>
      <c r="F2525" s="5">
        <f>IF(ISERROR(VLOOKUP($A$2525, 文字檔!G:H, 2, 0)),0,VLOOKUP($A$2525, 文字檔!G:H, 2, 0))</f>
        <v>0</v>
      </c>
      <c r="G2525" s="5">
        <f>IF(ISERROR(VLOOKUP($A$2525, 文字檔!I:J, 2, 0)),0,VLOOKUP($A$2525, 文字檔!I:J, 2, 0))</f>
        <v>0</v>
      </c>
      <c r="H2525" s="5">
        <f>IF(ISERROR(VLOOKUP($A$2525, 文字檔!K:L, 2, 0)),0,VLOOKUP($A$2525, 文字檔!K:L, 2, 0))</f>
        <v>0</v>
      </c>
      <c r="I2525" s="5">
        <f>IF(ISERROR(VLOOKUP($A$2525, 文字檔!M:N, 2, 0)),0,VLOOKUP($A$2525, 文字檔!M:N, 2, 0))</f>
        <v>0</v>
      </c>
      <c r="J2525" s="5">
        <f>IF(ISERROR(VLOOKUP($A$2525, 文字檔!O:P, 2, 0)),0,VLOOKUP($A$2525, 文字檔!O:P, 2, 0))</f>
        <v>0</v>
      </c>
      <c r="K2525">
        <f>IF(ISERROR(VLOOKUP($A$2525, 文字檔!Q:R, 2, 0)),0,VLOOKUP($A$2525, 文字檔!Q:R, 2, 0))</f>
        <v>0</v>
      </c>
      <c r="L2525">
        <f>IF(ISERROR(VLOOKUP($A$2525, 文字檔!S:T, 2, 0)),0,VLOOKUP($A$2525, 文字檔!S:T, 2, 0))</f>
        <v>0</v>
      </c>
      <c r="M2525">
        <f>IF(ISERROR(VLOOKUP($A$2525, 文字檔!U:V, 2, 0)),0,VLOOKUP($A$2525, 文字檔!U:V, 2, 0))</f>
        <v>0</v>
      </c>
      <c r="N2525">
        <f>IF(ISERROR(VLOOKUP($A$2525, 文字檔!W:X, 2, 0)),0,VLOOKUP($A$2525, 文字檔!W:X, 2, 0))</f>
        <v>0</v>
      </c>
      <c r="O2525">
        <f>IF(ISERROR(VLOOKUP($A$2525, 文字檔!Y:Z, 2, 0)),0,VLOOKUP($A$2525, 文字檔!Y:Z, 2, 0))</f>
        <v>15600</v>
      </c>
      <c r="P2525">
        <f>IF(ISERROR(VLOOKUP($A$2525, 文字檔!AA:AB, 2, 0)),0,VLOOKUP($A$2525, 文字檔!AA:AB, 2, 0))</f>
        <v>-42778</v>
      </c>
    </row>
    <row r="2526" spans="1:16" ht="16.2">
      <c r="A2526" s="7">
        <v>46262</v>
      </c>
      <c r="B2526" s="5">
        <f>SUMPRODUCT($C$2:$P$2,$C$2526:$P$2526)</f>
        <v>-23339.210000000003</v>
      </c>
      <c r="C2526" s="5">
        <f>IF(ISERROR(VLOOKUP($A$2526, 文字檔!A:B, 2, 0)),0,VLOOKUP($A$2526, 文字檔!A:B, 2, 0))</f>
        <v>0</v>
      </c>
      <c r="D2526" s="5">
        <f>IF(ISERROR(VLOOKUP($A$2526, 文字檔!C:D, 2, 0)),0,VLOOKUP($A$2526, 文字檔!C:D, 2, 0))</f>
        <v>0</v>
      </c>
      <c r="E2526" s="5">
        <f>IF(ISERROR(VLOOKUP($A$2526, 文字檔!E:F, 2, 0)),0,VLOOKUP($A$2526, 文字檔!E:F, 2, 0))</f>
        <v>0</v>
      </c>
      <c r="F2526" s="5">
        <f>IF(ISERROR(VLOOKUP($A$2526, 文字檔!G:H, 2, 0)),0,VLOOKUP($A$2526, 文字檔!G:H, 2, 0))</f>
        <v>0</v>
      </c>
      <c r="G2526" s="5">
        <f>IF(ISERROR(VLOOKUP($A$2526, 文字檔!I:J, 2, 0)),0,VLOOKUP($A$2526, 文字檔!I:J, 2, 0))</f>
        <v>0</v>
      </c>
      <c r="H2526" s="5">
        <f>IF(ISERROR(VLOOKUP($A$2526, 文字檔!K:L, 2, 0)),0,VLOOKUP($A$2526, 文字檔!K:L, 2, 0))</f>
        <v>0</v>
      </c>
      <c r="I2526" s="5">
        <f>IF(ISERROR(VLOOKUP($A$2526, 文字檔!M:N, 2, 0)),0,VLOOKUP($A$2526, 文字檔!M:N, 2, 0))</f>
        <v>-1590.74</v>
      </c>
      <c r="J2526" s="5">
        <f>IF(ISERROR(VLOOKUP($A$2526, 文字檔!O:P, 2, 0)),0,VLOOKUP($A$2526, 文字檔!O:P, 2, 0))</f>
        <v>0</v>
      </c>
      <c r="K2526">
        <f>IF(ISERROR(VLOOKUP($A$2526, 文字檔!Q:R, 2, 0)),0,VLOOKUP($A$2526, 文字檔!Q:R, 2, 0))</f>
        <v>0</v>
      </c>
      <c r="L2526">
        <f>IF(ISERROR(VLOOKUP($A$2526, 文字檔!S:T, 2, 0)),0,VLOOKUP($A$2526, 文字檔!S:T, 2, 0))</f>
        <v>0</v>
      </c>
      <c r="M2526">
        <f>IF(ISERROR(VLOOKUP($A$2526, 文字檔!U:V, 2, 0)),0,VLOOKUP($A$2526, 文字檔!U:V, 2, 0))</f>
        <v>0</v>
      </c>
      <c r="N2526">
        <f>IF(ISERROR(VLOOKUP($A$2526, 文字檔!W:X, 2, 0)),0,VLOOKUP($A$2526, 文字檔!W:X, 2, 0))</f>
        <v>0</v>
      </c>
      <c r="O2526">
        <f>IF(ISERROR(VLOOKUP($A$2526, 文字檔!Y:Z, 2, 0)),0,VLOOKUP($A$2526, 文字檔!Y:Z, 2, 0))</f>
        <v>-21748.47</v>
      </c>
      <c r="P2526">
        <f>IF(ISERROR(VLOOKUP($A$2526, 文字檔!AA:AB, 2, 0)),0,VLOOKUP($A$2526, 文字檔!AA:AB, 2, 0))</f>
        <v>0</v>
      </c>
    </row>
    <row r="2527" spans="1:16" ht="16.2">
      <c r="A2527" s="7">
        <v>46263</v>
      </c>
      <c r="B2527" s="5">
        <f>SUMPRODUCT($C$2:$P$2,$C$2527:$P$2527)</f>
        <v>0</v>
      </c>
      <c r="C2527" s="5">
        <f>IF(ISERROR(VLOOKUP($A$2527, 文字檔!A:B, 2, 0)),0,VLOOKUP($A$2527, 文字檔!A:B, 2, 0))</f>
        <v>0</v>
      </c>
      <c r="D2527" s="5">
        <f>IF(ISERROR(VLOOKUP($A$2527, 文字檔!C:D, 2, 0)),0,VLOOKUP($A$2527, 文字檔!C:D, 2, 0))</f>
        <v>0</v>
      </c>
      <c r="E2527" s="5">
        <f>IF(ISERROR(VLOOKUP($A$2527, 文字檔!E:F, 2, 0)),0,VLOOKUP($A$2527, 文字檔!E:F, 2, 0))</f>
        <v>0</v>
      </c>
      <c r="F2527" s="5">
        <f>IF(ISERROR(VLOOKUP($A$2527, 文字檔!G:H, 2, 0)),0,VLOOKUP($A$2527, 文字檔!G:H, 2, 0))</f>
        <v>0</v>
      </c>
      <c r="G2527" s="5">
        <f>IF(ISERROR(VLOOKUP($A$2527, 文字檔!I:J, 2, 0)),0,VLOOKUP($A$2527, 文字檔!I:J, 2, 0))</f>
        <v>0</v>
      </c>
      <c r="H2527" s="5">
        <f>IF(ISERROR(VLOOKUP($A$2527, 文字檔!K:L, 2, 0)),0,VLOOKUP($A$2527, 文字檔!K:L, 2, 0))</f>
        <v>0</v>
      </c>
      <c r="I2527" s="5">
        <f>IF(ISERROR(VLOOKUP($A$2527, 文字檔!M:N, 2, 0)),0,VLOOKUP($A$2527, 文字檔!M:N, 2, 0))</f>
        <v>0</v>
      </c>
      <c r="J2527" s="5">
        <f>IF(ISERROR(VLOOKUP($A$2527, 文字檔!O:P, 2, 0)),0,VLOOKUP($A$2527, 文字檔!O:P, 2, 0))</f>
        <v>0</v>
      </c>
      <c r="K2527">
        <f>IF(ISERROR(VLOOKUP($A$2527, 文字檔!Q:R, 2, 0)),0,VLOOKUP($A$2527, 文字檔!Q:R, 2, 0))</f>
        <v>0</v>
      </c>
      <c r="L2527">
        <f>IF(ISERROR(VLOOKUP($A$2527, 文字檔!S:T, 2, 0)),0,VLOOKUP($A$2527, 文字檔!S:T, 2, 0))</f>
        <v>0</v>
      </c>
      <c r="M2527">
        <f>IF(ISERROR(VLOOKUP($A$2527, 文字檔!U:V, 2, 0)),0,VLOOKUP($A$2527, 文字檔!U:V, 2, 0))</f>
        <v>0</v>
      </c>
      <c r="N2527">
        <f>IF(ISERROR(VLOOKUP($A$2527, 文字檔!W:X, 2, 0)),0,VLOOKUP($A$2527, 文字檔!W:X, 2, 0))</f>
        <v>0</v>
      </c>
      <c r="O2527">
        <f>IF(ISERROR(VLOOKUP($A$2527, 文字檔!Y:Z, 2, 0)),0,VLOOKUP($A$2527, 文字檔!Y:Z, 2, 0))</f>
        <v>0</v>
      </c>
      <c r="P2527">
        <f>IF(ISERROR(VLOOKUP($A$2527, 文字檔!AA:AB, 2, 0)),0,VLOOKUP($A$2527, 文字檔!AA:AB, 2, 0))</f>
        <v>0</v>
      </c>
    </row>
    <row r="2528" spans="1:16" ht="16.2">
      <c r="A2528" s="7">
        <v>46264</v>
      </c>
      <c r="B2528" s="5">
        <f>SUMPRODUCT($C$2:$P$2,$C$2528:$P$2528)</f>
        <v>0</v>
      </c>
      <c r="C2528" s="5">
        <f>IF(ISERROR(VLOOKUP($A$2528, 文字檔!A:B, 2, 0)),0,VLOOKUP($A$2528, 文字檔!A:B, 2, 0))</f>
        <v>0</v>
      </c>
      <c r="D2528" s="5">
        <f>IF(ISERROR(VLOOKUP($A$2528, 文字檔!C:D, 2, 0)),0,VLOOKUP($A$2528, 文字檔!C:D, 2, 0))</f>
        <v>0</v>
      </c>
      <c r="E2528" s="5">
        <f>IF(ISERROR(VLOOKUP($A$2528, 文字檔!E:F, 2, 0)),0,VLOOKUP($A$2528, 文字檔!E:F, 2, 0))</f>
        <v>0</v>
      </c>
      <c r="F2528" s="5">
        <f>IF(ISERROR(VLOOKUP($A$2528, 文字檔!G:H, 2, 0)),0,VLOOKUP($A$2528, 文字檔!G:H, 2, 0))</f>
        <v>0</v>
      </c>
      <c r="G2528" s="5">
        <f>IF(ISERROR(VLOOKUP($A$2528, 文字檔!I:J, 2, 0)),0,VLOOKUP($A$2528, 文字檔!I:J, 2, 0))</f>
        <v>0</v>
      </c>
      <c r="H2528" s="5">
        <f>IF(ISERROR(VLOOKUP($A$2528, 文字檔!K:L, 2, 0)),0,VLOOKUP($A$2528, 文字檔!K:L, 2, 0))</f>
        <v>0</v>
      </c>
      <c r="I2528" s="5">
        <f>IF(ISERROR(VLOOKUP($A$2528, 文字檔!M:N, 2, 0)),0,VLOOKUP($A$2528, 文字檔!M:N, 2, 0))</f>
        <v>0</v>
      </c>
      <c r="J2528" s="5">
        <f>IF(ISERROR(VLOOKUP($A$2528, 文字檔!O:P, 2, 0)),0,VLOOKUP($A$2528, 文字檔!O:P, 2, 0))</f>
        <v>0</v>
      </c>
      <c r="K2528">
        <f>IF(ISERROR(VLOOKUP($A$2528, 文字檔!Q:R, 2, 0)),0,VLOOKUP($A$2528, 文字檔!Q:R, 2, 0))</f>
        <v>0</v>
      </c>
      <c r="L2528">
        <f>IF(ISERROR(VLOOKUP($A$2528, 文字檔!S:T, 2, 0)),0,VLOOKUP($A$2528, 文字檔!S:T, 2, 0))</f>
        <v>0</v>
      </c>
      <c r="M2528">
        <f>IF(ISERROR(VLOOKUP($A$2528, 文字檔!U:V, 2, 0)),0,VLOOKUP($A$2528, 文字檔!U:V, 2, 0))</f>
        <v>0</v>
      </c>
      <c r="N2528">
        <f>IF(ISERROR(VLOOKUP($A$2528, 文字檔!W:X, 2, 0)),0,VLOOKUP($A$2528, 文字檔!W:X, 2, 0))</f>
        <v>0</v>
      </c>
      <c r="O2528">
        <f>IF(ISERROR(VLOOKUP($A$2528, 文字檔!Y:Z, 2, 0)),0,VLOOKUP($A$2528, 文字檔!Y:Z, 2, 0))</f>
        <v>0</v>
      </c>
      <c r="P2528">
        <f>IF(ISERROR(VLOOKUP($A$2528, 文字檔!AA:AB, 2, 0)),0,VLOOKUP($A$2528, 文字檔!AA:AB, 2, 0))</f>
        <v>0</v>
      </c>
    </row>
    <row r="2529" spans="1:16" ht="16.2">
      <c r="A2529" s="7">
        <v>46265</v>
      </c>
      <c r="B2529" s="5">
        <f>SUMPRODUCT($C$2:$P$2,$C$2529:$P$2529)</f>
        <v>-186533.55</v>
      </c>
      <c r="C2529" s="5">
        <f>IF(ISERROR(VLOOKUP($A$2529, 文字檔!A:B, 2, 0)),0,VLOOKUP($A$2529, 文字檔!A:B, 2, 0))</f>
        <v>0</v>
      </c>
      <c r="D2529" s="5">
        <f>IF(ISERROR(VLOOKUP($A$2529, 文字檔!C:D, 2, 0)),0,VLOOKUP($A$2529, 文字檔!C:D, 2, 0))</f>
        <v>0</v>
      </c>
      <c r="E2529" s="5">
        <f>IF(ISERROR(VLOOKUP($A$2529, 文字檔!E:F, 2, 0)),0,VLOOKUP($A$2529, 文字檔!E:F, 2, 0))</f>
        <v>0</v>
      </c>
      <c r="F2529" s="5">
        <f>IF(ISERROR(VLOOKUP($A$2529, 文字檔!G:H, 2, 0)),0,VLOOKUP($A$2529, 文字檔!G:H, 2, 0))</f>
        <v>0</v>
      </c>
      <c r="G2529" s="5">
        <f>IF(ISERROR(VLOOKUP($A$2529, 文字檔!I:J, 2, 0)),0,VLOOKUP($A$2529, 文字檔!I:J, 2, 0))</f>
        <v>0</v>
      </c>
      <c r="H2529" s="5">
        <f>IF(ISERROR(VLOOKUP($A$2529, 文字檔!K:L, 2, 0)),0,VLOOKUP($A$2529, 文字檔!K:L, 2, 0))</f>
        <v>0</v>
      </c>
      <c r="I2529" s="5">
        <f>IF(ISERROR(VLOOKUP($A$2529, 文字檔!M:N, 2, 0)),0,VLOOKUP($A$2529, 文字檔!M:N, 2, 0))</f>
        <v>11807.31</v>
      </c>
      <c r="J2529" s="5">
        <f>IF(ISERROR(VLOOKUP($A$2529, 文字檔!O:P, 2, 0)),0,VLOOKUP($A$2529, 文字檔!O:P, 2, 0))</f>
        <v>0</v>
      </c>
      <c r="K2529">
        <f>IF(ISERROR(VLOOKUP($A$2529, 文字檔!Q:R, 2, 0)),0,VLOOKUP($A$2529, 文字檔!Q:R, 2, 0))</f>
        <v>0</v>
      </c>
      <c r="L2529">
        <f>IF(ISERROR(VLOOKUP($A$2529, 文字檔!S:T, 2, 0)),0,VLOOKUP($A$2529, 文字檔!S:T, 2, 0))</f>
        <v>0</v>
      </c>
      <c r="M2529">
        <f>IF(ISERROR(VLOOKUP($A$2529, 文字檔!U:V, 2, 0)),0,VLOOKUP($A$2529, 文字檔!U:V, 2, 0))</f>
        <v>0</v>
      </c>
      <c r="N2529">
        <f>IF(ISERROR(VLOOKUP($A$2529, 文字檔!W:X, 2, 0)),0,VLOOKUP($A$2529, 文字檔!W:X, 2, 0))</f>
        <v>0</v>
      </c>
      <c r="O2529">
        <f>IF(ISERROR(VLOOKUP($A$2529, 文字檔!Y:Z, 2, 0)),0,VLOOKUP($A$2529, 文字檔!Y:Z, 2, 0))</f>
        <v>-198340.86</v>
      </c>
      <c r="P2529">
        <f>IF(ISERROR(VLOOKUP($A$2529, 文字檔!AA:AB, 2, 0)),0,VLOOKUP($A$2529, 文字檔!AA:AB, 2, 0))</f>
        <v>0</v>
      </c>
    </row>
    <row r="2530" spans="1:16" ht="16.2">
      <c r="A2530" s="7">
        <v>46266</v>
      </c>
      <c r="B2530" s="5">
        <f>SUMPRODUCT($C$2:$P$2,$C$2530:$P$2530)</f>
        <v>44008.219999999994</v>
      </c>
      <c r="C2530" s="5">
        <f>IF(ISERROR(VLOOKUP($A$2530, 文字檔!A:B, 2, 0)),0,VLOOKUP($A$2530, 文字檔!A:B, 2, 0))</f>
        <v>0</v>
      </c>
      <c r="D2530" s="5">
        <f>IF(ISERROR(VLOOKUP($A$2530, 文字檔!C:D, 2, 0)),0,VLOOKUP($A$2530, 文字檔!C:D, 2, 0))</f>
        <v>0</v>
      </c>
      <c r="E2530" s="5">
        <f>IF(ISERROR(VLOOKUP($A$2530, 文字檔!E:F, 2, 0)),0,VLOOKUP($A$2530, 文字檔!E:F, 2, 0))</f>
        <v>0</v>
      </c>
      <c r="F2530" s="5">
        <f>IF(ISERROR(VLOOKUP($A$2530, 文字檔!G:H, 2, 0)),0,VLOOKUP($A$2530, 文字檔!G:H, 2, 0))</f>
        <v>0</v>
      </c>
      <c r="G2530" s="5">
        <f>IF(ISERROR(VLOOKUP($A$2530, 文字檔!I:J, 2, 0)),0,VLOOKUP($A$2530, 文字檔!I:J, 2, 0))</f>
        <v>0</v>
      </c>
      <c r="H2530" s="5">
        <f>IF(ISERROR(VLOOKUP($A$2530, 文字檔!K:L, 2, 0)),0,VLOOKUP($A$2530, 文字檔!K:L, 2, 0))</f>
        <v>0</v>
      </c>
      <c r="I2530" s="5">
        <f>IF(ISERROR(VLOOKUP($A$2530, 文字檔!M:N, 2, 0)),0,VLOOKUP($A$2530, 文字檔!M:N, 2, 0))</f>
        <v>0</v>
      </c>
      <c r="J2530" s="5">
        <f>IF(ISERROR(VLOOKUP($A$2530, 文字檔!O:P, 2, 0)),0,VLOOKUP($A$2530, 文字檔!O:P, 2, 0))</f>
        <v>0</v>
      </c>
      <c r="K2530">
        <f>IF(ISERROR(VLOOKUP($A$2530, 文字檔!Q:R, 2, 0)),0,VLOOKUP($A$2530, 文字檔!Q:R, 2, 0))</f>
        <v>0</v>
      </c>
      <c r="L2530">
        <f>IF(ISERROR(VLOOKUP($A$2530, 文字檔!S:T, 2, 0)),0,VLOOKUP($A$2530, 文字檔!S:T, 2, 0))</f>
        <v>0</v>
      </c>
      <c r="M2530">
        <f>IF(ISERROR(VLOOKUP($A$2530, 文字檔!U:V, 2, 0)),0,VLOOKUP($A$2530, 文字檔!U:V, 2, 0))</f>
        <v>0</v>
      </c>
      <c r="N2530">
        <f>IF(ISERROR(VLOOKUP($A$2530, 文字檔!W:X, 2, 0)),0,VLOOKUP($A$2530, 文字檔!W:X, 2, 0))</f>
        <v>0</v>
      </c>
      <c r="O2530">
        <f>IF(ISERROR(VLOOKUP($A$2530, 文字檔!Y:Z, 2, 0)),0,VLOOKUP($A$2530, 文字檔!Y:Z, 2, 0))</f>
        <v>86817.18</v>
      </c>
      <c r="P2530">
        <f>IF(ISERROR(VLOOKUP($A$2530, 文字檔!AA:AB, 2, 0)),0,VLOOKUP($A$2530, 文字檔!AA:AB, 2, 0))</f>
        <v>-42808.959999999999</v>
      </c>
    </row>
    <row r="2531" spans="1:16" ht="16.2">
      <c r="A2531" s="7">
        <v>46267</v>
      </c>
      <c r="B2531" s="5">
        <f>SUMPRODUCT($C$2:$P$2,$C$2531:$P$2531)</f>
        <v>-46595.37</v>
      </c>
      <c r="C2531" s="5">
        <f>IF(ISERROR(VLOOKUP($A$2531, 文字檔!A:B, 2, 0)),0,VLOOKUP($A$2531, 文字檔!A:B, 2, 0))</f>
        <v>0</v>
      </c>
      <c r="D2531" s="5">
        <f>IF(ISERROR(VLOOKUP($A$2531, 文字檔!C:D, 2, 0)),0,VLOOKUP($A$2531, 文字檔!C:D, 2, 0))</f>
        <v>0</v>
      </c>
      <c r="E2531" s="5">
        <f>IF(ISERROR(VLOOKUP($A$2531, 文字檔!E:F, 2, 0)),0,VLOOKUP($A$2531, 文字檔!E:F, 2, 0))</f>
        <v>0</v>
      </c>
      <c r="F2531" s="5">
        <f>IF(ISERROR(VLOOKUP($A$2531, 文字檔!G:H, 2, 0)),0,VLOOKUP($A$2531, 文字檔!G:H, 2, 0))</f>
        <v>0</v>
      </c>
      <c r="G2531" s="5">
        <f>IF(ISERROR(VLOOKUP($A$2531, 文字檔!I:J, 2, 0)),0,VLOOKUP($A$2531, 文字檔!I:J, 2, 0))</f>
        <v>0</v>
      </c>
      <c r="H2531" s="5">
        <f>IF(ISERROR(VLOOKUP($A$2531, 文字檔!K:L, 2, 0)),0,VLOOKUP($A$2531, 文字檔!K:L, 2, 0))</f>
        <v>0</v>
      </c>
      <c r="I2531" s="5">
        <f>IF(ISERROR(VLOOKUP($A$2531, 文字檔!M:N, 2, 0)),0,VLOOKUP($A$2531, 文字檔!M:N, 2, 0))</f>
        <v>0</v>
      </c>
      <c r="J2531" s="5">
        <f>IF(ISERROR(VLOOKUP($A$2531, 文字檔!O:P, 2, 0)),0,VLOOKUP($A$2531, 文字檔!O:P, 2, 0))</f>
        <v>0</v>
      </c>
      <c r="K2531">
        <f>IF(ISERROR(VLOOKUP($A$2531, 文字檔!Q:R, 2, 0)),0,VLOOKUP($A$2531, 文字檔!Q:R, 2, 0))</f>
        <v>0</v>
      </c>
      <c r="L2531">
        <f>IF(ISERROR(VLOOKUP($A$2531, 文字檔!S:T, 2, 0)),0,VLOOKUP($A$2531, 文字檔!S:T, 2, 0))</f>
        <v>0</v>
      </c>
      <c r="M2531">
        <f>IF(ISERROR(VLOOKUP($A$2531, 文字檔!U:V, 2, 0)),0,VLOOKUP($A$2531, 文字檔!U:V, 2, 0))</f>
        <v>0</v>
      </c>
      <c r="N2531">
        <f>IF(ISERROR(VLOOKUP($A$2531, 文字檔!W:X, 2, 0)),0,VLOOKUP($A$2531, 文字檔!W:X, 2, 0))</f>
        <v>0</v>
      </c>
      <c r="O2531">
        <f>IF(ISERROR(VLOOKUP($A$2531, 文字檔!Y:Z, 2, 0)),0,VLOOKUP($A$2531, 文字檔!Y:Z, 2, 0))</f>
        <v>-46595.37</v>
      </c>
      <c r="P2531">
        <f>IF(ISERROR(VLOOKUP($A$2531, 文字檔!AA:AB, 2, 0)),0,VLOOKUP($A$2531, 文字檔!AA:AB, 2, 0))</f>
        <v>0</v>
      </c>
    </row>
    <row r="2532" spans="1:16" ht="16.2">
      <c r="A2532" s="7">
        <v>46268</v>
      </c>
      <c r="B2532" s="5">
        <f>SUMPRODUCT($C$2:$P$2,$C$2532:$P$2532)</f>
        <v>-64770.080000000002</v>
      </c>
      <c r="C2532" s="5">
        <f>IF(ISERROR(VLOOKUP($A$2532, 文字檔!A:B, 2, 0)),0,VLOOKUP($A$2532, 文字檔!A:B, 2, 0))</f>
        <v>0</v>
      </c>
      <c r="D2532" s="5">
        <f>IF(ISERROR(VLOOKUP($A$2532, 文字檔!C:D, 2, 0)),0,VLOOKUP($A$2532, 文字檔!C:D, 2, 0))</f>
        <v>0</v>
      </c>
      <c r="E2532" s="5">
        <f>IF(ISERROR(VLOOKUP($A$2532, 文字檔!E:F, 2, 0)),0,VLOOKUP($A$2532, 文字檔!E:F, 2, 0))</f>
        <v>0</v>
      </c>
      <c r="F2532" s="5">
        <f>IF(ISERROR(VLOOKUP($A$2532, 文字檔!G:H, 2, 0)),0,VLOOKUP($A$2532, 文字檔!G:H, 2, 0))</f>
        <v>0</v>
      </c>
      <c r="G2532" s="5">
        <f>IF(ISERROR(VLOOKUP($A$2532, 文字檔!I:J, 2, 0)),0,VLOOKUP($A$2532, 文字檔!I:J, 2, 0))</f>
        <v>0</v>
      </c>
      <c r="H2532" s="5">
        <f>IF(ISERROR(VLOOKUP($A$2532, 文字檔!K:L, 2, 0)),0,VLOOKUP($A$2532, 文字檔!K:L, 2, 0))</f>
        <v>0</v>
      </c>
      <c r="I2532" s="5">
        <f>IF(ISERROR(VLOOKUP($A$2532, 文字檔!M:N, 2, 0)),0,VLOOKUP($A$2532, 文字檔!M:N, 2, 0))</f>
        <v>0</v>
      </c>
      <c r="J2532" s="5">
        <f>IF(ISERROR(VLOOKUP($A$2532, 文字檔!O:P, 2, 0)),0,VLOOKUP($A$2532, 文字檔!O:P, 2, 0))</f>
        <v>0</v>
      </c>
      <c r="K2532">
        <f>IF(ISERROR(VLOOKUP($A$2532, 文字檔!Q:R, 2, 0)),0,VLOOKUP($A$2532, 文字檔!Q:R, 2, 0))</f>
        <v>0</v>
      </c>
      <c r="L2532">
        <f>IF(ISERROR(VLOOKUP($A$2532, 文字檔!S:T, 2, 0)),0,VLOOKUP($A$2532, 文字檔!S:T, 2, 0))</f>
        <v>0</v>
      </c>
      <c r="M2532">
        <f>IF(ISERROR(VLOOKUP($A$2532, 文字檔!U:V, 2, 0)),0,VLOOKUP($A$2532, 文字檔!U:V, 2, 0))</f>
        <v>0</v>
      </c>
      <c r="N2532">
        <f>IF(ISERROR(VLOOKUP($A$2532, 文字檔!W:X, 2, 0)),0,VLOOKUP($A$2532, 文字檔!W:X, 2, 0))</f>
        <v>0</v>
      </c>
      <c r="O2532">
        <f>IF(ISERROR(VLOOKUP($A$2532, 文字檔!Y:Z, 2, 0)),0,VLOOKUP($A$2532, 文字檔!Y:Z, 2, 0))</f>
        <v>-64770.080000000002</v>
      </c>
      <c r="P2532">
        <f>IF(ISERROR(VLOOKUP($A$2532, 文字檔!AA:AB, 2, 0)),0,VLOOKUP($A$2532, 文字檔!AA:AB, 2, 0))</f>
        <v>0</v>
      </c>
    </row>
    <row r="2533" spans="1:16" ht="16.2">
      <c r="A2533" s="7">
        <v>46269</v>
      </c>
      <c r="B2533" s="5">
        <f>SUMPRODUCT($C$2:$P$2,$C$2533:$P$2533)</f>
        <v>-44126.6</v>
      </c>
      <c r="C2533" s="5">
        <f>IF(ISERROR(VLOOKUP($A$2533, 文字檔!A:B, 2, 0)),0,VLOOKUP($A$2533, 文字檔!A:B, 2, 0))</f>
        <v>0</v>
      </c>
      <c r="D2533" s="5">
        <f>IF(ISERROR(VLOOKUP($A$2533, 文字檔!C:D, 2, 0)),0,VLOOKUP($A$2533, 文字檔!C:D, 2, 0))</f>
        <v>0</v>
      </c>
      <c r="E2533" s="5">
        <f>IF(ISERROR(VLOOKUP($A$2533, 文字檔!E:F, 2, 0)),0,VLOOKUP($A$2533, 文字檔!E:F, 2, 0))</f>
        <v>0</v>
      </c>
      <c r="F2533" s="5">
        <f>IF(ISERROR(VLOOKUP($A$2533, 文字檔!G:H, 2, 0)),0,VLOOKUP($A$2533, 文字檔!G:H, 2, 0))</f>
        <v>0</v>
      </c>
      <c r="G2533" s="5">
        <f>IF(ISERROR(VLOOKUP($A$2533, 文字檔!I:J, 2, 0)),0,VLOOKUP($A$2533, 文字檔!I:J, 2, 0))</f>
        <v>0</v>
      </c>
      <c r="H2533" s="5">
        <f>IF(ISERROR(VLOOKUP($A$2533, 文字檔!K:L, 2, 0)),0,VLOOKUP($A$2533, 文字檔!K:L, 2, 0))</f>
        <v>0</v>
      </c>
      <c r="I2533" s="5">
        <f>IF(ISERROR(VLOOKUP($A$2533, 文字檔!M:N, 2, 0)),0,VLOOKUP($A$2533, 文字檔!M:N, 2, 0))</f>
        <v>0</v>
      </c>
      <c r="J2533" s="5">
        <f>IF(ISERROR(VLOOKUP($A$2533, 文字檔!O:P, 2, 0)),0,VLOOKUP($A$2533, 文字檔!O:P, 2, 0))</f>
        <v>0</v>
      </c>
      <c r="K2533">
        <f>IF(ISERROR(VLOOKUP($A$2533, 文字檔!Q:R, 2, 0)),0,VLOOKUP($A$2533, 文字檔!Q:R, 2, 0))</f>
        <v>0</v>
      </c>
      <c r="L2533">
        <f>IF(ISERROR(VLOOKUP($A$2533, 文字檔!S:T, 2, 0)),0,VLOOKUP($A$2533, 文字檔!S:T, 2, 0))</f>
        <v>0</v>
      </c>
      <c r="M2533">
        <f>IF(ISERROR(VLOOKUP($A$2533, 文字檔!U:V, 2, 0)),0,VLOOKUP($A$2533, 文字檔!U:V, 2, 0))</f>
        <v>0</v>
      </c>
      <c r="N2533">
        <f>IF(ISERROR(VLOOKUP($A$2533, 文字檔!W:X, 2, 0)),0,VLOOKUP($A$2533, 文字檔!W:X, 2, 0))</f>
        <v>0</v>
      </c>
      <c r="O2533">
        <f>IF(ISERROR(VLOOKUP($A$2533, 文字檔!Y:Z, 2, 0)),0,VLOOKUP($A$2533, 文字檔!Y:Z, 2, 0))</f>
        <v>-44126.6</v>
      </c>
      <c r="P2533">
        <f>IF(ISERROR(VLOOKUP($A$2533, 文字檔!AA:AB, 2, 0)),0,VLOOKUP($A$2533, 文字檔!AA:AB, 2, 0))</f>
        <v>0</v>
      </c>
    </row>
    <row r="2534" spans="1:16" ht="16.2">
      <c r="A2534" s="7">
        <v>46270</v>
      </c>
      <c r="B2534" s="5">
        <f>SUMPRODUCT($C$2:$P$2,$C$2534:$P$2534)</f>
        <v>0</v>
      </c>
      <c r="C2534" s="5">
        <f>IF(ISERROR(VLOOKUP($A$2534, 文字檔!A:B, 2, 0)),0,VLOOKUP($A$2534, 文字檔!A:B, 2, 0))</f>
        <v>0</v>
      </c>
      <c r="D2534" s="5">
        <f>IF(ISERROR(VLOOKUP($A$2534, 文字檔!C:D, 2, 0)),0,VLOOKUP($A$2534, 文字檔!C:D, 2, 0))</f>
        <v>0</v>
      </c>
      <c r="E2534" s="5">
        <f>IF(ISERROR(VLOOKUP($A$2534, 文字檔!E:F, 2, 0)),0,VLOOKUP($A$2534, 文字檔!E:F, 2, 0))</f>
        <v>0</v>
      </c>
      <c r="F2534" s="5">
        <f>IF(ISERROR(VLOOKUP($A$2534, 文字檔!G:H, 2, 0)),0,VLOOKUP($A$2534, 文字檔!G:H, 2, 0))</f>
        <v>0</v>
      </c>
      <c r="G2534" s="5">
        <f>IF(ISERROR(VLOOKUP($A$2534, 文字檔!I:J, 2, 0)),0,VLOOKUP($A$2534, 文字檔!I:J, 2, 0))</f>
        <v>0</v>
      </c>
      <c r="H2534" s="5">
        <f>IF(ISERROR(VLOOKUP($A$2534, 文字檔!K:L, 2, 0)),0,VLOOKUP($A$2534, 文字檔!K:L, 2, 0))</f>
        <v>0</v>
      </c>
      <c r="I2534" s="5">
        <f>IF(ISERROR(VLOOKUP($A$2534, 文字檔!M:N, 2, 0)),0,VLOOKUP($A$2534, 文字檔!M:N, 2, 0))</f>
        <v>0</v>
      </c>
      <c r="J2534" s="5">
        <f>IF(ISERROR(VLOOKUP($A$2534, 文字檔!O:P, 2, 0)),0,VLOOKUP($A$2534, 文字檔!O:P, 2, 0))</f>
        <v>0</v>
      </c>
      <c r="K2534">
        <f>IF(ISERROR(VLOOKUP($A$2534, 文字檔!Q:R, 2, 0)),0,VLOOKUP($A$2534, 文字檔!Q:R, 2, 0))</f>
        <v>0</v>
      </c>
      <c r="L2534">
        <f>IF(ISERROR(VLOOKUP($A$2534, 文字檔!S:T, 2, 0)),0,VLOOKUP($A$2534, 文字檔!S:T, 2, 0))</f>
        <v>0</v>
      </c>
      <c r="M2534">
        <f>IF(ISERROR(VLOOKUP($A$2534, 文字檔!U:V, 2, 0)),0,VLOOKUP($A$2534, 文字檔!U:V, 2, 0))</f>
        <v>0</v>
      </c>
      <c r="N2534">
        <f>IF(ISERROR(VLOOKUP($A$2534, 文字檔!W:X, 2, 0)),0,VLOOKUP($A$2534, 文字檔!W:X, 2, 0))</f>
        <v>0</v>
      </c>
      <c r="O2534">
        <f>IF(ISERROR(VLOOKUP($A$2534, 文字檔!Y:Z, 2, 0)),0,VLOOKUP($A$2534, 文字檔!Y:Z, 2, 0))</f>
        <v>0</v>
      </c>
      <c r="P2534">
        <f>IF(ISERROR(VLOOKUP($A$2534, 文字檔!AA:AB, 2, 0)),0,VLOOKUP($A$2534, 文字檔!AA:AB, 2, 0))</f>
        <v>0</v>
      </c>
    </row>
    <row r="2535" spans="1:16" ht="16.2">
      <c r="A2535" s="7">
        <v>46271</v>
      </c>
      <c r="B2535" s="5">
        <f>SUMPRODUCT($C$2:$P$2,$C$2535:$P$2535)</f>
        <v>0</v>
      </c>
      <c r="C2535" s="5">
        <f>IF(ISERROR(VLOOKUP($A$2535, 文字檔!A:B, 2, 0)),0,VLOOKUP($A$2535, 文字檔!A:B, 2, 0))</f>
        <v>0</v>
      </c>
      <c r="D2535" s="5">
        <f>IF(ISERROR(VLOOKUP($A$2535, 文字檔!C:D, 2, 0)),0,VLOOKUP($A$2535, 文字檔!C:D, 2, 0))</f>
        <v>0</v>
      </c>
      <c r="E2535" s="5">
        <f>IF(ISERROR(VLOOKUP($A$2535, 文字檔!E:F, 2, 0)),0,VLOOKUP($A$2535, 文字檔!E:F, 2, 0))</f>
        <v>0</v>
      </c>
      <c r="F2535" s="5">
        <f>IF(ISERROR(VLOOKUP($A$2535, 文字檔!G:H, 2, 0)),0,VLOOKUP($A$2535, 文字檔!G:H, 2, 0))</f>
        <v>0</v>
      </c>
      <c r="G2535" s="5">
        <f>IF(ISERROR(VLOOKUP($A$2535, 文字檔!I:J, 2, 0)),0,VLOOKUP($A$2535, 文字檔!I:J, 2, 0))</f>
        <v>0</v>
      </c>
      <c r="H2535" s="5">
        <f>IF(ISERROR(VLOOKUP($A$2535, 文字檔!K:L, 2, 0)),0,VLOOKUP($A$2535, 文字檔!K:L, 2, 0))</f>
        <v>0</v>
      </c>
      <c r="I2535" s="5">
        <f>IF(ISERROR(VLOOKUP($A$2535, 文字檔!M:N, 2, 0)),0,VLOOKUP($A$2535, 文字檔!M:N, 2, 0))</f>
        <v>0</v>
      </c>
      <c r="J2535" s="5">
        <f>IF(ISERROR(VLOOKUP($A$2535, 文字檔!O:P, 2, 0)),0,VLOOKUP($A$2535, 文字檔!O:P, 2, 0))</f>
        <v>0</v>
      </c>
      <c r="K2535">
        <f>IF(ISERROR(VLOOKUP($A$2535, 文字檔!Q:R, 2, 0)),0,VLOOKUP($A$2535, 文字檔!Q:R, 2, 0))</f>
        <v>0</v>
      </c>
      <c r="L2535">
        <f>IF(ISERROR(VLOOKUP($A$2535, 文字檔!S:T, 2, 0)),0,VLOOKUP($A$2535, 文字檔!S:T, 2, 0))</f>
        <v>0</v>
      </c>
      <c r="M2535">
        <f>IF(ISERROR(VLOOKUP($A$2535, 文字檔!U:V, 2, 0)),0,VLOOKUP($A$2535, 文字檔!U:V, 2, 0))</f>
        <v>0</v>
      </c>
      <c r="N2535">
        <f>IF(ISERROR(VLOOKUP($A$2535, 文字檔!W:X, 2, 0)),0,VLOOKUP($A$2535, 文字檔!W:X, 2, 0))</f>
        <v>0</v>
      </c>
      <c r="O2535">
        <f>IF(ISERROR(VLOOKUP($A$2535, 文字檔!Y:Z, 2, 0)),0,VLOOKUP($A$2535, 文字檔!Y:Z, 2, 0))</f>
        <v>0</v>
      </c>
      <c r="P2535">
        <f>IF(ISERROR(VLOOKUP($A$2535, 文字檔!AA:AB, 2, 0)),0,VLOOKUP($A$2535, 文字檔!AA:AB, 2, 0))</f>
        <v>0</v>
      </c>
    </row>
    <row r="2536" spans="1:16" ht="16.2">
      <c r="A2536" s="7">
        <v>46272</v>
      </c>
      <c r="B2536" s="5">
        <f>SUMPRODUCT($C$2:$P$2,$C$2536:$P$2536)</f>
        <v>156376.59</v>
      </c>
      <c r="C2536" s="5">
        <f>IF(ISERROR(VLOOKUP($A$2536, 文字檔!A:B, 2, 0)),0,VLOOKUP($A$2536, 文字檔!A:B, 2, 0))</f>
        <v>0</v>
      </c>
      <c r="D2536" s="5">
        <f>IF(ISERROR(VLOOKUP($A$2536, 文字檔!C:D, 2, 0)),0,VLOOKUP($A$2536, 文字檔!C:D, 2, 0))</f>
        <v>0</v>
      </c>
      <c r="E2536" s="5">
        <f>IF(ISERROR(VLOOKUP($A$2536, 文字檔!E:F, 2, 0)),0,VLOOKUP($A$2536, 文字檔!E:F, 2, 0))</f>
        <v>0</v>
      </c>
      <c r="F2536" s="5">
        <f>IF(ISERROR(VLOOKUP($A$2536, 文字檔!G:H, 2, 0)),0,VLOOKUP($A$2536, 文字檔!G:H, 2, 0))</f>
        <v>0</v>
      </c>
      <c r="G2536" s="5">
        <f>IF(ISERROR(VLOOKUP($A$2536, 文字檔!I:J, 2, 0)),0,VLOOKUP($A$2536, 文字檔!I:J, 2, 0))</f>
        <v>0</v>
      </c>
      <c r="H2536" s="5">
        <f>IF(ISERROR(VLOOKUP($A$2536, 文字檔!K:L, 2, 0)),0,VLOOKUP($A$2536, 文字檔!K:L, 2, 0))</f>
        <v>0</v>
      </c>
      <c r="I2536" s="5">
        <f>IF(ISERROR(VLOOKUP($A$2536, 文字檔!M:N, 2, 0)),0,VLOOKUP($A$2536, 文字檔!M:N, 2, 0))</f>
        <v>0</v>
      </c>
      <c r="J2536" s="5">
        <f>IF(ISERROR(VLOOKUP($A$2536, 文字檔!O:P, 2, 0)),0,VLOOKUP($A$2536, 文字檔!O:P, 2, 0))</f>
        <v>0</v>
      </c>
      <c r="K2536">
        <f>IF(ISERROR(VLOOKUP($A$2536, 文字檔!Q:R, 2, 0)),0,VLOOKUP($A$2536, 文字檔!Q:R, 2, 0))</f>
        <v>0</v>
      </c>
      <c r="L2536">
        <f>IF(ISERROR(VLOOKUP($A$2536, 文字檔!S:T, 2, 0)),0,VLOOKUP($A$2536, 文字檔!S:T, 2, 0))</f>
        <v>0</v>
      </c>
      <c r="M2536">
        <f>IF(ISERROR(VLOOKUP($A$2536, 文字檔!U:V, 2, 0)),0,VLOOKUP($A$2536, 文字檔!U:V, 2, 0))</f>
        <v>0</v>
      </c>
      <c r="N2536">
        <f>IF(ISERROR(VLOOKUP($A$2536, 文字檔!W:X, 2, 0)),0,VLOOKUP($A$2536, 文字檔!W:X, 2, 0))</f>
        <v>0</v>
      </c>
      <c r="O2536">
        <f>IF(ISERROR(VLOOKUP($A$2536, 文字檔!Y:Z, 2, 0)),0,VLOOKUP($A$2536, 文字檔!Y:Z, 2, 0))</f>
        <v>153200</v>
      </c>
      <c r="P2536">
        <f>IF(ISERROR(VLOOKUP($A$2536, 文字檔!AA:AB, 2, 0)),0,VLOOKUP($A$2536, 文字檔!AA:AB, 2, 0))</f>
        <v>3176.59</v>
      </c>
    </row>
    <row r="2537" spans="1:16" ht="16.2">
      <c r="A2537" s="7">
        <v>46273</v>
      </c>
      <c r="B2537" s="5">
        <f>SUMPRODUCT($C$2:$P$2,$C$2537:$P$2537)</f>
        <v>-115231.34</v>
      </c>
      <c r="C2537" s="5">
        <f>IF(ISERROR(VLOOKUP($A$2537, 文字檔!A:B, 2, 0)),0,VLOOKUP($A$2537, 文字檔!A:B, 2, 0))</f>
        <v>0</v>
      </c>
      <c r="D2537" s="5">
        <f>IF(ISERROR(VLOOKUP($A$2537, 文字檔!C:D, 2, 0)),0,VLOOKUP($A$2537, 文字檔!C:D, 2, 0))</f>
        <v>0</v>
      </c>
      <c r="E2537" s="5">
        <f>IF(ISERROR(VLOOKUP($A$2537, 文字檔!E:F, 2, 0)),0,VLOOKUP($A$2537, 文字檔!E:F, 2, 0))</f>
        <v>0</v>
      </c>
      <c r="F2537" s="5">
        <f>IF(ISERROR(VLOOKUP($A$2537, 文字檔!G:H, 2, 0)),0,VLOOKUP($A$2537, 文字檔!G:H, 2, 0))</f>
        <v>0</v>
      </c>
      <c r="G2537" s="5">
        <f>IF(ISERROR(VLOOKUP($A$2537, 文字檔!I:J, 2, 0)),0,VLOOKUP($A$2537, 文字檔!I:J, 2, 0))</f>
        <v>0</v>
      </c>
      <c r="H2537" s="5">
        <f>IF(ISERROR(VLOOKUP($A$2537, 文字檔!K:L, 2, 0)),0,VLOOKUP($A$2537, 文字檔!K:L, 2, 0))</f>
        <v>0</v>
      </c>
      <c r="I2537" s="5">
        <f>IF(ISERROR(VLOOKUP($A$2537, 文字檔!M:N, 2, 0)),0,VLOOKUP($A$2537, 文字檔!M:N, 2, 0))</f>
        <v>0</v>
      </c>
      <c r="J2537" s="5">
        <f>IF(ISERROR(VLOOKUP($A$2537, 文字檔!O:P, 2, 0)),0,VLOOKUP($A$2537, 文字檔!O:P, 2, 0))</f>
        <v>0</v>
      </c>
      <c r="K2537">
        <f>IF(ISERROR(VLOOKUP($A$2537, 文字檔!Q:R, 2, 0)),0,VLOOKUP($A$2537, 文字檔!Q:R, 2, 0))</f>
        <v>0</v>
      </c>
      <c r="L2537">
        <f>IF(ISERROR(VLOOKUP($A$2537, 文字檔!S:T, 2, 0)),0,VLOOKUP($A$2537, 文字檔!S:T, 2, 0))</f>
        <v>0</v>
      </c>
      <c r="M2537">
        <f>IF(ISERROR(VLOOKUP($A$2537, 文字檔!U:V, 2, 0)),0,VLOOKUP($A$2537, 文字檔!U:V, 2, 0))</f>
        <v>0</v>
      </c>
      <c r="N2537">
        <f>IF(ISERROR(VLOOKUP($A$2537, 文字檔!W:X, 2, 0)),0,VLOOKUP($A$2537, 文字檔!W:X, 2, 0))</f>
        <v>0</v>
      </c>
      <c r="O2537">
        <f>IF(ISERROR(VLOOKUP($A$2537, 文字檔!Y:Z, 2, 0)),0,VLOOKUP($A$2537, 文字檔!Y:Z, 2, 0))</f>
        <v>-69213.929999999993</v>
      </c>
      <c r="P2537">
        <f>IF(ISERROR(VLOOKUP($A$2537, 文字檔!AA:AB, 2, 0)),0,VLOOKUP($A$2537, 文字檔!AA:AB, 2, 0))</f>
        <v>-46017.41</v>
      </c>
    </row>
    <row r="2538" spans="1:16" ht="16.2">
      <c r="A2538" s="7">
        <v>46274</v>
      </c>
      <c r="B2538" s="5">
        <f>SUMPRODUCT($C$2:$P$2,$C$2538:$P$2538)</f>
        <v>-111078.41</v>
      </c>
      <c r="C2538" s="5">
        <f>IF(ISERROR(VLOOKUP($A$2538, 文字檔!A:B, 2, 0)),0,VLOOKUP($A$2538, 文字檔!A:B, 2, 0))</f>
        <v>0</v>
      </c>
      <c r="D2538" s="5">
        <f>IF(ISERROR(VLOOKUP($A$2538, 文字檔!C:D, 2, 0)),0,VLOOKUP($A$2538, 文字檔!C:D, 2, 0))</f>
        <v>0</v>
      </c>
      <c r="E2538" s="5">
        <f>IF(ISERROR(VLOOKUP($A$2538, 文字檔!E:F, 2, 0)),0,VLOOKUP($A$2538, 文字檔!E:F, 2, 0))</f>
        <v>0</v>
      </c>
      <c r="F2538" s="5">
        <f>IF(ISERROR(VLOOKUP($A$2538, 文字檔!G:H, 2, 0)),0,VLOOKUP($A$2538, 文字檔!G:H, 2, 0))</f>
        <v>0</v>
      </c>
      <c r="G2538" s="5">
        <f>IF(ISERROR(VLOOKUP($A$2538, 文字檔!I:J, 2, 0)),0,VLOOKUP($A$2538, 文字檔!I:J, 2, 0))</f>
        <v>0</v>
      </c>
      <c r="H2538" s="5">
        <f>IF(ISERROR(VLOOKUP($A$2538, 文字檔!K:L, 2, 0)),0,VLOOKUP($A$2538, 文字檔!K:L, 2, 0))</f>
        <v>0</v>
      </c>
      <c r="I2538" s="5">
        <f>IF(ISERROR(VLOOKUP($A$2538, 文字檔!M:N, 2, 0)),0,VLOOKUP($A$2538, 文字檔!M:N, 2, 0))</f>
        <v>0</v>
      </c>
      <c r="J2538" s="5">
        <f>IF(ISERROR(VLOOKUP($A$2538, 文字檔!O:P, 2, 0)),0,VLOOKUP($A$2538, 文字檔!O:P, 2, 0))</f>
        <v>0</v>
      </c>
      <c r="K2538">
        <f>IF(ISERROR(VLOOKUP($A$2538, 文字檔!Q:R, 2, 0)),0,VLOOKUP($A$2538, 文字檔!Q:R, 2, 0))</f>
        <v>0</v>
      </c>
      <c r="L2538">
        <f>IF(ISERROR(VLOOKUP($A$2538, 文字檔!S:T, 2, 0)),0,VLOOKUP($A$2538, 文字檔!S:T, 2, 0))</f>
        <v>0</v>
      </c>
      <c r="M2538">
        <f>IF(ISERROR(VLOOKUP($A$2538, 文字檔!U:V, 2, 0)),0,VLOOKUP($A$2538, 文字檔!U:V, 2, 0))</f>
        <v>0</v>
      </c>
      <c r="N2538">
        <f>IF(ISERROR(VLOOKUP($A$2538, 文字檔!W:X, 2, 0)),0,VLOOKUP($A$2538, 文字檔!W:X, 2, 0))</f>
        <v>0</v>
      </c>
      <c r="O2538">
        <f>IF(ISERROR(VLOOKUP($A$2538, 文字檔!Y:Z, 2, 0)),0,VLOOKUP($A$2538, 文字檔!Y:Z, 2, 0))</f>
        <v>-68232.13</v>
      </c>
      <c r="P2538">
        <f>IF(ISERROR(VLOOKUP($A$2538, 文字檔!AA:AB, 2, 0)),0,VLOOKUP($A$2538, 文字檔!AA:AB, 2, 0))</f>
        <v>-42846.28</v>
      </c>
    </row>
    <row r="2539" spans="1:16" ht="16.2">
      <c r="A2539" s="7">
        <v>46275</v>
      </c>
      <c r="B2539" s="5">
        <f>SUMPRODUCT($C$2:$P$2,$C$2539:$P$2539)</f>
        <v>-95607.79</v>
      </c>
      <c r="C2539" s="5">
        <f>IF(ISERROR(VLOOKUP($A$2539, 文字檔!A:B, 2, 0)),0,VLOOKUP($A$2539, 文字檔!A:B, 2, 0))</f>
        <v>0</v>
      </c>
      <c r="D2539" s="5">
        <f>IF(ISERROR(VLOOKUP($A$2539, 文字檔!C:D, 2, 0)),0,VLOOKUP($A$2539, 文字檔!C:D, 2, 0))</f>
        <v>0</v>
      </c>
      <c r="E2539" s="5">
        <f>IF(ISERROR(VLOOKUP($A$2539, 文字檔!E:F, 2, 0)),0,VLOOKUP($A$2539, 文字檔!E:F, 2, 0))</f>
        <v>0</v>
      </c>
      <c r="F2539" s="5">
        <f>IF(ISERROR(VLOOKUP($A$2539, 文字檔!G:H, 2, 0)),0,VLOOKUP($A$2539, 文字檔!G:H, 2, 0))</f>
        <v>0</v>
      </c>
      <c r="G2539" s="5">
        <f>IF(ISERROR(VLOOKUP($A$2539, 文字檔!I:J, 2, 0)),0,VLOOKUP($A$2539, 文字檔!I:J, 2, 0))</f>
        <v>0</v>
      </c>
      <c r="H2539" s="5">
        <f>IF(ISERROR(VLOOKUP($A$2539, 文字檔!K:L, 2, 0)),0,VLOOKUP($A$2539, 文字檔!K:L, 2, 0))</f>
        <v>0</v>
      </c>
      <c r="I2539" s="5">
        <f>IF(ISERROR(VLOOKUP($A$2539, 文字檔!M:N, 2, 0)),0,VLOOKUP($A$2539, 文字檔!M:N, 2, 0))</f>
        <v>0</v>
      </c>
      <c r="J2539" s="5">
        <f>IF(ISERROR(VLOOKUP($A$2539, 文字檔!O:P, 2, 0)),0,VLOOKUP($A$2539, 文字檔!O:P, 2, 0))</f>
        <v>0</v>
      </c>
      <c r="K2539">
        <f>IF(ISERROR(VLOOKUP($A$2539, 文字檔!Q:R, 2, 0)),0,VLOOKUP($A$2539, 文字檔!Q:R, 2, 0))</f>
        <v>0</v>
      </c>
      <c r="L2539">
        <f>IF(ISERROR(VLOOKUP($A$2539, 文字檔!S:T, 2, 0)),0,VLOOKUP($A$2539, 文字檔!S:T, 2, 0))</f>
        <v>0</v>
      </c>
      <c r="M2539">
        <f>IF(ISERROR(VLOOKUP($A$2539, 文字檔!U:V, 2, 0)),0,VLOOKUP($A$2539, 文字檔!U:V, 2, 0))</f>
        <v>0</v>
      </c>
      <c r="N2539">
        <f>IF(ISERROR(VLOOKUP($A$2539, 文字檔!W:X, 2, 0)),0,VLOOKUP($A$2539, 文字檔!W:X, 2, 0))</f>
        <v>0</v>
      </c>
      <c r="O2539">
        <f>IF(ISERROR(VLOOKUP($A$2539, 文字檔!Y:Z, 2, 0)),0,VLOOKUP($A$2539, 文字檔!Y:Z, 2, 0))</f>
        <v>-95607.79</v>
      </c>
      <c r="P2539">
        <f>IF(ISERROR(VLOOKUP($A$2539, 文字檔!AA:AB, 2, 0)),0,VLOOKUP($A$2539, 文字檔!AA:AB, 2, 0))</f>
        <v>0</v>
      </c>
    </row>
    <row r="2540" spans="1:16" ht="16.2">
      <c r="A2540" s="7">
        <v>46276</v>
      </c>
      <c r="B2540" s="5">
        <f>SUMPRODUCT($C$2:$P$2,$C$2540:$P$2540)</f>
        <v>-8926.0299999999988</v>
      </c>
      <c r="C2540" s="5">
        <f>IF(ISERROR(VLOOKUP($A$2540, 文字檔!A:B, 2, 0)),0,VLOOKUP($A$2540, 文字檔!A:B, 2, 0))</f>
        <v>0</v>
      </c>
      <c r="D2540" s="5">
        <f>IF(ISERROR(VLOOKUP($A$2540, 文字檔!C:D, 2, 0)),0,VLOOKUP($A$2540, 文字檔!C:D, 2, 0))</f>
        <v>0</v>
      </c>
      <c r="E2540" s="5">
        <f>IF(ISERROR(VLOOKUP($A$2540, 文字檔!E:F, 2, 0)),0,VLOOKUP($A$2540, 文字檔!E:F, 2, 0))</f>
        <v>0</v>
      </c>
      <c r="F2540" s="5">
        <f>IF(ISERROR(VLOOKUP($A$2540, 文字檔!G:H, 2, 0)),0,VLOOKUP($A$2540, 文字檔!G:H, 2, 0))</f>
        <v>0</v>
      </c>
      <c r="G2540" s="5">
        <f>IF(ISERROR(VLOOKUP($A$2540, 文字檔!I:J, 2, 0)),0,VLOOKUP($A$2540, 文字檔!I:J, 2, 0))</f>
        <v>0</v>
      </c>
      <c r="H2540" s="5">
        <f>IF(ISERROR(VLOOKUP($A$2540, 文字檔!K:L, 2, 0)),0,VLOOKUP($A$2540, 文字檔!K:L, 2, 0))</f>
        <v>0</v>
      </c>
      <c r="I2540" s="5">
        <f>IF(ISERROR(VLOOKUP($A$2540, 文字檔!M:N, 2, 0)),0,VLOOKUP($A$2540, 文字檔!M:N, 2, 0))</f>
        <v>0</v>
      </c>
      <c r="J2540" s="5">
        <f>IF(ISERROR(VLOOKUP($A$2540, 文字檔!O:P, 2, 0)),0,VLOOKUP($A$2540, 文字檔!O:P, 2, 0))</f>
        <v>0</v>
      </c>
      <c r="K2540">
        <f>IF(ISERROR(VLOOKUP($A$2540, 文字檔!Q:R, 2, 0)),0,VLOOKUP($A$2540, 文字檔!Q:R, 2, 0))</f>
        <v>0</v>
      </c>
      <c r="L2540">
        <f>IF(ISERROR(VLOOKUP($A$2540, 文字檔!S:T, 2, 0)),0,VLOOKUP($A$2540, 文字檔!S:T, 2, 0))</f>
        <v>0</v>
      </c>
      <c r="M2540">
        <f>IF(ISERROR(VLOOKUP($A$2540, 文字檔!U:V, 2, 0)),0,VLOOKUP($A$2540, 文字檔!U:V, 2, 0))</f>
        <v>0</v>
      </c>
      <c r="N2540">
        <f>IF(ISERROR(VLOOKUP($A$2540, 文字檔!W:X, 2, 0)),0,VLOOKUP($A$2540, 文字檔!W:X, 2, 0))</f>
        <v>0</v>
      </c>
      <c r="O2540">
        <f>IF(ISERROR(VLOOKUP($A$2540, 文字檔!Y:Z, 2, 0)),0,VLOOKUP($A$2540, 文字檔!Y:Z, 2, 0))</f>
        <v>33836.730000000003</v>
      </c>
      <c r="P2540">
        <f>IF(ISERROR(VLOOKUP($A$2540, 文字檔!AA:AB, 2, 0)),0,VLOOKUP($A$2540, 文字檔!AA:AB, 2, 0))</f>
        <v>-42762.76</v>
      </c>
    </row>
    <row r="2541" spans="1:16" ht="16.2">
      <c r="A2541" s="7">
        <v>46277</v>
      </c>
      <c r="B2541" s="5">
        <f>SUMPRODUCT($C$2:$P$2,$C$2541:$P$2541)</f>
        <v>0</v>
      </c>
      <c r="C2541" s="5">
        <f>IF(ISERROR(VLOOKUP($A$2541, 文字檔!A:B, 2, 0)),0,VLOOKUP($A$2541, 文字檔!A:B, 2, 0))</f>
        <v>0</v>
      </c>
      <c r="D2541" s="5">
        <f>IF(ISERROR(VLOOKUP($A$2541, 文字檔!C:D, 2, 0)),0,VLOOKUP($A$2541, 文字檔!C:D, 2, 0))</f>
        <v>0</v>
      </c>
      <c r="E2541" s="5">
        <f>IF(ISERROR(VLOOKUP($A$2541, 文字檔!E:F, 2, 0)),0,VLOOKUP($A$2541, 文字檔!E:F, 2, 0))</f>
        <v>0</v>
      </c>
      <c r="F2541" s="5">
        <f>IF(ISERROR(VLOOKUP($A$2541, 文字檔!G:H, 2, 0)),0,VLOOKUP($A$2541, 文字檔!G:H, 2, 0))</f>
        <v>0</v>
      </c>
      <c r="G2541" s="5">
        <f>IF(ISERROR(VLOOKUP($A$2541, 文字檔!I:J, 2, 0)),0,VLOOKUP($A$2541, 文字檔!I:J, 2, 0))</f>
        <v>0</v>
      </c>
      <c r="H2541" s="5">
        <f>IF(ISERROR(VLOOKUP($A$2541, 文字檔!K:L, 2, 0)),0,VLOOKUP($A$2541, 文字檔!K:L, 2, 0))</f>
        <v>0</v>
      </c>
      <c r="I2541" s="5">
        <f>IF(ISERROR(VLOOKUP($A$2541, 文字檔!M:N, 2, 0)),0,VLOOKUP($A$2541, 文字檔!M:N, 2, 0))</f>
        <v>0</v>
      </c>
      <c r="J2541" s="5">
        <f>IF(ISERROR(VLOOKUP($A$2541, 文字檔!O:P, 2, 0)),0,VLOOKUP($A$2541, 文字檔!O:P, 2, 0))</f>
        <v>0</v>
      </c>
      <c r="K2541">
        <f>IF(ISERROR(VLOOKUP($A$2541, 文字檔!Q:R, 2, 0)),0,VLOOKUP($A$2541, 文字檔!Q:R, 2, 0))</f>
        <v>0</v>
      </c>
      <c r="L2541">
        <f>IF(ISERROR(VLOOKUP($A$2541, 文字檔!S:T, 2, 0)),0,VLOOKUP($A$2541, 文字檔!S:T, 2, 0))</f>
        <v>0</v>
      </c>
      <c r="M2541">
        <f>IF(ISERROR(VLOOKUP($A$2541, 文字檔!U:V, 2, 0)),0,VLOOKUP($A$2541, 文字檔!U:V, 2, 0))</f>
        <v>0</v>
      </c>
      <c r="N2541">
        <f>IF(ISERROR(VLOOKUP($A$2541, 文字檔!W:X, 2, 0)),0,VLOOKUP($A$2541, 文字檔!W:X, 2, 0))</f>
        <v>0</v>
      </c>
      <c r="O2541">
        <f>IF(ISERROR(VLOOKUP($A$2541, 文字檔!Y:Z, 2, 0)),0,VLOOKUP($A$2541, 文字檔!Y:Z, 2, 0))</f>
        <v>0</v>
      </c>
      <c r="P2541">
        <f>IF(ISERROR(VLOOKUP($A$2541, 文字檔!AA:AB, 2, 0)),0,VLOOKUP($A$2541, 文字檔!AA:AB, 2, 0))</f>
        <v>0</v>
      </c>
    </row>
    <row r="2542" spans="1:16" ht="16.2">
      <c r="A2542" s="7">
        <v>46278</v>
      </c>
      <c r="B2542" s="5">
        <f>SUMPRODUCT($C$2:$P$2,$C$2542:$P$2542)</f>
        <v>0</v>
      </c>
      <c r="C2542" s="5">
        <f>IF(ISERROR(VLOOKUP($A$2542, 文字檔!A:B, 2, 0)),0,VLOOKUP($A$2542, 文字檔!A:B, 2, 0))</f>
        <v>0</v>
      </c>
      <c r="D2542" s="5">
        <f>IF(ISERROR(VLOOKUP($A$2542, 文字檔!C:D, 2, 0)),0,VLOOKUP($A$2542, 文字檔!C:D, 2, 0))</f>
        <v>0</v>
      </c>
      <c r="E2542" s="5">
        <f>IF(ISERROR(VLOOKUP($A$2542, 文字檔!E:F, 2, 0)),0,VLOOKUP($A$2542, 文字檔!E:F, 2, 0))</f>
        <v>0</v>
      </c>
      <c r="F2542" s="5">
        <f>IF(ISERROR(VLOOKUP($A$2542, 文字檔!G:H, 2, 0)),0,VLOOKUP($A$2542, 文字檔!G:H, 2, 0))</f>
        <v>0</v>
      </c>
      <c r="G2542" s="5">
        <f>IF(ISERROR(VLOOKUP($A$2542, 文字檔!I:J, 2, 0)),0,VLOOKUP($A$2542, 文字檔!I:J, 2, 0))</f>
        <v>0</v>
      </c>
      <c r="H2542" s="5">
        <f>IF(ISERROR(VLOOKUP($A$2542, 文字檔!K:L, 2, 0)),0,VLOOKUP($A$2542, 文字檔!K:L, 2, 0))</f>
        <v>0</v>
      </c>
      <c r="I2542" s="5">
        <f>IF(ISERROR(VLOOKUP($A$2542, 文字檔!M:N, 2, 0)),0,VLOOKUP($A$2542, 文字檔!M:N, 2, 0))</f>
        <v>0</v>
      </c>
      <c r="J2542" s="5">
        <f>IF(ISERROR(VLOOKUP($A$2542, 文字檔!O:P, 2, 0)),0,VLOOKUP($A$2542, 文字檔!O:P, 2, 0))</f>
        <v>0</v>
      </c>
      <c r="K2542">
        <f>IF(ISERROR(VLOOKUP($A$2542, 文字檔!Q:R, 2, 0)),0,VLOOKUP($A$2542, 文字檔!Q:R, 2, 0))</f>
        <v>0</v>
      </c>
      <c r="L2542">
        <f>IF(ISERROR(VLOOKUP($A$2542, 文字檔!S:T, 2, 0)),0,VLOOKUP($A$2542, 文字檔!S:T, 2, 0))</f>
        <v>0</v>
      </c>
      <c r="M2542">
        <f>IF(ISERROR(VLOOKUP($A$2542, 文字檔!U:V, 2, 0)),0,VLOOKUP($A$2542, 文字檔!U:V, 2, 0))</f>
        <v>0</v>
      </c>
      <c r="N2542">
        <f>IF(ISERROR(VLOOKUP($A$2542, 文字檔!W:X, 2, 0)),0,VLOOKUP($A$2542, 文字檔!W:X, 2, 0))</f>
        <v>0</v>
      </c>
      <c r="O2542">
        <f>IF(ISERROR(VLOOKUP($A$2542, 文字檔!Y:Z, 2, 0)),0,VLOOKUP($A$2542, 文字檔!Y:Z, 2, 0))</f>
        <v>0</v>
      </c>
      <c r="P2542">
        <f>IF(ISERROR(VLOOKUP($A$2542, 文字檔!AA:AB, 2, 0)),0,VLOOKUP($A$2542, 文字檔!AA:AB, 2, 0))</f>
        <v>0</v>
      </c>
    </row>
    <row r="2543" spans="1:16" ht="16.2">
      <c r="A2543" s="7">
        <v>46279</v>
      </c>
      <c r="B2543" s="5">
        <f>SUMPRODUCT($C$2:$P$2,$C$2543:$P$2543)</f>
        <v>-188187.75</v>
      </c>
      <c r="C2543" s="5">
        <f>IF(ISERROR(VLOOKUP($A$2543, 文字檔!A:B, 2, 0)),0,VLOOKUP($A$2543, 文字檔!A:B, 2, 0))</f>
        <v>0</v>
      </c>
      <c r="D2543" s="5">
        <f>IF(ISERROR(VLOOKUP($A$2543, 文字檔!C:D, 2, 0)),0,VLOOKUP($A$2543, 文字檔!C:D, 2, 0))</f>
        <v>0</v>
      </c>
      <c r="E2543" s="5">
        <f>IF(ISERROR(VLOOKUP($A$2543, 文字檔!E:F, 2, 0)),0,VLOOKUP($A$2543, 文字檔!E:F, 2, 0))</f>
        <v>0</v>
      </c>
      <c r="F2543" s="5">
        <f>IF(ISERROR(VLOOKUP($A$2543, 文字檔!G:H, 2, 0)),0,VLOOKUP($A$2543, 文字檔!G:H, 2, 0))</f>
        <v>0</v>
      </c>
      <c r="G2543" s="5">
        <f>IF(ISERROR(VLOOKUP($A$2543, 文字檔!I:J, 2, 0)),0,VLOOKUP($A$2543, 文字檔!I:J, 2, 0))</f>
        <v>0</v>
      </c>
      <c r="H2543" s="5">
        <f>IF(ISERROR(VLOOKUP($A$2543, 文字檔!K:L, 2, 0)),0,VLOOKUP($A$2543, 文字檔!K:L, 2, 0))</f>
        <v>0</v>
      </c>
      <c r="I2543" s="5">
        <f>IF(ISERROR(VLOOKUP($A$2543, 文字檔!M:N, 2, 0)),0,VLOOKUP($A$2543, 文字檔!M:N, 2, 0))</f>
        <v>0</v>
      </c>
      <c r="J2543" s="5">
        <f>IF(ISERROR(VLOOKUP($A$2543, 文字檔!O:P, 2, 0)),0,VLOOKUP($A$2543, 文字檔!O:P, 2, 0))</f>
        <v>0</v>
      </c>
      <c r="K2543">
        <f>IF(ISERROR(VLOOKUP($A$2543, 文字檔!Q:R, 2, 0)),0,VLOOKUP($A$2543, 文字檔!Q:R, 2, 0))</f>
        <v>0</v>
      </c>
      <c r="L2543">
        <f>IF(ISERROR(VLOOKUP($A$2543, 文字檔!S:T, 2, 0)),0,VLOOKUP($A$2543, 文字檔!S:T, 2, 0))</f>
        <v>0</v>
      </c>
      <c r="M2543">
        <f>IF(ISERROR(VLOOKUP($A$2543, 文字檔!U:V, 2, 0)),0,VLOOKUP($A$2543, 文字檔!U:V, 2, 0))</f>
        <v>0</v>
      </c>
      <c r="N2543">
        <f>IF(ISERROR(VLOOKUP($A$2543, 文字檔!W:X, 2, 0)),0,VLOOKUP($A$2543, 文字檔!W:X, 2, 0))</f>
        <v>0</v>
      </c>
      <c r="O2543">
        <f>IF(ISERROR(VLOOKUP($A$2543, 文字檔!Y:Z, 2, 0)),0,VLOOKUP($A$2543, 文字檔!Y:Z, 2, 0))</f>
        <v>-188187.75</v>
      </c>
      <c r="P2543">
        <f>IF(ISERROR(VLOOKUP($A$2543, 文字檔!AA:AB, 2, 0)),0,VLOOKUP($A$2543, 文字檔!AA:AB, 2, 0))</f>
        <v>0</v>
      </c>
    </row>
    <row r="2544" spans="1:16" ht="16.2">
      <c r="A2544" s="7">
        <v>46280</v>
      </c>
      <c r="B2544" s="5">
        <f>SUMPRODUCT($C$2:$P$2,$C$2544:$P$2544)</f>
        <v>-105056.53</v>
      </c>
      <c r="C2544" s="5">
        <f>IF(ISERROR(VLOOKUP($A$2544, 文字檔!A:B, 2, 0)),0,VLOOKUP($A$2544, 文字檔!A:B, 2, 0))</f>
        <v>0</v>
      </c>
      <c r="D2544" s="5">
        <f>IF(ISERROR(VLOOKUP($A$2544, 文字檔!C:D, 2, 0)),0,VLOOKUP($A$2544, 文字檔!C:D, 2, 0))</f>
        <v>0</v>
      </c>
      <c r="E2544" s="5">
        <f>IF(ISERROR(VLOOKUP($A$2544, 文字檔!E:F, 2, 0)),0,VLOOKUP($A$2544, 文字檔!E:F, 2, 0))</f>
        <v>0</v>
      </c>
      <c r="F2544" s="5">
        <f>IF(ISERROR(VLOOKUP($A$2544, 文字檔!G:H, 2, 0)),0,VLOOKUP($A$2544, 文字檔!G:H, 2, 0))</f>
        <v>0</v>
      </c>
      <c r="G2544" s="5">
        <f>IF(ISERROR(VLOOKUP($A$2544, 文字檔!I:J, 2, 0)),0,VLOOKUP($A$2544, 文字檔!I:J, 2, 0))</f>
        <v>0</v>
      </c>
      <c r="H2544" s="5">
        <f>IF(ISERROR(VLOOKUP($A$2544, 文字檔!K:L, 2, 0)),0,VLOOKUP($A$2544, 文字檔!K:L, 2, 0))</f>
        <v>0</v>
      </c>
      <c r="I2544" s="5">
        <f>IF(ISERROR(VLOOKUP($A$2544, 文字檔!M:N, 2, 0)),0,VLOOKUP($A$2544, 文字檔!M:N, 2, 0))</f>
        <v>0</v>
      </c>
      <c r="J2544" s="5">
        <f>IF(ISERROR(VLOOKUP($A$2544, 文字檔!O:P, 2, 0)),0,VLOOKUP($A$2544, 文字檔!O:P, 2, 0))</f>
        <v>0</v>
      </c>
      <c r="K2544">
        <f>IF(ISERROR(VLOOKUP($A$2544, 文字檔!Q:R, 2, 0)),0,VLOOKUP($A$2544, 文字檔!Q:R, 2, 0))</f>
        <v>0</v>
      </c>
      <c r="L2544">
        <f>IF(ISERROR(VLOOKUP($A$2544, 文字檔!S:T, 2, 0)),0,VLOOKUP($A$2544, 文字檔!S:T, 2, 0))</f>
        <v>0</v>
      </c>
      <c r="M2544">
        <f>IF(ISERROR(VLOOKUP($A$2544, 文字檔!U:V, 2, 0)),0,VLOOKUP($A$2544, 文字檔!U:V, 2, 0))</f>
        <v>0</v>
      </c>
      <c r="N2544">
        <f>IF(ISERROR(VLOOKUP($A$2544, 文字檔!W:X, 2, 0)),0,VLOOKUP($A$2544, 文字檔!W:X, 2, 0))</f>
        <v>0</v>
      </c>
      <c r="O2544">
        <f>IF(ISERROR(VLOOKUP($A$2544, 文字檔!Y:Z, 2, 0)),0,VLOOKUP($A$2544, 文字檔!Y:Z, 2, 0))</f>
        <v>-128484.63</v>
      </c>
      <c r="P2544">
        <f>IF(ISERROR(VLOOKUP($A$2544, 文字檔!AA:AB, 2, 0)),0,VLOOKUP($A$2544, 文字檔!AA:AB, 2, 0))</f>
        <v>23428.1</v>
      </c>
    </row>
    <row r="2545" spans="1:16" ht="16.2">
      <c r="A2545" s="7">
        <v>46281</v>
      </c>
      <c r="B2545" s="5">
        <f>SUMPRODUCT($C$2:$P$2,$C$2545:$P$2545)</f>
        <v>-133469.78</v>
      </c>
      <c r="C2545" s="5">
        <f>IF(ISERROR(VLOOKUP($A$2545, 文字檔!A:B, 2, 0)),0,VLOOKUP($A$2545, 文字檔!A:B, 2, 0))</f>
        <v>0</v>
      </c>
      <c r="D2545" s="5">
        <f>IF(ISERROR(VLOOKUP($A$2545, 文字檔!C:D, 2, 0)),0,VLOOKUP($A$2545, 文字檔!C:D, 2, 0))</f>
        <v>0</v>
      </c>
      <c r="E2545" s="5">
        <f>IF(ISERROR(VLOOKUP($A$2545, 文字檔!E:F, 2, 0)),0,VLOOKUP($A$2545, 文字檔!E:F, 2, 0))</f>
        <v>0</v>
      </c>
      <c r="F2545" s="5">
        <f>IF(ISERROR(VLOOKUP($A$2545, 文字檔!G:H, 2, 0)),0,VLOOKUP($A$2545, 文字檔!G:H, 2, 0))</f>
        <v>0</v>
      </c>
      <c r="G2545" s="5">
        <f>IF(ISERROR(VLOOKUP($A$2545, 文字檔!I:J, 2, 0)),0,VLOOKUP($A$2545, 文字檔!I:J, 2, 0))</f>
        <v>0</v>
      </c>
      <c r="H2545" s="5">
        <f>IF(ISERROR(VLOOKUP($A$2545, 文字檔!K:L, 2, 0)),0,VLOOKUP($A$2545, 文字檔!K:L, 2, 0))</f>
        <v>0</v>
      </c>
      <c r="I2545" s="5">
        <f>IF(ISERROR(VLOOKUP($A$2545, 文字檔!M:N, 2, 0)),0,VLOOKUP($A$2545, 文字檔!M:N, 2, 0))</f>
        <v>0</v>
      </c>
      <c r="J2545" s="5">
        <f>IF(ISERROR(VLOOKUP($A$2545, 文字檔!O:P, 2, 0)),0,VLOOKUP($A$2545, 文字檔!O:P, 2, 0))</f>
        <v>0</v>
      </c>
      <c r="K2545">
        <f>IF(ISERROR(VLOOKUP($A$2545, 文字檔!Q:R, 2, 0)),0,VLOOKUP($A$2545, 文字檔!Q:R, 2, 0))</f>
        <v>0</v>
      </c>
      <c r="L2545">
        <f>IF(ISERROR(VLOOKUP($A$2545, 文字檔!S:T, 2, 0)),0,VLOOKUP($A$2545, 文字檔!S:T, 2, 0))</f>
        <v>0</v>
      </c>
      <c r="M2545">
        <f>IF(ISERROR(VLOOKUP($A$2545, 文字檔!U:V, 2, 0)),0,VLOOKUP($A$2545, 文字檔!U:V, 2, 0))</f>
        <v>0</v>
      </c>
      <c r="N2545">
        <f>IF(ISERROR(VLOOKUP($A$2545, 文字檔!W:X, 2, 0)),0,VLOOKUP($A$2545, 文字檔!W:X, 2, 0))</f>
        <v>0</v>
      </c>
      <c r="O2545">
        <f>IF(ISERROR(VLOOKUP($A$2545, 文字檔!Y:Z, 2, 0)),0,VLOOKUP($A$2545, 文字檔!Y:Z, 2, 0))</f>
        <v>-67291.88</v>
      </c>
      <c r="P2545">
        <f>IF(ISERROR(VLOOKUP($A$2545, 文字檔!AA:AB, 2, 0)),0,VLOOKUP($A$2545, 文字檔!AA:AB, 2, 0))</f>
        <v>-66177.899999999994</v>
      </c>
    </row>
    <row r="2546" spans="1:16" ht="16.2">
      <c r="A2546" s="7">
        <v>46282</v>
      </c>
      <c r="B2546" s="5">
        <f>SUMPRODUCT($C$2:$P$2,$C$2546:$P$2546)</f>
        <v>0</v>
      </c>
      <c r="C2546" s="5">
        <f>IF(ISERROR(VLOOKUP($A$2546, 文字檔!A:B, 2, 0)),0,VLOOKUP($A$2546, 文字檔!A:B, 2, 0))</f>
        <v>0</v>
      </c>
      <c r="D2546" s="5">
        <f>IF(ISERROR(VLOOKUP($A$2546, 文字檔!C:D, 2, 0)),0,VLOOKUP($A$2546, 文字檔!C:D, 2, 0))</f>
        <v>0</v>
      </c>
      <c r="E2546" s="5">
        <f>IF(ISERROR(VLOOKUP($A$2546, 文字檔!E:F, 2, 0)),0,VLOOKUP($A$2546, 文字檔!E:F, 2, 0))</f>
        <v>0</v>
      </c>
      <c r="F2546" s="5">
        <f>IF(ISERROR(VLOOKUP($A$2546, 文字檔!G:H, 2, 0)),0,VLOOKUP($A$2546, 文字檔!G:H, 2, 0))</f>
        <v>0</v>
      </c>
      <c r="G2546" s="5">
        <f>IF(ISERROR(VLOOKUP($A$2546, 文字檔!I:J, 2, 0)),0,VLOOKUP($A$2546, 文字檔!I:J, 2, 0))</f>
        <v>0</v>
      </c>
      <c r="H2546" s="5">
        <f>IF(ISERROR(VLOOKUP($A$2546, 文字檔!K:L, 2, 0)),0,VLOOKUP($A$2546, 文字檔!K:L, 2, 0))</f>
        <v>0</v>
      </c>
      <c r="I2546" s="5">
        <f>IF(ISERROR(VLOOKUP($A$2546, 文字檔!M:N, 2, 0)),0,VLOOKUP($A$2546, 文字檔!M:N, 2, 0))</f>
        <v>0</v>
      </c>
      <c r="J2546" s="5">
        <f>IF(ISERROR(VLOOKUP($A$2546, 文字檔!O:P, 2, 0)),0,VLOOKUP($A$2546, 文字檔!O:P, 2, 0))</f>
        <v>0</v>
      </c>
      <c r="K2546">
        <f>IF(ISERROR(VLOOKUP($A$2546, 文字檔!Q:R, 2, 0)),0,VLOOKUP($A$2546, 文字檔!Q:R, 2, 0))</f>
        <v>0</v>
      </c>
      <c r="L2546">
        <f>IF(ISERROR(VLOOKUP($A$2546, 文字檔!S:T, 2, 0)),0,VLOOKUP($A$2546, 文字檔!S:T, 2, 0))</f>
        <v>0</v>
      </c>
      <c r="M2546">
        <f>IF(ISERROR(VLOOKUP($A$2546, 文字檔!U:V, 2, 0)),0,VLOOKUP($A$2546, 文字檔!U:V, 2, 0))</f>
        <v>0</v>
      </c>
      <c r="N2546">
        <f>IF(ISERROR(VLOOKUP($A$2546, 文字檔!W:X, 2, 0)),0,VLOOKUP($A$2546, 文字檔!W:X, 2, 0))</f>
        <v>0</v>
      </c>
      <c r="O2546">
        <f>IF(ISERROR(VLOOKUP($A$2546, 文字檔!Y:Z, 2, 0)),0,VLOOKUP($A$2546, 文字檔!Y:Z, 2, 0))</f>
        <v>0</v>
      </c>
      <c r="P2546">
        <f>IF(ISERROR(VLOOKUP($A$2546, 文字檔!AA:AB, 2, 0)),0,VLOOKUP($A$2546, 文字檔!AA:AB, 2, 0))</f>
        <v>0</v>
      </c>
    </row>
    <row r="2547" spans="1:16" ht="16.2">
      <c r="A2547" s="7">
        <v>46283</v>
      </c>
      <c r="B2547" s="5">
        <f>SUMPRODUCT($C$2:$P$2,$C$2547:$P$2547)</f>
        <v>173381.35</v>
      </c>
      <c r="C2547" s="5">
        <f>IF(ISERROR(VLOOKUP($A$2547, 文字檔!A:B, 2, 0)),0,VLOOKUP($A$2547, 文字檔!A:B, 2, 0))</f>
        <v>0</v>
      </c>
      <c r="D2547" s="5">
        <f>IF(ISERROR(VLOOKUP($A$2547, 文字檔!C:D, 2, 0)),0,VLOOKUP($A$2547, 文字檔!C:D, 2, 0))</f>
        <v>0</v>
      </c>
      <c r="E2547" s="5">
        <f>IF(ISERROR(VLOOKUP($A$2547, 文字檔!E:F, 2, 0)),0,VLOOKUP($A$2547, 文字檔!E:F, 2, 0))</f>
        <v>0</v>
      </c>
      <c r="F2547" s="5">
        <f>IF(ISERROR(VLOOKUP($A$2547, 文字檔!G:H, 2, 0)),0,VLOOKUP($A$2547, 文字檔!G:H, 2, 0))</f>
        <v>0</v>
      </c>
      <c r="G2547" s="5">
        <f>IF(ISERROR(VLOOKUP($A$2547, 文字檔!I:J, 2, 0)),0,VLOOKUP($A$2547, 文字檔!I:J, 2, 0))</f>
        <v>0</v>
      </c>
      <c r="H2547" s="5">
        <f>IF(ISERROR(VLOOKUP($A$2547, 文字檔!K:L, 2, 0)),0,VLOOKUP($A$2547, 文字檔!K:L, 2, 0))</f>
        <v>0</v>
      </c>
      <c r="I2547" s="5">
        <f>IF(ISERROR(VLOOKUP($A$2547, 文字檔!M:N, 2, 0)),0,VLOOKUP($A$2547, 文字檔!M:N, 2, 0))</f>
        <v>0</v>
      </c>
      <c r="J2547" s="5">
        <f>IF(ISERROR(VLOOKUP($A$2547, 文字檔!O:P, 2, 0)),0,VLOOKUP($A$2547, 文字檔!O:P, 2, 0))</f>
        <v>0</v>
      </c>
      <c r="K2547">
        <f>IF(ISERROR(VLOOKUP($A$2547, 文字檔!Q:R, 2, 0)),0,VLOOKUP($A$2547, 文字檔!Q:R, 2, 0))</f>
        <v>0</v>
      </c>
      <c r="L2547">
        <f>IF(ISERROR(VLOOKUP($A$2547, 文字檔!S:T, 2, 0)),0,VLOOKUP($A$2547, 文字檔!S:T, 2, 0))</f>
        <v>0</v>
      </c>
      <c r="M2547">
        <f>IF(ISERROR(VLOOKUP($A$2547, 文字檔!U:V, 2, 0)),0,VLOOKUP($A$2547, 文字檔!U:V, 2, 0))</f>
        <v>0</v>
      </c>
      <c r="N2547">
        <f>IF(ISERROR(VLOOKUP($A$2547, 文字檔!W:X, 2, 0)),0,VLOOKUP($A$2547, 文字檔!W:X, 2, 0))</f>
        <v>0</v>
      </c>
      <c r="O2547">
        <f>IF(ISERROR(VLOOKUP($A$2547, 文字檔!Y:Z, 2, 0)),0,VLOOKUP($A$2547, 文字檔!Y:Z, 2, 0))</f>
        <v>119995.67</v>
      </c>
      <c r="P2547">
        <f>IF(ISERROR(VLOOKUP($A$2547, 文字檔!AA:AB, 2, 0)),0,VLOOKUP($A$2547, 文字檔!AA:AB, 2, 0))</f>
        <v>53385.68</v>
      </c>
    </row>
    <row r="2548" spans="1:16" ht="16.2">
      <c r="A2548" s="7">
        <v>46284</v>
      </c>
      <c r="B2548" s="5">
        <f>SUMPRODUCT($C$2:$P$2,$C$2548:$P$2548)</f>
        <v>0</v>
      </c>
      <c r="C2548" s="5">
        <f>IF(ISERROR(VLOOKUP($A$2548, 文字檔!A:B, 2, 0)),0,VLOOKUP($A$2548, 文字檔!A:B, 2, 0))</f>
        <v>0</v>
      </c>
      <c r="D2548" s="5">
        <f>IF(ISERROR(VLOOKUP($A$2548, 文字檔!C:D, 2, 0)),0,VLOOKUP($A$2548, 文字檔!C:D, 2, 0))</f>
        <v>0</v>
      </c>
      <c r="E2548" s="5">
        <f>IF(ISERROR(VLOOKUP($A$2548, 文字檔!E:F, 2, 0)),0,VLOOKUP($A$2548, 文字檔!E:F, 2, 0))</f>
        <v>0</v>
      </c>
      <c r="F2548" s="5">
        <f>IF(ISERROR(VLOOKUP($A$2548, 文字檔!G:H, 2, 0)),0,VLOOKUP($A$2548, 文字檔!G:H, 2, 0))</f>
        <v>0</v>
      </c>
      <c r="G2548" s="5">
        <f>IF(ISERROR(VLOOKUP($A$2548, 文字檔!I:J, 2, 0)),0,VLOOKUP($A$2548, 文字檔!I:J, 2, 0))</f>
        <v>0</v>
      </c>
      <c r="H2548" s="5">
        <f>IF(ISERROR(VLOOKUP($A$2548, 文字檔!K:L, 2, 0)),0,VLOOKUP($A$2548, 文字檔!K:L, 2, 0))</f>
        <v>0</v>
      </c>
      <c r="I2548" s="5">
        <f>IF(ISERROR(VLOOKUP($A$2548, 文字檔!M:N, 2, 0)),0,VLOOKUP($A$2548, 文字檔!M:N, 2, 0))</f>
        <v>0</v>
      </c>
      <c r="J2548" s="5">
        <f>IF(ISERROR(VLOOKUP($A$2548, 文字檔!O:P, 2, 0)),0,VLOOKUP($A$2548, 文字檔!O:P, 2, 0))</f>
        <v>0</v>
      </c>
      <c r="K2548">
        <f>IF(ISERROR(VLOOKUP($A$2548, 文字檔!Q:R, 2, 0)),0,VLOOKUP($A$2548, 文字檔!Q:R, 2, 0))</f>
        <v>0</v>
      </c>
      <c r="L2548">
        <f>IF(ISERROR(VLOOKUP($A$2548, 文字檔!S:T, 2, 0)),0,VLOOKUP($A$2548, 文字檔!S:T, 2, 0))</f>
        <v>0</v>
      </c>
      <c r="M2548">
        <f>IF(ISERROR(VLOOKUP($A$2548, 文字檔!U:V, 2, 0)),0,VLOOKUP($A$2548, 文字檔!U:V, 2, 0))</f>
        <v>0</v>
      </c>
      <c r="N2548">
        <f>IF(ISERROR(VLOOKUP($A$2548, 文字檔!W:X, 2, 0)),0,VLOOKUP($A$2548, 文字檔!W:X, 2, 0))</f>
        <v>0</v>
      </c>
      <c r="O2548">
        <f>IF(ISERROR(VLOOKUP($A$2548, 文字檔!Y:Z, 2, 0)),0,VLOOKUP($A$2548, 文字檔!Y:Z, 2, 0))</f>
        <v>0</v>
      </c>
      <c r="P2548">
        <f>IF(ISERROR(VLOOKUP($A$2548, 文字檔!AA:AB, 2, 0)),0,VLOOKUP($A$2548, 文字檔!AA:AB, 2, 0))</f>
        <v>0</v>
      </c>
    </row>
    <row r="2549" spans="1:16" ht="16.2">
      <c r="A2549" s="7">
        <v>46285</v>
      </c>
      <c r="B2549" s="5">
        <f>SUMPRODUCT($C$2:$P$2,$C$2549:$P$2549)</f>
        <v>0</v>
      </c>
      <c r="C2549" s="5">
        <f>IF(ISERROR(VLOOKUP($A$2549, 文字檔!A:B, 2, 0)),0,VLOOKUP($A$2549, 文字檔!A:B, 2, 0))</f>
        <v>0</v>
      </c>
      <c r="D2549" s="5">
        <f>IF(ISERROR(VLOOKUP($A$2549, 文字檔!C:D, 2, 0)),0,VLOOKUP($A$2549, 文字檔!C:D, 2, 0))</f>
        <v>0</v>
      </c>
      <c r="E2549" s="5">
        <f>IF(ISERROR(VLOOKUP($A$2549, 文字檔!E:F, 2, 0)),0,VLOOKUP($A$2549, 文字檔!E:F, 2, 0))</f>
        <v>0</v>
      </c>
      <c r="F2549" s="5">
        <f>IF(ISERROR(VLOOKUP($A$2549, 文字檔!G:H, 2, 0)),0,VLOOKUP($A$2549, 文字檔!G:H, 2, 0))</f>
        <v>0</v>
      </c>
      <c r="G2549" s="5">
        <f>IF(ISERROR(VLOOKUP($A$2549, 文字檔!I:J, 2, 0)),0,VLOOKUP($A$2549, 文字檔!I:J, 2, 0))</f>
        <v>0</v>
      </c>
      <c r="H2549" s="5">
        <f>IF(ISERROR(VLOOKUP($A$2549, 文字檔!K:L, 2, 0)),0,VLOOKUP($A$2549, 文字檔!K:L, 2, 0))</f>
        <v>0</v>
      </c>
      <c r="I2549" s="5">
        <f>IF(ISERROR(VLOOKUP($A$2549, 文字檔!M:N, 2, 0)),0,VLOOKUP($A$2549, 文字檔!M:N, 2, 0))</f>
        <v>0</v>
      </c>
      <c r="J2549" s="5">
        <f>IF(ISERROR(VLOOKUP($A$2549, 文字檔!O:P, 2, 0)),0,VLOOKUP($A$2549, 文字檔!O:P, 2, 0))</f>
        <v>0</v>
      </c>
      <c r="K2549">
        <f>IF(ISERROR(VLOOKUP($A$2549, 文字檔!Q:R, 2, 0)),0,VLOOKUP($A$2549, 文字檔!Q:R, 2, 0))</f>
        <v>0</v>
      </c>
      <c r="L2549">
        <f>IF(ISERROR(VLOOKUP($A$2549, 文字檔!S:T, 2, 0)),0,VLOOKUP($A$2549, 文字檔!S:T, 2, 0))</f>
        <v>0</v>
      </c>
      <c r="M2549">
        <f>IF(ISERROR(VLOOKUP($A$2549, 文字檔!U:V, 2, 0)),0,VLOOKUP($A$2549, 文字檔!U:V, 2, 0))</f>
        <v>0</v>
      </c>
      <c r="N2549">
        <f>IF(ISERROR(VLOOKUP($A$2549, 文字檔!W:X, 2, 0)),0,VLOOKUP($A$2549, 文字檔!W:X, 2, 0))</f>
        <v>0</v>
      </c>
      <c r="O2549">
        <f>IF(ISERROR(VLOOKUP($A$2549, 文字檔!Y:Z, 2, 0)),0,VLOOKUP($A$2549, 文字檔!Y:Z, 2, 0))</f>
        <v>0</v>
      </c>
      <c r="P2549">
        <f>IF(ISERROR(VLOOKUP($A$2549, 文字檔!AA:AB, 2, 0)),0,VLOOKUP($A$2549, 文字檔!AA:AB, 2, 0))</f>
        <v>0</v>
      </c>
    </row>
    <row r="2550" spans="1:16" ht="16.2">
      <c r="A2550" s="7">
        <v>46286</v>
      </c>
      <c r="B2550" s="5">
        <f>SUMPRODUCT($C$2:$P$2,$C$2550:$P$2550)</f>
        <v>132546.31</v>
      </c>
      <c r="C2550" s="5">
        <f>IF(ISERROR(VLOOKUP($A$2550, 文字檔!A:B, 2, 0)),0,VLOOKUP($A$2550, 文字檔!A:B, 2, 0))</f>
        <v>0</v>
      </c>
      <c r="D2550" s="5">
        <f>IF(ISERROR(VLOOKUP($A$2550, 文字檔!C:D, 2, 0)),0,VLOOKUP($A$2550, 文字檔!C:D, 2, 0))</f>
        <v>0</v>
      </c>
      <c r="E2550" s="5">
        <f>IF(ISERROR(VLOOKUP($A$2550, 文字檔!E:F, 2, 0)),0,VLOOKUP($A$2550, 文字檔!E:F, 2, 0))</f>
        <v>0</v>
      </c>
      <c r="F2550" s="5">
        <f>IF(ISERROR(VLOOKUP($A$2550, 文字檔!G:H, 2, 0)),0,VLOOKUP($A$2550, 文字檔!G:H, 2, 0))</f>
        <v>0</v>
      </c>
      <c r="G2550" s="5">
        <f>IF(ISERROR(VLOOKUP($A$2550, 文字檔!I:J, 2, 0)),0,VLOOKUP($A$2550, 文字檔!I:J, 2, 0))</f>
        <v>0</v>
      </c>
      <c r="H2550" s="5">
        <f>IF(ISERROR(VLOOKUP($A$2550, 文字檔!K:L, 2, 0)),0,VLOOKUP($A$2550, 文字檔!K:L, 2, 0))</f>
        <v>0</v>
      </c>
      <c r="I2550" s="5">
        <f>IF(ISERROR(VLOOKUP($A$2550, 文字檔!M:N, 2, 0)),0,VLOOKUP($A$2550, 文字檔!M:N, 2, 0))</f>
        <v>0</v>
      </c>
      <c r="J2550" s="5">
        <f>IF(ISERROR(VLOOKUP($A$2550, 文字檔!O:P, 2, 0)),0,VLOOKUP($A$2550, 文字檔!O:P, 2, 0))</f>
        <v>0</v>
      </c>
      <c r="K2550">
        <f>IF(ISERROR(VLOOKUP($A$2550, 文字檔!Q:R, 2, 0)),0,VLOOKUP($A$2550, 文字檔!Q:R, 2, 0))</f>
        <v>0</v>
      </c>
      <c r="L2550">
        <f>IF(ISERROR(VLOOKUP($A$2550, 文字檔!S:T, 2, 0)),0,VLOOKUP($A$2550, 文字檔!S:T, 2, 0))</f>
        <v>0</v>
      </c>
      <c r="M2550">
        <f>IF(ISERROR(VLOOKUP($A$2550, 文字檔!U:V, 2, 0)),0,VLOOKUP($A$2550, 文字檔!U:V, 2, 0))</f>
        <v>0</v>
      </c>
      <c r="N2550">
        <f>IF(ISERROR(VLOOKUP($A$2550, 文字檔!W:X, 2, 0)),0,VLOOKUP($A$2550, 文字檔!W:X, 2, 0))</f>
        <v>0</v>
      </c>
      <c r="O2550">
        <f>IF(ISERROR(VLOOKUP($A$2550, 文字檔!Y:Z, 2, 0)),0,VLOOKUP($A$2550, 文字檔!Y:Z, 2, 0))</f>
        <v>746.31</v>
      </c>
      <c r="P2550">
        <f>IF(ISERROR(VLOOKUP($A$2550, 文字檔!AA:AB, 2, 0)),0,VLOOKUP($A$2550, 文字檔!AA:AB, 2, 0))</f>
        <v>131800</v>
      </c>
    </row>
    <row r="2551" spans="1:16" ht="16.2">
      <c r="A2551" s="7">
        <v>46287</v>
      </c>
      <c r="B2551" s="5">
        <f>SUMPRODUCT($C$2:$P$2,$C$2551:$P$2551)</f>
        <v>188286.7</v>
      </c>
      <c r="C2551" s="5">
        <f>IF(ISERROR(VLOOKUP($A$2551, 文字檔!A:B, 2, 0)),0,VLOOKUP($A$2551, 文字檔!A:B, 2, 0))</f>
        <v>0</v>
      </c>
      <c r="D2551" s="5">
        <f>IF(ISERROR(VLOOKUP($A$2551, 文字檔!C:D, 2, 0)),0,VLOOKUP($A$2551, 文字檔!C:D, 2, 0))</f>
        <v>0</v>
      </c>
      <c r="E2551" s="5">
        <f>IF(ISERROR(VLOOKUP($A$2551, 文字檔!E:F, 2, 0)),0,VLOOKUP($A$2551, 文字檔!E:F, 2, 0))</f>
        <v>0</v>
      </c>
      <c r="F2551" s="5">
        <f>IF(ISERROR(VLOOKUP($A$2551, 文字檔!G:H, 2, 0)),0,VLOOKUP($A$2551, 文字檔!G:H, 2, 0))</f>
        <v>0</v>
      </c>
      <c r="G2551" s="5">
        <f>IF(ISERROR(VLOOKUP($A$2551, 文字檔!I:J, 2, 0)),0,VLOOKUP($A$2551, 文字檔!I:J, 2, 0))</f>
        <v>0</v>
      </c>
      <c r="H2551" s="5">
        <f>IF(ISERROR(VLOOKUP($A$2551, 文字檔!K:L, 2, 0)),0,VLOOKUP($A$2551, 文字檔!K:L, 2, 0))</f>
        <v>0</v>
      </c>
      <c r="I2551" s="5">
        <f>IF(ISERROR(VLOOKUP($A$2551, 文字檔!M:N, 2, 0)),0,VLOOKUP($A$2551, 文字檔!M:N, 2, 0))</f>
        <v>0</v>
      </c>
      <c r="J2551" s="5">
        <f>IF(ISERROR(VLOOKUP($A$2551, 文字檔!O:P, 2, 0)),0,VLOOKUP($A$2551, 文字檔!O:P, 2, 0))</f>
        <v>0</v>
      </c>
      <c r="K2551">
        <f>IF(ISERROR(VLOOKUP($A$2551, 文字檔!Q:R, 2, 0)),0,VLOOKUP($A$2551, 文字檔!Q:R, 2, 0))</f>
        <v>0</v>
      </c>
      <c r="L2551">
        <f>IF(ISERROR(VLOOKUP($A$2551, 文字檔!S:T, 2, 0)),0,VLOOKUP($A$2551, 文字檔!S:T, 2, 0))</f>
        <v>0</v>
      </c>
      <c r="M2551">
        <f>IF(ISERROR(VLOOKUP($A$2551, 文字檔!U:V, 2, 0)),0,VLOOKUP($A$2551, 文字檔!U:V, 2, 0))</f>
        <v>0</v>
      </c>
      <c r="N2551">
        <f>IF(ISERROR(VLOOKUP($A$2551, 文字檔!W:X, 2, 0)),0,VLOOKUP($A$2551, 文字檔!W:X, 2, 0))</f>
        <v>0</v>
      </c>
      <c r="O2551">
        <f>IF(ISERROR(VLOOKUP($A$2551, 文字檔!Y:Z, 2, 0)),0,VLOOKUP($A$2551, 文字檔!Y:Z, 2, 0))</f>
        <v>102542.09</v>
      </c>
      <c r="P2551">
        <f>IF(ISERROR(VLOOKUP($A$2551, 文字檔!AA:AB, 2, 0)),0,VLOOKUP($A$2551, 文字檔!AA:AB, 2, 0))</f>
        <v>85744.61</v>
      </c>
    </row>
    <row r="2552" spans="1:16" ht="16.2">
      <c r="A2552" s="7">
        <v>46288</v>
      </c>
      <c r="B2552" s="5">
        <f>SUMPRODUCT($C$2:$P$2,$C$2552:$P$2552)</f>
        <v>-109747.93</v>
      </c>
      <c r="C2552" s="5">
        <f>IF(ISERROR(VLOOKUP($A$2552, 文字檔!A:B, 2, 0)),0,VLOOKUP($A$2552, 文字檔!A:B, 2, 0))</f>
        <v>0</v>
      </c>
      <c r="D2552" s="5">
        <f>IF(ISERROR(VLOOKUP($A$2552, 文字檔!C:D, 2, 0)),0,VLOOKUP($A$2552, 文字檔!C:D, 2, 0))</f>
        <v>0</v>
      </c>
      <c r="E2552" s="5">
        <f>IF(ISERROR(VLOOKUP($A$2552, 文字檔!E:F, 2, 0)),0,VLOOKUP($A$2552, 文字檔!E:F, 2, 0))</f>
        <v>0</v>
      </c>
      <c r="F2552" s="5">
        <f>IF(ISERROR(VLOOKUP($A$2552, 文字檔!G:H, 2, 0)),0,VLOOKUP($A$2552, 文字檔!G:H, 2, 0))</f>
        <v>0</v>
      </c>
      <c r="G2552" s="5">
        <f>IF(ISERROR(VLOOKUP($A$2552, 文字檔!I:J, 2, 0)),0,VLOOKUP($A$2552, 文字檔!I:J, 2, 0))</f>
        <v>0</v>
      </c>
      <c r="H2552" s="5">
        <f>IF(ISERROR(VLOOKUP($A$2552, 文字檔!K:L, 2, 0)),0,VLOOKUP($A$2552, 文字檔!K:L, 2, 0))</f>
        <v>0</v>
      </c>
      <c r="I2552" s="5">
        <f>IF(ISERROR(VLOOKUP($A$2552, 文字檔!M:N, 2, 0)),0,VLOOKUP($A$2552, 文字檔!M:N, 2, 0))</f>
        <v>0</v>
      </c>
      <c r="J2552" s="5">
        <f>IF(ISERROR(VLOOKUP($A$2552, 文字檔!O:P, 2, 0)),0,VLOOKUP($A$2552, 文字檔!O:P, 2, 0))</f>
        <v>0</v>
      </c>
      <c r="K2552">
        <f>IF(ISERROR(VLOOKUP($A$2552, 文字檔!Q:R, 2, 0)),0,VLOOKUP($A$2552, 文字檔!Q:R, 2, 0))</f>
        <v>0</v>
      </c>
      <c r="L2552">
        <f>IF(ISERROR(VLOOKUP($A$2552, 文字檔!S:T, 2, 0)),0,VLOOKUP($A$2552, 文字檔!S:T, 2, 0))</f>
        <v>0</v>
      </c>
      <c r="M2552">
        <f>IF(ISERROR(VLOOKUP($A$2552, 文字檔!U:V, 2, 0)),0,VLOOKUP($A$2552, 文字檔!U:V, 2, 0))</f>
        <v>0</v>
      </c>
      <c r="N2552">
        <f>IF(ISERROR(VLOOKUP($A$2552, 文字檔!W:X, 2, 0)),0,VLOOKUP($A$2552, 文字檔!W:X, 2, 0))</f>
        <v>0</v>
      </c>
      <c r="O2552">
        <f>IF(ISERROR(VLOOKUP($A$2552, 文字檔!Y:Z, 2, 0)),0,VLOOKUP($A$2552, 文字檔!Y:Z, 2, 0))</f>
        <v>-109747.93</v>
      </c>
      <c r="P2552">
        <f>IF(ISERROR(VLOOKUP($A$2552, 文字檔!AA:AB, 2, 0)),0,VLOOKUP($A$2552, 文字檔!AA:AB, 2, 0))</f>
        <v>0</v>
      </c>
    </row>
    <row r="2553" spans="1:16" ht="16.2">
      <c r="A2553" s="7">
        <v>46289</v>
      </c>
      <c r="B2553" s="5">
        <f>SUMPRODUCT($C$2:$P$2,$C$2553:$P$2553)</f>
        <v>-28937.79</v>
      </c>
      <c r="C2553" s="5">
        <f>IF(ISERROR(VLOOKUP($A$2553, 文字檔!A:B, 2, 0)),0,VLOOKUP($A$2553, 文字檔!A:B, 2, 0))</f>
        <v>0</v>
      </c>
      <c r="D2553" s="5">
        <f>IF(ISERROR(VLOOKUP($A$2553, 文字檔!C:D, 2, 0)),0,VLOOKUP($A$2553, 文字檔!C:D, 2, 0))</f>
        <v>0</v>
      </c>
      <c r="E2553" s="5">
        <f>IF(ISERROR(VLOOKUP($A$2553, 文字檔!E:F, 2, 0)),0,VLOOKUP($A$2553, 文字檔!E:F, 2, 0))</f>
        <v>0</v>
      </c>
      <c r="F2553" s="5">
        <f>IF(ISERROR(VLOOKUP($A$2553, 文字檔!G:H, 2, 0)),0,VLOOKUP($A$2553, 文字檔!G:H, 2, 0))</f>
        <v>0</v>
      </c>
      <c r="G2553" s="5">
        <f>IF(ISERROR(VLOOKUP($A$2553, 文字檔!I:J, 2, 0)),0,VLOOKUP($A$2553, 文字檔!I:J, 2, 0))</f>
        <v>0</v>
      </c>
      <c r="H2553" s="5">
        <f>IF(ISERROR(VLOOKUP($A$2553, 文字檔!K:L, 2, 0)),0,VLOOKUP($A$2553, 文字檔!K:L, 2, 0))</f>
        <v>0</v>
      </c>
      <c r="I2553" s="5">
        <f>IF(ISERROR(VLOOKUP($A$2553, 文字檔!M:N, 2, 0)),0,VLOOKUP($A$2553, 文字檔!M:N, 2, 0))</f>
        <v>0</v>
      </c>
      <c r="J2553" s="5">
        <f>IF(ISERROR(VLOOKUP($A$2553, 文字檔!O:P, 2, 0)),0,VLOOKUP($A$2553, 文字檔!O:P, 2, 0))</f>
        <v>0</v>
      </c>
      <c r="K2553">
        <f>IF(ISERROR(VLOOKUP($A$2553, 文字檔!Q:R, 2, 0)),0,VLOOKUP($A$2553, 文字檔!Q:R, 2, 0))</f>
        <v>0</v>
      </c>
      <c r="L2553">
        <f>IF(ISERROR(VLOOKUP($A$2553, 文字檔!S:T, 2, 0)),0,VLOOKUP($A$2553, 文字檔!S:T, 2, 0))</f>
        <v>0</v>
      </c>
      <c r="M2553">
        <f>IF(ISERROR(VLOOKUP($A$2553, 文字檔!U:V, 2, 0)),0,VLOOKUP($A$2553, 文字檔!U:V, 2, 0))</f>
        <v>0</v>
      </c>
      <c r="N2553">
        <f>IF(ISERROR(VLOOKUP($A$2553, 文字檔!W:X, 2, 0)),0,VLOOKUP($A$2553, 文字檔!W:X, 2, 0))</f>
        <v>0</v>
      </c>
      <c r="O2553">
        <f>IF(ISERROR(VLOOKUP($A$2553, 文字檔!Y:Z, 2, 0)),0,VLOOKUP($A$2553, 文字檔!Y:Z, 2, 0))</f>
        <v>-28937.79</v>
      </c>
      <c r="P2553">
        <f>IF(ISERROR(VLOOKUP($A$2553, 文字檔!AA:AB, 2, 0)),0,VLOOKUP($A$2553, 文字檔!AA:AB, 2, 0))</f>
        <v>0</v>
      </c>
    </row>
    <row r="2554" spans="1:16" ht="16.2">
      <c r="A2554" s="7">
        <v>46290</v>
      </c>
      <c r="B2554" s="5">
        <f>SUMPRODUCT($C$2:$P$2,$C$2554:$P$2554)</f>
        <v>0</v>
      </c>
      <c r="C2554" s="5">
        <f>IF(ISERROR(VLOOKUP($A$2554, 文字檔!A:B, 2, 0)),0,VLOOKUP($A$2554, 文字檔!A:B, 2, 0))</f>
        <v>0</v>
      </c>
      <c r="D2554" s="5">
        <f>IF(ISERROR(VLOOKUP($A$2554, 文字檔!C:D, 2, 0)),0,VLOOKUP($A$2554, 文字檔!C:D, 2, 0))</f>
        <v>0</v>
      </c>
      <c r="E2554" s="5">
        <f>IF(ISERROR(VLOOKUP($A$2554, 文字檔!E:F, 2, 0)),0,VLOOKUP($A$2554, 文字檔!E:F, 2, 0))</f>
        <v>0</v>
      </c>
      <c r="F2554" s="5">
        <f>IF(ISERROR(VLOOKUP($A$2554, 文字檔!G:H, 2, 0)),0,VLOOKUP($A$2554, 文字檔!G:H, 2, 0))</f>
        <v>0</v>
      </c>
      <c r="G2554" s="5">
        <f>IF(ISERROR(VLOOKUP($A$2554, 文字檔!I:J, 2, 0)),0,VLOOKUP($A$2554, 文字檔!I:J, 2, 0))</f>
        <v>0</v>
      </c>
      <c r="H2554" s="5">
        <f>IF(ISERROR(VLOOKUP($A$2554, 文字檔!K:L, 2, 0)),0,VLOOKUP($A$2554, 文字檔!K:L, 2, 0))</f>
        <v>0</v>
      </c>
      <c r="I2554" s="5">
        <f>IF(ISERROR(VLOOKUP($A$2554, 文字檔!M:N, 2, 0)),0,VLOOKUP($A$2554, 文字檔!M:N, 2, 0))</f>
        <v>0</v>
      </c>
      <c r="J2554" s="5">
        <f>IF(ISERROR(VLOOKUP($A$2554, 文字檔!O:P, 2, 0)),0,VLOOKUP($A$2554, 文字檔!O:P, 2, 0))</f>
        <v>0</v>
      </c>
      <c r="K2554">
        <f>IF(ISERROR(VLOOKUP($A$2554, 文字檔!Q:R, 2, 0)),0,VLOOKUP($A$2554, 文字檔!Q:R, 2, 0))</f>
        <v>0</v>
      </c>
      <c r="L2554">
        <f>IF(ISERROR(VLOOKUP($A$2554, 文字檔!S:T, 2, 0)),0,VLOOKUP($A$2554, 文字檔!S:T, 2, 0))</f>
        <v>0</v>
      </c>
      <c r="M2554">
        <f>IF(ISERROR(VLOOKUP($A$2554, 文字檔!U:V, 2, 0)),0,VLOOKUP($A$2554, 文字檔!U:V, 2, 0))</f>
        <v>0</v>
      </c>
      <c r="N2554">
        <f>IF(ISERROR(VLOOKUP($A$2554, 文字檔!W:X, 2, 0)),0,VLOOKUP($A$2554, 文字檔!W:X, 2, 0))</f>
        <v>0</v>
      </c>
      <c r="O2554">
        <f>IF(ISERROR(VLOOKUP($A$2554, 文字檔!Y:Z, 2, 0)),0,VLOOKUP($A$2554, 文字檔!Y:Z, 2, 0))</f>
        <v>0</v>
      </c>
      <c r="P2554">
        <f>IF(ISERROR(VLOOKUP($A$2554, 文字檔!AA:AB, 2, 0)),0,VLOOKUP($A$2554, 文字檔!AA:AB, 2, 0))</f>
        <v>0</v>
      </c>
    </row>
    <row r="2555" spans="1:16" ht="16.2">
      <c r="A2555" s="7">
        <v>46291</v>
      </c>
      <c r="B2555" s="5">
        <f>SUMPRODUCT($C$2:$P$2,$C$2555:$P$2555)</f>
        <v>0</v>
      </c>
      <c r="C2555" s="5">
        <f>IF(ISERROR(VLOOKUP($A$2555, 文字檔!A:B, 2, 0)),0,VLOOKUP($A$2555, 文字檔!A:B, 2, 0))</f>
        <v>0</v>
      </c>
      <c r="D2555" s="5">
        <f>IF(ISERROR(VLOOKUP($A$2555, 文字檔!C:D, 2, 0)),0,VLOOKUP($A$2555, 文字檔!C:D, 2, 0))</f>
        <v>0</v>
      </c>
      <c r="E2555" s="5">
        <f>IF(ISERROR(VLOOKUP($A$2555, 文字檔!E:F, 2, 0)),0,VLOOKUP($A$2555, 文字檔!E:F, 2, 0))</f>
        <v>0</v>
      </c>
      <c r="F2555" s="5">
        <f>IF(ISERROR(VLOOKUP($A$2555, 文字檔!G:H, 2, 0)),0,VLOOKUP($A$2555, 文字檔!G:H, 2, 0))</f>
        <v>0</v>
      </c>
      <c r="G2555" s="5">
        <f>IF(ISERROR(VLOOKUP($A$2555, 文字檔!I:J, 2, 0)),0,VLOOKUP($A$2555, 文字檔!I:J, 2, 0))</f>
        <v>0</v>
      </c>
      <c r="H2555" s="5">
        <f>IF(ISERROR(VLOOKUP($A$2555, 文字檔!K:L, 2, 0)),0,VLOOKUP($A$2555, 文字檔!K:L, 2, 0))</f>
        <v>0</v>
      </c>
      <c r="I2555" s="5">
        <f>IF(ISERROR(VLOOKUP($A$2555, 文字檔!M:N, 2, 0)),0,VLOOKUP($A$2555, 文字檔!M:N, 2, 0))</f>
        <v>0</v>
      </c>
      <c r="J2555" s="5">
        <f>IF(ISERROR(VLOOKUP($A$2555, 文字檔!O:P, 2, 0)),0,VLOOKUP($A$2555, 文字檔!O:P, 2, 0))</f>
        <v>0</v>
      </c>
      <c r="K2555">
        <f>IF(ISERROR(VLOOKUP($A$2555, 文字檔!Q:R, 2, 0)),0,VLOOKUP($A$2555, 文字檔!Q:R, 2, 0))</f>
        <v>0</v>
      </c>
      <c r="L2555">
        <f>IF(ISERROR(VLOOKUP($A$2555, 文字檔!S:T, 2, 0)),0,VLOOKUP($A$2555, 文字檔!S:T, 2, 0))</f>
        <v>0</v>
      </c>
      <c r="M2555">
        <f>IF(ISERROR(VLOOKUP($A$2555, 文字檔!U:V, 2, 0)),0,VLOOKUP($A$2555, 文字檔!U:V, 2, 0))</f>
        <v>0</v>
      </c>
      <c r="N2555">
        <f>IF(ISERROR(VLOOKUP($A$2555, 文字檔!W:X, 2, 0)),0,VLOOKUP($A$2555, 文字檔!W:X, 2, 0))</f>
        <v>0</v>
      </c>
      <c r="O2555">
        <f>IF(ISERROR(VLOOKUP($A$2555, 文字檔!Y:Z, 2, 0)),0,VLOOKUP($A$2555, 文字檔!Y:Z, 2, 0))</f>
        <v>0</v>
      </c>
      <c r="P2555">
        <f>IF(ISERROR(VLOOKUP($A$2555, 文字檔!AA:AB, 2, 0)),0,VLOOKUP($A$2555, 文字檔!AA:AB, 2, 0))</f>
        <v>0</v>
      </c>
    </row>
    <row r="2556" spans="1:16" ht="16.2">
      <c r="A2556" s="7">
        <v>46292</v>
      </c>
      <c r="B2556" s="5">
        <f>SUMPRODUCT($C$2:$P$2,$C$2556:$P$2556)</f>
        <v>0</v>
      </c>
      <c r="C2556" s="5">
        <f>IF(ISERROR(VLOOKUP($A$2556, 文字檔!A:B, 2, 0)),0,VLOOKUP($A$2556, 文字檔!A:B, 2, 0))</f>
        <v>0</v>
      </c>
      <c r="D2556" s="5">
        <f>IF(ISERROR(VLOOKUP($A$2556, 文字檔!C:D, 2, 0)),0,VLOOKUP($A$2556, 文字檔!C:D, 2, 0))</f>
        <v>0</v>
      </c>
      <c r="E2556" s="5">
        <f>IF(ISERROR(VLOOKUP($A$2556, 文字檔!E:F, 2, 0)),0,VLOOKUP($A$2556, 文字檔!E:F, 2, 0))</f>
        <v>0</v>
      </c>
      <c r="F2556" s="5">
        <f>IF(ISERROR(VLOOKUP($A$2556, 文字檔!G:H, 2, 0)),0,VLOOKUP($A$2556, 文字檔!G:H, 2, 0))</f>
        <v>0</v>
      </c>
      <c r="G2556" s="5">
        <f>IF(ISERROR(VLOOKUP($A$2556, 文字檔!I:J, 2, 0)),0,VLOOKUP($A$2556, 文字檔!I:J, 2, 0))</f>
        <v>0</v>
      </c>
      <c r="H2556" s="5">
        <f>IF(ISERROR(VLOOKUP($A$2556, 文字檔!K:L, 2, 0)),0,VLOOKUP($A$2556, 文字檔!K:L, 2, 0))</f>
        <v>0</v>
      </c>
      <c r="I2556" s="5">
        <f>IF(ISERROR(VLOOKUP($A$2556, 文字檔!M:N, 2, 0)),0,VLOOKUP($A$2556, 文字檔!M:N, 2, 0))</f>
        <v>0</v>
      </c>
      <c r="J2556" s="5">
        <f>IF(ISERROR(VLOOKUP($A$2556, 文字檔!O:P, 2, 0)),0,VLOOKUP($A$2556, 文字檔!O:P, 2, 0))</f>
        <v>0</v>
      </c>
      <c r="K2556">
        <f>IF(ISERROR(VLOOKUP($A$2556, 文字檔!Q:R, 2, 0)),0,VLOOKUP($A$2556, 文字檔!Q:R, 2, 0))</f>
        <v>0</v>
      </c>
      <c r="L2556">
        <f>IF(ISERROR(VLOOKUP($A$2556, 文字檔!S:T, 2, 0)),0,VLOOKUP($A$2556, 文字檔!S:T, 2, 0))</f>
        <v>0</v>
      </c>
      <c r="M2556">
        <f>IF(ISERROR(VLOOKUP($A$2556, 文字檔!U:V, 2, 0)),0,VLOOKUP($A$2556, 文字檔!U:V, 2, 0))</f>
        <v>0</v>
      </c>
      <c r="N2556">
        <f>IF(ISERROR(VLOOKUP($A$2556, 文字檔!W:X, 2, 0)),0,VLOOKUP($A$2556, 文字檔!W:X, 2, 0))</f>
        <v>0</v>
      </c>
      <c r="O2556">
        <f>IF(ISERROR(VLOOKUP($A$2556, 文字檔!Y:Z, 2, 0)),0,VLOOKUP($A$2556, 文字檔!Y:Z, 2, 0))</f>
        <v>0</v>
      </c>
      <c r="P2556">
        <f>IF(ISERROR(VLOOKUP($A$2556, 文字檔!AA:AB, 2, 0)),0,VLOOKUP($A$2556, 文字檔!AA:AB, 2, 0))</f>
        <v>0</v>
      </c>
    </row>
    <row r="2557" spans="1:16" ht="16.2">
      <c r="A2557" s="7">
        <v>46293</v>
      </c>
      <c r="B2557" s="5">
        <f>SUMPRODUCT($C$2:$P$2,$C$2557:$P$2557)</f>
        <v>0</v>
      </c>
      <c r="C2557" s="5">
        <f>IF(ISERROR(VLOOKUP($A$2557, 文字檔!A:B, 2, 0)),0,VLOOKUP($A$2557, 文字檔!A:B, 2, 0))</f>
        <v>0</v>
      </c>
      <c r="D2557" s="5">
        <f>IF(ISERROR(VLOOKUP($A$2557, 文字檔!C:D, 2, 0)),0,VLOOKUP($A$2557, 文字檔!C:D, 2, 0))</f>
        <v>0</v>
      </c>
      <c r="E2557" s="5">
        <f>IF(ISERROR(VLOOKUP($A$2557, 文字檔!E:F, 2, 0)),0,VLOOKUP($A$2557, 文字檔!E:F, 2, 0))</f>
        <v>0</v>
      </c>
      <c r="F2557" s="5">
        <f>IF(ISERROR(VLOOKUP($A$2557, 文字檔!G:H, 2, 0)),0,VLOOKUP($A$2557, 文字檔!G:H, 2, 0))</f>
        <v>0</v>
      </c>
      <c r="G2557" s="5">
        <f>IF(ISERROR(VLOOKUP($A$2557, 文字檔!I:J, 2, 0)),0,VLOOKUP($A$2557, 文字檔!I:J, 2, 0))</f>
        <v>0</v>
      </c>
      <c r="H2557" s="5">
        <f>IF(ISERROR(VLOOKUP($A$2557, 文字檔!K:L, 2, 0)),0,VLOOKUP($A$2557, 文字檔!K:L, 2, 0))</f>
        <v>0</v>
      </c>
      <c r="I2557" s="5">
        <f>IF(ISERROR(VLOOKUP($A$2557, 文字檔!M:N, 2, 0)),0,VLOOKUP($A$2557, 文字檔!M:N, 2, 0))</f>
        <v>0</v>
      </c>
      <c r="J2557" s="5">
        <f>IF(ISERROR(VLOOKUP($A$2557, 文字檔!O:P, 2, 0)),0,VLOOKUP($A$2557, 文字檔!O:P, 2, 0))</f>
        <v>0</v>
      </c>
      <c r="K2557">
        <f>IF(ISERROR(VLOOKUP($A$2557, 文字檔!Q:R, 2, 0)),0,VLOOKUP($A$2557, 文字檔!Q:R, 2, 0))</f>
        <v>0</v>
      </c>
      <c r="L2557">
        <f>IF(ISERROR(VLOOKUP($A$2557, 文字檔!S:T, 2, 0)),0,VLOOKUP($A$2557, 文字檔!S:T, 2, 0))</f>
        <v>0</v>
      </c>
      <c r="M2557">
        <f>IF(ISERROR(VLOOKUP($A$2557, 文字檔!U:V, 2, 0)),0,VLOOKUP($A$2557, 文字檔!U:V, 2, 0))</f>
        <v>0</v>
      </c>
      <c r="N2557">
        <f>IF(ISERROR(VLOOKUP($A$2557, 文字檔!W:X, 2, 0)),0,VLOOKUP($A$2557, 文字檔!W:X, 2, 0))</f>
        <v>0</v>
      </c>
      <c r="O2557">
        <f>IF(ISERROR(VLOOKUP($A$2557, 文字檔!Y:Z, 2, 0)),0,VLOOKUP($A$2557, 文字檔!Y:Z, 2, 0))</f>
        <v>0</v>
      </c>
      <c r="P2557">
        <f>IF(ISERROR(VLOOKUP($A$2557, 文字檔!AA:AB, 2, 0)),0,VLOOKUP($A$2557, 文字檔!AA:AB, 2, 0))</f>
        <v>0</v>
      </c>
    </row>
    <row r="2558" spans="1:16" ht="16.2">
      <c r="A2558" s="7">
        <v>46294</v>
      </c>
      <c r="B2558" s="5">
        <f>SUMPRODUCT($C$2:$P$2,$C$2558:$P$2558)</f>
        <v>-28702.689999999995</v>
      </c>
      <c r="C2558" s="5">
        <f>IF(ISERROR(VLOOKUP($A$2558, 文字檔!A:B, 2, 0)),0,VLOOKUP($A$2558, 文字檔!A:B, 2, 0))</f>
        <v>0</v>
      </c>
      <c r="D2558" s="5">
        <f>IF(ISERROR(VLOOKUP($A$2558, 文字檔!C:D, 2, 0)),0,VLOOKUP($A$2558, 文字檔!C:D, 2, 0))</f>
        <v>0</v>
      </c>
      <c r="E2558" s="5">
        <f>IF(ISERROR(VLOOKUP($A$2558, 文字檔!E:F, 2, 0)),0,VLOOKUP($A$2558, 文字檔!E:F, 2, 0))</f>
        <v>0</v>
      </c>
      <c r="F2558" s="5">
        <f>IF(ISERROR(VLOOKUP($A$2558, 文字檔!G:H, 2, 0)),0,VLOOKUP($A$2558, 文字檔!G:H, 2, 0))</f>
        <v>0</v>
      </c>
      <c r="G2558" s="5">
        <f>IF(ISERROR(VLOOKUP($A$2558, 文字檔!I:J, 2, 0)),0,VLOOKUP($A$2558, 文字檔!I:J, 2, 0))</f>
        <v>0</v>
      </c>
      <c r="H2558" s="5">
        <f>IF(ISERROR(VLOOKUP($A$2558, 文字檔!K:L, 2, 0)),0,VLOOKUP($A$2558, 文字檔!K:L, 2, 0))</f>
        <v>0</v>
      </c>
      <c r="I2558" s="5">
        <f>IF(ISERROR(VLOOKUP($A$2558, 文字檔!M:N, 2, 0)),0,VLOOKUP($A$2558, 文字檔!M:N, 2, 0))</f>
        <v>0</v>
      </c>
      <c r="J2558" s="5">
        <f>IF(ISERROR(VLOOKUP($A$2558, 文字檔!O:P, 2, 0)),0,VLOOKUP($A$2558, 文字檔!O:P, 2, 0))</f>
        <v>0</v>
      </c>
      <c r="K2558">
        <f>IF(ISERROR(VLOOKUP($A$2558, 文字檔!Q:R, 2, 0)),0,VLOOKUP($A$2558, 文字檔!Q:R, 2, 0))</f>
        <v>0</v>
      </c>
      <c r="L2558">
        <f>IF(ISERROR(VLOOKUP($A$2558, 文字檔!S:T, 2, 0)),0,VLOOKUP($A$2558, 文字檔!S:T, 2, 0))</f>
        <v>0</v>
      </c>
      <c r="M2558">
        <f>IF(ISERROR(VLOOKUP($A$2558, 文字檔!U:V, 2, 0)),0,VLOOKUP($A$2558, 文字檔!U:V, 2, 0))</f>
        <v>0</v>
      </c>
      <c r="N2558">
        <f>IF(ISERROR(VLOOKUP($A$2558, 文字檔!W:X, 2, 0)),0,VLOOKUP($A$2558, 文字檔!W:X, 2, 0))</f>
        <v>0</v>
      </c>
      <c r="O2558">
        <f>IF(ISERROR(VLOOKUP($A$2558, 文字檔!Y:Z, 2, 0)),0,VLOOKUP($A$2558, 文字檔!Y:Z, 2, 0))</f>
        <v>14164.65</v>
      </c>
      <c r="P2558">
        <f>IF(ISERROR(VLOOKUP($A$2558, 文字檔!AA:AB, 2, 0)),0,VLOOKUP($A$2558, 文字檔!AA:AB, 2, 0))</f>
        <v>-42867.34</v>
      </c>
    </row>
    <row r="2559" spans="1:16" ht="16.2">
      <c r="A2559" s="7">
        <v>46295</v>
      </c>
      <c r="B2559" s="5">
        <f>SUMPRODUCT($C$2:$P$2,$C$2559:$P$2559)</f>
        <v>-175012.23</v>
      </c>
      <c r="C2559" s="5">
        <f>IF(ISERROR(VLOOKUP($A$2559, 文字檔!A:B, 2, 0)),0,VLOOKUP($A$2559, 文字檔!A:B, 2, 0))</f>
        <v>0</v>
      </c>
      <c r="D2559" s="5">
        <f>IF(ISERROR(VLOOKUP($A$2559, 文字檔!C:D, 2, 0)),0,VLOOKUP($A$2559, 文字檔!C:D, 2, 0))</f>
        <v>0</v>
      </c>
      <c r="E2559" s="5">
        <f>IF(ISERROR(VLOOKUP($A$2559, 文字檔!E:F, 2, 0)),0,VLOOKUP($A$2559, 文字檔!E:F, 2, 0))</f>
        <v>0</v>
      </c>
      <c r="F2559" s="5">
        <f>IF(ISERROR(VLOOKUP($A$2559, 文字檔!G:H, 2, 0)),0,VLOOKUP($A$2559, 文字檔!G:H, 2, 0))</f>
        <v>0</v>
      </c>
      <c r="G2559" s="5">
        <f>IF(ISERROR(VLOOKUP($A$2559, 文字檔!I:J, 2, 0)),0,VLOOKUP($A$2559, 文字檔!I:J, 2, 0))</f>
        <v>0</v>
      </c>
      <c r="H2559" s="5">
        <f>IF(ISERROR(VLOOKUP($A$2559, 文字檔!K:L, 2, 0)),0,VLOOKUP($A$2559, 文字檔!K:L, 2, 0))</f>
        <v>0</v>
      </c>
      <c r="I2559" s="5">
        <f>IF(ISERROR(VLOOKUP($A$2559, 文字檔!M:N, 2, 0)),0,VLOOKUP($A$2559, 文字檔!M:N, 2, 0))</f>
        <v>0</v>
      </c>
      <c r="J2559" s="5">
        <f>IF(ISERROR(VLOOKUP($A$2559, 文字檔!O:P, 2, 0)),0,VLOOKUP($A$2559, 文字檔!O:P, 2, 0))</f>
        <v>0</v>
      </c>
      <c r="K2559">
        <f>IF(ISERROR(VLOOKUP($A$2559, 文字檔!Q:R, 2, 0)),0,VLOOKUP($A$2559, 文字檔!Q:R, 2, 0))</f>
        <v>0</v>
      </c>
      <c r="L2559">
        <f>IF(ISERROR(VLOOKUP($A$2559, 文字檔!S:T, 2, 0)),0,VLOOKUP($A$2559, 文字檔!S:T, 2, 0))</f>
        <v>0</v>
      </c>
      <c r="M2559">
        <f>IF(ISERROR(VLOOKUP($A$2559, 文字檔!U:V, 2, 0)),0,VLOOKUP($A$2559, 文字檔!U:V, 2, 0))</f>
        <v>0</v>
      </c>
      <c r="N2559">
        <f>IF(ISERROR(VLOOKUP($A$2559, 文字檔!W:X, 2, 0)),0,VLOOKUP($A$2559, 文字檔!W:X, 2, 0))</f>
        <v>0</v>
      </c>
      <c r="O2559">
        <f>IF(ISERROR(VLOOKUP($A$2559, 文字檔!Y:Z, 2, 0)),0,VLOOKUP($A$2559, 文字檔!Y:Z, 2, 0))</f>
        <v>-132102.29</v>
      </c>
      <c r="P2559">
        <f>IF(ISERROR(VLOOKUP($A$2559, 文字檔!AA:AB, 2, 0)),0,VLOOKUP($A$2559, 文字檔!AA:AB, 2, 0))</f>
        <v>-42909.94</v>
      </c>
    </row>
    <row r="2560" spans="1:16" ht="16.2">
      <c r="A2560" s="7">
        <v>46296</v>
      </c>
      <c r="B2560" s="5">
        <f>SUMPRODUCT($C$2:$P$2,$C$2560:$P$2560)</f>
        <v>0</v>
      </c>
      <c r="C2560" s="5">
        <f>IF(ISERROR(VLOOKUP($A$2560, 文字檔!A:B, 2, 0)),0,VLOOKUP($A$2560, 文字檔!A:B, 2, 0))</f>
        <v>0</v>
      </c>
      <c r="D2560" s="5">
        <f>IF(ISERROR(VLOOKUP($A$2560, 文字檔!C:D, 2, 0)),0,VLOOKUP($A$2560, 文字檔!C:D, 2, 0))</f>
        <v>0</v>
      </c>
      <c r="E2560" s="5">
        <f>IF(ISERROR(VLOOKUP($A$2560, 文字檔!E:F, 2, 0)),0,VLOOKUP($A$2560, 文字檔!E:F, 2, 0))</f>
        <v>0</v>
      </c>
      <c r="F2560" s="5">
        <f>IF(ISERROR(VLOOKUP($A$2560, 文字檔!G:H, 2, 0)),0,VLOOKUP($A$2560, 文字檔!G:H, 2, 0))</f>
        <v>0</v>
      </c>
      <c r="G2560" s="5">
        <f>IF(ISERROR(VLOOKUP($A$2560, 文字檔!I:J, 2, 0)),0,VLOOKUP($A$2560, 文字檔!I:J, 2, 0))</f>
        <v>0</v>
      </c>
      <c r="H2560" s="5">
        <f>IF(ISERROR(VLOOKUP($A$2560, 文字檔!K:L, 2, 0)),0,VLOOKUP($A$2560, 文字檔!K:L, 2, 0))</f>
        <v>0</v>
      </c>
      <c r="I2560" s="5">
        <f>IF(ISERROR(VLOOKUP($A$2560, 文字檔!M:N, 2, 0)),0,VLOOKUP($A$2560, 文字檔!M:N, 2, 0))</f>
        <v>0</v>
      </c>
      <c r="J2560" s="5">
        <f>IF(ISERROR(VLOOKUP($A$2560, 文字檔!O:P, 2, 0)),0,VLOOKUP($A$2560, 文字檔!O:P, 2, 0))</f>
        <v>0</v>
      </c>
      <c r="K2560">
        <f>IF(ISERROR(VLOOKUP($A$2560, 文字檔!Q:R, 2, 0)),0,VLOOKUP($A$2560, 文字檔!Q:R, 2, 0))</f>
        <v>0</v>
      </c>
      <c r="L2560">
        <f>IF(ISERROR(VLOOKUP($A$2560, 文字檔!S:T, 2, 0)),0,VLOOKUP($A$2560, 文字檔!S:T, 2, 0))</f>
        <v>0</v>
      </c>
      <c r="M2560">
        <f>IF(ISERROR(VLOOKUP($A$2560, 文字檔!U:V, 2, 0)),0,VLOOKUP($A$2560, 文字檔!U:V, 2, 0))</f>
        <v>0</v>
      </c>
      <c r="N2560">
        <f>IF(ISERROR(VLOOKUP($A$2560, 文字檔!W:X, 2, 0)),0,VLOOKUP($A$2560, 文字檔!W:X, 2, 0))</f>
        <v>0</v>
      </c>
      <c r="O2560">
        <f>IF(ISERROR(VLOOKUP($A$2560, 文字檔!Y:Z, 2, 0)),0,VLOOKUP($A$2560, 文字檔!Y:Z, 2, 0))</f>
        <v>0</v>
      </c>
      <c r="P2560">
        <f>IF(ISERROR(VLOOKUP($A$2560, 文字檔!AA:AB, 2, 0)),0,VLOOKUP($A$2560, 文字檔!AA:AB, 2, 0))</f>
        <v>0</v>
      </c>
    </row>
    <row r="2561" spans="1:16" ht="16.2">
      <c r="A2561" s="7">
        <v>46297</v>
      </c>
      <c r="B2561" s="5">
        <f>SUMPRODUCT($C$2:$P$2,$C$2561:$P$2561)</f>
        <v>0</v>
      </c>
      <c r="C2561" s="5">
        <f>IF(ISERROR(VLOOKUP($A$2561, 文字檔!A:B, 2, 0)),0,VLOOKUP($A$2561, 文字檔!A:B, 2, 0))</f>
        <v>0</v>
      </c>
      <c r="D2561" s="5">
        <f>IF(ISERROR(VLOOKUP($A$2561, 文字檔!C:D, 2, 0)),0,VLOOKUP($A$2561, 文字檔!C:D, 2, 0))</f>
        <v>0</v>
      </c>
      <c r="E2561" s="5">
        <f>IF(ISERROR(VLOOKUP($A$2561, 文字檔!E:F, 2, 0)),0,VLOOKUP($A$2561, 文字檔!E:F, 2, 0))</f>
        <v>0</v>
      </c>
      <c r="F2561" s="5">
        <f>IF(ISERROR(VLOOKUP($A$2561, 文字檔!G:H, 2, 0)),0,VLOOKUP($A$2561, 文字檔!G:H, 2, 0))</f>
        <v>0</v>
      </c>
      <c r="G2561" s="5">
        <f>IF(ISERROR(VLOOKUP($A$2561, 文字檔!I:J, 2, 0)),0,VLOOKUP($A$2561, 文字檔!I:J, 2, 0))</f>
        <v>0</v>
      </c>
      <c r="H2561" s="5">
        <f>IF(ISERROR(VLOOKUP($A$2561, 文字檔!K:L, 2, 0)),0,VLOOKUP($A$2561, 文字檔!K:L, 2, 0))</f>
        <v>0</v>
      </c>
      <c r="I2561" s="5">
        <f>IF(ISERROR(VLOOKUP($A$2561, 文字檔!M:N, 2, 0)),0,VLOOKUP($A$2561, 文字檔!M:N, 2, 0))</f>
        <v>0</v>
      </c>
      <c r="J2561" s="5">
        <f>IF(ISERROR(VLOOKUP($A$2561, 文字檔!O:P, 2, 0)),0,VLOOKUP($A$2561, 文字檔!O:P, 2, 0))</f>
        <v>0</v>
      </c>
      <c r="K2561">
        <f>IF(ISERROR(VLOOKUP($A$2561, 文字檔!Q:R, 2, 0)),0,VLOOKUP($A$2561, 文字檔!Q:R, 2, 0))</f>
        <v>0</v>
      </c>
      <c r="L2561">
        <f>IF(ISERROR(VLOOKUP($A$2561, 文字檔!S:T, 2, 0)),0,VLOOKUP($A$2561, 文字檔!S:T, 2, 0))</f>
        <v>0</v>
      </c>
      <c r="M2561">
        <f>IF(ISERROR(VLOOKUP($A$2561, 文字檔!U:V, 2, 0)),0,VLOOKUP($A$2561, 文字檔!U:V, 2, 0))</f>
        <v>0</v>
      </c>
      <c r="N2561">
        <f>IF(ISERROR(VLOOKUP($A$2561, 文字檔!W:X, 2, 0)),0,VLOOKUP($A$2561, 文字檔!W:X, 2, 0))</f>
        <v>0</v>
      </c>
      <c r="O2561">
        <f>IF(ISERROR(VLOOKUP($A$2561, 文字檔!Y:Z, 2, 0)),0,VLOOKUP($A$2561, 文字檔!Y:Z, 2, 0))</f>
        <v>0</v>
      </c>
      <c r="P2561">
        <f>IF(ISERROR(VLOOKUP($A$2561, 文字檔!AA:AB, 2, 0)),0,VLOOKUP($A$2561, 文字檔!AA:AB, 2, 0))</f>
        <v>0</v>
      </c>
    </row>
    <row r="2562" spans="1:16" ht="16.2">
      <c r="A2562" s="7">
        <v>46298</v>
      </c>
      <c r="B2562" s="5">
        <f>SUMPRODUCT($C$2:$P$2,$C$2562:$P$2562)</f>
        <v>0</v>
      </c>
      <c r="C2562" s="5">
        <f>IF(ISERROR(VLOOKUP($A$2562, 文字檔!A:B, 2, 0)),0,VLOOKUP($A$2562, 文字檔!A:B, 2, 0))</f>
        <v>0</v>
      </c>
      <c r="D2562" s="5">
        <f>IF(ISERROR(VLOOKUP($A$2562, 文字檔!C:D, 2, 0)),0,VLOOKUP($A$2562, 文字檔!C:D, 2, 0))</f>
        <v>0</v>
      </c>
      <c r="E2562" s="5">
        <f>IF(ISERROR(VLOOKUP($A$2562, 文字檔!E:F, 2, 0)),0,VLOOKUP($A$2562, 文字檔!E:F, 2, 0))</f>
        <v>0</v>
      </c>
      <c r="F2562" s="5">
        <f>IF(ISERROR(VLOOKUP($A$2562, 文字檔!G:H, 2, 0)),0,VLOOKUP($A$2562, 文字檔!G:H, 2, 0))</f>
        <v>0</v>
      </c>
      <c r="G2562" s="5">
        <f>IF(ISERROR(VLOOKUP($A$2562, 文字檔!I:J, 2, 0)),0,VLOOKUP($A$2562, 文字檔!I:J, 2, 0))</f>
        <v>0</v>
      </c>
      <c r="H2562" s="5">
        <f>IF(ISERROR(VLOOKUP($A$2562, 文字檔!K:L, 2, 0)),0,VLOOKUP($A$2562, 文字檔!K:L, 2, 0))</f>
        <v>0</v>
      </c>
      <c r="I2562" s="5">
        <f>IF(ISERROR(VLOOKUP($A$2562, 文字檔!M:N, 2, 0)),0,VLOOKUP($A$2562, 文字檔!M:N, 2, 0))</f>
        <v>0</v>
      </c>
      <c r="J2562" s="5">
        <f>IF(ISERROR(VLOOKUP($A$2562, 文字檔!O:P, 2, 0)),0,VLOOKUP($A$2562, 文字檔!O:P, 2, 0))</f>
        <v>0</v>
      </c>
      <c r="K2562">
        <f>IF(ISERROR(VLOOKUP($A$2562, 文字檔!Q:R, 2, 0)),0,VLOOKUP($A$2562, 文字檔!Q:R, 2, 0))</f>
        <v>0</v>
      </c>
      <c r="L2562">
        <f>IF(ISERROR(VLOOKUP($A$2562, 文字檔!S:T, 2, 0)),0,VLOOKUP($A$2562, 文字檔!S:T, 2, 0))</f>
        <v>0</v>
      </c>
      <c r="M2562">
        <f>IF(ISERROR(VLOOKUP($A$2562, 文字檔!U:V, 2, 0)),0,VLOOKUP($A$2562, 文字檔!U:V, 2, 0))</f>
        <v>0</v>
      </c>
      <c r="N2562">
        <f>IF(ISERROR(VLOOKUP($A$2562, 文字檔!W:X, 2, 0)),0,VLOOKUP($A$2562, 文字檔!W:X, 2, 0))</f>
        <v>0</v>
      </c>
      <c r="O2562">
        <f>IF(ISERROR(VLOOKUP($A$2562, 文字檔!Y:Z, 2, 0)),0,VLOOKUP($A$2562, 文字檔!Y:Z, 2, 0))</f>
        <v>0</v>
      </c>
      <c r="P2562">
        <f>IF(ISERROR(VLOOKUP($A$2562, 文字檔!AA:AB, 2, 0)),0,VLOOKUP($A$2562, 文字檔!AA:AB, 2, 0))</f>
        <v>0</v>
      </c>
    </row>
    <row r="2563" spans="1:16" ht="16.2">
      <c r="A2563" s="7">
        <v>46299</v>
      </c>
      <c r="B2563" s="5">
        <f>SUMPRODUCT($C$2:$P$2,$C$2563:$P$2563)</f>
        <v>0</v>
      </c>
      <c r="C2563" s="5">
        <f>IF(ISERROR(VLOOKUP($A$2563, 文字檔!A:B, 2, 0)),0,VLOOKUP($A$2563, 文字檔!A:B, 2, 0))</f>
        <v>0</v>
      </c>
      <c r="D2563" s="5">
        <f>IF(ISERROR(VLOOKUP($A$2563, 文字檔!C:D, 2, 0)),0,VLOOKUP($A$2563, 文字檔!C:D, 2, 0))</f>
        <v>0</v>
      </c>
      <c r="E2563" s="5">
        <f>IF(ISERROR(VLOOKUP($A$2563, 文字檔!E:F, 2, 0)),0,VLOOKUP($A$2563, 文字檔!E:F, 2, 0))</f>
        <v>0</v>
      </c>
      <c r="F2563" s="5">
        <f>IF(ISERROR(VLOOKUP($A$2563, 文字檔!G:H, 2, 0)),0,VLOOKUP($A$2563, 文字檔!G:H, 2, 0))</f>
        <v>0</v>
      </c>
      <c r="G2563" s="5">
        <f>IF(ISERROR(VLOOKUP($A$2563, 文字檔!I:J, 2, 0)),0,VLOOKUP($A$2563, 文字檔!I:J, 2, 0))</f>
        <v>0</v>
      </c>
      <c r="H2563" s="5">
        <f>IF(ISERROR(VLOOKUP($A$2563, 文字檔!K:L, 2, 0)),0,VLOOKUP($A$2563, 文字檔!K:L, 2, 0))</f>
        <v>0</v>
      </c>
      <c r="I2563" s="5">
        <f>IF(ISERROR(VLOOKUP($A$2563, 文字檔!M:N, 2, 0)),0,VLOOKUP($A$2563, 文字檔!M:N, 2, 0))</f>
        <v>0</v>
      </c>
      <c r="J2563" s="5">
        <f>IF(ISERROR(VLOOKUP($A$2563, 文字檔!O:P, 2, 0)),0,VLOOKUP($A$2563, 文字檔!O:P, 2, 0))</f>
        <v>0</v>
      </c>
      <c r="K2563">
        <f>IF(ISERROR(VLOOKUP($A$2563, 文字檔!Q:R, 2, 0)),0,VLOOKUP($A$2563, 文字檔!Q:R, 2, 0))</f>
        <v>0</v>
      </c>
      <c r="L2563">
        <f>IF(ISERROR(VLOOKUP($A$2563, 文字檔!S:T, 2, 0)),0,VLOOKUP($A$2563, 文字檔!S:T, 2, 0))</f>
        <v>0</v>
      </c>
      <c r="M2563">
        <f>IF(ISERROR(VLOOKUP($A$2563, 文字檔!U:V, 2, 0)),0,VLOOKUP($A$2563, 文字檔!U:V, 2, 0))</f>
        <v>0</v>
      </c>
      <c r="N2563">
        <f>IF(ISERROR(VLOOKUP($A$2563, 文字檔!W:X, 2, 0)),0,VLOOKUP($A$2563, 文字檔!W:X, 2, 0))</f>
        <v>0</v>
      </c>
      <c r="O2563">
        <f>IF(ISERROR(VLOOKUP($A$2563, 文字檔!Y:Z, 2, 0)),0,VLOOKUP($A$2563, 文字檔!Y:Z, 2, 0))</f>
        <v>0</v>
      </c>
      <c r="P2563">
        <f>IF(ISERROR(VLOOKUP($A$2563, 文字檔!AA:AB, 2, 0)),0,VLOOKUP($A$2563, 文字檔!AA:AB, 2, 0))</f>
        <v>0</v>
      </c>
    </row>
    <row r="2564" spans="1:16" ht="16.2">
      <c r="A2564" s="7">
        <v>46300</v>
      </c>
      <c r="B2564" s="5">
        <f>SUMPRODUCT($C$2:$P$2,$C$2564:$P$2564)</f>
        <v>0</v>
      </c>
      <c r="C2564" s="5">
        <f>IF(ISERROR(VLOOKUP($A$2564, 文字檔!A:B, 2, 0)),0,VLOOKUP($A$2564, 文字檔!A:B, 2, 0))</f>
        <v>0</v>
      </c>
      <c r="D2564" s="5">
        <f>IF(ISERROR(VLOOKUP($A$2564, 文字檔!C:D, 2, 0)),0,VLOOKUP($A$2564, 文字檔!C:D, 2, 0))</f>
        <v>0</v>
      </c>
      <c r="E2564" s="5">
        <f>IF(ISERROR(VLOOKUP($A$2564, 文字檔!E:F, 2, 0)),0,VLOOKUP($A$2564, 文字檔!E:F, 2, 0))</f>
        <v>0</v>
      </c>
      <c r="F2564" s="5">
        <f>IF(ISERROR(VLOOKUP($A$2564, 文字檔!G:H, 2, 0)),0,VLOOKUP($A$2564, 文字檔!G:H, 2, 0))</f>
        <v>0</v>
      </c>
      <c r="G2564" s="5">
        <f>IF(ISERROR(VLOOKUP($A$2564, 文字檔!I:J, 2, 0)),0,VLOOKUP($A$2564, 文字檔!I:J, 2, 0))</f>
        <v>0</v>
      </c>
      <c r="H2564" s="5">
        <f>IF(ISERROR(VLOOKUP($A$2564, 文字檔!K:L, 2, 0)),0,VLOOKUP($A$2564, 文字檔!K:L, 2, 0))</f>
        <v>0</v>
      </c>
      <c r="I2564" s="5">
        <f>IF(ISERROR(VLOOKUP($A$2564, 文字檔!M:N, 2, 0)),0,VLOOKUP($A$2564, 文字檔!M:N, 2, 0))</f>
        <v>0</v>
      </c>
      <c r="J2564" s="5">
        <f>IF(ISERROR(VLOOKUP($A$2564, 文字檔!O:P, 2, 0)),0,VLOOKUP($A$2564, 文字檔!O:P, 2, 0))</f>
        <v>0</v>
      </c>
      <c r="K2564">
        <f>IF(ISERROR(VLOOKUP($A$2564, 文字檔!Q:R, 2, 0)),0,VLOOKUP($A$2564, 文字檔!Q:R, 2, 0))</f>
        <v>0</v>
      </c>
      <c r="L2564">
        <f>IF(ISERROR(VLOOKUP($A$2564, 文字檔!S:T, 2, 0)),0,VLOOKUP($A$2564, 文字檔!S:T, 2, 0))</f>
        <v>0</v>
      </c>
      <c r="M2564">
        <f>IF(ISERROR(VLOOKUP($A$2564, 文字檔!U:V, 2, 0)),0,VLOOKUP($A$2564, 文字檔!U:V, 2, 0))</f>
        <v>0</v>
      </c>
      <c r="N2564">
        <f>IF(ISERROR(VLOOKUP($A$2564, 文字檔!W:X, 2, 0)),0,VLOOKUP($A$2564, 文字檔!W:X, 2, 0))</f>
        <v>0</v>
      </c>
      <c r="O2564">
        <f>IF(ISERROR(VLOOKUP($A$2564, 文字檔!Y:Z, 2, 0)),0,VLOOKUP($A$2564, 文字檔!Y:Z, 2, 0))</f>
        <v>0</v>
      </c>
      <c r="P2564">
        <f>IF(ISERROR(VLOOKUP($A$2564, 文字檔!AA:AB, 2, 0)),0,VLOOKUP($A$2564, 文字檔!AA:AB, 2, 0))</f>
        <v>0</v>
      </c>
    </row>
    <row r="2565" spans="1:16" ht="16.2">
      <c r="A2565" s="7">
        <v>46301</v>
      </c>
      <c r="B2565" s="5">
        <f>SUMPRODUCT($C$2:$P$2,$C$2565:$P$2565)</f>
        <v>0</v>
      </c>
      <c r="C2565" s="5">
        <f>IF(ISERROR(VLOOKUP($A$2565, 文字檔!A:B, 2, 0)),0,VLOOKUP($A$2565, 文字檔!A:B, 2, 0))</f>
        <v>0</v>
      </c>
      <c r="D2565" s="5">
        <f>IF(ISERROR(VLOOKUP($A$2565, 文字檔!C:D, 2, 0)),0,VLOOKUP($A$2565, 文字檔!C:D, 2, 0))</f>
        <v>0</v>
      </c>
      <c r="E2565" s="5">
        <f>IF(ISERROR(VLOOKUP($A$2565, 文字檔!E:F, 2, 0)),0,VLOOKUP($A$2565, 文字檔!E:F, 2, 0))</f>
        <v>0</v>
      </c>
      <c r="F2565" s="5">
        <f>IF(ISERROR(VLOOKUP($A$2565, 文字檔!G:H, 2, 0)),0,VLOOKUP($A$2565, 文字檔!G:H, 2, 0))</f>
        <v>0</v>
      </c>
      <c r="G2565" s="5">
        <f>IF(ISERROR(VLOOKUP($A$2565, 文字檔!I:J, 2, 0)),0,VLOOKUP($A$2565, 文字檔!I:J, 2, 0))</f>
        <v>0</v>
      </c>
      <c r="H2565" s="5">
        <f>IF(ISERROR(VLOOKUP($A$2565, 文字檔!K:L, 2, 0)),0,VLOOKUP($A$2565, 文字檔!K:L, 2, 0))</f>
        <v>0</v>
      </c>
      <c r="I2565" s="5">
        <f>IF(ISERROR(VLOOKUP($A$2565, 文字檔!M:N, 2, 0)),0,VLOOKUP($A$2565, 文字檔!M:N, 2, 0))</f>
        <v>0</v>
      </c>
      <c r="J2565" s="5">
        <f>IF(ISERROR(VLOOKUP($A$2565, 文字檔!O:P, 2, 0)),0,VLOOKUP($A$2565, 文字檔!O:P, 2, 0))</f>
        <v>0</v>
      </c>
      <c r="K2565">
        <f>IF(ISERROR(VLOOKUP($A$2565, 文字檔!Q:R, 2, 0)),0,VLOOKUP($A$2565, 文字檔!Q:R, 2, 0))</f>
        <v>0</v>
      </c>
      <c r="L2565">
        <f>IF(ISERROR(VLOOKUP($A$2565, 文字檔!S:T, 2, 0)),0,VLOOKUP($A$2565, 文字檔!S:T, 2, 0))</f>
        <v>0</v>
      </c>
      <c r="M2565">
        <f>IF(ISERROR(VLOOKUP($A$2565, 文字檔!U:V, 2, 0)),0,VLOOKUP($A$2565, 文字檔!U:V, 2, 0))</f>
        <v>0</v>
      </c>
      <c r="N2565">
        <f>IF(ISERROR(VLOOKUP($A$2565, 文字檔!W:X, 2, 0)),0,VLOOKUP($A$2565, 文字檔!W:X, 2, 0))</f>
        <v>0</v>
      </c>
      <c r="O2565">
        <f>IF(ISERROR(VLOOKUP($A$2565, 文字檔!Y:Z, 2, 0)),0,VLOOKUP($A$2565, 文字檔!Y:Z, 2, 0))</f>
        <v>0</v>
      </c>
      <c r="P2565">
        <f>IF(ISERROR(VLOOKUP($A$2565, 文字檔!AA:AB, 2, 0)),0,VLOOKUP($A$2565, 文字檔!AA:AB, 2, 0))</f>
        <v>0</v>
      </c>
    </row>
    <row r="2566" spans="1:16" ht="16.2">
      <c r="A2566" s="7">
        <v>46302</v>
      </c>
      <c r="B2566" s="5">
        <f>SUMPRODUCT($C$2:$P$2,$C$2566:$P$2566)</f>
        <v>0</v>
      </c>
      <c r="C2566" s="5">
        <f>IF(ISERROR(VLOOKUP($A$2566, 文字檔!A:B, 2, 0)),0,VLOOKUP($A$2566, 文字檔!A:B, 2, 0))</f>
        <v>0</v>
      </c>
      <c r="D2566" s="5">
        <f>IF(ISERROR(VLOOKUP($A$2566, 文字檔!C:D, 2, 0)),0,VLOOKUP($A$2566, 文字檔!C:D, 2, 0))</f>
        <v>0</v>
      </c>
      <c r="E2566" s="5">
        <f>IF(ISERROR(VLOOKUP($A$2566, 文字檔!E:F, 2, 0)),0,VLOOKUP($A$2566, 文字檔!E:F, 2, 0))</f>
        <v>0</v>
      </c>
      <c r="F2566" s="5">
        <f>IF(ISERROR(VLOOKUP($A$2566, 文字檔!G:H, 2, 0)),0,VLOOKUP($A$2566, 文字檔!G:H, 2, 0))</f>
        <v>0</v>
      </c>
      <c r="G2566" s="5">
        <f>IF(ISERROR(VLOOKUP($A$2566, 文字檔!I:J, 2, 0)),0,VLOOKUP($A$2566, 文字檔!I:J, 2, 0))</f>
        <v>0</v>
      </c>
      <c r="H2566" s="5">
        <f>IF(ISERROR(VLOOKUP($A$2566, 文字檔!K:L, 2, 0)),0,VLOOKUP($A$2566, 文字檔!K:L, 2, 0))</f>
        <v>0</v>
      </c>
      <c r="I2566" s="5">
        <f>IF(ISERROR(VLOOKUP($A$2566, 文字檔!M:N, 2, 0)),0,VLOOKUP($A$2566, 文字檔!M:N, 2, 0))</f>
        <v>0</v>
      </c>
      <c r="J2566" s="5">
        <f>IF(ISERROR(VLOOKUP($A$2566, 文字檔!O:P, 2, 0)),0,VLOOKUP($A$2566, 文字檔!O:P, 2, 0))</f>
        <v>0</v>
      </c>
      <c r="K2566">
        <f>IF(ISERROR(VLOOKUP($A$2566, 文字檔!Q:R, 2, 0)),0,VLOOKUP($A$2566, 文字檔!Q:R, 2, 0))</f>
        <v>0</v>
      </c>
      <c r="L2566">
        <f>IF(ISERROR(VLOOKUP($A$2566, 文字檔!S:T, 2, 0)),0,VLOOKUP($A$2566, 文字檔!S:T, 2, 0))</f>
        <v>0</v>
      </c>
      <c r="M2566">
        <f>IF(ISERROR(VLOOKUP($A$2566, 文字檔!U:V, 2, 0)),0,VLOOKUP($A$2566, 文字檔!U:V, 2, 0))</f>
        <v>0</v>
      </c>
      <c r="N2566">
        <f>IF(ISERROR(VLOOKUP($A$2566, 文字檔!W:X, 2, 0)),0,VLOOKUP($A$2566, 文字檔!W:X, 2, 0))</f>
        <v>0</v>
      </c>
      <c r="O2566">
        <f>IF(ISERROR(VLOOKUP($A$2566, 文字檔!Y:Z, 2, 0)),0,VLOOKUP($A$2566, 文字檔!Y:Z, 2, 0))</f>
        <v>0</v>
      </c>
      <c r="P2566">
        <f>IF(ISERROR(VLOOKUP($A$2566, 文字檔!AA:AB, 2, 0)),0,VLOOKUP($A$2566, 文字檔!AA:AB, 2, 0))</f>
        <v>0</v>
      </c>
    </row>
    <row r="2567" spans="1:16" ht="16.2">
      <c r="A2567" s="7">
        <v>46303</v>
      </c>
      <c r="B2567" s="5">
        <f>SUMPRODUCT($C$2:$P$2,$C$2567:$P$2567)</f>
        <v>0</v>
      </c>
      <c r="C2567" s="5">
        <f>IF(ISERROR(VLOOKUP($A$2567, 文字檔!A:B, 2, 0)),0,VLOOKUP($A$2567, 文字檔!A:B, 2, 0))</f>
        <v>0</v>
      </c>
      <c r="D2567" s="5">
        <f>IF(ISERROR(VLOOKUP($A$2567, 文字檔!C:D, 2, 0)),0,VLOOKUP($A$2567, 文字檔!C:D, 2, 0))</f>
        <v>0</v>
      </c>
      <c r="E2567" s="5">
        <f>IF(ISERROR(VLOOKUP($A$2567, 文字檔!E:F, 2, 0)),0,VLOOKUP($A$2567, 文字檔!E:F, 2, 0))</f>
        <v>0</v>
      </c>
      <c r="F2567" s="5">
        <f>IF(ISERROR(VLOOKUP($A$2567, 文字檔!G:H, 2, 0)),0,VLOOKUP($A$2567, 文字檔!G:H, 2, 0))</f>
        <v>0</v>
      </c>
      <c r="G2567" s="5">
        <f>IF(ISERROR(VLOOKUP($A$2567, 文字檔!I:J, 2, 0)),0,VLOOKUP($A$2567, 文字檔!I:J, 2, 0))</f>
        <v>0</v>
      </c>
      <c r="H2567" s="5">
        <f>IF(ISERROR(VLOOKUP($A$2567, 文字檔!K:L, 2, 0)),0,VLOOKUP($A$2567, 文字檔!K:L, 2, 0))</f>
        <v>0</v>
      </c>
      <c r="I2567" s="5">
        <f>IF(ISERROR(VLOOKUP($A$2567, 文字檔!M:N, 2, 0)),0,VLOOKUP($A$2567, 文字檔!M:N, 2, 0))</f>
        <v>0</v>
      </c>
      <c r="J2567" s="5">
        <f>IF(ISERROR(VLOOKUP($A$2567, 文字檔!O:P, 2, 0)),0,VLOOKUP($A$2567, 文字檔!O:P, 2, 0))</f>
        <v>0</v>
      </c>
      <c r="K2567">
        <f>IF(ISERROR(VLOOKUP($A$2567, 文字檔!Q:R, 2, 0)),0,VLOOKUP($A$2567, 文字檔!Q:R, 2, 0))</f>
        <v>0</v>
      </c>
      <c r="L2567">
        <f>IF(ISERROR(VLOOKUP($A$2567, 文字檔!S:T, 2, 0)),0,VLOOKUP($A$2567, 文字檔!S:T, 2, 0))</f>
        <v>0</v>
      </c>
      <c r="M2567">
        <f>IF(ISERROR(VLOOKUP($A$2567, 文字檔!U:V, 2, 0)),0,VLOOKUP($A$2567, 文字檔!U:V, 2, 0))</f>
        <v>0</v>
      </c>
      <c r="N2567">
        <f>IF(ISERROR(VLOOKUP($A$2567, 文字檔!W:X, 2, 0)),0,VLOOKUP($A$2567, 文字檔!W:X, 2, 0))</f>
        <v>0</v>
      </c>
      <c r="O2567">
        <f>IF(ISERROR(VLOOKUP($A$2567, 文字檔!Y:Z, 2, 0)),0,VLOOKUP($A$2567, 文字檔!Y:Z, 2, 0))</f>
        <v>0</v>
      </c>
      <c r="P2567">
        <f>IF(ISERROR(VLOOKUP($A$2567, 文字檔!AA:AB, 2, 0)),0,VLOOKUP($A$2567, 文字檔!AA:AB, 2, 0))</f>
        <v>0</v>
      </c>
    </row>
    <row r="2568" spans="1:16" ht="16.2">
      <c r="A2568" s="7">
        <v>46304</v>
      </c>
      <c r="B2568" s="5">
        <f>SUMPRODUCT($C$2:$P$2,$C$2568:$P$2568)</f>
        <v>0</v>
      </c>
      <c r="C2568" s="5">
        <f>IF(ISERROR(VLOOKUP($A$2568, 文字檔!A:B, 2, 0)),0,VLOOKUP($A$2568, 文字檔!A:B, 2, 0))</f>
        <v>0</v>
      </c>
      <c r="D2568" s="5">
        <f>IF(ISERROR(VLOOKUP($A$2568, 文字檔!C:D, 2, 0)),0,VLOOKUP($A$2568, 文字檔!C:D, 2, 0))</f>
        <v>0</v>
      </c>
      <c r="E2568" s="5">
        <f>IF(ISERROR(VLOOKUP($A$2568, 文字檔!E:F, 2, 0)),0,VLOOKUP($A$2568, 文字檔!E:F, 2, 0))</f>
        <v>0</v>
      </c>
      <c r="F2568" s="5">
        <f>IF(ISERROR(VLOOKUP($A$2568, 文字檔!G:H, 2, 0)),0,VLOOKUP($A$2568, 文字檔!G:H, 2, 0))</f>
        <v>0</v>
      </c>
      <c r="G2568" s="5">
        <f>IF(ISERROR(VLOOKUP($A$2568, 文字檔!I:J, 2, 0)),0,VLOOKUP($A$2568, 文字檔!I:J, 2, 0))</f>
        <v>0</v>
      </c>
      <c r="H2568" s="5">
        <f>IF(ISERROR(VLOOKUP($A$2568, 文字檔!K:L, 2, 0)),0,VLOOKUP($A$2568, 文字檔!K:L, 2, 0))</f>
        <v>0</v>
      </c>
      <c r="I2568" s="5">
        <f>IF(ISERROR(VLOOKUP($A$2568, 文字檔!M:N, 2, 0)),0,VLOOKUP($A$2568, 文字檔!M:N, 2, 0))</f>
        <v>0</v>
      </c>
      <c r="J2568" s="5">
        <f>IF(ISERROR(VLOOKUP($A$2568, 文字檔!O:P, 2, 0)),0,VLOOKUP($A$2568, 文字檔!O:P, 2, 0))</f>
        <v>0</v>
      </c>
      <c r="K2568">
        <f>IF(ISERROR(VLOOKUP($A$2568, 文字檔!Q:R, 2, 0)),0,VLOOKUP($A$2568, 文字檔!Q:R, 2, 0))</f>
        <v>0</v>
      </c>
      <c r="L2568">
        <f>IF(ISERROR(VLOOKUP($A$2568, 文字檔!S:T, 2, 0)),0,VLOOKUP($A$2568, 文字檔!S:T, 2, 0))</f>
        <v>0</v>
      </c>
      <c r="M2568">
        <f>IF(ISERROR(VLOOKUP($A$2568, 文字檔!U:V, 2, 0)),0,VLOOKUP($A$2568, 文字檔!U:V, 2, 0))</f>
        <v>0</v>
      </c>
      <c r="N2568">
        <f>IF(ISERROR(VLOOKUP($A$2568, 文字檔!W:X, 2, 0)),0,VLOOKUP($A$2568, 文字檔!W:X, 2, 0))</f>
        <v>0</v>
      </c>
      <c r="O2568">
        <f>IF(ISERROR(VLOOKUP($A$2568, 文字檔!Y:Z, 2, 0)),0,VLOOKUP($A$2568, 文字檔!Y:Z, 2, 0))</f>
        <v>0</v>
      </c>
      <c r="P2568">
        <f>IF(ISERROR(VLOOKUP($A$2568, 文字檔!AA:AB, 2, 0)),0,VLOOKUP($A$2568, 文字檔!AA:AB, 2, 0))</f>
        <v>0</v>
      </c>
    </row>
    <row r="2569" spans="1:16" ht="16.2">
      <c r="A2569" s="7">
        <v>46305</v>
      </c>
      <c r="B2569" s="5">
        <f>SUMPRODUCT($C$2:$P$2,$C$2569:$P$2569)</f>
        <v>0</v>
      </c>
      <c r="C2569" s="5">
        <f>IF(ISERROR(VLOOKUP($A$2569, 文字檔!A:B, 2, 0)),0,VLOOKUP($A$2569, 文字檔!A:B, 2, 0))</f>
        <v>0</v>
      </c>
      <c r="D2569" s="5">
        <f>IF(ISERROR(VLOOKUP($A$2569, 文字檔!C:D, 2, 0)),0,VLOOKUP($A$2569, 文字檔!C:D, 2, 0))</f>
        <v>0</v>
      </c>
      <c r="E2569" s="5">
        <f>IF(ISERROR(VLOOKUP($A$2569, 文字檔!E:F, 2, 0)),0,VLOOKUP($A$2569, 文字檔!E:F, 2, 0))</f>
        <v>0</v>
      </c>
      <c r="F2569" s="5">
        <f>IF(ISERROR(VLOOKUP($A$2569, 文字檔!G:H, 2, 0)),0,VLOOKUP($A$2569, 文字檔!G:H, 2, 0))</f>
        <v>0</v>
      </c>
      <c r="G2569" s="5">
        <f>IF(ISERROR(VLOOKUP($A$2569, 文字檔!I:J, 2, 0)),0,VLOOKUP($A$2569, 文字檔!I:J, 2, 0))</f>
        <v>0</v>
      </c>
      <c r="H2569" s="5">
        <f>IF(ISERROR(VLOOKUP($A$2569, 文字檔!K:L, 2, 0)),0,VLOOKUP($A$2569, 文字檔!K:L, 2, 0))</f>
        <v>0</v>
      </c>
      <c r="I2569" s="5">
        <f>IF(ISERROR(VLOOKUP($A$2569, 文字檔!M:N, 2, 0)),0,VLOOKUP($A$2569, 文字檔!M:N, 2, 0))</f>
        <v>0</v>
      </c>
      <c r="J2569" s="5">
        <f>IF(ISERROR(VLOOKUP($A$2569, 文字檔!O:P, 2, 0)),0,VLOOKUP($A$2569, 文字檔!O:P, 2, 0))</f>
        <v>0</v>
      </c>
      <c r="K2569">
        <f>IF(ISERROR(VLOOKUP($A$2569, 文字檔!Q:R, 2, 0)),0,VLOOKUP($A$2569, 文字檔!Q:R, 2, 0))</f>
        <v>0</v>
      </c>
      <c r="L2569">
        <f>IF(ISERROR(VLOOKUP($A$2569, 文字檔!S:T, 2, 0)),0,VLOOKUP($A$2569, 文字檔!S:T, 2, 0))</f>
        <v>0</v>
      </c>
      <c r="M2569">
        <f>IF(ISERROR(VLOOKUP($A$2569, 文字檔!U:V, 2, 0)),0,VLOOKUP($A$2569, 文字檔!U:V, 2, 0))</f>
        <v>0</v>
      </c>
      <c r="N2569">
        <f>IF(ISERROR(VLOOKUP($A$2569, 文字檔!W:X, 2, 0)),0,VLOOKUP($A$2569, 文字檔!W:X, 2, 0))</f>
        <v>0</v>
      </c>
      <c r="O2569">
        <f>IF(ISERROR(VLOOKUP($A$2569, 文字檔!Y:Z, 2, 0)),0,VLOOKUP($A$2569, 文字檔!Y:Z, 2, 0))</f>
        <v>0</v>
      </c>
      <c r="P2569">
        <f>IF(ISERROR(VLOOKUP($A$2569, 文字檔!AA:AB, 2, 0)),0,VLOOKUP($A$2569, 文字檔!AA:AB, 2, 0))</f>
        <v>0</v>
      </c>
    </row>
    <row r="2570" spans="1:16" ht="16.2">
      <c r="A2570" s="7">
        <v>46306</v>
      </c>
      <c r="B2570" s="5">
        <f>SUMPRODUCT($C$2:$P$2,$C$2570:$P$2570)</f>
        <v>0</v>
      </c>
      <c r="C2570" s="5">
        <f>IF(ISERROR(VLOOKUP($A$2570, 文字檔!A:B, 2, 0)),0,VLOOKUP($A$2570, 文字檔!A:B, 2, 0))</f>
        <v>0</v>
      </c>
      <c r="D2570" s="5">
        <f>IF(ISERROR(VLOOKUP($A$2570, 文字檔!C:D, 2, 0)),0,VLOOKUP($A$2570, 文字檔!C:D, 2, 0))</f>
        <v>0</v>
      </c>
      <c r="E2570" s="5">
        <f>IF(ISERROR(VLOOKUP($A$2570, 文字檔!E:F, 2, 0)),0,VLOOKUP($A$2570, 文字檔!E:F, 2, 0))</f>
        <v>0</v>
      </c>
      <c r="F2570" s="5">
        <f>IF(ISERROR(VLOOKUP($A$2570, 文字檔!G:H, 2, 0)),0,VLOOKUP($A$2570, 文字檔!G:H, 2, 0))</f>
        <v>0</v>
      </c>
      <c r="G2570" s="5">
        <f>IF(ISERROR(VLOOKUP($A$2570, 文字檔!I:J, 2, 0)),0,VLOOKUP($A$2570, 文字檔!I:J, 2, 0))</f>
        <v>0</v>
      </c>
      <c r="H2570" s="5">
        <f>IF(ISERROR(VLOOKUP($A$2570, 文字檔!K:L, 2, 0)),0,VLOOKUP($A$2570, 文字檔!K:L, 2, 0))</f>
        <v>0</v>
      </c>
      <c r="I2570" s="5">
        <f>IF(ISERROR(VLOOKUP($A$2570, 文字檔!M:N, 2, 0)),0,VLOOKUP($A$2570, 文字檔!M:N, 2, 0))</f>
        <v>0</v>
      </c>
      <c r="J2570" s="5">
        <f>IF(ISERROR(VLOOKUP($A$2570, 文字檔!O:P, 2, 0)),0,VLOOKUP($A$2570, 文字檔!O:P, 2, 0))</f>
        <v>0</v>
      </c>
      <c r="K2570">
        <f>IF(ISERROR(VLOOKUP($A$2570, 文字檔!Q:R, 2, 0)),0,VLOOKUP($A$2570, 文字檔!Q:R, 2, 0))</f>
        <v>0</v>
      </c>
      <c r="L2570">
        <f>IF(ISERROR(VLOOKUP($A$2570, 文字檔!S:T, 2, 0)),0,VLOOKUP($A$2570, 文字檔!S:T, 2, 0))</f>
        <v>0</v>
      </c>
      <c r="M2570">
        <f>IF(ISERROR(VLOOKUP($A$2570, 文字檔!U:V, 2, 0)),0,VLOOKUP($A$2570, 文字檔!U:V, 2, 0))</f>
        <v>0</v>
      </c>
      <c r="N2570">
        <f>IF(ISERROR(VLOOKUP($A$2570, 文字檔!W:X, 2, 0)),0,VLOOKUP($A$2570, 文字檔!W:X, 2, 0))</f>
        <v>0</v>
      </c>
      <c r="O2570">
        <f>IF(ISERROR(VLOOKUP($A$2570, 文字檔!Y:Z, 2, 0)),0,VLOOKUP($A$2570, 文字檔!Y:Z, 2, 0))</f>
        <v>0</v>
      </c>
      <c r="P2570">
        <f>IF(ISERROR(VLOOKUP($A$2570, 文字檔!AA:AB, 2, 0)),0,VLOOKUP($A$2570, 文字檔!AA:AB, 2, 0))</f>
        <v>0</v>
      </c>
    </row>
    <row r="2571" spans="1:16" ht="16.2">
      <c r="A2571" s="7"/>
      <c r="B2571" s="5"/>
      <c r="C2571" s="5"/>
      <c r="D2571" s="5"/>
      <c r="E2571" s="5"/>
      <c r="F2571" s="5"/>
      <c r="G2571" s="5"/>
      <c r="H2571" s="5"/>
      <c r="I2571" s="5"/>
      <c r="J2571" s="5"/>
    </row>
    <row r="2572" spans="1:16" ht="16.2">
      <c r="A2572" s="7"/>
      <c r="B2572" s="5"/>
      <c r="C2572" s="5"/>
      <c r="D2572" s="5"/>
      <c r="E2572" s="5"/>
      <c r="F2572" s="5"/>
      <c r="G2572" s="5"/>
      <c r="H2572" s="5"/>
      <c r="I2572" s="5"/>
      <c r="J2572" s="5"/>
    </row>
    <row r="2573" spans="1:16" ht="16.2">
      <c r="A2573" s="7"/>
      <c r="B2573" s="5"/>
      <c r="C2573" s="5"/>
      <c r="D2573" s="5"/>
      <c r="E2573" s="5"/>
      <c r="F2573" s="5"/>
      <c r="G2573" s="5"/>
      <c r="H2573" s="5"/>
      <c r="I2573" s="5"/>
      <c r="J2573" s="5"/>
    </row>
    <row r="2574" spans="1:16" ht="16.2">
      <c r="A2574" s="7"/>
      <c r="B2574" s="5"/>
      <c r="C2574" s="5"/>
      <c r="D2574" s="5"/>
      <c r="E2574" s="5"/>
      <c r="F2574" s="5"/>
      <c r="G2574" s="5"/>
      <c r="H2574" s="5"/>
      <c r="I2574" s="5"/>
      <c r="J2574" s="5"/>
    </row>
    <row r="2575" spans="1:16" ht="16.2">
      <c r="A2575" s="7"/>
      <c r="B2575" s="5"/>
      <c r="C2575" s="5"/>
      <c r="D2575" s="5"/>
      <c r="E2575" s="5"/>
      <c r="F2575" s="5"/>
      <c r="G2575" s="5"/>
      <c r="H2575" s="5"/>
      <c r="I2575" s="5"/>
      <c r="J2575" s="5"/>
    </row>
    <row r="2576" spans="1:16" ht="16.2">
      <c r="A2576" s="7"/>
      <c r="B2576" s="5"/>
      <c r="C2576" s="5"/>
      <c r="D2576" s="5"/>
      <c r="E2576" s="5"/>
      <c r="F2576" s="5"/>
      <c r="G2576" s="5"/>
      <c r="H2576" s="5"/>
      <c r="I2576" s="5"/>
      <c r="J2576" s="5"/>
    </row>
    <row r="2577" spans="1:10" ht="16.2">
      <c r="A2577" s="7"/>
      <c r="B2577" s="5"/>
      <c r="C2577" s="5"/>
      <c r="D2577" s="5"/>
      <c r="E2577" s="5"/>
      <c r="F2577" s="5"/>
      <c r="G2577" s="5"/>
      <c r="H2577" s="5"/>
      <c r="I2577" s="5"/>
      <c r="J2577" s="5"/>
    </row>
    <row r="2578" spans="1:10" ht="16.2">
      <c r="A2578" s="7"/>
      <c r="B2578" s="5"/>
      <c r="C2578" s="5"/>
      <c r="D2578" s="5"/>
      <c r="E2578" s="5"/>
      <c r="F2578" s="5"/>
      <c r="G2578" s="5"/>
      <c r="H2578" s="5"/>
      <c r="I2578" s="5"/>
      <c r="J2578" s="5"/>
    </row>
    <row r="2579" spans="1:10" ht="16.2">
      <c r="A2579" s="7"/>
      <c r="B2579" s="5"/>
      <c r="C2579" s="5"/>
      <c r="D2579" s="5"/>
      <c r="E2579" s="5"/>
      <c r="F2579" s="5"/>
      <c r="G2579" s="5"/>
      <c r="H2579" s="5"/>
      <c r="I2579" s="5"/>
      <c r="J2579" s="5"/>
    </row>
    <row r="2580" spans="1:10" ht="16.2">
      <c r="A2580" s="7"/>
      <c r="B2580" s="5"/>
      <c r="C2580" s="5"/>
      <c r="D2580" s="5"/>
      <c r="E2580" s="5"/>
      <c r="F2580" s="5"/>
      <c r="G2580" s="5"/>
      <c r="H2580" s="5"/>
      <c r="I2580" s="5"/>
      <c r="J2580" s="5"/>
    </row>
    <row r="2581" spans="1:10" ht="16.2">
      <c r="A2581" s="7"/>
      <c r="B2581" s="5"/>
      <c r="C2581" s="5"/>
      <c r="D2581" s="5"/>
      <c r="E2581" s="5"/>
      <c r="F2581" s="5"/>
      <c r="G2581" s="5"/>
      <c r="H2581" s="5"/>
      <c r="I2581" s="5"/>
      <c r="J2581" s="5"/>
    </row>
    <row r="2582" spans="1:10" ht="16.2">
      <c r="A2582" s="7"/>
      <c r="B2582" s="5"/>
      <c r="C2582" s="5"/>
      <c r="D2582" s="5"/>
      <c r="E2582" s="5"/>
      <c r="F2582" s="5"/>
      <c r="G2582" s="5"/>
      <c r="H2582" s="5"/>
      <c r="I2582" s="5"/>
      <c r="J2582" s="5"/>
    </row>
    <row r="2583" spans="1:10" ht="16.2">
      <c r="A2583" s="7"/>
      <c r="B2583" s="5"/>
      <c r="C2583" s="5"/>
      <c r="D2583" s="5"/>
      <c r="E2583" s="5"/>
      <c r="F2583" s="5"/>
      <c r="G2583" s="5"/>
      <c r="H2583" s="5"/>
      <c r="I2583" s="5"/>
      <c r="J2583" s="5"/>
    </row>
    <row r="2584" spans="1:10" ht="16.2">
      <c r="A2584" s="7"/>
      <c r="B2584" s="5"/>
      <c r="C2584" s="5"/>
      <c r="D2584" s="5"/>
      <c r="E2584" s="5"/>
      <c r="F2584" s="5"/>
      <c r="G2584" s="5"/>
      <c r="H2584" s="5"/>
      <c r="I2584" s="5"/>
      <c r="J2584" s="5"/>
    </row>
    <row r="2585" spans="1:10" ht="16.2">
      <c r="A2585" s="7"/>
      <c r="B2585" s="5"/>
      <c r="C2585" s="5"/>
      <c r="D2585" s="5"/>
      <c r="E2585" s="5"/>
      <c r="F2585" s="5"/>
      <c r="G2585" s="5"/>
      <c r="H2585" s="5"/>
      <c r="I2585" s="5"/>
      <c r="J2585" s="5"/>
    </row>
    <row r="2586" spans="1:10" ht="16.2">
      <c r="A2586" s="7"/>
      <c r="B2586" s="5"/>
      <c r="C2586" s="5"/>
      <c r="D2586" s="5"/>
      <c r="E2586" s="5"/>
      <c r="F2586" s="5"/>
      <c r="G2586" s="5"/>
      <c r="H2586" s="5"/>
      <c r="I2586" s="5"/>
      <c r="J2586" s="5"/>
    </row>
    <row r="2587" spans="1:10" ht="16.2">
      <c r="A2587" s="7"/>
      <c r="B2587" s="5"/>
      <c r="C2587" s="5"/>
      <c r="D2587" s="5"/>
      <c r="E2587" s="5"/>
      <c r="F2587" s="5"/>
      <c r="G2587" s="5"/>
      <c r="H2587" s="5"/>
      <c r="I2587" s="5"/>
      <c r="J2587" s="5"/>
    </row>
    <row r="2588" spans="1:10" ht="16.2">
      <c r="A2588" s="7"/>
      <c r="B2588" s="5"/>
      <c r="C2588" s="5"/>
      <c r="D2588" s="5"/>
      <c r="E2588" s="5"/>
      <c r="F2588" s="5"/>
      <c r="G2588" s="5"/>
      <c r="H2588" s="5"/>
      <c r="I2588" s="5"/>
      <c r="J2588" s="5"/>
    </row>
    <row r="2589" spans="1:10" ht="16.2">
      <c r="A2589" s="7"/>
      <c r="B2589" s="5"/>
      <c r="C2589" s="5"/>
      <c r="D2589" s="5"/>
      <c r="E2589" s="5"/>
      <c r="F2589" s="5"/>
      <c r="G2589" s="5"/>
      <c r="H2589" s="5"/>
      <c r="I2589" s="5"/>
      <c r="J2589" s="5"/>
    </row>
    <row r="2590" spans="1:10" ht="16.2">
      <c r="A2590" s="7"/>
      <c r="B2590" s="5"/>
      <c r="C2590" s="5"/>
      <c r="D2590" s="5"/>
      <c r="E2590" s="5"/>
      <c r="F2590" s="5"/>
      <c r="G2590" s="5"/>
      <c r="H2590" s="5"/>
      <c r="I2590" s="5"/>
      <c r="J2590" s="5"/>
    </row>
    <row r="2591" spans="1:10" ht="16.2">
      <c r="A2591" s="7"/>
      <c r="B2591" s="5"/>
      <c r="C2591" s="5"/>
      <c r="D2591" s="5"/>
      <c r="E2591" s="5"/>
      <c r="F2591" s="5"/>
      <c r="G2591" s="5"/>
      <c r="H2591" s="5"/>
      <c r="I2591" s="5"/>
      <c r="J2591" s="5"/>
    </row>
    <row r="2592" spans="1:10" ht="16.2">
      <c r="A2592" s="7"/>
      <c r="B2592" s="5"/>
      <c r="C2592" s="5"/>
      <c r="D2592" s="5"/>
      <c r="E2592" s="5"/>
      <c r="F2592" s="5"/>
      <c r="G2592" s="5"/>
      <c r="H2592" s="5"/>
      <c r="I2592" s="5"/>
      <c r="J2592" s="5"/>
    </row>
    <row r="2593" spans="1:10" ht="16.2">
      <c r="A2593" s="7"/>
      <c r="B2593" s="5"/>
      <c r="C2593" s="5"/>
      <c r="D2593" s="5"/>
      <c r="E2593" s="5"/>
      <c r="F2593" s="5"/>
      <c r="G2593" s="5"/>
      <c r="H2593" s="5"/>
      <c r="I2593" s="5"/>
      <c r="J2593" s="5"/>
    </row>
    <row r="2594" spans="1:10" ht="16.2">
      <c r="A2594" s="7"/>
      <c r="B2594" s="5"/>
      <c r="C2594" s="5"/>
      <c r="D2594" s="5"/>
      <c r="E2594" s="5"/>
      <c r="F2594" s="5"/>
      <c r="G2594" s="5"/>
      <c r="H2594" s="5"/>
      <c r="I2594" s="5"/>
      <c r="J2594" s="5"/>
    </row>
    <row r="2595" spans="1:10" ht="16.2">
      <c r="A2595" s="7"/>
      <c r="B2595" s="5"/>
      <c r="C2595" s="5"/>
      <c r="D2595" s="5"/>
      <c r="E2595" s="5"/>
      <c r="F2595" s="5"/>
      <c r="G2595" s="5"/>
      <c r="H2595" s="5"/>
      <c r="I2595" s="5"/>
      <c r="J2595" s="5"/>
    </row>
    <row r="2596" spans="1:10" ht="16.2">
      <c r="A2596" s="7"/>
      <c r="B2596" s="5"/>
      <c r="C2596" s="5"/>
      <c r="D2596" s="5"/>
      <c r="E2596" s="5"/>
      <c r="F2596" s="5"/>
      <c r="G2596" s="5"/>
      <c r="H2596" s="5"/>
      <c r="I2596" s="5"/>
      <c r="J2596" s="5"/>
    </row>
    <row r="2597" spans="1:10" ht="16.2">
      <c r="A2597" s="7"/>
      <c r="B2597" s="5"/>
      <c r="C2597" s="5"/>
      <c r="D2597" s="5"/>
      <c r="E2597" s="5"/>
      <c r="F2597" s="5"/>
      <c r="G2597" s="5"/>
      <c r="H2597" s="5"/>
      <c r="I2597" s="5"/>
      <c r="J2597" s="5"/>
    </row>
    <row r="2598" spans="1:10" ht="16.2">
      <c r="A2598" s="7"/>
      <c r="B2598" s="5"/>
      <c r="C2598" s="5"/>
      <c r="D2598" s="5"/>
      <c r="E2598" s="5"/>
      <c r="F2598" s="5"/>
      <c r="G2598" s="5"/>
      <c r="H2598" s="5"/>
      <c r="I2598" s="5"/>
      <c r="J2598" s="5"/>
    </row>
    <row r="2599" spans="1:10" ht="16.2">
      <c r="A2599" s="7"/>
      <c r="B2599" s="5"/>
      <c r="C2599" s="5"/>
      <c r="D2599" s="5"/>
      <c r="E2599" s="5"/>
      <c r="F2599" s="5"/>
      <c r="G2599" s="5"/>
      <c r="H2599" s="5"/>
      <c r="I2599" s="5"/>
      <c r="J2599" s="5"/>
    </row>
    <row r="2600" spans="1:10" ht="16.2">
      <c r="A2600" s="7"/>
      <c r="B2600" s="5"/>
      <c r="C2600" s="5"/>
      <c r="D2600" s="5"/>
      <c r="E2600" s="5"/>
      <c r="F2600" s="5"/>
      <c r="G2600" s="5"/>
      <c r="H2600" s="5"/>
      <c r="I2600" s="5"/>
      <c r="J2600" s="5"/>
    </row>
    <row r="2601" spans="1:10" ht="16.2">
      <c r="A2601" s="7"/>
      <c r="B2601" s="5"/>
      <c r="C2601" s="5"/>
      <c r="D2601" s="5"/>
      <c r="E2601" s="5"/>
      <c r="F2601" s="5"/>
      <c r="G2601" s="5"/>
      <c r="H2601" s="5"/>
      <c r="I2601" s="5"/>
      <c r="J2601" s="5"/>
    </row>
    <row r="2602" spans="1:10" ht="16.5" customHeight="1">
      <c r="A2602" s="1"/>
    </row>
    <row r="2603" spans="1:10" ht="16.5" customHeight="1">
      <c r="A2603" s="1"/>
    </row>
    <row r="2604" spans="1:10" ht="16.5" customHeight="1">
      <c r="A2604" s="1"/>
    </row>
    <row r="2605" spans="1:10" ht="16.5" customHeight="1">
      <c r="A2605" s="1"/>
    </row>
    <row r="2606" spans="1:10" ht="16.5" customHeight="1">
      <c r="A2606" s="1"/>
    </row>
    <row r="2607" spans="1:10" ht="16.5" customHeight="1">
      <c r="A2607" s="1"/>
    </row>
    <row r="2608" spans="1:10" ht="16.5" customHeight="1">
      <c r="A2608" s="1"/>
    </row>
    <row r="2609" spans="1:1" ht="16.5" customHeight="1">
      <c r="A2609" s="1"/>
    </row>
    <row r="2610" spans="1:1" ht="16.5" customHeight="1">
      <c r="A2610" s="1"/>
    </row>
    <row r="2611" spans="1:1" ht="16.5" customHeight="1">
      <c r="A2611" s="1"/>
    </row>
    <row r="2612" spans="1:1" ht="16.5" customHeight="1">
      <c r="A2612" s="1"/>
    </row>
    <row r="2613" spans="1:1" ht="16.5" customHeight="1">
      <c r="A2613" s="1"/>
    </row>
    <row r="2614" spans="1:1" ht="16.5" customHeight="1">
      <c r="A2614" s="1"/>
    </row>
    <row r="2615" spans="1:1" ht="16.5" customHeight="1">
      <c r="A2615" s="1"/>
    </row>
    <row r="2616" spans="1:1" ht="16.5" customHeight="1">
      <c r="A2616" s="1"/>
    </row>
    <row r="2617" spans="1:1" ht="16.5" customHeight="1">
      <c r="A2617" s="1"/>
    </row>
    <row r="2618" spans="1:1" ht="16.5" customHeight="1">
      <c r="A2618" s="1"/>
    </row>
    <row r="2619" spans="1:1" ht="16.5" customHeight="1">
      <c r="A2619" s="1"/>
    </row>
    <row r="2620" spans="1:1" ht="16.5" customHeight="1">
      <c r="A2620" s="1"/>
    </row>
    <row r="2621" spans="1:1" ht="16.5" customHeight="1">
      <c r="A2621" s="1"/>
    </row>
    <row r="2622" spans="1:1" ht="16.5" customHeight="1">
      <c r="A2622" s="1"/>
    </row>
    <row r="2623" spans="1:1" ht="16.5" customHeight="1">
      <c r="A2623" s="1"/>
    </row>
    <row r="2624" spans="1:1" ht="16.5" customHeight="1">
      <c r="A2624" s="1"/>
    </row>
    <row r="2625" spans="1:1" ht="16.5" customHeight="1">
      <c r="A2625" s="1"/>
    </row>
    <row r="2626" spans="1:1" ht="16.5" customHeight="1">
      <c r="A2626" s="1"/>
    </row>
    <row r="2627" spans="1:1" ht="16.5" customHeight="1">
      <c r="A2627" s="1"/>
    </row>
    <row r="2628" spans="1:1" ht="16.5" customHeight="1">
      <c r="A2628" s="1"/>
    </row>
    <row r="2629" spans="1:1" ht="16.5" customHeight="1">
      <c r="A2629" s="1"/>
    </row>
    <row r="2630" spans="1:1" ht="16.5" customHeight="1">
      <c r="A2630" s="1"/>
    </row>
    <row r="2631" spans="1:1" ht="16.5" customHeight="1">
      <c r="A2631" s="1"/>
    </row>
    <row r="2632" spans="1:1" ht="16.5" customHeight="1">
      <c r="A2632" s="1"/>
    </row>
    <row r="2633" spans="1:1" ht="16.5" customHeight="1">
      <c r="A2633" s="1"/>
    </row>
    <row r="2634" spans="1:1" ht="16.5" customHeight="1">
      <c r="A2634" s="1"/>
    </row>
    <row r="2635" spans="1:1" ht="16.5" customHeight="1">
      <c r="A2635" s="1"/>
    </row>
    <row r="2636" spans="1:1" ht="16.5" customHeight="1">
      <c r="A2636" s="1"/>
    </row>
    <row r="2637" spans="1:1" ht="16.5" customHeight="1">
      <c r="A2637" s="1"/>
    </row>
    <row r="2638" spans="1:1" ht="16.5" customHeight="1">
      <c r="A2638" s="1"/>
    </row>
    <row r="2639" spans="1:1" ht="16.5" customHeight="1">
      <c r="A2639" s="1"/>
    </row>
    <row r="2640" spans="1:1" ht="16.5" customHeight="1">
      <c r="A2640" s="1"/>
    </row>
    <row r="2641" spans="1:1" ht="16.5" customHeight="1">
      <c r="A2641" s="1"/>
    </row>
    <row r="2642" spans="1:1" ht="16.5" customHeight="1">
      <c r="A2642" s="1"/>
    </row>
    <row r="2643" spans="1:1" ht="16.5" customHeight="1">
      <c r="A2643" s="1"/>
    </row>
    <row r="2644" spans="1:1" ht="16.5" customHeight="1">
      <c r="A2644" s="1"/>
    </row>
    <row r="2645" spans="1:1" ht="16.5" customHeight="1">
      <c r="A2645" s="1"/>
    </row>
    <row r="2646" spans="1:1" ht="16.5" customHeight="1">
      <c r="A2646" s="1"/>
    </row>
    <row r="2647" spans="1:1" ht="16.5" customHeight="1">
      <c r="A2647" s="1"/>
    </row>
    <row r="2648" spans="1:1" ht="16.5" customHeight="1">
      <c r="A2648" s="1"/>
    </row>
    <row r="2649" spans="1:1" ht="16.5" customHeight="1">
      <c r="A2649" s="1"/>
    </row>
    <row r="2650" spans="1:1" ht="16.5" customHeight="1">
      <c r="A2650" s="1"/>
    </row>
    <row r="2651" spans="1:1" ht="16.5" customHeight="1">
      <c r="A2651" s="1"/>
    </row>
    <row r="2652" spans="1:1" ht="16.5" customHeight="1">
      <c r="A2652" s="1"/>
    </row>
    <row r="2653" spans="1:1" ht="16.5" customHeight="1">
      <c r="A2653" s="1"/>
    </row>
    <row r="2654" spans="1:1" ht="16.5" customHeight="1">
      <c r="A2654" s="1"/>
    </row>
    <row r="2655" spans="1:1" ht="16.5" customHeight="1">
      <c r="A2655" s="1"/>
    </row>
    <row r="2656" spans="1:1" ht="16.5" customHeight="1">
      <c r="A2656" s="1"/>
    </row>
    <row r="2657" spans="1:1" ht="16.5" customHeight="1">
      <c r="A2657" s="1"/>
    </row>
    <row r="2658" spans="1:1" ht="16.5" customHeight="1">
      <c r="A2658" s="1"/>
    </row>
    <row r="2659" spans="1:1" ht="16.5" customHeight="1">
      <c r="A2659" s="1"/>
    </row>
    <row r="2660" spans="1:1" ht="16.5" customHeight="1">
      <c r="A2660" s="1"/>
    </row>
    <row r="2661" spans="1:1" ht="16.5" customHeight="1">
      <c r="A2661" s="1"/>
    </row>
    <row r="2662" spans="1:1" ht="16.5" customHeight="1">
      <c r="A2662" s="1"/>
    </row>
    <row r="2663" spans="1:1" ht="16.5" customHeight="1">
      <c r="A2663" s="1"/>
    </row>
    <row r="2664" spans="1:1" ht="16.5" customHeight="1">
      <c r="A2664" s="1"/>
    </row>
    <row r="2665" spans="1:1" ht="16.5" customHeight="1">
      <c r="A2665" s="1"/>
    </row>
    <row r="2666" spans="1:1" ht="16.5" customHeight="1">
      <c r="A2666" s="1"/>
    </row>
    <row r="2667" spans="1:1" ht="16.5" customHeight="1">
      <c r="A2667" s="1"/>
    </row>
    <row r="2668" spans="1:1" ht="16.5" customHeight="1">
      <c r="A2668" s="1"/>
    </row>
    <row r="2669" spans="1:1" ht="16.5" customHeight="1">
      <c r="A2669" s="1"/>
    </row>
    <row r="2670" spans="1:1" ht="16.5" customHeight="1">
      <c r="A2670" s="1"/>
    </row>
    <row r="2671" spans="1:1" ht="16.5" customHeight="1">
      <c r="A2671" s="1"/>
    </row>
    <row r="2672" spans="1:1" ht="16.5" customHeight="1">
      <c r="A2672" s="1"/>
    </row>
    <row r="2673" spans="1:1" ht="16.5" customHeight="1">
      <c r="A2673" s="1"/>
    </row>
    <row r="2674" spans="1:1" ht="16.5" customHeight="1">
      <c r="A2674" s="1"/>
    </row>
    <row r="2675" spans="1:1" ht="16.5" customHeight="1">
      <c r="A2675" s="1"/>
    </row>
    <row r="2676" spans="1:1" ht="16.5" customHeight="1">
      <c r="A2676" s="1"/>
    </row>
    <row r="2677" spans="1:1" ht="16.5" customHeight="1">
      <c r="A2677" s="1"/>
    </row>
    <row r="2678" spans="1:1" ht="16.5" customHeight="1">
      <c r="A2678" s="1"/>
    </row>
    <row r="2679" spans="1:1" ht="16.5" customHeight="1">
      <c r="A2679" s="1"/>
    </row>
    <row r="2680" spans="1:1" ht="16.5" customHeight="1">
      <c r="A2680" s="1"/>
    </row>
    <row r="2681" spans="1:1" ht="16.5" customHeight="1">
      <c r="A2681" s="1"/>
    </row>
    <row r="2682" spans="1:1" ht="16.5" customHeight="1">
      <c r="A2682" s="1"/>
    </row>
    <row r="2683" spans="1:1" ht="16.5" customHeight="1">
      <c r="A2683" s="1"/>
    </row>
    <row r="2684" spans="1:1" ht="16.5" customHeight="1">
      <c r="A2684" s="1"/>
    </row>
    <row r="2685" spans="1:1" ht="16.5" customHeight="1">
      <c r="A2685" s="1"/>
    </row>
    <row r="2686" spans="1:1" ht="16.5" customHeight="1">
      <c r="A2686" s="1"/>
    </row>
    <row r="2687" spans="1:1" ht="16.5" customHeight="1">
      <c r="A2687" s="1"/>
    </row>
    <row r="2688" spans="1:1" ht="16.5" customHeight="1">
      <c r="A2688" s="1"/>
    </row>
    <row r="2689" spans="1:1" ht="16.5" customHeight="1">
      <c r="A2689" s="1"/>
    </row>
    <row r="2690" spans="1:1" ht="16.5" customHeight="1">
      <c r="A2690" s="1"/>
    </row>
    <row r="2691" spans="1:1" ht="16.5" customHeight="1">
      <c r="A2691" s="1"/>
    </row>
    <row r="2692" spans="1:1" ht="16.5" customHeight="1">
      <c r="A2692" s="1"/>
    </row>
    <row r="2693" spans="1:1" ht="16.5" customHeight="1">
      <c r="A2693" s="1"/>
    </row>
    <row r="2694" spans="1:1" ht="16.5" customHeight="1">
      <c r="A2694" s="1"/>
    </row>
    <row r="2695" spans="1:1" ht="16.5" customHeight="1">
      <c r="A2695" s="1"/>
    </row>
    <row r="2696" spans="1:1" ht="16.5" customHeight="1">
      <c r="A2696" s="1"/>
    </row>
    <row r="2697" spans="1:1" ht="16.5" customHeight="1">
      <c r="A2697" s="1"/>
    </row>
    <row r="2698" spans="1:1" ht="16.5" customHeight="1">
      <c r="A2698" s="1"/>
    </row>
    <row r="2699" spans="1:1" ht="16.5" customHeight="1">
      <c r="A2699" s="1"/>
    </row>
    <row r="2700" spans="1:1" ht="16.5" customHeight="1">
      <c r="A2700" s="1"/>
    </row>
    <row r="2701" spans="1:1" ht="16.5" customHeight="1">
      <c r="A2701" s="1"/>
    </row>
    <row r="2702" spans="1:1" ht="16.5" customHeight="1">
      <c r="A2702" s="1"/>
    </row>
    <row r="2703" spans="1:1" ht="16.5" customHeight="1">
      <c r="A2703" s="1"/>
    </row>
    <row r="2704" spans="1:1" ht="16.5" customHeight="1">
      <c r="A2704" s="1"/>
    </row>
    <row r="2705" spans="1:1" ht="16.5" customHeight="1">
      <c r="A2705" s="1"/>
    </row>
    <row r="2706" spans="1:1" ht="16.5" customHeight="1">
      <c r="A2706" s="1"/>
    </row>
    <row r="2707" spans="1:1" ht="16.5" customHeight="1">
      <c r="A2707" s="1"/>
    </row>
    <row r="2708" spans="1:1" ht="16.5" customHeight="1">
      <c r="A2708" s="1"/>
    </row>
    <row r="2709" spans="1:1" ht="16.5" customHeight="1">
      <c r="A2709" s="1"/>
    </row>
    <row r="2710" spans="1:1" ht="16.5" customHeight="1">
      <c r="A2710" s="1"/>
    </row>
    <row r="2711" spans="1:1" ht="16.5" customHeight="1">
      <c r="A2711" s="1"/>
    </row>
    <row r="2712" spans="1:1" ht="16.5" customHeight="1">
      <c r="A2712" s="1"/>
    </row>
    <row r="2713" spans="1:1" ht="16.5" customHeight="1">
      <c r="A2713" s="1"/>
    </row>
    <row r="2714" spans="1:1" ht="16.5" customHeight="1">
      <c r="A2714" s="1"/>
    </row>
    <row r="2715" spans="1:1" ht="16.5" customHeight="1">
      <c r="A2715" s="1"/>
    </row>
    <row r="2716" spans="1:1" ht="16.5" customHeight="1">
      <c r="A2716" s="1"/>
    </row>
    <row r="2717" spans="1:1" ht="16.5" customHeight="1">
      <c r="A2717" s="1"/>
    </row>
    <row r="2718" spans="1:1" ht="16.5" customHeight="1">
      <c r="A2718" s="1"/>
    </row>
    <row r="2719" spans="1:1" ht="16.5" customHeight="1">
      <c r="A2719" s="1"/>
    </row>
    <row r="2720" spans="1:1" ht="16.5" customHeight="1">
      <c r="A2720" s="1"/>
    </row>
    <row r="2721" spans="1:1" ht="16.5" customHeight="1">
      <c r="A2721" s="1"/>
    </row>
    <row r="2722" spans="1:1" ht="16.5" customHeight="1">
      <c r="A2722" s="1"/>
    </row>
    <row r="2723" spans="1:1" ht="16.5" customHeight="1">
      <c r="A2723" s="1"/>
    </row>
    <row r="2724" spans="1:1" ht="16.5" customHeight="1">
      <c r="A2724" s="1"/>
    </row>
    <row r="2725" spans="1:1" ht="16.5" customHeight="1">
      <c r="A2725" s="1"/>
    </row>
    <row r="2726" spans="1:1" ht="16.5" customHeight="1">
      <c r="A2726" s="1"/>
    </row>
    <row r="2727" spans="1:1" ht="16.5" customHeight="1">
      <c r="A2727" s="1"/>
    </row>
    <row r="2728" spans="1:1" ht="16.5" customHeight="1">
      <c r="A2728" s="1"/>
    </row>
    <row r="2729" spans="1:1" ht="16.5" customHeight="1">
      <c r="A2729" s="1"/>
    </row>
    <row r="2730" spans="1:1" ht="16.5" customHeight="1">
      <c r="A2730" s="1"/>
    </row>
    <row r="2731" spans="1:1" ht="16.5" customHeight="1">
      <c r="A2731" s="1"/>
    </row>
    <row r="2732" spans="1:1" ht="16.5" customHeight="1">
      <c r="A2732" s="1"/>
    </row>
    <row r="2733" spans="1:1" ht="16.5" customHeight="1">
      <c r="A2733" s="1"/>
    </row>
    <row r="2734" spans="1:1" ht="16.5" customHeight="1">
      <c r="A2734" s="1"/>
    </row>
    <row r="2735" spans="1:1" ht="16.5" customHeight="1">
      <c r="A2735" s="1"/>
    </row>
    <row r="2736" spans="1:1" ht="16.5" customHeight="1">
      <c r="A2736" s="1"/>
    </row>
    <row r="2737" spans="1:1" ht="16.5" customHeight="1">
      <c r="A2737" s="1"/>
    </row>
    <row r="2738" spans="1:1" ht="16.5" customHeight="1">
      <c r="A2738" s="1"/>
    </row>
    <row r="2739" spans="1:1" ht="16.5" customHeight="1">
      <c r="A2739" s="1"/>
    </row>
    <row r="2740" spans="1:1" ht="16.5" customHeight="1">
      <c r="A2740" s="1"/>
    </row>
    <row r="2741" spans="1:1" ht="16.5" customHeight="1">
      <c r="A2741" s="1"/>
    </row>
    <row r="2742" spans="1:1" ht="16.5" customHeight="1">
      <c r="A2742" s="1"/>
    </row>
    <row r="2743" spans="1:1" ht="16.5" customHeight="1">
      <c r="A2743" s="1"/>
    </row>
    <row r="2744" spans="1:1" ht="16.5" customHeight="1">
      <c r="A2744" s="1"/>
    </row>
    <row r="2745" spans="1:1" ht="16.5" customHeight="1">
      <c r="A2745" s="1"/>
    </row>
    <row r="2746" spans="1:1" ht="16.5" customHeight="1">
      <c r="A2746" s="1"/>
    </row>
    <row r="2747" spans="1:1" ht="16.5" customHeight="1">
      <c r="A2747" s="1"/>
    </row>
    <row r="2748" spans="1:1" ht="16.5" customHeight="1">
      <c r="A2748" s="1"/>
    </row>
    <row r="2749" spans="1:1" ht="16.5" customHeight="1">
      <c r="A2749" s="1"/>
    </row>
    <row r="2750" spans="1:1" ht="16.5" customHeight="1">
      <c r="A2750" s="1"/>
    </row>
    <row r="2751" spans="1:1" ht="16.5" customHeight="1">
      <c r="A2751" s="1"/>
    </row>
    <row r="2752" spans="1:1" ht="16.5" customHeight="1">
      <c r="A2752" s="1"/>
    </row>
    <row r="2753" spans="1:1" ht="16.5" customHeight="1">
      <c r="A2753" s="1"/>
    </row>
    <row r="2754" spans="1:1" ht="16.5" customHeight="1">
      <c r="A2754" s="1"/>
    </row>
    <row r="2755" spans="1:1" ht="16.5" customHeight="1">
      <c r="A2755" s="1"/>
    </row>
    <row r="2756" spans="1:1" ht="16.5" customHeight="1">
      <c r="A2756" s="1"/>
    </row>
    <row r="2757" spans="1:1" ht="16.5" customHeight="1">
      <c r="A2757" s="1"/>
    </row>
    <row r="2758" spans="1:1" ht="16.5" customHeight="1">
      <c r="A2758" s="1"/>
    </row>
    <row r="2759" spans="1:1" ht="16.5" customHeight="1">
      <c r="A2759" s="1"/>
    </row>
    <row r="2760" spans="1:1" ht="16.5" customHeight="1">
      <c r="A2760" s="1"/>
    </row>
    <row r="2761" spans="1:1" ht="16.5" customHeight="1">
      <c r="A2761" s="1"/>
    </row>
    <row r="2762" spans="1:1" ht="16.5" customHeight="1">
      <c r="A2762" s="1"/>
    </row>
    <row r="2763" spans="1:1" ht="16.5" customHeight="1">
      <c r="A2763" s="1"/>
    </row>
    <row r="2764" spans="1:1" ht="16.5" customHeight="1">
      <c r="A2764" s="1"/>
    </row>
    <row r="2765" spans="1:1" ht="16.5" customHeight="1">
      <c r="A2765" s="1"/>
    </row>
    <row r="2766" spans="1:1" ht="16.5" customHeight="1">
      <c r="A2766" s="1"/>
    </row>
    <row r="2767" spans="1:1" ht="16.5" customHeight="1">
      <c r="A2767" s="1"/>
    </row>
    <row r="2768" spans="1:1" ht="16.5" customHeight="1">
      <c r="A2768" s="1"/>
    </row>
    <row r="2769" spans="1:1" ht="16.5" customHeight="1">
      <c r="A2769" s="1"/>
    </row>
    <row r="2770" spans="1:1" ht="16.5" customHeight="1">
      <c r="A2770" s="1"/>
    </row>
    <row r="2771" spans="1:1" ht="16.5" customHeight="1">
      <c r="A2771" s="1"/>
    </row>
    <row r="2772" spans="1:1" ht="16.5" customHeight="1">
      <c r="A2772" s="1"/>
    </row>
    <row r="2773" spans="1:1" ht="16.5" customHeight="1">
      <c r="A2773" s="1"/>
    </row>
    <row r="2774" spans="1:1" ht="16.5" customHeight="1">
      <c r="A2774" s="1"/>
    </row>
    <row r="2775" spans="1:1" ht="16.5" customHeight="1">
      <c r="A2775" s="1"/>
    </row>
    <row r="2776" spans="1:1" ht="16.5" customHeight="1">
      <c r="A2776" s="1"/>
    </row>
    <row r="2777" spans="1:1" ht="16.5" customHeight="1">
      <c r="A2777" s="1"/>
    </row>
    <row r="2778" spans="1:1" ht="16.5" customHeight="1">
      <c r="A2778" s="1"/>
    </row>
    <row r="2779" spans="1:1" ht="16.5" customHeight="1">
      <c r="A2779" s="1"/>
    </row>
    <row r="2780" spans="1:1" ht="16.5" customHeight="1">
      <c r="A2780" s="1"/>
    </row>
    <row r="2781" spans="1:1" ht="16.5" customHeight="1">
      <c r="A2781" s="1"/>
    </row>
    <row r="2782" spans="1:1" ht="16.5" customHeight="1">
      <c r="A2782" s="1"/>
    </row>
    <row r="2783" spans="1:1" ht="16.5" customHeight="1">
      <c r="A2783" s="1"/>
    </row>
    <row r="2784" spans="1:1" ht="16.5" customHeight="1">
      <c r="A2784" s="1"/>
    </row>
    <row r="2785" spans="1:1" ht="16.5" customHeight="1">
      <c r="A2785" s="1"/>
    </row>
    <row r="2786" spans="1:1" ht="16.5" customHeight="1">
      <c r="A2786" s="1"/>
    </row>
    <row r="2787" spans="1:1" ht="16.5" customHeight="1">
      <c r="A2787" s="1"/>
    </row>
    <row r="2788" spans="1:1" ht="16.5" customHeight="1">
      <c r="A2788" s="1"/>
    </row>
    <row r="2789" spans="1:1" ht="16.5" customHeight="1">
      <c r="A2789" s="1"/>
    </row>
    <row r="2790" spans="1:1" ht="16.5" customHeight="1">
      <c r="A2790" s="1"/>
    </row>
    <row r="2791" spans="1:1" ht="16.5" customHeight="1">
      <c r="A2791" s="1"/>
    </row>
    <row r="2792" spans="1:1" ht="16.5" customHeight="1">
      <c r="A2792" s="1"/>
    </row>
    <row r="2793" spans="1:1" ht="16.5" customHeight="1">
      <c r="A2793" s="1"/>
    </row>
    <row r="2794" spans="1:1" ht="16.5" customHeight="1">
      <c r="A2794" s="1"/>
    </row>
    <row r="2795" spans="1:1" ht="16.5" customHeight="1">
      <c r="A2795" s="1"/>
    </row>
    <row r="2796" spans="1:1" ht="16.5" customHeight="1">
      <c r="A2796" s="1"/>
    </row>
    <row r="2797" spans="1:1" ht="16.5" customHeight="1">
      <c r="A2797" s="1"/>
    </row>
    <row r="2798" spans="1:1" ht="16.5" customHeight="1">
      <c r="A2798" s="1"/>
    </row>
    <row r="2799" spans="1:1" ht="16.5" customHeight="1">
      <c r="A2799" s="1"/>
    </row>
    <row r="2800" spans="1:1" ht="16.5" customHeight="1">
      <c r="A2800" s="1"/>
    </row>
    <row r="2801" spans="1:1" ht="16.5" customHeight="1">
      <c r="A2801" s="1"/>
    </row>
    <row r="2802" spans="1:1" ht="16.5" customHeight="1">
      <c r="A2802" s="1"/>
    </row>
    <row r="2803" spans="1:1" ht="16.5" customHeight="1">
      <c r="A2803" s="1"/>
    </row>
    <row r="2804" spans="1:1" ht="16.5" customHeight="1">
      <c r="A2804" s="1"/>
    </row>
    <row r="2805" spans="1:1" ht="16.5" customHeight="1">
      <c r="A2805" s="1"/>
    </row>
    <row r="2806" spans="1:1" ht="16.5" customHeight="1">
      <c r="A2806" s="1"/>
    </row>
    <row r="2807" spans="1:1" ht="16.5" customHeight="1">
      <c r="A2807" s="1"/>
    </row>
    <row r="2808" spans="1:1" ht="16.5" customHeight="1">
      <c r="A2808" s="1"/>
    </row>
    <row r="2809" spans="1:1" ht="16.5" customHeight="1">
      <c r="A2809" s="1"/>
    </row>
    <row r="2810" spans="1:1" ht="16.5" customHeight="1">
      <c r="A2810" s="1"/>
    </row>
    <row r="2811" spans="1:1" ht="16.5" customHeight="1">
      <c r="A2811" s="1"/>
    </row>
    <row r="2812" spans="1:1" ht="16.5" customHeight="1">
      <c r="A2812" s="1"/>
    </row>
    <row r="2813" spans="1:1" ht="16.5" customHeight="1">
      <c r="A2813" s="1"/>
    </row>
    <row r="2814" spans="1:1" ht="16.5" customHeight="1">
      <c r="A2814" s="1"/>
    </row>
    <row r="2815" spans="1:1" ht="16.5" customHeight="1">
      <c r="A2815" s="1"/>
    </row>
    <row r="2816" spans="1:1" ht="16.5" customHeight="1">
      <c r="A2816" s="1"/>
    </row>
    <row r="2817" spans="1:1" ht="16.5" customHeight="1">
      <c r="A2817" s="1"/>
    </row>
    <row r="2818" spans="1:1" ht="16.5" customHeight="1">
      <c r="A2818" s="1"/>
    </row>
    <row r="2819" spans="1:1" ht="16.5" customHeight="1">
      <c r="A2819" s="1"/>
    </row>
    <row r="2820" spans="1:1" ht="16.5" customHeight="1">
      <c r="A2820" s="1"/>
    </row>
    <row r="2821" spans="1:1" ht="16.5" customHeight="1">
      <c r="A2821" s="1"/>
    </row>
    <row r="2822" spans="1:1" ht="16.5" customHeight="1">
      <c r="A2822" s="1"/>
    </row>
    <row r="2823" spans="1:1" ht="16.5" customHeight="1">
      <c r="A2823" s="1"/>
    </row>
    <row r="2824" spans="1:1" ht="16.5" customHeight="1">
      <c r="A2824" s="1"/>
    </row>
    <row r="2825" spans="1:1" ht="16.5" customHeight="1">
      <c r="A2825" s="1"/>
    </row>
    <row r="2826" spans="1:1" ht="16.5" customHeight="1">
      <c r="A2826" s="1"/>
    </row>
    <row r="2827" spans="1:1" ht="16.5" customHeight="1">
      <c r="A2827" s="1"/>
    </row>
    <row r="2828" spans="1:1" ht="16.5" customHeight="1">
      <c r="A2828" s="1"/>
    </row>
    <row r="2829" spans="1:1" ht="16.5" customHeight="1">
      <c r="A2829" s="1"/>
    </row>
    <row r="2830" spans="1:1" ht="16.5" customHeight="1">
      <c r="A2830" s="1"/>
    </row>
    <row r="2831" spans="1:1" ht="16.5" customHeight="1">
      <c r="A2831" s="1"/>
    </row>
    <row r="2832" spans="1:1" ht="16.5" customHeight="1">
      <c r="A2832" s="1"/>
    </row>
    <row r="2833" spans="1:1" ht="16.5" customHeight="1">
      <c r="A2833" s="1"/>
    </row>
    <row r="2834" spans="1:1" ht="16.5" customHeight="1">
      <c r="A2834" s="1"/>
    </row>
    <row r="2835" spans="1:1" ht="16.5" customHeight="1">
      <c r="A2835" s="1"/>
    </row>
    <row r="2836" spans="1:1" ht="16.5" customHeight="1">
      <c r="A2836" s="1"/>
    </row>
    <row r="2837" spans="1:1" ht="16.5" customHeight="1">
      <c r="A2837" s="1"/>
    </row>
    <row r="2838" spans="1:1" ht="16.5" customHeight="1">
      <c r="A2838" s="1"/>
    </row>
    <row r="2839" spans="1:1" ht="16.5" customHeight="1">
      <c r="A2839" s="1"/>
    </row>
    <row r="2840" spans="1:1" ht="16.5" customHeight="1">
      <c r="A2840" s="1"/>
    </row>
    <row r="2841" spans="1:1" ht="16.5" customHeight="1">
      <c r="A2841" s="1"/>
    </row>
    <row r="2842" spans="1:1" ht="16.5" customHeight="1">
      <c r="A2842" s="1"/>
    </row>
    <row r="2843" spans="1:1" ht="16.5" customHeight="1">
      <c r="A2843" s="1"/>
    </row>
    <row r="2844" spans="1:1" ht="16.5" customHeight="1">
      <c r="A2844" s="1"/>
    </row>
    <row r="2845" spans="1:1" ht="16.5" customHeight="1">
      <c r="A2845" s="1"/>
    </row>
    <row r="2846" spans="1:1" ht="16.5" customHeight="1">
      <c r="A2846" s="1"/>
    </row>
    <row r="2847" spans="1:1" ht="16.5" customHeight="1">
      <c r="A2847" s="1"/>
    </row>
    <row r="2848" spans="1:1" ht="16.5" customHeight="1">
      <c r="A2848" s="1"/>
    </row>
    <row r="2849" spans="1:1" ht="16.5" customHeight="1">
      <c r="A2849" s="1"/>
    </row>
    <row r="2850" spans="1:1" ht="16.5" customHeight="1">
      <c r="A2850" s="1"/>
    </row>
    <row r="2851" spans="1:1" ht="16.5" customHeight="1">
      <c r="A2851" s="1"/>
    </row>
    <row r="2852" spans="1:1" ht="16.5" customHeight="1">
      <c r="A2852" s="1"/>
    </row>
    <row r="2853" spans="1:1" ht="16.5" customHeight="1">
      <c r="A2853" s="1"/>
    </row>
    <row r="2854" spans="1:1" ht="16.5" customHeight="1">
      <c r="A2854" s="1"/>
    </row>
    <row r="2855" spans="1:1" ht="16.5" customHeight="1">
      <c r="A2855" s="1"/>
    </row>
    <row r="2856" spans="1:1" ht="16.5" customHeight="1">
      <c r="A2856" s="1"/>
    </row>
    <row r="2857" spans="1:1" ht="16.5" customHeight="1">
      <c r="A2857" s="1"/>
    </row>
    <row r="2858" spans="1:1" ht="16.5" customHeight="1">
      <c r="A2858" s="1"/>
    </row>
    <row r="2859" spans="1:1" ht="16.5" customHeight="1">
      <c r="A2859" s="1"/>
    </row>
    <row r="2860" spans="1:1" ht="16.5" customHeight="1">
      <c r="A2860" s="1"/>
    </row>
    <row r="2861" spans="1:1" ht="16.5" customHeight="1">
      <c r="A2861" s="1"/>
    </row>
    <row r="2862" spans="1:1" ht="16.5" customHeight="1">
      <c r="A2862" s="1"/>
    </row>
    <row r="2863" spans="1:1" ht="16.5" customHeight="1">
      <c r="A2863" s="1"/>
    </row>
    <row r="2864" spans="1:1" ht="16.5" customHeight="1">
      <c r="A2864" s="1"/>
    </row>
    <row r="2865" spans="1:1" ht="16.5" customHeight="1">
      <c r="A2865" s="1"/>
    </row>
    <row r="2866" spans="1:1" ht="16.5" customHeight="1">
      <c r="A2866" s="1"/>
    </row>
    <row r="2867" spans="1:1" ht="16.5" customHeight="1">
      <c r="A2867" s="1"/>
    </row>
    <row r="2868" spans="1:1" ht="16.5" customHeight="1">
      <c r="A2868" s="1"/>
    </row>
    <row r="2869" spans="1:1" ht="16.5" customHeight="1">
      <c r="A2869" s="1"/>
    </row>
    <row r="2870" spans="1:1" ht="16.5" customHeight="1">
      <c r="A2870" s="1"/>
    </row>
    <row r="2871" spans="1:1" ht="16.5" customHeight="1">
      <c r="A2871" s="1"/>
    </row>
    <row r="2872" spans="1:1" ht="16.5" customHeight="1">
      <c r="A2872" s="1"/>
    </row>
    <row r="2873" spans="1:1" ht="16.5" customHeight="1">
      <c r="A2873" s="1"/>
    </row>
    <row r="2874" spans="1:1" ht="16.5" customHeight="1">
      <c r="A2874" s="1"/>
    </row>
    <row r="2875" spans="1:1" ht="16.5" customHeight="1">
      <c r="A2875" s="1"/>
    </row>
    <row r="2876" spans="1:1" ht="16.5" customHeight="1">
      <c r="A2876" s="1"/>
    </row>
    <row r="2877" spans="1:1" ht="16.5" customHeight="1">
      <c r="A2877" s="1"/>
    </row>
    <row r="2878" spans="1:1" ht="16.5" customHeight="1">
      <c r="A2878" s="1"/>
    </row>
    <row r="2879" spans="1:1" ht="16.5" customHeight="1">
      <c r="A2879" s="1"/>
    </row>
    <row r="2880" spans="1:1" ht="16.5" customHeight="1">
      <c r="A2880" s="1"/>
    </row>
    <row r="2881" spans="1:1" ht="16.5" customHeight="1">
      <c r="A2881" s="1"/>
    </row>
    <row r="2882" spans="1:1" ht="16.5" customHeight="1">
      <c r="A2882" s="1"/>
    </row>
    <row r="2883" spans="1:1" ht="16.5" customHeight="1">
      <c r="A2883" s="1"/>
    </row>
    <row r="2884" spans="1:1" ht="16.5" customHeight="1">
      <c r="A2884" s="1"/>
    </row>
    <row r="2885" spans="1:1" ht="16.5" customHeight="1">
      <c r="A2885" s="1"/>
    </row>
    <row r="2886" spans="1:1" ht="16.5" customHeight="1">
      <c r="A2886" s="1"/>
    </row>
    <row r="2887" spans="1:1" ht="16.5" customHeight="1">
      <c r="A2887" s="1"/>
    </row>
    <row r="2888" spans="1:1" ht="16.5" customHeight="1">
      <c r="A2888" s="1"/>
    </row>
    <row r="2889" spans="1:1" ht="16.5" customHeight="1">
      <c r="A2889" s="1"/>
    </row>
    <row r="2890" spans="1:1" ht="16.5" customHeight="1">
      <c r="A2890" s="1"/>
    </row>
    <row r="2891" spans="1:1" ht="16.5" customHeight="1">
      <c r="A2891" s="1"/>
    </row>
    <row r="2892" spans="1:1" ht="16.5" customHeight="1">
      <c r="A2892" s="1"/>
    </row>
    <row r="2893" spans="1:1" ht="16.5" customHeight="1">
      <c r="A2893" s="1"/>
    </row>
    <row r="2894" spans="1:1" ht="16.5" customHeight="1">
      <c r="A2894" s="1"/>
    </row>
    <row r="2895" spans="1:1" ht="16.5" customHeight="1">
      <c r="A2895" s="1"/>
    </row>
    <row r="2896" spans="1:1" ht="16.5" customHeight="1">
      <c r="A2896" s="1"/>
    </row>
    <row r="2897" spans="1:1" ht="16.5" customHeight="1">
      <c r="A2897" s="1"/>
    </row>
    <row r="2898" spans="1:1" ht="16.5" customHeight="1">
      <c r="A2898" s="1"/>
    </row>
    <row r="2899" spans="1:1" ht="16.5" customHeight="1">
      <c r="A2899" s="1"/>
    </row>
    <row r="2900" spans="1:1" ht="16.5" customHeight="1">
      <c r="A2900" s="1"/>
    </row>
    <row r="2901" spans="1:1" ht="16.5" customHeight="1">
      <c r="A2901" s="1"/>
    </row>
    <row r="2902" spans="1:1" ht="16.5" customHeight="1">
      <c r="A2902" s="1"/>
    </row>
    <row r="2903" spans="1:1" ht="16.5" customHeight="1">
      <c r="A2903" s="1"/>
    </row>
    <row r="2904" spans="1:1" ht="16.5" customHeight="1">
      <c r="A2904" s="1"/>
    </row>
    <row r="2905" spans="1:1" ht="16.5" customHeight="1">
      <c r="A2905" s="1"/>
    </row>
    <row r="2906" spans="1:1" ht="16.5" customHeight="1">
      <c r="A2906" s="1"/>
    </row>
    <row r="2907" spans="1:1" ht="16.5" customHeight="1">
      <c r="A2907" s="1"/>
    </row>
    <row r="2908" spans="1:1" ht="16.5" customHeight="1">
      <c r="A2908" s="1"/>
    </row>
    <row r="2909" spans="1:1" ht="16.5" customHeight="1">
      <c r="A2909" s="1"/>
    </row>
    <row r="2910" spans="1:1" ht="16.5" customHeight="1">
      <c r="A2910" s="1"/>
    </row>
    <row r="2911" spans="1:1" ht="16.5" customHeight="1">
      <c r="A2911" s="1"/>
    </row>
    <row r="2912" spans="1:1" ht="16.5" customHeight="1">
      <c r="A2912" s="1"/>
    </row>
    <row r="2913" spans="1:1" ht="16.5" customHeight="1">
      <c r="A2913" s="1"/>
    </row>
    <row r="2914" spans="1:1" ht="16.5" customHeight="1">
      <c r="A2914" s="1"/>
    </row>
    <row r="2915" spans="1:1" ht="16.5" customHeight="1">
      <c r="A2915" s="1"/>
    </row>
    <row r="2916" spans="1:1" ht="16.5" customHeight="1">
      <c r="A2916" s="1"/>
    </row>
    <row r="2917" spans="1:1" ht="16.5" customHeight="1">
      <c r="A2917" s="1"/>
    </row>
    <row r="2918" spans="1:1" ht="16.5" customHeight="1">
      <c r="A2918" s="1"/>
    </row>
    <row r="2919" spans="1:1" ht="16.5" customHeight="1">
      <c r="A2919" s="1"/>
    </row>
    <row r="2920" spans="1:1" ht="16.5" customHeight="1">
      <c r="A2920" s="1"/>
    </row>
    <row r="2921" spans="1:1" ht="16.5" customHeight="1">
      <c r="A2921" s="1"/>
    </row>
    <row r="2922" spans="1:1" ht="16.5" customHeight="1">
      <c r="A2922" s="1"/>
    </row>
    <row r="2923" spans="1:1" ht="16.5" customHeight="1">
      <c r="A2923" s="1"/>
    </row>
    <row r="2924" spans="1:1" ht="16.5" customHeight="1">
      <c r="A2924" s="1"/>
    </row>
    <row r="2925" spans="1:1" ht="16.5" customHeight="1">
      <c r="A2925" s="1"/>
    </row>
    <row r="2926" spans="1:1" ht="16.5" customHeight="1">
      <c r="A2926" s="1"/>
    </row>
    <row r="2927" spans="1:1" ht="16.5" customHeight="1">
      <c r="A2927" s="1"/>
    </row>
    <row r="2928" spans="1:1" ht="16.5" customHeight="1">
      <c r="A2928" s="1"/>
    </row>
    <row r="2929" spans="1:1" ht="16.5" customHeight="1">
      <c r="A2929" s="1"/>
    </row>
    <row r="2930" spans="1:1" ht="16.5" customHeight="1">
      <c r="A2930" s="1"/>
    </row>
    <row r="2931" spans="1:1" ht="16.5" customHeight="1">
      <c r="A2931" s="1"/>
    </row>
    <row r="2932" spans="1:1" ht="16.5" customHeight="1">
      <c r="A2932" s="1"/>
    </row>
    <row r="2933" spans="1:1" ht="16.5" customHeight="1">
      <c r="A2933" s="1"/>
    </row>
    <row r="2934" spans="1:1" ht="16.5" customHeight="1">
      <c r="A2934" s="1"/>
    </row>
    <row r="2935" spans="1:1" ht="16.5" customHeight="1">
      <c r="A2935" s="1"/>
    </row>
    <row r="2936" spans="1:1" ht="16.5" customHeight="1">
      <c r="A2936" s="1"/>
    </row>
    <row r="2937" spans="1:1" ht="16.5" customHeight="1">
      <c r="A2937" s="1"/>
    </row>
    <row r="2938" spans="1:1" ht="16.5" customHeight="1">
      <c r="A2938" s="1"/>
    </row>
    <row r="2939" spans="1:1" ht="16.5" customHeight="1">
      <c r="A2939" s="1"/>
    </row>
    <row r="2940" spans="1:1" ht="16.5" customHeight="1">
      <c r="A2940" s="1"/>
    </row>
    <row r="2941" spans="1:1" ht="16.5" customHeight="1">
      <c r="A2941" s="1"/>
    </row>
    <row r="2942" spans="1:1" ht="16.5" customHeight="1">
      <c r="A2942" s="1"/>
    </row>
    <row r="2943" spans="1:1" ht="16.5" customHeight="1">
      <c r="A2943" s="1"/>
    </row>
    <row r="2944" spans="1:1" ht="16.5" customHeight="1">
      <c r="A2944" s="1"/>
    </row>
    <row r="2945" spans="1:1" ht="16.5" customHeight="1">
      <c r="A2945" s="1"/>
    </row>
    <row r="2946" spans="1:1" ht="16.5" customHeight="1">
      <c r="A2946" s="1"/>
    </row>
    <row r="2947" spans="1:1" ht="16.5" customHeight="1">
      <c r="A2947" s="1"/>
    </row>
    <row r="2948" spans="1:1" ht="16.5" customHeight="1">
      <c r="A2948" s="1"/>
    </row>
    <row r="2949" spans="1:1" ht="16.5" customHeight="1">
      <c r="A2949" s="1"/>
    </row>
    <row r="2950" spans="1:1" ht="16.5" customHeight="1">
      <c r="A2950" s="1"/>
    </row>
    <row r="2951" spans="1:1" ht="16.5" customHeight="1">
      <c r="A2951" s="1"/>
    </row>
    <row r="2952" spans="1:1" ht="16.5" customHeight="1">
      <c r="A2952" s="1"/>
    </row>
    <row r="2953" spans="1:1" ht="16.5" customHeight="1">
      <c r="A2953" s="1"/>
    </row>
    <row r="2954" spans="1:1" ht="16.5" customHeight="1">
      <c r="A2954" s="1"/>
    </row>
    <row r="2955" spans="1:1" ht="16.5" customHeight="1">
      <c r="A2955" s="1"/>
    </row>
    <row r="2956" spans="1:1" ht="16.5" customHeight="1">
      <c r="A2956" s="1"/>
    </row>
    <row r="2957" spans="1:1" ht="16.5" customHeight="1">
      <c r="A2957" s="1"/>
    </row>
    <row r="2958" spans="1:1" ht="16.5" customHeight="1">
      <c r="A2958" s="1"/>
    </row>
    <row r="2959" spans="1:1" ht="16.5" customHeight="1">
      <c r="A2959" s="1"/>
    </row>
    <row r="2960" spans="1:1" ht="16.5" customHeight="1">
      <c r="A2960" s="1"/>
    </row>
    <row r="2961" spans="1:1" ht="16.5" customHeight="1">
      <c r="A2961" s="1"/>
    </row>
    <row r="2962" spans="1:1" ht="16.5" customHeight="1">
      <c r="A2962" s="1"/>
    </row>
    <row r="2963" spans="1:1" ht="16.5" customHeight="1">
      <c r="A2963" s="1"/>
    </row>
    <row r="2964" spans="1:1" ht="16.5" customHeight="1">
      <c r="A2964" s="1"/>
    </row>
    <row r="2965" spans="1:1" ht="16.5" customHeight="1">
      <c r="A2965" s="1"/>
    </row>
    <row r="2966" spans="1:1" ht="16.5" customHeight="1">
      <c r="A2966" s="1"/>
    </row>
    <row r="2967" spans="1:1" ht="16.5" customHeight="1">
      <c r="A2967" s="1"/>
    </row>
    <row r="2968" spans="1:1" ht="16.5" customHeight="1">
      <c r="A2968" s="1"/>
    </row>
    <row r="2969" spans="1:1" ht="16.5" customHeight="1">
      <c r="A2969" s="1"/>
    </row>
    <row r="2970" spans="1:1" ht="16.5" customHeight="1">
      <c r="A2970" s="1"/>
    </row>
    <row r="2971" spans="1:1" ht="16.5" customHeight="1">
      <c r="A2971" s="1"/>
    </row>
    <row r="2972" spans="1:1" ht="16.5" customHeight="1">
      <c r="A2972" s="1"/>
    </row>
    <row r="2973" spans="1:1" ht="16.5" customHeight="1">
      <c r="A2973" s="1"/>
    </row>
    <row r="2974" spans="1:1" ht="16.5" customHeight="1">
      <c r="A2974" s="1"/>
    </row>
    <row r="2975" spans="1:1" ht="16.5" customHeight="1">
      <c r="A2975" s="1"/>
    </row>
    <row r="2976" spans="1:1" ht="16.5" customHeight="1">
      <c r="A2976" s="1"/>
    </row>
    <row r="2977" spans="1:1" ht="16.5" customHeight="1">
      <c r="A2977" s="1"/>
    </row>
    <row r="2978" spans="1:1" ht="16.5" customHeight="1">
      <c r="A2978" s="1"/>
    </row>
    <row r="2979" spans="1:1" ht="16.5" customHeight="1">
      <c r="A2979" s="1"/>
    </row>
    <row r="2980" spans="1:1" ht="16.5" customHeight="1">
      <c r="A2980" s="1"/>
    </row>
    <row r="2981" spans="1:1" ht="16.5" customHeight="1">
      <c r="A2981" s="1"/>
    </row>
    <row r="2982" spans="1:1" ht="16.5" customHeight="1">
      <c r="A2982" s="1"/>
    </row>
    <row r="2983" spans="1:1" ht="16.5" customHeight="1">
      <c r="A2983" s="1"/>
    </row>
    <row r="2984" spans="1:1" ht="16.5" customHeight="1">
      <c r="A2984" s="1"/>
    </row>
    <row r="2985" spans="1:1" ht="16.5" customHeight="1">
      <c r="A2985" s="1"/>
    </row>
    <row r="2986" spans="1:1" ht="16.5" customHeight="1">
      <c r="A2986" s="1"/>
    </row>
    <row r="2987" spans="1:1" ht="16.5" customHeight="1">
      <c r="A2987" s="1"/>
    </row>
    <row r="2988" spans="1:1" ht="16.5" customHeight="1">
      <c r="A2988" s="1"/>
    </row>
    <row r="2989" spans="1:1" ht="16.5" customHeight="1">
      <c r="A2989" s="1"/>
    </row>
    <row r="2990" spans="1:1" ht="16.5" customHeight="1">
      <c r="A2990" s="1"/>
    </row>
    <row r="2991" spans="1:1" ht="16.5" customHeight="1">
      <c r="A2991" s="1"/>
    </row>
    <row r="2992" spans="1:1" ht="16.5" customHeight="1">
      <c r="A2992" s="1"/>
    </row>
    <row r="2993" spans="1:1" ht="16.5" customHeight="1">
      <c r="A2993" s="1"/>
    </row>
    <row r="2994" spans="1:1" ht="16.5" customHeight="1">
      <c r="A2994" s="1"/>
    </row>
    <row r="2995" spans="1:1" ht="16.5" customHeight="1">
      <c r="A2995" s="1"/>
    </row>
    <row r="2996" spans="1:1" ht="16.5" customHeight="1">
      <c r="A2996" s="1"/>
    </row>
    <row r="2997" spans="1:1" ht="16.5" customHeight="1">
      <c r="A2997" s="1"/>
    </row>
    <row r="2998" spans="1:1" ht="16.5" customHeight="1">
      <c r="A2998" s="1"/>
    </row>
    <row r="2999" spans="1:1" ht="16.5" customHeight="1">
      <c r="A2999" s="1"/>
    </row>
    <row r="3000" spans="1:1" ht="16.5" customHeight="1">
      <c r="A3000" s="1"/>
    </row>
    <row r="3001" spans="1:1" ht="16.5" customHeight="1">
      <c r="A3001" s="1"/>
    </row>
    <row r="3002" spans="1:1" ht="16.5" customHeight="1">
      <c r="A3002" s="1"/>
    </row>
    <row r="3003" spans="1:1" ht="16.5" customHeight="1">
      <c r="A3003" s="1"/>
    </row>
    <row r="3004" spans="1:1" ht="16.5" customHeight="1">
      <c r="A3004" s="1"/>
    </row>
    <row r="3005" spans="1:1" ht="16.5" customHeight="1">
      <c r="A3005" s="1"/>
    </row>
    <row r="3006" spans="1:1" ht="16.5" customHeight="1">
      <c r="A3006" s="1"/>
    </row>
    <row r="3007" spans="1:1" ht="16.5" customHeight="1">
      <c r="A3007" s="1"/>
    </row>
    <row r="3008" spans="1:1" ht="16.5" customHeight="1">
      <c r="A3008" s="1"/>
    </row>
    <row r="3009" spans="1:1" ht="16.5" customHeight="1">
      <c r="A3009" s="1"/>
    </row>
    <row r="3010" spans="1:1" ht="16.5" customHeight="1">
      <c r="A3010" s="1"/>
    </row>
    <row r="3011" spans="1:1" ht="16.5" customHeight="1">
      <c r="A3011" s="1"/>
    </row>
    <row r="3012" spans="1:1" ht="16.5" customHeight="1">
      <c r="A3012" s="1"/>
    </row>
    <row r="3013" spans="1:1" ht="16.5" customHeight="1">
      <c r="A3013" s="1"/>
    </row>
    <row r="3014" spans="1:1" ht="16.5" customHeight="1">
      <c r="A3014" s="1"/>
    </row>
    <row r="3015" spans="1:1" ht="16.5" customHeight="1">
      <c r="A3015" s="1"/>
    </row>
    <row r="3016" spans="1:1" ht="16.5" customHeight="1">
      <c r="A3016" s="1"/>
    </row>
    <row r="3017" spans="1:1" ht="16.5" customHeight="1">
      <c r="A3017" s="1"/>
    </row>
    <row r="3018" spans="1:1" ht="16.5" customHeight="1">
      <c r="A3018" s="1"/>
    </row>
    <row r="3019" spans="1:1" ht="16.5" customHeight="1">
      <c r="A3019" s="1"/>
    </row>
    <row r="3020" spans="1:1" ht="16.5" customHeight="1">
      <c r="A3020" s="1"/>
    </row>
    <row r="3021" spans="1:1" ht="16.5" customHeight="1">
      <c r="A3021" s="1"/>
    </row>
    <row r="3022" spans="1:1" ht="16.5" customHeight="1">
      <c r="A3022" s="1"/>
    </row>
    <row r="3023" spans="1:1" ht="16.5" customHeight="1">
      <c r="A3023" s="1"/>
    </row>
    <row r="3024" spans="1:1" ht="16.5" customHeight="1">
      <c r="A3024" s="1"/>
    </row>
    <row r="3025" spans="1:1" ht="16.5" customHeight="1">
      <c r="A3025" s="1"/>
    </row>
    <row r="3026" spans="1:1" ht="16.5" customHeight="1">
      <c r="A3026" s="1"/>
    </row>
    <row r="3027" spans="1:1" ht="16.5" customHeight="1">
      <c r="A3027" s="1"/>
    </row>
    <row r="3028" spans="1:1" ht="16.5" customHeight="1">
      <c r="A3028" s="1"/>
    </row>
    <row r="3029" spans="1:1" ht="16.5" customHeight="1">
      <c r="A3029" s="1"/>
    </row>
    <row r="3030" spans="1:1" ht="16.5" customHeight="1">
      <c r="A3030" s="1"/>
    </row>
    <row r="3031" spans="1:1" ht="16.5" customHeight="1">
      <c r="A3031" s="1"/>
    </row>
    <row r="3032" spans="1:1" ht="16.5" customHeight="1">
      <c r="A3032" s="1"/>
    </row>
    <row r="3033" spans="1:1" ht="16.5" customHeight="1">
      <c r="A3033" s="1"/>
    </row>
    <row r="3034" spans="1:1" ht="16.5" customHeight="1">
      <c r="A3034" s="1"/>
    </row>
    <row r="3035" spans="1:1" ht="16.5" customHeight="1">
      <c r="A3035" s="1"/>
    </row>
    <row r="3036" spans="1:1" ht="16.5" customHeight="1">
      <c r="A3036" s="1"/>
    </row>
    <row r="3037" spans="1:1" ht="16.5" customHeight="1">
      <c r="A3037" s="1"/>
    </row>
    <row r="3038" spans="1:1" ht="16.5" customHeight="1">
      <c r="A3038" s="1"/>
    </row>
    <row r="3039" spans="1:1" ht="16.5" customHeight="1">
      <c r="A3039" s="1"/>
    </row>
    <row r="3040" spans="1:1" ht="16.5" customHeight="1">
      <c r="A3040" s="1"/>
    </row>
    <row r="3041" spans="1:1" ht="16.5" customHeight="1">
      <c r="A3041" s="1"/>
    </row>
    <row r="3042" spans="1:1" ht="16.5" customHeight="1">
      <c r="A3042" s="1"/>
    </row>
    <row r="3043" spans="1:1" ht="16.5" customHeight="1">
      <c r="A3043" s="1"/>
    </row>
    <row r="3044" spans="1:1" ht="16.5" customHeight="1">
      <c r="A3044" s="1"/>
    </row>
    <row r="3045" spans="1:1" ht="16.5" customHeight="1">
      <c r="A3045" s="1"/>
    </row>
    <row r="3046" spans="1:1" ht="16.5" customHeight="1">
      <c r="A3046" s="1"/>
    </row>
    <row r="3047" spans="1:1" ht="16.5" customHeight="1">
      <c r="A3047" s="1"/>
    </row>
    <row r="3048" spans="1:1" ht="16.5" customHeight="1">
      <c r="A3048" s="1"/>
    </row>
    <row r="3049" spans="1:1" ht="16.5" customHeight="1">
      <c r="A3049" s="1"/>
    </row>
    <row r="3050" spans="1:1" ht="16.5" customHeight="1">
      <c r="A3050" s="1"/>
    </row>
    <row r="3051" spans="1:1" ht="16.5" customHeight="1">
      <c r="A3051" s="1"/>
    </row>
    <row r="3052" spans="1:1" ht="16.5" customHeight="1">
      <c r="A3052" s="1"/>
    </row>
    <row r="3053" spans="1:1" ht="16.5" customHeight="1">
      <c r="A3053" s="1"/>
    </row>
    <row r="3054" spans="1:1" ht="16.5" customHeight="1">
      <c r="A3054" s="1"/>
    </row>
    <row r="3055" spans="1:1" ht="16.5" customHeight="1">
      <c r="A3055" s="1"/>
    </row>
    <row r="3056" spans="1:1" ht="16.5" customHeight="1">
      <c r="A3056" s="1"/>
    </row>
    <row r="3057" spans="1:1" ht="16.5" customHeight="1">
      <c r="A3057" s="1"/>
    </row>
    <row r="3058" spans="1:1" ht="16.5" customHeight="1">
      <c r="A3058" s="1"/>
    </row>
    <row r="3059" spans="1:1" ht="16.5" customHeight="1">
      <c r="A3059" s="1"/>
    </row>
    <row r="3060" spans="1:1" ht="16.5" customHeight="1">
      <c r="A3060" s="1"/>
    </row>
    <row r="3061" spans="1:1" ht="16.5" customHeight="1">
      <c r="A3061" s="1"/>
    </row>
    <row r="3062" spans="1:1" ht="16.5" customHeight="1">
      <c r="A3062" s="1"/>
    </row>
    <row r="3063" spans="1:1" ht="16.5" customHeight="1">
      <c r="A3063" s="1"/>
    </row>
    <row r="3064" spans="1:1" ht="16.5" customHeight="1">
      <c r="A3064" s="1"/>
    </row>
    <row r="3065" spans="1:1" ht="16.5" customHeight="1">
      <c r="A3065" s="1"/>
    </row>
    <row r="3066" spans="1:1" ht="16.5" customHeight="1">
      <c r="A3066" s="1"/>
    </row>
    <row r="3067" spans="1:1" ht="16.5" customHeight="1">
      <c r="A3067" s="1"/>
    </row>
    <row r="3068" spans="1:1" ht="16.5" customHeight="1">
      <c r="A3068" s="1"/>
    </row>
    <row r="3069" spans="1:1" ht="16.5" customHeight="1">
      <c r="A3069" s="1"/>
    </row>
    <row r="3070" spans="1:1" ht="16.5" customHeight="1">
      <c r="A3070" s="1"/>
    </row>
    <row r="3071" spans="1:1" ht="16.5" customHeight="1">
      <c r="A3071" s="1"/>
    </row>
    <row r="3072" spans="1:1" ht="16.5" customHeight="1">
      <c r="A3072" s="1"/>
    </row>
    <row r="3073" spans="1:1" ht="16.5" customHeight="1">
      <c r="A3073" s="1"/>
    </row>
    <row r="3074" spans="1:1" ht="16.5" customHeight="1">
      <c r="A3074" s="1"/>
    </row>
    <row r="3075" spans="1:1" ht="16.5" customHeight="1">
      <c r="A3075" s="1"/>
    </row>
    <row r="3076" spans="1:1" ht="16.5" customHeight="1">
      <c r="A3076" s="1"/>
    </row>
    <row r="3077" spans="1:1" ht="16.5" customHeight="1">
      <c r="A3077" s="1"/>
    </row>
    <row r="3078" spans="1:1" ht="16.5" customHeight="1">
      <c r="A3078" s="1"/>
    </row>
    <row r="3079" spans="1:1" ht="16.5" customHeight="1">
      <c r="A3079" s="1"/>
    </row>
    <row r="3080" spans="1:1" ht="16.5" customHeight="1">
      <c r="A3080" s="1"/>
    </row>
    <row r="3081" spans="1:1" ht="16.5" customHeight="1">
      <c r="A3081" s="1"/>
    </row>
    <row r="3082" spans="1:1" ht="16.5" customHeight="1">
      <c r="A3082" s="1"/>
    </row>
    <row r="3083" spans="1:1" ht="16.5" customHeight="1">
      <c r="A3083" s="1"/>
    </row>
    <row r="3084" spans="1:1" ht="16.5" customHeight="1">
      <c r="A3084" s="1"/>
    </row>
    <row r="3085" spans="1:1" ht="16.5" customHeight="1">
      <c r="A3085" s="1"/>
    </row>
    <row r="3086" spans="1:1" ht="16.5" customHeight="1">
      <c r="A3086" s="1"/>
    </row>
    <row r="3087" spans="1:1" ht="16.5" customHeight="1">
      <c r="A3087" s="1"/>
    </row>
    <row r="3088" spans="1:1" ht="16.5" customHeight="1">
      <c r="A3088" s="1"/>
    </row>
    <row r="3089" spans="1:1" ht="16.5" customHeight="1">
      <c r="A3089" s="1"/>
    </row>
    <row r="3090" spans="1:1" ht="16.5" customHeight="1">
      <c r="A3090" s="1"/>
    </row>
    <row r="3091" spans="1:1" ht="16.5" customHeight="1">
      <c r="A3091" s="1"/>
    </row>
    <row r="3092" spans="1:1" ht="16.5" customHeight="1">
      <c r="A3092" s="1"/>
    </row>
    <row r="3093" spans="1:1" ht="16.5" customHeight="1">
      <c r="A3093" s="1"/>
    </row>
    <row r="3094" spans="1:1" ht="16.5" customHeight="1">
      <c r="A3094" s="1"/>
    </row>
    <row r="3095" spans="1:1" ht="16.5" customHeight="1">
      <c r="A3095" s="1"/>
    </row>
    <row r="3096" spans="1:1" ht="16.5" customHeight="1">
      <c r="A3096" s="1"/>
    </row>
    <row r="3097" spans="1:1" ht="16.5" customHeight="1">
      <c r="A3097" s="1"/>
    </row>
    <row r="3098" spans="1:1" ht="16.5" customHeight="1">
      <c r="A3098" s="1"/>
    </row>
    <row r="3099" spans="1:1" ht="16.5" customHeight="1">
      <c r="A3099" s="1"/>
    </row>
    <row r="3100" spans="1:1" ht="16.5" customHeight="1">
      <c r="A3100" s="1"/>
    </row>
    <row r="3101" spans="1:1" ht="16.5" customHeight="1">
      <c r="A3101" s="1"/>
    </row>
    <row r="3102" spans="1:1" ht="16.5" customHeight="1">
      <c r="A3102" s="1"/>
    </row>
    <row r="3103" spans="1:1" ht="16.5" customHeight="1">
      <c r="A3103" s="1"/>
    </row>
    <row r="3104" spans="1:1" ht="16.5" customHeight="1">
      <c r="A3104" s="1"/>
    </row>
    <row r="3105" spans="1:1" ht="16.5" customHeight="1">
      <c r="A3105" s="1"/>
    </row>
    <row r="3106" spans="1:1" ht="16.5" customHeight="1">
      <c r="A3106" s="1"/>
    </row>
    <row r="3107" spans="1:1" ht="16.5" customHeight="1">
      <c r="A3107" s="1"/>
    </row>
    <row r="3108" spans="1:1" ht="16.5" customHeight="1">
      <c r="A3108" s="1"/>
    </row>
    <row r="3109" spans="1:1" ht="16.5" customHeight="1">
      <c r="A3109" s="1"/>
    </row>
    <row r="3110" spans="1:1" ht="16.5" customHeight="1">
      <c r="A3110" s="1"/>
    </row>
    <row r="3111" spans="1:1" ht="16.5" customHeight="1">
      <c r="A3111" s="1"/>
    </row>
    <row r="3112" spans="1:1" ht="16.5" customHeight="1">
      <c r="A3112" s="1"/>
    </row>
    <row r="3113" spans="1:1" ht="16.5" customHeight="1">
      <c r="A3113" s="1"/>
    </row>
    <row r="3114" spans="1:1" ht="16.5" customHeight="1">
      <c r="A3114" s="1"/>
    </row>
    <row r="3115" spans="1:1" ht="16.5" customHeight="1">
      <c r="A3115" s="1"/>
    </row>
    <row r="3116" spans="1:1" ht="16.5" customHeight="1">
      <c r="A3116" s="1"/>
    </row>
    <row r="3117" spans="1:1" ht="16.5" customHeight="1">
      <c r="A3117" s="1"/>
    </row>
    <row r="3118" spans="1:1" ht="16.5" customHeight="1">
      <c r="A3118" s="1"/>
    </row>
    <row r="3119" spans="1:1" ht="16.5" customHeight="1">
      <c r="A3119" s="1"/>
    </row>
    <row r="3120" spans="1:1" ht="16.5" customHeight="1">
      <c r="A3120" s="1"/>
    </row>
    <row r="3121" spans="1:1" ht="16.5" customHeight="1">
      <c r="A3121" s="1"/>
    </row>
    <row r="3122" spans="1:1" ht="16.5" customHeight="1">
      <c r="A3122" s="1"/>
    </row>
    <row r="3123" spans="1:1" ht="16.5" customHeight="1">
      <c r="A3123" s="1"/>
    </row>
    <row r="3124" spans="1:1" ht="16.5" customHeight="1">
      <c r="A3124" s="1"/>
    </row>
    <row r="3125" spans="1:1" ht="16.5" customHeight="1">
      <c r="A3125" s="1"/>
    </row>
    <row r="3126" spans="1:1" ht="16.5" customHeight="1">
      <c r="A3126" s="1"/>
    </row>
    <row r="3127" spans="1:1" ht="16.5" customHeight="1">
      <c r="A3127" s="1"/>
    </row>
    <row r="3128" spans="1:1" ht="16.5" customHeight="1">
      <c r="A3128" s="1"/>
    </row>
    <row r="3129" spans="1:1" ht="16.5" customHeight="1">
      <c r="A3129" s="1"/>
    </row>
    <row r="3130" spans="1:1" ht="16.5" customHeight="1">
      <c r="A3130" s="1"/>
    </row>
    <row r="3131" spans="1:1" ht="16.5" customHeight="1">
      <c r="A3131" s="1"/>
    </row>
    <row r="3132" spans="1:1" ht="16.5" customHeight="1">
      <c r="A3132" s="1"/>
    </row>
    <row r="3133" spans="1:1" ht="16.5" customHeight="1">
      <c r="A3133" s="1"/>
    </row>
    <row r="3134" spans="1:1" ht="16.5" customHeight="1">
      <c r="A3134" s="1"/>
    </row>
    <row r="3135" spans="1:1" ht="16.5" customHeight="1">
      <c r="A3135" s="1"/>
    </row>
    <row r="3136" spans="1:1" ht="16.5" customHeight="1">
      <c r="A3136" s="1"/>
    </row>
    <row r="3137" spans="1:1" ht="16.5" customHeight="1">
      <c r="A3137" s="1"/>
    </row>
    <row r="3138" spans="1:1" ht="16.5" customHeight="1">
      <c r="A3138" s="1"/>
    </row>
    <row r="3139" spans="1:1" ht="16.5" customHeight="1">
      <c r="A3139" s="1"/>
    </row>
    <row r="3140" spans="1:1" ht="16.5" customHeight="1">
      <c r="A3140" s="1"/>
    </row>
    <row r="3141" spans="1:1" ht="16.5" customHeight="1">
      <c r="A3141" s="1"/>
    </row>
    <row r="3142" spans="1:1" ht="16.5" customHeight="1">
      <c r="A3142" s="1"/>
    </row>
    <row r="3143" spans="1:1" ht="16.5" customHeight="1">
      <c r="A3143" s="1"/>
    </row>
    <row r="3144" spans="1:1" ht="16.5" customHeight="1">
      <c r="A3144" s="1"/>
    </row>
    <row r="3145" spans="1:1" ht="16.5" customHeight="1">
      <c r="A3145" s="1"/>
    </row>
    <row r="3146" spans="1:1" ht="16.5" customHeight="1">
      <c r="A3146" s="1"/>
    </row>
    <row r="3147" spans="1:1" ht="16.5" customHeight="1">
      <c r="A3147" s="1"/>
    </row>
    <row r="3148" spans="1:1" ht="16.5" customHeight="1">
      <c r="A3148" s="1"/>
    </row>
    <row r="3149" spans="1:1" ht="16.5" customHeight="1">
      <c r="A3149" s="1"/>
    </row>
    <row r="3150" spans="1:1" ht="16.5" customHeight="1">
      <c r="A3150" s="1"/>
    </row>
    <row r="3151" spans="1:1" ht="16.5" customHeight="1">
      <c r="A3151" s="1"/>
    </row>
    <row r="3152" spans="1:1" ht="16.5" customHeight="1">
      <c r="A3152" s="1"/>
    </row>
    <row r="3153" spans="1:1" ht="16.5" customHeight="1">
      <c r="A3153" s="1"/>
    </row>
    <row r="3154" spans="1:1" ht="16.5" customHeight="1">
      <c r="A3154" s="1"/>
    </row>
    <row r="3155" spans="1:1" ht="16.5" customHeight="1">
      <c r="A3155" s="1"/>
    </row>
    <row r="3156" spans="1:1" ht="16.5" customHeight="1">
      <c r="A3156" s="1"/>
    </row>
    <row r="3157" spans="1:1" ht="16.5" customHeight="1">
      <c r="A3157" s="1"/>
    </row>
    <row r="3158" spans="1:1" ht="16.5" customHeight="1">
      <c r="A3158" s="1"/>
    </row>
    <row r="3159" spans="1:1" ht="16.5" customHeight="1">
      <c r="A3159" s="1"/>
    </row>
    <row r="3160" spans="1:1" ht="16.5" customHeight="1">
      <c r="A3160" s="1"/>
    </row>
    <row r="3161" spans="1:1" ht="16.5" customHeight="1">
      <c r="A3161" s="1"/>
    </row>
    <row r="3162" spans="1:1" ht="16.5" customHeight="1">
      <c r="A3162" s="1"/>
    </row>
    <row r="3163" spans="1:1" ht="16.5" customHeight="1">
      <c r="A3163" s="1"/>
    </row>
    <row r="3164" spans="1:1" ht="16.5" customHeight="1">
      <c r="A3164" s="1"/>
    </row>
    <row r="3165" spans="1:1" ht="16.5" customHeight="1">
      <c r="A3165" s="1"/>
    </row>
    <row r="3166" spans="1:1" ht="16.5" customHeight="1">
      <c r="A3166" s="1"/>
    </row>
    <row r="3167" spans="1:1" ht="16.5" customHeight="1">
      <c r="A3167" s="1"/>
    </row>
    <row r="3168" spans="1:1" ht="16.5" customHeight="1">
      <c r="A3168" s="1"/>
    </row>
    <row r="3169" spans="1:1" ht="16.5" customHeight="1">
      <c r="A3169" s="1"/>
    </row>
    <row r="3170" spans="1:1" ht="16.5" customHeight="1">
      <c r="A3170" s="1"/>
    </row>
    <row r="3171" spans="1:1" ht="16.5" customHeight="1">
      <c r="A3171" s="1"/>
    </row>
    <row r="3172" spans="1:1" ht="16.5" customHeight="1">
      <c r="A3172" s="1"/>
    </row>
    <row r="3173" spans="1:1" ht="16.5" customHeight="1">
      <c r="A3173" s="1"/>
    </row>
    <row r="3174" spans="1:1" ht="16.5" customHeight="1">
      <c r="A3174" s="1"/>
    </row>
    <row r="3175" spans="1:1" ht="16.5" customHeight="1">
      <c r="A3175" s="1"/>
    </row>
    <row r="3176" spans="1:1" ht="16.5" customHeight="1">
      <c r="A3176" s="1"/>
    </row>
    <row r="3177" spans="1:1" ht="16.5" customHeight="1">
      <c r="A3177" s="1"/>
    </row>
    <row r="3178" spans="1:1" ht="16.5" customHeight="1">
      <c r="A3178" s="1"/>
    </row>
    <row r="3179" spans="1:1" ht="16.5" customHeight="1">
      <c r="A3179" s="1"/>
    </row>
    <row r="3180" spans="1:1" ht="16.5" customHeight="1">
      <c r="A3180" s="1"/>
    </row>
    <row r="3181" spans="1:1" ht="16.5" customHeight="1">
      <c r="A3181" s="1"/>
    </row>
    <row r="3182" spans="1:1" ht="16.5" customHeight="1">
      <c r="A3182" s="1"/>
    </row>
    <row r="3183" spans="1:1" ht="16.5" customHeight="1">
      <c r="A3183" s="1"/>
    </row>
    <row r="3184" spans="1:1" ht="16.5" customHeight="1">
      <c r="A3184" s="1"/>
    </row>
    <row r="3185" spans="1:1" ht="16.5" customHeight="1">
      <c r="A3185" s="1"/>
    </row>
    <row r="3186" spans="1:1" ht="16.5" customHeight="1">
      <c r="A3186" s="1"/>
    </row>
    <row r="3187" spans="1:1" ht="16.5" customHeight="1">
      <c r="A3187" s="1"/>
    </row>
    <row r="3188" spans="1:1" ht="16.5" customHeight="1">
      <c r="A3188" s="1"/>
    </row>
    <row r="3189" spans="1:1" ht="16.5" customHeight="1">
      <c r="A3189" s="1"/>
    </row>
    <row r="3190" spans="1:1" ht="16.5" customHeight="1">
      <c r="A3190" s="1"/>
    </row>
    <row r="3191" spans="1:1" ht="16.5" customHeight="1">
      <c r="A3191" s="1"/>
    </row>
    <row r="3192" spans="1:1" ht="16.5" customHeight="1">
      <c r="A3192" s="1"/>
    </row>
    <row r="3193" spans="1:1" ht="16.5" customHeight="1">
      <c r="A3193" s="1"/>
    </row>
    <row r="3194" spans="1:1" ht="16.5" customHeight="1">
      <c r="A3194" s="1"/>
    </row>
    <row r="3195" spans="1:1" ht="16.5" customHeight="1">
      <c r="A3195" s="1"/>
    </row>
    <row r="3196" spans="1:1" ht="16.5" customHeight="1">
      <c r="A3196" s="1"/>
    </row>
    <row r="3197" spans="1:1" ht="16.5" customHeight="1">
      <c r="A3197" s="1"/>
    </row>
    <row r="3198" spans="1:1" ht="16.5" customHeight="1">
      <c r="A3198" s="1"/>
    </row>
    <row r="3199" spans="1:1" ht="16.5" customHeight="1">
      <c r="A3199" s="1"/>
    </row>
    <row r="3200" spans="1:1" ht="16.5" customHeight="1">
      <c r="A3200" s="1"/>
    </row>
    <row r="3201" spans="1:1" ht="16.5" customHeight="1">
      <c r="A3201" s="1"/>
    </row>
    <row r="3202" spans="1:1" ht="16.5" customHeight="1">
      <c r="A3202" s="1"/>
    </row>
    <row r="3203" spans="1:1" ht="16.5" customHeight="1">
      <c r="A3203" s="1"/>
    </row>
    <row r="3204" spans="1:1" ht="16.5" customHeight="1">
      <c r="A3204" s="1"/>
    </row>
    <row r="3205" spans="1:1" ht="16.5" customHeight="1">
      <c r="A3205" s="1"/>
    </row>
    <row r="3206" spans="1:1" ht="16.5" customHeight="1">
      <c r="A3206" s="1"/>
    </row>
    <row r="3207" spans="1:1" ht="16.5" customHeight="1">
      <c r="A3207" s="1"/>
    </row>
    <row r="3208" spans="1:1" ht="16.5" customHeight="1">
      <c r="A3208" s="1"/>
    </row>
    <row r="3209" spans="1:1" ht="16.5" customHeight="1">
      <c r="A3209" s="1"/>
    </row>
    <row r="3210" spans="1:1" ht="16.5" customHeight="1">
      <c r="A3210" s="1"/>
    </row>
    <row r="3211" spans="1:1" ht="16.5" customHeight="1">
      <c r="A3211" s="1"/>
    </row>
    <row r="3212" spans="1:1" ht="16.5" customHeight="1">
      <c r="A3212" s="1"/>
    </row>
    <row r="3213" spans="1:1" ht="16.5" customHeight="1">
      <c r="A3213" s="1"/>
    </row>
    <row r="3214" spans="1:1" ht="16.5" customHeight="1">
      <c r="A3214" s="1"/>
    </row>
    <row r="3215" spans="1:1" ht="16.5" customHeight="1">
      <c r="A3215" s="1"/>
    </row>
    <row r="3216" spans="1:1" ht="16.5" customHeight="1">
      <c r="A3216" s="1"/>
    </row>
    <row r="3217" spans="1:1" ht="16.5" customHeight="1">
      <c r="A3217" s="1"/>
    </row>
    <row r="3218" spans="1:1" ht="16.5" customHeight="1">
      <c r="A3218" s="1"/>
    </row>
    <row r="3219" spans="1:1" ht="16.5" customHeight="1">
      <c r="A3219" s="1"/>
    </row>
    <row r="3220" spans="1:1" ht="16.5" customHeight="1">
      <c r="A3220" s="1"/>
    </row>
    <row r="3221" spans="1:1" ht="16.5" customHeight="1">
      <c r="A3221" s="1"/>
    </row>
    <row r="3222" spans="1:1" ht="16.5" customHeight="1">
      <c r="A3222" s="1"/>
    </row>
    <row r="3223" spans="1:1" ht="16.5" customHeight="1">
      <c r="A3223" s="1"/>
    </row>
    <row r="3224" spans="1:1" ht="16.5" customHeight="1">
      <c r="A3224" s="1"/>
    </row>
    <row r="3225" spans="1:1" ht="16.5" customHeight="1">
      <c r="A3225" s="1"/>
    </row>
    <row r="3226" spans="1:1" ht="16.5" customHeight="1">
      <c r="A3226" s="1"/>
    </row>
    <row r="3227" spans="1:1" ht="16.5" customHeight="1">
      <c r="A3227" s="1"/>
    </row>
    <row r="3228" spans="1:1" ht="16.5" customHeight="1">
      <c r="A3228" s="1"/>
    </row>
    <row r="3229" spans="1:1" ht="16.5" customHeight="1">
      <c r="A3229" s="1"/>
    </row>
    <row r="3230" spans="1:1" ht="16.5" customHeight="1">
      <c r="A3230" s="1"/>
    </row>
    <row r="3231" spans="1:1" ht="16.5" customHeight="1">
      <c r="A3231" s="1"/>
    </row>
    <row r="3232" spans="1:1" ht="16.5" customHeight="1">
      <c r="A3232" s="1"/>
    </row>
    <row r="3233" spans="1:1" ht="16.5" customHeight="1">
      <c r="A3233" s="1"/>
    </row>
    <row r="3234" spans="1:1" ht="16.5" customHeight="1">
      <c r="A3234" s="1"/>
    </row>
    <row r="3235" spans="1:1" ht="16.5" customHeight="1">
      <c r="A3235" s="1"/>
    </row>
    <row r="3236" spans="1:1" ht="16.5" customHeight="1">
      <c r="A3236" s="1"/>
    </row>
    <row r="3237" spans="1:1" ht="16.5" customHeight="1">
      <c r="A3237" s="1"/>
    </row>
    <row r="3238" spans="1:1" ht="16.5" customHeight="1">
      <c r="A3238" s="1"/>
    </row>
    <row r="3239" spans="1:1" ht="16.5" customHeight="1">
      <c r="A3239" s="1"/>
    </row>
    <row r="3240" spans="1:1" ht="16.5" customHeight="1">
      <c r="A3240" s="1"/>
    </row>
    <row r="3241" spans="1:1" ht="16.5" customHeight="1">
      <c r="A3241" s="1"/>
    </row>
    <row r="3242" spans="1:1" ht="16.5" customHeight="1">
      <c r="A3242" s="1"/>
    </row>
    <row r="3243" spans="1:1" ht="16.5" customHeight="1">
      <c r="A3243" s="1"/>
    </row>
    <row r="3244" spans="1:1" ht="16.5" customHeight="1">
      <c r="A3244" s="1"/>
    </row>
    <row r="3245" spans="1:1" ht="16.5" customHeight="1">
      <c r="A3245" s="1"/>
    </row>
    <row r="3246" spans="1:1" ht="16.5" customHeight="1">
      <c r="A3246" s="1"/>
    </row>
    <row r="3247" spans="1:1" ht="16.5" customHeight="1">
      <c r="A3247" s="1"/>
    </row>
    <row r="3248" spans="1:1" ht="16.5" customHeight="1">
      <c r="A3248" s="1"/>
    </row>
    <row r="3249" spans="1:1" ht="16.5" customHeight="1">
      <c r="A3249" s="1"/>
    </row>
    <row r="3250" spans="1:1" ht="16.5" customHeight="1">
      <c r="A3250" s="1"/>
    </row>
    <row r="3251" spans="1:1" ht="16.5" customHeight="1">
      <c r="A3251" s="1"/>
    </row>
    <row r="3252" spans="1:1" ht="16.5" customHeight="1">
      <c r="A3252" s="1"/>
    </row>
    <row r="3253" spans="1:1" ht="16.5" customHeight="1">
      <c r="A3253" s="1"/>
    </row>
    <row r="3254" spans="1:1" ht="16.5" customHeight="1">
      <c r="A3254" s="1"/>
    </row>
    <row r="3255" spans="1:1" ht="16.5" customHeight="1">
      <c r="A3255" s="1"/>
    </row>
    <row r="3256" spans="1:1" ht="16.5" customHeight="1">
      <c r="A3256" s="1"/>
    </row>
    <row r="3257" spans="1:1" ht="16.5" customHeight="1">
      <c r="A3257" s="1"/>
    </row>
    <row r="3258" spans="1:1" ht="16.5" customHeight="1">
      <c r="A3258" s="1"/>
    </row>
    <row r="3259" spans="1:1" ht="16.5" customHeight="1">
      <c r="A3259" s="1"/>
    </row>
    <row r="3260" spans="1:1" ht="16.5" customHeight="1">
      <c r="A3260" s="1"/>
    </row>
    <row r="3261" spans="1:1" ht="16.5" customHeight="1">
      <c r="A3261" s="1"/>
    </row>
    <row r="3262" spans="1:1" ht="16.5" customHeight="1">
      <c r="A3262" s="1"/>
    </row>
    <row r="3263" spans="1:1" ht="16.5" customHeight="1">
      <c r="A3263" s="1"/>
    </row>
    <row r="3264" spans="1:1" ht="16.5" customHeight="1">
      <c r="A3264" s="1"/>
    </row>
    <row r="3265" spans="1:1" ht="16.5" customHeight="1">
      <c r="A3265" s="1"/>
    </row>
    <row r="3266" spans="1:1" ht="16.5" customHeight="1">
      <c r="A3266" s="1"/>
    </row>
    <row r="3267" spans="1:1" ht="16.5" customHeight="1">
      <c r="A3267" s="1"/>
    </row>
    <row r="3268" spans="1:1" ht="16.5" customHeight="1">
      <c r="A3268" s="1"/>
    </row>
    <row r="3269" spans="1:1" ht="16.5" customHeight="1">
      <c r="A3269" s="1"/>
    </row>
    <row r="3270" spans="1:1" ht="16.5" customHeight="1">
      <c r="A3270" s="1"/>
    </row>
    <row r="3271" spans="1:1" ht="16.5" customHeight="1">
      <c r="A3271" s="1"/>
    </row>
    <row r="3272" spans="1:1" ht="16.5" customHeight="1">
      <c r="A3272" s="1"/>
    </row>
    <row r="3273" spans="1:1" ht="16.5" customHeight="1">
      <c r="A3273" s="1"/>
    </row>
    <row r="3274" spans="1:1" ht="16.5" customHeight="1">
      <c r="A3274" s="1"/>
    </row>
    <row r="3275" spans="1:1" ht="16.5" customHeight="1">
      <c r="A3275" s="1"/>
    </row>
    <row r="3276" spans="1:1" ht="16.5" customHeight="1">
      <c r="A3276" s="1"/>
    </row>
    <row r="3277" spans="1:1" ht="16.5" customHeight="1">
      <c r="A3277" s="1"/>
    </row>
    <row r="3278" spans="1:1" ht="16.5" customHeight="1">
      <c r="A3278" s="1"/>
    </row>
    <row r="3279" spans="1:1" ht="16.5" customHeight="1">
      <c r="A3279" s="1"/>
    </row>
    <row r="3280" spans="1:1" ht="16.5" customHeight="1">
      <c r="A3280" s="1"/>
    </row>
    <row r="3281" spans="1:1" ht="16.5" customHeight="1">
      <c r="A3281" s="1"/>
    </row>
    <row r="3282" spans="1:1" ht="16.5" customHeight="1">
      <c r="A3282" s="1"/>
    </row>
    <row r="3283" spans="1:1" ht="16.5" customHeight="1">
      <c r="A3283" s="1"/>
    </row>
    <row r="3284" spans="1:1" ht="16.5" customHeight="1">
      <c r="A3284" s="1"/>
    </row>
    <row r="3285" spans="1:1" ht="16.5" customHeight="1">
      <c r="A3285" s="1"/>
    </row>
    <row r="3286" spans="1:1" ht="16.5" customHeight="1">
      <c r="A3286" s="1"/>
    </row>
    <row r="3287" spans="1:1" ht="16.5" customHeight="1">
      <c r="A3287" s="1"/>
    </row>
    <row r="3288" spans="1:1" ht="16.5" customHeight="1">
      <c r="A3288" s="1"/>
    </row>
    <row r="3289" spans="1:1" ht="16.5" customHeight="1">
      <c r="A3289" s="1"/>
    </row>
    <row r="3290" spans="1:1" ht="16.5" customHeight="1">
      <c r="A3290" s="1"/>
    </row>
    <row r="3291" spans="1:1" ht="16.5" customHeight="1">
      <c r="A3291" s="1"/>
    </row>
    <row r="3292" spans="1:1" ht="16.5" customHeight="1">
      <c r="A3292" s="1"/>
    </row>
    <row r="3293" spans="1:1" ht="16.5" customHeight="1">
      <c r="A3293" s="1"/>
    </row>
    <row r="3294" spans="1:1" ht="16.5" customHeight="1">
      <c r="A3294" s="1"/>
    </row>
    <row r="3295" spans="1:1" ht="16.5" customHeight="1">
      <c r="A3295" s="1"/>
    </row>
    <row r="3296" spans="1:1" ht="16.5" customHeight="1">
      <c r="A3296" s="1"/>
    </row>
    <row r="3297" spans="1:1" ht="16.5" customHeight="1">
      <c r="A3297" s="1"/>
    </row>
    <row r="3298" spans="1:1" ht="16.5" customHeight="1">
      <c r="A3298" s="1"/>
    </row>
    <row r="3299" spans="1:1" ht="16.5" customHeight="1">
      <c r="A3299" s="1"/>
    </row>
    <row r="3300" spans="1:1" ht="16.5" customHeight="1">
      <c r="A3300" s="1"/>
    </row>
    <row r="3301" spans="1:1" ht="16.5" customHeight="1">
      <c r="A3301" s="1"/>
    </row>
    <row r="3302" spans="1:1" ht="16.5" customHeight="1">
      <c r="A3302" s="1"/>
    </row>
    <row r="3303" spans="1:1" ht="16.5" customHeight="1">
      <c r="A3303" s="1"/>
    </row>
    <row r="3304" spans="1:1" ht="16.5" customHeight="1">
      <c r="A3304" s="1"/>
    </row>
    <row r="3305" spans="1:1" ht="16.5" customHeight="1">
      <c r="A3305" s="1"/>
    </row>
    <row r="3306" spans="1:1" ht="16.5" customHeight="1">
      <c r="A3306" s="1"/>
    </row>
    <row r="3307" spans="1:1" ht="16.5" customHeight="1">
      <c r="A3307" s="1"/>
    </row>
    <row r="3308" spans="1:1" ht="16.5" customHeight="1">
      <c r="A3308" s="1"/>
    </row>
    <row r="3309" spans="1:1" ht="16.5" customHeight="1">
      <c r="A3309" s="1"/>
    </row>
    <row r="3310" spans="1:1" ht="16.5" customHeight="1">
      <c r="A3310" s="1"/>
    </row>
    <row r="3311" spans="1:1" ht="16.5" customHeight="1">
      <c r="A3311" s="1"/>
    </row>
    <row r="3312" spans="1:1" ht="16.5" customHeight="1">
      <c r="A3312" s="1"/>
    </row>
    <row r="3313" spans="1:1" ht="16.5" customHeight="1">
      <c r="A3313" s="1"/>
    </row>
    <row r="3314" spans="1:1" ht="16.5" customHeight="1">
      <c r="A3314" s="1"/>
    </row>
    <row r="3315" spans="1:1" ht="16.5" customHeight="1">
      <c r="A3315" s="1"/>
    </row>
    <row r="3316" spans="1:1" ht="16.5" customHeight="1">
      <c r="A3316" s="1"/>
    </row>
    <row r="3317" spans="1:1" ht="16.5" customHeight="1">
      <c r="A3317" s="1"/>
    </row>
    <row r="3318" spans="1:1" ht="16.5" customHeight="1">
      <c r="A3318" s="1"/>
    </row>
    <row r="3319" spans="1:1" ht="16.5" customHeight="1">
      <c r="A3319" s="1"/>
    </row>
    <row r="3320" spans="1:1" ht="16.5" customHeight="1">
      <c r="A3320" s="1"/>
    </row>
    <row r="3321" spans="1:1" ht="16.5" customHeight="1">
      <c r="A3321" s="1"/>
    </row>
    <row r="3322" spans="1:1" ht="16.5" customHeight="1">
      <c r="A3322" s="1"/>
    </row>
    <row r="3323" spans="1:1" ht="16.5" customHeight="1">
      <c r="A3323" s="1"/>
    </row>
    <row r="3324" spans="1:1" ht="16.5" customHeight="1">
      <c r="A3324" s="1"/>
    </row>
    <row r="3325" spans="1:1" ht="16.5" customHeight="1">
      <c r="A3325" s="1"/>
    </row>
    <row r="3326" spans="1:1" ht="16.5" customHeight="1">
      <c r="A3326" s="1"/>
    </row>
    <row r="3327" spans="1:1" ht="16.5" customHeight="1">
      <c r="A3327" s="1"/>
    </row>
    <row r="3328" spans="1:1" ht="16.5" customHeight="1">
      <c r="A3328" s="1"/>
    </row>
    <row r="3329" spans="1:1" ht="16.5" customHeight="1">
      <c r="A3329" s="1"/>
    </row>
    <row r="3330" spans="1:1" ht="16.5" customHeight="1">
      <c r="A3330" s="1"/>
    </row>
    <row r="3331" spans="1:1" ht="16.5" customHeight="1">
      <c r="A3331" s="1"/>
    </row>
    <row r="3332" spans="1:1" ht="16.5" customHeight="1">
      <c r="A3332" s="1"/>
    </row>
    <row r="3333" spans="1:1" ht="16.5" customHeight="1">
      <c r="A3333" s="1"/>
    </row>
    <row r="3334" spans="1:1" ht="16.5" customHeight="1">
      <c r="A3334" s="1"/>
    </row>
    <row r="3335" spans="1:1" ht="16.5" customHeight="1">
      <c r="A3335" s="1"/>
    </row>
    <row r="3336" spans="1:1" ht="16.5" customHeight="1">
      <c r="A3336" s="1"/>
    </row>
    <row r="3337" spans="1:1" ht="16.5" customHeight="1">
      <c r="A3337" s="1"/>
    </row>
    <row r="3338" spans="1:1" ht="16.5" customHeight="1">
      <c r="A3338" s="1"/>
    </row>
    <row r="3339" spans="1:1" ht="16.5" customHeight="1">
      <c r="A3339" s="1"/>
    </row>
    <row r="3340" spans="1:1" ht="16.5" customHeight="1">
      <c r="A3340" s="1"/>
    </row>
    <row r="3341" spans="1:1" ht="16.5" customHeight="1">
      <c r="A3341" s="1"/>
    </row>
    <row r="3342" spans="1:1" ht="16.5" customHeight="1">
      <c r="A3342" s="1"/>
    </row>
    <row r="3343" spans="1:1" ht="16.5" customHeight="1">
      <c r="A3343" s="1"/>
    </row>
    <row r="3344" spans="1:1" ht="16.5" customHeight="1">
      <c r="A3344" s="1"/>
    </row>
    <row r="3345" spans="1:1" ht="16.5" customHeight="1">
      <c r="A3345" s="1"/>
    </row>
    <row r="3346" spans="1:1" ht="16.5" customHeight="1">
      <c r="A3346" s="1"/>
    </row>
    <row r="3347" spans="1:1" ht="16.5" customHeight="1">
      <c r="A3347" s="1"/>
    </row>
    <row r="3348" spans="1:1" ht="16.5" customHeight="1">
      <c r="A3348" s="1"/>
    </row>
    <row r="3349" spans="1:1" ht="16.5" customHeight="1">
      <c r="A3349" s="1"/>
    </row>
    <row r="3350" spans="1:1" ht="16.5" customHeight="1">
      <c r="A3350" s="1"/>
    </row>
    <row r="3351" spans="1:1" ht="16.5" customHeight="1">
      <c r="A3351" s="1"/>
    </row>
    <row r="3352" spans="1:1" ht="16.5" customHeight="1">
      <c r="A3352" s="1"/>
    </row>
    <row r="3353" spans="1:1" ht="16.5" customHeight="1">
      <c r="A3353" s="1"/>
    </row>
    <row r="3354" spans="1:1" ht="16.5" customHeight="1">
      <c r="A3354" s="1"/>
    </row>
    <row r="3355" spans="1:1" ht="16.5" customHeight="1">
      <c r="A3355" s="1"/>
    </row>
    <row r="3356" spans="1:1" ht="16.5" customHeight="1">
      <c r="A3356" s="1"/>
    </row>
    <row r="3357" spans="1:1" ht="16.5" customHeight="1">
      <c r="A3357" s="1"/>
    </row>
    <row r="3358" spans="1:1" ht="16.5" customHeight="1">
      <c r="A3358" s="1"/>
    </row>
    <row r="3359" spans="1:1" ht="16.5" customHeight="1">
      <c r="A3359" s="1"/>
    </row>
    <row r="3360" spans="1:1" ht="16.5" customHeight="1">
      <c r="A3360" s="1"/>
    </row>
    <row r="3361" spans="1:1" ht="16.5" customHeight="1">
      <c r="A3361" s="1"/>
    </row>
    <row r="3362" spans="1:1" ht="16.5" customHeight="1">
      <c r="A3362" s="1"/>
    </row>
    <row r="3363" spans="1:1" ht="16.5" customHeight="1">
      <c r="A3363" s="1"/>
    </row>
    <row r="3364" spans="1:1" ht="16.5" customHeight="1">
      <c r="A3364" s="1"/>
    </row>
    <row r="3365" spans="1:1" ht="16.5" customHeight="1">
      <c r="A3365" s="1"/>
    </row>
    <row r="3366" spans="1:1" ht="16.5" customHeight="1">
      <c r="A3366" s="1"/>
    </row>
    <row r="3367" spans="1:1" ht="16.5" customHeight="1">
      <c r="A3367" s="1"/>
    </row>
    <row r="3368" spans="1:1" ht="16.5" customHeight="1">
      <c r="A3368" s="1"/>
    </row>
    <row r="3369" spans="1:1" ht="16.5" customHeight="1">
      <c r="A3369" s="1"/>
    </row>
  </sheetData>
  <phoneticPr fontId="1" type="noConversion"/>
  <conditionalFormatting sqref="C2:P2">
    <cfRule type="cellIs" dxfId="0" priority="1" stopIfTrue="1" operator="notEqual">
      <formula>""""""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/>
  <dimension ref="A1:T3402"/>
  <sheetViews>
    <sheetView topLeftCell="K93" workbookViewId="0">
      <selection activeCell="R112" sqref="R112"/>
    </sheetView>
  </sheetViews>
  <sheetFormatPr defaultRowHeight="16.5" customHeight="1"/>
  <cols>
    <col min="1" max="3" width="10.6640625" customWidth="1"/>
    <col min="5" max="7" width="10.6640625" customWidth="1"/>
  </cols>
  <sheetData>
    <row r="1" spans="1:20" ht="16.8" thickBot="1">
      <c r="A1" s="1" t="s">
        <v>21</v>
      </c>
      <c r="B1" s="2" t="s">
        <v>55</v>
      </c>
      <c r="C1" s="2"/>
      <c r="D1" t="s">
        <v>27</v>
      </c>
    </row>
    <row r="2" spans="1:20" ht="16.2">
      <c r="A2" s="1"/>
      <c r="B2" s="2"/>
      <c r="C2" s="2"/>
    </row>
    <row r="3" spans="1:20" ht="16.2">
      <c r="A3" s="1">
        <f>策略報表!A3</f>
        <v>43739</v>
      </c>
      <c r="B3">
        <f>策略報表!B3</f>
        <v>-34882.229999999996</v>
      </c>
      <c r="C3" s="2"/>
      <c r="D3" t="str">
        <f>TEXT(A3,"yyyymm")</f>
        <v>201910</v>
      </c>
      <c r="R3" t="s">
        <v>79</v>
      </c>
    </row>
    <row r="4" spans="1:20" ht="16.2">
      <c r="A4" s="1">
        <f>策略報表!A4</f>
        <v>43740</v>
      </c>
      <c r="B4">
        <f>策略報表!B4</f>
        <v>-47727.09</v>
      </c>
      <c r="C4" s="2"/>
      <c r="D4" t="str">
        <f t="shared" ref="D4:D67" si="0">TEXT(A4,"yyyymm")</f>
        <v>201910</v>
      </c>
      <c r="G4">
        <f>總表!H2</f>
        <v>2019</v>
      </c>
      <c r="H4">
        <f>總表!I2</f>
        <v>2020</v>
      </c>
      <c r="I4">
        <f>總表!J2</f>
        <v>2021</v>
      </c>
      <c r="J4">
        <f>總表!K2</f>
        <v>2022</v>
      </c>
      <c r="K4">
        <f>總表!L2</f>
        <v>2023</v>
      </c>
      <c r="L4">
        <f>總表!M2</f>
        <v>2024</v>
      </c>
      <c r="M4">
        <f>總表!N2</f>
        <v>2025</v>
      </c>
      <c r="N4">
        <f>總表!O2</f>
        <v>2026</v>
      </c>
      <c r="O4">
        <f>總表!P2</f>
        <v>2027</v>
      </c>
      <c r="P4">
        <f>總表!Q2</f>
        <v>0</v>
      </c>
    </row>
    <row r="5" spans="1:20" ht="16.2">
      <c r="A5" s="1">
        <f>策略報表!A5</f>
        <v>43741</v>
      </c>
      <c r="B5">
        <f>策略報表!B5</f>
        <v>-27348.660000000003</v>
      </c>
      <c r="D5" t="str">
        <f t="shared" si="0"/>
        <v>201910</v>
      </c>
      <c r="F5" t="s">
        <v>28</v>
      </c>
      <c r="G5">
        <f t="shared" ref="G5:P16" si="1">SUMIF($D$1:$D$3623,CONCATENATE(G$4,$F5),$B$1:$B$3623)</f>
        <v>0</v>
      </c>
      <c r="H5">
        <f t="shared" si="1"/>
        <v>292647.59999999998</v>
      </c>
      <c r="I5">
        <f t="shared" si="1"/>
        <v>627786.0399999998</v>
      </c>
      <c r="J5">
        <f t="shared" si="1"/>
        <v>6392.6900000000314</v>
      </c>
      <c r="K5">
        <f t="shared" si="1"/>
        <v>850922.8600000001</v>
      </c>
      <c r="L5">
        <f t="shared" si="1"/>
        <v>-165552.7699999999</v>
      </c>
      <c r="M5">
        <f t="shared" si="1"/>
        <v>1649127.1300000004</v>
      </c>
      <c r="N5">
        <f t="shared" si="1"/>
        <v>3842496.2000000011</v>
      </c>
      <c r="O5">
        <f t="shared" si="1"/>
        <v>0</v>
      </c>
      <c r="P5">
        <f t="shared" si="1"/>
        <v>0</v>
      </c>
      <c r="R5">
        <v>1</v>
      </c>
      <c r="S5">
        <f>IF(G5&lt;0,-1,1)</f>
        <v>1</v>
      </c>
      <c r="T5">
        <f>IF(S5=1,0,1)</f>
        <v>0</v>
      </c>
    </row>
    <row r="6" spans="1:20" ht="16.2">
      <c r="A6" s="1">
        <f>策略報表!A6</f>
        <v>43742</v>
      </c>
      <c r="B6">
        <f>策略報表!B6</f>
        <v>-25552.89</v>
      </c>
      <c r="D6" t="str">
        <f t="shared" si="0"/>
        <v>201910</v>
      </c>
      <c r="F6" t="s">
        <v>29</v>
      </c>
      <c r="G6">
        <f t="shared" si="1"/>
        <v>0</v>
      </c>
      <c r="H6">
        <f t="shared" si="1"/>
        <v>271079.29000000004</v>
      </c>
      <c r="I6">
        <f t="shared" si="1"/>
        <v>229627.35999999993</v>
      </c>
      <c r="J6">
        <f t="shared" si="1"/>
        <v>263824.73</v>
      </c>
      <c r="K6">
        <f t="shared" si="1"/>
        <v>-722227.58</v>
      </c>
      <c r="L6">
        <f t="shared" si="1"/>
        <v>-108496.13999999997</v>
      </c>
      <c r="M6">
        <f t="shared" si="1"/>
        <v>-1386662.5700000003</v>
      </c>
      <c r="N6">
        <f t="shared" si="1"/>
        <v>2630409.6199999996</v>
      </c>
      <c r="O6">
        <f t="shared" si="1"/>
        <v>0</v>
      </c>
      <c r="P6">
        <f t="shared" si="1"/>
        <v>0</v>
      </c>
      <c r="R6">
        <v>2</v>
      </c>
      <c r="S6">
        <f t="shared" ref="S6:S16" si="2">IF(G6&lt;0,-1,1)</f>
        <v>1</v>
      </c>
      <c r="T6">
        <f>IF(S6=-1,T5+1,0)</f>
        <v>0</v>
      </c>
    </row>
    <row r="7" spans="1:20" ht="16.2">
      <c r="A7" s="1">
        <f>策略報表!A7</f>
        <v>43743</v>
      </c>
      <c r="B7">
        <f>策略報表!B7</f>
        <v>0</v>
      </c>
      <c r="D7" t="str">
        <f t="shared" si="0"/>
        <v>201910</v>
      </c>
      <c r="F7" t="s">
        <v>30</v>
      </c>
      <c r="G7">
        <f t="shared" si="1"/>
        <v>0</v>
      </c>
      <c r="H7">
        <f t="shared" si="1"/>
        <v>2103156.2400000002</v>
      </c>
      <c r="I7">
        <f t="shared" si="1"/>
        <v>16055.800000000003</v>
      </c>
      <c r="J7">
        <f t="shared" si="1"/>
        <v>72819.230000000185</v>
      </c>
      <c r="K7">
        <f t="shared" si="1"/>
        <v>14403.650000000074</v>
      </c>
      <c r="L7">
        <f t="shared" si="1"/>
        <v>-147202.54</v>
      </c>
      <c r="M7">
        <f t="shared" si="1"/>
        <v>621913.90999999992</v>
      </c>
      <c r="N7">
        <f t="shared" si="1"/>
        <v>-918399.0900000002</v>
      </c>
      <c r="O7">
        <f t="shared" si="1"/>
        <v>0</v>
      </c>
      <c r="P7">
        <f t="shared" si="1"/>
        <v>0</v>
      </c>
      <c r="R7">
        <v>3</v>
      </c>
      <c r="S7">
        <f t="shared" si="2"/>
        <v>1</v>
      </c>
      <c r="T7">
        <f t="shared" ref="T7:T70" si="3">IF(S7=-1,T6+1,0)</f>
        <v>0</v>
      </c>
    </row>
    <row r="8" spans="1:20" ht="16.2">
      <c r="A8" s="1">
        <f>策略報表!A8</f>
        <v>43744</v>
      </c>
      <c r="B8">
        <f>策略報表!B8</f>
        <v>0</v>
      </c>
      <c r="D8" t="str">
        <f t="shared" si="0"/>
        <v>201910</v>
      </c>
      <c r="F8" t="s">
        <v>31</v>
      </c>
      <c r="G8">
        <f t="shared" si="1"/>
        <v>0</v>
      </c>
      <c r="H8">
        <f t="shared" si="1"/>
        <v>559226.95000000007</v>
      </c>
      <c r="I8">
        <f t="shared" si="1"/>
        <v>248144.69000000006</v>
      </c>
      <c r="J8">
        <f t="shared" si="1"/>
        <v>509772.92999999988</v>
      </c>
      <c r="K8">
        <f t="shared" si="1"/>
        <v>-389466.96000000008</v>
      </c>
      <c r="L8">
        <f t="shared" si="1"/>
        <v>1196110.5499999996</v>
      </c>
      <c r="M8">
        <f t="shared" si="1"/>
        <v>-304917.24000000034</v>
      </c>
      <c r="N8">
        <f t="shared" si="1"/>
        <v>3166460.47</v>
      </c>
      <c r="O8">
        <f t="shared" si="1"/>
        <v>0</v>
      </c>
      <c r="P8">
        <f t="shared" si="1"/>
        <v>0</v>
      </c>
      <c r="R8">
        <v>4</v>
      </c>
      <c r="S8">
        <f t="shared" si="2"/>
        <v>1</v>
      </c>
      <c r="T8">
        <f t="shared" si="3"/>
        <v>0</v>
      </c>
    </row>
    <row r="9" spans="1:20" ht="16.2">
      <c r="A9" s="1">
        <f>策略報表!A9</f>
        <v>43745</v>
      </c>
      <c r="B9">
        <f>策略報表!B9</f>
        <v>-1636.8600000000006</v>
      </c>
      <c r="D9" t="str">
        <f t="shared" si="0"/>
        <v>201910</v>
      </c>
      <c r="F9" t="s">
        <v>32</v>
      </c>
      <c r="G9">
        <f t="shared" si="1"/>
        <v>0</v>
      </c>
      <c r="H9">
        <f t="shared" si="1"/>
        <v>-396206.23000000004</v>
      </c>
      <c r="I9">
        <f t="shared" si="1"/>
        <v>1447995.01</v>
      </c>
      <c r="J9">
        <f t="shared" si="1"/>
        <v>334691.67999999993</v>
      </c>
      <c r="K9">
        <f t="shared" si="1"/>
        <v>465284.14999999985</v>
      </c>
      <c r="L9">
        <f t="shared" si="1"/>
        <v>132160.54999999999</v>
      </c>
      <c r="M9">
        <f t="shared" si="1"/>
        <v>579775.76</v>
      </c>
      <c r="N9">
        <f t="shared" si="1"/>
        <v>4931631.78</v>
      </c>
      <c r="O9">
        <f t="shared" si="1"/>
        <v>0</v>
      </c>
      <c r="P9">
        <f t="shared" si="1"/>
        <v>0</v>
      </c>
      <c r="R9">
        <v>5</v>
      </c>
      <c r="S9">
        <f t="shared" si="2"/>
        <v>1</v>
      </c>
      <c r="T9">
        <f t="shared" si="3"/>
        <v>0</v>
      </c>
    </row>
    <row r="10" spans="1:20" ht="16.2">
      <c r="A10" s="1">
        <f>策略報表!A10</f>
        <v>43746</v>
      </c>
      <c r="B10">
        <f>策略報表!B10</f>
        <v>40583</v>
      </c>
      <c r="D10" t="str">
        <f t="shared" si="0"/>
        <v>201910</v>
      </c>
      <c r="F10" t="s">
        <v>33</v>
      </c>
      <c r="G10">
        <f t="shared" si="1"/>
        <v>0</v>
      </c>
      <c r="H10">
        <f t="shared" si="1"/>
        <v>448995.64999999985</v>
      </c>
      <c r="I10">
        <f t="shared" si="1"/>
        <v>76582.21000000005</v>
      </c>
      <c r="J10">
        <f t="shared" si="1"/>
        <v>-35108.629999999946</v>
      </c>
      <c r="K10">
        <f t="shared" si="1"/>
        <v>205502.95</v>
      </c>
      <c r="L10">
        <f t="shared" si="1"/>
        <v>1195040.6499999999</v>
      </c>
      <c r="M10">
        <f t="shared" si="1"/>
        <v>1196389.9100000004</v>
      </c>
      <c r="N10">
        <f t="shared" si="1"/>
        <v>4062598.4799999995</v>
      </c>
      <c r="O10">
        <f t="shared" si="1"/>
        <v>0</v>
      </c>
      <c r="P10">
        <f t="shared" si="1"/>
        <v>0</v>
      </c>
      <c r="R10">
        <v>6</v>
      </c>
      <c r="S10">
        <f t="shared" si="2"/>
        <v>1</v>
      </c>
      <c r="T10">
        <f t="shared" si="3"/>
        <v>0</v>
      </c>
    </row>
    <row r="11" spans="1:20" ht="16.2">
      <c r="A11" s="1">
        <f>策略報表!A11</f>
        <v>43747</v>
      </c>
      <c r="B11">
        <f>策略報表!B11</f>
        <v>-30429.550000000003</v>
      </c>
      <c r="D11" t="str">
        <f t="shared" si="0"/>
        <v>201910</v>
      </c>
      <c r="F11" t="s">
        <v>34</v>
      </c>
      <c r="G11">
        <f t="shared" si="1"/>
        <v>0</v>
      </c>
      <c r="H11">
        <f t="shared" si="1"/>
        <v>999599.94</v>
      </c>
      <c r="I11">
        <f t="shared" si="1"/>
        <v>-255136.28999999989</v>
      </c>
      <c r="J11">
        <f t="shared" si="1"/>
        <v>-201668.83000000002</v>
      </c>
      <c r="K11">
        <f t="shared" si="1"/>
        <v>246748.81</v>
      </c>
      <c r="L11">
        <f t="shared" si="1"/>
        <v>250371.00000000003</v>
      </c>
      <c r="M11">
        <f t="shared" si="1"/>
        <v>374450.63</v>
      </c>
      <c r="N11">
        <f t="shared" si="1"/>
        <v>-1213045.3</v>
      </c>
      <c r="O11">
        <f t="shared" si="1"/>
        <v>0</v>
      </c>
      <c r="P11">
        <f t="shared" si="1"/>
        <v>0</v>
      </c>
      <c r="R11">
        <v>7</v>
      </c>
      <c r="S11">
        <f t="shared" si="2"/>
        <v>1</v>
      </c>
      <c r="T11">
        <f t="shared" si="3"/>
        <v>0</v>
      </c>
    </row>
    <row r="12" spans="1:20" ht="16.2">
      <c r="A12" s="1">
        <f>策略報表!A12</f>
        <v>43748</v>
      </c>
      <c r="B12">
        <f>策略報表!B12</f>
        <v>0</v>
      </c>
      <c r="D12" t="str">
        <f t="shared" si="0"/>
        <v>201910</v>
      </c>
      <c r="F12" t="s">
        <v>35</v>
      </c>
      <c r="G12">
        <f t="shared" si="1"/>
        <v>0</v>
      </c>
      <c r="H12">
        <f t="shared" si="1"/>
        <v>269491.80000000005</v>
      </c>
      <c r="I12">
        <f t="shared" si="1"/>
        <v>393952.39000000013</v>
      </c>
      <c r="J12">
        <f t="shared" si="1"/>
        <v>366930.93999999994</v>
      </c>
      <c r="K12">
        <f t="shared" si="1"/>
        <v>54226.480000000025</v>
      </c>
      <c r="L12">
        <f t="shared" si="1"/>
        <v>1085719.3099999994</v>
      </c>
      <c r="M12">
        <f t="shared" si="1"/>
        <v>157827.37000000008</v>
      </c>
      <c r="N12">
        <f t="shared" si="1"/>
        <v>-935929.6399999999</v>
      </c>
      <c r="O12">
        <f t="shared" si="1"/>
        <v>0</v>
      </c>
      <c r="P12">
        <f t="shared" si="1"/>
        <v>0</v>
      </c>
      <c r="R12">
        <v>8</v>
      </c>
      <c r="S12">
        <f t="shared" si="2"/>
        <v>1</v>
      </c>
      <c r="T12">
        <f t="shared" si="3"/>
        <v>0</v>
      </c>
    </row>
    <row r="13" spans="1:20" ht="16.2">
      <c r="A13" s="1">
        <f>策略報表!A13</f>
        <v>43749</v>
      </c>
      <c r="B13">
        <f>策略報表!B13</f>
        <v>0</v>
      </c>
      <c r="D13" t="str">
        <f t="shared" si="0"/>
        <v>201910</v>
      </c>
      <c r="F13" t="s">
        <v>36</v>
      </c>
      <c r="G13">
        <f t="shared" si="1"/>
        <v>0</v>
      </c>
      <c r="H13">
        <f t="shared" si="1"/>
        <v>-158875.84</v>
      </c>
      <c r="I13">
        <f t="shared" si="1"/>
        <v>-313343.82000000007</v>
      </c>
      <c r="J13">
        <f t="shared" si="1"/>
        <v>40600.690000000024</v>
      </c>
      <c r="K13">
        <f t="shared" si="1"/>
        <v>35615.909999999989</v>
      </c>
      <c r="L13">
        <f t="shared" si="1"/>
        <v>507538.89</v>
      </c>
      <c r="M13">
        <f t="shared" si="1"/>
        <v>1247524.7899999998</v>
      </c>
      <c r="N13">
        <f t="shared" si="1"/>
        <v>-560851.15000000014</v>
      </c>
      <c r="O13">
        <f t="shared" si="1"/>
        <v>0</v>
      </c>
      <c r="P13">
        <f t="shared" si="1"/>
        <v>0</v>
      </c>
      <c r="R13">
        <v>9</v>
      </c>
      <c r="S13">
        <f t="shared" si="2"/>
        <v>1</v>
      </c>
      <c r="T13">
        <f t="shared" si="3"/>
        <v>0</v>
      </c>
    </row>
    <row r="14" spans="1:20" ht="16.2">
      <c r="A14" s="1">
        <f>策略報表!A14</f>
        <v>43750</v>
      </c>
      <c r="B14">
        <f>策略報表!B14</f>
        <v>0</v>
      </c>
      <c r="D14" t="str">
        <f t="shared" si="0"/>
        <v>201910</v>
      </c>
      <c r="F14" t="s">
        <v>37</v>
      </c>
      <c r="G14">
        <f t="shared" si="1"/>
        <v>62075.880000000019</v>
      </c>
      <c r="H14">
        <f t="shared" si="1"/>
        <v>365342.2</v>
      </c>
      <c r="I14">
        <f t="shared" si="1"/>
        <v>54498.21</v>
      </c>
      <c r="J14">
        <f t="shared" si="1"/>
        <v>60550.209999999919</v>
      </c>
      <c r="K14">
        <f t="shared" si="1"/>
        <v>256046.65000000008</v>
      </c>
      <c r="L14">
        <f t="shared" si="1"/>
        <v>-30216.170000000027</v>
      </c>
      <c r="M14">
        <f t="shared" si="1"/>
        <v>55686.540000000045</v>
      </c>
      <c r="N14">
        <f t="shared" si="1"/>
        <v>0</v>
      </c>
      <c r="O14">
        <f t="shared" si="1"/>
        <v>0</v>
      </c>
      <c r="P14">
        <f t="shared" si="1"/>
        <v>0</v>
      </c>
      <c r="R14">
        <v>10</v>
      </c>
      <c r="S14">
        <f t="shared" si="2"/>
        <v>1</v>
      </c>
      <c r="T14">
        <f t="shared" si="3"/>
        <v>0</v>
      </c>
    </row>
    <row r="15" spans="1:20" ht="16.2">
      <c r="A15" s="1">
        <f>策略報表!A15</f>
        <v>43751</v>
      </c>
      <c r="B15">
        <f>策略報表!B15</f>
        <v>0</v>
      </c>
      <c r="D15" t="str">
        <f t="shared" si="0"/>
        <v>201910</v>
      </c>
      <c r="F15" t="s">
        <v>38</v>
      </c>
      <c r="G15">
        <f t="shared" si="1"/>
        <v>229775.41999999993</v>
      </c>
      <c r="H15">
        <f t="shared" si="1"/>
        <v>605884.52999999991</v>
      </c>
      <c r="I15">
        <f t="shared" si="1"/>
        <v>460086.55999999994</v>
      </c>
      <c r="J15">
        <f t="shared" si="1"/>
        <v>867347.5299999998</v>
      </c>
      <c r="K15">
        <f t="shared" si="1"/>
        <v>262606.85999999987</v>
      </c>
      <c r="L15">
        <f t="shared" si="1"/>
        <v>-21759.919999999907</v>
      </c>
      <c r="M15">
        <f t="shared" si="1"/>
        <v>-847100.07</v>
      </c>
      <c r="N15">
        <f t="shared" si="1"/>
        <v>0</v>
      </c>
      <c r="O15">
        <f t="shared" si="1"/>
        <v>0</v>
      </c>
      <c r="P15">
        <f t="shared" si="1"/>
        <v>0</v>
      </c>
      <c r="R15">
        <v>11</v>
      </c>
      <c r="S15">
        <f t="shared" si="2"/>
        <v>1</v>
      </c>
      <c r="T15">
        <f t="shared" si="3"/>
        <v>0</v>
      </c>
    </row>
    <row r="16" spans="1:20" ht="16.2">
      <c r="A16" s="1">
        <f>策略報表!A16</f>
        <v>43752</v>
      </c>
      <c r="B16">
        <f>策略報表!B16</f>
        <v>80372.47</v>
      </c>
      <c r="D16" t="str">
        <f t="shared" si="0"/>
        <v>201910</v>
      </c>
      <c r="F16" t="s">
        <v>39</v>
      </c>
      <c r="G16">
        <f t="shared" si="1"/>
        <v>216973.56</v>
      </c>
      <c r="H16">
        <f t="shared" si="1"/>
        <v>40415.46</v>
      </c>
      <c r="I16">
        <f t="shared" si="1"/>
        <v>537450.65999999992</v>
      </c>
      <c r="J16">
        <f t="shared" si="1"/>
        <v>-27085.17000000002</v>
      </c>
      <c r="K16">
        <f t="shared" si="1"/>
        <v>-220777.51999999993</v>
      </c>
      <c r="L16">
        <f t="shared" si="1"/>
        <v>243961.18999999983</v>
      </c>
      <c r="M16">
        <f t="shared" si="1"/>
        <v>312867.88</v>
      </c>
      <c r="N16">
        <f t="shared" si="1"/>
        <v>0</v>
      </c>
      <c r="O16">
        <f t="shared" si="1"/>
        <v>0</v>
      </c>
      <c r="P16">
        <f t="shared" si="1"/>
        <v>0</v>
      </c>
      <c r="R16">
        <v>12</v>
      </c>
      <c r="S16">
        <f t="shared" si="2"/>
        <v>1</v>
      </c>
      <c r="T16">
        <f t="shared" si="3"/>
        <v>0</v>
      </c>
    </row>
    <row r="17" spans="1:20" ht="16.2">
      <c r="A17" s="1">
        <f>策略報表!A17</f>
        <v>43753</v>
      </c>
      <c r="B17">
        <f>策略報表!B17</f>
        <v>23900.73</v>
      </c>
      <c r="D17" t="str">
        <f t="shared" si="0"/>
        <v>201910</v>
      </c>
      <c r="R17">
        <v>13</v>
      </c>
      <c r="S17">
        <f>IF(H5&lt;0,-1,1)</f>
        <v>1</v>
      </c>
      <c r="T17">
        <f t="shared" si="3"/>
        <v>0</v>
      </c>
    </row>
    <row r="18" spans="1:20" ht="16.2">
      <c r="A18" s="1">
        <f>策略報表!A18</f>
        <v>43754</v>
      </c>
      <c r="B18">
        <f>策略報表!B18</f>
        <v>48296.35</v>
      </c>
      <c r="D18" t="str">
        <f t="shared" si="0"/>
        <v>201910</v>
      </c>
      <c r="R18">
        <v>14</v>
      </c>
      <c r="S18">
        <f t="shared" ref="S18:S28" si="4">IF(H6&lt;0,-1,1)</f>
        <v>1</v>
      </c>
      <c r="T18">
        <f t="shared" si="3"/>
        <v>0</v>
      </c>
    </row>
    <row r="19" spans="1:20" ht="16.2">
      <c r="A19" s="1">
        <f>策略報表!A19</f>
        <v>43755</v>
      </c>
      <c r="B19">
        <f>策略報表!B19</f>
        <v>-1100</v>
      </c>
      <c r="D19" t="str">
        <f t="shared" si="0"/>
        <v>201910</v>
      </c>
      <c r="R19">
        <v>15</v>
      </c>
      <c r="S19">
        <f t="shared" si="4"/>
        <v>1</v>
      </c>
      <c r="T19">
        <f t="shared" si="3"/>
        <v>0</v>
      </c>
    </row>
    <row r="20" spans="1:20" ht="16.2">
      <c r="A20" s="1">
        <f>策略報表!A20</f>
        <v>43756</v>
      </c>
      <c r="B20">
        <f>策略報表!B20</f>
        <v>-30800</v>
      </c>
      <c r="D20" t="str">
        <f t="shared" si="0"/>
        <v>201910</v>
      </c>
      <c r="R20">
        <v>16</v>
      </c>
      <c r="S20">
        <f t="shared" si="4"/>
        <v>1</v>
      </c>
      <c r="T20">
        <f t="shared" si="3"/>
        <v>0</v>
      </c>
    </row>
    <row r="21" spans="1:20" ht="16.2">
      <c r="A21" s="1">
        <f>策略報表!A21</f>
        <v>43757</v>
      </c>
      <c r="B21">
        <f>策略報表!B21</f>
        <v>0</v>
      </c>
      <c r="D21" t="str">
        <f t="shared" si="0"/>
        <v>201910</v>
      </c>
      <c r="R21">
        <v>17</v>
      </c>
      <c r="S21">
        <f t="shared" si="4"/>
        <v>-1</v>
      </c>
      <c r="T21">
        <f t="shared" si="3"/>
        <v>1</v>
      </c>
    </row>
    <row r="22" spans="1:20" ht="16.2">
      <c r="A22" s="1">
        <f>策略報表!A22</f>
        <v>43758</v>
      </c>
      <c r="B22">
        <f>策略報表!B22</f>
        <v>0</v>
      </c>
      <c r="D22" t="str">
        <f t="shared" si="0"/>
        <v>201910</v>
      </c>
      <c r="R22">
        <v>18</v>
      </c>
      <c r="S22">
        <f t="shared" si="4"/>
        <v>1</v>
      </c>
      <c r="T22">
        <f t="shared" si="3"/>
        <v>0</v>
      </c>
    </row>
    <row r="23" spans="1:20" ht="16.2">
      <c r="A23" s="1">
        <f>策略報表!A23</f>
        <v>43759</v>
      </c>
      <c r="B23">
        <f>策略報表!B23</f>
        <v>-13900</v>
      </c>
      <c r="D23" t="str">
        <f t="shared" si="0"/>
        <v>201910</v>
      </c>
      <c r="R23">
        <v>19</v>
      </c>
      <c r="S23">
        <f t="shared" si="4"/>
        <v>1</v>
      </c>
      <c r="T23">
        <f t="shared" si="3"/>
        <v>0</v>
      </c>
    </row>
    <row r="24" spans="1:20" ht="16.2">
      <c r="A24" s="1">
        <f>策略報表!A24</f>
        <v>43760</v>
      </c>
      <c r="B24">
        <f>策略報表!B24</f>
        <v>58852.340000000004</v>
      </c>
      <c r="D24" t="str">
        <f t="shared" si="0"/>
        <v>201910</v>
      </c>
      <c r="R24">
        <v>20</v>
      </c>
      <c r="S24">
        <f t="shared" si="4"/>
        <v>1</v>
      </c>
      <c r="T24">
        <f t="shared" si="3"/>
        <v>0</v>
      </c>
    </row>
    <row r="25" spans="1:20" ht="16.2">
      <c r="A25" s="1">
        <f>策略報表!A25</f>
        <v>43761</v>
      </c>
      <c r="B25">
        <f>策略報表!B25</f>
        <v>-18000</v>
      </c>
      <c r="D25" t="str">
        <f t="shared" si="0"/>
        <v>201910</v>
      </c>
      <c r="R25">
        <v>21</v>
      </c>
      <c r="S25">
        <f t="shared" si="4"/>
        <v>-1</v>
      </c>
      <c r="T25">
        <f t="shared" si="3"/>
        <v>1</v>
      </c>
    </row>
    <row r="26" spans="1:20" ht="16.2">
      <c r="A26" s="1">
        <f>策略報表!A26</f>
        <v>43762</v>
      </c>
      <c r="B26">
        <f>策略報表!B26</f>
        <v>38725.869999999995</v>
      </c>
      <c r="D26" t="str">
        <f t="shared" si="0"/>
        <v>201910</v>
      </c>
      <c r="R26">
        <v>22</v>
      </c>
      <c r="S26">
        <f t="shared" si="4"/>
        <v>1</v>
      </c>
      <c r="T26">
        <f t="shared" si="3"/>
        <v>0</v>
      </c>
    </row>
    <row r="27" spans="1:20" ht="16.2">
      <c r="A27" s="1">
        <f>策略報表!A27</f>
        <v>43763</v>
      </c>
      <c r="B27">
        <f>策略報表!B27</f>
        <v>-1477.6399999999999</v>
      </c>
      <c r="D27" t="str">
        <f t="shared" si="0"/>
        <v>201910</v>
      </c>
      <c r="R27">
        <v>23</v>
      </c>
      <c r="S27">
        <f t="shared" si="4"/>
        <v>1</v>
      </c>
      <c r="T27">
        <f t="shared" si="3"/>
        <v>0</v>
      </c>
    </row>
    <row r="28" spans="1:20" ht="16.2">
      <c r="A28" s="1">
        <f>策略報表!A28</f>
        <v>43764</v>
      </c>
      <c r="B28">
        <f>策略報表!B28</f>
        <v>0</v>
      </c>
      <c r="D28" t="str">
        <f t="shared" si="0"/>
        <v>201910</v>
      </c>
      <c r="R28">
        <v>24</v>
      </c>
      <c r="S28">
        <f t="shared" si="4"/>
        <v>1</v>
      </c>
      <c r="T28">
        <f t="shared" si="3"/>
        <v>0</v>
      </c>
    </row>
    <row r="29" spans="1:20" ht="16.2">
      <c r="A29" s="1">
        <f>策略報表!A29</f>
        <v>43765</v>
      </c>
      <c r="B29">
        <f>策略報表!B29</f>
        <v>0</v>
      </c>
      <c r="D29" t="str">
        <f t="shared" si="0"/>
        <v>201910</v>
      </c>
      <c r="R29">
        <v>25</v>
      </c>
      <c r="S29">
        <f>IF(I5&lt;0,-1,1)</f>
        <v>1</v>
      </c>
      <c r="T29">
        <f t="shared" si="3"/>
        <v>0</v>
      </c>
    </row>
    <row r="30" spans="1:20" ht="16.2">
      <c r="A30" s="1">
        <f>策略報表!A30</f>
        <v>43766</v>
      </c>
      <c r="B30">
        <f>策略報表!B30</f>
        <v>16521.580000000002</v>
      </c>
      <c r="D30" t="str">
        <f t="shared" si="0"/>
        <v>201910</v>
      </c>
      <c r="R30">
        <v>26</v>
      </c>
      <c r="S30">
        <f t="shared" ref="S30:S40" si="5">IF(I6&lt;0,-1,1)</f>
        <v>1</v>
      </c>
      <c r="T30">
        <f t="shared" si="3"/>
        <v>0</v>
      </c>
    </row>
    <row r="31" spans="1:20" ht="16.2">
      <c r="A31" s="1">
        <f>策略報表!A31</f>
        <v>43767</v>
      </c>
      <c r="B31">
        <f>策略報表!B31</f>
        <v>6778.47</v>
      </c>
      <c r="D31" t="str">
        <f t="shared" si="0"/>
        <v>201910</v>
      </c>
      <c r="R31">
        <v>27</v>
      </c>
      <c r="S31">
        <f t="shared" si="5"/>
        <v>1</v>
      </c>
      <c r="T31">
        <f t="shared" si="3"/>
        <v>0</v>
      </c>
    </row>
    <row r="32" spans="1:20" ht="16.2">
      <c r="A32" s="1">
        <f>策略報表!A32</f>
        <v>43768</v>
      </c>
      <c r="B32">
        <f>策略報表!B32</f>
        <v>-6718.1399999999994</v>
      </c>
      <c r="D32" t="str">
        <f t="shared" si="0"/>
        <v>201910</v>
      </c>
      <c r="R32">
        <v>28</v>
      </c>
      <c r="S32">
        <f t="shared" si="5"/>
        <v>1</v>
      </c>
      <c r="T32">
        <f t="shared" si="3"/>
        <v>0</v>
      </c>
    </row>
    <row r="33" spans="1:20" ht="16.2">
      <c r="A33" s="1">
        <f>策略報表!A33</f>
        <v>43769</v>
      </c>
      <c r="B33">
        <f>策略報表!B33</f>
        <v>-12381.869999999999</v>
      </c>
      <c r="D33" t="str">
        <f t="shared" si="0"/>
        <v>201910</v>
      </c>
      <c r="R33">
        <v>29</v>
      </c>
      <c r="S33">
        <f t="shared" si="5"/>
        <v>1</v>
      </c>
      <c r="T33">
        <f t="shared" si="3"/>
        <v>0</v>
      </c>
    </row>
    <row r="34" spans="1:20" ht="16.2">
      <c r="A34" s="1">
        <f>策略報表!A34</f>
        <v>43770</v>
      </c>
      <c r="B34">
        <f>策略報表!B34</f>
        <v>6600</v>
      </c>
      <c r="D34" t="str">
        <f t="shared" si="0"/>
        <v>201911</v>
      </c>
      <c r="R34">
        <v>30</v>
      </c>
      <c r="S34">
        <f t="shared" si="5"/>
        <v>1</v>
      </c>
      <c r="T34">
        <f t="shared" si="3"/>
        <v>0</v>
      </c>
    </row>
    <row r="35" spans="1:20" ht="16.2">
      <c r="A35" s="1">
        <f>策略報表!A35</f>
        <v>43771</v>
      </c>
      <c r="B35">
        <f>策略報表!B35</f>
        <v>0</v>
      </c>
      <c r="D35" t="str">
        <f t="shared" si="0"/>
        <v>201911</v>
      </c>
      <c r="R35">
        <v>31</v>
      </c>
      <c r="S35">
        <f t="shared" si="5"/>
        <v>-1</v>
      </c>
      <c r="T35">
        <f t="shared" si="3"/>
        <v>1</v>
      </c>
    </row>
    <row r="36" spans="1:20" ht="16.2">
      <c r="A36" s="1">
        <f>策略報表!A36</f>
        <v>43772</v>
      </c>
      <c r="B36">
        <f>策略報表!B36</f>
        <v>0</v>
      </c>
      <c r="D36" t="str">
        <f t="shared" si="0"/>
        <v>201911</v>
      </c>
      <c r="R36">
        <v>32</v>
      </c>
      <c r="S36">
        <f t="shared" si="5"/>
        <v>1</v>
      </c>
      <c r="T36">
        <f t="shared" si="3"/>
        <v>0</v>
      </c>
    </row>
    <row r="37" spans="1:20" ht="16.2">
      <c r="A37" s="1">
        <f>策略報表!A37</f>
        <v>43773</v>
      </c>
      <c r="B37">
        <f>策略報表!B37</f>
        <v>218967.61</v>
      </c>
      <c r="D37" t="str">
        <f t="shared" si="0"/>
        <v>201911</v>
      </c>
      <c r="R37">
        <v>33</v>
      </c>
      <c r="S37">
        <f t="shared" si="5"/>
        <v>-1</v>
      </c>
      <c r="T37">
        <f t="shared" si="3"/>
        <v>1</v>
      </c>
    </row>
    <row r="38" spans="1:20" ht="16.2">
      <c r="A38" s="1">
        <f>策略報表!A38</f>
        <v>43774</v>
      </c>
      <c r="B38">
        <f>策略報表!B38</f>
        <v>88303.7</v>
      </c>
      <c r="D38" t="str">
        <f t="shared" si="0"/>
        <v>201911</v>
      </c>
      <c r="R38">
        <v>34</v>
      </c>
      <c r="S38">
        <f t="shared" si="5"/>
        <v>1</v>
      </c>
      <c r="T38">
        <f t="shared" si="3"/>
        <v>0</v>
      </c>
    </row>
    <row r="39" spans="1:20" ht="16.2">
      <c r="A39" s="1">
        <f>策略報表!A39</f>
        <v>43775</v>
      </c>
      <c r="B39">
        <f>策略報表!B39</f>
        <v>-16049.470000000001</v>
      </c>
      <c r="D39" t="str">
        <f t="shared" si="0"/>
        <v>201911</v>
      </c>
      <c r="R39">
        <v>35</v>
      </c>
      <c r="S39">
        <f t="shared" si="5"/>
        <v>1</v>
      </c>
      <c r="T39">
        <f t="shared" si="3"/>
        <v>0</v>
      </c>
    </row>
    <row r="40" spans="1:20" ht="16.2">
      <c r="A40" s="1">
        <f>策略報表!A40</f>
        <v>43776</v>
      </c>
      <c r="B40">
        <f>策略報表!B40</f>
        <v>-14600</v>
      </c>
      <c r="D40" t="str">
        <f t="shared" si="0"/>
        <v>201911</v>
      </c>
      <c r="R40">
        <v>36</v>
      </c>
      <c r="S40">
        <f t="shared" si="5"/>
        <v>1</v>
      </c>
      <c r="T40">
        <f t="shared" si="3"/>
        <v>0</v>
      </c>
    </row>
    <row r="41" spans="1:20" ht="16.2">
      <c r="A41" s="1">
        <f>策略報表!A41</f>
        <v>43777</v>
      </c>
      <c r="B41">
        <f>策略報表!B41</f>
        <v>-54195.4</v>
      </c>
      <c r="D41" t="str">
        <f t="shared" si="0"/>
        <v>201911</v>
      </c>
      <c r="R41">
        <v>37</v>
      </c>
      <c r="S41">
        <f>IF(J5&lt;0,-1,1)</f>
        <v>1</v>
      </c>
      <c r="T41">
        <f t="shared" si="3"/>
        <v>0</v>
      </c>
    </row>
    <row r="42" spans="1:20" ht="16.2">
      <c r="A42" s="1">
        <f>策略報表!A42</f>
        <v>43778</v>
      </c>
      <c r="B42">
        <f>策略報表!B42</f>
        <v>0</v>
      </c>
      <c r="D42" t="str">
        <f t="shared" si="0"/>
        <v>201911</v>
      </c>
      <c r="R42">
        <v>38</v>
      </c>
      <c r="S42">
        <f t="shared" ref="S42:S52" si="6">IF(J6&lt;0,-1,1)</f>
        <v>1</v>
      </c>
      <c r="T42">
        <f t="shared" si="3"/>
        <v>0</v>
      </c>
    </row>
    <row r="43" spans="1:20" ht="16.2">
      <c r="A43" s="1">
        <f>策略報表!A43</f>
        <v>43779</v>
      </c>
      <c r="B43">
        <f>策略報表!B43</f>
        <v>0</v>
      </c>
      <c r="D43" t="str">
        <f t="shared" si="0"/>
        <v>201911</v>
      </c>
      <c r="R43">
        <v>39</v>
      </c>
      <c r="S43">
        <f t="shared" si="6"/>
        <v>1</v>
      </c>
      <c r="T43">
        <f t="shared" si="3"/>
        <v>0</v>
      </c>
    </row>
    <row r="44" spans="1:20" ht="16.2">
      <c r="A44" s="1">
        <f>策略報表!A44</f>
        <v>43780</v>
      </c>
      <c r="B44">
        <f>策略報表!B44</f>
        <v>72465.33</v>
      </c>
      <c r="D44" t="str">
        <f t="shared" si="0"/>
        <v>201911</v>
      </c>
      <c r="R44">
        <v>40</v>
      </c>
      <c r="S44">
        <f t="shared" si="6"/>
        <v>1</v>
      </c>
      <c r="T44">
        <f t="shared" si="3"/>
        <v>0</v>
      </c>
    </row>
    <row r="45" spans="1:20" ht="16.2">
      <c r="A45" s="1">
        <f>策略報表!A45</f>
        <v>43781</v>
      </c>
      <c r="B45">
        <f>策略報表!B45</f>
        <v>-22044.400000000001</v>
      </c>
      <c r="D45" t="str">
        <f t="shared" si="0"/>
        <v>201911</v>
      </c>
      <c r="R45">
        <v>41</v>
      </c>
      <c r="S45">
        <f t="shared" si="6"/>
        <v>1</v>
      </c>
      <c r="T45">
        <f t="shared" si="3"/>
        <v>0</v>
      </c>
    </row>
    <row r="46" spans="1:20" ht="16.2">
      <c r="A46" s="1">
        <f>策略報表!A46</f>
        <v>43782</v>
      </c>
      <c r="B46">
        <f>策略報表!B46</f>
        <v>-12787.869999999999</v>
      </c>
      <c r="D46" t="str">
        <f t="shared" si="0"/>
        <v>201911</v>
      </c>
      <c r="R46">
        <v>42</v>
      </c>
      <c r="S46">
        <f t="shared" si="6"/>
        <v>-1</v>
      </c>
      <c r="T46">
        <f t="shared" si="3"/>
        <v>1</v>
      </c>
    </row>
    <row r="47" spans="1:20" ht="16.2">
      <c r="A47" s="1">
        <f>策略報表!A47</f>
        <v>43783</v>
      </c>
      <c r="B47">
        <f>策略報表!B47</f>
        <v>-14000</v>
      </c>
      <c r="D47" t="str">
        <f t="shared" si="0"/>
        <v>201911</v>
      </c>
      <c r="R47">
        <v>43</v>
      </c>
      <c r="S47">
        <f t="shared" si="6"/>
        <v>-1</v>
      </c>
      <c r="T47">
        <f t="shared" si="3"/>
        <v>2</v>
      </c>
    </row>
    <row r="48" spans="1:20" ht="16.2">
      <c r="A48" s="1">
        <f>策略報表!A48</f>
        <v>43784</v>
      </c>
      <c r="B48">
        <f>策略報表!B48</f>
        <v>18161.730000000003</v>
      </c>
      <c r="D48" t="str">
        <f t="shared" si="0"/>
        <v>201911</v>
      </c>
      <c r="R48">
        <v>44</v>
      </c>
      <c r="S48">
        <f t="shared" si="6"/>
        <v>1</v>
      </c>
      <c r="T48">
        <f t="shared" si="3"/>
        <v>0</v>
      </c>
    </row>
    <row r="49" spans="1:20" ht="16.2">
      <c r="A49" s="1">
        <f>策略報表!A49</f>
        <v>43785</v>
      </c>
      <c r="B49">
        <f>策略報表!B49</f>
        <v>0</v>
      </c>
      <c r="D49" t="str">
        <f t="shared" si="0"/>
        <v>201911</v>
      </c>
      <c r="R49">
        <v>45</v>
      </c>
      <c r="S49">
        <f t="shared" si="6"/>
        <v>1</v>
      </c>
      <c r="T49">
        <f t="shared" si="3"/>
        <v>0</v>
      </c>
    </row>
    <row r="50" spans="1:20" ht="16.2">
      <c r="A50" s="1">
        <f>策略報表!A50</f>
        <v>43786</v>
      </c>
      <c r="B50">
        <f>策略報表!B50</f>
        <v>0</v>
      </c>
      <c r="D50" t="str">
        <f t="shared" si="0"/>
        <v>201911</v>
      </c>
      <c r="R50">
        <v>46</v>
      </c>
      <c r="S50">
        <f t="shared" si="6"/>
        <v>1</v>
      </c>
      <c r="T50">
        <f t="shared" si="3"/>
        <v>0</v>
      </c>
    </row>
    <row r="51" spans="1:20" ht="16.2">
      <c r="A51" s="1">
        <f>策略報表!A51</f>
        <v>43787</v>
      </c>
      <c r="B51">
        <f>策略報表!B51</f>
        <v>51953.74</v>
      </c>
      <c r="D51" t="str">
        <f t="shared" si="0"/>
        <v>201911</v>
      </c>
      <c r="R51">
        <v>47</v>
      </c>
      <c r="S51">
        <f t="shared" si="6"/>
        <v>1</v>
      </c>
      <c r="T51">
        <f t="shared" si="3"/>
        <v>0</v>
      </c>
    </row>
    <row r="52" spans="1:20" ht="16.2">
      <c r="A52" s="1">
        <f>策略報表!A52</f>
        <v>43788</v>
      </c>
      <c r="B52">
        <f>策略報表!B52</f>
        <v>15100</v>
      </c>
      <c r="D52" t="str">
        <f t="shared" si="0"/>
        <v>201911</v>
      </c>
      <c r="R52">
        <v>48</v>
      </c>
      <c r="S52">
        <f t="shared" si="6"/>
        <v>-1</v>
      </c>
      <c r="T52">
        <f t="shared" si="3"/>
        <v>1</v>
      </c>
    </row>
    <row r="53" spans="1:20" ht="16.2">
      <c r="A53" s="1">
        <f>策略報表!A53</f>
        <v>43789</v>
      </c>
      <c r="B53">
        <f>策略報表!B53</f>
        <v>-33700</v>
      </c>
      <c r="D53" t="str">
        <f t="shared" si="0"/>
        <v>201911</v>
      </c>
      <c r="R53">
        <v>49</v>
      </c>
      <c r="S53">
        <f>IF(K5&lt;0,-1,1)</f>
        <v>1</v>
      </c>
      <c r="T53">
        <f t="shared" si="3"/>
        <v>0</v>
      </c>
    </row>
    <row r="54" spans="1:20" ht="16.2">
      <c r="A54" s="1">
        <f>策略報表!A54</f>
        <v>43790</v>
      </c>
      <c r="B54">
        <f>策略報表!B54</f>
        <v>-59481.86</v>
      </c>
      <c r="D54" t="str">
        <f t="shared" si="0"/>
        <v>201911</v>
      </c>
      <c r="R54">
        <v>50</v>
      </c>
      <c r="S54">
        <f t="shared" ref="S54:S64" si="7">IF(K6&lt;0,-1,1)</f>
        <v>-1</v>
      </c>
      <c r="T54">
        <f t="shared" si="3"/>
        <v>1</v>
      </c>
    </row>
    <row r="55" spans="1:20" ht="16.2">
      <c r="A55" s="1">
        <f>策略報表!A55</f>
        <v>43791</v>
      </c>
      <c r="B55">
        <f>策略報表!B55</f>
        <v>-14093.93</v>
      </c>
      <c r="D55" t="str">
        <f t="shared" si="0"/>
        <v>201911</v>
      </c>
      <c r="R55">
        <v>51</v>
      </c>
      <c r="S55">
        <f t="shared" si="7"/>
        <v>1</v>
      </c>
      <c r="T55">
        <f t="shared" si="3"/>
        <v>0</v>
      </c>
    </row>
    <row r="56" spans="1:20" ht="16.2">
      <c r="A56" s="1">
        <f>策略報表!A56</f>
        <v>43792</v>
      </c>
      <c r="B56">
        <f>策略報表!B56</f>
        <v>0</v>
      </c>
      <c r="D56" t="str">
        <f t="shared" si="0"/>
        <v>201911</v>
      </c>
      <c r="R56">
        <v>52</v>
      </c>
      <c r="S56">
        <f t="shared" si="7"/>
        <v>-1</v>
      </c>
      <c r="T56">
        <f t="shared" si="3"/>
        <v>1</v>
      </c>
    </row>
    <row r="57" spans="1:20" ht="16.2">
      <c r="A57" s="1">
        <f>策略報表!A57</f>
        <v>43793</v>
      </c>
      <c r="B57">
        <f>策略報表!B57</f>
        <v>0</v>
      </c>
      <c r="D57" t="str">
        <f t="shared" si="0"/>
        <v>201911</v>
      </c>
      <c r="R57">
        <v>53</v>
      </c>
      <c r="S57">
        <f t="shared" si="7"/>
        <v>1</v>
      </c>
      <c r="T57">
        <f t="shared" si="3"/>
        <v>0</v>
      </c>
    </row>
    <row r="58" spans="1:20" ht="16.2">
      <c r="A58" s="1">
        <f>策略報表!A58</f>
        <v>43794</v>
      </c>
      <c r="B58">
        <f>策略報表!B58</f>
        <v>-7596.119999999999</v>
      </c>
      <c r="D58" t="str">
        <f t="shared" si="0"/>
        <v>201911</v>
      </c>
      <c r="R58">
        <v>54</v>
      </c>
      <c r="S58">
        <f t="shared" si="7"/>
        <v>1</v>
      </c>
      <c r="T58">
        <f t="shared" si="3"/>
        <v>0</v>
      </c>
    </row>
    <row r="59" spans="1:20" ht="16.2">
      <c r="A59" s="1">
        <f>策略報表!A59</f>
        <v>43795</v>
      </c>
      <c r="B59">
        <f>策略報表!B59</f>
        <v>-26197.11</v>
      </c>
      <c r="D59" t="str">
        <f t="shared" si="0"/>
        <v>201911</v>
      </c>
      <c r="R59">
        <v>55</v>
      </c>
      <c r="S59">
        <f t="shared" si="7"/>
        <v>1</v>
      </c>
      <c r="T59">
        <f t="shared" si="3"/>
        <v>0</v>
      </c>
    </row>
    <row r="60" spans="1:20" ht="16.2">
      <c r="A60" s="1">
        <f>策略報表!A60</f>
        <v>43796</v>
      </c>
      <c r="B60">
        <f>策略報表!B60</f>
        <v>16205.96</v>
      </c>
      <c r="D60" t="str">
        <f t="shared" si="0"/>
        <v>201911</v>
      </c>
      <c r="R60">
        <v>56</v>
      </c>
      <c r="S60">
        <f t="shared" si="7"/>
        <v>1</v>
      </c>
      <c r="T60">
        <f t="shared" si="3"/>
        <v>0</v>
      </c>
    </row>
    <row r="61" spans="1:20" ht="16.2">
      <c r="A61" s="1">
        <f>策略報表!A61</f>
        <v>43797</v>
      </c>
      <c r="B61">
        <f>策略報表!B61</f>
        <v>-42397.47</v>
      </c>
      <c r="D61" t="str">
        <f t="shared" si="0"/>
        <v>201911</v>
      </c>
      <c r="R61">
        <v>57</v>
      </c>
      <c r="S61">
        <f t="shared" si="7"/>
        <v>1</v>
      </c>
      <c r="T61">
        <f t="shared" si="3"/>
        <v>0</v>
      </c>
    </row>
    <row r="62" spans="1:20" ht="16.2">
      <c r="A62" s="1">
        <f>策略報表!A62</f>
        <v>43798</v>
      </c>
      <c r="B62">
        <f>策略報表!B62</f>
        <v>59160.979999999996</v>
      </c>
      <c r="D62" t="str">
        <f t="shared" si="0"/>
        <v>201911</v>
      </c>
      <c r="R62">
        <v>58</v>
      </c>
      <c r="S62">
        <f t="shared" si="7"/>
        <v>1</v>
      </c>
      <c r="T62">
        <f t="shared" si="3"/>
        <v>0</v>
      </c>
    </row>
    <row r="63" spans="1:20" ht="16.2">
      <c r="A63" s="1">
        <f>策略報表!A63</f>
        <v>43799</v>
      </c>
      <c r="B63">
        <f>策略報表!B63</f>
        <v>0</v>
      </c>
      <c r="D63" t="str">
        <f t="shared" si="0"/>
        <v>201911</v>
      </c>
      <c r="R63">
        <v>59</v>
      </c>
      <c r="S63">
        <f t="shared" si="7"/>
        <v>1</v>
      </c>
      <c r="T63">
        <f t="shared" si="3"/>
        <v>0</v>
      </c>
    </row>
    <row r="64" spans="1:20" ht="16.2">
      <c r="A64" s="1">
        <f>策略報表!A64</f>
        <v>43800</v>
      </c>
      <c r="B64">
        <f>策略報表!B64</f>
        <v>0</v>
      </c>
      <c r="D64" t="str">
        <f t="shared" si="0"/>
        <v>201912</v>
      </c>
      <c r="R64">
        <v>60</v>
      </c>
      <c r="S64">
        <f t="shared" si="7"/>
        <v>-1</v>
      </c>
      <c r="T64">
        <f t="shared" si="3"/>
        <v>1</v>
      </c>
    </row>
    <row r="65" spans="1:20" ht="16.2">
      <c r="A65" s="1">
        <f>策略報表!A65</f>
        <v>43801</v>
      </c>
      <c r="B65">
        <f>策略報表!B65</f>
        <v>-42844.34</v>
      </c>
      <c r="D65" t="str">
        <f t="shared" si="0"/>
        <v>201912</v>
      </c>
      <c r="R65">
        <v>61</v>
      </c>
      <c r="S65">
        <f>IF(L5&lt;0,-1,1)</f>
        <v>-1</v>
      </c>
      <c r="T65">
        <f t="shared" si="3"/>
        <v>2</v>
      </c>
    </row>
    <row r="66" spans="1:20" ht="16.2">
      <c r="A66" s="1">
        <f>策略報表!A66</f>
        <v>43802</v>
      </c>
      <c r="B66">
        <f>策略報表!B66</f>
        <v>-14878.769999999999</v>
      </c>
      <c r="D66" t="str">
        <f t="shared" si="0"/>
        <v>201912</v>
      </c>
      <c r="R66">
        <v>62</v>
      </c>
      <c r="S66">
        <f t="shared" ref="S66:S76" si="8">IF(L6&lt;0,-1,1)</f>
        <v>-1</v>
      </c>
      <c r="T66">
        <f t="shared" si="3"/>
        <v>3</v>
      </c>
    </row>
    <row r="67" spans="1:20" ht="16.2">
      <c r="A67" s="1">
        <f>策略報表!A67</f>
        <v>43803</v>
      </c>
      <c r="B67">
        <f>策略報表!B67</f>
        <v>7600</v>
      </c>
      <c r="D67" t="str">
        <f t="shared" si="0"/>
        <v>201912</v>
      </c>
      <c r="R67">
        <v>63</v>
      </c>
      <c r="S67">
        <f t="shared" si="8"/>
        <v>-1</v>
      </c>
      <c r="T67">
        <f t="shared" si="3"/>
        <v>4</v>
      </c>
    </row>
    <row r="68" spans="1:20" ht="16.2">
      <c r="A68" s="1">
        <f>策略報表!A68</f>
        <v>43804</v>
      </c>
      <c r="B68">
        <f>策略報表!B68</f>
        <v>-4742.4399999999987</v>
      </c>
      <c r="D68" t="str">
        <f t="shared" ref="D68:D131" si="9">TEXT(A68,"yyyymm")</f>
        <v>201912</v>
      </c>
      <c r="R68">
        <v>64</v>
      </c>
      <c r="S68">
        <f t="shared" si="8"/>
        <v>1</v>
      </c>
      <c r="T68">
        <f t="shared" si="3"/>
        <v>0</v>
      </c>
    </row>
    <row r="69" spans="1:20" ht="16.2">
      <c r="A69" s="1">
        <f>策略報表!A69</f>
        <v>43805</v>
      </c>
      <c r="B69">
        <f>策略報表!B69</f>
        <v>7352.46</v>
      </c>
      <c r="D69" t="str">
        <f t="shared" si="9"/>
        <v>201912</v>
      </c>
      <c r="R69">
        <v>65</v>
      </c>
      <c r="S69">
        <f t="shared" si="8"/>
        <v>1</v>
      </c>
      <c r="T69">
        <f t="shared" si="3"/>
        <v>0</v>
      </c>
    </row>
    <row r="70" spans="1:20" ht="16.2">
      <c r="A70" s="1">
        <f>策略報表!A70</f>
        <v>43806</v>
      </c>
      <c r="B70">
        <f>策略報表!B70</f>
        <v>0</v>
      </c>
      <c r="D70" t="str">
        <f t="shared" si="9"/>
        <v>201912</v>
      </c>
      <c r="R70">
        <v>66</v>
      </c>
      <c r="S70">
        <f t="shared" si="8"/>
        <v>1</v>
      </c>
      <c r="T70">
        <f t="shared" si="3"/>
        <v>0</v>
      </c>
    </row>
    <row r="71" spans="1:20" ht="16.2">
      <c r="A71" s="1">
        <f>策略報表!A71</f>
        <v>43807</v>
      </c>
      <c r="B71">
        <f>策略報表!B71</f>
        <v>0</v>
      </c>
      <c r="D71" t="str">
        <f t="shared" si="9"/>
        <v>201912</v>
      </c>
      <c r="R71">
        <v>67</v>
      </c>
      <c r="S71">
        <f t="shared" si="8"/>
        <v>1</v>
      </c>
      <c r="T71">
        <f t="shared" ref="T71:T112" si="10">IF(S71=-1,T70+1,0)</f>
        <v>0</v>
      </c>
    </row>
    <row r="72" spans="1:20" ht="16.2">
      <c r="A72" s="1">
        <f>策略報表!A72</f>
        <v>43808</v>
      </c>
      <c r="B72">
        <f>策略報表!B72</f>
        <v>48401.270000000004</v>
      </c>
      <c r="D72" t="str">
        <f t="shared" si="9"/>
        <v>201912</v>
      </c>
      <c r="R72">
        <v>68</v>
      </c>
      <c r="S72">
        <f t="shared" si="8"/>
        <v>1</v>
      </c>
      <c r="T72">
        <f t="shared" si="10"/>
        <v>0</v>
      </c>
    </row>
    <row r="73" spans="1:20" ht="16.2">
      <c r="A73" s="1">
        <f>策略報表!A73</f>
        <v>43809</v>
      </c>
      <c r="B73">
        <f>策略報表!B73</f>
        <v>-14747.54</v>
      </c>
      <c r="D73" t="str">
        <f t="shared" si="9"/>
        <v>201912</v>
      </c>
      <c r="R73">
        <v>69</v>
      </c>
      <c r="S73">
        <f t="shared" si="8"/>
        <v>1</v>
      </c>
      <c r="T73">
        <f t="shared" si="10"/>
        <v>0</v>
      </c>
    </row>
    <row r="74" spans="1:20" ht="16.2">
      <c r="A74" s="1">
        <f>策略報表!A74</f>
        <v>43810</v>
      </c>
      <c r="B74">
        <f>策略報表!B74</f>
        <v>46651.520000000004</v>
      </c>
      <c r="D74" t="str">
        <f t="shared" si="9"/>
        <v>201912</v>
      </c>
      <c r="R74">
        <v>70</v>
      </c>
      <c r="S74">
        <f t="shared" si="8"/>
        <v>-1</v>
      </c>
      <c r="T74">
        <f t="shared" si="10"/>
        <v>1</v>
      </c>
    </row>
    <row r="75" spans="1:20" ht="16.2">
      <c r="A75" s="1">
        <f>策略報表!A75</f>
        <v>43811</v>
      </c>
      <c r="B75">
        <f>策略報表!B75</f>
        <v>138335.87</v>
      </c>
      <c r="D75" t="str">
        <f t="shared" si="9"/>
        <v>201912</v>
      </c>
      <c r="R75">
        <v>71</v>
      </c>
      <c r="S75">
        <f t="shared" si="8"/>
        <v>-1</v>
      </c>
      <c r="T75">
        <f t="shared" si="10"/>
        <v>2</v>
      </c>
    </row>
    <row r="76" spans="1:20" ht="16.2">
      <c r="A76" s="1">
        <f>策略報表!A76</f>
        <v>43812</v>
      </c>
      <c r="B76">
        <f>策略報表!B76</f>
        <v>45322.79</v>
      </c>
      <c r="D76" t="str">
        <f t="shared" si="9"/>
        <v>201912</v>
      </c>
      <c r="R76">
        <v>72</v>
      </c>
      <c r="S76">
        <f t="shared" si="8"/>
        <v>1</v>
      </c>
      <c r="T76">
        <f t="shared" si="10"/>
        <v>0</v>
      </c>
    </row>
    <row r="77" spans="1:20" ht="16.2">
      <c r="A77" s="1">
        <f>策略報表!A77</f>
        <v>43813</v>
      </c>
      <c r="B77">
        <f>策略報表!B77</f>
        <v>0</v>
      </c>
      <c r="D77" t="str">
        <f t="shared" si="9"/>
        <v>201912</v>
      </c>
      <c r="R77">
        <v>73</v>
      </c>
      <c r="S77">
        <f>IF(M5&lt;0,-1,1)</f>
        <v>1</v>
      </c>
      <c r="T77">
        <f t="shared" si="10"/>
        <v>0</v>
      </c>
    </row>
    <row r="78" spans="1:20" ht="16.2">
      <c r="A78" s="1">
        <f>策略報表!A78</f>
        <v>43814</v>
      </c>
      <c r="B78">
        <f>策略報表!B78</f>
        <v>0</v>
      </c>
      <c r="D78" t="str">
        <f t="shared" si="9"/>
        <v>201912</v>
      </c>
      <c r="R78">
        <v>74</v>
      </c>
      <c r="S78">
        <f t="shared" ref="S78:S88" si="11">IF(M6&lt;0,-1,1)</f>
        <v>-1</v>
      </c>
      <c r="T78">
        <f t="shared" si="10"/>
        <v>1</v>
      </c>
    </row>
    <row r="79" spans="1:20" ht="16.2">
      <c r="A79" s="1">
        <f>策略報表!A79</f>
        <v>43815</v>
      </c>
      <c r="B79">
        <f>策略報表!B79</f>
        <v>-22800</v>
      </c>
      <c r="D79" t="str">
        <f t="shared" si="9"/>
        <v>201912</v>
      </c>
      <c r="R79">
        <v>75</v>
      </c>
      <c r="S79">
        <f t="shared" si="11"/>
        <v>1</v>
      </c>
      <c r="T79">
        <f t="shared" si="10"/>
        <v>0</v>
      </c>
    </row>
    <row r="80" spans="1:20" ht="16.2">
      <c r="A80" s="1">
        <f>策略報表!A80</f>
        <v>43816</v>
      </c>
      <c r="B80">
        <f>策略報表!B80</f>
        <v>106480.48</v>
      </c>
      <c r="D80" t="str">
        <f t="shared" si="9"/>
        <v>201912</v>
      </c>
      <c r="R80">
        <v>76</v>
      </c>
      <c r="S80">
        <f t="shared" si="11"/>
        <v>-1</v>
      </c>
      <c r="T80">
        <f t="shared" si="10"/>
        <v>1</v>
      </c>
    </row>
    <row r="81" spans="1:20" ht="16.2">
      <c r="A81" s="1">
        <f>策略報表!A81</f>
        <v>43817</v>
      </c>
      <c r="B81">
        <f>策略報表!B81</f>
        <v>-351.28000000000065</v>
      </c>
      <c r="D81" t="str">
        <f t="shared" si="9"/>
        <v>201912</v>
      </c>
      <c r="R81">
        <v>77</v>
      </c>
      <c r="S81">
        <f t="shared" si="11"/>
        <v>1</v>
      </c>
      <c r="T81">
        <f t="shared" si="10"/>
        <v>0</v>
      </c>
    </row>
    <row r="82" spans="1:20" ht="16.2">
      <c r="A82" s="1">
        <f>策略報表!A82</f>
        <v>43818</v>
      </c>
      <c r="B82">
        <f>策略報表!B82</f>
        <v>10477.719999999999</v>
      </c>
      <c r="D82" t="str">
        <f t="shared" si="9"/>
        <v>201912</v>
      </c>
      <c r="R82">
        <v>78</v>
      </c>
      <c r="S82">
        <f t="shared" si="11"/>
        <v>1</v>
      </c>
      <c r="T82">
        <f t="shared" si="10"/>
        <v>0</v>
      </c>
    </row>
    <row r="83" spans="1:20" ht="16.2">
      <c r="A83" s="1">
        <f>策略報表!A83</f>
        <v>43819</v>
      </c>
      <c r="B83">
        <f>策略報表!B83</f>
        <v>-23919.489999999998</v>
      </c>
      <c r="D83" t="str">
        <f t="shared" si="9"/>
        <v>201912</v>
      </c>
      <c r="R83">
        <v>79</v>
      </c>
      <c r="S83">
        <f t="shared" si="11"/>
        <v>1</v>
      </c>
      <c r="T83">
        <f t="shared" si="10"/>
        <v>0</v>
      </c>
    </row>
    <row r="84" spans="1:20" ht="16.2">
      <c r="A84" s="1">
        <f>策略報表!A84</f>
        <v>43820</v>
      </c>
      <c r="B84">
        <f>策略報表!B84</f>
        <v>0</v>
      </c>
      <c r="D84" t="str">
        <f t="shared" si="9"/>
        <v>201912</v>
      </c>
      <c r="R84">
        <v>80</v>
      </c>
      <c r="S84">
        <f t="shared" si="11"/>
        <v>1</v>
      </c>
      <c r="T84">
        <f t="shared" si="10"/>
        <v>0</v>
      </c>
    </row>
    <row r="85" spans="1:20" ht="16.2">
      <c r="A85" s="1">
        <f>策略報表!A85</f>
        <v>43821</v>
      </c>
      <c r="B85">
        <f>策略報表!B85</f>
        <v>0</v>
      </c>
      <c r="D85" t="str">
        <f t="shared" si="9"/>
        <v>201912</v>
      </c>
      <c r="R85">
        <v>81</v>
      </c>
      <c r="S85">
        <f t="shared" si="11"/>
        <v>1</v>
      </c>
      <c r="T85">
        <f t="shared" si="10"/>
        <v>0</v>
      </c>
    </row>
    <row r="86" spans="1:20" ht="16.2">
      <c r="A86" s="1">
        <f>策略報表!A86</f>
        <v>43822</v>
      </c>
      <c r="B86">
        <f>策略報表!B86</f>
        <v>-24200</v>
      </c>
      <c r="D86" t="str">
        <f t="shared" si="9"/>
        <v>201912</v>
      </c>
      <c r="R86">
        <v>82</v>
      </c>
      <c r="S86">
        <f t="shared" si="11"/>
        <v>1</v>
      </c>
      <c r="T86">
        <f t="shared" si="10"/>
        <v>0</v>
      </c>
    </row>
    <row r="87" spans="1:20" ht="16.2">
      <c r="A87" s="1">
        <f>策略報表!A87</f>
        <v>43823</v>
      </c>
      <c r="B87">
        <f>策略報表!B87</f>
        <v>-7120.99</v>
      </c>
      <c r="D87" t="str">
        <f t="shared" si="9"/>
        <v>201912</v>
      </c>
      <c r="R87">
        <v>83</v>
      </c>
      <c r="S87">
        <f>IF(M15&lt;0,-1,1)</f>
        <v>-1</v>
      </c>
      <c r="T87">
        <f t="shared" si="10"/>
        <v>1</v>
      </c>
    </row>
    <row r="88" spans="1:20" ht="16.2">
      <c r="A88" s="1">
        <f>策略報表!A88</f>
        <v>43824</v>
      </c>
      <c r="B88">
        <f>策略報表!B88</f>
        <v>-23300</v>
      </c>
      <c r="D88" t="str">
        <f t="shared" si="9"/>
        <v>201912</v>
      </c>
      <c r="R88">
        <v>84</v>
      </c>
      <c r="S88">
        <f t="shared" si="11"/>
        <v>1</v>
      </c>
      <c r="T88">
        <f t="shared" si="10"/>
        <v>0</v>
      </c>
    </row>
    <row r="89" spans="1:20" ht="16.2">
      <c r="A89" s="1">
        <f>策略報表!A89</f>
        <v>43825</v>
      </c>
      <c r="B89">
        <f>策略報表!B89</f>
        <v>378.5300000000002</v>
      </c>
      <c r="D89" t="str">
        <f t="shared" si="9"/>
        <v>201912</v>
      </c>
      <c r="R89">
        <v>85</v>
      </c>
      <c r="S89">
        <f>IF(N5&lt;0,-1,1)</f>
        <v>1</v>
      </c>
      <c r="T89">
        <f t="shared" si="10"/>
        <v>0</v>
      </c>
    </row>
    <row r="90" spans="1:20" ht="16.2">
      <c r="A90" s="1">
        <f>策略報表!A90</f>
        <v>43826</v>
      </c>
      <c r="B90">
        <f>策略報表!B90</f>
        <v>29613.160000000003</v>
      </c>
      <c r="D90" t="str">
        <f t="shared" si="9"/>
        <v>201912</v>
      </c>
      <c r="R90">
        <v>86</v>
      </c>
      <c r="S90">
        <f t="shared" ref="S90:S100" si="12">IF(N6&lt;0,-1,1)</f>
        <v>1</v>
      </c>
      <c r="T90">
        <f t="shared" si="10"/>
        <v>0</v>
      </c>
    </row>
    <row r="91" spans="1:20" ht="16.2">
      <c r="A91" s="1">
        <f>策略報表!A91</f>
        <v>43827</v>
      </c>
      <c r="B91">
        <f>策略報表!B91</f>
        <v>0</v>
      </c>
      <c r="D91" t="str">
        <f t="shared" si="9"/>
        <v>201912</v>
      </c>
      <c r="R91">
        <v>87</v>
      </c>
      <c r="S91">
        <f t="shared" si="12"/>
        <v>-1</v>
      </c>
      <c r="T91">
        <f t="shared" si="10"/>
        <v>1</v>
      </c>
    </row>
    <row r="92" spans="1:20" ht="16.2">
      <c r="A92" s="1">
        <f>策略報表!A92</f>
        <v>43828</v>
      </c>
      <c r="B92">
        <f>策略報表!B92</f>
        <v>0</v>
      </c>
      <c r="D92" t="str">
        <f t="shared" si="9"/>
        <v>201912</v>
      </c>
      <c r="R92">
        <v>88</v>
      </c>
      <c r="S92">
        <f t="shared" si="12"/>
        <v>1</v>
      </c>
      <c r="T92">
        <f t="shared" si="10"/>
        <v>0</v>
      </c>
    </row>
    <row r="93" spans="1:20" ht="16.2">
      <c r="A93" s="1">
        <f>策略報表!A93</f>
        <v>43829</v>
      </c>
      <c r="B93">
        <f>策略報表!B93</f>
        <v>-42614.01</v>
      </c>
      <c r="D93" t="str">
        <f t="shared" si="9"/>
        <v>201912</v>
      </c>
      <c r="R93">
        <v>89</v>
      </c>
      <c r="S93">
        <f t="shared" si="12"/>
        <v>1</v>
      </c>
      <c r="T93">
        <f t="shared" si="10"/>
        <v>0</v>
      </c>
    </row>
    <row r="94" spans="1:20" ht="16.2">
      <c r="A94" s="1">
        <f>策略報表!A94</f>
        <v>43830</v>
      </c>
      <c r="B94">
        <f>策略報表!B94</f>
        <v>-2121.380000000001</v>
      </c>
      <c r="D94" t="str">
        <f t="shared" si="9"/>
        <v>201912</v>
      </c>
      <c r="R94">
        <v>90</v>
      </c>
      <c r="S94">
        <f t="shared" si="12"/>
        <v>1</v>
      </c>
      <c r="T94">
        <f t="shared" si="10"/>
        <v>0</v>
      </c>
    </row>
    <row r="95" spans="1:20" ht="16.2">
      <c r="A95" s="1">
        <f>策略報表!A95</f>
        <v>43831</v>
      </c>
      <c r="B95">
        <f>策略報表!B95</f>
        <v>0</v>
      </c>
      <c r="D95" t="str">
        <f t="shared" si="9"/>
        <v>202001</v>
      </c>
      <c r="R95">
        <v>91</v>
      </c>
      <c r="S95">
        <f t="shared" si="12"/>
        <v>-1</v>
      </c>
      <c r="T95">
        <f t="shared" si="10"/>
        <v>1</v>
      </c>
    </row>
    <row r="96" spans="1:20" ht="16.2">
      <c r="A96" s="1">
        <f>策略報表!A96</f>
        <v>43832</v>
      </c>
      <c r="B96">
        <f>策略報表!B96</f>
        <v>45352.020000000004</v>
      </c>
      <c r="D96" t="str">
        <f t="shared" si="9"/>
        <v>202001</v>
      </c>
      <c r="R96">
        <v>92</v>
      </c>
      <c r="S96">
        <f t="shared" si="12"/>
        <v>-1</v>
      </c>
      <c r="T96">
        <f t="shared" si="10"/>
        <v>2</v>
      </c>
    </row>
    <row r="97" spans="1:20" ht="16.2">
      <c r="A97" s="1">
        <f>策略報表!A97</f>
        <v>43833</v>
      </c>
      <c r="B97">
        <f>策略報表!B97</f>
        <v>-39030.32</v>
      </c>
      <c r="D97" t="str">
        <f t="shared" si="9"/>
        <v>202001</v>
      </c>
      <c r="R97">
        <v>93</v>
      </c>
      <c r="S97">
        <f t="shared" si="12"/>
        <v>-1</v>
      </c>
      <c r="T97">
        <f t="shared" si="10"/>
        <v>3</v>
      </c>
    </row>
    <row r="98" spans="1:20" ht="16.2">
      <c r="A98" s="1">
        <f>策略報表!A98</f>
        <v>43834</v>
      </c>
      <c r="B98">
        <f>策略報表!B98</f>
        <v>0</v>
      </c>
      <c r="D98" t="str">
        <f t="shared" si="9"/>
        <v>202001</v>
      </c>
      <c r="R98">
        <v>94</v>
      </c>
      <c r="S98">
        <f t="shared" si="12"/>
        <v>1</v>
      </c>
      <c r="T98">
        <f t="shared" si="10"/>
        <v>0</v>
      </c>
    </row>
    <row r="99" spans="1:20" ht="16.2">
      <c r="A99" s="1">
        <f>策略報表!A99</f>
        <v>43835</v>
      </c>
      <c r="B99">
        <f>策略報表!B99</f>
        <v>0</v>
      </c>
      <c r="D99" t="str">
        <f t="shared" si="9"/>
        <v>202001</v>
      </c>
      <c r="R99">
        <v>95</v>
      </c>
      <c r="S99">
        <f t="shared" si="12"/>
        <v>1</v>
      </c>
      <c r="T99">
        <f t="shared" si="10"/>
        <v>0</v>
      </c>
    </row>
    <row r="100" spans="1:20" ht="16.2">
      <c r="A100" s="1">
        <f>策略報表!A100</f>
        <v>43836</v>
      </c>
      <c r="B100">
        <f>策略報表!B100</f>
        <v>-25074.84</v>
      </c>
      <c r="D100" t="str">
        <f t="shared" si="9"/>
        <v>202001</v>
      </c>
      <c r="R100">
        <v>96</v>
      </c>
      <c r="S100">
        <f t="shared" si="12"/>
        <v>1</v>
      </c>
      <c r="T100">
        <f t="shared" si="10"/>
        <v>0</v>
      </c>
    </row>
    <row r="101" spans="1:20" ht="16.2">
      <c r="A101" s="1">
        <f>策略報表!A101</f>
        <v>43837</v>
      </c>
      <c r="B101">
        <f>策略報表!B101</f>
        <v>17986.93</v>
      </c>
      <c r="D101" t="str">
        <f t="shared" si="9"/>
        <v>202001</v>
      </c>
      <c r="R101">
        <v>97</v>
      </c>
      <c r="S101">
        <f>IF(O5&lt;0,-1,1)</f>
        <v>1</v>
      </c>
      <c r="T101">
        <f t="shared" si="10"/>
        <v>0</v>
      </c>
    </row>
    <row r="102" spans="1:20" ht="16.2">
      <c r="A102" s="1">
        <f>策略報表!A102</f>
        <v>43838</v>
      </c>
      <c r="B102">
        <f>策略報表!B102</f>
        <v>-59807.58</v>
      </c>
      <c r="D102" t="str">
        <f t="shared" si="9"/>
        <v>202001</v>
      </c>
      <c r="R102">
        <v>98</v>
      </c>
      <c r="S102">
        <f t="shared" ref="S102:S112" si="13">IF(O6&lt;0,-1,1)</f>
        <v>1</v>
      </c>
      <c r="T102">
        <f t="shared" si="10"/>
        <v>0</v>
      </c>
    </row>
    <row r="103" spans="1:20" ht="16.2">
      <c r="A103" s="1">
        <f>策略報表!A103</f>
        <v>43839</v>
      </c>
      <c r="B103">
        <f>策略報表!B103</f>
        <v>33708.04</v>
      </c>
      <c r="D103" t="str">
        <f t="shared" si="9"/>
        <v>202001</v>
      </c>
      <c r="R103">
        <v>99</v>
      </c>
      <c r="S103">
        <f t="shared" si="13"/>
        <v>1</v>
      </c>
      <c r="T103">
        <f t="shared" si="10"/>
        <v>0</v>
      </c>
    </row>
    <row r="104" spans="1:20" ht="16.2">
      <c r="A104" s="1">
        <f>策略報表!A104</f>
        <v>43840</v>
      </c>
      <c r="B104">
        <f>策略報表!B104</f>
        <v>-3178.8300000000017</v>
      </c>
      <c r="D104" t="str">
        <f t="shared" si="9"/>
        <v>202001</v>
      </c>
      <c r="R104">
        <v>100</v>
      </c>
      <c r="S104">
        <f t="shared" si="13"/>
        <v>1</v>
      </c>
      <c r="T104">
        <f t="shared" si="10"/>
        <v>0</v>
      </c>
    </row>
    <row r="105" spans="1:20" ht="16.2">
      <c r="A105" s="1">
        <f>策略報表!A105</f>
        <v>43841</v>
      </c>
      <c r="B105">
        <f>策略報表!B105</f>
        <v>0</v>
      </c>
      <c r="D105" t="str">
        <f t="shared" si="9"/>
        <v>202001</v>
      </c>
      <c r="R105">
        <v>101</v>
      </c>
      <c r="S105">
        <f t="shared" si="13"/>
        <v>1</v>
      </c>
      <c r="T105">
        <f t="shared" si="10"/>
        <v>0</v>
      </c>
    </row>
    <row r="106" spans="1:20" ht="16.2">
      <c r="A106" s="1">
        <f>策略報表!A106</f>
        <v>43842</v>
      </c>
      <c r="B106">
        <f>策略報表!B106</f>
        <v>0</v>
      </c>
      <c r="C106" s="2"/>
      <c r="D106" t="str">
        <f t="shared" si="9"/>
        <v>202001</v>
      </c>
      <c r="R106">
        <v>102</v>
      </c>
      <c r="S106">
        <f t="shared" si="13"/>
        <v>1</v>
      </c>
      <c r="T106">
        <f t="shared" si="10"/>
        <v>0</v>
      </c>
    </row>
    <row r="107" spans="1:20" ht="16.2">
      <c r="A107" s="1">
        <f>策略報表!A107</f>
        <v>43843</v>
      </c>
      <c r="B107">
        <f>策略報表!B107</f>
        <v>99676.34</v>
      </c>
      <c r="C107" s="2"/>
      <c r="D107" t="str">
        <f t="shared" si="9"/>
        <v>202001</v>
      </c>
      <c r="R107">
        <v>103</v>
      </c>
      <c r="S107">
        <f t="shared" si="13"/>
        <v>1</v>
      </c>
      <c r="T107">
        <f t="shared" si="10"/>
        <v>0</v>
      </c>
    </row>
    <row r="108" spans="1:20" ht="16.2">
      <c r="A108" s="1">
        <f>策略報表!A108</f>
        <v>43844</v>
      </c>
      <c r="B108">
        <f>策略報表!B108</f>
        <v>90169.68</v>
      </c>
      <c r="C108" s="2"/>
      <c r="D108" t="str">
        <f t="shared" si="9"/>
        <v>202001</v>
      </c>
      <c r="R108">
        <v>104</v>
      </c>
      <c r="S108">
        <f t="shared" si="13"/>
        <v>1</v>
      </c>
      <c r="T108">
        <f t="shared" si="10"/>
        <v>0</v>
      </c>
    </row>
    <row r="109" spans="1:20" ht="16.2">
      <c r="A109" s="1">
        <f>策略報表!A109</f>
        <v>43845</v>
      </c>
      <c r="B109">
        <f>策略報表!B109</f>
        <v>-96154.94</v>
      </c>
      <c r="C109" s="2"/>
      <c r="D109" t="str">
        <f t="shared" si="9"/>
        <v>202001</v>
      </c>
      <c r="R109">
        <v>105</v>
      </c>
      <c r="S109">
        <f t="shared" si="13"/>
        <v>1</v>
      </c>
      <c r="T109">
        <f t="shared" si="10"/>
        <v>0</v>
      </c>
    </row>
    <row r="110" spans="1:20" ht="16.2">
      <c r="A110" s="1">
        <f>策略報表!A110</f>
        <v>43846</v>
      </c>
      <c r="B110">
        <f>策略報表!B110</f>
        <v>-18521.68</v>
      </c>
      <c r="C110" s="2"/>
      <c r="D110" t="str">
        <f t="shared" si="9"/>
        <v>202001</v>
      </c>
      <c r="R110">
        <v>106</v>
      </c>
      <c r="S110">
        <f t="shared" si="13"/>
        <v>1</v>
      </c>
      <c r="T110">
        <f t="shared" si="10"/>
        <v>0</v>
      </c>
    </row>
    <row r="111" spans="1:20" ht="16.2">
      <c r="A111" s="1">
        <f>策略報表!A111</f>
        <v>43847</v>
      </c>
      <c r="B111">
        <f>策略報表!B111</f>
        <v>-17623.84</v>
      </c>
      <c r="C111" s="2"/>
      <c r="D111" t="str">
        <f t="shared" si="9"/>
        <v>202001</v>
      </c>
      <c r="R111">
        <v>107</v>
      </c>
      <c r="S111">
        <f t="shared" si="13"/>
        <v>1</v>
      </c>
      <c r="T111">
        <f t="shared" si="10"/>
        <v>0</v>
      </c>
    </row>
    <row r="112" spans="1:20" ht="16.2">
      <c r="A112" s="1">
        <f>策略報表!A112</f>
        <v>43848</v>
      </c>
      <c r="B112">
        <f>策略報表!B112</f>
        <v>0</v>
      </c>
      <c r="C112" s="2"/>
      <c r="D112" t="str">
        <f t="shared" si="9"/>
        <v>202001</v>
      </c>
      <c r="R112">
        <v>108</v>
      </c>
      <c r="S112">
        <f t="shared" si="13"/>
        <v>1</v>
      </c>
      <c r="T112">
        <f t="shared" si="10"/>
        <v>0</v>
      </c>
    </row>
    <row r="113" spans="1:4" ht="16.2">
      <c r="A113" s="1">
        <f>策略報表!A113</f>
        <v>43849</v>
      </c>
      <c r="B113">
        <f>策略報表!B113</f>
        <v>0</v>
      </c>
      <c r="C113" s="2"/>
      <c r="D113" t="str">
        <f t="shared" si="9"/>
        <v>202001</v>
      </c>
    </row>
    <row r="114" spans="1:4" ht="16.2">
      <c r="A114" s="1">
        <f>策略報表!A114</f>
        <v>43850</v>
      </c>
      <c r="B114">
        <f>策略報表!B114</f>
        <v>4917.32</v>
      </c>
      <c r="C114" s="2"/>
      <c r="D114" t="str">
        <f t="shared" si="9"/>
        <v>202001</v>
      </c>
    </row>
    <row r="115" spans="1:4" ht="16.2">
      <c r="A115" s="1">
        <f>策略報表!A115</f>
        <v>43851</v>
      </c>
      <c r="B115">
        <f>策略報表!B115</f>
        <v>0</v>
      </c>
      <c r="C115" s="2"/>
      <c r="D115" t="str">
        <f t="shared" si="9"/>
        <v>202001</v>
      </c>
    </row>
    <row r="116" spans="1:4" ht="16.2">
      <c r="A116" s="1">
        <f>策略報表!A116</f>
        <v>43852</v>
      </c>
      <c r="B116">
        <f>策略報表!B116</f>
        <v>0</v>
      </c>
      <c r="C116" s="2"/>
      <c r="D116" t="str">
        <f t="shared" si="9"/>
        <v>202001</v>
      </c>
    </row>
    <row r="117" spans="1:4" ht="16.2">
      <c r="A117" s="1">
        <f>策略報表!A117</f>
        <v>43853</v>
      </c>
      <c r="B117">
        <f>策略報表!B117</f>
        <v>0</v>
      </c>
      <c r="C117" s="2"/>
      <c r="D117" t="str">
        <f t="shared" si="9"/>
        <v>202001</v>
      </c>
    </row>
    <row r="118" spans="1:4" ht="16.2">
      <c r="A118" s="1">
        <f>策略報表!A118</f>
        <v>43854</v>
      </c>
      <c r="B118">
        <f>策略報表!B118</f>
        <v>0</v>
      </c>
      <c r="C118" s="2"/>
      <c r="D118" t="str">
        <f t="shared" si="9"/>
        <v>202001</v>
      </c>
    </row>
    <row r="119" spans="1:4" ht="16.2">
      <c r="A119" s="1">
        <f>策略報表!A119</f>
        <v>43855</v>
      </c>
      <c r="B119">
        <f>策略報表!B119</f>
        <v>0</v>
      </c>
      <c r="C119" s="2"/>
      <c r="D119" t="str">
        <f t="shared" si="9"/>
        <v>202001</v>
      </c>
    </row>
    <row r="120" spans="1:4" ht="16.2">
      <c r="A120" s="1">
        <f>策略報表!A120</f>
        <v>43856</v>
      </c>
      <c r="B120">
        <f>策略報表!B120</f>
        <v>0</v>
      </c>
      <c r="C120" s="2"/>
      <c r="D120" t="str">
        <f t="shared" si="9"/>
        <v>202001</v>
      </c>
    </row>
    <row r="121" spans="1:4" ht="16.2">
      <c r="A121" s="1">
        <f>策略報表!A121</f>
        <v>43857</v>
      </c>
      <c r="B121">
        <f>策略報表!B121</f>
        <v>0</v>
      </c>
      <c r="C121" s="2"/>
      <c r="D121" t="str">
        <f t="shared" si="9"/>
        <v>202001</v>
      </c>
    </row>
    <row r="122" spans="1:4" ht="16.2">
      <c r="A122" s="1">
        <f>策略報表!A122</f>
        <v>43858</v>
      </c>
      <c r="B122">
        <f>策略報表!B122</f>
        <v>0</v>
      </c>
      <c r="C122" s="2"/>
      <c r="D122" t="str">
        <f t="shared" si="9"/>
        <v>202001</v>
      </c>
    </row>
    <row r="123" spans="1:4" ht="16.2">
      <c r="A123" s="1">
        <f>策略報表!A123</f>
        <v>43859</v>
      </c>
      <c r="B123">
        <f>策略報表!B123</f>
        <v>0</v>
      </c>
      <c r="C123" s="2"/>
      <c r="D123" t="str">
        <f t="shared" si="9"/>
        <v>202001</v>
      </c>
    </row>
    <row r="124" spans="1:4" ht="16.2">
      <c r="A124" s="1">
        <f>策略報表!A124</f>
        <v>43860</v>
      </c>
      <c r="B124">
        <f>策略報表!B124</f>
        <v>352061.20999999996</v>
      </c>
      <c r="C124" s="2"/>
      <c r="D124" t="str">
        <f t="shared" si="9"/>
        <v>202001</v>
      </c>
    </row>
    <row r="125" spans="1:4" ht="16.2">
      <c r="A125" s="1">
        <f>策略報表!A125</f>
        <v>43861</v>
      </c>
      <c r="B125">
        <f>策略報表!B125</f>
        <v>-91831.91</v>
      </c>
      <c r="C125" s="2"/>
      <c r="D125" t="str">
        <f t="shared" si="9"/>
        <v>202001</v>
      </c>
    </row>
    <row r="126" spans="1:4" ht="16.2">
      <c r="A126" s="1">
        <f>策略報表!A126</f>
        <v>43862</v>
      </c>
      <c r="B126">
        <f>策略報表!B126</f>
        <v>0</v>
      </c>
      <c r="C126" s="2"/>
      <c r="D126" t="str">
        <f t="shared" si="9"/>
        <v>202002</v>
      </c>
    </row>
    <row r="127" spans="1:4" ht="16.2">
      <c r="A127" s="1">
        <f>策略報表!A127</f>
        <v>43863</v>
      </c>
      <c r="B127">
        <f>策略報表!B127</f>
        <v>0</v>
      </c>
      <c r="C127" s="2"/>
      <c r="D127" t="str">
        <f t="shared" si="9"/>
        <v>202002</v>
      </c>
    </row>
    <row r="128" spans="1:4" ht="16.2">
      <c r="A128" s="1">
        <f>策略報表!A128</f>
        <v>43864</v>
      </c>
      <c r="B128">
        <f>策略報表!B128</f>
        <v>42000.959999999999</v>
      </c>
      <c r="C128" s="2"/>
      <c r="D128" t="str">
        <f t="shared" si="9"/>
        <v>202002</v>
      </c>
    </row>
    <row r="129" spans="1:4" ht="16.2">
      <c r="A129" s="1">
        <f>策略報表!A129</f>
        <v>43865</v>
      </c>
      <c r="B129">
        <f>策略報表!B129</f>
        <v>107876.47</v>
      </c>
      <c r="C129" s="2"/>
      <c r="D129" t="str">
        <f t="shared" si="9"/>
        <v>202002</v>
      </c>
    </row>
    <row r="130" spans="1:4" ht="16.2">
      <c r="A130" s="1">
        <f>策略報表!A130</f>
        <v>43866</v>
      </c>
      <c r="B130">
        <f>策略報表!B130</f>
        <v>-9827.2400000000016</v>
      </c>
      <c r="C130" s="2"/>
      <c r="D130" t="str">
        <f t="shared" si="9"/>
        <v>202002</v>
      </c>
    </row>
    <row r="131" spans="1:4" ht="16.2">
      <c r="A131" s="1">
        <f>策略報表!A131</f>
        <v>43867</v>
      </c>
      <c r="B131">
        <f>策略報表!B131</f>
        <v>152497.47999999998</v>
      </c>
      <c r="C131" s="2"/>
      <c r="D131" t="str">
        <f t="shared" si="9"/>
        <v>202002</v>
      </c>
    </row>
    <row r="132" spans="1:4" ht="16.2">
      <c r="A132" s="1">
        <f>策略報表!A132</f>
        <v>43868</v>
      </c>
      <c r="B132">
        <f>策略報表!B132</f>
        <v>-162137.91999999998</v>
      </c>
      <c r="C132" s="2"/>
      <c r="D132" t="str">
        <f t="shared" ref="D132:D195" si="14">TEXT(A132,"yyyymm")</f>
        <v>202002</v>
      </c>
    </row>
    <row r="133" spans="1:4" ht="16.2">
      <c r="A133" s="1">
        <f>策略報表!A133</f>
        <v>43869</v>
      </c>
      <c r="B133">
        <f>策略報表!B133</f>
        <v>0</v>
      </c>
      <c r="C133" s="2"/>
      <c r="D133" t="str">
        <f t="shared" si="14"/>
        <v>202002</v>
      </c>
    </row>
    <row r="134" spans="1:4" ht="16.2">
      <c r="A134" s="1">
        <f>策略報表!A134</f>
        <v>43870</v>
      </c>
      <c r="B134">
        <f>策略報表!B134</f>
        <v>0</v>
      </c>
      <c r="C134" s="2"/>
      <c r="D134" t="str">
        <f t="shared" si="14"/>
        <v>202002</v>
      </c>
    </row>
    <row r="135" spans="1:4" ht="16.2">
      <c r="A135" s="1">
        <f>策略報表!A135</f>
        <v>43871</v>
      </c>
      <c r="B135">
        <f>策略報表!B135</f>
        <v>-70112.39</v>
      </c>
      <c r="C135" s="2"/>
      <c r="D135" t="str">
        <f t="shared" si="14"/>
        <v>202002</v>
      </c>
    </row>
    <row r="136" spans="1:4" ht="16.2">
      <c r="A136" s="1">
        <f>策略報表!A136</f>
        <v>43872</v>
      </c>
      <c r="B136">
        <f>策略報表!B136</f>
        <v>72802.260000000009</v>
      </c>
      <c r="C136" s="2"/>
      <c r="D136" t="str">
        <f t="shared" si="14"/>
        <v>202002</v>
      </c>
    </row>
    <row r="137" spans="1:4" ht="16.2">
      <c r="A137" s="1">
        <f>策略報表!A137</f>
        <v>43873</v>
      </c>
      <c r="B137">
        <f>策略報表!B137</f>
        <v>102594.85</v>
      </c>
      <c r="C137" s="2"/>
      <c r="D137" t="str">
        <f t="shared" si="14"/>
        <v>202002</v>
      </c>
    </row>
    <row r="138" spans="1:4" ht="16.2">
      <c r="A138" s="1">
        <f>策略報表!A138</f>
        <v>43874</v>
      </c>
      <c r="B138">
        <f>策略報表!B138</f>
        <v>4600</v>
      </c>
      <c r="C138" s="2"/>
      <c r="D138" t="str">
        <f t="shared" si="14"/>
        <v>202002</v>
      </c>
    </row>
    <row r="139" spans="1:4" ht="16.2">
      <c r="A139" s="1">
        <f>策略報表!A139</f>
        <v>43875</v>
      </c>
      <c r="B139">
        <f>策略報表!B139</f>
        <v>30690.68</v>
      </c>
      <c r="C139" s="2"/>
      <c r="D139" t="str">
        <f t="shared" si="14"/>
        <v>202002</v>
      </c>
    </row>
    <row r="140" spans="1:4" ht="16.2">
      <c r="A140" s="1">
        <f>策略報表!A140</f>
        <v>43876</v>
      </c>
      <c r="B140">
        <f>策略報表!B140</f>
        <v>0</v>
      </c>
      <c r="C140" s="2"/>
      <c r="D140" t="str">
        <f t="shared" si="14"/>
        <v>202002</v>
      </c>
    </row>
    <row r="141" spans="1:4" ht="16.2">
      <c r="A141" s="1">
        <f>策略報表!A141</f>
        <v>43877</v>
      </c>
      <c r="B141">
        <f>策略報表!B141</f>
        <v>0</v>
      </c>
      <c r="C141" s="2"/>
      <c r="D141" t="str">
        <f t="shared" si="14"/>
        <v>202002</v>
      </c>
    </row>
    <row r="142" spans="1:4" ht="16.2">
      <c r="A142" s="1">
        <f>策略報表!A142</f>
        <v>43878</v>
      </c>
      <c r="B142">
        <f>策略報表!B142</f>
        <v>-59508.800000000003</v>
      </c>
      <c r="C142" s="2"/>
      <c r="D142" t="str">
        <f t="shared" si="14"/>
        <v>202002</v>
      </c>
    </row>
    <row r="143" spans="1:4" ht="16.2">
      <c r="A143" s="1">
        <f>策略報表!A143</f>
        <v>43879</v>
      </c>
      <c r="B143">
        <f>策略報表!B143</f>
        <v>-108298.91</v>
      </c>
      <c r="C143" s="2"/>
      <c r="D143" t="str">
        <f t="shared" si="14"/>
        <v>202002</v>
      </c>
    </row>
    <row r="144" spans="1:4" ht="16.2">
      <c r="A144" s="1">
        <f>策略報表!A144</f>
        <v>43880</v>
      </c>
      <c r="B144">
        <f>策略報表!B144</f>
        <v>49396.94</v>
      </c>
      <c r="C144" s="2"/>
      <c r="D144" t="str">
        <f t="shared" si="14"/>
        <v>202002</v>
      </c>
    </row>
    <row r="145" spans="1:4" ht="16.2">
      <c r="A145" s="1">
        <f>策略報表!A145</f>
        <v>43881</v>
      </c>
      <c r="B145">
        <f>策略報表!B145</f>
        <v>6585.86</v>
      </c>
      <c r="C145" s="2"/>
      <c r="D145" t="str">
        <f t="shared" si="14"/>
        <v>202002</v>
      </c>
    </row>
    <row r="146" spans="1:4" ht="16.2">
      <c r="A146" s="1">
        <f>策略報表!A146</f>
        <v>43882</v>
      </c>
      <c r="B146">
        <f>策略報表!B146</f>
        <v>-51803.020000000004</v>
      </c>
      <c r="C146" s="2"/>
      <c r="D146" t="str">
        <f t="shared" si="14"/>
        <v>202002</v>
      </c>
    </row>
    <row r="147" spans="1:4" ht="16.2">
      <c r="A147" s="1">
        <f>策略報表!A147</f>
        <v>43883</v>
      </c>
      <c r="B147">
        <f>策略報表!B147</f>
        <v>0</v>
      </c>
      <c r="C147" s="2"/>
      <c r="D147" t="str">
        <f t="shared" si="14"/>
        <v>202002</v>
      </c>
    </row>
    <row r="148" spans="1:4" ht="16.2">
      <c r="A148" s="1">
        <f>策略報表!A148</f>
        <v>43884</v>
      </c>
      <c r="B148">
        <f>策略報表!B148</f>
        <v>0</v>
      </c>
      <c r="C148" s="2"/>
      <c r="D148" t="str">
        <f t="shared" si="14"/>
        <v>202002</v>
      </c>
    </row>
    <row r="149" spans="1:4" ht="16.2">
      <c r="A149" s="1">
        <f>策略報表!A149</f>
        <v>43885</v>
      </c>
      <c r="B149">
        <f>策略報表!B149</f>
        <v>90232.74</v>
      </c>
      <c r="C149" s="2"/>
      <c r="D149" t="str">
        <f t="shared" si="14"/>
        <v>202002</v>
      </c>
    </row>
    <row r="150" spans="1:4" ht="16.2">
      <c r="A150" s="1">
        <f>策略報表!A150</f>
        <v>43886</v>
      </c>
      <c r="B150">
        <f>策略報表!B150</f>
        <v>-36091.56</v>
      </c>
      <c r="C150" s="2"/>
      <c r="D150" t="str">
        <f t="shared" si="14"/>
        <v>202002</v>
      </c>
    </row>
    <row r="151" spans="1:4" ht="16.2">
      <c r="A151" s="1">
        <f>策略報表!A151</f>
        <v>43887</v>
      </c>
      <c r="B151">
        <f>策略報表!B151</f>
        <v>35600</v>
      </c>
      <c r="C151" s="2"/>
      <c r="D151" t="str">
        <f t="shared" si="14"/>
        <v>202002</v>
      </c>
    </row>
    <row r="152" spans="1:4" ht="16.2">
      <c r="A152" s="1">
        <f>策略報表!A152</f>
        <v>43888</v>
      </c>
      <c r="B152">
        <f>策略報表!B152</f>
        <v>73980.89</v>
      </c>
      <c r="C152" s="2"/>
      <c r="D152" t="str">
        <f t="shared" si="14"/>
        <v>202002</v>
      </c>
    </row>
    <row r="153" spans="1:4" ht="16.2">
      <c r="A153" s="1">
        <f>策略報表!A153</f>
        <v>43889</v>
      </c>
      <c r="B153">
        <f>策略報表!B153</f>
        <v>0</v>
      </c>
      <c r="C153" s="2"/>
      <c r="D153" t="str">
        <f t="shared" si="14"/>
        <v>202002</v>
      </c>
    </row>
    <row r="154" spans="1:4" ht="16.2">
      <c r="A154" s="1">
        <f>策略報表!A154</f>
        <v>43890</v>
      </c>
      <c r="B154">
        <f>策略報表!B154</f>
        <v>0</v>
      </c>
      <c r="C154" s="2"/>
      <c r="D154" t="str">
        <f t="shared" si="14"/>
        <v>202002</v>
      </c>
    </row>
    <row r="155" spans="1:4" ht="16.2">
      <c r="A155" s="1">
        <f>策略報表!A155</f>
        <v>43891</v>
      </c>
      <c r="B155">
        <f>策略報表!B155</f>
        <v>0</v>
      </c>
      <c r="C155" s="2"/>
      <c r="D155" t="str">
        <f t="shared" si="14"/>
        <v>202003</v>
      </c>
    </row>
    <row r="156" spans="1:4" ht="16.2">
      <c r="A156" s="1">
        <f>策略報表!A156</f>
        <v>43892</v>
      </c>
      <c r="B156">
        <f>策略報表!B156</f>
        <v>126965.87</v>
      </c>
      <c r="C156" s="2"/>
      <c r="D156" t="str">
        <f t="shared" si="14"/>
        <v>202003</v>
      </c>
    </row>
    <row r="157" spans="1:4" ht="16.2">
      <c r="A157" s="1">
        <f>策略報表!A157</f>
        <v>43893</v>
      </c>
      <c r="B157">
        <f>策略報表!B157</f>
        <v>-71936.13</v>
      </c>
      <c r="C157" s="2"/>
      <c r="D157" t="str">
        <f t="shared" si="14"/>
        <v>202003</v>
      </c>
    </row>
    <row r="158" spans="1:4" ht="16.2">
      <c r="A158" s="1">
        <f>策略報表!A158</f>
        <v>43894</v>
      </c>
      <c r="B158">
        <f>策略報表!B158</f>
        <v>-21218.53</v>
      </c>
      <c r="C158" s="2"/>
      <c r="D158" t="str">
        <f t="shared" si="14"/>
        <v>202003</v>
      </c>
    </row>
    <row r="159" spans="1:4" ht="16.2">
      <c r="A159" s="1">
        <f>策略報表!A159</f>
        <v>43895</v>
      </c>
      <c r="B159">
        <f>策略報表!B159</f>
        <v>5336.5999999999985</v>
      </c>
      <c r="C159" s="2"/>
      <c r="D159" t="str">
        <f t="shared" si="14"/>
        <v>202003</v>
      </c>
    </row>
    <row r="160" spans="1:4" ht="16.2">
      <c r="A160" s="1">
        <f>策略報表!A160</f>
        <v>43896</v>
      </c>
      <c r="B160">
        <f>策略報表!B160</f>
        <v>44651.45</v>
      </c>
      <c r="C160" s="2"/>
      <c r="D160" t="str">
        <f t="shared" si="14"/>
        <v>202003</v>
      </c>
    </row>
    <row r="161" spans="1:4" ht="16.2">
      <c r="A161" s="1">
        <f>策略報表!A161</f>
        <v>43897</v>
      </c>
      <c r="B161">
        <f>策略報表!B161</f>
        <v>0</v>
      </c>
      <c r="C161" s="2"/>
      <c r="D161" t="str">
        <f t="shared" si="14"/>
        <v>202003</v>
      </c>
    </row>
    <row r="162" spans="1:4" ht="16.2">
      <c r="A162" s="1">
        <f>策略報表!A162</f>
        <v>43898</v>
      </c>
      <c r="B162">
        <f>策略報表!B162</f>
        <v>0</v>
      </c>
      <c r="C162" s="2"/>
      <c r="D162" t="str">
        <f t="shared" si="14"/>
        <v>202003</v>
      </c>
    </row>
    <row r="163" spans="1:4" ht="16.2">
      <c r="A163" s="1">
        <f>策略報表!A163</f>
        <v>43899</v>
      </c>
      <c r="B163">
        <f>策略報表!B163</f>
        <v>256321.78</v>
      </c>
      <c r="C163" s="2"/>
      <c r="D163" t="str">
        <f t="shared" si="14"/>
        <v>202003</v>
      </c>
    </row>
    <row r="164" spans="1:4" ht="16.2">
      <c r="A164" s="1">
        <f>策略報表!A164</f>
        <v>43900</v>
      </c>
      <c r="B164">
        <f>策略報表!B164</f>
        <v>-98352.37</v>
      </c>
      <c r="C164" s="2"/>
      <c r="D164" t="str">
        <f t="shared" si="14"/>
        <v>202003</v>
      </c>
    </row>
    <row r="165" spans="1:4" ht="16.2">
      <c r="A165" s="1">
        <f>策略報表!A165</f>
        <v>43901</v>
      </c>
      <c r="B165">
        <f>策略報表!B165</f>
        <v>89200</v>
      </c>
      <c r="C165" s="2"/>
      <c r="D165" t="str">
        <f t="shared" si="14"/>
        <v>202003</v>
      </c>
    </row>
    <row r="166" spans="1:4" ht="16.2">
      <c r="A166" s="1">
        <f>策略報表!A166</f>
        <v>43902</v>
      </c>
      <c r="B166">
        <f>策略報表!B166</f>
        <v>921788.35</v>
      </c>
      <c r="C166" s="2"/>
      <c r="D166" t="str">
        <f t="shared" si="14"/>
        <v>202003</v>
      </c>
    </row>
    <row r="167" spans="1:4" ht="16.2">
      <c r="A167" s="1">
        <f>策略報表!A167</f>
        <v>43903</v>
      </c>
      <c r="B167">
        <f>策略報表!B167</f>
        <v>715599.22</v>
      </c>
      <c r="C167" s="2"/>
      <c r="D167" t="str">
        <f t="shared" si="14"/>
        <v>202003</v>
      </c>
    </row>
    <row r="168" spans="1:4" ht="16.2">
      <c r="A168" s="1">
        <f>策略報表!A168</f>
        <v>43904</v>
      </c>
      <c r="B168">
        <f>策略報表!B168</f>
        <v>0</v>
      </c>
      <c r="C168" s="2"/>
      <c r="D168" t="str">
        <f t="shared" si="14"/>
        <v>202003</v>
      </c>
    </row>
    <row r="169" spans="1:4" ht="16.2">
      <c r="A169" s="1">
        <f>策略報表!A169</f>
        <v>43905</v>
      </c>
      <c r="B169">
        <f>策略報表!B169</f>
        <v>0</v>
      </c>
      <c r="C169" s="2"/>
      <c r="D169" t="str">
        <f t="shared" si="14"/>
        <v>202003</v>
      </c>
    </row>
    <row r="170" spans="1:4" ht="16.2">
      <c r="A170" s="1">
        <f>策略報表!A170</f>
        <v>43906</v>
      </c>
      <c r="B170">
        <f>策略報表!B170</f>
        <v>42500</v>
      </c>
      <c r="C170" s="2"/>
      <c r="D170" t="str">
        <f t="shared" si="14"/>
        <v>202003</v>
      </c>
    </row>
    <row r="171" spans="1:4" ht="16.2">
      <c r="A171" s="1">
        <f>策略報表!A171</f>
        <v>43907</v>
      </c>
      <c r="B171">
        <f>策略報表!B171</f>
        <v>211900</v>
      </c>
      <c r="C171" s="2"/>
      <c r="D171" t="str">
        <f t="shared" si="14"/>
        <v>202003</v>
      </c>
    </row>
    <row r="172" spans="1:4" ht="16.2">
      <c r="A172" s="1">
        <f>策略報表!A172</f>
        <v>43908</v>
      </c>
      <c r="B172">
        <f>策略報表!B172</f>
        <v>-238400</v>
      </c>
      <c r="C172" s="2"/>
      <c r="D172" t="str">
        <f t="shared" si="14"/>
        <v>202003</v>
      </c>
    </row>
    <row r="173" spans="1:4" ht="16.2">
      <c r="A173" s="1">
        <f>策略報表!A173</f>
        <v>43909</v>
      </c>
      <c r="B173">
        <f>策略報表!B173</f>
        <v>171900</v>
      </c>
      <c r="C173" s="2"/>
      <c r="D173" t="str">
        <f t="shared" si="14"/>
        <v>202003</v>
      </c>
    </row>
    <row r="174" spans="1:4" ht="16.2">
      <c r="A174" s="1">
        <f>策略報表!A174</f>
        <v>43910</v>
      </c>
      <c r="B174">
        <f>策略報表!B174</f>
        <v>-51000</v>
      </c>
      <c r="C174" s="2"/>
      <c r="D174" t="str">
        <f t="shared" si="14"/>
        <v>202003</v>
      </c>
    </row>
    <row r="175" spans="1:4" ht="16.2">
      <c r="A175" s="1">
        <f>策略報表!A175</f>
        <v>43911</v>
      </c>
      <c r="B175">
        <f>策略報表!B175</f>
        <v>0</v>
      </c>
      <c r="C175" s="2"/>
      <c r="D175" t="str">
        <f t="shared" si="14"/>
        <v>202003</v>
      </c>
    </row>
    <row r="176" spans="1:4" ht="16.2">
      <c r="A176" s="1">
        <f>策略報表!A176</f>
        <v>43912</v>
      </c>
      <c r="B176">
        <f>策略報表!B176</f>
        <v>0</v>
      </c>
      <c r="C176" s="2"/>
      <c r="D176" t="str">
        <f t="shared" si="14"/>
        <v>202003</v>
      </c>
    </row>
    <row r="177" spans="1:4" ht="16.2">
      <c r="A177" s="1">
        <f>策略報表!A177</f>
        <v>43913</v>
      </c>
      <c r="B177">
        <f>策略報表!B177</f>
        <v>-68500</v>
      </c>
      <c r="C177" s="2"/>
      <c r="D177" t="str">
        <f t="shared" si="14"/>
        <v>202003</v>
      </c>
    </row>
    <row r="178" spans="1:4" ht="16.2">
      <c r="A178" s="1">
        <f>策略報表!A178</f>
        <v>43914</v>
      </c>
      <c r="B178">
        <f>策略報表!B178</f>
        <v>-35500</v>
      </c>
      <c r="C178" s="2"/>
      <c r="D178" t="str">
        <f t="shared" si="14"/>
        <v>202003</v>
      </c>
    </row>
    <row r="179" spans="1:4" ht="16.2">
      <c r="A179" s="1">
        <f>策略報表!A179</f>
        <v>43915</v>
      </c>
      <c r="B179">
        <f>策略報表!B179</f>
        <v>189300</v>
      </c>
      <c r="C179" s="2"/>
      <c r="D179" t="str">
        <f t="shared" si="14"/>
        <v>202003</v>
      </c>
    </row>
    <row r="180" spans="1:4" ht="16.2">
      <c r="A180" s="1">
        <f>策略報表!A180</f>
        <v>43916</v>
      </c>
      <c r="B180">
        <f>策略報表!B180</f>
        <v>-5300</v>
      </c>
      <c r="C180" s="2"/>
      <c r="D180" t="str">
        <f t="shared" si="14"/>
        <v>202003</v>
      </c>
    </row>
    <row r="181" spans="1:4" ht="16.2">
      <c r="A181" s="1">
        <f>策略報表!A181</f>
        <v>43917</v>
      </c>
      <c r="B181">
        <f>策略報表!B181</f>
        <v>-46200</v>
      </c>
      <c r="C181" s="2"/>
      <c r="D181" t="str">
        <f t="shared" si="14"/>
        <v>202003</v>
      </c>
    </row>
    <row r="182" spans="1:4" ht="16.2">
      <c r="A182" s="1">
        <f>策略報表!A182</f>
        <v>43918</v>
      </c>
      <c r="B182">
        <f>策略報表!B182</f>
        <v>0</v>
      </c>
      <c r="C182" s="2"/>
      <c r="D182" t="str">
        <f t="shared" si="14"/>
        <v>202003</v>
      </c>
    </row>
    <row r="183" spans="1:4" ht="16.2">
      <c r="A183" s="1">
        <f>策略報表!A183</f>
        <v>43919</v>
      </c>
      <c r="B183">
        <f>策略報表!B183</f>
        <v>0</v>
      </c>
      <c r="C183" s="2"/>
      <c r="D183" t="str">
        <f t="shared" si="14"/>
        <v>202003</v>
      </c>
    </row>
    <row r="184" spans="1:4" ht="16.2">
      <c r="A184" s="1">
        <f>策略報表!A184</f>
        <v>43920</v>
      </c>
      <c r="B184">
        <f>策略報表!B184</f>
        <v>-68600</v>
      </c>
      <c r="C184" s="2"/>
      <c r="D184" t="str">
        <f t="shared" si="14"/>
        <v>202003</v>
      </c>
    </row>
    <row r="185" spans="1:4" ht="16.2">
      <c r="A185" s="1">
        <f>策略報表!A185</f>
        <v>43921</v>
      </c>
      <c r="B185">
        <f>策略報表!B185</f>
        <v>32700</v>
      </c>
      <c r="C185" s="2"/>
      <c r="D185" t="str">
        <f t="shared" si="14"/>
        <v>202003</v>
      </c>
    </row>
    <row r="186" spans="1:4" ht="16.2">
      <c r="A186" s="1">
        <f>策略報表!A186</f>
        <v>43922</v>
      </c>
      <c r="B186">
        <f>策略報表!B186</f>
        <v>-50000</v>
      </c>
      <c r="C186" s="2"/>
      <c r="D186" t="str">
        <f t="shared" si="14"/>
        <v>202004</v>
      </c>
    </row>
    <row r="187" spans="1:4" ht="16.2">
      <c r="A187" s="1">
        <f>策略報表!A187</f>
        <v>43923</v>
      </c>
      <c r="B187">
        <f>策略報表!B187</f>
        <v>0</v>
      </c>
      <c r="C187" s="2"/>
      <c r="D187" t="str">
        <f t="shared" si="14"/>
        <v>202004</v>
      </c>
    </row>
    <row r="188" spans="1:4" ht="16.2">
      <c r="A188" s="1">
        <f>策略報表!A188</f>
        <v>43924</v>
      </c>
      <c r="B188">
        <f>策略報表!B188</f>
        <v>0</v>
      </c>
      <c r="C188" s="2"/>
      <c r="D188" t="str">
        <f t="shared" si="14"/>
        <v>202004</v>
      </c>
    </row>
    <row r="189" spans="1:4" ht="16.2">
      <c r="A189" s="1">
        <f>策略報表!A189</f>
        <v>43925</v>
      </c>
      <c r="B189">
        <f>策略報表!B189</f>
        <v>0</v>
      </c>
      <c r="C189" s="2"/>
      <c r="D189" t="str">
        <f t="shared" si="14"/>
        <v>202004</v>
      </c>
    </row>
    <row r="190" spans="1:4" ht="16.2">
      <c r="A190" s="1">
        <f>策略報表!A190</f>
        <v>43926</v>
      </c>
      <c r="B190">
        <f>策略報表!B190</f>
        <v>0</v>
      </c>
      <c r="C190" s="2"/>
      <c r="D190" t="str">
        <f t="shared" si="14"/>
        <v>202004</v>
      </c>
    </row>
    <row r="191" spans="1:4" ht="16.2">
      <c r="A191" s="1">
        <f>策略報表!A191</f>
        <v>43927</v>
      </c>
      <c r="B191">
        <f>策略報表!B191</f>
        <v>-108800</v>
      </c>
      <c r="C191" s="2"/>
      <c r="D191" t="str">
        <f t="shared" si="14"/>
        <v>202004</v>
      </c>
    </row>
    <row r="192" spans="1:4" ht="16.2">
      <c r="A192" s="1">
        <f>策略報表!A192</f>
        <v>43928</v>
      </c>
      <c r="B192">
        <f>策略報表!B192</f>
        <v>40400</v>
      </c>
      <c r="C192" s="2"/>
      <c r="D192" t="str">
        <f t="shared" si="14"/>
        <v>202004</v>
      </c>
    </row>
    <row r="193" spans="1:4" ht="16.2">
      <c r="A193" s="1">
        <f>策略報表!A193</f>
        <v>43929</v>
      </c>
      <c r="B193">
        <f>策略報表!B193</f>
        <v>11298.199999999997</v>
      </c>
      <c r="C193" s="2"/>
      <c r="D193" t="str">
        <f t="shared" si="14"/>
        <v>202004</v>
      </c>
    </row>
    <row r="194" spans="1:4" ht="16.2">
      <c r="A194" s="1">
        <f>策略報表!A194</f>
        <v>43930</v>
      </c>
      <c r="B194">
        <f>策略報表!B194</f>
        <v>-19317.97</v>
      </c>
      <c r="C194" s="2"/>
      <c r="D194" t="str">
        <f t="shared" si="14"/>
        <v>202004</v>
      </c>
    </row>
    <row r="195" spans="1:4" ht="16.2">
      <c r="A195" s="1">
        <f>策略報表!A195</f>
        <v>43931</v>
      </c>
      <c r="B195">
        <f>策略報表!B195</f>
        <v>-34500</v>
      </c>
      <c r="C195" s="2"/>
      <c r="D195" t="str">
        <f t="shared" si="14"/>
        <v>202004</v>
      </c>
    </row>
    <row r="196" spans="1:4" ht="16.2">
      <c r="A196" s="1">
        <f>策略報表!A196</f>
        <v>43932</v>
      </c>
      <c r="B196">
        <f>策略報表!B196</f>
        <v>0</v>
      </c>
      <c r="C196" s="2"/>
      <c r="D196" t="str">
        <f t="shared" ref="D196:D259" si="15">TEXT(A196,"yyyymm")</f>
        <v>202004</v>
      </c>
    </row>
    <row r="197" spans="1:4" ht="16.2">
      <c r="A197" s="1">
        <f>策略報表!A197</f>
        <v>43933</v>
      </c>
      <c r="B197">
        <f>策略報表!B197</f>
        <v>0</v>
      </c>
      <c r="C197" s="2"/>
      <c r="D197" t="str">
        <f t="shared" si="15"/>
        <v>202004</v>
      </c>
    </row>
    <row r="198" spans="1:4" ht="16.2">
      <c r="A198" s="1">
        <f>策略報表!A198</f>
        <v>43934</v>
      </c>
      <c r="B198">
        <f>策略報表!B198</f>
        <v>-16509.899999999998</v>
      </c>
      <c r="C198" s="2"/>
      <c r="D198" t="str">
        <f t="shared" si="15"/>
        <v>202004</v>
      </c>
    </row>
    <row r="199" spans="1:4" ht="16.2">
      <c r="A199" s="1">
        <f>策略報表!A199</f>
        <v>43935</v>
      </c>
      <c r="B199">
        <f>策略報表!B199</f>
        <v>244660.78999999998</v>
      </c>
      <c r="C199" s="2"/>
      <c r="D199" t="str">
        <f t="shared" si="15"/>
        <v>202004</v>
      </c>
    </row>
    <row r="200" spans="1:4" ht="16.2">
      <c r="A200" s="1">
        <f>策略報表!A200</f>
        <v>43936</v>
      </c>
      <c r="B200">
        <f>策略報表!B200</f>
        <v>103839.67</v>
      </c>
      <c r="C200" s="2"/>
      <c r="D200" t="str">
        <f t="shared" si="15"/>
        <v>202004</v>
      </c>
    </row>
    <row r="201" spans="1:4" ht="16.2">
      <c r="A201" s="1">
        <f>策略報表!A201</f>
        <v>43937</v>
      </c>
      <c r="B201">
        <f>策略報表!B201</f>
        <v>14867.059999999998</v>
      </c>
      <c r="C201" s="2"/>
      <c r="D201" t="str">
        <f t="shared" si="15"/>
        <v>202004</v>
      </c>
    </row>
    <row r="202" spans="1:4" ht="16.2">
      <c r="A202" s="1">
        <f>策略報表!A202</f>
        <v>43938</v>
      </c>
      <c r="B202">
        <f>策略報表!B202</f>
        <v>34822.67</v>
      </c>
      <c r="C202" s="2"/>
      <c r="D202" t="str">
        <f t="shared" si="15"/>
        <v>202004</v>
      </c>
    </row>
    <row r="203" spans="1:4" ht="16.2">
      <c r="A203" s="1">
        <f>策略報表!A203</f>
        <v>43939</v>
      </c>
      <c r="B203">
        <f>策略報表!B203</f>
        <v>0</v>
      </c>
      <c r="C203" s="2"/>
      <c r="D203" t="str">
        <f t="shared" si="15"/>
        <v>202004</v>
      </c>
    </row>
    <row r="204" spans="1:4" ht="16.2">
      <c r="A204" s="1">
        <f>策略報表!A204</f>
        <v>43940</v>
      </c>
      <c r="B204">
        <f>策略報表!B204</f>
        <v>0</v>
      </c>
      <c r="C204" s="2"/>
      <c r="D204" t="str">
        <f t="shared" si="15"/>
        <v>202004</v>
      </c>
    </row>
    <row r="205" spans="1:4" ht="16.2">
      <c r="A205" s="1">
        <f>策略報表!A205</f>
        <v>43941</v>
      </c>
      <c r="B205">
        <f>策略報表!B205</f>
        <v>-38074.1</v>
      </c>
      <c r="C205" s="2"/>
      <c r="D205" t="str">
        <f t="shared" si="15"/>
        <v>202004</v>
      </c>
    </row>
    <row r="206" spans="1:4" ht="16.2">
      <c r="A206" s="1">
        <f>策略報表!A206</f>
        <v>43942</v>
      </c>
      <c r="B206">
        <f>策略報表!B206</f>
        <v>19240.600000000006</v>
      </c>
      <c r="C206" s="2"/>
      <c r="D206" t="str">
        <f t="shared" si="15"/>
        <v>202004</v>
      </c>
    </row>
    <row r="207" spans="1:4" ht="16.2">
      <c r="A207" s="1">
        <f>策略報表!A207</f>
        <v>43943</v>
      </c>
      <c r="B207">
        <f>策略報表!B207</f>
        <v>36687.520000000004</v>
      </c>
      <c r="C207" s="2"/>
      <c r="D207" t="str">
        <f t="shared" si="15"/>
        <v>202004</v>
      </c>
    </row>
    <row r="208" spans="1:4" ht="16.2">
      <c r="A208" s="1">
        <f>策略報表!A208</f>
        <v>43944</v>
      </c>
      <c r="B208">
        <f>策略報表!B208</f>
        <v>-5963.9600000000028</v>
      </c>
      <c r="C208" s="2"/>
      <c r="D208" t="str">
        <f t="shared" si="15"/>
        <v>202004</v>
      </c>
    </row>
    <row r="209" spans="1:4" ht="16.2">
      <c r="A209" s="1">
        <f>策略報表!A209</f>
        <v>43945</v>
      </c>
      <c r="B209">
        <f>策略報表!B209</f>
        <v>-45114.34</v>
      </c>
      <c r="C209" s="2"/>
      <c r="D209" t="str">
        <f t="shared" si="15"/>
        <v>202004</v>
      </c>
    </row>
    <row r="210" spans="1:4" ht="16.2">
      <c r="A210" s="1">
        <f>策略報表!A210</f>
        <v>43946</v>
      </c>
      <c r="B210">
        <f>策略報表!B210</f>
        <v>0</v>
      </c>
      <c r="C210" s="2"/>
      <c r="D210" t="str">
        <f t="shared" si="15"/>
        <v>202004</v>
      </c>
    </row>
    <row r="211" spans="1:4" ht="16.2">
      <c r="A211" s="1">
        <f>策略報表!A211</f>
        <v>43947</v>
      </c>
      <c r="B211">
        <f>策略報表!B211</f>
        <v>0</v>
      </c>
      <c r="C211" s="2"/>
      <c r="D211" t="str">
        <f t="shared" si="15"/>
        <v>202004</v>
      </c>
    </row>
    <row r="212" spans="1:4" ht="16.2">
      <c r="A212" s="1">
        <f>策略報表!A212</f>
        <v>43948</v>
      </c>
      <c r="B212">
        <f>策略報表!B212</f>
        <v>134488.58000000002</v>
      </c>
      <c r="C212" s="2"/>
      <c r="D212" t="str">
        <f t="shared" si="15"/>
        <v>202004</v>
      </c>
    </row>
    <row r="213" spans="1:4" ht="16.2">
      <c r="A213" s="1">
        <f>策略報表!A213</f>
        <v>43949</v>
      </c>
      <c r="B213">
        <f>策略報表!B213</f>
        <v>10767.51</v>
      </c>
      <c r="C213" s="2"/>
      <c r="D213" t="str">
        <f t="shared" si="15"/>
        <v>202004</v>
      </c>
    </row>
    <row r="214" spans="1:4" ht="16.2">
      <c r="A214" s="1">
        <f>策略報表!A214</f>
        <v>43950</v>
      </c>
      <c r="B214">
        <f>策略報表!B214</f>
        <v>20992.15</v>
      </c>
      <c r="C214" s="2"/>
      <c r="D214" t="str">
        <f t="shared" si="15"/>
        <v>202004</v>
      </c>
    </row>
    <row r="215" spans="1:4" ht="16.2">
      <c r="A215" s="1">
        <f>策略報表!A215</f>
        <v>43951</v>
      </c>
      <c r="B215">
        <f>策略報表!B215</f>
        <v>205442.47</v>
      </c>
      <c r="C215" s="2"/>
      <c r="D215" t="str">
        <f t="shared" si="15"/>
        <v>202004</v>
      </c>
    </row>
    <row r="216" spans="1:4" ht="16.2">
      <c r="A216" s="1">
        <f>策略報表!A216</f>
        <v>43952</v>
      </c>
      <c r="B216">
        <f>策略報表!B216</f>
        <v>0</v>
      </c>
      <c r="C216" s="2"/>
      <c r="D216" t="str">
        <f t="shared" si="15"/>
        <v>202005</v>
      </c>
    </row>
    <row r="217" spans="1:4" ht="16.2">
      <c r="A217" s="1">
        <f>策略報表!A217</f>
        <v>43953</v>
      </c>
      <c r="B217">
        <f>策略報表!B217</f>
        <v>0</v>
      </c>
      <c r="C217" s="2"/>
      <c r="D217" t="str">
        <f t="shared" si="15"/>
        <v>202005</v>
      </c>
    </row>
    <row r="218" spans="1:4" ht="16.2">
      <c r="A218" s="1">
        <f>策略報表!A218</f>
        <v>43954</v>
      </c>
      <c r="B218">
        <f>策略報表!B218</f>
        <v>0</v>
      </c>
      <c r="C218" s="2"/>
      <c r="D218" t="str">
        <f t="shared" si="15"/>
        <v>202005</v>
      </c>
    </row>
    <row r="219" spans="1:4" ht="16.2">
      <c r="A219" s="1">
        <f>策略報表!A219</f>
        <v>43955</v>
      </c>
      <c r="B219">
        <f>策略報表!B219</f>
        <v>-59201.520000000004</v>
      </c>
      <c r="C219" s="2"/>
      <c r="D219" t="str">
        <f t="shared" si="15"/>
        <v>202005</v>
      </c>
    </row>
    <row r="220" spans="1:4" ht="16.2">
      <c r="A220" s="1">
        <f>策略報表!A220</f>
        <v>43956</v>
      </c>
      <c r="B220">
        <f>策略報表!B220</f>
        <v>-11586.580000000002</v>
      </c>
      <c r="C220" s="2"/>
      <c r="D220" t="str">
        <f t="shared" si="15"/>
        <v>202005</v>
      </c>
    </row>
    <row r="221" spans="1:4" ht="16.2">
      <c r="A221" s="1">
        <f>策略報表!A221</f>
        <v>43957</v>
      </c>
      <c r="B221">
        <f>策略報表!B221</f>
        <v>-14239.96</v>
      </c>
      <c r="C221" s="2"/>
      <c r="D221" t="str">
        <f t="shared" si="15"/>
        <v>202005</v>
      </c>
    </row>
    <row r="222" spans="1:4" ht="16.2">
      <c r="A222" s="1">
        <f>策略報表!A222</f>
        <v>43958</v>
      </c>
      <c r="B222">
        <f>策略報表!B222</f>
        <v>-23046.910000000003</v>
      </c>
      <c r="C222" s="2"/>
      <c r="D222" t="str">
        <f t="shared" si="15"/>
        <v>202005</v>
      </c>
    </row>
    <row r="223" spans="1:4" ht="16.2">
      <c r="A223" s="1">
        <f>策略報表!A223</f>
        <v>43959</v>
      </c>
      <c r="B223">
        <f>策略報表!B223</f>
        <v>-19708.18</v>
      </c>
      <c r="C223" s="2"/>
      <c r="D223" t="str">
        <f t="shared" si="15"/>
        <v>202005</v>
      </c>
    </row>
    <row r="224" spans="1:4" ht="16.2">
      <c r="A224" s="1">
        <f>策略報表!A224</f>
        <v>43960</v>
      </c>
      <c r="B224">
        <f>策略報表!B224</f>
        <v>0</v>
      </c>
      <c r="C224" s="2"/>
      <c r="D224" t="str">
        <f t="shared" si="15"/>
        <v>202005</v>
      </c>
    </row>
    <row r="225" spans="1:4" ht="16.2">
      <c r="A225" s="1">
        <f>策略報表!A225</f>
        <v>43961</v>
      </c>
      <c r="B225">
        <f>策略報表!B225</f>
        <v>0</v>
      </c>
      <c r="C225" s="2"/>
      <c r="D225" t="str">
        <f t="shared" si="15"/>
        <v>202005</v>
      </c>
    </row>
    <row r="226" spans="1:4" ht="16.2">
      <c r="A226" s="1">
        <f>策略報表!A226</f>
        <v>43962</v>
      </c>
      <c r="B226">
        <f>策略報表!B226</f>
        <v>30003.42</v>
      </c>
      <c r="C226" s="2"/>
      <c r="D226" t="str">
        <f t="shared" si="15"/>
        <v>202005</v>
      </c>
    </row>
    <row r="227" spans="1:4" ht="16.2">
      <c r="A227" s="1">
        <f>策略報表!A227</f>
        <v>43963</v>
      </c>
      <c r="B227">
        <f>策略報表!B227</f>
        <v>-122210.6</v>
      </c>
      <c r="C227" s="2"/>
      <c r="D227" t="str">
        <f t="shared" si="15"/>
        <v>202005</v>
      </c>
    </row>
    <row r="228" spans="1:4" ht="16.2">
      <c r="A228" s="1">
        <f>策略報表!A228</f>
        <v>43964</v>
      </c>
      <c r="B228">
        <f>策略報表!B228</f>
        <v>-53749.95</v>
      </c>
      <c r="C228" s="2"/>
      <c r="D228" t="str">
        <f t="shared" si="15"/>
        <v>202005</v>
      </c>
    </row>
    <row r="229" spans="1:4" ht="16.2">
      <c r="A229" s="1">
        <f>策略報表!A229</f>
        <v>43965</v>
      </c>
      <c r="B229">
        <f>策略報表!B229</f>
        <v>-60316.539999999994</v>
      </c>
      <c r="C229" s="2"/>
      <c r="D229" t="str">
        <f t="shared" si="15"/>
        <v>202005</v>
      </c>
    </row>
    <row r="230" spans="1:4" ht="16.2">
      <c r="A230" s="1">
        <f>策略報表!A230</f>
        <v>43966</v>
      </c>
      <c r="B230">
        <f>策略報表!B230</f>
        <v>29528.149999999994</v>
      </c>
      <c r="C230" s="2"/>
      <c r="D230" t="str">
        <f t="shared" si="15"/>
        <v>202005</v>
      </c>
    </row>
    <row r="231" spans="1:4" ht="16.2">
      <c r="A231" s="1">
        <f>策略報表!A231</f>
        <v>43967</v>
      </c>
      <c r="B231">
        <f>策略報表!B231</f>
        <v>0</v>
      </c>
      <c r="C231" s="2"/>
      <c r="D231" t="str">
        <f t="shared" si="15"/>
        <v>202005</v>
      </c>
    </row>
    <row r="232" spans="1:4" ht="16.2">
      <c r="A232" s="1">
        <f>策略報表!A232</f>
        <v>43968</v>
      </c>
      <c r="B232">
        <f>策略報表!B232</f>
        <v>0</v>
      </c>
      <c r="C232" s="2"/>
      <c r="D232" t="str">
        <f t="shared" si="15"/>
        <v>202005</v>
      </c>
    </row>
    <row r="233" spans="1:4" ht="16.2">
      <c r="A233" s="1">
        <f>策略報表!A233</f>
        <v>43969</v>
      </c>
      <c r="B233">
        <f>策略報表!B233</f>
        <v>-12900</v>
      </c>
      <c r="C233" s="2"/>
      <c r="D233" t="str">
        <f t="shared" si="15"/>
        <v>202005</v>
      </c>
    </row>
    <row r="234" spans="1:4" ht="16.2">
      <c r="A234" s="1">
        <f>策略報表!A234</f>
        <v>43970</v>
      </c>
      <c r="B234">
        <f>策略報表!B234</f>
        <v>53093.71</v>
      </c>
      <c r="C234" s="2"/>
      <c r="D234" t="str">
        <f t="shared" si="15"/>
        <v>202005</v>
      </c>
    </row>
    <row r="235" spans="1:4" ht="16.2">
      <c r="A235" s="1">
        <f>策略報表!A235</f>
        <v>43971</v>
      </c>
      <c r="B235">
        <f>策略報表!B235</f>
        <v>-13666.44</v>
      </c>
      <c r="C235" s="2"/>
      <c r="D235" t="str">
        <f t="shared" si="15"/>
        <v>202005</v>
      </c>
    </row>
    <row r="236" spans="1:4" ht="16.2">
      <c r="A236" s="1">
        <f>策略報表!A236</f>
        <v>43972</v>
      </c>
      <c r="B236">
        <f>策略報表!B236</f>
        <v>-22973.34</v>
      </c>
      <c r="C236" s="2"/>
      <c r="D236" t="str">
        <f t="shared" si="15"/>
        <v>202005</v>
      </c>
    </row>
    <row r="237" spans="1:4" ht="16.2">
      <c r="A237" s="1">
        <f>策略報表!A237</f>
        <v>43973</v>
      </c>
      <c r="B237">
        <f>策略報表!B237</f>
        <v>46201.630000000005</v>
      </c>
      <c r="C237" s="2"/>
      <c r="D237" t="str">
        <f t="shared" si="15"/>
        <v>202005</v>
      </c>
    </row>
    <row r="238" spans="1:4" ht="16.2">
      <c r="A238" s="1">
        <f>策略報表!A238</f>
        <v>43974</v>
      </c>
      <c r="B238">
        <f>策略報表!B238</f>
        <v>0</v>
      </c>
      <c r="C238" s="2"/>
      <c r="D238" t="str">
        <f t="shared" si="15"/>
        <v>202005</v>
      </c>
    </row>
    <row r="239" spans="1:4" ht="16.2">
      <c r="A239" s="1">
        <f>策略報表!A239</f>
        <v>43975</v>
      </c>
      <c r="B239">
        <f>策略報表!B239</f>
        <v>0</v>
      </c>
      <c r="C239" s="2"/>
      <c r="D239" t="str">
        <f t="shared" si="15"/>
        <v>202005</v>
      </c>
    </row>
    <row r="240" spans="1:4" ht="16.2">
      <c r="A240" s="1">
        <f>策略報表!A240</f>
        <v>43976</v>
      </c>
      <c r="B240">
        <f>策略報表!B240</f>
        <v>-46744.1</v>
      </c>
      <c r="C240" s="2"/>
      <c r="D240" t="str">
        <f t="shared" si="15"/>
        <v>202005</v>
      </c>
    </row>
    <row r="241" spans="1:4" ht="16.2">
      <c r="A241" s="1">
        <f>策略報表!A241</f>
        <v>43977</v>
      </c>
      <c r="B241">
        <f>策略報表!B241</f>
        <v>8673.0299999999988</v>
      </c>
      <c r="C241" s="2"/>
      <c r="D241" t="str">
        <f t="shared" si="15"/>
        <v>202005</v>
      </c>
    </row>
    <row r="242" spans="1:4" ht="16.2">
      <c r="A242" s="1">
        <f>策略報表!A242</f>
        <v>43978</v>
      </c>
      <c r="B242">
        <f>策略報表!B242</f>
        <v>-35628.979999999996</v>
      </c>
      <c r="C242" s="2"/>
      <c r="D242" t="str">
        <f t="shared" si="15"/>
        <v>202005</v>
      </c>
    </row>
    <row r="243" spans="1:4" ht="16.2">
      <c r="A243" s="1">
        <f>策略報表!A243</f>
        <v>43979</v>
      </c>
      <c r="B243">
        <f>策略報表!B243</f>
        <v>-27981.68</v>
      </c>
      <c r="C243" s="2"/>
      <c r="D243" t="str">
        <f t="shared" si="15"/>
        <v>202005</v>
      </c>
    </row>
    <row r="244" spans="1:4" ht="16.2">
      <c r="A244" s="1">
        <f>策略報表!A244</f>
        <v>43980</v>
      </c>
      <c r="B244">
        <f>策略報表!B244</f>
        <v>-39751.39</v>
      </c>
      <c r="C244" s="2"/>
      <c r="D244" t="str">
        <f t="shared" si="15"/>
        <v>202005</v>
      </c>
    </row>
    <row r="245" spans="1:4" ht="16.2">
      <c r="A245" s="1">
        <f>策略報表!A245</f>
        <v>43981</v>
      </c>
      <c r="B245">
        <f>策略報表!B245</f>
        <v>0</v>
      </c>
      <c r="C245" s="2"/>
      <c r="D245" t="str">
        <f t="shared" si="15"/>
        <v>202005</v>
      </c>
    </row>
    <row r="246" spans="1:4" ht="16.2">
      <c r="A246" s="1">
        <f>策略報表!A246</f>
        <v>43982</v>
      </c>
      <c r="B246">
        <f>策略報表!B246</f>
        <v>0</v>
      </c>
      <c r="C246" s="2"/>
      <c r="D246" t="str">
        <f t="shared" si="15"/>
        <v>202005</v>
      </c>
    </row>
    <row r="247" spans="1:4" ht="16.2">
      <c r="A247" s="1">
        <f>策略報表!A247</f>
        <v>43983</v>
      </c>
      <c r="B247">
        <f>策略報表!B247</f>
        <v>99575.93</v>
      </c>
      <c r="C247" s="2"/>
      <c r="D247" t="str">
        <f t="shared" si="15"/>
        <v>202006</v>
      </c>
    </row>
    <row r="248" spans="1:4" ht="16.2">
      <c r="A248" s="1">
        <f>策略報表!A248</f>
        <v>43984</v>
      </c>
      <c r="B248">
        <f>策略報表!B248</f>
        <v>53503.25</v>
      </c>
      <c r="C248" s="2"/>
      <c r="D248" t="str">
        <f t="shared" si="15"/>
        <v>202006</v>
      </c>
    </row>
    <row r="249" spans="1:4" ht="16.2">
      <c r="A249" s="1">
        <f>策略報表!A249</f>
        <v>43985</v>
      </c>
      <c r="B249">
        <f>策略報表!B249</f>
        <v>253374.49</v>
      </c>
      <c r="C249" s="2"/>
      <c r="D249" t="str">
        <f t="shared" si="15"/>
        <v>202006</v>
      </c>
    </row>
    <row r="250" spans="1:4" ht="16.2">
      <c r="A250" s="1">
        <f>策略報表!A250</f>
        <v>43986</v>
      </c>
      <c r="B250">
        <f>策略報表!B250</f>
        <v>119419.42</v>
      </c>
      <c r="C250" s="2"/>
      <c r="D250" t="str">
        <f t="shared" si="15"/>
        <v>202006</v>
      </c>
    </row>
    <row r="251" spans="1:4" ht="16.2">
      <c r="A251" s="1">
        <f>策略報表!A251</f>
        <v>43987</v>
      </c>
      <c r="B251">
        <f>策略報表!B251</f>
        <v>77716.149999999994</v>
      </c>
      <c r="C251" s="2"/>
      <c r="D251" t="str">
        <f t="shared" si="15"/>
        <v>202006</v>
      </c>
    </row>
    <row r="252" spans="1:4" ht="16.2">
      <c r="A252" s="1">
        <f>策略報表!A252</f>
        <v>43988</v>
      </c>
      <c r="B252">
        <f>策略報表!B252</f>
        <v>0</v>
      </c>
      <c r="C252" s="2"/>
      <c r="D252" t="str">
        <f t="shared" si="15"/>
        <v>202006</v>
      </c>
    </row>
    <row r="253" spans="1:4" ht="16.2">
      <c r="A253" s="1">
        <f>策略報表!A253</f>
        <v>43989</v>
      </c>
      <c r="B253">
        <f>策略報表!B253</f>
        <v>0</v>
      </c>
      <c r="C253" s="2"/>
      <c r="D253" t="str">
        <f t="shared" si="15"/>
        <v>202006</v>
      </c>
    </row>
    <row r="254" spans="1:4" ht="16.2">
      <c r="A254" s="1">
        <f>策略報表!A254</f>
        <v>43990</v>
      </c>
      <c r="B254">
        <f>策略報表!B254</f>
        <v>114800</v>
      </c>
      <c r="C254" s="2"/>
      <c r="D254" t="str">
        <f t="shared" si="15"/>
        <v>202006</v>
      </c>
    </row>
    <row r="255" spans="1:4" ht="16.2">
      <c r="A255" s="1">
        <f>策略報表!A255</f>
        <v>43991</v>
      </c>
      <c r="B255">
        <f>策略報表!B255</f>
        <v>-2390.3499999999985</v>
      </c>
      <c r="C255" s="2"/>
      <c r="D255" t="str">
        <f t="shared" si="15"/>
        <v>202006</v>
      </c>
    </row>
    <row r="256" spans="1:4" ht="16.2">
      <c r="A256" s="1">
        <f>策略報表!A256</f>
        <v>43992</v>
      </c>
      <c r="B256">
        <f>策略報表!B256</f>
        <v>70098.98</v>
      </c>
      <c r="C256" s="2"/>
      <c r="D256" t="str">
        <f t="shared" si="15"/>
        <v>202006</v>
      </c>
    </row>
    <row r="257" spans="1:4" ht="16.2">
      <c r="A257" s="1">
        <f>策略報表!A257</f>
        <v>43993</v>
      </c>
      <c r="B257">
        <f>策略報表!B257</f>
        <v>-157986.69</v>
      </c>
      <c r="C257" s="2"/>
      <c r="D257" t="str">
        <f t="shared" si="15"/>
        <v>202006</v>
      </c>
    </row>
    <row r="258" spans="1:4" ht="16.2">
      <c r="A258" s="1">
        <f>策略報表!A258</f>
        <v>43994</v>
      </c>
      <c r="B258">
        <f>策略報表!B258</f>
        <v>42981.53</v>
      </c>
      <c r="C258" s="2"/>
      <c r="D258" t="str">
        <f t="shared" si="15"/>
        <v>202006</v>
      </c>
    </row>
    <row r="259" spans="1:4" ht="16.2">
      <c r="A259" s="1">
        <f>策略報表!A259</f>
        <v>43995</v>
      </c>
      <c r="B259">
        <f>策略報表!B259</f>
        <v>0</v>
      </c>
      <c r="C259" s="2"/>
      <c r="D259" t="str">
        <f t="shared" si="15"/>
        <v>202006</v>
      </c>
    </row>
    <row r="260" spans="1:4" ht="16.2">
      <c r="A260" s="1">
        <f>策略報表!A260</f>
        <v>43996</v>
      </c>
      <c r="B260">
        <f>策略報表!B260</f>
        <v>0</v>
      </c>
      <c r="C260" s="2"/>
      <c r="D260" t="str">
        <f t="shared" ref="D260:D323" si="16">TEXT(A260,"yyyymm")</f>
        <v>202006</v>
      </c>
    </row>
    <row r="261" spans="1:4" ht="16.2">
      <c r="A261" s="1">
        <f>策略報表!A261</f>
        <v>43997</v>
      </c>
      <c r="B261">
        <f>策略報表!B261</f>
        <v>-10164.310000000001</v>
      </c>
      <c r="C261" s="2"/>
      <c r="D261" t="str">
        <f t="shared" si="16"/>
        <v>202006</v>
      </c>
    </row>
    <row r="262" spans="1:4" ht="16.2">
      <c r="A262" s="1">
        <f>策略報表!A262</f>
        <v>43998</v>
      </c>
      <c r="B262">
        <f>策略報表!B262</f>
        <v>61598.44</v>
      </c>
      <c r="C262" s="2"/>
      <c r="D262" t="str">
        <f t="shared" si="16"/>
        <v>202006</v>
      </c>
    </row>
    <row r="263" spans="1:4" ht="16.2">
      <c r="A263" s="1">
        <f>策略報表!A263</f>
        <v>43999</v>
      </c>
      <c r="B263">
        <f>策略報表!B263</f>
        <v>-32900</v>
      </c>
      <c r="C263" s="2"/>
      <c r="D263" t="str">
        <f t="shared" si="16"/>
        <v>202006</v>
      </c>
    </row>
    <row r="264" spans="1:4" ht="16.2">
      <c r="A264" s="1">
        <f>策略報表!A264</f>
        <v>44000</v>
      </c>
      <c r="B264">
        <f>策略報表!B264</f>
        <v>-74327.299999999988</v>
      </c>
      <c r="C264" s="2"/>
      <c r="D264" t="str">
        <f t="shared" si="16"/>
        <v>202006</v>
      </c>
    </row>
    <row r="265" spans="1:4" ht="16.2">
      <c r="A265" s="1">
        <f>策略報表!A265</f>
        <v>44001</v>
      </c>
      <c r="B265">
        <f>策略報表!B265</f>
        <v>-20000</v>
      </c>
      <c r="C265" s="2"/>
      <c r="D265" t="str">
        <f t="shared" si="16"/>
        <v>202006</v>
      </c>
    </row>
    <row r="266" spans="1:4" ht="16.2">
      <c r="A266" s="1">
        <f>策略報表!A266</f>
        <v>44002</v>
      </c>
      <c r="B266">
        <f>策略報表!B266</f>
        <v>0</v>
      </c>
      <c r="C266" s="2"/>
      <c r="D266" t="str">
        <f t="shared" si="16"/>
        <v>202006</v>
      </c>
    </row>
    <row r="267" spans="1:4" ht="16.2">
      <c r="A267" s="1">
        <f>策略報表!A267</f>
        <v>44003</v>
      </c>
      <c r="B267">
        <f>策略報表!B267</f>
        <v>0</v>
      </c>
      <c r="C267" s="2"/>
      <c r="D267" t="str">
        <f t="shared" si="16"/>
        <v>202006</v>
      </c>
    </row>
    <row r="268" spans="1:4" ht="16.2">
      <c r="A268" s="1">
        <f>策略報表!A268</f>
        <v>44004</v>
      </c>
      <c r="B268">
        <f>策略報表!B268</f>
        <v>-34345.06</v>
      </c>
      <c r="C268" s="2"/>
      <c r="D268" t="str">
        <f t="shared" si="16"/>
        <v>202006</v>
      </c>
    </row>
    <row r="269" spans="1:4" ht="16.2">
      <c r="A269" s="1">
        <f>策略報表!A269</f>
        <v>44005</v>
      </c>
      <c r="B269">
        <f>策略報表!B269</f>
        <v>-25876.489999999998</v>
      </c>
      <c r="C269" s="2"/>
      <c r="D269" t="str">
        <f t="shared" si="16"/>
        <v>202006</v>
      </c>
    </row>
    <row r="270" spans="1:4" ht="16.2">
      <c r="A270" s="1">
        <f>策略報表!A270</f>
        <v>44006</v>
      </c>
      <c r="B270">
        <f>策略報表!B270</f>
        <v>33516.04</v>
      </c>
      <c r="C270" s="2"/>
      <c r="D270" t="str">
        <f t="shared" si="16"/>
        <v>202006</v>
      </c>
    </row>
    <row r="271" spans="1:4" ht="16.2">
      <c r="A271" s="1">
        <f>策略報表!A271</f>
        <v>44007</v>
      </c>
      <c r="B271">
        <f>策略報表!B271</f>
        <v>0</v>
      </c>
      <c r="C271" s="2"/>
      <c r="D271" t="str">
        <f t="shared" si="16"/>
        <v>202006</v>
      </c>
    </row>
    <row r="272" spans="1:4" ht="16.2">
      <c r="A272" s="1">
        <f>策略報表!A272</f>
        <v>44008</v>
      </c>
      <c r="B272">
        <f>策略報表!B272</f>
        <v>0</v>
      </c>
      <c r="C272" s="2"/>
      <c r="D272" t="str">
        <f t="shared" si="16"/>
        <v>202006</v>
      </c>
    </row>
    <row r="273" spans="1:4" ht="16.2">
      <c r="A273" s="1">
        <f>策略報表!A273</f>
        <v>44009</v>
      </c>
      <c r="B273">
        <f>策略報表!B273</f>
        <v>0</v>
      </c>
      <c r="C273" s="2"/>
      <c r="D273" t="str">
        <f t="shared" si="16"/>
        <v>202006</v>
      </c>
    </row>
    <row r="274" spans="1:4" ht="16.2">
      <c r="A274" s="1">
        <f>策略報表!A274</f>
        <v>44010</v>
      </c>
      <c r="B274">
        <f>策略報表!B274</f>
        <v>0</v>
      </c>
      <c r="C274" s="2"/>
      <c r="D274" t="str">
        <f t="shared" si="16"/>
        <v>202006</v>
      </c>
    </row>
    <row r="275" spans="1:4" ht="16.2">
      <c r="A275" s="1">
        <f>策略報表!A275</f>
        <v>44011</v>
      </c>
      <c r="B275">
        <f>策略報表!B275</f>
        <v>-111235.97</v>
      </c>
      <c r="C275" s="2"/>
      <c r="D275" t="str">
        <f t="shared" si="16"/>
        <v>202006</v>
      </c>
    </row>
    <row r="276" spans="1:4" ht="16.2">
      <c r="A276" s="1">
        <f>策略報表!A276</f>
        <v>44012</v>
      </c>
      <c r="B276">
        <f>策略報表!B276</f>
        <v>-8362.41</v>
      </c>
      <c r="C276" s="2"/>
      <c r="D276" t="str">
        <f t="shared" si="16"/>
        <v>202006</v>
      </c>
    </row>
    <row r="277" spans="1:4" ht="16.2">
      <c r="A277" s="1">
        <f>策略報表!A277</f>
        <v>44013</v>
      </c>
      <c r="B277">
        <f>策略報表!B277</f>
        <v>40469.39</v>
      </c>
      <c r="C277" s="2"/>
      <c r="D277" t="str">
        <f t="shared" si="16"/>
        <v>202007</v>
      </c>
    </row>
    <row r="278" spans="1:4" ht="16.2">
      <c r="A278" s="1">
        <f>策略報表!A278</f>
        <v>44014</v>
      </c>
      <c r="B278">
        <f>策略報表!B278</f>
        <v>160207.35</v>
      </c>
      <c r="C278" s="2"/>
      <c r="D278" t="str">
        <f t="shared" si="16"/>
        <v>202007</v>
      </c>
    </row>
    <row r="279" spans="1:4" ht="16.2">
      <c r="A279" s="1">
        <f>策略報表!A279</f>
        <v>44015</v>
      </c>
      <c r="B279">
        <f>策略報表!B279</f>
        <v>119738.75</v>
      </c>
      <c r="C279" s="2"/>
      <c r="D279" t="str">
        <f t="shared" si="16"/>
        <v>202007</v>
      </c>
    </row>
    <row r="280" spans="1:4" ht="16.2">
      <c r="A280" s="1">
        <f>策略報表!A280</f>
        <v>44016</v>
      </c>
      <c r="B280">
        <f>策略報表!B280</f>
        <v>0</v>
      </c>
      <c r="C280" s="2"/>
      <c r="D280" t="str">
        <f t="shared" si="16"/>
        <v>202007</v>
      </c>
    </row>
    <row r="281" spans="1:4" ht="16.2">
      <c r="A281" s="1">
        <f>策略報表!A281</f>
        <v>44017</v>
      </c>
      <c r="B281">
        <f>策略報表!B281</f>
        <v>0</v>
      </c>
      <c r="C281" s="2"/>
      <c r="D281" t="str">
        <f t="shared" si="16"/>
        <v>202007</v>
      </c>
    </row>
    <row r="282" spans="1:4" ht="16.2">
      <c r="A282" s="1">
        <f>策略報表!A282</f>
        <v>44018</v>
      </c>
      <c r="B282">
        <f>策略報表!B282</f>
        <v>285599.84999999998</v>
      </c>
      <c r="C282" s="2"/>
      <c r="D282" t="str">
        <f t="shared" si="16"/>
        <v>202007</v>
      </c>
    </row>
    <row r="283" spans="1:4" ht="16.2">
      <c r="A283" s="1">
        <f>策略報表!A283</f>
        <v>44019</v>
      </c>
      <c r="B283">
        <f>策略報表!B283</f>
        <v>-22547.33</v>
      </c>
      <c r="C283" s="2"/>
      <c r="D283" t="str">
        <f t="shared" si="16"/>
        <v>202007</v>
      </c>
    </row>
    <row r="284" spans="1:4" ht="16.2">
      <c r="A284" s="1">
        <f>策略報表!A284</f>
        <v>44020</v>
      </c>
      <c r="B284">
        <f>策略報表!B284</f>
        <v>31600</v>
      </c>
      <c r="C284" s="2"/>
      <c r="D284" t="str">
        <f t="shared" si="16"/>
        <v>202007</v>
      </c>
    </row>
    <row r="285" spans="1:4" ht="16.2">
      <c r="A285" s="1">
        <f>策略報表!A285</f>
        <v>44021</v>
      </c>
      <c r="B285">
        <f>策略報表!B285</f>
        <v>17806.16</v>
      </c>
      <c r="C285" s="2"/>
      <c r="D285" t="str">
        <f t="shared" si="16"/>
        <v>202007</v>
      </c>
    </row>
    <row r="286" spans="1:4" ht="16.2">
      <c r="A286" s="1">
        <f>策略報表!A286</f>
        <v>44022</v>
      </c>
      <c r="B286">
        <f>策略報表!B286</f>
        <v>-113600.01</v>
      </c>
      <c r="C286" s="2"/>
      <c r="D286" t="str">
        <f t="shared" si="16"/>
        <v>202007</v>
      </c>
    </row>
    <row r="287" spans="1:4" ht="16.2">
      <c r="A287" s="1">
        <f>策略報表!A287</f>
        <v>44023</v>
      </c>
      <c r="B287">
        <f>策略報表!B287</f>
        <v>0</v>
      </c>
      <c r="C287" s="2"/>
      <c r="D287" t="str">
        <f t="shared" si="16"/>
        <v>202007</v>
      </c>
    </row>
    <row r="288" spans="1:4" ht="16.2">
      <c r="A288" s="1">
        <f>策略報表!A288</f>
        <v>44024</v>
      </c>
      <c r="B288">
        <f>策略報表!B288</f>
        <v>0</v>
      </c>
      <c r="C288" s="2"/>
      <c r="D288" t="str">
        <f t="shared" si="16"/>
        <v>202007</v>
      </c>
    </row>
    <row r="289" spans="1:4" ht="16.2">
      <c r="A289" s="1">
        <f>策略報表!A289</f>
        <v>44025</v>
      </c>
      <c r="B289">
        <f>策略報表!B289</f>
        <v>177304.46</v>
      </c>
      <c r="C289" s="2"/>
      <c r="D289" t="str">
        <f t="shared" si="16"/>
        <v>202007</v>
      </c>
    </row>
    <row r="290" spans="1:4" ht="16.2">
      <c r="A290" s="1">
        <f>策略報表!A290</f>
        <v>44026</v>
      </c>
      <c r="B290">
        <f>策略報表!B290</f>
        <v>-44187.93</v>
      </c>
      <c r="C290" s="2"/>
      <c r="D290" t="str">
        <f t="shared" si="16"/>
        <v>202007</v>
      </c>
    </row>
    <row r="291" spans="1:4" ht="16.2">
      <c r="A291" s="1">
        <f>策略報表!A291</f>
        <v>44027</v>
      </c>
      <c r="B291">
        <f>策略報表!B291</f>
        <v>40960.22</v>
      </c>
      <c r="C291" s="2"/>
      <c r="D291" t="str">
        <f t="shared" si="16"/>
        <v>202007</v>
      </c>
    </row>
    <row r="292" spans="1:4" ht="16.2">
      <c r="A292" s="1">
        <f>策略報表!A292</f>
        <v>44028</v>
      </c>
      <c r="B292">
        <f>策略報表!B292</f>
        <v>-30765.97</v>
      </c>
      <c r="C292" s="2"/>
      <c r="D292" t="str">
        <f t="shared" si="16"/>
        <v>202007</v>
      </c>
    </row>
    <row r="293" spans="1:4" ht="16.2">
      <c r="A293" s="1">
        <f>策略報表!A293</f>
        <v>44029</v>
      </c>
      <c r="B293">
        <f>策略報表!B293</f>
        <v>-27125.309999999998</v>
      </c>
      <c r="C293" s="2"/>
      <c r="D293" t="str">
        <f t="shared" si="16"/>
        <v>202007</v>
      </c>
    </row>
    <row r="294" spans="1:4" ht="16.2">
      <c r="A294" s="1">
        <f>策略報表!A294</f>
        <v>44030</v>
      </c>
      <c r="B294">
        <f>策略報表!B294</f>
        <v>0</v>
      </c>
      <c r="C294" s="2"/>
      <c r="D294" t="str">
        <f t="shared" si="16"/>
        <v>202007</v>
      </c>
    </row>
    <row r="295" spans="1:4" ht="16.2">
      <c r="A295" s="1">
        <f>策略報表!A295</f>
        <v>44031</v>
      </c>
      <c r="B295">
        <f>策略報表!B295</f>
        <v>0</v>
      </c>
      <c r="C295" s="2"/>
      <c r="D295" t="str">
        <f t="shared" si="16"/>
        <v>202007</v>
      </c>
    </row>
    <row r="296" spans="1:4" ht="16.2">
      <c r="A296" s="1">
        <f>策略報表!A296</f>
        <v>44032</v>
      </c>
      <c r="B296">
        <f>策略報表!B296</f>
        <v>-637.98999999999978</v>
      </c>
      <c r="C296" s="2"/>
      <c r="D296" t="str">
        <f t="shared" si="16"/>
        <v>202007</v>
      </c>
    </row>
    <row r="297" spans="1:4" ht="16.2">
      <c r="A297" s="1">
        <f>策略報表!A297</f>
        <v>44033</v>
      </c>
      <c r="B297">
        <f>策略報表!B297</f>
        <v>209366.27999999997</v>
      </c>
      <c r="C297" s="2"/>
      <c r="D297" t="str">
        <f t="shared" si="16"/>
        <v>202007</v>
      </c>
    </row>
    <row r="298" spans="1:4" ht="16.2">
      <c r="A298" s="1">
        <f>策略報表!A298</f>
        <v>44034</v>
      </c>
      <c r="B298">
        <f>策略報表!B298</f>
        <v>-1976.9300000000003</v>
      </c>
      <c r="C298" s="2"/>
      <c r="D298" t="str">
        <f t="shared" si="16"/>
        <v>202007</v>
      </c>
    </row>
    <row r="299" spans="1:4" ht="16.2">
      <c r="A299" s="1">
        <f>策略報表!A299</f>
        <v>44035</v>
      </c>
      <c r="B299">
        <f>策略報表!B299</f>
        <v>-41940.92</v>
      </c>
      <c r="C299" s="2"/>
      <c r="D299" t="str">
        <f t="shared" si="16"/>
        <v>202007</v>
      </c>
    </row>
    <row r="300" spans="1:4" ht="16.2">
      <c r="A300" s="1">
        <f>策略報表!A300</f>
        <v>44036</v>
      </c>
      <c r="B300">
        <f>策略報表!B300</f>
        <v>-122466.01</v>
      </c>
      <c r="C300" s="2"/>
      <c r="D300" t="str">
        <f t="shared" si="16"/>
        <v>202007</v>
      </c>
    </row>
    <row r="301" spans="1:4" ht="16.2">
      <c r="A301" s="1">
        <f>策略報表!A301</f>
        <v>44037</v>
      </c>
      <c r="B301">
        <f>策略報表!B301</f>
        <v>0</v>
      </c>
      <c r="C301" s="2"/>
      <c r="D301" t="str">
        <f t="shared" si="16"/>
        <v>202007</v>
      </c>
    </row>
    <row r="302" spans="1:4" ht="16.2">
      <c r="A302" s="1">
        <f>策略報表!A302</f>
        <v>44038</v>
      </c>
      <c r="B302">
        <f>策略報表!B302</f>
        <v>0</v>
      </c>
      <c r="C302" s="2"/>
      <c r="D302" t="str">
        <f t="shared" si="16"/>
        <v>202007</v>
      </c>
    </row>
    <row r="303" spans="1:4" ht="16.2">
      <c r="A303" s="1">
        <f>策略報表!A303</f>
        <v>44039</v>
      </c>
      <c r="B303">
        <f>策略報表!B303</f>
        <v>224854.08</v>
      </c>
      <c r="C303" s="2"/>
      <c r="D303" t="str">
        <f t="shared" si="16"/>
        <v>202007</v>
      </c>
    </row>
    <row r="304" spans="1:4" ht="16.2">
      <c r="A304" s="1">
        <f>策略報表!A304</f>
        <v>44040</v>
      </c>
      <c r="B304">
        <f>策略報表!B304</f>
        <v>134905.27000000002</v>
      </c>
      <c r="C304" s="2"/>
      <c r="D304" t="str">
        <f t="shared" si="16"/>
        <v>202007</v>
      </c>
    </row>
    <row r="305" spans="1:4" ht="16.2">
      <c r="A305" s="1">
        <f>策略報表!A305</f>
        <v>44041</v>
      </c>
      <c r="B305">
        <f>策略報表!B305</f>
        <v>-41700</v>
      </c>
      <c r="C305" s="2"/>
      <c r="D305" t="str">
        <f t="shared" si="16"/>
        <v>202007</v>
      </c>
    </row>
    <row r="306" spans="1:4" ht="16.2">
      <c r="A306" s="1">
        <f>策略報表!A306</f>
        <v>44042</v>
      </c>
      <c r="B306">
        <f>策略報表!B306</f>
        <v>71891.48</v>
      </c>
      <c r="C306" s="2"/>
      <c r="D306" t="str">
        <f t="shared" si="16"/>
        <v>202007</v>
      </c>
    </row>
    <row r="307" spans="1:4" ht="16.2">
      <c r="A307" s="1">
        <f>策略報表!A307</f>
        <v>44043</v>
      </c>
      <c r="B307">
        <f>策略報表!B307</f>
        <v>-68154.95</v>
      </c>
      <c r="C307" s="2"/>
      <c r="D307" t="str">
        <f t="shared" si="16"/>
        <v>202007</v>
      </c>
    </row>
    <row r="308" spans="1:4" ht="16.2">
      <c r="A308" s="1">
        <f>策略報表!A308</f>
        <v>44044</v>
      </c>
      <c r="B308">
        <f>策略報表!B308</f>
        <v>0</v>
      </c>
      <c r="C308" s="2"/>
      <c r="D308" t="str">
        <f t="shared" si="16"/>
        <v>202008</v>
      </c>
    </row>
    <row r="309" spans="1:4" ht="16.2">
      <c r="A309" s="1">
        <f>策略報表!A309</f>
        <v>44045</v>
      </c>
      <c r="B309">
        <f>策略報表!B309</f>
        <v>0</v>
      </c>
      <c r="C309" s="2"/>
      <c r="D309" t="str">
        <f t="shared" si="16"/>
        <v>202008</v>
      </c>
    </row>
    <row r="310" spans="1:4" ht="16.2">
      <c r="A310" s="1">
        <f>策略報表!A310</f>
        <v>44046</v>
      </c>
      <c r="B310">
        <f>策略報表!B310</f>
        <v>-73193.73</v>
      </c>
      <c r="C310" s="2"/>
      <c r="D310" t="str">
        <f t="shared" si="16"/>
        <v>202008</v>
      </c>
    </row>
    <row r="311" spans="1:4" ht="16.2">
      <c r="A311" s="1">
        <f>策略報表!A311</f>
        <v>44047</v>
      </c>
      <c r="B311">
        <f>策略報表!B311</f>
        <v>84342.56</v>
      </c>
      <c r="C311" s="2"/>
      <c r="D311" t="str">
        <f t="shared" si="16"/>
        <v>202008</v>
      </c>
    </row>
    <row r="312" spans="1:4" ht="16.2">
      <c r="A312" s="1">
        <f>策略報表!A312</f>
        <v>44048</v>
      </c>
      <c r="B312">
        <f>策略報表!B312</f>
        <v>87138.48</v>
      </c>
      <c r="C312" s="2"/>
      <c r="D312" t="str">
        <f t="shared" si="16"/>
        <v>202008</v>
      </c>
    </row>
    <row r="313" spans="1:4" ht="16.2">
      <c r="A313" s="1">
        <f>策略報表!A313</f>
        <v>44049</v>
      </c>
      <c r="B313">
        <f>策略報表!B313</f>
        <v>80960.94</v>
      </c>
      <c r="C313" s="2"/>
      <c r="D313" t="str">
        <f t="shared" si="16"/>
        <v>202008</v>
      </c>
    </row>
    <row r="314" spans="1:4" ht="16.2">
      <c r="A314" s="1">
        <f>策略報表!A314</f>
        <v>44050</v>
      </c>
      <c r="B314">
        <f>策略報表!B314</f>
        <v>-56700</v>
      </c>
      <c r="C314" s="2"/>
      <c r="D314" t="str">
        <f t="shared" si="16"/>
        <v>202008</v>
      </c>
    </row>
    <row r="315" spans="1:4" ht="16.2">
      <c r="A315" s="1">
        <f>策略報表!A315</f>
        <v>44051</v>
      </c>
      <c r="B315">
        <f>策略報表!B315</f>
        <v>0</v>
      </c>
      <c r="C315" s="2"/>
      <c r="D315" t="str">
        <f t="shared" si="16"/>
        <v>202008</v>
      </c>
    </row>
    <row r="316" spans="1:4" ht="16.2">
      <c r="A316" s="1">
        <f>策略報表!A316</f>
        <v>44052</v>
      </c>
      <c r="B316">
        <f>策略報表!B316</f>
        <v>0</v>
      </c>
      <c r="C316" s="2"/>
      <c r="D316" t="str">
        <f t="shared" si="16"/>
        <v>202008</v>
      </c>
    </row>
    <row r="317" spans="1:4" ht="16.2">
      <c r="A317" s="1">
        <f>策略報表!A317</f>
        <v>44053</v>
      </c>
      <c r="B317">
        <f>策略報表!B317</f>
        <v>600</v>
      </c>
      <c r="C317" s="2"/>
      <c r="D317" t="str">
        <f t="shared" si="16"/>
        <v>202008</v>
      </c>
    </row>
    <row r="318" spans="1:4" ht="16.2">
      <c r="A318" s="1">
        <f>策略報表!A318</f>
        <v>44054</v>
      </c>
      <c r="B318">
        <f>策略報表!B318</f>
        <v>-117900</v>
      </c>
      <c r="C318" s="2"/>
      <c r="D318" t="str">
        <f t="shared" si="16"/>
        <v>202008</v>
      </c>
    </row>
    <row r="319" spans="1:4" ht="16.2">
      <c r="A319" s="1">
        <f>策略報表!A319</f>
        <v>44055</v>
      </c>
      <c r="B319">
        <f>策略報表!B319</f>
        <v>-55480.4</v>
      </c>
      <c r="C319" s="2"/>
      <c r="D319" t="str">
        <f t="shared" si="16"/>
        <v>202008</v>
      </c>
    </row>
    <row r="320" spans="1:4" ht="16.2">
      <c r="A320" s="1">
        <f>策略報表!A320</f>
        <v>44056</v>
      </c>
      <c r="B320">
        <f>策略報表!B320</f>
        <v>-33310.82</v>
      </c>
      <c r="C320" s="2"/>
      <c r="D320" t="str">
        <f t="shared" si="16"/>
        <v>202008</v>
      </c>
    </row>
    <row r="321" spans="1:4" ht="16.2">
      <c r="A321" s="1">
        <f>策略報表!A321</f>
        <v>44057</v>
      </c>
      <c r="B321">
        <f>策略報表!B321</f>
        <v>-66561.16</v>
      </c>
      <c r="C321" s="2"/>
      <c r="D321" t="str">
        <f t="shared" si="16"/>
        <v>202008</v>
      </c>
    </row>
    <row r="322" spans="1:4" ht="16.2">
      <c r="A322" s="1">
        <f>策略報表!A322</f>
        <v>44058</v>
      </c>
      <c r="B322">
        <f>策略報表!B322</f>
        <v>0</v>
      </c>
      <c r="C322" s="2"/>
      <c r="D322" t="str">
        <f t="shared" si="16"/>
        <v>202008</v>
      </c>
    </row>
    <row r="323" spans="1:4" ht="16.2">
      <c r="A323" s="1">
        <f>策略報表!A323</f>
        <v>44059</v>
      </c>
      <c r="B323">
        <f>策略報表!B323</f>
        <v>0</v>
      </c>
      <c r="C323" s="2"/>
      <c r="D323" t="str">
        <f t="shared" si="16"/>
        <v>202008</v>
      </c>
    </row>
    <row r="324" spans="1:4" ht="16.2">
      <c r="A324" s="1">
        <f>策略報表!A324</f>
        <v>44060</v>
      </c>
      <c r="B324">
        <f>策略報表!B324</f>
        <v>115039.95999999999</v>
      </c>
      <c r="C324" s="2"/>
      <c r="D324" t="str">
        <f t="shared" ref="D324:D387" si="17">TEXT(A324,"yyyymm")</f>
        <v>202008</v>
      </c>
    </row>
    <row r="325" spans="1:4" ht="16.2">
      <c r="A325" s="1">
        <f>策略報表!A325</f>
        <v>44061</v>
      </c>
      <c r="B325">
        <f>策略報表!B325</f>
        <v>-83311.34</v>
      </c>
      <c r="C325" s="2"/>
      <c r="D325" t="str">
        <f t="shared" si="17"/>
        <v>202008</v>
      </c>
    </row>
    <row r="326" spans="1:4" ht="16.2">
      <c r="A326" s="1">
        <f>策略報表!A326</f>
        <v>44062</v>
      </c>
      <c r="B326">
        <f>策略報表!B326</f>
        <v>-20900</v>
      </c>
      <c r="C326" s="2"/>
      <c r="D326" t="str">
        <f t="shared" si="17"/>
        <v>202008</v>
      </c>
    </row>
    <row r="327" spans="1:4" ht="16.2">
      <c r="A327" s="1">
        <f>策略報表!A327</f>
        <v>44063</v>
      </c>
      <c r="B327">
        <f>策略報表!B327</f>
        <v>644467.07000000007</v>
      </c>
      <c r="C327" s="2"/>
      <c r="D327" t="str">
        <f t="shared" si="17"/>
        <v>202008</v>
      </c>
    </row>
    <row r="328" spans="1:4" ht="16.2">
      <c r="A328" s="1">
        <f>策略報表!A328</f>
        <v>44064</v>
      </c>
      <c r="B328">
        <f>策略報表!B328</f>
        <v>-21951.199999999997</v>
      </c>
      <c r="C328" s="2"/>
      <c r="D328" t="str">
        <f t="shared" si="17"/>
        <v>202008</v>
      </c>
    </row>
    <row r="329" spans="1:4" ht="16.2">
      <c r="A329" s="1">
        <f>策略報表!A329</f>
        <v>44065</v>
      </c>
      <c r="B329">
        <f>策略報表!B329</f>
        <v>0</v>
      </c>
      <c r="C329" s="2"/>
      <c r="D329" t="str">
        <f t="shared" si="17"/>
        <v>202008</v>
      </c>
    </row>
    <row r="330" spans="1:4" ht="16.2">
      <c r="A330" s="1">
        <f>策略報表!A330</f>
        <v>44066</v>
      </c>
      <c r="B330">
        <f>策略報表!B330</f>
        <v>0</v>
      </c>
      <c r="C330" s="2"/>
      <c r="D330" t="str">
        <f t="shared" si="17"/>
        <v>202008</v>
      </c>
    </row>
    <row r="331" spans="1:4" ht="16.2">
      <c r="A331" s="1">
        <f>策略報表!A331</f>
        <v>44067</v>
      </c>
      <c r="B331">
        <f>策略報表!B331</f>
        <v>-43406.479999999996</v>
      </c>
      <c r="C331" s="2"/>
      <c r="D331" t="str">
        <f t="shared" si="17"/>
        <v>202008</v>
      </c>
    </row>
    <row r="332" spans="1:4" ht="16.2">
      <c r="A332" s="1">
        <f>策略報表!A332</f>
        <v>44068</v>
      </c>
      <c r="B332">
        <f>策略報表!B332</f>
        <v>-57249.59</v>
      </c>
      <c r="C332" s="2"/>
      <c r="D332" t="str">
        <f t="shared" si="17"/>
        <v>202008</v>
      </c>
    </row>
    <row r="333" spans="1:4" ht="16.2">
      <c r="A333" s="1">
        <f>策略報表!A333</f>
        <v>44069</v>
      </c>
      <c r="B333">
        <f>策略報表!B333</f>
        <v>10300</v>
      </c>
      <c r="C333" s="2"/>
      <c r="D333" t="str">
        <f t="shared" si="17"/>
        <v>202008</v>
      </c>
    </row>
    <row r="334" spans="1:4" ht="16.2">
      <c r="A334" s="1">
        <f>策略報表!A334</f>
        <v>44070</v>
      </c>
      <c r="B334">
        <f>策略報表!B334</f>
        <v>-25238.73</v>
      </c>
      <c r="C334" s="2"/>
      <c r="D334" t="str">
        <f t="shared" si="17"/>
        <v>202008</v>
      </c>
    </row>
    <row r="335" spans="1:4" ht="16.2">
      <c r="A335" s="1">
        <f>策略報表!A335</f>
        <v>44071</v>
      </c>
      <c r="B335">
        <f>策略報表!B335</f>
        <v>-64962.33</v>
      </c>
      <c r="C335" s="2"/>
      <c r="D335" t="str">
        <f t="shared" si="17"/>
        <v>202008</v>
      </c>
    </row>
    <row r="336" spans="1:4" ht="16.2">
      <c r="A336" s="1">
        <f>策略報表!A336</f>
        <v>44072</v>
      </c>
      <c r="B336">
        <f>策略報表!B336</f>
        <v>0</v>
      </c>
      <c r="C336" s="2"/>
      <c r="D336" t="str">
        <f t="shared" si="17"/>
        <v>202008</v>
      </c>
    </row>
    <row r="337" spans="1:4" ht="16.2">
      <c r="A337" s="1">
        <f>策略報表!A337</f>
        <v>44073</v>
      </c>
      <c r="B337">
        <f>策略報表!B337</f>
        <v>0</v>
      </c>
      <c r="C337" s="2"/>
      <c r="D337" t="str">
        <f t="shared" si="17"/>
        <v>202008</v>
      </c>
    </row>
    <row r="338" spans="1:4" ht="16.2">
      <c r="A338" s="1">
        <f>策略報表!A338</f>
        <v>44074</v>
      </c>
      <c r="B338">
        <f>策略報表!B338</f>
        <v>-33191.43</v>
      </c>
      <c r="C338" s="2"/>
      <c r="D338" t="str">
        <f t="shared" si="17"/>
        <v>202008</v>
      </c>
    </row>
    <row r="339" spans="1:4" ht="16.2">
      <c r="A339" s="1">
        <f>策略報表!A339</f>
        <v>44075</v>
      </c>
      <c r="B339">
        <f>策略報表!B339</f>
        <v>-39200</v>
      </c>
      <c r="C339" s="2"/>
      <c r="D339" t="str">
        <f t="shared" si="17"/>
        <v>202009</v>
      </c>
    </row>
    <row r="340" spans="1:4" ht="16.2">
      <c r="A340" s="1">
        <f>策略報表!A340</f>
        <v>44076</v>
      </c>
      <c r="B340">
        <f>策略報表!B340</f>
        <v>-25064.79</v>
      </c>
      <c r="C340" s="2"/>
      <c r="D340" t="str">
        <f t="shared" si="17"/>
        <v>202009</v>
      </c>
    </row>
    <row r="341" spans="1:4" ht="16.2">
      <c r="A341" s="1">
        <f>策略報表!A341</f>
        <v>44077</v>
      </c>
      <c r="B341">
        <f>策略報表!B341</f>
        <v>-6497.9700000000012</v>
      </c>
      <c r="C341" s="2"/>
      <c r="D341" t="str">
        <f t="shared" si="17"/>
        <v>202009</v>
      </c>
    </row>
    <row r="342" spans="1:4" ht="16.2">
      <c r="A342" s="1">
        <f>策略報表!A342</f>
        <v>44078</v>
      </c>
      <c r="B342">
        <f>策略報表!B342</f>
        <v>6935.7200000000012</v>
      </c>
      <c r="C342" s="2"/>
      <c r="D342" t="str">
        <f t="shared" si="17"/>
        <v>202009</v>
      </c>
    </row>
    <row r="343" spans="1:4" ht="16.2">
      <c r="A343" s="1">
        <f>策略報表!A343</f>
        <v>44079</v>
      </c>
      <c r="B343">
        <f>策略報表!B343</f>
        <v>0</v>
      </c>
      <c r="C343" s="2"/>
      <c r="D343" t="str">
        <f t="shared" si="17"/>
        <v>202009</v>
      </c>
    </row>
    <row r="344" spans="1:4" ht="16.2">
      <c r="A344" s="1">
        <f>策略報表!A344</f>
        <v>44080</v>
      </c>
      <c r="B344">
        <f>策略報表!B344</f>
        <v>0</v>
      </c>
      <c r="C344" s="2"/>
      <c r="D344" t="str">
        <f t="shared" si="17"/>
        <v>202009</v>
      </c>
    </row>
    <row r="345" spans="1:4" ht="16.2">
      <c r="A345" s="1">
        <f>策略報表!A345</f>
        <v>44081</v>
      </c>
      <c r="B345">
        <f>策略報表!B345</f>
        <v>-65140.62</v>
      </c>
      <c r="C345" s="2"/>
      <c r="D345" t="str">
        <f t="shared" si="17"/>
        <v>202009</v>
      </c>
    </row>
    <row r="346" spans="1:4" ht="16.2">
      <c r="A346" s="1">
        <f>策略報表!A346</f>
        <v>44082</v>
      </c>
      <c r="B346">
        <f>策略報表!B346</f>
        <v>-16120.34</v>
      </c>
      <c r="C346" s="2"/>
      <c r="D346" t="str">
        <f t="shared" si="17"/>
        <v>202009</v>
      </c>
    </row>
    <row r="347" spans="1:4" ht="16.2">
      <c r="A347" s="1">
        <f>策略報表!A347</f>
        <v>44083</v>
      </c>
      <c r="B347">
        <f>策略報表!B347</f>
        <v>-83152.820000000007</v>
      </c>
      <c r="C347" s="2"/>
      <c r="D347" t="str">
        <f t="shared" si="17"/>
        <v>202009</v>
      </c>
    </row>
    <row r="348" spans="1:4" ht="16.2">
      <c r="A348" s="1">
        <f>策略報表!A348</f>
        <v>44084</v>
      </c>
      <c r="B348">
        <f>策略報表!B348</f>
        <v>-3359.6299999999992</v>
      </c>
      <c r="C348" s="2"/>
      <c r="D348" t="str">
        <f t="shared" si="17"/>
        <v>202009</v>
      </c>
    </row>
    <row r="349" spans="1:4" ht="16.2">
      <c r="A349" s="1">
        <f>策略報表!A349</f>
        <v>44085</v>
      </c>
      <c r="B349">
        <f>策略報表!B349</f>
        <v>-46717.520000000004</v>
      </c>
      <c r="C349" s="2"/>
      <c r="D349" t="str">
        <f t="shared" si="17"/>
        <v>202009</v>
      </c>
    </row>
    <row r="350" spans="1:4" ht="16.2">
      <c r="A350" s="1">
        <f>策略報表!A350</f>
        <v>44086</v>
      </c>
      <c r="B350">
        <f>策略報表!B350</f>
        <v>0</v>
      </c>
      <c r="C350" s="2"/>
      <c r="D350" t="str">
        <f t="shared" si="17"/>
        <v>202009</v>
      </c>
    </row>
    <row r="351" spans="1:4" ht="16.2">
      <c r="A351" s="1">
        <f>策略報表!A351</f>
        <v>44087</v>
      </c>
      <c r="B351">
        <f>策略報表!B351</f>
        <v>0</v>
      </c>
      <c r="C351" s="2"/>
      <c r="D351" t="str">
        <f t="shared" si="17"/>
        <v>202009</v>
      </c>
    </row>
    <row r="352" spans="1:4" ht="16.2">
      <c r="A352" s="1">
        <f>策略報表!A352</f>
        <v>44088</v>
      </c>
      <c r="B352">
        <f>策略報表!B352</f>
        <v>-84228.89</v>
      </c>
      <c r="C352" s="2"/>
      <c r="D352" t="str">
        <f t="shared" si="17"/>
        <v>202009</v>
      </c>
    </row>
    <row r="353" spans="1:4" ht="16.2">
      <c r="A353" s="1">
        <f>策略報表!A353</f>
        <v>44089</v>
      </c>
      <c r="B353">
        <f>策略報表!B353</f>
        <v>-15200</v>
      </c>
      <c r="C353" s="2"/>
      <c r="D353" t="str">
        <f t="shared" si="17"/>
        <v>202009</v>
      </c>
    </row>
    <row r="354" spans="1:4" ht="16.2">
      <c r="A354" s="1">
        <f>策略報表!A354</f>
        <v>44090</v>
      </c>
      <c r="B354">
        <f>策略報表!B354</f>
        <v>17666.21</v>
      </c>
      <c r="C354" s="2"/>
      <c r="D354" t="str">
        <f t="shared" si="17"/>
        <v>202009</v>
      </c>
    </row>
    <row r="355" spans="1:4" ht="16.2">
      <c r="A355" s="1">
        <f>策略報表!A355</f>
        <v>44091</v>
      </c>
      <c r="B355">
        <f>策略報表!B355</f>
        <v>41616.57</v>
      </c>
      <c r="C355" s="2"/>
      <c r="D355" t="str">
        <f t="shared" si="17"/>
        <v>202009</v>
      </c>
    </row>
    <row r="356" spans="1:4" ht="16.2">
      <c r="A356" s="1">
        <f>策略報表!A356</f>
        <v>44092</v>
      </c>
      <c r="B356">
        <f>策略報表!B356</f>
        <v>7300</v>
      </c>
      <c r="C356" s="2"/>
      <c r="D356" t="str">
        <f t="shared" si="17"/>
        <v>202009</v>
      </c>
    </row>
    <row r="357" spans="1:4" ht="16.2">
      <c r="A357" s="1">
        <f>策略報表!A357</f>
        <v>44093</v>
      </c>
      <c r="B357">
        <f>策略報表!B357</f>
        <v>0</v>
      </c>
      <c r="C357" s="2"/>
      <c r="D357" t="str">
        <f t="shared" si="17"/>
        <v>202009</v>
      </c>
    </row>
    <row r="358" spans="1:4" ht="16.2">
      <c r="A358" s="1">
        <f>策略報表!A358</f>
        <v>44094</v>
      </c>
      <c r="B358">
        <f>策略報表!B358</f>
        <v>0</v>
      </c>
      <c r="C358" s="2"/>
      <c r="D358" t="str">
        <f t="shared" si="17"/>
        <v>202009</v>
      </c>
    </row>
    <row r="359" spans="1:4" ht="16.2">
      <c r="A359" s="1">
        <f>策略報表!A359</f>
        <v>44095</v>
      </c>
      <c r="B359">
        <f>策略報表!B359</f>
        <v>17701.61</v>
      </c>
      <c r="C359" s="2"/>
      <c r="D359" t="str">
        <f t="shared" si="17"/>
        <v>202009</v>
      </c>
    </row>
    <row r="360" spans="1:4" ht="16.2">
      <c r="A360" s="1">
        <f>策略報表!A360</f>
        <v>44096</v>
      </c>
      <c r="B360">
        <f>策略報表!B360</f>
        <v>-14285.529999999999</v>
      </c>
      <c r="C360" s="2"/>
      <c r="D360" t="str">
        <f t="shared" si="17"/>
        <v>202009</v>
      </c>
    </row>
    <row r="361" spans="1:4" ht="16.2">
      <c r="A361" s="1">
        <f>策略報表!A361</f>
        <v>44097</v>
      </c>
      <c r="B361">
        <f>策略報表!B361</f>
        <v>-13776.92</v>
      </c>
      <c r="C361" s="2"/>
      <c r="D361" t="str">
        <f t="shared" si="17"/>
        <v>202009</v>
      </c>
    </row>
    <row r="362" spans="1:4" ht="16.2">
      <c r="A362" s="1">
        <f>策略報表!A362</f>
        <v>44098</v>
      </c>
      <c r="B362">
        <f>策略報表!B362</f>
        <v>237224.36</v>
      </c>
      <c r="C362" s="2"/>
      <c r="D362" t="str">
        <f t="shared" si="17"/>
        <v>202009</v>
      </c>
    </row>
    <row r="363" spans="1:4" ht="16.2">
      <c r="A363" s="1">
        <f>策略報表!A363</f>
        <v>44099</v>
      </c>
      <c r="B363">
        <f>策略報表!B363</f>
        <v>-100100</v>
      </c>
      <c r="C363" s="2"/>
      <c r="D363" t="str">
        <f t="shared" si="17"/>
        <v>202009</v>
      </c>
    </row>
    <row r="364" spans="1:4" ht="16.2">
      <c r="A364" s="1">
        <f>策略報表!A364</f>
        <v>44100</v>
      </c>
      <c r="B364">
        <f>策略報表!B364</f>
        <v>0</v>
      </c>
      <c r="C364" s="2"/>
      <c r="D364" t="str">
        <f t="shared" si="17"/>
        <v>202009</v>
      </c>
    </row>
    <row r="365" spans="1:4" ht="16.2">
      <c r="A365" s="1">
        <f>策略報表!A365</f>
        <v>44101</v>
      </c>
      <c r="B365">
        <f>策略報表!B365</f>
        <v>0</v>
      </c>
      <c r="C365" s="2"/>
      <c r="D365" t="str">
        <f t="shared" si="17"/>
        <v>202009</v>
      </c>
    </row>
    <row r="366" spans="1:4" ht="16.2">
      <c r="A366" s="1">
        <f>策略報表!A366</f>
        <v>44102</v>
      </c>
      <c r="B366">
        <f>策略報表!B366</f>
        <v>13319.559999999998</v>
      </c>
      <c r="C366" s="2"/>
      <c r="D366" t="str">
        <f t="shared" si="17"/>
        <v>202009</v>
      </c>
    </row>
    <row r="367" spans="1:4" ht="16.2">
      <c r="A367" s="1">
        <f>策略報表!A367</f>
        <v>44103</v>
      </c>
      <c r="B367">
        <f>策略報表!B367</f>
        <v>7105.16</v>
      </c>
      <c r="C367" s="2"/>
      <c r="D367" t="str">
        <f t="shared" si="17"/>
        <v>202009</v>
      </c>
    </row>
    <row r="368" spans="1:4" ht="16.2">
      <c r="A368" s="1">
        <f>策略報表!A368</f>
        <v>44104</v>
      </c>
      <c r="B368">
        <f>策略報表!B368</f>
        <v>5100</v>
      </c>
      <c r="C368" s="2"/>
      <c r="D368" t="str">
        <f t="shared" si="17"/>
        <v>202009</v>
      </c>
    </row>
    <row r="369" spans="1:4" ht="16.2">
      <c r="A369" s="1">
        <f>策略報表!A369</f>
        <v>44105</v>
      </c>
      <c r="B369">
        <f>策略報表!B369</f>
        <v>0</v>
      </c>
      <c r="C369" s="2"/>
      <c r="D369" t="str">
        <f t="shared" si="17"/>
        <v>202010</v>
      </c>
    </row>
    <row r="370" spans="1:4" ht="16.2">
      <c r="A370" s="1">
        <f>策略報表!A370</f>
        <v>44106</v>
      </c>
      <c r="B370">
        <f>策略報表!B370</f>
        <v>0</v>
      </c>
      <c r="C370" s="2"/>
      <c r="D370" t="str">
        <f t="shared" si="17"/>
        <v>202010</v>
      </c>
    </row>
    <row r="371" spans="1:4" ht="16.2">
      <c r="A371" s="1">
        <f>策略報表!A371</f>
        <v>44107</v>
      </c>
      <c r="B371">
        <f>策略報表!B371</f>
        <v>0</v>
      </c>
      <c r="C371" s="2"/>
      <c r="D371" t="str">
        <f t="shared" si="17"/>
        <v>202010</v>
      </c>
    </row>
    <row r="372" spans="1:4" ht="16.2">
      <c r="A372" s="1">
        <f>策略報表!A372</f>
        <v>44108</v>
      </c>
      <c r="B372">
        <f>策略報表!B372</f>
        <v>0</v>
      </c>
      <c r="C372" s="2"/>
      <c r="D372" t="str">
        <f t="shared" si="17"/>
        <v>202010</v>
      </c>
    </row>
    <row r="373" spans="1:4" ht="16.2">
      <c r="A373" s="1">
        <f>策略報表!A373</f>
        <v>44109</v>
      </c>
      <c r="B373">
        <f>策略報表!B373</f>
        <v>34941.18</v>
      </c>
      <c r="C373" s="2"/>
      <c r="D373" t="str">
        <f t="shared" si="17"/>
        <v>202010</v>
      </c>
    </row>
    <row r="374" spans="1:4" ht="16.2">
      <c r="A374" s="1">
        <f>策略報表!A374</f>
        <v>44110</v>
      </c>
      <c r="B374">
        <f>策略報表!B374</f>
        <v>189164.12</v>
      </c>
      <c r="C374" s="2"/>
      <c r="D374" t="str">
        <f t="shared" si="17"/>
        <v>202010</v>
      </c>
    </row>
    <row r="375" spans="1:4" ht="16.2">
      <c r="A375" s="1">
        <f>策略報表!A375</f>
        <v>44111</v>
      </c>
      <c r="B375">
        <f>策略報表!B375</f>
        <v>95500</v>
      </c>
      <c r="C375" s="2"/>
      <c r="D375" t="str">
        <f t="shared" si="17"/>
        <v>202010</v>
      </c>
    </row>
    <row r="376" spans="1:4" ht="16.2">
      <c r="A376" s="1">
        <f>策略報表!A376</f>
        <v>44112</v>
      </c>
      <c r="B376">
        <f>策略報表!B376</f>
        <v>94561.42</v>
      </c>
      <c r="C376" s="2"/>
      <c r="D376" t="str">
        <f t="shared" si="17"/>
        <v>202010</v>
      </c>
    </row>
    <row r="377" spans="1:4" ht="16.2">
      <c r="A377" s="1">
        <f>策略報表!A377</f>
        <v>44113</v>
      </c>
      <c r="B377">
        <f>策略報表!B377</f>
        <v>0</v>
      </c>
      <c r="C377" s="2"/>
      <c r="D377" t="str">
        <f t="shared" si="17"/>
        <v>202010</v>
      </c>
    </row>
    <row r="378" spans="1:4" ht="16.2">
      <c r="A378" s="1">
        <f>策略報表!A378</f>
        <v>44114</v>
      </c>
      <c r="B378">
        <f>策略報表!B378</f>
        <v>0</v>
      </c>
      <c r="C378" s="2"/>
      <c r="D378" t="str">
        <f t="shared" si="17"/>
        <v>202010</v>
      </c>
    </row>
    <row r="379" spans="1:4" ht="16.2">
      <c r="A379" s="1">
        <f>策略報表!A379</f>
        <v>44115</v>
      </c>
      <c r="B379">
        <f>策略報表!B379</f>
        <v>0</v>
      </c>
      <c r="C379" s="2"/>
      <c r="D379" t="str">
        <f t="shared" si="17"/>
        <v>202010</v>
      </c>
    </row>
    <row r="380" spans="1:4" ht="16.2">
      <c r="A380" s="1">
        <f>策略報表!A380</f>
        <v>44116</v>
      </c>
      <c r="B380">
        <f>策略報表!B380</f>
        <v>27948.43</v>
      </c>
      <c r="C380" s="2"/>
      <c r="D380" t="str">
        <f t="shared" si="17"/>
        <v>202010</v>
      </c>
    </row>
    <row r="381" spans="1:4" ht="16.2">
      <c r="A381" s="1">
        <f>策略報表!A381</f>
        <v>44117</v>
      </c>
      <c r="B381">
        <f>策略報表!B381</f>
        <v>-91816.93</v>
      </c>
      <c r="C381" s="2"/>
      <c r="D381" t="str">
        <f t="shared" si="17"/>
        <v>202010</v>
      </c>
    </row>
    <row r="382" spans="1:4" ht="16.2">
      <c r="A382" s="1">
        <f>策略報表!A382</f>
        <v>44118</v>
      </c>
      <c r="B382">
        <f>策略報表!B382</f>
        <v>-35275.440000000002</v>
      </c>
      <c r="C382" s="2"/>
      <c r="D382" t="str">
        <f t="shared" si="17"/>
        <v>202010</v>
      </c>
    </row>
    <row r="383" spans="1:4" ht="16.2">
      <c r="A383" s="1">
        <f>策略報表!A383</f>
        <v>44119</v>
      </c>
      <c r="B383">
        <f>策略報表!B383</f>
        <v>-74.429999999993015</v>
      </c>
      <c r="C383" s="2"/>
      <c r="D383" t="str">
        <f t="shared" si="17"/>
        <v>202010</v>
      </c>
    </row>
    <row r="384" spans="1:4" ht="16.2">
      <c r="A384" s="1">
        <f>策略報表!A384</f>
        <v>44120</v>
      </c>
      <c r="B384">
        <f>策略報表!B384</f>
        <v>3400</v>
      </c>
      <c r="C384" s="2"/>
      <c r="D384" t="str">
        <f t="shared" si="17"/>
        <v>202010</v>
      </c>
    </row>
    <row r="385" spans="1:4" ht="16.2">
      <c r="A385" s="1">
        <f>策略報表!A385</f>
        <v>44121</v>
      </c>
      <c r="B385">
        <f>策略報表!B385</f>
        <v>0</v>
      </c>
      <c r="C385" s="2"/>
      <c r="D385" t="str">
        <f t="shared" si="17"/>
        <v>202010</v>
      </c>
    </row>
    <row r="386" spans="1:4" ht="16.2">
      <c r="A386" s="1">
        <f>策略報表!A386</f>
        <v>44122</v>
      </c>
      <c r="B386">
        <f>策略報表!B386</f>
        <v>0</v>
      </c>
      <c r="C386" s="2"/>
      <c r="D386" t="str">
        <f t="shared" si="17"/>
        <v>202010</v>
      </c>
    </row>
    <row r="387" spans="1:4" ht="16.2">
      <c r="A387" s="1">
        <f>策略報表!A387</f>
        <v>44123</v>
      </c>
      <c r="B387">
        <f>策略報表!B387</f>
        <v>31554.760000000002</v>
      </c>
      <c r="C387" s="2"/>
      <c r="D387" t="str">
        <f t="shared" si="17"/>
        <v>202010</v>
      </c>
    </row>
    <row r="388" spans="1:4" ht="16.2">
      <c r="A388" s="1">
        <f>策略報表!A388</f>
        <v>44124</v>
      </c>
      <c r="B388">
        <f>策略報表!B388</f>
        <v>-41343.979999999996</v>
      </c>
      <c r="C388" s="2"/>
      <c r="D388" t="str">
        <f t="shared" ref="D388:D451" si="18">TEXT(A388,"yyyymm")</f>
        <v>202010</v>
      </c>
    </row>
    <row r="389" spans="1:4" ht="16.2">
      <c r="A389" s="1">
        <f>策略報表!A389</f>
        <v>44125</v>
      </c>
      <c r="B389">
        <f>策略報表!B389</f>
        <v>-40224.19</v>
      </c>
      <c r="C389" s="2"/>
      <c r="D389" t="str">
        <f t="shared" si="18"/>
        <v>202010</v>
      </c>
    </row>
    <row r="390" spans="1:4" ht="16.2">
      <c r="A390" s="1">
        <f>策略報表!A390</f>
        <v>44126</v>
      </c>
      <c r="B390">
        <f>策略報表!B390</f>
        <v>-12033.779999999999</v>
      </c>
      <c r="C390" s="2"/>
      <c r="D390" t="str">
        <f t="shared" si="18"/>
        <v>202010</v>
      </c>
    </row>
    <row r="391" spans="1:4" ht="16.2">
      <c r="A391" s="1">
        <f>策略報表!A391</f>
        <v>44127</v>
      </c>
      <c r="B391">
        <f>策略報表!B391</f>
        <v>-5569.86</v>
      </c>
      <c r="C391" s="2"/>
      <c r="D391" t="str">
        <f t="shared" si="18"/>
        <v>202010</v>
      </c>
    </row>
    <row r="392" spans="1:4" ht="16.2">
      <c r="A392" s="1">
        <f>策略報表!A392</f>
        <v>44128</v>
      </c>
      <c r="B392">
        <f>策略報表!B392</f>
        <v>0</v>
      </c>
      <c r="C392" s="2"/>
      <c r="D392" t="str">
        <f t="shared" si="18"/>
        <v>202010</v>
      </c>
    </row>
    <row r="393" spans="1:4" ht="16.2">
      <c r="A393" s="1">
        <f>策略報表!A393</f>
        <v>44129</v>
      </c>
      <c r="B393">
        <f>策略報表!B393</f>
        <v>0</v>
      </c>
      <c r="C393" s="2"/>
      <c r="D393" t="str">
        <f t="shared" si="18"/>
        <v>202010</v>
      </c>
    </row>
    <row r="394" spans="1:4" ht="16.2">
      <c r="A394" s="1">
        <f>策略報表!A394</f>
        <v>44130</v>
      </c>
      <c r="B394">
        <f>策略報表!B394</f>
        <v>-30646.079999999994</v>
      </c>
      <c r="C394" s="2"/>
      <c r="D394" t="str">
        <f t="shared" si="18"/>
        <v>202010</v>
      </c>
    </row>
    <row r="395" spans="1:4" ht="16.2">
      <c r="A395" s="1">
        <f>策略報表!A395</f>
        <v>44131</v>
      </c>
      <c r="B395">
        <f>策略報表!B395</f>
        <v>7300</v>
      </c>
      <c r="C395" s="2"/>
      <c r="D395" t="str">
        <f t="shared" si="18"/>
        <v>202010</v>
      </c>
    </row>
    <row r="396" spans="1:4" ht="16.2">
      <c r="A396" s="1">
        <f>策略報表!A396</f>
        <v>44132</v>
      </c>
      <c r="B396">
        <f>策略報表!B396</f>
        <v>1468.619999999999</v>
      </c>
      <c r="C396" s="2"/>
      <c r="D396" t="str">
        <f t="shared" si="18"/>
        <v>202010</v>
      </c>
    </row>
    <row r="397" spans="1:4" ht="16.2">
      <c r="A397" s="1">
        <f>策略報表!A397</f>
        <v>44133</v>
      </c>
      <c r="B397">
        <f>策略報表!B397</f>
        <v>86937.16</v>
      </c>
      <c r="C397" s="2"/>
      <c r="D397" t="str">
        <f t="shared" si="18"/>
        <v>202010</v>
      </c>
    </row>
    <row r="398" spans="1:4" ht="16.2">
      <c r="A398" s="1">
        <f>策略報表!A398</f>
        <v>44134</v>
      </c>
      <c r="B398">
        <f>策略報表!B398</f>
        <v>49551.199999999997</v>
      </c>
      <c r="C398" s="2"/>
      <c r="D398" t="str">
        <f t="shared" si="18"/>
        <v>202010</v>
      </c>
    </row>
    <row r="399" spans="1:4" ht="16.2">
      <c r="A399" s="1">
        <f>策略報表!A399</f>
        <v>44135</v>
      </c>
      <c r="B399">
        <f>策略報表!B399</f>
        <v>0</v>
      </c>
      <c r="C399" s="2"/>
      <c r="D399" t="str">
        <f t="shared" si="18"/>
        <v>202010</v>
      </c>
    </row>
    <row r="400" spans="1:4" ht="16.2">
      <c r="A400" s="1">
        <f>策略報表!A400</f>
        <v>44136</v>
      </c>
      <c r="B400">
        <f>策略報表!B400</f>
        <v>0</v>
      </c>
      <c r="C400" s="2"/>
      <c r="D400" t="str">
        <f t="shared" si="18"/>
        <v>202011</v>
      </c>
    </row>
    <row r="401" spans="1:4" ht="16.2">
      <c r="A401" s="1">
        <f>策略報表!A401</f>
        <v>44137</v>
      </c>
      <c r="B401">
        <f>策略報表!B401</f>
        <v>-46495.23</v>
      </c>
      <c r="C401" s="2"/>
      <c r="D401" t="str">
        <f t="shared" si="18"/>
        <v>202011</v>
      </c>
    </row>
    <row r="402" spans="1:4" ht="16.2">
      <c r="A402" s="1">
        <f>策略報表!A402</f>
        <v>44138</v>
      </c>
      <c r="B402">
        <f>策略報表!B402</f>
        <v>9042.9800000000032</v>
      </c>
      <c r="C402" s="2"/>
      <c r="D402" t="str">
        <f t="shared" si="18"/>
        <v>202011</v>
      </c>
    </row>
    <row r="403" spans="1:4" ht="16.2">
      <c r="A403" s="1">
        <f>策略報表!A403</f>
        <v>44139</v>
      </c>
      <c r="B403">
        <f>策略報表!B403</f>
        <v>67767.42</v>
      </c>
      <c r="C403" s="2"/>
      <c r="D403" t="str">
        <f t="shared" si="18"/>
        <v>202011</v>
      </c>
    </row>
    <row r="404" spans="1:4" ht="16.2">
      <c r="A404" s="1">
        <f>策略報表!A404</f>
        <v>44140</v>
      </c>
      <c r="B404">
        <f>策略報表!B404</f>
        <v>7113.75</v>
      </c>
      <c r="C404" s="2"/>
      <c r="D404" t="str">
        <f t="shared" si="18"/>
        <v>202011</v>
      </c>
    </row>
    <row r="405" spans="1:4" ht="16.2">
      <c r="A405" s="1">
        <f>策略報表!A405</f>
        <v>44141</v>
      </c>
      <c r="B405">
        <f>策略報表!B405</f>
        <v>-26243.31</v>
      </c>
      <c r="C405" s="2"/>
      <c r="D405" t="str">
        <f t="shared" si="18"/>
        <v>202011</v>
      </c>
    </row>
    <row r="406" spans="1:4" ht="16.2">
      <c r="A406" s="1">
        <f>策略報表!A406</f>
        <v>44142</v>
      </c>
      <c r="B406">
        <f>策略報表!B406</f>
        <v>0</v>
      </c>
      <c r="C406" s="2"/>
      <c r="D406" t="str">
        <f t="shared" si="18"/>
        <v>202011</v>
      </c>
    </row>
    <row r="407" spans="1:4" ht="16.2">
      <c r="A407" s="1">
        <f>策略報表!A407</f>
        <v>44143</v>
      </c>
      <c r="B407">
        <f>策略報表!B407</f>
        <v>0</v>
      </c>
      <c r="C407" s="2"/>
      <c r="D407" t="str">
        <f t="shared" si="18"/>
        <v>202011</v>
      </c>
    </row>
    <row r="408" spans="1:4" ht="16.2">
      <c r="A408" s="1">
        <f>策略報表!A408</f>
        <v>44144</v>
      </c>
      <c r="B408">
        <f>策略報表!B408</f>
        <v>109049.97</v>
      </c>
      <c r="C408" s="2"/>
      <c r="D408" t="str">
        <f t="shared" si="18"/>
        <v>202011</v>
      </c>
    </row>
    <row r="409" spans="1:4" ht="16.2">
      <c r="A409" s="1">
        <f>策略報表!A409</f>
        <v>44145</v>
      </c>
      <c r="B409">
        <f>策略報表!B409</f>
        <v>-1962.3000000000011</v>
      </c>
      <c r="C409" s="2"/>
      <c r="D409" t="str">
        <f t="shared" si="18"/>
        <v>202011</v>
      </c>
    </row>
    <row r="410" spans="1:4" ht="16.2">
      <c r="A410" s="1">
        <f>策略報表!A410</f>
        <v>44146</v>
      </c>
      <c r="B410">
        <f>策略報表!B410</f>
        <v>86219.12</v>
      </c>
      <c r="C410" s="2"/>
      <c r="D410" t="str">
        <f t="shared" si="18"/>
        <v>202011</v>
      </c>
    </row>
    <row r="411" spans="1:4" ht="16.2">
      <c r="A411" s="1">
        <f>策略報表!A411</f>
        <v>44147</v>
      </c>
      <c r="B411">
        <f>策略報表!B411</f>
        <v>-18892.080000000002</v>
      </c>
      <c r="C411" s="2"/>
      <c r="D411" t="str">
        <f t="shared" si="18"/>
        <v>202011</v>
      </c>
    </row>
    <row r="412" spans="1:4" ht="16.2">
      <c r="A412" s="1">
        <f>策略報表!A412</f>
        <v>44148</v>
      </c>
      <c r="B412">
        <f>策略報表!B412</f>
        <v>-2800</v>
      </c>
      <c r="C412" s="2"/>
      <c r="D412" t="str">
        <f t="shared" si="18"/>
        <v>202011</v>
      </c>
    </row>
    <row r="413" spans="1:4" ht="16.2">
      <c r="A413" s="1">
        <f>策略報表!A413</f>
        <v>44149</v>
      </c>
      <c r="B413">
        <f>策略報表!B413</f>
        <v>0</v>
      </c>
      <c r="C413" s="2"/>
      <c r="D413" t="str">
        <f t="shared" si="18"/>
        <v>202011</v>
      </c>
    </row>
    <row r="414" spans="1:4" ht="16.2">
      <c r="A414" s="1">
        <f>策略報表!A414</f>
        <v>44150</v>
      </c>
      <c r="B414">
        <f>策略報表!B414</f>
        <v>0</v>
      </c>
      <c r="C414" s="2"/>
      <c r="D414" t="str">
        <f t="shared" si="18"/>
        <v>202011</v>
      </c>
    </row>
    <row r="415" spans="1:4" ht="16.2">
      <c r="A415" s="1">
        <f>策略報表!A415</f>
        <v>44151</v>
      </c>
      <c r="B415">
        <f>策略報表!B415</f>
        <v>304076.23</v>
      </c>
      <c r="C415" s="2"/>
      <c r="D415" t="str">
        <f t="shared" si="18"/>
        <v>202011</v>
      </c>
    </row>
    <row r="416" spans="1:4" ht="16.2">
      <c r="A416" s="1">
        <f>策略報表!A416</f>
        <v>44152</v>
      </c>
      <c r="B416">
        <f>策略報表!B416</f>
        <v>94172.55</v>
      </c>
      <c r="C416" s="2"/>
      <c r="D416" t="str">
        <f t="shared" si="18"/>
        <v>202011</v>
      </c>
    </row>
    <row r="417" spans="1:4" ht="16.2">
      <c r="A417" s="1">
        <f>策略報表!A417</f>
        <v>44153</v>
      </c>
      <c r="B417">
        <f>策略報表!B417</f>
        <v>29155.550000000003</v>
      </c>
      <c r="C417" s="2"/>
      <c r="D417" t="str">
        <f t="shared" si="18"/>
        <v>202011</v>
      </c>
    </row>
    <row r="418" spans="1:4" ht="16.2">
      <c r="A418" s="1">
        <f>策略報表!A418</f>
        <v>44154</v>
      </c>
      <c r="B418">
        <f>策略報表!B418</f>
        <v>-15822</v>
      </c>
      <c r="C418" s="2"/>
      <c r="D418" t="str">
        <f t="shared" si="18"/>
        <v>202011</v>
      </c>
    </row>
    <row r="419" spans="1:4" ht="16.2">
      <c r="A419" s="1">
        <f>策略報表!A419</f>
        <v>44155</v>
      </c>
      <c r="B419">
        <f>策略報表!B419</f>
        <v>-5021.3100000000013</v>
      </c>
      <c r="C419" s="2"/>
      <c r="D419" t="str">
        <f t="shared" si="18"/>
        <v>202011</v>
      </c>
    </row>
    <row r="420" spans="1:4" ht="16.2">
      <c r="A420" s="1">
        <f>策略報表!A420</f>
        <v>44156</v>
      </c>
      <c r="B420">
        <f>策略報表!B420</f>
        <v>0</v>
      </c>
      <c r="C420" s="2"/>
      <c r="D420" t="str">
        <f t="shared" si="18"/>
        <v>202011</v>
      </c>
    </row>
    <row r="421" spans="1:4" ht="16.2">
      <c r="A421" s="1">
        <f>策略報表!A421</f>
        <v>44157</v>
      </c>
      <c r="B421">
        <f>策略報表!B421</f>
        <v>0</v>
      </c>
      <c r="C421" s="2"/>
      <c r="D421" t="str">
        <f t="shared" si="18"/>
        <v>202011</v>
      </c>
    </row>
    <row r="422" spans="1:4" ht="16.2">
      <c r="A422" s="1">
        <f>策略報表!A422</f>
        <v>44158</v>
      </c>
      <c r="B422">
        <f>策略報表!B422</f>
        <v>-8758.3000000000029</v>
      </c>
      <c r="C422" s="2"/>
      <c r="D422" t="str">
        <f t="shared" si="18"/>
        <v>202011</v>
      </c>
    </row>
    <row r="423" spans="1:4" ht="16.2">
      <c r="A423" s="1">
        <f>策略報表!A423</f>
        <v>44159</v>
      </c>
      <c r="B423">
        <f>策略報表!B423</f>
        <v>8067.98</v>
      </c>
      <c r="C423" s="2"/>
      <c r="D423" t="str">
        <f t="shared" si="18"/>
        <v>202011</v>
      </c>
    </row>
    <row r="424" spans="1:4" ht="16.2">
      <c r="A424" s="1">
        <f>策略報表!A424</f>
        <v>44160</v>
      </c>
      <c r="B424">
        <f>策略報表!B424</f>
        <v>29971.4</v>
      </c>
      <c r="C424" s="2"/>
      <c r="D424" t="str">
        <f t="shared" si="18"/>
        <v>202011</v>
      </c>
    </row>
    <row r="425" spans="1:4" ht="16.2">
      <c r="A425" s="1">
        <f>策略報表!A425</f>
        <v>44161</v>
      </c>
      <c r="B425">
        <f>策略報表!B425</f>
        <v>500</v>
      </c>
      <c r="C425" s="2"/>
      <c r="D425" t="str">
        <f t="shared" si="18"/>
        <v>202011</v>
      </c>
    </row>
    <row r="426" spans="1:4" ht="16.2">
      <c r="A426" s="1">
        <f>策略報表!A426</f>
        <v>44162</v>
      </c>
      <c r="B426">
        <f>策略報表!B426</f>
        <v>15670.32</v>
      </c>
      <c r="C426" s="2"/>
      <c r="D426" t="str">
        <f t="shared" si="18"/>
        <v>202011</v>
      </c>
    </row>
    <row r="427" spans="1:4" ht="16.2">
      <c r="A427" s="1">
        <f>策略報表!A427</f>
        <v>44163</v>
      </c>
      <c r="B427">
        <f>策略報表!B427</f>
        <v>0</v>
      </c>
      <c r="C427" s="2"/>
      <c r="D427" t="str">
        <f t="shared" si="18"/>
        <v>202011</v>
      </c>
    </row>
    <row r="428" spans="1:4" ht="16.2">
      <c r="A428" s="1">
        <f>策略報表!A428</f>
        <v>44164</v>
      </c>
      <c r="B428">
        <f>策略報表!B428</f>
        <v>0</v>
      </c>
      <c r="C428" s="2"/>
      <c r="D428" t="str">
        <f t="shared" si="18"/>
        <v>202011</v>
      </c>
    </row>
    <row r="429" spans="1:4" ht="16.2">
      <c r="A429" s="1">
        <f>策略報表!A429</f>
        <v>44165</v>
      </c>
      <c r="B429">
        <f>策略報表!B429</f>
        <v>-28928.21</v>
      </c>
      <c r="C429" s="2"/>
      <c r="D429" t="str">
        <f t="shared" si="18"/>
        <v>202011</v>
      </c>
    </row>
    <row r="430" spans="1:4" ht="16.2">
      <c r="A430" s="1">
        <f>策略報表!A430</f>
        <v>44166</v>
      </c>
      <c r="B430">
        <f>策略報表!B430</f>
        <v>-70027.760000000009</v>
      </c>
      <c r="C430" s="2"/>
      <c r="D430" t="str">
        <f t="shared" si="18"/>
        <v>202012</v>
      </c>
    </row>
    <row r="431" spans="1:4" ht="16.2">
      <c r="A431" s="1">
        <f>策略報表!A431</f>
        <v>44167</v>
      </c>
      <c r="B431">
        <f>策略報表!B431</f>
        <v>25529.03</v>
      </c>
      <c r="C431" s="2"/>
      <c r="D431" t="str">
        <f t="shared" si="18"/>
        <v>202012</v>
      </c>
    </row>
    <row r="432" spans="1:4" ht="16.2">
      <c r="A432" s="1">
        <f>策略報表!A432</f>
        <v>44168</v>
      </c>
      <c r="B432">
        <f>策略報表!B432</f>
        <v>9663.7799999999988</v>
      </c>
      <c r="C432" s="2"/>
      <c r="D432" t="str">
        <f t="shared" si="18"/>
        <v>202012</v>
      </c>
    </row>
    <row r="433" spans="1:4" ht="16.2">
      <c r="A433" s="1">
        <f>策略報表!A433</f>
        <v>44169</v>
      </c>
      <c r="B433">
        <f>策略報表!B433</f>
        <v>74967.51999999999</v>
      </c>
      <c r="C433" s="2"/>
      <c r="D433" t="str">
        <f t="shared" si="18"/>
        <v>202012</v>
      </c>
    </row>
    <row r="434" spans="1:4" ht="16.2">
      <c r="A434" s="1">
        <f>策略報表!A434</f>
        <v>44170</v>
      </c>
      <c r="B434">
        <f>策略報表!B434</f>
        <v>0</v>
      </c>
      <c r="C434" s="2"/>
      <c r="D434" t="str">
        <f t="shared" si="18"/>
        <v>202012</v>
      </c>
    </row>
    <row r="435" spans="1:4" ht="16.2">
      <c r="A435" s="1">
        <f>策略報表!A435</f>
        <v>44171</v>
      </c>
      <c r="B435">
        <f>策略報表!B435</f>
        <v>0</v>
      </c>
      <c r="C435" s="2"/>
      <c r="D435" t="str">
        <f t="shared" si="18"/>
        <v>202012</v>
      </c>
    </row>
    <row r="436" spans="1:4" ht="16.2">
      <c r="A436" s="1">
        <f>策略報表!A436</f>
        <v>44172</v>
      </c>
      <c r="B436">
        <f>策略報表!B436</f>
        <v>-13303.22</v>
      </c>
      <c r="C436" s="2"/>
      <c r="D436" t="str">
        <f t="shared" si="18"/>
        <v>202012</v>
      </c>
    </row>
    <row r="437" spans="1:4" ht="16.2">
      <c r="A437" s="1">
        <f>策略報表!A437</f>
        <v>44173</v>
      </c>
      <c r="B437">
        <f>策略報表!B437</f>
        <v>6500</v>
      </c>
      <c r="C437" s="2"/>
      <c r="D437" t="str">
        <f t="shared" si="18"/>
        <v>202012</v>
      </c>
    </row>
    <row r="438" spans="1:4" ht="16.2">
      <c r="A438" s="1">
        <f>策略報表!A438</f>
        <v>44174</v>
      </c>
      <c r="B438">
        <f>策略報表!B438</f>
        <v>25007.3</v>
      </c>
      <c r="C438" s="2"/>
      <c r="D438" t="str">
        <f t="shared" si="18"/>
        <v>202012</v>
      </c>
    </row>
    <row r="439" spans="1:4" ht="16.2">
      <c r="A439" s="1">
        <f>策略報表!A439</f>
        <v>44175</v>
      </c>
      <c r="B439">
        <f>策略報表!B439</f>
        <v>-81793.58</v>
      </c>
      <c r="C439" s="2"/>
      <c r="D439" t="str">
        <f t="shared" si="18"/>
        <v>202012</v>
      </c>
    </row>
    <row r="440" spans="1:4" ht="16.2">
      <c r="A440" s="1">
        <f>策略報表!A440</f>
        <v>44176</v>
      </c>
      <c r="B440">
        <f>策略報表!B440</f>
        <v>-45457.71</v>
      </c>
      <c r="C440" s="2"/>
      <c r="D440" t="str">
        <f t="shared" si="18"/>
        <v>202012</v>
      </c>
    </row>
    <row r="441" spans="1:4" ht="16.2">
      <c r="A441" s="1">
        <f>策略報表!A441</f>
        <v>44177</v>
      </c>
      <c r="B441">
        <f>策略報表!B441</f>
        <v>0</v>
      </c>
      <c r="C441" s="2"/>
      <c r="D441" t="str">
        <f t="shared" si="18"/>
        <v>202012</v>
      </c>
    </row>
    <row r="442" spans="1:4" ht="16.2">
      <c r="A442" s="1">
        <f>策略報表!A442</f>
        <v>44178</v>
      </c>
      <c r="B442">
        <f>策略報表!B442</f>
        <v>0</v>
      </c>
      <c r="C442" s="2"/>
      <c r="D442" t="str">
        <f t="shared" si="18"/>
        <v>202012</v>
      </c>
    </row>
    <row r="443" spans="1:4" ht="16.2">
      <c r="A443" s="1">
        <f>策略報表!A443</f>
        <v>44179</v>
      </c>
      <c r="B443">
        <f>策略報表!B443</f>
        <v>-52310</v>
      </c>
      <c r="C443" s="2"/>
      <c r="D443" t="str">
        <f t="shared" si="18"/>
        <v>202012</v>
      </c>
    </row>
    <row r="444" spans="1:4" ht="16.2">
      <c r="A444" s="1">
        <f>策略報表!A444</f>
        <v>44180</v>
      </c>
      <c r="B444">
        <f>策略報表!B444</f>
        <v>-34738.579999999994</v>
      </c>
      <c r="C444" s="2"/>
      <c r="D444" t="str">
        <f t="shared" si="18"/>
        <v>202012</v>
      </c>
    </row>
    <row r="445" spans="1:4" ht="16.2">
      <c r="A445" s="1">
        <f>策略報表!A445</f>
        <v>44181</v>
      </c>
      <c r="B445">
        <f>策略報表!B445</f>
        <v>115285.26000000001</v>
      </c>
      <c r="C445" s="2"/>
      <c r="D445" t="str">
        <f t="shared" si="18"/>
        <v>202012</v>
      </c>
    </row>
    <row r="446" spans="1:4" ht="16.2">
      <c r="A446" s="1">
        <f>策略報表!A446</f>
        <v>44182</v>
      </c>
      <c r="B446">
        <f>策略報表!B446</f>
        <v>-13501.630000000001</v>
      </c>
      <c r="C446" s="2"/>
      <c r="D446" t="str">
        <f t="shared" si="18"/>
        <v>202012</v>
      </c>
    </row>
    <row r="447" spans="1:4" ht="16.2">
      <c r="A447" s="1">
        <f>策略報表!A447</f>
        <v>44183</v>
      </c>
      <c r="B447">
        <f>策略報表!B447</f>
        <v>-26251.97</v>
      </c>
      <c r="C447" s="2"/>
      <c r="D447" t="str">
        <f t="shared" si="18"/>
        <v>202012</v>
      </c>
    </row>
    <row r="448" spans="1:4" ht="16.2">
      <c r="A448" s="1">
        <f>策略報表!A448</f>
        <v>44184</v>
      </c>
      <c r="B448">
        <f>策略報表!B448</f>
        <v>0</v>
      </c>
      <c r="C448" s="2"/>
      <c r="D448" t="str">
        <f t="shared" si="18"/>
        <v>202012</v>
      </c>
    </row>
    <row r="449" spans="1:4" ht="16.2">
      <c r="A449" s="1">
        <f>策略報表!A449</f>
        <v>44185</v>
      </c>
      <c r="B449">
        <f>策略報表!B449</f>
        <v>0</v>
      </c>
      <c r="C449" s="2"/>
      <c r="D449" t="str">
        <f t="shared" si="18"/>
        <v>202012</v>
      </c>
    </row>
    <row r="450" spans="1:4" ht="16.2">
      <c r="A450" s="1">
        <f>策略報表!A450</f>
        <v>44186</v>
      </c>
      <c r="B450">
        <f>策略報表!B450</f>
        <v>-24879.229999999996</v>
      </c>
      <c r="C450" s="2"/>
      <c r="D450" t="str">
        <f t="shared" si="18"/>
        <v>202012</v>
      </c>
    </row>
    <row r="451" spans="1:4" ht="16.2">
      <c r="A451" s="1">
        <f>策略報表!A451</f>
        <v>44187</v>
      </c>
      <c r="B451">
        <f>策略報表!B451</f>
        <v>-143086.04</v>
      </c>
      <c r="C451" s="2"/>
      <c r="D451" t="str">
        <f t="shared" si="18"/>
        <v>202012</v>
      </c>
    </row>
    <row r="452" spans="1:4" ht="16.2">
      <c r="A452" s="1">
        <f>策略報表!A452</f>
        <v>44188</v>
      </c>
      <c r="B452">
        <f>策略報表!B452</f>
        <v>-11422.79</v>
      </c>
      <c r="C452" s="2"/>
      <c r="D452" t="str">
        <f t="shared" ref="D452:D515" si="19">TEXT(A452,"yyyymm")</f>
        <v>202012</v>
      </c>
    </row>
    <row r="453" spans="1:4" ht="16.2">
      <c r="A453" s="1">
        <f>策略報表!A453</f>
        <v>44189</v>
      </c>
      <c r="B453">
        <f>策略報表!B453</f>
        <v>16736.050000000003</v>
      </c>
      <c r="C453" s="2"/>
      <c r="D453" t="str">
        <f t="shared" si="19"/>
        <v>202012</v>
      </c>
    </row>
    <row r="454" spans="1:4" ht="16.2">
      <c r="A454" s="1">
        <f>策略報表!A454</f>
        <v>44190</v>
      </c>
      <c r="B454">
        <f>策略報表!B454</f>
        <v>-680.15000000000146</v>
      </c>
      <c r="C454" s="2"/>
      <c r="D454" t="str">
        <f t="shared" si="19"/>
        <v>202012</v>
      </c>
    </row>
    <row r="455" spans="1:4" ht="16.2">
      <c r="A455" s="1">
        <f>策略報表!A455</f>
        <v>44191</v>
      </c>
      <c r="B455">
        <f>策略報表!B455</f>
        <v>0</v>
      </c>
      <c r="C455" s="2"/>
      <c r="D455" t="str">
        <f t="shared" si="19"/>
        <v>202012</v>
      </c>
    </row>
    <row r="456" spans="1:4" ht="16.2">
      <c r="A456" s="1">
        <f>策略報表!A456</f>
        <v>44192</v>
      </c>
      <c r="B456">
        <f>策略報表!B456</f>
        <v>0</v>
      </c>
      <c r="C456" s="2"/>
      <c r="D456" t="str">
        <f t="shared" si="19"/>
        <v>202012</v>
      </c>
    </row>
    <row r="457" spans="1:4" ht="16.2">
      <c r="A457" s="1">
        <f>策略報表!A457</f>
        <v>44193</v>
      </c>
      <c r="B457">
        <f>策略報表!B457</f>
        <v>107069.56</v>
      </c>
      <c r="C457" s="2"/>
      <c r="D457" t="str">
        <f t="shared" si="19"/>
        <v>202012</v>
      </c>
    </row>
    <row r="458" spans="1:4" ht="16.2">
      <c r="A458" s="1">
        <f>策略報表!A458</f>
        <v>44194</v>
      </c>
      <c r="B458">
        <f>策略報表!B458</f>
        <v>18802.739999999998</v>
      </c>
      <c r="C458" s="2"/>
      <c r="D458" t="str">
        <f t="shared" si="19"/>
        <v>202012</v>
      </c>
    </row>
    <row r="459" spans="1:4" ht="16.2">
      <c r="A459" s="1">
        <f>策略報表!A459</f>
        <v>44195</v>
      </c>
      <c r="B459">
        <f>策略報表!B459</f>
        <v>149025.20000000001</v>
      </c>
      <c r="C459" s="2"/>
      <c r="D459" t="str">
        <f t="shared" si="19"/>
        <v>202012</v>
      </c>
    </row>
    <row r="460" spans="1:4" ht="16.2">
      <c r="A460" s="1">
        <f>策略報表!A460</f>
        <v>44196</v>
      </c>
      <c r="B460">
        <f>策略報表!B460</f>
        <v>9281.68</v>
      </c>
      <c r="C460" s="2"/>
      <c r="D460" t="str">
        <f t="shared" si="19"/>
        <v>202012</v>
      </c>
    </row>
    <row r="461" spans="1:4" ht="16.2">
      <c r="A461" s="1">
        <f>策略報表!A461</f>
        <v>44197</v>
      </c>
      <c r="B461">
        <f>策略報表!B461</f>
        <v>0</v>
      </c>
      <c r="C461" s="2"/>
      <c r="D461" t="str">
        <f t="shared" si="19"/>
        <v>202101</v>
      </c>
    </row>
    <row r="462" spans="1:4" ht="16.2">
      <c r="A462" s="1">
        <f>策略報表!A462</f>
        <v>44198</v>
      </c>
      <c r="B462">
        <f>策略報表!B462</f>
        <v>0</v>
      </c>
      <c r="C462" s="2"/>
      <c r="D462" t="str">
        <f t="shared" si="19"/>
        <v>202101</v>
      </c>
    </row>
    <row r="463" spans="1:4" ht="16.2">
      <c r="A463" s="1">
        <f>策略報表!A463</f>
        <v>44199</v>
      </c>
      <c r="B463">
        <f>策略報表!B463</f>
        <v>0</v>
      </c>
      <c r="C463" s="2"/>
      <c r="D463" t="str">
        <f t="shared" si="19"/>
        <v>202101</v>
      </c>
    </row>
    <row r="464" spans="1:4" ht="16.2">
      <c r="A464" s="1">
        <f>策略報表!A464</f>
        <v>44200</v>
      </c>
      <c r="B464">
        <f>策略報表!B464</f>
        <v>210969.65</v>
      </c>
      <c r="C464" s="2"/>
      <c r="D464" t="str">
        <f t="shared" si="19"/>
        <v>202101</v>
      </c>
    </row>
    <row r="465" spans="1:4" ht="16.2">
      <c r="A465" s="1">
        <f>策略報表!A465</f>
        <v>44201</v>
      </c>
      <c r="B465">
        <f>策略報表!B465</f>
        <v>37206.870000000003</v>
      </c>
      <c r="C465" s="2"/>
      <c r="D465" t="str">
        <f t="shared" si="19"/>
        <v>202101</v>
      </c>
    </row>
    <row r="466" spans="1:4" ht="16.2">
      <c r="A466" s="1">
        <f>策略報表!A466</f>
        <v>44202</v>
      </c>
      <c r="B466">
        <f>策略報表!B466</f>
        <v>-45001.71</v>
      </c>
      <c r="C466" s="2"/>
      <c r="D466" t="str">
        <f t="shared" si="19"/>
        <v>202101</v>
      </c>
    </row>
    <row r="467" spans="1:4" ht="16.2">
      <c r="A467" s="1">
        <f>策略報表!A467</f>
        <v>44203</v>
      </c>
      <c r="B467">
        <f>策略報表!B467</f>
        <v>369880.05</v>
      </c>
      <c r="C467" s="2"/>
      <c r="D467" t="str">
        <f t="shared" si="19"/>
        <v>202101</v>
      </c>
    </row>
    <row r="468" spans="1:4" ht="16.2">
      <c r="A468" s="1">
        <f>策略報表!A468</f>
        <v>44204</v>
      </c>
      <c r="B468">
        <f>策略報表!B468</f>
        <v>228177.68</v>
      </c>
      <c r="C468" s="2"/>
      <c r="D468" t="str">
        <f t="shared" si="19"/>
        <v>202101</v>
      </c>
    </row>
    <row r="469" spans="1:4" ht="16.2">
      <c r="A469" s="1">
        <f>策略報表!A469</f>
        <v>44205</v>
      </c>
      <c r="B469">
        <f>策略報表!B469</f>
        <v>0</v>
      </c>
      <c r="C469" s="2"/>
      <c r="D469" t="str">
        <f t="shared" si="19"/>
        <v>202101</v>
      </c>
    </row>
    <row r="470" spans="1:4" ht="16.2">
      <c r="A470" s="1">
        <f>策略報表!A470</f>
        <v>44206</v>
      </c>
      <c r="B470">
        <f>策略報表!B470</f>
        <v>0</v>
      </c>
      <c r="C470" s="2"/>
      <c r="D470" t="str">
        <f t="shared" si="19"/>
        <v>202101</v>
      </c>
    </row>
    <row r="471" spans="1:4" ht="16.2">
      <c r="A471" s="1">
        <f>策略報表!A471</f>
        <v>44207</v>
      </c>
      <c r="B471">
        <f>策略報表!B471</f>
        <v>-10926.64</v>
      </c>
      <c r="C471" s="2"/>
      <c r="D471" t="str">
        <f t="shared" si="19"/>
        <v>202101</v>
      </c>
    </row>
    <row r="472" spans="1:4" ht="16.2">
      <c r="A472" s="1">
        <f>策略報表!A472</f>
        <v>44208</v>
      </c>
      <c r="B472">
        <f>策略報表!B472</f>
        <v>-57961.020000000004</v>
      </c>
      <c r="C472" s="2"/>
      <c r="D472" t="str">
        <f t="shared" si="19"/>
        <v>202101</v>
      </c>
    </row>
    <row r="473" spans="1:4" ht="16.2">
      <c r="A473" s="1">
        <f>策略報表!A473</f>
        <v>44209</v>
      </c>
      <c r="B473">
        <f>策略報表!B473</f>
        <v>314545.81</v>
      </c>
      <c r="C473" s="2"/>
      <c r="D473" t="str">
        <f t="shared" si="19"/>
        <v>202101</v>
      </c>
    </row>
    <row r="474" spans="1:4" ht="16.2">
      <c r="A474" s="1">
        <f>策略報表!A474</f>
        <v>44210</v>
      </c>
      <c r="B474">
        <f>策略報表!B474</f>
        <v>-80271.03</v>
      </c>
      <c r="C474" s="2"/>
      <c r="D474" t="str">
        <f t="shared" si="19"/>
        <v>202101</v>
      </c>
    </row>
    <row r="475" spans="1:4" ht="16.2">
      <c r="A475" s="1">
        <f>策略報表!A475</f>
        <v>44211</v>
      </c>
      <c r="B475">
        <f>策略報表!B475</f>
        <v>-45600</v>
      </c>
      <c r="C475" s="2"/>
      <c r="D475" t="str">
        <f t="shared" si="19"/>
        <v>202101</v>
      </c>
    </row>
    <row r="476" spans="1:4" ht="16.2">
      <c r="A476" s="1">
        <f>策略報表!A476</f>
        <v>44212</v>
      </c>
      <c r="B476">
        <f>策略報表!B476</f>
        <v>0</v>
      </c>
      <c r="C476" s="2"/>
      <c r="D476" t="str">
        <f t="shared" si="19"/>
        <v>202101</v>
      </c>
    </row>
    <row r="477" spans="1:4" ht="16.2">
      <c r="A477" s="1">
        <f>策略報表!A477</f>
        <v>44213</v>
      </c>
      <c r="B477">
        <f>策略報表!B477</f>
        <v>0</v>
      </c>
      <c r="C477" s="2"/>
      <c r="D477" t="str">
        <f t="shared" si="19"/>
        <v>202101</v>
      </c>
    </row>
    <row r="478" spans="1:4" ht="16.2">
      <c r="A478" s="1">
        <f>策略報表!A478</f>
        <v>44214</v>
      </c>
      <c r="B478">
        <f>策略報表!B478</f>
        <v>-71318.62</v>
      </c>
      <c r="C478" s="2"/>
      <c r="D478" t="str">
        <f t="shared" si="19"/>
        <v>202101</v>
      </c>
    </row>
    <row r="479" spans="1:4" ht="16.2">
      <c r="A479" s="1">
        <f>策略報表!A479</f>
        <v>44215</v>
      </c>
      <c r="B479">
        <f>策略報表!B479</f>
        <v>175656.26</v>
      </c>
      <c r="C479" s="2"/>
      <c r="D479" t="str">
        <f t="shared" si="19"/>
        <v>202101</v>
      </c>
    </row>
    <row r="480" spans="1:4" ht="16.2">
      <c r="A480" s="1">
        <f>策略報表!A480</f>
        <v>44216</v>
      </c>
      <c r="B480">
        <f>策略報表!B480</f>
        <v>-136854.35999999999</v>
      </c>
      <c r="C480" s="2"/>
      <c r="D480" t="str">
        <f t="shared" si="19"/>
        <v>202101</v>
      </c>
    </row>
    <row r="481" spans="1:4" ht="16.2">
      <c r="A481" s="1">
        <f>策略報表!A481</f>
        <v>44217</v>
      </c>
      <c r="B481">
        <f>策略報表!B481</f>
        <v>224910.13</v>
      </c>
      <c r="C481" s="2"/>
      <c r="D481" t="str">
        <f t="shared" si="19"/>
        <v>202101</v>
      </c>
    </row>
    <row r="482" spans="1:4" ht="16.2">
      <c r="A482" s="1">
        <f>策略報表!A482</f>
        <v>44218</v>
      </c>
      <c r="B482">
        <f>策略報表!B482</f>
        <v>-144800</v>
      </c>
      <c r="C482" s="2"/>
      <c r="D482" t="str">
        <f t="shared" si="19"/>
        <v>202101</v>
      </c>
    </row>
    <row r="483" spans="1:4" ht="16.2">
      <c r="A483" s="1">
        <f>策略報表!A483</f>
        <v>44219</v>
      </c>
      <c r="B483">
        <f>策略報表!B483</f>
        <v>0</v>
      </c>
      <c r="C483" s="2"/>
      <c r="D483" t="str">
        <f t="shared" si="19"/>
        <v>202101</v>
      </c>
    </row>
    <row r="484" spans="1:4" ht="16.2">
      <c r="A484" s="1">
        <f>策略報表!A484</f>
        <v>44220</v>
      </c>
      <c r="B484">
        <f>策略報表!B484</f>
        <v>0</v>
      </c>
      <c r="C484" s="2"/>
      <c r="D484" t="str">
        <f t="shared" si="19"/>
        <v>202101</v>
      </c>
    </row>
    <row r="485" spans="1:4" ht="16.2">
      <c r="A485" s="1">
        <f>策略報表!A485</f>
        <v>44221</v>
      </c>
      <c r="B485">
        <f>策略報表!B485</f>
        <v>-80658.040000000008</v>
      </c>
      <c r="C485" s="2"/>
      <c r="D485" t="str">
        <f t="shared" si="19"/>
        <v>202101</v>
      </c>
    </row>
    <row r="486" spans="1:4" ht="16.2">
      <c r="A486" s="1">
        <f>策略報表!A486</f>
        <v>44222</v>
      </c>
      <c r="B486">
        <f>策略報表!B486</f>
        <v>-242647.22</v>
      </c>
      <c r="C486" s="2"/>
      <c r="D486" t="str">
        <f t="shared" si="19"/>
        <v>202101</v>
      </c>
    </row>
    <row r="487" spans="1:4" ht="16.2">
      <c r="A487" s="1">
        <f>策略報表!A487</f>
        <v>44223</v>
      </c>
      <c r="B487">
        <f>策略報表!B487</f>
        <v>15900</v>
      </c>
      <c r="C487" s="2"/>
      <c r="D487" t="str">
        <f t="shared" si="19"/>
        <v>202101</v>
      </c>
    </row>
    <row r="488" spans="1:4" ht="16.2">
      <c r="A488" s="1">
        <f>策略報表!A488</f>
        <v>44224</v>
      </c>
      <c r="B488">
        <f>策略報表!B488</f>
        <v>68402.5</v>
      </c>
      <c r="C488" s="2"/>
      <c r="D488" t="str">
        <f t="shared" si="19"/>
        <v>202101</v>
      </c>
    </row>
    <row r="489" spans="1:4" ht="16.2">
      <c r="A489" s="1">
        <f>策略報表!A489</f>
        <v>44225</v>
      </c>
      <c r="B489">
        <f>策略報表!B489</f>
        <v>-101824.27</v>
      </c>
      <c r="C489" s="2"/>
      <c r="D489" t="str">
        <f t="shared" si="19"/>
        <v>202101</v>
      </c>
    </row>
    <row r="490" spans="1:4" ht="16.2">
      <c r="A490" s="1">
        <f>策略報表!A490</f>
        <v>44226</v>
      </c>
      <c r="B490">
        <f>策略報表!B490</f>
        <v>0</v>
      </c>
      <c r="C490" s="2"/>
      <c r="D490" t="str">
        <f t="shared" si="19"/>
        <v>202101</v>
      </c>
    </row>
    <row r="491" spans="1:4" ht="16.2">
      <c r="A491" s="1">
        <f>策略報表!A491</f>
        <v>44227</v>
      </c>
      <c r="B491">
        <f>策略報表!B491</f>
        <v>0</v>
      </c>
      <c r="C491" s="2"/>
      <c r="D491" t="str">
        <f t="shared" si="19"/>
        <v>202101</v>
      </c>
    </row>
    <row r="492" spans="1:4" ht="16.2">
      <c r="A492" s="1">
        <f>策略報表!A492</f>
        <v>44228</v>
      </c>
      <c r="B492">
        <f>策略報表!B492</f>
        <v>-86800</v>
      </c>
      <c r="C492" s="2"/>
      <c r="D492" t="str">
        <f t="shared" si="19"/>
        <v>202102</v>
      </c>
    </row>
    <row r="493" spans="1:4" ht="16.2">
      <c r="A493" s="1">
        <f>策略報表!A493</f>
        <v>44229</v>
      </c>
      <c r="B493">
        <f>策略報表!B493</f>
        <v>270321.67</v>
      </c>
      <c r="C493" s="2"/>
      <c r="D493" t="str">
        <f t="shared" si="19"/>
        <v>202102</v>
      </c>
    </row>
    <row r="494" spans="1:4" ht="16.2">
      <c r="A494" s="1">
        <f>策略報表!A494</f>
        <v>44230</v>
      </c>
      <c r="B494">
        <f>策略報表!B494</f>
        <v>42152</v>
      </c>
      <c r="C494" s="2"/>
      <c r="D494" t="str">
        <f t="shared" si="19"/>
        <v>202102</v>
      </c>
    </row>
    <row r="495" spans="1:4" ht="16.2">
      <c r="A495" s="1">
        <f>策略報表!A495</f>
        <v>44231</v>
      </c>
      <c r="B495">
        <f>策略報表!B495</f>
        <v>-99122.47</v>
      </c>
      <c r="C495" s="2"/>
      <c r="D495" t="str">
        <f t="shared" si="19"/>
        <v>202102</v>
      </c>
    </row>
    <row r="496" spans="1:4" ht="16.2">
      <c r="A496" s="1">
        <f>策略報表!A496</f>
        <v>44232</v>
      </c>
      <c r="B496">
        <f>策略報表!B496</f>
        <v>45744.84</v>
      </c>
      <c r="C496" s="2"/>
      <c r="D496" t="str">
        <f t="shared" si="19"/>
        <v>202102</v>
      </c>
    </row>
    <row r="497" spans="1:4" ht="16.2">
      <c r="A497" s="1">
        <f>策略報表!A497</f>
        <v>44233</v>
      </c>
      <c r="B497">
        <f>策略報表!B497</f>
        <v>0</v>
      </c>
      <c r="C497" s="2"/>
      <c r="D497" t="str">
        <f t="shared" si="19"/>
        <v>202102</v>
      </c>
    </row>
    <row r="498" spans="1:4" ht="16.2">
      <c r="A498" s="1">
        <f>策略報表!A498</f>
        <v>44234</v>
      </c>
      <c r="B498">
        <f>策略報表!B498</f>
        <v>0</v>
      </c>
      <c r="C498" s="2"/>
      <c r="D498" t="str">
        <f t="shared" si="19"/>
        <v>202102</v>
      </c>
    </row>
    <row r="499" spans="1:4" ht="16.2">
      <c r="A499" s="1">
        <f>策略報表!A499</f>
        <v>44235</v>
      </c>
      <c r="B499">
        <f>策略報表!B499</f>
        <v>0</v>
      </c>
      <c r="C499" s="2"/>
      <c r="D499" t="str">
        <f t="shared" si="19"/>
        <v>202102</v>
      </c>
    </row>
    <row r="500" spans="1:4" ht="16.2">
      <c r="A500" s="1">
        <f>策略報表!A500</f>
        <v>44236</v>
      </c>
      <c r="B500">
        <f>策略報表!B500</f>
        <v>0</v>
      </c>
      <c r="C500" s="2"/>
      <c r="D500" t="str">
        <f t="shared" si="19"/>
        <v>202102</v>
      </c>
    </row>
    <row r="501" spans="1:4" ht="16.2">
      <c r="A501" s="1">
        <f>策略報表!A501</f>
        <v>44237</v>
      </c>
      <c r="B501">
        <f>策略報表!B501</f>
        <v>0</v>
      </c>
      <c r="C501" s="2"/>
      <c r="D501" t="str">
        <f t="shared" si="19"/>
        <v>202102</v>
      </c>
    </row>
    <row r="502" spans="1:4" ht="16.2">
      <c r="A502" s="1">
        <f>策略報表!A502</f>
        <v>44238</v>
      </c>
      <c r="B502">
        <f>策略報表!B502</f>
        <v>0</v>
      </c>
      <c r="C502" s="2"/>
      <c r="D502" t="str">
        <f t="shared" si="19"/>
        <v>202102</v>
      </c>
    </row>
    <row r="503" spans="1:4" ht="16.2">
      <c r="A503" s="1">
        <f>策略報表!A503</f>
        <v>44239</v>
      </c>
      <c r="B503">
        <f>策略報表!B503</f>
        <v>0</v>
      </c>
      <c r="C503" s="2"/>
      <c r="D503" t="str">
        <f t="shared" si="19"/>
        <v>202102</v>
      </c>
    </row>
    <row r="504" spans="1:4" ht="16.2">
      <c r="A504" s="1">
        <f>策略報表!A504</f>
        <v>44240</v>
      </c>
      <c r="B504">
        <f>策略報表!B504</f>
        <v>0</v>
      </c>
      <c r="C504" s="2"/>
      <c r="D504" t="str">
        <f t="shared" si="19"/>
        <v>202102</v>
      </c>
    </row>
    <row r="505" spans="1:4" ht="16.2">
      <c r="A505" s="1">
        <f>策略報表!A505</f>
        <v>44241</v>
      </c>
      <c r="B505">
        <f>策略報表!B505</f>
        <v>0</v>
      </c>
      <c r="C505" s="2"/>
      <c r="D505" t="str">
        <f t="shared" si="19"/>
        <v>202102</v>
      </c>
    </row>
    <row r="506" spans="1:4" ht="16.2">
      <c r="A506" s="1">
        <f>策略報表!A506</f>
        <v>44242</v>
      </c>
      <c r="B506">
        <f>策略報表!B506</f>
        <v>0</v>
      </c>
      <c r="C506" s="2"/>
      <c r="D506" t="str">
        <f t="shared" si="19"/>
        <v>202102</v>
      </c>
    </row>
    <row r="507" spans="1:4" ht="16.2">
      <c r="A507" s="1">
        <f>策略報表!A507</f>
        <v>44243</v>
      </c>
      <c r="B507">
        <f>策略報表!B507</f>
        <v>0</v>
      </c>
      <c r="C507" s="2"/>
      <c r="D507" t="str">
        <f t="shared" si="19"/>
        <v>202102</v>
      </c>
    </row>
    <row r="508" spans="1:4" ht="16.2">
      <c r="A508" s="1">
        <f>策略報表!A508</f>
        <v>44244</v>
      </c>
      <c r="B508">
        <f>策略報表!B508</f>
        <v>174850.28</v>
      </c>
      <c r="C508" s="2"/>
      <c r="D508" t="str">
        <f t="shared" si="19"/>
        <v>202102</v>
      </c>
    </row>
    <row r="509" spans="1:4" ht="16.2">
      <c r="A509" s="1">
        <f>策略報表!A509</f>
        <v>44245</v>
      </c>
      <c r="B509">
        <f>策略報表!B509</f>
        <v>3320.95</v>
      </c>
      <c r="C509" s="2"/>
      <c r="D509" t="str">
        <f t="shared" si="19"/>
        <v>202102</v>
      </c>
    </row>
    <row r="510" spans="1:4" ht="16.2">
      <c r="A510" s="1">
        <f>策略報表!A510</f>
        <v>44246</v>
      </c>
      <c r="B510">
        <f>策略報表!B510</f>
        <v>-73624.459999999992</v>
      </c>
      <c r="C510" s="2"/>
      <c r="D510" t="str">
        <f t="shared" si="19"/>
        <v>202102</v>
      </c>
    </row>
    <row r="511" spans="1:4" ht="16.2">
      <c r="A511" s="1">
        <f>策略報表!A511</f>
        <v>44247</v>
      </c>
      <c r="B511">
        <f>策略報表!B511</f>
        <v>0</v>
      </c>
      <c r="C511" s="2"/>
      <c r="D511" t="str">
        <f t="shared" si="19"/>
        <v>202102</v>
      </c>
    </row>
    <row r="512" spans="1:4" ht="16.2">
      <c r="A512" s="1">
        <f>策略報表!A512</f>
        <v>44248</v>
      </c>
      <c r="B512">
        <f>策略報表!B512</f>
        <v>0</v>
      </c>
      <c r="C512" s="2"/>
      <c r="D512" t="str">
        <f t="shared" si="19"/>
        <v>202102</v>
      </c>
    </row>
    <row r="513" spans="1:4" ht="16.2">
      <c r="A513" s="1">
        <f>策略報表!A513</f>
        <v>44249</v>
      </c>
      <c r="B513">
        <f>策略報表!B513</f>
        <v>18340.949999999997</v>
      </c>
      <c r="C513" s="2"/>
      <c r="D513" t="str">
        <f t="shared" si="19"/>
        <v>202102</v>
      </c>
    </row>
    <row r="514" spans="1:4" ht="16.2">
      <c r="A514" s="1">
        <f>策略報表!A514</f>
        <v>44250</v>
      </c>
      <c r="B514">
        <f>策略報表!B514</f>
        <v>-873.88999999999942</v>
      </c>
      <c r="C514" s="2"/>
      <c r="D514" t="str">
        <f t="shared" si="19"/>
        <v>202102</v>
      </c>
    </row>
    <row r="515" spans="1:4" ht="16.2">
      <c r="A515" s="1">
        <f>策略報表!A515</f>
        <v>44251</v>
      </c>
      <c r="B515">
        <f>策略報表!B515</f>
        <v>-104152.76</v>
      </c>
      <c r="C515" s="2"/>
      <c r="D515" t="str">
        <f t="shared" si="19"/>
        <v>202102</v>
      </c>
    </row>
    <row r="516" spans="1:4" ht="16.2">
      <c r="A516" s="1">
        <f>策略報表!A516</f>
        <v>44252</v>
      </c>
      <c r="B516">
        <f>策略報表!B516</f>
        <v>66554.510000000009</v>
      </c>
      <c r="C516" s="2"/>
      <c r="D516" t="str">
        <f t="shared" ref="D516:D579" si="20">TEXT(A516,"yyyymm")</f>
        <v>202102</v>
      </c>
    </row>
    <row r="517" spans="1:4" ht="16.2">
      <c r="A517" s="1">
        <f>策略報表!A517</f>
        <v>44253</v>
      </c>
      <c r="B517">
        <f>策略報表!B517</f>
        <v>-27084.260000000009</v>
      </c>
      <c r="C517" s="2"/>
      <c r="D517" t="str">
        <f t="shared" si="20"/>
        <v>202102</v>
      </c>
    </row>
    <row r="518" spans="1:4" ht="16.2">
      <c r="A518" s="1">
        <f>策略報表!A518</f>
        <v>44254</v>
      </c>
      <c r="B518">
        <f>策略報表!B518</f>
        <v>0</v>
      </c>
      <c r="C518" s="2"/>
      <c r="D518" t="str">
        <f t="shared" si="20"/>
        <v>202102</v>
      </c>
    </row>
    <row r="519" spans="1:4" ht="16.2">
      <c r="A519" s="1">
        <f>策略報表!A519</f>
        <v>44255</v>
      </c>
      <c r="B519">
        <f>策略報表!B519</f>
        <v>0</v>
      </c>
      <c r="C519" s="2"/>
      <c r="D519" t="str">
        <f t="shared" si="20"/>
        <v>202102</v>
      </c>
    </row>
    <row r="520" spans="1:4" ht="16.2">
      <c r="A520" s="1">
        <f>策略報表!A520</f>
        <v>44256</v>
      </c>
      <c r="B520">
        <f>策略報表!B520</f>
        <v>0</v>
      </c>
      <c r="C520" s="2"/>
      <c r="D520" t="str">
        <f t="shared" si="20"/>
        <v>202103</v>
      </c>
    </row>
    <row r="521" spans="1:4" ht="16.2">
      <c r="A521" s="1">
        <f>策略報表!A521</f>
        <v>44257</v>
      </c>
      <c r="B521">
        <f>策略報表!B521</f>
        <v>-112006.48999999999</v>
      </c>
      <c r="C521" s="2"/>
      <c r="D521" t="str">
        <f t="shared" si="20"/>
        <v>202103</v>
      </c>
    </row>
    <row r="522" spans="1:4" ht="16.2">
      <c r="A522" s="1">
        <f>策略報表!A522</f>
        <v>44258</v>
      </c>
      <c r="B522">
        <f>策略報表!B522</f>
        <v>-13967.380000000005</v>
      </c>
      <c r="C522" s="2"/>
      <c r="D522" t="str">
        <f t="shared" si="20"/>
        <v>202103</v>
      </c>
    </row>
    <row r="523" spans="1:4" ht="16.2">
      <c r="A523" s="1">
        <f>策略報表!A523</f>
        <v>44259</v>
      </c>
      <c r="B523">
        <f>策略報表!B523</f>
        <v>-22575.799999999988</v>
      </c>
      <c r="C523" s="2"/>
      <c r="D523" t="str">
        <f t="shared" si="20"/>
        <v>202103</v>
      </c>
    </row>
    <row r="524" spans="1:4" ht="16.2">
      <c r="A524" s="1">
        <f>策略報表!A524</f>
        <v>44260</v>
      </c>
      <c r="B524">
        <f>策略報表!B524</f>
        <v>-15983.25</v>
      </c>
      <c r="C524" s="2"/>
      <c r="D524" t="str">
        <f t="shared" si="20"/>
        <v>202103</v>
      </c>
    </row>
    <row r="525" spans="1:4" ht="16.2">
      <c r="A525" s="1">
        <f>策略報表!A525</f>
        <v>44261</v>
      </c>
      <c r="B525">
        <f>策略報表!B525</f>
        <v>0</v>
      </c>
      <c r="C525" s="2"/>
      <c r="D525" t="str">
        <f t="shared" si="20"/>
        <v>202103</v>
      </c>
    </row>
    <row r="526" spans="1:4" ht="16.2">
      <c r="A526" s="1">
        <f>策略報表!A526</f>
        <v>44262</v>
      </c>
      <c r="B526">
        <f>策略報表!B526</f>
        <v>0</v>
      </c>
      <c r="C526" s="2"/>
      <c r="D526" t="str">
        <f t="shared" si="20"/>
        <v>202103</v>
      </c>
    </row>
    <row r="527" spans="1:4" ht="16.2">
      <c r="A527" s="1">
        <f>策略報表!A527</f>
        <v>44263</v>
      </c>
      <c r="B527">
        <f>策略報表!B527</f>
        <v>5331.25</v>
      </c>
      <c r="C527" s="2"/>
      <c r="D527" t="str">
        <f t="shared" si="20"/>
        <v>202103</v>
      </c>
    </row>
    <row r="528" spans="1:4" ht="16.2">
      <c r="A528" s="1">
        <f>策略報表!A528</f>
        <v>44264</v>
      </c>
      <c r="B528">
        <f>策略報表!B528</f>
        <v>-100790.98999999999</v>
      </c>
      <c r="C528" s="2"/>
      <c r="D528" t="str">
        <f t="shared" si="20"/>
        <v>202103</v>
      </c>
    </row>
    <row r="529" spans="1:4" ht="16.2">
      <c r="A529" s="1">
        <f>策略報表!A529</f>
        <v>44265</v>
      </c>
      <c r="B529">
        <f>策略報表!B529</f>
        <v>9747.260000000002</v>
      </c>
      <c r="C529" s="2"/>
      <c r="D529" t="str">
        <f t="shared" si="20"/>
        <v>202103</v>
      </c>
    </row>
    <row r="530" spans="1:4" ht="16.2">
      <c r="A530" s="1">
        <f>策略報表!A530</f>
        <v>44266</v>
      </c>
      <c r="B530">
        <f>策略報表!B530</f>
        <v>186283.97999999998</v>
      </c>
      <c r="C530" s="2"/>
      <c r="D530" t="str">
        <f t="shared" si="20"/>
        <v>202103</v>
      </c>
    </row>
    <row r="531" spans="1:4" ht="16.2">
      <c r="A531" s="1">
        <f>策略報表!A531</f>
        <v>44267</v>
      </c>
      <c r="B531">
        <f>策略報表!B531</f>
        <v>55926.29</v>
      </c>
      <c r="C531" s="2"/>
      <c r="D531" t="str">
        <f t="shared" si="20"/>
        <v>202103</v>
      </c>
    </row>
    <row r="532" spans="1:4" ht="16.2">
      <c r="A532" s="1">
        <f>策略報表!A532</f>
        <v>44268</v>
      </c>
      <c r="B532">
        <f>策略報表!B532</f>
        <v>0</v>
      </c>
      <c r="C532" s="2"/>
      <c r="D532" t="str">
        <f t="shared" si="20"/>
        <v>202103</v>
      </c>
    </row>
    <row r="533" spans="1:4" ht="16.2">
      <c r="A533" s="1">
        <f>策略報表!A533</f>
        <v>44269</v>
      </c>
      <c r="B533">
        <f>策略報表!B533</f>
        <v>0</v>
      </c>
      <c r="C533" s="2"/>
      <c r="D533" t="str">
        <f t="shared" si="20"/>
        <v>202103</v>
      </c>
    </row>
    <row r="534" spans="1:4" ht="16.2">
      <c r="A534" s="1">
        <f>策略報表!A534</f>
        <v>44270</v>
      </c>
      <c r="B534">
        <f>策略報表!B534</f>
        <v>-19557.52</v>
      </c>
      <c r="C534" s="2"/>
      <c r="D534" t="str">
        <f t="shared" si="20"/>
        <v>202103</v>
      </c>
    </row>
    <row r="535" spans="1:4" ht="16.2">
      <c r="A535" s="1">
        <f>策略報表!A535</f>
        <v>44271</v>
      </c>
      <c r="B535">
        <f>策略報表!B535</f>
        <v>94074.49</v>
      </c>
      <c r="C535" s="2"/>
      <c r="D535" t="str">
        <f t="shared" si="20"/>
        <v>202103</v>
      </c>
    </row>
    <row r="536" spans="1:4" ht="16.2">
      <c r="A536" s="1">
        <f>策略報表!A536</f>
        <v>44272</v>
      </c>
      <c r="B536">
        <f>策略報表!B536</f>
        <v>-136100</v>
      </c>
      <c r="C536" s="2"/>
      <c r="D536" t="str">
        <f t="shared" si="20"/>
        <v>202103</v>
      </c>
    </row>
    <row r="537" spans="1:4" ht="16.2">
      <c r="A537" s="1">
        <f>策略報表!A537</f>
        <v>44273</v>
      </c>
      <c r="B537">
        <f>策略報表!B537</f>
        <v>-80156.28</v>
      </c>
      <c r="C537" s="2"/>
      <c r="D537" t="str">
        <f t="shared" si="20"/>
        <v>202103</v>
      </c>
    </row>
    <row r="538" spans="1:4" ht="16.2">
      <c r="A538" s="1">
        <f>策略報表!A538</f>
        <v>44274</v>
      </c>
      <c r="B538">
        <f>策略報表!B538</f>
        <v>-65244.56</v>
      </c>
      <c r="C538" s="2"/>
      <c r="D538" t="str">
        <f t="shared" si="20"/>
        <v>202103</v>
      </c>
    </row>
    <row r="539" spans="1:4" ht="16.2">
      <c r="A539" s="1">
        <f>策略報表!A539</f>
        <v>44275</v>
      </c>
      <c r="B539">
        <f>策略報表!B539</f>
        <v>0</v>
      </c>
      <c r="C539" s="2"/>
      <c r="D539" t="str">
        <f t="shared" si="20"/>
        <v>202103</v>
      </c>
    </row>
    <row r="540" spans="1:4" ht="16.2">
      <c r="A540" s="1">
        <f>策略報表!A540</f>
        <v>44276</v>
      </c>
      <c r="B540">
        <f>策略報表!B540</f>
        <v>0</v>
      </c>
      <c r="C540" s="2"/>
      <c r="D540" t="str">
        <f t="shared" si="20"/>
        <v>202103</v>
      </c>
    </row>
    <row r="541" spans="1:4" ht="16.2">
      <c r="A541" s="1">
        <f>策略報表!A541</f>
        <v>44277</v>
      </c>
      <c r="B541">
        <f>策略報表!B541</f>
        <v>-16221.620000000003</v>
      </c>
      <c r="C541" s="2"/>
      <c r="D541" t="str">
        <f t="shared" si="20"/>
        <v>202103</v>
      </c>
    </row>
    <row r="542" spans="1:4" ht="16.2">
      <c r="A542" s="1">
        <f>策略報表!A542</f>
        <v>44278</v>
      </c>
      <c r="B542">
        <f>策略報表!B542</f>
        <v>-46141.72</v>
      </c>
      <c r="C542" s="2"/>
      <c r="D542" t="str">
        <f t="shared" si="20"/>
        <v>202103</v>
      </c>
    </row>
    <row r="543" spans="1:4" ht="16.2">
      <c r="A543" s="1">
        <f>策略報表!A543</f>
        <v>44279</v>
      </c>
      <c r="B543">
        <f>策略報表!B543</f>
        <v>-38077.21</v>
      </c>
      <c r="C543" s="2"/>
      <c r="D543" t="str">
        <f t="shared" si="20"/>
        <v>202103</v>
      </c>
    </row>
    <row r="544" spans="1:4" ht="16.2">
      <c r="A544" s="1">
        <f>策略報表!A544</f>
        <v>44280</v>
      </c>
      <c r="B544">
        <f>策略報表!B544</f>
        <v>-35813.43</v>
      </c>
      <c r="C544" s="2"/>
      <c r="D544" t="str">
        <f t="shared" si="20"/>
        <v>202103</v>
      </c>
    </row>
    <row r="545" spans="1:4" ht="16.2">
      <c r="A545" s="1">
        <f>策略報表!A545</f>
        <v>44281</v>
      </c>
      <c r="B545">
        <f>策略報表!B545</f>
        <v>167959.24</v>
      </c>
      <c r="C545" s="2"/>
      <c r="D545" t="str">
        <f t="shared" si="20"/>
        <v>202103</v>
      </c>
    </row>
    <row r="546" spans="1:4" ht="16.2">
      <c r="A546" s="1">
        <f>策略報表!A546</f>
        <v>44282</v>
      </c>
      <c r="B546">
        <f>策略報表!B546</f>
        <v>0</v>
      </c>
      <c r="C546" s="2"/>
      <c r="D546" t="str">
        <f t="shared" si="20"/>
        <v>202103</v>
      </c>
    </row>
    <row r="547" spans="1:4" ht="16.2">
      <c r="A547" s="1">
        <f>策略報表!A547</f>
        <v>44283</v>
      </c>
      <c r="B547">
        <f>策略報表!B547</f>
        <v>0</v>
      </c>
      <c r="C547" s="2"/>
      <c r="D547" t="str">
        <f t="shared" si="20"/>
        <v>202103</v>
      </c>
    </row>
    <row r="548" spans="1:4" ht="16.2">
      <c r="A548" s="1">
        <f>策略報表!A548</f>
        <v>44284</v>
      </c>
      <c r="B548">
        <f>策略報表!B548</f>
        <v>135613.87</v>
      </c>
      <c r="C548" s="2"/>
      <c r="D548" t="str">
        <f t="shared" si="20"/>
        <v>202103</v>
      </c>
    </row>
    <row r="549" spans="1:4" ht="16.2">
      <c r="A549" s="1">
        <f>策略報表!A549</f>
        <v>44285</v>
      </c>
      <c r="B549">
        <f>策略報表!B549</f>
        <v>103145.58</v>
      </c>
      <c r="C549" s="2"/>
      <c r="D549" t="str">
        <f t="shared" si="20"/>
        <v>202103</v>
      </c>
    </row>
    <row r="550" spans="1:4" ht="16.2">
      <c r="A550" s="1">
        <f>策略報表!A550</f>
        <v>44286</v>
      </c>
      <c r="B550">
        <f>策略報表!B550</f>
        <v>-39389.910000000003</v>
      </c>
      <c r="C550" s="2"/>
      <c r="D550" t="str">
        <f t="shared" si="20"/>
        <v>202103</v>
      </c>
    </row>
    <row r="551" spans="1:4" ht="16.2">
      <c r="A551" s="1">
        <f>策略報表!A551</f>
        <v>44287</v>
      </c>
      <c r="B551">
        <f>策略報表!B551</f>
        <v>24032.29</v>
      </c>
      <c r="C551" s="2"/>
      <c r="D551" t="str">
        <f t="shared" si="20"/>
        <v>202104</v>
      </c>
    </row>
    <row r="552" spans="1:4" ht="16.2">
      <c r="A552" s="1">
        <f>策略報表!A552</f>
        <v>44288</v>
      </c>
      <c r="B552">
        <f>策略報表!B552</f>
        <v>0</v>
      </c>
      <c r="C552" s="2"/>
      <c r="D552" t="str">
        <f t="shared" si="20"/>
        <v>202104</v>
      </c>
    </row>
    <row r="553" spans="1:4" ht="16.2">
      <c r="A553" s="1">
        <f>策略報表!A553</f>
        <v>44289</v>
      </c>
      <c r="B553">
        <f>策略報表!B553</f>
        <v>0</v>
      </c>
      <c r="C553" s="2"/>
      <c r="D553" t="str">
        <f t="shared" si="20"/>
        <v>202104</v>
      </c>
    </row>
    <row r="554" spans="1:4" ht="16.2">
      <c r="A554" s="1">
        <f>策略報表!A554</f>
        <v>44290</v>
      </c>
      <c r="B554">
        <f>策略報表!B554</f>
        <v>0</v>
      </c>
      <c r="C554" s="2"/>
      <c r="D554" t="str">
        <f t="shared" si="20"/>
        <v>202104</v>
      </c>
    </row>
    <row r="555" spans="1:4" ht="16.2">
      <c r="A555" s="1">
        <f>策略報表!A555</f>
        <v>44291</v>
      </c>
      <c r="B555">
        <f>策略報表!B555</f>
        <v>0</v>
      </c>
      <c r="C555" s="2"/>
      <c r="D555" t="str">
        <f t="shared" si="20"/>
        <v>202104</v>
      </c>
    </row>
    <row r="556" spans="1:4" ht="16.2">
      <c r="A556" s="1">
        <f>策略報表!A556</f>
        <v>44292</v>
      </c>
      <c r="B556">
        <f>策略報表!B556</f>
        <v>83568.320000000007</v>
      </c>
      <c r="C556" s="2"/>
      <c r="D556" t="str">
        <f t="shared" si="20"/>
        <v>202104</v>
      </c>
    </row>
    <row r="557" spans="1:4" ht="16.2">
      <c r="A557" s="1">
        <f>策略報表!A557</f>
        <v>44293</v>
      </c>
      <c r="B557">
        <f>策略報表!B557</f>
        <v>12881.48</v>
      </c>
      <c r="C557" s="2"/>
      <c r="D557" t="str">
        <f t="shared" si="20"/>
        <v>202104</v>
      </c>
    </row>
    <row r="558" spans="1:4" ht="16.2">
      <c r="A558" s="1">
        <f>策略報表!A558</f>
        <v>44294</v>
      </c>
      <c r="B558">
        <f>策略報表!B558</f>
        <v>12781.489999999998</v>
      </c>
      <c r="C558" s="2"/>
      <c r="D558" t="str">
        <f t="shared" si="20"/>
        <v>202104</v>
      </c>
    </row>
    <row r="559" spans="1:4" ht="16.2">
      <c r="A559" s="1">
        <f>策略報表!A559</f>
        <v>44295</v>
      </c>
      <c r="B559">
        <f>策略報表!B559</f>
        <v>-66946.26999999999</v>
      </c>
      <c r="C559" s="2"/>
      <c r="D559" t="str">
        <f t="shared" si="20"/>
        <v>202104</v>
      </c>
    </row>
    <row r="560" spans="1:4" ht="16.2">
      <c r="A560" s="1">
        <f>策略報表!A560</f>
        <v>44296</v>
      </c>
      <c r="B560">
        <f>策略報表!B560</f>
        <v>0</v>
      </c>
      <c r="C560" s="2"/>
      <c r="D560" t="str">
        <f t="shared" si="20"/>
        <v>202104</v>
      </c>
    </row>
    <row r="561" spans="1:4" ht="16.2">
      <c r="A561" s="1">
        <f>策略報表!A561</f>
        <v>44297</v>
      </c>
      <c r="B561">
        <f>策略報表!B561</f>
        <v>0</v>
      </c>
      <c r="C561" s="2"/>
      <c r="D561" t="str">
        <f t="shared" si="20"/>
        <v>202104</v>
      </c>
    </row>
    <row r="562" spans="1:4" ht="16.2">
      <c r="A562" s="1">
        <f>策略報表!A562</f>
        <v>44298</v>
      </c>
      <c r="B562">
        <f>策略報表!B562</f>
        <v>-5857.52</v>
      </c>
      <c r="C562" s="2"/>
      <c r="D562" t="str">
        <f t="shared" si="20"/>
        <v>202104</v>
      </c>
    </row>
    <row r="563" spans="1:4" ht="16.2">
      <c r="A563" s="1">
        <f>策略報表!A563</f>
        <v>44299</v>
      </c>
      <c r="B563">
        <f>策略報表!B563</f>
        <v>-161712.24999999997</v>
      </c>
      <c r="C563" s="2"/>
      <c r="D563" t="str">
        <f t="shared" si="20"/>
        <v>202104</v>
      </c>
    </row>
    <row r="564" spans="1:4" ht="16.2">
      <c r="A564" s="1">
        <f>策略報表!A564</f>
        <v>44300</v>
      </c>
      <c r="B564">
        <f>策略報表!B564</f>
        <v>5061.6500000000051</v>
      </c>
      <c r="C564" s="2"/>
      <c r="D564" t="str">
        <f t="shared" si="20"/>
        <v>202104</v>
      </c>
    </row>
    <row r="565" spans="1:4" ht="16.2">
      <c r="A565" s="1">
        <f>策略報表!A565</f>
        <v>44301</v>
      </c>
      <c r="B565">
        <f>策略報表!B565</f>
        <v>130847.4</v>
      </c>
      <c r="C565" s="2"/>
      <c r="D565" t="str">
        <f t="shared" si="20"/>
        <v>202104</v>
      </c>
    </row>
    <row r="566" spans="1:4" ht="16.2">
      <c r="A566" s="1">
        <f>策略報表!A566</f>
        <v>44302</v>
      </c>
      <c r="B566">
        <f>策略報表!B566</f>
        <v>9038.6600000000035</v>
      </c>
      <c r="C566" s="2"/>
      <c r="D566" t="str">
        <f t="shared" si="20"/>
        <v>202104</v>
      </c>
    </row>
    <row r="567" spans="1:4" ht="16.2">
      <c r="A567" s="1">
        <f>策略報表!A567</f>
        <v>44303</v>
      </c>
      <c r="B567">
        <f>策略報表!B567</f>
        <v>0</v>
      </c>
      <c r="C567" s="2"/>
      <c r="D567" t="str">
        <f t="shared" si="20"/>
        <v>202104</v>
      </c>
    </row>
    <row r="568" spans="1:4" ht="16.2">
      <c r="A568" s="1">
        <f>策略報表!A568</f>
        <v>44304</v>
      </c>
      <c r="B568">
        <f>策略報表!B568</f>
        <v>0</v>
      </c>
      <c r="C568" s="2"/>
      <c r="D568" t="str">
        <f t="shared" si="20"/>
        <v>202104</v>
      </c>
    </row>
    <row r="569" spans="1:4" ht="16.2">
      <c r="A569" s="1">
        <f>策略報表!A569</f>
        <v>44305</v>
      </c>
      <c r="B569">
        <f>策略報表!B569</f>
        <v>50942.450000000004</v>
      </c>
      <c r="C569" s="2"/>
      <c r="D569" t="str">
        <f t="shared" si="20"/>
        <v>202104</v>
      </c>
    </row>
    <row r="570" spans="1:4" ht="16.2">
      <c r="A570" s="1">
        <f>策略報表!A570</f>
        <v>44306</v>
      </c>
      <c r="B570">
        <f>策略報表!B570</f>
        <v>-26822.560000000005</v>
      </c>
      <c r="C570" s="2"/>
      <c r="D570" t="str">
        <f t="shared" si="20"/>
        <v>202104</v>
      </c>
    </row>
    <row r="571" spans="1:4" ht="16.2">
      <c r="A571" s="1">
        <f>策略報表!A571</f>
        <v>44307</v>
      </c>
      <c r="B571">
        <f>策略報表!B571</f>
        <v>-101877.72</v>
      </c>
      <c r="C571" s="2"/>
      <c r="D571" t="str">
        <f t="shared" si="20"/>
        <v>202104</v>
      </c>
    </row>
    <row r="572" spans="1:4" ht="16.2">
      <c r="A572" s="1">
        <f>策略報表!A572</f>
        <v>44308</v>
      </c>
      <c r="B572">
        <f>策略報表!B572</f>
        <v>-134215.82</v>
      </c>
      <c r="C572" s="2"/>
      <c r="D572" t="str">
        <f t="shared" si="20"/>
        <v>202104</v>
      </c>
    </row>
    <row r="573" spans="1:4" ht="16.2">
      <c r="A573" s="1">
        <f>策略報表!A573</f>
        <v>44309</v>
      </c>
      <c r="B573">
        <f>策略報表!B573</f>
        <v>83115.55</v>
      </c>
      <c r="C573" s="2"/>
      <c r="D573" t="str">
        <f t="shared" si="20"/>
        <v>202104</v>
      </c>
    </row>
    <row r="574" spans="1:4" ht="16.2">
      <c r="A574" s="1">
        <f>策略報表!A574</f>
        <v>44310</v>
      </c>
      <c r="B574">
        <f>策略報表!B574</f>
        <v>0</v>
      </c>
      <c r="C574" s="2"/>
      <c r="D574" t="str">
        <f t="shared" si="20"/>
        <v>202104</v>
      </c>
    </row>
    <row r="575" spans="1:4" ht="16.2">
      <c r="A575" s="1">
        <f>策略報表!A575</f>
        <v>44311</v>
      </c>
      <c r="B575">
        <f>策略報表!B575</f>
        <v>0</v>
      </c>
      <c r="C575" s="2"/>
      <c r="D575" t="str">
        <f t="shared" si="20"/>
        <v>202104</v>
      </c>
    </row>
    <row r="576" spans="1:4" ht="16.2">
      <c r="A576" s="1">
        <f>策略報表!A576</f>
        <v>44312</v>
      </c>
      <c r="B576">
        <f>策略報表!B576</f>
        <v>348310.97</v>
      </c>
      <c r="C576" s="2"/>
      <c r="D576" t="str">
        <f t="shared" si="20"/>
        <v>202104</v>
      </c>
    </row>
    <row r="577" spans="1:4" ht="16.2">
      <c r="A577" s="1">
        <f>策略報表!A577</f>
        <v>44313</v>
      </c>
      <c r="B577">
        <f>策略報表!B577</f>
        <v>-20530.489999999998</v>
      </c>
      <c r="C577" s="2"/>
      <c r="D577" t="str">
        <f t="shared" si="20"/>
        <v>202104</v>
      </c>
    </row>
    <row r="578" spans="1:4" ht="16.2">
      <c r="A578" s="1">
        <f>策略報表!A578</f>
        <v>44314</v>
      </c>
      <c r="B578">
        <f>策略報表!B578</f>
        <v>-42027.22</v>
      </c>
      <c r="C578" s="2"/>
      <c r="D578" t="str">
        <f t="shared" si="20"/>
        <v>202104</v>
      </c>
    </row>
    <row r="579" spans="1:4" ht="16.2">
      <c r="A579" s="1">
        <f>策略報表!A579</f>
        <v>44315</v>
      </c>
      <c r="B579">
        <f>策略報表!B579</f>
        <v>47554.28</v>
      </c>
      <c r="C579" s="2"/>
      <c r="D579" t="str">
        <f t="shared" si="20"/>
        <v>202104</v>
      </c>
    </row>
    <row r="580" spans="1:4" ht="16.2">
      <c r="A580" s="1">
        <f>策略報表!A580</f>
        <v>44316</v>
      </c>
      <c r="B580">
        <f>策略報表!B580</f>
        <v>0</v>
      </c>
      <c r="C580" s="2"/>
      <c r="D580" t="str">
        <f t="shared" ref="D580:D643" si="21">TEXT(A580,"yyyymm")</f>
        <v>202104</v>
      </c>
    </row>
    <row r="581" spans="1:4" ht="16.2">
      <c r="A581" s="1">
        <f>策略報表!A581</f>
        <v>44317</v>
      </c>
      <c r="B581">
        <f>策略報表!B581</f>
        <v>0</v>
      </c>
      <c r="C581" s="2"/>
      <c r="D581" t="str">
        <f t="shared" si="21"/>
        <v>202105</v>
      </c>
    </row>
    <row r="582" spans="1:4" ht="16.2">
      <c r="A582" s="1">
        <f>策略報表!A582</f>
        <v>44318</v>
      </c>
      <c r="B582">
        <f>策略報表!B582</f>
        <v>0</v>
      </c>
      <c r="C582" s="2"/>
      <c r="D582" t="str">
        <f t="shared" si="21"/>
        <v>202105</v>
      </c>
    </row>
    <row r="583" spans="1:4" ht="16.2">
      <c r="A583" s="1">
        <f>策略報表!A583</f>
        <v>44319</v>
      </c>
      <c r="B583">
        <f>策略報表!B583</f>
        <v>43260.849999999984</v>
      </c>
      <c r="C583" s="2"/>
      <c r="D583" t="str">
        <f t="shared" si="21"/>
        <v>202105</v>
      </c>
    </row>
    <row r="584" spans="1:4" ht="16.2">
      <c r="A584" s="1">
        <f>策略報表!A584</f>
        <v>44320</v>
      </c>
      <c r="B584">
        <f>策略報表!B584</f>
        <v>228562.49</v>
      </c>
      <c r="C584" s="2"/>
      <c r="D584" t="str">
        <f t="shared" si="21"/>
        <v>202105</v>
      </c>
    </row>
    <row r="585" spans="1:4" ht="16.2">
      <c r="A585" s="1">
        <f>策略報表!A585</f>
        <v>44321</v>
      </c>
      <c r="B585">
        <f>策略報表!B585</f>
        <v>-50969.5</v>
      </c>
      <c r="C585" s="2"/>
      <c r="D585" t="str">
        <f t="shared" si="21"/>
        <v>202105</v>
      </c>
    </row>
    <row r="586" spans="1:4" ht="16.2">
      <c r="A586" s="1">
        <f>策略報表!A586</f>
        <v>44322</v>
      </c>
      <c r="B586">
        <f>策略報表!B586</f>
        <v>-112005.33</v>
      </c>
      <c r="C586" s="2"/>
      <c r="D586" t="str">
        <f t="shared" si="21"/>
        <v>202105</v>
      </c>
    </row>
    <row r="587" spans="1:4" ht="16.2">
      <c r="A587" s="1">
        <f>策略報表!A587</f>
        <v>44323</v>
      </c>
      <c r="B587">
        <f>策略報表!B587</f>
        <v>165954.45000000001</v>
      </c>
      <c r="C587" s="2"/>
      <c r="D587" t="str">
        <f t="shared" si="21"/>
        <v>202105</v>
      </c>
    </row>
    <row r="588" spans="1:4" ht="16.2">
      <c r="A588" s="1">
        <f>策略報表!A588</f>
        <v>44324</v>
      </c>
      <c r="B588">
        <f>策略報表!B588</f>
        <v>0</v>
      </c>
      <c r="C588" s="2"/>
      <c r="D588" t="str">
        <f t="shared" si="21"/>
        <v>202105</v>
      </c>
    </row>
    <row r="589" spans="1:4" ht="16.2">
      <c r="A589" s="1">
        <f>策略報表!A589</f>
        <v>44325</v>
      </c>
      <c r="B589">
        <f>策略報表!B589</f>
        <v>0</v>
      </c>
      <c r="C589" s="2"/>
      <c r="D589" t="str">
        <f t="shared" si="21"/>
        <v>202105</v>
      </c>
    </row>
    <row r="590" spans="1:4" ht="16.2">
      <c r="A590" s="1">
        <f>策略報表!A590</f>
        <v>44326</v>
      </c>
      <c r="B590">
        <f>策略報表!B590</f>
        <v>-55308.299999999996</v>
      </c>
      <c r="C590" s="2"/>
      <c r="D590" t="str">
        <f t="shared" si="21"/>
        <v>202105</v>
      </c>
    </row>
    <row r="591" spans="1:4" ht="16.2">
      <c r="A591" s="1">
        <f>策略報表!A591</f>
        <v>44327</v>
      </c>
      <c r="B591">
        <f>策略報表!B591</f>
        <v>105988.64000000001</v>
      </c>
      <c r="C591" s="2"/>
      <c r="D591" t="str">
        <f t="shared" si="21"/>
        <v>202105</v>
      </c>
    </row>
    <row r="592" spans="1:4" ht="16.2">
      <c r="A592" s="1">
        <f>策略報表!A592</f>
        <v>44328</v>
      </c>
      <c r="B592">
        <f>策略報表!B592</f>
        <v>289597.58999999997</v>
      </c>
      <c r="C592" s="2"/>
      <c r="D592" t="str">
        <f t="shared" si="21"/>
        <v>202105</v>
      </c>
    </row>
    <row r="593" spans="1:4" ht="16.2">
      <c r="A593" s="1">
        <f>策略報表!A593</f>
        <v>44329</v>
      </c>
      <c r="B593">
        <f>策略報表!B593</f>
        <v>-182027.84</v>
      </c>
      <c r="C593" s="2"/>
      <c r="D593" t="str">
        <f t="shared" si="21"/>
        <v>202105</v>
      </c>
    </row>
    <row r="594" spans="1:4" ht="16.2">
      <c r="A594" s="1">
        <f>策略報表!A594</f>
        <v>44330</v>
      </c>
      <c r="B594">
        <f>策略報表!B594</f>
        <v>-20109.740000000005</v>
      </c>
      <c r="C594" s="2"/>
      <c r="D594" t="str">
        <f t="shared" si="21"/>
        <v>202105</v>
      </c>
    </row>
    <row r="595" spans="1:4" ht="16.2">
      <c r="A595" s="1">
        <f>策略報表!A595</f>
        <v>44331</v>
      </c>
      <c r="B595">
        <f>策略報表!B595</f>
        <v>0</v>
      </c>
      <c r="C595" s="2"/>
      <c r="D595" t="str">
        <f t="shared" si="21"/>
        <v>202105</v>
      </c>
    </row>
    <row r="596" spans="1:4" ht="16.2">
      <c r="A596" s="1">
        <f>策略報表!A596</f>
        <v>44332</v>
      </c>
      <c r="B596">
        <f>策略報表!B596</f>
        <v>0</v>
      </c>
      <c r="C596" s="2"/>
      <c r="D596" t="str">
        <f t="shared" si="21"/>
        <v>202105</v>
      </c>
    </row>
    <row r="597" spans="1:4" ht="16.2">
      <c r="A597" s="1">
        <f>策略報表!A597</f>
        <v>44333</v>
      </c>
      <c r="B597">
        <f>策略報表!B597</f>
        <v>-170666.63</v>
      </c>
      <c r="C597" s="2"/>
      <c r="D597" t="str">
        <f t="shared" si="21"/>
        <v>202105</v>
      </c>
    </row>
    <row r="598" spans="1:4" ht="16.2">
      <c r="A598" s="1">
        <f>策略報表!A598</f>
        <v>44334</v>
      </c>
      <c r="B598">
        <f>策略報表!B598</f>
        <v>772823.34</v>
      </c>
      <c r="C598" s="2"/>
      <c r="D598" t="str">
        <f t="shared" si="21"/>
        <v>202105</v>
      </c>
    </row>
    <row r="599" spans="1:4" ht="16.2">
      <c r="A599" s="1">
        <f>策略報表!A599</f>
        <v>44335</v>
      </c>
      <c r="B599">
        <f>策略報表!B599</f>
        <v>915.44000000000233</v>
      </c>
      <c r="C599" s="2"/>
      <c r="D599" t="str">
        <f t="shared" si="21"/>
        <v>202105</v>
      </c>
    </row>
    <row r="600" spans="1:4" ht="16.2">
      <c r="A600" s="1">
        <f>策略報表!A600</f>
        <v>44336</v>
      </c>
      <c r="B600">
        <f>策略報表!B600</f>
        <v>5300</v>
      </c>
      <c r="C600" s="2"/>
      <c r="D600" t="str">
        <f t="shared" si="21"/>
        <v>202105</v>
      </c>
    </row>
    <row r="601" spans="1:4" ht="16.2">
      <c r="A601" s="1">
        <f>策略報表!A601</f>
        <v>44337</v>
      </c>
      <c r="B601">
        <f>策略報表!B601</f>
        <v>149543.60999999999</v>
      </c>
      <c r="C601" s="2"/>
      <c r="D601" t="str">
        <f t="shared" si="21"/>
        <v>202105</v>
      </c>
    </row>
    <row r="602" spans="1:4" ht="16.2">
      <c r="A602" s="1">
        <f>策略報表!A602</f>
        <v>44338</v>
      </c>
      <c r="B602">
        <f>策略報表!B602</f>
        <v>0</v>
      </c>
      <c r="C602" s="2"/>
      <c r="D602" t="str">
        <f t="shared" si="21"/>
        <v>202105</v>
      </c>
    </row>
    <row r="603" spans="1:4" ht="16.2">
      <c r="A603" s="1">
        <f>策略報表!A603</f>
        <v>44339</v>
      </c>
      <c r="B603">
        <f>策略報表!B603</f>
        <v>0</v>
      </c>
      <c r="C603" s="2"/>
      <c r="D603" t="str">
        <f t="shared" si="21"/>
        <v>202105</v>
      </c>
    </row>
    <row r="604" spans="1:4" ht="16.2">
      <c r="A604" s="1">
        <f>策略報表!A604</f>
        <v>44340</v>
      </c>
      <c r="B604">
        <f>策略報表!B604</f>
        <v>-89400</v>
      </c>
      <c r="C604" s="2"/>
      <c r="D604" t="str">
        <f t="shared" si="21"/>
        <v>202105</v>
      </c>
    </row>
    <row r="605" spans="1:4" ht="16.2">
      <c r="A605" s="1">
        <f>策略報表!A605</f>
        <v>44341</v>
      </c>
      <c r="B605">
        <f>策略報表!B605</f>
        <v>196219.90999999997</v>
      </c>
      <c r="C605" s="2"/>
      <c r="D605" t="str">
        <f t="shared" si="21"/>
        <v>202105</v>
      </c>
    </row>
    <row r="606" spans="1:4" ht="16.2">
      <c r="A606" s="1">
        <f>策略報表!A606</f>
        <v>44342</v>
      </c>
      <c r="B606">
        <f>策略報表!B606</f>
        <v>3002.83</v>
      </c>
      <c r="C606" s="2"/>
      <c r="D606" t="str">
        <f t="shared" si="21"/>
        <v>202105</v>
      </c>
    </row>
    <row r="607" spans="1:4" ht="16.2">
      <c r="A607" s="1">
        <f>策略報表!A607</f>
        <v>44343</v>
      </c>
      <c r="B607">
        <f>策略報表!B607</f>
        <v>-94884.42</v>
      </c>
      <c r="C607" s="2"/>
      <c r="D607" t="str">
        <f t="shared" si="21"/>
        <v>202105</v>
      </c>
    </row>
    <row r="608" spans="1:4" ht="16.2">
      <c r="A608" s="1">
        <f>策略報表!A608</f>
        <v>44344</v>
      </c>
      <c r="B608">
        <f>策略報表!B608</f>
        <v>211994.65000000002</v>
      </c>
      <c r="C608" s="2"/>
      <c r="D608" t="str">
        <f t="shared" si="21"/>
        <v>202105</v>
      </c>
    </row>
    <row r="609" spans="1:4" ht="16.2">
      <c r="A609" s="1">
        <f>策略報表!A609</f>
        <v>44345</v>
      </c>
      <c r="B609">
        <f>策略報表!B609</f>
        <v>0</v>
      </c>
      <c r="C609" s="2"/>
      <c r="D609" t="str">
        <f t="shared" si="21"/>
        <v>202105</v>
      </c>
    </row>
    <row r="610" spans="1:4" ht="16.2">
      <c r="A610" s="1">
        <f>策略報表!A610</f>
        <v>44346</v>
      </c>
      <c r="B610">
        <f>策略報表!B610</f>
        <v>0</v>
      </c>
      <c r="C610" s="2"/>
      <c r="D610" t="str">
        <f t="shared" si="21"/>
        <v>202105</v>
      </c>
    </row>
    <row r="611" spans="1:4" ht="16.2">
      <c r="A611" s="1">
        <f>策略報表!A611</f>
        <v>44347</v>
      </c>
      <c r="B611">
        <f>策略報表!B611</f>
        <v>50202.970000000016</v>
      </c>
      <c r="C611" s="2"/>
      <c r="D611" t="str">
        <f t="shared" si="21"/>
        <v>202105</v>
      </c>
    </row>
    <row r="612" spans="1:4" ht="16.2">
      <c r="A612" s="1">
        <f>策略報表!A612</f>
        <v>44348</v>
      </c>
      <c r="B612">
        <f>策略報表!B612</f>
        <v>21993.53</v>
      </c>
      <c r="C612" s="2"/>
      <c r="D612" t="str">
        <f t="shared" si="21"/>
        <v>202106</v>
      </c>
    </row>
    <row r="613" spans="1:4" ht="16.2">
      <c r="A613" s="1">
        <f>策略報表!A613</f>
        <v>44349</v>
      </c>
      <c r="B613">
        <f>策略報表!B613</f>
        <v>-51485.38</v>
      </c>
      <c r="C613" s="2"/>
      <c r="D613" t="str">
        <f t="shared" si="21"/>
        <v>202106</v>
      </c>
    </row>
    <row r="614" spans="1:4" ht="16.2">
      <c r="A614" s="1">
        <f>策略報表!A614</f>
        <v>44350</v>
      </c>
      <c r="B614">
        <f>策略報表!B614</f>
        <v>87172.82</v>
      </c>
      <c r="C614" s="2"/>
      <c r="D614" t="str">
        <f t="shared" si="21"/>
        <v>202106</v>
      </c>
    </row>
    <row r="615" spans="1:4" ht="16.2">
      <c r="A615" s="1">
        <f>策略報表!A615</f>
        <v>44351</v>
      </c>
      <c r="B615">
        <f>策略報表!B615</f>
        <v>-155759.95999999996</v>
      </c>
      <c r="C615" s="2"/>
      <c r="D615" t="str">
        <f t="shared" si="21"/>
        <v>202106</v>
      </c>
    </row>
    <row r="616" spans="1:4" ht="16.2">
      <c r="A616" s="1">
        <f>策略報表!A616</f>
        <v>44352</v>
      </c>
      <c r="B616">
        <f>策略報表!B616</f>
        <v>0</v>
      </c>
      <c r="C616" s="2"/>
      <c r="D616" t="str">
        <f t="shared" si="21"/>
        <v>202106</v>
      </c>
    </row>
    <row r="617" spans="1:4" ht="16.2">
      <c r="A617" s="1">
        <f>策略報表!A617</f>
        <v>44353</v>
      </c>
      <c r="B617">
        <f>策略報表!B617</f>
        <v>0</v>
      </c>
      <c r="C617" s="2"/>
      <c r="D617" t="str">
        <f t="shared" si="21"/>
        <v>202106</v>
      </c>
    </row>
    <row r="618" spans="1:4" ht="16.2">
      <c r="A618" s="1">
        <f>策略報表!A618</f>
        <v>44354</v>
      </c>
      <c r="B618">
        <f>策略報表!B618</f>
        <v>-19379.159999999989</v>
      </c>
      <c r="C618" s="2"/>
      <c r="D618" t="str">
        <f t="shared" si="21"/>
        <v>202106</v>
      </c>
    </row>
    <row r="619" spans="1:4" ht="16.2">
      <c r="A619" s="1">
        <f>策略報表!A619</f>
        <v>44355</v>
      </c>
      <c r="B619">
        <f>策略報表!B619</f>
        <v>-32656.53</v>
      </c>
      <c r="C619" s="2"/>
      <c r="D619" t="str">
        <f t="shared" si="21"/>
        <v>202106</v>
      </c>
    </row>
    <row r="620" spans="1:4" ht="16.2">
      <c r="A620" s="1">
        <f>策略報表!A620</f>
        <v>44356</v>
      </c>
      <c r="B620">
        <f>策略報表!B620</f>
        <v>-74343.72</v>
      </c>
      <c r="C620" s="2"/>
      <c r="D620" t="str">
        <f t="shared" si="21"/>
        <v>202106</v>
      </c>
    </row>
    <row r="621" spans="1:4" ht="16.2">
      <c r="A621" s="1">
        <f>策略報表!A621</f>
        <v>44357</v>
      </c>
      <c r="B621">
        <f>策略報表!B621</f>
        <v>-3566.4599999999991</v>
      </c>
      <c r="C621" s="2"/>
      <c r="D621" t="str">
        <f t="shared" si="21"/>
        <v>202106</v>
      </c>
    </row>
    <row r="622" spans="1:4" ht="16.2">
      <c r="A622" s="1">
        <f>策略報表!A622</f>
        <v>44358</v>
      </c>
      <c r="B622">
        <f>策略報表!B622</f>
        <v>43589.17</v>
      </c>
      <c r="C622" s="2"/>
      <c r="D622" t="str">
        <f t="shared" si="21"/>
        <v>202106</v>
      </c>
    </row>
    <row r="623" spans="1:4" ht="16.2">
      <c r="A623" s="1">
        <f>策略報表!A623</f>
        <v>44359</v>
      </c>
      <c r="B623">
        <f>策略報表!B623</f>
        <v>0</v>
      </c>
      <c r="C623" s="2"/>
      <c r="D623" t="str">
        <f t="shared" si="21"/>
        <v>202106</v>
      </c>
    </row>
    <row r="624" spans="1:4" ht="16.2">
      <c r="A624" s="1">
        <f>策略報表!A624</f>
        <v>44360</v>
      </c>
      <c r="B624">
        <f>策略報表!B624</f>
        <v>0</v>
      </c>
      <c r="C624" s="2"/>
      <c r="D624" t="str">
        <f t="shared" si="21"/>
        <v>202106</v>
      </c>
    </row>
    <row r="625" spans="1:4" ht="16.2">
      <c r="A625" s="1">
        <f>策略報表!A625</f>
        <v>44361</v>
      </c>
      <c r="B625">
        <f>策略報表!B625</f>
        <v>0</v>
      </c>
      <c r="C625" s="2"/>
      <c r="D625" t="str">
        <f t="shared" si="21"/>
        <v>202106</v>
      </c>
    </row>
    <row r="626" spans="1:4" ht="16.2">
      <c r="A626" s="1">
        <f>策略報表!A626</f>
        <v>44362</v>
      </c>
      <c r="B626">
        <f>策略報表!B626</f>
        <v>193283.08</v>
      </c>
      <c r="C626" s="2"/>
      <c r="D626" t="str">
        <f t="shared" si="21"/>
        <v>202106</v>
      </c>
    </row>
    <row r="627" spans="1:4" ht="16.2">
      <c r="A627" s="1">
        <f>策略報表!A627</f>
        <v>44363</v>
      </c>
      <c r="B627">
        <f>策略報表!B627</f>
        <v>-140629.85999999999</v>
      </c>
      <c r="C627" s="2"/>
      <c r="D627" t="str">
        <f t="shared" si="21"/>
        <v>202106</v>
      </c>
    </row>
    <row r="628" spans="1:4" ht="16.2">
      <c r="A628" s="1">
        <f>策略報表!A628</f>
        <v>44364</v>
      </c>
      <c r="B628">
        <f>策略報表!B628</f>
        <v>-136314.76999999999</v>
      </c>
      <c r="C628" s="2"/>
      <c r="D628" t="str">
        <f t="shared" si="21"/>
        <v>202106</v>
      </c>
    </row>
    <row r="629" spans="1:4" ht="16.2">
      <c r="A629" s="1">
        <f>策略報表!A629</f>
        <v>44365</v>
      </c>
      <c r="B629">
        <f>策略報表!B629</f>
        <v>-16228.77</v>
      </c>
      <c r="C629" s="2"/>
      <c r="D629" t="str">
        <f t="shared" si="21"/>
        <v>202106</v>
      </c>
    </row>
    <row r="630" spans="1:4" ht="16.2">
      <c r="A630" s="1">
        <f>策略報表!A630</f>
        <v>44366</v>
      </c>
      <c r="B630">
        <f>策略報表!B630</f>
        <v>0</v>
      </c>
      <c r="C630" s="2"/>
      <c r="D630" t="str">
        <f t="shared" si="21"/>
        <v>202106</v>
      </c>
    </row>
    <row r="631" spans="1:4" ht="16.2">
      <c r="A631" s="1">
        <f>策略報表!A631</f>
        <v>44367</v>
      </c>
      <c r="B631">
        <f>策略報表!B631</f>
        <v>0</v>
      </c>
      <c r="C631" s="2"/>
      <c r="D631" t="str">
        <f t="shared" si="21"/>
        <v>202106</v>
      </c>
    </row>
    <row r="632" spans="1:4" ht="16.2">
      <c r="A632" s="1">
        <f>策略報表!A632</f>
        <v>44368</v>
      </c>
      <c r="B632">
        <f>策略報表!B632</f>
        <v>72275.37</v>
      </c>
      <c r="C632" s="2"/>
      <c r="D632" t="str">
        <f t="shared" si="21"/>
        <v>202106</v>
      </c>
    </row>
    <row r="633" spans="1:4" ht="16.2">
      <c r="A633" s="1">
        <f>策略報表!A633</f>
        <v>44369</v>
      </c>
      <c r="B633">
        <f>策略報表!B633</f>
        <v>-133414.42000000001</v>
      </c>
      <c r="C633" s="2"/>
      <c r="D633" t="str">
        <f t="shared" si="21"/>
        <v>202106</v>
      </c>
    </row>
    <row r="634" spans="1:4" ht="16.2">
      <c r="A634" s="1">
        <f>策略報表!A634</f>
        <v>44370</v>
      </c>
      <c r="B634">
        <f>策略報表!B634</f>
        <v>7714.8599999999951</v>
      </c>
      <c r="C634" s="2"/>
      <c r="D634" t="str">
        <f t="shared" si="21"/>
        <v>202106</v>
      </c>
    </row>
    <row r="635" spans="1:4" ht="16.2">
      <c r="A635" s="1">
        <f>策略報表!A635</f>
        <v>44371</v>
      </c>
      <c r="B635">
        <f>策略報表!B635</f>
        <v>15285.880000000001</v>
      </c>
      <c r="C635" s="2"/>
      <c r="D635" t="str">
        <f t="shared" si="21"/>
        <v>202106</v>
      </c>
    </row>
    <row r="636" spans="1:4" ht="16.2">
      <c r="A636" s="1">
        <f>策略報表!A636</f>
        <v>44372</v>
      </c>
      <c r="B636">
        <f>策略報表!B636</f>
        <v>105290.84</v>
      </c>
      <c r="C636" s="2"/>
      <c r="D636" t="str">
        <f t="shared" si="21"/>
        <v>202106</v>
      </c>
    </row>
    <row r="637" spans="1:4" ht="16.2">
      <c r="A637" s="1">
        <f>策略報表!A637</f>
        <v>44373</v>
      </c>
      <c r="B637">
        <f>策略報表!B637</f>
        <v>0</v>
      </c>
      <c r="C637" s="2"/>
      <c r="D637" t="str">
        <f t="shared" si="21"/>
        <v>202106</v>
      </c>
    </row>
    <row r="638" spans="1:4" ht="16.2">
      <c r="A638" s="1">
        <f>策略報表!A638</f>
        <v>44374</v>
      </c>
      <c r="B638">
        <f>策略報表!B638</f>
        <v>0</v>
      </c>
      <c r="C638" s="2"/>
      <c r="D638" t="str">
        <f t="shared" si="21"/>
        <v>202106</v>
      </c>
    </row>
    <row r="639" spans="1:4" ht="16.2">
      <c r="A639" s="1">
        <f>策略報表!A639</f>
        <v>44375</v>
      </c>
      <c r="B639">
        <f>策略報表!B639</f>
        <v>75076.53</v>
      </c>
      <c r="C639" s="2"/>
      <c r="D639" t="str">
        <f t="shared" si="21"/>
        <v>202106</v>
      </c>
    </row>
    <row r="640" spans="1:4" ht="16.2">
      <c r="A640" s="1">
        <f>策略報表!A640</f>
        <v>44376</v>
      </c>
      <c r="B640">
        <f>策略報表!B640</f>
        <v>-35412.179999999993</v>
      </c>
      <c r="C640" s="2"/>
      <c r="D640" t="str">
        <f t="shared" si="21"/>
        <v>202106</v>
      </c>
    </row>
    <row r="641" spans="1:4" ht="16.2">
      <c r="A641" s="1">
        <f>策略報表!A641</f>
        <v>44377</v>
      </c>
      <c r="B641">
        <f>策略報表!B641</f>
        <v>254091.34</v>
      </c>
      <c r="C641" s="2"/>
      <c r="D641" t="str">
        <f t="shared" si="21"/>
        <v>202106</v>
      </c>
    </row>
    <row r="642" spans="1:4" ht="16.2">
      <c r="A642" s="1">
        <f>策略報表!A642</f>
        <v>44378</v>
      </c>
      <c r="B642">
        <f>策略報表!B642</f>
        <v>-103571.38</v>
      </c>
      <c r="C642" s="2"/>
      <c r="D642" t="str">
        <f t="shared" si="21"/>
        <v>202107</v>
      </c>
    </row>
    <row r="643" spans="1:4" ht="16.2">
      <c r="A643" s="1">
        <f>策略報表!A643</f>
        <v>44379</v>
      </c>
      <c r="B643">
        <f>策略報表!B643</f>
        <v>-28646.42</v>
      </c>
      <c r="C643" s="2"/>
      <c r="D643" t="str">
        <f t="shared" si="21"/>
        <v>202107</v>
      </c>
    </row>
    <row r="644" spans="1:4" ht="16.2">
      <c r="A644" s="1">
        <f>策略報表!A644</f>
        <v>44380</v>
      </c>
      <c r="B644">
        <f>策略報表!B644</f>
        <v>0</v>
      </c>
      <c r="C644" s="2"/>
      <c r="D644" t="str">
        <f t="shared" ref="D644:D707" si="22">TEXT(A644,"yyyymm")</f>
        <v>202107</v>
      </c>
    </row>
    <row r="645" spans="1:4" ht="16.2">
      <c r="A645" s="1">
        <f>策略報表!A645</f>
        <v>44381</v>
      </c>
      <c r="B645">
        <f>策略報表!B645</f>
        <v>0</v>
      </c>
      <c r="C645" s="2"/>
      <c r="D645" t="str">
        <f t="shared" si="22"/>
        <v>202107</v>
      </c>
    </row>
    <row r="646" spans="1:4" ht="16.2">
      <c r="A646" s="1">
        <f>策略報表!A646</f>
        <v>44382</v>
      </c>
      <c r="B646">
        <f>策略報表!B646</f>
        <v>232576.38999999998</v>
      </c>
      <c r="C646" s="2"/>
      <c r="D646" t="str">
        <f t="shared" si="22"/>
        <v>202107</v>
      </c>
    </row>
    <row r="647" spans="1:4" ht="16.2">
      <c r="A647" s="1">
        <f>策略報表!A647</f>
        <v>44383</v>
      </c>
      <c r="B647">
        <f>策略報表!B647</f>
        <v>-3627.340000000002</v>
      </c>
      <c r="C647" s="2"/>
      <c r="D647" t="str">
        <f t="shared" si="22"/>
        <v>202107</v>
      </c>
    </row>
    <row r="648" spans="1:4" ht="16.2">
      <c r="A648" s="1">
        <f>策略報表!A648</f>
        <v>44384</v>
      </c>
      <c r="B648">
        <f>策略報表!B648</f>
        <v>-49804.01</v>
      </c>
      <c r="C648" s="2"/>
      <c r="D648" t="str">
        <f t="shared" si="22"/>
        <v>202107</v>
      </c>
    </row>
    <row r="649" spans="1:4" ht="16.2">
      <c r="A649" s="1">
        <f>策略報表!A649</f>
        <v>44385</v>
      </c>
      <c r="B649">
        <f>策略報表!B649</f>
        <v>-39411.97</v>
      </c>
      <c r="C649" s="2"/>
      <c r="D649" t="str">
        <f t="shared" si="22"/>
        <v>202107</v>
      </c>
    </row>
    <row r="650" spans="1:4" ht="16.2">
      <c r="A650" s="1">
        <f>策略報表!A650</f>
        <v>44386</v>
      </c>
      <c r="B650">
        <f>策略報表!B650</f>
        <v>-42429.27</v>
      </c>
      <c r="C650" s="2"/>
      <c r="D650" t="str">
        <f t="shared" si="22"/>
        <v>202107</v>
      </c>
    </row>
    <row r="651" spans="1:4" ht="16.2">
      <c r="A651" s="1">
        <f>策略報表!A651</f>
        <v>44387</v>
      </c>
      <c r="B651">
        <f>策略報表!B651</f>
        <v>0</v>
      </c>
      <c r="C651" s="2"/>
      <c r="D651" t="str">
        <f t="shared" si="22"/>
        <v>202107</v>
      </c>
    </row>
    <row r="652" spans="1:4" ht="16.2">
      <c r="A652" s="1">
        <f>策略報表!A652</f>
        <v>44388</v>
      </c>
      <c r="B652">
        <f>策略報表!B652</f>
        <v>0</v>
      </c>
      <c r="C652" s="2"/>
      <c r="D652" t="str">
        <f t="shared" si="22"/>
        <v>202107</v>
      </c>
    </row>
    <row r="653" spans="1:4" ht="16.2">
      <c r="A653" s="1">
        <f>策略報表!A653</f>
        <v>44389</v>
      </c>
      <c r="B653">
        <f>策略報表!B653</f>
        <v>78315.490000000005</v>
      </c>
      <c r="C653" s="2"/>
      <c r="D653" t="str">
        <f t="shared" si="22"/>
        <v>202107</v>
      </c>
    </row>
    <row r="654" spans="1:4" ht="16.2">
      <c r="A654" s="1">
        <f>策略報表!A654</f>
        <v>44390</v>
      </c>
      <c r="B654">
        <f>策略報表!B654</f>
        <v>28003.790000000005</v>
      </c>
      <c r="C654" s="2"/>
      <c r="D654" t="str">
        <f t="shared" si="22"/>
        <v>202107</v>
      </c>
    </row>
    <row r="655" spans="1:4" ht="16.2">
      <c r="A655" s="1">
        <f>策略報表!A655</f>
        <v>44391</v>
      </c>
      <c r="B655">
        <f>策略報表!B655</f>
        <v>-40367.269999999997</v>
      </c>
      <c r="C655" s="2"/>
      <c r="D655" t="str">
        <f t="shared" si="22"/>
        <v>202107</v>
      </c>
    </row>
    <row r="656" spans="1:4" ht="16.2">
      <c r="A656" s="1">
        <f>策略報表!A656</f>
        <v>44392</v>
      </c>
      <c r="B656">
        <f>策略報表!B656</f>
        <v>90418.09</v>
      </c>
      <c r="C656" s="2"/>
      <c r="D656" t="str">
        <f t="shared" si="22"/>
        <v>202107</v>
      </c>
    </row>
    <row r="657" spans="1:4" ht="16.2">
      <c r="A657" s="1">
        <f>策略報表!A657</f>
        <v>44393</v>
      </c>
      <c r="B657">
        <f>策略報表!B657</f>
        <v>-131568.63999999998</v>
      </c>
      <c r="C657" s="2"/>
      <c r="D657" t="str">
        <f t="shared" si="22"/>
        <v>202107</v>
      </c>
    </row>
    <row r="658" spans="1:4" ht="16.2">
      <c r="A658" s="1">
        <f>策略報表!A658</f>
        <v>44394</v>
      </c>
      <c r="B658">
        <f>策略報表!B658</f>
        <v>0</v>
      </c>
      <c r="C658" s="2"/>
      <c r="D658" t="str">
        <f t="shared" si="22"/>
        <v>202107</v>
      </c>
    </row>
    <row r="659" spans="1:4" ht="16.2">
      <c r="A659" s="1">
        <f>策略報表!A659</f>
        <v>44395</v>
      </c>
      <c r="B659">
        <f>策略報表!B659</f>
        <v>0</v>
      </c>
      <c r="C659" s="2"/>
      <c r="D659" t="str">
        <f t="shared" si="22"/>
        <v>202107</v>
      </c>
    </row>
    <row r="660" spans="1:4" ht="16.2">
      <c r="A660" s="1">
        <f>策略報表!A660</f>
        <v>44396</v>
      </c>
      <c r="B660">
        <f>策略報表!B660</f>
        <v>-216139.74999999997</v>
      </c>
      <c r="C660" s="2"/>
      <c r="D660" t="str">
        <f t="shared" si="22"/>
        <v>202107</v>
      </c>
    </row>
    <row r="661" spans="1:4" ht="16.2">
      <c r="A661" s="1">
        <f>策略報表!A661</f>
        <v>44397</v>
      </c>
      <c r="B661">
        <f>策略報表!B661</f>
        <v>131037.01</v>
      </c>
      <c r="C661" s="2"/>
      <c r="D661" t="str">
        <f t="shared" si="22"/>
        <v>202107</v>
      </c>
    </row>
    <row r="662" spans="1:4" ht="16.2">
      <c r="A662" s="1">
        <f>策略報表!A662</f>
        <v>44398</v>
      </c>
      <c r="B662">
        <f>策略報表!B662</f>
        <v>-10877.460000000006</v>
      </c>
      <c r="C662" s="2"/>
      <c r="D662" t="str">
        <f t="shared" si="22"/>
        <v>202107</v>
      </c>
    </row>
    <row r="663" spans="1:4" ht="16.2">
      <c r="A663" s="1">
        <f>策略報表!A663</f>
        <v>44399</v>
      </c>
      <c r="B663">
        <f>策略報表!B663</f>
        <v>-5460.0600000000013</v>
      </c>
      <c r="C663" s="2"/>
      <c r="D663" t="str">
        <f t="shared" si="22"/>
        <v>202107</v>
      </c>
    </row>
    <row r="664" spans="1:4" ht="16.2">
      <c r="A664" s="1">
        <f>策略報表!A664</f>
        <v>44400</v>
      </c>
      <c r="B664">
        <f>策略報表!B664</f>
        <v>-92917.2</v>
      </c>
      <c r="C664" s="2"/>
      <c r="D664" t="str">
        <f t="shared" si="22"/>
        <v>202107</v>
      </c>
    </row>
    <row r="665" spans="1:4" ht="16.2">
      <c r="A665" s="1">
        <f>策略報表!A665</f>
        <v>44401</v>
      </c>
      <c r="B665">
        <f>策略報表!B665</f>
        <v>0</v>
      </c>
      <c r="C665" s="2"/>
      <c r="D665" t="str">
        <f t="shared" si="22"/>
        <v>202107</v>
      </c>
    </row>
    <row r="666" spans="1:4" ht="16.2">
      <c r="A666" s="1">
        <f>策略報表!A666</f>
        <v>44402</v>
      </c>
      <c r="B666">
        <f>策略報表!B666</f>
        <v>0</v>
      </c>
      <c r="C666" s="2"/>
      <c r="D666" t="str">
        <f t="shared" si="22"/>
        <v>202107</v>
      </c>
    </row>
    <row r="667" spans="1:4" ht="16.2">
      <c r="A667" s="1">
        <f>策略報表!A667</f>
        <v>44403</v>
      </c>
      <c r="B667">
        <f>策略報表!B667</f>
        <v>-99606.61</v>
      </c>
      <c r="C667" s="2"/>
      <c r="D667" t="str">
        <f t="shared" si="22"/>
        <v>202107</v>
      </c>
    </row>
    <row r="668" spans="1:4" ht="16.2">
      <c r="A668" s="1">
        <f>策略報表!A668</f>
        <v>44404</v>
      </c>
      <c r="B668">
        <f>策略報表!B668</f>
        <v>-49773.619999999995</v>
      </c>
      <c r="C668" s="2"/>
      <c r="D668" t="str">
        <f t="shared" si="22"/>
        <v>202107</v>
      </c>
    </row>
    <row r="669" spans="1:4" ht="16.2">
      <c r="A669" s="1">
        <f>策略報表!A669</f>
        <v>44405</v>
      </c>
      <c r="B669">
        <f>策略報表!B669</f>
        <v>98806.76</v>
      </c>
      <c r="C669" s="2"/>
      <c r="D669" t="str">
        <f t="shared" si="22"/>
        <v>202107</v>
      </c>
    </row>
    <row r="670" spans="1:4" ht="16.2">
      <c r="A670" s="1">
        <f>策略報表!A670</f>
        <v>44406</v>
      </c>
      <c r="B670">
        <f>策略報表!B670</f>
        <v>97780.39</v>
      </c>
      <c r="C670" s="2"/>
      <c r="D670" t="str">
        <f t="shared" si="22"/>
        <v>202107</v>
      </c>
    </row>
    <row r="671" spans="1:4" ht="16.2">
      <c r="A671" s="1">
        <f>策略報表!A671</f>
        <v>44407</v>
      </c>
      <c r="B671">
        <f>策略報表!B671</f>
        <v>-97873.209999999992</v>
      </c>
      <c r="C671" s="2"/>
      <c r="D671" t="str">
        <f t="shared" si="22"/>
        <v>202107</v>
      </c>
    </row>
    <row r="672" spans="1:4" ht="16.2">
      <c r="A672" s="1">
        <f>策略報表!A672</f>
        <v>44408</v>
      </c>
      <c r="B672">
        <f>策略報表!B672</f>
        <v>0</v>
      </c>
      <c r="C672" s="2"/>
      <c r="D672" t="str">
        <f t="shared" si="22"/>
        <v>202107</v>
      </c>
    </row>
    <row r="673" spans="1:4" ht="16.2">
      <c r="A673" s="1">
        <f>策略報表!A673</f>
        <v>44409</v>
      </c>
      <c r="B673">
        <f>策略報表!B673</f>
        <v>0</v>
      </c>
      <c r="C673" s="2"/>
      <c r="D673" t="str">
        <f t="shared" si="22"/>
        <v>202108</v>
      </c>
    </row>
    <row r="674" spans="1:4" ht="16.2">
      <c r="A674" s="1">
        <f>策略報表!A674</f>
        <v>44410</v>
      </c>
      <c r="B674">
        <f>策略報表!B674</f>
        <v>218979.29</v>
      </c>
      <c r="C674" s="2"/>
      <c r="D674" t="str">
        <f t="shared" si="22"/>
        <v>202108</v>
      </c>
    </row>
    <row r="675" spans="1:4" ht="16.2">
      <c r="A675" s="1">
        <f>策略報表!A675</f>
        <v>44411</v>
      </c>
      <c r="B675">
        <f>策略報表!B675</f>
        <v>-58581.25</v>
      </c>
      <c r="C675" s="2"/>
      <c r="D675" t="str">
        <f t="shared" si="22"/>
        <v>202108</v>
      </c>
    </row>
    <row r="676" spans="1:4" ht="16.2">
      <c r="A676" s="1">
        <f>策略報表!A676</f>
        <v>44412</v>
      </c>
      <c r="B676">
        <f>策略報表!B676</f>
        <v>50195.62</v>
      </c>
      <c r="C676" s="2"/>
      <c r="D676" t="str">
        <f t="shared" si="22"/>
        <v>202108</v>
      </c>
    </row>
    <row r="677" spans="1:4" ht="16.2">
      <c r="A677" s="1">
        <f>策略報表!A677</f>
        <v>44413</v>
      </c>
      <c r="B677">
        <f>策略報表!B677</f>
        <v>-36106.57</v>
      </c>
      <c r="C677" s="2"/>
      <c r="D677" t="str">
        <f t="shared" si="22"/>
        <v>202108</v>
      </c>
    </row>
    <row r="678" spans="1:4" ht="16.2">
      <c r="A678" s="1">
        <f>策略報表!A678</f>
        <v>44414</v>
      </c>
      <c r="B678">
        <f>策略報表!B678</f>
        <v>-85858.98000000001</v>
      </c>
      <c r="C678" s="2"/>
      <c r="D678" t="str">
        <f t="shared" si="22"/>
        <v>202108</v>
      </c>
    </row>
    <row r="679" spans="1:4" ht="16.2">
      <c r="A679" s="1">
        <f>策略報表!A679</f>
        <v>44415</v>
      </c>
      <c r="B679">
        <f>策略報表!B679</f>
        <v>0</v>
      </c>
      <c r="C679" s="2"/>
      <c r="D679" t="str">
        <f t="shared" si="22"/>
        <v>202108</v>
      </c>
    </row>
    <row r="680" spans="1:4" ht="16.2">
      <c r="A680" s="1">
        <f>策略報表!A680</f>
        <v>44416</v>
      </c>
      <c r="B680">
        <f>策略報表!B680</f>
        <v>0</v>
      </c>
      <c r="C680" s="2"/>
      <c r="D680" t="str">
        <f t="shared" si="22"/>
        <v>202108</v>
      </c>
    </row>
    <row r="681" spans="1:4" ht="16.2">
      <c r="A681" s="1">
        <f>策略報表!A681</f>
        <v>44417</v>
      </c>
      <c r="B681">
        <f>策略報表!B681</f>
        <v>-44012.020000000004</v>
      </c>
      <c r="C681" s="2"/>
      <c r="D681" t="str">
        <f t="shared" si="22"/>
        <v>202108</v>
      </c>
    </row>
    <row r="682" spans="1:4" ht="16.2">
      <c r="A682" s="1">
        <f>策略報表!A682</f>
        <v>44418</v>
      </c>
      <c r="B682">
        <f>策略報表!B682</f>
        <v>-148523.54999999999</v>
      </c>
      <c r="C682" s="2"/>
      <c r="D682" t="str">
        <f t="shared" si="22"/>
        <v>202108</v>
      </c>
    </row>
    <row r="683" spans="1:4" ht="16.2">
      <c r="A683" s="1">
        <f>策略報表!A683</f>
        <v>44419</v>
      </c>
      <c r="B683">
        <f>策略報表!B683</f>
        <v>-42440.279999999984</v>
      </c>
      <c r="C683" s="2"/>
      <c r="D683" t="str">
        <f t="shared" si="22"/>
        <v>202108</v>
      </c>
    </row>
    <row r="684" spans="1:4" ht="16.2">
      <c r="A684" s="1">
        <f>策略報表!A684</f>
        <v>44420</v>
      </c>
      <c r="B684">
        <f>策略報表!B684</f>
        <v>-7631.1900000000005</v>
      </c>
      <c r="C684" s="2"/>
      <c r="D684" t="str">
        <f t="shared" si="22"/>
        <v>202108</v>
      </c>
    </row>
    <row r="685" spans="1:4" ht="16.2">
      <c r="A685" s="1">
        <f>策略報表!A685</f>
        <v>44421</v>
      </c>
      <c r="B685">
        <f>策略報表!B685</f>
        <v>53521.11</v>
      </c>
      <c r="C685" s="2"/>
      <c r="D685" t="str">
        <f t="shared" si="22"/>
        <v>202108</v>
      </c>
    </row>
    <row r="686" spans="1:4" ht="16.2">
      <c r="A686" s="1">
        <f>策略報表!A686</f>
        <v>44422</v>
      </c>
      <c r="B686">
        <f>策略報表!B686</f>
        <v>0</v>
      </c>
      <c r="C686" s="2"/>
      <c r="D686" t="str">
        <f t="shared" si="22"/>
        <v>202108</v>
      </c>
    </row>
    <row r="687" spans="1:4" ht="16.2">
      <c r="A687" s="1">
        <f>策略報表!A687</f>
        <v>44423</v>
      </c>
      <c r="B687">
        <f>策略報表!B687</f>
        <v>0</v>
      </c>
      <c r="C687" s="2"/>
      <c r="D687" t="str">
        <f t="shared" si="22"/>
        <v>202108</v>
      </c>
    </row>
    <row r="688" spans="1:4" ht="16.2">
      <c r="A688" s="1">
        <f>策略報表!A688</f>
        <v>44424</v>
      </c>
      <c r="B688">
        <f>策略報表!B688</f>
        <v>39553.69</v>
      </c>
      <c r="C688" s="2"/>
      <c r="D688" t="str">
        <f t="shared" si="22"/>
        <v>202108</v>
      </c>
    </row>
    <row r="689" spans="1:4" ht="16.2">
      <c r="A689" s="1">
        <f>策略報表!A689</f>
        <v>44425</v>
      </c>
      <c r="B689">
        <f>策略報表!B689</f>
        <v>-99719.34</v>
      </c>
      <c r="C689" s="2"/>
      <c r="D689" t="str">
        <f t="shared" si="22"/>
        <v>202108</v>
      </c>
    </row>
    <row r="690" spans="1:4" ht="16.2">
      <c r="A690" s="1">
        <f>策略報表!A690</f>
        <v>44426</v>
      </c>
      <c r="B690">
        <f>策略報表!B690</f>
        <v>-63607.039999999994</v>
      </c>
      <c r="C690" s="2"/>
      <c r="D690" t="str">
        <f t="shared" si="22"/>
        <v>202108</v>
      </c>
    </row>
    <row r="691" spans="1:4" ht="16.2">
      <c r="A691" s="1">
        <f>策略報表!A691</f>
        <v>44427</v>
      </c>
      <c r="B691">
        <f>策略報表!B691</f>
        <v>43209.990000000005</v>
      </c>
      <c r="C691" s="2"/>
      <c r="D691" t="str">
        <f t="shared" si="22"/>
        <v>202108</v>
      </c>
    </row>
    <row r="692" spans="1:4" ht="16.2">
      <c r="A692" s="1">
        <f>策略報表!A692</f>
        <v>44428</v>
      </c>
      <c r="B692">
        <f>策略報表!B692</f>
        <v>-1000</v>
      </c>
      <c r="C692" s="2"/>
      <c r="D692" t="str">
        <f t="shared" si="22"/>
        <v>202108</v>
      </c>
    </row>
    <row r="693" spans="1:4" ht="16.2">
      <c r="A693" s="1">
        <f>策略報表!A693</f>
        <v>44429</v>
      </c>
      <c r="B693">
        <f>策略報表!B693</f>
        <v>0</v>
      </c>
      <c r="C693" s="2"/>
      <c r="D693" t="str">
        <f t="shared" si="22"/>
        <v>202108</v>
      </c>
    </row>
    <row r="694" spans="1:4" ht="16.2">
      <c r="A694" s="1">
        <f>策略報表!A694</f>
        <v>44430</v>
      </c>
      <c r="B694">
        <f>策略報表!B694</f>
        <v>0</v>
      </c>
      <c r="C694" s="2"/>
      <c r="D694" t="str">
        <f t="shared" si="22"/>
        <v>202108</v>
      </c>
    </row>
    <row r="695" spans="1:4" ht="16.2">
      <c r="A695" s="1">
        <f>策略報表!A695</f>
        <v>44431</v>
      </c>
      <c r="B695">
        <f>策略報表!B695</f>
        <v>273616.08000000007</v>
      </c>
      <c r="C695" s="2"/>
      <c r="D695" t="str">
        <f t="shared" si="22"/>
        <v>202108</v>
      </c>
    </row>
    <row r="696" spans="1:4" ht="16.2">
      <c r="A696" s="1">
        <f>策略報表!A696</f>
        <v>44432</v>
      </c>
      <c r="B696">
        <f>策略報表!B696</f>
        <v>68972.790000000008</v>
      </c>
      <c r="C696" s="2"/>
      <c r="D696" t="str">
        <f t="shared" si="22"/>
        <v>202108</v>
      </c>
    </row>
    <row r="697" spans="1:4" ht="16.2">
      <c r="A697" s="1">
        <f>策略報表!A697</f>
        <v>44433</v>
      </c>
      <c r="B697">
        <f>策略報表!B697</f>
        <v>184934.02000000002</v>
      </c>
      <c r="C697" s="2"/>
      <c r="D697" t="str">
        <f t="shared" si="22"/>
        <v>202108</v>
      </c>
    </row>
    <row r="698" spans="1:4" ht="16.2">
      <c r="A698" s="1">
        <f>策略報表!A698</f>
        <v>44434</v>
      </c>
      <c r="B698">
        <f>策略報表!B698</f>
        <v>44319.46</v>
      </c>
      <c r="C698" s="2"/>
      <c r="D698" t="str">
        <f t="shared" si="22"/>
        <v>202108</v>
      </c>
    </row>
    <row r="699" spans="1:4" ht="16.2">
      <c r="A699" s="1">
        <f>策略報表!A699</f>
        <v>44435</v>
      </c>
      <c r="B699">
        <f>策略報表!B699</f>
        <v>6520.8700000000026</v>
      </c>
      <c r="C699" s="2"/>
      <c r="D699" t="str">
        <f t="shared" si="22"/>
        <v>202108</v>
      </c>
    </row>
    <row r="700" spans="1:4" ht="16.2">
      <c r="A700" s="1">
        <f>策略報表!A700</f>
        <v>44436</v>
      </c>
      <c r="B700">
        <f>策略報表!B700</f>
        <v>0</v>
      </c>
      <c r="C700" s="2"/>
      <c r="D700" t="str">
        <f t="shared" si="22"/>
        <v>202108</v>
      </c>
    </row>
    <row r="701" spans="1:4" ht="16.2">
      <c r="A701" s="1">
        <f>策略報表!A701</f>
        <v>44437</v>
      </c>
      <c r="B701">
        <f>策略報表!B701</f>
        <v>0</v>
      </c>
      <c r="C701" s="2"/>
      <c r="D701" t="str">
        <f t="shared" si="22"/>
        <v>202108</v>
      </c>
    </row>
    <row r="702" spans="1:4" ht="16.2">
      <c r="A702" s="1">
        <f>策略報表!A702</f>
        <v>44438</v>
      </c>
      <c r="B702">
        <f>策略報表!B702</f>
        <v>44573.87</v>
      </c>
      <c r="C702" s="2"/>
      <c r="D702" t="str">
        <f t="shared" si="22"/>
        <v>202108</v>
      </c>
    </row>
    <row r="703" spans="1:4" ht="16.2">
      <c r="A703" s="1">
        <f>策略報表!A703</f>
        <v>44439</v>
      </c>
      <c r="B703">
        <f>策略報表!B703</f>
        <v>-46964.18</v>
      </c>
      <c r="C703" s="2"/>
      <c r="D703" t="str">
        <f t="shared" si="22"/>
        <v>202108</v>
      </c>
    </row>
    <row r="704" spans="1:4" ht="16.2">
      <c r="A704" s="1">
        <f>策略報表!A704</f>
        <v>44440</v>
      </c>
      <c r="B704">
        <f>策略報表!B704</f>
        <v>-7016.0600000000013</v>
      </c>
      <c r="C704" s="2"/>
      <c r="D704" t="str">
        <f t="shared" si="22"/>
        <v>202109</v>
      </c>
    </row>
    <row r="705" spans="1:4" ht="16.2">
      <c r="A705" s="1">
        <f>策略報表!A705</f>
        <v>44441</v>
      </c>
      <c r="B705">
        <f>策略報表!B705</f>
        <v>-144875.32</v>
      </c>
      <c r="C705" s="2"/>
      <c r="D705" t="str">
        <f t="shared" si="22"/>
        <v>202109</v>
      </c>
    </row>
    <row r="706" spans="1:4" ht="16.2">
      <c r="A706" s="1">
        <f>策略報表!A706</f>
        <v>44442</v>
      </c>
      <c r="B706">
        <f>策略報表!B706</f>
        <v>94212.540000000008</v>
      </c>
      <c r="C706" s="2"/>
      <c r="D706" t="str">
        <f t="shared" si="22"/>
        <v>202109</v>
      </c>
    </row>
    <row r="707" spans="1:4" ht="16.2">
      <c r="A707" s="1">
        <f>策略報表!A707</f>
        <v>44443</v>
      </c>
      <c r="B707">
        <f>策略報表!B707</f>
        <v>0</v>
      </c>
      <c r="C707" s="2"/>
      <c r="D707" t="str">
        <f t="shared" si="22"/>
        <v>202109</v>
      </c>
    </row>
    <row r="708" spans="1:4" ht="16.2">
      <c r="A708" s="1">
        <f>策略報表!A708</f>
        <v>44444</v>
      </c>
      <c r="B708">
        <f>策略報表!B708</f>
        <v>0</v>
      </c>
      <c r="C708" s="2"/>
      <c r="D708" t="str">
        <f t="shared" ref="D708:D771" si="23">TEXT(A708,"yyyymm")</f>
        <v>202109</v>
      </c>
    </row>
    <row r="709" spans="1:4" ht="16.2">
      <c r="A709" s="1">
        <f>策略報表!A709</f>
        <v>44445</v>
      </c>
      <c r="B709">
        <f>策略報表!B709</f>
        <v>-44424.97</v>
      </c>
      <c r="C709" s="2"/>
      <c r="D709" t="str">
        <f t="shared" si="23"/>
        <v>202109</v>
      </c>
    </row>
    <row r="710" spans="1:4" ht="16.2">
      <c r="A710" s="1">
        <f>策略報表!A710</f>
        <v>44446</v>
      </c>
      <c r="B710">
        <f>策略報表!B710</f>
        <v>-15642.02</v>
      </c>
      <c r="C710" s="2"/>
      <c r="D710" t="str">
        <f t="shared" si="23"/>
        <v>202109</v>
      </c>
    </row>
    <row r="711" spans="1:4" ht="16.2">
      <c r="A711" s="1">
        <f>策略報表!A711</f>
        <v>44447</v>
      </c>
      <c r="B711">
        <f>策略報表!B711</f>
        <v>125882.59999999999</v>
      </c>
      <c r="C711" s="2"/>
      <c r="D711" t="str">
        <f t="shared" si="23"/>
        <v>202109</v>
      </c>
    </row>
    <row r="712" spans="1:4" ht="16.2">
      <c r="A712" s="1">
        <f>策略報表!A712</f>
        <v>44448</v>
      </c>
      <c r="B712">
        <f>策略報表!B712</f>
        <v>28477.760000000002</v>
      </c>
      <c r="C712" s="2"/>
      <c r="D712" t="str">
        <f t="shared" si="23"/>
        <v>202109</v>
      </c>
    </row>
    <row r="713" spans="1:4" ht="16.2">
      <c r="A713" s="1">
        <f>策略報表!A713</f>
        <v>44449</v>
      </c>
      <c r="B713">
        <f>策略報表!B713</f>
        <v>-20787.530000000006</v>
      </c>
      <c r="C713" s="2"/>
      <c r="D713" t="str">
        <f t="shared" si="23"/>
        <v>202109</v>
      </c>
    </row>
    <row r="714" spans="1:4" ht="16.2">
      <c r="A714" s="1">
        <f>策略報表!A714</f>
        <v>44450</v>
      </c>
      <c r="B714">
        <f>策略報表!B714</f>
        <v>0</v>
      </c>
      <c r="C714" s="2"/>
      <c r="D714" t="str">
        <f t="shared" si="23"/>
        <v>202109</v>
      </c>
    </row>
    <row r="715" spans="1:4" ht="16.2">
      <c r="A715" s="1">
        <f>策略報表!A715</f>
        <v>44451</v>
      </c>
      <c r="B715">
        <f>策略報表!B715</f>
        <v>0</v>
      </c>
      <c r="C715" s="2"/>
      <c r="D715" t="str">
        <f t="shared" si="23"/>
        <v>202109</v>
      </c>
    </row>
    <row r="716" spans="1:4" ht="16.2">
      <c r="A716" s="1">
        <f>策略報表!A716</f>
        <v>44452</v>
      </c>
      <c r="B716">
        <f>策略報表!B716</f>
        <v>-68304.420000000013</v>
      </c>
      <c r="C716" s="2"/>
      <c r="D716" t="str">
        <f t="shared" si="23"/>
        <v>202109</v>
      </c>
    </row>
    <row r="717" spans="1:4" ht="16.2">
      <c r="A717" s="1">
        <f>策略報表!A717</f>
        <v>44453</v>
      </c>
      <c r="B717">
        <f>策略報表!B717</f>
        <v>-45374.880000000005</v>
      </c>
      <c r="C717" s="2"/>
      <c r="D717" t="str">
        <f t="shared" si="23"/>
        <v>202109</v>
      </c>
    </row>
    <row r="718" spans="1:4" ht="16.2">
      <c r="A718" s="1">
        <f>策略報表!A718</f>
        <v>44454</v>
      </c>
      <c r="B718">
        <f>策略報表!B718</f>
        <v>-84454.01</v>
      </c>
      <c r="C718" s="2"/>
      <c r="D718" t="str">
        <f t="shared" si="23"/>
        <v>202109</v>
      </c>
    </row>
    <row r="719" spans="1:4" ht="16.2">
      <c r="A719" s="1">
        <f>策略報表!A719</f>
        <v>44455</v>
      </c>
      <c r="B719">
        <f>策略報表!B719</f>
        <v>3784.9600000000009</v>
      </c>
      <c r="C719" s="2"/>
      <c r="D719" t="str">
        <f t="shared" si="23"/>
        <v>202109</v>
      </c>
    </row>
    <row r="720" spans="1:4" ht="16.2">
      <c r="A720" s="1">
        <f>策略報表!A720</f>
        <v>44456</v>
      </c>
      <c r="B720">
        <f>策略報表!B720</f>
        <v>-43032.55</v>
      </c>
      <c r="C720" s="2"/>
      <c r="D720" t="str">
        <f t="shared" si="23"/>
        <v>202109</v>
      </c>
    </row>
    <row r="721" spans="1:4" ht="16.2">
      <c r="A721" s="1">
        <f>策略報表!A721</f>
        <v>44457</v>
      </c>
      <c r="B721">
        <f>策略報表!B721</f>
        <v>0</v>
      </c>
      <c r="C721" s="2"/>
      <c r="D721" t="str">
        <f t="shared" si="23"/>
        <v>202109</v>
      </c>
    </row>
    <row r="722" spans="1:4" ht="16.2">
      <c r="A722" s="1">
        <f>策略報表!A722</f>
        <v>44458</v>
      </c>
      <c r="B722">
        <f>策略報表!B722</f>
        <v>0</v>
      </c>
      <c r="C722" s="2"/>
      <c r="D722" t="str">
        <f t="shared" si="23"/>
        <v>202109</v>
      </c>
    </row>
    <row r="723" spans="1:4" ht="16.2">
      <c r="A723" s="1">
        <f>策略報表!A723</f>
        <v>44459</v>
      </c>
      <c r="B723">
        <f>策略報表!B723</f>
        <v>0</v>
      </c>
      <c r="C723" s="2"/>
      <c r="D723" t="str">
        <f t="shared" si="23"/>
        <v>202109</v>
      </c>
    </row>
    <row r="724" spans="1:4" ht="16.2">
      <c r="A724" s="1">
        <f>策略報表!A724</f>
        <v>44460</v>
      </c>
      <c r="B724">
        <f>策略報表!B724</f>
        <v>0</v>
      </c>
      <c r="C724" s="2"/>
      <c r="D724" t="str">
        <f t="shared" si="23"/>
        <v>202109</v>
      </c>
    </row>
    <row r="725" spans="1:4" ht="16.2">
      <c r="A725" s="1">
        <f>策略報表!A725</f>
        <v>44461</v>
      </c>
      <c r="B725">
        <f>策略報表!B725</f>
        <v>106467.98999999999</v>
      </c>
      <c r="C725" s="2"/>
      <c r="D725" t="str">
        <f t="shared" si="23"/>
        <v>202109</v>
      </c>
    </row>
    <row r="726" spans="1:4" ht="16.2">
      <c r="A726" s="1">
        <f>策略報表!A726</f>
        <v>44462</v>
      </c>
      <c r="B726">
        <f>策略報表!B726</f>
        <v>14694.150000000001</v>
      </c>
      <c r="C726" s="2"/>
      <c r="D726" t="str">
        <f t="shared" si="23"/>
        <v>202109</v>
      </c>
    </row>
    <row r="727" spans="1:4" ht="16.2">
      <c r="A727" s="1">
        <f>策略報表!A727</f>
        <v>44463</v>
      </c>
      <c r="B727">
        <f>策略報表!B727</f>
        <v>78164.820000000007</v>
      </c>
      <c r="C727" s="2"/>
      <c r="D727" t="str">
        <f t="shared" si="23"/>
        <v>202109</v>
      </c>
    </row>
    <row r="728" spans="1:4" ht="16.2">
      <c r="A728" s="1">
        <f>策略報表!A728</f>
        <v>44464</v>
      </c>
      <c r="B728">
        <f>策略報表!B728</f>
        <v>0</v>
      </c>
      <c r="C728" s="2"/>
      <c r="D728" t="str">
        <f t="shared" si="23"/>
        <v>202109</v>
      </c>
    </row>
    <row r="729" spans="1:4" ht="16.2">
      <c r="A729" s="1">
        <f>策略報表!A729</f>
        <v>44465</v>
      </c>
      <c r="B729">
        <f>策略報表!B729</f>
        <v>0</v>
      </c>
      <c r="C729" s="2"/>
      <c r="D729" t="str">
        <f t="shared" si="23"/>
        <v>202109</v>
      </c>
    </row>
    <row r="730" spans="1:4" ht="16.2">
      <c r="A730" s="1">
        <f>策略報表!A730</f>
        <v>44466</v>
      </c>
      <c r="B730">
        <f>策略報表!B730</f>
        <v>-62647.31</v>
      </c>
      <c r="C730" s="2"/>
      <c r="D730" t="str">
        <f t="shared" si="23"/>
        <v>202109</v>
      </c>
    </row>
    <row r="731" spans="1:4" ht="16.2">
      <c r="A731" s="1">
        <f>策略報表!A731</f>
        <v>44467</v>
      </c>
      <c r="B731">
        <f>策略報表!B731</f>
        <v>-116540.65</v>
      </c>
      <c r="C731" s="2"/>
      <c r="D731" t="str">
        <f t="shared" si="23"/>
        <v>202109</v>
      </c>
    </row>
    <row r="732" spans="1:4" ht="16.2">
      <c r="A732" s="1">
        <f>策略報表!A732</f>
        <v>44468</v>
      </c>
      <c r="B732">
        <f>策略報表!B732</f>
        <v>-54387.640000000007</v>
      </c>
      <c r="C732" s="2"/>
      <c r="D732" t="str">
        <f t="shared" si="23"/>
        <v>202109</v>
      </c>
    </row>
    <row r="733" spans="1:4" ht="16.2">
      <c r="A733" s="1">
        <f>策略報表!A733</f>
        <v>44469</v>
      </c>
      <c r="B733">
        <f>策略報表!B733</f>
        <v>-57541.280000000006</v>
      </c>
      <c r="C733" s="2"/>
      <c r="D733" t="str">
        <f t="shared" si="23"/>
        <v>202109</v>
      </c>
    </row>
    <row r="734" spans="1:4" ht="16.2">
      <c r="A734" s="1">
        <f>策略報表!A734</f>
        <v>44470</v>
      </c>
      <c r="B734">
        <f>策略報表!B734</f>
        <v>37706.300000000003</v>
      </c>
      <c r="C734" s="2"/>
      <c r="D734" t="str">
        <f t="shared" si="23"/>
        <v>202110</v>
      </c>
    </row>
    <row r="735" spans="1:4" ht="16.2">
      <c r="A735" s="1">
        <f>策略報表!A735</f>
        <v>44471</v>
      </c>
      <c r="B735">
        <f>策略報表!B735</f>
        <v>0</v>
      </c>
      <c r="C735" s="2"/>
      <c r="D735" t="str">
        <f t="shared" si="23"/>
        <v>202110</v>
      </c>
    </row>
    <row r="736" spans="1:4" ht="16.2">
      <c r="A736" s="1">
        <f>策略報表!A736</f>
        <v>44472</v>
      </c>
      <c r="B736">
        <f>策略報表!B736</f>
        <v>0</v>
      </c>
      <c r="C736" s="2"/>
      <c r="D736" t="str">
        <f t="shared" si="23"/>
        <v>202110</v>
      </c>
    </row>
    <row r="737" spans="1:4" ht="16.2">
      <c r="A737" s="1">
        <f>策略報表!A737</f>
        <v>44473</v>
      </c>
      <c r="B737">
        <f>策略報表!B737</f>
        <v>7829.7199999999975</v>
      </c>
      <c r="C737" s="2"/>
      <c r="D737" t="str">
        <f t="shared" si="23"/>
        <v>202110</v>
      </c>
    </row>
    <row r="738" spans="1:4" ht="16.2">
      <c r="A738" s="1">
        <f>策略報表!A738</f>
        <v>44474</v>
      </c>
      <c r="B738">
        <f>策略報表!B738</f>
        <v>43752.58</v>
      </c>
      <c r="C738" s="2"/>
      <c r="D738" t="str">
        <f t="shared" si="23"/>
        <v>202110</v>
      </c>
    </row>
    <row r="739" spans="1:4" ht="16.2">
      <c r="A739" s="1">
        <f>策略報表!A739</f>
        <v>44475</v>
      </c>
      <c r="B739">
        <f>策略報表!B739</f>
        <v>-14182.41</v>
      </c>
      <c r="C739" s="2"/>
      <c r="D739" t="str">
        <f t="shared" si="23"/>
        <v>202110</v>
      </c>
    </row>
    <row r="740" spans="1:4" ht="16.2">
      <c r="A740" s="1">
        <f>策略報表!A740</f>
        <v>44476</v>
      </c>
      <c r="B740">
        <f>策略報表!B740</f>
        <v>108600.04999999999</v>
      </c>
      <c r="C740" s="2"/>
      <c r="D740" t="str">
        <f t="shared" si="23"/>
        <v>202110</v>
      </c>
    </row>
    <row r="741" spans="1:4" ht="16.2">
      <c r="A741" s="1">
        <f>策略報表!A741</f>
        <v>44477</v>
      </c>
      <c r="B741">
        <f>策略報表!B741</f>
        <v>-65901.52</v>
      </c>
      <c r="C741" s="2"/>
      <c r="D741" t="str">
        <f t="shared" si="23"/>
        <v>202110</v>
      </c>
    </row>
    <row r="742" spans="1:4" ht="16.2">
      <c r="A742" s="1">
        <f>策略報表!A742</f>
        <v>44478</v>
      </c>
      <c r="B742">
        <f>策略報表!B742</f>
        <v>0</v>
      </c>
      <c r="C742" s="2"/>
      <c r="D742" t="str">
        <f t="shared" si="23"/>
        <v>202110</v>
      </c>
    </row>
    <row r="743" spans="1:4" ht="16.2">
      <c r="A743" s="1">
        <f>策略報表!A743</f>
        <v>44479</v>
      </c>
      <c r="B743">
        <f>策略報表!B743</f>
        <v>0</v>
      </c>
      <c r="C743" s="2"/>
      <c r="D743" t="str">
        <f t="shared" si="23"/>
        <v>202110</v>
      </c>
    </row>
    <row r="744" spans="1:4" ht="16.2">
      <c r="A744" s="1">
        <f>策略報表!A744</f>
        <v>44480</v>
      </c>
      <c r="B744">
        <f>策略報表!B744</f>
        <v>0</v>
      </c>
      <c r="C744" s="2"/>
      <c r="D744" t="str">
        <f t="shared" si="23"/>
        <v>202110</v>
      </c>
    </row>
    <row r="745" spans="1:4" ht="16.2">
      <c r="A745" s="1">
        <f>策略報表!A745</f>
        <v>44481</v>
      </c>
      <c r="B745">
        <f>策略報表!B745</f>
        <v>-266511.35999999999</v>
      </c>
      <c r="C745" s="2"/>
      <c r="D745" t="str">
        <f t="shared" si="23"/>
        <v>202110</v>
      </c>
    </row>
    <row r="746" spans="1:4" ht="16.2">
      <c r="A746" s="1">
        <f>策略報表!A746</f>
        <v>44482</v>
      </c>
      <c r="B746">
        <f>策略報表!B746</f>
        <v>8408.0800000000017</v>
      </c>
      <c r="C746" s="2"/>
      <c r="D746" t="str">
        <f t="shared" si="23"/>
        <v>202110</v>
      </c>
    </row>
    <row r="747" spans="1:4" ht="16.2">
      <c r="A747" s="1">
        <f>策略報表!A747</f>
        <v>44483</v>
      </c>
      <c r="B747">
        <f>策略報表!B747</f>
        <v>-51250.49</v>
      </c>
      <c r="C747" s="2"/>
      <c r="D747" t="str">
        <f t="shared" si="23"/>
        <v>202110</v>
      </c>
    </row>
    <row r="748" spans="1:4" ht="16.2">
      <c r="A748" s="1">
        <f>策略報表!A748</f>
        <v>44484</v>
      </c>
      <c r="B748">
        <f>策略報表!B748</f>
        <v>259599.02000000002</v>
      </c>
      <c r="C748" s="2"/>
      <c r="D748" t="str">
        <f t="shared" si="23"/>
        <v>202110</v>
      </c>
    </row>
    <row r="749" spans="1:4" ht="16.2">
      <c r="A749" s="1">
        <f>策略報表!A749</f>
        <v>44485</v>
      </c>
      <c r="B749">
        <f>策略報表!B749</f>
        <v>0</v>
      </c>
      <c r="C749" s="2"/>
      <c r="D749" t="str">
        <f t="shared" si="23"/>
        <v>202110</v>
      </c>
    </row>
    <row r="750" spans="1:4" ht="16.2">
      <c r="A750" s="1">
        <f>策略報表!A750</f>
        <v>44486</v>
      </c>
      <c r="B750">
        <f>策略報表!B750</f>
        <v>0</v>
      </c>
      <c r="C750" s="2"/>
      <c r="D750" t="str">
        <f t="shared" si="23"/>
        <v>202110</v>
      </c>
    </row>
    <row r="751" spans="1:4" ht="16.2">
      <c r="A751" s="1">
        <f>策略報表!A751</f>
        <v>44487</v>
      </c>
      <c r="B751">
        <f>策略報表!B751</f>
        <v>-39807.58</v>
      </c>
      <c r="C751" s="2"/>
      <c r="D751" t="str">
        <f t="shared" si="23"/>
        <v>202110</v>
      </c>
    </row>
    <row r="752" spans="1:4" ht="16.2">
      <c r="A752" s="1">
        <f>策略報表!A752</f>
        <v>44488</v>
      </c>
      <c r="B752">
        <f>策略報表!B752</f>
        <v>169841.87</v>
      </c>
      <c r="C752" s="2"/>
      <c r="D752" t="str">
        <f t="shared" si="23"/>
        <v>202110</v>
      </c>
    </row>
    <row r="753" spans="1:4" ht="16.2">
      <c r="A753" s="1">
        <f>策略報表!A753</f>
        <v>44489</v>
      </c>
      <c r="B753">
        <f>策略報表!B753</f>
        <v>5429.6799999999994</v>
      </c>
      <c r="C753" s="2"/>
      <c r="D753" t="str">
        <f t="shared" si="23"/>
        <v>202110</v>
      </c>
    </row>
    <row r="754" spans="1:4" ht="16.2">
      <c r="A754" s="1">
        <f>策略報表!A754</f>
        <v>44490</v>
      </c>
      <c r="B754">
        <f>策略報表!B754</f>
        <v>12915.239999999998</v>
      </c>
      <c r="C754" s="2"/>
      <c r="D754" t="str">
        <f t="shared" si="23"/>
        <v>202110</v>
      </c>
    </row>
    <row r="755" spans="1:4" ht="16.2">
      <c r="A755" s="1">
        <f>策略報表!A755</f>
        <v>44491</v>
      </c>
      <c r="B755">
        <f>策略報表!B755</f>
        <v>-29232.55</v>
      </c>
      <c r="C755" s="2"/>
      <c r="D755" t="str">
        <f t="shared" si="23"/>
        <v>202110</v>
      </c>
    </row>
    <row r="756" spans="1:4" ht="16.2">
      <c r="A756" s="1">
        <f>策略報表!A756</f>
        <v>44492</v>
      </c>
      <c r="B756">
        <f>策略報表!B756</f>
        <v>0</v>
      </c>
      <c r="C756" s="2"/>
      <c r="D756" t="str">
        <f t="shared" si="23"/>
        <v>202110</v>
      </c>
    </row>
    <row r="757" spans="1:4" ht="16.2">
      <c r="A757" s="1">
        <f>策略報表!A757</f>
        <v>44493</v>
      </c>
      <c r="B757">
        <f>策略報表!B757</f>
        <v>0</v>
      </c>
      <c r="C757" s="2"/>
      <c r="D757" t="str">
        <f t="shared" si="23"/>
        <v>202110</v>
      </c>
    </row>
    <row r="758" spans="1:4" ht="16.2">
      <c r="A758" s="1">
        <f>策略報表!A758</f>
        <v>44494</v>
      </c>
      <c r="B758">
        <f>策略報表!B758</f>
        <v>12859.71</v>
      </c>
      <c r="C758" s="2"/>
      <c r="D758" t="str">
        <f t="shared" si="23"/>
        <v>202110</v>
      </c>
    </row>
    <row r="759" spans="1:4" ht="16.2">
      <c r="A759" s="1">
        <f>策略報表!A759</f>
        <v>44495</v>
      </c>
      <c r="B759">
        <f>策略報表!B759</f>
        <v>13190.599999999999</v>
      </c>
      <c r="C759" s="2"/>
      <c r="D759" t="str">
        <f t="shared" si="23"/>
        <v>202110</v>
      </c>
    </row>
    <row r="760" spans="1:4" ht="16.2">
      <c r="A760" s="1">
        <f>策略報表!A760</f>
        <v>44496</v>
      </c>
      <c r="B760">
        <f>策略報表!B760</f>
        <v>-85027.27</v>
      </c>
      <c r="C760" s="2"/>
      <c r="D760" t="str">
        <f t="shared" si="23"/>
        <v>202110</v>
      </c>
    </row>
    <row r="761" spans="1:4" ht="16.2">
      <c r="A761" s="1">
        <f>策略報表!A761</f>
        <v>44497</v>
      </c>
      <c r="B761">
        <f>策略報表!B761</f>
        <v>-19533.87</v>
      </c>
      <c r="C761" s="2"/>
      <c r="D761" t="str">
        <f t="shared" si="23"/>
        <v>202110</v>
      </c>
    </row>
    <row r="762" spans="1:4" ht="16.2">
      <c r="A762" s="1">
        <f>策略報表!A762</f>
        <v>44498</v>
      </c>
      <c r="B762">
        <f>策略報表!B762</f>
        <v>-54187.590000000004</v>
      </c>
      <c r="C762" s="2"/>
      <c r="D762" t="str">
        <f t="shared" si="23"/>
        <v>202110</v>
      </c>
    </row>
    <row r="763" spans="1:4" ht="16.2">
      <c r="A763" s="1">
        <f>策略報表!A763</f>
        <v>44499</v>
      </c>
      <c r="B763">
        <f>策略報表!B763</f>
        <v>0</v>
      </c>
      <c r="C763" s="2"/>
      <c r="D763" t="str">
        <f t="shared" si="23"/>
        <v>202110</v>
      </c>
    </row>
    <row r="764" spans="1:4" ht="16.2">
      <c r="A764" s="1">
        <f>策略報表!A764</f>
        <v>44500</v>
      </c>
      <c r="B764">
        <f>策略報表!B764</f>
        <v>0</v>
      </c>
      <c r="C764" s="2"/>
      <c r="D764" t="str">
        <f t="shared" si="23"/>
        <v>202110</v>
      </c>
    </row>
    <row r="765" spans="1:4" ht="16.2">
      <c r="A765" s="1">
        <f>策略報表!A765</f>
        <v>44501</v>
      </c>
      <c r="B765">
        <f>策略報表!B765</f>
        <v>-13002.139999999998</v>
      </c>
      <c r="C765" s="2"/>
      <c r="D765" t="str">
        <f t="shared" si="23"/>
        <v>202111</v>
      </c>
    </row>
    <row r="766" spans="1:4" ht="16.2">
      <c r="A766" s="1">
        <f>策略報表!A766</f>
        <v>44502</v>
      </c>
      <c r="B766">
        <f>策略報表!B766</f>
        <v>-13319.209999999995</v>
      </c>
      <c r="C766" s="2"/>
      <c r="D766" t="str">
        <f t="shared" si="23"/>
        <v>202111</v>
      </c>
    </row>
    <row r="767" spans="1:4" ht="16.2">
      <c r="A767" s="1">
        <f>策略報表!A767</f>
        <v>44503</v>
      </c>
      <c r="B767">
        <f>策略報表!B767</f>
        <v>1349.7699999999986</v>
      </c>
      <c r="C767" s="2"/>
      <c r="D767" t="str">
        <f t="shared" si="23"/>
        <v>202111</v>
      </c>
    </row>
    <row r="768" spans="1:4" ht="16.2">
      <c r="A768" s="1">
        <f>策略報表!A768</f>
        <v>44504</v>
      </c>
      <c r="B768">
        <f>策略報表!B768</f>
        <v>13488.800000000001</v>
      </c>
      <c r="C768" s="2"/>
      <c r="D768" t="str">
        <f t="shared" si="23"/>
        <v>202111</v>
      </c>
    </row>
    <row r="769" spans="1:4" ht="16.2">
      <c r="A769" s="1">
        <f>策略報表!A769</f>
        <v>44505</v>
      </c>
      <c r="B769">
        <f>策略報表!B769</f>
        <v>124403.09</v>
      </c>
      <c r="C769" s="2"/>
      <c r="D769" t="str">
        <f t="shared" si="23"/>
        <v>202111</v>
      </c>
    </row>
    <row r="770" spans="1:4" ht="16.2">
      <c r="A770" s="1">
        <f>策略報表!A770</f>
        <v>44506</v>
      </c>
      <c r="B770">
        <f>策略報表!B770</f>
        <v>0</v>
      </c>
      <c r="C770" s="2"/>
      <c r="D770" t="str">
        <f t="shared" si="23"/>
        <v>202111</v>
      </c>
    </row>
    <row r="771" spans="1:4" ht="16.2">
      <c r="A771" s="1">
        <f>策略報表!A771</f>
        <v>44507</v>
      </c>
      <c r="B771">
        <f>策略報表!B771</f>
        <v>0</v>
      </c>
      <c r="C771" s="2"/>
      <c r="D771" t="str">
        <f t="shared" si="23"/>
        <v>202111</v>
      </c>
    </row>
    <row r="772" spans="1:4" ht="16.2">
      <c r="A772" s="1">
        <f>策略報表!A772</f>
        <v>44508</v>
      </c>
      <c r="B772">
        <f>策略報表!B772</f>
        <v>131485.01</v>
      </c>
      <c r="C772" s="2"/>
      <c r="D772" t="str">
        <f t="shared" ref="D772:D835" si="24">TEXT(A772,"yyyymm")</f>
        <v>202111</v>
      </c>
    </row>
    <row r="773" spans="1:4" ht="16.2">
      <c r="A773" s="1">
        <f>策略報表!A773</f>
        <v>44509</v>
      </c>
      <c r="B773">
        <f>策略報表!B773</f>
        <v>125975.42</v>
      </c>
      <c r="C773" s="2"/>
      <c r="D773" t="str">
        <f t="shared" si="24"/>
        <v>202111</v>
      </c>
    </row>
    <row r="774" spans="1:4" ht="16.2">
      <c r="A774" s="1">
        <f>策略報表!A774</f>
        <v>44510</v>
      </c>
      <c r="B774">
        <f>策略報表!B774</f>
        <v>-13904.83</v>
      </c>
      <c r="C774" s="2"/>
      <c r="D774" t="str">
        <f t="shared" si="24"/>
        <v>202111</v>
      </c>
    </row>
    <row r="775" spans="1:4" ht="16.2">
      <c r="A775" s="1">
        <f>策略報表!A775</f>
        <v>44511</v>
      </c>
      <c r="B775">
        <f>策略報表!B775</f>
        <v>-73791.240000000005</v>
      </c>
      <c r="C775" s="2"/>
      <c r="D775" t="str">
        <f t="shared" si="24"/>
        <v>202111</v>
      </c>
    </row>
    <row r="776" spans="1:4" ht="16.2">
      <c r="A776" s="1">
        <f>策略報表!A776</f>
        <v>44512</v>
      </c>
      <c r="B776">
        <f>策略報表!B776</f>
        <v>37040.07</v>
      </c>
      <c r="C776" s="2"/>
      <c r="D776" t="str">
        <f t="shared" si="24"/>
        <v>202111</v>
      </c>
    </row>
    <row r="777" spans="1:4" ht="16.2">
      <c r="A777" s="1">
        <f>策略報表!A777</f>
        <v>44513</v>
      </c>
      <c r="B777">
        <f>策略報表!B777</f>
        <v>0</v>
      </c>
      <c r="C777" s="2"/>
      <c r="D777" t="str">
        <f t="shared" si="24"/>
        <v>202111</v>
      </c>
    </row>
    <row r="778" spans="1:4" ht="16.2">
      <c r="A778" s="1">
        <f>策略報表!A778</f>
        <v>44514</v>
      </c>
      <c r="B778">
        <f>策略報表!B778</f>
        <v>0</v>
      </c>
      <c r="C778" s="2"/>
      <c r="D778" t="str">
        <f t="shared" si="24"/>
        <v>202111</v>
      </c>
    </row>
    <row r="779" spans="1:4" ht="16.2">
      <c r="A779" s="1">
        <f>策略報表!A779</f>
        <v>44515</v>
      </c>
      <c r="B779">
        <f>策略報表!B779</f>
        <v>3189.5499999999984</v>
      </c>
      <c r="C779" s="2"/>
      <c r="D779" t="str">
        <f t="shared" si="24"/>
        <v>202111</v>
      </c>
    </row>
    <row r="780" spans="1:4" ht="16.2">
      <c r="A780" s="1">
        <f>策略報表!A780</f>
        <v>44516</v>
      </c>
      <c r="B780">
        <f>策略報表!B780</f>
        <v>13677.59</v>
      </c>
      <c r="C780" s="2"/>
      <c r="D780" t="str">
        <f t="shared" si="24"/>
        <v>202111</v>
      </c>
    </row>
    <row r="781" spans="1:4" ht="16.2">
      <c r="A781" s="1">
        <f>策略報表!A781</f>
        <v>44517</v>
      </c>
      <c r="B781">
        <f>策略報表!B781</f>
        <v>1479.7399999999998</v>
      </c>
      <c r="C781" s="2"/>
      <c r="D781" t="str">
        <f t="shared" si="24"/>
        <v>202111</v>
      </c>
    </row>
    <row r="782" spans="1:4" ht="16.2">
      <c r="A782" s="1">
        <f>策略報表!A782</f>
        <v>44518</v>
      </c>
      <c r="B782">
        <f>策略報表!B782</f>
        <v>6656.7000000000016</v>
      </c>
      <c r="C782" s="2"/>
      <c r="D782" t="str">
        <f t="shared" si="24"/>
        <v>202111</v>
      </c>
    </row>
    <row r="783" spans="1:4" ht="16.2">
      <c r="A783" s="1">
        <f>策略報表!A783</f>
        <v>44519</v>
      </c>
      <c r="B783">
        <f>策略報表!B783</f>
        <v>-4758.4599999999991</v>
      </c>
      <c r="C783" s="2"/>
      <c r="D783" t="str">
        <f t="shared" si="24"/>
        <v>202111</v>
      </c>
    </row>
    <row r="784" spans="1:4" ht="16.2">
      <c r="A784" s="1">
        <f>策略報表!A784</f>
        <v>44520</v>
      </c>
      <c r="B784">
        <f>策略報表!B784</f>
        <v>0</v>
      </c>
      <c r="C784" s="2"/>
      <c r="D784" t="str">
        <f t="shared" si="24"/>
        <v>202111</v>
      </c>
    </row>
    <row r="785" spans="1:4" ht="16.2">
      <c r="A785" s="1">
        <f>策略報表!A785</f>
        <v>44521</v>
      </c>
      <c r="B785">
        <f>策略報表!B785</f>
        <v>0</v>
      </c>
      <c r="C785" s="2"/>
      <c r="D785" t="str">
        <f t="shared" si="24"/>
        <v>202111</v>
      </c>
    </row>
    <row r="786" spans="1:4" ht="16.2">
      <c r="A786" s="1">
        <f>策略報表!A786</f>
        <v>44522</v>
      </c>
      <c r="B786">
        <f>策略報表!B786</f>
        <v>661.93000000000029</v>
      </c>
      <c r="C786" s="2"/>
      <c r="D786" t="str">
        <f t="shared" si="24"/>
        <v>202111</v>
      </c>
    </row>
    <row r="787" spans="1:4" ht="16.2">
      <c r="A787" s="1">
        <f>策略報表!A787</f>
        <v>44523</v>
      </c>
      <c r="B787">
        <f>策略報表!B787</f>
        <v>-60374.600000000006</v>
      </c>
      <c r="C787" s="2"/>
      <c r="D787" t="str">
        <f t="shared" si="24"/>
        <v>202111</v>
      </c>
    </row>
    <row r="788" spans="1:4" ht="16.2">
      <c r="A788" s="1">
        <f>策略報表!A788</f>
        <v>44524</v>
      </c>
      <c r="B788">
        <f>策略報表!B788</f>
        <v>-18721.57</v>
      </c>
      <c r="C788" s="2"/>
      <c r="D788" t="str">
        <f t="shared" si="24"/>
        <v>202111</v>
      </c>
    </row>
    <row r="789" spans="1:4" ht="16.2">
      <c r="A789" s="1">
        <f>策略報表!A789</f>
        <v>44525</v>
      </c>
      <c r="B789">
        <f>策略報表!B789</f>
        <v>-30762.859999999997</v>
      </c>
      <c r="C789" s="2"/>
      <c r="D789" t="str">
        <f t="shared" si="24"/>
        <v>202111</v>
      </c>
    </row>
    <row r="790" spans="1:4" ht="16.2">
      <c r="A790" s="1">
        <f>策略報表!A790</f>
        <v>44526</v>
      </c>
      <c r="B790">
        <f>策略報表!B790</f>
        <v>174621.45</v>
      </c>
      <c r="C790" s="2"/>
      <c r="D790" t="str">
        <f t="shared" si="24"/>
        <v>202111</v>
      </c>
    </row>
    <row r="791" spans="1:4" ht="16.2">
      <c r="A791" s="1">
        <f>策略報表!A791</f>
        <v>44527</v>
      </c>
      <c r="B791">
        <f>策略報表!B791</f>
        <v>0</v>
      </c>
      <c r="C791" s="2"/>
      <c r="D791" t="str">
        <f t="shared" si="24"/>
        <v>202111</v>
      </c>
    </row>
    <row r="792" spans="1:4" ht="16.2">
      <c r="A792" s="1">
        <f>策略報表!A792</f>
        <v>44528</v>
      </c>
      <c r="B792">
        <f>策略報表!B792</f>
        <v>0</v>
      </c>
      <c r="C792" s="2"/>
      <c r="D792" t="str">
        <f t="shared" si="24"/>
        <v>202111</v>
      </c>
    </row>
    <row r="793" spans="1:4" ht="16.2">
      <c r="A793" s="1">
        <f>策略報表!A793</f>
        <v>44529</v>
      </c>
      <c r="B793">
        <f>策略報表!B793</f>
        <v>-25629.760000000002</v>
      </c>
      <c r="C793" s="2"/>
      <c r="D793" t="str">
        <f t="shared" si="24"/>
        <v>202111</v>
      </c>
    </row>
    <row r="794" spans="1:4" ht="16.2">
      <c r="A794" s="1">
        <f>策略報表!A794</f>
        <v>44530</v>
      </c>
      <c r="B794">
        <f>策略報表!B794</f>
        <v>80322.11</v>
      </c>
      <c r="C794" s="2"/>
      <c r="D794" t="str">
        <f t="shared" si="24"/>
        <v>202111</v>
      </c>
    </row>
    <row r="795" spans="1:4" ht="16.2">
      <c r="A795" s="1">
        <f>策略報表!A795</f>
        <v>44531</v>
      </c>
      <c r="B795">
        <f>策略報表!B795</f>
        <v>13034.93</v>
      </c>
      <c r="C795" s="2"/>
      <c r="D795" t="str">
        <f t="shared" si="24"/>
        <v>202112</v>
      </c>
    </row>
    <row r="796" spans="1:4" ht="16.2">
      <c r="A796" s="1">
        <f>策略報表!A796</f>
        <v>44532</v>
      </c>
      <c r="B796">
        <f>策略報表!B796</f>
        <v>54410.66</v>
      </c>
      <c r="C796" s="2"/>
      <c r="D796" t="str">
        <f t="shared" si="24"/>
        <v>202112</v>
      </c>
    </row>
    <row r="797" spans="1:4" ht="16.2">
      <c r="A797" s="1">
        <f>策略報表!A797</f>
        <v>44533</v>
      </c>
      <c r="B797">
        <f>策略報表!B797</f>
        <v>23086.99</v>
      </c>
      <c r="C797" s="2"/>
      <c r="D797" t="str">
        <f t="shared" si="24"/>
        <v>202112</v>
      </c>
    </row>
    <row r="798" spans="1:4" ht="16.2">
      <c r="A798" s="1">
        <f>策略報表!A798</f>
        <v>44534</v>
      </c>
      <c r="B798">
        <f>策略報表!B798</f>
        <v>0</v>
      </c>
      <c r="C798" s="2"/>
      <c r="D798" t="str">
        <f t="shared" si="24"/>
        <v>202112</v>
      </c>
    </row>
    <row r="799" spans="1:4" ht="16.2">
      <c r="A799" s="1">
        <f>策略報表!A799</f>
        <v>44535</v>
      </c>
      <c r="B799">
        <f>策略報表!B799</f>
        <v>0</v>
      </c>
      <c r="C799" s="2"/>
      <c r="D799" t="str">
        <f t="shared" si="24"/>
        <v>202112</v>
      </c>
    </row>
    <row r="800" spans="1:4" ht="16.2">
      <c r="A800" s="1">
        <f>策略報表!A800</f>
        <v>44536</v>
      </c>
      <c r="B800">
        <f>策略報表!B800</f>
        <v>-37034.89</v>
      </c>
      <c r="C800" s="2"/>
      <c r="D800" t="str">
        <f t="shared" si="24"/>
        <v>202112</v>
      </c>
    </row>
    <row r="801" spans="1:4" ht="16.2">
      <c r="A801" s="1">
        <f>策略報表!A801</f>
        <v>44537</v>
      </c>
      <c r="B801">
        <f>策略報表!B801</f>
        <v>35829.58</v>
      </c>
      <c r="C801" s="2"/>
      <c r="D801" t="str">
        <f t="shared" si="24"/>
        <v>202112</v>
      </c>
    </row>
    <row r="802" spans="1:4" ht="16.2">
      <c r="A802" s="1">
        <f>策略報表!A802</f>
        <v>44538</v>
      </c>
      <c r="B802">
        <f>策略報表!B802</f>
        <v>63367.600000000006</v>
      </c>
      <c r="C802" s="2"/>
      <c r="D802" t="str">
        <f t="shared" si="24"/>
        <v>202112</v>
      </c>
    </row>
    <row r="803" spans="1:4" ht="16.2">
      <c r="A803" s="1">
        <f>策略報表!A803</f>
        <v>44539</v>
      </c>
      <c r="B803">
        <f>策略報表!B803</f>
        <v>1833.2400000000016</v>
      </c>
      <c r="C803" s="2"/>
      <c r="D803" t="str">
        <f t="shared" si="24"/>
        <v>202112</v>
      </c>
    </row>
    <row r="804" spans="1:4" ht="16.2">
      <c r="A804" s="1">
        <f>策略報表!A804</f>
        <v>44540</v>
      </c>
      <c r="B804">
        <f>策略報表!B804</f>
        <v>-57023.58</v>
      </c>
      <c r="C804" s="2"/>
      <c r="D804" t="str">
        <f t="shared" si="24"/>
        <v>202112</v>
      </c>
    </row>
    <row r="805" spans="1:4" ht="16.2">
      <c r="A805" s="1">
        <f>策略報表!A805</f>
        <v>44541</v>
      </c>
      <c r="B805">
        <f>策略報表!B805</f>
        <v>0</v>
      </c>
      <c r="C805" s="2"/>
      <c r="D805" t="str">
        <f t="shared" si="24"/>
        <v>202112</v>
      </c>
    </row>
    <row r="806" spans="1:4" ht="16.2">
      <c r="A806" s="1">
        <f>策略報表!A806</f>
        <v>44542</v>
      </c>
      <c r="B806">
        <f>策略報表!B806</f>
        <v>0</v>
      </c>
      <c r="C806" s="2"/>
      <c r="D806" t="str">
        <f t="shared" si="24"/>
        <v>202112</v>
      </c>
    </row>
    <row r="807" spans="1:4" ht="16.2">
      <c r="A807" s="1">
        <f>策略報表!A807</f>
        <v>44543</v>
      </c>
      <c r="B807">
        <f>策略報表!B807</f>
        <v>-71101.5</v>
      </c>
      <c r="C807" s="2"/>
      <c r="D807" t="str">
        <f t="shared" si="24"/>
        <v>202112</v>
      </c>
    </row>
    <row r="808" spans="1:4" ht="16.2">
      <c r="A808" s="1">
        <f>策略報表!A808</f>
        <v>44544</v>
      </c>
      <c r="B808">
        <f>策略報表!B808</f>
        <v>56535.299999999996</v>
      </c>
      <c r="C808" s="2"/>
      <c r="D808" t="str">
        <f t="shared" si="24"/>
        <v>202112</v>
      </c>
    </row>
    <row r="809" spans="1:4" ht="16.2">
      <c r="A809" s="1">
        <f>策略報表!A809</f>
        <v>44545</v>
      </c>
      <c r="B809">
        <f>策略報表!B809</f>
        <v>-22756.17</v>
      </c>
      <c r="C809" s="2"/>
      <c r="D809" t="str">
        <f t="shared" si="24"/>
        <v>202112</v>
      </c>
    </row>
    <row r="810" spans="1:4" ht="16.2">
      <c r="A810" s="1">
        <f>策略報表!A810</f>
        <v>44546</v>
      </c>
      <c r="B810">
        <f>策略報表!B810</f>
        <v>-328.36999999999989</v>
      </c>
      <c r="C810" s="2"/>
      <c r="D810" t="str">
        <f t="shared" si="24"/>
        <v>202112</v>
      </c>
    </row>
    <row r="811" spans="1:4" ht="16.2">
      <c r="A811" s="1">
        <f>策略報表!A811</f>
        <v>44547</v>
      </c>
      <c r="B811">
        <f>策略報表!B811</f>
        <v>-49061.08</v>
      </c>
      <c r="C811" s="2"/>
      <c r="D811" t="str">
        <f t="shared" si="24"/>
        <v>202112</v>
      </c>
    </row>
    <row r="812" spans="1:4" ht="16.2">
      <c r="A812" s="1">
        <f>策略報表!A812</f>
        <v>44548</v>
      </c>
      <c r="B812">
        <f>策略報表!B812</f>
        <v>0</v>
      </c>
      <c r="C812" s="2"/>
      <c r="D812" t="str">
        <f t="shared" si="24"/>
        <v>202112</v>
      </c>
    </row>
    <row r="813" spans="1:4" ht="16.2">
      <c r="A813" s="1">
        <f>策略報表!A813</f>
        <v>44549</v>
      </c>
      <c r="B813">
        <f>策略報表!B813</f>
        <v>0</v>
      </c>
      <c r="C813" s="2"/>
      <c r="D813" t="str">
        <f t="shared" si="24"/>
        <v>202112</v>
      </c>
    </row>
    <row r="814" spans="1:4" ht="16.2">
      <c r="A814" s="1">
        <f>策略報表!A814</f>
        <v>44550</v>
      </c>
      <c r="B814">
        <f>策略報表!B814</f>
        <v>53432.229999999996</v>
      </c>
      <c r="C814" s="2"/>
      <c r="D814" t="str">
        <f t="shared" si="24"/>
        <v>202112</v>
      </c>
    </row>
    <row r="815" spans="1:4" ht="16.2">
      <c r="A815" s="1">
        <f>策略報表!A815</f>
        <v>44551</v>
      </c>
      <c r="B815">
        <f>策略報表!B815</f>
        <v>114023.16</v>
      </c>
      <c r="C815" s="2"/>
      <c r="D815" t="str">
        <f t="shared" si="24"/>
        <v>202112</v>
      </c>
    </row>
    <row r="816" spans="1:4" ht="16.2">
      <c r="A816" s="1">
        <f>策略報表!A816</f>
        <v>44552</v>
      </c>
      <c r="B816">
        <f>策略報表!B816</f>
        <v>3990.7300000000005</v>
      </c>
      <c r="C816" s="2"/>
      <c r="D816" t="str">
        <f t="shared" si="24"/>
        <v>202112</v>
      </c>
    </row>
    <row r="817" spans="1:4" ht="16.2">
      <c r="A817" s="1">
        <f>策略報表!A817</f>
        <v>44553</v>
      </c>
      <c r="B817">
        <f>策略報表!B817</f>
        <v>94625.76999999999</v>
      </c>
      <c r="C817" s="2"/>
      <c r="D817" t="str">
        <f t="shared" si="24"/>
        <v>202112</v>
      </c>
    </row>
    <row r="818" spans="1:4" ht="16.2">
      <c r="A818" s="1">
        <f>策略報表!A818</f>
        <v>44554</v>
      </c>
      <c r="B818">
        <f>策略報表!B818</f>
        <v>3882.6700000000019</v>
      </c>
      <c r="C818" s="2"/>
      <c r="D818" t="str">
        <f t="shared" si="24"/>
        <v>202112</v>
      </c>
    </row>
    <row r="819" spans="1:4" ht="16.2">
      <c r="A819" s="1">
        <f>策略報表!A819</f>
        <v>44555</v>
      </c>
      <c r="B819">
        <f>策略報表!B819</f>
        <v>0</v>
      </c>
      <c r="C819" s="2"/>
      <c r="D819" t="str">
        <f t="shared" si="24"/>
        <v>202112</v>
      </c>
    </row>
    <row r="820" spans="1:4" ht="16.2">
      <c r="A820" s="1">
        <f>策略報表!A820</f>
        <v>44556</v>
      </c>
      <c r="B820">
        <f>策略報表!B820</f>
        <v>0</v>
      </c>
      <c r="C820" s="2"/>
      <c r="D820" t="str">
        <f t="shared" si="24"/>
        <v>202112</v>
      </c>
    </row>
    <row r="821" spans="1:4" ht="16.2">
      <c r="A821" s="1">
        <f>策略報表!A821</f>
        <v>44557</v>
      </c>
      <c r="B821">
        <f>策略報表!B821</f>
        <v>125790.15999999999</v>
      </c>
      <c r="C821" s="2"/>
      <c r="D821" t="str">
        <f t="shared" si="24"/>
        <v>202112</v>
      </c>
    </row>
    <row r="822" spans="1:4" ht="16.2">
      <c r="A822" s="1">
        <f>策略報表!A822</f>
        <v>44558</v>
      </c>
      <c r="B822">
        <f>策略報表!B822</f>
        <v>178647.09</v>
      </c>
      <c r="C822" s="2"/>
      <c r="D822" t="str">
        <f t="shared" si="24"/>
        <v>202112</v>
      </c>
    </row>
    <row r="823" spans="1:4" ht="16.2">
      <c r="A823" s="1">
        <f>策略報表!A823</f>
        <v>44559</v>
      </c>
      <c r="B823">
        <f>策略報表!B823</f>
        <v>-1317.9000000000033</v>
      </c>
      <c r="C823" s="2"/>
      <c r="D823" t="str">
        <f t="shared" si="24"/>
        <v>202112</v>
      </c>
    </row>
    <row r="824" spans="1:4" ht="16.2">
      <c r="A824" s="1">
        <f>策略報表!A824</f>
        <v>44560</v>
      </c>
      <c r="B824">
        <f>策略報表!B824</f>
        <v>-46415.96</v>
      </c>
      <c r="C824" s="2"/>
      <c r="D824" t="str">
        <f t="shared" si="24"/>
        <v>202112</v>
      </c>
    </row>
    <row r="825" spans="1:4" ht="16.2">
      <c r="A825" s="1">
        <f>策略報表!A825</f>
        <v>44561</v>
      </c>
      <c r="B825">
        <f>策略報表!B825</f>
        <v>0</v>
      </c>
      <c r="C825" s="2"/>
      <c r="D825" t="str">
        <f t="shared" si="24"/>
        <v>202112</v>
      </c>
    </row>
    <row r="826" spans="1:4" ht="16.2">
      <c r="A826" s="1">
        <f>策略報表!A826</f>
        <v>44562</v>
      </c>
      <c r="B826">
        <f>策略報表!B826</f>
        <v>0</v>
      </c>
      <c r="C826" s="2"/>
      <c r="D826" t="str">
        <f t="shared" si="24"/>
        <v>202201</v>
      </c>
    </row>
    <row r="827" spans="1:4" ht="16.2">
      <c r="A827" s="1">
        <f>策略報表!A827</f>
        <v>44563</v>
      </c>
      <c r="B827">
        <f>策略報表!B827</f>
        <v>0</v>
      </c>
      <c r="C827" s="2"/>
      <c r="D827" t="str">
        <f t="shared" si="24"/>
        <v>202201</v>
      </c>
    </row>
    <row r="828" spans="1:4" ht="16.2">
      <c r="A828" s="1">
        <f>策略報表!A828</f>
        <v>44564</v>
      </c>
      <c r="B828">
        <f>策略報表!B828</f>
        <v>6065.1600000000035</v>
      </c>
      <c r="C828" s="2"/>
      <c r="D828" t="str">
        <f t="shared" si="24"/>
        <v>202201</v>
      </c>
    </row>
    <row r="829" spans="1:4" ht="16.2">
      <c r="A829" s="1">
        <f>策略報表!A829</f>
        <v>44565</v>
      </c>
      <c r="B829">
        <f>策略報表!B829</f>
        <v>174360.97000000003</v>
      </c>
      <c r="C829" s="2"/>
      <c r="D829" t="str">
        <f t="shared" si="24"/>
        <v>202201</v>
      </c>
    </row>
    <row r="830" spans="1:4" ht="16.2">
      <c r="A830" s="1">
        <f>策略報表!A830</f>
        <v>44566</v>
      </c>
      <c r="B830">
        <f>策略報表!B830</f>
        <v>-33062.81</v>
      </c>
      <c r="C830" s="2"/>
      <c r="D830" t="str">
        <f t="shared" si="24"/>
        <v>202201</v>
      </c>
    </row>
    <row r="831" spans="1:4" ht="16.2">
      <c r="A831" s="1">
        <f>策略報表!A831</f>
        <v>44567</v>
      </c>
      <c r="B831">
        <f>策略報表!B831</f>
        <v>5394.8800000000047</v>
      </c>
      <c r="C831" s="2"/>
      <c r="D831" t="str">
        <f t="shared" si="24"/>
        <v>202201</v>
      </c>
    </row>
    <row r="832" spans="1:4" ht="16.2">
      <c r="A832" s="1">
        <f>策略報表!A832</f>
        <v>44568</v>
      </c>
      <c r="B832">
        <f>策略報表!B832</f>
        <v>20800.559999999998</v>
      </c>
      <c r="C832" s="2"/>
      <c r="D832" t="str">
        <f t="shared" si="24"/>
        <v>202201</v>
      </c>
    </row>
    <row r="833" spans="1:4" ht="16.2">
      <c r="A833" s="1">
        <f>策略報表!A833</f>
        <v>44569</v>
      </c>
      <c r="B833">
        <f>策略報表!B833</f>
        <v>0</v>
      </c>
      <c r="C833" s="2"/>
      <c r="D833" t="str">
        <f t="shared" si="24"/>
        <v>202201</v>
      </c>
    </row>
    <row r="834" spans="1:4" ht="16.2">
      <c r="A834" s="1">
        <f>策略報表!A834</f>
        <v>44570</v>
      </c>
      <c r="B834">
        <f>策略報表!B834</f>
        <v>0</v>
      </c>
      <c r="C834" s="2"/>
      <c r="D834" t="str">
        <f t="shared" si="24"/>
        <v>202201</v>
      </c>
    </row>
    <row r="835" spans="1:4" ht="16.2">
      <c r="A835" s="1">
        <f>策略報表!A835</f>
        <v>44571</v>
      </c>
      <c r="B835">
        <f>策略報表!B835</f>
        <v>-69803.91</v>
      </c>
      <c r="C835" s="2"/>
      <c r="D835" t="str">
        <f t="shared" si="24"/>
        <v>202201</v>
      </c>
    </row>
    <row r="836" spans="1:4" ht="16.2">
      <c r="A836" s="1">
        <f>策略報表!A836</f>
        <v>44572</v>
      </c>
      <c r="B836">
        <f>策略報表!B836</f>
        <v>-96566.71</v>
      </c>
      <c r="C836" s="2"/>
      <c r="D836" t="str">
        <f t="shared" ref="D836:D899" si="25">TEXT(A836,"yyyymm")</f>
        <v>202201</v>
      </c>
    </row>
    <row r="837" spans="1:4" ht="16.2">
      <c r="A837" s="1">
        <f>策略報表!A837</f>
        <v>44573</v>
      </c>
      <c r="B837">
        <f>策略報表!B837</f>
        <v>33358.769999999997</v>
      </c>
      <c r="C837" s="2"/>
      <c r="D837" t="str">
        <f t="shared" si="25"/>
        <v>202201</v>
      </c>
    </row>
    <row r="838" spans="1:4" ht="16.2">
      <c r="A838" s="1">
        <f>策略報表!A838</f>
        <v>44574</v>
      </c>
      <c r="B838">
        <f>策略報表!B838</f>
        <v>-18168.87</v>
      </c>
      <c r="C838" s="2"/>
      <c r="D838" t="str">
        <f t="shared" si="25"/>
        <v>202201</v>
      </c>
    </row>
    <row r="839" spans="1:4" ht="16.2">
      <c r="A839" s="1">
        <f>策略報表!A839</f>
        <v>44575</v>
      </c>
      <c r="B839">
        <f>策略報表!B839</f>
        <v>131561.03</v>
      </c>
      <c r="C839" s="2"/>
      <c r="D839" t="str">
        <f t="shared" si="25"/>
        <v>202201</v>
      </c>
    </row>
    <row r="840" spans="1:4" ht="16.2">
      <c r="A840" s="1">
        <f>策略報表!A840</f>
        <v>44576</v>
      </c>
      <c r="B840">
        <f>策略報表!B840</f>
        <v>0</v>
      </c>
      <c r="C840" s="2"/>
      <c r="D840" t="str">
        <f t="shared" si="25"/>
        <v>202201</v>
      </c>
    </row>
    <row r="841" spans="1:4" ht="16.2">
      <c r="A841" s="1">
        <f>策略報表!A841</f>
        <v>44577</v>
      </c>
      <c r="B841">
        <f>策略報表!B841</f>
        <v>0</v>
      </c>
      <c r="C841" s="2"/>
      <c r="D841" t="str">
        <f t="shared" si="25"/>
        <v>202201</v>
      </c>
    </row>
    <row r="842" spans="1:4" ht="16.2">
      <c r="A842" s="1">
        <f>策略報表!A842</f>
        <v>44578</v>
      </c>
      <c r="B842">
        <f>策略報表!B842</f>
        <v>-16823.200000000004</v>
      </c>
      <c r="C842" s="2"/>
      <c r="D842" t="str">
        <f t="shared" si="25"/>
        <v>202201</v>
      </c>
    </row>
    <row r="843" spans="1:4" ht="16.2">
      <c r="A843" s="1">
        <f>策略報表!A843</f>
        <v>44579</v>
      </c>
      <c r="B843">
        <f>策略報表!B843</f>
        <v>-34083.08</v>
      </c>
      <c r="C843" s="2"/>
      <c r="D843" t="str">
        <f t="shared" si="25"/>
        <v>202201</v>
      </c>
    </row>
    <row r="844" spans="1:4" ht="16.2">
      <c r="A844" s="1">
        <f>策略報表!A844</f>
        <v>44580</v>
      </c>
      <c r="B844">
        <f>策略報表!B844</f>
        <v>6869.0799999999981</v>
      </c>
      <c r="C844" s="2"/>
      <c r="D844" t="str">
        <f t="shared" si="25"/>
        <v>202201</v>
      </c>
    </row>
    <row r="845" spans="1:4" ht="16.2">
      <c r="A845" s="1">
        <f>策略報表!A845</f>
        <v>44581</v>
      </c>
      <c r="B845">
        <f>策略報表!B845</f>
        <v>17165.239999999998</v>
      </c>
      <c r="C845" s="2"/>
      <c r="D845" t="str">
        <f t="shared" si="25"/>
        <v>202201</v>
      </c>
    </row>
    <row r="846" spans="1:4" ht="16.2">
      <c r="A846" s="1">
        <f>策略報表!A846</f>
        <v>44582</v>
      </c>
      <c r="B846">
        <f>策略報表!B846</f>
        <v>-113225.58999999998</v>
      </c>
      <c r="C846" s="2"/>
      <c r="D846" t="str">
        <f t="shared" si="25"/>
        <v>202201</v>
      </c>
    </row>
    <row r="847" spans="1:4" ht="16.2">
      <c r="A847" s="1">
        <f>策略報表!A847</f>
        <v>44583</v>
      </c>
      <c r="B847">
        <f>策略報表!B847</f>
        <v>0</v>
      </c>
      <c r="C847" s="2"/>
      <c r="D847" t="str">
        <f t="shared" si="25"/>
        <v>202201</v>
      </c>
    </row>
    <row r="848" spans="1:4" ht="16.2">
      <c r="A848" s="1">
        <f>策略報表!A848</f>
        <v>44584</v>
      </c>
      <c r="B848">
        <f>策略報表!B848</f>
        <v>0</v>
      </c>
      <c r="C848" s="2"/>
      <c r="D848" t="str">
        <f t="shared" si="25"/>
        <v>202201</v>
      </c>
    </row>
    <row r="849" spans="1:4" ht="16.2">
      <c r="A849" s="1">
        <f>策略報表!A849</f>
        <v>44585</v>
      </c>
      <c r="B849">
        <f>策略報表!B849</f>
        <v>-36220.400000000001</v>
      </c>
      <c r="C849" s="2"/>
      <c r="D849" t="str">
        <f t="shared" si="25"/>
        <v>202201</v>
      </c>
    </row>
    <row r="850" spans="1:4" ht="16.2">
      <c r="A850" s="1">
        <f>策略報表!A850</f>
        <v>44586</v>
      </c>
      <c r="B850">
        <f>策略報表!B850</f>
        <v>64493.49</v>
      </c>
      <c r="C850" s="2"/>
      <c r="D850" t="str">
        <f t="shared" si="25"/>
        <v>202201</v>
      </c>
    </row>
    <row r="851" spans="1:4" ht="16.2">
      <c r="A851" s="1">
        <f>策略報表!A851</f>
        <v>44587</v>
      </c>
      <c r="B851">
        <f>策略報表!B851</f>
        <v>-35721.919999999998</v>
      </c>
      <c r="C851" s="2"/>
      <c r="D851" t="str">
        <f t="shared" si="25"/>
        <v>202201</v>
      </c>
    </row>
    <row r="852" spans="1:4" ht="16.2">
      <c r="A852" s="1">
        <f>策略報表!A852</f>
        <v>44588</v>
      </c>
      <c r="B852">
        <f>策略報表!B852</f>
        <v>0</v>
      </c>
      <c r="C852" s="2"/>
      <c r="D852" t="str">
        <f t="shared" si="25"/>
        <v>202201</v>
      </c>
    </row>
    <row r="853" spans="1:4" ht="16.2">
      <c r="A853" s="1">
        <f>策略報表!A853</f>
        <v>44589</v>
      </c>
      <c r="B853">
        <f>策略報表!B853</f>
        <v>0</v>
      </c>
      <c r="C853" s="2"/>
      <c r="D853" t="str">
        <f t="shared" si="25"/>
        <v>202201</v>
      </c>
    </row>
    <row r="854" spans="1:4" ht="16.2">
      <c r="A854" s="1">
        <f>策略報表!A854</f>
        <v>44590</v>
      </c>
      <c r="B854">
        <f>策略報表!B854</f>
        <v>0</v>
      </c>
      <c r="C854" s="2"/>
      <c r="D854" t="str">
        <f t="shared" si="25"/>
        <v>202201</v>
      </c>
    </row>
    <row r="855" spans="1:4" ht="16.2">
      <c r="A855" s="1">
        <f>策略報表!A855</f>
        <v>44591</v>
      </c>
      <c r="B855">
        <f>策略報表!B855</f>
        <v>0</v>
      </c>
      <c r="C855" s="2"/>
      <c r="D855" t="str">
        <f t="shared" si="25"/>
        <v>202201</v>
      </c>
    </row>
    <row r="856" spans="1:4" ht="16.2">
      <c r="A856" s="1">
        <f>策略報表!A856</f>
        <v>44592</v>
      </c>
      <c r="B856">
        <f>策略報表!B856</f>
        <v>0</v>
      </c>
      <c r="C856" s="2"/>
      <c r="D856" t="str">
        <f t="shared" si="25"/>
        <v>202201</v>
      </c>
    </row>
    <row r="857" spans="1:4" ht="16.2">
      <c r="A857" s="1">
        <f>策略報表!A857</f>
        <v>44593</v>
      </c>
      <c r="B857">
        <f>策略報表!B857</f>
        <v>0</v>
      </c>
      <c r="C857" s="2"/>
      <c r="D857" t="str">
        <f t="shared" si="25"/>
        <v>202202</v>
      </c>
    </row>
    <row r="858" spans="1:4" ht="16.2">
      <c r="A858" s="1">
        <f>策略報表!A858</f>
        <v>44594</v>
      </c>
      <c r="B858">
        <f>策略報表!B858</f>
        <v>0</v>
      </c>
      <c r="C858" s="2"/>
      <c r="D858" t="str">
        <f t="shared" si="25"/>
        <v>202202</v>
      </c>
    </row>
    <row r="859" spans="1:4" ht="16.2">
      <c r="A859" s="1">
        <f>策略報表!A859</f>
        <v>44595</v>
      </c>
      <c r="B859">
        <f>策略報表!B859</f>
        <v>0</v>
      </c>
      <c r="C859" s="2"/>
      <c r="D859" t="str">
        <f t="shared" si="25"/>
        <v>202202</v>
      </c>
    </row>
    <row r="860" spans="1:4" ht="16.2">
      <c r="A860" s="1">
        <f>策略報表!A860</f>
        <v>44596</v>
      </c>
      <c r="B860">
        <f>策略報表!B860</f>
        <v>0</v>
      </c>
      <c r="C860" s="2"/>
      <c r="D860" t="str">
        <f t="shared" si="25"/>
        <v>202202</v>
      </c>
    </row>
    <row r="861" spans="1:4" ht="16.2">
      <c r="A861" s="1">
        <f>策略報表!A861</f>
        <v>44597</v>
      </c>
      <c r="B861">
        <f>策略報表!B861</f>
        <v>0</v>
      </c>
      <c r="C861" s="2"/>
      <c r="D861" t="str">
        <f t="shared" si="25"/>
        <v>202202</v>
      </c>
    </row>
    <row r="862" spans="1:4" ht="16.2">
      <c r="A862" s="1">
        <f>策略報表!A862</f>
        <v>44598</v>
      </c>
      <c r="B862">
        <f>策略報表!B862</f>
        <v>0</v>
      </c>
      <c r="C862" s="2"/>
      <c r="D862" t="str">
        <f t="shared" si="25"/>
        <v>202202</v>
      </c>
    </row>
    <row r="863" spans="1:4" ht="16.2">
      <c r="A863" s="1">
        <f>策略報表!A863</f>
        <v>44599</v>
      </c>
      <c r="B863">
        <f>策略報表!B863</f>
        <v>22891.78</v>
      </c>
      <c r="C863" s="2"/>
      <c r="D863" t="str">
        <f t="shared" si="25"/>
        <v>202202</v>
      </c>
    </row>
    <row r="864" spans="1:4" ht="16.2">
      <c r="A864" s="1">
        <f>策略報表!A864</f>
        <v>44600</v>
      </c>
      <c r="B864">
        <f>策略報表!B864</f>
        <v>-9370.2500000000018</v>
      </c>
      <c r="C864" s="2"/>
      <c r="D864" t="str">
        <f t="shared" si="25"/>
        <v>202202</v>
      </c>
    </row>
    <row r="865" spans="1:4" ht="16.2">
      <c r="A865" s="1">
        <f>策略報表!A865</f>
        <v>44601</v>
      </c>
      <c r="B865">
        <f>策略報表!B865</f>
        <v>220839.57</v>
      </c>
      <c r="C865" s="2"/>
      <c r="D865" t="str">
        <f t="shared" si="25"/>
        <v>202202</v>
      </c>
    </row>
    <row r="866" spans="1:4" ht="16.2">
      <c r="A866" s="1">
        <f>策略報表!A866</f>
        <v>44602</v>
      </c>
      <c r="B866">
        <f>策略報表!B866</f>
        <v>217924.50999999998</v>
      </c>
      <c r="C866" s="2"/>
      <c r="D866" t="str">
        <f t="shared" si="25"/>
        <v>202202</v>
      </c>
    </row>
    <row r="867" spans="1:4" ht="16.2">
      <c r="A867" s="1">
        <f>策略報表!A867</f>
        <v>44603</v>
      </c>
      <c r="B867">
        <f>策略報表!B867</f>
        <v>-83287.31</v>
      </c>
      <c r="C867" s="2"/>
      <c r="D867" t="str">
        <f t="shared" si="25"/>
        <v>202202</v>
      </c>
    </row>
    <row r="868" spans="1:4" ht="16.2">
      <c r="A868" s="1">
        <f>策略報表!A868</f>
        <v>44604</v>
      </c>
      <c r="B868">
        <f>策略報表!B868</f>
        <v>0</v>
      </c>
      <c r="C868" s="2"/>
      <c r="D868" t="str">
        <f t="shared" si="25"/>
        <v>202202</v>
      </c>
    </row>
    <row r="869" spans="1:4" ht="16.2">
      <c r="A869" s="1">
        <f>策略報表!A869</f>
        <v>44605</v>
      </c>
      <c r="B869">
        <f>策略報表!B869</f>
        <v>0</v>
      </c>
      <c r="C869" s="2"/>
      <c r="D869" t="str">
        <f t="shared" si="25"/>
        <v>202202</v>
      </c>
    </row>
    <row r="870" spans="1:4" ht="16.2">
      <c r="A870" s="1">
        <f>策略報表!A870</f>
        <v>44606</v>
      </c>
      <c r="B870">
        <f>策略報表!B870</f>
        <v>-182336.3</v>
      </c>
      <c r="C870" s="2"/>
      <c r="D870" t="str">
        <f t="shared" si="25"/>
        <v>202202</v>
      </c>
    </row>
    <row r="871" spans="1:4" ht="16.2">
      <c r="A871" s="1">
        <f>策略報表!A871</f>
        <v>44607</v>
      </c>
      <c r="B871">
        <f>策略報表!B871</f>
        <v>-26750.609999999997</v>
      </c>
      <c r="C871" s="2"/>
      <c r="D871" t="str">
        <f t="shared" si="25"/>
        <v>202202</v>
      </c>
    </row>
    <row r="872" spans="1:4" ht="16.2">
      <c r="A872" s="1">
        <f>策略報表!A872</f>
        <v>44608</v>
      </c>
      <c r="B872">
        <f>策略報表!B872</f>
        <v>-4736.4300000000039</v>
      </c>
      <c r="C872" s="2"/>
      <c r="D872" t="str">
        <f t="shared" si="25"/>
        <v>202202</v>
      </c>
    </row>
    <row r="873" spans="1:4" ht="16.2">
      <c r="A873" s="1">
        <f>策略報表!A873</f>
        <v>44609</v>
      </c>
      <c r="B873">
        <f>策略報表!B873</f>
        <v>-41486.649999999994</v>
      </c>
      <c r="C873" s="2"/>
      <c r="D873" t="str">
        <f t="shared" si="25"/>
        <v>202202</v>
      </c>
    </row>
    <row r="874" spans="1:4" ht="16.2">
      <c r="A874" s="1">
        <f>策略報表!A874</f>
        <v>44610</v>
      </c>
      <c r="B874">
        <f>策略報表!B874</f>
        <v>3784.9599999999991</v>
      </c>
      <c r="C874" s="2"/>
      <c r="D874" t="str">
        <f t="shared" si="25"/>
        <v>202202</v>
      </c>
    </row>
    <row r="875" spans="1:4" ht="16.2">
      <c r="A875" s="1">
        <f>策略報表!A875</f>
        <v>44611</v>
      </c>
      <c r="B875">
        <f>策略報表!B875</f>
        <v>0</v>
      </c>
      <c r="C875" s="2"/>
      <c r="D875" t="str">
        <f t="shared" si="25"/>
        <v>202202</v>
      </c>
    </row>
    <row r="876" spans="1:4" ht="16.2">
      <c r="A876" s="1">
        <f>策略報表!A876</f>
        <v>44612</v>
      </c>
      <c r="B876">
        <f>策略報表!B876</f>
        <v>0</v>
      </c>
      <c r="C876" s="2"/>
      <c r="D876" t="str">
        <f t="shared" si="25"/>
        <v>202202</v>
      </c>
    </row>
    <row r="877" spans="1:4" ht="16.2">
      <c r="A877" s="1">
        <f>策略報表!A877</f>
        <v>44613</v>
      </c>
      <c r="B877">
        <f>策略報表!B877</f>
        <v>-18913.409999999996</v>
      </c>
      <c r="C877" s="2"/>
      <c r="D877" t="str">
        <f t="shared" si="25"/>
        <v>202202</v>
      </c>
    </row>
    <row r="878" spans="1:4" ht="16.2">
      <c r="A878" s="1">
        <f>策略報表!A878</f>
        <v>44614</v>
      </c>
      <c r="B878">
        <f>策略報表!B878</f>
        <v>146105.65</v>
      </c>
      <c r="C878" s="2"/>
      <c r="D878" t="str">
        <f t="shared" si="25"/>
        <v>202202</v>
      </c>
    </row>
    <row r="879" spans="1:4" ht="16.2">
      <c r="A879" s="1">
        <f>策略報表!A879</f>
        <v>44615</v>
      </c>
      <c r="B879">
        <f>策略報表!B879</f>
        <v>-110772.89</v>
      </c>
      <c r="C879" s="2"/>
      <c r="D879" t="str">
        <f t="shared" si="25"/>
        <v>202202</v>
      </c>
    </row>
    <row r="880" spans="1:4" ht="16.2">
      <c r="A880" s="1">
        <f>策略報表!A880</f>
        <v>44616</v>
      </c>
      <c r="B880">
        <f>策略報表!B880</f>
        <v>159912.81</v>
      </c>
      <c r="C880" s="2"/>
      <c r="D880" t="str">
        <f t="shared" si="25"/>
        <v>202202</v>
      </c>
    </row>
    <row r="881" spans="1:4" ht="16.2">
      <c r="A881" s="1">
        <f>策略報表!A881</f>
        <v>44617</v>
      </c>
      <c r="B881">
        <f>策略報表!B881</f>
        <v>-29980.699999999997</v>
      </c>
      <c r="C881" s="2"/>
      <c r="D881" t="str">
        <f t="shared" si="25"/>
        <v>202202</v>
      </c>
    </row>
    <row r="882" spans="1:4" ht="16.2">
      <c r="A882" s="1">
        <f>策略報表!A882</f>
        <v>44618</v>
      </c>
      <c r="B882">
        <f>策略報表!B882</f>
        <v>0</v>
      </c>
      <c r="C882" s="2"/>
      <c r="D882" t="str">
        <f t="shared" si="25"/>
        <v>202202</v>
      </c>
    </row>
    <row r="883" spans="1:4" ht="16.2">
      <c r="A883" s="1">
        <f>策略報表!A883</f>
        <v>44619</v>
      </c>
      <c r="B883">
        <f>策略報表!B883</f>
        <v>0</v>
      </c>
      <c r="C883" s="2"/>
      <c r="D883" t="str">
        <f t="shared" si="25"/>
        <v>202202</v>
      </c>
    </row>
    <row r="884" spans="1:4" ht="16.2">
      <c r="A884" s="1">
        <f>策略報表!A884</f>
        <v>44620</v>
      </c>
      <c r="B884">
        <f>策略報表!B884</f>
        <v>0</v>
      </c>
      <c r="C884" s="2"/>
      <c r="D884" t="str">
        <f t="shared" si="25"/>
        <v>202202</v>
      </c>
    </row>
    <row r="885" spans="1:4" ht="16.2">
      <c r="A885" s="1">
        <f>策略報表!A885</f>
        <v>44621</v>
      </c>
      <c r="B885">
        <f>策略報表!B885</f>
        <v>103928.74999999997</v>
      </c>
      <c r="C885" s="2"/>
      <c r="D885" t="str">
        <f t="shared" si="25"/>
        <v>202203</v>
      </c>
    </row>
    <row r="886" spans="1:4" ht="16.2">
      <c r="A886" s="1">
        <f>策略報表!A886</f>
        <v>44622</v>
      </c>
      <c r="B886">
        <f>策略報表!B886</f>
        <v>-86007.3</v>
      </c>
      <c r="C886" s="2"/>
      <c r="D886" t="str">
        <f t="shared" si="25"/>
        <v>202203</v>
      </c>
    </row>
    <row r="887" spans="1:4" ht="16.2">
      <c r="A887" s="1">
        <f>策略報表!A887</f>
        <v>44623</v>
      </c>
      <c r="B887">
        <f>策略報表!B887</f>
        <v>43038.159999999989</v>
      </c>
      <c r="C887" s="2"/>
      <c r="D887" t="str">
        <f t="shared" si="25"/>
        <v>202203</v>
      </c>
    </row>
    <row r="888" spans="1:4" ht="16.2">
      <c r="A888" s="1">
        <f>策略報表!A888</f>
        <v>44624</v>
      </c>
      <c r="B888">
        <f>策略報表!B888</f>
        <v>7531.4300000000021</v>
      </c>
      <c r="C888" s="2"/>
      <c r="D888" t="str">
        <f t="shared" si="25"/>
        <v>202203</v>
      </c>
    </row>
    <row r="889" spans="1:4" ht="16.2">
      <c r="A889" s="1">
        <f>策略報表!A889</f>
        <v>44625</v>
      </c>
      <c r="B889">
        <f>策略報表!B889</f>
        <v>0</v>
      </c>
      <c r="C889" s="2"/>
      <c r="D889" t="str">
        <f t="shared" si="25"/>
        <v>202203</v>
      </c>
    </row>
    <row r="890" spans="1:4" ht="16.2">
      <c r="A890" s="1">
        <f>策略報表!A890</f>
        <v>44626</v>
      </c>
      <c r="B890">
        <f>策略報表!B890</f>
        <v>0</v>
      </c>
      <c r="C890" s="2"/>
      <c r="D890" t="str">
        <f t="shared" si="25"/>
        <v>202203</v>
      </c>
    </row>
    <row r="891" spans="1:4" ht="16.2">
      <c r="A891" s="1">
        <f>策略報表!A891</f>
        <v>44627</v>
      </c>
      <c r="B891">
        <f>策略報表!B891</f>
        <v>458249.38</v>
      </c>
      <c r="C891" s="2"/>
      <c r="D891" t="str">
        <f t="shared" si="25"/>
        <v>202203</v>
      </c>
    </row>
    <row r="892" spans="1:4" ht="16.2">
      <c r="A892" s="1">
        <f>策略報表!A892</f>
        <v>44628</v>
      </c>
      <c r="B892">
        <f>策略報表!B892</f>
        <v>452987.65000000008</v>
      </c>
      <c r="C892" s="2"/>
      <c r="D892" t="str">
        <f t="shared" si="25"/>
        <v>202203</v>
      </c>
    </row>
    <row r="893" spans="1:4" ht="16.2">
      <c r="A893" s="1">
        <f>策略報表!A893</f>
        <v>44629</v>
      </c>
      <c r="B893">
        <f>策略報表!B893</f>
        <v>-268919</v>
      </c>
      <c r="C893" s="2"/>
      <c r="D893" t="str">
        <f t="shared" si="25"/>
        <v>202203</v>
      </c>
    </row>
    <row r="894" spans="1:4" ht="16.2">
      <c r="A894" s="1">
        <f>策略報表!A894</f>
        <v>44630</v>
      </c>
      <c r="B894">
        <f>策略報表!B894</f>
        <v>52826.97</v>
      </c>
      <c r="C894" s="2"/>
      <c r="D894" t="str">
        <f t="shared" si="25"/>
        <v>202203</v>
      </c>
    </row>
    <row r="895" spans="1:4" ht="16.2">
      <c r="A895" s="1">
        <f>策略報表!A895</f>
        <v>44631</v>
      </c>
      <c r="B895">
        <f>策略報表!B895</f>
        <v>-143589.76000000001</v>
      </c>
      <c r="C895" s="2"/>
      <c r="D895" t="str">
        <f t="shared" si="25"/>
        <v>202203</v>
      </c>
    </row>
    <row r="896" spans="1:4" ht="16.2">
      <c r="A896" s="1">
        <f>策略報表!A896</f>
        <v>44632</v>
      </c>
      <c r="B896">
        <f>策略報表!B896</f>
        <v>0</v>
      </c>
      <c r="C896" s="2"/>
      <c r="D896" t="str">
        <f t="shared" si="25"/>
        <v>202203</v>
      </c>
    </row>
    <row r="897" spans="1:4" ht="16.2">
      <c r="A897" s="1">
        <f>策略報表!A897</f>
        <v>44633</v>
      </c>
      <c r="B897">
        <f>策略報表!B897</f>
        <v>0</v>
      </c>
      <c r="C897" s="2"/>
      <c r="D897" t="str">
        <f t="shared" si="25"/>
        <v>202203</v>
      </c>
    </row>
    <row r="898" spans="1:4" ht="16.2">
      <c r="A898" s="1">
        <f>策略報表!A898</f>
        <v>44634</v>
      </c>
      <c r="B898">
        <f>策略報表!B898</f>
        <v>-124096.61</v>
      </c>
      <c r="C898" s="2"/>
      <c r="D898" t="str">
        <f t="shared" si="25"/>
        <v>202203</v>
      </c>
    </row>
    <row r="899" spans="1:4" ht="16.2">
      <c r="A899" s="1">
        <f>策略報表!A899</f>
        <v>44635</v>
      </c>
      <c r="B899">
        <f>策略報表!B899</f>
        <v>117406.01</v>
      </c>
      <c r="C899" s="2"/>
      <c r="D899" t="str">
        <f t="shared" si="25"/>
        <v>202203</v>
      </c>
    </row>
    <row r="900" spans="1:4" ht="16.2">
      <c r="A900" s="1">
        <f>策略報表!A900</f>
        <v>44636</v>
      </c>
      <c r="B900">
        <f>策略報表!B900</f>
        <v>-109473.97</v>
      </c>
      <c r="C900" s="2"/>
      <c r="D900" t="str">
        <f t="shared" ref="D900:D963" si="26">TEXT(A900,"yyyymm")</f>
        <v>202203</v>
      </c>
    </row>
    <row r="901" spans="1:4" ht="16.2">
      <c r="A901" s="1">
        <f>策略報表!A901</f>
        <v>44637</v>
      </c>
      <c r="B901">
        <f>策略報表!B901</f>
        <v>21404.93</v>
      </c>
      <c r="C901" s="2"/>
      <c r="D901" t="str">
        <f t="shared" si="26"/>
        <v>202203</v>
      </c>
    </row>
    <row r="902" spans="1:4" ht="16.2">
      <c r="A902" s="1">
        <f>策略報表!A902</f>
        <v>44638</v>
      </c>
      <c r="B902">
        <f>策略報表!B902</f>
        <v>-66044.81</v>
      </c>
      <c r="C902" s="2"/>
      <c r="D902" t="str">
        <f t="shared" si="26"/>
        <v>202203</v>
      </c>
    </row>
    <row r="903" spans="1:4" ht="16.2">
      <c r="A903" s="1">
        <f>策略報表!A903</f>
        <v>44639</v>
      </c>
      <c r="B903">
        <f>策略報表!B903</f>
        <v>0</v>
      </c>
      <c r="C903" s="2"/>
      <c r="D903" t="str">
        <f t="shared" si="26"/>
        <v>202203</v>
      </c>
    </row>
    <row r="904" spans="1:4" ht="16.2">
      <c r="A904" s="1">
        <f>策略報表!A904</f>
        <v>44640</v>
      </c>
      <c r="B904">
        <f>策略報表!B904</f>
        <v>0</v>
      </c>
      <c r="C904" s="2"/>
      <c r="D904" t="str">
        <f t="shared" si="26"/>
        <v>202203</v>
      </c>
    </row>
    <row r="905" spans="1:4" ht="16.2">
      <c r="A905" s="1">
        <f>策略報表!A905</f>
        <v>44641</v>
      </c>
      <c r="B905">
        <f>策略報表!B905</f>
        <v>3190.0900000000038</v>
      </c>
      <c r="C905" s="2"/>
      <c r="D905" t="str">
        <f t="shared" si="26"/>
        <v>202203</v>
      </c>
    </row>
    <row r="906" spans="1:4" ht="16.2">
      <c r="A906" s="1">
        <f>策略報表!A906</f>
        <v>44642</v>
      </c>
      <c r="B906">
        <f>策略報表!B906</f>
        <v>-1953.9899999999998</v>
      </c>
      <c r="C906" s="2"/>
      <c r="D906" t="str">
        <f t="shared" si="26"/>
        <v>202203</v>
      </c>
    </row>
    <row r="907" spans="1:4" ht="16.2">
      <c r="A907" s="1">
        <f>策略報表!A907</f>
        <v>44643</v>
      </c>
      <c r="B907">
        <f>策略報表!B907</f>
        <v>96019.28</v>
      </c>
      <c r="C907" s="2"/>
      <c r="D907" t="str">
        <f t="shared" si="26"/>
        <v>202203</v>
      </c>
    </row>
    <row r="908" spans="1:4" ht="16.2">
      <c r="A908" s="1">
        <f>策略報表!A908</f>
        <v>44644</v>
      </c>
      <c r="B908">
        <f>策略報表!B908</f>
        <v>-35968.869999999995</v>
      </c>
      <c r="C908" s="2"/>
      <c r="D908" t="str">
        <f t="shared" si="26"/>
        <v>202203</v>
      </c>
    </row>
    <row r="909" spans="1:4" ht="16.2">
      <c r="A909" s="1">
        <f>策略報表!A909</f>
        <v>44645</v>
      </c>
      <c r="B909">
        <f>策略報表!B909</f>
        <v>-90243.8</v>
      </c>
      <c r="C909" s="2"/>
      <c r="D909" t="str">
        <f t="shared" si="26"/>
        <v>202203</v>
      </c>
    </row>
    <row r="910" spans="1:4" ht="16.2">
      <c r="A910" s="1">
        <f>策略報表!A910</f>
        <v>44646</v>
      </c>
      <c r="B910">
        <f>策略報表!B910</f>
        <v>0</v>
      </c>
      <c r="C910" s="2"/>
      <c r="D910" t="str">
        <f t="shared" si="26"/>
        <v>202203</v>
      </c>
    </row>
    <row r="911" spans="1:4" ht="16.2">
      <c r="A911" s="1">
        <f>策略報表!A911</f>
        <v>44647</v>
      </c>
      <c r="B911">
        <f>策略報表!B911</f>
        <v>0</v>
      </c>
      <c r="C911" s="2"/>
      <c r="D911" t="str">
        <f t="shared" si="26"/>
        <v>202203</v>
      </c>
    </row>
    <row r="912" spans="1:4" ht="16.2">
      <c r="A912" s="1">
        <f>策略報表!A912</f>
        <v>44648</v>
      </c>
      <c r="B912">
        <f>策略報表!B912</f>
        <v>-145995.22</v>
      </c>
      <c r="C912" s="2"/>
      <c r="D912" t="str">
        <f t="shared" si="26"/>
        <v>202203</v>
      </c>
    </row>
    <row r="913" spans="1:4" ht="16.2">
      <c r="A913" s="1">
        <f>策略報表!A913</f>
        <v>44649</v>
      </c>
      <c r="B913">
        <f>策略報表!B913</f>
        <v>-96458.73</v>
      </c>
      <c r="C913" s="2"/>
      <c r="D913" t="str">
        <f t="shared" si="26"/>
        <v>202203</v>
      </c>
    </row>
    <row r="914" spans="1:4" ht="16.2">
      <c r="A914" s="1">
        <f>策略報表!A914</f>
        <v>44650</v>
      </c>
      <c r="B914">
        <f>策略報表!B914</f>
        <v>-73025.180000000008</v>
      </c>
      <c r="C914" s="2"/>
      <c r="D914" t="str">
        <f t="shared" si="26"/>
        <v>202203</v>
      </c>
    </row>
    <row r="915" spans="1:4" ht="16.2">
      <c r="A915" s="1">
        <f>策略報表!A915</f>
        <v>44651</v>
      </c>
      <c r="B915">
        <f>策略報表!B915</f>
        <v>-41986.18</v>
      </c>
      <c r="C915" s="2"/>
      <c r="D915" t="str">
        <f t="shared" si="26"/>
        <v>202203</v>
      </c>
    </row>
    <row r="916" spans="1:4" ht="16.2">
      <c r="A916" s="1">
        <f>策略報表!A916</f>
        <v>44652</v>
      </c>
      <c r="B916">
        <f>策略報表!B916</f>
        <v>-74929.56</v>
      </c>
      <c r="C916" s="2"/>
      <c r="D916" t="str">
        <f t="shared" si="26"/>
        <v>202204</v>
      </c>
    </row>
    <row r="917" spans="1:4" ht="16.2">
      <c r="A917" s="1">
        <f>策略報表!A917</f>
        <v>44653</v>
      </c>
      <c r="B917">
        <f>策略報表!B917</f>
        <v>0</v>
      </c>
      <c r="C917" s="2"/>
      <c r="D917" t="str">
        <f t="shared" si="26"/>
        <v>202204</v>
      </c>
    </row>
    <row r="918" spans="1:4" ht="16.2">
      <c r="A918" s="1">
        <f>策略報表!A918</f>
        <v>44654</v>
      </c>
      <c r="B918">
        <f>策略報表!B918</f>
        <v>0</v>
      </c>
      <c r="C918" s="2"/>
      <c r="D918" t="str">
        <f t="shared" si="26"/>
        <v>202204</v>
      </c>
    </row>
    <row r="919" spans="1:4" ht="16.2">
      <c r="A919" s="1">
        <f>策略報表!A919</f>
        <v>44655</v>
      </c>
      <c r="B919">
        <f>策略報表!B919</f>
        <v>0</v>
      </c>
      <c r="C919" s="2"/>
      <c r="D919" t="str">
        <f t="shared" si="26"/>
        <v>202204</v>
      </c>
    </row>
    <row r="920" spans="1:4" ht="16.2">
      <c r="A920" s="1">
        <f>策略報表!A920</f>
        <v>44656</v>
      </c>
      <c r="B920">
        <f>策略報表!B920</f>
        <v>0</v>
      </c>
      <c r="C920" s="2"/>
      <c r="D920" t="str">
        <f t="shared" si="26"/>
        <v>202204</v>
      </c>
    </row>
    <row r="921" spans="1:4" ht="16.2">
      <c r="A921" s="1">
        <f>策略報表!A921</f>
        <v>44657</v>
      </c>
      <c r="B921">
        <f>策略報表!B921</f>
        <v>-75499.62</v>
      </c>
      <c r="C921" s="2"/>
      <c r="D921" t="str">
        <f t="shared" si="26"/>
        <v>202204</v>
      </c>
    </row>
    <row r="922" spans="1:4" ht="16.2">
      <c r="A922" s="1">
        <f>策略報表!A922</f>
        <v>44658</v>
      </c>
      <c r="B922">
        <f>策略報表!B922</f>
        <v>286687.88</v>
      </c>
      <c r="C922" s="2"/>
      <c r="D922" t="str">
        <f t="shared" si="26"/>
        <v>202204</v>
      </c>
    </row>
    <row r="923" spans="1:4" ht="16.2">
      <c r="A923" s="1">
        <f>策略報表!A923</f>
        <v>44659</v>
      </c>
      <c r="B923">
        <f>策略報表!B923</f>
        <v>-57865.53</v>
      </c>
      <c r="C923" s="2"/>
      <c r="D923" t="str">
        <f t="shared" si="26"/>
        <v>202204</v>
      </c>
    </row>
    <row r="924" spans="1:4" ht="16.2">
      <c r="A924" s="1">
        <f>策略報表!A924</f>
        <v>44660</v>
      </c>
      <c r="B924">
        <f>策略報表!B924</f>
        <v>0</v>
      </c>
      <c r="C924" s="2"/>
      <c r="D924" t="str">
        <f t="shared" si="26"/>
        <v>202204</v>
      </c>
    </row>
    <row r="925" spans="1:4" ht="16.2">
      <c r="A925" s="1">
        <f>策略報表!A925</f>
        <v>44661</v>
      </c>
      <c r="B925">
        <f>策略報表!B925</f>
        <v>0</v>
      </c>
      <c r="C925" s="2"/>
      <c r="D925" t="str">
        <f t="shared" si="26"/>
        <v>202204</v>
      </c>
    </row>
    <row r="926" spans="1:4" ht="16.2">
      <c r="A926" s="1">
        <f>策略報表!A926</f>
        <v>44662</v>
      </c>
      <c r="B926">
        <f>策略報表!B926</f>
        <v>185804.71000000002</v>
      </c>
      <c r="C926" s="2"/>
      <c r="D926" t="str">
        <f t="shared" si="26"/>
        <v>202204</v>
      </c>
    </row>
    <row r="927" spans="1:4" ht="16.2">
      <c r="A927" s="1">
        <f>策略報表!A927</f>
        <v>44663</v>
      </c>
      <c r="B927">
        <f>策略報表!B927</f>
        <v>-13784.630000000001</v>
      </c>
      <c r="C927" s="2"/>
      <c r="D927" t="str">
        <f t="shared" si="26"/>
        <v>202204</v>
      </c>
    </row>
    <row r="928" spans="1:4" ht="16.2">
      <c r="A928" s="1">
        <f>策略報表!A928</f>
        <v>44664</v>
      </c>
      <c r="B928">
        <f>策略報表!B928</f>
        <v>36341.070000000007</v>
      </c>
      <c r="C928" s="2"/>
      <c r="D928" t="str">
        <f t="shared" si="26"/>
        <v>202204</v>
      </c>
    </row>
    <row r="929" spans="1:4" ht="16.2">
      <c r="A929" s="1">
        <f>策略報表!A929</f>
        <v>44665</v>
      </c>
      <c r="B929">
        <f>策略報表!B929</f>
        <v>-10994.64</v>
      </c>
      <c r="C929" s="2"/>
      <c r="D929" t="str">
        <f t="shared" si="26"/>
        <v>202204</v>
      </c>
    </row>
    <row r="930" spans="1:4" ht="16.2">
      <c r="A930" s="1">
        <f>策略報表!A930</f>
        <v>44666</v>
      </c>
      <c r="B930">
        <f>策略報表!B930</f>
        <v>37241.719999999987</v>
      </c>
      <c r="C930" s="2"/>
      <c r="D930" t="str">
        <f t="shared" si="26"/>
        <v>202204</v>
      </c>
    </row>
    <row r="931" spans="1:4" ht="16.2">
      <c r="A931" s="1">
        <f>策略報表!A931</f>
        <v>44667</v>
      </c>
      <c r="B931">
        <f>策略報表!B931</f>
        <v>0</v>
      </c>
      <c r="C931" s="2"/>
      <c r="D931" t="str">
        <f t="shared" si="26"/>
        <v>202204</v>
      </c>
    </row>
    <row r="932" spans="1:4" ht="16.2">
      <c r="A932" s="1">
        <f>策略報表!A932</f>
        <v>44668</v>
      </c>
      <c r="B932">
        <f>策略報表!B932</f>
        <v>0</v>
      </c>
      <c r="C932" s="2"/>
      <c r="D932" t="str">
        <f t="shared" si="26"/>
        <v>202204</v>
      </c>
    </row>
    <row r="933" spans="1:4" ht="16.2">
      <c r="A933" s="1">
        <f>策略報表!A933</f>
        <v>44669</v>
      </c>
      <c r="B933">
        <f>策略報表!B933</f>
        <v>-2988.4599999999991</v>
      </c>
      <c r="C933" s="2"/>
      <c r="D933" t="str">
        <f t="shared" si="26"/>
        <v>202204</v>
      </c>
    </row>
    <row r="934" spans="1:4" ht="16.2">
      <c r="A934" s="1">
        <f>策略報表!A934</f>
        <v>44670</v>
      </c>
      <c r="B934">
        <f>策略報表!B934</f>
        <v>-73156.08</v>
      </c>
      <c r="C934" s="2"/>
      <c r="D934" t="str">
        <f t="shared" si="26"/>
        <v>202204</v>
      </c>
    </row>
    <row r="935" spans="1:4" ht="16.2">
      <c r="A935" s="1">
        <f>策略報表!A935</f>
        <v>44671</v>
      </c>
      <c r="B935">
        <f>策略報表!B935</f>
        <v>12273.029999999999</v>
      </c>
      <c r="C935" s="2"/>
      <c r="D935" t="str">
        <f t="shared" si="26"/>
        <v>202204</v>
      </c>
    </row>
    <row r="936" spans="1:4" ht="16.2">
      <c r="A936" s="1">
        <f>策略報表!A936</f>
        <v>44672</v>
      </c>
      <c r="B936">
        <f>策略報表!B936</f>
        <v>-16545.57</v>
      </c>
      <c r="C936" s="2"/>
      <c r="D936" t="str">
        <f t="shared" si="26"/>
        <v>202204</v>
      </c>
    </row>
    <row r="937" spans="1:4" ht="16.2">
      <c r="A937" s="1">
        <f>策略報表!A937</f>
        <v>44673</v>
      </c>
      <c r="B937">
        <f>策略報表!B937</f>
        <v>-64821.210000000006</v>
      </c>
      <c r="C937" s="2"/>
      <c r="D937" t="str">
        <f t="shared" si="26"/>
        <v>202204</v>
      </c>
    </row>
    <row r="938" spans="1:4" ht="16.2">
      <c r="A938" s="1">
        <f>策略報表!A938</f>
        <v>44674</v>
      </c>
      <c r="B938">
        <f>策略報表!B938</f>
        <v>0</v>
      </c>
      <c r="C938" s="2"/>
      <c r="D938" t="str">
        <f t="shared" si="26"/>
        <v>202204</v>
      </c>
    </row>
    <row r="939" spans="1:4" ht="16.2">
      <c r="A939" s="1">
        <f>策略報表!A939</f>
        <v>44675</v>
      </c>
      <c r="B939">
        <f>策略報表!B939</f>
        <v>0</v>
      </c>
      <c r="C939" s="2"/>
      <c r="D939" t="str">
        <f t="shared" si="26"/>
        <v>202204</v>
      </c>
    </row>
    <row r="940" spans="1:4" ht="16.2">
      <c r="A940" s="1">
        <f>策略報表!A940</f>
        <v>44676</v>
      </c>
      <c r="B940">
        <f>策略報表!B940</f>
        <v>339976.63</v>
      </c>
      <c r="C940" s="2"/>
      <c r="D940" t="str">
        <f t="shared" si="26"/>
        <v>202204</v>
      </c>
    </row>
    <row r="941" spans="1:4" ht="16.2">
      <c r="A941" s="1">
        <f>策略報表!A941</f>
        <v>44677</v>
      </c>
      <c r="B941">
        <f>策略報表!B941</f>
        <v>-43093.46</v>
      </c>
      <c r="C941" s="2"/>
      <c r="D941" t="str">
        <f t="shared" si="26"/>
        <v>202204</v>
      </c>
    </row>
    <row r="942" spans="1:4" ht="16.2">
      <c r="A942" s="1">
        <f>策略報表!A942</f>
        <v>44678</v>
      </c>
      <c r="B942">
        <f>策略報表!B942</f>
        <v>108373.74</v>
      </c>
      <c r="C942" s="2"/>
      <c r="D942" t="str">
        <f t="shared" si="26"/>
        <v>202204</v>
      </c>
    </row>
    <row r="943" spans="1:4" ht="16.2">
      <c r="A943" s="1">
        <f>策略報表!A943</f>
        <v>44679</v>
      </c>
      <c r="B943">
        <f>策略報表!B943</f>
        <v>-61553.27</v>
      </c>
      <c r="C943" s="2"/>
      <c r="D943" t="str">
        <f t="shared" si="26"/>
        <v>202204</v>
      </c>
    </row>
    <row r="944" spans="1:4" ht="16.2">
      <c r="A944" s="1">
        <f>策略報表!A944</f>
        <v>44680</v>
      </c>
      <c r="B944">
        <f>策略報表!B944</f>
        <v>-1693.820000000007</v>
      </c>
      <c r="C944" s="2"/>
      <c r="D944" t="str">
        <f t="shared" si="26"/>
        <v>202204</v>
      </c>
    </row>
    <row r="945" spans="1:4" ht="16.2">
      <c r="A945" s="1">
        <f>策略報表!A945</f>
        <v>44681</v>
      </c>
      <c r="B945">
        <f>策略報表!B945</f>
        <v>0</v>
      </c>
      <c r="C945" s="2"/>
      <c r="D945" t="str">
        <f t="shared" si="26"/>
        <v>202204</v>
      </c>
    </row>
    <row r="946" spans="1:4" ht="16.2">
      <c r="A946" s="1">
        <f>策略報表!A946</f>
        <v>44682</v>
      </c>
      <c r="B946">
        <f>策略報表!B946</f>
        <v>0</v>
      </c>
      <c r="C946" s="2"/>
      <c r="D946" t="str">
        <f t="shared" si="26"/>
        <v>202205</v>
      </c>
    </row>
    <row r="947" spans="1:4" ht="16.2">
      <c r="A947" s="1">
        <f>策略報表!A947</f>
        <v>44683</v>
      </c>
      <c r="B947">
        <f>策略報表!B947</f>
        <v>0</v>
      </c>
      <c r="C947" s="2"/>
      <c r="D947" t="str">
        <f t="shared" si="26"/>
        <v>202205</v>
      </c>
    </row>
    <row r="948" spans="1:4" ht="16.2">
      <c r="A948" s="1">
        <f>策略報表!A948</f>
        <v>44684</v>
      </c>
      <c r="B948">
        <f>策略報表!B948</f>
        <v>-61545.94</v>
      </c>
      <c r="C948" s="2"/>
      <c r="D948" t="str">
        <f t="shared" si="26"/>
        <v>202205</v>
      </c>
    </row>
    <row r="949" spans="1:4" ht="16.2">
      <c r="A949" s="1">
        <f>策略報表!A949</f>
        <v>44685</v>
      </c>
      <c r="B949">
        <f>策略報表!B949</f>
        <v>2112.8099999999995</v>
      </c>
      <c r="C949" s="2"/>
      <c r="D949" t="str">
        <f t="shared" si="26"/>
        <v>202205</v>
      </c>
    </row>
    <row r="950" spans="1:4" ht="16.2">
      <c r="A950" s="1">
        <f>策略報表!A950</f>
        <v>44686</v>
      </c>
      <c r="B950">
        <f>策略報表!B950</f>
        <v>-153216.66</v>
      </c>
      <c r="C950" s="2"/>
      <c r="D950" t="str">
        <f t="shared" si="26"/>
        <v>202205</v>
      </c>
    </row>
    <row r="951" spans="1:4" ht="16.2">
      <c r="A951" s="1">
        <f>策略報表!A951</f>
        <v>44687</v>
      </c>
      <c r="B951">
        <f>策略報表!B951</f>
        <v>56873.19</v>
      </c>
      <c r="C951" s="2"/>
      <c r="D951" t="str">
        <f t="shared" si="26"/>
        <v>202205</v>
      </c>
    </row>
    <row r="952" spans="1:4" ht="16.2">
      <c r="A952" s="1">
        <f>策略報表!A952</f>
        <v>44688</v>
      </c>
      <c r="B952">
        <f>策略報表!B952</f>
        <v>0</v>
      </c>
      <c r="C952" s="2"/>
      <c r="D952" t="str">
        <f t="shared" si="26"/>
        <v>202205</v>
      </c>
    </row>
    <row r="953" spans="1:4" ht="16.2">
      <c r="A953" s="1">
        <f>策略報表!A953</f>
        <v>44689</v>
      </c>
      <c r="B953">
        <f>策略報表!B953</f>
        <v>0</v>
      </c>
      <c r="C953" s="2"/>
      <c r="D953" t="str">
        <f t="shared" si="26"/>
        <v>202205</v>
      </c>
    </row>
    <row r="954" spans="1:4" ht="16.2">
      <c r="A954" s="1">
        <f>策略報表!A954</f>
        <v>44690</v>
      </c>
      <c r="B954">
        <f>策略報表!B954</f>
        <v>145790.03</v>
      </c>
      <c r="C954" s="2"/>
      <c r="D954" t="str">
        <f t="shared" si="26"/>
        <v>202205</v>
      </c>
    </row>
    <row r="955" spans="1:4" ht="16.2">
      <c r="A955" s="1">
        <f>策略報表!A955</f>
        <v>44691</v>
      </c>
      <c r="B955">
        <f>策略報表!B955</f>
        <v>15274.620000000003</v>
      </c>
      <c r="C955" s="2"/>
      <c r="D955" t="str">
        <f t="shared" si="26"/>
        <v>202205</v>
      </c>
    </row>
    <row r="956" spans="1:4" ht="16.2">
      <c r="A956" s="1">
        <f>策略報表!A956</f>
        <v>44692</v>
      </c>
      <c r="B956">
        <f>策略報表!B956</f>
        <v>-82500</v>
      </c>
      <c r="C956" s="2"/>
      <c r="D956" t="str">
        <f t="shared" si="26"/>
        <v>202205</v>
      </c>
    </row>
    <row r="957" spans="1:4" ht="16.2">
      <c r="A957" s="1">
        <f>策略報表!A957</f>
        <v>44693</v>
      </c>
      <c r="B957">
        <f>策略報表!B957</f>
        <v>131407.81</v>
      </c>
      <c r="C957" s="2"/>
      <c r="D957" t="str">
        <f t="shared" si="26"/>
        <v>202205</v>
      </c>
    </row>
    <row r="958" spans="1:4" ht="16.2">
      <c r="A958" s="1">
        <f>策略報表!A958</f>
        <v>44694</v>
      </c>
      <c r="B958">
        <f>策略報表!B958</f>
        <v>-55374.270000000004</v>
      </c>
      <c r="C958" s="2"/>
      <c r="D958" t="str">
        <f t="shared" si="26"/>
        <v>202205</v>
      </c>
    </row>
    <row r="959" spans="1:4" ht="16.2">
      <c r="A959" s="1">
        <f>策略報表!A959</f>
        <v>44695</v>
      </c>
      <c r="B959">
        <f>策略報表!B959</f>
        <v>0</v>
      </c>
      <c r="C959" s="2"/>
      <c r="D959" t="str">
        <f t="shared" si="26"/>
        <v>202205</v>
      </c>
    </row>
    <row r="960" spans="1:4" ht="16.2">
      <c r="A960" s="1">
        <f>策略報表!A960</f>
        <v>44696</v>
      </c>
      <c r="B960">
        <f>策略報表!B960</f>
        <v>0</v>
      </c>
      <c r="C960" s="2"/>
      <c r="D960" t="str">
        <f t="shared" si="26"/>
        <v>202205</v>
      </c>
    </row>
    <row r="961" spans="1:4" ht="16.2">
      <c r="A961" s="1">
        <f>策略報表!A961</f>
        <v>44697</v>
      </c>
      <c r="B961">
        <f>策略報表!B961</f>
        <v>57404.979999999996</v>
      </c>
      <c r="C961" s="2"/>
      <c r="D961" t="str">
        <f t="shared" si="26"/>
        <v>202205</v>
      </c>
    </row>
    <row r="962" spans="1:4" ht="16.2">
      <c r="A962" s="1">
        <f>策略報表!A962</f>
        <v>44698</v>
      </c>
      <c r="B962">
        <f>策略報表!B962</f>
        <v>103593.01000000001</v>
      </c>
      <c r="C962" s="2"/>
      <c r="D962" t="str">
        <f t="shared" si="26"/>
        <v>202205</v>
      </c>
    </row>
    <row r="963" spans="1:4" ht="16.2">
      <c r="A963" s="1">
        <f>策略報表!A963</f>
        <v>44699</v>
      </c>
      <c r="B963">
        <f>策略報表!B963</f>
        <v>251543.97999999998</v>
      </c>
      <c r="C963" s="2"/>
      <c r="D963" t="str">
        <f t="shared" si="26"/>
        <v>202205</v>
      </c>
    </row>
    <row r="964" spans="1:4" ht="16.2">
      <c r="A964" s="1">
        <f>策略報表!A964</f>
        <v>44700</v>
      </c>
      <c r="B964">
        <f>策略報表!B964</f>
        <v>4094.3099999999977</v>
      </c>
      <c r="C964" s="2"/>
      <c r="D964" t="str">
        <f t="shared" ref="D964:D1027" si="27">TEXT(A964,"yyyymm")</f>
        <v>202205</v>
      </c>
    </row>
    <row r="965" spans="1:4" ht="16.2">
      <c r="A965" s="1">
        <f>策略報表!A965</f>
        <v>44701</v>
      </c>
      <c r="B965">
        <f>策略報表!B965</f>
        <v>-135661.59</v>
      </c>
      <c r="C965" s="2"/>
      <c r="D965" t="str">
        <f t="shared" si="27"/>
        <v>202205</v>
      </c>
    </row>
    <row r="966" spans="1:4" ht="16.2">
      <c r="A966" s="1">
        <f>策略報表!A966</f>
        <v>44702</v>
      </c>
      <c r="B966">
        <f>策略報表!B966</f>
        <v>0</v>
      </c>
      <c r="C966" s="2"/>
      <c r="D966" t="str">
        <f t="shared" si="27"/>
        <v>202205</v>
      </c>
    </row>
    <row r="967" spans="1:4" ht="16.2">
      <c r="A967" s="1">
        <f>策略報表!A967</f>
        <v>44703</v>
      </c>
      <c r="B967">
        <f>策略報表!B967</f>
        <v>0</v>
      </c>
      <c r="C967" s="2"/>
      <c r="D967" t="str">
        <f t="shared" si="27"/>
        <v>202205</v>
      </c>
    </row>
    <row r="968" spans="1:4" ht="16.2">
      <c r="A968" s="1">
        <f>策略報表!A968</f>
        <v>44704</v>
      </c>
      <c r="B968">
        <f>策略報表!B968</f>
        <v>-86972.479999999996</v>
      </c>
      <c r="C968" s="2"/>
      <c r="D968" t="str">
        <f t="shared" si="27"/>
        <v>202205</v>
      </c>
    </row>
    <row r="969" spans="1:4" ht="16.2">
      <c r="A969" s="1">
        <f>策略報表!A969</f>
        <v>44705</v>
      </c>
      <c r="B969">
        <f>策略報表!B969</f>
        <v>-115145.1</v>
      </c>
      <c r="C969" s="2"/>
      <c r="D969" t="str">
        <f t="shared" si="27"/>
        <v>202205</v>
      </c>
    </row>
    <row r="970" spans="1:4" ht="16.2">
      <c r="A970" s="1">
        <f>策略報表!A970</f>
        <v>44706</v>
      </c>
      <c r="B970">
        <f>策略報表!B970</f>
        <v>-76679.58</v>
      </c>
      <c r="C970" s="2"/>
      <c r="D970" t="str">
        <f t="shared" si="27"/>
        <v>202205</v>
      </c>
    </row>
    <row r="971" spans="1:4" ht="16.2">
      <c r="A971" s="1">
        <f>策略報表!A971</f>
        <v>44707</v>
      </c>
      <c r="B971">
        <f>策略報表!B971</f>
        <v>-46728.520000000004</v>
      </c>
      <c r="C971" s="2"/>
      <c r="D971" t="str">
        <f t="shared" si="27"/>
        <v>202205</v>
      </c>
    </row>
    <row r="972" spans="1:4" ht="16.2">
      <c r="A972" s="1">
        <f>策略報表!A972</f>
        <v>44708</v>
      </c>
      <c r="B972">
        <f>策略報表!B972</f>
        <v>64800</v>
      </c>
      <c r="C972" s="2"/>
      <c r="D972" t="str">
        <f t="shared" si="27"/>
        <v>202205</v>
      </c>
    </row>
    <row r="973" spans="1:4" ht="16.2">
      <c r="A973" s="1">
        <f>策略報表!A973</f>
        <v>44709</v>
      </c>
      <c r="B973">
        <f>策略報表!B973</f>
        <v>0</v>
      </c>
      <c r="C973" s="2"/>
      <c r="D973" t="str">
        <f t="shared" si="27"/>
        <v>202205</v>
      </c>
    </row>
    <row r="974" spans="1:4" ht="16.2">
      <c r="A974" s="1">
        <f>策略報表!A974</f>
        <v>44710</v>
      </c>
      <c r="B974">
        <f>策略報表!B974</f>
        <v>0</v>
      </c>
      <c r="C974" s="2"/>
      <c r="D974" t="str">
        <f t="shared" si="27"/>
        <v>202205</v>
      </c>
    </row>
    <row r="975" spans="1:4" ht="16.2">
      <c r="A975" s="1">
        <f>策略報表!A975</f>
        <v>44711</v>
      </c>
      <c r="B975">
        <f>策略報表!B975</f>
        <v>349016.74</v>
      </c>
      <c r="C975" s="2"/>
      <c r="D975" t="str">
        <f t="shared" si="27"/>
        <v>202205</v>
      </c>
    </row>
    <row r="976" spans="1:4" ht="16.2">
      <c r="A976" s="1">
        <f>策略報表!A976</f>
        <v>44712</v>
      </c>
      <c r="B976">
        <f>策略報表!B976</f>
        <v>-33395.660000000003</v>
      </c>
      <c r="C976" s="2"/>
      <c r="D976" t="str">
        <f t="shared" si="27"/>
        <v>202205</v>
      </c>
    </row>
    <row r="977" spans="1:4" ht="16.2">
      <c r="A977" s="1">
        <f>策略報表!A977</f>
        <v>44713</v>
      </c>
      <c r="B977">
        <f>策略報表!B977</f>
        <v>-96203.640000000014</v>
      </c>
      <c r="C977" s="2"/>
      <c r="D977" t="str">
        <f t="shared" si="27"/>
        <v>202206</v>
      </c>
    </row>
    <row r="978" spans="1:4" ht="16.2">
      <c r="A978" s="1">
        <f>策略報表!A978</f>
        <v>44714</v>
      </c>
      <c r="B978">
        <f>策略報表!B978</f>
        <v>-96086.44</v>
      </c>
      <c r="C978" s="2"/>
      <c r="D978" t="str">
        <f t="shared" si="27"/>
        <v>202206</v>
      </c>
    </row>
    <row r="979" spans="1:4" ht="16.2">
      <c r="A979" s="1">
        <f>策略報表!A979</f>
        <v>44715</v>
      </c>
      <c r="B979">
        <f>策略報表!B979</f>
        <v>0</v>
      </c>
      <c r="C979" s="2"/>
      <c r="D979" t="str">
        <f t="shared" si="27"/>
        <v>202206</v>
      </c>
    </row>
    <row r="980" spans="1:4" ht="16.2">
      <c r="A980" s="1">
        <f>策略報表!A980</f>
        <v>44716</v>
      </c>
      <c r="B980">
        <f>策略報表!B980</f>
        <v>0</v>
      </c>
      <c r="C980" s="2"/>
      <c r="D980" t="str">
        <f t="shared" si="27"/>
        <v>202206</v>
      </c>
    </row>
    <row r="981" spans="1:4" ht="16.2">
      <c r="A981" s="1">
        <f>策略報表!A981</f>
        <v>44717</v>
      </c>
      <c r="B981">
        <f>策略報表!B981</f>
        <v>0</v>
      </c>
      <c r="C981" s="2"/>
      <c r="D981" t="str">
        <f t="shared" si="27"/>
        <v>202206</v>
      </c>
    </row>
    <row r="982" spans="1:4" ht="16.2">
      <c r="A982" s="1">
        <f>策略報表!A982</f>
        <v>44718</v>
      </c>
      <c r="B982">
        <f>策略報表!B982</f>
        <v>24921.919999999998</v>
      </c>
      <c r="C982" s="2"/>
      <c r="D982" t="str">
        <f t="shared" si="27"/>
        <v>202206</v>
      </c>
    </row>
    <row r="983" spans="1:4" ht="16.2">
      <c r="A983" s="1">
        <f>策略報表!A983</f>
        <v>44719</v>
      </c>
      <c r="B983">
        <f>策略報表!B983</f>
        <v>-180863.97</v>
      </c>
      <c r="C983" s="2"/>
      <c r="D983" t="str">
        <f t="shared" si="27"/>
        <v>202206</v>
      </c>
    </row>
    <row r="984" spans="1:4" ht="16.2">
      <c r="A984" s="1">
        <f>策略報表!A984</f>
        <v>44720</v>
      </c>
      <c r="B984">
        <f>策略報表!B984</f>
        <v>3804.1700000000037</v>
      </c>
      <c r="C984" s="2"/>
      <c r="D984" t="str">
        <f t="shared" si="27"/>
        <v>202206</v>
      </c>
    </row>
    <row r="985" spans="1:4" ht="16.2">
      <c r="A985" s="1">
        <f>策略報表!A985</f>
        <v>44721</v>
      </c>
      <c r="B985">
        <f>策略報表!B985</f>
        <v>-97286.92</v>
      </c>
      <c r="C985" s="2"/>
      <c r="D985" t="str">
        <f t="shared" si="27"/>
        <v>202206</v>
      </c>
    </row>
    <row r="986" spans="1:4" ht="16.2">
      <c r="A986" s="1">
        <f>策略報表!A986</f>
        <v>44722</v>
      </c>
      <c r="B986">
        <f>策略報表!B986</f>
        <v>-130468.72</v>
      </c>
      <c r="C986" s="2"/>
      <c r="D986" t="str">
        <f t="shared" si="27"/>
        <v>202206</v>
      </c>
    </row>
    <row r="987" spans="1:4" ht="16.2">
      <c r="A987" s="1">
        <f>策略報表!A987</f>
        <v>44723</v>
      </c>
      <c r="B987">
        <f>策略報表!B987</f>
        <v>0</v>
      </c>
      <c r="C987" s="2"/>
      <c r="D987" t="str">
        <f t="shared" si="27"/>
        <v>202206</v>
      </c>
    </row>
    <row r="988" spans="1:4" ht="16.2">
      <c r="A988" s="1">
        <f>策略報表!A988</f>
        <v>44724</v>
      </c>
      <c r="B988">
        <f>策略報表!B988</f>
        <v>0</v>
      </c>
      <c r="C988" s="2"/>
      <c r="D988" t="str">
        <f t="shared" si="27"/>
        <v>202206</v>
      </c>
    </row>
    <row r="989" spans="1:4" ht="16.2">
      <c r="A989" s="1">
        <f>策略報表!A989</f>
        <v>44725</v>
      </c>
      <c r="B989">
        <f>策略報表!B989</f>
        <v>197011.66</v>
      </c>
      <c r="C989" s="2"/>
      <c r="D989" t="str">
        <f t="shared" si="27"/>
        <v>202206</v>
      </c>
    </row>
    <row r="990" spans="1:4" ht="16.2">
      <c r="A990" s="1">
        <f>策略報表!A990</f>
        <v>44726</v>
      </c>
      <c r="B990">
        <f>策略報表!B990</f>
        <v>71609.09</v>
      </c>
      <c r="C990" s="2"/>
      <c r="D990" t="str">
        <f t="shared" si="27"/>
        <v>202206</v>
      </c>
    </row>
    <row r="991" spans="1:4" ht="16.2">
      <c r="A991" s="1">
        <f>策略報表!A991</f>
        <v>44727</v>
      </c>
      <c r="B991">
        <f>策略報表!B991</f>
        <v>-56043</v>
      </c>
      <c r="C991" s="2"/>
      <c r="D991" t="str">
        <f t="shared" si="27"/>
        <v>202206</v>
      </c>
    </row>
    <row r="992" spans="1:4" ht="16.2">
      <c r="A992" s="1">
        <f>策略報表!A992</f>
        <v>44728</v>
      </c>
      <c r="B992">
        <f>策略報表!B992</f>
        <v>112781.08</v>
      </c>
      <c r="C992" s="2"/>
      <c r="D992" t="str">
        <f t="shared" si="27"/>
        <v>202206</v>
      </c>
    </row>
    <row r="993" spans="1:4" ht="16.2">
      <c r="A993" s="1">
        <f>策略報表!A993</f>
        <v>44729</v>
      </c>
      <c r="B993">
        <f>策略報表!B993</f>
        <v>48586.35</v>
      </c>
      <c r="C993" s="2"/>
      <c r="D993" t="str">
        <f t="shared" si="27"/>
        <v>202206</v>
      </c>
    </row>
    <row r="994" spans="1:4" ht="16.2">
      <c r="A994" s="1">
        <f>策略報表!A994</f>
        <v>44730</v>
      </c>
      <c r="B994">
        <f>策略報表!B994</f>
        <v>0</v>
      </c>
      <c r="C994" s="2"/>
      <c r="D994" t="str">
        <f t="shared" si="27"/>
        <v>202206</v>
      </c>
    </row>
    <row r="995" spans="1:4" ht="16.2">
      <c r="A995" s="1">
        <f>策略報表!A995</f>
        <v>44731</v>
      </c>
      <c r="B995">
        <f>策略報表!B995</f>
        <v>0</v>
      </c>
      <c r="C995" s="2"/>
      <c r="D995" t="str">
        <f t="shared" si="27"/>
        <v>202206</v>
      </c>
    </row>
    <row r="996" spans="1:4" ht="16.2">
      <c r="A996" s="1">
        <f>策略報表!A996</f>
        <v>44732</v>
      </c>
      <c r="B996">
        <f>策略報表!B996</f>
        <v>69389.38</v>
      </c>
      <c r="C996" s="2"/>
      <c r="D996" t="str">
        <f t="shared" si="27"/>
        <v>202206</v>
      </c>
    </row>
    <row r="997" spans="1:4" ht="16.2">
      <c r="A997" s="1">
        <f>策略報表!A997</f>
        <v>44733</v>
      </c>
      <c r="B997">
        <f>策略報表!B997</f>
        <v>15800.5</v>
      </c>
      <c r="C997" s="2"/>
      <c r="D997" t="str">
        <f t="shared" si="27"/>
        <v>202206</v>
      </c>
    </row>
    <row r="998" spans="1:4" ht="16.2">
      <c r="A998" s="1">
        <f>策略報表!A998</f>
        <v>44734</v>
      </c>
      <c r="B998">
        <f>策略報表!B998</f>
        <v>95120.540000000008</v>
      </c>
      <c r="C998" s="2"/>
      <c r="D998" t="str">
        <f t="shared" si="27"/>
        <v>202206</v>
      </c>
    </row>
    <row r="999" spans="1:4" ht="16.2">
      <c r="A999" s="1">
        <f>策略報表!A999</f>
        <v>44735</v>
      </c>
      <c r="B999">
        <f>策略報表!B999</f>
        <v>-32900.81</v>
      </c>
      <c r="C999" s="2"/>
      <c r="D999" t="str">
        <f t="shared" si="27"/>
        <v>202206</v>
      </c>
    </row>
    <row r="1000" spans="1:4" ht="16.2">
      <c r="A1000" s="1">
        <f>策略報表!A1000</f>
        <v>44736</v>
      </c>
      <c r="B1000">
        <f>策略報表!B1000</f>
        <v>-103811.64</v>
      </c>
      <c r="C1000" s="2"/>
      <c r="D1000" t="str">
        <f t="shared" si="27"/>
        <v>202206</v>
      </c>
    </row>
    <row r="1001" spans="1:4" ht="16.2">
      <c r="A1001" s="1">
        <f>策略報表!A1001</f>
        <v>44737</v>
      </c>
      <c r="B1001">
        <f>策略報表!B1001</f>
        <v>0</v>
      </c>
      <c r="C1001" s="2"/>
      <c r="D1001" t="str">
        <f t="shared" si="27"/>
        <v>202206</v>
      </c>
    </row>
    <row r="1002" spans="1:4" ht="16.2">
      <c r="A1002" s="1">
        <f>策略報表!A1002</f>
        <v>44738</v>
      </c>
      <c r="B1002">
        <f>策略報表!B1002</f>
        <v>0</v>
      </c>
      <c r="C1002" s="2"/>
      <c r="D1002" t="str">
        <f t="shared" si="27"/>
        <v>202206</v>
      </c>
    </row>
    <row r="1003" spans="1:4" ht="16.2">
      <c r="A1003" s="1">
        <f>策略報表!A1003</f>
        <v>44739</v>
      </c>
      <c r="B1003">
        <f>策略報表!B1003</f>
        <v>-77752.709999999992</v>
      </c>
      <c r="C1003" s="2"/>
      <c r="D1003" t="str">
        <f t="shared" si="27"/>
        <v>202206</v>
      </c>
    </row>
    <row r="1004" spans="1:4" ht="16.2">
      <c r="A1004" s="1">
        <f>策略報表!A1004</f>
        <v>44740</v>
      </c>
      <c r="B1004">
        <f>策略報表!B1004</f>
        <v>-83617.55</v>
      </c>
      <c r="C1004" s="2"/>
      <c r="D1004" t="str">
        <f t="shared" si="27"/>
        <v>202206</v>
      </c>
    </row>
    <row r="1005" spans="1:4" ht="16.2">
      <c r="A1005" s="1">
        <f>策略報表!A1005</f>
        <v>44741</v>
      </c>
      <c r="B1005">
        <f>策略報表!B1005</f>
        <v>-101303.84</v>
      </c>
      <c r="C1005" s="2"/>
      <c r="D1005" t="str">
        <f t="shared" si="27"/>
        <v>202206</v>
      </c>
    </row>
    <row r="1006" spans="1:4" ht="16.2">
      <c r="A1006" s="1">
        <f>策略報表!A1006</f>
        <v>44742</v>
      </c>
      <c r="B1006">
        <f>策略報表!B1006</f>
        <v>382205.92</v>
      </c>
      <c r="C1006" s="2"/>
      <c r="D1006" t="str">
        <f t="shared" si="27"/>
        <v>202206</v>
      </c>
    </row>
    <row r="1007" spans="1:4" ht="16.2">
      <c r="A1007" s="1">
        <f>策略報表!A1007</f>
        <v>44743</v>
      </c>
      <c r="B1007">
        <f>策略報表!B1007</f>
        <v>203706.61</v>
      </c>
      <c r="C1007" s="2"/>
      <c r="D1007" t="str">
        <f t="shared" si="27"/>
        <v>202207</v>
      </c>
    </row>
    <row r="1008" spans="1:4" ht="16.2">
      <c r="A1008" s="1">
        <f>策略報表!A1008</f>
        <v>44744</v>
      </c>
      <c r="B1008">
        <f>策略報表!B1008</f>
        <v>0</v>
      </c>
      <c r="C1008" s="2"/>
      <c r="D1008" t="str">
        <f t="shared" si="27"/>
        <v>202207</v>
      </c>
    </row>
    <row r="1009" spans="1:4" ht="16.2">
      <c r="A1009" s="1">
        <f>策略報表!A1009</f>
        <v>44745</v>
      </c>
      <c r="B1009">
        <f>策略報表!B1009</f>
        <v>0</v>
      </c>
      <c r="C1009" s="2"/>
      <c r="D1009" t="str">
        <f t="shared" si="27"/>
        <v>202207</v>
      </c>
    </row>
    <row r="1010" spans="1:4" ht="16.2">
      <c r="A1010" s="1">
        <f>策略報表!A1010</f>
        <v>44746</v>
      </c>
      <c r="B1010">
        <f>策略報表!B1010</f>
        <v>-82406.28</v>
      </c>
      <c r="C1010" s="2"/>
      <c r="D1010" t="str">
        <f t="shared" si="27"/>
        <v>202207</v>
      </c>
    </row>
    <row r="1011" spans="1:4" ht="16.2">
      <c r="A1011" s="1">
        <f>策略報表!A1011</f>
        <v>44747</v>
      </c>
      <c r="B1011">
        <f>策略報表!B1011</f>
        <v>21472.14</v>
      </c>
      <c r="C1011" s="2"/>
      <c r="D1011" t="str">
        <f t="shared" si="27"/>
        <v>202207</v>
      </c>
    </row>
    <row r="1012" spans="1:4" ht="16.2">
      <c r="A1012" s="1">
        <f>策略報表!A1012</f>
        <v>44748</v>
      </c>
      <c r="B1012">
        <f>策略報表!B1012</f>
        <v>153200</v>
      </c>
      <c r="C1012" s="2"/>
      <c r="D1012" t="str">
        <f t="shared" si="27"/>
        <v>202207</v>
      </c>
    </row>
    <row r="1013" spans="1:4" ht="16.2">
      <c r="A1013" s="1">
        <f>策略報表!A1013</f>
        <v>44749</v>
      </c>
      <c r="B1013">
        <f>策略報表!B1013</f>
        <v>-175100</v>
      </c>
      <c r="C1013" s="2"/>
      <c r="D1013" t="str">
        <f t="shared" si="27"/>
        <v>202207</v>
      </c>
    </row>
    <row r="1014" spans="1:4" ht="16.2">
      <c r="A1014" s="1">
        <f>策略報表!A1014</f>
        <v>44750</v>
      </c>
      <c r="B1014">
        <f>策略報表!B1014</f>
        <v>-17664.059999999998</v>
      </c>
      <c r="C1014" s="2"/>
      <c r="D1014" t="str">
        <f t="shared" si="27"/>
        <v>202207</v>
      </c>
    </row>
    <row r="1015" spans="1:4" ht="16.2">
      <c r="A1015" s="1">
        <f>策略報表!A1015</f>
        <v>44751</v>
      </c>
      <c r="B1015">
        <f>策略報表!B1015</f>
        <v>0</v>
      </c>
      <c r="C1015" s="2"/>
      <c r="D1015" t="str">
        <f t="shared" si="27"/>
        <v>202207</v>
      </c>
    </row>
    <row r="1016" spans="1:4" ht="16.2">
      <c r="A1016" s="1">
        <f>策略報表!A1016</f>
        <v>44752</v>
      </c>
      <c r="B1016">
        <f>策略報表!B1016</f>
        <v>0</v>
      </c>
      <c r="C1016" s="2"/>
      <c r="D1016" t="str">
        <f t="shared" si="27"/>
        <v>202207</v>
      </c>
    </row>
    <row r="1017" spans="1:4" ht="16.2">
      <c r="A1017" s="1">
        <f>策略報表!A1017</f>
        <v>44753</v>
      </c>
      <c r="B1017">
        <f>策略報表!B1017</f>
        <v>-71225.239999999991</v>
      </c>
      <c r="C1017" s="2"/>
      <c r="D1017" t="str">
        <f t="shared" si="27"/>
        <v>202207</v>
      </c>
    </row>
    <row r="1018" spans="1:4" ht="16.2">
      <c r="A1018" s="1">
        <f>策略報表!A1018</f>
        <v>44754</v>
      </c>
      <c r="B1018">
        <f>策略報表!B1018</f>
        <v>384593.71</v>
      </c>
      <c r="C1018" s="2"/>
      <c r="D1018" t="str">
        <f t="shared" si="27"/>
        <v>202207</v>
      </c>
    </row>
    <row r="1019" spans="1:4" ht="16.2">
      <c r="A1019" s="1">
        <f>策略報表!A1019</f>
        <v>44755</v>
      </c>
      <c r="B1019">
        <f>策略報表!B1019</f>
        <v>-311993.64</v>
      </c>
      <c r="C1019" s="2"/>
      <c r="D1019" t="str">
        <f t="shared" si="27"/>
        <v>202207</v>
      </c>
    </row>
    <row r="1020" spans="1:4" ht="16.2">
      <c r="A1020" s="1">
        <f>策略報表!A1020</f>
        <v>44756</v>
      </c>
      <c r="B1020">
        <f>策略報表!B1020</f>
        <v>-1676.9799999999996</v>
      </c>
      <c r="C1020" s="2"/>
      <c r="D1020" t="str">
        <f t="shared" si="27"/>
        <v>202207</v>
      </c>
    </row>
    <row r="1021" spans="1:4" ht="16.2">
      <c r="A1021" s="1">
        <f>策略報表!A1021</f>
        <v>44757</v>
      </c>
      <c r="B1021">
        <f>策略報表!B1021</f>
        <v>-11103.05</v>
      </c>
      <c r="C1021" s="2"/>
      <c r="D1021" t="str">
        <f t="shared" si="27"/>
        <v>202207</v>
      </c>
    </row>
    <row r="1022" spans="1:4" ht="16.2">
      <c r="A1022" s="1">
        <f>策略報表!A1022</f>
        <v>44758</v>
      </c>
      <c r="B1022">
        <f>策略報表!B1022</f>
        <v>0</v>
      </c>
      <c r="C1022" s="2"/>
      <c r="D1022" t="str">
        <f t="shared" si="27"/>
        <v>202207</v>
      </c>
    </row>
    <row r="1023" spans="1:4" ht="16.2">
      <c r="A1023" s="1">
        <f>策略報表!A1023</f>
        <v>44759</v>
      </c>
      <c r="B1023">
        <f>策略報表!B1023</f>
        <v>0</v>
      </c>
      <c r="C1023" s="2"/>
      <c r="D1023" t="str">
        <f t="shared" si="27"/>
        <v>202207</v>
      </c>
    </row>
    <row r="1024" spans="1:4" ht="16.2">
      <c r="A1024" s="1">
        <f>策略報表!A1024</f>
        <v>44760</v>
      </c>
      <c r="B1024">
        <f>策略報表!B1024</f>
        <v>86211.51</v>
      </c>
      <c r="C1024" s="2"/>
      <c r="D1024" t="str">
        <f t="shared" si="27"/>
        <v>202207</v>
      </c>
    </row>
    <row r="1025" spans="1:4" ht="16.2">
      <c r="A1025" s="1">
        <f>策略報表!A1025</f>
        <v>44761</v>
      </c>
      <c r="B1025">
        <f>策略報表!B1025</f>
        <v>-65580.89</v>
      </c>
      <c r="C1025" s="2"/>
      <c r="D1025" t="str">
        <f t="shared" si="27"/>
        <v>202207</v>
      </c>
    </row>
    <row r="1026" spans="1:4" ht="16.2">
      <c r="A1026" s="1">
        <f>策略報表!A1026</f>
        <v>44762</v>
      </c>
      <c r="B1026">
        <f>策略報表!B1026</f>
        <v>-83871.649999999994</v>
      </c>
      <c r="C1026" s="2"/>
      <c r="D1026" t="str">
        <f t="shared" si="27"/>
        <v>202207</v>
      </c>
    </row>
    <row r="1027" spans="1:4" ht="16.2">
      <c r="A1027" s="1">
        <f>策略報表!A1027</f>
        <v>44763</v>
      </c>
      <c r="B1027">
        <f>策略報表!B1027</f>
        <v>7043.1399999999994</v>
      </c>
      <c r="C1027" s="2"/>
      <c r="D1027" t="str">
        <f t="shared" si="27"/>
        <v>202207</v>
      </c>
    </row>
    <row r="1028" spans="1:4" ht="16.2">
      <c r="A1028" s="1">
        <f>策略報表!A1028</f>
        <v>44764</v>
      </c>
      <c r="B1028">
        <f>策略報表!B1028</f>
        <v>-22888.66</v>
      </c>
      <c r="C1028" s="2"/>
      <c r="D1028" t="str">
        <f t="shared" ref="D1028:D1091" si="28">TEXT(A1028,"yyyymm")</f>
        <v>202207</v>
      </c>
    </row>
    <row r="1029" spans="1:4" ht="16.2">
      <c r="A1029" s="1">
        <f>策略報表!A1029</f>
        <v>44765</v>
      </c>
      <c r="B1029">
        <f>策略報表!B1029</f>
        <v>0</v>
      </c>
      <c r="C1029" s="2"/>
      <c r="D1029" t="str">
        <f t="shared" si="28"/>
        <v>202207</v>
      </c>
    </row>
    <row r="1030" spans="1:4" ht="16.2">
      <c r="A1030" s="1">
        <f>策略報表!A1030</f>
        <v>44766</v>
      </c>
      <c r="B1030">
        <f>策略報表!B1030</f>
        <v>0</v>
      </c>
      <c r="C1030" s="2"/>
      <c r="D1030" t="str">
        <f t="shared" si="28"/>
        <v>202207</v>
      </c>
    </row>
    <row r="1031" spans="1:4" ht="16.2">
      <c r="A1031" s="1">
        <f>策略報表!A1031</f>
        <v>44767</v>
      </c>
      <c r="B1031">
        <f>策略報表!B1031</f>
        <v>-30800</v>
      </c>
      <c r="C1031" s="2"/>
      <c r="D1031" t="str">
        <f t="shared" si="28"/>
        <v>202207</v>
      </c>
    </row>
    <row r="1032" spans="1:4" ht="16.2">
      <c r="A1032" s="1">
        <f>策略報表!A1032</f>
        <v>44768</v>
      </c>
      <c r="B1032">
        <f>策略報表!B1032</f>
        <v>-31728.570000000003</v>
      </c>
      <c r="C1032" s="2"/>
      <c r="D1032" t="str">
        <f t="shared" si="28"/>
        <v>202207</v>
      </c>
    </row>
    <row r="1033" spans="1:4" ht="16.2">
      <c r="A1033" s="1">
        <f>策略報表!A1033</f>
        <v>44769</v>
      </c>
      <c r="B1033">
        <f>策略報表!B1033</f>
        <v>-142581.16</v>
      </c>
      <c r="C1033" s="2"/>
      <c r="D1033" t="str">
        <f t="shared" si="28"/>
        <v>202207</v>
      </c>
    </row>
    <row r="1034" spans="1:4" ht="16.2">
      <c r="A1034" s="1">
        <f>策略報表!A1034</f>
        <v>44770</v>
      </c>
      <c r="B1034">
        <f>策略報表!B1034</f>
        <v>-27883.08</v>
      </c>
      <c r="C1034" s="2"/>
      <c r="D1034" t="str">
        <f t="shared" si="28"/>
        <v>202207</v>
      </c>
    </row>
    <row r="1035" spans="1:4" ht="16.2">
      <c r="A1035" s="1">
        <f>策略報表!A1035</f>
        <v>44771</v>
      </c>
      <c r="B1035">
        <f>策略報表!B1035</f>
        <v>18607.32</v>
      </c>
      <c r="C1035" s="2"/>
      <c r="D1035" t="str">
        <f t="shared" si="28"/>
        <v>202207</v>
      </c>
    </row>
    <row r="1036" spans="1:4" ht="16.2">
      <c r="A1036" s="1">
        <f>策略報表!A1036</f>
        <v>44772</v>
      </c>
      <c r="B1036">
        <f>策略報表!B1036</f>
        <v>0</v>
      </c>
      <c r="C1036" s="2"/>
      <c r="D1036" t="str">
        <f t="shared" si="28"/>
        <v>202207</v>
      </c>
    </row>
    <row r="1037" spans="1:4" ht="16.2">
      <c r="A1037" s="1">
        <f>策略報表!A1037</f>
        <v>44773</v>
      </c>
      <c r="B1037">
        <f>策略報表!B1037</f>
        <v>0</v>
      </c>
      <c r="C1037" s="2"/>
      <c r="D1037" t="str">
        <f t="shared" si="28"/>
        <v>202207</v>
      </c>
    </row>
    <row r="1038" spans="1:4" ht="16.2">
      <c r="A1038" s="1">
        <f>策略報表!A1038</f>
        <v>44774</v>
      </c>
      <c r="B1038">
        <f>策略報表!B1038</f>
        <v>-46376.479999999996</v>
      </c>
      <c r="C1038" s="2"/>
      <c r="D1038" t="str">
        <f t="shared" si="28"/>
        <v>202208</v>
      </c>
    </row>
    <row r="1039" spans="1:4" ht="16.2">
      <c r="A1039" s="1">
        <f>策略報表!A1039</f>
        <v>44775</v>
      </c>
      <c r="B1039">
        <f>策略報表!B1039</f>
        <v>135199.6</v>
      </c>
      <c r="C1039" s="2"/>
      <c r="D1039" t="str">
        <f t="shared" si="28"/>
        <v>202208</v>
      </c>
    </row>
    <row r="1040" spans="1:4" ht="16.2">
      <c r="A1040" s="1">
        <f>策略報表!A1040</f>
        <v>44776</v>
      </c>
      <c r="B1040">
        <f>策略報表!B1040</f>
        <v>-57000</v>
      </c>
      <c r="C1040" s="2"/>
      <c r="D1040" t="str">
        <f t="shared" si="28"/>
        <v>202208</v>
      </c>
    </row>
    <row r="1041" spans="1:4" ht="16.2">
      <c r="A1041" s="1">
        <f>策略報表!A1041</f>
        <v>44777</v>
      </c>
      <c r="B1041">
        <f>策略報表!B1041</f>
        <v>11950.04</v>
      </c>
      <c r="C1041" s="2"/>
      <c r="D1041" t="str">
        <f t="shared" si="28"/>
        <v>202208</v>
      </c>
    </row>
    <row r="1042" spans="1:4" ht="16.2">
      <c r="A1042" s="1">
        <f>策略報表!A1042</f>
        <v>44778</v>
      </c>
      <c r="B1042">
        <f>策略報表!B1042</f>
        <v>200058.22</v>
      </c>
      <c r="C1042" s="2"/>
      <c r="D1042" t="str">
        <f t="shared" si="28"/>
        <v>202208</v>
      </c>
    </row>
    <row r="1043" spans="1:4" ht="16.2">
      <c r="A1043" s="1">
        <f>策略報表!A1043</f>
        <v>44779</v>
      </c>
      <c r="B1043">
        <f>策略報表!B1043</f>
        <v>0</v>
      </c>
      <c r="C1043" s="2"/>
      <c r="D1043" t="str">
        <f t="shared" si="28"/>
        <v>202208</v>
      </c>
    </row>
    <row r="1044" spans="1:4" ht="16.2">
      <c r="A1044" s="1">
        <f>策略報表!A1044</f>
        <v>44780</v>
      </c>
      <c r="B1044">
        <f>策略報表!B1044</f>
        <v>0</v>
      </c>
      <c r="C1044" s="2"/>
      <c r="D1044" t="str">
        <f t="shared" si="28"/>
        <v>202208</v>
      </c>
    </row>
    <row r="1045" spans="1:4" ht="16.2">
      <c r="A1045" s="1">
        <f>策略報表!A1045</f>
        <v>44781</v>
      </c>
      <c r="B1045">
        <f>策略報表!B1045</f>
        <v>-111148.92</v>
      </c>
      <c r="C1045" s="2"/>
      <c r="D1045" t="str">
        <f t="shared" si="28"/>
        <v>202208</v>
      </c>
    </row>
    <row r="1046" spans="1:4" ht="16.2">
      <c r="A1046" s="1">
        <f>策略報表!A1046</f>
        <v>44782</v>
      </c>
      <c r="B1046">
        <f>策略報表!B1046</f>
        <v>-35490.79</v>
      </c>
      <c r="C1046" s="2"/>
      <c r="D1046" t="str">
        <f t="shared" si="28"/>
        <v>202208</v>
      </c>
    </row>
    <row r="1047" spans="1:4" ht="16.2">
      <c r="A1047" s="1">
        <f>策略報表!A1047</f>
        <v>44783</v>
      </c>
      <c r="B1047">
        <f>策略報表!B1047</f>
        <v>-112292.17</v>
      </c>
      <c r="C1047" s="2"/>
      <c r="D1047" t="str">
        <f t="shared" si="28"/>
        <v>202208</v>
      </c>
    </row>
    <row r="1048" spans="1:4" ht="16.2">
      <c r="A1048" s="1">
        <f>策略報表!A1048</f>
        <v>44784</v>
      </c>
      <c r="B1048">
        <f>策略報表!B1048</f>
        <v>189274.68</v>
      </c>
      <c r="C1048" s="2"/>
      <c r="D1048" t="str">
        <f t="shared" si="28"/>
        <v>202208</v>
      </c>
    </row>
    <row r="1049" spans="1:4" ht="16.2">
      <c r="A1049" s="1">
        <f>策略報表!A1049</f>
        <v>44785</v>
      </c>
      <c r="B1049">
        <f>策略報表!B1049</f>
        <v>82383.350000000006</v>
      </c>
      <c r="C1049" s="2"/>
      <c r="D1049" t="str">
        <f t="shared" si="28"/>
        <v>202208</v>
      </c>
    </row>
    <row r="1050" spans="1:4" ht="16.2">
      <c r="A1050" s="1">
        <f>策略報表!A1050</f>
        <v>44786</v>
      </c>
      <c r="B1050">
        <f>策略報表!B1050</f>
        <v>0</v>
      </c>
      <c r="C1050" s="2"/>
      <c r="D1050" t="str">
        <f t="shared" si="28"/>
        <v>202208</v>
      </c>
    </row>
    <row r="1051" spans="1:4" ht="16.2">
      <c r="A1051" s="1">
        <f>策略報表!A1051</f>
        <v>44787</v>
      </c>
      <c r="B1051">
        <f>策略報表!B1051</f>
        <v>0</v>
      </c>
      <c r="C1051" s="2"/>
      <c r="D1051" t="str">
        <f t="shared" si="28"/>
        <v>202208</v>
      </c>
    </row>
    <row r="1052" spans="1:4" ht="16.2">
      <c r="A1052" s="1">
        <f>策略報表!A1052</f>
        <v>44788</v>
      </c>
      <c r="B1052">
        <f>策略報表!B1052</f>
        <v>74538.06</v>
      </c>
      <c r="C1052" s="2"/>
      <c r="D1052" t="str">
        <f t="shared" si="28"/>
        <v>202208</v>
      </c>
    </row>
    <row r="1053" spans="1:4" ht="16.2">
      <c r="A1053" s="1">
        <f>策略報表!A1053</f>
        <v>44789</v>
      </c>
      <c r="B1053">
        <f>策略報表!B1053</f>
        <v>-6985.28</v>
      </c>
      <c r="C1053" s="2"/>
      <c r="D1053" t="str">
        <f t="shared" si="28"/>
        <v>202208</v>
      </c>
    </row>
    <row r="1054" spans="1:4" ht="16.2">
      <c r="A1054" s="1">
        <f>策略報表!A1054</f>
        <v>44790</v>
      </c>
      <c r="B1054">
        <f>策略報表!B1054</f>
        <v>13100</v>
      </c>
      <c r="C1054" s="2"/>
      <c r="D1054" t="str">
        <f t="shared" si="28"/>
        <v>202208</v>
      </c>
    </row>
    <row r="1055" spans="1:4" ht="16.2">
      <c r="A1055" s="1">
        <f>策略報表!A1055</f>
        <v>44791</v>
      </c>
      <c r="B1055">
        <f>策略報表!B1055</f>
        <v>-15849.11</v>
      </c>
      <c r="C1055" s="2"/>
      <c r="D1055" t="str">
        <f t="shared" si="28"/>
        <v>202208</v>
      </c>
    </row>
    <row r="1056" spans="1:4" ht="16.2">
      <c r="A1056" s="1">
        <f>策略報表!A1056</f>
        <v>44792</v>
      </c>
      <c r="B1056">
        <f>策略報表!B1056</f>
        <v>-22644.43</v>
      </c>
      <c r="C1056" s="2"/>
      <c r="D1056" t="str">
        <f t="shared" si="28"/>
        <v>202208</v>
      </c>
    </row>
    <row r="1057" spans="1:4" ht="16.2">
      <c r="A1057" s="1">
        <f>策略報表!A1057</f>
        <v>44793</v>
      </c>
      <c r="B1057">
        <f>策略報表!B1057</f>
        <v>0</v>
      </c>
      <c r="C1057" s="2"/>
      <c r="D1057" t="str">
        <f t="shared" si="28"/>
        <v>202208</v>
      </c>
    </row>
    <row r="1058" spans="1:4" ht="16.2">
      <c r="A1058" s="1">
        <f>策略報表!A1058</f>
        <v>44794</v>
      </c>
      <c r="B1058">
        <f>策略報表!B1058</f>
        <v>0</v>
      </c>
      <c r="C1058" s="2"/>
      <c r="D1058" t="str">
        <f t="shared" si="28"/>
        <v>202208</v>
      </c>
    </row>
    <row r="1059" spans="1:4" ht="16.2">
      <c r="A1059" s="1">
        <f>策略報表!A1059</f>
        <v>44795</v>
      </c>
      <c r="B1059">
        <f>策略報表!B1059</f>
        <v>23865.14</v>
      </c>
      <c r="C1059" s="2"/>
      <c r="D1059" t="str">
        <f t="shared" si="28"/>
        <v>202208</v>
      </c>
    </row>
    <row r="1060" spans="1:4" ht="16.2">
      <c r="A1060" s="1">
        <f>策略報表!A1060</f>
        <v>44796</v>
      </c>
      <c r="B1060">
        <f>策略報表!B1060</f>
        <v>94994.42</v>
      </c>
      <c r="C1060" s="2"/>
      <c r="D1060" t="str">
        <f t="shared" si="28"/>
        <v>202208</v>
      </c>
    </row>
    <row r="1061" spans="1:4" ht="16.2">
      <c r="A1061" s="1">
        <f>策略報表!A1061</f>
        <v>44797</v>
      </c>
      <c r="B1061">
        <f>策略報表!B1061</f>
        <v>-55900</v>
      </c>
      <c r="C1061" s="2"/>
      <c r="D1061" t="str">
        <f t="shared" si="28"/>
        <v>202208</v>
      </c>
    </row>
    <row r="1062" spans="1:4" ht="16.2">
      <c r="A1062" s="1">
        <f>策略報表!A1062</f>
        <v>44798</v>
      </c>
      <c r="B1062">
        <f>策略報表!B1062</f>
        <v>-29530.690000000002</v>
      </c>
      <c r="C1062" s="2"/>
      <c r="D1062" t="str">
        <f t="shared" si="28"/>
        <v>202208</v>
      </c>
    </row>
    <row r="1063" spans="1:4" ht="16.2">
      <c r="A1063" s="1">
        <f>策略報表!A1063</f>
        <v>44799</v>
      </c>
      <c r="B1063">
        <f>策略報表!B1063</f>
        <v>-70850.34</v>
      </c>
      <c r="C1063" s="2"/>
      <c r="D1063" t="str">
        <f t="shared" si="28"/>
        <v>202208</v>
      </c>
    </row>
    <row r="1064" spans="1:4" ht="16.2">
      <c r="A1064" s="1">
        <f>策略報表!A1064</f>
        <v>44800</v>
      </c>
      <c r="B1064">
        <f>策略報表!B1064</f>
        <v>0</v>
      </c>
      <c r="C1064" s="2"/>
      <c r="D1064" t="str">
        <f t="shared" si="28"/>
        <v>202208</v>
      </c>
    </row>
    <row r="1065" spans="1:4" ht="16.2">
      <c r="A1065" s="1">
        <f>策略報表!A1065</f>
        <v>44801</v>
      </c>
      <c r="B1065">
        <f>策略報表!B1065</f>
        <v>0</v>
      </c>
      <c r="C1065" s="2"/>
      <c r="D1065" t="str">
        <f t="shared" si="28"/>
        <v>202208</v>
      </c>
    </row>
    <row r="1066" spans="1:4" ht="16.2">
      <c r="A1066" s="1">
        <f>策略報表!A1066</f>
        <v>44802</v>
      </c>
      <c r="B1066">
        <f>策略報表!B1066</f>
        <v>154531.77000000002</v>
      </c>
      <c r="C1066" s="2"/>
      <c r="D1066" t="str">
        <f t="shared" si="28"/>
        <v>202208</v>
      </c>
    </row>
    <row r="1067" spans="1:4" ht="16.2">
      <c r="A1067" s="1">
        <f>策略報表!A1067</f>
        <v>44803</v>
      </c>
      <c r="B1067">
        <f>策略報表!B1067</f>
        <v>-37400</v>
      </c>
      <c r="C1067" s="2"/>
      <c r="D1067" t="str">
        <f t="shared" si="28"/>
        <v>202208</v>
      </c>
    </row>
    <row r="1068" spans="1:4" ht="16.2">
      <c r="A1068" s="1">
        <f>策略報表!A1068</f>
        <v>44804</v>
      </c>
      <c r="B1068">
        <f>策略報表!B1068</f>
        <v>-11496.130000000005</v>
      </c>
      <c r="C1068" s="2"/>
      <c r="D1068" t="str">
        <f t="shared" si="28"/>
        <v>202208</v>
      </c>
    </row>
    <row r="1069" spans="1:4" ht="16.2">
      <c r="A1069" s="1">
        <f>策略報表!A1069</f>
        <v>44805</v>
      </c>
      <c r="B1069">
        <f>策略報表!B1069</f>
        <v>62045.570000000007</v>
      </c>
      <c r="C1069" s="2"/>
      <c r="D1069" t="str">
        <f t="shared" si="28"/>
        <v>202209</v>
      </c>
    </row>
    <row r="1070" spans="1:4" ht="16.2">
      <c r="A1070" s="1">
        <f>策略報表!A1070</f>
        <v>44806</v>
      </c>
      <c r="B1070">
        <f>策略報表!B1070</f>
        <v>19300</v>
      </c>
      <c r="C1070" s="2"/>
      <c r="D1070" t="str">
        <f t="shared" si="28"/>
        <v>202209</v>
      </c>
    </row>
    <row r="1071" spans="1:4" ht="16.2">
      <c r="A1071" s="1">
        <f>策略報表!A1071</f>
        <v>44807</v>
      </c>
      <c r="B1071">
        <f>策略報表!B1071</f>
        <v>0</v>
      </c>
      <c r="C1071" s="2"/>
      <c r="D1071" t="str">
        <f t="shared" si="28"/>
        <v>202209</v>
      </c>
    </row>
    <row r="1072" spans="1:4" ht="16.2">
      <c r="A1072" s="1">
        <f>策略報表!A1072</f>
        <v>44808</v>
      </c>
      <c r="B1072">
        <f>策略報表!B1072</f>
        <v>0</v>
      </c>
      <c r="C1072" s="2"/>
      <c r="D1072" t="str">
        <f t="shared" si="28"/>
        <v>202209</v>
      </c>
    </row>
    <row r="1073" spans="1:4" ht="16.2">
      <c r="A1073" s="1">
        <f>策略報表!A1073</f>
        <v>44809</v>
      </c>
      <c r="B1073">
        <f>策略報表!B1073</f>
        <v>-6153.35</v>
      </c>
      <c r="C1073" s="2"/>
      <c r="D1073" t="str">
        <f t="shared" si="28"/>
        <v>202209</v>
      </c>
    </row>
    <row r="1074" spans="1:4" ht="16.2">
      <c r="A1074" s="1">
        <f>策略報表!A1074</f>
        <v>44810</v>
      </c>
      <c r="B1074">
        <f>策略報表!B1074</f>
        <v>-69721.25</v>
      </c>
      <c r="C1074" s="2"/>
      <c r="D1074" t="str">
        <f t="shared" si="28"/>
        <v>202209</v>
      </c>
    </row>
    <row r="1075" spans="1:4" ht="16.2">
      <c r="A1075" s="1">
        <f>策略報表!A1075</f>
        <v>44811</v>
      </c>
      <c r="B1075">
        <f>策略報表!B1075</f>
        <v>45772.180000000008</v>
      </c>
      <c r="C1075" s="2"/>
      <c r="D1075" t="str">
        <f t="shared" si="28"/>
        <v>202209</v>
      </c>
    </row>
    <row r="1076" spans="1:4" ht="16.2">
      <c r="A1076" s="1">
        <f>策略報表!A1076</f>
        <v>44812</v>
      </c>
      <c r="B1076">
        <f>策略報表!B1076</f>
        <v>-46768.520000000004</v>
      </c>
      <c r="C1076" s="2"/>
      <c r="D1076" t="str">
        <f t="shared" si="28"/>
        <v>202209</v>
      </c>
    </row>
    <row r="1077" spans="1:4" ht="16.2">
      <c r="A1077" s="1">
        <f>策略報表!A1077</f>
        <v>44813</v>
      </c>
      <c r="B1077">
        <f>策略報表!B1077</f>
        <v>0</v>
      </c>
      <c r="C1077" s="2"/>
      <c r="D1077" t="str">
        <f t="shared" si="28"/>
        <v>202209</v>
      </c>
    </row>
    <row r="1078" spans="1:4" ht="16.2">
      <c r="A1078" s="1">
        <f>策略報表!A1078</f>
        <v>44814</v>
      </c>
      <c r="B1078">
        <f>策略報表!B1078</f>
        <v>0</v>
      </c>
      <c r="C1078" s="2"/>
      <c r="D1078" t="str">
        <f t="shared" si="28"/>
        <v>202209</v>
      </c>
    </row>
    <row r="1079" spans="1:4" ht="16.2">
      <c r="A1079" s="1">
        <f>策略報表!A1079</f>
        <v>44815</v>
      </c>
      <c r="B1079">
        <f>策略報表!B1079</f>
        <v>0</v>
      </c>
      <c r="C1079" s="2"/>
      <c r="D1079" t="str">
        <f t="shared" si="28"/>
        <v>202209</v>
      </c>
    </row>
    <row r="1080" spans="1:4" ht="16.2">
      <c r="A1080" s="1">
        <f>策略報表!A1080</f>
        <v>44816</v>
      </c>
      <c r="B1080">
        <f>策略報表!B1080</f>
        <v>56130.670000000013</v>
      </c>
      <c r="C1080" s="2"/>
      <c r="D1080" t="str">
        <f t="shared" si="28"/>
        <v>202209</v>
      </c>
    </row>
    <row r="1081" spans="1:4" ht="16.2">
      <c r="A1081" s="1">
        <f>策略報表!A1081</f>
        <v>44817</v>
      </c>
      <c r="B1081">
        <f>策略報表!B1081</f>
        <v>61420.789999999994</v>
      </c>
      <c r="C1081" s="2"/>
      <c r="D1081" t="str">
        <f t="shared" si="28"/>
        <v>202209</v>
      </c>
    </row>
    <row r="1082" spans="1:4" ht="16.2">
      <c r="A1082" s="1">
        <f>策略報表!A1082</f>
        <v>44818</v>
      </c>
      <c r="B1082">
        <f>策略報表!B1082</f>
        <v>-182411</v>
      </c>
      <c r="C1082" s="2"/>
      <c r="D1082" t="str">
        <f t="shared" si="28"/>
        <v>202209</v>
      </c>
    </row>
    <row r="1083" spans="1:4" ht="16.2">
      <c r="A1083" s="1">
        <f>策略報表!A1083</f>
        <v>44819</v>
      </c>
      <c r="B1083">
        <f>策略報表!B1083</f>
        <v>-32638.75</v>
      </c>
      <c r="C1083" s="2"/>
      <c r="D1083" t="str">
        <f t="shared" si="28"/>
        <v>202209</v>
      </c>
    </row>
    <row r="1084" spans="1:4" ht="16.2">
      <c r="A1084" s="1">
        <f>策略報表!A1084</f>
        <v>44820</v>
      </c>
      <c r="B1084">
        <f>策略報表!B1084</f>
        <v>6889.6100000000006</v>
      </c>
      <c r="C1084" s="2"/>
      <c r="D1084" t="str">
        <f t="shared" si="28"/>
        <v>202209</v>
      </c>
    </row>
    <row r="1085" spans="1:4" ht="16.2">
      <c r="A1085" s="1">
        <f>策略報表!A1085</f>
        <v>44821</v>
      </c>
      <c r="B1085">
        <f>策略報表!B1085</f>
        <v>0</v>
      </c>
      <c r="C1085" s="2"/>
      <c r="D1085" t="str">
        <f t="shared" si="28"/>
        <v>202209</v>
      </c>
    </row>
    <row r="1086" spans="1:4" ht="16.2">
      <c r="A1086" s="1">
        <f>策略報表!A1086</f>
        <v>44822</v>
      </c>
      <c r="B1086">
        <f>策略報表!B1086</f>
        <v>0</v>
      </c>
      <c r="C1086" s="2"/>
      <c r="D1086" t="str">
        <f t="shared" si="28"/>
        <v>202209</v>
      </c>
    </row>
    <row r="1087" spans="1:4" ht="16.2">
      <c r="A1087" s="1">
        <f>策略報表!A1087</f>
        <v>44823</v>
      </c>
      <c r="B1087">
        <f>策略報表!B1087</f>
        <v>-42840.99</v>
      </c>
      <c r="C1087" s="2"/>
      <c r="D1087" t="str">
        <f t="shared" si="28"/>
        <v>202209</v>
      </c>
    </row>
    <row r="1088" spans="1:4" ht="16.2">
      <c r="A1088" s="1">
        <f>策略報表!A1088</f>
        <v>44824</v>
      </c>
      <c r="B1088">
        <f>策略報表!B1088</f>
        <v>-100740.36</v>
      </c>
      <c r="C1088" s="2"/>
      <c r="D1088" t="str">
        <f t="shared" si="28"/>
        <v>202209</v>
      </c>
    </row>
    <row r="1089" spans="1:4" ht="16.2">
      <c r="A1089" s="1">
        <f>策略報表!A1089</f>
        <v>44825</v>
      </c>
      <c r="B1089">
        <f>策略報表!B1089</f>
        <v>6334.6199999999953</v>
      </c>
      <c r="C1089" s="2"/>
      <c r="D1089" t="str">
        <f t="shared" si="28"/>
        <v>202209</v>
      </c>
    </row>
    <row r="1090" spans="1:4" ht="16.2">
      <c r="A1090" s="1">
        <f>策略報表!A1090</f>
        <v>44826</v>
      </c>
      <c r="B1090">
        <f>策略報表!B1090</f>
        <v>-7004.880000000001</v>
      </c>
      <c r="C1090" s="2"/>
      <c r="D1090" t="str">
        <f t="shared" si="28"/>
        <v>202209</v>
      </c>
    </row>
    <row r="1091" spans="1:4" ht="16.2">
      <c r="A1091" s="1">
        <f>策略報表!A1091</f>
        <v>44827</v>
      </c>
      <c r="B1091">
        <f>策略報表!B1091</f>
        <v>29903.200000000001</v>
      </c>
      <c r="C1091" s="2"/>
      <c r="D1091" t="str">
        <f t="shared" si="28"/>
        <v>202209</v>
      </c>
    </row>
    <row r="1092" spans="1:4" ht="16.2">
      <c r="A1092" s="1">
        <f>策略報表!A1092</f>
        <v>44828</v>
      </c>
      <c r="B1092">
        <f>策略報表!B1092</f>
        <v>0</v>
      </c>
      <c r="C1092" s="2"/>
      <c r="D1092" t="str">
        <f t="shared" ref="D1092:D1155" si="29">TEXT(A1092,"yyyymm")</f>
        <v>202209</v>
      </c>
    </row>
    <row r="1093" spans="1:4" ht="16.2">
      <c r="A1093" s="1">
        <f>策略報表!A1093</f>
        <v>44829</v>
      </c>
      <c r="B1093">
        <f>策略報表!B1093</f>
        <v>0</v>
      </c>
      <c r="C1093" s="2"/>
      <c r="D1093" t="str">
        <f t="shared" si="29"/>
        <v>202209</v>
      </c>
    </row>
    <row r="1094" spans="1:4" ht="16.2">
      <c r="A1094" s="1">
        <f>策略報表!A1094</f>
        <v>44830</v>
      </c>
      <c r="B1094">
        <f>策略報表!B1094</f>
        <v>212277.65</v>
      </c>
      <c r="C1094" s="2"/>
      <c r="D1094" t="str">
        <f t="shared" si="29"/>
        <v>202209</v>
      </c>
    </row>
    <row r="1095" spans="1:4" ht="16.2">
      <c r="A1095" s="1">
        <f>策略報表!A1095</f>
        <v>44831</v>
      </c>
      <c r="B1095">
        <f>策略報表!B1095</f>
        <v>-99727.97</v>
      </c>
      <c r="C1095" s="2"/>
      <c r="D1095" t="str">
        <f t="shared" si="29"/>
        <v>202209</v>
      </c>
    </row>
    <row r="1096" spans="1:4" ht="16.2">
      <c r="A1096" s="1">
        <f>策略報表!A1096</f>
        <v>44832</v>
      </c>
      <c r="B1096">
        <f>策略報表!B1096</f>
        <v>130647.76999999999</v>
      </c>
      <c r="C1096" s="2"/>
      <c r="D1096" t="str">
        <f t="shared" si="29"/>
        <v>202209</v>
      </c>
    </row>
    <row r="1097" spans="1:4" ht="16.2">
      <c r="A1097" s="1">
        <f>策略報表!A1097</f>
        <v>44833</v>
      </c>
      <c r="B1097">
        <f>策略報表!B1097</f>
        <v>-26211.68</v>
      </c>
      <c r="C1097" s="2"/>
      <c r="D1097" t="str">
        <f t="shared" si="29"/>
        <v>202209</v>
      </c>
    </row>
    <row r="1098" spans="1:4" ht="16.2">
      <c r="A1098" s="1">
        <f>策略報表!A1098</f>
        <v>44834</v>
      </c>
      <c r="B1098">
        <f>策略報表!B1098</f>
        <v>24097.380000000005</v>
      </c>
      <c r="C1098" s="2"/>
      <c r="D1098" t="str">
        <f t="shared" si="29"/>
        <v>202209</v>
      </c>
    </row>
    <row r="1099" spans="1:4" ht="16.2">
      <c r="A1099" s="1">
        <f>策略報表!A1099</f>
        <v>44835</v>
      </c>
      <c r="B1099">
        <f>策略報表!B1099</f>
        <v>0</v>
      </c>
      <c r="C1099" s="2"/>
      <c r="D1099" t="str">
        <f t="shared" si="29"/>
        <v>202210</v>
      </c>
    </row>
    <row r="1100" spans="1:4" ht="16.2">
      <c r="A1100" s="1">
        <f>策略報表!A1100</f>
        <v>44836</v>
      </c>
      <c r="B1100">
        <f>策略報表!B1100</f>
        <v>0</v>
      </c>
      <c r="C1100" s="2"/>
      <c r="D1100" t="str">
        <f t="shared" si="29"/>
        <v>202210</v>
      </c>
    </row>
    <row r="1101" spans="1:4" ht="16.2">
      <c r="A1101" s="1">
        <f>策略報表!A1101</f>
        <v>44837</v>
      </c>
      <c r="B1101">
        <f>策略報表!B1101</f>
        <v>-65793.47</v>
      </c>
      <c r="C1101" s="2"/>
      <c r="D1101" t="str">
        <f t="shared" si="29"/>
        <v>202210</v>
      </c>
    </row>
    <row r="1102" spans="1:4" ht="16.2">
      <c r="A1102" s="1">
        <f>策略報表!A1102</f>
        <v>44838</v>
      </c>
      <c r="B1102">
        <f>策略報表!B1102</f>
        <v>-3067.880000000001</v>
      </c>
      <c r="C1102" s="2"/>
      <c r="D1102" t="str">
        <f t="shared" si="29"/>
        <v>202210</v>
      </c>
    </row>
    <row r="1103" spans="1:4" ht="16.2">
      <c r="A1103" s="1">
        <f>策略報表!A1103</f>
        <v>44839</v>
      </c>
      <c r="B1103">
        <f>策略報表!B1103</f>
        <v>150040.25</v>
      </c>
      <c r="C1103" s="2"/>
      <c r="D1103" t="str">
        <f t="shared" si="29"/>
        <v>202210</v>
      </c>
    </row>
    <row r="1104" spans="1:4" ht="16.2">
      <c r="A1104" s="1">
        <f>策略報表!A1104</f>
        <v>44840</v>
      </c>
      <c r="B1104">
        <f>策略報表!B1104</f>
        <v>-45332.29</v>
      </c>
      <c r="C1104" s="2"/>
      <c r="D1104" t="str">
        <f t="shared" si="29"/>
        <v>202210</v>
      </c>
    </row>
    <row r="1105" spans="1:4" ht="16.2">
      <c r="A1105" s="1">
        <f>策略報表!A1105</f>
        <v>44841</v>
      </c>
      <c r="B1105">
        <f>策略報表!B1105</f>
        <v>-66861.42</v>
      </c>
      <c r="C1105" s="2"/>
      <c r="D1105" t="str">
        <f t="shared" si="29"/>
        <v>202210</v>
      </c>
    </row>
    <row r="1106" spans="1:4" ht="16.2">
      <c r="A1106" s="1">
        <f>策略報表!A1106</f>
        <v>44842</v>
      </c>
      <c r="B1106">
        <f>策略報表!B1106</f>
        <v>0</v>
      </c>
      <c r="C1106" s="2"/>
      <c r="D1106" t="str">
        <f t="shared" si="29"/>
        <v>202210</v>
      </c>
    </row>
    <row r="1107" spans="1:4" ht="16.2">
      <c r="A1107" s="1">
        <f>策略報表!A1107</f>
        <v>44843</v>
      </c>
      <c r="B1107">
        <f>策略報表!B1107</f>
        <v>0</v>
      </c>
      <c r="C1107" s="2"/>
      <c r="D1107" t="str">
        <f t="shared" si="29"/>
        <v>202210</v>
      </c>
    </row>
    <row r="1108" spans="1:4" ht="16.2">
      <c r="A1108" s="1">
        <f>策略報表!A1108</f>
        <v>44844</v>
      </c>
      <c r="B1108">
        <f>策略報表!B1108</f>
        <v>0</v>
      </c>
      <c r="C1108" s="2"/>
      <c r="D1108" t="str">
        <f t="shared" si="29"/>
        <v>202210</v>
      </c>
    </row>
    <row r="1109" spans="1:4" ht="16.2">
      <c r="A1109" s="1">
        <f>策略報表!A1109</f>
        <v>44845</v>
      </c>
      <c r="B1109">
        <f>策略報表!B1109</f>
        <v>605341.06000000006</v>
      </c>
      <c r="C1109" s="2"/>
      <c r="D1109" t="str">
        <f t="shared" si="29"/>
        <v>202210</v>
      </c>
    </row>
    <row r="1110" spans="1:4" ht="16.2">
      <c r="A1110" s="1">
        <f>策略報表!A1110</f>
        <v>44846</v>
      </c>
      <c r="B1110">
        <f>策略報表!B1110</f>
        <v>-133800</v>
      </c>
      <c r="C1110" s="2"/>
      <c r="D1110" t="str">
        <f t="shared" si="29"/>
        <v>202210</v>
      </c>
    </row>
    <row r="1111" spans="1:4" ht="16.2">
      <c r="A1111" s="1">
        <f>策略報表!A1111</f>
        <v>44847</v>
      </c>
      <c r="B1111">
        <f>策略報表!B1111</f>
        <v>187661.49</v>
      </c>
      <c r="C1111" s="2"/>
      <c r="D1111" t="str">
        <f t="shared" si="29"/>
        <v>202210</v>
      </c>
    </row>
    <row r="1112" spans="1:4" ht="16.2">
      <c r="A1112" s="1">
        <f>策略報表!A1112</f>
        <v>44848</v>
      </c>
      <c r="B1112">
        <f>策略報表!B1112</f>
        <v>-161854.93</v>
      </c>
      <c r="C1112" s="2"/>
      <c r="D1112" t="str">
        <f t="shared" si="29"/>
        <v>202210</v>
      </c>
    </row>
    <row r="1113" spans="1:4" ht="16.2">
      <c r="A1113" s="1">
        <f>策略報表!A1113</f>
        <v>44849</v>
      </c>
      <c r="B1113">
        <f>策略報表!B1113</f>
        <v>0</v>
      </c>
      <c r="C1113" s="2"/>
      <c r="D1113" t="str">
        <f t="shared" si="29"/>
        <v>202210</v>
      </c>
    </row>
    <row r="1114" spans="1:4" ht="16.2">
      <c r="A1114" s="1">
        <f>策略報表!A1114</f>
        <v>44850</v>
      </c>
      <c r="B1114">
        <f>策略報表!B1114</f>
        <v>0</v>
      </c>
      <c r="C1114" s="2"/>
      <c r="D1114" t="str">
        <f t="shared" si="29"/>
        <v>202210</v>
      </c>
    </row>
    <row r="1115" spans="1:4" ht="16.2">
      <c r="A1115" s="1">
        <f>策略報表!A1115</f>
        <v>44851</v>
      </c>
      <c r="B1115">
        <f>策略報表!B1115</f>
        <v>-36148.720000000001</v>
      </c>
      <c r="C1115" s="2"/>
      <c r="D1115" t="str">
        <f t="shared" si="29"/>
        <v>202210</v>
      </c>
    </row>
    <row r="1116" spans="1:4" ht="16.2">
      <c r="A1116" s="1">
        <f>策略報表!A1116</f>
        <v>44852</v>
      </c>
      <c r="B1116">
        <f>策略報表!B1116</f>
        <v>-42888.520000000004</v>
      </c>
      <c r="C1116" s="2"/>
      <c r="D1116" t="str">
        <f t="shared" si="29"/>
        <v>202210</v>
      </c>
    </row>
    <row r="1117" spans="1:4" ht="16.2">
      <c r="A1117" s="1">
        <f>策略報表!A1117</f>
        <v>44853</v>
      </c>
      <c r="B1117">
        <f>策略報表!B1117</f>
        <v>-43787.14</v>
      </c>
      <c r="C1117" s="2"/>
      <c r="D1117" t="str">
        <f t="shared" si="29"/>
        <v>202210</v>
      </c>
    </row>
    <row r="1118" spans="1:4" ht="16.2">
      <c r="A1118" s="1">
        <f>策略報表!A1118</f>
        <v>44854</v>
      </c>
      <c r="B1118">
        <f>策略報表!B1118</f>
        <v>-62857.45</v>
      </c>
      <c r="C1118" s="2"/>
      <c r="D1118" t="str">
        <f t="shared" si="29"/>
        <v>202210</v>
      </c>
    </row>
    <row r="1119" spans="1:4" ht="16.2">
      <c r="A1119" s="1">
        <f>策略報表!A1119</f>
        <v>44855</v>
      </c>
      <c r="B1119">
        <f>策略報表!B1119</f>
        <v>-23200</v>
      </c>
      <c r="C1119" s="2"/>
      <c r="D1119" t="str">
        <f t="shared" si="29"/>
        <v>202210</v>
      </c>
    </row>
    <row r="1120" spans="1:4" ht="16.2">
      <c r="A1120" s="1">
        <f>策略報表!A1120</f>
        <v>44856</v>
      </c>
      <c r="B1120">
        <f>策略報表!B1120</f>
        <v>0</v>
      </c>
      <c r="C1120" s="2"/>
      <c r="D1120" t="str">
        <f t="shared" si="29"/>
        <v>202210</v>
      </c>
    </row>
    <row r="1121" spans="1:4" ht="16.2">
      <c r="A1121" s="1">
        <f>策略報表!A1121</f>
        <v>44857</v>
      </c>
      <c r="B1121">
        <f>策略報表!B1121</f>
        <v>0</v>
      </c>
      <c r="C1121" s="2"/>
      <c r="D1121" t="str">
        <f t="shared" si="29"/>
        <v>202210</v>
      </c>
    </row>
    <row r="1122" spans="1:4" ht="16.2">
      <c r="A1122" s="1">
        <f>策略報表!A1122</f>
        <v>44858</v>
      </c>
      <c r="B1122">
        <f>策略報表!B1122</f>
        <v>-195041.14</v>
      </c>
      <c r="C1122" s="2"/>
      <c r="D1122" t="str">
        <f t="shared" si="29"/>
        <v>202210</v>
      </c>
    </row>
    <row r="1123" spans="1:4" ht="16.2">
      <c r="A1123" s="1">
        <f>策略報表!A1123</f>
        <v>44859</v>
      </c>
      <c r="B1123">
        <f>策略報表!B1123</f>
        <v>72606.319999999992</v>
      </c>
      <c r="C1123" s="2"/>
      <c r="D1123" t="str">
        <f t="shared" si="29"/>
        <v>202210</v>
      </c>
    </row>
    <row r="1124" spans="1:4" ht="16.2">
      <c r="A1124" s="1">
        <f>策略報表!A1124</f>
        <v>44860</v>
      </c>
      <c r="B1124">
        <f>策略報表!B1124</f>
        <v>-58463.08</v>
      </c>
      <c r="C1124" s="2"/>
      <c r="D1124" t="str">
        <f t="shared" si="29"/>
        <v>202210</v>
      </c>
    </row>
    <row r="1125" spans="1:4" ht="16.2">
      <c r="A1125" s="1">
        <f>策略報表!A1125</f>
        <v>44861</v>
      </c>
      <c r="B1125">
        <f>策略報表!B1125</f>
        <v>-21928.449999999997</v>
      </c>
      <c r="C1125" s="2"/>
      <c r="D1125" t="str">
        <f t="shared" si="29"/>
        <v>202210</v>
      </c>
    </row>
    <row r="1126" spans="1:4" ht="16.2">
      <c r="A1126" s="1">
        <f>策略報表!A1126</f>
        <v>44862</v>
      </c>
      <c r="B1126">
        <f>策略報表!B1126</f>
        <v>37825.58</v>
      </c>
      <c r="C1126" s="2"/>
      <c r="D1126" t="str">
        <f t="shared" si="29"/>
        <v>202210</v>
      </c>
    </row>
    <row r="1127" spans="1:4" ht="16.2">
      <c r="A1127" s="1">
        <f>策略報表!A1127</f>
        <v>44863</v>
      </c>
      <c r="B1127">
        <f>策略報表!B1127</f>
        <v>0</v>
      </c>
      <c r="C1127" s="2"/>
      <c r="D1127" t="str">
        <f t="shared" si="29"/>
        <v>202210</v>
      </c>
    </row>
    <row r="1128" spans="1:4" ht="16.2">
      <c r="A1128" s="1">
        <f>策略報表!A1128</f>
        <v>44864</v>
      </c>
      <c r="B1128">
        <f>策略報表!B1128</f>
        <v>0</v>
      </c>
      <c r="C1128" s="2"/>
      <c r="D1128" t="str">
        <f t="shared" si="29"/>
        <v>202210</v>
      </c>
    </row>
    <row r="1129" spans="1:4" ht="16.2">
      <c r="A1129" s="1">
        <f>策略報表!A1129</f>
        <v>44865</v>
      </c>
      <c r="B1129">
        <f>策略報表!B1129</f>
        <v>-31900</v>
      </c>
      <c r="C1129" s="2"/>
      <c r="D1129" t="str">
        <f t="shared" si="29"/>
        <v>202210</v>
      </c>
    </row>
    <row r="1130" spans="1:4" ht="16.2">
      <c r="A1130" s="1">
        <f>策略報表!A1130</f>
        <v>44866</v>
      </c>
      <c r="B1130">
        <f>策略報表!B1130</f>
        <v>60543.82</v>
      </c>
      <c r="C1130" s="2"/>
      <c r="D1130" t="str">
        <f t="shared" si="29"/>
        <v>202211</v>
      </c>
    </row>
    <row r="1131" spans="1:4" ht="16.2">
      <c r="A1131" s="1">
        <f>策略報表!A1131</f>
        <v>44867</v>
      </c>
      <c r="B1131">
        <f>策略報表!B1131</f>
        <v>8234.7200000000012</v>
      </c>
      <c r="C1131" s="2"/>
      <c r="D1131" t="str">
        <f t="shared" si="29"/>
        <v>202211</v>
      </c>
    </row>
    <row r="1132" spans="1:4" ht="16.2">
      <c r="A1132" s="1">
        <f>策略報表!A1132</f>
        <v>44868</v>
      </c>
      <c r="B1132">
        <f>策略報表!B1132</f>
        <v>-19728.120000000003</v>
      </c>
      <c r="C1132" s="2"/>
      <c r="D1132" t="str">
        <f t="shared" si="29"/>
        <v>202211</v>
      </c>
    </row>
    <row r="1133" spans="1:4" ht="16.2">
      <c r="A1133" s="1">
        <f>策略報表!A1133</f>
        <v>44869</v>
      </c>
      <c r="B1133">
        <f>策略報表!B1133</f>
        <v>-15885.619999999995</v>
      </c>
      <c r="C1133" s="2"/>
      <c r="D1133" t="str">
        <f t="shared" si="29"/>
        <v>202211</v>
      </c>
    </row>
    <row r="1134" spans="1:4" ht="16.2">
      <c r="A1134" s="1">
        <f>策略報表!A1134</f>
        <v>44870</v>
      </c>
      <c r="B1134">
        <f>策略報表!B1134</f>
        <v>0</v>
      </c>
      <c r="C1134" s="2"/>
      <c r="D1134" t="str">
        <f t="shared" si="29"/>
        <v>202211</v>
      </c>
    </row>
    <row r="1135" spans="1:4" ht="16.2">
      <c r="A1135" s="1">
        <f>策略報表!A1135</f>
        <v>44871</v>
      </c>
      <c r="B1135">
        <f>策略報表!B1135</f>
        <v>0</v>
      </c>
      <c r="C1135" s="2"/>
      <c r="D1135" t="str">
        <f t="shared" si="29"/>
        <v>202211</v>
      </c>
    </row>
    <row r="1136" spans="1:4" ht="16.2">
      <c r="A1136" s="1">
        <f>策略報表!A1136</f>
        <v>44872</v>
      </c>
      <c r="B1136">
        <f>策略報表!B1136</f>
        <v>97127.45</v>
      </c>
      <c r="C1136" s="2"/>
      <c r="D1136" t="str">
        <f t="shared" si="29"/>
        <v>202211</v>
      </c>
    </row>
    <row r="1137" spans="1:4" ht="16.2">
      <c r="A1137" s="1">
        <f>策略報表!A1137</f>
        <v>44873</v>
      </c>
      <c r="B1137">
        <f>策略報表!B1137</f>
        <v>37900.199999999997</v>
      </c>
      <c r="C1137" s="2"/>
      <c r="D1137" t="str">
        <f t="shared" si="29"/>
        <v>202211</v>
      </c>
    </row>
    <row r="1138" spans="1:4" ht="16.2">
      <c r="A1138" s="1">
        <f>策略報表!A1138</f>
        <v>44874</v>
      </c>
      <c r="B1138">
        <f>策略報表!B1138</f>
        <v>216682.45</v>
      </c>
      <c r="C1138" s="2"/>
      <c r="D1138" t="str">
        <f t="shared" si="29"/>
        <v>202211</v>
      </c>
    </row>
    <row r="1139" spans="1:4" ht="16.2">
      <c r="A1139" s="1">
        <f>策略報表!A1139</f>
        <v>44875</v>
      </c>
      <c r="B1139">
        <f>策略報表!B1139</f>
        <v>-74933.919999999998</v>
      </c>
      <c r="C1139" s="2"/>
      <c r="D1139" t="str">
        <f t="shared" si="29"/>
        <v>202211</v>
      </c>
    </row>
    <row r="1140" spans="1:4" ht="16.2">
      <c r="A1140" s="1">
        <f>策略報表!A1140</f>
        <v>44876</v>
      </c>
      <c r="B1140">
        <f>策略報表!B1140</f>
        <v>165649.33000000002</v>
      </c>
      <c r="C1140" s="2"/>
      <c r="D1140" t="str">
        <f t="shared" si="29"/>
        <v>202211</v>
      </c>
    </row>
    <row r="1141" spans="1:4" ht="16.2">
      <c r="A1141" s="1">
        <f>策略報表!A1141</f>
        <v>44877</v>
      </c>
      <c r="B1141">
        <f>策略報表!B1141</f>
        <v>0</v>
      </c>
      <c r="C1141" s="2"/>
      <c r="D1141" t="str">
        <f t="shared" si="29"/>
        <v>202211</v>
      </c>
    </row>
    <row r="1142" spans="1:4" ht="16.2">
      <c r="A1142" s="1">
        <f>策略報表!A1142</f>
        <v>44878</v>
      </c>
      <c r="B1142">
        <f>策略報表!B1142</f>
        <v>0</v>
      </c>
      <c r="C1142" s="2"/>
      <c r="D1142" t="str">
        <f t="shared" si="29"/>
        <v>202211</v>
      </c>
    </row>
    <row r="1143" spans="1:4" ht="16.2">
      <c r="A1143" s="1">
        <f>策略報表!A1143</f>
        <v>44879</v>
      </c>
      <c r="B1143">
        <f>策略報表!B1143</f>
        <v>38700</v>
      </c>
      <c r="C1143" s="2"/>
      <c r="D1143" t="str">
        <f t="shared" si="29"/>
        <v>202211</v>
      </c>
    </row>
    <row r="1144" spans="1:4" ht="16.2">
      <c r="A1144" s="1">
        <f>策略報表!A1144</f>
        <v>44880</v>
      </c>
      <c r="B1144">
        <f>策略報表!B1144</f>
        <v>608605.67999999993</v>
      </c>
      <c r="C1144" s="2"/>
      <c r="D1144" t="str">
        <f t="shared" si="29"/>
        <v>202211</v>
      </c>
    </row>
    <row r="1145" spans="1:4" ht="16.2">
      <c r="A1145" s="1">
        <f>策略報表!A1145</f>
        <v>44881</v>
      </c>
      <c r="B1145">
        <f>策略報表!B1145</f>
        <v>35489.21</v>
      </c>
      <c r="C1145" s="2"/>
      <c r="D1145" t="str">
        <f t="shared" si="29"/>
        <v>202211</v>
      </c>
    </row>
    <row r="1146" spans="1:4" ht="16.2">
      <c r="A1146" s="1">
        <f>策略報表!A1146</f>
        <v>44882</v>
      </c>
      <c r="B1146">
        <f>策略報表!B1146</f>
        <v>-73530.100000000006</v>
      </c>
      <c r="C1146" s="2"/>
      <c r="D1146" t="str">
        <f t="shared" si="29"/>
        <v>202211</v>
      </c>
    </row>
    <row r="1147" spans="1:4" ht="16.2">
      <c r="A1147" s="1">
        <f>策略報表!A1147</f>
        <v>44883</v>
      </c>
      <c r="B1147">
        <f>策略報表!B1147</f>
        <v>-42274.41</v>
      </c>
      <c r="C1147" s="2"/>
      <c r="D1147" t="str">
        <f t="shared" si="29"/>
        <v>202211</v>
      </c>
    </row>
    <row r="1148" spans="1:4" ht="16.2">
      <c r="A1148" s="1">
        <f>策略報表!A1148</f>
        <v>44884</v>
      </c>
      <c r="B1148">
        <f>策略報表!B1148</f>
        <v>0</v>
      </c>
      <c r="C1148" s="2"/>
      <c r="D1148" t="str">
        <f t="shared" si="29"/>
        <v>202211</v>
      </c>
    </row>
    <row r="1149" spans="1:4" ht="16.2">
      <c r="A1149" s="1">
        <f>策略報表!A1149</f>
        <v>44885</v>
      </c>
      <c r="B1149">
        <f>策略報表!B1149</f>
        <v>0</v>
      </c>
      <c r="C1149" s="2"/>
      <c r="D1149" t="str">
        <f t="shared" si="29"/>
        <v>202211</v>
      </c>
    </row>
    <row r="1150" spans="1:4" ht="16.2">
      <c r="A1150" s="1">
        <f>策略報表!A1150</f>
        <v>44886</v>
      </c>
      <c r="B1150">
        <f>策略報表!B1150</f>
        <v>-67537.03</v>
      </c>
      <c r="C1150" s="2"/>
      <c r="D1150" t="str">
        <f t="shared" si="29"/>
        <v>202211</v>
      </c>
    </row>
    <row r="1151" spans="1:4" ht="16.2">
      <c r="A1151" s="1">
        <f>策略報表!A1151</f>
        <v>44887</v>
      </c>
      <c r="B1151">
        <f>策略報表!B1151</f>
        <v>-38740.81</v>
      </c>
      <c r="C1151" s="2"/>
      <c r="D1151" t="str">
        <f t="shared" si="29"/>
        <v>202211</v>
      </c>
    </row>
    <row r="1152" spans="1:4" ht="16.2">
      <c r="A1152" s="1">
        <f>策略報表!A1152</f>
        <v>44888</v>
      </c>
      <c r="B1152">
        <f>策略報表!B1152</f>
        <v>9123.5499999999993</v>
      </c>
      <c r="C1152" s="2"/>
      <c r="D1152" t="str">
        <f t="shared" si="29"/>
        <v>202211</v>
      </c>
    </row>
    <row r="1153" spans="1:4" ht="16.2">
      <c r="A1153" s="1">
        <f>策略報表!A1153</f>
        <v>44889</v>
      </c>
      <c r="B1153">
        <f>策略報表!B1153</f>
        <v>176854.15</v>
      </c>
      <c r="C1153" s="2"/>
      <c r="D1153" t="str">
        <f t="shared" si="29"/>
        <v>202211</v>
      </c>
    </row>
    <row r="1154" spans="1:4" ht="16.2">
      <c r="A1154" s="1">
        <f>策略報表!A1154</f>
        <v>44890</v>
      </c>
      <c r="B1154">
        <f>策略報表!B1154</f>
        <v>-13700</v>
      </c>
      <c r="C1154" s="2"/>
      <c r="D1154" t="str">
        <f t="shared" si="29"/>
        <v>202211</v>
      </c>
    </row>
    <row r="1155" spans="1:4" ht="16.2">
      <c r="A1155" s="1">
        <f>策略報表!A1155</f>
        <v>44891</v>
      </c>
      <c r="B1155">
        <f>策略報表!B1155</f>
        <v>0</v>
      </c>
      <c r="C1155" s="2"/>
      <c r="D1155" t="str">
        <f t="shared" si="29"/>
        <v>202211</v>
      </c>
    </row>
    <row r="1156" spans="1:4" ht="16.2">
      <c r="A1156" s="1">
        <f>策略報表!A1156</f>
        <v>44892</v>
      </c>
      <c r="B1156">
        <f>策略報表!B1156</f>
        <v>0</v>
      </c>
      <c r="C1156" s="2"/>
      <c r="D1156" t="str">
        <f t="shared" ref="D1156:D1219" si="30">TEXT(A1156,"yyyymm")</f>
        <v>202211</v>
      </c>
    </row>
    <row r="1157" spans="1:4" ht="16.2">
      <c r="A1157" s="1">
        <f>策略報表!A1157</f>
        <v>44893</v>
      </c>
      <c r="B1157">
        <f>策略報表!B1157</f>
        <v>-77483.39</v>
      </c>
      <c r="C1157" s="2"/>
      <c r="D1157" t="str">
        <f t="shared" si="30"/>
        <v>202211</v>
      </c>
    </row>
    <row r="1158" spans="1:4" ht="16.2">
      <c r="A1158" s="1">
        <f>策略報表!A1158</f>
        <v>44894</v>
      </c>
      <c r="B1158">
        <f>策略報表!B1158</f>
        <v>-116369.01</v>
      </c>
      <c r="C1158" s="2"/>
      <c r="D1158" t="str">
        <f t="shared" si="30"/>
        <v>202211</v>
      </c>
    </row>
    <row r="1159" spans="1:4" ht="16.2">
      <c r="A1159" s="1">
        <f>策略報表!A1159</f>
        <v>44895</v>
      </c>
      <c r="B1159">
        <f>策略報表!B1159</f>
        <v>-47380.619999999995</v>
      </c>
      <c r="C1159" s="2"/>
      <c r="D1159" t="str">
        <f t="shared" si="30"/>
        <v>202211</v>
      </c>
    </row>
    <row r="1160" spans="1:4" ht="16.2">
      <c r="A1160" s="1">
        <f>策略報表!A1160</f>
        <v>44896</v>
      </c>
      <c r="B1160">
        <f>策略報表!B1160</f>
        <v>28895.29</v>
      </c>
      <c r="C1160" s="2"/>
      <c r="D1160" t="str">
        <f t="shared" si="30"/>
        <v>202212</v>
      </c>
    </row>
    <row r="1161" spans="1:4" ht="16.2">
      <c r="A1161" s="1">
        <f>策略報表!A1161</f>
        <v>44897</v>
      </c>
      <c r="B1161">
        <f>策略報表!B1161</f>
        <v>-46093.04</v>
      </c>
      <c r="C1161" s="2"/>
      <c r="D1161" t="str">
        <f t="shared" si="30"/>
        <v>202212</v>
      </c>
    </row>
    <row r="1162" spans="1:4" ht="16.2">
      <c r="A1162" s="1">
        <f>策略報表!A1162</f>
        <v>44898</v>
      </c>
      <c r="B1162">
        <f>策略報表!B1162</f>
        <v>0</v>
      </c>
      <c r="C1162" s="2"/>
      <c r="D1162" t="str">
        <f t="shared" si="30"/>
        <v>202212</v>
      </c>
    </row>
    <row r="1163" spans="1:4" ht="16.2">
      <c r="A1163" s="1">
        <f>策略報表!A1163</f>
        <v>44899</v>
      </c>
      <c r="B1163">
        <f>策略報表!B1163</f>
        <v>0</v>
      </c>
      <c r="C1163" s="2"/>
      <c r="D1163" t="str">
        <f t="shared" si="30"/>
        <v>202212</v>
      </c>
    </row>
    <row r="1164" spans="1:4" ht="16.2">
      <c r="A1164" s="1">
        <f>策略報表!A1164</f>
        <v>44900</v>
      </c>
      <c r="B1164">
        <f>策略報表!B1164</f>
        <v>-42596.34</v>
      </c>
      <c r="C1164" s="2"/>
      <c r="D1164" t="str">
        <f t="shared" si="30"/>
        <v>202212</v>
      </c>
    </row>
    <row r="1165" spans="1:4" ht="16.2">
      <c r="A1165" s="1">
        <f>策略報表!A1165</f>
        <v>44901</v>
      </c>
      <c r="B1165">
        <f>策略報表!B1165</f>
        <v>51515.270000000004</v>
      </c>
      <c r="C1165" s="2"/>
      <c r="D1165" t="str">
        <f t="shared" si="30"/>
        <v>202212</v>
      </c>
    </row>
    <row r="1166" spans="1:4" ht="16.2">
      <c r="A1166" s="1">
        <f>策略報表!A1166</f>
        <v>44902</v>
      </c>
      <c r="B1166">
        <f>策略報表!B1166</f>
        <v>27418.51</v>
      </c>
      <c r="C1166" s="2"/>
      <c r="D1166" t="str">
        <f t="shared" si="30"/>
        <v>202212</v>
      </c>
    </row>
    <row r="1167" spans="1:4" ht="16.2">
      <c r="A1167" s="1">
        <f>策略報表!A1167</f>
        <v>44903</v>
      </c>
      <c r="B1167">
        <f>策略報表!B1167</f>
        <v>61828.41</v>
      </c>
      <c r="C1167" s="2"/>
      <c r="D1167" t="str">
        <f t="shared" si="30"/>
        <v>202212</v>
      </c>
    </row>
    <row r="1168" spans="1:4" ht="16.2">
      <c r="A1168" s="1">
        <f>策略報表!A1168</f>
        <v>44904</v>
      </c>
      <c r="B1168">
        <f>策略報表!B1168</f>
        <v>9862.4599999999991</v>
      </c>
      <c r="C1168" s="2"/>
      <c r="D1168" t="str">
        <f t="shared" si="30"/>
        <v>202212</v>
      </c>
    </row>
    <row r="1169" spans="1:4" ht="16.2">
      <c r="A1169" s="1">
        <f>策略報表!A1169</f>
        <v>44905</v>
      </c>
      <c r="B1169">
        <f>策略報表!B1169</f>
        <v>0</v>
      </c>
      <c r="C1169" s="2"/>
      <c r="D1169" t="str">
        <f t="shared" si="30"/>
        <v>202212</v>
      </c>
    </row>
    <row r="1170" spans="1:4" ht="16.2">
      <c r="A1170" s="1">
        <f>策略報表!A1170</f>
        <v>44906</v>
      </c>
      <c r="B1170">
        <f>策略報表!B1170</f>
        <v>0</v>
      </c>
      <c r="C1170" s="2"/>
      <c r="D1170" t="str">
        <f t="shared" si="30"/>
        <v>202212</v>
      </c>
    </row>
    <row r="1171" spans="1:4" ht="16.2">
      <c r="A1171" s="1">
        <f>策略報表!A1171</f>
        <v>44907</v>
      </c>
      <c r="B1171">
        <f>策略報表!B1171</f>
        <v>-24993.559999999998</v>
      </c>
      <c r="C1171" s="2"/>
      <c r="D1171" t="str">
        <f t="shared" si="30"/>
        <v>202212</v>
      </c>
    </row>
    <row r="1172" spans="1:4" ht="16.2">
      <c r="A1172" s="1">
        <f>策略報表!A1172</f>
        <v>44908</v>
      </c>
      <c r="B1172">
        <f>策略報表!B1172</f>
        <v>-54375.64</v>
      </c>
      <c r="C1172" s="2"/>
      <c r="D1172" t="str">
        <f t="shared" si="30"/>
        <v>202212</v>
      </c>
    </row>
    <row r="1173" spans="1:4" ht="16.2">
      <c r="A1173" s="1">
        <f>策略報表!A1173</f>
        <v>44909</v>
      </c>
      <c r="B1173">
        <f>策略報表!B1173</f>
        <v>6337.9499999999971</v>
      </c>
      <c r="C1173" s="2"/>
      <c r="D1173" t="str">
        <f t="shared" si="30"/>
        <v>202212</v>
      </c>
    </row>
    <row r="1174" spans="1:4" ht="16.2">
      <c r="A1174" s="1">
        <f>策略報表!A1174</f>
        <v>44910</v>
      </c>
      <c r="B1174">
        <f>策略報表!B1174</f>
        <v>-48641.41</v>
      </c>
      <c r="C1174" s="2"/>
      <c r="D1174" t="str">
        <f t="shared" si="30"/>
        <v>202212</v>
      </c>
    </row>
    <row r="1175" spans="1:4" ht="16.2">
      <c r="A1175" s="1">
        <f>策略報表!A1175</f>
        <v>44911</v>
      </c>
      <c r="B1175">
        <f>策略報表!B1175</f>
        <v>24398.22</v>
      </c>
      <c r="C1175" s="2"/>
      <c r="D1175" t="str">
        <f t="shared" si="30"/>
        <v>202212</v>
      </c>
    </row>
    <row r="1176" spans="1:4" ht="16.2">
      <c r="A1176" s="1">
        <f>策略報表!A1176</f>
        <v>44912</v>
      </c>
      <c r="B1176">
        <f>策略報表!B1176</f>
        <v>0</v>
      </c>
      <c r="C1176" s="2"/>
      <c r="D1176" t="str">
        <f t="shared" si="30"/>
        <v>202212</v>
      </c>
    </row>
    <row r="1177" spans="1:4" ht="16.2">
      <c r="A1177" s="1">
        <f>策略報表!A1177</f>
        <v>44913</v>
      </c>
      <c r="B1177">
        <f>策略報表!B1177</f>
        <v>0</v>
      </c>
      <c r="C1177" s="2"/>
      <c r="D1177" t="str">
        <f t="shared" si="30"/>
        <v>202212</v>
      </c>
    </row>
    <row r="1178" spans="1:4" ht="16.2">
      <c r="A1178" s="1">
        <f>策略報表!A1178</f>
        <v>44914</v>
      </c>
      <c r="B1178">
        <f>策略報表!B1178</f>
        <v>13600</v>
      </c>
      <c r="C1178" s="2"/>
      <c r="D1178" t="str">
        <f t="shared" si="30"/>
        <v>202212</v>
      </c>
    </row>
    <row r="1179" spans="1:4" ht="16.2">
      <c r="A1179" s="1">
        <f>策略報表!A1179</f>
        <v>44915</v>
      </c>
      <c r="B1179">
        <f>策略報表!B1179</f>
        <v>183016.72</v>
      </c>
      <c r="C1179" s="2"/>
      <c r="D1179" t="str">
        <f t="shared" si="30"/>
        <v>202212</v>
      </c>
    </row>
    <row r="1180" spans="1:4" ht="16.2">
      <c r="A1180" s="1">
        <f>策略報表!A1180</f>
        <v>44916</v>
      </c>
      <c r="B1180">
        <f>策略報表!B1180</f>
        <v>-58126.75</v>
      </c>
      <c r="C1180" s="2"/>
      <c r="D1180" t="str">
        <f t="shared" si="30"/>
        <v>202212</v>
      </c>
    </row>
    <row r="1181" spans="1:4" ht="16.2">
      <c r="A1181" s="1">
        <f>策略報表!A1181</f>
        <v>44917</v>
      </c>
      <c r="B1181">
        <f>策略報表!B1181</f>
        <v>39147.83</v>
      </c>
      <c r="C1181" s="2"/>
      <c r="D1181" t="str">
        <f t="shared" si="30"/>
        <v>202212</v>
      </c>
    </row>
    <row r="1182" spans="1:4" ht="16.2">
      <c r="A1182" s="1">
        <f>策略報表!A1182</f>
        <v>44918</v>
      </c>
      <c r="B1182">
        <f>策略報表!B1182</f>
        <v>-130681.03</v>
      </c>
      <c r="C1182" s="2"/>
      <c r="D1182" t="str">
        <f t="shared" si="30"/>
        <v>202212</v>
      </c>
    </row>
    <row r="1183" spans="1:4" ht="16.2">
      <c r="A1183" s="1">
        <f>策略報表!A1183</f>
        <v>44919</v>
      </c>
      <c r="B1183">
        <f>策略報表!B1183</f>
        <v>0</v>
      </c>
      <c r="C1183" s="2"/>
      <c r="D1183" t="str">
        <f t="shared" si="30"/>
        <v>202212</v>
      </c>
    </row>
    <row r="1184" spans="1:4" ht="16.2">
      <c r="A1184" s="1">
        <f>策略報表!A1184</f>
        <v>44920</v>
      </c>
      <c r="B1184">
        <f>策略報表!B1184</f>
        <v>0</v>
      </c>
      <c r="C1184" s="2"/>
      <c r="D1184" t="str">
        <f t="shared" si="30"/>
        <v>202212</v>
      </c>
    </row>
    <row r="1185" spans="1:4" ht="16.2">
      <c r="A1185" s="1">
        <f>策略報表!A1185</f>
        <v>44921</v>
      </c>
      <c r="B1185">
        <f>策略報表!B1185</f>
        <v>-15300</v>
      </c>
      <c r="C1185" s="2"/>
      <c r="D1185" t="str">
        <f t="shared" si="30"/>
        <v>202212</v>
      </c>
    </row>
    <row r="1186" spans="1:4" ht="16.2">
      <c r="A1186" s="1">
        <f>策略報表!A1186</f>
        <v>44922</v>
      </c>
      <c r="B1186">
        <f>策略報表!B1186</f>
        <v>-36883.660000000003</v>
      </c>
      <c r="C1186" s="2"/>
      <c r="D1186" t="str">
        <f t="shared" si="30"/>
        <v>202212</v>
      </c>
    </row>
    <row r="1187" spans="1:4" ht="16.2">
      <c r="A1187" s="1">
        <f>策略報表!A1187</f>
        <v>44923</v>
      </c>
      <c r="B1187">
        <f>策略報表!B1187</f>
        <v>71004.78</v>
      </c>
      <c r="C1187" s="2"/>
      <c r="D1187" t="str">
        <f t="shared" si="30"/>
        <v>202212</v>
      </c>
    </row>
    <row r="1188" spans="1:4" ht="16.2">
      <c r="A1188" s="1">
        <f>策略報表!A1188</f>
        <v>44924</v>
      </c>
      <c r="B1188">
        <f>策略報表!B1188</f>
        <v>-26539.82</v>
      </c>
      <c r="C1188" s="2"/>
      <c r="D1188" t="str">
        <f t="shared" si="30"/>
        <v>202212</v>
      </c>
    </row>
    <row r="1189" spans="1:4" ht="16.2">
      <c r="A1189" s="1">
        <f>策略報表!A1189</f>
        <v>44925</v>
      </c>
      <c r="B1189">
        <f>策略報表!B1189</f>
        <v>-59879.360000000001</v>
      </c>
      <c r="C1189" s="2"/>
      <c r="D1189" t="str">
        <f t="shared" si="30"/>
        <v>202212</v>
      </c>
    </row>
    <row r="1190" spans="1:4" ht="16.2">
      <c r="A1190" s="1">
        <f>策略報表!A1190</f>
        <v>44926</v>
      </c>
      <c r="B1190">
        <f>策略報表!B1190</f>
        <v>0</v>
      </c>
      <c r="C1190" s="2"/>
      <c r="D1190" t="str">
        <f t="shared" si="30"/>
        <v>202212</v>
      </c>
    </row>
    <row r="1191" spans="1:4" ht="16.2">
      <c r="A1191" s="1">
        <f>策略報表!A1191</f>
        <v>44927</v>
      </c>
      <c r="B1191">
        <f>策略報表!B1191</f>
        <v>0</v>
      </c>
      <c r="C1191" s="2"/>
      <c r="D1191" t="str">
        <f t="shared" si="30"/>
        <v>202301</v>
      </c>
    </row>
    <row r="1192" spans="1:4" ht="16.2">
      <c r="A1192" s="1">
        <f>策略報表!A1192</f>
        <v>44928</v>
      </c>
      <c r="B1192">
        <f>策略報表!B1192</f>
        <v>0</v>
      </c>
      <c r="C1192" s="2"/>
      <c r="D1192" t="str">
        <f t="shared" si="30"/>
        <v>202301</v>
      </c>
    </row>
    <row r="1193" spans="1:4" ht="16.2">
      <c r="A1193" s="1">
        <f>策略報表!A1193</f>
        <v>44929</v>
      </c>
      <c r="B1193">
        <f>策略報表!B1193</f>
        <v>47773.520000000004</v>
      </c>
      <c r="C1193" s="2"/>
      <c r="D1193" t="str">
        <f t="shared" si="30"/>
        <v>202301</v>
      </c>
    </row>
    <row r="1194" spans="1:4" ht="16.2">
      <c r="A1194" s="1">
        <f>策略報表!A1194</f>
        <v>44930</v>
      </c>
      <c r="B1194">
        <f>策略報表!B1194</f>
        <v>-67800</v>
      </c>
      <c r="C1194" s="2"/>
      <c r="D1194" t="str">
        <f t="shared" si="30"/>
        <v>202301</v>
      </c>
    </row>
    <row r="1195" spans="1:4" ht="16.2">
      <c r="A1195" s="1">
        <f>策略報表!A1195</f>
        <v>44931</v>
      </c>
      <c r="B1195">
        <f>策略報表!B1195</f>
        <v>49125.850000000006</v>
      </c>
      <c r="C1195" s="2"/>
      <c r="D1195" t="str">
        <f t="shared" si="30"/>
        <v>202301</v>
      </c>
    </row>
    <row r="1196" spans="1:4" ht="16.2">
      <c r="A1196" s="1">
        <f>策略報表!A1196</f>
        <v>44932</v>
      </c>
      <c r="B1196">
        <f>策略報表!B1196</f>
        <v>85800</v>
      </c>
      <c r="C1196" s="2"/>
      <c r="D1196" t="str">
        <f t="shared" si="30"/>
        <v>202301</v>
      </c>
    </row>
    <row r="1197" spans="1:4" ht="16.2">
      <c r="A1197" s="1">
        <f>策略報表!A1197</f>
        <v>44933</v>
      </c>
      <c r="B1197">
        <f>策略報表!B1197</f>
        <v>0</v>
      </c>
      <c r="C1197" s="2"/>
      <c r="D1197" t="str">
        <f t="shared" si="30"/>
        <v>202301</v>
      </c>
    </row>
    <row r="1198" spans="1:4" ht="16.2">
      <c r="A1198" s="1">
        <f>策略報表!A1198</f>
        <v>44934</v>
      </c>
      <c r="B1198">
        <f>策略報表!B1198</f>
        <v>0</v>
      </c>
      <c r="C1198" s="2"/>
      <c r="D1198" t="str">
        <f t="shared" si="30"/>
        <v>202301</v>
      </c>
    </row>
    <row r="1199" spans="1:4" ht="16.2">
      <c r="A1199" s="1">
        <f>策略報表!A1199</f>
        <v>44935</v>
      </c>
      <c r="B1199">
        <f>策略報表!B1199</f>
        <v>469267.5</v>
      </c>
      <c r="C1199" s="2"/>
      <c r="D1199" t="str">
        <f t="shared" si="30"/>
        <v>202301</v>
      </c>
    </row>
    <row r="1200" spans="1:4" ht="16.2">
      <c r="A1200" s="1">
        <f>策略報表!A1200</f>
        <v>44936</v>
      </c>
      <c r="B1200">
        <f>策略報表!B1200</f>
        <v>15312.9</v>
      </c>
      <c r="C1200" s="2"/>
      <c r="D1200" t="str">
        <f t="shared" si="30"/>
        <v>202301</v>
      </c>
    </row>
    <row r="1201" spans="1:4" ht="16.2">
      <c r="A1201" s="1">
        <f>策略報表!A1201</f>
        <v>44937</v>
      </c>
      <c r="B1201">
        <f>策略報表!B1201</f>
        <v>-19789.95</v>
      </c>
      <c r="C1201" s="2"/>
      <c r="D1201" t="str">
        <f t="shared" si="30"/>
        <v>202301</v>
      </c>
    </row>
    <row r="1202" spans="1:4" ht="16.2">
      <c r="A1202" s="1">
        <f>策略報表!A1202</f>
        <v>44938</v>
      </c>
      <c r="B1202">
        <f>策略報表!B1202</f>
        <v>-19185.870000000003</v>
      </c>
      <c r="C1202" s="2"/>
      <c r="D1202" t="str">
        <f t="shared" si="30"/>
        <v>202301</v>
      </c>
    </row>
    <row r="1203" spans="1:4" ht="16.2">
      <c r="A1203" s="1">
        <f>策略報表!A1203</f>
        <v>44939</v>
      </c>
      <c r="B1203">
        <f>策略報表!B1203</f>
        <v>90811.13</v>
      </c>
      <c r="C1203" s="2"/>
      <c r="D1203" t="str">
        <f t="shared" si="30"/>
        <v>202301</v>
      </c>
    </row>
    <row r="1204" spans="1:4" ht="16.2">
      <c r="A1204" s="1">
        <f>策略報表!A1204</f>
        <v>44940</v>
      </c>
      <c r="B1204">
        <f>策略報表!B1204</f>
        <v>0</v>
      </c>
      <c r="C1204" s="2"/>
      <c r="D1204" t="str">
        <f t="shared" si="30"/>
        <v>202301</v>
      </c>
    </row>
    <row r="1205" spans="1:4" ht="16.2">
      <c r="A1205" s="1">
        <f>策略報表!A1205</f>
        <v>44941</v>
      </c>
      <c r="B1205">
        <f>策略報表!B1205</f>
        <v>0</v>
      </c>
      <c r="C1205" s="2"/>
      <c r="D1205" t="str">
        <f t="shared" si="30"/>
        <v>202301</v>
      </c>
    </row>
    <row r="1206" spans="1:4" ht="16.2">
      <c r="A1206" s="1">
        <f>策略報表!A1206</f>
        <v>44942</v>
      </c>
      <c r="B1206">
        <f>策略報表!B1206</f>
        <v>9310.6199999999953</v>
      </c>
      <c r="C1206" s="2"/>
      <c r="D1206" t="str">
        <f t="shared" si="30"/>
        <v>202301</v>
      </c>
    </row>
    <row r="1207" spans="1:4" ht="16.2">
      <c r="A1207" s="1">
        <f>策略報表!A1207</f>
        <v>44943</v>
      </c>
      <c r="B1207">
        <f>策略報表!B1207</f>
        <v>-20096.07</v>
      </c>
      <c r="C1207" s="2"/>
      <c r="D1207" t="str">
        <f t="shared" si="30"/>
        <v>202301</v>
      </c>
    </row>
    <row r="1208" spans="1:4" ht="16.2">
      <c r="A1208" s="1">
        <f>策略報表!A1208</f>
        <v>44944</v>
      </c>
      <c r="B1208">
        <f>策略報表!B1208</f>
        <v>0</v>
      </c>
      <c r="C1208" s="2"/>
      <c r="D1208" t="str">
        <f t="shared" si="30"/>
        <v>202301</v>
      </c>
    </row>
    <row r="1209" spans="1:4" ht="16.2">
      <c r="A1209" s="1">
        <f>策略報表!A1209</f>
        <v>44945</v>
      </c>
      <c r="B1209">
        <f>策略報表!B1209</f>
        <v>0</v>
      </c>
      <c r="C1209" s="2"/>
      <c r="D1209" t="str">
        <f t="shared" si="30"/>
        <v>202301</v>
      </c>
    </row>
    <row r="1210" spans="1:4" ht="16.2">
      <c r="A1210" s="1">
        <f>策略報表!A1210</f>
        <v>44946</v>
      </c>
      <c r="B1210">
        <f>策略報表!B1210</f>
        <v>0</v>
      </c>
      <c r="C1210" s="2"/>
      <c r="D1210" t="str">
        <f t="shared" si="30"/>
        <v>202301</v>
      </c>
    </row>
    <row r="1211" spans="1:4" ht="16.2">
      <c r="A1211" s="1">
        <f>策略報表!A1211</f>
        <v>44947</v>
      </c>
      <c r="B1211">
        <f>策略報表!B1211</f>
        <v>0</v>
      </c>
      <c r="C1211" s="2"/>
      <c r="D1211" t="str">
        <f t="shared" si="30"/>
        <v>202301</v>
      </c>
    </row>
    <row r="1212" spans="1:4" ht="16.2">
      <c r="A1212" s="1">
        <f>策略報表!A1212</f>
        <v>44948</v>
      </c>
      <c r="B1212">
        <f>策略報表!B1212</f>
        <v>0</v>
      </c>
      <c r="C1212" s="2"/>
      <c r="D1212" t="str">
        <f t="shared" si="30"/>
        <v>202301</v>
      </c>
    </row>
    <row r="1213" spans="1:4" ht="16.2">
      <c r="A1213" s="1">
        <f>策略報表!A1213</f>
        <v>44949</v>
      </c>
      <c r="B1213">
        <f>策略報表!B1213</f>
        <v>0</v>
      </c>
      <c r="C1213" s="2"/>
      <c r="D1213" t="str">
        <f t="shared" si="30"/>
        <v>202301</v>
      </c>
    </row>
    <row r="1214" spans="1:4" ht="16.2">
      <c r="A1214" s="1">
        <f>策略報表!A1214</f>
        <v>44950</v>
      </c>
      <c r="B1214">
        <f>策略報表!B1214</f>
        <v>0</v>
      </c>
      <c r="C1214" s="2"/>
      <c r="D1214" t="str">
        <f t="shared" si="30"/>
        <v>202301</v>
      </c>
    </row>
    <row r="1215" spans="1:4" ht="16.2">
      <c r="A1215" s="1">
        <f>策略報表!A1215</f>
        <v>44951</v>
      </c>
      <c r="B1215">
        <f>策略報表!B1215</f>
        <v>0</v>
      </c>
      <c r="C1215" s="2"/>
      <c r="D1215" t="str">
        <f t="shared" si="30"/>
        <v>202301</v>
      </c>
    </row>
    <row r="1216" spans="1:4" ht="16.2">
      <c r="A1216" s="1">
        <f>策略報表!A1216</f>
        <v>44952</v>
      </c>
      <c r="B1216">
        <f>策略報表!B1216</f>
        <v>0</v>
      </c>
      <c r="C1216" s="2"/>
      <c r="D1216" t="str">
        <f t="shared" si="30"/>
        <v>202301</v>
      </c>
    </row>
    <row r="1217" spans="1:4" ht="16.2">
      <c r="A1217" s="1">
        <f>策略報表!A1217</f>
        <v>44953</v>
      </c>
      <c r="B1217">
        <f>策略報表!B1217</f>
        <v>0</v>
      </c>
      <c r="C1217" s="2"/>
      <c r="D1217" t="str">
        <f t="shared" si="30"/>
        <v>202301</v>
      </c>
    </row>
    <row r="1218" spans="1:4" ht="16.2">
      <c r="A1218" s="1">
        <f>策略報表!A1218</f>
        <v>44954</v>
      </c>
      <c r="B1218">
        <f>策略報表!B1218</f>
        <v>0</v>
      </c>
      <c r="C1218" s="2"/>
      <c r="D1218" t="str">
        <f t="shared" si="30"/>
        <v>202301</v>
      </c>
    </row>
    <row r="1219" spans="1:4" ht="16.2">
      <c r="A1219" s="1">
        <f>策略報表!A1219</f>
        <v>44955</v>
      </c>
      <c r="B1219">
        <f>策略報表!B1219</f>
        <v>0</v>
      </c>
      <c r="C1219" s="2"/>
      <c r="D1219" t="str">
        <f t="shared" si="30"/>
        <v>202301</v>
      </c>
    </row>
    <row r="1220" spans="1:4" ht="16.2">
      <c r="A1220" s="1">
        <f>策略報表!A1220</f>
        <v>44956</v>
      </c>
      <c r="B1220">
        <f>策略報表!B1220</f>
        <v>176793.22999999998</v>
      </c>
      <c r="C1220" s="2"/>
      <c r="D1220" t="str">
        <f t="shared" ref="D1220:D1283" si="31">TEXT(A1220,"yyyymm")</f>
        <v>202301</v>
      </c>
    </row>
    <row r="1221" spans="1:4" ht="16.2">
      <c r="A1221" s="1">
        <f>策略報表!A1221</f>
        <v>44957</v>
      </c>
      <c r="B1221">
        <f>策略報表!B1221</f>
        <v>33600</v>
      </c>
      <c r="C1221" s="2"/>
      <c r="D1221" t="str">
        <f t="shared" si="31"/>
        <v>202301</v>
      </c>
    </row>
    <row r="1222" spans="1:4" ht="16.2">
      <c r="A1222" s="1">
        <f>策略報表!A1222</f>
        <v>44958</v>
      </c>
      <c r="B1222">
        <f>策略報表!B1222</f>
        <v>-98821.84</v>
      </c>
      <c r="C1222" s="2"/>
      <c r="D1222" t="str">
        <f t="shared" si="31"/>
        <v>202302</v>
      </c>
    </row>
    <row r="1223" spans="1:4" ht="16.2">
      <c r="A1223" s="1">
        <f>策略報表!A1223</f>
        <v>44959</v>
      </c>
      <c r="B1223">
        <f>策略報表!B1223</f>
        <v>-77130.350000000006</v>
      </c>
      <c r="C1223" s="2"/>
      <c r="D1223" t="str">
        <f t="shared" si="31"/>
        <v>202302</v>
      </c>
    </row>
    <row r="1224" spans="1:4" ht="16.2">
      <c r="A1224" s="1">
        <f>策略報表!A1224</f>
        <v>44960</v>
      </c>
      <c r="B1224">
        <f>策略報表!B1224</f>
        <v>-30600</v>
      </c>
      <c r="C1224" s="2"/>
      <c r="D1224" t="str">
        <f t="shared" si="31"/>
        <v>202302</v>
      </c>
    </row>
    <row r="1225" spans="1:4" ht="16.2">
      <c r="A1225" s="1">
        <f>策略報表!A1225</f>
        <v>44961</v>
      </c>
      <c r="B1225">
        <f>策略報表!B1225</f>
        <v>0</v>
      </c>
      <c r="C1225" s="2"/>
      <c r="D1225" t="str">
        <f t="shared" si="31"/>
        <v>202302</v>
      </c>
    </row>
    <row r="1226" spans="1:4" ht="16.2">
      <c r="A1226" s="1">
        <f>策略報表!A1226</f>
        <v>44962</v>
      </c>
      <c r="B1226">
        <f>策略報表!B1226</f>
        <v>0</v>
      </c>
      <c r="C1226" s="2"/>
      <c r="D1226" t="str">
        <f t="shared" si="31"/>
        <v>202302</v>
      </c>
    </row>
    <row r="1227" spans="1:4" ht="16.2">
      <c r="A1227" s="1">
        <f>策略報表!A1227</f>
        <v>44963</v>
      </c>
      <c r="B1227">
        <f>策略報表!B1227</f>
        <v>59371.679999999993</v>
      </c>
      <c r="C1227" s="2"/>
      <c r="D1227" t="str">
        <f t="shared" si="31"/>
        <v>202302</v>
      </c>
    </row>
    <row r="1228" spans="1:4" ht="16.2">
      <c r="A1228" s="1">
        <f>策略報表!A1228</f>
        <v>44964</v>
      </c>
      <c r="B1228">
        <f>策略報表!B1228</f>
        <v>-30223.85</v>
      </c>
      <c r="C1228" s="2"/>
      <c r="D1228" t="str">
        <f t="shared" si="31"/>
        <v>202302</v>
      </c>
    </row>
    <row r="1229" spans="1:4" ht="16.2">
      <c r="A1229" s="1">
        <f>策略報表!A1229</f>
        <v>44965</v>
      </c>
      <c r="B1229">
        <f>策略報表!B1229</f>
        <v>-172832.02</v>
      </c>
      <c r="C1229" s="2"/>
      <c r="D1229" t="str">
        <f t="shared" si="31"/>
        <v>202302</v>
      </c>
    </row>
    <row r="1230" spans="1:4" ht="16.2">
      <c r="A1230" s="1">
        <f>策略報表!A1230</f>
        <v>44966</v>
      </c>
      <c r="B1230">
        <f>策略報表!B1230</f>
        <v>-27966.17</v>
      </c>
      <c r="C1230" s="2"/>
      <c r="D1230" t="str">
        <f t="shared" si="31"/>
        <v>202302</v>
      </c>
    </row>
    <row r="1231" spans="1:4" ht="16.2">
      <c r="A1231" s="1">
        <f>策略報表!A1231</f>
        <v>44967</v>
      </c>
      <c r="B1231">
        <f>策略報表!B1231</f>
        <v>-56633.55</v>
      </c>
      <c r="C1231" s="2"/>
      <c r="D1231" t="str">
        <f t="shared" si="31"/>
        <v>202302</v>
      </c>
    </row>
    <row r="1232" spans="1:4" ht="16.2">
      <c r="A1232" s="1">
        <f>策略報表!A1232</f>
        <v>44968</v>
      </c>
      <c r="B1232">
        <f>策略報表!B1232</f>
        <v>0</v>
      </c>
      <c r="C1232" s="2"/>
      <c r="D1232" t="str">
        <f t="shared" si="31"/>
        <v>202302</v>
      </c>
    </row>
    <row r="1233" spans="1:4" ht="16.2">
      <c r="A1233" s="1">
        <f>策略報表!A1233</f>
        <v>44969</v>
      </c>
      <c r="B1233">
        <f>策略報表!B1233</f>
        <v>0</v>
      </c>
      <c r="C1233" s="2"/>
      <c r="D1233" t="str">
        <f t="shared" si="31"/>
        <v>202302</v>
      </c>
    </row>
    <row r="1234" spans="1:4" ht="16.2">
      <c r="A1234" s="1">
        <f>策略報表!A1234</f>
        <v>44970</v>
      </c>
      <c r="B1234">
        <f>策略報表!B1234</f>
        <v>-36686.14</v>
      </c>
      <c r="C1234" s="2"/>
      <c r="D1234" t="str">
        <f t="shared" si="31"/>
        <v>202302</v>
      </c>
    </row>
    <row r="1235" spans="1:4" ht="16.2">
      <c r="A1235" s="1">
        <f>策略報表!A1235</f>
        <v>44971</v>
      </c>
      <c r="B1235">
        <f>策略報表!B1235</f>
        <v>72645.260000000009</v>
      </c>
      <c r="C1235" s="2"/>
      <c r="D1235" t="str">
        <f t="shared" si="31"/>
        <v>202302</v>
      </c>
    </row>
    <row r="1236" spans="1:4" ht="16.2">
      <c r="A1236" s="1">
        <f>策略報表!A1236</f>
        <v>44972</v>
      </c>
      <c r="B1236">
        <f>策略報表!B1236</f>
        <v>-203817.18</v>
      </c>
      <c r="C1236" s="2"/>
      <c r="D1236" t="str">
        <f t="shared" si="31"/>
        <v>202302</v>
      </c>
    </row>
    <row r="1237" spans="1:4" ht="16.2">
      <c r="A1237" s="1">
        <f>策略報表!A1237</f>
        <v>44973</v>
      </c>
      <c r="B1237">
        <f>策略報表!B1237</f>
        <v>-565.27000000000044</v>
      </c>
      <c r="C1237" s="2"/>
      <c r="D1237" t="str">
        <f t="shared" si="31"/>
        <v>202302</v>
      </c>
    </row>
    <row r="1238" spans="1:4" ht="16.2">
      <c r="A1238" s="1">
        <f>策略報表!A1238</f>
        <v>44974</v>
      </c>
      <c r="B1238">
        <f>策略報表!B1238</f>
        <v>-94345.16</v>
      </c>
      <c r="C1238" s="2"/>
      <c r="D1238" t="str">
        <f t="shared" si="31"/>
        <v>202302</v>
      </c>
    </row>
    <row r="1239" spans="1:4" ht="16.2">
      <c r="A1239" s="1">
        <f>策略報表!A1239</f>
        <v>44975</v>
      </c>
      <c r="B1239">
        <f>策略報表!B1239</f>
        <v>0</v>
      </c>
      <c r="C1239" s="2"/>
      <c r="D1239" t="str">
        <f t="shared" si="31"/>
        <v>202302</v>
      </c>
    </row>
    <row r="1240" spans="1:4" ht="16.2">
      <c r="A1240" s="1">
        <f>策略報表!A1240</f>
        <v>44976</v>
      </c>
      <c r="B1240">
        <f>策略報表!B1240</f>
        <v>0</v>
      </c>
      <c r="C1240" s="2"/>
      <c r="D1240" t="str">
        <f t="shared" si="31"/>
        <v>202302</v>
      </c>
    </row>
    <row r="1241" spans="1:4" ht="16.2">
      <c r="A1241" s="1">
        <f>策略報表!A1241</f>
        <v>44977</v>
      </c>
      <c r="B1241">
        <f>策略報表!B1241</f>
        <v>-12656.279999999999</v>
      </c>
      <c r="C1241" s="2"/>
      <c r="D1241" t="str">
        <f t="shared" si="31"/>
        <v>202302</v>
      </c>
    </row>
    <row r="1242" spans="1:4" ht="16.2">
      <c r="A1242" s="1">
        <f>策略報表!A1242</f>
        <v>44978</v>
      </c>
      <c r="B1242">
        <f>策略報表!B1242</f>
        <v>-4600</v>
      </c>
      <c r="C1242" s="2"/>
      <c r="D1242" t="str">
        <f t="shared" si="31"/>
        <v>202302</v>
      </c>
    </row>
    <row r="1243" spans="1:4" ht="16.2">
      <c r="A1243" s="1">
        <f>策略報表!A1243</f>
        <v>44979</v>
      </c>
      <c r="B1243">
        <f>策略報表!B1243</f>
        <v>-41163.81</v>
      </c>
      <c r="C1243" s="2"/>
      <c r="D1243" t="str">
        <f t="shared" si="31"/>
        <v>202302</v>
      </c>
    </row>
    <row r="1244" spans="1:4" ht="16.2">
      <c r="A1244" s="1">
        <f>策略報表!A1244</f>
        <v>44980</v>
      </c>
      <c r="B1244">
        <f>策略報表!B1244</f>
        <v>87766.45</v>
      </c>
      <c r="C1244" s="2"/>
      <c r="D1244" t="str">
        <f t="shared" si="31"/>
        <v>202302</v>
      </c>
    </row>
    <row r="1245" spans="1:4" ht="16.2">
      <c r="A1245" s="1">
        <f>策略報表!A1245</f>
        <v>44981</v>
      </c>
      <c r="B1245">
        <f>策略報表!B1245</f>
        <v>-53969.35</v>
      </c>
      <c r="C1245" s="2"/>
      <c r="D1245" t="str">
        <f t="shared" si="31"/>
        <v>202302</v>
      </c>
    </row>
    <row r="1246" spans="1:4" ht="16.2">
      <c r="A1246" s="1">
        <f>策略報表!A1246</f>
        <v>44982</v>
      </c>
      <c r="B1246">
        <f>策略報表!B1246</f>
        <v>0</v>
      </c>
      <c r="C1246" s="2"/>
      <c r="D1246" t="str">
        <f t="shared" si="31"/>
        <v>202302</v>
      </c>
    </row>
    <row r="1247" spans="1:4" ht="16.2">
      <c r="A1247" s="1">
        <f>策略報表!A1247</f>
        <v>44983</v>
      </c>
      <c r="B1247">
        <f>策略報表!B1247</f>
        <v>0</v>
      </c>
      <c r="C1247" s="2"/>
      <c r="D1247" t="str">
        <f t="shared" si="31"/>
        <v>202302</v>
      </c>
    </row>
    <row r="1248" spans="1:4" ht="16.2">
      <c r="A1248" s="1">
        <f>策略報表!A1248</f>
        <v>44984</v>
      </c>
      <c r="B1248">
        <f>策略報表!B1248</f>
        <v>0</v>
      </c>
      <c r="C1248" s="2"/>
      <c r="D1248" t="str">
        <f t="shared" si="31"/>
        <v>202302</v>
      </c>
    </row>
    <row r="1249" spans="1:4" ht="16.2">
      <c r="A1249" s="1">
        <f>策略報表!A1249</f>
        <v>44985</v>
      </c>
      <c r="B1249">
        <f>策略報表!B1249</f>
        <v>0</v>
      </c>
      <c r="C1249" s="2"/>
      <c r="D1249" t="str">
        <f t="shared" si="31"/>
        <v>202302</v>
      </c>
    </row>
    <row r="1250" spans="1:4" ht="16.2">
      <c r="A1250" s="1">
        <f>策略報表!A1250</f>
        <v>44986</v>
      </c>
      <c r="B1250">
        <f>策略報表!B1250</f>
        <v>-39549.86</v>
      </c>
      <c r="C1250" s="2"/>
      <c r="D1250" t="str">
        <f t="shared" si="31"/>
        <v>202303</v>
      </c>
    </row>
    <row r="1251" spans="1:4" ht="16.2">
      <c r="A1251" s="1">
        <f>策略報表!A1251</f>
        <v>44987</v>
      </c>
      <c r="B1251">
        <f>策略報表!B1251</f>
        <v>-8129.01</v>
      </c>
      <c r="C1251" s="2"/>
      <c r="D1251" t="str">
        <f t="shared" si="31"/>
        <v>202303</v>
      </c>
    </row>
    <row r="1252" spans="1:4" ht="16.2">
      <c r="A1252" s="1">
        <f>策略報表!A1252</f>
        <v>44988</v>
      </c>
      <c r="B1252">
        <f>策略報表!B1252</f>
        <v>-5176.5300000000007</v>
      </c>
      <c r="C1252" s="2"/>
      <c r="D1252" t="str">
        <f t="shared" si="31"/>
        <v>202303</v>
      </c>
    </row>
    <row r="1253" spans="1:4" ht="16.2">
      <c r="A1253" s="1">
        <f>策略報表!A1253</f>
        <v>44989</v>
      </c>
      <c r="B1253">
        <f>策略報表!B1253</f>
        <v>0</v>
      </c>
      <c r="C1253" s="2"/>
      <c r="D1253" t="str">
        <f t="shared" si="31"/>
        <v>202303</v>
      </c>
    </row>
    <row r="1254" spans="1:4" ht="16.2">
      <c r="A1254" s="1">
        <f>策略報表!A1254</f>
        <v>44990</v>
      </c>
      <c r="B1254">
        <f>策略報表!B1254</f>
        <v>0</v>
      </c>
      <c r="C1254" s="2"/>
      <c r="D1254" t="str">
        <f t="shared" si="31"/>
        <v>202303</v>
      </c>
    </row>
    <row r="1255" spans="1:4" ht="16.2">
      <c r="A1255" s="1">
        <f>策略報表!A1255</f>
        <v>44991</v>
      </c>
      <c r="B1255">
        <f>策略報表!B1255</f>
        <v>151895.08000000002</v>
      </c>
      <c r="C1255" s="2"/>
      <c r="D1255" t="str">
        <f t="shared" si="31"/>
        <v>202303</v>
      </c>
    </row>
    <row r="1256" spans="1:4" ht="16.2">
      <c r="A1256" s="1">
        <f>策略報表!A1256</f>
        <v>44992</v>
      </c>
      <c r="B1256">
        <f>策略報表!B1256</f>
        <v>112652.27</v>
      </c>
      <c r="C1256" s="2"/>
      <c r="D1256" t="str">
        <f t="shared" si="31"/>
        <v>202303</v>
      </c>
    </row>
    <row r="1257" spans="1:4" ht="16.2">
      <c r="A1257" s="1">
        <f>策略報表!A1257</f>
        <v>44993</v>
      </c>
      <c r="B1257">
        <f>策略報表!B1257</f>
        <v>-101215.98999999999</v>
      </c>
      <c r="C1257" s="2"/>
      <c r="D1257" t="str">
        <f t="shared" si="31"/>
        <v>202303</v>
      </c>
    </row>
    <row r="1258" spans="1:4" ht="16.2">
      <c r="A1258" s="1">
        <f>策略報表!A1258</f>
        <v>44994</v>
      </c>
      <c r="B1258">
        <f>策略報表!B1258</f>
        <v>-26949.32</v>
      </c>
      <c r="C1258" s="2"/>
      <c r="D1258" t="str">
        <f t="shared" si="31"/>
        <v>202303</v>
      </c>
    </row>
    <row r="1259" spans="1:4" ht="16.2">
      <c r="A1259" s="1">
        <f>策略報表!A1259</f>
        <v>44995</v>
      </c>
      <c r="B1259">
        <f>策略報表!B1259</f>
        <v>-64999.39</v>
      </c>
      <c r="C1259" s="2"/>
      <c r="D1259" t="str">
        <f t="shared" si="31"/>
        <v>202303</v>
      </c>
    </row>
    <row r="1260" spans="1:4" ht="16.2">
      <c r="A1260" s="1">
        <f>策略報表!A1260</f>
        <v>44996</v>
      </c>
      <c r="B1260">
        <f>策略報表!B1260</f>
        <v>0</v>
      </c>
      <c r="C1260" s="2"/>
      <c r="D1260" t="str">
        <f t="shared" si="31"/>
        <v>202303</v>
      </c>
    </row>
    <row r="1261" spans="1:4" ht="16.2">
      <c r="A1261" s="1">
        <f>策略報表!A1261</f>
        <v>44997</v>
      </c>
      <c r="B1261">
        <f>策略報表!B1261</f>
        <v>0</v>
      </c>
      <c r="C1261" s="2"/>
      <c r="D1261" t="str">
        <f t="shared" si="31"/>
        <v>202303</v>
      </c>
    </row>
    <row r="1262" spans="1:4" ht="16.2">
      <c r="A1262" s="1">
        <f>策略報表!A1262</f>
        <v>44998</v>
      </c>
      <c r="B1262">
        <f>策略報表!B1262</f>
        <v>-16923.16</v>
      </c>
      <c r="C1262" s="2"/>
      <c r="D1262" t="str">
        <f t="shared" si="31"/>
        <v>202303</v>
      </c>
    </row>
    <row r="1263" spans="1:4" ht="16.2">
      <c r="A1263" s="1">
        <f>策略報表!A1263</f>
        <v>44999</v>
      </c>
      <c r="B1263">
        <f>策略報表!B1263</f>
        <v>-50787.869999999995</v>
      </c>
      <c r="C1263" s="2"/>
      <c r="D1263" t="str">
        <f t="shared" si="31"/>
        <v>202303</v>
      </c>
    </row>
    <row r="1264" spans="1:4" ht="16.2">
      <c r="A1264" s="1">
        <f>策略報表!A1264</f>
        <v>45000</v>
      </c>
      <c r="B1264">
        <f>策略報表!B1264</f>
        <v>-70786.429999999993</v>
      </c>
      <c r="C1264" s="2"/>
      <c r="D1264" t="str">
        <f t="shared" si="31"/>
        <v>202303</v>
      </c>
    </row>
    <row r="1265" spans="1:4" ht="16.2">
      <c r="A1265" s="1">
        <f>策略報表!A1265</f>
        <v>45001</v>
      </c>
      <c r="B1265">
        <f>策略報表!B1265</f>
        <v>-7312.2999999999993</v>
      </c>
      <c r="C1265" s="2"/>
      <c r="D1265" t="str">
        <f t="shared" si="31"/>
        <v>202303</v>
      </c>
    </row>
    <row r="1266" spans="1:4" ht="16.2">
      <c r="A1266" s="1">
        <f>策略報表!A1266</f>
        <v>45002</v>
      </c>
      <c r="B1266">
        <f>策略報表!B1266</f>
        <v>-31625.660000000003</v>
      </c>
      <c r="C1266" s="2"/>
      <c r="D1266" t="str">
        <f t="shared" si="31"/>
        <v>202303</v>
      </c>
    </row>
    <row r="1267" spans="1:4" ht="16.2">
      <c r="A1267" s="1">
        <f>策略報表!A1267</f>
        <v>45003</v>
      </c>
      <c r="B1267">
        <f>策略報表!B1267</f>
        <v>0</v>
      </c>
      <c r="C1267" s="2"/>
      <c r="D1267" t="str">
        <f t="shared" si="31"/>
        <v>202303</v>
      </c>
    </row>
    <row r="1268" spans="1:4" ht="16.2">
      <c r="A1268" s="1">
        <f>策略報表!A1268</f>
        <v>45004</v>
      </c>
      <c r="B1268">
        <f>策略報表!B1268</f>
        <v>0</v>
      </c>
      <c r="C1268" s="2"/>
      <c r="D1268" t="str">
        <f t="shared" si="31"/>
        <v>202303</v>
      </c>
    </row>
    <row r="1269" spans="1:4" ht="16.2">
      <c r="A1269" s="1">
        <f>策略報表!A1269</f>
        <v>45005</v>
      </c>
      <c r="B1269">
        <f>策略報表!B1269</f>
        <v>-48434.06</v>
      </c>
      <c r="C1269" s="2"/>
      <c r="D1269" t="str">
        <f t="shared" si="31"/>
        <v>202303</v>
      </c>
    </row>
    <row r="1270" spans="1:4" ht="16.2">
      <c r="A1270" s="1">
        <f>策略報表!A1270</f>
        <v>45006</v>
      </c>
      <c r="B1270">
        <f>策略報表!B1270</f>
        <v>5317.98</v>
      </c>
      <c r="C1270" s="2"/>
      <c r="D1270" t="str">
        <f t="shared" si="31"/>
        <v>202303</v>
      </c>
    </row>
    <row r="1271" spans="1:4" ht="16.2">
      <c r="A1271" s="1">
        <f>策略報表!A1271</f>
        <v>45007</v>
      </c>
      <c r="B1271">
        <f>策略報表!B1271</f>
        <v>276550.46000000002</v>
      </c>
      <c r="C1271" s="2"/>
      <c r="D1271" t="str">
        <f t="shared" si="31"/>
        <v>202303</v>
      </c>
    </row>
    <row r="1272" spans="1:4" ht="16.2">
      <c r="A1272" s="1">
        <f>策略報表!A1272</f>
        <v>45008</v>
      </c>
      <c r="B1272">
        <f>策略報表!B1272</f>
        <v>192880.73</v>
      </c>
      <c r="C1272" s="2"/>
      <c r="D1272" t="str">
        <f t="shared" si="31"/>
        <v>202303</v>
      </c>
    </row>
    <row r="1273" spans="1:4" ht="16.2">
      <c r="A1273" s="1">
        <f>策略報表!A1273</f>
        <v>45009</v>
      </c>
      <c r="B1273">
        <f>策略報表!B1273</f>
        <v>23300</v>
      </c>
      <c r="C1273" s="2"/>
      <c r="D1273" t="str">
        <f t="shared" si="31"/>
        <v>202303</v>
      </c>
    </row>
    <row r="1274" spans="1:4" ht="16.2">
      <c r="A1274" s="1">
        <f>策略報表!A1274</f>
        <v>45010</v>
      </c>
      <c r="B1274">
        <f>策略報表!B1274</f>
        <v>0</v>
      </c>
      <c r="C1274" s="2"/>
      <c r="D1274" t="str">
        <f t="shared" si="31"/>
        <v>202303</v>
      </c>
    </row>
    <row r="1275" spans="1:4" ht="16.2">
      <c r="A1275" s="1">
        <f>策略報表!A1275</f>
        <v>45011</v>
      </c>
      <c r="B1275">
        <f>策略報表!B1275</f>
        <v>0</v>
      </c>
      <c r="C1275" s="2"/>
      <c r="D1275" t="str">
        <f t="shared" si="31"/>
        <v>202303</v>
      </c>
    </row>
    <row r="1276" spans="1:4" ht="16.2">
      <c r="A1276" s="1">
        <f>策略報表!A1276</f>
        <v>45012</v>
      </c>
      <c r="B1276">
        <f>策略報表!B1276</f>
        <v>-105798.55</v>
      </c>
      <c r="C1276" s="2"/>
      <c r="D1276" t="str">
        <f t="shared" si="31"/>
        <v>202303</v>
      </c>
    </row>
    <row r="1277" spans="1:4" ht="16.2">
      <c r="A1277" s="1">
        <f>策略報表!A1277</f>
        <v>45013</v>
      </c>
      <c r="B1277">
        <f>策略報表!B1277</f>
        <v>-83242.36</v>
      </c>
      <c r="C1277" s="2"/>
      <c r="D1277" t="str">
        <f t="shared" si="31"/>
        <v>202303</v>
      </c>
    </row>
    <row r="1278" spans="1:4" ht="16.2">
      <c r="A1278" s="1">
        <f>策略報表!A1278</f>
        <v>45014</v>
      </c>
      <c r="B1278">
        <f>策略報表!B1278</f>
        <v>-23100</v>
      </c>
      <c r="C1278" s="2"/>
      <c r="D1278" t="str">
        <f t="shared" si="31"/>
        <v>202303</v>
      </c>
    </row>
    <row r="1279" spans="1:4" ht="16.2">
      <c r="A1279" s="1">
        <f>策略報表!A1279</f>
        <v>45015</v>
      </c>
      <c r="B1279">
        <f>策略報表!B1279</f>
        <v>-40498.1</v>
      </c>
      <c r="C1279" s="2"/>
      <c r="D1279" t="str">
        <f t="shared" si="31"/>
        <v>202303</v>
      </c>
    </row>
    <row r="1280" spans="1:4" ht="16.2">
      <c r="A1280" s="1">
        <f>策略報表!A1280</f>
        <v>45016</v>
      </c>
      <c r="B1280">
        <f>策略報表!B1280</f>
        <v>-23664.28</v>
      </c>
      <c r="C1280" s="2"/>
      <c r="D1280" t="str">
        <f t="shared" si="31"/>
        <v>202303</v>
      </c>
    </row>
    <row r="1281" spans="1:4" ht="16.2">
      <c r="A1281" s="1">
        <f>策略報表!A1281</f>
        <v>45017</v>
      </c>
      <c r="B1281">
        <f>策略報表!B1281</f>
        <v>0</v>
      </c>
      <c r="C1281" s="2"/>
      <c r="D1281" t="str">
        <f t="shared" si="31"/>
        <v>202304</v>
      </c>
    </row>
    <row r="1282" spans="1:4" ht="16.2">
      <c r="A1282" s="1">
        <f>策略報表!A1282</f>
        <v>45018</v>
      </c>
      <c r="B1282">
        <f>策略報表!B1282</f>
        <v>0</v>
      </c>
      <c r="C1282" s="2"/>
      <c r="D1282" t="str">
        <f t="shared" si="31"/>
        <v>202304</v>
      </c>
    </row>
    <row r="1283" spans="1:4" ht="16.2">
      <c r="A1283" s="1">
        <f>策略報表!A1283</f>
        <v>45019</v>
      </c>
      <c r="B1283">
        <f>策略報表!B1283</f>
        <v>0</v>
      </c>
      <c r="C1283" s="2"/>
      <c r="D1283" t="str">
        <f t="shared" si="31"/>
        <v>202304</v>
      </c>
    </row>
    <row r="1284" spans="1:4" ht="16.2">
      <c r="A1284" s="1">
        <f>策略報表!A1284</f>
        <v>45020</v>
      </c>
      <c r="B1284">
        <f>策略報表!B1284</f>
        <v>0</v>
      </c>
      <c r="C1284" s="2"/>
      <c r="D1284" t="str">
        <f t="shared" ref="D1284:D1347" si="32">TEXT(A1284,"yyyymm")</f>
        <v>202304</v>
      </c>
    </row>
    <row r="1285" spans="1:4" ht="16.2">
      <c r="A1285" s="1">
        <f>策略報表!A1285</f>
        <v>45021</v>
      </c>
      <c r="B1285">
        <f>策略報表!B1285</f>
        <v>0</v>
      </c>
      <c r="C1285" s="2"/>
      <c r="D1285" t="str">
        <f t="shared" si="32"/>
        <v>202304</v>
      </c>
    </row>
    <row r="1286" spans="1:4" ht="16.2">
      <c r="A1286" s="1">
        <f>策略報表!A1286</f>
        <v>45022</v>
      </c>
      <c r="B1286">
        <f>策略報表!B1286</f>
        <v>-174789.91</v>
      </c>
      <c r="C1286" s="2"/>
      <c r="D1286" t="str">
        <f t="shared" si="32"/>
        <v>202304</v>
      </c>
    </row>
    <row r="1287" spans="1:4" ht="16.2">
      <c r="A1287" s="1">
        <f>策略報表!A1287</f>
        <v>45023</v>
      </c>
      <c r="B1287">
        <f>策略報表!B1287</f>
        <v>6000.49</v>
      </c>
      <c r="C1287" s="2"/>
      <c r="D1287" t="str">
        <f t="shared" si="32"/>
        <v>202304</v>
      </c>
    </row>
    <row r="1288" spans="1:4" ht="16.2">
      <c r="A1288" s="1">
        <f>策略報表!A1288</f>
        <v>45024</v>
      </c>
      <c r="B1288">
        <f>策略報表!B1288</f>
        <v>0</v>
      </c>
      <c r="C1288" s="2"/>
      <c r="D1288" t="str">
        <f t="shared" si="32"/>
        <v>202304</v>
      </c>
    </row>
    <row r="1289" spans="1:4" ht="16.2">
      <c r="A1289" s="1">
        <f>策略報表!A1289</f>
        <v>45025</v>
      </c>
      <c r="B1289">
        <f>策略報表!B1289</f>
        <v>0</v>
      </c>
      <c r="C1289" s="2"/>
      <c r="D1289" t="str">
        <f t="shared" si="32"/>
        <v>202304</v>
      </c>
    </row>
    <row r="1290" spans="1:4" ht="16.2">
      <c r="A1290" s="1">
        <f>策略報表!A1290</f>
        <v>45026</v>
      </c>
      <c r="B1290">
        <f>策略報表!B1290</f>
        <v>-54360.460000000006</v>
      </c>
      <c r="C1290" s="2"/>
      <c r="D1290" t="str">
        <f t="shared" si="32"/>
        <v>202304</v>
      </c>
    </row>
    <row r="1291" spans="1:4" ht="16.2">
      <c r="A1291" s="1">
        <f>策略報表!A1291</f>
        <v>45027</v>
      </c>
      <c r="B1291">
        <f>策略報表!B1291</f>
        <v>-66410.58</v>
      </c>
      <c r="C1291" s="2"/>
      <c r="D1291" t="str">
        <f t="shared" si="32"/>
        <v>202304</v>
      </c>
    </row>
    <row r="1292" spans="1:4" ht="16.2">
      <c r="A1292" s="1">
        <f>策略報表!A1292</f>
        <v>45028</v>
      </c>
      <c r="B1292">
        <f>策略報表!B1292</f>
        <v>-12854.81</v>
      </c>
      <c r="C1292" s="2"/>
      <c r="D1292" t="str">
        <f t="shared" si="32"/>
        <v>202304</v>
      </c>
    </row>
    <row r="1293" spans="1:4" ht="16.2">
      <c r="A1293" s="1">
        <f>策略報表!A1293</f>
        <v>45029</v>
      </c>
      <c r="B1293">
        <f>策略報表!B1293</f>
        <v>-133129.04</v>
      </c>
      <c r="C1293" s="2"/>
      <c r="D1293" t="str">
        <f t="shared" si="32"/>
        <v>202304</v>
      </c>
    </row>
    <row r="1294" spans="1:4" ht="16.2">
      <c r="A1294" s="1">
        <f>策略報表!A1294</f>
        <v>45030</v>
      </c>
      <c r="B1294">
        <f>策略報表!B1294</f>
        <v>58861.03</v>
      </c>
      <c r="C1294" s="2"/>
      <c r="D1294" t="str">
        <f t="shared" si="32"/>
        <v>202304</v>
      </c>
    </row>
    <row r="1295" spans="1:4" ht="16.2">
      <c r="A1295" s="1">
        <f>策略報表!A1295</f>
        <v>45031</v>
      </c>
      <c r="B1295">
        <f>策略報表!B1295</f>
        <v>0</v>
      </c>
      <c r="C1295" s="2"/>
      <c r="D1295" t="str">
        <f t="shared" si="32"/>
        <v>202304</v>
      </c>
    </row>
    <row r="1296" spans="1:4" ht="16.2">
      <c r="A1296" s="1">
        <f>策略報表!A1296</f>
        <v>45032</v>
      </c>
      <c r="B1296">
        <f>策略報表!B1296</f>
        <v>0</v>
      </c>
      <c r="C1296" s="2"/>
      <c r="D1296" t="str">
        <f t="shared" si="32"/>
        <v>202304</v>
      </c>
    </row>
    <row r="1297" spans="1:4" ht="16.2">
      <c r="A1297" s="1">
        <f>策略報表!A1297</f>
        <v>45033</v>
      </c>
      <c r="B1297">
        <f>策略報表!B1297</f>
        <v>-6200</v>
      </c>
      <c r="C1297" s="2"/>
      <c r="D1297" t="str">
        <f t="shared" si="32"/>
        <v>202304</v>
      </c>
    </row>
    <row r="1298" spans="1:4" ht="16.2">
      <c r="A1298" s="1">
        <f>策略報表!A1298</f>
        <v>45034</v>
      </c>
      <c r="B1298">
        <f>策略報表!B1298</f>
        <v>-92610.25</v>
      </c>
      <c r="C1298" s="2"/>
      <c r="D1298" t="str">
        <f t="shared" si="32"/>
        <v>202304</v>
      </c>
    </row>
    <row r="1299" spans="1:4" ht="16.2">
      <c r="A1299" s="1">
        <f>策略報表!A1299</f>
        <v>45035</v>
      </c>
      <c r="B1299">
        <f>策略報表!B1299</f>
        <v>-13549.529999999999</v>
      </c>
      <c r="C1299" s="2"/>
      <c r="D1299" t="str">
        <f t="shared" si="32"/>
        <v>202304</v>
      </c>
    </row>
    <row r="1300" spans="1:4" ht="16.2">
      <c r="A1300" s="1">
        <f>策略報表!A1300</f>
        <v>45036</v>
      </c>
      <c r="B1300">
        <f>策略報表!B1300</f>
        <v>-15588.11</v>
      </c>
      <c r="C1300" s="2"/>
      <c r="D1300" t="str">
        <f t="shared" si="32"/>
        <v>202304</v>
      </c>
    </row>
    <row r="1301" spans="1:4" ht="16.2">
      <c r="A1301" s="1">
        <f>策略報表!A1301</f>
        <v>45037</v>
      </c>
      <c r="B1301">
        <f>策略報表!B1301</f>
        <v>-21700</v>
      </c>
      <c r="C1301" s="2"/>
      <c r="D1301" t="str">
        <f t="shared" si="32"/>
        <v>202304</v>
      </c>
    </row>
    <row r="1302" spans="1:4" ht="16.2">
      <c r="A1302" s="1">
        <f>策略報表!A1302</f>
        <v>45038</v>
      </c>
      <c r="B1302">
        <f>策略報表!B1302</f>
        <v>0</v>
      </c>
      <c r="C1302" s="2"/>
      <c r="D1302" t="str">
        <f t="shared" si="32"/>
        <v>202304</v>
      </c>
    </row>
    <row r="1303" spans="1:4" ht="16.2">
      <c r="A1303" s="1">
        <f>策略報表!A1303</f>
        <v>45039</v>
      </c>
      <c r="B1303">
        <f>策略報表!B1303</f>
        <v>0</v>
      </c>
      <c r="C1303" s="2"/>
      <c r="D1303" t="str">
        <f t="shared" si="32"/>
        <v>202304</v>
      </c>
    </row>
    <row r="1304" spans="1:4" ht="16.2">
      <c r="A1304" s="1">
        <f>策略報表!A1304</f>
        <v>45040</v>
      </c>
      <c r="B1304">
        <f>策略報表!B1304</f>
        <v>-23870.77</v>
      </c>
      <c r="C1304" s="2"/>
      <c r="D1304" t="str">
        <f t="shared" si="32"/>
        <v>202304</v>
      </c>
    </row>
    <row r="1305" spans="1:4" ht="16.2">
      <c r="A1305" s="1">
        <f>策略報表!A1305</f>
        <v>45041</v>
      </c>
      <c r="B1305">
        <f>策略報表!B1305</f>
        <v>169405.74</v>
      </c>
      <c r="C1305" s="2"/>
      <c r="D1305" t="str">
        <f t="shared" si="32"/>
        <v>202304</v>
      </c>
    </row>
    <row r="1306" spans="1:4" ht="16.2">
      <c r="A1306" s="1">
        <f>策略報表!A1306</f>
        <v>45042</v>
      </c>
      <c r="B1306">
        <f>策略報表!B1306</f>
        <v>-12000</v>
      </c>
      <c r="C1306" s="2"/>
      <c r="D1306" t="str">
        <f t="shared" si="32"/>
        <v>202304</v>
      </c>
    </row>
    <row r="1307" spans="1:4" ht="16.2">
      <c r="A1307" s="1">
        <f>策略報表!A1307</f>
        <v>45043</v>
      </c>
      <c r="B1307">
        <f>策略報表!B1307</f>
        <v>-36172.239999999998</v>
      </c>
      <c r="C1307" s="2"/>
      <c r="D1307" t="str">
        <f t="shared" si="32"/>
        <v>202304</v>
      </c>
    </row>
    <row r="1308" spans="1:4" ht="16.2">
      <c r="A1308" s="1">
        <f>策略報表!A1308</f>
        <v>45044</v>
      </c>
      <c r="B1308">
        <f>策略報表!B1308</f>
        <v>39501.479999999996</v>
      </c>
      <c r="C1308" s="2"/>
      <c r="D1308" t="str">
        <f t="shared" si="32"/>
        <v>202304</v>
      </c>
    </row>
    <row r="1309" spans="1:4" ht="16.2">
      <c r="A1309" s="1">
        <f>策略報表!A1309</f>
        <v>45045</v>
      </c>
      <c r="B1309">
        <f>策略報表!B1309</f>
        <v>0</v>
      </c>
      <c r="C1309" s="2"/>
      <c r="D1309" t="str">
        <f t="shared" si="32"/>
        <v>202304</v>
      </c>
    </row>
    <row r="1310" spans="1:4" ht="16.2">
      <c r="A1310" s="1">
        <f>策略報表!A1310</f>
        <v>45046</v>
      </c>
      <c r="B1310">
        <f>策略報表!B1310</f>
        <v>0</v>
      </c>
      <c r="C1310" s="2"/>
      <c r="D1310" t="str">
        <f t="shared" si="32"/>
        <v>202304</v>
      </c>
    </row>
    <row r="1311" spans="1:4" ht="16.2">
      <c r="A1311" s="1">
        <f>策略報表!A1311</f>
        <v>45047</v>
      </c>
      <c r="B1311">
        <f>策略報表!B1311</f>
        <v>0</v>
      </c>
      <c r="C1311" s="2"/>
      <c r="D1311" t="str">
        <f t="shared" si="32"/>
        <v>202305</v>
      </c>
    </row>
    <row r="1312" spans="1:4" ht="16.2">
      <c r="A1312" s="1">
        <f>策略報表!A1312</f>
        <v>45048</v>
      </c>
      <c r="B1312">
        <f>策略報表!B1312</f>
        <v>16292.57</v>
      </c>
      <c r="C1312" s="2"/>
      <c r="D1312" t="str">
        <f t="shared" si="32"/>
        <v>202305</v>
      </c>
    </row>
    <row r="1313" spans="1:4" ht="16.2">
      <c r="A1313" s="1">
        <f>策略報表!A1313</f>
        <v>45049</v>
      </c>
      <c r="B1313">
        <f>策略報表!B1313</f>
        <v>-76866.510000000009</v>
      </c>
      <c r="C1313" s="2"/>
      <c r="D1313" t="str">
        <f t="shared" si="32"/>
        <v>202305</v>
      </c>
    </row>
    <row r="1314" spans="1:4" ht="16.2">
      <c r="A1314" s="1">
        <f>策略報表!A1314</f>
        <v>45050</v>
      </c>
      <c r="B1314">
        <f>策略報表!B1314</f>
        <v>-33631.68</v>
      </c>
      <c r="C1314" s="2"/>
      <c r="D1314" t="str">
        <f t="shared" si="32"/>
        <v>202305</v>
      </c>
    </row>
    <row r="1315" spans="1:4" ht="16.2">
      <c r="A1315" s="1">
        <f>策略報表!A1315</f>
        <v>45051</v>
      </c>
      <c r="B1315">
        <f>策略報表!B1315</f>
        <v>-71174.850000000006</v>
      </c>
      <c r="C1315" s="2"/>
      <c r="D1315" t="str">
        <f t="shared" si="32"/>
        <v>202305</v>
      </c>
    </row>
    <row r="1316" spans="1:4" ht="16.2">
      <c r="A1316" s="1">
        <f>策略報表!A1316</f>
        <v>45052</v>
      </c>
      <c r="B1316">
        <f>策略報表!B1316</f>
        <v>0</v>
      </c>
      <c r="C1316" s="2"/>
      <c r="D1316" t="str">
        <f t="shared" si="32"/>
        <v>202305</v>
      </c>
    </row>
    <row r="1317" spans="1:4" ht="16.2">
      <c r="A1317" s="1">
        <f>策略報表!A1317</f>
        <v>45053</v>
      </c>
      <c r="B1317">
        <f>策略報表!B1317</f>
        <v>0</v>
      </c>
      <c r="C1317" s="2"/>
      <c r="D1317" t="str">
        <f t="shared" si="32"/>
        <v>202305</v>
      </c>
    </row>
    <row r="1318" spans="1:4" ht="16.2">
      <c r="A1318" s="1">
        <f>策略報表!A1318</f>
        <v>45054</v>
      </c>
      <c r="B1318">
        <f>策略報表!B1318</f>
        <v>10822.369999999999</v>
      </c>
      <c r="C1318" s="2"/>
      <c r="D1318" t="str">
        <f t="shared" si="32"/>
        <v>202305</v>
      </c>
    </row>
    <row r="1319" spans="1:4" ht="16.2">
      <c r="A1319" s="1">
        <f>策略報表!A1319</f>
        <v>45055</v>
      </c>
      <c r="B1319">
        <f>策略報表!B1319</f>
        <v>-29967.97</v>
      </c>
      <c r="C1319" s="2"/>
      <c r="D1319" t="str">
        <f t="shared" si="32"/>
        <v>202305</v>
      </c>
    </row>
    <row r="1320" spans="1:4" ht="16.2">
      <c r="A1320" s="1">
        <f>策略報表!A1320</f>
        <v>45056</v>
      </c>
      <c r="B1320">
        <f>策略報表!B1320</f>
        <v>-18637.59</v>
      </c>
      <c r="C1320" s="2"/>
      <c r="D1320" t="str">
        <f t="shared" si="32"/>
        <v>202305</v>
      </c>
    </row>
    <row r="1321" spans="1:4" ht="16.2">
      <c r="A1321" s="1">
        <f>策略報表!A1321</f>
        <v>45057</v>
      </c>
      <c r="B1321">
        <f>策略報表!B1321</f>
        <v>-24536.809999999998</v>
      </c>
      <c r="C1321" s="2"/>
      <c r="D1321" t="str">
        <f t="shared" si="32"/>
        <v>202305</v>
      </c>
    </row>
    <row r="1322" spans="1:4" ht="16.2">
      <c r="A1322" s="1">
        <f>策略報表!A1322</f>
        <v>45058</v>
      </c>
      <c r="B1322">
        <f>策略報表!B1322</f>
        <v>-19130.419999999998</v>
      </c>
      <c r="C1322" s="2"/>
      <c r="D1322" t="str">
        <f t="shared" si="32"/>
        <v>202305</v>
      </c>
    </row>
    <row r="1323" spans="1:4" ht="16.2">
      <c r="A1323" s="1">
        <f>策略報表!A1323</f>
        <v>45059</v>
      </c>
      <c r="B1323">
        <f>策略報表!B1323</f>
        <v>0</v>
      </c>
      <c r="C1323" s="2"/>
      <c r="D1323" t="str">
        <f t="shared" si="32"/>
        <v>202305</v>
      </c>
    </row>
    <row r="1324" spans="1:4" ht="16.2">
      <c r="A1324" s="1">
        <f>策略報表!A1324</f>
        <v>45060</v>
      </c>
      <c r="B1324">
        <f>策略報表!B1324</f>
        <v>0</v>
      </c>
      <c r="C1324" s="2"/>
      <c r="D1324" t="str">
        <f t="shared" si="32"/>
        <v>202305</v>
      </c>
    </row>
    <row r="1325" spans="1:4" ht="16.2">
      <c r="A1325" s="1">
        <f>策略報表!A1325</f>
        <v>45061</v>
      </c>
      <c r="B1325">
        <f>策略報表!B1325</f>
        <v>-60257.15</v>
      </c>
      <c r="C1325" s="2"/>
      <c r="D1325" t="str">
        <f t="shared" si="32"/>
        <v>202305</v>
      </c>
    </row>
    <row r="1326" spans="1:4" ht="16.2">
      <c r="A1326" s="1">
        <f>策略報表!A1326</f>
        <v>45062</v>
      </c>
      <c r="B1326">
        <f>策略報表!B1326</f>
        <v>147954.99</v>
      </c>
      <c r="C1326" s="2"/>
      <c r="D1326" t="str">
        <f t="shared" si="32"/>
        <v>202305</v>
      </c>
    </row>
    <row r="1327" spans="1:4" ht="16.2">
      <c r="A1327" s="1">
        <f>策略報表!A1327</f>
        <v>45063</v>
      </c>
      <c r="B1327">
        <f>策略報表!B1327</f>
        <v>347273.83999999997</v>
      </c>
      <c r="C1327" s="2"/>
      <c r="D1327" t="str">
        <f t="shared" si="32"/>
        <v>202305</v>
      </c>
    </row>
    <row r="1328" spans="1:4" ht="16.2">
      <c r="A1328" s="1">
        <f>策略報表!A1328</f>
        <v>45064</v>
      </c>
      <c r="B1328">
        <f>策略報表!B1328</f>
        <v>53739.49</v>
      </c>
      <c r="C1328" s="2"/>
      <c r="D1328" t="str">
        <f t="shared" si="32"/>
        <v>202305</v>
      </c>
    </row>
    <row r="1329" spans="1:4" ht="16.2">
      <c r="A1329" s="1">
        <f>策略報表!A1329</f>
        <v>45065</v>
      </c>
      <c r="B1329">
        <f>策略報表!B1329</f>
        <v>57334.270000000004</v>
      </c>
      <c r="C1329" s="2"/>
      <c r="D1329" t="str">
        <f t="shared" si="32"/>
        <v>202305</v>
      </c>
    </row>
    <row r="1330" spans="1:4" ht="16.2">
      <c r="A1330" s="1">
        <f>策略報表!A1330</f>
        <v>45066</v>
      </c>
      <c r="B1330">
        <f>策略報表!B1330</f>
        <v>0</v>
      </c>
      <c r="C1330" s="2"/>
      <c r="D1330" t="str">
        <f t="shared" si="32"/>
        <v>202305</v>
      </c>
    </row>
    <row r="1331" spans="1:4" ht="16.2">
      <c r="A1331" s="1">
        <f>策略報表!A1331</f>
        <v>45067</v>
      </c>
      <c r="B1331">
        <f>策略報表!B1331</f>
        <v>0</v>
      </c>
      <c r="C1331" s="2"/>
      <c r="D1331" t="str">
        <f t="shared" si="32"/>
        <v>202305</v>
      </c>
    </row>
    <row r="1332" spans="1:4" ht="16.2">
      <c r="A1332" s="1">
        <f>策略報表!A1332</f>
        <v>45068</v>
      </c>
      <c r="B1332">
        <f>策略報表!B1332</f>
        <v>-37567.86</v>
      </c>
      <c r="C1332" s="2"/>
      <c r="D1332" t="str">
        <f t="shared" si="32"/>
        <v>202305</v>
      </c>
    </row>
    <row r="1333" spans="1:4" ht="16.2">
      <c r="A1333" s="1">
        <f>策略報表!A1333</f>
        <v>45069</v>
      </c>
      <c r="B1333">
        <f>策略報表!B1333</f>
        <v>-23806.850000000002</v>
      </c>
      <c r="C1333" s="2"/>
      <c r="D1333" t="str">
        <f t="shared" si="32"/>
        <v>202305</v>
      </c>
    </row>
    <row r="1334" spans="1:4" ht="16.2">
      <c r="A1334" s="1">
        <f>策略報表!A1334</f>
        <v>45070</v>
      </c>
      <c r="B1334">
        <f>策略報表!B1334</f>
        <v>-72868.58</v>
      </c>
      <c r="C1334" s="2"/>
      <c r="D1334" t="str">
        <f t="shared" si="32"/>
        <v>202305</v>
      </c>
    </row>
    <row r="1335" spans="1:4" ht="16.2">
      <c r="A1335" s="1">
        <f>策略報表!A1335</f>
        <v>45071</v>
      </c>
      <c r="B1335">
        <f>策略報表!B1335</f>
        <v>-50068</v>
      </c>
      <c r="C1335" s="2"/>
      <c r="D1335" t="str">
        <f t="shared" si="32"/>
        <v>202305</v>
      </c>
    </row>
    <row r="1336" spans="1:4" ht="16.2">
      <c r="A1336" s="1">
        <f>策略報表!A1336</f>
        <v>45072</v>
      </c>
      <c r="B1336">
        <f>策略報表!B1336</f>
        <v>265944.09999999998</v>
      </c>
      <c r="C1336" s="2"/>
      <c r="D1336" t="str">
        <f t="shared" si="32"/>
        <v>202305</v>
      </c>
    </row>
    <row r="1337" spans="1:4" ht="16.2">
      <c r="A1337" s="1">
        <f>策略報表!A1337</f>
        <v>45073</v>
      </c>
      <c r="B1337">
        <f>策略報表!B1337</f>
        <v>0</v>
      </c>
      <c r="C1337" s="2"/>
      <c r="D1337" t="str">
        <f t="shared" si="32"/>
        <v>202305</v>
      </c>
    </row>
    <row r="1338" spans="1:4" ht="16.2">
      <c r="A1338" s="1">
        <f>策略報表!A1338</f>
        <v>45074</v>
      </c>
      <c r="B1338">
        <f>策略報表!B1338</f>
        <v>0</v>
      </c>
      <c r="C1338" s="2"/>
      <c r="D1338" t="str">
        <f t="shared" si="32"/>
        <v>202305</v>
      </c>
    </row>
    <row r="1339" spans="1:4" ht="16.2">
      <c r="A1339" s="1">
        <f>策略報表!A1339</f>
        <v>45075</v>
      </c>
      <c r="B1339">
        <f>策略報表!B1339</f>
        <v>167812.28</v>
      </c>
      <c r="C1339" s="2"/>
      <c r="D1339" t="str">
        <f t="shared" si="32"/>
        <v>202305</v>
      </c>
    </row>
    <row r="1340" spans="1:4" ht="16.2">
      <c r="A1340" s="1">
        <f>策略報表!A1340</f>
        <v>45076</v>
      </c>
      <c r="B1340">
        <f>策略報表!B1340</f>
        <v>-17992.41</v>
      </c>
      <c r="C1340" s="2"/>
      <c r="D1340" t="str">
        <f t="shared" si="32"/>
        <v>202305</v>
      </c>
    </row>
    <row r="1341" spans="1:4" ht="16.2">
      <c r="A1341" s="1">
        <f>策略報表!A1341</f>
        <v>45077</v>
      </c>
      <c r="B1341">
        <f>策略報表!B1341</f>
        <v>-65383.079999999994</v>
      </c>
      <c r="C1341" s="2"/>
      <c r="D1341" t="str">
        <f t="shared" si="32"/>
        <v>202305</v>
      </c>
    </row>
    <row r="1342" spans="1:4" ht="16.2">
      <c r="A1342" s="1">
        <f>策略報表!A1342</f>
        <v>45078</v>
      </c>
      <c r="B1342">
        <f>策略報表!B1342</f>
        <v>-46700</v>
      </c>
      <c r="C1342" s="2"/>
      <c r="D1342" t="str">
        <f t="shared" si="32"/>
        <v>202306</v>
      </c>
    </row>
    <row r="1343" spans="1:4" ht="16.2">
      <c r="A1343" s="1">
        <f>策略報表!A1343</f>
        <v>45079</v>
      </c>
      <c r="B1343">
        <f>策略報表!B1343</f>
        <v>232801.55</v>
      </c>
      <c r="C1343" s="2"/>
      <c r="D1343" t="str">
        <f t="shared" si="32"/>
        <v>202306</v>
      </c>
    </row>
    <row r="1344" spans="1:4" ht="16.2">
      <c r="A1344" s="1">
        <f>策略報表!A1344</f>
        <v>45080</v>
      </c>
      <c r="B1344">
        <f>策略報表!B1344</f>
        <v>0</v>
      </c>
      <c r="C1344" s="2"/>
      <c r="D1344" t="str">
        <f t="shared" si="32"/>
        <v>202306</v>
      </c>
    </row>
    <row r="1345" spans="1:4" ht="16.2">
      <c r="A1345" s="1">
        <f>策略報表!A1345</f>
        <v>45081</v>
      </c>
      <c r="B1345">
        <f>策略報表!B1345</f>
        <v>0</v>
      </c>
      <c r="C1345" s="2"/>
      <c r="D1345" t="str">
        <f t="shared" si="32"/>
        <v>202306</v>
      </c>
    </row>
    <row r="1346" spans="1:4" ht="16.2">
      <c r="A1346" s="1">
        <f>策略報表!A1346</f>
        <v>45082</v>
      </c>
      <c r="B1346">
        <f>策略報表!B1346</f>
        <v>-28609.4</v>
      </c>
      <c r="C1346" s="2"/>
      <c r="D1346" t="str">
        <f t="shared" si="32"/>
        <v>202306</v>
      </c>
    </row>
    <row r="1347" spans="1:4" ht="16.2">
      <c r="A1347" s="1">
        <f>策略報表!A1347</f>
        <v>45083</v>
      </c>
      <c r="B1347">
        <f>策略報表!B1347</f>
        <v>23386.01</v>
      </c>
      <c r="C1347" s="2"/>
      <c r="D1347" t="str">
        <f t="shared" si="32"/>
        <v>202306</v>
      </c>
    </row>
    <row r="1348" spans="1:4" ht="16.2">
      <c r="A1348" s="1">
        <f>策略報表!A1348</f>
        <v>45084</v>
      </c>
      <c r="B1348">
        <f>策略報表!B1348</f>
        <v>145061.39000000001</v>
      </c>
      <c r="C1348" s="2"/>
      <c r="D1348" t="str">
        <f t="shared" ref="D1348:D1411" si="33">TEXT(A1348,"yyyymm")</f>
        <v>202306</v>
      </c>
    </row>
    <row r="1349" spans="1:4" ht="16.2">
      <c r="A1349" s="1">
        <f>策略報表!A1349</f>
        <v>45085</v>
      </c>
      <c r="B1349">
        <f>策略報表!B1349</f>
        <v>-59147.259999999995</v>
      </c>
      <c r="C1349" s="2"/>
      <c r="D1349" t="str">
        <f t="shared" si="33"/>
        <v>202306</v>
      </c>
    </row>
    <row r="1350" spans="1:4" ht="16.2">
      <c r="A1350" s="1">
        <f>策略報表!A1350</f>
        <v>45086</v>
      </c>
      <c r="B1350">
        <f>策略報表!B1350</f>
        <v>19345.64</v>
      </c>
      <c r="C1350" s="2"/>
      <c r="D1350" t="str">
        <f t="shared" si="33"/>
        <v>202306</v>
      </c>
    </row>
    <row r="1351" spans="1:4" ht="16.2">
      <c r="A1351" s="1">
        <f>策略報表!A1351</f>
        <v>45087</v>
      </c>
      <c r="B1351">
        <f>策略報表!B1351</f>
        <v>0</v>
      </c>
      <c r="C1351" s="2"/>
      <c r="D1351" t="str">
        <f t="shared" si="33"/>
        <v>202306</v>
      </c>
    </row>
    <row r="1352" spans="1:4" ht="16.2">
      <c r="A1352" s="1">
        <f>策略報表!A1352</f>
        <v>45088</v>
      </c>
      <c r="B1352">
        <f>策略報表!B1352</f>
        <v>0</v>
      </c>
      <c r="C1352" s="2"/>
      <c r="D1352" t="str">
        <f t="shared" si="33"/>
        <v>202306</v>
      </c>
    </row>
    <row r="1353" spans="1:4" ht="16.2">
      <c r="A1353" s="1">
        <f>策略報表!A1353</f>
        <v>45089</v>
      </c>
      <c r="B1353">
        <f>策略報表!B1353</f>
        <v>-11918.519999999997</v>
      </c>
      <c r="C1353" s="2"/>
      <c r="D1353" t="str">
        <f t="shared" si="33"/>
        <v>202306</v>
      </c>
    </row>
    <row r="1354" spans="1:4" ht="16.2">
      <c r="A1354" s="1">
        <f>策略報表!A1354</f>
        <v>45090</v>
      </c>
      <c r="B1354">
        <f>策略報表!B1354</f>
        <v>282947.31</v>
      </c>
      <c r="C1354" s="2"/>
      <c r="D1354" t="str">
        <f t="shared" si="33"/>
        <v>202306</v>
      </c>
    </row>
    <row r="1355" spans="1:4" ht="16.2">
      <c r="A1355" s="1">
        <f>策略報表!A1355</f>
        <v>45091</v>
      </c>
      <c r="B1355">
        <f>策略報表!B1355</f>
        <v>-35386.99</v>
      </c>
      <c r="C1355" s="2"/>
      <c r="D1355" t="str">
        <f t="shared" si="33"/>
        <v>202306</v>
      </c>
    </row>
    <row r="1356" spans="1:4" ht="16.2">
      <c r="A1356" s="1">
        <f>策略報表!A1356</f>
        <v>45092</v>
      </c>
      <c r="B1356">
        <f>策略報表!B1356</f>
        <v>65812.95</v>
      </c>
      <c r="C1356" s="2"/>
      <c r="D1356" t="str">
        <f t="shared" si="33"/>
        <v>202306</v>
      </c>
    </row>
    <row r="1357" spans="1:4" ht="16.2">
      <c r="A1357" s="1">
        <f>策略報表!A1357</f>
        <v>45093</v>
      </c>
      <c r="B1357">
        <f>策略報表!B1357</f>
        <v>-75744.98</v>
      </c>
      <c r="C1357" s="2"/>
      <c r="D1357" t="str">
        <f t="shared" si="33"/>
        <v>202306</v>
      </c>
    </row>
    <row r="1358" spans="1:4" ht="16.2">
      <c r="A1358" s="1">
        <f>策略報表!A1358</f>
        <v>45094</v>
      </c>
      <c r="B1358">
        <f>策略報表!B1358</f>
        <v>0</v>
      </c>
      <c r="C1358" s="2"/>
      <c r="D1358" t="str">
        <f t="shared" si="33"/>
        <v>202306</v>
      </c>
    </row>
    <row r="1359" spans="1:4" ht="16.2">
      <c r="A1359" s="1">
        <f>策略報表!A1359</f>
        <v>45095</v>
      </c>
      <c r="B1359">
        <f>策略報表!B1359</f>
        <v>0</v>
      </c>
      <c r="C1359" s="2"/>
      <c r="D1359" t="str">
        <f t="shared" si="33"/>
        <v>202306</v>
      </c>
    </row>
    <row r="1360" spans="1:4" ht="16.2">
      <c r="A1360" s="1">
        <f>策略報表!A1360</f>
        <v>45096</v>
      </c>
      <c r="B1360">
        <f>策略報表!B1360</f>
        <v>-19452.61</v>
      </c>
      <c r="C1360" s="2"/>
      <c r="D1360" t="str">
        <f t="shared" si="33"/>
        <v>202306</v>
      </c>
    </row>
    <row r="1361" spans="1:4" ht="16.2">
      <c r="A1361" s="1">
        <f>策略報表!A1361</f>
        <v>45097</v>
      </c>
      <c r="B1361">
        <f>策略報表!B1361</f>
        <v>-63384.349999999991</v>
      </c>
      <c r="C1361" s="2"/>
      <c r="D1361" t="str">
        <f t="shared" si="33"/>
        <v>202306</v>
      </c>
    </row>
    <row r="1362" spans="1:4" ht="16.2">
      <c r="A1362" s="1">
        <f>策略報表!A1362</f>
        <v>45098</v>
      </c>
      <c r="B1362">
        <f>策略報表!B1362</f>
        <v>-30956.67</v>
      </c>
      <c r="C1362" s="2"/>
      <c r="D1362" t="str">
        <f t="shared" si="33"/>
        <v>202306</v>
      </c>
    </row>
    <row r="1363" spans="1:4" ht="16.2">
      <c r="A1363" s="1">
        <f>策略報表!A1363</f>
        <v>45099</v>
      </c>
      <c r="B1363">
        <f>策略報表!B1363</f>
        <v>0</v>
      </c>
      <c r="C1363" s="2"/>
      <c r="D1363" t="str">
        <f t="shared" si="33"/>
        <v>202306</v>
      </c>
    </row>
    <row r="1364" spans="1:4" ht="16.2">
      <c r="A1364" s="1">
        <f>策略報表!A1364</f>
        <v>45100</v>
      </c>
      <c r="B1364">
        <f>策略報表!B1364</f>
        <v>0</v>
      </c>
      <c r="C1364" s="2"/>
      <c r="D1364" t="str">
        <f t="shared" si="33"/>
        <v>202306</v>
      </c>
    </row>
    <row r="1365" spans="1:4" ht="16.2">
      <c r="A1365" s="1">
        <f>策略報表!A1365</f>
        <v>45101</v>
      </c>
      <c r="B1365">
        <f>策略報表!B1365</f>
        <v>0</v>
      </c>
      <c r="C1365" s="2"/>
      <c r="D1365" t="str">
        <f t="shared" si="33"/>
        <v>202306</v>
      </c>
    </row>
    <row r="1366" spans="1:4" ht="16.2">
      <c r="A1366" s="1">
        <f>策略報表!A1366</f>
        <v>45102</v>
      </c>
      <c r="B1366">
        <f>策略報表!B1366</f>
        <v>0</v>
      </c>
      <c r="C1366" s="2"/>
      <c r="D1366" t="str">
        <f t="shared" si="33"/>
        <v>202306</v>
      </c>
    </row>
    <row r="1367" spans="1:4" ht="16.2">
      <c r="A1367" s="1">
        <f>策略報表!A1367</f>
        <v>45103</v>
      </c>
      <c r="B1367">
        <f>策略報表!B1367</f>
        <v>-20369.739999999998</v>
      </c>
      <c r="C1367" s="2"/>
      <c r="D1367" t="str">
        <f t="shared" si="33"/>
        <v>202306</v>
      </c>
    </row>
    <row r="1368" spans="1:4" ht="16.2">
      <c r="A1368" s="1">
        <f>策略報表!A1368</f>
        <v>45104</v>
      </c>
      <c r="B1368">
        <f>策略報表!B1368</f>
        <v>9338.9399999999987</v>
      </c>
      <c r="C1368" s="2"/>
      <c r="D1368" t="str">
        <f t="shared" si="33"/>
        <v>202306</v>
      </c>
    </row>
    <row r="1369" spans="1:4" ht="16.2">
      <c r="A1369" s="1">
        <f>策略報表!A1369</f>
        <v>45105</v>
      </c>
      <c r="B1369">
        <f>策略報表!B1369</f>
        <v>-18320.11</v>
      </c>
      <c r="C1369" s="2"/>
      <c r="D1369" t="str">
        <f t="shared" si="33"/>
        <v>202306</v>
      </c>
    </row>
    <row r="1370" spans="1:4" ht="16.2">
      <c r="A1370" s="1">
        <f>策略報表!A1370</f>
        <v>45106</v>
      </c>
      <c r="B1370">
        <f>策略報表!B1370</f>
        <v>-117983.45</v>
      </c>
      <c r="C1370" s="2"/>
      <c r="D1370" t="str">
        <f t="shared" si="33"/>
        <v>202306</v>
      </c>
    </row>
    <row r="1371" spans="1:4" ht="16.2">
      <c r="A1371" s="1">
        <f>策略報表!A1371</f>
        <v>45107</v>
      </c>
      <c r="B1371">
        <f>策略報表!B1371</f>
        <v>-45216.76</v>
      </c>
      <c r="C1371" s="2"/>
      <c r="D1371" t="str">
        <f t="shared" si="33"/>
        <v>202306</v>
      </c>
    </row>
    <row r="1372" spans="1:4" ht="16.2">
      <c r="A1372" s="1">
        <f>策略報表!A1372</f>
        <v>45108</v>
      </c>
      <c r="B1372">
        <f>策略報表!B1372</f>
        <v>0</v>
      </c>
      <c r="C1372" s="2"/>
      <c r="D1372" t="str">
        <f t="shared" si="33"/>
        <v>202307</v>
      </c>
    </row>
    <row r="1373" spans="1:4" ht="16.2">
      <c r="A1373" s="1">
        <f>策略報表!A1373</f>
        <v>45109</v>
      </c>
      <c r="B1373">
        <f>策略報表!B1373</f>
        <v>0</v>
      </c>
      <c r="C1373" s="2"/>
      <c r="D1373" t="str">
        <f t="shared" si="33"/>
        <v>202307</v>
      </c>
    </row>
    <row r="1374" spans="1:4" ht="16.2">
      <c r="A1374" s="1">
        <f>策略報表!A1374</f>
        <v>45110</v>
      </c>
      <c r="B1374">
        <f>策略報表!B1374</f>
        <v>121443.05999999998</v>
      </c>
      <c r="C1374" s="2"/>
      <c r="D1374" t="str">
        <f t="shared" si="33"/>
        <v>202307</v>
      </c>
    </row>
    <row r="1375" spans="1:4" ht="16.2">
      <c r="A1375" s="1">
        <f>策略報表!A1375</f>
        <v>45111</v>
      </c>
      <c r="B1375">
        <f>策略報表!B1375</f>
        <v>28712.68</v>
      </c>
      <c r="C1375" s="2"/>
      <c r="D1375" t="str">
        <f t="shared" si="33"/>
        <v>202307</v>
      </c>
    </row>
    <row r="1376" spans="1:4" ht="16.2">
      <c r="A1376" s="1">
        <f>策略報表!A1376</f>
        <v>45112</v>
      </c>
      <c r="B1376">
        <f>策略報表!B1376</f>
        <v>-35871.130000000005</v>
      </c>
      <c r="C1376" s="2"/>
      <c r="D1376" t="str">
        <f t="shared" si="33"/>
        <v>202307</v>
      </c>
    </row>
    <row r="1377" spans="1:4" ht="16.2">
      <c r="A1377" s="1">
        <f>策略報表!A1377</f>
        <v>45113</v>
      </c>
      <c r="B1377">
        <f>策略報表!B1377</f>
        <v>174614.99000000002</v>
      </c>
      <c r="C1377" s="2"/>
      <c r="D1377" t="str">
        <f t="shared" si="33"/>
        <v>202307</v>
      </c>
    </row>
    <row r="1378" spans="1:4" ht="16.2">
      <c r="A1378" s="1">
        <f>策略報表!A1378</f>
        <v>45114</v>
      </c>
      <c r="B1378">
        <f>策略報表!B1378</f>
        <v>16504.690000000002</v>
      </c>
      <c r="C1378" s="2"/>
      <c r="D1378" t="str">
        <f t="shared" si="33"/>
        <v>202307</v>
      </c>
    </row>
    <row r="1379" spans="1:4" ht="16.2">
      <c r="A1379" s="1">
        <f>策略報表!A1379</f>
        <v>45115</v>
      </c>
      <c r="B1379">
        <f>策略報表!B1379</f>
        <v>0</v>
      </c>
      <c r="C1379" s="2"/>
      <c r="D1379" t="str">
        <f t="shared" si="33"/>
        <v>202307</v>
      </c>
    </row>
    <row r="1380" spans="1:4" ht="16.2">
      <c r="A1380" s="1">
        <f>策略報表!A1380</f>
        <v>45116</v>
      </c>
      <c r="B1380">
        <f>策略報表!B1380</f>
        <v>0</v>
      </c>
      <c r="C1380" s="2"/>
      <c r="D1380" t="str">
        <f t="shared" si="33"/>
        <v>202307</v>
      </c>
    </row>
    <row r="1381" spans="1:4" ht="16.2">
      <c r="A1381" s="1">
        <f>策略報表!A1381</f>
        <v>45117</v>
      </c>
      <c r="B1381">
        <f>策略報表!B1381</f>
        <v>-46403.689999999995</v>
      </c>
      <c r="C1381" s="2"/>
      <c r="D1381" t="str">
        <f t="shared" si="33"/>
        <v>202307</v>
      </c>
    </row>
    <row r="1382" spans="1:4" ht="16.2">
      <c r="A1382" s="1">
        <f>策略報表!A1382</f>
        <v>45118</v>
      </c>
      <c r="B1382">
        <f>策略報表!B1382</f>
        <v>-8543.6700000000037</v>
      </c>
      <c r="C1382" s="2"/>
      <c r="D1382" t="str">
        <f t="shared" si="33"/>
        <v>202307</v>
      </c>
    </row>
    <row r="1383" spans="1:4" ht="16.2">
      <c r="A1383" s="1">
        <f>策略報表!A1383</f>
        <v>45119</v>
      </c>
      <c r="B1383">
        <f>策略報表!B1383</f>
        <v>3068.4199999999992</v>
      </c>
      <c r="C1383" s="2"/>
      <c r="D1383" t="str">
        <f t="shared" si="33"/>
        <v>202307</v>
      </c>
    </row>
    <row r="1384" spans="1:4" ht="16.2">
      <c r="A1384" s="1">
        <f>策略報表!A1384</f>
        <v>45120</v>
      </c>
      <c r="B1384">
        <f>策略報表!B1384</f>
        <v>46624.14</v>
      </c>
      <c r="C1384" s="2"/>
      <c r="D1384" t="str">
        <f t="shared" si="33"/>
        <v>202307</v>
      </c>
    </row>
    <row r="1385" spans="1:4" ht="16.2">
      <c r="A1385" s="1">
        <f>策略報表!A1385</f>
        <v>45121</v>
      </c>
      <c r="B1385">
        <f>策略報表!B1385</f>
        <v>115633.22</v>
      </c>
      <c r="C1385" s="2"/>
      <c r="D1385" t="str">
        <f t="shared" si="33"/>
        <v>202307</v>
      </c>
    </row>
    <row r="1386" spans="1:4" ht="16.2">
      <c r="A1386" s="1">
        <f>策略報表!A1386</f>
        <v>45122</v>
      </c>
      <c r="B1386">
        <f>策略報表!B1386</f>
        <v>0</v>
      </c>
      <c r="C1386" s="2"/>
      <c r="D1386" t="str">
        <f t="shared" si="33"/>
        <v>202307</v>
      </c>
    </row>
    <row r="1387" spans="1:4" ht="16.2">
      <c r="A1387" s="1">
        <f>策略報表!A1387</f>
        <v>45123</v>
      </c>
      <c r="B1387">
        <f>策略報表!B1387</f>
        <v>0</v>
      </c>
      <c r="C1387" s="2"/>
      <c r="D1387" t="str">
        <f t="shared" si="33"/>
        <v>202307</v>
      </c>
    </row>
    <row r="1388" spans="1:4" ht="16.2">
      <c r="A1388" s="1">
        <f>策略報表!A1388</f>
        <v>45124</v>
      </c>
      <c r="B1388">
        <f>策略報表!B1388</f>
        <v>-19072.189999999999</v>
      </c>
      <c r="C1388" s="2"/>
      <c r="D1388" t="str">
        <f t="shared" si="33"/>
        <v>202307</v>
      </c>
    </row>
    <row r="1389" spans="1:4" ht="16.2">
      <c r="A1389" s="1">
        <f>策略報表!A1389</f>
        <v>45125</v>
      </c>
      <c r="B1389">
        <f>策略報表!B1389</f>
        <v>-69897.72</v>
      </c>
      <c r="C1389" s="2"/>
      <c r="D1389" t="str">
        <f t="shared" si="33"/>
        <v>202307</v>
      </c>
    </row>
    <row r="1390" spans="1:4" ht="16.2">
      <c r="A1390" s="1">
        <f>策略報表!A1390</f>
        <v>45126</v>
      </c>
      <c r="B1390">
        <f>策略報表!B1390</f>
        <v>-111669.49</v>
      </c>
      <c r="C1390" s="2"/>
      <c r="D1390" t="str">
        <f t="shared" si="33"/>
        <v>202307</v>
      </c>
    </row>
    <row r="1391" spans="1:4" ht="16.2">
      <c r="A1391" s="1">
        <f>策略報表!A1391</f>
        <v>45127</v>
      </c>
      <c r="B1391">
        <f>策略報表!B1391</f>
        <v>-23764.760000000002</v>
      </c>
      <c r="C1391" s="2"/>
      <c r="D1391" t="str">
        <f t="shared" si="33"/>
        <v>202307</v>
      </c>
    </row>
    <row r="1392" spans="1:4" ht="16.2">
      <c r="A1392" s="1">
        <f>策略報表!A1392</f>
        <v>45128</v>
      </c>
      <c r="B1392">
        <f>策略報表!B1392</f>
        <v>-37075.039999999994</v>
      </c>
      <c r="C1392" s="2"/>
      <c r="D1392" t="str">
        <f t="shared" si="33"/>
        <v>202307</v>
      </c>
    </row>
    <row r="1393" spans="1:4" ht="16.2">
      <c r="A1393" s="1">
        <f>策略報表!A1393</f>
        <v>45129</v>
      </c>
      <c r="B1393">
        <f>策略報表!B1393</f>
        <v>0</v>
      </c>
      <c r="C1393" s="2"/>
      <c r="D1393" t="str">
        <f t="shared" si="33"/>
        <v>202307</v>
      </c>
    </row>
    <row r="1394" spans="1:4" ht="16.2">
      <c r="A1394" s="1">
        <f>策略報表!A1394</f>
        <v>45130</v>
      </c>
      <c r="B1394">
        <f>策略報表!B1394</f>
        <v>0</v>
      </c>
      <c r="C1394" s="2"/>
      <c r="D1394" t="str">
        <f t="shared" si="33"/>
        <v>202307</v>
      </c>
    </row>
    <row r="1395" spans="1:4" ht="16.2">
      <c r="A1395" s="1">
        <f>策略報表!A1395</f>
        <v>45131</v>
      </c>
      <c r="B1395">
        <f>策略報表!B1395</f>
        <v>-29844.340000000004</v>
      </c>
      <c r="C1395" s="2"/>
      <c r="D1395" t="str">
        <f t="shared" si="33"/>
        <v>202307</v>
      </c>
    </row>
    <row r="1396" spans="1:4" ht="16.2">
      <c r="A1396" s="1">
        <f>策略報表!A1396</f>
        <v>45132</v>
      </c>
      <c r="B1396">
        <f>策略報表!B1396</f>
        <v>144390.47000000003</v>
      </c>
      <c r="C1396" s="2"/>
      <c r="D1396" t="str">
        <f t="shared" si="33"/>
        <v>202307</v>
      </c>
    </row>
    <row r="1397" spans="1:4" ht="16.2">
      <c r="A1397" s="1">
        <f>策略報表!A1397</f>
        <v>45133</v>
      </c>
      <c r="B1397">
        <f>策略報表!B1397</f>
        <v>-109431.28</v>
      </c>
      <c r="C1397" s="2"/>
      <c r="D1397" t="str">
        <f t="shared" si="33"/>
        <v>202307</v>
      </c>
    </row>
    <row r="1398" spans="1:4" ht="16.2">
      <c r="A1398" s="1">
        <f>策略報表!A1398</f>
        <v>45134</v>
      </c>
      <c r="B1398">
        <f>策略報表!B1398</f>
        <v>64887.469999999987</v>
      </c>
      <c r="C1398" s="2"/>
      <c r="D1398" t="str">
        <f t="shared" si="33"/>
        <v>202307</v>
      </c>
    </row>
    <row r="1399" spans="1:4" ht="16.2">
      <c r="A1399" s="1">
        <f>策略報表!A1399</f>
        <v>45135</v>
      </c>
      <c r="B1399">
        <f>策略報表!B1399</f>
        <v>-3246.6999999999971</v>
      </c>
      <c r="C1399" s="2"/>
      <c r="D1399" t="str">
        <f t="shared" si="33"/>
        <v>202307</v>
      </c>
    </row>
    <row r="1400" spans="1:4" ht="16.2">
      <c r="A1400" s="1">
        <f>策略報表!A1400</f>
        <v>45136</v>
      </c>
      <c r="B1400">
        <f>策略報表!B1400</f>
        <v>0</v>
      </c>
      <c r="C1400" s="2"/>
      <c r="D1400" t="str">
        <f t="shared" si="33"/>
        <v>202307</v>
      </c>
    </row>
    <row r="1401" spans="1:4" ht="16.2">
      <c r="A1401" s="1">
        <f>策略報表!A1401</f>
        <v>45137</v>
      </c>
      <c r="B1401">
        <f>策略報表!B1401</f>
        <v>0</v>
      </c>
      <c r="C1401" s="2"/>
      <c r="D1401" t="str">
        <f t="shared" si="33"/>
        <v>202307</v>
      </c>
    </row>
    <row r="1402" spans="1:4" ht="16.2">
      <c r="A1402" s="1">
        <f>策略報表!A1402</f>
        <v>45138</v>
      </c>
      <c r="B1402">
        <f>策略報表!B1402</f>
        <v>25689.679999999997</v>
      </c>
      <c r="C1402" s="2"/>
      <c r="D1402" t="str">
        <f t="shared" si="33"/>
        <v>202307</v>
      </c>
    </row>
    <row r="1403" spans="1:4" ht="16.2">
      <c r="A1403" s="1">
        <f>策略報表!A1403</f>
        <v>45139</v>
      </c>
      <c r="B1403">
        <f>策略報表!B1403</f>
        <v>-3654.670000000001</v>
      </c>
      <c r="C1403" s="2"/>
      <c r="D1403" t="str">
        <f t="shared" si="33"/>
        <v>202308</v>
      </c>
    </row>
    <row r="1404" spans="1:4" ht="16.2">
      <c r="A1404" s="1">
        <f>策略報表!A1404</f>
        <v>45140</v>
      </c>
      <c r="B1404">
        <f>策略報表!B1404</f>
        <v>168747.58999999997</v>
      </c>
      <c r="C1404" s="2"/>
      <c r="D1404" t="str">
        <f t="shared" si="33"/>
        <v>202308</v>
      </c>
    </row>
    <row r="1405" spans="1:4" ht="16.2">
      <c r="A1405" s="1">
        <f>策略報表!A1405</f>
        <v>45141</v>
      </c>
      <c r="B1405">
        <f>策略報表!B1405</f>
        <v>0</v>
      </c>
      <c r="C1405" s="2"/>
      <c r="D1405" t="str">
        <f t="shared" si="33"/>
        <v>202308</v>
      </c>
    </row>
    <row r="1406" spans="1:4" ht="16.2">
      <c r="A1406" s="1">
        <f>策略報表!A1406</f>
        <v>45142</v>
      </c>
      <c r="B1406">
        <f>策略報表!B1406</f>
        <v>3292.5</v>
      </c>
      <c r="C1406" s="2"/>
      <c r="D1406" t="str">
        <f t="shared" si="33"/>
        <v>202308</v>
      </c>
    </row>
    <row r="1407" spans="1:4" ht="16.2">
      <c r="A1407" s="1">
        <f>策略報表!A1407</f>
        <v>45143</v>
      </c>
      <c r="B1407">
        <f>策略報表!B1407</f>
        <v>0</v>
      </c>
      <c r="C1407" s="2"/>
      <c r="D1407" t="str">
        <f t="shared" si="33"/>
        <v>202308</v>
      </c>
    </row>
    <row r="1408" spans="1:4" ht="16.2">
      <c r="A1408" s="1">
        <f>策略報表!A1408</f>
        <v>45144</v>
      </c>
      <c r="B1408">
        <f>策略報表!B1408</f>
        <v>0</v>
      </c>
      <c r="C1408" s="2"/>
      <c r="D1408" t="str">
        <f t="shared" si="33"/>
        <v>202308</v>
      </c>
    </row>
    <row r="1409" spans="1:4" ht="16.2">
      <c r="A1409" s="1">
        <f>策略報表!A1409</f>
        <v>45145</v>
      </c>
      <c r="B1409">
        <f>策略報表!B1409</f>
        <v>60210.620000000017</v>
      </c>
      <c r="C1409" s="2"/>
      <c r="D1409" t="str">
        <f t="shared" si="33"/>
        <v>202308</v>
      </c>
    </row>
    <row r="1410" spans="1:4" ht="16.2">
      <c r="A1410" s="1">
        <f>策略報表!A1410</f>
        <v>45146</v>
      </c>
      <c r="B1410">
        <f>策略報表!B1410</f>
        <v>-51511.28</v>
      </c>
      <c r="C1410" s="2"/>
      <c r="D1410" t="str">
        <f t="shared" si="33"/>
        <v>202308</v>
      </c>
    </row>
    <row r="1411" spans="1:4" ht="16.2">
      <c r="A1411" s="1">
        <f>策略報表!A1411</f>
        <v>45147</v>
      </c>
      <c r="B1411">
        <f>策略報表!B1411</f>
        <v>-13628.74</v>
      </c>
      <c r="C1411" s="2"/>
      <c r="D1411" t="str">
        <f t="shared" si="33"/>
        <v>202308</v>
      </c>
    </row>
    <row r="1412" spans="1:4" ht="16.2">
      <c r="A1412" s="1">
        <f>策略報表!A1412</f>
        <v>45148</v>
      </c>
      <c r="B1412">
        <f>策略報表!B1412</f>
        <v>29585.350000000006</v>
      </c>
      <c r="C1412" s="2"/>
      <c r="D1412" t="str">
        <f t="shared" ref="D1412:D1475" si="34">TEXT(A1412,"yyyymm")</f>
        <v>202308</v>
      </c>
    </row>
    <row r="1413" spans="1:4" ht="16.2">
      <c r="A1413" s="1">
        <f>策略報表!A1413</f>
        <v>45149</v>
      </c>
      <c r="B1413">
        <f>策略報表!B1413</f>
        <v>-59007.1</v>
      </c>
      <c r="C1413" s="2"/>
      <c r="D1413" t="str">
        <f t="shared" si="34"/>
        <v>202308</v>
      </c>
    </row>
    <row r="1414" spans="1:4" ht="16.2">
      <c r="A1414" s="1">
        <f>策略報表!A1414</f>
        <v>45150</v>
      </c>
      <c r="B1414">
        <f>策略報表!B1414</f>
        <v>0</v>
      </c>
      <c r="C1414" s="2"/>
      <c r="D1414" t="str">
        <f t="shared" si="34"/>
        <v>202308</v>
      </c>
    </row>
    <row r="1415" spans="1:4" ht="16.2">
      <c r="A1415" s="1">
        <f>策略報表!A1415</f>
        <v>45151</v>
      </c>
      <c r="B1415">
        <f>策略報表!B1415</f>
        <v>0</v>
      </c>
      <c r="C1415" s="2"/>
      <c r="D1415" t="str">
        <f t="shared" si="34"/>
        <v>202308</v>
      </c>
    </row>
    <row r="1416" spans="1:4" ht="16.2">
      <c r="A1416" s="1">
        <f>策略報表!A1416</f>
        <v>45152</v>
      </c>
      <c r="B1416">
        <f>策略報表!B1416</f>
        <v>167751.89000000001</v>
      </c>
      <c r="C1416" s="2"/>
      <c r="D1416" t="str">
        <f t="shared" si="34"/>
        <v>202308</v>
      </c>
    </row>
    <row r="1417" spans="1:4" ht="16.2">
      <c r="A1417" s="1">
        <f>策略報表!A1417</f>
        <v>45153</v>
      </c>
      <c r="B1417">
        <f>策略報表!B1417</f>
        <v>-105661.22</v>
      </c>
      <c r="C1417" s="2"/>
      <c r="D1417" t="str">
        <f t="shared" si="34"/>
        <v>202308</v>
      </c>
    </row>
    <row r="1418" spans="1:4" ht="16.2">
      <c r="A1418" s="1">
        <f>策略報表!A1418</f>
        <v>45154</v>
      </c>
      <c r="B1418">
        <f>策略報表!B1418</f>
        <v>-3660.5600000000013</v>
      </c>
      <c r="C1418" s="2"/>
      <c r="D1418" t="str">
        <f t="shared" si="34"/>
        <v>202308</v>
      </c>
    </row>
    <row r="1419" spans="1:4" ht="16.2">
      <c r="A1419" s="1">
        <f>策略報表!A1419</f>
        <v>45155</v>
      </c>
      <c r="B1419">
        <f>策略報表!B1419</f>
        <v>-18056.66</v>
      </c>
      <c r="C1419" s="2"/>
      <c r="D1419" t="str">
        <f t="shared" si="34"/>
        <v>202308</v>
      </c>
    </row>
    <row r="1420" spans="1:4" ht="16.2">
      <c r="A1420" s="1">
        <f>策略報表!A1420</f>
        <v>45156</v>
      </c>
      <c r="B1420">
        <f>策略報表!B1420</f>
        <v>-110087.9</v>
      </c>
      <c r="C1420" s="2"/>
      <c r="D1420" t="str">
        <f t="shared" si="34"/>
        <v>202308</v>
      </c>
    </row>
    <row r="1421" spans="1:4" ht="16.2">
      <c r="A1421" s="1">
        <f>策略報表!A1421</f>
        <v>45157</v>
      </c>
      <c r="B1421">
        <f>策略報表!B1421</f>
        <v>0</v>
      </c>
      <c r="C1421" s="2"/>
      <c r="D1421" t="str">
        <f t="shared" si="34"/>
        <v>202308</v>
      </c>
    </row>
    <row r="1422" spans="1:4" ht="16.2">
      <c r="A1422" s="1">
        <f>策略報表!A1422</f>
        <v>45158</v>
      </c>
      <c r="B1422">
        <f>策略報表!B1422</f>
        <v>0</v>
      </c>
      <c r="C1422" s="2"/>
      <c r="D1422" t="str">
        <f t="shared" si="34"/>
        <v>202308</v>
      </c>
    </row>
    <row r="1423" spans="1:4" ht="16.2">
      <c r="A1423" s="1">
        <f>策略報表!A1423</f>
        <v>45159</v>
      </c>
      <c r="B1423">
        <f>策略報表!B1423</f>
        <v>-37267.879999999997</v>
      </c>
      <c r="C1423" s="2"/>
      <c r="D1423" t="str">
        <f t="shared" si="34"/>
        <v>202308</v>
      </c>
    </row>
    <row r="1424" spans="1:4" ht="16.2">
      <c r="A1424" s="1">
        <f>策略報表!A1424</f>
        <v>45160</v>
      </c>
      <c r="B1424">
        <f>策略報表!B1424</f>
        <v>-12459.890000000003</v>
      </c>
      <c r="C1424" s="2"/>
      <c r="D1424" t="str">
        <f t="shared" si="34"/>
        <v>202308</v>
      </c>
    </row>
    <row r="1425" spans="1:4" ht="16.2">
      <c r="A1425" s="1">
        <f>策略報表!A1425</f>
        <v>45161</v>
      </c>
      <c r="B1425">
        <f>策略報表!B1425</f>
        <v>-1675.5199999999968</v>
      </c>
      <c r="C1425" s="2"/>
      <c r="D1425" t="str">
        <f t="shared" si="34"/>
        <v>202308</v>
      </c>
    </row>
    <row r="1426" spans="1:4" ht="16.2">
      <c r="A1426" s="1">
        <f>策略報表!A1426</f>
        <v>45162</v>
      </c>
      <c r="B1426">
        <f>策略報表!B1426</f>
        <v>79978.69</v>
      </c>
      <c r="C1426" s="2"/>
      <c r="D1426" t="str">
        <f t="shared" si="34"/>
        <v>202308</v>
      </c>
    </row>
    <row r="1427" spans="1:4" ht="16.2">
      <c r="A1427" s="1">
        <f>策略報表!A1427</f>
        <v>45163</v>
      </c>
      <c r="B1427">
        <f>策略報表!B1427</f>
        <v>77531.5</v>
      </c>
      <c r="C1427" s="2"/>
      <c r="D1427" t="str">
        <f t="shared" si="34"/>
        <v>202308</v>
      </c>
    </row>
    <row r="1428" spans="1:4" ht="16.2">
      <c r="A1428" s="1">
        <f>策略報表!A1428</f>
        <v>45164</v>
      </c>
      <c r="B1428">
        <f>策略報表!B1428</f>
        <v>0</v>
      </c>
      <c r="C1428" s="2"/>
      <c r="D1428" t="str">
        <f t="shared" si="34"/>
        <v>202308</v>
      </c>
    </row>
    <row r="1429" spans="1:4" ht="16.2">
      <c r="A1429" s="1">
        <f>策略報表!A1429</f>
        <v>45165</v>
      </c>
      <c r="B1429">
        <f>策略報表!B1429</f>
        <v>0</v>
      </c>
      <c r="C1429" s="2"/>
      <c r="D1429" t="str">
        <f t="shared" si="34"/>
        <v>202308</v>
      </c>
    </row>
    <row r="1430" spans="1:4" ht="16.2">
      <c r="A1430" s="1">
        <f>策略報表!A1430</f>
        <v>45166</v>
      </c>
      <c r="B1430">
        <f>策略報表!B1430</f>
        <v>-30494.010000000002</v>
      </c>
      <c r="C1430" s="2"/>
      <c r="D1430" t="str">
        <f t="shared" si="34"/>
        <v>202308</v>
      </c>
    </row>
    <row r="1431" spans="1:4" ht="16.2">
      <c r="A1431" s="1">
        <f>策略報表!A1431</f>
        <v>45167</v>
      </c>
      <c r="B1431">
        <f>策略報表!B1431</f>
        <v>-9081.4700000000012</v>
      </c>
      <c r="C1431" s="2"/>
      <c r="D1431" t="str">
        <f t="shared" si="34"/>
        <v>202308</v>
      </c>
    </row>
    <row r="1432" spans="1:4" ht="16.2">
      <c r="A1432" s="1">
        <f>策略報表!A1432</f>
        <v>45168</v>
      </c>
      <c r="B1432">
        <f>策略報表!B1432</f>
        <v>-25125.15</v>
      </c>
      <c r="C1432" s="2"/>
      <c r="D1432" t="str">
        <f t="shared" si="34"/>
        <v>202308</v>
      </c>
    </row>
    <row r="1433" spans="1:4" ht="16.2">
      <c r="A1433" s="1">
        <f>策略報表!A1433</f>
        <v>45169</v>
      </c>
      <c r="B1433">
        <f>策略報表!B1433</f>
        <v>-51499.61</v>
      </c>
      <c r="C1433" s="2"/>
      <c r="D1433" t="str">
        <f t="shared" si="34"/>
        <v>202308</v>
      </c>
    </row>
    <row r="1434" spans="1:4" ht="16.2">
      <c r="A1434" s="1">
        <f>策略報表!A1434</f>
        <v>45170</v>
      </c>
      <c r="B1434">
        <f>策略報表!B1434</f>
        <v>-10300</v>
      </c>
      <c r="C1434" s="2"/>
      <c r="D1434" t="str">
        <f t="shared" si="34"/>
        <v>202309</v>
      </c>
    </row>
    <row r="1435" spans="1:4" ht="16.2">
      <c r="A1435" s="1">
        <f>策略報表!A1435</f>
        <v>45171</v>
      </c>
      <c r="B1435">
        <f>策略報表!B1435</f>
        <v>0</v>
      </c>
      <c r="C1435" s="2"/>
      <c r="D1435" t="str">
        <f t="shared" si="34"/>
        <v>202309</v>
      </c>
    </row>
    <row r="1436" spans="1:4" ht="16.2">
      <c r="A1436" s="1">
        <f>策略報表!A1436</f>
        <v>45172</v>
      </c>
      <c r="B1436">
        <f>策略報表!B1436</f>
        <v>0</v>
      </c>
      <c r="C1436" s="2"/>
      <c r="D1436" t="str">
        <f t="shared" si="34"/>
        <v>202309</v>
      </c>
    </row>
    <row r="1437" spans="1:4" ht="16.2">
      <c r="A1437" s="1">
        <f>策略報表!A1437</f>
        <v>45173</v>
      </c>
      <c r="B1437">
        <f>策略報表!B1437</f>
        <v>49595.289999999994</v>
      </c>
      <c r="C1437" s="2"/>
      <c r="D1437" t="str">
        <f t="shared" si="34"/>
        <v>202309</v>
      </c>
    </row>
    <row r="1438" spans="1:4" ht="16.2">
      <c r="A1438" s="1">
        <f>策略報表!A1438</f>
        <v>45174</v>
      </c>
      <c r="B1438">
        <f>策略報表!B1438</f>
        <v>-35004.339999999997</v>
      </c>
      <c r="C1438" s="2"/>
      <c r="D1438" t="str">
        <f t="shared" si="34"/>
        <v>202309</v>
      </c>
    </row>
    <row r="1439" spans="1:4" ht="16.2">
      <c r="A1439" s="1">
        <f>策略報表!A1439</f>
        <v>45175</v>
      </c>
      <c r="B1439">
        <f>策略報表!B1439</f>
        <v>-61916.72</v>
      </c>
      <c r="C1439" s="2"/>
      <c r="D1439" t="str">
        <f t="shared" si="34"/>
        <v>202309</v>
      </c>
    </row>
    <row r="1440" spans="1:4" ht="16.2">
      <c r="A1440" s="1">
        <f>策略報表!A1440</f>
        <v>45176</v>
      </c>
      <c r="B1440">
        <f>策略報表!B1440</f>
        <v>-35192.75</v>
      </c>
      <c r="C1440" s="2"/>
      <c r="D1440" t="str">
        <f t="shared" si="34"/>
        <v>202309</v>
      </c>
    </row>
    <row r="1441" spans="1:4" ht="16.2">
      <c r="A1441" s="1">
        <f>策略報表!A1441</f>
        <v>45177</v>
      </c>
      <c r="B1441">
        <f>策略報表!B1441</f>
        <v>-43290.06</v>
      </c>
      <c r="C1441" s="2"/>
      <c r="D1441" t="str">
        <f t="shared" si="34"/>
        <v>202309</v>
      </c>
    </row>
    <row r="1442" spans="1:4" ht="16.2">
      <c r="A1442" s="1">
        <f>策略報表!A1442</f>
        <v>45178</v>
      </c>
      <c r="B1442">
        <f>策略報表!B1442</f>
        <v>0</v>
      </c>
      <c r="C1442" s="2"/>
      <c r="D1442" t="str">
        <f t="shared" si="34"/>
        <v>202309</v>
      </c>
    </row>
    <row r="1443" spans="1:4" ht="16.2">
      <c r="A1443" s="1">
        <f>策略報表!A1443</f>
        <v>45179</v>
      </c>
      <c r="B1443">
        <f>策略報表!B1443</f>
        <v>0</v>
      </c>
      <c r="C1443" s="2"/>
      <c r="D1443" t="str">
        <f t="shared" si="34"/>
        <v>202309</v>
      </c>
    </row>
    <row r="1444" spans="1:4" ht="16.2">
      <c r="A1444" s="1">
        <f>策略報表!A1444</f>
        <v>45180</v>
      </c>
      <c r="B1444">
        <f>策略報表!B1444</f>
        <v>36628.130000000005</v>
      </c>
      <c r="C1444" s="2"/>
      <c r="D1444" t="str">
        <f t="shared" si="34"/>
        <v>202309</v>
      </c>
    </row>
    <row r="1445" spans="1:4" ht="16.2">
      <c r="A1445" s="1">
        <f>策略報表!A1445</f>
        <v>45181</v>
      </c>
      <c r="B1445">
        <f>策略報表!B1445</f>
        <v>4312.4000000000015</v>
      </c>
      <c r="C1445" s="2"/>
      <c r="D1445" t="str">
        <f t="shared" si="34"/>
        <v>202309</v>
      </c>
    </row>
    <row r="1446" spans="1:4" ht="16.2">
      <c r="A1446" s="1">
        <f>策略報表!A1446</f>
        <v>45182</v>
      </c>
      <c r="B1446">
        <f>策略報表!B1446</f>
        <v>-48495.67</v>
      </c>
      <c r="C1446" s="2"/>
      <c r="D1446" t="str">
        <f t="shared" si="34"/>
        <v>202309</v>
      </c>
    </row>
    <row r="1447" spans="1:4" ht="16.2">
      <c r="A1447" s="1">
        <f>策略報表!A1447</f>
        <v>45183</v>
      </c>
      <c r="B1447">
        <f>策略報表!B1447</f>
        <v>205863.37000000002</v>
      </c>
      <c r="C1447" s="2"/>
      <c r="D1447" t="str">
        <f t="shared" si="34"/>
        <v>202309</v>
      </c>
    </row>
    <row r="1448" spans="1:4" ht="16.2">
      <c r="A1448" s="1">
        <f>策略報表!A1448</f>
        <v>45184</v>
      </c>
      <c r="B1448">
        <f>策略報表!B1448</f>
        <v>-5239.9199999999983</v>
      </c>
      <c r="C1448" s="2"/>
      <c r="D1448" t="str">
        <f t="shared" si="34"/>
        <v>202309</v>
      </c>
    </row>
    <row r="1449" spans="1:4" ht="16.2">
      <c r="A1449" s="1">
        <f>策略報表!A1449</f>
        <v>45185</v>
      </c>
      <c r="B1449">
        <f>策略報表!B1449</f>
        <v>0</v>
      </c>
      <c r="C1449" s="2"/>
      <c r="D1449" t="str">
        <f t="shared" si="34"/>
        <v>202309</v>
      </c>
    </row>
    <row r="1450" spans="1:4" ht="16.2">
      <c r="A1450" s="1">
        <f>策略報表!A1450</f>
        <v>45186</v>
      </c>
      <c r="B1450">
        <f>策略報表!B1450</f>
        <v>0</v>
      </c>
      <c r="C1450" s="2"/>
      <c r="D1450" t="str">
        <f t="shared" si="34"/>
        <v>202309</v>
      </c>
    </row>
    <row r="1451" spans="1:4" ht="16.2">
      <c r="A1451" s="1">
        <f>策略報表!A1451</f>
        <v>45187</v>
      </c>
      <c r="B1451">
        <f>策略報表!B1451</f>
        <v>-12032.039999999997</v>
      </c>
      <c r="C1451" s="2"/>
      <c r="D1451" t="str">
        <f t="shared" si="34"/>
        <v>202309</v>
      </c>
    </row>
    <row r="1452" spans="1:4" ht="16.2">
      <c r="A1452" s="1">
        <f>策略報表!A1452</f>
        <v>45188</v>
      </c>
      <c r="B1452">
        <f>策略報表!B1452</f>
        <v>33694.899999999994</v>
      </c>
      <c r="C1452" s="2"/>
      <c r="D1452" t="str">
        <f t="shared" si="34"/>
        <v>202309</v>
      </c>
    </row>
    <row r="1453" spans="1:4" ht="16.2">
      <c r="A1453" s="1">
        <f>策略報表!A1453</f>
        <v>45189</v>
      </c>
      <c r="B1453">
        <f>策略報表!B1453</f>
        <v>16100</v>
      </c>
      <c r="C1453" s="2"/>
      <c r="D1453" t="str">
        <f t="shared" si="34"/>
        <v>202309</v>
      </c>
    </row>
    <row r="1454" spans="1:4" ht="16.2">
      <c r="A1454" s="1">
        <f>策略報表!A1454</f>
        <v>45190</v>
      </c>
      <c r="B1454">
        <f>策略報表!B1454</f>
        <v>71266.47</v>
      </c>
      <c r="C1454" s="2"/>
      <c r="D1454" t="str">
        <f t="shared" si="34"/>
        <v>202309</v>
      </c>
    </row>
    <row r="1455" spans="1:4" ht="16.2">
      <c r="A1455" s="1">
        <f>策略報表!A1455</f>
        <v>45191</v>
      </c>
      <c r="B1455">
        <f>策略報表!B1455</f>
        <v>3535.3100000000013</v>
      </c>
      <c r="C1455" s="2"/>
      <c r="D1455" t="str">
        <f t="shared" si="34"/>
        <v>202309</v>
      </c>
    </row>
    <row r="1456" spans="1:4" ht="16.2">
      <c r="A1456" s="1">
        <f>策略報表!A1456</f>
        <v>45192</v>
      </c>
      <c r="B1456">
        <f>策略報表!B1456</f>
        <v>0</v>
      </c>
      <c r="C1456" s="2"/>
      <c r="D1456" t="str">
        <f t="shared" si="34"/>
        <v>202309</v>
      </c>
    </row>
    <row r="1457" spans="1:4" ht="16.2">
      <c r="A1457" s="1">
        <f>策略報表!A1457</f>
        <v>45193</v>
      </c>
      <c r="B1457">
        <f>策略報表!B1457</f>
        <v>0</v>
      </c>
      <c r="C1457" s="2"/>
      <c r="D1457" t="str">
        <f t="shared" si="34"/>
        <v>202309</v>
      </c>
    </row>
    <row r="1458" spans="1:4" ht="16.2">
      <c r="A1458" s="1">
        <f>策略報表!A1458</f>
        <v>45194</v>
      </c>
      <c r="B1458">
        <f>策略報表!B1458</f>
        <v>4636.2799999999988</v>
      </c>
      <c r="C1458" s="2"/>
      <c r="D1458" t="str">
        <f t="shared" si="34"/>
        <v>202309</v>
      </c>
    </row>
    <row r="1459" spans="1:4" ht="16.2">
      <c r="A1459" s="1">
        <f>策略報表!A1459</f>
        <v>45195</v>
      </c>
      <c r="B1459">
        <f>策略報表!B1459</f>
        <v>-28514.44</v>
      </c>
      <c r="C1459" s="2"/>
      <c r="D1459" t="str">
        <f t="shared" si="34"/>
        <v>202309</v>
      </c>
    </row>
    <row r="1460" spans="1:4" ht="16.2">
      <c r="A1460" s="1">
        <f>策略報表!A1460</f>
        <v>45196</v>
      </c>
      <c r="B1460">
        <f>策略報表!B1460</f>
        <v>-26000</v>
      </c>
      <c r="C1460" s="2"/>
      <c r="D1460" t="str">
        <f t="shared" si="34"/>
        <v>202309</v>
      </c>
    </row>
    <row r="1461" spans="1:4" ht="16.2">
      <c r="A1461" s="1">
        <f>策略報表!A1461</f>
        <v>45197</v>
      </c>
      <c r="B1461">
        <f>策略報表!B1461</f>
        <v>-84030.3</v>
      </c>
      <c r="C1461" s="2"/>
      <c r="D1461" t="str">
        <f t="shared" si="34"/>
        <v>202309</v>
      </c>
    </row>
    <row r="1462" spans="1:4" ht="16.2">
      <c r="A1462" s="1">
        <f>策略報表!A1462</f>
        <v>45198</v>
      </c>
      <c r="B1462">
        <f>策略報表!B1462</f>
        <v>0</v>
      </c>
      <c r="C1462" s="2"/>
      <c r="D1462" t="str">
        <f t="shared" si="34"/>
        <v>202309</v>
      </c>
    </row>
    <row r="1463" spans="1:4" ht="16.2">
      <c r="A1463" s="1">
        <f>策略報表!A1463</f>
        <v>45199</v>
      </c>
      <c r="B1463">
        <f>策略報表!B1463</f>
        <v>0</v>
      </c>
      <c r="C1463" s="2"/>
      <c r="D1463" t="str">
        <f t="shared" si="34"/>
        <v>202309</v>
      </c>
    </row>
    <row r="1464" spans="1:4" ht="16.2">
      <c r="A1464" s="1">
        <f>策略報表!A1464</f>
        <v>45200</v>
      </c>
      <c r="B1464">
        <f>策略報表!B1464</f>
        <v>0</v>
      </c>
      <c r="C1464" s="2"/>
      <c r="D1464" t="str">
        <f t="shared" si="34"/>
        <v>202310</v>
      </c>
    </row>
    <row r="1465" spans="1:4" ht="16.2">
      <c r="A1465" s="1">
        <f>策略報表!A1465</f>
        <v>45201</v>
      </c>
      <c r="B1465">
        <f>策略報表!B1465</f>
        <v>35420.990000000005</v>
      </c>
      <c r="C1465" s="2"/>
      <c r="D1465" t="str">
        <f t="shared" si="34"/>
        <v>202310</v>
      </c>
    </row>
    <row r="1466" spans="1:4" ht="16.2">
      <c r="A1466" s="1">
        <f>策略報表!A1466</f>
        <v>45202</v>
      </c>
      <c r="B1466">
        <f>策略報表!B1466</f>
        <v>-64165.86</v>
      </c>
      <c r="C1466" s="2"/>
      <c r="D1466" t="str">
        <f t="shared" si="34"/>
        <v>202310</v>
      </c>
    </row>
    <row r="1467" spans="1:4" ht="16.2">
      <c r="A1467" s="1">
        <f>策略報表!A1467</f>
        <v>45203</v>
      </c>
      <c r="B1467">
        <f>策略報表!B1467</f>
        <v>75536.570000000007</v>
      </c>
      <c r="C1467" s="2"/>
      <c r="D1467" t="str">
        <f t="shared" si="34"/>
        <v>202310</v>
      </c>
    </row>
    <row r="1468" spans="1:4" ht="16.2">
      <c r="A1468" s="1">
        <f>策略報表!A1468</f>
        <v>45204</v>
      </c>
      <c r="B1468">
        <f>策略報表!B1468</f>
        <v>-59585.8</v>
      </c>
      <c r="C1468" s="2"/>
      <c r="D1468" t="str">
        <f t="shared" si="34"/>
        <v>202310</v>
      </c>
    </row>
    <row r="1469" spans="1:4" ht="16.2">
      <c r="A1469" s="1">
        <f>策略報表!A1469</f>
        <v>45205</v>
      </c>
      <c r="B1469">
        <f>策略報表!B1469</f>
        <v>-6988.239999999998</v>
      </c>
      <c r="C1469" s="2"/>
      <c r="D1469" t="str">
        <f t="shared" si="34"/>
        <v>202310</v>
      </c>
    </row>
    <row r="1470" spans="1:4" ht="16.2">
      <c r="A1470" s="1">
        <f>策略報表!A1470</f>
        <v>45206</v>
      </c>
      <c r="B1470">
        <f>策略報表!B1470</f>
        <v>0</v>
      </c>
      <c r="C1470" s="2"/>
      <c r="D1470" t="str">
        <f t="shared" si="34"/>
        <v>202310</v>
      </c>
    </row>
    <row r="1471" spans="1:4" ht="16.2">
      <c r="A1471" s="1">
        <f>策略報表!A1471</f>
        <v>45207</v>
      </c>
      <c r="B1471">
        <f>策略報表!B1471</f>
        <v>0</v>
      </c>
      <c r="C1471" s="2"/>
      <c r="D1471" t="str">
        <f t="shared" si="34"/>
        <v>202310</v>
      </c>
    </row>
    <row r="1472" spans="1:4" ht="16.2">
      <c r="A1472" s="1">
        <f>策略報表!A1472</f>
        <v>45208</v>
      </c>
      <c r="B1472">
        <f>策略報表!B1472</f>
        <v>0</v>
      </c>
      <c r="C1472" s="2"/>
      <c r="D1472" t="str">
        <f t="shared" si="34"/>
        <v>202310</v>
      </c>
    </row>
    <row r="1473" spans="1:4" ht="16.2">
      <c r="A1473" s="1">
        <f>策略報表!A1473</f>
        <v>45209</v>
      </c>
      <c r="B1473">
        <f>策略報表!B1473</f>
        <v>0</v>
      </c>
      <c r="C1473" s="2"/>
      <c r="D1473" t="str">
        <f t="shared" si="34"/>
        <v>202310</v>
      </c>
    </row>
    <row r="1474" spans="1:4" ht="16.2">
      <c r="A1474" s="1">
        <f>策略報表!A1474</f>
        <v>45210</v>
      </c>
      <c r="B1474">
        <f>策略報表!B1474</f>
        <v>192993.16999999998</v>
      </c>
      <c r="C1474" s="2"/>
      <c r="D1474" t="str">
        <f t="shared" si="34"/>
        <v>202310</v>
      </c>
    </row>
    <row r="1475" spans="1:4" ht="16.2">
      <c r="A1475" s="1">
        <f>策略報表!A1475</f>
        <v>45211</v>
      </c>
      <c r="B1475">
        <f>策略報表!B1475</f>
        <v>50869.17</v>
      </c>
      <c r="C1475" s="2"/>
      <c r="D1475" t="str">
        <f t="shared" si="34"/>
        <v>202310</v>
      </c>
    </row>
    <row r="1476" spans="1:4" ht="16.2">
      <c r="A1476" s="1">
        <f>策略報表!A1476</f>
        <v>45212</v>
      </c>
      <c r="B1476">
        <f>策略報表!B1476</f>
        <v>-67913.789999999994</v>
      </c>
      <c r="C1476" s="2"/>
      <c r="D1476" t="str">
        <f t="shared" ref="D1476:D1539" si="35">TEXT(A1476,"yyyymm")</f>
        <v>202310</v>
      </c>
    </row>
    <row r="1477" spans="1:4" ht="16.2">
      <c r="A1477" s="1">
        <f>策略報表!A1477</f>
        <v>45213</v>
      </c>
      <c r="B1477">
        <f>策略報表!B1477</f>
        <v>0</v>
      </c>
      <c r="C1477" s="2"/>
      <c r="D1477" t="str">
        <f t="shared" si="35"/>
        <v>202310</v>
      </c>
    </row>
    <row r="1478" spans="1:4" ht="16.2">
      <c r="A1478" s="1">
        <f>策略報表!A1478</f>
        <v>45214</v>
      </c>
      <c r="B1478">
        <f>策略報表!B1478</f>
        <v>0</v>
      </c>
      <c r="C1478" s="2"/>
      <c r="D1478" t="str">
        <f t="shared" si="35"/>
        <v>202310</v>
      </c>
    </row>
    <row r="1479" spans="1:4" ht="16.2">
      <c r="A1479" s="1">
        <f>策略報表!A1479</f>
        <v>45215</v>
      </c>
      <c r="B1479">
        <f>策略報表!B1479</f>
        <v>-19601.109999999997</v>
      </c>
      <c r="C1479" s="2"/>
      <c r="D1479" t="str">
        <f t="shared" si="35"/>
        <v>202310</v>
      </c>
    </row>
    <row r="1480" spans="1:4" ht="16.2">
      <c r="A1480" s="1">
        <f>策略報表!A1480</f>
        <v>45216</v>
      </c>
      <c r="B1480">
        <f>策略報表!B1480</f>
        <v>-63920.789999999994</v>
      </c>
      <c r="C1480" s="2"/>
      <c r="D1480" t="str">
        <f t="shared" si="35"/>
        <v>202310</v>
      </c>
    </row>
    <row r="1481" spans="1:4" ht="16.2">
      <c r="A1481" s="1">
        <f>策略報表!A1481</f>
        <v>45217</v>
      </c>
      <c r="B1481">
        <f>策略報表!B1481</f>
        <v>175443.06</v>
      </c>
      <c r="C1481" s="2"/>
      <c r="D1481" t="str">
        <f t="shared" si="35"/>
        <v>202310</v>
      </c>
    </row>
    <row r="1482" spans="1:4" ht="16.2">
      <c r="A1482" s="1">
        <f>策略報表!A1482</f>
        <v>45218</v>
      </c>
      <c r="B1482">
        <f>策略報表!B1482</f>
        <v>-43286.79</v>
      </c>
      <c r="C1482" s="2"/>
      <c r="D1482" t="str">
        <f t="shared" si="35"/>
        <v>202310</v>
      </c>
    </row>
    <row r="1483" spans="1:4" ht="16.2">
      <c r="A1483" s="1">
        <f>策略報表!A1483</f>
        <v>45219</v>
      </c>
      <c r="B1483">
        <f>策略報表!B1483</f>
        <v>-19200.469999999998</v>
      </c>
      <c r="C1483" s="2"/>
      <c r="D1483" t="str">
        <f t="shared" si="35"/>
        <v>202310</v>
      </c>
    </row>
    <row r="1484" spans="1:4" ht="16.2">
      <c r="A1484" s="1">
        <f>策略報表!A1484</f>
        <v>45220</v>
      </c>
      <c r="B1484">
        <f>策略報表!B1484</f>
        <v>0</v>
      </c>
      <c r="C1484" s="2"/>
      <c r="D1484" t="str">
        <f t="shared" si="35"/>
        <v>202310</v>
      </c>
    </row>
    <row r="1485" spans="1:4" ht="16.2">
      <c r="A1485" s="1">
        <f>策略報表!A1485</f>
        <v>45221</v>
      </c>
      <c r="B1485">
        <f>策略報表!B1485</f>
        <v>0</v>
      </c>
      <c r="C1485" s="2"/>
      <c r="D1485" t="str">
        <f t="shared" si="35"/>
        <v>202310</v>
      </c>
    </row>
    <row r="1486" spans="1:4" ht="16.2">
      <c r="A1486" s="1">
        <f>策略報表!A1486</f>
        <v>45222</v>
      </c>
      <c r="B1486">
        <f>策略報表!B1486</f>
        <v>69923.199999999997</v>
      </c>
      <c r="C1486" s="2"/>
      <c r="D1486" t="str">
        <f t="shared" si="35"/>
        <v>202310</v>
      </c>
    </row>
    <row r="1487" spans="1:4" ht="16.2">
      <c r="A1487" s="1">
        <f>策略報表!A1487</f>
        <v>45223</v>
      </c>
      <c r="B1487">
        <f>策略報表!B1487</f>
        <v>-58920.53</v>
      </c>
      <c r="C1487" s="2"/>
      <c r="D1487" t="str">
        <f t="shared" si="35"/>
        <v>202310</v>
      </c>
    </row>
    <row r="1488" spans="1:4" ht="16.2">
      <c r="A1488" s="1">
        <f>策略報表!A1488</f>
        <v>45224</v>
      </c>
      <c r="B1488">
        <f>策略報表!B1488</f>
        <v>-27985.02</v>
      </c>
      <c r="C1488" s="2"/>
      <c r="D1488" t="str">
        <f t="shared" si="35"/>
        <v>202310</v>
      </c>
    </row>
    <row r="1489" spans="1:4" ht="16.2">
      <c r="A1489" s="1">
        <f>策略報表!A1489</f>
        <v>45225</v>
      </c>
      <c r="B1489">
        <f>策略報表!B1489</f>
        <v>128569.52</v>
      </c>
      <c r="C1489" s="2"/>
      <c r="D1489" t="str">
        <f t="shared" si="35"/>
        <v>202310</v>
      </c>
    </row>
    <row r="1490" spans="1:4" ht="16.2">
      <c r="A1490" s="1">
        <f>策略報表!A1490</f>
        <v>45226</v>
      </c>
      <c r="B1490">
        <f>策略報表!B1490</f>
        <v>-113709.75999999999</v>
      </c>
      <c r="C1490" s="2"/>
      <c r="D1490" t="str">
        <f t="shared" si="35"/>
        <v>202310</v>
      </c>
    </row>
    <row r="1491" spans="1:4" ht="16.2">
      <c r="A1491" s="1">
        <f>策略報表!A1491</f>
        <v>45227</v>
      </c>
      <c r="B1491">
        <f>策略報表!B1491</f>
        <v>0</v>
      </c>
      <c r="C1491" s="2"/>
      <c r="D1491" t="str">
        <f t="shared" si="35"/>
        <v>202310</v>
      </c>
    </row>
    <row r="1492" spans="1:4" ht="16.2">
      <c r="A1492" s="1">
        <f>策略報表!A1492</f>
        <v>45228</v>
      </c>
      <c r="B1492">
        <f>策略報表!B1492</f>
        <v>0</v>
      </c>
      <c r="C1492" s="2"/>
      <c r="D1492" t="str">
        <f t="shared" si="35"/>
        <v>202310</v>
      </c>
    </row>
    <row r="1493" spans="1:4" ht="16.2">
      <c r="A1493" s="1">
        <f>策略報表!A1493</f>
        <v>45229</v>
      </c>
      <c r="B1493">
        <f>策略報表!B1493</f>
        <v>-65439.17</v>
      </c>
      <c r="C1493" s="2"/>
      <c r="D1493" t="str">
        <f t="shared" si="35"/>
        <v>202310</v>
      </c>
    </row>
    <row r="1494" spans="1:4" ht="16.2">
      <c r="A1494" s="1">
        <f>策略報表!A1494</f>
        <v>45230</v>
      </c>
      <c r="B1494">
        <f>策略報表!B1494</f>
        <v>138008.29999999999</v>
      </c>
      <c r="C1494" s="2"/>
      <c r="D1494" t="str">
        <f t="shared" si="35"/>
        <v>202310</v>
      </c>
    </row>
    <row r="1495" spans="1:4" ht="16.2">
      <c r="A1495" s="1">
        <f>策略報表!A1495</f>
        <v>45231</v>
      </c>
      <c r="B1495">
        <f>策略報表!B1495</f>
        <v>-55365.279999999999</v>
      </c>
      <c r="C1495" s="2"/>
      <c r="D1495" t="str">
        <f t="shared" si="35"/>
        <v>202311</v>
      </c>
    </row>
    <row r="1496" spans="1:4" ht="16.2">
      <c r="A1496" s="1">
        <f>策略報表!A1496</f>
        <v>45232</v>
      </c>
      <c r="B1496">
        <f>策略報表!B1496</f>
        <v>42646.66</v>
      </c>
      <c r="C1496" s="2"/>
      <c r="D1496" t="str">
        <f t="shared" si="35"/>
        <v>202311</v>
      </c>
    </row>
    <row r="1497" spans="1:4" ht="16.2">
      <c r="A1497" s="1">
        <f>策略報表!A1497</f>
        <v>45233</v>
      </c>
      <c r="B1497">
        <f>策略報表!B1497</f>
        <v>150416.44</v>
      </c>
      <c r="C1497" s="2"/>
      <c r="D1497" t="str">
        <f t="shared" si="35"/>
        <v>202311</v>
      </c>
    </row>
    <row r="1498" spans="1:4" ht="16.2">
      <c r="A1498" s="1">
        <f>策略報表!A1498</f>
        <v>45234</v>
      </c>
      <c r="B1498">
        <f>策略報表!B1498</f>
        <v>0</v>
      </c>
      <c r="C1498" s="2"/>
      <c r="D1498" t="str">
        <f t="shared" si="35"/>
        <v>202311</v>
      </c>
    </row>
    <row r="1499" spans="1:4" ht="16.2">
      <c r="A1499" s="1">
        <f>策略報表!A1499</f>
        <v>45235</v>
      </c>
      <c r="B1499">
        <f>策略報表!B1499</f>
        <v>0</v>
      </c>
      <c r="C1499" s="2"/>
      <c r="D1499" t="str">
        <f t="shared" si="35"/>
        <v>202311</v>
      </c>
    </row>
    <row r="1500" spans="1:4" ht="16.2">
      <c r="A1500" s="1">
        <f>策略報表!A1500</f>
        <v>45236</v>
      </c>
      <c r="B1500">
        <f>策略報表!B1500</f>
        <v>139299.72</v>
      </c>
      <c r="C1500" s="2"/>
      <c r="D1500" t="str">
        <f t="shared" si="35"/>
        <v>202311</v>
      </c>
    </row>
    <row r="1501" spans="1:4" ht="16.2">
      <c r="A1501" s="1">
        <f>策略報表!A1501</f>
        <v>45237</v>
      </c>
      <c r="B1501">
        <f>策略報表!B1501</f>
        <v>-11298.619999999999</v>
      </c>
      <c r="C1501" s="2"/>
      <c r="D1501" t="str">
        <f t="shared" si="35"/>
        <v>202311</v>
      </c>
    </row>
    <row r="1502" spans="1:4" ht="16.2">
      <c r="A1502" s="1">
        <f>策略報表!A1502</f>
        <v>45238</v>
      </c>
      <c r="B1502">
        <f>策略報表!B1502</f>
        <v>-3911.3899999999985</v>
      </c>
      <c r="C1502" s="2"/>
      <c r="D1502" t="str">
        <f t="shared" si="35"/>
        <v>202311</v>
      </c>
    </row>
    <row r="1503" spans="1:4" ht="16.2">
      <c r="A1503" s="1">
        <f>策略報表!A1503</f>
        <v>45239</v>
      </c>
      <c r="B1503">
        <f>策略報表!B1503</f>
        <v>-60321.05</v>
      </c>
      <c r="C1503" s="2"/>
      <c r="D1503" t="str">
        <f t="shared" si="35"/>
        <v>202311</v>
      </c>
    </row>
    <row r="1504" spans="1:4" ht="16.2">
      <c r="A1504" s="1">
        <f>策略報表!A1504</f>
        <v>45240</v>
      </c>
      <c r="B1504">
        <f>策略報表!B1504</f>
        <v>-55014.36</v>
      </c>
      <c r="C1504" s="2"/>
      <c r="D1504" t="str">
        <f t="shared" si="35"/>
        <v>202311</v>
      </c>
    </row>
    <row r="1505" spans="1:4" ht="16.2">
      <c r="A1505" s="1">
        <f>策略報表!A1505</f>
        <v>45241</v>
      </c>
      <c r="B1505">
        <f>策略報表!B1505</f>
        <v>0</v>
      </c>
      <c r="C1505" s="2"/>
      <c r="D1505" t="str">
        <f t="shared" si="35"/>
        <v>202311</v>
      </c>
    </row>
    <row r="1506" spans="1:4" ht="16.2">
      <c r="A1506" s="1">
        <f>策略報表!A1506</f>
        <v>45242</v>
      </c>
      <c r="B1506">
        <f>策略報表!B1506</f>
        <v>0</v>
      </c>
      <c r="C1506" s="2"/>
      <c r="D1506" t="str">
        <f t="shared" si="35"/>
        <v>202311</v>
      </c>
    </row>
    <row r="1507" spans="1:4" ht="16.2">
      <c r="A1507" s="1">
        <f>策略報表!A1507</f>
        <v>45243</v>
      </c>
      <c r="B1507">
        <f>策略報表!B1507</f>
        <v>67056.91</v>
      </c>
      <c r="C1507" s="2"/>
      <c r="D1507" t="str">
        <f t="shared" si="35"/>
        <v>202311</v>
      </c>
    </row>
    <row r="1508" spans="1:4" ht="16.2">
      <c r="A1508" s="1">
        <f>策略報表!A1508</f>
        <v>45244</v>
      </c>
      <c r="B1508">
        <f>策略報表!B1508</f>
        <v>8317.85</v>
      </c>
      <c r="C1508" s="2"/>
      <c r="D1508" t="str">
        <f t="shared" si="35"/>
        <v>202311</v>
      </c>
    </row>
    <row r="1509" spans="1:4" ht="16.2">
      <c r="A1509" s="1">
        <f>策略報表!A1509</f>
        <v>45245</v>
      </c>
      <c r="B1509">
        <f>策略報表!B1509</f>
        <v>140662.29</v>
      </c>
      <c r="C1509" s="2"/>
      <c r="D1509" t="str">
        <f t="shared" si="35"/>
        <v>202311</v>
      </c>
    </row>
    <row r="1510" spans="1:4" ht="16.2">
      <c r="A1510" s="1">
        <f>策略報表!A1510</f>
        <v>45246</v>
      </c>
      <c r="B1510">
        <f>策略報表!B1510</f>
        <v>-8545.0299999999988</v>
      </c>
      <c r="C1510" s="2"/>
      <c r="D1510" t="str">
        <f t="shared" si="35"/>
        <v>202311</v>
      </c>
    </row>
    <row r="1511" spans="1:4" ht="16.2">
      <c r="A1511" s="1">
        <f>策略報表!A1511</f>
        <v>45247</v>
      </c>
      <c r="B1511">
        <f>策略報表!B1511</f>
        <v>-28264.33</v>
      </c>
      <c r="C1511" s="2"/>
      <c r="D1511" t="str">
        <f t="shared" si="35"/>
        <v>202311</v>
      </c>
    </row>
    <row r="1512" spans="1:4" ht="16.2">
      <c r="A1512" s="1">
        <f>策略報表!A1512</f>
        <v>45248</v>
      </c>
      <c r="B1512">
        <f>策略報表!B1512</f>
        <v>0</v>
      </c>
      <c r="C1512" s="2"/>
      <c r="D1512" t="str">
        <f t="shared" si="35"/>
        <v>202311</v>
      </c>
    </row>
    <row r="1513" spans="1:4" ht="16.2">
      <c r="A1513" s="1">
        <f>策略報表!A1513</f>
        <v>45249</v>
      </c>
      <c r="B1513">
        <f>策略報表!B1513</f>
        <v>0</v>
      </c>
      <c r="C1513" s="2"/>
      <c r="D1513" t="str">
        <f t="shared" si="35"/>
        <v>202311</v>
      </c>
    </row>
    <row r="1514" spans="1:4" ht="16.2">
      <c r="A1514" s="1">
        <f>策略報表!A1514</f>
        <v>45250</v>
      </c>
      <c r="B1514">
        <f>策略報表!B1514</f>
        <v>-17382.82</v>
      </c>
      <c r="C1514" s="2"/>
      <c r="D1514" t="str">
        <f t="shared" si="35"/>
        <v>202311</v>
      </c>
    </row>
    <row r="1515" spans="1:4" ht="16.2">
      <c r="A1515" s="1">
        <f>策略報表!A1515</f>
        <v>45251</v>
      </c>
      <c r="B1515">
        <f>策略報表!B1515</f>
        <v>152799.26</v>
      </c>
      <c r="C1515" s="2"/>
      <c r="D1515" t="str">
        <f t="shared" si="35"/>
        <v>202311</v>
      </c>
    </row>
    <row r="1516" spans="1:4" ht="16.2">
      <c r="A1516" s="1">
        <f>策略報表!A1516</f>
        <v>45252</v>
      </c>
      <c r="B1516">
        <f>策略報表!B1516</f>
        <v>-81476.41</v>
      </c>
      <c r="C1516" s="2"/>
      <c r="D1516" t="str">
        <f t="shared" si="35"/>
        <v>202311</v>
      </c>
    </row>
    <row r="1517" spans="1:4" ht="16.2">
      <c r="A1517" s="1">
        <f>策略報表!A1517</f>
        <v>45253</v>
      </c>
      <c r="B1517">
        <f>策略報表!B1517</f>
        <v>-30710.28</v>
      </c>
      <c r="C1517" s="2"/>
      <c r="D1517" t="str">
        <f t="shared" si="35"/>
        <v>202311</v>
      </c>
    </row>
    <row r="1518" spans="1:4" ht="16.2">
      <c r="A1518" s="1">
        <f>策略報表!A1518</f>
        <v>45254</v>
      </c>
      <c r="B1518">
        <f>策略報表!B1518</f>
        <v>-14320.83</v>
      </c>
      <c r="C1518" s="2"/>
      <c r="D1518" t="str">
        <f t="shared" si="35"/>
        <v>202311</v>
      </c>
    </row>
    <row r="1519" spans="1:4" ht="16.2">
      <c r="A1519" s="1">
        <f>策略報表!A1519</f>
        <v>45255</v>
      </c>
      <c r="B1519">
        <f>策略報表!B1519</f>
        <v>0</v>
      </c>
      <c r="C1519" s="2"/>
      <c r="D1519" t="str">
        <f t="shared" si="35"/>
        <v>202311</v>
      </c>
    </row>
    <row r="1520" spans="1:4" ht="16.2">
      <c r="A1520" s="1">
        <f>策略報表!A1520</f>
        <v>45256</v>
      </c>
      <c r="B1520">
        <f>策略報表!B1520</f>
        <v>0</v>
      </c>
      <c r="C1520" s="2"/>
      <c r="D1520" t="str">
        <f t="shared" si="35"/>
        <v>202311</v>
      </c>
    </row>
    <row r="1521" spans="1:4" ht="16.2">
      <c r="A1521" s="1">
        <f>策略報表!A1521</f>
        <v>45257</v>
      </c>
      <c r="B1521">
        <f>策略報表!B1521</f>
        <v>2714.5399999999991</v>
      </c>
      <c r="C1521" s="2"/>
      <c r="D1521" t="str">
        <f t="shared" si="35"/>
        <v>202311</v>
      </c>
    </row>
    <row r="1522" spans="1:4" ht="16.2">
      <c r="A1522" s="1">
        <f>策略報表!A1522</f>
        <v>45258</v>
      </c>
      <c r="B1522">
        <f>策略報表!B1522</f>
        <v>-35275.56</v>
      </c>
      <c r="C1522" s="2"/>
      <c r="D1522" t="str">
        <f t="shared" si="35"/>
        <v>202311</v>
      </c>
    </row>
    <row r="1523" spans="1:4" ht="16.2">
      <c r="A1523" s="1">
        <f>策略報表!A1523</f>
        <v>45259</v>
      </c>
      <c r="B1523">
        <f>策略報表!B1523</f>
        <v>-86892.69</v>
      </c>
      <c r="C1523" s="2"/>
      <c r="D1523" t="str">
        <f t="shared" si="35"/>
        <v>202311</v>
      </c>
    </row>
    <row r="1524" spans="1:4" ht="16.2">
      <c r="A1524" s="1">
        <f>策略報表!A1524</f>
        <v>45260</v>
      </c>
      <c r="B1524">
        <f>策略報表!B1524</f>
        <v>47471.839999999997</v>
      </c>
      <c r="C1524" s="2"/>
      <c r="D1524" t="str">
        <f t="shared" si="35"/>
        <v>202311</v>
      </c>
    </row>
    <row r="1525" spans="1:4" ht="16.2">
      <c r="A1525" s="1">
        <f>策略報表!A1525</f>
        <v>45261</v>
      </c>
      <c r="B1525">
        <f>策略報表!B1525</f>
        <v>-43763.58</v>
      </c>
      <c r="C1525" s="2"/>
      <c r="D1525" t="str">
        <f t="shared" si="35"/>
        <v>202312</v>
      </c>
    </row>
    <row r="1526" spans="1:4" ht="16.2">
      <c r="A1526" s="1">
        <f>策略報表!A1526</f>
        <v>45262</v>
      </c>
      <c r="B1526">
        <f>策略報表!B1526</f>
        <v>0</v>
      </c>
      <c r="C1526" s="2"/>
      <c r="D1526" t="str">
        <f t="shared" si="35"/>
        <v>202312</v>
      </c>
    </row>
    <row r="1527" spans="1:4" ht="16.2">
      <c r="A1527" s="1">
        <f>策略報表!A1527</f>
        <v>45263</v>
      </c>
      <c r="B1527">
        <f>策略報表!B1527</f>
        <v>0</v>
      </c>
      <c r="C1527" s="2"/>
      <c r="D1527" t="str">
        <f t="shared" si="35"/>
        <v>202312</v>
      </c>
    </row>
    <row r="1528" spans="1:4" ht="16.2">
      <c r="A1528" s="1">
        <f>策略報表!A1528</f>
        <v>45264</v>
      </c>
      <c r="B1528">
        <f>策略報表!B1528</f>
        <v>-58548.689999999995</v>
      </c>
      <c r="C1528" s="2"/>
      <c r="D1528" t="str">
        <f t="shared" si="35"/>
        <v>202312</v>
      </c>
    </row>
    <row r="1529" spans="1:4" ht="16.2">
      <c r="A1529" s="1">
        <f>策略報表!A1529</f>
        <v>45265</v>
      </c>
      <c r="B1529">
        <f>策略報表!B1529</f>
        <v>-104262.59</v>
      </c>
      <c r="C1529" s="2"/>
      <c r="D1529" t="str">
        <f t="shared" si="35"/>
        <v>202312</v>
      </c>
    </row>
    <row r="1530" spans="1:4" ht="16.2">
      <c r="A1530" s="1">
        <f>策略報表!A1530</f>
        <v>45266</v>
      </c>
      <c r="B1530">
        <f>策略報表!B1530</f>
        <v>-29375.559999999998</v>
      </c>
      <c r="C1530" s="2"/>
      <c r="D1530" t="str">
        <f t="shared" si="35"/>
        <v>202312</v>
      </c>
    </row>
    <row r="1531" spans="1:4" ht="16.2">
      <c r="A1531" s="1">
        <f>策略報表!A1531</f>
        <v>45267</v>
      </c>
      <c r="B1531">
        <f>策略報表!B1531</f>
        <v>-26999.329999999994</v>
      </c>
      <c r="C1531" s="2"/>
      <c r="D1531" t="str">
        <f t="shared" si="35"/>
        <v>202312</v>
      </c>
    </row>
    <row r="1532" spans="1:4" ht="16.2">
      <c r="A1532" s="1">
        <f>策略報表!A1532</f>
        <v>45268</v>
      </c>
      <c r="B1532">
        <f>策略報表!B1532</f>
        <v>-61149.899999999994</v>
      </c>
      <c r="C1532" s="2"/>
      <c r="D1532" t="str">
        <f t="shared" si="35"/>
        <v>202312</v>
      </c>
    </row>
    <row r="1533" spans="1:4" ht="16.2">
      <c r="A1533" s="1">
        <f>策略報表!A1533</f>
        <v>45269</v>
      </c>
      <c r="B1533">
        <f>策略報表!B1533</f>
        <v>0</v>
      </c>
      <c r="C1533" s="2"/>
      <c r="D1533" t="str">
        <f t="shared" si="35"/>
        <v>202312</v>
      </c>
    </row>
    <row r="1534" spans="1:4" ht="16.2">
      <c r="A1534" s="1">
        <f>策略報表!A1534</f>
        <v>45270</v>
      </c>
      <c r="B1534">
        <f>策略報表!B1534</f>
        <v>0</v>
      </c>
      <c r="C1534" s="2"/>
      <c r="D1534" t="str">
        <f t="shared" si="35"/>
        <v>202312</v>
      </c>
    </row>
    <row r="1535" spans="1:4" ht="16.2">
      <c r="A1535" s="1">
        <f>策略報表!A1535</f>
        <v>45271</v>
      </c>
      <c r="B1535">
        <f>策略報表!B1535</f>
        <v>-24936.66</v>
      </c>
      <c r="C1535" s="2"/>
      <c r="D1535" t="str">
        <f t="shared" si="35"/>
        <v>202312</v>
      </c>
    </row>
    <row r="1536" spans="1:4" ht="16.2">
      <c r="A1536" s="1">
        <f>策略報表!A1536</f>
        <v>45272</v>
      </c>
      <c r="B1536">
        <f>策略報表!B1536</f>
        <v>57588.44</v>
      </c>
      <c r="C1536" s="2"/>
      <c r="D1536" t="str">
        <f t="shared" si="35"/>
        <v>202312</v>
      </c>
    </row>
    <row r="1537" spans="1:4" ht="16.2">
      <c r="A1537" s="1">
        <f>策略報表!A1537</f>
        <v>45273</v>
      </c>
      <c r="B1537">
        <f>策略報表!B1537</f>
        <v>-21896.61</v>
      </c>
      <c r="C1537" s="2"/>
      <c r="D1537" t="str">
        <f t="shared" si="35"/>
        <v>202312</v>
      </c>
    </row>
    <row r="1538" spans="1:4" ht="16.2">
      <c r="A1538" s="1">
        <f>策略報表!A1538</f>
        <v>45274</v>
      </c>
      <c r="B1538">
        <f>策略報表!B1538</f>
        <v>70963.789999999994</v>
      </c>
      <c r="C1538" s="2"/>
      <c r="D1538" t="str">
        <f t="shared" si="35"/>
        <v>202312</v>
      </c>
    </row>
    <row r="1539" spans="1:4" ht="16.2">
      <c r="A1539" s="1">
        <f>策略報表!A1539</f>
        <v>45275</v>
      </c>
      <c r="B1539">
        <f>策略報表!B1539</f>
        <v>-9975.5</v>
      </c>
      <c r="C1539" s="2"/>
      <c r="D1539" t="str">
        <f t="shared" si="35"/>
        <v>202312</v>
      </c>
    </row>
    <row r="1540" spans="1:4" ht="16.2">
      <c r="A1540" s="1">
        <f>策略報表!A1540</f>
        <v>45276</v>
      </c>
      <c r="B1540">
        <f>策略報表!B1540</f>
        <v>0</v>
      </c>
      <c r="C1540" s="2"/>
      <c r="D1540" t="str">
        <f t="shared" ref="D1540:D1603" si="36">TEXT(A1540,"yyyymm")</f>
        <v>202312</v>
      </c>
    </row>
    <row r="1541" spans="1:4" ht="16.2">
      <c r="A1541" s="1">
        <f>策略報表!A1541</f>
        <v>45277</v>
      </c>
      <c r="B1541">
        <f>策略報表!B1541</f>
        <v>0</v>
      </c>
      <c r="C1541" s="2"/>
      <c r="D1541" t="str">
        <f t="shared" si="36"/>
        <v>202312</v>
      </c>
    </row>
    <row r="1542" spans="1:4" ht="16.2">
      <c r="A1542" s="1">
        <f>策略報表!A1542</f>
        <v>45278</v>
      </c>
      <c r="B1542">
        <f>策略報表!B1542</f>
        <v>1482.5100000000007</v>
      </c>
      <c r="C1542" s="2"/>
      <c r="D1542" t="str">
        <f t="shared" si="36"/>
        <v>202312</v>
      </c>
    </row>
    <row r="1543" spans="1:4" ht="16.2">
      <c r="A1543" s="1">
        <f>策略報表!A1543</f>
        <v>45279</v>
      </c>
      <c r="B1543">
        <f>策略報表!B1543</f>
        <v>-54182.37</v>
      </c>
      <c r="C1543" s="2"/>
      <c r="D1543" t="str">
        <f t="shared" si="36"/>
        <v>202312</v>
      </c>
    </row>
    <row r="1544" spans="1:4" ht="16.2">
      <c r="A1544" s="1">
        <f>策略報表!A1544</f>
        <v>45280</v>
      </c>
      <c r="B1544">
        <f>策略報表!B1544</f>
        <v>10651.39</v>
      </c>
      <c r="C1544" s="2"/>
      <c r="D1544" t="str">
        <f t="shared" si="36"/>
        <v>202312</v>
      </c>
    </row>
    <row r="1545" spans="1:4" ht="16.2">
      <c r="A1545" s="1">
        <f>策略報表!A1545</f>
        <v>45281</v>
      </c>
      <c r="B1545">
        <f>策略報表!B1545</f>
        <v>-34747</v>
      </c>
      <c r="C1545" s="2"/>
      <c r="D1545" t="str">
        <f t="shared" si="36"/>
        <v>202312</v>
      </c>
    </row>
    <row r="1546" spans="1:4" ht="16.2">
      <c r="A1546" s="1">
        <f>策略報表!A1546</f>
        <v>45282</v>
      </c>
      <c r="B1546">
        <f>策略報表!B1546</f>
        <v>-24781.48</v>
      </c>
      <c r="C1546" s="2"/>
      <c r="D1546" t="str">
        <f t="shared" si="36"/>
        <v>202312</v>
      </c>
    </row>
    <row r="1547" spans="1:4" ht="16.2">
      <c r="A1547" s="1">
        <f>策略報表!A1547</f>
        <v>45283</v>
      </c>
      <c r="B1547">
        <f>策略報表!B1547</f>
        <v>0</v>
      </c>
      <c r="C1547" s="2"/>
      <c r="D1547" t="str">
        <f t="shared" si="36"/>
        <v>202312</v>
      </c>
    </row>
    <row r="1548" spans="1:4" ht="16.2">
      <c r="A1548" s="1">
        <f>策略報表!A1548</f>
        <v>45284</v>
      </c>
      <c r="B1548">
        <f>策略報表!B1548</f>
        <v>0</v>
      </c>
      <c r="C1548" s="2"/>
      <c r="D1548" t="str">
        <f t="shared" si="36"/>
        <v>202312</v>
      </c>
    </row>
    <row r="1549" spans="1:4" ht="16.2">
      <c r="A1549" s="1">
        <f>策略報表!A1549</f>
        <v>45285</v>
      </c>
      <c r="B1549">
        <f>策略報表!B1549</f>
        <v>-43196.77</v>
      </c>
      <c r="C1549" s="2"/>
      <c r="D1549" t="str">
        <f t="shared" si="36"/>
        <v>202312</v>
      </c>
    </row>
    <row r="1550" spans="1:4" ht="16.2">
      <c r="A1550" s="1">
        <f>策略報表!A1550</f>
        <v>45286</v>
      </c>
      <c r="B1550">
        <f>策略報表!B1550</f>
        <v>62049.459999999992</v>
      </c>
      <c r="C1550" s="2"/>
      <c r="D1550" t="str">
        <f t="shared" si="36"/>
        <v>202312</v>
      </c>
    </row>
    <row r="1551" spans="1:4" ht="16.2">
      <c r="A1551" s="1">
        <f>策略報表!A1551</f>
        <v>45287</v>
      </c>
      <c r="B1551">
        <f>策略報表!B1551</f>
        <v>134458.83000000002</v>
      </c>
      <c r="C1551" s="2"/>
      <c r="D1551" t="str">
        <f t="shared" si="36"/>
        <v>202312</v>
      </c>
    </row>
    <row r="1552" spans="1:4" ht="16.2">
      <c r="A1552" s="1">
        <f>策略報表!A1552</f>
        <v>45288</v>
      </c>
      <c r="B1552">
        <f>策略報表!B1552</f>
        <v>-21348.71</v>
      </c>
      <c r="C1552" s="2"/>
      <c r="D1552" t="str">
        <f t="shared" si="36"/>
        <v>202312</v>
      </c>
    </row>
    <row r="1553" spans="1:4" ht="16.2">
      <c r="A1553" s="1">
        <f>策略報表!A1553</f>
        <v>45289</v>
      </c>
      <c r="B1553">
        <f>策略報表!B1553</f>
        <v>1192.8100000000004</v>
      </c>
      <c r="C1553" s="2"/>
      <c r="D1553" t="str">
        <f t="shared" si="36"/>
        <v>202312</v>
      </c>
    </row>
    <row r="1554" spans="1:4" ht="16.2">
      <c r="A1554" s="1">
        <f>策略報表!A1554</f>
        <v>45290</v>
      </c>
      <c r="B1554">
        <f>策略報表!B1554</f>
        <v>0</v>
      </c>
      <c r="C1554" s="2"/>
      <c r="D1554" t="str">
        <f t="shared" si="36"/>
        <v>202312</v>
      </c>
    </row>
    <row r="1555" spans="1:4" ht="16.2">
      <c r="A1555" s="1">
        <f>策略報表!A1555</f>
        <v>45291</v>
      </c>
      <c r="B1555">
        <f>策略報表!B1555</f>
        <v>0</v>
      </c>
      <c r="C1555" s="2"/>
      <c r="D1555" t="str">
        <f t="shared" si="36"/>
        <v>202312</v>
      </c>
    </row>
    <row r="1556" spans="1:4" ht="16.2">
      <c r="A1556" s="1">
        <f>策略報表!A1556</f>
        <v>45292</v>
      </c>
      <c r="B1556">
        <f>策略報表!B1556</f>
        <v>0</v>
      </c>
      <c r="C1556" s="2"/>
      <c r="D1556" t="str">
        <f t="shared" si="36"/>
        <v>202401</v>
      </c>
    </row>
    <row r="1557" spans="1:4" ht="16.2">
      <c r="A1557" s="1">
        <f>策略報表!A1557</f>
        <v>45293</v>
      </c>
      <c r="B1557">
        <f>策略報表!B1557</f>
        <v>-49485.54</v>
      </c>
      <c r="C1557" s="2"/>
      <c r="D1557" t="str">
        <f t="shared" si="36"/>
        <v>202401</v>
      </c>
    </row>
    <row r="1558" spans="1:4" ht="16.2">
      <c r="A1558" s="1">
        <f>策略報表!A1558</f>
        <v>45294</v>
      </c>
      <c r="B1558">
        <f>策略報表!B1558</f>
        <v>82323.24000000002</v>
      </c>
      <c r="C1558" s="2"/>
      <c r="D1558" t="str">
        <f t="shared" si="36"/>
        <v>202401</v>
      </c>
    </row>
    <row r="1559" spans="1:4" ht="16.2">
      <c r="A1559" s="1">
        <f>策略報表!A1559</f>
        <v>45295</v>
      </c>
      <c r="B1559">
        <f>策略報表!B1559</f>
        <v>-9758.91</v>
      </c>
      <c r="C1559" s="2"/>
      <c r="D1559" t="str">
        <f t="shared" si="36"/>
        <v>202401</v>
      </c>
    </row>
    <row r="1560" spans="1:4" ht="16.2">
      <c r="A1560" s="1">
        <f>策略報表!A1560</f>
        <v>45296</v>
      </c>
      <c r="B1560">
        <f>策略報表!B1560</f>
        <v>-31473.910000000003</v>
      </c>
      <c r="C1560" s="2"/>
      <c r="D1560" t="str">
        <f t="shared" si="36"/>
        <v>202401</v>
      </c>
    </row>
    <row r="1561" spans="1:4" ht="16.2">
      <c r="A1561" s="1">
        <f>策略報表!A1561</f>
        <v>45297</v>
      </c>
      <c r="B1561">
        <f>策略報表!B1561</f>
        <v>0</v>
      </c>
      <c r="C1561" s="2"/>
      <c r="D1561" t="str">
        <f t="shared" si="36"/>
        <v>202401</v>
      </c>
    </row>
    <row r="1562" spans="1:4" ht="16.2">
      <c r="A1562" s="1">
        <f>策略報表!A1562</f>
        <v>45298</v>
      </c>
      <c r="B1562">
        <f>策略報表!B1562</f>
        <v>0</v>
      </c>
      <c r="C1562" s="2"/>
      <c r="D1562" t="str">
        <f t="shared" si="36"/>
        <v>202401</v>
      </c>
    </row>
    <row r="1563" spans="1:4" ht="16.2">
      <c r="A1563" s="1">
        <f>策略報表!A1563</f>
        <v>45299</v>
      </c>
      <c r="B1563">
        <f>策略報表!B1563</f>
        <v>-45378.91</v>
      </c>
      <c r="C1563" s="2"/>
      <c r="D1563" t="str">
        <f t="shared" si="36"/>
        <v>202401</v>
      </c>
    </row>
    <row r="1564" spans="1:4" ht="16.2">
      <c r="A1564" s="1">
        <f>策略報表!A1564</f>
        <v>45300</v>
      </c>
      <c r="B1564">
        <f>策略報表!B1564</f>
        <v>-122767.03</v>
      </c>
      <c r="C1564" s="2"/>
      <c r="D1564" t="str">
        <f t="shared" si="36"/>
        <v>202401</v>
      </c>
    </row>
    <row r="1565" spans="1:4" ht="16.2">
      <c r="A1565" s="1">
        <f>策略報表!A1565</f>
        <v>45301</v>
      </c>
      <c r="B1565">
        <f>策略報表!B1565</f>
        <v>-52519.51</v>
      </c>
      <c r="C1565" s="2"/>
      <c r="D1565" t="str">
        <f t="shared" si="36"/>
        <v>202401</v>
      </c>
    </row>
    <row r="1566" spans="1:4" ht="16.2">
      <c r="A1566" s="1">
        <f>策略報表!A1566</f>
        <v>45302</v>
      </c>
      <c r="B1566">
        <f>策略報表!B1566</f>
        <v>-62956.329999999994</v>
      </c>
      <c r="C1566" s="2"/>
      <c r="D1566" t="str">
        <f t="shared" si="36"/>
        <v>202401</v>
      </c>
    </row>
    <row r="1567" spans="1:4" ht="16.2">
      <c r="A1567" s="1">
        <f>策略報表!A1567</f>
        <v>45303</v>
      </c>
      <c r="B1567">
        <f>策略報表!B1567</f>
        <v>-61044.99</v>
      </c>
      <c r="C1567" s="2"/>
      <c r="D1567" t="str">
        <f t="shared" si="36"/>
        <v>202401</v>
      </c>
    </row>
    <row r="1568" spans="1:4" ht="16.2">
      <c r="A1568" s="1">
        <f>策略報表!A1568</f>
        <v>45304</v>
      </c>
      <c r="B1568">
        <f>策略報表!B1568</f>
        <v>0</v>
      </c>
      <c r="C1568" s="2"/>
      <c r="D1568" t="str">
        <f t="shared" si="36"/>
        <v>202401</v>
      </c>
    </row>
    <row r="1569" spans="1:4" ht="16.2">
      <c r="A1569" s="1">
        <f>策略報表!A1569</f>
        <v>45305</v>
      </c>
      <c r="B1569">
        <f>策略報表!B1569</f>
        <v>0</v>
      </c>
      <c r="C1569" s="2"/>
      <c r="D1569" t="str">
        <f t="shared" si="36"/>
        <v>202401</v>
      </c>
    </row>
    <row r="1570" spans="1:4" ht="16.2">
      <c r="A1570" s="1">
        <f>策略報表!A1570</f>
        <v>45306</v>
      </c>
      <c r="B1570">
        <f>策略報表!B1570</f>
        <v>-97389.359999999986</v>
      </c>
      <c r="C1570" s="2"/>
      <c r="D1570" t="str">
        <f t="shared" si="36"/>
        <v>202401</v>
      </c>
    </row>
    <row r="1571" spans="1:4" ht="16.2">
      <c r="A1571" s="1">
        <f>策略報表!A1571</f>
        <v>45307</v>
      </c>
      <c r="B1571">
        <f>策略報表!B1571</f>
        <v>-110205.92000000001</v>
      </c>
      <c r="C1571" s="2"/>
      <c r="D1571" t="str">
        <f t="shared" si="36"/>
        <v>202401</v>
      </c>
    </row>
    <row r="1572" spans="1:4" ht="16.2">
      <c r="A1572" s="1">
        <f>策略報表!A1572</f>
        <v>45308</v>
      </c>
      <c r="B1572">
        <f>策略報表!B1572</f>
        <v>50318.83</v>
      </c>
      <c r="C1572" s="2"/>
      <c r="D1572" t="str">
        <f t="shared" si="36"/>
        <v>202401</v>
      </c>
    </row>
    <row r="1573" spans="1:4" ht="16.2">
      <c r="A1573" s="1">
        <f>策略報表!A1573</f>
        <v>45309</v>
      </c>
      <c r="B1573">
        <f>策略報表!B1573</f>
        <v>927.39000000000033</v>
      </c>
      <c r="C1573" s="2"/>
      <c r="D1573" t="str">
        <f t="shared" si="36"/>
        <v>202401</v>
      </c>
    </row>
    <row r="1574" spans="1:4" ht="16.2">
      <c r="A1574" s="1">
        <f>策略報表!A1574</f>
        <v>45310</v>
      </c>
      <c r="B1574">
        <f>策略報表!B1574</f>
        <v>151391.48000000001</v>
      </c>
      <c r="C1574" s="2"/>
      <c r="D1574" t="str">
        <f t="shared" si="36"/>
        <v>202401</v>
      </c>
    </row>
    <row r="1575" spans="1:4" ht="16.2">
      <c r="A1575" s="1">
        <f>策略報表!A1575</f>
        <v>45311</v>
      </c>
      <c r="B1575">
        <f>策略報表!B1575</f>
        <v>0</v>
      </c>
      <c r="C1575" s="2"/>
      <c r="D1575" t="str">
        <f t="shared" si="36"/>
        <v>202401</v>
      </c>
    </row>
    <row r="1576" spans="1:4" ht="16.2">
      <c r="A1576" s="1">
        <f>策略報表!A1576</f>
        <v>45312</v>
      </c>
      <c r="B1576">
        <f>策略報表!B1576</f>
        <v>0</v>
      </c>
      <c r="C1576" s="2"/>
      <c r="D1576" t="str">
        <f t="shared" si="36"/>
        <v>202401</v>
      </c>
    </row>
    <row r="1577" spans="1:4" ht="16.2">
      <c r="A1577" s="1">
        <f>策略報表!A1577</f>
        <v>45313</v>
      </c>
      <c r="B1577">
        <f>策略報表!B1577</f>
        <v>58937.840000000004</v>
      </c>
      <c r="C1577" s="2"/>
      <c r="D1577" t="str">
        <f t="shared" si="36"/>
        <v>202401</v>
      </c>
    </row>
    <row r="1578" spans="1:4" ht="16.2">
      <c r="A1578" s="1">
        <f>策略報表!A1578</f>
        <v>45314</v>
      </c>
      <c r="B1578">
        <f>策略報表!B1578</f>
        <v>33262.35</v>
      </c>
      <c r="C1578" s="2"/>
      <c r="D1578" t="str">
        <f t="shared" si="36"/>
        <v>202401</v>
      </c>
    </row>
    <row r="1579" spans="1:4" ht="16.2">
      <c r="A1579" s="1">
        <f>策略報表!A1579</f>
        <v>45315</v>
      </c>
      <c r="B1579">
        <f>策略報表!B1579</f>
        <v>-2374.2299999999996</v>
      </c>
      <c r="C1579" s="2"/>
      <c r="D1579" t="str">
        <f t="shared" si="36"/>
        <v>202401</v>
      </c>
    </row>
    <row r="1580" spans="1:4" ht="16.2">
      <c r="A1580" s="1">
        <f>策略報表!A1580</f>
        <v>45316</v>
      </c>
      <c r="B1580">
        <f>策略報表!B1580</f>
        <v>55023.630000000005</v>
      </c>
      <c r="C1580" s="2"/>
      <c r="D1580" t="str">
        <f t="shared" si="36"/>
        <v>202401</v>
      </c>
    </row>
    <row r="1581" spans="1:4" ht="16.2">
      <c r="A1581" s="1">
        <f>策略報表!A1581</f>
        <v>45317</v>
      </c>
      <c r="B1581">
        <f>策略報表!B1581</f>
        <v>-46120.81</v>
      </c>
      <c r="C1581" s="2"/>
      <c r="D1581" t="str">
        <f t="shared" si="36"/>
        <v>202401</v>
      </c>
    </row>
    <row r="1582" spans="1:4" ht="16.2">
      <c r="A1582" s="1">
        <f>策略報表!A1582</f>
        <v>45318</v>
      </c>
      <c r="B1582">
        <f>策略報表!B1582</f>
        <v>0</v>
      </c>
      <c r="C1582" s="2"/>
      <c r="D1582" t="str">
        <f t="shared" si="36"/>
        <v>202401</v>
      </c>
    </row>
    <row r="1583" spans="1:4" ht="16.2">
      <c r="A1583" s="1">
        <f>策略報表!A1583</f>
        <v>45319</v>
      </c>
      <c r="B1583">
        <f>策略報表!B1583</f>
        <v>0</v>
      </c>
      <c r="C1583" s="2"/>
      <c r="D1583" t="str">
        <f t="shared" si="36"/>
        <v>202401</v>
      </c>
    </row>
    <row r="1584" spans="1:4" ht="16.2">
      <c r="A1584" s="1">
        <f>策略報表!A1584</f>
        <v>45320</v>
      </c>
      <c r="B1584">
        <f>策略報表!B1584</f>
        <v>87266.08</v>
      </c>
      <c r="C1584" s="2"/>
      <c r="D1584" t="str">
        <f t="shared" si="36"/>
        <v>202401</v>
      </c>
    </row>
    <row r="1585" spans="1:4" ht="16.2">
      <c r="A1585" s="1">
        <f>策略報表!A1585</f>
        <v>45321</v>
      </c>
      <c r="B1585">
        <f>策略報表!B1585</f>
        <v>-43454.61</v>
      </c>
      <c r="C1585" s="2"/>
      <c r="D1585" t="str">
        <f t="shared" si="36"/>
        <v>202401</v>
      </c>
    </row>
    <row r="1586" spans="1:4" ht="16.2">
      <c r="A1586" s="1">
        <f>策略報表!A1586</f>
        <v>45322</v>
      </c>
      <c r="B1586">
        <f>策略報表!B1586</f>
        <v>49926.45</v>
      </c>
      <c r="C1586" s="2"/>
      <c r="D1586" t="str">
        <f t="shared" si="36"/>
        <v>202401</v>
      </c>
    </row>
    <row r="1587" spans="1:4" ht="16.2">
      <c r="A1587" s="1">
        <f>策略報表!A1587</f>
        <v>45323</v>
      </c>
      <c r="B1587">
        <f>策略報表!B1587</f>
        <v>-73912.679999999993</v>
      </c>
      <c r="C1587" s="2"/>
      <c r="D1587" t="str">
        <f t="shared" si="36"/>
        <v>202402</v>
      </c>
    </row>
    <row r="1588" spans="1:4" ht="16.2">
      <c r="A1588" s="1">
        <f>策略報表!A1588</f>
        <v>45324</v>
      </c>
      <c r="B1588">
        <f>策略報表!B1588</f>
        <v>25671.96</v>
      </c>
      <c r="C1588" s="2"/>
      <c r="D1588" t="str">
        <f t="shared" si="36"/>
        <v>202402</v>
      </c>
    </row>
    <row r="1589" spans="1:4" ht="16.2">
      <c r="A1589" s="1">
        <f>策略報表!A1589</f>
        <v>45325</v>
      </c>
      <c r="B1589">
        <f>策略報表!B1589</f>
        <v>0</v>
      </c>
      <c r="C1589" s="2"/>
      <c r="D1589" t="str">
        <f t="shared" si="36"/>
        <v>202402</v>
      </c>
    </row>
    <row r="1590" spans="1:4" ht="16.2">
      <c r="A1590" s="1">
        <f>策略報表!A1590</f>
        <v>45326</v>
      </c>
      <c r="B1590">
        <f>策略報表!B1590</f>
        <v>0</v>
      </c>
      <c r="C1590" s="2"/>
      <c r="D1590" t="str">
        <f t="shared" si="36"/>
        <v>202402</v>
      </c>
    </row>
    <row r="1591" spans="1:4" ht="16.2">
      <c r="A1591" s="1">
        <f>策略報表!A1591</f>
        <v>45327</v>
      </c>
      <c r="B1591">
        <f>策略報表!B1591</f>
        <v>-57316.800000000003</v>
      </c>
      <c r="C1591" s="2"/>
      <c r="D1591" t="str">
        <f t="shared" si="36"/>
        <v>202402</v>
      </c>
    </row>
    <row r="1592" spans="1:4" ht="16.2">
      <c r="A1592" s="1">
        <f>策略報表!A1592</f>
        <v>45328</v>
      </c>
      <c r="B1592">
        <f>策略報表!B1592</f>
        <v>0</v>
      </c>
      <c r="C1592" s="2"/>
      <c r="D1592" t="str">
        <f t="shared" si="36"/>
        <v>202402</v>
      </c>
    </row>
    <row r="1593" spans="1:4" ht="16.2">
      <c r="A1593" s="1">
        <f>策略報表!A1593</f>
        <v>45329</v>
      </c>
      <c r="B1593">
        <f>策略報表!B1593</f>
        <v>0</v>
      </c>
      <c r="C1593" s="2"/>
      <c r="D1593" t="str">
        <f t="shared" si="36"/>
        <v>202402</v>
      </c>
    </row>
    <row r="1594" spans="1:4" ht="16.2">
      <c r="A1594" s="1">
        <f>策略報表!A1594</f>
        <v>45330</v>
      </c>
      <c r="B1594">
        <f>策略報表!B1594</f>
        <v>0</v>
      </c>
      <c r="C1594" s="2"/>
      <c r="D1594" t="str">
        <f t="shared" si="36"/>
        <v>202402</v>
      </c>
    </row>
    <row r="1595" spans="1:4" ht="16.2">
      <c r="A1595" s="1">
        <f>策略報表!A1595</f>
        <v>45331</v>
      </c>
      <c r="B1595">
        <f>策略報表!B1595</f>
        <v>0</v>
      </c>
      <c r="C1595" s="2"/>
      <c r="D1595" t="str">
        <f t="shared" si="36"/>
        <v>202402</v>
      </c>
    </row>
    <row r="1596" spans="1:4" ht="16.2">
      <c r="A1596" s="1">
        <f>策略報表!A1596</f>
        <v>45332</v>
      </c>
      <c r="B1596">
        <f>策略報表!B1596</f>
        <v>0</v>
      </c>
      <c r="C1596" s="2"/>
      <c r="D1596" t="str">
        <f t="shared" si="36"/>
        <v>202402</v>
      </c>
    </row>
    <row r="1597" spans="1:4" ht="16.2">
      <c r="A1597" s="1">
        <f>策略報表!A1597</f>
        <v>45333</v>
      </c>
      <c r="B1597">
        <f>策略報表!B1597</f>
        <v>0</v>
      </c>
      <c r="C1597" s="2"/>
      <c r="D1597" t="str">
        <f t="shared" si="36"/>
        <v>202402</v>
      </c>
    </row>
    <row r="1598" spans="1:4" ht="16.2">
      <c r="A1598" s="1">
        <f>策略報表!A1598</f>
        <v>45334</v>
      </c>
      <c r="B1598">
        <f>策略報表!B1598</f>
        <v>0</v>
      </c>
      <c r="C1598" s="2"/>
      <c r="D1598" t="str">
        <f t="shared" si="36"/>
        <v>202402</v>
      </c>
    </row>
    <row r="1599" spans="1:4" ht="16.2">
      <c r="A1599" s="1">
        <f>策略報表!A1599</f>
        <v>45335</v>
      </c>
      <c r="B1599">
        <f>策略報表!B1599</f>
        <v>0</v>
      </c>
      <c r="C1599" s="2"/>
      <c r="D1599" t="str">
        <f t="shared" si="36"/>
        <v>202402</v>
      </c>
    </row>
    <row r="1600" spans="1:4" ht="16.2">
      <c r="A1600" s="1">
        <f>策略報表!A1600</f>
        <v>45336</v>
      </c>
      <c r="B1600">
        <f>策略報表!B1600</f>
        <v>0</v>
      </c>
      <c r="C1600" s="2"/>
      <c r="D1600" t="str">
        <f t="shared" si="36"/>
        <v>202402</v>
      </c>
    </row>
    <row r="1601" spans="1:4" ht="16.2">
      <c r="A1601" s="1">
        <f>策略報表!A1601</f>
        <v>45337</v>
      </c>
      <c r="B1601">
        <f>策略報表!B1601</f>
        <v>190099.57</v>
      </c>
      <c r="C1601" s="2"/>
      <c r="D1601" t="str">
        <f t="shared" si="36"/>
        <v>202402</v>
      </c>
    </row>
    <row r="1602" spans="1:4" ht="16.2">
      <c r="A1602" s="1">
        <f>策略報表!A1602</f>
        <v>45338</v>
      </c>
      <c r="B1602">
        <f>策略報表!B1602</f>
        <v>-25764.14</v>
      </c>
      <c r="C1602" s="2"/>
      <c r="D1602" t="str">
        <f t="shared" si="36"/>
        <v>202402</v>
      </c>
    </row>
    <row r="1603" spans="1:4" ht="16.2">
      <c r="A1603" s="1">
        <f>策略報表!A1603</f>
        <v>45339</v>
      </c>
      <c r="B1603">
        <f>策略報表!B1603</f>
        <v>0</v>
      </c>
      <c r="C1603" s="2"/>
      <c r="D1603" t="str">
        <f t="shared" si="36"/>
        <v>202402</v>
      </c>
    </row>
    <row r="1604" spans="1:4" ht="16.2">
      <c r="A1604" s="1">
        <f>策略報表!A1604</f>
        <v>45340</v>
      </c>
      <c r="B1604">
        <f>策略報表!B1604</f>
        <v>0</v>
      </c>
      <c r="C1604" s="2"/>
      <c r="D1604" t="str">
        <f t="shared" ref="D1604:D1667" si="37">TEXT(A1604,"yyyymm")</f>
        <v>202402</v>
      </c>
    </row>
    <row r="1605" spans="1:4" ht="16.2">
      <c r="A1605" s="1">
        <f>策略報表!A1605</f>
        <v>45341</v>
      </c>
      <c r="B1605">
        <f>策略報表!B1605</f>
        <v>23121.11</v>
      </c>
      <c r="C1605" s="2"/>
      <c r="D1605" t="str">
        <f t="shared" si="37"/>
        <v>202402</v>
      </c>
    </row>
    <row r="1606" spans="1:4" ht="16.2">
      <c r="A1606" s="1">
        <f>策略報表!A1606</f>
        <v>45342</v>
      </c>
      <c r="B1606">
        <f>策略報表!B1606</f>
        <v>81640.84</v>
      </c>
      <c r="C1606" s="2"/>
      <c r="D1606" t="str">
        <f t="shared" si="37"/>
        <v>202402</v>
      </c>
    </row>
    <row r="1607" spans="1:4" ht="16.2">
      <c r="A1607" s="1">
        <f>策略報表!A1607</f>
        <v>45343</v>
      </c>
      <c r="B1607">
        <f>策略報表!B1607</f>
        <v>-87328.59</v>
      </c>
      <c r="C1607" s="2"/>
      <c r="D1607" t="str">
        <f t="shared" si="37"/>
        <v>202402</v>
      </c>
    </row>
    <row r="1608" spans="1:4" ht="16.2">
      <c r="A1608" s="1">
        <f>策略報表!A1608</f>
        <v>45344</v>
      </c>
      <c r="B1608">
        <f>策略報表!B1608</f>
        <v>-46355.88</v>
      </c>
      <c r="C1608" s="2"/>
      <c r="D1608" t="str">
        <f t="shared" si="37"/>
        <v>202402</v>
      </c>
    </row>
    <row r="1609" spans="1:4" ht="16.2">
      <c r="A1609" s="1">
        <f>策略報表!A1609</f>
        <v>45345</v>
      </c>
      <c r="B1609">
        <f>策略報表!B1609</f>
        <v>-36346.65</v>
      </c>
      <c r="C1609" s="2"/>
      <c r="D1609" t="str">
        <f t="shared" si="37"/>
        <v>202402</v>
      </c>
    </row>
    <row r="1610" spans="1:4" ht="16.2">
      <c r="A1610" s="1">
        <f>策略報表!A1610</f>
        <v>45346</v>
      </c>
      <c r="B1610">
        <f>策略報表!B1610</f>
        <v>0</v>
      </c>
      <c r="C1610" s="2"/>
      <c r="D1610" t="str">
        <f t="shared" si="37"/>
        <v>202402</v>
      </c>
    </row>
    <row r="1611" spans="1:4" ht="16.2">
      <c r="A1611" s="1">
        <f>策略報表!A1611</f>
        <v>45347</v>
      </c>
      <c r="B1611">
        <f>策略報表!B1611</f>
        <v>0</v>
      </c>
      <c r="C1611" s="2"/>
      <c r="D1611" t="str">
        <f t="shared" si="37"/>
        <v>202402</v>
      </c>
    </row>
    <row r="1612" spans="1:4" ht="16.2">
      <c r="A1612" s="1">
        <f>策略報表!A1612</f>
        <v>45348</v>
      </c>
      <c r="B1612">
        <f>策略報表!B1612</f>
        <v>-31336.48</v>
      </c>
      <c r="C1612" s="2"/>
      <c r="D1612" t="str">
        <f t="shared" si="37"/>
        <v>202402</v>
      </c>
    </row>
    <row r="1613" spans="1:4" ht="16.2">
      <c r="A1613" s="1">
        <f>策略報表!A1613</f>
        <v>45349</v>
      </c>
      <c r="B1613">
        <f>策略報表!B1613</f>
        <v>-83399.53</v>
      </c>
      <c r="C1613" s="2"/>
      <c r="D1613" t="str">
        <f t="shared" si="37"/>
        <v>202402</v>
      </c>
    </row>
    <row r="1614" spans="1:4" ht="16.2">
      <c r="A1614" s="1">
        <f>策略報表!A1614</f>
        <v>45350</v>
      </c>
      <c r="B1614">
        <f>策略報表!B1614</f>
        <v>0</v>
      </c>
      <c r="C1614" s="2"/>
      <c r="D1614" t="str">
        <f t="shared" si="37"/>
        <v>202402</v>
      </c>
    </row>
    <row r="1615" spans="1:4" ht="16.2">
      <c r="A1615" s="1">
        <f>策略報表!A1615</f>
        <v>45351</v>
      </c>
      <c r="B1615">
        <f>策略報表!B1615</f>
        <v>12731.13</v>
      </c>
      <c r="C1615" s="2"/>
      <c r="D1615" t="str">
        <f t="shared" si="37"/>
        <v>202402</v>
      </c>
    </row>
    <row r="1616" spans="1:4" ht="16.2">
      <c r="A1616" s="1">
        <f>策略報表!A1616</f>
        <v>45352</v>
      </c>
      <c r="B1616">
        <f>策略報表!B1616</f>
        <v>-24647.059999999998</v>
      </c>
      <c r="C1616" s="2"/>
      <c r="D1616" t="str">
        <f t="shared" si="37"/>
        <v>202403</v>
      </c>
    </row>
    <row r="1617" spans="1:4" ht="16.2">
      <c r="A1617" s="1">
        <f>策略報表!A1617</f>
        <v>45353</v>
      </c>
      <c r="B1617">
        <f>策略報表!B1617</f>
        <v>0</v>
      </c>
      <c r="C1617" s="2"/>
      <c r="D1617" t="str">
        <f t="shared" si="37"/>
        <v>202403</v>
      </c>
    </row>
    <row r="1618" spans="1:4" ht="16.2">
      <c r="A1618" s="1">
        <f>策略報表!A1618</f>
        <v>45354</v>
      </c>
      <c r="B1618">
        <f>策略報表!B1618</f>
        <v>0</v>
      </c>
      <c r="C1618" s="2"/>
      <c r="D1618" t="str">
        <f t="shared" si="37"/>
        <v>202403</v>
      </c>
    </row>
    <row r="1619" spans="1:4" ht="16.2">
      <c r="A1619" s="1">
        <f>策略報表!A1619</f>
        <v>45355</v>
      </c>
      <c r="B1619">
        <f>策略報表!B1619</f>
        <v>234076.02999999997</v>
      </c>
      <c r="C1619" s="2"/>
      <c r="D1619" t="str">
        <f t="shared" si="37"/>
        <v>202403</v>
      </c>
    </row>
    <row r="1620" spans="1:4" ht="16.2">
      <c r="A1620" s="1">
        <f>策略報表!A1620</f>
        <v>45356</v>
      </c>
      <c r="B1620">
        <f>策略報表!B1620</f>
        <v>25588.79</v>
      </c>
      <c r="C1620" s="2"/>
      <c r="D1620" t="str">
        <f t="shared" si="37"/>
        <v>202403</v>
      </c>
    </row>
    <row r="1621" spans="1:4" ht="16.2">
      <c r="A1621" s="1">
        <f>策略報表!A1621</f>
        <v>45357</v>
      </c>
      <c r="B1621">
        <f>策略報表!B1621</f>
        <v>63995.329999999987</v>
      </c>
      <c r="C1621" s="2"/>
      <c r="D1621" t="str">
        <f t="shared" si="37"/>
        <v>202403</v>
      </c>
    </row>
    <row r="1622" spans="1:4" ht="16.2">
      <c r="A1622" s="1">
        <f>策略報表!A1622</f>
        <v>45358</v>
      </c>
      <c r="B1622">
        <f>策略報表!B1622</f>
        <v>86492.639999999985</v>
      </c>
      <c r="C1622" s="2"/>
      <c r="D1622" t="str">
        <f t="shared" si="37"/>
        <v>202403</v>
      </c>
    </row>
    <row r="1623" spans="1:4" ht="16.2">
      <c r="A1623" s="1">
        <f>策略報表!A1623</f>
        <v>45359</v>
      </c>
      <c r="B1623">
        <f>策略報表!B1623</f>
        <v>1633.1800000000039</v>
      </c>
      <c r="C1623" s="2"/>
      <c r="D1623" t="str">
        <f t="shared" si="37"/>
        <v>202403</v>
      </c>
    </row>
    <row r="1624" spans="1:4" ht="16.2">
      <c r="A1624" s="1">
        <f>策略報表!A1624</f>
        <v>45360</v>
      </c>
      <c r="B1624">
        <f>策略報表!B1624</f>
        <v>0</v>
      </c>
      <c r="C1624" s="2"/>
      <c r="D1624" t="str">
        <f t="shared" si="37"/>
        <v>202403</v>
      </c>
    </row>
    <row r="1625" spans="1:4" ht="16.2">
      <c r="A1625" s="1">
        <f>策略報表!A1625</f>
        <v>45361</v>
      </c>
      <c r="B1625">
        <f>策略報表!B1625</f>
        <v>0</v>
      </c>
      <c r="C1625" s="2"/>
      <c r="D1625" t="str">
        <f t="shared" si="37"/>
        <v>202403</v>
      </c>
    </row>
    <row r="1626" spans="1:4" ht="16.2">
      <c r="A1626" s="1">
        <f>策略報表!A1626</f>
        <v>45362</v>
      </c>
      <c r="B1626">
        <f>策略報表!B1626</f>
        <v>-115733.13</v>
      </c>
      <c r="C1626" s="2"/>
      <c r="D1626" t="str">
        <f t="shared" si="37"/>
        <v>202403</v>
      </c>
    </row>
    <row r="1627" spans="1:4" ht="16.2">
      <c r="A1627" s="1">
        <f>策略報表!A1627</f>
        <v>45363</v>
      </c>
      <c r="B1627">
        <f>策略報表!B1627</f>
        <v>53037.59</v>
      </c>
      <c r="C1627" s="2"/>
      <c r="D1627" t="str">
        <f t="shared" si="37"/>
        <v>202403</v>
      </c>
    </row>
    <row r="1628" spans="1:4" ht="16.2">
      <c r="A1628" s="1">
        <f>策略報表!A1628</f>
        <v>45364</v>
      </c>
      <c r="B1628">
        <f>策略報表!B1628</f>
        <v>-55197.33</v>
      </c>
      <c r="C1628" s="2"/>
      <c r="D1628" t="str">
        <f t="shared" si="37"/>
        <v>202403</v>
      </c>
    </row>
    <row r="1629" spans="1:4" ht="16.2">
      <c r="A1629" s="1">
        <f>策略報表!A1629</f>
        <v>45365</v>
      </c>
      <c r="B1629">
        <f>策略報表!B1629</f>
        <v>-54967.6</v>
      </c>
      <c r="C1629" s="2"/>
      <c r="D1629" t="str">
        <f t="shared" si="37"/>
        <v>202403</v>
      </c>
    </row>
    <row r="1630" spans="1:4" ht="16.2">
      <c r="A1630" s="1">
        <f>策略報表!A1630</f>
        <v>45366</v>
      </c>
      <c r="B1630">
        <f>策略報表!B1630</f>
        <v>-56747.590000000004</v>
      </c>
      <c r="C1630" s="2"/>
      <c r="D1630" t="str">
        <f t="shared" si="37"/>
        <v>202403</v>
      </c>
    </row>
    <row r="1631" spans="1:4" ht="16.2">
      <c r="A1631" s="1">
        <f>策略報表!A1631</f>
        <v>45367</v>
      </c>
      <c r="B1631">
        <f>策略報表!B1631</f>
        <v>0</v>
      </c>
      <c r="C1631" s="2"/>
      <c r="D1631" t="str">
        <f t="shared" si="37"/>
        <v>202403</v>
      </c>
    </row>
    <row r="1632" spans="1:4" ht="16.2">
      <c r="A1632" s="1">
        <f>策略報表!A1632</f>
        <v>45368</v>
      </c>
      <c r="B1632">
        <f>策略報表!B1632</f>
        <v>0</v>
      </c>
      <c r="C1632" s="2"/>
      <c r="D1632" t="str">
        <f t="shared" si="37"/>
        <v>202403</v>
      </c>
    </row>
    <row r="1633" spans="1:4" ht="16.2">
      <c r="A1633" s="1">
        <f>策略報表!A1633</f>
        <v>45369</v>
      </c>
      <c r="B1633">
        <f>策略報表!B1633</f>
        <v>49223.130000000005</v>
      </c>
      <c r="C1633" s="2"/>
      <c r="D1633" t="str">
        <f t="shared" si="37"/>
        <v>202403</v>
      </c>
    </row>
    <row r="1634" spans="1:4" ht="16.2">
      <c r="A1634" s="1">
        <f>策略報表!A1634</f>
        <v>45370</v>
      </c>
      <c r="B1634">
        <f>策略報表!B1634</f>
        <v>-91143.84</v>
      </c>
      <c r="C1634" s="2"/>
      <c r="D1634" t="str">
        <f t="shared" si="37"/>
        <v>202403</v>
      </c>
    </row>
    <row r="1635" spans="1:4" ht="16.2">
      <c r="A1635" s="1">
        <f>策略報表!A1635</f>
        <v>45371</v>
      </c>
      <c r="B1635">
        <f>策略報表!B1635</f>
        <v>-177727.61000000002</v>
      </c>
      <c r="C1635" s="2"/>
      <c r="D1635" t="str">
        <f t="shared" si="37"/>
        <v>202403</v>
      </c>
    </row>
    <row r="1636" spans="1:4" ht="16.2">
      <c r="A1636" s="1">
        <f>策略報表!A1636</f>
        <v>45372</v>
      </c>
      <c r="B1636">
        <f>策略報表!B1636</f>
        <v>150176.81</v>
      </c>
      <c r="C1636" s="2"/>
      <c r="D1636" t="str">
        <f t="shared" si="37"/>
        <v>202403</v>
      </c>
    </row>
    <row r="1637" spans="1:4" ht="16.2">
      <c r="A1637" s="1">
        <f>策略報表!A1637</f>
        <v>45373</v>
      </c>
      <c r="B1637">
        <f>策略報表!B1637</f>
        <v>-58633.84</v>
      </c>
      <c r="C1637" s="2"/>
      <c r="D1637" t="str">
        <f t="shared" si="37"/>
        <v>202403</v>
      </c>
    </row>
    <row r="1638" spans="1:4" ht="16.2">
      <c r="A1638" s="1">
        <f>策略報表!A1638</f>
        <v>45374</v>
      </c>
      <c r="B1638">
        <f>策略報表!B1638</f>
        <v>0</v>
      </c>
      <c r="C1638" s="2"/>
      <c r="D1638" t="str">
        <f t="shared" si="37"/>
        <v>202403</v>
      </c>
    </row>
    <row r="1639" spans="1:4" ht="16.2">
      <c r="A1639" s="1">
        <f>策略報表!A1639</f>
        <v>45375</v>
      </c>
      <c r="B1639">
        <f>策略報表!B1639</f>
        <v>0</v>
      </c>
      <c r="C1639" s="2"/>
      <c r="D1639" t="str">
        <f t="shared" si="37"/>
        <v>202403</v>
      </c>
    </row>
    <row r="1640" spans="1:4" ht="16.2">
      <c r="A1640" s="1">
        <f>策略報表!A1640</f>
        <v>45376</v>
      </c>
      <c r="B1640">
        <f>策略報表!B1640</f>
        <v>-14435.789999999999</v>
      </c>
      <c r="C1640" s="2"/>
      <c r="D1640" t="str">
        <f t="shared" si="37"/>
        <v>202403</v>
      </c>
    </row>
    <row r="1641" spans="1:4" ht="16.2">
      <c r="A1641" s="1">
        <f>策略報表!A1641</f>
        <v>45377</v>
      </c>
      <c r="B1641">
        <f>策略報表!B1641</f>
        <v>-75788.699999999983</v>
      </c>
      <c r="C1641" s="2"/>
      <c r="D1641" t="str">
        <f t="shared" si="37"/>
        <v>202403</v>
      </c>
    </row>
    <row r="1642" spans="1:4" ht="16.2">
      <c r="A1642" s="1">
        <f>策略報表!A1642</f>
        <v>45378</v>
      </c>
      <c r="B1642">
        <f>策略報表!B1642</f>
        <v>-10828.8</v>
      </c>
      <c r="C1642" s="2"/>
      <c r="D1642" t="str">
        <f t="shared" si="37"/>
        <v>202403</v>
      </c>
    </row>
    <row r="1643" spans="1:4" ht="16.2">
      <c r="A1643" s="1">
        <f>策略報表!A1643</f>
        <v>45379</v>
      </c>
      <c r="B1643">
        <f>策略報表!B1643</f>
        <v>-87876.41</v>
      </c>
      <c r="C1643" s="2"/>
      <c r="D1643" t="str">
        <f t="shared" si="37"/>
        <v>202403</v>
      </c>
    </row>
    <row r="1644" spans="1:4" ht="16.2">
      <c r="A1644" s="1">
        <f>策略報表!A1644</f>
        <v>45380</v>
      </c>
      <c r="B1644">
        <f>策略報表!B1644</f>
        <v>12301.66</v>
      </c>
      <c r="C1644" s="2"/>
      <c r="D1644" t="str">
        <f t="shared" si="37"/>
        <v>202403</v>
      </c>
    </row>
    <row r="1645" spans="1:4" ht="16.2">
      <c r="A1645" s="1">
        <f>策略報表!A1645</f>
        <v>45381</v>
      </c>
      <c r="B1645">
        <f>策略報表!B1645</f>
        <v>0</v>
      </c>
      <c r="C1645" s="2"/>
      <c r="D1645" t="str">
        <f t="shared" si="37"/>
        <v>202403</v>
      </c>
    </row>
    <row r="1646" spans="1:4" ht="16.2">
      <c r="A1646" s="1">
        <f>策略報表!A1646</f>
        <v>45382</v>
      </c>
      <c r="B1646">
        <f>策略報表!B1646</f>
        <v>0</v>
      </c>
      <c r="C1646" s="2"/>
      <c r="D1646" t="str">
        <f t="shared" si="37"/>
        <v>202403</v>
      </c>
    </row>
    <row r="1647" spans="1:4" ht="16.2">
      <c r="A1647" s="1">
        <f>策略報表!A1647</f>
        <v>45383</v>
      </c>
      <c r="B1647">
        <f>策略報表!B1647</f>
        <v>12141.890000000001</v>
      </c>
      <c r="C1647" s="2"/>
      <c r="D1647" t="str">
        <f t="shared" si="37"/>
        <v>202404</v>
      </c>
    </row>
    <row r="1648" spans="1:4" ht="16.2">
      <c r="A1648" s="1">
        <f>策略報表!A1648</f>
        <v>45384</v>
      </c>
      <c r="B1648">
        <f>策略報表!B1648</f>
        <v>174899.41</v>
      </c>
      <c r="C1648" s="2"/>
      <c r="D1648" t="str">
        <f t="shared" si="37"/>
        <v>202404</v>
      </c>
    </row>
    <row r="1649" spans="1:4" ht="16.2">
      <c r="A1649" s="1">
        <f>策略報表!A1649</f>
        <v>45385</v>
      </c>
      <c r="B1649">
        <f>策略報表!B1649</f>
        <v>-161949.72999999998</v>
      </c>
      <c r="C1649" s="2"/>
      <c r="D1649" t="str">
        <f t="shared" si="37"/>
        <v>202404</v>
      </c>
    </row>
    <row r="1650" spans="1:4" ht="16.2">
      <c r="A1650" s="1">
        <f>策略報表!A1650</f>
        <v>45386</v>
      </c>
      <c r="B1650">
        <f>策略報表!B1650</f>
        <v>0</v>
      </c>
      <c r="C1650" s="2"/>
      <c r="D1650" t="str">
        <f t="shared" si="37"/>
        <v>202404</v>
      </c>
    </row>
    <row r="1651" spans="1:4" ht="16.2">
      <c r="A1651" s="1">
        <f>策略報表!A1651</f>
        <v>45387</v>
      </c>
      <c r="B1651">
        <f>策略報表!B1651</f>
        <v>0</v>
      </c>
      <c r="C1651" s="2"/>
      <c r="D1651" t="str">
        <f t="shared" si="37"/>
        <v>202404</v>
      </c>
    </row>
    <row r="1652" spans="1:4" ht="16.2">
      <c r="A1652" s="1">
        <f>策略報表!A1652</f>
        <v>45388</v>
      </c>
      <c r="B1652">
        <f>策略報表!B1652</f>
        <v>0</v>
      </c>
      <c r="C1652" s="2"/>
      <c r="D1652" t="str">
        <f t="shared" si="37"/>
        <v>202404</v>
      </c>
    </row>
    <row r="1653" spans="1:4" ht="16.2">
      <c r="A1653" s="1">
        <f>策略報表!A1653</f>
        <v>45389</v>
      </c>
      <c r="B1653">
        <f>策略報表!B1653</f>
        <v>0</v>
      </c>
      <c r="C1653" s="2"/>
      <c r="D1653" t="str">
        <f t="shared" si="37"/>
        <v>202404</v>
      </c>
    </row>
    <row r="1654" spans="1:4" ht="16.2">
      <c r="A1654" s="1">
        <f>策略報表!A1654</f>
        <v>45390</v>
      </c>
      <c r="B1654">
        <f>策略報表!B1654</f>
        <v>48099.17</v>
      </c>
      <c r="C1654" s="2"/>
      <c r="D1654" t="str">
        <f t="shared" si="37"/>
        <v>202404</v>
      </c>
    </row>
    <row r="1655" spans="1:4" ht="16.2">
      <c r="A1655" s="1">
        <f>策略報表!A1655</f>
        <v>45391</v>
      </c>
      <c r="B1655">
        <f>策略報表!B1655</f>
        <v>712318.9</v>
      </c>
      <c r="C1655" s="2"/>
      <c r="D1655" t="str">
        <f t="shared" si="37"/>
        <v>202404</v>
      </c>
    </row>
    <row r="1656" spans="1:4" ht="16.2">
      <c r="A1656" s="1">
        <f>策略報表!A1656</f>
        <v>45392</v>
      </c>
      <c r="B1656">
        <f>策略報表!B1656</f>
        <v>-85198.12</v>
      </c>
      <c r="C1656" s="2"/>
      <c r="D1656" t="str">
        <f t="shared" si="37"/>
        <v>202404</v>
      </c>
    </row>
    <row r="1657" spans="1:4" ht="16.2">
      <c r="A1657" s="1">
        <f>策略報表!A1657</f>
        <v>45393</v>
      </c>
      <c r="B1657">
        <f>策略報表!B1657</f>
        <v>-103655.21</v>
      </c>
      <c r="C1657" s="2"/>
      <c r="D1657" t="str">
        <f t="shared" si="37"/>
        <v>202404</v>
      </c>
    </row>
    <row r="1658" spans="1:4" ht="16.2">
      <c r="A1658" s="1">
        <f>策略報表!A1658</f>
        <v>45394</v>
      </c>
      <c r="B1658">
        <f>策略報表!B1658</f>
        <v>-15376.279999999999</v>
      </c>
      <c r="C1658" s="2"/>
      <c r="D1658" t="str">
        <f t="shared" si="37"/>
        <v>202404</v>
      </c>
    </row>
    <row r="1659" spans="1:4" ht="16.2">
      <c r="A1659" s="1">
        <f>策略報表!A1659</f>
        <v>45395</v>
      </c>
      <c r="B1659">
        <f>策略報表!B1659</f>
        <v>0</v>
      </c>
      <c r="C1659" s="2"/>
      <c r="D1659" t="str">
        <f t="shared" si="37"/>
        <v>202404</v>
      </c>
    </row>
    <row r="1660" spans="1:4" ht="16.2">
      <c r="A1660" s="1">
        <f>策略報表!A1660</f>
        <v>45396</v>
      </c>
      <c r="B1660">
        <f>策略報表!B1660</f>
        <v>0</v>
      </c>
      <c r="C1660" s="2"/>
      <c r="D1660" t="str">
        <f t="shared" si="37"/>
        <v>202404</v>
      </c>
    </row>
    <row r="1661" spans="1:4" ht="16.2">
      <c r="A1661" s="1">
        <f>策略報表!A1661</f>
        <v>45397</v>
      </c>
      <c r="B1661">
        <f>策略報表!B1661</f>
        <v>20369.239999999998</v>
      </c>
      <c r="C1661" s="2"/>
      <c r="D1661" t="str">
        <f t="shared" si="37"/>
        <v>202404</v>
      </c>
    </row>
    <row r="1662" spans="1:4" ht="16.2">
      <c r="A1662" s="1">
        <f>策略報表!A1662</f>
        <v>45398</v>
      </c>
      <c r="B1662">
        <f>策略報表!B1662</f>
        <v>442107.83999999997</v>
      </c>
      <c r="C1662" s="2"/>
      <c r="D1662" t="str">
        <f t="shared" si="37"/>
        <v>202404</v>
      </c>
    </row>
    <row r="1663" spans="1:4" ht="16.2">
      <c r="A1663" s="1">
        <f>策略報表!A1663</f>
        <v>45399</v>
      </c>
      <c r="B1663">
        <f>策略報表!B1663</f>
        <v>53756.170000000006</v>
      </c>
      <c r="C1663" s="2"/>
      <c r="D1663" t="str">
        <f t="shared" si="37"/>
        <v>202404</v>
      </c>
    </row>
    <row r="1664" spans="1:4" ht="16.2">
      <c r="A1664" s="1">
        <f>策略報表!A1664</f>
        <v>45400</v>
      </c>
      <c r="B1664">
        <f>策略報表!B1664</f>
        <v>-26036.839999999997</v>
      </c>
      <c r="C1664" s="2"/>
      <c r="D1664" t="str">
        <f t="shared" si="37"/>
        <v>202404</v>
      </c>
    </row>
    <row r="1665" spans="1:4" ht="16.2">
      <c r="A1665" s="1">
        <f>策略報表!A1665</f>
        <v>45401</v>
      </c>
      <c r="B1665">
        <f>策略報表!B1665</f>
        <v>-36254.410000000011</v>
      </c>
      <c r="C1665" s="2"/>
      <c r="D1665" t="str">
        <f t="shared" si="37"/>
        <v>202404</v>
      </c>
    </row>
    <row r="1666" spans="1:4" ht="16.2">
      <c r="A1666" s="1">
        <f>策略報表!A1666</f>
        <v>45402</v>
      </c>
      <c r="B1666">
        <f>策略報表!B1666</f>
        <v>0</v>
      </c>
      <c r="C1666" s="2"/>
      <c r="D1666" t="str">
        <f t="shared" si="37"/>
        <v>202404</v>
      </c>
    </row>
    <row r="1667" spans="1:4" ht="16.2">
      <c r="A1667" s="1">
        <f>策略報表!A1667</f>
        <v>45403</v>
      </c>
      <c r="B1667">
        <f>策略報表!B1667</f>
        <v>0</v>
      </c>
      <c r="C1667" s="2"/>
      <c r="D1667" t="str">
        <f t="shared" si="37"/>
        <v>202404</v>
      </c>
    </row>
    <row r="1668" spans="1:4" ht="16.2">
      <c r="A1668" s="1">
        <f>策略報表!A1668</f>
        <v>45404</v>
      </c>
      <c r="B1668">
        <f>策略報表!B1668</f>
        <v>-79118.429999999993</v>
      </c>
      <c r="C1668" s="2"/>
      <c r="D1668" t="str">
        <f t="shared" ref="D1668:D1731" si="38">TEXT(A1668,"yyyymm")</f>
        <v>202404</v>
      </c>
    </row>
    <row r="1669" spans="1:4" ht="16.2">
      <c r="A1669" s="1">
        <f>策略報表!A1669</f>
        <v>45405</v>
      </c>
      <c r="B1669">
        <f>策略報表!B1669</f>
        <v>-53273.43</v>
      </c>
      <c r="C1669" s="2"/>
      <c r="D1669" t="str">
        <f t="shared" si="38"/>
        <v>202404</v>
      </c>
    </row>
    <row r="1670" spans="1:4" ht="16.2">
      <c r="A1670" s="1">
        <f>策略報表!A1670</f>
        <v>45406</v>
      </c>
      <c r="B1670">
        <f>策略報表!B1670</f>
        <v>409192.67999999993</v>
      </c>
      <c r="C1670" s="2"/>
      <c r="D1670" t="str">
        <f t="shared" si="38"/>
        <v>202404</v>
      </c>
    </row>
    <row r="1671" spans="1:4" ht="16.2">
      <c r="A1671" s="1">
        <f>策略報表!A1671</f>
        <v>45407</v>
      </c>
      <c r="B1671">
        <f>策略報表!B1671</f>
        <v>-324774.74000000005</v>
      </c>
      <c r="C1671" s="2"/>
      <c r="D1671" t="str">
        <f t="shared" si="38"/>
        <v>202404</v>
      </c>
    </row>
    <row r="1672" spans="1:4" ht="16.2">
      <c r="A1672" s="1">
        <f>策略報表!A1672</f>
        <v>45408</v>
      </c>
      <c r="B1672">
        <f>策略報表!B1672</f>
        <v>-60441.880000000005</v>
      </c>
      <c r="C1672" s="2"/>
      <c r="D1672" t="str">
        <f t="shared" si="38"/>
        <v>202404</v>
      </c>
    </row>
    <row r="1673" spans="1:4" ht="16.2">
      <c r="A1673" s="1">
        <f>策略報表!A1673</f>
        <v>45409</v>
      </c>
      <c r="B1673">
        <f>策略報表!B1673</f>
        <v>0</v>
      </c>
      <c r="C1673" s="2"/>
      <c r="D1673" t="str">
        <f t="shared" si="38"/>
        <v>202404</v>
      </c>
    </row>
    <row r="1674" spans="1:4" ht="16.2">
      <c r="A1674" s="1">
        <f>策略報表!A1674</f>
        <v>45410</v>
      </c>
      <c r="B1674">
        <f>策略報表!B1674</f>
        <v>0</v>
      </c>
      <c r="C1674" s="2"/>
      <c r="D1674" t="str">
        <f t="shared" si="38"/>
        <v>202404</v>
      </c>
    </row>
    <row r="1675" spans="1:4" ht="16.2">
      <c r="A1675" s="1">
        <f>策略報表!A1675</f>
        <v>45411</v>
      </c>
      <c r="B1675">
        <f>策略報表!B1675</f>
        <v>426588.56000000006</v>
      </c>
      <c r="C1675" s="2"/>
      <c r="D1675" t="str">
        <f t="shared" si="38"/>
        <v>202404</v>
      </c>
    </row>
    <row r="1676" spans="1:4" ht="16.2">
      <c r="A1676" s="1">
        <f>策略報表!A1676</f>
        <v>45412</v>
      </c>
      <c r="B1676">
        <f>策略報表!B1676</f>
        <v>-157284.24</v>
      </c>
      <c r="C1676" s="2"/>
      <c r="D1676" t="str">
        <f t="shared" si="38"/>
        <v>202404</v>
      </c>
    </row>
    <row r="1677" spans="1:4" ht="16.2">
      <c r="A1677" s="1">
        <f>策略報表!A1677</f>
        <v>45413</v>
      </c>
      <c r="B1677">
        <f>策略報表!B1677</f>
        <v>0</v>
      </c>
      <c r="C1677" s="2"/>
      <c r="D1677" t="str">
        <f t="shared" si="38"/>
        <v>202405</v>
      </c>
    </row>
    <row r="1678" spans="1:4" ht="16.2">
      <c r="A1678" s="1">
        <f>策略報表!A1678</f>
        <v>45414</v>
      </c>
      <c r="B1678">
        <f>策略報表!B1678</f>
        <v>-39239.360000000001</v>
      </c>
      <c r="C1678" s="2"/>
      <c r="D1678" t="str">
        <f t="shared" si="38"/>
        <v>202405</v>
      </c>
    </row>
    <row r="1679" spans="1:4" ht="16.2">
      <c r="A1679" s="1">
        <f>策略報表!A1679</f>
        <v>45415</v>
      </c>
      <c r="B1679">
        <f>策略報表!B1679</f>
        <v>-64142.86</v>
      </c>
      <c r="C1679" s="2"/>
      <c r="D1679" t="str">
        <f t="shared" si="38"/>
        <v>202405</v>
      </c>
    </row>
    <row r="1680" spans="1:4" ht="16.2">
      <c r="A1680" s="1">
        <f>策略報表!A1680</f>
        <v>45416</v>
      </c>
      <c r="B1680">
        <f>策略報表!B1680</f>
        <v>0</v>
      </c>
      <c r="C1680" s="2"/>
      <c r="D1680" t="str">
        <f t="shared" si="38"/>
        <v>202405</v>
      </c>
    </row>
    <row r="1681" spans="1:4" ht="16.2">
      <c r="A1681" s="1">
        <f>策略報表!A1681</f>
        <v>45417</v>
      </c>
      <c r="B1681">
        <f>策略報表!B1681</f>
        <v>0</v>
      </c>
      <c r="C1681" s="2"/>
      <c r="D1681" t="str">
        <f t="shared" si="38"/>
        <v>202405</v>
      </c>
    </row>
    <row r="1682" spans="1:4" ht="16.2">
      <c r="A1682" s="1">
        <f>策略報表!A1682</f>
        <v>45418</v>
      </c>
      <c r="B1682">
        <f>策略報表!B1682</f>
        <v>50921.210000000006</v>
      </c>
      <c r="C1682" s="2"/>
      <c r="D1682" t="str">
        <f t="shared" si="38"/>
        <v>202405</v>
      </c>
    </row>
    <row r="1683" spans="1:4" ht="16.2">
      <c r="A1683" s="1">
        <f>策略報表!A1683</f>
        <v>45419</v>
      </c>
      <c r="B1683">
        <f>策略報表!B1683</f>
        <v>21000.2</v>
      </c>
      <c r="C1683" s="2"/>
      <c r="D1683" t="str">
        <f t="shared" si="38"/>
        <v>202405</v>
      </c>
    </row>
    <row r="1684" spans="1:4" ht="16.2">
      <c r="A1684" s="1">
        <f>策略報表!A1684</f>
        <v>45420</v>
      </c>
      <c r="B1684">
        <f>策略報表!B1684</f>
        <v>-37155.760000000002</v>
      </c>
      <c r="C1684" s="2"/>
      <c r="D1684" t="str">
        <f t="shared" si="38"/>
        <v>202405</v>
      </c>
    </row>
    <row r="1685" spans="1:4" ht="16.2">
      <c r="A1685" s="1">
        <f>策略報表!A1685</f>
        <v>45421</v>
      </c>
      <c r="B1685">
        <f>策略報表!B1685</f>
        <v>-54250.05</v>
      </c>
      <c r="C1685" s="2"/>
      <c r="D1685" t="str">
        <f t="shared" si="38"/>
        <v>202405</v>
      </c>
    </row>
    <row r="1686" spans="1:4" ht="16.2">
      <c r="A1686" s="1">
        <f>策略報表!A1686</f>
        <v>45422</v>
      </c>
      <c r="B1686">
        <f>策略報表!B1686</f>
        <v>38394.800000000003</v>
      </c>
      <c r="C1686" s="2"/>
      <c r="D1686" t="str">
        <f t="shared" si="38"/>
        <v>202405</v>
      </c>
    </row>
    <row r="1687" spans="1:4" ht="16.2">
      <c r="A1687" s="1">
        <f>策略報表!A1687</f>
        <v>45423</v>
      </c>
      <c r="B1687">
        <f>策略報表!B1687</f>
        <v>0</v>
      </c>
      <c r="C1687" s="2"/>
      <c r="D1687" t="str">
        <f t="shared" si="38"/>
        <v>202405</v>
      </c>
    </row>
    <row r="1688" spans="1:4" ht="16.2">
      <c r="A1688" s="1">
        <f>策略報表!A1688</f>
        <v>45424</v>
      </c>
      <c r="B1688">
        <f>策略報表!B1688</f>
        <v>0</v>
      </c>
      <c r="C1688" s="2"/>
      <c r="D1688" t="str">
        <f t="shared" si="38"/>
        <v>202405</v>
      </c>
    </row>
    <row r="1689" spans="1:4" ht="16.2">
      <c r="A1689" s="1">
        <f>策略報表!A1689</f>
        <v>45425</v>
      </c>
      <c r="B1689">
        <f>策略報表!B1689</f>
        <v>39155.35</v>
      </c>
      <c r="C1689" s="2"/>
      <c r="D1689" t="str">
        <f t="shared" si="38"/>
        <v>202405</v>
      </c>
    </row>
    <row r="1690" spans="1:4" ht="16.2">
      <c r="A1690" s="1">
        <f>策略報表!A1690</f>
        <v>45426</v>
      </c>
      <c r="B1690">
        <f>策略報表!B1690</f>
        <v>42033.049999999996</v>
      </c>
      <c r="C1690" s="2"/>
      <c r="D1690" t="str">
        <f t="shared" si="38"/>
        <v>202405</v>
      </c>
    </row>
    <row r="1691" spans="1:4" ht="16.2">
      <c r="A1691" s="1">
        <f>策略報表!A1691</f>
        <v>45427</v>
      </c>
      <c r="B1691">
        <f>策略報表!B1691</f>
        <v>103171</v>
      </c>
      <c r="C1691" s="2"/>
      <c r="D1691" t="str">
        <f t="shared" si="38"/>
        <v>202405</v>
      </c>
    </row>
    <row r="1692" spans="1:4" ht="16.2">
      <c r="A1692" s="1">
        <f>策略報表!A1692</f>
        <v>45428</v>
      </c>
      <c r="B1692">
        <f>策略報表!B1692</f>
        <v>-61081.8</v>
      </c>
      <c r="C1692" s="2"/>
      <c r="D1692" t="str">
        <f t="shared" si="38"/>
        <v>202405</v>
      </c>
    </row>
    <row r="1693" spans="1:4" ht="16.2">
      <c r="A1693" s="1">
        <f>策略報表!A1693</f>
        <v>45429</v>
      </c>
      <c r="B1693">
        <f>策略報表!B1693</f>
        <v>-882.38000000000011</v>
      </c>
      <c r="C1693" s="2"/>
      <c r="D1693" t="str">
        <f t="shared" si="38"/>
        <v>202405</v>
      </c>
    </row>
    <row r="1694" spans="1:4" ht="16.2">
      <c r="A1694" s="1">
        <f>策略報表!A1694</f>
        <v>45430</v>
      </c>
      <c r="B1694">
        <f>策略報表!B1694</f>
        <v>0</v>
      </c>
      <c r="C1694" s="2"/>
      <c r="D1694" t="str">
        <f t="shared" si="38"/>
        <v>202405</v>
      </c>
    </row>
    <row r="1695" spans="1:4" ht="16.2">
      <c r="A1695" s="1">
        <f>策略報表!A1695</f>
        <v>45431</v>
      </c>
      <c r="B1695">
        <f>策略報表!B1695</f>
        <v>0</v>
      </c>
      <c r="C1695" s="2"/>
      <c r="D1695" t="str">
        <f t="shared" si="38"/>
        <v>202405</v>
      </c>
    </row>
    <row r="1696" spans="1:4" ht="16.2">
      <c r="A1696" s="1">
        <f>策略報表!A1696</f>
        <v>45432</v>
      </c>
      <c r="B1696">
        <f>策略報表!B1696</f>
        <v>-23324.11</v>
      </c>
      <c r="C1696" s="2"/>
      <c r="D1696" t="str">
        <f t="shared" si="38"/>
        <v>202405</v>
      </c>
    </row>
    <row r="1697" spans="1:4" ht="16.2">
      <c r="A1697" s="1">
        <f>策略報表!A1697</f>
        <v>45433</v>
      </c>
      <c r="B1697">
        <f>策略報表!B1697</f>
        <v>-87788.59</v>
      </c>
      <c r="C1697" s="2"/>
      <c r="D1697" t="str">
        <f t="shared" si="38"/>
        <v>202405</v>
      </c>
    </row>
    <row r="1698" spans="1:4" ht="16.2">
      <c r="A1698" s="1">
        <f>策略報表!A1698</f>
        <v>45434</v>
      </c>
      <c r="B1698">
        <f>策略報表!B1698</f>
        <v>216501.13999999998</v>
      </c>
      <c r="C1698" s="2"/>
      <c r="D1698" t="str">
        <f t="shared" si="38"/>
        <v>202405</v>
      </c>
    </row>
    <row r="1699" spans="1:4" ht="16.2">
      <c r="A1699" s="1">
        <f>策略報表!A1699</f>
        <v>45435</v>
      </c>
      <c r="B1699">
        <f>策略報表!B1699</f>
        <v>-40128.47</v>
      </c>
      <c r="C1699" s="2"/>
      <c r="D1699" t="str">
        <f t="shared" si="38"/>
        <v>202405</v>
      </c>
    </row>
    <row r="1700" spans="1:4" ht="16.2">
      <c r="A1700" s="1">
        <f>策略報表!A1700</f>
        <v>45436</v>
      </c>
      <c r="B1700">
        <f>策略報表!B1700</f>
        <v>-73436.100000000006</v>
      </c>
      <c r="C1700" s="2"/>
      <c r="D1700" t="str">
        <f t="shared" si="38"/>
        <v>202405</v>
      </c>
    </row>
    <row r="1701" spans="1:4" ht="16.2">
      <c r="A1701" s="1">
        <f>策略報表!A1701</f>
        <v>45437</v>
      </c>
      <c r="B1701">
        <f>策略報表!B1701</f>
        <v>0</v>
      </c>
      <c r="C1701" s="2"/>
      <c r="D1701" t="str">
        <f t="shared" si="38"/>
        <v>202405</v>
      </c>
    </row>
    <row r="1702" spans="1:4" ht="16.2">
      <c r="A1702" s="1">
        <f>策略報表!A1702</f>
        <v>45438</v>
      </c>
      <c r="B1702">
        <f>策略報表!B1702</f>
        <v>0</v>
      </c>
      <c r="C1702" s="2"/>
      <c r="D1702" t="str">
        <f t="shared" si="38"/>
        <v>202405</v>
      </c>
    </row>
    <row r="1703" spans="1:4" ht="16.2">
      <c r="A1703" s="1">
        <f>策略報表!A1703</f>
        <v>45439</v>
      </c>
      <c r="B1703">
        <f>策略報表!B1703</f>
        <v>403592.01</v>
      </c>
      <c r="C1703" s="2"/>
      <c r="D1703" t="str">
        <f t="shared" si="38"/>
        <v>202405</v>
      </c>
    </row>
    <row r="1704" spans="1:4" ht="16.2">
      <c r="A1704" s="1">
        <f>策略報表!A1704</f>
        <v>45440</v>
      </c>
      <c r="B1704">
        <f>策略報表!B1704</f>
        <v>59343.94</v>
      </c>
      <c r="C1704" s="2"/>
      <c r="D1704" t="str">
        <f t="shared" si="38"/>
        <v>202405</v>
      </c>
    </row>
    <row r="1705" spans="1:4" ht="16.2">
      <c r="A1705" s="1">
        <f>策略報表!A1705</f>
        <v>45441</v>
      </c>
      <c r="B1705">
        <f>策略報表!B1705</f>
        <v>-179794.98</v>
      </c>
      <c r="C1705" s="2"/>
      <c r="D1705" t="str">
        <f t="shared" si="38"/>
        <v>202405</v>
      </c>
    </row>
    <row r="1706" spans="1:4" ht="16.2">
      <c r="A1706" s="1">
        <f>策略報表!A1706</f>
        <v>45442</v>
      </c>
      <c r="B1706">
        <f>策略報表!B1706</f>
        <v>-53727.880000000005</v>
      </c>
      <c r="C1706" s="2"/>
      <c r="D1706" t="str">
        <f t="shared" si="38"/>
        <v>202405</v>
      </c>
    </row>
    <row r="1707" spans="1:4" ht="16.2">
      <c r="A1707" s="1">
        <f>策略報表!A1707</f>
        <v>45443</v>
      </c>
      <c r="B1707">
        <f>策略報表!B1707</f>
        <v>-126999.81</v>
      </c>
      <c r="C1707" s="2"/>
      <c r="D1707" t="str">
        <f t="shared" si="38"/>
        <v>202405</v>
      </c>
    </row>
    <row r="1708" spans="1:4" ht="16.2">
      <c r="A1708" s="1">
        <f>策略報表!A1708</f>
        <v>45444</v>
      </c>
      <c r="B1708">
        <f>策略報表!B1708</f>
        <v>0</v>
      </c>
      <c r="C1708" s="2"/>
      <c r="D1708" t="str">
        <f t="shared" si="38"/>
        <v>202406</v>
      </c>
    </row>
    <row r="1709" spans="1:4" ht="16.2">
      <c r="A1709" s="1">
        <f>策略報表!A1709</f>
        <v>45445</v>
      </c>
      <c r="B1709">
        <f>策略報表!B1709</f>
        <v>0</v>
      </c>
      <c r="C1709" s="2"/>
      <c r="D1709" t="str">
        <f t="shared" si="38"/>
        <v>202406</v>
      </c>
    </row>
    <row r="1710" spans="1:4" ht="16.2">
      <c r="A1710" s="1">
        <f>策略報表!A1710</f>
        <v>45446</v>
      </c>
      <c r="B1710">
        <f>策略報表!B1710</f>
        <v>-177052.5</v>
      </c>
      <c r="C1710" s="2"/>
      <c r="D1710" t="str">
        <f t="shared" si="38"/>
        <v>202406</v>
      </c>
    </row>
    <row r="1711" spans="1:4" ht="16.2">
      <c r="A1711" s="1">
        <f>策略報表!A1711</f>
        <v>45447</v>
      </c>
      <c r="B1711">
        <f>策略報表!B1711</f>
        <v>137558.51999999999</v>
      </c>
      <c r="C1711" s="2"/>
      <c r="D1711" t="str">
        <f t="shared" si="38"/>
        <v>202406</v>
      </c>
    </row>
    <row r="1712" spans="1:4" ht="16.2">
      <c r="A1712" s="1">
        <f>策略報表!A1712</f>
        <v>45448</v>
      </c>
      <c r="B1712">
        <f>策略報表!B1712</f>
        <v>-2958.1100000000006</v>
      </c>
      <c r="C1712" s="2"/>
      <c r="D1712" t="str">
        <f t="shared" si="38"/>
        <v>202406</v>
      </c>
    </row>
    <row r="1713" spans="1:4" ht="16.2">
      <c r="A1713" s="1">
        <f>策略報表!A1713</f>
        <v>45449</v>
      </c>
      <c r="B1713">
        <f>策略報表!B1713</f>
        <v>284047.24</v>
      </c>
      <c r="C1713" s="2"/>
      <c r="D1713" t="str">
        <f t="shared" si="38"/>
        <v>202406</v>
      </c>
    </row>
    <row r="1714" spans="1:4" ht="16.2">
      <c r="A1714" s="1">
        <f>策略報表!A1714</f>
        <v>45450</v>
      </c>
      <c r="B1714">
        <f>策略報表!B1714</f>
        <v>-10238.510000000002</v>
      </c>
      <c r="C1714" s="2"/>
      <c r="D1714" t="str">
        <f t="shared" si="38"/>
        <v>202406</v>
      </c>
    </row>
    <row r="1715" spans="1:4" ht="16.2">
      <c r="A1715" s="1">
        <f>策略報表!A1715</f>
        <v>45451</v>
      </c>
      <c r="B1715">
        <f>策略報表!B1715</f>
        <v>0</v>
      </c>
      <c r="C1715" s="2"/>
      <c r="D1715" t="str">
        <f t="shared" si="38"/>
        <v>202406</v>
      </c>
    </row>
    <row r="1716" spans="1:4" ht="16.2">
      <c r="A1716" s="1">
        <f>策略報表!A1716</f>
        <v>45452</v>
      </c>
      <c r="B1716">
        <f>策略報表!B1716</f>
        <v>0</v>
      </c>
      <c r="C1716" s="2"/>
      <c r="D1716" t="str">
        <f t="shared" si="38"/>
        <v>202406</v>
      </c>
    </row>
    <row r="1717" spans="1:4" ht="16.2">
      <c r="A1717" s="1">
        <f>策略報表!A1717</f>
        <v>45453</v>
      </c>
      <c r="B1717">
        <f>策略報表!B1717</f>
        <v>0</v>
      </c>
      <c r="C1717" s="2"/>
      <c r="D1717" t="str">
        <f t="shared" si="38"/>
        <v>202406</v>
      </c>
    </row>
    <row r="1718" spans="1:4" ht="16.2">
      <c r="A1718" s="1">
        <f>策略報表!A1718</f>
        <v>45454</v>
      </c>
      <c r="B1718">
        <f>策略報表!B1718</f>
        <v>-171616.65</v>
      </c>
      <c r="C1718" s="2"/>
      <c r="D1718" t="str">
        <f t="shared" si="38"/>
        <v>202406</v>
      </c>
    </row>
    <row r="1719" spans="1:4" ht="16.2">
      <c r="A1719" s="1">
        <f>策略報表!A1719</f>
        <v>45455</v>
      </c>
      <c r="B1719">
        <f>策略報表!B1719</f>
        <v>157876.75</v>
      </c>
      <c r="C1719" s="2"/>
      <c r="D1719" t="str">
        <f t="shared" si="38"/>
        <v>202406</v>
      </c>
    </row>
    <row r="1720" spans="1:4" ht="16.2">
      <c r="A1720" s="1">
        <f>策略報表!A1720</f>
        <v>45456</v>
      </c>
      <c r="B1720">
        <f>策略報表!B1720</f>
        <v>331369.57</v>
      </c>
      <c r="C1720" s="2"/>
      <c r="D1720" t="str">
        <f t="shared" si="38"/>
        <v>202406</v>
      </c>
    </row>
    <row r="1721" spans="1:4" ht="16.2">
      <c r="A1721" s="1">
        <f>策略報表!A1721</f>
        <v>45457</v>
      </c>
      <c r="B1721">
        <f>策略報表!B1721</f>
        <v>160111.81999999998</v>
      </c>
      <c r="C1721" s="2"/>
      <c r="D1721" t="str">
        <f t="shared" si="38"/>
        <v>202406</v>
      </c>
    </row>
    <row r="1722" spans="1:4" ht="16.2">
      <c r="A1722" s="1">
        <f>策略報表!A1722</f>
        <v>45458</v>
      </c>
      <c r="B1722">
        <f>策略報表!B1722</f>
        <v>0</v>
      </c>
      <c r="C1722" s="2"/>
      <c r="D1722" t="str">
        <f t="shared" si="38"/>
        <v>202406</v>
      </c>
    </row>
    <row r="1723" spans="1:4" ht="16.2">
      <c r="A1723" s="1">
        <f>策略報表!A1723</f>
        <v>45459</v>
      </c>
      <c r="B1723">
        <f>策略報表!B1723</f>
        <v>0</v>
      </c>
      <c r="C1723" s="2"/>
      <c r="D1723" t="str">
        <f t="shared" si="38"/>
        <v>202406</v>
      </c>
    </row>
    <row r="1724" spans="1:4" ht="16.2">
      <c r="A1724" s="1">
        <f>策略報表!A1724</f>
        <v>45460</v>
      </c>
      <c r="B1724">
        <f>策略報表!B1724</f>
        <v>-36544.660000000003</v>
      </c>
      <c r="C1724" s="2"/>
      <c r="D1724" t="str">
        <f t="shared" si="38"/>
        <v>202406</v>
      </c>
    </row>
    <row r="1725" spans="1:4" ht="16.2">
      <c r="A1725" s="1">
        <f>策略報表!A1725</f>
        <v>45461</v>
      </c>
      <c r="B1725">
        <f>策略報表!B1725</f>
        <v>308943.36999999994</v>
      </c>
      <c r="C1725" s="2"/>
      <c r="D1725" t="str">
        <f t="shared" si="38"/>
        <v>202406</v>
      </c>
    </row>
    <row r="1726" spans="1:4" ht="16.2">
      <c r="A1726" s="1">
        <f>策略報表!A1726</f>
        <v>45462</v>
      </c>
      <c r="B1726">
        <f>策略報表!B1726</f>
        <v>540771.59</v>
      </c>
      <c r="C1726" s="2"/>
      <c r="D1726" t="str">
        <f t="shared" si="38"/>
        <v>202406</v>
      </c>
    </row>
    <row r="1727" spans="1:4" ht="16.2">
      <c r="A1727" s="1">
        <f>策略報表!A1727</f>
        <v>45463</v>
      </c>
      <c r="B1727">
        <f>策略報表!B1727</f>
        <v>38203.26</v>
      </c>
      <c r="C1727" s="2"/>
      <c r="D1727" t="str">
        <f t="shared" si="38"/>
        <v>202406</v>
      </c>
    </row>
    <row r="1728" spans="1:4" ht="16.2">
      <c r="A1728" s="1">
        <f>策略報表!A1728</f>
        <v>45464</v>
      </c>
      <c r="B1728">
        <f>策略報表!B1728</f>
        <v>-162549.14000000001</v>
      </c>
      <c r="C1728" s="2"/>
      <c r="D1728" t="str">
        <f t="shared" si="38"/>
        <v>202406</v>
      </c>
    </row>
    <row r="1729" spans="1:4" ht="16.2">
      <c r="A1729" s="1">
        <f>策略報表!A1729</f>
        <v>45465</v>
      </c>
      <c r="B1729">
        <f>策略報表!B1729</f>
        <v>0</v>
      </c>
      <c r="C1729" s="2"/>
      <c r="D1729" t="str">
        <f t="shared" si="38"/>
        <v>202406</v>
      </c>
    </row>
    <row r="1730" spans="1:4" ht="16.2">
      <c r="A1730" s="1">
        <f>策略報表!A1730</f>
        <v>45466</v>
      </c>
      <c r="B1730">
        <f>策略報表!B1730</f>
        <v>0</v>
      </c>
      <c r="C1730" s="2"/>
      <c r="D1730" t="str">
        <f t="shared" si="38"/>
        <v>202406</v>
      </c>
    </row>
    <row r="1731" spans="1:4" ht="16.2">
      <c r="A1731" s="1">
        <f>策略報表!A1731</f>
        <v>45467</v>
      </c>
      <c r="B1731">
        <f>策略報表!B1731</f>
        <v>52814.579999999994</v>
      </c>
      <c r="C1731" s="2"/>
      <c r="D1731" t="str">
        <f t="shared" si="38"/>
        <v>202406</v>
      </c>
    </row>
    <row r="1732" spans="1:4" ht="16.2">
      <c r="A1732" s="1">
        <f>策略報表!A1732</f>
        <v>45468</v>
      </c>
      <c r="B1732">
        <f>策略報表!B1732</f>
        <v>39191.159999999996</v>
      </c>
      <c r="C1732" s="2"/>
      <c r="D1732" t="str">
        <f t="shared" ref="D1732:D1795" si="39">TEXT(A1732,"yyyymm")</f>
        <v>202406</v>
      </c>
    </row>
    <row r="1733" spans="1:4" ht="16.2">
      <c r="A1733" s="1">
        <f>策略報表!A1733</f>
        <v>45469</v>
      </c>
      <c r="B1733">
        <f>策略報表!B1733</f>
        <v>-79548.180000000008</v>
      </c>
      <c r="C1733" s="2"/>
      <c r="D1733" t="str">
        <f t="shared" si="39"/>
        <v>202406</v>
      </c>
    </row>
    <row r="1734" spans="1:4" ht="16.2">
      <c r="A1734" s="1">
        <f>策略報表!A1734</f>
        <v>45470</v>
      </c>
      <c r="B1734">
        <f>策略報表!B1734</f>
        <v>-104931.88</v>
      </c>
      <c r="C1734" s="2"/>
      <c r="D1734" t="str">
        <f t="shared" si="39"/>
        <v>202406</v>
      </c>
    </row>
    <row r="1735" spans="1:4" ht="16.2">
      <c r="A1735" s="1">
        <f>策略報表!A1735</f>
        <v>45471</v>
      </c>
      <c r="B1735">
        <f>策略報表!B1735</f>
        <v>-110407.57999999999</v>
      </c>
      <c r="C1735" s="2"/>
      <c r="D1735" t="str">
        <f t="shared" si="39"/>
        <v>202406</v>
      </c>
    </row>
    <row r="1736" spans="1:4" ht="16.2">
      <c r="A1736" s="1">
        <f>策略報表!A1736</f>
        <v>45472</v>
      </c>
      <c r="B1736">
        <f>策略報表!B1736</f>
        <v>0</v>
      </c>
      <c r="C1736" s="2"/>
      <c r="D1736" t="str">
        <f t="shared" si="39"/>
        <v>202406</v>
      </c>
    </row>
    <row r="1737" spans="1:4" ht="16.2">
      <c r="A1737" s="1">
        <f>策略報表!A1737</f>
        <v>45473</v>
      </c>
      <c r="B1737">
        <f>策略報表!B1737</f>
        <v>0</v>
      </c>
      <c r="C1737" s="2"/>
      <c r="D1737" t="str">
        <f t="shared" si="39"/>
        <v>202406</v>
      </c>
    </row>
    <row r="1738" spans="1:4" ht="16.2">
      <c r="A1738" s="1">
        <f>策略報表!A1738</f>
        <v>45474</v>
      </c>
      <c r="B1738">
        <f>策略報表!B1738</f>
        <v>-14779.67</v>
      </c>
      <c r="C1738" s="2"/>
      <c r="D1738" t="str">
        <f t="shared" si="39"/>
        <v>202407</v>
      </c>
    </row>
    <row r="1739" spans="1:4" ht="16.2">
      <c r="A1739" s="1">
        <f>策略報表!A1739</f>
        <v>45475</v>
      </c>
      <c r="B1739">
        <f>策略報表!B1739</f>
        <v>-143705.28999999998</v>
      </c>
      <c r="C1739" s="2"/>
      <c r="D1739" t="str">
        <f t="shared" si="39"/>
        <v>202407</v>
      </c>
    </row>
    <row r="1740" spans="1:4" ht="16.2">
      <c r="A1740" s="1">
        <f>策略報表!A1740</f>
        <v>45476</v>
      </c>
      <c r="B1740">
        <f>策略報表!B1740</f>
        <v>107905.76000000001</v>
      </c>
      <c r="C1740" s="2"/>
      <c r="D1740" t="str">
        <f t="shared" si="39"/>
        <v>202407</v>
      </c>
    </row>
    <row r="1741" spans="1:4" ht="16.2">
      <c r="A1741" s="1">
        <f>策略報表!A1741</f>
        <v>45477</v>
      </c>
      <c r="B1741">
        <f>策略報表!B1741</f>
        <v>454947.80000000005</v>
      </c>
      <c r="C1741" s="2"/>
      <c r="D1741" t="str">
        <f t="shared" si="39"/>
        <v>202407</v>
      </c>
    </row>
    <row r="1742" spans="1:4" ht="16.2">
      <c r="A1742" s="1">
        <f>策略報表!A1742</f>
        <v>45478</v>
      </c>
      <c r="B1742">
        <f>策略報表!B1742</f>
        <v>-62833.440000000002</v>
      </c>
      <c r="C1742" s="2"/>
      <c r="D1742" t="str">
        <f t="shared" si="39"/>
        <v>202407</v>
      </c>
    </row>
    <row r="1743" spans="1:4" ht="16.2">
      <c r="A1743" s="1">
        <f>策略報表!A1743</f>
        <v>45479</v>
      </c>
      <c r="B1743">
        <f>策略報表!B1743</f>
        <v>0</v>
      </c>
      <c r="C1743" s="2"/>
      <c r="D1743" t="str">
        <f t="shared" si="39"/>
        <v>202407</v>
      </c>
    </row>
    <row r="1744" spans="1:4" ht="16.2">
      <c r="A1744" s="1">
        <f>策略報表!A1744</f>
        <v>45480</v>
      </c>
      <c r="B1744">
        <f>策略報表!B1744</f>
        <v>0</v>
      </c>
      <c r="C1744" s="2"/>
      <c r="D1744" t="str">
        <f t="shared" si="39"/>
        <v>202407</v>
      </c>
    </row>
    <row r="1745" spans="1:4" ht="16.2">
      <c r="A1745" s="1">
        <f>策略報表!A1745</f>
        <v>45481</v>
      </c>
      <c r="B1745">
        <f>策略報表!B1745</f>
        <v>162635.99000000002</v>
      </c>
      <c r="C1745" s="2"/>
      <c r="D1745" t="str">
        <f t="shared" si="39"/>
        <v>202407</v>
      </c>
    </row>
    <row r="1746" spans="1:4" ht="16.2">
      <c r="A1746" s="1">
        <f>策略報表!A1746</f>
        <v>45482</v>
      </c>
      <c r="B1746">
        <f>策略報表!B1746</f>
        <v>-9537.1400000000012</v>
      </c>
      <c r="C1746" s="2"/>
      <c r="D1746" t="str">
        <f t="shared" si="39"/>
        <v>202407</v>
      </c>
    </row>
    <row r="1747" spans="1:4" ht="16.2">
      <c r="A1747" s="1">
        <f>策略報表!A1747</f>
        <v>45483</v>
      </c>
      <c r="B1747">
        <f>策略報表!B1747</f>
        <v>31828.83</v>
      </c>
      <c r="C1747" s="2"/>
      <c r="D1747" t="str">
        <f t="shared" si="39"/>
        <v>202407</v>
      </c>
    </row>
    <row r="1748" spans="1:4" ht="16.2">
      <c r="A1748" s="1">
        <f>策略報表!A1748</f>
        <v>45484</v>
      </c>
      <c r="B1748">
        <f>策略報表!B1748</f>
        <v>291395.03999999998</v>
      </c>
      <c r="C1748" s="2"/>
      <c r="D1748" t="str">
        <f t="shared" si="39"/>
        <v>202407</v>
      </c>
    </row>
    <row r="1749" spans="1:4" ht="16.2">
      <c r="A1749" s="1">
        <f>策略報表!A1749</f>
        <v>45485</v>
      </c>
      <c r="B1749">
        <f>策略報表!B1749</f>
        <v>-198331.25</v>
      </c>
      <c r="C1749" s="2"/>
      <c r="D1749" t="str">
        <f t="shared" si="39"/>
        <v>202407</v>
      </c>
    </row>
    <row r="1750" spans="1:4" ht="16.2">
      <c r="A1750" s="1">
        <f>策略報表!A1750</f>
        <v>45486</v>
      </c>
      <c r="B1750">
        <f>策略報表!B1750</f>
        <v>0</v>
      </c>
      <c r="C1750" s="2"/>
      <c r="D1750" t="str">
        <f t="shared" si="39"/>
        <v>202407</v>
      </c>
    </row>
    <row r="1751" spans="1:4" ht="16.2">
      <c r="A1751" s="1">
        <f>策略報表!A1751</f>
        <v>45487</v>
      </c>
      <c r="B1751">
        <f>策略報表!B1751</f>
        <v>0</v>
      </c>
      <c r="C1751" s="2"/>
      <c r="D1751" t="str">
        <f t="shared" si="39"/>
        <v>202407</v>
      </c>
    </row>
    <row r="1752" spans="1:4" ht="16.2">
      <c r="A1752" s="1">
        <f>策略報表!A1752</f>
        <v>45488</v>
      </c>
      <c r="B1752">
        <f>策略報表!B1752</f>
        <v>-59016</v>
      </c>
      <c r="C1752" s="2"/>
      <c r="D1752" t="str">
        <f t="shared" si="39"/>
        <v>202407</v>
      </c>
    </row>
    <row r="1753" spans="1:4" ht="16.2">
      <c r="A1753" s="1">
        <f>策略報表!A1753</f>
        <v>45489</v>
      </c>
      <c r="B1753">
        <f>策略報表!B1753</f>
        <v>-88650.319999999992</v>
      </c>
      <c r="C1753" s="2"/>
      <c r="D1753" t="str">
        <f t="shared" si="39"/>
        <v>202407</v>
      </c>
    </row>
    <row r="1754" spans="1:4" ht="16.2">
      <c r="A1754" s="1">
        <f>策略報表!A1754</f>
        <v>45490</v>
      </c>
      <c r="B1754">
        <f>策略報表!B1754</f>
        <v>-243179.08</v>
      </c>
      <c r="C1754" s="2"/>
      <c r="D1754" t="str">
        <f t="shared" si="39"/>
        <v>202407</v>
      </c>
    </row>
    <row r="1755" spans="1:4" ht="16.2">
      <c r="A1755" s="1">
        <f>策略報表!A1755</f>
        <v>45491</v>
      </c>
      <c r="B1755">
        <f>策略報表!B1755</f>
        <v>-125095.42000000001</v>
      </c>
      <c r="C1755" s="2"/>
      <c r="D1755" t="str">
        <f t="shared" si="39"/>
        <v>202407</v>
      </c>
    </row>
    <row r="1756" spans="1:4" ht="16.2">
      <c r="A1756" s="1">
        <f>策略報表!A1756</f>
        <v>45492</v>
      </c>
      <c r="B1756">
        <f>策略報表!B1756</f>
        <v>165641.07</v>
      </c>
      <c r="C1756" s="2"/>
      <c r="D1756" t="str">
        <f t="shared" si="39"/>
        <v>202407</v>
      </c>
    </row>
    <row r="1757" spans="1:4" ht="16.2">
      <c r="A1757" s="1">
        <f>策略報表!A1757</f>
        <v>45493</v>
      </c>
      <c r="B1757">
        <f>策略報表!B1757</f>
        <v>0</v>
      </c>
      <c r="C1757" s="2"/>
      <c r="D1757" t="str">
        <f t="shared" si="39"/>
        <v>202407</v>
      </c>
    </row>
    <row r="1758" spans="1:4" ht="16.2">
      <c r="A1758" s="1">
        <f>策略報表!A1758</f>
        <v>45494</v>
      </c>
      <c r="B1758">
        <f>策略報表!B1758</f>
        <v>0</v>
      </c>
      <c r="C1758" s="2"/>
      <c r="D1758" t="str">
        <f t="shared" si="39"/>
        <v>202407</v>
      </c>
    </row>
    <row r="1759" spans="1:4" ht="16.2">
      <c r="A1759" s="1">
        <f>策略報表!A1759</f>
        <v>45495</v>
      </c>
      <c r="B1759">
        <f>策略報表!B1759</f>
        <v>250976.14</v>
      </c>
      <c r="C1759" s="2"/>
      <c r="D1759" t="str">
        <f t="shared" si="39"/>
        <v>202407</v>
      </c>
    </row>
    <row r="1760" spans="1:4" ht="16.2">
      <c r="A1760" s="1">
        <f>策略報表!A1760</f>
        <v>45496</v>
      </c>
      <c r="B1760">
        <f>策略報表!B1760</f>
        <v>147967.79999999999</v>
      </c>
      <c r="C1760" s="2"/>
      <c r="D1760" t="str">
        <f t="shared" si="39"/>
        <v>202407</v>
      </c>
    </row>
    <row r="1761" spans="1:4" ht="16.2">
      <c r="A1761" s="1">
        <f>策略報表!A1761</f>
        <v>45497</v>
      </c>
      <c r="B1761">
        <f>策略報表!B1761</f>
        <v>0</v>
      </c>
      <c r="C1761" s="2"/>
      <c r="D1761" t="str">
        <f t="shared" si="39"/>
        <v>202407</v>
      </c>
    </row>
    <row r="1762" spans="1:4" ht="16.2">
      <c r="A1762" s="1">
        <f>策略報表!A1762</f>
        <v>45498</v>
      </c>
      <c r="B1762">
        <f>策略報表!B1762</f>
        <v>0</v>
      </c>
      <c r="C1762" s="2"/>
      <c r="D1762" t="str">
        <f t="shared" si="39"/>
        <v>202407</v>
      </c>
    </row>
    <row r="1763" spans="1:4" ht="16.2">
      <c r="A1763" s="1">
        <f>策略報表!A1763</f>
        <v>45499</v>
      </c>
      <c r="B1763">
        <f>策略報表!B1763</f>
        <v>-86146.87</v>
      </c>
      <c r="C1763" s="2"/>
      <c r="D1763" t="str">
        <f t="shared" si="39"/>
        <v>202407</v>
      </c>
    </row>
    <row r="1764" spans="1:4" ht="16.2">
      <c r="A1764" s="1">
        <f>策略報表!A1764</f>
        <v>45500</v>
      </c>
      <c r="B1764">
        <f>策略報表!B1764</f>
        <v>0</v>
      </c>
      <c r="C1764" s="2"/>
      <c r="D1764" t="str">
        <f t="shared" si="39"/>
        <v>202407</v>
      </c>
    </row>
    <row r="1765" spans="1:4" ht="16.2">
      <c r="A1765" s="1">
        <f>策略報表!A1765</f>
        <v>45501</v>
      </c>
      <c r="B1765">
        <f>策略報表!B1765</f>
        <v>0</v>
      </c>
      <c r="C1765" s="2"/>
      <c r="D1765" t="str">
        <f t="shared" si="39"/>
        <v>202407</v>
      </c>
    </row>
    <row r="1766" spans="1:4" ht="16.2">
      <c r="A1766" s="1">
        <f>策略報表!A1766</f>
        <v>45502</v>
      </c>
      <c r="B1766">
        <f>策略報表!B1766</f>
        <v>34303.859999999993</v>
      </c>
      <c r="C1766" s="2"/>
      <c r="D1766" t="str">
        <f t="shared" si="39"/>
        <v>202407</v>
      </c>
    </row>
    <row r="1767" spans="1:4" ht="16.2">
      <c r="A1767" s="1">
        <f>策略報表!A1767</f>
        <v>45503</v>
      </c>
      <c r="B1767">
        <f>策略報表!B1767</f>
        <v>-174327.44</v>
      </c>
      <c r="C1767" s="2"/>
      <c r="D1767" t="str">
        <f t="shared" si="39"/>
        <v>202407</v>
      </c>
    </row>
    <row r="1768" spans="1:4" ht="16.2">
      <c r="A1768" s="1">
        <f>策略報表!A1768</f>
        <v>45504</v>
      </c>
      <c r="B1768">
        <f>策略報表!B1768</f>
        <v>-191629.37000000002</v>
      </c>
      <c r="C1768" s="2"/>
      <c r="D1768" t="str">
        <f t="shared" si="39"/>
        <v>202407</v>
      </c>
    </row>
    <row r="1769" spans="1:4" ht="16.2">
      <c r="A1769" s="1">
        <f>策略報表!A1769</f>
        <v>45505</v>
      </c>
      <c r="B1769">
        <f>策略報表!B1769</f>
        <v>222821.46000000002</v>
      </c>
      <c r="C1769" s="2"/>
      <c r="D1769" t="str">
        <f t="shared" si="39"/>
        <v>202408</v>
      </c>
    </row>
    <row r="1770" spans="1:4" ht="16.2">
      <c r="A1770" s="1">
        <f>策略報表!A1770</f>
        <v>45506</v>
      </c>
      <c r="B1770">
        <f>策略報表!B1770</f>
        <v>136612.22</v>
      </c>
      <c r="C1770" s="2"/>
      <c r="D1770" t="str">
        <f t="shared" si="39"/>
        <v>202408</v>
      </c>
    </row>
    <row r="1771" spans="1:4" ht="16.2">
      <c r="A1771" s="1">
        <f>策略報表!A1771</f>
        <v>45507</v>
      </c>
      <c r="B1771">
        <f>策略報表!B1771</f>
        <v>0</v>
      </c>
      <c r="C1771" s="2"/>
      <c r="D1771" t="str">
        <f t="shared" si="39"/>
        <v>202408</v>
      </c>
    </row>
    <row r="1772" spans="1:4" ht="16.2">
      <c r="A1772" s="1">
        <f>策略報表!A1772</f>
        <v>45508</v>
      </c>
      <c r="B1772">
        <f>策略報表!B1772</f>
        <v>0</v>
      </c>
      <c r="C1772" s="2"/>
      <c r="D1772" t="str">
        <f t="shared" si="39"/>
        <v>202408</v>
      </c>
    </row>
    <row r="1773" spans="1:4" ht="16.2">
      <c r="A1773" s="1">
        <f>策略報表!A1773</f>
        <v>45509</v>
      </c>
      <c r="B1773">
        <f>策略報表!B1773</f>
        <v>1052174.05</v>
      </c>
      <c r="C1773" s="2"/>
      <c r="D1773" t="str">
        <f t="shared" si="39"/>
        <v>202408</v>
      </c>
    </row>
    <row r="1774" spans="1:4" ht="16.2">
      <c r="A1774" s="1">
        <f>策略報表!A1774</f>
        <v>45510</v>
      </c>
      <c r="B1774">
        <f>策略報表!B1774</f>
        <v>-379814.97</v>
      </c>
      <c r="C1774" s="2"/>
      <c r="D1774" t="str">
        <f t="shared" si="39"/>
        <v>202408</v>
      </c>
    </row>
    <row r="1775" spans="1:4" ht="16.2">
      <c r="A1775" s="1">
        <f>策略報表!A1775</f>
        <v>45511</v>
      </c>
      <c r="B1775">
        <f>策略報表!B1775</f>
        <v>252432.39</v>
      </c>
      <c r="C1775" s="2"/>
      <c r="D1775" t="str">
        <f t="shared" si="39"/>
        <v>202408</v>
      </c>
    </row>
    <row r="1776" spans="1:4" ht="16.2">
      <c r="A1776" s="1">
        <f>策略報表!A1776</f>
        <v>45512</v>
      </c>
      <c r="B1776">
        <f>策略報表!B1776</f>
        <v>-186557.62</v>
      </c>
      <c r="C1776" s="2"/>
      <c r="D1776" t="str">
        <f t="shared" si="39"/>
        <v>202408</v>
      </c>
    </row>
    <row r="1777" spans="1:4" ht="16.2">
      <c r="A1777" s="1">
        <f>策略報表!A1777</f>
        <v>45513</v>
      </c>
      <c r="B1777">
        <f>策略報表!B1777</f>
        <v>419107.41</v>
      </c>
      <c r="C1777" s="2"/>
      <c r="D1777" t="str">
        <f t="shared" si="39"/>
        <v>202408</v>
      </c>
    </row>
    <row r="1778" spans="1:4" ht="16.2">
      <c r="A1778" s="1">
        <f>策略報表!A1778</f>
        <v>45514</v>
      </c>
      <c r="B1778">
        <f>策略報表!B1778</f>
        <v>0</v>
      </c>
      <c r="C1778" s="2"/>
      <c r="D1778" t="str">
        <f t="shared" si="39"/>
        <v>202408</v>
      </c>
    </row>
    <row r="1779" spans="1:4" ht="16.2">
      <c r="A1779" s="1">
        <f>策略報表!A1779</f>
        <v>45515</v>
      </c>
      <c r="B1779">
        <f>策略報表!B1779</f>
        <v>0</v>
      </c>
      <c r="C1779" s="2"/>
      <c r="D1779" t="str">
        <f t="shared" si="39"/>
        <v>202408</v>
      </c>
    </row>
    <row r="1780" spans="1:4" ht="16.2">
      <c r="A1780" s="1">
        <f>策略報表!A1780</f>
        <v>45516</v>
      </c>
      <c r="B1780">
        <f>策略報表!B1780</f>
        <v>194846.3</v>
      </c>
      <c r="C1780" s="2"/>
      <c r="D1780" t="str">
        <f t="shared" si="39"/>
        <v>202408</v>
      </c>
    </row>
    <row r="1781" spans="1:4" ht="16.2">
      <c r="A1781" s="1">
        <f>策略報表!A1781</f>
        <v>45517</v>
      </c>
      <c r="B1781">
        <f>策略報表!B1781</f>
        <v>72627.490000000005</v>
      </c>
      <c r="C1781" s="2"/>
      <c r="D1781" t="str">
        <f t="shared" si="39"/>
        <v>202408</v>
      </c>
    </row>
    <row r="1782" spans="1:4" ht="16.2">
      <c r="A1782" s="1">
        <f>策略報表!A1782</f>
        <v>45518</v>
      </c>
      <c r="B1782">
        <f>策略報表!B1782</f>
        <v>142875.53</v>
      </c>
      <c r="C1782" s="2"/>
      <c r="D1782" t="str">
        <f t="shared" si="39"/>
        <v>202408</v>
      </c>
    </row>
    <row r="1783" spans="1:4" ht="16.2">
      <c r="A1783" s="1">
        <f>策略報表!A1783</f>
        <v>45519</v>
      </c>
      <c r="B1783">
        <f>策略報表!B1783</f>
        <v>-251271.48</v>
      </c>
      <c r="C1783" s="2"/>
      <c r="D1783" t="str">
        <f t="shared" si="39"/>
        <v>202408</v>
      </c>
    </row>
    <row r="1784" spans="1:4" ht="16.2">
      <c r="A1784" s="1">
        <f>策略報表!A1784</f>
        <v>45520</v>
      </c>
      <c r="B1784">
        <f>策略報表!B1784</f>
        <v>197603.27000000002</v>
      </c>
      <c r="C1784" s="2"/>
      <c r="D1784" t="str">
        <f t="shared" si="39"/>
        <v>202408</v>
      </c>
    </row>
    <row r="1785" spans="1:4" ht="16.2">
      <c r="A1785" s="1">
        <f>策略報表!A1785</f>
        <v>45521</v>
      </c>
      <c r="B1785">
        <f>策略報表!B1785</f>
        <v>0</v>
      </c>
      <c r="C1785" s="2"/>
      <c r="D1785" t="str">
        <f t="shared" si="39"/>
        <v>202408</v>
      </c>
    </row>
    <row r="1786" spans="1:4" ht="16.2">
      <c r="A1786" s="1">
        <f>策略報表!A1786</f>
        <v>45522</v>
      </c>
      <c r="B1786">
        <f>策略報表!B1786</f>
        <v>0</v>
      </c>
      <c r="C1786" s="2"/>
      <c r="D1786" t="str">
        <f t="shared" si="39"/>
        <v>202408</v>
      </c>
    </row>
    <row r="1787" spans="1:4" ht="16.2">
      <c r="A1787" s="1">
        <f>策略報表!A1787</f>
        <v>45523</v>
      </c>
      <c r="B1787">
        <f>策略報表!B1787</f>
        <v>-159974.66</v>
      </c>
      <c r="C1787" s="2"/>
      <c r="D1787" t="str">
        <f t="shared" si="39"/>
        <v>202408</v>
      </c>
    </row>
    <row r="1788" spans="1:4" ht="16.2">
      <c r="A1788" s="1">
        <f>策略報表!A1788</f>
        <v>45524</v>
      </c>
      <c r="B1788">
        <f>策略報表!B1788</f>
        <v>24266.41</v>
      </c>
      <c r="C1788" s="2"/>
      <c r="D1788" t="str">
        <f t="shared" si="39"/>
        <v>202408</v>
      </c>
    </row>
    <row r="1789" spans="1:4" ht="16.2">
      <c r="A1789" s="1">
        <f>策略報表!A1789</f>
        <v>45525</v>
      </c>
      <c r="B1789">
        <f>策略報表!B1789</f>
        <v>-153757.64000000001</v>
      </c>
      <c r="C1789" s="2"/>
      <c r="D1789" t="str">
        <f t="shared" si="39"/>
        <v>202408</v>
      </c>
    </row>
    <row r="1790" spans="1:4" ht="16.2">
      <c r="A1790" s="1">
        <f>策略報表!A1790</f>
        <v>45526</v>
      </c>
      <c r="B1790">
        <f>策略報表!B1790</f>
        <v>-8461.83</v>
      </c>
      <c r="C1790" s="2"/>
      <c r="D1790" t="str">
        <f t="shared" si="39"/>
        <v>202408</v>
      </c>
    </row>
    <row r="1791" spans="1:4" ht="16.2">
      <c r="A1791" s="1">
        <f>策略報表!A1791</f>
        <v>45527</v>
      </c>
      <c r="B1791">
        <f>策略報表!B1791</f>
        <v>-78907.259999999995</v>
      </c>
      <c r="C1791" s="2"/>
      <c r="D1791" t="str">
        <f t="shared" si="39"/>
        <v>202408</v>
      </c>
    </row>
    <row r="1792" spans="1:4" ht="16.2">
      <c r="A1792" s="1">
        <f>策略報表!A1792</f>
        <v>45528</v>
      </c>
      <c r="B1792">
        <f>策略報表!B1792</f>
        <v>0</v>
      </c>
      <c r="C1792" s="2"/>
      <c r="D1792" t="str">
        <f t="shared" si="39"/>
        <v>202408</v>
      </c>
    </row>
    <row r="1793" spans="1:4" ht="16.2">
      <c r="A1793" s="1">
        <f>策略報表!A1793</f>
        <v>45529</v>
      </c>
      <c r="B1793">
        <f>策略報表!B1793</f>
        <v>0</v>
      </c>
      <c r="C1793" s="2"/>
      <c r="D1793" t="str">
        <f t="shared" si="39"/>
        <v>202408</v>
      </c>
    </row>
    <row r="1794" spans="1:4" ht="16.2">
      <c r="A1794" s="1">
        <f>策略報表!A1794</f>
        <v>45530</v>
      </c>
      <c r="B1794">
        <f>策略報表!B1794</f>
        <v>-12874.809999999996</v>
      </c>
      <c r="C1794" s="2"/>
      <c r="D1794" t="str">
        <f t="shared" si="39"/>
        <v>202408</v>
      </c>
    </row>
    <row r="1795" spans="1:4" ht="16.2">
      <c r="A1795" s="1">
        <f>策略報表!A1795</f>
        <v>45531</v>
      </c>
      <c r="B1795">
        <f>策略報表!B1795</f>
        <v>-143694.26</v>
      </c>
      <c r="C1795" s="2"/>
      <c r="D1795" t="str">
        <f t="shared" si="39"/>
        <v>202408</v>
      </c>
    </row>
    <row r="1796" spans="1:4" ht="16.2">
      <c r="A1796" s="1">
        <f>策略報表!A1796</f>
        <v>45532</v>
      </c>
      <c r="B1796">
        <f>策略報表!B1796</f>
        <v>68334.89</v>
      </c>
      <c r="C1796" s="2"/>
      <c r="D1796" t="str">
        <f t="shared" ref="D1796:D1859" si="40">TEXT(A1796,"yyyymm")</f>
        <v>202408</v>
      </c>
    </row>
    <row r="1797" spans="1:4" ht="16.2">
      <c r="A1797" s="1">
        <f>策略報表!A1797</f>
        <v>45533</v>
      </c>
      <c r="B1797">
        <f>策略報表!B1797</f>
        <v>-248511.5</v>
      </c>
      <c r="C1797" s="2"/>
      <c r="D1797" t="str">
        <f t="shared" si="40"/>
        <v>202408</v>
      </c>
    </row>
    <row r="1798" spans="1:4" ht="16.2">
      <c r="A1798" s="1">
        <f>策略報表!A1798</f>
        <v>45534</v>
      </c>
      <c r="B1798">
        <f>策略報表!B1798</f>
        <v>-74156.080000000016</v>
      </c>
      <c r="C1798" s="2"/>
      <c r="D1798" t="str">
        <f t="shared" si="40"/>
        <v>202408</v>
      </c>
    </row>
    <row r="1799" spans="1:4" ht="16.2">
      <c r="A1799" s="1">
        <f>策略報表!A1799</f>
        <v>45535</v>
      </c>
      <c r="B1799">
        <f>策略報表!B1799</f>
        <v>0</v>
      </c>
      <c r="C1799" s="2"/>
      <c r="D1799" t="str">
        <f t="shared" si="40"/>
        <v>202408</v>
      </c>
    </row>
    <row r="1800" spans="1:4" ht="16.2">
      <c r="A1800" s="1">
        <f>策略報表!A1800</f>
        <v>45536</v>
      </c>
      <c r="B1800">
        <f>策略報表!B1800</f>
        <v>0</v>
      </c>
      <c r="C1800" s="2"/>
      <c r="D1800" t="str">
        <f t="shared" si="40"/>
        <v>202409</v>
      </c>
    </row>
    <row r="1801" spans="1:4" ht="16.2">
      <c r="A1801" s="1">
        <f>策略報表!A1801</f>
        <v>45537</v>
      </c>
      <c r="B1801">
        <f>策略報表!B1801</f>
        <v>-134146.72999999998</v>
      </c>
      <c r="C1801" s="2"/>
      <c r="D1801" t="str">
        <f t="shared" si="40"/>
        <v>202409</v>
      </c>
    </row>
    <row r="1802" spans="1:4" ht="16.2">
      <c r="A1802" s="1">
        <f>策略報表!A1802</f>
        <v>45538</v>
      </c>
      <c r="B1802">
        <f>策略報表!B1802</f>
        <v>-116857.08</v>
      </c>
      <c r="C1802" s="2"/>
      <c r="D1802" t="str">
        <f t="shared" si="40"/>
        <v>202409</v>
      </c>
    </row>
    <row r="1803" spans="1:4" ht="16.2">
      <c r="A1803" s="1">
        <f>策略報表!A1803</f>
        <v>45539</v>
      </c>
      <c r="B1803">
        <f>策略報表!B1803</f>
        <v>269593.96999999997</v>
      </c>
      <c r="C1803" s="2"/>
      <c r="D1803" t="str">
        <f t="shared" si="40"/>
        <v>202409</v>
      </c>
    </row>
    <row r="1804" spans="1:4" ht="16.2">
      <c r="A1804" s="1">
        <f>策略報表!A1804</f>
        <v>45540</v>
      </c>
      <c r="B1804">
        <f>策略報表!B1804</f>
        <v>-70421.69</v>
      </c>
      <c r="C1804" s="2"/>
      <c r="D1804" t="str">
        <f t="shared" si="40"/>
        <v>202409</v>
      </c>
    </row>
    <row r="1805" spans="1:4" ht="16.2">
      <c r="A1805" s="1">
        <f>策略報表!A1805</f>
        <v>45541</v>
      </c>
      <c r="B1805">
        <f>策略報表!B1805</f>
        <v>-47504.859999999993</v>
      </c>
      <c r="C1805" s="2"/>
      <c r="D1805" t="str">
        <f t="shared" si="40"/>
        <v>202409</v>
      </c>
    </row>
    <row r="1806" spans="1:4" ht="16.2">
      <c r="A1806" s="1">
        <f>策略報表!A1806</f>
        <v>45542</v>
      </c>
      <c r="B1806">
        <f>策略報表!B1806</f>
        <v>0</v>
      </c>
      <c r="C1806" s="2"/>
      <c r="D1806" t="str">
        <f t="shared" si="40"/>
        <v>202409</v>
      </c>
    </row>
    <row r="1807" spans="1:4" ht="16.2">
      <c r="A1807" s="1">
        <f>策略報表!A1807</f>
        <v>45543</v>
      </c>
      <c r="B1807">
        <f>策略報表!B1807</f>
        <v>0</v>
      </c>
      <c r="C1807" s="2"/>
      <c r="D1807" t="str">
        <f t="shared" si="40"/>
        <v>202409</v>
      </c>
    </row>
    <row r="1808" spans="1:4" ht="16.2">
      <c r="A1808" s="1">
        <f>策略報表!A1808</f>
        <v>45544</v>
      </c>
      <c r="B1808">
        <f>策略報表!B1808</f>
        <v>-46071.290000000008</v>
      </c>
      <c r="C1808" s="2"/>
      <c r="D1808" t="str">
        <f t="shared" si="40"/>
        <v>202409</v>
      </c>
    </row>
    <row r="1809" spans="1:4" ht="16.2">
      <c r="A1809" s="1">
        <f>策略報表!A1809</f>
        <v>45545</v>
      </c>
      <c r="B1809">
        <f>策略報表!B1809</f>
        <v>-58138.12</v>
      </c>
      <c r="C1809" s="2"/>
      <c r="D1809" t="str">
        <f t="shared" si="40"/>
        <v>202409</v>
      </c>
    </row>
    <row r="1810" spans="1:4" ht="16.2">
      <c r="A1810" s="1">
        <f>策略報表!A1810</f>
        <v>45546</v>
      </c>
      <c r="B1810">
        <f>策略報表!B1810</f>
        <v>1969.46</v>
      </c>
      <c r="C1810" s="2"/>
      <c r="D1810" t="str">
        <f t="shared" si="40"/>
        <v>202409</v>
      </c>
    </row>
    <row r="1811" spans="1:4" ht="16.2">
      <c r="A1811" s="1">
        <f>策略報表!A1811</f>
        <v>45547</v>
      </c>
      <c r="B1811">
        <f>策略報表!B1811</f>
        <v>169902.36000000002</v>
      </c>
      <c r="C1811" s="2"/>
      <c r="D1811" t="str">
        <f t="shared" si="40"/>
        <v>202409</v>
      </c>
    </row>
    <row r="1812" spans="1:4" ht="16.2">
      <c r="A1812" s="1">
        <f>策略報表!A1812</f>
        <v>45548</v>
      </c>
      <c r="B1812">
        <f>策略報表!B1812</f>
        <v>1903.4000000000015</v>
      </c>
      <c r="C1812" s="2"/>
      <c r="D1812" t="str">
        <f t="shared" si="40"/>
        <v>202409</v>
      </c>
    </row>
    <row r="1813" spans="1:4" ht="16.2">
      <c r="A1813" s="1">
        <f>策略報表!A1813</f>
        <v>45549</v>
      </c>
      <c r="B1813">
        <f>策略報表!B1813</f>
        <v>0</v>
      </c>
      <c r="C1813" s="2"/>
      <c r="D1813" t="str">
        <f t="shared" si="40"/>
        <v>202409</v>
      </c>
    </row>
    <row r="1814" spans="1:4" ht="16.2">
      <c r="A1814" s="1">
        <f>策略報表!A1814</f>
        <v>45550</v>
      </c>
      <c r="B1814">
        <f>策略報表!B1814</f>
        <v>0</v>
      </c>
      <c r="C1814" s="2"/>
      <c r="D1814" t="str">
        <f t="shared" si="40"/>
        <v>202409</v>
      </c>
    </row>
    <row r="1815" spans="1:4" ht="16.2">
      <c r="A1815" s="1">
        <f>策略報表!A1815</f>
        <v>45551</v>
      </c>
      <c r="B1815">
        <f>策略報表!B1815</f>
        <v>-14707.310000000001</v>
      </c>
      <c r="C1815" s="2"/>
      <c r="D1815" t="str">
        <f t="shared" si="40"/>
        <v>202409</v>
      </c>
    </row>
    <row r="1816" spans="1:4" ht="16.2">
      <c r="A1816" s="1">
        <f>策略報表!A1816</f>
        <v>45552</v>
      </c>
      <c r="B1816">
        <f>策略報表!B1816</f>
        <v>0</v>
      </c>
      <c r="C1816" s="2"/>
      <c r="D1816" t="str">
        <f t="shared" si="40"/>
        <v>202409</v>
      </c>
    </row>
    <row r="1817" spans="1:4" ht="16.2">
      <c r="A1817" s="1">
        <f>策略報表!A1817</f>
        <v>45553</v>
      </c>
      <c r="B1817">
        <f>策略報表!B1817</f>
        <v>-134311.65</v>
      </c>
      <c r="C1817" s="2"/>
      <c r="D1817" t="str">
        <f t="shared" si="40"/>
        <v>202409</v>
      </c>
    </row>
    <row r="1818" spans="1:4" ht="16.2">
      <c r="A1818" s="1">
        <f>策略報表!A1818</f>
        <v>45554</v>
      </c>
      <c r="B1818">
        <f>策略報表!B1818</f>
        <v>83222.81</v>
      </c>
      <c r="C1818" s="2"/>
      <c r="D1818" t="str">
        <f t="shared" si="40"/>
        <v>202409</v>
      </c>
    </row>
    <row r="1819" spans="1:4" ht="16.2">
      <c r="A1819" s="1">
        <f>策略報表!A1819</f>
        <v>45555</v>
      </c>
      <c r="B1819">
        <f>策略報表!B1819</f>
        <v>166452.41</v>
      </c>
      <c r="C1819" s="2"/>
      <c r="D1819" t="str">
        <f t="shared" si="40"/>
        <v>202409</v>
      </c>
    </row>
    <row r="1820" spans="1:4" ht="16.2">
      <c r="A1820" s="1">
        <f>策略報表!A1820</f>
        <v>45556</v>
      </c>
      <c r="B1820">
        <f>策略報表!B1820</f>
        <v>0</v>
      </c>
      <c r="C1820" s="2"/>
      <c r="D1820" t="str">
        <f t="shared" si="40"/>
        <v>202409</v>
      </c>
    </row>
    <row r="1821" spans="1:4" ht="16.2">
      <c r="A1821" s="1">
        <f>策略報表!A1821</f>
        <v>45557</v>
      </c>
      <c r="B1821">
        <f>策略報表!B1821</f>
        <v>0</v>
      </c>
      <c r="C1821" s="2"/>
      <c r="D1821" t="str">
        <f t="shared" si="40"/>
        <v>202409</v>
      </c>
    </row>
    <row r="1822" spans="1:4" ht="16.2">
      <c r="A1822" s="1">
        <f>策略報表!A1822</f>
        <v>45558</v>
      </c>
      <c r="B1822">
        <f>策略報表!B1822</f>
        <v>-37681.75</v>
      </c>
      <c r="C1822" s="2"/>
      <c r="D1822" t="str">
        <f t="shared" si="40"/>
        <v>202409</v>
      </c>
    </row>
    <row r="1823" spans="1:4" ht="16.2">
      <c r="A1823" s="1">
        <f>策略報表!A1823</f>
        <v>45559</v>
      </c>
      <c r="B1823">
        <f>策略報表!B1823</f>
        <v>15988.010000000002</v>
      </c>
      <c r="C1823" s="2"/>
      <c r="D1823" t="str">
        <f t="shared" si="40"/>
        <v>202409</v>
      </c>
    </row>
    <row r="1824" spans="1:4" ht="16.2">
      <c r="A1824" s="1">
        <f>策略報表!A1824</f>
        <v>45560</v>
      </c>
      <c r="B1824">
        <f>策略報表!B1824</f>
        <v>131502.99</v>
      </c>
      <c r="C1824" s="2"/>
      <c r="D1824" t="str">
        <f t="shared" si="40"/>
        <v>202409</v>
      </c>
    </row>
    <row r="1825" spans="1:4" ht="16.2">
      <c r="A1825" s="1">
        <f>策略報表!A1825</f>
        <v>45561</v>
      </c>
      <c r="B1825">
        <f>策略報表!B1825</f>
        <v>102154.01999999999</v>
      </c>
      <c r="C1825" s="2"/>
      <c r="D1825" t="str">
        <f t="shared" si="40"/>
        <v>202409</v>
      </c>
    </row>
    <row r="1826" spans="1:4" ht="16.2">
      <c r="A1826" s="1">
        <f>策略報表!A1826</f>
        <v>45562</v>
      </c>
      <c r="B1826">
        <f>策略報表!B1826</f>
        <v>88844.66</v>
      </c>
      <c r="C1826" s="2"/>
      <c r="D1826" t="str">
        <f t="shared" si="40"/>
        <v>202409</v>
      </c>
    </row>
    <row r="1827" spans="1:4" ht="16.2">
      <c r="A1827" s="1">
        <f>策略報表!A1827</f>
        <v>45563</v>
      </c>
      <c r="B1827">
        <f>策略報表!B1827</f>
        <v>0</v>
      </c>
      <c r="C1827" s="2"/>
      <c r="D1827" t="str">
        <f t="shared" si="40"/>
        <v>202409</v>
      </c>
    </row>
    <row r="1828" spans="1:4" ht="16.2">
      <c r="A1828" s="1">
        <f>策略報表!A1828</f>
        <v>45564</v>
      </c>
      <c r="B1828">
        <f>策略報表!B1828</f>
        <v>0</v>
      </c>
      <c r="C1828" s="2"/>
      <c r="D1828" t="str">
        <f t="shared" si="40"/>
        <v>202409</v>
      </c>
    </row>
    <row r="1829" spans="1:4" ht="16.2">
      <c r="A1829" s="1">
        <f>策略報表!A1829</f>
        <v>45565</v>
      </c>
      <c r="B1829">
        <f>策略報表!B1829</f>
        <v>135845.28</v>
      </c>
      <c r="C1829" s="2"/>
      <c r="D1829" t="str">
        <f t="shared" si="40"/>
        <v>202409</v>
      </c>
    </row>
    <row r="1830" spans="1:4" ht="16.2">
      <c r="A1830" s="1">
        <f>策略報表!A1830</f>
        <v>45566</v>
      </c>
      <c r="B1830">
        <f>策略報表!B1830</f>
        <v>4838.3699999999972</v>
      </c>
      <c r="C1830" s="2"/>
      <c r="D1830" t="str">
        <f t="shared" si="40"/>
        <v>202410</v>
      </c>
    </row>
    <row r="1831" spans="1:4" ht="16.2">
      <c r="A1831" s="1">
        <f>策略報表!A1831</f>
        <v>45567</v>
      </c>
      <c r="B1831">
        <f>策略報表!B1831</f>
        <v>0</v>
      </c>
      <c r="C1831" s="2"/>
      <c r="D1831" t="str">
        <f t="shared" si="40"/>
        <v>202410</v>
      </c>
    </row>
    <row r="1832" spans="1:4" ht="16.2">
      <c r="A1832" s="1">
        <f>策略報表!A1832</f>
        <v>45568</v>
      </c>
      <c r="B1832">
        <f>策略報表!B1832</f>
        <v>0</v>
      </c>
      <c r="C1832" s="2"/>
      <c r="D1832" t="str">
        <f t="shared" si="40"/>
        <v>202410</v>
      </c>
    </row>
    <row r="1833" spans="1:4" ht="16.2">
      <c r="A1833" s="1">
        <f>策略報表!A1833</f>
        <v>45569</v>
      </c>
      <c r="B1833">
        <f>策略報表!B1833</f>
        <v>-38456.800000000003</v>
      </c>
      <c r="C1833" s="2"/>
      <c r="D1833" t="str">
        <f t="shared" si="40"/>
        <v>202410</v>
      </c>
    </row>
    <row r="1834" spans="1:4" ht="16.2">
      <c r="A1834" s="1">
        <f>策略報表!A1834</f>
        <v>45570</v>
      </c>
      <c r="B1834">
        <f>策略報表!B1834</f>
        <v>0</v>
      </c>
      <c r="C1834" s="2"/>
      <c r="D1834" t="str">
        <f t="shared" si="40"/>
        <v>202410</v>
      </c>
    </row>
    <row r="1835" spans="1:4" ht="16.2">
      <c r="A1835" s="1">
        <f>策略報表!A1835</f>
        <v>45571</v>
      </c>
      <c r="B1835">
        <f>策略報表!B1835</f>
        <v>0</v>
      </c>
      <c r="C1835" s="2"/>
      <c r="D1835" t="str">
        <f t="shared" si="40"/>
        <v>202410</v>
      </c>
    </row>
    <row r="1836" spans="1:4" ht="16.2">
      <c r="A1836" s="1">
        <f>策略報表!A1836</f>
        <v>45572</v>
      </c>
      <c r="B1836">
        <f>策略報表!B1836</f>
        <v>116242.38000000002</v>
      </c>
      <c r="C1836" s="2"/>
      <c r="D1836" t="str">
        <f t="shared" si="40"/>
        <v>202410</v>
      </c>
    </row>
    <row r="1837" spans="1:4" ht="16.2">
      <c r="A1837" s="1">
        <f>策略報表!A1837</f>
        <v>45573</v>
      </c>
      <c r="B1837">
        <f>策略報表!B1837</f>
        <v>-143210.10999999999</v>
      </c>
      <c r="C1837" s="2"/>
      <c r="D1837" t="str">
        <f t="shared" si="40"/>
        <v>202410</v>
      </c>
    </row>
    <row r="1838" spans="1:4" ht="16.2">
      <c r="A1838" s="1">
        <f>策略報表!A1838</f>
        <v>45574</v>
      </c>
      <c r="B1838">
        <f>策略報表!B1838</f>
        <v>13651.439999999993</v>
      </c>
      <c r="C1838" s="2"/>
      <c r="D1838" t="str">
        <f t="shared" si="40"/>
        <v>202410</v>
      </c>
    </row>
    <row r="1839" spans="1:4" ht="16.2">
      <c r="A1839" s="1">
        <f>策略報表!A1839</f>
        <v>45575</v>
      </c>
      <c r="B1839">
        <f>策略報表!B1839</f>
        <v>0</v>
      </c>
      <c r="C1839" s="2"/>
      <c r="D1839" t="str">
        <f t="shared" si="40"/>
        <v>202410</v>
      </c>
    </row>
    <row r="1840" spans="1:4" ht="16.2">
      <c r="A1840" s="1">
        <f>策略報表!A1840</f>
        <v>45576</v>
      </c>
      <c r="B1840">
        <f>策略報表!B1840</f>
        <v>180594.98999999996</v>
      </c>
      <c r="C1840" s="2"/>
      <c r="D1840" t="str">
        <f t="shared" si="40"/>
        <v>202410</v>
      </c>
    </row>
    <row r="1841" spans="1:4" ht="16.2">
      <c r="A1841" s="1">
        <f>策略報表!A1841</f>
        <v>45577</v>
      </c>
      <c r="B1841">
        <f>策略報表!B1841</f>
        <v>0</v>
      </c>
      <c r="C1841" s="2"/>
      <c r="D1841" t="str">
        <f t="shared" si="40"/>
        <v>202410</v>
      </c>
    </row>
    <row r="1842" spans="1:4" ht="16.2">
      <c r="A1842" s="1">
        <f>策略報表!A1842</f>
        <v>45578</v>
      </c>
      <c r="B1842">
        <f>策略報表!B1842</f>
        <v>0</v>
      </c>
      <c r="C1842" s="2"/>
      <c r="D1842" t="str">
        <f t="shared" si="40"/>
        <v>202410</v>
      </c>
    </row>
    <row r="1843" spans="1:4" ht="16.2">
      <c r="A1843" s="1">
        <f>策略報表!A1843</f>
        <v>45579</v>
      </c>
      <c r="B1843">
        <f>策略報表!B1843</f>
        <v>-28075.760000000006</v>
      </c>
      <c r="C1843" s="2"/>
      <c r="D1843" t="str">
        <f t="shared" si="40"/>
        <v>202410</v>
      </c>
    </row>
    <row r="1844" spans="1:4" ht="16.2">
      <c r="A1844" s="1">
        <f>策略報表!A1844</f>
        <v>45580</v>
      </c>
      <c r="B1844">
        <f>策略報表!B1844</f>
        <v>242524.04</v>
      </c>
      <c r="C1844" s="2"/>
      <c r="D1844" t="str">
        <f t="shared" si="40"/>
        <v>202410</v>
      </c>
    </row>
    <row r="1845" spans="1:4" ht="16.2">
      <c r="A1845" s="1">
        <f>策略報表!A1845</f>
        <v>45581</v>
      </c>
      <c r="B1845">
        <f>策略報表!B1845</f>
        <v>-290130.34000000003</v>
      </c>
      <c r="C1845" s="2"/>
      <c r="D1845" t="str">
        <f t="shared" si="40"/>
        <v>202410</v>
      </c>
    </row>
    <row r="1846" spans="1:4" ht="16.2">
      <c r="A1846" s="1">
        <f>策略報表!A1846</f>
        <v>45582</v>
      </c>
      <c r="B1846">
        <f>策略報表!B1846</f>
        <v>19724.14</v>
      </c>
      <c r="C1846" s="2"/>
      <c r="D1846" t="str">
        <f t="shared" si="40"/>
        <v>202410</v>
      </c>
    </row>
    <row r="1847" spans="1:4" ht="16.2">
      <c r="A1847" s="1">
        <f>策略報表!A1847</f>
        <v>45583</v>
      </c>
      <c r="B1847">
        <f>策略報表!B1847</f>
        <v>240958.71000000005</v>
      </c>
      <c r="C1847" s="2"/>
      <c r="D1847" t="str">
        <f t="shared" si="40"/>
        <v>202410</v>
      </c>
    </row>
    <row r="1848" spans="1:4" ht="16.2">
      <c r="A1848" s="1">
        <f>策略報表!A1848</f>
        <v>45584</v>
      </c>
      <c r="B1848">
        <f>策略報表!B1848</f>
        <v>0</v>
      </c>
      <c r="C1848" s="2"/>
      <c r="D1848" t="str">
        <f t="shared" si="40"/>
        <v>202410</v>
      </c>
    </row>
    <row r="1849" spans="1:4" ht="16.2">
      <c r="A1849" s="1">
        <f>策略報表!A1849</f>
        <v>45585</v>
      </c>
      <c r="B1849">
        <f>策略報表!B1849</f>
        <v>0</v>
      </c>
      <c r="C1849" s="2"/>
      <c r="D1849" t="str">
        <f t="shared" si="40"/>
        <v>202410</v>
      </c>
    </row>
    <row r="1850" spans="1:4" ht="16.2">
      <c r="A1850" s="1">
        <f>策略報表!A1850</f>
        <v>45586</v>
      </c>
      <c r="B1850">
        <f>策略報表!B1850</f>
        <v>37328.899999999994</v>
      </c>
      <c r="C1850" s="2"/>
      <c r="D1850" t="str">
        <f t="shared" si="40"/>
        <v>202410</v>
      </c>
    </row>
    <row r="1851" spans="1:4" ht="16.2">
      <c r="A1851" s="1">
        <f>策略報表!A1851</f>
        <v>45587</v>
      </c>
      <c r="B1851">
        <f>策略報表!B1851</f>
        <v>-41458.589999999997</v>
      </c>
      <c r="C1851" s="2"/>
      <c r="D1851" t="str">
        <f t="shared" si="40"/>
        <v>202410</v>
      </c>
    </row>
    <row r="1852" spans="1:4" ht="16.2">
      <c r="A1852" s="1">
        <f>策略報表!A1852</f>
        <v>45588</v>
      </c>
      <c r="B1852">
        <f>策略報表!B1852</f>
        <v>-87409.47</v>
      </c>
      <c r="C1852" s="2"/>
      <c r="D1852" t="str">
        <f t="shared" si="40"/>
        <v>202410</v>
      </c>
    </row>
    <row r="1853" spans="1:4" ht="16.2">
      <c r="A1853" s="1">
        <f>策略報表!A1853</f>
        <v>45589</v>
      </c>
      <c r="B1853">
        <f>策略報表!B1853</f>
        <v>-42195.16</v>
      </c>
      <c r="C1853" s="2"/>
      <c r="D1853" t="str">
        <f t="shared" si="40"/>
        <v>202410</v>
      </c>
    </row>
    <row r="1854" spans="1:4" ht="16.2">
      <c r="A1854" s="1">
        <f>策略報表!A1854</f>
        <v>45590</v>
      </c>
      <c r="B1854">
        <f>策略報表!B1854</f>
        <v>-40706.310000000005</v>
      </c>
      <c r="C1854" s="2"/>
      <c r="D1854" t="str">
        <f t="shared" si="40"/>
        <v>202410</v>
      </c>
    </row>
    <row r="1855" spans="1:4" ht="16.2">
      <c r="A1855" s="1">
        <f>策略報表!A1855</f>
        <v>45591</v>
      </c>
      <c r="B1855">
        <f>策略報表!B1855</f>
        <v>0</v>
      </c>
      <c r="C1855" s="2"/>
      <c r="D1855" t="str">
        <f t="shared" si="40"/>
        <v>202410</v>
      </c>
    </row>
    <row r="1856" spans="1:4" ht="16.2">
      <c r="A1856" s="1">
        <f>策略報表!A1856</f>
        <v>45592</v>
      </c>
      <c r="B1856">
        <f>策略報表!B1856</f>
        <v>0</v>
      </c>
      <c r="C1856" s="2"/>
      <c r="D1856" t="str">
        <f t="shared" si="40"/>
        <v>202410</v>
      </c>
    </row>
    <row r="1857" spans="1:4" ht="16.2">
      <c r="A1857" s="1">
        <f>策略報表!A1857</f>
        <v>45593</v>
      </c>
      <c r="B1857">
        <f>策略報表!B1857</f>
        <v>-88559.41</v>
      </c>
      <c r="C1857" s="2"/>
      <c r="D1857" t="str">
        <f t="shared" si="40"/>
        <v>202410</v>
      </c>
    </row>
    <row r="1858" spans="1:4" ht="16.2">
      <c r="A1858" s="1">
        <f>策略報表!A1858</f>
        <v>45594</v>
      </c>
      <c r="B1858">
        <f>策略報表!B1858</f>
        <v>20054.329999999998</v>
      </c>
      <c r="C1858" s="2"/>
      <c r="D1858" t="str">
        <f t="shared" si="40"/>
        <v>202410</v>
      </c>
    </row>
    <row r="1859" spans="1:4" ht="16.2">
      <c r="A1859" s="1">
        <f>策略報表!A1859</f>
        <v>45595</v>
      </c>
      <c r="B1859">
        <f>策略報表!B1859</f>
        <v>-105931.52000000002</v>
      </c>
      <c r="C1859" s="2"/>
      <c r="D1859" t="str">
        <f t="shared" si="40"/>
        <v>202410</v>
      </c>
    </row>
    <row r="1860" spans="1:4" ht="16.2">
      <c r="A1860" s="1">
        <f>策略報表!A1860</f>
        <v>45596</v>
      </c>
      <c r="B1860">
        <f>策略報表!B1860</f>
        <v>0</v>
      </c>
      <c r="C1860" s="2"/>
      <c r="D1860" t="str">
        <f t="shared" ref="D1860:D1923" si="41">TEXT(A1860,"yyyymm")</f>
        <v>202410</v>
      </c>
    </row>
    <row r="1861" spans="1:4" ht="16.2">
      <c r="A1861" s="1">
        <f>策略報表!A1861</f>
        <v>45597</v>
      </c>
      <c r="B1861">
        <f>策略報表!B1861</f>
        <v>86847.19</v>
      </c>
      <c r="C1861" s="2"/>
      <c r="D1861" t="str">
        <f t="shared" si="41"/>
        <v>202411</v>
      </c>
    </row>
    <row r="1862" spans="1:4" ht="16.2">
      <c r="A1862" s="1">
        <f>策略報表!A1862</f>
        <v>45598</v>
      </c>
      <c r="B1862">
        <f>策略報表!B1862</f>
        <v>0</v>
      </c>
      <c r="C1862" s="2"/>
      <c r="D1862" t="str">
        <f t="shared" si="41"/>
        <v>202411</v>
      </c>
    </row>
    <row r="1863" spans="1:4" ht="16.2">
      <c r="A1863" s="1">
        <f>策略報表!A1863</f>
        <v>45599</v>
      </c>
      <c r="B1863">
        <f>策略報表!B1863</f>
        <v>0</v>
      </c>
      <c r="C1863" s="2"/>
      <c r="D1863" t="str">
        <f t="shared" si="41"/>
        <v>202411</v>
      </c>
    </row>
    <row r="1864" spans="1:4" ht="16.2">
      <c r="A1864" s="1">
        <f>策略報表!A1864</f>
        <v>45600</v>
      </c>
      <c r="B1864">
        <f>策略報表!B1864</f>
        <v>24142.33</v>
      </c>
      <c r="C1864" s="2"/>
      <c r="D1864" t="str">
        <f t="shared" si="41"/>
        <v>202411</v>
      </c>
    </row>
    <row r="1865" spans="1:4" ht="16.2">
      <c r="A1865" s="1">
        <f>策略報表!A1865</f>
        <v>45601</v>
      </c>
      <c r="B1865">
        <f>策略報表!B1865</f>
        <v>88158.670000000013</v>
      </c>
      <c r="C1865" s="2"/>
      <c r="D1865" t="str">
        <f t="shared" si="41"/>
        <v>202411</v>
      </c>
    </row>
    <row r="1866" spans="1:4" ht="16.2">
      <c r="A1866" s="1">
        <f>策略報表!A1866</f>
        <v>45602</v>
      </c>
      <c r="B1866">
        <f>策略報表!B1866</f>
        <v>170118.32</v>
      </c>
      <c r="C1866" s="2"/>
      <c r="D1866" t="str">
        <f t="shared" si="41"/>
        <v>202411</v>
      </c>
    </row>
    <row r="1867" spans="1:4" ht="16.2">
      <c r="A1867" s="1">
        <f>策略報表!A1867</f>
        <v>45603</v>
      </c>
      <c r="B1867">
        <f>策略報表!B1867</f>
        <v>-21693.660000000003</v>
      </c>
      <c r="C1867" s="2"/>
      <c r="D1867" t="str">
        <f t="shared" si="41"/>
        <v>202411</v>
      </c>
    </row>
    <row r="1868" spans="1:4" ht="16.2">
      <c r="A1868" s="1">
        <f>策略報表!A1868</f>
        <v>45604</v>
      </c>
      <c r="B1868">
        <f>策略報表!B1868</f>
        <v>58403.340000000004</v>
      </c>
      <c r="C1868" s="2"/>
      <c r="D1868" t="str">
        <f t="shared" si="41"/>
        <v>202411</v>
      </c>
    </row>
    <row r="1869" spans="1:4" ht="16.2">
      <c r="A1869" s="1">
        <f>策略報表!A1869</f>
        <v>45605</v>
      </c>
      <c r="B1869">
        <f>策略報表!B1869</f>
        <v>0</v>
      </c>
      <c r="C1869" s="2"/>
      <c r="D1869" t="str">
        <f t="shared" si="41"/>
        <v>202411</v>
      </c>
    </row>
    <row r="1870" spans="1:4" ht="16.2">
      <c r="A1870" s="1">
        <f>策略報表!A1870</f>
        <v>45606</v>
      </c>
      <c r="B1870">
        <f>策略報表!B1870</f>
        <v>0</v>
      </c>
      <c r="C1870" s="2"/>
      <c r="D1870" t="str">
        <f t="shared" si="41"/>
        <v>202411</v>
      </c>
    </row>
    <row r="1871" spans="1:4" ht="16.2">
      <c r="A1871" s="1">
        <f>策略報表!A1871</f>
        <v>45607</v>
      </c>
      <c r="B1871">
        <f>策略報表!B1871</f>
        <v>-158360.22999999998</v>
      </c>
      <c r="C1871" s="2"/>
      <c r="D1871" t="str">
        <f t="shared" si="41"/>
        <v>202411</v>
      </c>
    </row>
    <row r="1872" spans="1:4" ht="16.2">
      <c r="A1872" s="1">
        <f>策略報表!A1872</f>
        <v>45608</v>
      </c>
      <c r="B1872">
        <f>策略報表!B1872</f>
        <v>154298.78000000003</v>
      </c>
      <c r="C1872" s="2"/>
      <c r="D1872" t="str">
        <f t="shared" si="41"/>
        <v>202411</v>
      </c>
    </row>
    <row r="1873" spans="1:4" ht="16.2">
      <c r="A1873" s="1">
        <f>策略報表!A1873</f>
        <v>45609</v>
      </c>
      <c r="B1873">
        <f>策略報表!B1873</f>
        <v>30967.389999999996</v>
      </c>
      <c r="C1873" s="2"/>
      <c r="D1873" t="str">
        <f t="shared" si="41"/>
        <v>202411</v>
      </c>
    </row>
    <row r="1874" spans="1:4" ht="16.2">
      <c r="A1874" s="1">
        <f>策略報表!A1874</f>
        <v>45610</v>
      </c>
      <c r="B1874">
        <f>策略報表!B1874</f>
        <v>-60564.020000000004</v>
      </c>
      <c r="C1874" s="2"/>
      <c r="D1874" t="str">
        <f t="shared" si="41"/>
        <v>202411</v>
      </c>
    </row>
    <row r="1875" spans="1:4" ht="16.2">
      <c r="A1875" s="1">
        <f>策略報表!A1875</f>
        <v>45611</v>
      </c>
      <c r="B1875">
        <f>策略報表!B1875</f>
        <v>-107820.50999999998</v>
      </c>
      <c r="C1875" s="2"/>
      <c r="D1875" t="str">
        <f t="shared" si="41"/>
        <v>202411</v>
      </c>
    </row>
    <row r="1876" spans="1:4" ht="16.2">
      <c r="A1876" s="1">
        <f>策略報表!A1876</f>
        <v>45612</v>
      </c>
      <c r="B1876">
        <f>策略報表!B1876</f>
        <v>0</v>
      </c>
      <c r="C1876" s="2"/>
      <c r="D1876" t="str">
        <f t="shared" si="41"/>
        <v>202411</v>
      </c>
    </row>
    <row r="1877" spans="1:4" ht="16.2">
      <c r="A1877" s="1">
        <f>策略報表!A1877</f>
        <v>45613</v>
      </c>
      <c r="B1877">
        <f>策略報表!B1877</f>
        <v>0</v>
      </c>
      <c r="C1877" s="2"/>
      <c r="D1877" t="str">
        <f t="shared" si="41"/>
        <v>202411</v>
      </c>
    </row>
    <row r="1878" spans="1:4" ht="16.2">
      <c r="A1878" s="1">
        <f>策略報表!A1878</f>
        <v>45614</v>
      </c>
      <c r="B1878">
        <f>策略報表!B1878</f>
        <v>-30862.439999999988</v>
      </c>
      <c r="C1878" s="2"/>
      <c r="D1878" t="str">
        <f t="shared" si="41"/>
        <v>202411</v>
      </c>
    </row>
    <row r="1879" spans="1:4" ht="16.2">
      <c r="A1879" s="1">
        <f>策略報表!A1879</f>
        <v>45615</v>
      </c>
      <c r="B1879">
        <f>策略報表!B1879</f>
        <v>-27950.43</v>
      </c>
      <c r="C1879" s="2"/>
      <c r="D1879" t="str">
        <f t="shared" si="41"/>
        <v>202411</v>
      </c>
    </row>
    <row r="1880" spans="1:4" ht="16.2">
      <c r="A1880" s="1">
        <f>策略報表!A1880</f>
        <v>45616</v>
      </c>
      <c r="B1880">
        <f>策略報表!B1880</f>
        <v>-90821.880000000019</v>
      </c>
      <c r="C1880" s="2"/>
      <c r="D1880" t="str">
        <f t="shared" si="41"/>
        <v>202411</v>
      </c>
    </row>
    <row r="1881" spans="1:4" ht="16.2">
      <c r="A1881" s="1">
        <f>策略報表!A1881</f>
        <v>45617</v>
      </c>
      <c r="B1881">
        <f>策略報表!B1881</f>
        <v>-69191.14</v>
      </c>
      <c r="C1881" s="2"/>
      <c r="D1881" t="str">
        <f t="shared" si="41"/>
        <v>202411</v>
      </c>
    </row>
    <row r="1882" spans="1:4" ht="16.2">
      <c r="A1882" s="1">
        <f>策略報表!A1882</f>
        <v>45618</v>
      </c>
      <c r="B1882">
        <f>策略報表!B1882</f>
        <v>17634.990000000002</v>
      </c>
      <c r="C1882" s="2"/>
      <c r="D1882" t="str">
        <f t="shared" si="41"/>
        <v>202411</v>
      </c>
    </row>
    <row r="1883" spans="1:4" ht="16.2">
      <c r="A1883" s="1">
        <f>策略報表!A1883</f>
        <v>45619</v>
      </c>
      <c r="B1883">
        <f>策略報表!B1883</f>
        <v>0</v>
      </c>
      <c r="C1883" s="2"/>
      <c r="D1883" t="str">
        <f t="shared" si="41"/>
        <v>202411</v>
      </c>
    </row>
    <row r="1884" spans="1:4" ht="16.2">
      <c r="A1884" s="1">
        <f>策略報表!A1884</f>
        <v>45620</v>
      </c>
      <c r="B1884">
        <f>策略報表!B1884</f>
        <v>0</v>
      </c>
      <c r="C1884" s="2"/>
      <c r="D1884" t="str">
        <f t="shared" si="41"/>
        <v>202411</v>
      </c>
    </row>
    <row r="1885" spans="1:4" ht="16.2">
      <c r="A1885" s="1">
        <f>策略報表!A1885</f>
        <v>45621</v>
      </c>
      <c r="B1885">
        <f>策略報表!B1885</f>
        <v>5528.49</v>
      </c>
      <c r="C1885" s="2"/>
      <c r="D1885" t="str">
        <f t="shared" si="41"/>
        <v>202411</v>
      </c>
    </row>
    <row r="1886" spans="1:4" ht="16.2">
      <c r="A1886" s="1">
        <f>策略報表!A1886</f>
        <v>45622</v>
      </c>
      <c r="B1886">
        <f>策略報表!B1886</f>
        <v>-42636.610000000008</v>
      </c>
      <c r="C1886" s="2"/>
      <c r="D1886" t="str">
        <f t="shared" si="41"/>
        <v>202411</v>
      </c>
    </row>
    <row r="1887" spans="1:4" ht="16.2">
      <c r="A1887" s="1">
        <f>策略報表!A1887</f>
        <v>45623</v>
      </c>
      <c r="B1887">
        <f>策略報表!B1887</f>
        <v>7298.510000000002</v>
      </c>
      <c r="C1887" s="2"/>
      <c r="D1887" t="str">
        <f t="shared" si="41"/>
        <v>202411</v>
      </c>
    </row>
    <row r="1888" spans="1:4" ht="16.2">
      <c r="A1888" s="1">
        <f>策略報表!A1888</f>
        <v>45624</v>
      </c>
      <c r="B1888">
        <f>策略報表!B1888</f>
        <v>-38081.509999999995</v>
      </c>
      <c r="C1888" s="2"/>
      <c r="D1888" t="str">
        <f t="shared" si="41"/>
        <v>202411</v>
      </c>
    </row>
    <row r="1889" spans="1:4" ht="16.2">
      <c r="A1889" s="1">
        <f>策略報表!A1889</f>
        <v>45625</v>
      </c>
      <c r="B1889">
        <f>策略報表!B1889</f>
        <v>-17175.499999999996</v>
      </c>
      <c r="C1889" s="2"/>
      <c r="D1889" t="str">
        <f t="shared" si="41"/>
        <v>202411</v>
      </c>
    </row>
    <row r="1890" spans="1:4" ht="16.2">
      <c r="A1890" s="1">
        <f>策略報表!A1890</f>
        <v>45626</v>
      </c>
      <c r="B1890">
        <f>策略報表!B1890</f>
        <v>0</v>
      </c>
      <c r="C1890" s="2"/>
      <c r="D1890" t="str">
        <f t="shared" si="41"/>
        <v>202411</v>
      </c>
    </row>
    <row r="1891" spans="1:4" ht="16.2">
      <c r="A1891" s="1">
        <f>策略報表!A1891</f>
        <v>45627</v>
      </c>
      <c r="B1891">
        <f>策略報表!B1891</f>
        <v>0</v>
      </c>
      <c r="C1891" s="2"/>
      <c r="D1891" t="str">
        <f t="shared" si="41"/>
        <v>202412</v>
      </c>
    </row>
    <row r="1892" spans="1:4" ht="16.2">
      <c r="A1892" s="1">
        <f>策略報表!A1892</f>
        <v>45628</v>
      </c>
      <c r="B1892">
        <f>策略報表!B1892</f>
        <v>395913.78999999992</v>
      </c>
      <c r="C1892" s="2"/>
      <c r="D1892" t="str">
        <f t="shared" si="41"/>
        <v>202412</v>
      </c>
    </row>
    <row r="1893" spans="1:4" ht="16.2">
      <c r="A1893" s="1">
        <f>策略報表!A1893</f>
        <v>45629</v>
      </c>
      <c r="B1893">
        <f>策略報表!B1893</f>
        <v>458161.03</v>
      </c>
      <c r="C1893" s="2"/>
      <c r="D1893" t="str">
        <f t="shared" si="41"/>
        <v>202412</v>
      </c>
    </row>
    <row r="1894" spans="1:4" ht="16.2">
      <c r="A1894" s="1">
        <f>策略報表!A1894</f>
        <v>45630</v>
      </c>
      <c r="B1894">
        <f>策略報表!B1894</f>
        <v>31565.309999999998</v>
      </c>
      <c r="C1894" s="2"/>
      <c r="D1894" t="str">
        <f t="shared" si="41"/>
        <v>202412</v>
      </c>
    </row>
    <row r="1895" spans="1:4" ht="16.2">
      <c r="A1895" s="1">
        <f>策略報表!A1895</f>
        <v>45631</v>
      </c>
      <c r="B1895">
        <f>策略報表!B1895</f>
        <v>-66394.02</v>
      </c>
      <c r="C1895" s="2"/>
      <c r="D1895" t="str">
        <f t="shared" si="41"/>
        <v>202412</v>
      </c>
    </row>
    <row r="1896" spans="1:4" ht="16.2">
      <c r="A1896" s="1">
        <f>策略報表!A1896</f>
        <v>45632</v>
      </c>
      <c r="B1896">
        <f>策略報表!B1896</f>
        <v>-116587.64</v>
      </c>
      <c r="C1896" s="2"/>
      <c r="D1896" t="str">
        <f t="shared" si="41"/>
        <v>202412</v>
      </c>
    </row>
    <row r="1897" spans="1:4" ht="16.2">
      <c r="A1897" s="1">
        <f>策略報表!A1897</f>
        <v>45633</v>
      </c>
      <c r="B1897">
        <f>策略報表!B1897</f>
        <v>0</v>
      </c>
      <c r="C1897" s="2"/>
      <c r="D1897" t="str">
        <f t="shared" si="41"/>
        <v>202412</v>
      </c>
    </row>
    <row r="1898" spans="1:4" ht="16.2">
      <c r="A1898" s="1">
        <f>策略報表!A1898</f>
        <v>45634</v>
      </c>
      <c r="B1898">
        <f>策略報表!B1898</f>
        <v>0</v>
      </c>
      <c r="C1898" s="2"/>
      <c r="D1898" t="str">
        <f t="shared" si="41"/>
        <v>202412</v>
      </c>
    </row>
    <row r="1899" spans="1:4" ht="16.2">
      <c r="A1899" s="1">
        <f>策略報表!A1899</f>
        <v>45635</v>
      </c>
      <c r="B1899">
        <f>策略報表!B1899</f>
        <v>2920.4999999999968</v>
      </c>
      <c r="C1899" s="2"/>
      <c r="D1899" t="str">
        <f t="shared" si="41"/>
        <v>202412</v>
      </c>
    </row>
    <row r="1900" spans="1:4" ht="16.2">
      <c r="A1900" s="1">
        <f>策略報表!A1900</f>
        <v>45636</v>
      </c>
      <c r="B1900">
        <f>策略報表!B1900</f>
        <v>-156550.74</v>
      </c>
      <c r="C1900" s="2"/>
      <c r="D1900" t="str">
        <f t="shared" si="41"/>
        <v>202412</v>
      </c>
    </row>
    <row r="1901" spans="1:4" ht="16.2">
      <c r="A1901" s="1">
        <f>策略報表!A1901</f>
        <v>45637</v>
      </c>
      <c r="B1901">
        <f>策略報表!B1901</f>
        <v>-130009.01000000001</v>
      </c>
      <c r="C1901" s="2"/>
      <c r="D1901" t="str">
        <f t="shared" si="41"/>
        <v>202412</v>
      </c>
    </row>
    <row r="1902" spans="1:4" ht="16.2">
      <c r="A1902" s="1">
        <f>策略報表!A1902</f>
        <v>45638</v>
      </c>
      <c r="B1902">
        <f>策略報表!B1902</f>
        <v>187798.35000000003</v>
      </c>
      <c r="C1902" s="2"/>
      <c r="D1902" t="str">
        <f t="shared" si="41"/>
        <v>202412</v>
      </c>
    </row>
    <row r="1903" spans="1:4" ht="16.2">
      <c r="A1903" s="1">
        <f>策略報表!A1903</f>
        <v>45639</v>
      </c>
      <c r="B1903">
        <f>策略報表!B1903</f>
        <v>-161789.04</v>
      </c>
      <c r="C1903" s="2"/>
      <c r="D1903" t="str">
        <f t="shared" si="41"/>
        <v>202412</v>
      </c>
    </row>
    <row r="1904" spans="1:4" ht="16.2">
      <c r="A1904" s="1">
        <f>策略報表!A1904</f>
        <v>45640</v>
      </c>
      <c r="B1904">
        <f>策略報表!B1904</f>
        <v>0</v>
      </c>
      <c r="C1904" s="2"/>
      <c r="D1904" t="str">
        <f t="shared" si="41"/>
        <v>202412</v>
      </c>
    </row>
    <row r="1905" spans="1:4" ht="16.2">
      <c r="A1905" s="1">
        <f>策略報表!A1905</f>
        <v>45641</v>
      </c>
      <c r="B1905">
        <f>策略報表!B1905</f>
        <v>0</v>
      </c>
      <c r="C1905" s="2"/>
      <c r="D1905" t="str">
        <f t="shared" si="41"/>
        <v>202412</v>
      </c>
    </row>
    <row r="1906" spans="1:4" ht="16.2">
      <c r="A1906" s="1">
        <f>策略報表!A1906</f>
        <v>45642</v>
      </c>
      <c r="B1906">
        <f>策略報表!B1906</f>
        <v>-97195.7</v>
      </c>
      <c r="C1906" s="2"/>
      <c r="D1906" t="str">
        <f t="shared" si="41"/>
        <v>202412</v>
      </c>
    </row>
    <row r="1907" spans="1:4" ht="16.2">
      <c r="A1907" s="1">
        <f>策略報表!A1907</f>
        <v>45643</v>
      </c>
      <c r="B1907">
        <f>策略報表!B1907</f>
        <v>-18231.580000000002</v>
      </c>
      <c r="C1907" s="2"/>
      <c r="D1907" t="str">
        <f t="shared" si="41"/>
        <v>202412</v>
      </c>
    </row>
    <row r="1908" spans="1:4" ht="16.2">
      <c r="A1908" s="1">
        <f>策略報表!A1908</f>
        <v>45644</v>
      </c>
      <c r="B1908">
        <f>策略報表!B1908</f>
        <v>-26490.950000000004</v>
      </c>
      <c r="C1908" s="2"/>
      <c r="D1908" t="str">
        <f t="shared" si="41"/>
        <v>202412</v>
      </c>
    </row>
    <row r="1909" spans="1:4" ht="16.2">
      <c r="A1909" s="1">
        <f>策略報表!A1909</f>
        <v>45645</v>
      </c>
      <c r="B1909">
        <f>策略報表!B1909</f>
        <v>-189860.97999999998</v>
      </c>
      <c r="C1909" s="2"/>
      <c r="D1909" t="str">
        <f t="shared" si="41"/>
        <v>202412</v>
      </c>
    </row>
    <row r="1910" spans="1:4" ht="16.2">
      <c r="A1910" s="1">
        <f>策略報表!A1910</f>
        <v>45646</v>
      </c>
      <c r="B1910">
        <f>策略報表!B1910</f>
        <v>7182.0099999999984</v>
      </c>
      <c r="C1910" s="2"/>
      <c r="D1910" t="str">
        <f t="shared" si="41"/>
        <v>202412</v>
      </c>
    </row>
    <row r="1911" spans="1:4" ht="16.2">
      <c r="A1911" s="1">
        <f>策略報表!A1911</f>
        <v>45647</v>
      </c>
      <c r="B1911">
        <f>策略報表!B1911</f>
        <v>0</v>
      </c>
      <c r="C1911" s="2"/>
      <c r="D1911" t="str">
        <f t="shared" si="41"/>
        <v>202412</v>
      </c>
    </row>
    <row r="1912" spans="1:4" ht="16.2">
      <c r="A1912" s="1">
        <f>策略報表!A1912</f>
        <v>45648</v>
      </c>
      <c r="B1912">
        <f>策略報表!B1912</f>
        <v>0</v>
      </c>
      <c r="C1912" s="2"/>
      <c r="D1912" t="str">
        <f t="shared" si="41"/>
        <v>202412</v>
      </c>
    </row>
    <row r="1913" spans="1:4" ht="16.2">
      <c r="A1913" s="1">
        <f>策略報表!A1913</f>
        <v>45649</v>
      </c>
      <c r="B1913">
        <f>策略報表!B1913</f>
        <v>166684.17000000004</v>
      </c>
      <c r="C1913" s="2"/>
      <c r="D1913" t="str">
        <f t="shared" si="41"/>
        <v>202412</v>
      </c>
    </row>
    <row r="1914" spans="1:4" ht="16.2">
      <c r="A1914" s="1">
        <f>策略報表!A1914</f>
        <v>45650</v>
      </c>
      <c r="B1914">
        <f>策略報表!B1914</f>
        <v>1100.7700000000032</v>
      </c>
      <c r="C1914" s="2"/>
      <c r="D1914" t="str">
        <f t="shared" si="41"/>
        <v>202412</v>
      </c>
    </row>
    <row r="1915" spans="1:4" ht="16.2">
      <c r="A1915" s="1">
        <f>策略報表!A1915</f>
        <v>45651</v>
      </c>
      <c r="B1915">
        <f>策略報表!B1915</f>
        <v>107303.87</v>
      </c>
      <c r="C1915" s="2"/>
      <c r="D1915" t="str">
        <f t="shared" si="41"/>
        <v>202412</v>
      </c>
    </row>
    <row r="1916" spans="1:4" ht="16.2">
      <c r="A1916" s="1">
        <f>策略報表!A1916</f>
        <v>45652</v>
      </c>
      <c r="B1916">
        <f>策略報表!B1916</f>
        <v>-8701.66</v>
      </c>
      <c r="C1916" s="2"/>
      <c r="D1916" t="str">
        <f t="shared" si="41"/>
        <v>202412</v>
      </c>
    </row>
    <row r="1917" spans="1:4" ht="16.2">
      <c r="A1917" s="1">
        <f>策略報表!A1917</f>
        <v>45653</v>
      </c>
      <c r="B1917">
        <f>策略報表!B1917</f>
        <v>28314.850000000002</v>
      </c>
      <c r="C1917" s="2"/>
      <c r="D1917" t="str">
        <f t="shared" si="41"/>
        <v>202412</v>
      </c>
    </row>
    <row r="1918" spans="1:4" ht="16.2">
      <c r="A1918" s="1">
        <f>策略報表!A1918</f>
        <v>45654</v>
      </c>
      <c r="B1918">
        <f>策略報表!B1918</f>
        <v>0</v>
      </c>
      <c r="C1918" s="2"/>
      <c r="D1918" t="str">
        <f t="shared" si="41"/>
        <v>202412</v>
      </c>
    </row>
    <row r="1919" spans="1:4" ht="16.2">
      <c r="A1919" s="1">
        <f>策略報表!A1919</f>
        <v>45655</v>
      </c>
      <c r="B1919">
        <f>策略報表!B1919</f>
        <v>0</v>
      </c>
      <c r="C1919" s="2"/>
      <c r="D1919" t="str">
        <f t="shared" si="41"/>
        <v>202412</v>
      </c>
    </row>
    <row r="1920" spans="1:4" ht="16.2">
      <c r="A1920" s="1">
        <f>策略報表!A1920</f>
        <v>45656</v>
      </c>
      <c r="B1920">
        <f>策略報表!B1920</f>
        <v>-166064.01</v>
      </c>
      <c r="C1920" s="2"/>
      <c r="D1920" t="str">
        <f t="shared" si="41"/>
        <v>202412</v>
      </c>
    </row>
    <row r="1921" spans="1:4" ht="16.2">
      <c r="A1921" s="1">
        <f>策略報表!A1921</f>
        <v>45657</v>
      </c>
      <c r="B1921">
        <f>策略報表!B1921</f>
        <v>-5108.130000000001</v>
      </c>
      <c r="C1921" s="2"/>
      <c r="D1921" t="str">
        <f t="shared" si="41"/>
        <v>202412</v>
      </c>
    </row>
    <row r="1922" spans="1:4" ht="16.2">
      <c r="A1922" s="1">
        <f>策略報表!A1922</f>
        <v>45658</v>
      </c>
      <c r="B1922">
        <f>策略報表!B1922</f>
        <v>0</v>
      </c>
      <c r="C1922" s="2"/>
      <c r="D1922" t="str">
        <f t="shared" si="41"/>
        <v>202501</v>
      </c>
    </row>
    <row r="1923" spans="1:4" ht="16.2">
      <c r="A1923" s="1">
        <f>策略報表!A1923</f>
        <v>45659</v>
      </c>
      <c r="B1923">
        <f>策略報表!B1923</f>
        <v>-139520.51</v>
      </c>
      <c r="C1923" s="2"/>
      <c r="D1923" t="str">
        <f t="shared" si="41"/>
        <v>202501</v>
      </c>
    </row>
    <row r="1924" spans="1:4" ht="16.2">
      <c r="A1924" s="1">
        <f>策略報表!A1924</f>
        <v>45660</v>
      </c>
      <c r="B1924">
        <f>策略報表!B1924</f>
        <v>-13022.080000000004</v>
      </c>
      <c r="C1924" s="2"/>
      <c r="D1924" t="str">
        <f t="shared" ref="D1924:D1987" si="42">TEXT(A1924,"yyyymm")</f>
        <v>202501</v>
      </c>
    </row>
    <row r="1925" spans="1:4" ht="16.2">
      <c r="A1925" s="1">
        <f>策略報表!A1925</f>
        <v>45661</v>
      </c>
      <c r="B1925">
        <f>策略報表!B1925</f>
        <v>0</v>
      </c>
      <c r="C1925" s="2"/>
      <c r="D1925" t="str">
        <f t="shared" si="42"/>
        <v>202501</v>
      </c>
    </row>
    <row r="1926" spans="1:4" ht="16.2">
      <c r="A1926" s="1">
        <f>策略報表!A1926</f>
        <v>45662</v>
      </c>
      <c r="B1926">
        <f>策略報表!B1926</f>
        <v>0</v>
      </c>
      <c r="C1926" s="2"/>
      <c r="D1926" t="str">
        <f t="shared" si="42"/>
        <v>202501</v>
      </c>
    </row>
    <row r="1927" spans="1:4" ht="16.2">
      <c r="A1927" s="1">
        <f>策略報表!A1927</f>
        <v>45663</v>
      </c>
      <c r="B1927">
        <f>策略報表!B1927</f>
        <v>857602.11</v>
      </c>
      <c r="C1927" s="2"/>
      <c r="D1927" t="str">
        <f t="shared" si="42"/>
        <v>202501</v>
      </c>
    </row>
    <row r="1928" spans="1:4" ht="16.2">
      <c r="A1928" s="1">
        <f>策略報表!A1928</f>
        <v>45664</v>
      </c>
      <c r="B1928">
        <f>策略報表!B1928</f>
        <v>260301.89</v>
      </c>
      <c r="C1928" s="2"/>
      <c r="D1928" t="str">
        <f t="shared" si="42"/>
        <v>202501</v>
      </c>
    </row>
    <row r="1929" spans="1:4" ht="16.2">
      <c r="A1929" s="1">
        <f>策略報表!A1929</f>
        <v>45665</v>
      </c>
      <c r="B1929">
        <f>策略報表!B1929</f>
        <v>28281.739999999983</v>
      </c>
      <c r="C1929" s="2"/>
      <c r="D1929" t="str">
        <f t="shared" si="42"/>
        <v>202501</v>
      </c>
    </row>
    <row r="1930" spans="1:4" ht="16.2">
      <c r="A1930" s="1">
        <f>策略報表!A1930</f>
        <v>45666</v>
      </c>
      <c r="B1930">
        <f>策略報表!B1930</f>
        <v>89102.579999999987</v>
      </c>
      <c r="C1930" s="2"/>
      <c r="D1930" t="str">
        <f t="shared" si="42"/>
        <v>202501</v>
      </c>
    </row>
    <row r="1931" spans="1:4" ht="16.2">
      <c r="A1931" s="1">
        <f>策略報表!A1931</f>
        <v>45667</v>
      </c>
      <c r="B1931">
        <f>策略報表!B1931</f>
        <v>-37353.26</v>
      </c>
      <c r="C1931" s="2"/>
      <c r="D1931" t="str">
        <f t="shared" si="42"/>
        <v>202501</v>
      </c>
    </row>
    <row r="1932" spans="1:4" ht="16.2">
      <c r="A1932" s="1">
        <f>策略報表!A1932</f>
        <v>45668</v>
      </c>
      <c r="B1932">
        <f>策略報表!B1932</f>
        <v>0</v>
      </c>
      <c r="C1932" s="2"/>
      <c r="D1932" t="str">
        <f t="shared" si="42"/>
        <v>202501</v>
      </c>
    </row>
    <row r="1933" spans="1:4" ht="16.2">
      <c r="A1933" s="1">
        <f>策略報表!A1933</f>
        <v>45669</v>
      </c>
      <c r="B1933">
        <f>策略報表!B1933</f>
        <v>0</v>
      </c>
      <c r="C1933" s="2"/>
      <c r="D1933" t="str">
        <f t="shared" si="42"/>
        <v>202501</v>
      </c>
    </row>
    <row r="1934" spans="1:4" ht="16.2">
      <c r="A1934" s="1">
        <f>策略報表!A1934</f>
        <v>45670</v>
      </c>
      <c r="B1934">
        <f>策略報表!B1934</f>
        <v>132843.13</v>
      </c>
      <c r="C1934" s="2"/>
      <c r="D1934" t="str">
        <f t="shared" si="42"/>
        <v>202501</v>
      </c>
    </row>
    <row r="1935" spans="1:4" ht="16.2">
      <c r="A1935" s="1">
        <f>策略報表!A1935</f>
        <v>45671</v>
      </c>
      <c r="B1935">
        <f>策略報表!B1935</f>
        <v>5743.9699999999975</v>
      </c>
      <c r="C1935" s="2"/>
      <c r="D1935" t="str">
        <f t="shared" si="42"/>
        <v>202501</v>
      </c>
    </row>
    <row r="1936" spans="1:4" ht="16.2">
      <c r="A1936" s="1">
        <f>策略報表!A1936</f>
        <v>45672</v>
      </c>
      <c r="B1936">
        <f>策略報表!B1936</f>
        <v>-85303.75</v>
      </c>
      <c r="C1936" s="2"/>
      <c r="D1936" t="str">
        <f t="shared" si="42"/>
        <v>202501</v>
      </c>
    </row>
    <row r="1937" spans="1:4" ht="16.2">
      <c r="A1937" s="1">
        <f>策略報表!A1937</f>
        <v>45673</v>
      </c>
      <c r="B1937">
        <f>策略報表!B1937</f>
        <v>-15801.039999999999</v>
      </c>
      <c r="C1937" s="2"/>
      <c r="D1937" t="str">
        <f t="shared" si="42"/>
        <v>202501</v>
      </c>
    </row>
    <row r="1938" spans="1:4" ht="16.2">
      <c r="A1938" s="1">
        <f>策略報表!A1938</f>
        <v>45674</v>
      </c>
      <c r="B1938">
        <f>策略報表!B1938</f>
        <v>207430.55</v>
      </c>
      <c r="C1938" s="2"/>
      <c r="D1938" t="str">
        <f t="shared" si="42"/>
        <v>202501</v>
      </c>
    </row>
    <row r="1939" spans="1:4" ht="16.2">
      <c r="A1939" s="1">
        <f>策略報表!A1939</f>
        <v>45675</v>
      </c>
      <c r="B1939">
        <f>策略報表!B1939</f>
        <v>0</v>
      </c>
      <c r="C1939" s="2"/>
      <c r="D1939" t="str">
        <f t="shared" si="42"/>
        <v>202501</v>
      </c>
    </row>
    <row r="1940" spans="1:4" ht="16.2">
      <c r="A1940" s="1">
        <f>策略報表!A1940</f>
        <v>45676</v>
      </c>
      <c r="B1940">
        <f>策略報表!B1940</f>
        <v>0</v>
      </c>
      <c r="C1940" s="2"/>
      <c r="D1940" t="str">
        <f t="shared" si="42"/>
        <v>202501</v>
      </c>
    </row>
    <row r="1941" spans="1:4" ht="16.2">
      <c r="A1941" s="1">
        <f>策略報表!A1941</f>
        <v>45677</v>
      </c>
      <c r="B1941">
        <f>策略報表!B1941</f>
        <v>71300.61</v>
      </c>
      <c r="C1941" s="2"/>
      <c r="D1941" t="str">
        <f t="shared" si="42"/>
        <v>202501</v>
      </c>
    </row>
    <row r="1942" spans="1:4" ht="16.2">
      <c r="A1942" s="1">
        <f>策略報表!A1942</f>
        <v>45678</v>
      </c>
      <c r="B1942">
        <f>策略報表!B1942</f>
        <v>-47296.869999999995</v>
      </c>
      <c r="C1942" s="2"/>
      <c r="D1942" t="str">
        <f t="shared" si="42"/>
        <v>202501</v>
      </c>
    </row>
    <row r="1943" spans="1:4" ht="16.2">
      <c r="A1943" s="1">
        <f>策略報表!A1943</f>
        <v>45679</v>
      </c>
      <c r="B1943">
        <f>策略報表!B1943</f>
        <v>334818.06</v>
      </c>
      <c r="C1943" s="2"/>
      <c r="D1943" t="str">
        <f t="shared" si="42"/>
        <v>202501</v>
      </c>
    </row>
    <row r="1944" spans="1:4" ht="16.2">
      <c r="A1944" s="1">
        <f>策略報表!A1944</f>
        <v>45680</v>
      </c>
      <c r="B1944">
        <f>策略報表!B1944</f>
        <v>0</v>
      </c>
      <c r="C1944" s="2"/>
      <c r="D1944" t="str">
        <f t="shared" si="42"/>
        <v>202501</v>
      </c>
    </row>
    <row r="1945" spans="1:4" ht="16.2">
      <c r="A1945" s="1">
        <f>策略報表!A1945</f>
        <v>45681</v>
      </c>
      <c r="B1945">
        <f>策略報表!B1945</f>
        <v>0</v>
      </c>
      <c r="C1945" s="2"/>
      <c r="D1945" t="str">
        <f t="shared" si="42"/>
        <v>202501</v>
      </c>
    </row>
    <row r="1946" spans="1:4" ht="16.2">
      <c r="A1946" s="1">
        <f>策略報表!A1946</f>
        <v>45682</v>
      </c>
      <c r="B1946">
        <f>策略報表!B1946</f>
        <v>0</v>
      </c>
      <c r="C1946" s="2"/>
      <c r="D1946" t="str">
        <f t="shared" si="42"/>
        <v>202501</v>
      </c>
    </row>
    <row r="1947" spans="1:4" ht="16.2">
      <c r="A1947" s="1">
        <f>策略報表!A1947</f>
        <v>45683</v>
      </c>
      <c r="B1947">
        <f>策略報表!B1947</f>
        <v>0</v>
      </c>
      <c r="C1947" s="2"/>
      <c r="D1947" t="str">
        <f t="shared" si="42"/>
        <v>202501</v>
      </c>
    </row>
    <row r="1948" spans="1:4" ht="16.2">
      <c r="A1948" s="1">
        <f>策略報表!A1948</f>
        <v>45684</v>
      </c>
      <c r="B1948">
        <f>策略報表!B1948</f>
        <v>0</v>
      </c>
      <c r="C1948" s="2"/>
      <c r="D1948" t="str">
        <f t="shared" si="42"/>
        <v>202501</v>
      </c>
    </row>
    <row r="1949" spans="1:4" ht="16.2">
      <c r="A1949" s="1">
        <f>策略報表!A1949</f>
        <v>45685</v>
      </c>
      <c r="B1949">
        <f>策略報表!B1949</f>
        <v>0</v>
      </c>
      <c r="C1949" s="2"/>
      <c r="D1949" t="str">
        <f t="shared" si="42"/>
        <v>202501</v>
      </c>
    </row>
    <row r="1950" spans="1:4" ht="16.2">
      <c r="A1950" s="1">
        <f>策略報表!A1950</f>
        <v>45686</v>
      </c>
      <c r="B1950">
        <f>策略報表!B1950</f>
        <v>0</v>
      </c>
      <c r="C1950" s="2"/>
      <c r="D1950" t="str">
        <f t="shared" si="42"/>
        <v>202501</v>
      </c>
    </row>
    <row r="1951" spans="1:4" ht="16.2">
      <c r="A1951" s="1">
        <f>策略報表!A1951</f>
        <v>45687</v>
      </c>
      <c r="B1951">
        <f>策略報表!B1951</f>
        <v>0</v>
      </c>
      <c r="C1951" s="2"/>
      <c r="D1951" t="str">
        <f t="shared" si="42"/>
        <v>202501</v>
      </c>
    </row>
    <row r="1952" spans="1:4" ht="16.2">
      <c r="A1952" s="1">
        <f>策略報表!A1952</f>
        <v>45688</v>
      </c>
      <c r="B1952">
        <f>策略報表!B1952</f>
        <v>0</v>
      </c>
      <c r="C1952" s="2"/>
      <c r="D1952" t="str">
        <f t="shared" si="42"/>
        <v>202501</v>
      </c>
    </row>
    <row r="1953" spans="1:4" ht="16.2">
      <c r="A1953" s="1">
        <f>策略報表!A1953</f>
        <v>45689</v>
      </c>
      <c r="B1953">
        <f>策略報表!B1953</f>
        <v>0</v>
      </c>
      <c r="C1953" s="2"/>
      <c r="D1953" t="str">
        <f t="shared" si="42"/>
        <v>202502</v>
      </c>
    </row>
    <row r="1954" spans="1:4" ht="16.2">
      <c r="A1954" s="1">
        <f>策略報表!A1954</f>
        <v>45690</v>
      </c>
      <c r="B1954">
        <f>策略報表!B1954</f>
        <v>0</v>
      </c>
      <c r="C1954" s="2"/>
      <c r="D1954" t="str">
        <f t="shared" si="42"/>
        <v>202502</v>
      </c>
    </row>
    <row r="1955" spans="1:4" ht="16.2">
      <c r="A1955" s="1">
        <f>策略報表!A1955</f>
        <v>45691</v>
      </c>
      <c r="B1955">
        <f>策略報表!B1955</f>
        <v>-703593.62</v>
      </c>
      <c r="C1955" s="2"/>
      <c r="D1955" t="str">
        <f t="shared" si="42"/>
        <v>202502</v>
      </c>
    </row>
    <row r="1956" spans="1:4" ht="16.2">
      <c r="A1956" s="1">
        <f>策略報表!A1956</f>
        <v>45692</v>
      </c>
      <c r="B1956">
        <f>策略報表!B1956</f>
        <v>-92966.080000000002</v>
      </c>
      <c r="C1956" s="2"/>
      <c r="D1956" t="str">
        <f t="shared" si="42"/>
        <v>202502</v>
      </c>
    </row>
    <row r="1957" spans="1:4" ht="16.2">
      <c r="A1957" s="1">
        <f>策略報表!A1957</f>
        <v>45693</v>
      </c>
      <c r="B1957">
        <f>策略報表!B1957</f>
        <v>47165.329999999994</v>
      </c>
      <c r="C1957" s="2"/>
      <c r="D1957" t="str">
        <f t="shared" si="42"/>
        <v>202502</v>
      </c>
    </row>
    <row r="1958" spans="1:4" ht="16.2">
      <c r="A1958" s="1">
        <f>策略報表!A1958</f>
        <v>45694</v>
      </c>
      <c r="B1958">
        <f>策略報表!B1958</f>
        <v>-22483.82</v>
      </c>
      <c r="C1958" s="2"/>
      <c r="D1958" t="str">
        <f t="shared" si="42"/>
        <v>202502</v>
      </c>
    </row>
    <row r="1959" spans="1:4" ht="16.2">
      <c r="A1959" s="1">
        <f>策略報表!A1959</f>
        <v>45695</v>
      </c>
      <c r="B1959">
        <f>策略報表!B1959</f>
        <v>90391.79</v>
      </c>
      <c r="C1959" s="2"/>
      <c r="D1959" t="str">
        <f t="shared" si="42"/>
        <v>202502</v>
      </c>
    </row>
    <row r="1960" spans="1:4" ht="16.2">
      <c r="A1960" s="1">
        <f>策略報表!A1960</f>
        <v>45696</v>
      </c>
      <c r="B1960">
        <f>策略報表!B1960</f>
        <v>0</v>
      </c>
      <c r="C1960" s="2"/>
      <c r="D1960" t="str">
        <f t="shared" si="42"/>
        <v>202502</v>
      </c>
    </row>
    <row r="1961" spans="1:4" ht="16.2">
      <c r="A1961" s="1">
        <f>策略報表!A1961</f>
        <v>45697</v>
      </c>
      <c r="B1961">
        <f>策略報表!B1961</f>
        <v>0</v>
      </c>
      <c r="C1961" s="2"/>
      <c r="D1961" t="str">
        <f t="shared" si="42"/>
        <v>202502</v>
      </c>
    </row>
    <row r="1962" spans="1:4" ht="16.2">
      <c r="A1962" s="1">
        <f>策略報表!A1962</f>
        <v>45698</v>
      </c>
      <c r="B1962">
        <f>策略報表!B1962</f>
        <v>-191380.72</v>
      </c>
      <c r="C1962" s="2"/>
      <c r="D1962" t="str">
        <f t="shared" si="42"/>
        <v>202502</v>
      </c>
    </row>
    <row r="1963" spans="1:4" ht="16.2">
      <c r="A1963" s="1">
        <f>策略報表!A1963</f>
        <v>45699</v>
      </c>
      <c r="B1963">
        <f>策略報表!B1963</f>
        <v>-20119.09</v>
      </c>
      <c r="C1963" s="2"/>
      <c r="D1963" t="str">
        <f t="shared" si="42"/>
        <v>202502</v>
      </c>
    </row>
    <row r="1964" spans="1:4" ht="16.2">
      <c r="A1964" s="1">
        <f>策略報表!A1964</f>
        <v>45700</v>
      </c>
      <c r="B1964">
        <f>策略報表!B1964</f>
        <v>-118520.37</v>
      </c>
      <c r="C1964" s="2"/>
      <c r="D1964" t="str">
        <f t="shared" si="42"/>
        <v>202502</v>
      </c>
    </row>
    <row r="1965" spans="1:4" ht="16.2">
      <c r="A1965" s="1">
        <f>策略報表!A1965</f>
        <v>45701</v>
      </c>
      <c r="B1965">
        <f>策略報表!B1965</f>
        <v>3405.2100000000023</v>
      </c>
      <c r="C1965" s="2"/>
      <c r="D1965" t="str">
        <f t="shared" si="42"/>
        <v>202502</v>
      </c>
    </row>
    <row r="1966" spans="1:4" ht="16.2">
      <c r="A1966" s="1">
        <f>策略報表!A1966</f>
        <v>45702</v>
      </c>
      <c r="B1966">
        <f>策略報表!B1966</f>
        <v>-107269.47</v>
      </c>
      <c r="C1966" s="2"/>
      <c r="D1966" t="str">
        <f t="shared" si="42"/>
        <v>202502</v>
      </c>
    </row>
    <row r="1967" spans="1:4" ht="16.2">
      <c r="A1967" s="1">
        <f>策略報表!A1967</f>
        <v>45703</v>
      </c>
      <c r="B1967">
        <f>策略報表!B1967</f>
        <v>0</v>
      </c>
      <c r="C1967" s="2"/>
      <c r="D1967" t="str">
        <f t="shared" si="42"/>
        <v>202502</v>
      </c>
    </row>
    <row r="1968" spans="1:4" ht="16.2">
      <c r="A1968" s="1">
        <f>策略報表!A1968</f>
        <v>45704</v>
      </c>
      <c r="B1968">
        <f>策略報表!B1968</f>
        <v>0</v>
      </c>
      <c r="C1968" s="2"/>
      <c r="D1968" t="str">
        <f t="shared" si="42"/>
        <v>202502</v>
      </c>
    </row>
    <row r="1969" spans="1:4" ht="16.2">
      <c r="A1969" s="1">
        <f>策略報表!A1969</f>
        <v>45705</v>
      </c>
      <c r="B1969">
        <f>策略報表!B1969</f>
        <v>23091.989999999994</v>
      </c>
      <c r="C1969" s="2"/>
      <c r="D1969" t="str">
        <f t="shared" si="42"/>
        <v>202502</v>
      </c>
    </row>
    <row r="1970" spans="1:4" ht="16.2">
      <c r="A1970" s="1">
        <f>策略報表!A1970</f>
        <v>45706</v>
      </c>
      <c r="B1970">
        <f>策略報表!B1970</f>
        <v>87378.65</v>
      </c>
      <c r="C1970" s="2"/>
      <c r="D1970" t="str">
        <f t="shared" si="42"/>
        <v>202502</v>
      </c>
    </row>
    <row r="1971" spans="1:4" ht="16.2">
      <c r="A1971" s="1">
        <f>策略報表!A1971</f>
        <v>45707</v>
      </c>
      <c r="B1971">
        <f>策略報表!B1971</f>
        <v>-76884.59</v>
      </c>
      <c r="C1971" s="2"/>
      <c r="D1971" t="str">
        <f t="shared" si="42"/>
        <v>202502</v>
      </c>
    </row>
    <row r="1972" spans="1:4" ht="16.2">
      <c r="A1972" s="1">
        <f>策略報表!A1972</f>
        <v>45708</v>
      </c>
      <c r="B1972">
        <f>策略報表!B1972</f>
        <v>-19764.070000000003</v>
      </c>
      <c r="C1972" s="2"/>
      <c r="D1972" t="str">
        <f t="shared" si="42"/>
        <v>202502</v>
      </c>
    </row>
    <row r="1973" spans="1:4" ht="16.2">
      <c r="A1973" s="1">
        <f>策略報表!A1973</f>
        <v>45709</v>
      </c>
      <c r="B1973">
        <f>策略報表!B1973</f>
        <v>97108.18</v>
      </c>
      <c r="C1973" s="2"/>
      <c r="D1973" t="str">
        <f t="shared" si="42"/>
        <v>202502</v>
      </c>
    </row>
    <row r="1974" spans="1:4" ht="16.2">
      <c r="A1974" s="1">
        <f>策略報表!A1974</f>
        <v>45710</v>
      </c>
      <c r="B1974">
        <f>策略報表!B1974</f>
        <v>0</v>
      </c>
      <c r="C1974" s="2"/>
      <c r="D1974" t="str">
        <f t="shared" si="42"/>
        <v>202502</v>
      </c>
    </row>
    <row r="1975" spans="1:4" ht="16.2">
      <c r="A1975" s="1">
        <f>策略報表!A1975</f>
        <v>45711</v>
      </c>
      <c r="B1975">
        <f>策略報表!B1975</f>
        <v>0</v>
      </c>
      <c r="C1975" s="2"/>
      <c r="D1975" t="str">
        <f t="shared" si="42"/>
        <v>202502</v>
      </c>
    </row>
    <row r="1976" spans="1:4" ht="16.2">
      <c r="A1976" s="1">
        <f>策略報表!A1976</f>
        <v>45712</v>
      </c>
      <c r="B1976">
        <f>策略報表!B1976</f>
        <v>-177982.6</v>
      </c>
      <c r="C1976" s="2"/>
      <c r="D1976" t="str">
        <f t="shared" si="42"/>
        <v>202502</v>
      </c>
    </row>
    <row r="1977" spans="1:4" ht="16.2">
      <c r="A1977" s="1">
        <f>策略報表!A1977</f>
        <v>45713</v>
      </c>
      <c r="B1977">
        <f>策略報表!B1977</f>
        <v>-110283.32</v>
      </c>
      <c r="C1977" s="2"/>
      <c r="D1977" t="str">
        <f t="shared" si="42"/>
        <v>202502</v>
      </c>
    </row>
    <row r="1978" spans="1:4" ht="16.2">
      <c r="A1978" s="1">
        <f>策略報表!A1978</f>
        <v>45714</v>
      </c>
      <c r="B1978">
        <f>策略報表!B1978</f>
        <v>40422.640000000007</v>
      </c>
      <c r="C1978" s="2"/>
      <c r="D1978" t="str">
        <f t="shared" si="42"/>
        <v>202502</v>
      </c>
    </row>
    <row r="1979" spans="1:4" ht="16.2">
      <c r="A1979" s="1">
        <f>策略報表!A1979</f>
        <v>45715</v>
      </c>
      <c r="B1979">
        <f>策略報表!B1979</f>
        <v>-134378.61000000002</v>
      </c>
      <c r="C1979" s="2"/>
      <c r="D1979" t="str">
        <f t="shared" si="42"/>
        <v>202502</v>
      </c>
    </row>
    <row r="1980" spans="1:4" ht="16.2">
      <c r="A1980" s="1">
        <f>策略報表!A1980</f>
        <v>45716</v>
      </c>
      <c r="B1980">
        <f>策略報表!B1980</f>
        <v>0</v>
      </c>
      <c r="C1980" s="2"/>
      <c r="D1980" t="str">
        <f t="shared" si="42"/>
        <v>202502</v>
      </c>
    </row>
    <row r="1981" spans="1:4" ht="16.2">
      <c r="A1981" s="1">
        <f>策略報表!A1981</f>
        <v>45717</v>
      </c>
      <c r="B1981">
        <f>策略報表!B1981</f>
        <v>0</v>
      </c>
      <c r="C1981" s="2"/>
      <c r="D1981" t="str">
        <f t="shared" si="42"/>
        <v>202503</v>
      </c>
    </row>
    <row r="1982" spans="1:4" ht="16.2">
      <c r="A1982" s="1">
        <f>策略報表!A1982</f>
        <v>45718</v>
      </c>
      <c r="B1982">
        <f>策略報表!B1982</f>
        <v>0</v>
      </c>
      <c r="C1982" s="2"/>
      <c r="D1982" t="str">
        <f t="shared" si="42"/>
        <v>202503</v>
      </c>
    </row>
    <row r="1983" spans="1:4" ht="16.2">
      <c r="A1983" s="1">
        <f>策略報表!A1983</f>
        <v>45719</v>
      </c>
      <c r="B1983">
        <f>策略報表!B1983</f>
        <v>-83638.820000000007</v>
      </c>
      <c r="C1983" s="2"/>
      <c r="D1983" t="str">
        <f t="shared" si="42"/>
        <v>202503</v>
      </c>
    </row>
    <row r="1984" spans="1:4" ht="16.2">
      <c r="A1984" s="1">
        <f>策略報表!A1984</f>
        <v>45720</v>
      </c>
      <c r="B1984">
        <f>策略報表!B1984</f>
        <v>109230.97</v>
      </c>
      <c r="C1984" s="2"/>
      <c r="D1984" t="str">
        <f t="shared" si="42"/>
        <v>202503</v>
      </c>
    </row>
    <row r="1985" spans="1:4" ht="16.2">
      <c r="A1985" s="1">
        <f>策略報表!A1985</f>
        <v>45721</v>
      </c>
      <c r="B1985">
        <f>策略報表!B1985</f>
        <v>-141009.43999999997</v>
      </c>
      <c r="C1985" s="2"/>
      <c r="D1985" t="str">
        <f t="shared" si="42"/>
        <v>202503</v>
      </c>
    </row>
    <row r="1986" spans="1:4" ht="16.2">
      <c r="A1986" s="1">
        <f>策略報表!A1986</f>
        <v>45722</v>
      </c>
      <c r="B1986">
        <f>策略報表!B1986</f>
        <v>6426.510000000002</v>
      </c>
      <c r="C1986" s="2"/>
      <c r="D1986" t="str">
        <f t="shared" si="42"/>
        <v>202503</v>
      </c>
    </row>
    <row r="1987" spans="1:4" ht="16.2">
      <c r="A1987" s="1">
        <f>策略報表!A1987</f>
        <v>45723</v>
      </c>
      <c r="B1987">
        <f>策略報表!B1987</f>
        <v>9410.09</v>
      </c>
      <c r="C1987" s="2"/>
      <c r="D1987" t="str">
        <f t="shared" si="42"/>
        <v>202503</v>
      </c>
    </row>
    <row r="1988" spans="1:4" ht="16.2">
      <c r="A1988" s="1">
        <f>策略報表!A1988</f>
        <v>45724</v>
      </c>
      <c r="B1988">
        <f>策略報表!B1988</f>
        <v>0</v>
      </c>
      <c r="C1988" s="2"/>
      <c r="D1988" t="str">
        <f t="shared" ref="D1988:D2051" si="43">TEXT(A1988,"yyyymm")</f>
        <v>202503</v>
      </c>
    </row>
    <row r="1989" spans="1:4" ht="16.2">
      <c r="A1989" s="1">
        <f>策略報表!A1989</f>
        <v>45725</v>
      </c>
      <c r="B1989">
        <f>策略報表!B1989</f>
        <v>0</v>
      </c>
      <c r="C1989" s="2"/>
      <c r="D1989" t="str">
        <f t="shared" si="43"/>
        <v>202503</v>
      </c>
    </row>
    <row r="1990" spans="1:4" ht="16.2">
      <c r="A1990" s="1">
        <f>策略報表!A1990</f>
        <v>45726</v>
      </c>
      <c r="B1990">
        <f>策略報表!B1990</f>
        <v>-135489.48000000004</v>
      </c>
      <c r="C1990" s="2"/>
      <c r="D1990" t="str">
        <f t="shared" si="43"/>
        <v>202503</v>
      </c>
    </row>
    <row r="1991" spans="1:4" ht="16.2">
      <c r="A1991" s="1">
        <f>策略報表!A1991</f>
        <v>45727</v>
      </c>
      <c r="B1991">
        <f>策略報表!B1991</f>
        <v>298297.67</v>
      </c>
      <c r="C1991" s="2"/>
      <c r="D1991" t="str">
        <f t="shared" si="43"/>
        <v>202503</v>
      </c>
    </row>
    <row r="1992" spans="1:4" ht="16.2">
      <c r="A1992" s="1">
        <f>策略報表!A1992</f>
        <v>45728</v>
      </c>
      <c r="B1992">
        <f>策略報表!B1992</f>
        <v>19955.689999999995</v>
      </c>
      <c r="C1992" s="2"/>
      <c r="D1992" t="str">
        <f t="shared" si="43"/>
        <v>202503</v>
      </c>
    </row>
    <row r="1993" spans="1:4" ht="16.2">
      <c r="A1993" s="1">
        <f>策略報表!A1993</f>
        <v>45729</v>
      </c>
      <c r="B1993">
        <f>策略報表!B1993</f>
        <v>-140962.97999999998</v>
      </c>
      <c r="C1993" s="2"/>
      <c r="D1993" t="str">
        <f t="shared" si="43"/>
        <v>202503</v>
      </c>
    </row>
    <row r="1994" spans="1:4" ht="16.2">
      <c r="A1994" s="1">
        <f>策略報表!A1994</f>
        <v>45730</v>
      </c>
      <c r="B1994">
        <f>策略報表!B1994</f>
        <v>22081.29</v>
      </c>
      <c r="C1994" s="2"/>
      <c r="D1994" t="str">
        <f t="shared" si="43"/>
        <v>202503</v>
      </c>
    </row>
    <row r="1995" spans="1:4" ht="16.2">
      <c r="A1995" s="1">
        <f>策略報表!A1995</f>
        <v>45731</v>
      </c>
      <c r="B1995">
        <f>策略報表!B1995</f>
        <v>0</v>
      </c>
      <c r="C1995" s="2"/>
      <c r="D1995" t="str">
        <f t="shared" si="43"/>
        <v>202503</v>
      </c>
    </row>
    <row r="1996" spans="1:4" ht="16.2">
      <c r="A1996" s="1">
        <f>策略報表!A1996</f>
        <v>45732</v>
      </c>
      <c r="B1996">
        <f>策略報表!B1996</f>
        <v>0</v>
      </c>
      <c r="C1996" s="2"/>
      <c r="D1996" t="str">
        <f t="shared" si="43"/>
        <v>202503</v>
      </c>
    </row>
    <row r="1997" spans="1:4" ht="16.2">
      <c r="A1997" s="1">
        <f>策略報表!A1997</f>
        <v>45733</v>
      </c>
      <c r="B1997">
        <f>策略報表!B1997</f>
        <v>-28515.119999999992</v>
      </c>
      <c r="C1997" s="2"/>
      <c r="D1997" t="str">
        <f t="shared" si="43"/>
        <v>202503</v>
      </c>
    </row>
    <row r="1998" spans="1:4" ht="16.2">
      <c r="A1998" s="1">
        <f>策略報表!A1998</f>
        <v>45734</v>
      </c>
      <c r="B1998">
        <f>策略報表!B1998</f>
        <v>-117285.55</v>
      </c>
      <c r="C1998" s="2"/>
      <c r="D1998" t="str">
        <f t="shared" si="43"/>
        <v>202503</v>
      </c>
    </row>
    <row r="1999" spans="1:4" ht="16.2">
      <c r="A1999" s="1">
        <f>策略報表!A1999</f>
        <v>45735</v>
      </c>
      <c r="B1999">
        <f>策略報表!B1999</f>
        <v>-67965.56</v>
      </c>
      <c r="C1999" s="2"/>
      <c r="D1999" t="str">
        <f t="shared" si="43"/>
        <v>202503</v>
      </c>
    </row>
    <row r="2000" spans="1:4" ht="16.2">
      <c r="A2000" s="1">
        <f>策略報表!A2000</f>
        <v>45736</v>
      </c>
      <c r="B2000">
        <f>策略報表!B2000</f>
        <v>43850.45</v>
      </c>
      <c r="C2000" s="2"/>
      <c r="D2000" t="str">
        <f t="shared" si="43"/>
        <v>202503</v>
      </c>
    </row>
    <row r="2001" spans="1:4" ht="16.2">
      <c r="A2001" s="1">
        <f>策略報表!A2001</f>
        <v>45737</v>
      </c>
      <c r="B2001">
        <f>策略報表!B2001</f>
        <v>-130803.98000000001</v>
      </c>
      <c r="C2001" s="2"/>
      <c r="D2001" t="str">
        <f t="shared" si="43"/>
        <v>202503</v>
      </c>
    </row>
    <row r="2002" spans="1:4" ht="16.2">
      <c r="A2002" s="1">
        <f>策略報表!A2002</f>
        <v>45738</v>
      </c>
      <c r="B2002">
        <f>策略報表!B2002</f>
        <v>0</v>
      </c>
      <c r="C2002" s="2"/>
      <c r="D2002" t="str">
        <f t="shared" si="43"/>
        <v>202503</v>
      </c>
    </row>
    <row r="2003" spans="1:4" ht="16.2">
      <c r="A2003" s="1">
        <f>策略報表!A2003</f>
        <v>45739</v>
      </c>
      <c r="B2003">
        <f>策略報表!B2003</f>
        <v>0</v>
      </c>
      <c r="C2003" s="2"/>
      <c r="D2003" t="str">
        <f t="shared" si="43"/>
        <v>202503</v>
      </c>
    </row>
    <row r="2004" spans="1:4" ht="16.2">
      <c r="A2004" s="1">
        <f>策略報表!A2004</f>
        <v>45740</v>
      </c>
      <c r="B2004">
        <f>策略報表!B2004</f>
        <v>-66209.279999999999</v>
      </c>
      <c r="C2004" s="2"/>
      <c r="D2004" t="str">
        <f t="shared" si="43"/>
        <v>202503</v>
      </c>
    </row>
    <row r="2005" spans="1:4" ht="16.2">
      <c r="A2005" s="1">
        <f>策略報表!A2005</f>
        <v>45741</v>
      </c>
      <c r="B2005">
        <f>策略報表!B2005</f>
        <v>-49301.35</v>
      </c>
      <c r="C2005" s="2"/>
      <c r="D2005" t="str">
        <f t="shared" si="43"/>
        <v>202503</v>
      </c>
    </row>
    <row r="2006" spans="1:4" ht="16.2">
      <c r="A2006" s="1">
        <f>策略報表!A2006</f>
        <v>45742</v>
      </c>
      <c r="B2006">
        <f>策略報表!B2006</f>
        <v>-39225.939999999995</v>
      </c>
      <c r="C2006" s="2"/>
      <c r="D2006" t="str">
        <f t="shared" si="43"/>
        <v>202503</v>
      </c>
    </row>
    <row r="2007" spans="1:4" ht="16.2">
      <c r="A2007" s="1">
        <f>策略報表!A2007</f>
        <v>45743</v>
      </c>
      <c r="B2007">
        <f>策略報表!B2007</f>
        <v>67500.890000000014</v>
      </c>
      <c r="C2007" s="2"/>
      <c r="D2007" t="str">
        <f t="shared" si="43"/>
        <v>202503</v>
      </c>
    </row>
    <row r="2008" spans="1:4" ht="16.2">
      <c r="A2008" s="1">
        <f>策略報表!A2008</f>
        <v>45744</v>
      </c>
      <c r="B2008">
        <f>策略報表!B2008</f>
        <v>356333.14</v>
      </c>
      <c r="C2008" s="2"/>
      <c r="D2008" t="str">
        <f t="shared" si="43"/>
        <v>202503</v>
      </c>
    </row>
    <row r="2009" spans="1:4" ht="16.2">
      <c r="A2009" s="1">
        <f>策略報表!A2009</f>
        <v>45745</v>
      </c>
      <c r="B2009">
        <f>策略報表!B2009</f>
        <v>0</v>
      </c>
      <c r="C2009" s="2"/>
      <c r="D2009" t="str">
        <f t="shared" si="43"/>
        <v>202503</v>
      </c>
    </row>
    <row r="2010" spans="1:4" ht="16.2">
      <c r="A2010" s="1">
        <f>策略報表!A2010</f>
        <v>45746</v>
      </c>
      <c r="B2010">
        <f>策略報表!B2010</f>
        <v>0</v>
      </c>
      <c r="C2010" s="2"/>
      <c r="D2010" t="str">
        <f t="shared" si="43"/>
        <v>202503</v>
      </c>
    </row>
    <row r="2011" spans="1:4" ht="16.2">
      <c r="A2011" s="1">
        <f>策略報表!A2011</f>
        <v>45747</v>
      </c>
      <c r="B2011">
        <f>策略報表!B2011</f>
        <v>689234.71</v>
      </c>
      <c r="C2011" s="2"/>
      <c r="D2011" t="str">
        <f t="shared" si="43"/>
        <v>202503</v>
      </c>
    </row>
    <row r="2012" spans="1:4" ht="16.2">
      <c r="A2012" s="1">
        <f>策略報表!A2012</f>
        <v>45748</v>
      </c>
      <c r="B2012">
        <f>策略報表!B2012</f>
        <v>-465802.81000000011</v>
      </c>
      <c r="C2012" s="2"/>
      <c r="D2012" t="str">
        <f t="shared" si="43"/>
        <v>202504</v>
      </c>
    </row>
    <row r="2013" spans="1:4" ht="16.2">
      <c r="A2013" s="1">
        <f>策略報表!A2013</f>
        <v>45749</v>
      </c>
      <c r="B2013">
        <f>策略報表!B2013</f>
        <v>-27072.36</v>
      </c>
      <c r="C2013" s="2"/>
      <c r="D2013" t="str">
        <f t="shared" si="43"/>
        <v>202504</v>
      </c>
    </row>
    <row r="2014" spans="1:4" ht="16.2">
      <c r="A2014" s="1">
        <f>策略報表!A2014</f>
        <v>45750</v>
      </c>
      <c r="B2014">
        <f>策略報表!B2014</f>
        <v>0</v>
      </c>
      <c r="C2014" s="2"/>
      <c r="D2014" t="str">
        <f t="shared" si="43"/>
        <v>202504</v>
      </c>
    </row>
    <row r="2015" spans="1:4" ht="16.2">
      <c r="A2015" s="1">
        <f>策略報表!A2015</f>
        <v>45751</v>
      </c>
      <c r="B2015">
        <f>策略報表!B2015</f>
        <v>0</v>
      </c>
      <c r="C2015" s="2"/>
      <c r="D2015" t="str">
        <f t="shared" si="43"/>
        <v>202504</v>
      </c>
    </row>
    <row r="2016" spans="1:4" ht="16.2">
      <c r="A2016" s="1">
        <f>策略報表!A2016</f>
        <v>45752</v>
      </c>
      <c r="B2016">
        <f>策略報表!B2016</f>
        <v>0</v>
      </c>
      <c r="C2016" s="2"/>
      <c r="D2016" t="str">
        <f t="shared" si="43"/>
        <v>202504</v>
      </c>
    </row>
    <row r="2017" spans="1:4" ht="16.2">
      <c r="A2017" s="1">
        <f>策略報表!A2017</f>
        <v>45753</v>
      </c>
      <c r="B2017">
        <f>策略報表!B2017</f>
        <v>0</v>
      </c>
      <c r="C2017" s="2"/>
      <c r="D2017" t="str">
        <f t="shared" si="43"/>
        <v>202504</v>
      </c>
    </row>
    <row r="2018" spans="1:4" ht="16.2">
      <c r="A2018" s="1">
        <f>策略報表!A2018</f>
        <v>45754</v>
      </c>
      <c r="B2018">
        <f>策略報表!B2018</f>
        <v>-565295.13</v>
      </c>
      <c r="C2018" s="2"/>
      <c r="D2018" t="str">
        <f t="shared" si="43"/>
        <v>202504</v>
      </c>
    </row>
    <row r="2019" spans="1:4" ht="16.2">
      <c r="A2019" s="1">
        <f>策略報表!A2019</f>
        <v>45755</v>
      </c>
      <c r="B2019">
        <f>策略報表!B2019</f>
        <v>290942.79000000004</v>
      </c>
      <c r="C2019" s="2"/>
      <c r="D2019" t="str">
        <f t="shared" si="43"/>
        <v>202504</v>
      </c>
    </row>
    <row r="2020" spans="1:4" ht="16.2">
      <c r="A2020" s="1">
        <f>策略報表!A2020</f>
        <v>45756</v>
      </c>
      <c r="B2020">
        <f>策略報表!B2020</f>
        <v>-54829.279999999999</v>
      </c>
      <c r="C2020" s="2"/>
      <c r="D2020" t="str">
        <f t="shared" si="43"/>
        <v>202504</v>
      </c>
    </row>
    <row r="2021" spans="1:4" ht="16.2">
      <c r="A2021" s="1">
        <f>策略報表!A2021</f>
        <v>45757</v>
      </c>
      <c r="B2021">
        <f>策略報表!B2021</f>
        <v>84146.700000000012</v>
      </c>
      <c r="C2021" s="2"/>
      <c r="D2021" t="str">
        <f t="shared" si="43"/>
        <v>202504</v>
      </c>
    </row>
    <row r="2022" spans="1:4" ht="16.2">
      <c r="A2022" s="1">
        <f>策略報表!A2022</f>
        <v>45758</v>
      </c>
      <c r="B2022">
        <f>策略報表!B2022</f>
        <v>357448.47</v>
      </c>
      <c r="C2022" s="2"/>
      <c r="D2022" t="str">
        <f t="shared" si="43"/>
        <v>202504</v>
      </c>
    </row>
    <row r="2023" spans="1:4" ht="16.2">
      <c r="A2023" s="1">
        <f>策略報表!A2023</f>
        <v>45759</v>
      </c>
      <c r="B2023">
        <f>策略報表!B2023</f>
        <v>0</v>
      </c>
      <c r="C2023" s="2"/>
      <c r="D2023" t="str">
        <f t="shared" si="43"/>
        <v>202504</v>
      </c>
    </row>
    <row r="2024" spans="1:4" ht="16.2">
      <c r="A2024" s="1">
        <f>策略報表!A2024</f>
        <v>45760</v>
      </c>
      <c r="B2024">
        <f>策略報表!B2024</f>
        <v>0</v>
      </c>
      <c r="C2024" s="2"/>
      <c r="D2024" t="str">
        <f t="shared" si="43"/>
        <v>202504</v>
      </c>
    </row>
    <row r="2025" spans="1:4" ht="16.2">
      <c r="A2025" s="1">
        <f>策略報表!A2025</f>
        <v>45761</v>
      </c>
      <c r="B2025">
        <f>策略報表!B2025</f>
        <v>-153911.34999999998</v>
      </c>
      <c r="C2025" s="2"/>
      <c r="D2025" t="str">
        <f t="shared" si="43"/>
        <v>202504</v>
      </c>
    </row>
    <row r="2026" spans="1:4" ht="16.2">
      <c r="A2026" s="1">
        <f>策略報表!A2026</f>
        <v>45762</v>
      </c>
      <c r="B2026">
        <f>策略報表!B2026</f>
        <v>134132.21</v>
      </c>
      <c r="C2026" s="2"/>
      <c r="D2026" t="str">
        <f t="shared" si="43"/>
        <v>202504</v>
      </c>
    </row>
    <row r="2027" spans="1:4" ht="16.2">
      <c r="A2027" s="1">
        <f>策略報表!A2027</f>
        <v>45763</v>
      </c>
      <c r="B2027">
        <f>策略報表!B2027</f>
        <v>-303620.18</v>
      </c>
      <c r="C2027" s="2"/>
      <c r="D2027" t="str">
        <f t="shared" si="43"/>
        <v>202504</v>
      </c>
    </row>
    <row r="2028" spans="1:4" ht="16.2">
      <c r="A2028" s="1">
        <f>策略報表!A2028</f>
        <v>45764</v>
      </c>
      <c r="B2028">
        <f>策略報表!B2028</f>
        <v>-127616.79000000001</v>
      </c>
      <c r="C2028" s="2"/>
      <c r="D2028" t="str">
        <f t="shared" si="43"/>
        <v>202504</v>
      </c>
    </row>
    <row r="2029" spans="1:4" ht="16.2">
      <c r="A2029" s="1">
        <f>策略報表!A2029</f>
        <v>45765</v>
      </c>
      <c r="B2029">
        <f>策略報表!B2029</f>
        <v>-95130.16</v>
      </c>
      <c r="C2029" s="2"/>
      <c r="D2029" t="str">
        <f t="shared" si="43"/>
        <v>202504</v>
      </c>
    </row>
    <row r="2030" spans="1:4" ht="16.2">
      <c r="A2030" s="1">
        <f>策略報表!A2030</f>
        <v>45766</v>
      </c>
      <c r="B2030">
        <f>策略報表!B2030</f>
        <v>0</v>
      </c>
      <c r="C2030" s="2"/>
      <c r="D2030" t="str">
        <f t="shared" si="43"/>
        <v>202504</v>
      </c>
    </row>
    <row r="2031" spans="1:4" ht="16.2">
      <c r="A2031" s="1">
        <f>策略報表!A2031</f>
        <v>45767</v>
      </c>
      <c r="B2031">
        <f>策略報表!B2031</f>
        <v>0</v>
      </c>
      <c r="C2031" s="2"/>
      <c r="D2031" t="str">
        <f t="shared" si="43"/>
        <v>202504</v>
      </c>
    </row>
    <row r="2032" spans="1:4" ht="16.2">
      <c r="A2032" s="1">
        <f>策略報表!A2032</f>
        <v>45768</v>
      </c>
      <c r="B2032">
        <f>策略報表!B2032</f>
        <v>-115466.67000000001</v>
      </c>
      <c r="C2032" s="2"/>
      <c r="D2032" t="str">
        <f t="shared" si="43"/>
        <v>202504</v>
      </c>
    </row>
    <row r="2033" spans="1:4" ht="16.2">
      <c r="A2033" s="1">
        <f>策略報表!A2033</f>
        <v>45769</v>
      </c>
      <c r="B2033">
        <f>策略報表!B2033</f>
        <v>57839.159999999989</v>
      </c>
      <c r="C2033" s="2"/>
      <c r="D2033" t="str">
        <f t="shared" si="43"/>
        <v>202504</v>
      </c>
    </row>
    <row r="2034" spans="1:4" ht="16.2">
      <c r="A2034" s="1">
        <f>策略報表!A2034</f>
        <v>45770</v>
      </c>
      <c r="B2034">
        <f>策略報表!B2034</f>
        <v>414017.14999999997</v>
      </c>
      <c r="C2034" s="2"/>
      <c r="D2034" t="str">
        <f t="shared" si="43"/>
        <v>202504</v>
      </c>
    </row>
    <row r="2035" spans="1:4" ht="16.2">
      <c r="A2035" s="1">
        <f>策略報表!A2035</f>
        <v>45771</v>
      </c>
      <c r="B2035">
        <f>策略報表!B2035</f>
        <v>18691.199999999997</v>
      </c>
      <c r="C2035" s="2"/>
      <c r="D2035" t="str">
        <f t="shared" si="43"/>
        <v>202504</v>
      </c>
    </row>
    <row r="2036" spans="1:4" ht="16.2">
      <c r="A2036" s="1">
        <f>策略報表!A2036</f>
        <v>45772</v>
      </c>
      <c r="B2036">
        <f>策略報表!B2036</f>
        <v>198025.56</v>
      </c>
      <c r="C2036" s="2"/>
      <c r="D2036" t="str">
        <f t="shared" si="43"/>
        <v>202504</v>
      </c>
    </row>
    <row r="2037" spans="1:4" ht="16.2">
      <c r="A2037" s="1">
        <f>策略報表!A2037</f>
        <v>45773</v>
      </c>
      <c r="B2037">
        <f>策略報表!B2037</f>
        <v>0</v>
      </c>
      <c r="C2037" s="2"/>
      <c r="D2037" t="str">
        <f t="shared" si="43"/>
        <v>202504</v>
      </c>
    </row>
    <row r="2038" spans="1:4" ht="16.2">
      <c r="A2038" s="1">
        <f>策略報表!A2038</f>
        <v>45774</v>
      </c>
      <c r="B2038">
        <f>策略報表!B2038</f>
        <v>0</v>
      </c>
      <c r="C2038" s="2"/>
      <c r="D2038" t="str">
        <f t="shared" si="43"/>
        <v>202504</v>
      </c>
    </row>
    <row r="2039" spans="1:4" ht="16.2">
      <c r="A2039" s="1">
        <f>策略報表!A2039</f>
        <v>45775</v>
      </c>
      <c r="B2039">
        <f>策略報表!B2039</f>
        <v>2411.2199999999975</v>
      </c>
      <c r="C2039" s="2"/>
      <c r="D2039" t="str">
        <f t="shared" si="43"/>
        <v>202504</v>
      </c>
    </row>
    <row r="2040" spans="1:4" ht="16.2">
      <c r="A2040" s="1">
        <f>策略報表!A2040</f>
        <v>45776</v>
      </c>
      <c r="B2040">
        <f>策略報表!B2040</f>
        <v>87790.67</v>
      </c>
      <c r="C2040" s="2"/>
      <c r="D2040" t="str">
        <f t="shared" si="43"/>
        <v>202504</v>
      </c>
    </row>
    <row r="2041" spans="1:4" ht="16.2">
      <c r="A2041" s="1">
        <f>策略報表!A2041</f>
        <v>45777</v>
      </c>
      <c r="B2041">
        <f>策略報表!B2041</f>
        <v>-41617.64</v>
      </c>
      <c r="C2041" s="2"/>
      <c r="D2041" t="str">
        <f t="shared" si="43"/>
        <v>202504</v>
      </c>
    </row>
    <row r="2042" spans="1:4" ht="16.2">
      <c r="A2042" s="1">
        <f>策略報表!A2042</f>
        <v>45778</v>
      </c>
      <c r="B2042">
        <f>策略報表!B2042</f>
        <v>0</v>
      </c>
      <c r="C2042" s="2"/>
      <c r="D2042" t="str">
        <f t="shared" si="43"/>
        <v>202505</v>
      </c>
    </row>
    <row r="2043" spans="1:4" ht="16.2">
      <c r="A2043" s="1">
        <f>策略報表!A2043</f>
        <v>45779</v>
      </c>
      <c r="B2043">
        <f>策略報表!B2043</f>
        <v>406789.13</v>
      </c>
      <c r="C2043" s="2"/>
      <c r="D2043" t="str">
        <f t="shared" si="43"/>
        <v>202505</v>
      </c>
    </row>
    <row r="2044" spans="1:4" ht="16.2">
      <c r="A2044" s="1">
        <f>策略報表!A2044</f>
        <v>45780</v>
      </c>
      <c r="B2044">
        <f>策略報表!B2044</f>
        <v>0</v>
      </c>
      <c r="C2044" s="2"/>
      <c r="D2044" t="str">
        <f t="shared" si="43"/>
        <v>202505</v>
      </c>
    </row>
    <row r="2045" spans="1:4" ht="16.2">
      <c r="A2045" s="1">
        <f>策略報表!A2045</f>
        <v>45781</v>
      </c>
      <c r="B2045">
        <f>策略報表!B2045</f>
        <v>0</v>
      </c>
      <c r="C2045" s="2"/>
      <c r="D2045" t="str">
        <f t="shared" si="43"/>
        <v>202505</v>
      </c>
    </row>
    <row r="2046" spans="1:4" ht="16.2">
      <c r="A2046" s="1">
        <f>策略報表!A2046</f>
        <v>45782</v>
      </c>
      <c r="B2046">
        <f>策略報表!B2046</f>
        <v>-244006.49</v>
      </c>
      <c r="C2046" s="2"/>
      <c r="D2046" t="str">
        <f t="shared" si="43"/>
        <v>202505</v>
      </c>
    </row>
    <row r="2047" spans="1:4" ht="16.2">
      <c r="A2047" s="1">
        <f>策略報表!A2047</f>
        <v>45783</v>
      </c>
      <c r="B2047">
        <f>策略報表!B2047</f>
        <v>-48854.57</v>
      </c>
      <c r="C2047" s="2"/>
      <c r="D2047" t="str">
        <f t="shared" si="43"/>
        <v>202505</v>
      </c>
    </row>
    <row r="2048" spans="1:4" ht="16.2">
      <c r="A2048" s="1">
        <f>策略報表!A2048</f>
        <v>45784</v>
      </c>
      <c r="B2048">
        <f>策略報表!B2048</f>
        <v>-25078.720000000001</v>
      </c>
      <c r="C2048" s="2"/>
      <c r="D2048" t="str">
        <f t="shared" si="43"/>
        <v>202505</v>
      </c>
    </row>
    <row r="2049" spans="1:4" ht="16.2">
      <c r="A2049" s="1">
        <f>策略報表!A2049</f>
        <v>45785</v>
      </c>
      <c r="B2049">
        <f>策略報表!B2049</f>
        <v>39057.08</v>
      </c>
      <c r="C2049" s="2"/>
      <c r="D2049" t="str">
        <f t="shared" si="43"/>
        <v>202505</v>
      </c>
    </row>
    <row r="2050" spans="1:4" ht="16.2">
      <c r="A2050" s="1">
        <f>策略報表!A2050</f>
        <v>45786</v>
      </c>
      <c r="B2050">
        <f>策略報表!B2050</f>
        <v>134542.21</v>
      </c>
      <c r="C2050" s="2"/>
      <c r="D2050" t="str">
        <f t="shared" si="43"/>
        <v>202505</v>
      </c>
    </row>
    <row r="2051" spans="1:4" ht="16.2">
      <c r="A2051" s="1">
        <f>策略報表!A2051</f>
        <v>45787</v>
      </c>
      <c r="B2051">
        <f>策略報表!B2051</f>
        <v>0</v>
      </c>
      <c r="C2051" s="2"/>
      <c r="D2051" t="str">
        <f t="shared" si="43"/>
        <v>202505</v>
      </c>
    </row>
    <row r="2052" spans="1:4" ht="16.2">
      <c r="A2052" s="1">
        <f>策略報表!A2052</f>
        <v>45788</v>
      </c>
      <c r="B2052">
        <f>策略報表!B2052</f>
        <v>0</v>
      </c>
      <c r="C2052" s="2"/>
      <c r="D2052" t="str">
        <f t="shared" ref="D2052:D2115" si="44">TEXT(A2052,"yyyymm")</f>
        <v>202505</v>
      </c>
    </row>
    <row r="2053" spans="1:4" ht="16.2">
      <c r="A2053" s="1">
        <f>策略報表!A2053</f>
        <v>45789</v>
      </c>
      <c r="B2053">
        <f>策略報表!B2053</f>
        <v>223627.46000000002</v>
      </c>
      <c r="C2053" s="2"/>
      <c r="D2053" t="str">
        <f t="shared" si="44"/>
        <v>202505</v>
      </c>
    </row>
    <row r="2054" spans="1:4" ht="16.2">
      <c r="A2054" s="1">
        <f>策略報表!A2054</f>
        <v>45790</v>
      </c>
      <c r="B2054">
        <f>策略報表!B2054</f>
        <v>196417.49</v>
      </c>
      <c r="C2054" s="2"/>
      <c r="D2054" t="str">
        <f t="shared" si="44"/>
        <v>202505</v>
      </c>
    </row>
    <row r="2055" spans="1:4" ht="16.2">
      <c r="A2055" s="1">
        <f>策略報表!A2055</f>
        <v>45791</v>
      </c>
      <c r="B2055">
        <f>策略報表!B2055</f>
        <v>219579.24</v>
      </c>
      <c r="C2055" s="2"/>
      <c r="D2055" t="str">
        <f t="shared" si="44"/>
        <v>202505</v>
      </c>
    </row>
    <row r="2056" spans="1:4" ht="16.2">
      <c r="A2056" s="1">
        <f>策略報表!A2056</f>
        <v>45792</v>
      </c>
      <c r="B2056">
        <f>策略報表!B2056</f>
        <v>-31918.3</v>
      </c>
      <c r="C2056" s="2"/>
      <c r="D2056" t="str">
        <f t="shared" si="44"/>
        <v>202505</v>
      </c>
    </row>
    <row r="2057" spans="1:4" ht="16.2">
      <c r="A2057" s="1">
        <f>策略報表!A2057</f>
        <v>45793</v>
      </c>
      <c r="B2057">
        <f>策略報表!B2057</f>
        <v>66313.58</v>
      </c>
      <c r="C2057" s="2"/>
      <c r="D2057" t="str">
        <f t="shared" si="44"/>
        <v>202505</v>
      </c>
    </row>
    <row r="2058" spans="1:4" ht="16.2">
      <c r="A2058" s="1">
        <f>策略報表!A2058</f>
        <v>45794</v>
      </c>
      <c r="B2058">
        <f>策略報表!B2058</f>
        <v>0</v>
      </c>
      <c r="C2058" s="2"/>
      <c r="D2058" t="str">
        <f t="shared" si="44"/>
        <v>202505</v>
      </c>
    </row>
    <row r="2059" spans="1:4" ht="16.2">
      <c r="A2059" s="1">
        <f>策略報表!A2059</f>
        <v>45795</v>
      </c>
      <c r="B2059">
        <f>策略報表!B2059</f>
        <v>0</v>
      </c>
      <c r="C2059" s="2"/>
      <c r="D2059" t="str">
        <f t="shared" si="44"/>
        <v>202505</v>
      </c>
    </row>
    <row r="2060" spans="1:4" ht="16.2">
      <c r="A2060" s="1">
        <f>策略報表!A2060</f>
        <v>45796</v>
      </c>
      <c r="B2060">
        <f>策略報表!B2060</f>
        <v>-75094.83</v>
      </c>
      <c r="C2060" s="2"/>
      <c r="D2060" t="str">
        <f t="shared" si="44"/>
        <v>202505</v>
      </c>
    </row>
    <row r="2061" spans="1:4" ht="16.2">
      <c r="A2061" s="1">
        <f>策略報表!A2061</f>
        <v>45797</v>
      </c>
      <c r="B2061">
        <f>策略報表!B2061</f>
        <v>-120891.34</v>
      </c>
      <c r="C2061" s="2"/>
      <c r="D2061" t="str">
        <f t="shared" si="44"/>
        <v>202505</v>
      </c>
    </row>
    <row r="2062" spans="1:4" ht="16.2">
      <c r="A2062" s="1">
        <f>策略報表!A2062</f>
        <v>45798</v>
      </c>
      <c r="B2062">
        <f>策略報表!B2062</f>
        <v>-2756.9600000000023</v>
      </c>
      <c r="C2062" s="2"/>
      <c r="D2062" t="str">
        <f t="shared" si="44"/>
        <v>202505</v>
      </c>
    </row>
    <row r="2063" spans="1:4" ht="16.2">
      <c r="A2063" s="1">
        <f>策略報表!A2063</f>
        <v>45799</v>
      </c>
      <c r="B2063">
        <f>策略報表!B2063</f>
        <v>-67040.429999999993</v>
      </c>
      <c r="C2063" s="2"/>
      <c r="D2063" t="str">
        <f t="shared" si="44"/>
        <v>202505</v>
      </c>
    </row>
    <row r="2064" spans="1:4" ht="16.2">
      <c r="A2064" s="1">
        <f>策略報表!A2064</f>
        <v>45800</v>
      </c>
      <c r="B2064">
        <f>策略報表!B2064</f>
        <v>-85805.54</v>
      </c>
      <c r="C2064" s="2"/>
      <c r="D2064" t="str">
        <f t="shared" si="44"/>
        <v>202505</v>
      </c>
    </row>
    <row r="2065" spans="1:4" ht="16.2">
      <c r="A2065" s="1">
        <f>策略報表!A2065</f>
        <v>45801</v>
      </c>
      <c r="B2065">
        <f>策略報表!B2065</f>
        <v>0</v>
      </c>
      <c r="C2065" s="2"/>
      <c r="D2065" t="str">
        <f t="shared" si="44"/>
        <v>202505</v>
      </c>
    </row>
    <row r="2066" spans="1:4" ht="16.2">
      <c r="A2066" s="1">
        <f>策略報表!A2066</f>
        <v>45802</v>
      </c>
      <c r="B2066">
        <f>策略報表!B2066</f>
        <v>0</v>
      </c>
      <c r="C2066" s="2"/>
      <c r="D2066" t="str">
        <f t="shared" si="44"/>
        <v>202505</v>
      </c>
    </row>
    <row r="2067" spans="1:4" ht="16.2">
      <c r="A2067" s="1">
        <f>策略報表!A2067</f>
        <v>45803</v>
      </c>
      <c r="B2067">
        <f>策略報表!B2067</f>
        <v>18879.809999999998</v>
      </c>
      <c r="C2067" s="2"/>
      <c r="D2067" t="str">
        <f t="shared" si="44"/>
        <v>202505</v>
      </c>
    </row>
    <row r="2068" spans="1:4" ht="16.2">
      <c r="A2068" s="1">
        <f>策略報表!A2068</f>
        <v>45804</v>
      </c>
      <c r="B2068">
        <f>策略報表!B2068</f>
        <v>3644.3699999999931</v>
      </c>
      <c r="C2068" s="2"/>
      <c r="D2068" t="str">
        <f t="shared" si="44"/>
        <v>202505</v>
      </c>
    </row>
    <row r="2069" spans="1:4" ht="16.2">
      <c r="A2069" s="1">
        <f>策略報表!A2069</f>
        <v>45805</v>
      </c>
      <c r="B2069">
        <f>策略報表!B2069</f>
        <v>-60606.02</v>
      </c>
      <c r="C2069" s="2"/>
      <c r="D2069" t="str">
        <f t="shared" si="44"/>
        <v>202505</v>
      </c>
    </row>
    <row r="2070" spans="1:4" ht="16.2">
      <c r="A2070" s="1">
        <f>策略報表!A2070</f>
        <v>45806</v>
      </c>
      <c r="B2070">
        <f>策略報表!B2070</f>
        <v>32978.589999999997</v>
      </c>
      <c r="C2070" s="2"/>
      <c r="D2070" t="str">
        <f t="shared" si="44"/>
        <v>202505</v>
      </c>
    </row>
    <row r="2071" spans="1:4" ht="16.2">
      <c r="A2071" s="1">
        <f>策略報表!A2071</f>
        <v>45807</v>
      </c>
      <c r="B2071">
        <f>策略報表!B2071</f>
        <v>0</v>
      </c>
      <c r="C2071" s="2"/>
      <c r="D2071" t="str">
        <f t="shared" si="44"/>
        <v>202505</v>
      </c>
    </row>
    <row r="2072" spans="1:4" ht="16.2">
      <c r="A2072" s="1">
        <f>策略報表!A2072</f>
        <v>45808</v>
      </c>
      <c r="B2072">
        <f>策略報表!B2072</f>
        <v>0</v>
      </c>
      <c r="C2072" s="2"/>
      <c r="D2072" t="str">
        <f t="shared" si="44"/>
        <v>202505</v>
      </c>
    </row>
    <row r="2073" spans="1:4" ht="16.2">
      <c r="A2073" s="1">
        <f>策略報表!A2073</f>
        <v>45809</v>
      </c>
      <c r="B2073">
        <f>策略報表!B2073</f>
        <v>0</v>
      </c>
      <c r="C2073" s="2"/>
      <c r="D2073" t="str">
        <f t="shared" si="44"/>
        <v>202506</v>
      </c>
    </row>
    <row r="2074" spans="1:4" ht="16.2">
      <c r="A2074" s="1">
        <f>策略報表!A2074</f>
        <v>45810</v>
      </c>
      <c r="B2074">
        <f>策略報表!B2074</f>
        <v>64965.94</v>
      </c>
      <c r="C2074" s="2"/>
      <c r="D2074" t="str">
        <f t="shared" si="44"/>
        <v>202506</v>
      </c>
    </row>
    <row r="2075" spans="1:4" ht="16.2">
      <c r="A2075" s="1">
        <f>策略報表!A2075</f>
        <v>45811</v>
      </c>
      <c r="B2075">
        <f>策略報表!B2075</f>
        <v>-18509.609999999993</v>
      </c>
      <c r="C2075" s="2"/>
      <c r="D2075" t="str">
        <f t="shared" si="44"/>
        <v>202506</v>
      </c>
    </row>
    <row r="2076" spans="1:4" ht="16.2">
      <c r="A2076" s="1">
        <f>策略報表!A2076</f>
        <v>45812</v>
      </c>
      <c r="B2076">
        <f>策略報表!B2076</f>
        <v>421603.61000000004</v>
      </c>
      <c r="C2076" s="2"/>
      <c r="D2076" t="str">
        <f t="shared" si="44"/>
        <v>202506</v>
      </c>
    </row>
    <row r="2077" spans="1:4" ht="16.2">
      <c r="A2077" s="1">
        <f>策略報表!A2077</f>
        <v>45813</v>
      </c>
      <c r="B2077">
        <f>策略報表!B2077</f>
        <v>32830</v>
      </c>
      <c r="C2077" s="2"/>
      <c r="D2077" t="str">
        <f t="shared" si="44"/>
        <v>202506</v>
      </c>
    </row>
    <row r="2078" spans="1:4" ht="16.2">
      <c r="A2078" s="1">
        <f>策略報表!A2078</f>
        <v>45814</v>
      </c>
      <c r="B2078">
        <f>策略報表!B2078</f>
        <v>41464.869999999995</v>
      </c>
      <c r="C2078" s="2"/>
      <c r="D2078" t="str">
        <f t="shared" si="44"/>
        <v>202506</v>
      </c>
    </row>
    <row r="2079" spans="1:4" ht="16.2">
      <c r="A2079" s="1">
        <f>策略報表!A2079</f>
        <v>45815</v>
      </c>
      <c r="B2079">
        <f>策略報表!B2079</f>
        <v>0</v>
      </c>
      <c r="C2079" s="2"/>
      <c r="D2079" t="str">
        <f t="shared" si="44"/>
        <v>202506</v>
      </c>
    </row>
    <row r="2080" spans="1:4" ht="16.2">
      <c r="A2080" s="1">
        <f>策略報表!A2080</f>
        <v>45816</v>
      </c>
      <c r="B2080">
        <f>策略報表!B2080</f>
        <v>0</v>
      </c>
      <c r="C2080" s="2"/>
      <c r="D2080" t="str">
        <f t="shared" si="44"/>
        <v>202506</v>
      </c>
    </row>
    <row r="2081" spans="1:4" ht="16.2">
      <c r="A2081" s="1">
        <f>策略報表!A2081</f>
        <v>45817</v>
      </c>
      <c r="B2081">
        <f>策略報表!B2081</f>
        <v>106300.73999999999</v>
      </c>
      <c r="C2081" s="2"/>
      <c r="D2081" t="str">
        <f t="shared" si="44"/>
        <v>202506</v>
      </c>
    </row>
    <row r="2082" spans="1:4" ht="16.2">
      <c r="A2082" s="1">
        <f>策略報表!A2082</f>
        <v>45818</v>
      </c>
      <c r="B2082">
        <f>策略報表!B2082</f>
        <v>565171.04</v>
      </c>
      <c r="C2082" s="2"/>
      <c r="D2082" t="str">
        <f t="shared" si="44"/>
        <v>202506</v>
      </c>
    </row>
    <row r="2083" spans="1:4" ht="16.2">
      <c r="A2083" s="1">
        <f>策略報表!A2083</f>
        <v>45819</v>
      </c>
      <c r="B2083">
        <f>策略報表!B2083</f>
        <v>331848.58000000007</v>
      </c>
      <c r="C2083" s="2"/>
      <c r="D2083" t="str">
        <f t="shared" si="44"/>
        <v>202506</v>
      </c>
    </row>
    <row r="2084" spans="1:4" ht="16.2">
      <c r="A2084" s="1">
        <f>策略報表!A2084</f>
        <v>45820</v>
      </c>
      <c r="B2084">
        <f>策略報表!B2084</f>
        <v>-146501.69</v>
      </c>
      <c r="C2084" s="2"/>
      <c r="D2084" t="str">
        <f t="shared" si="44"/>
        <v>202506</v>
      </c>
    </row>
    <row r="2085" spans="1:4" ht="16.2">
      <c r="A2085" s="1">
        <f>策略報表!A2085</f>
        <v>45821</v>
      </c>
      <c r="B2085">
        <f>策略報表!B2085</f>
        <v>-237963.93</v>
      </c>
      <c r="C2085" s="2"/>
      <c r="D2085" t="str">
        <f t="shared" si="44"/>
        <v>202506</v>
      </c>
    </row>
    <row r="2086" spans="1:4" ht="16.2">
      <c r="A2086" s="1">
        <f>策略報表!A2086</f>
        <v>45822</v>
      </c>
      <c r="B2086">
        <f>策略報表!B2086</f>
        <v>0</v>
      </c>
      <c r="C2086" s="2"/>
      <c r="D2086" t="str">
        <f t="shared" si="44"/>
        <v>202506</v>
      </c>
    </row>
    <row r="2087" spans="1:4" ht="16.2">
      <c r="A2087" s="1">
        <f>策略報表!A2087</f>
        <v>45823</v>
      </c>
      <c r="B2087">
        <f>策略報表!B2087</f>
        <v>0</v>
      </c>
      <c r="C2087" s="2"/>
      <c r="D2087" t="str">
        <f t="shared" si="44"/>
        <v>202506</v>
      </c>
    </row>
    <row r="2088" spans="1:4" ht="16.2">
      <c r="A2088" s="1">
        <f>策略報表!A2088</f>
        <v>45824</v>
      </c>
      <c r="B2088">
        <f>策略報表!B2088</f>
        <v>-70640.420000000013</v>
      </c>
      <c r="C2088" s="2"/>
      <c r="D2088" t="str">
        <f t="shared" si="44"/>
        <v>202506</v>
      </c>
    </row>
    <row r="2089" spans="1:4" ht="16.2">
      <c r="A2089" s="1">
        <f>策略報表!A2089</f>
        <v>45825</v>
      </c>
      <c r="B2089">
        <f>策略報表!B2089</f>
        <v>-20580.679999999993</v>
      </c>
      <c r="C2089" s="2"/>
      <c r="D2089" t="str">
        <f t="shared" si="44"/>
        <v>202506</v>
      </c>
    </row>
    <row r="2090" spans="1:4" ht="16.2">
      <c r="A2090" s="1">
        <f>策略報表!A2090</f>
        <v>45826</v>
      </c>
      <c r="B2090">
        <f>策略報表!B2090</f>
        <v>13531.139999999996</v>
      </c>
      <c r="C2090" s="2"/>
      <c r="D2090" t="str">
        <f t="shared" si="44"/>
        <v>202506</v>
      </c>
    </row>
    <row r="2091" spans="1:4" ht="16.2">
      <c r="A2091" s="1">
        <f>策略報表!A2091</f>
        <v>45827</v>
      </c>
      <c r="B2091">
        <f>策略報表!B2091</f>
        <v>28079.230000000003</v>
      </c>
      <c r="C2091" s="2"/>
      <c r="D2091" t="str">
        <f t="shared" si="44"/>
        <v>202506</v>
      </c>
    </row>
    <row r="2092" spans="1:4" ht="16.2">
      <c r="A2092" s="1">
        <f>策略報表!A2092</f>
        <v>45828</v>
      </c>
      <c r="B2092">
        <f>策略報表!B2092</f>
        <v>-4830.6900000000023</v>
      </c>
      <c r="C2092" s="2"/>
      <c r="D2092" t="str">
        <f t="shared" si="44"/>
        <v>202506</v>
      </c>
    </row>
    <row r="2093" spans="1:4" ht="16.2">
      <c r="A2093" s="1">
        <f>策略報表!A2093</f>
        <v>45829</v>
      </c>
      <c r="B2093">
        <f>策略報表!B2093</f>
        <v>0</v>
      </c>
      <c r="C2093" s="2"/>
      <c r="D2093" t="str">
        <f t="shared" si="44"/>
        <v>202506</v>
      </c>
    </row>
    <row r="2094" spans="1:4" ht="16.2">
      <c r="A2094" s="1">
        <f>策略報表!A2094</f>
        <v>45830</v>
      </c>
      <c r="B2094">
        <f>策略報表!B2094</f>
        <v>0</v>
      </c>
      <c r="C2094" s="2"/>
      <c r="D2094" t="str">
        <f t="shared" si="44"/>
        <v>202506</v>
      </c>
    </row>
    <row r="2095" spans="1:4" ht="16.2">
      <c r="A2095" s="1">
        <f>策略報表!A2095</f>
        <v>45831</v>
      </c>
      <c r="B2095">
        <f>策略報表!B2095</f>
        <v>44612.91</v>
      </c>
      <c r="C2095" s="2"/>
      <c r="D2095" t="str">
        <f t="shared" si="44"/>
        <v>202506</v>
      </c>
    </row>
    <row r="2096" spans="1:4" ht="16.2">
      <c r="A2096" s="1">
        <f>策略報表!A2096</f>
        <v>45832</v>
      </c>
      <c r="B2096">
        <f>策略報表!B2096</f>
        <v>-28508.14999999998</v>
      </c>
      <c r="C2096" s="2"/>
      <c r="D2096" t="str">
        <f t="shared" si="44"/>
        <v>202506</v>
      </c>
    </row>
    <row r="2097" spans="1:4" ht="16.2">
      <c r="A2097" s="1">
        <f>策略報表!A2097</f>
        <v>45833</v>
      </c>
      <c r="B2097">
        <f>策略報表!B2097</f>
        <v>146685.93000000002</v>
      </c>
      <c r="C2097" s="2"/>
      <c r="D2097" t="str">
        <f t="shared" si="44"/>
        <v>202506</v>
      </c>
    </row>
    <row r="2098" spans="1:4" ht="16.2">
      <c r="A2098" s="1">
        <f>策略報表!A2098</f>
        <v>45834</v>
      </c>
      <c r="B2098">
        <f>策略報表!B2098</f>
        <v>-50186.98</v>
      </c>
      <c r="C2098" s="2"/>
      <c r="D2098" t="str">
        <f t="shared" si="44"/>
        <v>202506</v>
      </c>
    </row>
    <row r="2099" spans="1:4" ht="16.2">
      <c r="A2099" s="1">
        <f>策略報表!A2099</f>
        <v>45835</v>
      </c>
      <c r="B2099">
        <f>策略報表!B2099</f>
        <v>-26325.97</v>
      </c>
      <c r="C2099" s="2"/>
      <c r="D2099" t="str">
        <f t="shared" si="44"/>
        <v>202506</v>
      </c>
    </row>
    <row r="2100" spans="1:4" ht="16.2">
      <c r="A2100" s="1">
        <f>策略報表!A2100</f>
        <v>45836</v>
      </c>
      <c r="B2100">
        <f>策略報表!B2100</f>
        <v>0</v>
      </c>
      <c r="C2100" s="2"/>
      <c r="D2100" t="str">
        <f t="shared" si="44"/>
        <v>202506</v>
      </c>
    </row>
    <row r="2101" spans="1:4" ht="16.2">
      <c r="A2101" s="1">
        <f>策略報表!A2101</f>
        <v>45837</v>
      </c>
      <c r="B2101">
        <f>策略報表!B2101</f>
        <v>0</v>
      </c>
      <c r="C2101" s="2"/>
      <c r="D2101" t="str">
        <f t="shared" si="44"/>
        <v>202506</v>
      </c>
    </row>
    <row r="2102" spans="1:4" ht="16.2">
      <c r="A2102" s="1">
        <f>策略報表!A2102</f>
        <v>45838</v>
      </c>
      <c r="B2102">
        <f>策略報表!B2102</f>
        <v>3344.0400000000009</v>
      </c>
      <c r="C2102" s="2"/>
      <c r="D2102" t="str">
        <f t="shared" si="44"/>
        <v>202506</v>
      </c>
    </row>
    <row r="2103" spans="1:4" ht="16.2">
      <c r="A2103" s="1">
        <f>策略報表!A2103</f>
        <v>45839</v>
      </c>
      <c r="B2103">
        <f>策略報表!B2103</f>
        <v>210622.51</v>
      </c>
      <c r="C2103" s="2"/>
      <c r="D2103" t="str">
        <f t="shared" si="44"/>
        <v>202507</v>
      </c>
    </row>
    <row r="2104" spans="1:4" ht="16.2">
      <c r="A2104" s="1">
        <f>策略報表!A2104</f>
        <v>45840</v>
      </c>
      <c r="B2104">
        <f>策略報表!B2104</f>
        <v>-80091.56</v>
      </c>
      <c r="C2104" s="2"/>
      <c r="D2104" t="str">
        <f t="shared" si="44"/>
        <v>202507</v>
      </c>
    </row>
    <row r="2105" spans="1:4" ht="16.2">
      <c r="A2105" s="1">
        <f>策略報表!A2105</f>
        <v>45841</v>
      </c>
      <c r="B2105">
        <f>策略報表!B2105</f>
        <v>165215.66999999998</v>
      </c>
      <c r="C2105" s="2"/>
      <c r="D2105" t="str">
        <f t="shared" si="44"/>
        <v>202507</v>
      </c>
    </row>
    <row r="2106" spans="1:4" ht="16.2">
      <c r="A2106" s="1">
        <f>策略報表!A2106</f>
        <v>45842</v>
      </c>
      <c r="B2106">
        <f>策略報表!B2106</f>
        <v>3806.6200000000026</v>
      </c>
      <c r="C2106" s="2"/>
      <c r="D2106" t="str">
        <f t="shared" si="44"/>
        <v>202507</v>
      </c>
    </row>
    <row r="2107" spans="1:4" ht="16.2">
      <c r="A2107" s="1">
        <f>策略報表!A2107</f>
        <v>45843</v>
      </c>
      <c r="B2107">
        <f>策略報表!B2107</f>
        <v>0</v>
      </c>
      <c r="C2107" s="2"/>
      <c r="D2107" t="str">
        <f t="shared" si="44"/>
        <v>202507</v>
      </c>
    </row>
    <row r="2108" spans="1:4" ht="16.2">
      <c r="A2108" s="1">
        <f>策略報表!A2108</f>
        <v>45844</v>
      </c>
      <c r="B2108">
        <f>策略報表!B2108</f>
        <v>0</v>
      </c>
      <c r="C2108" s="2"/>
      <c r="D2108" t="str">
        <f t="shared" si="44"/>
        <v>202507</v>
      </c>
    </row>
    <row r="2109" spans="1:4" ht="16.2">
      <c r="A2109" s="1">
        <f>策略報表!A2109</f>
        <v>45845</v>
      </c>
      <c r="B2109">
        <f>策略報表!B2109</f>
        <v>-9018.6500000000015</v>
      </c>
      <c r="C2109" s="2"/>
      <c r="D2109" t="str">
        <f t="shared" si="44"/>
        <v>202507</v>
      </c>
    </row>
    <row r="2110" spans="1:4" ht="16.2">
      <c r="A2110" s="1">
        <f>策略報表!A2110</f>
        <v>45846</v>
      </c>
      <c r="B2110">
        <f>策略報表!B2110</f>
        <v>-106771.21</v>
      </c>
      <c r="C2110" s="2"/>
      <c r="D2110" t="str">
        <f t="shared" si="44"/>
        <v>202507</v>
      </c>
    </row>
    <row r="2111" spans="1:4" ht="16.2">
      <c r="A2111" s="1">
        <f>策略報表!A2111</f>
        <v>45847</v>
      </c>
      <c r="B2111">
        <f>策略報表!B2111</f>
        <v>-101742.06</v>
      </c>
      <c r="C2111" s="2"/>
      <c r="D2111" t="str">
        <f t="shared" si="44"/>
        <v>202507</v>
      </c>
    </row>
    <row r="2112" spans="1:4" ht="16.2">
      <c r="A2112" s="1">
        <f>策略報表!A2112</f>
        <v>45848</v>
      </c>
      <c r="B2112">
        <f>策略報表!B2112</f>
        <v>32923.020000000004</v>
      </c>
      <c r="C2112" s="2"/>
      <c r="D2112" t="str">
        <f t="shared" si="44"/>
        <v>202507</v>
      </c>
    </row>
    <row r="2113" spans="1:4" ht="16.2">
      <c r="A2113" s="1">
        <f>策略報表!A2113</f>
        <v>45849</v>
      </c>
      <c r="B2113">
        <f>策略報表!B2113</f>
        <v>-9307.7400000000052</v>
      </c>
      <c r="C2113" s="2"/>
      <c r="D2113" t="str">
        <f t="shared" si="44"/>
        <v>202507</v>
      </c>
    </row>
    <row r="2114" spans="1:4" ht="16.2">
      <c r="A2114" s="1">
        <f>策略報表!A2114</f>
        <v>45850</v>
      </c>
      <c r="B2114">
        <f>策略報表!B2114</f>
        <v>0</v>
      </c>
      <c r="C2114" s="2"/>
      <c r="D2114" t="str">
        <f t="shared" si="44"/>
        <v>202507</v>
      </c>
    </row>
    <row r="2115" spans="1:4" ht="16.2">
      <c r="A2115" s="1">
        <f>策略報表!A2115</f>
        <v>45851</v>
      </c>
      <c r="B2115">
        <f>策略報表!B2115</f>
        <v>0</v>
      </c>
      <c r="C2115" s="2"/>
      <c r="D2115" t="str">
        <f t="shared" si="44"/>
        <v>202507</v>
      </c>
    </row>
    <row r="2116" spans="1:4" ht="16.2">
      <c r="A2116" s="1">
        <f>策略報表!A2116</f>
        <v>45852</v>
      </c>
      <c r="B2116">
        <f>策略報表!B2116</f>
        <v>-46744.86</v>
      </c>
      <c r="C2116" s="2"/>
      <c r="D2116" t="str">
        <f t="shared" ref="D2116:D2179" si="45">TEXT(A2116,"yyyymm")</f>
        <v>202507</v>
      </c>
    </row>
    <row r="2117" spans="1:4" ht="16.2">
      <c r="A2117" s="1">
        <f>策略報表!A2117</f>
        <v>45853</v>
      </c>
      <c r="B2117">
        <f>策略報表!B2117</f>
        <v>102055.26000000001</v>
      </c>
      <c r="C2117" s="2"/>
      <c r="D2117" t="str">
        <f t="shared" si="45"/>
        <v>202507</v>
      </c>
    </row>
    <row r="2118" spans="1:4" ht="16.2">
      <c r="A2118" s="1">
        <f>策略報表!A2118</f>
        <v>45854</v>
      </c>
      <c r="B2118">
        <f>策略報表!B2118</f>
        <v>172496.43</v>
      </c>
      <c r="C2118" s="2"/>
      <c r="D2118" t="str">
        <f t="shared" si="45"/>
        <v>202507</v>
      </c>
    </row>
    <row r="2119" spans="1:4" ht="16.2">
      <c r="A2119" s="1">
        <f>策略報表!A2119</f>
        <v>45855</v>
      </c>
      <c r="B2119">
        <f>策略報表!B2119</f>
        <v>83573.72</v>
      </c>
      <c r="C2119" s="2"/>
      <c r="D2119" t="str">
        <f t="shared" si="45"/>
        <v>202507</v>
      </c>
    </row>
    <row r="2120" spans="1:4" ht="16.2">
      <c r="A2120" s="1">
        <f>策略報表!A2120</f>
        <v>45856</v>
      </c>
      <c r="B2120">
        <f>策略報表!B2120</f>
        <v>58301.31</v>
      </c>
      <c r="C2120" s="2"/>
      <c r="D2120" t="str">
        <f t="shared" si="45"/>
        <v>202507</v>
      </c>
    </row>
    <row r="2121" spans="1:4" ht="16.2">
      <c r="A2121" s="1">
        <f>策略報表!A2121</f>
        <v>45857</v>
      </c>
      <c r="B2121">
        <f>策略報表!B2121</f>
        <v>0</v>
      </c>
      <c r="C2121" s="2"/>
      <c r="D2121" t="str">
        <f t="shared" si="45"/>
        <v>202507</v>
      </c>
    </row>
    <row r="2122" spans="1:4" ht="16.2">
      <c r="A2122" s="1">
        <f>策略報表!A2122</f>
        <v>45858</v>
      </c>
      <c r="B2122">
        <f>策略報表!B2122</f>
        <v>0</v>
      </c>
      <c r="C2122" s="2"/>
      <c r="D2122" t="str">
        <f t="shared" si="45"/>
        <v>202507</v>
      </c>
    </row>
    <row r="2123" spans="1:4" ht="16.2">
      <c r="A2123" s="1">
        <f>策略報表!A2123</f>
        <v>45859</v>
      </c>
      <c r="B2123">
        <f>策略報表!B2123</f>
        <v>-67668.95</v>
      </c>
      <c r="C2123" s="2"/>
      <c r="D2123" t="str">
        <f t="shared" si="45"/>
        <v>202507</v>
      </c>
    </row>
    <row r="2124" spans="1:4" ht="16.2">
      <c r="A2124" s="1">
        <f>策略報表!A2124</f>
        <v>45860</v>
      </c>
      <c r="B2124">
        <f>策略報表!B2124</f>
        <v>23128.399999999994</v>
      </c>
      <c r="C2124" s="2"/>
      <c r="D2124" t="str">
        <f t="shared" si="45"/>
        <v>202507</v>
      </c>
    </row>
    <row r="2125" spans="1:4" ht="16.2">
      <c r="A2125" s="1">
        <f>策略報表!A2125</f>
        <v>45861</v>
      </c>
      <c r="B2125">
        <f>策略報表!B2125</f>
        <v>37640.94</v>
      </c>
      <c r="C2125" s="2"/>
      <c r="D2125" t="str">
        <f t="shared" si="45"/>
        <v>202507</v>
      </c>
    </row>
    <row r="2126" spans="1:4" ht="16.2">
      <c r="A2126" s="1">
        <f>策略報表!A2126</f>
        <v>45862</v>
      </c>
      <c r="B2126">
        <f>策略報表!B2126</f>
        <v>69507.08</v>
      </c>
      <c r="C2126" s="2"/>
      <c r="D2126" t="str">
        <f t="shared" si="45"/>
        <v>202507</v>
      </c>
    </row>
    <row r="2127" spans="1:4" ht="16.2">
      <c r="A2127" s="1">
        <f>策略報表!A2127</f>
        <v>45863</v>
      </c>
      <c r="B2127">
        <f>策略報表!B2127</f>
        <v>-49778.289999999994</v>
      </c>
      <c r="C2127" s="2"/>
      <c r="D2127" t="str">
        <f t="shared" si="45"/>
        <v>202507</v>
      </c>
    </row>
    <row r="2128" spans="1:4" ht="16.2">
      <c r="A2128" s="1">
        <f>策略報表!A2128</f>
        <v>45864</v>
      </c>
      <c r="B2128">
        <f>策略報表!B2128</f>
        <v>0</v>
      </c>
      <c r="C2128" s="2"/>
      <c r="D2128" t="str">
        <f t="shared" si="45"/>
        <v>202507</v>
      </c>
    </row>
    <row r="2129" spans="1:4" ht="16.2">
      <c r="A2129" s="1">
        <f>策略報表!A2129</f>
        <v>45865</v>
      </c>
      <c r="B2129">
        <f>策略報表!B2129</f>
        <v>0</v>
      </c>
      <c r="C2129" s="2"/>
      <c r="D2129" t="str">
        <f t="shared" si="45"/>
        <v>202507</v>
      </c>
    </row>
    <row r="2130" spans="1:4" ht="16.2">
      <c r="A2130" s="1">
        <f>策略報表!A2130</f>
        <v>45866</v>
      </c>
      <c r="B2130">
        <f>策略報表!B2130</f>
        <v>69497.19</v>
      </c>
      <c r="C2130" s="2"/>
      <c r="D2130" t="str">
        <f t="shared" si="45"/>
        <v>202507</v>
      </c>
    </row>
    <row r="2131" spans="1:4" ht="16.2">
      <c r="A2131" s="1">
        <f>策略報表!A2131</f>
        <v>45867</v>
      </c>
      <c r="B2131">
        <f>策略報表!B2131</f>
        <v>-154257.81</v>
      </c>
      <c r="C2131" s="2"/>
      <c r="D2131" t="str">
        <f t="shared" si="45"/>
        <v>202507</v>
      </c>
    </row>
    <row r="2132" spans="1:4" ht="16.2">
      <c r="A2132" s="1">
        <f>策略報表!A2132</f>
        <v>45868</v>
      </c>
      <c r="B2132">
        <f>策略報表!B2132</f>
        <v>-12496.539999999994</v>
      </c>
      <c r="C2132" s="2"/>
      <c r="D2132" t="str">
        <f t="shared" si="45"/>
        <v>202507</v>
      </c>
    </row>
    <row r="2133" spans="1:4" ht="16.2">
      <c r="A2133" s="1">
        <f>策略報表!A2133</f>
        <v>45869</v>
      </c>
      <c r="B2133">
        <f>策略報表!B2133</f>
        <v>-16439.849999999999</v>
      </c>
      <c r="C2133" s="2"/>
      <c r="D2133" t="str">
        <f t="shared" si="45"/>
        <v>202507</v>
      </c>
    </row>
    <row r="2134" spans="1:4" ht="16.2">
      <c r="A2134" s="1">
        <f>策略報表!A2134</f>
        <v>45870</v>
      </c>
      <c r="B2134">
        <f>策略報表!B2134</f>
        <v>-150998.57999999999</v>
      </c>
      <c r="C2134" s="2"/>
      <c r="D2134" t="str">
        <f t="shared" si="45"/>
        <v>202508</v>
      </c>
    </row>
    <row r="2135" spans="1:4" ht="16.2">
      <c r="A2135" s="1">
        <f>策略報表!A2135</f>
        <v>45871</v>
      </c>
      <c r="B2135">
        <f>策略報表!B2135</f>
        <v>0</v>
      </c>
      <c r="C2135" s="2"/>
      <c r="D2135" t="str">
        <f t="shared" si="45"/>
        <v>202508</v>
      </c>
    </row>
    <row r="2136" spans="1:4" ht="16.2">
      <c r="A2136" s="1">
        <f>策略報表!A2136</f>
        <v>45872</v>
      </c>
      <c r="B2136">
        <f>策略報表!B2136</f>
        <v>0</v>
      </c>
      <c r="C2136" s="2"/>
      <c r="D2136" t="str">
        <f t="shared" si="45"/>
        <v>202508</v>
      </c>
    </row>
    <row r="2137" spans="1:4" ht="16.2">
      <c r="A2137" s="1">
        <f>策略報表!A2137</f>
        <v>45873</v>
      </c>
      <c r="B2137">
        <f>策略報表!B2137</f>
        <v>16246.17</v>
      </c>
      <c r="C2137" s="2"/>
      <c r="D2137" t="str">
        <f t="shared" si="45"/>
        <v>202508</v>
      </c>
    </row>
    <row r="2138" spans="1:4" ht="16.2">
      <c r="A2138" s="1">
        <f>策略報表!A2138</f>
        <v>45874</v>
      </c>
      <c r="B2138">
        <f>策略報表!B2138</f>
        <v>195734.26</v>
      </c>
      <c r="C2138" s="2"/>
      <c r="D2138" t="str">
        <f t="shared" si="45"/>
        <v>202508</v>
      </c>
    </row>
    <row r="2139" spans="1:4" ht="16.2">
      <c r="A2139" s="1">
        <f>策略報表!A2139</f>
        <v>45875</v>
      </c>
      <c r="B2139">
        <f>策略報表!B2139</f>
        <v>-257236.65999999997</v>
      </c>
      <c r="C2139" s="2"/>
      <c r="D2139" t="str">
        <f t="shared" si="45"/>
        <v>202508</v>
      </c>
    </row>
    <row r="2140" spans="1:4" ht="16.2">
      <c r="A2140" s="1">
        <f>策略報表!A2140</f>
        <v>45876</v>
      </c>
      <c r="B2140">
        <f>策略報表!B2140</f>
        <v>380242.45999999996</v>
      </c>
      <c r="C2140" s="2"/>
      <c r="D2140" t="str">
        <f t="shared" si="45"/>
        <v>202508</v>
      </c>
    </row>
    <row r="2141" spans="1:4" ht="16.2">
      <c r="A2141" s="1">
        <f>策略報表!A2141</f>
        <v>45877</v>
      </c>
      <c r="B2141">
        <f>策略報表!B2141</f>
        <v>-31000.659999999996</v>
      </c>
      <c r="C2141" s="2"/>
      <c r="D2141" t="str">
        <f t="shared" si="45"/>
        <v>202508</v>
      </c>
    </row>
    <row r="2142" spans="1:4" ht="16.2">
      <c r="A2142" s="1">
        <f>策略報表!A2142</f>
        <v>45878</v>
      </c>
      <c r="B2142">
        <f>策略報表!B2142</f>
        <v>0</v>
      </c>
      <c r="C2142" s="2"/>
      <c r="D2142" t="str">
        <f t="shared" si="45"/>
        <v>202508</v>
      </c>
    </row>
    <row r="2143" spans="1:4" ht="16.2">
      <c r="A2143" s="1">
        <f>策略報表!A2143</f>
        <v>45879</v>
      </c>
      <c r="B2143">
        <f>策略報表!B2143</f>
        <v>0</v>
      </c>
      <c r="C2143" s="2"/>
      <c r="D2143" t="str">
        <f t="shared" si="45"/>
        <v>202508</v>
      </c>
    </row>
    <row r="2144" spans="1:4" ht="16.2">
      <c r="A2144" s="1">
        <f>策略報表!A2144</f>
        <v>45880</v>
      </c>
      <c r="B2144">
        <f>策略報表!B2144</f>
        <v>29721.89000000001</v>
      </c>
      <c r="C2144" s="2"/>
      <c r="D2144" t="str">
        <f t="shared" si="45"/>
        <v>202508</v>
      </c>
    </row>
    <row r="2145" spans="1:4" ht="16.2">
      <c r="A2145" s="1">
        <f>策略報表!A2145</f>
        <v>45881</v>
      </c>
      <c r="B2145">
        <f>策略報表!B2145</f>
        <v>-55467.270000000004</v>
      </c>
      <c r="C2145" s="2"/>
      <c r="D2145" t="str">
        <f t="shared" si="45"/>
        <v>202508</v>
      </c>
    </row>
    <row r="2146" spans="1:4" ht="16.2">
      <c r="A2146" s="1">
        <f>策略報表!A2146</f>
        <v>45882</v>
      </c>
      <c r="B2146">
        <f>策略報表!B2146</f>
        <v>117725.23999999999</v>
      </c>
      <c r="C2146" s="2"/>
      <c r="D2146" t="str">
        <f t="shared" si="45"/>
        <v>202508</v>
      </c>
    </row>
    <row r="2147" spans="1:4" ht="16.2">
      <c r="A2147" s="1">
        <f>策略報表!A2147</f>
        <v>45883</v>
      </c>
      <c r="B2147">
        <f>策略報表!B2147</f>
        <v>-57493.869999999995</v>
      </c>
      <c r="C2147" s="2"/>
      <c r="D2147" t="str">
        <f t="shared" si="45"/>
        <v>202508</v>
      </c>
    </row>
    <row r="2148" spans="1:4" ht="16.2">
      <c r="A2148" s="1">
        <f>策略報表!A2148</f>
        <v>45884</v>
      </c>
      <c r="B2148">
        <f>策略報表!B2148</f>
        <v>-1444.6700000000019</v>
      </c>
      <c r="C2148" s="2"/>
      <c r="D2148" t="str">
        <f t="shared" si="45"/>
        <v>202508</v>
      </c>
    </row>
    <row r="2149" spans="1:4" ht="16.2">
      <c r="A2149" s="1">
        <f>策略報表!A2149</f>
        <v>45885</v>
      </c>
      <c r="B2149">
        <f>策略報表!B2149</f>
        <v>0</v>
      </c>
      <c r="C2149" s="2"/>
      <c r="D2149" t="str">
        <f t="shared" si="45"/>
        <v>202508</v>
      </c>
    </row>
    <row r="2150" spans="1:4" ht="16.2">
      <c r="A2150" s="1">
        <f>策略報表!A2150</f>
        <v>45886</v>
      </c>
      <c r="B2150">
        <f>策略報表!B2150</f>
        <v>0</v>
      </c>
      <c r="C2150" s="2"/>
      <c r="D2150" t="str">
        <f t="shared" si="45"/>
        <v>202508</v>
      </c>
    </row>
    <row r="2151" spans="1:4" ht="16.2">
      <c r="A2151" s="1">
        <f>策略報表!A2151</f>
        <v>45887</v>
      </c>
      <c r="B2151">
        <f>策略報表!B2151</f>
        <v>1112.0500000000029</v>
      </c>
      <c r="C2151" s="2"/>
      <c r="D2151" t="str">
        <f t="shared" si="45"/>
        <v>202508</v>
      </c>
    </row>
    <row r="2152" spans="1:4" ht="16.2">
      <c r="A2152" s="1">
        <f>策略報表!A2152</f>
        <v>45888</v>
      </c>
      <c r="B2152">
        <f>策略報表!B2152</f>
        <v>-102121.51999999999</v>
      </c>
      <c r="C2152" s="2"/>
      <c r="D2152" t="str">
        <f t="shared" si="45"/>
        <v>202508</v>
      </c>
    </row>
    <row r="2153" spans="1:4" ht="16.2">
      <c r="A2153" s="1">
        <f>策略報表!A2153</f>
        <v>45889</v>
      </c>
      <c r="B2153">
        <f>策略報表!B2153</f>
        <v>114295.43999999997</v>
      </c>
      <c r="C2153" s="2"/>
      <c r="D2153" t="str">
        <f t="shared" si="45"/>
        <v>202508</v>
      </c>
    </row>
    <row r="2154" spans="1:4" ht="16.2">
      <c r="A2154" s="1">
        <f>策略報表!A2154</f>
        <v>45890</v>
      </c>
      <c r="B2154">
        <f>策略報表!B2154</f>
        <v>-52773.54</v>
      </c>
      <c r="C2154" s="2"/>
      <c r="D2154" t="str">
        <f t="shared" si="45"/>
        <v>202508</v>
      </c>
    </row>
    <row r="2155" spans="1:4" ht="16.2">
      <c r="A2155" s="1">
        <f>策略報表!A2155</f>
        <v>45891</v>
      </c>
      <c r="B2155">
        <f>策略報表!B2155</f>
        <v>-14028.93</v>
      </c>
      <c r="C2155" s="2"/>
      <c r="D2155" t="str">
        <f t="shared" si="45"/>
        <v>202508</v>
      </c>
    </row>
    <row r="2156" spans="1:4" ht="16.2">
      <c r="A2156" s="1">
        <f>策略報表!A2156</f>
        <v>45892</v>
      </c>
      <c r="B2156">
        <f>策略報表!B2156</f>
        <v>0</v>
      </c>
      <c r="C2156" s="2"/>
      <c r="D2156" t="str">
        <f t="shared" si="45"/>
        <v>202508</v>
      </c>
    </row>
    <row r="2157" spans="1:4" ht="16.2">
      <c r="A2157" s="1">
        <f>策略報表!A2157</f>
        <v>45893</v>
      </c>
      <c r="B2157">
        <f>策略報表!B2157</f>
        <v>0</v>
      </c>
      <c r="C2157" s="2"/>
      <c r="D2157" t="str">
        <f t="shared" si="45"/>
        <v>202508</v>
      </c>
    </row>
    <row r="2158" spans="1:4" ht="16.2">
      <c r="A2158" s="1">
        <f>策略報表!A2158</f>
        <v>45894</v>
      </c>
      <c r="B2158">
        <f>策略報表!B2158</f>
        <v>210513.89000000004</v>
      </c>
      <c r="C2158" s="2"/>
      <c r="D2158" t="str">
        <f t="shared" si="45"/>
        <v>202508</v>
      </c>
    </row>
    <row r="2159" spans="1:4" ht="16.2">
      <c r="A2159" s="1">
        <f>策略報表!A2159</f>
        <v>45895</v>
      </c>
      <c r="B2159">
        <f>策略報表!B2159</f>
        <v>-140942.57999999999</v>
      </c>
      <c r="C2159" s="2"/>
      <c r="D2159" t="str">
        <f t="shared" si="45"/>
        <v>202508</v>
      </c>
    </row>
    <row r="2160" spans="1:4" ht="16.2">
      <c r="A2160" s="1">
        <f>策略報表!A2160</f>
        <v>45896</v>
      </c>
      <c r="B2160">
        <f>策略報表!B2160</f>
        <v>208686.48</v>
      </c>
      <c r="C2160" s="2"/>
      <c r="D2160" t="str">
        <f t="shared" si="45"/>
        <v>202508</v>
      </c>
    </row>
    <row r="2161" spans="1:4" ht="16.2">
      <c r="A2161" s="1">
        <f>策略報表!A2161</f>
        <v>45897</v>
      </c>
      <c r="B2161">
        <f>策略報表!B2161</f>
        <v>-261620.63</v>
      </c>
      <c r="C2161" s="2"/>
      <c r="D2161" t="str">
        <f t="shared" si="45"/>
        <v>202508</v>
      </c>
    </row>
    <row r="2162" spans="1:4" ht="16.2">
      <c r="A2162" s="1">
        <f>策略報表!A2162</f>
        <v>45898</v>
      </c>
      <c r="B2162">
        <f>策略報表!B2162</f>
        <v>8678.3999999999942</v>
      </c>
      <c r="C2162" s="2"/>
      <c r="D2162" t="str">
        <f t="shared" si="45"/>
        <v>202508</v>
      </c>
    </row>
    <row r="2163" spans="1:4" ht="16.2">
      <c r="A2163" s="1">
        <f>策略報表!A2163</f>
        <v>45899</v>
      </c>
      <c r="B2163">
        <f>策略報表!B2163</f>
        <v>0</v>
      </c>
      <c r="C2163" s="2"/>
      <c r="D2163" t="str">
        <f t="shared" si="45"/>
        <v>202508</v>
      </c>
    </row>
    <row r="2164" spans="1:4" ht="16.2">
      <c r="A2164" s="1">
        <f>策略報表!A2164</f>
        <v>45900</v>
      </c>
      <c r="B2164">
        <f>策略報表!B2164</f>
        <v>0</v>
      </c>
      <c r="C2164" s="2"/>
      <c r="D2164" t="str">
        <f t="shared" si="45"/>
        <v>202508</v>
      </c>
    </row>
    <row r="2165" spans="1:4" ht="16.2">
      <c r="A2165" s="1">
        <f>策略報表!A2165</f>
        <v>45901</v>
      </c>
      <c r="B2165">
        <f>策略報表!B2165</f>
        <v>-194521.90999999997</v>
      </c>
      <c r="C2165" s="2"/>
      <c r="D2165" t="str">
        <f t="shared" si="45"/>
        <v>202509</v>
      </c>
    </row>
    <row r="2166" spans="1:4" ht="16.2">
      <c r="A2166" s="1">
        <f>策略報表!A2166</f>
        <v>45902</v>
      </c>
      <c r="B2166">
        <f>策略報表!B2166</f>
        <v>-100757.2</v>
      </c>
      <c r="C2166" s="2"/>
      <c r="D2166" t="str">
        <f t="shared" si="45"/>
        <v>202509</v>
      </c>
    </row>
    <row r="2167" spans="1:4" ht="16.2">
      <c r="A2167" s="1">
        <f>策略報表!A2167</f>
        <v>45903</v>
      </c>
      <c r="B2167">
        <f>策略報表!B2167</f>
        <v>-47482.649999999994</v>
      </c>
      <c r="C2167" s="2"/>
      <c r="D2167" t="str">
        <f t="shared" si="45"/>
        <v>202509</v>
      </c>
    </row>
    <row r="2168" spans="1:4" ht="16.2">
      <c r="A2168" s="1">
        <f>策略報表!A2168</f>
        <v>45904</v>
      </c>
      <c r="B2168">
        <f>策略報表!B2168</f>
        <v>-58514.920000000013</v>
      </c>
      <c r="C2168" s="2"/>
      <c r="D2168" t="str">
        <f t="shared" si="45"/>
        <v>202509</v>
      </c>
    </row>
    <row r="2169" spans="1:4" ht="16.2">
      <c r="A2169" s="1">
        <f>策略報表!A2169</f>
        <v>45905</v>
      </c>
      <c r="B2169">
        <f>策略報表!B2169</f>
        <v>381032.68</v>
      </c>
      <c r="C2169" s="2"/>
      <c r="D2169" t="str">
        <f t="shared" si="45"/>
        <v>202509</v>
      </c>
    </row>
    <row r="2170" spans="1:4" ht="16.2">
      <c r="A2170" s="1">
        <f>策略報表!A2170</f>
        <v>45906</v>
      </c>
      <c r="B2170">
        <f>策略報表!B2170</f>
        <v>0</v>
      </c>
      <c r="C2170" s="2"/>
      <c r="D2170" t="str">
        <f t="shared" si="45"/>
        <v>202509</v>
      </c>
    </row>
    <row r="2171" spans="1:4" ht="16.2">
      <c r="A2171" s="1">
        <f>策略報表!A2171</f>
        <v>45907</v>
      </c>
      <c r="B2171">
        <f>策略報表!B2171</f>
        <v>0</v>
      </c>
      <c r="C2171" s="2"/>
      <c r="D2171" t="str">
        <f t="shared" si="45"/>
        <v>202509</v>
      </c>
    </row>
    <row r="2172" spans="1:4" ht="16.2">
      <c r="A2172" s="1">
        <f>策略報表!A2172</f>
        <v>45908</v>
      </c>
      <c r="B2172">
        <f>策略報表!B2172</f>
        <v>14942.19</v>
      </c>
      <c r="C2172" s="2"/>
      <c r="D2172" t="str">
        <f t="shared" si="45"/>
        <v>202509</v>
      </c>
    </row>
    <row r="2173" spans="1:4" ht="16.2">
      <c r="A2173" s="1">
        <f>策略報表!A2173</f>
        <v>45909</v>
      </c>
      <c r="B2173">
        <f>策略報表!B2173</f>
        <v>438142.52999999997</v>
      </c>
      <c r="C2173" s="2"/>
      <c r="D2173" t="str">
        <f t="shared" si="45"/>
        <v>202509</v>
      </c>
    </row>
    <row r="2174" spans="1:4" ht="16.2">
      <c r="A2174" s="1">
        <f>策略報表!A2174</f>
        <v>45910</v>
      </c>
      <c r="B2174">
        <f>策略報表!B2174</f>
        <v>529311.55000000005</v>
      </c>
      <c r="C2174" s="2"/>
      <c r="D2174" t="str">
        <f t="shared" si="45"/>
        <v>202509</v>
      </c>
    </row>
    <row r="2175" spans="1:4" ht="16.2">
      <c r="A2175" s="1">
        <f>策略報表!A2175</f>
        <v>45911</v>
      </c>
      <c r="B2175">
        <f>策略報表!B2175</f>
        <v>75441.009999999995</v>
      </c>
      <c r="C2175" s="2"/>
      <c r="D2175" t="str">
        <f t="shared" si="45"/>
        <v>202509</v>
      </c>
    </row>
    <row r="2176" spans="1:4" ht="16.2">
      <c r="A2176" s="1">
        <f>策略報表!A2176</f>
        <v>45912</v>
      </c>
      <c r="B2176">
        <f>策略報表!B2176</f>
        <v>72859.28</v>
      </c>
      <c r="C2176" s="2"/>
      <c r="D2176" t="str">
        <f t="shared" si="45"/>
        <v>202509</v>
      </c>
    </row>
    <row r="2177" spans="1:4" ht="16.2">
      <c r="A2177" s="1">
        <f>策略報表!A2177</f>
        <v>45913</v>
      </c>
      <c r="B2177">
        <f>策略報表!B2177</f>
        <v>0</v>
      </c>
      <c r="C2177" s="2"/>
      <c r="D2177" t="str">
        <f t="shared" si="45"/>
        <v>202509</v>
      </c>
    </row>
    <row r="2178" spans="1:4" ht="16.2">
      <c r="A2178" s="1">
        <f>策略報表!A2178</f>
        <v>45914</v>
      </c>
      <c r="B2178">
        <f>策略報表!B2178</f>
        <v>0</v>
      </c>
      <c r="C2178" s="2"/>
      <c r="D2178" t="str">
        <f t="shared" si="45"/>
        <v>202509</v>
      </c>
    </row>
    <row r="2179" spans="1:4" ht="16.2">
      <c r="A2179" s="1">
        <f>策略報表!A2179</f>
        <v>45915</v>
      </c>
      <c r="B2179">
        <f>策略報表!B2179</f>
        <v>-77089.489999999991</v>
      </c>
      <c r="C2179" s="2"/>
      <c r="D2179" t="str">
        <f t="shared" si="45"/>
        <v>202509</v>
      </c>
    </row>
    <row r="2180" spans="1:4" ht="16.2">
      <c r="A2180" s="1">
        <f>策略報表!A2180</f>
        <v>45916</v>
      </c>
      <c r="B2180">
        <f>策略報表!B2180</f>
        <v>232198.66</v>
      </c>
      <c r="C2180" s="2"/>
      <c r="D2180" t="str">
        <f t="shared" ref="D2180:D2243" si="46">TEXT(A2180,"yyyymm")</f>
        <v>202509</v>
      </c>
    </row>
    <row r="2181" spans="1:4" ht="16.2">
      <c r="A2181" s="1">
        <f>策略報表!A2181</f>
        <v>45917</v>
      </c>
      <c r="B2181">
        <f>策略報表!B2181</f>
        <v>-98882.51</v>
      </c>
      <c r="C2181" s="2"/>
      <c r="D2181" t="str">
        <f t="shared" si="46"/>
        <v>202509</v>
      </c>
    </row>
    <row r="2182" spans="1:4" ht="16.2">
      <c r="A2182" s="1">
        <f>策略報表!A2182</f>
        <v>45918</v>
      </c>
      <c r="B2182">
        <f>策略報表!B2182</f>
        <v>-3477.6899999999987</v>
      </c>
      <c r="C2182" s="2"/>
      <c r="D2182" t="str">
        <f t="shared" si="46"/>
        <v>202509</v>
      </c>
    </row>
    <row r="2183" spans="1:4" ht="16.2">
      <c r="A2183" s="1">
        <f>策略報表!A2183</f>
        <v>45919</v>
      </c>
      <c r="B2183">
        <f>策略報表!B2183</f>
        <v>-90666.07</v>
      </c>
      <c r="C2183" s="2"/>
      <c r="D2183" t="str">
        <f t="shared" si="46"/>
        <v>202509</v>
      </c>
    </row>
    <row r="2184" spans="1:4" ht="16.2">
      <c r="A2184" s="1">
        <f>策略報表!A2184</f>
        <v>45920</v>
      </c>
      <c r="B2184">
        <f>策略報表!B2184</f>
        <v>0</v>
      </c>
      <c r="C2184" s="2"/>
      <c r="D2184" t="str">
        <f t="shared" si="46"/>
        <v>202509</v>
      </c>
    </row>
    <row r="2185" spans="1:4" ht="16.2">
      <c r="A2185" s="1">
        <f>策略報表!A2185</f>
        <v>45921</v>
      </c>
      <c r="B2185">
        <f>策略報表!B2185</f>
        <v>0</v>
      </c>
      <c r="C2185" s="2"/>
      <c r="D2185" t="str">
        <f t="shared" si="46"/>
        <v>202509</v>
      </c>
    </row>
    <row r="2186" spans="1:4" ht="16.2">
      <c r="A2186" s="1">
        <f>策略報表!A2186</f>
        <v>45922</v>
      </c>
      <c r="B2186">
        <f>策略報表!B2186</f>
        <v>191661.23</v>
      </c>
      <c r="C2186" s="2"/>
      <c r="D2186" t="str">
        <f t="shared" si="46"/>
        <v>202509</v>
      </c>
    </row>
    <row r="2187" spans="1:4" ht="16.2">
      <c r="A2187" s="1">
        <f>策略報表!A2187</f>
        <v>45923</v>
      </c>
      <c r="B2187">
        <f>策略報表!B2187</f>
        <v>272216.65999999997</v>
      </c>
      <c r="C2187" s="2"/>
      <c r="D2187" t="str">
        <f t="shared" si="46"/>
        <v>202509</v>
      </c>
    </row>
    <row r="2188" spans="1:4" ht="16.2">
      <c r="A2188" s="1">
        <f>策略報表!A2188</f>
        <v>45924</v>
      </c>
      <c r="B2188">
        <f>策略報表!B2188</f>
        <v>-25563.25</v>
      </c>
      <c r="C2188" s="2"/>
      <c r="D2188" t="str">
        <f t="shared" si="46"/>
        <v>202509</v>
      </c>
    </row>
    <row r="2189" spans="1:4" ht="16.2">
      <c r="A2189" s="1">
        <f>策略報表!A2189</f>
        <v>45925</v>
      </c>
      <c r="B2189">
        <f>策略報表!B2189</f>
        <v>-71090.510000000009</v>
      </c>
      <c r="C2189" s="2"/>
      <c r="D2189" t="str">
        <f t="shared" si="46"/>
        <v>202509</v>
      </c>
    </row>
    <row r="2190" spans="1:4" ht="16.2">
      <c r="A2190" s="1">
        <f>策略報表!A2190</f>
        <v>45926</v>
      </c>
      <c r="B2190">
        <f>策略報表!B2190</f>
        <v>-111288.64000000001</v>
      </c>
      <c r="C2190" s="2"/>
      <c r="D2190" t="str">
        <f t="shared" si="46"/>
        <v>202509</v>
      </c>
    </row>
    <row r="2191" spans="1:4" ht="16.2">
      <c r="A2191" s="1">
        <f>策略報表!A2191</f>
        <v>45927</v>
      </c>
      <c r="B2191">
        <f>策略報表!B2191</f>
        <v>0</v>
      </c>
      <c r="C2191" s="2"/>
      <c r="D2191" t="str">
        <f t="shared" si="46"/>
        <v>202509</v>
      </c>
    </row>
    <row r="2192" spans="1:4" ht="16.2">
      <c r="A2192" s="1">
        <f>策略報表!A2192</f>
        <v>45928</v>
      </c>
      <c r="B2192">
        <f>策略報表!B2192</f>
        <v>0</v>
      </c>
      <c r="C2192" s="2"/>
      <c r="D2192" t="str">
        <f t="shared" si="46"/>
        <v>202509</v>
      </c>
    </row>
    <row r="2193" spans="1:4" ht="16.2">
      <c r="A2193" s="1">
        <f>策略報表!A2193</f>
        <v>45929</v>
      </c>
      <c r="B2193">
        <f>策略報表!B2193</f>
        <v>0</v>
      </c>
      <c r="C2193" s="2"/>
      <c r="D2193" t="str">
        <f t="shared" si="46"/>
        <v>202509</v>
      </c>
    </row>
    <row r="2194" spans="1:4" ht="16.2">
      <c r="A2194" s="1">
        <f>策略報表!A2194</f>
        <v>45930</v>
      </c>
      <c r="B2194">
        <f>策略報表!B2194</f>
        <v>-80946.16</v>
      </c>
      <c r="C2194" s="2"/>
      <c r="D2194" t="str">
        <f t="shared" si="46"/>
        <v>202509</v>
      </c>
    </row>
    <row r="2195" spans="1:4" ht="16.2">
      <c r="A2195" s="1">
        <f>策略報表!A2195</f>
        <v>45931</v>
      </c>
      <c r="B2195">
        <f>策略報表!B2195</f>
        <v>-30735.510000000009</v>
      </c>
      <c r="C2195" s="2"/>
      <c r="D2195" t="str">
        <f t="shared" si="46"/>
        <v>202510</v>
      </c>
    </row>
    <row r="2196" spans="1:4" ht="16.2">
      <c r="A2196" s="1">
        <f>策略報表!A2196</f>
        <v>45932</v>
      </c>
      <c r="B2196">
        <f>策略報表!B2196</f>
        <v>125310.51</v>
      </c>
      <c r="C2196" s="2"/>
      <c r="D2196" t="str">
        <f t="shared" si="46"/>
        <v>202510</v>
      </c>
    </row>
    <row r="2197" spans="1:4" ht="16.2">
      <c r="A2197" s="1">
        <f>策略報表!A2197</f>
        <v>45933</v>
      </c>
      <c r="B2197">
        <f>策略報表!B2197</f>
        <v>278232.04000000004</v>
      </c>
      <c r="C2197" s="2"/>
      <c r="D2197" t="str">
        <f t="shared" si="46"/>
        <v>202510</v>
      </c>
    </row>
    <row r="2198" spans="1:4" ht="16.2">
      <c r="A2198" s="1">
        <f>策略報表!A2198</f>
        <v>45934</v>
      </c>
      <c r="B2198">
        <f>策略報表!B2198</f>
        <v>0</v>
      </c>
      <c r="C2198" s="2"/>
      <c r="D2198" t="str">
        <f t="shared" si="46"/>
        <v>202510</v>
      </c>
    </row>
    <row r="2199" spans="1:4" ht="16.2">
      <c r="A2199" s="1">
        <f>策略報表!A2199</f>
        <v>45935</v>
      </c>
      <c r="B2199">
        <f>策略報表!B2199</f>
        <v>0</v>
      </c>
      <c r="C2199" s="2"/>
      <c r="D2199" t="str">
        <f t="shared" si="46"/>
        <v>202510</v>
      </c>
    </row>
    <row r="2200" spans="1:4" ht="16.2">
      <c r="A2200" s="1">
        <f>策略報表!A2200</f>
        <v>45936</v>
      </c>
      <c r="B2200">
        <f>策略報表!B2200</f>
        <v>0</v>
      </c>
      <c r="C2200" s="2"/>
      <c r="D2200" t="str">
        <f t="shared" si="46"/>
        <v>202510</v>
      </c>
    </row>
    <row r="2201" spans="1:4" ht="16.2">
      <c r="A2201" s="1">
        <f>策略報表!A2201</f>
        <v>45937</v>
      </c>
      <c r="B2201">
        <f>策略報表!B2201</f>
        <v>405661.46</v>
      </c>
      <c r="C2201" s="2"/>
      <c r="D2201" t="str">
        <f t="shared" si="46"/>
        <v>202510</v>
      </c>
    </row>
    <row r="2202" spans="1:4" ht="16.2">
      <c r="A2202" s="1">
        <f>策略報表!A2202</f>
        <v>45938</v>
      </c>
      <c r="B2202">
        <f>策略報表!B2202</f>
        <v>-199964.96000000002</v>
      </c>
      <c r="C2202" s="2"/>
      <c r="D2202" t="str">
        <f t="shared" si="46"/>
        <v>202510</v>
      </c>
    </row>
    <row r="2203" spans="1:4" ht="16.2">
      <c r="A2203" s="1">
        <f>策略報表!A2203</f>
        <v>45939</v>
      </c>
      <c r="B2203">
        <f>策略報表!B2203</f>
        <v>87002.920000000013</v>
      </c>
      <c r="C2203" s="2"/>
      <c r="D2203" t="str">
        <f t="shared" si="46"/>
        <v>202510</v>
      </c>
    </row>
    <row r="2204" spans="1:4" ht="16.2">
      <c r="A2204" s="1">
        <f>策略報表!A2204</f>
        <v>45940</v>
      </c>
      <c r="B2204">
        <f>策略報表!B2204</f>
        <v>0</v>
      </c>
      <c r="C2204" s="2"/>
      <c r="D2204" t="str">
        <f t="shared" si="46"/>
        <v>202510</v>
      </c>
    </row>
    <row r="2205" spans="1:4" ht="16.2">
      <c r="A2205" s="1">
        <f>策略報表!A2205</f>
        <v>45941</v>
      </c>
      <c r="B2205">
        <f>策略報表!B2205</f>
        <v>0</v>
      </c>
      <c r="C2205" s="2"/>
      <c r="D2205" t="str">
        <f t="shared" si="46"/>
        <v>202510</v>
      </c>
    </row>
    <row r="2206" spans="1:4" ht="16.2">
      <c r="A2206" s="1">
        <f>策略報表!A2206</f>
        <v>45942</v>
      </c>
      <c r="B2206">
        <f>策略報表!B2206</f>
        <v>0</v>
      </c>
      <c r="C2206" s="2"/>
      <c r="D2206" t="str">
        <f t="shared" si="46"/>
        <v>202510</v>
      </c>
    </row>
    <row r="2207" spans="1:4" ht="16.2">
      <c r="A2207" s="1">
        <f>策略報表!A2207</f>
        <v>45943</v>
      </c>
      <c r="B2207">
        <f>策略報表!B2207</f>
        <v>-184278.46000000002</v>
      </c>
      <c r="C2207" s="2"/>
      <c r="D2207" t="str">
        <f t="shared" si="46"/>
        <v>202510</v>
      </c>
    </row>
    <row r="2208" spans="1:4" ht="16.2">
      <c r="A2208" s="1">
        <f>策略報表!A2208</f>
        <v>45944</v>
      </c>
      <c r="B2208">
        <f>策略報表!B2208</f>
        <v>-238440.87</v>
      </c>
      <c r="C2208" s="2"/>
      <c r="D2208" t="str">
        <f t="shared" si="46"/>
        <v>202510</v>
      </c>
    </row>
    <row r="2209" spans="1:4" ht="16.2">
      <c r="A2209" s="1">
        <f>策略報表!A2209</f>
        <v>45945</v>
      </c>
      <c r="B2209">
        <f>策略報表!B2209</f>
        <v>-37664.979999999981</v>
      </c>
      <c r="C2209" s="2"/>
      <c r="D2209" t="str">
        <f t="shared" si="46"/>
        <v>202510</v>
      </c>
    </row>
    <row r="2210" spans="1:4" ht="16.2">
      <c r="A2210" s="1">
        <f>策略報表!A2210</f>
        <v>45946</v>
      </c>
      <c r="B2210">
        <f>策略報表!B2210</f>
        <v>138489.83999999997</v>
      </c>
      <c r="C2210" s="2"/>
      <c r="D2210" t="str">
        <f t="shared" si="46"/>
        <v>202510</v>
      </c>
    </row>
    <row r="2211" spans="1:4" ht="16.2">
      <c r="A2211" s="1">
        <f>策略報表!A2211</f>
        <v>45947</v>
      </c>
      <c r="B2211">
        <f>策略報表!B2211</f>
        <v>-325402.34000000003</v>
      </c>
      <c r="C2211" s="2"/>
      <c r="D2211" t="str">
        <f t="shared" si="46"/>
        <v>202510</v>
      </c>
    </row>
    <row r="2212" spans="1:4" ht="16.2">
      <c r="A2212" s="1">
        <f>策略報表!A2212</f>
        <v>45948</v>
      </c>
      <c r="B2212">
        <f>策略報表!B2212</f>
        <v>0</v>
      </c>
      <c r="C2212" s="2"/>
      <c r="D2212" t="str">
        <f t="shared" si="46"/>
        <v>202510</v>
      </c>
    </row>
    <row r="2213" spans="1:4" ht="16.2">
      <c r="A2213" s="1">
        <f>策略報表!A2213</f>
        <v>45949</v>
      </c>
      <c r="B2213">
        <f>策略報表!B2213</f>
        <v>0</v>
      </c>
      <c r="C2213" s="2"/>
      <c r="D2213" t="str">
        <f t="shared" si="46"/>
        <v>202510</v>
      </c>
    </row>
    <row r="2214" spans="1:4" ht="16.2">
      <c r="A2214" s="1">
        <f>策略報表!A2214</f>
        <v>45950</v>
      </c>
      <c r="B2214">
        <f>策略報表!B2214</f>
        <v>107451.73999999999</v>
      </c>
      <c r="C2214" s="2"/>
      <c r="D2214" t="str">
        <f t="shared" si="46"/>
        <v>202510</v>
      </c>
    </row>
    <row r="2215" spans="1:4" ht="16.2">
      <c r="A2215" s="1">
        <f>策略報表!A2215</f>
        <v>45951</v>
      </c>
      <c r="B2215">
        <f>策略報表!B2215</f>
        <v>-8161.630000000001</v>
      </c>
      <c r="C2215" s="2"/>
      <c r="D2215" t="str">
        <f t="shared" si="46"/>
        <v>202510</v>
      </c>
    </row>
    <row r="2216" spans="1:4" ht="16.2">
      <c r="A2216" s="1">
        <f>策略報表!A2216</f>
        <v>45952</v>
      </c>
      <c r="B2216">
        <f>策略報表!B2216</f>
        <v>-267500.19</v>
      </c>
      <c r="C2216" s="2"/>
      <c r="D2216" t="str">
        <f t="shared" si="46"/>
        <v>202510</v>
      </c>
    </row>
    <row r="2217" spans="1:4" ht="16.2">
      <c r="A2217" s="1">
        <f>策略報表!A2217</f>
        <v>45953</v>
      </c>
      <c r="B2217">
        <f>策略報表!B2217</f>
        <v>-75211.19</v>
      </c>
      <c r="C2217" s="2"/>
      <c r="D2217" t="str">
        <f t="shared" si="46"/>
        <v>202510</v>
      </c>
    </row>
    <row r="2218" spans="1:4" ht="16.2">
      <c r="A2218" s="1">
        <f>策略報表!A2218</f>
        <v>45954</v>
      </c>
      <c r="B2218">
        <f>策略報表!B2218</f>
        <v>0</v>
      </c>
      <c r="C2218" s="2"/>
      <c r="D2218" t="str">
        <f t="shared" si="46"/>
        <v>202510</v>
      </c>
    </row>
    <row r="2219" spans="1:4" ht="16.2">
      <c r="A2219" s="1">
        <f>策略報表!A2219</f>
        <v>45955</v>
      </c>
      <c r="B2219">
        <f>策略報表!B2219</f>
        <v>0</v>
      </c>
      <c r="C2219" s="2"/>
      <c r="D2219" t="str">
        <f t="shared" si="46"/>
        <v>202510</v>
      </c>
    </row>
    <row r="2220" spans="1:4" ht="16.2">
      <c r="A2220" s="1">
        <f>策略報表!A2220</f>
        <v>45956</v>
      </c>
      <c r="B2220">
        <f>策略報表!B2220</f>
        <v>0</v>
      </c>
      <c r="C2220" s="2"/>
      <c r="D2220" t="str">
        <f t="shared" si="46"/>
        <v>202510</v>
      </c>
    </row>
    <row r="2221" spans="1:4" ht="16.2">
      <c r="A2221" s="1">
        <f>策略報表!A2221</f>
        <v>45957</v>
      </c>
      <c r="B2221">
        <f>策略報表!B2221</f>
        <v>302265.99</v>
      </c>
      <c r="C2221" s="2"/>
      <c r="D2221" t="str">
        <f t="shared" si="46"/>
        <v>202510</v>
      </c>
    </row>
    <row r="2222" spans="1:4" ht="16.2">
      <c r="A2222" s="1">
        <f>策略報表!A2222</f>
        <v>45958</v>
      </c>
      <c r="B2222">
        <f>策略報表!B2222</f>
        <v>-151215.81</v>
      </c>
      <c r="C2222" s="2"/>
      <c r="D2222" t="str">
        <f t="shared" si="46"/>
        <v>202510</v>
      </c>
    </row>
    <row r="2223" spans="1:4" ht="16.2">
      <c r="A2223" s="1">
        <f>策略報表!A2223</f>
        <v>45959</v>
      </c>
      <c r="B2223">
        <f>策略報表!B2223</f>
        <v>286930.72000000003</v>
      </c>
      <c r="C2223" s="2"/>
      <c r="D2223" t="str">
        <f t="shared" si="46"/>
        <v>202510</v>
      </c>
    </row>
    <row r="2224" spans="1:4" ht="16.2">
      <c r="A2224" s="1">
        <f>策略報表!A2224</f>
        <v>45960</v>
      </c>
      <c r="B2224">
        <f>策略報表!B2224</f>
        <v>-98274.799999999988</v>
      </c>
      <c r="C2224" s="2"/>
      <c r="D2224" t="str">
        <f t="shared" si="46"/>
        <v>202510</v>
      </c>
    </row>
    <row r="2225" spans="1:4" ht="16.2">
      <c r="A2225" s="1">
        <f>策略報表!A2225</f>
        <v>45961</v>
      </c>
      <c r="B2225">
        <f>策略報表!B2225</f>
        <v>-58807.939999999995</v>
      </c>
      <c r="C2225" s="2"/>
      <c r="D2225" t="str">
        <f t="shared" si="46"/>
        <v>202510</v>
      </c>
    </row>
    <row r="2226" spans="1:4" ht="16.2">
      <c r="A2226" s="1">
        <f>策略報表!A2226</f>
        <v>45962</v>
      </c>
      <c r="B2226">
        <f>策略報表!B2226</f>
        <v>0</v>
      </c>
      <c r="C2226" s="2"/>
      <c r="D2226" t="str">
        <f t="shared" si="46"/>
        <v>202511</v>
      </c>
    </row>
    <row r="2227" spans="1:4" ht="16.2">
      <c r="A2227" s="1">
        <f>策略報表!A2227</f>
        <v>45963</v>
      </c>
      <c r="B2227">
        <f>策略報表!B2227</f>
        <v>0</v>
      </c>
      <c r="C2227" s="2"/>
      <c r="D2227" t="str">
        <f t="shared" si="46"/>
        <v>202511</v>
      </c>
    </row>
    <row r="2228" spans="1:4" ht="16.2">
      <c r="A2228" s="1">
        <f>策略報表!A2228</f>
        <v>45964</v>
      </c>
      <c r="B2228">
        <f>策略報表!B2228</f>
        <v>-77422.350000000006</v>
      </c>
      <c r="C2228" s="2"/>
      <c r="D2228" t="str">
        <f t="shared" si="46"/>
        <v>202511</v>
      </c>
    </row>
    <row r="2229" spans="1:4" ht="16.2">
      <c r="A2229" s="1">
        <f>策略報表!A2229</f>
        <v>45965</v>
      </c>
      <c r="B2229">
        <f>策略報表!B2229</f>
        <v>-169200.55</v>
      </c>
      <c r="C2229" s="2"/>
      <c r="D2229" t="str">
        <f t="shared" si="46"/>
        <v>202511</v>
      </c>
    </row>
    <row r="2230" spans="1:4" ht="16.2">
      <c r="A2230" s="1">
        <f>策略報表!A2230</f>
        <v>45966</v>
      </c>
      <c r="B2230">
        <f>策略報表!B2230</f>
        <v>100160.51999999999</v>
      </c>
      <c r="C2230" s="2"/>
      <c r="D2230" t="str">
        <f t="shared" si="46"/>
        <v>202511</v>
      </c>
    </row>
    <row r="2231" spans="1:4" ht="16.2">
      <c r="A2231" s="1">
        <f>策略報表!A2231</f>
        <v>45967</v>
      </c>
      <c r="B2231">
        <f>策略報表!B2231</f>
        <v>-74879.759999999995</v>
      </c>
      <c r="C2231" s="2"/>
      <c r="D2231" t="str">
        <f t="shared" si="46"/>
        <v>202511</v>
      </c>
    </row>
    <row r="2232" spans="1:4" ht="16.2">
      <c r="A2232" s="1">
        <f>策略報表!A2232</f>
        <v>45968</v>
      </c>
      <c r="B2232">
        <f>策略報表!B2232</f>
        <v>-132868.14000000001</v>
      </c>
      <c r="C2232" s="2"/>
      <c r="D2232" t="str">
        <f t="shared" si="46"/>
        <v>202511</v>
      </c>
    </row>
    <row r="2233" spans="1:4" ht="16.2">
      <c r="A2233" s="1">
        <f>策略報表!A2233</f>
        <v>45969</v>
      </c>
      <c r="B2233">
        <f>策略報表!B2233</f>
        <v>0</v>
      </c>
      <c r="C2233" s="2"/>
      <c r="D2233" t="str">
        <f t="shared" si="46"/>
        <v>202511</v>
      </c>
    </row>
    <row r="2234" spans="1:4" ht="16.2">
      <c r="A2234" s="1">
        <f>策略報表!A2234</f>
        <v>45970</v>
      </c>
      <c r="B2234">
        <f>策略報表!B2234</f>
        <v>0</v>
      </c>
      <c r="C2234" s="2"/>
      <c r="D2234" t="str">
        <f t="shared" si="46"/>
        <v>202511</v>
      </c>
    </row>
    <row r="2235" spans="1:4" ht="16.2">
      <c r="A2235" s="1">
        <f>策略報表!A2235</f>
        <v>45971</v>
      </c>
      <c r="B2235">
        <f>策略報表!B2235</f>
        <v>-140090.13</v>
      </c>
      <c r="C2235" s="2"/>
      <c r="D2235" t="str">
        <f t="shared" si="46"/>
        <v>202511</v>
      </c>
    </row>
    <row r="2236" spans="1:4" ht="16.2">
      <c r="A2236" s="1">
        <f>策略報表!A2236</f>
        <v>45972</v>
      </c>
      <c r="B2236">
        <f>策略報表!B2236</f>
        <v>-183282.76</v>
      </c>
      <c r="C2236" s="2"/>
      <c r="D2236" t="str">
        <f t="shared" si="46"/>
        <v>202511</v>
      </c>
    </row>
    <row r="2237" spans="1:4" ht="16.2">
      <c r="A2237" s="1">
        <f>策略報表!A2237</f>
        <v>45973</v>
      </c>
      <c r="B2237">
        <f>策略報表!B2237</f>
        <v>76494.040000000008</v>
      </c>
      <c r="C2237" s="2"/>
      <c r="D2237" t="str">
        <f t="shared" si="46"/>
        <v>202511</v>
      </c>
    </row>
    <row r="2238" spans="1:4" ht="16.2">
      <c r="A2238" s="1">
        <f>策略報表!A2238</f>
        <v>45974</v>
      </c>
      <c r="B2238">
        <f>策略報表!B2238</f>
        <v>-174565.94</v>
      </c>
      <c r="C2238" s="2"/>
      <c r="D2238" t="str">
        <f t="shared" si="46"/>
        <v>202511</v>
      </c>
    </row>
    <row r="2239" spans="1:4" ht="16.2">
      <c r="A2239" s="1">
        <f>策略報表!A2239</f>
        <v>45975</v>
      </c>
      <c r="B2239">
        <f>策略報表!B2239</f>
        <v>84280.2</v>
      </c>
      <c r="C2239" s="2"/>
      <c r="D2239" t="str">
        <f t="shared" si="46"/>
        <v>202511</v>
      </c>
    </row>
    <row r="2240" spans="1:4" ht="16.2">
      <c r="A2240" s="1">
        <f>策略報表!A2240</f>
        <v>45976</v>
      </c>
      <c r="B2240">
        <f>策略報表!B2240</f>
        <v>0</v>
      </c>
      <c r="C2240" s="2"/>
      <c r="D2240" t="str">
        <f t="shared" si="46"/>
        <v>202511</v>
      </c>
    </row>
    <row r="2241" spans="1:4" ht="16.2">
      <c r="A2241" s="1">
        <f>策略報表!A2241</f>
        <v>45977</v>
      </c>
      <c r="B2241">
        <f>策略報表!B2241</f>
        <v>0</v>
      </c>
      <c r="C2241" s="2"/>
      <c r="D2241" t="str">
        <f t="shared" si="46"/>
        <v>202511</v>
      </c>
    </row>
    <row r="2242" spans="1:4" ht="16.2">
      <c r="A2242" s="1">
        <f>策略報表!A2242</f>
        <v>45978</v>
      </c>
      <c r="B2242">
        <f>策略報表!B2242</f>
        <v>-128037.71</v>
      </c>
      <c r="C2242" s="2"/>
      <c r="D2242" t="str">
        <f t="shared" si="46"/>
        <v>202511</v>
      </c>
    </row>
    <row r="2243" spans="1:4" ht="16.2">
      <c r="A2243" s="1">
        <f>策略報表!A2243</f>
        <v>45979</v>
      </c>
      <c r="B2243">
        <f>策略報表!B2243</f>
        <v>261070.61000000002</v>
      </c>
      <c r="C2243" s="2"/>
      <c r="D2243" t="str">
        <f t="shared" si="46"/>
        <v>202511</v>
      </c>
    </row>
    <row r="2244" spans="1:4" ht="16.2">
      <c r="A2244" s="1">
        <f>策略報表!A2244</f>
        <v>45980</v>
      </c>
      <c r="B2244">
        <f>策略報表!B2244</f>
        <v>-42821.799999999974</v>
      </c>
      <c r="C2244" s="2"/>
      <c r="D2244" t="str">
        <f t="shared" ref="D2244:D2307" si="47">TEXT(A2244,"yyyymm")</f>
        <v>202511</v>
      </c>
    </row>
    <row r="2245" spans="1:4" ht="16.2">
      <c r="A2245" s="1">
        <f>策略報表!A2245</f>
        <v>45981</v>
      </c>
      <c r="B2245">
        <f>策略報表!B2245</f>
        <v>-83204.850000000006</v>
      </c>
      <c r="C2245" s="2"/>
      <c r="D2245" t="str">
        <f t="shared" si="47"/>
        <v>202511</v>
      </c>
    </row>
    <row r="2246" spans="1:4" ht="16.2">
      <c r="A2246" s="1">
        <f>策略報表!A2246</f>
        <v>45982</v>
      </c>
      <c r="B2246">
        <f>策略報表!B2246</f>
        <v>-62489.14</v>
      </c>
      <c r="C2246" s="2"/>
      <c r="D2246" t="str">
        <f t="shared" si="47"/>
        <v>202511</v>
      </c>
    </row>
    <row r="2247" spans="1:4" ht="16.2">
      <c r="A2247" s="1">
        <f>策略報表!A2247</f>
        <v>45983</v>
      </c>
      <c r="B2247">
        <f>策略報表!B2247</f>
        <v>0</v>
      </c>
      <c r="C2247" s="2"/>
      <c r="D2247" t="str">
        <f t="shared" si="47"/>
        <v>202511</v>
      </c>
    </row>
    <row r="2248" spans="1:4" ht="16.2">
      <c r="A2248" s="1">
        <f>策略報表!A2248</f>
        <v>45984</v>
      </c>
      <c r="B2248">
        <f>策略報表!B2248</f>
        <v>0</v>
      </c>
      <c r="C2248" s="2"/>
      <c r="D2248" t="str">
        <f t="shared" si="47"/>
        <v>202511</v>
      </c>
    </row>
    <row r="2249" spans="1:4" ht="16.2">
      <c r="A2249" s="1">
        <f>策略報表!A2249</f>
        <v>45985</v>
      </c>
      <c r="B2249">
        <f>策略報表!B2249</f>
        <v>-120395.67000000001</v>
      </c>
      <c r="C2249" s="2"/>
      <c r="D2249" t="str">
        <f t="shared" si="47"/>
        <v>202511</v>
      </c>
    </row>
    <row r="2250" spans="1:4" ht="16.2">
      <c r="A2250" s="1">
        <f>策略報表!A2250</f>
        <v>45986</v>
      </c>
      <c r="B2250">
        <f>策略報表!B2250</f>
        <v>-223470.12999999998</v>
      </c>
      <c r="C2250" s="2"/>
      <c r="D2250" t="str">
        <f t="shared" si="47"/>
        <v>202511</v>
      </c>
    </row>
    <row r="2251" spans="1:4" ht="16.2">
      <c r="A2251" s="1">
        <f>策略報表!A2251</f>
        <v>45987</v>
      </c>
      <c r="B2251">
        <f>策略報表!B2251</f>
        <v>57485.49</v>
      </c>
      <c r="C2251" s="2"/>
      <c r="D2251" t="str">
        <f t="shared" si="47"/>
        <v>202511</v>
      </c>
    </row>
    <row r="2252" spans="1:4" ht="16.2">
      <c r="A2252" s="1">
        <f>策略報表!A2252</f>
        <v>45988</v>
      </c>
      <c r="B2252">
        <f>策略報表!B2252</f>
        <v>147819.32</v>
      </c>
      <c r="C2252" s="2"/>
      <c r="D2252" t="str">
        <f t="shared" si="47"/>
        <v>202511</v>
      </c>
    </row>
    <row r="2253" spans="1:4" ht="16.2">
      <c r="A2253" s="1">
        <f>策略報表!A2253</f>
        <v>45989</v>
      </c>
      <c r="B2253">
        <f>策略報表!B2253</f>
        <v>38318.68</v>
      </c>
      <c r="C2253" s="2"/>
      <c r="D2253" t="str">
        <f t="shared" si="47"/>
        <v>202511</v>
      </c>
    </row>
    <row r="2254" spans="1:4" ht="16.2">
      <c r="A2254" s="1">
        <f>策略報表!A2254</f>
        <v>45990</v>
      </c>
      <c r="B2254">
        <f>策略報表!B2254</f>
        <v>0</v>
      </c>
      <c r="C2254" s="2"/>
      <c r="D2254" t="str">
        <f t="shared" si="47"/>
        <v>202511</v>
      </c>
    </row>
    <row r="2255" spans="1:4" ht="16.2">
      <c r="A2255" s="1">
        <f>策略報表!A2255</f>
        <v>45991</v>
      </c>
      <c r="B2255">
        <f>策略報表!B2255</f>
        <v>0</v>
      </c>
      <c r="C2255" s="2"/>
      <c r="D2255" t="str">
        <f t="shared" si="47"/>
        <v>202511</v>
      </c>
    </row>
    <row r="2256" spans="1:4" ht="16.2">
      <c r="A2256" s="1">
        <f>策略報表!A2256</f>
        <v>45992</v>
      </c>
      <c r="B2256">
        <f>策略報表!B2256</f>
        <v>-285663.88</v>
      </c>
      <c r="C2256" s="2"/>
      <c r="D2256" t="str">
        <f t="shared" si="47"/>
        <v>202512</v>
      </c>
    </row>
    <row r="2257" spans="1:4" ht="16.2">
      <c r="A2257" s="1">
        <f>策略報表!A2257</f>
        <v>45993</v>
      </c>
      <c r="B2257">
        <f>策略報表!B2257</f>
        <v>77962.95</v>
      </c>
      <c r="C2257" s="2"/>
      <c r="D2257" t="str">
        <f t="shared" si="47"/>
        <v>202512</v>
      </c>
    </row>
    <row r="2258" spans="1:4" ht="16.2">
      <c r="A2258" s="1">
        <f>策略報表!A2258</f>
        <v>45994</v>
      </c>
      <c r="B2258">
        <f>策略報表!B2258</f>
        <v>-5774.570000000007</v>
      </c>
      <c r="C2258" s="2"/>
      <c r="D2258" t="str">
        <f t="shared" si="47"/>
        <v>202512</v>
      </c>
    </row>
    <row r="2259" spans="1:4" ht="16.2">
      <c r="A2259" s="1">
        <f>策略報表!A2259</f>
        <v>45995</v>
      </c>
      <c r="B2259">
        <f>策略報表!B2259</f>
        <v>11131.180000000002</v>
      </c>
      <c r="C2259" s="2"/>
      <c r="D2259" t="str">
        <f t="shared" si="47"/>
        <v>202512</v>
      </c>
    </row>
    <row r="2260" spans="1:4" ht="16.2">
      <c r="A2260" s="1">
        <f>策略報表!A2260</f>
        <v>45996</v>
      </c>
      <c r="B2260">
        <f>策略報表!B2260</f>
        <v>0</v>
      </c>
      <c r="C2260" s="2"/>
      <c r="D2260" t="str">
        <f t="shared" si="47"/>
        <v>202512</v>
      </c>
    </row>
    <row r="2261" spans="1:4" ht="16.2">
      <c r="A2261" s="1">
        <f>策略報表!A2261</f>
        <v>45997</v>
      </c>
      <c r="B2261">
        <f>策略報表!B2261</f>
        <v>0</v>
      </c>
      <c r="C2261" s="2"/>
      <c r="D2261" t="str">
        <f t="shared" si="47"/>
        <v>202512</v>
      </c>
    </row>
    <row r="2262" spans="1:4" ht="16.2">
      <c r="A2262" s="1">
        <f>策略報表!A2262</f>
        <v>45998</v>
      </c>
      <c r="B2262">
        <f>策略報表!B2262</f>
        <v>0</v>
      </c>
      <c r="C2262" s="2"/>
      <c r="D2262" t="str">
        <f t="shared" si="47"/>
        <v>202512</v>
      </c>
    </row>
    <row r="2263" spans="1:4" ht="16.2">
      <c r="A2263" s="1">
        <f>策略報表!A2263</f>
        <v>45999</v>
      </c>
      <c r="B2263">
        <f>策略報表!B2263</f>
        <v>256203.33999999997</v>
      </c>
      <c r="C2263" s="2"/>
      <c r="D2263" t="str">
        <f t="shared" si="47"/>
        <v>202512</v>
      </c>
    </row>
    <row r="2264" spans="1:4" ht="16.2">
      <c r="A2264" s="1">
        <f>策略報表!A2264</f>
        <v>46000</v>
      </c>
      <c r="B2264">
        <f>策略報表!B2264</f>
        <v>-104182.91</v>
      </c>
      <c r="C2264" s="2"/>
      <c r="D2264" t="str">
        <f t="shared" si="47"/>
        <v>202512</v>
      </c>
    </row>
    <row r="2265" spans="1:4" ht="16.2">
      <c r="A2265" s="1">
        <f>策略報表!A2265</f>
        <v>46001</v>
      </c>
      <c r="B2265">
        <f>策略報表!B2265</f>
        <v>13965.299999999996</v>
      </c>
      <c r="C2265" s="2"/>
      <c r="D2265" t="str">
        <f t="shared" si="47"/>
        <v>202512</v>
      </c>
    </row>
    <row r="2266" spans="1:4" ht="16.2">
      <c r="A2266" s="1">
        <f>策略報表!A2266</f>
        <v>46002</v>
      </c>
      <c r="B2266">
        <f>策略報表!B2266</f>
        <v>-27958.000000000007</v>
      </c>
      <c r="C2266" s="2"/>
      <c r="D2266" t="str">
        <f t="shared" si="47"/>
        <v>202512</v>
      </c>
    </row>
    <row r="2267" spans="1:4" ht="16.2">
      <c r="A2267" s="1">
        <f>策略報表!A2267</f>
        <v>46003</v>
      </c>
      <c r="B2267">
        <f>策略報表!B2267</f>
        <v>5503.5599999999995</v>
      </c>
      <c r="C2267" s="2"/>
      <c r="D2267" t="str">
        <f t="shared" si="47"/>
        <v>202512</v>
      </c>
    </row>
    <row r="2268" spans="1:4" ht="16.2">
      <c r="A2268" s="1">
        <f>策略報表!A2268</f>
        <v>46004</v>
      </c>
      <c r="B2268">
        <f>策略報表!B2268</f>
        <v>0</v>
      </c>
      <c r="C2268" s="2"/>
      <c r="D2268" t="str">
        <f t="shared" si="47"/>
        <v>202512</v>
      </c>
    </row>
    <row r="2269" spans="1:4" ht="16.2">
      <c r="A2269" s="1">
        <f>策略報表!A2269</f>
        <v>46005</v>
      </c>
      <c r="B2269">
        <f>策略報表!B2269</f>
        <v>0</v>
      </c>
      <c r="C2269" s="2"/>
      <c r="D2269" t="str">
        <f t="shared" si="47"/>
        <v>202512</v>
      </c>
    </row>
    <row r="2270" spans="1:4" ht="16.2">
      <c r="A2270" s="1">
        <f>策略報表!A2270</f>
        <v>46006</v>
      </c>
      <c r="B2270">
        <f>策略報表!B2270</f>
        <v>-10724.679999999993</v>
      </c>
      <c r="C2270" s="2"/>
      <c r="D2270" t="str">
        <f t="shared" si="47"/>
        <v>202512</v>
      </c>
    </row>
    <row r="2271" spans="1:4" ht="16.2">
      <c r="A2271" s="1">
        <f>策略報表!A2271</f>
        <v>46007</v>
      </c>
      <c r="B2271">
        <f>策略報表!B2271</f>
        <v>-182001.3</v>
      </c>
      <c r="C2271" s="2"/>
      <c r="D2271" t="str">
        <f t="shared" si="47"/>
        <v>202512</v>
      </c>
    </row>
    <row r="2272" spans="1:4" ht="16.2">
      <c r="A2272" s="1">
        <f>策略報表!A2272</f>
        <v>46008</v>
      </c>
      <c r="B2272">
        <f>策略報表!B2272</f>
        <v>-71842.840000000011</v>
      </c>
      <c r="C2272" s="2"/>
      <c r="D2272" t="str">
        <f t="shared" si="47"/>
        <v>202512</v>
      </c>
    </row>
    <row r="2273" spans="1:4" ht="16.2">
      <c r="A2273" s="1">
        <f>策略報表!A2273</f>
        <v>46009</v>
      </c>
      <c r="B2273">
        <f>策略報表!B2273</f>
        <v>-17425.240000000002</v>
      </c>
      <c r="C2273" s="2"/>
      <c r="D2273" t="str">
        <f t="shared" si="47"/>
        <v>202512</v>
      </c>
    </row>
    <row r="2274" spans="1:4" ht="16.2">
      <c r="A2274" s="1">
        <f>策略報表!A2274</f>
        <v>46010</v>
      </c>
      <c r="B2274">
        <f>策略報表!B2274</f>
        <v>25544.89</v>
      </c>
      <c r="C2274" s="2"/>
      <c r="D2274" t="str">
        <f t="shared" si="47"/>
        <v>202512</v>
      </c>
    </row>
    <row r="2275" spans="1:4" ht="16.2">
      <c r="A2275" s="1">
        <f>策略報表!A2275</f>
        <v>46011</v>
      </c>
      <c r="B2275">
        <f>策略報表!B2275</f>
        <v>0</v>
      </c>
      <c r="C2275" s="2"/>
      <c r="D2275" t="str">
        <f t="shared" si="47"/>
        <v>202512</v>
      </c>
    </row>
    <row r="2276" spans="1:4" ht="16.2">
      <c r="A2276" s="1">
        <f>策略報表!A2276</f>
        <v>46012</v>
      </c>
      <c r="B2276">
        <f>策略報表!B2276</f>
        <v>0</v>
      </c>
      <c r="C2276" s="2"/>
      <c r="D2276" t="str">
        <f t="shared" si="47"/>
        <v>202512</v>
      </c>
    </row>
    <row r="2277" spans="1:4" ht="16.2">
      <c r="A2277" s="1">
        <f>策略報表!A2277</f>
        <v>46013</v>
      </c>
      <c r="B2277">
        <f>策略報表!B2277</f>
        <v>267584.71999999997</v>
      </c>
      <c r="C2277" s="2"/>
      <c r="D2277" t="str">
        <f t="shared" si="47"/>
        <v>202512</v>
      </c>
    </row>
    <row r="2278" spans="1:4" ht="16.2">
      <c r="A2278" s="1">
        <f>策略報表!A2278</f>
        <v>46014</v>
      </c>
      <c r="B2278">
        <f>策略報表!B2278</f>
        <v>61297.770000000004</v>
      </c>
      <c r="C2278" s="2"/>
      <c r="D2278" t="str">
        <f t="shared" si="47"/>
        <v>202512</v>
      </c>
    </row>
    <row r="2279" spans="1:4" ht="16.2">
      <c r="A2279" s="1">
        <f>策略報表!A2279</f>
        <v>46015</v>
      </c>
      <c r="B2279">
        <f>策略報表!B2279</f>
        <v>35931.300000000003</v>
      </c>
      <c r="C2279" s="2"/>
      <c r="D2279" t="str">
        <f t="shared" si="47"/>
        <v>202512</v>
      </c>
    </row>
    <row r="2280" spans="1:4" ht="16.2">
      <c r="A2280" s="1">
        <f>策略報表!A2280</f>
        <v>46016</v>
      </c>
      <c r="B2280">
        <f>策略報表!B2280</f>
        <v>0</v>
      </c>
      <c r="C2280" s="2"/>
      <c r="D2280" t="str">
        <f t="shared" si="47"/>
        <v>202512</v>
      </c>
    </row>
    <row r="2281" spans="1:4" ht="16.2">
      <c r="A2281" s="1">
        <f>策略報表!A2281</f>
        <v>46017</v>
      </c>
      <c r="B2281">
        <f>策略報表!B2281</f>
        <v>118134.14</v>
      </c>
      <c r="C2281" s="2"/>
      <c r="D2281" t="str">
        <f t="shared" si="47"/>
        <v>202512</v>
      </c>
    </row>
    <row r="2282" spans="1:4" ht="16.2">
      <c r="A2282" s="1">
        <f>策略報表!A2282</f>
        <v>46018</v>
      </c>
      <c r="B2282">
        <f>策略報表!B2282</f>
        <v>0</v>
      </c>
      <c r="C2282" s="2"/>
      <c r="D2282" t="str">
        <f t="shared" si="47"/>
        <v>202512</v>
      </c>
    </row>
    <row r="2283" spans="1:4" ht="16.2">
      <c r="A2283" s="1">
        <f>策略報表!A2283</f>
        <v>46019</v>
      </c>
      <c r="B2283">
        <f>策略報表!B2283</f>
        <v>0</v>
      </c>
      <c r="C2283" s="2"/>
      <c r="D2283" t="str">
        <f t="shared" si="47"/>
        <v>202512</v>
      </c>
    </row>
    <row r="2284" spans="1:4" ht="16.2">
      <c r="A2284" s="1">
        <f>策略報表!A2284</f>
        <v>46020</v>
      </c>
      <c r="B2284">
        <f>策略報表!B2284</f>
        <v>262028.74</v>
      </c>
      <c r="C2284" s="2"/>
      <c r="D2284" t="str">
        <f t="shared" si="47"/>
        <v>202512</v>
      </c>
    </row>
    <row r="2285" spans="1:4" ht="16.2">
      <c r="A2285" s="1">
        <f>策略報表!A2285</f>
        <v>46021</v>
      </c>
      <c r="B2285">
        <f>策略報表!B2285</f>
        <v>-183976.83999999997</v>
      </c>
      <c r="C2285" s="2"/>
      <c r="D2285" t="str">
        <f t="shared" si="47"/>
        <v>202512</v>
      </c>
    </row>
    <row r="2286" spans="1:4" ht="16.2">
      <c r="A2286" s="1">
        <f>策略報表!A2286</f>
        <v>46022</v>
      </c>
      <c r="B2286">
        <f>策略報表!B2286</f>
        <v>67130.25</v>
      </c>
      <c r="C2286" s="2"/>
      <c r="D2286" t="str">
        <f t="shared" si="47"/>
        <v>202512</v>
      </c>
    </row>
    <row r="2287" spans="1:4" ht="16.2">
      <c r="A2287" s="1">
        <f>策略報表!A2287</f>
        <v>46023</v>
      </c>
      <c r="B2287">
        <f>策略報表!B2287</f>
        <v>0</v>
      </c>
      <c r="C2287" s="2"/>
      <c r="D2287" t="str">
        <f t="shared" si="47"/>
        <v>202601</v>
      </c>
    </row>
    <row r="2288" spans="1:4" ht="16.2">
      <c r="A2288" s="1">
        <f>策略報表!A2288</f>
        <v>46024</v>
      </c>
      <c r="B2288">
        <f>策略報表!B2288</f>
        <v>516387.97</v>
      </c>
      <c r="C2288" s="2"/>
      <c r="D2288" t="str">
        <f t="shared" si="47"/>
        <v>202601</v>
      </c>
    </row>
    <row r="2289" spans="1:4" ht="16.2">
      <c r="A2289" s="1">
        <f>策略報表!A2289</f>
        <v>46025</v>
      </c>
      <c r="B2289">
        <f>策略報表!B2289</f>
        <v>0</v>
      </c>
      <c r="C2289" s="2"/>
      <c r="D2289" t="str">
        <f t="shared" si="47"/>
        <v>202601</v>
      </c>
    </row>
    <row r="2290" spans="1:4" ht="16.2">
      <c r="A2290" s="1">
        <f>策略報表!A2290</f>
        <v>46026</v>
      </c>
      <c r="B2290">
        <f>策略報表!B2290</f>
        <v>0</v>
      </c>
      <c r="C2290" s="2"/>
      <c r="D2290" t="str">
        <f t="shared" si="47"/>
        <v>202601</v>
      </c>
    </row>
    <row r="2291" spans="1:4" ht="16.2">
      <c r="A2291" s="1">
        <f>策略報表!A2291</f>
        <v>46027</v>
      </c>
      <c r="B2291">
        <f>策略報表!B2291</f>
        <v>2860484.1700000004</v>
      </c>
      <c r="C2291" s="2"/>
      <c r="D2291" t="str">
        <f t="shared" si="47"/>
        <v>202601</v>
      </c>
    </row>
    <row r="2292" spans="1:4" ht="16.2">
      <c r="A2292" s="1">
        <f>策略報表!A2292</f>
        <v>46028</v>
      </c>
      <c r="B2292">
        <f>策略報表!B2292</f>
        <v>229174.06</v>
      </c>
      <c r="C2292" s="2"/>
      <c r="D2292" t="str">
        <f t="shared" si="47"/>
        <v>202601</v>
      </c>
    </row>
    <row r="2293" spans="1:4" ht="16.2">
      <c r="A2293" s="1">
        <f>策略報表!A2293</f>
        <v>46029</v>
      </c>
      <c r="B2293">
        <f>策略報表!B2293</f>
        <v>-123415.23</v>
      </c>
      <c r="C2293" s="2"/>
      <c r="D2293" t="str">
        <f t="shared" si="47"/>
        <v>202601</v>
      </c>
    </row>
    <row r="2294" spans="1:4" ht="16.2">
      <c r="A2294" s="1">
        <f>策略報表!A2294</f>
        <v>46030</v>
      </c>
      <c r="B2294">
        <f>策略報表!B2294</f>
        <v>-69568.67</v>
      </c>
      <c r="C2294" s="2"/>
      <c r="D2294" t="str">
        <f t="shared" si="47"/>
        <v>202601</v>
      </c>
    </row>
    <row r="2295" spans="1:4" ht="16.2">
      <c r="A2295" s="1">
        <f>策略報表!A2295</f>
        <v>46031</v>
      </c>
      <c r="B2295">
        <f>策略報表!B2295</f>
        <v>-232136.92000000004</v>
      </c>
      <c r="C2295" s="2"/>
      <c r="D2295" t="str">
        <f t="shared" si="47"/>
        <v>202601</v>
      </c>
    </row>
    <row r="2296" spans="1:4" ht="16.2">
      <c r="A2296" s="1">
        <f>策略報表!A2296</f>
        <v>46032</v>
      </c>
      <c r="B2296">
        <f>策略報表!B2296</f>
        <v>0</v>
      </c>
      <c r="C2296" s="2"/>
      <c r="D2296" t="str">
        <f t="shared" si="47"/>
        <v>202601</v>
      </c>
    </row>
    <row r="2297" spans="1:4" ht="16.2">
      <c r="A2297" s="1">
        <f>策略報表!A2297</f>
        <v>46033</v>
      </c>
      <c r="B2297">
        <f>策略報表!B2297</f>
        <v>0</v>
      </c>
      <c r="C2297" s="2"/>
      <c r="D2297" t="str">
        <f t="shared" si="47"/>
        <v>202601</v>
      </c>
    </row>
    <row r="2298" spans="1:4" ht="16.2">
      <c r="A2298" s="1">
        <f>策略報表!A2298</f>
        <v>46034</v>
      </c>
      <c r="B2298">
        <f>策略報表!B2298</f>
        <v>137610.23999999999</v>
      </c>
      <c r="C2298" s="2"/>
      <c r="D2298" t="str">
        <f t="shared" si="47"/>
        <v>202601</v>
      </c>
    </row>
    <row r="2299" spans="1:4" ht="16.2">
      <c r="A2299" s="1">
        <f>策略報表!A2299</f>
        <v>46035</v>
      </c>
      <c r="B2299">
        <f>策略報表!B2299</f>
        <v>293855.5</v>
      </c>
      <c r="C2299" s="2"/>
      <c r="D2299" t="str">
        <f t="shared" si="47"/>
        <v>202601</v>
      </c>
    </row>
    <row r="2300" spans="1:4" ht="16.2">
      <c r="A2300" s="1">
        <f>策略報表!A2300</f>
        <v>46036</v>
      </c>
      <c r="B2300">
        <f>策略報表!B2300</f>
        <v>33539.909999999996</v>
      </c>
      <c r="C2300" s="2"/>
      <c r="D2300" t="str">
        <f t="shared" si="47"/>
        <v>202601</v>
      </c>
    </row>
    <row r="2301" spans="1:4" ht="16.2">
      <c r="A2301" s="1">
        <f>策略報表!A2301</f>
        <v>46037</v>
      </c>
      <c r="B2301">
        <f>策略報表!B2301</f>
        <v>-189876.34999999998</v>
      </c>
      <c r="C2301" s="2"/>
      <c r="D2301" t="str">
        <f t="shared" si="47"/>
        <v>202601</v>
      </c>
    </row>
    <row r="2302" spans="1:4" ht="16.2">
      <c r="A2302" s="1">
        <f>策略報表!A2302</f>
        <v>46038</v>
      </c>
      <c r="B2302">
        <f>策略報表!B2302</f>
        <v>247695.19</v>
      </c>
      <c r="C2302" s="2"/>
      <c r="D2302" t="str">
        <f t="shared" si="47"/>
        <v>202601</v>
      </c>
    </row>
    <row r="2303" spans="1:4" ht="16.2">
      <c r="A2303" s="1">
        <f>策略報表!A2303</f>
        <v>46039</v>
      </c>
      <c r="B2303">
        <f>策略報表!B2303</f>
        <v>0</v>
      </c>
      <c r="C2303" s="2"/>
      <c r="D2303" t="str">
        <f t="shared" si="47"/>
        <v>202601</v>
      </c>
    </row>
    <row r="2304" spans="1:4" ht="16.2">
      <c r="A2304" s="1">
        <f>策略報表!A2304</f>
        <v>46040</v>
      </c>
      <c r="B2304">
        <f>策略報表!B2304</f>
        <v>0</v>
      </c>
      <c r="C2304" s="2"/>
      <c r="D2304" t="str">
        <f t="shared" si="47"/>
        <v>202601</v>
      </c>
    </row>
    <row r="2305" spans="1:4" ht="16.2">
      <c r="A2305" s="1">
        <f>策略報表!A2305</f>
        <v>46041</v>
      </c>
      <c r="B2305">
        <f>策略報表!B2305</f>
        <v>-108208.01000000001</v>
      </c>
      <c r="C2305" s="2"/>
      <c r="D2305" t="str">
        <f t="shared" si="47"/>
        <v>202601</v>
      </c>
    </row>
    <row r="2306" spans="1:4" ht="16.2">
      <c r="A2306" s="1">
        <f>策略報表!A2306</f>
        <v>46042</v>
      </c>
      <c r="B2306">
        <f>策略報表!B2306</f>
        <v>-46377.119999999995</v>
      </c>
      <c r="C2306" s="2"/>
      <c r="D2306" t="str">
        <f t="shared" si="47"/>
        <v>202601</v>
      </c>
    </row>
    <row r="2307" spans="1:4" ht="16.2">
      <c r="A2307" s="1">
        <f>策略報表!A2307</f>
        <v>46043</v>
      </c>
      <c r="B2307">
        <f>策略報表!B2307</f>
        <v>-336610.42000000004</v>
      </c>
      <c r="C2307" s="2"/>
      <c r="D2307" t="str">
        <f t="shared" si="47"/>
        <v>202601</v>
      </c>
    </row>
    <row r="2308" spans="1:4" ht="16.2">
      <c r="A2308" s="1">
        <f>策略報表!A2308</f>
        <v>46044</v>
      </c>
      <c r="B2308">
        <f>策略報表!B2308</f>
        <v>-31306.480000000003</v>
      </c>
      <c r="C2308" s="2"/>
      <c r="D2308" t="str">
        <f t="shared" ref="D2308:D2371" si="48">TEXT(A2308,"yyyymm")</f>
        <v>202601</v>
      </c>
    </row>
    <row r="2309" spans="1:4" ht="16.2">
      <c r="A2309" s="1">
        <f>策略報表!A2309</f>
        <v>46045</v>
      </c>
      <c r="B2309">
        <f>策略報表!B2309</f>
        <v>130591.93</v>
      </c>
      <c r="C2309" s="2"/>
      <c r="D2309" t="str">
        <f t="shared" si="48"/>
        <v>202601</v>
      </c>
    </row>
    <row r="2310" spans="1:4" ht="16.2">
      <c r="A2310" s="1">
        <f>策略報表!A2310</f>
        <v>46046</v>
      </c>
      <c r="B2310">
        <f>策略報表!B2310</f>
        <v>0</v>
      </c>
      <c r="C2310" s="2"/>
      <c r="D2310" t="str">
        <f t="shared" si="48"/>
        <v>202601</v>
      </c>
    </row>
    <row r="2311" spans="1:4" ht="16.2">
      <c r="A2311" s="1">
        <f>策略報表!A2311</f>
        <v>46047</v>
      </c>
      <c r="B2311">
        <f>策略報表!B2311</f>
        <v>0</v>
      </c>
      <c r="C2311" s="2"/>
      <c r="D2311" t="str">
        <f t="shared" si="48"/>
        <v>202601</v>
      </c>
    </row>
    <row r="2312" spans="1:4" ht="16.2">
      <c r="A2312" s="1">
        <f>策略報表!A2312</f>
        <v>46048</v>
      </c>
      <c r="B2312">
        <f>策略報表!B2312</f>
        <v>-5531.22</v>
      </c>
      <c r="C2312" s="2"/>
      <c r="D2312" t="str">
        <f t="shared" si="48"/>
        <v>202601</v>
      </c>
    </row>
    <row r="2313" spans="1:4" ht="16.2">
      <c r="A2313" s="1">
        <f>策略報表!A2313</f>
        <v>46049</v>
      </c>
      <c r="B2313">
        <f>策略報表!B2313</f>
        <v>246357.37</v>
      </c>
      <c r="C2313" s="2"/>
      <c r="D2313" t="str">
        <f t="shared" si="48"/>
        <v>202601</v>
      </c>
    </row>
    <row r="2314" spans="1:4" ht="16.2">
      <c r="A2314" s="1">
        <f>策略報表!A2314</f>
        <v>46050</v>
      </c>
      <c r="B2314">
        <f>策略報表!B2314</f>
        <v>543171.67000000004</v>
      </c>
      <c r="C2314" s="2"/>
      <c r="D2314" t="str">
        <f t="shared" si="48"/>
        <v>202601</v>
      </c>
    </row>
    <row r="2315" spans="1:4" ht="16.2">
      <c r="A2315" s="1">
        <f>策略報表!A2315</f>
        <v>46051</v>
      </c>
      <c r="B2315">
        <f>策略報表!B2315</f>
        <v>-140209.46</v>
      </c>
      <c r="C2315" s="2"/>
      <c r="D2315" t="str">
        <f t="shared" si="48"/>
        <v>202601</v>
      </c>
    </row>
    <row r="2316" spans="1:4" ht="16.2">
      <c r="A2316" s="1">
        <f>策略報表!A2316</f>
        <v>46052</v>
      </c>
      <c r="B2316">
        <f>策略報表!B2316</f>
        <v>-113131.93</v>
      </c>
      <c r="C2316" s="2"/>
      <c r="D2316" t="str">
        <f t="shared" si="48"/>
        <v>202601</v>
      </c>
    </row>
    <row r="2317" spans="1:4" ht="16.2">
      <c r="A2317" s="1">
        <f>策略報表!A2317</f>
        <v>46053</v>
      </c>
      <c r="B2317">
        <f>策略報表!B2317</f>
        <v>0</v>
      </c>
      <c r="C2317" s="2"/>
      <c r="D2317" t="str">
        <f t="shared" si="48"/>
        <v>202601</v>
      </c>
    </row>
    <row r="2318" spans="1:4" ht="16.2">
      <c r="A2318" s="1">
        <f>策略報表!A2318</f>
        <v>46054</v>
      </c>
      <c r="B2318">
        <f>策略報表!B2318</f>
        <v>0</v>
      </c>
      <c r="C2318" s="2"/>
      <c r="D2318" t="str">
        <f t="shared" si="48"/>
        <v>202602</v>
      </c>
    </row>
    <row r="2319" spans="1:4" ht="16.2">
      <c r="A2319" s="1">
        <f>策略報表!A2319</f>
        <v>46055</v>
      </c>
      <c r="B2319">
        <f>策略報表!B2319</f>
        <v>112283.12</v>
      </c>
      <c r="C2319" s="2"/>
      <c r="D2319" t="str">
        <f t="shared" si="48"/>
        <v>202602</v>
      </c>
    </row>
    <row r="2320" spans="1:4" ht="16.2">
      <c r="A2320" s="1">
        <f>策略報表!A2320</f>
        <v>46056</v>
      </c>
      <c r="B2320">
        <f>策略報表!B2320</f>
        <v>10489.009999999998</v>
      </c>
      <c r="C2320" s="2"/>
      <c r="D2320" t="str">
        <f t="shared" si="48"/>
        <v>202602</v>
      </c>
    </row>
    <row r="2321" spans="1:4" ht="16.2">
      <c r="A2321" s="1">
        <f>策略報表!A2321</f>
        <v>46057</v>
      </c>
      <c r="B2321">
        <f>策略報表!B2321</f>
        <v>-194401.61</v>
      </c>
      <c r="C2321" s="2"/>
      <c r="D2321" t="str">
        <f t="shared" si="48"/>
        <v>202602</v>
      </c>
    </row>
    <row r="2322" spans="1:4" ht="16.2">
      <c r="A2322" s="1">
        <f>策略報表!A2322</f>
        <v>46058</v>
      </c>
      <c r="B2322">
        <f>策略報表!B2322</f>
        <v>-192863.31</v>
      </c>
      <c r="C2322" s="2"/>
      <c r="D2322" t="str">
        <f t="shared" si="48"/>
        <v>202602</v>
      </c>
    </row>
    <row r="2323" spans="1:4" ht="16.2">
      <c r="A2323" s="1">
        <f>策略報表!A2323</f>
        <v>46059</v>
      </c>
      <c r="B2323">
        <f>策略報表!B2323</f>
        <v>-64351.320000000007</v>
      </c>
      <c r="C2323" s="2"/>
      <c r="D2323" t="str">
        <f t="shared" si="48"/>
        <v>202602</v>
      </c>
    </row>
    <row r="2324" spans="1:4" ht="16.2">
      <c r="A2324" s="1">
        <f>策略報表!A2324</f>
        <v>46060</v>
      </c>
      <c r="B2324">
        <f>策略報表!B2324</f>
        <v>0</v>
      </c>
      <c r="C2324" s="2"/>
      <c r="D2324" t="str">
        <f t="shared" si="48"/>
        <v>202602</v>
      </c>
    </row>
    <row r="2325" spans="1:4" ht="16.2">
      <c r="A2325" s="1">
        <f>策略報表!A2325</f>
        <v>46061</v>
      </c>
      <c r="B2325">
        <f>策略報表!B2325</f>
        <v>0</v>
      </c>
      <c r="C2325" s="2"/>
      <c r="D2325" t="str">
        <f t="shared" si="48"/>
        <v>202602</v>
      </c>
    </row>
    <row r="2326" spans="1:4" ht="16.2">
      <c r="A2326" s="1">
        <f>策略報表!A2326</f>
        <v>46062</v>
      </c>
      <c r="B2326">
        <f>策略報表!B2326</f>
        <v>443901.2</v>
      </c>
      <c r="C2326" s="2"/>
      <c r="D2326" t="str">
        <f t="shared" si="48"/>
        <v>202602</v>
      </c>
    </row>
    <row r="2327" spans="1:4" ht="16.2">
      <c r="A2327" s="1">
        <f>策略報表!A2327</f>
        <v>46063</v>
      </c>
      <c r="B2327">
        <f>策略報表!B2327</f>
        <v>532105.36</v>
      </c>
      <c r="C2327" s="2"/>
      <c r="D2327" t="str">
        <f t="shared" si="48"/>
        <v>202602</v>
      </c>
    </row>
    <row r="2328" spans="1:4" ht="16.2">
      <c r="A2328" s="1">
        <f>策略報表!A2328</f>
        <v>46064</v>
      </c>
      <c r="B2328">
        <f>策略報表!B2328</f>
        <v>475170.68000000005</v>
      </c>
      <c r="C2328" s="2"/>
      <c r="D2328" t="str">
        <f t="shared" si="48"/>
        <v>202602</v>
      </c>
    </row>
    <row r="2329" spans="1:4" ht="16.2">
      <c r="A2329" s="1">
        <f>策略報表!A2329</f>
        <v>46065</v>
      </c>
      <c r="B2329">
        <f>策略報表!B2329</f>
        <v>0</v>
      </c>
      <c r="C2329" s="2"/>
      <c r="D2329" t="str">
        <f t="shared" si="48"/>
        <v>202602</v>
      </c>
    </row>
    <row r="2330" spans="1:4" ht="16.2">
      <c r="A2330" s="1">
        <f>策略報表!A2330</f>
        <v>46066</v>
      </c>
      <c r="B2330">
        <f>策略報表!B2330</f>
        <v>0</v>
      </c>
      <c r="C2330" s="2"/>
      <c r="D2330" t="str">
        <f t="shared" si="48"/>
        <v>202602</v>
      </c>
    </row>
    <row r="2331" spans="1:4" ht="16.2">
      <c r="A2331" s="1">
        <f>策略報表!A2331</f>
        <v>46067</v>
      </c>
      <c r="B2331">
        <f>策略報表!B2331</f>
        <v>0</v>
      </c>
      <c r="C2331" s="2"/>
      <c r="D2331" t="str">
        <f t="shared" si="48"/>
        <v>202602</v>
      </c>
    </row>
    <row r="2332" spans="1:4" ht="16.2">
      <c r="A2332" s="1">
        <f>策略報表!A2332</f>
        <v>46068</v>
      </c>
      <c r="B2332">
        <f>策略報表!B2332</f>
        <v>0</v>
      </c>
      <c r="C2332" s="2"/>
      <c r="D2332" t="str">
        <f t="shared" si="48"/>
        <v>202602</v>
      </c>
    </row>
    <row r="2333" spans="1:4" ht="16.2">
      <c r="A2333" s="1">
        <f>策略報表!A2333</f>
        <v>46069</v>
      </c>
      <c r="B2333">
        <f>策略報表!B2333</f>
        <v>0</v>
      </c>
      <c r="C2333" s="2"/>
      <c r="D2333" t="str">
        <f t="shared" si="48"/>
        <v>202602</v>
      </c>
    </row>
    <row r="2334" spans="1:4" ht="16.2">
      <c r="A2334" s="1">
        <f>策略報表!A2334</f>
        <v>46070</v>
      </c>
      <c r="B2334">
        <f>策略報表!B2334</f>
        <v>0</v>
      </c>
      <c r="C2334" s="2"/>
      <c r="D2334" t="str">
        <f t="shared" si="48"/>
        <v>202602</v>
      </c>
    </row>
    <row r="2335" spans="1:4" ht="16.2">
      <c r="A2335" s="1">
        <f>策略報表!A2335</f>
        <v>46071</v>
      </c>
      <c r="B2335">
        <f>策略報表!B2335</f>
        <v>0</v>
      </c>
      <c r="C2335" s="2"/>
      <c r="D2335" t="str">
        <f t="shared" si="48"/>
        <v>202602</v>
      </c>
    </row>
    <row r="2336" spans="1:4" ht="16.2">
      <c r="A2336" s="1">
        <f>策略報表!A2336</f>
        <v>46072</v>
      </c>
      <c r="B2336">
        <f>策略報表!B2336</f>
        <v>0</v>
      </c>
      <c r="C2336" s="2"/>
      <c r="D2336" t="str">
        <f t="shared" si="48"/>
        <v>202602</v>
      </c>
    </row>
    <row r="2337" spans="1:4" ht="16.2">
      <c r="A2337" s="1">
        <f>策略報表!A2337</f>
        <v>46073</v>
      </c>
      <c r="B2337">
        <f>策略報表!B2337</f>
        <v>0</v>
      </c>
      <c r="C2337" s="2"/>
      <c r="D2337" t="str">
        <f t="shared" si="48"/>
        <v>202602</v>
      </c>
    </row>
    <row r="2338" spans="1:4" ht="16.2">
      <c r="A2338" s="1">
        <f>策略報表!A2338</f>
        <v>46074</v>
      </c>
      <c r="B2338">
        <f>策略報表!B2338</f>
        <v>0</v>
      </c>
      <c r="C2338" s="2"/>
      <c r="D2338" t="str">
        <f t="shared" si="48"/>
        <v>202602</v>
      </c>
    </row>
    <row r="2339" spans="1:4" ht="16.2">
      <c r="A2339" s="1">
        <f>策略報表!A2339</f>
        <v>46075</v>
      </c>
      <c r="B2339">
        <f>策略報表!B2339</f>
        <v>0</v>
      </c>
      <c r="C2339" s="2"/>
      <c r="D2339" t="str">
        <f t="shared" si="48"/>
        <v>202602</v>
      </c>
    </row>
    <row r="2340" spans="1:4" ht="16.2">
      <c r="A2340" s="1">
        <f>策略報表!A2340</f>
        <v>46076</v>
      </c>
      <c r="B2340">
        <f>策略報表!B2340</f>
        <v>239989.04</v>
      </c>
      <c r="C2340" s="2"/>
      <c r="D2340" t="str">
        <f t="shared" si="48"/>
        <v>202602</v>
      </c>
    </row>
    <row r="2341" spans="1:4" ht="16.2">
      <c r="A2341" s="1">
        <f>策略報表!A2341</f>
        <v>46077</v>
      </c>
      <c r="B2341">
        <f>策略報表!B2341</f>
        <v>330352.33</v>
      </c>
      <c r="C2341" s="2"/>
      <c r="D2341" t="str">
        <f t="shared" si="48"/>
        <v>202602</v>
      </c>
    </row>
    <row r="2342" spans="1:4" ht="16.2">
      <c r="A2342" s="1">
        <f>策略報表!A2342</f>
        <v>46078</v>
      </c>
      <c r="B2342">
        <f>策略報表!B2342</f>
        <v>854467.07</v>
      </c>
      <c r="C2342" s="2"/>
      <c r="D2342" t="str">
        <f t="shared" si="48"/>
        <v>202602</v>
      </c>
    </row>
    <row r="2343" spans="1:4" ht="16.2">
      <c r="A2343" s="1">
        <f>策略報表!A2343</f>
        <v>46079</v>
      </c>
      <c r="B2343">
        <f>策略報表!B2343</f>
        <v>83268.05</v>
      </c>
      <c r="C2343" s="2"/>
      <c r="D2343" t="str">
        <f t="shared" si="48"/>
        <v>202602</v>
      </c>
    </row>
    <row r="2344" spans="1:4" ht="16.2">
      <c r="A2344" s="1">
        <f>策略報表!A2344</f>
        <v>46080</v>
      </c>
      <c r="B2344">
        <f>策略報表!B2344</f>
        <v>0</v>
      </c>
      <c r="C2344" s="2"/>
      <c r="D2344" t="str">
        <f t="shared" si="48"/>
        <v>202602</v>
      </c>
    </row>
    <row r="2345" spans="1:4" ht="16.2">
      <c r="A2345" s="1">
        <f>策略報表!A2345</f>
        <v>46081</v>
      </c>
      <c r="B2345">
        <f>策略報表!B2345</f>
        <v>0</v>
      </c>
      <c r="C2345" s="2"/>
      <c r="D2345" t="str">
        <f t="shared" si="48"/>
        <v>202602</v>
      </c>
    </row>
    <row r="2346" spans="1:4" ht="16.2">
      <c r="A2346" s="1">
        <f>策略報表!A2346</f>
        <v>46082</v>
      </c>
      <c r="B2346">
        <f>策略報表!B2346</f>
        <v>0</v>
      </c>
      <c r="C2346" s="2"/>
      <c r="D2346" t="str">
        <f t="shared" si="48"/>
        <v>202603</v>
      </c>
    </row>
    <row r="2347" spans="1:4" ht="16.2">
      <c r="A2347" s="1">
        <f>策略報表!A2347</f>
        <v>46083</v>
      </c>
      <c r="B2347">
        <f>策略報表!B2347</f>
        <v>-412393.07</v>
      </c>
      <c r="C2347" s="2"/>
      <c r="D2347" t="str">
        <f t="shared" si="48"/>
        <v>202603</v>
      </c>
    </row>
    <row r="2348" spans="1:4" ht="16.2">
      <c r="A2348" s="1">
        <f>策略報表!A2348</f>
        <v>46084</v>
      </c>
      <c r="B2348">
        <f>策略報表!B2348</f>
        <v>-409074.1</v>
      </c>
      <c r="C2348" s="2"/>
      <c r="D2348" t="str">
        <f t="shared" si="48"/>
        <v>202603</v>
      </c>
    </row>
    <row r="2349" spans="1:4" ht="16.2">
      <c r="A2349" s="1">
        <f>策略報表!A2349</f>
        <v>46085</v>
      </c>
      <c r="B2349">
        <f>策略報表!B2349</f>
        <v>2365.7800000000207</v>
      </c>
      <c r="C2349" s="2"/>
      <c r="D2349" t="str">
        <f t="shared" si="48"/>
        <v>202603</v>
      </c>
    </row>
    <row r="2350" spans="1:4" ht="16.2">
      <c r="A2350" s="1">
        <f>策略報表!A2350</f>
        <v>46086</v>
      </c>
      <c r="B2350">
        <f>策略報表!B2350</f>
        <v>254245.23999999996</v>
      </c>
      <c r="C2350" s="2"/>
      <c r="D2350" t="str">
        <f t="shared" si="48"/>
        <v>202603</v>
      </c>
    </row>
    <row r="2351" spans="1:4" ht="16.2">
      <c r="A2351" s="1">
        <f>策略報表!A2351</f>
        <v>46087</v>
      </c>
      <c r="B2351">
        <f>策略報表!B2351</f>
        <v>-264786.01</v>
      </c>
      <c r="C2351" s="2"/>
      <c r="D2351" t="str">
        <f t="shared" si="48"/>
        <v>202603</v>
      </c>
    </row>
    <row r="2352" spans="1:4" ht="16.2">
      <c r="A2352" s="1">
        <f>策略報表!A2352</f>
        <v>46088</v>
      </c>
      <c r="B2352">
        <f>策略報表!B2352</f>
        <v>0</v>
      </c>
      <c r="C2352" s="2"/>
      <c r="D2352" t="str">
        <f t="shared" si="48"/>
        <v>202603</v>
      </c>
    </row>
    <row r="2353" spans="1:4" ht="16.2">
      <c r="A2353" s="1">
        <f>策略報表!A2353</f>
        <v>46089</v>
      </c>
      <c r="B2353">
        <f>策略報表!B2353</f>
        <v>0</v>
      </c>
      <c r="C2353" s="2"/>
      <c r="D2353" t="str">
        <f t="shared" si="48"/>
        <v>202603</v>
      </c>
    </row>
    <row r="2354" spans="1:4" ht="16.2">
      <c r="A2354" s="1">
        <f>策略報表!A2354</f>
        <v>46090</v>
      </c>
      <c r="B2354">
        <f>策略報表!B2354</f>
        <v>70422.87</v>
      </c>
      <c r="C2354" s="2"/>
      <c r="D2354" t="str">
        <f t="shared" si="48"/>
        <v>202603</v>
      </c>
    </row>
    <row r="2355" spans="1:4" ht="16.2">
      <c r="A2355" s="1">
        <f>策略報表!A2355</f>
        <v>46091</v>
      </c>
      <c r="B2355">
        <f>策略報表!B2355</f>
        <v>55138.459999999992</v>
      </c>
      <c r="C2355" s="2"/>
      <c r="D2355" t="str">
        <f t="shared" si="48"/>
        <v>202603</v>
      </c>
    </row>
    <row r="2356" spans="1:4" ht="16.2">
      <c r="A2356" s="1">
        <f>策略報表!A2356</f>
        <v>46092</v>
      </c>
      <c r="B2356">
        <f>策略報表!B2356</f>
        <v>375359.91000000003</v>
      </c>
      <c r="C2356" s="2"/>
      <c r="D2356" t="str">
        <f t="shared" si="48"/>
        <v>202603</v>
      </c>
    </row>
    <row r="2357" spans="1:4" ht="16.2">
      <c r="A2357" s="1">
        <f>策略報表!A2357</f>
        <v>46093</v>
      </c>
      <c r="B2357">
        <f>策略報表!B2357</f>
        <v>-400882.07</v>
      </c>
      <c r="C2357" s="2"/>
      <c r="D2357" t="str">
        <f t="shared" si="48"/>
        <v>202603</v>
      </c>
    </row>
    <row r="2358" spans="1:4" ht="16.2">
      <c r="A2358" s="1">
        <f>策略報表!A2358</f>
        <v>46094</v>
      </c>
      <c r="B2358">
        <f>策略報表!B2358</f>
        <v>-748900.42</v>
      </c>
      <c r="C2358" s="2"/>
      <c r="D2358" t="str">
        <f t="shared" si="48"/>
        <v>202603</v>
      </c>
    </row>
    <row r="2359" spans="1:4" ht="16.2">
      <c r="A2359" s="1">
        <f>策略報表!A2359</f>
        <v>46095</v>
      </c>
      <c r="B2359">
        <f>策略報表!B2359</f>
        <v>0</v>
      </c>
      <c r="C2359" s="2"/>
      <c r="D2359" t="str">
        <f t="shared" si="48"/>
        <v>202603</v>
      </c>
    </row>
    <row r="2360" spans="1:4" ht="16.2">
      <c r="A2360" s="1">
        <f>策略報表!A2360</f>
        <v>46096</v>
      </c>
      <c r="B2360">
        <f>策略報表!B2360</f>
        <v>0</v>
      </c>
      <c r="C2360" s="2"/>
      <c r="D2360" t="str">
        <f t="shared" si="48"/>
        <v>202603</v>
      </c>
    </row>
    <row r="2361" spans="1:4" ht="16.2">
      <c r="A2361" s="1">
        <f>策略報表!A2361</f>
        <v>46097</v>
      </c>
      <c r="B2361">
        <f>策略報表!B2361</f>
        <v>3626.1899999999878</v>
      </c>
      <c r="C2361" s="2"/>
      <c r="D2361" t="str">
        <f t="shared" si="48"/>
        <v>202603</v>
      </c>
    </row>
    <row r="2362" spans="1:4" ht="16.2">
      <c r="A2362" s="1">
        <f>策略報表!A2362</f>
        <v>46098</v>
      </c>
      <c r="B2362">
        <f>策略報表!B2362</f>
        <v>92711.79</v>
      </c>
      <c r="C2362" s="2"/>
      <c r="D2362" t="str">
        <f t="shared" si="48"/>
        <v>202603</v>
      </c>
    </row>
    <row r="2363" spans="1:4" ht="16.2">
      <c r="A2363" s="1">
        <f>策略報表!A2363</f>
        <v>46099</v>
      </c>
      <c r="B2363">
        <f>策略報表!B2363</f>
        <v>255048.53000000003</v>
      </c>
      <c r="C2363" s="2"/>
      <c r="D2363" t="str">
        <f t="shared" si="48"/>
        <v>202603</v>
      </c>
    </row>
    <row r="2364" spans="1:4" ht="16.2">
      <c r="A2364" s="1">
        <f>策略報表!A2364</f>
        <v>46100</v>
      </c>
      <c r="B2364">
        <f>策略報表!B2364</f>
        <v>72368.92</v>
      </c>
      <c r="C2364" s="2"/>
      <c r="D2364" t="str">
        <f t="shared" si="48"/>
        <v>202603</v>
      </c>
    </row>
    <row r="2365" spans="1:4" ht="16.2">
      <c r="A2365" s="1">
        <f>策略報表!A2365</f>
        <v>46101</v>
      </c>
      <c r="B2365">
        <f>策略報表!B2365</f>
        <v>75378.75</v>
      </c>
      <c r="C2365" s="2"/>
      <c r="D2365" t="str">
        <f t="shared" si="48"/>
        <v>202603</v>
      </c>
    </row>
    <row r="2366" spans="1:4" ht="16.2">
      <c r="A2366" s="1">
        <f>策略報表!A2366</f>
        <v>46102</v>
      </c>
      <c r="B2366">
        <f>策略報表!B2366</f>
        <v>0</v>
      </c>
      <c r="C2366" s="2"/>
      <c r="D2366" t="str">
        <f t="shared" si="48"/>
        <v>202603</v>
      </c>
    </row>
    <row r="2367" spans="1:4" ht="16.2">
      <c r="A2367" s="1">
        <f>策略報表!A2367</f>
        <v>46103</v>
      </c>
      <c r="B2367">
        <f>策略報表!B2367</f>
        <v>0</v>
      </c>
      <c r="C2367" s="2"/>
      <c r="D2367" t="str">
        <f t="shared" si="48"/>
        <v>202603</v>
      </c>
    </row>
    <row r="2368" spans="1:4" ht="16.2">
      <c r="A2368" s="1">
        <f>策略報表!A2368</f>
        <v>46104</v>
      </c>
      <c r="B2368">
        <f>策略報表!B2368</f>
        <v>111372.76000000001</v>
      </c>
      <c r="C2368" s="2"/>
      <c r="D2368" t="str">
        <f t="shared" si="48"/>
        <v>202603</v>
      </c>
    </row>
    <row r="2369" spans="1:4" ht="16.2">
      <c r="A2369" s="1">
        <f>策略報表!A2369</f>
        <v>46105</v>
      </c>
      <c r="B2369">
        <f>策略報表!B2369</f>
        <v>-59435.970000000016</v>
      </c>
      <c r="C2369" s="2"/>
      <c r="D2369" t="str">
        <f t="shared" si="48"/>
        <v>202603</v>
      </c>
    </row>
    <row r="2370" spans="1:4" ht="16.2">
      <c r="A2370" s="1">
        <f>策略報表!A2370</f>
        <v>46106</v>
      </c>
      <c r="B2370">
        <f>策略報表!B2370</f>
        <v>186791.26</v>
      </c>
      <c r="C2370" s="2"/>
      <c r="D2370" t="str">
        <f t="shared" si="48"/>
        <v>202603</v>
      </c>
    </row>
    <row r="2371" spans="1:4" ht="16.2">
      <c r="A2371" s="1">
        <f>策略報表!A2371</f>
        <v>46107</v>
      </c>
      <c r="B2371">
        <f>策略報表!B2371</f>
        <v>-181695.56</v>
      </c>
      <c r="C2371" s="2"/>
      <c r="D2371" t="str">
        <f t="shared" si="48"/>
        <v>202603</v>
      </c>
    </row>
    <row r="2372" spans="1:4" ht="16.2">
      <c r="A2372" s="1">
        <f>策略報表!A2372</f>
        <v>46108</v>
      </c>
      <c r="B2372">
        <f>策略報表!B2372</f>
        <v>15488.240000000013</v>
      </c>
      <c r="C2372" s="2"/>
      <c r="D2372" t="str">
        <f t="shared" ref="D2372:D2435" si="49">TEXT(A2372,"yyyymm")</f>
        <v>202603</v>
      </c>
    </row>
    <row r="2373" spans="1:4" ht="16.2">
      <c r="A2373" s="1">
        <f>策略報表!A2373</f>
        <v>46109</v>
      </c>
      <c r="B2373">
        <f>策略報表!B2373</f>
        <v>0</v>
      </c>
      <c r="C2373" s="2"/>
      <c r="D2373" t="str">
        <f t="shared" si="49"/>
        <v>202603</v>
      </c>
    </row>
    <row r="2374" spans="1:4" ht="16.2">
      <c r="A2374" s="1">
        <f>策略報表!A2374</f>
        <v>46110</v>
      </c>
      <c r="B2374">
        <f>策略報表!B2374</f>
        <v>0</v>
      </c>
      <c r="C2374" s="2"/>
      <c r="D2374" t="str">
        <f t="shared" si="49"/>
        <v>202603</v>
      </c>
    </row>
    <row r="2375" spans="1:4" ht="16.2">
      <c r="A2375" s="1">
        <f>策略報表!A2375</f>
        <v>46111</v>
      </c>
      <c r="B2375">
        <f>策略報表!B2375</f>
        <v>524105.80000000005</v>
      </c>
      <c r="C2375" s="2"/>
      <c r="D2375" t="str">
        <f t="shared" si="49"/>
        <v>202603</v>
      </c>
    </row>
    <row r="2376" spans="1:4" ht="16.2">
      <c r="A2376" s="1">
        <f>策略報表!A2376</f>
        <v>46112</v>
      </c>
      <c r="B2376">
        <f>策略報表!B2376</f>
        <v>-535656.39</v>
      </c>
      <c r="C2376" s="2"/>
      <c r="D2376" t="str">
        <f t="shared" si="49"/>
        <v>202603</v>
      </c>
    </row>
    <row r="2377" spans="1:4" ht="16.2">
      <c r="A2377" s="1">
        <f>策略報表!A2377</f>
        <v>46113</v>
      </c>
      <c r="B2377">
        <f>策略報表!B2377</f>
        <v>863461.07</v>
      </c>
      <c r="C2377" s="2"/>
      <c r="D2377" t="str">
        <f t="shared" si="49"/>
        <v>202604</v>
      </c>
    </row>
    <row r="2378" spans="1:4" ht="16.2">
      <c r="A2378" s="1">
        <f>策略報表!A2378</f>
        <v>46114</v>
      </c>
      <c r="B2378">
        <f>策略報表!B2378</f>
        <v>-867458.16999999993</v>
      </c>
      <c r="C2378" s="2"/>
      <c r="D2378" t="str">
        <f t="shared" si="49"/>
        <v>202604</v>
      </c>
    </row>
    <row r="2379" spans="1:4" ht="16.2">
      <c r="A2379" s="1">
        <f>策略報表!A2379</f>
        <v>46115</v>
      </c>
      <c r="B2379">
        <f>策略報表!B2379</f>
        <v>0</v>
      </c>
      <c r="C2379" s="2"/>
      <c r="D2379" t="str">
        <f t="shared" si="49"/>
        <v>202604</v>
      </c>
    </row>
    <row r="2380" spans="1:4" ht="16.2">
      <c r="A2380" s="1">
        <f>策略報表!A2380</f>
        <v>46116</v>
      </c>
      <c r="B2380">
        <f>策略報表!B2380</f>
        <v>0</v>
      </c>
      <c r="C2380" s="2"/>
      <c r="D2380" t="str">
        <f t="shared" si="49"/>
        <v>202604</v>
      </c>
    </row>
    <row r="2381" spans="1:4" ht="16.2">
      <c r="A2381" s="1">
        <f>策略報表!A2381</f>
        <v>46117</v>
      </c>
      <c r="B2381">
        <f>策略報表!B2381</f>
        <v>0</v>
      </c>
      <c r="C2381" s="2"/>
      <c r="D2381" t="str">
        <f t="shared" si="49"/>
        <v>202604</v>
      </c>
    </row>
    <row r="2382" spans="1:4" ht="16.2">
      <c r="A2382" s="1">
        <f>策略報表!A2382</f>
        <v>46118</v>
      </c>
      <c r="B2382">
        <f>策略報表!B2382</f>
        <v>0</v>
      </c>
      <c r="C2382" s="2"/>
      <c r="D2382" t="str">
        <f t="shared" si="49"/>
        <v>202604</v>
      </c>
    </row>
    <row r="2383" spans="1:4" ht="16.2">
      <c r="A2383" s="1">
        <f>策略報表!A2383</f>
        <v>46119</v>
      </c>
      <c r="B2383">
        <f>策略報表!B2383</f>
        <v>57103.930000000008</v>
      </c>
      <c r="C2383" s="2"/>
      <c r="D2383" t="str">
        <f t="shared" si="49"/>
        <v>202604</v>
      </c>
    </row>
    <row r="2384" spans="1:4" ht="16.2">
      <c r="A2384" s="1">
        <f>策略報表!A2384</f>
        <v>46120</v>
      </c>
      <c r="B2384">
        <f>策略報表!B2384</f>
        <v>2151982.7399999998</v>
      </c>
      <c r="C2384" s="2"/>
      <c r="D2384" t="str">
        <f t="shared" si="49"/>
        <v>202604</v>
      </c>
    </row>
    <row r="2385" spans="1:4" ht="16.2">
      <c r="A2385" s="1">
        <f>策略報表!A2385</f>
        <v>46121</v>
      </c>
      <c r="B2385">
        <f>策略報表!B2385</f>
        <v>-326903.28999999998</v>
      </c>
      <c r="C2385" s="2"/>
      <c r="D2385" t="str">
        <f t="shared" si="49"/>
        <v>202604</v>
      </c>
    </row>
    <row r="2386" spans="1:4" ht="16.2">
      <c r="A2386" s="1">
        <f>策略報表!A2386</f>
        <v>46122</v>
      </c>
      <c r="B2386">
        <f>策略報表!B2386</f>
        <v>387721.42</v>
      </c>
      <c r="C2386" s="2"/>
      <c r="D2386" t="str">
        <f t="shared" si="49"/>
        <v>202604</v>
      </c>
    </row>
    <row r="2387" spans="1:4" ht="16.2">
      <c r="A2387" s="1">
        <f>策略報表!A2387</f>
        <v>46123</v>
      </c>
      <c r="B2387">
        <f>策略報表!B2387</f>
        <v>0</v>
      </c>
      <c r="C2387" s="2"/>
      <c r="D2387" t="str">
        <f t="shared" si="49"/>
        <v>202604</v>
      </c>
    </row>
    <row r="2388" spans="1:4" ht="16.2">
      <c r="A2388" s="1">
        <f>策略報表!A2388</f>
        <v>46124</v>
      </c>
      <c r="B2388">
        <f>策略報表!B2388</f>
        <v>0</v>
      </c>
      <c r="C2388" s="2"/>
      <c r="D2388" t="str">
        <f t="shared" si="49"/>
        <v>202604</v>
      </c>
    </row>
    <row r="2389" spans="1:4" ht="16.2">
      <c r="A2389" s="1">
        <f>策略報表!A2389</f>
        <v>46125</v>
      </c>
      <c r="B2389">
        <f>策略報表!B2389</f>
        <v>-133320.04999999999</v>
      </c>
      <c r="C2389" s="2"/>
      <c r="D2389" t="str">
        <f t="shared" si="49"/>
        <v>202604</v>
      </c>
    </row>
    <row r="2390" spans="1:4" ht="16.2">
      <c r="A2390" s="1">
        <f>策略報表!A2390</f>
        <v>46126</v>
      </c>
      <c r="B2390">
        <f>策略報表!B2390</f>
        <v>695185.78</v>
      </c>
      <c r="C2390" s="2"/>
      <c r="D2390" t="str">
        <f t="shared" si="49"/>
        <v>202604</v>
      </c>
    </row>
    <row r="2391" spans="1:4" ht="16.2">
      <c r="A2391" s="1">
        <f>策略報表!A2391</f>
        <v>46127</v>
      </c>
      <c r="B2391">
        <f>策略報表!B2391</f>
        <v>498567.31000000006</v>
      </c>
      <c r="C2391" s="2"/>
      <c r="D2391" t="str">
        <f t="shared" si="49"/>
        <v>202604</v>
      </c>
    </row>
    <row r="2392" spans="1:4" ht="16.2">
      <c r="A2392" s="1">
        <f>策略報表!A2392</f>
        <v>46128</v>
      </c>
      <c r="B2392">
        <f>策略報表!B2392</f>
        <v>30854.990000000005</v>
      </c>
      <c r="C2392" s="2"/>
      <c r="D2392" t="str">
        <f t="shared" si="49"/>
        <v>202604</v>
      </c>
    </row>
    <row r="2393" spans="1:4" ht="16.2">
      <c r="A2393" s="1">
        <f>策略報表!A2393</f>
        <v>46129</v>
      </c>
      <c r="B2393">
        <f>策略報表!B2393</f>
        <v>-202915.94</v>
      </c>
      <c r="C2393" s="2"/>
      <c r="D2393" t="str">
        <f t="shared" si="49"/>
        <v>202604</v>
      </c>
    </row>
    <row r="2394" spans="1:4" ht="16.2">
      <c r="A2394" s="1">
        <f>策略報表!A2394</f>
        <v>46130</v>
      </c>
      <c r="B2394">
        <f>策略報表!B2394</f>
        <v>0</v>
      </c>
      <c r="C2394" s="2"/>
      <c r="D2394" t="str">
        <f t="shared" si="49"/>
        <v>202604</v>
      </c>
    </row>
    <row r="2395" spans="1:4" ht="16.2">
      <c r="A2395" s="1">
        <f>策略報表!A2395</f>
        <v>46131</v>
      </c>
      <c r="B2395">
        <f>策略報表!B2395</f>
        <v>0</v>
      </c>
      <c r="C2395" s="2"/>
      <c r="D2395" t="str">
        <f t="shared" si="49"/>
        <v>202604</v>
      </c>
    </row>
    <row r="2396" spans="1:4" ht="16.2">
      <c r="A2396" s="1">
        <f>策略報表!A2396</f>
        <v>46132</v>
      </c>
      <c r="B2396">
        <f>策略報表!B2396</f>
        <v>-383525.73</v>
      </c>
      <c r="C2396" s="2"/>
      <c r="D2396" t="str">
        <f t="shared" si="49"/>
        <v>202604</v>
      </c>
    </row>
    <row r="2397" spans="1:4" ht="16.2">
      <c r="A2397" s="1">
        <f>策略報表!A2397</f>
        <v>46133</v>
      </c>
      <c r="B2397">
        <f>策略報表!B2397</f>
        <v>227974.43000000002</v>
      </c>
      <c r="C2397" s="2"/>
      <c r="D2397" t="str">
        <f t="shared" si="49"/>
        <v>202604</v>
      </c>
    </row>
    <row r="2398" spans="1:4" ht="16.2">
      <c r="A2398" s="1">
        <f>策略報表!A2398</f>
        <v>46134</v>
      </c>
      <c r="B2398">
        <f>策略報表!B2398</f>
        <v>-95539.450000000012</v>
      </c>
      <c r="C2398" s="2"/>
      <c r="D2398" t="str">
        <f t="shared" si="49"/>
        <v>202604</v>
      </c>
    </row>
    <row r="2399" spans="1:4" ht="16.2">
      <c r="A2399" s="1">
        <f>策略報表!A2399</f>
        <v>46135</v>
      </c>
      <c r="B2399">
        <f>策略報表!B2399</f>
        <v>-248082.07</v>
      </c>
      <c r="C2399" s="2"/>
      <c r="D2399" t="str">
        <f t="shared" si="49"/>
        <v>202604</v>
      </c>
    </row>
    <row r="2400" spans="1:4" ht="16.2">
      <c r="A2400" s="1">
        <f>策略報表!A2400</f>
        <v>46136</v>
      </c>
      <c r="B2400">
        <f>策略報表!B2400</f>
        <v>774851.43</v>
      </c>
      <c r="C2400" s="2"/>
      <c r="D2400" t="str">
        <f t="shared" si="49"/>
        <v>202604</v>
      </c>
    </row>
    <row r="2401" spans="1:4" ht="16.2">
      <c r="A2401" s="1">
        <f>策略報表!A2401</f>
        <v>46137</v>
      </c>
      <c r="B2401">
        <f>策略報表!B2401</f>
        <v>0</v>
      </c>
      <c r="C2401" s="2"/>
      <c r="D2401" t="str">
        <f t="shared" si="49"/>
        <v>202604</v>
      </c>
    </row>
    <row r="2402" spans="1:4" ht="16.2">
      <c r="A2402" s="1">
        <f>策略報表!A2402</f>
        <v>46138</v>
      </c>
      <c r="B2402">
        <f>策略報表!B2402</f>
        <v>0</v>
      </c>
      <c r="C2402" s="2"/>
      <c r="D2402" t="str">
        <f t="shared" si="49"/>
        <v>202604</v>
      </c>
    </row>
    <row r="2403" spans="1:4" ht="16.2">
      <c r="A2403" s="1">
        <f>策略報表!A2403</f>
        <v>46139</v>
      </c>
      <c r="B2403">
        <f>策略報表!B2403</f>
        <v>419991.54</v>
      </c>
      <c r="C2403" s="2"/>
      <c r="D2403" t="str">
        <f t="shared" si="49"/>
        <v>202604</v>
      </c>
    </row>
    <row r="2404" spans="1:4" ht="16.2">
      <c r="A2404" s="1">
        <f>策略報表!A2404</f>
        <v>46140</v>
      </c>
      <c r="B2404">
        <f>策略報表!B2404</f>
        <v>-135576.95999999999</v>
      </c>
      <c r="C2404" s="2"/>
      <c r="D2404" t="str">
        <f t="shared" si="49"/>
        <v>202604</v>
      </c>
    </row>
    <row r="2405" spans="1:4" ht="16.2">
      <c r="A2405" s="1">
        <f>策略報表!A2405</f>
        <v>46141</v>
      </c>
      <c r="B2405">
        <f>策略報表!B2405</f>
        <v>-225063.74000000002</v>
      </c>
      <c r="C2405" s="2"/>
      <c r="D2405" t="str">
        <f t="shared" si="49"/>
        <v>202604</v>
      </c>
    </row>
    <row r="2406" spans="1:4" ht="16.2">
      <c r="A2406" s="1">
        <f>策略報表!A2406</f>
        <v>46142</v>
      </c>
      <c r="B2406">
        <f>策略報表!B2406</f>
        <v>-322848.77</v>
      </c>
      <c r="C2406" s="2"/>
      <c r="D2406" t="str">
        <f t="shared" si="49"/>
        <v>202604</v>
      </c>
    </row>
    <row r="2407" spans="1:4" ht="16.2">
      <c r="A2407" s="1">
        <f>策略報表!A2407</f>
        <v>46143</v>
      </c>
      <c r="B2407">
        <f>策略報表!B2407</f>
        <v>0</v>
      </c>
      <c r="C2407" s="2"/>
      <c r="D2407" t="str">
        <f t="shared" si="49"/>
        <v>202605</v>
      </c>
    </row>
    <row r="2408" spans="1:4" ht="16.2">
      <c r="A2408" s="1">
        <f>策略報表!A2408</f>
        <v>46144</v>
      </c>
      <c r="B2408">
        <f>策略報表!B2408</f>
        <v>0</v>
      </c>
      <c r="C2408" s="2"/>
      <c r="D2408" t="str">
        <f t="shared" si="49"/>
        <v>202605</v>
      </c>
    </row>
    <row r="2409" spans="1:4" ht="16.2">
      <c r="A2409" s="1">
        <f>策略報表!A2409</f>
        <v>46145</v>
      </c>
      <c r="B2409">
        <f>策略報表!B2409</f>
        <v>0</v>
      </c>
      <c r="C2409" s="2"/>
      <c r="D2409" t="str">
        <f t="shared" si="49"/>
        <v>202605</v>
      </c>
    </row>
    <row r="2410" spans="1:4" ht="16.2">
      <c r="A2410" s="1">
        <f>策略報表!A2410</f>
        <v>46146</v>
      </c>
      <c r="B2410">
        <f>策略報表!B2410</f>
        <v>2093376.8</v>
      </c>
      <c r="C2410" s="2"/>
      <c r="D2410" t="str">
        <f t="shared" si="49"/>
        <v>202605</v>
      </c>
    </row>
    <row r="2411" spans="1:4" ht="16.2">
      <c r="A2411" s="1">
        <f>策略報表!A2411</f>
        <v>46147</v>
      </c>
      <c r="B2411">
        <f>策略報表!B2411</f>
        <v>-546631.22</v>
      </c>
      <c r="C2411" s="2"/>
      <c r="D2411" t="str">
        <f t="shared" si="49"/>
        <v>202605</v>
      </c>
    </row>
    <row r="2412" spans="1:4" ht="16.2">
      <c r="A2412" s="1">
        <f>策略報表!A2412</f>
        <v>46148</v>
      </c>
      <c r="B2412">
        <f>策略報表!B2412</f>
        <v>473341.44</v>
      </c>
      <c r="C2412" s="2"/>
      <c r="D2412" t="str">
        <f t="shared" si="49"/>
        <v>202605</v>
      </c>
    </row>
    <row r="2413" spans="1:4" ht="16.2">
      <c r="A2413" s="1">
        <f>策略報表!A2413</f>
        <v>46149</v>
      </c>
      <c r="B2413">
        <f>策略報表!B2413</f>
        <v>126532.23999999999</v>
      </c>
      <c r="C2413" s="2"/>
      <c r="D2413" t="str">
        <f t="shared" si="49"/>
        <v>202605</v>
      </c>
    </row>
    <row r="2414" spans="1:4" ht="16.2">
      <c r="A2414" s="1">
        <f>策略報表!A2414</f>
        <v>46150</v>
      </c>
      <c r="B2414">
        <f>策略報表!B2414</f>
        <v>-318078.36</v>
      </c>
      <c r="C2414" s="2"/>
      <c r="D2414" t="str">
        <f t="shared" si="49"/>
        <v>202605</v>
      </c>
    </row>
    <row r="2415" spans="1:4" ht="16.2">
      <c r="A2415" s="1">
        <f>策略報表!A2415</f>
        <v>46151</v>
      </c>
      <c r="B2415">
        <f>策略報表!B2415</f>
        <v>0</v>
      </c>
      <c r="C2415" s="2"/>
      <c r="D2415" t="str">
        <f t="shared" si="49"/>
        <v>202605</v>
      </c>
    </row>
    <row r="2416" spans="1:4" ht="16.2">
      <c r="A2416" s="1">
        <f>策略報表!A2416</f>
        <v>46152</v>
      </c>
      <c r="B2416">
        <f>策略報表!B2416</f>
        <v>0</v>
      </c>
      <c r="C2416" s="2"/>
      <c r="D2416" t="str">
        <f t="shared" si="49"/>
        <v>202605</v>
      </c>
    </row>
    <row r="2417" spans="1:4" ht="16.2">
      <c r="A2417" s="1">
        <f>策略報表!A2417</f>
        <v>46153</v>
      </c>
      <c r="B2417">
        <f>策略報表!B2417</f>
        <v>-247346.03</v>
      </c>
      <c r="C2417" s="2"/>
      <c r="D2417" t="str">
        <f t="shared" si="49"/>
        <v>202605</v>
      </c>
    </row>
    <row r="2418" spans="1:4" ht="16.2">
      <c r="A2418" s="1">
        <f>策略報表!A2418</f>
        <v>46154</v>
      </c>
      <c r="B2418">
        <f>策略報表!B2418</f>
        <v>-343360.38</v>
      </c>
      <c r="C2418" s="2"/>
      <c r="D2418" t="str">
        <f t="shared" si="49"/>
        <v>202605</v>
      </c>
    </row>
    <row r="2419" spans="1:4" ht="16.2">
      <c r="A2419" s="1">
        <f>策略報表!A2419</f>
        <v>46155</v>
      </c>
      <c r="B2419">
        <f>策略報表!B2419</f>
        <v>-40445.410000000003</v>
      </c>
      <c r="C2419" s="2"/>
      <c r="D2419" t="str">
        <f t="shared" si="49"/>
        <v>202605</v>
      </c>
    </row>
    <row r="2420" spans="1:4" ht="16.2">
      <c r="A2420" s="1">
        <f>策略報表!A2420</f>
        <v>46156</v>
      </c>
      <c r="B2420">
        <f>策略報表!B2420</f>
        <v>14113.530000000012</v>
      </c>
      <c r="C2420" s="2"/>
      <c r="D2420" t="str">
        <f t="shared" si="49"/>
        <v>202605</v>
      </c>
    </row>
    <row r="2421" spans="1:4" ht="16.2">
      <c r="A2421" s="1">
        <f>策略報表!A2421</f>
        <v>46157</v>
      </c>
      <c r="B2421">
        <f>策略報表!B2421</f>
        <v>-581012.13</v>
      </c>
      <c r="C2421" s="2"/>
      <c r="D2421" t="str">
        <f t="shared" si="49"/>
        <v>202605</v>
      </c>
    </row>
    <row r="2422" spans="1:4" ht="16.2">
      <c r="A2422" s="1">
        <f>策略報表!A2422</f>
        <v>46158</v>
      </c>
      <c r="B2422">
        <f>策略報表!B2422</f>
        <v>0</v>
      </c>
      <c r="C2422" s="2"/>
      <c r="D2422" t="str">
        <f t="shared" si="49"/>
        <v>202605</v>
      </c>
    </row>
    <row r="2423" spans="1:4" ht="16.2">
      <c r="A2423" s="1">
        <f>策略報表!A2423</f>
        <v>46159</v>
      </c>
      <c r="B2423">
        <f>策略報表!B2423</f>
        <v>0</v>
      </c>
      <c r="C2423" s="2"/>
      <c r="D2423" t="str">
        <f t="shared" si="49"/>
        <v>202605</v>
      </c>
    </row>
    <row r="2424" spans="1:4" ht="16.2">
      <c r="A2424" s="1">
        <f>策略報表!A2424</f>
        <v>46160</v>
      </c>
      <c r="B2424">
        <f>策略報表!B2424</f>
        <v>28304.33</v>
      </c>
      <c r="C2424" s="2"/>
      <c r="D2424" t="str">
        <f t="shared" si="49"/>
        <v>202605</v>
      </c>
    </row>
    <row r="2425" spans="1:4" ht="16.2">
      <c r="A2425" s="1">
        <f>策略報表!A2425</f>
        <v>46161</v>
      </c>
      <c r="B2425">
        <f>策略報表!B2425</f>
        <v>73052.310000000012</v>
      </c>
      <c r="C2425" s="2"/>
      <c r="D2425" t="str">
        <f t="shared" si="49"/>
        <v>202605</v>
      </c>
    </row>
    <row r="2426" spans="1:4" ht="16.2">
      <c r="A2426" s="1">
        <f>策略報表!A2426</f>
        <v>46162</v>
      </c>
      <c r="B2426">
        <f>策略報表!B2426</f>
        <v>109572.94000000002</v>
      </c>
      <c r="C2426" s="2"/>
      <c r="D2426" t="str">
        <f t="shared" si="49"/>
        <v>202605</v>
      </c>
    </row>
    <row r="2427" spans="1:4" ht="16.2">
      <c r="A2427" s="1">
        <f>策略報表!A2427</f>
        <v>46163</v>
      </c>
      <c r="B2427">
        <f>策略報表!B2427</f>
        <v>275777.34000000003</v>
      </c>
      <c r="C2427" s="2"/>
      <c r="D2427" t="str">
        <f t="shared" si="49"/>
        <v>202605</v>
      </c>
    </row>
    <row r="2428" spans="1:4" ht="16.2">
      <c r="A2428" s="1">
        <f>策略報表!A2428</f>
        <v>46164</v>
      </c>
      <c r="B2428">
        <f>策略報表!B2428</f>
        <v>730755.20000000007</v>
      </c>
      <c r="C2428" s="2"/>
      <c r="D2428" t="str">
        <f t="shared" si="49"/>
        <v>202605</v>
      </c>
    </row>
    <row r="2429" spans="1:4" ht="16.2">
      <c r="A2429" s="1">
        <f>策略報表!A2429</f>
        <v>46165</v>
      </c>
      <c r="B2429">
        <f>策略報表!B2429</f>
        <v>0</v>
      </c>
      <c r="C2429" s="2"/>
      <c r="D2429" t="str">
        <f t="shared" si="49"/>
        <v>202605</v>
      </c>
    </row>
    <row r="2430" spans="1:4" ht="16.2">
      <c r="A2430" s="1">
        <f>策略報表!A2430</f>
        <v>46166</v>
      </c>
      <c r="B2430">
        <f>策略報表!B2430</f>
        <v>0</v>
      </c>
      <c r="C2430" s="2"/>
      <c r="D2430" t="str">
        <f t="shared" si="49"/>
        <v>202605</v>
      </c>
    </row>
    <row r="2431" spans="1:4" ht="16.2">
      <c r="A2431" s="1">
        <f>策略報表!A2431</f>
        <v>46167</v>
      </c>
      <c r="B2431">
        <f>策略報表!B2431</f>
        <v>1752798.81</v>
      </c>
      <c r="C2431" s="2"/>
      <c r="D2431" t="str">
        <f t="shared" si="49"/>
        <v>202605</v>
      </c>
    </row>
    <row r="2432" spans="1:4" ht="16.2">
      <c r="A2432" s="1">
        <f>策略報表!A2432</f>
        <v>46168</v>
      </c>
      <c r="B2432">
        <f>策略報表!B2432</f>
        <v>266351.45</v>
      </c>
      <c r="C2432" s="2"/>
      <c r="D2432" t="str">
        <f t="shared" si="49"/>
        <v>202605</v>
      </c>
    </row>
    <row r="2433" spans="1:4" ht="16.2">
      <c r="A2433" s="1">
        <f>策略報表!A2433</f>
        <v>46169</v>
      </c>
      <c r="B2433">
        <f>策略報表!B2433</f>
        <v>337756.74</v>
      </c>
      <c r="C2433" s="2"/>
      <c r="D2433" t="str">
        <f t="shared" si="49"/>
        <v>202605</v>
      </c>
    </row>
    <row r="2434" spans="1:4" ht="16.2">
      <c r="A2434" s="1">
        <f>策略報表!A2434</f>
        <v>46170</v>
      </c>
      <c r="B2434">
        <f>策略報表!B2434</f>
        <v>191126.68</v>
      </c>
      <c r="C2434" s="2"/>
      <c r="D2434" t="str">
        <f t="shared" si="49"/>
        <v>202605</v>
      </c>
    </row>
    <row r="2435" spans="1:4" ht="16.2">
      <c r="A2435" s="1">
        <f>策略報表!A2435</f>
        <v>46171</v>
      </c>
      <c r="B2435">
        <f>策略報表!B2435</f>
        <v>535645.5</v>
      </c>
      <c r="C2435" s="2"/>
      <c r="D2435" t="str">
        <f t="shared" si="49"/>
        <v>202605</v>
      </c>
    </row>
    <row r="2436" spans="1:4" ht="16.2">
      <c r="A2436" s="1">
        <f>策略報表!A2436</f>
        <v>46172</v>
      </c>
      <c r="B2436">
        <f>策略報表!B2436</f>
        <v>0</v>
      </c>
      <c r="C2436" s="2"/>
      <c r="D2436" t="str">
        <f t="shared" ref="D2436:D2499" si="50">TEXT(A2436,"yyyymm")</f>
        <v>202605</v>
      </c>
    </row>
    <row r="2437" spans="1:4" ht="16.2">
      <c r="A2437" s="1">
        <f>策略報表!A2437</f>
        <v>46173</v>
      </c>
      <c r="B2437">
        <f>策略報表!B2437</f>
        <v>0</v>
      </c>
      <c r="C2437" s="2"/>
      <c r="D2437" t="str">
        <f t="shared" si="50"/>
        <v>202605</v>
      </c>
    </row>
    <row r="2438" spans="1:4" ht="16.2">
      <c r="A2438" s="1">
        <f>策略報表!A2438</f>
        <v>46174</v>
      </c>
      <c r="B2438">
        <f>策略報表!B2438</f>
        <v>315124.23</v>
      </c>
      <c r="C2438" s="2"/>
      <c r="D2438" t="str">
        <f t="shared" si="50"/>
        <v>202606</v>
      </c>
    </row>
    <row r="2439" spans="1:4" ht="16.2">
      <c r="A2439" s="1">
        <f>策略報表!A2439</f>
        <v>46175</v>
      </c>
      <c r="B2439">
        <f>策略報表!B2439</f>
        <v>122221.08000000003</v>
      </c>
      <c r="C2439" s="2"/>
      <c r="D2439" t="str">
        <f t="shared" si="50"/>
        <v>202606</v>
      </c>
    </row>
    <row r="2440" spans="1:4" ht="16.2">
      <c r="A2440" s="1">
        <f>策略報表!A2440</f>
        <v>46176</v>
      </c>
      <c r="B2440">
        <f>策略報表!B2440</f>
        <v>542997.38</v>
      </c>
      <c r="C2440" s="2"/>
      <c r="D2440" t="str">
        <f t="shared" si="50"/>
        <v>202606</v>
      </c>
    </row>
    <row r="2441" spans="1:4" ht="16.2">
      <c r="A2441" s="1">
        <f>策略報表!A2441</f>
        <v>46177</v>
      </c>
      <c r="B2441">
        <f>策略報表!B2441</f>
        <v>-411533.60999999993</v>
      </c>
      <c r="C2441" s="2"/>
      <c r="D2441" t="str">
        <f t="shared" si="50"/>
        <v>202606</v>
      </c>
    </row>
    <row r="2442" spans="1:4" ht="16.2">
      <c r="A2442" s="1">
        <f>策略報表!A2442</f>
        <v>46178</v>
      </c>
      <c r="B2442">
        <f>策略報表!B2442</f>
        <v>-162136.46999999997</v>
      </c>
      <c r="C2442" s="2"/>
      <c r="D2442" t="str">
        <f t="shared" si="50"/>
        <v>202606</v>
      </c>
    </row>
    <row r="2443" spans="1:4" ht="16.2">
      <c r="A2443" s="1">
        <f>策略報表!A2443</f>
        <v>46179</v>
      </c>
      <c r="B2443">
        <f>策略報表!B2443</f>
        <v>0</v>
      </c>
      <c r="C2443" s="2"/>
      <c r="D2443" t="str">
        <f t="shared" si="50"/>
        <v>202606</v>
      </c>
    </row>
    <row r="2444" spans="1:4" ht="16.2">
      <c r="A2444" s="1">
        <f>策略報表!A2444</f>
        <v>46180</v>
      </c>
      <c r="B2444">
        <f>策略報表!B2444</f>
        <v>0</v>
      </c>
      <c r="C2444" s="2"/>
      <c r="D2444" t="str">
        <f t="shared" si="50"/>
        <v>202606</v>
      </c>
    </row>
    <row r="2445" spans="1:4" ht="16.2">
      <c r="A2445" s="1">
        <f>策略報表!A2445</f>
        <v>46181</v>
      </c>
      <c r="B2445">
        <f>策略報表!B2445</f>
        <v>1262878.1500000001</v>
      </c>
      <c r="C2445" s="2"/>
      <c r="D2445" t="str">
        <f t="shared" si="50"/>
        <v>202606</v>
      </c>
    </row>
    <row r="2446" spans="1:4" ht="16.2">
      <c r="A2446" s="1">
        <f>策略報表!A2446</f>
        <v>46182</v>
      </c>
      <c r="B2446">
        <f>策略報表!B2446</f>
        <v>430618.99</v>
      </c>
      <c r="C2446" s="2"/>
      <c r="D2446" t="str">
        <f t="shared" si="50"/>
        <v>202606</v>
      </c>
    </row>
    <row r="2447" spans="1:4" ht="16.2">
      <c r="A2447" s="1">
        <f>策略報表!A2447</f>
        <v>46183</v>
      </c>
      <c r="B2447">
        <f>策略報表!B2447</f>
        <v>-577767.93000000005</v>
      </c>
      <c r="C2447" s="2"/>
      <c r="D2447" t="str">
        <f t="shared" si="50"/>
        <v>202606</v>
      </c>
    </row>
    <row r="2448" spans="1:4" ht="16.2">
      <c r="A2448" s="1">
        <f>策略報表!A2448</f>
        <v>46184</v>
      </c>
      <c r="B2448">
        <f>策略報表!B2448</f>
        <v>-791872.1399999999</v>
      </c>
      <c r="C2448" s="2"/>
      <c r="D2448" t="str">
        <f t="shared" si="50"/>
        <v>202606</v>
      </c>
    </row>
    <row r="2449" spans="1:4" ht="16.2">
      <c r="A2449" s="1">
        <f>策略報表!A2449</f>
        <v>46185</v>
      </c>
      <c r="B2449">
        <f>策略報表!B2449</f>
        <v>64121.839999999989</v>
      </c>
      <c r="C2449" s="2"/>
      <c r="D2449" t="str">
        <f t="shared" si="50"/>
        <v>202606</v>
      </c>
    </row>
    <row r="2450" spans="1:4" ht="16.2">
      <c r="A2450" s="1">
        <f>策略報表!A2450</f>
        <v>46186</v>
      </c>
      <c r="B2450">
        <f>策略報表!B2450</f>
        <v>0</v>
      </c>
      <c r="C2450" s="2"/>
      <c r="D2450" t="str">
        <f t="shared" si="50"/>
        <v>202606</v>
      </c>
    </row>
    <row r="2451" spans="1:4" ht="16.2">
      <c r="A2451" s="1">
        <f>策略報表!A2451</f>
        <v>46187</v>
      </c>
      <c r="B2451">
        <f>策略報表!B2451</f>
        <v>0</v>
      </c>
      <c r="C2451" s="2"/>
      <c r="D2451" t="str">
        <f t="shared" si="50"/>
        <v>202606</v>
      </c>
    </row>
    <row r="2452" spans="1:4" ht="16.2">
      <c r="A2452" s="1">
        <f>策略報表!A2452</f>
        <v>46188</v>
      </c>
      <c r="B2452">
        <f>策略報表!B2452</f>
        <v>604768.09</v>
      </c>
      <c r="C2452" s="2"/>
      <c r="D2452" t="str">
        <f t="shared" si="50"/>
        <v>202606</v>
      </c>
    </row>
    <row r="2453" spans="1:4" ht="16.2">
      <c r="A2453" s="1">
        <f>策略報表!A2453</f>
        <v>46189</v>
      </c>
      <c r="B2453">
        <f>策略報表!B2453</f>
        <v>86267.279999999984</v>
      </c>
      <c r="C2453" s="2"/>
      <c r="D2453" t="str">
        <f t="shared" si="50"/>
        <v>202606</v>
      </c>
    </row>
    <row r="2454" spans="1:4" ht="16.2">
      <c r="A2454" s="1">
        <f>策略報表!A2454</f>
        <v>46190</v>
      </c>
      <c r="B2454">
        <f>策略報表!B2454</f>
        <v>-369149.30000000005</v>
      </c>
      <c r="C2454" s="2"/>
      <c r="D2454" t="str">
        <f t="shared" si="50"/>
        <v>202606</v>
      </c>
    </row>
    <row r="2455" spans="1:4" ht="16.2">
      <c r="A2455" s="1">
        <f>策略報表!A2455</f>
        <v>46191</v>
      </c>
      <c r="B2455">
        <f>策略報表!B2455</f>
        <v>89249.739999999976</v>
      </c>
      <c r="C2455" s="2"/>
      <c r="D2455" t="str">
        <f t="shared" si="50"/>
        <v>202606</v>
      </c>
    </row>
    <row r="2456" spans="1:4" ht="16.2">
      <c r="A2456" s="1">
        <f>策略報表!A2456</f>
        <v>46192</v>
      </c>
      <c r="B2456">
        <f>策略報表!B2456</f>
        <v>0</v>
      </c>
      <c r="C2456" s="2"/>
      <c r="D2456" t="str">
        <f t="shared" si="50"/>
        <v>202606</v>
      </c>
    </row>
    <row r="2457" spans="1:4" ht="16.2">
      <c r="A2457" s="1">
        <f>策略報表!A2457</f>
        <v>46193</v>
      </c>
      <c r="B2457">
        <f>策略報表!B2457</f>
        <v>0</v>
      </c>
      <c r="C2457" s="2"/>
      <c r="D2457" t="str">
        <f t="shared" si="50"/>
        <v>202606</v>
      </c>
    </row>
    <row r="2458" spans="1:4" ht="16.2">
      <c r="A2458" s="1">
        <f>策略報表!A2458</f>
        <v>46194</v>
      </c>
      <c r="B2458">
        <f>策略報表!B2458</f>
        <v>0</v>
      </c>
      <c r="C2458" s="2"/>
      <c r="D2458" t="str">
        <f t="shared" si="50"/>
        <v>202606</v>
      </c>
    </row>
    <row r="2459" spans="1:4" ht="16.2">
      <c r="A2459" s="1">
        <f>策略報表!A2459</f>
        <v>46195</v>
      </c>
      <c r="B2459">
        <f>策略報表!B2459</f>
        <v>1554961.24</v>
      </c>
      <c r="C2459" s="2"/>
      <c r="D2459" t="str">
        <f t="shared" si="50"/>
        <v>202606</v>
      </c>
    </row>
    <row r="2460" spans="1:4" ht="16.2">
      <c r="A2460" s="1">
        <f>策略報表!A2460</f>
        <v>46196</v>
      </c>
      <c r="B2460">
        <f>策略報表!B2460</f>
        <v>347285.44</v>
      </c>
      <c r="C2460" s="2"/>
      <c r="D2460" t="str">
        <f t="shared" si="50"/>
        <v>202606</v>
      </c>
    </row>
    <row r="2461" spans="1:4" ht="16.2">
      <c r="A2461" s="1">
        <f>策略報表!A2461</f>
        <v>46197</v>
      </c>
      <c r="B2461">
        <f>策略報表!B2461</f>
        <v>52838.410000000011</v>
      </c>
      <c r="C2461" s="2"/>
      <c r="D2461" t="str">
        <f t="shared" si="50"/>
        <v>202606</v>
      </c>
    </row>
    <row r="2462" spans="1:4" ht="16.2">
      <c r="A2462" s="1">
        <f>策略報表!A2462</f>
        <v>46198</v>
      </c>
      <c r="B2462">
        <f>策略報表!B2462</f>
        <v>-298727.2</v>
      </c>
      <c r="C2462" s="2"/>
      <c r="D2462" t="str">
        <f t="shared" si="50"/>
        <v>202606</v>
      </c>
    </row>
    <row r="2463" spans="1:4" ht="16.2">
      <c r="A2463" s="1">
        <f>策略報表!A2463</f>
        <v>46199</v>
      </c>
      <c r="B2463">
        <f>策略報表!B2463</f>
        <v>213083.23999999996</v>
      </c>
      <c r="C2463" s="2"/>
      <c r="D2463" t="str">
        <f t="shared" si="50"/>
        <v>202606</v>
      </c>
    </row>
    <row r="2464" spans="1:4" ht="16.2">
      <c r="A2464" s="1">
        <f>策略報表!A2464</f>
        <v>46200</v>
      </c>
      <c r="B2464">
        <f>策略報表!B2464</f>
        <v>0</v>
      </c>
      <c r="C2464" s="2"/>
      <c r="D2464" t="str">
        <f t="shared" si="50"/>
        <v>202606</v>
      </c>
    </row>
    <row r="2465" spans="1:4" ht="16.2">
      <c r="A2465" s="1">
        <f>策略報表!A2465</f>
        <v>46201</v>
      </c>
      <c r="B2465">
        <f>策略報表!B2465</f>
        <v>0</v>
      </c>
      <c r="C2465" s="2"/>
      <c r="D2465" t="str">
        <f t="shared" si="50"/>
        <v>202606</v>
      </c>
    </row>
    <row r="2466" spans="1:4" ht="16.2">
      <c r="A2466" s="1">
        <f>策略報表!A2466</f>
        <v>46202</v>
      </c>
      <c r="B2466">
        <f>策略報表!B2466</f>
        <v>306814.09999999998</v>
      </c>
      <c r="C2466" s="2"/>
      <c r="D2466" t="str">
        <f t="shared" si="50"/>
        <v>202606</v>
      </c>
    </row>
    <row r="2467" spans="1:4" ht="16.2">
      <c r="A2467" s="1">
        <f>策略報表!A2467</f>
        <v>46203</v>
      </c>
      <c r="B2467">
        <f>策略報表!B2467</f>
        <v>680555.92</v>
      </c>
      <c r="C2467" s="2"/>
      <c r="D2467" t="str">
        <f t="shared" si="50"/>
        <v>202606</v>
      </c>
    </row>
    <row r="2468" spans="1:4" ht="16.2">
      <c r="A2468" s="1">
        <f>策略報表!A2468</f>
        <v>46204</v>
      </c>
      <c r="B2468">
        <f>策略報表!B2468</f>
        <v>270661.67</v>
      </c>
      <c r="C2468" s="2"/>
      <c r="D2468" t="str">
        <f t="shared" si="50"/>
        <v>202607</v>
      </c>
    </row>
    <row r="2469" spans="1:4" ht="16.2">
      <c r="A2469" s="1">
        <f>策略報表!A2469</f>
        <v>46205</v>
      </c>
      <c r="B2469">
        <f>策略報表!B2469</f>
        <v>-235399.51</v>
      </c>
      <c r="C2469" s="2"/>
      <c r="D2469" t="str">
        <f t="shared" si="50"/>
        <v>202607</v>
      </c>
    </row>
    <row r="2470" spans="1:4" ht="16.2">
      <c r="A2470" s="1">
        <f>策略報表!A2470</f>
        <v>46206</v>
      </c>
      <c r="B2470">
        <f>策略報表!B2470</f>
        <v>2022.2399999999989</v>
      </c>
      <c r="C2470" s="2"/>
      <c r="D2470" t="str">
        <f t="shared" si="50"/>
        <v>202607</v>
      </c>
    </row>
    <row r="2471" spans="1:4" ht="16.2">
      <c r="A2471" s="1">
        <f>策略報表!A2471</f>
        <v>46207</v>
      </c>
      <c r="B2471">
        <f>策略報表!B2471</f>
        <v>0</v>
      </c>
      <c r="C2471" s="2"/>
      <c r="D2471" t="str">
        <f t="shared" si="50"/>
        <v>202607</v>
      </c>
    </row>
    <row r="2472" spans="1:4" ht="16.2">
      <c r="A2472" s="1">
        <f>策略報表!A2472</f>
        <v>46208</v>
      </c>
      <c r="B2472">
        <f>策略報表!B2472</f>
        <v>0</v>
      </c>
      <c r="C2472" s="2"/>
      <c r="D2472" t="str">
        <f t="shared" si="50"/>
        <v>202607</v>
      </c>
    </row>
    <row r="2473" spans="1:4" ht="16.2">
      <c r="A2473" s="1">
        <f>策略報表!A2473</f>
        <v>46209</v>
      </c>
      <c r="B2473">
        <f>策略報表!B2473</f>
        <v>-217046.94</v>
      </c>
      <c r="C2473" s="2"/>
      <c r="D2473" t="str">
        <f t="shared" si="50"/>
        <v>202607</v>
      </c>
    </row>
    <row r="2474" spans="1:4" ht="16.2">
      <c r="A2474" s="1">
        <f>策略報表!A2474</f>
        <v>46210</v>
      </c>
      <c r="B2474">
        <f>策略報表!B2474</f>
        <v>-79335.719999999987</v>
      </c>
      <c r="C2474" s="2"/>
      <c r="D2474" t="str">
        <f t="shared" si="50"/>
        <v>202607</v>
      </c>
    </row>
    <row r="2475" spans="1:4" ht="16.2">
      <c r="A2475" s="1">
        <f>策略報表!A2475</f>
        <v>46211</v>
      </c>
      <c r="B2475">
        <f>策略報表!B2475</f>
        <v>-143975.43999999997</v>
      </c>
      <c r="C2475" s="2"/>
      <c r="D2475" t="str">
        <f t="shared" si="50"/>
        <v>202607</v>
      </c>
    </row>
    <row r="2476" spans="1:4" ht="16.2">
      <c r="A2476" s="1">
        <f>策略報表!A2476</f>
        <v>46212</v>
      </c>
      <c r="B2476">
        <f>策略報表!B2476</f>
        <v>-336860.11</v>
      </c>
      <c r="C2476" s="2"/>
      <c r="D2476" t="str">
        <f t="shared" si="50"/>
        <v>202607</v>
      </c>
    </row>
    <row r="2477" spans="1:4" ht="16.2">
      <c r="A2477" s="1">
        <f>策略報表!A2477</f>
        <v>46213</v>
      </c>
      <c r="B2477">
        <f>策略報表!B2477</f>
        <v>0</v>
      </c>
      <c r="C2477" s="2"/>
      <c r="D2477" t="str">
        <f t="shared" si="50"/>
        <v>202607</v>
      </c>
    </row>
    <row r="2478" spans="1:4" ht="16.2">
      <c r="A2478" s="1">
        <f>策略報表!A2478</f>
        <v>46214</v>
      </c>
      <c r="B2478">
        <f>策略報表!B2478</f>
        <v>0</v>
      </c>
      <c r="C2478" s="2"/>
      <c r="D2478" t="str">
        <f t="shared" si="50"/>
        <v>202607</v>
      </c>
    </row>
    <row r="2479" spans="1:4" ht="16.2">
      <c r="A2479" s="1">
        <f>策略報表!A2479</f>
        <v>46215</v>
      </c>
      <c r="B2479">
        <f>策略報表!B2479</f>
        <v>0</v>
      </c>
      <c r="C2479" s="2"/>
      <c r="D2479" t="str">
        <f t="shared" si="50"/>
        <v>202607</v>
      </c>
    </row>
    <row r="2480" spans="1:4" ht="16.2">
      <c r="A2480" s="1">
        <f>策略報表!A2480</f>
        <v>46216</v>
      </c>
      <c r="B2480">
        <f>策略報表!B2480</f>
        <v>3537.0500000000102</v>
      </c>
      <c r="C2480" s="2"/>
      <c r="D2480" t="str">
        <f t="shared" si="50"/>
        <v>202607</v>
      </c>
    </row>
    <row r="2481" spans="1:4" ht="16.2">
      <c r="A2481" s="1">
        <f>策略報表!A2481</f>
        <v>46217</v>
      </c>
      <c r="B2481">
        <f>策略報表!B2481</f>
        <v>121331.65000000001</v>
      </c>
      <c r="C2481" s="2"/>
      <c r="D2481" t="str">
        <f t="shared" si="50"/>
        <v>202607</v>
      </c>
    </row>
    <row r="2482" spans="1:4" ht="16.2">
      <c r="A2482" s="1">
        <f>策略報表!A2482</f>
        <v>46218</v>
      </c>
      <c r="B2482">
        <f>策略報表!B2482</f>
        <v>75874.720000000001</v>
      </c>
      <c r="C2482" s="2"/>
      <c r="D2482" t="str">
        <f t="shared" si="50"/>
        <v>202607</v>
      </c>
    </row>
    <row r="2483" spans="1:4" ht="16.2">
      <c r="A2483" s="1">
        <f>策略報表!A2483</f>
        <v>46219</v>
      </c>
      <c r="B2483">
        <f>策略報表!B2483</f>
        <v>-491711.27</v>
      </c>
      <c r="C2483" s="2"/>
      <c r="D2483" t="str">
        <f t="shared" si="50"/>
        <v>202607</v>
      </c>
    </row>
    <row r="2484" spans="1:4" ht="16.2">
      <c r="A2484" s="1">
        <f>策略報表!A2484</f>
        <v>46220</v>
      </c>
      <c r="B2484">
        <f>策略報表!B2484</f>
        <v>312354.91000000003</v>
      </c>
      <c r="C2484" s="2"/>
      <c r="D2484" t="str">
        <f t="shared" si="50"/>
        <v>202607</v>
      </c>
    </row>
    <row r="2485" spans="1:4" ht="16.2">
      <c r="A2485" s="1">
        <f>策略報表!A2485</f>
        <v>46221</v>
      </c>
      <c r="B2485">
        <f>策略報表!B2485</f>
        <v>0</v>
      </c>
      <c r="C2485" s="2"/>
      <c r="D2485" t="str">
        <f t="shared" si="50"/>
        <v>202607</v>
      </c>
    </row>
    <row r="2486" spans="1:4" ht="16.2">
      <c r="A2486" s="1">
        <f>策略報表!A2486</f>
        <v>46222</v>
      </c>
      <c r="B2486">
        <f>策略報表!B2486</f>
        <v>0</v>
      </c>
      <c r="C2486" s="2"/>
      <c r="D2486" t="str">
        <f t="shared" si="50"/>
        <v>202607</v>
      </c>
    </row>
    <row r="2487" spans="1:4" ht="16.2">
      <c r="A2487" s="1">
        <f>策略報表!A2487</f>
        <v>46223</v>
      </c>
      <c r="B2487">
        <f>策略報表!B2487</f>
        <v>-641616.28</v>
      </c>
      <c r="C2487" s="2"/>
      <c r="D2487" t="str">
        <f t="shared" si="50"/>
        <v>202607</v>
      </c>
    </row>
    <row r="2488" spans="1:4" ht="16.2">
      <c r="A2488" s="1">
        <f>策略報表!A2488</f>
        <v>46224</v>
      </c>
      <c r="B2488">
        <f>策略報表!B2488</f>
        <v>328650.95</v>
      </c>
      <c r="C2488" s="2"/>
      <c r="D2488" t="str">
        <f t="shared" si="50"/>
        <v>202607</v>
      </c>
    </row>
    <row r="2489" spans="1:4" ht="16.2">
      <c r="A2489" s="1">
        <f>策略報表!A2489</f>
        <v>46225</v>
      </c>
      <c r="B2489">
        <f>策略報表!B2489</f>
        <v>160261.57999999996</v>
      </c>
      <c r="C2489" s="2"/>
      <c r="D2489" t="str">
        <f t="shared" si="50"/>
        <v>202607</v>
      </c>
    </row>
    <row r="2490" spans="1:4" ht="16.2">
      <c r="A2490" s="1">
        <f>策略報表!A2490</f>
        <v>46226</v>
      </c>
      <c r="B2490">
        <f>策略報表!B2490</f>
        <v>-166424.31</v>
      </c>
      <c r="C2490" s="2"/>
      <c r="D2490" t="str">
        <f t="shared" si="50"/>
        <v>202607</v>
      </c>
    </row>
    <row r="2491" spans="1:4" ht="16.2">
      <c r="A2491" s="1">
        <f>策略報表!A2491</f>
        <v>46227</v>
      </c>
      <c r="B2491">
        <f>策略報表!B2491</f>
        <v>-388599.54000000004</v>
      </c>
      <c r="C2491" s="2"/>
      <c r="D2491" t="str">
        <f t="shared" si="50"/>
        <v>202607</v>
      </c>
    </row>
    <row r="2492" spans="1:4" ht="16.2">
      <c r="A2492" s="1">
        <f>策略報表!A2492</f>
        <v>46228</v>
      </c>
      <c r="B2492">
        <f>策略報表!B2492</f>
        <v>0</v>
      </c>
      <c r="C2492" s="2"/>
      <c r="D2492" t="str">
        <f t="shared" si="50"/>
        <v>202607</v>
      </c>
    </row>
    <row r="2493" spans="1:4" ht="16.2">
      <c r="A2493" s="1">
        <f>策略報表!A2493</f>
        <v>46229</v>
      </c>
      <c r="B2493">
        <f>策略報表!B2493</f>
        <v>0</v>
      </c>
      <c r="C2493" s="2"/>
      <c r="D2493" t="str">
        <f t="shared" si="50"/>
        <v>202607</v>
      </c>
    </row>
    <row r="2494" spans="1:4" ht="16.2">
      <c r="A2494" s="1">
        <f>策略報表!A2494</f>
        <v>46230</v>
      </c>
      <c r="B2494">
        <f>策略報表!B2494</f>
        <v>-178679.39</v>
      </c>
      <c r="C2494" s="2"/>
      <c r="D2494" t="str">
        <f t="shared" si="50"/>
        <v>202607</v>
      </c>
    </row>
    <row r="2495" spans="1:4" ht="16.2">
      <c r="A2495" s="1">
        <f>策略報表!A2495</f>
        <v>46231</v>
      </c>
      <c r="B2495">
        <f>策略報表!B2495</f>
        <v>-900236.66</v>
      </c>
      <c r="C2495" s="2"/>
      <c r="D2495" t="str">
        <f t="shared" si="50"/>
        <v>202607</v>
      </c>
    </row>
    <row r="2496" spans="1:4" ht="16.2">
      <c r="A2496" s="1">
        <f>策略報表!A2496</f>
        <v>46232</v>
      </c>
      <c r="B2496">
        <f>策略報表!B2496</f>
        <v>-608531.58000000007</v>
      </c>
      <c r="C2496" s="2"/>
      <c r="D2496" t="str">
        <f t="shared" si="50"/>
        <v>202607</v>
      </c>
    </row>
    <row r="2497" spans="1:4" ht="16.2">
      <c r="A2497" s="1">
        <f>策略報表!A2497</f>
        <v>46233</v>
      </c>
      <c r="B2497">
        <f>策略報表!B2497</f>
        <v>-156660.87</v>
      </c>
      <c r="C2497" s="2"/>
      <c r="D2497" t="str">
        <f t="shared" si="50"/>
        <v>202607</v>
      </c>
    </row>
    <row r="2498" spans="1:4" ht="16.2">
      <c r="A2498" s="1">
        <f>策略報表!A2498</f>
        <v>46234</v>
      </c>
      <c r="B2498">
        <f>策略報表!B2498</f>
        <v>2057337.55</v>
      </c>
      <c r="C2498" s="2"/>
      <c r="D2498" t="str">
        <f t="shared" si="50"/>
        <v>202607</v>
      </c>
    </row>
    <row r="2499" spans="1:4" ht="16.2">
      <c r="A2499" s="1">
        <f>策略報表!A2499</f>
        <v>46235</v>
      </c>
      <c r="B2499">
        <f>策略報表!B2499</f>
        <v>0</v>
      </c>
      <c r="C2499" s="2"/>
      <c r="D2499" t="str">
        <f t="shared" si="50"/>
        <v>202608</v>
      </c>
    </row>
    <row r="2500" spans="1:4" ht="16.2">
      <c r="A2500" s="1">
        <f>策略報表!A2500</f>
        <v>46236</v>
      </c>
      <c r="B2500">
        <f>策略報表!B2500</f>
        <v>0</v>
      </c>
      <c r="C2500" s="2"/>
      <c r="D2500" t="str">
        <f t="shared" ref="D2500:D2563" si="51">TEXT(A2500,"yyyymm")</f>
        <v>202608</v>
      </c>
    </row>
    <row r="2501" spans="1:4" ht="16.2">
      <c r="A2501" s="1">
        <f>策略報表!A2501</f>
        <v>46237</v>
      </c>
      <c r="B2501">
        <f>策略報表!B2501</f>
        <v>-719945.98</v>
      </c>
      <c r="C2501" s="2"/>
      <c r="D2501" t="str">
        <f t="shared" si="51"/>
        <v>202608</v>
      </c>
    </row>
    <row r="2502" spans="1:4" ht="16.2">
      <c r="A2502" s="1">
        <f>策略報表!A2502</f>
        <v>46238</v>
      </c>
      <c r="B2502">
        <f>策略報表!B2502</f>
        <v>-93644.93</v>
      </c>
      <c r="C2502" s="2"/>
      <c r="D2502" t="str">
        <f t="shared" si="51"/>
        <v>202608</v>
      </c>
    </row>
    <row r="2503" spans="1:4" ht="16.2">
      <c r="A2503" s="1">
        <f>策略報表!A2503</f>
        <v>46239</v>
      </c>
      <c r="B2503">
        <f>策略報表!B2503</f>
        <v>284329.86</v>
      </c>
      <c r="C2503" s="2"/>
      <c r="D2503" t="str">
        <f t="shared" si="51"/>
        <v>202608</v>
      </c>
    </row>
    <row r="2504" spans="1:4" ht="16.2">
      <c r="A2504" s="1">
        <f>策略報表!A2504</f>
        <v>46240</v>
      </c>
      <c r="B2504">
        <f>策略報表!B2504</f>
        <v>-136108.5</v>
      </c>
      <c r="C2504" s="2"/>
      <c r="D2504" t="str">
        <f t="shared" si="51"/>
        <v>202608</v>
      </c>
    </row>
    <row r="2505" spans="1:4" ht="16.2">
      <c r="A2505" s="1">
        <f>策略報表!A2505</f>
        <v>46241</v>
      </c>
      <c r="B2505">
        <f>策略報表!B2505</f>
        <v>-212713.15000000002</v>
      </c>
      <c r="C2505" s="2"/>
      <c r="D2505" t="str">
        <f t="shared" si="51"/>
        <v>202608</v>
      </c>
    </row>
    <row r="2506" spans="1:4" ht="16.2">
      <c r="A2506" s="1">
        <f>策略報表!A2506</f>
        <v>46242</v>
      </c>
      <c r="B2506">
        <f>策略報表!B2506</f>
        <v>0</v>
      </c>
      <c r="C2506" s="2"/>
      <c r="D2506" t="str">
        <f t="shared" si="51"/>
        <v>202608</v>
      </c>
    </row>
    <row r="2507" spans="1:4" ht="16.2">
      <c r="A2507" s="1">
        <f>策略報表!A2507</f>
        <v>46243</v>
      </c>
      <c r="B2507">
        <f>策略報表!B2507</f>
        <v>0</v>
      </c>
      <c r="C2507" s="2"/>
      <c r="D2507" t="str">
        <f t="shared" si="51"/>
        <v>202608</v>
      </c>
    </row>
    <row r="2508" spans="1:4" ht="16.2">
      <c r="A2508" s="1">
        <f>策略報表!A2508</f>
        <v>46244</v>
      </c>
      <c r="B2508">
        <f>策略報表!B2508</f>
        <v>-40610.819999999992</v>
      </c>
      <c r="C2508" s="2"/>
      <c r="D2508" t="str">
        <f t="shared" si="51"/>
        <v>202608</v>
      </c>
    </row>
    <row r="2509" spans="1:4" ht="16.2">
      <c r="A2509" s="1">
        <f>策略報表!A2509</f>
        <v>46245</v>
      </c>
      <c r="B2509">
        <f>策略報表!B2509</f>
        <v>-186463.97</v>
      </c>
      <c r="C2509" s="2"/>
      <c r="D2509" t="str">
        <f t="shared" si="51"/>
        <v>202608</v>
      </c>
    </row>
    <row r="2510" spans="1:4" ht="16.2">
      <c r="A2510" s="1">
        <f>策略報表!A2510</f>
        <v>46246</v>
      </c>
      <c r="B2510">
        <f>策略報表!B2510</f>
        <v>-8435.8499999999985</v>
      </c>
      <c r="C2510" s="2"/>
      <c r="D2510" t="str">
        <f t="shared" si="51"/>
        <v>202608</v>
      </c>
    </row>
    <row r="2511" spans="1:4" ht="16.2">
      <c r="A2511" s="1">
        <f>策略報表!A2511</f>
        <v>46247</v>
      </c>
      <c r="B2511">
        <f>策略報表!B2511</f>
        <v>99562.939999999988</v>
      </c>
      <c r="C2511" s="2"/>
      <c r="D2511" t="str">
        <f t="shared" si="51"/>
        <v>202608</v>
      </c>
    </row>
    <row r="2512" spans="1:4" ht="16.2">
      <c r="A2512" s="1">
        <f>策略報表!A2512</f>
        <v>46248</v>
      </c>
      <c r="B2512">
        <f>策略報表!B2512</f>
        <v>-192503.00999999998</v>
      </c>
      <c r="C2512" s="2"/>
      <c r="D2512" t="str">
        <f t="shared" si="51"/>
        <v>202608</v>
      </c>
    </row>
    <row r="2513" spans="1:4" ht="16.2">
      <c r="A2513" s="1">
        <f>策略報表!A2513</f>
        <v>46249</v>
      </c>
      <c r="B2513">
        <f>策略報表!B2513</f>
        <v>0</v>
      </c>
      <c r="C2513" s="2"/>
      <c r="D2513" t="str">
        <f t="shared" si="51"/>
        <v>202608</v>
      </c>
    </row>
    <row r="2514" spans="1:4" ht="16.2">
      <c r="A2514" s="1">
        <f>策略報表!A2514</f>
        <v>46250</v>
      </c>
      <c r="B2514">
        <f>策略報表!B2514</f>
        <v>0</v>
      </c>
      <c r="C2514" s="2"/>
      <c r="D2514" t="str">
        <f t="shared" si="51"/>
        <v>202608</v>
      </c>
    </row>
    <row r="2515" spans="1:4" ht="16.2">
      <c r="A2515" s="1">
        <f>策略報表!A2515</f>
        <v>46251</v>
      </c>
      <c r="B2515">
        <f>策略報表!B2515</f>
        <v>-16730.400000000001</v>
      </c>
      <c r="C2515" s="2"/>
      <c r="D2515" t="str">
        <f t="shared" si="51"/>
        <v>202608</v>
      </c>
    </row>
    <row r="2516" spans="1:4" ht="16.2">
      <c r="A2516" s="1">
        <f>策略報表!A2516</f>
        <v>46252</v>
      </c>
      <c r="B2516">
        <f>策略報表!B2516</f>
        <v>105402.26000000001</v>
      </c>
      <c r="C2516" s="2"/>
      <c r="D2516" t="str">
        <f t="shared" si="51"/>
        <v>202608</v>
      </c>
    </row>
    <row r="2517" spans="1:4" ht="16.2">
      <c r="A2517" s="1">
        <f>策略報表!A2517</f>
        <v>46253</v>
      </c>
      <c r="B2517">
        <f>策略報表!B2517</f>
        <v>280833.63</v>
      </c>
      <c r="C2517" s="2"/>
      <c r="D2517" t="str">
        <f t="shared" si="51"/>
        <v>202608</v>
      </c>
    </row>
    <row r="2518" spans="1:4" ht="16.2">
      <c r="A2518" s="1">
        <f>策略報表!A2518</f>
        <v>46254</v>
      </c>
      <c r="B2518">
        <f>策略報表!B2518</f>
        <v>-25213.94</v>
      </c>
      <c r="C2518" s="2"/>
      <c r="D2518" t="str">
        <f t="shared" si="51"/>
        <v>202608</v>
      </c>
    </row>
    <row r="2519" spans="1:4" ht="16.2">
      <c r="A2519" s="1">
        <f>策略報表!A2519</f>
        <v>46255</v>
      </c>
      <c r="B2519">
        <f>策略報表!B2519</f>
        <v>54908.46</v>
      </c>
      <c r="C2519" s="2"/>
      <c r="D2519" t="str">
        <f t="shared" si="51"/>
        <v>202608</v>
      </c>
    </row>
    <row r="2520" spans="1:4" ht="16.2">
      <c r="A2520" s="1">
        <f>策略報表!A2520</f>
        <v>46256</v>
      </c>
      <c r="B2520">
        <f>策略報表!B2520</f>
        <v>0</v>
      </c>
      <c r="C2520" s="2"/>
      <c r="D2520" t="str">
        <f t="shared" si="51"/>
        <v>202608</v>
      </c>
    </row>
    <row r="2521" spans="1:4" ht="16.2">
      <c r="A2521" s="1">
        <f>策略報表!A2521</f>
        <v>46257</v>
      </c>
      <c r="B2521">
        <f>策略報表!B2521</f>
        <v>0</v>
      </c>
      <c r="C2521" s="2"/>
      <c r="D2521" t="str">
        <f t="shared" si="51"/>
        <v>202608</v>
      </c>
    </row>
    <row r="2522" spans="1:4" ht="16.2">
      <c r="A2522" s="1">
        <f>策略報表!A2522</f>
        <v>46258</v>
      </c>
      <c r="B2522">
        <f>策略報表!B2522</f>
        <v>25961.4</v>
      </c>
      <c r="C2522" s="2"/>
      <c r="D2522" t="str">
        <f t="shared" si="51"/>
        <v>202608</v>
      </c>
    </row>
    <row r="2523" spans="1:4" ht="16.2">
      <c r="A2523" s="1">
        <f>策略報表!A2523</f>
        <v>46259</v>
      </c>
      <c r="B2523">
        <f>策略報表!B2523</f>
        <v>-127600.23000000001</v>
      </c>
      <c r="C2523" s="2"/>
      <c r="D2523" t="str">
        <f t="shared" si="51"/>
        <v>202608</v>
      </c>
    </row>
    <row r="2524" spans="1:4" ht="16.2">
      <c r="A2524" s="1">
        <f>策略報表!A2524</f>
        <v>46260</v>
      </c>
      <c r="B2524">
        <f>策略報表!B2524</f>
        <v>210093.34999999998</v>
      </c>
      <c r="C2524" s="2"/>
      <c r="D2524" t="str">
        <f t="shared" si="51"/>
        <v>202608</v>
      </c>
    </row>
    <row r="2525" spans="1:4" ht="16.2">
      <c r="A2525" s="1">
        <f>策略報表!A2525</f>
        <v>46261</v>
      </c>
      <c r="B2525">
        <f>策略報表!B2525</f>
        <v>-27178</v>
      </c>
      <c r="C2525" s="2"/>
      <c r="D2525" t="str">
        <f t="shared" si="51"/>
        <v>202608</v>
      </c>
    </row>
    <row r="2526" spans="1:4" ht="16.2">
      <c r="A2526" s="1">
        <f>策略報表!A2526</f>
        <v>46262</v>
      </c>
      <c r="B2526">
        <f>策略報表!B2526</f>
        <v>-23339.210000000003</v>
      </c>
      <c r="C2526" s="2"/>
      <c r="D2526" t="str">
        <f t="shared" si="51"/>
        <v>202608</v>
      </c>
    </row>
    <row r="2527" spans="1:4" ht="16.2">
      <c r="A2527" s="1">
        <f>策略報表!A2527</f>
        <v>46263</v>
      </c>
      <c r="B2527">
        <f>策略報表!B2527</f>
        <v>0</v>
      </c>
      <c r="C2527" s="2"/>
      <c r="D2527" t="str">
        <f t="shared" si="51"/>
        <v>202608</v>
      </c>
    </row>
    <row r="2528" spans="1:4" ht="16.2">
      <c r="A2528" s="1">
        <f>策略報表!A2528</f>
        <v>46264</v>
      </c>
      <c r="B2528">
        <f>策略報表!B2528</f>
        <v>0</v>
      </c>
      <c r="C2528" s="2"/>
      <c r="D2528" t="str">
        <f t="shared" si="51"/>
        <v>202608</v>
      </c>
    </row>
    <row r="2529" spans="1:4" ht="16.2">
      <c r="A2529" s="1">
        <f>策略報表!A2529</f>
        <v>46265</v>
      </c>
      <c r="B2529">
        <f>策略報表!B2529</f>
        <v>-186533.55</v>
      </c>
      <c r="C2529" s="2"/>
      <c r="D2529" t="str">
        <f t="shared" si="51"/>
        <v>202608</v>
      </c>
    </row>
    <row r="2530" spans="1:4" ht="16.2">
      <c r="A2530" s="1">
        <f>策略報表!A2530</f>
        <v>46266</v>
      </c>
      <c r="B2530">
        <f>策略報表!B2530</f>
        <v>44008.219999999994</v>
      </c>
      <c r="C2530" s="2"/>
      <c r="D2530" t="str">
        <f t="shared" si="51"/>
        <v>202609</v>
      </c>
    </row>
    <row r="2531" spans="1:4" ht="16.2">
      <c r="A2531" s="1">
        <f>策略報表!A2531</f>
        <v>46267</v>
      </c>
      <c r="B2531">
        <f>策略報表!B2531</f>
        <v>-46595.37</v>
      </c>
      <c r="C2531" s="2"/>
      <c r="D2531" t="str">
        <f t="shared" si="51"/>
        <v>202609</v>
      </c>
    </row>
    <row r="2532" spans="1:4" ht="16.2">
      <c r="A2532" s="1">
        <f>策略報表!A2532</f>
        <v>46268</v>
      </c>
      <c r="B2532">
        <f>策略報表!B2532</f>
        <v>-64770.080000000002</v>
      </c>
      <c r="C2532" s="2"/>
      <c r="D2532" t="str">
        <f t="shared" si="51"/>
        <v>202609</v>
      </c>
    </row>
    <row r="2533" spans="1:4" ht="16.2">
      <c r="A2533" s="1">
        <f>策略報表!A2533</f>
        <v>46269</v>
      </c>
      <c r="B2533">
        <f>策略報表!B2533</f>
        <v>-44126.6</v>
      </c>
      <c r="C2533" s="2"/>
      <c r="D2533" t="str">
        <f t="shared" si="51"/>
        <v>202609</v>
      </c>
    </row>
    <row r="2534" spans="1:4" ht="16.2">
      <c r="A2534" s="1">
        <f>策略報表!A2534</f>
        <v>46270</v>
      </c>
      <c r="B2534">
        <f>策略報表!B2534</f>
        <v>0</v>
      </c>
      <c r="C2534" s="2"/>
      <c r="D2534" t="str">
        <f t="shared" si="51"/>
        <v>202609</v>
      </c>
    </row>
    <row r="2535" spans="1:4" ht="16.2">
      <c r="A2535" s="1">
        <f>策略報表!A2535</f>
        <v>46271</v>
      </c>
      <c r="B2535">
        <f>策略報表!B2535</f>
        <v>0</v>
      </c>
      <c r="C2535" s="2"/>
      <c r="D2535" t="str">
        <f t="shared" si="51"/>
        <v>202609</v>
      </c>
    </row>
    <row r="2536" spans="1:4" ht="16.2">
      <c r="A2536" s="1">
        <f>策略報表!A2536</f>
        <v>46272</v>
      </c>
      <c r="B2536">
        <f>策略報表!B2536</f>
        <v>156376.59</v>
      </c>
      <c r="C2536" s="2"/>
      <c r="D2536" t="str">
        <f t="shared" si="51"/>
        <v>202609</v>
      </c>
    </row>
    <row r="2537" spans="1:4" ht="16.2">
      <c r="A2537" s="1">
        <f>策略報表!A2537</f>
        <v>46273</v>
      </c>
      <c r="B2537">
        <f>策略報表!B2537</f>
        <v>-115231.34</v>
      </c>
      <c r="C2537" s="2"/>
      <c r="D2537" t="str">
        <f t="shared" si="51"/>
        <v>202609</v>
      </c>
    </row>
    <row r="2538" spans="1:4" ht="16.2">
      <c r="A2538" s="1">
        <f>策略報表!A2538</f>
        <v>46274</v>
      </c>
      <c r="B2538">
        <f>策略報表!B2538</f>
        <v>-111078.41</v>
      </c>
      <c r="C2538" s="2"/>
      <c r="D2538" t="str">
        <f t="shared" si="51"/>
        <v>202609</v>
      </c>
    </row>
    <row r="2539" spans="1:4" ht="16.2">
      <c r="A2539" s="1">
        <f>策略報表!A2539</f>
        <v>46275</v>
      </c>
      <c r="B2539">
        <f>策略報表!B2539</f>
        <v>-95607.79</v>
      </c>
      <c r="C2539" s="2"/>
      <c r="D2539" t="str">
        <f t="shared" si="51"/>
        <v>202609</v>
      </c>
    </row>
    <row r="2540" spans="1:4" ht="16.2">
      <c r="A2540" s="1">
        <f>策略報表!A2540</f>
        <v>46276</v>
      </c>
      <c r="B2540">
        <f>策略報表!B2540</f>
        <v>-8926.0299999999988</v>
      </c>
      <c r="C2540" s="2"/>
      <c r="D2540" t="str">
        <f t="shared" si="51"/>
        <v>202609</v>
      </c>
    </row>
    <row r="2541" spans="1:4" ht="16.2">
      <c r="A2541" s="1">
        <f>策略報表!A2541</f>
        <v>46277</v>
      </c>
      <c r="B2541">
        <f>策略報表!B2541</f>
        <v>0</v>
      </c>
      <c r="C2541" s="2"/>
      <c r="D2541" t="str">
        <f t="shared" si="51"/>
        <v>202609</v>
      </c>
    </row>
    <row r="2542" spans="1:4" ht="16.2">
      <c r="A2542" s="1">
        <f>策略報表!A2542</f>
        <v>46278</v>
      </c>
      <c r="B2542">
        <f>策略報表!B2542</f>
        <v>0</v>
      </c>
      <c r="C2542" s="2"/>
      <c r="D2542" t="str">
        <f t="shared" si="51"/>
        <v>202609</v>
      </c>
    </row>
    <row r="2543" spans="1:4" ht="16.2">
      <c r="A2543" s="1">
        <f>策略報表!A2543</f>
        <v>46279</v>
      </c>
      <c r="B2543">
        <f>策略報表!B2543</f>
        <v>-188187.75</v>
      </c>
      <c r="C2543" s="2"/>
      <c r="D2543" t="str">
        <f t="shared" si="51"/>
        <v>202609</v>
      </c>
    </row>
    <row r="2544" spans="1:4" ht="16.2">
      <c r="A2544" s="1">
        <f>策略報表!A2544</f>
        <v>46280</v>
      </c>
      <c r="B2544">
        <f>策略報表!B2544</f>
        <v>-105056.53</v>
      </c>
      <c r="C2544" s="2"/>
      <c r="D2544" t="str">
        <f t="shared" si="51"/>
        <v>202609</v>
      </c>
    </row>
    <row r="2545" spans="1:4" ht="16.2">
      <c r="A2545" s="1">
        <f>策略報表!A2545</f>
        <v>46281</v>
      </c>
      <c r="B2545">
        <f>策略報表!B2545</f>
        <v>-133469.78</v>
      </c>
      <c r="C2545" s="2"/>
      <c r="D2545" t="str">
        <f t="shared" si="51"/>
        <v>202609</v>
      </c>
    </row>
    <row r="2546" spans="1:4" ht="16.2">
      <c r="A2546" s="1">
        <f>策略報表!A2546</f>
        <v>46282</v>
      </c>
      <c r="B2546">
        <f>策略報表!B2546</f>
        <v>0</v>
      </c>
      <c r="C2546" s="2"/>
      <c r="D2546" t="str">
        <f t="shared" si="51"/>
        <v>202609</v>
      </c>
    </row>
    <row r="2547" spans="1:4" ht="16.2">
      <c r="A2547" s="1">
        <f>策略報表!A2547</f>
        <v>46283</v>
      </c>
      <c r="B2547">
        <f>策略報表!B2547</f>
        <v>173381.35</v>
      </c>
      <c r="C2547" s="2"/>
      <c r="D2547" t="str">
        <f t="shared" si="51"/>
        <v>202609</v>
      </c>
    </row>
    <row r="2548" spans="1:4" ht="16.2">
      <c r="A2548" s="1">
        <f>策略報表!A2548</f>
        <v>46284</v>
      </c>
      <c r="B2548">
        <f>策略報表!B2548</f>
        <v>0</v>
      </c>
      <c r="C2548" s="2"/>
      <c r="D2548" t="str">
        <f t="shared" si="51"/>
        <v>202609</v>
      </c>
    </row>
    <row r="2549" spans="1:4" ht="16.2">
      <c r="A2549" s="1">
        <f>策略報表!A2549</f>
        <v>46285</v>
      </c>
      <c r="B2549">
        <f>策略報表!B2549</f>
        <v>0</v>
      </c>
      <c r="C2549" s="2"/>
      <c r="D2549" t="str">
        <f t="shared" si="51"/>
        <v>202609</v>
      </c>
    </row>
    <row r="2550" spans="1:4" ht="16.2">
      <c r="A2550" s="1">
        <f>策略報表!A2550</f>
        <v>46286</v>
      </c>
      <c r="B2550">
        <f>策略報表!B2550</f>
        <v>132546.31</v>
      </c>
      <c r="C2550" s="2"/>
      <c r="D2550" t="str">
        <f t="shared" si="51"/>
        <v>202609</v>
      </c>
    </row>
    <row r="2551" spans="1:4" ht="16.2">
      <c r="A2551" s="1">
        <f>策略報表!A2551</f>
        <v>46287</v>
      </c>
      <c r="B2551">
        <f>策略報表!B2551</f>
        <v>188286.7</v>
      </c>
      <c r="C2551" s="2"/>
      <c r="D2551" t="str">
        <f t="shared" si="51"/>
        <v>202609</v>
      </c>
    </row>
    <row r="2552" spans="1:4" ht="16.2">
      <c r="A2552" s="1">
        <f>策略報表!A2552</f>
        <v>46288</v>
      </c>
      <c r="B2552">
        <f>策略報表!B2552</f>
        <v>-109747.93</v>
      </c>
      <c r="C2552" s="2"/>
      <c r="D2552" t="str">
        <f t="shared" si="51"/>
        <v>202609</v>
      </c>
    </row>
    <row r="2553" spans="1:4" ht="16.2">
      <c r="A2553" s="1">
        <f>策略報表!A2553</f>
        <v>46289</v>
      </c>
      <c r="B2553">
        <f>策略報表!B2553</f>
        <v>-28937.79</v>
      </c>
      <c r="C2553" s="2"/>
      <c r="D2553" t="str">
        <f t="shared" si="51"/>
        <v>202609</v>
      </c>
    </row>
    <row r="2554" spans="1:4" ht="16.2">
      <c r="A2554" s="1">
        <f>策略報表!A2554</f>
        <v>46290</v>
      </c>
      <c r="B2554">
        <f>策略報表!B2554</f>
        <v>0</v>
      </c>
      <c r="C2554" s="2"/>
      <c r="D2554" t="str">
        <f t="shared" si="51"/>
        <v>202609</v>
      </c>
    </row>
    <row r="2555" spans="1:4" ht="16.2">
      <c r="A2555" s="1">
        <f>策略報表!A2555</f>
        <v>46291</v>
      </c>
      <c r="B2555">
        <f>策略報表!B2555</f>
        <v>0</v>
      </c>
      <c r="C2555" s="2"/>
      <c r="D2555" t="str">
        <f t="shared" si="51"/>
        <v>202609</v>
      </c>
    </row>
    <row r="2556" spans="1:4" ht="16.2">
      <c r="A2556" s="1">
        <f>策略報表!A2556</f>
        <v>46292</v>
      </c>
      <c r="B2556">
        <f>策略報表!B2556</f>
        <v>0</v>
      </c>
      <c r="C2556" s="2"/>
      <c r="D2556" t="str">
        <f t="shared" si="51"/>
        <v>202609</v>
      </c>
    </row>
    <row r="2557" spans="1:4" ht="16.2">
      <c r="A2557" s="1">
        <f>策略報表!A2557</f>
        <v>46293</v>
      </c>
      <c r="B2557">
        <f>策略報表!B2557</f>
        <v>0</v>
      </c>
      <c r="C2557" s="2"/>
      <c r="D2557" t="str">
        <f t="shared" si="51"/>
        <v>202609</v>
      </c>
    </row>
    <row r="2558" spans="1:4" ht="16.2">
      <c r="A2558" s="1">
        <f>策略報表!A2558</f>
        <v>46294</v>
      </c>
      <c r="B2558">
        <f>策略報表!B2558</f>
        <v>-28702.689999999995</v>
      </c>
      <c r="C2558" s="2"/>
      <c r="D2558" t="str">
        <f t="shared" si="51"/>
        <v>202609</v>
      </c>
    </row>
    <row r="2559" spans="1:4" ht="16.2">
      <c r="A2559" s="1">
        <f>策略報表!A2559</f>
        <v>46295</v>
      </c>
      <c r="B2559">
        <f>策略報表!B2559</f>
        <v>-175012.23</v>
      </c>
      <c r="C2559" s="2"/>
      <c r="D2559" t="str">
        <f t="shared" si="51"/>
        <v>202609</v>
      </c>
    </row>
    <row r="2560" spans="1:4" ht="16.2">
      <c r="A2560" s="1">
        <f>策略報表!A2560</f>
        <v>46296</v>
      </c>
      <c r="B2560">
        <f>策略報表!B2560</f>
        <v>0</v>
      </c>
      <c r="C2560" s="2"/>
      <c r="D2560" t="str">
        <f t="shared" si="51"/>
        <v>202610</v>
      </c>
    </row>
    <row r="2561" spans="1:4" ht="16.2">
      <c r="A2561" s="1">
        <f>策略報表!A2561</f>
        <v>46297</v>
      </c>
      <c r="B2561">
        <f>策略報表!B2561</f>
        <v>0</v>
      </c>
      <c r="C2561" s="2"/>
      <c r="D2561" t="str">
        <f t="shared" si="51"/>
        <v>202610</v>
      </c>
    </row>
    <row r="2562" spans="1:4" ht="16.2">
      <c r="A2562" s="1">
        <f>策略報表!A2562</f>
        <v>46298</v>
      </c>
      <c r="B2562">
        <f>策略報表!B2562</f>
        <v>0</v>
      </c>
      <c r="C2562" s="2"/>
      <c r="D2562" t="str">
        <f t="shared" si="51"/>
        <v>202610</v>
      </c>
    </row>
    <row r="2563" spans="1:4" ht="16.2">
      <c r="A2563" s="1">
        <f>策略報表!A2563</f>
        <v>46299</v>
      </c>
      <c r="B2563">
        <f>策略報表!B2563</f>
        <v>0</v>
      </c>
      <c r="C2563" s="2"/>
      <c r="D2563" t="str">
        <f t="shared" si="51"/>
        <v>202610</v>
      </c>
    </row>
    <row r="2564" spans="1:4" ht="16.2">
      <c r="A2564" s="1">
        <f>策略報表!A2564</f>
        <v>46300</v>
      </c>
      <c r="B2564">
        <f>策略報表!B2564</f>
        <v>0</v>
      </c>
      <c r="C2564" s="2"/>
      <c r="D2564" t="str">
        <f t="shared" ref="D2564:D2627" si="52">TEXT(A2564,"yyyymm")</f>
        <v>202610</v>
      </c>
    </row>
    <row r="2565" spans="1:4" ht="16.2">
      <c r="A2565" s="1">
        <f>策略報表!A2565</f>
        <v>46301</v>
      </c>
      <c r="B2565">
        <f>策略報表!B2565</f>
        <v>0</v>
      </c>
      <c r="C2565" s="2"/>
      <c r="D2565" t="str">
        <f t="shared" si="52"/>
        <v>202610</v>
      </c>
    </row>
    <row r="2566" spans="1:4" ht="16.2">
      <c r="A2566" s="1">
        <f>策略報表!A2566</f>
        <v>46302</v>
      </c>
      <c r="B2566">
        <f>策略報表!B2566</f>
        <v>0</v>
      </c>
      <c r="C2566" s="2"/>
      <c r="D2566" t="str">
        <f t="shared" si="52"/>
        <v>202610</v>
      </c>
    </row>
    <row r="2567" spans="1:4" ht="16.2">
      <c r="A2567" s="1">
        <f>策略報表!A2567</f>
        <v>46303</v>
      </c>
      <c r="B2567">
        <f>策略報表!B2567</f>
        <v>0</v>
      </c>
      <c r="C2567" s="2"/>
      <c r="D2567" t="str">
        <f t="shared" si="52"/>
        <v>202610</v>
      </c>
    </row>
    <row r="2568" spans="1:4" ht="16.2">
      <c r="A2568" s="1">
        <f>策略報表!A2568</f>
        <v>46304</v>
      </c>
      <c r="B2568">
        <f>策略報表!B2568</f>
        <v>0</v>
      </c>
      <c r="C2568" s="2"/>
      <c r="D2568" t="str">
        <f t="shared" si="52"/>
        <v>202610</v>
      </c>
    </row>
    <row r="2569" spans="1:4" ht="16.2">
      <c r="A2569" s="1">
        <f>策略報表!A2569</f>
        <v>46305</v>
      </c>
      <c r="B2569">
        <f>策略報表!B2569</f>
        <v>0</v>
      </c>
      <c r="C2569" s="2"/>
      <c r="D2569" t="str">
        <f t="shared" si="52"/>
        <v>202610</v>
      </c>
    </row>
    <row r="2570" spans="1:4" ht="16.2">
      <c r="A2570" s="1">
        <f>策略報表!A2570</f>
        <v>46306</v>
      </c>
      <c r="B2570">
        <f>策略報表!B2570</f>
        <v>0</v>
      </c>
      <c r="C2570" s="2"/>
      <c r="D2570" t="str">
        <f t="shared" si="52"/>
        <v>202610</v>
      </c>
    </row>
    <row r="2571" spans="1:4" ht="16.2">
      <c r="A2571" s="1">
        <f>策略報表!A2571</f>
        <v>0</v>
      </c>
      <c r="B2571">
        <f>策略報表!B2571</f>
        <v>0</v>
      </c>
      <c r="C2571" s="2"/>
      <c r="D2571" t="str">
        <f t="shared" si="52"/>
        <v>190001</v>
      </c>
    </row>
    <row r="2572" spans="1:4" ht="16.2">
      <c r="A2572" s="1">
        <f>策略報表!A2572</f>
        <v>0</v>
      </c>
      <c r="B2572">
        <f>策略報表!B2572</f>
        <v>0</v>
      </c>
      <c r="C2572" s="2"/>
      <c r="D2572" t="str">
        <f t="shared" si="52"/>
        <v>190001</v>
      </c>
    </row>
    <row r="2573" spans="1:4" ht="16.2">
      <c r="A2573" s="1">
        <f>策略報表!A2573</f>
        <v>0</v>
      </c>
      <c r="B2573">
        <f>策略報表!B2573</f>
        <v>0</v>
      </c>
      <c r="C2573" s="2"/>
      <c r="D2573" t="str">
        <f t="shared" si="52"/>
        <v>190001</v>
      </c>
    </row>
    <row r="2574" spans="1:4" ht="16.2">
      <c r="A2574" s="1">
        <f>策略報表!A2574</f>
        <v>0</v>
      </c>
      <c r="B2574">
        <f>策略報表!B2574</f>
        <v>0</v>
      </c>
      <c r="C2574" s="2"/>
      <c r="D2574" t="str">
        <f t="shared" si="52"/>
        <v>190001</v>
      </c>
    </row>
    <row r="2575" spans="1:4" ht="16.2">
      <c r="A2575" s="1">
        <f>策略報表!A2575</f>
        <v>0</v>
      </c>
      <c r="B2575">
        <f>策略報表!B2575</f>
        <v>0</v>
      </c>
      <c r="C2575" s="2"/>
      <c r="D2575" t="str">
        <f t="shared" si="52"/>
        <v>190001</v>
      </c>
    </row>
    <row r="2576" spans="1:4" ht="16.2">
      <c r="A2576" s="1">
        <f>策略報表!A2576</f>
        <v>0</v>
      </c>
      <c r="B2576">
        <f>策略報表!B2576</f>
        <v>0</v>
      </c>
      <c r="C2576" s="2"/>
      <c r="D2576" t="str">
        <f t="shared" si="52"/>
        <v>190001</v>
      </c>
    </row>
    <row r="2577" spans="1:4" ht="16.2">
      <c r="A2577" s="1">
        <f>策略報表!A2577</f>
        <v>0</v>
      </c>
      <c r="B2577">
        <f>策略報表!B2577</f>
        <v>0</v>
      </c>
      <c r="C2577" s="2"/>
      <c r="D2577" t="str">
        <f t="shared" si="52"/>
        <v>190001</v>
      </c>
    </row>
    <row r="2578" spans="1:4" ht="16.2">
      <c r="A2578" s="1">
        <f>策略報表!A2578</f>
        <v>0</v>
      </c>
      <c r="B2578">
        <f>策略報表!B2578</f>
        <v>0</v>
      </c>
      <c r="C2578" s="2"/>
      <c r="D2578" t="str">
        <f t="shared" si="52"/>
        <v>190001</v>
      </c>
    </row>
    <row r="2579" spans="1:4" ht="16.2">
      <c r="A2579" s="1">
        <f>策略報表!A2579</f>
        <v>0</v>
      </c>
      <c r="B2579">
        <f>策略報表!B2579</f>
        <v>0</v>
      </c>
      <c r="C2579" s="2"/>
      <c r="D2579" t="str">
        <f t="shared" si="52"/>
        <v>190001</v>
      </c>
    </row>
    <row r="2580" spans="1:4" ht="16.2">
      <c r="A2580" s="1">
        <f>策略報表!A2580</f>
        <v>0</v>
      </c>
      <c r="B2580">
        <f>策略報表!B2580</f>
        <v>0</v>
      </c>
      <c r="C2580" s="2"/>
      <c r="D2580" t="str">
        <f t="shared" si="52"/>
        <v>190001</v>
      </c>
    </row>
    <row r="2581" spans="1:4" ht="16.2">
      <c r="A2581" s="1">
        <f>策略報表!A2581</f>
        <v>0</v>
      </c>
      <c r="B2581">
        <f>策略報表!B2581</f>
        <v>0</v>
      </c>
      <c r="C2581" s="2"/>
      <c r="D2581" t="str">
        <f t="shared" si="52"/>
        <v>190001</v>
      </c>
    </row>
    <row r="2582" spans="1:4" ht="16.2">
      <c r="A2582" s="1">
        <f>策略報表!A2582</f>
        <v>0</v>
      </c>
      <c r="B2582">
        <f>策略報表!B2582</f>
        <v>0</v>
      </c>
      <c r="C2582" s="2"/>
      <c r="D2582" t="str">
        <f t="shared" si="52"/>
        <v>190001</v>
      </c>
    </row>
    <row r="2583" spans="1:4" ht="16.2">
      <c r="A2583" s="1">
        <f>策略報表!A2583</f>
        <v>0</v>
      </c>
      <c r="B2583">
        <f>策略報表!B2583</f>
        <v>0</v>
      </c>
      <c r="C2583" s="2"/>
      <c r="D2583" t="str">
        <f t="shared" si="52"/>
        <v>190001</v>
      </c>
    </row>
    <row r="2584" spans="1:4" ht="16.2">
      <c r="A2584" s="1">
        <f>策略報表!A2584</f>
        <v>0</v>
      </c>
      <c r="B2584">
        <f>策略報表!B2584</f>
        <v>0</v>
      </c>
      <c r="C2584" s="2"/>
      <c r="D2584" t="str">
        <f t="shared" si="52"/>
        <v>190001</v>
      </c>
    </row>
    <row r="2585" spans="1:4" ht="16.2">
      <c r="A2585" s="1">
        <f>策略報表!A2585</f>
        <v>0</v>
      </c>
      <c r="B2585">
        <f>策略報表!B2585</f>
        <v>0</v>
      </c>
      <c r="C2585" s="2"/>
      <c r="D2585" t="str">
        <f t="shared" si="52"/>
        <v>190001</v>
      </c>
    </row>
    <row r="2586" spans="1:4" ht="16.2">
      <c r="A2586" s="1">
        <f>策略報表!A2586</f>
        <v>0</v>
      </c>
      <c r="B2586">
        <f>策略報表!B2586</f>
        <v>0</v>
      </c>
      <c r="C2586" s="2"/>
      <c r="D2586" t="str">
        <f t="shared" si="52"/>
        <v>190001</v>
      </c>
    </row>
    <row r="2587" spans="1:4" ht="16.2">
      <c r="A2587" s="1">
        <f>策略報表!A2587</f>
        <v>0</v>
      </c>
      <c r="B2587">
        <f>策略報表!B2587</f>
        <v>0</v>
      </c>
      <c r="C2587" s="2"/>
      <c r="D2587" t="str">
        <f t="shared" si="52"/>
        <v>190001</v>
      </c>
    </row>
    <row r="2588" spans="1:4" ht="16.2">
      <c r="A2588" s="1">
        <f>策略報表!A2588</f>
        <v>0</v>
      </c>
      <c r="B2588">
        <f>策略報表!B2588</f>
        <v>0</v>
      </c>
      <c r="C2588" s="2"/>
      <c r="D2588" t="str">
        <f t="shared" si="52"/>
        <v>190001</v>
      </c>
    </row>
    <row r="2589" spans="1:4" ht="16.2">
      <c r="A2589" s="1">
        <f>策略報表!A2589</f>
        <v>0</v>
      </c>
      <c r="B2589">
        <f>策略報表!B2589</f>
        <v>0</v>
      </c>
      <c r="C2589" s="2"/>
      <c r="D2589" t="str">
        <f t="shared" si="52"/>
        <v>190001</v>
      </c>
    </row>
    <row r="2590" spans="1:4" ht="16.2">
      <c r="A2590" s="1">
        <f>策略報表!A2590</f>
        <v>0</v>
      </c>
      <c r="B2590">
        <f>策略報表!B2590</f>
        <v>0</v>
      </c>
      <c r="C2590" s="2"/>
      <c r="D2590" t="str">
        <f t="shared" si="52"/>
        <v>190001</v>
      </c>
    </row>
    <row r="2591" spans="1:4" ht="16.2">
      <c r="A2591" s="1">
        <f>策略報表!A2591</f>
        <v>0</v>
      </c>
      <c r="B2591">
        <f>策略報表!B2591</f>
        <v>0</v>
      </c>
      <c r="C2591" s="2"/>
      <c r="D2591" t="str">
        <f t="shared" si="52"/>
        <v>190001</v>
      </c>
    </row>
    <row r="2592" spans="1:4" ht="16.2">
      <c r="A2592" s="1">
        <f>策略報表!A2592</f>
        <v>0</v>
      </c>
      <c r="B2592">
        <f>策略報表!B2592</f>
        <v>0</v>
      </c>
      <c r="C2592" s="2"/>
      <c r="D2592" t="str">
        <f t="shared" si="52"/>
        <v>190001</v>
      </c>
    </row>
    <row r="2593" spans="1:4" ht="16.2">
      <c r="A2593" s="1">
        <f>策略報表!A2593</f>
        <v>0</v>
      </c>
      <c r="B2593">
        <f>策略報表!B2593</f>
        <v>0</v>
      </c>
      <c r="C2593" s="2"/>
      <c r="D2593" t="str">
        <f t="shared" si="52"/>
        <v>190001</v>
      </c>
    </row>
    <row r="2594" spans="1:4" ht="16.2">
      <c r="A2594" s="1">
        <f>策略報表!A2594</f>
        <v>0</v>
      </c>
      <c r="B2594">
        <f>策略報表!B2594</f>
        <v>0</v>
      </c>
      <c r="C2594" s="2"/>
      <c r="D2594" t="str">
        <f t="shared" si="52"/>
        <v>190001</v>
      </c>
    </row>
    <row r="2595" spans="1:4" ht="16.2">
      <c r="A2595" s="1">
        <f>策略報表!A2595</f>
        <v>0</v>
      </c>
      <c r="B2595">
        <f>策略報表!B2595</f>
        <v>0</v>
      </c>
      <c r="C2595" s="2"/>
      <c r="D2595" t="str">
        <f t="shared" si="52"/>
        <v>190001</v>
      </c>
    </row>
    <row r="2596" spans="1:4" ht="16.2">
      <c r="A2596" s="1">
        <f>策略報表!A2596</f>
        <v>0</v>
      </c>
      <c r="B2596">
        <f>策略報表!B2596</f>
        <v>0</v>
      </c>
      <c r="C2596" s="2"/>
      <c r="D2596" t="str">
        <f t="shared" si="52"/>
        <v>190001</v>
      </c>
    </row>
    <row r="2597" spans="1:4" ht="16.2">
      <c r="A2597" s="1">
        <f>策略報表!A2597</f>
        <v>0</v>
      </c>
      <c r="B2597">
        <f>策略報表!B2597</f>
        <v>0</v>
      </c>
      <c r="C2597" s="2"/>
      <c r="D2597" t="str">
        <f t="shared" si="52"/>
        <v>190001</v>
      </c>
    </row>
    <row r="2598" spans="1:4" ht="16.2">
      <c r="A2598" s="1">
        <f>策略報表!A2598</f>
        <v>0</v>
      </c>
      <c r="B2598">
        <f>策略報表!B2598</f>
        <v>0</v>
      </c>
      <c r="C2598" s="2"/>
      <c r="D2598" t="str">
        <f t="shared" si="52"/>
        <v>190001</v>
      </c>
    </row>
    <row r="2599" spans="1:4" ht="16.2">
      <c r="A2599" s="1">
        <f>策略報表!A2599</f>
        <v>0</v>
      </c>
      <c r="B2599">
        <f>策略報表!B2599</f>
        <v>0</v>
      </c>
      <c r="C2599" s="2"/>
      <c r="D2599" t="str">
        <f t="shared" si="52"/>
        <v>190001</v>
      </c>
    </row>
    <row r="2600" spans="1:4" ht="16.2">
      <c r="A2600" s="1">
        <f>策略報表!A2600</f>
        <v>0</v>
      </c>
      <c r="B2600">
        <f>策略報表!B2600</f>
        <v>0</v>
      </c>
      <c r="C2600" s="2"/>
      <c r="D2600" t="str">
        <f t="shared" si="52"/>
        <v>190001</v>
      </c>
    </row>
    <row r="2601" spans="1:4" ht="16.2">
      <c r="A2601" s="1">
        <f>策略報表!A2601</f>
        <v>0</v>
      </c>
      <c r="B2601">
        <f>策略報表!B2601</f>
        <v>0</v>
      </c>
      <c r="C2601" s="2"/>
      <c r="D2601" t="str">
        <f t="shared" si="52"/>
        <v>190001</v>
      </c>
    </row>
    <row r="2602" spans="1:4" ht="16.2">
      <c r="A2602" s="1">
        <f>策略報表!A2602</f>
        <v>0</v>
      </c>
      <c r="B2602">
        <f>策略報表!B2602</f>
        <v>0</v>
      </c>
      <c r="C2602" s="2"/>
      <c r="D2602" t="str">
        <f t="shared" si="52"/>
        <v>190001</v>
      </c>
    </row>
    <row r="2603" spans="1:4" ht="16.2">
      <c r="A2603" s="1">
        <f>策略報表!A2603</f>
        <v>0</v>
      </c>
      <c r="B2603">
        <f>策略報表!B2603</f>
        <v>0</v>
      </c>
      <c r="C2603" s="2"/>
      <c r="D2603" t="str">
        <f t="shared" si="52"/>
        <v>190001</v>
      </c>
    </row>
    <row r="2604" spans="1:4" ht="16.2">
      <c r="A2604" s="1">
        <f>策略報表!A2604</f>
        <v>0</v>
      </c>
      <c r="B2604">
        <f>策略報表!B2604</f>
        <v>0</v>
      </c>
      <c r="C2604" s="2"/>
      <c r="D2604" t="str">
        <f t="shared" si="52"/>
        <v>190001</v>
      </c>
    </row>
    <row r="2605" spans="1:4" ht="16.2">
      <c r="A2605" s="1">
        <f>策略報表!A2605</f>
        <v>0</v>
      </c>
      <c r="B2605">
        <f>策略報表!B2605</f>
        <v>0</v>
      </c>
      <c r="C2605" s="2"/>
      <c r="D2605" t="str">
        <f t="shared" si="52"/>
        <v>190001</v>
      </c>
    </row>
    <row r="2606" spans="1:4" ht="16.2">
      <c r="A2606" s="1">
        <f>策略報表!A2606</f>
        <v>0</v>
      </c>
      <c r="B2606">
        <f>策略報表!B2606</f>
        <v>0</v>
      </c>
      <c r="C2606" s="2"/>
      <c r="D2606" t="str">
        <f t="shared" si="52"/>
        <v>190001</v>
      </c>
    </row>
    <row r="2607" spans="1:4" ht="16.2">
      <c r="A2607" s="1">
        <f>策略報表!A2607</f>
        <v>0</v>
      </c>
      <c r="B2607">
        <f>策略報表!B2607</f>
        <v>0</v>
      </c>
      <c r="C2607" s="2"/>
      <c r="D2607" t="str">
        <f t="shared" si="52"/>
        <v>190001</v>
      </c>
    </row>
    <row r="2608" spans="1:4" ht="16.2">
      <c r="A2608" s="1">
        <f>策略報表!A2608</f>
        <v>0</v>
      </c>
      <c r="B2608">
        <f>策略報表!B2608</f>
        <v>0</v>
      </c>
      <c r="C2608" s="2"/>
      <c r="D2608" t="str">
        <f t="shared" si="52"/>
        <v>190001</v>
      </c>
    </row>
    <row r="2609" spans="1:4" ht="16.2">
      <c r="A2609" s="1">
        <f>策略報表!A2609</f>
        <v>0</v>
      </c>
      <c r="B2609">
        <f>策略報表!B2609</f>
        <v>0</v>
      </c>
      <c r="C2609" s="2"/>
      <c r="D2609" t="str">
        <f t="shared" si="52"/>
        <v>190001</v>
      </c>
    </row>
    <row r="2610" spans="1:4" ht="16.2">
      <c r="A2610" s="1">
        <f>策略報表!A2610</f>
        <v>0</v>
      </c>
      <c r="B2610">
        <f>策略報表!B2610</f>
        <v>0</v>
      </c>
      <c r="C2610" s="2"/>
      <c r="D2610" t="str">
        <f t="shared" si="52"/>
        <v>190001</v>
      </c>
    </row>
    <row r="2611" spans="1:4" ht="16.2">
      <c r="A2611" s="1">
        <f>策略報表!A2611</f>
        <v>0</v>
      </c>
      <c r="B2611">
        <f>策略報表!B2611</f>
        <v>0</v>
      </c>
      <c r="C2611" s="2"/>
      <c r="D2611" t="str">
        <f t="shared" si="52"/>
        <v>190001</v>
      </c>
    </row>
    <row r="2612" spans="1:4" ht="16.2">
      <c r="A2612" s="1">
        <f>策略報表!A2612</f>
        <v>0</v>
      </c>
      <c r="B2612">
        <f>策略報表!B2612</f>
        <v>0</v>
      </c>
      <c r="C2612" s="2"/>
      <c r="D2612" t="str">
        <f t="shared" si="52"/>
        <v>190001</v>
      </c>
    </row>
    <row r="2613" spans="1:4" ht="16.2">
      <c r="A2613" s="1">
        <f>策略報表!A2613</f>
        <v>0</v>
      </c>
      <c r="B2613">
        <f>策略報表!B2613</f>
        <v>0</v>
      </c>
      <c r="C2613" s="2"/>
      <c r="D2613" t="str">
        <f t="shared" si="52"/>
        <v>190001</v>
      </c>
    </row>
    <row r="2614" spans="1:4" ht="16.2">
      <c r="A2614" s="1">
        <f>策略報表!A2614</f>
        <v>0</v>
      </c>
      <c r="B2614">
        <f>策略報表!B2614</f>
        <v>0</v>
      </c>
      <c r="C2614" s="2"/>
      <c r="D2614" t="str">
        <f t="shared" si="52"/>
        <v>190001</v>
      </c>
    </row>
    <row r="2615" spans="1:4" ht="16.2">
      <c r="A2615" s="1">
        <f>策略報表!A2615</f>
        <v>0</v>
      </c>
      <c r="B2615">
        <f>策略報表!B2615</f>
        <v>0</v>
      </c>
      <c r="C2615" s="2"/>
      <c r="D2615" t="str">
        <f t="shared" si="52"/>
        <v>190001</v>
      </c>
    </row>
    <row r="2616" spans="1:4" ht="16.2">
      <c r="A2616" s="1">
        <f>策略報表!A2616</f>
        <v>0</v>
      </c>
      <c r="B2616">
        <f>策略報表!B2616</f>
        <v>0</v>
      </c>
      <c r="C2616" s="2"/>
      <c r="D2616" t="str">
        <f t="shared" si="52"/>
        <v>190001</v>
      </c>
    </row>
    <row r="2617" spans="1:4" ht="16.2">
      <c r="A2617" s="1">
        <f>策略報表!A2617</f>
        <v>0</v>
      </c>
      <c r="B2617">
        <f>策略報表!B2617</f>
        <v>0</v>
      </c>
      <c r="C2617" s="2"/>
      <c r="D2617" t="str">
        <f t="shared" si="52"/>
        <v>190001</v>
      </c>
    </row>
    <row r="2618" spans="1:4" ht="16.2">
      <c r="A2618" s="1">
        <f>策略報表!A2618</f>
        <v>0</v>
      </c>
      <c r="B2618">
        <f>策略報表!B2618</f>
        <v>0</v>
      </c>
      <c r="C2618" s="2"/>
      <c r="D2618" t="str">
        <f t="shared" si="52"/>
        <v>190001</v>
      </c>
    </row>
    <row r="2619" spans="1:4" ht="16.2">
      <c r="A2619" s="1">
        <f>策略報表!A2619</f>
        <v>0</v>
      </c>
      <c r="B2619">
        <f>策略報表!B2619</f>
        <v>0</v>
      </c>
      <c r="C2619" s="2"/>
      <c r="D2619" t="str">
        <f t="shared" si="52"/>
        <v>190001</v>
      </c>
    </row>
    <row r="2620" spans="1:4" ht="16.2">
      <c r="A2620" s="1">
        <f>策略報表!A2620</f>
        <v>0</v>
      </c>
      <c r="B2620">
        <f>策略報表!B2620</f>
        <v>0</v>
      </c>
      <c r="C2620" s="2"/>
      <c r="D2620" t="str">
        <f t="shared" si="52"/>
        <v>190001</v>
      </c>
    </row>
    <row r="2621" spans="1:4" ht="16.2">
      <c r="A2621" s="1">
        <f>策略報表!A2621</f>
        <v>0</v>
      </c>
      <c r="B2621">
        <f>策略報表!B2621</f>
        <v>0</v>
      </c>
      <c r="C2621" s="2"/>
      <c r="D2621" t="str">
        <f t="shared" si="52"/>
        <v>190001</v>
      </c>
    </row>
    <row r="2622" spans="1:4" ht="16.2">
      <c r="A2622" s="1">
        <f>策略報表!A2622</f>
        <v>0</v>
      </c>
      <c r="B2622">
        <f>策略報表!B2622</f>
        <v>0</v>
      </c>
      <c r="C2622" s="2"/>
      <c r="D2622" t="str">
        <f t="shared" si="52"/>
        <v>190001</v>
      </c>
    </row>
    <row r="2623" spans="1:4" ht="16.2">
      <c r="A2623" s="1">
        <f>策略報表!A2623</f>
        <v>0</v>
      </c>
      <c r="B2623">
        <f>策略報表!B2623</f>
        <v>0</v>
      </c>
      <c r="C2623" s="2"/>
      <c r="D2623" t="str">
        <f t="shared" si="52"/>
        <v>190001</v>
      </c>
    </row>
    <row r="2624" spans="1:4" ht="16.2">
      <c r="A2624" s="1">
        <f>策略報表!A2624</f>
        <v>0</v>
      </c>
      <c r="B2624">
        <f>策略報表!B2624</f>
        <v>0</v>
      </c>
      <c r="C2624" s="2"/>
      <c r="D2624" t="str">
        <f t="shared" si="52"/>
        <v>190001</v>
      </c>
    </row>
    <row r="2625" spans="1:4" ht="16.2">
      <c r="A2625" s="1">
        <f>策略報表!A2625</f>
        <v>0</v>
      </c>
      <c r="B2625">
        <f>策略報表!B2625</f>
        <v>0</v>
      </c>
      <c r="C2625" s="2"/>
      <c r="D2625" t="str">
        <f t="shared" si="52"/>
        <v>190001</v>
      </c>
    </row>
    <row r="2626" spans="1:4" ht="16.2">
      <c r="A2626" s="1">
        <f>策略報表!A2626</f>
        <v>0</v>
      </c>
      <c r="B2626">
        <f>策略報表!B2626</f>
        <v>0</v>
      </c>
      <c r="C2626" s="2"/>
      <c r="D2626" t="str">
        <f t="shared" si="52"/>
        <v>190001</v>
      </c>
    </row>
    <row r="2627" spans="1:4" ht="16.2">
      <c r="A2627" s="1">
        <f>策略報表!A2627</f>
        <v>0</v>
      </c>
      <c r="B2627">
        <f>策略報表!B2627</f>
        <v>0</v>
      </c>
      <c r="C2627" s="2"/>
      <c r="D2627" t="str">
        <f t="shared" si="52"/>
        <v>190001</v>
      </c>
    </row>
    <row r="2628" spans="1:4" ht="16.2">
      <c r="A2628" s="1">
        <f>策略報表!A2628</f>
        <v>0</v>
      </c>
      <c r="B2628">
        <f>策略報表!B2628</f>
        <v>0</v>
      </c>
      <c r="C2628" s="2"/>
      <c r="D2628" t="str">
        <f t="shared" ref="D2628:D2691" si="53">TEXT(A2628,"yyyymm")</f>
        <v>190001</v>
      </c>
    </row>
    <row r="2629" spans="1:4" ht="16.2">
      <c r="A2629" s="1">
        <f>策略報表!A2629</f>
        <v>0</v>
      </c>
      <c r="B2629">
        <f>策略報表!B2629</f>
        <v>0</v>
      </c>
      <c r="C2629" s="2"/>
      <c r="D2629" t="str">
        <f t="shared" si="53"/>
        <v>190001</v>
      </c>
    </row>
    <row r="2630" spans="1:4" ht="16.2">
      <c r="A2630" s="1">
        <f>策略報表!A2630</f>
        <v>0</v>
      </c>
      <c r="B2630">
        <f>策略報表!B2630</f>
        <v>0</v>
      </c>
      <c r="C2630" s="2"/>
      <c r="D2630" t="str">
        <f t="shared" si="53"/>
        <v>190001</v>
      </c>
    </row>
    <row r="2631" spans="1:4" ht="16.2">
      <c r="A2631" s="1">
        <f>策略報表!A2631</f>
        <v>0</v>
      </c>
      <c r="B2631">
        <f>策略報表!B2631</f>
        <v>0</v>
      </c>
      <c r="C2631" s="2"/>
      <c r="D2631" t="str">
        <f t="shared" si="53"/>
        <v>190001</v>
      </c>
    </row>
    <row r="2632" spans="1:4" ht="16.2">
      <c r="A2632" s="1">
        <f>策略報表!A2632</f>
        <v>0</v>
      </c>
      <c r="B2632">
        <f>策略報表!B2632</f>
        <v>0</v>
      </c>
      <c r="C2632" s="2"/>
      <c r="D2632" t="str">
        <f t="shared" si="53"/>
        <v>190001</v>
      </c>
    </row>
    <row r="2633" spans="1:4" ht="16.2">
      <c r="A2633" s="1">
        <f>策略報表!A2633</f>
        <v>0</v>
      </c>
      <c r="B2633">
        <f>策略報表!B2633</f>
        <v>0</v>
      </c>
      <c r="C2633" s="2"/>
      <c r="D2633" t="str">
        <f t="shared" si="53"/>
        <v>190001</v>
      </c>
    </row>
    <row r="2634" spans="1:4" ht="16.2">
      <c r="A2634" s="1">
        <f>策略報表!A2634</f>
        <v>0</v>
      </c>
      <c r="B2634">
        <f>策略報表!B2634</f>
        <v>0</v>
      </c>
      <c r="C2634" s="2"/>
      <c r="D2634" t="str">
        <f t="shared" si="53"/>
        <v>190001</v>
      </c>
    </row>
    <row r="2635" spans="1:4" ht="16.2">
      <c r="A2635" s="1">
        <f>策略報表!A2635</f>
        <v>0</v>
      </c>
      <c r="B2635">
        <f>策略報表!B2635</f>
        <v>0</v>
      </c>
      <c r="C2635" s="2"/>
      <c r="D2635" t="str">
        <f t="shared" si="53"/>
        <v>190001</v>
      </c>
    </row>
    <row r="2636" spans="1:4" ht="16.2">
      <c r="A2636" s="1">
        <f>策略報表!A2636</f>
        <v>0</v>
      </c>
      <c r="B2636">
        <f>策略報表!B2636</f>
        <v>0</v>
      </c>
      <c r="C2636" s="2"/>
      <c r="D2636" t="str">
        <f t="shared" si="53"/>
        <v>190001</v>
      </c>
    </row>
    <row r="2637" spans="1:4" ht="16.2">
      <c r="A2637" s="1">
        <f>策略報表!A2637</f>
        <v>0</v>
      </c>
      <c r="B2637">
        <f>策略報表!B2637</f>
        <v>0</v>
      </c>
      <c r="C2637" s="2"/>
      <c r="D2637" t="str">
        <f t="shared" si="53"/>
        <v>190001</v>
      </c>
    </row>
    <row r="2638" spans="1:4" ht="16.2">
      <c r="A2638" s="1">
        <f>策略報表!A2638</f>
        <v>0</v>
      </c>
      <c r="B2638">
        <f>策略報表!B2638</f>
        <v>0</v>
      </c>
      <c r="C2638" s="2"/>
      <c r="D2638" t="str">
        <f t="shared" si="53"/>
        <v>190001</v>
      </c>
    </row>
    <row r="2639" spans="1:4" ht="16.2">
      <c r="A2639" s="1">
        <f>策略報表!A2639</f>
        <v>0</v>
      </c>
      <c r="B2639">
        <f>策略報表!B2639</f>
        <v>0</v>
      </c>
      <c r="C2639" s="2"/>
      <c r="D2639" t="str">
        <f t="shared" si="53"/>
        <v>190001</v>
      </c>
    </row>
    <row r="2640" spans="1:4" ht="16.2">
      <c r="A2640" s="1">
        <f>策略報表!A2640</f>
        <v>0</v>
      </c>
      <c r="B2640">
        <f>策略報表!B2640</f>
        <v>0</v>
      </c>
      <c r="C2640" s="2"/>
      <c r="D2640" t="str">
        <f t="shared" si="53"/>
        <v>190001</v>
      </c>
    </row>
    <row r="2641" spans="1:4" ht="16.2">
      <c r="A2641" s="1">
        <f>策略報表!A2641</f>
        <v>0</v>
      </c>
      <c r="B2641">
        <f>策略報表!B2641</f>
        <v>0</v>
      </c>
      <c r="C2641" s="2"/>
      <c r="D2641" t="str">
        <f t="shared" si="53"/>
        <v>190001</v>
      </c>
    </row>
    <row r="2642" spans="1:4" ht="16.2">
      <c r="A2642" s="1">
        <f>策略報表!A2642</f>
        <v>0</v>
      </c>
      <c r="B2642">
        <f>策略報表!B2642</f>
        <v>0</v>
      </c>
      <c r="C2642" s="2"/>
      <c r="D2642" t="str">
        <f t="shared" si="53"/>
        <v>190001</v>
      </c>
    </row>
    <row r="2643" spans="1:4" ht="16.2">
      <c r="A2643" s="1">
        <f>策略報表!A2643</f>
        <v>0</v>
      </c>
      <c r="B2643">
        <f>策略報表!B2643</f>
        <v>0</v>
      </c>
      <c r="C2643" s="2"/>
      <c r="D2643" t="str">
        <f t="shared" si="53"/>
        <v>190001</v>
      </c>
    </row>
    <row r="2644" spans="1:4" ht="16.2">
      <c r="A2644" s="1">
        <f>策略報表!A2644</f>
        <v>0</v>
      </c>
      <c r="B2644">
        <f>策略報表!B2644</f>
        <v>0</v>
      </c>
      <c r="C2644" s="2"/>
      <c r="D2644" t="str">
        <f t="shared" si="53"/>
        <v>190001</v>
      </c>
    </row>
    <row r="2645" spans="1:4" ht="16.2">
      <c r="A2645" s="1">
        <f>策略報表!A2645</f>
        <v>0</v>
      </c>
      <c r="B2645">
        <f>策略報表!B2645</f>
        <v>0</v>
      </c>
      <c r="C2645" s="2"/>
      <c r="D2645" t="str">
        <f t="shared" si="53"/>
        <v>190001</v>
      </c>
    </row>
    <row r="2646" spans="1:4" ht="16.2">
      <c r="A2646" s="1">
        <f>策略報表!A2646</f>
        <v>0</v>
      </c>
      <c r="B2646">
        <f>策略報表!B2646</f>
        <v>0</v>
      </c>
      <c r="C2646" s="2"/>
      <c r="D2646" t="str">
        <f t="shared" si="53"/>
        <v>190001</v>
      </c>
    </row>
    <row r="2647" spans="1:4" ht="16.2">
      <c r="A2647" s="1">
        <f>策略報表!A2647</f>
        <v>0</v>
      </c>
      <c r="B2647">
        <f>策略報表!B2647</f>
        <v>0</v>
      </c>
      <c r="C2647" s="2"/>
      <c r="D2647" t="str">
        <f t="shared" si="53"/>
        <v>190001</v>
      </c>
    </row>
    <row r="2648" spans="1:4" ht="16.2">
      <c r="A2648" s="1">
        <f>策略報表!A2648</f>
        <v>0</v>
      </c>
      <c r="B2648">
        <f>策略報表!B2648</f>
        <v>0</v>
      </c>
      <c r="C2648" s="2"/>
      <c r="D2648" t="str">
        <f t="shared" si="53"/>
        <v>190001</v>
      </c>
    </row>
    <row r="2649" spans="1:4" ht="16.2">
      <c r="A2649" s="1">
        <f>策略報表!A2649</f>
        <v>0</v>
      </c>
      <c r="B2649">
        <f>策略報表!B2649</f>
        <v>0</v>
      </c>
      <c r="C2649" s="2"/>
      <c r="D2649" t="str">
        <f t="shared" si="53"/>
        <v>190001</v>
      </c>
    </row>
    <row r="2650" spans="1:4" ht="16.2">
      <c r="A2650" s="1">
        <f>策略報表!A2650</f>
        <v>0</v>
      </c>
      <c r="B2650">
        <f>策略報表!B2650</f>
        <v>0</v>
      </c>
      <c r="C2650" s="2"/>
      <c r="D2650" t="str">
        <f t="shared" si="53"/>
        <v>190001</v>
      </c>
    </row>
    <row r="2651" spans="1:4" ht="16.2">
      <c r="A2651" s="1">
        <f>策略報表!A2651</f>
        <v>0</v>
      </c>
      <c r="B2651">
        <f>策略報表!B2651</f>
        <v>0</v>
      </c>
      <c r="C2651" s="2"/>
      <c r="D2651" t="str">
        <f t="shared" si="53"/>
        <v>190001</v>
      </c>
    </row>
    <row r="2652" spans="1:4" ht="16.2">
      <c r="A2652" s="1">
        <f>策略報表!A2652</f>
        <v>0</v>
      </c>
      <c r="B2652">
        <f>策略報表!B2652</f>
        <v>0</v>
      </c>
      <c r="C2652" s="2"/>
      <c r="D2652" t="str">
        <f t="shared" si="53"/>
        <v>190001</v>
      </c>
    </row>
    <row r="2653" spans="1:4" ht="16.2">
      <c r="A2653" s="1">
        <f>策略報表!A2653</f>
        <v>0</v>
      </c>
      <c r="B2653">
        <f>策略報表!B2653</f>
        <v>0</v>
      </c>
      <c r="C2653" s="2"/>
      <c r="D2653" t="str">
        <f t="shared" si="53"/>
        <v>190001</v>
      </c>
    </row>
    <row r="2654" spans="1:4" ht="16.2">
      <c r="A2654" s="1">
        <f>策略報表!A2654</f>
        <v>0</v>
      </c>
      <c r="B2654">
        <f>策略報表!B2654</f>
        <v>0</v>
      </c>
      <c r="C2654" s="2"/>
      <c r="D2654" t="str">
        <f t="shared" si="53"/>
        <v>190001</v>
      </c>
    </row>
    <row r="2655" spans="1:4" ht="16.2">
      <c r="A2655" s="1">
        <f>策略報表!A2655</f>
        <v>0</v>
      </c>
      <c r="B2655">
        <f>策略報表!B2655</f>
        <v>0</v>
      </c>
      <c r="C2655" s="2"/>
      <c r="D2655" t="str">
        <f t="shared" si="53"/>
        <v>190001</v>
      </c>
    </row>
    <row r="2656" spans="1:4" ht="16.2">
      <c r="A2656" s="1">
        <f>策略報表!A2656</f>
        <v>0</v>
      </c>
      <c r="B2656">
        <f>策略報表!B2656</f>
        <v>0</v>
      </c>
      <c r="C2656" s="2"/>
      <c r="D2656" t="str">
        <f t="shared" si="53"/>
        <v>190001</v>
      </c>
    </row>
    <row r="2657" spans="1:4" ht="16.2">
      <c r="A2657" s="1">
        <f>策略報表!A2657</f>
        <v>0</v>
      </c>
      <c r="B2657">
        <f>策略報表!B2657</f>
        <v>0</v>
      </c>
      <c r="C2657" s="2"/>
      <c r="D2657" t="str">
        <f t="shared" si="53"/>
        <v>190001</v>
      </c>
    </row>
    <row r="2658" spans="1:4" ht="16.2">
      <c r="A2658" s="1">
        <f>策略報表!A2658</f>
        <v>0</v>
      </c>
      <c r="B2658">
        <f>策略報表!B2658</f>
        <v>0</v>
      </c>
      <c r="C2658" s="2"/>
      <c r="D2658" t="str">
        <f t="shared" si="53"/>
        <v>190001</v>
      </c>
    </row>
    <row r="2659" spans="1:4" ht="16.2">
      <c r="A2659" s="1">
        <f>策略報表!A2659</f>
        <v>0</v>
      </c>
      <c r="B2659">
        <f>策略報表!B2659</f>
        <v>0</v>
      </c>
      <c r="C2659" s="2"/>
      <c r="D2659" t="str">
        <f t="shared" si="53"/>
        <v>190001</v>
      </c>
    </row>
    <row r="2660" spans="1:4" ht="16.2">
      <c r="A2660" s="1">
        <f>策略報表!A2660</f>
        <v>0</v>
      </c>
      <c r="B2660">
        <f>策略報表!B2660</f>
        <v>0</v>
      </c>
      <c r="C2660" s="2"/>
      <c r="D2660" t="str">
        <f t="shared" si="53"/>
        <v>190001</v>
      </c>
    </row>
    <row r="2661" spans="1:4" ht="16.2">
      <c r="A2661" s="1">
        <f>策略報表!A2661</f>
        <v>0</v>
      </c>
      <c r="B2661">
        <f>策略報表!B2661</f>
        <v>0</v>
      </c>
      <c r="C2661" s="2"/>
      <c r="D2661" t="str">
        <f t="shared" si="53"/>
        <v>190001</v>
      </c>
    </row>
    <row r="2662" spans="1:4" ht="16.2">
      <c r="A2662" s="1">
        <f>策略報表!A2662</f>
        <v>0</v>
      </c>
      <c r="B2662">
        <f>策略報表!B2662</f>
        <v>0</v>
      </c>
      <c r="C2662" s="2"/>
      <c r="D2662" t="str">
        <f t="shared" si="53"/>
        <v>190001</v>
      </c>
    </row>
    <row r="2663" spans="1:4" ht="16.2">
      <c r="A2663" s="1">
        <f>策略報表!A2663</f>
        <v>0</v>
      </c>
      <c r="B2663">
        <f>策略報表!B2663</f>
        <v>0</v>
      </c>
      <c r="C2663" s="2"/>
      <c r="D2663" t="str">
        <f t="shared" si="53"/>
        <v>190001</v>
      </c>
    </row>
    <row r="2664" spans="1:4" ht="16.2">
      <c r="A2664" s="1">
        <f>策略報表!A2664</f>
        <v>0</v>
      </c>
      <c r="B2664">
        <f>策略報表!B2664</f>
        <v>0</v>
      </c>
      <c r="C2664" s="2"/>
      <c r="D2664" t="str">
        <f t="shared" si="53"/>
        <v>190001</v>
      </c>
    </row>
    <row r="2665" spans="1:4" ht="16.2">
      <c r="A2665" s="1">
        <f>策略報表!A2665</f>
        <v>0</v>
      </c>
      <c r="B2665">
        <f>策略報表!B2665</f>
        <v>0</v>
      </c>
      <c r="C2665" s="2"/>
      <c r="D2665" t="str">
        <f t="shared" si="53"/>
        <v>190001</v>
      </c>
    </row>
    <row r="2666" spans="1:4" ht="16.2">
      <c r="A2666" s="1">
        <f>策略報表!A2666</f>
        <v>0</v>
      </c>
      <c r="B2666">
        <f>策略報表!B2666</f>
        <v>0</v>
      </c>
      <c r="C2666" s="2"/>
      <c r="D2666" t="str">
        <f t="shared" si="53"/>
        <v>190001</v>
      </c>
    </row>
    <row r="2667" spans="1:4" ht="16.2">
      <c r="A2667" s="1">
        <f>策略報表!A2667</f>
        <v>0</v>
      </c>
      <c r="B2667">
        <f>策略報表!B2667</f>
        <v>0</v>
      </c>
      <c r="C2667" s="2"/>
      <c r="D2667" t="str">
        <f t="shared" si="53"/>
        <v>190001</v>
      </c>
    </row>
    <row r="2668" spans="1:4" ht="16.2">
      <c r="A2668" s="1">
        <f>策略報表!A2668</f>
        <v>0</v>
      </c>
      <c r="B2668">
        <f>策略報表!B2668</f>
        <v>0</v>
      </c>
      <c r="C2668" s="2"/>
      <c r="D2668" t="str">
        <f t="shared" si="53"/>
        <v>190001</v>
      </c>
    </row>
    <row r="2669" spans="1:4" ht="16.2">
      <c r="A2669" s="1">
        <f>策略報表!A2669</f>
        <v>0</v>
      </c>
      <c r="B2669">
        <f>策略報表!B2669</f>
        <v>0</v>
      </c>
      <c r="C2669" s="2"/>
      <c r="D2669" t="str">
        <f t="shared" si="53"/>
        <v>190001</v>
      </c>
    </row>
    <row r="2670" spans="1:4" ht="16.2">
      <c r="A2670" s="1">
        <f>策略報表!A2670</f>
        <v>0</v>
      </c>
      <c r="B2670">
        <f>策略報表!B2670</f>
        <v>0</v>
      </c>
      <c r="C2670" s="2"/>
      <c r="D2670" t="str">
        <f t="shared" si="53"/>
        <v>190001</v>
      </c>
    </row>
    <row r="2671" spans="1:4" ht="16.2">
      <c r="A2671" s="1">
        <f>策略報表!A2671</f>
        <v>0</v>
      </c>
      <c r="B2671">
        <f>策略報表!B2671</f>
        <v>0</v>
      </c>
      <c r="C2671" s="2"/>
      <c r="D2671" t="str">
        <f t="shared" si="53"/>
        <v>190001</v>
      </c>
    </row>
    <row r="2672" spans="1:4" ht="16.2">
      <c r="A2672" s="1">
        <f>策略報表!A2672</f>
        <v>0</v>
      </c>
      <c r="B2672">
        <f>策略報表!B2672</f>
        <v>0</v>
      </c>
      <c r="C2672" s="2"/>
      <c r="D2672" t="str">
        <f t="shared" si="53"/>
        <v>190001</v>
      </c>
    </row>
    <row r="2673" spans="1:4" ht="16.2">
      <c r="A2673" s="1">
        <f>策略報表!A2673</f>
        <v>0</v>
      </c>
      <c r="B2673">
        <f>策略報表!B2673</f>
        <v>0</v>
      </c>
      <c r="C2673" s="2"/>
      <c r="D2673" t="str">
        <f t="shared" si="53"/>
        <v>190001</v>
      </c>
    </row>
    <row r="2674" spans="1:4" ht="16.2">
      <c r="A2674" s="1">
        <f>策略報表!A2674</f>
        <v>0</v>
      </c>
      <c r="B2674">
        <f>策略報表!B2674</f>
        <v>0</v>
      </c>
      <c r="C2674" s="2"/>
      <c r="D2674" t="str">
        <f t="shared" si="53"/>
        <v>190001</v>
      </c>
    </row>
    <row r="2675" spans="1:4" ht="16.2">
      <c r="A2675" s="1">
        <f>策略報表!A2675</f>
        <v>0</v>
      </c>
      <c r="B2675">
        <f>策略報表!B2675</f>
        <v>0</v>
      </c>
      <c r="C2675" s="2"/>
      <c r="D2675" t="str">
        <f t="shared" si="53"/>
        <v>190001</v>
      </c>
    </row>
    <row r="2676" spans="1:4" ht="16.2">
      <c r="A2676" s="1">
        <f>策略報表!A2676</f>
        <v>0</v>
      </c>
      <c r="B2676">
        <f>策略報表!B2676</f>
        <v>0</v>
      </c>
      <c r="C2676" s="2"/>
      <c r="D2676" t="str">
        <f t="shared" si="53"/>
        <v>190001</v>
      </c>
    </row>
    <row r="2677" spans="1:4" ht="16.2">
      <c r="A2677" s="1">
        <f>策略報表!A2677</f>
        <v>0</v>
      </c>
      <c r="B2677">
        <f>策略報表!B2677</f>
        <v>0</v>
      </c>
      <c r="C2677" s="2"/>
      <c r="D2677" t="str">
        <f t="shared" si="53"/>
        <v>190001</v>
      </c>
    </row>
    <row r="2678" spans="1:4" ht="16.2">
      <c r="A2678" s="1">
        <f>策略報表!A2678</f>
        <v>0</v>
      </c>
      <c r="B2678">
        <f>策略報表!B2678</f>
        <v>0</v>
      </c>
      <c r="C2678" s="2"/>
      <c r="D2678" t="str">
        <f t="shared" si="53"/>
        <v>190001</v>
      </c>
    </row>
    <row r="2679" spans="1:4" ht="16.2">
      <c r="A2679" s="1">
        <f>策略報表!A2679</f>
        <v>0</v>
      </c>
      <c r="B2679">
        <f>策略報表!B2679</f>
        <v>0</v>
      </c>
      <c r="C2679" s="2"/>
      <c r="D2679" t="str">
        <f t="shared" si="53"/>
        <v>190001</v>
      </c>
    </row>
    <row r="2680" spans="1:4" ht="16.2">
      <c r="A2680" s="1">
        <f>策略報表!A2680</f>
        <v>0</v>
      </c>
      <c r="B2680">
        <f>策略報表!B2680</f>
        <v>0</v>
      </c>
      <c r="C2680" s="2"/>
      <c r="D2680" t="str">
        <f t="shared" si="53"/>
        <v>190001</v>
      </c>
    </row>
    <row r="2681" spans="1:4" ht="16.2">
      <c r="A2681" s="1">
        <f>策略報表!A2681</f>
        <v>0</v>
      </c>
      <c r="B2681">
        <f>策略報表!B2681</f>
        <v>0</v>
      </c>
      <c r="C2681" s="2"/>
      <c r="D2681" t="str">
        <f t="shared" si="53"/>
        <v>190001</v>
      </c>
    </row>
    <row r="2682" spans="1:4" ht="16.2">
      <c r="A2682" s="1">
        <f>策略報表!A2682</f>
        <v>0</v>
      </c>
      <c r="B2682">
        <f>策略報表!B2682</f>
        <v>0</v>
      </c>
      <c r="C2682" s="2"/>
      <c r="D2682" t="str">
        <f t="shared" si="53"/>
        <v>190001</v>
      </c>
    </row>
    <row r="2683" spans="1:4" ht="16.2">
      <c r="A2683" s="1">
        <f>策略報表!A2683</f>
        <v>0</v>
      </c>
      <c r="B2683">
        <f>策略報表!B2683</f>
        <v>0</v>
      </c>
      <c r="C2683" s="2"/>
      <c r="D2683" t="str">
        <f t="shared" si="53"/>
        <v>190001</v>
      </c>
    </row>
    <row r="2684" spans="1:4" ht="16.2">
      <c r="A2684" s="1">
        <f>策略報表!A2684</f>
        <v>0</v>
      </c>
      <c r="B2684">
        <f>策略報表!B2684</f>
        <v>0</v>
      </c>
      <c r="C2684" s="2"/>
      <c r="D2684" t="str">
        <f t="shared" si="53"/>
        <v>190001</v>
      </c>
    </row>
    <row r="2685" spans="1:4" ht="16.2">
      <c r="A2685" s="1">
        <f>策略報表!A2685</f>
        <v>0</v>
      </c>
      <c r="B2685">
        <f>策略報表!B2685</f>
        <v>0</v>
      </c>
      <c r="C2685" s="2"/>
      <c r="D2685" t="str">
        <f t="shared" si="53"/>
        <v>190001</v>
      </c>
    </row>
    <row r="2686" spans="1:4" ht="16.2">
      <c r="A2686" s="1">
        <f>策略報表!A2686</f>
        <v>0</v>
      </c>
      <c r="B2686">
        <f>策略報表!B2686</f>
        <v>0</v>
      </c>
      <c r="C2686" s="2"/>
      <c r="D2686" t="str">
        <f t="shared" si="53"/>
        <v>190001</v>
      </c>
    </row>
    <row r="2687" spans="1:4" ht="16.2">
      <c r="A2687" s="1">
        <f>策略報表!A2687</f>
        <v>0</v>
      </c>
      <c r="B2687">
        <f>策略報表!B2687</f>
        <v>0</v>
      </c>
      <c r="C2687" s="2"/>
      <c r="D2687" t="str">
        <f t="shared" si="53"/>
        <v>190001</v>
      </c>
    </row>
    <row r="2688" spans="1:4" ht="16.2">
      <c r="A2688" s="1">
        <f>策略報表!A2688</f>
        <v>0</v>
      </c>
      <c r="B2688">
        <f>策略報表!B2688</f>
        <v>0</v>
      </c>
      <c r="C2688" s="2"/>
      <c r="D2688" t="str">
        <f t="shared" si="53"/>
        <v>190001</v>
      </c>
    </row>
    <row r="2689" spans="1:4" ht="16.2">
      <c r="A2689" s="1">
        <f>策略報表!A2689</f>
        <v>0</v>
      </c>
      <c r="B2689">
        <f>策略報表!B2689</f>
        <v>0</v>
      </c>
      <c r="C2689" s="2"/>
      <c r="D2689" t="str">
        <f t="shared" si="53"/>
        <v>190001</v>
      </c>
    </row>
    <row r="2690" spans="1:4" ht="16.2">
      <c r="A2690" s="1">
        <f>策略報表!A2690</f>
        <v>0</v>
      </c>
      <c r="B2690">
        <f>策略報表!B2690</f>
        <v>0</v>
      </c>
      <c r="C2690" s="2"/>
      <c r="D2690" t="str">
        <f t="shared" si="53"/>
        <v>190001</v>
      </c>
    </row>
    <row r="2691" spans="1:4" ht="16.2">
      <c r="A2691" s="1">
        <f>策略報表!A2691</f>
        <v>0</v>
      </c>
      <c r="B2691">
        <f>策略報表!B2691</f>
        <v>0</v>
      </c>
      <c r="C2691" s="2"/>
      <c r="D2691" t="str">
        <f t="shared" si="53"/>
        <v>190001</v>
      </c>
    </row>
    <row r="2692" spans="1:4" ht="16.2">
      <c r="A2692" s="1">
        <f>策略報表!A2692</f>
        <v>0</v>
      </c>
      <c r="B2692">
        <f>策略報表!B2692</f>
        <v>0</v>
      </c>
      <c r="C2692" s="2"/>
      <c r="D2692" t="str">
        <f t="shared" ref="D2692:D2755" si="54">TEXT(A2692,"yyyymm")</f>
        <v>190001</v>
      </c>
    </row>
    <row r="2693" spans="1:4" ht="16.2">
      <c r="A2693" s="1">
        <f>策略報表!A2693</f>
        <v>0</v>
      </c>
      <c r="B2693">
        <f>策略報表!B2693</f>
        <v>0</v>
      </c>
      <c r="C2693" s="2"/>
      <c r="D2693" t="str">
        <f t="shared" si="54"/>
        <v>190001</v>
      </c>
    </row>
    <row r="2694" spans="1:4" ht="16.2">
      <c r="A2694" s="1">
        <f>策略報表!A2694</f>
        <v>0</v>
      </c>
      <c r="B2694">
        <f>策略報表!B2694</f>
        <v>0</v>
      </c>
      <c r="C2694" s="2"/>
      <c r="D2694" t="str">
        <f t="shared" si="54"/>
        <v>190001</v>
      </c>
    </row>
    <row r="2695" spans="1:4" ht="16.2">
      <c r="A2695" s="1">
        <f>策略報表!A2695</f>
        <v>0</v>
      </c>
      <c r="B2695">
        <f>策略報表!B2695</f>
        <v>0</v>
      </c>
      <c r="C2695" s="2"/>
      <c r="D2695" t="str">
        <f t="shared" si="54"/>
        <v>190001</v>
      </c>
    </row>
    <row r="2696" spans="1:4" ht="16.2">
      <c r="A2696" s="1">
        <f>策略報表!A2696</f>
        <v>0</v>
      </c>
      <c r="B2696">
        <f>策略報表!B2696</f>
        <v>0</v>
      </c>
      <c r="C2696" s="2"/>
      <c r="D2696" t="str">
        <f t="shared" si="54"/>
        <v>190001</v>
      </c>
    </row>
    <row r="2697" spans="1:4" ht="16.2">
      <c r="A2697" s="1">
        <f>策略報表!A2697</f>
        <v>0</v>
      </c>
      <c r="B2697">
        <f>策略報表!B2697</f>
        <v>0</v>
      </c>
      <c r="C2697" s="2"/>
      <c r="D2697" t="str">
        <f t="shared" si="54"/>
        <v>190001</v>
      </c>
    </row>
    <row r="2698" spans="1:4" ht="16.2">
      <c r="A2698" s="1">
        <f>策略報表!A2698</f>
        <v>0</v>
      </c>
      <c r="B2698">
        <f>策略報表!B2698</f>
        <v>0</v>
      </c>
      <c r="C2698" s="2"/>
      <c r="D2698" t="str">
        <f t="shared" si="54"/>
        <v>190001</v>
      </c>
    </row>
    <row r="2699" spans="1:4" ht="16.2">
      <c r="A2699" s="1">
        <f>策略報表!A2699</f>
        <v>0</v>
      </c>
      <c r="B2699">
        <f>策略報表!B2699</f>
        <v>0</v>
      </c>
      <c r="C2699" s="2"/>
      <c r="D2699" t="str">
        <f t="shared" si="54"/>
        <v>190001</v>
      </c>
    </row>
    <row r="2700" spans="1:4" ht="16.2">
      <c r="A2700" s="1">
        <f>策略報表!A2700</f>
        <v>0</v>
      </c>
      <c r="B2700">
        <f>策略報表!B2700</f>
        <v>0</v>
      </c>
      <c r="C2700" s="2"/>
      <c r="D2700" t="str">
        <f t="shared" si="54"/>
        <v>190001</v>
      </c>
    </row>
    <row r="2701" spans="1:4" ht="16.2">
      <c r="A2701" s="1">
        <f>策略報表!A2701</f>
        <v>0</v>
      </c>
      <c r="B2701">
        <f>策略報表!B2701</f>
        <v>0</v>
      </c>
      <c r="C2701" s="2"/>
      <c r="D2701" t="str">
        <f t="shared" si="54"/>
        <v>190001</v>
      </c>
    </row>
    <row r="2702" spans="1:4" ht="16.2">
      <c r="A2702" s="1">
        <f>策略報表!A2702</f>
        <v>0</v>
      </c>
      <c r="B2702">
        <f>策略報表!B2702</f>
        <v>0</v>
      </c>
      <c r="C2702" s="2"/>
      <c r="D2702" t="str">
        <f t="shared" si="54"/>
        <v>190001</v>
      </c>
    </row>
    <row r="2703" spans="1:4" ht="16.2">
      <c r="A2703" s="1">
        <f>策略報表!A2703</f>
        <v>0</v>
      </c>
      <c r="B2703">
        <f>策略報表!B2703</f>
        <v>0</v>
      </c>
      <c r="C2703" s="2"/>
      <c r="D2703" t="str">
        <f t="shared" si="54"/>
        <v>190001</v>
      </c>
    </row>
    <row r="2704" spans="1:4" ht="16.2">
      <c r="A2704" s="1">
        <f>策略報表!A2704</f>
        <v>0</v>
      </c>
      <c r="B2704">
        <f>策略報表!B2704</f>
        <v>0</v>
      </c>
      <c r="C2704" s="2"/>
      <c r="D2704" t="str">
        <f t="shared" si="54"/>
        <v>190001</v>
      </c>
    </row>
    <row r="2705" spans="1:4" ht="16.2">
      <c r="A2705" s="1">
        <f>策略報表!A2705</f>
        <v>0</v>
      </c>
      <c r="B2705">
        <f>策略報表!B2705</f>
        <v>0</v>
      </c>
      <c r="C2705" s="2"/>
      <c r="D2705" t="str">
        <f t="shared" si="54"/>
        <v>190001</v>
      </c>
    </row>
    <row r="2706" spans="1:4" ht="16.2">
      <c r="A2706" s="1">
        <f>策略報表!A2706</f>
        <v>0</v>
      </c>
      <c r="B2706">
        <f>策略報表!B2706</f>
        <v>0</v>
      </c>
      <c r="C2706" s="2"/>
      <c r="D2706" t="str">
        <f t="shared" si="54"/>
        <v>190001</v>
      </c>
    </row>
    <row r="2707" spans="1:4" ht="16.2">
      <c r="A2707" s="1">
        <f>策略報表!A2707</f>
        <v>0</v>
      </c>
      <c r="B2707">
        <f>策略報表!B2707</f>
        <v>0</v>
      </c>
      <c r="C2707" s="2"/>
      <c r="D2707" t="str">
        <f t="shared" si="54"/>
        <v>190001</v>
      </c>
    </row>
    <row r="2708" spans="1:4" ht="16.2">
      <c r="A2708" s="1">
        <f>策略報表!A2708</f>
        <v>0</v>
      </c>
      <c r="B2708">
        <f>策略報表!B2708</f>
        <v>0</v>
      </c>
      <c r="C2708" s="2"/>
      <c r="D2708" t="str">
        <f t="shared" si="54"/>
        <v>190001</v>
      </c>
    </row>
    <row r="2709" spans="1:4" ht="16.2">
      <c r="A2709" s="1">
        <f>策略報表!A2709</f>
        <v>0</v>
      </c>
      <c r="B2709">
        <f>策略報表!B2709</f>
        <v>0</v>
      </c>
      <c r="C2709" s="2"/>
      <c r="D2709" t="str">
        <f t="shared" si="54"/>
        <v>190001</v>
      </c>
    </row>
    <row r="2710" spans="1:4" ht="16.2">
      <c r="A2710" s="1">
        <f>策略報表!A2710</f>
        <v>0</v>
      </c>
      <c r="B2710">
        <f>策略報表!B2710</f>
        <v>0</v>
      </c>
      <c r="C2710" s="2"/>
      <c r="D2710" t="str">
        <f t="shared" si="54"/>
        <v>190001</v>
      </c>
    </row>
    <row r="2711" spans="1:4" ht="16.2">
      <c r="A2711" s="1">
        <f>策略報表!A2711</f>
        <v>0</v>
      </c>
      <c r="B2711">
        <f>策略報表!B2711</f>
        <v>0</v>
      </c>
      <c r="C2711" s="2"/>
      <c r="D2711" t="str">
        <f t="shared" si="54"/>
        <v>190001</v>
      </c>
    </row>
    <row r="2712" spans="1:4" ht="16.2">
      <c r="A2712" s="1">
        <f>策略報表!A2712</f>
        <v>0</v>
      </c>
      <c r="B2712">
        <f>策略報表!B2712</f>
        <v>0</v>
      </c>
      <c r="C2712" s="2"/>
      <c r="D2712" t="str">
        <f t="shared" si="54"/>
        <v>190001</v>
      </c>
    </row>
    <row r="2713" spans="1:4" ht="16.2">
      <c r="A2713" s="1">
        <f>策略報表!A2713</f>
        <v>0</v>
      </c>
      <c r="B2713">
        <f>策略報表!B2713</f>
        <v>0</v>
      </c>
      <c r="C2713" s="2"/>
      <c r="D2713" t="str">
        <f t="shared" si="54"/>
        <v>190001</v>
      </c>
    </row>
    <row r="2714" spans="1:4" ht="16.2">
      <c r="A2714" s="1">
        <f>策略報表!A2714</f>
        <v>0</v>
      </c>
      <c r="B2714">
        <f>策略報表!B2714</f>
        <v>0</v>
      </c>
      <c r="C2714" s="2"/>
      <c r="D2714" t="str">
        <f t="shared" si="54"/>
        <v>190001</v>
      </c>
    </row>
    <row r="2715" spans="1:4" ht="16.2">
      <c r="A2715" s="1">
        <f>策略報表!A2715</f>
        <v>0</v>
      </c>
      <c r="B2715">
        <f>策略報表!B2715</f>
        <v>0</v>
      </c>
      <c r="C2715" s="2"/>
      <c r="D2715" t="str">
        <f t="shared" si="54"/>
        <v>190001</v>
      </c>
    </row>
    <row r="2716" spans="1:4" ht="16.2">
      <c r="A2716" s="1">
        <f>策略報表!A2716</f>
        <v>0</v>
      </c>
      <c r="B2716">
        <f>策略報表!B2716</f>
        <v>0</v>
      </c>
      <c r="C2716" s="2"/>
      <c r="D2716" t="str">
        <f t="shared" si="54"/>
        <v>190001</v>
      </c>
    </row>
    <row r="2717" spans="1:4" ht="16.2">
      <c r="A2717" s="1">
        <f>策略報表!A2717</f>
        <v>0</v>
      </c>
      <c r="B2717">
        <f>策略報表!B2717</f>
        <v>0</v>
      </c>
      <c r="C2717" s="2"/>
      <c r="D2717" t="str">
        <f t="shared" si="54"/>
        <v>190001</v>
      </c>
    </row>
    <row r="2718" spans="1:4" ht="16.2">
      <c r="A2718" s="1">
        <f>策略報表!A2718</f>
        <v>0</v>
      </c>
      <c r="B2718">
        <f>策略報表!B2718</f>
        <v>0</v>
      </c>
      <c r="C2718" s="2"/>
      <c r="D2718" t="str">
        <f t="shared" si="54"/>
        <v>190001</v>
      </c>
    </row>
    <row r="2719" spans="1:4" ht="16.2">
      <c r="A2719" s="1">
        <f>策略報表!A2719</f>
        <v>0</v>
      </c>
      <c r="B2719">
        <f>策略報表!B2719</f>
        <v>0</v>
      </c>
      <c r="C2719" s="2"/>
      <c r="D2719" t="str">
        <f t="shared" si="54"/>
        <v>190001</v>
      </c>
    </row>
    <row r="2720" spans="1:4" ht="16.2">
      <c r="A2720" s="1">
        <f>策略報表!A2720</f>
        <v>0</v>
      </c>
      <c r="B2720">
        <f>策略報表!B2720</f>
        <v>0</v>
      </c>
      <c r="C2720" s="2"/>
      <c r="D2720" t="str">
        <f t="shared" si="54"/>
        <v>190001</v>
      </c>
    </row>
    <row r="2721" spans="1:4" ht="16.2">
      <c r="A2721" s="1">
        <f>策略報表!A2721</f>
        <v>0</v>
      </c>
      <c r="B2721">
        <f>策略報表!B2721</f>
        <v>0</v>
      </c>
      <c r="C2721" s="2"/>
      <c r="D2721" t="str">
        <f t="shared" si="54"/>
        <v>190001</v>
      </c>
    </row>
    <row r="2722" spans="1:4" ht="16.2">
      <c r="A2722" s="1">
        <f>策略報表!A2722</f>
        <v>0</v>
      </c>
      <c r="B2722">
        <f>策略報表!B2722</f>
        <v>0</v>
      </c>
      <c r="C2722" s="2"/>
      <c r="D2722" t="str">
        <f t="shared" si="54"/>
        <v>190001</v>
      </c>
    </row>
    <row r="2723" spans="1:4" ht="16.2">
      <c r="A2723" s="1">
        <f>策略報表!A2723</f>
        <v>0</v>
      </c>
      <c r="B2723">
        <f>策略報表!B2723</f>
        <v>0</v>
      </c>
      <c r="C2723" s="2"/>
      <c r="D2723" t="str">
        <f t="shared" si="54"/>
        <v>190001</v>
      </c>
    </row>
    <row r="2724" spans="1:4" ht="16.2">
      <c r="A2724" s="1">
        <f>策略報表!A2724</f>
        <v>0</v>
      </c>
      <c r="B2724">
        <f>策略報表!B2724</f>
        <v>0</v>
      </c>
      <c r="C2724" s="2"/>
      <c r="D2724" t="str">
        <f t="shared" si="54"/>
        <v>190001</v>
      </c>
    </row>
    <row r="2725" spans="1:4" ht="16.2">
      <c r="A2725" s="1">
        <f>策略報表!A2725</f>
        <v>0</v>
      </c>
      <c r="B2725">
        <f>策略報表!B2725</f>
        <v>0</v>
      </c>
      <c r="C2725" s="2"/>
      <c r="D2725" t="str">
        <f t="shared" si="54"/>
        <v>190001</v>
      </c>
    </row>
    <row r="2726" spans="1:4" ht="16.2">
      <c r="A2726" s="1">
        <f>策略報表!A2726</f>
        <v>0</v>
      </c>
      <c r="B2726">
        <f>策略報表!B2726</f>
        <v>0</v>
      </c>
      <c r="C2726" s="2"/>
      <c r="D2726" t="str">
        <f t="shared" si="54"/>
        <v>190001</v>
      </c>
    </row>
    <row r="2727" spans="1:4" ht="16.2">
      <c r="A2727" s="1">
        <f>策略報表!A2727</f>
        <v>0</v>
      </c>
      <c r="B2727">
        <f>策略報表!B2727</f>
        <v>0</v>
      </c>
      <c r="C2727" s="2"/>
      <c r="D2727" t="str">
        <f t="shared" si="54"/>
        <v>190001</v>
      </c>
    </row>
    <row r="2728" spans="1:4" ht="16.2">
      <c r="A2728" s="1">
        <f>策略報表!A2728</f>
        <v>0</v>
      </c>
      <c r="B2728">
        <f>策略報表!B2728</f>
        <v>0</v>
      </c>
      <c r="C2728" s="2"/>
      <c r="D2728" t="str">
        <f t="shared" si="54"/>
        <v>190001</v>
      </c>
    </row>
    <row r="2729" spans="1:4" ht="16.2">
      <c r="A2729" s="1">
        <f>策略報表!A2729</f>
        <v>0</v>
      </c>
      <c r="B2729">
        <f>策略報表!B2729</f>
        <v>0</v>
      </c>
      <c r="C2729" s="2"/>
      <c r="D2729" t="str">
        <f t="shared" si="54"/>
        <v>190001</v>
      </c>
    </row>
    <row r="2730" spans="1:4" ht="16.2">
      <c r="A2730" s="1">
        <f>策略報表!A2730</f>
        <v>0</v>
      </c>
      <c r="B2730">
        <f>策略報表!B2730</f>
        <v>0</v>
      </c>
      <c r="C2730" s="2"/>
      <c r="D2730" t="str">
        <f t="shared" si="54"/>
        <v>190001</v>
      </c>
    </row>
    <row r="2731" spans="1:4" ht="16.2">
      <c r="A2731" s="1">
        <f>策略報表!A2731</f>
        <v>0</v>
      </c>
      <c r="B2731">
        <f>策略報表!B2731</f>
        <v>0</v>
      </c>
      <c r="C2731" s="2"/>
      <c r="D2731" t="str">
        <f t="shared" si="54"/>
        <v>190001</v>
      </c>
    </row>
    <row r="2732" spans="1:4" ht="16.2">
      <c r="A2732" s="1">
        <f>策略報表!A2732</f>
        <v>0</v>
      </c>
      <c r="B2732">
        <f>策略報表!B2732</f>
        <v>0</v>
      </c>
      <c r="C2732" s="2"/>
      <c r="D2732" t="str">
        <f t="shared" si="54"/>
        <v>190001</v>
      </c>
    </row>
    <row r="2733" spans="1:4" ht="16.2">
      <c r="A2733" s="1">
        <f>策略報表!A2733</f>
        <v>0</v>
      </c>
      <c r="B2733">
        <f>策略報表!B2733</f>
        <v>0</v>
      </c>
      <c r="C2733" s="2"/>
      <c r="D2733" t="str">
        <f t="shared" si="54"/>
        <v>190001</v>
      </c>
    </row>
    <row r="2734" spans="1:4" ht="16.2">
      <c r="A2734" s="1">
        <f>策略報表!A2734</f>
        <v>0</v>
      </c>
      <c r="B2734">
        <f>策略報表!B2734</f>
        <v>0</v>
      </c>
      <c r="C2734" s="2"/>
      <c r="D2734" t="str">
        <f t="shared" si="54"/>
        <v>190001</v>
      </c>
    </row>
    <row r="2735" spans="1:4" ht="16.2">
      <c r="A2735" s="1">
        <f>策略報表!A2735</f>
        <v>0</v>
      </c>
      <c r="B2735">
        <f>策略報表!B2735</f>
        <v>0</v>
      </c>
      <c r="C2735" s="2"/>
      <c r="D2735" t="str">
        <f t="shared" si="54"/>
        <v>190001</v>
      </c>
    </row>
    <row r="2736" spans="1:4" ht="16.2">
      <c r="A2736" s="1">
        <f>策略報表!A2736</f>
        <v>0</v>
      </c>
      <c r="B2736">
        <f>策略報表!B2736</f>
        <v>0</v>
      </c>
      <c r="C2736" s="2"/>
      <c r="D2736" t="str">
        <f t="shared" si="54"/>
        <v>190001</v>
      </c>
    </row>
    <row r="2737" spans="1:4" ht="16.2">
      <c r="A2737" s="1">
        <f>策略報表!A2737</f>
        <v>0</v>
      </c>
      <c r="B2737">
        <f>策略報表!B2737</f>
        <v>0</v>
      </c>
      <c r="C2737" s="2"/>
      <c r="D2737" t="str">
        <f t="shared" si="54"/>
        <v>190001</v>
      </c>
    </row>
    <row r="2738" spans="1:4" ht="16.2">
      <c r="A2738" s="1">
        <f>策略報表!A2738</f>
        <v>0</v>
      </c>
      <c r="B2738">
        <f>策略報表!B2738</f>
        <v>0</v>
      </c>
      <c r="C2738" s="2"/>
      <c r="D2738" t="str">
        <f t="shared" si="54"/>
        <v>190001</v>
      </c>
    </row>
    <row r="2739" spans="1:4" ht="16.2">
      <c r="A2739" s="1">
        <f>策略報表!A2739</f>
        <v>0</v>
      </c>
      <c r="B2739">
        <f>策略報表!B2739</f>
        <v>0</v>
      </c>
      <c r="C2739" s="2"/>
      <c r="D2739" t="str">
        <f t="shared" si="54"/>
        <v>190001</v>
      </c>
    </row>
    <row r="2740" spans="1:4" ht="16.2">
      <c r="A2740" s="1">
        <f>策略報表!A2740</f>
        <v>0</v>
      </c>
      <c r="B2740">
        <f>策略報表!B2740</f>
        <v>0</v>
      </c>
      <c r="C2740" s="2"/>
      <c r="D2740" t="str">
        <f t="shared" si="54"/>
        <v>190001</v>
      </c>
    </row>
    <row r="2741" spans="1:4" ht="16.2">
      <c r="A2741" s="1">
        <f>策略報表!A2741</f>
        <v>0</v>
      </c>
      <c r="B2741">
        <f>策略報表!B2741</f>
        <v>0</v>
      </c>
      <c r="C2741" s="2"/>
      <c r="D2741" t="str">
        <f t="shared" si="54"/>
        <v>190001</v>
      </c>
    </row>
    <row r="2742" spans="1:4" ht="16.2">
      <c r="A2742" s="1">
        <f>策略報表!A2742</f>
        <v>0</v>
      </c>
      <c r="B2742">
        <f>策略報表!B2742</f>
        <v>0</v>
      </c>
      <c r="C2742" s="2"/>
      <c r="D2742" t="str">
        <f t="shared" si="54"/>
        <v>190001</v>
      </c>
    </row>
    <row r="2743" spans="1:4" ht="16.2">
      <c r="A2743" s="1">
        <f>策略報表!A2743</f>
        <v>0</v>
      </c>
      <c r="B2743">
        <f>策略報表!B2743</f>
        <v>0</v>
      </c>
      <c r="C2743" s="2"/>
      <c r="D2743" t="str">
        <f t="shared" si="54"/>
        <v>190001</v>
      </c>
    </row>
    <row r="2744" spans="1:4" ht="16.2">
      <c r="A2744" s="1">
        <f>策略報表!A2744</f>
        <v>0</v>
      </c>
      <c r="B2744">
        <f>策略報表!B2744</f>
        <v>0</v>
      </c>
      <c r="C2744" s="2"/>
      <c r="D2744" t="str">
        <f t="shared" si="54"/>
        <v>190001</v>
      </c>
    </row>
    <row r="2745" spans="1:4" ht="16.2">
      <c r="A2745" s="1">
        <f>策略報表!A2745</f>
        <v>0</v>
      </c>
      <c r="B2745">
        <f>策略報表!B2745</f>
        <v>0</v>
      </c>
      <c r="C2745" s="2"/>
      <c r="D2745" t="str">
        <f t="shared" si="54"/>
        <v>190001</v>
      </c>
    </row>
    <row r="2746" spans="1:4" ht="16.2">
      <c r="A2746" s="1">
        <f>策略報表!A2746</f>
        <v>0</v>
      </c>
      <c r="B2746">
        <f>策略報表!B2746</f>
        <v>0</v>
      </c>
      <c r="C2746" s="2"/>
      <c r="D2746" t="str">
        <f t="shared" si="54"/>
        <v>190001</v>
      </c>
    </row>
    <row r="2747" spans="1:4" ht="16.2">
      <c r="A2747" s="1">
        <f>策略報表!A2747</f>
        <v>0</v>
      </c>
      <c r="B2747">
        <f>策略報表!B2747</f>
        <v>0</v>
      </c>
      <c r="C2747" s="2"/>
      <c r="D2747" t="str">
        <f t="shared" si="54"/>
        <v>190001</v>
      </c>
    </row>
    <row r="2748" spans="1:4" ht="16.2">
      <c r="A2748" s="1">
        <f>策略報表!A2748</f>
        <v>0</v>
      </c>
      <c r="B2748">
        <f>策略報表!B2748</f>
        <v>0</v>
      </c>
      <c r="C2748" s="2"/>
      <c r="D2748" t="str">
        <f t="shared" si="54"/>
        <v>190001</v>
      </c>
    </row>
    <row r="2749" spans="1:4" ht="16.2">
      <c r="A2749" s="1">
        <f>策略報表!A2749</f>
        <v>0</v>
      </c>
      <c r="B2749">
        <f>策略報表!B2749</f>
        <v>0</v>
      </c>
      <c r="C2749" s="2"/>
      <c r="D2749" t="str">
        <f t="shared" si="54"/>
        <v>190001</v>
      </c>
    </row>
    <row r="2750" spans="1:4" ht="16.2">
      <c r="A2750" s="1">
        <f>策略報表!A2750</f>
        <v>0</v>
      </c>
      <c r="B2750">
        <f>策略報表!B2750</f>
        <v>0</v>
      </c>
      <c r="C2750" s="2"/>
      <c r="D2750" t="str">
        <f t="shared" si="54"/>
        <v>190001</v>
      </c>
    </row>
    <row r="2751" spans="1:4" ht="16.2">
      <c r="A2751" s="1">
        <f>策略報表!A2751</f>
        <v>0</v>
      </c>
      <c r="B2751">
        <f>策略報表!B2751</f>
        <v>0</v>
      </c>
      <c r="C2751" s="2"/>
      <c r="D2751" t="str">
        <f t="shared" si="54"/>
        <v>190001</v>
      </c>
    </row>
    <row r="2752" spans="1:4" ht="16.2">
      <c r="A2752" s="1">
        <f>策略報表!A2752</f>
        <v>0</v>
      </c>
      <c r="B2752">
        <f>策略報表!B2752</f>
        <v>0</v>
      </c>
      <c r="C2752" s="2"/>
      <c r="D2752" t="str">
        <f t="shared" si="54"/>
        <v>190001</v>
      </c>
    </row>
    <row r="2753" spans="1:4" ht="16.2">
      <c r="A2753" s="1">
        <f>策略報表!A2753</f>
        <v>0</v>
      </c>
      <c r="B2753">
        <f>策略報表!B2753</f>
        <v>0</v>
      </c>
      <c r="C2753" s="2"/>
      <c r="D2753" t="str">
        <f t="shared" si="54"/>
        <v>190001</v>
      </c>
    </row>
    <row r="2754" spans="1:4" ht="16.2">
      <c r="A2754" s="1">
        <f>策略報表!A2754</f>
        <v>0</v>
      </c>
      <c r="B2754">
        <f>策略報表!B2754</f>
        <v>0</v>
      </c>
      <c r="C2754" s="2"/>
      <c r="D2754" t="str">
        <f t="shared" si="54"/>
        <v>190001</v>
      </c>
    </row>
    <row r="2755" spans="1:4" ht="16.2">
      <c r="A2755" s="1">
        <f>策略報表!A2755</f>
        <v>0</v>
      </c>
      <c r="B2755">
        <f>策略報表!B2755</f>
        <v>0</v>
      </c>
      <c r="C2755" s="2"/>
      <c r="D2755" t="str">
        <f t="shared" si="54"/>
        <v>190001</v>
      </c>
    </row>
    <row r="2756" spans="1:4" ht="16.2">
      <c r="A2756" s="1">
        <f>策略報表!A2756</f>
        <v>0</v>
      </c>
      <c r="B2756">
        <f>策略報表!B2756</f>
        <v>0</v>
      </c>
      <c r="C2756" s="2"/>
      <c r="D2756" t="str">
        <f t="shared" ref="D2756:D2819" si="55">TEXT(A2756,"yyyymm")</f>
        <v>190001</v>
      </c>
    </row>
    <row r="2757" spans="1:4" ht="16.2">
      <c r="A2757" s="1">
        <f>策略報表!A2757</f>
        <v>0</v>
      </c>
      <c r="B2757">
        <f>策略報表!B2757</f>
        <v>0</v>
      </c>
      <c r="C2757" s="2"/>
      <c r="D2757" t="str">
        <f t="shared" si="55"/>
        <v>190001</v>
      </c>
    </row>
    <row r="2758" spans="1:4" ht="16.2">
      <c r="A2758" s="1">
        <f>策略報表!A2758</f>
        <v>0</v>
      </c>
      <c r="B2758">
        <f>策略報表!B2758</f>
        <v>0</v>
      </c>
      <c r="C2758" s="2"/>
      <c r="D2758" t="str">
        <f t="shared" si="55"/>
        <v>190001</v>
      </c>
    </row>
    <row r="2759" spans="1:4" ht="16.2">
      <c r="A2759" s="1">
        <f>策略報表!A2759</f>
        <v>0</v>
      </c>
      <c r="B2759">
        <f>策略報表!B2759</f>
        <v>0</v>
      </c>
      <c r="C2759" s="2"/>
      <c r="D2759" t="str">
        <f t="shared" si="55"/>
        <v>190001</v>
      </c>
    </row>
    <row r="2760" spans="1:4" ht="16.2">
      <c r="A2760" s="1">
        <f>策略報表!A2760</f>
        <v>0</v>
      </c>
      <c r="B2760">
        <f>策略報表!B2760</f>
        <v>0</v>
      </c>
      <c r="C2760" s="2"/>
      <c r="D2760" t="str">
        <f t="shared" si="55"/>
        <v>190001</v>
      </c>
    </row>
    <row r="2761" spans="1:4" ht="16.2">
      <c r="A2761" s="1">
        <f>策略報表!A2761</f>
        <v>0</v>
      </c>
      <c r="B2761">
        <f>策略報表!B2761</f>
        <v>0</v>
      </c>
      <c r="C2761" s="2"/>
      <c r="D2761" t="str">
        <f t="shared" si="55"/>
        <v>190001</v>
      </c>
    </row>
    <row r="2762" spans="1:4" ht="16.2">
      <c r="A2762" s="1">
        <f>策略報表!A2762</f>
        <v>0</v>
      </c>
      <c r="B2762">
        <f>策略報表!B2762</f>
        <v>0</v>
      </c>
      <c r="C2762" s="2"/>
      <c r="D2762" t="str">
        <f t="shared" si="55"/>
        <v>190001</v>
      </c>
    </row>
    <row r="2763" spans="1:4" ht="16.2">
      <c r="A2763" s="1">
        <f>策略報表!A2763</f>
        <v>0</v>
      </c>
      <c r="B2763">
        <f>策略報表!B2763</f>
        <v>0</v>
      </c>
      <c r="C2763" s="2"/>
      <c r="D2763" t="str">
        <f t="shared" si="55"/>
        <v>190001</v>
      </c>
    </row>
    <row r="2764" spans="1:4" ht="16.2">
      <c r="A2764" s="1">
        <f>策略報表!A2764</f>
        <v>0</v>
      </c>
      <c r="B2764">
        <f>策略報表!B2764</f>
        <v>0</v>
      </c>
      <c r="C2764" s="2"/>
      <c r="D2764" t="str">
        <f t="shared" si="55"/>
        <v>190001</v>
      </c>
    </row>
    <row r="2765" spans="1:4" ht="16.2">
      <c r="A2765" s="1">
        <f>策略報表!A2765</f>
        <v>0</v>
      </c>
      <c r="B2765">
        <f>策略報表!B2765</f>
        <v>0</v>
      </c>
      <c r="C2765" s="2"/>
      <c r="D2765" t="str">
        <f t="shared" si="55"/>
        <v>190001</v>
      </c>
    </row>
    <row r="2766" spans="1:4" ht="16.2">
      <c r="A2766" s="1">
        <f>策略報表!A2766</f>
        <v>0</v>
      </c>
      <c r="B2766">
        <f>策略報表!B2766</f>
        <v>0</v>
      </c>
      <c r="C2766" s="2"/>
      <c r="D2766" t="str">
        <f t="shared" si="55"/>
        <v>190001</v>
      </c>
    </row>
    <row r="2767" spans="1:4" ht="16.2">
      <c r="A2767" s="1">
        <f>策略報表!A2767</f>
        <v>0</v>
      </c>
      <c r="B2767">
        <f>策略報表!B2767</f>
        <v>0</v>
      </c>
      <c r="C2767" s="2"/>
      <c r="D2767" t="str">
        <f t="shared" si="55"/>
        <v>190001</v>
      </c>
    </row>
    <row r="2768" spans="1:4" ht="16.2">
      <c r="A2768" s="1">
        <f>策略報表!A2768</f>
        <v>0</v>
      </c>
      <c r="B2768">
        <f>策略報表!B2768</f>
        <v>0</v>
      </c>
      <c r="C2768" s="2"/>
      <c r="D2768" t="str">
        <f t="shared" si="55"/>
        <v>190001</v>
      </c>
    </row>
    <row r="2769" spans="1:4" ht="16.2">
      <c r="A2769" s="1">
        <f>策略報表!A2769</f>
        <v>0</v>
      </c>
      <c r="B2769">
        <f>策略報表!B2769</f>
        <v>0</v>
      </c>
      <c r="C2769" s="2"/>
      <c r="D2769" t="str">
        <f t="shared" si="55"/>
        <v>190001</v>
      </c>
    </row>
    <row r="2770" spans="1:4" ht="16.2">
      <c r="A2770" s="1">
        <f>策略報表!A2770</f>
        <v>0</v>
      </c>
      <c r="B2770">
        <f>策略報表!B2770</f>
        <v>0</v>
      </c>
      <c r="C2770" s="2"/>
      <c r="D2770" t="str">
        <f t="shared" si="55"/>
        <v>190001</v>
      </c>
    </row>
    <row r="2771" spans="1:4" ht="16.2">
      <c r="A2771" s="1">
        <f>策略報表!A2771</f>
        <v>0</v>
      </c>
      <c r="B2771">
        <f>策略報表!B2771</f>
        <v>0</v>
      </c>
      <c r="C2771" s="2"/>
      <c r="D2771" t="str">
        <f t="shared" si="55"/>
        <v>190001</v>
      </c>
    </row>
    <row r="2772" spans="1:4" ht="16.2">
      <c r="A2772" s="1">
        <f>策略報表!A2772</f>
        <v>0</v>
      </c>
      <c r="B2772">
        <f>策略報表!B2772</f>
        <v>0</v>
      </c>
      <c r="C2772" s="2"/>
      <c r="D2772" t="str">
        <f t="shared" si="55"/>
        <v>190001</v>
      </c>
    </row>
    <row r="2773" spans="1:4" ht="16.2">
      <c r="A2773" s="1">
        <f>策略報表!A2773</f>
        <v>0</v>
      </c>
      <c r="B2773">
        <f>策略報表!B2773</f>
        <v>0</v>
      </c>
      <c r="C2773" s="2"/>
      <c r="D2773" t="str">
        <f t="shared" si="55"/>
        <v>190001</v>
      </c>
    </row>
    <row r="2774" spans="1:4" ht="16.2">
      <c r="A2774" s="1">
        <f>策略報表!A2774</f>
        <v>0</v>
      </c>
      <c r="B2774">
        <f>策略報表!B2774</f>
        <v>0</v>
      </c>
      <c r="C2774" s="2"/>
      <c r="D2774" t="str">
        <f t="shared" si="55"/>
        <v>190001</v>
      </c>
    </row>
    <row r="2775" spans="1:4" ht="16.2">
      <c r="A2775" s="1">
        <f>策略報表!A2775</f>
        <v>0</v>
      </c>
      <c r="B2775">
        <f>策略報表!B2775</f>
        <v>0</v>
      </c>
      <c r="C2775" s="2"/>
      <c r="D2775" t="str">
        <f t="shared" si="55"/>
        <v>190001</v>
      </c>
    </row>
    <row r="2776" spans="1:4" ht="16.2">
      <c r="A2776" s="1">
        <f>策略報表!A2776</f>
        <v>0</v>
      </c>
      <c r="B2776">
        <f>策略報表!B2776</f>
        <v>0</v>
      </c>
      <c r="C2776" s="2"/>
      <c r="D2776" t="str">
        <f t="shared" si="55"/>
        <v>190001</v>
      </c>
    </row>
    <row r="2777" spans="1:4" ht="16.2">
      <c r="A2777" s="1">
        <f>策略報表!A2777</f>
        <v>0</v>
      </c>
      <c r="B2777">
        <f>策略報表!B2777</f>
        <v>0</v>
      </c>
      <c r="C2777" s="2"/>
      <c r="D2777" t="str">
        <f t="shared" si="55"/>
        <v>190001</v>
      </c>
    </row>
    <row r="2778" spans="1:4" ht="16.2">
      <c r="A2778" s="1">
        <f>策略報表!A2778</f>
        <v>0</v>
      </c>
      <c r="B2778">
        <f>策略報表!B2778</f>
        <v>0</v>
      </c>
      <c r="C2778" s="2"/>
      <c r="D2778" t="str">
        <f t="shared" si="55"/>
        <v>190001</v>
      </c>
    </row>
    <row r="2779" spans="1:4" ht="16.2">
      <c r="A2779" s="1">
        <f>策略報表!A2779</f>
        <v>0</v>
      </c>
      <c r="B2779">
        <f>策略報表!B2779</f>
        <v>0</v>
      </c>
      <c r="C2779" s="2"/>
      <c r="D2779" t="str">
        <f t="shared" si="55"/>
        <v>190001</v>
      </c>
    </row>
    <row r="2780" spans="1:4" ht="16.2">
      <c r="A2780" s="1">
        <f>策略報表!A2780</f>
        <v>0</v>
      </c>
      <c r="B2780">
        <f>策略報表!B2780</f>
        <v>0</v>
      </c>
      <c r="C2780" s="2"/>
      <c r="D2780" t="str">
        <f t="shared" si="55"/>
        <v>190001</v>
      </c>
    </row>
    <row r="2781" spans="1:4" ht="16.2">
      <c r="A2781" s="1">
        <f>策略報表!A2781</f>
        <v>0</v>
      </c>
      <c r="B2781">
        <f>策略報表!B2781</f>
        <v>0</v>
      </c>
      <c r="C2781" s="2"/>
      <c r="D2781" t="str">
        <f t="shared" si="55"/>
        <v>190001</v>
      </c>
    </row>
    <row r="2782" spans="1:4" ht="16.2">
      <c r="A2782" s="1">
        <f>策略報表!A2782</f>
        <v>0</v>
      </c>
      <c r="B2782">
        <f>策略報表!B2782</f>
        <v>0</v>
      </c>
      <c r="C2782" s="2"/>
      <c r="D2782" t="str">
        <f t="shared" si="55"/>
        <v>190001</v>
      </c>
    </row>
    <row r="2783" spans="1:4" ht="16.2">
      <c r="A2783" s="1">
        <f>策略報表!A2783</f>
        <v>0</v>
      </c>
      <c r="B2783">
        <f>策略報表!B2783</f>
        <v>0</v>
      </c>
      <c r="C2783" s="2"/>
      <c r="D2783" t="str">
        <f t="shared" si="55"/>
        <v>190001</v>
      </c>
    </row>
    <row r="2784" spans="1:4" ht="16.2">
      <c r="A2784" s="1">
        <f>策略報表!A2784</f>
        <v>0</v>
      </c>
      <c r="B2784">
        <f>策略報表!B2784</f>
        <v>0</v>
      </c>
      <c r="C2784" s="2"/>
      <c r="D2784" t="str">
        <f t="shared" si="55"/>
        <v>190001</v>
      </c>
    </row>
    <row r="2785" spans="1:4" ht="16.2">
      <c r="A2785" s="1">
        <f>策略報表!A2785</f>
        <v>0</v>
      </c>
      <c r="B2785">
        <f>策略報表!B2785</f>
        <v>0</v>
      </c>
      <c r="C2785" s="2"/>
      <c r="D2785" t="str">
        <f t="shared" si="55"/>
        <v>190001</v>
      </c>
    </row>
    <row r="2786" spans="1:4" ht="16.2">
      <c r="A2786" s="1">
        <f>策略報表!A2786</f>
        <v>0</v>
      </c>
      <c r="B2786">
        <f>策略報表!B2786</f>
        <v>0</v>
      </c>
      <c r="C2786" s="2"/>
      <c r="D2786" t="str">
        <f t="shared" si="55"/>
        <v>190001</v>
      </c>
    </row>
    <row r="2787" spans="1:4" ht="16.2">
      <c r="A2787" s="1">
        <f>策略報表!A2787</f>
        <v>0</v>
      </c>
      <c r="B2787">
        <f>策略報表!B2787</f>
        <v>0</v>
      </c>
      <c r="C2787" s="2"/>
      <c r="D2787" t="str">
        <f t="shared" si="55"/>
        <v>190001</v>
      </c>
    </row>
    <row r="2788" spans="1:4" ht="16.2">
      <c r="A2788" s="1">
        <f>策略報表!A2788</f>
        <v>0</v>
      </c>
      <c r="B2788">
        <f>策略報表!B2788</f>
        <v>0</v>
      </c>
      <c r="C2788" s="2"/>
      <c r="D2788" t="str">
        <f t="shared" si="55"/>
        <v>190001</v>
      </c>
    </row>
    <row r="2789" spans="1:4" ht="16.2">
      <c r="A2789" s="1">
        <f>策略報表!A2789</f>
        <v>0</v>
      </c>
      <c r="B2789">
        <f>策略報表!B2789</f>
        <v>0</v>
      </c>
      <c r="C2789" s="2"/>
      <c r="D2789" t="str">
        <f t="shared" si="55"/>
        <v>190001</v>
      </c>
    </row>
    <row r="2790" spans="1:4" ht="16.2">
      <c r="A2790" s="1">
        <f>策略報表!A2790</f>
        <v>0</v>
      </c>
      <c r="B2790">
        <f>策略報表!B2790</f>
        <v>0</v>
      </c>
      <c r="C2790" s="2"/>
      <c r="D2790" t="str">
        <f t="shared" si="55"/>
        <v>190001</v>
      </c>
    </row>
    <row r="2791" spans="1:4" ht="16.2">
      <c r="A2791" s="1">
        <f>策略報表!A2791</f>
        <v>0</v>
      </c>
      <c r="B2791">
        <f>策略報表!B2791</f>
        <v>0</v>
      </c>
      <c r="C2791" s="2"/>
      <c r="D2791" t="str">
        <f t="shared" si="55"/>
        <v>190001</v>
      </c>
    </row>
    <row r="2792" spans="1:4" ht="16.2">
      <c r="A2792" s="1">
        <f>策略報表!A2792</f>
        <v>0</v>
      </c>
      <c r="B2792">
        <f>策略報表!B2792</f>
        <v>0</v>
      </c>
      <c r="C2792" s="2"/>
      <c r="D2792" t="str">
        <f t="shared" si="55"/>
        <v>190001</v>
      </c>
    </row>
    <row r="2793" spans="1:4" ht="16.2">
      <c r="A2793" s="1">
        <f>策略報表!A2793</f>
        <v>0</v>
      </c>
      <c r="B2793">
        <f>策略報表!B2793</f>
        <v>0</v>
      </c>
      <c r="C2793" s="2"/>
      <c r="D2793" t="str">
        <f t="shared" si="55"/>
        <v>190001</v>
      </c>
    </row>
    <row r="2794" spans="1:4" ht="16.2">
      <c r="A2794" s="1">
        <f>策略報表!A2794</f>
        <v>0</v>
      </c>
      <c r="B2794">
        <f>策略報表!B2794</f>
        <v>0</v>
      </c>
      <c r="C2794" s="2"/>
      <c r="D2794" t="str">
        <f t="shared" si="55"/>
        <v>190001</v>
      </c>
    </row>
    <row r="2795" spans="1:4" ht="16.2">
      <c r="A2795" s="1">
        <f>策略報表!A2795</f>
        <v>0</v>
      </c>
      <c r="B2795">
        <f>策略報表!B2795</f>
        <v>0</v>
      </c>
      <c r="C2795" s="2"/>
      <c r="D2795" t="str">
        <f t="shared" si="55"/>
        <v>190001</v>
      </c>
    </row>
    <row r="2796" spans="1:4" ht="16.2">
      <c r="A2796" s="1">
        <f>策略報表!A2796</f>
        <v>0</v>
      </c>
      <c r="B2796">
        <f>策略報表!B2796</f>
        <v>0</v>
      </c>
      <c r="C2796" s="2"/>
      <c r="D2796" t="str">
        <f t="shared" si="55"/>
        <v>190001</v>
      </c>
    </row>
    <row r="2797" spans="1:4" ht="16.2">
      <c r="A2797" s="1">
        <f>策略報表!A2797</f>
        <v>0</v>
      </c>
      <c r="B2797">
        <f>策略報表!B2797</f>
        <v>0</v>
      </c>
      <c r="C2797" s="2"/>
      <c r="D2797" t="str">
        <f t="shared" si="55"/>
        <v>190001</v>
      </c>
    </row>
    <row r="2798" spans="1:4" ht="16.2">
      <c r="A2798" s="1">
        <f>策略報表!A2798</f>
        <v>0</v>
      </c>
      <c r="B2798">
        <f>策略報表!B2798</f>
        <v>0</v>
      </c>
      <c r="C2798" s="2"/>
      <c r="D2798" t="str">
        <f t="shared" si="55"/>
        <v>190001</v>
      </c>
    </row>
    <row r="2799" spans="1:4" ht="16.2">
      <c r="A2799" s="1">
        <f>策略報表!A2799</f>
        <v>0</v>
      </c>
      <c r="B2799">
        <f>策略報表!B2799</f>
        <v>0</v>
      </c>
      <c r="C2799" s="2"/>
      <c r="D2799" t="str">
        <f t="shared" si="55"/>
        <v>190001</v>
      </c>
    </row>
    <row r="2800" spans="1:4" ht="16.2">
      <c r="A2800" s="1">
        <f>策略報表!A2800</f>
        <v>0</v>
      </c>
      <c r="B2800">
        <f>策略報表!B2800</f>
        <v>0</v>
      </c>
      <c r="C2800" s="2"/>
      <c r="D2800" t="str">
        <f t="shared" si="55"/>
        <v>190001</v>
      </c>
    </row>
    <row r="2801" spans="1:4" ht="16.2">
      <c r="A2801" s="1">
        <f>策略報表!A2801</f>
        <v>0</v>
      </c>
      <c r="B2801">
        <f>策略報表!B2801</f>
        <v>0</v>
      </c>
      <c r="C2801" s="2"/>
      <c r="D2801" t="str">
        <f t="shared" si="55"/>
        <v>190001</v>
      </c>
    </row>
    <row r="2802" spans="1:4" ht="16.2">
      <c r="A2802" s="1">
        <f>策略報表!A2802</f>
        <v>0</v>
      </c>
      <c r="B2802">
        <f>策略報表!B2802</f>
        <v>0</v>
      </c>
      <c r="C2802" s="2"/>
      <c r="D2802" t="str">
        <f t="shared" si="55"/>
        <v>190001</v>
      </c>
    </row>
    <row r="2803" spans="1:4" ht="16.2">
      <c r="A2803" s="1">
        <f>策略報表!A2803</f>
        <v>0</v>
      </c>
      <c r="B2803">
        <f>策略報表!B2803</f>
        <v>0</v>
      </c>
      <c r="C2803" s="2"/>
      <c r="D2803" t="str">
        <f t="shared" si="55"/>
        <v>190001</v>
      </c>
    </row>
    <row r="2804" spans="1:4" ht="16.2">
      <c r="A2804" s="1">
        <f>策略報表!A2804</f>
        <v>0</v>
      </c>
      <c r="B2804">
        <f>策略報表!B2804</f>
        <v>0</v>
      </c>
      <c r="C2804" s="2"/>
      <c r="D2804" t="str">
        <f t="shared" si="55"/>
        <v>190001</v>
      </c>
    </row>
    <row r="2805" spans="1:4" ht="16.2">
      <c r="A2805" s="1">
        <f>策略報表!A2805</f>
        <v>0</v>
      </c>
      <c r="B2805">
        <f>策略報表!B2805</f>
        <v>0</v>
      </c>
      <c r="C2805" s="2"/>
      <c r="D2805" t="str">
        <f t="shared" si="55"/>
        <v>190001</v>
      </c>
    </row>
    <row r="2806" spans="1:4" ht="16.2">
      <c r="A2806" s="1">
        <f>策略報表!A2806</f>
        <v>0</v>
      </c>
      <c r="B2806">
        <f>策略報表!B2806</f>
        <v>0</v>
      </c>
      <c r="C2806" s="2"/>
      <c r="D2806" t="str">
        <f t="shared" si="55"/>
        <v>190001</v>
      </c>
    </row>
    <row r="2807" spans="1:4" ht="16.2">
      <c r="A2807" s="1">
        <f>策略報表!A2807</f>
        <v>0</v>
      </c>
      <c r="B2807">
        <f>策略報表!B2807</f>
        <v>0</v>
      </c>
      <c r="C2807" s="2"/>
      <c r="D2807" t="str">
        <f t="shared" si="55"/>
        <v>190001</v>
      </c>
    </row>
    <row r="2808" spans="1:4" ht="16.2">
      <c r="A2808" s="1">
        <f>策略報表!A2808</f>
        <v>0</v>
      </c>
      <c r="B2808">
        <f>策略報表!B2808</f>
        <v>0</v>
      </c>
      <c r="C2808" s="2"/>
      <c r="D2808" t="str">
        <f t="shared" si="55"/>
        <v>190001</v>
      </c>
    </row>
    <row r="2809" spans="1:4" ht="16.2">
      <c r="A2809" s="1">
        <f>策略報表!A2809</f>
        <v>0</v>
      </c>
      <c r="B2809">
        <f>策略報表!B2809</f>
        <v>0</v>
      </c>
      <c r="C2809" s="2"/>
      <c r="D2809" t="str">
        <f t="shared" si="55"/>
        <v>190001</v>
      </c>
    </row>
    <row r="2810" spans="1:4" ht="16.2">
      <c r="A2810" s="1">
        <f>策略報表!A2810</f>
        <v>0</v>
      </c>
      <c r="B2810">
        <f>策略報表!B2810</f>
        <v>0</v>
      </c>
      <c r="C2810" s="2"/>
      <c r="D2810" t="str">
        <f t="shared" si="55"/>
        <v>190001</v>
      </c>
    </row>
    <row r="2811" spans="1:4" ht="16.2">
      <c r="A2811" s="1">
        <f>策略報表!A2811</f>
        <v>0</v>
      </c>
      <c r="B2811">
        <f>策略報表!B2811</f>
        <v>0</v>
      </c>
      <c r="C2811" s="2"/>
      <c r="D2811" t="str">
        <f t="shared" si="55"/>
        <v>190001</v>
      </c>
    </row>
    <row r="2812" spans="1:4" ht="16.2">
      <c r="A2812" s="1">
        <f>策略報表!A2812</f>
        <v>0</v>
      </c>
      <c r="B2812">
        <f>策略報表!B2812</f>
        <v>0</v>
      </c>
      <c r="C2812" s="2"/>
      <c r="D2812" t="str">
        <f t="shared" si="55"/>
        <v>190001</v>
      </c>
    </row>
    <row r="2813" spans="1:4" ht="16.2">
      <c r="A2813" s="1">
        <f>策略報表!A2813</f>
        <v>0</v>
      </c>
      <c r="B2813">
        <f>策略報表!B2813</f>
        <v>0</v>
      </c>
      <c r="C2813" s="2"/>
      <c r="D2813" t="str">
        <f t="shared" si="55"/>
        <v>190001</v>
      </c>
    </row>
    <row r="2814" spans="1:4" ht="16.2">
      <c r="A2814" s="1">
        <f>策略報表!A2814</f>
        <v>0</v>
      </c>
      <c r="B2814">
        <f>策略報表!B2814</f>
        <v>0</v>
      </c>
      <c r="C2814" s="2"/>
      <c r="D2814" t="str">
        <f t="shared" si="55"/>
        <v>190001</v>
      </c>
    </row>
    <row r="2815" spans="1:4" ht="16.2">
      <c r="A2815" s="1">
        <f>策略報表!A2815</f>
        <v>0</v>
      </c>
      <c r="B2815">
        <f>策略報表!B2815</f>
        <v>0</v>
      </c>
      <c r="C2815" s="2"/>
      <c r="D2815" t="str">
        <f t="shared" si="55"/>
        <v>190001</v>
      </c>
    </row>
    <row r="2816" spans="1:4" ht="16.2">
      <c r="A2816" s="1">
        <f>策略報表!A2816</f>
        <v>0</v>
      </c>
      <c r="B2816">
        <f>策略報表!B2816</f>
        <v>0</v>
      </c>
      <c r="C2816" s="2"/>
      <c r="D2816" t="str">
        <f t="shared" si="55"/>
        <v>190001</v>
      </c>
    </row>
    <row r="2817" spans="1:4" ht="16.2">
      <c r="A2817" s="1">
        <f>策略報表!A2817</f>
        <v>0</v>
      </c>
      <c r="B2817">
        <f>策略報表!B2817</f>
        <v>0</v>
      </c>
      <c r="C2817" s="2"/>
      <c r="D2817" t="str">
        <f t="shared" si="55"/>
        <v>190001</v>
      </c>
    </row>
    <row r="2818" spans="1:4" ht="16.2">
      <c r="A2818" s="1">
        <f>策略報表!A2818</f>
        <v>0</v>
      </c>
      <c r="B2818">
        <f>策略報表!B2818</f>
        <v>0</v>
      </c>
      <c r="C2818" s="2"/>
      <c r="D2818" t="str">
        <f t="shared" si="55"/>
        <v>190001</v>
      </c>
    </row>
    <row r="2819" spans="1:4" ht="16.2">
      <c r="A2819" s="1">
        <f>策略報表!A2819</f>
        <v>0</v>
      </c>
      <c r="B2819">
        <f>策略報表!B2819</f>
        <v>0</v>
      </c>
      <c r="C2819" s="2"/>
      <c r="D2819" t="str">
        <f t="shared" si="55"/>
        <v>190001</v>
      </c>
    </row>
    <row r="2820" spans="1:4" ht="16.2">
      <c r="A2820" s="1">
        <f>策略報表!A2820</f>
        <v>0</v>
      </c>
      <c r="B2820">
        <f>策略報表!B2820</f>
        <v>0</v>
      </c>
      <c r="C2820" s="2"/>
      <c r="D2820" t="str">
        <f t="shared" ref="D2820:D2883" si="56">TEXT(A2820,"yyyymm")</f>
        <v>190001</v>
      </c>
    </row>
    <row r="2821" spans="1:4" ht="16.2">
      <c r="A2821" s="1">
        <f>策略報表!A2821</f>
        <v>0</v>
      </c>
      <c r="B2821">
        <f>策略報表!B2821</f>
        <v>0</v>
      </c>
      <c r="C2821" s="2"/>
      <c r="D2821" t="str">
        <f t="shared" si="56"/>
        <v>190001</v>
      </c>
    </row>
    <row r="2822" spans="1:4" ht="16.2">
      <c r="A2822" s="1">
        <f>策略報表!A2822</f>
        <v>0</v>
      </c>
      <c r="B2822">
        <f>策略報表!B2822</f>
        <v>0</v>
      </c>
      <c r="C2822" s="2"/>
      <c r="D2822" t="str">
        <f t="shared" si="56"/>
        <v>190001</v>
      </c>
    </row>
    <row r="2823" spans="1:4" ht="16.2">
      <c r="A2823" s="1">
        <f>策略報表!A2823</f>
        <v>0</v>
      </c>
      <c r="B2823">
        <f>策略報表!B2823</f>
        <v>0</v>
      </c>
      <c r="C2823" s="2"/>
      <c r="D2823" t="str">
        <f t="shared" si="56"/>
        <v>190001</v>
      </c>
    </row>
    <row r="2824" spans="1:4" ht="16.2">
      <c r="A2824" s="1">
        <f>策略報表!A2824</f>
        <v>0</v>
      </c>
      <c r="B2824">
        <f>策略報表!B2824</f>
        <v>0</v>
      </c>
      <c r="C2824" s="2"/>
      <c r="D2824" t="str">
        <f t="shared" si="56"/>
        <v>190001</v>
      </c>
    </row>
    <row r="2825" spans="1:4" ht="16.2">
      <c r="A2825" s="1">
        <f>策略報表!A2825</f>
        <v>0</v>
      </c>
      <c r="B2825">
        <f>策略報表!B2825</f>
        <v>0</v>
      </c>
      <c r="C2825" s="2"/>
      <c r="D2825" t="str">
        <f t="shared" si="56"/>
        <v>190001</v>
      </c>
    </row>
    <row r="2826" spans="1:4" ht="16.2">
      <c r="A2826" s="1">
        <f>策略報表!A2826</f>
        <v>0</v>
      </c>
      <c r="B2826">
        <f>策略報表!B2826</f>
        <v>0</v>
      </c>
      <c r="C2826" s="2"/>
      <c r="D2826" t="str">
        <f t="shared" si="56"/>
        <v>190001</v>
      </c>
    </row>
    <row r="2827" spans="1:4" ht="16.2">
      <c r="A2827" s="1">
        <f>策略報表!A2827</f>
        <v>0</v>
      </c>
      <c r="B2827">
        <f>策略報表!B2827</f>
        <v>0</v>
      </c>
      <c r="C2827" s="2"/>
      <c r="D2827" t="str">
        <f t="shared" si="56"/>
        <v>190001</v>
      </c>
    </row>
    <row r="2828" spans="1:4" ht="16.2">
      <c r="A2828" s="1">
        <f>策略報表!A2828</f>
        <v>0</v>
      </c>
      <c r="B2828">
        <f>策略報表!B2828</f>
        <v>0</v>
      </c>
      <c r="C2828" s="2"/>
      <c r="D2828" t="str">
        <f t="shared" si="56"/>
        <v>190001</v>
      </c>
    </row>
    <row r="2829" spans="1:4" ht="16.2">
      <c r="A2829" s="1">
        <f>策略報表!A2829</f>
        <v>0</v>
      </c>
      <c r="B2829">
        <f>策略報表!B2829</f>
        <v>0</v>
      </c>
      <c r="C2829" s="2"/>
      <c r="D2829" t="str">
        <f t="shared" si="56"/>
        <v>190001</v>
      </c>
    </row>
    <row r="2830" spans="1:4" ht="16.2">
      <c r="A2830" s="1">
        <f>策略報表!A2830</f>
        <v>0</v>
      </c>
      <c r="B2830">
        <f>策略報表!B2830</f>
        <v>0</v>
      </c>
      <c r="C2830" s="2"/>
      <c r="D2830" t="str">
        <f t="shared" si="56"/>
        <v>190001</v>
      </c>
    </row>
    <row r="2831" spans="1:4" ht="16.2">
      <c r="A2831" s="1">
        <f>策略報表!A2831</f>
        <v>0</v>
      </c>
      <c r="B2831">
        <f>策略報表!B2831</f>
        <v>0</v>
      </c>
      <c r="C2831" s="2"/>
      <c r="D2831" t="str">
        <f t="shared" si="56"/>
        <v>190001</v>
      </c>
    </row>
    <row r="2832" spans="1:4" ht="16.2">
      <c r="A2832" s="1">
        <f>策略報表!A2832</f>
        <v>0</v>
      </c>
      <c r="B2832">
        <f>策略報表!B2832</f>
        <v>0</v>
      </c>
      <c r="C2832" s="2"/>
      <c r="D2832" t="str">
        <f t="shared" si="56"/>
        <v>190001</v>
      </c>
    </row>
    <row r="2833" spans="1:4" ht="16.2">
      <c r="A2833" s="1">
        <f>策略報表!A2833</f>
        <v>0</v>
      </c>
      <c r="B2833">
        <f>策略報表!B2833</f>
        <v>0</v>
      </c>
      <c r="C2833" s="2"/>
      <c r="D2833" t="str">
        <f t="shared" si="56"/>
        <v>190001</v>
      </c>
    </row>
    <row r="2834" spans="1:4" ht="16.2">
      <c r="A2834" s="1">
        <f>策略報表!A2834</f>
        <v>0</v>
      </c>
      <c r="B2834">
        <f>策略報表!B2834</f>
        <v>0</v>
      </c>
      <c r="C2834" s="2"/>
      <c r="D2834" t="str">
        <f t="shared" si="56"/>
        <v>190001</v>
      </c>
    </row>
    <row r="2835" spans="1:4" ht="16.2">
      <c r="A2835" s="1">
        <f>策略報表!A2835</f>
        <v>0</v>
      </c>
      <c r="B2835">
        <f>策略報表!B2835</f>
        <v>0</v>
      </c>
      <c r="C2835" s="2"/>
      <c r="D2835" t="str">
        <f t="shared" si="56"/>
        <v>190001</v>
      </c>
    </row>
    <row r="2836" spans="1:4" ht="16.2">
      <c r="A2836" s="1">
        <f>策略報表!A2836</f>
        <v>0</v>
      </c>
      <c r="B2836">
        <f>策略報表!B2836</f>
        <v>0</v>
      </c>
      <c r="C2836" s="2"/>
      <c r="D2836" t="str">
        <f t="shared" si="56"/>
        <v>190001</v>
      </c>
    </row>
    <row r="2837" spans="1:4" ht="16.2">
      <c r="A2837" s="1">
        <f>策略報表!A2837</f>
        <v>0</v>
      </c>
      <c r="B2837">
        <f>策略報表!B2837</f>
        <v>0</v>
      </c>
      <c r="C2837" s="2"/>
      <c r="D2837" t="str">
        <f t="shared" si="56"/>
        <v>190001</v>
      </c>
    </row>
    <row r="2838" spans="1:4" ht="16.2">
      <c r="A2838" s="1">
        <f>策略報表!A2838</f>
        <v>0</v>
      </c>
      <c r="B2838">
        <f>策略報表!B2838</f>
        <v>0</v>
      </c>
      <c r="C2838" s="2"/>
      <c r="D2838" t="str">
        <f t="shared" si="56"/>
        <v>190001</v>
      </c>
    </row>
    <row r="2839" spans="1:4" ht="16.2">
      <c r="A2839" s="1">
        <f>策略報表!A2839</f>
        <v>0</v>
      </c>
      <c r="B2839">
        <f>策略報表!B2839</f>
        <v>0</v>
      </c>
      <c r="C2839" s="2"/>
      <c r="D2839" t="str">
        <f t="shared" si="56"/>
        <v>190001</v>
      </c>
    </row>
    <row r="2840" spans="1:4" ht="16.2">
      <c r="A2840" s="1">
        <f>策略報表!A2840</f>
        <v>0</v>
      </c>
      <c r="B2840">
        <f>策略報表!B2840</f>
        <v>0</v>
      </c>
      <c r="C2840" s="2"/>
      <c r="D2840" t="str">
        <f t="shared" si="56"/>
        <v>190001</v>
      </c>
    </row>
    <row r="2841" spans="1:4" ht="16.2">
      <c r="A2841" s="1">
        <f>策略報表!A2841</f>
        <v>0</v>
      </c>
      <c r="B2841">
        <f>策略報表!B2841</f>
        <v>0</v>
      </c>
      <c r="C2841" s="2"/>
      <c r="D2841" t="str">
        <f t="shared" si="56"/>
        <v>190001</v>
      </c>
    </row>
    <row r="2842" spans="1:4" ht="16.2">
      <c r="A2842" s="1">
        <f>策略報表!A2842</f>
        <v>0</v>
      </c>
      <c r="B2842">
        <f>策略報表!B2842</f>
        <v>0</v>
      </c>
      <c r="C2842" s="2"/>
      <c r="D2842" t="str">
        <f t="shared" si="56"/>
        <v>190001</v>
      </c>
    </row>
    <row r="2843" spans="1:4" ht="16.2">
      <c r="A2843" s="1">
        <f>策略報表!A2843</f>
        <v>0</v>
      </c>
      <c r="B2843">
        <f>策略報表!B2843</f>
        <v>0</v>
      </c>
      <c r="C2843" s="2"/>
      <c r="D2843" t="str">
        <f t="shared" si="56"/>
        <v>190001</v>
      </c>
    </row>
    <row r="2844" spans="1:4" ht="16.2">
      <c r="A2844" s="1">
        <f>策略報表!A2844</f>
        <v>0</v>
      </c>
      <c r="B2844">
        <f>策略報表!B2844</f>
        <v>0</v>
      </c>
      <c r="C2844" s="2"/>
      <c r="D2844" t="str">
        <f t="shared" si="56"/>
        <v>190001</v>
      </c>
    </row>
    <row r="2845" spans="1:4" ht="16.2">
      <c r="A2845" s="1">
        <f>策略報表!A2845</f>
        <v>0</v>
      </c>
      <c r="B2845">
        <f>策略報表!B2845</f>
        <v>0</v>
      </c>
      <c r="C2845" s="2"/>
      <c r="D2845" t="str">
        <f t="shared" si="56"/>
        <v>190001</v>
      </c>
    </row>
    <row r="2846" spans="1:4" ht="16.2">
      <c r="A2846" s="1">
        <f>策略報表!A2846</f>
        <v>0</v>
      </c>
      <c r="B2846">
        <f>策略報表!B2846</f>
        <v>0</v>
      </c>
      <c r="C2846" s="2"/>
      <c r="D2846" t="str">
        <f t="shared" si="56"/>
        <v>190001</v>
      </c>
    </row>
    <row r="2847" spans="1:4" ht="16.2">
      <c r="A2847" s="1">
        <f>策略報表!A2847</f>
        <v>0</v>
      </c>
      <c r="B2847">
        <f>策略報表!B2847</f>
        <v>0</v>
      </c>
      <c r="C2847" s="2"/>
      <c r="D2847" t="str">
        <f t="shared" si="56"/>
        <v>190001</v>
      </c>
    </row>
    <row r="2848" spans="1:4" ht="16.2">
      <c r="A2848" s="1">
        <f>策略報表!A2848</f>
        <v>0</v>
      </c>
      <c r="B2848">
        <f>策略報表!B2848</f>
        <v>0</v>
      </c>
      <c r="C2848" s="2"/>
      <c r="D2848" t="str">
        <f t="shared" si="56"/>
        <v>190001</v>
      </c>
    </row>
    <row r="2849" spans="1:4" ht="16.2">
      <c r="A2849" s="1">
        <f>策略報表!A2849</f>
        <v>0</v>
      </c>
      <c r="B2849">
        <f>策略報表!B2849</f>
        <v>0</v>
      </c>
      <c r="C2849" s="2"/>
      <c r="D2849" t="str">
        <f t="shared" si="56"/>
        <v>190001</v>
      </c>
    </row>
    <row r="2850" spans="1:4" ht="16.2">
      <c r="A2850" s="1">
        <f>策略報表!A2850</f>
        <v>0</v>
      </c>
      <c r="B2850">
        <f>策略報表!B2850</f>
        <v>0</v>
      </c>
      <c r="C2850" s="2"/>
      <c r="D2850" t="str">
        <f t="shared" si="56"/>
        <v>190001</v>
      </c>
    </row>
    <row r="2851" spans="1:4" ht="16.2">
      <c r="A2851" s="1">
        <f>策略報表!A2851</f>
        <v>0</v>
      </c>
      <c r="B2851">
        <f>策略報表!B2851</f>
        <v>0</v>
      </c>
      <c r="C2851" s="2"/>
      <c r="D2851" t="str">
        <f t="shared" si="56"/>
        <v>190001</v>
      </c>
    </row>
    <row r="2852" spans="1:4" ht="16.2">
      <c r="A2852" s="1">
        <f>策略報表!A2852</f>
        <v>0</v>
      </c>
      <c r="B2852">
        <f>策略報表!B2852</f>
        <v>0</v>
      </c>
      <c r="C2852" s="2"/>
      <c r="D2852" t="str">
        <f t="shared" si="56"/>
        <v>190001</v>
      </c>
    </row>
    <row r="2853" spans="1:4" ht="16.2">
      <c r="A2853" s="1">
        <f>策略報表!A2853</f>
        <v>0</v>
      </c>
      <c r="B2853">
        <f>策略報表!B2853</f>
        <v>0</v>
      </c>
      <c r="C2853" s="2"/>
      <c r="D2853" t="str">
        <f t="shared" si="56"/>
        <v>190001</v>
      </c>
    </row>
    <row r="2854" spans="1:4" ht="16.2">
      <c r="A2854" s="1">
        <f>策略報表!A2854</f>
        <v>0</v>
      </c>
      <c r="B2854">
        <f>策略報表!B2854</f>
        <v>0</v>
      </c>
      <c r="C2854" s="2"/>
      <c r="D2854" t="str">
        <f t="shared" si="56"/>
        <v>190001</v>
      </c>
    </row>
    <row r="2855" spans="1:4" ht="16.2">
      <c r="A2855" s="1">
        <f>策略報表!A2855</f>
        <v>0</v>
      </c>
      <c r="B2855">
        <f>策略報表!B2855</f>
        <v>0</v>
      </c>
      <c r="C2855" s="2"/>
      <c r="D2855" t="str">
        <f t="shared" si="56"/>
        <v>190001</v>
      </c>
    </row>
    <row r="2856" spans="1:4" ht="16.2">
      <c r="A2856" s="1">
        <f>策略報表!A2856</f>
        <v>0</v>
      </c>
      <c r="B2856">
        <f>策略報表!B2856</f>
        <v>0</v>
      </c>
      <c r="C2856" s="2"/>
      <c r="D2856" t="str">
        <f t="shared" si="56"/>
        <v>190001</v>
      </c>
    </row>
    <row r="2857" spans="1:4" ht="16.2">
      <c r="A2857" s="1">
        <f>策略報表!A2857</f>
        <v>0</v>
      </c>
      <c r="B2857">
        <f>策略報表!B2857</f>
        <v>0</v>
      </c>
      <c r="C2857" s="2"/>
      <c r="D2857" t="str">
        <f t="shared" si="56"/>
        <v>190001</v>
      </c>
    </row>
    <row r="2858" spans="1:4" ht="16.2">
      <c r="A2858" s="1">
        <f>策略報表!A2858</f>
        <v>0</v>
      </c>
      <c r="B2858">
        <f>策略報表!B2858</f>
        <v>0</v>
      </c>
      <c r="C2858" s="2"/>
      <c r="D2858" t="str">
        <f t="shared" si="56"/>
        <v>190001</v>
      </c>
    </row>
    <row r="2859" spans="1:4" ht="16.2">
      <c r="A2859" s="1">
        <f>策略報表!A2859</f>
        <v>0</v>
      </c>
      <c r="B2859">
        <f>策略報表!B2859</f>
        <v>0</v>
      </c>
      <c r="C2859" s="2"/>
      <c r="D2859" t="str">
        <f t="shared" si="56"/>
        <v>190001</v>
      </c>
    </row>
    <row r="2860" spans="1:4" ht="16.2">
      <c r="A2860" s="1">
        <f>策略報表!A2860</f>
        <v>0</v>
      </c>
      <c r="B2860">
        <f>策略報表!B2860</f>
        <v>0</v>
      </c>
      <c r="C2860" s="2"/>
      <c r="D2860" t="str">
        <f t="shared" si="56"/>
        <v>190001</v>
      </c>
    </row>
    <row r="2861" spans="1:4" ht="16.2">
      <c r="A2861" s="1">
        <f>策略報表!A2861</f>
        <v>0</v>
      </c>
      <c r="B2861">
        <f>策略報表!B2861</f>
        <v>0</v>
      </c>
      <c r="C2861" s="2"/>
      <c r="D2861" t="str">
        <f t="shared" si="56"/>
        <v>190001</v>
      </c>
    </row>
    <row r="2862" spans="1:4" ht="16.2">
      <c r="A2862" s="1">
        <f>策略報表!A2862</f>
        <v>0</v>
      </c>
      <c r="B2862">
        <f>策略報表!B2862</f>
        <v>0</v>
      </c>
      <c r="C2862" s="2"/>
      <c r="D2862" t="str">
        <f t="shared" si="56"/>
        <v>190001</v>
      </c>
    </row>
    <row r="2863" spans="1:4" ht="16.2">
      <c r="A2863" s="1">
        <f>策略報表!A2863</f>
        <v>0</v>
      </c>
      <c r="B2863">
        <f>策略報表!B2863</f>
        <v>0</v>
      </c>
      <c r="C2863" s="2"/>
      <c r="D2863" t="str">
        <f t="shared" si="56"/>
        <v>190001</v>
      </c>
    </row>
    <row r="2864" spans="1:4" ht="16.2">
      <c r="A2864" s="1">
        <f>策略報表!A2864</f>
        <v>0</v>
      </c>
      <c r="B2864">
        <f>策略報表!B2864</f>
        <v>0</v>
      </c>
      <c r="C2864" s="2"/>
      <c r="D2864" t="str">
        <f t="shared" si="56"/>
        <v>190001</v>
      </c>
    </row>
    <row r="2865" spans="1:4" ht="16.2">
      <c r="A2865" s="1">
        <f>策略報表!A2865</f>
        <v>0</v>
      </c>
      <c r="B2865">
        <f>策略報表!B2865</f>
        <v>0</v>
      </c>
      <c r="C2865" s="2"/>
      <c r="D2865" t="str">
        <f t="shared" si="56"/>
        <v>190001</v>
      </c>
    </row>
    <row r="2866" spans="1:4" ht="16.2">
      <c r="A2866" s="1">
        <f>策略報表!A2866</f>
        <v>0</v>
      </c>
      <c r="B2866">
        <f>策略報表!B2866</f>
        <v>0</v>
      </c>
      <c r="C2866" s="2"/>
      <c r="D2866" t="str">
        <f t="shared" si="56"/>
        <v>190001</v>
      </c>
    </row>
    <row r="2867" spans="1:4" ht="16.2">
      <c r="A2867" s="1">
        <f>策略報表!A2867</f>
        <v>0</v>
      </c>
      <c r="B2867">
        <f>策略報表!B2867</f>
        <v>0</v>
      </c>
      <c r="C2867" s="2"/>
      <c r="D2867" t="str">
        <f t="shared" si="56"/>
        <v>190001</v>
      </c>
    </row>
    <row r="2868" spans="1:4" ht="16.2">
      <c r="A2868" s="1">
        <f>策略報表!A2868</f>
        <v>0</v>
      </c>
      <c r="B2868">
        <f>策略報表!B2868</f>
        <v>0</v>
      </c>
      <c r="C2868" s="2"/>
      <c r="D2868" t="str">
        <f t="shared" si="56"/>
        <v>190001</v>
      </c>
    </row>
    <row r="2869" spans="1:4" ht="16.2">
      <c r="A2869" s="1">
        <f>策略報表!A2869</f>
        <v>0</v>
      </c>
      <c r="B2869">
        <f>策略報表!B2869</f>
        <v>0</v>
      </c>
      <c r="C2869" s="2"/>
      <c r="D2869" t="str">
        <f t="shared" si="56"/>
        <v>190001</v>
      </c>
    </row>
    <row r="2870" spans="1:4" ht="16.2">
      <c r="A2870" s="1">
        <f>策略報表!A2870</f>
        <v>0</v>
      </c>
      <c r="B2870">
        <f>策略報表!B2870</f>
        <v>0</v>
      </c>
      <c r="C2870" s="2"/>
      <c r="D2870" t="str">
        <f t="shared" si="56"/>
        <v>190001</v>
      </c>
    </row>
    <row r="2871" spans="1:4" ht="16.2">
      <c r="A2871" s="1">
        <f>策略報表!A2871</f>
        <v>0</v>
      </c>
      <c r="B2871">
        <f>策略報表!B2871</f>
        <v>0</v>
      </c>
      <c r="C2871" s="2"/>
      <c r="D2871" t="str">
        <f t="shared" si="56"/>
        <v>190001</v>
      </c>
    </row>
    <row r="2872" spans="1:4" ht="16.2">
      <c r="A2872" s="1">
        <f>策略報表!A2872</f>
        <v>0</v>
      </c>
      <c r="B2872">
        <f>策略報表!B2872</f>
        <v>0</v>
      </c>
      <c r="C2872" s="2"/>
      <c r="D2872" t="str">
        <f t="shared" si="56"/>
        <v>190001</v>
      </c>
    </row>
    <row r="2873" spans="1:4" ht="16.2">
      <c r="A2873" s="1">
        <f>策略報表!A2873</f>
        <v>0</v>
      </c>
      <c r="B2873">
        <f>策略報表!B2873</f>
        <v>0</v>
      </c>
      <c r="C2873" s="2"/>
      <c r="D2873" t="str">
        <f t="shared" si="56"/>
        <v>190001</v>
      </c>
    </row>
    <row r="2874" spans="1:4" ht="16.2">
      <c r="A2874" s="1">
        <f>策略報表!A2874</f>
        <v>0</v>
      </c>
      <c r="B2874">
        <f>策略報表!B2874</f>
        <v>0</v>
      </c>
      <c r="C2874" s="2"/>
      <c r="D2874" t="str">
        <f t="shared" si="56"/>
        <v>190001</v>
      </c>
    </row>
    <row r="2875" spans="1:4" ht="16.2">
      <c r="A2875" s="1">
        <f>策略報表!A2875</f>
        <v>0</v>
      </c>
      <c r="B2875">
        <f>策略報表!B2875</f>
        <v>0</v>
      </c>
      <c r="C2875" s="2"/>
      <c r="D2875" t="str">
        <f t="shared" si="56"/>
        <v>190001</v>
      </c>
    </row>
    <row r="2876" spans="1:4" ht="16.2">
      <c r="A2876" s="1">
        <f>策略報表!A2876</f>
        <v>0</v>
      </c>
      <c r="B2876">
        <f>策略報表!B2876</f>
        <v>0</v>
      </c>
      <c r="C2876" s="2"/>
      <c r="D2876" t="str">
        <f t="shared" si="56"/>
        <v>190001</v>
      </c>
    </row>
    <row r="2877" spans="1:4" ht="16.2">
      <c r="A2877" s="1">
        <f>策略報表!A2877</f>
        <v>0</v>
      </c>
      <c r="B2877">
        <f>策略報表!B2877</f>
        <v>0</v>
      </c>
      <c r="C2877" s="2"/>
      <c r="D2877" t="str">
        <f t="shared" si="56"/>
        <v>190001</v>
      </c>
    </row>
    <row r="2878" spans="1:4" ht="16.2">
      <c r="A2878" s="1">
        <f>策略報表!A2878</f>
        <v>0</v>
      </c>
      <c r="B2878">
        <f>策略報表!B2878</f>
        <v>0</v>
      </c>
      <c r="C2878" s="2"/>
      <c r="D2878" t="str">
        <f t="shared" si="56"/>
        <v>190001</v>
      </c>
    </row>
    <row r="2879" spans="1:4" ht="16.2">
      <c r="A2879" s="1">
        <f>策略報表!A2879</f>
        <v>0</v>
      </c>
      <c r="B2879">
        <f>策略報表!B2879</f>
        <v>0</v>
      </c>
      <c r="C2879" s="2"/>
      <c r="D2879" t="str">
        <f t="shared" si="56"/>
        <v>190001</v>
      </c>
    </row>
    <row r="2880" spans="1:4" ht="16.2">
      <c r="A2880" s="1">
        <f>策略報表!A2880</f>
        <v>0</v>
      </c>
      <c r="B2880">
        <f>策略報表!B2880</f>
        <v>0</v>
      </c>
      <c r="C2880" s="2"/>
      <c r="D2880" t="str">
        <f t="shared" si="56"/>
        <v>190001</v>
      </c>
    </row>
    <row r="2881" spans="1:4" ht="16.2">
      <c r="A2881" s="1">
        <f>策略報表!A2881</f>
        <v>0</v>
      </c>
      <c r="B2881">
        <f>策略報表!B2881</f>
        <v>0</v>
      </c>
      <c r="C2881" s="2"/>
      <c r="D2881" t="str">
        <f t="shared" si="56"/>
        <v>190001</v>
      </c>
    </row>
    <row r="2882" spans="1:4" ht="16.2">
      <c r="A2882" s="1">
        <f>策略報表!A2882</f>
        <v>0</v>
      </c>
      <c r="B2882">
        <f>策略報表!B2882</f>
        <v>0</v>
      </c>
      <c r="C2882" s="2"/>
      <c r="D2882" t="str">
        <f t="shared" si="56"/>
        <v>190001</v>
      </c>
    </row>
    <row r="2883" spans="1:4" ht="16.2">
      <c r="A2883" s="1">
        <f>策略報表!A2883</f>
        <v>0</v>
      </c>
      <c r="B2883">
        <f>策略報表!B2883</f>
        <v>0</v>
      </c>
      <c r="C2883" s="2"/>
      <c r="D2883" t="str">
        <f t="shared" si="56"/>
        <v>190001</v>
      </c>
    </row>
    <row r="2884" spans="1:4" ht="16.2">
      <c r="A2884" s="1">
        <f>策略報表!A2884</f>
        <v>0</v>
      </c>
      <c r="B2884">
        <f>策略報表!B2884</f>
        <v>0</v>
      </c>
      <c r="C2884" s="2"/>
      <c r="D2884" t="str">
        <f t="shared" ref="D2884:D2947" si="57">TEXT(A2884,"yyyymm")</f>
        <v>190001</v>
      </c>
    </row>
    <row r="2885" spans="1:4" ht="16.2">
      <c r="A2885" s="1">
        <f>策略報表!A2885</f>
        <v>0</v>
      </c>
      <c r="B2885">
        <f>策略報表!B2885</f>
        <v>0</v>
      </c>
      <c r="C2885" s="2"/>
      <c r="D2885" t="str">
        <f t="shared" si="57"/>
        <v>190001</v>
      </c>
    </row>
    <row r="2886" spans="1:4" ht="16.2">
      <c r="A2886" s="1">
        <f>策略報表!A2886</f>
        <v>0</v>
      </c>
      <c r="B2886">
        <f>策略報表!B2886</f>
        <v>0</v>
      </c>
      <c r="C2886" s="2"/>
      <c r="D2886" t="str">
        <f t="shared" si="57"/>
        <v>190001</v>
      </c>
    </row>
    <row r="2887" spans="1:4" ht="16.2">
      <c r="A2887" s="1">
        <f>策略報表!A2887</f>
        <v>0</v>
      </c>
      <c r="B2887">
        <f>策略報表!B2887</f>
        <v>0</v>
      </c>
      <c r="C2887" s="2"/>
      <c r="D2887" t="str">
        <f t="shared" si="57"/>
        <v>190001</v>
      </c>
    </row>
    <row r="2888" spans="1:4" ht="16.2">
      <c r="A2888" s="1">
        <f>策略報表!A2888</f>
        <v>0</v>
      </c>
      <c r="B2888">
        <f>策略報表!B2888</f>
        <v>0</v>
      </c>
      <c r="C2888" s="2"/>
      <c r="D2888" t="str">
        <f t="shared" si="57"/>
        <v>190001</v>
      </c>
    </row>
    <row r="2889" spans="1:4" ht="16.2">
      <c r="A2889" s="1">
        <f>策略報表!A2889</f>
        <v>0</v>
      </c>
      <c r="B2889">
        <f>策略報表!B2889</f>
        <v>0</v>
      </c>
      <c r="C2889" s="2"/>
      <c r="D2889" t="str">
        <f t="shared" si="57"/>
        <v>190001</v>
      </c>
    </row>
    <row r="2890" spans="1:4" ht="16.2">
      <c r="A2890" s="1">
        <f>策略報表!A2890</f>
        <v>0</v>
      </c>
      <c r="B2890">
        <f>策略報表!B2890</f>
        <v>0</v>
      </c>
      <c r="C2890" s="2"/>
      <c r="D2890" t="str">
        <f t="shared" si="57"/>
        <v>190001</v>
      </c>
    </row>
    <row r="2891" spans="1:4" ht="16.2">
      <c r="A2891" s="1">
        <f>策略報表!A2891</f>
        <v>0</v>
      </c>
      <c r="B2891">
        <f>策略報表!B2891</f>
        <v>0</v>
      </c>
      <c r="C2891" s="2"/>
      <c r="D2891" t="str">
        <f t="shared" si="57"/>
        <v>190001</v>
      </c>
    </row>
    <row r="2892" spans="1:4" ht="16.2">
      <c r="A2892" s="1">
        <f>策略報表!A2892</f>
        <v>0</v>
      </c>
      <c r="B2892">
        <f>策略報表!B2892</f>
        <v>0</v>
      </c>
      <c r="C2892" s="2"/>
      <c r="D2892" t="str">
        <f t="shared" si="57"/>
        <v>190001</v>
      </c>
    </row>
    <row r="2893" spans="1:4" ht="16.2">
      <c r="A2893" s="1">
        <f>策略報表!A2893</f>
        <v>0</v>
      </c>
      <c r="B2893">
        <f>策略報表!B2893</f>
        <v>0</v>
      </c>
      <c r="C2893" s="2"/>
      <c r="D2893" t="str">
        <f t="shared" si="57"/>
        <v>190001</v>
      </c>
    </row>
    <row r="2894" spans="1:4" ht="16.2">
      <c r="A2894" s="1">
        <f>策略報表!A2894</f>
        <v>0</v>
      </c>
      <c r="B2894">
        <f>策略報表!B2894</f>
        <v>0</v>
      </c>
      <c r="C2894" s="2"/>
      <c r="D2894" t="str">
        <f t="shared" si="57"/>
        <v>190001</v>
      </c>
    </row>
    <row r="2895" spans="1:4" ht="16.2">
      <c r="A2895" s="1">
        <f>策略報表!A2895</f>
        <v>0</v>
      </c>
      <c r="B2895">
        <f>策略報表!B2895</f>
        <v>0</v>
      </c>
      <c r="C2895" s="2"/>
      <c r="D2895" t="str">
        <f t="shared" si="57"/>
        <v>190001</v>
      </c>
    </row>
    <row r="2896" spans="1:4" ht="16.2">
      <c r="A2896" s="1">
        <f>策略報表!A2896</f>
        <v>0</v>
      </c>
      <c r="B2896">
        <f>策略報表!B2896</f>
        <v>0</v>
      </c>
      <c r="C2896" s="2"/>
      <c r="D2896" t="str">
        <f t="shared" si="57"/>
        <v>190001</v>
      </c>
    </row>
    <row r="2897" spans="1:4" ht="16.2">
      <c r="A2897" s="1">
        <f>策略報表!A2897</f>
        <v>0</v>
      </c>
      <c r="B2897">
        <f>策略報表!B2897</f>
        <v>0</v>
      </c>
      <c r="C2897" s="2"/>
      <c r="D2897" t="str">
        <f t="shared" si="57"/>
        <v>190001</v>
      </c>
    </row>
    <row r="2898" spans="1:4" ht="16.2">
      <c r="A2898" s="1">
        <f>策略報表!A2898</f>
        <v>0</v>
      </c>
      <c r="B2898">
        <f>策略報表!B2898</f>
        <v>0</v>
      </c>
      <c r="C2898" s="2"/>
      <c r="D2898" t="str">
        <f t="shared" si="57"/>
        <v>190001</v>
      </c>
    </row>
    <row r="2899" spans="1:4" ht="16.2">
      <c r="A2899" s="1">
        <f>策略報表!A2899</f>
        <v>0</v>
      </c>
      <c r="B2899">
        <f>策略報表!B2899</f>
        <v>0</v>
      </c>
      <c r="C2899" s="2"/>
      <c r="D2899" t="str">
        <f t="shared" si="57"/>
        <v>190001</v>
      </c>
    </row>
    <row r="2900" spans="1:4" ht="16.2">
      <c r="A2900" s="1">
        <f>策略報表!A2900</f>
        <v>0</v>
      </c>
      <c r="B2900">
        <f>策略報表!B2900</f>
        <v>0</v>
      </c>
      <c r="C2900" s="2"/>
      <c r="D2900" t="str">
        <f t="shared" si="57"/>
        <v>190001</v>
      </c>
    </row>
    <row r="2901" spans="1:4" ht="16.2">
      <c r="A2901" s="1">
        <f>策略報表!A2901</f>
        <v>0</v>
      </c>
      <c r="B2901">
        <f>策略報表!B2901</f>
        <v>0</v>
      </c>
      <c r="C2901" s="2"/>
      <c r="D2901" t="str">
        <f t="shared" si="57"/>
        <v>190001</v>
      </c>
    </row>
    <row r="2902" spans="1:4" ht="16.2">
      <c r="A2902" s="1">
        <f>策略報表!A2902</f>
        <v>0</v>
      </c>
      <c r="B2902">
        <f>策略報表!B2902</f>
        <v>0</v>
      </c>
      <c r="C2902" s="2"/>
      <c r="D2902" t="str">
        <f t="shared" si="57"/>
        <v>190001</v>
      </c>
    </row>
    <row r="2903" spans="1:4" ht="16.2">
      <c r="A2903" s="1">
        <f>策略報表!A2903</f>
        <v>0</v>
      </c>
      <c r="B2903">
        <f>策略報表!B2903</f>
        <v>0</v>
      </c>
      <c r="C2903" s="2"/>
      <c r="D2903" t="str">
        <f t="shared" si="57"/>
        <v>190001</v>
      </c>
    </row>
    <row r="2904" spans="1:4" ht="16.2">
      <c r="A2904" s="1">
        <f>策略報表!A2904</f>
        <v>0</v>
      </c>
      <c r="B2904">
        <f>策略報表!B2904</f>
        <v>0</v>
      </c>
      <c r="C2904" s="2"/>
      <c r="D2904" t="str">
        <f t="shared" si="57"/>
        <v>190001</v>
      </c>
    </row>
    <row r="2905" spans="1:4" ht="16.2">
      <c r="A2905" s="1">
        <f>策略報表!A2905</f>
        <v>0</v>
      </c>
      <c r="B2905">
        <f>策略報表!B2905</f>
        <v>0</v>
      </c>
      <c r="C2905" s="2"/>
      <c r="D2905" t="str">
        <f t="shared" si="57"/>
        <v>190001</v>
      </c>
    </row>
    <row r="2906" spans="1:4" ht="16.2">
      <c r="A2906" s="1">
        <f>策略報表!A2906</f>
        <v>0</v>
      </c>
      <c r="B2906">
        <f>策略報表!B2906</f>
        <v>0</v>
      </c>
      <c r="C2906" s="2"/>
      <c r="D2906" t="str">
        <f t="shared" si="57"/>
        <v>190001</v>
      </c>
    </row>
    <row r="2907" spans="1:4" ht="16.2">
      <c r="A2907" s="1">
        <f>策略報表!A2907</f>
        <v>0</v>
      </c>
      <c r="B2907">
        <f>策略報表!B2907</f>
        <v>0</v>
      </c>
      <c r="C2907" s="2"/>
      <c r="D2907" t="str">
        <f t="shared" si="57"/>
        <v>190001</v>
      </c>
    </row>
    <row r="2908" spans="1:4" ht="16.2">
      <c r="A2908" s="1">
        <f>策略報表!A2908</f>
        <v>0</v>
      </c>
      <c r="B2908">
        <f>策略報表!B2908</f>
        <v>0</v>
      </c>
      <c r="C2908" s="2"/>
      <c r="D2908" t="str">
        <f t="shared" si="57"/>
        <v>190001</v>
      </c>
    </row>
    <row r="2909" spans="1:4" ht="16.2">
      <c r="A2909" s="1">
        <f>策略報表!A2909</f>
        <v>0</v>
      </c>
      <c r="B2909">
        <f>策略報表!B2909</f>
        <v>0</v>
      </c>
      <c r="C2909" s="2"/>
      <c r="D2909" t="str">
        <f t="shared" si="57"/>
        <v>190001</v>
      </c>
    </row>
    <row r="2910" spans="1:4" ht="16.2">
      <c r="A2910" s="1">
        <f>策略報表!A2910</f>
        <v>0</v>
      </c>
      <c r="B2910">
        <f>策略報表!B2910</f>
        <v>0</v>
      </c>
      <c r="C2910" s="2"/>
      <c r="D2910" t="str">
        <f t="shared" si="57"/>
        <v>190001</v>
      </c>
    </row>
    <row r="2911" spans="1:4" ht="16.2">
      <c r="A2911" s="1">
        <f>策略報表!A2911</f>
        <v>0</v>
      </c>
      <c r="B2911">
        <f>策略報表!B2911</f>
        <v>0</v>
      </c>
      <c r="C2911" s="2"/>
      <c r="D2911" t="str">
        <f t="shared" si="57"/>
        <v>190001</v>
      </c>
    </row>
    <row r="2912" spans="1:4" ht="16.2">
      <c r="A2912" s="1">
        <f>策略報表!A2912</f>
        <v>0</v>
      </c>
      <c r="B2912">
        <f>策略報表!B2912</f>
        <v>0</v>
      </c>
      <c r="C2912" s="2"/>
      <c r="D2912" t="str">
        <f t="shared" si="57"/>
        <v>190001</v>
      </c>
    </row>
    <row r="2913" spans="1:4" ht="16.2">
      <c r="A2913" s="1">
        <f>策略報表!A2913</f>
        <v>0</v>
      </c>
      <c r="B2913">
        <f>策略報表!B2913</f>
        <v>0</v>
      </c>
      <c r="C2913" s="2"/>
      <c r="D2913" t="str">
        <f t="shared" si="57"/>
        <v>190001</v>
      </c>
    </row>
    <row r="2914" spans="1:4" ht="16.2">
      <c r="A2914" s="1">
        <f>策略報表!A2914</f>
        <v>0</v>
      </c>
      <c r="B2914">
        <f>策略報表!B2914</f>
        <v>0</v>
      </c>
      <c r="C2914" s="2"/>
      <c r="D2914" t="str">
        <f t="shared" si="57"/>
        <v>190001</v>
      </c>
    </row>
    <row r="2915" spans="1:4" ht="16.2">
      <c r="A2915" s="1">
        <f>策略報表!A2915</f>
        <v>0</v>
      </c>
      <c r="B2915">
        <f>策略報表!B2915</f>
        <v>0</v>
      </c>
      <c r="C2915" s="2"/>
      <c r="D2915" t="str">
        <f t="shared" si="57"/>
        <v>190001</v>
      </c>
    </row>
    <row r="2916" spans="1:4" ht="16.2">
      <c r="A2916" s="1">
        <f>策略報表!A2916</f>
        <v>0</v>
      </c>
      <c r="B2916">
        <f>策略報表!B2916</f>
        <v>0</v>
      </c>
      <c r="C2916" s="2"/>
      <c r="D2916" t="str">
        <f t="shared" si="57"/>
        <v>190001</v>
      </c>
    </row>
    <row r="2917" spans="1:4" ht="16.2">
      <c r="A2917" s="1">
        <f>策略報表!A2917</f>
        <v>0</v>
      </c>
      <c r="B2917">
        <f>策略報表!B2917</f>
        <v>0</v>
      </c>
      <c r="C2917" s="2"/>
      <c r="D2917" t="str">
        <f t="shared" si="57"/>
        <v>190001</v>
      </c>
    </row>
    <row r="2918" spans="1:4" ht="16.2">
      <c r="A2918" s="1">
        <f>策略報表!A2918</f>
        <v>0</v>
      </c>
      <c r="B2918">
        <f>策略報表!B2918</f>
        <v>0</v>
      </c>
      <c r="C2918" s="2"/>
      <c r="D2918" t="str">
        <f t="shared" si="57"/>
        <v>190001</v>
      </c>
    </row>
    <row r="2919" spans="1:4" ht="16.2">
      <c r="A2919" s="1">
        <f>策略報表!A2919</f>
        <v>0</v>
      </c>
      <c r="B2919">
        <f>策略報表!B2919</f>
        <v>0</v>
      </c>
      <c r="C2919" s="2"/>
      <c r="D2919" t="str">
        <f t="shared" si="57"/>
        <v>190001</v>
      </c>
    </row>
    <row r="2920" spans="1:4" ht="16.2">
      <c r="A2920" s="1">
        <f>策略報表!A2920</f>
        <v>0</v>
      </c>
      <c r="B2920">
        <f>策略報表!B2920</f>
        <v>0</v>
      </c>
      <c r="C2920" s="2"/>
      <c r="D2920" t="str">
        <f t="shared" si="57"/>
        <v>190001</v>
      </c>
    </row>
    <row r="2921" spans="1:4" ht="16.2">
      <c r="A2921" s="1">
        <f>策略報表!A2921</f>
        <v>0</v>
      </c>
      <c r="B2921">
        <f>策略報表!B2921</f>
        <v>0</v>
      </c>
      <c r="C2921" s="2"/>
      <c r="D2921" t="str">
        <f t="shared" si="57"/>
        <v>190001</v>
      </c>
    </row>
    <row r="2922" spans="1:4" ht="16.2">
      <c r="A2922" s="1">
        <f>策略報表!A2922</f>
        <v>0</v>
      </c>
      <c r="B2922">
        <f>策略報表!B2922</f>
        <v>0</v>
      </c>
      <c r="C2922" s="2"/>
      <c r="D2922" t="str">
        <f t="shared" si="57"/>
        <v>190001</v>
      </c>
    </row>
    <row r="2923" spans="1:4" ht="16.2">
      <c r="A2923" s="1">
        <f>策略報表!A2923</f>
        <v>0</v>
      </c>
      <c r="B2923">
        <f>策略報表!B2923</f>
        <v>0</v>
      </c>
      <c r="C2923" s="2"/>
      <c r="D2923" t="str">
        <f t="shared" si="57"/>
        <v>190001</v>
      </c>
    </row>
    <row r="2924" spans="1:4" ht="16.2">
      <c r="A2924" s="1">
        <f>策略報表!A2924</f>
        <v>0</v>
      </c>
      <c r="B2924">
        <f>策略報表!B2924</f>
        <v>0</v>
      </c>
      <c r="C2924" s="2"/>
      <c r="D2924" t="str">
        <f t="shared" si="57"/>
        <v>190001</v>
      </c>
    </row>
    <row r="2925" spans="1:4" ht="16.2">
      <c r="A2925" s="1">
        <f>策略報表!A2925</f>
        <v>0</v>
      </c>
      <c r="B2925">
        <f>策略報表!B2925</f>
        <v>0</v>
      </c>
      <c r="C2925" s="2"/>
      <c r="D2925" t="str">
        <f t="shared" si="57"/>
        <v>190001</v>
      </c>
    </row>
    <row r="2926" spans="1:4" ht="16.2">
      <c r="A2926" s="1">
        <f>策略報表!A2926</f>
        <v>0</v>
      </c>
      <c r="B2926">
        <f>策略報表!B2926</f>
        <v>0</v>
      </c>
      <c r="C2926" s="2"/>
      <c r="D2926" t="str">
        <f t="shared" si="57"/>
        <v>190001</v>
      </c>
    </row>
    <row r="2927" spans="1:4" ht="16.2">
      <c r="A2927" s="1">
        <f>策略報表!A2927</f>
        <v>0</v>
      </c>
      <c r="B2927">
        <f>策略報表!B2927</f>
        <v>0</v>
      </c>
      <c r="C2927" s="2"/>
      <c r="D2927" t="str">
        <f t="shared" si="57"/>
        <v>190001</v>
      </c>
    </row>
    <row r="2928" spans="1:4" ht="16.2">
      <c r="A2928" s="1">
        <f>策略報表!A2928</f>
        <v>0</v>
      </c>
      <c r="B2928">
        <f>策略報表!B2928</f>
        <v>0</v>
      </c>
      <c r="C2928" s="2"/>
      <c r="D2928" t="str">
        <f t="shared" si="57"/>
        <v>190001</v>
      </c>
    </row>
    <row r="2929" spans="1:4" ht="16.2">
      <c r="A2929" s="1">
        <f>策略報表!A2929</f>
        <v>0</v>
      </c>
      <c r="B2929">
        <f>策略報表!B2929</f>
        <v>0</v>
      </c>
      <c r="C2929" s="2"/>
      <c r="D2929" t="str">
        <f t="shared" si="57"/>
        <v>190001</v>
      </c>
    </row>
    <row r="2930" spans="1:4" ht="16.2">
      <c r="A2930" s="1">
        <f>策略報表!A2930</f>
        <v>0</v>
      </c>
      <c r="B2930">
        <f>策略報表!B2930</f>
        <v>0</v>
      </c>
      <c r="C2930" s="2"/>
      <c r="D2930" t="str">
        <f t="shared" si="57"/>
        <v>190001</v>
      </c>
    </row>
    <row r="2931" spans="1:4" ht="16.2">
      <c r="A2931" s="1">
        <f>策略報表!A2931</f>
        <v>0</v>
      </c>
      <c r="B2931">
        <f>策略報表!B2931</f>
        <v>0</v>
      </c>
      <c r="C2931" s="2"/>
      <c r="D2931" t="str">
        <f t="shared" si="57"/>
        <v>190001</v>
      </c>
    </row>
    <row r="2932" spans="1:4" ht="16.2">
      <c r="A2932" s="1">
        <f>策略報表!A2932</f>
        <v>0</v>
      </c>
      <c r="B2932">
        <f>策略報表!B2932</f>
        <v>0</v>
      </c>
      <c r="C2932" s="2"/>
      <c r="D2932" t="str">
        <f t="shared" si="57"/>
        <v>190001</v>
      </c>
    </row>
    <row r="2933" spans="1:4" ht="16.2">
      <c r="A2933" s="1">
        <f>策略報表!A2933</f>
        <v>0</v>
      </c>
      <c r="B2933">
        <f>策略報表!B2933</f>
        <v>0</v>
      </c>
      <c r="C2933" s="2"/>
      <c r="D2933" t="str">
        <f t="shared" si="57"/>
        <v>190001</v>
      </c>
    </row>
    <row r="2934" spans="1:4" ht="16.2">
      <c r="A2934" s="1">
        <f>策略報表!A2934</f>
        <v>0</v>
      </c>
      <c r="B2934">
        <f>策略報表!B2934</f>
        <v>0</v>
      </c>
      <c r="C2934" s="2"/>
      <c r="D2934" t="str">
        <f t="shared" si="57"/>
        <v>190001</v>
      </c>
    </row>
    <row r="2935" spans="1:4" ht="16.2">
      <c r="A2935" s="1">
        <f>策略報表!A2935</f>
        <v>0</v>
      </c>
      <c r="B2935">
        <f>策略報表!B2935</f>
        <v>0</v>
      </c>
      <c r="C2935" s="2"/>
      <c r="D2935" t="str">
        <f t="shared" si="57"/>
        <v>190001</v>
      </c>
    </row>
    <row r="2936" spans="1:4" ht="16.2">
      <c r="A2936" s="1">
        <f>策略報表!A2936</f>
        <v>0</v>
      </c>
      <c r="B2936">
        <f>策略報表!B2936</f>
        <v>0</v>
      </c>
      <c r="C2936" s="2"/>
      <c r="D2936" t="str">
        <f t="shared" si="57"/>
        <v>190001</v>
      </c>
    </row>
    <row r="2937" spans="1:4" ht="16.2">
      <c r="A2937" s="1">
        <f>策略報表!A2937</f>
        <v>0</v>
      </c>
      <c r="B2937">
        <f>策略報表!B2937</f>
        <v>0</v>
      </c>
      <c r="C2937" s="2"/>
      <c r="D2937" t="str">
        <f t="shared" si="57"/>
        <v>190001</v>
      </c>
    </row>
    <row r="2938" spans="1:4" ht="16.2">
      <c r="A2938" s="1">
        <f>策略報表!A2938</f>
        <v>0</v>
      </c>
      <c r="B2938">
        <f>策略報表!B2938</f>
        <v>0</v>
      </c>
      <c r="C2938" s="2"/>
      <c r="D2938" t="str">
        <f t="shared" si="57"/>
        <v>190001</v>
      </c>
    </row>
    <row r="2939" spans="1:4" ht="16.2">
      <c r="A2939" s="1">
        <f>策略報表!A2939</f>
        <v>0</v>
      </c>
      <c r="B2939">
        <f>策略報表!B2939</f>
        <v>0</v>
      </c>
      <c r="C2939" s="2"/>
      <c r="D2939" t="str">
        <f t="shared" si="57"/>
        <v>190001</v>
      </c>
    </row>
    <row r="2940" spans="1:4" ht="16.2">
      <c r="A2940" s="1">
        <f>策略報表!A2940</f>
        <v>0</v>
      </c>
      <c r="B2940">
        <f>策略報表!B2940</f>
        <v>0</v>
      </c>
      <c r="C2940" s="2"/>
      <c r="D2940" t="str">
        <f t="shared" si="57"/>
        <v>190001</v>
      </c>
    </row>
    <row r="2941" spans="1:4" ht="16.2">
      <c r="A2941" s="1">
        <f>策略報表!A2941</f>
        <v>0</v>
      </c>
      <c r="B2941">
        <f>策略報表!B2941</f>
        <v>0</v>
      </c>
      <c r="C2941" s="2"/>
      <c r="D2941" t="str">
        <f t="shared" si="57"/>
        <v>190001</v>
      </c>
    </row>
    <row r="2942" spans="1:4" ht="16.2">
      <c r="A2942" s="1">
        <f>策略報表!A2942</f>
        <v>0</v>
      </c>
      <c r="B2942">
        <f>策略報表!B2942</f>
        <v>0</v>
      </c>
      <c r="C2942" s="2"/>
      <c r="D2942" t="str">
        <f t="shared" si="57"/>
        <v>190001</v>
      </c>
    </row>
    <row r="2943" spans="1:4" ht="16.2">
      <c r="A2943" s="1">
        <f>策略報表!A2943</f>
        <v>0</v>
      </c>
      <c r="B2943">
        <f>策略報表!B2943</f>
        <v>0</v>
      </c>
      <c r="C2943" s="2"/>
      <c r="D2943" t="str">
        <f t="shared" si="57"/>
        <v>190001</v>
      </c>
    </row>
    <row r="2944" spans="1:4" ht="16.2">
      <c r="A2944" s="1">
        <f>策略報表!A2944</f>
        <v>0</v>
      </c>
      <c r="B2944">
        <f>策略報表!B2944</f>
        <v>0</v>
      </c>
      <c r="C2944" s="2"/>
      <c r="D2944" t="str">
        <f t="shared" si="57"/>
        <v>190001</v>
      </c>
    </row>
    <row r="2945" spans="1:4" ht="16.2">
      <c r="A2945" s="1">
        <f>策略報表!A2945</f>
        <v>0</v>
      </c>
      <c r="B2945">
        <f>策略報表!B2945</f>
        <v>0</v>
      </c>
      <c r="C2945" s="2"/>
      <c r="D2945" t="str">
        <f t="shared" si="57"/>
        <v>190001</v>
      </c>
    </row>
    <row r="2946" spans="1:4" ht="16.2">
      <c r="A2946" s="1">
        <f>策略報表!A2946</f>
        <v>0</v>
      </c>
      <c r="B2946">
        <f>策略報表!B2946</f>
        <v>0</v>
      </c>
      <c r="C2946" s="2"/>
      <c r="D2946" t="str">
        <f t="shared" si="57"/>
        <v>190001</v>
      </c>
    </row>
    <row r="2947" spans="1:4" ht="16.2">
      <c r="A2947" s="1">
        <f>策略報表!A2947</f>
        <v>0</v>
      </c>
      <c r="B2947">
        <f>策略報表!B2947</f>
        <v>0</v>
      </c>
      <c r="C2947" s="2"/>
      <c r="D2947" t="str">
        <f t="shared" si="57"/>
        <v>190001</v>
      </c>
    </row>
    <row r="2948" spans="1:4" ht="16.2">
      <c r="A2948" s="1">
        <f>策略報表!A2948</f>
        <v>0</v>
      </c>
      <c r="B2948">
        <f>策略報表!B2948</f>
        <v>0</v>
      </c>
      <c r="C2948" s="2"/>
      <c r="D2948" t="str">
        <f t="shared" ref="D2948:D3011" si="58">TEXT(A2948,"yyyymm")</f>
        <v>190001</v>
      </c>
    </row>
    <row r="2949" spans="1:4" ht="16.2">
      <c r="A2949" s="1">
        <f>策略報表!A2949</f>
        <v>0</v>
      </c>
      <c r="B2949">
        <f>策略報表!B2949</f>
        <v>0</v>
      </c>
      <c r="C2949" s="2"/>
      <c r="D2949" t="str">
        <f t="shared" si="58"/>
        <v>190001</v>
      </c>
    </row>
    <row r="2950" spans="1:4" ht="16.2">
      <c r="A2950" s="1">
        <f>策略報表!A2950</f>
        <v>0</v>
      </c>
      <c r="B2950">
        <f>策略報表!B2950</f>
        <v>0</v>
      </c>
      <c r="C2950" s="2"/>
      <c r="D2950" t="str">
        <f t="shared" si="58"/>
        <v>190001</v>
      </c>
    </row>
    <row r="2951" spans="1:4" ht="16.2">
      <c r="A2951" s="1">
        <f>策略報表!A2951</f>
        <v>0</v>
      </c>
      <c r="B2951">
        <f>策略報表!B2951</f>
        <v>0</v>
      </c>
      <c r="C2951" s="2"/>
      <c r="D2951" t="str">
        <f t="shared" si="58"/>
        <v>190001</v>
      </c>
    </row>
    <row r="2952" spans="1:4" ht="16.2">
      <c r="A2952" s="1">
        <f>策略報表!A2952</f>
        <v>0</v>
      </c>
      <c r="B2952">
        <f>策略報表!B2952</f>
        <v>0</v>
      </c>
      <c r="C2952" s="2"/>
      <c r="D2952" t="str">
        <f t="shared" si="58"/>
        <v>190001</v>
      </c>
    </row>
    <row r="2953" spans="1:4" ht="16.2">
      <c r="A2953" s="1">
        <f>策略報表!A2953</f>
        <v>0</v>
      </c>
      <c r="B2953">
        <f>策略報表!B2953</f>
        <v>0</v>
      </c>
      <c r="C2953" s="2"/>
      <c r="D2953" t="str">
        <f t="shared" si="58"/>
        <v>190001</v>
      </c>
    </row>
    <row r="2954" spans="1:4" ht="16.2">
      <c r="A2954" s="1">
        <f>策略報表!A2954</f>
        <v>0</v>
      </c>
      <c r="B2954">
        <f>策略報表!B2954</f>
        <v>0</v>
      </c>
      <c r="C2954" s="2"/>
      <c r="D2954" t="str">
        <f t="shared" si="58"/>
        <v>190001</v>
      </c>
    </row>
    <row r="2955" spans="1:4" ht="16.2">
      <c r="A2955" s="1">
        <f>策略報表!A2955</f>
        <v>0</v>
      </c>
      <c r="B2955">
        <f>策略報表!B2955</f>
        <v>0</v>
      </c>
      <c r="C2955" s="2"/>
      <c r="D2955" t="str">
        <f t="shared" si="58"/>
        <v>190001</v>
      </c>
    </row>
    <row r="2956" spans="1:4" ht="16.2">
      <c r="A2956" s="1">
        <f>策略報表!A2956</f>
        <v>0</v>
      </c>
      <c r="B2956">
        <f>策略報表!B2956</f>
        <v>0</v>
      </c>
      <c r="C2956" s="2"/>
      <c r="D2956" t="str">
        <f t="shared" si="58"/>
        <v>190001</v>
      </c>
    </row>
    <row r="2957" spans="1:4" ht="16.2">
      <c r="A2957" s="1">
        <f>策略報表!A2957</f>
        <v>0</v>
      </c>
      <c r="B2957">
        <f>策略報表!B2957</f>
        <v>0</v>
      </c>
      <c r="C2957" s="2"/>
      <c r="D2957" t="str">
        <f t="shared" si="58"/>
        <v>190001</v>
      </c>
    </row>
    <row r="2958" spans="1:4" ht="16.5" customHeight="1">
      <c r="A2958" s="1">
        <f>策略報表!A2958</f>
        <v>0</v>
      </c>
      <c r="B2958">
        <f>策略報表!B2958</f>
        <v>0</v>
      </c>
      <c r="D2958" t="str">
        <f t="shared" si="58"/>
        <v>190001</v>
      </c>
    </row>
    <row r="2959" spans="1:4" ht="16.5" customHeight="1">
      <c r="A2959" s="1">
        <f>策略報表!A2959</f>
        <v>0</v>
      </c>
      <c r="B2959">
        <f>策略報表!B2959</f>
        <v>0</v>
      </c>
      <c r="D2959" t="str">
        <f t="shared" si="58"/>
        <v>190001</v>
      </c>
    </row>
    <row r="2960" spans="1:4" ht="16.5" customHeight="1">
      <c r="A2960" s="1">
        <f>策略報表!A2960</f>
        <v>0</v>
      </c>
      <c r="B2960">
        <f>策略報表!B2960</f>
        <v>0</v>
      </c>
      <c r="D2960" t="str">
        <f t="shared" si="58"/>
        <v>190001</v>
      </c>
    </row>
    <row r="2961" spans="1:4" ht="16.5" customHeight="1">
      <c r="A2961" s="1">
        <f>策略報表!A2961</f>
        <v>0</v>
      </c>
      <c r="B2961">
        <f>策略報表!B2961</f>
        <v>0</v>
      </c>
      <c r="D2961" t="str">
        <f t="shared" si="58"/>
        <v>190001</v>
      </c>
    </row>
    <row r="2962" spans="1:4" ht="16.5" customHeight="1">
      <c r="A2962" s="1">
        <f>策略報表!A2962</f>
        <v>0</v>
      </c>
      <c r="B2962">
        <f>策略報表!B2962</f>
        <v>0</v>
      </c>
      <c r="D2962" t="str">
        <f t="shared" si="58"/>
        <v>190001</v>
      </c>
    </row>
    <row r="2963" spans="1:4" ht="16.5" customHeight="1">
      <c r="A2963" s="1">
        <f>策略報表!A2963</f>
        <v>0</v>
      </c>
      <c r="B2963">
        <f>策略報表!B2963</f>
        <v>0</v>
      </c>
      <c r="D2963" t="str">
        <f t="shared" si="58"/>
        <v>190001</v>
      </c>
    </row>
    <row r="2964" spans="1:4" ht="16.5" customHeight="1">
      <c r="A2964" s="1">
        <f>策略報表!A2964</f>
        <v>0</v>
      </c>
      <c r="B2964">
        <f>策略報表!B2964</f>
        <v>0</v>
      </c>
      <c r="D2964" t="str">
        <f t="shared" si="58"/>
        <v>190001</v>
      </c>
    </row>
    <row r="2965" spans="1:4" ht="16.5" customHeight="1">
      <c r="A2965" s="1">
        <f>策略報表!A2965</f>
        <v>0</v>
      </c>
      <c r="B2965">
        <f>策略報表!B2965</f>
        <v>0</v>
      </c>
      <c r="D2965" t="str">
        <f t="shared" si="58"/>
        <v>190001</v>
      </c>
    </row>
    <row r="2966" spans="1:4" ht="16.5" customHeight="1">
      <c r="A2966" s="1">
        <f>策略報表!A2966</f>
        <v>0</v>
      </c>
      <c r="B2966">
        <f>策略報表!B2966</f>
        <v>0</v>
      </c>
      <c r="D2966" t="str">
        <f t="shared" si="58"/>
        <v>190001</v>
      </c>
    </row>
    <row r="2967" spans="1:4" ht="16.5" customHeight="1">
      <c r="A2967" s="1">
        <f>策略報表!A2967</f>
        <v>0</v>
      </c>
      <c r="B2967">
        <f>策略報表!B2967</f>
        <v>0</v>
      </c>
      <c r="D2967" t="str">
        <f t="shared" si="58"/>
        <v>190001</v>
      </c>
    </row>
    <row r="2968" spans="1:4" ht="16.5" customHeight="1">
      <c r="A2968" s="1">
        <f>策略報表!A2968</f>
        <v>0</v>
      </c>
      <c r="B2968">
        <f>策略報表!B2968</f>
        <v>0</v>
      </c>
      <c r="D2968" t="str">
        <f t="shared" si="58"/>
        <v>190001</v>
      </c>
    </row>
    <row r="2969" spans="1:4" ht="16.5" customHeight="1">
      <c r="A2969" s="1">
        <f>策略報表!A2969</f>
        <v>0</v>
      </c>
      <c r="B2969">
        <f>策略報表!B2969</f>
        <v>0</v>
      </c>
      <c r="D2969" t="str">
        <f t="shared" si="58"/>
        <v>190001</v>
      </c>
    </row>
    <row r="2970" spans="1:4" ht="16.5" customHeight="1">
      <c r="A2970" s="1">
        <f>策略報表!A2970</f>
        <v>0</v>
      </c>
      <c r="B2970">
        <f>策略報表!B2970</f>
        <v>0</v>
      </c>
      <c r="D2970" t="str">
        <f t="shared" si="58"/>
        <v>190001</v>
      </c>
    </row>
    <row r="2971" spans="1:4" ht="16.5" customHeight="1">
      <c r="A2971" s="1">
        <f>策略報表!A2971</f>
        <v>0</v>
      </c>
      <c r="B2971">
        <f>策略報表!B2971</f>
        <v>0</v>
      </c>
      <c r="D2971" t="str">
        <f t="shared" si="58"/>
        <v>190001</v>
      </c>
    </row>
    <row r="2972" spans="1:4" ht="16.5" customHeight="1">
      <c r="A2972" s="1">
        <f>策略報表!A2972</f>
        <v>0</v>
      </c>
      <c r="B2972">
        <f>策略報表!B2972</f>
        <v>0</v>
      </c>
      <c r="D2972" t="str">
        <f t="shared" si="58"/>
        <v>190001</v>
      </c>
    </row>
    <row r="2973" spans="1:4" ht="16.5" customHeight="1">
      <c r="A2973" s="1">
        <f>策略報表!A2973</f>
        <v>0</v>
      </c>
      <c r="B2973">
        <f>策略報表!B2973</f>
        <v>0</v>
      </c>
      <c r="D2973" t="str">
        <f t="shared" si="58"/>
        <v>190001</v>
      </c>
    </row>
    <row r="2974" spans="1:4" ht="16.5" customHeight="1">
      <c r="A2974" s="1">
        <f>策略報表!A2974</f>
        <v>0</v>
      </c>
      <c r="B2974">
        <f>策略報表!B2974</f>
        <v>0</v>
      </c>
      <c r="D2974" t="str">
        <f t="shared" si="58"/>
        <v>190001</v>
      </c>
    </row>
    <row r="2975" spans="1:4" ht="16.5" customHeight="1">
      <c r="A2975" s="1">
        <f>策略報表!A2975</f>
        <v>0</v>
      </c>
      <c r="B2975">
        <f>策略報表!B2975</f>
        <v>0</v>
      </c>
      <c r="D2975" t="str">
        <f t="shared" si="58"/>
        <v>190001</v>
      </c>
    </row>
    <row r="2976" spans="1:4" ht="16.5" customHeight="1">
      <c r="A2976" s="1">
        <f>策略報表!A2976</f>
        <v>0</v>
      </c>
      <c r="B2976">
        <f>策略報表!B2976</f>
        <v>0</v>
      </c>
      <c r="D2976" t="str">
        <f t="shared" si="58"/>
        <v>190001</v>
      </c>
    </row>
    <row r="2977" spans="1:4" ht="16.5" customHeight="1">
      <c r="A2977" s="1">
        <f>策略報表!A2977</f>
        <v>0</v>
      </c>
      <c r="B2977">
        <f>策略報表!B2977</f>
        <v>0</v>
      </c>
      <c r="D2977" t="str">
        <f t="shared" si="58"/>
        <v>190001</v>
      </c>
    </row>
    <row r="2978" spans="1:4" ht="16.5" customHeight="1">
      <c r="A2978" s="1">
        <f>策略報表!A2978</f>
        <v>0</v>
      </c>
      <c r="B2978">
        <f>策略報表!B2978</f>
        <v>0</v>
      </c>
      <c r="D2978" t="str">
        <f t="shared" si="58"/>
        <v>190001</v>
      </c>
    </row>
    <row r="2979" spans="1:4" ht="16.5" customHeight="1">
      <c r="A2979" s="1">
        <f>策略報表!A2979</f>
        <v>0</v>
      </c>
      <c r="B2979">
        <f>策略報表!B2979</f>
        <v>0</v>
      </c>
      <c r="D2979" t="str">
        <f t="shared" si="58"/>
        <v>190001</v>
      </c>
    </row>
    <row r="2980" spans="1:4" ht="16.5" customHeight="1">
      <c r="A2980" s="1">
        <f>策略報表!A2980</f>
        <v>0</v>
      </c>
      <c r="B2980">
        <f>策略報表!B2980</f>
        <v>0</v>
      </c>
      <c r="D2980" t="str">
        <f t="shared" si="58"/>
        <v>190001</v>
      </c>
    </row>
    <row r="2981" spans="1:4" ht="16.5" customHeight="1">
      <c r="A2981" s="1">
        <f>策略報表!A2981</f>
        <v>0</v>
      </c>
      <c r="B2981">
        <f>策略報表!B2981</f>
        <v>0</v>
      </c>
      <c r="D2981" t="str">
        <f t="shared" si="58"/>
        <v>190001</v>
      </c>
    </row>
    <row r="2982" spans="1:4" ht="16.5" customHeight="1">
      <c r="A2982" s="1">
        <f>策略報表!A2982</f>
        <v>0</v>
      </c>
      <c r="B2982">
        <f>策略報表!B2982</f>
        <v>0</v>
      </c>
      <c r="D2982" t="str">
        <f t="shared" si="58"/>
        <v>190001</v>
      </c>
    </row>
    <row r="2983" spans="1:4" ht="16.5" customHeight="1">
      <c r="A2983" s="1">
        <f>策略報表!A2983</f>
        <v>0</v>
      </c>
      <c r="B2983">
        <f>策略報表!B2983</f>
        <v>0</v>
      </c>
      <c r="D2983" t="str">
        <f t="shared" si="58"/>
        <v>190001</v>
      </c>
    </row>
    <row r="2984" spans="1:4" ht="16.5" customHeight="1">
      <c r="A2984" s="1">
        <f>策略報表!A2984</f>
        <v>0</v>
      </c>
      <c r="B2984">
        <f>策略報表!B2984</f>
        <v>0</v>
      </c>
      <c r="D2984" t="str">
        <f t="shared" si="58"/>
        <v>190001</v>
      </c>
    </row>
    <row r="2985" spans="1:4" ht="16.5" customHeight="1">
      <c r="A2985" s="1">
        <f>策略報表!A2985</f>
        <v>0</v>
      </c>
      <c r="B2985">
        <f>策略報表!B2985</f>
        <v>0</v>
      </c>
      <c r="D2985" t="str">
        <f t="shared" si="58"/>
        <v>190001</v>
      </c>
    </row>
    <row r="2986" spans="1:4" ht="16.5" customHeight="1">
      <c r="A2986" s="1">
        <f>策略報表!A2986</f>
        <v>0</v>
      </c>
      <c r="B2986">
        <f>策略報表!B2986</f>
        <v>0</v>
      </c>
      <c r="D2986" t="str">
        <f t="shared" si="58"/>
        <v>190001</v>
      </c>
    </row>
    <row r="2987" spans="1:4" ht="16.5" customHeight="1">
      <c r="A2987" s="1">
        <f>策略報表!A2987</f>
        <v>0</v>
      </c>
      <c r="B2987">
        <f>策略報表!B2987</f>
        <v>0</v>
      </c>
      <c r="D2987" t="str">
        <f t="shared" si="58"/>
        <v>190001</v>
      </c>
    </row>
    <row r="2988" spans="1:4" ht="16.5" customHeight="1">
      <c r="A2988" s="1">
        <f>策略報表!A2988</f>
        <v>0</v>
      </c>
      <c r="B2988">
        <f>策略報表!B2988</f>
        <v>0</v>
      </c>
      <c r="D2988" t="str">
        <f t="shared" si="58"/>
        <v>190001</v>
      </c>
    </row>
    <row r="2989" spans="1:4" ht="16.5" customHeight="1">
      <c r="A2989" s="1">
        <f>策略報表!A2989</f>
        <v>0</v>
      </c>
      <c r="B2989">
        <f>策略報表!B2989</f>
        <v>0</v>
      </c>
      <c r="D2989" t="str">
        <f t="shared" si="58"/>
        <v>190001</v>
      </c>
    </row>
    <row r="2990" spans="1:4" ht="16.5" customHeight="1">
      <c r="A2990" s="1">
        <f>策略報表!A2990</f>
        <v>0</v>
      </c>
      <c r="B2990">
        <f>策略報表!B2990</f>
        <v>0</v>
      </c>
      <c r="D2990" t="str">
        <f t="shared" si="58"/>
        <v>190001</v>
      </c>
    </row>
    <row r="2991" spans="1:4" ht="16.5" customHeight="1">
      <c r="A2991" s="1">
        <f>策略報表!A2991</f>
        <v>0</v>
      </c>
      <c r="B2991">
        <f>策略報表!B2991</f>
        <v>0</v>
      </c>
      <c r="D2991" t="str">
        <f t="shared" si="58"/>
        <v>190001</v>
      </c>
    </row>
    <row r="2992" spans="1:4" ht="16.5" customHeight="1">
      <c r="A2992" s="1">
        <f>策略報表!A2992</f>
        <v>0</v>
      </c>
      <c r="B2992">
        <f>策略報表!B2992</f>
        <v>0</v>
      </c>
      <c r="D2992" t="str">
        <f t="shared" si="58"/>
        <v>190001</v>
      </c>
    </row>
    <row r="2993" spans="1:4" ht="16.5" customHeight="1">
      <c r="A2993" s="1">
        <f>策略報表!A2993</f>
        <v>0</v>
      </c>
      <c r="B2993">
        <f>策略報表!B2993</f>
        <v>0</v>
      </c>
      <c r="D2993" t="str">
        <f t="shared" si="58"/>
        <v>190001</v>
      </c>
    </row>
    <row r="2994" spans="1:4" ht="16.5" customHeight="1">
      <c r="A2994" s="1">
        <f>策略報表!A2994</f>
        <v>0</v>
      </c>
      <c r="B2994">
        <f>策略報表!B2994</f>
        <v>0</v>
      </c>
      <c r="D2994" t="str">
        <f t="shared" si="58"/>
        <v>190001</v>
      </c>
    </row>
    <row r="2995" spans="1:4" ht="16.5" customHeight="1">
      <c r="A2995" s="1">
        <f>策略報表!A2995</f>
        <v>0</v>
      </c>
      <c r="B2995">
        <f>策略報表!B2995</f>
        <v>0</v>
      </c>
      <c r="D2995" t="str">
        <f t="shared" si="58"/>
        <v>190001</v>
      </c>
    </row>
    <row r="2996" spans="1:4" ht="16.5" customHeight="1">
      <c r="A2996" s="1">
        <f>策略報表!A2996</f>
        <v>0</v>
      </c>
      <c r="B2996">
        <f>策略報表!B2996</f>
        <v>0</v>
      </c>
      <c r="D2996" t="str">
        <f t="shared" si="58"/>
        <v>190001</v>
      </c>
    </row>
    <row r="2997" spans="1:4" ht="16.5" customHeight="1">
      <c r="A2997" s="1">
        <f>策略報表!A2997</f>
        <v>0</v>
      </c>
      <c r="B2997">
        <f>策略報表!B2997</f>
        <v>0</v>
      </c>
      <c r="D2997" t="str">
        <f t="shared" si="58"/>
        <v>190001</v>
      </c>
    </row>
    <row r="2998" spans="1:4" ht="16.5" customHeight="1">
      <c r="A2998" s="1">
        <f>策略報表!A2998</f>
        <v>0</v>
      </c>
      <c r="B2998">
        <f>策略報表!B2998</f>
        <v>0</v>
      </c>
      <c r="D2998" t="str">
        <f t="shared" si="58"/>
        <v>190001</v>
      </c>
    </row>
    <row r="2999" spans="1:4" ht="16.5" customHeight="1">
      <c r="A2999" s="1">
        <f>策略報表!A2999</f>
        <v>0</v>
      </c>
      <c r="B2999">
        <f>策略報表!B2999</f>
        <v>0</v>
      </c>
      <c r="D2999" t="str">
        <f t="shared" si="58"/>
        <v>190001</v>
      </c>
    </row>
    <row r="3000" spans="1:4" ht="16.5" customHeight="1">
      <c r="A3000" s="1">
        <f>策略報表!A3000</f>
        <v>0</v>
      </c>
      <c r="B3000">
        <f>策略報表!B3000</f>
        <v>0</v>
      </c>
      <c r="D3000" t="str">
        <f t="shared" si="58"/>
        <v>190001</v>
      </c>
    </row>
    <row r="3001" spans="1:4" ht="16.5" customHeight="1">
      <c r="A3001" s="1">
        <f>策略報表!A3001</f>
        <v>0</v>
      </c>
      <c r="B3001">
        <f>策略報表!B3001</f>
        <v>0</v>
      </c>
      <c r="D3001" t="str">
        <f t="shared" si="58"/>
        <v>190001</v>
      </c>
    </row>
    <row r="3002" spans="1:4" ht="16.5" customHeight="1">
      <c r="A3002" s="1">
        <f>策略報表!A3002</f>
        <v>0</v>
      </c>
      <c r="B3002">
        <f>策略報表!B3002</f>
        <v>0</v>
      </c>
      <c r="D3002" t="str">
        <f t="shared" si="58"/>
        <v>190001</v>
      </c>
    </row>
    <row r="3003" spans="1:4" ht="16.5" customHeight="1">
      <c r="A3003" s="1">
        <f>策略報表!A3003</f>
        <v>0</v>
      </c>
      <c r="B3003">
        <f>策略報表!B3003</f>
        <v>0</v>
      </c>
      <c r="D3003" t="str">
        <f t="shared" si="58"/>
        <v>190001</v>
      </c>
    </row>
    <row r="3004" spans="1:4" ht="16.5" customHeight="1">
      <c r="A3004" s="1">
        <f>策略報表!A3004</f>
        <v>0</v>
      </c>
      <c r="B3004">
        <f>策略報表!B3004</f>
        <v>0</v>
      </c>
      <c r="D3004" t="str">
        <f t="shared" si="58"/>
        <v>190001</v>
      </c>
    </row>
    <row r="3005" spans="1:4" ht="16.5" customHeight="1">
      <c r="A3005" s="1">
        <f>策略報表!A3005</f>
        <v>0</v>
      </c>
      <c r="B3005">
        <f>策略報表!B3005</f>
        <v>0</v>
      </c>
      <c r="D3005" t="str">
        <f t="shared" si="58"/>
        <v>190001</v>
      </c>
    </row>
    <row r="3006" spans="1:4" ht="16.5" customHeight="1">
      <c r="A3006" s="1">
        <f>策略報表!A3006</f>
        <v>0</v>
      </c>
      <c r="B3006">
        <f>策略報表!B3006</f>
        <v>0</v>
      </c>
      <c r="D3006" t="str">
        <f t="shared" si="58"/>
        <v>190001</v>
      </c>
    </row>
    <row r="3007" spans="1:4" ht="16.5" customHeight="1">
      <c r="A3007" s="1">
        <f>策略報表!A3007</f>
        <v>0</v>
      </c>
      <c r="B3007">
        <f>策略報表!B3007</f>
        <v>0</v>
      </c>
      <c r="D3007" t="str">
        <f t="shared" si="58"/>
        <v>190001</v>
      </c>
    </row>
    <row r="3008" spans="1:4" ht="16.5" customHeight="1">
      <c r="A3008" s="1">
        <f>策略報表!A3008</f>
        <v>0</v>
      </c>
      <c r="B3008">
        <f>策略報表!B3008</f>
        <v>0</v>
      </c>
      <c r="D3008" t="str">
        <f t="shared" si="58"/>
        <v>190001</v>
      </c>
    </row>
    <row r="3009" spans="1:4" ht="16.5" customHeight="1">
      <c r="A3009" s="1">
        <f>策略報表!A3009</f>
        <v>0</v>
      </c>
      <c r="B3009">
        <f>策略報表!B3009</f>
        <v>0</v>
      </c>
      <c r="D3009" t="str">
        <f t="shared" si="58"/>
        <v>190001</v>
      </c>
    </row>
    <row r="3010" spans="1:4" ht="16.5" customHeight="1">
      <c r="A3010" s="1">
        <f>策略報表!A3010</f>
        <v>0</v>
      </c>
      <c r="B3010">
        <f>策略報表!B3010</f>
        <v>0</v>
      </c>
      <c r="D3010" t="str">
        <f t="shared" si="58"/>
        <v>190001</v>
      </c>
    </row>
    <row r="3011" spans="1:4" ht="16.5" customHeight="1">
      <c r="A3011" s="1">
        <f>策略報表!A3011</f>
        <v>0</v>
      </c>
      <c r="B3011">
        <f>策略報表!B3011</f>
        <v>0</v>
      </c>
      <c r="D3011" t="str">
        <f t="shared" si="58"/>
        <v>190001</v>
      </c>
    </row>
    <row r="3012" spans="1:4" ht="16.5" customHeight="1">
      <c r="A3012" s="1">
        <f>策略報表!A3012</f>
        <v>0</v>
      </c>
      <c r="B3012">
        <f>策略報表!B3012</f>
        <v>0</v>
      </c>
      <c r="D3012" t="str">
        <f t="shared" ref="D3012:D3075" si="59">TEXT(A3012,"yyyymm")</f>
        <v>190001</v>
      </c>
    </row>
    <row r="3013" spans="1:4" ht="16.5" customHeight="1">
      <c r="A3013" s="1">
        <f>策略報表!A3013</f>
        <v>0</v>
      </c>
      <c r="B3013">
        <f>策略報表!B3013</f>
        <v>0</v>
      </c>
      <c r="D3013" t="str">
        <f t="shared" si="59"/>
        <v>190001</v>
      </c>
    </row>
    <row r="3014" spans="1:4" ht="16.5" customHeight="1">
      <c r="A3014" s="1">
        <f>策略報表!A3014</f>
        <v>0</v>
      </c>
      <c r="B3014">
        <f>策略報表!B3014</f>
        <v>0</v>
      </c>
      <c r="D3014" t="str">
        <f t="shared" si="59"/>
        <v>190001</v>
      </c>
    </row>
    <row r="3015" spans="1:4" ht="16.5" customHeight="1">
      <c r="A3015" s="1">
        <f>策略報表!A3015</f>
        <v>0</v>
      </c>
      <c r="B3015">
        <f>策略報表!B3015</f>
        <v>0</v>
      </c>
      <c r="D3015" t="str">
        <f t="shared" si="59"/>
        <v>190001</v>
      </c>
    </row>
    <row r="3016" spans="1:4" ht="16.5" customHeight="1">
      <c r="A3016" s="1">
        <f>策略報表!A3016</f>
        <v>0</v>
      </c>
      <c r="B3016">
        <f>策略報表!B3016</f>
        <v>0</v>
      </c>
      <c r="D3016" t="str">
        <f t="shared" si="59"/>
        <v>190001</v>
      </c>
    </row>
    <row r="3017" spans="1:4" ht="16.5" customHeight="1">
      <c r="A3017" s="1">
        <f>策略報表!A3017</f>
        <v>0</v>
      </c>
      <c r="B3017">
        <f>策略報表!B3017</f>
        <v>0</v>
      </c>
      <c r="D3017" t="str">
        <f t="shared" si="59"/>
        <v>190001</v>
      </c>
    </row>
    <row r="3018" spans="1:4" ht="16.5" customHeight="1">
      <c r="A3018" s="1">
        <f>策略報表!A3018</f>
        <v>0</v>
      </c>
      <c r="B3018">
        <f>策略報表!B3018</f>
        <v>0</v>
      </c>
      <c r="D3018" t="str">
        <f t="shared" si="59"/>
        <v>190001</v>
      </c>
    </row>
    <row r="3019" spans="1:4" ht="16.5" customHeight="1">
      <c r="A3019" s="1">
        <f>策略報表!A3019</f>
        <v>0</v>
      </c>
      <c r="B3019">
        <f>策略報表!B3019</f>
        <v>0</v>
      </c>
      <c r="D3019" t="str">
        <f t="shared" si="59"/>
        <v>190001</v>
      </c>
    </row>
    <row r="3020" spans="1:4" ht="16.5" customHeight="1">
      <c r="A3020" s="1">
        <f>策略報表!A3020</f>
        <v>0</v>
      </c>
      <c r="B3020">
        <f>策略報表!B3020</f>
        <v>0</v>
      </c>
      <c r="D3020" t="str">
        <f t="shared" si="59"/>
        <v>190001</v>
      </c>
    </row>
    <row r="3021" spans="1:4" ht="16.5" customHeight="1">
      <c r="A3021" s="1">
        <f>策略報表!A3021</f>
        <v>0</v>
      </c>
      <c r="B3021">
        <f>策略報表!B3021</f>
        <v>0</v>
      </c>
      <c r="D3021" t="str">
        <f t="shared" si="59"/>
        <v>190001</v>
      </c>
    </row>
    <row r="3022" spans="1:4" ht="16.5" customHeight="1">
      <c r="A3022" s="1">
        <f>策略報表!A3022</f>
        <v>0</v>
      </c>
      <c r="B3022">
        <f>策略報表!B3022</f>
        <v>0</v>
      </c>
      <c r="D3022" t="str">
        <f t="shared" si="59"/>
        <v>190001</v>
      </c>
    </row>
    <row r="3023" spans="1:4" ht="16.5" customHeight="1">
      <c r="A3023" s="1">
        <f>策略報表!A3023</f>
        <v>0</v>
      </c>
      <c r="B3023">
        <f>策略報表!B3023</f>
        <v>0</v>
      </c>
      <c r="D3023" t="str">
        <f t="shared" si="59"/>
        <v>190001</v>
      </c>
    </row>
    <row r="3024" spans="1:4" ht="16.5" customHeight="1">
      <c r="A3024" s="1">
        <f>策略報表!A3024</f>
        <v>0</v>
      </c>
      <c r="B3024">
        <f>策略報表!B3024</f>
        <v>0</v>
      </c>
      <c r="D3024" t="str">
        <f t="shared" si="59"/>
        <v>190001</v>
      </c>
    </row>
    <row r="3025" spans="1:4" ht="16.5" customHeight="1">
      <c r="A3025" s="1">
        <f>策略報表!A3025</f>
        <v>0</v>
      </c>
      <c r="B3025">
        <f>策略報表!B3025</f>
        <v>0</v>
      </c>
      <c r="D3025" t="str">
        <f t="shared" si="59"/>
        <v>190001</v>
      </c>
    </row>
    <row r="3026" spans="1:4" ht="16.5" customHeight="1">
      <c r="A3026" s="1">
        <f>策略報表!A3026</f>
        <v>0</v>
      </c>
      <c r="B3026">
        <f>策略報表!B3026</f>
        <v>0</v>
      </c>
      <c r="D3026" t="str">
        <f t="shared" si="59"/>
        <v>190001</v>
      </c>
    </row>
    <row r="3027" spans="1:4" ht="16.5" customHeight="1">
      <c r="A3027" s="1">
        <f>策略報表!A3027</f>
        <v>0</v>
      </c>
      <c r="B3027">
        <f>策略報表!B3027</f>
        <v>0</v>
      </c>
      <c r="D3027" t="str">
        <f t="shared" si="59"/>
        <v>190001</v>
      </c>
    </row>
    <row r="3028" spans="1:4" ht="16.5" customHeight="1">
      <c r="A3028" s="1">
        <f>策略報表!A3028</f>
        <v>0</v>
      </c>
      <c r="B3028">
        <f>策略報表!B3028</f>
        <v>0</v>
      </c>
      <c r="D3028" t="str">
        <f t="shared" si="59"/>
        <v>190001</v>
      </c>
    </row>
    <row r="3029" spans="1:4" ht="16.5" customHeight="1">
      <c r="A3029" s="1">
        <f>策略報表!A3029</f>
        <v>0</v>
      </c>
      <c r="B3029">
        <f>策略報表!B3029</f>
        <v>0</v>
      </c>
      <c r="D3029" t="str">
        <f t="shared" si="59"/>
        <v>190001</v>
      </c>
    </row>
    <row r="3030" spans="1:4" ht="16.5" customHeight="1">
      <c r="A3030" s="1">
        <f>策略報表!A3030</f>
        <v>0</v>
      </c>
      <c r="B3030">
        <f>策略報表!B3030</f>
        <v>0</v>
      </c>
      <c r="D3030" t="str">
        <f t="shared" si="59"/>
        <v>190001</v>
      </c>
    </row>
    <row r="3031" spans="1:4" ht="16.5" customHeight="1">
      <c r="A3031" s="1">
        <f>策略報表!A3031</f>
        <v>0</v>
      </c>
      <c r="B3031">
        <f>策略報表!B3031</f>
        <v>0</v>
      </c>
      <c r="D3031" t="str">
        <f t="shared" si="59"/>
        <v>190001</v>
      </c>
    </row>
    <row r="3032" spans="1:4" ht="16.5" customHeight="1">
      <c r="A3032" s="1">
        <f>策略報表!A3032</f>
        <v>0</v>
      </c>
      <c r="B3032">
        <f>策略報表!B3032</f>
        <v>0</v>
      </c>
      <c r="D3032" t="str">
        <f t="shared" si="59"/>
        <v>190001</v>
      </c>
    </row>
    <row r="3033" spans="1:4" ht="16.5" customHeight="1">
      <c r="A3033" s="1">
        <f>策略報表!A3033</f>
        <v>0</v>
      </c>
      <c r="B3033">
        <f>策略報表!B3033</f>
        <v>0</v>
      </c>
      <c r="D3033" t="str">
        <f t="shared" si="59"/>
        <v>190001</v>
      </c>
    </row>
    <row r="3034" spans="1:4" ht="16.5" customHeight="1">
      <c r="A3034" s="1">
        <f>策略報表!A3034</f>
        <v>0</v>
      </c>
      <c r="B3034">
        <f>策略報表!B3034</f>
        <v>0</v>
      </c>
      <c r="D3034" t="str">
        <f t="shared" si="59"/>
        <v>190001</v>
      </c>
    </row>
    <row r="3035" spans="1:4" ht="16.5" customHeight="1">
      <c r="A3035" s="1">
        <f>策略報表!A3035</f>
        <v>0</v>
      </c>
      <c r="B3035">
        <f>策略報表!B3035</f>
        <v>0</v>
      </c>
      <c r="D3035" t="str">
        <f t="shared" si="59"/>
        <v>190001</v>
      </c>
    </row>
    <row r="3036" spans="1:4" ht="16.5" customHeight="1">
      <c r="A3036" s="1">
        <f>策略報表!A3036</f>
        <v>0</v>
      </c>
      <c r="B3036">
        <f>策略報表!B3036</f>
        <v>0</v>
      </c>
      <c r="D3036" t="str">
        <f t="shared" si="59"/>
        <v>190001</v>
      </c>
    </row>
    <row r="3037" spans="1:4" ht="16.5" customHeight="1">
      <c r="A3037" s="1">
        <f>策略報表!A3037</f>
        <v>0</v>
      </c>
      <c r="B3037">
        <f>策略報表!B3037</f>
        <v>0</v>
      </c>
      <c r="D3037" t="str">
        <f t="shared" si="59"/>
        <v>190001</v>
      </c>
    </row>
    <row r="3038" spans="1:4" ht="16.5" customHeight="1">
      <c r="A3038" s="1">
        <f>策略報表!A3038</f>
        <v>0</v>
      </c>
      <c r="B3038">
        <f>策略報表!B3038</f>
        <v>0</v>
      </c>
      <c r="D3038" t="str">
        <f t="shared" si="59"/>
        <v>190001</v>
      </c>
    </row>
    <row r="3039" spans="1:4" ht="16.5" customHeight="1">
      <c r="A3039" s="1">
        <f>策略報表!A3039</f>
        <v>0</v>
      </c>
      <c r="B3039">
        <f>策略報表!B3039</f>
        <v>0</v>
      </c>
      <c r="D3039" t="str">
        <f t="shared" si="59"/>
        <v>190001</v>
      </c>
    </row>
    <row r="3040" spans="1:4" ht="16.5" customHeight="1">
      <c r="A3040" s="1">
        <f>策略報表!A3040</f>
        <v>0</v>
      </c>
      <c r="B3040">
        <f>策略報表!B3040</f>
        <v>0</v>
      </c>
      <c r="D3040" t="str">
        <f t="shared" si="59"/>
        <v>190001</v>
      </c>
    </row>
    <row r="3041" spans="1:4" ht="16.5" customHeight="1">
      <c r="A3041" s="1">
        <f>策略報表!A3041</f>
        <v>0</v>
      </c>
      <c r="B3041">
        <f>策略報表!B3041</f>
        <v>0</v>
      </c>
      <c r="D3041" t="str">
        <f t="shared" si="59"/>
        <v>190001</v>
      </c>
    </row>
    <row r="3042" spans="1:4" ht="16.5" customHeight="1">
      <c r="A3042" s="1">
        <f>策略報表!A3042</f>
        <v>0</v>
      </c>
      <c r="B3042">
        <f>策略報表!B3042</f>
        <v>0</v>
      </c>
      <c r="D3042" t="str">
        <f t="shared" si="59"/>
        <v>190001</v>
      </c>
    </row>
    <row r="3043" spans="1:4" ht="16.5" customHeight="1">
      <c r="A3043" s="1">
        <f>策略報表!A3043</f>
        <v>0</v>
      </c>
      <c r="B3043">
        <f>策略報表!B3043</f>
        <v>0</v>
      </c>
      <c r="D3043" t="str">
        <f t="shared" si="59"/>
        <v>190001</v>
      </c>
    </row>
    <row r="3044" spans="1:4" ht="16.5" customHeight="1">
      <c r="A3044" s="1">
        <f>策略報表!A3044</f>
        <v>0</v>
      </c>
      <c r="B3044">
        <f>策略報表!B3044</f>
        <v>0</v>
      </c>
      <c r="D3044" t="str">
        <f t="shared" si="59"/>
        <v>190001</v>
      </c>
    </row>
    <row r="3045" spans="1:4" ht="16.5" customHeight="1">
      <c r="A3045" s="1">
        <f>策略報表!A3045</f>
        <v>0</v>
      </c>
      <c r="B3045">
        <f>策略報表!B3045</f>
        <v>0</v>
      </c>
      <c r="D3045" t="str">
        <f t="shared" si="59"/>
        <v>190001</v>
      </c>
    </row>
    <row r="3046" spans="1:4" ht="16.5" customHeight="1">
      <c r="A3046" s="1">
        <f>策略報表!A3046</f>
        <v>0</v>
      </c>
      <c r="B3046">
        <f>策略報表!B3046</f>
        <v>0</v>
      </c>
      <c r="D3046" t="str">
        <f t="shared" si="59"/>
        <v>190001</v>
      </c>
    </row>
    <row r="3047" spans="1:4" ht="16.5" customHeight="1">
      <c r="A3047" s="1">
        <f>策略報表!A3047</f>
        <v>0</v>
      </c>
      <c r="B3047">
        <f>策略報表!B3047</f>
        <v>0</v>
      </c>
      <c r="D3047" t="str">
        <f t="shared" si="59"/>
        <v>190001</v>
      </c>
    </row>
    <row r="3048" spans="1:4" ht="16.5" customHeight="1">
      <c r="A3048" s="1">
        <f>策略報表!A3048</f>
        <v>0</v>
      </c>
      <c r="B3048">
        <f>策略報表!B3048</f>
        <v>0</v>
      </c>
      <c r="D3048" t="str">
        <f t="shared" si="59"/>
        <v>190001</v>
      </c>
    </row>
    <row r="3049" spans="1:4" ht="16.5" customHeight="1">
      <c r="A3049" s="1">
        <f>策略報表!A3049</f>
        <v>0</v>
      </c>
      <c r="B3049">
        <f>策略報表!B3049</f>
        <v>0</v>
      </c>
      <c r="D3049" t="str">
        <f t="shared" si="59"/>
        <v>190001</v>
      </c>
    </row>
    <row r="3050" spans="1:4" ht="16.5" customHeight="1">
      <c r="A3050" s="1">
        <f>策略報表!A3050</f>
        <v>0</v>
      </c>
      <c r="B3050">
        <f>策略報表!B3050</f>
        <v>0</v>
      </c>
      <c r="D3050" t="str">
        <f t="shared" si="59"/>
        <v>190001</v>
      </c>
    </row>
    <row r="3051" spans="1:4" ht="16.5" customHeight="1">
      <c r="A3051" s="1">
        <f>策略報表!A3051</f>
        <v>0</v>
      </c>
      <c r="B3051">
        <f>策略報表!B3051</f>
        <v>0</v>
      </c>
      <c r="D3051" t="str">
        <f t="shared" si="59"/>
        <v>190001</v>
      </c>
    </row>
    <row r="3052" spans="1:4" ht="16.5" customHeight="1">
      <c r="A3052" s="1">
        <f>策略報表!A3052</f>
        <v>0</v>
      </c>
      <c r="B3052">
        <f>策略報表!B3052</f>
        <v>0</v>
      </c>
      <c r="D3052" t="str">
        <f t="shared" si="59"/>
        <v>190001</v>
      </c>
    </row>
    <row r="3053" spans="1:4" ht="16.5" customHeight="1">
      <c r="A3053" s="1">
        <f>策略報表!A3053</f>
        <v>0</v>
      </c>
      <c r="B3053">
        <f>策略報表!B3053</f>
        <v>0</v>
      </c>
      <c r="D3053" t="str">
        <f t="shared" si="59"/>
        <v>190001</v>
      </c>
    </row>
    <row r="3054" spans="1:4" ht="16.5" customHeight="1">
      <c r="A3054" s="1">
        <f>策略報表!A3054</f>
        <v>0</v>
      </c>
      <c r="B3054">
        <f>策略報表!B3054</f>
        <v>0</v>
      </c>
      <c r="D3054" t="str">
        <f t="shared" si="59"/>
        <v>190001</v>
      </c>
    </row>
    <row r="3055" spans="1:4" ht="16.5" customHeight="1">
      <c r="A3055" s="1">
        <f>策略報表!A3055</f>
        <v>0</v>
      </c>
      <c r="B3055">
        <f>策略報表!B3055</f>
        <v>0</v>
      </c>
      <c r="D3055" t="str">
        <f t="shared" si="59"/>
        <v>190001</v>
      </c>
    </row>
    <row r="3056" spans="1:4" ht="16.5" customHeight="1">
      <c r="A3056" s="1">
        <f>策略報表!A3056</f>
        <v>0</v>
      </c>
      <c r="B3056">
        <f>策略報表!B3056</f>
        <v>0</v>
      </c>
      <c r="D3056" t="str">
        <f t="shared" si="59"/>
        <v>190001</v>
      </c>
    </row>
    <row r="3057" spans="1:4" ht="16.5" customHeight="1">
      <c r="A3057" s="1">
        <f>策略報表!A3057</f>
        <v>0</v>
      </c>
      <c r="B3057">
        <f>策略報表!B3057</f>
        <v>0</v>
      </c>
      <c r="D3057" t="str">
        <f t="shared" si="59"/>
        <v>190001</v>
      </c>
    </row>
    <row r="3058" spans="1:4" ht="16.5" customHeight="1">
      <c r="A3058" s="1">
        <f>策略報表!A3058</f>
        <v>0</v>
      </c>
      <c r="B3058">
        <f>策略報表!B3058</f>
        <v>0</v>
      </c>
      <c r="D3058" t="str">
        <f t="shared" si="59"/>
        <v>190001</v>
      </c>
    </row>
    <row r="3059" spans="1:4" ht="16.5" customHeight="1">
      <c r="A3059" s="1">
        <f>策略報表!A3059</f>
        <v>0</v>
      </c>
      <c r="B3059">
        <f>策略報表!B3059</f>
        <v>0</v>
      </c>
      <c r="D3059" t="str">
        <f t="shared" si="59"/>
        <v>190001</v>
      </c>
    </row>
    <row r="3060" spans="1:4" ht="16.5" customHeight="1">
      <c r="A3060" s="1">
        <f>策略報表!A3060</f>
        <v>0</v>
      </c>
      <c r="B3060">
        <f>策略報表!B3060</f>
        <v>0</v>
      </c>
      <c r="D3060" t="str">
        <f t="shared" si="59"/>
        <v>190001</v>
      </c>
    </row>
    <row r="3061" spans="1:4" ht="16.5" customHeight="1">
      <c r="A3061" s="1">
        <f>策略報表!A3061</f>
        <v>0</v>
      </c>
      <c r="B3061">
        <f>策略報表!B3061</f>
        <v>0</v>
      </c>
      <c r="D3061" t="str">
        <f t="shared" si="59"/>
        <v>190001</v>
      </c>
    </row>
    <row r="3062" spans="1:4" ht="16.5" customHeight="1">
      <c r="A3062" s="1">
        <f>策略報表!A3062</f>
        <v>0</v>
      </c>
      <c r="B3062">
        <f>策略報表!B3062</f>
        <v>0</v>
      </c>
      <c r="D3062" t="str">
        <f t="shared" si="59"/>
        <v>190001</v>
      </c>
    </row>
    <row r="3063" spans="1:4" ht="16.5" customHeight="1">
      <c r="A3063" s="1">
        <f>策略報表!A3063</f>
        <v>0</v>
      </c>
      <c r="B3063">
        <f>策略報表!B3063</f>
        <v>0</v>
      </c>
      <c r="D3063" t="str">
        <f t="shared" si="59"/>
        <v>190001</v>
      </c>
    </row>
    <row r="3064" spans="1:4" ht="16.5" customHeight="1">
      <c r="A3064" s="1">
        <f>策略報表!A3064</f>
        <v>0</v>
      </c>
      <c r="B3064">
        <f>策略報表!B3064</f>
        <v>0</v>
      </c>
      <c r="D3064" t="str">
        <f t="shared" si="59"/>
        <v>190001</v>
      </c>
    </row>
    <row r="3065" spans="1:4" ht="16.5" customHeight="1">
      <c r="A3065" s="1">
        <f>策略報表!A3065</f>
        <v>0</v>
      </c>
      <c r="B3065">
        <f>策略報表!B3065</f>
        <v>0</v>
      </c>
      <c r="D3065" t="str">
        <f t="shared" si="59"/>
        <v>190001</v>
      </c>
    </row>
    <row r="3066" spans="1:4" ht="16.5" customHeight="1">
      <c r="A3066" s="1">
        <f>策略報表!A3066</f>
        <v>0</v>
      </c>
      <c r="B3066">
        <f>策略報表!B3066</f>
        <v>0</v>
      </c>
      <c r="D3066" t="str">
        <f t="shared" si="59"/>
        <v>190001</v>
      </c>
    </row>
    <row r="3067" spans="1:4" ht="16.5" customHeight="1">
      <c r="A3067" s="1">
        <f>策略報表!A3067</f>
        <v>0</v>
      </c>
      <c r="B3067">
        <f>策略報表!B3067</f>
        <v>0</v>
      </c>
      <c r="D3067" t="str">
        <f t="shared" si="59"/>
        <v>190001</v>
      </c>
    </row>
    <row r="3068" spans="1:4" ht="16.5" customHeight="1">
      <c r="A3068" s="1">
        <f>策略報表!A3068</f>
        <v>0</v>
      </c>
      <c r="B3068">
        <f>策略報表!B3068</f>
        <v>0</v>
      </c>
      <c r="D3068" t="str">
        <f t="shared" si="59"/>
        <v>190001</v>
      </c>
    </row>
    <row r="3069" spans="1:4" ht="16.5" customHeight="1">
      <c r="A3069" s="1">
        <f>策略報表!A3069</f>
        <v>0</v>
      </c>
      <c r="B3069">
        <f>策略報表!B3069</f>
        <v>0</v>
      </c>
      <c r="D3069" t="str">
        <f t="shared" si="59"/>
        <v>190001</v>
      </c>
    </row>
    <row r="3070" spans="1:4" ht="16.5" customHeight="1">
      <c r="A3070" s="1">
        <f>策略報表!A3070</f>
        <v>0</v>
      </c>
      <c r="B3070">
        <f>策略報表!B3070</f>
        <v>0</v>
      </c>
      <c r="D3070" t="str">
        <f t="shared" si="59"/>
        <v>190001</v>
      </c>
    </row>
    <row r="3071" spans="1:4" ht="16.5" customHeight="1">
      <c r="A3071" s="1">
        <f>策略報表!A3071</f>
        <v>0</v>
      </c>
      <c r="B3071">
        <f>策略報表!B3071</f>
        <v>0</v>
      </c>
      <c r="D3071" t="str">
        <f t="shared" si="59"/>
        <v>190001</v>
      </c>
    </row>
    <row r="3072" spans="1:4" ht="16.5" customHeight="1">
      <c r="A3072" s="1">
        <f>策略報表!A3072</f>
        <v>0</v>
      </c>
      <c r="B3072">
        <f>策略報表!B3072</f>
        <v>0</v>
      </c>
      <c r="D3072" t="str">
        <f t="shared" si="59"/>
        <v>190001</v>
      </c>
    </row>
    <row r="3073" spans="1:4" ht="16.5" customHeight="1">
      <c r="A3073" s="1">
        <f>策略報表!A3073</f>
        <v>0</v>
      </c>
      <c r="B3073">
        <f>策略報表!B3073</f>
        <v>0</v>
      </c>
      <c r="D3073" t="str">
        <f t="shared" si="59"/>
        <v>190001</v>
      </c>
    </row>
    <row r="3074" spans="1:4" ht="16.5" customHeight="1">
      <c r="A3074" s="1">
        <f>策略報表!A3074</f>
        <v>0</v>
      </c>
      <c r="B3074">
        <f>策略報表!B3074</f>
        <v>0</v>
      </c>
      <c r="D3074" t="str">
        <f t="shared" si="59"/>
        <v>190001</v>
      </c>
    </row>
    <row r="3075" spans="1:4" ht="16.5" customHeight="1">
      <c r="A3075" s="1">
        <f>策略報表!A3075</f>
        <v>0</v>
      </c>
      <c r="B3075">
        <f>策略報表!B3075</f>
        <v>0</v>
      </c>
      <c r="D3075" t="str">
        <f t="shared" si="59"/>
        <v>190001</v>
      </c>
    </row>
    <row r="3076" spans="1:4" ht="16.5" customHeight="1">
      <c r="A3076" s="1">
        <f>策略報表!A3076</f>
        <v>0</v>
      </c>
      <c r="B3076">
        <f>策略報表!B3076</f>
        <v>0</v>
      </c>
      <c r="D3076" t="str">
        <f t="shared" ref="D3076:D3139" si="60">TEXT(A3076,"yyyymm")</f>
        <v>190001</v>
      </c>
    </row>
    <row r="3077" spans="1:4" ht="16.5" customHeight="1">
      <c r="A3077" s="1">
        <f>策略報表!A3077</f>
        <v>0</v>
      </c>
      <c r="B3077">
        <f>策略報表!B3077</f>
        <v>0</v>
      </c>
      <c r="D3077" t="str">
        <f t="shared" si="60"/>
        <v>190001</v>
      </c>
    </row>
    <row r="3078" spans="1:4" ht="16.5" customHeight="1">
      <c r="A3078" s="1">
        <f>策略報表!A3078</f>
        <v>0</v>
      </c>
      <c r="B3078">
        <f>策略報表!B3078</f>
        <v>0</v>
      </c>
      <c r="D3078" t="str">
        <f t="shared" si="60"/>
        <v>190001</v>
      </c>
    </row>
    <row r="3079" spans="1:4" ht="16.5" customHeight="1">
      <c r="A3079" s="1">
        <f>策略報表!A3079</f>
        <v>0</v>
      </c>
      <c r="B3079">
        <f>策略報表!B3079</f>
        <v>0</v>
      </c>
      <c r="D3079" t="str">
        <f t="shared" si="60"/>
        <v>190001</v>
      </c>
    </row>
    <row r="3080" spans="1:4" ht="16.5" customHeight="1">
      <c r="A3080" s="1">
        <f>策略報表!A3080</f>
        <v>0</v>
      </c>
      <c r="B3080">
        <f>策略報表!B3080</f>
        <v>0</v>
      </c>
      <c r="D3080" t="str">
        <f t="shared" si="60"/>
        <v>190001</v>
      </c>
    </row>
    <row r="3081" spans="1:4" ht="16.5" customHeight="1">
      <c r="A3081" s="1">
        <f>策略報表!A3081</f>
        <v>0</v>
      </c>
      <c r="B3081">
        <f>策略報表!B3081</f>
        <v>0</v>
      </c>
      <c r="D3081" t="str">
        <f t="shared" si="60"/>
        <v>190001</v>
      </c>
    </row>
    <row r="3082" spans="1:4" ht="16.5" customHeight="1">
      <c r="A3082" s="1">
        <f>策略報表!A3082</f>
        <v>0</v>
      </c>
      <c r="B3082">
        <f>策略報表!B3082</f>
        <v>0</v>
      </c>
      <c r="D3082" t="str">
        <f t="shared" si="60"/>
        <v>190001</v>
      </c>
    </row>
    <row r="3083" spans="1:4" ht="16.5" customHeight="1">
      <c r="A3083" s="1">
        <f>策略報表!A3083</f>
        <v>0</v>
      </c>
      <c r="B3083">
        <f>策略報表!B3083</f>
        <v>0</v>
      </c>
      <c r="D3083" t="str">
        <f t="shared" si="60"/>
        <v>190001</v>
      </c>
    </row>
    <row r="3084" spans="1:4" ht="16.5" customHeight="1">
      <c r="A3084" s="1">
        <f>策略報表!A3084</f>
        <v>0</v>
      </c>
      <c r="B3084">
        <f>策略報表!B3084</f>
        <v>0</v>
      </c>
      <c r="D3084" t="str">
        <f t="shared" si="60"/>
        <v>190001</v>
      </c>
    </row>
    <row r="3085" spans="1:4" ht="16.5" customHeight="1">
      <c r="A3085" s="1">
        <f>策略報表!A3085</f>
        <v>0</v>
      </c>
      <c r="B3085">
        <f>策略報表!B3085</f>
        <v>0</v>
      </c>
      <c r="D3085" t="str">
        <f t="shared" si="60"/>
        <v>190001</v>
      </c>
    </row>
    <row r="3086" spans="1:4" ht="16.5" customHeight="1">
      <c r="A3086" s="1">
        <f>策略報表!A3086</f>
        <v>0</v>
      </c>
      <c r="B3086">
        <f>策略報表!B3086</f>
        <v>0</v>
      </c>
      <c r="D3086" t="str">
        <f t="shared" si="60"/>
        <v>190001</v>
      </c>
    </row>
    <row r="3087" spans="1:4" ht="16.5" customHeight="1">
      <c r="A3087" s="1">
        <f>策略報表!A3087</f>
        <v>0</v>
      </c>
      <c r="B3087">
        <f>策略報表!B3087</f>
        <v>0</v>
      </c>
      <c r="D3087" t="str">
        <f t="shared" si="60"/>
        <v>190001</v>
      </c>
    </row>
    <row r="3088" spans="1:4" ht="16.5" customHeight="1">
      <c r="A3088" s="1">
        <f>策略報表!A3088</f>
        <v>0</v>
      </c>
      <c r="B3088">
        <f>策略報表!B3088</f>
        <v>0</v>
      </c>
      <c r="D3088" t="str">
        <f t="shared" si="60"/>
        <v>190001</v>
      </c>
    </row>
    <row r="3089" spans="1:4" ht="16.5" customHeight="1">
      <c r="A3089" s="1">
        <f>策略報表!A3089</f>
        <v>0</v>
      </c>
      <c r="B3089">
        <f>策略報表!B3089</f>
        <v>0</v>
      </c>
      <c r="D3089" t="str">
        <f t="shared" si="60"/>
        <v>190001</v>
      </c>
    </row>
    <row r="3090" spans="1:4" ht="16.5" customHeight="1">
      <c r="A3090" s="1">
        <f>策略報表!A3090</f>
        <v>0</v>
      </c>
      <c r="B3090">
        <f>策略報表!B3090</f>
        <v>0</v>
      </c>
      <c r="D3090" t="str">
        <f t="shared" si="60"/>
        <v>190001</v>
      </c>
    </row>
    <row r="3091" spans="1:4" ht="16.5" customHeight="1">
      <c r="A3091" s="1">
        <f>策略報表!A3091</f>
        <v>0</v>
      </c>
      <c r="B3091">
        <f>策略報表!B3091</f>
        <v>0</v>
      </c>
      <c r="D3091" t="str">
        <f t="shared" si="60"/>
        <v>190001</v>
      </c>
    </row>
    <row r="3092" spans="1:4" ht="16.5" customHeight="1">
      <c r="A3092" s="1">
        <f>策略報表!A3092</f>
        <v>0</v>
      </c>
      <c r="B3092">
        <f>策略報表!B3092</f>
        <v>0</v>
      </c>
      <c r="D3092" t="str">
        <f t="shared" si="60"/>
        <v>190001</v>
      </c>
    </row>
    <row r="3093" spans="1:4" ht="16.5" customHeight="1">
      <c r="A3093" s="1">
        <f>策略報表!A3093</f>
        <v>0</v>
      </c>
      <c r="B3093">
        <f>策略報表!B3093</f>
        <v>0</v>
      </c>
      <c r="D3093" t="str">
        <f t="shared" si="60"/>
        <v>190001</v>
      </c>
    </row>
    <row r="3094" spans="1:4" ht="16.5" customHeight="1">
      <c r="A3094" s="1">
        <f>策略報表!A3094</f>
        <v>0</v>
      </c>
      <c r="B3094">
        <f>策略報表!B3094</f>
        <v>0</v>
      </c>
      <c r="D3094" t="str">
        <f t="shared" si="60"/>
        <v>190001</v>
      </c>
    </row>
    <row r="3095" spans="1:4" ht="16.5" customHeight="1">
      <c r="A3095" s="1">
        <f>策略報表!A3095</f>
        <v>0</v>
      </c>
      <c r="B3095">
        <f>策略報表!B3095</f>
        <v>0</v>
      </c>
      <c r="D3095" t="str">
        <f t="shared" si="60"/>
        <v>190001</v>
      </c>
    </row>
    <row r="3096" spans="1:4" ht="16.5" customHeight="1">
      <c r="A3096" s="1">
        <f>策略報表!A3096</f>
        <v>0</v>
      </c>
      <c r="B3096">
        <f>策略報表!B3096</f>
        <v>0</v>
      </c>
      <c r="D3096" t="str">
        <f t="shared" si="60"/>
        <v>190001</v>
      </c>
    </row>
    <row r="3097" spans="1:4" ht="16.5" customHeight="1">
      <c r="A3097" s="1">
        <f>策略報表!A3097</f>
        <v>0</v>
      </c>
      <c r="B3097">
        <f>策略報表!B3097</f>
        <v>0</v>
      </c>
      <c r="D3097" t="str">
        <f t="shared" si="60"/>
        <v>190001</v>
      </c>
    </row>
    <row r="3098" spans="1:4" ht="16.5" customHeight="1">
      <c r="A3098" s="1">
        <f>策略報表!A3098</f>
        <v>0</v>
      </c>
      <c r="B3098">
        <f>策略報表!B3098</f>
        <v>0</v>
      </c>
      <c r="D3098" t="str">
        <f t="shared" si="60"/>
        <v>190001</v>
      </c>
    </row>
    <row r="3099" spans="1:4" ht="16.5" customHeight="1">
      <c r="A3099" s="1">
        <f>策略報表!A3099</f>
        <v>0</v>
      </c>
      <c r="B3099">
        <f>策略報表!B3099</f>
        <v>0</v>
      </c>
      <c r="D3099" t="str">
        <f t="shared" si="60"/>
        <v>190001</v>
      </c>
    </row>
    <row r="3100" spans="1:4" ht="16.5" customHeight="1">
      <c r="A3100" s="1">
        <f>策略報表!A3100</f>
        <v>0</v>
      </c>
      <c r="B3100">
        <f>策略報表!B3100</f>
        <v>0</v>
      </c>
      <c r="D3100" t="str">
        <f t="shared" si="60"/>
        <v>190001</v>
      </c>
    </row>
    <row r="3101" spans="1:4" ht="16.5" customHeight="1">
      <c r="A3101" s="1">
        <f>策略報表!A3101</f>
        <v>0</v>
      </c>
      <c r="B3101">
        <f>策略報表!B3101</f>
        <v>0</v>
      </c>
      <c r="D3101" t="str">
        <f t="shared" si="60"/>
        <v>190001</v>
      </c>
    </row>
    <row r="3102" spans="1:4" ht="16.5" customHeight="1">
      <c r="A3102" s="1">
        <f>策略報表!A3102</f>
        <v>0</v>
      </c>
      <c r="B3102">
        <f>策略報表!B3102</f>
        <v>0</v>
      </c>
      <c r="D3102" t="str">
        <f t="shared" si="60"/>
        <v>190001</v>
      </c>
    </row>
    <row r="3103" spans="1:4" ht="16.5" customHeight="1">
      <c r="A3103" s="1">
        <f>策略報表!A3103</f>
        <v>0</v>
      </c>
      <c r="B3103">
        <f>策略報表!B3103</f>
        <v>0</v>
      </c>
      <c r="D3103" t="str">
        <f t="shared" si="60"/>
        <v>190001</v>
      </c>
    </row>
    <row r="3104" spans="1:4" ht="16.5" customHeight="1">
      <c r="A3104" s="1">
        <f>策略報表!A3104</f>
        <v>0</v>
      </c>
      <c r="B3104">
        <f>策略報表!B3104</f>
        <v>0</v>
      </c>
      <c r="D3104" t="str">
        <f t="shared" si="60"/>
        <v>190001</v>
      </c>
    </row>
    <row r="3105" spans="1:4" ht="16.5" customHeight="1">
      <c r="A3105" s="1">
        <f>策略報表!A3105</f>
        <v>0</v>
      </c>
      <c r="B3105">
        <f>策略報表!B3105</f>
        <v>0</v>
      </c>
      <c r="D3105" t="str">
        <f t="shared" si="60"/>
        <v>190001</v>
      </c>
    </row>
    <row r="3106" spans="1:4" ht="16.5" customHeight="1">
      <c r="A3106" s="1">
        <f>策略報表!A3106</f>
        <v>0</v>
      </c>
      <c r="B3106">
        <f>策略報表!B3106</f>
        <v>0</v>
      </c>
      <c r="D3106" t="str">
        <f t="shared" si="60"/>
        <v>190001</v>
      </c>
    </row>
    <row r="3107" spans="1:4" ht="16.5" customHeight="1">
      <c r="A3107" s="1">
        <f>策略報表!A3107</f>
        <v>0</v>
      </c>
      <c r="B3107">
        <f>策略報表!B3107</f>
        <v>0</v>
      </c>
      <c r="D3107" t="str">
        <f t="shared" si="60"/>
        <v>190001</v>
      </c>
    </row>
    <row r="3108" spans="1:4" ht="16.5" customHeight="1">
      <c r="A3108" s="1">
        <f>策略報表!A3108</f>
        <v>0</v>
      </c>
      <c r="B3108">
        <f>策略報表!B3108</f>
        <v>0</v>
      </c>
      <c r="D3108" t="str">
        <f t="shared" si="60"/>
        <v>190001</v>
      </c>
    </row>
    <row r="3109" spans="1:4" ht="16.5" customHeight="1">
      <c r="A3109" s="1">
        <f>策略報表!A3109</f>
        <v>0</v>
      </c>
      <c r="B3109">
        <f>策略報表!B3109</f>
        <v>0</v>
      </c>
      <c r="D3109" t="str">
        <f t="shared" si="60"/>
        <v>190001</v>
      </c>
    </row>
    <row r="3110" spans="1:4" ht="16.5" customHeight="1">
      <c r="A3110" s="1">
        <f>策略報表!A3110</f>
        <v>0</v>
      </c>
      <c r="B3110">
        <f>策略報表!B3110</f>
        <v>0</v>
      </c>
      <c r="D3110" t="str">
        <f t="shared" si="60"/>
        <v>190001</v>
      </c>
    </row>
    <row r="3111" spans="1:4" ht="16.5" customHeight="1">
      <c r="A3111" s="1">
        <f>策略報表!A3111</f>
        <v>0</v>
      </c>
      <c r="B3111">
        <f>策略報表!B3111</f>
        <v>0</v>
      </c>
      <c r="D3111" t="str">
        <f t="shared" si="60"/>
        <v>190001</v>
      </c>
    </row>
    <row r="3112" spans="1:4" ht="16.5" customHeight="1">
      <c r="A3112" s="1">
        <f>策略報表!A3112</f>
        <v>0</v>
      </c>
      <c r="B3112">
        <f>策略報表!B3112</f>
        <v>0</v>
      </c>
      <c r="D3112" t="str">
        <f t="shared" si="60"/>
        <v>190001</v>
      </c>
    </row>
    <row r="3113" spans="1:4" ht="16.5" customHeight="1">
      <c r="A3113" s="1">
        <f>策略報表!A3113</f>
        <v>0</v>
      </c>
      <c r="B3113">
        <f>策略報表!B3113</f>
        <v>0</v>
      </c>
      <c r="D3113" t="str">
        <f t="shared" si="60"/>
        <v>190001</v>
      </c>
    </row>
    <row r="3114" spans="1:4" ht="16.5" customHeight="1">
      <c r="A3114" s="1">
        <f>策略報表!A3114</f>
        <v>0</v>
      </c>
      <c r="B3114">
        <f>策略報表!B3114</f>
        <v>0</v>
      </c>
      <c r="D3114" t="str">
        <f t="shared" si="60"/>
        <v>190001</v>
      </c>
    </row>
    <row r="3115" spans="1:4" ht="16.5" customHeight="1">
      <c r="A3115" s="1">
        <f>策略報表!A3115</f>
        <v>0</v>
      </c>
      <c r="B3115">
        <f>策略報表!B3115</f>
        <v>0</v>
      </c>
      <c r="D3115" t="str">
        <f t="shared" si="60"/>
        <v>190001</v>
      </c>
    </row>
    <row r="3116" spans="1:4" ht="16.5" customHeight="1">
      <c r="A3116" s="1">
        <f>策略報表!A3116</f>
        <v>0</v>
      </c>
      <c r="B3116">
        <f>策略報表!B3116</f>
        <v>0</v>
      </c>
      <c r="D3116" t="str">
        <f t="shared" si="60"/>
        <v>190001</v>
      </c>
    </row>
    <row r="3117" spans="1:4" ht="16.5" customHeight="1">
      <c r="A3117" s="1">
        <f>策略報表!A3117</f>
        <v>0</v>
      </c>
      <c r="B3117">
        <f>策略報表!B3117</f>
        <v>0</v>
      </c>
      <c r="D3117" t="str">
        <f t="shared" si="60"/>
        <v>190001</v>
      </c>
    </row>
    <row r="3118" spans="1:4" ht="16.5" customHeight="1">
      <c r="A3118" s="1">
        <f>策略報表!A3118</f>
        <v>0</v>
      </c>
      <c r="B3118">
        <f>策略報表!B3118</f>
        <v>0</v>
      </c>
      <c r="D3118" t="str">
        <f t="shared" si="60"/>
        <v>190001</v>
      </c>
    </row>
    <row r="3119" spans="1:4" ht="16.5" customHeight="1">
      <c r="A3119" s="1">
        <f>策略報表!A3119</f>
        <v>0</v>
      </c>
      <c r="B3119">
        <f>策略報表!B3119</f>
        <v>0</v>
      </c>
      <c r="D3119" t="str">
        <f t="shared" si="60"/>
        <v>190001</v>
      </c>
    </row>
    <row r="3120" spans="1:4" ht="16.5" customHeight="1">
      <c r="A3120" s="1">
        <f>策略報表!A3120</f>
        <v>0</v>
      </c>
      <c r="B3120">
        <f>策略報表!B3120</f>
        <v>0</v>
      </c>
      <c r="D3120" t="str">
        <f t="shared" si="60"/>
        <v>190001</v>
      </c>
    </row>
    <row r="3121" spans="1:4" ht="16.5" customHeight="1">
      <c r="A3121" s="1">
        <f>策略報表!A3121</f>
        <v>0</v>
      </c>
      <c r="B3121">
        <f>策略報表!B3121</f>
        <v>0</v>
      </c>
      <c r="D3121" t="str">
        <f t="shared" si="60"/>
        <v>190001</v>
      </c>
    </row>
    <row r="3122" spans="1:4" ht="16.5" customHeight="1">
      <c r="A3122" s="1">
        <f>策略報表!A3122</f>
        <v>0</v>
      </c>
      <c r="B3122">
        <f>策略報表!B3122</f>
        <v>0</v>
      </c>
      <c r="D3122" t="str">
        <f t="shared" si="60"/>
        <v>190001</v>
      </c>
    </row>
    <row r="3123" spans="1:4" ht="16.5" customHeight="1">
      <c r="A3123" s="1">
        <f>策略報表!A3123</f>
        <v>0</v>
      </c>
      <c r="B3123">
        <f>策略報表!B3123</f>
        <v>0</v>
      </c>
      <c r="D3123" t="str">
        <f t="shared" si="60"/>
        <v>190001</v>
      </c>
    </row>
    <row r="3124" spans="1:4" ht="16.5" customHeight="1">
      <c r="A3124" s="1">
        <f>策略報表!A3124</f>
        <v>0</v>
      </c>
      <c r="B3124">
        <f>策略報表!B3124</f>
        <v>0</v>
      </c>
      <c r="D3124" t="str">
        <f t="shared" si="60"/>
        <v>190001</v>
      </c>
    </row>
    <row r="3125" spans="1:4" ht="16.5" customHeight="1">
      <c r="A3125" s="1">
        <f>策略報表!A3125</f>
        <v>0</v>
      </c>
      <c r="B3125">
        <f>策略報表!B3125</f>
        <v>0</v>
      </c>
      <c r="D3125" t="str">
        <f t="shared" si="60"/>
        <v>190001</v>
      </c>
    </row>
    <row r="3126" spans="1:4" ht="16.5" customHeight="1">
      <c r="A3126" s="1">
        <f>策略報表!A3126</f>
        <v>0</v>
      </c>
      <c r="B3126">
        <f>策略報表!B3126</f>
        <v>0</v>
      </c>
      <c r="D3126" t="str">
        <f t="shared" si="60"/>
        <v>190001</v>
      </c>
    </row>
    <row r="3127" spans="1:4" ht="16.5" customHeight="1">
      <c r="A3127" s="1">
        <f>策略報表!A3127</f>
        <v>0</v>
      </c>
      <c r="B3127">
        <f>策略報表!B3127</f>
        <v>0</v>
      </c>
      <c r="D3127" t="str">
        <f t="shared" si="60"/>
        <v>190001</v>
      </c>
    </row>
    <row r="3128" spans="1:4" ht="16.5" customHeight="1">
      <c r="A3128" s="1">
        <f>策略報表!A3128</f>
        <v>0</v>
      </c>
      <c r="B3128">
        <f>策略報表!B3128</f>
        <v>0</v>
      </c>
      <c r="D3128" t="str">
        <f t="shared" si="60"/>
        <v>190001</v>
      </c>
    </row>
    <row r="3129" spans="1:4" ht="16.5" customHeight="1">
      <c r="A3129" s="1">
        <f>策略報表!A3129</f>
        <v>0</v>
      </c>
      <c r="B3129">
        <f>策略報表!B3129</f>
        <v>0</v>
      </c>
      <c r="D3129" t="str">
        <f t="shared" si="60"/>
        <v>190001</v>
      </c>
    </row>
    <row r="3130" spans="1:4" ht="16.5" customHeight="1">
      <c r="A3130" s="1">
        <f>策略報表!A3130</f>
        <v>0</v>
      </c>
      <c r="B3130">
        <f>策略報表!B3130</f>
        <v>0</v>
      </c>
      <c r="D3130" t="str">
        <f t="shared" si="60"/>
        <v>190001</v>
      </c>
    </row>
    <row r="3131" spans="1:4" ht="16.5" customHeight="1">
      <c r="A3131" s="1">
        <f>策略報表!A3131</f>
        <v>0</v>
      </c>
      <c r="B3131">
        <f>策略報表!B3131</f>
        <v>0</v>
      </c>
      <c r="D3131" t="str">
        <f t="shared" si="60"/>
        <v>190001</v>
      </c>
    </row>
    <row r="3132" spans="1:4" ht="16.5" customHeight="1">
      <c r="A3132" s="1">
        <f>策略報表!A3132</f>
        <v>0</v>
      </c>
      <c r="B3132">
        <f>策略報表!B3132</f>
        <v>0</v>
      </c>
      <c r="D3132" t="str">
        <f t="shared" si="60"/>
        <v>190001</v>
      </c>
    </row>
    <row r="3133" spans="1:4" ht="16.5" customHeight="1">
      <c r="A3133" s="1">
        <f>策略報表!A3133</f>
        <v>0</v>
      </c>
      <c r="B3133">
        <f>策略報表!B3133</f>
        <v>0</v>
      </c>
      <c r="D3133" t="str">
        <f t="shared" si="60"/>
        <v>190001</v>
      </c>
    </row>
    <row r="3134" spans="1:4" ht="16.5" customHeight="1">
      <c r="A3134" s="1">
        <f>策略報表!A3134</f>
        <v>0</v>
      </c>
      <c r="B3134">
        <f>策略報表!B3134</f>
        <v>0</v>
      </c>
      <c r="D3134" t="str">
        <f t="shared" si="60"/>
        <v>190001</v>
      </c>
    </row>
    <row r="3135" spans="1:4" ht="16.5" customHeight="1">
      <c r="A3135" s="1">
        <f>策略報表!A3135</f>
        <v>0</v>
      </c>
      <c r="B3135">
        <f>策略報表!B3135</f>
        <v>0</v>
      </c>
      <c r="D3135" t="str">
        <f t="shared" si="60"/>
        <v>190001</v>
      </c>
    </row>
    <row r="3136" spans="1:4" ht="16.5" customHeight="1">
      <c r="A3136" s="1">
        <f>策略報表!A3136</f>
        <v>0</v>
      </c>
      <c r="B3136">
        <f>策略報表!B3136</f>
        <v>0</v>
      </c>
      <c r="D3136" t="str">
        <f t="shared" si="60"/>
        <v>190001</v>
      </c>
    </row>
    <row r="3137" spans="1:4" ht="16.5" customHeight="1">
      <c r="A3137" s="1">
        <f>策略報表!A3137</f>
        <v>0</v>
      </c>
      <c r="B3137">
        <f>策略報表!B3137</f>
        <v>0</v>
      </c>
      <c r="D3137" t="str">
        <f t="shared" si="60"/>
        <v>190001</v>
      </c>
    </row>
    <row r="3138" spans="1:4" ht="16.5" customHeight="1">
      <c r="A3138" s="1">
        <f>策略報表!A3138</f>
        <v>0</v>
      </c>
      <c r="B3138">
        <f>策略報表!B3138</f>
        <v>0</v>
      </c>
      <c r="D3138" t="str">
        <f t="shared" si="60"/>
        <v>190001</v>
      </c>
    </row>
    <row r="3139" spans="1:4" ht="16.5" customHeight="1">
      <c r="A3139" s="1">
        <f>策略報表!A3139</f>
        <v>0</v>
      </c>
      <c r="B3139">
        <f>策略報表!B3139</f>
        <v>0</v>
      </c>
      <c r="D3139" t="str">
        <f t="shared" si="60"/>
        <v>190001</v>
      </c>
    </row>
    <row r="3140" spans="1:4" ht="16.5" customHeight="1">
      <c r="A3140" s="1">
        <f>策略報表!A3140</f>
        <v>0</v>
      </c>
      <c r="B3140">
        <f>策略報表!B3140</f>
        <v>0</v>
      </c>
      <c r="D3140" t="str">
        <f t="shared" ref="D3140:D3203" si="61">TEXT(A3140,"yyyymm")</f>
        <v>190001</v>
      </c>
    </row>
    <row r="3141" spans="1:4" ht="16.5" customHeight="1">
      <c r="A3141" s="1">
        <f>策略報表!A3141</f>
        <v>0</v>
      </c>
      <c r="B3141">
        <f>策略報表!B3141</f>
        <v>0</v>
      </c>
      <c r="D3141" t="str">
        <f t="shared" si="61"/>
        <v>190001</v>
      </c>
    </row>
    <row r="3142" spans="1:4" ht="16.5" customHeight="1">
      <c r="A3142" s="1">
        <f>策略報表!A3142</f>
        <v>0</v>
      </c>
      <c r="B3142">
        <f>策略報表!B3142</f>
        <v>0</v>
      </c>
      <c r="D3142" t="str">
        <f t="shared" si="61"/>
        <v>190001</v>
      </c>
    </row>
    <row r="3143" spans="1:4" ht="16.5" customHeight="1">
      <c r="A3143" s="1">
        <f>策略報表!A3143</f>
        <v>0</v>
      </c>
      <c r="B3143">
        <f>策略報表!B3143</f>
        <v>0</v>
      </c>
      <c r="D3143" t="str">
        <f t="shared" si="61"/>
        <v>190001</v>
      </c>
    </row>
    <row r="3144" spans="1:4" ht="16.5" customHeight="1">
      <c r="A3144" s="1">
        <f>策略報表!A3144</f>
        <v>0</v>
      </c>
      <c r="B3144">
        <f>策略報表!B3144</f>
        <v>0</v>
      </c>
      <c r="D3144" t="str">
        <f t="shared" si="61"/>
        <v>190001</v>
      </c>
    </row>
    <row r="3145" spans="1:4" ht="16.5" customHeight="1">
      <c r="A3145" s="1">
        <f>策略報表!A3145</f>
        <v>0</v>
      </c>
      <c r="B3145">
        <f>策略報表!B3145</f>
        <v>0</v>
      </c>
      <c r="D3145" t="str">
        <f t="shared" si="61"/>
        <v>190001</v>
      </c>
    </row>
    <row r="3146" spans="1:4" ht="16.5" customHeight="1">
      <c r="A3146" s="1">
        <f>策略報表!A3146</f>
        <v>0</v>
      </c>
      <c r="B3146">
        <f>策略報表!B3146</f>
        <v>0</v>
      </c>
      <c r="D3146" t="str">
        <f t="shared" si="61"/>
        <v>190001</v>
      </c>
    </row>
    <row r="3147" spans="1:4" ht="16.5" customHeight="1">
      <c r="A3147" s="1">
        <f>策略報表!A3147</f>
        <v>0</v>
      </c>
      <c r="B3147">
        <f>策略報表!B3147</f>
        <v>0</v>
      </c>
      <c r="D3147" t="str">
        <f t="shared" si="61"/>
        <v>190001</v>
      </c>
    </row>
    <row r="3148" spans="1:4" ht="16.5" customHeight="1">
      <c r="A3148" s="1">
        <f>策略報表!A3148</f>
        <v>0</v>
      </c>
      <c r="B3148">
        <f>策略報表!B3148</f>
        <v>0</v>
      </c>
      <c r="D3148" t="str">
        <f t="shared" si="61"/>
        <v>190001</v>
      </c>
    </row>
    <row r="3149" spans="1:4" ht="16.5" customHeight="1">
      <c r="A3149" s="1">
        <f>策略報表!A3149</f>
        <v>0</v>
      </c>
      <c r="B3149">
        <f>策略報表!B3149</f>
        <v>0</v>
      </c>
      <c r="D3149" t="str">
        <f t="shared" si="61"/>
        <v>190001</v>
      </c>
    </row>
    <row r="3150" spans="1:4" ht="16.5" customHeight="1">
      <c r="A3150" s="1">
        <f>策略報表!A3150</f>
        <v>0</v>
      </c>
      <c r="B3150">
        <f>策略報表!B3150</f>
        <v>0</v>
      </c>
      <c r="D3150" t="str">
        <f t="shared" si="61"/>
        <v>190001</v>
      </c>
    </row>
    <row r="3151" spans="1:4" ht="16.5" customHeight="1">
      <c r="A3151" s="1">
        <f>策略報表!A3151</f>
        <v>0</v>
      </c>
      <c r="B3151">
        <f>策略報表!B3151</f>
        <v>0</v>
      </c>
      <c r="D3151" t="str">
        <f t="shared" si="61"/>
        <v>190001</v>
      </c>
    </row>
    <row r="3152" spans="1:4" ht="16.5" customHeight="1">
      <c r="A3152" s="1">
        <f>策略報表!A3152</f>
        <v>0</v>
      </c>
      <c r="B3152">
        <f>策略報表!B3152</f>
        <v>0</v>
      </c>
      <c r="D3152" t="str">
        <f t="shared" si="61"/>
        <v>190001</v>
      </c>
    </row>
    <row r="3153" spans="1:4" ht="16.5" customHeight="1">
      <c r="A3153" s="1">
        <f>策略報表!A3153</f>
        <v>0</v>
      </c>
      <c r="B3153">
        <f>策略報表!B3153</f>
        <v>0</v>
      </c>
      <c r="D3153" t="str">
        <f t="shared" si="61"/>
        <v>190001</v>
      </c>
    </row>
    <row r="3154" spans="1:4" ht="16.5" customHeight="1">
      <c r="A3154" s="1">
        <f>策略報表!A3154</f>
        <v>0</v>
      </c>
      <c r="B3154">
        <f>策略報表!B3154</f>
        <v>0</v>
      </c>
      <c r="D3154" t="str">
        <f t="shared" si="61"/>
        <v>190001</v>
      </c>
    </row>
    <row r="3155" spans="1:4" ht="16.5" customHeight="1">
      <c r="A3155" s="1">
        <f>策略報表!A3155</f>
        <v>0</v>
      </c>
      <c r="B3155">
        <f>策略報表!B3155</f>
        <v>0</v>
      </c>
      <c r="D3155" t="str">
        <f t="shared" si="61"/>
        <v>190001</v>
      </c>
    </row>
    <row r="3156" spans="1:4" ht="16.5" customHeight="1">
      <c r="A3156" s="1">
        <f>策略報表!A3156</f>
        <v>0</v>
      </c>
      <c r="B3156">
        <f>策略報表!B3156</f>
        <v>0</v>
      </c>
      <c r="D3156" t="str">
        <f t="shared" si="61"/>
        <v>190001</v>
      </c>
    </row>
    <row r="3157" spans="1:4" ht="16.5" customHeight="1">
      <c r="A3157" s="1">
        <f>策略報表!A3157</f>
        <v>0</v>
      </c>
      <c r="B3157">
        <f>策略報表!B3157</f>
        <v>0</v>
      </c>
      <c r="D3157" t="str">
        <f t="shared" si="61"/>
        <v>190001</v>
      </c>
    </row>
    <row r="3158" spans="1:4" ht="16.5" customHeight="1">
      <c r="A3158" s="1">
        <f>策略報表!A3158</f>
        <v>0</v>
      </c>
      <c r="B3158">
        <f>策略報表!B3158</f>
        <v>0</v>
      </c>
      <c r="D3158" t="str">
        <f t="shared" si="61"/>
        <v>190001</v>
      </c>
    </row>
    <row r="3159" spans="1:4" ht="16.5" customHeight="1">
      <c r="A3159" s="1">
        <f>策略報表!A3159</f>
        <v>0</v>
      </c>
      <c r="B3159">
        <f>策略報表!B3159</f>
        <v>0</v>
      </c>
      <c r="D3159" t="str">
        <f t="shared" si="61"/>
        <v>190001</v>
      </c>
    </row>
    <row r="3160" spans="1:4" ht="16.5" customHeight="1">
      <c r="A3160" s="1">
        <f>策略報表!A3160</f>
        <v>0</v>
      </c>
      <c r="B3160">
        <f>策略報表!B3160</f>
        <v>0</v>
      </c>
      <c r="D3160" t="str">
        <f t="shared" si="61"/>
        <v>190001</v>
      </c>
    </row>
    <row r="3161" spans="1:4" ht="16.5" customHeight="1">
      <c r="A3161" s="1">
        <f>策略報表!A3161</f>
        <v>0</v>
      </c>
      <c r="B3161">
        <f>策略報表!B3161</f>
        <v>0</v>
      </c>
      <c r="D3161" t="str">
        <f t="shared" si="61"/>
        <v>190001</v>
      </c>
    </row>
    <row r="3162" spans="1:4" ht="16.5" customHeight="1">
      <c r="A3162" s="1">
        <f>策略報表!A3162</f>
        <v>0</v>
      </c>
      <c r="B3162">
        <f>策略報表!B3162</f>
        <v>0</v>
      </c>
      <c r="D3162" t="str">
        <f t="shared" si="61"/>
        <v>190001</v>
      </c>
    </row>
    <row r="3163" spans="1:4" ht="16.5" customHeight="1">
      <c r="A3163" s="1">
        <f>策略報表!A3163</f>
        <v>0</v>
      </c>
      <c r="B3163">
        <f>策略報表!B3163</f>
        <v>0</v>
      </c>
      <c r="D3163" t="str">
        <f t="shared" si="61"/>
        <v>190001</v>
      </c>
    </row>
    <row r="3164" spans="1:4" ht="16.5" customHeight="1">
      <c r="A3164" s="1">
        <f>策略報表!A3164</f>
        <v>0</v>
      </c>
      <c r="B3164">
        <f>策略報表!B3164</f>
        <v>0</v>
      </c>
      <c r="D3164" t="str">
        <f t="shared" si="61"/>
        <v>190001</v>
      </c>
    </row>
    <row r="3165" spans="1:4" ht="16.5" customHeight="1">
      <c r="A3165" s="1">
        <f>策略報表!A3165</f>
        <v>0</v>
      </c>
      <c r="B3165">
        <f>策略報表!B3165</f>
        <v>0</v>
      </c>
      <c r="D3165" t="str">
        <f t="shared" si="61"/>
        <v>190001</v>
      </c>
    </row>
    <row r="3166" spans="1:4" ht="16.5" customHeight="1">
      <c r="A3166" s="1">
        <f>策略報表!A3166</f>
        <v>0</v>
      </c>
      <c r="B3166">
        <f>策略報表!B3166</f>
        <v>0</v>
      </c>
      <c r="D3166" t="str">
        <f t="shared" si="61"/>
        <v>190001</v>
      </c>
    </row>
    <row r="3167" spans="1:4" ht="16.5" customHeight="1">
      <c r="A3167" s="1">
        <f>策略報表!A3167</f>
        <v>0</v>
      </c>
      <c r="B3167">
        <f>策略報表!B3167</f>
        <v>0</v>
      </c>
      <c r="D3167" t="str">
        <f t="shared" si="61"/>
        <v>190001</v>
      </c>
    </row>
    <row r="3168" spans="1:4" ht="16.5" customHeight="1">
      <c r="A3168" s="1">
        <f>策略報表!A3168</f>
        <v>0</v>
      </c>
      <c r="B3168">
        <f>策略報表!B3168</f>
        <v>0</v>
      </c>
      <c r="D3168" t="str">
        <f t="shared" si="61"/>
        <v>190001</v>
      </c>
    </row>
    <row r="3169" spans="1:4" ht="16.5" customHeight="1">
      <c r="A3169" s="1">
        <f>策略報表!A3169</f>
        <v>0</v>
      </c>
      <c r="B3169">
        <f>策略報表!B3169</f>
        <v>0</v>
      </c>
      <c r="D3169" t="str">
        <f t="shared" si="61"/>
        <v>190001</v>
      </c>
    </row>
    <row r="3170" spans="1:4" ht="16.5" customHeight="1">
      <c r="A3170" s="1">
        <f>策略報表!A3170</f>
        <v>0</v>
      </c>
      <c r="B3170">
        <f>策略報表!B3170</f>
        <v>0</v>
      </c>
      <c r="D3170" t="str">
        <f t="shared" si="61"/>
        <v>190001</v>
      </c>
    </row>
    <row r="3171" spans="1:4" ht="16.5" customHeight="1">
      <c r="A3171" s="1">
        <f>策略報表!A3171</f>
        <v>0</v>
      </c>
      <c r="B3171">
        <f>策略報表!B3171</f>
        <v>0</v>
      </c>
      <c r="D3171" t="str">
        <f t="shared" si="61"/>
        <v>190001</v>
      </c>
    </row>
    <row r="3172" spans="1:4" ht="16.5" customHeight="1">
      <c r="A3172" s="1">
        <f>策略報表!A3172</f>
        <v>0</v>
      </c>
      <c r="B3172">
        <f>策略報表!B3172</f>
        <v>0</v>
      </c>
      <c r="D3172" t="str">
        <f t="shared" si="61"/>
        <v>190001</v>
      </c>
    </row>
    <row r="3173" spans="1:4" ht="16.5" customHeight="1">
      <c r="A3173" s="1">
        <f>策略報表!A3173</f>
        <v>0</v>
      </c>
      <c r="B3173">
        <f>策略報表!B3173</f>
        <v>0</v>
      </c>
      <c r="D3173" t="str">
        <f t="shared" si="61"/>
        <v>190001</v>
      </c>
    </row>
    <row r="3174" spans="1:4" ht="16.5" customHeight="1">
      <c r="A3174" s="1">
        <f>策略報表!A3174</f>
        <v>0</v>
      </c>
      <c r="B3174">
        <f>策略報表!B3174</f>
        <v>0</v>
      </c>
      <c r="D3174" t="str">
        <f t="shared" si="61"/>
        <v>190001</v>
      </c>
    </row>
    <row r="3175" spans="1:4" ht="16.5" customHeight="1">
      <c r="A3175" s="1">
        <f>策略報表!A3175</f>
        <v>0</v>
      </c>
      <c r="B3175">
        <f>策略報表!B3175</f>
        <v>0</v>
      </c>
      <c r="D3175" t="str">
        <f t="shared" si="61"/>
        <v>190001</v>
      </c>
    </row>
    <row r="3176" spans="1:4" ht="16.5" customHeight="1">
      <c r="A3176" s="1">
        <f>策略報表!A3176</f>
        <v>0</v>
      </c>
      <c r="B3176">
        <f>策略報表!B3176</f>
        <v>0</v>
      </c>
      <c r="D3176" t="str">
        <f t="shared" si="61"/>
        <v>190001</v>
      </c>
    </row>
    <row r="3177" spans="1:4" ht="16.5" customHeight="1">
      <c r="A3177" s="1">
        <f>策略報表!A3177</f>
        <v>0</v>
      </c>
      <c r="B3177">
        <f>策略報表!B3177</f>
        <v>0</v>
      </c>
      <c r="D3177" t="str">
        <f t="shared" si="61"/>
        <v>190001</v>
      </c>
    </row>
    <row r="3178" spans="1:4" ht="16.5" customHeight="1">
      <c r="A3178" s="1">
        <f>策略報表!A3178</f>
        <v>0</v>
      </c>
      <c r="B3178">
        <f>策略報表!B3178</f>
        <v>0</v>
      </c>
      <c r="D3178" t="str">
        <f t="shared" si="61"/>
        <v>190001</v>
      </c>
    </row>
    <row r="3179" spans="1:4" ht="16.5" customHeight="1">
      <c r="A3179" s="1">
        <f>策略報表!A3179</f>
        <v>0</v>
      </c>
      <c r="B3179">
        <f>策略報表!B3179</f>
        <v>0</v>
      </c>
      <c r="D3179" t="str">
        <f t="shared" si="61"/>
        <v>190001</v>
      </c>
    </row>
    <row r="3180" spans="1:4" ht="16.5" customHeight="1">
      <c r="A3180" s="1">
        <f>策略報表!A3180</f>
        <v>0</v>
      </c>
      <c r="B3180">
        <f>策略報表!B3180</f>
        <v>0</v>
      </c>
      <c r="D3180" t="str">
        <f t="shared" si="61"/>
        <v>190001</v>
      </c>
    </row>
    <row r="3181" spans="1:4" ht="16.5" customHeight="1">
      <c r="A3181" s="1">
        <f>策略報表!A3181</f>
        <v>0</v>
      </c>
      <c r="B3181">
        <f>策略報表!B3181</f>
        <v>0</v>
      </c>
      <c r="D3181" t="str">
        <f t="shared" si="61"/>
        <v>190001</v>
      </c>
    </row>
    <row r="3182" spans="1:4" ht="16.5" customHeight="1">
      <c r="A3182" s="1">
        <f>策略報表!A3182</f>
        <v>0</v>
      </c>
      <c r="B3182">
        <f>策略報表!B3182</f>
        <v>0</v>
      </c>
      <c r="D3182" t="str">
        <f t="shared" si="61"/>
        <v>190001</v>
      </c>
    </row>
    <row r="3183" spans="1:4" ht="16.5" customHeight="1">
      <c r="A3183" s="1">
        <f>策略報表!A3183</f>
        <v>0</v>
      </c>
      <c r="B3183">
        <f>策略報表!B3183</f>
        <v>0</v>
      </c>
      <c r="D3183" t="str">
        <f t="shared" si="61"/>
        <v>190001</v>
      </c>
    </row>
    <row r="3184" spans="1:4" ht="16.5" customHeight="1">
      <c r="A3184" s="1">
        <f>策略報表!A3184</f>
        <v>0</v>
      </c>
      <c r="B3184">
        <f>策略報表!B3184</f>
        <v>0</v>
      </c>
      <c r="D3184" t="str">
        <f t="shared" si="61"/>
        <v>190001</v>
      </c>
    </row>
    <row r="3185" spans="1:4" ht="16.5" customHeight="1">
      <c r="A3185" s="1">
        <f>策略報表!A3185</f>
        <v>0</v>
      </c>
      <c r="B3185">
        <f>策略報表!B3185</f>
        <v>0</v>
      </c>
      <c r="D3185" t="str">
        <f t="shared" si="61"/>
        <v>190001</v>
      </c>
    </row>
    <row r="3186" spans="1:4" ht="16.5" customHeight="1">
      <c r="A3186" s="1">
        <f>策略報表!A3186</f>
        <v>0</v>
      </c>
      <c r="B3186">
        <f>策略報表!B3186</f>
        <v>0</v>
      </c>
      <c r="D3186" t="str">
        <f t="shared" si="61"/>
        <v>190001</v>
      </c>
    </row>
    <row r="3187" spans="1:4" ht="16.5" customHeight="1">
      <c r="A3187" s="1">
        <f>策略報表!A3187</f>
        <v>0</v>
      </c>
      <c r="B3187">
        <f>策略報表!B3187</f>
        <v>0</v>
      </c>
      <c r="D3187" t="str">
        <f t="shared" si="61"/>
        <v>190001</v>
      </c>
    </row>
    <row r="3188" spans="1:4" ht="16.5" customHeight="1">
      <c r="A3188" s="1">
        <f>策略報表!A3188</f>
        <v>0</v>
      </c>
      <c r="B3188">
        <f>策略報表!B3188</f>
        <v>0</v>
      </c>
      <c r="D3188" t="str">
        <f t="shared" si="61"/>
        <v>190001</v>
      </c>
    </row>
    <row r="3189" spans="1:4" ht="16.5" customHeight="1">
      <c r="A3189" s="1">
        <f>策略報表!A3189</f>
        <v>0</v>
      </c>
      <c r="B3189">
        <f>策略報表!B3189</f>
        <v>0</v>
      </c>
      <c r="D3189" t="str">
        <f t="shared" si="61"/>
        <v>190001</v>
      </c>
    </row>
    <row r="3190" spans="1:4" ht="16.5" customHeight="1">
      <c r="A3190" s="1">
        <f>策略報表!A3190</f>
        <v>0</v>
      </c>
      <c r="B3190">
        <f>策略報表!B3190</f>
        <v>0</v>
      </c>
      <c r="D3190" t="str">
        <f t="shared" si="61"/>
        <v>190001</v>
      </c>
    </row>
    <row r="3191" spans="1:4" ht="16.5" customHeight="1">
      <c r="A3191" s="1">
        <f>策略報表!A3191</f>
        <v>0</v>
      </c>
      <c r="B3191">
        <f>策略報表!B3191</f>
        <v>0</v>
      </c>
      <c r="D3191" t="str">
        <f t="shared" si="61"/>
        <v>190001</v>
      </c>
    </row>
    <row r="3192" spans="1:4" ht="16.5" customHeight="1">
      <c r="A3192" s="1">
        <f>策略報表!A3192</f>
        <v>0</v>
      </c>
      <c r="B3192">
        <f>策略報表!B3192</f>
        <v>0</v>
      </c>
      <c r="D3192" t="str">
        <f t="shared" si="61"/>
        <v>190001</v>
      </c>
    </row>
    <row r="3193" spans="1:4" ht="16.5" customHeight="1">
      <c r="A3193" s="1">
        <f>策略報表!A3193</f>
        <v>0</v>
      </c>
      <c r="B3193">
        <f>策略報表!B3193</f>
        <v>0</v>
      </c>
      <c r="D3193" t="str">
        <f t="shared" si="61"/>
        <v>190001</v>
      </c>
    </row>
    <row r="3194" spans="1:4" ht="16.5" customHeight="1">
      <c r="A3194" s="1">
        <f>策略報表!A3194</f>
        <v>0</v>
      </c>
      <c r="B3194">
        <f>策略報表!B3194</f>
        <v>0</v>
      </c>
      <c r="D3194" t="str">
        <f t="shared" si="61"/>
        <v>190001</v>
      </c>
    </row>
    <row r="3195" spans="1:4" ht="16.5" customHeight="1">
      <c r="A3195" s="1">
        <f>策略報表!A3195</f>
        <v>0</v>
      </c>
      <c r="B3195">
        <f>策略報表!B3195</f>
        <v>0</v>
      </c>
      <c r="D3195" t="str">
        <f t="shared" si="61"/>
        <v>190001</v>
      </c>
    </row>
    <row r="3196" spans="1:4" ht="16.5" customHeight="1">
      <c r="A3196" s="1">
        <f>策略報表!A3196</f>
        <v>0</v>
      </c>
      <c r="B3196">
        <f>策略報表!B3196</f>
        <v>0</v>
      </c>
      <c r="D3196" t="str">
        <f t="shared" si="61"/>
        <v>190001</v>
      </c>
    </row>
    <row r="3197" spans="1:4" ht="16.5" customHeight="1">
      <c r="A3197" s="1">
        <f>策略報表!A3197</f>
        <v>0</v>
      </c>
      <c r="B3197">
        <f>策略報表!B3197</f>
        <v>0</v>
      </c>
      <c r="D3197" t="str">
        <f t="shared" si="61"/>
        <v>190001</v>
      </c>
    </row>
    <row r="3198" spans="1:4" ht="16.5" customHeight="1">
      <c r="A3198" s="1">
        <f>策略報表!A3198</f>
        <v>0</v>
      </c>
      <c r="B3198">
        <f>策略報表!B3198</f>
        <v>0</v>
      </c>
      <c r="D3198" t="str">
        <f t="shared" si="61"/>
        <v>190001</v>
      </c>
    </row>
    <row r="3199" spans="1:4" ht="16.5" customHeight="1">
      <c r="A3199" s="1">
        <f>策略報表!A3199</f>
        <v>0</v>
      </c>
      <c r="B3199">
        <f>策略報表!B3199</f>
        <v>0</v>
      </c>
      <c r="D3199" t="str">
        <f t="shared" si="61"/>
        <v>190001</v>
      </c>
    </row>
    <row r="3200" spans="1:4" ht="16.5" customHeight="1">
      <c r="A3200" s="1">
        <f>策略報表!A3200</f>
        <v>0</v>
      </c>
      <c r="B3200">
        <f>策略報表!B3200</f>
        <v>0</v>
      </c>
      <c r="D3200" t="str">
        <f t="shared" si="61"/>
        <v>190001</v>
      </c>
    </row>
    <row r="3201" spans="1:4" ht="16.5" customHeight="1">
      <c r="A3201" s="1">
        <f>策略報表!A3201</f>
        <v>0</v>
      </c>
      <c r="B3201">
        <f>策略報表!B3201</f>
        <v>0</v>
      </c>
      <c r="D3201" t="str">
        <f t="shared" si="61"/>
        <v>190001</v>
      </c>
    </row>
    <row r="3202" spans="1:4" ht="16.5" customHeight="1">
      <c r="A3202" s="1">
        <f>策略報表!A3202</f>
        <v>0</v>
      </c>
      <c r="B3202">
        <f>策略報表!B3202</f>
        <v>0</v>
      </c>
      <c r="D3202" t="str">
        <f t="shared" si="61"/>
        <v>190001</v>
      </c>
    </row>
    <row r="3203" spans="1:4" ht="16.5" customHeight="1">
      <c r="A3203" s="1">
        <f>策略報表!A3203</f>
        <v>0</v>
      </c>
      <c r="B3203">
        <f>策略報表!B3203</f>
        <v>0</v>
      </c>
      <c r="D3203" t="str">
        <f t="shared" si="61"/>
        <v>190001</v>
      </c>
    </row>
    <row r="3204" spans="1:4" ht="16.5" customHeight="1">
      <c r="A3204" s="1">
        <f>策略報表!A3204</f>
        <v>0</v>
      </c>
      <c r="B3204">
        <f>策略報表!B3204</f>
        <v>0</v>
      </c>
      <c r="D3204" t="str">
        <f t="shared" ref="D3204:D3267" si="62">TEXT(A3204,"yyyymm")</f>
        <v>190001</v>
      </c>
    </row>
    <row r="3205" spans="1:4" ht="16.5" customHeight="1">
      <c r="A3205" s="1">
        <f>策略報表!A3205</f>
        <v>0</v>
      </c>
      <c r="B3205">
        <f>策略報表!B3205</f>
        <v>0</v>
      </c>
      <c r="D3205" t="str">
        <f t="shared" si="62"/>
        <v>190001</v>
      </c>
    </row>
    <row r="3206" spans="1:4" ht="16.5" customHeight="1">
      <c r="A3206" s="1">
        <f>策略報表!A3206</f>
        <v>0</v>
      </c>
      <c r="B3206">
        <f>策略報表!B3206</f>
        <v>0</v>
      </c>
      <c r="D3206" t="str">
        <f t="shared" si="62"/>
        <v>190001</v>
      </c>
    </row>
    <row r="3207" spans="1:4" ht="16.5" customHeight="1">
      <c r="A3207" s="1">
        <f>策略報表!A3207</f>
        <v>0</v>
      </c>
      <c r="B3207">
        <f>策略報表!B3207</f>
        <v>0</v>
      </c>
      <c r="D3207" t="str">
        <f t="shared" si="62"/>
        <v>190001</v>
      </c>
    </row>
    <row r="3208" spans="1:4" ht="16.5" customHeight="1">
      <c r="A3208" s="1">
        <f>策略報表!A3208</f>
        <v>0</v>
      </c>
      <c r="B3208">
        <f>策略報表!B3208</f>
        <v>0</v>
      </c>
      <c r="D3208" t="str">
        <f t="shared" si="62"/>
        <v>190001</v>
      </c>
    </row>
    <row r="3209" spans="1:4" ht="16.5" customHeight="1">
      <c r="A3209" s="1">
        <f>策略報表!A3209</f>
        <v>0</v>
      </c>
      <c r="B3209">
        <f>策略報表!B3209</f>
        <v>0</v>
      </c>
      <c r="D3209" t="str">
        <f t="shared" si="62"/>
        <v>190001</v>
      </c>
    </row>
    <row r="3210" spans="1:4" ht="16.5" customHeight="1">
      <c r="A3210" s="1">
        <f>策略報表!A3210</f>
        <v>0</v>
      </c>
      <c r="B3210">
        <f>策略報表!B3210</f>
        <v>0</v>
      </c>
      <c r="D3210" t="str">
        <f t="shared" si="62"/>
        <v>190001</v>
      </c>
    </row>
    <row r="3211" spans="1:4" ht="16.5" customHeight="1">
      <c r="A3211" s="1">
        <f>策略報表!A3211</f>
        <v>0</v>
      </c>
      <c r="B3211">
        <f>策略報表!B3211</f>
        <v>0</v>
      </c>
      <c r="D3211" t="str">
        <f t="shared" si="62"/>
        <v>190001</v>
      </c>
    </row>
    <row r="3212" spans="1:4" ht="16.5" customHeight="1">
      <c r="A3212" s="1">
        <f>策略報表!A3212</f>
        <v>0</v>
      </c>
      <c r="B3212">
        <f>策略報表!B3212</f>
        <v>0</v>
      </c>
      <c r="D3212" t="str">
        <f t="shared" si="62"/>
        <v>190001</v>
      </c>
    </row>
    <row r="3213" spans="1:4" ht="16.5" customHeight="1">
      <c r="A3213" s="1">
        <f>策略報表!A3213</f>
        <v>0</v>
      </c>
      <c r="B3213">
        <f>策略報表!B3213</f>
        <v>0</v>
      </c>
      <c r="D3213" t="str">
        <f t="shared" si="62"/>
        <v>190001</v>
      </c>
    </row>
    <row r="3214" spans="1:4" ht="16.5" customHeight="1">
      <c r="A3214" s="1">
        <f>策略報表!A3214</f>
        <v>0</v>
      </c>
      <c r="B3214">
        <f>策略報表!B3214</f>
        <v>0</v>
      </c>
      <c r="D3214" t="str">
        <f t="shared" si="62"/>
        <v>190001</v>
      </c>
    </row>
    <row r="3215" spans="1:4" ht="16.5" customHeight="1">
      <c r="A3215" s="1">
        <f>策略報表!A3215</f>
        <v>0</v>
      </c>
      <c r="B3215">
        <f>策略報表!B3215</f>
        <v>0</v>
      </c>
      <c r="D3215" t="str">
        <f t="shared" si="62"/>
        <v>190001</v>
      </c>
    </row>
    <row r="3216" spans="1:4" ht="16.5" customHeight="1">
      <c r="A3216" s="1">
        <f>策略報表!A3216</f>
        <v>0</v>
      </c>
      <c r="B3216">
        <f>策略報表!B3216</f>
        <v>0</v>
      </c>
      <c r="D3216" t="str">
        <f t="shared" si="62"/>
        <v>190001</v>
      </c>
    </row>
    <row r="3217" spans="1:4" ht="16.5" customHeight="1">
      <c r="A3217" s="1">
        <f>策略報表!A3217</f>
        <v>0</v>
      </c>
      <c r="B3217">
        <f>策略報表!B3217</f>
        <v>0</v>
      </c>
      <c r="D3217" t="str">
        <f t="shared" si="62"/>
        <v>190001</v>
      </c>
    </row>
    <row r="3218" spans="1:4" ht="16.5" customHeight="1">
      <c r="A3218" s="1">
        <f>策略報表!A3218</f>
        <v>0</v>
      </c>
      <c r="B3218">
        <f>策略報表!B3218</f>
        <v>0</v>
      </c>
      <c r="D3218" t="str">
        <f t="shared" si="62"/>
        <v>190001</v>
      </c>
    </row>
    <row r="3219" spans="1:4" ht="16.5" customHeight="1">
      <c r="A3219" s="1">
        <f>策略報表!A3219</f>
        <v>0</v>
      </c>
      <c r="B3219">
        <f>策略報表!B3219</f>
        <v>0</v>
      </c>
      <c r="D3219" t="str">
        <f t="shared" si="62"/>
        <v>190001</v>
      </c>
    </row>
    <row r="3220" spans="1:4" ht="16.5" customHeight="1">
      <c r="A3220" s="1">
        <f>策略報表!A3220</f>
        <v>0</v>
      </c>
      <c r="B3220">
        <f>策略報表!B3220</f>
        <v>0</v>
      </c>
      <c r="D3220" t="str">
        <f t="shared" si="62"/>
        <v>190001</v>
      </c>
    </row>
    <row r="3221" spans="1:4" ht="16.5" customHeight="1">
      <c r="A3221" s="1">
        <f>策略報表!A3221</f>
        <v>0</v>
      </c>
      <c r="B3221">
        <f>策略報表!B3221</f>
        <v>0</v>
      </c>
      <c r="D3221" t="str">
        <f t="shared" si="62"/>
        <v>190001</v>
      </c>
    </row>
    <row r="3222" spans="1:4" ht="16.5" customHeight="1">
      <c r="A3222" s="1">
        <f>策略報表!A3222</f>
        <v>0</v>
      </c>
      <c r="B3222">
        <f>策略報表!B3222</f>
        <v>0</v>
      </c>
      <c r="D3222" t="str">
        <f t="shared" si="62"/>
        <v>190001</v>
      </c>
    </row>
    <row r="3223" spans="1:4" ht="16.5" customHeight="1">
      <c r="A3223" s="1">
        <f>策略報表!A3223</f>
        <v>0</v>
      </c>
      <c r="B3223">
        <f>策略報表!B3223</f>
        <v>0</v>
      </c>
      <c r="D3223" t="str">
        <f t="shared" si="62"/>
        <v>190001</v>
      </c>
    </row>
    <row r="3224" spans="1:4" ht="16.5" customHeight="1">
      <c r="A3224" s="1">
        <f>策略報表!A3224</f>
        <v>0</v>
      </c>
      <c r="B3224">
        <f>策略報表!B3224</f>
        <v>0</v>
      </c>
      <c r="D3224" t="str">
        <f t="shared" si="62"/>
        <v>190001</v>
      </c>
    </row>
    <row r="3225" spans="1:4" ht="16.5" customHeight="1">
      <c r="A3225" s="1">
        <f>策略報表!A3225</f>
        <v>0</v>
      </c>
      <c r="B3225">
        <f>策略報表!B3225</f>
        <v>0</v>
      </c>
      <c r="D3225" t="str">
        <f t="shared" si="62"/>
        <v>190001</v>
      </c>
    </row>
    <row r="3226" spans="1:4" ht="16.5" customHeight="1">
      <c r="A3226" s="1">
        <f>策略報表!A3226</f>
        <v>0</v>
      </c>
      <c r="B3226">
        <f>策略報表!B3226</f>
        <v>0</v>
      </c>
      <c r="D3226" t="str">
        <f t="shared" si="62"/>
        <v>190001</v>
      </c>
    </row>
    <row r="3227" spans="1:4" ht="16.5" customHeight="1">
      <c r="A3227" s="1">
        <f>策略報表!A3227</f>
        <v>0</v>
      </c>
      <c r="B3227">
        <f>策略報表!B3227</f>
        <v>0</v>
      </c>
      <c r="D3227" t="str">
        <f t="shared" si="62"/>
        <v>190001</v>
      </c>
    </row>
    <row r="3228" spans="1:4" ht="16.5" customHeight="1">
      <c r="A3228" s="1">
        <f>策略報表!A3228</f>
        <v>0</v>
      </c>
      <c r="B3228">
        <f>策略報表!B3228</f>
        <v>0</v>
      </c>
      <c r="D3228" t="str">
        <f t="shared" si="62"/>
        <v>190001</v>
      </c>
    </row>
    <row r="3229" spans="1:4" ht="16.5" customHeight="1">
      <c r="A3229" s="1">
        <f>策略報表!A3229</f>
        <v>0</v>
      </c>
      <c r="B3229">
        <f>策略報表!B3229</f>
        <v>0</v>
      </c>
      <c r="D3229" t="str">
        <f t="shared" si="62"/>
        <v>190001</v>
      </c>
    </row>
    <row r="3230" spans="1:4" ht="16.5" customHeight="1">
      <c r="A3230" s="1">
        <f>策略報表!A3230</f>
        <v>0</v>
      </c>
      <c r="B3230">
        <f>策略報表!B3230</f>
        <v>0</v>
      </c>
      <c r="D3230" t="str">
        <f t="shared" si="62"/>
        <v>190001</v>
      </c>
    </row>
    <row r="3231" spans="1:4" ht="16.5" customHeight="1">
      <c r="A3231" s="1">
        <f>策略報表!A3231</f>
        <v>0</v>
      </c>
      <c r="B3231">
        <f>策略報表!B3231</f>
        <v>0</v>
      </c>
      <c r="D3231" t="str">
        <f t="shared" si="62"/>
        <v>190001</v>
      </c>
    </row>
    <row r="3232" spans="1:4" ht="16.5" customHeight="1">
      <c r="A3232" s="1">
        <f>策略報表!A3232</f>
        <v>0</v>
      </c>
      <c r="B3232">
        <f>策略報表!B3232</f>
        <v>0</v>
      </c>
      <c r="D3232" t="str">
        <f t="shared" si="62"/>
        <v>190001</v>
      </c>
    </row>
    <row r="3233" spans="1:4" ht="16.5" customHeight="1">
      <c r="A3233" s="1">
        <f>策略報表!A3233</f>
        <v>0</v>
      </c>
      <c r="B3233">
        <f>策略報表!B3233</f>
        <v>0</v>
      </c>
      <c r="D3233" t="str">
        <f t="shared" si="62"/>
        <v>190001</v>
      </c>
    </row>
    <row r="3234" spans="1:4" ht="16.5" customHeight="1">
      <c r="A3234" s="1">
        <f>策略報表!A3234</f>
        <v>0</v>
      </c>
      <c r="B3234">
        <f>策略報表!B3234</f>
        <v>0</v>
      </c>
      <c r="D3234" t="str">
        <f t="shared" si="62"/>
        <v>190001</v>
      </c>
    </row>
    <row r="3235" spans="1:4" ht="16.5" customHeight="1">
      <c r="A3235" s="1">
        <f>策略報表!A3235</f>
        <v>0</v>
      </c>
      <c r="B3235">
        <f>策略報表!B3235</f>
        <v>0</v>
      </c>
      <c r="D3235" t="str">
        <f t="shared" si="62"/>
        <v>190001</v>
      </c>
    </row>
    <row r="3236" spans="1:4" ht="16.5" customHeight="1">
      <c r="A3236" s="1">
        <f>策略報表!A3236</f>
        <v>0</v>
      </c>
      <c r="B3236">
        <f>策略報表!B3236</f>
        <v>0</v>
      </c>
      <c r="D3236" t="str">
        <f t="shared" si="62"/>
        <v>190001</v>
      </c>
    </row>
    <row r="3237" spans="1:4" ht="16.5" customHeight="1">
      <c r="A3237" s="1">
        <f>策略報表!A3237</f>
        <v>0</v>
      </c>
      <c r="B3237">
        <f>策略報表!B3237</f>
        <v>0</v>
      </c>
      <c r="D3237" t="str">
        <f t="shared" si="62"/>
        <v>190001</v>
      </c>
    </row>
    <row r="3238" spans="1:4" ht="16.5" customHeight="1">
      <c r="A3238" s="1">
        <f>策略報表!A3238</f>
        <v>0</v>
      </c>
      <c r="B3238">
        <f>策略報表!B3238</f>
        <v>0</v>
      </c>
      <c r="D3238" t="str">
        <f t="shared" si="62"/>
        <v>190001</v>
      </c>
    </row>
    <row r="3239" spans="1:4" ht="16.5" customHeight="1">
      <c r="A3239" s="1">
        <f>策略報表!A3239</f>
        <v>0</v>
      </c>
      <c r="B3239">
        <f>策略報表!B3239</f>
        <v>0</v>
      </c>
      <c r="D3239" t="str">
        <f t="shared" si="62"/>
        <v>190001</v>
      </c>
    </row>
    <row r="3240" spans="1:4" ht="16.5" customHeight="1">
      <c r="A3240" s="1">
        <f>策略報表!A3240</f>
        <v>0</v>
      </c>
      <c r="B3240">
        <f>策略報表!B3240</f>
        <v>0</v>
      </c>
      <c r="D3240" t="str">
        <f t="shared" si="62"/>
        <v>190001</v>
      </c>
    </row>
    <row r="3241" spans="1:4" ht="16.5" customHeight="1">
      <c r="A3241" s="1">
        <f>策略報表!A3241</f>
        <v>0</v>
      </c>
      <c r="B3241">
        <f>策略報表!B3241</f>
        <v>0</v>
      </c>
      <c r="D3241" t="str">
        <f t="shared" si="62"/>
        <v>190001</v>
      </c>
    </row>
    <row r="3242" spans="1:4" ht="16.5" customHeight="1">
      <c r="A3242" s="1">
        <f>策略報表!A3242</f>
        <v>0</v>
      </c>
      <c r="B3242">
        <f>策略報表!B3242</f>
        <v>0</v>
      </c>
      <c r="D3242" t="str">
        <f t="shared" si="62"/>
        <v>190001</v>
      </c>
    </row>
    <row r="3243" spans="1:4" ht="16.5" customHeight="1">
      <c r="A3243" s="1">
        <f>策略報表!A3243</f>
        <v>0</v>
      </c>
      <c r="B3243">
        <f>策略報表!B3243</f>
        <v>0</v>
      </c>
      <c r="D3243" t="str">
        <f t="shared" si="62"/>
        <v>190001</v>
      </c>
    </row>
    <row r="3244" spans="1:4" ht="16.5" customHeight="1">
      <c r="A3244" s="1">
        <f>策略報表!A3244</f>
        <v>0</v>
      </c>
      <c r="B3244">
        <f>策略報表!B3244</f>
        <v>0</v>
      </c>
      <c r="D3244" t="str">
        <f t="shared" si="62"/>
        <v>190001</v>
      </c>
    </row>
    <row r="3245" spans="1:4" ht="16.5" customHeight="1">
      <c r="A3245" s="1">
        <f>策略報表!A3245</f>
        <v>0</v>
      </c>
      <c r="B3245">
        <f>策略報表!B3245</f>
        <v>0</v>
      </c>
      <c r="D3245" t="str">
        <f t="shared" si="62"/>
        <v>190001</v>
      </c>
    </row>
    <row r="3246" spans="1:4" ht="16.5" customHeight="1">
      <c r="A3246" s="1">
        <f>策略報表!A3246</f>
        <v>0</v>
      </c>
      <c r="B3246">
        <f>策略報表!B3246</f>
        <v>0</v>
      </c>
      <c r="D3246" t="str">
        <f t="shared" si="62"/>
        <v>190001</v>
      </c>
    </row>
    <row r="3247" spans="1:4" ht="16.5" customHeight="1">
      <c r="A3247" s="1">
        <f>策略報表!A3247</f>
        <v>0</v>
      </c>
      <c r="B3247">
        <f>策略報表!B3247</f>
        <v>0</v>
      </c>
      <c r="D3247" t="str">
        <f t="shared" si="62"/>
        <v>190001</v>
      </c>
    </row>
    <row r="3248" spans="1:4" ht="16.5" customHeight="1">
      <c r="A3248" s="1">
        <f>策略報表!A3248</f>
        <v>0</v>
      </c>
      <c r="B3248">
        <f>策略報表!B3248</f>
        <v>0</v>
      </c>
      <c r="D3248" t="str">
        <f t="shared" si="62"/>
        <v>190001</v>
      </c>
    </row>
    <row r="3249" spans="1:4" ht="16.5" customHeight="1">
      <c r="A3249" s="1">
        <f>策略報表!A3249</f>
        <v>0</v>
      </c>
      <c r="B3249">
        <f>策略報表!B3249</f>
        <v>0</v>
      </c>
      <c r="D3249" t="str">
        <f t="shared" si="62"/>
        <v>190001</v>
      </c>
    </row>
    <row r="3250" spans="1:4" ht="16.5" customHeight="1">
      <c r="A3250" s="1">
        <f>策略報表!A3250</f>
        <v>0</v>
      </c>
      <c r="B3250">
        <f>策略報表!B3250</f>
        <v>0</v>
      </c>
      <c r="D3250" t="str">
        <f t="shared" si="62"/>
        <v>190001</v>
      </c>
    </row>
    <row r="3251" spans="1:4" ht="16.5" customHeight="1">
      <c r="A3251" s="1">
        <f>策略報表!A3251</f>
        <v>0</v>
      </c>
      <c r="B3251">
        <f>策略報表!B3251</f>
        <v>0</v>
      </c>
      <c r="D3251" t="str">
        <f t="shared" si="62"/>
        <v>190001</v>
      </c>
    </row>
    <row r="3252" spans="1:4" ht="16.5" customHeight="1">
      <c r="A3252" s="1">
        <f>策略報表!A3252</f>
        <v>0</v>
      </c>
      <c r="B3252">
        <f>策略報表!B3252</f>
        <v>0</v>
      </c>
      <c r="D3252" t="str">
        <f t="shared" si="62"/>
        <v>190001</v>
      </c>
    </row>
    <row r="3253" spans="1:4" ht="16.5" customHeight="1">
      <c r="A3253" s="1">
        <f>策略報表!A3253</f>
        <v>0</v>
      </c>
      <c r="B3253">
        <f>策略報表!B3253</f>
        <v>0</v>
      </c>
      <c r="D3253" t="str">
        <f t="shared" si="62"/>
        <v>190001</v>
      </c>
    </row>
    <row r="3254" spans="1:4" ht="16.5" customHeight="1">
      <c r="A3254" s="1">
        <f>策略報表!A3254</f>
        <v>0</v>
      </c>
      <c r="B3254">
        <f>策略報表!B3254</f>
        <v>0</v>
      </c>
      <c r="D3254" t="str">
        <f t="shared" si="62"/>
        <v>190001</v>
      </c>
    </row>
    <row r="3255" spans="1:4" ht="16.5" customHeight="1">
      <c r="A3255" s="1">
        <f>策略報表!A3255</f>
        <v>0</v>
      </c>
      <c r="B3255">
        <f>策略報表!B3255</f>
        <v>0</v>
      </c>
      <c r="D3255" t="str">
        <f t="shared" si="62"/>
        <v>190001</v>
      </c>
    </row>
    <row r="3256" spans="1:4" ht="16.5" customHeight="1">
      <c r="A3256" s="1">
        <f>策略報表!A3256</f>
        <v>0</v>
      </c>
      <c r="B3256">
        <f>策略報表!B3256</f>
        <v>0</v>
      </c>
      <c r="D3256" t="str">
        <f t="shared" si="62"/>
        <v>190001</v>
      </c>
    </row>
    <row r="3257" spans="1:4" ht="16.5" customHeight="1">
      <c r="A3257" s="1">
        <f>策略報表!A3257</f>
        <v>0</v>
      </c>
      <c r="B3257">
        <f>策略報表!B3257</f>
        <v>0</v>
      </c>
      <c r="D3257" t="str">
        <f t="shared" si="62"/>
        <v>190001</v>
      </c>
    </row>
    <row r="3258" spans="1:4" ht="16.5" customHeight="1">
      <c r="A3258" s="1">
        <f>策略報表!A3258</f>
        <v>0</v>
      </c>
      <c r="B3258">
        <f>策略報表!B3258</f>
        <v>0</v>
      </c>
      <c r="D3258" t="str">
        <f t="shared" si="62"/>
        <v>190001</v>
      </c>
    </row>
    <row r="3259" spans="1:4" ht="16.5" customHeight="1">
      <c r="A3259" s="1">
        <f>策略報表!A3259</f>
        <v>0</v>
      </c>
      <c r="B3259">
        <f>策略報表!B3259</f>
        <v>0</v>
      </c>
      <c r="D3259" t="str">
        <f t="shared" si="62"/>
        <v>190001</v>
      </c>
    </row>
    <row r="3260" spans="1:4" ht="16.5" customHeight="1">
      <c r="A3260" s="1">
        <f>策略報表!A3260</f>
        <v>0</v>
      </c>
      <c r="B3260">
        <f>策略報表!B3260</f>
        <v>0</v>
      </c>
      <c r="D3260" t="str">
        <f t="shared" si="62"/>
        <v>190001</v>
      </c>
    </row>
    <row r="3261" spans="1:4" ht="16.5" customHeight="1">
      <c r="A3261" s="1">
        <f>策略報表!A3261</f>
        <v>0</v>
      </c>
      <c r="B3261">
        <f>策略報表!B3261</f>
        <v>0</v>
      </c>
      <c r="D3261" t="str">
        <f t="shared" si="62"/>
        <v>190001</v>
      </c>
    </row>
    <row r="3262" spans="1:4" ht="16.5" customHeight="1">
      <c r="A3262" s="1">
        <f>策略報表!A3262</f>
        <v>0</v>
      </c>
      <c r="B3262">
        <f>策略報表!B3262</f>
        <v>0</v>
      </c>
      <c r="D3262" t="str">
        <f t="shared" si="62"/>
        <v>190001</v>
      </c>
    </row>
    <row r="3263" spans="1:4" ht="16.5" customHeight="1">
      <c r="A3263" s="1">
        <f>策略報表!A3263</f>
        <v>0</v>
      </c>
      <c r="B3263">
        <f>策略報表!B3263</f>
        <v>0</v>
      </c>
      <c r="D3263" t="str">
        <f t="shared" si="62"/>
        <v>190001</v>
      </c>
    </row>
    <row r="3264" spans="1:4" ht="16.5" customHeight="1">
      <c r="A3264" s="1">
        <f>策略報表!A3264</f>
        <v>0</v>
      </c>
      <c r="B3264">
        <f>策略報表!B3264</f>
        <v>0</v>
      </c>
      <c r="D3264" t="str">
        <f t="shared" si="62"/>
        <v>190001</v>
      </c>
    </row>
    <row r="3265" spans="1:4" ht="16.5" customHeight="1">
      <c r="A3265" s="1">
        <f>策略報表!A3265</f>
        <v>0</v>
      </c>
      <c r="B3265">
        <f>策略報表!B3265</f>
        <v>0</v>
      </c>
      <c r="D3265" t="str">
        <f t="shared" si="62"/>
        <v>190001</v>
      </c>
    </row>
    <row r="3266" spans="1:4" ht="16.5" customHeight="1">
      <c r="A3266" s="1">
        <f>策略報表!A3266</f>
        <v>0</v>
      </c>
      <c r="B3266">
        <f>策略報表!B3266</f>
        <v>0</v>
      </c>
      <c r="D3266" t="str">
        <f t="shared" si="62"/>
        <v>190001</v>
      </c>
    </row>
    <row r="3267" spans="1:4" ht="16.5" customHeight="1">
      <c r="A3267" s="1">
        <f>策略報表!A3267</f>
        <v>0</v>
      </c>
      <c r="B3267">
        <f>策略報表!B3267</f>
        <v>0</v>
      </c>
      <c r="D3267" t="str">
        <f t="shared" si="62"/>
        <v>190001</v>
      </c>
    </row>
    <row r="3268" spans="1:4" ht="16.5" customHeight="1">
      <c r="A3268" s="1">
        <f>策略報表!A3268</f>
        <v>0</v>
      </c>
      <c r="B3268">
        <f>策略報表!B3268</f>
        <v>0</v>
      </c>
      <c r="D3268" t="str">
        <f t="shared" ref="D3268:D3331" si="63">TEXT(A3268,"yyyymm")</f>
        <v>190001</v>
      </c>
    </row>
    <row r="3269" spans="1:4" ht="16.5" customHeight="1">
      <c r="A3269" s="1">
        <f>策略報表!A3269</f>
        <v>0</v>
      </c>
      <c r="B3269">
        <f>策略報表!B3269</f>
        <v>0</v>
      </c>
      <c r="D3269" t="str">
        <f t="shared" si="63"/>
        <v>190001</v>
      </c>
    </row>
    <row r="3270" spans="1:4" ht="16.5" customHeight="1">
      <c r="A3270" s="1">
        <f>策略報表!A3270</f>
        <v>0</v>
      </c>
      <c r="B3270">
        <f>策略報表!B3270</f>
        <v>0</v>
      </c>
      <c r="D3270" t="str">
        <f t="shared" si="63"/>
        <v>190001</v>
      </c>
    </row>
    <row r="3271" spans="1:4" ht="16.5" customHeight="1">
      <c r="A3271" s="1">
        <f>策略報表!A3271</f>
        <v>0</v>
      </c>
      <c r="B3271">
        <f>策略報表!B3271</f>
        <v>0</v>
      </c>
      <c r="D3271" t="str">
        <f t="shared" si="63"/>
        <v>190001</v>
      </c>
    </row>
    <row r="3272" spans="1:4" ht="16.5" customHeight="1">
      <c r="A3272" s="1">
        <f>策略報表!A3272</f>
        <v>0</v>
      </c>
      <c r="B3272">
        <f>策略報表!B3272</f>
        <v>0</v>
      </c>
      <c r="D3272" t="str">
        <f t="shared" si="63"/>
        <v>190001</v>
      </c>
    </row>
    <row r="3273" spans="1:4" ht="16.5" customHeight="1">
      <c r="A3273" s="1">
        <f>策略報表!A3273</f>
        <v>0</v>
      </c>
      <c r="B3273">
        <f>策略報表!B3273</f>
        <v>0</v>
      </c>
      <c r="D3273" t="str">
        <f t="shared" si="63"/>
        <v>190001</v>
      </c>
    </row>
    <row r="3274" spans="1:4" ht="16.5" customHeight="1">
      <c r="A3274" s="1">
        <f>策略報表!A3274</f>
        <v>0</v>
      </c>
      <c r="B3274">
        <f>策略報表!B3274</f>
        <v>0</v>
      </c>
      <c r="D3274" t="str">
        <f t="shared" si="63"/>
        <v>190001</v>
      </c>
    </row>
    <row r="3275" spans="1:4" ht="16.5" customHeight="1">
      <c r="A3275" s="1">
        <f>策略報表!A3275</f>
        <v>0</v>
      </c>
      <c r="B3275">
        <f>策略報表!B3275</f>
        <v>0</v>
      </c>
      <c r="D3275" t="str">
        <f t="shared" si="63"/>
        <v>190001</v>
      </c>
    </row>
    <row r="3276" spans="1:4" ht="16.5" customHeight="1">
      <c r="A3276" s="1">
        <f>策略報表!A3276</f>
        <v>0</v>
      </c>
      <c r="B3276">
        <f>策略報表!B3276</f>
        <v>0</v>
      </c>
      <c r="D3276" t="str">
        <f t="shared" si="63"/>
        <v>190001</v>
      </c>
    </row>
    <row r="3277" spans="1:4" ht="16.5" customHeight="1">
      <c r="A3277" s="1">
        <f>策略報表!A3277</f>
        <v>0</v>
      </c>
      <c r="B3277">
        <f>策略報表!B3277</f>
        <v>0</v>
      </c>
      <c r="D3277" t="str">
        <f t="shared" si="63"/>
        <v>190001</v>
      </c>
    </row>
    <row r="3278" spans="1:4" ht="16.5" customHeight="1">
      <c r="A3278" s="1">
        <f>策略報表!A3278</f>
        <v>0</v>
      </c>
      <c r="B3278">
        <f>策略報表!B3278</f>
        <v>0</v>
      </c>
      <c r="D3278" t="str">
        <f t="shared" si="63"/>
        <v>190001</v>
      </c>
    </row>
    <row r="3279" spans="1:4" ht="16.5" customHeight="1">
      <c r="A3279" s="1">
        <f>策略報表!A3279</f>
        <v>0</v>
      </c>
      <c r="B3279">
        <f>策略報表!B3279</f>
        <v>0</v>
      </c>
      <c r="D3279" t="str">
        <f t="shared" si="63"/>
        <v>190001</v>
      </c>
    </row>
    <row r="3280" spans="1:4" ht="16.5" customHeight="1">
      <c r="A3280" s="1">
        <f>策略報表!A3280</f>
        <v>0</v>
      </c>
      <c r="B3280">
        <f>策略報表!B3280</f>
        <v>0</v>
      </c>
      <c r="D3280" t="str">
        <f t="shared" si="63"/>
        <v>190001</v>
      </c>
    </row>
    <row r="3281" spans="1:4" ht="16.5" customHeight="1">
      <c r="A3281" s="1">
        <f>策略報表!A3281</f>
        <v>0</v>
      </c>
      <c r="B3281">
        <f>策略報表!B3281</f>
        <v>0</v>
      </c>
      <c r="D3281" t="str">
        <f t="shared" si="63"/>
        <v>190001</v>
      </c>
    </row>
    <row r="3282" spans="1:4" ht="16.5" customHeight="1">
      <c r="A3282" s="1">
        <f>策略報表!A3282</f>
        <v>0</v>
      </c>
      <c r="B3282">
        <f>策略報表!B3282</f>
        <v>0</v>
      </c>
      <c r="D3282" t="str">
        <f t="shared" si="63"/>
        <v>190001</v>
      </c>
    </row>
    <row r="3283" spans="1:4" ht="16.5" customHeight="1">
      <c r="A3283" s="1">
        <f>策略報表!A3283</f>
        <v>0</v>
      </c>
      <c r="B3283">
        <f>策略報表!B3283</f>
        <v>0</v>
      </c>
      <c r="D3283" t="str">
        <f t="shared" si="63"/>
        <v>190001</v>
      </c>
    </row>
    <row r="3284" spans="1:4" ht="16.5" customHeight="1">
      <c r="A3284" s="1">
        <f>策略報表!A3284</f>
        <v>0</v>
      </c>
      <c r="B3284">
        <f>策略報表!B3284</f>
        <v>0</v>
      </c>
      <c r="D3284" t="str">
        <f t="shared" si="63"/>
        <v>190001</v>
      </c>
    </row>
    <row r="3285" spans="1:4" ht="16.5" customHeight="1">
      <c r="A3285" s="1">
        <f>策略報表!A3285</f>
        <v>0</v>
      </c>
      <c r="B3285">
        <f>策略報表!B3285</f>
        <v>0</v>
      </c>
      <c r="D3285" t="str">
        <f t="shared" si="63"/>
        <v>190001</v>
      </c>
    </row>
    <row r="3286" spans="1:4" ht="16.5" customHeight="1">
      <c r="A3286" s="1">
        <f>策略報表!A3286</f>
        <v>0</v>
      </c>
      <c r="B3286">
        <f>策略報表!B3286</f>
        <v>0</v>
      </c>
      <c r="D3286" t="str">
        <f t="shared" si="63"/>
        <v>190001</v>
      </c>
    </row>
    <row r="3287" spans="1:4" ht="16.5" customHeight="1">
      <c r="A3287" s="1">
        <f>策略報表!A3287</f>
        <v>0</v>
      </c>
      <c r="B3287">
        <f>策略報表!B3287</f>
        <v>0</v>
      </c>
      <c r="D3287" t="str">
        <f t="shared" si="63"/>
        <v>190001</v>
      </c>
    </row>
    <row r="3288" spans="1:4" ht="16.5" customHeight="1">
      <c r="A3288" s="1">
        <f>策略報表!A3288</f>
        <v>0</v>
      </c>
      <c r="B3288">
        <f>策略報表!B3288</f>
        <v>0</v>
      </c>
      <c r="D3288" t="str">
        <f t="shared" si="63"/>
        <v>190001</v>
      </c>
    </row>
    <row r="3289" spans="1:4" ht="16.5" customHeight="1">
      <c r="A3289" s="1">
        <f>策略報表!A3289</f>
        <v>0</v>
      </c>
      <c r="B3289">
        <f>策略報表!B3289</f>
        <v>0</v>
      </c>
      <c r="D3289" t="str">
        <f t="shared" si="63"/>
        <v>190001</v>
      </c>
    </row>
    <row r="3290" spans="1:4" ht="16.5" customHeight="1">
      <c r="A3290" s="1">
        <f>策略報表!A3290</f>
        <v>0</v>
      </c>
      <c r="B3290">
        <f>策略報表!B3290</f>
        <v>0</v>
      </c>
      <c r="D3290" t="str">
        <f t="shared" si="63"/>
        <v>190001</v>
      </c>
    </row>
    <row r="3291" spans="1:4" ht="16.5" customHeight="1">
      <c r="A3291" s="1">
        <f>策略報表!A3291</f>
        <v>0</v>
      </c>
      <c r="B3291">
        <f>策略報表!B3291</f>
        <v>0</v>
      </c>
      <c r="D3291" t="str">
        <f t="shared" si="63"/>
        <v>190001</v>
      </c>
    </row>
    <row r="3292" spans="1:4" ht="16.5" customHeight="1">
      <c r="A3292" s="1">
        <f>策略報表!A3292</f>
        <v>0</v>
      </c>
      <c r="B3292">
        <f>策略報表!B3292</f>
        <v>0</v>
      </c>
      <c r="D3292" t="str">
        <f t="shared" si="63"/>
        <v>190001</v>
      </c>
    </row>
    <row r="3293" spans="1:4" ht="16.5" customHeight="1">
      <c r="A3293" s="1">
        <f>策略報表!A3293</f>
        <v>0</v>
      </c>
      <c r="B3293">
        <f>策略報表!B3293</f>
        <v>0</v>
      </c>
      <c r="D3293" t="str">
        <f t="shared" si="63"/>
        <v>190001</v>
      </c>
    </row>
    <row r="3294" spans="1:4" ht="16.5" customHeight="1">
      <c r="A3294" s="1">
        <f>策略報表!A3294</f>
        <v>0</v>
      </c>
      <c r="B3294">
        <f>策略報表!B3294</f>
        <v>0</v>
      </c>
      <c r="D3294" t="str">
        <f t="shared" si="63"/>
        <v>190001</v>
      </c>
    </row>
    <row r="3295" spans="1:4" ht="16.5" customHeight="1">
      <c r="A3295" s="1">
        <f>策略報表!A3295</f>
        <v>0</v>
      </c>
      <c r="B3295">
        <f>策略報表!B3295</f>
        <v>0</v>
      </c>
      <c r="D3295" t="str">
        <f t="shared" si="63"/>
        <v>190001</v>
      </c>
    </row>
    <row r="3296" spans="1:4" ht="16.5" customHeight="1">
      <c r="A3296" s="1">
        <f>策略報表!A3296</f>
        <v>0</v>
      </c>
      <c r="B3296">
        <f>策略報表!B3296</f>
        <v>0</v>
      </c>
      <c r="D3296" t="str">
        <f t="shared" si="63"/>
        <v>190001</v>
      </c>
    </row>
    <row r="3297" spans="1:4" ht="16.5" customHeight="1">
      <c r="A3297" s="1">
        <f>策略報表!A3297</f>
        <v>0</v>
      </c>
      <c r="B3297">
        <f>策略報表!B3297</f>
        <v>0</v>
      </c>
      <c r="D3297" t="str">
        <f t="shared" si="63"/>
        <v>190001</v>
      </c>
    </row>
    <row r="3298" spans="1:4" ht="16.5" customHeight="1">
      <c r="A3298" s="1">
        <f>策略報表!A3298</f>
        <v>0</v>
      </c>
      <c r="B3298">
        <f>策略報表!B3298</f>
        <v>0</v>
      </c>
      <c r="D3298" t="str">
        <f t="shared" si="63"/>
        <v>190001</v>
      </c>
    </row>
    <row r="3299" spans="1:4" ht="16.5" customHeight="1">
      <c r="A3299" s="1">
        <f>策略報表!A3299</f>
        <v>0</v>
      </c>
      <c r="B3299">
        <f>策略報表!B3299</f>
        <v>0</v>
      </c>
      <c r="D3299" t="str">
        <f t="shared" si="63"/>
        <v>190001</v>
      </c>
    </row>
    <row r="3300" spans="1:4" ht="16.5" customHeight="1">
      <c r="A3300" s="1">
        <f>策略報表!A3300</f>
        <v>0</v>
      </c>
      <c r="B3300">
        <f>策略報表!B3300</f>
        <v>0</v>
      </c>
      <c r="D3300" t="str">
        <f t="shared" si="63"/>
        <v>190001</v>
      </c>
    </row>
    <row r="3301" spans="1:4" ht="16.5" customHeight="1">
      <c r="A3301" s="1">
        <f>策略報表!A3301</f>
        <v>0</v>
      </c>
      <c r="B3301">
        <f>策略報表!B3301</f>
        <v>0</v>
      </c>
      <c r="D3301" t="str">
        <f t="shared" si="63"/>
        <v>190001</v>
      </c>
    </row>
    <row r="3302" spans="1:4" ht="16.5" customHeight="1">
      <c r="A3302" s="1">
        <f>策略報表!A3302</f>
        <v>0</v>
      </c>
      <c r="B3302">
        <f>策略報表!B3302</f>
        <v>0</v>
      </c>
      <c r="D3302" t="str">
        <f t="shared" si="63"/>
        <v>190001</v>
      </c>
    </row>
    <row r="3303" spans="1:4" ht="16.5" customHeight="1">
      <c r="A3303" s="1">
        <f>策略報表!A3303</f>
        <v>0</v>
      </c>
      <c r="B3303">
        <f>策略報表!B3303</f>
        <v>0</v>
      </c>
      <c r="D3303" t="str">
        <f t="shared" si="63"/>
        <v>190001</v>
      </c>
    </row>
    <row r="3304" spans="1:4" ht="16.5" customHeight="1">
      <c r="A3304" s="1">
        <f>策略報表!A3304</f>
        <v>0</v>
      </c>
      <c r="B3304">
        <f>策略報表!B3304</f>
        <v>0</v>
      </c>
      <c r="D3304" t="str">
        <f t="shared" si="63"/>
        <v>190001</v>
      </c>
    </row>
    <row r="3305" spans="1:4" ht="16.5" customHeight="1">
      <c r="A3305" s="1">
        <f>策略報表!A3305</f>
        <v>0</v>
      </c>
      <c r="B3305">
        <f>策略報表!B3305</f>
        <v>0</v>
      </c>
      <c r="D3305" t="str">
        <f t="shared" si="63"/>
        <v>190001</v>
      </c>
    </row>
    <row r="3306" spans="1:4" ht="16.5" customHeight="1">
      <c r="A3306" s="1">
        <f>策略報表!A3306</f>
        <v>0</v>
      </c>
      <c r="B3306">
        <f>策略報表!B3306</f>
        <v>0</v>
      </c>
      <c r="D3306" t="str">
        <f t="shared" si="63"/>
        <v>190001</v>
      </c>
    </row>
    <row r="3307" spans="1:4" ht="16.5" customHeight="1">
      <c r="A3307" s="1">
        <f>策略報表!A3307</f>
        <v>0</v>
      </c>
      <c r="B3307">
        <f>策略報表!B3307</f>
        <v>0</v>
      </c>
      <c r="D3307" t="str">
        <f t="shared" si="63"/>
        <v>190001</v>
      </c>
    </row>
    <row r="3308" spans="1:4" ht="16.5" customHeight="1">
      <c r="A3308" s="1">
        <f>策略報表!A3308</f>
        <v>0</v>
      </c>
      <c r="B3308">
        <f>策略報表!B3308</f>
        <v>0</v>
      </c>
      <c r="D3308" t="str">
        <f t="shared" si="63"/>
        <v>190001</v>
      </c>
    </row>
    <row r="3309" spans="1:4" ht="16.5" customHeight="1">
      <c r="A3309" s="1">
        <f>策略報表!A3309</f>
        <v>0</v>
      </c>
      <c r="B3309">
        <f>策略報表!B3309</f>
        <v>0</v>
      </c>
      <c r="D3309" t="str">
        <f t="shared" si="63"/>
        <v>190001</v>
      </c>
    </row>
    <row r="3310" spans="1:4" ht="16.5" customHeight="1">
      <c r="A3310" s="1">
        <f>策略報表!A3310</f>
        <v>0</v>
      </c>
      <c r="B3310">
        <f>策略報表!B3310</f>
        <v>0</v>
      </c>
      <c r="D3310" t="str">
        <f t="shared" si="63"/>
        <v>190001</v>
      </c>
    </row>
    <row r="3311" spans="1:4" ht="16.5" customHeight="1">
      <c r="A3311" s="1">
        <f>策略報表!A3311</f>
        <v>0</v>
      </c>
      <c r="B3311">
        <f>策略報表!B3311</f>
        <v>0</v>
      </c>
      <c r="D3311" t="str">
        <f t="shared" si="63"/>
        <v>190001</v>
      </c>
    </row>
    <row r="3312" spans="1:4" ht="16.5" customHeight="1">
      <c r="A3312" s="1">
        <f>策略報表!A3312</f>
        <v>0</v>
      </c>
      <c r="B3312">
        <f>策略報表!B3312</f>
        <v>0</v>
      </c>
      <c r="D3312" t="str">
        <f t="shared" si="63"/>
        <v>190001</v>
      </c>
    </row>
    <row r="3313" spans="1:4" ht="16.5" customHeight="1">
      <c r="A3313" s="1">
        <f>策略報表!A3313</f>
        <v>0</v>
      </c>
      <c r="B3313">
        <f>策略報表!B3313</f>
        <v>0</v>
      </c>
      <c r="D3313" t="str">
        <f t="shared" si="63"/>
        <v>190001</v>
      </c>
    </row>
    <row r="3314" spans="1:4" ht="16.5" customHeight="1">
      <c r="A3314" s="1">
        <f>策略報表!A3314</f>
        <v>0</v>
      </c>
      <c r="B3314">
        <f>策略報表!B3314</f>
        <v>0</v>
      </c>
      <c r="D3314" t="str">
        <f t="shared" si="63"/>
        <v>190001</v>
      </c>
    </row>
    <row r="3315" spans="1:4" ht="16.5" customHeight="1">
      <c r="A3315" s="1">
        <f>策略報表!A3315</f>
        <v>0</v>
      </c>
      <c r="B3315">
        <f>策略報表!B3315</f>
        <v>0</v>
      </c>
      <c r="D3315" t="str">
        <f t="shared" si="63"/>
        <v>190001</v>
      </c>
    </row>
    <row r="3316" spans="1:4" ht="16.5" customHeight="1">
      <c r="A3316" s="1">
        <f>策略報表!A3316</f>
        <v>0</v>
      </c>
      <c r="B3316">
        <f>策略報表!B3316</f>
        <v>0</v>
      </c>
      <c r="D3316" t="str">
        <f t="shared" si="63"/>
        <v>190001</v>
      </c>
    </row>
    <row r="3317" spans="1:4" ht="16.5" customHeight="1">
      <c r="A3317" s="1">
        <f>策略報表!A3317</f>
        <v>0</v>
      </c>
      <c r="B3317">
        <f>策略報表!B3317</f>
        <v>0</v>
      </c>
      <c r="D3317" t="str">
        <f t="shared" si="63"/>
        <v>190001</v>
      </c>
    </row>
    <row r="3318" spans="1:4" ht="16.5" customHeight="1">
      <c r="A3318" s="1">
        <f>策略報表!A3318</f>
        <v>0</v>
      </c>
      <c r="B3318">
        <f>策略報表!B3318</f>
        <v>0</v>
      </c>
      <c r="D3318" t="str">
        <f t="shared" si="63"/>
        <v>190001</v>
      </c>
    </row>
    <row r="3319" spans="1:4" ht="16.5" customHeight="1">
      <c r="A3319" s="1">
        <f>策略報表!A3319</f>
        <v>0</v>
      </c>
      <c r="B3319">
        <f>策略報表!B3319</f>
        <v>0</v>
      </c>
      <c r="D3319" t="str">
        <f t="shared" si="63"/>
        <v>190001</v>
      </c>
    </row>
    <row r="3320" spans="1:4" ht="16.5" customHeight="1">
      <c r="A3320" s="1">
        <f>策略報表!A3320</f>
        <v>0</v>
      </c>
      <c r="B3320">
        <f>策略報表!B3320</f>
        <v>0</v>
      </c>
      <c r="D3320" t="str">
        <f t="shared" si="63"/>
        <v>190001</v>
      </c>
    </row>
    <row r="3321" spans="1:4" ht="16.5" customHeight="1">
      <c r="A3321" s="1">
        <f>策略報表!A3321</f>
        <v>0</v>
      </c>
      <c r="B3321">
        <f>策略報表!B3321</f>
        <v>0</v>
      </c>
      <c r="D3321" t="str">
        <f t="shared" si="63"/>
        <v>190001</v>
      </c>
    </row>
    <row r="3322" spans="1:4" ht="16.5" customHeight="1">
      <c r="A3322" s="1">
        <f>策略報表!A3322</f>
        <v>0</v>
      </c>
      <c r="B3322">
        <f>策略報表!B3322</f>
        <v>0</v>
      </c>
      <c r="D3322" t="str">
        <f t="shared" si="63"/>
        <v>190001</v>
      </c>
    </row>
    <row r="3323" spans="1:4" ht="16.5" customHeight="1">
      <c r="A3323" s="1">
        <f>策略報表!A3323</f>
        <v>0</v>
      </c>
      <c r="B3323">
        <f>策略報表!B3323</f>
        <v>0</v>
      </c>
      <c r="D3323" t="str">
        <f t="shared" si="63"/>
        <v>190001</v>
      </c>
    </row>
    <row r="3324" spans="1:4" ht="16.5" customHeight="1">
      <c r="A3324" s="1">
        <f>策略報表!A3324</f>
        <v>0</v>
      </c>
      <c r="B3324">
        <f>策略報表!B3324</f>
        <v>0</v>
      </c>
      <c r="D3324" t="str">
        <f t="shared" si="63"/>
        <v>190001</v>
      </c>
    </row>
    <row r="3325" spans="1:4" ht="16.5" customHeight="1">
      <c r="A3325" s="1">
        <f>策略報表!A3325</f>
        <v>0</v>
      </c>
      <c r="B3325">
        <f>策略報表!B3325</f>
        <v>0</v>
      </c>
      <c r="D3325" t="str">
        <f t="shared" si="63"/>
        <v>190001</v>
      </c>
    </row>
    <row r="3326" spans="1:4" ht="16.5" customHeight="1">
      <c r="A3326" s="1">
        <f>策略報表!A3326</f>
        <v>0</v>
      </c>
      <c r="B3326">
        <f>策略報表!B3326</f>
        <v>0</v>
      </c>
      <c r="D3326" t="str">
        <f t="shared" si="63"/>
        <v>190001</v>
      </c>
    </row>
    <row r="3327" spans="1:4" ht="16.5" customHeight="1">
      <c r="A3327" s="1">
        <f>策略報表!A3327</f>
        <v>0</v>
      </c>
      <c r="B3327">
        <f>策略報表!B3327</f>
        <v>0</v>
      </c>
      <c r="D3327" t="str">
        <f t="shared" si="63"/>
        <v>190001</v>
      </c>
    </row>
    <row r="3328" spans="1:4" ht="16.5" customHeight="1">
      <c r="A3328" s="1">
        <f>策略報表!A3328</f>
        <v>0</v>
      </c>
      <c r="B3328">
        <f>策略報表!B3328</f>
        <v>0</v>
      </c>
      <c r="D3328" t="str">
        <f t="shared" si="63"/>
        <v>190001</v>
      </c>
    </row>
    <row r="3329" spans="1:4" ht="16.5" customHeight="1">
      <c r="A3329" s="1">
        <f>策略報表!A3329</f>
        <v>0</v>
      </c>
      <c r="B3329">
        <f>策略報表!B3329</f>
        <v>0</v>
      </c>
      <c r="D3329" t="str">
        <f t="shared" si="63"/>
        <v>190001</v>
      </c>
    </row>
    <row r="3330" spans="1:4" ht="16.5" customHeight="1">
      <c r="A3330" s="1">
        <f>策略報表!A3330</f>
        <v>0</v>
      </c>
      <c r="B3330">
        <f>策略報表!B3330</f>
        <v>0</v>
      </c>
      <c r="D3330" t="str">
        <f t="shared" si="63"/>
        <v>190001</v>
      </c>
    </row>
    <row r="3331" spans="1:4" ht="16.5" customHeight="1">
      <c r="A3331" s="1">
        <f>策略報表!A3331</f>
        <v>0</v>
      </c>
      <c r="B3331">
        <f>策略報表!B3331</f>
        <v>0</v>
      </c>
      <c r="D3331" t="str">
        <f t="shared" si="63"/>
        <v>190001</v>
      </c>
    </row>
    <row r="3332" spans="1:4" ht="16.5" customHeight="1">
      <c r="A3332" s="1">
        <f>策略報表!A3332</f>
        <v>0</v>
      </c>
      <c r="B3332">
        <f>策略報表!B3332</f>
        <v>0</v>
      </c>
      <c r="D3332" t="str">
        <f t="shared" ref="D3332:D3395" si="64">TEXT(A3332,"yyyymm")</f>
        <v>190001</v>
      </c>
    </row>
    <row r="3333" spans="1:4" ht="16.5" customHeight="1">
      <c r="A3333" s="1">
        <f>策略報表!A3333</f>
        <v>0</v>
      </c>
      <c r="B3333">
        <f>策略報表!B3333</f>
        <v>0</v>
      </c>
      <c r="D3333" t="str">
        <f t="shared" si="64"/>
        <v>190001</v>
      </c>
    </row>
    <row r="3334" spans="1:4" ht="16.5" customHeight="1">
      <c r="A3334" s="1">
        <f>策略報表!A3334</f>
        <v>0</v>
      </c>
      <c r="B3334">
        <f>策略報表!B3334</f>
        <v>0</v>
      </c>
      <c r="D3334" t="str">
        <f t="shared" si="64"/>
        <v>190001</v>
      </c>
    </row>
    <row r="3335" spans="1:4" ht="16.5" customHeight="1">
      <c r="A3335" s="1">
        <f>策略報表!A3335</f>
        <v>0</v>
      </c>
      <c r="B3335">
        <f>策略報表!B3335</f>
        <v>0</v>
      </c>
      <c r="D3335" t="str">
        <f t="shared" si="64"/>
        <v>190001</v>
      </c>
    </row>
    <row r="3336" spans="1:4" ht="16.5" customHeight="1">
      <c r="A3336" s="1">
        <f>策略報表!A3336</f>
        <v>0</v>
      </c>
      <c r="B3336">
        <f>策略報表!B3336</f>
        <v>0</v>
      </c>
      <c r="D3336" t="str">
        <f t="shared" si="64"/>
        <v>190001</v>
      </c>
    </row>
    <row r="3337" spans="1:4" ht="16.5" customHeight="1">
      <c r="A3337" s="1">
        <f>策略報表!A3337</f>
        <v>0</v>
      </c>
      <c r="B3337">
        <f>策略報表!B3337</f>
        <v>0</v>
      </c>
      <c r="D3337" t="str">
        <f t="shared" si="64"/>
        <v>190001</v>
      </c>
    </row>
    <row r="3338" spans="1:4" ht="16.5" customHeight="1">
      <c r="A3338" s="1">
        <f>策略報表!A3338</f>
        <v>0</v>
      </c>
      <c r="B3338">
        <f>策略報表!B3338</f>
        <v>0</v>
      </c>
      <c r="D3338" t="str">
        <f t="shared" si="64"/>
        <v>190001</v>
      </c>
    </row>
    <row r="3339" spans="1:4" ht="16.5" customHeight="1">
      <c r="A3339" s="1">
        <f>策略報表!A3339</f>
        <v>0</v>
      </c>
      <c r="B3339">
        <f>策略報表!B3339</f>
        <v>0</v>
      </c>
      <c r="D3339" t="str">
        <f t="shared" si="64"/>
        <v>190001</v>
      </c>
    </row>
    <row r="3340" spans="1:4" ht="16.5" customHeight="1">
      <c r="A3340" s="1">
        <f>策略報表!A3340</f>
        <v>0</v>
      </c>
      <c r="B3340">
        <f>策略報表!B3340</f>
        <v>0</v>
      </c>
      <c r="D3340" t="str">
        <f t="shared" si="64"/>
        <v>190001</v>
      </c>
    </row>
    <row r="3341" spans="1:4" ht="16.5" customHeight="1">
      <c r="A3341" s="1">
        <f>策略報表!A3341</f>
        <v>0</v>
      </c>
      <c r="B3341">
        <f>策略報表!B3341</f>
        <v>0</v>
      </c>
      <c r="D3341" t="str">
        <f t="shared" si="64"/>
        <v>190001</v>
      </c>
    </row>
    <row r="3342" spans="1:4" ht="16.5" customHeight="1">
      <c r="A3342" s="1">
        <f>策略報表!A3342</f>
        <v>0</v>
      </c>
      <c r="B3342">
        <f>策略報表!B3342</f>
        <v>0</v>
      </c>
      <c r="D3342" t="str">
        <f t="shared" si="64"/>
        <v>190001</v>
      </c>
    </row>
    <row r="3343" spans="1:4" ht="16.5" customHeight="1">
      <c r="A3343" s="1">
        <f>策略報表!A3343</f>
        <v>0</v>
      </c>
      <c r="B3343">
        <f>策略報表!B3343</f>
        <v>0</v>
      </c>
      <c r="D3343" t="str">
        <f t="shared" si="64"/>
        <v>190001</v>
      </c>
    </row>
    <row r="3344" spans="1:4" ht="16.5" customHeight="1">
      <c r="A3344" s="1">
        <f>策略報表!A3344</f>
        <v>0</v>
      </c>
      <c r="B3344">
        <f>策略報表!B3344</f>
        <v>0</v>
      </c>
      <c r="D3344" t="str">
        <f t="shared" si="64"/>
        <v>190001</v>
      </c>
    </row>
    <row r="3345" spans="1:4" ht="16.5" customHeight="1">
      <c r="A3345" s="1">
        <f>策略報表!A3345</f>
        <v>0</v>
      </c>
      <c r="B3345">
        <f>策略報表!B3345</f>
        <v>0</v>
      </c>
      <c r="D3345" t="str">
        <f t="shared" si="64"/>
        <v>190001</v>
      </c>
    </row>
    <row r="3346" spans="1:4" ht="16.5" customHeight="1">
      <c r="A3346" s="1">
        <f>策略報表!A3346</f>
        <v>0</v>
      </c>
      <c r="B3346">
        <f>策略報表!B3346</f>
        <v>0</v>
      </c>
      <c r="D3346" t="str">
        <f t="shared" si="64"/>
        <v>190001</v>
      </c>
    </row>
    <row r="3347" spans="1:4" ht="16.5" customHeight="1">
      <c r="A3347" s="1">
        <f>策略報表!A3347</f>
        <v>0</v>
      </c>
      <c r="B3347">
        <f>策略報表!B3347</f>
        <v>0</v>
      </c>
      <c r="D3347" t="str">
        <f t="shared" si="64"/>
        <v>190001</v>
      </c>
    </row>
    <row r="3348" spans="1:4" ht="16.5" customHeight="1">
      <c r="A3348" s="1">
        <f>策略報表!A3348</f>
        <v>0</v>
      </c>
      <c r="B3348">
        <f>策略報表!B3348</f>
        <v>0</v>
      </c>
      <c r="D3348" t="str">
        <f t="shared" si="64"/>
        <v>190001</v>
      </c>
    </row>
    <row r="3349" spans="1:4" ht="16.5" customHeight="1">
      <c r="A3349" s="1">
        <f>策略報表!A3349</f>
        <v>0</v>
      </c>
      <c r="B3349">
        <f>策略報表!B3349</f>
        <v>0</v>
      </c>
      <c r="D3349" t="str">
        <f t="shared" si="64"/>
        <v>190001</v>
      </c>
    </row>
    <row r="3350" spans="1:4" ht="16.5" customHeight="1">
      <c r="A3350" s="1">
        <f>策略報表!A3350</f>
        <v>0</v>
      </c>
      <c r="B3350">
        <f>策略報表!B3350</f>
        <v>0</v>
      </c>
      <c r="D3350" t="str">
        <f t="shared" si="64"/>
        <v>190001</v>
      </c>
    </row>
    <row r="3351" spans="1:4" ht="16.5" customHeight="1">
      <c r="A3351" s="1">
        <f>策略報表!A3351</f>
        <v>0</v>
      </c>
      <c r="B3351">
        <f>策略報表!B3351</f>
        <v>0</v>
      </c>
      <c r="D3351" t="str">
        <f t="shared" si="64"/>
        <v>190001</v>
      </c>
    </row>
    <row r="3352" spans="1:4" ht="16.5" customHeight="1">
      <c r="A3352" s="1">
        <f>策略報表!A3352</f>
        <v>0</v>
      </c>
      <c r="B3352">
        <f>策略報表!B3352</f>
        <v>0</v>
      </c>
      <c r="D3352" t="str">
        <f t="shared" si="64"/>
        <v>190001</v>
      </c>
    </row>
    <row r="3353" spans="1:4" ht="16.5" customHeight="1">
      <c r="A3353" s="1">
        <f>策略報表!A3353</f>
        <v>0</v>
      </c>
      <c r="B3353">
        <f>策略報表!B3353</f>
        <v>0</v>
      </c>
      <c r="D3353" t="str">
        <f t="shared" si="64"/>
        <v>190001</v>
      </c>
    </row>
    <row r="3354" spans="1:4" ht="16.5" customHeight="1">
      <c r="A3354" s="1">
        <f>策略報表!A3354</f>
        <v>0</v>
      </c>
      <c r="B3354">
        <f>策略報表!B3354</f>
        <v>0</v>
      </c>
      <c r="D3354" t="str">
        <f t="shared" si="64"/>
        <v>190001</v>
      </c>
    </row>
    <row r="3355" spans="1:4" ht="16.5" customHeight="1">
      <c r="A3355" s="1">
        <f>策略報表!A3355</f>
        <v>0</v>
      </c>
      <c r="B3355">
        <f>策略報表!B3355</f>
        <v>0</v>
      </c>
      <c r="D3355" t="str">
        <f t="shared" si="64"/>
        <v>190001</v>
      </c>
    </row>
    <row r="3356" spans="1:4" ht="16.5" customHeight="1">
      <c r="A3356" s="1">
        <f>策略報表!A3356</f>
        <v>0</v>
      </c>
      <c r="B3356">
        <f>策略報表!B3356</f>
        <v>0</v>
      </c>
      <c r="D3356" t="str">
        <f t="shared" si="64"/>
        <v>190001</v>
      </c>
    </row>
    <row r="3357" spans="1:4" ht="16.5" customHeight="1">
      <c r="A3357" s="1">
        <f>策略報表!A3357</f>
        <v>0</v>
      </c>
      <c r="B3357">
        <f>策略報表!B3357</f>
        <v>0</v>
      </c>
      <c r="D3357" t="str">
        <f t="shared" si="64"/>
        <v>190001</v>
      </c>
    </row>
    <row r="3358" spans="1:4" ht="16.5" customHeight="1">
      <c r="A3358" s="1">
        <f>策略報表!A3358</f>
        <v>0</v>
      </c>
      <c r="B3358">
        <f>策略報表!B3358</f>
        <v>0</v>
      </c>
      <c r="D3358" t="str">
        <f t="shared" si="64"/>
        <v>190001</v>
      </c>
    </row>
    <row r="3359" spans="1:4" ht="16.5" customHeight="1">
      <c r="A3359" s="1">
        <f>策略報表!A3359</f>
        <v>0</v>
      </c>
      <c r="B3359">
        <f>策略報表!B3359</f>
        <v>0</v>
      </c>
      <c r="D3359" t="str">
        <f t="shared" si="64"/>
        <v>190001</v>
      </c>
    </row>
    <row r="3360" spans="1:4" ht="16.5" customHeight="1">
      <c r="A3360" s="1">
        <f>策略報表!A3360</f>
        <v>0</v>
      </c>
      <c r="B3360">
        <f>策略報表!B3360</f>
        <v>0</v>
      </c>
      <c r="D3360" t="str">
        <f t="shared" si="64"/>
        <v>190001</v>
      </c>
    </row>
    <row r="3361" spans="1:4" ht="16.5" customHeight="1">
      <c r="A3361" s="1">
        <f>策略報表!A3361</f>
        <v>0</v>
      </c>
      <c r="B3361">
        <f>策略報表!B3361</f>
        <v>0</v>
      </c>
      <c r="D3361" t="str">
        <f t="shared" si="64"/>
        <v>190001</v>
      </c>
    </row>
    <row r="3362" spans="1:4" ht="16.5" customHeight="1">
      <c r="A3362" s="1">
        <f>策略報表!A3362</f>
        <v>0</v>
      </c>
      <c r="B3362">
        <f>策略報表!B3362</f>
        <v>0</v>
      </c>
      <c r="D3362" t="str">
        <f t="shared" si="64"/>
        <v>190001</v>
      </c>
    </row>
    <row r="3363" spans="1:4" ht="16.5" customHeight="1">
      <c r="A3363" s="1">
        <f>策略報表!A3363</f>
        <v>0</v>
      </c>
      <c r="B3363">
        <f>策略報表!B3363</f>
        <v>0</v>
      </c>
      <c r="D3363" t="str">
        <f t="shared" si="64"/>
        <v>190001</v>
      </c>
    </row>
    <row r="3364" spans="1:4" ht="16.5" customHeight="1">
      <c r="A3364" s="1">
        <f>策略報表!A3364</f>
        <v>0</v>
      </c>
      <c r="B3364">
        <f>策略報表!B3364</f>
        <v>0</v>
      </c>
      <c r="D3364" t="str">
        <f t="shared" si="64"/>
        <v>190001</v>
      </c>
    </row>
    <row r="3365" spans="1:4" ht="16.5" customHeight="1">
      <c r="A3365" s="1">
        <f>策略報表!A3365</f>
        <v>0</v>
      </c>
      <c r="B3365">
        <f>策略報表!B3365</f>
        <v>0</v>
      </c>
      <c r="D3365" t="str">
        <f t="shared" si="64"/>
        <v>190001</v>
      </c>
    </row>
    <row r="3366" spans="1:4" ht="16.5" customHeight="1">
      <c r="A3366" s="1">
        <f>策略報表!A3366</f>
        <v>0</v>
      </c>
      <c r="B3366">
        <f>策略報表!B3366</f>
        <v>0</v>
      </c>
      <c r="D3366" t="str">
        <f t="shared" si="64"/>
        <v>190001</v>
      </c>
    </row>
    <row r="3367" spans="1:4" ht="16.5" customHeight="1">
      <c r="A3367" s="1">
        <f>策略報表!A3367</f>
        <v>0</v>
      </c>
      <c r="B3367">
        <f>策略報表!B3367</f>
        <v>0</v>
      </c>
      <c r="D3367" t="str">
        <f t="shared" si="64"/>
        <v>190001</v>
      </c>
    </row>
    <row r="3368" spans="1:4" ht="16.5" customHeight="1">
      <c r="A3368" s="1">
        <f>策略報表!A3368</f>
        <v>0</v>
      </c>
      <c r="B3368">
        <f>策略報表!B3368</f>
        <v>0</v>
      </c>
      <c r="D3368" t="str">
        <f t="shared" si="64"/>
        <v>190001</v>
      </c>
    </row>
    <row r="3369" spans="1:4" ht="16.5" customHeight="1">
      <c r="A3369" s="1">
        <f>策略報表!A3369</f>
        <v>0</v>
      </c>
      <c r="B3369">
        <f>策略報表!B3369</f>
        <v>0</v>
      </c>
      <c r="D3369" t="str">
        <f t="shared" si="64"/>
        <v>190001</v>
      </c>
    </row>
    <row r="3370" spans="1:4" ht="16.5" customHeight="1">
      <c r="A3370" s="1">
        <f>策略報表!A3370</f>
        <v>0</v>
      </c>
      <c r="B3370">
        <f>策略報表!B3370</f>
        <v>0</v>
      </c>
      <c r="D3370" t="str">
        <f t="shared" si="64"/>
        <v>190001</v>
      </c>
    </row>
    <row r="3371" spans="1:4" ht="16.5" customHeight="1">
      <c r="A3371" s="1">
        <f>策略報表!A3371</f>
        <v>0</v>
      </c>
      <c r="B3371">
        <f>策略報表!B3371</f>
        <v>0</v>
      </c>
      <c r="D3371" t="str">
        <f t="shared" si="64"/>
        <v>190001</v>
      </c>
    </row>
    <row r="3372" spans="1:4" ht="16.5" customHeight="1">
      <c r="A3372" s="1">
        <f>策略報表!A3372</f>
        <v>0</v>
      </c>
      <c r="B3372">
        <f>策略報表!B3372</f>
        <v>0</v>
      </c>
      <c r="D3372" t="str">
        <f t="shared" si="64"/>
        <v>190001</v>
      </c>
    </row>
    <row r="3373" spans="1:4" ht="16.5" customHeight="1">
      <c r="A3373" s="1">
        <f>策略報表!A3373</f>
        <v>0</v>
      </c>
      <c r="B3373">
        <f>策略報表!B3373</f>
        <v>0</v>
      </c>
      <c r="D3373" t="str">
        <f t="shared" si="64"/>
        <v>190001</v>
      </c>
    </row>
    <row r="3374" spans="1:4" ht="16.5" customHeight="1">
      <c r="A3374" s="1">
        <f>策略報表!A3374</f>
        <v>0</v>
      </c>
      <c r="B3374">
        <f>策略報表!B3374</f>
        <v>0</v>
      </c>
      <c r="D3374" t="str">
        <f t="shared" si="64"/>
        <v>190001</v>
      </c>
    </row>
    <row r="3375" spans="1:4" ht="16.5" customHeight="1">
      <c r="A3375" s="1">
        <f>策略報表!A3375</f>
        <v>0</v>
      </c>
      <c r="B3375">
        <f>策略報表!B3375</f>
        <v>0</v>
      </c>
      <c r="D3375" t="str">
        <f t="shared" si="64"/>
        <v>190001</v>
      </c>
    </row>
    <row r="3376" spans="1:4" ht="16.5" customHeight="1">
      <c r="A3376" s="1">
        <f>策略報表!A3376</f>
        <v>0</v>
      </c>
      <c r="B3376">
        <f>策略報表!B3376</f>
        <v>0</v>
      </c>
      <c r="D3376" t="str">
        <f t="shared" si="64"/>
        <v>190001</v>
      </c>
    </row>
    <row r="3377" spans="1:4" ht="16.5" customHeight="1">
      <c r="A3377" s="1">
        <f>策略報表!A3377</f>
        <v>0</v>
      </c>
      <c r="B3377">
        <f>策略報表!B3377</f>
        <v>0</v>
      </c>
      <c r="D3377" t="str">
        <f t="shared" si="64"/>
        <v>190001</v>
      </c>
    </row>
    <row r="3378" spans="1:4" ht="16.5" customHeight="1">
      <c r="A3378" s="1">
        <f>策略報表!A3378</f>
        <v>0</v>
      </c>
      <c r="B3378">
        <f>策略報表!B3378</f>
        <v>0</v>
      </c>
      <c r="D3378" t="str">
        <f t="shared" si="64"/>
        <v>190001</v>
      </c>
    </row>
    <row r="3379" spans="1:4" ht="16.5" customHeight="1">
      <c r="A3379" s="1">
        <f>策略報表!A3379</f>
        <v>0</v>
      </c>
      <c r="B3379">
        <f>策略報表!B3379</f>
        <v>0</v>
      </c>
      <c r="D3379" t="str">
        <f t="shared" si="64"/>
        <v>190001</v>
      </c>
    </row>
    <row r="3380" spans="1:4" ht="16.5" customHeight="1">
      <c r="A3380" s="1">
        <f>策略報表!A3380</f>
        <v>0</v>
      </c>
      <c r="B3380">
        <f>策略報表!B3380</f>
        <v>0</v>
      </c>
      <c r="D3380" t="str">
        <f t="shared" si="64"/>
        <v>190001</v>
      </c>
    </row>
    <row r="3381" spans="1:4" ht="16.5" customHeight="1">
      <c r="A3381" s="1">
        <f>策略報表!A3381</f>
        <v>0</v>
      </c>
      <c r="B3381">
        <f>策略報表!B3381</f>
        <v>0</v>
      </c>
      <c r="D3381" t="str">
        <f t="shared" si="64"/>
        <v>190001</v>
      </c>
    </row>
    <row r="3382" spans="1:4" ht="16.5" customHeight="1">
      <c r="A3382" s="1">
        <f>策略報表!A3382</f>
        <v>0</v>
      </c>
      <c r="B3382">
        <f>策略報表!B3382</f>
        <v>0</v>
      </c>
      <c r="D3382" t="str">
        <f t="shared" si="64"/>
        <v>190001</v>
      </c>
    </row>
    <row r="3383" spans="1:4" ht="16.5" customHeight="1">
      <c r="A3383" s="1">
        <f>策略報表!A3383</f>
        <v>0</v>
      </c>
      <c r="B3383">
        <f>策略報表!B3383</f>
        <v>0</v>
      </c>
      <c r="D3383" t="str">
        <f t="shared" si="64"/>
        <v>190001</v>
      </c>
    </row>
    <row r="3384" spans="1:4" ht="16.5" customHeight="1">
      <c r="A3384" s="1">
        <f>策略報表!A3384</f>
        <v>0</v>
      </c>
      <c r="B3384">
        <f>策略報表!B3384</f>
        <v>0</v>
      </c>
      <c r="D3384" t="str">
        <f t="shared" si="64"/>
        <v>190001</v>
      </c>
    </row>
    <row r="3385" spans="1:4" ht="16.5" customHeight="1">
      <c r="A3385" s="1">
        <f>策略報表!A3385</f>
        <v>0</v>
      </c>
      <c r="B3385">
        <f>策略報表!B3385</f>
        <v>0</v>
      </c>
      <c r="D3385" t="str">
        <f t="shared" si="64"/>
        <v>190001</v>
      </c>
    </row>
    <row r="3386" spans="1:4" ht="16.5" customHeight="1">
      <c r="A3386" s="1">
        <f>策略報表!A3386</f>
        <v>0</v>
      </c>
      <c r="B3386">
        <f>策略報表!B3386</f>
        <v>0</v>
      </c>
      <c r="D3386" t="str">
        <f t="shared" si="64"/>
        <v>190001</v>
      </c>
    </row>
    <row r="3387" spans="1:4" ht="16.5" customHeight="1">
      <c r="A3387" s="1">
        <f>策略報表!A3387</f>
        <v>0</v>
      </c>
      <c r="B3387">
        <f>策略報表!B3387</f>
        <v>0</v>
      </c>
      <c r="D3387" t="str">
        <f t="shared" si="64"/>
        <v>190001</v>
      </c>
    </row>
    <row r="3388" spans="1:4" ht="16.5" customHeight="1">
      <c r="A3388" s="1">
        <f>策略報表!A3388</f>
        <v>0</v>
      </c>
      <c r="B3388">
        <f>策略報表!B3388</f>
        <v>0</v>
      </c>
      <c r="D3388" t="str">
        <f t="shared" si="64"/>
        <v>190001</v>
      </c>
    </row>
    <row r="3389" spans="1:4" ht="16.5" customHeight="1">
      <c r="A3389" s="1">
        <f>策略報表!A3389</f>
        <v>0</v>
      </c>
      <c r="B3389">
        <f>策略報表!B3389</f>
        <v>0</v>
      </c>
      <c r="D3389" t="str">
        <f t="shared" si="64"/>
        <v>190001</v>
      </c>
    </row>
    <row r="3390" spans="1:4" ht="16.5" customHeight="1">
      <c r="A3390" s="1">
        <f>策略報表!A3390</f>
        <v>0</v>
      </c>
      <c r="B3390">
        <f>策略報表!B3390</f>
        <v>0</v>
      </c>
      <c r="D3390" t="str">
        <f t="shared" si="64"/>
        <v>190001</v>
      </c>
    </row>
    <row r="3391" spans="1:4" ht="16.5" customHeight="1">
      <c r="A3391" s="1">
        <f>策略報表!A3391</f>
        <v>0</v>
      </c>
      <c r="B3391">
        <f>策略報表!B3391</f>
        <v>0</v>
      </c>
      <c r="D3391" t="str">
        <f t="shared" si="64"/>
        <v>190001</v>
      </c>
    </row>
    <row r="3392" spans="1:4" ht="16.5" customHeight="1">
      <c r="A3392" s="1">
        <f>策略報表!A3392</f>
        <v>0</v>
      </c>
      <c r="B3392">
        <f>策略報表!B3392</f>
        <v>0</v>
      </c>
      <c r="D3392" t="str">
        <f t="shared" si="64"/>
        <v>190001</v>
      </c>
    </row>
    <row r="3393" spans="1:4" ht="16.5" customHeight="1">
      <c r="A3393" s="1">
        <f>策略報表!A3393</f>
        <v>0</v>
      </c>
      <c r="B3393">
        <f>策略報表!B3393</f>
        <v>0</v>
      </c>
      <c r="D3393" t="str">
        <f t="shared" si="64"/>
        <v>190001</v>
      </c>
    </row>
    <row r="3394" spans="1:4" ht="16.5" customHeight="1">
      <c r="A3394" s="1">
        <f>策略報表!A3394</f>
        <v>0</v>
      </c>
      <c r="B3394">
        <f>策略報表!B3394</f>
        <v>0</v>
      </c>
      <c r="D3394" t="str">
        <f t="shared" si="64"/>
        <v>190001</v>
      </c>
    </row>
    <row r="3395" spans="1:4" ht="16.5" customHeight="1">
      <c r="A3395" s="1">
        <f>策略報表!A3395</f>
        <v>0</v>
      </c>
      <c r="B3395">
        <f>策略報表!B3395</f>
        <v>0</v>
      </c>
      <c r="D3395" t="str">
        <f t="shared" si="64"/>
        <v>190001</v>
      </c>
    </row>
    <row r="3396" spans="1:4" ht="16.5" customHeight="1">
      <c r="A3396" s="1">
        <f>策略報表!A3396</f>
        <v>0</v>
      </c>
      <c r="B3396">
        <f>策略報表!B3396</f>
        <v>0</v>
      </c>
      <c r="D3396" t="str">
        <f t="shared" ref="D3396:D3402" si="65">TEXT(A3396,"yyyymm")</f>
        <v>190001</v>
      </c>
    </row>
    <row r="3397" spans="1:4" ht="16.5" customHeight="1">
      <c r="A3397" s="1">
        <f>策略報表!A3397</f>
        <v>0</v>
      </c>
      <c r="B3397">
        <f>策略報表!B3397</f>
        <v>0</v>
      </c>
      <c r="D3397" t="str">
        <f t="shared" si="65"/>
        <v>190001</v>
      </c>
    </row>
    <row r="3398" spans="1:4" ht="16.5" customHeight="1">
      <c r="A3398" s="1">
        <f>策略報表!A3398</f>
        <v>0</v>
      </c>
      <c r="B3398">
        <f>策略報表!B3398</f>
        <v>0</v>
      </c>
      <c r="D3398" t="str">
        <f t="shared" si="65"/>
        <v>190001</v>
      </c>
    </row>
    <row r="3399" spans="1:4" ht="16.5" customHeight="1">
      <c r="A3399" s="1">
        <f>策略報表!A3399</f>
        <v>0</v>
      </c>
      <c r="B3399">
        <f>策略報表!B3399</f>
        <v>0</v>
      </c>
      <c r="D3399" t="str">
        <f t="shared" si="65"/>
        <v>190001</v>
      </c>
    </row>
    <row r="3400" spans="1:4" ht="16.5" customHeight="1">
      <c r="A3400" s="1">
        <f>策略報表!A3400</f>
        <v>0</v>
      </c>
      <c r="B3400">
        <f>策略報表!B3400</f>
        <v>0</v>
      </c>
      <c r="D3400" t="str">
        <f t="shared" si="65"/>
        <v>190001</v>
      </c>
    </row>
    <row r="3401" spans="1:4" ht="16.5" customHeight="1">
      <c r="A3401" s="1">
        <f>策略報表!A3401</f>
        <v>0</v>
      </c>
      <c r="B3401">
        <f>策略報表!B3401</f>
        <v>0</v>
      </c>
      <c r="D3401" t="str">
        <f t="shared" si="65"/>
        <v>190001</v>
      </c>
    </row>
    <row r="3402" spans="1:4" ht="16.5" customHeight="1">
      <c r="A3402" s="1">
        <f>策略報表!A3402</f>
        <v>0</v>
      </c>
      <c r="B3402">
        <f>策略報表!B3402</f>
        <v>0</v>
      </c>
      <c r="D3402" t="str">
        <f t="shared" si="65"/>
        <v>190001</v>
      </c>
    </row>
  </sheetData>
  <sortState xmlns:xlrd2="http://schemas.microsoft.com/office/spreadsheetml/2017/richdata2" ref="A3:B104">
    <sortCondition ref="A3"/>
  </sortState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748E9-4410-4C5C-95AC-838D89152C4E}">
  <dimension ref="B1:Z4053"/>
  <sheetViews>
    <sheetView workbookViewId="0">
      <selection activeCell="Q4052" sqref="Q4052"/>
    </sheetView>
  </sheetViews>
  <sheetFormatPr defaultColWidth="9" defaultRowHeight="16.2"/>
  <cols>
    <col min="1" max="1" width="9" style="29"/>
    <col min="2" max="2" width="10.44140625" style="29" bestFit="1" customWidth="1"/>
    <col min="3" max="3" width="11.21875" style="38" customWidth="1"/>
    <col min="4" max="7" width="9" style="29"/>
    <col min="8" max="8" width="10.44140625" style="42" bestFit="1" customWidth="1"/>
    <col min="9" max="9" width="9" style="43"/>
    <col min="10" max="10" width="10.44140625" style="42" bestFit="1" customWidth="1"/>
    <col min="11" max="11" width="9" style="43"/>
    <col min="12" max="13" width="9" style="29"/>
    <col min="14" max="14" width="10.44140625" style="30" bestFit="1" customWidth="1"/>
    <col min="15" max="15" width="9.44140625" style="29" bestFit="1" customWidth="1"/>
    <col min="16" max="18" width="9" style="29"/>
    <col min="19" max="19" width="10.44140625" style="30" bestFit="1" customWidth="1"/>
    <col min="20" max="20" width="10.44140625" style="29" bestFit="1" customWidth="1"/>
    <col min="21" max="23" width="9" style="29"/>
    <col min="24" max="25" width="9.44140625" style="30" bestFit="1" customWidth="1"/>
    <col min="26" max="16384" width="9" style="29"/>
  </cols>
  <sheetData>
    <row r="1" spans="2:26">
      <c r="H1" s="39"/>
      <c r="I1" s="40"/>
      <c r="J1" s="39"/>
      <c r="K1" s="40"/>
      <c r="V1" s="41">
        <v>40</v>
      </c>
    </row>
    <row r="2" spans="2:26">
      <c r="L2" t="s">
        <v>142</v>
      </c>
      <c r="M2" t="s">
        <v>143</v>
      </c>
      <c r="N2" s="1" t="s">
        <v>144</v>
      </c>
      <c r="O2" s="1" t="s">
        <v>145</v>
      </c>
      <c r="P2" t="s">
        <v>124</v>
      </c>
      <c r="Q2" t="s">
        <v>146</v>
      </c>
      <c r="R2" s="31"/>
      <c r="S2" s="32"/>
      <c r="T2" s="31"/>
      <c r="U2" s="31"/>
      <c r="X2" s="32"/>
      <c r="Y2" s="32"/>
      <c r="Z2" s="31"/>
    </row>
    <row r="3" spans="2:26">
      <c r="B3" s="30">
        <f>資料貼入!A3</f>
        <v>43739</v>
      </c>
      <c r="C3" s="38">
        <f>資料貼入!A3</f>
        <v>43739</v>
      </c>
      <c r="D3" s="29">
        <f>資料貼入!B3</f>
        <v>-34882.229999999996</v>
      </c>
      <c r="E3" s="29" cm="1">
        <f t="array" ref="E3">MovingDayDD($D$3:D3)</f>
        <v>-34882.229999999996</v>
      </c>
      <c r="F3" s="29">
        <f>IF(OR(C3&gt;總表!$B$30,C3=0),0,IF(E3=0,0,1+F2))</f>
        <v>1</v>
      </c>
      <c r="G3" s="29">
        <f>IF(F4=0,F3,0)</f>
        <v>0</v>
      </c>
      <c r="H3" s="42">
        <f t="shared" ref="H3:H66" si="0">IF(G3&gt;$V$1,B3,0)</f>
        <v>0</v>
      </c>
      <c r="I3" s="43">
        <f>G3</f>
        <v>0</v>
      </c>
      <c r="J3" s="42">
        <f>IF(F3=0,0,B3)</f>
        <v>43739</v>
      </c>
      <c r="K3" s="43">
        <f>G3</f>
        <v>0</v>
      </c>
      <c r="L3">
        <f>IF($G3="","",COUNTIF($G$3:$G$4053, "&gt;" &amp; $G3))</f>
        <v>126</v>
      </c>
      <c r="M3">
        <f>IF($G3="","",COUNTIF($G$3:$G3, $G3))</f>
        <v>1</v>
      </c>
      <c r="N3">
        <f t="shared" ref="N3:N66" si="1">IF($G3="","",L3+M3)</f>
        <v>127</v>
      </c>
      <c r="O3">
        <f>IFERROR(INDEX($G$3:$G$4053, MATCH(1, $N$3:$N$4053, 0)), "")</f>
        <v>187</v>
      </c>
      <c r="P3" s="1">
        <f>IF(Q3="","",Q3-O3)</f>
        <v>44957</v>
      </c>
      <c r="Q3" s="1">
        <f>IFERROR(INDEX($H$3:$H$4053, MATCH(1, $N$3:$N$4053, 0)), "")</f>
        <v>45144</v>
      </c>
      <c r="R3" s="31">
        <v>1</v>
      </c>
      <c r="S3" s="32">
        <f>LARGE($H:$H,R3)</f>
        <v>46026</v>
      </c>
      <c r="T3" s="32">
        <f>S3-U3</f>
        <v>45937</v>
      </c>
      <c r="U3" s="31">
        <f t="shared" ref="U3:U33" si="2">VLOOKUP(S3,H:I,2,FALSE)</f>
        <v>89</v>
      </c>
      <c r="X3" s="32">
        <f>LARGE(J:J,1)</f>
        <v>46201</v>
      </c>
      <c r="Y3" s="32">
        <f>X3-Z3</f>
        <v>46197</v>
      </c>
      <c r="Z3" s="31">
        <f>VLOOKUP(X3,J:K,2,FALSE)</f>
        <v>4</v>
      </c>
    </row>
    <row r="4" spans="2:26">
      <c r="B4" s="30">
        <f>資料貼入!A4</f>
        <v>43740</v>
      </c>
      <c r="C4" s="38">
        <f>資料貼入!A4</f>
        <v>43740</v>
      </c>
      <c r="D4" s="29">
        <f>資料貼入!B4</f>
        <v>-47727.09</v>
      </c>
      <c r="E4" s="29" cm="1">
        <f t="array" ref="E4">MovingDayDD($D$3:D4)</f>
        <v>-82609.319999999992</v>
      </c>
      <c r="F4" s="29">
        <f>IF(OR(C4&gt;總表!$B$30,C4=0),0,IF(E4=0,0,1+F3))</f>
        <v>2</v>
      </c>
      <c r="G4" s="29">
        <f t="shared" ref="G4:G67" si="3">IF(F5=0,F4,0)</f>
        <v>0</v>
      </c>
      <c r="H4" s="42">
        <f t="shared" si="0"/>
        <v>0</v>
      </c>
      <c r="I4" s="43">
        <f t="shared" ref="I4:I67" si="4">G4</f>
        <v>0</v>
      </c>
      <c r="J4" s="42">
        <f t="shared" ref="J4:J67" si="5">IF(F4=0,0,B4)</f>
        <v>43740</v>
      </c>
      <c r="K4" s="43">
        <f t="shared" ref="K4:K67" si="6">G4</f>
        <v>0</v>
      </c>
      <c r="L4">
        <f t="shared" ref="L4:L67" si="7">IF($G4="","",COUNTIF($G$3:$G$4053, "&gt;" &amp; $G4))</f>
        <v>126</v>
      </c>
      <c r="M4">
        <f>IF($G4="","",COUNTIF($G$3:$G4, $G4))</f>
        <v>2</v>
      </c>
      <c r="N4">
        <f t="shared" si="1"/>
        <v>128</v>
      </c>
      <c r="O4">
        <f>IFERROR(INDEX($G$3:$G$4053, MATCH(2, $N$3:$N$4053, 0)), "")</f>
        <v>146</v>
      </c>
      <c r="P4" s="1">
        <f>IF(Q4="","",Q4-O4)</f>
        <v>45251</v>
      </c>
      <c r="Q4" s="1">
        <f>IFERROR(INDEX($H$3:$H$4053, MATCH(2, $N$3:$N$4053, 0)), "")</f>
        <v>45397</v>
      </c>
      <c r="R4" s="31">
        <v>2</v>
      </c>
      <c r="S4" s="32">
        <f t="shared" ref="S4:S33" si="8">LARGE(H:H,R4)</f>
        <v>45812</v>
      </c>
      <c r="T4" s="32">
        <f t="shared" ref="T4:T33" si="9">S4-U4</f>
        <v>45690</v>
      </c>
      <c r="U4" s="31">
        <f t="shared" si="2"/>
        <v>122</v>
      </c>
    </row>
    <row r="5" spans="2:26">
      <c r="B5" s="30">
        <f>資料貼入!A5</f>
        <v>43741</v>
      </c>
      <c r="C5" s="38">
        <f>資料貼入!A5</f>
        <v>43741</v>
      </c>
      <c r="D5" s="29">
        <f>資料貼入!B5</f>
        <v>-27348.660000000003</v>
      </c>
      <c r="E5" s="29" cm="1">
        <f t="array" ref="E5">MovingDayDD($D$3:D5)</f>
        <v>-109957.98</v>
      </c>
      <c r="F5" s="29">
        <f>IF(OR(C5&gt;總表!$B$30,C5=0),0,IF(E5=0,0,1+F4))</f>
        <v>3</v>
      </c>
      <c r="G5" s="29">
        <f t="shared" si="3"/>
        <v>0</v>
      </c>
      <c r="H5" s="42">
        <f t="shared" si="0"/>
        <v>0</v>
      </c>
      <c r="I5" s="43">
        <f t="shared" si="4"/>
        <v>0</v>
      </c>
      <c r="J5" s="42">
        <f t="shared" si="5"/>
        <v>43741</v>
      </c>
      <c r="K5" s="43">
        <f t="shared" si="6"/>
        <v>0</v>
      </c>
      <c r="L5">
        <f t="shared" si="7"/>
        <v>126</v>
      </c>
      <c r="M5">
        <f>IF($G5="","",COUNTIF($G$3:$G5, $G5))</f>
        <v>3</v>
      </c>
      <c r="N5">
        <f t="shared" si="1"/>
        <v>129</v>
      </c>
      <c r="O5">
        <f>IFERROR(INDEX($G$3:$G$4053, MATCH(3, $N$3:$N$4053, 0)), "")</f>
        <v>122</v>
      </c>
      <c r="P5" s="1">
        <f>IF(Q5="","",Q5-O5)</f>
        <v>45690</v>
      </c>
      <c r="Q5" s="1">
        <f>IFERROR(INDEX($H$3:$H$4053, MATCH(3, $N$3:$N$4053, 0)), "")</f>
        <v>45812</v>
      </c>
      <c r="R5" s="31">
        <v>3</v>
      </c>
      <c r="S5" s="32">
        <f t="shared" si="8"/>
        <v>45579</v>
      </c>
      <c r="T5" s="32">
        <f t="shared" si="9"/>
        <v>45518</v>
      </c>
      <c r="U5" s="31">
        <f t="shared" si="2"/>
        <v>61</v>
      </c>
    </row>
    <row r="6" spans="2:26">
      <c r="B6" s="30">
        <f>資料貼入!A6</f>
        <v>43742</v>
      </c>
      <c r="C6" s="38">
        <f>資料貼入!A6</f>
        <v>43742</v>
      </c>
      <c r="D6" s="29">
        <f>資料貼入!B6</f>
        <v>-25552.89</v>
      </c>
      <c r="E6" s="29" cm="1">
        <f t="array" ref="E6">MovingDayDD($D$3:D6)</f>
        <v>-135510.87</v>
      </c>
      <c r="F6" s="29">
        <f>IF(OR(C6&gt;總表!$B$30,C6=0),0,IF(E6=0,0,1+F5))</f>
        <v>4</v>
      </c>
      <c r="G6" s="29">
        <f t="shared" si="3"/>
        <v>0</v>
      </c>
      <c r="H6" s="42">
        <f t="shared" si="0"/>
        <v>0</v>
      </c>
      <c r="I6" s="43">
        <f t="shared" si="4"/>
        <v>0</v>
      </c>
      <c r="J6" s="42">
        <f t="shared" si="5"/>
        <v>43742</v>
      </c>
      <c r="K6" s="43">
        <f t="shared" si="6"/>
        <v>0</v>
      </c>
      <c r="L6">
        <f t="shared" si="7"/>
        <v>126</v>
      </c>
      <c r="M6">
        <f>IF($G6="","",COUNTIF($G$3:$G6, $G6))</f>
        <v>4</v>
      </c>
      <c r="N6">
        <f t="shared" si="1"/>
        <v>130</v>
      </c>
      <c r="O6"/>
      <c r="P6"/>
      <c r="Q6"/>
      <c r="R6" s="31">
        <v>4</v>
      </c>
      <c r="S6" s="32">
        <f t="shared" si="8"/>
        <v>45397</v>
      </c>
      <c r="T6" s="32">
        <f t="shared" si="9"/>
        <v>45251</v>
      </c>
      <c r="U6" s="31">
        <f t="shared" si="2"/>
        <v>146</v>
      </c>
    </row>
    <row r="7" spans="2:26">
      <c r="B7" s="30">
        <f>資料貼入!A7</f>
        <v>43743</v>
      </c>
      <c r="C7" s="38">
        <f>資料貼入!A7</f>
        <v>43743</v>
      </c>
      <c r="D7" s="29">
        <f>資料貼入!B7</f>
        <v>0</v>
      </c>
      <c r="E7" s="29" cm="1">
        <f t="array" ref="E7">MovingDayDD($D$3:D7)</f>
        <v>-135510.87</v>
      </c>
      <c r="F7" s="29">
        <f>IF(OR(C7&gt;總表!$B$30,C7=0),0,IF(E7=0,0,1+F6))</f>
        <v>5</v>
      </c>
      <c r="G7" s="29">
        <f t="shared" si="3"/>
        <v>0</v>
      </c>
      <c r="H7" s="42">
        <f t="shared" si="0"/>
        <v>0</v>
      </c>
      <c r="I7" s="43">
        <f t="shared" si="4"/>
        <v>0</v>
      </c>
      <c r="J7" s="42">
        <f t="shared" si="5"/>
        <v>43743</v>
      </c>
      <c r="K7" s="43">
        <f t="shared" si="6"/>
        <v>0</v>
      </c>
      <c r="L7">
        <f t="shared" si="7"/>
        <v>126</v>
      </c>
      <c r="M7">
        <f>IF($G7="","",COUNTIF($G$3:$G7, $G7))</f>
        <v>5</v>
      </c>
      <c r="N7">
        <f t="shared" si="1"/>
        <v>131</v>
      </c>
      <c r="O7"/>
      <c r="P7"/>
      <c r="Q7"/>
      <c r="R7" s="31">
        <v>5</v>
      </c>
      <c r="S7" s="32">
        <f t="shared" si="8"/>
        <v>45210</v>
      </c>
      <c r="T7" s="32">
        <f t="shared" si="9"/>
        <v>45152</v>
      </c>
      <c r="U7" s="31">
        <f t="shared" si="2"/>
        <v>58</v>
      </c>
    </row>
    <row r="8" spans="2:26">
      <c r="B8" s="30">
        <f>資料貼入!A8</f>
        <v>43744</v>
      </c>
      <c r="C8" s="38">
        <f>資料貼入!A8</f>
        <v>43744</v>
      </c>
      <c r="D8" s="29">
        <f>資料貼入!B8</f>
        <v>0</v>
      </c>
      <c r="E8" s="29" cm="1">
        <f t="array" ref="E8">MovingDayDD($D$3:D8)</f>
        <v>-135510.87</v>
      </c>
      <c r="F8" s="29">
        <f>IF(OR(C8&gt;總表!$B$30,C8=0),0,IF(E8=0,0,1+F7))</f>
        <v>6</v>
      </c>
      <c r="G8" s="29">
        <f t="shared" si="3"/>
        <v>0</v>
      </c>
      <c r="H8" s="42">
        <f t="shared" si="0"/>
        <v>0</v>
      </c>
      <c r="I8" s="43">
        <f t="shared" si="4"/>
        <v>0</v>
      </c>
      <c r="J8" s="42">
        <f t="shared" si="5"/>
        <v>43744</v>
      </c>
      <c r="K8" s="43">
        <f t="shared" si="6"/>
        <v>0</v>
      </c>
      <c r="L8">
        <f t="shared" si="7"/>
        <v>126</v>
      </c>
      <c r="M8">
        <f>IF($G8="","",COUNTIF($G$3:$G8, $G8))</f>
        <v>6</v>
      </c>
      <c r="N8">
        <f t="shared" si="1"/>
        <v>132</v>
      </c>
      <c r="O8"/>
      <c r="P8"/>
      <c r="Q8"/>
      <c r="R8" s="31">
        <v>6</v>
      </c>
      <c r="S8" s="32">
        <f t="shared" si="8"/>
        <v>45144</v>
      </c>
      <c r="T8" s="32">
        <f t="shared" si="9"/>
        <v>44957</v>
      </c>
      <c r="U8" s="31">
        <f t="shared" si="2"/>
        <v>187</v>
      </c>
    </row>
    <row r="9" spans="2:26">
      <c r="B9" s="30">
        <f>資料貼入!A9</f>
        <v>43745</v>
      </c>
      <c r="C9" s="38">
        <f>資料貼入!A9</f>
        <v>43745</v>
      </c>
      <c r="D9" s="29">
        <f>資料貼入!B9</f>
        <v>-1636.8600000000006</v>
      </c>
      <c r="E9" s="29" cm="1">
        <f t="array" ref="E9">MovingDayDD($D$3:D9)</f>
        <v>-137147.72999999998</v>
      </c>
      <c r="F9" s="29">
        <f>IF(OR(C9&gt;總表!$B$30,C9=0),0,IF(E9=0,0,1+F8))</f>
        <v>7</v>
      </c>
      <c r="G9" s="29">
        <f t="shared" si="3"/>
        <v>0</v>
      </c>
      <c r="H9" s="42">
        <f t="shared" si="0"/>
        <v>0</v>
      </c>
      <c r="I9" s="43">
        <f t="shared" si="4"/>
        <v>0</v>
      </c>
      <c r="J9" s="42">
        <f t="shared" si="5"/>
        <v>43745</v>
      </c>
      <c r="K9" s="43">
        <f t="shared" si="6"/>
        <v>0</v>
      </c>
      <c r="L9">
        <f t="shared" si="7"/>
        <v>126</v>
      </c>
      <c r="M9">
        <f>IF($G9="","",COUNTIF($G$3:$G9, $G9))</f>
        <v>7</v>
      </c>
      <c r="N9">
        <f t="shared" si="1"/>
        <v>133</v>
      </c>
      <c r="O9"/>
      <c r="P9"/>
      <c r="Q9"/>
      <c r="R9" s="31">
        <v>7</v>
      </c>
      <c r="S9" s="32">
        <f t="shared" si="8"/>
        <v>44934</v>
      </c>
      <c r="T9" s="32">
        <f t="shared" si="9"/>
        <v>44881</v>
      </c>
      <c r="U9" s="31">
        <f t="shared" si="2"/>
        <v>53</v>
      </c>
    </row>
    <row r="10" spans="2:26">
      <c r="B10" s="30">
        <f>資料貼入!A10</f>
        <v>43746</v>
      </c>
      <c r="C10" s="38">
        <f>資料貼入!A10</f>
        <v>43746</v>
      </c>
      <c r="D10" s="29">
        <f>資料貼入!B10</f>
        <v>40583</v>
      </c>
      <c r="E10" s="29" cm="1">
        <f t="array" ref="E10">MovingDayDD($D$3:D10)</f>
        <v>-96564.729999999981</v>
      </c>
      <c r="F10" s="29">
        <f>IF(OR(C10&gt;總表!$B$30,C10=0),0,IF(E10=0,0,1+F9))</f>
        <v>8</v>
      </c>
      <c r="G10" s="29">
        <f t="shared" si="3"/>
        <v>0</v>
      </c>
      <c r="H10" s="42">
        <f t="shared" si="0"/>
        <v>0</v>
      </c>
      <c r="I10" s="43">
        <f t="shared" si="4"/>
        <v>0</v>
      </c>
      <c r="J10" s="42">
        <f t="shared" si="5"/>
        <v>43746</v>
      </c>
      <c r="K10" s="43">
        <f t="shared" si="6"/>
        <v>0</v>
      </c>
      <c r="L10">
        <f t="shared" si="7"/>
        <v>126</v>
      </c>
      <c r="M10">
        <f>IF($G10="","",COUNTIF($G$3:$G10, $G10))</f>
        <v>8</v>
      </c>
      <c r="N10">
        <f t="shared" si="1"/>
        <v>134</v>
      </c>
      <c r="O10"/>
      <c r="P10"/>
      <c r="Q10"/>
      <c r="R10" s="31">
        <v>8</v>
      </c>
      <c r="S10" s="32">
        <f t="shared" si="8"/>
        <v>44844</v>
      </c>
      <c r="T10" s="32">
        <f t="shared" si="9"/>
        <v>44754</v>
      </c>
      <c r="U10" s="31">
        <f t="shared" si="2"/>
        <v>90</v>
      </c>
    </row>
    <row r="11" spans="2:26">
      <c r="B11" s="30">
        <f>資料貼入!A11</f>
        <v>43747</v>
      </c>
      <c r="C11" s="38">
        <f>資料貼入!A11</f>
        <v>43747</v>
      </c>
      <c r="D11" s="29">
        <f>資料貼入!B11</f>
        <v>-30429.550000000003</v>
      </c>
      <c r="E11" s="29" cm="1">
        <f t="array" ref="E11">MovingDayDD($D$3:D11)</f>
        <v>-126994.27999999998</v>
      </c>
      <c r="F11" s="29">
        <f>IF(OR(C11&gt;總表!$B$30,C11=0),0,IF(E11=0,0,1+F10))</f>
        <v>9</v>
      </c>
      <c r="G11" s="29">
        <f t="shared" si="3"/>
        <v>0</v>
      </c>
      <c r="H11" s="42">
        <f t="shared" si="0"/>
        <v>0</v>
      </c>
      <c r="I11" s="43">
        <f t="shared" si="4"/>
        <v>0</v>
      </c>
      <c r="J11" s="42">
        <f t="shared" si="5"/>
        <v>43747</v>
      </c>
      <c r="K11" s="43">
        <f t="shared" si="6"/>
        <v>0</v>
      </c>
      <c r="L11">
        <f t="shared" si="7"/>
        <v>126</v>
      </c>
      <c r="M11">
        <f>IF($G11="","",COUNTIF($G$3:$G11, $G11))</f>
        <v>9</v>
      </c>
      <c r="N11">
        <f t="shared" si="1"/>
        <v>135</v>
      </c>
      <c r="O11"/>
      <c r="P11"/>
      <c r="Q11"/>
      <c r="R11" s="31">
        <v>9</v>
      </c>
      <c r="S11" s="32">
        <f t="shared" si="8"/>
        <v>44742</v>
      </c>
      <c r="T11" s="32">
        <f t="shared" si="9"/>
        <v>44700</v>
      </c>
      <c r="U11" s="31">
        <f t="shared" si="2"/>
        <v>42</v>
      </c>
    </row>
    <row r="12" spans="2:26">
      <c r="B12" s="30">
        <f>資料貼入!A12</f>
        <v>43748</v>
      </c>
      <c r="C12" s="38">
        <f>資料貼入!A12</f>
        <v>43748</v>
      </c>
      <c r="D12" s="29">
        <f>資料貼入!B12</f>
        <v>0</v>
      </c>
      <c r="E12" s="29" cm="1">
        <f t="array" ref="E12">MovingDayDD($D$3:D12)</f>
        <v>-126994.27999999998</v>
      </c>
      <c r="F12" s="29">
        <f>IF(OR(C12&gt;總表!$B$30,C12=0),0,IF(E12=0,0,1+F11))</f>
        <v>10</v>
      </c>
      <c r="G12" s="29">
        <f t="shared" si="3"/>
        <v>0</v>
      </c>
      <c r="H12" s="42">
        <f t="shared" si="0"/>
        <v>0</v>
      </c>
      <c r="I12" s="43">
        <f t="shared" si="4"/>
        <v>0</v>
      </c>
      <c r="J12" s="42">
        <f t="shared" si="5"/>
        <v>43748</v>
      </c>
      <c r="K12" s="43">
        <f t="shared" si="6"/>
        <v>0</v>
      </c>
      <c r="L12">
        <f t="shared" si="7"/>
        <v>126</v>
      </c>
      <c r="M12">
        <f>IF($G12="","",COUNTIF($G$3:$G12, $G12))</f>
        <v>10</v>
      </c>
      <c r="N12">
        <f t="shared" si="1"/>
        <v>136</v>
      </c>
      <c r="O12"/>
      <c r="P12"/>
      <c r="Q12"/>
      <c r="R12" s="31">
        <v>10</v>
      </c>
      <c r="S12" s="32">
        <f t="shared" si="8"/>
        <v>44698</v>
      </c>
      <c r="T12" s="32">
        <f t="shared" si="9"/>
        <v>44628</v>
      </c>
      <c r="U12" s="31">
        <f t="shared" si="2"/>
        <v>70</v>
      </c>
    </row>
    <row r="13" spans="2:26">
      <c r="B13" s="30">
        <f>資料貼入!A13</f>
        <v>43749</v>
      </c>
      <c r="C13" s="38">
        <f>資料貼入!A13</f>
        <v>43749</v>
      </c>
      <c r="D13" s="29">
        <f>資料貼入!B13</f>
        <v>0</v>
      </c>
      <c r="E13" s="29" cm="1">
        <f t="array" ref="E13">MovingDayDD($D$3:D13)</f>
        <v>-126994.27999999998</v>
      </c>
      <c r="F13" s="29">
        <f>IF(OR(C13&gt;總表!$B$30,C13=0),0,IF(E13=0,0,1+F12))</f>
        <v>11</v>
      </c>
      <c r="G13" s="29">
        <f t="shared" si="3"/>
        <v>0</v>
      </c>
      <c r="H13" s="42">
        <f t="shared" si="0"/>
        <v>0</v>
      </c>
      <c r="I13" s="43">
        <f t="shared" si="4"/>
        <v>0</v>
      </c>
      <c r="J13" s="42">
        <f t="shared" si="5"/>
        <v>43749</v>
      </c>
      <c r="K13" s="43">
        <f t="shared" si="6"/>
        <v>0</v>
      </c>
      <c r="L13">
        <f t="shared" si="7"/>
        <v>126</v>
      </c>
      <c r="M13">
        <f>IF($G13="","",COUNTIF($G$3:$G13, $G13))</f>
        <v>11</v>
      </c>
      <c r="N13">
        <f t="shared" si="1"/>
        <v>137</v>
      </c>
      <c r="O13"/>
      <c r="P13"/>
      <c r="Q13"/>
      <c r="R13" s="31">
        <v>11</v>
      </c>
      <c r="S13" s="32">
        <f t="shared" si="8"/>
        <v>44508</v>
      </c>
      <c r="T13" s="32">
        <f t="shared" si="9"/>
        <v>44438</v>
      </c>
      <c r="U13" s="31">
        <f t="shared" si="2"/>
        <v>70</v>
      </c>
    </row>
    <row r="14" spans="2:26">
      <c r="B14" s="30">
        <f>資料貼入!A14</f>
        <v>43750</v>
      </c>
      <c r="C14" s="38">
        <f>資料貼入!A14</f>
        <v>43750</v>
      </c>
      <c r="D14" s="29">
        <f>資料貼入!B14</f>
        <v>0</v>
      </c>
      <c r="E14" s="29" cm="1">
        <f t="array" ref="E14">MovingDayDD($D$3:D14)</f>
        <v>-126994.27999999998</v>
      </c>
      <c r="F14" s="29">
        <f>IF(OR(C14&gt;總表!$B$30,C14=0),0,IF(E14=0,0,1+F13))</f>
        <v>12</v>
      </c>
      <c r="G14" s="29">
        <f t="shared" si="3"/>
        <v>0</v>
      </c>
      <c r="H14" s="42">
        <f t="shared" si="0"/>
        <v>0</v>
      </c>
      <c r="I14" s="43">
        <f t="shared" si="4"/>
        <v>0</v>
      </c>
      <c r="J14" s="42">
        <f t="shared" si="5"/>
        <v>43750</v>
      </c>
      <c r="K14" s="43">
        <f t="shared" si="6"/>
        <v>0</v>
      </c>
      <c r="L14">
        <f t="shared" si="7"/>
        <v>126</v>
      </c>
      <c r="M14">
        <f>IF($G14="","",COUNTIF($G$3:$G14, $G14))</f>
        <v>12</v>
      </c>
      <c r="N14">
        <f t="shared" si="1"/>
        <v>138</v>
      </c>
      <c r="O14"/>
      <c r="P14"/>
      <c r="Q14"/>
      <c r="R14" s="31">
        <v>12</v>
      </c>
      <c r="S14" s="32">
        <f t="shared" si="8"/>
        <v>44433</v>
      </c>
      <c r="T14" s="32">
        <f t="shared" si="9"/>
        <v>44392</v>
      </c>
      <c r="U14" s="31">
        <f t="shared" si="2"/>
        <v>41</v>
      </c>
    </row>
    <row r="15" spans="2:26">
      <c r="B15" s="30">
        <f>資料貼入!A15</f>
        <v>43751</v>
      </c>
      <c r="C15" s="38">
        <f>資料貼入!A15</f>
        <v>43751</v>
      </c>
      <c r="D15" s="29">
        <f>資料貼入!B15</f>
        <v>0</v>
      </c>
      <c r="E15" s="29" cm="1">
        <f t="array" ref="E15">MovingDayDD($D$3:D15)</f>
        <v>-126994.27999999998</v>
      </c>
      <c r="F15" s="29">
        <f>IF(OR(C15&gt;總表!$B$30,C15=0),0,IF(E15=0,0,1+F14))</f>
        <v>13</v>
      </c>
      <c r="G15" s="29">
        <f t="shared" si="3"/>
        <v>0</v>
      </c>
      <c r="H15" s="42">
        <f t="shared" si="0"/>
        <v>0</v>
      </c>
      <c r="I15" s="43">
        <f t="shared" si="4"/>
        <v>0</v>
      </c>
      <c r="J15" s="42">
        <f t="shared" si="5"/>
        <v>43751</v>
      </c>
      <c r="K15" s="43">
        <f t="shared" si="6"/>
        <v>0</v>
      </c>
      <c r="L15">
        <f t="shared" si="7"/>
        <v>126</v>
      </c>
      <c r="M15">
        <f>IF($G15="","",COUNTIF($G$3:$G15, $G15))</f>
        <v>13</v>
      </c>
      <c r="N15">
        <f t="shared" si="1"/>
        <v>139</v>
      </c>
      <c r="O15"/>
      <c r="P15"/>
      <c r="Q15"/>
      <c r="R15" s="31">
        <v>13</v>
      </c>
      <c r="S15" s="32">
        <f t="shared" si="8"/>
        <v>44311</v>
      </c>
      <c r="T15" s="32">
        <f t="shared" si="9"/>
        <v>44217</v>
      </c>
      <c r="U15" s="31">
        <f t="shared" si="2"/>
        <v>94</v>
      </c>
    </row>
    <row r="16" spans="2:26">
      <c r="B16" s="30">
        <f>資料貼入!A16</f>
        <v>43752</v>
      </c>
      <c r="C16" s="38">
        <f>資料貼入!A16</f>
        <v>43752</v>
      </c>
      <c r="D16" s="29">
        <f>資料貼入!B16</f>
        <v>80372.47</v>
      </c>
      <c r="E16" s="29" cm="1">
        <f t="array" ref="E16">MovingDayDD($D$3:D16)</f>
        <v>-46621.809999999983</v>
      </c>
      <c r="F16" s="29">
        <f>IF(OR(C16&gt;總表!$B$30,C16=0),0,IF(E16=0,0,1+F15))</f>
        <v>14</v>
      </c>
      <c r="G16" s="29">
        <f t="shared" si="3"/>
        <v>0</v>
      </c>
      <c r="H16" s="42">
        <f t="shared" si="0"/>
        <v>0</v>
      </c>
      <c r="I16" s="43">
        <f t="shared" si="4"/>
        <v>0</v>
      </c>
      <c r="J16" s="42">
        <f t="shared" si="5"/>
        <v>43752</v>
      </c>
      <c r="K16" s="43">
        <f t="shared" si="6"/>
        <v>0</v>
      </c>
      <c r="L16">
        <f t="shared" si="7"/>
        <v>126</v>
      </c>
      <c r="M16">
        <f>IF($G16="","",COUNTIF($G$3:$G16, $G16))</f>
        <v>14</v>
      </c>
      <c r="N16">
        <f t="shared" si="1"/>
        <v>140</v>
      </c>
      <c r="O16"/>
      <c r="P16"/>
      <c r="Q16"/>
      <c r="R16" s="31">
        <v>14</v>
      </c>
      <c r="S16" s="32">
        <f t="shared" si="8"/>
        <v>44111</v>
      </c>
      <c r="T16" s="32">
        <f t="shared" si="9"/>
        <v>44063</v>
      </c>
      <c r="U16" s="31">
        <f t="shared" si="2"/>
        <v>48</v>
      </c>
    </row>
    <row r="17" spans="2:21">
      <c r="B17" s="30">
        <f>資料貼入!A17</f>
        <v>43753</v>
      </c>
      <c r="C17" s="38">
        <f>資料貼入!A17</f>
        <v>43753</v>
      </c>
      <c r="D17" s="29">
        <f>資料貼入!B17</f>
        <v>23900.73</v>
      </c>
      <c r="E17" s="29" cm="1">
        <f t="array" ref="E17">MovingDayDD($D$3:D17)</f>
        <v>-22721.079999999984</v>
      </c>
      <c r="F17" s="29">
        <f>IF(OR(C17&gt;總表!$B$30,C17=0),0,IF(E17=0,0,1+F16))</f>
        <v>15</v>
      </c>
      <c r="G17" s="29">
        <f t="shared" si="3"/>
        <v>15</v>
      </c>
      <c r="H17" s="42">
        <f t="shared" si="0"/>
        <v>0</v>
      </c>
      <c r="I17" s="43">
        <f t="shared" si="4"/>
        <v>15</v>
      </c>
      <c r="J17" s="42">
        <f t="shared" si="5"/>
        <v>43753</v>
      </c>
      <c r="K17" s="43">
        <f t="shared" si="6"/>
        <v>15</v>
      </c>
      <c r="L17">
        <f t="shared" si="7"/>
        <v>35</v>
      </c>
      <c r="M17">
        <f>IF($G17="","",COUNTIF($G$3:$G17, $G17))</f>
        <v>1</v>
      </c>
      <c r="N17">
        <f t="shared" si="1"/>
        <v>36</v>
      </c>
      <c r="O17"/>
      <c r="P17"/>
      <c r="Q17"/>
      <c r="R17" s="31">
        <v>15</v>
      </c>
      <c r="S17" s="32">
        <f t="shared" si="8"/>
        <v>0</v>
      </c>
      <c r="T17" s="32">
        <f t="shared" si="9"/>
        <v>0</v>
      </c>
      <c r="U17" s="31">
        <f t="shared" si="2"/>
        <v>0</v>
      </c>
    </row>
    <row r="18" spans="2:21">
      <c r="B18" s="30">
        <f>資料貼入!A18</f>
        <v>43754</v>
      </c>
      <c r="C18" s="38">
        <f>資料貼入!A18</f>
        <v>43754</v>
      </c>
      <c r="D18" s="29">
        <f>資料貼入!B18</f>
        <v>48296.35</v>
      </c>
      <c r="E18" s="29" cm="1">
        <f t="array" ref="E18">MovingDayDD($D$3:D18)</f>
        <v>0</v>
      </c>
      <c r="F18" s="29">
        <f>IF(OR(C18&gt;總表!$B$30,C18=0),0,IF(E18=0,0,1+F17))</f>
        <v>0</v>
      </c>
      <c r="G18" s="29">
        <f t="shared" si="3"/>
        <v>0</v>
      </c>
      <c r="H18" s="42">
        <f t="shared" si="0"/>
        <v>0</v>
      </c>
      <c r="I18" s="43">
        <f t="shared" si="4"/>
        <v>0</v>
      </c>
      <c r="J18" s="42">
        <f t="shared" si="5"/>
        <v>0</v>
      </c>
      <c r="K18" s="43">
        <f t="shared" si="6"/>
        <v>0</v>
      </c>
      <c r="L18">
        <f t="shared" si="7"/>
        <v>126</v>
      </c>
      <c r="M18">
        <f>IF($G18="","",COUNTIF($G$3:$G18, $G18))</f>
        <v>15</v>
      </c>
      <c r="N18">
        <f t="shared" si="1"/>
        <v>141</v>
      </c>
      <c r="O18"/>
      <c r="P18"/>
      <c r="Q18"/>
      <c r="R18" s="31">
        <v>16</v>
      </c>
      <c r="S18" s="32">
        <f t="shared" si="8"/>
        <v>0</v>
      </c>
      <c r="T18" s="32">
        <f t="shared" si="9"/>
        <v>0</v>
      </c>
      <c r="U18" s="31">
        <f t="shared" si="2"/>
        <v>0</v>
      </c>
    </row>
    <row r="19" spans="2:21">
      <c r="B19" s="30">
        <f>資料貼入!A19</f>
        <v>43755</v>
      </c>
      <c r="C19" s="38">
        <f>資料貼入!A19</f>
        <v>43755</v>
      </c>
      <c r="D19" s="29">
        <f>資料貼入!B19</f>
        <v>-1100</v>
      </c>
      <c r="E19" s="29" cm="1">
        <f t="array" ref="E19">MovingDayDD($D$3:D19)</f>
        <v>-1100</v>
      </c>
      <c r="F19" s="29">
        <f>IF(OR(C19&gt;總表!$B$30,C19=0),0,IF(E19=0,0,1+F18))</f>
        <v>1</v>
      </c>
      <c r="G19" s="29">
        <f t="shared" si="3"/>
        <v>0</v>
      </c>
      <c r="H19" s="42">
        <f t="shared" si="0"/>
        <v>0</v>
      </c>
      <c r="I19" s="43">
        <f t="shared" si="4"/>
        <v>0</v>
      </c>
      <c r="J19" s="42">
        <f t="shared" si="5"/>
        <v>43755</v>
      </c>
      <c r="K19" s="43">
        <f t="shared" si="6"/>
        <v>0</v>
      </c>
      <c r="L19">
        <f t="shared" si="7"/>
        <v>126</v>
      </c>
      <c r="M19">
        <f>IF($G19="","",COUNTIF($G$3:$G19, $G19))</f>
        <v>16</v>
      </c>
      <c r="N19">
        <f t="shared" si="1"/>
        <v>142</v>
      </c>
      <c r="O19"/>
      <c r="P19"/>
      <c r="Q19"/>
      <c r="R19" s="31">
        <v>17</v>
      </c>
      <c r="S19" s="32">
        <f t="shared" si="8"/>
        <v>0</v>
      </c>
      <c r="T19" s="32">
        <f t="shared" si="9"/>
        <v>0</v>
      </c>
      <c r="U19" s="31">
        <f t="shared" si="2"/>
        <v>0</v>
      </c>
    </row>
    <row r="20" spans="2:21">
      <c r="B20" s="30">
        <f>資料貼入!A20</f>
        <v>43756</v>
      </c>
      <c r="C20" s="38">
        <f>資料貼入!A20</f>
        <v>43756</v>
      </c>
      <c r="D20" s="29">
        <f>資料貼入!B20</f>
        <v>-30800</v>
      </c>
      <c r="E20" s="29" cm="1">
        <f t="array" ref="E20">MovingDayDD($D$3:D20)</f>
        <v>-31900</v>
      </c>
      <c r="F20" s="29">
        <f>IF(OR(C20&gt;總表!$B$30,C20=0),0,IF(E20=0,0,1+F19))</f>
        <v>2</v>
      </c>
      <c r="G20" s="29">
        <f t="shared" si="3"/>
        <v>0</v>
      </c>
      <c r="H20" s="42">
        <f t="shared" si="0"/>
        <v>0</v>
      </c>
      <c r="I20" s="43">
        <f t="shared" si="4"/>
        <v>0</v>
      </c>
      <c r="J20" s="42">
        <f t="shared" si="5"/>
        <v>43756</v>
      </c>
      <c r="K20" s="43">
        <f t="shared" si="6"/>
        <v>0</v>
      </c>
      <c r="L20">
        <f t="shared" si="7"/>
        <v>126</v>
      </c>
      <c r="M20">
        <f>IF($G20="","",COUNTIF($G$3:$G20, $G20))</f>
        <v>17</v>
      </c>
      <c r="N20">
        <f t="shared" si="1"/>
        <v>143</v>
      </c>
      <c r="O20"/>
      <c r="P20"/>
      <c r="Q20"/>
      <c r="R20" s="31">
        <v>18</v>
      </c>
      <c r="S20" s="32">
        <f t="shared" si="8"/>
        <v>0</v>
      </c>
      <c r="T20" s="32">
        <f t="shared" si="9"/>
        <v>0</v>
      </c>
      <c r="U20" s="31">
        <f t="shared" si="2"/>
        <v>0</v>
      </c>
    </row>
    <row r="21" spans="2:21">
      <c r="B21" s="30">
        <f>資料貼入!A21</f>
        <v>43757</v>
      </c>
      <c r="C21" s="38">
        <f>資料貼入!A21</f>
        <v>43757</v>
      </c>
      <c r="D21" s="29">
        <f>資料貼入!B21</f>
        <v>0</v>
      </c>
      <c r="E21" s="29" cm="1">
        <f t="array" ref="E21">MovingDayDD($D$3:D21)</f>
        <v>-31900</v>
      </c>
      <c r="F21" s="29">
        <f>IF(OR(C21&gt;總表!$B$30,C21=0),0,IF(E21=0,0,1+F20))</f>
        <v>3</v>
      </c>
      <c r="G21" s="29">
        <f t="shared" si="3"/>
        <v>0</v>
      </c>
      <c r="H21" s="42">
        <f t="shared" si="0"/>
        <v>0</v>
      </c>
      <c r="I21" s="43">
        <f t="shared" si="4"/>
        <v>0</v>
      </c>
      <c r="J21" s="42">
        <f t="shared" si="5"/>
        <v>43757</v>
      </c>
      <c r="K21" s="43">
        <f t="shared" si="6"/>
        <v>0</v>
      </c>
      <c r="L21">
        <f t="shared" si="7"/>
        <v>126</v>
      </c>
      <c r="M21">
        <f>IF($G21="","",COUNTIF($G$3:$G21, $G21))</f>
        <v>18</v>
      </c>
      <c r="N21">
        <f t="shared" si="1"/>
        <v>144</v>
      </c>
      <c r="O21"/>
      <c r="P21"/>
      <c r="Q21"/>
      <c r="R21" s="31">
        <v>19</v>
      </c>
      <c r="S21" s="32">
        <f t="shared" si="8"/>
        <v>0</v>
      </c>
      <c r="T21" s="32">
        <f t="shared" si="9"/>
        <v>0</v>
      </c>
      <c r="U21" s="31">
        <f t="shared" si="2"/>
        <v>0</v>
      </c>
    </row>
    <row r="22" spans="2:21">
      <c r="B22" s="30">
        <f>資料貼入!A22</f>
        <v>43758</v>
      </c>
      <c r="C22" s="38">
        <f>資料貼入!A22</f>
        <v>43758</v>
      </c>
      <c r="D22" s="29">
        <f>資料貼入!B22</f>
        <v>0</v>
      </c>
      <c r="E22" s="29" cm="1">
        <f t="array" ref="E22">MovingDayDD($D$3:D22)</f>
        <v>-31900</v>
      </c>
      <c r="F22" s="29">
        <f>IF(OR(C22&gt;總表!$B$30,C22=0),0,IF(E22=0,0,1+F21))</f>
        <v>4</v>
      </c>
      <c r="G22" s="29">
        <f t="shared" si="3"/>
        <v>0</v>
      </c>
      <c r="H22" s="42">
        <f t="shared" si="0"/>
        <v>0</v>
      </c>
      <c r="I22" s="43">
        <f t="shared" si="4"/>
        <v>0</v>
      </c>
      <c r="J22" s="42">
        <f t="shared" si="5"/>
        <v>43758</v>
      </c>
      <c r="K22" s="43">
        <f t="shared" si="6"/>
        <v>0</v>
      </c>
      <c r="L22">
        <f t="shared" si="7"/>
        <v>126</v>
      </c>
      <c r="M22">
        <f>IF($G22="","",COUNTIF($G$3:$G22, $G22))</f>
        <v>19</v>
      </c>
      <c r="N22">
        <f t="shared" si="1"/>
        <v>145</v>
      </c>
      <c r="O22"/>
      <c r="P22"/>
      <c r="Q22"/>
      <c r="R22" s="31">
        <v>20</v>
      </c>
      <c r="S22" s="32">
        <f t="shared" si="8"/>
        <v>0</v>
      </c>
      <c r="T22" s="32">
        <f t="shared" si="9"/>
        <v>0</v>
      </c>
      <c r="U22" s="31">
        <f t="shared" si="2"/>
        <v>0</v>
      </c>
    </row>
    <row r="23" spans="2:21">
      <c r="B23" s="30">
        <f>資料貼入!A23</f>
        <v>43759</v>
      </c>
      <c r="C23" s="38">
        <f>資料貼入!A23</f>
        <v>43759</v>
      </c>
      <c r="D23" s="29">
        <f>資料貼入!B23</f>
        <v>-13900</v>
      </c>
      <c r="E23" s="29" cm="1">
        <f t="array" ref="E23">MovingDayDD($D$3:D23)</f>
        <v>-45800</v>
      </c>
      <c r="F23" s="29">
        <f>IF(OR(C23&gt;總表!$B$30,C23=0),0,IF(E23=0,0,1+F22))</f>
        <v>5</v>
      </c>
      <c r="G23" s="29">
        <f t="shared" si="3"/>
        <v>5</v>
      </c>
      <c r="H23" s="42">
        <f t="shared" si="0"/>
        <v>0</v>
      </c>
      <c r="I23" s="43">
        <f t="shared" si="4"/>
        <v>5</v>
      </c>
      <c r="J23" s="42">
        <f t="shared" si="5"/>
        <v>43759</v>
      </c>
      <c r="K23" s="43">
        <f t="shared" si="6"/>
        <v>5</v>
      </c>
      <c r="L23">
        <f t="shared" si="7"/>
        <v>65</v>
      </c>
      <c r="M23">
        <f>IF($G23="","",COUNTIF($G$3:$G23, $G23))</f>
        <v>1</v>
      </c>
      <c r="N23">
        <f t="shared" si="1"/>
        <v>66</v>
      </c>
      <c r="O23"/>
      <c r="P23"/>
      <c r="Q23"/>
      <c r="R23" s="31">
        <v>21</v>
      </c>
      <c r="S23" s="32">
        <f t="shared" si="8"/>
        <v>0</v>
      </c>
      <c r="T23" s="32">
        <f t="shared" si="9"/>
        <v>0</v>
      </c>
      <c r="U23" s="31">
        <f t="shared" si="2"/>
        <v>0</v>
      </c>
    </row>
    <row r="24" spans="2:21">
      <c r="B24" s="30">
        <f>資料貼入!A24</f>
        <v>43760</v>
      </c>
      <c r="C24" s="38">
        <f>資料貼入!A24</f>
        <v>43760</v>
      </c>
      <c r="D24" s="29">
        <f>資料貼入!B24</f>
        <v>58852.340000000004</v>
      </c>
      <c r="E24" s="29" cm="1">
        <f t="array" ref="E24">MovingDayDD($D$3:D24)</f>
        <v>0</v>
      </c>
      <c r="F24" s="29">
        <f>IF(OR(C24&gt;總表!$B$30,C24=0),0,IF(E24=0,0,1+F23))</f>
        <v>0</v>
      </c>
      <c r="G24" s="29">
        <f t="shared" si="3"/>
        <v>0</v>
      </c>
      <c r="H24" s="42">
        <f t="shared" si="0"/>
        <v>0</v>
      </c>
      <c r="I24" s="43">
        <f t="shared" si="4"/>
        <v>0</v>
      </c>
      <c r="J24" s="42">
        <f t="shared" si="5"/>
        <v>0</v>
      </c>
      <c r="K24" s="43">
        <f t="shared" si="6"/>
        <v>0</v>
      </c>
      <c r="L24">
        <f t="shared" si="7"/>
        <v>126</v>
      </c>
      <c r="M24">
        <f>IF($G24="","",COUNTIF($G$3:$G24, $G24))</f>
        <v>20</v>
      </c>
      <c r="N24">
        <f t="shared" si="1"/>
        <v>146</v>
      </c>
      <c r="O24"/>
      <c r="P24"/>
      <c r="Q24"/>
      <c r="R24" s="31">
        <v>22</v>
      </c>
      <c r="S24" s="32">
        <f t="shared" si="8"/>
        <v>0</v>
      </c>
      <c r="T24" s="32">
        <f t="shared" si="9"/>
        <v>0</v>
      </c>
      <c r="U24" s="31">
        <f t="shared" si="2"/>
        <v>0</v>
      </c>
    </row>
    <row r="25" spans="2:21">
      <c r="B25" s="30">
        <f>資料貼入!A25</f>
        <v>43761</v>
      </c>
      <c r="C25" s="38">
        <f>資料貼入!A25</f>
        <v>43761</v>
      </c>
      <c r="D25" s="29">
        <f>資料貼入!B25</f>
        <v>-18000</v>
      </c>
      <c r="E25" s="29" cm="1">
        <f t="array" ref="E25">MovingDayDD($D$3:D25)</f>
        <v>-18000</v>
      </c>
      <c r="F25" s="29">
        <f>IF(OR(C25&gt;總表!$B$30,C25=0),0,IF(E25=0,0,1+F24))</f>
        <v>1</v>
      </c>
      <c r="G25" s="29">
        <f t="shared" si="3"/>
        <v>1</v>
      </c>
      <c r="H25" s="42">
        <f t="shared" si="0"/>
        <v>0</v>
      </c>
      <c r="I25" s="43">
        <f t="shared" si="4"/>
        <v>1</v>
      </c>
      <c r="J25" s="42">
        <f t="shared" si="5"/>
        <v>43761</v>
      </c>
      <c r="K25" s="43">
        <f t="shared" si="6"/>
        <v>1</v>
      </c>
      <c r="L25">
        <f t="shared" si="7"/>
        <v>103</v>
      </c>
      <c r="M25">
        <f>IF($G25="","",COUNTIF($G$3:$G25, $G25))</f>
        <v>1</v>
      </c>
      <c r="N25">
        <f t="shared" si="1"/>
        <v>104</v>
      </c>
      <c r="O25"/>
      <c r="P25"/>
      <c r="Q25"/>
      <c r="R25" s="31">
        <v>23</v>
      </c>
      <c r="S25" s="32">
        <f t="shared" si="8"/>
        <v>0</v>
      </c>
      <c r="T25" s="32">
        <f>S25-U25</f>
        <v>0</v>
      </c>
      <c r="U25" s="31">
        <f t="shared" si="2"/>
        <v>0</v>
      </c>
    </row>
    <row r="26" spans="2:21">
      <c r="B26" s="30">
        <f>資料貼入!A26</f>
        <v>43762</v>
      </c>
      <c r="C26" s="38">
        <f>資料貼入!A26</f>
        <v>43762</v>
      </c>
      <c r="D26" s="29">
        <f>資料貼入!B26</f>
        <v>38725.869999999995</v>
      </c>
      <c r="E26" s="29" cm="1">
        <f t="array" ref="E26">MovingDayDD($D$3:D26)</f>
        <v>0</v>
      </c>
      <c r="F26" s="29">
        <f>IF(OR(C26&gt;總表!$B$30,C26=0),0,IF(E26=0,0,1+F25))</f>
        <v>0</v>
      </c>
      <c r="G26" s="29">
        <f t="shared" si="3"/>
        <v>0</v>
      </c>
      <c r="H26" s="42">
        <f t="shared" si="0"/>
        <v>0</v>
      </c>
      <c r="I26" s="43">
        <f t="shared" si="4"/>
        <v>0</v>
      </c>
      <c r="J26" s="42">
        <f t="shared" si="5"/>
        <v>0</v>
      </c>
      <c r="K26" s="43">
        <f t="shared" si="6"/>
        <v>0</v>
      </c>
      <c r="L26">
        <f t="shared" si="7"/>
        <v>126</v>
      </c>
      <c r="M26">
        <f>IF($G26="","",COUNTIF($G$3:$G26, $G26))</f>
        <v>21</v>
      </c>
      <c r="N26">
        <f t="shared" si="1"/>
        <v>147</v>
      </c>
      <c r="O26"/>
      <c r="P26"/>
      <c r="Q26"/>
      <c r="R26" s="31">
        <v>24</v>
      </c>
      <c r="S26" s="32">
        <f t="shared" si="8"/>
        <v>0</v>
      </c>
      <c r="T26" s="32">
        <f t="shared" si="9"/>
        <v>0</v>
      </c>
      <c r="U26" s="31">
        <f t="shared" si="2"/>
        <v>0</v>
      </c>
    </row>
    <row r="27" spans="2:21">
      <c r="B27" s="30">
        <f>資料貼入!A27</f>
        <v>43763</v>
      </c>
      <c r="C27" s="38">
        <f>資料貼入!A27</f>
        <v>43763</v>
      </c>
      <c r="D27" s="29">
        <f>資料貼入!B27</f>
        <v>-1477.6399999999999</v>
      </c>
      <c r="E27" s="29" cm="1">
        <f t="array" ref="E27">MovingDayDD($D$3:D27)</f>
        <v>-1477.6399999999994</v>
      </c>
      <c r="F27" s="29">
        <f>IF(OR(C27&gt;總表!$B$30,C27=0),0,IF(E27=0,0,1+F26))</f>
        <v>1</v>
      </c>
      <c r="G27" s="29">
        <f t="shared" si="3"/>
        <v>0</v>
      </c>
      <c r="H27" s="42">
        <f t="shared" si="0"/>
        <v>0</v>
      </c>
      <c r="I27" s="43">
        <f t="shared" si="4"/>
        <v>0</v>
      </c>
      <c r="J27" s="42">
        <f t="shared" si="5"/>
        <v>43763</v>
      </c>
      <c r="K27" s="43">
        <f t="shared" si="6"/>
        <v>0</v>
      </c>
      <c r="L27">
        <f t="shared" si="7"/>
        <v>126</v>
      </c>
      <c r="M27">
        <f>IF($G27="","",COUNTIF($G$3:$G27, $G27))</f>
        <v>22</v>
      </c>
      <c r="N27">
        <f t="shared" si="1"/>
        <v>148</v>
      </c>
      <c r="O27"/>
      <c r="P27"/>
      <c r="Q27"/>
      <c r="R27" s="31">
        <v>25</v>
      </c>
      <c r="S27" s="32">
        <f t="shared" si="8"/>
        <v>0</v>
      </c>
      <c r="T27" s="32">
        <f t="shared" si="9"/>
        <v>0</v>
      </c>
      <c r="U27" s="31">
        <f t="shared" si="2"/>
        <v>0</v>
      </c>
    </row>
    <row r="28" spans="2:21">
      <c r="B28" s="30">
        <f>資料貼入!A28</f>
        <v>43764</v>
      </c>
      <c r="C28" s="38">
        <f>資料貼入!A28</f>
        <v>43764</v>
      </c>
      <c r="D28" s="29">
        <f>資料貼入!B28</f>
        <v>0</v>
      </c>
      <c r="E28" s="29" cm="1">
        <f t="array" ref="E28">MovingDayDD($D$3:D28)</f>
        <v>-1477.6399999999994</v>
      </c>
      <c r="F28" s="29">
        <f>IF(OR(C28&gt;總表!$B$30,C28=0),0,IF(E28=0,0,1+F27))</f>
        <v>2</v>
      </c>
      <c r="G28" s="29">
        <f t="shared" si="3"/>
        <v>0</v>
      </c>
      <c r="H28" s="42">
        <f t="shared" si="0"/>
        <v>0</v>
      </c>
      <c r="I28" s="43">
        <f t="shared" si="4"/>
        <v>0</v>
      </c>
      <c r="J28" s="42">
        <f t="shared" si="5"/>
        <v>43764</v>
      </c>
      <c r="K28" s="43">
        <f t="shared" si="6"/>
        <v>0</v>
      </c>
      <c r="L28">
        <f t="shared" si="7"/>
        <v>126</v>
      </c>
      <c r="M28">
        <f>IF($G28="","",COUNTIF($G$3:$G28, $G28))</f>
        <v>23</v>
      </c>
      <c r="N28">
        <f t="shared" si="1"/>
        <v>149</v>
      </c>
      <c r="O28"/>
      <c r="P28"/>
      <c r="Q28"/>
      <c r="R28" s="31">
        <v>26</v>
      </c>
      <c r="S28" s="32">
        <f t="shared" si="8"/>
        <v>0</v>
      </c>
      <c r="T28" s="32">
        <f t="shared" si="9"/>
        <v>0</v>
      </c>
      <c r="U28" s="31">
        <f t="shared" si="2"/>
        <v>0</v>
      </c>
    </row>
    <row r="29" spans="2:21">
      <c r="B29" s="30">
        <f>資料貼入!A29</f>
        <v>43765</v>
      </c>
      <c r="C29" s="38">
        <f>資料貼入!A29</f>
        <v>43765</v>
      </c>
      <c r="D29" s="29">
        <f>資料貼入!B29</f>
        <v>0</v>
      </c>
      <c r="E29" s="29" cm="1">
        <f t="array" ref="E29">MovingDayDD($D$3:D29)</f>
        <v>-1477.6399999999994</v>
      </c>
      <c r="F29" s="29">
        <f>IF(OR(C29&gt;總表!$B$30,C29=0),0,IF(E29=0,0,1+F28))</f>
        <v>3</v>
      </c>
      <c r="G29" s="29">
        <f t="shared" si="3"/>
        <v>3</v>
      </c>
      <c r="H29" s="42">
        <f t="shared" si="0"/>
        <v>0</v>
      </c>
      <c r="I29" s="43">
        <f t="shared" si="4"/>
        <v>3</v>
      </c>
      <c r="J29" s="42">
        <f t="shared" si="5"/>
        <v>43765</v>
      </c>
      <c r="K29" s="43">
        <f t="shared" si="6"/>
        <v>3</v>
      </c>
      <c r="L29">
        <f t="shared" si="7"/>
        <v>84</v>
      </c>
      <c r="M29">
        <f>IF($G29="","",COUNTIF($G$3:$G29, $G29))</f>
        <v>1</v>
      </c>
      <c r="N29">
        <f t="shared" si="1"/>
        <v>85</v>
      </c>
      <c r="O29"/>
      <c r="P29"/>
      <c r="Q29"/>
      <c r="R29" s="31">
        <v>27</v>
      </c>
      <c r="S29" s="32">
        <f t="shared" si="8"/>
        <v>0</v>
      </c>
      <c r="T29" s="32">
        <f t="shared" si="9"/>
        <v>0</v>
      </c>
      <c r="U29" s="31">
        <f t="shared" si="2"/>
        <v>0</v>
      </c>
    </row>
    <row r="30" spans="2:21">
      <c r="B30" s="30">
        <f>資料貼入!A30</f>
        <v>43766</v>
      </c>
      <c r="C30" s="38">
        <f>資料貼入!A30</f>
        <v>43766</v>
      </c>
      <c r="D30" s="29">
        <f>資料貼入!B30</f>
        <v>16521.580000000002</v>
      </c>
      <c r="E30" s="29" cm="1">
        <f t="array" ref="E30">MovingDayDD($D$3:D30)</f>
        <v>0</v>
      </c>
      <c r="F30" s="29">
        <f>IF(OR(C30&gt;總表!$B$30,C30=0),0,IF(E30=0,0,1+F29))</f>
        <v>0</v>
      </c>
      <c r="G30" s="29">
        <f t="shared" si="3"/>
        <v>0</v>
      </c>
      <c r="H30" s="42">
        <f t="shared" si="0"/>
        <v>0</v>
      </c>
      <c r="I30" s="43">
        <f t="shared" si="4"/>
        <v>0</v>
      </c>
      <c r="J30" s="42">
        <f t="shared" si="5"/>
        <v>0</v>
      </c>
      <c r="K30" s="43">
        <f t="shared" si="6"/>
        <v>0</v>
      </c>
      <c r="L30">
        <f t="shared" si="7"/>
        <v>126</v>
      </c>
      <c r="M30">
        <f>IF($G30="","",COUNTIF($G$3:$G30, $G30))</f>
        <v>24</v>
      </c>
      <c r="N30">
        <f t="shared" si="1"/>
        <v>150</v>
      </c>
      <c r="O30"/>
      <c r="P30"/>
      <c r="Q30"/>
      <c r="R30" s="31">
        <v>28</v>
      </c>
      <c r="S30" s="32">
        <f t="shared" si="8"/>
        <v>0</v>
      </c>
      <c r="T30" s="32">
        <f t="shared" si="9"/>
        <v>0</v>
      </c>
      <c r="U30" s="31">
        <f t="shared" si="2"/>
        <v>0</v>
      </c>
    </row>
    <row r="31" spans="2:21">
      <c r="B31" s="30">
        <f>資料貼入!A31</f>
        <v>43767</v>
      </c>
      <c r="C31" s="38">
        <f>資料貼入!A31</f>
        <v>43767</v>
      </c>
      <c r="D31" s="29">
        <f>資料貼入!B31</f>
        <v>6778.47</v>
      </c>
      <c r="E31" s="29" cm="1">
        <f t="array" ref="E31">MovingDayDD($D$3:D31)</f>
        <v>0</v>
      </c>
      <c r="F31" s="29">
        <f>IF(OR(C31&gt;總表!$B$30,C31=0),0,IF(E31=0,0,1+F30))</f>
        <v>0</v>
      </c>
      <c r="G31" s="29">
        <f t="shared" si="3"/>
        <v>0</v>
      </c>
      <c r="H31" s="42">
        <f t="shared" si="0"/>
        <v>0</v>
      </c>
      <c r="I31" s="43">
        <f t="shared" si="4"/>
        <v>0</v>
      </c>
      <c r="J31" s="42">
        <f t="shared" si="5"/>
        <v>0</v>
      </c>
      <c r="K31" s="43">
        <f t="shared" si="6"/>
        <v>0</v>
      </c>
      <c r="L31">
        <f t="shared" si="7"/>
        <v>126</v>
      </c>
      <c r="M31">
        <f>IF($G31="","",COUNTIF($G$3:$G31, $G31))</f>
        <v>25</v>
      </c>
      <c r="N31">
        <f t="shared" si="1"/>
        <v>151</v>
      </c>
      <c r="O31"/>
      <c r="P31"/>
      <c r="Q31"/>
      <c r="R31" s="31">
        <v>29</v>
      </c>
      <c r="S31" s="32">
        <f t="shared" si="8"/>
        <v>0</v>
      </c>
      <c r="T31" s="32">
        <f t="shared" si="9"/>
        <v>0</v>
      </c>
      <c r="U31" s="31">
        <f t="shared" si="2"/>
        <v>0</v>
      </c>
    </row>
    <row r="32" spans="2:21">
      <c r="B32" s="30">
        <f>資料貼入!A32</f>
        <v>43768</v>
      </c>
      <c r="C32" s="38">
        <f>資料貼入!A32</f>
        <v>43768</v>
      </c>
      <c r="D32" s="29">
        <f>資料貼入!B32</f>
        <v>-6718.1399999999994</v>
      </c>
      <c r="E32" s="29" cm="1">
        <f t="array" ref="E32">MovingDayDD($D$3:D32)</f>
        <v>-6718.1399999999994</v>
      </c>
      <c r="F32" s="29">
        <f>IF(OR(C32&gt;總表!$B$30,C32=0),0,IF(E32=0,0,1+F31))</f>
        <v>1</v>
      </c>
      <c r="G32" s="29">
        <f t="shared" si="3"/>
        <v>0</v>
      </c>
      <c r="H32" s="42">
        <f t="shared" si="0"/>
        <v>0</v>
      </c>
      <c r="I32" s="43">
        <f t="shared" si="4"/>
        <v>0</v>
      </c>
      <c r="J32" s="42">
        <f t="shared" si="5"/>
        <v>43768</v>
      </c>
      <c r="K32" s="43">
        <f t="shared" si="6"/>
        <v>0</v>
      </c>
      <c r="L32">
        <f t="shared" si="7"/>
        <v>126</v>
      </c>
      <c r="M32">
        <f>IF($G32="","",COUNTIF($G$3:$G32, $G32))</f>
        <v>26</v>
      </c>
      <c r="N32">
        <f t="shared" si="1"/>
        <v>152</v>
      </c>
      <c r="O32"/>
      <c r="P32"/>
      <c r="Q32"/>
      <c r="R32" s="31">
        <v>30</v>
      </c>
      <c r="S32" s="32">
        <f t="shared" si="8"/>
        <v>0</v>
      </c>
      <c r="T32" s="32">
        <f t="shared" si="9"/>
        <v>0</v>
      </c>
      <c r="U32" s="31">
        <f t="shared" si="2"/>
        <v>0</v>
      </c>
    </row>
    <row r="33" spans="2:21">
      <c r="B33" s="30">
        <f>資料貼入!A33</f>
        <v>43769</v>
      </c>
      <c r="C33" s="38">
        <f>資料貼入!A33</f>
        <v>43769</v>
      </c>
      <c r="D33" s="29">
        <f>資料貼入!B33</f>
        <v>-12381.869999999999</v>
      </c>
      <c r="E33" s="29" cm="1">
        <f t="array" ref="E33">MovingDayDD($D$3:D33)</f>
        <v>-19100.009999999995</v>
      </c>
      <c r="F33" s="29">
        <f>IF(OR(C33&gt;總表!$B$30,C33=0),0,IF(E33=0,0,1+F32))</f>
        <v>2</v>
      </c>
      <c r="G33" s="29">
        <f t="shared" si="3"/>
        <v>0</v>
      </c>
      <c r="H33" s="42">
        <f t="shared" si="0"/>
        <v>0</v>
      </c>
      <c r="I33" s="43">
        <f t="shared" si="4"/>
        <v>0</v>
      </c>
      <c r="J33" s="42">
        <f t="shared" si="5"/>
        <v>43769</v>
      </c>
      <c r="K33" s="43">
        <f t="shared" si="6"/>
        <v>0</v>
      </c>
      <c r="L33">
        <f t="shared" si="7"/>
        <v>126</v>
      </c>
      <c r="M33">
        <f>IF($G33="","",COUNTIF($G$3:$G33, $G33))</f>
        <v>27</v>
      </c>
      <c r="N33">
        <f t="shared" si="1"/>
        <v>153</v>
      </c>
      <c r="O33"/>
      <c r="P33"/>
      <c r="Q33"/>
      <c r="R33" s="31">
        <v>31</v>
      </c>
      <c r="S33" s="32">
        <f t="shared" si="8"/>
        <v>0</v>
      </c>
      <c r="T33" s="32">
        <f t="shared" si="9"/>
        <v>0</v>
      </c>
      <c r="U33" s="31">
        <f t="shared" si="2"/>
        <v>0</v>
      </c>
    </row>
    <row r="34" spans="2:21">
      <c r="B34" s="30">
        <f>資料貼入!A34</f>
        <v>43770</v>
      </c>
      <c r="C34" s="38">
        <f>資料貼入!A34</f>
        <v>43770</v>
      </c>
      <c r="D34" s="29">
        <f>資料貼入!B34</f>
        <v>6600</v>
      </c>
      <c r="E34" s="29" cm="1">
        <f t="array" ref="E34">MovingDayDD($D$3:D34)</f>
        <v>-12500.009999999995</v>
      </c>
      <c r="F34" s="29">
        <f>IF(OR(C34&gt;總表!$B$30,C34=0),0,IF(E34=0,0,1+F33))</f>
        <v>3</v>
      </c>
      <c r="G34" s="29">
        <f t="shared" si="3"/>
        <v>0</v>
      </c>
      <c r="H34" s="42">
        <f t="shared" si="0"/>
        <v>0</v>
      </c>
      <c r="I34" s="43">
        <f t="shared" si="4"/>
        <v>0</v>
      </c>
      <c r="J34" s="42">
        <f t="shared" si="5"/>
        <v>43770</v>
      </c>
      <c r="K34" s="43">
        <f t="shared" si="6"/>
        <v>0</v>
      </c>
      <c r="L34">
        <f t="shared" si="7"/>
        <v>126</v>
      </c>
      <c r="M34">
        <f>IF($G34="","",COUNTIF($G$3:$G34, $G34))</f>
        <v>28</v>
      </c>
      <c r="N34">
        <f t="shared" si="1"/>
        <v>154</v>
      </c>
      <c r="O34"/>
      <c r="P34"/>
      <c r="Q34"/>
      <c r="T34" s="30"/>
    </row>
    <row r="35" spans="2:21">
      <c r="B35" s="30">
        <f>資料貼入!A35</f>
        <v>43771</v>
      </c>
      <c r="C35" s="38">
        <f>資料貼入!A35</f>
        <v>43771</v>
      </c>
      <c r="D35" s="29">
        <f>資料貼入!B35</f>
        <v>0</v>
      </c>
      <c r="E35" s="29" cm="1">
        <f t="array" ref="E35">MovingDayDD($D$3:D35)</f>
        <v>-12500.009999999995</v>
      </c>
      <c r="F35" s="29">
        <f>IF(OR(C35&gt;總表!$B$30,C35=0),0,IF(E35=0,0,1+F34))</f>
        <v>4</v>
      </c>
      <c r="G35" s="29">
        <f t="shared" si="3"/>
        <v>0</v>
      </c>
      <c r="H35" s="42">
        <f t="shared" si="0"/>
        <v>0</v>
      </c>
      <c r="I35" s="43">
        <f t="shared" si="4"/>
        <v>0</v>
      </c>
      <c r="J35" s="42">
        <f t="shared" si="5"/>
        <v>43771</v>
      </c>
      <c r="K35" s="43">
        <f t="shared" si="6"/>
        <v>0</v>
      </c>
      <c r="L35">
        <f t="shared" si="7"/>
        <v>126</v>
      </c>
      <c r="M35">
        <f>IF($G35="","",COUNTIF($G$3:$G35, $G35))</f>
        <v>29</v>
      </c>
      <c r="N35">
        <f t="shared" si="1"/>
        <v>155</v>
      </c>
      <c r="O35"/>
      <c r="P35"/>
      <c r="Q35"/>
    </row>
    <row r="36" spans="2:21">
      <c r="B36" s="30">
        <f>資料貼入!A36</f>
        <v>43772</v>
      </c>
      <c r="C36" s="38">
        <f>資料貼入!A36</f>
        <v>43772</v>
      </c>
      <c r="D36" s="29">
        <f>資料貼入!B36</f>
        <v>0</v>
      </c>
      <c r="E36" s="29" cm="1">
        <f t="array" ref="E36">MovingDayDD($D$3:D36)</f>
        <v>-12500.009999999995</v>
      </c>
      <c r="F36" s="29">
        <f>IF(OR(C36&gt;總表!$B$30,C36=0),0,IF(E36=0,0,1+F35))</f>
        <v>5</v>
      </c>
      <c r="G36" s="29">
        <f t="shared" si="3"/>
        <v>5</v>
      </c>
      <c r="H36" s="42">
        <f t="shared" si="0"/>
        <v>0</v>
      </c>
      <c r="I36" s="43">
        <f t="shared" si="4"/>
        <v>5</v>
      </c>
      <c r="J36" s="42">
        <f t="shared" si="5"/>
        <v>43772</v>
      </c>
      <c r="K36" s="43">
        <f t="shared" si="6"/>
        <v>5</v>
      </c>
      <c r="L36">
        <f t="shared" si="7"/>
        <v>65</v>
      </c>
      <c r="M36">
        <f>IF($G36="","",COUNTIF($G$3:$G36, $G36))</f>
        <v>2</v>
      </c>
      <c r="N36">
        <f t="shared" si="1"/>
        <v>67</v>
      </c>
      <c r="O36"/>
      <c r="P36"/>
      <c r="Q36"/>
    </row>
    <row r="37" spans="2:21">
      <c r="B37" s="30">
        <f>資料貼入!A37</f>
        <v>43773</v>
      </c>
      <c r="C37" s="38">
        <f>資料貼入!A37</f>
        <v>43773</v>
      </c>
      <c r="D37" s="29">
        <f>資料貼入!B37</f>
        <v>218967.61</v>
      </c>
      <c r="E37" s="29" cm="1">
        <f t="array" ref="E37">MovingDayDD($D$3:D37)</f>
        <v>0</v>
      </c>
      <c r="F37" s="29">
        <f>IF(OR(C37&gt;總表!$B$30,C37=0),0,IF(E37=0,0,1+F36))</f>
        <v>0</v>
      </c>
      <c r="G37" s="29">
        <f t="shared" si="3"/>
        <v>0</v>
      </c>
      <c r="H37" s="42">
        <f t="shared" si="0"/>
        <v>0</v>
      </c>
      <c r="I37" s="43">
        <f t="shared" si="4"/>
        <v>0</v>
      </c>
      <c r="J37" s="42">
        <f t="shared" si="5"/>
        <v>0</v>
      </c>
      <c r="K37" s="43">
        <f t="shared" si="6"/>
        <v>0</v>
      </c>
      <c r="L37">
        <f t="shared" si="7"/>
        <v>126</v>
      </c>
      <c r="M37">
        <f>IF($G37="","",COUNTIF($G$3:$G37, $G37))</f>
        <v>30</v>
      </c>
      <c r="N37">
        <f t="shared" si="1"/>
        <v>156</v>
      </c>
      <c r="O37"/>
      <c r="P37"/>
      <c r="Q37"/>
    </row>
    <row r="38" spans="2:21">
      <c r="B38" s="30">
        <f>資料貼入!A38</f>
        <v>43774</v>
      </c>
      <c r="C38" s="38">
        <f>資料貼入!A38</f>
        <v>43774</v>
      </c>
      <c r="D38" s="29">
        <f>資料貼入!B38</f>
        <v>88303.7</v>
      </c>
      <c r="E38" s="29" cm="1">
        <f t="array" ref="E38">MovingDayDD($D$3:D38)</f>
        <v>0</v>
      </c>
      <c r="F38" s="29">
        <f>IF(OR(C38&gt;總表!$B$30,C38=0),0,IF(E38=0,0,1+F37))</f>
        <v>0</v>
      </c>
      <c r="G38" s="29">
        <f t="shared" si="3"/>
        <v>0</v>
      </c>
      <c r="H38" s="42">
        <f t="shared" si="0"/>
        <v>0</v>
      </c>
      <c r="I38" s="43">
        <f t="shared" si="4"/>
        <v>0</v>
      </c>
      <c r="J38" s="42">
        <f t="shared" si="5"/>
        <v>0</v>
      </c>
      <c r="K38" s="43">
        <f t="shared" si="6"/>
        <v>0</v>
      </c>
      <c r="L38">
        <f t="shared" si="7"/>
        <v>126</v>
      </c>
      <c r="M38">
        <f>IF($G38="","",COUNTIF($G$3:$G38, $G38))</f>
        <v>31</v>
      </c>
      <c r="N38">
        <f t="shared" si="1"/>
        <v>157</v>
      </c>
      <c r="O38"/>
      <c r="P38"/>
      <c r="Q38"/>
    </row>
    <row r="39" spans="2:21">
      <c r="B39" s="30">
        <f>資料貼入!A39</f>
        <v>43775</v>
      </c>
      <c r="C39" s="38">
        <f>資料貼入!A39</f>
        <v>43775</v>
      </c>
      <c r="D39" s="29">
        <f>資料貼入!B39</f>
        <v>-16049.470000000001</v>
      </c>
      <c r="E39" s="29" cm="1">
        <f t="array" ref="E39">MovingDayDD($D$3:D39)</f>
        <v>-16049.47000000003</v>
      </c>
      <c r="F39" s="29">
        <f>IF(OR(C39&gt;總表!$B$30,C39=0),0,IF(E39=0,0,1+F38))</f>
        <v>1</v>
      </c>
      <c r="G39" s="29">
        <f t="shared" si="3"/>
        <v>0</v>
      </c>
      <c r="H39" s="42">
        <f t="shared" si="0"/>
        <v>0</v>
      </c>
      <c r="I39" s="43">
        <f t="shared" si="4"/>
        <v>0</v>
      </c>
      <c r="J39" s="42">
        <f t="shared" si="5"/>
        <v>43775</v>
      </c>
      <c r="K39" s="43">
        <f t="shared" si="6"/>
        <v>0</v>
      </c>
      <c r="L39">
        <f t="shared" si="7"/>
        <v>126</v>
      </c>
      <c r="M39">
        <f>IF($G39="","",COUNTIF($G$3:$G39, $G39))</f>
        <v>32</v>
      </c>
      <c r="N39">
        <f t="shared" si="1"/>
        <v>158</v>
      </c>
      <c r="O39"/>
      <c r="P39"/>
      <c r="Q39"/>
    </row>
    <row r="40" spans="2:21">
      <c r="B40" s="30">
        <f>資料貼入!A40</f>
        <v>43776</v>
      </c>
      <c r="C40" s="38">
        <f>資料貼入!A40</f>
        <v>43776</v>
      </c>
      <c r="D40" s="29">
        <f>資料貼入!B40</f>
        <v>-14600</v>
      </c>
      <c r="E40" s="29" cm="1">
        <f t="array" ref="E40">MovingDayDD($D$3:D40)</f>
        <v>-30649.47000000003</v>
      </c>
      <c r="F40" s="29">
        <f>IF(OR(C40&gt;總表!$B$30,C40=0),0,IF(E40=0,0,1+F39))</f>
        <v>2</v>
      </c>
      <c r="G40" s="29">
        <f t="shared" si="3"/>
        <v>0</v>
      </c>
      <c r="H40" s="42">
        <f t="shared" si="0"/>
        <v>0</v>
      </c>
      <c r="I40" s="43">
        <f t="shared" si="4"/>
        <v>0</v>
      </c>
      <c r="J40" s="42">
        <f t="shared" si="5"/>
        <v>43776</v>
      </c>
      <c r="K40" s="43">
        <f t="shared" si="6"/>
        <v>0</v>
      </c>
      <c r="L40">
        <f t="shared" si="7"/>
        <v>126</v>
      </c>
      <c r="M40">
        <f>IF($G40="","",COUNTIF($G$3:$G40, $G40))</f>
        <v>33</v>
      </c>
      <c r="N40">
        <f t="shared" si="1"/>
        <v>159</v>
      </c>
      <c r="O40"/>
      <c r="P40"/>
      <c r="Q40"/>
    </row>
    <row r="41" spans="2:21">
      <c r="B41" s="30">
        <f>資料貼入!A41</f>
        <v>43777</v>
      </c>
      <c r="C41" s="38">
        <f>資料貼入!A41</f>
        <v>43777</v>
      </c>
      <c r="D41" s="29">
        <f>資料貼入!B41</f>
        <v>-54195.4</v>
      </c>
      <c r="E41" s="29" cm="1">
        <f t="array" ref="E41">MovingDayDD($D$3:D41)</f>
        <v>-84844.870000000054</v>
      </c>
      <c r="F41" s="29">
        <f>IF(OR(C41&gt;總表!$B$30,C41=0),0,IF(E41=0,0,1+F40))</f>
        <v>3</v>
      </c>
      <c r="G41" s="29">
        <f t="shared" si="3"/>
        <v>0</v>
      </c>
      <c r="H41" s="42">
        <f t="shared" si="0"/>
        <v>0</v>
      </c>
      <c r="I41" s="43">
        <f t="shared" si="4"/>
        <v>0</v>
      </c>
      <c r="J41" s="42">
        <f t="shared" si="5"/>
        <v>43777</v>
      </c>
      <c r="K41" s="43">
        <f t="shared" si="6"/>
        <v>0</v>
      </c>
      <c r="L41">
        <f t="shared" si="7"/>
        <v>126</v>
      </c>
      <c r="M41">
        <f>IF($G41="","",COUNTIF($G$3:$G41, $G41))</f>
        <v>34</v>
      </c>
      <c r="N41">
        <f t="shared" si="1"/>
        <v>160</v>
      </c>
      <c r="O41"/>
      <c r="P41"/>
      <c r="Q41"/>
    </row>
    <row r="42" spans="2:21">
      <c r="B42" s="30">
        <f>資料貼入!A42</f>
        <v>43778</v>
      </c>
      <c r="C42" s="38">
        <f>資料貼入!A42</f>
        <v>43778</v>
      </c>
      <c r="D42" s="29">
        <f>資料貼入!B42</f>
        <v>0</v>
      </c>
      <c r="E42" s="29" cm="1">
        <f t="array" ref="E42">MovingDayDD($D$3:D42)</f>
        <v>-84844.870000000054</v>
      </c>
      <c r="F42" s="29">
        <f>IF(OR(C42&gt;總表!$B$30,C42=0),0,IF(E42=0,0,1+F41))</f>
        <v>4</v>
      </c>
      <c r="G42" s="29">
        <f t="shared" si="3"/>
        <v>0</v>
      </c>
      <c r="H42" s="42">
        <f t="shared" si="0"/>
        <v>0</v>
      </c>
      <c r="I42" s="43">
        <f t="shared" si="4"/>
        <v>0</v>
      </c>
      <c r="J42" s="42">
        <f t="shared" si="5"/>
        <v>43778</v>
      </c>
      <c r="K42" s="43">
        <f t="shared" si="6"/>
        <v>0</v>
      </c>
      <c r="L42">
        <f t="shared" si="7"/>
        <v>126</v>
      </c>
      <c r="M42">
        <f>IF($G42="","",COUNTIF($G$3:$G42, $G42))</f>
        <v>35</v>
      </c>
      <c r="N42">
        <f t="shared" si="1"/>
        <v>161</v>
      </c>
      <c r="O42"/>
      <c r="P42"/>
      <c r="Q42"/>
    </row>
    <row r="43" spans="2:21">
      <c r="B43" s="30">
        <f>資料貼入!A43</f>
        <v>43779</v>
      </c>
      <c r="C43" s="38">
        <f>資料貼入!A43</f>
        <v>43779</v>
      </c>
      <c r="D43" s="29">
        <f>資料貼入!B43</f>
        <v>0</v>
      </c>
      <c r="E43" s="29" cm="1">
        <f t="array" ref="E43">MovingDayDD($D$3:D43)</f>
        <v>-84844.870000000054</v>
      </c>
      <c r="F43" s="29">
        <f>IF(OR(C43&gt;總表!$B$30,C43=0),0,IF(E43=0,0,1+F42))</f>
        <v>5</v>
      </c>
      <c r="G43" s="29">
        <f t="shared" si="3"/>
        <v>0</v>
      </c>
      <c r="H43" s="42">
        <f t="shared" si="0"/>
        <v>0</v>
      </c>
      <c r="I43" s="43">
        <f t="shared" si="4"/>
        <v>0</v>
      </c>
      <c r="J43" s="42">
        <f t="shared" si="5"/>
        <v>43779</v>
      </c>
      <c r="K43" s="43">
        <f t="shared" si="6"/>
        <v>0</v>
      </c>
      <c r="L43">
        <f t="shared" si="7"/>
        <v>126</v>
      </c>
      <c r="M43">
        <f>IF($G43="","",COUNTIF($G$3:$G43, $G43))</f>
        <v>36</v>
      </c>
      <c r="N43">
        <f t="shared" si="1"/>
        <v>162</v>
      </c>
      <c r="O43"/>
      <c r="P43"/>
      <c r="Q43"/>
    </row>
    <row r="44" spans="2:21">
      <c r="B44" s="30">
        <f>資料貼入!A44</f>
        <v>43780</v>
      </c>
      <c r="C44" s="38">
        <f>資料貼入!A44</f>
        <v>43780</v>
      </c>
      <c r="D44" s="29">
        <f>資料貼入!B44</f>
        <v>72465.33</v>
      </c>
      <c r="E44" s="29" cm="1">
        <f t="array" ref="E44">MovingDayDD($D$3:D44)</f>
        <v>-12379.540000000037</v>
      </c>
      <c r="F44" s="29">
        <f>IF(OR(C44&gt;總表!$B$30,C44=0),0,IF(E44=0,0,1+F43))</f>
        <v>6</v>
      </c>
      <c r="G44" s="29">
        <f t="shared" si="3"/>
        <v>0</v>
      </c>
      <c r="H44" s="42">
        <f t="shared" si="0"/>
        <v>0</v>
      </c>
      <c r="I44" s="43">
        <f t="shared" si="4"/>
        <v>0</v>
      </c>
      <c r="J44" s="42">
        <f t="shared" si="5"/>
        <v>43780</v>
      </c>
      <c r="K44" s="43">
        <f t="shared" si="6"/>
        <v>0</v>
      </c>
      <c r="L44">
        <f t="shared" si="7"/>
        <v>126</v>
      </c>
      <c r="M44">
        <f>IF($G44="","",COUNTIF($G$3:$G44, $G44))</f>
        <v>37</v>
      </c>
      <c r="N44">
        <f t="shared" si="1"/>
        <v>163</v>
      </c>
      <c r="O44"/>
      <c r="P44"/>
      <c r="Q44"/>
    </row>
    <row r="45" spans="2:21">
      <c r="B45" s="30">
        <f>資料貼入!A45</f>
        <v>43781</v>
      </c>
      <c r="C45" s="38">
        <f>資料貼入!A45</f>
        <v>43781</v>
      </c>
      <c r="D45" s="29">
        <f>資料貼入!B45</f>
        <v>-22044.400000000001</v>
      </c>
      <c r="E45" s="29" cm="1">
        <f t="array" ref="E45">MovingDayDD($D$3:D45)</f>
        <v>-34423.940000000061</v>
      </c>
      <c r="F45" s="29">
        <f>IF(OR(C45&gt;總表!$B$30,C45=0),0,IF(E45=0,0,1+F44))</f>
        <v>7</v>
      </c>
      <c r="G45" s="29">
        <f t="shared" si="3"/>
        <v>0</v>
      </c>
      <c r="H45" s="42">
        <f t="shared" si="0"/>
        <v>0</v>
      </c>
      <c r="I45" s="43">
        <f t="shared" si="4"/>
        <v>0</v>
      </c>
      <c r="J45" s="42">
        <f t="shared" si="5"/>
        <v>43781</v>
      </c>
      <c r="K45" s="43">
        <f t="shared" si="6"/>
        <v>0</v>
      </c>
      <c r="L45">
        <f t="shared" si="7"/>
        <v>126</v>
      </c>
      <c r="M45">
        <f>IF($G45="","",COUNTIF($G$3:$G45, $G45))</f>
        <v>38</v>
      </c>
      <c r="N45">
        <f t="shared" si="1"/>
        <v>164</v>
      </c>
      <c r="O45"/>
      <c r="P45"/>
      <c r="Q45"/>
    </row>
    <row r="46" spans="2:21">
      <c r="B46" s="30">
        <f>資料貼入!A46</f>
        <v>43782</v>
      </c>
      <c r="C46" s="38">
        <f>資料貼入!A46</f>
        <v>43782</v>
      </c>
      <c r="D46" s="29">
        <f>資料貼入!B46</f>
        <v>-12787.869999999999</v>
      </c>
      <c r="E46" s="29" cm="1">
        <f t="array" ref="E46">MovingDayDD($D$3:D46)</f>
        <v>-47211.810000000056</v>
      </c>
      <c r="F46" s="29">
        <f>IF(OR(C46&gt;總表!$B$30,C46=0),0,IF(E46=0,0,1+F45))</f>
        <v>8</v>
      </c>
      <c r="G46" s="29">
        <f t="shared" si="3"/>
        <v>0</v>
      </c>
      <c r="H46" s="42">
        <f t="shared" si="0"/>
        <v>0</v>
      </c>
      <c r="I46" s="43">
        <f t="shared" si="4"/>
        <v>0</v>
      </c>
      <c r="J46" s="42">
        <f t="shared" si="5"/>
        <v>43782</v>
      </c>
      <c r="K46" s="43">
        <f t="shared" si="6"/>
        <v>0</v>
      </c>
      <c r="L46">
        <f t="shared" si="7"/>
        <v>126</v>
      </c>
      <c r="M46">
        <f>IF($G46="","",COUNTIF($G$3:$G46, $G46))</f>
        <v>39</v>
      </c>
      <c r="N46">
        <f t="shared" si="1"/>
        <v>165</v>
      </c>
      <c r="O46"/>
      <c r="P46"/>
      <c r="Q46"/>
    </row>
    <row r="47" spans="2:21">
      <c r="B47" s="30">
        <f>資料貼入!A47</f>
        <v>43783</v>
      </c>
      <c r="C47" s="38">
        <f>資料貼入!A47</f>
        <v>43783</v>
      </c>
      <c r="D47" s="29">
        <f>資料貼入!B47</f>
        <v>-14000</v>
      </c>
      <c r="E47" s="29" cm="1">
        <f t="array" ref="E47">MovingDayDD($D$3:D47)</f>
        <v>-61211.810000000056</v>
      </c>
      <c r="F47" s="29">
        <f>IF(OR(C47&gt;總表!$B$30,C47=0),0,IF(E47=0,0,1+F46))</f>
        <v>9</v>
      </c>
      <c r="G47" s="29">
        <f t="shared" si="3"/>
        <v>0</v>
      </c>
      <c r="H47" s="42">
        <f t="shared" si="0"/>
        <v>0</v>
      </c>
      <c r="I47" s="43">
        <f t="shared" si="4"/>
        <v>0</v>
      </c>
      <c r="J47" s="42">
        <f t="shared" si="5"/>
        <v>43783</v>
      </c>
      <c r="K47" s="43">
        <f t="shared" si="6"/>
        <v>0</v>
      </c>
      <c r="L47">
        <f t="shared" si="7"/>
        <v>126</v>
      </c>
      <c r="M47">
        <f>IF($G47="","",COUNTIF($G$3:$G47, $G47))</f>
        <v>40</v>
      </c>
      <c r="N47">
        <f t="shared" si="1"/>
        <v>166</v>
      </c>
      <c r="O47"/>
      <c r="P47"/>
      <c r="Q47"/>
    </row>
    <row r="48" spans="2:21">
      <c r="B48" s="30">
        <f>資料貼入!A48</f>
        <v>43784</v>
      </c>
      <c r="C48" s="38">
        <f>資料貼入!A48</f>
        <v>43784</v>
      </c>
      <c r="D48" s="29">
        <f>資料貼入!B48</f>
        <v>18161.730000000003</v>
      </c>
      <c r="E48" s="29" cm="1">
        <f t="array" ref="E48">MovingDayDD($D$3:D48)</f>
        <v>-43050.080000000075</v>
      </c>
      <c r="F48" s="29">
        <f>IF(OR(C48&gt;總表!$B$30,C48=0),0,IF(E48=0,0,1+F47))</f>
        <v>10</v>
      </c>
      <c r="G48" s="29">
        <f t="shared" si="3"/>
        <v>0</v>
      </c>
      <c r="H48" s="42">
        <f t="shared" si="0"/>
        <v>0</v>
      </c>
      <c r="I48" s="43">
        <f t="shared" si="4"/>
        <v>0</v>
      </c>
      <c r="J48" s="42">
        <f t="shared" si="5"/>
        <v>43784</v>
      </c>
      <c r="K48" s="43">
        <f t="shared" si="6"/>
        <v>0</v>
      </c>
      <c r="L48">
        <f t="shared" si="7"/>
        <v>126</v>
      </c>
      <c r="M48">
        <f>IF($G48="","",COUNTIF($G$3:$G48, $G48))</f>
        <v>41</v>
      </c>
      <c r="N48">
        <f t="shared" si="1"/>
        <v>167</v>
      </c>
      <c r="O48"/>
      <c r="P48"/>
      <c r="Q48"/>
    </row>
    <row r="49" spans="2:17">
      <c r="B49" s="30">
        <f>資料貼入!A49</f>
        <v>43785</v>
      </c>
      <c r="C49" s="38">
        <f>資料貼入!A49</f>
        <v>43785</v>
      </c>
      <c r="D49" s="29">
        <f>資料貼入!B49</f>
        <v>0</v>
      </c>
      <c r="E49" s="29" cm="1">
        <f t="array" ref="E49">MovingDayDD($D$3:D49)</f>
        <v>-43050.080000000075</v>
      </c>
      <c r="F49" s="29">
        <f>IF(OR(C49&gt;總表!$B$30,C49=0),0,IF(E49=0,0,1+F48))</f>
        <v>11</v>
      </c>
      <c r="G49" s="29">
        <f t="shared" si="3"/>
        <v>0</v>
      </c>
      <c r="H49" s="42">
        <f t="shared" si="0"/>
        <v>0</v>
      </c>
      <c r="I49" s="43">
        <f t="shared" si="4"/>
        <v>0</v>
      </c>
      <c r="J49" s="42">
        <f t="shared" si="5"/>
        <v>43785</v>
      </c>
      <c r="K49" s="43">
        <f t="shared" si="6"/>
        <v>0</v>
      </c>
      <c r="L49">
        <f t="shared" si="7"/>
        <v>126</v>
      </c>
      <c r="M49">
        <f>IF($G49="","",COUNTIF($G$3:$G49, $G49))</f>
        <v>42</v>
      </c>
      <c r="N49">
        <f t="shared" si="1"/>
        <v>168</v>
      </c>
      <c r="O49"/>
      <c r="P49"/>
      <c r="Q49"/>
    </row>
    <row r="50" spans="2:17">
      <c r="B50" s="30">
        <f>資料貼入!A50</f>
        <v>43786</v>
      </c>
      <c r="C50" s="38">
        <f>資料貼入!A50</f>
        <v>43786</v>
      </c>
      <c r="D50" s="29">
        <f>資料貼入!B50</f>
        <v>0</v>
      </c>
      <c r="E50" s="29" cm="1">
        <f t="array" ref="E50">MovingDayDD($D$3:D50)</f>
        <v>-43050.080000000075</v>
      </c>
      <c r="F50" s="29">
        <f>IF(OR(C50&gt;總表!$B$30,C50=0),0,IF(E50=0,0,1+F49))</f>
        <v>12</v>
      </c>
      <c r="G50" s="29">
        <f t="shared" si="3"/>
        <v>12</v>
      </c>
      <c r="H50" s="42">
        <f t="shared" si="0"/>
        <v>0</v>
      </c>
      <c r="I50" s="43">
        <f t="shared" si="4"/>
        <v>12</v>
      </c>
      <c r="J50" s="42">
        <f t="shared" si="5"/>
        <v>43786</v>
      </c>
      <c r="K50" s="43">
        <f t="shared" si="6"/>
        <v>12</v>
      </c>
      <c r="L50">
        <f t="shared" si="7"/>
        <v>41</v>
      </c>
      <c r="M50">
        <f>IF($G50="","",COUNTIF($G$3:$G50, $G50))</f>
        <v>1</v>
      </c>
      <c r="N50">
        <f t="shared" si="1"/>
        <v>42</v>
      </c>
      <c r="O50"/>
      <c r="P50"/>
      <c r="Q50"/>
    </row>
    <row r="51" spans="2:17">
      <c r="B51" s="30">
        <f>資料貼入!A51</f>
        <v>43787</v>
      </c>
      <c r="C51" s="38">
        <f>資料貼入!A51</f>
        <v>43787</v>
      </c>
      <c r="D51" s="29">
        <f>資料貼入!B51</f>
        <v>51953.74</v>
      </c>
      <c r="E51" s="29" cm="1">
        <f t="array" ref="E51">MovingDayDD($D$3:D51)</f>
        <v>0</v>
      </c>
      <c r="F51" s="29">
        <f>IF(OR(C51&gt;總表!$B$30,C51=0),0,IF(E51=0,0,1+F50))</f>
        <v>0</v>
      </c>
      <c r="G51" s="29">
        <f t="shared" si="3"/>
        <v>0</v>
      </c>
      <c r="H51" s="42">
        <f t="shared" si="0"/>
        <v>0</v>
      </c>
      <c r="I51" s="43">
        <f t="shared" si="4"/>
        <v>0</v>
      </c>
      <c r="J51" s="42">
        <f t="shared" si="5"/>
        <v>0</v>
      </c>
      <c r="K51" s="43">
        <f t="shared" si="6"/>
        <v>0</v>
      </c>
      <c r="L51">
        <f t="shared" si="7"/>
        <v>126</v>
      </c>
      <c r="M51">
        <f>IF($G51="","",COUNTIF($G$3:$G51, $G51))</f>
        <v>43</v>
      </c>
      <c r="N51">
        <f t="shared" si="1"/>
        <v>169</v>
      </c>
      <c r="O51"/>
      <c r="P51"/>
      <c r="Q51"/>
    </row>
    <row r="52" spans="2:17">
      <c r="B52" s="30">
        <f>資料貼入!A52</f>
        <v>43788</v>
      </c>
      <c r="C52" s="38">
        <f>資料貼入!A52</f>
        <v>43788</v>
      </c>
      <c r="D52" s="29">
        <f>資料貼入!B52</f>
        <v>15100</v>
      </c>
      <c r="E52" s="29" cm="1">
        <f t="array" ref="E52">MovingDayDD($D$3:D52)</f>
        <v>0</v>
      </c>
      <c r="F52" s="29">
        <f>IF(OR(C52&gt;總表!$B$30,C52=0),0,IF(E52=0,0,1+F51))</f>
        <v>0</v>
      </c>
      <c r="G52" s="29">
        <f t="shared" si="3"/>
        <v>0</v>
      </c>
      <c r="H52" s="42">
        <f t="shared" si="0"/>
        <v>0</v>
      </c>
      <c r="I52" s="43">
        <f t="shared" si="4"/>
        <v>0</v>
      </c>
      <c r="J52" s="42">
        <f t="shared" si="5"/>
        <v>0</v>
      </c>
      <c r="K52" s="43">
        <f t="shared" si="6"/>
        <v>0</v>
      </c>
      <c r="L52">
        <f t="shared" si="7"/>
        <v>126</v>
      </c>
      <c r="M52">
        <f>IF($G52="","",COUNTIF($G$3:$G52, $G52))</f>
        <v>44</v>
      </c>
      <c r="N52">
        <f t="shared" si="1"/>
        <v>170</v>
      </c>
      <c r="O52"/>
      <c r="P52"/>
      <c r="Q52"/>
    </row>
    <row r="53" spans="2:17">
      <c r="B53" s="30">
        <f>資料貼入!A53</f>
        <v>43789</v>
      </c>
      <c r="C53" s="38">
        <f>資料貼入!A53</f>
        <v>43789</v>
      </c>
      <c r="D53" s="29">
        <f>資料貼入!B53</f>
        <v>-33700</v>
      </c>
      <c r="E53" s="29" cm="1">
        <f t="array" ref="E53">MovingDayDD($D$3:D53)</f>
        <v>-33700</v>
      </c>
      <c r="F53" s="29">
        <f>IF(OR(C53&gt;總表!$B$30,C53=0),0,IF(E53=0,0,1+F52))</f>
        <v>1</v>
      </c>
      <c r="G53" s="29">
        <f t="shared" si="3"/>
        <v>0</v>
      </c>
      <c r="H53" s="42">
        <f t="shared" si="0"/>
        <v>0</v>
      </c>
      <c r="I53" s="43">
        <f t="shared" si="4"/>
        <v>0</v>
      </c>
      <c r="J53" s="42">
        <f t="shared" si="5"/>
        <v>43789</v>
      </c>
      <c r="K53" s="43">
        <f t="shared" si="6"/>
        <v>0</v>
      </c>
      <c r="L53">
        <f t="shared" si="7"/>
        <v>126</v>
      </c>
      <c r="M53">
        <f>IF($G53="","",COUNTIF($G$3:$G53, $G53))</f>
        <v>45</v>
      </c>
      <c r="N53">
        <f t="shared" si="1"/>
        <v>171</v>
      </c>
      <c r="O53"/>
      <c r="P53"/>
      <c r="Q53"/>
    </row>
    <row r="54" spans="2:17">
      <c r="B54" s="30">
        <f>資料貼入!A54</f>
        <v>43790</v>
      </c>
      <c r="C54" s="38">
        <f>資料貼入!A54</f>
        <v>43790</v>
      </c>
      <c r="D54" s="29">
        <f>資料貼入!B54</f>
        <v>-59481.86</v>
      </c>
      <c r="E54" s="29" cm="1">
        <f t="array" ref="E54">MovingDayDD($D$3:D54)</f>
        <v>-93181.859999999986</v>
      </c>
      <c r="F54" s="29">
        <f>IF(OR(C54&gt;總表!$B$30,C54=0),0,IF(E54=0,0,1+F53))</f>
        <v>2</v>
      </c>
      <c r="G54" s="29">
        <f t="shared" si="3"/>
        <v>0</v>
      </c>
      <c r="H54" s="42">
        <f t="shared" si="0"/>
        <v>0</v>
      </c>
      <c r="I54" s="43">
        <f t="shared" si="4"/>
        <v>0</v>
      </c>
      <c r="J54" s="42">
        <f t="shared" si="5"/>
        <v>43790</v>
      </c>
      <c r="K54" s="43">
        <f t="shared" si="6"/>
        <v>0</v>
      </c>
      <c r="L54">
        <f t="shared" si="7"/>
        <v>126</v>
      </c>
      <c r="M54">
        <f>IF($G54="","",COUNTIF($G$3:$G54, $G54))</f>
        <v>46</v>
      </c>
      <c r="N54">
        <f t="shared" si="1"/>
        <v>172</v>
      </c>
      <c r="O54"/>
      <c r="P54"/>
      <c r="Q54"/>
    </row>
    <row r="55" spans="2:17">
      <c r="B55" s="30">
        <f>資料貼入!A55</f>
        <v>43791</v>
      </c>
      <c r="C55" s="38">
        <f>資料貼入!A55</f>
        <v>43791</v>
      </c>
      <c r="D55" s="29">
        <f>資料貼入!B55</f>
        <v>-14093.93</v>
      </c>
      <c r="E55" s="29" cm="1">
        <f t="array" ref="E55">MovingDayDD($D$3:D55)</f>
        <v>-107275.78999999998</v>
      </c>
      <c r="F55" s="29">
        <f>IF(OR(C55&gt;總表!$B$30,C55=0),0,IF(E55=0,0,1+F54))</f>
        <v>3</v>
      </c>
      <c r="G55" s="29">
        <f t="shared" si="3"/>
        <v>0</v>
      </c>
      <c r="H55" s="42">
        <f t="shared" si="0"/>
        <v>0</v>
      </c>
      <c r="I55" s="43">
        <f t="shared" si="4"/>
        <v>0</v>
      </c>
      <c r="J55" s="42">
        <f t="shared" si="5"/>
        <v>43791</v>
      </c>
      <c r="K55" s="43">
        <f t="shared" si="6"/>
        <v>0</v>
      </c>
      <c r="L55">
        <f t="shared" si="7"/>
        <v>126</v>
      </c>
      <c r="M55">
        <f>IF($G55="","",COUNTIF($G$3:$G55, $G55))</f>
        <v>47</v>
      </c>
      <c r="N55">
        <f t="shared" si="1"/>
        <v>173</v>
      </c>
      <c r="O55"/>
      <c r="P55"/>
      <c r="Q55"/>
    </row>
    <row r="56" spans="2:17">
      <c r="B56" s="30">
        <f>資料貼入!A56</f>
        <v>43792</v>
      </c>
      <c r="C56" s="38">
        <f>資料貼入!A56</f>
        <v>43792</v>
      </c>
      <c r="D56" s="29">
        <f>資料貼入!B56</f>
        <v>0</v>
      </c>
      <c r="E56" s="29" cm="1">
        <f t="array" ref="E56">MovingDayDD($D$3:D56)</f>
        <v>-107275.78999999998</v>
      </c>
      <c r="F56" s="29">
        <f>IF(OR(C56&gt;總表!$B$30,C56=0),0,IF(E56=0,0,1+F55))</f>
        <v>4</v>
      </c>
      <c r="G56" s="29">
        <f t="shared" si="3"/>
        <v>0</v>
      </c>
      <c r="H56" s="42">
        <f t="shared" si="0"/>
        <v>0</v>
      </c>
      <c r="I56" s="43">
        <f t="shared" si="4"/>
        <v>0</v>
      </c>
      <c r="J56" s="42">
        <f t="shared" si="5"/>
        <v>43792</v>
      </c>
      <c r="K56" s="43">
        <f t="shared" si="6"/>
        <v>0</v>
      </c>
      <c r="L56">
        <f t="shared" si="7"/>
        <v>126</v>
      </c>
      <c r="M56">
        <f>IF($G56="","",COUNTIF($G$3:$G56, $G56))</f>
        <v>48</v>
      </c>
      <c r="N56">
        <f t="shared" si="1"/>
        <v>174</v>
      </c>
      <c r="O56"/>
      <c r="P56"/>
      <c r="Q56"/>
    </row>
    <row r="57" spans="2:17">
      <c r="B57" s="30">
        <f>資料貼入!A57</f>
        <v>43793</v>
      </c>
      <c r="C57" s="38">
        <f>資料貼入!A57</f>
        <v>43793</v>
      </c>
      <c r="D57" s="29">
        <f>資料貼入!B57</f>
        <v>0</v>
      </c>
      <c r="E57" s="29" cm="1">
        <f t="array" ref="E57">MovingDayDD($D$3:D57)</f>
        <v>-107275.78999999998</v>
      </c>
      <c r="F57" s="29">
        <f>IF(OR(C57&gt;總表!$B$30,C57=0),0,IF(E57=0,0,1+F56))</f>
        <v>5</v>
      </c>
      <c r="G57" s="29">
        <f t="shared" si="3"/>
        <v>0</v>
      </c>
      <c r="H57" s="42">
        <f t="shared" si="0"/>
        <v>0</v>
      </c>
      <c r="I57" s="43">
        <f t="shared" si="4"/>
        <v>0</v>
      </c>
      <c r="J57" s="42">
        <f t="shared" si="5"/>
        <v>43793</v>
      </c>
      <c r="K57" s="43">
        <f t="shared" si="6"/>
        <v>0</v>
      </c>
      <c r="L57">
        <f t="shared" si="7"/>
        <v>126</v>
      </c>
      <c r="M57">
        <f>IF($G57="","",COUNTIF($G$3:$G57, $G57))</f>
        <v>49</v>
      </c>
      <c r="N57">
        <f t="shared" si="1"/>
        <v>175</v>
      </c>
      <c r="O57"/>
      <c r="P57"/>
      <c r="Q57"/>
    </row>
    <row r="58" spans="2:17">
      <c r="B58" s="30">
        <f>資料貼入!A58</f>
        <v>43794</v>
      </c>
      <c r="C58" s="38">
        <f>資料貼入!A58</f>
        <v>43794</v>
      </c>
      <c r="D58" s="29">
        <f>資料貼入!B58</f>
        <v>-7596.119999999999</v>
      </c>
      <c r="E58" s="29" cm="1">
        <f t="array" ref="E58">MovingDayDD($D$3:D58)</f>
        <v>-114871.90999999997</v>
      </c>
      <c r="F58" s="29">
        <f>IF(OR(C58&gt;總表!$B$30,C58=0),0,IF(E58=0,0,1+F57))</f>
        <v>6</v>
      </c>
      <c r="G58" s="29">
        <f t="shared" si="3"/>
        <v>0</v>
      </c>
      <c r="H58" s="42">
        <f t="shared" si="0"/>
        <v>0</v>
      </c>
      <c r="I58" s="43">
        <f t="shared" si="4"/>
        <v>0</v>
      </c>
      <c r="J58" s="42">
        <f t="shared" si="5"/>
        <v>43794</v>
      </c>
      <c r="K58" s="43">
        <f t="shared" si="6"/>
        <v>0</v>
      </c>
      <c r="L58">
        <f t="shared" si="7"/>
        <v>126</v>
      </c>
      <c r="M58">
        <f>IF($G58="","",COUNTIF($G$3:$G58, $G58))</f>
        <v>50</v>
      </c>
      <c r="N58">
        <f t="shared" si="1"/>
        <v>176</v>
      </c>
      <c r="O58"/>
      <c r="P58"/>
      <c r="Q58"/>
    </row>
    <row r="59" spans="2:17">
      <c r="B59" s="30">
        <f>資料貼入!A59</f>
        <v>43795</v>
      </c>
      <c r="C59" s="38">
        <f>資料貼入!A59</f>
        <v>43795</v>
      </c>
      <c r="D59" s="29">
        <f>資料貼入!B59</f>
        <v>-26197.11</v>
      </c>
      <c r="E59" s="29" cm="1">
        <f t="array" ref="E59">MovingDayDD($D$3:D59)</f>
        <v>-141069.01999999996</v>
      </c>
      <c r="F59" s="29">
        <f>IF(OR(C59&gt;總表!$B$30,C59=0),0,IF(E59=0,0,1+F58))</f>
        <v>7</v>
      </c>
      <c r="G59" s="29">
        <f t="shared" si="3"/>
        <v>0</v>
      </c>
      <c r="H59" s="42">
        <f t="shared" si="0"/>
        <v>0</v>
      </c>
      <c r="I59" s="43">
        <f t="shared" si="4"/>
        <v>0</v>
      </c>
      <c r="J59" s="42">
        <f t="shared" si="5"/>
        <v>43795</v>
      </c>
      <c r="K59" s="43">
        <f t="shared" si="6"/>
        <v>0</v>
      </c>
      <c r="L59">
        <f t="shared" si="7"/>
        <v>126</v>
      </c>
      <c r="M59">
        <f>IF($G59="","",COUNTIF($G$3:$G59, $G59))</f>
        <v>51</v>
      </c>
      <c r="N59">
        <f t="shared" si="1"/>
        <v>177</v>
      </c>
      <c r="O59"/>
      <c r="P59"/>
      <c r="Q59"/>
    </row>
    <row r="60" spans="2:17">
      <c r="B60" s="30">
        <f>資料貼入!A60</f>
        <v>43796</v>
      </c>
      <c r="C60" s="38">
        <f>資料貼入!A60</f>
        <v>43796</v>
      </c>
      <c r="D60" s="29">
        <f>資料貼入!B60</f>
        <v>16205.96</v>
      </c>
      <c r="E60" s="29" cm="1">
        <f t="array" ref="E60">MovingDayDD($D$3:D60)</f>
        <v>-124863.05999999994</v>
      </c>
      <c r="F60" s="29">
        <f>IF(OR(C60&gt;總表!$B$30,C60=0),0,IF(E60=0,0,1+F59))</f>
        <v>8</v>
      </c>
      <c r="G60" s="29">
        <f t="shared" si="3"/>
        <v>0</v>
      </c>
      <c r="H60" s="42">
        <f t="shared" si="0"/>
        <v>0</v>
      </c>
      <c r="I60" s="43">
        <f t="shared" si="4"/>
        <v>0</v>
      </c>
      <c r="J60" s="42">
        <f t="shared" si="5"/>
        <v>43796</v>
      </c>
      <c r="K60" s="43">
        <f t="shared" si="6"/>
        <v>0</v>
      </c>
      <c r="L60">
        <f t="shared" si="7"/>
        <v>126</v>
      </c>
      <c r="M60">
        <f>IF($G60="","",COUNTIF($G$3:$G60, $G60))</f>
        <v>52</v>
      </c>
      <c r="N60">
        <f t="shared" si="1"/>
        <v>178</v>
      </c>
      <c r="O60"/>
      <c r="P60"/>
      <c r="Q60"/>
    </row>
    <row r="61" spans="2:17">
      <c r="B61" s="30">
        <f>資料貼入!A61</f>
        <v>43797</v>
      </c>
      <c r="C61" s="38">
        <f>資料貼入!A61</f>
        <v>43797</v>
      </c>
      <c r="D61" s="29">
        <f>資料貼入!B61</f>
        <v>-42397.47</v>
      </c>
      <c r="E61" s="29" cm="1">
        <f t="array" ref="E61">MovingDayDD($D$3:D61)</f>
        <v>-167260.52999999994</v>
      </c>
      <c r="F61" s="29">
        <f>IF(OR(C61&gt;總表!$B$30,C61=0),0,IF(E61=0,0,1+F60))</f>
        <v>9</v>
      </c>
      <c r="G61" s="29">
        <f t="shared" si="3"/>
        <v>0</v>
      </c>
      <c r="H61" s="42">
        <f t="shared" si="0"/>
        <v>0</v>
      </c>
      <c r="I61" s="43">
        <f t="shared" si="4"/>
        <v>0</v>
      </c>
      <c r="J61" s="42">
        <f t="shared" si="5"/>
        <v>43797</v>
      </c>
      <c r="K61" s="43">
        <f t="shared" si="6"/>
        <v>0</v>
      </c>
      <c r="L61">
        <f t="shared" si="7"/>
        <v>126</v>
      </c>
      <c r="M61">
        <f>IF($G61="","",COUNTIF($G$3:$G61, $G61))</f>
        <v>53</v>
      </c>
      <c r="N61">
        <f t="shared" si="1"/>
        <v>179</v>
      </c>
      <c r="O61"/>
      <c r="P61"/>
      <c r="Q61"/>
    </row>
    <row r="62" spans="2:17">
      <c r="B62" s="30">
        <f>資料貼入!A62</f>
        <v>43798</v>
      </c>
      <c r="C62" s="38">
        <f>資料貼入!A62</f>
        <v>43798</v>
      </c>
      <c r="D62" s="29">
        <f>資料貼入!B62</f>
        <v>59160.979999999996</v>
      </c>
      <c r="E62" s="29" cm="1">
        <f t="array" ref="E62">MovingDayDD($D$3:D62)</f>
        <v>-108099.54999999993</v>
      </c>
      <c r="F62" s="29">
        <f>IF(OR(C62&gt;總表!$B$30,C62=0),0,IF(E62=0,0,1+F61))</f>
        <v>10</v>
      </c>
      <c r="G62" s="29">
        <f t="shared" si="3"/>
        <v>0</v>
      </c>
      <c r="H62" s="42">
        <f t="shared" si="0"/>
        <v>0</v>
      </c>
      <c r="I62" s="43">
        <f t="shared" si="4"/>
        <v>0</v>
      </c>
      <c r="J62" s="42">
        <f t="shared" si="5"/>
        <v>43798</v>
      </c>
      <c r="K62" s="43">
        <f t="shared" si="6"/>
        <v>0</v>
      </c>
      <c r="L62">
        <f t="shared" si="7"/>
        <v>126</v>
      </c>
      <c r="M62">
        <f>IF($G62="","",COUNTIF($G$3:$G62, $G62))</f>
        <v>54</v>
      </c>
      <c r="N62">
        <f t="shared" si="1"/>
        <v>180</v>
      </c>
      <c r="O62"/>
      <c r="P62"/>
      <c r="Q62"/>
    </row>
    <row r="63" spans="2:17">
      <c r="B63" s="30">
        <f>資料貼入!A63</f>
        <v>43799</v>
      </c>
      <c r="C63" s="38">
        <f>資料貼入!A63</f>
        <v>43799</v>
      </c>
      <c r="D63" s="29">
        <f>資料貼入!B63</f>
        <v>0</v>
      </c>
      <c r="E63" s="29" cm="1">
        <f t="array" ref="E63">MovingDayDD($D$3:D63)</f>
        <v>-108099.54999999993</v>
      </c>
      <c r="F63" s="29">
        <f>IF(OR(C63&gt;總表!$B$30,C63=0),0,IF(E63=0,0,1+F62))</f>
        <v>11</v>
      </c>
      <c r="G63" s="29">
        <f t="shared" si="3"/>
        <v>0</v>
      </c>
      <c r="H63" s="42">
        <f t="shared" si="0"/>
        <v>0</v>
      </c>
      <c r="I63" s="43">
        <f t="shared" si="4"/>
        <v>0</v>
      </c>
      <c r="J63" s="42">
        <f t="shared" si="5"/>
        <v>43799</v>
      </c>
      <c r="K63" s="43">
        <f t="shared" si="6"/>
        <v>0</v>
      </c>
      <c r="L63">
        <f t="shared" si="7"/>
        <v>126</v>
      </c>
      <c r="M63">
        <f>IF($G63="","",COUNTIF($G$3:$G63, $G63))</f>
        <v>55</v>
      </c>
      <c r="N63">
        <f t="shared" si="1"/>
        <v>181</v>
      </c>
      <c r="O63"/>
      <c r="P63"/>
      <c r="Q63"/>
    </row>
    <row r="64" spans="2:17">
      <c r="B64" s="30">
        <f>資料貼入!A64</f>
        <v>43800</v>
      </c>
      <c r="C64" s="38">
        <f>資料貼入!A64</f>
        <v>43800</v>
      </c>
      <c r="D64" s="29">
        <f>資料貼入!B64</f>
        <v>0</v>
      </c>
      <c r="E64" s="29" cm="1">
        <f t="array" ref="E64">MovingDayDD($D$3:D64)</f>
        <v>-108099.54999999993</v>
      </c>
      <c r="F64" s="29">
        <f>IF(OR(C64&gt;總表!$B$30,C64=0),0,IF(E64=0,0,1+F63))</f>
        <v>12</v>
      </c>
      <c r="G64" s="29">
        <f t="shared" si="3"/>
        <v>0</v>
      </c>
      <c r="H64" s="42">
        <f t="shared" si="0"/>
        <v>0</v>
      </c>
      <c r="I64" s="43">
        <f t="shared" si="4"/>
        <v>0</v>
      </c>
      <c r="J64" s="42">
        <f t="shared" si="5"/>
        <v>43800</v>
      </c>
      <c r="K64" s="43">
        <f t="shared" si="6"/>
        <v>0</v>
      </c>
      <c r="L64">
        <f t="shared" si="7"/>
        <v>126</v>
      </c>
      <c r="M64">
        <f>IF($G64="","",COUNTIF($G$3:$G64, $G64))</f>
        <v>56</v>
      </c>
      <c r="N64">
        <f t="shared" si="1"/>
        <v>182</v>
      </c>
      <c r="O64"/>
      <c r="P64"/>
      <c r="Q64"/>
    </row>
    <row r="65" spans="2:17">
      <c r="B65" s="30">
        <f>資料貼入!A65</f>
        <v>43801</v>
      </c>
      <c r="C65" s="38">
        <f>資料貼入!A65</f>
        <v>43801</v>
      </c>
      <c r="D65" s="29">
        <f>資料貼入!B65</f>
        <v>-42844.34</v>
      </c>
      <c r="E65" s="29" cm="1">
        <f t="array" ref="E65">MovingDayDD($D$3:D65)</f>
        <v>-150943.88999999993</v>
      </c>
      <c r="F65" s="29">
        <f>IF(OR(C65&gt;總表!$B$30,C65=0),0,IF(E65=0,0,1+F64))</f>
        <v>13</v>
      </c>
      <c r="G65" s="29">
        <f t="shared" si="3"/>
        <v>0</v>
      </c>
      <c r="H65" s="42">
        <f t="shared" si="0"/>
        <v>0</v>
      </c>
      <c r="I65" s="43">
        <f t="shared" si="4"/>
        <v>0</v>
      </c>
      <c r="J65" s="42">
        <f t="shared" si="5"/>
        <v>43801</v>
      </c>
      <c r="K65" s="43">
        <f t="shared" si="6"/>
        <v>0</v>
      </c>
      <c r="L65">
        <f t="shared" si="7"/>
        <v>126</v>
      </c>
      <c r="M65">
        <f>IF($G65="","",COUNTIF($G$3:$G65, $G65))</f>
        <v>57</v>
      </c>
      <c r="N65">
        <f t="shared" si="1"/>
        <v>183</v>
      </c>
      <c r="O65"/>
      <c r="P65"/>
      <c r="Q65"/>
    </row>
    <row r="66" spans="2:17">
      <c r="B66" s="30">
        <f>資料貼入!A66</f>
        <v>43802</v>
      </c>
      <c r="C66" s="38">
        <f>資料貼入!A66</f>
        <v>43802</v>
      </c>
      <c r="D66" s="29">
        <f>資料貼入!B66</f>
        <v>-14878.769999999999</v>
      </c>
      <c r="E66" s="29" cm="1">
        <f t="array" ref="E66">MovingDayDD($D$3:D66)</f>
        <v>-165822.65999999992</v>
      </c>
      <c r="F66" s="29">
        <f>IF(OR(C66&gt;總表!$B$30,C66=0),0,IF(E66=0,0,1+F65))</f>
        <v>14</v>
      </c>
      <c r="G66" s="29">
        <f t="shared" si="3"/>
        <v>0</v>
      </c>
      <c r="H66" s="42">
        <f t="shared" si="0"/>
        <v>0</v>
      </c>
      <c r="I66" s="43">
        <f t="shared" si="4"/>
        <v>0</v>
      </c>
      <c r="J66" s="42">
        <f t="shared" si="5"/>
        <v>43802</v>
      </c>
      <c r="K66" s="43">
        <f t="shared" si="6"/>
        <v>0</v>
      </c>
      <c r="L66">
        <f t="shared" si="7"/>
        <v>126</v>
      </c>
      <c r="M66">
        <f>IF($G66="","",COUNTIF($G$3:$G66, $G66))</f>
        <v>58</v>
      </c>
      <c r="N66">
        <f t="shared" si="1"/>
        <v>184</v>
      </c>
      <c r="O66"/>
      <c r="P66"/>
      <c r="Q66"/>
    </row>
    <row r="67" spans="2:17">
      <c r="B67" s="30">
        <f>資料貼入!A67</f>
        <v>43803</v>
      </c>
      <c r="C67" s="38">
        <f>資料貼入!A67</f>
        <v>43803</v>
      </c>
      <c r="D67" s="29">
        <f>資料貼入!B67</f>
        <v>7600</v>
      </c>
      <c r="E67" s="29" cm="1">
        <f t="array" ref="E67">MovingDayDD($D$3:D67)</f>
        <v>-158222.65999999992</v>
      </c>
      <c r="F67" s="29">
        <f>IF(OR(C67&gt;總表!$B$30,C67=0),0,IF(E67=0,0,1+F66))</f>
        <v>15</v>
      </c>
      <c r="G67" s="29">
        <f t="shared" si="3"/>
        <v>0</v>
      </c>
      <c r="H67" s="42">
        <f t="shared" ref="H67:H130" si="10">IF(G67&gt;$V$1,B67,0)</f>
        <v>0</v>
      </c>
      <c r="I67" s="43">
        <f t="shared" si="4"/>
        <v>0</v>
      </c>
      <c r="J67" s="42">
        <f t="shared" si="5"/>
        <v>43803</v>
      </c>
      <c r="K67" s="43">
        <f t="shared" si="6"/>
        <v>0</v>
      </c>
      <c r="L67">
        <f t="shared" si="7"/>
        <v>126</v>
      </c>
      <c r="M67">
        <f>IF($G67="","",COUNTIF($G$3:$G67, $G67))</f>
        <v>59</v>
      </c>
      <c r="N67">
        <f t="shared" ref="N67:N130" si="11">IF($G67="","",L67+M67)</f>
        <v>185</v>
      </c>
      <c r="O67"/>
      <c r="P67"/>
      <c r="Q67"/>
    </row>
    <row r="68" spans="2:17">
      <c r="B68" s="30">
        <f>資料貼入!A68</f>
        <v>43804</v>
      </c>
      <c r="C68" s="38">
        <f>資料貼入!A68</f>
        <v>43804</v>
      </c>
      <c r="D68" s="29">
        <f>資料貼入!B68</f>
        <v>-4742.4399999999987</v>
      </c>
      <c r="E68" s="29" cm="1">
        <f t="array" ref="E68">MovingDayDD($D$3:D68)</f>
        <v>-162965.09999999992</v>
      </c>
      <c r="F68" s="29">
        <f>IF(OR(C68&gt;總表!$B$30,C68=0),0,IF(E68=0,0,1+F67))</f>
        <v>16</v>
      </c>
      <c r="G68" s="29">
        <f t="shared" ref="G68:G131" si="12">IF(F69=0,F68,0)</f>
        <v>0</v>
      </c>
      <c r="H68" s="42">
        <f t="shared" si="10"/>
        <v>0</v>
      </c>
      <c r="I68" s="43">
        <f t="shared" ref="I68:I131" si="13">G68</f>
        <v>0</v>
      </c>
      <c r="J68" s="42">
        <f t="shared" ref="J68:J131" si="14">IF(F68=0,0,B68)</f>
        <v>43804</v>
      </c>
      <c r="K68" s="43">
        <f t="shared" ref="K68:K131" si="15">G68</f>
        <v>0</v>
      </c>
      <c r="L68">
        <f t="shared" ref="L68:L131" si="16">IF($G68="","",COUNTIF($G$3:$G$4053, "&gt;" &amp; $G68))</f>
        <v>126</v>
      </c>
      <c r="M68">
        <f>IF($G68="","",COUNTIF($G$3:$G68, $G68))</f>
        <v>60</v>
      </c>
      <c r="N68">
        <f t="shared" si="11"/>
        <v>186</v>
      </c>
      <c r="O68"/>
      <c r="P68"/>
      <c r="Q68"/>
    </row>
    <row r="69" spans="2:17">
      <c r="B69" s="30">
        <f>資料貼入!A69</f>
        <v>43805</v>
      </c>
      <c r="C69" s="38">
        <f>資料貼入!A69</f>
        <v>43805</v>
      </c>
      <c r="D69" s="29">
        <f>資料貼入!B69</f>
        <v>7352.46</v>
      </c>
      <c r="E69" s="29" cm="1">
        <f t="array" ref="E69">MovingDayDD($D$3:D69)</f>
        <v>-155612.63999999993</v>
      </c>
      <c r="F69" s="29">
        <f>IF(OR(C69&gt;總表!$B$30,C69=0),0,IF(E69=0,0,1+F68))</f>
        <v>17</v>
      </c>
      <c r="G69" s="29">
        <f t="shared" si="12"/>
        <v>0</v>
      </c>
      <c r="H69" s="42">
        <f t="shared" si="10"/>
        <v>0</v>
      </c>
      <c r="I69" s="43">
        <f t="shared" si="13"/>
        <v>0</v>
      </c>
      <c r="J69" s="42">
        <f t="shared" si="14"/>
        <v>43805</v>
      </c>
      <c r="K69" s="43">
        <f t="shared" si="15"/>
        <v>0</v>
      </c>
      <c r="L69">
        <f t="shared" si="16"/>
        <v>126</v>
      </c>
      <c r="M69">
        <f>IF($G69="","",COUNTIF($G$3:$G69, $G69))</f>
        <v>61</v>
      </c>
      <c r="N69">
        <f t="shared" si="11"/>
        <v>187</v>
      </c>
      <c r="O69"/>
      <c r="P69"/>
      <c r="Q69"/>
    </row>
    <row r="70" spans="2:17">
      <c r="B70" s="30">
        <f>資料貼入!A70</f>
        <v>43806</v>
      </c>
      <c r="C70" s="38">
        <f>資料貼入!A70</f>
        <v>43806</v>
      </c>
      <c r="D70" s="29">
        <f>資料貼入!B70</f>
        <v>0</v>
      </c>
      <c r="E70" s="29" cm="1">
        <f t="array" ref="E70">MovingDayDD($D$3:D70)</f>
        <v>-155612.63999999993</v>
      </c>
      <c r="F70" s="29">
        <f>IF(OR(C70&gt;總表!$B$30,C70=0),0,IF(E70=0,0,1+F69))</f>
        <v>18</v>
      </c>
      <c r="G70" s="29">
        <f t="shared" si="12"/>
        <v>0</v>
      </c>
      <c r="H70" s="42">
        <f t="shared" si="10"/>
        <v>0</v>
      </c>
      <c r="I70" s="43">
        <f t="shared" si="13"/>
        <v>0</v>
      </c>
      <c r="J70" s="42">
        <f t="shared" si="14"/>
        <v>43806</v>
      </c>
      <c r="K70" s="43">
        <f t="shared" si="15"/>
        <v>0</v>
      </c>
      <c r="L70">
        <f t="shared" si="16"/>
        <v>126</v>
      </c>
      <c r="M70">
        <f>IF($G70="","",COUNTIF($G$3:$G70, $G70))</f>
        <v>62</v>
      </c>
      <c r="N70">
        <f t="shared" si="11"/>
        <v>188</v>
      </c>
      <c r="O70"/>
      <c r="P70"/>
      <c r="Q70"/>
    </row>
    <row r="71" spans="2:17">
      <c r="B71" s="30">
        <f>資料貼入!A71</f>
        <v>43807</v>
      </c>
      <c r="C71" s="38">
        <f>資料貼入!A71</f>
        <v>43807</v>
      </c>
      <c r="D71" s="29">
        <f>資料貼入!B71</f>
        <v>0</v>
      </c>
      <c r="E71" s="29" cm="1">
        <f t="array" ref="E71">MovingDayDD($D$3:D71)</f>
        <v>-155612.63999999993</v>
      </c>
      <c r="F71" s="29">
        <f>IF(OR(C71&gt;總表!$B$30,C71=0),0,IF(E71=0,0,1+F70))</f>
        <v>19</v>
      </c>
      <c r="G71" s="29">
        <f t="shared" si="12"/>
        <v>0</v>
      </c>
      <c r="H71" s="42">
        <f t="shared" si="10"/>
        <v>0</v>
      </c>
      <c r="I71" s="43">
        <f t="shared" si="13"/>
        <v>0</v>
      </c>
      <c r="J71" s="42">
        <f t="shared" si="14"/>
        <v>43807</v>
      </c>
      <c r="K71" s="43">
        <f t="shared" si="15"/>
        <v>0</v>
      </c>
      <c r="L71">
        <f t="shared" si="16"/>
        <v>126</v>
      </c>
      <c r="M71">
        <f>IF($G71="","",COUNTIF($G$3:$G71, $G71))</f>
        <v>63</v>
      </c>
      <c r="N71">
        <f t="shared" si="11"/>
        <v>189</v>
      </c>
      <c r="O71"/>
      <c r="P71"/>
      <c r="Q71"/>
    </row>
    <row r="72" spans="2:17">
      <c r="B72" s="30">
        <f>資料貼入!A72</f>
        <v>43808</v>
      </c>
      <c r="C72" s="38">
        <f>資料貼入!A72</f>
        <v>43808</v>
      </c>
      <c r="D72" s="29">
        <f>資料貼入!B72</f>
        <v>48401.270000000004</v>
      </c>
      <c r="E72" s="29" cm="1">
        <f t="array" ref="E72">MovingDayDD($D$3:D72)</f>
        <v>-107211.36999999994</v>
      </c>
      <c r="F72" s="29">
        <f>IF(OR(C72&gt;總表!$B$30,C72=0),0,IF(E72=0,0,1+F71))</f>
        <v>20</v>
      </c>
      <c r="G72" s="29">
        <f t="shared" si="12"/>
        <v>0</v>
      </c>
      <c r="H72" s="42">
        <f t="shared" si="10"/>
        <v>0</v>
      </c>
      <c r="I72" s="43">
        <f t="shared" si="13"/>
        <v>0</v>
      </c>
      <c r="J72" s="42">
        <f t="shared" si="14"/>
        <v>43808</v>
      </c>
      <c r="K72" s="43">
        <f t="shared" si="15"/>
        <v>0</v>
      </c>
      <c r="L72">
        <f t="shared" si="16"/>
        <v>126</v>
      </c>
      <c r="M72">
        <f>IF($G72="","",COUNTIF($G$3:$G72, $G72))</f>
        <v>64</v>
      </c>
      <c r="N72">
        <f t="shared" si="11"/>
        <v>190</v>
      </c>
      <c r="O72"/>
      <c r="P72"/>
      <c r="Q72"/>
    </row>
    <row r="73" spans="2:17">
      <c r="B73" s="30">
        <f>資料貼入!A73</f>
        <v>43809</v>
      </c>
      <c r="C73" s="38">
        <f>資料貼入!A73</f>
        <v>43809</v>
      </c>
      <c r="D73" s="29">
        <f>資料貼入!B73</f>
        <v>-14747.54</v>
      </c>
      <c r="E73" s="29" cm="1">
        <f t="array" ref="E73">MovingDayDD($D$3:D73)</f>
        <v>-121958.90999999992</v>
      </c>
      <c r="F73" s="29">
        <f>IF(OR(C73&gt;總表!$B$30,C73=0),0,IF(E73=0,0,1+F72))</f>
        <v>21</v>
      </c>
      <c r="G73" s="29">
        <f t="shared" si="12"/>
        <v>0</v>
      </c>
      <c r="H73" s="42">
        <f t="shared" si="10"/>
        <v>0</v>
      </c>
      <c r="I73" s="43">
        <f t="shared" si="13"/>
        <v>0</v>
      </c>
      <c r="J73" s="42">
        <f t="shared" si="14"/>
        <v>43809</v>
      </c>
      <c r="K73" s="43">
        <f t="shared" si="15"/>
        <v>0</v>
      </c>
      <c r="L73">
        <f t="shared" si="16"/>
        <v>126</v>
      </c>
      <c r="M73">
        <f>IF($G73="","",COUNTIF($G$3:$G73, $G73))</f>
        <v>65</v>
      </c>
      <c r="N73">
        <f t="shared" si="11"/>
        <v>191</v>
      </c>
      <c r="O73"/>
      <c r="P73"/>
      <c r="Q73"/>
    </row>
    <row r="74" spans="2:17">
      <c r="B74" s="30">
        <f>資料貼入!A74</f>
        <v>43810</v>
      </c>
      <c r="C74" s="38">
        <f>資料貼入!A74</f>
        <v>43810</v>
      </c>
      <c r="D74" s="29">
        <f>資料貼入!B74</f>
        <v>46651.520000000004</v>
      </c>
      <c r="E74" s="29" cm="1">
        <f t="array" ref="E74">MovingDayDD($D$3:D74)</f>
        <v>-75307.389999999898</v>
      </c>
      <c r="F74" s="29">
        <f>IF(OR(C74&gt;總表!$B$30,C74=0),0,IF(E74=0,0,1+F73))</f>
        <v>22</v>
      </c>
      <c r="G74" s="29">
        <f t="shared" si="12"/>
        <v>22</v>
      </c>
      <c r="H74" s="42">
        <f t="shared" si="10"/>
        <v>0</v>
      </c>
      <c r="I74" s="43">
        <f t="shared" si="13"/>
        <v>22</v>
      </c>
      <c r="J74" s="42">
        <f t="shared" si="14"/>
        <v>43810</v>
      </c>
      <c r="K74" s="43">
        <f t="shared" si="15"/>
        <v>22</v>
      </c>
      <c r="L74">
        <f t="shared" si="16"/>
        <v>30</v>
      </c>
      <c r="M74">
        <f>IF($G74="","",COUNTIF($G$3:$G74, $G74))</f>
        <v>1</v>
      </c>
      <c r="N74">
        <f t="shared" si="11"/>
        <v>31</v>
      </c>
      <c r="O74"/>
      <c r="P74"/>
      <c r="Q74"/>
    </row>
    <row r="75" spans="2:17">
      <c r="B75" s="30">
        <f>資料貼入!A75</f>
        <v>43811</v>
      </c>
      <c r="C75" s="38">
        <f>資料貼入!A75</f>
        <v>43811</v>
      </c>
      <c r="D75" s="29">
        <f>資料貼入!B75</f>
        <v>138335.87</v>
      </c>
      <c r="E75" s="29" cm="1">
        <f t="array" ref="E75">MovingDayDD($D$3:D75)</f>
        <v>0</v>
      </c>
      <c r="F75" s="29">
        <f>IF(OR(C75&gt;總表!$B$30,C75=0),0,IF(E75=0,0,1+F74))</f>
        <v>0</v>
      </c>
      <c r="G75" s="29">
        <f t="shared" si="12"/>
        <v>0</v>
      </c>
      <c r="H75" s="42">
        <f t="shared" si="10"/>
        <v>0</v>
      </c>
      <c r="I75" s="43">
        <f t="shared" si="13"/>
        <v>0</v>
      </c>
      <c r="J75" s="42">
        <f t="shared" si="14"/>
        <v>0</v>
      </c>
      <c r="K75" s="43">
        <f t="shared" si="15"/>
        <v>0</v>
      </c>
      <c r="L75">
        <f t="shared" si="16"/>
        <v>126</v>
      </c>
      <c r="M75">
        <f>IF($G75="","",COUNTIF($G$3:$G75, $G75))</f>
        <v>66</v>
      </c>
      <c r="N75">
        <f t="shared" si="11"/>
        <v>192</v>
      </c>
      <c r="O75"/>
      <c r="P75"/>
      <c r="Q75"/>
    </row>
    <row r="76" spans="2:17">
      <c r="B76" s="30">
        <f>資料貼入!A76</f>
        <v>43812</v>
      </c>
      <c r="C76" s="38">
        <f>資料貼入!A76</f>
        <v>43812</v>
      </c>
      <c r="D76" s="29">
        <f>資料貼入!B76</f>
        <v>45322.79</v>
      </c>
      <c r="E76" s="29" cm="1">
        <f t="array" ref="E76">MovingDayDD($D$3:D76)</f>
        <v>0</v>
      </c>
      <c r="F76" s="29">
        <f>IF(OR(C76&gt;總表!$B$30,C76=0),0,IF(E76=0,0,1+F75))</f>
        <v>0</v>
      </c>
      <c r="G76" s="29">
        <f t="shared" si="12"/>
        <v>0</v>
      </c>
      <c r="H76" s="42">
        <f t="shared" si="10"/>
        <v>0</v>
      </c>
      <c r="I76" s="43">
        <f t="shared" si="13"/>
        <v>0</v>
      </c>
      <c r="J76" s="42">
        <f t="shared" si="14"/>
        <v>0</v>
      </c>
      <c r="K76" s="43">
        <f t="shared" si="15"/>
        <v>0</v>
      </c>
      <c r="L76">
        <f t="shared" si="16"/>
        <v>126</v>
      </c>
      <c r="M76">
        <f>IF($G76="","",COUNTIF($G$3:$G76, $G76))</f>
        <v>67</v>
      </c>
      <c r="N76">
        <f t="shared" si="11"/>
        <v>193</v>
      </c>
      <c r="O76"/>
      <c r="P76"/>
      <c r="Q76"/>
    </row>
    <row r="77" spans="2:17">
      <c r="B77" s="30">
        <f>資料貼入!A77</f>
        <v>43813</v>
      </c>
      <c r="C77" s="38">
        <f>資料貼入!A77</f>
        <v>43813</v>
      </c>
      <c r="D77" s="29">
        <f>資料貼入!B77</f>
        <v>0</v>
      </c>
      <c r="E77" s="29" cm="1">
        <f t="array" ref="E77">MovingDayDD($D$3:D77)</f>
        <v>0</v>
      </c>
      <c r="F77" s="29">
        <f>IF(OR(C77&gt;總表!$B$30,C77=0),0,IF(E77=0,0,1+F76))</f>
        <v>0</v>
      </c>
      <c r="G77" s="29">
        <f t="shared" si="12"/>
        <v>0</v>
      </c>
      <c r="H77" s="42">
        <f t="shared" si="10"/>
        <v>0</v>
      </c>
      <c r="I77" s="43">
        <f t="shared" si="13"/>
        <v>0</v>
      </c>
      <c r="J77" s="42">
        <f t="shared" si="14"/>
        <v>0</v>
      </c>
      <c r="K77" s="43">
        <f t="shared" si="15"/>
        <v>0</v>
      </c>
      <c r="L77">
        <f t="shared" si="16"/>
        <v>126</v>
      </c>
      <c r="M77">
        <f>IF($G77="","",COUNTIF($G$3:$G77, $G77))</f>
        <v>68</v>
      </c>
      <c r="N77">
        <f t="shared" si="11"/>
        <v>194</v>
      </c>
      <c r="O77"/>
      <c r="P77"/>
      <c r="Q77"/>
    </row>
    <row r="78" spans="2:17">
      <c r="B78" s="30">
        <f>資料貼入!A78</f>
        <v>43814</v>
      </c>
      <c r="C78" s="38">
        <f>資料貼入!A78</f>
        <v>43814</v>
      </c>
      <c r="D78" s="29">
        <f>資料貼入!B78</f>
        <v>0</v>
      </c>
      <c r="E78" s="29" cm="1">
        <f t="array" ref="E78">MovingDayDD($D$3:D78)</f>
        <v>0</v>
      </c>
      <c r="F78" s="29">
        <f>IF(OR(C78&gt;總表!$B$30,C78=0),0,IF(E78=0,0,1+F77))</f>
        <v>0</v>
      </c>
      <c r="G78" s="29">
        <f t="shared" si="12"/>
        <v>0</v>
      </c>
      <c r="H78" s="42">
        <f t="shared" si="10"/>
        <v>0</v>
      </c>
      <c r="I78" s="43">
        <f t="shared" si="13"/>
        <v>0</v>
      </c>
      <c r="J78" s="42">
        <f t="shared" si="14"/>
        <v>0</v>
      </c>
      <c r="K78" s="43">
        <f t="shared" si="15"/>
        <v>0</v>
      </c>
      <c r="L78">
        <f t="shared" si="16"/>
        <v>126</v>
      </c>
      <c r="M78">
        <f>IF($G78="","",COUNTIF($G$3:$G78, $G78))</f>
        <v>69</v>
      </c>
      <c r="N78">
        <f t="shared" si="11"/>
        <v>195</v>
      </c>
      <c r="O78"/>
      <c r="P78"/>
      <c r="Q78"/>
    </row>
    <row r="79" spans="2:17">
      <c r="B79" s="30">
        <f>資料貼入!A79</f>
        <v>43815</v>
      </c>
      <c r="C79" s="38">
        <f>資料貼入!A79</f>
        <v>43815</v>
      </c>
      <c r="D79" s="29">
        <f>資料貼入!B79</f>
        <v>-22800</v>
      </c>
      <c r="E79" s="29" cm="1">
        <f t="array" ref="E79">MovingDayDD($D$3:D79)</f>
        <v>-22800</v>
      </c>
      <c r="F79" s="29">
        <f>IF(OR(C79&gt;總表!$B$30,C79=0),0,IF(E79=0,0,1+F78))</f>
        <v>1</v>
      </c>
      <c r="G79" s="29">
        <f t="shared" si="12"/>
        <v>1</v>
      </c>
      <c r="H79" s="42">
        <f t="shared" si="10"/>
        <v>0</v>
      </c>
      <c r="I79" s="43">
        <f t="shared" si="13"/>
        <v>1</v>
      </c>
      <c r="J79" s="42">
        <f t="shared" si="14"/>
        <v>43815</v>
      </c>
      <c r="K79" s="43">
        <f t="shared" si="15"/>
        <v>1</v>
      </c>
      <c r="L79">
        <f t="shared" si="16"/>
        <v>103</v>
      </c>
      <c r="M79">
        <f>IF($G79="","",COUNTIF($G$3:$G79, $G79))</f>
        <v>2</v>
      </c>
      <c r="N79">
        <f t="shared" si="11"/>
        <v>105</v>
      </c>
      <c r="O79"/>
      <c r="P79"/>
      <c r="Q79"/>
    </row>
    <row r="80" spans="2:17">
      <c r="B80" s="30">
        <f>資料貼入!A80</f>
        <v>43816</v>
      </c>
      <c r="C80" s="38">
        <f>資料貼入!A80</f>
        <v>43816</v>
      </c>
      <c r="D80" s="29">
        <f>資料貼入!B80</f>
        <v>106480.48</v>
      </c>
      <c r="E80" s="29" cm="1">
        <f t="array" ref="E80">MovingDayDD($D$3:D80)</f>
        <v>0</v>
      </c>
      <c r="F80" s="29">
        <f>IF(OR(C80&gt;總表!$B$30,C80=0),0,IF(E80=0,0,1+F79))</f>
        <v>0</v>
      </c>
      <c r="G80" s="29">
        <f t="shared" si="12"/>
        <v>0</v>
      </c>
      <c r="H80" s="42">
        <f t="shared" si="10"/>
        <v>0</v>
      </c>
      <c r="I80" s="43">
        <f t="shared" si="13"/>
        <v>0</v>
      </c>
      <c r="J80" s="42">
        <f t="shared" si="14"/>
        <v>0</v>
      </c>
      <c r="K80" s="43">
        <f t="shared" si="15"/>
        <v>0</v>
      </c>
      <c r="L80">
        <f t="shared" si="16"/>
        <v>126</v>
      </c>
      <c r="M80">
        <f>IF($G80="","",COUNTIF($G$3:$G80, $G80))</f>
        <v>70</v>
      </c>
      <c r="N80">
        <f t="shared" si="11"/>
        <v>196</v>
      </c>
      <c r="O80"/>
      <c r="P80"/>
      <c r="Q80"/>
    </row>
    <row r="81" spans="2:17">
      <c r="B81" s="30">
        <f>資料貼入!A81</f>
        <v>43817</v>
      </c>
      <c r="C81" s="38">
        <f>資料貼入!A81</f>
        <v>43817</v>
      </c>
      <c r="D81" s="29">
        <f>資料貼入!B81</f>
        <v>-351.28000000000065</v>
      </c>
      <c r="E81" s="29" cm="1">
        <f t="array" ref="E81">MovingDayDD($D$3:D81)</f>
        <v>-351.28000000002794</v>
      </c>
      <c r="F81" s="29">
        <f>IF(OR(C81&gt;總表!$B$30,C81=0),0,IF(E81=0,0,1+F80))</f>
        <v>1</v>
      </c>
      <c r="G81" s="29">
        <f t="shared" si="12"/>
        <v>1</v>
      </c>
      <c r="H81" s="42">
        <f t="shared" si="10"/>
        <v>0</v>
      </c>
      <c r="I81" s="43">
        <f t="shared" si="13"/>
        <v>1</v>
      </c>
      <c r="J81" s="42">
        <f t="shared" si="14"/>
        <v>43817</v>
      </c>
      <c r="K81" s="43">
        <f t="shared" si="15"/>
        <v>1</v>
      </c>
      <c r="L81">
        <f t="shared" si="16"/>
        <v>103</v>
      </c>
      <c r="M81">
        <f>IF($G81="","",COUNTIF($G$3:$G81, $G81))</f>
        <v>3</v>
      </c>
      <c r="N81">
        <f t="shared" si="11"/>
        <v>106</v>
      </c>
      <c r="O81"/>
      <c r="P81"/>
      <c r="Q81"/>
    </row>
    <row r="82" spans="2:17">
      <c r="B82" s="30">
        <f>資料貼入!A82</f>
        <v>43818</v>
      </c>
      <c r="C82" s="38">
        <f>資料貼入!A82</f>
        <v>43818</v>
      </c>
      <c r="D82" s="29">
        <f>資料貼入!B82</f>
        <v>10477.719999999999</v>
      </c>
      <c r="E82" s="29" cm="1">
        <f t="array" ref="E82">MovingDayDD($D$3:D82)</f>
        <v>0</v>
      </c>
      <c r="F82" s="29">
        <f>IF(OR(C82&gt;總表!$B$30,C82=0),0,IF(E82=0,0,1+F81))</f>
        <v>0</v>
      </c>
      <c r="G82" s="29">
        <f t="shared" si="12"/>
        <v>0</v>
      </c>
      <c r="H82" s="42">
        <f t="shared" si="10"/>
        <v>0</v>
      </c>
      <c r="I82" s="43">
        <f t="shared" si="13"/>
        <v>0</v>
      </c>
      <c r="J82" s="42">
        <f t="shared" si="14"/>
        <v>0</v>
      </c>
      <c r="K82" s="43">
        <f t="shared" si="15"/>
        <v>0</v>
      </c>
      <c r="L82">
        <f t="shared" si="16"/>
        <v>126</v>
      </c>
      <c r="M82">
        <f>IF($G82="","",COUNTIF($G$3:$G82, $G82))</f>
        <v>71</v>
      </c>
      <c r="N82">
        <f t="shared" si="11"/>
        <v>197</v>
      </c>
      <c r="O82"/>
      <c r="P82"/>
      <c r="Q82"/>
    </row>
    <row r="83" spans="2:17">
      <c r="B83" s="30">
        <f>資料貼入!A83</f>
        <v>43819</v>
      </c>
      <c r="C83" s="38">
        <f>資料貼入!A83</f>
        <v>43819</v>
      </c>
      <c r="D83" s="29">
        <f>資料貼入!B83</f>
        <v>-23919.489999999998</v>
      </c>
      <c r="E83" s="29" cm="1">
        <f t="array" ref="E83">MovingDayDD($D$3:D83)</f>
        <v>-23919.489999999991</v>
      </c>
      <c r="F83" s="29">
        <f>IF(OR(C83&gt;總表!$B$30,C83=0),0,IF(E83=0,0,1+F82))</f>
        <v>1</v>
      </c>
      <c r="G83" s="29">
        <f t="shared" si="12"/>
        <v>0</v>
      </c>
      <c r="H83" s="42">
        <f t="shared" si="10"/>
        <v>0</v>
      </c>
      <c r="I83" s="43">
        <f t="shared" si="13"/>
        <v>0</v>
      </c>
      <c r="J83" s="42">
        <f t="shared" si="14"/>
        <v>43819</v>
      </c>
      <c r="K83" s="43">
        <f t="shared" si="15"/>
        <v>0</v>
      </c>
      <c r="L83">
        <f t="shared" si="16"/>
        <v>126</v>
      </c>
      <c r="M83">
        <f>IF($G83="","",COUNTIF($G$3:$G83, $G83))</f>
        <v>72</v>
      </c>
      <c r="N83">
        <f t="shared" si="11"/>
        <v>198</v>
      </c>
      <c r="O83"/>
      <c r="P83"/>
      <c r="Q83"/>
    </row>
    <row r="84" spans="2:17">
      <c r="B84" s="30">
        <f>資料貼入!A84</f>
        <v>43820</v>
      </c>
      <c r="C84" s="38">
        <f>資料貼入!A84</f>
        <v>43820</v>
      </c>
      <c r="D84" s="29">
        <f>資料貼入!B84</f>
        <v>0</v>
      </c>
      <c r="E84" s="29" cm="1">
        <f t="array" ref="E84">MovingDayDD($D$3:D84)</f>
        <v>-23919.489999999991</v>
      </c>
      <c r="F84" s="29">
        <f>IF(OR(C84&gt;總表!$B$30,C84=0),0,IF(E84=0,0,1+F83))</f>
        <v>2</v>
      </c>
      <c r="G84" s="29">
        <f t="shared" si="12"/>
        <v>0</v>
      </c>
      <c r="H84" s="42">
        <f t="shared" si="10"/>
        <v>0</v>
      </c>
      <c r="I84" s="43">
        <f t="shared" si="13"/>
        <v>0</v>
      </c>
      <c r="J84" s="42">
        <f t="shared" si="14"/>
        <v>43820</v>
      </c>
      <c r="K84" s="43">
        <f t="shared" si="15"/>
        <v>0</v>
      </c>
      <c r="L84">
        <f t="shared" si="16"/>
        <v>126</v>
      </c>
      <c r="M84">
        <f>IF($G84="","",COUNTIF($G$3:$G84, $G84))</f>
        <v>73</v>
      </c>
      <c r="N84">
        <f t="shared" si="11"/>
        <v>199</v>
      </c>
      <c r="O84"/>
      <c r="P84"/>
      <c r="Q84"/>
    </row>
    <row r="85" spans="2:17">
      <c r="B85" s="30">
        <f>資料貼入!A85</f>
        <v>43821</v>
      </c>
      <c r="C85" s="38">
        <f>資料貼入!A85</f>
        <v>43821</v>
      </c>
      <c r="D85" s="29">
        <f>資料貼入!B85</f>
        <v>0</v>
      </c>
      <c r="E85" s="29" cm="1">
        <f t="array" ref="E85">MovingDayDD($D$3:D85)</f>
        <v>-23919.489999999991</v>
      </c>
      <c r="F85" s="29">
        <f>IF(OR(C85&gt;總表!$B$30,C85=0),0,IF(E85=0,0,1+F84))</f>
        <v>3</v>
      </c>
      <c r="G85" s="29">
        <f t="shared" si="12"/>
        <v>0</v>
      </c>
      <c r="H85" s="42">
        <f t="shared" si="10"/>
        <v>0</v>
      </c>
      <c r="I85" s="43">
        <f t="shared" si="13"/>
        <v>0</v>
      </c>
      <c r="J85" s="42">
        <f t="shared" si="14"/>
        <v>43821</v>
      </c>
      <c r="K85" s="43">
        <f t="shared" si="15"/>
        <v>0</v>
      </c>
      <c r="L85">
        <f t="shared" si="16"/>
        <v>126</v>
      </c>
      <c r="M85">
        <f>IF($G85="","",COUNTIF($G$3:$G85, $G85))</f>
        <v>74</v>
      </c>
      <c r="N85">
        <f t="shared" si="11"/>
        <v>200</v>
      </c>
      <c r="O85"/>
      <c r="P85"/>
      <c r="Q85"/>
    </row>
    <row r="86" spans="2:17">
      <c r="B86" s="30">
        <f>資料貼入!A86</f>
        <v>43822</v>
      </c>
      <c r="C86" s="38">
        <f>資料貼入!A86</f>
        <v>43822</v>
      </c>
      <c r="D86" s="29">
        <f>資料貼入!B86</f>
        <v>-24200</v>
      </c>
      <c r="E86" s="29" cm="1">
        <f t="array" ref="E86">MovingDayDD($D$3:D86)</f>
        <v>-48119.489999999991</v>
      </c>
      <c r="F86" s="29">
        <f>IF(OR(C86&gt;總表!$B$30,C86=0),0,IF(E86=0,0,1+F85))</f>
        <v>4</v>
      </c>
      <c r="G86" s="29">
        <f t="shared" si="12"/>
        <v>0</v>
      </c>
      <c r="H86" s="42">
        <f t="shared" si="10"/>
        <v>0</v>
      </c>
      <c r="I86" s="43">
        <f t="shared" si="13"/>
        <v>0</v>
      </c>
      <c r="J86" s="42">
        <f t="shared" si="14"/>
        <v>43822</v>
      </c>
      <c r="K86" s="43">
        <f t="shared" si="15"/>
        <v>0</v>
      </c>
      <c r="L86">
        <f t="shared" si="16"/>
        <v>126</v>
      </c>
      <c r="M86">
        <f>IF($G86="","",COUNTIF($G$3:$G86, $G86))</f>
        <v>75</v>
      </c>
      <c r="N86">
        <f t="shared" si="11"/>
        <v>201</v>
      </c>
      <c r="O86"/>
      <c r="P86"/>
      <c r="Q86"/>
    </row>
    <row r="87" spans="2:17">
      <c r="B87" s="30">
        <f>資料貼入!A87</f>
        <v>43823</v>
      </c>
      <c r="C87" s="38">
        <f>資料貼入!A87</f>
        <v>43823</v>
      </c>
      <c r="D87" s="29">
        <f>資料貼入!B87</f>
        <v>-7120.99</v>
      </c>
      <c r="E87" s="29" cm="1">
        <f t="array" ref="E87">MovingDayDD($D$3:D87)</f>
        <v>-55240.479999999981</v>
      </c>
      <c r="F87" s="29">
        <f>IF(OR(C87&gt;總表!$B$30,C87=0),0,IF(E87=0,0,1+F86))</f>
        <v>5</v>
      </c>
      <c r="G87" s="29">
        <f t="shared" si="12"/>
        <v>0</v>
      </c>
      <c r="H87" s="42">
        <f t="shared" si="10"/>
        <v>0</v>
      </c>
      <c r="I87" s="43">
        <f t="shared" si="13"/>
        <v>0</v>
      </c>
      <c r="J87" s="42">
        <f t="shared" si="14"/>
        <v>43823</v>
      </c>
      <c r="K87" s="43">
        <f t="shared" si="15"/>
        <v>0</v>
      </c>
      <c r="L87">
        <f t="shared" si="16"/>
        <v>126</v>
      </c>
      <c r="M87">
        <f>IF($G87="","",COUNTIF($G$3:$G87, $G87))</f>
        <v>76</v>
      </c>
      <c r="N87">
        <f t="shared" si="11"/>
        <v>202</v>
      </c>
      <c r="O87"/>
      <c r="P87"/>
      <c r="Q87"/>
    </row>
    <row r="88" spans="2:17">
      <c r="B88" s="30">
        <f>資料貼入!A88</f>
        <v>43824</v>
      </c>
      <c r="C88" s="38">
        <f>資料貼入!A88</f>
        <v>43824</v>
      </c>
      <c r="D88" s="29">
        <f>資料貼入!B88</f>
        <v>-23300</v>
      </c>
      <c r="E88" s="29" cm="1">
        <f t="array" ref="E88">MovingDayDD($D$3:D88)</f>
        <v>-78540.479999999981</v>
      </c>
      <c r="F88" s="29">
        <f>IF(OR(C88&gt;總表!$B$30,C88=0),0,IF(E88=0,0,1+F87))</f>
        <v>6</v>
      </c>
      <c r="G88" s="29">
        <f t="shared" si="12"/>
        <v>0</v>
      </c>
      <c r="H88" s="42">
        <f t="shared" si="10"/>
        <v>0</v>
      </c>
      <c r="I88" s="43">
        <f t="shared" si="13"/>
        <v>0</v>
      </c>
      <c r="J88" s="42">
        <f t="shared" si="14"/>
        <v>43824</v>
      </c>
      <c r="K88" s="43">
        <f t="shared" si="15"/>
        <v>0</v>
      </c>
      <c r="L88">
        <f t="shared" si="16"/>
        <v>126</v>
      </c>
      <c r="M88">
        <f>IF($G88="","",COUNTIF($G$3:$G88, $G88))</f>
        <v>77</v>
      </c>
      <c r="N88">
        <f t="shared" si="11"/>
        <v>203</v>
      </c>
      <c r="O88"/>
      <c r="P88"/>
      <c r="Q88"/>
    </row>
    <row r="89" spans="2:17">
      <c r="B89" s="30">
        <f>資料貼入!A89</f>
        <v>43825</v>
      </c>
      <c r="C89" s="38">
        <f>資料貼入!A89</f>
        <v>43825</v>
      </c>
      <c r="D89" s="29">
        <f>資料貼入!B89</f>
        <v>378.5300000000002</v>
      </c>
      <c r="E89" s="29" cm="1">
        <f t="array" ref="E89">MovingDayDD($D$3:D89)</f>
        <v>-78161.949999999953</v>
      </c>
      <c r="F89" s="29">
        <f>IF(OR(C89&gt;總表!$B$30,C89=0),0,IF(E89=0,0,1+F88))</f>
        <v>7</v>
      </c>
      <c r="G89" s="29">
        <f t="shared" si="12"/>
        <v>0</v>
      </c>
      <c r="H89" s="42">
        <f t="shared" si="10"/>
        <v>0</v>
      </c>
      <c r="I89" s="43">
        <f t="shared" si="13"/>
        <v>0</v>
      </c>
      <c r="J89" s="42">
        <f t="shared" si="14"/>
        <v>43825</v>
      </c>
      <c r="K89" s="43">
        <f t="shared" si="15"/>
        <v>0</v>
      </c>
      <c r="L89">
        <f t="shared" si="16"/>
        <v>126</v>
      </c>
      <c r="M89">
        <f>IF($G89="","",COUNTIF($G$3:$G89, $G89))</f>
        <v>78</v>
      </c>
      <c r="N89">
        <f t="shared" si="11"/>
        <v>204</v>
      </c>
      <c r="O89"/>
      <c r="P89"/>
      <c r="Q89"/>
    </row>
    <row r="90" spans="2:17">
      <c r="B90" s="30">
        <f>資料貼入!A90</f>
        <v>43826</v>
      </c>
      <c r="C90" s="38">
        <f>資料貼入!A90</f>
        <v>43826</v>
      </c>
      <c r="D90" s="29">
        <f>資料貼入!B90</f>
        <v>29613.160000000003</v>
      </c>
      <c r="E90" s="29" cm="1">
        <f t="array" ref="E90">MovingDayDD($D$3:D90)</f>
        <v>-48548.789999999921</v>
      </c>
      <c r="F90" s="29">
        <f>IF(OR(C90&gt;總表!$B$30,C90=0),0,IF(E90=0,0,1+F89))</f>
        <v>8</v>
      </c>
      <c r="G90" s="29">
        <f t="shared" si="12"/>
        <v>0</v>
      </c>
      <c r="H90" s="42">
        <f t="shared" si="10"/>
        <v>0</v>
      </c>
      <c r="I90" s="43">
        <f t="shared" si="13"/>
        <v>0</v>
      </c>
      <c r="J90" s="42">
        <f t="shared" si="14"/>
        <v>43826</v>
      </c>
      <c r="K90" s="43">
        <f t="shared" si="15"/>
        <v>0</v>
      </c>
      <c r="L90">
        <f t="shared" si="16"/>
        <v>126</v>
      </c>
      <c r="M90">
        <f>IF($G90="","",COUNTIF($G$3:$G90, $G90))</f>
        <v>79</v>
      </c>
      <c r="N90">
        <f t="shared" si="11"/>
        <v>205</v>
      </c>
      <c r="O90"/>
      <c r="P90"/>
      <c r="Q90"/>
    </row>
    <row r="91" spans="2:17">
      <c r="B91" s="30">
        <f>資料貼入!A91</f>
        <v>43827</v>
      </c>
      <c r="C91" s="38">
        <f>資料貼入!A91</f>
        <v>43827</v>
      </c>
      <c r="D91" s="29">
        <f>資料貼入!B91</f>
        <v>0</v>
      </c>
      <c r="E91" s="29" cm="1">
        <f t="array" ref="E91">MovingDayDD($D$3:D91)</f>
        <v>-48548.789999999921</v>
      </c>
      <c r="F91" s="29">
        <f>IF(OR(C91&gt;總表!$B$30,C91=0),0,IF(E91=0,0,1+F90))</f>
        <v>9</v>
      </c>
      <c r="G91" s="29">
        <f t="shared" si="12"/>
        <v>0</v>
      </c>
      <c r="H91" s="42">
        <f t="shared" si="10"/>
        <v>0</v>
      </c>
      <c r="I91" s="43">
        <f t="shared" si="13"/>
        <v>0</v>
      </c>
      <c r="J91" s="42">
        <f t="shared" si="14"/>
        <v>43827</v>
      </c>
      <c r="K91" s="43">
        <f t="shared" si="15"/>
        <v>0</v>
      </c>
      <c r="L91">
        <f t="shared" si="16"/>
        <v>126</v>
      </c>
      <c r="M91">
        <f>IF($G91="","",COUNTIF($G$3:$G91, $G91))</f>
        <v>80</v>
      </c>
      <c r="N91">
        <f t="shared" si="11"/>
        <v>206</v>
      </c>
      <c r="O91"/>
      <c r="P91"/>
      <c r="Q91"/>
    </row>
    <row r="92" spans="2:17">
      <c r="B92" s="30">
        <f>資料貼入!A92</f>
        <v>43828</v>
      </c>
      <c r="C92" s="38">
        <f>資料貼入!A92</f>
        <v>43828</v>
      </c>
      <c r="D92" s="29">
        <f>資料貼入!B92</f>
        <v>0</v>
      </c>
      <c r="E92" s="29" cm="1">
        <f t="array" ref="E92">MovingDayDD($D$3:D92)</f>
        <v>-48548.789999999921</v>
      </c>
      <c r="F92" s="29">
        <f>IF(OR(C92&gt;總表!$B$30,C92=0),0,IF(E92=0,0,1+F91))</f>
        <v>10</v>
      </c>
      <c r="G92" s="29">
        <f t="shared" si="12"/>
        <v>0</v>
      </c>
      <c r="H92" s="42">
        <f t="shared" si="10"/>
        <v>0</v>
      </c>
      <c r="I92" s="43">
        <f t="shared" si="13"/>
        <v>0</v>
      </c>
      <c r="J92" s="42">
        <f t="shared" si="14"/>
        <v>43828</v>
      </c>
      <c r="K92" s="43">
        <f t="shared" si="15"/>
        <v>0</v>
      </c>
      <c r="L92">
        <f t="shared" si="16"/>
        <v>126</v>
      </c>
      <c r="M92">
        <f>IF($G92="","",COUNTIF($G$3:$G92, $G92))</f>
        <v>81</v>
      </c>
      <c r="N92">
        <f t="shared" si="11"/>
        <v>207</v>
      </c>
      <c r="O92"/>
      <c r="P92"/>
      <c r="Q92"/>
    </row>
    <row r="93" spans="2:17">
      <c r="B93" s="30">
        <f>資料貼入!A93</f>
        <v>43829</v>
      </c>
      <c r="C93" s="38">
        <f>資料貼入!A93</f>
        <v>43829</v>
      </c>
      <c r="D93" s="29">
        <f>資料貼入!B93</f>
        <v>-42614.01</v>
      </c>
      <c r="E93" s="29" cm="1">
        <f t="array" ref="E93">MovingDayDD($D$3:D93)</f>
        <v>-91162.79999999993</v>
      </c>
      <c r="F93" s="29">
        <f>IF(OR(C93&gt;總表!$B$30,C93=0),0,IF(E93=0,0,1+F92))</f>
        <v>11</v>
      </c>
      <c r="G93" s="29">
        <f t="shared" si="12"/>
        <v>0</v>
      </c>
      <c r="H93" s="42">
        <f t="shared" si="10"/>
        <v>0</v>
      </c>
      <c r="I93" s="43">
        <f t="shared" si="13"/>
        <v>0</v>
      </c>
      <c r="J93" s="42">
        <f t="shared" si="14"/>
        <v>43829</v>
      </c>
      <c r="K93" s="43">
        <f t="shared" si="15"/>
        <v>0</v>
      </c>
      <c r="L93">
        <f t="shared" si="16"/>
        <v>126</v>
      </c>
      <c r="M93">
        <f>IF($G93="","",COUNTIF($G$3:$G93, $G93))</f>
        <v>82</v>
      </c>
      <c r="N93">
        <f t="shared" si="11"/>
        <v>208</v>
      </c>
      <c r="O93"/>
      <c r="P93"/>
      <c r="Q93"/>
    </row>
    <row r="94" spans="2:17">
      <c r="B94" s="30">
        <f>資料貼入!A94</f>
        <v>43830</v>
      </c>
      <c r="C94" s="38">
        <f>資料貼入!A94</f>
        <v>43830</v>
      </c>
      <c r="D94" s="29">
        <f>資料貼入!B94</f>
        <v>-2121.380000000001</v>
      </c>
      <c r="E94" s="29" cm="1">
        <f t="array" ref="E94">MovingDayDD($D$3:D94)</f>
        <v>-93284.179999999935</v>
      </c>
      <c r="F94" s="29">
        <f>IF(OR(C94&gt;總表!$B$30,C94=0),0,IF(E94=0,0,1+F93))</f>
        <v>12</v>
      </c>
      <c r="G94" s="29">
        <f t="shared" si="12"/>
        <v>0</v>
      </c>
      <c r="H94" s="42">
        <f t="shared" si="10"/>
        <v>0</v>
      </c>
      <c r="I94" s="43">
        <f t="shared" si="13"/>
        <v>0</v>
      </c>
      <c r="J94" s="42">
        <f t="shared" si="14"/>
        <v>43830</v>
      </c>
      <c r="K94" s="43">
        <f t="shared" si="15"/>
        <v>0</v>
      </c>
      <c r="L94">
        <f t="shared" si="16"/>
        <v>126</v>
      </c>
      <c r="M94">
        <f>IF($G94="","",COUNTIF($G$3:$G94, $G94))</f>
        <v>83</v>
      </c>
      <c r="N94">
        <f t="shared" si="11"/>
        <v>209</v>
      </c>
      <c r="O94"/>
      <c r="P94"/>
      <c r="Q94"/>
    </row>
    <row r="95" spans="2:17">
      <c r="B95" s="30">
        <f>資料貼入!A95</f>
        <v>43831</v>
      </c>
      <c r="C95" s="38">
        <f>資料貼入!A95</f>
        <v>43831</v>
      </c>
      <c r="D95" s="29">
        <f>資料貼入!B95</f>
        <v>0</v>
      </c>
      <c r="E95" s="29" cm="1">
        <f t="array" ref="E95">MovingDayDD($D$3:D95)</f>
        <v>-93284.179999999935</v>
      </c>
      <c r="F95" s="29">
        <f>IF(OR(C95&gt;總表!$B$30,C95=0),0,IF(E95=0,0,1+F94))</f>
        <v>13</v>
      </c>
      <c r="G95" s="29">
        <f t="shared" si="12"/>
        <v>0</v>
      </c>
      <c r="H95" s="42">
        <f t="shared" si="10"/>
        <v>0</v>
      </c>
      <c r="I95" s="43">
        <f t="shared" si="13"/>
        <v>0</v>
      </c>
      <c r="J95" s="42">
        <f t="shared" si="14"/>
        <v>43831</v>
      </c>
      <c r="K95" s="43">
        <f t="shared" si="15"/>
        <v>0</v>
      </c>
      <c r="L95">
        <f t="shared" si="16"/>
        <v>126</v>
      </c>
      <c r="M95">
        <f>IF($G95="","",COUNTIF($G$3:$G95, $G95))</f>
        <v>84</v>
      </c>
      <c r="N95">
        <f t="shared" si="11"/>
        <v>210</v>
      </c>
      <c r="O95"/>
      <c r="P95"/>
      <c r="Q95"/>
    </row>
    <row r="96" spans="2:17">
      <c r="B96" s="30">
        <f>資料貼入!A96</f>
        <v>43832</v>
      </c>
      <c r="C96" s="38">
        <f>資料貼入!A96</f>
        <v>43832</v>
      </c>
      <c r="D96" s="29">
        <f>資料貼入!B96</f>
        <v>45352.020000000004</v>
      </c>
      <c r="E96" s="29" cm="1">
        <f t="array" ref="E96">MovingDayDD($D$3:D96)</f>
        <v>-47932.159999999916</v>
      </c>
      <c r="F96" s="29">
        <f>IF(OR(C96&gt;總表!$B$30,C96=0),0,IF(E96=0,0,1+F95))</f>
        <v>14</v>
      </c>
      <c r="G96" s="29">
        <f t="shared" si="12"/>
        <v>0</v>
      </c>
      <c r="H96" s="42">
        <f t="shared" si="10"/>
        <v>0</v>
      </c>
      <c r="I96" s="43">
        <f t="shared" si="13"/>
        <v>0</v>
      </c>
      <c r="J96" s="42">
        <f t="shared" si="14"/>
        <v>43832</v>
      </c>
      <c r="K96" s="43">
        <f t="shared" si="15"/>
        <v>0</v>
      </c>
      <c r="L96">
        <f t="shared" si="16"/>
        <v>126</v>
      </c>
      <c r="M96">
        <f>IF($G96="","",COUNTIF($G$3:$G96, $G96))</f>
        <v>85</v>
      </c>
      <c r="N96">
        <f t="shared" si="11"/>
        <v>211</v>
      </c>
      <c r="O96"/>
      <c r="P96"/>
      <c r="Q96"/>
    </row>
    <row r="97" spans="2:17">
      <c r="B97" s="30">
        <f>資料貼入!A97</f>
        <v>43833</v>
      </c>
      <c r="C97" s="38">
        <f>資料貼入!A97</f>
        <v>43833</v>
      </c>
      <c r="D97" s="29">
        <f>資料貼入!B97</f>
        <v>-39030.32</v>
      </c>
      <c r="E97" s="29" cm="1">
        <f t="array" ref="E97">MovingDayDD($D$3:D97)</f>
        <v>-86962.479999999923</v>
      </c>
      <c r="F97" s="29">
        <f>IF(OR(C97&gt;總表!$B$30,C97=0),0,IF(E97=0,0,1+F96))</f>
        <v>15</v>
      </c>
      <c r="G97" s="29">
        <f t="shared" si="12"/>
        <v>0</v>
      </c>
      <c r="H97" s="42">
        <f t="shared" si="10"/>
        <v>0</v>
      </c>
      <c r="I97" s="43">
        <f t="shared" si="13"/>
        <v>0</v>
      </c>
      <c r="J97" s="42">
        <f t="shared" si="14"/>
        <v>43833</v>
      </c>
      <c r="K97" s="43">
        <f t="shared" si="15"/>
        <v>0</v>
      </c>
      <c r="L97">
        <f t="shared" si="16"/>
        <v>126</v>
      </c>
      <c r="M97">
        <f>IF($G97="","",COUNTIF($G$3:$G97, $G97))</f>
        <v>86</v>
      </c>
      <c r="N97">
        <f t="shared" si="11"/>
        <v>212</v>
      </c>
      <c r="O97"/>
      <c r="P97"/>
      <c r="Q97"/>
    </row>
    <row r="98" spans="2:17">
      <c r="B98" s="30">
        <f>資料貼入!A98</f>
        <v>43834</v>
      </c>
      <c r="C98" s="38">
        <f>資料貼入!A98</f>
        <v>43834</v>
      </c>
      <c r="D98" s="29">
        <f>資料貼入!B98</f>
        <v>0</v>
      </c>
      <c r="E98" s="29" cm="1">
        <f t="array" ref="E98">MovingDayDD($D$3:D98)</f>
        <v>-86962.479999999923</v>
      </c>
      <c r="F98" s="29">
        <f>IF(OR(C98&gt;總表!$B$30,C98=0),0,IF(E98=0,0,1+F97))</f>
        <v>16</v>
      </c>
      <c r="G98" s="29">
        <f t="shared" si="12"/>
        <v>0</v>
      </c>
      <c r="H98" s="42">
        <f t="shared" si="10"/>
        <v>0</v>
      </c>
      <c r="I98" s="43">
        <f t="shared" si="13"/>
        <v>0</v>
      </c>
      <c r="J98" s="42">
        <f t="shared" si="14"/>
        <v>43834</v>
      </c>
      <c r="K98" s="43">
        <f t="shared" si="15"/>
        <v>0</v>
      </c>
      <c r="L98">
        <f t="shared" si="16"/>
        <v>126</v>
      </c>
      <c r="M98">
        <f>IF($G98="","",COUNTIF($G$3:$G98, $G98))</f>
        <v>87</v>
      </c>
      <c r="N98">
        <f t="shared" si="11"/>
        <v>213</v>
      </c>
      <c r="O98"/>
      <c r="P98"/>
      <c r="Q98"/>
    </row>
    <row r="99" spans="2:17">
      <c r="B99" s="30">
        <f>資料貼入!A99</f>
        <v>43835</v>
      </c>
      <c r="C99" s="38">
        <f>資料貼入!A99</f>
        <v>43835</v>
      </c>
      <c r="D99" s="29">
        <f>資料貼入!B99</f>
        <v>0</v>
      </c>
      <c r="E99" s="29" cm="1">
        <f t="array" ref="E99">MovingDayDD($D$3:D99)</f>
        <v>-86962.479999999923</v>
      </c>
      <c r="F99" s="29">
        <f>IF(OR(C99&gt;總表!$B$30,C99=0),0,IF(E99=0,0,1+F98))</f>
        <v>17</v>
      </c>
      <c r="G99" s="29">
        <f t="shared" si="12"/>
        <v>0</v>
      </c>
      <c r="H99" s="42">
        <f t="shared" si="10"/>
        <v>0</v>
      </c>
      <c r="I99" s="43">
        <f t="shared" si="13"/>
        <v>0</v>
      </c>
      <c r="J99" s="42">
        <f t="shared" si="14"/>
        <v>43835</v>
      </c>
      <c r="K99" s="43">
        <f t="shared" si="15"/>
        <v>0</v>
      </c>
      <c r="L99">
        <f t="shared" si="16"/>
        <v>126</v>
      </c>
      <c r="M99">
        <f>IF($G99="","",COUNTIF($G$3:$G99, $G99))</f>
        <v>88</v>
      </c>
      <c r="N99">
        <f t="shared" si="11"/>
        <v>214</v>
      </c>
      <c r="O99"/>
      <c r="P99"/>
      <c r="Q99"/>
    </row>
    <row r="100" spans="2:17">
      <c r="B100" s="30">
        <f>資料貼入!A100</f>
        <v>43836</v>
      </c>
      <c r="C100" s="38">
        <f>資料貼入!A100</f>
        <v>43836</v>
      </c>
      <c r="D100" s="29">
        <f>資料貼入!B100</f>
        <v>-25074.84</v>
      </c>
      <c r="E100" s="29" cm="1">
        <f t="array" ref="E100">MovingDayDD($D$3:D100)</f>
        <v>-112037.31999999995</v>
      </c>
      <c r="F100" s="29">
        <f>IF(OR(C100&gt;總表!$B$30,C100=0),0,IF(E100=0,0,1+F99))</f>
        <v>18</v>
      </c>
      <c r="G100" s="29">
        <f t="shared" si="12"/>
        <v>0</v>
      </c>
      <c r="H100" s="42">
        <f t="shared" si="10"/>
        <v>0</v>
      </c>
      <c r="I100" s="43">
        <f t="shared" si="13"/>
        <v>0</v>
      </c>
      <c r="J100" s="42">
        <f t="shared" si="14"/>
        <v>43836</v>
      </c>
      <c r="K100" s="43">
        <f t="shared" si="15"/>
        <v>0</v>
      </c>
      <c r="L100">
        <f t="shared" si="16"/>
        <v>126</v>
      </c>
      <c r="M100">
        <f>IF($G100="","",COUNTIF($G$3:$G100, $G100))</f>
        <v>89</v>
      </c>
      <c r="N100">
        <f t="shared" si="11"/>
        <v>215</v>
      </c>
      <c r="O100"/>
      <c r="P100"/>
      <c r="Q100"/>
    </row>
    <row r="101" spans="2:17">
      <c r="B101" s="30">
        <f>資料貼入!A101</f>
        <v>43837</v>
      </c>
      <c r="C101" s="38">
        <f>資料貼入!A101</f>
        <v>43837</v>
      </c>
      <c r="D101" s="29">
        <f>資料貼入!B101</f>
        <v>17986.93</v>
      </c>
      <c r="E101" s="29" cm="1">
        <f t="array" ref="E101">MovingDayDD($D$3:D101)</f>
        <v>-94050.389999999956</v>
      </c>
      <c r="F101" s="29">
        <f>IF(OR(C101&gt;總表!$B$30,C101=0),0,IF(E101=0,0,1+F100))</f>
        <v>19</v>
      </c>
      <c r="G101" s="29">
        <f t="shared" si="12"/>
        <v>0</v>
      </c>
      <c r="H101" s="42">
        <f t="shared" si="10"/>
        <v>0</v>
      </c>
      <c r="I101" s="43">
        <f t="shared" si="13"/>
        <v>0</v>
      </c>
      <c r="J101" s="42">
        <f t="shared" si="14"/>
        <v>43837</v>
      </c>
      <c r="K101" s="43">
        <f t="shared" si="15"/>
        <v>0</v>
      </c>
      <c r="L101">
        <f t="shared" si="16"/>
        <v>126</v>
      </c>
      <c r="M101">
        <f>IF($G101="","",COUNTIF($G$3:$G101, $G101))</f>
        <v>90</v>
      </c>
      <c r="N101">
        <f t="shared" si="11"/>
        <v>216</v>
      </c>
      <c r="O101"/>
      <c r="P101"/>
      <c r="Q101"/>
    </row>
    <row r="102" spans="2:17">
      <c r="B102" s="30">
        <f>資料貼入!A102</f>
        <v>43838</v>
      </c>
      <c r="C102" s="38">
        <f>資料貼入!A102</f>
        <v>43838</v>
      </c>
      <c r="D102" s="29">
        <f>資料貼入!B102</f>
        <v>-59807.58</v>
      </c>
      <c r="E102" s="29" cm="1">
        <f t="array" ref="E102">MovingDayDD($D$3:D102)</f>
        <v>-153857.96999999997</v>
      </c>
      <c r="F102" s="29">
        <f>IF(OR(C102&gt;總表!$B$30,C102=0),0,IF(E102=0,0,1+F101))</f>
        <v>20</v>
      </c>
      <c r="G102" s="29">
        <f t="shared" si="12"/>
        <v>0</v>
      </c>
      <c r="H102" s="42">
        <f t="shared" si="10"/>
        <v>0</v>
      </c>
      <c r="I102" s="43">
        <f t="shared" si="13"/>
        <v>0</v>
      </c>
      <c r="J102" s="42">
        <f t="shared" si="14"/>
        <v>43838</v>
      </c>
      <c r="K102" s="43">
        <f t="shared" si="15"/>
        <v>0</v>
      </c>
      <c r="L102">
        <f t="shared" si="16"/>
        <v>126</v>
      </c>
      <c r="M102">
        <f>IF($G102="","",COUNTIF($G$3:$G102, $G102))</f>
        <v>91</v>
      </c>
      <c r="N102">
        <f t="shared" si="11"/>
        <v>217</v>
      </c>
      <c r="O102"/>
      <c r="P102"/>
      <c r="Q102"/>
    </row>
    <row r="103" spans="2:17">
      <c r="B103" s="30">
        <f>資料貼入!A103</f>
        <v>43839</v>
      </c>
      <c r="C103" s="38">
        <f>資料貼入!A103</f>
        <v>43839</v>
      </c>
      <c r="D103" s="29">
        <f>資料貼入!B103</f>
        <v>33708.04</v>
      </c>
      <c r="E103" s="29" cm="1">
        <f t="array" ref="E103">MovingDayDD($D$3:D103)</f>
        <v>-120149.93</v>
      </c>
      <c r="F103" s="29">
        <f>IF(OR(C103&gt;總表!$B$30,C103=0),0,IF(E103=0,0,1+F102))</f>
        <v>21</v>
      </c>
      <c r="G103" s="29">
        <f t="shared" si="12"/>
        <v>0</v>
      </c>
      <c r="H103" s="42">
        <f t="shared" si="10"/>
        <v>0</v>
      </c>
      <c r="I103" s="43">
        <f t="shared" si="13"/>
        <v>0</v>
      </c>
      <c r="J103" s="42">
        <f t="shared" si="14"/>
        <v>43839</v>
      </c>
      <c r="K103" s="43">
        <f t="shared" si="15"/>
        <v>0</v>
      </c>
      <c r="L103">
        <f t="shared" si="16"/>
        <v>126</v>
      </c>
      <c r="M103">
        <f>IF($G103="","",COUNTIF($G$3:$G103, $G103))</f>
        <v>92</v>
      </c>
      <c r="N103">
        <f t="shared" si="11"/>
        <v>218</v>
      </c>
      <c r="O103"/>
      <c r="P103"/>
      <c r="Q103"/>
    </row>
    <row r="104" spans="2:17">
      <c r="B104" s="30">
        <f>資料貼入!A104</f>
        <v>43840</v>
      </c>
      <c r="C104" s="38">
        <f>資料貼入!A104</f>
        <v>43840</v>
      </c>
      <c r="D104" s="29">
        <f>資料貼入!B104</f>
        <v>-3178.8300000000017</v>
      </c>
      <c r="E104" s="29" cm="1">
        <f t="array" ref="E104">MovingDayDD($D$3:D104)</f>
        <v>-123328.76000000001</v>
      </c>
      <c r="F104" s="29">
        <f>IF(OR(C104&gt;總表!$B$30,C104=0),0,IF(E104=0,0,1+F103))</f>
        <v>22</v>
      </c>
      <c r="G104" s="29">
        <f t="shared" si="12"/>
        <v>0</v>
      </c>
      <c r="H104" s="42">
        <f t="shared" si="10"/>
        <v>0</v>
      </c>
      <c r="I104" s="43">
        <f t="shared" si="13"/>
        <v>0</v>
      </c>
      <c r="J104" s="42">
        <f t="shared" si="14"/>
        <v>43840</v>
      </c>
      <c r="K104" s="43">
        <f t="shared" si="15"/>
        <v>0</v>
      </c>
      <c r="L104">
        <f t="shared" si="16"/>
        <v>126</v>
      </c>
      <c r="M104">
        <f>IF($G104="","",COUNTIF($G$3:$G104, $G104))</f>
        <v>93</v>
      </c>
      <c r="N104">
        <f t="shared" si="11"/>
        <v>219</v>
      </c>
      <c r="O104"/>
      <c r="P104"/>
      <c r="Q104"/>
    </row>
    <row r="105" spans="2:17">
      <c r="B105" s="30">
        <f>資料貼入!A105</f>
        <v>43841</v>
      </c>
      <c r="C105" s="38">
        <f>資料貼入!A105</f>
        <v>43841</v>
      </c>
      <c r="D105" s="29">
        <f>資料貼入!B105</f>
        <v>0</v>
      </c>
      <c r="E105" s="29" cm="1">
        <f t="array" ref="E105">MovingDayDD($D$3:D105)</f>
        <v>-123328.76000000001</v>
      </c>
      <c r="F105" s="29">
        <f>IF(OR(C105&gt;總表!$B$30,C105=0),0,IF(E105=0,0,1+F104))</f>
        <v>23</v>
      </c>
      <c r="G105" s="29">
        <f t="shared" si="12"/>
        <v>0</v>
      </c>
      <c r="H105" s="42">
        <f t="shared" si="10"/>
        <v>0</v>
      </c>
      <c r="I105" s="43">
        <f t="shared" si="13"/>
        <v>0</v>
      </c>
      <c r="J105" s="42">
        <f t="shared" si="14"/>
        <v>43841</v>
      </c>
      <c r="K105" s="43">
        <f t="shared" si="15"/>
        <v>0</v>
      </c>
      <c r="L105">
        <f t="shared" si="16"/>
        <v>126</v>
      </c>
      <c r="M105">
        <f>IF($G105="","",COUNTIF($G$3:$G105, $G105))</f>
        <v>94</v>
      </c>
      <c r="N105">
        <f t="shared" si="11"/>
        <v>220</v>
      </c>
      <c r="O105"/>
      <c r="P105"/>
      <c r="Q105"/>
    </row>
    <row r="106" spans="2:17">
      <c r="B106" s="30">
        <f>資料貼入!A106</f>
        <v>43842</v>
      </c>
      <c r="C106" s="38">
        <f>資料貼入!A106</f>
        <v>43842</v>
      </c>
      <c r="D106" s="29">
        <f>資料貼入!B106</f>
        <v>0</v>
      </c>
      <c r="E106" s="29" cm="1">
        <f t="array" ref="E106">MovingDayDD($D$3:D106)</f>
        <v>-123328.76000000001</v>
      </c>
      <c r="F106" s="29">
        <f>IF(OR(C106&gt;總表!$B$30,C106=0),0,IF(E106=0,0,1+F105))</f>
        <v>24</v>
      </c>
      <c r="G106" s="29">
        <f t="shared" si="12"/>
        <v>0</v>
      </c>
      <c r="H106" s="42">
        <f t="shared" si="10"/>
        <v>0</v>
      </c>
      <c r="I106" s="43">
        <f t="shared" si="13"/>
        <v>0</v>
      </c>
      <c r="J106" s="42">
        <f t="shared" si="14"/>
        <v>43842</v>
      </c>
      <c r="K106" s="43">
        <f t="shared" si="15"/>
        <v>0</v>
      </c>
      <c r="L106">
        <f t="shared" si="16"/>
        <v>126</v>
      </c>
      <c r="M106">
        <f>IF($G106="","",COUNTIF($G$3:$G106, $G106))</f>
        <v>95</v>
      </c>
      <c r="N106">
        <f t="shared" si="11"/>
        <v>221</v>
      </c>
      <c r="O106"/>
      <c r="P106"/>
      <c r="Q106"/>
    </row>
    <row r="107" spans="2:17">
      <c r="B107" s="30">
        <f>資料貼入!A107</f>
        <v>43843</v>
      </c>
      <c r="C107" s="38">
        <f>資料貼入!A107</f>
        <v>43843</v>
      </c>
      <c r="D107" s="29">
        <f>資料貼入!B107</f>
        <v>99676.34</v>
      </c>
      <c r="E107" s="29" cm="1">
        <f t="array" ref="E107">MovingDayDD($D$3:D107)</f>
        <v>-23652.420000000042</v>
      </c>
      <c r="F107" s="29">
        <f>IF(OR(C107&gt;總表!$B$30,C107=0),0,IF(E107=0,0,1+F106))</f>
        <v>25</v>
      </c>
      <c r="G107" s="29">
        <f t="shared" si="12"/>
        <v>25</v>
      </c>
      <c r="H107" s="42">
        <f t="shared" si="10"/>
        <v>0</v>
      </c>
      <c r="I107" s="43">
        <f t="shared" si="13"/>
        <v>25</v>
      </c>
      <c r="J107" s="42">
        <f t="shared" si="14"/>
        <v>43843</v>
      </c>
      <c r="K107" s="43">
        <f t="shared" si="15"/>
        <v>25</v>
      </c>
      <c r="L107">
        <f t="shared" si="16"/>
        <v>24</v>
      </c>
      <c r="M107">
        <f>IF($G107="","",COUNTIF($G$3:$G107, $G107))</f>
        <v>1</v>
      </c>
      <c r="N107">
        <f t="shared" si="11"/>
        <v>25</v>
      </c>
      <c r="O107"/>
      <c r="P107"/>
      <c r="Q107"/>
    </row>
    <row r="108" spans="2:17">
      <c r="B108" s="30">
        <f>資料貼入!A108</f>
        <v>43844</v>
      </c>
      <c r="C108" s="38">
        <f>資料貼入!A108</f>
        <v>43844</v>
      </c>
      <c r="D108" s="29">
        <f>資料貼入!B108</f>
        <v>90169.68</v>
      </c>
      <c r="E108" s="29" cm="1">
        <f t="array" ref="E108">MovingDayDD($D$3:D108)</f>
        <v>0</v>
      </c>
      <c r="F108" s="29">
        <f>IF(OR(C108&gt;總表!$B$30,C108=0),0,IF(E108=0,0,1+F107))</f>
        <v>0</v>
      </c>
      <c r="G108" s="29">
        <f t="shared" si="12"/>
        <v>0</v>
      </c>
      <c r="H108" s="42">
        <f t="shared" si="10"/>
        <v>0</v>
      </c>
      <c r="I108" s="43">
        <f t="shared" si="13"/>
        <v>0</v>
      </c>
      <c r="J108" s="42">
        <f t="shared" si="14"/>
        <v>0</v>
      </c>
      <c r="K108" s="43">
        <f t="shared" si="15"/>
        <v>0</v>
      </c>
      <c r="L108">
        <f t="shared" si="16"/>
        <v>126</v>
      </c>
      <c r="M108">
        <f>IF($G108="","",COUNTIF($G$3:$G108, $G108))</f>
        <v>96</v>
      </c>
      <c r="N108">
        <f t="shared" si="11"/>
        <v>222</v>
      </c>
      <c r="O108"/>
      <c r="P108"/>
      <c r="Q108"/>
    </row>
    <row r="109" spans="2:17">
      <c r="B109" s="30">
        <f>資料貼入!A109</f>
        <v>43845</v>
      </c>
      <c r="C109" s="38">
        <f>資料貼入!A109</f>
        <v>43845</v>
      </c>
      <c r="D109" s="29">
        <f>資料貼入!B109</f>
        <v>-96154.94</v>
      </c>
      <c r="E109" s="29" cm="1">
        <f t="array" ref="E109">MovingDayDD($D$3:D109)</f>
        <v>-96154.939999999944</v>
      </c>
      <c r="F109" s="29">
        <f>IF(OR(C109&gt;總表!$B$30,C109=0),0,IF(E109=0,0,1+F108))</f>
        <v>1</v>
      </c>
      <c r="G109" s="29">
        <f t="shared" si="12"/>
        <v>0</v>
      </c>
      <c r="H109" s="42">
        <f t="shared" si="10"/>
        <v>0</v>
      </c>
      <c r="I109" s="43">
        <f t="shared" si="13"/>
        <v>0</v>
      </c>
      <c r="J109" s="42">
        <f t="shared" si="14"/>
        <v>43845</v>
      </c>
      <c r="K109" s="43">
        <f t="shared" si="15"/>
        <v>0</v>
      </c>
      <c r="L109">
        <f t="shared" si="16"/>
        <v>126</v>
      </c>
      <c r="M109">
        <f>IF($G109="","",COUNTIF($G$3:$G109, $G109))</f>
        <v>97</v>
      </c>
      <c r="N109">
        <f t="shared" si="11"/>
        <v>223</v>
      </c>
      <c r="O109"/>
      <c r="P109"/>
      <c r="Q109"/>
    </row>
    <row r="110" spans="2:17">
      <c r="B110" s="30">
        <f>資料貼入!A110</f>
        <v>43846</v>
      </c>
      <c r="C110" s="38">
        <f>資料貼入!A110</f>
        <v>43846</v>
      </c>
      <c r="D110" s="29">
        <f>資料貼入!B110</f>
        <v>-18521.68</v>
      </c>
      <c r="E110" s="29" cm="1">
        <f t="array" ref="E110">MovingDayDD($D$3:D110)</f>
        <v>-114676.62</v>
      </c>
      <c r="F110" s="29">
        <f>IF(OR(C110&gt;總表!$B$30,C110=0),0,IF(E110=0,0,1+F109))</f>
        <v>2</v>
      </c>
      <c r="G110" s="29">
        <f t="shared" si="12"/>
        <v>0</v>
      </c>
      <c r="H110" s="42">
        <f t="shared" si="10"/>
        <v>0</v>
      </c>
      <c r="I110" s="43">
        <f t="shared" si="13"/>
        <v>0</v>
      </c>
      <c r="J110" s="42">
        <f t="shared" si="14"/>
        <v>43846</v>
      </c>
      <c r="K110" s="43">
        <f t="shared" si="15"/>
        <v>0</v>
      </c>
      <c r="L110">
        <f t="shared" si="16"/>
        <v>126</v>
      </c>
      <c r="M110">
        <f>IF($G110="","",COUNTIF($G$3:$G110, $G110))</f>
        <v>98</v>
      </c>
      <c r="N110">
        <f t="shared" si="11"/>
        <v>224</v>
      </c>
      <c r="O110"/>
      <c r="P110"/>
      <c r="Q110"/>
    </row>
    <row r="111" spans="2:17">
      <c r="B111" s="30">
        <f>資料貼入!A111</f>
        <v>43847</v>
      </c>
      <c r="C111" s="38">
        <f>資料貼入!A111</f>
        <v>43847</v>
      </c>
      <c r="D111" s="29">
        <f>資料貼入!B111</f>
        <v>-17623.84</v>
      </c>
      <c r="E111" s="29" cm="1">
        <f t="array" ref="E111">MovingDayDD($D$3:D111)</f>
        <v>-132300.45999999996</v>
      </c>
      <c r="F111" s="29">
        <f>IF(OR(C111&gt;總表!$B$30,C111=0),0,IF(E111=0,0,1+F110))</f>
        <v>3</v>
      </c>
      <c r="G111" s="29">
        <f t="shared" si="12"/>
        <v>0</v>
      </c>
      <c r="H111" s="42">
        <f t="shared" si="10"/>
        <v>0</v>
      </c>
      <c r="I111" s="43">
        <f t="shared" si="13"/>
        <v>0</v>
      </c>
      <c r="J111" s="42">
        <f t="shared" si="14"/>
        <v>43847</v>
      </c>
      <c r="K111" s="43">
        <f t="shared" si="15"/>
        <v>0</v>
      </c>
      <c r="L111">
        <f t="shared" si="16"/>
        <v>126</v>
      </c>
      <c r="M111">
        <f>IF($G111="","",COUNTIF($G$3:$G111, $G111))</f>
        <v>99</v>
      </c>
      <c r="N111">
        <f t="shared" si="11"/>
        <v>225</v>
      </c>
      <c r="O111"/>
      <c r="P111"/>
      <c r="Q111"/>
    </row>
    <row r="112" spans="2:17">
      <c r="B112" s="30">
        <f>資料貼入!A112</f>
        <v>43848</v>
      </c>
      <c r="C112" s="38">
        <f>資料貼入!A112</f>
        <v>43848</v>
      </c>
      <c r="D112" s="29">
        <f>資料貼入!B112</f>
        <v>0</v>
      </c>
      <c r="E112" s="29" cm="1">
        <f t="array" ref="E112">MovingDayDD($D$3:D112)</f>
        <v>-132300.45999999996</v>
      </c>
      <c r="F112" s="29">
        <f>IF(OR(C112&gt;總表!$B$30,C112=0),0,IF(E112=0,0,1+F111))</f>
        <v>4</v>
      </c>
      <c r="G112" s="29">
        <f t="shared" si="12"/>
        <v>0</v>
      </c>
      <c r="H112" s="42">
        <f t="shared" si="10"/>
        <v>0</v>
      </c>
      <c r="I112" s="43">
        <f t="shared" si="13"/>
        <v>0</v>
      </c>
      <c r="J112" s="42">
        <f t="shared" si="14"/>
        <v>43848</v>
      </c>
      <c r="K112" s="43">
        <f t="shared" si="15"/>
        <v>0</v>
      </c>
      <c r="L112">
        <f t="shared" si="16"/>
        <v>126</v>
      </c>
      <c r="M112">
        <f>IF($G112="","",COUNTIF($G$3:$G112, $G112))</f>
        <v>100</v>
      </c>
      <c r="N112">
        <f t="shared" si="11"/>
        <v>226</v>
      </c>
      <c r="O112"/>
      <c r="P112"/>
      <c r="Q112"/>
    </row>
    <row r="113" spans="2:17">
      <c r="B113" s="30">
        <f>資料貼入!A113</f>
        <v>43849</v>
      </c>
      <c r="C113" s="38">
        <f>資料貼入!A113</f>
        <v>43849</v>
      </c>
      <c r="D113" s="29">
        <f>資料貼入!B113</f>
        <v>0</v>
      </c>
      <c r="E113" s="29" cm="1">
        <f t="array" ref="E113">MovingDayDD($D$3:D113)</f>
        <v>-132300.45999999996</v>
      </c>
      <c r="F113" s="29">
        <f>IF(OR(C113&gt;總表!$B$30,C113=0),0,IF(E113=0,0,1+F112))</f>
        <v>5</v>
      </c>
      <c r="G113" s="29">
        <f t="shared" si="12"/>
        <v>0</v>
      </c>
      <c r="H113" s="42">
        <f t="shared" si="10"/>
        <v>0</v>
      </c>
      <c r="I113" s="43">
        <f t="shared" si="13"/>
        <v>0</v>
      </c>
      <c r="J113" s="42">
        <f t="shared" si="14"/>
        <v>43849</v>
      </c>
      <c r="K113" s="43">
        <f t="shared" si="15"/>
        <v>0</v>
      </c>
      <c r="L113">
        <f t="shared" si="16"/>
        <v>126</v>
      </c>
      <c r="M113">
        <f>IF($G113="","",COUNTIF($G$3:$G113, $G113))</f>
        <v>101</v>
      </c>
      <c r="N113">
        <f t="shared" si="11"/>
        <v>227</v>
      </c>
      <c r="O113"/>
      <c r="P113"/>
      <c r="Q113"/>
    </row>
    <row r="114" spans="2:17">
      <c r="B114" s="30">
        <f>資料貼入!A114</f>
        <v>43850</v>
      </c>
      <c r="C114" s="38">
        <f>資料貼入!A114</f>
        <v>43850</v>
      </c>
      <c r="D114" s="29">
        <f>資料貼入!B114</f>
        <v>4917.32</v>
      </c>
      <c r="E114" s="29" cm="1">
        <f t="array" ref="E114">MovingDayDD($D$3:D114)</f>
        <v>-127383.14000000001</v>
      </c>
      <c r="F114" s="29">
        <f>IF(OR(C114&gt;總表!$B$30,C114=0),0,IF(E114=0,0,1+F113))</f>
        <v>6</v>
      </c>
      <c r="G114" s="29">
        <f t="shared" si="12"/>
        <v>0</v>
      </c>
      <c r="H114" s="42">
        <f t="shared" si="10"/>
        <v>0</v>
      </c>
      <c r="I114" s="43">
        <f t="shared" si="13"/>
        <v>0</v>
      </c>
      <c r="J114" s="42">
        <f t="shared" si="14"/>
        <v>43850</v>
      </c>
      <c r="K114" s="43">
        <f t="shared" si="15"/>
        <v>0</v>
      </c>
      <c r="L114">
        <f t="shared" si="16"/>
        <v>126</v>
      </c>
      <c r="M114">
        <f>IF($G114="","",COUNTIF($G$3:$G114, $G114))</f>
        <v>102</v>
      </c>
      <c r="N114">
        <f t="shared" si="11"/>
        <v>228</v>
      </c>
      <c r="O114"/>
      <c r="P114"/>
      <c r="Q114"/>
    </row>
    <row r="115" spans="2:17">
      <c r="B115" s="30">
        <f>資料貼入!A115</f>
        <v>43851</v>
      </c>
      <c r="C115" s="38">
        <f>資料貼入!A115</f>
        <v>43851</v>
      </c>
      <c r="D115" s="29">
        <f>資料貼入!B115</f>
        <v>0</v>
      </c>
      <c r="E115" s="29" cm="1">
        <f t="array" ref="E115">MovingDayDD($D$3:D115)</f>
        <v>-127383.14000000001</v>
      </c>
      <c r="F115" s="29">
        <f>IF(OR(C115&gt;總表!$B$30,C115=0),0,IF(E115=0,0,1+F114))</f>
        <v>7</v>
      </c>
      <c r="G115" s="29">
        <f t="shared" si="12"/>
        <v>0</v>
      </c>
      <c r="H115" s="42">
        <f t="shared" si="10"/>
        <v>0</v>
      </c>
      <c r="I115" s="43">
        <f t="shared" si="13"/>
        <v>0</v>
      </c>
      <c r="J115" s="42">
        <f t="shared" si="14"/>
        <v>43851</v>
      </c>
      <c r="K115" s="43">
        <f t="shared" si="15"/>
        <v>0</v>
      </c>
      <c r="L115">
        <f t="shared" si="16"/>
        <v>126</v>
      </c>
      <c r="M115">
        <f>IF($G115="","",COUNTIF($G$3:$G115, $G115))</f>
        <v>103</v>
      </c>
      <c r="N115">
        <f t="shared" si="11"/>
        <v>229</v>
      </c>
      <c r="O115"/>
      <c r="P115"/>
      <c r="Q115"/>
    </row>
    <row r="116" spans="2:17">
      <c r="B116" s="30">
        <f>資料貼入!A116</f>
        <v>43852</v>
      </c>
      <c r="C116" s="38">
        <f>資料貼入!A116</f>
        <v>43852</v>
      </c>
      <c r="D116" s="29">
        <f>資料貼入!B116</f>
        <v>0</v>
      </c>
      <c r="E116" s="29" cm="1">
        <f t="array" ref="E116">MovingDayDD($D$3:D116)</f>
        <v>-127383.14000000001</v>
      </c>
      <c r="F116" s="29">
        <f>IF(OR(C116&gt;總表!$B$30,C116=0),0,IF(E116=0,0,1+F115))</f>
        <v>8</v>
      </c>
      <c r="G116" s="29">
        <f t="shared" si="12"/>
        <v>0</v>
      </c>
      <c r="H116" s="42">
        <f t="shared" si="10"/>
        <v>0</v>
      </c>
      <c r="I116" s="43">
        <f t="shared" si="13"/>
        <v>0</v>
      </c>
      <c r="J116" s="42">
        <f t="shared" si="14"/>
        <v>43852</v>
      </c>
      <c r="K116" s="43">
        <f t="shared" si="15"/>
        <v>0</v>
      </c>
      <c r="L116">
        <f t="shared" si="16"/>
        <v>126</v>
      </c>
      <c r="M116">
        <f>IF($G116="","",COUNTIF($G$3:$G116, $G116))</f>
        <v>104</v>
      </c>
      <c r="N116">
        <f t="shared" si="11"/>
        <v>230</v>
      </c>
      <c r="O116"/>
      <c r="P116"/>
      <c r="Q116"/>
    </row>
    <row r="117" spans="2:17">
      <c r="B117" s="30">
        <f>資料貼入!A117</f>
        <v>43853</v>
      </c>
      <c r="C117" s="38">
        <f>資料貼入!A117</f>
        <v>43853</v>
      </c>
      <c r="D117" s="29">
        <f>資料貼入!B117</f>
        <v>0</v>
      </c>
      <c r="E117" s="29" cm="1">
        <f t="array" ref="E117">MovingDayDD($D$3:D117)</f>
        <v>-127383.14000000001</v>
      </c>
      <c r="F117" s="29">
        <f>IF(OR(C117&gt;總表!$B$30,C117=0),0,IF(E117=0,0,1+F116))</f>
        <v>9</v>
      </c>
      <c r="G117" s="29">
        <f t="shared" si="12"/>
        <v>0</v>
      </c>
      <c r="H117" s="42">
        <f t="shared" si="10"/>
        <v>0</v>
      </c>
      <c r="I117" s="43">
        <f t="shared" si="13"/>
        <v>0</v>
      </c>
      <c r="J117" s="42">
        <f t="shared" si="14"/>
        <v>43853</v>
      </c>
      <c r="K117" s="43">
        <f t="shared" si="15"/>
        <v>0</v>
      </c>
      <c r="L117">
        <f t="shared" si="16"/>
        <v>126</v>
      </c>
      <c r="M117">
        <f>IF($G117="","",COUNTIF($G$3:$G117, $G117))</f>
        <v>105</v>
      </c>
      <c r="N117">
        <f t="shared" si="11"/>
        <v>231</v>
      </c>
      <c r="O117"/>
      <c r="P117"/>
      <c r="Q117"/>
    </row>
    <row r="118" spans="2:17">
      <c r="B118" s="30">
        <f>資料貼入!A118</f>
        <v>43854</v>
      </c>
      <c r="C118" s="38">
        <f>資料貼入!A118</f>
        <v>43854</v>
      </c>
      <c r="D118" s="29">
        <f>資料貼入!B118</f>
        <v>0</v>
      </c>
      <c r="E118" s="29" cm="1">
        <f t="array" ref="E118">MovingDayDD($D$3:D118)</f>
        <v>-127383.14000000001</v>
      </c>
      <c r="F118" s="29">
        <f>IF(OR(C118&gt;總表!$B$30,C118=0),0,IF(E118=0,0,1+F117))</f>
        <v>10</v>
      </c>
      <c r="G118" s="29">
        <f t="shared" si="12"/>
        <v>0</v>
      </c>
      <c r="H118" s="42">
        <f t="shared" si="10"/>
        <v>0</v>
      </c>
      <c r="I118" s="43">
        <f t="shared" si="13"/>
        <v>0</v>
      </c>
      <c r="J118" s="42">
        <f t="shared" si="14"/>
        <v>43854</v>
      </c>
      <c r="K118" s="43">
        <f t="shared" si="15"/>
        <v>0</v>
      </c>
      <c r="L118">
        <f t="shared" si="16"/>
        <v>126</v>
      </c>
      <c r="M118">
        <f>IF($G118="","",COUNTIF($G$3:$G118, $G118))</f>
        <v>106</v>
      </c>
      <c r="N118">
        <f t="shared" si="11"/>
        <v>232</v>
      </c>
      <c r="O118"/>
      <c r="P118"/>
      <c r="Q118"/>
    </row>
    <row r="119" spans="2:17">
      <c r="B119" s="30">
        <f>資料貼入!A119</f>
        <v>43855</v>
      </c>
      <c r="C119" s="38">
        <f>資料貼入!A119</f>
        <v>43855</v>
      </c>
      <c r="D119" s="29">
        <f>資料貼入!B119</f>
        <v>0</v>
      </c>
      <c r="E119" s="29" cm="1">
        <f t="array" ref="E119">MovingDayDD($D$3:D119)</f>
        <v>-127383.14000000001</v>
      </c>
      <c r="F119" s="29">
        <f>IF(OR(C119&gt;總表!$B$30,C119=0),0,IF(E119=0,0,1+F118))</f>
        <v>11</v>
      </c>
      <c r="G119" s="29">
        <f t="shared" si="12"/>
        <v>0</v>
      </c>
      <c r="H119" s="42">
        <f t="shared" si="10"/>
        <v>0</v>
      </c>
      <c r="I119" s="43">
        <f t="shared" si="13"/>
        <v>0</v>
      </c>
      <c r="J119" s="42">
        <f t="shared" si="14"/>
        <v>43855</v>
      </c>
      <c r="K119" s="43">
        <f t="shared" si="15"/>
        <v>0</v>
      </c>
      <c r="L119">
        <f t="shared" si="16"/>
        <v>126</v>
      </c>
      <c r="M119">
        <f>IF($G119="","",COUNTIF($G$3:$G119, $G119))</f>
        <v>107</v>
      </c>
      <c r="N119">
        <f t="shared" si="11"/>
        <v>233</v>
      </c>
      <c r="O119"/>
      <c r="P119"/>
      <c r="Q119"/>
    </row>
    <row r="120" spans="2:17">
      <c r="B120" s="30">
        <f>資料貼入!A120</f>
        <v>43856</v>
      </c>
      <c r="C120" s="38">
        <f>資料貼入!A120</f>
        <v>43856</v>
      </c>
      <c r="D120" s="29">
        <f>資料貼入!B120</f>
        <v>0</v>
      </c>
      <c r="E120" s="29" cm="1">
        <f t="array" ref="E120">MovingDayDD($D$3:D120)</f>
        <v>-127383.14000000001</v>
      </c>
      <c r="F120" s="29">
        <f>IF(OR(C120&gt;總表!$B$30,C120=0),0,IF(E120=0,0,1+F119))</f>
        <v>12</v>
      </c>
      <c r="G120" s="29">
        <f t="shared" si="12"/>
        <v>0</v>
      </c>
      <c r="H120" s="42">
        <f t="shared" si="10"/>
        <v>0</v>
      </c>
      <c r="I120" s="43">
        <f t="shared" si="13"/>
        <v>0</v>
      </c>
      <c r="J120" s="42">
        <f t="shared" si="14"/>
        <v>43856</v>
      </c>
      <c r="K120" s="43">
        <f t="shared" si="15"/>
        <v>0</v>
      </c>
      <c r="L120">
        <f t="shared" si="16"/>
        <v>126</v>
      </c>
      <c r="M120">
        <f>IF($G120="","",COUNTIF($G$3:$G120, $G120))</f>
        <v>108</v>
      </c>
      <c r="N120">
        <f t="shared" si="11"/>
        <v>234</v>
      </c>
      <c r="O120"/>
      <c r="P120"/>
      <c r="Q120"/>
    </row>
    <row r="121" spans="2:17">
      <c r="B121" s="30">
        <f>資料貼入!A121</f>
        <v>43857</v>
      </c>
      <c r="C121" s="38">
        <f>資料貼入!A121</f>
        <v>43857</v>
      </c>
      <c r="D121" s="29">
        <f>資料貼入!B121</f>
        <v>0</v>
      </c>
      <c r="E121" s="29" cm="1">
        <f t="array" ref="E121">MovingDayDD($D$3:D121)</f>
        <v>-127383.14000000001</v>
      </c>
      <c r="F121" s="29">
        <f>IF(OR(C121&gt;總表!$B$30,C121=0),0,IF(E121=0,0,1+F120))</f>
        <v>13</v>
      </c>
      <c r="G121" s="29">
        <f t="shared" si="12"/>
        <v>0</v>
      </c>
      <c r="H121" s="42">
        <f t="shared" si="10"/>
        <v>0</v>
      </c>
      <c r="I121" s="43">
        <f t="shared" si="13"/>
        <v>0</v>
      </c>
      <c r="J121" s="42">
        <f t="shared" si="14"/>
        <v>43857</v>
      </c>
      <c r="K121" s="43">
        <f t="shared" si="15"/>
        <v>0</v>
      </c>
      <c r="L121">
        <f t="shared" si="16"/>
        <v>126</v>
      </c>
      <c r="M121">
        <f>IF($G121="","",COUNTIF($G$3:$G121, $G121))</f>
        <v>109</v>
      </c>
      <c r="N121">
        <f t="shared" si="11"/>
        <v>235</v>
      </c>
      <c r="O121"/>
      <c r="P121"/>
      <c r="Q121"/>
    </row>
    <row r="122" spans="2:17">
      <c r="B122" s="30">
        <f>資料貼入!A122</f>
        <v>43858</v>
      </c>
      <c r="C122" s="38">
        <f>資料貼入!A122</f>
        <v>43858</v>
      </c>
      <c r="D122" s="29">
        <f>資料貼入!B122</f>
        <v>0</v>
      </c>
      <c r="E122" s="29" cm="1">
        <f t="array" ref="E122">MovingDayDD($D$3:D122)</f>
        <v>-127383.14000000001</v>
      </c>
      <c r="F122" s="29">
        <f>IF(OR(C122&gt;總表!$B$30,C122=0),0,IF(E122=0,0,1+F121))</f>
        <v>14</v>
      </c>
      <c r="G122" s="29">
        <f t="shared" si="12"/>
        <v>0</v>
      </c>
      <c r="H122" s="42">
        <f t="shared" si="10"/>
        <v>0</v>
      </c>
      <c r="I122" s="43">
        <f t="shared" si="13"/>
        <v>0</v>
      </c>
      <c r="J122" s="42">
        <f t="shared" si="14"/>
        <v>43858</v>
      </c>
      <c r="K122" s="43">
        <f t="shared" si="15"/>
        <v>0</v>
      </c>
      <c r="L122">
        <f t="shared" si="16"/>
        <v>126</v>
      </c>
      <c r="M122">
        <f>IF($G122="","",COUNTIF($G$3:$G122, $G122))</f>
        <v>110</v>
      </c>
      <c r="N122">
        <f t="shared" si="11"/>
        <v>236</v>
      </c>
      <c r="O122"/>
      <c r="P122"/>
      <c r="Q122"/>
    </row>
    <row r="123" spans="2:17">
      <c r="B123" s="30">
        <f>資料貼入!A123</f>
        <v>43859</v>
      </c>
      <c r="C123" s="38">
        <f>資料貼入!A123</f>
        <v>43859</v>
      </c>
      <c r="D123" s="29">
        <f>資料貼入!B123</f>
        <v>0</v>
      </c>
      <c r="E123" s="29" cm="1">
        <f t="array" ref="E123">MovingDayDD($D$3:D123)</f>
        <v>-127383.14000000001</v>
      </c>
      <c r="F123" s="29">
        <f>IF(OR(C123&gt;總表!$B$30,C123=0),0,IF(E123=0,0,1+F122))</f>
        <v>15</v>
      </c>
      <c r="G123" s="29">
        <f t="shared" si="12"/>
        <v>15</v>
      </c>
      <c r="H123" s="42">
        <f t="shared" si="10"/>
        <v>0</v>
      </c>
      <c r="I123" s="43">
        <f t="shared" si="13"/>
        <v>15</v>
      </c>
      <c r="J123" s="42">
        <f t="shared" si="14"/>
        <v>43859</v>
      </c>
      <c r="K123" s="43">
        <f t="shared" si="15"/>
        <v>15</v>
      </c>
      <c r="L123">
        <f t="shared" si="16"/>
        <v>35</v>
      </c>
      <c r="M123">
        <f>IF($G123="","",COUNTIF($G$3:$G123, $G123))</f>
        <v>2</v>
      </c>
      <c r="N123">
        <f t="shared" si="11"/>
        <v>37</v>
      </c>
      <c r="O123"/>
      <c r="P123"/>
      <c r="Q123"/>
    </row>
    <row r="124" spans="2:17">
      <c r="B124" s="30">
        <f>資料貼入!A124</f>
        <v>43860</v>
      </c>
      <c r="C124" s="38">
        <f>資料貼入!A124</f>
        <v>43860</v>
      </c>
      <c r="D124" s="29">
        <f>資料貼入!B124</f>
        <v>352061.20999999996</v>
      </c>
      <c r="E124" s="29" cm="1">
        <f t="array" ref="E124">MovingDayDD($D$3:D124)</f>
        <v>0</v>
      </c>
      <c r="F124" s="29">
        <f>IF(OR(C124&gt;總表!$B$30,C124=0),0,IF(E124=0,0,1+F123))</f>
        <v>0</v>
      </c>
      <c r="G124" s="29">
        <f t="shared" si="12"/>
        <v>0</v>
      </c>
      <c r="H124" s="42">
        <f t="shared" si="10"/>
        <v>0</v>
      </c>
      <c r="I124" s="43">
        <f t="shared" si="13"/>
        <v>0</v>
      </c>
      <c r="J124" s="42">
        <f t="shared" si="14"/>
        <v>0</v>
      </c>
      <c r="K124" s="43">
        <f t="shared" si="15"/>
        <v>0</v>
      </c>
      <c r="L124">
        <f t="shared" si="16"/>
        <v>126</v>
      </c>
      <c r="M124">
        <f>IF($G124="","",COUNTIF($G$3:$G124, $G124))</f>
        <v>111</v>
      </c>
      <c r="N124">
        <f t="shared" si="11"/>
        <v>237</v>
      </c>
      <c r="O124"/>
      <c r="P124"/>
      <c r="Q124"/>
    </row>
    <row r="125" spans="2:17">
      <c r="B125" s="30">
        <f>資料貼入!A125</f>
        <v>43861</v>
      </c>
      <c r="C125" s="38">
        <f>資料貼入!A125</f>
        <v>43861</v>
      </c>
      <c r="D125" s="29">
        <f>資料貼入!B125</f>
        <v>-91831.91</v>
      </c>
      <c r="E125" s="29" cm="1">
        <f t="array" ref="E125">MovingDayDD($D$3:D125)</f>
        <v>-91831.910000000033</v>
      </c>
      <c r="F125" s="29">
        <f>IF(OR(C125&gt;總表!$B$30,C125=0),0,IF(E125=0,0,1+F124))</f>
        <v>1</v>
      </c>
      <c r="G125" s="29">
        <f t="shared" si="12"/>
        <v>0</v>
      </c>
      <c r="H125" s="42">
        <f t="shared" si="10"/>
        <v>0</v>
      </c>
      <c r="I125" s="43">
        <f t="shared" si="13"/>
        <v>0</v>
      </c>
      <c r="J125" s="42">
        <f t="shared" si="14"/>
        <v>43861</v>
      </c>
      <c r="K125" s="43">
        <f t="shared" si="15"/>
        <v>0</v>
      </c>
      <c r="L125">
        <f t="shared" si="16"/>
        <v>126</v>
      </c>
      <c r="M125">
        <f>IF($G125="","",COUNTIF($G$3:$G125, $G125))</f>
        <v>112</v>
      </c>
      <c r="N125">
        <f t="shared" si="11"/>
        <v>238</v>
      </c>
      <c r="O125"/>
      <c r="P125"/>
      <c r="Q125"/>
    </row>
    <row r="126" spans="2:17">
      <c r="B126" s="30">
        <f>資料貼入!A126</f>
        <v>43862</v>
      </c>
      <c r="C126" s="38">
        <f>資料貼入!A126</f>
        <v>43862</v>
      </c>
      <c r="D126" s="29">
        <f>資料貼入!B126</f>
        <v>0</v>
      </c>
      <c r="E126" s="29" cm="1">
        <f t="array" ref="E126">MovingDayDD($D$3:D126)</f>
        <v>-91831.910000000033</v>
      </c>
      <c r="F126" s="29">
        <f>IF(OR(C126&gt;總表!$B$30,C126=0),0,IF(E126=0,0,1+F125))</f>
        <v>2</v>
      </c>
      <c r="G126" s="29">
        <f t="shared" si="12"/>
        <v>0</v>
      </c>
      <c r="H126" s="42">
        <f t="shared" si="10"/>
        <v>0</v>
      </c>
      <c r="I126" s="43">
        <f t="shared" si="13"/>
        <v>0</v>
      </c>
      <c r="J126" s="42">
        <f t="shared" si="14"/>
        <v>43862</v>
      </c>
      <c r="K126" s="43">
        <f t="shared" si="15"/>
        <v>0</v>
      </c>
      <c r="L126">
        <f t="shared" si="16"/>
        <v>126</v>
      </c>
      <c r="M126">
        <f>IF($G126="","",COUNTIF($G$3:$G126, $G126))</f>
        <v>113</v>
      </c>
      <c r="N126">
        <f t="shared" si="11"/>
        <v>239</v>
      </c>
      <c r="O126"/>
      <c r="P126"/>
      <c r="Q126"/>
    </row>
    <row r="127" spans="2:17">
      <c r="B127" s="30">
        <f>資料貼入!A127</f>
        <v>43863</v>
      </c>
      <c r="C127" s="38">
        <f>資料貼入!A127</f>
        <v>43863</v>
      </c>
      <c r="D127" s="29">
        <f>資料貼入!B127</f>
        <v>0</v>
      </c>
      <c r="E127" s="29" cm="1">
        <f t="array" ref="E127">MovingDayDD($D$3:D127)</f>
        <v>-91831.910000000033</v>
      </c>
      <c r="F127" s="29">
        <f>IF(OR(C127&gt;總表!$B$30,C127=0),0,IF(E127=0,0,1+F126))</f>
        <v>3</v>
      </c>
      <c r="G127" s="29">
        <f t="shared" si="12"/>
        <v>0</v>
      </c>
      <c r="H127" s="42">
        <f t="shared" si="10"/>
        <v>0</v>
      </c>
      <c r="I127" s="43">
        <f t="shared" si="13"/>
        <v>0</v>
      </c>
      <c r="J127" s="42">
        <f t="shared" si="14"/>
        <v>43863</v>
      </c>
      <c r="K127" s="43">
        <f t="shared" si="15"/>
        <v>0</v>
      </c>
      <c r="L127">
        <f t="shared" si="16"/>
        <v>126</v>
      </c>
      <c r="M127">
        <f>IF($G127="","",COUNTIF($G$3:$G127, $G127))</f>
        <v>114</v>
      </c>
      <c r="N127">
        <f t="shared" si="11"/>
        <v>240</v>
      </c>
      <c r="O127"/>
      <c r="P127"/>
      <c r="Q127"/>
    </row>
    <row r="128" spans="2:17">
      <c r="B128" s="30">
        <f>資料貼入!A128</f>
        <v>43864</v>
      </c>
      <c r="C128" s="38">
        <f>資料貼入!A128</f>
        <v>43864</v>
      </c>
      <c r="D128" s="29">
        <f>資料貼入!B128</f>
        <v>42000.959999999999</v>
      </c>
      <c r="E128" s="29" cm="1">
        <f t="array" ref="E128">MovingDayDD($D$3:D128)</f>
        <v>-49830.95000000007</v>
      </c>
      <c r="F128" s="29">
        <f>IF(OR(C128&gt;總表!$B$30,C128=0),0,IF(E128=0,0,1+F127))</f>
        <v>4</v>
      </c>
      <c r="G128" s="29">
        <f t="shared" si="12"/>
        <v>4</v>
      </c>
      <c r="H128" s="42">
        <f t="shared" si="10"/>
        <v>0</v>
      </c>
      <c r="I128" s="43">
        <f t="shared" si="13"/>
        <v>4</v>
      </c>
      <c r="J128" s="42">
        <f t="shared" si="14"/>
        <v>43864</v>
      </c>
      <c r="K128" s="43">
        <f t="shared" si="15"/>
        <v>4</v>
      </c>
      <c r="L128">
        <f t="shared" si="16"/>
        <v>75</v>
      </c>
      <c r="M128">
        <f>IF($G128="","",COUNTIF($G$3:$G128, $G128))</f>
        <v>1</v>
      </c>
      <c r="N128">
        <f t="shared" si="11"/>
        <v>76</v>
      </c>
      <c r="O128"/>
      <c r="P128"/>
      <c r="Q128"/>
    </row>
    <row r="129" spans="2:17">
      <c r="B129" s="30">
        <f>資料貼入!A129</f>
        <v>43865</v>
      </c>
      <c r="C129" s="38">
        <f>資料貼入!A129</f>
        <v>43865</v>
      </c>
      <c r="D129" s="29">
        <f>資料貼入!B129</f>
        <v>107876.47</v>
      </c>
      <c r="E129" s="29" cm="1">
        <f t="array" ref="E129">MovingDayDD($D$3:D129)</f>
        <v>0</v>
      </c>
      <c r="F129" s="29">
        <f>IF(OR(C129&gt;總表!$B$30,C129=0),0,IF(E129=0,0,1+F128))</f>
        <v>0</v>
      </c>
      <c r="G129" s="29">
        <f t="shared" si="12"/>
        <v>0</v>
      </c>
      <c r="H129" s="42">
        <f t="shared" si="10"/>
        <v>0</v>
      </c>
      <c r="I129" s="43">
        <f t="shared" si="13"/>
        <v>0</v>
      </c>
      <c r="J129" s="42">
        <f t="shared" si="14"/>
        <v>0</v>
      </c>
      <c r="K129" s="43">
        <f t="shared" si="15"/>
        <v>0</v>
      </c>
      <c r="L129">
        <f t="shared" si="16"/>
        <v>126</v>
      </c>
      <c r="M129">
        <f>IF($G129="","",COUNTIF($G$3:$G129, $G129))</f>
        <v>115</v>
      </c>
      <c r="N129">
        <f t="shared" si="11"/>
        <v>241</v>
      </c>
      <c r="O129"/>
      <c r="P129"/>
      <c r="Q129"/>
    </row>
    <row r="130" spans="2:17">
      <c r="B130" s="30">
        <f>資料貼入!A130</f>
        <v>43866</v>
      </c>
      <c r="C130" s="38">
        <f>資料貼入!A130</f>
        <v>43866</v>
      </c>
      <c r="D130" s="29">
        <f>資料貼入!B130</f>
        <v>-9827.2400000000016</v>
      </c>
      <c r="E130" s="29" cm="1">
        <f t="array" ref="E130">MovingDayDD($D$3:D130)</f>
        <v>-9827.2399999999907</v>
      </c>
      <c r="F130" s="29">
        <f>IF(OR(C130&gt;總表!$B$30,C130=0),0,IF(E130=0,0,1+F129))</f>
        <v>1</v>
      </c>
      <c r="G130" s="29">
        <f t="shared" si="12"/>
        <v>1</v>
      </c>
      <c r="H130" s="42">
        <f t="shared" si="10"/>
        <v>0</v>
      </c>
      <c r="I130" s="43">
        <f t="shared" si="13"/>
        <v>1</v>
      </c>
      <c r="J130" s="42">
        <f t="shared" si="14"/>
        <v>43866</v>
      </c>
      <c r="K130" s="43">
        <f t="shared" si="15"/>
        <v>1</v>
      </c>
      <c r="L130">
        <f t="shared" si="16"/>
        <v>103</v>
      </c>
      <c r="M130">
        <f>IF($G130="","",COUNTIF($G$3:$G130, $G130))</f>
        <v>4</v>
      </c>
      <c r="N130">
        <f t="shared" si="11"/>
        <v>107</v>
      </c>
      <c r="O130"/>
      <c r="P130"/>
      <c r="Q130"/>
    </row>
    <row r="131" spans="2:17">
      <c r="B131" s="30">
        <f>資料貼入!A131</f>
        <v>43867</v>
      </c>
      <c r="C131" s="38">
        <f>資料貼入!A131</f>
        <v>43867</v>
      </c>
      <c r="D131" s="29">
        <f>資料貼入!B131</f>
        <v>152497.47999999998</v>
      </c>
      <c r="E131" s="29" cm="1">
        <f t="array" ref="E131">MovingDayDD($D$3:D131)</f>
        <v>0</v>
      </c>
      <c r="F131" s="29">
        <f>IF(OR(C131&gt;總表!$B$30,C131=0),0,IF(E131=0,0,1+F130))</f>
        <v>0</v>
      </c>
      <c r="G131" s="29">
        <f t="shared" si="12"/>
        <v>0</v>
      </c>
      <c r="H131" s="42">
        <f t="shared" ref="H131:H194" si="17">IF(G131&gt;$V$1,B131,0)</f>
        <v>0</v>
      </c>
      <c r="I131" s="43">
        <f t="shared" si="13"/>
        <v>0</v>
      </c>
      <c r="J131" s="42">
        <f t="shared" si="14"/>
        <v>0</v>
      </c>
      <c r="K131" s="43">
        <f t="shared" si="15"/>
        <v>0</v>
      </c>
      <c r="L131">
        <f t="shared" si="16"/>
        <v>126</v>
      </c>
      <c r="M131">
        <f>IF($G131="","",COUNTIF($G$3:$G131, $G131))</f>
        <v>116</v>
      </c>
      <c r="N131">
        <f t="shared" ref="N131:N194" si="18">IF($G131="","",L131+M131)</f>
        <v>242</v>
      </c>
      <c r="O131"/>
      <c r="P131"/>
      <c r="Q131"/>
    </row>
    <row r="132" spans="2:17">
      <c r="B132" s="30">
        <f>資料貼入!A132</f>
        <v>43868</v>
      </c>
      <c r="C132" s="38">
        <f>資料貼入!A132</f>
        <v>43868</v>
      </c>
      <c r="D132" s="29">
        <f>資料貼入!B132</f>
        <v>-162137.91999999998</v>
      </c>
      <c r="E132" s="29" cm="1">
        <f t="array" ref="E132">MovingDayDD($D$3:D132)</f>
        <v>-162137.91999999993</v>
      </c>
      <c r="F132" s="29">
        <f>IF(OR(C132&gt;總表!$B$30,C132=0),0,IF(E132=0,0,1+F131))</f>
        <v>1</v>
      </c>
      <c r="G132" s="29">
        <f t="shared" ref="G132:G195" si="19">IF(F133=0,F132,0)</f>
        <v>0</v>
      </c>
      <c r="H132" s="42">
        <f t="shared" si="17"/>
        <v>0</v>
      </c>
      <c r="I132" s="43">
        <f t="shared" ref="I132:I195" si="20">G132</f>
        <v>0</v>
      </c>
      <c r="J132" s="42">
        <f t="shared" ref="J132:J195" si="21">IF(F132=0,0,B132)</f>
        <v>43868</v>
      </c>
      <c r="K132" s="43">
        <f t="shared" ref="K132:K195" si="22">G132</f>
        <v>0</v>
      </c>
      <c r="L132">
        <f t="shared" ref="L132:L195" si="23">IF($G132="","",COUNTIF($G$3:$G$4053, "&gt;" &amp; $G132))</f>
        <v>126</v>
      </c>
      <c r="M132">
        <f>IF($G132="","",COUNTIF($G$3:$G132, $G132))</f>
        <v>117</v>
      </c>
      <c r="N132">
        <f t="shared" si="18"/>
        <v>243</v>
      </c>
      <c r="O132"/>
      <c r="P132"/>
      <c r="Q132"/>
    </row>
    <row r="133" spans="2:17">
      <c r="B133" s="30">
        <f>資料貼入!A133</f>
        <v>43869</v>
      </c>
      <c r="C133" s="38">
        <f>資料貼入!A133</f>
        <v>43869</v>
      </c>
      <c r="D133" s="29">
        <f>資料貼入!B133</f>
        <v>0</v>
      </c>
      <c r="E133" s="29" cm="1">
        <f t="array" ref="E133">MovingDayDD($D$3:D133)</f>
        <v>-162137.91999999993</v>
      </c>
      <c r="F133" s="29">
        <f>IF(OR(C133&gt;總表!$B$30,C133=0),0,IF(E133=0,0,1+F132))</f>
        <v>2</v>
      </c>
      <c r="G133" s="29">
        <f t="shared" si="19"/>
        <v>0</v>
      </c>
      <c r="H133" s="42">
        <f t="shared" si="17"/>
        <v>0</v>
      </c>
      <c r="I133" s="43">
        <f t="shared" si="20"/>
        <v>0</v>
      </c>
      <c r="J133" s="42">
        <f t="shared" si="21"/>
        <v>43869</v>
      </c>
      <c r="K133" s="43">
        <f t="shared" si="22"/>
        <v>0</v>
      </c>
      <c r="L133">
        <f t="shared" si="23"/>
        <v>126</v>
      </c>
      <c r="M133">
        <f>IF($G133="","",COUNTIF($G$3:$G133, $G133))</f>
        <v>118</v>
      </c>
      <c r="N133">
        <f t="shared" si="18"/>
        <v>244</v>
      </c>
      <c r="O133"/>
      <c r="P133"/>
      <c r="Q133"/>
    </row>
    <row r="134" spans="2:17">
      <c r="B134" s="30">
        <f>資料貼入!A134</f>
        <v>43870</v>
      </c>
      <c r="C134" s="38">
        <f>資料貼入!A134</f>
        <v>43870</v>
      </c>
      <c r="D134" s="29">
        <f>資料貼入!B134</f>
        <v>0</v>
      </c>
      <c r="E134" s="29" cm="1">
        <f t="array" ref="E134">MovingDayDD($D$3:D134)</f>
        <v>-162137.91999999993</v>
      </c>
      <c r="F134" s="29">
        <f>IF(OR(C134&gt;總表!$B$30,C134=0),0,IF(E134=0,0,1+F133))</f>
        <v>3</v>
      </c>
      <c r="G134" s="29">
        <f t="shared" si="19"/>
        <v>0</v>
      </c>
      <c r="H134" s="42">
        <f t="shared" si="17"/>
        <v>0</v>
      </c>
      <c r="I134" s="43">
        <f t="shared" si="20"/>
        <v>0</v>
      </c>
      <c r="J134" s="42">
        <f t="shared" si="21"/>
        <v>43870</v>
      </c>
      <c r="K134" s="43">
        <f t="shared" si="22"/>
        <v>0</v>
      </c>
      <c r="L134">
        <f t="shared" si="23"/>
        <v>126</v>
      </c>
      <c r="M134">
        <f>IF($G134="","",COUNTIF($G$3:$G134, $G134))</f>
        <v>119</v>
      </c>
      <c r="N134">
        <f t="shared" si="18"/>
        <v>245</v>
      </c>
      <c r="O134"/>
      <c r="P134"/>
      <c r="Q134"/>
    </row>
    <row r="135" spans="2:17">
      <c r="B135" s="30">
        <f>資料貼入!A135</f>
        <v>43871</v>
      </c>
      <c r="C135" s="38">
        <f>資料貼入!A135</f>
        <v>43871</v>
      </c>
      <c r="D135" s="29">
        <f>資料貼入!B135</f>
        <v>-70112.39</v>
      </c>
      <c r="E135" s="29" cm="1">
        <f t="array" ref="E135">MovingDayDD($D$3:D135)</f>
        <v>-232250.30999999994</v>
      </c>
      <c r="F135" s="29">
        <f>IF(OR(C135&gt;總表!$B$30,C135=0),0,IF(E135=0,0,1+F134))</f>
        <v>4</v>
      </c>
      <c r="G135" s="29">
        <f t="shared" si="19"/>
        <v>0</v>
      </c>
      <c r="H135" s="42">
        <f t="shared" si="17"/>
        <v>0</v>
      </c>
      <c r="I135" s="43">
        <f t="shared" si="20"/>
        <v>0</v>
      </c>
      <c r="J135" s="42">
        <f t="shared" si="21"/>
        <v>43871</v>
      </c>
      <c r="K135" s="43">
        <f t="shared" si="22"/>
        <v>0</v>
      </c>
      <c r="L135">
        <f t="shared" si="23"/>
        <v>126</v>
      </c>
      <c r="M135">
        <f>IF($G135="","",COUNTIF($G$3:$G135, $G135))</f>
        <v>120</v>
      </c>
      <c r="N135">
        <f t="shared" si="18"/>
        <v>246</v>
      </c>
      <c r="O135"/>
      <c r="P135"/>
      <c r="Q135"/>
    </row>
    <row r="136" spans="2:17">
      <c r="B136" s="30">
        <f>資料貼入!A136</f>
        <v>43872</v>
      </c>
      <c r="C136" s="38">
        <f>資料貼入!A136</f>
        <v>43872</v>
      </c>
      <c r="D136" s="29">
        <f>資料貼入!B136</f>
        <v>72802.260000000009</v>
      </c>
      <c r="E136" s="29" cm="1">
        <f t="array" ref="E136">MovingDayDD($D$3:D136)</f>
        <v>-159448.04999999993</v>
      </c>
      <c r="F136" s="29">
        <f>IF(OR(C136&gt;總表!$B$30,C136=0),0,IF(E136=0,0,1+F135))</f>
        <v>5</v>
      </c>
      <c r="G136" s="29">
        <f t="shared" si="19"/>
        <v>0</v>
      </c>
      <c r="H136" s="42">
        <f t="shared" si="17"/>
        <v>0</v>
      </c>
      <c r="I136" s="43">
        <f t="shared" si="20"/>
        <v>0</v>
      </c>
      <c r="J136" s="42">
        <f t="shared" si="21"/>
        <v>43872</v>
      </c>
      <c r="K136" s="43">
        <f t="shared" si="22"/>
        <v>0</v>
      </c>
      <c r="L136">
        <f t="shared" si="23"/>
        <v>126</v>
      </c>
      <c r="M136">
        <f>IF($G136="","",COUNTIF($G$3:$G136, $G136))</f>
        <v>121</v>
      </c>
      <c r="N136">
        <f t="shared" si="18"/>
        <v>247</v>
      </c>
      <c r="O136"/>
      <c r="P136"/>
      <c r="Q136"/>
    </row>
    <row r="137" spans="2:17">
      <c r="B137" s="30">
        <f>資料貼入!A137</f>
        <v>43873</v>
      </c>
      <c r="C137" s="38">
        <f>資料貼入!A137</f>
        <v>43873</v>
      </c>
      <c r="D137" s="29">
        <f>資料貼入!B137</f>
        <v>102594.85</v>
      </c>
      <c r="E137" s="29" cm="1">
        <f t="array" ref="E137">MovingDayDD($D$3:D137)</f>
        <v>-56853.199999999953</v>
      </c>
      <c r="F137" s="29">
        <f>IF(OR(C137&gt;總表!$B$30,C137=0),0,IF(E137=0,0,1+F136))</f>
        <v>6</v>
      </c>
      <c r="G137" s="29">
        <f t="shared" si="19"/>
        <v>0</v>
      </c>
      <c r="H137" s="42">
        <f t="shared" si="17"/>
        <v>0</v>
      </c>
      <c r="I137" s="43">
        <f t="shared" si="20"/>
        <v>0</v>
      </c>
      <c r="J137" s="42">
        <f t="shared" si="21"/>
        <v>43873</v>
      </c>
      <c r="K137" s="43">
        <f t="shared" si="22"/>
        <v>0</v>
      </c>
      <c r="L137">
        <f t="shared" si="23"/>
        <v>126</v>
      </c>
      <c r="M137">
        <f>IF($G137="","",COUNTIF($G$3:$G137, $G137))</f>
        <v>122</v>
      </c>
      <c r="N137">
        <f t="shared" si="18"/>
        <v>248</v>
      </c>
      <c r="O137"/>
      <c r="P137"/>
      <c r="Q137"/>
    </row>
    <row r="138" spans="2:17">
      <c r="B138" s="30">
        <f>資料貼入!A138</f>
        <v>43874</v>
      </c>
      <c r="C138" s="38">
        <f>資料貼入!A138</f>
        <v>43874</v>
      </c>
      <c r="D138" s="29">
        <f>資料貼入!B138</f>
        <v>4600</v>
      </c>
      <c r="E138" s="29" cm="1">
        <f t="array" ref="E138">MovingDayDD($D$3:D138)</f>
        <v>-52253.199999999953</v>
      </c>
      <c r="F138" s="29">
        <f>IF(OR(C138&gt;總表!$B$30,C138=0),0,IF(E138=0,0,1+F137))</f>
        <v>7</v>
      </c>
      <c r="G138" s="29">
        <f t="shared" si="19"/>
        <v>0</v>
      </c>
      <c r="H138" s="42">
        <f t="shared" si="17"/>
        <v>0</v>
      </c>
      <c r="I138" s="43">
        <f t="shared" si="20"/>
        <v>0</v>
      </c>
      <c r="J138" s="42">
        <f t="shared" si="21"/>
        <v>43874</v>
      </c>
      <c r="K138" s="43">
        <f t="shared" si="22"/>
        <v>0</v>
      </c>
      <c r="L138">
        <f t="shared" si="23"/>
        <v>126</v>
      </c>
      <c r="M138">
        <f>IF($G138="","",COUNTIF($G$3:$G138, $G138))</f>
        <v>123</v>
      </c>
      <c r="N138">
        <f t="shared" si="18"/>
        <v>249</v>
      </c>
      <c r="O138"/>
      <c r="P138"/>
      <c r="Q138"/>
    </row>
    <row r="139" spans="2:17">
      <c r="B139" s="30">
        <f>資料貼入!A139</f>
        <v>43875</v>
      </c>
      <c r="C139" s="38">
        <f>資料貼入!A139</f>
        <v>43875</v>
      </c>
      <c r="D139" s="29">
        <f>資料貼入!B139</f>
        <v>30690.68</v>
      </c>
      <c r="E139" s="29" cm="1">
        <f t="array" ref="E139">MovingDayDD($D$3:D139)</f>
        <v>-21562.520000000019</v>
      </c>
      <c r="F139" s="29">
        <f>IF(OR(C139&gt;總表!$B$30,C139=0),0,IF(E139=0,0,1+F138))</f>
        <v>8</v>
      </c>
      <c r="G139" s="29">
        <f t="shared" si="19"/>
        <v>0</v>
      </c>
      <c r="H139" s="42">
        <f t="shared" si="17"/>
        <v>0</v>
      </c>
      <c r="I139" s="43">
        <f t="shared" si="20"/>
        <v>0</v>
      </c>
      <c r="J139" s="42">
        <f t="shared" si="21"/>
        <v>43875</v>
      </c>
      <c r="K139" s="43">
        <f t="shared" si="22"/>
        <v>0</v>
      </c>
      <c r="L139">
        <f t="shared" si="23"/>
        <v>126</v>
      </c>
      <c r="M139">
        <f>IF($G139="","",COUNTIF($G$3:$G139, $G139))</f>
        <v>124</v>
      </c>
      <c r="N139">
        <f t="shared" si="18"/>
        <v>250</v>
      </c>
      <c r="O139"/>
      <c r="P139"/>
      <c r="Q139"/>
    </row>
    <row r="140" spans="2:17">
      <c r="B140" s="30">
        <f>資料貼入!A140</f>
        <v>43876</v>
      </c>
      <c r="C140" s="38">
        <f>資料貼入!A140</f>
        <v>43876</v>
      </c>
      <c r="D140" s="29">
        <f>資料貼入!B140</f>
        <v>0</v>
      </c>
      <c r="E140" s="29" cm="1">
        <f t="array" ref="E140">MovingDayDD($D$3:D140)</f>
        <v>-21562.520000000019</v>
      </c>
      <c r="F140" s="29">
        <f>IF(OR(C140&gt;總表!$B$30,C140=0),0,IF(E140=0,0,1+F139))</f>
        <v>9</v>
      </c>
      <c r="G140" s="29">
        <f t="shared" si="19"/>
        <v>0</v>
      </c>
      <c r="H140" s="42">
        <f t="shared" si="17"/>
        <v>0</v>
      </c>
      <c r="I140" s="43">
        <f t="shared" si="20"/>
        <v>0</v>
      </c>
      <c r="J140" s="42">
        <f t="shared" si="21"/>
        <v>43876</v>
      </c>
      <c r="K140" s="43">
        <f t="shared" si="22"/>
        <v>0</v>
      </c>
      <c r="L140">
        <f t="shared" si="23"/>
        <v>126</v>
      </c>
      <c r="M140">
        <f>IF($G140="","",COUNTIF($G$3:$G140, $G140))</f>
        <v>125</v>
      </c>
      <c r="N140">
        <f t="shared" si="18"/>
        <v>251</v>
      </c>
      <c r="O140"/>
      <c r="P140"/>
      <c r="Q140"/>
    </row>
    <row r="141" spans="2:17">
      <c r="B141" s="30">
        <f>資料貼入!A141</f>
        <v>43877</v>
      </c>
      <c r="C141" s="38">
        <f>資料貼入!A141</f>
        <v>43877</v>
      </c>
      <c r="D141" s="29">
        <f>資料貼入!B141</f>
        <v>0</v>
      </c>
      <c r="E141" s="29" cm="1">
        <f t="array" ref="E141">MovingDayDD($D$3:D141)</f>
        <v>-21562.520000000019</v>
      </c>
      <c r="F141" s="29">
        <f>IF(OR(C141&gt;總表!$B$30,C141=0),0,IF(E141=0,0,1+F140))</f>
        <v>10</v>
      </c>
      <c r="G141" s="29">
        <f t="shared" si="19"/>
        <v>0</v>
      </c>
      <c r="H141" s="42">
        <f t="shared" si="17"/>
        <v>0</v>
      </c>
      <c r="I141" s="43">
        <f t="shared" si="20"/>
        <v>0</v>
      </c>
      <c r="J141" s="42">
        <f t="shared" si="21"/>
        <v>43877</v>
      </c>
      <c r="K141" s="43">
        <f t="shared" si="22"/>
        <v>0</v>
      </c>
      <c r="L141">
        <f t="shared" si="23"/>
        <v>126</v>
      </c>
      <c r="M141">
        <f>IF($G141="","",COUNTIF($G$3:$G141, $G141))</f>
        <v>126</v>
      </c>
      <c r="N141">
        <f t="shared" si="18"/>
        <v>252</v>
      </c>
      <c r="O141"/>
      <c r="P141"/>
      <c r="Q141"/>
    </row>
    <row r="142" spans="2:17">
      <c r="B142" s="30">
        <f>資料貼入!A142</f>
        <v>43878</v>
      </c>
      <c r="C142" s="38">
        <f>資料貼入!A142</f>
        <v>43878</v>
      </c>
      <c r="D142" s="29">
        <f>資料貼入!B142</f>
        <v>-59508.800000000003</v>
      </c>
      <c r="E142" s="29" cm="1">
        <f t="array" ref="E142">MovingDayDD($D$3:D142)</f>
        <v>-81071.320000000065</v>
      </c>
      <c r="F142" s="29">
        <f>IF(OR(C142&gt;總表!$B$30,C142=0),0,IF(E142=0,0,1+F141))</f>
        <v>11</v>
      </c>
      <c r="G142" s="29">
        <f t="shared" si="19"/>
        <v>0</v>
      </c>
      <c r="H142" s="42">
        <f t="shared" si="17"/>
        <v>0</v>
      </c>
      <c r="I142" s="43">
        <f t="shared" si="20"/>
        <v>0</v>
      </c>
      <c r="J142" s="42">
        <f t="shared" si="21"/>
        <v>43878</v>
      </c>
      <c r="K142" s="43">
        <f t="shared" si="22"/>
        <v>0</v>
      </c>
      <c r="L142">
        <f t="shared" si="23"/>
        <v>126</v>
      </c>
      <c r="M142">
        <f>IF($G142="","",COUNTIF($G$3:$G142, $G142))</f>
        <v>127</v>
      </c>
      <c r="N142">
        <f t="shared" si="18"/>
        <v>253</v>
      </c>
      <c r="O142"/>
      <c r="P142"/>
      <c r="Q142"/>
    </row>
    <row r="143" spans="2:17">
      <c r="B143" s="30">
        <f>資料貼入!A143</f>
        <v>43879</v>
      </c>
      <c r="C143" s="38">
        <f>資料貼入!A143</f>
        <v>43879</v>
      </c>
      <c r="D143" s="29">
        <f>資料貼入!B143</f>
        <v>-108298.91</v>
      </c>
      <c r="E143" s="29" cm="1">
        <f t="array" ref="E143">MovingDayDD($D$3:D143)</f>
        <v>-189370.2300000001</v>
      </c>
      <c r="F143" s="29">
        <f>IF(OR(C143&gt;總表!$B$30,C143=0),0,IF(E143=0,0,1+F142))</f>
        <v>12</v>
      </c>
      <c r="G143" s="29">
        <f t="shared" si="19"/>
        <v>0</v>
      </c>
      <c r="H143" s="42">
        <f t="shared" si="17"/>
        <v>0</v>
      </c>
      <c r="I143" s="43">
        <f t="shared" si="20"/>
        <v>0</v>
      </c>
      <c r="J143" s="42">
        <f t="shared" si="21"/>
        <v>43879</v>
      </c>
      <c r="K143" s="43">
        <f t="shared" si="22"/>
        <v>0</v>
      </c>
      <c r="L143">
        <f t="shared" si="23"/>
        <v>126</v>
      </c>
      <c r="M143">
        <f>IF($G143="","",COUNTIF($G$3:$G143, $G143))</f>
        <v>128</v>
      </c>
      <c r="N143">
        <f t="shared" si="18"/>
        <v>254</v>
      </c>
      <c r="O143"/>
      <c r="P143"/>
      <c r="Q143"/>
    </row>
    <row r="144" spans="2:17">
      <c r="B144" s="30">
        <f>資料貼入!A144</f>
        <v>43880</v>
      </c>
      <c r="C144" s="38">
        <f>資料貼入!A144</f>
        <v>43880</v>
      </c>
      <c r="D144" s="29">
        <f>資料貼入!B144</f>
        <v>49396.94</v>
      </c>
      <c r="E144" s="29" cm="1">
        <f t="array" ref="E144">MovingDayDD($D$3:D144)</f>
        <v>-139973.29000000004</v>
      </c>
      <c r="F144" s="29">
        <f>IF(OR(C144&gt;總表!$B$30,C144=0),0,IF(E144=0,0,1+F143))</f>
        <v>13</v>
      </c>
      <c r="G144" s="29">
        <f t="shared" si="19"/>
        <v>0</v>
      </c>
      <c r="H144" s="42">
        <f t="shared" si="17"/>
        <v>0</v>
      </c>
      <c r="I144" s="43">
        <f t="shared" si="20"/>
        <v>0</v>
      </c>
      <c r="J144" s="42">
        <f t="shared" si="21"/>
        <v>43880</v>
      </c>
      <c r="K144" s="43">
        <f t="shared" si="22"/>
        <v>0</v>
      </c>
      <c r="L144">
        <f t="shared" si="23"/>
        <v>126</v>
      </c>
      <c r="M144">
        <f>IF($G144="","",COUNTIF($G$3:$G144, $G144))</f>
        <v>129</v>
      </c>
      <c r="N144">
        <f t="shared" si="18"/>
        <v>255</v>
      </c>
      <c r="O144"/>
      <c r="P144"/>
      <c r="Q144"/>
    </row>
    <row r="145" spans="2:17">
      <c r="B145" s="30">
        <f>資料貼入!A145</f>
        <v>43881</v>
      </c>
      <c r="C145" s="38">
        <f>資料貼入!A145</f>
        <v>43881</v>
      </c>
      <c r="D145" s="29">
        <f>資料貼入!B145</f>
        <v>6585.86</v>
      </c>
      <c r="E145" s="29" cm="1">
        <f t="array" ref="E145">MovingDayDD($D$3:D145)</f>
        <v>-133387.43000000005</v>
      </c>
      <c r="F145" s="29">
        <f>IF(OR(C145&gt;總表!$B$30,C145=0),0,IF(E145=0,0,1+F144))</f>
        <v>14</v>
      </c>
      <c r="G145" s="29">
        <f t="shared" si="19"/>
        <v>0</v>
      </c>
      <c r="H145" s="42">
        <f t="shared" si="17"/>
        <v>0</v>
      </c>
      <c r="I145" s="43">
        <f t="shared" si="20"/>
        <v>0</v>
      </c>
      <c r="J145" s="42">
        <f t="shared" si="21"/>
        <v>43881</v>
      </c>
      <c r="K145" s="43">
        <f t="shared" si="22"/>
        <v>0</v>
      </c>
      <c r="L145">
        <f t="shared" si="23"/>
        <v>126</v>
      </c>
      <c r="M145">
        <f>IF($G145="","",COUNTIF($G$3:$G145, $G145))</f>
        <v>130</v>
      </c>
      <c r="N145">
        <f t="shared" si="18"/>
        <v>256</v>
      </c>
      <c r="O145"/>
      <c r="P145"/>
      <c r="Q145"/>
    </row>
    <row r="146" spans="2:17">
      <c r="B146" s="30">
        <f>資料貼入!A146</f>
        <v>43882</v>
      </c>
      <c r="C146" s="38">
        <f>資料貼入!A146</f>
        <v>43882</v>
      </c>
      <c r="D146" s="29">
        <f>資料貼入!B146</f>
        <v>-51803.020000000004</v>
      </c>
      <c r="E146" s="29" cm="1">
        <f t="array" ref="E146">MovingDayDD($D$3:D146)</f>
        <v>-185190.45000000007</v>
      </c>
      <c r="F146" s="29">
        <f>IF(OR(C146&gt;總表!$B$30,C146=0),0,IF(E146=0,0,1+F145))</f>
        <v>15</v>
      </c>
      <c r="G146" s="29">
        <f t="shared" si="19"/>
        <v>0</v>
      </c>
      <c r="H146" s="42">
        <f t="shared" si="17"/>
        <v>0</v>
      </c>
      <c r="I146" s="43">
        <f t="shared" si="20"/>
        <v>0</v>
      </c>
      <c r="J146" s="42">
        <f t="shared" si="21"/>
        <v>43882</v>
      </c>
      <c r="K146" s="43">
        <f t="shared" si="22"/>
        <v>0</v>
      </c>
      <c r="L146">
        <f t="shared" si="23"/>
        <v>126</v>
      </c>
      <c r="M146">
        <f>IF($G146="","",COUNTIF($G$3:$G146, $G146))</f>
        <v>131</v>
      </c>
      <c r="N146">
        <f t="shared" si="18"/>
        <v>257</v>
      </c>
      <c r="O146"/>
      <c r="P146"/>
      <c r="Q146"/>
    </row>
    <row r="147" spans="2:17">
      <c r="B147" s="30">
        <f>資料貼入!A147</f>
        <v>43883</v>
      </c>
      <c r="C147" s="38">
        <f>資料貼入!A147</f>
        <v>43883</v>
      </c>
      <c r="D147" s="29">
        <f>資料貼入!B147</f>
        <v>0</v>
      </c>
      <c r="E147" s="29" cm="1">
        <f t="array" ref="E147">MovingDayDD($D$3:D147)</f>
        <v>-185190.45000000007</v>
      </c>
      <c r="F147" s="29">
        <f>IF(OR(C147&gt;總表!$B$30,C147=0),0,IF(E147=0,0,1+F146))</f>
        <v>16</v>
      </c>
      <c r="G147" s="29">
        <f t="shared" si="19"/>
        <v>0</v>
      </c>
      <c r="H147" s="42">
        <f t="shared" si="17"/>
        <v>0</v>
      </c>
      <c r="I147" s="43">
        <f t="shared" si="20"/>
        <v>0</v>
      </c>
      <c r="J147" s="42">
        <f t="shared" si="21"/>
        <v>43883</v>
      </c>
      <c r="K147" s="43">
        <f t="shared" si="22"/>
        <v>0</v>
      </c>
      <c r="L147">
        <f t="shared" si="23"/>
        <v>126</v>
      </c>
      <c r="M147">
        <f>IF($G147="","",COUNTIF($G$3:$G147, $G147))</f>
        <v>132</v>
      </c>
      <c r="N147">
        <f t="shared" si="18"/>
        <v>258</v>
      </c>
      <c r="O147"/>
      <c r="P147"/>
      <c r="Q147"/>
    </row>
    <row r="148" spans="2:17">
      <c r="B148" s="30">
        <f>資料貼入!A148</f>
        <v>43884</v>
      </c>
      <c r="C148" s="38">
        <f>資料貼入!A148</f>
        <v>43884</v>
      </c>
      <c r="D148" s="29">
        <f>資料貼入!B148</f>
        <v>0</v>
      </c>
      <c r="E148" s="29" cm="1">
        <f t="array" ref="E148">MovingDayDD($D$3:D148)</f>
        <v>-185190.45000000007</v>
      </c>
      <c r="F148" s="29">
        <f>IF(OR(C148&gt;總表!$B$30,C148=0),0,IF(E148=0,0,1+F147))</f>
        <v>17</v>
      </c>
      <c r="G148" s="29">
        <f t="shared" si="19"/>
        <v>0</v>
      </c>
      <c r="H148" s="42">
        <f t="shared" si="17"/>
        <v>0</v>
      </c>
      <c r="I148" s="43">
        <f t="shared" si="20"/>
        <v>0</v>
      </c>
      <c r="J148" s="42">
        <f t="shared" si="21"/>
        <v>43884</v>
      </c>
      <c r="K148" s="43">
        <f t="shared" si="22"/>
        <v>0</v>
      </c>
      <c r="L148">
        <f t="shared" si="23"/>
        <v>126</v>
      </c>
      <c r="M148">
        <f>IF($G148="","",COUNTIF($G$3:$G148, $G148))</f>
        <v>133</v>
      </c>
      <c r="N148">
        <f t="shared" si="18"/>
        <v>259</v>
      </c>
      <c r="O148"/>
      <c r="P148"/>
      <c r="Q148"/>
    </row>
    <row r="149" spans="2:17">
      <c r="B149" s="30">
        <f>資料貼入!A149</f>
        <v>43885</v>
      </c>
      <c r="C149" s="38">
        <f>資料貼入!A149</f>
        <v>43885</v>
      </c>
      <c r="D149" s="29">
        <f>資料貼入!B149</f>
        <v>90232.74</v>
      </c>
      <c r="E149" s="29" cm="1">
        <f t="array" ref="E149">MovingDayDD($D$3:D149)</f>
        <v>-94957.710000000079</v>
      </c>
      <c r="F149" s="29">
        <f>IF(OR(C149&gt;總表!$B$30,C149=0),0,IF(E149=0,0,1+F148))</f>
        <v>18</v>
      </c>
      <c r="G149" s="29">
        <f t="shared" si="19"/>
        <v>0</v>
      </c>
      <c r="H149" s="42">
        <f t="shared" si="17"/>
        <v>0</v>
      </c>
      <c r="I149" s="43">
        <f t="shared" si="20"/>
        <v>0</v>
      </c>
      <c r="J149" s="42">
        <f t="shared" si="21"/>
        <v>43885</v>
      </c>
      <c r="K149" s="43">
        <f t="shared" si="22"/>
        <v>0</v>
      </c>
      <c r="L149">
        <f t="shared" si="23"/>
        <v>126</v>
      </c>
      <c r="M149">
        <f>IF($G149="","",COUNTIF($G$3:$G149, $G149))</f>
        <v>134</v>
      </c>
      <c r="N149">
        <f t="shared" si="18"/>
        <v>260</v>
      </c>
      <c r="O149"/>
      <c r="P149"/>
      <c r="Q149"/>
    </row>
    <row r="150" spans="2:17">
      <c r="B150" s="30">
        <f>資料貼入!A150</f>
        <v>43886</v>
      </c>
      <c r="C150" s="38">
        <f>資料貼入!A150</f>
        <v>43886</v>
      </c>
      <c r="D150" s="29">
        <f>資料貼入!B150</f>
        <v>-36091.56</v>
      </c>
      <c r="E150" s="29" cm="1">
        <f t="array" ref="E150">MovingDayDD($D$3:D150)</f>
        <v>-131049.27000000002</v>
      </c>
      <c r="F150" s="29">
        <f>IF(OR(C150&gt;總表!$B$30,C150=0),0,IF(E150=0,0,1+F149))</f>
        <v>19</v>
      </c>
      <c r="G150" s="29">
        <f t="shared" si="19"/>
        <v>0</v>
      </c>
      <c r="H150" s="42">
        <f t="shared" si="17"/>
        <v>0</v>
      </c>
      <c r="I150" s="43">
        <f t="shared" si="20"/>
        <v>0</v>
      </c>
      <c r="J150" s="42">
        <f t="shared" si="21"/>
        <v>43886</v>
      </c>
      <c r="K150" s="43">
        <f t="shared" si="22"/>
        <v>0</v>
      </c>
      <c r="L150">
        <f t="shared" si="23"/>
        <v>126</v>
      </c>
      <c r="M150">
        <f>IF($G150="","",COUNTIF($G$3:$G150, $G150))</f>
        <v>135</v>
      </c>
      <c r="N150">
        <f t="shared" si="18"/>
        <v>261</v>
      </c>
      <c r="O150"/>
      <c r="P150"/>
      <c r="Q150"/>
    </row>
    <row r="151" spans="2:17">
      <c r="B151" s="30">
        <f>資料貼入!A151</f>
        <v>43887</v>
      </c>
      <c r="C151" s="38">
        <f>資料貼入!A151</f>
        <v>43887</v>
      </c>
      <c r="D151" s="29">
        <f>資料貼入!B151</f>
        <v>35600</v>
      </c>
      <c r="E151" s="29" cm="1">
        <f t="array" ref="E151">MovingDayDD($D$3:D151)</f>
        <v>-95449.270000000019</v>
      </c>
      <c r="F151" s="29">
        <f>IF(OR(C151&gt;總表!$B$30,C151=0),0,IF(E151=0,0,1+F150))</f>
        <v>20</v>
      </c>
      <c r="G151" s="29">
        <f t="shared" si="19"/>
        <v>0</v>
      </c>
      <c r="H151" s="42">
        <f t="shared" si="17"/>
        <v>0</v>
      </c>
      <c r="I151" s="43">
        <f t="shared" si="20"/>
        <v>0</v>
      </c>
      <c r="J151" s="42">
        <f t="shared" si="21"/>
        <v>43887</v>
      </c>
      <c r="K151" s="43">
        <f t="shared" si="22"/>
        <v>0</v>
      </c>
      <c r="L151">
        <f t="shared" si="23"/>
        <v>126</v>
      </c>
      <c r="M151">
        <f>IF($G151="","",COUNTIF($G$3:$G151, $G151))</f>
        <v>136</v>
      </c>
      <c r="N151">
        <f t="shared" si="18"/>
        <v>262</v>
      </c>
      <c r="O151"/>
      <c r="P151"/>
      <c r="Q151"/>
    </row>
    <row r="152" spans="2:17">
      <c r="B152" s="30">
        <f>資料貼入!A152</f>
        <v>43888</v>
      </c>
      <c r="C152" s="38">
        <f>資料貼入!A152</f>
        <v>43888</v>
      </c>
      <c r="D152" s="29">
        <f>資料貼入!B152</f>
        <v>73980.89</v>
      </c>
      <c r="E152" s="29" cm="1">
        <f t="array" ref="E152">MovingDayDD($D$3:D152)</f>
        <v>-21468.380000000121</v>
      </c>
      <c r="F152" s="29">
        <f>IF(OR(C152&gt;總表!$B$30,C152=0),0,IF(E152=0,0,1+F151))</f>
        <v>21</v>
      </c>
      <c r="G152" s="29">
        <f t="shared" si="19"/>
        <v>0</v>
      </c>
      <c r="H152" s="42">
        <f t="shared" si="17"/>
        <v>0</v>
      </c>
      <c r="I152" s="43">
        <f t="shared" si="20"/>
        <v>0</v>
      </c>
      <c r="J152" s="42">
        <f t="shared" si="21"/>
        <v>43888</v>
      </c>
      <c r="K152" s="43">
        <f t="shared" si="22"/>
        <v>0</v>
      </c>
      <c r="L152">
        <f t="shared" si="23"/>
        <v>126</v>
      </c>
      <c r="M152">
        <f>IF($G152="","",COUNTIF($G$3:$G152, $G152))</f>
        <v>137</v>
      </c>
      <c r="N152">
        <f t="shared" si="18"/>
        <v>263</v>
      </c>
      <c r="O152"/>
      <c r="P152"/>
      <c r="Q152"/>
    </row>
    <row r="153" spans="2:17">
      <c r="B153" s="30">
        <f>資料貼入!A153</f>
        <v>43889</v>
      </c>
      <c r="C153" s="38">
        <f>資料貼入!A153</f>
        <v>43889</v>
      </c>
      <c r="D153" s="29">
        <f>資料貼入!B153</f>
        <v>0</v>
      </c>
      <c r="E153" s="29" cm="1">
        <f t="array" ref="E153">MovingDayDD($D$3:D153)</f>
        <v>-21468.380000000121</v>
      </c>
      <c r="F153" s="29">
        <f>IF(OR(C153&gt;總表!$B$30,C153=0),0,IF(E153=0,0,1+F152))</f>
        <v>22</v>
      </c>
      <c r="G153" s="29">
        <f t="shared" si="19"/>
        <v>0</v>
      </c>
      <c r="H153" s="42">
        <f t="shared" si="17"/>
        <v>0</v>
      </c>
      <c r="I153" s="43">
        <f t="shared" si="20"/>
        <v>0</v>
      </c>
      <c r="J153" s="42">
        <f t="shared" si="21"/>
        <v>43889</v>
      </c>
      <c r="K153" s="43">
        <f t="shared" si="22"/>
        <v>0</v>
      </c>
      <c r="L153">
        <f t="shared" si="23"/>
        <v>126</v>
      </c>
      <c r="M153">
        <f>IF($G153="","",COUNTIF($G$3:$G153, $G153))</f>
        <v>138</v>
      </c>
      <c r="N153">
        <f t="shared" si="18"/>
        <v>264</v>
      </c>
      <c r="O153"/>
      <c r="P153"/>
      <c r="Q153"/>
    </row>
    <row r="154" spans="2:17">
      <c r="B154" s="30">
        <f>資料貼入!A154</f>
        <v>43890</v>
      </c>
      <c r="C154" s="38">
        <f>資料貼入!A154</f>
        <v>43890</v>
      </c>
      <c r="D154" s="29">
        <f>資料貼入!B154</f>
        <v>0</v>
      </c>
      <c r="E154" s="29" cm="1">
        <f t="array" ref="E154">MovingDayDD($D$3:D154)</f>
        <v>-21468.380000000121</v>
      </c>
      <c r="F154" s="29">
        <f>IF(OR(C154&gt;總表!$B$30,C154=0),0,IF(E154=0,0,1+F153))</f>
        <v>23</v>
      </c>
      <c r="G154" s="29">
        <f t="shared" si="19"/>
        <v>0</v>
      </c>
      <c r="H154" s="42">
        <f t="shared" si="17"/>
        <v>0</v>
      </c>
      <c r="I154" s="43">
        <f t="shared" si="20"/>
        <v>0</v>
      </c>
      <c r="J154" s="42">
        <f t="shared" si="21"/>
        <v>43890</v>
      </c>
      <c r="K154" s="43">
        <f t="shared" si="22"/>
        <v>0</v>
      </c>
      <c r="L154">
        <f t="shared" si="23"/>
        <v>126</v>
      </c>
      <c r="M154">
        <f>IF($G154="","",COUNTIF($G$3:$G154, $G154))</f>
        <v>139</v>
      </c>
      <c r="N154">
        <f t="shared" si="18"/>
        <v>265</v>
      </c>
      <c r="O154"/>
      <c r="P154"/>
      <c r="Q154"/>
    </row>
    <row r="155" spans="2:17">
      <c r="B155" s="30">
        <f>資料貼入!A155</f>
        <v>43891</v>
      </c>
      <c r="C155" s="38">
        <f>資料貼入!A155</f>
        <v>43891</v>
      </c>
      <c r="D155" s="29">
        <f>資料貼入!B155</f>
        <v>0</v>
      </c>
      <c r="E155" s="29" cm="1">
        <f t="array" ref="E155">MovingDayDD($D$3:D155)</f>
        <v>-21468.380000000121</v>
      </c>
      <c r="F155" s="29">
        <f>IF(OR(C155&gt;總表!$B$30,C155=0),0,IF(E155=0,0,1+F154))</f>
        <v>24</v>
      </c>
      <c r="G155" s="29">
        <f t="shared" si="19"/>
        <v>24</v>
      </c>
      <c r="H155" s="42">
        <f t="shared" si="17"/>
        <v>0</v>
      </c>
      <c r="I155" s="43">
        <f t="shared" si="20"/>
        <v>24</v>
      </c>
      <c r="J155" s="42">
        <f t="shared" si="21"/>
        <v>43891</v>
      </c>
      <c r="K155" s="43">
        <f t="shared" si="22"/>
        <v>24</v>
      </c>
      <c r="L155">
        <f t="shared" si="23"/>
        <v>27</v>
      </c>
      <c r="M155">
        <f>IF($G155="","",COUNTIF($G$3:$G155, $G155))</f>
        <v>1</v>
      </c>
      <c r="N155">
        <f t="shared" si="18"/>
        <v>28</v>
      </c>
      <c r="O155"/>
      <c r="P155"/>
      <c r="Q155"/>
    </row>
    <row r="156" spans="2:17">
      <c r="B156" s="30">
        <f>資料貼入!A156</f>
        <v>43892</v>
      </c>
      <c r="C156" s="38">
        <f>資料貼入!A156</f>
        <v>43892</v>
      </c>
      <c r="D156" s="29">
        <f>資料貼入!B156</f>
        <v>126965.87</v>
      </c>
      <c r="E156" s="29" cm="1">
        <f t="array" ref="E156">MovingDayDD($D$3:D156)</f>
        <v>0</v>
      </c>
      <c r="F156" s="29">
        <f>IF(OR(C156&gt;總表!$B$30,C156=0),0,IF(E156=0,0,1+F155))</f>
        <v>0</v>
      </c>
      <c r="G156" s="29">
        <f t="shared" si="19"/>
        <v>0</v>
      </c>
      <c r="H156" s="42">
        <f t="shared" si="17"/>
        <v>0</v>
      </c>
      <c r="I156" s="43">
        <f t="shared" si="20"/>
        <v>0</v>
      </c>
      <c r="J156" s="42">
        <f t="shared" si="21"/>
        <v>0</v>
      </c>
      <c r="K156" s="43">
        <f t="shared" si="22"/>
        <v>0</v>
      </c>
      <c r="L156">
        <f t="shared" si="23"/>
        <v>126</v>
      </c>
      <c r="M156">
        <f>IF($G156="","",COUNTIF($G$3:$G156, $G156))</f>
        <v>140</v>
      </c>
      <c r="N156">
        <f t="shared" si="18"/>
        <v>266</v>
      </c>
      <c r="O156"/>
      <c r="P156"/>
      <c r="Q156"/>
    </row>
    <row r="157" spans="2:17">
      <c r="B157" s="30">
        <f>資料貼入!A157</f>
        <v>43893</v>
      </c>
      <c r="C157" s="38">
        <f>資料貼入!A157</f>
        <v>43893</v>
      </c>
      <c r="D157" s="29">
        <f>資料貼入!B157</f>
        <v>-71936.13</v>
      </c>
      <c r="E157" s="29" cm="1">
        <f t="array" ref="E157">MovingDayDD($D$3:D157)</f>
        <v>-71936.129999999888</v>
      </c>
      <c r="F157" s="29">
        <f>IF(OR(C157&gt;總表!$B$30,C157=0),0,IF(E157=0,0,1+F156))</f>
        <v>1</v>
      </c>
      <c r="G157" s="29">
        <f t="shared" si="19"/>
        <v>0</v>
      </c>
      <c r="H157" s="42">
        <f t="shared" si="17"/>
        <v>0</v>
      </c>
      <c r="I157" s="43">
        <f t="shared" si="20"/>
        <v>0</v>
      </c>
      <c r="J157" s="42">
        <f t="shared" si="21"/>
        <v>43893</v>
      </c>
      <c r="K157" s="43">
        <f t="shared" si="22"/>
        <v>0</v>
      </c>
      <c r="L157">
        <f t="shared" si="23"/>
        <v>126</v>
      </c>
      <c r="M157">
        <f>IF($G157="","",COUNTIF($G$3:$G157, $G157))</f>
        <v>141</v>
      </c>
      <c r="N157">
        <f t="shared" si="18"/>
        <v>267</v>
      </c>
      <c r="O157"/>
      <c r="P157"/>
      <c r="Q157"/>
    </row>
    <row r="158" spans="2:17">
      <c r="B158" s="30">
        <f>資料貼入!A158</f>
        <v>43894</v>
      </c>
      <c r="C158" s="38">
        <f>資料貼入!A158</f>
        <v>43894</v>
      </c>
      <c r="D158" s="29">
        <f>資料貼入!B158</f>
        <v>-21218.53</v>
      </c>
      <c r="E158" s="29" cm="1">
        <f t="array" ref="E158">MovingDayDD($D$3:D158)</f>
        <v>-93154.659999999916</v>
      </c>
      <c r="F158" s="29">
        <f>IF(OR(C158&gt;總表!$B$30,C158=0),0,IF(E158=0,0,1+F157))</f>
        <v>2</v>
      </c>
      <c r="G158" s="29">
        <f t="shared" si="19"/>
        <v>0</v>
      </c>
      <c r="H158" s="42">
        <f t="shared" si="17"/>
        <v>0</v>
      </c>
      <c r="I158" s="43">
        <f t="shared" si="20"/>
        <v>0</v>
      </c>
      <c r="J158" s="42">
        <f t="shared" si="21"/>
        <v>43894</v>
      </c>
      <c r="K158" s="43">
        <f t="shared" si="22"/>
        <v>0</v>
      </c>
      <c r="L158">
        <f t="shared" si="23"/>
        <v>126</v>
      </c>
      <c r="M158">
        <f>IF($G158="","",COUNTIF($G$3:$G158, $G158))</f>
        <v>142</v>
      </c>
      <c r="N158">
        <f t="shared" si="18"/>
        <v>268</v>
      </c>
      <c r="O158"/>
      <c r="P158"/>
      <c r="Q158"/>
    </row>
    <row r="159" spans="2:17">
      <c r="B159" s="30">
        <f>資料貼入!A159</f>
        <v>43895</v>
      </c>
      <c r="C159" s="38">
        <f>資料貼入!A159</f>
        <v>43895</v>
      </c>
      <c r="D159" s="29">
        <f>資料貼入!B159</f>
        <v>5336.5999999999985</v>
      </c>
      <c r="E159" s="29" cm="1">
        <f t="array" ref="E159">MovingDayDD($D$3:D159)</f>
        <v>-87818.059999999823</v>
      </c>
      <c r="F159" s="29">
        <f>IF(OR(C159&gt;總表!$B$30,C159=0),0,IF(E159=0,0,1+F158))</f>
        <v>3</v>
      </c>
      <c r="G159" s="29">
        <f t="shared" si="19"/>
        <v>0</v>
      </c>
      <c r="H159" s="42">
        <f t="shared" si="17"/>
        <v>0</v>
      </c>
      <c r="I159" s="43">
        <f t="shared" si="20"/>
        <v>0</v>
      </c>
      <c r="J159" s="42">
        <f t="shared" si="21"/>
        <v>43895</v>
      </c>
      <c r="K159" s="43">
        <f t="shared" si="22"/>
        <v>0</v>
      </c>
      <c r="L159">
        <f t="shared" si="23"/>
        <v>126</v>
      </c>
      <c r="M159">
        <f>IF($G159="","",COUNTIF($G$3:$G159, $G159))</f>
        <v>143</v>
      </c>
      <c r="N159">
        <f t="shared" si="18"/>
        <v>269</v>
      </c>
      <c r="O159"/>
      <c r="P159"/>
      <c r="Q159"/>
    </row>
    <row r="160" spans="2:17">
      <c r="B160" s="30">
        <f>資料貼入!A160</f>
        <v>43896</v>
      </c>
      <c r="C160" s="38">
        <f>資料貼入!A160</f>
        <v>43896</v>
      </c>
      <c r="D160" s="29">
        <f>資料貼入!B160</f>
        <v>44651.45</v>
      </c>
      <c r="E160" s="29" cm="1">
        <f t="array" ref="E160">MovingDayDD($D$3:D160)</f>
        <v>-43166.60999999987</v>
      </c>
      <c r="F160" s="29">
        <f>IF(OR(C160&gt;總表!$B$30,C160=0),0,IF(E160=0,0,1+F159))</f>
        <v>4</v>
      </c>
      <c r="G160" s="29">
        <f t="shared" si="19"/>
        <v>0</v>
      </c>
      <c r="H160" s="42">
        <f t="shared" si="17"/>
        <v>0</v>
      </c>
      <c r="I160" s="43">
        <f t="shared" si="20"/>
        <v>0</v>
      </c>
      <c r="J160" s="42">
        <f t="shared" si="21"/>
        <v>43896</v>
      </c>
      <c r="K160" s="43">
        <f t="shared" si="22"/>
        <v>0</v>
      </c>
      <c r="L160">
        <f t="shared" si="23"/>
        <v>126</v>
      </c>
      <c r="M160">
        <f>IF($G160="","",COUNTIF($G$3:$G160, $G160))</f>
        <v>144</v>
      </c>
      <c r="N160">
        <f t="shared" si="18"/>
        <v>270</v>
      </c>
      <c r="O160"/>
      <c r="P160"/>
      <c r="Q160"/>
    </row>
    <row r="161" spans="2:17">
      <c r="B161" s="30">
        <f>資料貼入!A161</f>
        <v>43897</v>
      </c>
      <c r="C161" s="38">
        <f>資料貼入!A161</f>
        <v>43897</v>
      </c>
      <c r="D161" s="29">
        <f>資料貼入!B161</f>
        <v>0</v>
      </c>
      <c r="E161" s="29" cm="1">
        <f t="array" ref="E161">MovingDayDD($D$3:D161)</f>
        <v>-43166.60999999987</v>
      </c>
      <c r="F161" s="29">
        <f>IF(OR(C161&gt;總表!$B$30,C161=0),0,IF(E161=0,0,1+F160))</f>
        <v>5</v>
      </c>
      <c r="G161" s="29">
        <f t="shared" si="19"/>
        <v>0</v>
      </c>
      <c r="H161" s="42">
        <f t="shared" si="17"/>
        <v>0</v>
      </c>
      <c r="I161" s="43">
        <f t="shared" si="20"/>
        <v>0</v>
      </c>
      <c r="J161" s="42">
        <f t="shared" si="21"/>
        <v>43897</v>
      </c>
      <c r="K161" s="43">
        <f t="shared" si="22"/>
        <v>0</v>
      </c>
      <c r="L161">
        <f t="shared" si="23"/>
        <v>126</v>
      </c>
      <c r="M161">
        <f>IF($G161="","",COUNTIF($G$3:$G161, $G161))</f>
        <v>145</v>
      </c>
      <c r="N161">
        <f t="shared" si="18"/>
        <v>271</v>
      </c>
      <c r="O161"/>
      <c r="P161"/>
      <c r="Q161"/>
    </row>
    <row r="162" spans="2:17">
      <c r="B162" s="30">
        <f>資料貼入!A162</f>
        <v>43898</v>
      </c>
      <c r="C162" s="38">
        <f>資料貼入!A162</f>
        <v>43898</v>
      </c>
      <c r="D162" s="29">
        <f>資料貼入!B162</f>
        <v>0</v>
      </c>
      <c r="E162" s="29" cm="1">
        <f t="array" ref="E162">MovingDayDD($D$3:D162)</f>
        <v>-43166.60999999987</v>
      </c>
      <c r="F162" s="29">
        <f>IF(OR(C162&gt;總表!$B$30,C162=0),0,IF(E162=0,0,1+F161))</f>
        <v>6</v>
      </c>
      <c r="G162" s="29">
        <f t="shared" si="19"/>
        <v>6</v>
      </c>
      <c r="H162" s="42">
        <f t="shared" si="17"/>
        <v>0</v>
      </c>
      <c r="I162" s="43">
        <f t="shared" si="20"/>
        <v>6</v>
      </c>
      <c r="J162" s="42">
        <f t="shared" si="21"/>
        <v>43898</v>
      </c>
      <c r="K162" s="43">
        <f t="shared" si="22"/>
        <v>6</v>
      </c>
      <c r="L162">
        <f t="shared" si="23"/>
        <v>56</v>
      </c>
      <c r="M162">
        <f>IF($G162="","",COUNTIF($G$3:$G162, $G162))</f>
        <v>1</v>
      </c>
      <c r="N162">
        <f t="shared" si="18"/>
        <v>57</v>
      </c>
      <c r="O162"/>
      <c r="P162"/>
      <c r="Q162"/>
    </row>
    <row r="163" spans="2:17">
      <c r="B163" s="30">
        <f>資料貼入!A163</f>
        <v>43899</v>
      </c>
      <c r="C163" s="38">
        <f>資料貼入!A163</f>
        <v>43899</v>
      </c>
      <c r="D163" s="29">
        <f>資料貼入!B163</f>
        <v>256321.78</v>
      </c>
      <c r="E163" s="29" cm="1">
        <f t="array" ref="E163">MovingDayDD($D$3:D163)</f>
        <v>0</v>
      </c>
      <c r="F163" s="29">
        <f>IF(OR(C163&gt;總表!$B$30,C163=0),0,IF(E163=0,0,1+F162))</f>
        <v>0</v>
      </c>
      <c r="G163" s="29">
        <f t="shared" si="19"/>
        <v>0</v>
      </c>
      <c r="H163" s="42">
        <f t="shared" si="17"/>
        <v>0</v>
      </c>
      <c r="I163" s="43">
        <f t="shared" si="20"/>
        <v>0</v>
      </c>
      <c r="J163" s="42">
        <f t="shared" si="21"/>
        <v>0</v>
      </c>
      <c r="K163" s="43">
        <f t="shared" si="22"/>
        <v>0</v>
      </c>
      <c r="L163">
        <f t="shared" si="23"/>
        <v>126</v>
      </c>
      <c r="M163">
        <f>IF($G163="","",COUNTIF($G$3:$G163, $G163))</f>
        <v>146</v>
      </c>
      <c r="N163">
        <f t="shared" si="18"/>
        <v>272</v>
      </c>
      <c r="O163"/>
      <c r="P163"/>
      <c r="Q163"/>
    </row>
    <row r="164" spans="2:17">
      <c r="B164" s="30">
        <f>資料貼入!A164</f>
        <v>43900</v>
      </c>
      <c r="C164" s="38">
        <f>資料貼入!A164</f>
        <v>43900</v>
      </c>
      <c r="D164" s="29">
        <f>資料貼入!B164</f>
        <v>-98352.37</v>
      </c>
      <c r="E164" s="29" cm="1">
        <f t="array" ref="E164">MovingDayDD($D$3:D164)</f>
        <v>-98352.369999999879</v>
      </c>
      <c r="F164" s="29">
        <f>IF(OR(C164&gt;總表!$B$30,C164=0),0,IF(E164=0,0,1+F163))</f>
        <v>1</v>
      </c>
      <c r="G164" s="29">
        <f t="shared" si="19"/>
        <v>0</v>
      </c>
      <c r="H164" s="42">
        <f t="shared" si="17"/>
        <v>0</v>
      </c>
      <c r="I164" s="43">
        <f t="shared" si="20"/>
        <v>0</v>
      </c>
      <c r="J164" s="42">
        <f t="shared" si="21"/>
        <v>43900</v>
      </c>
      <c r="K164" s="43">
        <f t="shared" si="22"/>
        <v>0</v>
      </c>
      <c r="L164">
        <f t="shared" si="23"/>
        <v>126</v>
      </c>
      <c r="M164">
        <f>IF($G164="","",COUNTIF($G$3:$G164, $G164))</f>
        <v>147</v>
      </c>
      <c r="N164">
        <f t="shared" si="18"/>
        <v>273</v>
      </c>
      <c r="O164"/>
      <c r="P164"/>
      <c r="Q164"/>
    </row>
    <row r="165" spans="2:17">
      <c r="B165" s="30">
        <f>資料貼入!A165</f>
        <v>43901</v>
      </c>
      <c r="C165" s="38">
        <f>資料貼入!A165</f>
        <v>43901</v>
      </c>
      <c r="D165" s="29">
        <f>資料貼入!B165</f>
        <v>89200</v>
      </c>
      <c r="E165" s="29" cm="1">
        <f t="array" ref="E165">MovingDayDD($D$3:D165)</f>
        <v>-9152.3699999998789</v>
      </c>
      <c r="F165" s="29">
        <f>IF(OR(C165&gt;總表!$B$30,C165=0),0,IF(E165=0,0,1+F164))</f>
        <v>2</v>
      </c>
      <c r="G165" s="29">
        <f t="shared" si="19"/>
        <v>2</v>
      </c>
      <c r="H165" s="42">
        <f t="shared" si="17"/>
        <v>0</v>
      </c>
      <c r="I165" s="43">
        <f t="shared" si="20"/>
        <v>2</v>
      </c>
      <c r="J165" s="42">
        <f t="shared" si="21"/>
        <v>43901</v>
      </c>
      <c r="K165" s="43">
        <f t="shared" si="22"/>
        <v>2</v>
      </c>
      <c r="L165">
        <f t="shared" si="23"/>
        <v>91</v>
      </c>
      <c r="M165">
        <f>IF($G165="","",COUNTIF($G$3:$G165, $G165))</f>
        <v>1</v>
      </c>
      <c r="N165">
        <f t="shared" si="18"/>
        <v>92</v>
      </c>
      <c r="O165"/>
      <c r="P165"/>
      <c r="Q165"/>
    </row>
    <row r="166" spans="2:17">
      <c r="B166" s="30">
        <f>資料貼入!A166</f>
        <v>43902</v>
      </c>
      <c r="C166" s="38">
        <f>資料貼入!A166</f>
        <v>43902</v>
      </c>
      <c r="D166" s="29">
        <f>資料貼入!B166</f>
        <v>921788.35</v>
      </c>
      <c r="E166" s="29" cm="1">
        <f t="array" ref="E166">MovingDayDD($D$3:D166)</f>
        <v>0</v>
      </c>
      <c r="F166" s="29">
        <f>IF(OR(C166&gt;總表!$B$30,C166=0),0,IF(E166=0,0,1+F165))</f>
        <v>0</v>
      </c>
      <c r="G166" s="29">
        <f t="shared" si="19"/>
        <v>0</v>
      </c>
      <c r="H166" s="42">
        <f t="shared" si="17"/>
        <v>0</v>
      </c>
      <c r="I166" s="43">
        <f t="shared" si="20"/>
        <v>0</v>
      </c>
      <c r="J166" s="42">
        <f t="shared" si="21"/>
        <v>0</v>
      </c>
      <c r="K166" s="43">
        <f t="shared" si="22"/>
        <v>0</v>
      </c>
      <c r="L166">
        <f t="shared" si="23"/>
        <v>126</v>
      </c>
      <c r="M166">
        <f>IF($G166="","",COUNTIF($G$3:$G166, $G166))</f>
        <v>148</v>
      </c>
      <c r="N166">
        <f t="shared" si="18"/>
        <v>274</v>
      </c>
      <c r="O166"/>
      <c r="P166"/>
      <c r="Q166"/>
    </row>
    <row r="167" spans="2:17">
      <c r="B167" s="30">
        <f>資料貼入!A167</f>
        <v>43903</v>
      </c>
      <c r="C167" s="38">
        <f>資料貼入!A167</f>
        <v>43903</v>
      </c>
      <c r="D167" s="29">
        <f>資料貼入!B167</f>
        <v>715599.22</v>
      </c>
      <c r="E167" s="29" cm="1">
        <f t="array" ref="E167">MovingDayDD($D$3:D167)</f>
        <v>0</v>
      </c>
      <c r="F167" s="29">
        <f>IF(OR(C167&gt;總表!$B$30,C167=0),0,IF(E167=0,0,1+F166))</f>
        <v>0</v>
      </c>
      <c r="G167" s="29">
        <f t="shared" si="19"/>
        <v>0</v>
      </c>
      <c r="H167" s="42">
        <f t="shared" si="17"/>
        <v>0</v>
      </c>
      <c r="I167" s="43">
        <f t="shared" si="20"/>
        <v>0</v>
      </c>
      <c r="J167" s="42">
        <f t="shared" si="21"/>
        <v>0</v>
      </c>
      <c r="K167" s="43">
        <f t="shared" si="22"/>
        <v>0</v>
      </c>
      <c r="L167">
        <f t="shared" si="23"/>
        <v>126</v>
      </c>
      <c r="M167">
        <f>IF($G167="","",COUNTIF($G$3:$G167, $G167))</f>
        <v>149</v>
      </c>
      <c r="N167">
        <f t="shared" si="18"/>
        <v>275</v>
      </c>
      <c r="O167"/>
      <c r="P167"/>
      <c r="Q167"/>
    </row>
    <row r="168" spans="2:17">
      <c r="B168" s="30">
        <f>資料貼入!A168</f>
        <v>43904</v>
      </c>
      <c r="C168" s="38">
        <f>資料貼入!A168</f>
        <v>43904</v>
      </c>
      <c r="D168" s="29">
        <f>資料貼入!B168</f>
        <v>0</v>
      </c>
      <c r="E168" s="29" cm="1">
        <f t="array" ref="E168">MovingDayDD($D$3:D168)</f>
        <v>0</v>
      </c>
      <c r="F168" s="29">
        <f>IF(OR(C168&gt;總表!$B$30,C168=0),0,IF(E168=0,0,1+F167))</f>
        <v>0</v>
      </c>
      <c r="G168" s="29">
        <f t="shared" si="19"/>
        <v>0</v>
      </c>
      <c r="H168" s="42">
        <f t="shared" si="17"/>
        <v>0</v>
      </c>
      <c r="I168" s="43">
        <f t="shared" si="20"/>
        <v>0</v>
      </c>
      <c r="J168" s="42">
        <f t="shared" si="21"/>
        <v>0</v>
      </c>
      <c r="K168" s="43">
        <f t="shared" si="22"/>
        <v>0</v>
      </c>
      <c r="L168">
        <f t="shared" si="23"/>
        <v>126</v>
      </c>
      <c r="M168">
        <f>IF($G168="","",COUNTIF($G$3:$G168, $G168))</f>
        <v>150</v>
      </c>
      <c r="N168">
        <f t="shared" si="18"/>
        <v>276</v>
      </c>
      <c r="O168"/>
      <c r="P168"/>
      <c r="Q168"/>
    </row>
    <row r="169" spans="2:17">
      <c r="B169" s="30">
        <f>資料貼入!A169</f>
        <v>43905</v>
      </c>
      <c r="C169" s="38">
        <f>資料貼入!A169</f>
        <v>43905</v>
      </c>
      <c r="D169" s="29">
        <f>資料貼入!B169</f>
        <v>0</v>
      </c>
      <c r="E169" s="29" cm="1">
        <f t="array" ref="E169">MovingDayDD($D$3:D169)</f>
        <v>0</v>
      </c>
      <c r="F169" s="29">
        <f>IF(OR(C169&gt;總表!$B$30,C169=0),0,IF(E169=0,0,1+F168))</f>
        <v>0</v>
      </c>
      <c r="G169" s="29">
        <f t="shared" si="19"/>
        <v>0</v>
      </c>
      <c r="H169" s="42">
        <f t="shared" si="17"/>
        <v>0</v>
      </c>
      <c r="I169" s="43">
        <f t="shared" si="20"/>
        <v>0</v>
      </c>
      <c r="J169" s="42">
        <f t="shared" si="21"/>
        <v>0</v>
      </c>
      <c r="K169" s="43">
        <f t="shared" si="22"/>
        <v>0</v>
      </c>
      <c r="L169">
        <f t="shared" si="23"/>
        <v>126</v>
      </c>
      <c r="M169">
        <f>IF($G169="","",COUNTIF($G$3:$G169, $G169))</f>
        <v>151</v>
      </c>
      <c r="N169">
        <f t="shared" si="18"/>
        <v>277</v>
      </c>
      <c r="O169"/>
      <c r="P169"/>
      <c r="Q169"/>
    </row>
    <row r="170" spans="2:17">
      <c r="B170" s="30">
        <f>資料貼入!A170</f>
        <v>43906</v>
      </c>
      <c r="C170" s="38">
        <f>資料貼入!A170</f>
        <v>43906</v>
      </c>
      <c r="D170" s="29">
        <f>資料貼入!B170</f>
        <v>42500</v>
      </c>
      <c r="E170" s="29" cm="1">
        <f t="array" ref="E170">MovingDayDD($D$3:D170)</f>
        <v>0</v>
      </c>
      <c r="F170" s="29">
        <f>IF(OR(C170&gt;總表!$B$30,C170=0),0,IF(E170=0,0,1+F169))</f>
        <v>0</v>
      </c>
      <c r="G170" s="29">
        <f t="shared" si="19"/>
        <v>0</v>
      </c>
      <c r="H170" s="42">
        <f t="shared" si="17"/>
        <v>0</v>
      </c>
      <c r="I170" s="43">
        <f t="shared" si="20"/>
        <v>0</v>
      </c>
      <c r="J170" s="42">
        <f t="shared" si="21"/>
        <v>0</v>
      </c>
      <c r="K170" s="43">
        <f t="shared" si="22"/>
        <v>0</v>
      </c>
      <c r="L170">
        <f t="shared" si="23"/>
        <v>126</v>
      </c>
      <c r="M170">
        <f>IF($G170="","",COUNTIF($G$3:$G170, $G170))</f>
        <v>152</v>
      </c>
      <c r="N170">
        <f t="shared" si="18"/>
        <v>278</v>
      </c>
      <c r="O170"/>
      <c r="P170"/>
      <c r="Q170"/>
    </row>
    <row r="171" spans="2:17">
      <c r="B171" s="30">
        <f>資料貼入!A171</f>
        <v>43907</v>
      </c>
      <c r="C171" s="38">
        <f>資料貼入!A171</f>
        <v>43907</v>
      </c>
      <c r="D171" s="29">
        <f>資料貼入!B171</f>
        <v>211900</v>
      </c>
      <c r="E171" s="29" cm="1">
        <f t="array" ref="E171">MovingDayDD($D$3:D171)</f>
        <v>0</v>
      </c>
      <c r="F171" s="29">
        <f>IF(OR(C171&gt;總表!$B$30,C171=0),0,IF(E171=0,0,1+F170))</f>
        <v>0</v>
      </c>
      <c r="G171" s="29">
        <f t="shared" si="19"/>
        <v>0</v>
      </c>
      <c r="H171" s="42">
        <f t="shared" si="17"/>
        <v>0</v>
      </c>
      <c r="I171" s="43">
        <f t="shared" si="20"/>
        <v>0</v>
      </c>
      <c r="J171" s="42">
        <f t="shared" si="21"/>
        <v>0</v>
      </c>
      <c r="K171" s="43">
        <f t="shared" si="22"/>
        <v>0</v>
      </c>
      <c r="L171">
        <f t="shared" si="23"/>
        <v>126</v>
      </c>
      <c r="M171">
        <f>IF($G171="","",COUNTIF($G$3:$G171, $G171))</f>
        <v>153</v>
      </c>
      <c r="N171">
        <f t="shared" si="18"/>
        <v>279</v>
      </c>
      <c r="O171"/>
      <c r="P171"/>
      <c r="Q171"/>
    </row>
    <row r="172" spans="2:17">
      <c r="B172" s="30">
        <f>資料貼入!A172</f>
        <v>43908</v>
      </c>
      <c r="C172" s="38">
        <f>資料貼入!A172</f>
        <v>43908</v>
      </c>
      <c r="D172" s="29">
        <f>資料貼入!B172</f>
        <v>-238400</v>
      </c>
      <c r="E172" s="29" cm="1">
        <f t="array" ref="E172">MovingDayDD($D$3:D172)</f>
        <v>-238400</v>
      </c>
      <c r="F172" s="29">
        <f>IF(OR(C172&gt;總表!$B$30,C172=0),0,IF(E172=0,0,1+F171))</f>
        <v>1</v>
      </c>
      <c r="G172" s="29">
        <f t="shared" si="19"/>
        <v>0</v>
      </c>
      <c r="H172" s="42">
        <f t="shared" si="17"/>
        <v>0</v>
      </c>
      <c r="I172" s="43">
        <f t="shared" si="20"/>
        <v>0</v>
      </c>
      <c r="J172" s="42">
        <f t="shared" si="21"/>
        <v>43908</v>
      </c>
      <c r="K172" s="43">
        <f t="shared" si="22"/>
        <v>0</v>
      </c>
      <c r="L172">
        <f t="shared" si="23"/>
        <v>126</v>
      </c>
      <c r="M172">
        <f>IF($G172="","",COUNTIF($G$3:$G172, $G172))</f>
        <v>154</v>
      </c>
      <c r="N172">
        <f t="shared" si="18"/>
        <v>280</v>
      </c>
      <c r="O172"/>
      <c r="P172"/>
      <c r="Q172"/>
    </row>
    <row r="173" spans="2:17">
      <c r="B173" s="30">
        <f>資料貼入!A173</f>
        <v>43909</v>
      </c>
      <c r="C173" s="38">
        <f>資料貼入!A173</f>
        <v>43909</v>
      </c>
      <c r="D173" s="29">
        <f>資料貼入!B173</f>
        <v>171900</v>
      </c>
      <c r="E173" s="29" cm="1">
        <f t="array" ref="E173">MovingDayDD($D$3:D173)</f>
        <v>-66500</v>
      </c>
      <c r="F173" s="29">
        <f>IF(OR(C173&gt;總表!$B$30,C173=0),0,IF(E173=0,0,1+F172))</f>
        <v>2</v>
      </c>
      <c r="G173" s="29">
        <f t="shared" si="19"/>
        <v>0</v>
      </c>
      <c r="H173" s="42">
        <f t="shared" si="17"/>
        <v>0</v>
      </c>
      <c r="I173" s="43">
        <f t="shared" si="20"/>
        <v>0</v>
      </c>
      <c r="J173" s="42">
        <f t="shared" si="21"/>
        <v>43909</v>
      </c>
      <c r="K173" s="43">
        <f t="shared" si="22"/>
        <v>0</v>
      </c>
      <c r="L173">
        <f t="shared" si="23"/>
        <v>126</v>
      </c>
      <c r="M173">
        <f>IF($G173="","",COUNTIF($G$3:$G173, $G173))</f>
        <v>155</v>
      </c>
      <c r="N173">
        <f t="shared" si="18"/>
        <v>281</v>
      </c>
      <c r="O173"/>
      <c r="P173"/>
      <c r="Q173"/>
    </row>
    <row r="174" spans="2:17">
      <c r="B174" s="30">
        <f>資料貼入!A174</f>
        <v>43910</v>
      </c>
      <c r="C174" s="38">
        <f>資料貼入!A174</f>
        <v>43910</v>
      </c>
      <c r="D174" s="29">
        <f>資料貼入!B174</f>
        <v>-51000</v>
      </c>
      <c r="E174" s="29" cm="1">
        <f t="array" ref="E174">MovingDayDD($D$3:D174)</f>
        <v>-117500</v>
      </c>
      <c r="F174" s="29">
        <f>IF(OR(C174&gt;總表!$B$30,C174=0),0,IF(E174=0,0,1+F173))</f>
        <v>3</v>
      </c>
      <c r="G174" s="29">
        <f t="shared" si="19"/>
        <v>0</v>
      </c>
      <c r="H174" s="42">
        <f t="shared" si="17"/>
        <v>0</v>
      </c>
      <c r="I174" s="43">
        <f t="shared" si="20"/>
        <v>0</v>
      </c>
      <c r="J174" s="42">
        <f t="shared" si="21"/>
        <v>43910</v>
      </c>
      <c r="K174" s="43">
        <f t="shared" si="22"/>
        <v>0</v>
      </c>
      <c r="L174">
        <f t="shared" si="23"/>
        <v>126</v>
      </c>
      <c r="M174">
        <f>IF($G174="","",COUNTIF($G$3:$G174, $G174))</f>
        <v>156</v>
      </c>
      <c r="N174">
        <f t="shared" si="18"/>
        <v>282</v>
      </c>
      <c r="O174"/>
      <c r="P174"/>
      <c r="Q174"/>
    </row>
    <row r="175" spans="2:17">
      <c r="B175" s="30">
        <f>資料貼入!A175</f>
        <v>43911</v>
      </c>
      <c r="C175" s="38">
        <f>資料貼入!A175</f>
        <v>43911</v>
      </c>
      <c r="D175" s="29">
        <f>資料貼入!B175</f>
        <v>0</v>
      </c>
      <c r="E175" s="29" cm="1">
        <f t="array" ref="E175">MovingDayDD($D$3:D175)</f>
        <v>-117500</v>
      </c>
      <c r="F175" s="29">
        <f>IF(OR(C175&gt;總表!$B$30,C175=0),0,IF(E175=0,0,1+F174))</f>
        <v>4</v>
      </c>
      <c r="G175" s="29">
        <f t="shared" si="19"/>
        <v>0</v>
      </c>
      <c r="H175" s="42">
        <f t="shared" si="17"/>
        <v>0</v>
      </c>
      <c r="I175" s="43">
        <f t="shared" si="20"/>
        <v>0</v>
      </c>
      <c r="J175" s="42">
        <f t="shared" si="21"/>
        <v>43911</v>
      </c>
      <c r="K175" s="43">
        <f t="shared" si="22"/>
        <v>0</v>
      </c>
      <c r="L175">
        <f t="shared" si="23"/>
        <v>126</v>
      </c>
      <c r="M175">
        <f>IF($G175="","",COUNTIF($G$3:$G175, $G175))</f>
        <v>157</v>
      </c>
      <c r="N175">
        <f t="shared" si="18"/>
        <v>283</v>
      </c>
      <c r="O175"/>
      <c r="P175"/>
      <c r="Q175"/>
    </row>
    <row r="176" spans="2:17">
      <c r="B176" s="30">
        <f>資料貼入!A176</f>
        <v>43912</v>
      </c>
      <c r="C176" s="38">
        <f>資料貼入!A176</f>
        <v>43912</v>
      </c>
      <c r="D176" s="29">
        <f>資料貼入!B176</f>
        <v>0</v>
      </c>
      <c r="E176" s="29" cm="1">
        <f t="array" ref="E176">MovingDayDD($D$3:D176)</f>
        <v>-117500</v>
      </c>
      <c r="F176" s="29">
        <f>IF(OR(C176&gt;總表!$B$30,C176=0),0,IF(E176=0,0,1+F175))</f>
        <v>5</v>
      </c>
      <c r="G176" s="29">
        <f t="shared" si="19"/>
        <v>0</v>
      </c>
      <c r="H176" s="42">
        <f t="shared" si="17"/>
        <v>0</v>
      </c>
      <c r="I176" s="43">
        <f t="shared" si="20"/>
        <v>0</v>
      </c>
      <c r="J176" s="42">
        <f t="shared" si="21"/>
        <v>43912</v>
      </c>
      <c r="K176" s="43">
        <f t="shared" si="22"/>
        <v>0</v>
      </c>
      <c r="L176">
        <f t="shared" si="23"/>
        <v>126</v>
      </c>
      <c r="M176">
        <f>IF($G176="","",COUNTIF($G$3:$G176, $G176))</f>
        <v>158</v>
      </c>
      <c r="N176">
        <f t="shared" si="18"/>
        <v>284</v>
      </c>
      <c r="O176"/>
      <c r="P176"/>
      <c r="Q176"/>
    </row>
    <row r="177" spans="2:17">
      <c r="B177" s="30">
        <f>資料貼入!A177</f>
        <v>43913</v>
      </c>
      <c r="C177" s="38">
        <f>資料貼入!A177</f>
        <v>43913</v>
      </c>
      <c r="D177" s="29">
        <f>資料貼入!B177</f>
        <v>-68500</v>
      </c>
      <c r="E177" s="29" cm="1">
        <f t="array" ref="E177">MovingDayDD($D$3:D177)</f>
        <v>-186000</v>
      </c>
      <c r="F177" s="29">
        <f>IF(OR(C177&gt;總表!$B$30,C177=0),0,IF(E177=0,0,1+F176))</f>
        <v>6</v>
      </c>
      <c r="G177" s="29">
        <f t="shared" si="19"/>
        <v>0</v>
      </c>
      <c r="H177" s="42">
        <f t="shared" si="17"/>
        <v>0</v>
      </c>
      <c r="I177" s="43">
        <f t="shared" si="20"/>
        <v>0</v>
      </c>
      <c r="J177" s="42">
        <f t="shared" si="21"/>
        <v>43913</v>
      </c>
      <c r="K177" s="43">
        <f t="shared" si="22"/>
        <v>0</v>
      </c>
      <c r="L177">
        <f t="shared" si="23"/>
        <v>126</v>
      </c>
      <c r="M177">
        <f>IF($G177="","",COUNTIF($G$3:$G177, $G177))</f>
        <v>159</v>
      </c>
      <c r="N177">
        <f t="shared" si="18"/>
        <v>285</v>
      </c>
      <c r="O177"/>
      <c r="P177"/>
      <c r="Q177"/>
    </row>
    <row r="178" spans="2:17">
      <c r="B178" s="30">
        <f>資料貼入!A178</f>
        <v>43914</v>
      </c>
      <c r="C178" s="38">
        <f>資料貼入!A178</f>
        <v>43914</v>
      </c>
      <c r="D178" s="29">
        <f>資料貼入!B178</f>
        <v>-35500</v>
      </c>
      <c r="E178" s="29" cm="1">
        <f t="array" ref="E178">MovingDayDD($D$3:D178)</f>
        <v>-221500</v>
      </c>
      <c r="F178" s="29">
        <f>IF(OR(C178&gt;總表!$B$30,C178=0),0,IF(E178=0,0,1+F177))</f>
        <v>7</v>
      </c>
      <c r="G178" s="29">
        <f t="shared" si="19"/>
        <v>0</v>
      </c>
      <c r="H178" s="42">
        <f t="shared" si="17"/>
        <v>0</v>
      </c>
      <c r="I178" s="43">
        <f t="shared" si="20"/>
        <v>0</v>
      </c>
      <c r="J178" s="42">
        <f t="shared" si="21"/>
        <v>43914</v>
      </c>
      <c r="K178" s="43">
        <f t="shared" si="22"/>
        <v>0</v>
      </c>
      <c r="L178">
        <f t="shared" si="23"/>
        <v>126</v>
      </c>
      <c r="M178">
        <f>IF($G178="","",COUNTIF($G$3:$G178, $G178))</f>
        <v>160</v>
      </c>
      <c r="N178">
        <f t="shared" si="18"/>
        <v>286</v>
      </c>
      <c r="O178"/>
      <c r="P178"/>
      <c r="Q178"/>
    </row>
    <row r="179" spans="2:17">
      <c r="B179" s="30">
        <f>資料貼入!A179</f>
        <v>43915</v>
      </c>
      <c r="C179" s="38">
        <f>資料貼入!A179</f>
        <v>43915</v>
      </c>
      <c r="D179" s="29">
        <f>資料貼入!B179</f>
        <v>189300</v>
      </c>
      <c r="E179" s="29" cm="1">
        <f t="array" ref="E179">MovingDayDD($D$3:D179)</f>
        <v>-32200</v>
      </c>
      <c r="F179" s="29">
        <f>IF(OR(C179&gt;總表!$B$30,C179=0),0,IF(E179=0,0,1+F178))</f>
        <v>8</v>
      </c>
      <c r="G179" s="29">
        <f t="shared" si="19"/>
        <v>0</v>
      </c>
      <c r="H179" s="42">
        <f t="shared" si="17"/>
        <v>0</v>
      </c>
      <c r="I179" s="43">
        <f t="shared" si="20"/>
        <v>0</v>
      </c>
      <c r="J179" s="42">
        <f t="shared" si="21"/>
        <v>43915</v>
      </c>
      <c r="K179" s="43">
        <f t="shared" si="22"/>
        <v>0</v>
      </c>
      <c r="L179">
        <f t="shared" si="23"/>
        <v>126</v>
      </c>
      <c r="M179">
        <f>IF($G179="","",COUNTIF($G$3:$G179, $G179))</f>
        <v>161</v>
      </c>
      <c r="N179">
        <f t="shared" si="18"/>
        <v>287</v>
      </c>
      <c r="O179"/>
      <c r="P179"/>
      <c r="Q179"/>
    </row>
    <row r="180" spans="2:17">
      <c r="B180" s="30">
        <f>資料貼入!A180</f>
        <v>43916</v>
      </c>
      <c r="C180" s="38">
        <f>資料貼入!A180</f>
        <v>43916</v>
      </c>
      <c r="D180" s="29">
        <f>資料貼入!B180</f>
        <v>-5300</v>
      </c>
      <c r="E180" s="29" cm="1">
        <f t="array" ref="E180">MovingDayDD($D$3:D180)</f>
        <v>-37500</v>
      </c>
      <c r="F180" s="29">
        <f>IF(OR(C180&gt;總表!$B$30,C180=0),0,IF(E180=0,0,1+F179))</f>
        <v>9</v>
      </c>
      <c r="G180" s="29">
        <f t="shared" si="19"/>
        <v>0</v>
      </c>
      <c r="H180" s="42">
        <f t="shared" si="17"/>
        <v>0</v>
      </c>
      <c r="I180" s="43">
        <f t="shared" si="20"/>
        <v>0</v>
      </c>
      <c r="J180" s="42">
        <f t="shared" si="21"/>
        <v>43916</v>
      </c>
      <c r="K180" s="43">
        <f t="shared" si="22"/>
        <v>0</v>
      </c>
      <c r="L180">
        <f t="shared" si="23"/>
        <v>126</v>
      </c>
      <c r="M180">
        <f>IF($G180="","",COUNTIF($G$3:$G180, $G180))</f>
        <v>162</v>
      </c>
      <c r="N180">
        <f t="shared" si="18"/>
        <v>288</v>
      </c>
      <c r="O180"/>
      <c r="P180"/>
      <c r="Q180"/>
    </row>
    <row r="181" spans="2:17">
      <c r="B181" s="30">
        <f>資料貼入!A181</f>
        <v>43917</v>
      </c>
      <c r="C181" s="38">
        <f>資料貼入!A181</f>
        <v>43917</v>
      </c>
      <c r="D181" s="29">
        <f>資料貼入!B181</f>
        <v>-46200</v>
      </c>
      <c r="E181" s="29" cm="1">
        <f t="array" ref="E181">MovingDayDD($D$3:D181)</f>
        <v>-83700</v>
      </c>
      <c r="F181" s="29">
        <f>IF(OR(C181&gt;總表!$B$30,C181=0),0,IF(E181=0,0,1+F180))</f>
        <v>10</v>
      </c>
      <c r="G181" s="29">
        <f t="shared" si="19"/>
        <v>0</v>
      </c>
      <c r="H181" s="42">
        <f t="shared" si="17"/>
        <v>0</v>
      </c>
      <c r="I181" s="43">
        <f t="shared" si="20"/>
        <v>0</v>
      </c>
      <c r="J181" s="42">
        <f t="shared" si="21"/>
        <v>43917</v>
      </c>
      <c r="K181" s="43">
        <f t="shared" si="22"/>
        <v>0</v>
      </c>
      <c r="L181">
        <f t="shared" si="23"/>
        <v>126</v>
      </c>
      <c r="M181">
        <f>IF($G181="","",COUNTIF($G$3:$G181, $G181))</f>
        <v>163</v>
      </c>
      <c r="N181">
        <f t="shared" si="18"/>
        <v>289</v>
      </c>
      <c r="O181"/>
      <c r="P181"/>
      <c r="Q181"/>
    </row>
    <row r="182" spans="2:17">
      <c r="B182" s="30">
        <f>資料貼入!A182</f>
        <v>43918</v>
      </c>
      <c r="C182" s="38">
        <f>資料貼入!A182</f>
        <v>43918</v>
      </c>
      <c r="D182" s="29">
        <f>資料貼入!B182</f>
        <v>0</v>
      </c>
      <c r="E182" s="29" cm="1">
        <f t="array" ref="E182">MovingDayDD($D$3:D182)</f>
        <v>-83700</v>
      </c>
      <c r="F182" s="29">
        <f>IF(OR(C182&gt;總表!$B$30,C182=0),0,IF(E182=0,0,1+F181))</f>
        <v>11</v>
      </c>
      <c r="G182" s="29">
        <f t="shared" si="19"/>
        <v>0</v>
      </c>
      <c r="H182" s="42">
        <f t="shared" si="17"/>
        <v>0</v>
      </c>
      <c r="I182" s="43">
        <f t="shared" si="20"/>
        <v>0</v>
      </c>
      <c r="J182" s="42">
        <f t="shared" si="21"/>
        <v>43918</v>
      </c>
      <c r="K182" s="43">
        <f t="shared" si="22"/>
        <v>0</v>
      </c>
      <c r="L182">
        <f t="shared" si="23"/>
        <v>126</v>
      </c>
      <c r="M182">
        <f>IF($G182="","",COUNTIF($G$3:$G182, $G182))</f>
        <v>164</v>
      </c>
      <c r="N182">
        <f t="shared" si="18"/>
        <v>290</v>
      </c>
      <c r="O182"/>
      <c r="P182"/>
      <c r="Q182"/>
    </row>
    <row r="183" spans="2:17">
      <c r="B183" s="30">
        <f>資料貼入!A183</f>
        <v>43919</v>
      </c>
      <c r="C183" s="38">
        <f>資料貼入!A183</f>
        <v>43919</v>
      </c>
      <c r="D183" s="29">
        <f>資料貼入!B183</f>
        <v>0</v>
      </c>
      <c r="E183" s="29" cm="1">
        <f t="array" ref="E183">MovingDayDD($D$3:D183)</f>
        <v>-83700</v>
      </c>
      <c r="F183" s="29">
        <f>IF(OR(C183&gt;總表!$B$30,C183=0),0,IF(E183=0,0,1+F182))</f>
        <v>12</v>
      </c>
      <c r="G183" s="29">
        <f t="shared" si="19"/>
        <v>0</v>
      </c>
      <c r="H183" s="42">
        <f t="shared" si="17"/>
        <v>0</v>
      </c>
      <c r="I183" s="43">
        <f t="shared" si="20"/>
        <v>0</v>
      </c>
      <c r="J183" s="42">
        <f t="shared" si="21"/>
        <v>43919</v>
      </c>
      <c r="K183" s="43">
        <f t="shared" si="22"/>
        <v>0</v>
      </c>
      <c r="L183">
        <f t="shared" si="23"/>
        <v>126</v>
      </c>
      <c r="M183">
        <f>IF($G183="","",COUNTIF($G$3:$G183, $G183))</f>
        <v>165</v>
      </c>
      <c r="N183">
        <f t="shared" si="18"/>
        <v>291</v>
      </c>
      <c r="O183"/>
      <c r="P183"/>
      <c r="Q183"/>
    </row>
    <row r="184" spans="2:17">
      <c r="B184" s="30">
        <f>資料貼入!A184</f>
        <v>43920</v>
      </c>
      <c r="C184" s="38">
        <f>資料貼入!A184</f>
        <v>43920</v>
      </c>
      <c r="D184" s="29">
        <f>資料貼入!B184</f>
        <v>-68600</v>
      </c>
      <c r="E184" s="29" cm="1">
        <f t="array" ref="E184">MovingDayDD($D$3:D184)</f>
        <v>-152300</v>
      </c>
      <c r="F184" s="29">
        <f>IF(OR(C184&gt;總表!$B$30,C184=0),0,IF(E184=0,0,1+F183))</f>
        <v>13</v>
      </c>
      <c r="G184" s="29">
        <f t="shared" si="19"/>
        <v>0</v>
      </c>
      <c r="H184" s="42">
        <f t="shared" si="17"/>
        <v>0</v>
      </c>
      <c r="I184" s="43">
        <f t="shared" si="20"/>
        <v>0</v>
      </c>
      <c r="J184" s="42">
        <f t="shared" si="21"/>
        <v>43920</v>
      </c>
      <c r="K184" s="43">
        <f t="shared" si="22"/>
        <v>0</v>
      </c>
      <c r="L184">
        <f t="shared" si="23"/>
        <v>126</v>
      </c>
      <c r="M184">
        <f>IF($G184="","",COUNTIF($G$3:$G184, $G184))</f>
        <v>166</v>
      </c>
      <c r="N184">
        <f t="shared" si="18"/>
        <v>292</v>
      </c>
      <c r="O184"/>
      <c r="P184"/>
      <c r="Q184"/>
    </row>
    <row r="185" spans="2:17">
      <c r="B185" s="30">
        <f>資料貼入!A185</f>
        <v>43921</v>
      </c>
      <c r="C185" s="38">
        <f>資料貼入!A185</f>
        <v>43921</v>
      </c>
      <c r="D185" s="29">
        <f>資料貼入!B185</f>
        <v>32700</v>
      </c>
      <c r="E185" s="29" cm="1">
        <f t="array" ref="E185">MovingDayDD($D$3:D185)</f>
        <v>-119600</v>
      </c>
      <c r="F185" s="29">
        <f>IF(OR(C185&gt;總表!$B$30,C185=0),0,IF(E185=0,0,1+F184))</f>
        <v>14</v>
      </c>
      <c r="G185" s="29">
        <f t="shared" si="19"/>
        <v>0</v>
      </c>
      <c r="H185" s="42">
        <f t="shared" si="17"/>
        <v>0</v>
      </c>
      <c r="I185" s="43">
        <f t="shared" si="20"/>
        <v>0</v>
      </c>
      <c r="J185" s="42">
        <f t="shared" si="21"/>
        <v>43921</v>
      </c>
      <c r="K185" s="43">
        <f t="shared" si="22"/>
        <v>0</v>
      </c>
      <c r="L185">
        <f t="shared" si="23"/>
        <v>126</v>
      </c>
      <c r="M185">
        <f>IF($G185="","",COUNTIF($G$3:$G185, $G185))</f>
        <v>167</v>
      </c>
      <c r="N185">
        <f t="shared" si="18"/>
        <v>293</v>
      </c>
      <c r="O185"/>
      <c r="P185"/>
      <c r="Q185"/>
    </row>
    <row r="186" spans="2:17">
      <c r="B186" s="30">
        <f>資料貼入!A186</f>
        <v>43922</v>
      </c>
      <c r="C186" s="38">
        <f>資料貼入!A186</f>
        <v>43922</v>
      </c>
      <c r="D186" s="29">
        <f>資料貼入!B186</f>
        <v>-50000</v>
      </c>
      <c r="E186" s="29" cm="1">
        <f t="array" ref="E186">MovingDayDD($D$3:D186)</f>
        <v>-169600</v>
      </c>
      <c r="F186" s="29">
        <f>IF(OR(C186&gt;總表!$B$30,C186=0),0,IF(E186=0,0,1+F185))</f>
        <v>15</v>
      </c>
      <c r="G186" s="29">
        <f t="shared" si="19"/>
        <v>0</v>
      </c>
      <c r="H186" s="42">
        <f t="shared" si="17"/>
        <v>0</v>
      </c>
      <c r="I186" s="43">
        <f t="shared" si="20"/>
        <v>0</v>
      </c>
      <c r="J186" s="42">
        <f t="shared" si="21"/>
        <v>43922</v>
      </c>
      <c r="K186" s="43">
        <f t="shared" si="22"/>
        <v>0</v>
      </c>
      <c r="L186">
        <f t="shared" si="23"/>
        <v>126</v>
      </c>
      <c r="M186">
        <f>IF($G186="","",COUNTIF($G$3:$G186, $G186))</f>
        <v>168</v>
      </c>
      <c r="N186">
        <f t="shared" si="18"/>
        <v>294</v>
      </c>
      <c r="O186"/>
      <c r="P186"/>
      <c r="Q186"/>
    </row>
    <row r="187" spans="2:17">
      <c r="B187" s="30">
        <f>資料貼入!A187</f>
        <v>43923</v>
      </c>
      <c r="C187" s="38">
        <f>資料貼入!A187</f>
        <v>43923</v>
      </c>
      <c r="D187" s="29">
        <f>資料貼入!B187</f>
        <v>0</v>
      </c>
      <c r="E187" s="29" cm="1">
        <f t="array" ref="E187">MovingDayDD($D$3:D187)</f>
        <v>-169600</v>
      </c>
      <c r="F187" s="29">
        <f>IF(OR(C187&gt;總表!$B$30,C187=0),0,IF(E187=0,0,1+F186))</f>
        <v>16</v>
      </c>
      <c r="G187" s="29">
        <f t="shared" si="19"/>
        <v>0</v>
      </c>
      <c r="H187" s="42">
        <f t="shared" si="17"/>
        <v>0</v>
      </c>
      <c r="I187" s="43">
        <f t="shared" si="20"/>
        <v>0</v>
      </c>
      <c r="J187" s="42">
        <f t="shared" si="21"/>
        <v>43923</v>
      </c>
      <c r="K187" s="43">
        <f t="shared" si="22"/>
        <v>0</v>
      </c>
      <c r="L187">
        <f t="shared" si="23"/>
        <v>126</v>
      </c>
      <c r="M187">
        <f>IF($G187="","",COUNTIF($G$3:$G187, $G187))</f>
        <v>169</v>
      </c>
      <c r="N187">
        <f t="shared" si="18"/>
        <v>295</v>
      </c>
      <c r="O187"/>
      <c r="P187"/>
      <c r="Q187"/>
    </row>
    <row r="188" spans="2:17">
      <c r="B188" s="30">
        <f>資料貼入!A188</f>
        <v>43924</v>
      </c>
      <c r="C188" s="38">
        <f>資料貼入!A188</f>
        <v>43924</v>
      </c>
      <c r="D188" s="29">
        <f>資料貼入!B188</f>
        <v>0</v>
      </c>
      <c r="E188" s="29" cm="1">
        <f t="array" ref="E188">MovingDayDD($D$3:D188)</f>
        <v>-169600</v>
      </c>
      <c r="F188" s="29">
        <f>IF(OR(C188&gt;總表!$B$30,C188=0),0,IF(E188=0,0,1+F187))</f>
        <v>17</v>
      </c>
      <c r="G188" s="29">
        <f t="shared" si="19"/>
        <v>0</v>
      </c>
      <c r="H188" s="42">
        <f t="shared" si="17"/>
        <v>0</v>
      </c>
      <c r="I188" s="43">
        <f t="shared" si="20"/>
        <v>0</v>
      </c>
      <c r="J188" s="42">
        <f t="shared" si="21"/>
        <v>43924</v>
      </c>
      <c r="K188" s="43">
        <f t="shared" si="22"/>
        <v>0</v>
      </c>
      <c r="L188">
        <f t="shared" si="23"/>
        <v>126</v>
      </c>
      <c r="M188">
        <f>IF($G188="","",COUNTIF($G$3:$G188, $G188))</f>
        <v>170</v>
      </c>
      <c r="N188">
        <f t="shared" si="18"/>
        <v>296</v>
      </c>
      <c r="O188"/>
      <c r="P188"/>
      <c r="Q188"/>
    </row>
    <row r="189" spans="2:17">
      <c r="B189" s="30">
        <f>資料貼入!A189</f>
        <v>43925</v>
      </c>
      <c r="C189" s="38">
        <f>資料貼入!A189</f>
        <v>43925</v>
      </c>
      <c r="D189" s="29">
        <f>資料貼入!B189</f>
        <v>0</v>
      </c>
      <c r="E189" s="29" cm="1">
        <f t="array" ref="E189">MovingDayDD($D$3:D189)</f>
        <v>-169600</v>
      </c>
      <c r="F189" s="29">
        <f>IF(OR(C189&gt;總表!$B$30,C189=0),0,IF(E189=0,0,1+F188))</f>
        <v>18</v>
      </c>
      <c r="G189" s="29">
        <f t="shared" si="19"/>
        <v>0</v>
      </c>
      <c r="H189" s="42">
        <f t="shared" si="17"/>
        <v>0</v>
      </c>
      <c r="I189" s="43">
        <f t="shared" si="20"/>
        <v>0</v>
      </c>
      <c r="J189" s="42">
        <f t="shared" si="21"/>
        <v>43925</v>
      </c>
      <c r="K189" s="43">
        <f t="shared" si="22"/>
        <v>0</v>
      </c>
      <c r="L189">
        <f t="shared" si="23"/>
        <v>126</v>
      </c>
      <c r="M189">
        <f>IF($G189="","",COUNTIF($G$3:$G189, $G189))</f>
        <v>171</v>
      </c>
      <c r="N189">
        <f t="shared" si="18"/>
        <v>297</v>
      </c>
      <c r="O189"/>
      <c r="P189"/>
      <c r="Q189"/>
    </row>
    <row r="190" spans="2:17">
      <c r="B190" s="30">
        <f>資料貼入!A190</f>
        <v>43926</v>
      </c>
      <c r="C190" s="38">
        <f>資料貼入!A190</f>
        <v>43926</v>
      </c>
      <c r="D190" s="29">
        <f>資料貼入!B190</f>
        <v>0</v>
      </c>
      <c r="E190" s="29" cm="1">
        <f t="array" ref="E190">MovingDayDD($D$3:D190)</f>
        <v>-169600</v>
      </c>
      <c r="F190" s="29">
        <f>IF(OR(C190&gt;總表!$B$30,C190=0),0,IF(E190=0,0,1+F189))</f>
        <v>19</v>
      </c>
      <c r="G190" s="29">
        <f t="shared" si="19"/>
        <v>0</v>
      </c>
      <c r="H190" s="42">
        <f t="shared" si="17"/>
        <v>0</v>
      </c>
      <c r="I190" s="43">
        <f t="shared" si="20"/>
        <v>0</v>
      </c>
      <c r="J190" s="42">
        <f t="shared" si="21"/>
        <v>43926</v>
      </c>
      <c r="K190" s="43">
        <f t="shared" si="22"/>
        <v>0</v>
      </c>
      <c r="L190">
        <f t="shared" si="23"/>
        <v>126</v>
      </c>
      <c r="M190">
        <f>IF($G190="","",COUNTIF($G$3:$G190, $G190))</f>
        <v>172</v>
      </c>
      <c r="N190">
        <f t="shared" si="18"/>
        <v>298</v>
      </c>
      <c r="O190"/>
      <c r="P190"/>
      <c r="Q190"/>
    </row>
    <row r="191" spans="2:17">
      <c r="B191" s="30">
        <f>資料貼入!A191</f>
        <v>43927</v>
      </c>
      <c r="C191" s="38">
        <f>資料貼入!A191</f>
        <v>43927</v>
      </c>
      <c r="D191" s="29">
        <f>資料貼入!B191</f>
        <v>-108800</v>
      </c>
      <c r="E191" s="29" cm="1">
        <f t="array" ref="E191">MovingDayDD($D$3:D191)</f>
        <v>-278400</v>
      </c>
      <c r="F191" s="29">
        <f>IF(OR(C191&gt;總表!$B$30,C191=0),0,IF(E191=0,0,1+F190))</f>
        <v>20</v>
      </c>
      <c r="G191" s="29">
        <f t="shared" si="19"/>
        <v>0</v>
      </c>
      <c r="H191" s="42">
        <f t="shared" si="17"/>
        <v>0</v>
      </c>
      <c r="I191" s="43">
        <f t="shared" si="20"/>
        <v>0</v>
      </c>
      <c r="J191" s="42">
        <f t="shared" si="21"/>
        <v>43927</v>
      </c>
      <c r="K191" s="43">
        <f t="shared" si="22"/>
        <v>0</v>
      </c>
      <c r="L191">
        <f t="shared" si="23"/>
        <v>126</v>
      </c>
      <c r="M191">
        <f>IF($G191="","",COUNTIF($G$3:$G191, $G191))</f>
        <v>173</v>
      </c>
      <c r="N191">
        <f t="shared" si="18"/>
        <v>299</v>
      </c>
      <c r="O191"/>
      <c r="P191"/>
      <c r="Q191"/>
    </row>
    <row r="192" spans="2:17">
      <c r="B192" s="30">
        <f>資料貼入!A192</f>
        <v>43928</v>
      </c>
      <c r="C192" s="38">
        <f>資料貼入!A192</f>
        <v>43928</v>
      </c>
      <c r="D192" s="29">
        <f>資料貼入!B192</f>
        <v>40400</v>
      </c>
      <c r="E192" s="29" cm="1">
        <f t="array" ref="E192">MovingDayDD($D$3:D192)</f>
        <v>-238000</v>
      </c>
      <c r="F192" s="29">
        <f>IF(OR(C192&gt;總表!$B$30,C192=0),0,IF(E192=0,0,1+F191))</f>
        <v>21</v>
      </c>
      <c r="G192" s="29">
        <f t="shared" si="19"/>
        <v>0</v>
      </c>
      <c r="H192" s="42">
        <f t="shared" si="17"/>
        <v>0</v>
      </c>
      <c r="I192" s="43">
        <f t="shared" si="20"/>
        <v>0</v>
      </c>
      <c r="J192" s="42">
        <f t="shared" si="21"/>
        <v>43928</v>
      </c>
      <c r="K192" s="43">
        <f t="shared" si="22"/>
        <v>0</v>
      </c>
      <c r="L192">
        <f t="shared" si="23"/>
        <v>126</v>
      </c>
      <c r="M192">
        <f>IF($G192="","",COUNTIF($G$3:$G192, $G192))</f>
        <v>174</v>
      </c>
      <c r="N192">
        <f t="shared" si="18"/>
        <v>300</v>
      </c>
      <c r="O192"/>
      <c r="P192"/>
      <c r="Q192"/>
    </row>
    <row r="193" spans="2:17">
      <c r="B193" s="30">
        <f>資料貼入!A193</f>
        <v>43929</v>
      </c>
      <c r="C193" s="38">
        <f>資料貼入!A193</f>
        <v>43929</v>
      </c>
      <c r="D193" s="29">
        <f>資料貼入!B193</f>
        <v>11298.199999999997</v>
      </c>
      <c r="E193" s="29" cm="1">
        <f t="array" ref="E193">MovingDayDD($D$3:D193)</f>
        <v>-226701.79999999981</v>
      </c>
      <c r="F193" s="29">
        <f>IF(OR(C193&gt;總表!$B$30,C193=0),0,IF(E193=0,0,1+F192))</f>
        <v>22</v>
      </c>
      <c r="G193" s="29">
        <f t="shared" si="19"/>
        <v>0</v>
      </c>
      <c r="H193" s="42">
        <f t="shared" si="17"/>
        <v>0</v>
      </c>
      <c r="I193" s="43">
        <f t="shared" si="20"/>
        <v>0</v>
      </c>
      <c r="J193" s="42">
        <f t="shared" si="21"/>
        <v>43929</v>
      </c>
      <c r="K193" s="43">
        <f t="shared" si="22"/>
        <v>0</v>
      </c>
      <c r="L193">
        <f t="shared" si="23"/>
        <v>126</v>
      </c>
      <c r="M193">
        <f>IF($G193="","",COUNTIF($G$3:$G193, $G193))</f>
        <v>175</v>
      </c>
      <c r="N193">
        <f t="shared" si="18"/>
        <v>301</v>
      </c>
      <c r="O193"/>
      <c r="P193"/>
      <c r="Q193"/>
    </row>
    <row r="194" spans="2:17">
      <c r="B194" s="30">
        <f>資料貼入!A194</f>
        <v>43930</v>
      </c>
      <c r="C194" s="38">
        <f>資料貼入!A194</f>
        <v>43930</v>
      </c>
      <c r="D194" s="29">
        <f>資料貼入!B194</f>
        <v>-19317.97</v>
      </c>
      <c r="E194" s="29" cm="1">
        <f t="array" ref="E194">MovingDayDD($D$3:D194)</f>
        <v>-246019.77000000002</v>
      </c>
      <c r="F194" s="29">
        <f>IF(OR(C194&gt;總表!$B$30,C194=0),0,IF(E194=0,0,1+F193))</f>
        <v>23</v>
      </c>
      <c r="G194" s="29">
        <f t="shared" si="19"/>
        <v>0</v>
      </c>
      <c r="H194" s="42">
        <f t="shared" si="17"/>
        <v>0</v>
      </c>
      <c r="I194" s="43">
        <f t="shared" si="20"/>
        <v>0</v>
      </c>
      <c r="J194" s="42">
        <f t="shared" si="21"/>
        <v>43930</v>
      </c>
      <c r="K194" s="43">
        <f t="shared" si="22"/>
        <v>0</v>
      </c>
      <c r="L194">
        <f t="shared" si="23"/>
        <v>126</v>
      </c>
      <c r="M194">
        <f>IF($G194="","",COUNTIF($G$3:$G194, $G194))</f>
        <v>176</v>
      </c>
      <c r="N194">
        <f t="shared" si="18"/>
        <v>302</v>
      </c>
      <c r="O194"/>
      <c r="P194"/>
      <c r="Q194"/>
    </row>
    <row r="195" spans="2:17">
      <c r="B195" s="30">
        <f>資料貼入!A195</f>
        <v>43931</v>
      </c>
      <c r="C195" s="38">
        <f>資料貼入!A195</f>
        <v>43931</v>
      </c>
      <c r="D195" s="29">
        <f>資料貼入!B195</f>
        <v>-34500</v>
      </c>
      <c r="E195" s="29" cm="1">
        <f t="array" ref="E195">MovingDayDD($D$3:D195)</f>
        <v>-280519.77</v>
      </c>
      <c r="F195" s="29">
        <f>IF(OR(C195&gt;總表!$B$30,C195=0),0,IF(E195=0,0,1+F194))</f>
        <v>24</v>
      </c>
      <c r="G195" s="29">
        <f t="shared" si="19"/>
        <v>0</v>
      </c>
      <c r="H195" s="42">
        <f t="shared" ref="H195:H258" si="24">IF(G195&gt;$V$1,B195,0)</f>
        <v>0</v>
      </c>
      <c r="I195" s="43">
        <f t="shared" si="20"/>
        <v>0</v>
      </c>
      <c r="J195" s="42">
        <f t="shared" si="21"/>
        <v>43931</v>
      </c>
      <c r="K195" s="43">
        <f t="shared" si="22"/>
        <v>0</v>
      </c>
      <c r="L195">
        <f t="shared" si="23"/>
        <v>126</v>
      </c>
      <c r="M195">
        <f>IF($G195="","",COUNTIF($G$3:$G195, $G195))</f>
        <v>177</v>
      </c>
      <c r="N195">
        <f t="shared" ref="N195:N258" si="25">IF($G195="","",L195+M195)</f>
        <v>303</v>
      </c>
      <c r="O195"/>
      <c r="P195"/>
      <c r="Q195"/>
    </row>
    <row r="196" spans="2:17">
      <c r="B196" s="30">
        <f>資料貼入!A196</f>
        <v>43932</v>
      </c>
      <c r="C196" s="38">
        <f>資料貼入!A196</f>
        <v>43932</v>
      </c>
      <c r="D196" s="29">
        <f>資料貼入!B196</f>
        <v>0</v>
      </c>
      <c r="E196" s="29" cm="1">
        <f t="array" ref="E196">MovingDayDD($D$3:D196)</f>
        <v>-280519.77</v>
      </c>
      <c r="F196" s="29">
        <f>IF(OR(C196&gt;總表!$B$30,C196=0),0,IF(E196=0,0,1+F195))</f>
        <v>25</v>
      </c>
      <c r="G196" s="29">
        <f t="shared" ref="G196:G259" si="26">IF(F197=0,F196,0)</f>
        <v>0</v>
      </c>
      <c r="H196" s="42">
        <f t="shared" si="24"/>
        <v>0</v>
      </c>
      <c r="I196" s="43">
        <f t="shared" ref="I196:I259" si="27">G196</f>
        <v>0</v>
      </c>
      <c r="J196" s="42">
        <f t="shared" ref="J196:J259" si="28">IF(F196=0,0,B196)</f>
        <v>43932</v>
      </c>
      <c r="K196" s="43">
        <f t="shared" ref="K196:K259" si="29">G196</f>
        <v>0</v>
      </c>
      <c r="L196">
        <f t="shared" ref="L196:L259" si="30">IF($G196="","",COUNTIF($G$3:$G$4053, "&gt;" &amp; $G196))</f>
        <v>126</v>
      </c>
      <c r="M196">
        <f>IF($G196="","",COUNTIF($G$3:$G196, $G196))</f>
        <v>178</v>
      </c>
      <c r="N196">
        <f t="shared" si="25"/>
        <v>304</v>
      </c>
      <c r="O196"/>
      <c r="P196"/>
      <c r="Q196"/>
    </row>
    <row r="197" spans="2:17">
      <c r="B197" s="30">
        <f>資料貼入!A197</f>
        <v>43933</v>
      </c>
      <c r="C197" s="38">
        <f>資料貼入!A197</f>
        <v>43933</v>
      </c>
      <c r="D197" s="29">
        <f>資料貼入!B197</f>
        <v>0</v>
      </c>
      <c r="E197" s="29" cm="1">
        <f t="array" ref="E197">MovingDayDD($D$3:D197)</f>
        <v>-280519.77</v>
      </c>
      <c r="F197" s="29">
        <f>IF(OR(C197&gt;總表!$B$30,C197=0),0,IF(E197=0,0,1+F196))</f>
        <v>26</v>
      </c>
      <c r="G197" s="29">
        <f t="shared" si="26"/>
        <v>0</v>
      </c>
      <c r="H197" s="42">
        <f t="shared" si="24"/>
        <v>0</v>
      </c>
      <c r="I197" s="43">
        <f t="shared" si="27"/>
        <v>0</v>
      </c>
      <c r="J197" s="42">
        <f t="shared" si="28"/>
        <v>43933</v>
      </c>
      <c r="K197" s="43">
        <f t="shared" si="29"/>
        <v>0</v>
      </c>
      <c r="L197">
        <f t="shared" si="30"/>
        <v>126</v>
      </c>
      <c r="M197">
        <f>IF($G197="","",COUNTIF($G$3:$G197, $G197))</f>
        <v>179</v>
      </c>
      <c r="N197">
        <f t="shared" si="25"/>
        <v>305</v>
      </c>
      <c r="O197"/>
      <c r="P197"/>
      <c r="Q197"/>
    </row>
    <row r="198" spans="2:17">
      <c r="B198" s="30">
        <f>資料貼入!A198</f>
        <v>43934</v>
      </c>
      <c r="C198" s="38">
        <f>資料貼入!A198</f>
        <v>43934</v>
      </c>
      <c r="D198" s="29">
        <f>資料貼入!B198</f>
        <v>-16509.899999999998</v>
      </c>
      <c r="E198" s="29" cm="1">
        <f t="array" ref="E198">MovingDayDD($D$3:D198)</f>
        <v>-297029.66999999993</v>
      </c>
      <c r="F198" s="29">
        <f>IF(OR(C198&gt;總表!$B$30,C198=0),0,IF(E198=0,0,1+F197))</f>
        <v>27</v>
      </c>
      <c r="G198" s="29">
        <f t="shared" si="26"/>
        <v>0</v>
      </c>
      <c r="H198" s="42">
        <f t="shared" si="24"/>
        <v>0</v>
      </c>
      <c r="I198" s="43">
        <f t="shared" si="27"/>
        <v>0</v>
      </c>
      <c r="J198" s="42">
        <f t="shared" si="28"/>
        <v>43934</v>
      </c>
      <c r="K198" s="43">
        <f t="shared" si="29"/>
        <v>0</v>
      </c>
      <c r="L198">
        <f t="shared" si="30"/>
        <v>126</v>
      </c>
      <c r="M198">
        <f>IF($G198="","",COUNTIF($G$3:$G198, $G198))</f>
        <v>180</v>
      </c>
      <c r="N198">
        <f t="shared" si="25"/>
        <v>306</v>
      </c>
      <c r="O198"/>
      <c r="P198"/>
      <c r="Q198"/>
    </row>
    <row r="199" spans="2:17">
      <c r="B199" s="30">
        <f>資料貼入!A199</f>
        <v>43935</v>
      </c>
      <c r="C199" s="38">
        <f>資料貼入!A199</f>
        <v>43935</v>
      </c>
      <c r="D199" s="29">
        <f>資料貼入!B199</f>
        <v>244660.78999999998</v>
      </c>
      <c r="E199" s="29" cm="1">
        <f t="array" ref="E199">MovingDayDD($D$3:D199)</f>
        <v>-52368.879999999888</v>
      </c>
      <c r="F199" s="29">
        <f>IF(OR(C199&gt;總表!$B$30,C199=0),0,IF(E199=0,0,1+F198))</f>
        <v>28</v>
      </c>
      <c r="G199" s="29">
        <f t="shared" si="26"/>
        <v>28</v>
      </c>
      <c r="H199" s="42">
        <f t="shared" si="24"/>
        <v>0</v>
      </c>
      <c r="I199" s="43">
        <f t="shared" si="27"/>
        <v>28</v>
      </c>
      <c r="J199" s="42">
        <f t="shared" si="28"/>
        <v>43935</v>
      </c>
      <c r="K199" s="43">
        <f t="shared" si="29"/>
        <v>28</v>
      </c>
      <c r="L199">
        <f t="shared" si="30"/>
        <v>20</v>
      </c>
      <c r="M199">
        <f>IF($G199="","",COUNTIF($G$3:$G199, $G199))</f>
        <v>1</v>
      </c>
      <c r="N199">
        <f t="shared" si="25"/>
        <v>21</v>
      </c>
      <c r="O199"/>
      <c r="P199"/>
      <c r="Q199"/>
    </row>
    <row r="200" spans="2:17">
      <c r="B200" s="30">
        <f>資料貼入!A200</f>
        <v>43936</v>
      </c>
      <c r="C200" s="38">
        <f>資料貼入!A200</f>
        <v>43936</v>
      </c>
      <c r="D200" s="29">
        <f>資料貼入!B200</f>
        <v>103839.67</v>
      </c>
      <c r="E200" s="29" cm="1">
        <f t="array" ref="E200">MovingDayDD($D$3:D200)</f>
        <v>0</v>
      </c>
      <c r="F200" s="29">
        <f>IF(OR(C200&gt;總表!$B$30,C200=0),0,IF(E200=0,0,1+F199))</f>
        <v>0</v>
      </c>
      <c r="G200" s="29">
        <f t="shared" si="26"/>
        <v>0</v>
      </c>
      <c r="H200" s="42">
        <f t="shared" si="24"/>
        <v>0</v>
      </c>
      <c r="I200" s="43">
        <f t="shared" si="27"/>
        <v>0</v>
      </c>
      <c r="J200" s="42">
        <f t="shared" si="28"/>
        <v>0</v>
      </c>
      <c r="K200" s="43">
        <f t="shared" si="29"/>
        <v>0</v>
      </c>
      <c r="L200">
        <f t="shared" si="30"/>
        <v>126</v>
      </c>
      <c r="M200">
        <f>IF($G200="","",COUNTIF($G$3:$G200, $G200))</f>
        <v>181</v>
      </c>
      <c r="N200">
        <f t="shared" si="25"/>
        <v>307</v>
      </c>
      <c r="O200"/>
      <c r="P200"/>
      <c r="Q200"/>
    </row>
    <row r="201" spans="2:17">
      <c r="B201" s="30">
        <f>資料貼入!A201</f>
        <v>43937</v>
      </c>
      <c r="C201" s="38">
        <f>資料貼入!A201</f>
        <v>43937</v>
      </c>
      <c r="D201" s="29">
        <f>資料貼入!B201</f>
        <v>14867.059999999998</v>
      </c>
      <c r="E201" s="29" cm="1">
        <f t="array" ref="E201">MovingDayDD($D$3:D201)</f>
        <v>0</v>
      </c>
      <c r="F201" s="29">
        <f>IF(OR(C201&gt;總表!$B$30,C201=0),0,IF(E201=0,0,1+F200))</f>
        <v>0</v>
      </c>
      <c r="G201" s="29">
        <f t="shared" si="26"/>
        <v>0</v>
      </c>
      <c r="H201" s="42">
        <f t="shared" si="24"/>
        <v>0</v>
      </c>
      <c r="I201" s="43">
        <f t="shared" si="27"/>
        <v>0</v>
      </c>
      <c r="J201" s="42">
        <f t="shared" si="28"/>
        <v>0</v>
      </c>
      <c r="K201" s="43">
        <f t="shared" si="29"/>
        <v>0</v>
      </c>
      <c r="L201">
        <f t="shared" si="30"/>
        <v>126</v>
      </c>
      <c r="M201">
        <f>IF($G201="","",COUNTIF($G$3:$G201, $G201))</f>
        <v>182</v>
      </c>
      <c r="N201">
        <f t="shared" si="25"/>
        <v>308</v>
      </c>
      <c r="O201"/>
      <c r="P201"/>
      <c r="Q201"/>
    </row>
    <row r="202" spans="2:17">
      <c r="B202" s="30">
        <f>資料貼入!A202</f>
        <v>43938</v>
      </c>
      <c r="C202" s="38">
        <f>資料貼入!A202</f>
        <v>43938</v>
      </c>
      <c r="D202" s="29">
        <f>資料貼入!B202</f>
        <v>34822.67</v>
      </c>
      <c r="E202" s="29" cm="1">
        <f t="array" ref="E202">MovingDayDD($D$3:D202)</f>
        <v>0</v>
      </c>
      <c r="F202" s="29">
        <f>IF(OR(C202&gt;總表!$B$30,C202=0),0,IF(E202=0,0,1+F201))</f>
        <v>0</v>
      </c>
      <c r="G202" s="29">
        <f t="shared" si="26"/>
        <v>0</v>
      </c>
      <c r="H202" s="42">
        <f t="shared" si="24"/>
        <v>0</v>
      </c>
      <c r="I202" s="43">
        <f t="shared" si="27"/>
        <v>0</v>
      </c>
      <c r="J202" s="42">
        <f t="shared" si="28"/>
        <v>0</v>
      </c>
      <c r="K202" s="43">
        <f t="shared" si="29"/>
        <v>0</v>
      </c>
      <c r="L202">
        <f t="shared" si="30"/>
        <v>126</v>
      </c>
      <c r="M202">
        <f>IF($G202="","",COUNTIF($G$3:$G202, $G202))</f>
        <v>183</v>
      </c>
      <c r="N202">
        <f t="shared" si="25"/>
        <v>309</v>
      </c>
      <c r="O202"/>
      <c r="P202"/>
      <c r="Q202"/>
    </row>
    <row r="203" spans="2:17">
      <c r="B203" s="30">
        <f>資料貼入!A203</f>
        <v>43939</v>
      </c>
      <c r="C203" s="38">
        <f>資料貼入!A203</f>
        <v>43939</v>
      </c>
      <c r="D203" s="29">
        <f>資料貼入!B203</f>
        <v>0</v>
      </c>
      <c r="E203" s="29" cm="1">
        <f t="array" ref="E203">MovingDayDD($D$3:D203)</f>
        <v>0</v>
      </c>
      <c r="F203" s="29">
        <f>IF(OR(C203&gt;總表!$B$30,C203=0),0,IF(E203=0,0,1+F202))</f>
        <v>0</v>
      </c>
      <c r="G203" s="29">
        <f t="shared" si="26"/>
        <v>0</v>
      </c>
      <c r="H203" s="42">
        <f t="shared" si="24"/>
        <v>0</v>
      </c>
      <c r="I203" s="43">
        <f t="shared" si="27"/>
        <v>0</v>
      </c>
      <c r="J203" s="42">
        <f t="shared" si="28"/>
        <v>0</v>
      </c>
      <c r="K203" s="43">
        <f t="shared" si="29"/>
        <v>0</v>
      </c>
      <c r="L203">
        <f t="shared" si="30"/>
        <v>126</v>
      </c>
      <c r="M203">
        <f>IF($G203="","",COUNTIF($G$3:$G203, $G203))</f>
        <v>184</v>
      </c>
      <c r="N203">
        <f t="shared" si="25"/>
        <v>310</v>
      </c>
      <c r="O203"/>
      <c r="P203"/>
      <c r="Q203"/>
    </row>
    <row r="204" spans="2:17">
      <c r="B204" s="30">
        <f>資料貼入!A204</f>
        <v>43940</v>
      </c>
      <c r="C204" s="38">
        <f>資料貼入!A204</f>
        <v>43940</v>
      </c>
      <c r="D204" s="29">
        <f>資料貼入!B204</f>
        <v>0</v>
      </c>
      <c r="E204" s="29" cm="1">
        <f t="array" ref="E204">MovingDayDD($D$3:D204)</f>
        <v>0</v>
      </c>
      <c r="F204" s="29">
        <f>IF(OR(C204&gt;總表!$B$30,C204=0),0,IF(E204=0,0,1+F203))</f>
        <v>0</v>
      </c>
      <c r="G204" s="29">
        <f t="shared" si="26"/>
        <v>0</v>
      </c>
      <c r="H204" s="42">
        <f t="shared" si="24"/>
        <v>0</v>
      </c>
      <c r="I204" s="43">
        <f t="shared" si="27"/>
        <v>0</v>
      </c>
      <c r="J204" s="42">
        <f t="shared" si="28"/>
        <v>0</v>
      </c>
      <c r="K204" s="43">
        <f t="shared" si="29"/>
        <v>0</v>
      </c>
      <c r="L204">
        <f t="shared" si="30"/>
        <v>126</v>
      </c>
      <c r="M204">
        <f>IF($G204="","",COUNTIF($G$3:$G204, $G204))</f>
        <v>185</v>
      </c>
      <c r="N204">
        <f t="shared" si="25"/>
        <v>311</v>
      </c>
      <c r="O204"/>
      <c r="P204"/>
      <c r="Q204"/>
    </row>
    <row r="205" spans="2:17">
      <c r="B205" s="30">
        <f>資料貼入!A205</f>
        <v>43941</v>
      </c>
      <c r="C205" s="38">
        <f>資料貼入!A205</f>
        <v>43941</v>
      </c>
      <c r="D205" s="29">
        <f>資料貼入!B205</f>
        <v>-38074.1</v>
      </c>
      <c r="E205" s="29" cm="1">
        <f t="array" ref="E205">MovingDayDD($D$3:D205)</f>
        <v>-38074.100000000093</v>
      </c>
      <c r="F205" s="29">
        <f>IF(OR(C205&gt;總表!$B$30,C205=0),0,IF(E205=0,0,1+F204))</f>
        <v>1</v>
      </c>
      <c r="G205" s="29">
        <f t="shared" si="26"/>
        <v>0</v>
      </c>
      <c r="H205" s="42">
        <f t="shared" si="24"/>
        <v>0</v>
      </c>
      <c r="I205" s="43">
        <f t="shared" si="27"/>
        <v>0</v>
      </c>
      <c r="J205" s="42">
        <f t="shared" si="28"/>
        <v>43941</v>
      </c>
      <c r="K205" s="43">
        <f t="shared" si="29"/>
        <v>0</v>
      </c>
      <c r="L205">
        <f t="shared" si="30"/>
        <v>126</v>
      </c>
      <c r="M205">
        <f>IF($G205="","",COUNTIF($G$3:$G205, $G205))</f>
        <v>186</v>
      </c>
      <c r="N205">
        <f t="shared" si="25"/>
        <v>312</v>
      </c>
      <c r="O205"/>
      <c r="P205"/>
      <c r="Q205"/>
    </row>
    <row r="206" spans="2:17">
      <c r="B206" s="30">
        <f>資料貼入!A206</f>
        <v>43942</v>
      </c>
      <c r="C206" s="38">
        <f>資料貼入!A206</f>
        <v>43942</v>
      </c>
      <c r="D206" s="29">
        <f>資料貼入!B206</f>
        <v>19240.600000000006</v>
      </c>
      <c r="E206" s="29" cm="1">
        <f t="array" ref="E206">MovingDayDD($D$3:D206)</f>
        <v>-18833.5</v>
      </c>
      <c r="F206" s="29">
        <f>IF(OR(C206&gt;總表!$B$30,C206=0),0,IF(E206=0,0,1+F205))</f>
        <v>2</v>
      </c>
      <c r="G206" s="29">
        <f t="shared" si="26"/>
        <v>2</v>
      </c>
      <c r="H206" s="42">
        <f t="shared" si="24"/>
        <v>0</v>
      </c>
      <c r="I206" s="43">
        <f t="shared" si="27"/>
        <v>2</v>
      </c>
      <c r="J206" s="42">
        <f t="shared" si="28"/>
        <v>43942</v>
      </c>
      <c r="K206" s="43">
        <f t="shared" si="29"/>
        <v>2</v>
      </c>
      <c r="L206">
        <f t="shared" si="30"/>
        <v>91</v>
      </c>
      <c r="M206">
        <f>IF($G206="","",COUNTIF($G$3:$G206, $G206))</f>
        <v>2</v>
      </c>
      <c r="N206">
        <f t="shared" si="25"/>
        <v>93</v>
      </c>
      <c r="O206"/>
      <c r="P206"/>
      <c r="Q206"/>
    </row>
    <row r="207" spans="2:17">
      <c r="B207" s="30">
        <f>資料貼入!A207</f>
        <v>43943</v>
      </c>
      <c r="C207" s="38">
        <f>資料貼入!A207</f>
        <v>43943</v>
      </c>
      <c r="D207" s="29">
        <f>資料貼入!B207</f>
        <v>36687.520000000004</v>
      </c>
      <c r="E207" s="29" cm="1">
        <f t="array" ref="E207">MovingDayDD($D$3:D207)</f>
        <v>0</v>
      </c>
      <c r="F207" s="29">
        <f>IF(OR(C207&gt;總表!$B$30,C207=0),0,IF(E207=0,0,1+F206))</f>
        <v>0</v>
      </c>
      <c r="G207" s="29">
        <f t="shared" si="26"/>
        <v>0</v>
      </c>
      <c r="H207" s="42">
        <f t="shared" si="24"/>
        <v>0</v>
      </c>
      <c r="I207" s="43">
        <f t="shared" si="27"/>
        <v>0</v>
      </c>
      <c r="J207" s="42">
        <f t="shared" si="28"/>
        <v>0</v>
      </c>
      <c r="K207" s="43">
        <f t="shared" si="29"/>
        <v>0</v>
      </c>
      <c r="L207">
        <f t="shared" si="30"/>
        <v>126</v>
      </c>
      <c r="M207">
        <f>IF($G207="","",COUNTIF($G$3:$G207, $G207))</f>
        <v>187</v>
      </c>
      <c r="N207">
        <f t="shared" si="25"/>
        <v>313</v>
      </c>
      <c r="O207"/>
      <c r="P207"/>
      <c r="Q207"/>
    </row>
    <row r="208" spans="2:17">
      <c r="B208" s="30">
        <f>資料貼入!A208</f>
        <v>43944</v>
      </c>
      <c r="C208" s="38">
        <f>資料貼入!A208</f>
        <v>43944</v>
      </c>
      <c r="D208" s="29">
        <f>資料貼入!B208</f>
        <v>-5963.9600000000028</v>
      </c>
      <c r="E208" s="29" cm="1">
        <f t="array" ref="E208">MovingDayDD($D$3:D208)</f>
        <v>-5963.9599999999627</v>
      </c>
      <c r="F208" s="29">
        <f>IF(OR(C208&gt;總表!$B$30,C208=0),0,IF(E208=0,0,1+F207))</f>
        <v>1</v>
      </c>
      <c r="G208" s="29">
        <f t="shared" si="26"/>
        <v>0</v>
      </c>
      <c r="H208" s="42">
        <f t="shared" si="24"/>
        <v>0</v>
      </c>
      <c r="I208" s="43">
        <f t="shared" si="27"/>
        <v>0</v>
      </c>
      <c r="J208" s="42">
        <f t="shared" si="28"/>
        <v>43944</v>
      </c>
      <c r="K208" s="43">
        <f t="shared" si="29"/>
        <v>0</v>
      </c>
      <c r="L208">
        <f t="shared" si="30"/>
        <v>126</v>
      </c>
      <c r="M208">
        <f>IF($G208="","",COUNTIF($G$3:$G208, $G208))</f>
        <v>188</v>
      </c>
      <c r="N208">
        <f t="shared" si="25"/>
        <v>314</v>
      </c>
      <c r="O208"/>
      <c r="P208"/>
      <c r="Q208"/>
    </row>
    <row r="209" spans="2:17">
      <c r="B209" s="30">
        <f>資料貼入!A209</f>
        <v>43945</v>
      </c>
      <c r="C209" s="38">
        <f>資料貼入!A209</f>
        <v>43945</v>
      </c>
      <c r="D209" s="29">
        <f>資料貼入!B209</f>
        <v>-45114.34</v>
      </c>
      <c r="E209" s="29" cm="1">
        <f t="array" ref="E209">MovingDayDD($D$3:D209)</f>
        <v>-51078.299999999814</v>
      </c>
      <c r="F209" s="29">
        <f>IF(OR(C209&gt;總表!$B$30,C209=0),0,IF(E209=0,0,1+F208))</f>
        <v>2</v>
      </c>
      <c r="G209" s="29">
        <f t="shared" si="26"/>
        <v>0</v>
      </c>
      <c r="H209" s="42">
        <f t="shared" si="24"/>
        <v>0</v>
      </c>
      <c r="I209" s="43">
        <f t="shared" si="27"/>
        <v>0</v>
      </c>
      <c r="J209" s="42">
        <f t="shared" si="28"/>
        <v>43945</v>
      </c>
      <c r="K209" s="43">
        <f t="shared" si="29"/>
        <v>0</v>
      </c>
      <c r="L209">
        <f t="shared" si="30"/>
        <v>126</v>
      </c>
      <c r="M209">
        <f>IF($G209="","",COUNTIF($G$3:$G209, $G209))</f>
        <v>189</v>
      </c>
      <c r="N209">
        <f t="shared" si="25"/>
        <v>315</v>
      </c>
      <c r="O209"/>
      <c r="P209"/>
      <c r="Q209"/>
    </row>
    <row r="210" spans="2:17">
      <c r="B210" s="30">
        <f>資料貼入!A210</f>
        <v>43946</v>
      </c>
      <c r="C210" s="38">
        <f>資料貼入!A210</f>
        <v>43946</v>
      </c>
      <c r="D210" s="29">
        <f>資料貼入!B210</f>
        <v>0</v>
      </c>
      <c r="E210" s="29" cm="1">
        <f t="array" ref="E210">MovingDayDD($D$3:D210)</f>
        <v>-51078.299999999814</v>
      </c>
      <c r="F210" s="29">
        <f>IF(OR(C210&gt;總表!$B$30,C210=0),0,IF(E210=0,0,1+F209))</f>
        <v>3</v>
      </c>
      <c r="G210" s="29">
        <f t="shared" si="26"/>
        <v>0</v>
      </c>
      <c r="H210" s="42">
        <f t="shared" si="24"/>
        <v>0</v>
      </c>
      <c r="I210" s="43">
        <f t="shared" si="27"/>
        <v>0</v>
      </c>
      <c r="J210" s="42">
        <f t="shared" si="28"/>
        <v>43946</v>
      </c>
      <c r="K210" s="43">
        <f t="shared" si="29"/>
        <v>0</v>
      </c>
      <c r="L210">
        <f t="shared" si="30"/>
        <v>126</v>
      </c>
      <c r="M210">
        <f>IF($G210="","",COUNTIF($G$3:$G210, $G210))</f>
        <v>190</v>
      </c>
      <c r="N210">
        <f t="shared" si="25"/>
        <v>316</v>
      </c>
      <c r="O210"/>
      <c r="P210"/>
      <c r="Q210"/>
    </row>
    <row r="211" spans="2:17">
      <c r="B211" s="30">
        <f>資料貼入!A211</f>
        <v>43947</v>
      </c>
      <c r="C211" s="38">
        <f>資料貼入!A211</f>
        <v>43947</v>
      </c>
      <c r="D211" s="29">
        <f>資料貼入!B211</f>
        <v>0</v>
      </c>
      <c r="E211" s="29" cm="1">
        <f t="array" ref="E211">MovingDayDD($D$3:D211)</f>
        <v>-51078.299999999814</v>
      </c>
      <c r="F211" s="29">
        <f>IF(OR(C211&gt;總表!$B$30,C211=0),0,IF(E211=0,0,1+F210))</f>
        <v>4</v>
      </c>
      <c r="G211" s="29">
        <f t="shared" si="26"/>
        <v>4</v>
      </c>
      <c r="H211" s="42">
        <f t="shared" si="24"/>
        <v>0</v>
      </c>
      <c r="I211" s="43">
        <f t="shared" si="27"/>
        <v>4</v>
      </c>
      <c r="J211" s="42">
        <f t="shared" si="28"/>
        <v>43947</v>
      </c>
      <c r="K211" s="43">
        <f t="shared" si="29"/>
        <v>4</v>
      </c>
      <c r="L211">
        <f t="shared" si="30"/>
        <v>75</v>
      </c>
      <c r="M211">
        <f>IF($G211="","",COUNTIF($G$3:$G211, $G211))</f>
        <v>2</v>
      </c>
      <c r="N211">
        <f t="shared" si="25"/>
        <v>77</v>
      </c>
      <c r="O211"/>
      <c r="P211"/>
      <c r="Q211"/>
    </row>
    <row r="212" spans="2:17">
      <c r="B212" s="30">
        <f>資料貼入!A212</f>
        <v>43948</v>
      </c>
      <c r="C212" s="38">
        <f>資料貼入!A212</f>
        <v>43948</v>
      </c>
      <c r="D212" s="29">
        <f>資料貼入!B212</f>
        <v>134488.58000000002</v>
      </c>
      <c r="E212" s="29" cm="1">
        <f t="array" ref="E212">MovingDayDD($D$3:D212)</f>
        <v>0</v>
      </c>
      <c r="F212" s="29">
        <f>IF(OR(C212&gt;總表!$B$30,C212=0),0,IF(E212=0,0,1+F211))</f>
        <v>0</v>
      </c>
      <c r="G212" s="29">
        <f t="shared" si="26"/>
        <v>0</v>
      </c>
      <c r="H212" s="42">
        <f t="shared" si="24"/>
        <v>0</v>
      </c>
      <c r="I212" s="43">
        <f t="shared" si="27"/>
        <v>0</v>
      </c>
      <c r="J212" s="42">
        <f t="shared" si="28"/>
        <v>0</v>
      </c>
      <c r="K212" s="43">
        <f t="shared" si="29"/>
        <v>0</v>
      </c>
      <c r="L212">
        <f t="shared" si="30"/>
        <v>126</v>
      </c>
      <c r="M212">
        <f>IF($G212="","",COUNTIF($G$3:$G212, $G212))</f>
        <v>191</v>
      </c>
      <c r="N212">
        <f t="shared" si="25"/>
        <v>317</v>
      </c>
      <c r="O212"/>
      <c r="P212"/>
      <c r="Q212"/>
    </row>
    <row r="213" spans="2:17">
      <c r="B213" s="30">
        <f>資料貼入!A213</f>
        <v>43949</v>
      </c>
      <c r="C213" s="38">
        <f>資料貼入!A213</f>
        <v>43949</v>
      </c>
      <c r="D213" s="29">
        <f>資料貼入!B213</f>
        <v>10767.51</v>
      </c>
      <c r="E213" s="29" cm="1">
        <f t="array" ref="E213">MovingDayDD($D$3:D213)</f>
        <v>0</v>
      </c>
      <c r="F213" s="29">
        <f>IF(OR(C213&gt;總表!$B$30,C213=0),0,IF(E213=0,0,1+F212))</f>
        <v>0</v>
      </c>
      <c r="G213" s="29">
        <f t="shared" si="26"/>
        <v>0</v>
      </c>
      <c r="H213" s="42">
        <f t="shared" si="24"/>
        <v>0</v>
      </c>
      <c r="I213" s="43">
        <f t="shared" si="27"/>
        <v>0</v>
      </c>
      <c r="J213" s="42">
        <f t="shared" si="28"/>
        <v>0</v>
      </c>
      <c r="K213" s="43">
        <f t="shared" si="29"/>
        <v>0</v>
      </c>
      <c r="L213">
        <f t="shared" si="30"/>
        <v>126</v>
      </c>
      <c r="M213">
        <f>IF($G213="","",COUNTIF($G$3:$G213, $G213))</f>
        <v>192</v>
      </c>
      <c r="N213">
        <f t="shared" si="25"/>
        <v>318</v>
      </c>
      <c r="O213"/>
      <c r="P213"/>
      <c r="Q213"/>
    </row>
    <row r="214" spans="2:17">
      <c r="B214" s="30">
        <f>資料貼入!A214</f>
        <v>43950</v>
      </c>
      <c r="C214" s="38">
        <f>資料貼入!A214</f>
        <v>43950</v>
      </c>
      <c r="D214" s="29">
        <f>資料貼入!B214</f>
        <v>20992.15</v>
      </c>
      <c r="E214" s="29" cm="1">
        <f t="array" ref="E214">MovingDayDD($D$3:D214)</f>
        <v>0</v>
      </c>
      <c r="F214" s="29">
        <f>IF(OR(C214&gt;總表!$B$30,C214=0),0,IF(E214=0,0,1+F213))</f>
        <v>0</v>
      </c>
      <c r="G214" s="29">
        <f t="shared" si="26"/>
        <v>0</v>
      </c>
      <c r="H214" s="42">
        <f t="shared" si="24"/>
        <v>0</v>
      </c>
      <c r="I214" s="43">
        <f t="shared" si="27"/>
        <v>0</v>
      </c>
      <c r="J214" s="42">
        <f t="shared" si="28"/>
        <v>0</v>
      </c>
      <c r="K214" s="43">
        <f t="shared" si="29"/>
        <v>0</v>
      </c>
      <c r="L214">
        <f t="shared" si="30"/>
        <v>126</v>
      </c>
      <c r="M214">
        <f>IF($G214="","",COUNTIF($G$3:$G214, $G214))</f>
        <v>193</v>
      </c>
      <c r="N214">
        <f t="shared" si="25"/>
        <v>319</v>
      </c>
      <c r="O214"/>
      <c r="P214"/>
      <c r="Q214"/>
    </row>
    <row r="215" spans="2:17">
      <c r="B215" s="30">
        <f>資料貼入!A215</f>
        <v>43951</v>
      </c>
      <c r="C215" s="38">
        <f>資料貼入!A215</f>
        <v>43951</v>
      </c>
      <c r="D215" s="29">
        <f>資料貼入!B215</f>
        <v>205442.47</v>
      </c>
      <c r="E215" s="29" cm="1">
        <f t="array" ref="E215">MovingDayDD($D$3:D215)</f>
        <v>0</v>
      </c>
      <c r="F215" s="29">
        <f>IF(OR(C215&gt;總表!$B$30,C215=0),0,IF(E215=0,0,1+F214))</f>
        <v>0</v>
      </c>
      <c r="G215" s="29">
        <f t="shared" si="26"/>
        <v>0</v>
      </c>
      <c r="H215" s="42">
        <f t="shared" si="24"/>
        <v>0</v>
      </c>
      <c r="I215" s="43">
        <f t="shared" si="27"/>
        <v>0</v>
      </c>
      <c r="J215" s="42">
        <f t="shared" si="28"/>
        <v>0</v>
      </c>
      <c r="K215" s="43">
        <f t="shared" si="29"/>
        <v>0</v>
      </c>
      <c r="L215">
        <f t="shared" si="30"/>
        <v>126</v>
      </c>
      <c r="M215">
        <f>IF($G215="","",COUNTIF($G$3:$G215, $G215))</f>
        <v>194</v>
      </c>
      <c r="N215">
        <f t="shared" si="25"/>
        <v>320</v>
      </c>
      <c r="O215"/>
      <c r="P215"/>
      <c r="Q215"/>
    </row>
    <row r="216" spans="2:17">
      <c r="B216" s="30">
        <f>資料貼入!A216</f>
        <v>43952</v>
      </c>
      <c r="C216" s="38">
        <f>資料貼入!A216</f>
        <v>43952</v>
      </c>
      <c r="D216" s="29">
        <f>資料貼入!B216</f>
        <v>0</v>
      </c>
      <c r="E216" s="29" cm="1">
        <f t="array" ref="E216">MovingDayDD($D$3:D216)</f>
        <v>0</v>
      </c>
      <c r="F216" s="29">
        <f>IF(OR(C216&gt;總表!$B$30,C216=0),0,IF(E216=0,0,1+F215))</f>
        <v>0</v>
      </c>
      <c r="G216" s="29">
        <f t="shared" si="26"/>
        <v>0</v>
      </c>
      <c r="H216" s="42">
        <f t="shared" si="24"/>
        <v>0</v>
      </c>
      <c r="I216" s="43">
        <f t="shared" si="27"/>
        <v>0</v>
      </c>
      <c r="J216" s="42">
        <f t="shared" si="28"/>
        <v>0</v>
      </c>
      <c r="K216" s="43">
        <f t="shared" si="29"/>
        <v>0</v>
      </c>
      <c r="L216">
        <f t="shared" si="30"/>
        <v>126</v>
      </c>
      <c r="M216">
        <f>IF($G216="","",COUNTIF($G$3:$G216, $G216))</f>
        <v>195</v>
      </c>
      <c r="N216">
        <f t="shared" si="25"/>
        <v>321</v>
      </c>
      <c r="O216"/>
      <c r="P216"/>
      <c r="Q216"/>
    </row>
    <row r="217" spans="2:17">
      <c r="B217" s="30">
        <f>資料貼入!A217</f>
        <v>43953</v>
      </c>
      <c r="C217" s="38">
        <f>資料貼入!A217</f>
        <v>43953</v>
      </c>
      <c r="D217" s="29">
        <f>資料貼入!B217</f>
        <v>0</v>
      </c>
      <c r="E217" s="29" cm="1">
        <f t="array" ref="E217">MovingDayDD($D$3:D217)</f>
        <v>0</v>
      </c>
      <c r="F217" s="29">
        <f>IF(OR(C217&gt;總表!$B$30,C217=0),0,IF(E217=0,0,1+F216))</f>
        <v>0</v>
      </c>
      <c r="G217" s="29">
        <f t="shared" si="26"/>
        <v>0</v>
      </c>
      <c r="H217" s="42">
        <f t="shared" si="24"/>
        <v>0</v>
      </c>
      <c r="I217" s="43">
        <f t="shared" si="27"/>
        <v>0</v>
      </c>
      <c r="J217" s="42">
        <f t="shared" si="28"/>
        <v>0</v>
      </c>
      <c r="K217" s="43">
        <f t="shared" si="29"/>
        <v>0</v>
      </c>
      <c r="L217">
        <f t="shared" si="30"/>
        <v>126</v>
      </c>
      <c r="M217">
        <f>IF($G217="","",COUNTIF($G$3:$G217, $G217))</f>
        <v>196</v>
      </c>
      <c r="N217">
        <f t="shared" si="25"/>
        <v>322</v>
      </c>
      <c r="O217"/>
      <c r="P217"/>
      <c r="Q217"/>
    </row>
    <row r="218" spans="2:17">
      <c r="B218" s="30">
        <f>資料貼入!A218</f>
        <v>43954</v>
      </c>
      <c r="C218" s="38">
        <f>資料貼入!A218</f>
        <v>43954</v>
      </c>
      <c r="D218" s="29">
        <f>資料貼入!B218</f>
        <v>0</v>
      </c>
      <c r="E218" s="29" cm="1">
        <f t="array" ref="E218">MovingDayDD($D$3:D218)</f>
        <v>0</v>
      </c>
      <c r="F218" s="29">
        <f>IF(OR(C218&gt;總表!$B$30,C218=0),0,IF(E218=0,0,1+F217))</f>
        <v>0</v>
      </c>
      <c r="G218" s="29">
        <f t="shared" si="26"/>
        <v>0</v>
      </c>
      <c r="H218" s="42">
        <f t="shared" si="24"/>
        <v>0</v>
      </c>
      <c r="I218" s="43">
        <f t="shared" si="27"/>
        <v>0</v>
      </c>
      <c r="J218" s="42">
        <f t="shared" si="28"/>
        <v>0</v>
      </c>
      <c r="K218" s="43">
        <f t="shared" si="29"/>
        <v>0</v>
      </c>
      <c r="L218">
        <f t="shared" si="30"/>
        <v>126</v>
      </c>
      <c r="M218">
        <f>IF($G218="","",COUNTIF($G$3:$G218, $G218))</f>
        <v>197</v>
      </c>
      <c r="N218">
        <f t="shared" si="25"/>
        <v>323</v>
      </c>
      <c r="O218"/>
      <c r="P218"/>
      <c r="Q218"/>
    </row>
    <row r="219" spans="2:17">
      <c r="B219" s="30">
        <f>資料貼入!A219</f>
        <v>43955</v>
      </c>
      <c r="C219" s="38">
        <f>資料貼入!A219</f>
        <v>43955</v>
      </c>
      <c r="D219" s="29">
        <f>資料貼入!B219</f>
        <v>-59201.520000000004</v>
      </c>
      <c r="E219" s="29" cm="1">
        <f t="array" ref="E219">MovingDayDD($D$3:D219)</f>
        <v>-59201.520000000019</v>
      </c>
      <c r="F219" s="29">
        <f>IF(OR(C219&gt;總表!$B$30,C219=0),0,IF(E219=0,0,1+F218))</f>
        <v>1</v>
      </c>
      <c r="G219" s="29">
        <f t="shared" si="26"/>
        <v>0</v>
      </c>
      <c r="H219" s="42">
        <f t="shared" si="24"/>
        <v>0</v>
      </c>
      <c r="I219" s="43">
        <f t="shared" si="27"/>
        <v>0</v>
      </c>
      <c r="J219" s="42">
        <f t="shared" si="28"/>
        <v>43955</v>
      </c>
      <c r="K219" s="43">
        <f t="shared" si="29"/>
        <v>0</v>
      </c>
      <c r="L219">
        <f t="shared" si="30"/>
        <v>126</v>
      </c>
      <c r="M219">
        <f>IF($G219="","",COUNTIF($G$3:$G219, $G219))</f>
        <v>198</v>
      </c>
      <c r="N219">
        <f t="shared" si="25"/>
        <v>324</v>
      </c>
      <c r="O219"/>
      <c r="P219"/>
      <c r="Q219"/>
    </row>
    <row r="220" spans="2:17">
      <c r="B220" s="30">
        <f>資料貼入!A220</f>
        <v>43956</v>
      </c>
      <c r="C220" s="38">
        <f>資料貼入!A220</f>
        <v>43956</v>
      </c>
      <c r="D220" s="29">
        <f>資料貼入!B220</f>
        <v>-11586.580000000002</v>
      </c>
      <c r="E220" s="29" cm="1">
        <f t="array" ref="E220">MovingDayDD($D$3:D220)</f>
        <v>-70788.100000000093</v>
      </c>
      <c r="F220" s="29">
        <f>IF(OR(C220&gt;總表!$B$30,C220=0),0,IF(E220=0,0,1+F219))</f>
        <v>2</v>
      </c>
      <c r="G220" s="29">
        <f t="shared" si="26"/>
        <v>0</v>
      </c>
      <c r="H220" s="42">
        <f t="shared" si="24"/>
        <v>0</v>
      </c>
      <c r="I220" s="43">
        <f t="shared" si="27"/>
        <v>0</v>
      </c>
      <c r="J220" s="42">
        <f t="shared" si="28"/>
        <v>43956</v>
      </c>
      <c r="K220" s="43">
        <f t="shared" si="29"/>
        <v>0</v>
      </c>
      <c r="L220">
        <f t="shared" si="30"/>
        <v>126</v>
      </c>
      <c r="M220">
        <f>IF($G220="","",COUNTIF($G$3:$G220, $G220))</f>
        <v>199</v>
      </c>
      <c r="N220">
        <f t="shared" si="25"/>
        <v>325</v>
      </c>
      <c r="O220"/>
      <c r="P220"/>
      <c r="Q220"/>
    </row>
    <row r="221" spans="2:17">
      <c r="B221" s="30">
        <f>資料貼入!A221</f>
        <v>43957</v>
      </c>
      <c r="C221" s="38">
        <f>資料貼入!A221</f>
        <v>43957</v>
      </c>
      <c r="D221" s="29">
        <f>資料貼入!B221</f>
        <v>-14239.96</v>
      </c>
      <c r="E221" s="29" cm="1">
        <f t="array" ref="E221">MovingDayDD($D$3:D221)</f>
        <v>-85028.060000000056</v>
      </c>
      <c r="F221" s="29">
        <f>IF(OR(C221&gt;總表!$B$30,C221=0),0,IF(E221=0,0,1+F220))</f>
        <v>3</v>
      </c>
      <c r="G221" s="29">
        <f t="shared" si="26"/>
        <v>0</v>
      </c>
      <c r="H221" s="42">
        <f t="shared" si="24"/>
        <v>0</v>
      </c>
      <c r="I221" s="43">
        <f t="shared" si="27"/>
        <v>0</v>
      </c>
      <c r="J221" s="42">
        <f t="shared" si="28"/>
        <v>43957</v>
      </c>
      <c r="K221" s="43">
        <f t="shared" si="29"/>
        <v>0</v>
      </c>
      <c r="L221">
        <f t="shared" si="30"/>
        <v>126</v>
      </c>
      <c r="M221">
        <f>IF($G221="","",COUNTIF($G$3:$G221, $G221))</f>
        <v>200</v>
      </c>
      <c r="N221">
        <f t="shared" si="25"/>
        <v>326</v>
      </c>
      <c r="O221"/>
      <c r="P221"/>
      <c r="Q221"/>
    </row>
    <row r="222" spans="2:17">
      <c r="B222" s="30">
        <f>資料貼入!A222</f>
        <v>43958</v>
      </c>
      <c r="C222" s="38">
        <f>資料貼入!A222</f>
        <v>43958</v>
      </c>
      <c r="D222" s="29">
        <f>資料貼入!B222</f>
        <v>-23046.910000000003</v>
      </c>
      <c r="E222" s="29" cm="1">
        <f t="array" ref="E222">MovingDayDD($D$3:D222)</f>
        <v>-108074.9700000002</v>
      </c>
      <c r="F222" s="29">
        <f>IF(OR(C222&gt;總表!$B$30,C222=0),0,IF(E222=0,0,1+F221))</f>
        <v>4</v>
      </c>
      <c r="G222" s="29">
        <f t="shared" si="26"/>
        <v>0</v>
      </c>
      <c r="H222" s="42">
        <f t="shared" si="24"/>
        <v>0</v>
      </c>
      <c r="I222" s="43">
        <f t="shared" si="27"/>
        <v>0</v>
      </c>
      <c r="J222" s="42">
        <f t="shared" si="28"/>
        <v>43958</v>
      </c>
      <c r="K222" s="43">
        <f t="shared" si="29"/>
        <v>0</v>
      </c>
      <c r="L222">
        <f t="shared" si="30"/>
        <v>126</v>
      </c>
      <c r="M222">
        <f>IF($G222="","",COUNTIF($G$3:$G222, $G222))</f>
        <v>201</v>
      </c>
      <c r="N222">
        <f t="shared" si="25"/>
        <v>327</v>
      </c>
      <c r="O222"/>
      <c r="P222"/>
      <c r="Q222"/>
    </row>
    <row r="223" spans="2:17">
      <c r="B223" s="30">
        <f>資料貼入!A223</f>
        <v>43959</v>
      </c>
      <c r="C223" s="38">
        <f>資料貼入!A223</f>
        <v>43959</v>
      </c>
      <c r="D223" s="29">
        <f>資料貼入!B223</f>
        <v>-19708.18</v>
      </c>
      <c r="E223" s="29" cm="1">
        <f t="array" ref="E223">MovingDayDD($D$3:D223)</f>
        <v>-127783.15000000037</v>
      </c>
      <c r="F223" s="29">
        <f>IF(OR(C223&gt;總表!$B$30,C223=0),0,IF(E223=0,0,1+F222))</f>
        <v>5</v>
      </c>
      <c r="G223" s="29">
        <f t="shared" si="26"/>
        <v>0</v>
      </c>
      <c r="H223" s="42">
        <f t="shared" si="24"/>
        <v>0</v>
      </c>
      <c r="I223" s="43">
        <f t="shared" si="27"/>
        <v>0</v>
      </c>
      <c r="J223" s="42">
        <f t="shared" si="28"/>
        <v>43959</v>
      </c>
      <c r="K223" s="43">
        <f t="shared" si="29"/>
        <v>0</v>
      </c>
      <c r="L223">
        <f t="shared" si="30"/>
        <v>126</v>
      </c>
      <c r="M223">
        <f>IF($G223="","",COUNTIF($G$3:$G223, $G223))</f>
        <v>202</v>
      </c>
      <c r="N223">
        <f t="shared" si="25"/>
        <v>328</v>
      </c>
      <c r="O223"/>
      <c r="P223"/>
      <c r="Q223"/>
    </row>
    <row r="224" spans="2:17">
      <c r="B224" s="30">
        <f>資料貼入!A224</f>
        <v>43960</v>
      </c>
      <c r="C224" s="38">
        <f>資料貼入!A224</f>
        <v>43960</v>
      </c>
      <c r="D224" s="29">
        <f>資料貼入!B224</f>
        <v>0</v>
      </c>
      <c r="E224" s="29" cm="1">
        <f t="array" ref="E224">MovingDayDD($D$3:D224)</f>
        <v>-127783.15000000037</v>
      </c>
      <c r="F224" s="29">
        <f>IF(OR(C224&gt;總表!$B$30,C224=0),0,IF(E224=0,0,1+F223))</f>
        <v>6</v>
      </c>
      <c r="G224" s="29">
        <f t="shared" si="26"/>
        <v>0</v>
      </c>
      <c r="H224" s="42">
        <f t="shared" si="24"/>
        <v>0</v>
      </c>
      <c r="I224" s="43">
        <f t="shared" si="27"/>
        <v>0</v>
      </c>
      <c r="J224" s="42">
        <f t="shared" si="28"/>
        <v>43960</v>
      </c>
      <c r="K224" s="43">
        <f t="shared" si="29"/>
        <v>0</v>
      </c>
      <c r="L224">
        <f t="shared" si="30"/>
        <v>126</v>
      </c>
      <c r="M224">
        <f>IF($G224="","",COUNTIF($G$3:$G224, $G224))</f>
        <v>203</v>
      </c>
      <c r="N224">
        <f t="shared" si="25"/>
        <v>329</v>
      </c>
      <c r="O224"/>
      <c r="P224"/>
      <c r="Q224"/>
    </row>
    <row r="225" spans="2:17">
      <c r="B225" s="30">
        <f>資料貼入!A225</f>
        <v>43961</v>
      </c>
      <c r="C225" s="38">
        <f>資料貼入!A225</f>
        <v>43961</v>
      </c>
      <c r="D225" s="29">
        <f>資料貼入!B225</f>
        <v>0</v>
      </c>
      <c r="E225" s="29" cm="1">
        <f t="array" ref="E225">MovingDayDD($D$3:D225)</f>
        <v>-127783.15000000037</v>
      </c>
      <c r="F225" s="29">
        <f>IF(OR(C225&gt;總表!$B$30,C225=0),0,IF(E225=0,0,1+F224))</f>
        <v>7</v>
      </c>
      <c r="G225" s="29">
        <f t="shared" si="26"/>
        <v>0</v>
      </c>
      <c r="H225" s="42">
        <f t="shared" si="24"/>
        <v>0</v>
      </c>
      <c r="I225" s="43">
        <f t="shared" si="27"/>
        <v>0</v>
      </c>
      <c r="J225" s="42">
        <f t="shared" si="28"/>
        <v>43961</v>
      </c>
      <c r="K225" s="43">
        <f t="shared" si="29"/>
        <v>0</v>
      </c>
      <c r="L225">
        <f t="shared" si="30"/>
        <v>126</v>
      </c>
      <c r="M225">
        <f>IF($G225="","",COUNTIF($G$3:$G225, $G225))</f>
        <v>204</v>
      </c>
      <c r="N225">
        <f t="shared" si="25"/>
        <v>330</v>
      </c>
      <c r="O225"/>
      <c r="P225"/>
      <c r="Q225"/>
    </row>
    <row r="226" spans="2:17">
      <c r="B226" s="30">
        <f>資料貼入!A226</f>
        <v>43962</v>
      </c>
      <c r="C226" s="38">
        <f>資料貼入!A226</f>
        <v>43962</v>
      </c>
      <c r="D226" s="29">
        <f>資料貼入!B226</f>
        <v>30003.42</v>
      </c>
      <c r="E226" s="29" cm="1">
        <f t="array" ref="E226">MovingDayDD($D$3:D226)</f>
        <v>-97779.730000000447</v>
      </c>
      <c r="F226" s="29">
        <f>IF(OR(C226&gt;總表!$B$30,C226=0),0,IF(E226=0,0,1+F225))</f>
        <v>8</v>
      </c>
      <c r="G226" s="29">
        <f t="shared" si="26"/>
        <v>0</v>
      </c>
      <c r="H226" s="42">
        <f t="shared" si="24"/>
        <v>0</v>
      </c>
      <c r="I226" s="43">
        <f t="shared" si="27"/>
        <v>0</v>
      </c>
      <c r="J226" s="42">
        <f t="shared" si="28"/>
        <v>43962</v>
      </c>
      <c r="K226" s="43">
        <f t="shared" si="29"/>
        <v>0</v>
      </c>
      <c r="L226">
        <f t="shared" si="30"/>
        <v>126</v>
      </c>
      <c r="M226">
        <f>IF($G226="","",COUNTIF($G$3:$G226, $G226))</f>
        <v>205</v>
      </c>
      <c r="N226">
        <f t="shared" si="25"/>
        <v>331</v>
      </c>
      <c r="O226"/>
      <c r="P226"/>
      <c r="Q226"/>
    </row>
    <row r="227" spans="2:17">
      <c r="B227" s="30">
        <f>資料貼入!A227</f>
        <v>43963</v>
      </c>
      <c r="C227" s="38">
        <f>資料貼入!A227</f>
        <v>43963</v>
      </c>
      <c r="D227" s="29">
        <f>資料貼入!B227</f>
        <v>-122210.6</v>
      </c>
      <c r="E227" s="29" cm="1">
        <f t="array" ref="E227">MovingDayDD($D$3:D227)</f>
        <v>-219990.33000000054</v>
      </c>
      <c r="F227" s="29">
        <f>IF(OR(C227&gt;總表!$B$30,C227=0),0,IF(E227=0,0,1+F226))</f>
        <v>9</v>
      </c>
      <c r="G227" s="29">
        <f t="shared" si="26"/>
        <v>0</v>
      </c>
      <c r="H227" s="42">
        <f t="shared" si="24"/>
        <v>0</v>
      </c>
      <c r="I227" s="43">
        <f t="shared" si="27"/>
        <v>0</v>
      </c>
      <c r="J227" s="42">
        <f t="shared" si="28"/>
        <v>43963</v>
      </c>
      <c r="K227" s="43">
        <f t="shared" si="29"/>
        <v>0</v>
      </c>
      <c r="L227">
        <f t="shared" si="30"/>
        <v>126</v>
      </c>
      <c r="M227">
        <f>IF($G227="","",COUNTIF($G$3:$G227, $G227))</f>
        <v>206</v>
      </c>
      <c r="N227">
        <f t="shared" si="25"/>
        <v>332</v>
      </c>
      <c r="O227"/>
      <c r="P227"/>
      <c r="Q227"/>
    </row>
    <row r="228" spans="2:17">
      <c r="B228" s="30">
        <f>資料貼入!A228</f>
        <v>43964</v>
      </c>
      <c r="C228" s="38">
        <f>資料貼入!A228</f>
        <v>43964</v>
      </c>
      <c r="D228" s="29">
        <f>資料貼入!B228</f>
        <v>-53749.95</v>
      </c>
      <c r="E228" s="29" cm="1">
        <f t="array" ref="E228">MovingDayDD($D$3:D228)</f>
        <v>-273740.28000000073</v>
      </c>
      <c r="F228" s="29">
        <f>IF(OR(C228&gt;總表!$B$30,C228=0),0,IF(E228=0,0,1+F227))</f>
        <v>10</v>
      </c>
      <c r="G228" s="29">
        <f t="shared" si="26"/>
        <v>0</v>
      </c>
      <c r="H228" s="42">
        <f t="shared" si="24"/>
        <v>0</v>
      </c>
      <c r="I228" s="43">
        <f t="shared" si="27"/>
        <v>0</v>
      </c>
      <c r="J228" s="42">
        <f t="shared" si="28"/>
        <v>43964</v>
      </c>
      <c r="K228" s="43">
        <f t="shared" si="29"/>
        <v>0</v>
      </c>
      <c r="L228">
        <f t="shared" si="30"/>
        <v>126</v>
      </c>
      <c r="M228">
        <f>IF($G228="","",COUNTIF($G$3:$G228, $G228))</f>
        <v>207</v>
      </c>
      <c r="N228">
        <f t="shared" si="25"/>
        <v>333</v>
      </c>
      <c r="O228"/>
      <c r="P228"/>
      <c r="Q228"/>
    </row>
    <row r="229" spans="2:17">
      <c r="B229" s="30">
        <f>資料貼入!A229</f>
        <v>43965</v>
      </c>
      <c r="C229" s="38">
        <f>資料貼入!A229</f>
        <v>43965</v>
      </c>
      <c r="D229" s="29">
        <f>資料貼入!B229</f>
        <v>-60316.539999999994</v>
      </c>
      <c r="E229" s="29" cm="1">
        <f t="array" ref="E229">MovingDayDD($D$3:D229)</f>
        <v>-334056.82000000076</v>
      </c>
      <c r="F229" s="29">
        <f>IF(OR(C229&gt;總表!$B$30,C229=0),0,IF(E229=0,0,1+F228))</f>
        <v>11</v>
      </c>
      <c r="G229" s="29">
        <f t="shared" si="26"/>
        <v>0</v>
      </c>
      <c r="H229" s="42">
        <f t="shared" si="24"/>
        <v>0</v>
      </c>
      <c r="I229" s="43">
        <f t="shared" si="27"/>
        <v>0</v>
      </c>
      <c r="J229" s="42">
        <f t="shared" si="28"/>
        <v>43965</v>
      </c>
      <c r="K229" s="43">
        <f t="shared" si="29"/>
        <v>0</v>
      </c>
      <c r="L229">
        <f t="shared" si="30"/>
        <v>126</v>
      </c>
      <c r="M229">
        <f>IF($G229="","",COUNTIF($G$3:$G229, $G229))</f>
        <v>208</v>
      </c>
      <c r="N229">
        <f t="shared" si="25"/>
        <v>334</v>
      </c>
      <c r="O229"/>
      <c r="P229"/>
      <c r="Q229"/>
    </row>
    <row r="230" spans="2:17">
      <c r="B230" s="30">
        <f>資料貼入!A230</f>
        <v>43966</v>
      </c>
      <c r="C230" s="38">
        <f>資料貼入!A230</f>
        <v>43966</v>
      </c>
      <c r="D230" s="29">
        <f>資料貼入!B230</f>
        <v>29528.149999999994</v>
      </c>
      <c r="E230" s="29" cm="1">
        <f t="array" ref="E230">MovingDayDD($D$3:D230)</f>
        <v>-304528.67000000086</v>
      </c>
      <c r="F230" s="29">
        <f>IF(OR(C230&gt;總表!$B$30,C230=0),0,IF(E230=0,0,1+F229))</f>
        <v>12</v>
      </c>
      <c r="G230" s="29">
        <f t="shared" si="26"/>
        <v>0</v>
      </c>
      <c r="H230" s="42">
        <f t="shared" si="24"/>
        <v>0</v>
      </c>
      <c r="I230" s="43">
        <f t="shared" si="27"/>
        <v>0</v>
      </c>
      <c r="J230" s="42">
        <f t="shared" si="28"/>
        <v>43966</v>
      </c>
      <c r="K230" s="43">
        <f t="shared" si="29"/>
        <v>0</v>
      </c>
      <c r="L230">
        <f t="shared" si="30"/>
        <v>126</v>
      </c>
      <c r="M230">
        <f>IF($G230="","",COUNTIF($G$3:$G230, $G230))</f>
        <v>209</v>
      </c>
      <c r="N230">
        <f t="shared" si="25"/>
        <v>335</v>
      </c>
      <c r="O230"/>
      <c r="P230"/>
      <c r="Q230"/>
    </row>
    <row r="231" spans="2:17">
      <c r="B231" s="30">
        <f>資料貼入!A231</f>
        <v>43967</v>
      </c>
      <c r="C231" s="38">
        <f>資料貼入!A231</f>
        <v>43967</v>
      </c>
      <c r="D231" s="29">
        <f>資料貼入!B231</f>
        <v>0</v>
      </c>
      <c r="E231" s="29" cm="1">
        <f t="array" ref="E231">MovingDayDD($D$3:D231)</f>
        <v>-304528.67000000086</v>
      </c>
      <c r="F231" s="29">
        <f>IF(OR(C231&gt;總表!$B$30,C231=0),0,IF(E231=0,0,1+F230))</f>
        <v>13</v>
      </c>
      <c r="G231" s="29">
        <f t="shared" si="26"/>
        <v>0</v>
      </c>
      <c r="H231" s="42">
        <f t="shared" si="24"/>
        <v>0</v>
      </c>
      <c r="I231" s="43">
        <f t="shared" si="27"/>
        <v>0</v>
      </c>
      <c r="J231" s="42">
        <f t="shared" si="28"/>
        <v>43967</v>
      </c>
      <c r="K231" s="43">
        <f t="shared" si="29"/>
        <v>0</v>
      </c>
      <c r="L231">
        <f t="shared" si="30"/>
        <v>126</v>
      </c>
      <c r="M231">
        <f>IF($G231="","",COUNTIF($G$3:$G231, $G231))</f>
        <v>210</v>
      </c>
      <c r="N231">
        <f t="shared" si="25"/>
        <v>336</v>
      </c>
      <c r="O231"/>
      <c r="P231"/>
      <c r="Q231"/>
    </row>
    <row r="232" spans="2:17">
      <c r="B232" s="30">
        <f>資料貼入!A232</f>
        <v>43968</v>
      </c>
      <c r="C232" s="38">
        <f>資料貼入!A232</f>
        <v>43968</v>
      </c>
      <c r="D232" s="29">
        <f>資料貼入!B232</f>
        <v>0</v>
      </c>
      <c r="E232" s="29" cm="1">
        <f t="array" ref="E232">MovingDayDD($D$3:D232)</f>
        <v>-304528.67000000086</v>
      </c>
      <c r="F232" s="29">
        <f>IF(OR(C232&gt;總表!$B$30,C232=0),0,IF(E232=0,0,1+F231))</f>
        <v>14</v>
      </c>
      <c r="G232" s="29">
        <f t="shared" si="26"/>
        <v>0</v>
      </c>
      <c r="H232" s="42">
        <f t="shared" si="24"/>
        <v>0</v>
      </c>
      <c r="I232" s="43">
        <f t="shared" si="27"/>
        <v>0</v>
      </c>
      <c r="J232" s="42">
        <f t="shared" si="28"/>
        <v>43968</v>
      </c>
      <c r="K232" s="43">
        <f t="shared" si="29"/>
        <v>0</v>
      </c>
      <c r="L232">
        <f t="shared" si="30"/>
        <v>126</v>
      </c>
      <c r="M232">
        <f>IF($G232="","",COUNTIF($G$3:$G232, $G232))</f>
        <v>211</v>
      </c>
      <c r="N232">
        <f t="shared" si="25"/>
        <v>337</v>
      </c>
      <c r="O232"/>
      <c r="P232"/>
      <c r="Q232"/>
    </row>
    <row r="233" spans="2:17">
      <c r="B233" s="30">
        <f>資料貼入!A233</f>
        <v>43969</v>
      </c>
      <c r="C233" s="38">
        <f>資料貼入!A233</f>
        <v>43969</v>
      </c>
      <c r="D233" s="29">
        <f>資料貼入!B233</f>
        <v>-12900</v>
      </c>
      <c r="E233" s="29" cm="1">
        <f t="array" ref="E233">MovingDayDD($D$3:D233)</f>
        <v>-317428.67000000086</v>
      </c>
      <c r="F233" s="29">
        <f>IF(OR(C233&gt;總表!$B$30,C233=0),0,IF(E233=0,0,1+F232))</f>
        <v>15</v>
      </c>
      <c r="G233" s="29">
        <f t="shared" si="26"/>
        <v>0</v>
      </c>
      <c r="H233" s="42">
        <f t="shared" si="24"/>
        <v>0</v>
      </c>
      <c r="I233" s="43">
        <f t="shared" si="27"/>
        <v>0</v>
      </c>
      <c r="J233" s="42">
        <f t="shared" si="28"/>
        <v>43969</v>
      </c>
      <c r="K233" s="43">
        <f t="shared" si="29"/>
        <v>0</v>
      </c>
      <c r="L233">
        <f t="shared" si="30"/>
        <v>126</v>
      </c>
      <c r="M233">
        <f>IF($G233="","",COUNTIF($G$3:$G233, $G233))</f>
        <v>212</v>
      </c>
      <c r="N233">
        <f t="shared" si="25"/>
        <v>338</v>
      </c>
      <c r="O233"/>
      <c r="P233"/>
      <c r="Q233"/>
    </row>
    <row r="234" spans="2:17">
      <c r="B234" s="30">
        <f>資料貼入!A234</f>
        <v>43970</v>
      </c>
      <c r="C234" s="38">
        <f>資料貼入!A234</f>
        <v>43970</v>
      </c>
      <c r="D234" s="29">
        <f>資料貼入!B234</f>
        <v>53093.71</v>
      </c>
      <c r="E234" s="29" cm="1">
        <f t="array" ref="E234">MovingDayDD($D$3:D234)</f>
        <v>-264334.96000000089</v>
      </c>
      <c r="F234" s="29">
        <f>IF(OR(C234&gt;總表!$B$30,C234=0),0,IF(E234=0,0,1+F233))</f>
        <v>16</v>
      </c>
      <c r="G234" s="29">
        <f t="shared" si="26"/>
        <v>0</v>
      </c>
      <c r="H234" s="42">
        <f t="shared" si="24"/>
        <v>0</v>
      </c>
      <c r="I234" s="43">
        <f t="shared" si="27"/>
        <v>0</v>
      </c>
      <c r="J234" s="42">
        <f t="shared" si="28"/>
        <v>43970</v>
      </c>
      <c r="K234" s="43">
        <f t="shared" si="29"/>
        <v>0</v>
      </c>
      <c r="L234">
        <f t="shared" si="30"/>
        <v>126</v>
      </c>
      <c r="M234">
        <f>IF($G234="","",COUNTIF($G$3:$G234, $G234))</f>
        <v>213</v>
      </c>
      <c r="N234">
        <f t="shared" si="25"/>
        <v>339</v>
      </c>
      <c r="O234"/>
      <c r="P234"/>
      <c r="Q234"/>
    </row>
    <row r="235" spans="2:17">
      <c r="B235" s="30">
        <f>資料貼入!A235</f>
        <v>43971</v>
      </c>
      <c r="C235" s="38">
        <f>資料貼入!A235</f>
        <v>43971</v>
      </c>
      <c r="D235" s="29">
        <f>資料貼入!B235</f>
        <v>-13666.44</v>
      </c>
      <c r="E235" s="29" cm="1">
        <f t="array" ref="E235">MovingDayDD($D$3:D235)</f>
        <v>-278001.40000000084</v>
      </c>
      <c r="F235" s="29">
        <f>IF(OR(C235&gt;總表!$B$30,C235=0),0,IF(E235=0,0,1+F234))</f>
        <v>17</v>
      </c>
      <c r="G235" s="29">
        <f t="shared" si="26"/>
        <v>0</v>
      </c>
      <c r="H235" s="42">
        <f t="shared" si="24"/>
        <v>0</v>
      </c>
      <c r="I235" s="43">
        <f t="shared" si="27"/>
        <v>0</v>
      </c>
      <c r="J235" s="42">
        <f t="shared" si="28"/>
        <v>43971</v>
      </c>
      <c r="K235" s="43">
        <f t="shared" si="29"/>
        <v>0</v>
      </c>
      <c r="L235">
        <f t="shared" si="30"/>
        <v>126</v>
      </c>
      <c r="M235">
        <f>IF($G235="","",COUNTIF($G$3:$G235, $G235))</f>
        <v>214</v>
      </c>
      <c r="N235">
        <f t="shared" si="25"/>
        <v>340</v>
      </c>
      <c r="O235"/>
      <c r="P235"/>
      <c r="Q235"/>
    </row>
    <row r="236" spans="2:17">
      <c r="B236" s="30">
        <f>資料貼入!A236</f>
        <v>43972</v>
      </c>
      <c r="C236" s="38">
        <f>資料貼入!A236</f>
        <v>43972</v>
      </c>
      <c r="D236" s="29">
        <f>資料貼入!B236</f>
        <v>-22973.34</v>
      </c>
      <c r="E236" s="29" cm="1">
        <f t="array" ref="E236">MovingDayDD($D$3:D236)</f>
        <v>-300974.74000000069</v>
      </c>
      <c r="F236" s="29">
        <f>IF(OR(C236&gt;總表!$B$30,C236=0),0,IF(E236=0,0,1+F235))</f>
        <v>18</v>
      </c>
      <c r="G236" s="29">
        <f t="shared" si="26"/>
        <v>0</v>
      </c>
      <c r="H236" s="42">
        <f t="shared" si="24"/>
        <v>0</v>
      </c>
      <c r="I236" s="43">
        <f t="shared" si="27"/>
        <v>0</v>
      </c>
      <c r="J236" s="42">
        <f t="shared" si="28"/>
        <v>43972</v>
      </c>
      <c r="K236" s="43">
        <f t="shared" si="29"/>
        <v>0</v>
      </c>
      <c r="L236">
        <f t="shared" si="30"/>
        <v>126</v>
      </c>
      <c r="M236">
        <f>IF($G236="","",COUNTIF($G$3:$G236, $G236))</f>
        <v>215</v>
      </c>
      <c r="N236">
        <f t="shared" si="25"/>
        <v>341</v>
      </c>
      <c r="O236"/>
      <c r="P236"/>
      <c r="Q236"/>
    </row>
    <row r="237" spans="2:17">
      <c r="B237" s="30">
        <f>資料貼入!A237</f>
        <v>43973</v>
      </c>
      <c r="C237" s="38">
        <f>資料貼入!A237</f>
        <v>43973</v>
      </c>
      <c r="D237" s="29">
        <f>資料貼入!B237</f>
        <v>46201.630000000005</v>
      </c>
      <c r="E237" s="29" cm="1">
        <f t="array" ref="E237">MovingDayDD($D$3:D237)</f>
        <v>-254773.1100000008</v>
      </c>
      <c r="F237" s="29">
        <f>IF(OR(C237&gt;總表!$B$30,C237=0),0,IF(E237=0,0,1+F236))</f>
        <v>19</v>
      </c>
      <c r="G237" s="29">
        <f t="shared" si="26"/>
        <v>0</v>
      </c>
      <c r="H237" s="42">
        <f t="shared" si="24"/>
        <v>0</v>
      </c>
      <c r="I237" s="43">
        <f t="shared" si="27"/>
        <v>0</v>
      </c>
      <c r="J237" s="42">
        <f t="shared" si="28"/>
        <v>43973</v>
      </c>
      <c r="K237" s="43">
        <f t="shared" si="29"/>
        <v>0</v>
      </c>
      <c r="L237">
        <f t="shared" si="30"/>
        <v>126</v>
      </c>
      <c r="M237">
        <f>IF($G237="","",COUNTIF($G$3:$G237, $G237))</f>
        <v>216</v>
      </c>
      <c r="N237">
        <f t="shared" si="25"/>
        <v>342</v>
      </c>
      <c r="O237"/>
      <c r="P237"/>
      <c r="Q237"/>
    </row>
    <row r="238" spans="2:17">
      <c r="B238" s="30">
        <f>資料貼入!A238</f>
        <v>43974</v>
      </c>
      <c r="C238" s="38">
        <f>資料貼入!A238</f>
        <v>43974</v>
      </c>
      <c r="D238" s="29">
        <f>資料貼入!B238</f>
        <v>0</v>
      </c>
      <c r="E238" s="29" cm="1">
        <f t="array" ref="E238">MovingDayDD($D$3:D238)</f>
        <v>-254773.1100000008</v>
      </c>
      <c r="F238" s="29">
        <f>IF(OR(C238&gt;總表!$B$30,C238=0),0,IF(E238=0,0,1+F237))</f>
        <v>20</v>
      </c>
      <c r="G238" s="29">
        <f t="shared" si="26"/>
        <v>0</v>
      </c>
      <c r="H238" s="42">
        <f t="shared" si="24"/>
        <v>0</v>
      </c>
      <c r="I238" s="43">
        <f t="shared" si="27"/>
        <v>0</v>
      </c>
      <c r="J238" s="42">
        <f t="shared" si="28"/>
        <v>43974</v>
      </c>
      <c r="K238" s="43">
        <f t="shared" si="29"/>
        <v>0</v>
      </c>
      <c r="L238">
        <f t="shared" si="30"/>
        <v>126</v>
      </c>
      <c r="M238">
        <f>IF($G238="","",COUNTIF($G$3:$G238, $G238))</f>
        <v>217</v>
      </c>
      <c r="N238">
        <f t="shared" si="25"/>
        <v>343</v>
      </c>
      <c r="O238"/>
      <c r="P238"/>
      <c r="Q238"/>
    </row>
    <row r="239" spans="2:17">
      <c r="B239" s="30">
        <f>資料貼入!A239</f>
        <v>43975</v>
      </c>
      <c r="C239" s="38">
        <f>資料貼入!A239</f>
        <v>43975</v>
      </c>
      <c r="D239" s="29">
        <f>資料貼入!B239</f>
        <v>0</v>
      </c>
      <c r="E239" s="29" cm="1">
        <f t="array" ref="E239">MovingDayDD($D$3:D239)</f>
        <v>-254773.1100000008</v>
      </c>
      <c r="F239" s="29">
        <f>IF(OR(C239&gt;總表!$B$30,C239=0),0,IF(E239=0,0,1+F238))</f>
        <v>21</v>
      </c>
      <c r="G239" s="29">
        <f t="shared" si="26"/>
        <v>0</v>
      </c>
      <c r="H239" s="42">
        <f t="shared" si="24"/>
        <v>0</v>
      </c>
      <c r="I239" s="43">
        <f t="shared" si="27"/>
        <v>0</v>
      </c>
      <c r="J239" s="42">
        <f t="shared" si="28"/>
        <v>43975</v>
      </c>
      <c r="K239" s="43">
        <f t="shared" si="29"/>
        <v>0</v>
      </c>
      <c r="L239">
        <f t="shared" si="30"/>
        <v>126</v>
      </c>
      <c r="M239">
        <f>IF($G239="","",COUNTIF($G$3:$G239, $G239))</f>
        <v>218</v>
      </c>
      <c r="N239">
        <f t="shared" si="25"/>
        <v>344</v>
      </c>
      <c r="O239"/>
      <c r="P239"/>
      <c r="Q239"/>
    </row>
    <row r="240" spans="2:17">
      <c r="B240" s="30">
        <f>資料貼入!A240</f>
        <v>43976</v>
      </c>
      <c r="C240" s="38">
        <f>資料貼入!A240</f>
        <v>43976</v>
      </c>
      <c r="D240" s="29">
        <f>資料貼入!B240</f>
        <v>-46744.1</v>
      </c>
      <c r="E240" s="29" cm="1">
        <f t="array" ref="E240">MovingDayDD($D$3:D240)</f>
        <v>-301517.21000000089</v>
      </c>
      <c r="F240" s="29">
        <f>IF(OR(C240&gt;總表!$B$30,C240=0),0,IF(E240=0,0,1+F239))</f>
        <v>22</v>
      </c>
      <c r="G240" s="29">
        <f t="shared" si="26"/>
        <v>0</v>
      </c>
      <c r="H240" s="42">
        <f t="shared" si="24"/>
        <v>0</v>
      </c>
      <c r="I240" s="43">
        <f t="shared" si="27"/>
        <v>0</v>
      </c>
      <c r="J240" s="42">
        <f t="shared" si="28"/>
        <v>43976</v>
      </c>
      <c r="K240" s="43">
        <f t="shared" si="29"/>
        <v>0</v>
      </c>
      <c r="L240">
        <f t="shared" si="30"/>
        <v>126</v>
      </c>
      <c r="M240">
        <f>IF($G240="","",COUNTIF($G$3:$G240, $G240))</f>
        <v>219</v>
      </c>
      <c r="N240">
        <f t="shared" si="25"/>
        <v>345</v>
      </c>
      <c r="O240"/>
      <c r="P240"/>
      <c r="Q240"/>
    </row>
    <row r="241" spans="2:17">
      <c r="B241" s="30">
        <f>資料貼入!A241</f>
        <v>43977</v>
      </c>
      <c r="C241" s="38">
        <f>資料貼入!A241</f>
        <v>43977</v>
      </c>
      <c r="D241" s="29">
        <f>資料貼入!B241</f>
        <v>8673.0299999999988</v>
      </c>
      <c r="E241" s="29" cm="1">
        <f t="array" ref="E241">MovingDayDD($D$3:D241)</f>
        <v>-292844.1800000011</v>
      </c>
      <c r="F241" s="29">
        <f>IF(OR(C241&gt;總表!$B$30,C241=0),0,IF(E241=0,0,1+F240))</f>
        <v>23</v>
      </c>
      <c r="G241" s="29">
        <f t="shared" si="26"/>
        <v>0</v>
      </c>
      <c r="H241" s="42">
        <f t="shared" si="24"/>
        <v>0</v>
      </c>
      <c r="I241" s="43">
        <f t="shared" si="27"/>
        <v>0</v>
      </c>
      <c r="J241" s="42">
        <f t="shared" si="28"/>
        <v>43977</v>
      </c>
      <c r="K241" s="43">
        <f t="shared" si="29"/>
        <v>0</v>
      </c>
      <c r="L241">
        <f t="shared" si="30"/>
        <v>126</v>
      </c>
      <c r="M241">
        <f>IF($G241="","",COUNTIF($G$3:$G241, $G241))</f>
        <v>220</v>
      </c>
      <c r="N241">
        <f t="shared" si="25"/>
        <v>346</v>
      </c>
      <c r="O241"/>
      <c r="P241"/>
      <c r="Q241"/>
    </row>
    <row r="242" spans="2:17">
      <c r="B242" s="30">
        <f>資料貼入!A242</f>
        <v>43978</v>
      </c>
      <c r="C242" s="38">
        <f>資料貼入!A242</f>
        <v>43978</v>
      </c>
      <c r="D242" s="29">
        <f>資料貼入!B242</f>
        <v>-35628.979999999996</v>
      </c>
      <c r="E242" s="29" cm="1">
        <f t="array" ref="E242">MovingDayDD($D$3:D242)</f>
        <v>-328473.16000000108</v>
      </c>
      <c r="F242" s="29">
        <f>IF(OR(C242&gt;總表!$B$30,C242=0),0,IF(E242=0,0,1+F241))</f>
        <v>24</v>
      </c>
      <c r="G242" s="29">
        <f t="shared" si="26"/>
        <v>0</v>
      </c>
      <c r="H242" s="42">
        <f t="shared" si="24"/>
        <v>0</v>
      </c>
      <c r="I242" s="43">
        <f t="shared" si="27"/>
        <v>0</v>
      </c>
      <c r="J242" s="42">
        <f t="shared" si="28"/>
        <v>43978</v>
      </c>
      <c r="K242" s="43">
        <f t="shared" si="29"/>
        <v>0</v>
      </c>
      <c r="L242">
        <f t="shared" si="30"/>
        <v>126</v>
      </c>
      <c r="M242">
        <f>IF($G242="","",COUNTIF($G$3:$G242, $G242))</f>
        <v>221</v>
      </c>
      <c r="N242">
        <f t="shared" si="25"/>
        <v>347</v>
      </c>
      <c r="O242"/>
      <c r="P242"/>
      <c r="Q242"/>
    </row>
    <row r="243" spans="2:17">
      <c r="B243" s="30">
        <f>資料貼入!A243</f>
        <v>43979</v>
      </c>
      <c r="C243" s="38">
        <f>資料貼入!A243</f>
        <v>43979</v>
      </c>
      <c r="D243" s="29">
        <f>資料貼入!B243</f>
        <v>-27981.68</v>
      </c>
      <c r="E243" s="29" cm="1">
        <f t="array" ref="E243">MovingDayDD($D$3:D243)</f>
        <v>-356454.84000000125</v>
      </c>
      <c r="F243" s="29">
        <f>IF(OR(C243&gt;總表!$B$30,C243=0),0,IF(E243=0,0,1+F242))</f>
        <v>25</v>
      </c>
      <c r="G243" s="29">
        <f t="shared" si="26"/>
        <v>0</v>
      </c>
      <c r="H243" s="42">
        <f t="shared" si="24"/>
        <v>0</v>
      </c>
      <c r="I243" s="43">
        <f t="shared" si="27"/>
        <v>0</v>
      </c>
      <c r="J243" s="42">
        <f t="shared" si="28"/>
        <v>43979</v>
      </c>
      <c r="K243" s="43">
        <f t="shared" si="29"/>
        <v>0</v>
      </c>
      <c r="L243">
        <f t="shared" si="30"/>
        <v>126</v>
      </c>
      <c r="M243">
        <f>IF($G243="","",COUNTIF($G$3:$G243, $G243))</f>
        <v>222</v>
      </c>
      <c r="N243">
        <f t="shared" si="25"/>
        <v>348</v>
      </c>
      <c r="O243"/>
      <c r="P243"/>
      <c r="Q243"/>
    </row>
    <row r="244" spans="2:17">
      <c r="B244" s="30">
        <f>資料貼入!A244</f>
        <v>43980</v>
      </c>
      <c r="C244" s="38">
        <f>資料貼入!A244</f>
        <v>43980</v>
      </c>
      <c r="D244" s="29">
        <f>資料貼入!B244</f>
        <v>-39751.39</v>
      </c>
      <c r="E244" s="29" cm="1">
        <f t="array" ref="E244">MovingDayDD($D$3:D244)</f>
        <v>-396206.23000000138</v>
      </c>
      <c r="F244" s="29">
        <f>IF(OR(C244&gt;總表!$B$30,C244=0),0,IF(E244=0,0,1+F243))</f>
        <v>26</v>
      </c>
      <c r="G244" s="29">
        <f t="shared" si="26"/>
        <v>0</v>
      </c>
      <c r="H244" s="42">
        <f t="shared" si="24"/>
        <v>0</v>
      </c>
      <c r="I244" s="43">
        <f t="shared" si="27"/>
        <v>0</v>
      </c>
      <c r="J244" s="42">
        <f t="shared" si="28"/>
        <v>43980</v>
      </c>
      <c r="K244" s="43">
        <f t="shared" si="29"/>
        <v>0</v>
      </c>
      <c r="L244">
        <f t="shared" si="30"/>
        <v>126</v>
      </c>
      <c r="M244">
        <f>IF($G244="","",COUNTIF($G$3:$G244, $G244))</f>
        <v>223</v>
      </c>
      <c r="N244">
        <f t="shared" si="25"/>
        <v>349</v>
      </c>
      <c r="O244"/>
      <c r="P244"/>
      <c r="Q244"/>
    </row>
    <row r="245" spans="2:17">
      <c r="B245" s="30">
        <f>資料貼入!A245</f>
        <v>43981</v>
      </c>
      <c r="C245" s="38">
        <f>資料貼入!A245</f>
        <v>43981</v>
      </c>
      <c r="D245" s="29">
        <f>資料貼入!B245</f>
        <v>0</v>
      </c>
      <c r="E245" s="29" cm="1">
        <f t="array" ref="E245">MovingDayDD($D$3:D245)</f>
        <v>-396206.23000000138</v>
      </c>
      <c r="F245" s="29">
        <f>IF(OR(C245&gt;總表!$B$30,C245=0),0,IF(E245=0,0,1+F244))</f>
        <v>27</v>
      </c>
      <c r="G245" s="29">
        <f t="shared" si="26"/>
        <v>0</v>
      </c>
      <c r="H245" s="42">
        <f t="shared" si="24"/>
        <v>0</v>
      </c>
      <c r="I245" s="43">
        <f t="shared" si="27"/>
        <v>0</v>
      </c>
      <c r="J245" s="42">
        <f t="shared" si="28"/>
        <v>43981</v>
      </c>
      <c r="K245" s="43">
        <f t="shared" si="29"/>
        <v>0</v>
      </c>
      <c r="L245">
        <f t="shared" si="30"/>
        <v>126</v>
      </c>
      <c r="M245">
        <f>IF($G245="","",COUNTIF($G$3:$G245, $G245))</f>
        <v>224</v>
      </c>
      <c r="N245">
        <f t="shared" si="25"/>
        <v>350</v>
      </c>
      <c r="O245"/>
      <c r="P245"/>
      <c r="Q245"/>
    </row>
    <row r="246" spans="2:17">
      <c r="B246" s="30">
        <f>資料貼入!A246</f>
        <v>43982</v>
      </c>
      <c r="C246" s="38">
        <f>資料貼入!A246</f>
        <v>43982</v>
      </c>
      <c r="D246" s="29">
        <f>資料貼入!B246</f>
        <v>0</v>
      </c>
      <c r="E246" s="29" cm="1">
        <f t="array" ref="E246">MovingDayDD($D$3:D246)</f>
        <v>-396206.23000000138</v>
      </c>
      <c r="F246" s="29">
        <f>IF(OR(C246&gt;總表!$B$30,C246=0),0,IF(E246=0,0,1+F245))</f>
        <v>28</v>
      </c>
      <c r="G246" s="29">
        <f t="shared" si="26"/>
        <v>0</v>
      </c>
      <c r="H246" s="42">
        <f t="shared" si="24"/>
        <v>0</v>
      </c>
      <c r="I246" s="43">
        <f t="shared" si="27"/>
        <v>0</v>
      </c>
      <c r="J246" s="42">
        <f t="shared" si="28"/>
        <v>43982</v>
      </c>
      <c r="K246" s="43">
        <f t="shared" si="29"/>
        <v>0</v>
      </c>
      <c r="L246">
        <f t="shared" si="30"/>
        <v>126</v>
      </c>
      <c r="M246">
        <f>IF($G246="","",COUNTIF($G$3:$G246, $G246))</f>
        <v>225</v>
      </c>
      <c r="N246">
        <f t="shared" si="25"/>
        <v>351</v>
      </c>
      <c r="O246"/>
      <c r="P246"/>
      <c r="Q246"/>
    </row>
    <row r="247" spans="2:17">
      <c r="B247" s="30">
        <f>資料貼入!A247</f>
        <v>43983</v>
      </c>
      <c r="C247" s="38">
        <f>資料貼入!A247</f>
        <v>43983</v>
      </c>
      <c r="D247" s="29">
        <f>資料貼入!B247</f>
        <v>99575.93</v>
      </c>
      <c r="E247" s="29" cm="1">
        <f t="array" ref="E247">MovingDayDD($D$3:D247)</f>
        <v>-296630.30000000121</v>
      </c>
      <c r="F247" s="29">
        <f>IF(OR(C247&gt;總表!$B$30,C247=0),0,IF(E247=0,0,1+F246))</f>
        <v>29</v>
      </c>
      <c r="G247" s="29">
        <f t="shared" si="26"/>
        <v>0</v>
      </c>
      <c r="H247" s="42">
        <f t="shared" si="24"/>
        <v>0</v>
      </c>
      <c r="I247" s="43">
        <f t="shared" si="27"/>
        <v>0</v>
      </c>
      <c r="J247" s="42">
        <f t="shared" si="28"/>
        <v>43983</v>
      </c>
      <c r="K247" s="43">
        <f t="shared" si="29"/>
        <v>0</v>
      </c>
      <c r="L247">
        <f t="shared" si="30"/>
        <v>126</v>
      </c>
      <c r="M247">
        <f>IF($G247="","",COUNTIF($G$3:$G247, $G247))</f>
        <v>226</v>
      </c>
      <c r="N247">
        <f t="shared" si="25"/>
        <v>352</v>
      </c>
      <c r="O247"/>
      <c r="P247"/>
      <c r="Q247"/>
    </row>
    <row r="248" spans="2:17">
      <c r="B248" s="30">
        <f>資料貼入!A248</f>
        <v>43984</v>
      </c>
      <c r="C248" s="38">
        <f>資料貼入!A248</f>
        <v>43984</v>
      </c>
      <c r="D248" s="29">
        <f>資料貼入!B248</f>
        <v>53503.25</v>
      </c>
      <c r="E248" s="29" cm="1">
        <f t="array" ref="E248">MovingDayDD($D$3:D248)</f>
        <v>-243127.05000000121</v>
      </c>
      <c r="F248" s="29">
        <f>IF(OR(C248&gt;總表!$B$30,C248=0),0,IF(E248=0,0,1+F247))</f>
        <v>30</v>
      </c>
      <c r="G248" s="29">
        <f t="shared" si="26"/>
        <v>30</v>
      </c>
      <c r="H248" s="42">
        <f t="shared" si="24"/>
        <v>0</v>
      </c>
      <c r="I248" s="43">
        <f t="shared" si="27"/>
        <v>30</v>
      </c>
      <c r="J248" s="42">
        <f t="shared" si="28"/>
        <v>43984</v>
      </c>
      <c r="K248" s="43">
        <f t="shared" si="29"/>
        <v>30</v>
      </c>
      <c r="L248">
        <f t="shared" si="30"/>
        <v>19</v>
      </c>
      <c r="M248">
        <f>IF($G248="","",COUNTIF($G$3:$G248, $G248))</f>
        <v>1</v>
      </c>
      <c r="N248">
        <f t="shared" si="25"/>
        <v>20</v>
      </c>
      <c r="O248"/>
      <c r="P248"/>
      <c r="Q248"/>
    </row>
    <row r="249" spans="2:17">
      <c r="B249" s="30">
        <f>資料貼入!A249</f>
        <v>43985</v>
      </c>
      <c r="C249" s="38">
        <f>資料貼入!A249</f>
        <v>43985</v>
      </c>
      <c r="D249" s="29">
        <f>資料貼入!B249</f>
        <v>253374.49</v>
      </c>
      <c r="E249" s="29" cm="1">
        <f t="array" ref="E249">MovingDayDD($D$3:D249)</f>
        <v>0</v>
      </c>
      <c r="F249" s="29">
        <f>IF(OR(C249&gt;總表!$B$30,C249=0),0,IF(E249=0,0,1+F248))</f>
        <v>0</v>
      </c>
      <c r="G249" s="29">
        <f t="shared" si="26"/>
        <v>0</v>
      </c>
      <c r="H249" s="42">
        <f t="shared" si="24"/>
        <v>0</v>
      </c>
      <c r="I249" s="43">
        <f t="shared" si="27"/>
        <v>0</v>
      </c>
      <c r="J249" s="42">
        <f t="shared" si="28"/>
        <v>0</v>
      </c>
      <c r="K249" s="43">
        <f t="shared" si="29"/>
        <v>0</v>
      </c>
      <c r="L249">
        <f t="shared" si="30"/>
        <v>126</v>
      </c>
      <c r="M249">
        <f>IF($G249="","",COUNTIF($G$3:$G249, $G249))</f>
        <v>227</v>
      </c>
      <c r="N249">
        <f t="shared" si="25"/>
        <v>353</v>
      </c>
      <c r="O249"/>
      <c r="P249"/>
      <c r="Q249"/>
    </row>
    <row r="250" spans="2:17">
      <c r="B250" s="30">
        <f>資料貼入!A250</f>
        <v>43986</v>
      </c>
      <c r="C250" s="38">
        <f>資料貼入!A250</f>
        <v>43986</v>
      </c>
      <c r="D250" s="29">
        <f>資料貼入!B250</f>
        <v>119419.42</v>
      </c>
      <c r="E250" s="29" cm="1">
        <f t="array" ref="E250">MovingDayDD($D$3:D250)</f>
        <v>0</v>
      </c>
      <c r="F250" s="29">
        <f>IF(OR(C250&gt;總表!$B$30,C250=0),0,IF(E250=0,0,1+F249))</f>
        <v>0</v>
      </c>
      <c r="G250" s="29">
        <f t="shared" si="26"/>
        <v>0</v>
      </c>
      <c r="H250" s="42">
        <f t="shared" si="24"/>
        <v>0</v>
      </c>
      <c r="I250" s="43">
        <f t="shared" si="27"/>
        <v>0</v>
      </c>
      <c r="J250" s="42">
        <f t="shared" si="28"/>
        <v>0</v>
      </c>
      <c r="K250" s="43">
        <f t="shared" si="29"/>
        <v>0</v>
      </c>
      <c r="L250">
        <f t="shared" si="30"/>
        <v>126</v>
      </c>
      <c r="M250">
        <f>IF($G250="","",COUNTIF($G$3:$G250, $G250))</f>
        <v>228</v>
      </c>
      <c r="N250">
        <f t="shared" si="25"/>
        <v>354</v>
      </c>
      <c r="O250"/>
      <c r="P250"/>
      <c r="Q250"/>
    </row>
    <row r="251" spans="2:17">
      <c r="B251" s="30">
        <f>資料貼入!A251</f>
        <v>43987</v>
      </c>
      <c r="C251" s="38">
        <f>資料貼入!A251</f>
        <v>43987</v>
      </c>
      <c r="D251" s="29">
        <f>資料貼入!B251</f>
        <v>77716.149999999994</v>
      </c>
      <c r="E251" s="29" cm="1">
        <f t="array" ref="E251">MovingDayDD($D$3:D251)</f>
        <v>0</v>
      </c>
      <c r="F251" s="29">
        <f>IF(OR(C251&gt;總表!$B$30,C251=0),0,IF(E251=0,0,1+F250))</f>
        <v>0</v>
      </c>
      <c r="G251" s="29">
        <f t="shared" si="26"/>
        <v>0</v>
      </c>
      <c r="H251" s="42">
        <f t="shared" si="24"/>
        <v>0</v>
      </c>
      <c r="I251" s="43">
        <f t="shared" si="27"/>
        <v>0</v>
      </c>
      <c r="J251" s="42">
        <f t="shared" si="28"/>
        <v>0</v>
      </c>
      <c r="K251" s="43">
        <f t="shared" si="29"/>
        <v>0</v>
      </c>
      <c r="L251">
        <f t="shared" si="30"/>
        <v>126</v>
      </c>
      <c r="M251">
        <f>IF($G251="","",COUNTIF($G$3:$G251, $G251))</f>
        <v>229</v>
      </c>
      <c r="N251">
        <f t="shared" si="25"/>
        <v>355</v>
      </c>
      <c r="O251"/>
      <c r="P251"/>
      <c r="Q251"/>
    </row>
    <row r="252" spans="2:17">
      <c r="B252" s="30">
        <f>資料貼入!A252</f>
        <v>43988</v>
      </c>
      <c r="C252" s="38">
        <f>資料貼入!A252</f>
        <v>43988</v>
      </c>
      <c r="D252" s="29">
        <f>資料貼入!B252</f>
        <v>0</v>
      </c>
      <c r="E252" s="29" cm="1">
        <f t="array" ref="E252">MovingDayDD($D$3:D252)</f>
        <v>0</v>
      </c>
      <c r="F252" s="29">
        <f>IF(OR(C252&gt;總表!$B$30,C252=0),0,IF(E252=0,0,1+F251))</f>
        <v>0</v>
      </c>
      <c r="G252" s="29">
        <f t="shared" si="26"/>
        <v>0</v>
      </c>
      <c r="H252" s="42">
        <f t="shared" si="24"/>
        <v>0</v>
      </c>
      <c r="I252" s="43">
        <f t="shared" si="27"/>
        <v>0</v>
      </c>
      <c r="J252" s="42">
        <f t="shared" si="28"/>
        <v>0</v>
      </c>
      <c r="K252" s="43">
        <f t="shared" si="29"/>
        <v>0</v>
      </c>
      <c r="L252">
        <f t="shared" si="30"/>
        <v>126</v>
      </c>
      <c r="M252">
        <f>IF($G252="","",COUNTIF($G$3:$G252, $G252))</f>
        <v>230</v>
      </c>
      <c r="N252">
        <f t="shared" si="25"/>
        <v>356</v>
      </c>
      <c r="O252"/>
      <c r="P252"/>
      <c r="Q252"/>
    </row>
    <row r="253" spans="2:17">
      <c r="B253" s="30">
        <f>資料貼入!A253</f>
        <v>43989</v>
      </c>
      <c r="C253" s="38">
        <f>資料貼入!A253</f>
        <v>43989</v>
      </c>
      <c r="D253" s="29">
        <f>資料貼入!B253</f>
        <v>0</v>
      </c>
      <c r="E253" s="29" cm="1">
        <f t="array" ref="E253">MovingDayDD($D$3:D253)</f>
        <v>0</v>
      </c>
      <c r="F253" s="29">
        <f>IF(OR(C253&gt;總表!$B$30,C253=0),0,IF(E253=0,0,1+F252))</f>
        <v>0</v>
      </c>
      <c r="G253" s="29">
        <f t="shared" si="26"/>
        <v>0</v>
      </c>
      <c r="H253" s="42">
        <f t="shared" si="24"/>
        <v>0</v>
      </c>
      <c r="I253" s="43">
        <f t="shared" si="27"/>
        <v>0</v>
      </c>
      <c r="J253" s="42">
        <f t="shared" si="28"/>
        <v>0</v>
      </c>
      <c r="K253" s="43">
        <f t="shared" si="29"/>
        <v>0</v>
      </c>
      <c r="L253">
        <f t="shared" si="30"/>
        <v>126</v>
      </c>
      <c r="M253">
        <f>IF($G253="","",COUNTIF($G$3:$G253, $G253))</f>
        <v>231</v>
      </c>
      <c r="N253">
        <f t="shared" si="25"/>
        <v>357</v>
      </c>
      <c r="O253"/>
      <c r="P253"/>
      <c r="Q253"/>
    </row>
    <row r="254" spans="2:17">
      <c r="B254" s="30">
        <f>資料貼入!A254</f>
        <v>43990</v>
      </c>
      <c r="C254" s="38">
        <f>資料貼入!A254</f>
        <v>43990</v>
      </c>
      <c r="D254" s="29">
        <f>資料貼入!B254</f>
        <v>114800</v>
      </c>
      <c r="E254" s="29" cm="1">
        <f t="array" ref="E254">MovingDayDD($D$3:D254)</f>
        <v>0</v>
      </c>
      <c r="F254" s="29">
        <f>IF(OR(C254&gt;總表!$B$30,C254=0),0,IF(E254=0,0,1+F253))</f>
        <v>0</v>
      </c>
      <c r="G254" s="29">
        <f t="shared" si="26"/>
        <v>0</v>
      </c>
      <c r="H254" s="42">
        <f t="shared" si="24"/>
        <v>0</v>
      </c>
      <c r="I254" s="43">
        <f t="shared" si="27"/>
        <v>0</v>
      </c>
      <c r="J254" s="42">
        <f t="shared" si="28"/>
        <v>0</v>
      </c>
      <c r="K254" s="43">
        <f t="shared" si="29"/>
        <v>0</v>
      </c>
      <c r="L254">
        <f t="shared" si="30"/>
        <v>126</v>
      </c>
      <c r="M254">
        <f>IF($G254="","",COUNTIF($G$3:$G254, $G254))</f>
        <v>232</v>
      </c>
      <c r="N254">
        <f t="shared" si="25"/>
        <v>358</v>
      </c>
      <c r="O254"/>
      <c r="P254"/>
      <c r="Q254"/>
    </row>
    <row r="255" spans="2:17">
      <c r="B255" s="30">
        <f>資料貼入!A255</f>
        <v>43991</v>
      </c>
      <c r="C255" s="38">
        <f>資料貼入!A255</f>
        <v>43991</v>
      </c>
      <c r="D255" s="29">
        <f>資料貼入!B255</f>
        <v>-2390.3499999999985</v>
      </c>
      <c r="E255" s="29" cm="1">
        <f t="array" ref="E255">MovingDayDD($D$3:D255)</f>
        <v>-2390.3500000000931</v>
      </c>
      <c r="F255" s="29">
        <f>IF(OR(C255&gt;總表!$B$30,C255=0),0,IF(E255=0,0,1+F254))</f>
        <v>1</v>
      </c>
      <c r="G255" s="29">
        <f t="shared" si="26"/>
        <v>1</v>
      </c>
      <c r="H255" s="42">
        <f t="shared" si="24"/>
        <v>0</v>
      </c>
      <c r="I255" s="43">
        <f t="shared" si="27"/>
        <v>1</v>
      </c>
      <c r="J255" s="42">
        <f t="shared" si="28"/>
        <v>43991</v>
      </c>
      <c r="K255" s="43">
        <f t="shared" si="29"/>
        <v>1</v>
      </c>
      <c r="L255">
        <f t="shared" si="30"/>
        <v>103</v>
      </c>
      <c r="M255">
        <f>IF($G255="","",COUNTIF($G$3:$G255, $G255))</f>
        <v>5</v>
      </c>
      <c r="N255">
        <f t="shared" si="25"/>
        <v>108</v>
      </c>
      <c r="O255"/>
      <c r="P255"/>
      <c r="Q255"/>
    </row>
    <row r="256" spans="2:17">
      <c r="B256" s="30">
        <f>資料貼入!A256</f>
        <v>43992</v>
      </c>
      <c r="C256" s="38">
        <f>資料貼入!A256</f>
        <v>43992</v>
      </c>
      <c r="D256" s="29">
        <f>資料貼入!B256</f>
        <v>70098.98</v>
      </c>
      <c r="E256" s="29" cm="1">
        <f t="array" ref="E256">MovingDayDD($D$3:D256)</f>
        <v>0</v>
      </c>
      <c r="F256" s="29">
        <f>IF(OR(C256&gt;總表!$B$30,C256=0),0,IF(E256=0,0,1+F255))</f>
        <v>0</v>
      </c>
      <c r="G256" s="29">
        <f t="shared" si="26"/>
        <v>0</v>
      </c>
      <c r="H256" s="42">
        <f t="shared" si="24"/>
        <v>0</v>
      </c>
      <c r="I256" s="43">
        <f t="shared" si="27"/>
        <v>0</v>
      </c>
      <c r="J256" s="42">
        <f t="shared" si="28"/>
        <v>0</v>
      </c>
      <c r="K256" s="43">
        <f t="shared" si="29"/>
        <v>0</v>
      </c>
      <c r="L256">
        <f t="shared" si="30"/>
        <v>126</v>
      </c>
      <c r="M256">
        <f>IF($G256="","",COUNTIF($G$3:$G256, $G256))</f>
        <v>233</v>
      </c>
      <c r="N256">
        <f t="shared" si="25"/>
        <v>359</v>
      </c>
      <c r="O256"/>
      <c r="P256"/>
      <c r="Q256"/>
    </row>
    <row r="257" spans="2:17">
      <c r="B257" s="30">
        <f>資料貼入!A257</f>
        <v>43993</v>
      </c>
      <c r="C257" s="38">
        <f>資料貼入!A257</f>
        <v>43993</v>
      </c>
      <c r="D257" s="29">
        <f>資料貼入!B257</f>
        <v>-157986.69</v>
      </c>
      <c r="E257" s="29" cm="1">
        <f t="array" ref="E257">MovingDayDD($D$3:D257)</f>
        <v>-157986.68999999994</v>
      </c>
      <c r="F257" s="29">
        <f>IF(OR(C257&gt;總表!$B$30,C257=0),0,IF(E257=0,0,1+F256))</f>
        <v>1</v>
      </c>
      <c r="G257" s="29">
        <f t="shared" si="26"/>
        <v>0</v>
      </c>
      <c r="H257" s="42">
        <f t="shared" si="24"/>
        <v>0</v>
      </c>
      <c r="I257" s="43">
        <f t="shared" si="27"/>
        <v>0</v>
      </c>
      <c r="J257" s="42">
        <f t="shared" si="28"/>
        <v>43993</v>
      </c>
      <c r="K257" s="43">
        <f t="shared" si="29"/>
        <v>0</v>
      </c>
      <c r="L257">
        <f t="shared" si="30"/>
        <v>126</v>
      </c>
      <c r="M257">
        <f>IF($G257="","",COUNTIF($G$3:$G257, $G257))</f>
        <v>234</v>
      </c>
      <c r="N257">
        <f t="shared" si="25"/>
        <v>360</v>
      </c>
      <c r="O257"/>
      <c r="P257"/>
      <c r="Q257"/>
    </row>
    <row r="258" spans="2:17">
      <c r="B258" s="30">
        <f>資料貼入!A258</f>
        <v>43994</v>
      </c>
      <c r="C258" s="38">
        <f>資料貼入!A258</f>
        <v>43994</v>
      </c>
      <c r="D258" s="29">
        <f>資料貼入!B258</f>
        <v>42981.53</v>
      </c>
      <c r="E258" s="29" cm="1">
        <f t="array" ref="E258">MovingDayDD($D$3:D258)</f>
        <v>-115005.16000000015</v>
      </c>
      <c r="F258" s="29">
        <f>IF(OR(C258&gt;總表!$B$30,C258=0),0,IF(E258=0,0,1+F257))</f>
        <v>2</v>
      </c>
      <c r="G258" s="29">
        <f t="shared" si="26"/>
        <v>0</v>
      </c>
      <c r="H258" s="42">
        <f t="shared" si="24"/>
        <v>0</v>
      </c>
      <c r="I258" s="43">
        <f t="shared" si="27"/>
        <v>0</v>
      </c>
      <c r="J258" s="42">
        <f t="shared" si="28"/>
        <v>43994</v>
      </c>
      <c r="K258" s="43">
        <f t="shared" si="29"/>
        <v>0</v>
      </c>
      <c r="L258">
        <f t="shared" si="30"/>
        <v>126</v>
      </c>
      <c r="M258">
        <f>IF($G258="","",COUNTIF($G$3:$G258, $G258))</f>
        <v>235</v>
      </c>
      <c r="N258">
        <f t="shared" si="25"/>
        <v>361</v>
      </c>
      <c r="O258"/>
      <c r="P258"/>
      <c r="Q258"/>
    </row>
    <row r="259" spans="2:17">
      <c r="B259" s="30">
        <f>資料貼入!A259</f>
        <v>43995</v>
      </c>
      <c r="C259" s="38">
        <f>資料貼入!A259</f>
        <v>43995</v>
      </c>
      <c r="D259" s="29">
        <f>資料貼入!B259</f>
        <v>0</v>
      </c>
      <c r="E259" s="29" cm="1">
        <f t="array" ref="E259">MovingDayDD($D$3:D259)</f>
        <v>-115005.16000000015</v>
      </c>
      <c r="F259" s="29">
        <f>IF(OR(C259&gt;總表!$B$30,C259=0),0,IF(E259=0,0,1+F258))</f>
        <v>3</v>
      </c>
      <c r="G259" s="29">
        <f t="shared" si="26"/>
        <v>0</v>
      </c>
      <c r="H259" s="42">
        <f t="shared" ref="H259:H322" si="31">IF(G259&gt;$V$1,B259,0)</f>
        <v>0</v>
      </c>
      <c r="I259" s="43">
        <f t="shared" si="27"/>
        <v>0</v>
      </c>
      <c r="J259" s="42">
        <f t="shared" si="28"/>
        <v>43995</v>
      </c>
      <c r="K259" s="43">
        <f t="shared" si="29"/>
        <v>0</v>
      </c>
      <c r="L259">
        <f t="shared" si="30"/>
        <v>126</v>
      </c>
      <c r="M259">
        <f>IF($G259="","",COUNTIF($G$3:$G259, $G259))</f>
        <v>236</v>
      </c>
      <c r="N259">
        <f t="shared" ref="N259:N322" si="32">IF($G259="","",L259+M259)</f>
        <v>362</v>
      </c>
      <c r="O259"/>
      <c r="P259"/>
      <c r="Q259"/>
    </row>
    <row r="260" spans="2:17">
      <c r="B260" s="30">
        <f>資料貼入!A260</f>
        <v>43996</v>
      </c>
      <c r="C260" s="38">
        <f>資料貼入!A260</f>
        <v>43996</v>
      </c>
      <c r="D260" s="29">
        <f>資料貼入!B260</f>
        <v>0</v>
      </c>
      <c r="E260" s="29" cm="1">
        <f t="array" ref="E260">MovingDayDD($D$3:D260)</f>
        <v>-115005.16000000015</v>
      </c>
      <c r="F260" s="29">
        <f>IF(OR(C260&gt;總表!$B$30,C260=0),0,IF(E260=0,0,1+F259))</f>
        <v>4</v>
      </c>
      <c r="G260" s="29">
        <f t="shared" ref="G260:G323" si="33">IF(F261=0,F260,0)</f>
        <v>0</v>
      </c>
      <c r="H260" s="42">
        <f t="shared" si="31"/>
        <v>0</v>
      </c>
      <c r="I260" s="43">
        <f t="shared" ref="I260:I323" si="34">G260</f>
        <v>0</v>
      </c>
      <c r="J260" s="42">
        <f t="shared" ref="J260:J323" si="35">IF(F260=0,0,B260)</f>
        <v>43996</v>
      </c>
      <c r="K260" s="43">
        <f t="shared" ref="K260:K323" si="36">G260</f>
        <v>0</v>
      </c>
      <c r="L260">
        <f t="shared" ref="L260:L323" si="37">IF($G260="","",COUNTIF($G$3:$G$4053, "&gt;" &amp; $G260))</f>
        <v>126</v>
      </c>
      <c r="M260">
        <f>IF($G260="","",COUNTIF($G$3:$G260, $G260))</f>
        <v>237</v>
      </c>
      <c r="N260">
        <f t="shared" si="32"/>
        <v>363</v>
      </c>
      <c r="O260"/>
      <c r="P260"/>
      <c r="Q260"/>
    </row>
    <row r="261" spans="2:17">
      <c r="B261" s="30">
        <f>資料貼入!A261</f>
        <v>43997</v>
      </c>
      <c r="C261" s="38">
        <f>資料貼入!A261</f>
        <v>43997</v>
      </c>
      <c r="D261" s="29">
        <f>資料貼入!B261</f>
        <v>-10164.310000000001</v>
      </c>
      <c r="E261" s="29" cm="1">
        <f t="array" ref="E261">MovingDayDD($D$3:D261)</f>
        <v>-125169.4700000002</v>
      </c>
      <c r="F261" s="29">
        <f>IF(OR(C261&gt;總表!$B$30,C261=0),0,IF(E261=0,0,1+F260))</f>
        <v>5</v>
      </c>
      <c r="G261" s="29">
        <f t="shared" si="33"/>
        <v>0</v>
      </c>
      <c r="H261" s="42">
        <f t="shared" si="31"/>
        <v>0</v>
      </c>
      <c r="I261" s="43">
        <f t="shared" si="34"/>
        <v>0</v>
      </c>
      <c r="J261" s="42">
        <f t="shared" si="35"/>
        <v>43997</v>
      </c>
      <c r="K261" s="43">
        <f t="shared" si="36"/>
        <v>0</v>
      </c>
      <c r="L261">
        <f t="shared" si="37"/>
        <v>126</v>
      </c>
      <c r="M261">
        <f>IF($G261="","",COUNTIF($G$3:$G261, $G261))</f>
        <v>238</v>
      </c>
      <c r="N261">
        <f t="shared" si="32"/>
        <v>364</v>
      </c>
      <c r="O261"/>
      <c r="P261"/>
      <c r="Q261"/>
    </row>
    <row r="262" spans="2:17">
      <c r="B262" s="30">
        <f>資料貼入!A262</f>
        <v>43998</v>
      </c>
      <c r="C262" s="38">
        <f>資料貼入!A262</f>
        <v>43998</v>
      </c>
      <c r="D262" s="29">
        <f>資料貼入!B262</f>
        <v>61598.44</v>
      </c>
      <c r="E262" s="29" cm="1">
        <f t="array" ref="E262">MovingDayDD($D$3:D262)</f>
        <v>-63571.030000000261</v>
      </c>
      <c r="F262" s="29">
        <f>IF(OR(C262&gt;總表!$B$30,C262=0),0,IF(E262=0,0,1+F261))</f>
        <v>6</v>
      </c>
      <c r="G262" s="29">
        <f t="shared" si="33"/>
        <v>0</v>
      </c>
      <c r="H262" s="42">
        <f t="shared" si="31"/>
        <v>0</v>
      </c>
      <c r="I262" s="43">
        <f t="shared" si="34"/>
        <v>0</v>
      </c>
      <c r="J262" s="42">
        <f t="shared" si="35"/>
        <v>43998</v>
      </c>
      <c r="K262" s="43">
        <f t="shared" si="36"/>
        <v>0</v>
      </c>
      <c r="L262">
        <f t="shared" si="37"/>
        <v>126</v>
      </c>
      <c r="M262">
        <f>IF($G262="","",COUNTIF($G$3:$G262, $G262))</f>
        <v>239</v>
      </c>
      <c r="N262">
        <f t="shared" si="32"/>
        <v>365</v>
      </c>
      <c r="O262"/>
      <c r="P262"/>
      <c r="Q262"/>
    </row>
    <row r="263" spans="2:17">
      <c r="B263" s="30">
        <f>資料貼入!A263</f>
        <v>43999</v>
      </c>
      <c r="C263" s="38">
        <f>資料貼入!A263</f>
        <v>43999</v>
      </c>
      <c r="D263" s="29">
        <f>資料貼入!B263</f>
        <v>-32900</v>
      </c>
      <c r="E263" s="29" cm="1">
        <f t="array" ref="E263">MovingDayDD($D$3:D263)</f>
        <v>-96471.030000000261</v>
      </c>
      <c r="F263" s="29">
        <f>IF(OR(C263&gt;總表!$B$30,C263=0),0,IF(E263=0,0,1+F262))</f>
        <v>7</v>
      </c>
      <c r="G263" s="29">
        <f t="shared" si="33"/>
        <v>0</v>
      </c>
      <c r="H263" s="42">
        <f t="shared" si="31"/>
        <v>0</v>
      </c>
      <c r="I263" s="43">
        <f t="shared" si="34"/>
        <v>0</v>
      </c>
      <c r="J263" s="42">
        <f t="shared" si="35"/>
        <v>43999</v>
      </c>
      <c r="K263" s="43">
        <f t="shared" si="36"/>
        <v>0</v>
      </c>
      <c r="L263">
        <f t="shared" si="37"/>
        <v>126</v>
      </c>
      <c r="M263">
        <f>IF($G263="","",COUNTIF($G$3:$G263, $G263))</f>
        <v>240</v>
      </c>
      <c r="N263">
        <f t="shared" si="32"/>
        <v>366</v>
      </c>
      <c r="O263"/>
      <c r="P263"/>
      <c r="Q263"/>
    </row>
    <row r="264" spans="2:17">
      <c r="B264" s="30">
        <f>資料貼入!A264</f>
        <v>44000</v>
      </c>
      <c r="C264" s="38">
        <f>資料貼入!A264</f>
        <v>44000</v>
      </c>
      <c r="D264" s="29">
        <f>資料貼入!B264</f>
        <v>-74327.299999999988</v>
      </c>
      <c r="E264" s="29" cm="1">
        <f t="array" ref="E264">MovingDayDD($D$3:D264)</f>
        <v>-170798.33000000007</v>
      </c>
      <c r="F264" s="29">
        <f>IF(OR(C264&gt;總表!$B$30,C264=0),0,IF(E264=0,0,1+F263))</f>
        <v>8</v>
      </c>
      <c r="G264" s="29">
        <f t="shared" si="33"/>
        <v>0</v>
      </c>
      <c r="H264" s="42">
        <f t="shared" si="31"/>
        <v>0</v>
      </c>
      <c r="I264" s="43">
        <f t="shared" si="34"/>
        <v>0</v>
      </c>
      <c r="J264" s="42">
        <f t="shared" si="35"/>
        <v>44000</v>
      </c>
      <c r="K264" s="43">
        <f t="shared" si="36"/>
        <v>0</v>
      </c>
      <c r="L264">
        <f t="shared" si="37"/>
        <v>126</v>
      </c>
      <c r="M264">
        <f>IF($G264="","",COUNTIF($G$3:$G264, $G264))</f>
        <v>241</v>
      </c>
      <c r="N264">
        <f t="shared" si="32"/>
        <v>367</v>
      </c>
      <c r="O264"/>
      <c r="P264"/>
      <c r="Q264"/>
    </row>
    <row r="265" spans="2:17">
      <c r="B265" s="30">
        <f>資料貼入!A265</f>
        <v>44001</v>
      </c>
      <c r="C265" s="38">
        <f>資料貼入!A265</f>
        <v>44001</v>
      </c>
      <c r="D265" s="29">
        <f>資料貼入!B265</f>
        <v>-20000</v>
      </c>
      <c r="E265" s="29" cm="1">
        <f t="array" ref="E265">MovingDayDD($D$3:D265)</f>
        <v>-190798.33000000007</v>
      </c>
      <c r="F265" s="29">
        <f>IF(OR(C265&gt;總表!$B$30,C265=0),0,IF(E265=0,0,1+F264))</f>
        <v>9</v>
      </c>
      <c r="G265" s="29">
        <f t="shared" si="33"/>
        <v>0</v>
      </c>
      <c r="H265" s="42">
        <f t="shared" si="31"/>
        <v>0</v>
      </c>
      <c r="I265" s="43">
        <f t="shared" si="34"/>
        <v>0</v>
      </c>
      <c r="J265" s="42">
        <f t="shared" si="35"/>
        <v>44001</v>
      </c>
      <c r="K265" s="43">
        <f t="shared" si="36"/>
        <v>0</v>
      </c>
      <c r="L265">
        <f t="shared" si="37"/>
        <v>126</v>
      </c>
      <c r="M265">
        <f>IF($G265="","",COUNTIF($G$3:$G265, $G265))</f>
        <v>242</v>
      </c>
      <c r="N265">
        <f t="shared" si="32"/>
        <v>368</v>
      </c>
      <c r="O265"/>
      <c r="P265"/>
      <c r="Q265"/>
    </row>
    <row r="266" spans="2:17">
      <c r="B266" s="30">
        <f>資料貼入!A266</f>
        <v>44002</v>
      </c>
      <c r="C266" s="38">
        <f>資料貼入!A266</f>
        <v>44002</v>
      </c>
      <c r="D266" s="29">
        <f>資料貼入!B266</f>
        <v>0</v>
      </c>
      <c r="E266" s="29" cm="1">
        <f t="array" ref="E266">MovingDayDD($D$3:D266)</f>
        <v>-190798.33000000007</v>
      </c>
      <c r="F266" s="29">
        <f>IF(OR(C266&gt;總表!$B$30,C266=0),0,IF(E266=0,0,1+F265))</f>
        <v>10</v>
      </c>
      <c r="G266" s="29">
        <f t="shared" si="33"/>
        <v>0</v>
      </c>
      <c r="H266" s="42">
        <f t="shared" si="31"/>
        <v>0</v>
      </c>
      <c r="I266" s="43">
        <f t="shared" si="34"/>
        <v>0</v>
      </c>
      <c r="J266" s="42">
        <f t="shared" si="35"/>
        <v>44002</v>
      </c>
      <c r="K266" s="43">
        <f t="shared" si="36"/>
        <v>0</v>
      </c>
      <c r="L266">
        <f t="shared" si="37"/>
        <v>126</v>
      </c>
      <c r="M266">
        <f>IF($G266="","",COUNTIF($G$3:$G266, $G266))</f>
        <v>243</v>
      </c>
      <c r="N266">
        <f t="shared" si="32"/>
        <v>369</v>
      </c>
      <c r="O266"/>
      <c r="P266"/>
      <c r="Q266"/>
    </row>
    <row r="267" spans="2:17">
      <c r="B267" s="30">
        <f>資料貼入!A267</f>
        <v>44003</v>
      </c>
      <c r="C267" s="38">
        <f>資料貼入!A267</f>
        <v>44003</v>
      </c>
      <c r="D267" s="29">
        <f>資料貼入!B267</f>
        <v>0</v>
      </c>
      <c r="E267" s="29" cm="1">
        <f t="array" ref="E267">MovingDayDD($D$3:D267)</f>
        <v>-190798.33000000007</v>
      </c>
      <c r="F267" s="29">
        <f>IF(OR(C267&gt;總表!$B$30,C267=0),0,IF(E267=0,0,1+F266))</f>
        <v>11</v>
      </c>
      <c r="G267" s="29">
        <f t="shared" si="33"/>
        <v>0</v>
      </c>
      <c r="H267" s="42">
        <f t="shared" si="31"/>
        <v>0</v>
      </c>
      <c r="I267" s="43">
        <f t="shared" si="34"/>
        <v>0</v>
      </c>
      <c r="J267" s="42">
        <f t="shared" si="35"/>
        <v>44003</v>
      </c>
      <c r="K267" s="43">
        <f t="shared" si="36"/>
        <v>0</v>
      </c>
      <c r="L267">
        <f t="shared" si="37"/>
        <v>126</v>
      </c>
      <c r="M267">
        <f>IF($G267="","",COUNTIF($G$3:$G267, $G267))</f>
        <v>244</v>
      </c>
      <c r="N267">
        <f t="shared" si="32"/>
        <v>370</v>
      </c>
      <c r="O267"/>
      <c r="P267"/>
      <c r="Q267"/>
    </row>
    <row r="268" spans="2:17">
      <c r="B268" s="30">
        <f>資料貼入!A268</f>
        <v>44004</v>
      </c>
      <c r="C268" s="38">
        <f>資料貼入!A268</f>
        <v>44004</v>
      </c>
      <c r="D268" s="29">
        <f>資料貼入!B268</f>
        <v>-34345.06</v>
      </c>
      <c r="E268" s="29" cm="1">
        <f t="array" ref="E268">MovingDayDD($D$3:D268)</f>
        <v>-225143.39000000013</v>
      </c>
      <c r="F268" s="29">
        <f>IF(OR(C268&gt;總表!$B$30,C268=0),0,IF(E268=0,0,1+F267))</f>
        <v>12</v>
      </c>
      <c r="G268" s="29">
        <f t="shared" si="33"/>
        <v>0</v>
      </c>
      <c r="H268" s="42">
        <f t="shared" si="31"/>
        <v>0</v>
      </c>
      <c r="I268" s="43">
        <f t="shared" si="34"/>
        <v>0</v>
      </c>
      <c r="J268" s="42">
        <f t="shared" si="35"/>
        <v>44004</v>
      </c>
      <c r="K268" s="43">
        <f t="shared" si="36"/>
        <v>0</v>
      </c>
      <c r="L268">
        <f t="shared" si="37"/>
        <v>126</v>
      </c>
      <c r="M268">
        <f>IF($G268="","",COUNTIF($G$3:$G268, $G268))</f>
        <v>245</v>
      </c>
      <c r="N268">
        <f t="shared" si="32"/>
        <v>371</v>
      </c>
      <c r="O268"/>
      <c r="P268"/>
      <c r="Q268"/>
    </row>
    <row r="269" spans="2:17">
      <c r="B269" s="30">
        <f>資料貼入!A269</f>
        <v>44005</v>
      </c>
      <c r="C269" s="38">
        <f>資料貼入!A269</f>
        <v>44005</v>
      </c>
      <c r="D269" s="29">
        <f>資料貼入!B269</f>
        <v>-25876.489999999998</v>
      </c>
      <c r="E269" s="29" cm="1">
        <f t="array" ref="E269">MovingDayDD($D$3:D269)</f>
        <v>-251019.88000000035</v>
      </c>
      <c r="F269" s="29">
        <f>IF(OR(C269&gt;總表!$B$30,C269=0),0,IF(E269=0,0,1+F268))</f>
        <v>13</v>
      </c>
      <c r="G269" s="29">
        <f t="shared" si="33"/>
        <v>0</v>
      </c>
      <c r="H269" s="42">
        <f t="shared" si="31"/>
        <v>0</v>
      </c>
      <c r="I269" s="43">
        <f t="shared" si="34"/>
        <v>0</v>
      </c>
      <c r="J269" s="42">
        <f t="shared" si="35"/>
        <v>44005</v>
      </c>
      <c r="K269" s="43">
        <f t="shared" si="36"/>
        <v>0</v>
      </c>
      <c r="L269">
        <f t="shared" si="37"/>
        <v>126</v>
      </c>
      <c r="M269">
        <f>IF($G269="","",COUNTIF($G$3:$G269, $G269))</f>
        <v>246</v>
      </c>
      <c r="N269">
        <f t="shared" si="32"/>
        <v>372</v>
      </c>
      <c r="O269"/>
      <c r="P269"/>
      <c r="Q269"/>
    </row>
    <row r="270" spans="2:17">
      <c r="B270" s="30">
        <f>資料貼入!A270</f>
        <v>44006</v>
      </c>
      <c r="C270" s="38">
        <f>資料貼入!A270</f>
        <v>44006</v>
      </c>
      <c r="D270" s="29">
        <f>資料貼入!B270</f>
        <v>33516.04</v>
      </c>
      <c r="E270" s="29" cm="1">
        <f t="array" ref="E270">MovingDayDD($D$3:D270)</f>
        <v>-217503.84000000032</v>
      </c>
      <c r="F270" s="29">
        <f>IF(OR(C270&gt;總表!$B$30,C270=0),0,IF(E270=0,0,1+F269))</f>
        <v>14</v>
      </c>
      <c r="G270" s="29">
        <f t="shared" si="33"/>
        <v>0</v>
      </c>
      <c r="H270" s="42">
        <f t="shared" si="31"/>
        <v>0</v>
      </c>
      <c r="I270" s="43">
        <f t="shared" si="34"/>
        <v>0</v>
      </c>
      <c r="J270" s="42">
        <f t="shared" si="35"/>
        <v>44006</v>
      </c>
      <c r="K270" s="43">
        <f t="shared" si="36"/>
        <v>0</v>
      </c>
      <c r="L270">
        <f t="shared" si="37"/>
        <v>126</v>
      </c>
      <c r="M270">
        <f>IF($G270="","",COUNTIF($G$3:$G270, $G270))</f>
        <v>247</v>
      </c>
      <c r="N270">
        <f t="shared" si="32"/>
        <v>373</v>
      </c>
      <c r="O270"/>
      <c r="P270"/>
      <c r="Q270"/>
    </row>
    <row r="271" spans="2:17">
      <c r="B271" s="30">
        <f>資料貼入!A271</f>
        <v>44007</v>
      </c>
      <c r="C271" s="38">
        <f>資料貼入!A271</f>
        <v>44007</v>
      </c>
      <c r="D271" s="29">
        <f>資料貼入!B271</f>
        <v>0</v>
      </c>
      <c r="E271" s="29" cm="1">
        <f t="array" ref="E271">MovingDayDD($D$3:D271)</f>
        <v>-217503.84000000032</v>
      </c>
      <c r="F271" s="29">
        <f>IF(OR(C271&gt;總表!$B$30,C271=0),0,IF(E271=0,0,1+F270))</f>
        <v>15</v>
      </c>
      <c r="G271" s="29">
        <f t="shared" si="33"/>
        <v>0</v>
      </c>
      <c r="H271" s="42">
        <f t="shared" si="31"/>
        <v>0</v>
      </c>
      <c r="I271" s="43">
        <f t="shared" si="34"/>
        <v>0</v>
      </c>
      <c r="J271" s="42">
        <f t="shared" si="35"/>
        <v>44007</v>
      </c>
      <c r="K271" s="43">
        <f t="shared" si="36"/>
        <v>0</v>
      </c>
      <c r="L271">
        <f t="shared" si="37"/>
        <v>126</v>
      </c>
      <c r="M271">
        <f>IF($G271="","",COUNTIF($G$3:$G271, $G271))</f>
        <v>248</v>
      </c>
      <c r="N271">
        <f t="shared" si="32"/>
        <v>374</v>
      </c>
      <c r="O271"/>
      <c r="P271"/>
      <c r="Q271"/>
    </row>
    <row r="272" spans="2:17">
      <c r="B272" s="30">
        <f>資料貼入!A272</f>
        <v>44008</v>
      </c>
      <c r="C272" s="38">
        <f>資料貼入!A272</f>
        <v>44008</v>
      </c>
      <c r="D272" s="29">
        <f>資料貼入!B272</f>
        <v>0</v>
      </c>
      <c r="E272" s="29" cm="1">
        <f t="array" ref="E272">MovingDayDD($D$3:D272)</f>
        <v>-217503.84000000032</v>
      </c>
      <c r="F272" s="29">
        <f>IF(OR(C272&gt;總表!$B$30,C272=0),0,IF(E272=0,0,1+F271))</f>
        <v>16</v>
      </c>
      <c r="G272" s="29">
        <f t="shared" si="33"/>
        <v>0</v>
      </c>
      <c r="H272" s="42">
        <f t="shared" si="31"/>
        <v>0</v>
      </c>
      <c r="I272" s="43">
        <f t="shared" si="34"/>
        <v>0</v>
      </c>
      <c r="J272" s="42">
        <f t="shared" si="35"/>
        <v>44008</v>
      </c>
      <c r="K272" s="43">
        <f t="shared" si="36"/>
        <v>0</v>
      </c>
      <c r="L272">
        <f t="shared" si="37"/>
        <v>126</v>
      </c>
      <c r="M272">
        <f>IF($G272="","",COUNTIF($G$3:$G272, $G272))</f>
        <v>249</v>
      </c>
      <c r="N272">
        <f t="shared" si="32"/>
        <v>375</v>
      </c>
      <c r="O272"/>
      <c r="P272"/>
      <c r="Q272"/>
    </row>
    <row r="273" spans="2:17">
      <c r="B273" s="30">
        <f>資料貼入!A273</f>
        <v>44009</v>
      </c>
      <c r="C273" s="38">
        <f>資料貼入!A273</f>
        <v>44009</v>
      </c>
      <c r="D273" s="29">
        <f>資料貼入!B273</f>
        <v>0</v>
      </c>
      <c r="E273" s="29" cm="1">
        <f t="array" ref="E273">MovingDayDD($D$3:D273)</f>
        <v>-217503.84000000032</v>
      </c>
      <c r="F273" s="29">
        <f>IF(OR(C273&gt;總表!$B$30,C273=0),0,IF(E273=0,0,1+F272))</f>
        <v>17</v>
      </c>
      <c r="G273" s="29">
        <f t="shared" si="33"/>
        <v>0</v>
      </c>
      <c r="H273" s="42">
        <f t="shared" si="31"/>
        <v>0</v>
      </c>
      <c r="I273" s="43">
        <f t="shared" si="34"/>
        <v>0</v>
      </c>
      <c r="J273" s="42">
        <f t="shared" si="35"/>
        <v>44009</v>
      </c>
      <c r="K273" s="43">
        <f t="shared" si="36"/>
        <v>0</v>
      </c>
      <c r="L273">
        <f t="shared" si="37"/>
        <v>126</v>
      </c>
      <c r="M273">
        <f>IF($G273="","",COUNTIF($G$3:$G273, $G273))</f>
        <v>250</v>
      </c>
      <c r="N273">
        <f t="shared" si="32"/>
        <v>376</v>
      </c>
      <c r="O273"/>
      <c r="P273"/>
      <c r="Q273"/>
    </row>
    <row r="274" spans="2:17">
      <c r="B274" s="30">
        <f>資料貼入!A274</f>
        <v>44010</v>
      </c>
      <c r="C274" s="38">
        <f>資料貼入!A274</f>
        <v>44010</v>
      </c>
      <c r="D274" s="29">
        <f>資料貼入!B274</f>
        <v>0</v>
      </c>
      <c r="E274" s="29" cm="1">
        <f t="array" ref="E274">MovingDayDD($D$3:D274)</f>
        <v>-217503.84000000032</v>
      </c>
      <c r="F274" s="29">
        <f>IF(OR(C274&gt;總表!$B$30,C274=0),0,IF(E274=0,0,1+F273))</f>
        <v>18</v>
      </c>
      <c r="G274" s="29">
        <f t="shared" si="33"/>
        <v>0</v>
      </c>
      <c r="H274" s="42">
        <f t="shared" si="31"/>
        <v>0</v>
      </c>
      <c r="I274" s="43">
        <f t="shared" si="34"/>
        <v>0</v>
      </c>
      <c r="J274" s="42">
        <f t="shared" si="35"/>
        <v>44010</v>
      </c>
      <c r="K274" s="43">
        <f t="shared" si="36"/>
        <v>0</v>
      </c>
      <c r="L274">
        <f t="shared" si="37"/>
        <v>126</v>
      </c>
      <c r="M274">
        <f>IF($G274="","",COUNTIF($G$3:$G274, $G274))</f>
        <v>251</v>
      </c>
      <c r="N274">
        <f t="shared" si="32"/>
        <v>377</v>
      </c>
      <c r="O274"/>
      <c r="P274"/>
      <c r="Q274"/>
    </row>
    <row r="275" spans="2:17">
      <c r="B275" s="30">
        <f>資料貼入!A275</f>
        <v>44011</v>
      </c>
      <c r="C275" s="38">
        <f>資料貼入!A275</f>
        <v>44011</v>
      </c>
      <c r="D275" s="29">
        <f>資料貼入!B275</f>
        <v>-111235.97</v>
      </c>
      <c r="E275" s="29" cm="1">
        <f t="array" ref="E275">MovingDayDD($D$3:D275)</f>
        <v>-328739.81000000052</v>
      </c>
      <c r="F275" s="29">
        <f>IF(OR(C275&gt;總表!$B$30,C275=0),0,IF(E275=0,0,1+F274))</f>
        <v>19</v>
      </c>
      <c r="G275" s="29">
        <f t="shared" si="33"/>
        <v>0</v>
      </c>
      <c r="H275" s="42">
        <f t="shared" si="31"/>
        <v>0</v>
      </c>
      <c r="I275" s="43">
        <f t="shared" si="34"/>
        <v>0</v>
      </c>
      <c r="J275" s="42">
        <f t="shared" si="35"/>
        <v>44011</v>
      </c>
      <c r="K275" s="43">
        <f t="shared" si="36"/>
        <v>0</v>
      </c>
      <c r="L275">
        <f t="shared" si="37"/>
        <v>126</v>
      </c>
      <c r="M275">
        <f>IF($G275="","",COUNTIF($G$3:$G275, $G275))</f>
        <v>252</v>
      </c>
      <c r="N275">
        <f t="shared" si="32"/>
        <v>378</v>
      </c>
      <c r="O275"/>
      <c r="P275"/>
      <c r="Q275"/>
    </row>
    <row r="276" spans="2:17">
      <c r="B276" s="30">
        <f>資料貼入!A276</f>
        <v>44012</v>
      </c>
      <c r="C276" s="38">
        <f>資料貼入!A276</f>
        <v>44012</v>
      </c>
      <c r="D276" s="29">
        <f>資料貼入!B276</f>
        <v>-8362.41</v>
      </c>
      <c r="E276" s="29" cm="1">
        <f t="array" ref="E276">MovingDayDD($D$3:D276)</f>
        <v>-337102.22000000067</v>
      </c>
      <c r="F276" s="29">
        <f>IF(OR(C276&gt;總表!$B$30,C276=0),0,IF(E276=0,0,1+F275))</f>
        <v>20</v>
      </c>
      <c r="G276" s="29">
        <f t="shared" si="33"/>
        <v>0</v>
      </c>
      <c r="H276" s="42">
        <f t="shared" si="31"/>
        <v>0</v>
      </c>
      <c r="I276" s="43">
        <f t="shared" si="34"/>
        <v>0</v>
      </c>
      <c r="J276" s="42">
        <f t="shared" si="35"/>
        <v>44012</v>
      </c>
      <c r="K276" s="43">
        <f t="shared" si="36"/>
        <v>0</v>
      </c>
      <c r="L276">
        <f t="shared" si="37"/>
        <v>126</v>
      </c>
      <c r="M276">
        <f>IF($G276="","",COUNTIF($G$3:$G276, $G276))</f>
        <v>253</v>
      </c>
      <c r="N276">
        <f t="shared" si="32"/>
        <v>379</v>
      </c>
      <c r="O276"/>
      <c r="P276"/>
      <c r="Q276"/>
    </row>
    <row r="277" spans="2:17">
      <c r="B277" s="30">
        <f>資料貼入!A277</f>
        <v>44013</v>
      </c>
      <c r="C277" s="38">
        <f>資料貼入!A277</f>
        <v>44013</v>
      </c>
      <c r="D277" s="29">
        <f>資料貼入!B277</f>
        <v>40469.39</v>
      </c>
      <c r="E277" s="29" cm="1">
        <f t="array" ref="E277">MovingDayDD($D$3:D277)</f>
        <v>-296632.83000000054</v>
      </c>
      <c r="F277" s="29">
        <f>IF(OR(C277&gt;總表!$B$30,C277=0),0,IF(E277=0,0,1+F276))</f>
        <v>21</v>
      </c>
      <c r="G277" s="29">
        <f t="shared" si="33"/>
        <v>0</v>
      </c>
      <c r="H277" s="42">
        <f t="shared" si="31"/>
        <v>0</v>
      </c>
      <c r="I277" s="43">
        <f t="shared" si="34"/>
        <v>0</v>
      </c>
      <c r="J277" s="42">
        <f t="shared" si="35"/>
        <v>44013</v>
      </c>
      <c r="K277" s="43">
        <f t="shared" si="36"/>
        <v>0</v>
      </c>
      <c r="L277">
        <f t="shared" si="37"/>
        <v>126</v>
      </c>
      <c r="M277">
        <f>IF($G277="","",COUNTIF($G$3:$G277, $G277))</f>
        <v>254</v>
      </c>
      <c r="N277">
        <f t="shared" si="32"/>
        <v>380</v>
      </c>
      <c r="O277"/>
      <c r="P277"/>
      <c r="Q277"/>
    </row>
    <row r="278" spans="2:17">
      <c r="B278" s="30">
        <f>資料貼入!A278</f>
        <v>44014</v>
      </c>
      <c r="C278" s="38">
        <f>資料貼入!A278</f>
        <v>44014</v>
      </c>
      <c r="D278" s="29">
        <f>資料貼入!B278</f>
        <v>160207.35</v>
      </c>
      <c r="E278" s="29" cm="1">
        <f t="array" ref="E278">MovingDayDD($D$3:D278)</f>
        <v>-136425.48000000045</v>
      </c>
      <c r="F278" s="29">
        <f>IF(OR(C278&gt;總表!$B$30,C278=0),0,IF(E278=0,0,1+F277))</f>
        <v>22</v>
      </c>
      <c r="G278" s="29">
        <f t="shared" si="33"/>
        <v>0</v>
      </c>
      <c r="H278" s="42">
        <f t="shared" si="31"/>
        <v>0</v>
      </c>
      <c r="I278" s="43">
        <f t="shared" si="34"/>
        <v>0</v>
      </c>
      <c r="J278" s="42">
        <f t="shared" si="35"/>
        <v>44014</v>
      </c>
      <c r="K278" s="43">
        <f t="shared" si="36"/>
        <v>0</v>
      </c>
      <c r="L278">
        <f t="shared" si="37"/>
        <v>126</v>
      </c>
      <c r="M278">
        <f>IF($G278="","",COUNTIF($G$3:$G278, $G278))</f>
        <v>255</v>
      </c>
      <c r="N278">
        <f t="shared" si="32"/>
        <v>381</v>
      </c>
      <c r="O278"/>
      <c r="P278"/>
      <c r="Q278"/>
    </row>
    <row r="279" spans="2:17">
      <c r="B279" s="30">
        <f>資料貼入!A279</f>
        <v>44015</v>
      </c>
      <c r="C279" s="38">
        <f>資料貼入!A279</f>
        <v>44015</v>
      </c>
      <c r="D279" s="29">
        <f>資料貼入!B279</f>
        <v>119738.75</v>
      </c>
      <c r="E279" s="29" cm="1">
        <f t="array" ref="E279">MovingDayDD($D$3:D279)</f>
        <v>-16686.730000000447</v>
      </c>
      <c r="F279" s="29">
        <f>IF(OR(C279&gt;總表!$B$30,C279=0),0,IF(E279=0,0,1+F278))</f>
        <v>23</v>
      </c>
      <c r="G279" s="29">
        <f t="shared" si="33"/>
        <v>0</v>
      </c>
      <c r="H279" s="42">
        <f t="shared" si="31"/>
        <v>0</v>
      </c>
      <c r="I279" s="43">
        <f t="shared" si="34"/>
        <v>0</v>
      </c>
      <c r="J279" s="42">
        <f t="shared" si="35"/>
        <v>44015</v>
      </c>
      <c r="K279" s="43">
        <f t="shared" si="36"/>
        <v>0</v>
      </c>
      <c r="L279">
        <f t="shared" si="37"/>
        <v>126</v>
      </c>
      <c r="M279">
        <f>IF($G279="","",COUNTIF($G$3:$G279, $G279))</f>
        <v>256</v>
      </c>
      <c r="N279">
        <f t="shared" si="32"/>
        <v>382</v>
      </c>
      <c r="O279"/>
      <c r="P279"/>
      <c r="Q279"/>
    </row>
    <row r="280" spans="2:17">
      <c r="B280" s="30">
        <f>資料貼入!A280</f>
        <v>44016</v>
      </c>
      <c r="C280" s="38">
        <f>資料貼入!A280</f>
        <v>44016</v>
      </c>
      <c r="D280" s="29">
        <f>資料貼入!B280</f>
        <v>0</v>
      </c>
      <c r="E280" s="29" cm="1">
        <f t="array" ref="E280">MovingDayDD($D$3:D280)</f>
        <v>-16686.730000000447</v>
      </c>
      <c r="F280" s="29">
        <f>IF(OR(C280&gt;總表!$B$30,C280=0),0,IF(E280=0,0,1+F279))</f>
        <v>24</v>
      </c>
      <c r="G280" s="29">
        <f t="shared" si="33"/>
        <v>0</v>
      </c>
      <c r="H280" s="42">
        <f t="shared" si="31"/>
        <v>0</v>
      </c>
      <c r="I280" s="43">
        <f t="shared" si="34"/>
        <v>0</v>
      </c>
      <c r="J280" s="42">
        <f t="shared" si="35"/>
        <v>44016</v>
      </c>
      <c r="K280" s="43">
        <f t="shared" si="36"/>
        <v>0</v>
      </c>
      <c r="L280">
        <f t="shared" si="37"/>
        <v>126</v>
      </c>
      <c r="M280">
        <f>IF($G280="","",COUNTIF($G$3:$G280, $G280))</f>
        <v>257</v>
      </c>
      <c r="N280">
        <f t="shared" si="32"/>
        <v>383</v>
      </c>
      <c r="O280"/>
      <c r="P280"/>
      <c r="Q280"/>
    </row>
    <row r="281" spans="2:17">
      <c r="B281" s="30">
        <f>資料貼入!A281</f>
        <v>44017</v>
      </c>
      <c r="C281" s="38">
        <f>資料貼入!A281</f>
        <v>44017</v>
      </c>
      <c r="D281" s="29">
        <f>資料貼入!B281</f>
        <v>0</v>
      </c>
      <c r="E281" s="29" cm="1">
        <f t="array" ref="E281">MovingDayDD($D$3:D281)</f>
        <v>-16686.730000000447</v>
      </c>
      <c r="F281" s="29">
        <f>IF(OR(C281&gt;總表!$B$30,C281=0),0,IF(E281=0,0,1+F280))</f>
        <v>25</v>
      </c>
      <c r="G281" s="29">
        <f t="shared" si="33"/>
        <v>25</v>
      </c>
      <c r="H281" s="42">
        <f t="shared" si="31"/>
        <v>0</v>
      </c>
      <c r="I281" s="43">
        <f t="shared" si="34"/>
        <v>25</v>
      </c>
      <c r="J281" s="42">
        <f t="shared" si="35"/>
        <v>44017</v>
      </c>
      <c r="K281" s="43">
        <f t="shared" si="36"/>
        <v>25</v>
      </c>
      <c r="L281">
        <f t="shared" si="37"/>
        <v>24</v>
      </c>
      <c r="M281">
        <f>IF($G281="","",COUNTIF($G$3:$G281, $G281))</f>
        <v>2</v>
      </c>
      <c r="N281">
        <f t="shared" si="32"/>
        <v>26</v>
      </c>
      <c r="O281"/>
      <c r="P281"/>
      <c r="Q281"/>
    </row>
    <row r="282" spans="2:17">
      <c r="B282" s="30">
        <f>資料貼入!A282</f>
        <v>44018</v>
      </c>
      <c r="C282" s="38">
        <f>資料貼入!A282</f>
        <v>44018</v>
      </c>
      <c r="D282" s="29">
        <f>資料貼入!B282</f>
        <v>285599.84999999998</v>
      </c>
      <c r="E282" s="29" cm="1">
        <f t="array" ref="E282">MovingDayDD($D$3:D282)</f>
        <v>0</v>
      </c>
      <c r="F282" s="29">
        <f>IF(OR(C282&gt;總表!$B$30,C282=0),0,IF(E282=0,0,1+F281))</f>
        <v>0</v>
      </c>
      <c r="G282" s="29">
        <f t="shared" si="33"/>
        <v>0</v>
      </c>
      <c r="H282" s="42">
        <f t="shared" si="31"/>
        <v>0</v>
      </c>
      <c r="I282" s="43">
        <f t="shared" si="34"/>
        <v>0</v>
      </c>
      <c r="J282" s="42">
        <f t="shared" si="35"/>
        <v>0</v>
      </c>
      <c r="K282" s="43">
        <f t="shared" si="36"/>
        <v>0</v>
      </c>
      <c r="L282">
        <f t="shared" si="37"/>
        <v>126</v>
      </c>
      <c r="M282">
        <f>IF($G282="","",COUNTIF($G$3:$G282, $G282))</f>
        <v>258</v>
      </c>
      <c r="N282">
        <f t="shared" si="32"/>
        <v>384</v>
      </c>
      <c r="O282"/>
      <c r="P282"/>
      <c r="Q282"/>
    </row>
    <row r="283" spans="2:17">
      <c r="B283" s="30">
        <f>資料貼入!A283</f>
        <v>44019</v>
      </c>
      <c r="C283" s="38">
        <f>資料貼入!A283</f>
        <v>44019</v>
      </c>
      <c r="D283" s="29">
        <f>資料貼入!B283</f>
        <v>-22547.33</v>
      </c>
      <c r="E283" s="29" cm="1">
        <f t="array" ref="E283">MovingDayDD($D$3:D283)</f>
        <v>-22547.330000000075</v>
      </c>
      <c r="F283" s="29">
        <f>IF(OR(C283&gt;總表!$B$30,C283=0),0,IF(E283=0,0,1+F282))</f>
        <v>1</v>
      </c>
      <c r="G283" s="29">
        <f t="shared" si="33"/>
        <v>1</v>
      </c>
      <c r="H283" s="42">
        <f t="shared" si="31"/>
        <v>0</v>
      </c>
      <c r="I283" s="43">
        <f t="shared" si="34"/>
        <v>1</v>
      </c>
      <c r="J283" s="42">
        <f t="shared" si="35"/>
        <v>44019</v>
      </c>
      <c r="K283" s="43">
        <f t="shared" si="36"/>
        <v>1</v>
      </c>
      <c r="L283">
        <f t="shared" si="37"/>
        <v>103</v>
      </c>
      <c r="M283">
        <f>IF($G283="","",COUNTIF($G$3:$G283, $G283))</f>
        <v>6</v>
      </c>
      <c r="N283">
        <f t="shared" si="32"/>
        <v>109</v>
      </c>
      <c r="O283"/>
      <c r="P283"/>
      <c r="Q283"/>
    </row>
    <row r="284" spans="2:17">
      <c r="B284" s="30">
        <f>資料貼入!A284</f>
        <v>44020</v>
      </c>
      <c r="C284" s="38">
        <f>資料貼入!A284</f>
        <v>44020</v>
      </c>
      <c r="D284" s="29">
        <f>資料貼入!B284</f>
        <v>31600</v>
      </c>
      <c r="E284" s="29" cm="1">
        <f t="array" ref="E284">MovingDayDD($D$3:D284)</f>
        <v>0</v>
      </c>
      <c r="F284" s="29">
        <f>IF(OR(C284&gt;總表!$B$30,C284=0),0,IF(E284=0,0,1+F283))</f>
        <v>0</v>
      </c>
      <c r="G284" s="29">
        <f t="shared" si="33"/>
        <v>0</v>
      </c>
      <c r="H284" s="42">
        <f t="shared" si="31"/>
        <v>0</v>
      </c>
      <c r="I284" s="43">
        <f t="shared" si="34"/>
        <v>0</v>
      </c>
      <c r="J284" s="42">
        <f t="shared" si="35"/>
        <v>0</v>
      </c>
      <c r="K284" s="43">
        <f t="shared" si="36"/>
        <v>0</v>
      </c>
      <c r="L284">
        <f t="shared" si="37"/>
        <v>126</v>
      </c>
      <c r="M284">
        <f>IF($G284="","",COUNTIF($G$3:$G284, $G284))</f>
        <v>259</v>
      </c>
      <c r="N284">
        <f t="shared" si="32"/>
        <v>385</v>
      </c>
      <c r="O284"/>
      <c r="P284"/>
      <c r="Q284"/>
    </row>
    <row r="285" spans="2:17">
      <c r="B285" s="30">
        <f>資料貼入!A285</f>
        <v>44021</v>
      </c>
      <c r="C285" s="38">
        <f>資料貼入!A285</f>
        <v>44021</v>
      </c>
      <c r="D285" s="29">
        <f>資料貼入!B285</f>
        <v>17806.16</v>
      </c>
      <c r="E285" s="29" cm="1">
        <f t="array" ref="E285">MovingDayDD($D$3:D285)</f>
        <v>0</v>
      </c>
      <c r="F285" s="29">
        <f>IF(OR(C285&gt;總表!$B$30,C285=0),0,IF(E285=0,0,1+F284))</f>
        <v>0</v>
      </c>
      <c r="G285" s="29">
        <f t="shared" si="33"/>
        <v>0</v>
      </c>
      <c r="H285" s="42">
        <f t="shared" si="31"/>
        <v>0</v>
      </c>
      <c r="I285" s="43">
        <f t="shared" si="34"/>
        <v>0</v>
      </c>
      <c r="J285" s="42">
        <f t="shared" si="35"/>
        <v>0</v>
      </c>
      <c r="K285" s="43">
        <f t="shared" si="36"/>
        <v>0</v>
      </c>
      <c r="L285">
        <f t="shared" si="37"/>
        <v>126</v>
      </c>
      <c r="M285">
        <f>IF($G285="","",COUNTIF($G$3:$G285, $G285))</f>
        <v>260</v>
      </c>
      <c r="N285">
        <f t="shared" si="32"/>
        <v>386</v>
      </c>
      <c r="O285"/>
      <c r="P285"/>
      <c r="Q285"/>
    </row>
    <row r="286" spans="2:17">
      <c r="B286" s="30">
        <f>資料貼入!A286</f>
        <v>44022</v>
      </c>
      <c r="C286" s="38">
        <f>資料貼入!A286</f>
        <v>44022</v>
      </c>
      <c r="D286" s="29">
        <f>資料貼入!B286</f>
        <v>-113600.01</v>
      </c>
      <c r="E286" s="29" cm="1">
        <f t="array" ref="E286">MovingDayDD($D$3:D286)</f>
        <v>-113600.00999999978</v>
      </c>
      <c r="F286" s="29">
        <f>IF(OR(C286&gt;總表!$B$30,C286=0),0,IF(E286=0,0,1+F285))</f>
        <v>1</v>
      </c>
      <c r="G286" s="29">
        <f t="shared" si="33"/>
        <v>0</v>
      </c>
      <c r="H286" s="42">
        <f t="shared" si="31"/>
        <v>0</v>
      </c>
      <c r="I286" s="43">
        <f t="shared" si="34"/>
        <v>0</v>
      </c>
      <c r="J286" s="42">
        <f t="shared" si="35"/>
        <v>44022</v>
      </c>
      <c r="K286" s="43">
        <f t="shared" si="36"/>
        <v>0</v>
      </c>
      <c r="L286">
        <f t="shared" si="37"/>
        <v>126</v>
      </c>
      <c r="M286">
        <f>IF($G286="","",COUNTIF($G$3:$G286, $G286))</f>
        <v>261</v>
      </c>
      <c r="N286">
        <f t="shared" si="32"/>
        <v>387</v>
      </c>
      <c r="O286"/>
      <c r="P286"/>
      <c r="Q286"/>
    </row>
    <row r="287" spans="2:17">
      <c r="B287" s="30">
        <f>資料貼入!A287</f>
        <v>44023</v>
      </c>
      <c r="C287" s="38">
        <f>資料貼入!A287</f>
        <v>44023</v>
      </c>
      <c r="D287" s="29">
        <f>資料貼入!B287</f>
        <v>0</v>
      </c>
      <c r="E287" s="29" cm="1">
        <f t="array" ref="E287">MovingDayDD($D$3:D287)</f>
        <v>-113600.00999999978</v>
      </c>
      <c r="F287" s="29">
        <f>IF(OR(C287&gt;總表!$B$30,C287=0),0,IF(E287=0,0,1+F286))</f>
        <v>2</v>
      </c>
      <c r="G287" s="29">
        <f t="shared" si="33"/>
        <v>0</v>
      </c>
      <c r="H287" s="42">
        <f t="shared" si="31"/>
        <v>0</v>
      </c>
      <c r="I287" s="43">
        <f t="shared" si="34"/>
        <v>0</v>
      </c>
      <c r="J287" s="42">
        <f t="shared" si="35"/>
        <v>44023</v>
      </c>
      <c r="K287" s="43">
        <f t="shared" si="36"/>
        <v>0</v>
      </c>
      <c r="L287">
        <f t="shared" si="37"/>
        <v>126</v>
      </c>
      <c r="M287">
        <f>IF($G287="","",COUNTIF($G$3:$G287, $G287))</f>
        <v>262</v>
      </c>
      <c r="N287">
        <f t="shared" si="32"/>
        <v>388</v>
      </c>
      <c r="O287"/>
      <c r="P287"/>
      <c r="Q287"/>
    </row>
    <row r="288" spans="2:17">
      <c r="B288" s="30">
        <f>資料貼入!A288</f>
        <v>44024</v>
      </c>
      <c r="C288" s="38">
        <f>資料貼入!A288</f>
        <v>44024</v>
      </c>
      <c r="D288" s="29">
        <f>資料貼入!B288</f>
        <v>0</v>
      </c>
      <c r="E288" s="29" cm="1">
        <f t="array" ref="E288">MovingDayDD($D$3:D288)</f>
        <v>-113600.00999999978</v>
      </c>
      <c r="F288" s="29">
        <f>IF(OR(C288&gt;總表!$B$30,C288=0),0,IF(E288=0,0,1+F287))</f>
        <v>3</v>
      </c>
      <c r="G288" s="29">
        <f t="shared" si="33"/>
        <v>3</v>
      </c>
      <c r="H288" s="42">
        <f t="shared" si="31"/>
        <v>0</v>
      </c>
      <c r="I288" s="43">
        <f t="shared" si="34"/>
        <v>3</v>
      </c>
      <c r="J288" s="42">
        <f t="shared" si="35"/>
        <v>44024</v>
      </c>
      <c r="K288" s="43">
        <f t="shared" si="36"/>
        <v>3</v>
      </c>
      <c r="L288">
        <f t="shared" si="37"/>
        <v>84</v>
      </c>
      <c r="M288">
        <f>IF($G288="","",COUNTIF($G$3:$G288, $G288))</f>
        <v>2</v>
      </c>
      <c r="N288">
        <f t="shared" si="32"/>
        <v>86</v>
      </c>
      <c r="O288"/>
      <c r="P288"/>
      <c r="Q288"/>
    </row>
    <row r="289" spans="2:17">
      <c r="B289" s="30">
        <f>資料貼入!A289</f>
        <v>44025</v>
      </c>
      <c r="C289" s="38">
        <f>資料貼入!A289</f>
        <v>44025</v>
      </c>
      <c r="D289" s="29">
        <f>資料貼入!B289</f>
        <v>177304.46</v>
      </c>
      <c r="E289" s="29" cm="1">
        <f t="array" ref="E289">MovingDayDD($D$3:D289)</f>
        <v>0</v>
      </c>
      <c r="F289" s="29">
        <f>IF(OR(C289&gt;總表!$B$30,C289=0),0,IF(E289=0,0,1+F288))</f>
        <v>0</v>
      </c>
      <c r="G289" s="29">
        <f t="shared" si="33"/>
        <v>0</v>
      </c>
      <c r="H289" s="42">
        <f t="shared" si="31"/>
        <v>0</v>
      </c>
      <c r="I289" s="43">
        <f t="shared" si="34"/>
        <v>0</v>
      </c>
      <c r="J289" s="42">
        <f t="shared" si="35"/>
        <v>0</v>
      </c>
      <c r="K289" s="43">
        <f t="shared" si="36"/>
        <v>0</v>
      </c>
      <c r="L289">
        <f t="shared" si="37"/>
        <v>126</v>
      </c>
      <c r="M289">
        <f>IF($G289="","",COUNTIF($G$3:$G289, $G289))</f>
        <v>263</v>
      </c>
      <c r="N289">
        <f t="shared" si="32"/>
        <v>389</v>
      </c>
      <c r="O289"/>
      <c r="P289"/>
      <c r="Q289"/>
    </row>
    <row r="290" spans="2:17">
      <c r="B290" s="30">
        <f>資料貼入!A290</f>
        <v>44026</v>
      </c>
      <c r="C290" s="38">
        <f>資料貼入!A290</f>
        <v>44026</v>
      </c>
      <c r="D290" s="29">
        <f>資料貼入!B290</f>
        <v>-44187.93</v>
      </c>
      <c r="E290" s="29" cm="1">
        <f t="array" ref="E290">MovingDayDD($D$3:D290)</f>
        <v>-44187.929999999702</v>
      </c>
      <c r="F290" s="29">
        <f>IF(OR(C290&gt;總表!$B$30,C290=0),0,IF(E290=0,0,1+F289))</f>
        <v>1</v>
      </c>
      <c r="G290" s="29">
        <f t="shared" si="33"/>
        <v>0</v>
      </c>
      <c r="H290" s="42">
        <f t="shared" si="31"/>
        <v>0</v>
      </c>
      <c r="I290" s="43">
        <f t="shared" si="34"/>
        <v>0</v>
      </c>
      <c r="J290" s="42">
        <f t="shared" si="35"/>
        <v>44026</v>
      </c>
      <c r="K290" s="43">
        <f t="shared" si="36"/>
        <v>0</v>
      </c>
      <c r="L290">
        <f t="shared" si="37"/>
        <v>126</v>
      </c>
      <c r="M290">
        <f>IF($G290="","",COUNTIF($G$3:$G290, $G290))</f>
        <v>264</v>
      </c>
      <c r="N290">
        <f t="shared" si="32"/>
        <v>390</v>
      </c>
      <c r="O290"/>
      <c r="P290"/>
      <c r="Q290"/>
    </row>
    <row r="291" spans="2:17">
      <c r="B291" s="30">
        <f>資料貼入!A291</f>
        <v>44027</v>
      </c>
      <c r="C291" s="38">
        <f>資料貼入!A291</f>
        <v>44027</v>
      </c>
      <c r="D291" s="29">
        <f>資料貼入!B291</f>
        <v>40960.22</v>
      </c>
      <c r="E291" s="29" cm="1">
        <f t="array" ref="E291">MovingDayDD($D$3:D291)</f>
        <v>-3227.7099999999627</v>
      </c>
      <c r="F291" s="29">
        <f>IF(OR(C291&gt;總表!$B$30,C291=0),0,IF(E291=0,0,1+F290))</f>
        <v>2</v>
      </c>
      <c r="G291" s="29">
        <f t="shared" si="33"/>
        <v>0</v>
      </c>
      <c r="H291" s="42">
        <f t="shared" si="31"/>
        <v>0</v>
      </c>
      <c r="I291" s="43">
        <f t="shared" si="34"/>
        <v>0</v>
      </c>
      <c r="J291" s="42">
        <f t="shared" si="35"/>
        <v>44027</v>
      </c>
      <c r="K291" s="43">
        <f t="shared" si="36"/>
        <v>0</v>
      </c>
      <c r="L291">
        <f t="shared" si="37"/>
        <v>126</v>
      </c>
      <c r="M291">
        <f>IF($G291="","",COUNTIF($G$3:$G291, $G291))</f>
        <v>265</v>
      </c>
      <c r="N291">
        <f t="shared" si="32"/>
        <v>391</v>
      </c>
      <c r="O291"/>
      <c r="P291"/>
      <c r="Q291"/>
    </row>
    <row r="292" spans="2:17">
      <c r="B292" s="30">
        <f>資料貼入!A292</f>
        <v>44028</v>
      </c>
      <c r="C292" s="38">
        <f>資料貼入!A292</f>
        <v>44028</v>
      </c>
      <c r="D292" s="29">
        <f>資料貼入!B292</f>
        <v>-30765.97</v>
      </c>
      <c r="E292" s="29" cm="1">
        <f t="array" ref="E292">MovingDayDD($D$3:D292)</f>
        <v>-33993.679999999702</v>
      </c>
      <c r="F292" s="29">
        <f>IF(OR(C292&gt;總表!$B$30,C292=0),0,IF(E292=0,0,1+F291))</f>
        <v>3</v>
      </c>
      <c r="G292" s="29">
        <f t="shared" si="33"/>
        <v>0</v>
      </c>
      <c r="H292" s="42">
        <f t="shared" si="31"/>
        <v>0</v>
      </c>
      <c r="I292" s="43">
        <f t="shared" si="34"/>
        <v>0</v>
      </c>
      <c r="J292" s="42">
        <f t="shared" si="35"/>
        <v>44028</v>
      </c>
      <c r="K292" s="43">
        <f t="shared" si="36"/>
        <v>0</v>
      </c>
      <c r="L292">
        <f t="shared" si="37"/>
        <v>126</v>
      </c>
      <c r="M292">
        <f>IF($G292="","",COUNTIF($G$3:$G292, $G292))</f>
        <v>266</v>
      </c>
      <c r="N292">
        <f t="shared" si="32"/>
        <v>392</v>
      </c>
      <c r="O292"/>
      <c r="P292"/>
      <c r="Q292"/>
    </row>
    <row r="293" spans="2:17">
      <c r="B293" s="30">
        <f>資料貼入!A293</f>
        <v>44029</v>
      </c>
      <c r="C293" s="38">
        <f>資料貼入!A293</f>
        <v>44029</v>
      </c>
      <c r="D293" s="29">
        <f>資料貼入!B293</f>
        <v>-27125.309999999998</v>
      </c>
      <c r="E293" s="29" cm="1">
        <f t="array" ref="E293">MovingDayDD($D$3:D293)</f>
        <v>-61118.989999999292</v>
      </c>
      <c r="F293" s="29">
        <f>IF(OR(C293&gt;總表!$B$30,C293=0),0,IF(E293=0,0,1+F292))</f>
        <v>4</v>
      </c>
      <c r="G293" s="29">
        <f t="shared" si="33"/>
        <v>0</v>
      </c>
      <c r="H293" s="42">
        <f t="shared" si="31"/>
        <v>0</v>
      </c>
      <c r="I293" s="43">
        <f t="shared" si="34"/>
        <v>0</v>
      </c>
      <c r="J293" s="42">
        <f t="shared" si="35"/>
        <v>44029</v>
      </c>
      <c r="K293" s="43">
        <f t="shared" si="36"/>
        <v>0</v>
      </c>
      <c r="L293">
        <f t="shared" si="37"/>
        <v>126</v>
      </c>
      <c r="M293">
        <f>IF($G293="","",COUNTIF($G$3:$G293, $G293))</f>
        <v>267</v>
      </c>
      <c r="N293">
        <f t="shared" si="32"/>
        <v>393</v>
      </c>
      <c r="O293"/>
      <c r="P293"/>
      <c r="Q293"/>
    </row>
    <row r="294" spans="2:17">
      <c r="B294" s="30">
        <f>資料貼入!A294</f>
        <v>44030</v>
      </c>
      <c r="C294" s="38">
        <f>資料貼入!A294</f>
        <v>44030</v>
      </c>
      <c r="D294" s="29">
        <f>資料貼入!B294</f>
        <v>0</v>
      </c>
      <c r="E294" s="29" cm="1">
        <f t="array" ref="E294">MovingDayDD($D$3:D294)</f>
        <v>-61118.989999999292</v>
      </c>
      <c r="F294" s="29">
        <f>IF(OR(C294&gt;總表!$B$30,C294=0),0,IF(E294=0,0,1+F293))</f>
        <v>5</v>
      </c>
      <c r="G294" s="29">
        <f t="shared" si="33"/>
        <v>0</v>
      </c>
      <c r="H294" s="42">
        <f t="shared" si="31"/>
        <v>0</v>
      </c>
      <c r="I294" s="43">
        <f t="shared" si="34"/>
        <v>0</v>
      </c>
      <c r="J294" s="42">
        <f t="shared" si="35"/>
        <v>44030</v>
      </c>
      <c r="K294" s="43">
        <f t="shared" si="36"/>
        <v>0</v>
      </c>
      <c r="L294">
        <f t="shared" si="37"/>
        <v>126</v>
      </c>
      <c r="M294">
        <f>IF($G294="","",COUNTIF($G$3:$G294, $G294))</f>
        <v>268</v>
      </c>
      <c r="N294">
        <f t="shared" si="32"/>
        <v>394</v>
      </c>
      <c r="O294"/>
      <c r="P294"/>
      <c r="Q294"/>
    </row>
    <row r="295" spans="2:17">
      <c r="B295" s="30">
        <f>資料貼入!A295</f>
        <v>44031</v>
      </c>
      <c r="C295" s="38">
        <f>資料貼入!A295</f>
        <v>44031</v>
      </c>
      <c r="D295" s="29">
        <f>資料貼入!B295</f>
        <v>0</v>
      </c>
      <c r="E295" s="29" cm="1">
        <f t="array" ref="E295">MovingDayDD($D$3:D295)</f>
        <v>-61118.989999999292</v>
      </c>
      <c r="F295" s="29">
        <f>IF(OR(C295&gt;總表!$B$30,C295=0),0,IF(E295=0,0,1+F294))</f>
        <v>6</v>
      </c>
      <c r="G295" s="29">
        <f t="shared" si="33"/>
        <v>0</v>
      </c>
      <c r="H295" s="42">
        <f t="shared" si="31"/>
        <v>0</v>
      </c>
      <c r="I295" s="43">
        <f t="shared" si="34"/>
        <v>0</v>
      </c>
      <c r="J295" s="42">
        <f t="shared" si="35"/>
        <v>44031</v>
      </c>
      <c r="K295" s="43">
        <f t="shared" si="36"/>
        <v>0</v>
      </c>
      <c r="L295">
        <f t="shared" si="37"/>
        <v>126</v>
      </c>
      <c r="M295">
        <f>IF($G295="","",COUNTIF($G$3:$G295, $G295))</f>
        <v>269</v>
      </c>
      <c r="N295">
        <f t="shared" si="32"/>
        <v>395</v>
      </c>
      <c r="O295"/>
      <c r="P295"/>
      <c r="Q295"/>
    </row>
    <row r="296" spans="2:17">
      <c r="B296" s="30">
        <f>資料貼入!A296</f>
        <v>44032</v>
      </c>
      <c r="C296" s="38">
        <f>資料貼入!A296</f>
        <v>44032</v>
      </c>
      <c r="D296" s="29">
        <f>資料貼入!B296</f>
        <v>-637.98999999999978</v>
      </c>
      <c r="E296" s="29" cm="1">
        <f t="array" ref="E296">MovingDayDD($D$3:D296)</f>
        <v>-61756.979999999516</v>
      </c>
      <c r="F296" s="29">
        <f>IF(OR(C296&gt;總表!$B$30,C296=0),0,IF(E296=0,0,1+F295))</f>
        <v>7</v>
      </c>
      <c r="G296" s="29">
        <f t="shared" si="33"/>
        <v>7</v>
      </c>
      <c r="H296" s="42">
        <f t="shared" si="31"/>
        <v>0</v>
      </c>
      <c r="I296" s="43">
        <f t="shared" si="34"/>
        <v>7</v>
      </c>
      <c r="J296" s="42">
        <f t="shared" si="35"/>
        <v>44032</v>
      </c>
      <c r="K296" s="43">
        <f t="shared" si="36"/>
        <v>7</v>
      </c>
      <c r="L296">
        <f t="shared" si="37"/>
        <v>52</v>
      </c>
      <c r="M296">
        <f>IF($G296="","",COUNTIF($G$3:$G296, $G296))</f>
        <v>1</v>
      </c>
      <c r="N296">
        <f t="shared" si="32"/>
        <v>53</v>
      </c>
      <c r="O296"/>
      <c r="P296"/>
      <c r="Q296"/>
    </row>
    <row r="297" spans="2:17">
      <c r="B297" s="30">
        <f>資料貼入!A297</f>
        <v>44033</v>
      </c>
      <c r="C297" s="38">
        <f>資料貼入!A297</f>
        <v>44033</v>
      </c>
      <c r="D297" s="29">
        <f>資料貼入!B297</f>
        <v>209366.27999999997</v>
      </c>
      <c r="E297" s="29" cm="1">
        <f t="array" ref="E297">MovingDayDD($D$3:D297)</f>
        <v>0</v>
      </c>
      <c r="F297" s="29">
        <f>IF(OR(C297&gt;總表!$B$30,C297=0),0,IF(E297=0,0,1+F296))</f>
        <v>0</v>
      </c>
      <c r="G297" s="29">
        <f t="shared" si="33"/>
        <v>0</v>
      </c>
      <c r="H297" s="42">
        <f t="shared" si="31"/>
        <v>0</v>
      </c>
      <c r="I297" s="43">
        <f t="shared" si="34"/>
        <v>0</v>
      </c>
      <c r="J297" s="42">
        <f t="shared" si="35"/>
        <v>0</v>
      </c>
      <c r="K297" s="43">
        <f t="shared" si="36"/>
        <v>0</v>
      </c>
      <c r="L297">
        <f t="shared" si="37"/>
        <v>126</v>
      </c>
      <c r="M297">
        <f>IF($G297="","",COUNTIF($G$3:$G297, $G297))</f>
        <v>270</v>
      </c>
      <c r="N297">
        <f t="shared" si="32"/>
        <v>396</v>
      </c>
      <c r="O297"/>
      <c r="P297"/>
      <c r="Q297"/>
    </row>
    <row r="298" spans="2:17">
      <c r="B298" s="30">
        <f>資料貼入!A298</f>
        <v>44034</v>
      </c>
      <c r="C298" s="38">
        <f>資料貼入!A298</f>
        <v>44034</v>
      </c>
      <c r="D298" s="29">
        <f>資料貼入!B298</f>
        <v>-1976.9300000000003</v>
      </c>
      <c r="E298" s="29" cm="1">
        <f t="array" ref="E298">MovingDayDD($D$3:D298)</f>
        <v>-1976.929999999702</v>
      </c>
      <c r="F298" s="29">
        <f>IF(OR(C298&gt;總表!$B$30,C298=0),0,IF(E298=0,0,1+F297))</f>
        <v>1</v>
      </c>
      <c r="G298" s="29">
        <f t="shared" si="33"/>
        <v>0</v>
      </c>
      <c r="H298" s="42">
        <f t="shared" si="31"/>
        <v>0</v>
      </c>
      <c r="I298" s="43">
        <f t="shared" si="34"/>
        <v>0</v>
      </c>
      <c r="J298" s="42">
        <f t="shared" si="35"/>
        <v>44034</v>
      </c>
      <c r="K298" s="43">
        <f t="shared" si="36"/>
        <v>0</v>
      </c>
      <c r="L298">
        <f t="shared" si="37"/>
        <v>126</v>
      </c>
      <c r="M298">
        <f>IF($G298="","",COUNTIF($G$3:$G298, $G298))</f>
        <v>271</v>
      </c>
      <c r="N298">
        <f t="shared" si="32"/>
        <v>397</v>
      </c>
      <c r="O298"/>
      <c r="P298"/>
      <c r="Q298"/>
    </row>
    <row r="299" spans="2:17">
      <c r="B299" s="30">
        <f>資料貼入!A299</f>
        <v>44035</v>
      </c>
      <c r="C299" s="38">
        <f>資料貼入!A299</f>
        <v>44035</v>
      </c>
      <c r="D299" s="29">
        <f>資料貼入!B299</f>
        <v>-41940.92</v>
      </c>
      <c r="E299" s="29" cm="1">
        <f t="array" ref="E299">MovingDayDD($D$3:D299)</f>
        <v>-43917.849999999627</v>
      </c>
      <c r="F299" s="29">
        <f>IF(OR(C299&gt;總表!$B$30,C299=0),0,IF(E299=0,0,1+F298))</f>
        <v>2</v>
      </c>
      <c r="G299" s="29">
        <f t="shared" si="33"/>
        <v>0</v>
      </c>
      <c r="H299" s="42">
        <f t="shared" si="31"/>
        <v>0</v>
      </c>
      <c r="I299" s="43">
        <f t="shared" si="34"/>
        <v>0</v>
      </c>
      <c r="J299" s="42">
        <f t="shared" si="35"/>
        <v>44035</v>
      </c>
      <c r="K299" s="43">
        <f t="shared" si="36"/>
        <v>0</v>
      </c>
      <c r="L299">
        <f t="shared" si="37"/>
        <v>126</v>
      </c>
      <c r="M299">
        <f>IF($G299="","",COUNTIF($G$3:$G299, $G299))</f>
        <v>272</v>
      </c>
      <c r="N299">
        <f t="shared" si="32"/>
        <v>398</v>
      </c>
      <c r="O299"/>
      <c r="P299"/>
      <c r="Q299"/>
    </row>
    <row r="300" spans="2:17">
      <c r="B300" s="30">
        <f>資料貼入!A300</f>
        <v>44036</v>
      </c>
      <c r="C300" s="38">
        <f>資料貼入!A300</f>
        <v>44036</v>
      </c>
      <c r="D300" s="29">
        <f>資料貼入!B300</f>
        <v>-122466.01</v>
      </c>
      <c r="E300" s="29" cm="1">
        <f t="array" ref="E300">MovingDayDD($D$3:D300)</f>
        <v>-166383.8599999994</v>
      </c>
      <c r="F300" s="29">
        <f>IF(OR(C300&gt;總表!$B$30,C300=0),0,IF(E300=0,0,1+F299))</f>
        <v>3</v>
      </c>
      <c r="G300" s="29">
        <f t="shared" si="33"/>
        <v>0</v>
      </c>
      <c r="H300" s="42">
        <f t="shared" si="31"/>
        <v>0</v>
      </c>
      <c r="I300" s="43">
        <f t="shared" si="34"/>
        <v>0</v>
      </c>
      <c r="J300" s="42">
        <f t="shared" si="35"/>
        <v>44036</v>
      </c>
      <c r="K300" s="43">
        <f t="shared" si="36"/>
        <v>0</v>
      </c>
      <c r="L300">
        <f t="shared" si="37"/>
        <v>126</v>
      </c>
      <c r="M300">
        <f>IF($G300="","",COUNTIF($G$3:$G300, $G300))</f>
        <v>273</v>
      </c>
      <c r="N300">
        <f t="shared" si="32"/>
        <v>399</v>
      </c>
      <c r="O300"/>
      <c r="P300"/>
      <c r="Q300"/>
    </row>
    <row r="301" spans="2:17">
      <c r="B301" s="30">
        <f>資料貼入!A301</f>
        <v>44037</v>
      </c>
      <c r="C301" s="38">
        <f>資料貼入!A301</f>
        <v>44037</v>
      </c>
      <c r="D301" s="29">
        <f>資料貼入!B301</f>
        <v>0</v>
      </c>
      <c r="E301" s="29" cm="1">
        <f t="array" ref="E301">MovingDayDD($D$3:D301)</f>
        <v>-166383.8599999994</v>
      </c>
      <c r="F301" s="29">
        <f>IF(OR(C301&gt;總表!$B$30,C301=0),0,IF(E301=0,0,1+F300))</f>
        <v>4</v>
      </c>
      <c r="G301" s="29">
        <f t="shared" si="33"/>
        <v>0</v>
      </c>
      <c r="H301" s="42">
        <f t="shared" si="31"/>
        <v>0</v>
      </c>
      <c r="I301" s="43">
        <f t="shared" si="34"/>
        <v>0</v>
      </c>
      <c r="J301" s="42">
        <f t="shared" si="35"/>
        <v>44037</v>
      </c>
      <c r="K301" s="43">
        <f t="shared" si="36"/>
        <v>0</v>
      </c>
      <c r="L301">
        <f t="shared" si="37"/>
        <v>126</v>
      </c>
      <c r="M301">
        <f>IF($G301="","",COUNTIF($G$3:$G301, $G301))</f>
        <v>274</v>
      </c>
      <c r="N301">
        <f t="shared" si="32"/>
        <v>400</v>
      </c>
      <c r="O301"/>
      <c r="P301"/>
      <c r="Q301"/>
    </row>
    <row r="302" spans="2:17">
      <c r="B302" s="30">
        <f>資料貼入!A302</f>
        <v>44038</v>
      </c>
      <c r="C302" s="38">
        <f>資料貼入!A302</f>
        <v>44038</v>
      </c>
      <c r="D302" s="29">
        <f>資料貼入!B302</f>
        <v>0</v>
      </c>
      <c r="E302" s="29" cm="1">
        <f t="array" ref="E302">MovingDayDD($D$3:D302)</f>
        <v>-166383.8599999994</v>
      </c>
      <c r="F302" s="29">
        <f>IF(OR(C302&gt;總表!$B$30,C302=0),0,IF(E302=0,0,1+F301))</f>
        <v>5</v>
      </c>
      <c r="G302" s="29">
        <f t="shared" si="33"/>
        <v>5</v>
      </c>
      <c r="H302" s="42">
        <f t="shared" si="31"/>
        <v>0</v>
      </c>
      <c r="I302" s="43">
        <f t="shared" si="34"/>
        <v>5</v>
      </c>
      <c r="J302" s="42">
        <f t="shared" si="35"/>
        <v>44038</v>
      </c>
      <c r="K302" s="43">
        <f t="shared" si="36"/>
        <v>5</v>
      </c>
      <c r="L302">
        <f t="shared" si="37"/>
        <v>65</v>
      </c>
      <c r="M302">
        <f>IF($G302="","",COUNTIF($G$3:$G302, $G302))</f>
        <v>3</v>
      </c>
      <c r="N302">
        <f t="shared" si="32"/>
        <v>68</v>
      </c>
      <c r="O302"/>
      <c r="P302"/>
      <c r="Q302"/>
    </row>
    <row r="303" spans="2:17">
      <c r="B303" s="30">
        <f>資料貼入!A303</f>
        <v>44039</v>
      </c>
      <c r="C303" s="38">
        <f>資料貼入!A303</f>
        <v>44039</v>
      </c>
      <c r="D303" s="29">
        <f>資料貼入!B303</f>
        <v>224854.08</v>
      </c>
      <c r="E303" s="29" cm="1">
        <f t="array" ref="E303">MovingDayDD($D$3:D303)</f>
        <v>0</v>
      </c>
      <c r="F303" s="29">
        <f>IF(OR(C303&gt;總表!$B$30,C303=0),0,IF(E303=0,0,1+F302))</f>
        <v>0</v>
      </c>
      <c r="G303" s="29">
        <f t="shared" si="33"/>
        <v>0</v>
      </c>
      <c r="H303" s="42">
        <f t="shared" si="31"/>
        <v>0</v>
      </c>
      <c r="I303" s="43">
        <f t="shared" si="34"/>
        <v>0</v>
      </c>
      <c r="J303" s="42">
        <f t="shared" si="35"/>
        <v>0</v>
      </c>
      <c r="K303" s="43">
        <f t="shared" si="36"/>
        <v>0</v>
      </c>
      <c r="L303">
        <f t="shared" si="37"/>
        <v>126</v>
      </c>
      <c r="M303">
        <f>IF($G303="","",COUNTIF($G$3:$G303, $G303))</f>
        <v>275</v>
      </c>
      <c r="N303">
        <f t="shared" si="32"/>
        <v>401</v>
      </c>
      <c r="O303"/>
      <c r="P303"/>
      <c r="Q303"/>
    </row>
    <row r="304" spans="2:17">
      <c r="B304" s="30">
        <f>資料貼入!A304</f>
        <v>44040</v>
      </c>
      <c r="C304" s="38">
        <f>資料貼入!A304</f>
        <v>44040</v>
      </c>
      <c r="D304" s="29">
        <f>資料貼入!B304</f>
        <v>134905.27000000002</v>
      </c>
      <c r="E304" s="29" cm="1">
        <f t="array" ref="E304">MovingDayDD($D$3:D304)</f>
        <v>0</v>
      </c>
      <c r="F304" s="29">
        <f>IF(OR(C304&gt;總表!$B$30,C304=0),0,IF(E304=0,0,1+F303))</f>
        <v>0</v>
      </c>
      <c r="G304" s="29">
        <f t="shared" si="33"/>
        <v>0</v>
      </c>
      <c r="H304" s="42">
        <f t="shared" si="31"/>
        <v>0</v>
      </c>
      <c r="I304" s="43">
        <f t="shared" si="34"/>
        <v>0</v>
      </c>
      <c r="J304" s="42">
        <f t="shared" si="35"/>
        <v>0</v>
      </c>
      <c r="K304" s="43">
        <f t="shared" si="36"/>
        <v>0</v>
      </c>
      <c r="L304">
        <f t="shared" si="37"/>
        <v>126</v>
      </c>
      <c r="M304">
        <f>IF($G304="","",COUNTIF($G$3:$G304, $G304))</f>
        <v>276</v>
      </c>
      <c r="N304">
        <f t="shared" si="32"/>
        <v>402</v>
      </c>
      <c r="O304"/>
      <c r="P304"/>
      <c r="Q304"/>
    </row>
    <row r="305" spans="2:17">
      <c r="B305" s="30">
        <f>資料貼入!A305</f>
        <v>44041</v>
      </c>
      <c r="C305" s="38">
        <f>資料貼入!A305</f>
        <v>44041</v>
      </c>
      <c r="D305" s="29">
        <f>資料貼入!B305</f>
        <v>-41700</v>
      </c>
      <c r="E305" s="29" cm="1">
        <f t="array" ref="E305">MovingDayDD($D$3:D305)</f>
        <v>-41700</v>
      </c>
      <c r="F305" s="29">
        <f>IF(OR(C305&gt;總表!$B$30,C305=0),0,IF(E305=0,0,1+F304))</f>
        <v>1</v>
      </c>
      <c r="G305" s="29">
        <f t="shared" si="33"/>
        <v>1</v>
      </c>
      <c r="H305" s="42">
        <f t="shared" si="31"/>
        <v>0</v>
      </c>
      <c r="I305" s="43">
        <f t="shared" si="34"/>
        <v>1</v>
      </c>
      <c r="J305" s="42">
        <f t="shared" si="35"/>
        <v>44041</v>
      </c>
      <c r="K305" s="43">
        <f t="shared" si="36"/>
        <v>1</v>
      </c>
      <c r="L305">
        <f t="shared" si="37"/>
        <v>103</v>
      </c>
      <c r="M305">
        <f>IF($G305="","",COUNTIF($G$3:$G305, $G305))</f>
        <v>7</v>
      </c>
      <c r="N305">
        <f t="shared" si="32"/>
        <v>110</v>
      </c>
      <c r="O305"/>
      <c r="P305"/>
      <c r="Q305"/>
    </row>
    <row r="306" spans="2:17">
      <c r="B306" s="30">
        <f>資料貼入!A306</f>
        <v>44042</v>
      </c>
      <c r="C306" s="38">
        <f>資料貼入!A306</f>
        <v>44042</v>
      </c>
      <c r="D306" s="29">
        <f>資料貼入!B306</f>
        <v>71891.48</v>
      </c>
      <c r="E306" s="29" cm="1">
        <f t="array" ref="E306">MovingDayDD($D$3:D306)</f>
        <v>0</v>
      </c>
      <c r="F306" s="29">
        <f>IF(OR(C306&gt;總表!$B$30,C306=0),0,IF(E306=0,0,1+F305))</f>
        <v>0</v>
      </c>
      <c r="G306" s="29">
        <f t="shared" si="33"/>
        <v>0</v>
      </c>
      <c r="H306" s="42">
        <f t="shared" si="31"/>
        <v>0</v>
      </c>
      <c r="I306" s="43">
        <f t="shared" si="34"/>
        <v>0</v>
      </c>
      <c r="J306" s="42">
        <f t="shared" si="35"/>
        <v>0</v>
      </c>
      <c r="K306" s="43">
        <f t="shared" si="36"/>
        <v>0</v>
      </c>
      <c r="L306">
        <f t="shared" si="37"/>
        <v>126</v>
      </c>
      <c r="M306">
        <f>IF($G306="","",COUNTIF($G$3:$G306, $G306))</f>
        <v>277</v>
      </c>
      <c r="N306">
        <f t="shared" si="32"/>
        <v>403</v>
      </c>
      <c r="O306"/>
      <c r="P306"/>
      <c r="Q306"/>
    </row>
    <row r="307" spans="2:17">
      <c r="B307" s="30">
        <f>資料貼入!A307</f>
        <v>44043</v>
      </c>
      <c r="C307" s="38">
        <f>資料貼入!A307</f>
        <v>44043</v>
      </c>
      <c r="D307" s="29">
        <f>資料貼入!B307</f>
        <v>-68154.95</v>
      </c>
      <c r="E307" s="29" cm="1">
        <f t="array" ref="E307">MovingDayDD($D$3:D307)</f>
        <v>-68154.950000000186</v>
      </c>
      <c r="F307" s="29">
        <f>IF(OR(C307&gt;總表!$B$30,C307=0),0,IF(E307=0,0,1+F306))</f>
        <v>1</v>
      </c>
      <c r="G307" s="29">
        <f t="shared" si="33"/>
        <v>0</v>
      </c>
      <c r="H307" s="42">
        <f t="shared" si="31"/>
        <v>0</v>
      </c>
      <c r="I307" s="43">
        <f t="shared" si="34"/>
        <v>0</v>
      </c>
      <c r="J307" s="42">
        <f t="shared" si="35"/>
        <v>44043</v>
      </c>
      <c r="K307" s="43">
        <f t="shared" si="36"/>
        <v>0</v>
      </c>
      <c r="L307">
        <f t="shared" si="37"/>
        <v>126</v>
      </c>
      <c r="M307">
        <f>IF($G307="","",COUNTIF($G$3:$G307, $G307))</f>
        <v>278</v>
      </c>
      <c r="N307">
        <f t="shared" si="32"/>
        <v>404</v>
      </c>
      <c r="O307"/>
      <c r="P307"/>
      <c r="Q307"/>
    </row>
    <row r="308" spans="2:17">
      <c r="B308" s="30">
        <f>資料貼入!A308</f>
        <v>44044</v>
      </c>
      <c r="C308" s="38">
        <f>資料貼入!A308</f>
        <v>44044</v>
      </c>
      <c r="D308" s="29">
        <f>資料貼入!B308</f>
        <v>0</v>
      </c>
      <c r="E308" s="29" cm="1">
        <f t="array" ref="E308">MovingDayDD($D$3:D308)</f>
        <v>-68154.950000000186</v>
      </c>
      <c r="F308" s="29">
        <f>IF(OR(C308&gt;總表!$B$30,C308=0),0,IF(E308=0,0,1+F307))</f>
        <v>2</v>
      </c>
      <c r="G308" s="29">
        <f t="shared" si="33"/>
        <v>0</v>
      </c>
      <c r="H308" s="42">
        <f t="shared" si="31"/>
        <v>0</v>
      </c>
      <c r="I308" s="43">
        <f t="shared" si="34"/>
        <v>0</v>
      </c>
      <c r="J308" s="42">
        <f t="shared" si="35"/>
        <v>44044</v>
      </c>
      <c r="K308" s="43">
        <f t="shared" si="36"/>
        <v>0</v>
      </c>
      <c r="L308">
        <f t="shared" si="37"/>
        <v>126</v>
      </c>
      <c r="M308">
        <f>IF($G308="","",COUNTIF($G$3:$G308, $G308))</f>
        <v>279</v>
      </c>
      <c r="N308">
        <f t="shared" si="32"/>
        <v>405</v>
      </c>
      <c r="O308"/>
      <c r="P308"/>
      <c r="Q308"/>
    </row>
    <row r="309" spans="2:17">
      <c r="B309" s="30">
        <f>資料貼入!A309</f>
        <v>44045</v>
      </c>
      <c r="C309" s="38">
        <f>資料貼入!A309</f>
        <v>44045</v>
      </c>
      <c r="D309" s="29">
        <f>資料貼入!B309</f>
        <v>0</v>
      </c>
      <c r="E309" s="29" cm="1">
        <f t="array" ref="E309">MovingDayDD($D$3:D309)</f>
        <v>-68154.950000000186</v>
      </c>
      <c r="F309" s="29">
        <f>IF(OR(C309&gt;總表!$B$30,C309=0),0,IF(E309=0,0,1+F308))</f>
        <v>3</v>
      </c>
      <c r="G309" s="29">
        <f t="shared" si="33"/>
        <v>0</v>
      </c>
      <c r="H309" s="42">
        <f t="shared" si="31"/>
        <v>0</v>
      </c>
      <c r="I309" s="43">
        <f t="shared" si="34"/>
        <v>0</v>
      </c>
      <c r="J309" s="42">
        <f t="shared" si="35"/>
        <v>44045</v>
      </c>
      <c r="K309" s="43">
        <f t="shared" si="36"/>
        <v>0</v>
      </c>
      <c r="L309">
        <f t="shared" si="37"/>
        <v>126</v>
      </c>
      <c r="M309">
        <f>IF($G309="","",COUNTIF($G$3:$G309, $G309))</f>
        <v>280</v>
      </c>
      <c r="N309">
        <f t="shared" si="32"/>
        <v>406</v>
      </c>
      <c r="O309"/>
      <c r="P309"/>
      <c r="Q309"/>
    </row>
    <row r="310" spans="2:17">
      <c r="B310" s="30">
        <f>資料貼入!A310</f>
        <v>44046</v>
      </c>
      <c r="C310" s="38">
        <f>資料貼入!A310</f>
        <v>44046</v>
      </c>
      <c r="D310" s="29">
        <f>資料貼入!B310</f>
        <v>-73193.73</v>
      </c>
      <c r="E310" s="29" cm="1">
        <f t="array" ref="E310">MovingDayDD($D$3:D310)</f>
        <v>-141348.68000000063</v>
      </c>
      <c r="F310" s="29">
        <f>IF(OR(C310&gt;總表!$B$30,C310=0),0,IF(E310=0,0,1+F309))</f>
        <v>4</v>
      </c>
      <c r="G310" s="29">
        <f t="shared" si="33"/>
        <v>0</v>
      </c>
      <c r="H310" s="42">
        <f t="shared" si="31"/>
        <v>0</v>
      </c>
      <c r="I310" s="43">
        <f t="shared" si="34"/>
        <v>0</v>
      </c>
      <c r="J310" s="42">
        <f t="shared" si="35"/>
        <v>44046</v>
      </c>
      <c r="K310" s="43">
        <f t="shared" si="36"/>
        <v>0</v>
      </c>
      <c r="L310">
        <f t="shared" si="37"/>
        <v>126</v>
      </c>
      <c r="M310">
        <f>IF($G310="","",COUNTIF($G$3:$G310, $G310))</f>
        <v>281</v>
      </c>
      <c r="N310">
        <f t="shared" si="32"/>
        <v>407</v>
      </c>
      <c r="O310"/>
      <c r="P310"/>
      <c r="Q310"/>
    </row>
    <row r="311" spans="2:17">
      <c r="B311" s="30">
        <f>資料貼入!A311</f>
        <v>44047</v>
      </c>
      <c r="C311" s="38">
        <f>資料貼入!A311</f>
        <v>44047</v>
      </c>
      <c r="D311" s="29">
        <f>資料貼入!B311</f>
        <v>84342.56</v>
      </c>
      <c r="E311" s="29" cm="1">
        <f t="array" ref="E311">MovingDayDD($D$3:D311)</f>
        <v>-57006.120000001043</v>
      </c>
      <c r="F311" s="29">
        <f>IF(OR(C311&gt;總表!$B$30,C311=0),0,IF(E311=0,0,1+F310))</f>
        <v>5</v>
      </c>
      <c r="G311" s="29">
        <f t="shared" si="33"/>
        <v>5</v>
      </c>
      <c r="H311" s="42">
        <f t="shared" si="31"/>
        <v>0</v>
      </c>
      <c r="I311" s="43">
        <f t="shared" si="34"/>
        <v>5</v>
      </c>
      <c r="J311" s="42">
        <f t="shared" si="35"/>
        <v>44047</v>
      </c>
      <c r="K311" s="43">
        <f t="shared" si="36"/>
        <v>5</v>
      </c>
      <c r="L311">
        <f t="shared" si="37"/>
        <v>65</v>
      </c>
      <c r="M311">
        <f>IF($G311="","",COUNTIF($G$3:$G311, $G311))</f>
        <v>4</v>
      </c>
      <c r="N311">
        <f t="shared" si="32"/>
        <v>69</v>
      </c>
      <c r="O311"/>
      <c r="P311"/>
      <c r="Q311"/>
    </row>
    <row r="312" spans="2:17">
      <c r="B312" s="30">
        <f>資料貼入!A312</f>
        <v>44048</v>
      </c>
      <c r="C312" s="38">
        <f>資料貼入!A312</f>
        <v>44048</v>
      </c>
      <c r="D312" s="29">
        <f>資料貼入!B312</f>
        <v>87138.48</v>
      </c>
      <c r="E312" s="29" cm="1">
        <f t="array" ref="E312">MovingDayDD($D$3:D312)</f>
        <v>0</v>
      </c>
      <c r="F312" s="29">
        <f>IF(OR(C312&gt;總表!$B$30,C312=0),0,IF(E312=0,0,1+F311))</f>
        <v>0</v>
      </c>
      <c r="G312" s="29">
        <f t="shared" si="33"/>
        <v>0</v>
      </c>
      <c r="H312" s="42">
        <f t="shared" si="31"/>
        <v>0</v>
      </c>
      <c r="I312" s="43">
        <f t="shared" si="34"/>
        <v>0</v>
      </c>
      <c r="J312" s="42">
        <f t="shared" si="35"/>
        <v>0</v>
      </c>
      <c r="K312" s="43">
        <f t="shared" si="36"/>
        <v>0</v>
      </c>
      <c r="L312">
        <f t="shared" si="37"/>
        <v>126</v>
      </c>
      <c r="M312">
        <f>IF($G312="","",COUNTIF($G$3:$G312, $G312))</f>
        <v>282</v>
      </c>
      <c r="N312">
        <f t="shared" si="32"/>
        <v>408</v>
      </c>
      <c r="O312"/>
      <c r="P312"/>
      <c r="Q312"/>
    </row>
    <row r="313" spans="2:17">
      <c r="B313" s="30">
        <f>資料貼入!A313</f>
        <v>44049</v>
      </c>
      <c r="C313" s="38">
        <f>資料貼入!A313</f>
        <v>44049</v>
      </c>
      <c r="D313" s="29">
        <f>資料貼入!B313</f>
        <v>80960.94</v>
      </c>
      <c r="E313" s="29" cm="1">
        <f t="array" ref="E313">MovingDayDD($D$3:D313)</f>
        <v>0</v>
      </c>
      <c r="F313" s="29">
        <f>IF(OR(C313&gt;總表!$B$30,C313=0),0,IF(E313=0,0,1+F312))</f>
        <v>0</v>
      </c>
      <c r="G313" s="29">
        <f t="shared" si="33"/>
        <v>0</v>
      </c>
      <c r="H313" s="42">
        <f t="shared" si="31"/>
        <v>0</v>
      </c>
      <c r="I313" s="43">
        <f t="shared" si="34"/>
        <v>0</v>
      </c>
      <c r="J313" s="42">
        <f t="shared" si="35"/>
        <v>0</v>
      </c>
      <c r="K313" s="43">
        <f t="shared" si="36"/>
        <v>0</v>
      </c>
      <c r="L313">
        <f t="shared" si="37"/>
        <v>126</v>
      </c>
      <c r="M313">
        <f>IF($G313="","",COUNTIF($G$3:$G313, $G313))</f>
        <v>283</v>
      </c>
      <c r="N313">
        <f t="shared" si="32"/>
        <v>409</v>
      </c>
      <c r="O313"/>
      <c r="P313"/>
      <c r="Q313"/>
    </row>
    <row r="314" spans="2:17">
      <c r="B314" s="30">
        <f>資料貼入!A314</f>
        <v>44050</v>
      </c>
      <c r="C314" s="38">
        <f>資料貼入!A314</f>
        <v>44050</v>
      </c>
      <c r="D314" s="29">
        <f>資料貼入!B314</f>
        <v>-56700</v>
      </c>
      <c r="E314" s="29" cm="1">
        <f t="array" ref="E314">MovingDayDD($D$3:D314)</f>
        <v>-56700</v>
      </c>
      <c r="F314" s="29">
        <f>IF(OR(C314&gt;總表!$B$30,C314=0),0,IF(E314=0,0,1+F313))</f>
        <v>1</v>
      </c>
      <c r="G314" s="29">
        <f t="shared" si="33"/>
        <v>0</v>
      </c>
      <c r="H314" s="42">
        <f t="shared" si="31"/>
        <v>0</v>
      </c>
      <c r="I314" s="43">
        <f t="shared" si="34"/>
        <v>0</v>
      </c>
      <c r="J314" s="42">
        <f t="shared" si="35"/>
        <v>44050</v>
      </c>
      <c r="K314" s="43">
        <f t="shared" si="36"/>
        <v>0</v>
      </c>
      <c r="L314">
        <f t="shared" si="37"/>
        <v>126</v>
      </c>
      <c r="M314">
        <f>IF($G314="","",COUNTIF($G$3:$G314, $G314))</f>
        <v>284</v>
      </c>
      <c r="N314">
        <f t="shared" si="32"/>
        <v>410</v>
      </c>
      <c r="O314"/>
      <c r="P314"/>
      <c r="Q314"/>
    </row>
    <row r="315" spans="2:17">
      <c r="B315" s="30">
        <f>資料貼入!A315</f>
        <v>44051</v>
      </c>
      <c r="C315" s="38">
        <f>資料貼入!A315</f>
        <v>44051</v>
      </c>
      <c r="D315" s="29">
        <f>資料貼入!B315</f>
        <v>0</v>
      </c>
      <c r="E315" s="29" cm="1">
        <f t="array" ref="E315">MovingDayDD($D$3:D315)</f>
        <v>-56700</v>
      </c>
      <c r="F315" s="29">
        <f>IF(OR(C315&gt;總表!$B$30,C315=0),0,IF(E315=0,0,1+F314))</f>
        <v>2</v>
      </c>
      <c r="G315" s="29">
        <f t="shared" si="33"/>
        <v>0</v>
      </c>
      <c r="H315" s="42">
        <f t="shared" si="31"/>
        <v>0</v>
      </c>
      <c r="I315" s="43">
        <f t="shared" si="34"/>
        <v>0</v>
      </c>
      <c r="J315" s="42">
        <f t="shared" si="35"/>
        <v>44051</v>
      </c>
      <c r="K315" s="43">
        <f t="shared" si="36"/>
        <v>0</v>
      </c>
      <c r="L315">
        <f t="shared" si="37"/>
        <v>126</v>
      </c>
      <c r="M315">
        <f>IF($G315="","",COUNTIF($G$3:$G315, $G315))</f>
        <v>285</v>
      </c>
      <c r="N315">
        <f t="shared" si="32"/>
        <v>411</v>
      </c>
      <c r="O315"/>
      <c r="P315"/>
      <c r="Q315"/>
    </row>
    <row r="316" spans="2:17">
      <c r="B316" s="30">
        <f>資料貼入!A316</f>
        <v>44052</v>
      </c>
      <c r="C316" s="38">
        <f>資料貼入!A316</f>
        <v>44052</v>
      </c>
      <c r="D316" s="29">
        <f>資料貼入!B316</f>
        <v>0</v>
      </c>
      <c r="E316" s="29" cm="1">
        <f t="array" ref="E316">MovingDayDD($D$3:D316)</f>
        <v>-56700</v>
      </c>
      <c r="F316" s="29">
        <f>IF(OR(C316&gt;總表!$B$30,C316=0),0,IF(E316=0,0,1+F315))</f>
        <v>3</v>
      </c>
      <c r="G316" s="29">
        <f t="shared" si="33"/>
        <v>0</v>
      </c>
      <c r="H316" s="42">
        <f t="shared" si="31"/>
        <v>0</v>
      </c>
      <c r="I316" s="43">
        <f t="shared" si="34"/>
        <v>0</v>
      </c>
      <c r="J316" s="42">
        <f t="shared" si="35"/>
        <v>44052</v>
      </c>
      <c r="K316" s="43">
        <f t="shared" si="36"/>
        <v>0</v>
      </c>
      <c r="L316">
        <f t="shared" si="37"/>
        <v>126</v>
      </c>
      <c r="M316">
        <f>IF($G316="","",COUNTIF($G$3:$G316, $G316))</f>
        <v>286</v>
      </c>
      <c r="N316">
        <f t="shared" si="32"/>
        <v>412</v>
      </c>
      <c r="O316"/>
      <c r="P316"/>
      <c r="Q316"/>
    </row>
    <row r="317" spans="2:17">
      <c r="B317" s="30">
        <f>資料貼入!A317</f>
        <v>44053</v>
      </c>
      <c r="C317" s="38">
        <f>資料貼入!A317</f>
        <v>44053</v>
      </c>
      <c r="D317" s="29">
        <f>資料貼入!B317</f>
        <v>600</v>
      </c>
      <c r="E317" s="29" cm="1">
        <f t="array" ref="E317">MovingDayDD($D$3:D317)</f>
        <v>-56100</v>
      </c>
      <c r="F317" s="29">
        <f>IF(OR(C317&gt;總表!$B$30,C317=0),0,IF(E317=0,0,1+F316))</f>
        <v>4</v>
      </c>
      <c r="G317" s="29">
        <f t="shared" si="33"/>
        <v>0</v>
      </c>
      <c r="H317" s="42">
        <f t="shared" si="31"/>
        <v>0</v>
      </c>
      <c r="I317" s="43">
        <f t="shared" si="34"/>
        <v>0</v>
      </c>
      <c r="J317" s="42">
        <f t="shared" si="35"/>
        <v>44053</v>
      </c>
      <c r="K317" s="43">
        <f t="shared" si="36"/>
        <v>0</v>
      </c>
      <c r="L317">
        <f t="shared" si="37"/>
        <v>126</v>
      </c>
      <c r="M317">
        <f>IF($G317="","",COUNTIF($G$3:$G317, $G317))</f>
        <v>287</v>
      </c>
      <c r="N317">
        <f t="shared" si="32"/>
        <v>413</v>
      </c>
      <c r="O317"/>
      <c r="P317"/>
      <c r="Q317"/>
    </row>
    <row r="318" spans="2:17">
      <c r="B318" s="30">
        <f>資料貼入!A318</f>
        <v>44054</v>
      </c>
      <c r="C318" s="38">
        <f>資料貼入!A318</f>
        <v>44054</v>
      </c>
      <c r="D318" s="29">
        <f>資料貼入!B318</f>
        <v>-117900</v>
      </c>
      <c r="E318" s="29" cm="1">
        <f t="array" ref="E318">MovingDayDD($D$3:D318)</f>
        <v>-174000</v>
      </c>
      <c r="F318" s="29">
        <f>IF(OR(C318&gt;總表!$B$30,C318=0),0,IF(E318=0,0,1+F317))</f>
        <v>5</v>
      </c>
      <c r="G318" s="29">
        <f t="shared" si="33"/>
        <v>0</v>
      </c>
      <c r="H318" s="42">
        <f t="shared" si="31"/>
        <v>0</v>
      </c>
      <c r="I318" s="43">
        <f t="shared" si="34"/>
        <v>0</v>
      </c>
      <c r="J318" s="42">
        <f t="shared" si="35"/>
        <v>44054</v>
      </c>
      <c r="K318" s="43">
        <f t="shared" si="36"/>
        <v>0</v>
      </c>
      <c r="L318">
        <f t="shared" si="37"/>
        <v>126</v>
      </c>
      <c r="M318">
        <f>IF($G318="","",COUNTIF($G$3:$G318, $G318))</f>
        <v>288</v>
      </c>
      <c r="N318">
        <f t="shared" si="32"/>
        <v>414</v>
      </c>
      <c r="O318"/>
      <c r="P318"/>
      <c r="Q318"/>
    </row>
    <row r="319" spans="2:17">
      <c r="B319" s="30">
        <f>資料貼入!A319</f>
        <v>44055</v>
      </c>
      <c r="C319" s="38">
        <f>資料貼入!A319</f>
        <v>44055</v>
      </c>
      <c r="D319" s="29">
        <f>資料貼入!B319</f>
        <v>-55480.4</v>
      </c>
      <c r="E319" s="29" cm="1">
        <f t="array" ref="E319">MovingDayDD($D$3:D319)</f>
        <v>-229480.40000000037</v>
      </c>
      <c r="F319" s="29">
        <f>IF(OR(C319&gt;總表!$B$30,C319=0),0,IF(E319=0,0,1+F318))</f>
        <v>6</v>
      </c>
      <c r="G319" s="29">
        <f t="shared" si="33"/>
        <v>0</v>
      </c>
      <c r="H319" s="42">
        <f t="shared" si="31"/>
        <v>0</v>
      </c>
      <c r="I319" s="43">
        <f t="shared" si="34"/>
        <v>0</v>
      </c>
      <c r="J319" s="42">
        <f t="shared" si="35"/>
        <v>44055</v>
      </c>
      <c r="K319" s="43">
        <f t="shared" si="36"/>
        <v>0</v>
      </c>
      <c r="L319">
        <f t="shared" si="37"/>
        <v>126</v>
      </c>
      <c r="M319">
        <f>IF($G319="","",COUNTIF($G$3:$G319, $G319))</f>
        <v>289</v>
      </c>
      <c r="N319">
        <f t="shared" si="32"/>
        <v>415</v>
      </c>
      <c r="O319"/>
      <c r="P319"/>
      <c r="Q319"/>
    </row>
    <row r="320" spans="2:17">
      <c r="B320" s="30">
        <f>資料貼入!A320</f>
        <v>44056</v>
      </c>
      <c r="C320" s="38">
        <f>資料貼入!A320</f>
        <v>44056</v>
      </c>
      <c r="D320" s="29">
        <f>資料貼入!B320</f>
        <v>-33310.82</v>
      </c>
      <c r="E320" s="29" cm="1">
        <f t="array" ref="E320">MovingDayDD($D$3:D320)</f>
        <v>-262791.22000000067</v>
      </c>
      <c r="F320" s="29">
        <f>IF(OR(C320&gt;總表!$B$30,C320=0),0,IF(E320=0,0,1+F319))</f>
        <v>7</v>
      </c>
      <c r="G320" s="29">
        <f t="shared" si="33"/>
        <v>0</v>
      </c>
      <c r="H320" s="42">
        <f t="shared" si="31"/>
        <v>0</v>
      </c>
      <c r="I320" s="43">
        <f t="shared" si="34"/>
        <v>0</v>
      </c>
      <c r="J320" s="42">
        <f t="shared" si="35"/>
        <v>44056</v>
      </c>
      <c r="K320" s="43">
        <f t="shared" si="36"/>
        <v>0</v>
      </c>
      <c r="L320">
        <f t="shared" si="37"/>
        <v>126</v>
      </c>
      <c r="M320">
        <f>IF($G320="","",COUNTIF($G$3:$G320, $G320))</f>
        <v>290</v>
      </c>
      <c r="N320">
        <f t="shared" si="32"/>
        <v>416</v>
      </c>
      <c r="O320"/>
      <c r="P320"/>
      <c r="Q320"/>
    </row>
    <row r="321" spans="2:17">
      <c r="B321" s="30">
        <f>資料貼入!A321</f>
        <v>44057</v>
      </c>
      <c r="C321" s="38">
        <f>資料貼入!A321</f>
        <v>44057</v>
      </c>
      <c r="D321" s="29">
        <f>資料貼入!B321</f>
        <v>-66561.16</v>
      </c>
      <c r="E321" s="29" cm="1">
        <f t="array" ref="E321">MovingDayDD($D$3:D321)</f>
        <v>-329352.38000000082</v>
      </c>
      <c r="F321" s="29">
        <f>IF(OR(C321&gt;總表!$B$30,C321=0),0,IF(E321=0,0,1+F320))</f>
        <v>8</v>
      </c>
      <c r="G321" s="29">
        <f t="shared" si="33"/>
        <v>0</v>
      </c>
      <c r="H321" s="42">
        <f t="shared" si="31"/>
        <v>0</v>
      </c>
      <c r="I321" s="43">
        <f t="shared" si="34"/>
        <v>0</v>
      </c>
      <c r="J321" s="42">
        <f t="shared" si="35"/>
        <v>44057</v>
      </c>
      <c r="K321" s="43">
        <f t="shared" si="36"/>
        <v>0</v>
      </c>
      <c r="L321">
        <f t="shared" si="37"/>
        <v>126</v>
      </c>
      <c r="M321">
        <f>IF($G321="","",COUNTIF($G$3:$G321, $G321))</f>
        <v>291</v>
      </c>
      <c r="N321">
        <f t="shared" si="32"/>
        <v>417</v>
      </c>
      <c r="O321"/>
      <c r="P321"/>
      <c r="Q321"/>
    </row>
    <row r="322" spans="2:17">
      <c r="B322" s="30">
        <f>資料貼入!A322</f>
        <v>44058</v>
      </c>
      <c r="C322" s="38">
        <f>資料貼入!A322</f>
        <v>44058</v>
      </c>
      <c r="D322" s="29">
        <f>資料貼入!B322</f>
        <v>0</v>
      </c>
      <c r="E322" s="29" cm="1">
        <f t="array" ref="E322">MovingDayDD($D$3:D322)</f>
        <v>-329352.38000000082</v>
      </c>
      <c r="F322" s="29">
        <f>IF(OR(C322&gt;總表!$B$30,C322=0),0,IF(E322=0,0,1+F321))</f>
        <v>9</v>
      </c>
      <c r="G322" s="29">
        <f t="shared" si="33"/>
        <v>0</v>
      </c>
      <c r="H322" s="42">
        <f t="shared" si="31"/>
        <v>0</v>
      </c>
      <c r="I322" s="43">
        <f t="shared" si="34"/>
        <v>0</v>
      </c>
      <c r="J322" s="42">
        <f t="shared" si="35"/>
        <v>44058</v>
      </c>
      <c r="K322" s="43">
        <f t="shared" si="36"/>
        <v>0</v>
      </c>
      <c r="L322">
        <f t="shared" si="37"/>
        <v>126</v>
      </c>
      <c r="M322">
        <f>IF($G322="","",COUNTIF($G$3:$G322, $G322))</f>
        <v>292</v>
      </c>
      <c r="N322">
        <f t="shared" si="32"/>
        <v>418</v>
      </c>
      <c r="O322"/>
      <c r="P322"/>
      <c r="Q322"/>
    </row>
    <row r="323" spans="2:17">
      <c r="B323" s="30">
        <f>資料貼入!A323</f>
        <v>44059</v>
      </c>
      <c r="C323" s="38">
        <f>資料貼入!A323</f>
        <v>44059</v>
      </c>
      <c r="D323" s="29">
        <f>資料貼入!B323</f>
        <v>0</v>
      </c>
      <c r="E323" s="29" cm="1">
        <f t="array" ref="E323">MovingDayDD($D$3:D323)</f>
        <v>-329352.38000000082</v>
      </c>
      <c r="F323" s="29">
        <f>IF(OR(C323&gt;總表!$B$30,C323=0),0,IF(E323=0,0,1+F322))</f>
        <v>10</v>
      </c>
      <c r="G323" s="29">
        <f t="shared" si="33"/>
        <v>0</v>
      </c>
      <c r="H323" s="42">
        <f t="shared" ref="H323:H386" si="38">IF(G323&gt;$V$1,B323,0)</f>
        <v>0</v>
      </c>
      <c r="I323" s="43">
        <f t="shared" si="34"/>
        <v>0</v>
      </c>
      <c r="J323" s="42">
        <f t="shared" si="35"/>
        <v>44059</v>
      </c>
      <c r="K323" s="43">
        <f t="shared" si="36"/>
        <v>0</v>
      </c>
      <c r="L323">
        <f t="shared" si="37"/>
        <v>126</v>
      </c>
      <c r="M323">
        <f>IF($G323="","",COUNTIF($G$3:$G323, $G323))</f>
        <v>293</v>
      </c>
      <c r="N323">
        <f t="shared" ref="N323:N386" si="39">IF($G323="","",L323+M323)</f>
        <v>419</v>
      </c>
      <c r="O323"/>
      <c r="P323"/>
      <c r="Q323"/>
    </row>
    <row r="324" spans="2:17">
      <c r="B324" s="30">
        <f>資料貼入!A324</f>
        <v>44060</v>
      </c>
      <c r="C324" s="38">
        <f>資料貼入!A324</f>
        <v>44060</v>
      </c>
      <c r="D324" s="29">
        <f>資料貼入!B324</f>
        <v>115039.95999999999</v>
      </c>
      <c r="E324" s="29" cm="1">
        <f t="array" ref="E324">MovingDayDD($D$3:D324)</f>
        <v>-214312.42000000086</v>
      </c>
      <c r="F324" s="29">
        <f>IF(OR(C324&gt;總表!$B$30,C324=0),0,IF(E324=0,0,1+F323))</f>
        <v>11</v>
      </c>
      <c r="G324" s="29">
        <f t="shared" ref="G324:G387" si="40">IF(F325=0,F324,0)</f>
        <v>0</v>
      </c>
      <c r="H324" s="42">
        <f t="shared" si="38"/>
        <v>0</v>
      </c>
      <c r="I324" s="43">
        <f t="shared" ref="I324:I387" si="41">G324</f>
        <v>0</v>
      </c>
      <c r="J324" s="42">
        <f t="shared" ref="J324:J387" si="42">IF(F324=0,0,B324)</f>
        <v>44060</v>
      </c>
      <c r="K324" s="43">
        <f t="shared" ref="K324:K387" si="43">G324</f>
        <v>0</v>
      </c>
      <c r="L324">
        <f t="shared" ref="L324:L387" si="44">IF($G324="","",COUNTIF($G$3:$G$4053, "&gt;" &amp; $G324))</f>
        <v>126</v>
      </c>
      <c r="M324">
        <f>IF($G324="","",COUNTIF($G$3:$G324, $G324))</f>
        <v>294</v>
      </c>
      <c r="N324">
        <f t="shared" si="39"/>
        <v>420</v>
      </c>
      <c r="O324"/>
      <c r="P324"/>
      <c r="Q324"/>
    </row>
    <row r="325" spans="2:17">
      <c r="B325" s="30">
        <f>資料貼入!A325</f>
        <v>44061</v>
      </c>
      <c r="C325" s="38">
        <f>資料貼入!A325</f>
        <v>44061</v>
      </c>
      <c r="D325" s="29">
        <f>資料貼入!B325</f>
        <v>-83311.34</v>
      </c>
      <c r="E325" s="29" cm="1">
        <f t="array" ref="E325">MovingDayDD($D$3:D325)</f>
        <v>-297623.76000000071</v>
      </c>
      <c r="F325" s="29">
        <f>IF(OR(C325&gt;總表!$B$30,C325=0),0,IF(E325=0,0,1+F324))</f>
        <v>12</v>
      </c>
      <c r="G325" s="29">
        <f t="shared" si="40"/>
        <v>0</v>
      </c>
      <c r="H325" s="42">
        <f t="shared" si="38"/>
        <v>0</v>
      </c>
      <c r="I325" s="43">
        <f t="shared" si="41"/>
        <v>0</v>
      </c>
      <c r="J325" s="42">
        <f t="shared" si="42"/>
        <v>44061</v>
      </c>
      <c r="K325" s="43">
        <f t="shared" si="43"/>
        <v>0</v>
      </c>
      <c r="L325">
        <f t="shared" si="44"/>
        <v>126</v>
      </c>
      <c r="M325">
        <f>IF($G325="","",COUNTIF($G$3:$G325, $G325))</f>
        <v>295</v>
      </c>
      <c r="N325">
        <f t="shared" si="39"/>
        <v>421</v>
      </c>
      <c r="O325"/>
      <c r="P325"/>
      <c r="Q325"/>
    </row>
    <row r="326" spans="2:17">
      <c r="B326" s="30">
        <f>資料貼入!A326</f>
        <v>44062</v>
      </c>
      <c r="C326" s="38">
        <f>資料貼入!A326</f>
        <v>44062</v>
      </c>
      <c r="D326" s="29">
        <f>資料貼入!B326</f>
        <v>-20900</v>
      </c>
      <c r="E326" s="29" cm="1">
        <f t="array" ref="E326">MovingDayDD($D$3:D326)</f>
        <v>-318523.76000000071</v>
      </c>
      <c r="F326" s="29">
        <f>IF(OR(C326&gt;總表!$B$30,C326=0),0,IF(E326=0,0,1+F325))</f>
        <v>13</v>
      </c>
      <c r="G326" s="29">
        <f t="shared" si="40"/>
        <v>13</v>
      </c>
      <c r="H326" s="42">
        <f t="shared" si="38"/>
        <v>0</v>
      </c>
      <c r="I326" s="43">
        <f t="shared" si="41"/>
        <v>13</v>
      </c>
      <c r="J326" s="42">
        <f t="shared" si="42"/>
        <v>44062</v>
      </c>
      <c r="K326" s="43">
        <f t="shared" si="43"/>
        <v>13</v>
      </c>
      <c r="L326">
        <f t="shared" si="44"/>
        <v>38</v>
      </c>
      <c r="M326">
        <f>IF($G326="","",COUNTIF($G$3:$G326, $G326))</f>
        <v>1</v>
      </c>
      <c r="N326">
        <f t="shared" si="39"/>
        <v>39</v>
      </c>
      <c r="O326"/>
      <c r="P326"/>
      <c r="Q326"/>
    </row>
    <row r="327" spans="2:17">
      <c r="B327" s="30">
        <f>資料貼入!A327</f>
        <v>44063</v>
      </c>
      <c r="C327" s="38">
        <f>資料貼入!A327</f>
        <v>44063</v>
      </c>
      <c r="D327" s="29">
        <f>資料貼入!B327</f>
        <v>644467.07000000007</v>
      </c>
      <c r="E327" s="29" cm="1">
        <f t="array" ref="E327">MovingDayDD($D$3:D327)</f>
        <v>0</v>
      </c>
      <c r="F327" s="29">
        <f>IF(OR(C327&gt;總表!$B$30,C327=0),0,IF(E327=0,0,1+F326))</f>
        <v>0</v>
      </c>
      <c r="G327" s="29">
        <f t="shared" si="40"/>
        <v>0</v>
      </c>
      <c r="H327" s="42">
        <f t="shared" si="38"/>
        <v>0</v>
      </c>
      <c r="I327" s="43">
        <f t="shared" si="41"/>
        <v>0</v>
      </c>
      <c r="J327" s="42">
        <f t="shared" si="42"/>
        <v>0</v>
      </c>
      <c r="K327" s="43">
        <f t="shared" si="43"/>
        <v>0</v>
      </c>
      <c r="L327">
        <f t="shared" si="44"/>
        <v>126</v>
      </c>
      <c r="M327">
        <f>IF($G327="","",COUNTIF($G$3:$G327, $G327))</f>
        <v>296</v>
      </c>
      <c r="N327">
        <f t="shared" si="39"/>
        <v>422</v>
      </c>
      <c r="O327"/>
      <c r="P327"/>
      <c r="Q327"/>
    </row>
    <row r="328" spans="2:17">
      <c r="B328" s="30">
        <f>資料貼入!A328</f>
        <v>44064</v>
      </c>
      <c r="C328" s="38">
        <f>資料貼入!A328</f>
        <v>44064</v>
      </c>
      <c r="D328" s="29">
        <f>資料貼入!B328</f>
        <v>-21951.199999999997</v>
      </c>
      <c r="E328" s="29" cm="1">
        <f t="array" ref="E328">MovingDayDD($D$3:D328)</f>
        <v>-21951.200000000186</v>
      </c>
      <c r="F328" s="29">
        <f>IF(OR(C328&gt;總表!$B$30,C328=0),0,IF(E328=0,0,1+F327))</f>
        <v>1</v>
      </c>
      <c r="G328" s="29">
        <f t="shared" si="40"/>
        <v>0</v>
      </c>
      <c r="H328" s="42">
        <f t="shared" si="38"/>
        <v>0</v>
      </c>
      <c r="I328" s="43">
        <f t="shared" si="41"/>
        <v>0</v>
      </c>
      <c r="J328" s="42">
        <f t="shared" si="42"/>
        <v>44064</v>
      </c>
      <c r="K328" s="43">
        <f t="shared" si="43"/>
        <v>0</v>
      </c>
      <c r="L328">
        <f t="shared" si="44"/>
        <v>126</v>
      </c>
      <c r="M328">
        <f>IF($G328="","",COUNTIF($G$3:$G328, $G328))</f>
        <v>297</v>
      </c>
      <c r="N328">
        <f t="shared" si="39"/>
        <v>423</v>
      </c>
      <c r="O328"/>
      <c r="P328"/>
      <c r="Q328"/>
    </row>
    <row r="329" spans="2:17">
      <c r="B329" s="30">
        <f>資料貼入!A329</f>
        <v>44065</v>
      </c>
      <c r="C329" s="38">
        <f>資料貼入!A329</f>
        <v>44065</v>
      </c>
      <c r="D329" s="29">
        <f>資料貼入!B329</f>
        <v>0</v>
      </c>
      <c r="E329" s="29" cm="1">
        <f t="array" ref="E329">MovingDayDD($D$3:D329)</f>
        <v>-21951.200000000186</v>
      </c>
      <c r="F329" s="29">
        <f>IF(OR(C329&gt;總表!$B$30,C329=0),0,IF(E329=0,0,1+F328))</f>
        <v>2</v>
      </c>
      <c r="G329" s="29">
        <f t="shared" si="40"/>
        <v>0</v>
      </c>
      <c r="H329" s="42">
        <f t="shared" si="38"/>
        <v>0</v>
      </c>
      <c r="I329" s="43">
        <f t="shared" si="41"/>
        <v>0</v>
      </c>
      <c r="J329" s="42">
        <f t="shared" si="42"/>
        <v>44065</v>
      </c>
      <c r="K329" s="43">
        <f t="shared" si="43"/>
        <v>0</v>
      </c>
      <c r="L329">
        <f t="shared" si="44"/>
        <v>126</v>
      </c>
      <c r="M329">
        <f>IF($G329="","",COUNTIF($G$3:$G329, $G329))</f>
        <v>298</v>
      </c>
      <c r="N329">
        <f t="shared" si="39"/>
        <v>424</v>
      </c>
      <c r="O329"/>
      <c r="P329"/>
      <c r="Q329"/>
    </row>
    <row r="330" spans="2:17">
      <c r="B330" s="30">
        <f>資料貼入!A330</f>
        <v>44066</v>
      </c>
      <c r="C330" s="38">
        <f>資料貼入!A330</f>
        <v>44066</v>
      </c>
      <c r="D330" s="29">
        <f>資料貼入!B330</f>
        <v>0</v>
      </c>
      <c r="E330" s="29" cm="1">
        <f t="array" ref="E330">MovingDayDD($D$3:D330)</f>
        <v>-21951.200000000186</v>
      </c>
      <c r="F330" s="29">
        <f>IF(OR(C330&gt;總表!$B$30,C330=0),0,IF(E330=0,0,1+F329))</f>
        <v>3</v>
      </c>
      <c r="G330" s="29">
        <f t="shared" si="40"/>
        <v>0</v>
      </c>
      <c r="H330" s="42">
        <f t="shared" si="38"/>
        <v>0</v>
      </c>
      <c r="I330" s="43">
        <f t="shared" si="41"/>
        <v>0</v>
      </c>
      <c r="J330" s="42">
        <f t="shared" si="42"/>
        <v>44066</v>
      </c>
      <c r="K330" s="43">
        <f t="shared" si="43"/>
        <v>0</v>
      </c>
      <c r="L330">
        <f t="shared" si="44"/>
        <v>126</v>
      </c>
      <c r="M330">
        <f>IF($G330="","",COUNTIF($G$3:$G330, $G330))</f>
        <v>299</v>
      </c>
      <c r="N330">
        <f t="shared" si="39"/>
        <v>425</v>
      </c>
      <c r="O330"/>
      <c r="P330"/>
      <c r="Q330"/>
    </row>
    <row r="331" spans="2:17">
      <c r="B331" s="30">
        <f>資料貼入!A331</f>
        <v>44067</v>
      </c>
      <c r="C331" s="38">
        <f>資料貼入!A331</f>
        <v>44067</v>
      </c>
      <c r="D331" s="29">
        <f>資料貼入!B331</f>
        <v>-43406.479999999996</v>
      </c>
      <c r="E331" s="29" cm="1">
        <f t="array" ref="E331">MovingDayDD($D$3:D331)</f>
        <v>-65357.680000000633</v>
      </c>
      <c r="F331" s="29">
        <f>IF(OR(C331&gt;總表!$B$30,C331=0),0,IF(E331=0,0,1+F330))</f>
        <v>4</v>
      </c>
      <c r="G331" s="29">
        <f t="shared" si="40"/>
        <v>0</v>
      </c>
      <c r="H331" s="42">
        <f t="shared" si="38"/>
        <v>0</v>
      </c>
      <c r="I331" s="43">
        <f t="shared" si="41"/>
        <v>0</v>
      </c>
      <c r="J331" s="42">
        <f t="shared" si="42"/>
        <v>44067</v>
      </c>
      <c r="K331" s="43">
        <f t="shared" si="43"/>
        <v>0</v>
      </c>
      <c r="L331">
        <f t="shared" si="44"/>
        <v>126</v>
      </c>
      <c r="M331">
        <f>IF($G331="","",COUNTIF($G$3:$G331, $G331))</f>
        <v>300</v>
      </c>
      <c r="N331">
        <f t="shared" si="39"/>
        <v>426</v>
      </c>
      <c r="O331"/>
      <c r="P331"/>
      <c r="Q331"/>
    </row>
    <row r="332" spans="2:17">
      <c r="B332" s="30">
        <f>資料貼入!A332</f>
        <v>44068</v>
      </c>
      <c r="C332" s="38">
        <f>資料貼入!A332</f>
        <v>44068</v>
      </c>
      <c r="D332" s="29">
        <f>資料貼入!B332</f>
        <v>-57249.59</v>
      </c>
      <c r="E332" s="29" cm="1">
        <f t="array" ref="E332">MovingDayDD($D$3:D332)</f>
        <v>-122607.27000000048</v>
      </c>
      <c r="F332" s="29">
        <f>IF(OR(C332&gt;總表!$B$30,C332=0),0,IF(E332=0,0,1+F331))</f>
        <v>5</v>
      </c>
      <c r="G332" s="29">
        <f t="shared" si="40"/>
        <v>0</v>
      </c>
      <c r="H332" s="42">
        <f t="shared" si="38"/>
        <v>0</v>
      </c>
      <c r="I332" s="43">
        <f t="shared" si="41"/>
        <v>0</v>
      </c>
      <c r="J332" s="42">
        <f t="shared" si="42"/>
        <v>44068</v>
      </c>
      <c r="K332" s="43">
        <f t="shared" si="43"/>
        <v>0</v>
      </c>
      <c r="L332">
        <f t="shared" si="44"/>
        <v>126</v>
      </c>
      <c r="M332">
        <f>IF($G332="","",COUNTIF($G$3:$G332, $G332))</f>
        <v>301</v>
      </c>
      <c r="N332">
        <f t="shared" si="39"/>
        <v>427</v>
      </c>
      <c r="O332"/>
      <c r="P332"/>
      <c r="Q332"/>
    </row>
    <row r="333" spans="2:17">
      <c r="B333" s="30">
        <f>資料貼入!A333</f>
        <v>44069</v>
      </c>
      <c r="C333" s="38">
        <f>資料貼入!A333</f>
        <v>44069</v>
      </c>
      <c r="D333" s="29">
        <f>資料貼入!B333</f>
        <v>10300</v>
      </c>
      <c r="E333" s="29" cm="1">
        <f t="array" ref="E333">MovingDayDD($D$3:D333)</f>
        <v>-112307.27000000048</v>
      </c>
      <c r="F333" s="29">
        <f>IF(OR(C333&gt;總表!$B$30,C333=0),0,IF(E333=0,0,1+F332))</f>
        <v>6</v>
      </c>
      <c r="G333" s="29">
        <f t="shared" si="40"/>
        <v>0</v>
      </c>
      <c r="H333" s="42">
        <f t="shared" si="38"/>
        <v>0</v>
      </c>
      <c r="I333" s="43">
        <f t="shared" si="41"/>
        <v>0</v>
      </c>
      <c r="J333" s="42">
        <f t="shared" si="42"/>
        <v>44069</v>
      </c>
      <c r="K333" s="43">
        <f t="shared" si="43"/>
        <v>0</v>
      </c>
      <c r="L333">
        <f t="shared" si="44"/>
        <v>126</v>
      </c>
      <c r="M333">
        <f>IF($G333="","",COUNTIF($G$3:$G333, $G333))</f>
        <v>302</v>
      </c>
      <c r="N333">
        <f t="shared" si="39"/>
        <v>428</v>
      </c>
      <c r="O333"/>
      <c r="P333"/>
      <c r="Q333"/>
    </row>
    <row r="334" spans="2:17">
      <c r="B334" s="30">
        <f>資料貼入!A334</f>
        <v>44070</v>
      </c>
      <c r="C334" s="38">
        <f>資料貼入!A334</f>
        <v>44070</v>
      </c>
      <c r="D334" s="29">
        <f>資料貼入!B334</f>
        <v>-25238.73</v>
      </c>
      <c r="E334" s="29" cm="1">
        <f t="array" ref="E334">MovingDayDD($D$3:D334)</f>
        <v>-137546.00000000093</v>
      </c>
      <c r="F334" s="29">
        <f>IF(OR(C334&gt;總表!$B$30,C334=0),0,IF(E334=0,0,1+F333))</f>
        <v>7</v>
      </c>
      <c r="G334" s="29">
        <f t="shared" si="40"/>
        <v>0</v>
      </c>
      <c r="H334" s="42">
        <f t="shared" si="38"/>
        <v>0</v>
      </c>
      <c r="I334" s="43">
        <f t="shared" si="41"/>
        <v>0</v>
      </c>
      <c r="J334" s="42">
        <f t="shared" si="42"/>
        <v>44070</v>
      </c>
      <c r="K334" s="43">
        <f t="shared" si="43"/>
        <v>0</v>
      </c>
      <c r="L334">
        <f t="shared" si="44"/>
        <v>126</v>
      </c>
      <c r="M334">
        <f>IF($G334="","",COUNTIF($G$3:$G334, $G334))</f>
        <v>303</v>
      </c>
      <c r="N334">
        <f t="shared" si="39"/>
        <v>429</v>
      </c>
      <c r="O334"/>
      <c r="P334"/>
      <c r="Q334"/>
    </row>
    <row r="335" spans="2:17">
      <c r="B335" s="30">
        <f>資料貼入!A335</f>
        <v>44071</v>
      </c>
      <c r="C335" s="38">
        <f>資料貼入!A335</f>
        <v>44071</v>
      </c>
      <c r="D335" s="29">
        <f>資料貼入!B335</f>
        <v>-64962.33</v>
      </c>
      <c r="E335" s="29" cm="1">
        <f t="array" ref="E335">MovingDayDD($D$3:D335)</f>
        <v>-202508.33000000101</v>
      </c>
      <c r="F335" s="29">
        <f>IF(OR(C335&gt;總表!$B$30,C335=0),0,IF(E335=0,0,1+F334))</f>
        <v>8</v>
      </c>
      <c r="G335" s="29">
        <f t="shared" si="40"/>
        <v>0</v>
      </c>
      <c r="H335" s="42">
        <f t="shared" si="38"/>
        <v>0</v>
      </c>
      <c r="I335" s="43">
        <f t="shared" si="41"/>
        <v>0</v>
      </c>
      <c r="J335" s="42">
        <f t="shared" si="42"/>
        <v>44071</v>
      </c>
      <c r="K335" s="43">
        <f t="shared" si="43"/>
        <v>0</v>
      </c>
      <c r="L335">
        <f t="shared" si="44"/>
        <v>126</v>
      </c>
      <c r="M335">
        <f>IF($G335="","",COUNTIF($G$3:$G335, $G335))</f>
        <v>304</v>
      </c>
      <c r="N335">
        <f t="shared" si="39"/>
        <v>430</v>
      </c>
      <c r="O335"/>
      <c r="P335"/>
      <c r="Q335"/>
    </row>
    <row r="336" spans="2:17">
      <c r="B336" s="30">
        <f>資料貼入!A336</f>
        <v>44072</v>
      </c>
      <c r="C336" s="38">
        <f>資料貼入!A336</f>
        <v>44072</v>
      </c>
      <c r="D336" s="29">
        <f>資料貼入!B336</f>
        <v>0</v>
      </c>
      <c r="E336" s="29" cm="1">
        <f t="array" ref="E336">MovingDayDD($D$3:D336)</f>
        <v>-202508.33000000101</v>
      </c>
      <c r="F336" s="29">
        <f>IF(OR(C336&gt;總表!$B$30,C336=0),0,IF(E336=0,0,1+F335))</f>
        <v>9</v>
      </c>
      <c r="G336" s="29">
        <f t="shared" si="40"/>
        <v>0</v>
      </c>
      <c r="H336" s="42">
        <f t="shared" si="38"/>
        <v>0</v>
      </c>
      <c r="I336" s="43">
        <f t="shared" si="41"/>
        <v>0</v>
      </c>
      <c r="J336" s="42">
        <f t="shared" si="42"/>
        <v>44072</v>
      </c>
      <c r="K336" s="43">
        <f t="shared" si="43"/>
        <v>0</v>
      </c>
      <c r="L336">
        <f t="shared" si="44"/>
        <v>126</v>
      </c>
      <c r="M336">
        <f>IF($G336="","",COUNTIF($G$3:$G336, $G336))</f>
        <v>305</v>
      </c>
      <c r="N336">
        <f t="shared" si="39"/>
        <v>431</v>
      </c>
      <c r="O336"/>
      <c r="P336"/>
      <c r="Q336"/>
    </row>
    <row r="337" spans="2:17">
      <c r="B337" s="30">
        <f>資料貼入!A337</f>
        <v>44073</v>
      </c>
      <c r="C337" s="38">
        <f>資料貼入!A337</f>
        <v>44073</v>
      </c>
      <c r="D337" s="29">
        <f>資料貼入!B337</f>
        <v>0</v>
      </c>
      <c r="E337" s="29" cm="1">
        <f t="array" ref="E337">MovingDayDD($D$3:D337)</f>
        <v>-202508.33000000101</v>
      </c>
      <c r="F337" s="29">
        <f>IF(OR(C337&gt;總表!$B$30,C337=0),0,IF(E337=0,0,1+F336))</f>
        <v>10</v>
      </c>
      <c r="G337" s="29">
        <f t="shared" si="40"/>
        <v>0</v>
      </c>
      <c r="H337" s="42">
        <f t="shared" si="38"/>
        <v>0</v>
      </c>
      <c r="I337" s="43">
        <f t="shared" si="41"/>
        <v>0</v>
      </c>
      <c r="J337" s="42">
        <f t="shared" si="42"/>
        <v>44073</v>
      </c>
      <c r="K337" s="43">
        <f t="shared" si="43"/>
        <v>0</v>
      </c>
      <c r="L337">
        <f t="shared" si="44"/>
        <v>126</v>
      </c>
      <c r="M337">
        <f>IF($G337="","",COUNTIF($G$3:$G337, $G337))</f>
        <v>306</v>
      </c>
      <c r="N337">
        <f t="shared" si="39"/>
        <v>432</v>
      </c>
      <c r="O337"/>
      <c r="P337"/>
      <c r="Q337"/>
    </row>
    <row r="338" spans="2:17">
      <c r="B338" s="30">
        <f>資料貼入!A338</f>
        <v>44074</v>
      </c>
      <c r="C338" s="38">
        <f>資料貼入!A338</f>
        <v>44074</v>
      </c>
      <c r="D338" s="29">
        <f>資料貼入!B338</f>
        <v>-33191.43</v>
      </c>
      <c r="E338" s="29" cm="1">
        <f t="array" ref="E338">MovingDayDD($D$3:D338)</f>
        <v>-235699.76000000071</v>
      </c>
      <c r="F338" s="29">
        <f>IF(OR(C338&gt;總表!$B$30,C338=0),0,IF(E338=0,0,1+F337))</f>
        <v>11</v>
      </c>
      <c r="G338" s="29">
        <f t="shared" si="40"/>
        <v>0</v>
      </c>
      <c r="H338" s="42">
        <f t="shared" si="38"/>
        <v>0</v>
      </c>
      <c r="I338" s="43">
        <f t="shared" si="41"/>
        <v>0</v>
      </c>
      <c r="J338" s="42">
        <f t="shared" si="42"/>
        <v>44074</v>
      </c>
      <c r="K338" s="43">
        <f t="shared" si="43"/>
        <v>0</v>
      </c>
      <c r="L338">
        <f t="shared" si="44"/>
        <v>126</v>
      </c>
      <c r="M338">
        <f>IF($G338="","",COUNTIF($G$3:$G338, $G338))</f>
        <v>307</v>
      </c>
      <c r="N338">
        <f t="shared" si="39"/>
        <v>433</v>
      </c>
      <c r="O338"/>
      <c r="P338"/>
      <c r="Q338"/>
    </row>
    <row r="339" spans="2:17">
      <c r="B339" s="30">
        <f>資料貼入!A339</f>
        <v>44075</v>
      </c>
      <c r="C339" s="38">
        <f>資料貼入!A339</f>
        <v>44075</v>
      </c>
      <c r="D339" s="29">
        <f>資料貼入!B339</f>
        <v>-39200</v>
      </c>
      <c r="E339" s="29" cm="1">
        <f t="array" ref="E339">MovingDayDD($D$3:D339)</f>
        <v>-274899.76000000071</v>
      </c>
      <c r="F339" s="29">
        <f>IF(OR(C339&gt;總表!$B$30,C339=0),0,IF(E339=0,0,1+F338))</f>
        <v>12</v>
      </c>
      <c r="G339" s="29">
        <f t="shared" si="40"/>
        <v>0</v>
      </c>
      <c r="H339" s="42">
        <f t="shared" si="38"/>
        <v>0</v>
      </c>
      <c r="I339" s="43">
        <f t="shared" si="41"/>
        <v>0</v>
      </c>
      <c r="J339" s="42">
        <f t="shared" si="42"/>
        <v>44075</v>
      </c>
      <c r="K339" s="43">
        <f t="shared" si="43"/>
        <v>0</v>
      </c>
      <c r="L339">
        <f t="shared" si="44"/>
        <v>126</v>
      </c>
      <c r="M339">
        <f>IF($G339="","",COUNTIF($G$3:$G339, $G339))</f>
        <v>308</v>
      </c>
      <c r="N339">
        <f t="shared" si="39"/>
        <v>434</v>
      </c>
      <c r="O339"/>
      <c r="P339"/>
      <c r="Q339"/>
    </row>
    <row r="340" spans="2:17">
      <c r="B340" s="30">
        <f>資料貼入!A340</f>
        <v>44076</v>
      </c>
      <c r="C340" s="38">
        <f>資料貼入!A340</f>
        <v>44076</v>
      </c>
      <c r="D340" s="29">
        <f>資料貼入!B340</f>
        <v>-25064.79</v>
      </c>
      <c r="E340" s="29" cm="1">
        <f t="array" ref="E340">MovingDayDD($D$3:D340)</f>
        <v>-299964.55000000075</v>
      </c>
      <c r="F340" s="29">
        <f>IF(OR(C340&gt;總表!$B$30,C340=0),0,IF(E340=0,0,1+F339))</f>
        <v>13</v>
      </c>
      <c r="G340" s="29">
        <f t="shared" si="40"/>
        <v>0</v>
      </c>
      <c r="H340" s="42">
        <f t="shared" si="38"/>
        <v>0</v>
      </c>
      <c r="I340" s="43">
        <f t="shared" si="41"/>
        <v>0</v>
      </c>
      <c r="J340" s="42">
        <f t="shared" si="42"/>
        <v>44076</v>
      </c>
      <c r="K340" s="43">
        <f t="shared" si="43"/>
        <v>0</v>
      </c>
      <c r="L340">
        <f t="shared" si="44"/>
        <v>126</v>
      </c>
      <c r="M340">
        <f>IF($G340="","",COUNTIF($G$3:$G340, $G340))</f>
        <v>309</v>
      </c>
      <c r="N340">
        <f t="shared" si="39"/>
        <v>435</v>
      </c>
      <c r="O340"/>
      <c r="P340"/>
      <c r="Q340"/>
    </row>
    <row r="341" spans="2:17">
      <c r="B341" s="30">
        <f>資料貼入!A341</f>
        <v>44077</v>
      </c>
      <c r="C341" s="38">
        <f>資料貼入!A341</f>
        <v>44077</v>
      </c>
      <c r="D341" s="29">
        <f>資料貼入!B341</f>
        <v>-6497.9700000000012</v>
      </c>
      <c r="E341" s="29" cm="1">
        <f t="array" ref="E341">MovingDayDD($D$3:D341)</f>
        <v>-306462.52000000048</v>
      </c>
      <c r="F341" s="29">
        <f>IF(OR(C341&gt;總表!$B$30,C341=0),0,IF(E341=0,0,1+F340))</f>
        <v>14</v>
      </c>
      <c r="G341" s="29">
        <f t="shared" si="40"/>
        <v>0</v>
      </c>
      <c r="H341" s="42">
        <f t="shared" si="38"/>
        <v>0</v>
      </c>
      <c r="I341" s="43">
        <f t="shared" si="41"/>
        <v>0</v>
      </c>
      <c r="J341" s="42">
        <f t="shared" si="42"/>
        <v>44077</v>
      </c>
      <c r="K341" s="43">
        <f t="shared" si="43"/>
        <v>0</v>
      </c>
      <c r="L341">
        <f t="shared" si="44"/>
        <v>126</v>
      </c>
      <c r="M341">
        <f>IF($G341="","",COUNTIF($G$3:$G341, $G341))</f>
        <v>310</v>
      </c>
      <c r="N341">
        <f t="shared" si="39"/>
        <v>436</v>
      </c>
      <c r="O341"/>
      <c r="P341"/>
      <c r="Q341"/>
    </row>
    <row r="342" spans="2:17">
      <c r="B342" s="30">
        <f>資料貼入!A342</f>
        <v>44078</v>
      </c>
      <c r="C342" s="38">
        <f>資料貼入!A342</f>
        <v>44078</v>
      </c>
      <c r="D342" s="29">
        <f>資料貼入!B342</f>
        <v>6935.7200000000012</v>
      </c>
      <c r="E342" s="29" cm="1">
        <f t="array" ref="E342">MovingDayDD($D$3:D342)</f>
        <v>-299526.80000000075</v>
      </c>
      <c r="F342" s="29">
        <f>IF(OR(C342&gt;總表!$B$30,C342=0),0,IF(E342=0,0,1+F341))</f>
        <v>15</v>
      </c>
      <c r="G342" s="29">
        <f t="shared" si="40"/>
        <v>0</v>
      </c>
      <c r="H342" s="42">
        <f t="shared" si="38"/>
        <v>0</v>
      </c>
      <c r="I342" s="43">
        <f t="shared" si="41"/>
        <v>0</v>
      </c>
      <c r="J342" s="42">
        <f t="shared" si="42"/>
        <v>44078</v>
      </c>
      <c r="K342" s="43">
        <f t="shared" si="43"/>
        <v>0</v>
      </c>
      <c r="L342">
        <f t="shared" si="44"/>
        <v>126</v>
      </c>
      <c r="M342">
        <f>IF($G342="","",COUNTIF($G$3:$G342, $G342))</f>
        <v>311</v>
      </c>
      <c r="N342">
        <f t="shared" si="39"/>
        <v>437</v>
      </c>
      <c r="O342"/>
      <c r="P342"/>
      <c r="Q342"/>
    </row>
    <row r="343" spans="2:17">
      <c r="B343" s="30">
        <f>資料貼入!A343</f>
        <v>44079</v>
      </c>
      <c r="C343" s="38">
        <f>資料貼入!A343</f>
        <v>44079</v>
      </c>
      <c r="D343" s="29">
        <f>資料貼入!B343</f>
        <v>0</v>
      </c>
      <c r="E343" s="29" cm="1">
        <f t="array" ref="E343">MovingDayDD($D$3:D343)</f>
        <v>-299526.80000000075</v>
      </c>
      <c r="F343" s="29">
        <f>IF(OR(C343&gt;總表!$B$30,C343=0),0,IF(E343=0,0,1+F342))</f>
        <v>16</v>
      </c>
      <c r="G343" s="29">
        <f t="shared" si="40"/>
        <v>0</v>
      </c>
      <c r="H343" s="42">
        <f t="shared" si="38"/>
        <v>0</v>
      </c>
      <c r="I343" s="43">
        <f t="shared" si="41"/>
        <v>0</v>
      </c>
      <c r="J343" s="42">
        <f t="shared" si="42"/>
        <v>44079</v>
      </c>
      <c r="K343" s="43">
        <f t="shared" si="43"/>
        <v>0</v>
      </c>
      <c r="L343">
        <f t="shared" si="44"/>
        <v>126</v>
      </c>
      <c r="M343">
        <f>IF($G343="","",COUNTIF($G$3:$G343, $G343))</f>
        <v>312</v>
      </c>
      <c r="N343">
        <f t="shared" si="39"/>
        <v>438</v>
      </c>
      <c r="O343"/>
      <c r="P343"/>
      <c r="Q343"/>
    </row>
    <row r="344" spans="2:17">
      <c r="B344" s="30">
        <f>資料貼入!A344</f>
        <v>44080</v>
      </c>
      <c r="C344" s="38">
        <f>資料貼入!A344</f>
        <v>44080</v>
      </c>
      <c r="D344" s="29">
        <f>資料貼入!B344</f>
        <v>0</v>
      </c>
      <c r="E344" s="29" cm="1">
        <f t="array" ref="E344">MovingDayDD($D$3:D344)</f>
        <v>-299526.80000000075</v>
      </c>
      <c r="F344" s="29">
        <f>IF(OR(C344&gt;總表!$B$30,C344=0),0,IF(E344=0,0,1+F343))</f>
        <v>17</v>
      </c>
      <c r="G344" s="29">
        <f t="shared" si="40"/>
        <v>0</v>
      </c>
      <c r="H344" s="42">
        <f t="shared" si="38"/>
        <v>0</v>
      </c>
      <c r="I344" s="43">
        <f t="shared" si="41"/>
        <v>0</v>
      </c>
      <c r="J344" s="42">
        <f t="shared" si="42"/>
        <v>44080</v>
      </c>
      <c r="K344" s="43">
        <f t="shared" si="43"/>
        <v>0</v>
      </c>
      <c r="L344">
        <f t="shared" si="44"/>
        <v>126</v>
      </c>
      <c r="M344">
        <f>IF($G344="","",COUNTIF($G$3:$G344, $G344))</f>
        <v>313</v>
      </c>
      <c r="N344">
        <f t="shared" si="39"/>
        <v>439</v>
      </c>
      <c r="O344"/>
      <c r="P344"/>
      <c r="Q344"/>
    </row>
    <row r="345" spans="2:17">
      <c r="B345" s="30">
        <f>資料貼入!A345</f>
        <v>44081</v>
      </c>
      <c r="C345" s="38">
        <f>資料貼入!A345</f>
        <v>44081</v>
      </c>
      <c r="D345" s="29">
        <f>資料貼入!B345</f>
        <v>-65140.62</v>
      </c>
      <c r="E345" s="29" cm="1">
        <f t="array" ref="E345">MovingDayDD($D$3:D345)</f>
        <v>-364667.42000000086</v>
      </c>
      <c r="F345" s="29">
        <f>IF(OR(C345&gt;總表!$B$30,C345=0),0,IF(E345=0,0,1+F344))</f>
        <v>18</v>
      </c>
      <c r="G345" s="29">
        <f t="shared" si="40"/>
        <v>0</v>
      </c>
      <c r="H345" s="42">
        <f t="shared" si="38"/>
        <v>0</v>
      </c>
      <c r="I345" s="43">
        <f t="shared" si="41"/>
        <v>0</v>
      </c>
      <c r="J345" s="42">
        <f t="shared" si="42"/>
        <v>44081</v>
      </c>
      <c r="K345" s="43">
        <f t="shared" si="43"/>
        <v>0</v>
      </c>
      <c r="L345">
        <f t="shared" si="44"/>
        <v>126</v>
      </c>
      <c r="M345">
        <f>IF($G345="","",COUNTIF($G$3:$G345, $G345))</f>
        <v>314</v>
      </c>
      <c r="N345">
        <f t="shared" si="39"/>
        <v>440</v>
      </c>
      <c r="O345"/>
      <c r="P345"/>
      <c r="Q345"/>
    </row>
    <row r="346" spans="2:17">
      <c r="B346" s="30">
        <f>資料貼入!A346</f>
        <v>44082</v>
      </c>
      <c r="C346" s="38">
        <f>資料貼入!A346</f>
        <v>44082</v>
      </c>
      <c r="D346" s="29">
        <f>資料貼入!B346</f>
        <v>-16120.34</v>
      </c>
      <c r="E346" s="29" cm="1">
        <f t="array" ref="E346">MovingDayDD($D$3:D346)</f>
        <v>-380787.76000000071</v>
      </c>
      <c r="F346" s="29">
        <f>IF(OR(C346&gt;總表!$B$30,C346=0),0,IF(E346=0,0,1+F345))</f>
        <v>19</v>
      </c>
      <c r="G346" s="29">
        <f t="shared" si="40"/>
        <v>0</v>
      </c>
      <c r="H346" s="42">
        <f t="shared" si="38"/>
        <v>0</v>
      </c>
      <c r="I346" s="43">
        <f t="shared" si="41"/>
        <v>0</v>
      </c>
      <c r="J346" s="42">
        <f t="shared" si="42"/>
        <v>44082</v>
      </c>
      <c r="K346" s="43">
        <f t="shared" si="43"/>
        <v>0</v>
      </c>
      <c r="L346">
        <f t="shared" si="44"/>
        <v>126</v>
      </c>
      <c r="M346">
        <f>IF($G346="","",COUNTIF($G$3:$G346, $G346))</f>
        <v>315</v>
      </c>
      <c r="N346">
        <f t="shared" si="39"/>
        <v>441</v>
      </c>
      <c r="O346"/>
      <c r="P346"/>
      <c r="Q346"/>
    </row>
    <row r="347" spans="2:17">
      <c r="B347" s="30">
        <f>資料貼入!A347</f>
        <v>44083</v>
      </c>
      <c r="C347" s="38">
        <f>資料貼入!A347</f>
        <v>44083</v>
      </c>
      <c r="D347" s="29">
        <f>資料貼入!B347</f>
        <v>-83152.820000000007</v>
      </c>
      <c r="E347" s="29" cm="1">
        <f t="array" ref="E347">MovingDayDD($D$3:D347)</f>
        <v>-463940.58000000101</v>
      </c>
      <c r="F347" s="29">
        <f>IF(OR(C347&gt;總表!$B$30,C347=0),0,IF(E347=0,0,1+F346))</f>
        <v>20</v>
      </c>
      <c r="G347" s="29">
        <f t="shared" si="40"/>
        <v>0</v>
      </c>
      <c r="H347" s="42">
        <f t="shared" si="38"/>
        <v>0</v>
      </c>
      <c r="I347" s="43">
        <f t="shared" si="41"/>
        <v>0</v>
      </c>
      <c r="J347" s="42">
        <f t="shared" si="42"/>
        <v>44083</v>
      </c>
      <c r="K347" s="43">
        <f t="shared" si="43"/>
        <v>0</v>
      </c>
      <c r="L347">
        <f t="shared" si="44"/>
        <v>126</v>
      </c>
      <c r="M347">
        <f>IF($G347="","",COUNTIF($G$3:$G347, $G347))</f>
        <v>316</v>
      </c>
      <c r="N347">
        <f t="shared" si="39"/>
        <v>442</v>
      </c>
      <c r="O347"/>
      <c r="P347"/>
      <c r="Q347"/>
    </row>
    <row r="348" spans="2:17">
      <c r="B348" s="30">
        <f>資料貼入!A348</f>
        <v>44084</v>
      </c>
      <c r="C348" s="38">
        <f>資料貼入!A348</f>
        <v>44084</v>
      </c>
      <c r="D348" s="29">
        <f>資料貼入!B348</f>
        <v>-3359.6299999999992</v>
      </c>
      <c r="E348" s="29" cm="1">
        <f t="array" ref="E348">MovingDayDD($D$3:D348)</f>
        <v>-467300.21000000089</v>
      </c>
      <c r="F348" s="29">
        <f>IF(OR(C348&gt;總表!$B$30,C348=0),0,IF(E348=0,0,1+F347))</f>
        <v>21</v>
      </c>
      <c r="G348" s="29">
        <f t="shared" si="40"/>
        <v>0</v>
      </c>
      <c r="H348" s="42">
        <f t="shared" si="38"/>
        <v>0</v>
      </c>
      <c r="I348" s="43">
        <f t="shared" si="41"/>
        <v>0</v>
      </c>
      <c r="J348" s="42">
        <f t="shared" si="42"/>
        <v>44084</v>
      </c>
      <c r="K348" s="43">
        <f t="shared" si="43"/>
        <v>0</v>
      </c>
      <c r="L348">
        <f t="shared" si="44"/>
        <v>126</v>
      </c>
      <c r="M348">
        <f>IF($G348="","",COUNTIF($G$3:$G348, $G348))</f>
        <v>317</v>
      </c>
      <c r="N348">
        <f t="shared" si="39"/>
        <v>443</v>
      </c>
      <c r="O348"/>
      <c r="P348"/>
      <c r="Q348"/>
    </row>
    <row r="349" spans="2:17">
      <c r="B349" s="30">
        <f>資料貼入!A349</f>
        <v>44085</v>
      </c>
      <c r="C349" s="38">
        <f>資料貼入!A349</f>
        <v>44085</v>
      </c>
      <c r="D349" s="29">
        <f>資料貼入!B349</f>
        <v>-46717.520000000004</v>
      </c>
      <c r="E349" s="29" cm="1">
        <f t="array" ref="E349">MovingDayDD($D$3:D349)</f>
        <v>-514017.73000000045</v>
      </c>
      <c r="F349" s="29">
        <f>IF(OR(C349&gt;總表!$B$30,C349=0),0,IF(E349=0,0,1+F348))</f>
        <v>22</v>
      </c>
      <c r="G349" s="29">
        <f t="shared" si="40"/>
        <v>0</v>
      </c>
      <c r="H349" s="42">
        <f t="shared" si="38"/>
        <v>0</v>
      </c>
      <c r="I349" s="43">
        <f t="shared" si="41"/>
        <v>0</v>
      </c>
      <c r="J349" s="42">
        <f t="shared" si="42"/>
        <v>44085</v>
      </c>
      <c r="K349" s="43">
        <f t="shared" si="43"/>
        <v>0</v>
      </c>
      <c r="L349">
        <f t="shared" si="44"/>
        <v>126</v>
      </c>
      <c r="M349">
        <f>IF($G349="","",COUNTIF($G$3:$G349, $G349))</f>
        <v>318</v>
      </c>
      <c r="N349">
        <f t="shared" si="39"/>
        <v>444</v>
      </c>
      <c r="O349"/>
      <c r="P349"/>
      <c r="Q349"/>
    </row>
    <row r="350" spans="2:17">
      <c r="B350" s="30">
        <f>資料貼入!A350</f>
        <v>44086</v>
      </c>
      <c r="C350" s="38">
        <f>資料貼入!A350</f>
        <v>44086</v>
      </c>
      <c r="D350" s="29">
        <f>資料貼入!B350</f>
        <v>0</v>
      </c>
      <c r="E350" s="29" cm="1">
        <f t="array" ref="E350">MovingDayDD($D$3:D350)</f>
        <v>-514017.73000000045</v>
      </c>
      <c r="F350" s="29">
        <f>IF(OR(C350&gt;總表!$B$30,C350=0),0,IF(E350=0,0,1+F349))</f>
        <v>23</v>
      </c>
      <c r="G350" s="29">
        <f t="shared" si="40"/>
        <v>0</v>
      </c>
      <c r="H350" s="42">
        <f t="shared" si="38"/>
        <v>0</v>
      </c>
      <c r="I350" s="43">
        <f t="shared" si="41"/>
        <v>0</v>
      </c>
      <c r="J350" s="42">
        <f t="shared" si="42"/>
        <v>44086</v>
      </c>
      <c r="K350" s="43">
        <f t="shared" si="43"/>
        <v>0</v>
      </c>
      <c r="L350">
        <f t="shared" si="44"/>
        <v>126</v>
      </c>
      <c r="M350">
        <f>IF($G350="","",COUNTIF($G$3:$G350, $G350))</f>
        <v>319</v>
      </c>
      <c r="N350">
        <f t="shared" si="39"/>
        <v>445</v>
      </c>
      <c r="O350"/>
      <c r="P350"/>
      <c r="Q350"/>
    </row>
    <row r="351" spans="2:17">
      <c r="B351" s="30">
        <f>資料貼入!A351</f>
        <v>44087</v>
      </c>
      <c r="C351" s="38">
        <f>資料貼入!A351</f>
        <v>44087</v>
      </c>
      <c r="D351" s="29">
        <f>資料貼入!B351</f>
        <v>0</v>
      </c>
      <c r="E351" s="29" cm="1">
        <f t="array" ref="E351">MovingDayDD($D$3:D351)</f>
        <v>-514017.73000000045</v>
      </c>
      <c r="F351" s="29">
        <f>IF(OR(C351&gt;總表!$B$30,C351=0),0,IF(E351=0,0,1+F350))</f>
        <v>24</v>
      </c>
      <c r="G351" s="29">
        <f t="shared" si="40"/>
        <v>0</v>
      </c>
      <c r="H351" s="42">
        <f t="shared" si="38"/>
        <v>0</v>
      </c>
      <c r="I351" s="43">
        <f t="shared" si="41"/>
        <v>0</v>
      </c>
      <c r="J351" s="42">
        <f t="shared" si="42"/>
        <v>44087</v>
      </c>
      <c r="K351" s="43">
        <f t="shared" si="43"/>
        <v>0</v>
      </c>
      <c r="L351">
        <f t="shared" si="44"/>
        <v>126</v>
      </c>
      <c r="M351">
        <f>IF($G351="","",COUNTIF($G$3:$G351, $G351))</f>
        <v>320</v>
      </c>
      <c r="N351">
        <f t="shared" si="39"/>
        <v>446</v>
      </c>
      <c r="O351"/>
      <c r="P351"/>
      <c r="Q351"/>
    </row>
    <row r="352" spans="2:17">
      <c r="B352" s="30">
        <f>資料貼入!A352</f>
        <v>44088</v>
      </c>
      <c r="C352" s="38">
        <f>資料貼入!A352</f>
        <v>44088</v>
      </c>
      <c r="D352" s="29">
        <f>資料貼入!B352</f>
        <v>-84228.89</v>
      </c>
      <c r="E352" s="29" cm="1">
        <f t="array" ref="E352">MovingDayDD($D$3:D352)</f>
        <v>-598246.62000000011</v>
      </c>
      <c r="F352" s="29">
        <f>IF(OR(C352&gt;總表!$B$30,C352=0),0,IF(E352=0,0,1+F351))</f>
        <v>25</v>
      </c>
      <c r="G352" s="29">
        <f t="shared" si="40"/>
        <v>0</v>
      </c>
      <c r="H352" s="42">
        <f t="shared" si="38"/>
        <v>0</v>
      </c>
      <c r="I352" s="43">
        <f t="shared" si="41"/>
        <v>0</v>
      </c>
      <c r="J352" s="42">
        <f t="shared" si="42"/>
        <v>44088</v>
      </c>
      <c r="K352" s="43">
        <f t="shared" si="43"/>
        <v>0</v>
      </c>
      <c r="L352">
        <f t="shared" si="44"/>
        <v>126</v>
      </c>
      <c r="M352">
        <f>IF($G352="","",COUNTIF($G$3:$G352, $G352))</f>
        <v>321</v>
      </c>
      <c r="N352">
        <f t="shared" si="39"/>
        <v>447</v>
      </c>
      <c r="O352"/>
      <c r="P352"/>
      <c r="Q352"/>
    </row>
    <row r="353" spans="2:17">
      <c r="B353" s="30">
        <f>資料貼入!A353</f>
        <v>44089</v>
      </c>
      <c r="C353" s="38">
        <f>資料貼入!A353</f>
        <v>44089</v>
      </c>
      <c r="D353" s="29">
        <f>資料貼入!B353</f>
        <v>-15200</v>
      </c>
      <c r="E353" s="29" cm="1">
        <f t="array" ref="E353">MovingDayDD($D$3:D353)</f>
        <v>-613446.62000000011</v>
      </c>
      <c r="F353" s="29">
        <f>IF(OR(C353&gt;總表!$B$30,C353=0),0,IF(E353=0,0,1+F352))</f>
        <v>26</v>
      </c>
      <c r="G353" s="29">
        <f t="shared" si="40"/>
        <v>0</v>
      </c>
      <c r="H353" s="42">
        <f t="shared" si="38"/>
        <v>0</v>
      </c>
      <c r="I353" s="43">
        <f t="shared" si="41"/>
        <v>0</v>
      </c>
      <c r="J353" s="42">
        <f t="shared" si="42"/>
        <v>44089</v>
      </c>
      <c r="K353" s="43">
        <f t="shared" si="43"/>
        <v>0</v>
      </c>
      <c r="L353">
        <f t="shared" si="44"/>
        <v>126</v>
      </c>
      <c r="M353">
        <f>IF($G353="","",COUNTIF($G$3:$G353, $G353))</f>
        <v>322</v>
      </c>
      <c r="N353">
        <f t="shared" si="39"/>
        <v>448</v>
      </c>
      <c r="O353"/>
      <c r="P353"/>
      <c r="Q353"/>
    </row>
    <row r="354" spans="2:17">
      <c r="B354" s="30">
        <f>資料貼入!A354</f>
        <v>44090</v>
      </c>
      <c r="C354" s="38">
        <f>資料貼入!A354</f>
        <v>44090</v>
      </c>
      <c r="D354" s="29">
        <f>資料貼入!B354</f>
        <v>17666.21</v>
      </c>
      <c r="E354" s="29" cm="1">
        <f t="array" ref="E354">MovingDayDD($D$3:D354)</f>
        <v>-595780.41000000015</v>
      </c>
      <c r="F354" s="29">
        <f>IF(OR(C354&gt;總表!$B$30,C354=0),0,IF(E354=0,0,1+F353))</f>
        <v>27</v>
      </c>
      <c r="G354" s="29">
        <f t="shared" si="40"/>
        <v>0</v>
      </c>
      <c r="H354" s="42">
        <f t="shared" si="38"/>
        <v>0</v>
      </c>
      <c r="I354" s="43">
        <f t="shared" si="41"/>
        <v>0</v>
      </c>
      <c r="J354" s="42">
        <f t="shared" si="42"/>
        <v>44090</v>
      </c>
      <c r="K354" s="43">
        <f t="shared" si="43"/>
        <v>0</v>
      </c>
      <c r="L354">
        <f t="shared" si="44"/>
        <v>126</v>
      </c>
      <c r="M354">
        <f>IF($G354="","",COUNTIF($G$3:$G354, $G354))</f>
        <v>323</v>
      </c>
      <c r="N354">
        <f t="shared" si="39"/>
        <v>449</v>
      </c>
      <c r="O354"/>
      <c r="P354"/>
      <c r="Q354"/>
    </row>
    <row r="355" spans="2:17">
      <c r="B355" s="30">
        <f>資料貼入!A355</f>
        <v>44091</v>
      </c>
      <c r="C355" s="38">
        <f>資料貼入!A355</f>
        <v>44091</v>
      </c>
      <c r="D355" s="29">
        <f>資料貼入!B355</f>
        <v>41616.57</v>
      </c>
      <c r="E355" s="29" cm="1">
        <f t="array" ref="E355">MovingDayDD($D$3:D355)</f>
        <v>-554163.83999999985</v>
      </c>
      <c r="F355" s="29">
        <f>IF(OR(C355&gt;總表!$B$30,C355=0),0,IF(E355=0,0,1+F354))</f>
        <v>28</v>
      </c>
      <c r="G355" s="29">
        <f t="shared" si="40"/>
        <v>0</v>
      </c>
      <c r="H355" s="42">
        <f t="shared" si="38"/>
        <v>0</v>
      </c>
      <c r="I355" s="43">
        <f t="shared" si="41"/>
        <v>0</v>
      </c>
      <c r="J355" s="42">
        <f t="shared" si="42"/>
        <v>44091</v>
      </c>
      <c r="K355" s="43">
        <f t="shared" si="43"/>
        <v>0</v>
      </c>
      <c r="L355">
        <f t="shared" si="44"/>
        <v>126</v>
      </c>
      <c r="M355">
        <f>IF($G355="","",COUNTIF($G$3:$G355, $G355))</f>
        <v>324</v>
      </c>
      <c r="N355">
        <f t="shared" si="39"/>
        <v>450</v>
      </c>
      <c r="O355"/>
      <c r="P355"/>
      <c r="Q355"/>
    </row>
    <row r="356" spans="2:17">
      <c r="B356" s="30">
        <f>資料貼入!A356</f>
        <v>44092</v>
      </c>
      <c r="C356" s="38">
        <f>資料貼入!A356</f>
        <v>44092</v>
      </c>
      <c r="D356" s="29">
        <f>資料貼入!B356</f>
        <v>7300</v>
      </c>
      <c r="E356" s="29" cm="1">
        <f t="array" ref="E356">MovingDayDD($D$3:D356)</f>
        <v>-546863.83999999985</v>
      </c>
      <c r="F356" s="29">
        <f>IF(OR(C356&gt;總表!$B$30,C356=0),0,IF(E356=0,0,1+F355))</f>
        <v>29</v>
      </c>
      <c r="G356" s="29">
        <f t="shared" si="40"/>
        <v>0</v>
      </c>
      <c r="H356" s="42">
        <f t="shared" si="38"/>
        <v>0</v>
      </c>
      <c r="I356" s="43">
        <f t="shared" si="41"/>
        <v>0</v>
      </c>
      <c r="J356" s="42">
        <f t="shared" si="42"/>
        <v>44092</v>
      </c>
      <c r="K356" s="43">
        <f t="shared" si="43"/>
        <v>0</v>
      </c>
      <c r="L356">
        <f t="shared" si="44"/>
        <v>126</v>
      </c>
      <c r="M356">
        <f>IF($G356="","",COUNTIF($G$3:$G356, $G356))</f>
        <v>325</v>
      </c>
      <c r="N356">
        <f t="shared" si="39"/>
        <v>451</v>
      </c>
      <c r="O356"/>
      <c r="P356"/>
      <c r="Q356"/>
    </row>
    <row r="357" spans="2:17">
      <c r="B357" s="30">
        <f>資料貼入!A357</f>
        <v>44093</v>
      </c>
      <c r="C357" s="38">
        <f>資料貼入!A357</f>
        <v>44093</v>
      </c>
      <c r="D357" s="29">
        <f>資料貼入!B357</f>
        <v>0</v>
      </c>
      <c r="E357" s="29" cm="1">
        <f t="array" ref="E357">MovingDayDD($D$3:D357)</f>
        <v>-546863.83999999985</v>
      </c>
      <c r="F357" s="29">
        <f>IF(OR(C357&gt;總表!$B$30,C357=0),0,IF(E357=0,0,1+F356))</f>
        <v>30</v>
      </c>
      <c r="G357" s="29">
        <f t="shared" si="40"/>
        <v>0</v>
      </c>
      <c r="H357" s="42">
        <f t="shared" si="38"/>
        <v>0</v>
      </c>
      <c r="I357" s="43">
        <f t="shared" si="41"/>
        <v>0</v>
      </c>
      <c r="J357" s="42">
        <f t="shared" si="42"/>
        <v>44093</v>
      </c>
      <c r="K357" s="43">
        <f t="shared" si="43"/>
        <v>0</v>
      </c>
      <c r="L357">
        <f t="shared" si="44"/>
        <v>126</v>
      </c>
      <c r="M357">
        <f>IF($G357="","",COUNTIF($G$3:$G357, $G357))</f>
        <v>326</v>
      </c>
      <c r="N357">
        <f t="shared" si="39"/>
        <v>452</v>
      </c>
      <c r="O357"/>
      <c r="P357"/>
      <c r="Q357"/>
    </row>
    <row r="358" spans="2:17">
      <c r="B358" s="30">
        <f>資料貼入!A358</f>
        <v>44094</v>
      </c>
      <c r="C358" s="38">
        <f>資料貼入!A358</f>
        <v>44094</v>
      </c>
      <c r="D358" s="29">
        <f>資料貼入!B358</f>
        <v>0</v>
      </c>
      <c r="E358" s="29" cm="1">
        <f t="array" ref="E358">MovingDayDD($D$3:D358)</f>
        <v>-546863.83999999985</v>
      </c>
      <c r="F358" s="29">
        <f>IF(OR(C358&gt;總表!$B$30,C358=0),0,IF(E358=0,0,1+F357))</f>
        <v>31</v>
      </c>
      <c r="G358" s="29">
        <f t="shared" si="40"/>
        <v>0</v>
      </c>
      <c r="H358" s="42">
        <f t="shared" si="38"/>
        <v>0</v>
      </c>
      <c r="I358" s="43">
        <f t="shared" si="41"/>
        <v>0</v>
      </c>
      <c r="J358" s="42">
        <f t="shared" si="42"/>
        <v>44094</v>
      </c>
      <c r="K358" s="43">
        <f t="shared" si="43"/>
        <v>0</v>
      </c>
      <c r="L358">
        <f t="shared" si="44"/>
        <v>126</v>
      </c>
      <c r="M358">
        <f>IF($G358="","",COUNTIF($G$3:$G358, $G358))</f>
        <v>327</v>
      </c>
      <c r="N358">
        <f t="shared" si="39"/>
        <v>453</v>
      </c>
      <c r="O358"/>
      <c r="P358"/>
      <c r="Q358"/>
    </row>
    <row r="359" spans="2:17">
      <c r="B359" s="30">
        <f>資料貼入!A359</f>
        <v>44095</v>
      </c>
      <c r="C359" s="38">
        <f>資料貼入!A359</f>
        <v>44095</v>
      </c>
      <c r="D359" s="29">
        <f>資料貼入!B359</f>
        <v>17701.61</v>
      </c>
      <c r="E359" s="29" cm="1">
        <f t="array" ref="E359">MovingDayDD($D$3:D359)</f>
        <v>-529162.22999999952</v>
      </c>
      <c r="F359" s="29">
        <f>IF(OR(C359&gt;總表!$B$30,C359=0),0,IF(E359=0,0,1+F358))</f>
        <v>32</v>
      </c>
      <c r="G359" s="29">
        <f t="shared" si="40"/>
        <v>0</v>
      </c>
      <c r="H359" s="42">
        <f t="shared" si="38"/>
        <v>0</v>
      </c>
      <c r="I359" s="43">
        <f t="shared" si="41"/>
        <v>0</v>
      </c>
      <c r="J359" s="42">
        <f t="shared" si="42"/>
        <v>44095</v>
      </c>
      <c r="K359" s="43">
        <f t="shared" si="43"/>
        <v>0</v>
      </c>
      <c r="L359">
        <f t="shared" si="44"/>
        <v>126</v>
      </c>
      <c r="M359">
        <f>IF($G359="","",COUNTIF($G$3:$G359, $G359))</f>
        <v>328</v>
      </c>
      <c r="N359">
        <f t="shared" si="39"/>
        <v>454</v>
      </c>
      <c r="O359"/>
      <c r="P359"/>
      <c r="Q359"/>
    </row>
    <row r="360" spans="2:17">
      <c r="B360" s="30">
        <f>資料貼入!A360</f>
        <v>44096</v>
      </c>
      <c r="C360" s="38">
        <f>資料貼入!A360</f>
        <v>44096</v>
      </c>
      <c r="D360" s="29">
        <f>資料貼入!B360</f>
        <v>-14285.529999999999</v>
      </c>
      <c r="E360" s="29" cm="1">
        <f t="array" ref="E360">MovingDayDD($D$3:D360)</f>
        <v>-543447.75999999978</v>
      </c>
      <c r="F360" s="29">
        <f>IF(OR(C360&gt;總表!$B$30,C360=0),0,IF(E360=0,0,1+F359))</f>
        <v>33</v>
      </c>
      <c r="G360" s="29">
        <f t="shared" si="40"/>
        <v>0</v>
      </c>
      <c r="H360" s="42">
        <f t="shared" si="38"/>
        <v>0</v>
      </c>
      <c r="I360" s="43">
        <f t="shared" si="41"/>
        <v>0</v>
      </c>
      <c r="J360" s="42">
        <f t="shared" si="42"/>
        <v>44096</v>
      </c>
      <c r="K360" s="43">
        <f t="shared" si="43"/>
        <v>0</v>
      </c>
      <c r="L360">
        <f t="shared" si="44"/>
        <v>126</v>
      </c>
      <c r="M360">
        <f>IF($G360="","",COUNTIF($G$3:$G360, $G360))</f>
        <v>329</v>
      </c>
      <c r="N360">
        <f t="shared" si="39"/>
        <v>455</v>
      </c>
      <c r="O360"/>
      <c r="P360"/>
      <c r="Q360"/>
    </row>
    <row r="361" spans="2:17">
      <c r="B361" s="30">
        <f>資料貼入!A361</f>
        <v>44097</v>
      </c>
      <c r="C361" s="38">
        <f>資料貼入!A361</f>
        <v>44097</v>
      </c>
      <c r="D361" s="29">
        <f>資料貼入!B361</f>
        <v>-13776.92</v>
      </c>
      <c r="E361" s="29" cm="1">
        <f t="array" ref="E361">MovingDayDD($D$3:D361)</f>
        <v>-557224.6799999997</v>
      </c>
      <c r="F361" s="29">
        <f>IF(OR(C361&gt;總表!$B$30,C361=0),0,IF(E361=0,0,1+F360))</f>
        <v>34</v>
      </c>
      <c r="G361" s="29">
        <f t="shared" si="40"/>
        <v>0</v>
      </c>
      <c r="H361" s="42">
        <f t="shared" si="38"/>
        <v>0</v>
      </c>
      <c r="I361" s="43">
        <f t="shared" si="41"/>
        <v>0</v>
      </c>
      <c r="J361" s="42">
        <f t="shared" si="42"/>
        <v>44097</v>
      </c>
      <c r="K361" s="43">
        <f t="shared" si="43"/>
        <v>0</v>
      </c>
      <c r="L361">
        <f t="shared" si="44"/>
        <v>126</v>
      </c>
      <c r="M361">
        <f>IF($G361="","",COUNTIF($G$3:$G361, $G361))</f>
        <v>330</v>
      </c>
      <c r="N361">
        <f t="shared" si="39"/>
        <v>456</v>
      </c>
      <c r="O361"/>
      <c r="P361"/>
      <c r="Q361"/>
    </row>
    <row r="362" spans="2:17">
      <c r="B362" s="30">
        <f>資料貼入!A362</f>
        <v>44098</v>
      </c>
      <c r="C362" s="38">
        <f>資料貼入!A362</f>
        <v>44098</v>
      </c>
      <c r="D362" s="29">
        <f>資料貼入!B362</f>
        <v>237224.36</v>
      </c>
      <c r="E362" s="29" cm="1">
        <f t="array" ref="E362">MovingDayDD($D$3:D362)</f>
        <v>-320000.31999999937</v>
      </c>
      <c r="F362" s="29">
        <f>IF(OR(C362&gt;總表!$B$30,C362=0),0,IF(E362=0,0,1+F361))</f>
        <v>35</v>
      </c>
      <c r="G362" s="29">
        <f t="shared" si="40"/>
        <v>0</v>
      </c>
      <c r="H362" s="42">
        <f t="shared" si="38"/>
        <v>0</v>
      </c>
      <c r="I362" s="43">
        <f t="shared" si="41"/>
        <v>0</v>
      </c>
      <c r="J362" s="42">
        <f t="shared" si="42"/>
        <v>44098</v>
      </c>
      <c r="K362" s="43">
        <f t="shared" si="43"/>
        <v>0</v>
      </c>
      <c r="L362">
        <f t="shared" si="44"/>
        <v>126</v>
      </c>
      <c r="M362">
        <f>IF($G362="","",COUNTIF($G$3:$G362, $G362))</f>
        <v>331</v>
      </c>
      <c r="N362">
        <f t="shared" si="39"/>
        <v>457</v>
      </c>
      <c r="O362"/>
      <c r="P362"/>
      <c r="Q362"/>
    </row>
    <row r="363" spans="2:17">
      <c r="B363" s="30">
        <f>資料貼入!A363</f>
        <v>44099</v>
      </c>
      <c r="C363" s="38">
        <f>資料貼入!A363</f>
        <v>44099</v>
      </c>
      <c r="D363" s="29">
        <f>資料貼入!B363</f>
        <v>-100100</v>
      </c>
      <c r="E363" s="29" cm="1">
        <f t="array" ref="E363">MovingDayDD($D$3:D363)</f>
        <v>-420100.31999999937</v>
      </c>
      <c r="F363" s="29">
        <f>IF(OR(C363&gt;總表!$B$30,C363=0),0,IF(E363=0,0,1+F362))</f>
        <v>36</v>
      </c>
      <c r="G363" s="29">
        <f t="shared" si="40"/>
        <v>0</v>
      </c>
      <c r="H363" s="42">
        <f t="shared" si="38"/>
        <v>0</v>
      </c>
      <c r="I363" s="43">
        <f t="shared" si="41"/>
        <v>0</v>
      </c>
      <c r="J363" s="42">
        <f t="shared" si="42"/>
        <v>44099</v>
      </c>
      <c r="K363" s="43">
        <f t="shared" si="43"/>
        <v>0</v>
      </c>
      <c r="L363">
        <f t="shared" si="44"/>
        <v>126</v>
      </c>
      <c r="M363">
        <f>IF($G363="","",COUNTIF($G$3:$G363, $G363))</f>
        <v>332</v>
      </c>
      <c r="N363">
        <f t="shared" si="39"/>
        <v>458</v>
      </c>
      <c r="O363"/>
      <c r="P363"/>
      <c r="Q363"/>
    </row>
    <row r="364" spans="2:17">
      <c r="B364" s="30">
        <f>資料貼入!A364</f>
        <v>44100</v>
      </c>
      <c r="C364" s="38">
        <f>資料貼入!A364</f>
        <v>44100</v>
      </c>
      <c r="D364" s="29">
        <f>資料貼入!B364</f>
        <v>0</v>
      </c>
      <c r="E364" s="29" cm="1">
        <f t="array" ref="E364">MovingDayDD($D$3:D364)</f>
        <v>-420100.31999999937</v>
      </c>
      <c r="F364" s="29">
        <f>IF(OR(C364&gt;總表!$B$30,C364=0),0,IF(E364=0,0,1+F363))</f>
        <v>37</v>
      </c>
      <c r="G364" s="29">
        <f t="shared" si="40"/>
        <v>0</v>
      </c>
      <c r="H364" s="42">
        <f t="shared" si="38"/>
        <v>0</v>
      </c>
      <c r="I364" s="43">
        <f t="shared" si="41"/>
        <v>0</v>
      </c>
      <c r="J364" s="42">
        <f t="shared" si="42"/>
        <v>44100</v>
      </c>
      <c r="K364" s="43">
        <f t="shared" si="43"/>
        <v>0</v>
      </c>
      <c r="L364">
        <f t="shared" si="44"/>
        <v>126</v>
      </c>
      <c r="M364">
        <f>IF($G364="","",COUNTIF($G$3:$G364, $G364))</f>
        <v>333</v>
      </c>
      <c r="N364">
        <f t="shared" si="39"/>
        <v>459</v>
      </c>
      <c r="O364"/>
      <c r="P364"/>
      <c r="Q364"/>
    </row>
    <row r="365" spans="2:17">
      <c r="B365" s="30">
        <f>資料貼入!A365</f>
        <v>44101</v>
      </c>
      <c r="C365" s="38">
        <f>資料貼入!A365</f>
        <v>44101</v>
      </c>
      <c r="D365" s="29">
        <f>資料貼入!B365</f>
        <v>0</v>
      </c>
      <c r="E365" s="29" cm="1">
        <f t="array" ref="E365">MovingDayDD($D$3:D365)</f>
        <v>-420100.31999999937</v>
      </c>
      <c r="F365" s="29">
        <f>IF(OR(C365&gt;總表!$B$30,C365=0),0,IF(E365=0,0,1+F364))</f>
        <v>38</v>
      </c>
      <c r="G365" s="29">
        <f t="shared" si="40"/>
        <v>0</v>
      </c>
      <c r="H365" s="42">
        <f t="shared" si="38"/>
        <v>0</v>
      </c>
      <c r="I365" s="43">
        <f t="shared" si="41"/>
        <v>0</v>
      </c>
      <c r="J365" s="42">
        <f t="shared" si="42"/>
        <v>44101</v>
      </c>
      <c r="K365" s="43">
        <f t="shared" si="43"/>
        <v>0</v>
      </c>
      <c r="L365">
        <f t="shared" si="44"/>
        <v>126</v>
      </c>
      <c r="M365">
        <f>IF($G365="","",COUNTIF($G$3:$G365, $G365))</f>
        <v>334</v>
      </c>
      <c r="N365">
        <f t="shared" si="39"/>
        <v>460</v>
      </c>
      <c r="O365"/>
      <c r="P365"/>
      <c r="Q365"/>
    </row>
    <row r="366" spans="2:17">
      <c r="B366" s="30">
        <f>資料貼入!A366</f>
        <v>44102</v>
      </c>
      <c r="C366" s="38">
        <f>資料貼入!A366</f>
        <v>44102</v>
      </c>
      <c r="D366" s="29">
        <f>資料貼入!B366</f>
        <v>13319.559999999998</v>
      </c>
      <c r="E366" s="29" cm="1">
        <f t="array" ref="E366">MovingDayDD($D$3:D366)</f>
        <v>-406780.75999999978</v>
      </c>
      <c r="F366" s="29">
        <f>IF(OR(C366&gt;總表!$B$30,C366=0),0,IF(E366=0,0,1+F365))</f>
        <v>39</v>
      </c>
      <c r="G366" s="29">
        <f t="shared" si="40"/>
        <v>0</v>
      </c>
      <c r="H366" s="42">
        <f t="shared" si="38"/>
        <v>0</v>
      </c>
      <c r="I366" s="43">
        <f t="shared" si="41"/>
        <v>0</v>
      </c>
      <c r="J366" s="42">
        <f t="shared" si="42"/>
        <v>44102</v>
      </c>
      <c r="K366" s="43">
        <f t="shared" si="43"/>
        <v>0</v>
      </c>
      <c r="L366">
        <f t="shared" si="44"/>
        <v>126</v>
      </c>
      <c r="M366">
        <f>IF($G366="","",COUNTIF($G$3:$G366, $G366))</f>
        <v>335</v>
      </c>
      <c r="N366">
        <f t="shared" si="39"/>
        <v>461</v>
      </c>
      <c r="O366"/>
      <c r="P366"/>
      <c r="Q366"/>
    </row>
    <row r="367" spans="2:17">
      <c r="B367" s="30">
        <f>資料貼入!A367</f>
        <v>44103</v>
      </c>
      <c r="C367" s="38">
        <f>資料貼入!A367</f>
        <v>44103</v>
      </c>
      <c r="D367" s="29">
        <f>資料貼入!B367</f>
        <v>7105.16</v>
      </c>
      <c r="E367" s="29" cm="1">
        <f t="array" ref="E367">MovingDayDD($D$3:D367)</f>
        <v>-399675.59999999963</v>
      </c>
      <c r="F367" s="29">
        <f>IF(OR(C367&gt;總表!$B$30,C367=0),0,IF(E367=0,0,1+F366))</f>
        <v>40</v>
      </c>
      <c r="G367" s="29">
        <f t="shared" si="40"/>
        <v>0</v>
      </c>
      <c r="H367" s="42">
        <f t="shared" si="38"/>
        <v>0</v>
      </c>
      <c r="I367" s="43">
        <f t="shared" si="41"/>
        <v>0</v>
      </c>
      <c r="J367" s="42">
        <f t="shared" si="42"/>
        <v>44103</v>
      </c>
      <c r="K367" s="43">
        <f t="shared" si="43"/>
        <v>0</v>
      </c>
      <c r="L367">
        <f t="shared" si="44"/>
        <v>126</v>
      </c>
      <c r="M367">
        <f>IF($G367="","",COUNTIF($G$3:$G367, $G367))</f>
        <v>336</v>
      </c>
      <c r="N367">
        <f t="shared" si="39"/>
        <v>462</v>
      </c>
      <c r="O367"/>
      <c r="P367"/>
      <c r="Q367"/>
    </row>
    <row r="368" spans="2:17">
      <c r="B368" s="30">
        <f>資料貼入!A368</f>
        <v>44104</v>
      </c>
      <c r="C368" s="38">
        <f>資料貼入!A368</f>
        <v>44104</v>
      </c>
      <c r="D368" s="29">
        <f>資料貼入!B368</f>
        <v>5100</v>
      </c>
      <c r="E368" s="29" cm="1">
        <f t="array" ref="E368">MovingDayDD($D$3:D368)</f>
        <v>-394575.59999999963</v>
      </c>
      <c r="F368" s="29">
        <f>IF(OR(C368&gt;總表!$B$30,C368=0),0,IF(E368=0,0,1+F367))</f>
        <v>41</v>
      </c>
      <c r="G368" s="29">
        <f t="shared" si="40"/>
        <v>0</v>
      </c>
      <c r="H368" s="42">
        <f t="shared" si="38"/>
        <v>0</v>
      </c>
      <c r="I368" s="43">
        <f t="shared" si="41"/>
        <v>0</v>
      </c>
      <c r="J368" s="42">
        <f t="shared" si="42"/>
        <v>44104</v>
      </c>
      <c r="K368" s="43">
        <f t="shared" si="43"/>
        <v>0</v>
      </c>
      <c r="L368">
        <f t="shared" si="44"/>
        <v>126</v>
      </c>
      <c r="M368">
        <f>IF($G368="","",COUNTIF($G$3:$G368, $G368))</f>
        <v>337</v>
      </c>
      <c r="N368">
        <f t="shared" si="39"/>
        <v>463</v>
      </c>
      <c r="O368"/>
      <c r="P368"/>
      <c r="Q368"/>
    </row>
    <row r="369" spans="2:17">
      <c r="B369" s="30">
        <f>資料貼入!A369</f>
        <v>44105</v>
      </c>
      <c r="C369" s="38">
        <f>資料貼入!A369</f>
        <v>44105</v>
      </c>
      <c r="D369" s="29">
        <f>資料貼入!B369</f>
        <v>0</v>
      </c>
      <c r="E369" s="29" cm="1">
        <f t="array" ref="E369">MovingDayDD($D$3:D369)</f>
        <v>-394575.59999999963</v>
      </c>
      <c r="F369" s="29">
        <f>IF(OR(C369&gt;總表!$B$30,C369=0),0,IF(E369=0,0,1+F368))</f>
        <v>42</v>
      </c>
      <c r="G369" s="29">
        <f t="shared" si="40"/>
        <v>0</v>
      </c>
      <c r="H369" s="42">
        <f t="shared" si="38"/>
        <v>0</v>
      </c>
      <c r="I369" s="43">
        <f t="shared" si="41"/>
        <v>0</v>
      </c>
      <c r="J369" s="42">
        <f t="shared" si="42"/>
        <v>44105</v>
      </c>
      <c r="K369" s="43">
        <f t="shared" si="43"/>
        <v>0</v>
      </c>
      <c r="L369">
        <f t="shared" si="44"/>
        <v>126</v>
      </c>
      <c r="M369">
        <f>IF($G369="","",COUNTIF($G$3:$G369, $G369))</f>
        <v>338</v>
      </c>
      <c r="N369">
        <f t="shared" si="39"/>
        <v>464</v>
      </c>
      <c r="O369"/>
      <c r="P369"/>
      <c r="Q369"/>
    </row>
    <row r="370" spans="2:17">
      <c r="B370" s="30">
        <f>資料貼入!A370</f>
        <v>44106</v>
      </c>
      <c r="C370" s="38">
        <f>資料貼入!A370</f>
        <v>44106</v>
      </c>
      <c r="D370" s="29">
        <f>資料貼入!B370</f>
        <v>0</v>
      </c>
      <c r="E370" s="29" cm="1">
        <f t="array" ref="E370">MovingDayDD($D$3:D370)</f>
        <v>-394575.59999999963</v>
      </c>
      <c r="F370" s="29">
        <f>IF(OR(C370&gt;總表!$B$30,C370=0),0,IF(E370=0,0,1+F369))</f>
        <v>43</v>
      </c>
      <c r="G370" s="29">
        <f t="shared" si="40"/>
        <v>0</v>
      </c>
      <c r="H370" s="42">
        <f t="shared" si="38"/>
        <v>0</v>
      </c>
      <c r="I370" s="43">
        <f t="shared" si="41"/>
        <v>0</v>
      </c>
      <c r="J370" s="42">
        <f t="shared" si="42"/>
        <v>44106</v>
      </c>
      <c r="K370" s="43">
        <f t="shared" si="43"/>
        <v>0</v>
      </c>
      <c r="L370">
        <f t="shared" si="44"/>
        <v>126</v>
      </c>
      <c r="M370">
        <f>IF($G370="","",COUNTIF($G$3:$G370, $G370))</f>
        <v>339</v>
      </c>
      <c r="N370">
        <f t="shared" si="39"/>
        <v>465</v>
      </c>
      <c r="O370"/>
      <c r="P370"/>
      <c r="Q370"/>
    </row>
    <row r="371" spans="2:17">
      <c r="B371" s="30">
        <f>資料貼入!A371</f>
        <v>44107</v>
      </c>
      <c r="C371" s="38">
        <f>資料貼入!A371</f>
        <v>44107</v>
      </c>
      <c r="D371" s="29">
        <f>資料貼入!B371</f>
        <v>0</v>
      </c>
      <c r="E371" s="29" cm="1">
        <f t="array" ref="E371">MovingDayDD($D$3:D371)</f>
        <v>-394575.59999999963</v>
      </c>
      <c r="F371" s="29">
        <f>IF(OR(C371&gt;總表!$B$30,C371=0),0,IF(E371=0,0,1+F370))</f>
        <v>44</v>
      </c>
      <c r="G371" s="29">
        <f t="shared" si="40"/>
        <v>0</v>
      </c>
      <c r="H371" s="42">
        <f t="shared" si="38"/>
        <v>0</v>
      </c>
      <c r="I371" s="43">
        <f t="shared" si="41"/>
        <v>0</v>
      </c>
      <c r="J371" s="42">
        <f t="shared" si="42"/>
        <v>44107</v>
      </c>
      <c r="K371" s="43">
        <f t="shared" si="43"/>
        <v>0</v>
      </c>
      <c r="L371">
        <f t="shared" si="44"/>
        <v>126</v>
      </c>
      <c r="M371">
        <f>IF($G371="","",COUNTIF($G$3:$G371, $G371))</f>
        <v>340</v>
      </c>
      <c r="N371">
        <f t="shared" si="39"/>
        <v>466</v>
      </c>
      <c r="O371"/>
      <c r="P371"/>
      <c r="Q371"/>
    </row>
    <row r="372" spans="2:17">
      <c r="B372" s="30">
        <f>資料貼入!A372</f>
        <v>44108</v>
      </c>
      <c r="C372" s="38">
        <f>資料貼入!A372</f>
        <v>44108</v>
      </c>
      <c r="D372" s="29">
        <f>資料貼入!B372</f>
        <v>0</v>
      </c>
      <c r="E372" s="29" cm="1">
        <f t="array" ref="E372">MovingDayDD($D$3:D372)</f>
        <v>-394575.59999999963</v>
      </c>
      <c r="F372" s="29">
        <f>IF(OR(C372&gt;總表!$B$30,C372=0),0,IF(E372=0,0,1+F371))</f>
        <v>45</v>
      </c>
      <c r="G372" s="29">
        <f t="shared" si="40"/>
        <v>0</v>
      </c>
      <c r="H372" s="42">
        <f t="shared" si="38"/>
        <v>0</v>
      </c>
      <c r="I372" s="43">
        <f t="shared" si="41"/>
        <v>0</v>
      </c>
      <c r="J372" s="42">
        <f t="shared" si="42"/>
        <v>44108</v>
      </c>
      <c r="K372" s="43">
        <f t="shared" si="43"/>
        <v>0</v>
      </c>
      <c r="L372">
        <f t="shared" si="44"/>
        <v>126</v>
      </c>
      <c r="M372">
        <f>IF($G372="","",COUNTIF($G$3:$G372, $G372))</f>
        <v>341</v>
      </c>
      <c r="N372">
        <f t="shared" si="39"/>
        <v>467</v>
      </c>
      <c r="O372"/>
      <c r="P372"/>
      <c r="Q372"/>
    </row>
    <row r="373" spans="2:17">
      <c r="B373" s="30">
        <f>資料貼入!A373</f>
        <v>44109</v>
      </c>
      <c r="C373" s="38">
        <f>資料貼入!A373</f>
        <v>44109</v>
      </c>
      <c r="D373" s="29">
        <f>資料貼入!B373</f>
        <v>34941.18</v>
      </c>
      <c r="E373" s="29" cm="1">
        <f t="array" ref="E373">MovingDayDD($D$3:D373)</f>
        <v>-359634.41999999993</v>
      </c>
      <c r="F373" s="29">
        <f>IF(OR(C373&gt;總表!$B$30,C373=0),0,IF(E373=0,0,1+F372))</f>
        <v>46</v>
      </c>
      <c r="G373" s="29">
        <f t="shared" si="40"/>
        <v>0</v>
      </c>
      <c r="H373" s="42">
        <f t="shared" si="38"/>
        <v>0</v>
      </c>
      <c r="I373" s="43">
        <f t="shared" si="41"/>
        <v>0</v>
      </c>
      <c r="J373" s="42">
        <f t="shared" si="42"/>
        <v>44109</v>
      </c>
      <c r="K373" s="43">
        <f t="shared" si="43"/>
        <v>0</v>
      </c>
      <c r="L373">
        <f t="shared" si="44"/>
        <v>126</v>
      </c>
      <c r="M373">
        <f>IF($G373="","",COUNTIF($G$3:$G373, $G373))</f>
        <v>342</v>
      </c>
      <c r="N373">
        <f t="shared" si="39"/>
        <v>468</v>
      </c>
      <c r="O373"/>
      <c r="P373"/>
      <c r="Q373"/>
    </row>
    <row r="374" spans="2:17">
      <c r="B374" s="30">
        <f>資料貼入!A374</f>
        <v>44110</v>
      </c>
      <c r="C374" s="38">
        <f>資料貼入!A374</f>
        <v>44110</v>
      </c>
      <c r="D374" s="29">
        <f>資料貼入!B374</f>
        <v>189164.12</v>
      </c>
      <c r="E374" s="29" cm="1">
        <f t="array" ref="E374">MovingDayDD($D$3:D374)</f>
        <v>-170470.29999999981</v>
      </c>
      <c r="F374" s="29">
        <f>IF(OR(C374&gt;總表!$B$30,C374=0),0,IF(E374=0,0,1+F373))</f>
        <v>47</v>
      </c>
      <c r="G374" s="29">
        <f t="shared" si="40"/>
        <v>0</v>
      </c>
      <c r="H374" s="42">
        <f t="shared" si="38"/>
        <v>0</v>
      </c>
      <c r="I374" s="43">
        <f t="shared" si="41"/>
        <v>0</v>
      </c>
      <c r="J374" s="42">
        <f t="shared" si="42"/>
        <v>44110</v>
      </c>
      <c r="K374" s="43">
        <f t="shared" si="43"/>
        <v>0</v>
      </c>
      <c r="L374">
        <f t="shared" si="44"/>
        <v>126</v>
      </c>
      <c r="M374">
        <f>IF($G374="","",COUNTIF($G$3:$G374, $G374))</f>
        <v>343</v>
      </c>
      <c r="N374">
        <f t="shared" si="39"/>
        <v>469</v>
      </c>
      <c r="O374"/>
      <c r="P374"/>
      <c r="Q374"/>
    </row>
    <row r="375" spans="2:17">
      <c r="B375" s="30">
        <f>資料貼入!A375</f>
        <v>44111</v>
      </c>
      <c r="C375" s="38">
        <f>資料貼入!A375</f>
        <v>44111</v>
      </c>
      <c r="D375" s="29">
        <f>資料貼入!B375</f>
        <v>95500</v>
      </c>
      <c r="E375" s="29" cm="1">
        <f t="array" ref="E375">MovingDayDD($D$3:D375)</f>
        <v>-74970.299999999814</v>
      </c>
      <c r="F375" s="29">
        <f>IF(OR(C375&gt;總表!$B$30,C375=0),0,IF(E375=0,0,1+F374))</f>
        <v>48</v>
      </c>
      <c r="G375" s="29">
        <f t="shared" si="40"/>
        <v>48</v>
      </c>
      <c r="H375" s="42">
        <f t="shared" si="38"/>
        <v>44111</v>
      </c>
      <c r="I375" s="43">
        <f t="shared" si="41"/>
        <v>48</v>
      </c>
      <c r="J375" s="42">
        <f t="shared" si="42"/>
        <v>44111</v>
      </c>
      <c r="K375" s="43">
        <f t="shared" si="43"/>
        <v>48</v>
      </c>
      <c r="L375">
        <f t="shared" si="44"/>
        <v>11</v>
      </c>
      <c r="M375">
        <f>IF($G375="","",COUNTIF($G$3:$G375, $G375))</f>
        <v>1</v>
      </c>
      <c r="N375">
        <f t="shared" si="39"/>
        <v>12</v>
      </c>
      <c r="O375"/>
      <c r="P375"/>
      <c r="Q375"/>
    </row>
    <row r="376" spans="2:17">
      <c r="B376" s="30">
        <f>資料貼入!A376</f>
        <v>44112</v>
      </c>
      <c r="C376" s="38">
        <f>資料貼入!A376</f>
        <v>44112</v>
      </c>
      <c r="D376" s="29">
        <f>資料貼入!B376</f>
        <v>94561.42</v>
      </c>
      <c r="E376" s="29" cm="1">
        <f t="array" ref="E376">MovingDayDD($D$3:D376)</f>
        <v>0</v>
      </c>
      <c r="F376" s="29">
        <f>IF(OR(C376&gt;總表!$B$30,C376=0),0,IF(E376=0,0,1+F375))</f>
        <v>0</v>
      </c>
      <c r="G376" s="29">
        <f t="shared" si="40"/>
        <v>0</v>
      </c>
      <c r="H376" s="42">
        <f t="shared" si="38"/>
        <v>0</v>
      </c>
      <c r="I376" s="43">
        <f t="shared" si="41"/>
        <v>0</v>
      </c>
      <c r="J376" s="42">
        <f t="shared" si="42"/>
        <v>0</v>
      </c>
      <c r="K376" s="43">
        <f t="shared" si="43"/>
        <v>0</v>
      </c>
      <c r="L376">
        <f t="shared" si="44"/>
        <v>126</v>
      </c>
      <c r="M376">
        <f>IF($G376="","",COUNTIF($G$3:$G376, $G376))</f>
        <v>344</v>
      </c>
      <c r="N376">
        <f t="shared" si="39"/>
        <v>470</v>
      </c>
      <c r="O376"/>
      <c r="P376"/>
      <c r="Q376"/>
    </row>
    <row r="377" spans="2:17">
      <c r="B377" s="30">
        <f>資料貼入!A377</f>
        <v>44113</v>
      </c>
      <c r="C377" s="38">
        <f>資料貼入!A377</f>
        <v>44113</v>
      </c>
      <c r="D377" s="29">
        <f>資料貼入!B377</f>
        <v>0</v>
      </c>
      <c r="E377" s="29" cm="1">
        <f t="array" ref="E377">MovingDayDD($D$3:D377)</f>
        <v>0</v>
      </c>
      <c r="F377" s="29">
        <f>IF(OR(C377&gt;總表!$B$30,C377=0),0,IF(E377=0,0,1+F376))</f>
        <v>0</v>
      </c>
      <c r="G377" s="29">
        <f t="shared" si="40"/>
        <v>0</v>
      </c>
      <c r="H377" s="42">
        <f t="shared" si="38"/>
        <v>0</v>
      </c>
      <c r="I377" s="43">
        <f t="shared" si="41"/>
        <v>0</v>
      </c>
      <c r="J377" s="42">
        <f t="shared" si="42"/>
        <v>0</v>
      </c>
      <c r="K377" s="43">
        <f t="shared" si="43"/>
        <v>0</v>
      </c>
      <c r="L377">
        <f t="shared" si="44"/>
        <v>126</v>
      </c>
      <c r="M377">
        <f>IF($G377="","",COUNTIF($G$3:$G377, $G377))</f>
        <v>345</v>
      </c>
      <c r="N377">
        <f t="shared" si="39"/>
        <v>471</v>
      </c>
      <c r="O377"/>
      <c r="P377"/>
      <c r="Q377"/>
    </row>
    <row r="378" spans="2:17">
      <c r="B378" s="30">
        <f>資料貼入!A378</f>
        <v>44114</v>
      </c>
      <c r="C378" s="38">
        <f>資料貼入!A378</f>
        <v>44114</v>
      </c>
      <c r="D378" s="29">
        <f>資料貼入!B378</f>
        <v>0</v>
      </c>
      <c r="E378" s="29" cm="1">
        <f t="array" ref="E378">MovingDayDD($D$3:D378)</f>
        <v>0</v>
      </c>
      <c r="F378" s="29">
        <f>IF(OR(C378&gt;總表!$B$30,C378=0),0,IF(E378=0,0,1+F377))</f>
        <v>0</v>
      </c>
      <c r="G378" s="29">
        <f t="shared" si="40"/>
        <v>0</v>
      </c>
      <c r="H378" s="42">
        <f t="shared" si="38"/>
        <v>0</v>
      </c>
      <c r="I378" s="43">
        <f t="shared" si="41"/>
        <v>0</v>
      </c>
      <c r="J378" s="42">
        <f t="shared" si="42"/>
        <v>0</v>
      </c>
      <c r="K378" s="43">
        <f t="shared" si="43"/>
        <v>0</v>
      </c>
      <c r="L378">
        <f t="shared" si="44"/>
        <v>126</v>
      </c>
      <c r="M378">
        <f>IF($G378="","",COUNTIF($G$3:$G378, $G378))</f>
        <v>346</v>
      </c>
      <c r="N378">
        <f t="shared" si="39"/>
        <v>472</v>
      </c>
      <c r="O378"/>
      <c r="P378"/>
      <c r="Q378"/>
    </row>
    <row r="379" spans="2:17">
      <c r="B379" s="30">
        <f>資料貼入!A379</f>
        <v>44115</v>
      </c>
      <c r="C379" s="38">
        <f>資料貼入!A379</f>
        <v>44115</v>
      </c>
      <c r="D379" s="29">
        <f>資料貼入!B379</f>
        <v>0</v>
      </c>
      <c r="E379" s="29" cm="1">
        <f t="array" ref="E379">MovingDayDD($D$3:D379)</f>
        <v>0</v>
      </c>
      <c r="F379" s="29">
        <f>IF(OR(C379&gt;總表!$B$30,C379=0),0,IF(E379=0,0,1+F378))</f>
        <v>0</v>
      </c>
      <c r="G379" s="29">
        <f t="shared" si="40"/>
        <v>0</v>
      </c>
      <c r="H379" s="42">
        <f t="shared" si="38"/>
        <v>0</v>
      </c>
      <c r="I379" s="43">
        <f t="shared" si="41"/>
        <v>0</v>
      </c>
      <c r="J379" s="42">
        <f t="shared" si="42"/>
        <v>0</v>
      </c>
      <c r="K379" s="43">
        <f t="shared" si="43"/>
        <v>0</v>
      </c>
      <c r="L379">
        <f t="shared" si="44"/>
        <v>126</v>
      </c>
      <c r="M379">
        <f>IF($G379="","",COUNTIF($G$3:$G379, $G379))</f>
        <v>347</v>
      </c>
      <c r="N379">
        <f t="shared" si="39"/>
        <v>473</v>
      </c>
      <c r="O379"/>
      <c r="P379"/>
      <c r="Q379"/>
    </row>
    <row r="380" spans="2:17">
      <c r="B380" s="30">
        <f>資料貼入!A380</f>
        <v>44116</v>
      </c>
      <c r="C380" s="38">
        <f>資料貼入!A380</f>
        <v>44116</v>
      </c>
      <c r="D380" s="29">
        <f>資料貼入!B380</f>
        <v>27948.43</v>
      </c>
      <c r="E380" s="29" cm="1">
        <f t="array" ref="E380">MovingDayDD($D$3:D380)</f>
        <v>0</v>
      </c>
      <c r="F380" s="29">
        <f>IF(OR(C380&gt;總表!$B$30,C380=0),0,IF(E380=0,0,1+F379))</f>
        <v>0</v>
      </c>
      <c r="G380" s="29">
        <f t="shared" si="40"/>
        <v>0</v>
      </c>
      <c r="H380" s="42">
        <f t="shared" si="38"/>
        <v>0</v>
      </c>
      <c r="I380" s="43">
        <f t="shared" si="41"/>
        <v>0</v>
      </c>
      <c r="J380" s="42">
        <f t="shared" si="42"/>
        <v>0</v>
      </c>
      <c r="K380" s="43">
        <f t="shared" si="43"/>
        <v>0</v>
      </c>
      <c r="L380">
        <f t="shared" si="44"/>
        <v>126</v>
      </c>
      <c r="M380">
        <f>IF($G380="","",COUNTIF($G$3:$G380, $G380))</f>
        <v>348</v>
      </c>
      <c r="N380">
        <f t="shared" si="39"/>
        <v>474</v>
      </c>
      <c r="O380"/>
      <c r="P380"/>
      <c r="Q380"/>
    </row>
    <row r="381" spans="2:17">
      <c r="B381" s="30">
        <f>資料貼入!A381</f>
        <v>44117</v>
      </c>
      <c r="C381" s="38">
        <f>資料貼入!A381</f>
        <v>44117</v>
      </c>
      <c r="D381" s="29">
        <f>資料貼入!B381</f>
        <v>-91816.93</v>
      </c>
      <c r="E381" s="29" cm="1">
        <f t="array" ref="E381">MovingDayDD($D$3:D381)</f>
        <v>-91816.929999999702</v>
      </c>
      <c r="F381" s="29">
        <f>IF(OR(C381&gt;總表!$B$30,C381=0),0,IF(E381=0,0,1+F380))</f>
        <v>1</v>
      </c>
      <c r="G381" s="29">
        <f t="shared" si="40"/>
        <v>0</v>
      </c>
      <c r="H381" s="42">
        <f t="shared" si="38"/>
        <v>0</v>
      </c>
      <c r="I381" s="43">
        <f t="shared" si="41"/>
        <v>0</v>
      </c>
      <c r="J381" s="42">
        <f t="shared" si="42"/>
        <v>44117</v>
      </c>
      <c r="K381" s="43">
        <f t="shared" si="43"/>
        <v>0</v>
      </c>
      <c r="L381">
        <f t="shared" si="44"/>
        <v>126</v>
      </c>
      <c r="M381">
        <f>IF($G381="","",COUNTIF($G$3:$G381, $G381))</f>
        <v>349</v>
      </c>
      <c r="N381">
        <f t="shared" si="39"/>
        <v>475</v>
      </c>
      <c r="O381"/>
      <c r="P381"/>
      <c r="Q381"/>
    </row>
    <row r="382" spans="2:17">
      <c r="B382" s="30">
        <f>資料貼入!A382</f>
        <v>44118</v>
      </c>
      <c r="C382" s="38">
        <f>資料貼入!A382</f>
        <v>44118</v>
      </c>
      <c r="D382" s="29">
        <f>資料貼入!B382</f>
        <v>-35275.440000000002</v>
      </c>
      <c r="E382" s="29" cm="1">
        <f t="array" ref="E382">MovingDayDD($D$3:D382)</f>
        <v>-127092.37000000011</v>
      </c>
      <c r="F382" s="29">
        <f>IF(OR(C382&gt;總表!$B$30,C382=0),0,IF(E382=0,0,1+F381))</f>
        <v>2</v>
      </c>
      <c r="G382" s="29">
        <f t="shared" si="40"/>
        <v>0</v>
      </c>
      <c r="H382" s="42">
        <f t="shared" si="38"/>
        <v>0</v>
      </c>
      <c r="I382" s="43">
        <f t="shared" si="41"/>
        <v>0</v>
      </c>
      <c r="J382" s="42">
        <f t="shared" si="42"/>
        <v>44118</v>
      </c>
      <c r="K382" s="43">
        <f t="shared" si="43"/>
        <v>0</v>
      </c>
      <c r="L382">
        <f t="shared" si="44"/>
        <v>126</v>
      </c>
      <c r="M382">
        <f>IF($G382="","",COUNTIF($G$3:$G382, $G382))</f>
        <v>350</v>
      </c>
      <c r="N382">
        <f t="shared" si="39"/>
        <v>476</v>
      </c>
      <c r="O382"/>
      <c r="P382"/>
      <c r="Q382"/>
    </row>
    <row r="383" spans="2:17">
      <c r="B383" s="30">
        <f>資料貼入!A383</f>
        <v>44119</v>
      </c>
      <c r="C383" s="38">
        <f>資料貼入!A383</f>
        <v>44119</v>
      </c>
      <c r="D383" s="29">
        <f>資料貼入!B383</f>
        <v>-74.429999999993015</v>
      </c>
      <c r="E383" s="29" cm="1">
        <f t="array" ref="E383">MovingDayDD($D$3:D383)</f>
        <v>-127166.79999999981</v>
      </c>
      <c r="F383" s="29">
        <f>IF(OR(C383&gt;總表!$B$30,C383=0),0,IF(E383=0,0,1+F382))</f>
        <v>3</v>
      </c>
      <c r="G383" s="29">
        <f t="shared" si="40"/>
        <v>0</v>
      </c>
      <c r="H383" s="42">
        <f t="shared" si="38"/>
        <v>0</v>
      </c>
      <c r="I383" s="43">
        <f t="shared" si="41"/>
        <v>0</v>
      </c>
      <c r="J383" s="42">
        <f t="shared" si="42"/>
        <v>44119</v>
      </c>
      <c r="K383" s="43">
        <f t="shared" si="43"/>
        <v>0</v>
      </c>
      <c r="L383">
        <f t="shared" si="44"/>
        <v>126</v>
      </c>
      <c r="M383">
        <f>IF($G383="","",COUNTIF($G$3:$G383, $G383))</f>
        <v>351</v>
      </c>
      <c r="N383">
        <f t="shared" si="39"/>
        <v>477</v>
      </c>
      <c r="O383"/>
      <c r="P383"/>
      <c r="Q383"/>
    </row>
    <row r="384" spans="2:17">
      <c r="B384" s="30">
        <f>資料貼入!A384</f>
        <v>44120</v>
      </c>
      <c r="C384" s="38">
        <f>資料貼入!A384</f>
        <v>44120</v>
      </c>
      <c r="D384" s="29">
        <f>資料貼入!B384</f>
        <v>3400</v>
      </c>
      <c r="E384" s="29" cm="1">
        <f t="array" ref="E384">MovingDayDD($D$3:D384)</f>
        <v>-123766.79999999981</v>
      </c>
      <c r="F384" s="29">
        <f>IF(OR(C384&gt;總表!$B$30,C384=0),0,IF(E384=0,0,1+F383))</f>
        <v>4</v>
      </c>
      <c r="G384" s="29">
        <f t="shared" si="40"/>
        <v>0</v>
      </c>
      <c r="H384" s="42">
        <f t="shared" si="38"/>
        <v>0</v>
      </c>
      <c r="I384" s="43">
        <f t="shared" si="41"/>
        <v>0</v>
      </c>
      <c r="J384" s="42">
        <f t="shared" si="42"/>
        <v>44120</v>
      </c>
      <c r="K384" s="43">
        <f t="shared" si="43"/>
        <v>0</v>
      </c>
      <c r="L384">
        <f t="shared" si="44"/>
        <v>126</v>
      </c>
      <c r="M384">
        <f>IF($G384="","",COUNTIF($G$3:$G384, $G384))</f>
        <v>352</v>
      </c>
      <c r="N384">
        <f t="shared" si="39"/>
        <v>478</v>
      </c>
      <c r="O384"/>
      <c r="P384"/>
      <c r="Q384"/>
    </row>
    <row r="385" spans="2:17">
      <c r="B385" s="30">
        <f>資料貼入!A385</f>
        <v>44121</v>
      </c>
      <c r="C385" s="38">
        <f>資料貼入!A385</f>
        <v>44121</v>
      </c>
      <c r="D385" s="29">
        <f>資料貼入!B385</f>
        <v>0</v>
      </c>
      <c r="E385" s="29" cm="1">
        <f t="array" ref="E385">MovingDayDD($D$3:D385)</f>
        <v>-123766.79999999981</v>
      </c>
      <c r="F385" s="29">
        <f>IF(OR(C385&gt;總表!$B$30,C385=0),0,IF(E385=0,0,1+F384))</f>
        <v>5</v>
      </c>
      <c r="G385" s="29">
        <f t="shared" si="40"/>
        <v>0</v>
      </c>
      <c r="H385" s="42">
        <f t="shared" si="38"/>
        <v>0</v>
      </c>
      <c r="I385" s="43">
        <f t="shared" si="41"/>
        <v>0</v>
      </c>
      <c r="J385" s="42">
        <f t="shared" si="42"/>
        <v>44121</v>
      </c>
      <c r="K385" s="43">
        <f t="shared" si="43"/>
        <v>0</v>
      </c>
      <c r="L385">
        <f t="shared" si="44"/>
        <v>126</v>
      </c>
      <c r="M385">
        <f>IF($G385="","",COUNTIF($G$3:$G385, $G385))</f>
        <v>353</v>
      </c>
      <c r="N385">
        <f t="shared" si="39"/>
        <v>479</v>
      </c>
      <c r="O385"/>
      <c r="P385"/>
      <c r="Q385"/>
    </row>
    <row r="386" spans="2:17">
      <c r="B386" s="30">
        <f>資料貼入!A386</f>
        <v>44122</v>
      </c>
      <c r="C386" s="38">
        <f>資料貼入!A386</f>
        <v>44122</v>
      </c>
      <c r="D386" s="29">
        <f>資料貼入!B386</f>
        <v>0</v>
      </c>
      <c r="E386" s="29" cm="1">
        <f t="array" ref="E386">MovingDayDD($D$3:D386)</f>
        <v>-123766.79999999981</v>
      </c>
      <c r="F386" s="29">
        <f>IF(OR(C386&gt;總表!$B$30,C386=0),0,IF(E386=0,0,1+F385))</f>
        <v>6</v>
      </c>
      <c r="G386" s="29">
        <f t="shared" si="40"/>
        <v>0</v>
      </c>
      <c r="H386" s="42">
        <f t="shared" si="38"/>
        <v>0</v>
      </c>
      <c r="I386" s="43">
        <f t="shared" si="41"/>
        <v>0</v>
      </c>
      <c r="J386" s="42">
        <f t="shared" si="42"/>
        <v>44122</v>
      </c>
      <c r="K386" s="43">
        <f t="shared" si="43"/>
        <v>0</v>
      </c>
      <c r="L386">
        <f t="shared" si="44"/>
        <v>126</v>
      </c>
      <c r="M386">
        <f>IF($G386="","",COUNTIF($G$3:$G386, $G386))</f>
        <v>354</v>
      </c>
      <c r="N386">
        <f t="shared" si="39"/>
        <v>480</v>
      </c>
      <c r="O386"/>
      <c r="P386"/>
      <c r="Q386"/>
    </row>
    <row r="387" spans="2:17">
      <c r="B387" s="30">
        <f>資料貼入!A387</f>
        <v>44123</v>
      </c>
      <c r="C387" s="38">
        <f>資料貼入!A387</f>
        <v>44123</v>
      </c>
      <c r="D387" s="29">
        <f>資料貼入!B387</f>
        <v>31554.760000000002</v>
      </c>
      <c r="E387" s="29" cm="1">
        <f t="array" ref="E387">MovingDayDD($D$3:D387)</f>
        <v>-92212.040000000037</v>
      </c>
      <c r="F387" s="29">
        <f>IF(OR(C387&gt;總表!$B$30,C387=0),0,IF(E387=0,0,1+F386))</f>
        <v>7</v>
      </c>
      <c r="G387" s="29">
        <f t="shared" si="40"/>
        <v>0</v>
      </c>
      <c r="H387" s="42">
        <f t="shared" ref="H387:H450" si="45">IF(G387&gt;$V$1,B387,0)</f>
        <v>0</v>
      </c>
      <c r="I387" s="43">
        <f t="shared" si="41"/>
        <v>0</v>
      </c>
      <c r="J387" s="42">
        <f t="shared" si="42"/>
        <v>44123</v>
      </c>
      <c r="K387" s="43">
        <f t="shared" si="43"/>
        <v>0</v>
      </c>
      <c r="L387">
        <f t="shared" si="44"/>
        <v>126</v>
      </c>
      <c r="M387">
        <f>IF($G387="","",COUNTIF($G$3:$G387, $G387))</f>
        <v>355</v>
      </c>
      <c r="N387">
        <f t="shared" ref="N387:N450" si="46">IF($G387="","",L387+M387)</f>
        <v>481</v>
      </c>
      <c r="O387"/>
      <c r="P387"/>
      <c r="Q387"/>
    </row>
    <row r="388" spans="2:17">
      <c r="B388" s="30">
        <f>資料貼入!A388</f>
        <v>44124</v>
      </c>
      <c r="C388" s="38">
        <f>資料貼入!A388</f>
        <v>44124</v>
      </c>
      <c r="D388" s="29">
        <f>資料貼入!B388</f>
        <v>-41343.979999999996</v>
      </c>
      <c r="E388" s="29" cm="1">
        <f t="array" ref="E388">MovingDayDD($D$3:D388)</f>
        <v>-133556.02000000048</v>
      </c>
      <c r="F388" s="29">
        <f>IF(OR(C388&gt;總表!$B$30,C388=0),0,IF(E388=0,0,1+F387))</f>
        <v>8</v>
      </c>
      <c r="G388" s="29">
        <f t="shared" ref="G388:G451" si="47">IF(F389=0,F388,0)</f>
        <v>0</v>
      </c>
      <c r="H388" s="42">
        <f t="shared" si="45"/>
        <v>0</v>
      </c>
      <c r="I388" s="43">
        <f t="shared" ref="I388:I451" si="48">G388</f>
        <v>0</v>
      </c>
      <c r="J388" s="42">
        <f t="shared" ref="J388:J451" si="49">IF(F388=0,0,B388)</f>
        <v>44124</v>
      </c>
      <c r="K388" s="43">
        <f t="shared" ref="K388:K451" si="50">G388</f>
        <v>0</v>
      </c>
      <c r="L388">
        <f t="shared" ref="L388:L451" si="51">IF($G388="","",COUNTIF($G$3:$G$4053, "&gt;" &amp; $G388))</f>
        <v>126</v>
      </c>
      <c r="M388">
        <f>IF($G388="","",COUNTIF($G$3:$G388, $G388))</f>
        <v>356</v>
      </c>
      <c r="N388">
        <f t="shared" si="46"/>
        <v>482</v>
      </c>
      <c r="O388"/>
      <c r="P388"/>
      <c r="Q388"/>
    </row>
    <row r="389" spans="2:17">
      <c r="B389" s="30">
        <f>資料貼入!A389</f>
        <v>44125</v>
      </c>
      <c r="C389" s="38">
        <f>資料貼入!A389</f>
        <v>44125</v>
      </c>
      <c r="D389" s="29">
        <f>資料貼入!B389</f>
        <v>-40224.19</v>
      </c>
      <c r="E389" s="29" cm="1">
        <f t="array" ref="E389">MovingDayDD($D$3:D389)</f>
        <v>-173780.21000000089</v>
      </c>
      <c r="F389" s="29">
        <f>IF(OR(C389&gt;總表!$B$30,C389=0),0,IF(E389=0,0,1+F388))</f>
        <v>9</v>
      </c>
      <c r="G389" s="29">
        <f t="shared" si="47"/>
        <v>0</v>
      </c>
      <c r="H389" s="42">
        <f t="shared" si="45"/>
        <v>0</v>
      </c>
      <c r="I389" s="43">
        <f t="shared" si="48"/>
        <v>0</v>
      </c>
      <c r="J389" s="42">
        <f t="shared" si="49"/>
        <v>44125</v>
      </c>
      <c r="K389" s="43">
        <f t="shared" si="50"/>
        <v>0</v>
      </c>
      <c r="L389">
        <f t="shared" si="51"/>
        <v>126</v>
      </c>
      <c r="M389">
        <f>IF($G389="","",COUNTIF($G$3:$G389, $G389))</f>
        <v>357</v>
      </c>
      <c r="N389">
        <f t="shared" si="46"/>
        <v>483</v>
      </c>
      <c r="O389"/>
      <c r="P389"/>
      <c r="Q389"/>
    </row>
    <row r="390" spans="2:17">
      <c r="B390" s="30">
        <f>資料貼入!A390</f>
        <v>44126</v>
      </c>
      <c r="C390" s="38">
        <f>資料貼入!A390</f>
        <v>44126</v>
      </c>
      <c r="D390" s="29">
        <f>資料貼入!B390</f>
        <v>-12033.779999999999</v>
      </c>
      <c r="E390" s="29" cm="1">
        <f t="array" ref="E390">MovingDayDD($D$3:D390)</f>
        <v>-185813.99000000115</v>
      </c>
      <c r="F390" s="29">
        <f>IF(OR(C390&gt;總表!$B$30,C390=0),0,IF(E390=0,0,1+F389))</f>
        <v>10</v>
      </c>
      <c r="G390" s="29">
        <f t="shared" si="47"/>
        <v>0</v>
      </c>
      <c r="H390" s="42">
        <f t="shared" si="45"/>
        <v>0</v>
      </c>
      <c r="I390" s="43">
        <f t="shared" si="48"/>
        <v>0</v>
      </c>
      <c r="J390" s="42">
        <f t="shared" si="49"/>
        <v>44126</v>
      </c>
      <c r="K390" s="43">
        <f t="shared" si="50"/>
        <v>0</v>
      </c>
      <c r="L390">
        <f t="shared" si="51"/>
        <v>126</v>
      </c>
      <c r="M390">
        <f>IF($G390="","",COUNTIF($G$3:$G390, $G390))</f>
        <v>358</v>
      </c>
      <c r="N390">
        <f t="shared" si="46"/>
        <v>484</v>
      </c>
      <c r="O390"/>
      <c r="P390"/>
      <c r="Q390"/>
    </row>
    <row r="391" spans="2:17">
      <c r="B391" s="30">
        <f>資料貼入!A391</f>
        <v>44127</v>
      </c>
      <c r="C391" s="38">
        <f>資料貼入!A391</f>
        <v>44127</v>
      </c>
      <c r="D391" s="29">
        <f>資料貼入!B391</f>
        <v>-5569.86</v>
      </c>
      <c r="E391" s="29" cm="1">
        <f t="array" ref="E391">MovingDayDD($D$3:D391)</f>
        <v>-191383.85000000149</v>
      </c>
      <c r="F391" s="29">
        <f>IF(OR(C391&gt;總表!$B$30,C391=0),0,IF(E391=0,0,1+F390))</f>
        <v>11</v>
      </c>
      <c r="G391" s="29">
        <f t="shared" si="47"/>
        <v>0</v>
      </c>
      <c r="H391" s="42">
        <f t="shared" si="45"/>
        <v>0</v>
      </c>
      <c r="I391" s="43">
        <f t="shared" si="48"/>
        <v>0</v>
      </c>
      <c r="J391" s="42">
        <f t="shared" si="49"/>
        <v>44127</v>
      </c>
      <c r="K391" s="43">
        <f t="shared" si="50"/>
        <v>0</v>
      </c>
      <c r="L391">
        <f t="shared" si="51"/>
        <v>126</v>
      </c>
      <c r="M391">
        <f>IF($G391="","",COUNTIF($G$3:$G391, $G391))</f>
        <v>359</v>
      </c>
      <c r="N391">
        <f t="shared" si="46"/>
        <v>485</v>
      </c>
      <c r="O391"/>
      <c r="P391"/>
      <c r="Q391"/>
    </row>
    <row r="392" spans="2:17">
      <c r="B392" s="30">
        <f>資料貼入!A392</f>
        <v>44128</v>
      </c>
      <c r="C392" s="38">
        <f>資料貼入!A392</f>
        <v>44128</v>
      </c>
      <c r="D392" s="29">
        <f>資料貼入!B392</f>
        <v>0</v>
      </c>
      <c r="E392" s="29" cm="1">
        <f t="array" ref="E392">MovingDayDD($D$3:D392)</f>
        <v>-191383.85000000149</v>
      </c>
      <c r="F392" s="29">
        <f>IF(OR(C392&gt;總表!$B$30,C392=0),0,IF(E392=0,0,1+F391))</f>
        <v>12</v>
      </c>
      <c r="G392" s="29">
        <f t="shared" si="47"/>
        <v>0</v>
      </c>
      <c r="H392" s="42">
        <f t="shared" si="45"/>
        <v>0</v>
      </c>
      <c r="I392" s="43">
        <f t="shared" si="48"/>
        <v>0</v>
      </c>
      <c r="J392" s="42">
        <f t="shared" si="49"/>
        <v>44128</v>
      </c>
      <c r="K392" s="43">
        <f t="shared" si="50"/>
        <v>0</v>
      </c>
      <c r="L392">
        <f t="shared" si="51"/>
        <v>126</v>
      </c>
      <c r="M392">
        <f>IF($G392="","",COUNTIF($G$3:$G392, $G392))</f>
        <v>360</v>
      </c>
      <c r="N392">
        <f t="shared" si="46"/>
        <v>486</v>
      </c>
      <c r="O392"/>
      <c r="P392"/>
      <c r="Q392"/>
    </row>
    <row r="393" spans="2:17">
      <c r="B393" s="30">
        <f>資料貼入!A393</f>
        <v>44129</v>
      </c>
      <c r="C393" s="38">
        <f>資料貼入!A393</f>
        <v>44129</v>
      </c>
      <c r="D393" s="29">
        <f>資料貼入!B393</f>
        <v>0</v>
      </c>
      <c r="E393" s="29" cm="1">
        <f t="array" ref="E393">MovingDayDD($D$3:D393)</f>
        <v>-191383.85000000149</v>
      </c>
      <c r="F393" s="29">
        <f>IF(OR(C393&gt;總表!$B$30,C393=0),0,IF(E393=0,0,1+F392))</f>
        <v>13</v>
      </c>
      <c r="G393" s="29">
        <f t="shared" si="47"/>
        <v>0</v>
      </c>
      <c r="H393" s="42">
        <f t="shared" si="45"/>
        <v>0</v>
      </c>
      <c r="I393" s="43">
        <f t="shared" si="48"/>
        <v>0</v>
      </c>
      <c r="J393" s="42">
        <f t="shared" si="49"/>
        <v>44129</v>
      </c>
      <c r="K393" s="43">
        <f t="shared" si="50"/>
        <v>0</v>
      </c>
      <c r="L393">
        <f t="shared" si="51"/>
        <v>126</v>
      </c>
      <c r="M393">
        <f>IF($G393="","",COUNTIF($G$3:$G393, $G393))</f>
        <v>361</v>
      </c>
      <c r="N393">
        <f t="shared" si="46"/>
        <v>487</v>
      </c>
      <c r="O393"/>
      <c r="P393"/>
      <c r="Q393"/>
    </row>
    <row r="394" spans="2:17">
      <c r="B394" s="30">
        <f>資料貼入!A394</f>
        <v>44130</v>
      </c>
      <c r="C394" s="38">
        <f>資料貼入!A394</f>
        <v>44130</v>
      </c>
      <c r="D394" s="29">
        <f>資料貼入!B394</f>
        <v>-30646.079999999994</v>
      </c>
      <c r="E394" s="29" cm="1">
        <f t="array" ref="E394">MovingDayDD($D$3:D394)</f>
        <v>-222029.93000000156</v>
      </c>
      <c r="F394" s="29">
        <f>IF(OR(C394&gt;總表!$B$30,C394=0),0,IF(E394=0,0,1+F393))</f>
        <v>14</v>
      </c>
      <c r="G394" s="29">
        <f t="shared" si="47"/>
        <v>0</v>
      </c>
      <c r="H394" s="42">
        <f t="shared" si="45"/>
        <v>0</v>
      </c>
      <c r="I394" s="43">
        <f t="shared" si="48"/>
        <v>0</v>
      </c>
      <c r="J394" s="42">
        <f t="shared" si="49"/>
        <v>44130</v>
      </c>
      <c r="K394" s="43">
        <f t="shared" si="50"/>
        <v>0</v>
      </c>
      <c r="L394">
        <f t="shared" si="51"/>
        <v>126</v>
      </c>
      <c r="M394">
        <f>IF($G394="","",COUNTIF($G$3:$G394, $G394))</f>
        <v>362</v>
      </c>
      <c r="N394">
        <f t="shared" si="46"/>
        <v>488</v>
      </c>
      <c r="O394"/>
      <c r="P394"/>
      <c r="Q394"/>
    </row>
    <row r="395" spans="2:17">
      <c r="B395" s="30">
        <f>資料貼入!A395</f>
        <v>44131</v>
      </c>
      <c r="C395" s="38">
        <f>資料貼入!A395</f>
        <v>44131</v>
      </c>
      <c r="D395" s="29">
        <f>資料貼入!B395</f>
        <v>7300</v>
      </c>
      <c r="E395" s="29" cm="1">
        <f t="array" ref="E395">MovingDayDD($D$3:D395)</f>
        <v>-214729.93000000156</v>
      </c>
      <c r="F395" s="29">
        <f>IF(OR(C395&gt;總表!$B$30,C395=0),0,IF(E395=0,0,1+F394))</f>
        <v>15</v>
      </c>
      <c r="G395" s="29">
        <f t="shared" si="47"/>
        <v>0</v>
      </c>
      <c r="H395" s="42">
        <f t="shared" si="45"/>
        <v>0</v>
      </c>
      <c r="I395" s="43">
        <f t="shared" si="48"/>
        <v>0</v>
      </c>
      <c r="J395" s="42">
        <f t="shared" si="49"/>
        <v>44131</v>
      </c>
      <c r="K395" s="43">
        <f t="shared" si="50"/>
        <v>0</v>
      </c>
      <c r="L395">
        <f t="shared" si="51"/>
        <v>126</v>
      </c>
      <c r="M395">
        <f>IF($G395="","",COUNTIF($G$3:$G395, $G395))</f>
        <v>363</v>
      </c>
      <c r="N395">
        <f t="shared" si="46"/>
        <v>489</v>
      </c>
      <c r="O395"/>
      <c r="P395"/>
      <c r="Q395"/>
    </row>
    <row r="396" spans="2:17">
      <c r="B396" s="30">
        <f>資料貼入!A396</f>
        <v>44132</v>
      </c>
      <c r="C396" s="38">
        <f>資料貼入!A396</f>
        <v>44132</v>
      </c>
      <c r="D396" s="29">
        <f>資料貼入!B396</f>
        <v>1468.619999999999</v>
      </c>
      <c r="E396" s="29" cm="1">
        <f t="array" ref="E396">MovingDayDD($D$3:D396)</f>
        <v>-213261.31000000145</v>
      </c>
      <c r="F396" s="29">
        <f>IF(OR(C396&gt;總表!$B$30,C396=0),0,IF(E396=0,0,1+F395))</f>
        <v>16</v>
      </c>
      <c r="G396" s="29">
        <f t="shared" si="47"/>
        <v>0</v>
      </c>
      <c r="H396" s="42">
        <f t="shared" si="45"/>
        <v>0</v>
      </c>
      <c r="I396" s="43">
        <f t="shared" si="48"/>
        <v>0</v>
      </c>
      <c r="J396" s="42">
        <f t="shared" si="49"/>
        <v>44132</v>
      </c>
      <c r="K396" s="43">
        <f t="shared" si="50"/>
        <v>0</v>
      </c>
      <c r="L396">
        <f t="shared" si="51"/>
        <v>126</v>
      </c>
      <c r="M396">
        <f>IF($G396="","",COUNTIF($G$3:$G396, $G396))</f>
        <v>364</v>
      </c>
      <c r="N396">
        <f t="shared" si="46"/>
        <v>490</v>
      </c>
      <c r="O396"/>
      <c r="P396"/>
      <c r="Q396"/>
    </row>
    <row r="397" spans="2:17">
      <c r="B397" s="30">
        <f>資料貼入!A397</f>
        <v>44133</v>
      </c>
      <c r="C397" s="38">
        <f>資料貼入!A397</f>
        <v>44133</v>
      </c>
      <c r="D397" s="29">
        <f>資料貼入!B397</f>
        <v>86937.16</v>
      </c>
      <c r="E397" s="29" cm="1">
        <f t="array" ref="E397">MovingDayDD($D$3:D397)</f>
        <v>-126324.1500000013</v>
      </c>
      <c r="F397" s="29">
        <f>IF(OR(C397&gt;總表!$B$30,C397=0),0,IF(E397=0,0,1+F396))</f>
        <v>17</v>
      </c>
      <c r="G397" s="29">
        <f t="shared" si="47"/>
        <v>0</v>
      </c>
      <c r="H397" s="42">
        <f t="shared" si="45"/>
        <v>0</v>
      </c>
      <c r="I397" s="43">
        <f t="shared" si="48"/>
        <v>0</v>
      </c>
      <c r="J397" s="42">
        <f t="shared" si="49"/>
        <v>44133</v>
      </c>
      <c r="K397" s="43">
        <f t="shared" si="50"/>
        <v>0</v>
      </c>
      <c r="L397">
        <f t="shared" si="51"/>
        <v>126</v>
      </c>
      <c r="M397">
        <f>IF($G397="","",COUNTIF($G$3:$G397, $G397))</f>
        <v>365</v>
      </c>
      <c r="N397">
        <f t="shared" si="46"/>
        <v>491</v>
      </c>
      <c r="O397"/>
      <c r="P397"/>
      <c r="Q397"/>
    </row>
    <row r="398" spans="2:17">
      <c r="B398" s="30">
        <f>資料貼入!A398</f>
        <v>44134</v>
      </c>
      <c r="C398" s="38">
        <f>資料貼入!A398</f>
        <v>44134</v>
      </c>
      <c r="D398" s="29">
        <f>資料貼入!B398</f>
        <v>49551.199999999997</v>
      </c>
      <c r="E398" s="29" cm="1">
        <f t="array" ref="E398">MovingDayDD($D$3:D398)</f>
        <v>-76772.950000001118</v>
      </c>
      <c r="F398" s="29">
        <f>IF(OR(C398&gt;總表!$B$30,C398=0),0,IF(E398=0,0,1+F397))</f>
        <v>18</v>
      </c>
      <c r="G398" s="29">
        <f t="shared" si="47"/>
        <v>0</v>
      </c>
      <c r="H398" s="42">
        <f t="shared" si="45"/>
        <v>0</v>
      </c>
      <c r="I398" s="43">
        <f t="shared" si="48"/>
        <v>0</v>
      </c>
      <c r="J398" s="42">
        <f t="shared" si="49"/>
        <v>44134</v>
      </c>
      <c r="K398" s="43">
        <f t="shared" si="50"/>
        <v>0</v>
      </c>
      <c r="L398">
        <f t="shared" si="51"/>
        <v>126</v>
      </c>
      <c r="M398">
        <f>IF($G398="","",COUNTIF($G$3:$G398, $G398))</f>
        <v>366</v>
      </c>
      <c r="N398">
        <f t="shared" si="46"/>
        <v>492</v>
      </c>
      <c r="O398"/>
      <c r="P398"/>
      <c r="Q398"/>
    </row>
    <row r="399" spans="2:17">
      <c r="B399" s="30">
        <f>資料貼入!A399</f>
        <v>44135</v>
      </c>
      <c r="C399" s="38">
        <f>資料貼入!A399</f>
        <v>44135</v>
      </c>
      <c r="D399" s="29">
        <f>資料貼入!B399</f>
        <v>0</v>
      </c>
      <c r="E399" s="29" cm="1">
        <f t="array" ref="E399">MovingDayDD($D$3:D399)</f>
        <v>-76772.950000001118</v>
      </c>
      <c r="F399" s="29">
        <f>IF(OR(C399&gt;總表!$B$30,C399=0),0,IF(E399=0,0,1+F398))</f>
        <v>19</v>
      </c>
      <c r="G399" s="29">
        <f t="shared" si="47"/>
        <v>0</v>
      </c>
      <c r="H399" s="42">
        <f t="shared" si="45"/>
        <v>0</v>
      </c>
      <c r="I399" s="43">
        <f t="shared" si="48"/>
        <v>0</v>
      </c>
      <c r="J399" s="42">
        <f t="shared" si="49"/>
        <v>44135</v>
      </c>
      <c r="K399" s="43">
        <f t="shared" si="50"/>
        <v>0</v>
      </c>
      <c r="L399">
        <f t="shared" si="51"/>
        <v>126</v>
      </c>
      <c r="M399">
        <f>IF($G399="","",COUNTIF($G$3:$G399, $G399))</f>
        <v>367</v>
      </c>
      <c r="N399">
        <f t="shared" si="46"/>
        <v>493</v>
      </c>
      <c r="O399"/>
      <c r="P399"/>
      <c r="Q399"/>
    </row>
    <row r="400" spans="2:17">
      <c r="B400" s="30">
        <f>資料貼入!A400</f>
        <v>44136</v>
      </c>
      <c r="C400" s="38">
        <f>資料貼入!A400</f>
        <v>44136</v>
      </c>
      <c r="D400" s="29">
        <f>資料貼入!B400</f>
        <v>0</v>
      </c>
      <c r="E400" s="29" cm="1">
        <f t="array" ref="E400">MovingDayDD($D$3:D400)</f>
        <v>-76772.950000001118</v>
      </c>
      <c r="F400" s="29">
        <f>IF(OR(C400&gt;總表!$B$30,C400=0),0,IF(E400=0,0,1+F399))</f>
        <v>20</v>
      </c>
      <c r="G400" s="29">
        <f t="shared" si="47"/>
        <v>0</v>
      </c>
      <c r="H400" s="42">
        <f t="shared" si="45"/>
        <v>0</v>
      </c>
      <c r="I400" s="43">
        <f t="shared" si="48"/>
        <v>0</v>
      </c>
      <c r="J400" s="42">
        <f t="shared" si="49"/>
        <v>44136</v>
      </c>
      <c r="K400" s="43">
        <f t="shared" si="50"/>
        <v>0</v>
      </c>
      <c r="L400">
        <f t="shared" si="51"/>
        <v>126</v>
      </c>
      <c r="M400">
        <f>IF($G400="","",COUNTIF($G$3:$G400, $G400))</f>
        <v>368</v>
      </c>
      <c r="N400">
        <f t="shared" si="46"/>
        <v>494</v>
      </c>
      <c r="O400"/>
      <c r="P400"/>
      <c r="Q400"/>
    </row>
    <row r="401" spans="2:17">
      <c r="B401" s="30">
        <f>資料貼入!A401</f>
        <v>44137</v>
      </c>
      <c r="C401" s="38">
        <f>資料貼入!A401</f>
        <v>44137</v>
      </c>
      <c r="D401" s="29">
        <f>資料貼入!B401</f>
        <v>-46495.23</v>
      </c>
      <c r="E401" s="29" cm="1">
        <f t="array" ref="E401">MovingDayDD($D$3:D401)</f>
        <v>-123268.18000000156</v>
      </c>
      <c r="F401" s="29">
        <f>IF(OR(C401&gt;總表!$B$30,C401=0),0,IF(E401=0,0,1+F400))</f>
        <v>21</v>
      </c>
      <c r="G401" s="29">
        <f t="shared" si="47"/>
        <v>0</v>
      </c>
      <c r="H401" s="42">
        <f t="shared" si="45"/>
        <v>0</v>
      </c>
      <c r="I401" s="43">
        <f t="shared" si="48"/>
        <v>0</v>
      </c>
      <c r="J401" s="42">
        <f t="shared" si="49"/>
        <v>44137</v>
      </c>
      <c r="K401" s="43">
        <f t="shared" si="50"/>
        <v>0</v>
      </c>
      <c r="L401">
        <f t="shared" si="51"/>
        <v>126</v>
      </c>
      <c r="M401">
        <f>IF($G401="","",COUNTIF($G$3:$G401, $G401))</f>
        <v>369</v>
      </c>
      <c r="N401">
        <f t="shared" si="46"/>
        <v>495</v>
      </c>
      <c r="O401"/>
      <c r="P401"/>
      <c r="Q401"/>
    </row>
    <row r="402" spans="2:17">
      <c r="B402" s="30">
        <f>資料貼入!A402</f>
        <v>44138</v>
      </c>
      <c r="C402" s="38">
        <f>資料貼入!A402</f>
        <v>44138</v>
      </c>
      <c r="D402" s="29">
        <f>資料貼入!B402</f>
        <v>9042.9800000000032</v>
      </c>
      <c r="E402" s="29" cm="1">
        <f t="array" ref="E402">MovingDayDD($D$3:D402)</f>
        <v>-114225.20000000112</v>
      </c>
      <c r="F402" s="29">
        <f>IF(OR(C402&gt;總表!$B$30,C402=0),0,IF(E402=0,0,1+F401))</f>
        <v>22</v>
      </c>
      <c r="G402" s="29">
        <f t="shared" si="47"/>
        <v>0</v>
      </c>
      <c r="H402" s="42">
        <f t="shared" si="45"/>
        <v>0</v>
      </c>
      <c r="I402" s="43">
        <f t="shared" si="48"/>
        <v>0</v>
      </c>
      <c r="J402" s="42">
        <f t="shared" si="49"/>
        <v>44138</v>
      </c>
      <c r="K402" s="43">
        <f t="shared" si="50"/>
        <v>0</v>
      </c>
      <c r="L402">
        <f t="shared" si="51"/>
        <v>126</v>
      </c>
      <c r="M402">
        <f>IF($G402="","",COUNTIF($G$3:$G402, $G402))</f>
        <v>370</v>
      </c>
      <c r="N402">
        <f t="shared" si="46"/>
        <v>496</v>
      </c>
      <c r="O402"/>
      <c r="P402"/>
      <c r="Q402"/>
    </row>
    <row r="403" spans="2:17">
      <c r="B403" s="30">
        <f>資料貼入!A403</f>
        <v>44139</v>
      </c>
      <c r="C403" s="38">
        <f>資料貼入!A403</f>
        <v>44139</v>
      </c>
      <c r="D403" s="29">
        <f>資料貼入!B403</f>
        <v>67767.42</v>
      </c>
      <c r="E403" s="29" cm="1">
        <f t="array" ref="E403">MovingDayDD($D$3:D403)</f>
        <v>-46457.780000001192</v>
      </c>
      <c r="F403" s="29">
        <f>IF(OR(C403&gt;總表!$B$30,C403=0),0,IF(E403=0,0,1+F402))</f>
        <v>23</v>
      </c>
      <c r="G403" s="29">
        <f t="shared" si="47"/>
        <v>0</v>
      </c>
      <c r="H403" s="42">
        <f t="shared" si="45"/>
        <v>0</v>
      </c>
      <c r="I403" s="43">
        <f t="shared" si="48"/>
        <v>0</v>
      </c>
      <c r="J403" s="42">
        <f t="shared" si="49"/>
        <v>44139</v>
      </c>
      <c r="K403" s="43">
        <f t="shared" si="50"/>
        <v>0</v>
      </c>
      <c r="L403">
        <f t="shared" si="51"/>
        <v>126</v>
      </c>
      <c r="M403">
        <f>IF($G403="","",COUNTIF($G$3:$G403, $G403))</f>
        <v>371</v>
      </c>
      <c r="N403">
        <f t="shared" si="46"/>
        <v>497</v>
      </c>
      <c r="O403"/>
      <c r="P403"/>
      <c r="Q403"/>
    </row>
    <row r="404" spans="2:17">
      <c r="B404" s="30">
        <f>資料貼入!A404</f>
        <v>44140</v>
      </c>
      <c r="C404" s="38">
        <f>資料貼入!A404</f>
        <v>44140</v>
      </c>
      <c r="D404" s="29">
        <f>資料貼入!B404</f>
        <v>7113.75</v>
      </c>
      <c r="E404" s="29" cm="1">
        <f t="array" ref="E404">MovingDayDD($D$3:D404)</f>
        <v>-39344.030000001192</v>
      </c>
      <c r="F404" s="29">
        <f>IF(OR(C404&gt;總表!$B$30,C404=0),0,IF(E404=0,0,1+F403))</f>
        <v>24</v>
      </c>
      <c r="G404" s="29">
        <f t="shared" si="47"/>
        <v>0</v>
      </c>
      <c r="H404" s="42">
        <f t="shared" si="45"/>
        <v>0</v>
      </c>
      <c r="I404" s="43">
        <f t="shared" si="48"/>
        <v>0</v>
      </c>
      <c r="J404" s="42">
        <f t="shared" si="49"/>
        <v>44140</v>
      </c>
      <c r="K404" s="43">
        <f t="shared" si="50"/>
        <v>0</v>
      </c>
      <c r="L404">
        <f t="shared" si="51"/>
        <v>126</v>
      </c>
      <c r="M404">
        <f>IF($G404="","",COUNTIF($G$3:$G404, $G404))</f>
        <v>372</v>
      </c>
      <c r="N404">
        <f t="shared" si="46"/>
        <v>498</v>
      </c>
      <c r="O404"/>
      <c r="P404"/>
      <c r="Q404"/>
    </row>
    <row r="405" spans="2:17">
      <c r="B405" s="30">
        <f>資料貼入!A405</f>
        <v>44141</v>
      </c>
      <c r="C405" s="38">
        <f>資料貼入!A405</f>
        <v>44141</v>
      </c>
      <c r="D405" s="29">
        <f>資料貼入!B405</f>
        <v>-26243.31</v>
      </c>
      <c r="E405" s="29" cm="1">
        <f t="array" ref="E405">MovingDayDD($D$3:D405)</f>
        <v>-65587.340000000782</v>
      </c>
      <c r="F405" s="29">
        <f>IF(OR(C405&gt;總表!$B$30,C405=0),0,IF(E405=0,0,1+F404))</f>
        <v>25</v>
      </c>
      <c r="G405" s="29">
        <f t="shared" si="47"/>
        <v>0</v>
      </c>
      <c r="H405" s="42">
        <f t="shared" si="45"/>
        <v>0</v>
      </c>
      <c r="I405" s="43">
        <f t="shared" si="48"/>
        <v>0</v>
      </c>
      <c r="J405" s="42">
        <f t="shared" si="49"/>
        <v>44141</v>
      </c>
      <c r="K405" s="43">
        <f t="shared" si="50"/>
        <v>0</v>
      </c>
      <c r="L405">
        <f t="shared" si="51"/>
        <v>126</v>
      </c>
      <c r="M405">
        <f>IF($G405="","",COUNTIF($G$3:$G405, $G405))</f>
        <v>373</v>
      </c>
      <c r="N405">
        <f t="shared" si="46"/>
        <v>499</v>
      </c>
      <c r="O405"/>
      <c r="P405"/>
      <c r="Q405"/>
    </row>
    <row r="406" spans="2:17">
      <c r="B406" s="30">
        <f>資料貼入!A406</f>
        <v>44142</v>
      </c>
      <c r="C406" s="38">
        <f>資料貼入!A406</f>
        <v>44142</v>
      </c>
      <c r="D406" s="29">
        <f>資料貼入!B406</f>
        <v>0</v>
      </c>
      <c r="E406" s="29" cm="1">
        <f t="array" ref="E406">MovingDayDD($D$3:D406)</f>
        <v>-65587.340000000782</v>
      </c>
      <c r="F406" s="29">
        <f>IF(OR(C406&gt;總表!$B$30,C406=0),0,IF(E406=0,0,1+F405))</f>
        <v>26</v>
      </c>
      <c r="G406" s="29">
        <f t="shared" si="47"/>
        <v>0</v>
      </c>
      <c r="H406" s="42">
        <f t="shared" si="45"/>
        <v>0</v>
      </c>
      <c r="I406" s="43">
        <f t="shared" si="48"/>
        <v>0</v>
      </c>
      <c r="J406" s="42">
        <f t="shared" si="49"/>
        <v>44142</v>
      </c>
      <c r="K406" s="43">
        <f t="shared" si="50"/>
        <v>0</v>
      </c>
      <c r="L406">
        <f t="shared" si="51"/>
        <v>126</v>
      </c>
      <c r="M406">
        <f>IF($G406="","",COUNTIF($G$3:$G406, $G406))</f>
        <v>374</v>
      </c>
      <c r="N406">
        <f t="shared" si="46"/>
        <v>500</v>
      </c>
      <c r="O406"/>
      <c r="P406"/>
      <c r="Q406"/>
    </row>
    <row r="407" spans="2:17">
      <c r="B407" s="30">
        <f>資料貼入!A407</f>
        <v>44143</v>
      </c>
      <c r="C407" s="38">
        <f>資料貼入!A407</f>
        <v>44143</v>
      </c>
      <c r="D407" s="29">
        <f>資料貼入!B407</f>
        <v>0</v>
      </c>
      <c r="E407" s="29" cm="1">
        <f t="array" ref="E407">MovingDayDD($D$3:D407)</f>
        <v>-65587.340000000782</v>
      </c>
      <c r="F407" s="29">
        <f>IF(OR(C407&gt;總表!$B$30,C407=0),0,IF(E407=0,0,1+F406))</f>
        <v>27</v>
      </c>
      <c r="G407" s="29">
        <f t="shared" si="47"/>
        <v>27</v>
      </c>
      <c r="H407" s="42">
        <f t="shared" si="45"/>
        <v>0</v>
      </c>
      <c r="I407" s="43">
        <f t="shared" si="48"/>
        <v>27</v>
      </c>
      <c r="J407" s="42">
        <f t="shared" si="49"/>
        <v>44143</v>
      </c>
      <c r="K407" s="43">
        <f t="shared" si="50"/>
        <v>27</v>
      </c>
      <c r="L407">
        <f t="shared" si="51"/>
        <v>21</v>
      </c>
      <c r="M407">
        <f>IF($G407="","",COUNTIF($G$3:$G407, $G407))</f>
        <v>1</v>
      </c>
      <c r="N407">
        <f t="shared" si="46"/>
        <v>22</v>
      </c>
      <c r="O407"/>
      <c r="P407"/>
      <c r="Q407"/>
    </row>
    <row r="408" spans="2:17">
      <c r="B408" s="30">
        <f>資料貼入!A408</f>
        <v>44144</v>
      </c>
      <c r="C408" s="38">
        <f>資料貼入!A408</f>
        <v>44144</v>
      </c>
      <c r="D408" s="29">
        <f>資料貼入!B408</f>
        <v>109049.97</v>
      </c>
      <c r="E408" s="29" cm="1">
        <f t="array" ref="E408">MovingDayDD($D$3:D408)</f>
        <v>0</v>
      </c>
      <c r="F408" s="29">
        <f>IF(OR(C408&gt;總表!$B$30,C408=0),0,IF(E408=0,0,1+F407))</f>
        <v>0</v>
      </c>
      <c r="G408" s="29">
        <f t="shared" si="47"/>
        <v>0</v>
      </c>
      <c r="H408" s="42">
        <f t="shared" si="45"/>
        <v>0</v>
      </c>
      <c r="I408" s="43">
        <f t="shared" si="48"/>
        <v>0</v>
      </c>
      <c r="J408" s="42">
        <f t="shared" si="49"/>
        <v>0</v>
      </c>
      <c r="K408" s="43">
        <f t="shared" si="50"/>
        <v>0</v>
      </c>
      <c r="L408">
        <f t="shared" si="51"/>
        <v>126</v>
      </c>
      <c r="M408">
        <f>IF($G408="","",COUNTIF($G$3:$G408, $G408))</f>
        <v>375</v>
      </c>
      <c r="N408">
        <f t="shared" si="46"/>
        <v>501</v>
      </c>
      <c r="O408"/>
      <c r="P408"/>
      <c r="Q408"/>
    </row>
    <row r="409" spans="2:17">
      <c r="B409" s="30">
        <f>資料貼入!A409</f>
        <v>44145</v>
      </c>
      <c r="C409" s="38">
        <f>資料貼入!A409</f>
        <v>44145</v>
      </c>
      <c r="D409" s="29">
        <f>資料貼入!B409</f>
        <v>-1962.3000000000011</v>
      </c>
      <c r="E409" s="29" cm="1">
        <f t="array" ref="E409">MovingDayDD($D$3:D409)</f>
        <v>-1962.2999999998137</v>
      </c>
      <c r="F409" s="29">
        <f>IF(OR(C409&gt;總表!$B$30,C409=0),0,IF(E409=0,0,1+F408))</f>
        <v>1</v>
      </c>
      <c r="G409" s="29">
        <f t="shared" si="47"/>
        <v>1</v>
      </c>
      <c r="H409" s="42">
        <f t="shared" si="45"/>
        <v>0</v>
      </c>
      <c r="I409" s="43">
        <f t="shared" si="48"/>
        <v>1</v>
      </c>
      <c r="J409" s="42">
        <f t="shared" si="49"/>
        <v>44145</v>
      </c>
      <c r="K409" s="43">
        <f t="shared" si="50"/>
        <v>1</v>
      </c>
      <c r="L409">
        <f t="shared" si="51"/>
        <v>103</v>
      </c>
      <c r="M409">
        <f>IF($G409="","",COUNTIF($G$3:$G409, $G409))</f>
        <v>8</v>
      </c>
      <c r="N409">
        <f t="shared" si="46"/>
        <v>111</v>
      </c>
      <c r="O409"/>
      <c r="P409"/>
      <c r="Q409"/>
    </row>
    <row r="410" spans="2:17">
      <c r="B410" s="30">
        <f>資料貼入!A410</f>
        <v>44146</v>
      </c>
      <c r="C410" s="38">
        <f>資料貼入!A410</f>
        <v>44146</v>
      </c>
      <c r="D410" s="29">
        <f>資料貼入!B410</f>
        <v>86219.12</v>
      </c>
      <c r="E410" s="29" cm="1">
        <f t="array" ref="E410">MovingDayDD($D$3:D410)</f>
        <v>0</v>
      </c>
      <c r="F410" s="29">
        <f>IF(OR(C410&gt;總表!$B$30,C410=0),0,IF(E410=0,0,1+F409))</f>
        <v>0</v>
      </c>
      <c r="G410" s="29">
        <f t="shared" si="47"/>
        <v>0</v>
      </c>
      <c r="H410" s="42">
        <f t="shared" si="45"/>
        <v>0</v>
      </c>
      <c r="I410" s="43">
        <f t="shared" si="48"/>
        <v>0</v>
      </c>
      <c r="J410" s="42">
        <f t="shared" si="49"/>
        <v>0</v>
      </c>
      <c r="K410" s="43">
        <f t="shared" si="50"/>
        <v>0</v>
      </c>
      <c r="L410">
        <f t="shared" si="51"/>
        <v>126</v>
      </c>
      <c r="M410">
        <f>IF($G410="","",COUNTIF($G$3:$G410, $G410))</f>
        <v>376</v>
      </c>
      <c r="N410">
        <f t="shared" si="46"/>
        <v>502</v>
      </c>
      <c r="O410"/>
      <c r="P410"/>
      <c r="Q410"/>
    </row>
    <row r="411" spans="2:17">
      <c r="B411" s="30">
        <f>資料貼入!A411</f>
        <v>44147</v>
      </c>
      <c r="C411" s="38">
        <f>資料貼入!A411</f>
        <v>44147</v>
      </c>
      <c r="D411" s="29">
        <f>資料貼入!B411</f>
        <v>-18892.080000000002</v>
      </c>
      <c r="E411" s="29" cm="1">
        <f t="array" ref="E411">MovingDayDD($D$3:D411)</f>
        <v>-18892.080000000075</v>
      </c>
      <c r="F411" s="29">
        <f>IF(OR(C411&gt;總表!$B$30,C411=0),0,IF(E411=0,0,1+F410))</f>
        <v>1</v>
      </c>
      <c r="G411" s="29">
        <f t="shared" si="47"/>
        <v>0</v>
      </c>
      <c r="H411" s="42">
        <f t="shared" si="45"/>
        <v>0</v>
      </c>
      <c r="I411" s="43">
        <f t="shared" si="48"/>
        <v>0</v>
      </c>
      <c r="J411" s="42">
        <f t="shared" si="49"/>
        <v>44147</v>
      </c>
      <c r="K411" s="43">
        <f t="shared" si="50"/>
        <v>0</v>
      </c>
      <c r="L411">
        <f t="shared" si="51"/>
        <v>126</v>
      </c>
      <c r="M411">
        <f>IF($G411="","",COUNTIF($G$3:$G411, $G411))</f>
        <v>377</v>
      </c>
      <c r="N411">
        <f t="shared" si="46"/>
        <v>503</v>
      </c>
      <c r="O411"/>
      <c r="P411"/>
      <c r="Q411"/>
    </row>
    <row r="412" spans="2:17">
      <c r="B412" s="30">
        <f>資料貼入!A412</f>
        <v>44148</v>
      </c>
      <c r="C412" s="38">
        <f>資料貼入!A412</f>
        <v>44148</v>
      </c>
      <c r="D412" s="29">
        <f>資料貼入!B412</f>
        <v>-2800</v>
      </c>
      <c r="E412" s="29" cm="1">
        <f t="array" ref="E412">MovingDayDD($D$3:D412)</f>
        <v>-21692.080000000075</v>
      </c>
      <c r="F412" s="29">
        <f>IF(OR(C412&gt;總表!$B$30,C412=0),0,IF(E412=0,0,1+F411))</f>
        <v>2</v>
      </c>
      <c r="G412" s="29">
        <f t="shared" si="47"/>
        <v>0</v>
      </c>
      <c r="H412" s="42">
        <f t="shared" si="45"/>
        <v>0</v>
      </c>
      <c r="I412" s="43">
        <f t="shared" si="48"/>
        <v>0</v>
      </c>
      <c r="J412" s="42">
        <f t="shared" si="49"/>
        <v>44148</v>
      </c>
      <c r="K412" s="43">
        <f t="shared" si="50"/>
        <v>0</v>
      </c>
      <c r="L412">
        <f t="shared" si="51"/>
        <v>126</v>
      </c>
      <c r="M412">
        <f>IF($G412="","",COUNTIF($G$3:$G412, $G412))</f>
        <v>378</v>
      </c>
      <c r="N412">
        <f t="shared" si="46"/>
        <v>504</v>
      </c>
      <c r="O412"/>
      <c r="P412"/>
      <c r="Q412"/>
    </row>
    <row r="413" spans="2:17">
      <c r="B413" s="30">
        <f>資料貼入!A413</f>
        <v>44149</v>
      </c>
      <c r="C413" s="38">
        <f>資料貼入!A413</f>
        <v>44149</v>
      </c>
      <c r="D413" s="29">
        <f>資料貼入!B413</f>
        <v>0</v>
      </c>
      <c r="E413" s="29" cm="1">
        <f t="array" ref="E413">MovingDayDD($D$3:D413)</f>
        <v>-21692.080000000075</v>
      </c>
      <c r="F413" s="29">
        <f>IF(OR(C413&gt;總表!$B$30,C413=0),0,IF(E413=0,0,1+F412))</f>
        <v>3</v>
      </c>
      <c r="G413" s="29">
        <f t="shared" si="47"/>
        <v>0</v>
      </c>
      <c r="H413" s="42">
        <f t="shared" si="45"/>
        <v>0</v>
      </c>
      <c r="I413" s="43">
        <f t="shared" si="48"/>
        <v>0</v>
      </c>
      <c r="J413" s="42">
        <f t="shared" si="49"/>
        <v>44149</v>
      </c>
      <c r="K413" s="43">
        <f t="shared" si="50"/>
        <v>0</v>
      </c>
      <c r="L413">
        <f t="shared" si="51"/>
        <v>126</v>
      </c>
      <c r="M413">
        <f>IF($G413="","",COUNTIF($G$3:$G413, $G413))</f>
        <v>379</v>
      </c>
      <c r="N413">
        <f t="shared" si="46"/>
        <v>505</v>
      </c>
      <c r="O413"/>
      <c r="P413"/>
      <c r="Q413"/>
    </row>
    <row r="414" spans="2:17">
      <c r="B414" s="30">
        <f>資料貼入!A414</f>
        <v>44150</v>
      </c>
      <c r="C414" s="38">
        <f>資料貼入!A414</f>
        <v>44150</v>
      </c>
      <c r="D414" s="29">
        <f>資料貼入!B414</f>
        <v>0</v>
      </c>
      <c r="E414" s="29" cm="1">
        <f t="array" ref="E414">MovingDayDD($D$3:D414)</f>
        <v>-21692.080000000075</v>
      </c>
      <c r="F414" s="29">
        <f>IF(OR(C414&gt;總表!$B$30,C414=0),0,IF(E414=0,0,1+F413))</f>
        <v>4</v>
      </c>
      <c r="G414" s="29">
        <f t="shared" si="47"/>
        <v>4</v>
      </c>
      <c r="H414" s="42">
        <f t="shared" si="45"/>
        <v>0</v>
      </c>
      <c r="I414" s="43">
        <f t="shared" si="48"/>
        <v>4</v>
      </c>
      <c r="J414" s="42">
        <f t="shared" si="49"/>
        <v>44150</v>
      </c>
      <c r="K414" s="43">
        <f t="shared" si="50"/>
        <v>4</v>
      </c>
      <c r="L414">
        <f t="shared" si="51"/>
        <v>75</v>
      </c>
      <c r="M414">
        <f>IF($G414="","",COUNTIF($G$3:$G414, $G414))</f>
        <v>3</v>
      </c>
      <c r="N414">
        <f t="shared" si="46"/>
        <v>78</v>
      </c>
      <c r="O414"/>
      <c r="P414"/>
      <c r="Q414"/>
    </row>
    <row r="415" spans="2:17">
      <c r="B415" s="30">
        <f>資料貼入!A415</f>
        <v>44151</v>
      </c>
      <c r="C415" s="38">
        <f>資料貼入!A415</f>
        <v>44151</v>
      </c>
      <c r="D415" s="29">
        <f>資料貼入!B415</f>
        <v>304076.23</v>
      </c>
      <c r="E415" s="29" cm="1">
        <f t="array" ref="E415">MovingDayDD($D$3:D415)</f>
        <v>0</v>
      </c>
      <c r="F415" s="29">
        <f>IF(OR(C415&gt;總表!$B$30,C415=0),0,IF(E415=0,0,1+F414))</f>
        <v>0</v>
      </c>
      <c r="G415" s="29">
        <f t="shared" si="47"/>
        <v>0</v>
      </c>
      <c r="H415" s="42">
        <f t="shared" si="45"/>
        <v>0</v>
      </c>
      <c r="I415" s="43">
        <f t="shared" si="48"/>
        <v>0</v>
      </c>
      <c r="J415" s="42">
        <f t="shared" si="49"/>
        <v>0</v>
      </c>
      <c r="K415" s="43">
        <f t="shared" si="50"/>
        <v>0</v>
      </c>
      <c r="L415">
        <f t="shared" si="51"/>
        <v>126</v>
      </c>
      <c r="M415">
        <f>IF($G415="","",COUNTIF($G$3:$G415, $G415))</f>
        <v>380</v>
      </c>
      <c r="N415">
        <f t="shared" si="46"/>
        <v>506</v>
      </c>
      <c r="O415"/>
      <c r="P415"/>
      <c r="Q415"/>
    </row>
    <row r="416" spans="2:17">
      <c r="B416" s="30">
        <f>資料貼入!A416</f>
        <v>44152</v>
      </c>
      <c r="C416" s="38">
        <f>資料貼入!A416</f>
        <v>44152</v>
      </c>
      <c r="D416" s="29">
        <f>資料貼入!B416</f>
        <v>94172.55</v>
      </c>
      <c r="E416" s="29" cm="1">
        <f t="array" ref="E416">MovingDayDD($D$3:D416)</f>
        <v>0</v>
      </c>
      <c r="F416" s="29">
        <f>IF(OR(C416&gt;總表!$B$30,C416=0),0,IF(E416=0,0,1+F415))</f>
        <v>0</v>
      </c>
      <c r="G416" s="29">
        <f t="shared" si="47"/>
        <v>0</v>
      </c>
      <c r="H416" s="42">
        <f t="shared" si="45"/>
        <v>0</v>
      </c>
      <c r="I416" s="43">
        <f t="shared" si="48"/>
        <v>0</v>
      </c>
      <c r="J416" s="42">
        <f t="shared" si="49"/>
        <v>0</v>
      </c>
      <c r="K416" s="43">
        <f t="shared" si="50"/>
        <v>0</v>
      </c>
      <c r="L416">
        <f t="shared" si="51"/>
        <v>126</v>
      </c>
      <c r="M416">
        <f>IF($G416="","",COUNTIF($G$3:$G416, $G416))</f>
        <v>381</v>
      </c>
      <c r="N416">
        <f t="shared" si="46"/>
        <v>507</v>
      </c>
      <c r="O416"/>
      <c r="P416"/>
      <c r="Q416"/>
    </row>
    <row r="417" spans="2:17">
      <c r="B417" s="30">
        <f>資料貼入!A417</f>
        <v>44153</v>
      </c>
      <c r="C417" s="38">
        <f>資料貼入!A417</f>
        <v>44153</v>
      </c>
      <c r="D417" s="29">
        <f>資料貼入!B417</f>
        <v>29155.550000000003</v>
      </c>
      <c r="E417" s="29" cm="1">
        <f t="array" ref="E417">MovingDayDD($D$3:D417)</f>
        <v>0</v>
      </c>
      <c r="F417" s="29">
        <f>IF(OR(C417&gt;總表!$B$30,C417=0),0,IF(E417=0,0,1+F416))</f>
        <v>0</v>
      </c>
      <c r="G417" s="29">
        <f t="shared" si="47"/>
        <v>0</v>
      </c>
      <c r="H417" s="42">
        <f t="shared" si="45"/>
        <v>0</v>
      </c>
      <c r="I417" s="43">
        <f t="shared" si="48"/>
        <v>0</v>
      </c>
      <c r="J417" s="42">
        <f t="shared" si="49"/>
        <v>0</v>
      </c>
      <c r="K417" s="43">
        <f t="shared" si="50"/>
        <v>0</v>
      </c>
      <c r="L417">
        <f t="shared" si="51"/>
        <v>126</v>
      </c>
      <c r="M417">
        <f>IF($G417="","",COUNTIF($G$3:$G417, $G417))</f>
        <v>382</v>
      </c>
      <c r="N417">
        <f t="shared" si="46"/>
        <v>508</v>
      </c>
      <c r="O417"/>
      <c r="P417"/>
      <c r="Q417"/>
    </row>
    <row r="418" spans="2:17">
      <c r="B418" s="30">
        <f>資料貼入!A418</f>
        <v>44154</v>
      </c>
      <c r="C418" s="38">
        <f>資料貼入!A418</f>
        <v>44154</v>
      </c>
      <c r="D418" s="29">
        <f>資料貼入!B418</f>
        <v>-15822</v>
      </c>
      <c r="E418" s="29" cm="1">
        <f t="array" ref="E418">MovingDayDD($D$3:D418)</f>
        <v>-15822</v>
      </c>
      <c r="F418" s="29">
        <f>IF(OR(C418&gt;總表!$B$30,C418=0),0,IF(E418=0,0,1+F417))</f>
        <v>1</v>
      </c>
      <c r="G418" s="29">
        <f t="shared" si="47"/>
        <v>0</v>
      </c>
      <c r="H418" s="42">
        <f t="shared" si="45"/>
        <v>0</v>
      </c>
      <c r="I418" s="43">
        <f t="shared" si="48"/>
        <v>0</v>
      </c>
      <c r="J418" s="42">
        <f t="shared" si="49"/>
        <v>44154</v>
      </c>
      <c r="K418" s="43">
        <f t="shared" si="50"/>
        <v>0</v>
      </c>
      <c r="L418">
        <f t="shared" si="51"/>
        <v>126</v>
      </c>
      <c r="M418">
        <f>IF($G418="","",COUNTIF($G$3:$G418, $G418))</f>
        <v>383</v>
      </c>
      <c r="N418">
        <f t="shared" si="46"/>
        <v>509</v>
      </c>
      <c r="O418"/>
      <c r="P418"/>
      <c r="Q418"/>
    </row>
    <row r="419" spans="2:17">
      <c r="B419" s="30">
        <f>資料貼入!A419</f>
        <v>44155</v>
      </c>
      <c r="C419" s="38">
        <f>資料貼入!A419</f>
        <v>44155</v>
      </c>
      <c r="D419" s="29">
        <f>資料貼入!B419</f>
        <v>-5021.3100000000013</v>
      </c>
      <c r="E419" s="29" cm="1">
        <f t="array" ref="E419">MovingDayDD($D$3:D419)</f>
        <v>-20843.30999999959</v>
      </c>
      <c r="F419" s="29">
        <f>IF(OR(C419&gt;總表!$B$30,C419=0),0,IF(E419=0,0,1+F418))</f>
        <v>2</v>
      </c>
      <c r="G419" s="29">
        <f t="shared" si="47"/>
        <v>0</v>
      </c>
      <c r="H419" s="42">
        <f t="shared" si="45"/>
        <v>0</v>
      </c>
      <c r="I419" s="43">
        <f t="shared" si="48"/>
        <v>0</v>
      </c>
      <c r="J419" s="42">
        <f t="shared" si="49"/>
        <v>44155</v>
      </c>
      <c r="K419" s="43">
        <f t="shared" si="50"/>
        <v>0</v>
      </c>
      <c r="L419">
        <f t="shared" si="51"/>
        <v>126</v>
      </c>
      <c r="M419">
        <f>IF($G419="","",COUNTIF($G$3:$G419, $G419))</f>
        <v>384</v>
      </c>
      <c r="N419">
        <f t="shared" si="46"/>
        <v>510</v>
      </c>
      <c r="O419"/>
      <c r="P419"/>
      <c r="Q419"/>
    </row>
    <row r="420" spans="2:17">
      <c r="B420" s="30">
        <f>資料貼入!A420</f>
        <v>44156</v>
      </c>
      <c r="C420" s="38">
        <f>資料貼入!A420</f>
        <v>44156</v>
      </c>
      <c r="D420" s="29">
        <f>資料貼入!B420</f>
        <v>0</v>
      </c>
      <c r="E420" s="29" cm="1">
        <f t="array" ref="E420">MovingDayDD($D$3:D420)</f>
        <v>-20843.30999999959</v>
      </c>
      <c r="F420" s="29">
        <f>IF(OR(C420&gt;總表!$B$30,C420=0),0,IF(E420=0,0,1+F419))</f>
        <v>3</v>
      </c>
      <c r="G420" s="29">
        <f t="shared" si="47"/>
        <v>0</v>
      </c>
      <c r="H420" s="42">
        <f t="shared" si="45"/>
        <v>0</v>
      </c>
      <c r="I420" s="43">
        <f t="shared" si="48"/>
        <v>0</v>
      </c>
      <c r="J420" s="42">
        <f t="shared" si="49"/>
        <v>44156</v>
      </c>
      <c r="K420" s="43">
        <f t="shared" si="50"/>
        <v>0</v>
      </c>
      <c r="L420">
        <f t="shared" si="51"/>
        <v>126</v>
      </c>
      <c r="M420">
        <f>IF($G420="","",COUNTIF($G$3:$G420, $G420))</f>
        <v>385</v>
      </c>
      <c r="N420">
        <f t="shared" si="46"/>
        <v>511</v>
      </c>
      <c r="O420"/>
      <c r="P420"/>
      <c r="Q420"/>
    </row>
    <row r="421" spans="2:17">
      <c r="B421" s="30">
        <f>資料貼入!A421</f>
        <v>44157</v>
      </c>
      <c r="C421" s="38">
        <f>資料貼入!A421</f>
        <v>44157</v>
      </c>
      <c r="D421" s="29">
        <f>資料貼入!B421</f>
        <v>0</v>
      </c>
      <c r="E421" s="29" cm="1">
        <f t="array" ref="E421">MovingDayDD($D$3:D421)</f>
        <v>-20843.30999999959</v>
      </c>
      <c r="F421" s="29">
        <f>IF(OR(C421&gt;總表!$B$30,C421=0),0,IF(E421=0,0,1+F420))</f>
        <v>4</v>
      </c>
      <c r="G421" s="29">
        <f t="shared" si="47"/>
        <v>0</v>
      </c>
      <c r="H421" s="42">
        <f t="shared" si="45"/>
        <v>0</v>
      </c>
      <c r="I421" s="43">
        <f t="shared" si="48"/>
        <v>0</v>
      </c>
      <c r="J421" s="42">
        <f t="shared" si="49"/>
        <v>44157</v>
      </c>
      <c r="K421" s="43">
        <f t="shared" si="50"/>
        <v>0</v>
      </c>
      <c r="L421">
        <f t="shared" si="51"/>
        <v>126</v>
      </c>
      <c r="M421">
        <f>IF($G421="","",COUNTIF($G$3:$G421, $G421))</f>
        <v>386</v>
      </c>
      <c r="N421">
        <f t="shared" si="46"/>
        <v>512</v>
      </c>
      <c r="O421"/>
      <c r="P421"/>
      <c r="Q421"/>
    </row>
    <row r="422" spans="2:17">
      <c r="B422" s="30">
        <f>資料貼入!A422</f>
        <v>44158</v>
      </c>
      <c r="C422" s="38">
        <f>資料貼入!A422</f>
        <v>44158</v>
      </c>
      <c r="D422" s="29">
        <f>資料貼入!B422</f>
        <v>-8758.3000000000029</v>
      </c>
      <c r="E422" s="29" cm="1">
        <f t="array" ref="E422">MovingDayDD($D$3:D422)</f>
        <v>-29601.609999999404</v>
      </c>
      <c r="F422" s="29">
        <f>IF(OR(C422&gt;總表!$B$30,C422=0),0,IF(E422=0,0,1+F421))</f>
        <v>5</v>
      </c>
      <c r="G422" s="29">
        <f t="shared" si="47"/>
        <v>0</v>
      </c>
      <c r="H422" s="42">
        <f t="shared" si="45"/>
        <v>0</v>
      </c>
      <c r="I422" s="43">
        <f t="shared" si="48"/>
        <v>0</v>
      </c>
      <c r="J422" s="42">
        <f t="shared" si="49"/>
        <v>44158</v>
      </c>
      <c r="K422" s="43">
        <f t="shared" si="50"/>
        <v>0</v>
      </c>
      <c r="L422">
        <f t="shared" si="51"/>
        <v>126</v>
      </c>
      <c r="M422">
        <f>IF($G422="","",COUNTIF($G$3:$G422, $G422))</f>
        <v>387</v>
      </c>
      <c r="N422">
        <f t="shared" si="46"/>
        <v>513</v>
      </c>
      <c r="O422"/>
      <c r="P422"/>
      <c r="Q422"/>
    </row>
    <row r="423" spans="2:17">
      <c r="B423" s="30">
        <f>資料貼入!A423</f>
        <v>44159</v>
      </c>
      <c r="C423" s="38">
        <f>資料貼入!A423</f>
        <v>44159</v>
      </c>
      <c r="D423" s="29">
        <f>資料貼入!B423</f>
        <v>8067.98</v>
      </c>
      <c r="E423" s="29" cm="1">
        <f t="array" ref="E423">MovingDayDD($D$3:D423)</f>
        <v>-21533.629999998957</v>
      </c>
      <c r="F423" s="29">
        <f>IF(OR(C423&gt;總表!$B$30,C423=0),0,IF(E423=0,0,1+F422))</f>
        <v>6</v>
      </c>
      <c r="G423" s="29">
        <f t="shared" si="47"/>
        <v>6</v>
      </c>
      <c r="H423" s="42">
        <f t="shared" si="45"/>
        <v>0</v>
      </c>
      <c r="I423" s="43">
        <f t="shared" si="48"/>
        <v>6</v>
      </c>
      <c r="J423" s="42">
        <f t="shared" si="49"/>
        <v>44159</v>
      </c>
      <c r="K423" s="43">
        <f t="shared" si="50"/>
        <v>6</v>
      </c>
      <c r="L423">
        <f t="shared" si="51"/>
        <v>56</v>
      </c>
      <c r="M423">
        <f>IF($G423="","",COUNTIF($G$3:$G423, $G423))</f>
        <v>2</v>
      </c>
      <c r="N423">
        <f t="shared" si="46"/>
        <v>58</v>
      </c>
      <c r="O423"/>
      <c r="P423"/>
      <c r="Q423"/>
    </row>
    <row r="424" spans="2:17">
      <c r="B424" s="30">
        <f>資料貼入!A424</f>
        <v>44160</v>
      </c>
      <c r="C424" s="38">
        <f>資料貼入!A424</f>
        <v>44160</v>
      </c>
      <c r="D424" s="29">
        <f>資料貼入!B424</f>
        <v>29971.4</v>
      </c>
      <c r="E424" s="29" cm="1">
        <f t="array" ref="E424">MovingDayDD($D$3:D424)</f>
        <v>0</v>
      </c>
      <c r="F424" s="29">
        <f>IF(OR(C424&gt;總表!$B$30,C424=0),0,IF(E424=0,0,1+F423))</f>
        <v>0</v>
      </c>
      <c r="G424" s="29">
        <f t="shared" si="47"/>
        <v>0</v>
      </c>
      <c r="H424" s="42">
        <f t="shared" si="45"/>
        <v>0</v>
      </c>
      <c r="I424" s="43">
        <f t="shared" si="48"/>
        <v>0</v>
      </c>
      <c r="J424" s="42">
        <f t="shared" si="49"/>
        <v>0</v>
      </c>
      <c r="K424" s="43">
        <f t="shared" si="50"/>
        <v>0</v>
      </c>
      <c r="L424">
        <f t="shared" si="51"/>
        <v>126</v>
      </c>
      <c r="M424">
        <f>IF($G424="","",COUNTIF($G$3:$G424, $G424))</f>
        <v>388</v>
      </c>
      <c r="N424">
        <f t="shared" si="46"/>
        <v>514</v>
      </c>
      <c r="O424"/>
      <c r="P424"/>
      <c r="Q424"/>
    </row>
    <row r="425" spans="2:17">
      <c r="B425" s="30">
        <f>資料貼入!A425</f>
        <v>44161</v>
      </c>
      <c r="C425" s="38">
        <f>資料貼入!A425</f>
        <v>44161</v>
      </c>
      <c r="D425" s="29">
        <f>資料貼入!B425</f>
        <v>500</v>
      </c>
      <c r="E425" s="29" cm="1">
        <f t="array" ref="E425">MovingDayDD($D$3:D425)</f>
        <v>0</v>
      </c>
      <c r="F425" s="29">
        <f>IF(OR(C425&gt;總表!$B$30,C425=0),0,IF(E425=0,0,1+F424))</f>
        <v>0</v>
      </c>
      <c r="G425" s="29">
        <f t="shared" si="47"/>
        <v>0</v>
      </c>
      <c r="H425" s="42">
        <f t="shared" si="45"/>
        <v>0</v>
      </c>
      <c r="I425" s="43">
        <f t="shared" si="48"/>
        <v>0</v>
      </c>
      <c r="J425" s="42">
        <f t="shared" si="49"/>
        <v>0</v>
      </c>
      <c r="K425" s="43">
        <f t="shared" si="50"/>
        <v>0</v>
      </c>
      <c r="L425">
        <f t="shared" si="51"/>
        <v>126</v>
      </c>
      <c r="M425">
        <f>IF($G425="","",COUNTIF($G$3:$G425, $G425))</f>
        <v>389</v>
      </c>
      <c r="N425">
        <f t="shared" si="46"/>
        <v>515</v>
      </c>
      <c r="O425"/>
      <c r="P425"/>
      <c r="Q425"/>
    </row>
    <row r="426" spans="2:17">
      <c r="B426" s="30">
        <f>資料貼入!A426</f>
        <v>44162</v>
      </c>
      <c r="C426" s="38">
        <f>資料貼入!A426</f>
        <v>44162</v>
      </c>
      <c r="D426" s="29">
        <f>資料貼入!B426</f>
        <v>15670.32</v>
      </c>
      <c r="E426" s="29" cm="1">
        <f t="array" ref="E426">MovingDayDD($D$3:D426)</f>
        <v>0</v>
      </c>
      <c r="F426" s="29">
        <f>IF(OR(C426&gt;總表!$B$30,C426=0),0,IF(E426=0,0,1+F425))</f>
        <v>0</v>
      </c>
      <c r="G426" s="29">
        <f t="shared" si="47"/>
        <v>0</v>
      </c>
      <c r="H426" s="42">
        <f t="shared" si="45"/>
        <v>0</v>
      </c>
      <c r="I426" s="43">
        <f t="shared" si="48"/>
        <v>0</v>
      </c>
      <c r="J426" s="42">
        <f t="shared" si="49"/>
        <v>0</v>
      </c>
      <c r="K426" s="43">
        <f t="shared" si="50"/>
        <v>0</v>
      </c>
      <c r="L426">
        <f t="shared" si="51"/>
        <v>126</v>
      </c>
      <c r="M426">
        <f>IF($G426="","",COUNTIF($G$3:$G426, $G426))</f>
        <v>390</v>
      </c>
      <c r="N426">
        <f t="shared" si="46"/>
        <v>516</v>
      </c>
      <c r="O426"/>
      <c r="P426"/>
      <c r="Q426"/>
    </row>
    <row r="427" spans="2:17">
      <c r="B427" s="30">
        <f>資料貼入!A427</f>
        <v>44163</v>
      </c>
      <c r="C427" s="38">
        <f>資料貼入!A427</f>
        <v>44163</v>
      </c>
      <c r="D427" s="29">
        <f>資料貼入!B427</f>
        <v>0</v>
      </c>
      <c r="E427" s="29" cm="1">
        <f t="array" ref="E427">MovingDayDD($D$3:D427)</f>
        <v>0</v>
      </c>
      <c r="F427" s="29">
        <f>IF(OR(C427&gt;總表!$B$30,C427=0),0,IF(E427=0,0,1+F426))</f>
        <v>0</v>
      </c>
      <c r="G427" s="29">
        <f t="shared" si="47"/>
        <v>0</v>
      </c>
      <c r="H427" s="42">
        <f t="shared" si="45"/>
        <v>0</v>
      </c>
      <c r="I427" s="43">
        <f t="shared" si="48"/>
        <v>0</v>
      </c>
      <c r="J427" s="42">
        <f t="shared" si="49"/>
        <v>0</v>
      </c>
      <c r="K427" s="43">
        <f t="shared" si="50"/>
        <v>0</v>
      </c>
      <c r="L427">
        <f t="shared" si="51"/>
        <v>126</v>
      </c>
      <c r="M427">
        <f>IF($G427="","",COUNTIF($G$3:$G427, $G427))</f>
        <v>391</v>
      </c>
      <c r="N427">
        <f t="shared" si="46"/>
        <v>517</v>
      </c>
      <c r="O427"/>
      <c r="P427"/>
      <c r="Q427"/>
    </row>
    <row r="428" spans="2:17">
      <c r="B428" s="30">
        <f>資料貼入!A428</f>
        <v>44164</v>
      </c>
      <c r="C428" s="38">
        <f>資料貼入!A428</f>
        <v>44164</v>
      </c>
      <c r="D428" s="29">
        <f>資料貼入!B428</f>
        <v>0</v>
      </c>
      <c r="E428" s="29" cm="1">
        <f t="array" ref="E428">MovingDayDD($D$3:D428)</f>
        <v>0</v>
      </c>
      <c r="F428" s="29">
        <f>IF(OR(C428&gt;總表!$B$30,C428=0),0,IF(E428=0,0,1+F427))</f>
        <v>0</v>
      </c>
      <c r="G428" s="29">
        <f t="shared" si="47"/>
        <v>0</v>
      </c>
      <c r="H428" s="42">
        <f t="shared" si="45"/>
        <v>0</v>
      </c>
      <c r="I428" s="43">
        <f t="shared" si="48"/>
        <v>0</v>
      </c>
      <c r="J428" s="42">
        <f t="shared" si="49"/>
        <v>0</v>
      </c>
      <c r="K428" s="43">
        <f t="shared" si="50"/>
        <v>0</v>
      </c>
      <c r="L428">
        <f t="shared" si="51"/>
        <v>126</v>
      </c>
      <c r="M428">
        <f>IF($G428="","",COUNTIF($G$3:$G428, $G428))</f>
        <v>392</v>
      </c>
      <c r="N428">
        <f t="shared" si="46"/>
        <v>518</v>
      </c>
      <c r="O428"/>
      <c r="P428"/>
      <c r="Q428"/>
    </row>
    <row r="429" spans="2:17">
      <c r="B429" s="30">
        <f>資料貼入!A429</f>
        <v>44165</v>
      </c>
      <c r="C429" s="38">
        <f>資料貼入!A429</f>
        <v>44165</v>
      </c>
      <c r="D429" s="29">
        <f>資料貼入!B429</f>
        <v>-28928.21</v>
      </c>
      <c r="E429" s="29" cm="1">
        <f t="array" ref="E429">MovingDayDD($D$3:D429)</f>
        <v>-28928.209999999963</v>
      </c>
      <c r="F429" s="29">
        <f>IF(OR(C429&gt;總表!$B$30,C429=0),0,IF(E429=0,0,1+F428))</f>
        <v>1</v>
      </c>
      <c r="G429" s="29">
        <f t="shared" si="47"/>
        <v>0</v>
      </c>
      <c r="H429" s="42">
        <f t="shared" si="45"/>
        <v>0</v>
      </c>
      <c r="I429" s="43">
        <f t="shared" si="48"/>
        <v>0</v>
      </c>
      <c r="J429" s="42">
        <f t="shared" si="49"/>
        <v>44165</v>
      </c>
      <c r="K429" s="43">
        <f t="shared" si="50"/>
        <v>0</v>
      </c>
      <c r="L429">
        <f t="shared" si="51"/>
        <v>126</v>
      </c>
      <c r="M429">
        <f>IF($G429="","",COUNTIF($G$3:$G429, $G429))</f>
        <v>393</v>
      </c>
      <c r="N429">
        <f t="shared" si="46"/>
        <v>519</v>
      </c>
      <c r="O429"/>
      <c r="P429"/>
      <c r="Q429"/>
    </row>
    <row r="430" spans="2:17">
      <c r="B430" s="30">
        <f>資料貼入!A430</f>
        <v>44166</v>
      </c>
      <c r="C430" s="38">
        <f>資料貼入!A430</f>
        <v>44166</v>
      </c>
      <c r="D430" s="29">
        <f>資料貼入!B430</f>
        <v>-70027.760000000009</v>
      </c>
      <c r="E430" s="29" cm="1">
        <f t="array" ref="E430">MovingDayDD($D$3:D430)</f>
        <v>-98955.969999999739</v>
      </c>
      <c r="F430" s="29">
        <f>IF(OR(C430&gt;總表!$B$30,C430=0),0,IF(E430=0,0,1+F429))</f>
        <v>2</v>
      </c>
      <c r="G430" s="29">
        <f t="shared" si="47"/>
        <v>0</v>
      </c>
      <c r="H430" s="42">
        <f t="shared" si="45"/>
        <v>0</v>
      </c>
      <c r="I430" s="43">
        <f t="shared" si="48"/>
        <v>0</v>
      </c>
      <c r="J430" s="42">
        <f t="shared" si="49"/>
        <v>44166</v>
      </c>
      <c r="K430" s="43">
        <f t="shared" si="50"/>
        <v>0</v>
      </c>
      <c r="L430">
        <f t="shared" si="51"/>
        <v>126</v>
      </c>
      <c r="M430">
        <f>IF($G430="","",COUNTIF($G$3:$G430, $G430))</f>
        <v>394</v>
      </c>
      <c r="N430">
        <f t="shared" si="46"/>
        <v>520</v>
      </c>
      <c r="O430"/>
      <c r="P430"/>
      <c r="Q430"/>
    </row>
    <row r="431" spans="2:17">
      <c r="B431" s="30">
        <f>資料貼入!A431</f>
        <v>44167</v>
      </c>
      <c r="C431" s="38">
        <f>資料貼入!A431</f>
        <v>44167</v>
      </c>
      <c r="D431" s="29">
        <f>資料貼入!B431</f>
        <v>25529.03</v>
      </c>
      <c r="E431" s="29" cm="1">
        <f t="array" ref="E431">MovingDayDD($D$3:D431)</f>
        <v>-73426.939999999478</v>
      </c>
      <c r="F431" s="29">
        <f>IF(OR(C431&gt;總表!$B$30,C431=0),0,IF(E431=0,0,1+F430))</f>
        <v>3</v>
      </c>
      <c r="G431" s="29">
        <f t="shared" si="47"/>
        <v>0</v>
      </c>
      <c r="H431" s="42">
        <f t="shared" si="45"/>
        <v>0</v>
      </c>
      <c r="I431" s="43">
        <f t="shared" si="48"/>
        <v>0</v>
      </c>
      <c r="J431" s="42">
        <f t="shared" si="49"/>
        <v>44167</v>
      </c>
      <c r="K431" s="43">
        <f t="shared" si="50"/>
        <v>0</v>
      </c>
      <c r="L431">
        <f t="shared" si="51"/>
        <v>126</v>
      </c>
      <c r="M431">
        <f>IF($G431="","",COUNTIF($G$3:$G431, $G431))</f>
        <v>395</v>
      </c>
      <c r="N431">
        <f t="shared" si="46"/>
        <v>521</v>
      </c>
      <c r="O431"/>
      <c r="P431"/>
      <c r="Q431"/>
    </row>
    <row r="432" spans="2:17">
      <c r="B432" s="30">
        <f>資料貼入!A432</f>
        <v>44168</v>
      </c>
      <c r="C432" s="38">
        <f>資料貼入!A432</f>
        <v>44168</v>
      </c>
      <c r="D432" s="29">
        <f>資料貼入!B432</f>
        <v>9663.7799999999988</v>
      </c>
      <c r="E432" s="29" cm="1">
        <f t="array" ref="E432">MovingDayDD($D$3:D432)</f>
        <v>-63763.159999999218</v>
      </c>
      <c r="F432" s="29">
        <f>IF(OR(C432&gt;總表!$B$30,C432=0),0,IF(E432=0,0,1+F431))</f>
        <v>4</v>
      </c>
      <c r="G432" s="29">
        <f t="shared" si="47"/>
        <v>4</v>
      </c>
      <c r="H432" s="42">
        <f t="shared" si="45"/>
        <v>0</v>
      </c>
      <c r="I432" s="43">
        <f t="shared" si="48"/>
        <v>4</v>
      </c>
      <c r="J432" s="42">
        <f t="shared" si="49"/>
        <v>44168</v>
      </c>
      <c r="K432" s="43">
        <f t="shared" si="50"/>
        <v>4</v>
      </c>
      <c r="L432">
        <f t="shared" si="51"/>
        <v>75</v>
      </c>
      <c r="M432">
        <f>IF($G432="","",COUNTIF($G$3:$G432, $G432))</f>
        <v>4</v>
      </c>
      <c r="N432">
        <f t="shared" si="46"/>
        <v>79</v>
      </c>
      <c r="O432"/>
      <c r="P432"/>
      <c r="Q432"/>
    </row>
    <row r="433" spans="2:17">
      <c r="B433" s="30">
        <f>資料貼入!A433</f>
        <v>44169</v>
      </c>
      <c r="C433" s="38">
        <f>資料貼入!A433</f>
        <v>44169</v>
      </c>
      <c r="D433" s="29">
        <f>資料貼入!B433</f>
        <v>74967.51999999999</v>
      </c>
      <c r="E433" s="29" cm="1">
        <f t="array" ref="E433">MovingDayDD($D$3:D433)</f>
        <v>0</v>
      </c>
      <c r="F433" s="29">
        <f>IF(OR(C433&gt;總表!$B$30,C433=0),0,IF(E433=0,0,1+F432))</f>
        <v>0</v>
      </c>
      <c r="G433" s="29">
        <f t="shared" si="47"/>
        <v>0</v>
      </c>
      <c r="H433" s="42">
        <f t="shared" si="45"/>
        <v>0</v>
      </c>
      <c r="I433" s="43">
        <f t="shared" si="48"/>
        <v>0</v>
      </c>
      <c r="J433" s="42">
        <f t="shared" si="49"/>
        <v>0</v>
      </c>
      <c r="K433" s="43">
        <f t="shared" si="50"/>
        <v>0</v>
      </c>
      <c r="L433">
        <f t="shared" si="51"/>
        <v>126</v>
      </c>
      <c r="M433">
        <f>IF($G433="","",COUNTIF($G$3:$G433, $G433))</f>
        <v>396</v>
      </c>
      <c r="N433">
        <f t="shared" si="46"/>
        <v>522</v>
      </c>
      <c r="O433"/>
      <c r="P433"/>
      <c r="Q433"/>
    </row>
    <row r="434" spans="2:17">
      <c r="B434" s="30">
        <f>資料貼入!A434</f>
        <v>44170</v>
      </c>
      <c r="C434" s="38">
        <f>資料貼入!A434</f>
        <v>44170</v>
      </c>
      <c r="D434" s="29">
        <f>資料貼入!B434</f>
        <v>0</v>
      </c>
      <c r="E434" s="29" cm="1">
        <f t="array" ref="E434">MovingDayDD($D$3:D434)</f>
        <v>0</v>
      </c>
      <c r="F434" s="29">
        <f>IF(OR(C434&gt;總表!$B$30,C434=0),0,IF(E434=0,0,1+F433))</f>
        <v>0</v>
      </c>
      <c r="G434" s="29">
        <f t="shared" si="47"/>
        <v>0</v>
      </c>
      <c r="H434" s="42">
        <f t="shared" si="45"/>
        <v>0</v>
      </c>
      <c r="I434" s="43">
        <f t="shared" si="48"/>
        <v>0</v>
      </c>
      <c r="J434" s="42">
        <f t="shared" si="49"/>
        <v>0</v>
      </c>
      <c r="K434" s="43">
        <f t="shared" si="50"/>
        <v>0</v>
      </c>
      <c r="L434">
        <f t="shared" si="51"/>
        <v>126</v>
      </c>
      <c r="M434">
        <f>IF($G434="","",COUNTIF($G$3:$G434, $G434))</f>
        <v>397</v>
      </c>
      <c r="N434">
        <f t="shared" si="46"/>
        <v>523</v>
      </c>
      <c r="O434"/>
      <c r="P434"/>
      <c r="Q434"/>
    </row>
    <row r="435" spans="2:17">
      <c r="B435" s="30">
        <f>資料貼入!A435</f>
        <v>44171</v>
      </c>
      <c r="C435" s="38">
        <f>資料貼入!A435</f>
        <v>44171</v>
      </c>
      <c r="D435" s="29">
        <f>資料貼入!B435</f>
        <v>0</v>
      </c>
      <c r="E435" s="29" cm="1">
        <f t="array" ref="E435">MovingDayDD($D$3:D435)</f>
        <v>0</v>
      </c>
      <c r="F435" s="29">
        <f>IF(OR(C435&gt;總表!$B$30,C435=0),0,IF(E435=0,0,1+F434))</f>
        <v>0</v>
      </c>
      <c r="G435" s="29">
        <f t="shared" si="47"/>
        <v>0</v>
      </c>
      <c r="H435" s="42">
        <f t="shared" si="45"/>
        <v>0</v>
      </c>
      <c r="I435" s="43">
        <f t="shared" si="48"/>
        <v>0</v>
      </c>
      <c r="J435" s="42">
        <f t="shared" si="49"/>
        <v>0</v>
      </c>
      <c r="K435" s="43">
        <f t="shared" si="50"/>
        <v>0</v>
      </c>
      <c r="L435">
        <f t="shared" si="51"/>
        <v>126</v>
      </c>
      <c r="M435">
        <f>IF($G435="","",COUNTIF($G$3:$G435, $G435))</f>
        <v>398</v>
      </c>
      <c r="N435">
        <f t="shared" si="46"/>
        <v>524</v>
      </c>
      <c r="O435"/>
      <c r="P435"/>
      <c r="Q435"/>
    </row>
    <row r="436" spans="2:17">
      <c r="B436" s="30">
        <f>資料貼入!A436</f>
        <v>44172</v>
      </c>
      <c r="C436" s="38">
        <f>資料貼入!A436</f>
        <v>44172</v>
      </c>
      <c r="D436" s="29">
        <f>資料貼入!B436</f>
        <v>-13303.22</v>
      </c>
      <c r="E436" s="29" cm="1">
        <f t="array" ref="E436">MovingDayDD($D$3:D436)</f>
        <v>-13303.219999999739</v>
      </c>
      <c r="F436" s="29">
        <f>IF(OR(C436&gt;總表!$B$30,C436=0),0,IF(E436=0,0,1+F435))</f>
        <v>1</v>
      </c>
      <c r="G436" s="29">
        <f t="shared" si="47"/>
        <v>0</v>
      </c>
      <c r="H436" s="42">
        <f t="shared" si="45"/>
        <v>0</v>
      </c>
      <c r="I436" s="43">
        <f t="shared" si="48"/>
        <v>0</v>
      </c>
      <c r="J436" s="42">
        <f t="shared" si="49"/>
        <v>44172</v>
      </c>
      <c r="K436" s="43">
        <f t="shared" si="50"/>
        <v>0</v>
      </c>
      <c r="L436">
        <f t="shared" si="51"/>
        <v>126</v>
      </c>
      <c r="M436">
        <f>IF($G436="","",COUNTIF($G$3:$G436, $G436))</f>
        <v>399</v>
      </c>
      <c r="N436">
        <f t="shared" si="46"/>
        <v>525</v>
      </c>
      <c r="O436"/>
      <c r="P436"/>
      <c r="Q436"/>
    </row>
    <row r="437" spans="2:17">
      <c r="B437" s="30">
        <f>資料貼入!A437</f>
        <v>44173</v>
      </c>
      <c r="C437" s="38">
        <f>資料貼入!A437</f>
        <v>44173</v>
      </c>
      <c r="D437" s="29">
        <f>資料貼入!B437</f>
        <v>6500</v>
      </c>
      <c r="E437" s="29" cm="1">
        <f t="array" ref="E437">MovingDayDD($D$3:D437)</f>
        <v>-6803.2199999997392</v>
      </c>
      <c r="F437" s="29">
        <f>IF(OR(C437&gt;總表!$B$30,C437=0),0,IF(E437=0,0,1+F436))</f>
        <v>2</v>
      </c>
      <c r="G437" s="29">
        <f t="shared" si="47"/>
        <v>2</v>
      </c>
      <c r="H437" s="42">
        <f t="shared" si="45"/>
        <v>0</v>
      </c>
      <c r="I437" s="43">
        <f t="shared" si="48"/>
        <v>2</v>
      </c>
      <c r="J437" s="42">
        <f t="shared" si="49"/>
        <v>44173</v>
      </c>
      <c r="K437" s="43">
        <f t="shared" si="50"/>
        <v>2</v>
      </c>
      <c r="L437">
        <f t="shared" si="51"/>
        <v>91</v>
      </c>
      <c r="M437">
        <f>IF($G437="","",COUNTIF($G$3:$G437, $G437))</f>
        <v>3</v>
      </c>
      <c r="N437">
        <f t="shared" si="46"/>
        <v>94</v>
      </c>
      <c r="O437"/>
      <c r="P437"/>
      <c r="Q437"/>
    </row>
    <row r="438" spans="2:17">
      <c r="B438" s="30">
        <f>資料貼入!A438</f>
        <v>44174</v>
      </c>
      <c r="C438" s="38">
        <f>資料貼入!A438</f>
        <v>44174</v>
      </c>
      <c r="D438" s="29">
        <f>資料貼入!B438</f>
        <v>25007.3</v>
      </c>
      <c r="E438" s="29" cm="1">
        <f t="array" ref="E438">MovingDayDD($D$3:D438)</f>
        <v>0</v>
      </c>
      <c r="F438" s="29">
        <f>IF(OR(C438&gt;總表!$B$30,C438=0),0,IF(E438=0,0,1+F437))</f>
        <v>0</v>
      </c>
      <c r="G438" s="29">
        <f t="shared" si="47"/>
        <v>0</v>
      </c>
      <c r="H438" s="42">
        <f t="shared" si="45"/>
        <v>0</v>
      </c>
      <c r="I438" s="43">
        <f t="shared" si="48"/>
        <v>0</v>
      </c>
      <c r="J438" s="42">
        <f t="shared" si="49"/>
        <v>0</v>
      </c>
      <c r="K438" s="43">
        <f t="shared" si="50"/>
        <v>0</v>
      </c>
      <c r="L438">
        <f t="shared" si="51"/>
        <v>126</v>
      </c>
      <c r="M438">
        <f>IF($G438="","",COUNTIF($G$3:$G438, $G438))</f>
        <v>400</v>
      </c>
      <c r="N438">
        <f t="shared" si="46"/>
        <v>526</v>
      </c>
      <c r="O438"/>
      <c r="P438"/>
      <c r="Q438"/>
    </row>
    <row r="439" spans="2:17">
      <c r="B439" s="30">
        <f>資料貼入!A439</f>
        <v>44175</v>
      </c>
      <c r="C439" s="38">
        <f>資料貼入!A439</f>
        <v>44175</v>
      </c>
      <c r="D439" s="29">
        <f>資料貼入!B439</f>
        <v>-81793.58</v>
      </c>
      <c r="E439" s="29" cm="1">
        <f t="array" ref="E439">MovingDayDD($D$3:D439)</f>
        <v>-81793.580000000075</v>
      </c>
      <c r="F439" s="29">
        <f>IF(OR(C439&gt;總表!$B$30,C439=0),0,IF(E439=0,0,1+F438))</f>
        <v>1</v>
      </c>
      <c r="G439" s="29">
        <f t="shared" si="47"/>
        <v>0</v>
      </c>
      <c r="H439" s="42">
        <f t="shared" si="45"/>
        <v>0</v>
      </c>
      <c r="I439" s="43">
        <f t="shared" si="48"/>
        <v>0</v>
      </c>
      <c r="J439" s="42">
        <f t="shared" si="49"/>
        <v>44175</v>
      </c>
      <c r="K439" s="43">
        <f t="shared" si="50"/>
        <v>0</v>
      </c>
      <c r="L439">
        <f t="shared" si="51"/>
        <v>126</v>
      </c>
      <c r="M439">
        <f>IF($G439="","",COUNTIF($G$3:$G439, $G439))</f>
        <v>401</v>
      </c>
      <c r="N439">
        <f t="shared" si="46"/>
        <v>527</v>
      </c>
      <c r="O439"/>
      <c r="P439"/>
      <c r="Q439"/>
    </row>
    <row r="440" spans="2:17">
      <c r="B440" s="30">
        <f>資料貼入!A440</f>
        <v>44176</v>
      </c>
      <c r="C440" s="38">
        <f>資料貼入!A440</f>
        <v>44176</v>
      </c>
      <c r="D440" s="29">
        <f>資料貼入!B440</f>
        <v>-45457.71</v>
      </c>
      <c r="E440" s="29" cm="1">
        <f t="array" ref="E440">MovingDayDD($D$3:D440)</f>
        <v>-127251.29000000004</v>
      </c>
      <c r="F440" s="29">
        <f>IF(OR(C440&gt;總表!$B$30,C440=0),0,IF(E440=0,0,1+F439))</f>
        <v>2</v>
      </c>
      <c r="G440" s="29">
        <f t="shared" si="47"/>
        <v>0</v>
      </c>
      <c r="H440" s="42">
        <f t="shared" si="45"/>
        <v>0</v>
      </c>
      <c r="I440" s="43">
        <f t="shared" si="48"/>
        <v>0</v>
      </c>
      <c r="J440" s="42">
        <f t="shared" si="49"/>
        <v>44176</v>
      </c>
      <c r="K440" s="43">
        <f t="shared" si="50"/>
        <v>0</v>
      </c>
      <c r="L440">
        <f t="shared" si="51"/>
        <v>126</v>
      </c>
      <c r="M440">
        <f>IF($G440="","",COUNTIF($G$3:$G440, $G440))</f>
        <v>402</v>
      </c>
      <c r="N440">
        <f t="shared" si="46"/>
        <v>528</v>
      </c>
      <c r="O440"/>
      <c r="P440"/>
      <c r="Q440"/>
    </row>
    <row r="441" spans="2:17">
      <c r="B441" s="30">
        <f>資料貼入!A441</f>
        <v>44177</v>
      </c>
      <c r="C441" s="38">
        <f>資料貼入!A441</f>
        <v>44177</v>
      </c>
      <c r="D441" s="29">
        <f>資料貼入!B441</f>
        <v>0</v>
      </c>
      <c r="E441" s="29" cm="1">
        <f t="array" ref="E441">MovingDayDD($D$3:D441)</f>
        <v>-127251.29000000004</v>
      </c>
      <c r="F441" s="29">
        <f>IF(OR(C441&gt;總表!$B$30,C441=0),0,IF(E441=0,0,1+F440))</f>
        <v>3</v>
      </c>
      <c r="G441" s="29">
        <f t="shared" si="47"/>
        <v>0</v>
      </c>
      <c r="H441" s="42">
        <f t="shared" si="45"/>
        <v>0</v>
      </c>
      <c r="I441" s="43">
        <f t="shared" si="48"/>
        <v>0</v>
      </c>
      <c r="J441" s="42">
        <f t="shared" si="49"/>
        <v>44177</v>
      </c>
      <c r="K441" s="43">
        <f t="shared" si="50"/>
        <v>0</v>
      </c>
      <c r="L441">
        <f t="shared" si="51"/>
        <v>126</v>
      </c>
      <c r="M441">
        <f>IF($G441="","",COUNTIF($G$3:$G441, $G441))</f>
        <v>403</v>
      </c>
      <c r="N441">
        <f t="shared" si="46"/>
        <v>529</v>
      </c>
      <c r="O441"/>
      <c r="P441"/>
      <c r="Q441"/>
    </row>
    <row r="442" spans="2:17">
      <c r="B442" s="30">
        <f>資料貼入!A442</f>
        <v>44178</v>
      </c>
      <c r="C442" s="38">
        <f>資料貼入!A442</f>
        <v>44178</v>
      </c>
      <c r="D442" s="29">
        <f>資料貼入!B442</f>
        <v>0</v>
      </c>
      <c r="E442" s="29" cm="1">
        <f t="array" ref="E442">MovingDayDD($D$3:D442)</f>
        <v>-127251.29000000004</v>
      </c>
      <c r="F442" s="29">
        <f>IF(OR(C442&gt;總表!$B$30,C442=0),0,IF(E442=0,0,1+F441))</f>
        <v>4</v>
      </c>
      <c r="G442" s="29">
        <f t="shared" si="47"/>
        <v>0</v>
      </c>
      <c r="H442" s="42">
        <f t="shared" si="45"/>
        <v>0</v>
      </c>
      <c r="I442" s="43">
        <f t="shared" si="48"/>
        <v>0</v>
      </c>
      <c r="J442" s="42">
        <f t="shared" si="49"/>
        <v>44178</v>
      </c>
      <c r="K442" s="43">
        <f t="shared" si="50"/>
        <v>0</v>
      </c>
      <c r="L442">
        <f t="shared" si="51"/>
        <v>126</v>
      </c>
      <c r="M442">
        <f>IF($G442="","",COUNTIF($G$3:$G442, $G442))</f>
        <v>404</v>
      </c>
      <c r="N442">
        <f t="shared" si="46"/>
        <v>530</v>
      </c>
      <c r="O442"/>
      <c r="P442"/>
      <c r="Q442"/>
    </row>
    <row r="443" spans="2:17">
      <c r="B443" s="30">
        <f>資料貼入!A443</f>
        <v>44179</v>
      </c>
      <c r="C443" s="38">
        <f>資料貼入!A443</f>
        <v>44179</v>
      </c>
      <c r="D443" s="29">
        <f>資料貼入!B443</f>
        <v>-52310</v>
      </c>
      <c r="E443" s="29" cm="1">
        <f t="array" ref="E443">MovingDayDD($D$3:D443)</f>
        <v>-179561.29000000004</v>
      </c>
      <c r="F443" s="29">
        <f>IF(OR(C443&gt;總表!$B$30,C443=0),0,IF(E443=0,0,1+F442))</f>
        <v>5</v>
      </c>
      <c r="G443" s="29">
        <f t="shared" si="47"/>
        <v>0</v>
      </c>
      <c r="H443" s="42">
        <f t="shared" si="45"/>
        <v>0</v>
      </c>
      <c r="I443" s="43">
        <f t="shared" si="48"/>
        <v>0</v>
      </c>
      <c r="J443" s="42">
        <f t="shared" si="49"/>
        <v>44179</v>
      </c>
      <c r="K443" s="43">
        <f t="shared" si="50"/>
        <v>0</v>
      </c>
      <c r="L443">
        <f t="shared" si="51"/>
        <v>126</v>
      </c>
      <c r="M443">
        <f>IF($G443="","",COUNTIF($G$3:$G443, $G443))</f>
        <v>405</v>
      </c>
      <c r="N443">
        <f t="shared" si="46"/>
        <v>531</v>
      </c>
      <c r="O443"/>
      <c r="P443"/>
      <c r="Q443"/>
    </row>
    <row r="444" spans="2:17">
      <c r="B444" s="30">
        <f>資料貼入!A444</f>
        <v>44180</v>
      </c>
      <c r="C444" s="38">
        <f>資料貼入!A444</f>
        <v>44180</v>
      </c>
      <c r="D444" s="29">
        <f>資料貼入!B444</f>
        <v>-34738.579999999994</v>
      </c>
      <c r="E444" s="29" cm="1">
        <f t="array" ref="E444">MovingDayDD($D$3:D444)</f>
        <v>-214299.87000000011</v>
      </c>
      <c r="F444" s="29">
        <f>IF(OR(C444&gt;總表!$B$30,C444=0),0,IF(E444=0,0,1+F443))</f>
        <v>6</v>
      </c>
      <c r="G444" s="29">
        <f t="shared" si="47"/>
        <v>0</v>
      </c>
      <c r="H444" s="42">
        <f t="shared" si="45"/>
        <v>0</v>
      </c>
      <c r="I444" s="43">
        <f t="shared" si="48"/>
        <v>0</v>
      </c>
      <c r="J444" s="42">
        <f t="shared" si="49"/>
        <v>44180</v>
      </c>
      <c r="K444" s="43">
        <f t="shared" si="50"/>
        <v>0</v>
      </c>
      <c r="L444">
        <f t="shared" si="51"/>
        <v>126</v>
      </c>
      <c r="M444">
        <f>IF($G444="","",COUNTIF($G$3:$G444, $G444))</f>
        <v>406</v>
      </c>
      <c r="N444">
        <f t="shared" si="46"/>
        <v>532</v>
      </c>
      <c r="O444"/>
      <c r="P444"/>
      <c r="Q444"/>
    </row>
    <row r="445" spans="2:17">
      <c r="B445" s="30">
        <f>資料貼入!A445</f>
        <v>44181</v>
      </c>
      <c r="C445" s="38">
        <f>資料貼入!A445</f>
        <v>44181</v>
      </c>
      <c r="D445" s="29">
        <f>資料貼入!B445</f>
        <v>115285.26000000001</v>
      </c>
      <c r="E445" s="29" cm="1">
        <f t="array" ref="E445">MovingDayDD($D$3:D445)</f>
        <v>-99014.610000000335</v>
      </c>
      <c r="F445" s="29">
        <f>IF(OR(C445&gt;總表!$B$30,C445=0),0,IF(E445=0,0,1+F444))</f>
        <v>7</v>
      </c>
      <c r="G445" s="29">
        <f t="shared" si="47"/>
        <v>0</v>
      </c>
      <c r="H445" s="42">
        <f t="shared" si="45"/>
        <v>0</v>
      </c>
      <c r="I445" s="43">
        <f t="shared" si="48"/>
        <v>0</v>
      </c>
      <c r="J445" s="42">
        <f t="shared" si="49"/>
        <v>44181</v>
      </c>
      <c r="K445" s="43">
        <f t="shared" si="50"/>
        <v>0</v>
      </c>
      <c r="L445">
        <f t="shared" si="51"/>
        <v>126</v>
      </c>
      <c r="M445">
        <f>IF($G445="","",COUNTIF($G$3:$G445, $G445))</f>
        <v>407</v>
      </c>
      <c r="N445">
        <f t="shared" si="46"/>
        <v>533</v>
      </c>
      <c r="O445"/>
      <c r="P445"/>
      <c r="Q445"/>
    </row>
    <row r="446" spans="2:17">
      <c r="B446" s="30">
        <f>資料貼入!A446</f>
        <v>44182</v>
      </c>
      <c r="C446" s="38">
        <f>資料貼入!A446</f>
        <v>44182</v>
      </c>
      <c r="D446" s="29">
        <f>資料貼入!B446</f>
        <v>-13501.630000000001</v>
      </c>
      <c r="E446" s="29" cm="1">
        <f t="array" ref="E446">MovingDayDD($D$3:D446)</f>
        <v>-112516.24000000022</v>
      </c>
      <c r="F446" s="29">
        <f>IF(OR(C446&gt;總表!$B$30,C446=0),0,IF(E446=0,0,1+F445))</f>
        <v>8</v>
      </c>
      <c r="G446" s="29">
        <f t="shared" si="47"/>
        <v>0</v>
      </c>
      <c r="H446" s="42">
        <f t="shared" si="45"/>
        <v>0</v>
      </c>
      <c r="I446" s="43">
        <f t="shared" si="48"/>
        <v>0</v>
      </c>
      <c r="J446" s="42">
        <f t="shared" si="49"/>
        <v>44182</v>
      </c>
      <c r="K446" s="43">
        <f t="shared" si="50"/>
        <v>0</v>
      </c>
      <c r="L446">
        <f t="shared" si="51"/>
        <v>126</v>
      </c>
      <c r="M446">
        <f>IF($G446="","",COUNTIF($G$3:$G446, $G446))</f>
        <v>408</v>
      </c>
      <c r="N446">
        <f t="shared" si="46"/>
        <v>534</v>
      </c>
      <c r="O446"/>
      <c r="P446"/>
      <c r="Q446"/>
    </row>
    <row r="447" spans="2:17">
      <c r="B447" s="30">
        <f>資料貼入!A447</f>
        <v>44183</v>
      </c>
      <c r="C447" s="38">
        <f>資料貼入!A447</f>
        <v>44183</v>
      </c>
      <c r="D447" s="29">
        <f>資料貼入!B447</f>
        <v>-26251.97</v>
      </c>
      <c r="E447" s="29" cm="1">
        <f t="array" ref="E447">MovingDayDD($D$3:D447)</f>
        <v>-138768.20999999996</v>
      </c>
      <c r="F447" s="29">
        <f>IF(OR(C447&gt;總表!$B$30,C447=0),0,IF(E447=0,0,1+F446))</f>
        <v>9</v>
      </c>
      <c r="G447" s="29">
        <f t="shared" si="47"/>
        <v>0</v>
      </c>
      <c r="H447" s="42">
        <f t="shared" si="45"/>
        <v>0</v>
      </c>
      <c r="I447" s="43">
        <f t="shared" si="48"/>
        <v>0</v>
      </c>
      <c r="J447" s="42">
        <f t="shared" si="49"/>
        <v>44183</v>
      </c>
      <c r="K447" s="43">
        <f t="shared" si="50"/>
        <v>0</v>
      </c>
      <c r="L447">
        <f t="shared" si="51"/>
        <v>126</v>
      </c>
      <c r="M447">
        <f>IF($G447="","",COUNTIF($G$3:$G447, $G447))</f>
        <v>409</v>
      </c>
      <c r="N447">
        <f t="shared" si="46"/>
        <v>535</v>
      </c>
      <c r="O447"/>
      <c r="P447"/>
      <c r="Q447"/>
    </row>
    <row r="448" spans="2:17">
      <c r="B448" s="30">
        <f>資料貼入!A448</f>
        <v>44184</v>
      </c>
      <c r="C448" s="38">
        <f>資料貼入!A448</f>
        <v>44184</v>
      </c>
      <c r="D448" s="29">
        <f>資料貼入!B448</f>
        <v>0</v>
      </c>
      <c r="E448" s="29" cm="1">
        <f t="array" ref="E448">MovingDayDD($D$3:D448)</f>
        <v>-138768.20999999996</v>
      </c>
      <c r="F448" s="29">
        <f>IF(OR(C448&gt;總表!$B$30,C448=0),0,IF(E448=0,0,1+F447))</f>
        <v>10</v>
      </c>
      <c r="G448" s="29">
        <f t="shared" si="47"/>
        <v>0</v>
      </c>
      <c r="H448" s="42">
        <f t="shared" si="45"/>
        <v>0</v>
      </c>
      <c r="I448" s="43">
        <f t="shared" si="48"/>
        <v>0</v>
      </c>
      <c r="J448" s="42">
        <f t="shared" si="49"/>
        <v>44184</v>
      </c>
      <c r="K448" s="43">
        <f t="shared" si="50"/>
        <v>0</v>
      </c>
      <c r="L448">
        <f t="shared" si="51"/>
        <v>126</v>
      </c>
      <c r="M448">
        <f>IF($G448="","",COUNTIF($G$3:$G448, $G448))</f>
        <v>410</v>
      </c>
      <c r="N448">
        <f t="shared" si="46"/>
        <v>536</v>
      </c>
      <c r="O448"/>
      <c r="P448"/>
      <c r="Q448"/>
    </row>
    <row r="449" spans="2:17">
      <c r="B449" s="30">
        <f>資料貼入!A449</f>
        <v>44185</v>
      </c>
      <c r="C449" s="38">
        <f>資料貼入!A449</f>
        <v>44185</v>
      </c>
      <c r="D449" s="29">
        <f>資料貼入!B449</f>
        <v>0</v>
      </c>
      <c r="E449" s="29" cm="1">
        <f t="array" ref="E449">MovingDayDD($D$3:D449)</f>
        <v>-138768.20999999996</v>
      </c>
      <c r="F449" s="29">
        <f>IF(OR(C449&gt;總表!$B$30,C449=0),0,IF(E449=0,0,1+F448))</f>
        <v>11</v>
      </c>
      <c r="G449" s="29">
        <f t="shared" si="47"/>
        <v>0</v>
      </c>
      <c r="H449" s="42">
        <f t="shared" si="45"/>
        <v>0</v>
      </c>
      <c r="I449" s="43">
        <f t="shared" si="48"/>
        <v>0</v>
      </c>
      <c r="J449" s="42">
        <f t="shared" si="49"/>
        <v>44185</v>
      </c>
      <c r="K449" s="43">
        <f t="shared" si="50"/>
        <v>0</v>
      </c>
      <c r="L449">
        <f t="shared" si="51"/>
        <v>126</v>
      </c>
      <c r="M449">
        <f>IF($G449="","",COUNTIF($G$3:$G449, $G449))</f>
        <v>411</v>
      </c>
      <c r="N449">
        <f t="shared" si="46"/>
        <v>537</v>
      </c>
      <c r="O449"/>
      <c r="P449"/>
      <c r="Q449"/>
    </row>
    <row r="450" spans="2:17">
      <c r="B450" s="30">
        <f>資料貼入!A450</f>
        <v>44186</v>
      </c>
      <c r="C450" s="38">
        <f>資料貼入!A450</f>
        <v>44186</v>
      </c>
      <c r="D450" s="29">
        <f>資料貼入!B450</f>
        <v>-24879.229999999996</v>
      </c>
      <c r="E450" s="29" cm="1">
        <f t="array" ref="E450">MovingDayDD($D$3:D450)</f>
        <v>-163647.44000000041</v>
      </c>
      <c r="F450" s="29">
        <f>IF(OR(C450&gt;總表!$B$30,C450=0),0,IF(E450=0,0,1+F449))</f>
        <v>12</v>
      </c>
      <c r="G450" s="29">
        <f t="shared" si="47"/>
        <v>0</v>
      </c>
      <c r="H450" s="42">
        <f t="shared" si="45"/>
        <v>0</v>
      </c>
      <c r="I450" s="43">
        <f t="shared" si="48"/>
        <v>0</v>
      </c>
      <c r="J450" s="42">
        <f t="shared" si="49"/>
        <v>44186</v>
      </c>
      <c r="K450" s="43">
        <f t="shared" si="50"/>
        <v>0</v>
      </c>
      <c r="L450">
        <f t="shared" si="51"/>
        <v>126</v>
      </c>
      <c r="M450">
        <f>IF($G450="","",COUNTIF($G$3:$G450, $G450))</f>
        <v>412</v>
      </c>
      <c r="N450">
        <f t="shared" si="46"/>
        <v>538</v>
      </c>
      <c r="O450"/>
      <c r="P450"/>
      <c r="Q450"/>
    </row>
    <row r="451" spans="2:17">
      <c r="B451" s="30">
        <f>資料貼入!A451</f>
        <v>44187</v>
      </c>
      <c r="C451" s="38">
        <f>資料貼入!A451</f>
        <v>44187</v>
      </c>
      <c r="D451" s="29">
        <f>資料貼入!B451</f>
        <v>-143086.04</v>
      </c>
      <c r="E451" s="29" cm="1">
        <f t="array" ref="E451">MovingDayDD($D$3:D451)</f>
        <v>-306733.48000000045</v>
      </c>
      <c r="F451" s="29">
        <f>IF(OR(C451&gt;總表!$B$30,C451=0),0,IF(E451=0,0,1+F450))</f>
        <v>13</v>
      </c>
      <c r="G451" s="29">
        <f t="shared" si="47"/>
        <v>0</v>
      </c>
      <c r="H451" s="42">
        <f t="shared" ref="H451:H514" si="52">IF(G451&gt;$V$1,B451,0)</f>
        <v>0</v>
      </c>
      <c r="I451" s="43">
        <f t="shared" si="48"/>
        <v>0</v>
      </c>
      <c r="J451" s="42">
        <f t="shared" si="49"/>
        <v>44187</v>
      </c>
      <c r="K451" s="43">
        <f t="shared" si="50"/>
        <v>0</v>
      </c>
      <c r="L451">
        <f t="shared" si="51"/>
        <v>126</v>
      </c>
      <c r="M451">
        <f>IF($G451="","",COUNTIF($G$3:$G451, $G451))</f>
        <v>413</v>
      </c>
      <c r="N451">
        <f t="shared" ref="N451:N514" si="53">IF($G451="","",L451+M451)</f>
        <v>539</v>
      </c>
      <c r="O451"/>
      <c r="P451"/>
      <c r="Q451"/>
    </row>
    <row r="452" spans="2:17">
      <c r="B452" s="30">
        <f>資料貼入!A452</f>
        <v>44188</v>
      </c>
      <c r="C452" s="38">
        <f>資料貼入!A452</f>
        <v>44188</v>
      </c>
      <c r="D452" s="29">
        <f>資料貼入!B452</f>
        <v>-11422.79</v>
      </c>
      <c r="E452" s="29" cm="1">
        <f t="array" ref="E452">MovingDayDD($D$3:D452)</f>
        <v>-318156.27000000048</v>
      </c>
      <c r="F452" s="29">
        <f>IF(OR(C452&gt;總表!$B$30,C452=0),0,IF(E452=0,0,1+F451))</f>
        <v>14</v>
      </c>
      <c r="G452" s="29">
        <f t="shared" ref="G452:G515" si="54">IF(F453=0,F452,0)</f>
        <v>0</v>
      </c>
      <c r="H452" s="42">
        <f t="shared" si="52"/>
        <v>0</v>
      </c>
      <c r="I452" s="43">
        <f t="shared" ref="I452:I515" si="55">G452</f>
        <v>0</v>
      </c>
      <c r="J452" s="42">
        <f t="shared" ref="J452:J515" si="56">IF(F452=0,0,B452)</f>
        <v>44188</v>
      </c>
      <c r="K452" s="43">
        <f t="shared" ref="K452:K515" si="57">G452</f>
        <v>0</v>
      </c>
      <c r="L452">
        <f t="shared" ref="L452:L515" si="58">IF($G452="","",COUNTIF($G$3:$G$4053, "&gt;" &amp; $G452))</f>
        <v>126</v>
      </c>
      <c r="M452">
        <f>IF($G452="","",COUNTIF($G$3:$G452, $G452))</f>
        <v>414</v>
      </c>
      <c r="N452">
        <f t="shared" si="53"/>
        <v>540</v>
      </c>
      <c r="O452"/>
      <c r="P452"/>
      <c r="Q452"/>
    </row>
    <row r="453" spans="2:17">
      <c r="B453" s="30">
        <f>資料貼入!A453</f>
        <v>44189</v>
      </c>
      <c r="C453" s="38">
        <f>資料貼入!A453</f>
        <v>44189</v>
      </c>
      <c r="D453" s="29">
        <f>資料貼入!B453</f>
        <v>16736.050000000003</v>
      </c>
      <c r="E453" s="29" cm="1">
        <f t="array" ref="E453">MovingDayDD($D$3:D453)</f>
        <v>-301420.22000000067</v>
      </c>
      <c r="F453" s="29">
        <f>IF(OR(C453&gt;總表!$B$30,C453=0),0,IF(E453=0,0,1+F452))</f>
        <v>15</v>
      </c>
      <c r="G453" s="29">
        <f t="shared" si="54"/>
        <v>0</v>
      </c>
      <c r="H453" s="42">
        <f t="shared" si="52"/>
        <v>0</v>
      </c>
      <c r="I453" s="43">
        <f t="shared" si="55"/>
        <v>0</v>
      </c>
      <c r="J453" s="42">
        <f t="shared" si="56"/>
        <v>44189</v>
      </c>
      <c r="K453" s="43">
        <f t="shared" si="57"/>
        <v>0</v>
      </c>
      <c r="L453">
        <f t="shared" si="58"/>
        <v>126</v>
      </c>
      <c r="M453">
        <f>IF($G453="","",COUNTIF($G$3:$G453, $G453))</f>
        <v>415</v>
      </c>
      <c r="N453">
        <f t="shared" si="53"/>
        <v>541</v>
      </c>
      <c r="O453"/>
      <c r="P453"/>
      <c r="Q453"/>
    </row>
    <row r="454" spans="2:17">
      <c r="B454" s="30">
        <f>資料貼入!A454</f>
        <v>44190</v>
      </c>
      <c r="C454" s="38">
        <f>資料貼入!A454</f>
        <v>44190</v>
      </c>
      <c r="D454" s="29">
        <f>資料貼入!B454</f>
        <v>-680.15000000000146</v>
      </c>
      <c r="E454" s="29" cm="1">
        <f t="array" ref="E454">MovingDayDD($D$3:D454)</f>
        <v>-302100.37000000104</v>
      </c>
      <c r="F454" s="29">
        <f>IF(OR(C454&gt;總表!$B$30,C454=0),0,IF(E454=0,0,1+F453))</f>
        <v>16</v>
      </c>
      <c r="G454" s="29">
        <f t="shared" si="54"/>
        <v>0</v>
      </c>
      <c r="H454" s="42">
        <f t="shared" si="52"/>
        <v>0</v>
      </c>
      <c r="I454" s="43">
        <f t="shared" si="55"/>
        <v>0</v>
      </c>
      <c r="J454" s="42">
        <f t="shared" si="56"/>
        <v>44190</v>
      </c>
      <c r="K454" s="43">
        <f t="shared" si="57"/>
        <v>0</v>
      </c>
      <c r="L454">
        <f t="shared" si="58"/>
        <v>126</v>
      </c>
      <c r="M454">
        <f>IF($G454="","",COUNTIF($G$3:$G454, $G454))</f>
        <v>416</v>
      </c>
      <c r="N454">
        <f t="shared" si="53"/>
        <v>542</v>
      </c>
      <c r="O454"/>
      <c r="P454"/>
      <c r="Q454"/>
    </row>
    <row r="455" spans="2:17">
      <c r="B455" s="30">
        <f>資料貼入!A455</f>
        <v>44191</v>
      </c>
      <c r="C455" s="38">
        <f>資料貼入!A455</f>
        <v>44191</v>
      </c>
      <c r="D455" s="29">
        <f>資料貼入!B455</f>
        <v>0</v>
      </c>
      <c r="E455" s="29" cm="1">
        <f t="array" ref="E455">MovingDayDD($D$3:D455)</f>
        <v>-302100.37000000104</v>
      </c>
      <c r="F455" s="29">
        <f>IF(OR(C455&gt;總表!$B$30,C455=0),0,IF(E455=0,0,1+F454))</f>
        <v>17</v>
      </c>
      <c r="G455" s="29">
        <f t="shared" si="54"/>
        <v>0</v>
      </c>
      <c r="H455" s="42">
        <f t="shared" si="52"/>
        <v>0</v>
      </c>
      <c r="I455" s="43">
        <f t="shared" si="55"/>
        <v>0</v>
      </c>
      <c r="J455" s="42">
        <f t="shared" si="56"/>
        <v>44191</v>
      </c>
      <c r="K455" s="43">
        <f t="shared" si="57"/>
        <v>0</v>
      </c>
      <c r="L455">
        <f t="shared" si="58"/>
        <v>126</v>
      </c>
      <c r="M455">
        <f>IF($G455="","",COUNTIF($G$3:$G455, $G455))</f>
        <v>417</v>
      </c>
      <c r="N455">
        <f t="shared" si="53"/>
        <v>543</v>
      </c>
      <c r="O455"/>
      <c r="P455"/>
      <c r="Q455"/>
    </row>
    <row r="456" spans="2:17">
      <c r="B456" s="30">
        <f>資料貼入!A456</f>
        <v>44192</v>
      </c>
      <c r="C456" s="38">
        <f>資料貼入!A456</f>
        <v>44192</v>
      </c>
      <c r="D456" s="29">
        <f>資料貼入!B456</f>
        <v>0</v>
      </c>
      <c r="E456" s="29" cm="1">
        <f t="array" ref="E456">MovingDayDD($D$3:D456)</f>
        <v>-302100.37000000104</v>
      </c>
      <c r="F456" s="29">
        <f>IF(OR(C456&gt;總表!$B$30,C456=0),0,IF(E456=0,0,1+F455))</f>
        <v>18</v>
      </c>
      <c r="G456" s="29">
        <f t="shared" si="54"/>
        <v>0</v>
      </c>
      <c r="H456" s="42">
        <f t="shared" si="52"/>
        <v>0</v>
      </c>
      <c r="I456" s="43">
        <f t="shared" si="55"/>
        <v>0</v>
      </c>
      <c r="J456" s="42">
        <f t="shared" si="56"/>
        <v>44192</v>
      </c>
      <c r="K456" s="43">
        <f t="shared" si="57"/>
        <v>0</v>
      </c>
      <c r="L456">
        <f t="shared" si="58"/>
        <v>126</v>
      </c>
      <c r="M456">
        <f>IF($G456="","",COUNTIF($G$3:$G456, $G456))</f>
        <v>418</v>
      </c>
      <c r="N456">
        <f t="shared" si="53"/>
        <v>544</v>
      </c>
      <c r="O456"/>
      <c r="P456"/>
      <c r="Q456"/>
    </row>
    <row r="457" spans="2:17">
      <c r="B457" s="30">
        <f>資料貼入!A457</f>
        <v>44193</v>
      </c>
      <c r="C457" s="38">
        <f>資料貼入!A457</f>
        <v>44193</v>
      </c>
      <c r="D457" s="29">
        <f>資料貼入!B457</f>
        <v>107069.56</v>
      </c>
      <c r="E457" s="29" cm="1">
        <f t="array" ref="E457">MovingDayDD($D$3:D457)</f>
        <v>-195030.81000000145</v>
      </c>
      <c r="F457" s="29">
        <f>IF(OR(C457&gt;總表!$B$30,C457=0),0,IF(E457=0,0,1+F456))</f>
        <v>19</v>
      </c>
      <c r="G457" s="29">
        <f t="shared" si="54"/>
        <v>0</v>
      </c>
      <c r="H457" s="42">
        <f t="shared" si="52"/>
        <v>0</v>
      </c>
      <c r="I457" s="43">
        <f t="shared" si="55"/>
        <v>0</v>
      </c>
      <c r="J457" s="42">
        <f t="shared" si="56"/>
        <v>44193</v>
      </c>
      <c r="K457" s="43">
        <f t="shared" si="57"/>
        <v>0</v>
      </c>
      <c r="L457">
        <f t="shared" si="58"/>
        <v>126</v>
      </c>
      <c r="M457">
        <f>IF($G457="","",COUNTIF($G$3:$G457, $G457))</f>
        <v>419</v>
      </c>
      <c r="N457">
        <f t="shared" si="53"/>
        <v>545</v>
      </c>
      <c r="O457"/>
      <c r="P457"/>
      <c r="Q457"/>
    </row>
    <row r="458" spans="2:17">
      <c r="B458" s="30">
        <f>資料貼入!A458</f>
        <v>44194</v>
      </c>
      <c r="C458" s="38">
        <f>資料貼入!A458</f>
        <v>44194</v>
      </c>
      <c r="D458" s="29">
        <f>資料貼入!B458</f>
        <v>18802.739999999998</v>
      </c>
      <c r="E458" s="29" cm="1">
        <f t="array" ref="E458">MovingDayDD($D$3:D458)</f>
        <v>-176228.07000000123</v>
      </c>
      <c r="F458" s="29">
        <f>IF(OR(C458&gt;總表!$B$30,C458=0),0,IF(E458=0,0,1+F457))</f>
        <v>20</v>
      </c>
      <c r="G458" s="29">
        <f t="shared" si="54"/>
        <v>0</v>
      </c>
      <c r="H458" s="42">
        <f t="shared" si="52"/>
        <v>0</v>
      </c>
      <c r="I458" s="43">
        <f t="shared" si="55"/>
        <v>0</v>
      </c>
      <c r="J458" s="42">
        <f t="shared" si="56"/>
        <v>44194</v>
      </c>
      <c r="K458" s="43">
        <f t="shared" si="57"/>
        <v>0</v>
      </c>
      <c r="L458">
        <f t="shared" si="58"/>
        <v>126</v>
      </c>
      <c r="M458">
        <f>IF($G458="","",COUNTIF($G$3:$G458, $G458))</f>
        <v>420</v>
      </c>
      <c r="N458">
        <f t="shared" si="53"/>
        <v>546</v>
      </c>
      <c r="O458"/>
      <c r="P458"/>
      <c r="Q458"/>
    </row>
    <row r="459" spans="2:17">
      <c r="B459" s="30">
        <f>資料貼入!A459</f>
        <v>44195</v>
      </c>
      <c r="C459" s="38">
        <f>資料貼入!A459</f>
        <v>44195</v>
      </c>
      <c r="D459" s="29">
        <f>資料貼入!B459</f>
        <v>149025.20000000001</v>
      </c>
      <c r="E459" s="29" cm="1">
        <f t="array" ref="E459">MovingDayDD($D$3:D459)</f>
        <v>-27202.870000001043</v>
      </c>
      <c r="F459" s="29">
        <f>IF(OR(C459&gt;總表!$B$30,C459=0),0,IF(E459=0,0,1+F458))</f>
        <v>21</v>
      </c>
      <c r="G459" s="29">
        <f t="shared" si="54"/>
        <v>0</v>
      </c>
      <c r="H459" s="42">
        <f t="shared" si="52"/>
        <v>0</v>
      </c>
      <c r="I459" s="43">
        <f t="shared" si="55"/>
        <v>0</v>
      </c>
      <c r="J459" s="42">
        <f t="shared" si="56"/>
        <v>44195</v>
      </c>
      <c r="K459" s="43">
        <f t="shared" si="57"/>
        <v>0</v>
      </c>
      <c r="L459">
        <f t="shared" si="58"/>
        <v>126</v>
      </c>
      <c r="M459">
        <f>IF($G459="","",COUNTIF($G$3:$G459, $G459))</f>
        <v>421</v>
      </c>
      <c r="N459">
        <f t="shared" si="53"/>
        <v>547</v>
      </c>
      <c r="O459"/>
      <c r="P459"/>
      <c r="Q459"/>
    </row>
    <row r="460" spans="2:17">
      <c r="B460" s="30">
        <f>資料貼入!A460</f>
        <v>44196</v>
      </c>
      <c r="C460" s="38">
        <f>資料貼入!A460</f>
        <v>44196</v>
      </c>
      <c r="D460" s="29">
        <f>資料貼入!B460</f>
        <v>9281.68</v>
      </c>
      <c r="E460" s="29" cm="1">
        <f t="array" ref="E460">MovingDayDD($D$3:D460)</f>
        <v>-17921.190000001341</v>
      </c>
      <c r="F460" s="29">
        <f>IF(OR(C460&gt;總表!$B$30,C460=0),0,IF(E460=0,0,1+F459))</f>
        <v>22</v>
      </c>
      <c r="G460" s="29">
        <f t="shared" si="54"/>
        <v>0</v>
      </c>
      <c r="H460" s="42">
        <f t="shared" si="52"/>
        <v>0</v>
      </c>
      <c r="I460" s="43">
        <f t="shared" si="55"/>
        <v>0</v>
      </c>
      <c r="J460" s="42">
        <f t="shared" si="56"/>
        <v>44196</v>
      </c>
      <c r="K460" s="43">
        <f t="shared" si="57"/>
        <v>0</v>
      </c>
      <c r="L460">
        <f t="shared" si="58"/>
        <v>126</v>
      </c>
      <c r="M460">
        <f>IF($G460="","",COUNTIF($G$3:$G460, $G460))</f>
        <v>422</v>
      </c>
      <c r="N460">
        <f t="shared" si="53"/>
        <v>548</v>
      </c>
      <c r="O460"/>
      <c r="P460"/>
      <c r="Q460"/>
    </row>
    <row r="461" spans="2:17">
      <c r="B461" s="30">
        <f>資料貼入!A461</f>
        <v>44197</v>
      </c>
      <c r="C461" s="38">
        <f>資料貼入!A461</f>
        <v>44197</v>
      </c>
      <c r="D461" s="29">
        <f>資料貼入!B461</f>
        <v>0</v>
      </c>
      <c r="E461" s="29" cm="1">
        <f t="array" ref="E461">MovingDayDD($D$3:D461)</f>
        <v>-17921.190000001341</v>
      </c>
      <c r="F461" s="29">
        <f>IF(OR(C461&gt;總表!$B$30,C461=0),0,IF(E461=0,0,1+F460))</f>
        <v>23</v>
      </c>
      <c r="G461" s="29">
        <f t="shared" si="54"/>
        <v>0</v>
      </c>
      <c r="H461" s="42">
        <f t="shared" si="52"/>
        <v>0</v>
      </c>
      <c r="I461" s="43">
        <f t="shared" si="55"/>
        <v>0</v>
      </c>
      <c r="J461" s="42">
        <f t="shared" si="56"/>
        <v>44197</v>
      </c>
      <c r="K461" s="43">
        <f t="shared" si="57"/>
        <v>0</v>
      </c>
      <c r="L461">
        <f t="shared" si="58"/>
        <v>126</v>
      </c>
      <c r="M461">
        <f>IF($G461="","",COUNTIF($G$3:$G461, $G461))</f>
        <v>423</v>
      </c>
      <c r="N461">
        <f t="shared" si="53"/>
        <v>549</v>
      </c>
      <c r="O461"/>
      <c r="P461"/>
      <c r="Q461"/>
    </row>
    <row r="462" spans="2:17">
      <c r="B462" s="30">
        <f>資料貼入!A462</f>
        <v>44198</v>
      </c>
      <c r="C462" s="38">
        <f>資料貼入!A462</f>
        <v>44198</v>
      </c>
      <c r="D462" s="29">
        <f>資料貼入!B462</f>
        <v>0</v>
      </c>
      <c r="E462" s="29" cm="1">
        <f t="array" ref="E462">MovingDayDD($D$3:D462)</f>
        <v>-17921.190000001341</v>
      </c>
      <c r="F462" s="29">
        <f>IF(OR(C462&gt;總表!$B$30,C462=0),0,IF(E462=0,0,1+F461))</f>
        <v>24</v>
      </c>
      <c r="G462" s="29">
        <f t="shared" si="54"/>
        <v>0</v>
      </c>
      <c r="H462" s="42">
        <f t="shared" si="52"/>
        <v>0</v>
      </c>
      <c r="I462" s="43">
        <f t="shared" si="55"/>
        <v>0</v>
      </c>
      <c r="J462" s="42">
        <f t="shared" si="56"/>
        <v>44198</v>
      </c>
      <c r="K462" s="43">
        <f t="shared" si="57"/>
        <v>0</v>
      </c>
      <c r="L462">
        <f t="shared" si="58"/>
        <v>126</v>
      </c>
      <c r="M462">
        <f>IF($G462="","",COUNTIF($G$3:$G462, $G462))</f>
        <v>424</v>
      </c>
      <c r="N462">
        <f t="shared" si="53"/>
        <v>550</v>
      </c>
      <c r="O462"/>
      <c r="P462"/>
      <c r="Q462"/>
    </row>
    <row r="463" spans="2:17">
      <c r="B463" s="30">
        <f>資料貼入!A463</f>
        <v>44199</v>
      </c>
      <c r="C463" s="38">
        <f>資料貼入!A463</f>
        <v>44199</v>
      </c>
      <c r="D463" s="29">
        <f>資料貼入!B463</f>
        <v>0</v>
      </c>
      <c r="E463" s="29" cm="1">
        <f t="array" ref="E463">MovingDayDD($D$3:D463)</f>
        <v>-17921.190000001341</v>
      </c>
      <c r="F463" s="29">
        <f>IF(OR(C463&gt;總表!$B$30,C463=0),0,IF(E463=0,0,1+F462))</f>
        <v>25</v>
      </c>
      <c r="G463" s="29">
        <f t="shared" si="54"/>
        <v>25</v>
      </c>
      <c r="H463" s="42">
        <f t="shared" si="52"/>
        <v>0</v>
      </c>
      <c r="I463" s="43">
        <f t="shared" si="55"/>
        <v>25</v>
      </c>
      <c r="J463" s="42">
        <f t="shared" si="56"/>
        <v>44199</v>
      </c>
      <c r="K463" s="43">
        <f t="shared" si="57"/>
        <v>25</v>
      </c>
      <c r="L463">
        <f t="shared" si="58"/>
        <v>24</v>
      </c>
      <c r="M463">
        <f>IF($G463="","",COUNTIF($G$3:$G463, $G463))</f>
        <v>3</v>
      </c>
      <c r="N463">
        <f t="shared" si="53"/>
        <v>27</v>
      </c>
      <c r="O463"/>
      <c r="P463"/>
      <c r="Q463"/>
    </row>
    <row r="464" spans="2:17">
      <c r="B464" s="30">
        <f>資料貼入!A464</f>
        <v>44200</v>
      </c>
      <c r="C464" s="38">
        <f>資料貼入!A464</f>
        <v>44200</v>
      </c>
      <c r="D464" s="29">
        <f>資料貼入!B464</f>
        <v>210969.65</v>
      </c>
      <c r="E464" s="29" cm="1">
        <f t="array" ref="E464">MovingDayDD($D$3:D464)</f>
        <v>0</v>
      </c>
      <c r="F464" s="29">
        <f>IF(OR(C464&gt;總表!$B$30,C464=0),0,IF(E464=0,0,1+F463))</f>
        <v>0</v>
      </c>
      <c r="G464" s="29">
        <f t="shared" si="54"/>
        <v>0</v>
      </c>
      <c r="H464" s="42">
        <f t="shared" si="52"/>
        <v>0</v>
      </c>
      <c r="I464" s="43">
        <f t="shared" si="55"/>
        <v>0</v>
      </c>
      <c r="J464" s="42">
        <f t="shared" si="56"/>
        <v>0</v>
      </c>
      <c r="K464" s="43">
        <f t="shared" si="57"/>
        <v>0</v>
      </c>
      <c r="L464">
        <f t="shared" si="58"/>
        <v>126</v>
      </c>
      <c r="M464">
        <f>IF($G464="","",COUNTIF($G$3:$G464, $G464))</f>
        <v>425</v>
      </c>
      <c r="N464">
        <f t="shared" si="53"/>
        <v>551</v>
      </c>
      <c r="O464"/>
      <c r="P464"/>
      <c r="Q464"/>
    </row>
    <row r="465" spans="2:17">
      <c r="B465" s="30">
        <f>資料貼入!A465</f>
        <v>44201</v>
      </c>
      <c r="C465" s="38">
        <f>資料貼入!A465</f>
        <v>44201</v>
      </c>
      <c r="D465" s="29">
        <f>資料貼入!B465</f>
        <v>37206.870000000003</v>
      </c>
      <c r="E465" s="29" cm="1">
        <f t="array" ref="E465">MovingDayDD($D$3:D465)</f>
        <v>0</v>
      </c>
      <c r="F465" s="29">
        <f>IF(OR(C465&gt;總表!$B$30,C465=0),0,IF(E465=0,0,1+F464))</f>
        <v>0</v>
      </c>
      <c r="G465" s="29">
        <f t="shared" si="54"/>
        <v>0</v>
      </c>
      <c r="H465" s="42">
        <f t="shared" si="52"/>
        <v>0</v>
      </c>
      <c r="I465" s="43">
        <f t="shared" si="55"/>
        <v>0</v>
      </c>
      <c r="J465" s="42">
        <f t="shared" si="56"/>
        <v>0</v>
      </c>
      <c r="K465" s="43">
        <f t="shared" si="57"/>
        <v>0</v>
      </c>
      <c r="L465">
        <f t="shared" si="58"/>
        <v>126</v>
      </c>
      <c r="M465">
        <f>IF($G465="","",COUNTIF($G$3:$G465, $G465))</f>
        <v>426</v>
      </c>
      <c r="N465">
        <f t="shared" si="53"/>
        <v>552</v>
      </c>
      <c r="O465"/>
      <c r="P465"/>
      <c r="Q465"/>
    </row>
    <row r="466" spans="2:17">
      <c r="B466" s="30">
        <f>資料貼入!A466</f>
        <v>44202</v>
      </c>
      <c r="C466" s="38">
        <f>資料貼入!A466</f>
        <v>44202</v>
      </c>
      <c r="D466" s="29">
        <f>資料貼入!B466</f>
        <v>-45001.71</v>
      </c>
      <c r="E466" s="29" cm="1">
        <f t="array" ref="E466">MovingDayDD($D$3:D466)</f>
        <v>-45001.709999999963</v>
      </c>
      <c r="F466" s="29">
        <f>IF(OR(C466&gt;總表!$B$30,C466=0),0,IF(E466=0,0,1+F465))</f>
        <v>1</v>
      </c>
      <c r="G466" s="29">
        <f t="shared" si="54"/>
        <v>1</v>
      </c>
      <c r="H466" s="42">
        <f t="shared" si="52"/>
        <v>0</v>
      </c>
      <c r="I466" s="43">
        <f t="shared" si="55"/>
        <v>1</v>
      </c>
      <c r="J466" s="42">
        <f t="shared" si="56"/>
        <v>44202</v>
      </c>
      <c r="K466" s="43">
        <f t="shared" si="57"/>
        <v>1</v>
      </c>
      <c r="L466">
        <f t="shared" si="58"/>
        <v>103</v>
      </c>
      <c r="M466">
        <f>IF($G466="","",COUNTIF($G$3:$G466, $G466))</f>
        <v>9</v>
      </c>
      <c r="N466">
        <f t="shared" si="53"/>
        <v>112</v>
      </c>
      <c r="O466"/>
      <c r="P466"/>
      <c r="Q466"/>
    </row>
    <row r="467" spans="2:17">
      <c r="B467" s="30">
        <f>資料貼入!A467</f>
        <v>44203</v>
      </c>
      <c r="C467" s="38">
        <f>資料貼入!A467</f>
        <v>44203</v>
      </c>
      <c r="D467" s="29">
        <f>資料貼入!B467</f>
        <v>369880.05</v>
      </c>
      <c r="E467" s="29" cm="1">
        <f t="array" ref="E467">MovingDayDD($D$3:D467)</f>
        <v>0</v>
      </c>
      <c r="F467" s="29">
        <f>IF(OR(C467&gt;總表!$B$30,C467=0),0,IF(E467=0,0,1+F466))</f>
        <v>0</v>
      </c>
      <c r="G467" s="29">
        <f t="shared" si="54"/>
        <v>0</v>
      </c>
      <c r="H467" s="42">
        <f t="shared" si="52"/>
        <v>0</v>
      </c>
      <c r="I467" s="43">
        <f t="shared" si="55"/>
        <v>0</v>
      </c>
      <c r="J467" s="42">
        <f t="shared" si="56"/>
        <v>0</v>
      </c>
      <c r="K467" s="43">
        <f t="shared" si="57"/>
        <v>0</v>
      </c>
      <c r="L467">
        <f t="shared" si="58"/>
        <v>126</v>
      </c>
      <c r="M467">
        <f>IF($G467="","",COUNTIF($G$3:$G467, $G467))</f>
        <v>427</v>
      </c>
      <c r="N467">
        <f t="shared" si="53"/>
        <v>553</v>
      </c>
      <c r="O467"/>
      <c r="P467"/>
      <c r="Q467"/>
    </row>
    <row r="468" spans="2:17">
      <c r="B468" s="30">
        <f>資料貼入!A468</f>
        <v>44204</v>
      </c>
      <c r="C468" s="38">
        <f>資料貼入!A468</f>
        <v>44204</v>
      </c>
      <c r="D468" s="29">
        <f>資料貼入!B468</f>
        <v>228177.68</v>
      </c>
      <c r="E468" s="29" cm="1">
        <f t="array" ref="E468">MovingDayDD($D$3:D468)</f>
        <v>0</v>
      </c>
      <c r="F468" s="29">
        <f>IF(OR(C468&gt;總表!$B$30,C468=0),0,IF(E468=0,0,1+F467))</f>
        <v>0</v>
      </c>
      <c r="G468" s="29">
        <f t="shared" si="54"/>
        <v>0</v>
      </c>
      <c r="H468" s="42">
        <f t="shared" si="52"/>
        <v>0</v>
      </c>
      <c r="I468" s="43">
        <f t="shared" si="55"/>
        <v>0</v>
      </c>
      <c r="J468" s="42">
        <f t="shared" si="56"/>
        <v>0</v>
      </c>
      <c r="K468" s="43">
        <f t="shared" si="57"/>
        <v>0</v>
      </c>
      <c r="L468">
        <f t="shared" si="58"/>
        <v>126</v>
      </c>
      <c r="M468">
        <f>IF($G468="","",COUNTIF($G$3:$G468, $G468))</f>
        <v>428</v>
      </c>
      <c r="N468">
        <f t="shared" si="53"/>
        <v>554</v>
      </c>
      <c r="O468"/>
      <c r="P468"/>
      <c r="Q468"/>
    </row>
    <row r="469" spans="2:17">
      <c r="B469" s="30">
        <f>資料貼入!A469</f>
        <v>44205</v>
      </c>
      <c r="C469" s="38">
        <f>資料貼入!A469</f>
        <v>44205</v>
      </c>
      <c r="D469" s="29">
        <f>資料貼入!B469</f>
        <v>0</v>
      </c>
      <c r="E469" s="29" cm="1">
        <f t="array" ref="E469">MovingDayDD($D$3:D469)</f>
        <v>0</v>
      </c>
      <c r="F469" s="29">
        <f>IF(OR(C469&gt;總表!$B$30,C469=0),0,IF(E469=0,0,1+F468))</f>
        <v>0</v>
      </c>
      <c r="G469" s="29">
        <f t="shared" si="54"/>
        <v>0</v>
      </c>
      <c r="H469" s="42">
        <f t="shared" si="52"/>
        <v>0</v>
      </c>
      <c r="I469" s="43">
        <f t="shared" si="55"/>
        <v>0</v>
      </c>
      <c r="J469" s="42">
        <f t="shared" si="56"/>
        <v>0</v>
      </c>
      <c r="K469" s="43">
        <f t="shared" si="57"/>
        <v>0</v>
      </c>
      <c r="L469">
        <f t="shared" si="58"/>
        <v>126</v>
      </c>
      <c r="M469">
        <f>IF($G469="","",COUNTIF($G$3:$G469, $G469))</f>
        <v>429</v>
      </c>
      <c r="N469">
        <f t="shared" si="53"/>
        <v>555</v>
      </c>
      <c r="O469"/>
      <c r="P469"/>
      <c r="Q469"/>
    </row>
    <row r="470" spans="2:17">
      <c r="B470" s="30">
        <f>資料貼入!A470</f>
        <v>44206</v>
      </c>
      <c r="C470" s="38">
        <f>資料貼入!A470</f>
        <v>44206</v>
      </c>
      <c r="D470" s="29">
        <f>資料貼入!B470</f>
        <v>0</v>
      </c>
      <c r="E470" s="29" cm="1">
        <f t="array" ref="E470">MovingDayDD($D$3:D470)</f>
        <v>0</v>
      </c>
      <c r="F470" s="29">
        <f>IF(OR(C470&gt;總表!$B$30,C470=0),0,IF(E470=0,0,1+F469))</f>
        <v>0</v>
      </c>
      <c r="G470" s="29">
        <f t="shared" si="54"/>
        <v>0</v>
      </c>
      <c r="H470" s="42">
        <f t="shared" si="52"/>
        <v>0</v>
      </c>
      <c r="I470" s="43">
        <f t="shared" si="55"/>
        <v>0</v>
      </c>
      <c r="J470" s="42">
        <f t="shared" si="56"/>
        <v>0</v>
      </c>
      <c r="K470" s="43">
        <f t="shared" si="57"/>
        <v>0</v>
      </c>
      <c r="L470">
        <f t="shared" si="58"/>
        <v>126</v>
      </c>
      <c r="M470">
        <f>IF($G470="","",COUNTIF($G$3:$G470, $G470))</f>
        <v>430</v>
      </c>
      <c r="N470">
        <f t="shared" si="53"/>
        <v>556</v>
      </c>
      <c r="O470"/>
      <c r="P470"/>
      <c r="Q470"/>
    </row>
    <row r="471" spans="2:17">
      <c r="B471" s="30">
        <f>資料貼入!A471</f>
        <v>44207</v>
      </c>
      <c r="C471" s="38">
        <f>資料貼入!A471</f>
        <v>44207</v>
      </c>
      <c r="D471" s="29">
        <f>資料貼入!B471</f>
        <v>-10926.64</v>
      </c>
      <c r="E471" s="29" cm="1">
        <f t="array" ref="E471">MovingDayDD($D$3:D471)</f>
        <v>-10926.639999999665</v>
      </c>
      <c r="F471" s="29">
        <f>IF(OR(C471&gt;總表!$B$30,C471=0),0,IF(E471=0,0,1+F470))</f>
        <v>1</v>
      </c>
      <c r="G471" s="29">
        <f t="shared" si="54"/>
        <v>0</v>
      </c>
      <c r="H471" s="42">
        <f t="shared" si="52"/>
        <v>0</v>
      </c>
      <c r="I471" s="43">
        <f t="shared" si="55"/>
        <v>0</v>
      </c>
      <c r="J471" s="42">
        <f t="shared" si="56"/>
        <v>44207</v>
      </c>
      <c r="K471" s="43">
        <f t="shared" si="57"/>
        <v>0</v>
      </c>
      <c r="L471">
        <f t="shared" si="58"/>
        <v>126</v>
      </c>
      <c r="M471">
        <f>IF($G471="","",COUNTIF($G$3:$G471, $G471))</f>
        <v>431</v>
      </c>
      <c r="N471">
        <f t="shared" si="53"/>
        <v>557</v>
      </c>
      <c r="O471"/>
      <c r="P471"/>
      <c r="Q471"/>
    </row>
    <row r="472" spans="2:17">
      <c r="B472" s="30">
        <f>資料貼入!A472</f>
        <v>44208</v>
      </c>
      <c r="C472" s="38">
        <f>資料貼入!A472</f>
        <v>44208</v>
      </c>
      <c r="D472" s="29">
        <f>資料貼入!B472</f>
        <v>-57961.020000000004</v>
      </c>
      <c r="E472" s="29" cm="1">
        <f t="array" ref="E472">MovingDayDD($D$3:D472)</f>
        <v>-68887.659999999218</v>
      </c>
      <c r="F472" s="29">
        <f>IF(OR(C472&gt;總表!$B$30,C472=0),0,IF(E472=0,0,1+F471))</f>
        <v>2</v>
      </c>
      <c r="G472" s="29">
        <f t="shared" si="54"/>
        <v>2</v>
      </c>
      <c r="H472" s="42">
        <f t="shared" si="52"/>
        <v>0</v>
      </c>
      <c r="I472" s="43">
        <f t="shared" si="55"/>
        <v>2</v>
      </c>
      <c r="J472" s="42">
        <f t="shared" si="56"/>
        <v>44208</v>
      </c>
      <c r="K472" s="43">
        <f t="shared" si="57"/>
        <v>2</v>
      </c>
      <c r="L472">
        <f t="shared" si="58"/>
        <v>91</v>
      </c>
      <c r="M472">
        <f>IF($G472="","",COUNTIF($G$3:$G472, $G472))</f>
        <v>4</v>
      </c>
      <c r="N472">
        <f t="shared" si="53"/>
        <v>95</v>
      </c>
      <c r="O472"/>
      <c r="P472"/>
      <c r="Q472"/>
    </row>
    <row r="473" spans="2:17">
      <c r="B473" s="30">
        <f>資料貼入!A473</f>
        <v>44209</v>
      </c>
      <c r="C473" s="38">
        <f>資料貼入!A473</f>
        <v>44209</v>
      </c>
      <c r="D473" s="29">
        <f>資料貼入!B473</f>
        <v>314545.81</v>
      </c>
      <c r="E473" s="29" cm="1">
        <f t="array" ref="E473">MovingDayDD($D$3:D473)</f>
        <v>0</v>
      </c>
      <c r="F473" s="29">
        <f>IF(OR(C473&gt;總表!$B$30,C473=0),0,IF(E473=0,0,1+F472))</f>
        <v>0</v>
      </c>
      <c r="G473" s="29">
        <f t="shared" si="54"/>
        <v>0</v>
      </c>
      <c r="H473" s="42">
        <f t="shared" si="52"/>
        <v>0</v>
      </c>
      <c r="I473" s="43">
        <f t="shared" si="55"/>
        <v>0</v>
      </c>
      <c r="J473" s="42">
        <f t="shared" si="56"/>
        <v>0</v>
      </c>
      <c r="K473" s="43">
        <f t="shared" si="57"/>
        <v>0</v>
      </c>
      <c r="L473">
        <f t="shared" si="58"/>
        <v>126</v>
      </c>
      <c r="M473">
        <f>IF($G473="","",COUNTIF($G$3:$G473, $G473))</f>
        <v>432</v>
      </c>
      <c r="N473">
        <f t="shared" si="53"/>
        <v>558</v>
      </c>
      <c r="O473"/>
      <c r="P473"/>
      <c r="Q473"/>
    </row>
    <row r="474" spans="2:17">
      <c r="B474" s="30">
        <f>資料貼入!A474</f>
        <v>44210</v>
      </c>
      <c r="C474" s="38">
        <f>資料貼入!A474</f>
        <v>44210</v>
      </c>
      <c r="D474" s="29">
        <f>資料貼入!B474</f>
        <v>-80271.03</v>
      </c>
      <c r="E474" s="29" cm="1">
        <f t="array" ref="E474">MovingDayDD($D$3:D474)</f>
        <v>-80271.030000000261</v>
      </c>
      <c r="F474" s="29">
        <f>IF(OR(C474&gt;總表!$B$30,C474=0),0,IF(E474=0,0,1+F473))</f>
        <v>1</v>
      </c>
      <c r="G474" s="29">
        <f t="shared" si="54"/>
        <v>0</v>
      </c>
      <c r="H474" s="42">
        <f t="shared" si="52"/>
        <v>0</v>
      </c>
      <c r="I474" s="43">
        <f t="shared" si="55"/>
        <v>0</v>
      </c>
      <c r="J474" s="42">
        <f t="shared" si="56"/>
        <v>44210</v>
      </c>
      <c r="K474" s="43">
        <f t="shared" si="57"/>
        <v>0</v>
      </c>
      <c r="L474">
        <f t="shared" si="58"/>
        <v>126</v>
      </c>
      <c r="M474">
        <f>IF($G474="","",COUNTIF($G$3:$G474, $G474))</f>
        <v>433</v>
      </c>
      <c r="N474">
        <f t="shared" si="53"/>
        <v>559</v>
      </c>
      <c r="O474"/>
      <c r="P474"/>
      <c r="Q474"/>
    </row>
    <row r="475" spans="2:17">
      <c r="B475" s="30">
        <f>資料貼入!A475</f>
        <v>44211</v>
      </c>
      <c r="C475" s="38">
        <f>資料貼入!A475</f>
        <v>44211</v>
      </c>
      <c r="D475" s="29">
        <f>資料貼入!B475</f>
        <v>-45600</v>
      </c>
      <c r="E475" s="29" cm="1">
        <f t="array" ref="E475">MovingDayDD($D$3:D475)</f>
        <v>-125871.03000000026</v>
      </c>
      <c r="F475" s="29">
        <f>IF(OR(C475&gt;總表!$B$30,C475=0),0,IF(E475=0,0,1+F474))</f>
        <v>2</v>
      </c>
      <c r="G475" s="29">
        <f t="shared" si="54"/>
        <v>0</v>
      </c>
      <c r="H475" s="42">
        <f t="shared" si="52"/>
        <v>0</v>
      </c>
      <c r="I475" s="43">
        <f t="shared" si="55"/>
        <v>0</v>
      </c>
      <c r="J475" s="42">
        <f t="shared" si="56"/>
        <v>44211</v>
      </c>
      <c r="K475" s="43">
        <f t="shared" si="57"/>
        <v>0</v>
      </c>
      <c r="L475">
        <f t="shared" si="58"/>
        <v>126</v>
      </c>
      <c r="M475">
        <f>IF($G475="","",COUNTIF($G$3:$G475, $G475))</f>
        <v>434</v>
      </c>
      <c r="N475">
        <f t="shared" si="53"/>
        <v>560</v>
      </c>
      <c r="O475"/>
      <c r="P475"/>
      <c r="Q475"/>
    </row>
    <row r="476" spans="2:17">
      <c r="B476" s="30">
        <f>資料貼入!A476</f>
        <v>44212</v>
      </c>
      <c r="C476" s="38">
        <f>資料貼入!A476</f>
        <v>44212</v>
      </c>
      <c r="D476" s="29">
        <f>資料貼入!B476</f>
        <v>0</v>
      </c>
      <c r="E476" s="29" cm="1">
        <f t="array" ref="E476">MovingDayDD($D$3:D476)</f>
        <v>-125871.03000000026</v>
      </c>
      <c r="F476" s="29">
        <f>IF(OR(C476&gt;總表!$B$30,C476=0),0,IF(E476=0,0,1+F475))</f>
        <v>3</v>
      </c>
      <c r="G476" s="29">
        <f t="shared" si="54"/>
        <v>0</v>
      </c>
      <c r="H476" s="42">
        <f t="shared" si="52"/>
        <v>0</v>
      </c>
      <c r="I476" s="43">
        <f t="shared" si="55"/>
        <v>0</v>
      </c>
      <c r="J476" s="42">
        <f t="shared" si="56"/>
        <v>44212</v>
      </c>
      <c r="K476" s="43">
        <f t="shared" si="57"/>
        <v>0</v>
      </c>
      <c r="L476">
        <f t="shared" si="58"/>
        <v>126</v>
      </c>
      <c r="M476">
        <f>IF($G476="","",COUNTIF($G$3:$G476, $G476))</f>
        <v>435</v>
      </c>
      <c r="N476">
        <f t="shared" si="53"/>
        <v>561</v>
      </c>
      <c r="O476"/>
      <c r="P476"/>
      <c r="Q476"/>
    </row>
    <row r="477" spans="2:17">
      <c r="B477" s="30">
        <f>資料貼入!A477</f>
        <v>44213</v>
      </c>
      <c r="C477" s="38">
        <f>資料貼入!A477</f>
        <v>44213</v>
      </c>
      <c r="D477" s="29">
        <f>資料貼入!B477</f>
        <v>0</v>
      </c>
      <c r="E477" s="29" cm="1">
        <f t="array" ref="E477">MovingDayDD($D$3:D477)</f>
        <v>-125871.03000000026</v>
      </c>
      <c r="F477" s="29">
        <f>IF(OR(C477&gt;總表!$B$30,C477=0),0,IF(E477=0,0,1+F476))</f>
        <v>4</v>
      </c>
      <c r="G477" s="29">
        <f t="shared" si="54"/>
        <v>0</v>
      </c>
      <c r="H477" s="42">
        <f t="shared" si="52"/>
        <v>0</v>
      </c>
      <c r="I477" s="43">
        <f t="shared" si="55"/>
        <v>0</v>
      </c>
      <c r="J477" s="42">
        <f t="shared" si="56"/>
        <v>44213</v>
      </c>
      <c r="K477" s="43">
        <f t="shared" si="57"/>
        <v>0</v>
      </c>
      <c r="L477">
        <f t="shared" si="58"/>
        <v>126</v>
      </c>
      <c r="M477">
        <f>IF($G477="","",COUNTIF($G$3:$G477, $G477))</f>
        <v>436</v>
      </c>
      <c r="N477">
        <f t="shared" si="53"/>
        <v>562</v>
      </c>
      <c r="O477"/>
      <c r="P477"/>
      <c r="Q477"/>
    </row>
    <row r="478" spans="2:17">
      <c r="B478" s="30">
        <f>資料貼入!A478</f>
        <v>44214</v>
      </c>
      <c r="C478" s="38">
        <f>資料貼入!A478</f>
        <v>44214</v>
      </c>
      <c r="D478" s="29">
        <f>資料貼入!B478</f>
        <v>-71318.62</v>
      </c>
      <c r="E478" s="29" cm="1">
        <f t="array" ref="E478">MovingDayDD($D$3:D478)</f>
        <v>-197189.65000000037</v>
      </c>
      <c r="F478" s="29">
        <f>IF(OR(C478&gt;總表!$B$30,C478=0),0,IF(E478=0,0,1+F477))</f>
        <v>5</v>
      </c>
      <c r="G478" s="29">
        <f t="shared" si="54"/>
        <v>0</v>
      </c>
      <c r="H478" s="42">
        <f t="shared" si="52"/>
        <v>0</v>
      </c>
      <c r="I478" s="43">
        <f t="shared" si="55"/>
        <v>0</v>
      </c>
      <c r="J478" s="42">
        <f t="shared" si="56"/>
        <v>44214</v>
      </c>
      <c r="K478" s="43">
        <f t="shared" si="57"/>
        <v>0</v>
      </c>
      <c r="L478">
        <f t="shared" si="58"/>
        <v>126</v>
      </c>
      <c r="M478">
        <f>IF($G478="","",COUNTIF($G$3:$G478, $G478))</f>
        <v>437</v>
      </c>
      <c r="N478">
        <f t="shared" si="53"/>
        <v>563</v>
      </c>
      <c r="O478"/>
      <c r="P478"/>
      <c r="Q478"/>
    </row>
    <row r="479" spans="2:17">
      <c r="B479" s="30">
        <f>資料貼入!A479</f>
        <v>44215</v>
      </c>
      <c r="C479" s="38">
        <f>資料貼入!A479</f>
        <v>44215</v>
      </c>
      <c r="D479" s="29">
        <f>資料貼入!B479</f>
        <v>175656.26</v>
      </c>
      <c r="E479" s="29" cm="1">
        <f t="array" ref="E479">MovingDayDD($D$3:D479)</f>
        <v>-21533.390000000596</v>
      </c>
      <c r="F479" s="29">
        <f>IF(OR(C479&gt;總表!$B$30,C479=0),0,IF(E479=0,0,1+F478))</f>
        <v>6</v>
      </c>
      <c r="G479" s="29">
        <f t="shared" si="54"/>
        <v>0</v>
      </c>
      <c r="H479" s="42">
        <f t="shared" si="52"/>
        <v>0</v>
      </c>
      <c r="I479" s="43">
        <f t="shared" si="55"/>
        <v>0</v>
      </c>
      <c r="J479" s="42">
        <f t="shared" si="56"/>
        <v>44215</v>
      </c>
      <c r="K479" s="43">
        <f t="shared" si="57"/>
        <v>0</v>
      </c>
      <c r="L479">
        <f t="shared" si="58"/>
        <v>126</v>
      </c>
      <c r="M479">
        <f>IF($G479="","",COUNTIF($G$3:$G479, $G479))</f>
        <v>438</v>
      </c>
      <c r="N479">
        <f t="shared" si="53"/>
        <v>564</v>
      </c>
      <c r="O479"/>
      <c r="P479"/>
      <c r="Q479"/>
    </row>
    <row r="480" spans="2:17">
      <c r="B480" s="30">
        <f>資料貼入!A480</f>
        <v>44216</v>
      </c>
      <c r="C480" s="38">
        <f>資料貼入!A480</f>
        <v>44216</v>
      </c>
      <c r="D480" s="29">
        <f>資料貼入!B480</f>
        <v>-136854.35999999999</v>
      </c>
      <c r="E480" s="29" cm="1">
        <f t="array" ref="E480">MovingDayDD($D$3:D480)</f>
        <v>-158387.75000000093</v>
      </c>
      <c r="F480" s="29">
        <f>IF(OR(C480&gt;總表!$B$30,C480=0),0,IF(E480=0,0,1+F479))</f>
        <v>7</v>
      </c>
      <c r="G480" s="29">
        <f t="shared" si="54"/>
        <v>7</v>
      </c>
      <c r="H480" s="42">
        <f t="shared" si="52"/>
        <v>0</v>
      </c>
      <c r="I480" s="43">
        <f t="shared" si="55"/>
        <v>7</v>
      </c>
      <c r="J480" s="42">
        <f t="shared" si="56"/>
        <v>44216</v>
      </c>
      <c r="K480" s="43">
        <f t="shared" si="57"/>
        <v>7</v>
      </c>
      <c r="L480">
        <f t="shared" si="58"/>
        <v>52</v>
      </c>
      <c r="M480">
        <f>IF($G480="","",COUNTIF($G$3:$G480, $G480))</f>
        <v>2</v>
      </c>
      <c r="N480">
        <f t="shared" si="53"/>
        <v>54</v>
      </c>
      <c r="O480"/>
      <c r="P480"/>
      <c r="Q480"/>
    </row>
    <row r="481" spans="2:17">
      <c r="B481" s="30">
        <f>資料貼入!A481</f>
        <v>44217</v>
      </c>
      <c r="C481" s="38">
        <f>資料貼入!A481</f>
        <v>44217</v>
      </c>
      <c r="D481" s="29">
        <f>資料貼入!B481</f>
        <v>224910.13</v>
      </c>
      <c r="E481" s="29" cm="1">
        <f t="array" ref="E481">MovingDayDD($D$3:D481)</f>
        <v>0</v>
      </c>
      <c r="F481" s="29">
        <f>IF(OR(C481&gt;總表!$B$30,C481=0),0,IF(E481=0,0,1+F480))</f>
        <v>0</v>
      </c>
      <c r="G481" s="29">
        <f t="shared" si="54"/>
        <v>0</v>
      </c>
      <c r="H481" s="42">
        <f t="shared" si="52"/>
        <v>0</v>
      </c>
      <c r="I481" s="43">
        <f t="shared" si="55"/>
        <v>0</v>
      </c>
      <c r="J481" s="42">
        <f t="shared" si="56"/>
        <v>0</v>
      </c>
      <c r="K481" s="43">
        <f t="shared" si="57"/>
        <v>0</v>
      </c>
      <c r="L481">
        <f t="shared" si="58"/>
        <v>126</v>
      </c>
      <c r="M481">
        <f>IF($G481="","",COUNTIF($G$3:$G481, $G481))</f>
        <v>439</v>
      </c>
      <c r="N481">
        <f t="shared" si="53"/>
        <v>565</v>
      </c>
      <c r="O481"/>
      <c r="P481"/>
      <c r="Q481"/>
    </row>
    <row r="482" spans="2:17">
      <c r="B482" s="30">
        <f>資料貼入!A482</f>
        <v>44218</v>
      </c>
      <c r="C482" s="38">
        <f>資料貼入!A482</f>
        <v>44218</v>
      </c>
      <c r="D482" s="29">
        <f>資料貼入!B482</f>
        <v>-144800</v>
      </c>
      <c r="E482" s="29" cm="1">
        <f t="array" ref="E482">MovingDayDD($D$3:D482)</f>
        <v>-144800</v>
      </c>
      <c r="F482" s="29">
        <f>IF(OR(C482&gt;總表!$B$30,C482=0),0,IF(E482=0,0,1+F481))</f>
        <v>1</v>
      </c>
      <c r="G482" s="29">
        <f t="shared" si="54"/>
        <v>0</v>
      </c>
      <c r="H482" s="42">
        <f t="shared" si="52"/>
        <v>0</v>
      </c>
      <c r="I482" s="43">
        <f t="shared" si="55"/>
        <v>0</v>
      </c>
      <c r="J482" s="42">
        <f t="shared" si="56"/>
        <v>44218</v>
      </c>
      <c r="K482" s="43">
        <f t="shared" si="57"/>
        <v>0</v>
      </c>
      <c r="L482">
        <f t="shared" si="58"/>
        <v>126</v>
      </c>
      <c r="M482">
        <f>IF($G482="","",COUNTIF($G$3:$G482, $G482))</f>
        <v>440</v>
      </c>
      <c r="N482">
        <f t="shared" si="53"/>
        <v>566</v>
      </c>
      <c r="O482"/>
      <c r="P482"/>
      <c r="Q482"/>
    </row>
    <row r="483" spans="2:17">
      <c r="B483" s="30">
        <f>資料貼入!A483</f>
        <v>44219</v>
      </c>
      <c r="C483" s="38">
        <f>資料貼入!A483</f>
        <v>44219</v>
      </c>
      <c r="D483" s="29">
        <f>資料貼入!B483</f>
        <v>0</v>
      </c>
      <c r="E483" s="29" cm="1">
        <f t="array" ref="E483">MovingDayDD($D$3:D483)</f>
        <v>-144800</v>
      </c>
      <c r="F483" s="29">
        <f>IF(OR(C483&gt;總表!$B$30,C483=0),0,IF(E483=0,0,1+F482))</f>
        <v>2</v>
      </c>
      <c r="G483" s="29">
        <f t="shared" si="54"/>
        <v>0</v>
      </c>
      <c r="H483" s="42">
        <f t="shared" si="52"/>
        <v>0</v>
      </c>
      <c r="I483" s="43">
        <f t="shared" si="55"/>
        <v>0</v>
      </c>
      <c r="J483" s="42">
        <f t="shared" si="56"/>
        <v>44219</v>
      </c>
      <c r="K483" s="43">
        <f t="shared" si="57"/>
        <v>0</v>
      </c>
      <c r="L483">
        <f t="shared" si="58"/>
        <v>126</v>
      </c>
      <c r="M483">
        <f>IF($G483="","",COUNTIF($G$3:$G483, $G483))</f>
        <v>441</v>
      </c>
      <c r="N483">
        <f t="shared" si="53"/>
        <v>567</v>
      </c>
      <c r="O483"/>
      <c r="P483"/>
      <c r="Q483"/>
    </row>
    <row r="484" spans="2:17">
      <c r="B484" s="30">
        <f>資料貼入!A484</f>
        <v>44220</v>
      </c>
      <c r="C484" s="38">
        <f>資料貼入!A484</f>
        <v>44220</v>
      </c>
      <c r="D484" s="29">
        <f>資料貼入!B484</f>
        <v>0</v>
      </c>
      <c r="E484" s="29" cm="1">
        <f t="array" ref="E484">MovingDayDD($D$3:D484)</f>
        <v>-144800</v>
      </c>
      <c r="F484" s="29">
        <f>IF(OR(C484&gt;總表!$B$30,C484=0),0,IF(E484=0,0,1+F483))</f>
        <v>3</v>
      </c>
      <c r="G484" s="29">
        <f t="shared" si="54"/>
        <v>0</v>
      </c>
      <c r="H484" s="42">
        <f t="shared" si="52"/>
        <v>0</v>
      </c>
      <c r="I484" s="43">
        <f t="shared" si="55"/>
        <v>0</v>
      </c>
      <c r="J484" s="42">
        <f t="shared" si="56"/>
        <v>44220</v>
      </c>
      <c r="K484" s="43">
        <f t="shared" si="57"/>
        <v>0</v>
      </c>
      <c r="L484">
        <f t="shared" si="58"/>
        <v>126</v>
      </c>
      <c r="M484">
        <f>IF($G484="","",COUNTIF($G$3:$G484, $G484))</f>
        <v>442</v>
      </c>
      <c r="N484">
        <f t="shared" si="53"/>
        <v>568</v>
      </c>
      <c r="O484"/>
      <c r="P484"/>
      <c r="Q484"/>
    </row>
    <row r="485" spans="2:17">
      <c r="B485" s="30">
        <f>資料貼入!A485</f>
        <v>44221</v>
      </c>
      <c r="C485" s="38">
        <f>資料貼入!A485</f>
        <v>44221</v>
      </c>
      <c r="D485" s="29">
        <f>資料貼入!B485</f>
        <v>-80658.040000000008</v>
      </c>
      <c r="E485" s="29" cm="1">
        <f t="array" ref="E485">MovingDayDD($D$3:D485)</f>
        <v>-225458.04000000004</v>
      </c>
      <c r="F485" s="29">
        <f>IF(OR(C485&gt;總表!$B$30,C485=0),0,IF(E485=0,0,1+F484))</f>
        <v>4</v>
      </c>
      <c r="G485" s="29">
        <f t="shared" si="54"/>
        <v>0</v>
      </c>
      <c r="H485" s="42">
        <f t="shared" si="52"/>
        <v>0</v>
      </c>
      <c r="I485" s="43">
        <f t="shared" si="55"/>
        <v>0</v>
      </c>
      <c r="J485" s="42">
        <f t="shared" si="56"/>
        <v>44221</v>
      </c>
      <c r="K485" s="43">
        <f t="shared" si="57"/>
        <v>0</v>
      </c>
      <c r="L485">
        <f t="shared" si="58"/>
        <v>126</v>
      </c>
      <c r="M485">
        <f>IF($G485="","",COUNTIF($G$3:$G485, $G485))</f>
        <v>443</v>
      </c>
      <c r="N485">
        <f t="shared" si="53"/>
        <v>569</v>
      </c>
      <c r="O485"/>
      <c r="P485"/>
      <c r="Q485"/>
    </row>
    <row r="486" spans="2:17">
      <c r="B486" s="30">
        <f>資料貼入!A486</f>
        <v>44222</v>
      </c>
      <c r="C486" s="38">
        <f>資料貼入!A486</f>
        <v>44222</v>
      </c>
      <c r="D486" s="29">
        <f>資料貼入!B486</f>
        <v>-242647.22</v>
      </c>
      <c r="E486" s="29" cm="1">
        <f t="array" ref="E486">MovingDayDD($D$3:D486)</f>
        <v>-468105.25999999978</v>
      </c>
      <c r="F486" s="29">
        <f>IF(OR(C486&gt;總表!$B$30,C486=0),0,IF(E486=0,0,1+F485))</f>
        <v>5</v>
      </c>
      <c r="G486" s="29">
        <f t="shared" si="54"/>
        <v>0</v>
      </c>
      <c r="H486" s="42">
        <f t="shared" si="52"/>
        <v>0</v>
      </c>
      <c r="I486" s="43">
        <f t="shared" si="55"/>
        <v>0</v>
      </c>
      <c r="J486" s="42">
        <f t="shared" si="56"/>
        <v>44222</v>
      </c>
      <c r="K486" s="43">
        <f t="shared" si="57"/>
        <v>0</v>
      </c>
      <c r="L486">
        <f t="shared" si="58"/>
        <v>126</v>
      </c>
      <c r="M486">
        <f>IF($G486="","",COUNTIF($G$3:$G486, $G486))</f>
        <v>444</v>
      </c>
      <c r="N486">
        <f t="shared" si="53"/>
        <v>570</v>
      </c>
      <c r="O486"/>
      <c r="P486"/>
      <c r="Q486"/>
    </row>
    <row r="487" spans="2:17">
      <c r="B487" s="30">
        <f>資料貼入!A487</f>
        <v>44223</v>
      </c>
      <c r="C487" s="38">
        <f>資料貼入!A487</f>
        <v>44223</v>
      </c>
      <c r="D487" s="29">
        <f>資料貼入!B487</f>
        <v>15900</v>
      </c>
      <c r="E487" s="29" cm="1">
        <f t="array" ref="E487">MovingDayDD($D$3:D487)</f>
        <v>-452205.25999999978</v>
      </c>
      <c r="F487" s="29">
        <f>IF(OR(C487&gt;總表!$B$30,C487=0),0,IF(E487=0,0,1+F486))</f>
        <v>6</v>
      </c>
      <c r="G487" s="29">
        <f t="shared" si="54"/>
        <v>0</v>
      </c>
      <c r="H487" s="42">
        <f t="shared" si="52"/>
        <v>0</v>
      </c>
      <c r="I487" s="43">
        <f t="shared" si="55"/>
        <v>0</v>
      </c>
      <c r="J487" s="42">
        <f t="shared" si="56"/>
        <v>44223</v>
      </c>
      <c r="K487" s="43">
        <f t="shared" si="57"/>
        <v>0</v>
      </c>
      <c r="L487">
        <f t="shared" si="58"/>
        <v>126</v>
      </c>
      <c r="M487">
        <f>IF($G487="","",COUNTIF($G$3:$G487, $G487))</f>
        <v>445</v>
      </c>
      <c r="N487">
        <f t="shared" si="53"/>
        <v>571</v>
      </c>
      <c r="O487"/>
      <c r="P487"/>
      <c r="Q487"/>
    </row>
    <row r="488" spans="2:17">
      <c r="B488" s="30">
        <f>資料貼入!A488</f>
        <v>44224</v>
      </c>
      <c r="C488" s="38">
        <f>資料貼入!A488</f>
        <v>44224</v>
      </c>
      <c r="D488" s="29">
        <f>資料貼入!B488</f>
        <v>68402.5</v>
      </c>
      <c r="E488" s="29" cm="1">
        <f t="array" ref="E488">MovingDayDD($D$3:D488)</f>
        <v>-383802.75999999978</v>
      </c>
      <c r="F488" s="29">
        <f>IF(OR(C488&gt;總表!$B$30,C488=0),0,IF(E488=0,0,1+F487))</f>
        <v>7</v>
      </c>
      <c r="G488" s="29">
        <f t="shared" si="54"/>
        <v>0</v>
      </c>
      <c r="H488" s="42">
        <f t="shared" si="52"/>
        <v>0</v>
      </c>
      <c r="I488" s="43">
        <f t="shared" si="55"/>
        <v>0</v>
      </c>
      <c r="J488" s="42">
        <f t="shared" si="56"/>
        <v>44224</v>
      </c>
      <c r="K488" s="43">
        <f t="shared" si="57"/>
        <v>0</v>
      </c>
      <c r="L488">
        <f t="shared" si="58"/>
        <v>126</v>
      </c>
      <c r="M488">
        <f>IF($G488="","",COUNTIF($G$3:$G488, $G488))</f>
        <v>446</v>
      </c>
      <c r="N488">
        <f t="shared" si="53"/>
        <v>572</v>
      </c>
      <c r="O488"/>
      <c r="P488"/>
      <c r="Q488"/>
    </row>
    <row r="489" spans="2:17">
      <c r="B489" s="30">
        <f>資料貼入!A489</f>
        <v>44225</v>
      </c>
      <c r="C489" s="38">
        <f>資料貼入!A489</f>
        <v>44225</v>
      </c>
      <c r="D489" s="29">
        <f>資料貼入!B489</f>
        <v>-101824.27</v>
      </c>
      <c r="E489" s="29" cm="1">
        <f t="array" ref="E489">MovingDayDD($D$3:D489)</f>
        <v>-485627.02999999933</v>
      </c>
      <c r="F489" s="29">
        <f>IF(OR(C489&gt;總表!$B$30,C489=0),0,IF(E489=0,0,1+F488))</f>
        <v>8</v>
      </c>
      <c r="G489" s="29">
        <f t="shared" si="54"/>
        <v>0</v>
      </c>
      <c r="H489" s="42">
        <f t="shared" si="52"/>
        <v>0</v>
      </c>
      <c r="I489" s="43">
        <f t="shared" si="55"/>
        <v>0</v>
      </c>
      <c r="J489" s="42">
        <f t="shared" si="56"/>
        <v>44225</v>
      </c>
      <c r="K489" s="43">
        <f t="shared" si="57"/>
        <v>0</v>
      </c>
      <c r="L489">
        <f t="shared" si="58"/>
        <v>126</v>
      </c>
      <c r="M489">
        <f>IF($G489="","",COUNTIF($G$3:$G489, $G489))</f>
        <v>447</v>
      </c>
      <c r="N489">
        <f t="shared" si="53"/>
        <v>573</v>
      </c>
      <c r="O489"/>
      <c r="P489"/>
      <c r="Q489"/>
    </row>
    <row r="490" spans="2:17">
      <c r="B490" s="30">
        <f>資料貼入!A490</f>
        <v>44226</v>
      </c>
      <c r="C490" s="38">
        <f>資料貼入!A490</f>
        <v>44226</v>
      </c>
      <c r="D490" s="29">
        <f>資料貼入!B490</f>
        <v>0</v>
      </c>
      <c r="E490" s="29" cm="1">
        <f t="array" ref="E490">MovingDayDD($D$3:D490)</f>
        <v>-485627.02999999933</v>
      </c>
      <c r="F490" s="29">
        <f>IF(OR(C490&gt;總表!$B$30,C490=0),0,IF(E490=0,0,1+F489))</f>
        <v>9</v>
      </c>
      <c r="G490" s="29">
        <f t="shared" si="54"/>
        <v>0</v>
      </c>
      <c r="H490" s="42">
        <f t="shared" si="52"/>
        <v>0</v>
      </c>
      <c r="I490" s="43">
        <f t="shared" si="55"/>
        <v>0</v>
      </c>
      <c r="J490" s="42">
        <f t="shared" si="56"/>
        <v>44226</v>
      </c>
      <c r="K490" s="43">
        <f t="shared" si="57"/>
        <v>0</v>
      </c>
      <c r="L490">
        <f t="shared" si="58"/>
        <v>126</v>
      </c>
      <c r="M490">
        <f>IF($G490="","",COUNTIF($G$3:$G490, $G490))</f>
        <v>448</v>
      </c>
      <c r="N490">
        <f t="shared" si="53"/>
        <v>574</v>
      </c>
      <c r="O490"/>
      <c r="P490"/>
      <c r="Q490"/>
    </row>
    <row r="491" spans="2:17">
      <c r="B491" s="30">
        <f>資料貼入!A491</f>
        <v>44227</v>
      </c>
      <c r="C491" s="38">
        <f>資料貼入!A491</f>
        <v>44227</v>
      </c>
      <c r="D491" s="29">
        <f>資料貼入!B491</f>
        <v>0</v>
      </c>
      <c r="E491" s="29" cm="1">
        <f t="array" ref="E491">MovingDayDD($D$3:D491)</f>
        <v>-485627.02999999933</v>
      </c>
      <c r="F491" s="29">
        <f>IF(OR(C491&gt;總表!$B$30,C491=0),0,IF(E491=0,0,1+F490))</f>
        <v>10</v>
      </c>
      <c r="G491" s="29">
        <f t="shared" si="54"/>
        <v>0</v>
      </c>
      <c r="H491" s="42">
        <f t="shared" si="52"/>
        <v>0</v>
      </c>
      <c r="I491" s="43">
        <f t="shared" si="55"/>
        <v>0</v>
      </c>
      <c r="J491" s="42">
        <f t="shared" si="56"/>
        <v>44227</v>
      </c>
      <c r="K491" s="43">
        <f t="shared" si="57"/>
        <v>0</v>
      </c>
      <c r="L491">
        <f t="shared" si="58"/>
        <v>126</v>
      </c>
      <c r="M491">
        <f>IF($G491="","",COUNTIF($G$3:$G491, $G491))</f>
        <v>449</v>
      </c>
      <c r="N491">
        <f t="shared" si="53"/>
        <v>575</v>
      </c>
      <c r="O491"/>
      <c r="P491"/>
      <c r="Q491"/>
    </row>
    <row r="492" spans="2:17">
      <c r="B492" s="30">
        <f>資料貼入!A492</f>
        <v>44228</v>
      </c>
      <c r="C492" s="38">
        <f>資料貼入!A492</f>
        <v>44228</v>
      </c>
      <c r="D492" s="29">
        <f>資料貼入!B492</f>
        <v>-86800</v>
      </c>
      <c r="E492" s="29" cm="1">
        <f t="array" ref="E492">MovingDayDD($D$3:D492)</f>
        <v>-572427.02999999933</v>
      </c>
      <c r="F492" s="29">
        <f>IF(OR(C492&gt;總表!$B$30,C492=0),0,IF(E492=0,0,1+F491))</f>
        <v>11</v>
      </c>
      <c r="G492" s="29">
        <f t="shared" si="54"/>
        <v>0</v>
      </c>
      <c r="H492" s="42">
        <f t="shared" si="52"/>
        <v>0</v>
      </c>
      <c r="I492" s="43">
        <f t="shared" si="55"/>
        <v>0</v>
      </c>
      <c r="J492" s="42">
        <f t="shared" si="56"/>
        <v>44228</v>
      </c>
      <c r="K492" s="43">
        <f t="shared" si="57"/>
        <v>0</v>
      </c>
      <c r="L492">
        <f t="shared" si="58"/>
        <v>126</v>
      </c>
      <c r="M492">
        <f>IF($G492="","",COUNTIF($G$3:$G492, $G492))</f>
        <v>450</v>
      </c>
      <c r="N492">
        <f t="shared" si="53"/>
        <v>576</v>
      </c>
      <c r="O492"/>
      <c r="P492"/>
      <c r="Q492"/>
    </row>
    <row r="493" spans="2:17">
      <c r="B493" s="30">
        <f>資料貼入!A493</f>
        <v>44229</v>
      </c>
      <c r="C493" s="38">
        <f>資料貼入!A493</f>
        <v>44229</v>
      </c>
      <c r="D493" s="29">
        <f>資料貼入!B493</f>
        <v>270321.67</v>
      </c>
      <c r="E493" s="29" cm="1">
        <f t="array" ref="E493">MovingDayDD($D$3:D493)</f>
        <v>-302105.3599999994</v>
      </c>
      <c r="F493" s="29">
        <f>IF(OR(C493&gt;總表!$B$30,C493=0),0,IF(E493=0,0,1+F492))</f>
        <v>12</v>
      </c>
      <c r="G493" s="29">
        <f t="shared" si="54"/>
        <v>0</v>
      </c>
      <c r="H493" s="42">
        <f t="shared" si="52"/>
        <v>0</v>
      </c>
      <c r="I493" s="43">
        <f t="shared" si="55"/>
        <v>0</v>
      </c>
      <c r="J493" s="42">
        <f t="shared" si="56"/>
        <v>44229</v>
      </c>
      <c r="K493" s="43">
        <f t="shared" si="57"/>
        <v>0</v>
      </c>
      <c r="L493">
        <f t="shared" si="58"/>
        <v>126</v>
      </c>
      <c r="M493">
        <f>IF($G493="","",COUNTIF($G$3:$G493, $G493))</f>
        <v>451</v>
      </c>
      <c r="N493">
        <f t="shared" si="53"/>
        <v>577</v>
      </c>
      <c r="O493"/>
      <c r="P493"/>
      <c r="Q493"/>
    </row>
    <row r="494" spans="2:17">
      <c r="B494" s="30">
        <f>資料貼入!A494</f>
        <v>44230</v>
      </c>
      <c r="C494" s="38">
        <f>資料貼入!A494</f>
        <v>44230</v>
      </c>
      <c r="D494" s="29">
        <f>資料貼入!B494</f>
        <v>42152</v>
      </c>
      <c r="E494" s="29" cm="1">
        <f t="array" ref="E494">MovingDayDD($D$3:D494)</f>
        <v>-259953.3599999994</v>
      </c>
      <c r="F494" s="29">
        <f>IF(OR(C494&gt;總表!$B$30,C494=0),0,IF(E494=0,0,1+F493))</f>
        <v>13</v>
      </c>
      <c r="G494" s="29">
        <f t="shared" si="54"/>
        <v>0</v>
      </c>
      <c r="H494" s="42">
        <f t="shared" si="52"/>
        <v>0</v>
      </c>
      <c r="I494" s="43">
        <f t="shared" si="55"/>
        <v>0</v>
      </c>
      <c r="J494" s="42">
        <f t="shared" si="56"/>
        <v>44230</v>
      </c>
      <c r="K494" s="43">
        <f t="shared" si="57"/>
        <v>0</v>
      </c>
      <c r="L494">
        <f t="shared" si="58"/>
        <v>126</v>
      </c>
      <c r="M494">
        <f>IF($G494="","",COUNTIF($G$3:$G494, $G494))</f>
        <v>452</v>
      </c>
      <c r="N494">
        <f t="shared" si="53"/>
        <v>578</v>
      </c>
      <c r="O494"/>
      <c r="P494"/>
      <c r="Q494"/>
    </row>
    <row r="495" spans="2:17">
      <c r="B495" s="30">
        <f>資料貼入!A495</f>
        <v>44231</v>
      </c>
      <c r="C495" s="38">
        <f>資料貼入!A495</f>
        <v>44231</v>
      </c>
      <c r="D495" s="29">
        <f>資料貼入!B495</f>
        <v>-99122.47</v>
      </c>
      <c r="E495" s="29" cm="1">
        <f t="array" ref="E495">MovingDayDD($D$3:D495)</f>
        <v>-359075.82999999914</v>
      </c>
      <c r="F495" s="29">
        <f>IF(OR(C495&gt;總表!$B$30,C495=0),0,IF(E495=0,0,1+F494))</f>
        <v>14</v>
      </c>
      <c r="G495" s="29">
        <f t="shared" si="54"/>
        <v>0</v>
      </c>
      <c r="H495" s="42">
        <f t="shared" si="52"/>
        <v>0</v>
      </c>
      <c r="I495" s="43">
        <f t="shared" si="55"/>
        <v>0</v>
      </c>
      <c r="J495" s="42">
        <f t="shared" si="56"/>
        <v>44231</v>
      </c>
      <c r="K495" s="43">
        <f t="shared" si="57"/>
        <v>0</v>
      </c>
      <c r="L495">
        <f t="shared" si="58"/>
        <v>126</v>
      </c>
      <c r="M495">
        <f>IF($G495="","",COUNTIF($G$3:$G495, $G495))</f>
        <v>453</v>
      </c>
      <c r="N495">
        <f t="shared" si="53"/>
        <v>579</v>
      </c>
      <c r="O495"/>
      <c r="P495"/>
      <c r="Q495"/>
    </row>
    <row r="496" spans="2:17">
      <c r="B496" s="30">
        <f>資料貼入!A496</f>
        <v>44232</v>
      </c>
      <c r="C496" s="38">
        <f>資料貼入!A496</f>
        <v>44232</v>
      </c>
      <c r="D496" s="29">
        <f>資料貼入!B496</f>
        <v>45744.84</v>
      </c>
      <c r="E496" s="29" cm="1">
        <f t="array" ref="E496">MovingDayDD($D$3:D496)</f>
        <v>-313330.98999999929</v>
      </c>
      <c r="F496" s="29">
        <f>IF(OR(C496&gt;總表!$B$30,C496=0),0,IF(E496=0,0,1+F495))</f>
        <v>15</v>
      </c>
      <c r="G496" s="29">
        <f t="shared" si="54"/>
        <v>0</v>
      </c>
      <c r="H496" s="42">
        <f t="shared" si="52"/>
        <v>0</v>
      </c>
      <c r="I496" s="43">
        <f t="shared" si="55"/>
        <v>0</v>
      </c>
      <c r="J496" s="42">
        <f t="shared" si="56"/>
        <v>44232</v>
      </c>
      <c r="K496" s="43">
        <f t="shared" si="57"/>
        <v>0</v>
      </c>
      <c r="L496">
        <f t="shared" si="58"/>
        <v>126</v>
      </c>
      <c r="M496">
        <f>IF($G496="","",COUNTIF($G$3:$G496, $G496))</f>
        <v>454</v>
      </c>
      <c r="N496">
        <f t="shared" si="53"/>
        <v>580</v>
      </c>
      <c r="O496"/>
      <c r="P496"/>
      <c r="Q496"/>
    </row>
    <row r="497" spans="2:17">
      <c r="B497" s="30">
        <f>資料貼入!A497</f>
        <v>44233</v>
      </c>
      <c r="C497" s="38">
        <f>資料貼入!A497</f>
        <v>44233</v>
      </c>
      <c r="D497" s="29">
        <f>資料貼入!B497</f>
        <v>0</v>
      </c>
      <c r="E497" s="29" cm="1">
        <f t="array" ref="E497">MovingDayDD($D$3:D497)</f>
        <v>-313330.98999999929</v>
      </c>
      <c r="F497" s="29">
        <f>IF(OR(C497&gt;總表!$B$30,C497=0),0,IF(E497=0,0,1+F496))</f>
        <v>16</v>
      </c>
      <c r="G497" s="29">
        <f t="shared" si="54"/>
        <v>0</v>
      </c>
      <c r="H497" s="42">
        <f t="shared" si="52"/>
        <v>0</v>
      </c>
      <c r="I497" s="43">
        <f t="shared" si="55"/>
        <v>0</v>
      </c>
      <c r="J497" s="42">
        <f t="shared" si="56"/>
        <v>44233</v>
      </c>
      <c r="K497" s="43">
        <f t="shared" si="57"/>
        <v>0</v>
      </c>
      <c r="L497">
        <f t="shared" si="58"/>
        <v>126</v>
      </c>
      <c r="M497">
        <f>IF($G497="","",COUNTIF($G$3:$G497, $G497))</f>
        <v>455</v>
      </c>
      <c r="N497">
        <f t="shared" si="53"/>
        <v>581</v>
      </c>
      <c r="O497"/>
      <c r="P497"/>
      <c r="Q497"/>
    </row>
    <row r="498" spans="2:17">
      <c r="B498" s="30">
        <f>資料貼入!A498</f>
        <v>44234</v>
      </c>
      <c r="C498" s="38">
        <f>資料貼入!A498</f>
        <v>44234</v>
      </c>
      <c r="D498" s="29">
        <f>資料貼入!B498</f>
        <v>0</v>
      </c>
      <c r="E498" s="29" cm="1">
        <f t="array" ref="E498">MovingDayDD($D$3:D498)</f>
        <v>-313330.98999999929</v>
      </c>
      <c r="F498" s="29">
        <f>IF(OR(C498&gt;總表!$B$30,C498=0),0,IF(E498=0,0,1+F497))</f>
        <v>17</v>
      </c>
      <c r="G498" s="29">
        <f t="shared" si="54"/>
        <v>0</v>
      </c>
      <c r="H498" s="42">
        <f t="shared" si="52"/>
        <v>0</v>
      </c>
      <c r="I498" s="43">
        <f t="shared" si="55"/>
        <v>0</v>
      </c>
      <c r="J498" s="42">
        <f t="shared" si="56"/>
        <v>44234</v>
      </c>
      <c r="K498" s="43">
        <f t="shared" si="57"/>
        <v>0</v>
      </c>
      <c r="L498">
        <f t="shared" si="58"/>
        <v>126</v>
      </c>
      <c r="M498">
        <f>IF($G498="","",COUNTIF($G$3:$G498, $G498))</f>
        <v>456</v>
      </c>
      <c r="N498">
        <f t="shared" si="53"/>
        <v>582</v>
      </c>
      <c r="O498"/>
      <c r="P498"/>
      <c r="Q498"/>
    </row>
    <row r="499" spans="2:17">
      <c r="B499" s="30">
        <f>資料貼入!A499</f>
        <v>44235</v>
      </c>
      <c r="C499" s="38">
        <f>資料貼入!A499</f>
        <v>44235</v>
      </c>
      <c r="D499" s="29">
        <f>資料貼入!B499</f>
        <v>0</v>
      </c>
      <c r="E499" s="29" cm="1">
        <f t="array" ref="E499">MovingDayDD($D$3:D499)</f>
        <v>-313330.98999999929</v>
      </c>
      <c r="F499" s="29">
        <f>IF(OR(C499&gt;總表!$B$30,C499=0),0,IF(E499=0,0,1+F498))</f>
        <v>18</v>
      </c>
      <c r="G499" s="29">
        <f t="shared" si="54"/>
        <v>0</v>
      </c>
      <c r="H499" s="42">
        <f t="shared" si="52"/>
        <v>0</v>
      </c>
      <c r="I499" s="43">
        <f t="shared" si="55"/>
        <v>0</v>
      </c>
      <c r="J499" s="42">
        <f t="shared" si="56"/>
        <v>44235</v>
      </c>
      <c r="K499" s="43">
        <f t="shared" si="57"/>
        <v>0</v>
      </c>
      <c r="L499">
        <f t="shared" si="58"/>
        <v>126</v>
      </c>
      <c r="M499">
        <f>IF($G499="","",COUNTIF($G$3:$G499, $G499))</f>
        <v>457</v>
      </c>
      <c r="N499">
        <f t="shared" si="53"/>
        <v>583</v>
      </c>
      <c r="O499"/>
      <c r="P499"/>
      <c r="Q499"/>
    </row>
    <row r="500" spans="2:17">
      <c r="B500" s="30">
        <f>資料貼入!A500</f>
        <v>44236</v>
      </c>
      <c r="C500" s="38">
        <f>資料貼入!A500</f>
        <v>44236</v>
      </c>
      <c r="D500" s="29">
        <f>資料貼入!B500</f>
        <v>0</v>
      </c>
      <c r="E500" s="29" cm="1">
        <f t="array" ref="E500">MovingDayDD($D$3:D500)</f>
        <v>-313330.98999999929</v>
      </c>
      <c r="F500" s="29">
        <f>IF(OR(C500&gt;總表!$B$30,C500=0),0,IF(E500=0,0,1+F499))</f>
        <v>19</v>
      </c>
      <c r="G500" s="29">
        <f t="shared" si="54"/>
        <v>0</v>
      </c>
      <c r="H500" s="42">
        <f t="shared" si="52"/>
        <v>0</v>
      </c>
      <c r="I500" s="43">
        <f t="shared" si="55"/>
        <v>0</v>
      </c>
      <c r="J500" s="42">
        <f t="shared" si="56"/>
        <v>44236</v>
      </c>
      <c r="K500" s="43">
        <f t="shared" si="57"/>
        <v>0</v>
      </c>
      <c r="L500">
        <f t="shared" si="58"/>
        <v>126</v>
      </c>
      <c r="M500">
        <f>IF($G500="","",COUNTIF($G$3:$G500, $G500))</f>
        <v>458</v>
      </c>
      <c r="N500">
        <f t="shared" si="53"/>
        <v>584</v>
      </c>
      <c r="O500"/>
      <c r="P500"/>
      <c r="Q500"/>
    </row>
    <row r="501" spans="2:17">
      <c r="B501" s="30">
        <f>資料貼入!A501</f>
        <v>44237</v>
      </c>
      <c r="C501" s="38">
        <f>資料貼入!A501</f>
        <v>44237</v>
      </c>
      <c r="D501" s="29">
        <f>資料貼入!B501</f>
        <v>0</v>
      </c>
      <c r="E501" s="29" cm="1">
        <f t="array" ref="E501">MovingDayDD($D$3:D501)</f>
        <v>-313330.98999999929</v>
      </c>
      <c r="F501" s="29">
        <f>IF(OR(C501&gt;總表!$B$30,C501=0),0,IF(E501=0,0,1+F500))</f>
        <v>20</v>
      </c>
      <c r="G501" s="29">
        <f t="shared" si="54"/>
        <v>0</v>
      </c>
      <c r="H501" s="42">
        <f t="shared" si="52"/>
        <v>0</v>
      </c>
      <c r="I501" s="43">
        <f t="shared" si="55"/>
        <v>0</v>
      </c>
      <c r="J501" s="42">
        <f t="shared" si="56"/>
        <v>44237</v>
      </c>
      <c r="K501" s="43">
        <f t="shared" si="57"/>
        <v>0</v>
      </c>
      <c r="L501">
        <f t="shared" si="58"/>
        <v>126</v>
      </c>
      <c r="M501">
        <f>IF($G501="","",COUNTIF($G$3:$G501, $G501))</f>
        <v>459</v>
      </c>
      <c r="N501">
        <f t="shared" si="53"/>
        <v>585</v>
      </c>
      <c r="O501"/>
      <c r="P501"/>
      <c r="Q501"/>
    </row>
    <row r="502" spans="2:17">
      <c r="B502" s="30">
        <f>資料貼入!A502</f>
        <v>44238</v>
      </c>
      <c r="C502" s="38">
        <f>資料貼入!A502</f>
        <v>44238</v>
      </c>
      <c r="D502" s="29">
        <f>資料貼入!B502</f>
        <v>0</v>
      </c>
      <c r="E502" s="29" cm="1">
        <f t="array" ref="E502">MovingDayDD($D$3:D502)</f>
        <v>-313330.98999999929</v>
      </c>
      <c r="F502" s="29">
        <f>IF(OR(C502&gt;總表!$B$30,C502=0),0,IF(E502=0,0,1+F501))</f>
        <v>21</v>
      </c>
      <c r="G502" s="29">
        <f t="shared" si="54"/>
        <v>0</v>
      </c>
      <c r="H502" s="42">
        <f t="shared" si="52"/>
        <v>0</v>
      </c>
      <c r="I502" s="43">
        <f t="shared" si="55"/>
        <v>0</v>
      </c>
      <c r="J502" s="42">
        <f t="shared" si="56"/>
        <v>44238</v>
      </c>
      <c r="K502" s="43">
        <f t="shared" si="57"/>
        <v>0</v>
      </c>
      <c r="L502">
        <f t="shared" si="58"/>
        <v>126</v>
      </c>
      <c r="M502">
        <f>IF($G502="","",COUNTIF($G$3:$G502, $G502))</f>
        <v>460</v>
      </c>
      <c r="N502">
        <f t="shared" si="53"/>
        <v>586</v>
      </c>
      <c r="O502"/>
      <c r="P502"/>
      <c r="Q502"/>
    </row>
    <row r="503" spans="2:17">
      <c r="B503" s="30">
        <f>資料貼入!A503</f>
        <v>44239</v>
      </c>
      <c r="C503" s="38">
        <f>資料貼入!A503</f>
        <v>44239</v>
      </c>
      <c r="D503" s="29">
        <f>資料貼入!B503</f>
        <v>0</v>
      </c>
      <c r="E503" s="29" cm="1">
        <f t="array" ref="E503">MovingDayDD($D$3:D503)</f>
        <v>-313330.98999999929</v>
      </c>
      <c r="F503" s="29">
        <f>IF(OR(C503&gt;總表!$B$30,C503=0),0,IF(E503=0,0,1+F502))</f>
        <v>22</v>
      </c>
      <c r="G503" s="29">
        <f t="shared" si="54"/>
        <v>0</v>
      </c>
      <c r="H503" s="42">
        <f t="shared" si="52"/>
        <v>0</v>
      </c>
      <c r="I503" s="43">
        <f t="shared" si="55"/>
        <v>0</v>
      </c>
      <c r="J503" s="42">
        <f t="shared" si="56"/>
        <v>44239</v>
      </c>
      <c r="K503" s="43">
        <f t="shared" si="57"/>
        <v>0</v>
      </c>
      <c r="L503">
        <f t="shared" si="58"/>
        <v>126</v>
      </c>
      <c r="M503">
        <f>IF($G503="","",COUNTIF($G$3:$G503, $G503))</f>
        <v>461</v>
      </c>
      <c r="N503">
        <f t="shared" si="53"/>
        <v>587</v>
      </c>
      <c r="O503"/>
      <c r="P503"/>
      <c r="Q503"/>
    </row>
    <row r="504" spans="2:17">
      <c r="B504" s="30">
        <f>資料貼入!A504</f>
        <v>44240</v>
      </c>
      <c r="C504" s="38">
        <f>資料貼入!A504</f>
        <v>44240</v>
      </c>
      <c r="D504" s="29">
        <f>資料貼入!B504</f>
        <v>0</v>
      </c>
      <c r="E504" s="29" cm="1">
        <f t="array" ref="E504">MovingDayDD($D$3:D504)</f>
        <v>-313330.98999999929</v>
      </c>
      <c r="F504" s="29">
        <f>IF(OR(C504&gt;總表!$B$30,C504=0),0,IF(E504=0,0,1+F503))</f>
        <v>23</v>
      </c>
      <c r="G504" s="29">
        <f t="shared" si="54"/>
        <v>0</v>
      </c>
      <c r="H504" s="42">
        <f t="shared" si="52"/>
        <v>0</v>
      </c>
      <c r="I504" s="43">
        <f t="shared" si="55"/>
        <v>0</v>
      </c>
      <c r="J504" s="42">
        <f t="shared" si="56"/>
        <v>44240</v>
      </c>
      <c r="K504" s="43">
        <f t="shared" si="57"/>
        <v>0</v>
      </c>
      <c r="L504">
        <f t="shared" si="58"/>
        <v>126</v>
      </c>
      <c r="M504">
        <f>IF($G504="","",COUNTIF($G$3:$G504, $G504))</f>
        <v>462</v>
      </c>
      <c r="N504">
        <f t="shared" si="53"/>
        <v>588</v>
      </c>
      <c r="O504"/>
      <c r="P504"/>
      <c r="Q504"/>
    </row>
    <row r="505" spans="2:17">
      <c r="B505" s="30">
        <f>資料貼入!A505</f>
        <v>44241</v>
      </c>
      <c r="C505" s="38">
        <f>資料貼入!A505</f>
        <v>44241</v>
      </c>
      <c r="D505" s="29">
        <f>資料貼入!B505</f>
        <v>0</v>
      </c>
      <c r="E505" s="29" cm="1">
        <f t="array" ref="E505">MovingDayDD($D$3:D505)</f>
        <v>-313330.98999999929</v>
      </c>
      <c r="F505" s="29">
        <f>IF(OR(C505&gt;總表!$B$30,C505=0),0,IF(E505=0,0,1+F504))</f>
        <v>24</v>
      </c>
      <c r="G505" s="29">
        <f t="shared" si="54"/>
        <v>0</v>
      </c>
      <c r="H505" s="42">
        <f t="shared" si="52"/>
        <v>0</v>
      </c>
      <c r="I505" s="43">
        <f t="shared" si="55"/>
        <v>0</v>
      </c>
      <c r="J505" s="42">
        <f t="shared" si="56"/>
        <v>44241</v>
      </c>
      <c r="K505" s="43">
        <f t="shared" si="57"/>
        <v>0</v>
      </c>
      <c r="L505">
        <f t="shared" si="58"/>
        <v>126</v>
      </c>
      <c r="M505">
        <f>IF($G505="","",COUNTIF($G$3:$G505, $G505))</f>
        <v>463</v>
      </c>
      <c r="N505">
        <f t="shared" si="53"/>
        <v>589</v>
      </c>
      <c r="O505"/>
      <c r="P505"/>
      <c r="Q505"/>
    </row>
    <row r="506" spans="2:17">
      <c r="B506" s="30">
        <f>資料貼入!A506</f>
        <v>44242</v>
      </c>
      <c r="C506" s="38">
        <f>資料貼入!A506</f>
        <v>44242</v>
      </c>
      <c r="D506" s="29">
        <f>資料貼入!B506</f>
        <v>0</v>
      </c>
      <c r="E506" s="29" cm="1">
        <f t="array" ref="E506">MovingDayDD($D$3:D506)</f>
        <v>-313330.98999999929</v>
      </c>
      <c r="F506" s="29">
        <f>IF(OR(C506&gt;總表!$B$30,C506=0),0,IF(E506=0,0,1+F505))</f>
        <v>25</v>
      </c>
      <c r="G506" s="29">
        <f t="shared" si="54"/>
        <v>0</v>
      </c>
      <c r="H506" s="42">
        <f t="shared" si="52"/>
        <v>0</v>
      </c>
      <c r="I506" s="43">
        <f t="shared" si="55"/>
        <v>0</v>
      </c>
      <c r="J506" s="42">
        <f t="shared" si="56"/>
        <v>44242</v>
      </c>
      <c r="K506" s="43">
        <f t="shared" si="57"/>
        <v>0</v>
      </c>
      <c r="L506">
        <f t="shared" si="58"/>
        <v>126</v>
      </c>
      <c r="M506">
        <f>IF($G506="","",COUNTIF($G$3:$G506, $G506))</f>
        <v>464</v>
      </c>
      <c r="N506">
        <f t="shared" si="53"/>
        <v>590</v>
      </c>
      <c r="O506"/>
      <c r="P506"/>
      <c r="Q506"/>
    </row>
    <row r="507" spans="2:17">
      <c r="B507" s="30">
        <f>資料貼入!A507</f>
        <v>44243</v>
      </c>
      <c r="C507" s="38">
        <f>資料貼入!A507</f>
        <v>44243</v>
      </c>
      <c r="D507" s="29">
        <f>資料貼入!B507</f>
        <v>0</v>
      </c>
      <c r="E507" s="29" cm="1">
        <f t="array" ref="E507">MovingDayDD($D$3:D507)</f>
        <v>-313330.98999999929</v>
      </c>
      <c r="F507" s="29">
        <f>IF(OR(C507&gt;總表!$B$30,C507=0),0,IF(E507=0,0,1+F506))</f>
        <v>26</v>
      </c>
      <c r="G507" s="29">
        <f t="shared" si="54"/>
        <v>0</v>
      </c>
      <c r="H507" s="42">
        <f t="shared" si="52"/>
        <v>0</v>
      </c>
      <c r="I507" s="43">
        <f t="shared" si="55"/>
        <v>0</v>
      </c>
      <c r="J507" s="42">
        <f t="shared" si="56"/>
        <v>44243</v>
      </c>
      <c r="K507" s="43">
        <f t="shared" si="57"/>
        <v>0</v>
      </c>
      <c r="L507">
        <f t="shared" si="58"/>
        <v>126</v>
      </c>
      <c r="M507">
        <f>IF($G507="","",COUNTIF($G$3:$G507, $G507))</f>
        <v>465</v>
      </c>
      <c r="N507">
        <f t="shared" si="53"/>
        <v>591</v>
      </c>
      <c r="O507"/>
      <c r="P507"/>
      <c r="Q507"/>
    </row>
    <row r="508" spans="2:17">
      <c r="B508" s="30">
        <f>資料貼入!A508</f>
        <v>44244</v>
      </c>
      <c r="C508" s="38">
        <f>資料貼入!A508</f>
        <v>44244</v>
      </c>
      <c r="D508" s="29">
        <f>資料貼入!B508</f>
        <v>174850.28</v>
      </c>
      <c r="E508" s="29" cm="1">
        <f t="array" ref="E508">MovingDayDD($D$3:D508)</f>
        <v>-138480.70999999903</v>
      </c>
      <c r="F508" s="29">
        <f>IF(OR(C508&gt;總表!$B$30,C508=0),0,IF(E508=0,0,1+F507))</f>
        <v>27</v>
      </c>
      <c r="G508" s="29">
        <f t="shared" si="54"/>
        <v>0</v>
      </c>
      <c r="H508" s="42">
        <f t="shared" si="52"/>
        <v>0</v>
      </c>
      <c r="I508" s="43">
        <f t="shared" si="55"/>
        <v>0</v>
      </c>
      <c r="J508" s="42">
        <f t="shared" si="56"/>
        <v>44244</v>
      </c>
      <c r="K508" s="43">
        <f t="shared" si="57"/>
        <v>0</v>
      </c>
      <c r="L508">
        <f t="shared" si="58"/>
        <v>126</v>
      </c>
      <c r="M508">
        <f>IF($G508="","",COUNTIF($G$3:$G508, $G508))</f>
        <v>466</v>
      </c>
      <c r="N508">
        <f t="shared" si="53"/>
        <v>592</v>
      </c>
      <c r="O508"/>
      <c r="P508"/>
      <c r="Q508"/>
    </row>
    <row r="509" spans="2:17">
      <c r="B509" s="30">
        <f>資料貼入!A509</f>
        <v>44245</v>
      </c>
      <c r="C509" s="38">
        <f>資料貼入!A509</f>
        <v>44245</v>
      </c>
      <c r="D509" s="29">
        <f>資料貼入!B509</f>
        <v>3320.95</v>
      </c>
      <c r="E509" s="29" cm="1">
        <f t="array" ref="E509">MovingDayDD($D$3:D509)</f>
        <v>-135159.75999999885</v>
      </c>
      <c r="F509" s="29">
        <f>IF(OR(C509&gt;總表!$B$30,C509=0),0,IF(E509=0,0,1+F508))</f>
        <v>28</v>
      </c>
      <c r="G509" s="29">
        <f t="shared" si="54"/>
        <v>0</v>
      </c>
      <c r="H509" s="42">
        <f t="shared" si="52"/>
        <v>0</v>
      </c>
      <c r="I509" s="43">
        <f t="shared" si="55"/>
        <v>0</v>
      </c>
      <c r="J509" s="42">
        <f t="shared" si="56"/>
        <v>44245</v>
      </c>
      <c r="K509" s="43">
        <f t="shared" si="57"/>
        <v>0</v>
      </c>
      <c r="L509">
        <f t="shared" si="58"/>
        <v>126</v>
      </c>
      <c r="M509">
        <f>IF($G509="","",COUNTIF($G$3:$G509, $G509))</f>
        <v>467</v>
      </c>
      <c r="N509">
        <f t="shared" si="53"/>
        <v>593</v>
      </c>
      <c r="O509"/>
      <c r="P509"/>
      <c r="Q509"/>
    </row>
    <row r="510" spans="2:17">
      <c r="B510" s="30">
        <f>資料貼入!A510</f>
        <v>44246</v>
      </c>
      <c r="C510" s="38">
        <f>資料貼入!A510</f>
        <v>44246</v>
      </c>
      <c r="D510" s="29">
        <f>資料貼入!B510</f>
        <v>-73624.459999999992</v>
      </c>
      <c r="E510" s="29" cm="1">
        <f t="array" ref="E510">MovingDayDD($D$3:D510)</f>
        <v>-208784.21999999881</v>
      </c>
      <c r="F510" s="29">
        <f>IF(OR(C510&gt;總表!$B$30,C510=0),0,IF(E510=0,0,1+F509))</f>
        <v>29</v>
      </c>
      <c r="G510" s="29">
        <f t="shared" si="54"/>
        <v>0</v>
      </c>
      <c r="H510" s="42">
        <f t="shared" si="52"/>
        <v>0</v>
      </c>
      <c r="I510" s="43">
        <f t="shared" si="55"/>
        <v>0</v>
      </c>
      <c r="J510" s="42">
        <f t="shared" si="56"/>
        <v>44246</v>
      </c>
      <c r="K510" s="43">
        <f t="shared" si="57"/>
        <v>0</v>
      </c>
      <c r="L510">
        <f t="shared" si="58"/>
        <v>126</v>
      </c>
      <c r="M510">
        <f>IF($G510="","",COUNTIF($G$3:$G510, $G510))</f>
        <v>468</v>
      </c>
      <c r="N510">
        <f t="shared" si="53"/>
        <v>594</v>
      </c>
      <c r="O510"/>
      <c r="P510"/>
      <c r="Q510"/>
    </row>
    <row r="511" spans="2:17">
      <c r="B511" s="30">
        <f>資料貼入!A511</f>
        <v>44247</v>
      </c>
      <c r="C511" s="38">
        <f>資料貼入!A511</f>
        <v>44247</v>
      </c>
      <c r="D511" s="29">
        <f>資料貼入!B511</f>
        <v>0</v>
      </c>
      <c r="E511" s="29" cm="1">
        <f t="array" ref="E511">MovingDayDD($D$3:D511)</f>
        <v>-208784.21999999881</v>
      </c>
      <c r="F511" s="29">
        <f>IF(OR(C511&gt;總表!$B$30,C511=0),0,IF(E511=0,0,1+F510))</f>
        <v>30</v>
      </c>
      <c r="G511" s="29">
        <f t="shared" si="54"/>
        <v>0</v>
      </c>
      <c r="H511" s="42">
        <f t="shared" si="52"/>
        <v>0</v>
      </c>
      <c r="I511" s="43">
        <f t="shared" si="55"/>
        <v>0</v>
      </c>
      <c r="J511" s="42">
        <f t="shared" si="56"/>
        <v>44247</v>
      </c>
      <c r="K511" s="43">
        <f t="shared" si="57"/>
        <v>0</v>
      </c>
      <c r="L511">
        <f t="shared" si="58"/>
        <v>126</v>
      </c>
      <c r="M511">
        <f>IF($G511="","",COUNTIF($G$3:$G511, $G511))</f>
        <v>469</v>
      </c>
      <c r="N511">
        <f t="shared" si="53"/>
        <v>595</v>
      </c>
      <c r="O511"/>
      <c r="P511"/>
      <c r="Q511"/>
    </row>
    <row r="512" spans="2:17">
      <c r="B512" s="30">
        <f>資料貼入!A512</f>
        <v>44248</v>
      </c>
      <c r="C512" s="38">
        <f>資料貼入!A512</f>
        <v>44248</v>
      </c>
      <c r="D512" s="29">
        <f>資料貼入!B512</f>
        <v>0</v>
      </c>
      <c r="E512" s="29" cm="1">
        <f t="array" ref="E512">MovingDayDD($D$3:D512)</f>
        <v>-208784.21999999881</v>
      </c>
      <c r="F512" s="29">
        <f>IF(OR(C512&gt;總表!$B$30,C512=0),0,IF(E512=0,0,1+F511))</f>
        <v>31</v>
      </c>
      <c r="G512" s="29">
        <f t="shared" si="54"/>
        <v>0</v>
      </c>
      <c r="H512" s="42">
        <f t="shared" si="52"/>
        <v>0</v>
      </c>
      <c r="I512" s="43">
        <f t="shared" si="55"/>
        <v>0</v>
      </c>
      <c r="J512" s="42">
        <f t="shared" si="56"/>
        <v>44248</v>
      </c>
      <c r="K512" s="43">
        <f t="shared" si="57"/>
        <v>0</v>
      </c>
      <c r="L512">
        <f t="shared" si="58"/>
        <v>126</v>
      </c>
      <c r="M512">
        <f>IF($G512="","",COUNTIF($G$3:$G512, $G512))</f>
        <v>470</v>
      </c>
      <c r="N512">
        <f t="shared" si="53"/>
        <v>596</v>
      </c>
      <c r="O512"/>
      <c r="P512"/>
      <c r="Q512"/>
    </row>
    <row r="513" spans="2:17">
      <c r="B513" s="30">
        <f>資料貼入!A513</f>
        <v>44249</v>
      </c>
      <c r="C513" s="38">
        <f>資料貼入!A513</f>
        <v>44249</v>
      </c>
      <c r="D513" s="29">
        <f>資料貼入!B513</f>
        <v>18340.949999999997</v>
      </c>
      <c r="E513" s="29" cm="1">
        <f t="array" ref="E513">MovingDayDD($D$3:D513)</f>
        <v>-190443.26999999862</v>
      </c>
      <c r="F513" s="29">
        <f>IF(OR(C513&gt;總表!$B$30,C513=0),0,IF(E513=0,0,1+F512))</f>
        <v>32</v>
      </c>
      <c r="G513" s="29">
        <f t="shared" si="54"/>
        <v>0</v>
      </c>
      <c r="H513" s="42">
        <f t="shared" si="52"/>
        <v>0</v>
      </c>
      <c r="I513" s="43">
        <f t="shared" si="55"/>
        <v>0</v>
      </c>
      <c r="J513" s="42">
        <f t="shared" si="56"/>
        <v>44249</v>
      </c>
      <c r="K513" s="43">
        <f t="shared" si="57"/>
        <v>0</v>
      </c>
      <c r="L513">
        <f t="shared" si="58"/>
        <v>126</v>
      </c>
      <c r="M513">
        <f>IF($G513="","",COUNTIF($G$3:$G513, $G513))</f>
        <v>471</v>
      </c>
      <c r="N513">
        <f t="shared" si="53"/>
        <v>597</v>
      </c>
      <c r="O513"/>
      <c r="P513"/>
      <c r="Q513"/>
    </row>
    <row r="514" spans="2:17">
      <c r="B514" s="30">
        <f>資料貼入!A514</f>
        <v>44250</v>
      </c>
      <c r="C514" s="38">
        <f>資料貼入!A514</f>
        <v>44250</v>
      </c>
      <c r="D514" s="29">
        <f>資料貼入!B514</f>
        <v>-873.88999999999942</v>
      </c>
      <c r="E514" s="29" cm="1">
        <f t="array" ref="E514">MovingDayDD($D$3:D514)</f>
        <v>-191317.15999999829</v>
      </c>
      <c r="F514" s="29">
        <f>IF(OR(C514&gt;總表!$B$30,C514=0),0,IF(E514=0,0,1+F513))</f>
        <v>33</v>
      </c>
      <c r="G514" s="29">
        <f t="shared" si="54"/>
        <v>0</v>
      </c>
      <c r="H514" s="42">
        <f t="shared" si="52"/>
        <v>0</v>
      </c>
      <c r="I514" s="43">
        <f t="shared" si="55"/>
        <v>0</v>
      </c>
      <c r="J514" s="42">
        <f t="shared" si="56"/>
        <v>44250</v>
      </c>
      <c r="K514" s="43">
        <f t="shared" si="57"/>
        <v>0</v>
      </c>
      <c r="L514">
        <f t="shared" si="58"/>
        <v>126</v>
      </c>
      <c r="M514">
        <f>IF($G514="","",COUNTIF($G$3:$G514, $G514))</f>
        <v>472</v>
      </c>
      <c r="N514">
        <f t="shared" si="53"/>
        <v>598</v>
      </c>
      <c r="O514"/>
      <c r="P514"/>
      <c r="Q514"/>
    </row>
    <row r="515" spans="2:17">
      <c r="B515" s="30">
        <f>資料貼入!A515</f>
        <v>44251</v>
      </c>
      <c r="C515" s="38">
        <f>資料貼入!A515</f>
        <v>44251</v>
      </c>
      <c r="D515" s="29">
        <f>資料貼入!B515</f>
        <v>-104152.76</v>
      </c>
      <c r="E515" s="29" cm="1">
        <f t="array" ref="E515">MovingDayDD($D$3:D515)</f>
        <v>-295469.91999999806</v>
      </c>
      <c r="F515" s="29">
        <f>IF(OR(C515&gt;總表!$B$30,C515=0),0,IF(E515=0,0,1+F514))</f>
        <v>34</v>
      </c>
      <c r="G515" s="29">
        <f t="shared" si="54"/>
        <v>0</v>
      </c>
      <c r="H515" s="42">
        <f t="shared" ref="H515:H578" si="59">IF(G515&gt;$V$1,B515,0)</f>
        <v>0</v>
      </c>
      <c r="I515" s="43">
        <f t="shared" si="55"/>
        <v>0</v>
      </c>
      <c r="J515" s="42">
        <f t="shared" si="56"/>
        <v>44251</v>
      </c>
      <c r="K515" s="43">
        <f t="shared" si="57"/>
        <v>0</v>
      </c>
      <c r="L515">
        <f t="shared" si="58"/>
        <v>126</v>
      </c>
      <c r="M515">
        <f>IF($G515="","",COUNTIF($G$3:$G515, $G515))</f>
        <v>473</v>
      </c>
      <c r="N515">
        <f t="shared" ref="N515:N578" si="60">IF($G515="","",L515+M515)</f>
        <v>599</v>
      </c>
      <c r="O515"/>
      <c r="P515"/>
      <c r="Q515"/>
    </row>
    <row r="516" spans="2:17">
      <c r="B516" s="30">
        <f>資料貼入!A516</f>
        <v>44252</v>
      </c>
      <c r="C516" s="38">
        <f>資料貼入!A516</f>
        <v>44252</v>
      </c>
      <c r="D516" s="29">
        <f>資料貼入!B516</f>
        <v>66554.510000000009</v>
      </c>
      <c r="E516" s="29" cm="1">
        <f t="array" ref="E516">MovingDayDD($D$3:D516)</f>
        <v>-228915.40999999829</v>
      </c>
      <c r="F516" s="29">
        <f>IF(OR(C516&gt;總表!$B$30,C516=0),0,IF(E516=0,0,1+F515))</f>
        <v>35</v>
      </c>
      <c r="G516" s="29">
        <f t="shared" ref="G516:G579" si="61">IF(F517=0,F516,0)</f>
        <v>0</v>
      </c>
      <c r="H516" s="42">
        <f t="shared" si="59"/>
        <v>0</v>
      </c>
      <c r="I516" s="43">
        <f t="shared" ref="I516:I579" si="62">G516</f>
        <v>0</v>
      </c>
      <c r="J516" s="42">
        <f t="shared" ref="J516:J579" si="63">IF(F516=0,0,B516)</f>
        <v>44252</v>
      </c>
      <c r="K516" s="43">
        <f t="shared" ref="K516:K579" si="64">G516</f>
        <v>0</v>
      </c>
      <c r="L516">
        <f t="shared" ref="L516:L579" si="65">IF($G516="","",COUNTIF($G$3:$G$4053, "&gt;" &amp; $G516))</f>
        <v>126</v>
      </c>
      <c r="M516">
        <f>IF($G516="","",COUNTIF($G$3:$G516, $G516))</f>
        <v>474</v>
      </c>
      <c r="N516">
        <f t="shared" si="60"/>
        <v>600</v>
      </c>
      <c r="O516"/>
      <c r="P516"/>
      <c r="Q516"/>
    </row>
    <row r="517" spans="2:17">
      <c r="B517" s="30">
        <f>資料貼入!A517</f>
        <v>44253</v>
      </c>
      <c r="C517" s="38">
        <f>資料貼入!A517</f>
        <v>44253</v>
      </c>
      <c r="D517" s="29">
        <f>資料貼入!B517</f>
        <v>-27084.260000000009</v>
      </c>
      <c r="E517" s="29" cm="1">
        <f t="array" ref="E517">MovingDayDD($D$3:D517)</f>
        <v>-255999.66999999806</v>
      </c>
      <c r="F517" s="29">
        <f>IF(OR(C517&gt;總表!$B$30,C517=0),0,IF(E517=0,0,1+F516))</f>
        <v>36</v>
      </c>
      <c r="G517" s="29">
        <f t="shared" si="61"/>
        <v>0</v>
      </c>
      <c r="H517" s="42">
        <f t="shared" si="59"/>
        <v>0</v>
      </c>
      <c r="I517" s="43">
        <f t="shared" si="62"/>
        <v>0</v>
      </c>
      <c r="J517" s="42">
        <f t="shared" si="63"/>
        <v>44253</v>
      </c>
      <c r="K517" s="43">
        <f t="shared" si="64"/>
        <v>0</v>
      </c>
      <c r="L517">
        <f t="shared" si="65"/>
        <v>126</v>
      </c>
      <c r="M517">
        <f>IF($G517="","",COUNTIF($G$3:$G517, $G517))</f>
        <v>475</v>
      </c>
      <c r="N517">
        <f t="shared" si="60"/>
        <v>601</v>
      </c>
      <c r="O517"/>
      <c r="P517"/>
      <c r="Q517"/>
    </row>
    <row r="518" spans="2:17">
      <c r="B518" s="30">
        <f>資料貼入!A518</f>
        <v>44254</v>
      </c>
      <c r="C518" s="38">
        <f>資料貼入!A518</f>
        <v>44254</v>
      </c>
      <c r="D518" s="29">
        <f>資料貼入!B518</f>
        <v>0</v>
      </c>
      <c r="E518" s="29" cm="1">
        <f t="array" ref="E518">MovingDayDD($D$3:D518)</f>
        <v>-255999.66999999806</v>
      </c>
      <c r="F518" s="29">
        <f>IF(OR(C518&gt;總表!$B$30,C518=0),0,IF(E518=0,0,1+F517))</f>
        <v>37</v>
      </c>
      <c r="G518" s="29">
        <f t="shared" si="61"/>
        <v>0</v>
      </c>
      <c r="H518" s="42">
        <f t="shared" si="59"/>
        <v>0</v>
      </c>
      <c r="I518" s="43">
        <f t="shared" si="62"/>
        <v>0</v>
      </c>
      <c r="J518" s="42">
        <f t="shared" si="63"/>
        <v>44254</v>
      </c>
      <c r="K518" s="43">
        <f t="shared" si="64"/>
        <v>0</v>
      </c>
      <c r="L518">
        <f t="shared" si="65"/>
        <v>126</v>
      </c>
      <c r="M518">
        <f>IF($G518="","",COUNTIF($G$3:$G518, $G518))</f>
        <v>476</v>
      </c>
      <c r="N518">
        <f t="shared" si="60"/>
        <v>602</v>
      </c>
      <c r="O518"/>
      <c r="P518"/>
      <c r="Q518"/>
    </row>
    <row r="519" spans="2:17">
      <c r="B519" s="30">
        <f>資料貼入!A519</f>
        <v>44255</v>
      </c>
      <c r="C519" s="38">
        <f>資料貼入!A519</f>
        <v>44255</v>
      </c>
      <c r="D519" s="29">
        <f>資料貼入!B519</f>
        <v>0</v>
      </c>
      <c r="E519" s="29" cm="1">
        <f t="array" ref="E519">MovingDayDD($D$3:D519)</f>
        <v>-255999.66999999806</v>
      </c>
      <c r="F519" s="29">
        <f>IF(OR(C519&gt;總表!$B$30,C519=0),0,IF(E519=0,0,1+F518))</f>
        <v>38</v>
      </c>
      <c r="G519" s="29">
        <f t="shared" si="61"/>
        <v>0</v>
      </c>
      <c r="H519" s="42">
        <f t="shared" si="59"/>
        <v>0</v>
      </c>
      <c r="I519" s="43">
        <f t="shared" si="62"/>
        <v>0</v>
      </c>
      <c r="J519" s="42">
        <f t="shared" si="63"/>
        <v>44255</v>
      </c>
      <c r="K519" s="43">
        <f t="shared" si="64"/>
        <v>0</v>
      </c>
      <c r="L519">
        <f t="shared" si="65"/>
        <v>126</v>
      </c>
      <c r="M519">
        <f>IF($G519="","",COUNTIF($G$3:$G519, $G519))</f>
        <v>477</v>
      </c>
      <c r="N519">
        <f t="shared" si="60"/>
        <v>603</v>
      </c>
      <c r="O519"/>
      <c r="P519"/>
      <c r="Q519"/>
    </row>
    <row r="520" spans="2:17">
      <c r="B520" s="30">
        <f>資料貼入!A520</f>
        <v>44256</v>
      </c>
      <c r="C520" s="38">
        <f>資料貼入!A520</f>
        <v>44256</v>
      </c>
      <c r="D520" s="29">
        <f>資料貼入!B520</f>
        <v>0</v>
      </c>
      <c r="E520" s="29" cm="1">
        <f t="array" ref="E520">MovingDayDD($D$3:D520)</f>
        <v>-255999.66999999806</v>
      </c>
      <c r="F520" s="29">
        <f>IF(OR(C520&gt;總表!$B$30,C520=0),0,IF(E520=0,0,1+F519))</f>
        <v>39</v>
      </c>
      <c r="G520" s="29">
        <f t="shared" si="61"/>
        <v>0</v>
      </c>
      <c r="H520" s="42">
        <f t="shared" si="59"/>
        <v>0</v>
      </c>
      <c r="I520" s="43">
        <f t="shared" si="62"/>
        <v>0</v>
      </c>
      <c r="J520" s="42">
        <f t="shared" si="63"/>
        <v>44256</v>
      </c>
      <c r="K520" s="43">
        <f t="shared" si="64"/>
        <v>0</v>
      </c>
      <c r="L520">
        <f t="shared" si="65"/>
        <v>126</v>
      </c>
      <c r="M520">
        <f>IF($G520="","",COUNTIF($G$3:$G520, $G520))</f>
        <v>478</v>
      </c>
      <c r="N520">
        <f t="shared" si="60"/>
        <v>604</v>
      </c>
      <c r="O520"/>
      <c r="P520"/>
      <c r="Q520"/>
    </row>
    <row r="521" spans="2:17">
      <c r="B521" s="30">
        <f>資料貼入!A521</f>
        <v>44257</v>
      </c>
      <c r="C521" s="38">
        <f>資料貼入!A521</f>
        <v>44257</v>
      </c>
      <c r="D521" s="29">
        <f>資料貼入!B521</f>
        <v>-112006.48999999999</v>
      </c>
      <c r="E521" s="29" cm="1">
        <f t="array" ref="E521">MovingDayDD($D$3:D521)</f>
        <v>-368006.15999999829</v>
      </c>
      <c r="F521" s="29">
        <f>IF(OR(C521&gt;總表!$B$30,C521=0),0,IF(E521=0,0,1+F520))</f>
        <v>40</v>
      </c>
      <c r="G521" s="29">
        <f t="shared" si="61"/>
        <v>0</v>
      </c>
      <c r="H521" s="42">
        <f t="shared" si="59"/>
        <v>0</v>
      </c>
      <c r="I521" s="43">
        <f t="shared" si="62"/>
        <v>0</v>
      </c>
      <c r="J521" s="42">
        <f t="shared" si="63"/>
        <v>44257</v>
      </c>
      <c r="K521" s="43">
        <f t="shared" si="64"/>
        <v>0</v>
      </c>
      <c r="L521">
        <f t="shared" si="65"/>
        <v>126</v>
      </c>
      <c r="M521">
        <f>IF($G521="","",COUNTIF($G$3:$G521, $G521))</f>
        <v>479</v>
      </c>
      <c r="N521">
        <f t="shared" si="60"/>
        <v>605</v>
      </c>
      <c r="O521"/>
      <c r="P521"/>
      <c r="Q521"/>
    </row>
    <row r="522" spans="2:17">
      <c r="B522" s="30">
        <f>資料貼入!A522</f>
        <v>44258</v>
      </c>
      <c r="C522" s="38">
        <f>資料貼入!A522</f>
        <v>44258</v>
      </c>
      <c r="D522" s="29">
        <f>資料貼入!B522</f>
        <v>-13967.380000000005</v>
      </c>
      <c r="E522" s="29" cm="1">
        <f t="array" ref="E522">MovingDayDD($D$3:D522)</f>
        <v>-381973.53999999817</v>
      </c>
      <c r="F522" s="29">
        <f>IF(OR(C522&gt;總表!$B$30,C522=0),0,IF(E522=0,0,1+F521))</f>
        <v>41</v>
      </c>
      <c r="G522" s="29">
        <f t="shared" si="61"/>
        <v>0</v>
      </c>
      <c r="H522" s="42">
        <f t="shared" si="59"/>
        <v>0</v>
      </c>
      <c r="I522" s="43">
        <f t="shared" si="62"/>
        <v>0</v>
      </c>
      <c r="J522" s="42">
        <f t="shared" si="63"/>
        <v>44258</v>
      </c>
      <c r="K522" s="43">
        <f t="shared" si="64"/>
        <v>0</v>
      </c>
      <c r="L522">
        <f t="shared" si="65"/>
        <v>126</v>
      </c>
      <c r="M522">
        <f>IF($G522="","",COUNTIF($G$3:$G522, $G522))</f>
        <v>480</v>
      </c>
      <c r="N522">
        <f t="shared" si="60"/>
        <v>606</v>
      </c>
      <c r="O522"/>
      <c r="P522"/>
      <c r="Q522"/>
    </row>
    <row r="523" spans="2:17">
      <c r="B523" s="30">
        <f>資料貼入!A523</f>
        <v>44259</v>
      </c>
      <c r="C523" s="38">
        <f>資料貼入!A523</f>
        <v>44259</v>
      </c>
      <c r="D523" s="29">
        <f>資料貼入!B523</f>
        <v>-22575.799999999988</v>
      </c>
      <c r="E523" s="29" cm="1">
        <f t="array" ref="E523">MovingDayDD($D$3:D523)</f>
        <v>-404549.33999999799</v>
      </c>
      <c r="F523" s="29">
        <f>IF(OR(C523&gt;總表!$B$30,C523=0),0,IF(E523=0,0,1+F522))</f>
        <v>42</v>
      </c>
      <c r="G523" s="29">
        <f t="shared" si="61"/>
        <v>0</v>
      </c>
      <c r="H523" s="42">
        <f t="shared" si="59"/>
        <v>0</v>
      </c>
      <c r="I523" s="43">
        <f t="shared" si="62"/>
        <v>0</v>
      </c>
      <c r="J523" s="42">
        <f t="shared" si="63"/>
        <v>44259</v>
      </c>
      <c r="K523" s="43">
        <f t="shared" si="64"/>
        <v>0</v>
      </c>
      <c r="L523">
        <f t="shared" si="65"/>
        <v>126</v>
      </c>
      <c r="M523">
        <f>IF($G523="","",COUNTIF($G$3:$G523, $G523))</f>
        <v>481</v>
      </c>
      <c r="N523">
        <f t="shared" si="60"/>
        <v>607</v>
      </c>
      <c r="O523"/>
      <c r="P523"/>
      <c r="Q523"/>
    </row>
    <row r="524" spans="2:17">
      <c r="B524" s="30">
        <f>資料貼入!A524</f>
        <v>44260</v>
      </c>
      <c r="C524" s="38">
        <f>資料貼入!A524</f>
        <v>44260</v>
      </c>
      <c r="D524" s="29">
        <f>資料貼入!B524</f>
        <v>-15983.25</v>
      </c>
      <c r="E524" s="29" cm="1">
        <f t="array" ref="E524">MovingDayDD($D$3:D524)</f>
        <v>-420532.58999999799</v>
      </c>
      <c r="F524" s="29">
        <f>IF(OR(C524&gt;總表!$B$30,C524=0),0,IF(E524=0,0,1+F523))</f>
        <v>43</v>
      </c>
      <c r="G524" s="29">
        <f t="shared" si="61"/>
        <v>0</v>
      </c>
      <c r="H524" s="42">
        <f t="shared" si="59"/>
        <v>0</v>
      </c>
      <c r="I524" s="43">
        <f t="shared" si="62"/>
        <v>0</v>
      </c>
      <c r="J524" s="42">
        <f t="shared" si="63"/>
        <v>44260</v>
      </c>
      <c r="K524" s="43">
        <f t="shared" si="64"/>
        <v>0</v>
      </c>
      <c r="L524">
        <f t="shared" si="65"/>
        <v>126</v>
      </c>
      <c r="M524">
        <f>IF($G524="","",COUNTIF($G$3:$G524, $G524))</f>
        <v>482</v>
      </c>
      <c r="N524">
        <f t="shared" si="60"/>
        <v>608</v>
      </c>
      <c r="O524"/>
      <c r="P524"/>
      <c r="Q524"/>
    </row>
    <row r="525" spans="2:17">
      <c r="B525" s="30">
        <f>資料貼入!A525</f>
        <v>44261</v>
      </c>
      <c r="C525" s="38">
        <f>資料貼入!A525</f>
        <v>44261</v>
      </c>
      <c r="D525" s="29">
        <f>資料貼入!B525</f>
        <v>0</v>
      </c>
      <c r="E525" s="29" cm="1">
        <f t="array" ref="E525">MovingDayDD($D$3:D525)</f>
        <v>-420532.58999999799</v>
      </c>
      <c r="F525" s="29">
        <f>IF(OR(C525&gt;總表!$B$30,C525=0),0,IF(E525=0,0,1+F524))</f>
        <v>44</v>
      </c>
      <c r="G525" s="29">
        <f t="shared" si="61"/>
        <v>0</v>
      </c>
      <c r="H525" s="42">
        <f t="shared" si="59"/>
        <v>0</v>
      </c>
      <c r="I525" s="43">
        <f t="shared" si="62"/>
        <v>0</v>
      </c>
      <c r="J525" s="42">
        <f t="shared" si="63"/>
        <v>44261</v>
      </c>
      <c r="K525" s="43">
        <f t="shared" si="64"/>
        <v>0</v>
      </c>
      <c r="L525">
        <f t="shared" si="65"/>
        <v>126</v>
      </c>
      <c r="M525">
        <f>IF($G525="","",COUNTIF($G$3:$G525, $G525))</f>
        <v>483</v>
      </c>
      <c r="N525">
        <f t="shared" si="60"/>
        <v>609</v>
      </c>
      <c r="O525"/>
      <c r="P525"/>
      <c r="Q525"/>
    </row>
    <row r="526" spans="2:17">
      <c r="B526" s="30">
        <f>資料貼入!A526</f>
        <v>44262</v>
      </c>
      <c r="C526" s="38">
        <f>資料貼入!A526</f>
        <v>44262</v>
      </c>
      <c r="D526" s="29">
        <f>資料貼入!B526</f>
        <v>0</v>
      </c>
      <c r="E526" s="29" cm="1">
        <f t="array" ref="E526">MovingDayDD($D$3:D526)</f>
        <v>-420532.58999999799</v>
      </c>
      <c r="F526" s="29">
        <f>IF(OR(C526&gt;總表!$B$30,C526=0),0,IF(E526=0,0,1+F525))</f>
        <v>45</v>
      </c>
      <c r="G526" s="29">
        <f t="shared" si="61"/>
        <v>0</v>
      </c>
      <c r="H526" s="42">
        <f t="shared" si="59"/>
        <v>0</v>
      </c>
      <c r="I526" s="43">
        <f t="shared" si="62"/>
        <v>0</v>
      </c>
      <c r="J526" s="42">
        <f t="shared" si="63"/>
        <v>44262</v>
      </c>
      <c r="K526" s="43">
        <f t="shared" si="64"/>
        <v>0</v>
      </c>
      <c r="L526">
        <f t="shared" si="65"/>
        <v>126</v>
      </c>
      <c r="M526">
        <f>IF($G526="","",COUNTIF($G$3:$G526, $G526))</f>
        <v>484</v>
      </c>
      <c r="N526">
        <f t="shared" si="60"/>
        <v>610</v>
      </c>
      <c r="O526"/>
      <c r="P526"/>
      <c r="Q526"/>
    </row>
    <row r="527" spans="2:17">
      <c r="B527" s="30">
        <f>資料貼入!A527</f>
        <v>44263</v>
      </c>
      <c r="C527" s="38">
        <f>資料貼入!A527</f>
        <v>44263</v>
      </c>
      <c r="D527" s="29">
        <f>資料貼入!B527</f>
        <v>5331.25</v>
      </c>
      <c r="E527" s="29" cm="1">
        <f t="array" ref="E527">MovingDayDD($D$3:D527)</f>
        <v>-415201.33999999799</v>
      </c>
      <c r="F527" s="29">
        <f>IF(OR(C527&gt;總表!$B$30,C527=0),0,IF(E527=0,0,1+F526))</f>
        <v>46</v>
      </c>
      <c r="G527" s="29">
        <f t="shared" si="61"/>
        <v>0</v>
      </c>
      <c r="H527" s="42">
        <f t="shared" si="59"/>
        <v>0</v>
      </c>
      <c r="I527" s="43">
        <f t="shared" si="62"/>
        <v>0</v>
      </c>
      <c r="J527" s="42">
        <f t="shared" si="63"/>
        <v>44263</v>
      </c>
      <c r="K527" s="43">
        <f t="shared" si="64"/>
        <v>0</v>
      </c>
      <c r="L527">
        <f t="shared" si="65"/>
        <v>126</v>
      </c>
      <c r="M527">
        <f>IF($G527="","",COUNTIF($G$3:$G527, $G527))</f>
        <v>485</v>
      </c>
      <c r="N527">
        <f t="shared" si="60"/>
        <v>611</v>
      </c>
      <c r="O527"/>
      <c r="P527"/>
      <c r="Q527"/>
    </row>
    <row r="528" spans="2:17">
      <c r="B528" s="30">
        <f>資料貼入!A528</f>
        <v>44264</v>
      </c>
      <c r="C528" s="38">
        <f>資料貼入!A528</f>
        <v>44264</v>
      </c>
      <c r="D528" s="29">
        <f>資料貼入!B528</f>
        <v>-100790.98999999999</v>
      </c>
      <c r="E528" s="29" cm="1">
        <f t="array" ref="E528">MovingDayDD($D$3:D528)</f>
        <v>-515992.32999999821</v>
      </c>
      <c r="F528" s="29">
        <f>IF(OR(C528&gt;總表!$B$30,C528=0),0,IF(E528=0,0,1+F527))</f>
        <v>47</v>
      </c>
      <c r="G528" s="29">
        <f t="shared" si="61"/>
        <v>0</v>
      </c>
      <c r="H528" s="42">
        <f t="shared" si="59"/>
        <v>0</v>
      </c>
      <c r="I528" s="43">
        <f t="shared" si="62"/>
        <v>0</v>
      </c>
      <c r="J528" s="42">
        <f t="shared" si="63"/>
        <v>44264</v>
      </c>
      <c r="K528" s="43">
        <f t="shared" si="64"/>
        <v>0</v>
      </c>
      <c r="L528">
        <f t="shared" si="65"/>
        <v>126</v>
      </c>
      <c r="M528">
        <f>IF($G528="","",COUNTIF($G$3:$G528, $G528))</f>
        <v>486</v>
      </c>
      <c r="N528">
        <f t="shared" si="60"/>
        <v>612</v>
      </c>
      <c r="O528"/>
      <c r="P528"/>
      <c r="Q528"/>
    </row>
    <row r="529" spans="2:17">
      <c r="B529" s="30">
        <f>資料貼入!A529</f>
        <v>44265</v>
      </c>
      <c r="C529" s="38">
        <f>資料貼入!A529</f>
        <v>44265</v>
      </c>
      <c r="D529" s="29">
        <f>資料貼入!B529</f>
        <v>9747.260000000002</v>
      </c>
      <c r="E529" s="29" cm="1">
        <f t="array" ref="E529">MovingDayDD($D$3:D529)</f>
        <v>-506245.06999999844</v>
      </c>
      <c r="F529" s="29">
        <f>IF(OR(C529&gt;總表!$B$30,C529=0),0,IF(E529=0,0,1+F528))</f>
        <v>48</v>
      </c>
      <c r="G529" s="29">
        <f t="shared" si="61"/>
        <v>0</v>
      </c>
      <c r="H529" s="42">
        <f t="shared" si="59"/>
        <v>0</v>
      </c>
      <c r="I529" s="43">
        <f t="shared" si="62"/>
        <v>0</v>
      </c>
      <c r="J529" s="42">
        <f t="shared" si="63"/>
        <v>44265</v>
      </c>
      <c r="K529" s="43">
        <f t="shared" si="64"/>
        <v>0</v>
      </c>
      <c r="L529">
        <f t="shared" si="65"/>
        <v>126</v>
      </c>
      <c r="M529">
        <f>IF($G529="","",COUNTIF($G$3:$G529, $G529))</f>
        <v>487</v>
      </c>
      <c r="N529">
        <f t="shared" si="60"/>
        <v>613</v>
      </c>
      <c r="O529"/>
      <c r="P529"/>
      <c r="Q529"/>
    </row>
    <row r="530" spans="2:17">
      <c r="B530" s="30">
        <f>資料貼入!A530</f>
        <v>44266</v>
      </c>
      <c r="C530" s="38">
        <f>資料貼入!A530</f>
        <v>44266</v>
      </c>
      <c r="D530" s="29">
        <f>資料貼入!B530</f>
        <v>186283.97999999998</v>
      </c>
      <c r="E530" s="29" cm="1">
        <f t="array" ref="E530">MovingDayDD($D$3:D530)</f>
        <v>-319961.08999999799</v>
      </c>
      <c r="F530" s="29">
        <f>IF(OR(C530&gt;總表!$B$30,C530=0),0,IF(E530=0,0,1+F529))</f>
        <v>49</v>
      </c>
      <c r="G530" s="29">
        <f t="shared" si="61"/>
        <v>0</v>
      </c>
      <c r="H530" s="42">
        <f t="shared" si="59"/>
        <v>0</v>
      </c>
      <c r="I530" s="43">
        <f t="shared" si="62"/>
        <v>0</v>
      </c>
      <c r="J530" s="42">
        <f t="shared" si="63"/>
        <v>44266</v>
      </c>
      <c r="K530" s="43">
        <f t="shared" si="64"/>
        <v>0</v>
      </c>
      <c r="L530">
        <f t="shared" si="65"/>
        <v>126</v>
      </c>
      <c r="M530">
        <f>IF($G530="","",COUNTIF($G$3:$G530, $G530))</f>
        <v>488</v>
      </c>
      <c r="N530">
        <f t="shared" si="60"/>
        <v>614</v>
      </c>
      <c r="O530"/>
      <c r="P530"/>
      <c r="Q530"/>
    </row>
    <row r="531" spans="2:17">
      <c r="B531" s="30">
        <f>資料貼入!A531</f>
        <v>44267</v>
      </c>
      <c r="C531" s="38">
        <f>資料貼入!A531</f>
        <v>44267</v>
      </c>
      <c r="D531" s="29">
        <f>資料貼入!B531</f>
        <v>55926.29</v>
      </c>
      <c r="E531" s="29" cm="1">
        <f t="array" ref="E531">MovingDayDD($D$3:D531)</f>
        <v>-264034.79999999795</v>
      </c>
      <c r="F531" s="29">
        <f>IF(OR(C531&gt;總表!$B$30,C531=0),0,IF(E531=0,0,1+F530))</f>
        <v>50</v>
      </c>
      <c r="G531" s="29">
        <f t="shared" si="61"/>
        <v>0</v>
      </c>
      <c r="H531" s="42">
        <f t="shared" si="59"/>
        <v>0</v>
      </c>
      <c r="I531" s="43">
        <f t="shared" si="62"/>
        <v>0</v>
      </c>
      <c r="J531" s="42">
        <f t="shared" si="63"/>
        <v>44267</v>
      </c>
      <c r="K531" s="43">
        <f t="shared" si="64"/>
        <v>0</v>
      </c>
      <c r="L531">
        <f t="shared" si="65"/>
        <v>126</v>
      </c>
      <c r="M531">
        <f>IF($G531="","",COUNTIF($G$3:$G531, $G531))</f>
        <v>489</v>
      </c>
      <c r="N531">
        <f t="shared" si="60"/>
        <v>615</v>
      </c>
      <c r="O531"/>
      <c r="P531"/>
      <c r="Q531"/>
    </row>
    <row r="532" spans="2:17">
      <c r="B532" s="30">
        <f>資料貼入!A532</f>
        <v>44268</v>
      </c>
      <c r="C532" s="38">
        <f>資料貼入!A532</f>
        <v>44268</v>
      </c>
      <c r="D532" s="29">
        <f>資料貼入!B532</f>
        <v>0</v>
      </c>
      <c r="E532" s="29" cm="1">
        <f t="array" ref="E532">MovingDayDD($D$3:D532)</f>
        <v>-264034.79999999795</v>
      </c>
      <c r="F532" s="29">
        <f>IF(OR(C532&gt;總表!$B$30,C532=0),0,IF(E532=0,0,1+F531))</f>
        <v>51</v>
      </c>
      <c r="G532" s="29">
        <f t="shared" si="61"/>
        <v>0</v>
      </c>
      <c r="H532" s="42">
        <f t="shared" si="59"/>
        <v>0</v>
      </c>
      <c r="I532" s="43">
        <f t="shared" si="62"/>
        <v>0</v>
      </c>
      <c r="J532" s="42">
        <f t="shared" si="63"/>
        <v>44268</v>
      </c>
      <c r="K532" s="43">
        <f t="shared" si="64"/>
        <v>0</v>
      </c>
      <c r="L532">
        <f t="shared" si="65"/>
        <v>126</v>
      </c>
      <c r="M532">
        <f>IF($G532="","",COUNTIF($G$3:$G532, $G532))</f>
        <v>490</v>
      </c>
      <c r="N532">
        <f t="shared" si="60"/>
        <v>616</v>
      </c>
      <c r="O532"/>
      <c r="P532"/>
      <c r="Q532"/>
    </row>
    <row r="533" spans="2:17">
      <c r="B533" s="30">
        <f>資料貼入!A533</f>
        <v>44269</v>
      </c>
      <c r="C533" s="38">
        <f>資料貼入!A533</f>
        <v>44269</v>
      </c>
      <c r="D533" s="29">
        <f>資料貼入!B533</f>
        <v>0</v>
      </c>
      <c r="E533" s="29" cm="1">
        <f t="array" ref="E533">MovingDayDD($D$3:D533)</f>
        <v>-264034.79999999795</v>
      </c>
      <c r="F533" s="29">
        <f>IF(OR(C533&gt;總表!$B$30,C533=0),0,IF(E533=0,0,1+F532))</f>
        <v>52</v>
      </c>
      <c r="G533" s="29">
        <f t="shared" si="61"/>
        <v>0</v>
      </c>
      <c r="H533" s="42">
        <f t="shared" si="59"/>
        <v>0</v>
      </c>
      <c r="I533" s="43">
        <f t="shared" si="62"/>
        <v>0</v>
      </c>
      <c r="J533" s="42">
        <f t="shared" si="63"/>
        <v>44269</v>
      </c>
      <c r="K533" s="43">
        <f t="shared" si="64"/>
        <v>0</v>
      </c>
      <c r="L533">
        <f t="shared" si="65"/>
        <v>126</v>
      </c>
      <c r="M533">
        <f>IF($G533="","",COUNTIF($G$3:$G533, $G533))</f>
        <v>491</v>
      </c>
      <c r="N533">
        <f t="shared" si="60"/>
        <v>617</v>
      </c>
      <c r="O533"/>
      <c r="P533"/>
      <c r="Q533"/>
    </row>
    <row r="534" spans="2:17">
      <c r="B534" s="30">
        <f>資料貼入!A534</f>
        <v>44270</v>
      </c>
      <c r="C534" s="38">
        <f>資料貼入!A534</f>
        <v>44270</v>
      </c>
      <c r="D534" s="29">
        <f>資料貼入!B534</f>
        <v>-19557.52</v>
      </c>
      <c r="E534" s="29" cm="1">
        <f t="array" ref="E534">MovingDayDD($D$3:D534)</f>
        <v>-283592.3199999975</v>
      </c>
      <c r="F534" s="29">
        <f>IF(OR(C534&gt;總表!$B$30,C534=0),0,IF(E534=0,0,1+F533))</f>
        <v>53</v>
      </c>
      <c r="G534" s="29">
        <f t="shared" si="61"/>
        <v>0</v>
      </c>
      <c r="H534" s="42">
        <f t="shared" si="59"/>
        <v>0</v>
      </c>
      <c r="I534" s="43">
        <f t="shared" si="62"/>
        <v>0</v>
      </c>
      <c r="J534" s="42">
        <f t="shared" si="63"/>
        <v>44270</v>
      </c>
      <c r="K534" s="43">
        <f t="shared" si="64"/>
        <v>0</v>
      </c>
      <c r="L534">
        <f t="shared" si="65"/>
        <v>126</v>
      </c>
      <c r="M534">
        <f>IF($G534="","",COUNTIF($G$3:$G534, $G534))</f>
        <v>492</v>
      </c>
      <c r="N534">
        <f t="shared" si="60"/>
        <v>618</v>
      </c>
      <c r="O534"/>
      <c r="P534"/>
      <c r="Q534"/>
    </row>
    <row r="535" spans="2:17">
      <c r="B535" s="30">
        <f>資料貼入!A535</f>
        <v>44271</v>
      </c>
      <c r="C535" s="38">
        <f>資料貼入!A535</f>
        <v>44271</v>
      </c>
      <c r="D535" s="29">
        <f>資料貼入!B535</f>
        <v>94074.49</v>
      </c>
      <c r="E535" s="29" cm="1">
        <f t="array" ref="E535">MovingDayDD($D$3:D535)</f>
        <v>-189517.82999999728</v>
      </c>
      <c r="F535" s="29">
        <f>IF(OR(C535&gt;總表!$B$30,C535=0),0,IF(E535=0,0,1+F534))</f>
        <v>54</v>
      </c>
      <c r="G535" s="29">
        <f t="shared" si="61"/>
        <v>0</v>
      </c>
      <c r="H535" s="42">
        <f t="shared" si="59"/>
        <v>0</v>
      </c>
      <c r="I535" s="43">
        <f t="shared" si="62"/>
        <v>0</v>
      </c>
      <c r="J535" s="42">
        <f t="shared" si="63"/>
        <v>44271</v>
      </c>
      <c r="K535" s="43">
        <f t="shared" si="64"/>
        <v>0</v>
      </c>
      <c r="L535">
        <f t="shared" si="65"/>
        <v>126</v>
      </c>
      <c r="M535">
        <f>IF($G535="","",COUNTIF($G$3:$G535, $G535))</f>
        <v>493</v>
      </c>
      <c r="N535">
        <f t="shared" si="60"/>
        <v>619</v>
      </c>
      <c r="O535"/>
      <c r="P535"/>
      <c r="Q535"/>
    </row>
    <row r="536" spans="2:17">
      <c r="B536" s="30">
        <f>資料貼入!A536</f>
        <v>44272</v>
      </c>
      <c r="C536" s="38">
        <f>資料貼入!A536</f>
        <v>44272</v>
      </c>
      <c r="D536" s="29">
        <f>資料貼入!B536</f>
        <v>-136100</v>
      </c>
      <c r="E536" s="29" cm="1">
        <f t="array" ref="E536">MovingDayDD($D$3:D536)</f>
        <v>-325617.82999999728</v>
      </c>
      <c r="F536" s="29">
        <f>IF(OR(C536&gt;總表!$B$30,C536=0),0,IF(E536=0,0,1+F535))</f>
        <v>55</v>
      </c>
      <c r="G536" s="29">
        <f t="shared" si="61"/>
        <v>0</v>
      </c>
      <c r="H536" s="42">
        <f t="shared" si="59"/>
        <v>0</v>
      </c>
      <c r="I536" s="43">
        <f t="shared" si="62"/>
        <v>0</v>
      </c>
      <c r="J536" s="42">
        <f t="shared" si="63"/>
        <v>44272</v>
      </c>
      <c r="K536" s="43">
        <f t="shared" si="64"/>
        <v>0</v>
      </c>
      <c r="L536">
        <f t="shared" si="65"/>
        <v>126</v>
      </c>
      <c r="M536">
        <f>IF($G536="","",COUNTIF($G$3:$G536, $G536))</f>
        <v>494</v>
      </c>
      <c r="N536">
        <f t="shared" si="60"/>
        <v>620</v>
      </c>
      <c r="O536"/>
      <c r="P536"/>
      <c r="Q536"/>
    </row>
    <row r="537" spans="2:17">
      <c r="B537" s="30">
        <f>資料貼入!A537</f>
        <v>44273</v>
      </c>
      <c r="C537" s="38">
        <f>資料貼入!A537</f>
        <v>44273</v>
      </c>
      <c r="D537" s="29">
        <f>資料貼入!B537</f>
        <v>-80156.28</v>
      </c>
      <c r="E537" s="29" cm="1">
        <f t="array" ref="E537">MovingDayDD($D$3:D537)</f>
        <v>-405774.10999999754</v>
      </c>
      <c r="F537" s="29">
        <f>IF(OR(C537&gt;總表!$B$30,C537=0),0,IF(E537=0,0,1+F536))</f>
        <v>56</v>
      </c>
      <c r="G537" s="29">
        <f t="shared" si="61"/>
        <v>0</v>
      </c>
      <c r="H537" s="42">
        <f t="shared" si="59"/>
        <v>0</v>
      </c>
      <c r="I537" s="43">
        <f t="shared" si="62"/>
        <v>0</v>
      </c>
      <c r="J537" s="42">
        <f t="shared" si="63"/>
        <v>44273</v>
      </c>
      <c r="K537" s="43">
        <f t="shared" si="64"/>
        <v>0</v>
      </c>
      <c r="L537">
        <f t="shared" si="65"/>
        <v>126</v>
      </c>
      <c r="M537">
        <f>IF($G537="","",COUNTIF($G$3:$G537, $G537))</f>
        <v>495</v>
      </c>
      <c r="N537">
        <f t="shared" si="60"/>
        <v>621</v>
      </c>
      <c r="O537"/>
      <c r="P537"/>
      <c r="Q537"/>
    </row>
    <row r="538" spans="2:17">
      <c r="B538" s="30">
        <f>資料貼入!A538</f>
        <v>44274</v>
      </c>
      <c r="C538" s="38">
        <f>資料貼入!A538</f>
        <v>44274</v>
      </c>
      <c r="D538" s="29">
        <f>資料貼入!B538</f>
        <v>-65244.56</v>
      </c>
      <c r="E538" s="29" cm="1">
        <f t="array" ref="E538">MovingDayDD($D$3:D538)</f>
        <v>-471018.66999999713</v>
      </c>
      <c r="F538" s="29">
        <f>IF(OR(C538&gt;總表!$B$30,C538=0),0,IF(E538=0,0,1+F537))</f>
        <v>57</v>
      </c>
      <c r="G538" s="29">
        <f t="shared" si="61"/>
        <v>0</v>
      </c>
      <c r="H538" s="42">
        <f t="shared" si="59"/>
        <v>0</v>
      </c>
      <c r="I538" s="43">
        <f t="shared" si="62"/>
        <v>0</v>
      </c>
      <c r="J538" s="42">
        <f t="shared" si="63"/>
        <v>44274</v>
      </c>
      <c r="K538" s="43">
        <f t="shared" si="64"/>
        <v>0</v>
      </c>
      <c r="L538">
        <f t="shared" si="65"/>
        <v>126</v>
      </c>
      <c r="M538">
        <f>IF($G538="","",COUNTIF($G$3:$G538, $G538))</f>
        <v>496</v>
      </c>
      <c r="N538">
        <f t="shared" si="60"/>
        <v>622</v>
      </c>
      <c r="O538"/>
      <c r="P538"/>
      <c r="Q538"/>
    </row>
    <row r="539" spans="2:17">
      <c r="B539" s="30">
        <f>資料貼入!A539</f>
        <v>44275</v>
      </c>
      <c r="C539" s="38">
        <f>資料貼入!A539</f>
        <v>44275</v>
      </c>
      <c r="D539" s="29">
        <f>資料貼入!B539</f>
        <v>0</v>
      </c>
      <c r="E539" s="29" cm="1">
        <f t="array" ref="E539">MovingDayDD($D$3:D539)</f>
        <v>-471018.66999999713</v>
      </c>
      <c r="F539" s="29">
        <f>IF(OR(C539&gt;總表!$B$30,C539=0),0,IF(E539=0,0,1+F538))</f>
        <v>58</v>
      </c>
      <c r="G539" s="29">
        <f t="shared" si="61"/>
        <v>0</v>
      </c>
      <c r="H539" s="42">
        <f t="shared" si="59"/>
        <v>0</v>
      </c>
      <c r="I539" s="43">
        <f t="shared" si="62"/>
        <v>0</v>
      </c>
      <c r="J539" s="42">
        <f t="shared" si="63"/>
        <v>44275</v>
      </c>
      <c r="K539" s="43">
        <f t="shared" si="64"/>
        <v>0</v>
      </c>
      <c r="L539">
        <f t="shared" si="65"/>
        <v>126</v>
      </c>
      <c r="M539">
        <f>IF($G539="","",COUNTIF($G$3:$G539, $G539))</f>
        <v>497</v>
      </c>
      <c r="N539">
        <f t="shared" si="60"/>
        <v>623</v>
      </c>
      <c r="O539"/>
      <c r="P539"/>
      <c r="Q539"/>
    </row>
    <row r="540" spans="2:17">
      <c r="B540" s="30">
        <f>資料貼入!A540</f>
        <v>44276</v>
      </c>
      <c r="C540" s="38">
        <f>資料貼入!A540</f>
        <v>44276</v>
      </c>
      <c r="D540" s="29">
        <f>資料貼入!B540</f>
        <v>0</v>
      </c>
      <c r="E540" s="29" cm="1">
        <f t="array" ref="E540">MovingDayDD($D$3:D540)</f>
        <v>-471018.66999999713</v>
      </c>
      <c r="F540" s="29">
        <f>IF(OR(C540&gt;總表!$B$30,C540=0),0,IF(E540=0,0,1+F539))</f>
        <v>59</v>
      </c>
      <c r="G540" s="29">
        <f t="shared" si="61"/>
        <v>0</v>
      </c>
      <c r="H540" s="42">
        <f t="shared" si="59"/>
        <v>0</v>
      </c>
      <c r="I540" s="43">
        <f t="shared" si="62"/>
        <v>0</v>
      </c>
      <c r="J540" s="42">
        <f t="shared" si="63"/>
        <v>44276</v>
      </c>
      <c r="K540" s="43">
        <f t="shared" si="64"/>
        <v>0</v>
      </c>
      <c r="L540">
        <f t="shared" si="65"/>
        <v>126</v>
      </c>
      <c r="M540">
        <f>IF($G540="","",COUNTIF($G$3:$G540, $G540))</f>
        <v>498</v>
      </c>
      <c r="N540">
        <f t="shared" si="60"/>
        <v>624</v>
      </c>
      <c r="O540"/>
      <c r="P540"/>
      <c r="Q540"/>
    </row>
    <row r="541" spans="2:17">
      <c r="B541" s="30">
        <f>資料貼入!A541</f>
        <v>44277</v>
      </c>
      <c r="C541" s="38">
        <f>資料貼入!A541</f>
        <v>44277</v>
      </c>
      <c r="D541" s="29">
        <f>資料貼入!B541</f>
        <v>-16221.620000000003</v>
      </c>
      <c r="E541" s="29" cm="1">
        <f t="array" ref="E541">MovingDayDD($D$3:D541)</f>
        <v>-487240.28999999724</v>
      </c>
      <c r="F541" s="29">
        <f>IF(OR(C541&gt;總表!$B$30,C541=0),0,IF(E541=0,0,1+F540))</f>
        <v>60</v>
      </c>
      <c r="G541" s="29">
        <f t="shared" si="61"/>
        <v>0</v>
      </c>
      <c r="H541" s="42">
        <f t="shared" si="59"/>
        <v>0</v>
      </c>
      <c r="I541" s="43">
        <f t="shared" si="62"/>
        <v>0</v>
      </c>
      <c r="J541" s="42">
        <f t="shared" si="63"/>
        <v>44277</v>
      </c>
      <c r="K541" s="43">
        <f t="shared" si="64"/>
        <v>0</v>
      </c>
      <c r="L541">
        <f t="shared" si="65"/>
        <v>126</v>
      </c>
      <c r="M541">
        <f>IF($G541="","",COUNTIF($G$3:$G541, $G541))</f>
        <v>499</v>
      </c>
      <c r="N541">
        <f t="shared" si="60"/>
        <v>625</v>
      </c>
      <c r="O541"/>
      <c r="P541"/>
      <c r="Q541"/>
    </row>
    <row r="542" spans="2:17">
      <c r="B542" s="30">
        <f>資料貼入!A542</f>
        <v>44278</v>
      </c>
      <c r="C542" s="38">
        <f>資料貼入!A542</f>
        <v>44278</v>
      </c>
      <c r="D542" s="29">
        <f>資料貼入!B542</f>
        <v>-46141.72</v>
      </c>
      <c r="E542" s="29" cm="1">
        <f t="array" ref="E542">MovingDayDD($D$3:D542)</f>
        <v>-533382.00999999698</v>
      </c>
      <c r="F542" s="29">
        <f>IF(OR(C542&gt;總表!$B$30,C542=0),0,IF(E542=0,0,1+F541))</f>
        <v>61</v>
      </c>
      <c r="G542" s="29">
        <f t="shared" si="61"/>
        <v>0</v>
      </c>
      <c r="H542" s="42">
        <f t="shared" si="59"/>
        <v>0</v>
      </c>
      <c r="I542" s="43">
        <f t="shared" si="62"/>
        <v>0</v>
      </c>
      <c r="J542" s="42">
        <f t="shared" si="63"/>
        <v>44278</v>
      </c>
      <c r="K542" s="43">
        <f t="shared" si="64"/>
        <v>0</v>
      </c>
      <c r="L542">
        <f t="shared" si="65"/>
        <v>126</v>
      </c>
      <c r="M542">
        <f>IF($G542="","",COUNTIF($G$3:$G542, $G542))</f>
        <v>500</v>
      </c>
      <c r="N542">
        <f t="shared" si="60"/>
        <v>626</v>
      </c>
      <c r="O542"/>
      <c r="P542"/>
      <c r="Q542"/>
    </row>
    <row r="543" spans="2:17">
      <c r="B543" s="30">
        <f>資料貼入!A543</f>
        <v>44279</v>
      </c>
      <c r="C543" s="38">
        <f>資料貼入!A543</f>
        <v>44279</v>
      </c>
      <c r="D543" s="29">
        <f>資料貼入!B543</f>
        <v>-38077.21</v>
      </c>
      <c r="E543" s="29" cm="1">
        <f t="array" ref="E543">MovingDayDD($D$3:D543)</f>
        <v>-571459.21999999695</v>
      </c>
      <c r="F543" s="29">
        <f>IF(OR(C543&gt;總表!$B$30,C543=0),0,IF(E543=0,0,1+F542))</f>
        <v>62</v>
      </c>
      <c r="G543" s="29">
        <f t="shared" si="61"/>
        <v>0</v>
      </c>
      <c r="H543" s="42">
        <f t="shared" si="59"/>
        <v>0</v>
      </c>
      <c r="I543" s="43">
        <f t="shared" si="62"/>
        <v>0</v>
      </c>
      <c r="J543" s="42">
        <f t="shared" si="63"/>
        <v>44279</v>
      </c>
      <c r="K543" s="43">
        <f t="shared" si="64"/>
        <v>0</v>
      </c>
      <c r="L543">
        <f t="shared" si="65"/>
        <v>126</v>
      </c>
      <c r="M543">
        <f>IF($G543="","",COUNTIF($G$3:$G543, $G543))</f>
        <v>501</v>
      </c>
      <c r="N543">
        <f t="shared" si="60"/>
        <v>627</v>
      </c>
      <c r="O543"/>
      <c r="P543"/>
      <c r="Q543"/>
    </row>
    <row r="544" spans="2:17">
      <c r="B544" s="30">
        <f>資料貼入!A544</f>
        <v>44280</v>
      </c>
      <c r="C544" s="38">
        <f>資料貼入!A544</f>
        <v>44280</v>
      </c>
      <c r="D544" s="29">
        <f>資料貼入!B544</f>
        <v>-35813.43</v>
      </c>
      <c r="E544" s="29" cm="1">
        <f t="array" ref="E544">MovingDayDD($D$3:D544)</f>
        <v>-607272.64999999665</v>
      </c>
      <c r="F544" s="29">
        <f>IF(OR(C544&gt;總表!$B$30,C544=0),0,IF(E544=0,0,1+F543))</f>
        <v>63</v>
      </c>
      <c r="G544" s="29">
        <f t="shared" si="61"/>
        <v>0</v>
      </c>
      <c r="H544" s="42">
        <f t="shared" si="59"/>
        <v>0</v>
      </c>
      <c r="I544" s="43">
        <f t="shared" si="62"/>
        <v>0</v>
      </c>
      <c r="J544" s="42">
        <f t="shared" si="63"/>
        <v>44280</v>
      </c>
      <c r="K544" s="43">
        <f t="shared" si="64"/>
        <v>0</v>
      </c>
      <c r="L544">
        <f t="shared" si="65"/>
        <v>126</v>
      </c>
      <c r="M544">
        <f>IF($G544="","",COUNTIF($G$3:$G544, $G544))</f>
        <v>502</v>
      </c>
      <c r="N544">
        <f t="shared" si="60"/>
        <v>628</v>
      </c>
      <c r="O544"/>
      <c r="P544"/>
      <c r="Q544"/>
    </row>
    <row r="545" spans="2:17">
      <c r="B545" s="30">
        <f>資料貼入!A545</f>
        <v>44281</v>
      </c>
      <c r="C545" s="38">
        <f>資料貼入!A545</f>
        <v>44281</v>
      </c>
      <c r="D545" s="29">
        <f>資料貼入!B545</f>
        <v>167959.24</v>
      </c>
      <c r="E545" s="29" cm="1">
        <f t="array" ref="E545">MovingDayDD($D$3:D545)</f>
        <v>-439313.40999999642</v>
      </c>
      <c r="F545" s="29">
        <f>IF(OR(C545&gt;總表!$B$30,C545=0),0,IF(E545=0,0,1+F544))</f>
        <v>64</v>
      </c>
      <c r="G545" s="29">
        <f t="shared" si="61"/>
        <v>0</v>
      </c>
      <c r="H545" s="42">
        <f t="shared" si="59"/>
        <v>0</v>
      </c>
      <c r="I545" s="43">
        <f t="shared" si="62"/>
        <v>0</v>
      </c>
      <c r="J545" s="42">
        <f t="shared" si="63"/>
        <v>44281</v>
      </c>
      <c r="K545" s="43">
        <f t="shared" si="64"/>
        <v>0</v>
      </c>
      <c r="L545">
        <f t="shared" si="65"/>
        <v>126</v>
      </c>
      <c r="M545">
        <f>IF($G545="","",COUNTIF($G$3:$G545, $G545))</f>
        <v>503</v>
      </c>
      <c r="N545">
        <f t="shared" si="60"/>
        <v>629</v>
      </c>
      <c r="O545"/>
      <c r="P545"/>
      <c r="Q545"/>
    </row>
    <row r="546" spans="2:17">
      <c r="B546" s="30">
        <f>資料貼入!A546</f>
        <v>44282</v>
      </c>
      <c r="C546" s="38">
        <f>資料貼入!A546</f>
        <v>44282</v>
      </c>
      <c r="D546" s="29">
        <f>資料貼入!B546</f>
        <v>0</v>
      </c>
      <c r="E546" s="29" cm="1">
        <f t="array" ref="E546">MovingDayDD($D$3:D546)</f>
        <v>-439313.40999999642</v>
      </c>
      <c r="F546" s="29">
        <f>IF(OR(C546&gt;總表!$B$30,C546=0),0,IF(E546=0,0,1+F545))</f>
        <v>65</v>
      </c>
      <c r="G546" s="29">
        <f t="shared" si="61"/>
        <v>0</v>
      </c>
      <c r="H546" s="42">
        <f t="shared" si="59"/>
        <v>0</v>
      </c>
      <c r="I546" s="43">
        <f t="shared" si="62"/>
        <v>0</v>
      </c>
      <c r="J546" s="42">
        <f t="shared" si="63"/>
        <v>44282</v>
      </c>
      <c r="K546" s="43">
        <f t="shared" si="64"/>
        <v>0</v>
      </c>
      <c r="L546">
        <f t="shared" si="65"/>
        <v>126</v>
      </c>
      <c r="M546">
        <f>IF($G546="","",COUNTIF($G$3:$G546, $G546))</f>
        <v>504</v>
      </c>
      <c r="N546">
        <f t="shared" si="60"/>
        <v>630</v>
      </c>
      <c r="O546"/>
      <c r="P546"/>
      <c r="Q546"/>
    </row>
    <row r="547" spans="2:17">
      <c r="B547" s="30">
        <f>資料貼入!A547</f>
        <v>44283</v>
      </c>
      <c r="C547" s="38">
        <f>資料貼入!A547</f>
        <v>44283</v>
      </c>
      <c r="D547" s="29">
        <f>資料貼入!B547</f>
        <v>0</v>
      </c>
      <c r="E547" s="29" cm="1">
        <f t="array" ref="E547">MovingDayDD($D$3:D547)</f>
        <v>-439313.40999999642</v>
      </c>
      <c r="F547" s="29">
        <f>IF(OR(C547&gt;總表!$B$30,C547=0),0,IF(E547=0,0,1+F546))</f>
        <v>66</v>
      </c>
      <c r="G547" s="29">
        <f t="shared" si="61"/>
        <v>0</v>
      </c>
      <c r="H547" s="42">
        <f t="shared" si="59"/>
        <v>0</v>
      </c>
      <c r="I547" s="43">
        <f t="shared" si="62"/>
        <v>0</v>
      </c>
      <c r="J547" s="42">
        <f t="shared" si="63"/>
        <v>44283</v>
      </c>
      <c r="K547" s="43">
        <f t="shared" si="64"/>
        <v>0</v>
      </c>
      <c r="L547">
        <f t="shared" si="65"/>
        <v>126</v>
      </c>
      <c r="M547">
        <f>IF($G547="","",COUNTIF($G$3:$G547, $G547))</f>
        <v>505</v>
      </c>
      <c r="N547">
        <f t="shared" si="60"/>
        <v>631</v>
      </c>
      <c r="O547"/>
      <c r="P547"/>
      <c r="Q547"/>
    </row>
    <row r="548" spans="2:17">
      <c r="B548" s="30">
        <f>資料貼入!A548</f>
        <v>44284</v>
      </c>
      <c r="C548" s="38">
        <f>資料貼入!A548</f>
        <v>44284</v>
      </c>
      <c r="D548" s="29">
        <f>資料貼入!B548</f>
        <v>135613.87</v>
      </c>
      <c r="E548" s="29" cm="1">
        <f t="array" ref="E548">MovingDayDD($D$3:D548)</f>
        <v>-303699.53999999631</v>
      </c>
      <c r="F548" s="29">
        <f>IF(OR(C548&gt;總表!$B$30,C548=0),0,IF(E548=0,0,1+F547))</f>
        <v>67</v>
      </c>
      <c r="G548" s="29">
        <f t="shared" si="61"/>
        <v>0</v>
      </c>
      <c r="H548" s="42">
        <f t="shared" si="59"/>
        <v>0</v>
      </c>
      <c r="I548" s="43">
        <f t="shared" si="62"/>
        <v>0</v>
      </c>
      <c r="J548" s="42">
        <f t="shared" si="63"/>
        <v>44284</v>
      </c>
      <c r="K548" s="43">
        <f t="shared" si="64"/>
        <v>0</v>
      </c>
      <c r="L548">
        <f t="shared" si="65"/>
        <v>126</v>
      </c>
      <c r="M548">
        <f>IF($G548="","",COUNTIF($G$3:$G548, $G548))</f>
        <v>506</v>
      </c>
      <c r="N548">
        <f t="shared" si="60"/>
        <v>632</v>
      </c>
      <c r="O548"/>
      <c r="P548"/>
      <c r="Q548"/>
    </row>
    <row r="549" spans="2:17">
      <c r="B549" s="30">
        <f>資料貼入!A549</f>
        <v>44285</v>
      </c>
      <c r="C549" s="38">
        <f>資料貼入!A549</f>
        <v>44285</v>
      </c>
      <c r="D549" s="29">
        <f>資料貼入!B549</f>
        <v>103145.58</v>
      </c>
      <c r="E549" s="29" cm="1">
        <f t="array" ref="E549">MovingDayDD($D$3:D549)</f>
        <v>-200553.95999999624</v>
      </c>
      <c r="F549" s="29">
        <f>IF(OR(C549&gt;總表!$B$30,C549=0),0,IF(E549=0,0,1+F548))</f>
        <v>68</v>
      </c>
      <c r="G549" s="29">
        <f t="shared" si="61"/>
        <v>0</v>
      </c>
      <c r="H549" s="42">
        <f t="shared" si="59"/>
        <v>0</v>
      </c>
      <c r="I549" s="43">
        <f t="shared" si="62"/>
        <v>0</v>
      </c>
      <c r="J549" s="42">
        <f t="shared" si="63"/>
        <v>44285</v>
      </c>
      <c r="K549" s="43">
        <f t="shared" si="64"/>
        <v>0</v>
      </c>
      <c r="L549">
        <f t="shared" si="65"/>
        <v>126</v>
      </c>
      <c r="M549">
        <f>IF($G549="","",COUNTIF($G$3:$G549, $G549))</f>
        <v>507</v>
      </c>
      <c r="N549">
        <f t="shared" si="60"/>
        <v>633</v>
      </c>
      <c r="O549"/>
      <c r="P549"/>
      <c r="Q549"/>
    </row>
    <row r="550" spans="2:17">
      <c r="B550" s="30">
        <f>資料貼入!A550</f>
        <v>44286</v>
      </c>
      <c r="C550" s="38">
        <f>資料貼入!A550</f>
        <v>44286</v>
      </c>
      <c r="D550" s="29">
        <f>資料貼入!B550</f>
        <v>-39389.910000000003</v>
      </c>
      <c r="E550" s="29" cm="1">
        <f t="array" ref="E550">MovingDayDD($D$3:D550)</f>
        <v>-239943.86999999639</v>
      </c>
      <c r="F550" s="29">
        <f>IF(OR(C550&gt;總表!$B$30,C550=0),0,IF(E550=0,0,1+F549))</f>
        <v>69</v>
      </c>
      <c r="G550" s="29">
        <f t="shared" si="61"/>
        <v>0</v>
      </c>
      <c r="H550" s="42">
        <f t="shared" si="59"/>
        <v>0</v>
      </c>
      <c r="I550" s="43">
        <f t="shared" si="62"/>
        <v>0</v>
      </c>
      <c r="J550" s="42">
        <f t="shared" si="63"/>
        <v>44286</v>
      </c>
      <c r="K550" s="43">
        <f t="shared" si="64"/>
        <v>0</v>
      </c>
      <c r="L550">
        <f t="shared" si="65"/>
        <v>126</v>
      </c>
      <c r="M550">
        <f>IF($G550="","",COUNTIF($G$3:$G550, $G550))</f>
        <v>508</v>
      </c>
      <c r="N550">
        <f t="shared" si="60"/>
        <v>634</v>
      </c>
      <c r="O550"/>
      <c r="P550"/>
      <c r="Q550"/>
    </row>
    <row r="551" spans="2:17">
      <c r="B551" s="30">
        <f>資料貼入!A551</f>
        <v>44287</v>
      </c>
      <c r="C551" s="38">
        <f>資料貼入!A551</f>
        <v>44287</v>
      </c>
      <c r="D551" s="29">
        <f>資料貼入!B551</f>
        <v>24032.29</v>
      </c>
      <c r="E551" s="29" cm="1">
        <f t="array" ref="E551">MovingDayDD($D$3:D551)</f>
        <v>-215911.57999999635</v>
      </c>
      <c r="F551" s="29">
        <f>IF(OR(C551&gt;總表!$B$30,C551=0),0,IF(E551=0,0,1+F550))</f>
        <v>70</v>
      </c>
      <c r="G551" s="29">
        <f t="shared" si="61"/>
        <v>0</v>
      </c>
      <c r="H551" s="42">
        <f t="shared" si="59"/>
        <v>0</v>
      </c>
      <c r="I551" s="43">
        <f t="shared" si="62"/>
        <v>0</v>
      </c>
      <c r="J551" s="42">
        <f t="shared" si="63"/>
        <v>44287</v>
      </c>
      <c r="K551" s="43">
        <f t="shared" si="64"/>
        <v>0</v>
      </c>
      <c r="L551">
        <f t="shared" si="65"/>
        <v>126</v>
      </c>
      <c r="M551">
        <f>IF($G551="","",COUNTIF($G$3:$G551, $G551))</f>
        <v>509</v>
      </c>
      <c r="N551">
        <f t="shared" si="60"/>
        <v>635</v>
      </c>
      <c r="O551"/>
      <c r="P551"/>
      <c r="Q551"/>
    </row>
    <row r="552" spans="2:17">
      <c r="B552" s="30">
        <f>資料貼入!A552</f>
        <v>44288</v>
      </c>
      <c r="C552" s="38">
        <f>資料貼入!A552</f>
        <v>44288</v>
      </c>
      <c r="D552" s="29">
        <f>資料貼入!B552</f>
        <v>0</v>
      </c>
      <c r="E552" s="29" cm="1">
        <f t="array" ref="E552">MovingDayDD($D$3:D552)</f>
        <v>-215911.57999999635</v>
      </c>
      <c r="F552" s="29">
        <f>IF(OR(C552&gt;總表!$B$30,C552=0),0,IF(E552=0,0,1+F551))</f>
        <v>71</v>
      </c>
      <c r="G552" s="29">
        <f t="shared" si="61"/>
        <v>0</v>
      </c>
      <c r="H552" s="42">
        <f t="shared" si="59"/>
        <v>0</v>
      </c>
      <c r="I552" s="43">
        <f t="shared" si="62"/>
        <v>0</v>
      </c>
      <c r="J552" s="42">
        <f t="shared" si="63"/>
        <v>44288</v>
      </c>
      <c r="K552" s="43">
        <f t="shared" si="64"/>
        <v>0</v>
      </c>
      <c r="L552">
        <f t="shared" si="65"/>
        <v>126</v>
      </c>
      <c r="M552">
        <f>IF($G552="","",COUNTIF($G$3:$G552, $G552))</f>
        <v>510</v>
      </c>
      <c r="N552">
        <f t="shared" si="60"/>
        <v>636</v>
      </c>
      <c r="O552"/>
      <c r="P552"/>
      <c r="Q552"/>
    </row>
    <row r="553" spans="2:17">
      <c r="B553" s="30">
        <f>資料貼入!A553</f>
        <v>44289</v>
      </c>
      <c r="C553" s="38">
        <f>資料貼入!A553</f>
        <v>44289</v>
      </c>
      <c r="D553" s="29">
        <f>資料貼入!B553</f>
        <v>0</v>
      </c>
      <c r="E553" s="29" cm="1">
        <f t="array" ref="E553">MovingDayDD($D$3:D553)</f>
        <v>-215911.57999999635</v>
      </c>
      <c r="F553" s="29">
        <f>IF(OR(C553&gt;總表!$B$30,C553=0),0,IF(E553=0,0,1+F552))</f>
        <v>72</v>
      </c>
      <c r="G553" s="29">
        <f t="shared" si="61"/>
        <v>0</v>
      </c>
      <c r="H553" s="42">
        <f t="shared" si="59"/>
        <v>0</v>
      </c>
      <c r="I553" s="43">
        <f t="shared" si="62"/>
        <v>0</v>
      </c>
      <c r="J553" s="42">
        <f t="shared" si="63"/>
        <v>44289</v>
      </c>
      <c r="K553" s="43">
        <f t="shared" si="64"/>
        <v>0</v>
      </c>
      <c r="L553">
        <f t="shared" si="65"/>
        <v>126</v>
      </c>
      <c r="M553">
        <f>IF($G553="","",COUNTIF($G$3:$G553, $G553))</f>
        <v>511</v>
      </c>
      <c r="N553">
        <f t="shared" si="60"/>
        <v>637</v>
      </c>
      <c r="O553"/>
      <c r="P553"/>
      <c r="Q553"/>
    </row>
    <row r="554" spans="2:17">
      <c r="B554" s="30">
        <f>資料貼入!A554</f>
        <v>44290</v>
      </c>
      <c r="C554" s="38">
        <f>資料貼入!A554</f>
        <v>44290</v>
      </c>
      <c r="D554" s="29">
        <f>資料貼入!B554</f>
        <v>0</v>
      </c>
      <c r="E554" s="29" cm="1">
        <f t="array" ref="E554">MovingDayDD($D$3:D554)</f>
        <v>-215911.57999999635</v>
      </c>
      <c r="F554" s="29">
        <f>IF(OR(C554&gt;總表!$B$30,C554=0),0,IF(E554=0,0,1+F553))</f>
        <v>73</v>
      </c>
      <c r="G554" s="29">
        <f t="shared" si="61"/>
        <v>0</v>
      </c>
      <c r="H554" s="42">
        <f t="shared" si="59"/>
        <v>0</v>
      </c>
      <c r="I554" s="43">
        <f t="shared" si="62"/>
        <v>0</v>
      </c>
      <c r="J554" s="42">
        <f t="shared" si="63"/>
        <v>44290</v>
      </c>
      <c r="K554" s="43">
        <f t="shared" si="64"/>
        <v>0</v>
      </c>
      <c r="L554">
        <f t="shared" si="65"/>
        <v>126</v>
      </c>
      <c r="M554">
        <f>IF($G554="","",COUNTIF($G$3:$G554, $G554))</f>
        <v>512</v>
      </c>
      <c r="N554">
        <f t="shared" si="60"/>
        <v>638</v>
      </c>
      <c r="O554"/>
      <c r="P554"/>
      <c r="Q554"/>
    </row>
    <row r="555" spans="2:17">
      <c r="B555" s="30">
        <f>資料貼入!A555</f>
        <v>44291</v>
      </c>
      <c r="C555" s="38">
        <f>資料貼入!A555</f>
        <v>44291</v>
      </c>
      <c r="D555" s="29">
        <f>資料貼入!B555</f>
        <v>0</v>
      </c>
      <c r="E555" s="29" cm="1">
        <f t="array" ref="E555">MovingDayDD($D$3:D555)</f>
        <v>-215911.57999999635</v>
      </c>
      <c r="F555" s="29">
        <f>IF(OR(C555&gt;總表!$B$30,C555=0),0,IF(E555=0,0,1+F554))</f>
        <v>74</v>
      </c>
      <c r="G555" s="29">
        <f t="shared" si="61"/>
        <v>0</v>
      </c>
      <c r="H555" s="42">
        <f t="shared" si="59"/>
        <v>0</v>
      </c>
      <c r="I555" s="43">
        <f t="shared" si="62"/>
        <v>0</v>
      </c>
      <c r="J555" s="42">
        <f t="shared" si="63"/>
        <v>44291</v>
      </c>
      <c r="K555" s="43">
        <f t="shared" si="64"/>
        <v>0</v>
      </c>
      <c r="L555">
        <f t="shared" si="65"/>
        <v>126</v>
      </c>
      <c r="M555">
        <f>IF($G555="","",COUNTIF($G$3:$G555, $G555))</f>
        <v>513</v>
      </c>
      <c r="N555">
        <f t="shared" si="60"/>
        <v>639</v>
      </c>
      <c r="O555"/>
      <c r="P555"/>
      <c r="Q555"/>
    </row>
    <row r="556" spans="2:17">
      <c r="B556" s="30">
        <f>資料貼入!A556</f>
        <v>44292</v>
      </c>
      <c r="C556" s="38">
        <f>資料貼入!A556</f>
        <v>44292</v>
      </c>
      <c r="D556" s="29">
        <f>資料貼入!B556</f>
        <v>83568.320000000007</v>
      </c>
      <c r="E556" s="29" cm="1">
        <f t="array" ref="E556">MovingDayDD($D$3:D556)</f>
        <v>-132343.25999999605</v>
      </c>
      <c r="F556" s="29">
        <f>IF(OR(C556&gt;總表!$B$30,C556=0),0,IF(E556=0,0,1+F555))</f>
        <v>75</v>
      </c>
      <c r="G556" s="29">
        <f t="shared" si="61"/>
        <v>0</v>
      </c>
      <c r="H556" s="42">
        <f t="shared" si="59"/>
        <v>0</v>
      </c>
      <c r="I556" s="43">
        <f t="shared" si="62"/>
        <v>0</v>
      </c>
      <c r="J556" s="42">
        <f t="shared" si="63"/>
        <v>44292</v>
      </c>
      <c r="K556" s="43">
        <f t="shared" si="64"/>
        <v>0</v>
      </c>
      <c r="L556">
        <f t="shared" si="65"/>
        <v>126</v>
      </c>
      <c r="M556">
        <f>IF($G556="","",COUNTIF($G$3:$G556, $G556))</f>
        <v>514</v>
      </c>
      <c r="N556">
        <f t="shared" si="60"/>
        <v>640</v>
      </c>
      <c r="O556"/>
      <c r="P556"/>
      <c r="Q556"/>
    </row>
    <row r="557" spans="2:17">
      <c r="B557" s="30">
        <f>資料貼入!A557</f>
        <v>44293</v>
      </c>
      <c r="C557" s="38">
        <f>資料貼入!A557</f>
        <v>44293</v>
      </c>
      <c r="D557" s="29">
        <f>資料貼入!B557</f>
        <v>12881.48</v>
      </c>
      <c r="E557" s="29" cm="1">
        <f t="array" ref="E557">MovingDayDD($D$3:D557)</f>
        <v>-119461.7799999956</v>
      </c>
      <c r="F557" s="29">
        <f>IF(OR(C557&gt;總表!$B$30,C557=0),0,IF(E557=0,0,1+F556))</f>
        <v>76</v>
      </c>
      <c r="G557" s="29">
        <f t="shared" si="61"/>
        <v>0</v>
      </c>
      <c r="H557" s="42">
        <f t="shared" si="59"/>
        <v>0</v>
      </c>
      <c r="I557" s="43">
        <f t="shared" si="62"/>
        <v>0</v>
      </c>
      <c r="J557" s="42">
        <f t="shared" si="63"/>
        <v>44293</v>
      </c>
      <c r="K557" s="43">
        <f t="shared" si="64"/>
        <v>0</v>
      </c>
      <c r="L557">
        <f t="shared" si="65"/>
        <v>126</v>
      </c>
      <c r="M557">
        <f>IF($G557="","",COUNTIF($G$3:$G557, $G557))</f>
        <v>515</v>
      </c>
      <c r="N557">
        <f t="shared" si="60"/>
        <v>641</v>
      </c>
      <c r="O557"/>
      <c r="P557"/>
      <c r="Q557"/>
    </row>
    <row r="558" spans="2:17">
      <c r="B558" s="30">
        <f>資料貼入!A558</f>
        <v>44294</v>
      </c>
      <c r="C558" s="38">
        <f>資料貼入!A558</f>
        <v>44294</v>
      </c>
      <c r="D558" s="29">
        <f>資料貼入!B558</f>
        <v>12781.489999999998</v>
      </c>
      <c r="E558" s="29" cm="1">
        <f t="array" ref="E558">MovingDayDD($D$3:D558)</f>
        <v>-106680.28999999538</v>
      </c>
      <c r="F558" s="29">
        <f>IF(OR(C558&gt;總表!$B$30,C558=0),0,IF(E558=0,0,1+F557))</f>
        <v>77</v>
      </c>
      <c r="G558" s="29">
        <f t="shared" si="61"/>
        <v>0</v>
      </c>
      <c r="H558" s="42">
        <f t="shared" si="59"/>
        <v>0</v>
      </c>
      <c r="I558" s="43">
        <f t="shared" si="62"/>
        <v>0</v>
      </c>
      <c r="J558" s="42">
        <f t="shared" si="63"/>
        <v>44294</v>
      </c>
      <c r="K558" s="43">
        <f t="shared" si="64"/>
        <v>0</v>
      </c>
      <c r="L558">
        <f t="shared" si="65"/>
        <v>126</v>
      </c>
      <c r="M558">
        <f>IF($G558="","",COUNTIF($G$3:$G558, $G558))</f>
        <v>516</v>
      </c>
      <c r="N558">
        <f t="shared" si="60"/>
        <v>642</v>
      </c>
      <c r="O558"/>
      <c r="P558"/>
      <c r="Q558"/>
    </row>
    <row r="559" spans="2:17">
      <c r="B559" s="30">
        <f>資料貼入!A559</f>
        <v>44295</v>
      </c>
      <c r="C559" s="38">
        <f>資料貼入!A559</f>
        <v>44295</v>
      </c>
      <c r="D559" s="29">
        <f>資料貼入!B559</f>
        <v>-66946.26999999999</v>
      </c>
      <c r="E559" s="29" cm="1">
        <f t="array" ref="E559">MovingDayDD($D$3:D559)</f>
        <v>-173626.55999999493</v>
      </c>
      <c r="F559" s="29">
        <f>IF(OR(C559&gt;總表!$B$30,C559=0),0,IF(E559=0,0,1+F558))</f>
        <v>78</v>
      </c>
      <c r="G559" s="29">
        <f t="shared" si="61"/>
        <v>0</v>
      </c>
      <c r="H559" s="42">
        <f t="shared" si="59"/>
        <v>0</v>
      </c>
      <c r="I559" s="43">
        <f t="shared" si="62"/>
        <v>0</v>
      </c>
      <c r="J559" s="42">
        <f t="shared" si="63"/>
        <v>44295</v>
      </c>
      <c r="K559" s="43">
        <f t="shared" si="64"/>
        <v>0</v>
      </c>
      <c r="L559">
        <f t="shared" si="65"/>
        <v>126</v>
      </c>
      <c r="M559">
        <f>IF($G559="","",COUNTIF($G$3:$G559, $G559))</f>
        <v>517</v>
      </c>
      <c r="N559">
        <f t="shared" si="60"/>
        <v>643</v>
      </c>
      <c r="O559"/>
      <c r="P559"/>
      <c r="Q559"/>
    </row>
    <row r="560" spans="2:17">
      <c r="B560" s="30">
        <f>資料貼入!A560</f>
        <v>44296</v>
      </c>
      <c r="C560" s="38">
        <f>資料貼入!A560</f>
        <v>44296</v>
      </c>
      <c r="D560" s="29">
        <f>資料貼入!B560</f>
        <v>0</v>
      </c>
      <c r="E560" s="29" cm="1">
        <f t="array" ref="E560">MovingDayDD($D$3:D560)</f>
        <v>-173626.55999999493</v>
      </c>
      <c r="F560" s="29">
        <f>IF(OR(C560&gt;總表!$B$30,C560=0),0,IF(E560=0,0,1+F559))</f>
        <v>79</v>
      </c>
      <c r="G560" s="29">
        <f t="shared" si="61"/>
        <v>0</v>
      </c>
      <c r="H560" s="42">
        <f t="shared" si="59"/>
        <v>0</v>
      </c>
      <c r="I560" s="43">
        <f t="shared" si="62"/>
        <v>0</v>
      </c>
      <c r="J560" s="42">
        <f t="shared" si="63"/>
        <v>44296</v>
      </c>
      <c r="K560" s="43">
        <f t="shared" si="64"/>
        <v>0</v>
      </c>
      <c r="L560">
        <f t="shared" si="65"/>
        <v>126</v>
      </c>
      <c r="M560">
        <f>IF($G560="","",COUNTIF($G$3:$G560, $G560))</f>
        <v>518</v>
      </c>
      <c r="N560">
        <f t="shared" si="60"/>
        <v>644</v>
      </c>
      <c r="O560"/>
      <c r="P560"/>
      <c r="Q560"/>
    </row>
    <row r="561" spans="2:17">
      <c r="B561" s="30">
        <f>資料貼入!A561</f>
        <v>44297</v>
      </c>
      <c r="C561" s="38">
        <f>資料貼入!A561</f>
        <v>44297</v>
      </c>
      <c r="D561" s="29">
        <f>資料貼入!B561</f>
        <v>0</v>
      </c>
      <c r="E561" s="29" cm="1">
        <f t="array" ref="E561">MovingDayDD($D$3:D561)</f>
        <v>-173626.55999999493</v>
      </c>
      <c r="F561" s="29">
        <f>IF(OR(C561&gt;總表!$B$30,C561=0),0,IF(E561=0,0,1+F560))</f>
        <v>80</v>
      </c>
      <c r="G561" s="29">
        <f t="shared" si="61"/>
        <v>0</v>
      </c>
      <c r="H561" s="42">
        <f t="shared" si="59"/>
        <v>0</v>
      </c>
      <c r="I561" s="43">
        <f t="shared" si="62"/>
        <v>0</v>
      </c>
      <c r="J561" s="42">
        <f t="shared" si="63"/>
        <v>44297</v>
      </c>
      <c r="K561" s="43">
        <f t="shared" si="64"/>
        <v>0</v>
      </c>
      <c r="L561">
        <f t="shared" si="65"/>
        <v>126</v>
      </c>
      <c r="M561">
        <f>IF($G561="","",COUNTIF($G$3:$G561, $G561))</f>
        <v>519</v>
      </c>
      <c r="N561">
        <f t="shared" si="60"/>
        <v>645</v>
      </c>
      <c r="O561"/>
      <c r="P561"/>
      <c r="Q561"/>
    </row>
    <row r="562" spans="2:17">
      <c r="B562" s="30">
        <f>資料貼入!A562</f>
        <v>44298</v>
      </c>
      <c r="C562" s="38">
        <f>資料貼入!A562</f>
        <v>44298</v>
      </c>
      <c r="D562" s="29">
        <f>資料貼入!B562</f>
        <v>-5857.52</v>
      </c>
      <c r="E562" s="29" cm="1">
        <f t="array" ref="E562">MovingDayDD($D$3:D562)</f>
        <v>-179484.07999999449</v>
      </c>
      <c r="F562" s="29">
        <f>IF(OR(C562&gt;總表!$B$30,C562=0),0,IF(E562=0,0,1+F561))</f>
        <v>81</v>
      </c>
      <c r="G562" s="29">
        <f t="shared" si="61"/>
        <v>0</v>
      </c>
      <c r="H562" s="42">
        <f t="shared" si="59"/>
        <v>0</v>
      </c>
      <c r="I562" s="43">
        <f t="shared" si="62"/>
        <v>0</v>
      </c>
      <c r="J562" s="42">
        <f t="shared" si="63"/>
        <v>44298</v>
      </c>
      <c r="K562" s="43">
        <f t="shared" si="64"/>
        <v>0</v>
      </c>
      <c r="L562">
        <f t="shared" si="65"/>
        <v>126</v>
      </c>
      <c r="M562">
        <f>IF($G562="","",COUNTIF($G$3:$G562, $G562))</f>
        <v>520</v>
      </c>
      <c r="N562">
        <f t="shared" si="60"/>
        <v>646</v>
      </c>
      <c r="O562"/>
      <c r="P562"/>
      <c r="Q562"/>
    </row>
    <row r="563" spans="2:17">
      <c r="B563" s="30">
        <f>資料貼入!A563</f>
        <v>44299</v>
      </c>
      <c r="C563" s="38">
        <f>資料貼入!A563</f>
        <v>44299</v>
      </c>
      <c r="D563" s="29">
        <f>資料貼入!B563</f>
        <v>-161712.24999999997</v>
      </c>
      <c r="E563" s="29" cm="1">
        <f t="array" ref="E563">MovingDayDD($D$3:D563)</f>
        <v>-341196.32999999449</v>
      </c>
      <c r="F563" s="29">
        <f>IF(OR(C563&gt;總表!$B$30,C563=0),0,IF(E563=0,0,1+F562))</f>
        <v>82</v>
      </c>
      <c r="G563" s="29">
        <f t="shared" si="61"/>
        <v>0</v>
      </c>
      <c r="H563" s="42">
        <f t="shared" si="59"/>
        <v>0</v>
      </c>
      <c r="I563" s="43">
        <f t="shared" si="62"/>
        <v>0</v>
      </c>
      <c r="J563" s="42">
        <f t="shared" si="63"/>
        <v>44299</v>
      </c>
      <c r="K563" s="43">
        <f t="shared" si="64"/>
        <v>0</v>
      </c>
      <c r="L563">
        <f t="shared" si="65"/>
        <v>126</v>
      </c>
      <c r="M563">
        <f>IF($G563="","",COUNTIF($G$3:$G563, $G563))</f>
        <v>521</v>
      </c>
      <c r="N563">
        <f t="shared" si="60"/>
        <v>647</v>
      </c>
      <c r="O563"/>
      <c r="P563"/>
      <c r="Q563"/>
    </row>
    <row r="564" spans="2:17">
      <c r="B564" s="30">
        <f>資料貼入!A564</f>
        <v>44300</v>
      </c>
      <c r="C564" s="38">
        <f>資料貼入!A564</f>
        <v>44300</v>
      </c>
      <c r="D564" s="29">
        <f>資料貼入!B564</f>
        <v>5061.6500000000051</v>
      </c>
      <c r="E564" s="29" cm="1">
        <f t="array" ref="E564">MovingDayDD($D$3:D564)</f>
        <v>-336134.67999999411</v>
      </c>
      <c r="F564" s="29">
        <f>IF(OR(C564&gt;總表!$B$30,C564=0),0,IF(E564=0,0,1+F563))</f>
        <v>83</v>
      </c>
      <c r="G564" s="29">
        <f t="shared" si="61"/>
        <v>0</v>
      </c>
      <c r="H564" s="42">
        <f t="shared" si="59"/>
        <v>0</v>
      </c>
      <c r="I564" s="43">
        <f t="shared" si="62"/>
        <v>0</v>
      </c>
      <c r="J564" s="42">
        <f t="shared" si="63"/>
        <v>44300</v>
      </c>
      <c r="K564" s="43">
        <f t="shared" si="64"/>
        <v>0</v>
      </c>
      <c r="L564">
        <f t="shared" si="65"/>
        <v>126</v>
      </c>
      <c r="M564">
        <f>IF($G564="","",COUNTIF($G$3:$G564, $G564))</f>
        <v>522</v>
      </c>
      <c r="N564">
        <f t="shared" si="60"/>
        <v>648</v>
      </c>
      <c r="O564"/>
      <c r="P564"/>
      <c r="Q564"/>
    </row>
    <row r="565" spans="2:17">
      <c r="B565" s="30">
        <f>資料貼入!A565</f>
        <v>44301</v>
      </c>
      <c r="C565" s="38">
        <f>資料貼入!A565</f>
        <v>44301</v>
      </c>
      <c r="D565" s="29">
        <f>資料貼入!B565</f>
        <v>130847.4</v>
      </c>
      <c r="E565" s="29" cm="1">
        <f t="array" ref="E565">MovingDayDD($D$3:D565)</f>
        <v>-205287.27999999374</v>
      </c>
      <c r="F565" s="29">
        <f>IF(OR(C565&gt;總表!$B$30,C565=0),0,IF(E565=0,0,1+F564))</f>
        <v>84</v>
      </c>
      <c r="G565" s="29">
        <f t="shared" si="61"/>
        <v>0</v>
      </c>
      <c r="H565" s="42">
        <f t="shared" si="59"/>
        <v>0</v>
      </c>
      <c r="I565" s="43">
        <f t="shared" si="62"/>
        <v>0</v>
      </c>
      <c r="J565" s="42">
        <f t="shared" si="63"/>
        <v>44301</v>
      </c>
      <c r="K565" s="43">
        <f t="shared" si="64"/>
        <v>0</v>
      </c>
      <c r="L565">
        <f t="shared" si="65"/>
        <v>126</v>
      </c>
      <c r="M565">
        <f>IF($G565="","",COUNTIF($G$3:$G565, $G565))</f>
        <v>523</v>
      </c>
      <c r="N565">
        <f t="shared" si="60"/>
        <v>649</v>
      </c>
      <c r="O565"/>
      <c r="P565"/>
      <c r="Q565"/>
    </row>
    <row r="566" spans="2:17">
      <c r="B566" s="30">
        <f>資料貼入!A566</f>
        <v>44302</v>
      </c>
      <c r="C566" s="38">
        <f>資料貼入!A566</f>
        <v>44302</v>
      </c>
      <c r="D566" s="29">
        <f>資料貼入!B566</f>
        <v>9038.6600000000035</v>
      </c>
      <c r="E566" s="29" cm="1">
        <f t="array" ref="E566">MovingDayDD($D$3:D566)</f>
        <v>-196248.61999999359</v>
      </c>
      <c r="F566" s="29">
        <f>IF(OR(C566&gt;總表!$B$30,C566=0),0,IF(E566=0,0,1+F565))</f>
        <v>85</v>
      </c>
      <c r="G566" s="29">
        <f t="shared" si="61"/>
        <v>0</v>
      </c>
      <c r="H566" s="42">
        <f t="shared" si="59"/>
        <v>0</v>
      </c>
      <c r="I566" s="43">
        <f t="shared" si="62"/>
        <v>0</v>
      </c>
      <c r="J566" s="42">
        <f t="shared" si="63"/>
        <v>44302</v>
      </c>
      <c r="K566" s="43">
        <f t="shared" si="64"/>
        <v>0</v>
      </c>
      <c r="L566">
        <f t="shared" si="65"/>
        <v>126</v>
      </c>
      <c r="M566">
        <f>IF($G566="","",COUNTIF($G$3:$G566, $G566))</f>
        <v>524</v>
      </c>
      <c r="N566">
        <f t="shared" si="60"/>
        <v>650</v>
      </c>
      <c r="O566"/>
      <c r="P566"/>
      <c r="Q566"/>
    </row>
    <row r="567" spans="2:17">
      <c r="B567" s="30">
        <f>資料貼入!A567</f>
        <v>44303</v>
      </c>
      <c r="C567" s="38">
        <f>資料貼入!A567</f>
        <v>44303</v>
      </c>
      <c r="D567" s="29">
        <f>資料貼入!B567</f>
        <v>0</v>
      </c>
      <c r="E567" s="29" cm="1">
        <f t="array" ref="E567">MovingDayDD($D$3:D567)</f>
        <v>-196248.61999999359</v>
      </c>
      <c r="F567" s="29">
        <f>IF(OR(C567&gt;總表!$B$30,C567=0),0,IF(E567=0,0,1+F566))</f>
        <v>86</v>
      </c>
      <c r="G567" s="29">
        <f t="shared" si="61"/>
        <v>0</v>
      </c>
      <c r="H567" s="42">
        <f t="shared" si="59"/>
        <v>0</v>
      </c>
      <c r="I567" s="43">
        <f t="shared" si="62"/>
        <v>0</v>
      </c>
      <c r="J567" s="42">
        <f t="shared" si="63"/>
        <v>44303</v>
      </c>
      <c r="K567" s="43">
        <f t="shared" si="64"/>
        <v>0</v>
      </c>
      <c r="L567">
        <f t="shared" si="65"/>
        <v>126</v>
      </c>
      <c r="M567">
        <f>IF($G567="","",COUNTIF($G$3:$G567, $G567))</f>
        <v>525</v>
      </c>
      <c r="N567">
        <f t="shared" si="60"/>
        <v>651</v>
      </c>
      <c r="O567"/>
      <c r="P567"/>
      <c r="Q567"/>
    </row>
    <row r="568" spans="2:17">
      <c r="B568" s="30">
        <f>資料貼入!A568</f>
        <v>44304</v>
      </c>
      <c r="C568" s="38">
        <f>資料貼入!A568</f>
        <v>44304</v>
      </c>
      <c r="D568" s="29">
        <f>資料貼入!B568</f>
        <v>0</v>
      </c>
      <c r="E568" s="29" cm="1">
        <f t="array" ref="E568">MovingDayDD($D$3:D568)</f>
        <v>-196248.61999999359</v>
      </c>
      <c r="F568" s="29">
        <f>IF(OR(C568&gt;總表!$B$30,C568=0),0,IF(E568=0,0,1+F567))</f>
        <v>87</v>
      </c>
      <c r="G568" s="29">
        <f t="shared" si="61"/>
        <v>0</v>
      </c>
      <c r="H568" s="42">
        <f t="shared" si="59"/>
        <v>0</v>
      </c>
      <c r="I568" s="43">
        <f t="shared" si="62"/>
        <v>0</v>
      </c>
      <c r="J568" s="42">
        <f t="shared" si="63"/>
        <v>44304</v>
      </c>
      <c r="K568" s="43">
        <f t="shared" si="64"/>
        <v>0</v>
      </c>
      <c r="L568">
        <f t="shared" si="65"/>
        <v>126</v>
      </c>
      <c r="M568">
        <f>IF($G568="","",COUNTIF($G$3:$G568, $G568))</f>
        <v>526</v>
      </c>
      <c r="N568">
        <f t="shared" si="60"/>
        <v>652</v>
      </c>
      <c r="O568"/>
      <c r="P568"/>
      <c r="Q568"/>
    </row>
    <row r="569" spans="2:17">
      <c r="B569" s="30">
        <f>資料貼入!A569</f>
        <v>44305</v>
      </c>
      <c r="C569" s="38">
        <f>資料貼入!A569</f>
        <v>44305</v>
      </c>
      <c r="D569" s="29">
        <f>資料貼入!B569</f>
        <v>50942.450000000004</v>
      </c>
      <c r="E569" s="29" cm="1">
        <f t="array" ref="E569">MovingDayDD($D$3:D569)</f>
        <v>-145306.16999999341</v>
      </c>
      <c r="F569" s="29">
        <f>IF(OR(C569&gt;總表!$B$30,C569=0),0,IF(E569=0,0,1+F568))</f>
        <v>88</v>
      </c>
      <c r="G569" s="29">
        <f t="shared" si="61"/>
        <v>0</v>
      </c>
      <c r="H569" s="42">
        <f t="shared" si="59"/>
        <v>0</v>
      </c>
      <c r="I569" s="43">
        <f t="shared" si="62"/>
        <v>0</v>
      </c>
      <c r="J569" s="42">
        <f t="shared" si="63"/>
        <v>44305</v>
      </c>
      <c r="K569" s="43">
        <f t="shared" si="64"/>
        <v>0</v>
      </c>
      <c r="L569">
        <f t="shared" si="65"/>
        <v>126</v>
      </c>
      <c r="M569">
        <f>IF($G569="","",COUNTIF($G$3:$G569, $G569))</f>
        <v>527</v>
      </c>
      <c r="N569">
        <f t="shared" si="60"/>
        <v>653</v>
      </c>
      <c r="O569"/>
      <c r="P569"/>
      <c r="Q569"/>
    </row>
    <row r="570" spans="2:17">
      <c r="B570" s="30">
        <f>資料貼入!A570</f>
        <v>44306</v>
      </c>
      <c r="C570" s="38">
        <f>資料貼入!A570</f>
        <v>44306</v>
      </c>
      <c r="D570" s="29">
        <f>資料貼入!B570</f>
        <v>-26822.560000000005</v>
      </c>
      <c r="E570" s="29" cm="1">
        <f t="array" ref="E570">MovingDayDD($D$3:D570)</f>
        <v>-172128.729999993</v>
      </c>
      <c r="F570" s="29">
        <f>IF(OR(C570&gt;總表!$B$30,C570=0),0,IF(E570=0,0,1+F569))</f>
        <v>89</v>
      </c>
      <c r="G570" s="29">
        <f t="shared" si="61"/>
        <v>0</v>
      </c>
      <c r="H570" s="42">
        <f t="shared" si="59"/>
        <v>0</v>
      </c>
      <c r="I570" s="43">
        <f t="shared" si="62"/>
        <v>0</v>
      </c>
      <c r="J570" s="42">
        <f t="shared" si="63"/>
        <v>44306</v>
      </c>
      <c r="K570" s="43">
        <f t="shared" si="64"/>
        <v>0</v>
      </c>
      <c r="L570">
        <f t="shared" si="65"/>
        <v>126</v>
      </c>
      <c r="M570">
        <f>IF($G570="","",COUNTIF($G$3:$G570, $G570))</f>
        <v>528</v>
      </c>
      <c r="N570">
        <f t="shared" si="60"/>
        <v>654</v>
      </c>
      <c r="O570"/>
      <c r="P570"/>
      <c r="Q570"/>
    </row>
    <row r="571" spans="2:17">
      <c r="B571" s="30">
        <f>資料貼入!A571</f>
        <v>44307</v>
      </c>
      <c r="C571" s="38">
        <f>資料貼入!A571</f>
        <v>44307</v>
      </c>
      <c r="D571" s="29">
        <f>資料貼入!B571</f>
        <v>-101877.72</v>
      </c>
      <c r="E571" s="29" cm="1">
        <f t="array" ref="E571">MovingDayDD($D$3:D571)</f>
        <v>-274006.44999999274</v>
      </c>
      <c r="F571" s="29">
        <f>IF(OR(C571&gt;總表!$B$30,C571=0),0,IF(E571=0,0,1+F570))</f>
        <v>90</v>
      </c>
      <c r="G571" s="29">
        <f t="shared" si="61"/>
        <v>0</v>
      </c>
      <c r="H571" s="42">
        <f t="shared" si="59"/>
        <v>0</v>
      </c>
      <c r="I571" s="43">
        <f t="shared" si="62"/>
        <v>0</v>
      </c>
      <c r="J571" s="42">
        <f t="shared" si="63"/>
        <v>44307</v>
      </c>
      <c r="K571" s="43">
        <f t="shared" si="64"/>
        <v>0</v>
      </c>
      <c r="L571">
        <f t="shared" si="65"/>
        <v>126</v>
      </c>
      <c r="M571">
        <f>IF($G571="","",COUNTIF($G$3:$G571, $G571))</f>
        <v>529</v>
      </c>
      <c r="N571">
        <f t="shared" si="60"/>
        <v>655</v>
      </c>
      <c r="O571"/>
      <c r="P571"/>
      <c r="Q571"/>
    </row>
    <row r="572" spans="2:17">
      <c r="B572" s="30">
        <f>資料貼入!A572</f>
        <v>44308</v>
      </c>
      <c r="C572" s="38">
        <f>資料貼入!A572</f>
        <v>44308</v>
      </c>
      <c r="D572" s="29">
        <f>資料貼入!B572</f>
        <v>-134215.82</v>
      </c>
      <c r="E572" s="29" cm="1">
        <f t="array" ref="E572">MovingDayDD($D$3:D572)</f>
        <v>-408222.26999999303</v>
      </c>
      <c r="F572" s="29">
        <f>IF(OR(C572&gt;總表!$B$30,C572=0),0,IF(E572=0,0,1+F571))</f>
        <v>91</v>
      </c>
      <c r="G572" s="29">
        <f t="shared" si="61"/>
        <v>0</v>
      </c>
      <c r="H572" s="42">
        <f t="shared" si="59"/>
        <v>0</v>
      </c>
      <c r="I572" s="43">
        <f t="shared" si="62"/>
        <v>0</v>
      </c>
      <c r="J572" s="42">
        <f t="shared" si="63"/>
        <v>44308</v>
      </c>
      <c r="K572" s="43">
        <f t="shared" si="64"/>
        <v>0</v>
      </c>
      <c r="L572">
        <f t="shared" si="65"/>
        <v>126</v>
      </c>
      <c r="M572">
        <f>IF($G572="","",COUNTIF($G$3:$G572, $G572))</f>
        <v>530</v>
      </c>
      <c r="N572">
        <f t="shared" si="60"/>
        <v>656</v>
      </c>
      <c r="O572"/>
      <c r="P572"/>
      <c r="Q572"/>
    </row>
    <row r="573" spans="2:17">
      <c r="B573" s="30">
        <f>資料貼入!A573</f>
        <v>44309</v>
      </c>
      <c r="C573" s="38">
        <f>資料貼入!A573</f>
        <v>44309</v>
      </c>
      <c r="D573" s="29">
        <f>資料貼入!B573</f>
        <v>83115.55</v>
      </c>
      <c r="E573" s="29" cm="1">
        <f t="array" ref="E573">MovingDayDD($D$3:D573)</f>
        <v>-325106.71999999322</v>
      </c>
      <c r="F573" s="29">
        <f>IF(OR(C573&gt;總表!$B$30,C573=0),0,IF(E573=0,0,1+F572))</f>
        <v>92</v>
      </c>
      <c r="G573" s="29">
        <f t="shared" si="61"/>
        <v>0</v>
      </c>
      <c r="H573" s="42">
        <f t="shared" si="59"/>
        <v>0</v>
      </c>
      <c r="I573" s="43">
        <f t="shared" si="62"/>
        <v>0</v>
      </c>
      <c r="J573" s="42">
        <f t="shared" si="63"/>
        <v>44309</v>
      </c>
      <c r="K573" s="43">
        <f t="shared" si="64"/>
        <v>0</v>
      </c>
      <c r="L573">
        <f t="shared" si="65"/>
        <v>126</v>
      </c>
      <c r="M573">
        <f>IF($G573="","",COUNTIF($G$3:$G573, $G573))</f>
        <v>531</v>
      </c>
      <c r="N573">
        <f t="shared" si="60"/>
        <v>657</v>
      </c>
      <c r="O573"/>
      <c r="P573"/>
      <c r="Q573"/>
    </row>
    <row r="574" spans="2:17">
      <c r="B574" s="30">
        <f>資料貼入!A574</f>
        <v>44310</v>
      </c>
      <c r="C574" s="38">
        <f>資料貼入!A574</f>
        <v>44310</v>
      </c>
      <c r="D574" s="29">
        <f>資料貼入!B574</f>
        <v>0</v>
      </c>
      <c r="E574" s="29" cm="1">
        <f t="array" ref="E574">MovingDayDD($D$3:D574)</f>
        <v>-325106.71999999322</v>
      </c>
      <c r="F574" s="29">
        <f>IF(OR(C574&gt;總表!$B$30,C574=0),0,IF(E574=0,0,1+F573))</f>
        <v>93</v>
      </c>
      <c r="G574" s="29">
        <f t="shared" si="61"/>
        <v>0</v>
      </c>
      <c r="H574" s="42">
        <f t="shared" si="59"/>
        <v>0</v>
      </c>
      <c r="I574" s="43">
        <f t="shared" si="62"/>
        <v>0</v>
      </c>
      <c r="J574" s="42">
        <f t="shared" si="63"/>
        <v>44310</v>
      </c>
      <c r="K574" s="43">
        <f t="shared" si="64"/>
        <v>0</v>
      </c>
      <c r="L574">
        <f t="shared" si="65"/>
        <v>126</v>
      </c>
      <c r="M574">
        <f>IF($G574="","",COUNTIF($G$3:$G574, $G574))</f>
        <v>532</v>
      </c>
      <c r="N574">
        <f t="shared" si="60"/>
        <v>658</v>
      </c>
      <c r="O574"/>
      <c r="P574"/>
      <c r="Q574"/>
    </row>
    <row r="575" spans="2:17">
      <c r="B575" s="30">
        <f>資料貼入!A575</f>
        <v>44311</v>
      </c>
      <c r="C575" s="38">
        <f>資料貼入!A575</f>
        <v>44311</v>
      </c>
      <c r="D575" s="29">
        <f>資料貼入!B575</f>
        <v>0</v>
      </c>
      <c r="E575" s="29" cm="1">
        <f t="array" ref="E575">MovingDayDD($D$3:D575)</f>
        <v>-325106.71999999322</v>
      </c>
      <c r="F575" s="29">
        <f>IF(OR(C575&gt;總表!$B$30,C575=0),0,IF(E575=0,0,1+F574))</f>
        <v>94</v>
      </c>
      <c r="G575" s="29">
        <f t="shared" si="61"/>
        <v>94</v>
      </c>
      <c r="H575" s="42">
        <f t="shared" si="59"/>
        <v>44311</v>
      </c>
      <c r="I575" s="43">
        <f t="shared" si="62"/>
        <v>94</v>
      </c>
      <c r="J575" s="42">
        <f t="shared" si="63"/>
        <v>44311</v>
      </c>
      <c r="K575" s="43">
        <f t="shared" si="64"/>
        <v>94</v>
      </c>
      <c r="L575">
        <f t="shared" si="65"/>
        <v>3</v>
      </c>
      <c r="M575">
        <f>IF($G575="","",COUNTIF($G$3:$G575, $G575))</f>
        <v>1</v>
      </c>
      <c r="N575">
        <f t="shared" si="60"/>
        <v>4</v>
      </c>
      <c r="O575"/>
      <c r="P575"/>
      <c r="Q575"/>
    </row>
    <row r="576" spans="2:17">
      <c r="B576" s="30">
        <f>資料貼入!A576</f>
        <v>44312</v>
      </c>
      <c r="C576" s="38">
        <f>資料貼入!A576</f>
        <v>44312</v>
      </c>
      <c r="D576" s="29">
        <f>資料貼入!B576</f>
        <v>348310.97</v>
      </c>
      <c r="E576" s="29" cm="1">
        <f t="array" ref="E576">MovingDayDD($D$3:D576)</f>
        <v>0</v>
      </c>
      <c r="F576" s="29">
        <f>IF(OR(C576&gt;總表!$B$30,C576=0),0,IF(E576=0,0,1+F575))</f>
        <v>0</v>
      </c>
      <c r="G576" s="29">
        <f t="shared" si="61"/>
        <v>0</v>
      </c>
      <c r="H576" s="42">
        <f t="shared" si="59"/>
        <v>0</v>
      </c>
      <c r="I576" s="43">
        <f t="shared" si="62"/>
        <v>0</v>
      </c>
      <c r="J576" s="42">
        <f t="shared" si="63"/>
        <v>0</v>
      </c>
      <c r="K576" s="43">
        <f t="shared" si="64"/>
        <v>0</v>
      </c>
      <c r="L576">
        <f t="shared" si="65"/>
        <v>126</v>
      </c>
      <c r="M576">
        <f>IF($G576="","",COUNTIF($G$3:$G576, $G576))</f>
        <v>533</v>
      </c>
      <c r="N576">
        <f t="shared" si="60"/>
        <v>659</v>
      </c>
      <c r="O576"/>
      <c r="P576"/>
      <c r="Q576"/>
    </row>
    <row r="577" spans="2:17">
      <c r="B577" s="30">
        <f>資料貼入!A577</f>
        <v>44313</v>
      </c>
      <c r="C577" s="38">
        <f>資料貼入!A577</f>
        <v>44313</v>
      </c>
      <c r="D577" s="29">
        <f>資料貼入!B577</f>
        <v>-20530.489999999998</v>
      </c>
      <c r="E577" s="29" cm="1">
        <f t="array" ref="E577">MovingDayDD($D$3:D577)</f>
        <v>-20530.490000000224</v>
      </c>
      <c r="F577" s="29">
        <f>IF(OR(C577&gt;總表!$B$30,C577=0),0,IF(E577=0,0,1+F576))</f>
        <v>1</v>
      </c>
      <c r="G577" s="29">
        <f t="shared" si="61"/>
        <v>0</v>
      </c>
      <c r="H577" s="42">
        <f t="shared" si="59"/>
        <v>0</v>
      </c>
      <c r="I577" s="43">
        <f t="shared" si="62"/>
        <v>0</v>
      </c>
      <c r="J577" s="42">
        <f t="shared" si="63"/>
        <v>44313</v>
      </c>
      <c r="K577" s="43">
        <f t="shared" si="64"/>
        <v>0</v>
      </c>
      <c r="L577">
        <f t="shared" si="65"/>
        <v>126</v>
      </c>
      <c r="M577">
        <f>IF($G577="","",COUNTIF($G$3:$G577, $G577))</f>
        <v>534</v>
      </c>
      <c r="N577">
        <f t="shared" si="60"/>
        <v>660</v>
      </c>
      <c r="O577"/>
      <c r="P577"/>
      <c r="Q577"/>
    </row>
    <row r="578" spans="2:17">
      <c r="B578" s="30">
        <f>資料貼入!A578</f>
        <v>44314</v>
      </c>
      <c r="C578" s="38">
        <f>資料貼入!A578</f>
        <v>44314</v>
      </c>
      <c r="D578" s="29">
        <f>資料貼入!B578</f>
        <v>-42027.22</v>
      </c>
      <c r="E578" s="29" cm="1">
        <f t="array" ref="E578">MovingDayDD($D$3:D578)</f>
        <v>-62557.709999999963</v>
      </c>
      <c r="F578" s="29">
        <f>IF(OR(C578&gt;總表!$B$30,C578=0),0,IF(E578=0,0,1+F577))</f>
        <v>2</v>
      </c>
      <c r="G578" s="29">
        <f t="shared" si="61"/>
        <v>0</v>
      </c>
      <c r="H578" s="42">
        <f t="shared" si="59"/>
        <v>0</v>
      </c>
      <c r="I578" s="43">
        <f t="shared" si="62"/>
        <v>0</v>
      </c>
      <c r="J578" s="42">
        <f t="shared" si="63"/>
        <v>44314</v>
      </c>
      <c r="K578" s="43">
        <f t="shared" si="64"/>
        <v>0</v>
      </c>
      <c r="L578">
        <f t="shared" si="65"/>
        <v>126</v>
      </c>
      <c r="M578">
        <f>IF($G578="","",COUNTIF($G$3:$G578, $G578))</f>
        <v>535</v>
      </c>
      <c r="N578">
        <f t="shared" si="60"/>
        <v>661</v>
      </c>
      <c r="O578"/>
      <c r="P578"/>
      <c r="Q578"/>
    </row>
    <row r="579" spans="2:17">
      <c r="B579" s="30">
        <f>資料貼入!A579</f>
        <v>44315</v>
      </c>
      <c r="C579" s="38">
        <f>資料貼入!A579</f>
        <v>44315</v>
      </c>
      <c r="D579" s="29">
        <f>資料貼入!B579</f>
        <v>47554.28</v>
      </c>
      <c r="E579" s="29" cm="1">
        <f t="array" ref="E579">MovingDayDD($D$3:D579)</f>
        <v>-15003.429999999702</v>
      </c>
      <c r="F579" s="29">
        <f>IF(OR(C579&gt;總表!$B$30,C579=0),0,IF(E579=0,0,1+F578))</f>
        <v>3</v>
      </c>
      <c r="G579" s="29">
        <f t="shared" si="61"/>
        <v>0</v>
      </c>
      <c r="H579" s="42">
        <f t="shared" ref="H579:H642" si="66">IF(G579&gt;$V$1,B579,0)</f>
        <v>0</v>
      </c>
      <c r="I579" s="43">
        <f t="shared" si="62"/>
        <v>0</v>
      </c>
      <c r="J579" s="42">
        <f t="shared" si="63"/>
        <v>44315</v>
      </c>
      <c r="K579" s="43">
        <f t="shared" si="64"/>
        <v>0</v>
      </c>
      <c r="L579">
        <f t="shared" si="65"/>
        <v>126</v>
      </c>
      <c r="M579">
        <f>IF($G579="","",COUNTIF($G$3:$G579, $G579))</f>
        <v>536</v>
      </c>
      <c r="N579">
        <f t="shared" ref="N579:N642" si="67">IF($G579="","",L579+M579)</f>
        <v>662</v>
      </c>
      <c r="O579"/>
      <c r="P579"/>
      <c r="Q579"/>
    </row>
    <row r="580" spans="2:17">
      <c r="B580" s="30">
        <f>資料貼入!A580</f>
        <v>44316</v>
      </c>
      <c r="C580" s="38">
        <f>資料貼入!A580</f>
        <v>44316</v>
      </c>
      <c r="D580" s="29">
        <f>資料貼入!B580</f>
        <v>0</v>
      </c>
      <c r="E580" s="29" cm="1">
        <f t="array" ref="E580">MovingDayDD($D$3:D580)</f>
        <v>-15003.429999999702</v>
      </c>
      <c r="F580" s="29">
        <f>IF(OR(C580&gt;總表!$B$30,C580=0),0,IF(E580=0,0,1+F579))</f>
        <v>4</v>
      </c>
      <c r="G580" s="29">
        <f t="shared" ref="G580:G643" si="68">IF(F581=0,F580,0)</f>
        <v>0</v>
      </c>
      <c r="H580" s="42">
        <f t="shared" si="66"/>
        <v>0</v>
      </c>
      <c r="I580" s="43">
        <f t="shared" ref="I580:I643" si="69">G580</f>
        <v>0</v>
      </c>
      <c r="J580" s="42">
        <f t="shared" ref="J580:J643" si="70">IF(F580=0,0,B580)</f>
        <v>44316</v>
      </c>
      <c r="K580" s="43">
        <f t="shared" ref="K580:K643" si="71">G580</f>
        <v>0</v>
      </c>
      <c r="L580">
        <f t="shared" ref="L580:L643" si="72">IF($G580="","",COUNTIF($G$3:$G$4053, "&gt;" &amp; $G580))</f>
        <v>126</v>
      </c>
      <c r="M580">
        <f>IF($G580="","",COUNTIF($G$3:$G580, $G580))</f>
        <v>537</v>
      </c>
      <c r="N580">
        <f t="shared" si="67"/>
        <v>663</v>
      </c>
      <c r="O580"/>
      <c r="P580"/>
      <c r="Q580"/>
    </row>
    <row r="581" spans="2:17">
      <c r="B581" s="30">
        <f>資料貼入!A581</f>
        <v>44317</v>
      </c>
      <c r="C581" s="38">
        <f>資料貼入!A581</f>
        <v>44317</v>
      </c>
      <c r="D581" s="29">
        <f>資料貼入!B581</f>
        <v>0</v>
      </c>
      <c r="E581" s="29" cm="1">
        <f t="array" ref="E581">MovingDayDD($D$3:D581)</f>
        <v>-15003.429999999702</v>
      </c>
      <c r="F581" s="29">
        <f>IF(OR(C581&gt;總表!$B$30,C581=0),0,IF(E581=0,0,1+F580))</f>
        <v>5</v>
      </c>
      <c r="G581" s="29">
        <f t="shared" si="68"/>
        <v>0</v>
      </c>
      <c r="H581" s="42">
        <f t="shared" si="66"/>
        <v>0</v>
      </c>
      <c r="I581" s="43">
        <f t="shared" si="69"/>
        <v>0</v>
      </c>
      <c r="J581" s="42">
        <f t="shared" si="70"/>
        <v>44317</v>
      </c>
      <c r="K581" s="43">
        <f t="shared" si="71"/>
        <v>0</v>
      </c>
      <c r="L581">
        <f t="shared" si="72"/>
        <v>126</v>
      </c>
      <c r="M581">
        <f>IF($G581="","",COUNTIF($G$3:$G581, $G581))</f>
        <v>538</v>
      </c>
      <c r="N581">
        <f t="shared" si="67"/>
        <v>664</v>
      </c>
      <c r="O581"/>
      <c r="P581"/>
      <c r="Q581"/>
    </row>
    <row r="582" spans="2:17">
      <c r="B582" s="30">
        <f>資料貼入!A582</f>
        <v>44318</v>
      </c>
      <c r="C582" s="38">
        <f>資料貼入!A582</f>
        <v>44318</v>
      </c>
      <c r="D582" s="29">
        <f>資料貼入!B582</f>
        <v>0</v>
      </c>
      <c r="E582" s="29" cm="1">
        <f t="array" ref="E582">MovingDayDD($D$3:D582)</f>
        <v>-15003.429999999702</v>
      </c>
      <c r="F582" s="29">
        <f>IF(OR(C582&gt;總表!$B$30,C582=0),0,IF(E582=0,0,1+F581))</f>
        <v>6</v>
      </c>
      <c r="G582" s="29">
        <f t="shared" si="68"/>
        <v>6</v>
      </c>
      <c r="H582" s="42">
        <f t="shared" si="66"/>
        <v>0</v>
      </c>
      <c r="I582" s="43">
        <f t="shared" si="69"/>
        <v>6</v>
      </c>
      <c r="J582" s="42">
        <f t="shared" si="70"/>
        <v>44318</v>
      </c>
      <c r="K582" s="43">
        <f t="shared" si="71"/>
        <v>6</v>
      </c>
      <c r="L582">
        <f t="shared" si="72"/>
        <v>56</v>
      </c>
      <c r="M582">
        <f>IF($G582="","",COUNTIF($G$3:$G582, $G582))</f>
        <v>3</v>
      </c>
      <c r="N582">
        <f t="shared" si="67"/>
        <v>59</v>
      </c>
      <c r="O582"/>
      <c r="P582"/>
      <c r="Q582"/>
    </row>
    <row r="583" spans="2:17">
      <c r="B583" s="30">
        <f>資料貼入!A583</f>
        <v>44319</v>
      </c>
      <c r="C583" s="38">
        <f>資料貼入!A583</f>
        <v>44319</v>
      </c>
      <c r="D583" s="29">
        <f>資料貼入!B583</f>
        <v>43260.849999999984</v>
      </c>
      <c r="E583" s="29" cm="1">
        <f t="array" ref="E583">MovingDayDD($D$3:D583)</f>
        <v>0</v>
      </c>
      <c r="F583" s="29">
        <f>IF(OR(C583&gt;總表!$B$30,C583=0),0,IF(E583=0,0,1+F582))</f>
        <v>0</v>
      </c>
      <c r="G583" s="29">
        <f t="shared" si="68"/>
        <v>0</v>
      </c>
      <c r="H583" s="42">
        <f t="shared" si="66"/>
        <v>0</v>
      </c>
      <c r="I583" s="43">
        <f t="shared" si="69"/>
        <v>0</v>
      </c>
      <c r="J583" s="42">
        <f t="shared" si="70"/>
        <v>0</v>
      </c>
      <c r="K583" s="43">
        <f t="shared" si="71"/>
        <v>0</v>
      </c>
      <c r="L583">
        <f t="shared" si="72"/>
        <v>126</v>
      </c>
      <c r="M583">
        <f>IF($G583="","",COUNTIF($G$3:$G583, $G583))</f>
        <v>539</v>
      </c>
      <c r="N583">
        <f t="shared" si="67"/>
        <v>665</v>
      </c>
      <c r="O583"/>
      <c r="P583"/>
      <c r="Q583"/>
    </row>
    <row r="584" spans="2:17">
      <c r="B584" s="30">
        <f>資料貼入!A584</f>
        <v>44320</v>
      </c>
      <c r="C584" s="38">
        <f>資料貼入!A584</f>
        <v>44320</v>
      </c>
      <c r="D584" s="29">
        <f>資料貼入!B584</f>
        <v>228562.49</v>
      </c>
      <c r="E584" s="29" cm="1">
        <f t="array" ref="E584">MovingDayDD($D$3:D584)</f>
        <v>0</v>
      </c>
      <c r="F584" s="29">
        <f>IF(OR(C584&gt;總表!$B$30,C584=0),0,IF(E584=0,0,1+F583))</f>
        <v>0</v>
      </c>
      <c r="G584" s="29">
        <f t="shared" si="68"/>
        <v>0</v>
      </c>
      <c r="H584" s="42">
        <f t="shared" si="66"/>
        <v>0</v>
      </c>
      <c r="I584" s="43">
        <f t="shared" si="69"/>
        <v>0</v>
      </c>
      <c r="J584" s="42">
        <f t="shared" si="70"/>
        <v>0</v>
      </c>
      <c r="K584" s="43">
        <f t="shared" si="71"/>
        <v>0</v>
      </c>
      <c r="L584">
        <f t="shared" si="72"/>
        <v>126</v>
      </c>
      <c r="M584">
        <f>IF($G584="","",COUNTIF($G$3:$G584, $G584))</f>
        <v>540</v>
      </c>
      <c r="N584">
        <f t="shared" si="67"/>
        <v>666</v>
      </c>
      <c r="O584"/>
      <c r="P584"/>
      <c r="Q584"/>
    </row>
    <row r="585" spans="2:17">
      <c r="B585" s="30">
        <f>資料貼入!A585</f>
        <v>44321</v>
      </c>
      <c r="C585" s="38">
        <f>資料貼入!A585</f>
        <v>44321</v>
      </c>
      <c r="D585" s="29">
        <f>資料貼入!B585</f>
        <v>-50969.5</v>
      </c>
      <c r="E585" s="29" cm="1">
        <f t="array" ref="E585">MovingDayDD($D$3:D585)</f>
        <v>-50969.5</v>
      </c>
      <c r="F585" s="29">
        <f>IF(OR(C585&gt;總表!$B$30,C585=0),0,IF(E585=0,0,1+F584))</f>
        <v>1</v>
      </c>
      <c r="G585" s="29">
        <f t="shared" si="68"/>
        <v>0</v>
      </c>
      <c r="H585" s="42">
        <f t="shared" si="66"/>
        <v>0</v>
      </c>
      <c r="I585" s="43">
        <f t="shared" si="69"/>
        <v>0</v>
      </c>
      <c r="J585" s="42">
        <f t="shared" si="70"/>
        <v>44321</v>
      </c>
      <c r="K585" s="43">
        <f t="shared" si="71"/>
        <v>0</v>
      </c>
      <c r="L585">
        <f t="shared" si="72"/>
        <v>126</v>
      </c>
      <c r="M585">
        <f>IF($G585="","",COUNTIF($G$3:$G585, $G585))</f>
        <v>541</v>
      </c>
      <c r="N585">
        <f t="shared" si="67"/>
        <v>667</v>
      </c>
      <c r="O585"/>
      <c r="P585"/>
      <c r="Q585"/>
    </row>
    <row r="586" spans="2:17">
      <c r="B586" s="30">
        <f>資料貼入!A586</f>
        <v>44322</v>
      </c>
      <c r="C586" s="38">
        <f>資料貼入!A586</f>
        <v>44322</v>
      </c>
      <c r="D586" s="29">
        <f>資料貼入!B586</f>
        <v>-112005.33</v>
      </c>
      <c r="E586" s="29" cm="1">
        <f t="array" ref="E586">MovingDayDD($D$3:D586)</f>
        <v>-162974.83000000007</v>
      </c>
      <c r="F586" s="29">
        <f>IF(OR(C586&gt;總表!$B$30,C586=0),0,IF(E586=0,0,1+F585))</f>
        <v>2</v>
      </c>
      <c r="G586" s="29">
        <f t="shared" si="68"/>
        <v>2</v>
      </c>
      <c r="H586" s="42">
        <f t="shared" si="66"/>
        <v>0</v>
      </c>
      <c r="I586" s="43">
        <f t="shared" si="69"/>
        <v>2</v>
      </c>
      <c r="J586" s="42">
        <f t="shared" si="70"/>
        <v>44322</v>
      </c>
      <c r="K586" s="43">
        <f t="shared" si="71"/>
        <v>2</v>
      </c>
      <c r="L586">
        <f t="shared" si="72"/>
        <v>91</v>
      </c>
      <c r="M586">
        <f>IF($G586="","",COUNTIF($G$3:$G586, $G586))</f>
        <v>5</v>
      </c>
      <c r="N586">
        <f t="shared" si="67"/>
        <v>96</v>
      </c>
      <c r="O586"/>
      <c r="P586"/>
      <c r="Q586"/>
    </row>
    <row r="587" spans="2:17">
      <c r="B587" s="30">
        <f>資料貼入!A587</f>
        <v>44323</v>
      </c>
      <c r="C587" s="38">
        <f>資料貼入!A587</f>
        <v>44323</v>
      </c>
      <c r="D587" s="29">
        <f>資料貼入!B587</f>
        <v>165954.45000000001</v>
      </c>
      <c r="E587" s="29" cm="1">
        <f t="array" ref="E587">MovingDayDD($D$3:D587)</f>
        <v>0</v>
      </c>
      <c r="F587" s="29">
        <f>IF(OR(C587&gt;總表!$B$30,C587=0),0,IF(E587=0,0,1+F586))</f>
        <v>0</v>
      </c>
      <c r="G587" s="29">
        <f t="shared" si="68"/>
        <v>0</v>
      </c>
      <c r="H587" s="42">
        <f t="shared" si="66"/>
        <v>0</v>
      </c>
      <c r="I587" s="43">
        <f t="shared" si="69"/>
        <v>0</v>
      </c>
      <c r="J587" s="42">
        <f t="shared" si="70"/>
        <v>0</v>
      </c>
      <c r="K587" s="43">
        <f t="shared" si="71"/>
        <v>0</v>
      </c>
      <c r="L587">
        <f t="shared" si="72"/>
        <v>126</v>
      </c>
      <c r="M587">
        <f>IF($G587="","",COUNTIF($G$3:$G587, $G587))</f>
        <v>542</v>
      </c>
      <c r="N587">
        <f t="shared" si="67"/>
        <v>668</v>
      </c>
      <c r="O587"/>
      <c r="P587"/>
      <c r="Q587"/>
    </row>
    <row r="588" spans="2:17">
      <c r="B588" s="30">
        <f>資料貼入!A588</f>
        <v>44324</v>
      </c>
      <c r="C588" s="38">
        <f>資料貼入!A588</f>
        <v>44324</v>
      </c>
      <c r="D588" s="29">
        <f>資料貼入!B588</f>
        <v>0</v>
      </c>
      <c r="E588" s="29" cm="1">
        <f t="array" ref="E588">MovingDayDD($D$3:D588)</f>
        <v>0</v>
      </c>
      <c r="F588" s="29">
        <f>IF(OR(C588&gt;總表!$B$30,C588=0),0,IF(E588=0,0,1+F587))</f>
        <v>0</v>
      </c>
      <c r="G588" s="29">
        <f t="shared" si="68"/>
        <v>0</v>
      </c>
      <c r="H588" s="42">
        <f t="shared" si="66"/>
        <v>0</v>
      </c>
      <c r="I588" s="43">
        <f t="shared" si="69"/>
        <v>0</v>
      </c>
      <c r="J588" s="42">
        <f t="shared" si="70"/>
        <v>0</v>
      </c>
      <c r="K588" s="43">
        <f t="shared" si="71"/>
        <v>0</v>
      </c>
      <c r="L588">
        <f t="shared" si="72"/>
        <v>126</v>
      </c>
      <c r="M588">
        <f>IF($G588="","",COUNTIF($G$3:$G588, $G588))</f>
        <v>543</v>
      </c>
      <c r="N588">
        <f t="shared" si="67"/>
        <v>669</v>
      </c>
      <c r="O588"/>
      <c r="P588"/>
      <c r="Q588"/>
    </row>
    <row r="589" spans="2:17">
      <c r="B589" s="30">
        <f>資料貼入!A589</f>
        <v>44325</v>
      </c>
      <c r="C589" s="38">
        <f>資料貼入!A589</f>
        <v>44325</v>
      </c>
      <c r="D589" s="29">
        <f>資料貼入!B589</f>
        <v>0</v>
      </c>
      <c r="E589" s="29" cm="1">
        <f t="array" ref="E589">MovingDayDD($D$3:D589)</f>
        <v>0</v>
      </c>
      <c r="F589" s="29">
        <f>IF(OR(C589&gt;總表!$B$30,C589=0),0,IF(E589=0,0,1+F588))</f>
        <v>0</v>
      </c>
      <c r="G589" s="29">
        <f t="shared" si="68"/>
        <v>0</v>
      </c>
      <c r="H589" s="42">
        <f t="shared" si="66"/>
        <v>0</v>
      </c>
      <c r="I589" s="43">
        <f t="shared" si="69"/>
        <v>0</v>
      </c>
      <c r="J589" s="42">
        <f t="shared" si="70"/>
        <v>0</v>
      </c>
      <c r="K589" s="43">
        <f t="shared" si="71"/>
        <v>0</v>
      </c>
      <c r="L589">
        <f t="shared" si="72"/>
        <v>126</v>
      </c>
      <c r="M589">
        <f>IF($G589="","",COUNTIF($G$3:$G589, $G589))</f>
        <v>544</v>
      </c>
      <c r="N589">
        <f t="shared" si="67"/>
        <v>670</v>
      </c>
      <c r="O589"/>
      <c r="P589"/>
      <c r="Q589"/>
    </row>
    <row r="590" spans="2:17">
      <c r="B590" s="30">
        <f>資料貼入!A590</f>
        <v>44326</v>
      </c>
      <c r="C590" s="38">
        <f>資料貼入!A590</f>
        <v>44326</v>
      </c>
      <c r="D590" s="29">
        <f>資料貼入!B590</f>
        <v>-55308.299999999996</v>
      </c>
      <c r="E590" s="29" cm="1">
        <f t="array" ref="E590">MovingDayDD($D$3:D590)</f>
        <v>-55308.299999999814</v>
      </c>
      <c r="F590" s="29">
        <f>IF(OR(C590&gt;總表!$B$30,C590=0),0,IF(E590=0,0,1+F589))</f>
        <v>1</v>
      </c>
      <c r="G590" s="29">
        <f t="shared" si="68"/>
        <v>1</v>
      </c>
      <c r="H590" s="42">
        <f t="shared" si="66"/>
        <v>0</v>
      </c>
      <c r="I590" s="43">
        <f t="shared" si="69"/>
        <v>1</v>
      </c>
      <c r="J590" s="42">
        <f t="shared" si="70"/>
        <v>44326</v>
      </c>
      <c r="K590" s="43">
        <f t="shared" si="71"/>
        <v>1</v>
      </c>
      <c r="L590">
        <f t="shared" si="72"/>
        <v>103</v>
      </c>
      <c r="M590">
        <f>IF($G590="","",COUNTIF($G$3:$G590, $G590))</f>
        <v>10</v>
      </c>
      <c r="N590">
        <f t="shared" si="67"/>
        <v>113</v>
      </c>
      <c r="O590"/>
      <c r="P590"/>
      <c r="Q590"/>
    </row>
    <row r="591" spans="2:17">
      <c r="B591" s="30">
        <f>資料貼入!A591</f>
        <v>44327</v>
      </c>
      <c r="C591" s="38">
        <f>資料貼入!A591</f>
        <v>44327</v>
      </c>
      <c r="D591" s="29">
        <f>資料貼入!B591</f>
        <v>105988.64000000001</v>
      </c>
      <c r="E591" s="29" cm="1">
        <f t="array" ref="E591">MovingDayDD($D$3:D591)</f>
        <v>0</v>
      </c>
      <c r="F591" s="29">
        <f>IF(OR(C591&gt;總表!$B$30,C591=0),0,IF(E591=0,0,1+F590))</f>
        <v>0</v>
      </c>
      <c r="G591" s="29">
        <f t="shared" si="68"/>
        <v>0</v>
      </c>
      <c r="H591" s="42">
        <f t="shared" si="66"/>
        <v>0</v>
      </c>
      <c r="I591" s="43">
        <f t="shared" si="69"/>
        <v>0</v>
      </c>
      <c r="J591" s="42">
        <f t="shared" si="70"/>
        <v>0</v>
      </c>
      <c r="K591" s="43">
        <f t="shared" si="71"/>
        <v>0</v>
      </c>
      <c r="L591">
        <f t="shared" si="72"/>
        <v>126</v>
      </c>
      <c r="M591">
        <f>IF($G591="","",COUNTIF($G$3:$G591, $G591))</f>
        <v>545</v>
      </c>
      <c r="N591">
        <f t="shared" si="67"/>
        <v>671</v>
      </c>
      <c r="O591"/>
      <c r="P591"/>
      <c r="Q591"/>
    </row>
    <row r="592" spans="2:17">
      <c r="B592" s="30">
        <f>資料貼入!A592</f>
        <v>44328</v>
      </c>
      <c r="C592" s="38">
        <f>資料貼入!A592</f>
        <v>44328</v>
      </c>
      <c r="D592" s="29">
        <f>資料貼入!B592</f>
        <v>289597.58999999997</v>
      </c>
      <c r="E592" s="29" cm="1">
        <f t="array" ref="E592">MovingDayDD($D$3:D592)</f>
        <v>0</v>
      </c>
      <c r="F592" s="29">
        <f>IF(OR(C592&gt;總表!$B$30,C592=0),0,IF(E592=0,0,1+F591))</f>
        <v>0</v>
      </c>
      <c r="G592" s="29">
        <f t="shared" si="68"/>
        <v>0</v>
      </c>
      <c r="H592" s="42">
        <f t="shared" si="66"/>
        <v>0</v>
      </c>
      <c r="I592" s="43">
        <f t="shared" si="69"/>
        <v>0</v>
      </c>
      <c r="J592" s="42">
        <f t="shared" si="70"/>
        <v>0</v>
      </c>
      <c r="K592" s="43">
        <f t="shared" si="71"/>
        <v>0</v>
      </c>
      <c r="L592">
        <f t="shared" si="72"/>
        <v>126</v>
      </c>
      <c r="M592">
        <f>IF($G592="","",COUNTIF($G$3:$G592, $G592))</f>
        <v>546</v>
      </c>
      <c r="N592">
        <f t="shared" si="67"/>
        <v>672</v>
      </c>
      <c r="O592"/>
      <c r="P592"/>
      <c r="Q592"/>
    </row>
    <row r="593" spans="2:17">
      <c r="B593" s="30">
        <f>資料貼入!A593</f>
        <v>44329</v>
      </c>
      <c r="C593" s="38">
        <f>資料貼入!A593</f>
        <v>44329</v>
      </c>
      <c r="D593" s="29">
        <f>資料貼入!B593</f>
        <v>-182027.84</v>
      </c>
      <c r="E593" s="29" cm="1">
        <f t="array" ref="E593">MovingDayDD($D$3:D593)</f>
        <v>-182027.83999999985</v>
      </c>
      <c r="F593" s="29">
        <f>IF(OR(C593&gt;總表!$B$30,C593=0),0,IF(E593=0,0,1+F592))</f>
        <v>1</v>
      </c>
      <c r="G593" s="29">
        <f t="shared" si="68"/>
        <v>0</v>
      </c>
      <c r="H593" s="42">
        <f t="shared" si="66"/>
        <v>0</v>
      </c>
      <c r="I593" s="43">
        <f t="shared" si="69"/>
        <v>0</v>
      </c>
      <c r="J593" s="42">
        <f t="shared" si="70"/>
        <v>44329</v>
      </c>
      <c r="K593" s="43">
        <f t="shared" si="71"/>
        <v>0</v>
      </c>
      <c r="L593">
        <f t="shared" si="72"/>
        <v>126</v>
      </c>
      <c r="M593">
        <f>IF($G593="","",COUNTIF($G$3:$G593, $G593))</f>
        <v>547</v>
      </c>
      <c r="N593">
        <f t="shared" si="67"/>
        <v>673</v>
      </c>
      <c r="O593"/>
      <c r="P593"/>
      <c r="Q593"/>
    </row>
    <row r="594" spans="2:17">
      <c r="B594" s="30">
        <f>資料貼入!A594</f>
        <v>44330</v>
      </c>
      <c r="C594" s="38">
        <f>資料貼入!A594</f>
        <v>44330</v>
      </c>
      <c r="D594" s="29">
        <f>資料貼入!B594</f>
        <v>-20109.740000000005</v>
      </c>
      <c r="E594" s="29" cm="1">
        <f t="array" ref="E594">MovingDayDD($D$3:D594)</f>
        <v>-202137.58000000007</v>
      </c>
      <c r="F594" s="29">
        <f>IF(OR(C594&gt;總表!$B$30,C594=0),0,IF(E594=0,0,1+F593))</f>
        <v>2</v>
      </c>
      <c r="G594" s="29">
        <f t="shared" si="68"/>
        <v>0</v>
      </c>
      <c r="H594" s="42">
        <f t="shared" si="66"/>
        <v>0</v>
      </c>
      <c r="I594" s="43">
        <f t="shared" si="69"/>
        <v>0</v>
      </c>
      <c r="J594" s="42">
        <f t="shared" si="70"/>
        <v>44330</v>
      </c>
      <c r="K594" s="43">
        <f t="shared" si="71"/>
        <v>0</v>
      </c>
      <c r="L594">
        <f t="shared" si="72"/>
        <v>126</v>
      </c>
      <c r="M594">
        <f>IF($G594="","",COUNTIF($G$3:$G594, $G594))</f>
        <v>548</v>
      </c>
      <c r="N594">
        <f t="shared" si="67"/>
        <v>674</v>
      </c>
      <c r="O594"/>
      <c r="P594"/>
      <c r="Q594"/>
    </row>
    <row r="595" spans="2:17">
      <c r="B595" s="30">
        <f>資料貼入!A595</f>
        <v>44331</v>
      </c>
      <c r="C595" s="38">
        <f>資料貼入!A595</f>
        <v>44331</v>
      </c>
      <c r="D595" s="29">
        <f>資料貼入!B595</f>
        <v>0</v>
      </c>
      <c r="E595" s="29" cm="1">
        <f t="array" ref="E595">MovingDayDD($D$3:D595)</f>
        <v>-202137.58000000007</v>
      </c>
      <c r="F595" s="29">
        <f>IF(OR(C595&gt;總表!$B$30,C595=0),0,IF(E595=0,0,1+F594))</f>
        <v>3</v>
      </c>
      <c r="G595" s="29">
        <f t="shared" si="68"/>
        <v>0</v>
      </c>
      <c r="H595" s="42">
        <f t="shared" si="66"/>
        <v>0</v>
      </c>
      <c r="I595" s="43">
        <f t="shared" si="69"/>
        <v>0</v>
      </c>
      <c r="J595" s="42">
        <f t="shared" si="70"/>
        <v>44331</v>
      </c>
      <c r="K595" s="43">
        <f t="shared" si="71"/>
        <v>0</v>
      </c>
      <c r="L595">
        <f t="shared" si="72"/>
        <v>126</v>
      </c>
      <c r="M595">
        <f>IF($G595="","",COUNTIF($G$3:$G595, $G595))</f>
        <v>549</v>
      </c>
      <c r="N595">
        <f t="shared" si="67"/>
        <v>675</v>
      </c>
      <c r="O595"/>
      <c r="P595"/>
      <c r="Q595"/>
    </row>
    <row r="596" spans="2:17">
      <c r="B596" s="30">
        <f>資料貼入!A596</f>
        <v>44332</v>
      </c>
      <c r="C596" s="38">
        <f>資料貼入!A596</f>
        <v>44332</v>
      </c>
      <c r="D596" s="29">
        <f>資料貼入!B596</f>
        <v>0</v>
      </c>
      <c r="E596" s="29" cm="1">
        <f t="array" ref="E596">MovingDayDD($D$3:D596)</f>
        <v>-202137.58000000007</v>
      </c>
      <c r="F596" s="29">
        <f>IF(OR(C596&gt;總表!$B$30,C596=0),0,IF(E596=0,0,1+F595))</f>
        <v>4</v>
      </c>
      <c r="G596" s="29">
        <f t="shared" si="68"/>
        <v>0</v>
      </c>
      <c r="H596" s="42">
        <f t="shared" si="66"/>
        <v>0</v>
      </c>
      <c r="I596" s="43">
        <f t="shared" si="69"/>
        <v>0</v>
      </c>
      <c r="J596" s="42">
        <f t="shared" si="70"/>
        <v>44332</v>
      </c>
      <c r="K596" s="43">
        <f t="shared" si="71"/>
        <v>0</v>
      </c>
      <c r="L596">
        <f t="shared" si="72"/>
        <v>126</v>
      </c>
      <c r="M596">
        <f>IF($G596="","",COUNTIF($G$3:$G596, $G596))</f>
        <v>550</v>
      </c>
      <c r="N596">
        <f t="shared" si="67"/>
        <v>676</v>
      </c>
      <c r="O596"/>
      <c r="P596"/>
      <c r="Q596"/>
    </row>
    <row r="597" spans="2:17">
      <c r="B597" s="30">
        <f>資料貼入!A597</f>
        <v>44333</v>
      </c>
      <c r="C597" s="38">
        <f>資料貼入!A597</f>
        <v>44333</v>
      </c>
      <c r="D597" s="29">
        <f>資料貼入!B597</f>
        <v>-170666.63</v>
      </c>
      <c r="E597" s="29" cm="1">
        <f t="array" ref="E597">MovingDayDD($D$3:D597)</f>
        <v>-372804.20999999996</v>
      </c>
      <c r="F597" s="29">
        <f>IF(OR(C597&gt;總表!$B$30,C597=0),0,IF(E597=0,0,1+F596))</f>
        <v>5</v>
      </c>
      <c r="G597" s="29">
        <f t="shared" si="68"/>
        <v>5</v>
      </c>
      <c r="H597" s="42">
        <f t="shared" si="66"/>
        <v>0</v>
      </c>
      <c r="I597" s="43">
        <f t="shared" si="69"/>
        <v>5</v>
      </c>
      <c r="J597" s="42">
        <f t="shared" si="70"/>
        <v>44333</v>
      </c>
      <c r="K597" s="43">
        <f t="shared" si="71"/>
        <v>5</v>
      </c>
      <c r="L597">
        <f t="shared" si="72"/>
        <v>65</v>
      </c>
      <c r="M597">
        <f>IF($G597="","",COUNTIF($G$3:$G597, $G597))</f>
        <v>5</v>
      </c>
      <c r="N597">
        <f t="shared" si="67"/>
        <v>70</v>
      </c>
      <c r="O597"/>
      <c r="P597"/>
      <c r="Q597"/>
    </row>
    <row r="598" spans="2:17">
      <c r="B598" s="30">
        <f>資料貼入!A598</f>
        <v>44334</v>
      </c>
      <c r="C598" s="38">
        <f>資料貼入!A598</f>
        <v>44334</v>
      </c>
      <c r="D598" s="29">
        <f>資料貼入!B598</f>
        <v>772823.34</v>
      </c>
      <c r="E598" s="29" cm="1">
        <f t="array" ref="E598">MovingDayDD($D$3:D598)</f>
        <v>0</v>
      </c>
      <c r="F598" s="29">
        <f>IF(OR(C598&gt;總表!$B$30,C598=0),0,IF(E598=0,0,1+F597))</f>
        <v>0</v>
      </c>
      <c r="G598" s="29">
        <f t="shared" si="68"/>
        <v>0</v>
      </c>
      <c r="H598" s="42">
        <f t="shared" si="66"/>
        <v>0</v>
      </c>
      <c r="I598" s="43">
        <f t="shared" si="69"/>
        <v>0</v>
      </c>
      <c r="J598" s="42">
        <f t="shared" si="70"/>
        <v>0</v>
      </c>
      <c r="K598" s="43">
        <f t="shared" si="71"/>
        <v>0</v>
      </c>
      <c r="L598">
        <f t="shared" si="72"/>
        <v>126</v>
      </c>
      <c r="M598">
        <f>IF($G598="","",COUNTIF($G$3:$G598, $G598))</f>
        <v>551</v>
      </c>
      <c r="N598">
        <f t="shared" si="67"/>
        <v>677</v>
      </c>
      <c r="O598"/>
      <c r="P598"/>
      <c r="Q598"/>
    </row>
    <row r="599" spans="2:17">
      <c r="B599" s="30">
        <f>資料貼入!A599</f>
        <v>44335</v>
      </c>
      <c r="C599" s="38">
        <f>資料貼入!A599</f>
        <v>44335</v>
      </c>
      <c r="D599" s="29">
        <f>資料貼入!B599</f>
        <v>915.44000000000233</v>
      </c>
      <c r="E599" s="29" cm="1">
        <f t="array" ref="E599">MovingDayDD($D$3:D599)</f>
        <v>0</v>
      </c>
      <c r="F599" s="29">
        <f>IF(OR(C599&gt;總表!$B$30,C599=0),0,IF(E599=0,0,1+F598))</f>
        <v>0</v>
      </c>
      <c r="G599" s="29">
        <f t="shared" si="68"/>
        <v>0</v>
      </c>
      <c r="H599" s="42">
        <f t="shared" si="66"/>
        <v>0</v>
      </c>
      <c r="I599" s="43">
        <f t="shared" si="69"/>
        <v>0</v>
      </c>
      <c r="J599" s="42">
        <f t="shared" si="70"/>
        <v>0</v>
      </c>
      <c r="K599" s="43">
        <f t="shared" si="71"/>
        <v>0</v>
      </c>
      <c r="L599">
        <f t="shared" si="72"/>
        <v>126</v>
      </c>
      <c r="M599">
        <f>IF($G599="","",COUNTIF($G$3:$G599, $G599))</f>
        <v>552</v>
      </c>
      <c r="N599">
        <f t="shared" si="67"/>
        <v>678</v>
      </c>
      <c r="O599"/>
      <c r="P599"/>
      <c r="Q599"/>
    </row>
    <row r="600" spans="2:17">
      <c r="B600" s="30">
        <f>資料貼入!A600</f>
        <v>44336</v>
      </c>
      <c r="C600" s="38">
        <f>資料貼入!A600</f>
        <v>44336</v>
      </c>
      <c r="D600" s="29">
        <f>資料貼入!B600</f>
        <v>5300</v>
      </c>
      <c r="E600" s="29" cm="1">
        <f t="array" ref="E600">MovingDayDD($D$3:D600)</f>
        <v>0</v>
      </c>
      <c r="F600" s="29">
        <f>IF(OR(C600&gt;總表!$B$30,C600=0),0,IF(E600=0,0,1+F599))</f>
        <v>0</v>
      </c>
      <c r="G600" s="29">
        <f t="shared" si="68"/>
        <v>0</v>
      </c>
      <c r="H600" s="42">
        <f t="shared" si="66"/>
        <v>0</v>
      </c>
      <c r="I600" s="43">
        <f t="shared" si="69"/>
        <v>0</v>
      </c>
      <c r="J600" s="42">
        <f t="shared" si="70"/>
        <v>0</v>
      </c>
      <c r="K600" s="43">
        <f t="shared" si="71"/>
        <v>0</v>
      </c>
      <c r="L600">
        <f t="shared" si="72"/>
        <v>126</v>
      </c>
      <c r="M600">
        <f>IF($G600="","",COUNTIF($G$3:$G600, $G600))</f>
        <v>553</v>
      </c>
      <c r="N600">
        <f t="shared" si="67"/>
        <v>679</v>
      </c>
      <c r="O600"/>
      <c r="P600"/>
      <c r="Q600"/>
    </row>
    <row r="601" spans="2:17">
      <c r="B601" s="30">
        <f>資料貼入!A601</f>
        <v>44337</v>
      </c>
      <c r="C601" s="38">
        <f>資料貼入!A601</f>
        <v>44337</v>
      </c>
      <c r="D601" s="29">
        <f>資料貼入!B601</f>
        <v>149543.60999999999</v>
      </c>
      <c r="E601" s="29" cm="1">
        <f t="array" ref="E601">MovingDayDD($D$3:D601)</f>
        <v>0</v>
      </c>
      <c r="F601" s="29">
        <f>IF(OR(C601&gt;總表!$B$30,C601=0),0,IF(E601=0,0,1+F600))</f>
        <v>0</v>
      </c>
      <c r="G601" s="29">
        <f t="shared" si="68"/>
        <v>0</v>
      </c>
      <c r="H601" s="42">
        <f t="shared" si="66"/>
        <v>0</v>
      </c>
      <c r="I601" s="43">
        <f t="shared" si="69"/>
        <v>0</v>
      </c>
      <c r="J601" s="42">
        <f t="shared" si="70"/>
        <v>0</v>
      </c>
      <c r="K601" s="43">
        <f t="shared" si="71"/>
        <v>0</v>
      </c>
      <c r="L601">
        <f t="shared" si="72"/>
        <v>126</v>
      </c>
      <c r="M601">
        <f>IF($G601="","",COUNTIF($G$3:$G601, $G601))</f>
        <v>554</v>
      </c>
      <c r="N601">
        <f t="shared" si="67"/>
        <v>680</v>
      </c>
      <c r="O601"/>
      <c r="P601"/>
      <c r="Q601"/>
    </row>
    <row r="602" spans="2:17">
      <c r="B602" s="30">
        <f>資料貼入!A602</f>
        <v>44338</v>
      </c>
      <c r="C602" s="38">
        <f>資料貼入!A602</f>
        <v>44338</v>
      </c>
      <c r="D602" s="29">
        <f>資料貼入!B602</f>
        <v>0</v>
      </c>
      <c r="E602" s="29" cm="1">
        <f t="array" ref="E602">MovingDayDD($D$3:D602)</f>
        <v>0</v>
      </c>
      <c r="F602" s="29">
        <f>IF(OR(C602&gt;總表!$B$30,C602=0),0,IF(E602=0,0,1+F601))</f>
        <v>0</v>
      </c>
      <c r="G602" s="29">
        <f t="shared" si="68"/>
        <v>0</v>
      </c>
      <c r="H602" s="42">
        <f t="shared" si="66"/>
        <v>0</v>
      </c>
      <c r="I602" s="43">
        <f t="shared" si="69"/>
        <v>0</v>
      </c>
      <c r="J602" s="42">
        <f t="shared" si="70"/>
        <v>0</v>
      </c>
      <c r="K602" s="43">
        <f t="shared" si="71"/>
        <v>0</v>
      </c>
      <c r="L602">
        <f t="shared" si="72"/>
        <v>126</v>
      </c>
      <c r="M602">
        <f>IF($G602="","",COUNTIF($G$3:$G602, $G602))</f>
        <v>555</v>
      </c>
      <c r="N602">
        <f t="shared" si="67"/>
        <v>681</v>
      </c>
      <c r="O602"/>
      <c r="P602"/>
      <c r="Q602"/>
    </row>
    <row r="603" spans="2:17">
      <c r="B603" s="30">
        <f>資料貼入!A603</f>
        <v>44339</v>
      </c>
      <c r="C603" s="38">
        <f>資料貼入!A603</f>
        <v>44339</v>
      </c>
      <c r="D603" s="29">
        <f>資料貼入!B603</f>
        <v>0</v>
      </c>
      <c r="E603" s="29" cm="1">
        <f t="array" ref="E603">MovingDayDD($D$3:D603)</f>
        <v>0</v>
      </c>
      <c r="F603" s="29">
        <f>IF(OR(C603&gt;總表!$B$30,C603=0),0,IF(E603=0,0,1+F602))</f>
        <v>0</v>
      </c>
      <c r="G603" s="29">
        <f t="shared" si="68"/>
        <v>0</v>
      </c>
      <c r="H603" s="42">
        <f t="shared" si="66"/>
        <v>0</v>
      </c>
      <c r="I603" s="43">
        <f t="shared" si="69"/>
        <v>0</v>
      </c>
      <c r="J603" s="42">
        <f t="shared" si="70"/>
        <v>0</v>
      </c>
      <c r="K603" s="43">
        <f t="shared" si="71"/>
        <v>0</v>
      </c>
      <c r="L603">
        <f t="shared" si="72"/>
        <v>126</v>
      </c>
      <c r="M603">
        <f>IF($G603="","",COUNTIF($G$3:$G603, $G603))</f>
        <v>556</v>
      </c>
      <c r="N603">
        <f t="shared" si="67"/>
        <v>682</v>
      </c>
      <c r="O603"/>
      <c r="P603"/>
      <c r="Q603"/>
    </row>
    <row r="604" spans="2:17">
      <c r="B604" s="30">
        <f>資料貼入!A604</f>
        <v>44340</v>
      </c>
      <c r="C604" s="38">
        <f>資料貼入!A604</f>
        <v>44340</v>
      </c>
      <c r="D604" s="29">
        <f>資料貼入!B604</f>
        <v>-89400</v>
      </c>
      <c r="E604" s="29" cm="1">
        <f t="array" ref="E604">MovingDayDD($D$3:D604)</f>
        <v>-89400</v>
      </c>
      <c r="F604" s="29">
        <f>IF(OR(C604&gt;總表!$B$30,C604=0),0,IF(E604=0,0,1+F603))</f>
        <v>1</v>
      </c>
      <c r="G604" s="29">
        <f t="shared" si="68"/>
        <v>1</v>
      </c>
      <c r="H604" s="42">
        <f t="shared" si="66"/>
        <v>0</v>
      </c>
      <c r="I604" s="43">
        <f t="shared" si="69"/>
        <v>1</v>
      </c>
      <c r="J604" s="42">
        <f t="shared" si="70"/>
        <v>44340</v>
      </c>
      <c r="K604" s="43">
        <f t="shared" si="71"/>
        <v>1</v>
      </c>
      <c r="L604">
        <f t="shared" si="72"/>
        <v>103</v>
      </c>
      <c r="M604">
        <f>IF($G604="","",COUNTIF($G$3:$G604, $G604))</f>
        <v>11</v>
      </c>
      <c r="N604">
        <f t="shared" si="67"/>
        <v>114</v>
      </c>
      <c r="O604"/>
      <c r="P604"/>
      <c r="Q604"/>
    </row>
    <row r="605" spans="2:17">
      <c r="B605" s="30">
        <f>資料貼入!A605</f>
        <v>44341</v>
      </c>
      <c r="C605" s="38">
        <f>資料貼入!A605</f>
        <v>44341</v>
      </c>
      <c r="D605" s="29">
        <f>資料貼入!B605</f>
        <v>196219.90999999997</v>
      </c>
      <c r="E605" s="29" cm="1">
        <f t="array" ref="E605">MovingDayDD($D$3:D605)</f>
        <v>0</v>
      </c>
      <c r="F605" s="29">
        <f>IF(OR(C605&gt;總表!$B$30,C605=0),0,IF(E605=0,0,1+F604))</f>
        <v>0</v>
      </c>
      <c r="G605" s="29">
        <f t="shared" si="68"/>
        <v>0</v>
      </c>
      <c r="H605" s="42">
        <f t="shared" si="66"/>
        <v>0</v>
      </c>
      <c r="I605" s="43">
        <f t="shared" si="69"/>
        <v>0</v>
      </c>
      <c r="J605" s="42">
        <f t="shared" si="70"/>
        <v>0</v>
      </c>
      <c r="K605" s="43">
        <f t="shared" si="71"/>
        <v>0</v>
      </c>
      <c r="L605">
        <f t="shared" si="72"/>
        <v>126</v>
      </c>
      <c r="M605">
        <f>IF($G605="","",COUNTIF($G$3:$G605, $G605))</f>
        <v>557</v>
      </c>
      <c r="N605">
        <f t="shared" si="67"/>
        <v>683</v>
      </c>
      <c r="O605"/>
      <c r="P605"/>
      <c r="Q605"/>
    </row>
    <row r="606" spans="2:17">
      <c r="B606" s="30">
        <f>資料貼入!A606</f>
        <v>44342</v>
      </c>
      <c r="C606" s="38">
        <f>資料貼入!A606</f>
        <v>44342</v>
      </c>
      <c r="D606" s="29">
        <f>資料貼入!B606</f>
        <v>3002.83</v>
      </c>
      <c r="E606" s="29" cm="1">
        <f t="array" ref="E606">MovingDayDD($D$3:D606)</f>
        <v>0</v>
      </c>
      <c r="F606" s="29">
        <f>IF(OR(C606&gt;總表!$B$30,C606=0),0,IF(E606=0,0,1+F605))</f>
        <v>0</v>
      </c>
      <c r="G606" s="29">
        <f t="shared" si="68"/>
        <v>0</v>
      </c>
      <c r="H606" s="42">
        <f t="shared" si="66"/>
        <v>0</v>
      </c>
      <c r="I606" s="43">
        <f t="shared" si="69"/>
        <v>0</v>
      </c>
      <c r="J606" s="42">
        <f t="shared" si="70"/>
        <v>0</v>
      </c>
      <c r="K606" s="43">
        <f t="shared" si="71"/>
        <v>0</v>
      </c>
      <c r="L606">
        <f t="shared" si="72"/>
        <v>126</v>
      </c>
      <c r="M606">
        <f>IF($G606="","",COUNTIF($G$3:$G606, $G606))</f>
        <v>558</v>
      </c>
      <c r="N606">
        <f t="shared" si="67"/>
        <v>684</v>
      </c>
      <c r="O606"/>
      <c r="P606"/>
      <c r="Q606"/>
    </row>
    <row r="607" spans="2:17">
      <c r="B607" s="30">
        <f>資料貼入!A607</f>
        <v>44343</v>
      </c>
      <c r="C607" s="38">
        <f>資料貼入!A607</f>
        <v>44343</v>
      </c>
      <c r="D607" s="29">
        <f>資料貼入!B607</f>
        <v>-94884.42</v>
      </c>
      <c r="E607" s="29" cm="1">
        <f t="array" ref="E607">MovingDayDD($D$3:D607)</f>
        <v>-94884.419999999925</v>
      </c>
      <c r="F607" s="29">
        <f>IF(OR(C607&gt;總表!$B$30,C607=0),0,IF(E607=0,0,1+F606))</f>
        <v>1</v>
      </c>
      <c r="G607" s="29">
        <f t="shared" si="68"/>
        <v>1</v>
      </c>
      <c r="H607" s="42">
        <f t="shared" si="66"/>
        <v>0</v>
      </c>
      <c r="I607" s="43">
        <f t="shared" si="69"/>
        <v>1</v>
      </c>
      <c r="J607" s="42">
        <f t="shared" si="70"/>
        <v>44343</v>
      </c>
      <c r="K607" s="43">
        <f t="shared" si="71"/>
        <v>1</v>
      </c>
      <c r="L607">
        <f t="shared" si="72"/>
        <v>103</v>
      </c>
      <c r="M607">
        <f>IF($G607="","",COUNTIF($G$3:$G607, $G607))</f>
        <v>12</v>
      </c>
      <c r="N607">
        <f t="shared" si="67"/>
        <v>115</v>
      </c>
      <c r="O607"/>
      <c r="P607"/>
      <c r="Q607"/>
    </row>
    <row r="608" spans="2:17">
      <c r="B608" s="30">
        <f>資料貼入!A608</f>
        <v>44344</v>
      </c>
      <c r="C608" s="38">
        <f>資料貼入!A608</f>
        <v>44344</v>
      </c>
      <c r="D608" s="29">
        <f>資料貼入!B608</f>
        <v>211994.65000000002</v>
      </c>
      <c r="E608" s="29" cm="1">
        <f t="array" ref="E608">MovingDayDD($D$3:D608)</f>
        <v>0</v>
      </c>
      <c r="F608" s="29">
        <f>IF(OR(C608&gt;總表!$B$30,C608=0),0,IF(E608=0,0,1+F607))</f>
        <v>0</v>
      </c>
      <c r="G608" s="29">
        <f t="shared" si="68"/>
        <v>0</v>
      </c>
      <c r="H608" s="42">
        <f t="shared" si="66"/>
        <v>0</v>
      </c>
      <c r="I608" s="43">
        <f t="shared" si="69"/>
        <v>0</v>
      </c>
      <c r="J608" s="42">
        <f t="shared" si="70"/>
        <v>0</v>
      </c>
      <c r="K608" s="43">
        <f t="shared" si="71"/>
        <v>0</v>
      </c>
      <c r="L608">
        <f t="shared" si="72"/>
        <v>126</v>
      </c>
      <c r="M608">
        <f>IF($G608="","",COUNTIF($G$3:$G608, $G608))</f>
        <v>559</v>
      </c>
      <c r="N608">
        <f t="shared" si="67"/>
        <v>685</v>
      </c>
      <c r="O608"/>
      <c r="P608"/>
      <c r="Q608"/>
    </row>
    <row r="609" spans="2:17">
      <c r="B609" s="30">
        <f>資料貼入!A609</f>
        <v>44345</v>
      </c>
      <c r="C609" s="38">
        <f>資料貼入!A609</f>
        <v>44345</v>
      </c>
      <c r="D609" s="29">
        <f>資料貼入!B609</f>
        <v>0</v>
      </c>
      <c r="E609" s="29" cm="1">
        <f t="array" ref="E609">MovingDayDD($D$3:D609)</f>
        <v>0</v>
      </c>
      <c r="F609" s="29">
        <f>IF(OR(C609&gt;總表!$B$30,C609=0),0,IF(E609=0,0,1+F608))</f>
        <v>0</v>
      </c>
      <c r="G609" s="29">
        <f t="shared" si="68"/>
        <v>0</v>
      </c>
      <c r="H609" s="42">
        <f t="shared" si="66"/>
        <v>0</v>
      </c>
      <c r="I609" s="43">
        <f t="shared" si="69"/>
        <v>0</v>
      </c>
      <c r="J609" s="42">
        <f t="shared" si="70"/>
        <v>0</v>
      </c>
      <c r="K609" s="43">
        <f t="shared" si="71"/>
        <v>0</v>
      </c>
      <c r="L609">
        <f t="shared" si="72"/>
        <v>126</v>
      </c>
      <c r="M609">
        <f>IF($G609="","",COUNTIF($G$3:$G609, $G609))</f>
        <v>560</v>
      </c>
      <c r="N609">
        <f t="shared" si="67"/>
        <v>686</v>
      </c>
      <c r="O609"/>
      <c r="P609"/>
      <c r="Q609"/>
    </row>
    <row r="610" spans="2:17">
      <c r="B610" s="30">
        <f>資料貼入!A610</f>
        <v>44346</v>
      </c>
      <c r="C610" s="38">
        <f>資料貼入!A610</f>
        <v>44346</v>
      </c>
      <c r="D610" s="29">
        <f>資料貼入!B610</f>
        <v>0</v>
      </c>
      <c r="E610" s="29" cm="1">
        <f t="array" ref="E610">MovingDayDD($D$3:D610)</f>
        <v>0</v>
      </c>
      <c r="F610" s="29">
        <f>IF(OR(C610&gt;總表!$B$30,C610=0),0,IF(E610=0,0,1+F609))</f>
        <v>0</v>
      </c>
      <c r="G610" s="29">
        <f t="shared" si="68"/>
        <v>0</v>
      </c>
      <c r="H610" s="42">
        <f t="shared" si="66"/>
        <v>0</v>
      </c>
      <c r="I610" s="43">
        <f t="shared" si="69"/>
        <v>0</v>
      </c>
      <c r="J610" s="42">
        <f t="shared" si="70"/>
        <v>0</v>
      </c>
      <c r="K610" s="43">
        <f t="shared" si="71"/>
        <v>0</v>
      </c>
      <c r="L610">
        <f t="shared" si="72"/>
        <v>126</v>
      </c>
      <c r="M610">
        <f>IF($G610="","",COUNTIF($G$3:$G610, $G610))</f>
        <v>561</v>
      </c>
      <c r="N610">
        <f t="shared" si="67"/>
        <v>687</v>
      </c>
      <c r="O610"/>
      <c r="P610"/>
      <c r="Q610"/>
    </row>
    <row r="611" spans="2:17">
      <c r="B611" s="30">
        <f>資料貼入!A611</f>
        <v>44347</v>
      </c>
      <c r="C611" s="38">
        <f>資料貼入!A611</f>
        <v>44347</v>
      </c>
      <c r="D611" s="29">
        <f>資料貼入!B611</f>
        <v>50202.970000000016</v>
      </c>
      <c r="E611" s="29" cm="1">
        <f t="array" ref="E611">MovingDayDD($D$3:D611)</f>
        <v>0</v>
      </c>
      <c r="F611" s="29">
        <f>IF(OR(C611&gt;總表!$B$30,C611=0),0,IF(E611=0,0,1+F610))</f>
        <v>0</v>
      </c>
      <c r="G611" s="29">
        <f t="shared" si="68"/>
        <v>0</v>
      </c>
      <c r="H611" s="42">
        <f t="shared" si="66"/>
        <v>0</v>
      </c>
      <c r="I611" s="43">
        <f t="shared" si="69"/>
        <v>0</v>
      </c>
      <c r="J611" s="42">
        <f t="shared" si="70"/>
        <v>0</v>
      </c>
      <c r="K611" s="43">
        <f t="shared" si="71"/>
        <v>0</v>
      </c>
      <c r="L611">
        <f t="shared" si="72"/>
        <v>126</v>
      </c>
      <c r="M611">
        <f>IF($G611="","",COUNTIF($G$3:$G611, $G611))</f>
        <v>562</v>
      </c>
      <c r="N611">
        <f t="shared" si="67"/>
        <v>688</v>
      </c>
      <c r="O611"/>
      <c r="P611"/>
      <c r="Q611"/>
    </row>
    <row r="612" spans="2:17">
      <c r="B612" s="30">
        <f>資料貼入!A612</f>
        <v>44348</v>
      </c>
      <c r="C612" s="38">
        <f>資料貼入!A612</f>
        <v>44348</v>
      </c>
      <c r="D612" s="29">
        <f>資料貼入!B612</f>
        <v>21993.53</v>
      </c>
      <c r="E612" s="29" cm="1">
        <f t="array" ref="E612">MovingDayDD($D$3:D612)</f>
        <v>0</v>
      </c>
      <c r="F612" s="29">
        <f>IF(OR(C612&gt;總表!$B$30,C612=0),0,IF(E612=0,0,1+F611))</f>
        <v>0</v>
      </c>
      <c r="G612" s="29">
        <f t="shared" si="68"/>
        <v>0</v>
      </c>
      <c r="H612" s="42">
        <f t="shared" si="66"/>
        <v>0</v>
      </c>
      <c r="I612" s="43">
        <f t="shared" si="69"/>
        <v>0</v>
      </c>
      <c r="J612" s="42">
        <f t="shared" si="70"/>
        <v>0</v>
      </c>
      <c r="K612" s="43">
        <f t="shared" si="71"/>
        <v>0</v>
      </c>
      <c r="L612">
        <f t="shared" si="72"/>
        <v>126</v>
      </c>
      <c r="M612">
        <f>IF($G612="","",COUNTIF($G$3:$G612, $G612))</f>
        <v>563</v>
      </c>
      <c r="N612">
        <f t="shared" si="67"/>
        <v>689</v>
      </c>
      <c r="O612"/>
      <c r="P612"/>
      <c r="Q612"/>
    </row>
    <row r="613" spans="2:17">
      <c r="B613" s="30">
        <f>資料貼入!A613</f>
        <v>44349</v>
      </c>
      <c r="C613" s="38">
        <f>資料貼入!A613</f>
        <v>44349</v>
      </c>
      <c r="D613" s="29">
        <f>資料貼入!B613</f>
        <v>-51485.38</v>
      </c>
      <c r="E613" s="29" cm="1">
        <f t="array" ref="E613">MovingDayDD($D$3:D613)</f>
        <v>-51485.38000000082</v>
      </c>
      <c r="F613" s="29">
        <f>IF(OR(C613&gt;總表!$B$30,C613=0),0,IF(E613=0,0,1+F612))</f>
        <v>1</v>
      </c>
      <c r="G613" s="29">
        <f t="shared" si="68"/>
        <v>1</v>
      </c>
      <c r="H613" s="42">
        <f t="shared" si="66"/>
        <v>0</v>
      </c>
      <c r="I613" s="43">
        <f t="shared" si="69"/>
        <v>1</v>
      </c>
      <c r="J613" s="42">
        <f t="shared" si="70"/>
        <v>44349</v>
      </c>
      <c r="K613" s="43">
        <f t="shared" si="71"/>
        <v>1</v>
      </c>
      <c r="L613">
        <f t="shared" si="72"/>
        <v>103</v>
      </c>
      <c r="M613">
        <f>IF($G613="","",COUNTIF($G$3:$G613, $G613))</f>
        <v>13</v>
      </c>
      <c r="N613">
        <f t="shared" si="67"/>
        <v>116</v>
      </c>
      <c r="O613"/>
      <c r="P613"/>
      <c r="Q613"/>
    </row>
    <row r="614" spans="2:17">
      <c r="B614" s="30">
        <f>資料貼入!A614</f>
        <v>44350</v>
      </c>
      <c r="C614" s="38">
        <f>資料貼入!A614</f>
        <v>44350</v>
      </c>
      <c r="D614" s="29">
        <f>資料貼入!B614</f>
        <v>87172.82</v>
      </c>
      <c r="E614" s="29" cm="1">
        <f t="array" ref="E614">MovingDayDD($D$3:D614)</f>
        <v>0</v>
      </c>
      <c r="F614" s="29">
        <f>IF(OR(C614&gt;總表!$B$30,C614=0),0,IF(E614=0,0,1+F613))</f>
        <v>0</v>
      </c>
      <c r="G614" s="29">
        <f t="shared" si="68"/>
        <v>0</v>
      </c>
      <c r="H614" s="42">
        <f t="shared" si="66"/>
        <v>0</v>
      </c>
      <c r="I614" s="43">
        <f t="shared" si="69"/>
        <v>0</v>
      </c>
      <c r="J614" s="42">
        <f t="shared" si="70"/>
        <v>0</v>
      </c>
      <c r="K614" s="43">
        <f t="shared" si="71"/>
        <v>0</v>
      </c>
      <c r="L614">
        <f t="shared" si="72"/>
        <v>126</v>
      </c>
      <c r="M614">
        <f>IF($G614="","",COUNTIF($G$3:$G614, $G614))</f>
        <v>564</v>
      </c>
      <c r="N614">
        <f t="shared" si="67"/>
        <v>690</v>
      </c>
      <c r="O614"/>
      <c r="P614"/>
      <c r="Q614"/>
    </row>
    <row r="615" spans="2:17">
      <c r="B615" s="30">
        <f>資料貼入!A615</f>
        <v>44351</v>
      </c>
      <c r="C615" s="38">
        <f>資料貼入!A615</f>
        <v>44351</v>
      </c>
      <c r="D615" s="29">
        <f>資料貼入!B615</f>
        <v>-155759.95999999996</v>
      </c>
      <c r="E615" s="29" cm="1">
        <f t="array" ref="E615">MovingDayDD($D$3:D615)</f>
        <v>-155759.95999999996</v>
      </c>
      <c r="F615" s="29">
        <f>IF(OR(C615&gt;總表!$B$30,C615=0),0,IF(E615=0,0,1+F614))</f>
        <v>1</v>
      </c>
      <c r="G615" s="29">
        <f t="shared" si="68"/>
        <v>0</v>
      </c>
      <c r="H615" s="42">
        <f t="shared" si="66"/>
        <v>0</v>
      </c>
      <c r="I615" s="43">
        <f t="shared" si="69"/>
        <v>0</v>
      </c>
      <c r="J615" s="42">
        <f t="shared" si="70"/>
        <v>44351</v>
      </c>
      <c r="K615" s="43">
        <f t="shared" si="71"/>
        <v>0</v>
      </c>
      <c r="L615">
        <f t="shared" si="72"/>
        <v>126</v>
      </c>
      <c r="M615">
        <f>IF($G615="","",COUNTIF($G$3:$G615, $G615))</f>
        <v>565</v>
      </c>
      <c r="N615">
        <f t="shared" si="67"/>
        <v>691</v>
      </c>
      <c r="O615"/>
      <c r="P615"/>
      <c r="Q615"/>
    </row>
    <row r="616" spans="2:17">
      <c r="B616" s="30">
        <f>資料貼入!A616</f>
        <v>44352</v>
      </c>
      <c r="C616" s="38">
        <f>資料貼入!A616</f>
        <v>44352</v>
      </c>
      <c r="D616" s="29">
        <f>資料貼入!B616</f>
        <v>0</v>
      </c>
      <c r="E616" s="29" cm="1">
        <f t="array" ref="E616">MovingDayDD($D$3:D616)</f>
        <v>-155759.95999999996</v>
      </c>
      <c r="F616" s="29">
        <f>IF(OR(C616&gt;總表!$B$30,C616=0),0,IF(E616=0,0,1+F615))</f>
        <v>2</v>
      </c>
      <c r="G616" s="29">
        <f t="shared" si="68"/>
        <v>0</v>
      </c>
      <c r="H616" s="42">
        <f t="shared" si="66"/>
        <v>0</v>
      </c>
      <c r="I616" s="43">
        <f t="shared" si="69"/>
        <v>0</v>
      </c>
      <c r="J616" s="42">
        <f t="shared" si="70"/>
        <v>44352</v>
      </c>
      <c r="K616" s="43">
        <f t="shared" si="71"/>
        <v>0</v>
      </c>
      <c r="L616">
        <f t="shared" si="72"/>
        <v>126</v>
      </c>
      <c r="M616">
        <f>IF($G616="","",COUNTIF($G$3:$G616, $G616))</f>
        <v>566</v>
      </c>
      <c r="N616">
        <f t="shared" si="67"/>
        <v>692</v>
      </c>
      <c r="O616"/>
      <c r="P616"/>
      <c r="Q616"/>
    </row>
    <row r="617" spans="2:17">
      <c r="B617" s="30">
        <f>資料貼入!A617</f>
        <v>44353</v>
      </c>
      <c r="C617" s="38">
        <f>資料貼入!A617</f>
        <v>44353</v>
      </c>
      <c r="D617" s="29">
        <f>資料貼入!B617</f>
        <v>0</v>
      </c>
      <c r="E617" s="29" cm="1">
        <f t="array" ref="E617">MovingDayDD($D$3:D617)</f>
        <v>-155759.95999999996</v>
      </c>
      <c r="F617" s="29">
        <f>IF(OR(C617&gt;總表!$B$30,C617=0),0,IF(E617=0,0,1+F616))</f>
        <v>3</v>
      </c>
      <c r="G617" s="29">
        <f t="shared" si="68"/>
        <v>0</v>
      </c>
      <c r="H617" s="42">
        <f t="shared" si="66"/>
        <v>0</v>
      </c>
      <c r="I617" s="43">
        <f t="shared" si="69"/>
        <v>0</v>
      </c>
      <c r="J617" s="42">
        <f t="shared" si="70"/>
        <v>44353</v>
      </c>
      <c r="K617" s="43">
        <f t="shared" si="71"/>
        <v>0</v>
      </c>
      <c r="L617">
        <f t="shared" si="72"/>
        <v>126</v>
      </c>
      <c r="M617">
        <f>IF($G617="","",COUNTIF($G$3:$G617, $G617))</f>
        <v>567</v>
      </c>
      <c r="N617">
        <f t="shared" si="67"/>
        <v>693</v>
      </c>
      <c r="O617"/>
      <c r="P617"/>
      <c r="Q617"/>
    </row>
    <row r="618" spans="2:17">
      <c r="B618" s="30">
        <f>資料貼入!A618</f>
        <v>44354</v>
      </c>
      <c r="C618" s="38">
        <f>資料貼入!A618</f>
        <v>44354</v>
      </c>
      <c r="D618" s="29">
        <f>資料貼入!B618</f>
        <v>-19379.159999999989</v>
      </c>
      <c r="E618" s="29" cm="1">
        <f t="array" ref="E618">MovingDayDD($D$3:D618)</f>
        <v>-175139.12000000011</v>
      </c>
      <c r="F618" s="29">
        <f>IF(OR(C618&gt;總表!$B$30,C618=0),0,IF(E618=0,0,1+F617))</f>
        <v>4</v>
      </c>
      <c r="G618" s="29">
        <f t="shared" si="68"/>
        <v>0</v>
      </c>
      <c r="H618" s="42">
        <f t="shared" si="66"/>
        <v>0</v>
      </c>
      <c r="I618" s="43">
        <f t="shared" si="69"/>
        <v>0</v>
      </c>
      <c r="J618" s="42">
        <f t="shared" si="70"/>
        <v>44354</v>
      </c>
      <c r="K618" s="43">
        <f t="shared" si="71"/>
        <v>0</v>
      </c>
      <c r="L618">
        <f t="shared" si="72"/>
        <v>126</v>
      </c>
      <c r="M618">
        <f>IF($G618="","",COUNTIF($G$3:$G618, $G618))</f>
        <v>568</v>
      </c>
      <c r="N618">
        <f t="shared" si="67"/>
        <v>694</v>
      </c>
      <c r="O618"/>
      <c r="P618"/>
      <c r="Q618"/>
    </row>
    <row r="619" spans="2:17">
      <c r="B619" s="30">
        <f>資料貼入!A619</f>
        <v>44355</v>
      </c>
      <c r="C619" s="38">
        <f>資料貼入!A619</f>
        <v>44355</v>
      </c>
      <c r="D619" s="29">
        <f>資料貼入!B619</f>
        <v>-32656.53</v>
      </c>
      <c r="E619" s="29" cm="1">
        <f t="array" ref="E619">MovingDayDD($D$3:D619)</f>
        <v>-207795.65000000037</v>
      </c>
      <c r="F619" s="29">
        <f>IF(OR(C619&gt;總表!$B$30,C619=0),0,IF(E619=0,0,1+F618))</f>
        <v>5</v>
      </c>
      <c r="G619" s="29">
        <f t="shared" si="68"/>
        <v>0</v>
      </c>
      <c r="H619" s="42">
        <f t="shared" si="66"/>
        <v>0</v>
      </c>
      <c r="I619" s="43">
        <f t="shared" si="69"/>
        <v>0</v>
      </c>
      <c r="J619" s="42">
        <f t="shared" si="70"/>
        <v>44355</v>
      </c>
      <c r="K619" s="43">
        <f t="shared" si="71"/>
        <v>0</v>
      </c>
      <c r="L619">
        <f t="shared" si="72"/>
        <v>126</v>
      </c>
      <c r="M619">
        <f>IF($G619="","",COUNTIF($G$3:$G619, $G619))</f>
        <v>569</v>
      </c>
      <c r="N619">
        <f t="shared" si="67"/>
        <v>695</v>
      </c>
      <c r="O619"/>
      <c r="P619"/>
      <c r="Q619"/>
    </row>
    <row r="620" spans="2:17">
      <c r="B620" s="30">
        <f>資料貼入!A620</f>
        <v>44356</v>
      </c>
      <c r="C620" s="38">
        <f>資料貼入!A620</f>
        <v>44356</v>
      </c>
      <c r="D620" s="29">
        <f>資料貼入!B620</f>
        <v>-74343.72</v>
      </c>
      <c r="E620" s="29" cm="1">
        <f t="array" ref="E620">MovingDayDD($D$3:D620)</f>
        <v>-282139.37000000011</v>
      </c>
      <c r="F620" s="29">
        <f>IF(OR(C620&gt;總表!$B$30,C620=0),0,IF(E620=0,0,1+F619))</f>
        <v>6</v>
      </c>
      <c r="G620" s="29">
        <f t="shared" si="68"/>
        <v>0</v>
      </c>
      <c r="H620" s="42">
        <f t="shared" si="66"/>
        <v>0</v>
      </c>
      <c r="I620" s="43">
        <f t="shared" si="69"/>
        <v>0</v>
      </c>
      <c r="J620" s="42">
        <f t="shared" si="70"/>
        <v>44356</v>
      </c>
      <c r="K620" s="43">
        <f t="shared" si="71"/>
        <v>0</v>
      </c>
      <c r="L620">
        <f t="shared" si="72"/>
        <v>126</v>
      </c>
      <c r="M620">
        <f>IF($G620="","",COUNTIF($G$3:$G620, $G620))</f>
        <v>570</v>
      </c>
      <c r="N620">
        <f t="shared" si="67"/>
        <v>696</v>
      </c>
      <c r="O620"/>
      <c r="P620"/>
      <c r="Q620"/>
    </row>
    <row r="621" spans="2:17">
      <c r="B621" s="30">
        <f>資料貼入!A621</f>
        <v>44357</v>
      </c>
      <c r="C621" s="38">
        <f>資料貼入!A621</f>
        <v>44357</v>
      </c>
      <c r="D621" s="29">
        <f>資料貼入!B621</f>
        <v>-3566.4599999999991</v>
      </c>
      <c r="E621" s="29" cm="1">
        <f t="array" ref="E621">MovingDayDD($D$3:D621)</f>
        <v>-285705.83000000007</v>
      </c>
      <c r="F621" s="29">
        <f>IF(OR(C621&gt;總表!$B$30,C621=0),0,IF(E621=0,0,1+F620))</f>
        <v>7</v>
      </c>
      <c r="G621" s="29">
        <f t="shared" si="68"/>
        <v>0</v>
      </c>
      <c r="H621" s="42">
        <f t="shared" si="66"/>
        <v>0</v>
      </c>
      <c r="I621" s="43">
        <f t="shared" si="69"/>
        <v>0</v>
      </c>
      <c r="J621" s="42">
        <f t="shared" si="70"/>
        <v>44357</v>
      </c>
      <c r="K621" s="43">
        <f t="shared" si="71"/>
        <v>0</v>
      </c>
      <c r="L621">
        <f t="shared" si="72"/>
        <v>126</v>
      </c>
      <c r="M621">
        <f>IF($G621="","",COUNTIF($G$3:$G621, $G621))</f>
        <v>571</v>
      </c>
      <c r="N621">
        <f t="shared" si="67"/>
        <v>697</v>
      </c>
      <c r="O621"/>
      <c r="P621"/>
      <c r="Q621"/>
    </row>
    <row r="622" spans="2:17">
      <c r="B622" s="30">
        <f>資料貼入!A622</f>
        <v>44358</v>
      </c>
      <c r="C622" s="38">
        <f>資料貼入!A622</f>
        <v>44358</v>
      </c>
      <c r="D622" s="29">
        <f>資料貼入!B622</f>
        <v>43589.17</v>
      </c>
      <c r="E622" s="29" cm="1">
        <f t="array" ref="E622">MovingDayDD($D$3:D622)</f>
        <v>-242116.66000000015</v>
      </c>
      <c r="F622" s="29">
        <f>IF(OR(C622&gt;總表!$B$30,C622=0),0,IF(E622=0,0,1+F621))</f>
        <v>8</v>
      </c>
      <c r="G622" s="29">
        <f t="shared" si="68"/>
        <v>0</v>
      </c>
      <c r="H622" s="42">
        <f t="shared" si="66"/>
        <v>0</v>
      </c>
      <c r="I622" s="43">
        <f t="shared" si="69"/>
        <v>0</v>
      </c>
      <c r="J622" s="42">
        <f t="shared" si="70"/>
        <v>44358</v>
      </c>
      <c r="K622" s="43">
        <f t="shared" si="71"/>
        <v>0</v>
      </c>
      <c r="L622">
        <f t="shared" si="72"/>
        <v>126</v>
      </c>
      <c r="M622">
        <f>IF($G622="","",COUNTIF($G$3:$G622, $G622))</f>
        <v>572</v>
      </c>
      <c r="N622">
        <f t="shared" si="67"/>
        <v>698</v>
      </c>
      <c r="O622"/>
      <c r="P622"/>
      <c r="Q622"/>
    </row>
    <row r="623" spans="2:17">
      <c r="B623" s="30">
        <f>資料貼入!A623</f>
        <v>44359</v>
      </c>
      <c r="C623" s="38">
        <f>資料貼入!A623</f>
        <v>44359</v>
      </c>
      <c r="D623" s="29">
        <f>資料貼入!B623</f>
        <v>0</v>
      </c>
      <c r="E623" s="29" cm="1">
        <f t="array" ref="E623">MovingDayDD($D$3:D623)</f>
        <v>-242116.66000000015</v>
      </c>
      <c r="F623" s="29">
        <f>IF(OR(C623&gt;總表!$B$30,C623=0),0,IF(E623=0,0,1+F622))</f>
        <v>9</v>
      </c>
      <c r="G623" s="29">
        <f t="shared" si="68"/>
        <v>0</v>
      </c>
      <c r="H623" s="42">
        <f t="shared" si="66"/>
        <v>0</v>
      </c>
      <c r="I623" s="43">
        <f t="shared" si="69"/>
        <v>0</v>
      </c>
      <c r="J623" s="42">
        <f t="shared" si="70"/>
        <v>44359</v>
      </c>
      <c r="K623" s="43">
        <f t="shared" si="71"/>
        <v>0</v>
      </c>
      <c r="L623">
        <f t="shared" si="72"/>
        <v>126</v>
      </c>
      <c r="M623">
        <f>IF($G623="","",COUNTIF($G$3:$G623, $G623))</f>
        <v>573</v>
      </c>
      <c r="N623">
        <f t="shared" si="67"/>
        <v>699</v>
      </c>
      <c r="O623"/>
      <c r="P623"/>
      <c r="Q623"/>
    </row>
    <row r="624" spans="2:17">
      <c r="B624" s="30">
        <f>資料貼入!A624</f>
        <v>44360</v>
      </c>
      <c r="C624" s="38">
        <f>資料貼入!A624</f>
        <v>44360</v>
      </c>
      <c r="D624" s="29">
        <f>資料貼入!B624</f>
        <v>0</v>
      </c>
      <c r="E624" s="29" cm="1">
        <f t="array" ref="E624">MovingDayDD($D$3:D624)</f>
        <v>-242116.66000000015</v>
      </c>
      <c r="F624" s="29">
        <f>IF(OR(C624&gt;總表!$B$30,C624=0),0,IF(E624=0,0,1+F623))</f>
        <v>10</v>
      </c>
      <c r="G624" s="29">
        <f t="shared" si="68"/>
        <v>0</v>
      </c>
      <c r="H624" s="42">
        <f t="shared" si="66"/>
        <v>0</v>
      </c>
      <c r="I624" s="43">
        <f t="shared" si="69"/>
        <v>0</v>
      </c>
      <c r="J624" s="42">
        <f t="shared" si="70"/>
        <v>44360</v>
      </c>
      <c r="K624" s="43">
        <f t="shared" si="71"/>
        <v>0</v>
      </c>
      <c r="L624">
        <f t="shared" si="72"/>
        <v>126</v>
      </c>
      <c r="M624">
        <f>IF($G624="","",COUNTIF($G$3:$G624, $G624))</f>
        <v>574</v>
      </c>
      <c r="N624">
        <f t="shared" si="67"/>
        <v>700</v>
      </c>
      <c r="O624"/>
      <c r="P624"/>
      <c r="Q624"/>
    </row>
    <row r="625" spans="2:17">
      <c r="B625" s="30">
        <f>資料貼入!A625</f>
        <v>44361</v>
      </c>
      <c r="C625" s="38">
        <f>資料貼入!A625</f>
        <v>44361</v>
      </c>
      <c r="D625" s="29">
        <f>資料貼入!B625</f>
        <v>0</v>
      </c>
      <c r="E625" s="29" cm="1">
        <f t="array" ref="E625">MovingDayDD($D$3:D625)</f>
        <v>-242116.66000000015</v>
      </c>
      <c r="F625" s="29">
        <f>IF(OR(C625&gt;總表!$B$30,C625=0),0,IF(E625=0,0,1+F624))</f>
        <v>11</v>
      </c>
      <c r="G625" s="29">
        <f t="shared" si="68"/>
        <v>0</v>
      </c>
      <c r="H625" s="42">
        <f t="shared" si="66"/>
        <v>0</v>
      </c>
      <c r="I625" s="43">
        <f t="shared" si="69"/>
        <v>0</v>
      </c>
      <c r="J625" s="42">
        <f t="shared" si="70"/>
        <v>44361</v>
      </c>
      <c r="K625" s="43">
        <f t="shared" si="71"/>
        <v>0</v>
      </c>
      <c r="L625">
        <f t="shared" si="72"/>
        <v>126</v>
      </c>
      <c r="M625">
        <f>IF($G625="","",COUNTIF($G$3:$G625, $G625))</f>
        <v>575</v>
      </c>
      <c r="N625">
        <f t="shared" si="67"/>
        <v>701</v>
      </c>
      <c r="O625"/>
      <c r="P625"/>
      <c r="Q625"/>
    </row>
    <row r="626" spans="2:17">
      <c r="B626" s="30">
        <f>資料貼入!A626</f>
        <v>44362</v>
      </c>
      <c r="C626" s="38">
        <f>資料貼入!A626</f>
        <v>44362</v>
      </c>
      <c r="D626" s="29">
        <f>資料貼入!B626</f>
        <v>193283.08</v>
      </c>
      <c r="E626" s="29" cm="1">
        <f t="array" ref="E626">MovingDayDD($D$3:D626)</f>
        <v>-48833.580000000075</v>
      </c>
      <c r="F626" s="29">
        <f>IF(OR(C626&gt;總表!$B$30,C626=0),0,IF(E626=0,0,1+F625))</f>
        <v>12</v>
      </c>
      <c r="G626" s="29">
        <f t="shared" si="68"/>
        <v>0</v>
      </c>
      <c r="H626" s="42">
        <f t="shared" si="66"/>
        <v>0</v>
      </c>
      <c r="I626" s="43">
        <f t="shared" si="69"/>
        <v>0</v>
      </c>
      <c r="J626" s="42">
        <f t="shared" si="70"/>
        <v>44362</v>
      </c>
      <c r="K626" s="43">
        <f t="shared" si="71"/>
        <v>0</v>
      </c>
      <c r="L626">
        <f t="shared" si="72"/>
        <v>126</v>
      </c>
      <c r="M626">
        <f>IF($G626="","",COUNTIF($G$3:$G626, $G626))</f>
        <v>576</v>
      </c>
      <c r="N626">
        <f t="shared" si="67"/>
        <v>702</v>
      </c>
      <c r="O626"/>
      <c r="P626"/>
      <c r="Q626"/>
    </row>
    <row r="627" spans="2:17">
      <c r="B627" s="30">
        <f>資料貼入!A627</f>
        <v>44363</v>
      </c>
      <c r="C627" s="38">
        <f>資料貼入!A627</f>
        <v>44363</v>
      </c>
      <c r="D627" s="29">
        <f>資料貼入!B627</f>
        <v>-140629.85999999999</v>
      </c>
      <c r="E627" s="29" cm="1">
        <f t="array" ref="E627">MovingDayDD($D$3:D627)</f>
        <v>-189463.44000000041</v>
      </c>
      <c r="F627" s="29">
        <f>IF(OR(C627&gt;總表!$B$30,C627=0),0,IF(E627=0,0,1+F626))</f>
        <v>13</v>
      </c>
      <c r="G627" s="29">
        <f t="shared" si="68"/>
        <v>0</v>
      </c>
      <c r="H627" s="42">
        <f t="shared" si="66"/>
        <v>0</v>
      </c>
      <c r="I627" s="43">
        <f t="shared" si="69"/>
        <v>0</v>
      </c>
      <c r="J627" s="42">
        <f t="shared" si="70"/>
        <v>44363</v>
      </c>
      <c r="K627" s="43">
        <f t="shared" si="71"/>
        <v>0</v>
      </c>
      <c r="L627">
        <f t="shared" si="72"/>
        <v>126</v>
      </c>
      <c r="M627">
        <f>IF($G627="","",COUNTIF($G$3:$G627, $G627))</f>
        <v>577</v>
      </c>
      <c r="N627">
        <f t="shared" si="67"/>
        <v>703</v>
      </c>
      <c r="O627"/>
      <c r="P627"/>
      <c r="Q627"/>
    </row>
    <row r="628" spans="2:17">
      <c r="B628" s="30">
        <f>資料貼入!A628</f>
        <v>44364</v>
      </c>
      <c r="C628" s="38">
        <f>資料貼入!A628</f>
        <v>44364</v>
      </c>
      <c r="D628" s="29">
        <f>資料貼入!B628</f>
        <v>-136314.76999999999</v>
      </c>
      <c r="E628" s="29" cm="1">
        <f t="array" ref="E628">MovingDayDD($D$3:D628)</f>
        <v>-325778.20999999996</v>
      </c>
      <c r="F628" s="29">
        <f>IF(OR(C628&gt;總表!$B$30,C628=0),0,IF(E628=0,0,1+F627))</f>
        <v>14</v>
      </c>
      <c r="G628" s="29">
        <f t="shared" si="68"/>
        <v>0</v>
      </c>
      <c r="H628" s="42">
        <f t="shared" si="66"/>
        <v>0</v>
      </c>
      <c r="I628" s="43">
        <f t="shared" si="69"/>
        <v>0</v>
      </c>
      <c r="J628" s="42">
        <f t="shared" si="70"/>
        <v>44364</v>
      </c>
      <c r="K628" s="43">
        <f t="shared" si="71"/>
        <v>0</v>
      </c>
      <c r="L628">
        <f t="shared" si="72"/>
        <v>126</v>
      </c>
      <c r="M628">
        <f>IF($G628="","",COUNTIF($G$3:$G628, $G628))</f>
        <v>578</v>
      </c>
      <c r="N628">
        <f t="shared" si="67"/>
        <v>704</v>
      </c>
      <c r="O628"/>
      <c r="P628"/>
      <c r="Q628"/>
    </row>
    <row r="629" spans="2:17">
      <c r="B629" s="30">
        <f>資料貼入!A629</f>
        <v>44365</v>
      </c>
      <c r="C629" s="38">
        <f>資料貼入!A629</f>
        <v>44365</v>
      </c>
      <c r="D629" s="29">
        <f>資料貼入!B629</f>
        <v>-16228.77</v>
      </c>
      <c r="E629" s="29" cm="1">
        <f t="array" ref="E629">MovingDayDD($D$3:D629)</f>
        <v>-342006.97999999952</v>
      </c>
      <c r="F629" s="29">
        <f>IF(OR(C629&gt;總表!$B$30,C629=0),0,IF(E629=0,0,1+F628))</f>
        <v>15</v>
      </c>
      <c r="G629" s="29">
        <f t="shared" si="68"/>
        <v>0</v>
      </c>
      <c r="H629" s="42">
        <f t="shared" si="66"/>
        <v>0</v>
      </c>
      <c r="I629" s="43">
        <f t="shared" si="69"/>
        <v>0</v>
      </c>
      <c r="J629" s="42">
        <f t="shared" si="70"/>
        <v>44365</v>
      </c>
      <c r="K629" s="43">
        <f t="shared" si="71"/>
        <v>0</v>
      </c>
      <c r="L629">
        <f t="shared" si="72"/>
        <v>126</v>
      </c>
      <c r="M629">
        <f>IF($G629="","",COUNTIF($G$3:$G629, $G629))</f>
        <v>579</v>
      </c>
      <c r="N629">
        <f t="shared" si="67"/>
        <v>705</v>
      </c>
      <c r="O629"/>
      <c r="P629"/>
      <c r="Q629"/>
    </row>
    <row r="630" spans="2:17">
      <c r="B630" s="30">
        <f>資料貼入!A630</f>
        <v>44366</v>
      </c>
      <c r="C630" s="38">
        <f>資料貼入!A630</f>
        <v>44366</v>
      </c>
      <c r="D630" s="29">
        <f>資料貼入!B630</f>
        <v>0</v>
      </c>
      <c r="E630" s="29" cm="1">
        <f t="array" ref="E630">MovingDayDD($D$3:D630)</f>
        <v>-342006.97999999952</v>
      </c>
      <c r="F630" s="29">
        <f>IF(OR(C630&gt;總表!$B$30,C630=0),0,IF(E630=0,0,1+F629))</f>
        <v>16</v>
      </c>
      <c r="G630" s="29">
        <f t="shared" si="68"/>
        <v>0</v>
      </c>
      <c r="H630" s="42">
        <f t="shared" si="66"/>
        <v>0</v>
      </c>
      <c r="I630" s="43">
        <f t="shared" si="69"/>
        <v>0</v>
      </c>
      <c r="J630" s="42">
        <f t="shared" si="70"/>
        <v>44366</v>
      </c>
      <c r="K630" s="43">
        <f t="shared" si="71"/>
        <v>0</v>
      </c>
      <c r="L630">
        <f t="shared" si="72"/>
        <v>126</v>
      </c>
      <c r="M630">
        <f>IF($G630="","",COUNTIF($G$3:$G630, $G630))</f>
        <v>580</v>
      </c>
      <c r="N630">
        <f t="shared" si="67"/>
        <v>706</v>
      </c>
      <c r="O630"/>
      <c r="P630"/>
      <c r="Q630"/>
    </row>
    <row r="631" spans="2:17">
      <c r="B631" s="30">
        <f>資料貼入!A631</f>
        <v>44367</v>
      </c>
      <c r="C631" s="38">
        <f>資料貼入!A631</f>
        <v>44367</v>
      </c>
      <c r="D631" s="29">
        <f>資料貼入!B631</f>
        <v>0</v>
      </c>
      <c r="E631" s="29" cm="1">
        <f t="array" ref="E631">MovingDayDD($D$3:D631)</f>
        <v>-342006.97999999952</v>
      </c>
      <c r="F631" s="29">
        <f>IF(OR(C631&gt;總表!$B$30,C631=0),0,IF(E631=0,0,1+F630))</f>
        <v>17</v>
      </c>
      <c r="G631" s="29">
        <f t="shared" si="68"/>
        <v>0</v>
      </c>
      <c r="H631" s="42">
        <f t="shared" si="66"/>
        <v>0</v>
      </c>
      <c r="I631" s="43">
        <f t="shared" si="69"/>
        <v>0</v>
      </c>
      <c r="J631" s="42">
        <f t="shared" si="70"/>
        <v>44367</v>
      </c>
      <c r="K631" s="43">
        <f t="shared" si="71"/>
        <v>0</v>
      </c>
      <c r="L631">
        <f t="shared" si="72"/>
        <v>126</v>
      </c>
      <c r="M631">
        <f>IF($G631="","",COUNTIF($G$3:$G631, $G631))</f>
        <v>581</v>
      </c>
      <c r="N631">
        <f t="shared" si="67"/>
        <v>707</v>
      </c>
      <c r="O631"/>
      <c r="P631"/>
      <c r="Q631"/>
    </row>
    <row r="632" spans="2:17">
      <c r="B632" s="30">
        <f>資料貼入!A632</f>
        <v>44368</v>
      </c>
      <c r="C632" s="38">
        <f>資料貼入!A632</f>
        <v>44368</v>
      </c>
      <c r="D632" s="29">
        <f>資料貼入!B632</f>
        <v>72275.37</v>
      </c>
      <c r="E632" s="29" cm="1">
        <f t="array" ref="E632">MovingDayDD($D$3:D632)</f>
        <v>-269731.6099999994</v>
      </c>
      <c r="F632" s="29">
        <f>IF(OR(C632&gt;總表!$B$30,C632=0),0,IF(E632=0,0,1+F631))</f>
        <v>18</v>
      </c>
      <c r="G632" s="29">
        <f t="shared" si="68"/>
        <v>0</v>
      </c>
      <c r="H632" s="42">
        <f t="shared" si="66"/>
        <v>0</v>
      </c>
      <c r="I632" s="43">
        <f t="shared" si="69"/>
        <v>0</v>
      </c>
      <c r="J632" s="42">
        <f t="shared" si="70"/>
        <v>44368</v>
      </c>
      <c r="K632" s="43">
        <f t="shared" si="71"/>
        <v>0</v>
      </c>
      <c r="L632">
        <f t="shared" si="72"/>
        <v>126</v>
      </c>
      <c r="M632">
        <f>IF($G632="","",COUNTIF($G$3:$G632, $G632))</f>
        <v>582</v>
      </c>
      <c r="N632">
        <f t="shared" si="67"/>
        <v>708</v>
      </c>
      <c r="O632"/>
      <c r="P632"/>
      <c r="Q632"/>
    </row>
    <row r="633" spans="2:17">
      <c r="B633" s="30">
        <f>資料貼入!A633</f>
        <v>44369</v>
      </c>
      <c r="C633" s="38">
        <f>資料貼入!A633</f>
        <v>44369</v>
      </c>
      <c r="D633" s="29">
        <f>資料貼入!B633</f>
        <v>-133414.42000000001</v>
      </c>
      <c r="E633" s="29" cm="1">
        <f t="array" ref="E633">MovingDayDD($D$3:D633)</f>
        <v>-403146.02999999933</v>
      </c>
      <c r="F633" s="29">
        <f>IF(OR(C633&gt;總表!$B$30,C633=0),0,IF(E633=0,0,1+F632))</f>
        <v>19</v>
      </c>
      <c r="G633" s="29">
        <f t="shared" si="68"/>
        <v>0</v>
      </c>
      <c r="H633" s="42">
        <f t="shared" si="66"/>
        <v>0</v>
      </c>
      <c r="I633" s="43">
        <f t="shared" si="69"/>
        <v>0</v>
      </c>
      <c r="J633" s="42">
        <f t="shared" si="70"/>
        <v>44369</v>
      </c>
      <c r="K633" s="43">
        <f t="shared" si="71"/>
        <v>0</v>
      </c>
      <c r="L633">
        <f t="shared" si="72"/>
        <v>126</v>
      </c>
      <c r="M633">
        <f>IF($G633="","",COUNTIF($G$3:$G633, $G633))</f>
        <v>583</v>
      </c>
      <c r="N633">
        <f t="shared" si="67"/>
        <v>709</v>
      </c>
      <c r="O633"/>
      <c r="P633"/>
      <c r="Q633"/>
    </row>
    <row r="634" spans="2:17">
      <c r="B634" s="30">
        <f>資料貼入!A634</f>
        <v>44370</v>
      </c>
      <c r="C634" s="38">
        <f>資料貼入!A634</f>
        <v>44370</v>
      </c>
      <c r="D634" s="29">
        <f>資料貼入!B634</f>
        <v>7714.8599999999951</v>
      </c>
      <c r="E634" s="29" cm="1">
        <f t="array" ref="E634">MovingDayDD($D$3:D634)</f>
        <v>-395431.16999999899</v>
      </c>
      <c r="F634" s="29">
        <f>IF(OR(C634&gt;總表!$B$30,C634=0),0,IF(E634=0,0,1+F633))</f>
        <v>20</v>
      </c>
      <c r="G634" s="29">
        <f t="shared" si="68"/>
        <v>0</v>
      </c>
      <c r="H634" s="42">
        <f t="shared" si="66"/>
        <v>0</v>
      </c>
      <c r="I634" s="43">
        <f t="shared" si="69"/>
        <v>0</v>
      </c>
      <c r="J634" s="42">
        <f t="shared" si="70"/>
        <v>44370</v>
      </c>
      <c r="K634" s="43">
        <f t="shared" si="71"/>
        <v>0</v>
      </c>
      <c r="L634">
        <f t="shared" si="72"/>
        <v>126</v>
      </c>
      <c r="M634">
        <f>IF($G634="","",COUNTIF($G$3:$G634, $G634))</f>
        <v>584</v>
      </c>
      <c r="N634">
        <f t="shared" si="67"/>
        <v>710</v>
      </c>
      <c r="O634"/>
      <c r="P634"/>
      <c r="Q634"/>
    </row>
    <row r="635" spans="2:17">
      <c r="B635" s="30">
        <f>資料貼入!A635</f>
        <v>44371</v>
      </c>
      <c r="C635" s="38">
        <f>資料貼入!A635</f>
        <v>44371</v>
      </c>
      <c r="D635" s="29">
        <f>資料貼入!B635</f>
        <v>15285.880000000001</v>
      </c>
      <c r="E635" s="29" cm="1">
        <f t="array" ref="E635">MovingDayDD($D$3:D635)</f>
        <v>-380145.28999999911</v>
      </c>
      <c r="F635" s="29">
        <f>IF(OR(C635&gt;總表!$B$30,C635=0),0,IF(E635=0,0,1+F634))</f>
        <v>21</v>
      </c>
      <c r="G635" s="29">
        <f t="shared" si="68"/>
        <v>0</v>
      </c>
      <c r="H635" s="42">
        <f t="shared" si="66"/>
        <v>0</v>
      </c>
      <c r="I635" s="43">
        <f t="shared" si="69"/>
        <v>0</v>
      </c>
      <c r="J635" s="42">
        <f t="shared" si="70"/>
        <v>44371</v>
      </c>
      <c r="K635" s="43">
        <f t="shared" si="71"/>
        <v>0</v>
      </c>
      <c r="L635">
        <f t="shared" si="72"/>
        <v>126</v>
      </c>
      <c r="M635">
        <f>IF($G635="","",COUNTIF($G$3:$G635, $G635))</f>
        <v>585</v>
      </c>
      <c r="N635">
        <f t="shared" si="67"/>
        <v>711</v>
      </c>
      <c r="O635"/>
      <c r="P635"/>
      <c r="Q635"/>
    </row>
    <row r="636" spans="2:17">
      <c r="B636" s="30">
        <f>資料貼入!A636</f>
        <v>44372</v>
      </c>
      <c r="C636" s="38">
        <f>資料貼入!A636</f>
        <v>44372</v>
      </c>
      <c r="D636" s="29">
        <f>資料貼入!B636</f>
        <v>105290.84</v>
      </c>
      <c r="E636" s="29" cm="1">
        <f t="array" ref="E636">MovingDayDD($D$3:D636)</f>
        <v>-274854.44999999925</v>
      </c>
      <c r="F636" s="29">
        <f>IF(OR(C636&gt;總表!$B$30,C636=0),0,IF(E636=0,0,1+F635))</f>
        <v>22</v>
      </c>
      <c r="G636" s="29">
        <f t="shared" si="68"/>
        <v>0</v>
      </c>
      <c r="H636" s="42">
        <f t="shared" si="66"/>
        <v>0</v>
      </c>
      <c r="I636" s="43">
        <f t="shared" si="69"/>
        <v>0</v>
      </c>
      <c r="J636" s="42">
        <f t="shared" si="70"/>
        <v>44372</v>
      </c>
      <c r="K636" s="43">
        <f t="shared" si="71"/>
        <v>0</v>
      </c>
      <c r="L636">
        <f t="shared" si="72"/>
        <v>126</v>
      </c>
      <c r="M636">
        <f>IF($G636="","",COUNTIF($G$3:$G636, $G636))</f>
        <v>586</v>
      </c>
      <c r="N636">
        <f t="shared" si="67"/>
        <v>712</v>
      </c>
      <c r="O636"/>
      <c r="P636"/>
      <c r="Q636"/>
    </row>
    <row r="637" spans="2:17">
      <c r="B637" s="30">
        <f>資料貼入!A637</f>
        <v>44373</v>
      </c>
      <c r="C637" s="38">
        <f>資料貼入!A637</f>
        <v>44373</v>
      </c>
      <c r="D637" s="29">
        <f>資料貼入!B637</f>
        <v>0</v>
      </c>
      <c r="E637" s="29" cm="1">
        <f t="array" ref="E637">MovingDayDD($D$3:D637)</f>
        <v>-274854.44999999925</v>
      </c>
      <c r="F637" s="29">
        <f>IF(OR(C637&gt;總表!$B$30,C637=0),0,IF(E637=0,0,1+F636))</f>
        <v>23</v>
      </c>
      <c r="G637" s="29">
        <f t="shared" si="68"/>
        <v>0</v>
      </c>
      <c r="H637" s="42">
        <f t="shared" si="66"/>
        <v>0</v>
      </c>
      <c r="I637" s="43">
        <f t="shared" si="69"/>
        <v>0</v>
      </c>
      <c r="J637" s="42">
        <f t="shared" si="70"/>
        <v>44373</v>
      </c>
      <c r="K637" s="43">
        <f t="shared" si="71"/>
        <v>0</v>
      </c>
      <c r="L637">
        <f t="shared" si="72"/>
        <v>126</v>
      </c>
      <c r="M637">
        <f>IF($G637="","",COUNTIF($G$3:$G637, $G637))</f>
        <v>587</v>
      </c>
      <c r="N637">
        <f t="shared" si="67"/>
        <v>713</v>
      </c>
      <c r="O637"/>
      <c r="P637"/>
      <c r="Q637"/>
    </row>
    <row r="638" spans="2:17">
      <c r="B638" s="30">
        <f>資料貼入!A638</f>
        <v>44374</v>
      </c>
      <c r="C638" s="38">
        <f>資料貼入!A638</f>
        <v>44374</v>
      </c>
      <c r="D638" s="29">
        <f>資料貼入!B638</f>
        <v>0</v>
      </c>
      <c r="E638" s="29" cm="1">
        <f t="array" ref="E638">MovingDayDD($D$3:D638)</f>
        <v>-274854.44999999925</v>
      </c>
      <c r="F638" s="29">
        <f>IF(OR(C638&gt;總表!$B$30,C638=0),0,IF(E638=0,0,1+F637))</f>
        <v>24</v>
      </c>
      <c r="G638" s="29">
        <f t="shared" si="68"/>
        <v>0</v>
      </c>
      <c r="H638" s="42">
        <f t="shared" si="66"/>
        <v>0</v>
      </c>
      <c r="I638" s="43">
        <f t="shared" si="69"/>
        <v>0</v>
      </c>
      <c r="J638" s="42">
        <f t="shared" si="70"/>
        <v>44374</v>
      </c>
      <c r="K638" s="43">
        <f t="shared" si="71"/>
        <v>0</v>
      </c>
      <c r="L638">
        <f t="shared" si="72"/>
        <v>126</v>
      </c>
      <c r="M638">
        <f>IF($G638="","",COUNTIF($G$3:$G638, $G638))</f>
        <v>588</v>
      </c>
      <c r="N638">
        <f t="shared" si="67"/>
        <v>714</v>
      </c>
      <c r="O638"/>
      <c r="P638"/>
      <c r="Q638"/>
    </row>
    <row r="639" spans="2:17">
      <c r="B639" s="30">
        <f>資料貼入!A639</f>
        <v>44375</v>
      </c>
      <c r="C639" s="38">
        <f>資料貼入!A639</f>
        <v>44375</v>
      </c>
      <c r="D639" s="29">
        <f>資料貼入!B639</f>
        <v>75076.53</v>
      </c>
      <c r="E639" s="29" cm="1">
        <f t="array" ref="E639">MovingDayDD($D$3:D639)</f>
        <v>-199777.91999999899</v>
      </c>
      <c r="F639" s="29">
        <f>IF(OR(C639&gt;總表!$B$30,C639=0),0,IF(E639=0,0,1+F638))</f>
        <v>25</v>
      </c>
      <c r="G639" s="29">
        <f t="shared" si="68"/>
        <v>0</v>
      </c>
      <c r="H639" s="42">
        <f t="shared" si="66"/>
        <v>0</v>
      </c>
      <c r="I639" s="43">
        <f t="shared" si="69"/>
        <v>0</v>
      </c>
      <c r="J639" s="42">
        <f t="shared" si="70"/>
        <v>44375</v>
      </c>
      <c r="K639" s="43">
        <f t="shared" si="71"/>
        <v>0</v>
      </c>
      <c r="L639">
        <f t="shared" si="72"/>
        <v>126</v>
      </c>
      <c r="M639">
        <f>IF($G639="","",COUNTIF($G$3:$G639, $G639))</f>
        <v>589</v>
      </c>
      <c r="N639">
        <f t="shared" si="67"/>
        <v>715</v>
      </c>
      <c r="O639"/>
      <c r="P639"/>
      <c r="Q639"/>
    </row>
    <row r="640" spans="2:17">
      <c r="B640" s="30">
        <f>資料貼入!A640</f>
        <v>44376</v>
      </c>
      <c r="C640" s="38">
        <f>資料貼入!A640</f>
        <v>44376</v>
      </c>
      <c r="D640" s="29">
        <f>資料貼入!B640</f>
        <v>-35412.179999999993</v>
      </c>
      <c r="E640" s="29" cm="1">
        <f t="array" ref="E640">MovingDayDD($D$3:D640)</f>
        <v>-235190.0999999987</v>
      </c>
      <c r="F640" s="29">
        <f>IF(OR(C640&gt;總表!$B$30,C640=0),0,IF(E640=0,0,1+F639))</f>
        <v>26</v>
      </c>
      <c r="G640" s="29">
        <f t="shared" si="68"/>
        <v>26</v>
      </c>
      <c r="H640" s="42">
        <f t="shared" si="66"/>
        <v>0</v>
      </c>
      <c r="I640" s="43">
        <f t="shared" si="69"/>
        <v>26</v>
      </c>
      <c r="J640" s="42">
        <f t="shared" si="70"/>
        <v>44376</v>
      </c>
      <c r="K640" s="43">
        <f t="shared" si="71"/>
        <v>26</v>
      </c>
      <c r="L640">
        <f t="shared" si="72"/>
        <v>23</v>
      </c>
      <c r="M640">
        <f>IF($G640="","",COUNTIF($G$3:$G640, $G640))</f>
        <v>1</v>
      </c>
      <c r="N640">
        <f t="shared" si="67"/>
        <v>24</v>
      </c>
      <c r="O640"/>
      <c r="P640"/>
      <c r="Q640"/>
    </row>
    <row r="641" spans="2:17">
      <c r="B641" s="30">
        <f>資料貼入!A641</f>
        <v>44377</v>
      </c>
      <c r="C641" s="38">
        <f>資料貼入!A641</f>
        <v>44377</v>
      </c>
      <c r="D641" s="29">
        <f>資料貼入!B641</f>
        <v>254091.34</v>
      </c>
      <c r="E641" s="29" cm="1">
        <f t="array" ref="E641">MovingDayDD($D$3:D641)</f>
        <v>0</v>
      </c>
      <c r="F641" s="29">
        <f>IF(OR(C641&gt;總表!$B$30,C641=0),0,IF(E641=0,0,1+F640))</f>
        <v>0</v>
      </c>
      <c r="G641" s="29">
        <f t="shared" si="68"/>
        <v>0</v>
      </c>
      <c r="H641" s="42">
        <f t="shared" si="66"/>
        <v>0</v>
      </c>
      <c r="I641" s="43">
        <f t="shared" si="69"/>
        <v>0</v>
      </c>
      <c r="J641" s="42">
        <f t="shared" si="70"/>
        <v>0</v>
      </c>
      <c r="K641" s="43">
        <f t="shared" si="71"/>
        <v>0</v>
      </c>
      <c r="L641">
        <f t="shared" si="72"/>
        <v>126</v>
      </c>
      <c r="M641">
        <f>IF($G641="","",COUNTIF($G$3:$G641, $G641))</f>
        <v>590</v>
      </c>
      <c r="N641">
        <f t="shared" si="67"/>
        <v>716</v>
      </c>
      <c r="O641"/>
      <c r="P641"/>
      <c r="Q641"/>
    </row>
    <row r="642" spans="2:17">
      <c r="B642" s="30">
        <f>資料貼入!A642</f>
        <v>44378</v>
      </c>
      <c r="C642" s="38">
        <f>資料貼入!A642</f>
        <v>44378</v>
      </c>
      <c r="D642" s="29">
        <f>資料貼入!B642</f>
        <v>-103571.38</v>
      </c>
      <c r="E642" s="29" cm="1">
        <f t="array" ref="E642">MovingDayDD($D$3:D642)</f>
        <v>-103571.38000000082</v>
      </c>
      <c r="F642" s="29">
        <f>IF(OR(C642&gt;總表!$B$30,C642=0),0,IF(E642=0,0,1+F641))</f>
        <v>1</v>
      </c>
      <c r="G642" s="29">
        <f t="shared" si="68"/>
        <v>0</v>
      </c>
      <c r="H642" s="42">
        <f t="shared" si="66"/>
        <v>0</v>
      </c>
      <c r="I642" s="43">
        <f t="shared" si="69"/>
        <v>0</v>
      </c>
      <c r="J642" s="42">
        <f t="shared" si="70"/>
        <v>44378</v>
      </c>
      <c r="K642" s="43">
        <f t="shared" si="71"/>
        <v>0</v>
      </c>
      <c r="L642">
        <f t="shared" si="72"/>
        <v>126</v>
      </c>
      <c r="M642">
        <f>IF($G642="","",COUNTIF($G$3:$G642, $G642))</f>
        <v>591</v>
      </c>
      <c r="N642">
        <f t="shared" si="67"/>
        <v>717</v>
      </c>
      <c r="O642"/>
      <c r="P642"/>
      <c r="Q642"/>
    </row>
    <row r="643" spans="2:17">
      <c r="B643" s="30">
        <f>資料貼入!A643</f>
        <v>44379</v>
      </c>
      <c r="C643" s="38">
        <f>資料貼入!A643</f>
        <v>44379</v>
      </c>
      <c r="D643" s="29">
        <f>資料貼入!B643</f>
        <v>-28646.42</v>
      </c>
      <c r="E643" s="29" cm="1">
        <f t="array" ref="E643">MovingDayDD($D$3:D643)</f>
        <v>-132217.80000000075</v>
      </c>
      <c r="F643" s="29">
        <f>IF(OR(C643&gt;總表!$B$30,C643=0),0,IF(E643=0,0,1+F642))</f>
        <v>2</v>
      </c>
      <c r="G643" s="29">
        <f t="shared" si="68"/>
        <v>0</v>
      </c>
      <c r="H643" s="42">
        <f t="shared" ref="H643:H706" si="73">IF(G643&gt;$V$1,B643,0)</f>
        <v>0</v>
      </c>
      <c r="I643" s="43">
        <f t="shared" si="69"/>
        <v>0</v>
      </c>
      <c r="J643" s="42">
        <f t="shared" si="70"/>
        <v>44379</v>
      </c>
      <c r="K643" s="43">
        <f t="shared" si="71"/>
        <v>0</v>
      </c>
      <c r="L643">
        <f t="shared" si="72"/>
        <v>126</v>
      </c>
      <c r="M643">
        <f>IF($G643="","",COUNTIF($G$3:$G643, $G643))</f>
        <v>592</v>
      </c>
      <c r="N643">
        <f t="shared" ref="N643:N706" si="74">IF($G643="","",L643+M643)</f>
        <v>718</v>
      </c>
      <c r="O643"/>
      <c r="P643"/>
      <c r="Q643"/>
    </row>
    <row r="644" spans="2:17">
      <c r="B644" s="30">
        <f>資料貼入!A644</f>
        <v>44380</v>
      </c>
      <c r="C644" s="38">
        <f>資料貼入!A644</f>
        <v>44380</v>
      </c>
      <c r="D644" s="29">
        <f>資料貼入!B644</f>
        <v>0</v>
      </c>
      <c r="E644" s="29" cm="1">
        <f t="array" ref="E644">MovingDayDD($D$3:D644)</f>
        <v>-132217.80000000075</v>
      </c>
      <c r="F644" s="29">
        <f>IF(OR(C644&gt;總表!$B$30,C644=0),0,IF(E644=0,0,1+F643))</f>
        <v>3</v>
      </c>
      <c r="G644" s="29">
        <f t="shared" ref="G644:G707" si="75">IF(F645=0,F644,0)</f>
        <v>0</v>
      </c>
      <c r="H644" s="42">
        <f t="shared" si="73"/>
        <v>0</v>
      </c>
      <c r="I644" s="43">
        <f t="shared" ref="I644:I707" si="76">G644</f>
        <v>0</v>
      </c>
      <c r="J644" s="42">
        <f t="shared" ref="J644:J707" si="77">IF(F644=0,0,B644)</f>
        <v>44380</v>
      </c>
      <c r="K644" s="43">
        <f t="shared" ref="K644:K707" si="78">G644</f>
        <v>0</v>
      </c>
      <c r="L644">
        <f t="shared" ref="L644:L707" si="79">IF($G644="","",COUNTIF($G$3:$G$4053, "&gt;" &amp; $G644))</f>
        <v>126</v>
      </c>
      <c r="M644">
        <f>IF($G644="","",COUNTIF($G$3:$G644, $G644))</f>
        <v>593</v>
      </c>
      <c r="N644">
        <f t="shared" si="74"/>
        <v>719</v>
      </c>
      <c r="O644"/>
      <c r="P644"/>
      <c r="Q644"/>
    </row>
    <row r="645" spans="2:17">
      <c r="B645" s="30">
        <f>資料貼入!A645</f>
        <v>44381</v>
      </c>
      <c r="C645" s="38">
        <f>資料貼入!A645</f>
        <v>44381</v>
      </c>
      <c r="D645" s="29">
        <f>資料貼入!B645</f>
        <v>0</v>
      </c>
      <c r="E645" s="29" cm="1">
        <f t="array" ref="E645">MovingDayDD($D$3:D645)</f>
        <v>-132217.80000000075</v>
      </c>
      <c r="F645" s="29">
        <f>IF(OR(C645&gt;總表!$B$30,C645=0),0,IF(E645=0,0,1+F644))</f>
        <v>4</v>
      </c>
      <c r="G645" s="29">
        <f t="shared" si="75"/>
        <v>4</v>
      </c>
      <c r="H645" s="42">
        <f t="shared" si="73"/>
        <v>0</v>
      </c>
      <c r="I645" s="43">
        <f t="shared" si="76"/>
        <v>4</v>
      </c>
      <c r="J645" s="42">
        <f t="shared" si="77"/>
        <v>44381</v>
      </c>
      <c r="K645" s="43">
        <f t="shared" si="78"/>
        <v>4</v>
      </c>
      <c r="L645">
        <f t="shared" si="79"/>
        <v>75</v>
      </c>
      <c r="M645">
        <f>IF($G645="","",COUNTIF($G$3:$G645, $G645))</f>
        <v>5</v>
      </c>
      <c r="N645">
        <f t="shared" si="74"/>
        <v>80</v>
      </c>
      <c r="O645"/>
      <c r="P645"/>
      <c r="Q645"/>
    </row>
    <row r="646" spans="2:17">
      <c r="B646" s="30">
        <f>資料貼入!A646</f>
        <v>44382</v>
      </c>
      <c r="C646" s="38">
        <f>資料貼入!A646</f>
        <v>44382</v>
      </c>
      <c r="D646" s="29">
        <f>資料貼入!B646</f>
        <v>232576.38999999998</v>
      </c>
      <c r="E646" s="29" cm="1">
        <f t="array" ref="E646">MovingDayDD($D$3:D646)</f>
        <v>0</v>
      </c>
      <c r="F646" s="29">
        <f>IF(OR(C646&gt;總表!$B$30,C646=0),0,IF(E646=0,0,1+F645))</f>
        <v>0</v>
      </c>
      <c r="G646" s="29">
        <f t="shared" si="75"/>
        <v>0</v>
      </c>
      <c r="H646" s="42">
        <f t="shared" si="73"/>
        <v>0</v>
      </c>
      <c r="I646" s="43">
        <f t="shared" si="76"/>
        <v>0</v>
      </c>
      <c r="J646" s="42">
        <f t="shared" si="77"/>
        <v>0</v>
      </c>
      <c r="K646" s="43">
        <f t="shared" si="78"/>
        <v>0</v>
      </c>
      <c r="L646">
        <f t="shared" si="79"/>
        <v>126</v>
      </c>
      <c r="M646">
        <f>IF($G646="","",COUNTIF($G$3:$G646, $G646))</f>
        <v>594</v>
      </c>
      <c r="N646">
        <f t="shared" si="74"/>
        <v>720</v>
      </c>
      <c r="O646"/>
      <c r="P646"/>
      <c r="Q646"/>
    </row>
    <row r="647" spans="2:17">
      <c r="B647" s="30">
        <f>資料貼入!A647</f>
        <v>44383</v>
      </c>
      <c r="C647" s="38">
        <f>資料貼入!A647</f>
        <v>44383</v>
      </c>
      <c r="D647" s="29">
        <f>資料貼入!B647</f>
        <v>-3627.340000000002</v>
      </c>
      <c r="E647" s="29" cm="1">
        <f t="array" ref="E647">MovingDayDD($D$3:D647)</f>
        <v>-3627.339999999851</v>
      </c>
      <c r="F647" s="29">
        <f>IF(OR(C647&gt;總表!$B$30,C647=0),0,IF(E647=0,0,1+F646))</f>
        <v>1</v>
      </c>
      <c r="G647" s="29">
        <f t="shared" si="75"/>
        <v>0</v>
      </c>
      <c r="H647" s="42">
        <f t="shared" si="73"/>
        <v>0</v>
      </c>
      <c r="I647" s="43">
        <f t="shared" si="76"/>
        <v>0</v>
      </c>
      <c r="J647" s="42">
        <f t="shared" si="77"/>
        <v>44383</v>
      </c>
      <c r="K647" s="43">
        <f t="shared" si="78"/>
        <v>0</v>
      </c>
      <c r="L647">
        <f t="shared" si="79"/>
        <v>126</v>
      </c>
      <c r="M647">
        <f>IF($G647="","",COUNTIF($G$3:$G647, $G647))</f>
        <v>595</v>
      </c>
      <c r="N647">
        <f t="shared" si="74"/>
        <v>721</v>
      </c>
      <c r="O647"/>
      <c r="P647"/>
      <c r="Q647"/>
    </row>
    <row r="648" spans="2:17">
      <c r="B648" s="30">
        <f>資料貼入!A648</f>
        <v>44384</v>
      </c>
      <c r="C648" s="38">
        <f>資料貼入!A648</f>
        <v>44384</v>
      </c>
      <c r="D648" s="29">
        <f>資料貼入!B648</f>
        <v>-49804.01</v>
      </c>
      <c r="E648" s="29" cm="1">
        <f t="array" ref="E648">MovingDayDD($D$3:D648)</f>
        <v>-53431.349999999627</v>
      </c>
      <c r="F648" s="29">
        <f>IF(OR(C648&gt;總表!$B$30,C648=0),0,IF(E648=0,0,1+F647))</f>
        <v>2</v>
      </c>
      <c r="G648" s="29">
        <f t="shared" si="75"/>
        <v>0</v>
      </c>
      <c r="H648" s="42">
        <f t="shared" si="73"/>
        <v>0</v>
      </c>
      <c r="I648" s="43">
        <f t="shared" si="76"/>
        <v>0</v>
      </c>
      <c r="J648" s="42">
        <f t="shared" si="77"/>
        <v>44384</v>
      </c>
      <c r="K648" s="43">
        <f t="shared" si="78"/>
        <v>0</v>
      </c>
      <c r="L648">
        <f t="shared" si="79"/>
        <v>126</v>
      </c>
      <c r="M648">
        <f>IF($G648="","",COUNTIF($G$3:$G648, $G648))</f>
        <v>596</v>
      </c>
      <c r="N648">
        <f t="shared" si="74"/>
        <v>722</v>
      </c>
      <c r="O648"/>
      <c r="P648"/>
      <c r="Q648"/>
    </row>
    <row r="649" spans="2:17">
      <c r="B649" s="30">
        <f>資料貼入!A649</f>
        <v>44385</v>
      </c>
      <c r="C649" s="38">
        <f>資料貼入!A649</f>
        <v>44385</v>
      </c>
      <c r="D649" s="29">
        <f>資料貼入!B649</f>
        <v>-39411.97</v>
      </c>
      <c r="E649" s="29" cm="1">
        <f t="array" ref="E649">MovingDayDD($D$3:D649)</f>
        <v>-92843.320000000298</v>
      </c>
      <c r="F649" s="29">
        <f>IF(OR(C649&gt;總表!$B$30,C649=0),0,IF(E649=0,0,1+F648))</f>
        <v>3</v>
      </c>
      <c r="G649" s="29">
        <f t="shared" si="75"/>
        <v>0</v>
      </c>
      <c r="H649" s="42">
        <f t="shared" si="73"/>
        <v>0</v>
      </c>
      <c r="I649" s="43">
        <f t="shared" si="76"/>
        <v>0</v>
      </c>
      <c r="J649" s="42">
        <f t="shared" si="77"/>
        <v>44385</v>
      </c>
      <c r="K649" s="43">
        <f t="shared" si="78"/>
        <v>0</v>
      </c>
      <c r="L649">
        <f t="shared" si="79"/>
        <v>126</v>
      </c>
      <c r="M649">
        <f>IF($G649="","",COUNTIF($G$3:$G649, $G649))</f>
        <v>597</v>
      </c>
      <c r="N649">
        <f t="shared" si="74"/>
        <v>723</v>
      </c>
      <c r="O649"/>
      <c r="P649"/>
      <c r="Q649"/>
    </row>
    <row r="650" spans="2:17">
      <c r="B650" s="30">
        <f>資料貼入!A650</f>
        <v>44386</v>
      </c>
      <c r="C650" s="38">
        <f>資料貼入!A650</f>
        <v>44386</v>
      </c>
      <c r="D650" s="29">
        <f>資料貼入!B650</f>
        <v>-42429.27</v>
      </c>
      <c r="E650" s="29" cm="1">
        <f t="array" ref="E650">MovingDayDD($D$3:D650)</f>
        <v>-135272.58999999985</v>
      </c>
      <c r="F650" s="29">
        <f>IF(OR(C650&gt;總表!$B$30,C650=0),0,IF(E650=0,0,1+F649))</f>
        <v>4</v>
      </c>
      <c r="G650" s="29">
        <f t="shared" si="75"/>
        <v>0</v>
      </c>
      <c r="H650" s="42">
        <f t="shared" si="73"/>
        <v>0</v>
      </c>
      <c r="I650" s="43">
        <f t="shared" si="76"/>
        <v>0</v>
      </c>
      <c r="J650" s="42">
        <f t="shared" si="77"/>
        <v>44386</v>
      </c>
      <c r="K650" s="43">
        <f t="shared" si="78"/>
        <v>0</v>
      </c>
      <c r="L650">
        <f t="shared" si="79"/>
        <v>126</v>
      </c>
      <c r="M650">
        <f>IF($G650="","",COUNTIF($G$3:$G650, $G650))</f>
        <v>598</v>
      </c>
      <c r="N650">
        <f t="shared" si="74"/>
        <v>724</v>
      </c>
      <c r="O650"/>
      <c r="P650"/>
      <c r="Q650"/>
    </row>
    <row r="651" spans="2:17">
      <c r="B651" s="30">
        <f>資料貼入!A651</f>
        <v>44387</v>
      </c>
      <c r="C651" s="38">
        <f>資料貼入!A651</f>
        <v>44387</v>
      </c>
      <c r="D651" s="29">
        <f>資料貼入!B651</f>
        <v>0</v>
      </c>
      <c r="E651" s="29" cm="1">
        <f t="array" ref="E651">MovingDayDD($D$3:D651)</f>
        <v>-135272.58999999985</v>
      </c>
      <c r="F651" s="29">
        <f>IF(OR(C651&gt;總表!$B$30,C651=0),0,IF(E651=0,0,1+F650))</f>
        <v>5</v>
      </c>
      <c r="G651" s="29">
        <f t="shared" si="75"/>
        <v>0</v>
      </c>
      <c r="H651" s="42">
        <f t="shared" si="73"/>
        <v>0</v>
      </c>
      <c r="I651" s="43">
        <f t="shared" si="76"/>
        <v>0</v>
      </c>
      <c r="J651" s="42">
        <f t="shared" si="77"/>
        <v>44387</v>
      </c>
      <c r="K651" s="43">
        <f t="shared" si="78"/>
        <v>0</v>
      </c>
      <c r="L651">
        <f t="shared" si="79"/>
        <v>126</v>
      </c>
      <c r="M651">
        <f>IF($G651="","",COUNTIF($G$3:$G651, $G651))</f>
        <v>599</v>
      </c>
      <c r="N651">
        <f t="shared" si="74"/>
        <v>725</v>
      </c>
      <c r="O651"/>
      <c r="P651"/>
      <c r="Q651"/>
    </row>
    <row r="652" spans="2:17">
      <c r="B652" s="30">
        <f>資料貼入!A652</f>
        <v>44388</v>
      </c>
      <c r="C652" s="38">
        <f>資料貼入!A652</f>
        <v>44388</v>
      </c>
      <c r="D652" s="29">
        <f>資料貼入!B652</f>
        <v>0</v>
      </c>
      <c r="E652" s="29" cm="1">
        <f t="array" ref="E652">MovingDayDD($D$3:D652)</f>
        <v>-135272.58999999985</v>
      </c>
      <c r="F652" s="29">
        <f>IF(OR(C652&gt;總表!$B$30,C652=0),0,IF(E652=0,0,1+F651))</f>
        <v>6</v>
      </c>
      <c r="G652" s="29">
        <f t="shared" si="75"/>
        <v>0</v>
      </c>
      <c r="H652" s="42">
        <f t="shared" si="73"/>
        <v>0</v>
      </c>
      <c r="I652" s="43">
        <f t="shared" si="76"/>
        <v>0</v>
      </c>
      <c r="J652" s="42">
        <f t="shared" si="77"/>
        <v>44388</v>
      </c>
      <c r="K652" s="43">
        <f t="shared" si="78"/>
        <v>0</v>
      </c>
      <c r="L652">
        <f t="shared" si="79"/>
        <v>126</v>
      </c>
      <c r="M652">
        <f>IF($G652="","",COUNTIF($G$3:$G652, $G652))</f>
        <v>600</v>
      </c>
      <c r="N652">
        <f t="shared" si="74"/>
        <v>726</v>
      </c>
      <c r="O652"/>
      <c r="P652"/>
      <c r="Q652"/>
    </row>
    <row r="653" spans="2:17">
      <c r="B653" s="30">
        <f>資料貼入!A653</f>
        <v>44389</v>
      </c>
      <c r="C653" s="38">
        <f>資料貼入!A653</f>
        <v>44389</v>
      </c>
      <c r="D653" s="29">
        <f>資料貼入!B653</f>
        <v>78315.490000000005</v>
      </c>
      <c r="E653" s="29" cm="1">
        <f t="array" ref="E653">MovingDayDD($D$3:D653)</f>
        <v>-56957.099999999627</v>
      </c>
      <c r="F653" s="29">
        <f>IF(OR(C653&gt;總表!$B$30,C653=0),0,IF(E653=0,0,1+F652))</f>
        <v>7</v>
      </c>
      <c r="G653" s="29">
        <f t="shared" si="75"/>
        <v>0</v>
      </c>
      <c r="H653" s="42">
        <f t="shared" si="73"/>
        <v>0</v>
      </c>
      <c r="I653" s="43">
        <f t="shared" si="76"/>
        <v>0</v>
      </c>
      <c r="J653" s="42">
        <f t="shared" si="77"/>
        <v>44389</v>
      </c>
      <c r="K653" s="43">
        <f t="shared" si="78"/>
        <v>0</v>
      </c>
      <c r="L653">
        <f t="shared" si="79"/>
        <v>126</v>
      </c>
      <c r="M653">
        <f>IF($G653="","",COUNTIF($G$3:$G653, $G653))</f>
        <v>601</v>
      </c>
      <c r="N653">
        <f t="shared" si="74"/>
        <v>727</v>
      </c>
      <c r="O653"/>
      <c r="P653"/>
      <c r="Q653"/>
    </row>
    <row r="654" spans="2:17">
      <c r="B654" s="30">
        <f>資料貼入!A654</f>
        <v>44390</v>
      </c>
      <c r="C654" s="38">
        <f>資料貼入!A654</f>
        <v>44390</v>
      </c>
      <c r="D654" s="29">
        <f>資料貼入!B654</f>
        <v>28003.790000000005</v>
      </c>
      <c r="E654" s="29" cm="1">
        <f t="array" ref="E654">MovingDayDD($D$3:D654)</f>
        <v>-28953.310000000522</v>
      </c>
      <c r="F654" s="29">
        <f>IF(OR(C654&gt;總表!$B$30,C654=0),0,IF(E654=0,0,1+F653))</f>
        <v>8</v>
      </c>
      <c r="G654" s="29">
        <f t="shared" si="75"/>
        <v>0</v>
      </c>
      <c r="H654" s="42">
        <f t="shared" si="73"/>
        <v>0</v>
      </c>
      <c r="I654" s="43">
        <f t="shared" si="76"/>
        <v>0</v>
      </c>
      <c r="J654" s="42">
        <f t="shared" si="77"/>
        <v>44390</v>
      </c>
      <c r="K654" s="43">
        <f t="shared" si="78"/>
        <v>0</v>
      </c>
      <c r="L654">
        <f t="shared" si="79"/>
        <v>126</v>
      </c>
      <c r="M654">
        <f>IF($G654="","",COUNTIF($G$3:$G654, $G654))</f>
        <v>602</v>
      </c>
      <c r="N654">
        <f t="shared" si="74"/>
        <v>728</v>
      </c>
      <c r="O654"/>
      <c r="P654"/>
      <c r="Q654"/>
    </row>
    <row r="655" spans="2:17">
      <c r="B655" s="30">
        <f>資料貼入!A655</f>
        <v>44391</v>
      </c>
      <c r="C655" s="38">
        <f>資料貼入!A655</f>
        <v>44391</v>
      </c>
      <c r="D655" s="29">
        <f>資料貼入!B655</f>
        <v>-40367.269999999997</v>
      </c>
      <c r="E655" s="29" cm="1">
        <f t="array" ref="E655">MovingDayDD($D$3:D655)</f>
        <v>-69320.580000000075</v>
      </c>
      <c r="F655" s="29">
        <f>IF(OR(C655&gt;總表!$B$30,C655=0),0,IF(E655=0,0,1+F654))</f>
        <v>9</v>
      </c>
      <c r="G655" s="29">
        <f t="shared" si="75"/>
        <v>9</v>
      </c>
      <c r="H655" s="42">
        <f t="shared" si="73"/>
        <v>0</v>
      </c>
      <c r="I655" s="43">
        <f t="shared" si="76"/>
        <v>9</v>
      </c>
      <c r="J655" s="42">
        <f t="shared" si="77"/>
        <v>44391</v>
      </c>
      <c r="K655" s="43">
        <f t="shared" si="78"/>
        <v>9</v>
      </c>
      <c r="L655">
        <f t="shared" si="79"/>
        <v>47</v>
      </c>
      <c r="M655">
        <f>IF($G655="","",COUNTIF($G$3:$G655, $G655))</f>
        <v>1</v>
      </c>
      <c r="N655">
        <f t="shared" si="74"/>
        <v>48</v>
      </c>
      <c r="O655"/>
      <c r="P655"/>
      <c r="Q655"/>
    </row>
    <row r="656" spans="2:17">
      <c r="B656" s="30">
        <f>資料貼入!A656</f>
        <v>44392</v>
      </c>
      <c r="C656" s="38">
        <f>資料貼入!A656</f>
        <v>44392</v>
      </c>
      <c r="D656" s="29">
        <f>資料貼入!B656</f>
        <v>90418.09</v>
      </c>
      <c r="E656" s="29" cm="1">
        <f t="array" ref="E656">MovingDayDD($D$3:D656)</f>
        <v>0</v>
      </c>
      <c r="F656" s="29">
        <f>IF(OR(C656&gt;總表!$B$30,C656=0),0,IF(E656=0,0,1+F655))</f>
        <v>0</v>
      </c>
      <c r="G656" s="29">
        <f t="shared" si="75"/>
        <v>0</v>
      </c>
      <c r="H656" s="42">
        <f t="shared" si="73"/>
        <v>0</v>
      </c>
      <c r="I656" s="43">
        <f t="shared" si="76"/>
        <v>0</v>
      </c>
      <c r="J656" s="42">
        <f t="shared" si="77"/>
        <v>0</v>
      </c>
      <c r="K656" s="43">
        <f t="shared" si="78"/>
        <v>0</v>
      </c>
      <c r="L656">
        <f t="shared" si="79"/>
        <v>126</v>
      </c>
      <c r="M656">
        <f>IF($G656="","",COUNTIF($G$3:$G656, $G656))</f>
        <v>603</v>
      </c>
      <c r="N656">
        <f t="shared" si="74"/>
        <v>729</v>
      </c>
      <c r="O656"/>
      <c r="P656"/>
      <c r="Q656"/>
    </row>
    <row r="657" spans="2:17">
      <c r="B657" s="30">
        <f>資料貼入!A657</f>
        <v>44393</v>
      </c>
      <c r="C657" s="38">
        <f>資料貼入!A657</f>
        <v>44393</v>
      </c>
      <c r="D657" s="29">
        <f>資料貼入!B657</f>
        <v>-131568.63999999998</v>
      </c>
      <c r="E657" s="29" cm="1">
        <f t="array" ref="E657">MovingDayDD($D$3:D657)</f>
        <v>-131568.6400000006</v>
      </c>
      <c r="F657" s="29">
        <f>IF(OR(C657&gt;總表!$B$30,C657=0),0,IF(E657=0,0,1+F656))</f>
        <v>1</v>
      </c>
      <c r="G657" s="29">
        <f t="shared" si="75"/>
        <v>0</v>
      </c>
      <c r="H657" s="42">
        <f t="shared" si="73"/>
        <v>0</v>
      </c>
      <c r="I657" s="43">
        <f t="shared" si="76"/>
        <v>0</v>
      </c>
      <c r="J657" s="42">
        <f t="shared" si="77"/>
        <v>44393</v>
      </c>
      <c r="K657" s="43">
        <f t="shared" si="78"/>
        <v>0</v>
      </c>
      <c r="L657">
        <f t="shared" si="79"/>
        <v>126</v>
      </c>
      <c r="M657">
        <f>IF($G657="","",COUNTIF($G$3:$G657, $G657))</f>
        <v>604</v>
      </c>
      <c r="N657">
        <f t="shared" si="74"/>
        <v>730</v>
      </c>
      <c r="O657"/>
      <c r="P657"/>
      <c r="Q657"/>
    </row>
    <row r="658" spans="2:17">
      <c r="B658" s="30">
        <f>資料貼入!A658</f>
        <v>44394</v>
      </c>
      <c r="C658" s="38">
        <f>資料貼入!A658</f>
        <v>44394</v>
      </c>
      <c r="D658" s="29">
        <f>資料貼入!B658</f>
        <v>0</v>
      </c>
      <c r="E658" s="29" cm="1">
        <f t="array" ref="E658">MovingDayDD($D$3:D658)</f>
        <v>-131568.6400000006</v>
      </c>
      <c r="F658" s="29">
        <f>IF(OR(C658&gt;總表!$B$30,C658=0),0,IF(E658=0,0,1+F657))</f>
        <v>2</v>
      </c>
      <c r="G658" s="29">
        <f t="shared" si="75"/>
        <v>0</v>
      </c>
      <c r="H658" s="42">
        <f t="shared" si="73"/>
        <v>0</v>
      </c>
      <c r="I658" s="43">
        <f t="shared" si="76"/>
        <v>0</v>
      </c>
      <c r="J658" s="42">
        <f t="shared" si="77"/>
        <v>44394</v>
      </c>
      <c r="K658" s="43">
        <f t="shared" si="78"/>
        <v>0</v>
      </c>
      <c r="L658">
        <f t="shared" si="79"/>
        <v>126</v>
      </c>
      <c r="M658">
        <f>IF($G658="","",COUNTIF($G$3:$G658, $G658))</f>
        <v>605</v>
      </c>
      <c r="N658">
        <f t="shared" si="74"/>
        <v>731</v>
      </c>
      <c r="O658"/>
      <c r="P658"/>
      <c r="Q658"/>
    </row>
    <row r="659" spans="2:17">
      <c r="B659" s="30">
        <f>資料貼入!A659</f>
        <v>44395</v>
      </c>
      <c r="C659" s="38">
        <f>資料貼入!A659</f>
        <v>44395</v>
      </c>
      <c r="D659" s="29">
        <f>資料貼入!B659</f>
        <v>0</v>
      </c>
      <c r="E659" s="29" cm="1">
        <f t="array" ref="E659">MovingDayDD($D$3:D659)</f>
        <v>-131568.6400000006</v>
      </c>
      <c r="F659" s="29">
        <f>IF(OR(C659&gt;總表!$B$30,C659=0),0,IF(E659=0,0,1+F658))</f>
        <v>3</v>
      </c>
      <c r="G659" s="29">
        <f t="shared" si="75"/>
        <v>0</v>
      </c>
      <c r="H659" s="42">
        <f t="shared" si="73"/>
        <v>0</v>
      </c>
      <c r="I659" s="43">
        <f t="shared" si="76"/>
        <v>0</v>
      </c>
      <c r="J659" s="42">
        <f t="shared" si="77"/>
        <v>44395</v>
      </c>
      <c r="K659" s="43">
        <f t="shared" si="78"/>
        <v>0</v>
      </c>
      <c r="L659">
        <f t="shared" si="79"/>
        <v>126</v>
      </c>
      <c r="M659">
        <f>IF($G659="","",COUNTIF($G$3:$G659, $G659))</f>
        <v>606</v>
      </c>
      <c r="N659">
        <f t="shared" si="74"/>
        <v>732</v>
      </c>
      <c r="O659"/>
      <c r="P659"/>
      <c r="Q659"/>
    </row>
    <row r="660" spans="2:17">
      <c r="B660" s="30">
        <f>資料貼入!A660</f>
        <v>44396</v>
      </c>
      <c r="C660" s="38">
        <f>資料貼入!A660</f>
        <v>44396</v>
      </c>
      <c r="D660" s="29">
        <f>資料貼入!B660</f>
        <v>-216139.74999999997</v>
      </c>
      <c r="E660" s="29" cm="1">
        <f t="array" ref="E660">MovingDayDD($D$3:D660)</f>
        <v>-347708.3900000006</v>
      </c>
      <c r="F660" s="29">
        <f>IF(OR(C660&gt;總表!$B$30,C660=0),0,IF(E660=0,0,1+F659))</f>
        <v>4</v>
      </c>
      <c r="G660" s="29">
        <f t="shared" si="75"/>
        <v>0</v>
      </c>
      <c r="H660" s="42">
        <f t="shared" si="73"/>
        <v>0</v>
      </c>
      <c r="I660" s="43">
        <f t="shared" si="76"/>
        <v>0</v>
      </c>
      <c r="J660" s="42">
        <f t="shared" si="77"/>
        <v>44396</v>
      </c>
      <c r="K660" s="43">
        <f t="shared" si="78"/>
        <v>0</v>
      </c>
      <c r="L660">
        <f t="shared" si="79"/>
        <v>126</v>
      </c>
      <c r="M660">
        <f>IF($G660="","",COUNTIF($G$3:$G660, $G660))</f>
        <v>607</v>
      </c>
      <c r="N660">
        <f t="shared" si="74"/>
        <v>733</v>
      </c>
      <c r="O660"/>
      <c r="P660"/>
      <c r="Q660"/>
    </row>
    <row r="661" spans="2:17">
      <c r="B661" s="30">
        <f>資料貼入!A661</f>
        <v>44397</v>
      </c>
      <c r="C661" s="38">
        <f>資料貼入!A661</f>
        <v>44397</v>
      </c>
      <c r="D661" s="29">
        <f>資料貼入!B661</f>
        <v>131037.01</v>
      </c>
      <c r="E661" s="29" cm="1">
        <f t="array" ref="E661">MovingDayDD($D$3:D661)</f>
        <v>-216671.38000000082</v>
      </c>
      <c r="F661" s="29">
        <f>IF(OR(C661&gt;總表!$B$30,C661=0),0,IF(E661=0,0,1+F660))</f>
        <v>5</v>
      </c>
      <c r="G661" s="29">
        <f t="shared" si="75"/>
        <v>0</v>
      </c>
      <c r="H661" s="42">
        <f t="shared" si="73"/>
        <v>0</v>
      </c>
      <c r="I661" s="43">
        <f t="shared" si="76"/>
        <v>0</v>
      </c>
      <c r="J661" s="42">
        <f t="shared" si="77"/>
        <v>44397</v>
      </c>
      <c r="K661" s="43">
        <f t="shared" si="78"/>
        <v>0</v>
      </c>
      <c r="L661">
        <f t="shared" si="79"/>
        <v>126</v>
      </c>
      <c r="M661">
        <f>IF($G661="","",COUNTIF($G$3:$G661, $G661))</f>
        <v>608</v>
      </c>
      <c r="N661">
        <f t="shared" si="74"/>
        <v>734</v>
      </c>
      <c r="O661"/>
      <c r="P661"/>
      <c r="Q661"/>
    </row>
    <row r="662" spans="2:17">
      <c r="B662" s="30">
        <f>資料貼入!A662</f>
        <v>44398</v>
      </c>
      <c r="C662" s="38">
        <f>資料貼入!A662</f>
        <v>44398</v>
      </c>
      <c r="D662" s="29">
        <f>資料貼入!B662</f>
        <v>-10877.460000000006</v>
      </c>
      <c r="E662" s="29" cm="1">
        <f t="array" ref="E662">MovingDayDD($D$3:D662)</f>
        <v>-227548.84000000171</v>
      </c>
      <c r="F662" s="29">
        <f>IF(OR(C662&gt;總表!$B$30,C662=0),0,IF(E662=0,0,1+F661))</f>
        <v>6</v>
      </c>
      <c r="G662" s="29">
        <f t="shared" si="75"/>
        <v>0</v>
      </c>
      <c r="H662" s="42">
        <f t="shared" si="73"/>
        <v>0</v>
      </c>
      <c r="I662" s="43">
        <f t="shared" si="76"/>
        <v>0</v>
      </c>
      <c r="J662" s="42">
        <f t="shared" si="77"/>
        <v>44398</v>
      </c>
      <c r="K662" s="43">
        <f t="shared" si="78"/>
        <v>0</v>
      </c>
      <c r="L662">
        <f t="shared" si="79"/>
        <v>126</v>
      </c>
      <c r="M662">
        <f>IF($G662="","",COUNTIF($G$3:$G662, $G662))</f>
        <v>609</v>
      </c>
      <c r="N662">
        <f t="shared" si="74"/>
        <v>735</v>
      </c>
      <c r="O662"/>
      <c r="P662"/>
      <c r="Q662"/>
    </row>
    <row r="663" spans="2:17">
      <c r="B663" s="30">
        <f>資料貼入!A663</f>
        <v>44399</v>
      </c>
      <c r="C663" s="38">
        <f>資料貼入!A663</f>
        <v>44399</v>
      </c>
      <c r="D663" s="29">
        <f>資料貼入!B663</f>
        <v>-5460.0600000000013</v>
      </c>
      <c r="E663" s="29" cm="1">
        <f t="array" ref="E663">MovingDayDD($D$3:D663)</f>
        <v>-233008.90000000224</v>
      </c>
      <c r="F663" s="29">
        <f>IF(OR(C663&gt;總表!$B$30,C663=0),0,IF(E663=0,0,1+F662))</f>
        <v>7</v>
      </c>
      <c r="G663" s="29">
        <f t="shared" si="75"/>
        <v>0</v>
      </c>
      <c r="H663" s="42">
        <f t="shared" si="73"/>
        <v>0</v>
      </c>
      <c r="I663" s="43">
        <f t="shared" si="76"/>
        <v>0</v>
      </c>
      <c r="J663" s="42">
        <f t="shared" si="77"/>
        <v>44399</v>
      </c>
      <c r="K663" s="43">
        <f t="shared" si="78"/>
        <v>0</v>
      </c>
      <c r="L663">
        <f t="shared" si="79"/>
        <v>126</v>
      </c>
      <c r="M663">
        <f>IF($G663="","",COUNTIF($G$3:$G663, $G663))</f>
        <v>610</v>
      </c>
      <c r="N663">
        <f t="shared" si="74"/>
        <v>736</v>
      </c>
      <c r="O663"/>
      <c r="P663"/>
      <c r="Q663"/>
    </row>
    <row r="664" spans="2:17">
      <c r="B664" s="30">
        <f>資料貼入!A664</f>
        <v>44400</v>
      </c>
      <c r="C664" s="38">
        <f>資料貼入!A664</f>
        <v>44400</v>
      </c>
      <c r="D664" s="29">
        <f>資料貼入!B664</f>
        <v>-92917.2</v>
      </c>
      <c r="E664" s="29" cm="1">
        <f t="array" ref="E664">MovingDayDD($D$3:D664)</f>
        <v>-325926.10000000242</v>
      </c>
      <c r="F664" s="29">
        <f>IF(OR(C664&gt;總表!$B$30,C664=0),0,IF(E664=0,0,1+F663))</f>
        <v>8</v>
      </c>
      <c r="G664" s="29">
        <f t="shared" si="75"/>
        <v>0</v>
      </c>
      <c r="H664" s="42">
        <f t="shared" si="73"/>
        <v>0</v>
      </c>
      <c r="I664" s="43">
        <f t="shared" si="76"/>
        <v>0</v>
      </c>
      <c r="J664" s="42">
        <f t="shared" si="77"/>
        <v>44400</v>
      </c>
      <c r="K664" s="43">
        <f t="shared" si="78"/>
        <v>0</v>
      </c>
      <c r="L664">
        <f t="shared" si="79"/>
        <v>126</v>
      </c>
      <c r="M664">
        <f>IF($G664="","",COUNTIF($G$3:$G664, $G664))</f>
        <v>611</v>
      </c>
      <c r="N664">
        <f t="shared" si="74"/>
        <v>737</v>
      </c>
      <c r="O664"/>
      <c r="P664"/>
      <c r="Q664"/>
    </row>
    <row r="665" spans="2:17">
      <c r="B665" s="30">
        <f>資料貼入!A665</f>
        <v>44401</v>
      </c>
      <c r="C665" s="38">
        <f>資料貼入!A665</f>
        <v>44401</v>
      </c>
      <c r="D665" s="29">
        <f>資料貼入!B665</f>
        <v>0</v>
      </c>
      <c r="E665" s="29" cm="1">
        <f t="array" ref="E665">MovingDayDD($D$3:D665)</f>
        <v>-325926.10000000242</v>
      </c>
      <c r="F665" s="29">
        <f>IF(OR(C665&gt;總表!$B$30,C665=0),0,IF(E665=0,0,1+F664))</f>
        <v>9</v>
      </c>
      <c r="G665" s="29">
        <f t="shared" si="75"/>
        <v>0</v>
      </c>
      <c r="H665" s="42">
        <f t="shared" si="73"/>
        <v>0</v>
      </c>
      <c r="I665" s="43">
        <f t="shared" si="76"/>
        <v>0</v>
      </c>
      <c r="J665" s="42">
        <f t="shared" si="77"/>
        <v>44401</v>
      </c>
      <c r="K665" s="43">
        <f t="shared" si="78"/>
        <v>0</v>
      </c>
      <c r="L665">
        <f t="shared" si="79"/>
        <v>126</v>
      </c>
      <c r="M665">
        <f>IF($G665="","",COUNTIF($G$3:$G665, $G665))</f>
        <v>612</v>
      </c>
      <c r="N665">
        <f t="shared" si="74"/>
        <v>738</v>
      </c>
      <c r="O665"/>
      <c r="P665"/>
      <c r="Q665"/>
    </row>
    <row r="666" spans="2:17">
      <c r="B666" s="30">
        <f>資料貼入!A666</f>
        <v>44402</v>
      </c>
      <c r="C666" s="38">
        <f>資料貼入!A666</f>
        <v>44402</v>
      </c>
      <c r="D666" s="29">
        <f>資料貼入!B666</f>
        <v>0</v>
      </c>
      <c r="E666" s="29" cm="1">
        <f t="array" ref="E666">MovingDayDD($D$3:D666)</f>
        <v>-325926.10000000242</v>
      </c>
      <c r="F666" s="29">
        <f>IF(OR(C666&gt;總表!$B$30,C666=0),0,IF(E666=0,0,1+F665))</f>
        <v>10</v>
      </c>
      <c r="G666" s="29">
        <f t="shared" si="75"/>
        <v>0</v>
      </c>
      <c r="H666" s="42">
        <f t="shared" si="73"/>
        <v>0</v>
      </c>
      <c r="I666" s="43">
        <f t="shared" si="76"/>
        <v>0</v>
      </c>
      <c r="J666" s="42">
        <f t="shared" si="77"/>
        <v>44402</v>
      </c>
      <c r="K666" s="43">
        <f t="shared" si="78"/>
        <v>0</v>
      </c>
      <c r="L666">
        <f t="shared" si="79"/>
        <v>126</v>
      </c>
      <c r="M666">
        <f>IF($G666="","",COUNTIF($G$3:$G666, $G666))</f>
        <v>613</v>
      </c>
      <c r="N666">
        <f t="shared" si="74"/>
        <v>739</v>
      </c>
      <c r="O666"/>
      <c r="P666"/>
      <c r="Q666"/>
    </row>
    <row r="667" spans="2:17">
      <c r="B667" s="30">
        <f>資料貼入!A667</f>
        <v>44403</v>
      </c>
      <c r="C667" s="38">
        <f>資料貼入!A667</f>
        <v>44403</v>
      </c>
      <c r="D667" s="29">
        <f>資料貼入!B667</f>
        <v>-99606.61</v>
      </c>
      <c r="E667" s="29" cm="1">
        <f t="array" ref="E667">MovingDayDD($D$3:D667)</f>
        <v>-425532.71000000276</v>
      </c>
      <c r="F667" s="29">
        <f>IF(OR(C667&gt;總表!$B$30,C667=0),0,IF(E667=0,0,1+F666))</f>
        <v>11</v>
      </c>
      <c r="G667" s="29">
        <f t="shared" si="75"/>
        <v>0</v>
      </c>
      <c r="H667" s="42">
        <f t="shared" si="73"/>
        <v>0</v>
      </c>
      <c r="I667" s="43">
        <f t="shared" si="76"/>
        <v>0</v>
      </c>
      <c r="J667" s="42">
        <f t="shared" si="77"/>
        <v>44403</v>
      </c>
      <c r="K667" s="43">
        <f t="shared" si="78"/>
        <v>0</v>
      </c>
      <c r="L667">
        <f t="shared" si="79"/>
        <v>126</v>
      </c>
      <c r="M667">
        <f>IF($G667="","",COUNTIF($G$3:$G667, $G667))</f>
        <v>614</v>
      </c>
      <c r="N667">
        <f t="shared" si="74"/>
        <v>740</v>
      </c>
      <c r="O667"/>
      <c r="P667"/>
      <c r="Q667"/>
    </row>
    <row r="668" spans="2:17">
      <c r="B668" s="30">
        <f>資料貼入!A668</f>
        <v>44404</v>
      </c>
      <c r="C668" s="38">
        <f>資料貼入!A668</f>
        <v>44404</v>
      </c>
      <c r="D668" s="29">
        <f>資料貼入!B668</f>
        <v>-49773.619999999995</v>
      </c>
      <c r="E668" s="29" cm="1">
        <f t="array" ref="E668">MovingDayDD($D$3:D668)</f>
        <v>-475306.33000000287</v>
      </c>
      <c r="F668" s="29">
        <f>IF(OR(C668&gt;總表!$B$30,C668=0),0,IF(E668=0,0,1+F667))</f>
        <v>12</v>
      </c>
      <c r="G668" s="29">
        <f t="shared" si="75"/>
        <v>0</v>
      </c>
      <c r="H668" s="42">
        <f t="shared" si="73"/>
        <v>0</v>
      </c>
      <c r="I668" s="43">
        <f t="shared" si="76"/>
        <v>0</v>
      </c>
      <c r="J668" s="42">
        <f t="shared" si="77"/>
        <v>44404</v>
      </c>
      <c r="K668" s="43">
        <f t="shared" si="78"/>
        <v>0</v>
      </c>
      <c r="L668">
        <f t="shared" si="79"/>
        <v>126</v>
      </c>
      <c r="M668">
        <f>IF($G668="","",COUNTIF($G$3:$G668, $G668))</f>
        <v>615</v>
      </c>
      <c r="N668">
        <f t="shared" si="74"/>
        <v>741</v>
      </c>
      <c r="O668"/>
      <c r="P668"/>
      <c r="Q668"/>
    </row>
    <row r="669" spans="2:17">
      <c r="B669" s="30">
        <f>資料貼入!A669</f>
        <v>44405</v>
      </c>
      <c r="C669" s="38">
        <f>資料貼入!A669</f>
        <v>44405</v>
      </c>
      <c r="D669" s="29">
        <f>資料貼入!B669</f>
        <v>98806.76</v>
      </c>
      <c r="E669" s="29" cm="1">
        <f t="array" ref="E669">MovingDayDD($D$3:D669)</f>
        <v>-376499.57000000309</v>
      </c>
      <c r="F669" s="29">
        <f>IF(OR(C669&gt;總表!$B$30,C669=0),0,IF(E669=0,0,1+F668))</f>
        <v>13</v>
      </c>
      <c r="G669" s="29">
        <f t="shared" si="75"/>
        <v>0</v>
      </c>
      <c r="H669" s="42">
        <f t="shared" si="73"/>
        <v>0</v>
      </c>
      <c r="I669" s="43">
        <f t="shared" si="76"/>
        <v>0</v>
      </c>
      <c r="J669" s="42">
        <f t="shared" si="77"/>
        <v>44405</v>
      </c>
      <c r="K669" s="43">
        <f t="shared" si="78"/>
        <v>0</v>
      </c>
      <c r="L669">
        <f t="shared" si="79"/>
        <v>126</v>
      </c>
      <c r="M669">
        <f>IF($G669="","",COUNTIF($G$3:$G669, $G669))</f>
        <v>616</v>
      </c>
      <c r="N669">
        <f t="shared" si="74"/>
        <v>742</v>
      </c>
      <c r="O669"/>
      <c r="P669"/>
      <c r="Q669"/>
    </row>
    <row r="670" spans="2:17">
      <c r="B670" s="30">
        <f>資料貼入!A670</f>
        <v>44406</v>
      </c>
      <c r="C670" s="38">
        <f>資料貼入!A670</f>
        <v>44406</v>
      </c>
      <c r="D670" s="29">
        <f>資料貼入!B670</f>
        <v>97780.39</v>
      </c>
      <c r="E670" s="29" cm="1">
        <f t="array" ref="E670">MovingDayDD($D$3:D670)</f>
        <v>-278719.18000000343</v>
      </c>
      <c r="F670" s="29">
        <f>IF(OR(C670&gt;總表!$B$30,C670=0),0,IF(E670=0,0,1+F669))</f>
        <v>14</v>
      </c>
      <c r="G670" s="29">
        <f t="shared" si="75"/>
        <v>0</v>
      </c>
      <c r="H670" s="42">
        <f t="shared" si="73"/>
        <v>0</v>
      </c>
      <c r="I670" s="43">
        <f t="shared" si="76"/>
        <v>0</v>
      </c>
      <c r="J670" s="42">
        <f t="shared" si="77"/>
        <v>44406</v>
      </c>
      <c r="K670" s="43">
        <f t="shared" si="78"/>
        <v>0</v>
      </c>
      <c r="L670">
        <f t="shared" si="79"/>
        <v>126</v>
      </c>
      <c r="M670">
        <f>IF($G670="","",COUNTIF($G$3:$G670, $G670))</f>
        <v>617</v>
      </c>
      <c r="N670">
        <f t="shared" si="74"/>
        <v>743</v>
      </c>
      <c r="O670"/>
      <c r="P670"/>
      <c r="Q670"/>
    </row>
    <row r="671" spans="2:17">
      <c r="B671" s="30">
        <f>資料貼入!A671</f>
        <v>44407</v>
      </c>
      <c r="C671" s="38">
        <f>資料貼入!A671</f>
        <v>44407</v>
      </c>
      <c r="D671" s="29">
        <f>資料貼入!B671</f>
        <v>-97873.209999999992</v>
      </c>
      <c r="E671" s="29" cm="1">
        <f t="array" ref="E671">MovingDayDD($D$3:D671)</f>
        <v>-376592.39000000339</v>
      </c>
      <c r="F671" s="29">
        <f>IF(OR(C671&gt;總表!$B$30,C671=0),0,IF(E671=0,0,1+F670))</f>
        <v>15</v>
      </c>
      <c r="G671" s="29">
        <f t="shared" si="75"/>
        <v>0</v>
      </c>
      <c r="H671" s="42">
        <f t="shared" si="73"/>
        <v>0</v>
      </c>
      <c r="I671" s="43">
        <f t="shared" si="76"/>
        <v>0</v>
      </c>
      <c r="J671" s="42">
        <f t="shared" si="77"/>
        <v>44407</v>
      </c>
      <c r="K671" s="43">
        <f t="shared" si="78"/>
        <v>0</v>
      </c>
      <c r="L671">
        <f t="shared" si="79"/>
        <v>126</v>
      </c>
      <c r="M671">
        <f>IF($G671="","",COUNTIF($G$3:$G671, $G671))</f>
        <v>618</v>
      </c>
      <c r="N671">
        <f t="shared" si="74"/>
        <v>744</v>
      </c>
      <c r="O671"/>
      <c r="P671"/>
      <c r="Q671"/>
    </row>
    <row r="672" spans="2:17">
      <c r="B672" s="30">
        <f>資料貼入!A672</f>
        <v>44408</v>
      </c>
      <c r="C672" s="38">
        <f>資料貼入!A672</f>
        <v>44408</v>
      </c>
      <c r="D672" s="29">
        <f>資料貼入!B672</f>
        <v>0</v>
      </c>
      <c r="E672" s="29" cm="1">
        <f t="array" ref="E672">MovingDayDD($D$3:D672)</f>
        <v>-376592.39000000339</v>
      </c>
      <c r="F672" s="29">
        <f>IF(OR(C672&gt;總表!$B$30,C672=0),0,IF(E672=0,0,1+F671))</f>
        <v>16</v>
      </c>
      <c r="G672" s="29">
        <f t="shared" si="75"/>
        <v>0</v>
      </c>
      <c r="H672" s="42">
        <f t="shared" si="73"/>
        <v>0</v>
      </c>
      <c r="I672" s="43">
        <f t="shared" si="76"/>
        <v>0</v>
      </c>
      <c r="J672" s="42">
        <f t="shared" si="77"/>
        <v>44408</v>
      </c>
      <c r="K672" s="43">
        <f t="shared" si="78"/>
        <v>0</v>
      </c>
      <c r="L672">
        <f t="shared" si="79"/>
        <v>126</v>
      </c>
      <c r="M672">
        <f>IF($G672="","",COUNTIF($G$3:$G672, $G672))</f>
        <v>619</v>
      </c>
      <c r="N672">
        <f t="shared" si="74"/>
        <v>745</v>
      </c>
      <c r="O672"/>
      <c r="P672"/>
      <c r="Q672"/>
    </row>
    <row r="673" spans="2:17">
      <c r="B673" s="30">
        <f>資料貼入!A673</f>
        <v>44409</v>
      </c>
      <c r="C673" s="38">
        <f>資料貼入!A673</f>
        <v>44409</v>
      </c>
      <c r="D673" s="29">
        <f>資料貼入!B673</f>
        <v>0</v>
      </c>
      <c r="E673" s="29" cm="1">
        <f t="array" ref="E673">MovingDayDD($D$3:D673)</f>
        <v>-376592.39000000339</v>
      </c>
      <c r="F673" s="29">
        <f>IF(OR(C673&gt;總表!$B$30,C673=0),0,IF(E673=0,0,1+F672))</f>
        <v>17</v>
      </c>
      <c r="G673" s="29">
        <f t="shared" si="75"/>
        <v>0</v>
      </c>
      <c r="H673" s="42">
        <f t="shared" si="73"/>
        <v>0</v>
      </c>
      <c r="I673" s="43">
        <f t="shared" si="76"/>
        <v>0</v>
      </c>
      <c r="J673" s="42">
        <f t="shared" si="77"/>
        <v>44409</v>
      </c>
      <c r="K673" s="43">
        <f t="shared" si="78"/>
        <v>0</v>
      </c>
      <c r="L673">
        <f t="shared" si="79"/>
        <v>126</v>
      </c>
      <c r="M673">
        <f>IF($G673="","",COUNTIF($G$3:$G673, $G673))</f>
        <v>620</v>
      </c>
      <c r="N673">
        <f t="shared" si="74"/>
        <v>746</v>
      </c>
      <c r="O673"/>
      <c r="P673"/>
      <c r="Q673"/>
    </row>
    <row r="674" spans="2:17">
      <c r="B674" s="30">
        <f>資料貼入!A674</f>
        <v>44410</v>
      </c>
      <c r="C674" s="38">
        <f>資料貼入!A674</f>
        <v>44410</v>
      </c>
      <c r="D674" s="29">
        <f>資料貼入!B674</f>
        <v>218979.29</v>
      </c>
      <c r="E674" s="29" cm="1">
        <f t="array" ref="E674">MovingDayDD($D$3:D674)</f>
        <v>-157613.10000000335</v>
      </c>
      <c r="F674" s="29">
        <f>IF(OR(C674&gt;總表!$B$30,C674=0),0,IF(E674=0,0,1+F673))</f>
        <v>18</v>
      </c>
      <c r="G674" s="29">
        <f t="shared" si="75"/>
        <v>0</v>
      </c>
      <c r="H674" s="42">
        <f t="shared" si="73"/>
        <v>0</v>
      </c>
      <c r="I674" s="43">
        <f t="shared" si="76"/>
        <v>0</v>
      </c>
      <c r="J674" s="42">
        <f t="shared" si="77"/>
        <v>44410</v>
      </c>
      <c r="K674" s="43">
        <f t="shared" si="78"/>
        <v>0</v>
      </c>
      <c r="L674">
        <f t="shared" si="79"/>
        <v>126</v>
      </c>
      <c r="M674">
        <f>IF($G674="","",COUNTIF($G$3:$G674, $G674))</f>
        <v>621</v>
      </c>
      <c r="N674">
        <f t="shared" si="74"/>
        <v>747</v>
      </c>
      <c r="O674"/>
      <c r="P674"/>
      <c r="Q674"/>
    </row>
    <row r="675" spans="2:17">
      <c r="B675" s="30">
        <f>資料貼入!A675</f>
        <v>44411</v>
      </c>
      <c r="C675" s="38">
        <f>資料貼入!A675</f>
        <v>44411</v>
      </c>
      <c r="D675" s="29">
        <f>資料貼入!B675</f>
        <v>-58581.25</v>
      </c>
      <c r="E675" s="29" cm="1">
        <f t="array" ref="E675">MovingDayDD($D$3:D675)</f>
        <v>-216194.35000000335</v>
      </c>
      <c r="F675" s="29">
        <f>IF(OR(C675&gt;總表!$B$30,C675=0),0,IF(E675=0,0,1+F674))</f>
        <v>19</v>
      </c>
      <c r="G675" s="29">
        <f t="shared" si="75"/>
        <v>0</v>
      </c>
      <c r="H675" s="42">
        <f t="shared" si="73"/>
        <v>0</v>
      </c>
      <c r="I675" s="43">
        <f t="shared" si="76"/>
        <v>0</v>
      </c>
      <c r="J675" s="42">
        <f t="shared" si="77"/>
        <v>44411</v>
      </c>
      <c r="K675" s="43">
        <f t="shared" si="78"/>
        <v>0</v>
      </c>
      <c r="L675">
        <f t="shared" si="79"/>
        <v>126</v>
      </c>
      <c r="M675">
        <f>IF($G675="","",COUNTIF($G$3:$G675, $G675))</f>
        <v>622</v>
      </c>
      <c r="N675">
        <f t="shared" si="74"/>
        <v>748</v>
      </c>
      <c r="O675"/>
      <c r="P675"/>
      <c r="Q675"/>
    </row>
    <row r="676" spans="2:17">
      <c r="B676" s="30">
        <f>資料貼入!A676</f>
        <v>44412</v>
      </c>
      <c r="C676" s="38">
        <f>資料貼入!A676</f>
        <v>44412</v>
      </c>
      <c r="D676" s="29">
        <f>資料貼入!B676</f>
        <v>50195.62</v>
      </c>
      <c r="E676" s="29" cm="1">
        <f t="array" ref="E676">MovingDayDD($D$3:D676)</f>
        <v>-165998.73000000417</v>
      </c>
      <c r="F676" s="29">
        <f>IF(OR(C676&gt;總表!$B$30,C676=0),0,IF(E676=0,0,1+F675))</f>
        <v>20</v>
      </c>
      <c r="G676" s="29">
        <f t="shared" si="75"/>
        <v>0</v>
      </c>
      <c r="H676" s="42">
        <f t="shared" si="73"/>
        <v>0</v>
      </c>
      <c r="I676" s="43">
        <f t="shared" si="76"/>
        <v>0</v>
      </c>
      <c r="J676" s="42">
        <f t="shared" si="77"/>
        <v>44412</v>
      </c>
      <c r="K676" s="43">
        <f t="shared" si="78"/>
        <v>0</v>
      </c>
      <c r="L676">
        <f t="shared" si="79"/>
        <v>126</v>
      </c>
      <c r="M676">
        <f>IF($G676="","",COUNTIF($G$3:$G676, $G676))</f>
        <v>623</v>
      </c>
      <c r="N676">
        <f t="shared" si="74"/>
        <v>749</v>
      </c>
      <c r="O676"/>
      <c r="P676"/>
      <c r="Q676"/>
    </row>
    <row r="677" spans="2:17">
      <c r="B677" s="30">
        <f>資料貼入!A677</f>
        <v>44413</v>
      </c>
      <c r="C677" s="38">
        <f>資料貼入!A677</f>
        <v>44413</v>
      </c>
      <c r="D677" s="29">
        <f>資料貼入!B677</f>
        <v>-36106.57</v>
      </c>
      <c r="E677" s="29" cm="1">
        <f t="array" ref="E677">MovingDayDD($D$3:D677)</f>
        <v>-202105.30000000447</v>
      </c>
      <c r="F677" s="29">
        <f>IF(OR(C677&gt;總表!$B$30,C677=0),0,IF(E677=0,0,1+F676))</f>
        <v>21</v>
      </c>
      <c r="G677" s="29">
        <f t="shared" si="75"/>
        <v>0</v>
      </c>
      <c r="H677" s="42">
        <f t="shared" si="73"/>
        <v>0</v>
      </c>
      <c r="I677" s="43">
        <f t="shared" si="76"/>
        <v>0</v>
      </c>
      <c r="J677" s="42">
        <f t="shared" si="77"/>
        <v>44413</v>
      </c>
      <c r="K677" s="43">
        <f t="shared" si="78"/>
        <v>0</v>
      </c>
      <c r="L677">
        <f t="shared" si="79"/>
        <v>126</v>
      </c>
      <c r="M677">
        <f>IF($G677="","",COUNTIF($G$3:$G677, $G677))</f>
        <v>624</v>
      </c>
      <c r="N677">
        <f t="shared" si="74"/>
        <v>750</v>
      </c>
      <c r="O677"/>
      <c r="P677"/>
      <c r="Q677"/>
    </row>
    <row r="678" spans="2:17">
      <c r="B678" s="30">
        <f>資料貼入!A678</f>
        <v>44414</v>
      </c>
      <c r="C678" s="38">
        <f>資料貼入!A678</f>
        <v>44414</v>
      </c>
      <c r="D678" s="29">
        <f>資料貼入!B678</f>
        <v>-85858.98000000001</v>
      </c>
      <c r="E678" s="29" cm="1">
        <f t="array" ref="E678">MovingDayDD($D$3:D678)</f>
        <v>-287964.28000000492</v>
      </c>
      <c r="F678" s="29">
        <f>IF(OR(C678&gt;總表!$B$30,C678=0),0,IF(E678=0,0,1+F677))</f>
        <v>22</v>
      </c>
      <c r="G678" s="29">
        <f t="shared" si="75"/>
        <v>0</v>
      </c>
      <c r="H678" s="42">
        <f t="shared" si="73"/>
        <v>0</v>
      </c>
      <c r="I678" s="43">
        <f t="shared" si="76"/>
        <v>0</v>
      </c>
      <c r="J678" s="42">
        <f t="shared" si="77"/>
        <v>44414</v>
      </c>
      <c r="K678" s="43">
        <f t="shared" si="78"/>
        <v>0</v>
      </c>
      <c r="L678">
        <f t="shared" si="79"/>
        <v>126</v>
      </c>
      <c r="M678">
        <f>IF($G678="","",COUNTIF($G$3:$G678, $G678))</f>
        <v>625</v>
      </c>
      <c r="N678">
        <f t="shared" si="74"/>
        <v>751</v>
      </c>
      <c r="O678"/>
      <c r="P678"/>
      <c r="Q678"/>
    </row>
    <row r="679" spans="2:17">
      <c r="B679" s="30">
        <f>資料貼入!A679</f>
        <v>44415</v>
      </c>
      <c r="C679" s="38">
        <f>資料貼入!A679</f>
        <v>44415</v>
      </c>
      <c r="D679" s="29">
        <f>資料貼入!B679</f>
        <v>0</v>
      </c>
      <c r="E679" s="29" cm="1">
        <f t="array" ref="E679">MovingDayDD($D$3:D679)</f>
        <v>-287964.28000000492</v>
      </c>
      <c r="F679" s="29">
        <f>IF(OR(C679&gt;總表!$B$30,C679=0),0,IF(E679=0,0,1+F678))</f>
        <v>23</v>
      </c>
      <c r="G679" s="29">
        <f t="shared" si="75"/>
        <v>0</v>
      </c>
      <c r="H679" s="42">
        <f t="shared" si="73"/>
        <v>0</v>
      </c>
      <c r="I679" s="43">
        <f t="shared" si="76"/>
        <v>0</v>
      </c>
      <c r="J679" s="42">
        <f t="shared" si="77"/>
        <v>44415</v>
      </c>
      <c r="K679" s="43">
        <f t="shared" si="78"/>
        <v>0</v>
      </c>
      <c r="L679">
        <f t="shared" si="79"/>
        <v>126</v>
      </c>
      <c r="M679">
        <f>IF($G679="","",COUNTIF($G$3:$G679, $G679))</f>
        <v>626</v>
      </c>
      <c r="N679">
        <f t="shared" si="74"/>
        <v>752</v>
      </c>
      <c r="O679"/>
      <c r="P679"/>
      <c r="Q679"/>
    </row>
    <row r="680" spans="2:17">
      <c r="B680" s="30">
        <f>資料貼入!A680</f>
        <v>44416</v>
      </c>
      <c r="C680" s="38">
        <f>資料貼入!A680</f>
        <v>44416</v>
      </c>
      <c r="D680" s="29">
        <f>資料貼入!B680</f>
        <v>0</v>
      </c>
      <c r="E680" s="29" cm="1">
        <f t="array" ref="E680">MovingDayDD($D$3:D680)</f>
        <v>-287964.28000000492</v>
      </c>
      <c r="F680" s="29">
        <f>IF(OR(C680&gt;總表!$B$30,C680=0),0,IF(E680=0,0,1+F679))</f>
        <v>24</v>
      </c>
      <c r="G680" s="29">
        <f t="shared" si="75"/>
        <v>0</v>
      </c>
      <c r="H680" s="42">
        <f t="shared" si="73"/>
        <v>0</v>
      </c>
      <c r="I680" s="43">
        <f t="shared" si="76"/>
        <v>0</v>
      </c>
      <c r="J680" s="42">
        <f t="shared" si="77"/>
        <v>44416</v>
      </c>
      <c r="K680" s="43">
        <f t="shared" si="78"/>
        <v>0</v>
      </c>
      <c r="L680">
        <f t="shared" si="79"/>
        <v>126</v>
      </c>
      <c r="M680">
        <f>IF($G680="","",COUNTIF($G$3:$G680, $G680))</f>
        <v>627</v>
      </c>
      <c r="N680">
        <f t="shared" si="74"/>
        <v>753</v>
      </c>
      <c r="O680"/>
      <c r="P680"/>
      <c r="Q680"/>
    </row>
    <row r="681" spans="2:17">
      <c r="B681" s="30">
        <f>資料貼入!A681</f>
        <v>44417</v>
      </c>
      <c r="C681" s="38">
        <f>資料貼入!A681</f>
        <v>44417</v>
      </c>
      <c r="D681" s="29">
        <f>資料貼入!B681</f>
        <v>-44012.020000000004</v>
      </c>
      <c r="E681" s="29" cm="1">
        <f t="array" ref="E681">MovingDayDD($D$3:D681)</f>
        <v>-331976.30000000447</v>
      </c>
      <c r="F681" s="29">
        <f>IF(OR(C681&gt;總表!$B$30,C681=0),0,IF(E681=0,0,1+F680))</f>
        <v>25</v>
      </c>
      <c r="G681" s="29">
        <f t="shared" si="75"/>
        <v>0</v>
      </c>
      <c r="H681" s="42">
        <f t="shared" si="73"/>
        <v>0</v>
      </c>
      <c r="I681" s="43">
        <f t="shared" si="76"/>
        <v>0</v>
      </c>
      <c r="J681" s="42">
        <f t="shared" si="77"/>
        <v>44417</v>
      </c>
      <c r="K681" s="43">
        <f t="shared" si="78"/>
        <v>0</v>
      </c>
      <c r="L681">
        <f t="shared" si="79"/>
        <v>126</v>
      </c>
      <c r="M681">
        <f>IF($G681="","",COUNTIF($G$3:$G681, $G681))</f>
        <v>628</v>
      </c>
      <c r="N681">
        <f t="shared" si="74"/>
        <v>754</v>
      </c>
      <c r="O681"/>
      <c r="P681"/>
      <c r="Q681"/>
    </row>
    <row r="682" spans="2:17">
      <c r="B682" s="30">
        <f>資料貼入!A682</f>
        <v>44418</v>
      </c>
      <c r="C682" s="38">
        <f>資料貼入!A682</f>
        <v>44418</v>
      </c>
      <c r="D682" s="29">
        <f>資料貼入!B682</f>
        <v>-148523.54999999999</v>
      </c>
      <c r="E682" s="29" cm="1">
        <f t="array" ref="E682">MovingDayDD($D$3:D682)</f>
        <v>-480499.85000000428</v>
      </c>
      <c r="F682" s="29">
        <f>IF(OR(C682&gt;總表!$B$30,C682=0),0,IF(E682=0,0,1+F681))</f>
        <v>26</v>
      </c>
      <c r="G682" s="29">
        <f t="shared" si="75"/>
        <v>0</v>
      </c>
      <c r="H682" s="42">
        <f t="shared" si="73"/>
        <v>0</v>
      </c>
      <c r="I682" s="43">
        <f t="shared" si="76"/>
        <v>0</v>
      </c>
      <c r="J682" s="42">
        <f t="shared" si="77"/>
        <v>44418</v>
      </c>
      <c r="K682" s="43">
        <f t="shared" si="78"/>
        <v>0</v>
      </c>
      <c r="L682">
        <f t="shared" si="79"/>
        <v>126</v>
      </c>
      <c r="M682">
        <f>IF($G682="","",COUNTIF($G$3:$G682, $G682))</f>
        <v>629</v>
      </c>
      <c r="N682">
        <f t="shared" si="74"/>
        <v>755</v>
      </c>
      <c r="O682"/>
      <c r="P682"/>
      <c r="Q682"/>
    </row>
    <row r="683" spans="2:17">
      <c r="B683" s="30">
        <f>資料貼入!A683</f>
        <v>44419</v>
      </c>
      <c r="C683" s="38">
        <f>資料貼入!A683</f>
        <v>44419</v>
      </c>
      <c r="D683" s="29">
        <f>資料貼入!B683</f>
        <v>-42440.279999999984</v>
      </c>
      <c r="E683" s="29" cm="1">
        <f t="array" ref="E683">MovingDayDD($D$3:D683)</f>
        <v>-522940.13000000454</v>
      </c>
      <c r="F683" s="29">
        <f>IF(OR(C683&gt;總表!$B$30,C683=0),0,IF(E683=0,0,1+F682))</f>
        <v>27</v>
      </c>
      <c r="G683" s="29">
        <f t="shared" si="75"/>
        <v>0</v>
      </c>
      <c r="H683" s="42">
        <f t="shared" si="73"/>
        <v>0</v>
      </c>
      <c r="I683" s="43">
        <f t="shared" si="76"/>
        <v>0</v>
      </c>
      <c r="J683" s="42">
        <f t="shared" si="77"/>
        <v>44419</v>
      </c>
      <c r="K683" s="43">
        <f t="shared" si="78"/>
        <v>0</v>
      </c>
      <c r="L683">
        <f t="shared" si="79"/>
        <v>126</v>
      </c>
      <c r="M683">
        <f>IF($G683="","",COUNTIF($G$3:$G683, $G683))</f>
        <v>630</v>
      </c>
      <c r="N683">
        <f t="shared" si="74"/>
        <v>756</v>
      </c>
      <c r="O683"/>
      <c r="P683"/>
      <c r="Q683"/>
    </row>
    <row r="684" spans="2:17">
      <c r="B684" s="30">
        <f>資料貼入!A684</f>
        <v>44420</v>
      </c>
      <c r="C684" s="38">
        <f>資料貼入!A684</f>
        <v>44420</v>
      </c>
      <c r="D684" s="29">
        <f>資料貼入!B684</f>
        <v>-7631.1900000000005</v>
      </c>
      <c r="E684" s="29" cm="1">
        <f t="array" ref="E684">MovingDayDD($D$3:D684)</f>
        <v>-530571.32000000495</v>
      </c>
      <c r="F684" s="29">
        <f>IF(OR(C684&gt;總表!$B$30,C684=0),0,IF(E684=0,0,1+F683))</f>
        <v>28</v>
      </c>
      <c r="G684" s="29">
        <f t="shared" si="75"/>
        <v>0</v>
      </c>
      <c r="H684" s="42">
        <f t="shared" si="73"/>
        <v>0</v>
      </c>
      <c r="I684" s="43">
        <f t="shared" si="76"/>
        <v>0</v>
      </c>
      <c r="J684" s="42">
        <f t="shared" si="77"/>
        <v>44420</v>
      </c>
      <c r="K684" s="43">
        <f t="shared" si="78"/>
        <v>0</v>
      </c>
      <c r="L684">
        <f t="shared" si="79"/>
        <v>126</v>
      </c>
      <c r="M684">
        <f>IF($G684="","",COUNTIF($G$3:$G684, $G684))</f>
        <v>631</v>
      </c>
      <c r="N684">
        <f t="shared" si="74"/>
        <v>757</v>
      </c>
      <c r="O684"/>
      <c r="P684"/>
      <c r="Q684"/>
    </row>
    <row r="685" spans="2:17">
      <c r="B685" s="30">
        <f>資料貼入!A685</f>
        <v>44421</v>
      </c>
      <c r="C685" s="38">
        <f>資料貼入!A685</f>
        <v>44421</v>
      </c>
      <c r="D685" s="29">
        <f>資料貼入!B685</f>
        <v>53521.11</v>
      </c>
      <c r="E685" s="29" cm="1">
        <f t="array" ref="E685">MovingDayDD($D$3:D685)</f>
        <v>-477050.21000000462</v>
      </c>
      <c r="F685" s="29">
        <f>IF(OR(C685&gt;總表!$B$30,C685=0),0,IF(E685=0,0,1+F684))</f>
        <v>29</v>
      </c>
      <c r="G685" s="29">
        <f t="shared" si="75"/>
        <v>0</v>
      </c>
      <c r="H685" s="42">
        <f t="shared" si="73"/>
        <v>0</v>
      </c>
      <c r="I685" s="43">
        <f t="shared" si="76"/>
        <v>0</v>
      </c>
      <c r="J685" s="42">
        <f t="shared" si="77"/>
        <v>44421</v>
      </c>
      <c r="K685" s="43">
        <f t="shared" si="78"/>
        <v>0</v>
      </c>
      <c r="L685">
        <f t="shared" si="79"/>
        <v>126</v>
      </c>
      <c r="M685">
        <f>IF($G685="","",COUNTIF($G$3:$G685, $G685))</f>
        <v>632</v>
      </c>
      <c r="N685">
        <f t="shared" si="74"/>
        <v>758</v>
      </c>
      <c r="O685"/>
      <c r="P685"/>
      <c r="Q685"/>
    </row>
    <row r="686" spans="2:17">
      <c r="B686" s="30">
        <f>資料貼入!A686</f>
        <v>44422</v>
      </c>
      <c r="C686" s="38">
        <f>資料貼入!A686</f>
        <v>44422</v>
      </c>
      <c r="D686" s="29">
        <f>資料貼入!B686</f>
        <v>0</v>
      </c>
      <c r="E686" s="29" cm="1">
        <f t="array" ref="E686">MovingDayDD($D$3:D686)</f>
        <v>-477050.21000000462</v>
      </c>
      <c r="F686" s="29">
        <f>IF(OR(C686&gt;總表!$B$30,C686=0),0,IF(E686=0,0,1+F685))</f>
        <v>30</v>
      </c>
      <c r="G686" s="29">
        <f t="shared" si="75"/>
        <v>0</v>
      </c>
      <c r="H686" s="42">
        <f t="shared" si="73"/>
        <v>0</v>
      </c>
      <c r="I686" s="43">
        <f t="shared" si="76"/>
        <v>0</v>
      </c>
      <c r="J686" s="42">
        <f t="shared" si="77"/>
        <v>44422</v>
      </c>
      <c r="K686" s="43">
        <f t="shared" si="78"/>
        <v>0</v>
      </c>
      <c r="L686">
        <f t="shared" si="79"/>
        <v>126</v>
      </c>
      <c r="M686">
        <f>IF($G686="","",COUNTIF($G$3:$G686, $G686))</f>
        <v>633</v>
      </c>
      <c r="N686">
        <f t="shared" si="74"/>
        <v>759</v>
      </c>
      <c r="O686"/>
      <c r="P686"/>
      <c r="Q686"/>
    </row>
    <row r="687" spans="2:17">
      <c r="B687" s="30">
        <f>資料貼入!A687</f>
        <v>44423</v>
      </c>
      <c r="C687" s="38">
        <f>資料貼入!A687</f>
        <v>44423</v>
      </c>
      <c r="D687" s="29">
        <f>資料貼入!B687</f>
        <v>0</v>
      </c>
      <c r="E687" s="29" cm="1">
        <f t="array" ref="E687">MovingDayDD($D$3:D687)</f>
        <v>-477050.21000000462</v>
      </c>
      <c r="F687" s="29">
        <f>IF(OR(C687&gt;總表!$B$30,C687=0),0,IF(E687=0,0,1+F686))</f>
        <v>31</v>
      </c>
      <c r="G687" s="29">
        <f t="shared" si="75"/>
        <v>0</v>
      </c>
      <c r="H687" s="42">
        <f t="shared" si="73"/>
        <v>0</v>
      </c>
      <c r="I687" s="43">
        <f t="shared" si="76"/>
        <v>0</v>
      </c>
      <c r="J687" s="42">
        <f t="shared" si="77"/>
        <v>44423</v>
      </c>
      <c r="K687" s="43">
        <f t="shared" si="78"/>
        <v>0</v>
      </c>
      <c r="L687">
        <f t="shared" si="79"/>
        <v>126</v>
      </c>
      <c r="M687">
        <f>IF($G687="","",COUNTIF($G$3:$G687, $G687))</f>
        <v>634</v>
      </c>
      <c r="N687">
        <f t="shared" si="74"/>
        <v>760</v>
      </c>
      <c r="O687"/>
      <c r="P687"/>
      <c r="Q687"/>
    </row>
    <row r="688" spans="2:17">
      <c r="B688" s="30">
        <f>資料貼入!A688</f>
        <v>44424</v>
      </c>
      <c r="C688" s="38">
        <f>資料貼入!A688</f>
        <v>44424</v>
      </c>
      <c r="D688" s="29">
        <f>資料貼入!B688</f>
        <v>39553.69</v>
      </c>
      <c r="E688" s="29" cm="1">
        <f t="array" ref="E688">MovingDayDD($D$3:D688)</f>
        <v>-437496.52000000421</v>
      </c>
      <c r="F688" s="29">
        <f>IF(OR(C688&gt;總表!$B$30,C688=0),0,IF(E688=0,0,1+F687))</f>
        <v>32</v>
      </c>
      <c r="G688" s="29">
        <f t="shared" si="75"/>
        <v>0</v>
      </c>
      <c r="H688" s="42">
        <f t="shared" si="73"/>
        <v>0</v>
      </c>
      <c r="I688" s="43">
        <f t="shared" si="76"/>
        <v>0</v>
      </c>
      <c r="J688" s="42">
        <f t="shared" si="77"/>
        <v>44424</v>
      </c>
      <c r="K688" s="43">
        <f t="shared" si="78"/>
        <v>0</v>
      </c>
      <c r="L688">
        <f t="shared" si="79"/>
        <v>126</v>
      </c>
      <c r="M688">
        <f>IF($G688="","",COUNTIF($G$3:$G688, $G688))</f>
        <v>635</v>
      </c>
      <c r="N688">
        <f t="shared" si="74"/>
        <v>761</v>
      </c>
      <c r="O688"/>
      <c r="P688"/>
      <c r="Q688"/>
    </row>
    <row r="689" spans="2:17">
      <c r="B689" s="30">
        <f>資料貼入!A689</f>
        <v>44425</v>
      </c>
      <c r="C689" s="38">
        <f>資料貼入!A689</f>
        <v>44425</v>
      </c>
      <c r="D689" s="29">
        <f>資料貼入!B689</f>
        <v>-99719.34</v>
      </c>
      <c r="E689" s="29" cm="1">
        <f t="array" ref="E689">MovingDayDD($D$3:D689)</f>
        <v>-537215.86000000406</v>
      </c>
      <c r="F689" s="29">
        <f>IF(OR(C689&gt;總表!$B$30,C689=0),0,IF(E689=0,0,1+F688))</f>
        <v>33</v>
      </c>
      <c r="G689" s="29">
        <f t="shared" si="75"/>
        <v>0</v>
      </c>
      <c r="H689" s="42">
        <f t="shared" si="73"/>
        <v>0</v>
      </c>
      <c r="I689" s="43">
        <f t="shared" si="76"/>
        <v>0</v>
      </c>
      <c r="J689" s="42">
        <f t="shared" si="77"/>
        <v>44425</v>
      </c>
      <c r="K689" s="43">
        <f t="shared" si="78"/>
        <v>0</v>
      </c>
      <c r="L689">
        <f t="shared" si="79"/>
        <v>126</v>
      </c>
      <c r="M689">
        <f>IF($G689="","",COUNTIF($G$3:$G689, $G689))</f>
        <v>636</v>
      </c>
      <c r="N689">
        <f t="shared" si="74"/>
        <v>762</v>
      </c>
      <c r="O689"/>
      <c r="P689"/>
      <c r="Q689"/>
    </row>
    <row r="690" spans="2:17">
      <c r="B690" s="30">
        <f>資料貼入!A690</f>
        <v>44426</v>
      </c>
      <c r="C690" s="38">
        <f>資料貼入!A690</f>
        <v>44426</v>
      </c>
      <c r="D690" s="29">
        <f>資料貼入!B690</f>
        <v>-63607.039999999994</v>
      </c>
      <c r="E690" s="29" cm="1">
        <f t="array" ref="E690">MovingDayDD($D$3:D690)</f>
        <v>-600822.9000000041</v>
      </c>
      <c r="F690" s="29">
        <f>IF(OR(C690&gt;總表!$B$30,C690=0),0,IF(E690=0,0,1+F689))</f>
        <v>34</v>
      </c>
      <c r="G690" s="29">
        <f t="shared" si="75"/>
        <v>0</v>
      </c>
      <c r="H690" s="42">
        <f t="shared" si="73"/>
        <v>0</v>
      </c>
      <c r="I690" s="43">
        <f t="shared" si="76"/>
        <v>0</v>
      </c>
      <c r="J690" s="42">
        <f t="shared" si="77"/>
        <v>44426</v>
      </c>
      <c r="K690" s="43">
        <f t="shared" si="78"/>
        <v>0</v>
      </c>
      <c r="L690">
        <f t="shared" si="79"/>
        <v>126</v>
      </c>
      <c r="M690">
        <f>IF($G690="","",COUNTIF($G$3:$G690, $G690))</f>
        <v>637</v>
      </c>
      <c r="N690">
        <f t="shared" si="74"/>
        <v>763</v>
      </c>
      <c r="O690"/>
      <c r="P690"/>
      <c r="Q690"/>
    </row>
    <row r="691" spans="2:17">
      <c r="B691" s="30">
        <f>資料貼入!A691</f>
        <v>44427</v>
      </c>
      <c r="C691" s="38">
        <f>資料貼入!A691</f>
        <v>44427</v>
      </c>
      <c r="D691" s="29">
        <f>資料貼入!B691</f>
        <v>43209.990000000005</v>
      </c>
      <c r="E691" s="29" cm="1">
        <f t="array" ref="E691">MovingDayDD($D$3:D691)</f>
        <v>-557612.91000000387</v>
      </c>
      <c r="F691" s="29">
        <f>IF(OR(C691&gt;總表!$B$30,C691=0),0,IF(E691=0,0,1+F690))</f>
        <v>35</v>
      </c>
      <c r="G691" s="29">
        <f t="shared" si="75"/>
        <v>0</v>
      </c>
      <c r="H691" s="42">
        <f t="shared" si="73"/>
        <v>0</v>
      </c>
      <c r="I691" s="43">
        <f t="shared" si="76"/>
        <v>0</v>
      </c>
      <c r="J691" s="42">
        <f t="shared" si="77"/>
        <v>44427</v>
      </c>
      <c r="K691" s="43">
        <f t="shared" si="78"/>
        <v>0</v>
      </c>
      <c r="L691">
        <f t="shared" si="79"/>
        <v>126</v>
      </c>
      <c r="M691">
        <f>IF($G691="","",COUNTIF($G$3:$G691, $G691))</f>
        <v>638</v>
      </c>
      <c r="N691">
        <f t="shared" si="74"/>
        <v>764</v>
      </c>
      <c r="O691"/>
      <c r="P691"/>
      <c r="Q691"/>
    </row>
    <row r="692" spans="2:17">
      <c r="B692" s="30">
        <f>資料貼入!A692</f>
        <v>44428</v>
      </c>
      <c r="C692" s="38">
        <f>資料貼入!A692</f>
        <v>44428</v>
      </c>
      <c r="D692" s="29">
        <f>資料貼入!B692</f>
        <v>-1000</v>
      </c>
      <c r="E692" s="29" cm="1">
        <f t="array" ref="E692">MovingDayDD($D$3:D692)</f>
        <v>-558612.91000000387</v>
      </c>
      <c r="F692" s="29">
        <f>IF(OR(C692&gt;總表!$B$30,C692=0),0,IF(E692=0,0,1+F691))</f>
        <v>36</v>
      </c>
      <c r="G692" s="29">
        <f t="shared" si="75"/>
        <v>0</v>
      </c>
      <c r="H692" s="42">
        <f t="shared" si="73"/>
        <v>0</v>
      </c>
      <c r="I692" s="43">
        <f t="shared" si="76"/>
        <v>0</v>
      </c>
      <c r="J692" s="42">
        <f t="shared" si="77"/>
        <v>44428</v>
      </c>
      <c r="K692" s="43">
        <f t="shared" si="78"/>
        <v>0</v>
      </c>
      <c r="L692">
        <f t="shared" si="79"/>
        <v>126</v>
      </c>
      <c r="M692">
        <f>IF($G692="","",COUNTIF($G$3:$G692, $G692))</f>
        <v>639</v>
      </c>
      <c r="N692">
        <f t="shared" si="74"/>
        <v>765</v>
      </c>
      <c r="O692"/>
      <c r="P692"/>
      <c r="Q692"/>
    </row>
    <row r="693" spans="2:17">
      <c r="B693" s="30">
        <f>資料貼入!A693</f>
        <v>44429</v>
      </c>
      <c r="C693" s="38">
        <f>資料貼入!A693</f>
        <v>44429</v>
      </c>
      <c r="D693" s="29">
        <f>資料貼入!B693</f>
        <v>0</v>
      </c>
      <c r="E693" s="29" cm="1">
        <f t="array" ref="E693">MovingDayDD($D$3:D693)</f>
        <v>-558612.91000000387</v>
      </c>
      <c r="F693" s="29">
        <f>IF(OR(C693&gt;總表!$B$30,C693=0),0,IF(E693=0,0,1+F692))</f>
        <v>37</v>
      </c>
      <c r="G693" s="29">
        <f t="shared" si="75"/>
        <v>0</v>
      </c>
      <c r="H693" s="42">
        <f t="shared" si="73"/>
        <v>0</v>
      </c>
      <c r="I693" s="43">
        <f t="shared" si="76"/>
        <v>0</v>
      </c>
      <c r="J693" s="42">
        <f t="shared" si="77"/>
        <v>44429</v>
      </c>
      <c r="K693" s="43">
        <f t="shared" si="78"/>
        <v>0</v>
      </c>
      <c r="L693">
        <f t="shared" si="79"/>
        <v>126</v>
      </c>
      <c r="M693">
        <f>IF($G693="","",COUNTIF($G$3:$G693, $G693))</f>
        <v>640</v>
      </c>
      <c r="N693">
        <f t="shared" si="74"/>
        <v>766</v>
      </c>
      <c r="O693"/>
      <c r="P693"/>
      <c r="Q693"/>
    </row>
    <row r="694" spans="2:17">
      <c r="B694" s="30">
        <f>資料貼入!A694</f>
        <v>44430</v>
      </c>
      <c r="C694" s="38">
        <f>資料貼入!A694</f>
        <v>44430</v>
      </c>
      <c r="D694" s="29">
        <f>資料貼入!B694</f>
        <v>0</v>
      </c>
      <c r="E694" s="29" cm="1">
        <f t="array" ref="E694">MovingDayDD($D$3:D694)</f>
        <v>-558612.91000000387</v>
      </c>
      <c r="F694" s="29">
        <f>IF(OR(C694&gt;總表!$B$30,C694=0),0,IF(E694=0,0,1+F693))</f>
        <v>38</v>
      </c>
      <c r="G694" s="29">
        <f t="shared" si="75"/>
        <v>0</v>
      </c>
      <c r="H694" s="42">
        <f t="shared" si="73"/>
        <v>0</v>
      </c>
      <c r="I694" s="43">
        <f t="shared" si="76"/>
        <v>0</v>
      </c>
      <c r="J694" s="42">
        <f t="shared" si="77"/>
        <v>44430</v>
      </c>
      <c r="K694" s="43">
        <f t="shared" si="78"/>
        <v>0</v>
      </c>
      <c r="L694">
        <f t="shared" si="79"/>
        <v>126</v>
      </c>
      <c r="M694">
        <f>IF($G694="","",COUNTIF($G$3:$G694, $G694))</f>
        <v>641</v>
      </c>
      <c r="N694">
        <f t="shared" si="74"/>
        <v>767</v>
      </c>
      <c r="O694"/>
      <c r="P694"/>
      <c r="Q694"/>
    </row>
    <row r="695" spans="2:17">
      <c r="B695" s="30">
        <f>資料貼入!A695</f>
        <v>44431</v>
      </c>
      <c r="C695" s="38">
        <f>資料貼入!A695</f>
        <v>44431</v>
      </c>
      <c r="D695" s="29">
        <f>資料貼入!B695</f>
        <v>273616.08000000007</v>
      </c>
      <c r="E695" s="29" cm="1">
        <f t="array" ref="E695">MovingDayDD($D$3:D695)</f>
        <v>-284996.8300000038</v>
      </c>
      <c r="F695" s="29">
        <f>IF(OR(C695&gt;總表!$B$30,C695=0),0,IF(E695=0,0,1+F694))</f>
        <v>39</v>
      </c>
      <c r="G695" s="29">
        <f t="shared" si="75"/>
        <v>0</v>
      </c>
      <c r="H695" s="42">
        <f t="shared" si="73"/>
        <v>0</v>
      </c>
      <c r="I695" s="43">
        <f t="shared" si="76"/>
        <v>0</v>
      </c>
      <c r="J695" s="42">
        <f t="shared" si="77"/>
        <v>44431</v>
      </c>
      <c r="K695" s="43">
        <f t="shared" si="78"/>
        <v>0</v>
      </c>
      <c r="L695">
        <f t="shared" si="79"/>
        <v>126</v>
      </c>
      <c r="M695">
        <f>IF($G695="","",COUNTIF($G$3:$G695, $G695))</f>
        <v>642</v>
      </c>
      <c r="N695">
        <f t="shared" si="74"/>
        <v>768</v>
      </c>
      <c r="O695"/>
      <c r="P695"/>
      <c r="Q695"/>
    </row>
    <row r="696" spans="2:17">
      <c r="B696" s="30">
        <f>資料貼入!A696</f>
        <v>44432</v>
      </c>
      <c r="C696" s="38">
        <f>資料貼入!A696</f>
        <v>44432</v>
      </c>
      <c r="D696" s="29">
        <f>資料貼入!B696</f>
        <v>68972.790000000008</v>
      </c>
      <c r="E696" s="29" cm="1">
        <f t="array" ref="E696">MovingDayDD($D$3:D696)</f>
        <v>-216024.04000000469</v>
      </c>
      <c r="F696" s="29">
        <f>IF(OR(C696&gt;總表!$B$30,C696=0),0,IF(E696=0,0,1+F695))</f>
        <v>40</v>
      </c>
      <c r="G696" s="29">
        <f t="shared" si="75"/>
        <v>0</v>
      </c>
      <c r="H696" s="42">
        <f t="shared" si="73"/>
        <v>0</v>
      </c>
      <c r="I696" s="43">
        <f t="shared" si="76"/>
        <v>0</v>
      </c>
      <c r="J696" s="42">
        <f t="shared" si="77"/>
        <v>44432</v>
      </c>
      <c r="K696" s="43">
        <f t="shared" si="78"/>
        <v>0</v>
      </c>
      <c r="L696">
        <f t="shared" si="79"/>
        <v>126</v>
      </c>
      <c r="M696">
        <f>IF($G696="","",COUNTIF($G$3:$G696, $G696))</f>
        <v>643</v>
      </c>
      <c r="N696">
        <f t="shared" si="74"/>
        <v>769</v>
      </c>
      <c r="O696"/>
      <c r="P696"/>
      <c r="Q696"/>
    </row>
    <row r="697" spans="2:17">
      <c r="B697" s="30">
        <f>資料貼入!A697</f>
        <v>44433</v>
      </c>
      <c r="C697" s="38">
        <f>資料貼入!A697</f>
        <v>44433</v>
      </c>
      <c r="D697" s="29">
        <f>資料貼入!B697</f>
        <v>184934.02000000002</v>
      </c>
      <c r="E697" s="29" cm="1">
        <f t="array" ref="E697">MovingDayDD($D$3:D697)</f>
        <v>-31090.020000005141</v>
      </c>
      <c r="F697" s="29">
        <f>IF(OR(C697&gt;總表!$B$30,C697=0),0,IF(E697=0,0,1+F696))</f>
        <v>41</v>
      </c>
      <c r="G697" s="29">
        <f t="shared" si="75"/>
        <v>41</v>
      </c>
      <c r="H697" s="42">
        <f t="shared" si="73"/>
        <v>44433</v>
      </c>
      <c r="I697" s="43">
        <f t="shared" si="76"/>
        <v>41</v>
      </c>
      <c r="J697" s="42">
        <f t="shared" si="77"/>
        <v>44433</v>
      </c>
      <c r="K697" s="43">
        <f t="shared" si="78"/>
        <v>41</v>
      </c>
      <c r="L697">
        <f t="shared" si="79"/>
        <v>13</v>
      </c>
      <c r="M697">
        <f>IF($G697="","",COUNTIF($G$3:$G697, $G697))</f>
        <v>1</v>
      </c>
      <c r="N697">
        <f t="shared" si="74"/>
        <v>14</v>
      </c>
      <c r="O697"/>
      <c r="P697"/>
      <c r="Q697"/>
    </row>
    <row r="698" spans="2:17">
      <c r="B698" s="30">
        <f>資料貼入!A698</f>
        <v>44434</v>
      </c>
      <c r="C698" s="38">
        <f>資料貼入!A698</f>
        <v>44434</v>
      </c>
      <c r="D698" s="29">
        <f>資料貼入!B698</f>
        <v>44319.46</v>
      </c>
      <c r="E698" s="29" cm="1">
        <f t="array" ref="E698">MovingDayDD($D$3:D698)</f>
        <v>0</v>
      </c>
      <c r="F698" s="29">
        <f>IF(OR(C698&gt;總表!$B$30,C698=0),0,IF(E698=0,0,1+F697))</f>
        <v>0</v>
      </c>
      <c r="G698" s="29">
        <f t="shared" si="75"/>
        <v>0</v>
      </c>
      <c r="H698" s="42">
        <f t="shared" si="73"/>
        <v>0</v>
      </c>
      <c r="I698" s="43">
        <f t="shared" si="76"/>
        <v>0</v>
      </c>
      <c r="J698" s="42">
        <f t="shared" si="77"/>
        <v>0</v>
      </c>
      <c r="K698" s="43">
        <f t="shared" si="78"/>
        <v>0</v>
      </c>
      <c r="L698">
        <f t="shared" si="79"/>
        <v>126</v>
      </c>
      <c r="M698">
        <f>IF($G698="","",COUNTIF($G$3:$G698, $G698))</f>
        <v>644</v>
      </c>
      <c r="N698">
        <f t="shared" si="74"/>
        <v>770</v>
      </c>
      <c r="O698"/>
      <c r="P698"/>
      <c r="Q698"/>
    </row>
    <row r="699" spans="2:17">
      <c r="B699" s="30">
        <f>資料貼入!A699</f>
        <v>44435</v>
      </c>
      <c r="C699" s="38">
        <f>資料貼入!A699</f>
        <v>44435</v>
      </c>
      <c r="D699" s="29">
        <f>資料貼入!B699</f>
        <v>6520.8700000000026</v>
      </c>
      <c r="E699" s="29" cm="1">
        <f t="array" ref="E699">MovingDayDD($D$3:D699)</f>
        <v>0</v>
      </c>
      <c r="F699" s="29">
        <f>IF(OR(C699&gt;總表!$B$30,C699=0),0,IF(E699=0,0,1+F698))</f>
        <v>0</v>
      </c>
      <c r="G699" s="29">
        <f t="shared" si="75"/>
        <v>0</v>
      </c>
      <c r="H699" s="42">
        <f t="shared" si="73"/>
        <v>0</v>
      </c>
      <c r="I699" s="43">
        <f t="shared" si="76"/>
        <v>0</v>
      </c>
      <c r="J699" s="42">
        <f t="shared" si="77"/>
        <v>0</v>
      </c>
      <c r="K699" s="43">
        <f t="shared" si="78"/>
        <v>0</v>
      </c>
      <c r="L699">
        <f t="shared" si="79"/>
        <v>126</v>
      </c>
      <c r="M699">
        <f>IF($G699="","",COUNTIF($G$3:$G699, $G699))</f>
        <v>645</v>
      </c>
      <c r="N699">
        <f t="shared" si="74"/>
        <v>771</v>
      </c>
      <c r="O699"/>
      <c r="P699"/>
      <c r="Q699"/>
    </row>
    <row r="700" spans="2:17">
      <c r="B700" s="30">
        <f>資料貼入!A700</f>
        <v>44436</v>
      </c>
      <c r="C700" s="38">
        <f>資料貼入!A700</f>
        <v>44436</v>
      </c>
      <c r="D700" s="29">
        <f>資料貼入!B700</f>
        <v>0</v>
      </c>
      <c r="E700" s="29" cm="1">
        <f t="array" ref="E700">MovingDayDD($D$3:D700)</f>
        <v>0</v>
      </c>
      <c r="F700" s="29">
        <f>IF(OR(C700&gt;總表!$B$30,C700=0),0,IF(E700=0,0,1+F699))</f>
        <v>0</v>
      </c>
      <c r="G700" s="29">
        <f t="shared" si="75"/>
        <v>0</v>
      </c>
      <c r="H700" s="42">
        <f t="shared" si="73"/>
        <v>0</v>
      </c>
      <c r="I700" s="43">
        <f t="shared" si="76"/>
        <v>0</v>
      </c>
      <c r="J700" s="42">
        <f t="shared" si="77"/>
        <v>0</v>
      </c>
      <c r="K700" s="43">
        <f t="shared" si="78"/>
        <v>0</v>
      </c>
      <c r="L700">
        <f t="shared" si="79"/>
        <v>126</v>
      </c>
      <c r="M700">
        <f>IF($G700="","",COUNTIF($G$3:$G700, $G700))</f>
        <v>646</v>
      </c>
      <c r="N700">
        <f t="shared" si="74"/>
        <v>772</v>
      </c>
      <c r="O700"/>
      <c r="P700"/>
      <c r="Q700"/>
    </row>
    <row r="701" spans="2:17">
      <c r="B701" s="30">
        <f>資料貼入!A701</f>
        <v>44437</v>
      </c>
      <c r="C701" s="38">
        <f>資料貼入!A701</f>
        <v>44437</v>
      </c>
      <c r="D701" s="29">
        <f>資料貼入!B701</f>
        <v>0</v>
      </c>
      <c r="E701" s="29" cm="1">
        <f t="array" ref="E701">MovingDayDD($D$3:D701)</f>
        <v>0</v>
      </c>
      <c r="F701" s="29">
        <f>IF(OR(C701&gt;總表!$B$30,C701=0),0,IF(E701=0,0,1+F700))</f>
        <v>0</v>
      </c>
      <c r="G701" s="29">
        <f t="shared" si="75"/>
        <v>0</v>
      </c>
      <c r="H701" s="42">
        <f t="shared" si="73"/>
        <v>0</v>
      </c>
      <c r="I701" s="43">
        <f t="shared" si="76"/>
        <v>0</v>
      </c>
      <c r="J701" s="42">
        <f t="shared" si="77"/>
        <v>0</v>
      </c>
      <c r="K701" s="43">
        <f t="shared" si="78"/>
        <v>0</v>
      </c>
      <c r="L701">
        <f t="shared" si="79"/>
        <v>126</v>
      </c>
      <c r="M701">
        <f>IF($G701="","",COUNTIF($G$3:$G701, $G701))</f>
        <v>647</v>
      </c>
      <c r="N701">
        <f t="shared" si="74"/>
        <v>773</v>
      </c>
      <c r="O701"/>
      <c r="P701"/>
      <c r="Q701"/>
    </row>
    <row r="702" spans="2:17">
      <c r="B702" s="30">
        <f>資料貼入!A702</f>
        <v>44438</v>
      </c>
      <c r="C702" s="38">
        <f>資料貼入!A702</f>
        <v>44438</v>
      </c>
      <c r="D702" s="29">
        <f>資料貼入!B702</f>
        <v>44573.87</v>
      </c>
      <c r="E702" s="29" cm="1">
        <f t="array" ref="E702">MovingDayDD($D$3:D702)</f>
        <v>0</v>
      </c>
      <c r="F702" s="29">
        <f>IF(OR(C702&gt;總表!$B$30,C702=0),0,IF(E702=0,0,1+F701))</f>
        <v>0</v>
      </c>
      <c r="G702" s="29">
        <f t="shared" si="75"/>
        <v>0</v>
      </c>
      <c r="H702" s="42">
        <f t="shared" si="73"/>
        <v>0</v>
      </c>
      <c r="I702" s="43">
        <f t="shared" si="76"/>
        <v>0</v>
      </c>
      <c r="J702" s="42">
        <f t="shared" si="77"/>
        <v>0</v>
      </c>
      <c r="K702" s="43">
        <f t="shared" si="78"/>
        <v>0</v>
      </c>
      <c r="L702">
        <f t="shared" si="79"/>
        <v>126</v>
      </c>
      <c r="M702">
        <f>IF($G702="","",COUNTIF($G$3:$G702, $G702))</f>
        <v>648</v>
      </c>
      <c r="N702">
        <f t="shared" si="74"/>
        <v>774</v>
      </c>
      <c r="O702"/>
      <c r="P702"/>
      <c r="Q702"/>
    </row>
    <row r="703" spans="2:17">
      <c r="B703" s="30">
        <f>資料貼入!A703</f>
        <v>44439</v>
      </c>
      <c r="C703" s="38">
        <f>資料貼入!A703</f>
        <v>44439</v>
      </c>
      <c r="D703" s="29">
        <f>資料貼入!B703</f>
        <v>-46964.18</v>
      </c>
      <c r="E703" s="29" cm="1">
        <f t="array" ref="E703">MovingDayDD($D$3:D703)</f>
        <v>-46964.179999999702</v>
      </c>
      <c r="F703" s="29">
        <f>IF(OR(C703&gt;總表!$B$30,C703=0),0,IF(E703=0,0,1+F702))</f>
        <v>1</v>
      </c>
      <c r="G703" s="29">
        <f t="shared" si="75"/>
        <v>0</v>
      </c>
      <c r="H703" s="42">
        <f t="shared" si="73"/>
        <v>0</v>
      </c>
      <c r="I703" s="43">
        <f t="shared" si="76"/>
        <v>0</v>
      </c>
      <c r="J703" s="42">
        <f t="shared" si="77"/>
        <v>44439</v>
      </c>
      <c r="K703" s="43">
        <f t="shared" si="78"/>
        <v>0</v>
      </c>
      <c r="L703">
        <f t="shared" si="79"/>
        <v>126</v>
      </c>
      <c r="M703">
        <f>IF($G703="","",COUNTIF($G$3:$G703, $G703))</f>
        <v>649</v>
      </c>
      <c r="N703">
        <f t="shared" si="74"/>
        <v>775</v>
      </c>
      <c r="O703"/>
      <c r="P703"/>
      <c r="Q703"/>
    </row>
    <row r="704" spans="2:17">
      <c r="B704" s="30">
        <f>資料貼入!A704</f>
        <v>44440</v>
      </c>
      <c r="C704" s="38">
        <f>資料貼入!A704</f>
        <v>44440</v>
      </c>
      <c r="D704" s="29">
        <f>資料貼入!B704</f>
        <v>-7016.0600000000013</v>
      </c>
      <c r="E704" s="29" cm="1">
        <f t="array" ref="E704">MovingDayDD($D$3:D704)</f>
        <v>-53980.240000000224</v>
      </c>
      <c r="F704" s="29">
        <f>IF(OR(C704&gt;總表!$B$30,C704=0),0,IF(E704=0,0,1+F703))</f>
        <v>2</v>
      </c>
      <c r="G704" s="29">
        <f t="shared" si="75"/>
        <v>0</v>
      </c>
      <c r="H704" s="42">
        <f t="shared" si="73"/>
        <v>0</v>
      </c>
      <c r="I704" s="43">
        <f t="shared" si="76"/>
        <v>0</v>
      </c>
      <c r="J704" s="42">
        <f t="shared" si="77"/>
        <v>44440</v>
      </c>
      <c r="K704" s="43">
        <f t="shared" si="78"/>
        <v>0</v>
      </c>
      <c r="L704">
        <f t="shared" si="79"/>
        <v>126</v>
      </c>
      <c r="M704">
        <f>IF($G704="","",COUNTIF($G$3:$G704, $G704))</f>
        <v>650</v>
      </c>
      <c r="N704">
        <f t="shared" si="74"/>
        <v>776</v>
      </c>
      <c r="O704"/>
      <c r="P704"/>
      <c r="Q704"/>
    </row>
    <row r="705" spans="2:17">
      <c r="B705" s="30">
        <f>資料貼入!A705</f>
        <v>44441</v>
      </c>
      <c r="C705" s="38">
        <f>資料貼入!A705</f>
        <v>44441</v>
      </c>
      <c r="D705" s="29">
        <f>資料貼入!B705</f>
        <v>-144875.32</v>
      </c>
      <c r="E705" s="29" cm="1">
        <f t="array" ref="E705">MovingDayDD($D$3:D705)</f>
        <v>-198855.56000000052</v>
      </c>
      <c r="F705" s="29">
        <f>IF(OR(C705&gt;總表!$B$30,C705=0),0,IF(E705=0,0,1+F704))</f>
        <v>3</v>
      </c>
      <c r="G705" s="29">
        <f t="shared" si="75"/>
        <v>0</v>
      </c>
      <c r="H705" s="42">
        <f t="shared" si="73"/>
        <v>0</v>
      </c>
      <c r="I705" s="43">
        <f t="shared" si="76"/>
        <v>0</v>
      </c>
      <c r="J705" s="42">
        <f t="shared" si="77"/>
        <v>44441</v>
      </c>
      <c r="K705" s="43">
        <f t="shared" si="78"/>
        <v>0</v>
      </c>
      <c r="L705">
        <f t="shared" si="79"/>
        <v>126</v>
      </c>
      <c r="M705">
        <f>IF($G705="","",COUNTIF($G$3:$G705, $G705))</f>
        <v>651</v>
      </c>
      <c r="N705">
        <f t="shared" si="74"/>
        <v>777</v>
      </c>
      <c r="O705"/>
      <c r="P705"/>
      <c r="Q705"/>
    </row>
    <row r="706" spans="2:17">
      <c r="B706" s="30">
        <f>資料貼入!A706</f>
        <v>44442</v>
      </c>
      <c r="C706" s="38">
        <f>資料貼入!A706</f>
        <v>44442</v>
      </c>
      <c r="D706" s="29">
        <f>資料貼入!B706</f>
        <v>94212.540000000008</v>
      </c>
      <c r="E706" s="29" cm="1">
        <f t="array" ref="E706">MovingDayDD($D$3:D706)</f>
        <v>-104643.02000000142</v>
      </c>
      <c r="F706" s="29">
        <f>IF(OR(C706&gt;總表!$B$30,C706=0),0,IF(E706=0,0,1+F705))</f>
        <v>4</v>
      </c>
      <c r="G706" s="29">
        <f t="shared" si="75"/>
        <v>0</v>
      </c>
      <c r="H706" s="42">
        <f t="shared" si="73"/>
        <v>0</v>
      </c>
      <c r="I706" s="43">
        <f t="shared" si="76"/>
        <v>0</v>
      </c>
      <c r="J706" s="42">
        <f t="shared" si="77"/>
        <v>44442</v>
      </c>
      <c r="K706" s="43">
        <f t="shared" si="78"/>
        <v>0</v>
      </c>
      <c r="L706">
        <f t="shared" si="79"/>
        <v>126</v>
      </c>
      <c r="M706">
        <f>IF($G706="","",COUNTIF($G$3:$G706, $G706))</f>
        <v>652</v>
      </c>
      <c r="N706">
        <f t="shared" si="74"/>
        <v>778</v>
      </c>
      <c r="O706"/>
      <c r="P706"/>
      <c r="Q706"/>
    </row>
    <row r="707" spans="2:17">
      <c r="B707" s="30">
        <f>資料貼入!A707</f>
        <v>44443</v>
      </c>
      <c r="C707" s="38">
        <f>資料貼入!A707</f>
        <v>44443</v>
      </c>
      <c r="D707" s="29">
        <f>資料貼入!B707</f>
        <v>0</v>
      </c>
      <c r="E707" s="29" cm="1">
        <f t="array" ref="E707">MovingDayDD($D$3:D707)</f>
        <v>-104643.02000000142</v>
      </c>
      <c r="F707" s="29">
        <f>IF(OR(C707&gt;總表!$B$30,C707=0),0,IF(E707=0,0,1+F706))</f>
        <v>5</v>
      </c>
      <c r="G707" s="29">
        <f t="shared" si="75"/>
        <v>0</v>
      </c>
      <c r="H707" s="42">
        <f t="shared" ref="H707:H770" si="80">IF(G707&gt;$V$1,B707,0)</f>
        <v>0</v>
      </c>
      <c r="I707" s="43">
        <f t="shared" si="76"/>
        <v>0</v>
      </c>
      <c r="J707" s="42">
        <f t="shared" si="77"/>
        <v>44443</v>
      </c>
      <c r="K707" s="43">
        <f t="shared" si="78"/>
        <v>0</v>
      </c>
      <c r="L707">
        <f t="shared" si="79"/>
        <v>126</v>
      </c>
      <c r="M707">
        <f>IF($G707="","",COUNTIF($G$3:$G707, $G707))</f>
        <v>653</v>
      </c>
      <c r="N707">
        <f t="shared" ref="N707:N770" si="81">IF($G707="","",L707+M707)</f>
        <v>779</v>
      </c>
      <c r="O707"/>
      <c r="P707"/>
      <c r="Q707"/>
    </row>
    <row r="708" spans="2:17">
      <c r="B708" s="30">
        <f>資料貼入!A708</f>
        <v>44444</v>
      </c>
      <c r="C708" s="38">
        <f>資料貼入!A708</f>
        <v>44444</v>
      </c>
      <c r="D708" s="29">
        <f>資料貼入!B708</f>
        <v>0</v>
      </c>
      <c r="E708" s="29" cm="1">
        <f t="array" ref="E708">MovingDayDD($D$3:D708)</f>
        <v>-104643.02000000142</v>
      </c>
      <c r="F708" s="29">
        <f>IF(OR(C708&gt;總表!$B$30,C708=0),0,IF(E708=0,0,1+F707))</f>
        <v>6</v>
      </c>
      <c r="G708" s="29">
        <f t="shared" ref="G708:G771" si="82">IF(F709=0,F708,0)</f>
        <v>0</v>
      </c>
      <c r="H708" s="42">
        <f t="shared" si="80"/>
        <v>0</v>
      </c>
      <c r="I708" s="43">
        <f t="shared" ref="I708:I771" si="83">G708</f>
        <v>0</v>
      </c>
      <c r="J708" s="42">
        <f t="shared" ref="J708:J771" si="84">IF(F708=0,0,B708)</f>
        <v>44444</v>
      </c>
      <c r="K708" s="43">
        <f t="shared" ref="K708:K771" si="85">G708</f>
        <v>0</v>
      </c>
      <c r="L708">
        <f t="shared" ref="L708:L771" si="86">IF($G708="","",COUNTIF($G$3:$G$4053, "&gt;" &amp; $G708))</f>
        <v>126</v>
      </c>
      <c r="M708">
        <f>IF($G708="","",COUNTIF($G$3:$G708, $G708))</f>
        <v>654</v>
      </c>
      <c r="N708">
        <f t="shared" si="81"/>
        <v>780</v>
      </c>
      <c r="O708"/>
      <c r="P708"/>
      <c r="Q708"/>
    </row>
    <row r="709" spans="2:17">
      <c r="B709" s="30">
        <f>資料貼入!A709</f>
        <v>44445</v>
      </c>
      <c r="C709" s="38">
        <f>資料貼入!A709</f>
        <v>44445</v>
      </c>
      <c r="D709" s="29">
        <f>資料貼入!B709</f>
        <v>-44424.97</v>
      </c>
      <c r="E709" s="29" cm="1">
        <f t="array" ref="E709">MovingDayDD($D$3:D709)</f>
        <v>-149067.99000000209</v>
      </c>
      <c r="F709" s="29">
        <f>IF(OR(C709&gt;總表!$B$30,C709=0),0,IF(E709=0,0,1+F708))</f>
        <v>7</v>
      </c>
      <c r="G709" s="29">
        <f t="shared" si="82"/>
        <v>0</v>
      </c>
      <c r="H709" s="42">
        <f t="shared" si="80"/>
        <v>0</v>
      </c>
      <c r="I709" s="43">
        <f t="shared" si="83"/>
        <v>0</v>
      </c>
      <c r="J709" s="42">
        <f t="shared" si="84"/>
        <v>44445</v>
      </c>
      <c r="K709" s="43">
        <f t="shared" si="85"/>
        <v>0</v>
      </c>
      <c r="L709">
        <f t="shared" si="86"/>
        <v>126</v>
      </c>
      <c r="M709">
        <f>IF($G709="","",COUNTIF($G$3:$G709, $G709))</f>
        <v>655</v>
      </c>
      <c r="N709">
        <f t="shared" si="81"/>
        <v>781</v>
      </c>
      <c r="O709"/>
      <c r="P709"/>
      <c r="Q709"/>
    </row>
    <row r="710" spans="2:17">
      <c r="B710" s="30">
        <f>資料貼入!A710</f>
        <v>44446</v>
      </c>
      <c r="C710" s="38">
        <f>資料貼入!A710</f>
        <v>44446</v>
      </c>
      <c r="D710" s="29">
        <f>資料貼入!B710</f>
        <v>-15642.02</v>
      </c>
      <c r="E710" s="29" cm="1">
        <f t="array" ref="E710">MovingDayDD($D$3:D710)</f>
        <v>-164710.01000000164</v>
      </c>
      <c r="F710" s="29">
        <f>IF(OR(C710&gt;總表!$B$30,C710=0),0,IF(E710=0,0,1+F709))</f>
        <v>8</v>
      </c>
      <c r="G710" s="29">
        <f t="shared" si="82"/>
        <v>0</v>
      </c>
      <c r="H710" s="42">
        <f t="shared" si="80"/>
        <v>0</v>
      </c>
      <c r="I710" s="43">
        <f t="shared" si="83"/>
        <v>0</v>
      </c>
      <c r="J710" s="42">
        <f t="shared" si="84"/>
        <v>44446</v>
      </c>
      <c r="K710" s="43">
        <f t="shared" si="85"/>
        <v>0</v>
      </c>
      <c r="L710">
        <f t="shared" si="86"/>
        <v>126</v>
      </c>
      <c r="M710">
        <f>IF($G710="","",COUNTIF($G$3:$G710, $G710))</f>
        <v>656</v>
      </c>
      <c r="N710">
        <f t="shared" si="81"/>
        <v>782</v>
      </c>
      <c r="O710"/>
      <c r="P710"/>
      <c r="Q710"/>
    </row>
    <row r="711" spans="2:17">
      <c r="B711" s="30">
        <f>資料貼入!A711</f>
        <v>44447</v>
      </c>
      <c r="C711" s="38">
        <f>資料貼入!A711</f>
        <v>44447</v>
      </c>
      <c r="D711" s="29">
        <f>資料貼入!B711</f>
        <v>125882.59999999999</v>
      </c>
      <c r="E711" s="29" cm="1">
        <f t="array" ref="E711">MovingDayDD($D$3:D711)</f>
        <v>-38827.410000002012</v>
      </c>
      <c r="F711" s="29">
        <f>IF(OR(C711&gt;總表!$B$30,C711=0),0,IF(E711=0,0,1+F710))</f>
        <v>9</v>
      </c>
      <c r="G711" s="29">
        <f t="shared" si="82"/>
        <v>0</v>
      </c>
      <c r="H711" s="42">
        <f t="shared" si="80"/>
        <v>0</v>
      </c>
      <c r="I711" s="43">
        <f t="shared" si="83"/>
        <v>0</v>
      </c>
      <c r="J711" s="42">
        <f t="shared" si="84"/>
        <v>44447</v>
      </c>
      <c r="K711" s="43">
        <f t="shared" si="85"/>
        <v>0</v>
      </c>
      <c r="L711">
        <f t="shared" si="86"/>
        <v>126</v>
      </c>
      <c r="M711">
        <f>IF($G711="","",COUNTIF($G$3:$G711, $G711))</f>
        <v>657</v>
      </c>
      <c r="N711">
        <f t="shared" si="81"/>
        <v>783</v>
      </c>
      <c r="O711"/>
      <c r="P711"/>
      <c r="Q711"/>
    </row>
    <row r="712" spans="2:17">
      <c r="B712" s="30">
        <f>資料貼入!A712</f>
        <v>44448</v>
      </c>
      <c r="C712" s="38">
        <f>資料貼入!A712</f>
        <v>44448</v>
      </c>
      <c r="D712" s="29">
        <f>資料貼入!B712</f>
        <v>28477.760000000002</v>
      </c>
      <c r="E712" s="29" cm="1">
        <f t="array" ref="E712">MovingDayDD($D$3:D712)</f>
        <v>-10349.650000002235</v>
      </c>
      <c r="F712" s="29">
        <f>IF(OR(C712&gt;總表!$B$30,C712=0),0,IF(E712=0,0,1+F711))</f>
        <v>10</v>
      </c>
      <c r="G712" s="29">
        <f t="shared" si="82"/>
        <v>0</v>
      </c>
      <c r="H712" s="42">
        <f t="shared" si="80"/>
        <v>0</v>
      </c>
      <c r="I712" s="43">
        <f t="shared" si="83"/>
        <v>0</v>
      </c>
      <c r="J712" s="42">
        <f t="shared" si="84"/>
        <v>44448</v>
      </c>
      <c r="K712" s="43">
        <f t="shared" si="85"/>
        <v>0</v>
      </c>
      <c r="L712">
        <f t="shared" si="86"/>
        <v>126</v>
      </c>
      <c r="M712">
        <f>IF($G712="","",COUNTIF($G$3:$G712, $G712))</f>
        <v>658</v>
      </c>
      <c r="N712">
        <f t="shared" si="81"/>
        <v>784</v>
      </c>
      <c r="O712"/>
      <c r="P712"/>
      <c r="Q712"/>
    </row>
    <row r="713" spans="2:17">
      <c r="B713" s="30">
        <f>資料貼入!A713</f>
        <v>44449</v>
      </c>
      <c r="C713" s="38">
        <f>資料貼入!A713</f>
        <v>44449</v>
      </c>
      <c r="D713" s="29">
        <f>資料貼入!B713</f>
        <v>-20787.530000000006</v>
      </c>
      <c r="E713" s="29" cm="1">
        <f t="array" ref="E713">MovingDayDD($D$3:D713)</f>
        <v>-31137.180000001565</v>
      </c>
      <c r="F713" s="29">
        <f>IF(OR(C713&gt;總表!$B$30,C713=0),0,IF(E713=0,0,1+F712))</f>
        <v>11</v>
      </c>
      <c r="G713" s="29">
        <f t="shared" si="82"/>
        <v>0</v>
      </c>
      <c r="H713" s="42">
        <f t="shared" si="80"/>
        <v>0</v>
      </c>
      <c r="I713" s="43">
        <f t="shared" si="83"/>
        <v>0</v>
      </c>
      <c r="J713" s="42">
        <f t="shared" si="84"/>
        <v>44449</v>
      </c>
      <c r="K713" s="43">
        <f t="shared" si="85"/>
        <v>0</v>
      </c>
      <c r="L713">
        <f t="shared" si="86"/>
        <v>126</v>
      </c>
      <c r="M713">
        <f>IF($G713="","",COUNTIF($G$3:$G713, $G713))</f>
        <v>659</v>
      </c>
      <c r="N713">
        <f t="shared" si="81"/>
        <v>785</v>
      </c>
      <c r="O713"/>
      <c r="P713"/>
      <c r="Q713"/>
    </row>
    <row r="714" spans="2:17">
      <c r="B714" s="30">
        <f>資料貼入!A714</f>
        <v>44450</v>
      </c>
      <c r="C714" s="38">
        <f>資料貼入!A714</f>
        <v>44450</v>
      </c>
      <c r="D714" s="29">
        <f>資料貼入!B714</f>
        <v>0</v>
      </c>
      <c r="E714" s="29" cm="1">
        <f t="array" ref="E714">MovingDayDD($D$3:D714)</f>
        <v>-31137.180000001565</v>
      </c>
      <c r="F714" s="29">
        <f>IF(OR(C714&gt;總表!$B$30,C714=0),0,IF(E714=0,0,1+F713))</f>
        <v>12</v>
      </c>
      <c r="G714" s="29">
        <f t="shared" si="82"/>
        <v>0</v>
      </c>
      <c r="H714" s="42">
        <f t="shared" si="80"/>
        <v>0</v>
      </c>
      <c r="I714" s="43">
        <f t="shared" si="83"/>
        <v>0</v>
      </c>
      <c r="J714" s="42">
        <f t="shared" si="84"/>
        <v>44450</v>
      </c>
      <c r="K714" s="43">
        <f t="shared" si="85"/>
        <v>0</v>
      </c>
      <c r="L714">
        <f t="shared" si="86"/>
        <v>126</v>
      </c>
      <c r="M714">
        <f>IF($G714="","",COUNTIF($G$3:$G714, $G714))</f>
        <v>660</v>
      </c>
      <c r="N714">
        <f t="shared" si="81"/>
        <v>786</v>
      </c>
      <c r="O714"/>
      <c r="P714"/>
      <c r="Q714"/>
    </row>
    <row r="715" spans="2:17">
      <c r="B715" s="30">
        <f>資料貼入!A715</f>
        <v>44451</v>
      </c>
      <c r="C715" s="38">
        <f>資料貼入!A715</f>
        <v>44451</v>
      </c>
      <c r="D715" s="29">
        <f>資料貼入!B715</f>
        <v>0</v>
      </c>
      <c r="E715" s="29" cm="1">
        <f t="array" ref="E715">MovingDayDD($D$3:D715)</f>
        <v>-31137.180000001565</v>
      </c>
      <c r="F715" s="29">
        <f>IF(OR(C715&gt;總表!$B$30,C715=0),0,IF(E715=0,0,1+F714))</f>
        <v>13</v>
      </c>
      <c r="G715" s="29">
        <f t="shared" si="82"/>
        <v>0</v>
      </c>
      <c r="H715" s="42">
        <f t="shared" si="80"/>
        <v>0</v>
      </c>
      <c r="I715" s="43">
        <f t="shared" si="83"/>
        <v>0</v>
      </c>
      <c r="J715" s="42">
        <f t="shared" si="84"/>
        <v>44451</v>
      </c>
      <c r="K715" s="43">
        <f t="shared" si="85"/>
        <v>0</v>
      </c>
      <c r="L715">
        <f t="shared" si="86"/>
        <v>126</v>
      </c>
      <c r="M715">
        <f>IF($G715="","",COUNTIF($G$3:$G715, $G715))</f>
        <v>661</v>
      </c>
      <c r="N715">
        <f t="shared" si="81"/>
        <v>787</v>
      </c>
      <c r="O715"/>
      <c r="P715"/>
      <c r="Q715"/>
    </row>
    <row r="716" spans="2:17">
      <c r="B716" s="30">
        <f>資料貼入!A716</f>
        <v>44452</v>
      </c>
      <c r="C716" s="38">
        <f>資料貼入!A716</f>
        <v>44452</v>
      </c>
      <c r="D716" s="29">
        <f>資料貼入!B716</f>
        <v>-68304.420000000013</v>
      </c>
      <c r="E716" s="29" cm="1">
        <f t="array" ref="E716">MovingDayDD($D$3:D716)</f>
        <v>-99441.60000000149</v>
      </c>
      <c r="F716" s="29">
        <f>IF(OR(C716&gt;總表!$B$30,C716=0),0,IF(E716=0,0,1+F715))</f>
        <v>14</v>
      </c>
      <c r="G716" s="29">
        <f t="shared" si="82"/>
        <v>0</v>
      </c>
      <c r="H716" s="42">
        <f t="shared" si="80"/>
        <v>0</v>
      </c>
      <c r="I716" s="43">
        <f t="shared" si="83"/>
        <v>0</v>
      </c>
      <c r="J716" s="42">
        <f t="shared" si="84"/>
        <v>44452</v>
      </c>
      <c r="K716" s="43">
        <f t="shared" si="85"/>
        <v>0</v>
      </c>
      <c r="L716">
        <f t="shared" si="86"/>
        <v>126</v>
      </c>
      <c r="M716">
        <f>IF($G716="","",COUNTIF($G$3:$G716, $G716))</f>
        <v>662</v>
      </c>
      <c r="N716">
        <f t="shared" si="81"/>
        <v>788</v>
      </c>
      <c r="O716"/>
      <c r="P716"/>
      <c r="Q716"/>
    </row>
    <row r="717" spans="2:17">
      <c r="B717" s="30">
        <f>資料貼入!A717</f>
        <v>44453</v>
      </c>
      <c r="C717" s="38">
        <f>資料貼入!A717</f>
        <v>44453</v>
      </c>
      <c r="D717" s="29">
        <f>資料貼入!B717</f>
        <v>-45374.880000000005</v>
      </c>
      <c r="E717" s="29" cm="1">
        <f t="array" ref="E717">MovingDayDD($D$3:D717)</f>
        <v>-144816.48000000231</v>
      </c>
      <c r="F717" s="29">
        <f>IF(OR(C717&gt;總表!$B$30,C717=0),0,IF(E717=0,0,1+F716))</f>
        <v>15</v>
      </c>
      <c r="G717" s="29">
        <f t="shared" si="82"/>
        <v>0</v>
      </c>
      <c r="H717" s="42">
        <f t="shared" si="80"/>
        <v>0</v>
      </c>
      <c r="I717" s="43">
        <f t="shared" si="83"/>
        <v>0</v>
      </c>
      <c r="J717" s="42">
        <f t="shared" si="84"/>
        <v>44453</v>
      </c>
      <c r="K717" s="43">
        <f t="shared" si="85"/>
        <v>0</v>
      </c>
      <c r="L717">
        <f t="shared" si="86"/>
        <v>126</v>
      </c>
      <c r="M717">
        <f>IF($G717="","",COUNTIF($G$3:$G717, $G717))</f>
        <v>663</v>
      </c>
      <c r="N717">
        <f t="shared" si="81"/>
        <v>789</v>
      </c>
      <c r="O717"/>
      <c r="P717"/>
      <c r="Q717"/>
    </row>
    <row r="718" spans="2:17">
      <c r="B718" s="30">
        <f>資料貼入!A718</f>
        <v>44454</v>
      </c>
      <c r="C718" s="38">
        <f>資料貼入!A718</f>
        <v>44454</v>
      </c>
      <c r="D718" s="29">
        <f>資料貼入!B718</f>
        <v>-84454.01</v>
      </c>
      <c r="E718" s="29" cm="1">
        <f t="array" ref="E718">MovingDayDD($D$3:D718)</f>
        <v>-229270.49000000209</v>
      </c>
      <c r="F718" s="29">
        <f>IF(OR(C718&gt;總表!$B$30,C718=0),0,IF(E718=0,0,1+F717))</f>
        <v>16</v>
      </c>
      <c r="G718" s="29">
        <f t="shared" si="82"/>
        <v>0</v>
      </c>
      <c r="H718" s="42">
        <f t="shared" si="80"/>
        <v>0</v>
      </c>
      <c r="I718" s="43">
        <f t="shared" si="83"/>
        <v>0</v>
      </c>
      <c r="J718" s="42">
        <f t="shared" si="84"/>
        <v>44454</v>
      </c>
      <c r="K718" s="43">
        <f t="shared" si="85"/>
        <v>0</v>
      </c>
      <c r="L718">
        <f t="shared" si="86"/>
        <v>126</v>
      </c>
      <c r="M718">
        <f>IF($G718="","",COUNTIF($G$3:$G718, $G718))</f>
        <v>664</v>
      </c>
      <c r="N718">
        <f t="shared" si="81"/>
        <v>790</v>
      </c>
      <c r="O718"/>
      <c r="P718"/>
      <c r="Q718"/>
    </row>
    <row r="719" spans="2:17">
      <c r="B719" s="30">
        <f>資料貼入!A719</f>
        <v>44455</v>
      </c>
      <c r="C719" s="38">
        <f>資料貼入!A719</f>
        <v>44455</v>
      </c>
      <c r="D719" s="29">
        <f>資料貼入!B719</f>
        <v>3784.9600000000009</v>
      </c>
      <c r="E719" s="29" cm="1">
        <f t="array" ref="E719">MovingDayDD($D$3:D719)</f>
        <v>-225485.53000000119</v>
      </c>
      <c r="F719" s="29">
        <f>IF(OR(C719&gt;總表!$B$30,C719=0),0,IF(E719=0,0,1+F718))</f>
        <v>17</v>
      </c>
      <c r="G719" s="29">
        <f t="shared" si="82"/>
        <v>0</v>
      </c>
      <c r="H719" s="42">
        <f t="shared" si="80"/>
        <v>0</v>
      </c>
      <c r="I719" s="43">
        <f t="shared" si="83"/>
        <v>0</v>
      </c>
      <c r="J719" s="42">
        <f t="shared" si="84"/>
        <v>44455</v>
      </c>
      <c r="K719" s="43">
        <f t="shared" si="85"/>
        <v>0</v>
      </c>
      <c r="L719">
        <f t="shared" si="86"/>
        <v>126</v>
      </c>
      <c r="M719">
        <f>IF($G719="","",COUNTIF($G$3:$G719, $G719))</f>
        <v>665</v>
      </c>
      <c r="N719">
        <f t="shared" si="81"/>
        <v>791</v>
      </c>
      <c r="O719"/>
      <c r="P719"/>
      <c r="Q719"/>
    </row>
    <row r="720" spans="2:17">
      <c r="B720" s="30">
        <f>資料貼入!A720</f>
        <v>44456</v>
      </c>
      <c r="C720" s="38">
        <f>資料貼入!A720</f>
        <v>44456</v>
      </c>
      <c r="D720" s="29">
        <f>資料貼入!B720</f>
        <v>-43032.55</v>
      </c>
      <c r="E720" s="29" cm="1">
        <f t="array" ref="E720">MovingDayDD($D$3:D720)</f>
        <v>-268518.08000000194</v>
      </c>
      <c r="F720" s="29">
        <f>IF(OR(C720&gt;總表!$B$30,C720=0),0,IF(E720=0,0,1+F719))</f>
        <v>18</v>
      </c>
      <c r="G720" s="29">
        <f t="shared" si="82"/>
        <v>0</v>
      </c>
      <c r="H720" s="42">
        <f t="shared" si="80"/>
        <v>0</v>
      </c>
      <c r="I720" s="43">
        <f t="shared" si="83"/>
        <v>0</v>
      </c>
      <c r="J720" s="42">
        <f t="shared" si="84"/>
        <v>44456</v>
      </c>
      <c r="K720" s="43">
        <f t="shared" si="85"/>
        <v>0</v>
      </c>
      <c r="L720">
        <f t="shared" si="86"/>
        <v>126</v>
      </c>
      <c r="M720">
        <f>IF($G720="","",COUNTIF($G$3:$G720, $G720))</f>
        <v>666</v>
      </c>
      <c r="N720">
        <f t="shared" si="81"/>
        <v>792</v>
      </c>
      <c r="O720"/>
      <c r="P720"/>
      <c r="Q720"/>
    </row>
    <row r="721" spans="2:17">
      <c r="B721" s="30">
        <f>資料貼入!A721</f>
        <v>44457</v>
      </c>
      <c r="C721" s="38">
        <f>資料貼入!A721</f>
        <v>44457</v>
      </c>
      <c r="D721" s="29">
        <f>資料貼入!B721</f>
        <v>0</v>
      </c>
      <c r="E721" s="29" cm="1">
        <f t="array" ref="E721">MovingDayDD($D$3:D721)</f>
        <v>-268518.08000000194</v>
      </c>
      <c r="F721" s="29">
        <f>IF(OR(C721&gt;總表!$B$30,C721=0),0,IF(E721=0,0,1+F720))</f>
        <v>19</v>
      </c>
      <c r="G721" s="29">
        <f t="shared" si="82"/>
        <v>0</v>
      </c>
      <c r="H721" s="42">
        <f t="shared" si="80"/>
        <v>0</v>
      </c>
      <c r="I721" s="43">
        <f t="shared" si="83"/>
        <v>0</v>
      </c>
      <c r="J721" s="42">
        <f t="shared" si="84"/>
        <v>44457</v>
      </c>
      <c r="K721" s="43">
        <f t="shared" si="85"/>
        <v>0</v>
      </c>
      <c r="L721">
        <f t="shared" si="86"/>
        <v>126</v>
      </c>
      <c r="M721">
        <f>IF($G721="","",COUNTIF($G$3:$G721, $G721))</f>
        <v>667</v>
      </c>
      <c r="N721">
        <f t="shared" si="81"/>
        <v>793</v>
      </c>
      <c r="O721"/>
      <c r="P721"/>
      <c r="Q721"/>
    </row>
    <row r="722" spans="2:17">
      <c r="B722" s="30">
        <f>資料貼入!A722</f>
        <v>44458</v>
      </c>
      <c r="C722" s="38">
        <f>資料貼入!A722</f>
        <v>44458</v>
      </c>
      <c r="D722" s="29">
        <f>資料貼入!B722</f>
        <v>0</v>
      </c>
      <c r="E722" s="29" cm="1">
        <f t="array" ref="E722">MovingDayDD($D$3:D722)</f>
        <v>-268518.08000000194</v>
      </c>
      <c r="F722" s="29">
        <f>IF(OR(C722&gt;總表!$B$30,C722=0),0,IF(E722=0,0,1+F721))</f>
        <v>20</v>
      </c>
      <c r="G722" s="29">
        <f t="shared" si="82"/>
        <v>0</v>
      </c>
      <c r="H722" s="42">
        <f t="shared" si="80"/>
        <v>0</v>
      </c>
      <c r="I722" s="43">
        <f t="shared" si="83"/>
        <v>0</v>
      </c>
      <c r="J722" s="42">
        <f t="shared" si="84"/>
        <v>44458</v>
      </c>
      <c r="K722" s="43">
        <f t="shared" si="85"/>
        <v>0</v>
      </c>
      <c r="L722">
        <f t="shared" si="86"/>
        <v>126</v>
      </c>
      <c r="M722">
        <f>IF($G722="","",COUNTIF($G$3:$G722, $G722))</f>
        <v>668</v>
      </c>
      <c r="N722">
        <f t="shared" si="81"/>
        <v>794</v>
      </c>
      <c r="O722"/>
      <c r="P722"/>
      <c r="Q722"/>
    </row>
    <row r="723" spans="2:17">
      <c r="B723" s="30">
        <f>資料貼入!A723</f>
        <v>44459</v>
      </c>
      <c r="C723" s="38">
        <f>資料貼入!A723</f>
        <v>44459</v>
      </c>
      <c r="D723" s="29">
        <f>資料貼入!B723</f>
        <v>0</v>
      </c>
      <c r="E723" s="29" cm="1">
        <f t="array" ref="E723">MovingDayDD($D$3:D723)</f>
        <v>-268518.08000000194</v>
      </c>
      <c r="F723" s="29">
        <f>IF(OR(C723&gt;總表!$B$30,C723=0),0,IF(E723=0,0,1+F722))</f>
        <v>21</v>
      </c>
      <c r="G723" s="29">
        <f t="shared" si="82"/>
        <v>0</v>
      </c>
      <c r="H723" s="42">
        <f t="shared" si="80"/>
        <v>0</v>
      </c>
      <c r="I723" s="43">
        <f t="shared" si="83"/>
        <v>0</v>
      </c>
      <c r="J723" s="42">
        <f t="shared" si="84"/>
        <v>44459</v>
      </c>
      <c r="K723" s="43">
        <f t="shared" si="85"/>
        <v>0</v>
      </c>
      <c r="L723">
        <f t="shared" si="86"/>
        <v>126</v>
      </c>
      <c r="M723">
        <f>IF($G723="","",COUNTIF($G$3:$G723, $G723))</f>
        <v>669</v>
      </c>
      <c r="N723">
        <f t="shared" si="81"/>
        <v>795</v>
      </c>
      <c r="O723"/>
      <c r="P723"/>
      <c r="Q723"/>
    </row>
    <row r="724" spans="2:17">
      <c r="B724" s="30">
        <f>資料貼入!A724</f>
        <v>44460</v>
      </c>
      <c r="C724" s="38">
        <f>資料貼入!A724</f>
        <v>44460</v>
      </c>
      <c r="D724" s="29">
        <f>資料貼入!B724</f>
        <v>0</v>
      </c>
      <c r="E724" s="29" cm="1">
        <f t="array" ref="E724">MovingDayDD($D$3:D724)</f>
        <v>-268518.08000000194</v>
      </c>
      <c r="F724" s="29">
        <f>IF(OR(C724&gt;總表!$B$30,C724=0),0,IF(E724=0,0,1+F723))</f>
        <v>22</v>
      </c>
      <c r="G724" s="29">
        <f t="shared" si="82"/>
        <v>0</v>
      </c>
      <c r="H724" s="42">
        <f t="shared" si="80"/>
        <v>0</v>
      </c>
      <c r="I724" s="43">
        <f t="shared" si="83"/>
        <v>0</v>
      </c>
      <c r="J724" s="42">
        <f t="shared" si="84"/>
        <v>44460</v>
      </c>
      <c r="K724" s="43">
        <f t="shared" si="85"/>
        <v>0</v>
      </c>
      <c r="L724">
        <f t="shared" si="86"/>
        <v>126</v>
      </c>
      <c r="M724">
        <f>IF($G724="","",COUNTIF($G$3:$G724, $G724))</f>
        <v>670</v>
      </c>
      <c r="N724">
        <f t="shared" si="81"/>
        <v>796</v>
      </c>
      <c r="O724"/>
      <c r="P724"/>
      <c r="Q724"/>
    </row>
    <row r="725" spans="2:17">
      <c r="B725" s="30">
        <f>資料貼入!A725</f>
        <v>44461</v>
      </c>
      <c r="C725" s="38">
        <f>資料貼入!A725</f>
        <v>44461</v>
      </c>
      <c r="D725" s="29">
        <f>資料貼入!B725</f>
        <v>106467.98999999999</v>
      </c>
      <c r="E725" s="29" cm="1">
        <f t="array" ref="E725">MovingDayDD($D$3:D725)</f>
        <v>-162050.09000000171</v>
      </c>
      <c r="F725" s="29">
        <f>IF(OR(C725&gt;總表!$B$30,C725=0),0,IF(E725=0,0,1+F724))</f>
        <v>23</v>
      </c>
      <c r="G725" s="29">
        <f t="shared" si="82"/>
        <v>0</v>
      </c>
      <c r="H725" s="42">
        <f t="shared" si="80"/>
        <v>0</v>
      </c>
      <c r="I725" s="43">
        <f t="shared" si="83"/>
        <v>0</v>
      </c>
      <c r="J725" s="42">
        <f t="shared" si="84"/>
        <v>44461</v>
      </c>
      <c r="K725" s="43">
        <f t="shared" si="85"/>
        <v>0</v>
      </c>
      <c r="L725">
        <f t="shared" si="86"/>
        <v>126</v>
      </c>
      <c r="M725">
        <f>IF($G725="","",COUNTIF($G$3:$G725, $G725))</f>
        <v>671</v>
      </c>
      <c r="N725">
        <f t="shared" si="81"/>
        <v>797</v>
      </c>
      <c r="O725"/>
      <c r="P725"/>
      <c r="Q725"/>
    </row>
    <row r="726" spans="2:17">
      <c r="B726" s="30">
        <f>資料貼入!A726</f>
        <v>44462</v>
      </c>
      <c r="C726" s="38">
        <f>資料貼入!A726</f>
        <v>44462</v>
      </c>
      <c r="D726" s="29">
        <f>資料貼入!B726</f>
        <v>14694.150000000001</v>
      </c>
      <c r="E726" s="29" cm="1">
        <f t="array" ref="E726">MovingDayDD($D$3:D726)</f>
        <v>-147355.94000000134</v>
      </c>
      <c r="F726" s="29">
        <f>IF(OR(C726&gt;總表!$B$30,C726=0),0,IF(E726=0,0,1+F725))</f>
        <v>24</v>
      </c>
      <c r="G726" s="29">
        <f t="shared" si="82"/>
        <v>0</v>
      </c>
      <c r="H726" s="42">
        <f t="shared" si="80"/>
        <v>0</v>
      </c>
      <c r="I726" s="43">
        <f t="shared" si="83"/>
        <v>0</v>
      </c>
      <c r="J726" s="42">
        <f t="shared" si="84"/>
        <v>44462</v>
      </c>
      <c r="K726" s="43">
        <f t="shared" si="85"/>
        <v>0</v>
      </c>
      <c r="L726">
        <f t="shared" si="86"/>
        <v>126</v>
      </c>
      <c r="M726">
        <f>IF($G726="","",COUNTIF($G$3:$G726, $G726))</f>
        <v>672</v>
      </c>
      <c r="N726">
        <f t="shared" si="81"/>
        <v>798</v>
      </c>
      <c r="O726"/>
      <c r="P726"/>
      <c r="Q726"/>
    </row>
    <row r="727" spans="2:17">
      <c r="B727" s="30">
        <f>資料貼入!A727</f>
        <v>44463</v>
      </c>
      <c r="C727" s="38">
        <f>資料貼入!A727</f>
        <v>44463</v>
      </c>
      <c r="D727" s="29">
        <f>資料貼入!B727</f>
        <v>78164.820000000007</v>
      </c>
      <c r="E727" s="29" cm="1">
        <f t="array" ref="E727">MovingDayDD($D$3:D727)</f>
        <v>-69191.120000001043</v>
      </c>
      <c r="F727" s="29">
        <f>IF(OR(C727&gt;總表!$B$30,C727=0),0,IF(E727=0,0,1+F726))</f>
        <v>25</v>
      </c>
      <c r="G727" s="29">
        <f t="shared" si="82"/>
        <v>0</v>
      </c>
      <c r="H727" s="42">
        <f t="shared" si="80"/>
        <v>0</v>
      </c>
      <c r="I727" s="43">
        <f t="shared" si="83"/>
        <v>0</v>
      </c>
      <c r="J727" s="42">
        <f t="shared" si="84"/>
        <v>44463</v>
      </c>
      <c r="K727" s="43">
        <f t="shared" si="85"/>
        <v>0</v>
      </c>
      <c r="L727">
        <f t="shared" si="86"/>
        <v>126</v>
      </c>
      <c r="M727">
        <f>IF($G727="","",COUNTIF($G$3:$G727, $G727))</f>
        <v>673</v>
      </c>
      <c r="N727">
        <f t="shared" si="81"/>
        <v>799</v>
      </c>
      <c r="O727"/>
      <c r="P727"/>
      <c r="Q727"/>
    </row>
    <row r="728" spans="2:17">
      <c r="B728" s="30">
        <f>資料貼入!A728</f>
        <v>44464</v>
      </c>
      <c r="C728" s="38">
        <f>資料貼入!A728</f>
        <v>44464</v>
      </c>
      <c r="D728" s="29">
        <f>資料貼入!B728</f>
        <v>0</v>
      </c>
      <c r="E728" s="29" cm="1">
        <f t="array" ref="E728">MovingDayDD($D$3:D728)</f>
        <v>-69191.120000001043</v>
      </c>
      <c r="F728" s="29">
        <f>IF(OR(C728&gt;總表!$B$30,C728=0),0,IF(E728=0,0,1+F727))</f>
        <v>26</v>
      </c>
      <c r="G728" s="29">
        <f t="shared" si="82"/>
        <v>0</v>
      </c>
      <c r="H728" s="42">
        <f t="shared" si="80"/>
        <v>0</v>
      </c>
      <c r="I728" s="43">
        <f t="shared" si="83"/>
        <v>0</v>
      </c>
      <c r="J728" s="42">
        <f t="shared" si="84"/>
        <v>44464</v>
      </c>
      <c r="K728" s="43">
        <f t="shared" si="85"/>
        <v>0</v>
      </c>
      <c r="L728">
        <f t="shared" si="86"/>
        <v>126</v>
      </c>
      <c r="M728">
        <f>IF($G728="","",COUNTIF($G$3:$G728, $G728))</f>
        <v>674</v>
      </c>
      <c r="N728">
        <f t="shared" si="81"/>
        <v>800</v>
      </c>
      <c r="O728"/>
      <c r="P728"/>
      <c r="Q728"/>
    </row>
    <row r="729" spans="2:17">
      <c r="B729" s="30">
        <f>資料貼入!A729</f>
        <v>44465</v>
      </c>
      <c r="C729" s="38">
        <f>資料貼入!A729</f>
        <v>44465</v>
      </c>
      <c r="D729" s="29">
        <f>資料貼入!B729</f>
        <v>0</v>
      </c>
      <c r="E729" s="29" cm="1">
        <f t="array" ref="E729">MovingDayDD($D$3:D729)</f>
        <v>-69191.120000001043</v>
      </c>
      <c r="F729" s="29">
        <f>IF(OR(C729&gt;總表!$B$30,C729=0),0,IF(E729=0,0,1+F728))</f>
        <v>27</v>
      </c>
      <c r="G729" s="29">
        <f t="shared" si="82"/>
        <v>0</v>
      </c>
      <c r="H729" s="42">
        <f t="shared" si="80"/>
        <v>0</v>
      </c>
      <c r="I729" s="43">
        <f t="shared" si="83"/>
        <v>0</v>
      </c>
      <c r="J729" s="42">
        <f t="shared" si="84"/>
        <v>44465</v>
      </c>
      <c r="K729" s="43">
        <f t="shared" si="85"/>
        <v>0</v>
      </c>
      <c r="L729">
        <f t="shared" si="86"/>
        <v>126</v>
      </c>
      <c r="M729">
        <f>IF($G729="","",COUNTIF($G$3:$G729, $G729))</f>
        <v>675</v>
      </c>
      <c r="N729">
        <f t="shared" si="81"/>
        <v>801</v>
      </c>
      <c r="O729"/>
      <c r="P729"/>
      <c r="Q729"/>
    </row>
    <row r="730" spans="2:17">
      <c r="B730" s="30">
        <f>資料貼入!A730</f>
        <v>44466</v>
      </c>
      <c r="C730" s="38">
        <f>資料貼入!A730</f>
        <v>44466</v>
      </c>
      <c r="D730" s="29">
        <f>資料貼入!B730</f>
        <v>-62647.31</v>
      </c>
      <c r="E730" s="29" cm="1">
        <f t="array" ref="E730">MovingDayDD($D$3:D730)</f>
        <v>-131838.43000000156</v>
      </c>
      <c r="F730" s="29">
        <f>IF(OR(C730&gt;總表!$B$30,C730=0),0,IF(E730=0,0,1+F729))</f>
        <v>28</v>
      </c>
      <c r="G730" s="29">
        <f t="shared" si="82"/>
        <v>0</v>
      </c>
      <c r="H730" s="42">
        <f t="shared" si="80"/>
        <v>0</v>
      </c>
      <c r="I730" s="43">
        <f t="shared" si="83"/>
        <v>0</v>
      </c>
      <c r="J730" s="42">
        <f t="shared" si="84"/>
        <v>44466</v>
      </c>
      <c r="K730" s="43">
        <f t="shared" si="85"/>
        <v>0</v>
      </c>
      <c r="L730">
        <f t="shared" si="86"/>
        <v>126</v>
      </c>
      <c r="M730">
        <f>IF($G730="","",COUNTIF($G$3:$G730, $G730))</f>
        <v>676</v>
      </c>
      <c r="N730">
        <f t="shared" si="81"/>
        <v>802</v>
      </c>
      <c r="O730"/>
      <c r="P730"/>
      <c r="Q730"/>
    </row>
    <row r="731" spans="2:17">
      <c r="B731" s="30">
        <f>資料貼入!A731</f>
        <v>44467</v>
      </c>
      <c r="C731" s="38">
        <f>資料貼入!A731</f>
        <v>44467</v>
      </c>
      <c r="D731" s="29">
        <f>資料貼入!B731</f>
        <v>-116540.65</v>
      </c>
      <c r="E731" s="29" cm="1">
        <f t="array" ref="E731">MovingDayDD($D$3:D731)</f>
        <v>-248379.08000000194</v>
      </c>
      <c r="F731" s="29">
        <f>IF(OR(C731&gt;總表!$B$30,C731=0),0,IF(E731=0,0,1+F730))</f>
        <v>29</v>
      </c>
      <c r="G731" s="29">
        <f t="shared" si="82"/>
        <v>0</v>
      </c>
      <c r="H731" s="42">
        <f t="shared" si="80"/>
        <v>0</v>
      </c>
      <c r="I731" s="43">
        <f t="shared" si="83"/>
        <v>0</v>
      </c>
      <c r="J731" s="42">
        <f t="shared" si="84"/>
        <v>44467</v>
      </c>
      <c r="K731" s="43">
        <f t="shared" si="85"/>
        <v>0</v>
      </c>
      <c r="L731">
        <f t="shared" si="86"/>
        <v>126</v>
      </c>
      <c r="M731">
        <f>IF($G731="","",COUNTIF($G$3:$G731, $G731))</f>
        <v>677</v>
      </c>
      <c r="N731">
        <f t="shared" si="81"/>
        <v>803</v>
      </c>
      <c r="O731"/>
      <c r="P731"/>
      <c r="Q731"/>
    </row>
    <row r="732" spans="2:17">
      <c r="B732" s="30">
        <f>資料貼入!A732</f>
        <v>44468</v>
      </c>
      <c r="C732" s="38">
        <f>資料貼入!A732</f>
        <v>44468</v>
      </c>
      <c r="D732" s="29">
        <f>資料貼入!B732</f>
        <v>-54387.640000000007</v>
      </c>
      <c r="E732" s="29" cm="1">
        <f t="array" ref="E732">MovingDayDD($D$3:D732)</f>
        <v>-302766.72000000253</v>
      </c>
      <c r="F732" s="29">
        <f>IF(OR(C732&gt;總表!$B$30,C732=0),0,IF(E732=0,0,1+F731))</f>
        <v>30</v>
      </c>
      <c r="G732" s="29">
        <f t="shared" si="82"/>
        <v>0</v>
      </c>
      <c r="H732" s="42">
        <f t="shared" si="80"/>
        <v>0</v>
      </c>
      <c r="I732" s="43">
        <f t="shared" si="83"/>
        <v>0</v>
      </c>
      <c r="J732" s="42">
        <f t="shared" si="84"/>
        <v>44468</v>
      </c>
      <c r="K732" s="43">
        <f t="shared" si="85"/>
        <v>0</v>
      </c>
      <c r="L732">
        <f t="shared" si="86"/>
        <v>126</v>
      </c>
      <c r="M732">
        <f>IF($G732="","",COUNTIF($G$3:$G732, $G732))</f>
        <v>678</v>
      </c>
      <c r="N732">
        <f t="shared" si="81"/>
        <v>804</v>
      </c>
      <c r="O732"/>
      <c r="P732"/>
      <c r="Q732"/>
    </row>
    <row r="733" spans="2:17">
      <c r="B733" s="30">
        <f>資料貼入!A733</f>
        <v>44469</v>
      </c>
      <c r="C733" s="38">
        <f>資料貼入!A733</f>
        <v>44469</v>
      </c>
      <c r="D733" s="29">
        <f>資料貼入!B733</f>
        <v>-57541.280000000006</v>
      </c>
      <c r="E733" s="29" cm="1">
        <f t="array" ref="E733">MovingDayDD($D$3:D733)</f>
        <v>-360308.00000000279</v>
      </c>
      <c r="F733" s="29">
        <f>IF(OR(C733&gt;總表!$B$30,C733=0),0,IF(E733=0,0,1+F732))</f>
        <v>31</v>
      </c>
      <c r="G733" s="29">
        <f t="shared" si="82"/>
        <v>0</v>
      </c>
      <c r="H733" s="42">
        <f t="shared" si="80"/>
        <v>0</v>
      </c>
      <c r="I733" s="43">
        <f t="shared" si="83"/>
        <v>0</v>
      </c>
      <c r="J733" s="42">
        <f t="shared" si="84"/>
        <v>44469</v>
      </c>
      <c r="K733" s="43">
        <f t="shared" si="85"/>
        <v>0</v>
      </c>
      <c r="L733">
        <f t="shared" si="86"/>
        <v>126</v>
      </c>
      <c r="M733">
        <f>IF($G733="","",COUNTIF($G$3:$G733, $G733))</f>
        <v>679</v>
      </c>
      <c r="N733">
        <f t="shared" si="81"/>
        <v>805</v>
      </c>
      <c r="O733"/>
      <c r="P733"/>
      <c r="Q733"/>
    </row>
    <row r="734" spans="2:17">
      <c r="B734" s="30">
        <f>資料貼入!A734</f>
        <v>44470</v>
      </c>
      <c r="C734" s="38">
        <f>資料貼入!A734</f>
        <v>44470</v>
      </c>
      <c r="D734" s="29">
        <f>資料貼入!B734</f>
        <v>37706.300000000003</v>
      </c>
      <c r="E734" s="29" cm="1">
        <f t="array" ref="E734">MovingDayDD($D$3:D734)</f>
        <v>-322601.70000000298</v>
      </c>
      <c r="F734" s="29">
        <f>IF(OR(C734&gt;總表!$B$30,C734=0),0,IF(E734=0,0,1+F733))</f>
        <v>32</v>
      </c>
      <c r="G734" s="29">
        <f t="shared" si="82"/>
        <v>0</v>
      </c>
      <c r="H734" s="42">
        <f t="shared" si="80"/>
        <v>0</v>
      </c>
      <c r="I734" s="43">
        <f t="shared" si="83"/>
        <v>0</v>
      </c>
      <c r="J734" s="42">
        <f t="shared" si="84"/>
        <v>44470</v>
      </c>
      <c r="K734" s="43">
        <f t="shared" si="85"/>
        <v>0</v>
      </c>
      <c r="L734">
        <f t="shared" si="86"/>
        <v>126</v>
      </c>
      <c r="M734">
        <f>IF($G734="","",COUNTIF($G$3:$G734, $G734))</f>
        <v>680</v>
      </c>
      <c r="N734">
        <f t="shared" si="81"/>
        <v>806</v>
      </c>
      <c r="O734"/>
      <c r="P734"/>
      <c r="Q734"/>
    </row>
    <row r="735" spans="2:17">
      <c r="B735" s="30">
        <f>資料貼入!A735</f>
        <v>44471</v>
      </c>
      <c r="C735" s="38">
        <f>資料貼入!A735</f>
        <v>44471</v>
      </c>
      <c r="D735" s="29">
        <f>資料貼入!B735</f>
        <v>0</v>
      </c>
      <c r="E735" s="29" cm="1">
        <f t="array" ref="E735">MovingDayDD($D$3:D735)</f>
        <v>-322601.70000000298</v>
      </c>
      <c r="F735" s="29">
        <f>IF(OR(C735&gt;總表!$B$30,C735=0),0,IF(E735=0,0,1+F734))</f>
        <v>33</v>
      </c>
      <c r="G735" s="29">
        <f t="shared" si="82"/>
        <v>0</v>
      </c>
      <c r="H735" s="42">
        <f t="shared" si="80"/>
        <v>0</v>
      </c>
      <c r="I735" s="43">
        <f t="shared" si="83"/>
        <v>0</v>
      </c>
      <c r="J735" s="42">
        <f t="shared" si="84"/>
        <v>44471</v>
      </c>
      <c r="K735" s="43">
        <f t="shared" si="85"/>
        <v>0</v>
      </c>
      <c r="L735">
        <f t="shared" si="86"/>
        <v>126</v>
      </c>
      <c r="M735">
        <f>IF($G735="","",COUNTIF($G$3:$G735, $G735))</f>
        <v>681</v>
      </c>
      <c r="N735">
        <f t="shared" si="81"/>
        <v>807</v>
      </c>
      <c r="O735"/>
      <c r="P735"/>
      <c r="Q735"/>
    </row>
    <row r="736" spans="2:17">
      <c r="B736" s="30">
        <f>資料貼入!A736</f>
        <v>44472</v>
      </c>
      <c r="C736" s="38">
        <f>資料貼入!A736</f>
        <v>44472</v>
      </c>
      <c r="D736" s="29">
        <f>資料貼入!B736</f>
        <v>0</v>
      </c>
      <c r="E736" s="29" cm="1">
        <f t="array" ref="E736">MovingDayDD($D$3:D736)</f>
        <v>-322601.70000000298</v>
      </c>
      <c r="F736" s="29">
        <f>IF(OR(C736&gt;總表!$B$30,C736=0),0,IF(E736=0,0,1+F735))</f>
        <v>34</v>
      </c>
      <c r="G736" s="29">
        <f t="shared" si="82"/>
        <v>0</v>
      </c>
      <c r="H736" s="42">
        <f t="shared" si="80"/>
        <v>0</v>
      </c>
      <c r="I736" s="43">
        <f t="shared" si="83"/>
        <v>0</v>
      </c>
      <c r="J736" s="42">
        <f t="shared" si="84"/>
        <v>44472</v>
      </c>
      <c r="K736" s="43">
        <f t="shared" si="85"/>
        <v>0</v>
      </c>
      <c r="L736">
        <f t="shared" si="86"/>
        <v>126</v>
      </c>
      <c r="M736">
        <f>IF($G736="","",COUNTIF($G$3:$G736, $G736))</f>
        <v>682</v>
      </c>
      <c r="N736">
        <f t="shared" si="81"/>
        <v>808</v>
      </c>
      <c r="O736"/>
      <c r="P736"/>
      <c r="Q736"/>
    </row>
    <row r="737" spans="2:17">
      <c r="B737" s="30">
        <f>資料貼入!A737</f>
        <v>44473</v>
      </c>
      <c r="C737" s="38">
        <f>資料貼入!A737</f>
        <v>44473</v>
      </c>
      <c r="D737" s="29">
        <f>資料貼入!B737</f>
        <v>7829.7199999999975</v>
      </c>
      <c r="E737" s="29" cm="1">
        <f t="array" ref="E737">MovingDayDD($D$3:D737)</f>
        <v>-314771.98000000231</v>
      </c>
      <c r="F737" s="29">
        <f>IF(OR(C737&gt;總表!$B$30,C737=0),0,IF(E737=0,0,1+F736))</f>
        <v>35</v>
      </c>
      <c r="G737" s="29">
        <f t="shared" si="82"/>
        <v>0</v>
      </c>
      <c r="H737" s="42">
        <f t="shared" si="80"/>
        <v>0</v>
      </c>
      <c r="I737" s="43">
        <f t="shared" si="83"/>
        <v>0</v>
      </c>
      <c r="J737" s="42">
        <f t="shared" si="84"/>
        <v>44473</v>
      </c>
      <c r="K737" s="43">
        <f t="shared" si="85"/>
        <v>0</v>
      </c>
      <c r="L737">
        <f t="shared" si="86"/>
        <v>126</v>
      </c>
      <c r="M737">
        <f>IF($G737="","",COUNTIF($G$3:$G737, $G737))</f>
        <v>683</v>
      </c>
      <c r="N737">
        <f t="shared" si="81"/>
        <v>809</v>
      </c>
      <c r="O737"/>
      <c r="P737"/>
      <c r="Q737"/>
    </row>
    <row r="738" spans="2:17">
      <c r="B738" s="30">
        <f>資料貼入!A738</f>
        <v>44474</v>
      </c>
      <c r="C738" s="38">
        <f>資料貼入!A738</f>
        <v>44474</v>
      </c>
      <c r="D738" s="29">
        <f>資料貼入!B738</f>
        <v>43752.58</v>
      </c>
      <c r="E738" s="29" cm="1">
        <f t="array" ref="E738">MovingDayDD($D$3:D738)</f>
        <v>-271019.40000000224</v>
      </c>
      <c r="F738" s="29">
        <f>IF(OR(C738&gt;總表!$B$30,C738=0),0,IF(E738=0,0,1+F737))</f>
        <v>36</v>
      </c>
      <c r="G738" s="29">
        <f t="shared" si="82"/>
        <v>0</v>
      </c>
      <c r="H738" s="42">
        <f t="shared" si="80"/>
        <v>0</v>
      </c>
      <c r="I738" s="43">
        <f t="shared" si="83"/>
        <v>0</v>
      </c>
      <c r="J738" s="42">
        <f t="shared" si="84"/>
        <v>44474</v>
      </c>
      <c r="K738" s="43">
        <f t="shared" si="85"/>
        <v>0</v>
      </c>
      <c r="L738">
        <f t="shared" si="86"/>
        <v>126</v>
      </c>
      <c r="M738">
        <f>IF($G738="","",COUNTIF($G$3:$G738, $G738))</f>
        <v>684</v>
      </c>
      <c r="N738">
        <f t="shared" si="81"/>
        <v>810</v>
      </c>
      <c r="O738"/>
      <c r="P738"/>
      <c r="Q738"/>
    </row>
    <row r="739" spans="2:17">
      <c r="B739" s="30">
        <f>資料貼入!A739</f>
        <v>44475</v>
      </c>
      <c r="C739" s="38">
        <f>資料貼入!A739</f>
        <v>44475</v>
      </c>
      <c r="D739" s="29">
        <f>資料貼入!B739</f>
        <v>-14182.41</v>
      </c>
      <c r="E739" s="29" cm="1">
        <f t="array" ref="E739">MovingDayDD($D$3:D739)</f>
        <v>-285201.81000000238</v>
      </c>
      <c r="F739" s="29">
        <f>IF(OR(C739&gt;總表!$B$30,C739=0),0,IF(E739=0,0,1+F738))</f>
        <v>37</v>
      </c>
      <c r="G739" s="29">
        <f t="shared" si="82"/>
        <v>0</v>
      </c>
      <c r="H739" s="42">
        <f t="shared" si="80"/>
        <v>0</v>
      </c>
      <c r="I739" s="43">
        <f t="shared" si="83"/>
        <v>0</v>
      </c>
      <c r="J739" s="42">
        <f t="shared" si="84"/>
        <v>44475</v>
      </c>
      <c r="K739" s="43">
        <f t="shared" si="85"/>
        <v>0</v>
      </c>
      <c r="L739">
        <f t="shared" si="86"/>
        <v>126</v>
      </c>
      <c r="M739">
        <f>IF($G739="","",COUNTIF($G$3:$G739, $G739))</f>
        <v>685</v>
      </c>
      <c r="N739">
        <f t="shared" si="81"/>
        <v>811</v>
      </c>
      <c r="O739"/>
      <c r="P739"/>
      <c r="Q739"/>
    </row>
    <row r="740" spans="2:17">
      <c r="B740" s="30">
        <f>資料貼入!A740</f>
        <v>44476</v>
      </c>
      <c r="C740" s="38">
        <f>資料貼入!A740</f>
        <v>44476</v>
      </c>
      <c r="D740" s="29">
        <f>資料貼入!B740</f>
        <v>108600.04999999999</v>
      </c>
      <c r="E740" s="29" cm="1">
        <f t="array" ref="E740">MovingDayDD($D$3:D740)</f>
        <v>-176601.76000000164</v>
      </c>
      <c r="F740" s="29">
        <f>IF(OR(C740&gt;總表!$B$30,C740=0),0,IF(E740=0,0,1+F739))</f>
        <v>38</v>
      </c>
      <c r="G740" s="29">
        <f t="shared" si="82"/>
        <v>0</v>
      </c>
      <c r="H740" s="42">
        <f t="shared" si="80"/>
        <v>0</v>
      </c>
      <c r="I740" s="43">
        <f t="shared" si="83"/>
        <v>0</v>
      </c>
      <c r="J740" s="42">
        <f t="shared" si="84"/>
        <v>44476</v>
      </c>
      <c r="K740" s="43">
        <f t="shared" si="85"/>
        <v>0</v>
      </c>
      <c r="L740">
        <f t="shared" si="86"/>
        <v>126</v>
      </c>
      <c r="M740">
        <f>IF($G740="","",COUNTIF($G$3:$G740, $G740))</f>
        <v>686</v>
      </c>
      <c r="N740">
        <f t="shared" si="81"/>
        <v>812</v>
      </c>
      <c r="O740"/>
      <c r="P740"/>
      <c r="Q740"/>
    </row>
    <row r="741" spans="2:17">
      <c r="B741" s="30">
        <f>資料貼入!A741</f>
        <v>44477</v>
      </c>
      <c r="C741" s="38">
        <f>資料貼入!A741</f>
        <v>44477</v>
      </c>
      <c r="D741" s="29">
        <f>資料貼入!B741</f>
        <v>-65901.52</v>
      </c>
      <c r="E741" s="29" cm="1">
        <f t="array" ref="E741">MovingDayDD($D$3:D741)</f>
        <v>-242503.28000000119</v>
      </c>
      <c r="F741" s="29">
        <f>IF(OR(C741&gt;總表!$B$30,C741=0),0,IF(E741=0,0,1+F740))</f>
        <v>39</v>
      </c>
      <c r="G741" s="29">
        <f t="shared" si="82"/>
        <v>0</v>
      </c>
      <c r="H741" s="42">
        <f t="shared" si="80"/>
        <v>0</v>
      </c>
      <c r="I741" s="43">
        <f t="shared" si="83"/>
        <v>0</v>
      </c>
      <c r="J741" s="42">
        <f t="shared" si="84"/>
        <v>44477</v>
      </c>
      <c r="K741" s="43">
        <f t="shared" si="85"/>
        <v>0</v>
      </c>
      <c r="L741">
        <f t="shared" si="86"/>
        <v>126</v>
      </c>
      <c r="M741">
        <f>IF($G741="","",COUNTIF($G$3:$G741, $G741))</f>
        <v>687</v>
      </c>
      <c r="N741">
        <f t="shared" si="81"/>
        <v>813</v>
      </c>
      <c r="O741"/>
      <c r="P741"/>
      <c r="Q741"/>
    </row>
    <row r="742" spans="2:17">
      <c r="B742" s="30">
        <f>資料貼入!A742</f>
        <v>44478</v>
      </c>
      <c r="C742" s="38">
        <f>資料貼入!A742</f>
        <v>44478</v>
      </c>
      <c r="D742" s="29">
        <f>資料貼入!B742</f>
        <v>0</v>
      </c>
      <c r="E742" s="29" cm="1">
        <f t="array" ref="E742">MovingDayDD($D$3:D742)</f>
        <v>-242503.28000000119</v>
      </c>
      <c r="F742" s="29">
        <f>IF(OR(C742&gt;總表!$B$30,C742=0),0,IF(E742=0,0,1+F741))</f>
        <v>40</v>
      </c>
      <c r="G742" s="29">
        <f t="shared" si="82"/>
        <v>0</v>
      </c>
      <c r="H742" s="42">
        <f t="shared" si="80"/>
        <v>0</v>
      </c>
      <c r="I742" s="43">
        <f t="shared" si="83"/>
        <v>0</v>
      </c>
      <c r="J742" s="42">
        <f t="shared" si="84"/>
        <v>44478</v>
      </c>
      <c r="K742" s="43">
        <f t="shared" si="85"/>
        <v>0</v>
      </c>
      <c r="L742">
        <f t="shared" si="86"/>
        <v>126</v>
      </c>
      <c r="M742">
        <f>IF($G742="","",COUNTIF($G$3:$G742, $G742))</f>
        <v>688</v>
      </c>
      <c r="N742">
        <f t="shared" si="81"/>
        <v>814</v>
      </c>
      <c r="O742"/>
      <c r="P742"/>
      <c r="Q742"/>
    </row>
    <row r="743" spans="2:17">
      <c r="B743" s="30">
        <f>資料貼入!A743</f>
        <v>44479</v>
      </c>
      <c r="C743" s="38">
        <f>資料貼入!A743</f>
        <v>44479</v>
      </c>
      <c r="D743" s="29">
        <f>資料貼入!B743</f>
        <v>0</v>
      </c>
      <c r="E743" s="29" cm="1">
        <f t="array" ref="E743">MovingDayDD($D$3:D743)</f>
        <v>-242503.28000000119</v>
      </c>
      <c r="F743" s="29">
        <f>IF(OR(C743&gt;總表!$B$30,C743=0),0,IF(E743=0,0,1+F742))</f>
        <v>41</v>
      </c>
      <c r="G743" s="29">
        <f t="shared" si="82"/>
        <v>0</v>
      </c>
      <c r="H743" s="42">
        <f t="shared" si="80"/>
        <v>0</v>
      </c>
      <c r="I743" s="43">
        <f t="shared" si="83"/>
        <v>0</v>
      </c>
      <c r="J743" s="42">
        <f t="shared" si="84"/>
        <v>44479</v>
      </c>
      <c r="K743" s="43">
        <f t="shared" si="85"/>
        <v>0</v>
      </c>
      <c r="L743">
        <f t="shared" si="86"/>
        <v>126</v>
      </c>
      <c r="M743">
        <f>IF($G743="","",COUNTIF($G$3:$G743, $G743))</f>
        <v>689</v>
      </c>
      <c r="N743">
        <f t="shared" si="81"/>
        <v>815</v>
      </c>
      <c r="O743"/>
      <c r="P743"/>
      <c r="Q743"/>
    </row>
    <row r="744" spans="2:17">
      <c r="B744" s="30">
        <f>資料貼入!A744</f>
        <v>44480</v>
      </c>
      <c r="C744" s="38">
        <f>資料貼入!A744</f>
        <v>44480</v>
      </c>
      <c r="D744" s="29">
        <f>資料貼入!B744</f>
        <v>0</v>
      </c>
      <c r="E744" s="29" cm="1">
        <f t="array" ref="E744">MovingDayDD($D$3:D744)</f>
        <v>-242503.28000000119</v>
      </c>
      <c r="F744" s="29">
        <f>IF(OR(C744&gt;總表!$B$30,C744=0),0,IF(E744=0,0,1+F743))</f>
        <v>42</v>
      </c>
      <c r="G744" s="29">
        <f t="shared" si="82"/>
        <v>0</v>
      </c>
      <c r="H744" s="42">
        <f t="shared" si="80"/>
        <v>0</v>
      </c>
      <c r="I744" s="43">
        <f t="shared" si="83"/>
        <v>0</v>
      </c>
      <c r="J744" s="42">
        <f t="shared" si="84"/>
        <v>44480</v>
      </c>
      <c r="K744" s="43">
        <f t="shared" si="85"/>
        <v>0</v>
      </c>
      <c r="L744">
        <f t="shared" si="86"/>
        <v>126</v>
      </c>
      <c r="M744">
        <f>IF($G744="","",COUNTIF($G$3:$G744, $G744))</f>
        <v>690</v>
      </c>
      <c r="N744">
        <f t="shared" si="81"/>
        <v>816</v>
      </c>
      <c r="O744"/>
      <c r="P744"/>
      <c r="Q744"/>
    </row>
    <row r="745" spans="2:17">
      <c r="B745" s="30">
        <f>資料貼入!A745</f>
        <v>44481</v>
      </c>
      <c r="C745" s="38">
        <f>資料貼入!A745</f>
        <v>44481</v>
      </c>
      <c r="D745" s="29">
        <f>資料貼入!B745</f>
        <v>-266511.35999999999</v>
      </c>
      <c r="E745" s="29" cm="1">
        <f t="array" ref="E745">MovingDayDD($D$3:D745)</f>
        <v>-509014.64000000153</v>
      </c>
      <c r="F745" s="29">
        <f>IF(OR(C745&gt;總表!$B$30,C745=0),0,IF(E745=0,0,1+F744))</f>
        <v>43</v>
      </c>
      <c r="G745" s="29">
        <f t="shared" si="82"/>
        <v>0</v>
      </c>
      <c r="H745" s="42">
        <f t="shared" si="80"/>
        <v>0</v>
      </c>
      <c r="I745" s="43">
        <f t="shared" si="83"/>
        <v>0</v>
      </c>
      <c r="J745" s="42">
        <f t="shared" si="84"/>
        <v>44481</v>
      </c>
      <c r="K745" s="43">
        <f t="shared" si="85"/>
        <v>0</v>
      </c>
      <c r="L745">
        <f t="shared" si="86"/>
        <v>126</v>
      </c>
      <c r="M745">
        <f>IF($G745="","",COUNTIF($G$3:$G745, $G745))</f>
        <v>691</v>
      </c>
      <c r="N745">
        <f t="shared" si="81"/>
        <v>817</v>
      </c>
      <c r="O745"/>
      <c r="P745"/>
      <c r="Q745"/>
    </row>
    <row r="746" spans="2:17">
      <c r="B746" s="30">
        <f>資料貼入!A746</f>
        <v>44482</v>
      </c>
      <c r="C746" s="38">
        <f>資料貼入!A746</f>
        <v>44482</v>
      </c>
      <c r="D746" s="29">
        <f>資料貼入!B746</f>
        <v>8408.0800000000017</v>
      </c>
      <c r="E746" s="29" cm="1">
        <f t="array" ref="E746">MovingDayDD($D$3:D746)</f>
        <v>-500606.56000000145</v>
      </c>
      <c r="F746" s="29">
        <f>IF(OR(C746&gt;總表!$B$30,C746=0),0,IF(E746=0,0,1+F745))</f>
        <v>44</v>
      </c>
      <c r="G746" s="29">
        <f t="shared" si="82"/>
        <v>0</v>
      </c>
      <c r="H746" s="42">
        <f t="shared" si="80"/>
        <v>0</v>
      </c>
      <c r="I746" s="43">
        <f t="shared" si="83"/>
        <v>0</v>
      </c>
      <c r="J746" s="42">
        <f t="shared" si="84"/>
        <v>44482</v>
      </c>
      <c r="K746" s="43">
        <f t="shared" si="85"/>
        <v>0</v>
      </c>
      <c r="L746">
        <f t="shared" si="86"/>
        <v>126</v>
      </c>
      <c r="M746">
        <f>IF($G746="","",COUNTIF($G$3:$G746, $G746))</f>
        <v>692</v>
      </c>
      <c r="N746">
        <f t="shared" si="81"/>
        <v>818</v>
      </c>
      <c r="O746"/>
      <c r="P746"/>
      <c r="Q746"/>
    </row>
    <row r="747" spans="2:17">
      <c r="B747" s="30">
        <f>資料貼入!A747</f>
        <v>44483</v>
      </c>
      <c r="C747" s="38">
        <f>資料貼入!A747</f>
        <v>44483</v>
      </c>
      <c r="D747" s="29">
        <f>資料貼入!B747</f>
        <v>-51250.49</v>
      </c>
      <c r="E747" s="29" cm="1">
        <f t="array" ref="E747">MovingDayDD($D$3:D747)</f>
        <v>-551857.05000000168</v>
      </c>
      <c r="F747" s="29">
        <f>IF(OR(C747&gt;總表!$B$30,C747=0),0,IF(E747=0,0,1+F746))</f>
        <v>45</v>
      </c>
      <c r="G747" s="29">
        <f t="shared" si="82"/>
        <v>0</v>
      </c>
      <c r="H747" s="42">
        <f t="shared" si="80"/>
        <v>0</v>
      </c>
      <c r="I747" s="43">
        <f t="shared" si="83"/>
        <v>0</v>
      </c>
      <c r="J747" s="42">
        <f t="shared" si="84"/>
        <v>44483</v>
      </c>
      <c r="K747" s="43">
        <f t="shared" si="85"/>
        <v>0</v>
      </c>
      <c r="L747">
        <f t="shared" si="86"/>
        <v>126</v>
      </c>
      <c r="M747">
        <f>IF($G747="","",COUNTIF($G$3:$G747, $G747))</f>
        <v>693</v>
      </c>
      <c r="N747">
        <f t="shared" si="81"/>
        <v>819</v>
      </c>
      <c r="O747"/>
      <c r="P747"/>
      <c r="Q747"/>
    </row>
    <row r="748" spans="2:17">
      <c r="B748" s="30">
        <f>資料貼入!A748</f>
        <v>44484</v>
      </c>
      <c r="C748" s="38">
        <f>資料貼入!A748</f>
        <v>44484</v>
      </c>
      <c r="D748" s="29">
        <f>資料貼入!B748</f>
        <v>259599.02000000002</v>
      </c>
      <c r="E748" s="29" cm="1">
        <f t="array" ref="E748">MovingDayDD($D$3:D748)</f>
        <v>-292258.03000000119</v>
      </c>
      <c r="F748" s="29">
        <f>IF(OR(C748&gt;總表!$B$30,C748=0),0,IF(E748=0,0,1+F747))</f>
        <v>46</v>
      </c>
      <c r="G748" s="29">
        <f t="shared" si="82"/>
        <v>0</v>
      </c>
      <c r="H748" s="42">
        <f t="shared" si="80"/>
        <v>0</v>
      </c>
      <c r="I748" s="43">
        <f t="shared" si="83"/>
        <v>0</v>
      </c>
      <c r="J748" s="42">
        <f t="shared" si="84"/>
        <v>44484</v>
      </c>
      <c r="K748" s="43">
        <f t="shared" si="85"/>
        <v>0</v>
      </c>
      <c r="L748">
        <f t="shared" si="86"/>
        <v>126</v>
      </c>
      <c r="M748">
        <f>IF($G748="","",COUNTIF($G$3:$G748, $G748))</f>
        <v>694</v>
      </c>
      <c r="N748">
        <f t="shared" si="81"/>
        <v>820</v>
      </c>
      <c r="O748"/>
      <c r="P748"/>
      <c r="Q748"/>
    </row>
    <row r="749" spans="2:17">
      <c r="B749" s="30">
        <f>資料貼入!A749</f>
        <v>44485</v>
      </c>
      <c r="C749" s="38">
        <f>資料貼入!A749</f>
        <v>44485</v>
      </c>
      <c r="D749" s="29">
        <f>資料貼入!B749</f>
        <v>0</v>
      </c>
      <c r="E749" s="29" cm="1">
        <f t="array" ref="E749">MovingDayDD($D$3:D749)</f>
        <v>-292258.03000000119</v>
      </c>
      <c r="F749" s="29">
        <f>IF(OR(C749&gt;總表!$B$30,C749=0),0,IF(E749=0,0,1+F748))</f>
        <v>47</v>
      </c>
      <c r="G749" s="29">
        <f t="shared" si="82"/>
        <v>0</v>
      </c>
      <c r="H749" s="42">
        <f t="shared" si="80"/>
        <v>0</v>
      </c>
      <c r="I749" s="43">
        <f t="shared" si="83"/>
        <v>0</v>
      </c>
      <c r="J749" s="42">
        <f t="shared" si="84"/>
        <v>44485</v>
      </c>
      <c r="K749" s="43">
        <f t="shared" si="85"/>
        <v>0</v>
      </c>
      <c r="L749">
        <f t="shared" si="86"/>
        <v>126</v>
      </c>
      <c r="M749">
        <f>IF($G749="","",COUNTIF($G$3:$G749, $G749))</f>
        <v>695</v>
      </c>
      <c r="N749">
        <f t="shared" si="81"/>
        <v>821</v>
      </c>
      <c r="O749"/>
      <c r="P749"/>
      <c r="Q749"/>
    </row>
    <row r="750" spans="2:17">
      <c r="B750" s="30">
        <f>資料貼入!A750</f>
        <v>44486</v>
      </c>
      <c r="C750" s="38">
        <f>資料貼入!A750</f>
        <v>44486</v>
      </c>
      <c r="D750" s="29">
        <f>資料貼入!B750</f>
        <v>0</v>
      </c>
      <c r="E750" s="29" cm="1">
        <f t="array" ref="E750">MovingDayDD($D$3:D750)</f>
        <v>-292258.03000000119</v>
      </c>
      <c r="F750" s="29">
        <f>IF(OR(C750&gt;總表!$B$30,C750=0),0,IF(E750=0,0,1+F749))</f>
        <v>48</v>
      </c>
      <c r="G750" s="29">
        <f t="shared" si="82"/>
        <v>0</v>
      </c>
      <c r="H750" s="42">
        <f t="shared" si="80"/>
        <v>0</v>
      </c>
      <c r="I750" s="43">
        <f t="shared" si="83"/>
        <v>0</v>
      </c>
      <c r="J750" s="42">
        <f t="shared" si="84"/>
        <v>44486</v>
      </c>
      <c r="K750" s="43">
        <f t="shared" si="85"/>
        <v>0</v>
      </c>
      <c r="L750">
        <f t="shared" si="86"/>
        <v>126</v>
      </c>
      <c r="M750">
        <f>IF($G750="","",COUNTIF($G$3:$G750, $G750))</f>
        <v>696</v>
      </c>
      <c r="N750">
        <f t="shared" si="81"/>
        <v>822</v>
      </c>
      <c r="O750"/>
      <c r="P750"/>
      <c r="Q750"/>
    </row>
    <row r="751" spans="2:17">
      <c r="B751" s="30">
        <f>資料貼入!A751</f>
        <v>44487</v>
      </c>
      <c r="C751" s="38">
        <f>資料貼入!A751</f>
        <v>44487</v>
      </c>
      <c r="D751" s="29">
        <f>資料貼入!B751</f>
        <v>-39807.58</v>
      </c>
      <c r="E751" s="29" cm="1">
        <f t="array" ref="E751">MovingDayDD($D$3:D751)</f>
        <v>-332065.61000000127</v>
      </c>
      <c r="F751" s="29">
        <f>IF(OR(C751&gt;總表!$B$30,C751=0),0,IF(E751=0,0,1+F750))</f>
        <v>49</v>
      </c>
      <c r="G751" s="29">
        <f t="shared" si="82"/>
        <v>0</v>
      </c>
      <c r="H751" s="42">
        <f t="shared" si="80"/>
        <v>0</v>
      </c>
      <c r="I751" s="43">
        <f t="shared" si="83"/>
        <v>0</v>
      </c>
      <c r="J751" s="42">
        <f t="shared" si="84"/>
        <v>44487</v>
      </c>
      <c r="K751" s="43">
        <f t="shared" si="85"/>
        <v>0</v>
      </c>
      <c r="L751">
        <f t="shared" si="86"/>
        <v>126</v>
      </c>
      <c r="M751">
        <f>IF($G751="","",COUNTIF($G$3:$G751, $G751))</f>
        <v>697</v>
      </c>
      <c r="N751">
        <f t="shared" si="81"/>
        <v>823</v>
      </c>
      <c r="O751"/>
      <c r="P751"/>
      <c r="Q751"/>
    </row>
    <row r="752" spans="2:17">
      <c r="B752" s="30">
        <f>資料貼入!A752</f>
        <v>44488</v>
      </c>
      <c r="C752" s="38">
        <f>資料貼入!A752</f>
        <v>44488</v>
      </c>
      <c r="D752" s="29">
        <f>資料貼入!B752</f>
        <v>169841.87</v>
      </c>
      <c r="E752" s="29" cm="1">
        <f t="array" ref="E752">MovingDayDD($D$3:D752)</f>
        <v>-162223.74000000209</v>
      </c>
      <c r="F752" s="29">
        <f>IF(OR(C752&gt;總表!$B$30,C752=0),0,IF(E752=0,0,1+F751))</f>
        <v>50</v>
      </c>
      <c r="G752" s="29">
        <f t="shared" si="82"/>
        <v>0</v>
      </c>
      <c r="H752" s="42">
        <f t="shared" si="80"/>
        <v>0</v>
      </c>
      <c r="I752" s="43">
        <f t="shared" si="83"/>
        <v>0</v>
      </c>
      <c r="J752" s="42">
        <f t="shared" si="84"/>
        <v>44488</v>
      </c>
      <c r="K752" s="43">
        <f t="shared" si="85"/>
        <v>0</v>
      </c>
      <c r="L752">
        <f t="shared" si="86"/>
        <v>126</v>
      </c>
      <c r="M752">
        <f>IF($G752="","",COUNTIF($G$3:$G752, $G752))</f>
        <v>698</v>
      </c>
      <c r="N752">
        <f t="shared" si="81"/>
        <v>824</v>
      </c>
      <c r="O752"/>
      <c r="P752"/>
      <c r="Q752"/>
    </row>
    <row r="753" spans="2:17">
      <c r="B753" s="30">
        <f>資料貼入!A753</f>
        <v>44489</v>
      </c>
      <c r="C753" s="38">
        <f>資料貼入!A753</f>
        <v>44489</v>
      </c>
      <c r="D753" s="29">
        <f>資料貼入!B753</f>
        <v>5429.6799999999994</v>
      </c>
      <c r="E753" s="29" cm="1">
        <f t="array" ref="E753">MovingDayDD($D$3:D753)</f>
        <v>-156794.06000000238</v>
      </c>
      <c r="F753" s="29">
        <f>IF(OR(C753&gt;總表!$B$30,C753=0),0,IF(E753=0,0,1+F752))</f>
        <v>51</v>
      </c>
      <c r="G753" s="29">
        <f t="shared" si="82"/>
        <v>0</v>
      </c>
      <c r="H753" s="42">
        <f t="shared" si="80"/>
        <v>0</v>
      </c>
      <c r="I753" s="43">
        <f t="shared" si="83"/>
        <v>0</v>
      </c>
      <c r="J753" s="42">
        <f t="shared" si="84"/>
        <v>44489</v>
      </c>
      <c r="K753" s="43">
        <f t="shared" si="85"/>
        <v>0</v>
      </c>
      <c r="L753">
        <f t="shared" si="86"/>
        <v>126</v>
      </c>
      <c r="M753">
        <f>IF($G753="","",COUNTIF($G$3:$G753, $G753))</f>
        <v>699</v>
      </c>
      <c r="N753">
        <f t="shared" si="81"/>
        <v>825</v>
      </c>
      <c r="O753"/>
      <c r="P753"/>
      <c r="Q753"/>
    </row>
    <row r="754" spans="2:17">
      <c r="B754" s="30">
        <f>資料貼入!A754</f>
        <v>44490</v>
      </c>
      <c r="C754" s="38">
        <f>資料貼入!A754</f>
        <v>44490</v>
      </c>
      <c r="D754" s="29">
        <f>資料貼入!B754</f>
        <v>12915.239999999998</v>
      </c>
      <c r="E754" s="29" cm="1">
        <f t="array" ref="E754">MovingDayDD($D$3:D754)</f>
        <v>-143878.82000000216</v>
      </c>
      <c r="F754" s="29">
        <f>IF(OR(C754&gt;總表!$B$30,C754=0),0,IF(E754=0,0,1+F753))</f>
        <v>52</v>
      </c>
      <c r="G754" s="29">
        <f t="shared" si="82"/>
        <v>0</v>
      </c>
      <c r="H754" s="42">
        <f t="shared" si="80"/>
        <v>0</v>
      </c>
      <c r="I754" s="43">
        <f t="shared" si="83"/>
        <v>0</v>
      </c>
      <c r="J754" s="42">
        <f t="shared" si="84"/>
        <v>44490</v>
      </c>
      <c r="K754" s="43">
        <f t="shared" si="85"/>
        <v>0</v>
      </c>
      <c r="L754">
        <f t="shared" si="86"/>
        <v>126</v>
      </c>
      <c r="M754">
        <f>IF($G754="","",COUNTIF($G$3:$G754, $G754))</f>
        <v>700</v>
      </c>
      <c r="N754">
        <f t="shared" si="81"/>
        <v>826</v>
      </c>
      <c r="O754"/>
      <c r="P754"/>
      <c r="Q754"/>
    </row>
    <row r="755" spans="2:17">
      <c r="B755" s="30">
        <f>資料貼入!A755</f>
        <v>44491</v>
      </c>
      <c r="C755" s="38">
        <f>資料貼入!A755</f>
        <v>44491</v>
      </c>
      <c r="D755" s="29">
        <f>資料貼入!B755</f>
        <v>-29232.55</v>
      </c>
      <c r="E755" s="29" cm="1">
        <f t="array" ref="E755">MovingDayDD($D$3:D755)</f>
        <v>-173111.37000000291</v>
      </c>
      <c r="F755" s="29">
        <f>IF(OR(C755&gt;總表!$B$30,C755=0),0,IF(E755=0,0,1+F754))</f>
        <v>53</v>
      </c>
      <c r="G755" s="29">
        <f t="shared" si="82"/>
        <v>0</v>
      </c>
      <c r="H755" s="42">
        <f t="shared" si="80"/>
        <v>0</v>
      </c>
      <c r="I755" s="43">
        <f t="shared" si="83"/>
        <v>0</v>
      </c>
      <c r="J755" s="42">
        <f t="shared" si="84"/>
        <v>44491</v>
      </c>
      <c r="K755" s="43">
        <f t="shared" si="85"/>
        <v>0</v>
      </c>
      <c r="L755">
        <f t="shared" si="86"/>
        <v>126</v>
      </c>
      <c r="M755">
        <f>IF($G755="","",COUNTIF($G$3:$G755, $G755))</f>
        <v>701</v>
      </c>
      <c r="N755">
        <f t="shared" si="81"/>
        <v>827</v>
      </c>
      <c r="O755"/>
      <c r="P755"/>
      <c r="Q755"/>
    </row>
    <row r="756" spans="2:17">
      <c r="B756" s="30">
        <f>資料貼入!A756</f>
        <v>44492</v>
      </c>
      <c r="C756" s="38">
        <f>資料貼入!A756</f>
        <v>44492</v>
      </c>
      <c r="D756" s="29">
        <f>資料貼入!B756</f>
        <v>0</v>
      </c>
      <c r="E756" s="29" cm="1">
        <f t="array" ref="E756">MovingDayDD($D$3:D756)</f>
        <v>-173111.37000000291</v>
      </c>
      <c r="F756" s="29">
        <f>IF(OR(C756&gt;總表!$B$30,C756=0),0,IF(E756=0,0,1+F755))</f>
        <v>54</v>
      </c>
      <c r="G756" s="29">
        <f t="shared" si="82"/>
        <v>0</v>
      </c>
      <c r="H756" s="42">
        <f t="shared" si="80"/>
        <v>0</v>
      </c>
      <c r="I756" s="43">
        <f t="shared" si="83"/>
        <v>0</v>
      </c>
      <c r="J756" s="42">
        <f t="shared" si="84"/>
        <v>44492</v>
      </c>
      <c r="K756" s="43">
        <f t="shared" si="85"/>
        <v>0</v>
      </c>
      <c r="L756">
        <f t="shared" si="86"/>
        <v>126</v>
      </c>
      <c r="M756">
        <f>IF($G756="","",COUNTIF($G$3:$G756, $G756))</f>
        <v>702</v>
      </c>
      <c r="N756">
        <f t="shared" si="81"/>
        <v>828</v>
      </c>
      <c r="O756"/>
      <c r="P756"/>
      <c r="Q756"/>
    </row>
    <row r="757" spans="2:17">
      <c r="B757" s="30">
        <f>資料貼入!A757</f>
        <v>44493</v>
      </c>
      <c r="C757" s="38">
        <f>資料貼入!A757</f>
        <v>44493</v>
      </c>
      <c r="D757" s="29">
        <f>資料貼入!B757</f>
        <v>0</v>
      </c>
      <c r="E757" s="29" cm="1">
        <f t="array" ref="E757">MovingDayDD($D$3:D757)</f>
        <v>-173111.37000000291</v>
      </c>
      <c r="F757" s="29">
        <f>IF(OR(C757&gt;總表!$B$30,C757=0),0,IF(E757=0,0,1+F756))</f>
        <v>55</v>
      </c>
      <c r="G757" s="29">
        <f t="shared" si="82"/>
        <v>0</v>
      </c>
      <c r="H757" s="42">
        <f t="shared" si="80"/>
        <v>0</v>
      </c>
      <c r="I757" s="43">
        <f t="shared" si="83"/>
        <v>0</v>
      </c>
      <c r="J757" s="42">
        <f t="shared" si="84"/>
        <v>44493</v>
      </c>
      <c r="K757" s="43">
        <f t="shared" si="85"/>
        <v>0</v>
      </c>
      <c r="L757">
        <f t="shared" si="86"/>
        <v>126</v>
      </c>
      <c r="M757">
        <f>IF($G757="","",COUNTIF($G$3:$G757, $G757))</f>
        <v>703</v>
      </c>
      <c r="N757">
        <f t="shared" si="81"/>
        <v>829</v>
      </c>
      <c r="O757"/>
      <c r="P757"/>
      <c r="Q757"/>
    </row>
    <row r="758" spans="2:17">
      <c r="B758" s="30">
        <f>資料貼入!A758</f>
        <v>44494</v>
      </c>
      <c r="C758" s="38">
        <f>資料貼入!A758</f>
        <v>44494</v>
      </c>
      <c r="D758" s="29">
        <f>資料貼入!B758</f>
        <v>12859.71</v>
      </c>
      <c r="E758" s="29" cm="1">
        <f t="array" ref="E758">MovingDayDD($D$3:D758)</f>
        <v>-160251.66000000201</v>
      </c>
      <c r="F758" s="29">
        <f>IF(OR(C758&gt;總表!$B$30,C758=0),0,IF(E758=0,0,1+F757))</f>
        <v>56</v>
      </c>
      <c r="G758" s="29">
        <f t="shared" si="82"/>
        <v>0</v>
      </c>
      <c r="H758" s="42">
        <f t="shared" si="80"/>
        <v>0</v>
      </c>
      <c r="I758" s="43">
        <f t="shared" si="83"/>
        <v>0</v>
      </c>
      <c r="J758" s="42">
        <f t="shared" si="84"/>
        <v>44494</v>
      </c>
      <c r="K758" s="43">
        <f t="shared" si="85"/>
        <v>0</v>
      </c>
      <c r="L758">
        <f t="shared" si="86"/>
        <v>126</v>
      </c>
      <c r="M758">
        <f>IF($G758="","",COUNTIF($G$3:$G758, $G758))</f>
        <v>704</v>
      </c>
      <c r="N758">
        <f t="shared" si="81"/>
        <v>830</v>
      </c>
      <c r="O758"/>
      <c r="P758"/>
      <c r="Q758"/>
    </row>
    <row r="759" spans="2:17">
      <c r="B759" s="30">
        <f>資料貼入!A759</f>
        <v>44495</v>
      </c>
      <c r="C759" s="38">
        <f>資料貼入!A759</f>
        <v>44495</v>
      </c>
      <c r="D759" s="29">
        <f>資料貼入!B759</f>
        <v>13190.599999999999</v>
      </c>
      <c r="E759" s="29" cm="1">
        <f t="array" ref="E759">MovingDayDD($D$3:D759)</f>
        <v>-147061.06000000238</v>
      </c>
      <c r="F759" s="29">
        <f>IF(OR(C759&gt;總表!$B$30,C759=0),0,IF(E759=0,0,1+F758))</f>
        <v>57</v>
      </c>
      <c r="G759" s="29">
        <f t="shared" si="82"/>
        <v>0</v>
      </c>
      <c r="H759" s="42">
        <f t="shared" si="80"/>
        <v>0</v>
      </c>
      <c r="I759" s="43">
        <f t="shared" si="83"/>
        <v>0</v>
      </c>
      <c r="J759" s="42">
        <f t="shared" si="84"/>
        <v>44495</v>
      </c>
      <c r="K759" s="43">
        <f t="shared" si="85"/>
        <v>0</v>
      </c>
      <c r="L759">
        <f t="shared" si="86"/>
        <v>126</v>
      </c>
      <c r="M759">
        <f>IF($G759="","",COUNTIF($G$3:$G759, $G759))</f>
        <v>705</v>
      </c>
      <c r="N759">
        <f t="shared" si="81"/>
        <v>831</v>
      </c>
      <c r="O759"/>
      <c r="P759"/>
      <c r="Q759"/>
    </row>
    <row r="760" spans="2:17">
      <c r="B760" s="30">
        <f>資料貼入!A760</f>
        <v>44496</v>
      </c>
      <c r="C760" s="38">
        <f>資料貼入!A760</f>
        <v>44496</v>
      </c>
      <c r="D760" s="29">
        <f>資料貼入!B760</f>
        <v>-85027.27</v>
      </c>
      <c r="E760" s="29" cm="1">
        <f t="array" ref="E760">MovingDayDD($D$3:D760)</f>
        <v>-232088.33000000194</v>
      </c>
      <c r="F760" s="29">
        <f>IF(OR(C760&gt;總表!$B$30,C760=0),0,IF(E760=0,0,1+F759))</f>
        <v>58</v>
      </c>
      <c r="G760" s="29">
        <f t="shared" si="82"/>
        <v>0</v>
      </c>
      <c r="H760" s="42">
        <f t="shared" si="80"/>
        <v>0</v>
      </c>
      <c r="I760" s="43">
        <f t="shared" si="83"/>
        <v>0</v>
      </c>
      <c r="J760" s="42">
        <f t="shared" si="84"/>
        <v>44496</v>
      </c>
      <c r="K760" s="43">
        <f t="shared" si="85"/>
        <v>0</v>
      </c>
      <c r="L760">
        <f t="shared" si="86"/>
        <v>126</v>
      </c>
      <c r="M760">
        <f>IF($G760="","",COUNTIF($G$3:$G760, $G760))</f>
        <v>706</v>
      </c>
      <c r="N760">
        <f t="shared" si="81"/>
        <v>832</v>
      </c>
      <c r="O760"/>
      <c r="P760"/>
      <c r="Q760"/>
    </row>
    <row r="761" spans="2:17">
      <c r="B761" s="30">
        <f>資料貼入!A761</f>
        <v>44497</v>
      </c>
      <c r="C761" s="38">
        <f>資料貼入!A761</f>
        <v>44497</v>
      </c>
      <c r="D761" s="29">
        <f>資料貼入!B761</f>
        <v>-19533.87</v>
      </c>
      <c r="E761" s="29" cm="1">
        <f t="array" ref="E761">MovingDayDD($D$3:D761)</f>
        <v>-251622.20000000112</v>
      </c>
      <c r="F761" s="29">
        <f>IF(OR(C761&gt;總表!$B$30,C761=0),0,IF(E761=0,0,1+F760))</f>
        <v>59</v>
      </c>
      <c r="G761" s="29">
        <f t="shared" si="82"/>
        <v>0</v>
      </c>
      <c r="H761" s="42">
        <f t="shared" si="80"/>
        <v>0</v>
      </c>
      <c r="I761" s="43">
        <f t="shared" si="83"/>
        <v>0</v>
      </c>
      <c r="J761" s="42">
        <f t="shared" si="84"/>
        <v>44497</v>
      </c>
      <c r="K761" s="43">
        <f t="shared" si="85"/>
        <v>0</v>
      </c>
      <c r="L761">
        <f t="shared" si="86"/>
        <v>126</v>
      </c>
      <c r="M761">
        <f>IF($G761="","",COUNTIF($G$3:$G761, $G761))</f>
        <v>707</v>
      </c>
      <c r="N761">
        <f t="shared" si="81"/>
        <v>833</v>
      </c>
      <c r="O761"/>
      <c r="P761"/>
      <c r="Q761"/>
    </row>
    <row r="762" spans="2:17">
      <c r="B762" s="30">
        <f>資料貼入!A762</f>
        <v>44498</v>
      </c>
      <c r="C762" s="38">
        <f>資料貼入!A762</f>
        <v>44498</v>
      </c>
      <c r="D762" s="29">
        <f>資料貼入!B762</f>
        <v>-54187.590000000004</v>
      </c>
      <c r="E762" s="29" cm="1">
        <f t="array" ref="E762">MovingDayDD($D$3:D762)</f>
        <v>-305809.79000000097</v>
      </c>
      <c r="F762" s="29">
        <f>IF(OR(C762&gt;總表!$B$30,C762=0),0,IF(E762=0,0,1+F761))</f>
        <v>60</v>
      </c>
      <c r="G762" s="29">
        <f t="shared" si="82"/>
        <v>0</v>
      </c>
      <c r="H762" s="42">
        <f t="shared" si="80"/>
        <v>0</v>
      </c>
      <c r="I762" s="43">
        <f t="shared" si="83"/>
        <v>0</v>
      </c>
      <c r="J762" s="42">
        <f t="shared" si="84"/>
        <v>44498</v>
      </c>
      <c r="K762" s="43">
        <f t="shared" si="85"/>
        <v>0</v>
      </c>
      <c r="L762">
        <f t="shared" si="86"/>
        <v>126</v>
      </c>
      <c r="M762">
        <f>IF($G762="","",COUNTIF($G$3:$G762, $G762))</f>
        <v>708</v>
      </c>
      <c r="N762">
        <f t="shared" si="81"/>
        <v>834</v>
      </c>
      <c r="O762"/>
      <c r="P762"/>
      <c r="Q762"/>
    </row>
    <row r="763" spans="2:17">
      <c r="B763" s="30">
        <f>資料貼入!A763</f>
        <v>44499</v>
      </c>
      <c r="C763" s="38">
        <f>資料貼入!A763</f>
        <v>44499</v>
      </c>
      <c r="D763" s="29">
        <f>資料貼入!B763</f>
        <v>0</v>
      </c>
      <c r="E763" s="29" cm="1">
        <f t="array" ref="E763">MovingDayDD($D$3:D763)</f>
        <v>-305809.79000000097</v>
      </c>
      <c r="F763" s="29">
        <f>IF(OR(C763&gt;總表!$B$30,C763=0),0,IF(E763=0,0,1+F762))</f>
        <v>61</v>
      </c>
      <c r="G763" s="29">
        <f t="shared" si="82"/>
        <v>0</v>
      </c>
      <c r="H763" s="42">
        <f t="shared" si="80"/>
        <v>0</v>
      </c>
      <c r="I763" s="43">
        <f t="shared" si="83"/>
        <v>0</v>
      </c>
      <c r="J763" s="42">
        <f t="shared" si="84"/>
        <v>44499</v>
      </c>
      <c r="K763" s="43">
        <f t="shared" si="85"/>
        <v>0</v>
      </c>
      <c r="L763">
        <f t="shared" si="86"/>
        <v>126</v>
      </c>
      <c r="M763">
        <f>IF($G763="","",COUNTIF($G$3:$G763, $G763))</f>
        <v>709</v>
      </c>
      <c r="N763">
        <f t="shared" si="81"/>
        <v>835</v>
      </c>
      <c r="O763"/>
      <c r="P763"/>
      <c r="Q763"/>
    </row>
    <row r="764" spans="2:17">
      <c r="B764" s="30">
        <f>資料貼入!A764</f>
        <v>44500</v>
      </c>
      <c r="C764" s="38">
        <f>資料貼入!A764</f>
        <v>44500</v>
      </c>
      <c r="D764" s="29">
        <f>資料貼入!B764</f>
        <v>0</v>
      </c>
      <c r="E764" s="29" cm="1">
        <f t="array" ref="E764">MovingDayDD($D$3:D764)</f>
        <v>-305809.79000000097</v>
      </c>
      <c r="F764" s="29">
        <f>IF(OR(C764&gt;總表!$B$30,C764=0),0,IF(E764=0,0,1+F763))</f>
        <v>62</v>
      </c>
      <c r="G764" s="29">
        <f t="shared" si="82"/>
        <v>0</v>
      </c>
      <c r="H764" s="42">
        <f t="shared" si="80"/>
        <v>0</v>
      </c>
      <c r="I764" s="43">
        <f t="shared" si="83"/>
        <v>0</v>
      </c>
      <c r="J764" s="42">
        <f t="shared" si="84"/>
        <v>44500</v>
      </c>
      <c r="K764" s="43">
        <f t="shared" si="85"/>
        <v>0</v>
      </c>
      <c r="L764">
        <f t="shared" si="86"/>
        <v>126</v>
      </c>
      <c r="M764">
        <f>IF($G764="","",COUNTIF($G$3:$G764, $G764))</f>
        <v>710</v>
      </c>
      <c r="N764">
        <f t="shared" si="81"/>
        <v>836</v>
      </c>
      <c r="O764"/>
      <c r="P764"/>
      <c r="Q764"/>
    </row>
    <row r="765" spans="2:17">
      <c r="B765" s="30">
        <f>資料貼入!A765</f>
        <v>44501</v>
      </c>
      <c r="C765" s="38">
        <f>資料貼入!A765</f>
        <v>44501</v>
      </c>
      <c r="D765" s="29">
        <f>資料貼入!B765</f>
        <v>-13002.139999999998</v>
      </c>
      <c r="E765" s="29" cm="1">
        <f t="array" ref="E765">MovingDayDD($D$3:D765)</f>
        <v>-318811.93000000156</v>
      </c>
      <c r="F765" s="29">
        <f>IF(OR(C765&gt;總表!$B$30,C765=0),0,IF(E765=0,0,1+F764))</f>
        <v>63</v>
      </c>
      <c r="G765" s="29">
        <f t="shared" si="82"/>
        <v>0</v>
      </c>
      <c r="H765" s="42">
        <f t="shared" si="80"/>
        <v>0</v>
      </c>
      <c r="I765" s="43">
        <f t="shared" si="83"/>
        <v>0</v>
      </c>
      <c r="J765" s="42">
        <f t="shared" si="84"/>
        <v>44501</v>
      </c>
      <c r="K765" s="43">
        <f t="shared" si="85"/>
        <v>0</v>
      </c>
      <c r="L765">
        <f t="shared" si="86"/>
        <v>126</v>
      </c>
      <c r="M765">
        <f>IF($G765="","",COUNTIF($G$3:$G765, $G765))</f>
        <v>711</v>
      </c>
      <c r="N765">
        <f t="shared" si="81"/>
        <v>837</v>
      </c>
      <c r="O765"/>
      <c r="P765"/>
      <c r="Q765"/>
    </row>
    <row r="766" spans="2:17">
      <c r="B766" s="30">
        <f>資料貼入!A766</f>
        <v>44502</v>
      </c>
      <c r="C766" s="38">
        <f>資料貼入!A766</f>
        <v>44502</v>
      </c>
      <c r="D766" s="29">
        <f>資料貼入!B766</f>
        <v>-13319.209999999995</v>
      </c>
      <c r="E766" s="29" cm="1">
        <f t="array" ref="E766">MovingDayDD($D$3:D766)</f>
        <v>-332131.14000000246</v>
      </c>
      <c r="F766" s="29">
        <f>IF(OR(C766&gt;總表!$B$30,C766=0),0,IF(E766=0,0,1+F765))</f>
        <v>64</v>
      </c>
      <c r="G766" s="29">
        <f t="shared" si="82"/>
        <v>0</v>
      </c>
      <c r="H766" s="42">
        <f t="shared" si="80"/>
        <v>0</v>
      </c>
      <c r="I766" s="43">
        <f t="shared" si="83"/>
        <v>0</v>
      </c>
      <c r="J766" s="42">
        <f t="shared" si="84"/>
        <v>44502</v>
      </c>
      <c r="K766" s="43">
        <f t="shared" si="85"/>
        <v>0</v>
      </c>
      <c r="L766">
        <f t="shared" si="86"/>
        <v>126</v>
      </c>
      <c r="M766">
        <f>IF($G766="","",COUNTIF($G$3:$G766, $G766))</f>
        <v>712</v>
      </c>
      <c r="N766">
        <f t="shared" si="81"/>
        <v>838</v>
      </c>
      <c r="O766"/>
      <c r="P766"/>
      <c r="Q766"/>
    </row>
    <row r="767" spans="2:17">
      <c r="B767" s="30">
        <f>資料貼入!A767</f>
        <v>44503</v>
      </c>
      <c r="C767" s="38">
        <f>資料貼入!A767</f>
        <v>44503</v>
      </c>
      <c r="D767" s="29">
        <f>資料貼入!B767</f>
        <v>1349.7699999999986</v>
      </c>
      <c r="E767" s="29" cm="1">
        <f t="array" ref="E767">MovingDayDD($D$3:D767)</f>
        <v>-330781.37000000291</v>
      </c>
      <c r="F767" s="29">
        <f>IF(OR(C767&gt;總表!$B$30,C767=0),0,IF(E767=0,0,1+F766))</f>
        <v>65</v>
      </c>
      <c r="G767" s="29">
        <f t="shared" si="82"/>
        <v>0</v>
      </c>
      <c r="H767" s="42">
        <f t="shared" si="80"/>
        <v>0</v>
      </c>
      <c r="I767" s="43">
        <f t="shared" si="83"/>
        <v>0</v>
      </c>
      <c r="J767" s="42">
        <f t="shared" si="84"/>
        <v>44503</v>
      </c>
      <c r="K767" s="43">
        <f t="shared" si="85"/>
        <v>0</v>
      </c>
      <c r="L767">
        <f t="shared" si="86"/>
        <v>126</v>
      </c>
      <c r="M767">
        <f>IF($G767="","",COUNTIF($G$3:$G767, $G767))</f>
        <v>713</v>
      </c>
      <c r="N767">
        <f t="shared" si="81"/>
        <v>839</v>
      </c>
      <c r="O767"/>
      <c r="P767"/>
      <c r="Q767"/>
    </row>
    <row r="768" spans="2:17">
      <c r="B768" s="30">
        <f>資料貼入!A768</f>
        <v>44504</v>
      </c>
      <c r="C768" s="38">
        <f>資料貼入!A768</f>
        <v>44504</v>
      </c>
      <c r="D768" s="29">
        <f>資料貼入!B768</f>
        <v>13488.800000000001</v>
      </c>
      <c r="E768" s="29" cm="1">
        <f t="array" ref="E768">MovingDayDD($D$3:D768)</f>
        <v>-317292.57000000216</v>
      </c>
      <c r="F768" s="29">
        <f>IF(OR(C768&gt;總表!$B$30,C768=0),0,IF(E768=0,0,1+F767))</f>
        <v>66</v>
      </c>
      <c r="G768" s="29">
        <f t="shared" si="82"/>
        <v>0</v>
      </c>
      <c r="H768" s="42">
        <f t="shared" si="80"/>
        <v>0</v>
      </c>
      <c r="I768" s="43">
        <f t="shared" si="83"/>
        <v>0</v>
      </c>
      <c r="J768" s="42">
        <f t="shared" si="84"/>
        <v>44504</v>
      </c>
      <c r="K768" s="43">
        <f t="shared" si="85"/>
        <v>0</v>
      </c>
      <c r="L768">
        <f t="shared" si="86"/>
        <v>126</v>
      </c>
      <c r="M768">
        <f>IF($G768="","",COUNTIF($G$3:$G768, $G768))</f>
        <v>714</v>
      </c>
      <c r="N768">
        <f t="shared" si="81"/>
        <v>840</v>
      </c>
      <c r="O768"/>
      <c r="P768"/>
      <c r="Q768"/>
    </row>
    <row r="769" spans="2:17">
      <c r="B769" s="30">
        <f>資料貼入!A769</f>
        <v>44505</v>
      </c>
      <c r="C769" s="38">
        <f>資料貼入!A769</f>
        <v>44505</v>
      </c>
      <c r="D769" s="29">
        <f>資料貼入!B769</f>
        <v>124403.09</v>
      </c>
      <c r="E769" s="29" cm="1">
        <f t="array" ref="E769">MovingDayDD($D$3:D769)</f>
        <v>-192889.48000000231</v>
      </c>
      <c r="F769" s="29">
        <f>IF(OR(C769&gt;總表!$B$30,C769=0),0,IF(E769=0,0,1+F768))</f>
        <v>67</v>
      </c>
      <c r="G769" s="29">
        <f t="shared" si="82"/>
        <v>0</v>
      </c>
      <c r="H769" s="42">
        <f t="shared" si="80"/>
        <v>0</v>
      </c>
      <c r="I769" s="43">
        <f t="shared" si="83"/>
        <v>0</v>
      </c>
      <c r="J769" s="42">
        <f t="shared" si="84"/>
        <v>44505</v>
      </c>
      <c r="K769" s="43">
        <f t="shared" si="85"/>
        <v>0</v>
      </c>
      <c r="L769">
        <f t="shared" si="86"/>
        <v>126</v>
      </c>
      <c r="M769">
        <f>IF($G769="","",COUNTIF($G$3:$G769, $G769))</f>
        <v>715</v>
      </c>
      <c r="N769">
        <f t="shared" si="81"/>
        <v>841</v>
      </c>
      <c r="O769"/>
      <c r="P769"/>
      <c r="Q769"/>
    </row>
    <row r="770" spans="2:17">
      <c r="B770" s="30">
        <f>資料貼入!A770</f>
        <v>44506</v>
      </c>
      <c r="C770" s="38">
        <f>資料貼入!A770</f>
        <v>44506</v>
      </c>
      <c r="D770" s="29">
        <f>資料貼入!B770</f>
        <v>0</v>
      </c>
      <c r="E770" s="29" cm="1">
        <f t="array" ref="E770">MovingDayDD($D$3:D770)</f>
        <v>-192889.48000000231</v>
      </c>
      <c r="F770" s="29">
        <f>IF(OR(C770&gt;總表!$B$30,C770=0),0,IF(E770=0,0,1+F769))</f>
        <v>68</v>
      </c>
      <c r="G770" s="29">
        <f t="shared" si="82"/>
        <v>0</v>
      </c>
      <c r="H770" s="42">
        <f t="shared" si="80"/>
        <v>0</v>
      </c>
      <c r="I770" s="43">
        <f t="shared" si="83"/>
        <v>0</v>
      </c>
      <c r="J770" s="42">
        <f t="shared" si="84"/>
        <v>44506</v>
      </c>
      <c r="K770" s="43">
        <f t="shared" si="85"/>
        <v>0</v>
      </c>
      <c r="L770">
        <f t="shared" si="86"/>
        <v>126</v>
      </c>
      <c r="M770">
        <f>IF($G770="","",COUNTIF($G$3:$G770, $G770))</f>
        <v>716</v>
      </c>
      <c r="N770">
        <f t="shared" si="81"/>
        <v>842</v>
      </c>
      <c r="O770"/>
      <c r="P770"/>
      <c r="Q770"/>
    </row>
    <row r="771" spans="2:17">
      <c r="B771" s="30">
        <f>資料貼入!A771</f>
        <v>44507</v>
      </c>
      <c r="C771" s="38">
        <f>資料貼入!A771</f>
        <v>44507</v>
      </c>
      <c r="D771" s="29">
        <f>資料貼入!B771</f>
        <v>0</v>
      </c>
      <c r="E771" s="29" cm="1">
        <f t="array" ref="E771">MovingDayDD($D$3:D771)</f>
        <v>-192889.48000000231</v>
      </c>
      <c r="F771" s="29">
        <f>IF(OR(C771&gt;總表!$B$30,C771=0),0,IF(E771=0,0,1+F770))</f>
        <v>69</v>
      </c>
      <c r="G771" s="29">
        <f t="shared" si="82"/>
        <v>0</v>
      </c>
      <c r="H771" s="42">
        <f t="shared" ref="H771:H834" si="87">IF(G771&gt;$V$1,B771,0)</f>
        <v>0</v>
      </c>
      <c r="I771" s="43">
        <f t="shared" si="83"/>
        <v>0</v>
      </c>
      <c r="J771" s="42">
        <f t="shared" si="84"/>
        <v>44507</v>
      </c>
      <c r="K771" s="43">
        <f t="shared" si="85"/>
        <v>0</v>
      </c>
      <c r="L771">
        <f t="shared" si="86"/>
        <v>126</v>
      </c>
      <c r="M771">
        <f>IF($G771="","",COUNTIF($G$3:$G771, $G771))</f>
        <v>717</v>
      </c>
      <c r="N771">
        <f t="shared" ref="N771:N834" si="88">IF($G771="","",L771+M771)</f>
        <v>843</v>
      </c>
      <c r="O771"/>
      <c r="P771"/>
      <c r="Q771"/>
    </row>
    <row r="772" spans="2:17">
      <c r="B772" s="30">
        <f>資料貼入!A772</f>
        <v>44508</v>
      </c>
      <c r="C772" s="38">
        <f>資料貼入!A772</f>
        <v>44508</v>
      </c>
      <c r="D772" s="29">
        <f>資料貼入!B772</f>
        <v>131485.01</v>
      </c>
      <c r="E772" s="29" cm="1">
        <f t="array" ref="E772">MovingDayDD($D$3:D772)</f>
        <v>-61404.470000002533</v>
      </c>
      <c r="F772" s="29">
        <f>IF(OR(C772&gt;總表!$B$30,C772=0),0,IF(E772=0,0,1+F771))</f>
        <v>70</v>
      </c>
      <c r="G772" s="29">
        <f t="shared" ref="G772:G835" si="89">IF(F773=0,F772,0)</f>
        <v>70</v>
      </c>
      <c r="H772" s="42">
        <f t="shared" si="87"/>
        <v>44508</v>
      </c>
      <c r="I772" s="43">
        <f t="shared" ref="I772:I835" si="90">G772</f>
        <v>70</v>
      </c>
      <c r="J772" s="42">
        <f t="shared" ref="J772:J835" si="91">IF(F772=0,0,B772)</f>
        <v>44508</v>
      </c>
      <c r="K772" s="43">
        <f t="shared" ref="K772:K835" si="92">G772</f>
        <v>70</v>
      </c>
      <c r="L772">
        <f t="shared" ref="L772:L835" si="93">IF($G772="","",COUNTIF($G$3:$G$4053, "&gt;" &amp; $G772))</f>
        <v>6</v>
      </c>
      <c r="M772">
        <f>IF($G772="","",COUNTIF($G$3:$G772, $G772))</f>
        <v>1</v>
      </c>
      <c r="N772">
        <f t="shared" si="88"/>
        <v>7</v>
      </c>
      <c r="O772"/>
      <c r="P772"/>
      <c r="Q772"/>
    </row>
    <row r="773" spans="2:17">
      <c r="B773" s="30">
        <f>資料貼入!A773</f>
        <v>44509</v>
      </c>
      <c r="C773" s="38">
        <f>資料貼入!A773</f>
        <v>44509</v>
      </c>
      <c r="D773" s="29">
        <f>資料貼入!B773</f>
        <v>125975.42</v>
      </c>
      <c r="E773" s="29" cm="1">
        <f t="array" ref="E773">MovingDayDD($D$3:D773)</f>
        <v>0</v>
      </c>
      <c r="F773" s="29">
        <f>IF(OR(C773&gt;總表!$B$30,C773=0),0,IF(E773=0,0,1+F772))</f>
        <v>0</v>
      </c>
      <c r="G773" s="29">
        <f t="shared" si="89"/>
        <v>0</v>
      </c>
      <c r="H773" s="42">
        <f t="shared" si="87"/>
        <v>0</v>
      </c>
      <c r="I773" s="43">
        <f t="shared" si="90"/>
        <v>0</v>
      </c>
      <c r="J773" s="42">
        <f t="shared" si="91"/>
        <v>0</v>
      </c>
      <c r="K773" s="43">
        <f t="shared" si="92"/>
        <v>0</v>
      </c>
      <c r="L773">
        <f t="shared" si="93"/>
        <v>126</v>
      </c>
      <c r="M773">
        <f>IF($G773="","",COUNTIF($G$3:$G773, $G773))</f>
        <v>718</v>
      </c>
      <c r="N773">
        <f t="shared" si="88"/>
        <v>844</v>
      </c>
      <c r="O773"/>
      <c r="P773"/>
      <c r="Q773"/>
    </row>
    <row r="774" spans="2:17">
      <c r="B774" s="30">
        <f>資料貼入!A774</f>
        <v>44510</v>
      </c>
      <c r="C774" s="38">
        <f>資料貼入!A774</f>
        <v>44510</v>
      </c>
      <c r="D774" s="29">
        <f>資料貼入!B774</f>
        <v>-13904.83</v>
      </c>
      <c r="E774" s="29" cm="1">
        <f t="array" ref="E774">MovingDayDD($D$3:D774)</f>
        <v>-13904.830000000075</v>
      </c>
      <c r="F774" s="29">
        <f>IF(OR(C774&gt;總表!$B$30,C774=0),0,IF(E774=0,0,1+F773))</f>
        <v>1</v>
      </c>
      <c r="G774" s="29">
        <f t="shared" si="89"/>
        <v>0</v>
      </c>
      <c r="H774" s="42">
        <f t="shared" si="87"/>
        <v>0</v>
      </c>
      <c r="I774" s="43">
        <f t="shared" si="90"/>
        <v>0</v>
      </c>
      <c r="J774" s="42">
        <f t="shared" si="91"/>
        <v>44510</v>
      </c>
      <c r="K774" s="43">
        <f t="shared" si="92"/>
        <v>0</v>
      </c>
      <c r="L774">
        <f t="shared" si="93"/>
        <v>126</v>
      </c>
      <c r="M774">
        <f>IF($G774="","",COUNTIF($G$3:$G774, $G774))</f>
        <v>719</v>
      </c>
      <c r="N774">
        <f t="shared" si="88"/>
        <v>845</v>
      </c>
      <c r="O774"/>
      <c r="P774"/>
      <c r="Q774"/>
    </row>
    <row r="775" spans="2:17">
      <c r="B775" s="30">
        <f>資料貼入!A775</f>
        <v>44511</v>
      </c>
      <c r="C775" s="38">
        <f>資料貼入!A775</f>
        <v>44511</v>
      </c>
      <c r="D775" s="29">
        <f>資料貼入!B775</f>
        <v>-73791.240000000005</v>
      </c>
      <c r="E775" s="29" cm="1">
        <f t="array" ref="E775">MovingDayDD($D$3:D775)</f>
        <v>-87696.070000000298</v>
      </c>
      <c r="F775" s="29">
        <f>IF(OR(C775&gt;總表!$B$30,C775=0),0,IF(E775=0,0,1+F774))</f>
        <v>2</v>
      </c>
      <c r="G775" s="29">
        <f t="shared" si="89"/>
        <v>0</v>
      </c>
      <c r="H775" s="42">
        <f t="shared" si="87"/>
        <v>0</v>
      </c>
      <c r="I775" s="43">
        <f t="shared" si="90"/>
        <v>0</v>
      </c>
      <c r="J775" s="42">
        <f t="shared" si="91"/>
        <v>44511</v>
      </c>
      <c r="K775" s="43">
        <f t="shared" si="92"/>
        <v>0</v>
      </c>
      <c r="L775">
        <f t="shared" si="93"/>
        <v>126</v>
      </c>
      <c r="M775">
        <f>IF($G775="","",COUNTIF($G$3:$G775, $G775))</f>
        <v>720</v>
      </c>
      <c r="N775">
        <f t="shared" si="88"/>
        <v>846</v>
      </c>
      <c r="O775"/>
      <c r="P775"/>
      <c r="Q775"/>
    </row>
    <row r="776" spans="2:17">
      <c r="B776" s="30">
        <f>資料貼入!A776</f>
        <v>44512</v>
      </c>
      <c r="C776" s="38">
        <f>資料貼入!A776</f>
        <v>44512</v>
      </c>
      <c r="D776" s="29">
        <f>資料貼入!B776</f>
        <v>37040.07</v>
      </c>
      <c r="E776" s="29" cm="1">
        <f t="array" ref="E776">MovingDayDD($D$3:D776)</f>
        <v>-50656</v>
      </c>
      <c r="F776" s="29">
        <f>IF(OR(C776&gt;總表!$B$30,C776=0),0,IF(E776=0,0,1+F775))</f>
        <v>3</v>
      </c>
      <c r="G776" s="29">
        <f t="shared" si="89"/>
        <v>0</v>
      </c>
      <c r="H776" s="42">
        <f t="shared" si="87"/>
        <v>0</v>
      </c>
      <c r="I776" s="43">
        <f t="shared" si="90"/>
        <v>0</v>
      </c>
      <c r="J776" s="42">
        <f t="shared" si="91"/>
        <v>44512</v>
      </c>
      <c r="K776" s="43">
        <f t="shared" si="92"/>
        <v>0</v>
      </c>
      <c r="L776">
        <f t="shared" si="93"/>
        <v>126</v>
      </c>
      <c r="M776">
        <f>IF($G776="","",COUNTIF($G$3:$G776, $G776))</f>
        <v>721</v>
      </c>
      <c r="N776">
        <f t="shared" si="88"/>
        <v>847</v>
      </c>
      <c r="O776"/>
      <c r="P776"/>
      <c r="Q776"/>
    </row>
    <row r="777" spans="2:17">
      <c r="B777" s="30">
        <f>資料貼入!A777</f>
        <v>44513</v>
      </c>
      <c r="C777" s="38">
        <f>資料貼入!A777</f>
        <v>44513</v>
      </c>
      <c r="D777" s="29">
        <f>資料貼入!B777</f>
        <v>0</v>
      </c>
      <c r="E777" s="29" cm="1">
        <f t="array" ref="E777">MovingDayDD($D$3:D777)</f>
        <v>-50656</v>
      </c>
      <c r="F777" s="29">
        <f>IF(OR(C777&gt;總表!$B$30,C777=0),0,IF(E777=0,0,1+F776))</f>
        <v>4</v>
      </c>
      <c r="G777" s="29">
        <f t="shared" si="89"/>
        <v>0</v>
      </c>
      <c r="H777" s="42">
        <f t="shared" si="87"/>
        <v>0</v>
      </c>
      <c r="I777" s="43">
        <f t="shared" si="90"/>
        <v>0</v>
      </c>
      <c r="J777" s="42">
        <f t="shared" si="91"/>
        <v>44513</v>
      </c>
      <c r="K777" s="43">
        <f t="shared" si="92"/>
        <v>0</v>
      </c>
      <c r="L777">
        <f t="shared" si="93"/>
        <v>126</v>
      </c>
      <c r="M777">
        <f>IF($G777="","",COUNTIF($G$3:$G777, $G777))</f>
        <v>722</v>
      </c>
      <c r="N777">
        <f t="shared" si="88"/>
        <v>848</v>
      </c>
      <c r="O777"/>
      <c r="P777"/>
      <c r="Q777"/>
    </row>
    <row r="778" spans="2:17">
      <c r="B778" s="30">
        <f>資料貼入!A778</f>
        <v>44514</v>
      </c>
      <c r="C778" s="38">
        <f>資料貼入!A778</f>
        <v>44514</v>
      </c>
      <c r="D778" s="29">
        <f>資料貼入!B778</f>
        <v>0</v>
      </c>
      <c r="E778" s="29" cm="1">
        <f t="array" ref="E778">MovingDayDD($D$3:D778)</f>
        <v>-50656</v>
      </c>
      <c r="F778" s="29">
        <f>IF(OR(C778&gt;總表!$B$30,C778=0),0,IF(E778=0,0,1+F777))</f>
        <v>5</v>
      </c>
      <c r="G778" s="29">
        <f t="shared" si="89"/>
        <v>0</v>
      </c>
      <c r="H778" s="42">
        <f t="shared" si="87"/>
        <v>0</v>
      </c>
      <c r="I778" s="43">
        <f t="shared" si="90"/>
        <v>0</v>
      </c>
      <c r="J778" s="42">
        <f t="shared" si="91"/>
        <v>44514</v>
      </c>
      <c r="K778" s="43">
        <f t="shared" si="92"/>
        <v>0</v>
      </c>
      <c r="L778">
        <f t="shared" si="93"/>
        <v>126</v>
      </c>
      <c r="M778">
        <f>IF($G778="","",COUNTIF($G$3:$G778, $G778))</f>
        <v>723</v>
      </c>
      <c r="N778">
        <f t="shared" si="88"/>
        <v>849</v>
      </c>
      <c r="O778"/>
      <c r="P778"/>
      <c r="Q778"/>
    </row>
    <row r="779" spans="2:17">
      <c r="B779" s="30">
        <f>資料貼入!A779</f>
        <v>44515</v>
      </c>
      <c r="C779" s="38">
        <f>資料貼入!A779</f>
        <v>44515</v>
      </c>
      <c r="D779" s="29">
        <f>資料貼入!B779</f>
        <v>3189.5499999999984</v>
      </c>
      <c r="E779" s="29" cm="1">
        <f t="array" ref="E779">MovingDayDD($D$3:D779)</f>
        <v>-47466.449999999255</v>
      </c>
      <c r="F779" s="29">
        <f>IF(OR(C779&gt;總表!$B$30,C779=0),0,IF(E779=0,0,1+F778))</f>
        <v>6</v>
      </c>
      <c r="G779" s="29">
        <f t="shared" si="89"/>
        <v>0</v>
      </c>
      <c r="H779" s="42">
        <f t="shared" si="87"/>
        <v>0</v>
      </c>
      <c r="I779" s="43">
        <f t="shared" si="90"/>
        <v>0</v>
      </c>
      <c r="J779" s="42">
        <f t="shared" si="91"/>
        <v>44515</v>
      </c>
      <c r="K779" s="43">
        <f t="shared" si="92"/>
        <v>0</v>
      </c>
      <c r="L779">
        <f t="shared" si="93"/>
        <v>126</v>
      </c>
      <c r="M779">
        <f>IF($G779="","",COUNTIF($G$3:$G779, $G779))</f>
        <v>724</v>
      </c>
      <c r="N779">
        <f t="shared" si="88"/>
        <v>850</v>
      </c>
      <c r="O779"/>
      <c r="P779"/>
      <c r="Q779"/>
    </row>
    <row r="780" spans="2:17">
      <c r="B780" s="30">
        <f>資料貼入!A780</f>
        <v>44516</v>
      </c>
      <c r="C780" s="38">
        <f>資料貼入!A780</f>
        <v>44516</v>
      </c>
      <c r="D780" s="29">
        <f>資料貼入!B780</f>
        <v>13677.59</v>
      </c>
      <c r="E780" s="29" cm="1">
        <f t="array" ref="E780">MovingDayDD($D$3:D780)</f>
        <v>-33788.859999999404</v>
      </c>
      <c r="F780" s="29">
        <f>IF(OR(C780&gt;總表!$B$30,C780=0),0,IF(E780=0,0,1+F779))</f>
        <v>7</v>
      </c>
      <c r="G780" s="29">
        <f t="shared" si="89"/>
        <v>0</v>
      </c>
      <c r="H780" s="42">
        <f t="shared" si="87"/>
        <v>0</v>
      </c>
      <c r="I780" s="43">
        <f t="shared" si="90"/>
        <v>0</v>
      </c>
      <c r="J780" s="42">
        <f t="shared" si="91"/>
        <v>44516</v>
      </c>
      <c r="K780" s="43">
        <f t="shared" si="92"/>
        <v>0</v>
      </c>
      <c r="L780">
        <f t="shared" si="93"/>
        <v>126</v>
      </c>
      <c r="M780">
        <f>IF($G780="","",COUNTIF($G$3:$G780, $G780))</f>
        <v>725</v>
      </c>
      <c r="N780">
        <f t="shared" si="88"/>
        <v>851</v>
      </c>
      <c r="O780"/>
      <c r="P780"/>
      <c r="Q780"/>
    </row>
    <row r="781" spans="2:17">
      <c r="B781" s="30">
        <f>資料貼入!A781</f>
        <v>44517</v>
      </c>
      <c r="C781" s="38">
        <f>資料貼入!A781</f>
        <v>44517</v>
      </c>
      <c r="D781" s="29">
        <f>資料貼入!B781</f>
        <v>1479.7399999999998</v>
      </c>
      <c r="E781" s="29" cm="1">
        <f t="array" ref="E781">MovingDayDD($D$3:D781)</f>
        <v>-32309.11999999918</v>
      </c>
      <c r="F781" s="29">
        <f>IF(OR(C781&gt;總表!$B$30,C781=0),0,IF(E781=0,0,1+F780))</f>
        <v>8</v>
      </c>
      <c r="G781" s="29">
        <f t="shared" si="89"/>
        <v>0</v>
      </c>
      <c r="H781" s="42">
        <f t="shared" si="87"/>
        <v>0</v>
      </c>
      <c r="I781" s="43">
        <f t="shared" si="90"/>
        <v>0</v>
      </c>
      <c r="J781" s="42">
        <f t="shared" si="91"/>
        <v>44517</v>
      </c>
      <c r="K781" s="43">
        <f t="shared" si="92"/>
        <v>0</v>
      </c>
      <c r="L781">
        <f t="shared" si="93"/>
        <v>126</v>
      </c>
      <c r="M781">
        <f>IF($G781="","",COUNTIF($G$3:$G781, $G781))</f>
        <v>726</v>
      </c>
      <c r="N781">
        <f t="shared" si="88"/>
        <v>852</v>
      </c>
      <c r="O781"/>
      <c r="P781"/>
      <c r="Q781"/>
    </row>
    <row r="782" spans="2:17">
      <c r="B782" s="30">
        <f>資料貼入!A782</f>
        <v>44518</v>
      </c>
      <c r="C782" s="38">
        <f>資料貼入!A782</f>
        <v>44518</v>
      </c>
      <c r="D782" s="29">
        <f>資料貼入!B782</f>
        <v>6656.7000000000016</v>
      </c>
      <c r="E782" s="29" cm="1">
        <f t="array" ref="E782">MovingDayDD($D$3:D782)</f>
        <v>-25652.419999999925</v>
      </c>
      <c r="F782" s="29">
        <f>IF(OR(C782&gt;總表!$B$30,C782=0),0,IF(E782=0,0,1+F781))</f>
        <v>9</v>
      </c>
      <c r="G782" s="29">
        <f t="shared" si="89"/>
        <v>0</v>
      </c>
      <c r="H782" s="42">
        <f t="shared" si="87"/>
        <v>0</v>
      </c>
      <c r="I782" s="43">
        <f t="shared" si="90"/>
        <v>0</v>
      </c>
      <c r="J782" s="42">
        <f t="shared" si="91"/>
        <v>44518</v>
      </c>
      <c r="K782" s="43">
        <f t="shared" si="92"/>
        <v>0</v>
      </c>
      <c r="L782">
        <f t="shared" si="93"/>
        <v>126</v>
      </c>
      <c r="M782">
        <f>IF($G782="","",COUNTIF($G$3:$G782, $G782))</f>
        <v>727</v>
      </c>
      <c r="N782">
        <f t="shared" si="88"/>
        <v>853</v>
      </c>
      <c r="O782"/>
      <c r="P782"/>
      <c r="Q782"/>
    </row>
    <row r="783" spans="2:17">
      <c r="B783" s="30">
        <f>資料貼入!A783</f>
        <v>44519</v>
      </c>
      <c r="C783" s="38">
        <f>資料貼入!A783</f>
        <v>44519</v>
      </c>
      <c r="D783" s="29">
        <f>資料貼入!B783</f>
        <v>-4758.4599999999991</v>
      </c>
      <c r="E783" s="29" cm="1">
        <f t="array" ref="E783">MovingDayDD($D$3:D783)</f>
        <v>-30410.88000000082</v>
      </c>
      <c r="F783" s="29">
        <f>IF(OR(C783&gt;總表!$B$30,C783=0),0,IF(E783=0,0,1+F782))</f>
        <v>10</v>
      </c>
      <c r="G783" s="29">
        <f t="shared" si="89"/>
        <v>0</v>
      </c>
      <c r="H783" s="42">
        <f t="shared" si="87"/>
        <v>0</v>
      </c>
      <c r="I783" s="43">
        <f t="shared" si="90"/>
        <v>0</v>
      </c>
      <c r="J783" s="42">
        <f t="shared" si="91"/>
        <v>44519</v>
      </c>
      <c r="K783" s="43">
        <f t="shared" si="92"/>
        <v>0</v>
      </c>
      <c r="L783">
        <f t="shared" si="93"/>
        <v>126</v>
      </c>
      <c r="M783">
        <f>IF($G783="","",COUNTIF($G$3:$G783, $G783))</f>
        <v>728</v>
      </c>
      <c r="N783">
        <f t="shared" si="88"/>
        <v>854</v>
      </c>
      <c r="O783"/>
      <c r="P783"/>
      <c r="Q783"/>
    </row>
    <row r="784" spans="2:17">
      <c r="B784" s="30">
        <f>資料貼入!A784</f>
        <v>44520</v>
      </c>
      <c r="C784" s="38">
        <f>資料貼入!A784</f>
        <v>44520</v>
      </c>
      <c r="D784" s="29">
        <f>資料貼入!B784</f>
        <v>0</v>
      </c>
      <c r="E784" s="29" cm="1">
        <f t="array" ref="E784">MovingDayDD($D$3:D784)</f>
        <v>-30410.88000000082</v>
      </c>
      <c r="F784" s="29">
        <f>IF(OR(C784&gt;總表!$B$30,C784=0),0,IF(E784=0,0,1+F783))</f>
        <v>11</v>
      </c>
      <c r="G784" s="29">
        <f t="shared" si="89"/>
        <v>0</v>
      </c>
      <c r="H784" s="42">
        <f t="shared" si="87"/>
        <v>0</v>
      </c>
      <c r="I784" s="43">
        <f t="shared" si="90"/>
        <v>0</v>
      </c>
      <c r="J784" s="42">
        <f t="shared" si="91"/>
        <v>44520</v>
      </c>
      <c r="K784" s="43">
        <f t="shared" si="92"/>
        <v>0</v>
      </c>
      <c r="L784">
        <f t="shared" si="93"/>
        <v>126</v>
      </c>
      <c r="M784">
        <f>IF($G784="","",COUNTIF($G$3:$G784, $G784))</f>
        <v>729</v>
      </c>
      <c r="N784">
        <f t="shared" si="88"/>
        <v>855</v>
      </c>
      <c r="O784"/>
      <c r="P784"/>
      <c r="Q784"/>
    </row>
    <row r="785" spans="2:17">
      <c r="B785" s="30">
        <f>資料貼入!A785</f>
        <v>44521</v>
      </c>
      <c r="C785" s="38">
        <f>資料貼入!A785</f>
        <v>44521</v>
      </c>
      <c r="D785" s="29">
        <f>資料貼入!B785</f>
        <v>0</v>
      </c>
      <c r="E785" s="29" cm="1">
        <f t="array" ref="E785">MovingDayDD($D$3:D785)</f>
        <v>-30410.88000000082</v>
      </c>
      <c r="F785" s="29">
        <f>IF(OR(C785&gt;總表!$B$30,C785=0),0,IF(E785=0,0,1+F784))</f>
        <v>12</v>
      </c>
      <c r="G785" s="29">
        <f t="shared" si="89"/>
        <v>0</v>
      </c>
      <c r="H785" s="42">
        <f t="shared" si="87"/>
        <v>0</v>
      </c>
      <c r="I785" s="43">
        <f t="shared" si="90"/>
        <v>0</v>
      </c>
      <c r="J785" s="42">
        <f t="shared" si="91"/>
        <v>44521</v>
      </c>
      <c r="K785" s="43">
        <f t="shared" si="92"/>
        <v>0</v>
      </c>
      <c r="L785">
        <f t="shared" si="93"/>
        <v>126</v>
      </c>
      <c r="M785">
        <f>IF($G785="","",COUNTIF($G$3:$G785, $G785))</f>
        <v>730</v>
      </c>
      <c r="N785">
        <f t="shared" si="88"/>
        <v>856</v>
      </c>
      <c r="O785"/>
      <c r="P785"/>
      <c r="Q785"/>
    </row>
    <row r="786" spans="2:17">
      <c r="B786" s="30">
        <f>資料貼入!A786</f>
        <v>44522</v>
      </c>
      <c r="C786" s="38">
        <f>資料貼入!A786</f>
        <v>44522</v>
      </c>
      <c r="D786" s="29">
        <f>資料貼入!B786</f>
        <v>661.93000000000029</v>
      </c>
      <c r="E786" s="29" cm="1">
        <f t="array" ref="E786">MovingDayDD($D$3:D786)</f>
        <v>-29748.950000001118</v>
      </c>
      <c r="F786" s="29">
        <f>IF(OR(C786&gt;總表!$B$30,C786=0),0,IF(E786=0,0,1+F785))</f>
        <v>13</v>
      </c>
      <c r="G786" s="29">
        <f t="shared" si="89"/>
        <v>0</v>
      </c>
      <c r="H786" s="42">
        <f t="shared" si="87"/>
        <v>0</v>
      </c>
      <c r="I786" s="43">
        <f t="shared" si="90"/>
        <v>0</v>
      </c>
      <c r="J786" s="42">
        <f t="shared" si="91"/>
        <v>44522</v>
      </c>
      <c r="K786" s="43">
        <f t="shared" si="92"/>
        <v>0</v>
      </c>
      <c r="L786">
        <f t="shared" si="93"/>
        <v>126</v>
      </c>
      <c r="M786">
        <f>IF($G786="","",COUNTIF($G$3:$G786, $G786))</f>
        <v>731</v>
      </c>
      <c r="N786">
        <f t="shared" si="88"/>
        <v>857</v>
      </c>
      <c r="O786"/>
      <c r="P786"/>
      <c r="Q786"/>
    </row>
    <row r="787" spans="2:17">
      <c r="B787" s="30">
        <f>資料貼入!A787</f>
        <v>44523</v>
      </c>
      <c r="C787" s="38">
        <f>資料貼入!A787</f>
        <v>44523</v>
      </c>
      <c r="D787" s="29">
        <f>資料貼入!B787</f>
        <v>-60374.600000000006</v>
      </c>
      <c r="E787" s="29" cm="1">
        <f t="array" ref="E787">MovingDayDD($D$3:D787)</f>
        <v>-90123.550000000745</v>
      </c>
      <c r="F787" s="29">
        <f>IF(OR(C787&gt;總表!$B$30,C787=0),0,IF(E787=0,0,1+F786))</f>
        <v>14</v>
      </c>
      <c r="G787" s="29">
        <f t="shared" si="89"/>
        <v>0</v>
      </c>
      <c r="H787" s="42">
        <f t="shared" si="87"/>
        <v>0</v>
      </c>
      <c r="I787" s="43">
        <f t="shared" si="90"/>
        <v>0</v>
      </c>
      <c r="J787" s="42">
        <f t="shared" si="91"/>
        <v>44523</v>
      </c>
      <c r="K787" s="43">
        <f t="shared" si="92"/>
        <v>0</v>
      </c>
      <c r="L787">
        <f t="shared" si="93"/>
        <v>126</v>
      </c>
      <c r="M787">
        <f>IF($G787="","",COUNTIF($G$3:$G787, $G787))</f>
        <v>732</v>
      </c>
      <c r="N787">
        <f t="shared" si="88"/>
        <v>858</v>
      </c>
      <c r="O787"/>
      <c r="P787"/>
      <c r="Q787"/>
    </row>
    <row r="788" spans="2:17">
      <c r="B788" s="30">
        <f>資料貼入!A788</f>
        <v>44524</v>
      </c>
      <c r="C788" s="38">
        <f>資料貼入!A788</f>
        <v>44524</v>
      </c>
      <c r="D788" s="29">
        <f>資料貼入!B788</f>
        <v>-18721.57</v>
      </c>
      <c r="E788" s="29" cm="1">
        <f t="array" ref="E788">MovingDayDD($D$3:D788)</f>
        <v>-108845.12000000104</v>
      </c>
      <c r="F788" s="29">
        <f>IF(OR(C788&gt;總表!$B$30,C788=0),0,IF(E788=0,0,1+F787))</f>
        <v>15</v>
      </c>
      <c r="G788" s="29">
        <f t="shared" si="89"/>
        <v>0</v>
      </c>
      <c r="H788" s="42">
        <f t="shared" si="87"/>
        <v>0</v>
      </c>
      <c r="I788" s="43">
        <f t="shared" si="90"/>
        <v>0</v>
      </c>
      <c r="J788" s="42">
        <f t="shared" si="91"/>
        <v>44524</v>
      </c>
      <c r="K788" s="43">
        <f t="shared" si="92"/>
        <v>0</v>
      </c>
      <c r="L788">
        <f t="shared" si="93"/>
        <v>126</v>
      </c>
      <c r="M788">
        <f>IF($G788="","",COUNTIF($G$3:$G788, $G788))</f>
        <v>733</v>
      </c>
      <c r="N788">
        <f t="shared" si="88"/>
        <v>859</v>
      </c>
      <c r="O788"/>
      <c r="P788"/>
      <c r="Q788"/>
    </row>
    <row r="789" spans="2:17">
      <c r="B789" s="30">
        <f>資料貼入!A789</f>
        <v>44525</v>
      </c>
      <c r="C789" s="38">
        <f>資料貼入!A789</f>
        <v>44525</v>
      </c>
      <c r="D789" s="29">
        <f>資料貼入!B789</f>
        <v>-30762.859999999997</v>
      </c>
      <c r="E789" s="29" cm="1">
        <f t="array" ref="E789">MovingDayDD($D$3:D789)</f>
        <v>-139607.98000000045</v>
      </c>
      <c r="F789" s="29">
        <f>IF(OR(C789&gt;總表!$B$30,C789=0),0,IF(E789=0,0,1+F788))</f>
        <v>16</v>
      </c>
      <c r="G789" s="29">
        <f t="shared" si="89"/>
        <v>16</v>
      </c>
      <c r="H789" s="42">
        <f t="shared" si="87"/>
        <v>0</v>
      </c>
      <c r="I789" s="43">
        <f t="shared" si="90"/>
        <v>16</v>
      </c>
      <c r="J789" s="42">
        <f t="shared" si="91"/>
        <v>44525</v>
      </c>
      <c r="K789" s="43">
        <f t="shared" si="92"/>
        <v>16</v>
      </c>
      <c r="L789">
        <f t="shared" si="93"/>
        <v>34</v>
      </c>
      <c r="M789">
        <f>IF($G789="","",COUNTIF($G$3:$G789, $G789))</f>
        <v>1</v>
      </c>
      <c r="N789">
        <f t="shared" si="88"/>
        <v>35</v>
      </c>
      <c r="O789"/>
      <c r="P789"/>
      <c r="Q789"/>
    </row>
    <row r="790" spans="2:17">
      <c r="B790" s="30">
        <f>資料貼入!A790</f>
        <v>44526</v>
      </c>
      <c r="C790" s="38">
        <f>資料貼入!A790</f>
        <v>44526</v>
      </c>
      <c r="D790" s="29">
        <f>資料貼入!B790</f>
        <v>174621.45</v>
      </c>
      <c r="E790" s="29" cm="1">
        <f t="array" ref="E790">MovingDayDD($D$3:D790)</f>
        <v>0</v>
      </c>
      <c r="F790" s="29">
        <f>IF(OR(C790&gt;總表!$B$30,C790=0),0,IF(E790=0,0,1+F789))</f>
        <v>0</v>
      </c>
      <c r="G790" s="29">
        <f t="shared" si="89"/>
        <v>0</v>
      </c>
      <c r="H790" s="42">
        <f t="shared" si="87"/>
        <v>0</v>
      </c>
      <c r="I790" s="43">
        <f t="shared" si="90"/>
        <v>0</v>
      </c>
      <c r="J790" s="42">
        <f t="shared" si="91"/>
        <v>0</v>
      </c>
      <c r="K790" s="43">
        <f t="shared" si="92"/>
        <v>0</v>
      </c>
      <c r="L790">
        <f t="shared" si="93"/>
        <v>126</v>
      </c>
      <c r="M790">
        <f>IF($G790="","",COUNTIF($G$3:$G790, $G790))</f>
        <v>734</v>
      </c>
      <c r="N790">
        <f t="shared" si="88"/>
        <v>860</v>
      </c>
      <c r="O790"/>
      <c r="P790"/>
      <c r="Q790"/>
    </row>
    <row r="791" spans="2:17">
      <c r="B791" s="30">
        <f>資料貼入!A791</f>
        <v>44527</v>
      </c>
      <c r="C791" s="38">
        <f>資料貼入!A791</f>
        <v>44527</v>
      </c>
      <c r="D791" s="29">
        <f>資料貼入!B791</f>
        <v>0</v>
      </c>
      <c r="E791" s="29" cm="1">
        <f t="array" ref="E791">MovingDayDD($D$3:D791)</f>
        <v>0</v>
      </c>
      <c r="F791" s="29">
        <f>IF(OR(C791&gt;總表!$B$30,C791=0),0,IF(E791=0,0,1+F790))</f>
        <v>0</v>
      </c>
      <c r="G791" s="29">
        <f t="shared" si="89"/>
        <v>0</v>
      </c>
      <c r="H791" s="42">
        <f t="shared" si="87"/>
        <v>0</v>
      </c>
      <c r="I791" s="43">
        <f t="shared" si="90"/>
        <v>0</v>
      </c>
      <c r="J791" s="42">
        <f t="shared" si="91"/>
        <v>0</v>
      </c>
      <c r="K791" s="43">
        <f t="shared" si="92"/>
        <v>0</v>
      </c>
      <c r="L791">
        <f t="shared" si="93"/>
        <v>126</v>
      </c>
      <c r="M791">
        <f>IF($G791="","",COUNTIF($G$3:$G791, $G791))</f>
        <v>735</v>
      </c>
      <c r="N791">
        <f t="shared" si="88"/>
        <v>861</v>
      </c>
      <c r="O791"/>
      <c r="P791"/>
      <c r="Q791"/>
    </row>
    <row r="792" spans="2:17">
      <c r="B792" s="30">
        <f>資料貼入!A792</f>
        <v>44528</v>
      </c>
      <c r="C792" s="38">
        <f>資料貼入!A792</f>
        <v>44528</v>
      </c>
      <c r="D792" s="29">
        <f>資料貼入!B792</f>
        <v>0</v>
      </c>
      <c r="E792" s="29" cm="1">
        <f t="array" ref="E792">MovingDayDD($D$3:D792)</f>
        <v>0</v>
      </c>
      <c r="F792" s="29">
        <f>IF(OR(C792&gt;總表!$B$30,C792=0),0,IF(E792=0,0,1+F791))</f>
        <v>0</v>
      </c>
      <c r="G792" s="29">
        <f t="shared" si="89"/>
        <v>0</v>
      </c>
      <c r="H792" s="42">
        <f t="shared" si="87"/>
        <v>0</v>
      </c>
      <c r="I792" s="43">
        <f t="shared" si="90"/>
        <v>0</v>
      </c>
      <c r="J792" s="42">
        <f t="shared" si="91"/>
        <v>0</v>
      </c>
      <c r="K792" s="43">
        <f t="shared" si="92"/>
        <v>0</v>
      </c>
      <c r="L792">
        <f t="shared" si="93"/>
        <v>126</v>
      </c>
      <c r="M792">
        <f>IF($G792="","",COUNTIF($G$3:$G792, $G792))</f>
        <v>736</v>
      </c>
      <c r="N792">
        <f t="shared" si="88"/>
        <v>862</v>
      </c>
      <c r="O792"/>
      <c r="P792"/>
      <c r="Q792"/>
    </row>
    <row r="793" spans="2:17">
      <c r="B793" s="30">
        <f>資料貼入!A793</f>
        <v>44529</v>
      </c>
      <c r="C793" s="38">
        <f>資料貼入!A793</f>
        <v>44529</v>
      </c>
      <c r="D793" s="29">
        <f>資料貼入!B793</f>
        <v>-25629.760000000002</v>
      </c>
      <c r="E793" s="29" cm="1">
        <f t="array" ref="E793">MovingDayDD($D$3:D793)</f>
        <v>-25629.759999999776</v>
      </c>
      <c r="F793" s="29">
        <f>IF(OR(C793&gt;總表!$B$30,C793=0),0,IF(E793=0,0,1+F792))</f>
        <v>1</v>
      </c>
      <c r="G793" s="29">
        <f t="shared" si="89"/>
        <v>1</v>
      </c>
      <c r="H793" s="42">
        <f t="shared" si="87"/>
        <v>0</v>
      </c>
      <c r="I793" s="43">
        <f t="shared" si="90"/>
        <v>1</v>
      </c>
      <c r="J793" s="42">
        <f t="shared" si="91"/>
        <v>44529</v>
      </c>
      <c r="K793" s="43">
        <f t="shared" si="92"/>
        <v>1</v>
      </c>
      <c r="L793">
        <f t="shared" si="93"/>
        <v>103</v>
      </c>
      <c r="M793">
        <f>IF($G793="","",COUNTIF($G$3:$G793, $G793))</f>
        <v>14</v>
      </c>
      <c r="N793">
        <f t="shared" si="88"/>
        <v>117</v>
      </c>
      <c r="O793"/>
      <c r="P793"/>
      <c r="Q793"/>
    </row>
    <row r="794" spans="2:17">
      <c r="B794" s="30">
        <f>資料貼入!A794</f>
        <v>44530</v>
      </c>
      <c r="C794" s="38">
        <f>資料貼入!A794</f>
        <v>44530</v>
      </c>
      <c r="D794" s="29">
        <f>資料貼入!B794</f>
        <v>80322.11</v>
      </c>
      <c r="E794" s="29" cm="1">
        <f t="array" ref="E794">MovingDayDD($D$3:D794)</f>
        <v>0</v>
      </c>
      <c r="F794" s="29">
        <f>IF(OR(C794&gt;總表!$B$30,C794=0),0,IF(E794=0,0,1+F793))</f>
        <v>0</v>
      </c>
      <c r="G794" s="29">
        <f t="shared" si="89"/>
        <v>0</v>
      </c>
      <c r="H794" s="42">
        <f t="shared" si="87"/>
        <v>0</v>
      </c>
      <c r="I794" s="43">
        <f t="shared" si="90"/>
        <v>0</v>
      </c>
      <c r="J794" s="42">
        <f t="shared" si="91"/>
        <v>0</v>
      </c>
      <c r="K794" s="43">
        <f t="shared" si="92"/>
        <v>0</v>
      </c>
      <c r="L794">
        <f t="shared" si="93"/>
        <v>126</v>
      </c>
      <c r="M794">
        <f>IF($G794="","",COUNTIF($G$3:$G794, $G794))</f>
        <v>737</v>
      </c>
      <c r="N794">
        <f t="shared" si="88"/>
        <v>863</v>
      </c>
      <c r="O794"/>
      <c r="P794"/>
      <c r="Q794"/>
    </row>
    <row r="795" spans="2:17">
      <c r="B795" s="30">
        <f>資料貼入!A795</f>
        <v>44531</v>
      </c>
      <c r="C795" s="38">
        <f>資料貼入!A795</f>
        <v>44531</v>
      </c>
      <c r="D795" s="29">
        <f>資料貼入!B795</f>
        <v>13034.93</v>
      </c>
      <c r="E795" s="29" cm="1">
        <f t="array" ref="E795">MovingDayDD($D$3:D795)</f>
        <v>0</v>
      </c>
      <c r="F795" s="29">
        <f>IF(OR(C795&gt;總表!$B$30,C795=0),0,IF(E795=0,0,1+F794))</f>
        <v>0</v>
      </c>
      <c r="G795" s="29">
        <f t="shared" si="89"/>
        <v>0</v>
      </c>
      <c r="H795" s="42">
        <f t="shared" si="87"/>
        <v>0</v>
      </c>
      <c r="I795" s="43">
        <f t="shared" si="90"/>
        <v>0</v>
      </c>
      <c r="J795" s="42">
        <f t="shared" si="91"/>
        <v>0</v>
      </c>
      <c r="K795" s="43">
        <f t="shared" si="92"/>
        <v>0</v>
      </c>
      <c r="L795">
        <f t="shared" si="93"/>
        <v>126</v>
      </c>
      <c r="M795">
        <f>IF($G795="","",COUNTIF($G$3:$G795, $G795))</f>
        <v>738</v>
      </c>
      <c r="N795">
        <f t="shared" si="88"/>
        <v>864</v>
      </c>
      <c r="O795"/>
      <c r="P795"/>
      <c r="Q795"/>
    </row>
    <row r="796" spans="2:17">
      <c r="B796" s="30">
        <f>資料貼入!A796</f>
        <v>44532</v>
      </c>
      <c r="C796" s="38">
        <f>資料貼入!A796</f>
        <v>44532</v>
      </c>
      <c r="D796" s="29">
        <f>資料貼入!B796</f>
        <v>54410.66</v>
      </c>
      <c r="E796" s="29" cm="1">
        <f t="array" ref="E796">MovingDayDD($D$3:D796)</f>
        <v>0</v>
      </c>
      <c r="F796" s="29">
        <f>IF(OR(C796&gt;總表!$B$30,C796=0),0,IF(E796=0,0,1+F795))</f>
        <v>0</v>
      </c>
      <c r="G796" s="29">
        <f t="shared" si="89"/>
        <v>0</v>
      </c>
      <c r="H796" s="42">
        <f t="shared" si="87"/>
        <v>0</v>
      </c>
      <c r="I796" s="43">
        <f t="shared" si="90"/>
        <v>0</v>
      </c>
      <c r="J796" s="42">
        <f t="shared" si="91"/>
        <v>0</v>
      </c>
      <c r="K796" s="43">
        <f t="shared" si="92"/>
        <v>0</v>
      </c>
      <c r="L796">
        <f t="shared" si="93"/>
        <v>126</v>
      </c>
      <c r="M796">
        <f>IF($G796="","",COUNTIF($G$3:$G796, $G796))</f>
        <v>739</v>
      </c>
      <c r="N796">
        <f t="shared" si="88"/>
        <v>865</v>
      </c>
      <c r="O796"/>
      <c r="P796"/>
      <c r="Q796"/>
    </row>
    <row r="797" spans="2:17">
      <c r="B797" s="30">
        <f>資料貼入!A797</f>
        <v>44533</v>
      </c>
      <c r="C797" s="38">
        <f>資料貼入!A797</f>
        <v>44533</v>
      </c>
      <c r="D797" s="29">
        <f>資料貼入!B797</f>
        <v>23086.99</v>
      </c>
      <c r="E797" s="29" cm="1">
        <f t="array" ref="E797">MovingDayDD($D$3:D797)</f>
        <v>0</v>
      </c>
      <c r="F797" s="29">
        <f>IF(OR(C797&gt;總表!$B$30,C797=0),0,IF(E797=0,0,1+F796))</f>
        <v>0</v>
      </c>
      <c r="G797" s="29">
        <f t="shared" si="89"/>
        <v>0</v>
      </c>
      <c r="H797" s="42">
        <f t="shared" si="87"/>
        <v>0</v>
      </c>
      <c r="I797" s="43">
        <f t="shared" si="90"/>
        <v>0</v>
      </c>
      <c r="J797" s="42">
        <f t="shared" si="91"/>
        <v>0</v>
      </c>
      <c r="K797" s="43">
        <f t="shared" si="92"/>
        <v>0</v>
      </c>
      <c r="L797">
        <f t="shared" si="93"/>
        <v>126</v>
      </c>
      <c r="M797">
        <f>IF($G797="","",COUNTIF($G$3:$G797, $G797))</f>
        <v>740</v>
      </c>
      <c r="N797">
        <f t="shared" si="88"/>
        <v>866</v>
      </c>
      <c r="O797"/>
      <c r="P797"/>
      <c r="Q797"/>
    </row>
    <row r="798" spans="2:17">
      <c r="B798" s="30">
        <f>資料貼入!A798</f>
        <v>44534</v>
      </c>
      <c r="C798" s="38">
        <f>資料貼入!A798</f>
        <v>44534</v>
      </c>
      <c r="D798" s="29">
        <f>資料貼入!B798</f>
        <v>0</v>
      </c>
      <c r="E798" s="29" cm="1">
        <f t="array" ref="E798">MovingDayDD($D$3:D798)</f>
        <v>0</v>
      </c>
      <c r="F798" s="29">
        <f>IF(OR(C798&gt;總表!$B$30,C798=0),0,IF(E798=0,0,1+F797))</f>
        <v>0</v>
      </c>
      <c r="G798" s="29">
        <f t="shared" si="89"/>
        <v>0</v>
      </c>
      <c r="H798" s="42">
        <f t="shared" si="87"/>
        <v>0</v>
      </c>
      <c r="I798" s="43">
        <f t="shared" si="90"/>
        <v>0</v>
      </c>
      <c r="J798" s="42">
        <f t="shared" si="91"/>
        <v>0</v>
      </c>
      <c r="K798" s="43">
        <f t="shared" si="92"/>
        <v>0</v>
      </c>
      <c r="L798">
        <f t="shared" si="93"/>
        <v>126</v>
      </c>
      <c r="M798">
        <f>IF($G798="","",COUNTIF($G$3:$G798, $G798))</f>
        <v>741</v>
      </c>
      <c r="N798">
        <f t="shared" si="88"/>
        <v>867</v>
      </c>
      <c r="O798"/>
      <c r="P798"/>
      <c r="Q798"/>
    </row>
    <row r="799" spans="2:17">
      <c r="B799" s="30">
        <f>資料貼入!A799</f>
        <v>44535</v>
      </c>
      <c r="C799" s="38">
        <f>資料貼入!A799</f>
        <v>44535</v>
      </c>
      <c r="D799" s="29">
        <f>資料貼入!B799</f>
        <v>0</v>
      </c>
      <c r="E799" s="29" cm="1">
        <f t="array" ref="E799">MovingDayDD($D$3:D799)</f>
        <v>0</v>
      </c>
      <c r="F799" s="29">
        <f>IF(OR(C799&gt;總表!$B$30,C799=0),0,IF(E799=0,0,1+F798))</f>
        <v>0</v>
      </c>
      <c r="G799" s="29">
        <f t="shared" si="89"/>
        <v>0</v>
      </c>
      <c r="H799" s="42">
        <f t="shared" si="87"/>
        <v>0</v>
      </c>
      <c r="I799" s="43">
        <f t="shared" si="90"/>
        <v>0</v>
      </c>
      <c r="J799" s="42">
        <f t="shared" si="91"/>
        <v>0</v>
      </c>
      <c r="K799" s="43">
        <f t="shared" si="92"/>
        <v>0</v>
      </c>
      <c r="L799">
        <f t="shared" si="93"/>
        <v>126</v>
      </c>
      <c r="M799">
        <f>IF($G799="","",COUNTIF($G$3:$G799, $G799))</f>
        <v>742</v>
      </c>
      <c r="N799">
        <f t="shared" si="88"/>
        <v>868</v>
      </c>
      <c r="O799"/>
      <c r="P799"/>
      <c r="Q799"/>
    </row>
    <row r="800" spans="2:17">
      <c r="B800" s="30">
        <f>資料貼入!A800</f>
        <v>44536</v>
      </c>
      <c r="C800" s="38">
        <f>資料貼入!A800</f>
        <v>44536</v>
      </c>
      <c r="D800" s="29">
        <f>資料貼入!B800</f>
        <v>-37034.89</v>
      </c>
      <c r="E800" s="29" cm="1">
        <f t="array" ref="E800">MovingDayDD($D$3:D800)</f>
        <v>-37034.890000000596</v>
      </c>
      <c r="F800" s="29">
        <f>IF(OR(C800&gt;總表!$B$30,C800=0),0,IF(E800=0,0,1+F799))</f>
        <v>1</v>
      </c>
      <c r="G800" s="29">
        <f t="shared" si="89"/>
        <v>0</v>
      </c>
      <c r="H800" s="42">
        <f t="shared" si="87"/>
        <v>0</v>
      </c>
      <c r="I800" s="43">
        <f t="shared" si="90"/>
        <v>0</v>
      </c>
      <c r="J800" s="42">
        <f t="shared" si="91"/>
        <v>44536</v>
      </c>
      <c r="K800" s="43">
        <f t="shared" si="92"/>
        <v>0</v>
      </c>
      <c r="L800">
        <f t="shared" si="93"/>
        <v>126</v>
      </c>
      <c r="M800">
        <f>IF($G800="","",COUNTIF($G$3:$G800, $G800))</f>
        <v>743</v>
      </c>
      <c r="N800">
        <f t="shared" si="88"/>
        <v>869</v>
      </c>
      <c r="O800"/>
      <c r="P800"/>
      <c r="Q800"/>
    </row>
    <row r="801" spans="2:17">
      <c r="B801" s="30">
        <f>資料貼入!A801</f>
        <v>44537</v>
      </c>
      <c r="C801" s="38">
        <f>資料貼入!A801</f>
        <v>44537</v>
      </c>
      <c r="D801" s="29">
        <f>資料貼入!B801</f>
        <v>35829.58</v>
      </c>
      <c r="E801" s="29" cm="1">
        <f t="array" ref="E801">MovingDayDD($D$3:D801)</f>
        <v>-1205.3100000005215</v>
      </c>
      <c r="F801" s="29">
        <f>IF(OR(C801&gt;總表!$B$30,C801=0),0,IF(E801=0,0,1+F800))</f>
        <v>2</v>
      </c>
      <c r="G801" s="29">
        <f t="shared" si="89"/>
        <v>2</v>
      </c>
      <c r="H801" s="42">
        <f t="shared" si="87"/>
        <v>0</v>
      </c>
      <c r="I801" s="43">
        <f t="shared" si="90"/>
        <v>2</v>
      </c>
      <c r="J801" s="42">
        <f t="shared" si="91"/>
        <v>44537</v>
      </c>
      <c r="K801" s="43">
        <f t="shared" si="92"/>
        <v>2</v>
      </c>
      <c r="L801">
        <f t="shared" si="93"/>
        <v>91</v>
      </c>
      <c r="M801">
        <f>IF($G801="","",COUNTIF($G$3:$G801, $G801))</f>
        <v>6</v>
      </c>
      <c r="N801">
        <f t="shared" si="88"/>
        <v>97</v>
      </c>
      <c r="O801"/>
      <c r="P801"/>
      <c r="Q801"/>
    </row>
    <row r="802" spans="2:17">
      <c r="B802" s="30">
        <f>資料貼入!A802</f>
        <v>44538</v>
      </c>
      <c r="C802" s="38">
        <f>資料貼入!A802</f>
        <v>44538</v>
      </c>
      <c r="D802" s="29">
        <f>資料貼入!B802</f>
        <v>63367.600000000006</v>
      </c>
      <c r="E802" s="29" cm="1">
        <f t="array" ref="E802">MovingDayDD($D$3:D802)</f>
        <v>0</v>
      </c>
      <c r="F802" s="29">
        <f>IF(OR(C802&gt;總表!$B$30,C802=0),0,IF(E802=0,0,1+F801))</f>
        <v>0</v>
      </c>
      <c r="G802" s="29">
        <f t="shared" si="89"/>
        <v>0</v>
      </c>
      <c r="H802" s="42">
        <f t="shared" si="87"/>
        <v>0</v>
      </c>
      <c r="I802" s="43">
        <f t="shared" si="90"/>
        <v>0</v>
      </c>
      <c r="J802" s="42">
        <f t="shared" si="91"/>
        <v>0</v>
      </c>
      <c r="K802" s="43">
        <f t="shared" si="92"/>
        <v>0</v>
      </c>
      <c r="L802">
        <f t="shared" si="93"/>
        <v>126</v>
      </c>
      <c r="M802">
        <f>IF($G802="","",COUNTIF($G$3:$G802, $G802))</f>
        <v>744</v>
      </c>
      <c r="N802">
        <f t="shared" si="88"/>
        <v>870</v>
      </c>
      <c r="O802"/>
      <c r="P802"/>
      <c r="Q802"/>
    </row>
    <row r="803" spans="2:17">
      <c r="B803" s="30">
        <f>資料貼入!A803</f>
        <v>44539</v>
      </c>
      <c r="C803" s="38">
        <f>資料貼入!A803</f>
        <v>44539</v>
      </c>
      <c r="D803" s="29">
        <f>資料貼入!B803</f>
        <v>1833.2400000000016</v>
      </c>
      <c r="E803" s="29" cm="1">
        <f t="array" ref="E803">MovingDayDD($D$3:D803)</f>
        <v>0</v>
      </c>
      <c r="F803" s="29">
        <f>IF(OR(C803&gt;總表!$B$30,C803=0),0,IF(E803=0,0,1+F802))</f>
        <v>0</v>
      </c>
      <c r="G803" s="29">
        <f t="shared" si="89"/>
        <v>0</v>
      </c>
      <c r="H803" s="42">
        <f t="shared" si="87"/>
        <v>0</v>
      </c>
      <c r="I803" s="43">
        <f t="shared" si="90"/>
        <v>0</v>
      </c>
      <c r="J803" s="42">
        <f t="shared" si="91"/>
        <v>0</v>
      </c>
      <c r="K803" s="43">
        <f t="shared" si="92"/>
        <v>0</v>
      </c>
      <c r="L803">
        <f t="shared" si="93"/>
        <v>126</v>
      </c>
      <c r="M803">
        <f>IF($G803="","",COUNTIF($G$3:$G803, $G803))</f>
        <v>745</v>
      </c>
      <c r="N803">
        <f t="shared" si="88"/>
        <v>871</v>
      </c>
      <c r="O803"/>
      <c r="P803"/>
      <c r="Q803"/>
    </row>
    <row r="804" spans="2:17">
      <c r="B804" s="30">
        <f>資料貼入!A804</f>
        <v>44540</v>
      </c>
      <c r="C804" s="38">
        <f>資料貼入!A804</f>
        <v>44540</v>
      </c>
      <c r="D804" s="29">
        <f>資料貼入!B804</f>
        <v>-57023.58</v>
      </c>
      <c r="E804" s="29" cm="1">
        <f t="array" ref="E804">MovingDayDD($D$3:D804)</f>
        <v>-57023.580000000075</v>
      </c>
      <c r="F804" s="29">
        <f>IF(OR(C804&gt;總表!$B$30,C804=0),0,IF(E804=0,0,1+F803))</f>
        <v>1</v>
      </c>
      <c r="G804" s="29">
        <f t="shared" si="89"/>
        <v>0</v>
      </c>
      <c r="H804" s="42">
        <f t="shared" si="87"/>
        <v>0</v>
      </c>
      <c r="I804" s="43">
        <f t="shared" si="90"/>
        <v>0</v>
      </c>
      <c r="J804" s="42">
        <f t="shared" si="91"/>
        <v>44540</v>
      </c>
      <c r="K804" s="43">
        <f t="shared" si="92"/>
        <v>0</v>
      </c>
      <c r="L804">
        <f t="shared" si="93"/>
        <v>126</v>
      </c>
      <c r="M804">
        <f>IF($G804="","",COUNTIF($G$3:$G804, $G804))</f>
        <v>746</v>
      </c>
      <c r="N804">
        <f t="shared" si="88"/>
        <v>872</v>
      </c>
      <c r="O804"/>
      <c r="P804"/>
      <c r="Q804"/>
    </row>
    <row r="805" spans="2:17">
      <c r="B805" s="30">
        <f>資料貼入!A805</f>
        <v>44541</v>
      </c>
      <c r="C805" s="38">
        <f>資料貼入!A805</f>
        <v>44541</v>
      </c>
      <c r="D805" s="29">
        <f>資料貼入!B805</f>
        <v>0</v>
      </c>
      <c r="E805" s="29" cm="1">
        <f t="array" ref="E805">MovingDayDD($D$3:D805)</f>
        <v>-57023.580000000075</v>
      </c>
      <c r="F805" s="29">
        <f>IF(OR(C805&gt;總表!$B$30,C805=0),0,IF(E805=0,0,1+F804))</f>
        <v>2</v>
      </c>
      <c r="G805" s="29">
        <f t="shared" si="89"/>
        <v>0</v>
      </c>
      <c r="H805" s="42">
        <f t="shared" si="87"/>
        <v>0</v>
      </c>
      <c r="I805" s="43">
        <f t="shared" si="90"/>
        <v>0</v>
      </c>
      <c r="J805" s="42">
        <f t="shared" si="91"/>
        <v>44541</v>
      </c>
      <c r="K805" s="43">
        <f t="shared" si="92"/>
        <v>0</v>
      </c>
      <c r="L805">
        <f t="shared" si="93"/>
        <v>126</v>
      </c>
      <c r="M805">
        <f>IF($G805="","",COUNTIF($G$3:$G805, $G805))</f>
        <v>747</v>
      </c>
      <c r="N805">
        <f t="shared" si="88"/>
        <v>873</v>
      </c>
      <c r="O805"/>
      <c r="P805"/>
      <c r="Q805"/>
    </row>
    <row r="806" spans="2:17">
      <c r="B806" s="30">
        <f>資料貼入!A806</f>
        <v>44542</v>
      </c>
      <c r="C806" s="38">
        <f>資料貼入!A806</f>
        <v>44542</v>
      </c>
      <c r="D806" s="29">
        <f>資料貼入!B806</f>
        <v>0</v>
      </c>
      <c r="E806" s="29" cm="1">
        <f t="array" ref="E806">MovingDayDD($D$3:D806)</f>
        <v>-57023.580000000075</v>
      </c>
      <c r="F806" s="29">
        <f>IF(OR(C806&gt;總表!$B$30,C806=0),0,IF(E806=0,0,1+F805))</f>
        <v>3</v>
      </c>
      <c r="G806" s="29">
        <f t="shared" si="89"/>
        <v>0</v>
      </c>
      <c r="H806" s="42">
        <f t="shared" si="87"/>
        <v>0</v>
      </c>
      <c r="I806" s="43">
        <f t="shared" si="90"/>
        <v>0</v>
      </c>
      <c r="J806" s="42">
        <f t="shared" si="91"/>
        <v>44542</v>
      </c>
      <c r="K806" s="43">
        <f t="shared" si="92"/>
        <v>0</v>
      </c>
      <c r="L806">
        <f t="shared" si="93"/>
        <v>126</v>
      </c>
      <c r="M806">
        <f>IF($G806="","",COUNTIF($G$3:$G806, $G806))</f>
        <v>748</v>
      </c>
      <c r="N806">
        <f t="shared" si="88"/>
        <v>874</v>
      </c>
      <c r="O806"/>
      <c r="P806"/>
      <c r="Q806"/>
    </row>
    <row r="807" spans="2:17">
      <c r="B807" s="30">
        <f>資料貼入!A807</f>
        <v>44543</v>
      </c>
      <c r="C807" s="38">
        <f>資料貼入!A807</f>
        <v>44543</v>
      </c>
      <c r="D807" s="29">
        <f>資料貼入!B807</f>
        <v>-71101.5</v>
      </c>
      <c r="E807" s="29" cm="1">
        <f t="array" ref="E807">MovingDayDD($D$3:D807)</f>
        <v>-128125.08000000007</v>
      </c>
      <c r="F807" s="29">
        <f>IF(OR(C807&gt;總表!$B$30,C807=0),0,IF(E807=0,0,1+F806))</f>
        <v>4</v>
      </c>
      <c r="G807" s="29">
        <f t="shared" si="89"/>
        <v>0</v>
      </c>
      <c r="H807" s="42">
        <f t="shared" si="87"/>
        <v>0</v>
      </c>
      <c r="I807" s="43">
        <f t="shared" si="90"/>
        <v>0</v>
      </c>
      <c r="J807" s="42">
        <f t="shared" si="91"/>
        <v>44543</v>
      </c>
      <c r="K807" s="43">
        <f t="shared" si="92"/>
        <v>0</v>
      </c>
      <c r="L807">
        <f t="shared" si="93"/>
        <v>126</v>
      </c>
      <c r="M807">
        <f>IF($G807="","",COUNTIF($G$3:$G807, $G807))</f>
        <v>749</v>
      </c>
      <c r="N807">
        <f t="shared" si="88"/>
        <v>875</v>
      </c>
      <c r="O807"/>
      <c r="P807"/>
      <c r="Q807"/>
    </row>
    <row r="808" spans="2:17">
      <c r="B808" s="30">
        <f>資料貼入!A808</f>
        <v>44544</v>
      </c>
      <c r="C808" s="38">
        <f>資料貼入!A808</f>
        <v>44544</v>
      </c>
      <c r="D808" s="29">
        <f>資料貼入!B808</f>
        <v>56535.299999999996</v>
      </c>
      <c r="E808" s="29" cm="1">
        <f t="array" ref="E808">MovingDayDD($D$3:D808)</f>
        <v>-71589.779999999329</v>
      </c>
      <c r="F808" s="29">
        <f>IF(OR(C808&gt;總表!$B$30,C808=0),0,IF(E808=0,0,1+F807))</f>
        <v>5</v>
      </c>
      <c r="G808" s="29">
        <f t="shared" si="89"/>
        <v>0</v>
      </c>
      <c r="H808" s="42">
        <f t="shared" si="87"/>
        <v>0</v>
      </c>
      <c r="I808" s="43">
        <f t="shared" si="90"/>
        <v>0</v>
      </c>
      <c r="J808" s="42">
        <f t="shared" si="91"/>
        <v>44544</v>
      </c>
      <c r="K808" s="43">
        <f t="shared" si="92"/>
        <v>0</v>
      </c>
      <c r="L808">
        <f t="shared" si="93"/>
        <v>126</v>
      </c>
      <c r="M808">
        <f>IF($G808="","",COUNTIF($G$3:$G808, $G808))</f>
        <v>750</v>
      </c>
      <c r="N808">
        <f t="shared" si="88"/>
        <v>876</v>
      </c>
      <c r="O808"/>
      <c r="P808"/>
      <c r="Q808"/>
    </row>
    <row r="809" spans="2:17">
      <c r="B809" s="30">
        <f>資料貼入!A809</f>
        <v>44545</v>
      </c>
      <c r="C809" s="38">
        <f>資料貼入!A809</f>
        <v>44545</v>
      </c>
      <c r="D809" s="29">
        <f>資料貼入!B809</f>
        <v>-22756.17</v>
      </c>
      <c r="E809" s="29" cm="1">
        <f t="array" ref="E809">MovingDayDD($D$3:D809)</f>
        <v>-94345.949999999255</v>
      </c>
      <c r="F809" s="29">
        <f>IF(OR(C809&gt;總表!$B$30,C809=0),0,IF(E809=0,0,1+F808))</f>
        <v>6</v>
      </c>
      <c r="G809" s="29">
        <f t="shared" si="89"/>
        <v>0</v>
      </c>
      <c r="H809" s="42">
        <f t="shared" si="87"/>
        <v>0</v>
      </c>
      <c r="I809" s="43">
        <f t="shared" si="90"/>
        <v>0</v>
      </c>
      <c r="J809" s="42">
        <f t="shared" si="91"/>
        <v>44545</v>
      </c>
      <c r="K809" s="43">
        <f t="shared" si="92"/>
        <v>0</v>
      </c>
      <c r="L809">
        <f t="shared" si="93"/>
        <v>126</v>
      </c>
      <c r="M809">
        <f>IF($G809="","",COUNTIF($G$3:$G809, $G809))</f>
        <v>751</v>
      </c>
      <c r="N809">
        <f t="shared" si="88"/>
        <v>877</v>
      </c>
      <c r="O809"/>
      <c r="P809"/>
      <c r="Q809"/>
    </row>
    <row r="810" spans="2:17">
      <c r="B810" s="30">
        <f>資料貼入!A810</f>
        <v>44546</v>
      </c>
      <c r="C810" s="38">
        <f>資料貼入!A810</f>
        <v>44546</v>
      </c>
      <c r="D810" s="29">
        <f>資料貼入!B810</f>
        <v>-328.36999999999989</v>
      </c>
      <c r="E810" s="29" cm="1">
        <f t="array" ref="E810">MovingDayDD($D$3:D810)</f>
        <v>-94674.319999998435</v>
      </c>
      <c r="F810" s="29">
        <f>IF(OR(C810&gt;總表!$B$30,C810=0),0,IF(E810=0,0,1+F809))</f>
        <v>7</v>
      </c>
      <c r="G810" s="29">
        <f t="shared" si="89"/>
        <v>0</v>
      </c>
      <c r="H810" s="42">
        <f t="shared" si="87"/>
        <v>0</v>
      </c>
      <c r="I810" s="43">
        <f t="shared" si="90"/>
        <v>0</v>
      </c>
      <c r="J810" s="42">
        <f t="shared" si="91"/>
        <v>44546</v>
      </c>
      <c r="K810" s="43">
        <f t="shared" si="92"/>
        <v>0</v>
      </c>
      <c r="L810">
        <f t="shared" si="93"/>
        <v>126</v>
      </c>
      <c r="M810">
        <f>IF($G810="","",COUNTIF($G$3:$G810, $G810))</f>
        <v>752</v>
      </c>
      <c r="N810">
        <f t="shared" si="88"/>
        <v>878</v>
      </c>
      <c r="O810"/>
      <c r="P810"/>
      <c r="Q810"/>
    </row>
    <row r="811" spans="2:17">
      <c r="B811" s="30">
        <f>資料貼入!A811</f>
        <v>44547</v>
      </c>
      <c r="C811" s="38">
        <f>資料貼入!A811</f>
        <v>44547</v>
      </c>
      <c r="D811" s="29">
        <f>資料貼入!B811</f>
        <v>-49061.08</v>
      </c>
      <c r="E811" s="29" cm="1">
        <f t="array" ref="E811">MovingDayDD($D$3:D811)</f>
        <v>-143735.39999999851</v>
      </c>
      <c r="F811" s="29">
        <f>IF(OR(C811&gt;總表!$B$30,C811=0),0,IF(E811=0,0,1+F810))</f>
        <v>8</v>
      </c>
      <c r="G811" s="29">
        <f t="shared" si="89"/>
        <v>0</v>
      </c>
      <c r="H811" s="42">
        <f t="shared" si="87"/>
        <v>0</v>
      </c>
      <c r="I811" s="43">
        <f t="shared" si="90"/>
        <v>0</v>
      </c>
      <c r="J811" s="42">
        <f t="shared" si="91"/>
        <v>44547</v>
      </c>
      <c r="K811" s="43">
        <f t="shared" si="92"/>
        <v>0</v>
      </c>
      <c r="L811">
        <f t="shared" si="93"/>
        <v>126</v>
      </c>
      <c r="M811">
        <f>IF($G811="","",COUNTIF($G$3:$G811, $G811))</f>
        <v>753</v>
      </c>
      <c r="N811">
        <f t="shared" si="88"/>
        <v>879</v>
      </c>
      <c r="O811"/>
      <c r="P811"/>
      <c r="Q811"/>
    </row>
    <row r="812" spans="2:17">
      <c r="B812" s="30">
        <f>資料貼入!A812</f>
        <v>44548</v>
      </c>
      <c r="C812" s="38">
        <f>資料貼入!A812</f>
        <v>44548</v>
      </c>
      <c r="D812" s="29">
        <f>資料貼入!B812</f>
        <v>0</v>
      </c>
      <c r="E812" s="29" cm="1">
        <f t="array" ref="E812">MovingDayDD($D$3:D812)</f>
        <v>-143735.39999999851</v>
      </c>
      <c r="F812" s="29">
        <f>IF(OR(C812&gt;總表!$B$30,C812=0),0,IF(E812=0,0,1+F811))</f>
        <v>9</v>
      </c>
      <c r="G812" s="29">
        <f t="shared" si="89"/>
        <v>0</v>
      </c>
      <c r="H812" s="42">
        <f t="shared" si="87"/>
        <v>0</v>
      </c>
      <c r="I812" s="43">
        <f t="shared" si="90"/>
        <v>0</v>
      </c>
      <c r="J812" s="42">
        <f t="shared" si="91"/>
        <v>44548</v>
      </c>
      <c r="K812" s="43">
        <f t="shared" si="92"/>
        <v>0</v>
      </c>
      <c r="L812">
        <f t="shared" si="93"/>
        <v>126</v>
      </c>
      <c r="M812">
        <f>IF($G812="","",COUNTIF($G$3:$G812, $G812))</f>
        <v>754</v>
      </c>
      <c r="N812">
        <f t="shared" si="88"/>
        <v>880</v>
      </c>
      <c r="O812"/>
      <c r="P812"/>
      <c r="Q812"/>
    </row>
    <row r="813" spans="2:17">
      <c r="B813" s="30">
        <f>資料貼入!A813</f>
        <v>44549</v>
      </c>
      <c r="C813" s="38">
        <f>資料貼入!A813</f>
        <v>44549</v>
      </c>
      <c r="D813" s="29">
        <f>資料貼入!B813</f>
        <v>0</v>
      </c>
      <c r="E813" s="29" cm="1">
        <f t="array" ref="E813">MovingDayDD($D$3:D813)</f>
        <v>-143735.39999999851</v>
      </c>
      <c r="F813" s="29">
        <f>IF(OR(C813&gt;總表!$B$30,C813=0),0,IF(E813=0,0,1+F812))</f>
        <v>10</v>
      </c>
      <c r="G813" s="29">
        <f t="shared" si="89"/>
        <v>0</v>
      </c>
      <c r="H813" s="42">
        <f t="shared" si="87"/>
        <v>0</v>
      </c>
      <c r="I813" s="43">
        <f t="shared" si="90"/>
        <v>0</v>
      </c>
      <c r="J813" s="42">
        <f t="shared" si="91"/>
        <v>44549</v>
      </c>
      <c r="K813" s="43">
        <f t="shared" si="92"/>
        <v>0</v>
      </c>
      <c r="L813">
        <f t="shared" si="93"/>
        <v>126</v>
      </c>
      <c r="M813">
        <f>IF($G813="","",COUNTIF($G$3:$G813, $G813))</f>
        <v>755</v>
      </c>
      <c r="N813">
        <f t="shared" si="88"/>
        <v>881</v>
      </c>
      <c r="O813"/>
      <c r="P813"/>
      <c r="Q813"/>
    </row>
    <row r="814" spans="2:17">
      <c r="B814" s="30">
        <f>資料貼入!A814</f>
        <v>44550</v>
      </c>
      <c r="C814" s="38">
        <f>資料貼入!A814</f>
        <v>44550</v>
      </c>
      <c r="D814" s="29">
        <f>資料貼入!B814</f>
        <v>53432.229999999996</v>
      </c>
      <c r="E814" s="29" cm="1">
        <f t="array" ref="E814">MovingDayDD($D$3:D814)</f>
        <v>-90303.169999998063</v>
      </c>
      <c r="F814" s="29">
        <f>IF(OR(C814&gt;總表!$B$30,C814=0),0,IF(E814=0,0,1+F813))</f>
        <v>11</v>
      </c>
      <c r="G814" s="29">
        <f t="shared" si="89"/>
        <v>11</v>
      </c>
      <c r="H814" s="42">
        <f t="shared" si="87"/>
        <v>0</v>
      </c>
      <c r="I814" s="43">
        <f t="shared" si="90"/>
        <v>11</v>
      </c>
      <c r="J814" s="42">
        <f t="shared" si="91"/>
        <v>44550</v>
      </c>
      <c r="K814" s="43">
        <f t="shared" si="92"/>
        <v>11</v>
      </c>
      <c r="L814">
        <f t="shared" si="93"/>
        <v>45</v>
      </c>
      <c r="M814">
        <f>IF($G814="","",COUNTIF($G$3:$G814, $G814))</f>
        <v>1</v>
      </c>
      <c r="N814">
        <f t="shared" si="88"/>
        <v>46</v>
      </c>
      <c r="O814"/>
      <c r="P814"/>
      <c r="Q814"/>
    </row>
    <row r="815" spans="2:17">
      <c r="B815" s="30">
        <f>資料貼入!A815</f>
        <v>44551</v>
      </c>
      <c r="C815" s="38">
        <f>資料貼入!A815</f>
        <v>44551</v>
      </c>
      <c r="D815" s="29">
        <f>資料貼入!B815</f>
        <v>114023.16</v>
      </c>
      <c r="E815" s="29" cm="1">
        <f t="array" ref="E815">MovingDayDD($D$3:D815)</f>
        <v>0</v>
      </c>
      <c r="F815" s="29">
        <f>IF(OR(C815&gt;總表!$B$30,C815=0),0,IF(E815=0,0,1+F814))</f>
        <v>0</v>
      </c>
      <c r="G815" s="29">
        <f t="shared" si="89"/>
        <v>0</v>
      </c>
      <c r="H815" s="42">
        <f t="shared" si="87"/>
        <v>0</v>
      </c>
      <c r="I815" s="43">
        <f t="shared" si="90"/>
        <v>0</v>
      </c>
      <c r="J815" s="42">
        <f t="shared" si="91"/>
        <v>0</v>
      </c>
      <c r="K815" s="43">
        <f t="shared" si="92"/>
        <v>0</v>
      </c>
      <c r="L815">
        <f t="shared" si="93"/>
        <v>126</v>
      </c>
      <c r="M815">
        <f>IF($G815="","",COUNTIF($G$3:$G815, $G815))</f>
        <v>756</v>
      </c>
      <c r="N815">
        <f t="shared" si="88"/>
        <v>882</v>
      </c>
      <c r="O815"/>
      <c r="P815"/>
      <c r="Q815"/>
    </row>
    <row r="816" spans="2:17">
      <c r="B816" s="30">
        <f>資料貼入!A816</f>
        <v>44552</v>
      </c>
      <c r="C816" s="38">
        <f>資料貼入!A816</f>
        <v>44552</v>
      </c>
      <c r="D816" s="29">
        <f>資料貼入!B816</f>
        <v>3990.7300000000005</v>
      </c>
      <c r="E816" s="29" cm="1">
        <f t="array" ref="E816">MovingDayDD($D$3:D816)</f>
        <v>0</v>
      </c>
      <c r="F816" s="29">
        <f>IF(OR(C816&gt;總表!$B$30,C816=0),0,IF(E816=0,0,1+F815))</f>
        <v>0</v>
      </c>
      <c r="G816" s="29">
        <f t="shared" si="89"/>
        <v>0</v>
      </c>
      <c r="H816" s="42">
        <f t="shared" si="87"/>
        <v>0</v>
      </c>
      <c r="I816" s="43">
        <f t="shared" si="90"/>
        <v>0</v>
      </c>
      <c r="J816" s="42">
        <f t="shared" si="91"/>
        <v>0</v>
      </c>
      <c r="K816" s="43">
        <f t="shared" si="92"/>
        <v>0</v>
      </c>
      <c r="L816">
        <f t="shared" si="93"/>
        <v>126</v>
      </c>
      <c r="M816">
        <f>IF($G816="","",COUNTIF($G$3:$G816, $G816))</f>
        <v>757</v>
      </c>
      <c r="N816">
        <f t="shared" si="88"/>
        <v>883</v>
      </c>
      <c r="O816"/>
      <c r="P816"/>
      <c r="Q816"/>
    </row>
    <row r="817" spans="2:17">
      <c r="B817" s="30">
        <f>資料貼入!A817</f>
        <v>44553</v>
      </c>
      <c r="C817" s="38">
        <f>資料貼入!A817</f>
        <v>44553</v>
      </c>
      <c r="D817" s="29">
        <f>資料貼入!B817</f>
        <v>94625.76999999999</v>
      </c>
      <c r="E817" s="29" cm="1">
        <f t="array" ref="E817">MovingDayDD($D$3:D817)</f>
        <v>0</v>
      </c>
      <c r="F817" s="29">
        <f>IF(OR(C817&gt;總表!$B$30,C817=0),0,IF(E817=0,0,1+F816))</f>
        <v>0</v>
      </c>
      <c r="G817" s="29">
        <f t="shared" si="89"/>
        <v>0</v>
      </c>
      <c r="H817" s="42">
        <f t="shared" si="87"/>
        <v>0</v>
      </c>
      <c r="I817" s="43">
        <f t="shared" si="90"/>
        <v>0</v>
      </c>
      <c r="J817" s="42">
        <f t="shared" si="91"/>
        <v>0</v>
      </c>
      <c r="K817" s="43">
        <f t="shared" si="92"/>
        <v>0</v>
      </c>
      <c r="L817">
        <f t="shared" si="93"/>
        <v>126</v>
      </c>
      <c r="M817">
        <f>IF($G817="","",COUNTIF($G$3:$G817, $G817))</f>
        <v>758</v>
      </c>
      <c r="N817">
        <f t="shared" si="88"/>
        <v>884</v>
      </c>
      <c r="O817"/>
      <c r="P817"/>
      <c r="Q817"/>
    </row>
    <row r="818" spans="2:17">
      <c r="B818" s="30">
        <f>資料貼入!A818</f>
        <v>44554</v>
      </c>
      <c r="C818" s="38">
        <f>資料貼入!A818</f>
        <v>44554</v>
      </c>
      <c r="D818" s="29">
        <f>資料貼入!B818</f>
        <v>3882.6700000000019</v>
      </c>
      <c r="E818" s="29" cm="1">
        <f t="array" ref="E818">MovingDayDD($D$3:D818)</f>
        <v>0</v>
      </c>
      <c r="F818" s="29">
        <f>IF(OR(C818&gt;總表!$B$30,C818=0),0,IF(E818=0,0,1+F817))</f>
        <v>0</v>
      </c>
      <c r="G818" s="29">
        <f t="shared" si="89"/>
        <v>0</v>
      </c>
      <c r="H818" s="42">
        <f t="shared" si="87"/>
        <v>0</v>
      </c>
      <c r="I818" s="43">
        <f t="shared" si="90"/>
        <v>0</v>
      </c>
      <c r="J818" s="42">
        <f t="shared" si="91"/>
        <v>0</v>
      </c>
      <c r="K818" s="43">
        <f t="shared" si="92"/>
        <v>0</v>
      </c>
      <c r="L818">
        <f t="shared" si="93"/>
        <v>126</v>
      </c>
      <c r="M818">
        <f>IF($G818="","",COUNTIF($G$3:$G818, $G818))</f>
        <v>759</v>
      </c>
      <c r="N818">
        <f t="shared" si="88"/>
        <v>885</v>
      </c>
      <c r="O818"/>
      <c r="P818"/>
      <c r="Q818"/>
    </row>
    <row r="819" spans="2:17">
      <c r="B819" s="30">
        <f>資料貼入!A819</f>
        <v>44555</v>
      </c>
      <c r="C819" s="38">
        <f>資料貼入!A819</f>
        <v>44555</v>
      </c>
      <c r="D819" s="29">
        <f>資料貼入!B819</f>
        <v>0</v>
      </c>
      <c r="E819" s="29" cm="1">
        <f t="array" ref="E819">MovingDayDD($D$3:D819)</f>
        <v>0</v>
      </c>
      <c r="F819" s="29">
        <f>IF(OR(C819&gt;總表!$B$30,C819=0),0,IF(E819=0,0,1+F818))</f>
        <v>0</v>
      </c>
      <c r="G819" s="29">
        <f t="shared" si="89"/>
        <v>0</v>
      </c>
      <c r="H819" s="42">
        <f t="shared" si="87"/>
        <v>0</v>
      </c>
      <c r="I819" s="43">
        <f t="shared" si="90"/>
        <v>0</v>
      </c>
      <c r="J819" s="42">
        <f t="shared" si="91"/>
        <v>0</v>
      </c>
      <c r="K819" s="43">
        <f t="shared" si="92"/>
        <v>0</v>
      </c>
      <c r="L819">
        <f t="shared" si="93"/>
        <v>126</v>
      </c>
      <c r="M819">
        <f>IF($G819="","",COUNTIF($G$3:$G819, $G819))</f>
        <v>760</v>
      </c>
      <c r="N819">
        <f t="shared" si="88"/>
        <v>886</v>
      </c>
      <c r="O819"/>
      <c r="P819"/>
      <c r="Q819"/>
    </row>
    <row r="820" spans="2:17">
      <c r="B820" s="30">
        <f>資料貼入!A820</f>
        <v>44556</v>
      </c>
      <c r="C820" s="38">
        <f>資料貼入!A820</f>
        <v>44556</v>
      </c>
      <c r="D820" s="29">
        <f>資料貼入!B820</f>
        <v>0</v>
      </c>
      <c r="E820" s="29" cm="1">
        <f t="array" ref="E820">MovingDayDD($D$3:D820)</f>
        <v>0</v>
      </c>
      <c r="F820" s="29">
        <f>IF(OR(C820&gt;總表!$B$30,C820=0),0,IF(E820=0,0,1+F819))</f>
        <v>0</v>
      </c>
      <c r="G820" s="29">
        <f t="shared" si="89"/>
        <v>0</v>
      </c>
      <c r="H820" s="42">
        <f t="shared" si="87"/>
        <v>0</v>
      </c>
      <c r="I820" s="43">
        <f t="shared" si="90"/>
        <v>0</v>
      </c>
      <c r="J820" s="42">
        <f t="shared" si="91"/>
        <v>0</v>
      </c>
      <c r="K820" s="43">
        <f t="shared" si="92"/>
        <v>0</v>
      </c>
      <c r="L820">
        <f t="shared" si="93"/>
        <v>126</v>
      </c>
      <c r="M820">
        <f>IF($G820="","",COUNTIF($G$3:$G820, $G820))</f>
        <v>761</v>
      </c>
      <c r="N820">
        <f t="shared" si="88"/>
        <v>887</v>
      </c>
      <c r="O820"/>
      <c r="P820"/>
      <c r="Q820"/>
    </row>
    <row r="821" spans="2:17">
      <c r="B821" s="30">
        <f>資料貼入!A821</f>
        <v>44557</v>
      </c>
      <c r="C821" s="38">
        <f>資料貼入!A821</f>
        <v>44557</v>
      </c>
      <c r="D821" s="29">
        <f>資料貼入!B821</f>
        <v>125790.15999999999</v>
      </c>
      <c r="E821" s="29" cm="1">
        <f t="array" ref="E821">MovingDayDD($D$3:D821)</f>
        <v>0</v>
      </c>
      <c r="F821" s="29">
        <f>IF(OR(C821&gt;總表!$B$30,C821=0),0,IF(E821=0,0,1+F820))</f>
        <v>0</v>
      </c>
      <c r="G821" s="29">
        <f t="shared" si="89"/>
        <v>0</v>
      </c>
      <c r="H821" s="42">
        <f t="shared" si="87"/>
        <v>0</v>
      </c>
      <c r="I821" s="43">
        <f t="shared" si="90"/>
        <v>0</v>
      </c>
      <c r="J821" s="42">
        <f t="shared" si="91"/>
        <v>0</v>
      </c>
      <c r="K821" s="43">
        <f t="shared" si="92"/>
        <v>0</v>
      </c>
      <c r="L821">
        <f t="shared" si="93"/>
        <v>126</v>
      </c>
      <c r="M821">
        <f>IF($G821="","",COUNTIF($G$3:$G821, $G821))</f>
        <v>762</v>
      </c>
      <c r="N821">
        <f t="shared" si="88"/>
        <v>888</v>
      </c>
      <c r="O821"/>
      <c r="P821"/>
      <c r="Q821"/>
    </row>
    <row r="822" spans="2:17">
      <c r="B822" s="30">
        <f>資料貼入!A822</f>
        <v>44558</v>
      </c>
      <c r="C822" s="38">
        <f>資料貼入!A822</f>
        <v>44558</v>
      </c>
      <c r="D822" s="29">
        <f>資料貼入!B822</f>
        <v>178647.09</v>
      </c>
      <c r="E822" s="29" cm="1">
        <f t="array" ref="E822">MovingDayDD($D$3:D822)</f>
        <v>0</v>
      </c>
      <c r="F822" s="29">
        <f>IF(OR(C822&gt;總表!$B$30,C822=0),0,IF(E822=0,0,1+F821))</f>
        <v>0</v>
      </c>
      <c r="G822" s="29">
        <f t="shared" si="89"/>
        <v>0</v>
      </c>
      <c r="H822" s="42">
        <f t="shared" si="87"/>
        <v>0</v>
      </c>
      <c r="I822" s="43">
        <f t="shared" si="90"/>
        <v>0</v>
      </c>
      <c r="J822" s="42">
        <f t="shared" si="91"/>
        <v>0</v>
      </c>
      <c r="K822" s="43">
        <f t="shared" si="92"/>
        <v>0</v>
      </c>
      <c r="L822">
        <f t="shared" si="93"/>
        <v>126</v>
      </c>
      <c r="M822">
        <f>IF($G822="","",COUNTIF($G$3:$G822, $G822))</f>
        <v>763</v>
      </c>
      <c r="N822">
        <f t="shared" si="88"/>
        <v>889</v>
      </c>
      <c r="O822"/>
      <c r="P822"/>
      <c r="Q822"/>
    </row>
    <row r="823" spans="2:17">
      <c r="B823" s="30">
        <f>資料貼入!A823</f>
        <v>44559</v>
      </c>
      <c r="C823" s="38">
        <f>資料貼入!A823</f>
        <v>44559</v>
      </c>
      <c r="D823" s="29">
        <f>資料貼入!B823</f>
        <v>-1317.9000000000033</v>
      </c>
      <c r="E823" s="29" cm="1">
        <f t="array" ref="E823">MovingDayDD($D$3:D823)</f>
        <v>-1317.9000000003725</v>
      </c>
      <c r="F823" s="29">
        <f>IF(OR(C823&gt;總表!$B$30,C823=0),0,IF(E823=0,0,1+F822))</f>
        <v>1</v>
      </c>
      <c r="G823" s="29">
        <f t="shared" si="89"/>
        <v>0</v>
      </c>
      <c r="H823" s="42">
        <f t="shared" si="87"/>
        <v>0</v>
      </c>
      <c r="I823" s="43">
        <f t="shared" si="90"/>
        <v>0</v>
      </c>
      <c r="J823" s="42">
        <f t="shared" si="91"/>
        <v>44559</v>
      </c>
      <c r="K823" s="43">
        <f t="shared" si="92"/>
        <v>0</v>
      </c>
      <c r="L823">
        <f t="shared" si="93"/>
        <v>126</v>
      </c>
      <c r="M823">
        <f>IF($G823="","",COUNTIF($G$3:$G823, $G823))</f>
        <v>764</v>
      </c>
      <c r="N823">
        <f t="shared" si="88"/>
        <v>890</v>
      </c>
      <c r="O823"/>
      <c r="P823"/>
      <c r="Q823"/>
    </row>
    <row r="824" spans="2:17">
      <c r="B824" s="30">
        <f>資料貼入!A824</f>
        <v>44560</v>
      </c>
      <c r="C824" s="38">
        <f>資料貼入!A824</f>
        <v>44560</v>
      </c>
      <c r="D824" s="29">
        <f>資料貼入!B824</f>
        <v>-46415.96</v>
      </c>
      <c r="E824" s="29" cm="1">
        <f t="array" ref="E824">MovingDayDD($D$3:D824)</f>
        <v>-47733.860000001267</v>
      </c>
      <c r="F824" s="29">
        <f>IF(OR(C824&gt;總表!$B$30,C824=0),0,IF(E824=0,0,1+F823))</f>
        <v>2</v>
      </c>
      <c r="G824" s="29">
        <f t="shared" si="89"/>
        <v>0</v>
      </c>
      <c r="H824" s="42">
        <f t="shared" si="87"/>
        <v>0</v>
      </c>
      <c r="I824" s="43">
        <f t="shared" si="90"/>
        <v>0</v>
      </c>
      <c r="J824" s="42">
        <f t="shared" si="91"/>
        <v>44560</v>
      </c>
      <c r="K824" s="43">
        <f t="shared" si="92"/>
        <v>0</v>
      </c>
      <c r="L824">
        <f t="shared" si="93"/>
        <v>126</v>
      </c>
      <c r="M824">
        <f>IF($G824="","",COUNTIF($G$3:$G824, $G824))</f>
        <v>765</v>
      </c>
      <c r="N824">
        <f t="shared" si="88"/>
        <v>891</v>
      </c>
      <c r="O824"/>
      <c r="P824"/>
      <c r="Q824"/>
    </row>
    <row r="825" spans="2:17">
      <c r="B825" s="30">
        <f>資料貼入!A825</f>
        <v>44561</v>
      </c>
      <c r="C825" s="38">
        <f>資料貼入!A825</f>
        <v>44561</v>
      </c>
      <c r="D825" s="29">
        <f>資料貼入!B825</f>
        <v>0</v>
      </c>
      <c r="E825" s="29" cm="1">
        <f t="array" ref="E825">MovingDayDD($D$3:D825)</f>
        <v>-47733.860000001267</v>
      </c>
      <c r="F825" s="29">
        <f>IF(OR(C825&gt;總表!$B$30,C825=0),0,IF(E825=0,0,1+F824))</f>
        <v>3</v>
      </c>
      <c r="G825" s="29">
        <f t="shared" si="89"/>
        <v>0</v>
      </c>
      <c r="H825" s="42">
        <f t="shared" si="87"/>
        <v>0</v>
      </c>
      <c r="I825" s="43">
        <f t="shared" si="90"/>
        <v>0</v>
      </c>
      <c r="J825" s="42">
        <f t="shared" si="91"/>
        <v>44561</v>
      </c>
      <c r="K825" s="43">
        <f t="shared" si="92"/>
        <v>0</v>
      </c>
      <c r="L825">
        <f t="shared" si="93"/>
        <v>126</v>
      </c>
      <c r="M825">
        <f>IF($G825="","",COUNTIF($G$3:$G825, $G825))</f>
        <v>766</v>
      </c>
      <c r="N825">
        <f t="shared" si="88"/>
        <v>892</v>
      </c>
      <c r="O825"/>
      <c r="P825"/>
      <c r="Q825"/>
    </row>
    <row r="826" spans="2:17">
      <c r="B826" s="30">
        <f>資料貼入!A826</f>
        <v>44562</v>
      </c>
      <c r="C826" s="38">
        <f>資料貼入!A826</f>
        <v>44562</v>
      </c>
      <c r="D826" s="29">
        <f>資料貼入!B826</f>
        <v>0</v>
      </c>
      <c r="E826" s="29" cm="1">
        <f t="array" ref="E826">MovingDayDD($D$3:D826)</f>
        <v>-47733.860000001267</v>
      </c>
      <c r="F826" s="29">
        <f>IF(OR(C826&gt;總表!$B$30,C826=0),0,IF(E826=0,0,1+F825))</f>
        <v>4</v>
      </c>
      <c r="G826" s="29">
        <f t="shared" si="89"/>
        <v>0</v>
      </c>
      <c r="H826" s="42">
        <f t="shared" si="87"/>
        <v>0</v>
      </c>
      <c r="I826" s="43">
        <f t="shared" si="90"/>
        <v>0</v>
      </c>
      <c r="J826" s="42">
        <f t="shared" si="91"/>
        <v>44562</v>
      </c>
      <c r="K826" s="43">
        <f t="shared" si="92"/>
        <v>0</v>
      </c>
      <c r="L826">
        <f t="shared" si="93"/>
        <v>126</v>
      </c>
      <c r="M826">
        <f>IF($G826="","",COUNTIF($G$3:$G826, $G826))</f>
        <v>767</v>
      </c>
      <c r="N826">
        <f t="shared" si="88"/>
        <v>893</v>
      </c>
      <c r="O826"/>
      <c r="P826"/>
      <c r="Q826"/>
    </row>
    <row r="827" spans="2:17">
      <c r="B827" s="30">
        <f>資料貼入!A827</f>
        <v>44563</v>
      </c>
      <c r="C827" s="38">
        <f>資料貼入!A827</f>
        <v>44563</v>
      </c>
      <c r="D827" s="29">
        <f>資料貼入!B827</f>
        <v>0</v>
      </c>
      <c r="E827" s="29" cm="1">
        <f t="array" ref="E827">MovingDayDD($D$3:D827)</f>
        <v>-47733.860000001267</v>
      </c>
      <c r="F827" s="29">
        <f>IF(OR(C827&gt;總表!$B$30,C827=0),0,IF(E827=0,0,1+F826))</f>
        <v>5</v>
      </c>
      <c r="G827" s="29">
        <f t="shared" si="89"/>
        <v>0</v>
      </c>
      <c r="H827" s="42">
        <f t="shared" si="87"/>
        <v>0</v>
      </c>
      <c r="I827" s="43">
        <f t="shared" si="90"/>
        <v>0</v>
      </c>
      <c r="J827" s="42">
        <f t="shared" si="91"/>
        <v>44563</v>
      </c>
      <c r="K827" s="43">
        <f t="shared" si="92"/>
        <v>0</v>
      </c>
      <c r="L827">
        <f t="shared" si="93"/>
        <v>126</v>
      </c>
      <c r="M827">
        <f>IF($G827="","",COUNTIF($G$3:$G827, $G827))</f>
        <v>768</v>
      </c>
      <c r="N827">
        <f t="shared" si="88"/>
        <v>894</v>
      </c>
      <c r="O827"/>
      <c r="P827"/>
      <c r="Q827"/>
    </row>
    <row r="828" spans="2:17">
      <c r="B828" s="30">
        <f>資料貼入!A828</f>
        <v>44564</v>
      </c>
      <c r="C828" s="38">
        <f>資料貼入!A828</f>
        <v>44564</v>
      </c>
      <c r="D828" s="29">
        <f>資料貼入!B828</f>
        <v>6065.1600000000035</v>
      </c>
      <c r="E828" s="29" cm="1">
        <f t="array" ref="E828">MovingDayDD($D$3:D828)</f>
        <v>-41668.700000001118</v>
      </c>
      <c r="F828" s="29">
        <f>IF(OR(C828&gt;總表!$B$30,C828=0),0,IF(E828=0,0,1+F827))</f>
        <v>6</v>
      </c>
      <c r="G828" s="29">
        <f t="shared" si="89"/>
        <v>6</v>
      </c>
      <c r="H828" s="42">
        <f t="shared" si="87"/>
        <v>0</v>
      </c>
      <c r="I828" s="43">
        <f t="shared" si="90"/>
        <v>6</v>
      </c>
      <c r="J828" s="42">
        <f t="shared" si="91"/>
        <v>44564</v>
      </c>
      <c r="K828" s="43">
        <f t="shared" si="92"/>
        <v>6</v>
      </c>
      <c r="L828">
        <f t="shared" si="93"/>
        <v>56</v>
      </c>
      <c r="M828">
        <f>IF($G828="","",COUNTIF($G$3:$G828, $G828))</f>
        <v>4</v>
      </c>
      <c r="N828">
        <f t="shared" si="88"/>
        <v>60</v>
      </c>
      <c r="O828"/>
      <c r="P828"/>
      <c r="Q828"/>
    </row>
    <row r="829" spans="2:17">
      <c r="B829" s="30">
        <f>資料貼入!A829</f>
        <v>44565</v>
      </c>
      <c r="C829" s="38">
        <f>資料貼入!A829</f>
        <v>44565</v>
      </c>
      <c r="D829" s="29">
        <f>資料貼入!B829</f>
        <v>174360.97000000003</v>
      </c>
      <c r="E829" s="29" cm="1">
        <f t="array" ref="E829">MovingDayDD($D$3:D829)</f>
        <v>0</v>
      </c>
      <c r="F829" s="29">
        <f>IF(OR(C829&gt;總表!$B$30,C829=0),0,IF(E829=0,0,1+F828))</f>
        <v>0</v>
      </c>
      <c r="G829" s="29">
        <f t="shared" si="89"/>
        <v>0</v>
      </c>
      <c r="H829" s="42">
        <f t="shared" si="87"/>
        <v>0</v>
      </c>
      <c r="I829" s="43">
        <f t="shared" si="90"/>
        <v>0</v>
      </c>
      <c r="J829" s="42">
        <f t="shared" si="91"/>
        <v>0</v>
      </c>
      <c r="K829" s="43">
        <f t="shared" si="92"/>
        <v>0</v>
      </c>
      <c r="L829">
        <f t="shared" si="93"/>
        <v>126</v>
      </c>
      <c r="M829">
        <f>IF($G829="","",COUNTIF($G$3:$G829, $G829))</f>
        <v>769</v>
      </c>
      <c r="N829">
        <f t="shared" si="88"/>
        <v>895</v>
      </c>
      <c r="O829"/>
      <c r="P829"/>
      <c r="Q829"/>
    </row>
    <row r="830" spans="2:17">
      <c r="B830" s="30">
        <f>資料貼入!A830</f>
        <v>44566</v>
      </c>
      <c r="C830" s="38">
        <f>資料貼入!A830</f>
        <v>44566</v>
      </c>
      <c r="D830" s="29">
        <f>資料貼入!B830</f>
        <v>-33062.81</v>
      </c>
      <c r="E830" s="29" cm="1">
        <f t="array" ref="E830">MovingDayDD($D$3:D830)</f>
        <v>-33062.810000000522</v>
      </c>
      <c r="F830" s="29">
        <f>IF(OR(C830&gt;總表!$B$30,C830=0),0,IF(E830=0,0,1+F829))</f>
        <v>1</v>
      </c>
      <c r="G830" s="29">
        <f t="shared" si="89"/>
        <v>0</v>
      </c>
      <c r="H830" s="42">
        <f t="shared" si="87"/>
        <v>0</v>
      </c>
      <c r="I830" s="43">
        <f t="shared" si="90"/>
        <v>0</v>
      </c>
      <c r="J830" s="42">
        <f t="shared" si="91"/>
        <v>44566</v>
      </c>
      <c r="K830" s="43">
        <f t="shared" si="92"/>
        <v>0</v>
      </c>
      <c r="L830">
        <f t="shared" si="93"/>
        <v>126</v>
      </c>
      <c r="M830">
        <f>IF($G830="","",COUNTIF($G$3:$G830, $G830))</f>
        <v>770</v>
      </c>
      <c r="N830">
        <f t="shared" si="88"/>
        <v>896</v>
      </c>
      <c r="O830"/>
      <c r="P830"/>
      <c r="Q830"/>
    </row>
    <row r="831" spans="2:17">
      <c r="B831" s="30">
        <f>資料貼入!A831</f>
        <v>44567</v>
      </c>
      <c r="C831" s="38">
        <f>資料貼入!A831</f>
        <v>44567</v>
      </c>
      <c r="D831" s="29">
        <f>資料貼入!B831</f>
        <v>5394.8800000000047</v>
      </c>
      <c r="E831" s="29" cm="1">
        <f t="array" ref="E831">MovingDayDD($D$3:D831)</f>
        <v>-27667.929999999702</v>
      </c>
      <c r="F831" s="29">
        <f>IF(OR(C831&gt;總表!$B$30,C831=0),0,IF(E831=0,0,1+F830))</f>
        <v>2</v>
      </c>
      <c r="G831" s="29">
        <f t="shared" si="89"/>
        <v>0</v>
      </c>
      <c r="H831" s="42">
        <f t="shared" si="87"/>
        <v>0</v>
      </c>
      <c r="I831" s="43">
        <f t="shared" si="90"/>
        <v>0</v>
      </c>
      <c r="J831" s="42">
        <f t="shared" si="91"/>
        <v>44567</v>
      </c>
      <c r="K831" s="43">
        <f t="shared" si="92"/>
        <v>0</v>
      </c>
      <c r="L831">
        <f t="shared" si="93"/>
        <v>126</v>
      </c>
      <c r="M831">
        <f>IF($G831="","",COUNTIF($G$3:$G831, $G831))</f>
        <v>771</v>
      </c>
      <c r="N831">
        <f t="shared" si="88"/>
        <v>897</v>
      </c>
      <c r="O831"/>
      <c r="P831"/>
      <c r="Q831"/>
    </row>
    <row r="832" spans="2:17">
      <c r="B832" s="30">
        <f>資料貼入!A832</f>
        <v>44568</v>
      </c>
      <c r="C832" s="38">
        <f>資料貼入!A832</f>
        <v>44568</v>
      </c>
      <c r="D832" s="29">
        <f>資料貼入!B832</f>
        <v>20800.559999999998</v>
      </c>
      <c r="E832" s="29" cm="1">
        <f t="array" ref="E832">MovingDayDD($D$3:D832)</f>
        <v>-6867.3699999991804</v>
      </c>
      <c r="F832" s="29">
        <f>IF(OR(C832&gt;總表!$B$30,C832=0),0,IF(E832=0,0,1+F831))</f>
        <v>3</v>
      </c>
      <c r="G832" s="29">
        <f t="shared" si="89"/>
        <v>0</v>
      </c>
      <c r="H832" s="42">
        <f t="shared" si="87"/>
        <v>0</v>
      </c>
      <c r="I832" s="43">
        <f t="shared" si="90"/>
        <v>0</v>
      </c>
      <c r="J832" s="42">
        <f t="shared" si="91"/>
        <v>44568</v>
      </c>
      <c r="K832" s="43">
        <f t="shared" si="92"/>
        <v>0</v>
      </c>
      <c r="L832">
        <f t="shared" si="93"/>
        <v>126</v>
      </c>
      <c r="M832">
        <f>IF($G832="","",COUNTIF($G$3:$G832, $G832))</f>
        <v>772</v>
      </c>
      <c r="N832">
        <f t="shared" si="88"/>
        <v>898</v>
      </c>
      <c r="O832"/>
      <c r="P832"/>
      <c r="Q832"/>
    </row>
    <row r="833" spans="2:17">
      <c r="B833" s="30">
        <f>資料貼入!A833</f>
        <v>44569</v>
      </c>
      <c r="C833" s="38">
        <f>資料貼入!A833</f>
        <v>44569</v>
      </c>
      <c r="D833" s="29">
        <f>資料貼入!B833</f>
        <v>0</v>
      </c>
      <c r="E833" s="29" cm="1">
        <f t="array" ref="E833">MovingDayDD($D$3:D833)</f>
        <v>-6867.3699999991804</v>
      </c>
      <c r="F833" s="29">
        <f>IF(OR(C833&gt;總表!$B$30,C833=0),0,IF(E833=0,0,1+F832))</f>
        <v>4</v>
      </c>
      <c r="G833" s="29">
        <f t="shared" si="89"/>
        <v>0</v>
      </c>
      <c r="H833" s="42">
        <f t="shared" si="87"/>
        <v>0</v>
      </c>
      <c r="I833" s="43">
        <f t="shared" si="90"/>
        <v>0</v>
      </c>
      <c r="J833" s="42">
        <f t="shared" si="91"/>
        <v>44569</v>
      </c>
      <c r="K833" s="43">
        <f t="shared" si="92"/>
        <v>0</v>
      </c>
      <c r="L833">
        <f t="shared" si="93"/>
        <v>126</v>
      </c>
      <c r="M833">
        <f>IF($G833="","",COUNTIF($G$3:$G833, $G833))</f>
        <v>773</v>
      </c>
      <c r="N833">
        <f t="shared" si="88"/>
        <v>899</v>
      </c>
      <c r="O833"/>
      <c r="P833"/>
      <c r="Q833"/>
    </row>
    <row r="834" spans="2:17">
      <c r="B834" s="30">
        <f>資料貼入!A834</f>
        <v>44570</v>
      </c>
      <c r="C834" s="38">
        <f>資料貼入!A834</f>
        <v>44570</v>
      </c>
      <c r="D834" s="29">
        <f>資料貼入!B834</f>
        <v>0</v>
      </c>
      <c r="E834" s="29" cm="1">
        <f t="array" ref="E834">MovingDayDD($D$3:D834)</f>
        <v>-6867.3699999991804</v>
      </c>
      <c r="F834" s="29">
        <f>IF(OR(C834&gt;總表!$B$30,C834=0),0,IF(E834=0,0,1+F833))</f>
        <v>5</v>
      </c>
      <c r="G834" s="29">
        <f t="shared" si="89"/>
        <v>0</v>
      </c>
      <c r="H834" s="42">
        <f t="shared" si="87"/>
        <v>0</v>
      </c>
      <c r="I834" s="43">
        <f t="shared" si="90"/>
        <v>0</v>
      </c>
      <c r="J834" s="42">
        <f t="shared" si="91"/>
        <v>44570</v>
      </c>
      <c r="K834" s="43">
        <f t="shared" si="92"/>
        <v>0</v>
      </c>
      <c r="L834">
        <f t="shared" si="93"/>
        <v>126</v>
      </c>
      <c r="M834">
        <f>IF($G834="","",COUNTIF($G$3:$G834, $G834))</f>
        <v>774</v>
      </c>
      <c r="N834">
        <f t="shared" si="88"/>
        <v>900</v>
      </c>
      <c r="O834"/>
      <c r="P834"/>
      <c r="Q834"/>
    </row>
    <row r="835" spans="2:17">
      <c r="B835" s="30">
        <f>資料貼入!A835</f>
        <v>44571</v>
      </c>
      <c r="C835" s="38">
        <f>資料貼入!A835</f>
        <v>44571</v>
      </c>
      <c r="D835" s="29">
        <f>資料貼入!B835</f>
        <v>-69803.91</v>
      </c>
      <c r="E835" s="29" cm="1">
        <f t="array" ref="E835">MovingDayDD($D$3:D835)</f>
        <v>-76671.279999999329</v>
      </c>
      <c r="F835" s="29">
        <f>IF(OR(C835&gt;總表!$B$30,C835=0),0,IF(E835=0,0,1+F834))</f>
        <v>6</v>
      </c>
      <c r="G835" s="29">
        <f t="shared" si="89"/>
        <v>0</v>
      </c>
      <c r="H835" s="42">
        <f t="shared" ref="H835:H898" si="94">IF(G835&gt;$V$1,B835,0)</f>
        <v>0</v>
      </c>
      <c r="I835" s="43">
        <f t="shared" si="90"/>
        <v>0</v>
      </c>
      <c r="J835" s="42">
        <f t="shared" si="91"/>
        <v>44571</v>
      </c>
      <c r="K835" s="43">
        <f t="shared" si="92"/>
        <v>0</v>
      </c>
      <c r="L835">
        <f t="shared" si="93"/>
        <v>126</v>
      </c>
      <c r="M835">
        <f>IF($G835="","",COUNTIF($G$3:$G835, $G835))</f>
        <v>775</v>
      </c>
      <c r="N835">
        <f t="shared" ref="N835:N898" si="95">IF($G835="","",L835+M835)</f>
        <v>901</v>
      </c>
      <c r="O835"/>
      <c r="P835"/>
      <c r="Q835"/>
    </row>
    <row r="836" spans="2:17">
      <c r="B836" s="30">
        <f>資料貼入!A836</f>
        <v>44572</v>
      </c>
      <c r="C836" s="38">
        <f>資料貼入!A836</f>
        <v>44572</v>
      </c>
      <c r="D836" s="29">
        <f>資料貼入!B836</f>
        <v>-96566.71</v>
      </c>
      <c r="E836" s="29" cm="1">
        <f t="array" ref="E836">MovingDayDD($D$3:D836)</f>
        <v>-173237.99000000022</v>
      </c>
      <c r="F836" s="29">
        <f>IF(OR(C836&gt;總表!$B$30,C836=0),0,IF(E836=0,0,1+F835))</f>
        <v>7</v>
      </c>
      <c r="G836" s="29">
        <f t="shared" ref="G836:G899" si="96">IF(F837=0,F836,0)</f>
        <v>0</v>
      </c>
      <c r="H836" s="42">
        <f t="shared" si="94"/>
        <v>0</v>
      </c>
      <c r="I836" s="43">
        <f t="shared" ref="I836:I899" si="97">G836</f>
        <v>0</v>
      </c>
      <c r="J836" s="42">
        <f t="shared" ref="J836:J899" si="98">IF(F836=0,0,B836)</f>
        <v>44572</v>
      </c>
      <c r="K836" s="43">
        <f t="shared" ref="K836:K899" si="99">G836</f>
        <v>0</v>
      </c>
      <c r="L836">
        <f t="shared" ref="L836:L899" si="100">IF($G836="","",COUNTIF($G$3:$G$4053, "&gt;" &amp; $G836))</f>
        <v>126</v>
      </c>
      <c r="M836">
        <f>IF($G836="","",COUNTIF($G$3:$G836, $G836))</f>
        <v>776</v>
      </c>
      <c r="N836">
        <f t="shared" si="95"/>
        <v>902</v>
      </c>
      <c r="O836"/>
      <c r="P836"/>
      <c r="Q836"/>
    </row>
    <row r="837" spans="2:17">
      <c r="B837" s="30">
        <f>資料貼入!A837</f>
        <v>44573</v>
      </c>
      <c r="C837" s="38">
        <f>資料貼入!A837</f>
        <v>44573</v>
      </c>
      <c r="D837" s="29">
        <f>資料貼入!B837</f>
        <v>33358.769999999997</v>
      </c>
      <c r="E837" s="29" cm="1">
        <f t="array" ref="E837">MovingDayDD($D$3:D837)</f>
        <v>-139879.22000000067</v>
      </c>
      <c r="F837" s="29">
        <f>IF(OR(C837&gt;總表!$B$30,C837=0),0,IF(E837=0,0,1+F836))</f>
        <v>8</v>
      </c>
      <c r="G837" s="29">
        <f t="shared" si="96"/>
        <v>0</v>
      </c>
      <c r="H837" s="42">
        <f t="shared" si="94"/>
        <v>0</v>
      </c>
      <c r="I837" s="43">
        <f t="shared" si="97"/>
        <v>0</v>
      </c>
      <c r="J837" s="42">
        <f t="shared" si="98"/>
        <v>44573</v>
      </c>
      <c r="K837" s="43">
        <f t="shared" si="99"/>
        <v>0</v>
      </c>
      <c r="L837">
        <f t="shared" si="100"/>
        <v>126</v>
      </c>
      <c r="M837">
        <f>IF($G837="","",COUNTIF($G$3:$G837, $G837))</f>
        <v>777</v>
      </c>
      <c r="N837">
        <f t="shared" si="95"/>
        <v>903</v>
      </c>
      <c r="O837"/>
      <c r="P837"/>
      <c r="Q837"/>
    </row>
    <row r="838" spans="2:17">
      <c r="B838" s="30">
        <f>資料貼入!A838</f>
        <v>44574</v>
      </c>
      <c r="C838" s="38">
        <f>資料貼入!A838</f>
        <v>44574</v>
      </c>
      <c r="D838" s="29">
        <f>資料貼入!B838</f>
        <v>-18168.87</v>
      </c>
      <c r="E838" s="29" cm="1">
        <f t="array" ref="E838">MovingDayDD($D$3:D838)</f>
        <v>-158048.08999999985</v>
      </c>
      <c r="F838" s="29">
        <f>IF(OR(C838&gt;總表!$B$30,C838=0),0,IF(E838=0,0,1+F837))</f>
        <v>9</v>
      </c>
      <c r="G838" s="29">
        <f t="shared" si="96"/>
        <v>0</v>
      </c>
      <c r="H838" s="42">
        <f t="shared" si="94"/>
        <v>0</v>
      </c>
      <c r="I838" s="43">
        <f t="shared" si="97"/>
        <v>0</v>
      </c>
      <c r="J838" s="42">
        <f t="shared" si="98"/>
        <v>44574</v>
      </c>
      <c r="K838" s="43">
        <f t="shared" si="99"/>
        <v>0</v>
      </c>
      <c r="L838">
        <f t="shared" si="100"/>
        <v>126</v>
      </c>
      <c r="M838">
        <f>IF($G838="","",COUNTIF($G$3:$G838, $G838))</f>
        <v>778</v>
      </c>
      <c r="N838">
        <f t="shared" si="95"/>
        <v>904</v>
      </c>
      <c r="O838"/>
      <c r="P838"/>
      <c r="Q838"/>
    </row>
    <row r="839" spans="2:17">
      <c r="B839" s="30">
        <f>資料貼入!A839</f>
        <v>44575</v>
      </c>
      <c r="C839" s="38">
        <f>資料貼入!A839</f>
        <v>44575</v>
      </c>
      <c r="D839" s="29">
        <f>資料貼入!B839</f>
        <v>131561.03</v>
      </c>
      <c r="E839" s="29" cm="1">
        <f t="array" ref="E839">MovingDayDD($D$3:D839)</f>
        <v>-26487.060000000522</v>
      </c>
      <c r="F839" s="29">
        <f>IF(OR(C839&gt;總表!$B$30,C839=0),0,IF(E839=0,0,1+F838))</f>
        <v>10</v>
      </c>
      <c r="G839" s="29">
        <f t="shared" si="96"/>
        <v>0</v>
      </c>
      <c r="H839" s="42">
        <f t="shared" si="94"/>
        <v>0</v>
      </c>
      <c r="I839" s="43">
        <f t="shared" si="97"/>
        <v>0</v>
      </c>
      <c r="J839" s="42">
        <f t="shared" si="98"/>
        <v>44575</v>
      </c>
      <c r="K839" s="43">
        <f t="shared" si="99"/>
        <v>0</v>
      </c>
      <c r="L839">
        <f t="shared" si="100"/>
        <v>126</v>
      </c>
      <c r="M839">
        <f>IF($G839="","",COUNTIF($G$3:$G839, $G839))</f>
        <v>779</v>
      </c>
      <c r="N839">
        <f t="shared" si="95"/>
        <v>905</v>
      </c>
      <c r="O839"/>
      <c r="P839"/>
      <c r="Q839"/>
    </row>
    <row r="840" spans="2:17">
      <c r="B840" s="30">
        <f>資料貼入!A840</f>
        <v>44576</v>
      </c>
      <c r="C840" s="38">
        <f>資料貼入!A840</f>
        <v>44576</v>
      </c>
      <c r="D840" s="29">
        <f>資料貼入!B840</f>
        <v>0</v>
      </c>
      <c r="E840" s="29" cm="1">
        <f t="array" ref="E840">MovingDayDD($D$3:D840)</f>
        <v>-26487.060000000522</v>
      </c>
      <c r="F840" s="29">
        <f>IF(OR(C840&gt;總表!$B$30,C840=0),0,IF(E840=0,0,1+F839))</f>
        <v>11</v>
      </c>
      <c r="G840" s="29">
        <f t="shared" si="96"/>
        <v>0</v>
      </c>
      <c r="H840" s="42">
        <f t="shared" si="94"/>
        <v>0</v>
      </c>
      <c r="I840" s="43">
        <f t="shared" si="97"/>
        <v>0</v>
      </c>
      <c r="J840" s="42">
        <f t="shared" si="98"/>
        <v>44576</v>
      </c>
      <c r="K840" s="43">
        <f t="shared" si="99"/>
        <v>0</v>
      </c>
      <c r="L840">
        <f t="shared" si="100"/>
        <v>126</v>
      </c>
      <c r="M840">
        <f>IF($G840="","",COUNTIF($G$3:$G840, $G840))</f>
        <v>780</v>
      </c>
      <c r="N840">
        <f t="shared" si="95"/>
        <v>906</v>
      </c>
      <c r="O840"/>
      <c r="P840"/>
      <c r="Q840"/>
    </row>
    <row r="841" spans="2:17">
      <c r="B841" s="30">
        <f>資料貼入!A841</f>
        <v>44577</v>
      </c>
      <c r="C841" s="38">
        <f>資料貼入!A841</f>
        <v>44577</v>
      </c>
      <c r="D841" s="29">
        <f>資料貼入!B841</f>
        <v>0</v>
      </c>
      <c r="E841" s="29" cm="1">
        <f t="array" ref="E841">MovingDayDD($D$3:D841)</f>
        <v>-26487.060000000522</v>
      </c>
      <c r="F841" s="29">
        <f>IF(OR(C841&gt;總表!$B$30,C841=0),0,IF(E841=0,0,1+F840))</f>
        <v>12</v>
      </c>
      <c r="G841" s="29">
        <f t="shared" si="96"/>
        <v>0</v>
      </c>
      <c r="H841" s="42">
        <f t="shared" si="94"/>
        <v>0</v>
      </c>
      <c r="I841" s="43">
        <f t="shared" si="97"/>
        <v>0</v>
      </c>
      <c r="J841" s="42">
        <f t="shared" si="98"/>
        <v>44577</v>
      </c>
      <c r="K841" s="43">
        <f t="shared" si="99"/>
        <v>0</v>
      </c>
      <c r="L841">
        <f t="shared" si="100"/>
        <v>126</v>
      </c>
      <c r="M841">
        <f>IF($G841="","",COUNTIF($G$3:$G841, $G841))</f>
        <v>781</v>
      </c>
      <c r="N841">
        <f t="shared" si="95"/>
        <v>907</v>
      </c>
      <c r="O841"/>
      <c r="P841"/>
      <c r="Q841"/>
    </row>
    <row r="842" spans="2:17">
      <c r="B842" s="30">
        <f>資料貼入!A842</f>
        <v>44578</v>
      </c>
      <c r="C842" s="38">
        <f>資料貼入!A842</f>
        <v>44578</v>
      </c>
      <c r="D842" s="29">
        <f>資料貼入!B842</f>
        <v>-16823.200000000004</v>
      </c>
      <c r="E842" s="29" cm="1">
        <f t="array" ref="E842">MovingDayDD($D$3:D842)</f>
        <v>-43310.259999999776</v>
      </c>
      <c r="F842" s="29">
        <f>IF(OR(C842&gt;總表!$B$30,C842=0),0,IF(E842=0,0,1+F841))</f>
        <v>13</v>
      </c>
      <c r="G842" s="29">
        <f t="shared" si="96"/>
        <v>0</v>
      </c>
      <c r="H842" s="42">
        <f t="shared" si="94"/>
        <v>0</v>
      </c>
      <c r="I842" s="43">
        <f t="shared" si="97"/>
        <v>0</v>
      </c>
      <c r="J842" s="42">
        <f t="shared" si="98"/>
        <v>44578</v>
      </c>
      <c r="K842" s="43">
        <f t="shared" si="99"/>
        <v>0</v>
      </c>
      <c r="L842">
        <f t="shared" si="100"/>
        <v>126</v>
      </c>
      <c r="M842">
        <f>IF($G842="","",COUNTIF($G$3:$G842, $G842))</f>
        <v>782</v>
      </c>
      <c r="N842">
        <f t="shared" si="95"/>
        <v>908</v>
      </c>
      <c r="O842"/>
      <c r="P842"/>
      <c r="Q842"/>
    </row>
    <row r="843" spans="2:17">
      <c r="B843" s="30">
        <f>資料貼入!A843</f>
        <v>44579</v>
      </c>
      <c r="C843" s="38">
        <f>資料貼入!A843</f>
        <v>44579</v>
      </c>
      <c r="D843" s="29">
        <f>資料貼入!B843</f>
        <v>-34083.08</v>
      </c>
      <c r="E843" s="29" cm="1">
        <f t="array" ref="E843">MovingDayDD($D$3:D843)</f>
        <v>-77393.339999999851</v>
      </c>
      <c r="F843" s="29">
        <f>IF(OR(C843&gt;總表!$B$30,C843=0),0,IF(E843=0,0,1+F842))</f>
        <v>14</v>
      </c>
      <c r="G843" s="29">
        <f t="shared" si="96"/>
        <v>0</v>
      </c>
      <c r="H843" s="42">
        <f t="shared" si="94"/>
        <v>0</v>
      </c>
      <c r="I843" s="43">
        <f t="shared" si="97"/>
        <v>0</v>
      </c>
      <c r="J843" s="42">
        <f t="shared" si="98"/>
        <v>44579</v>
      </c>
      <c r="K843" s="43">
        <f t="shared" si="99"/>
        <v>0</v>
      </c>
      <c r="L843">
        <f t="shared" si="100"/>
        <v>126</v>
      </c>
      <c r="M843">
        <f>IF($G843="","",COUNTIF($G$3:$G843, $G843))</f>
        <v>783</v>
      </c>
      <c r="N843">
        <f t="shared" si="95"/>
        <v>909</v>
      </c>
      <c r="O843"/>
      <c r="P843"/>
      <c r="Q843"/>
    </row>
    <row r="844" spans="2:17">
      <c r="B844" s="30">
        <f>資料貼入!A844</f>
        <v>44580</v>
      </c>
      <c r="C844" s="38">
        <f>資料貼入!A844</f>
        <v>44580</v>
      </c>
      <c r="D844" s="29">
        <f>資料貼入!B844</f>
        <v>6869.0799999999981</v>
      </c>
      <c r="E844" s="29" cm="1">
        <f t="array" ref="E844">MovingDayDD($D$3:D844)</f>
        <v>-70524.259999999776</v>
      </c>
      <c r="F844" s="29">
        <f>IF(OR(C844&gt;總表!$B$30,C844=0),0,IF(E844=0,0,1+F843))</f>
        <v>15</v>
      </c>
      <c r="G844" s="29">
        <f t="shared" si="96"/>
        <v>0</v>
      </c>
      <c r="H844" s="42">
        <f t="shared" si="94"/>
        <v>0</v>
      </c>
      <c r="I844" s="43">
        <f t="shared" si="97"/>
        <v>0</v>
      </c>
      <c r="J844" s="42">
        <f t="shared" si="98"/>
        <v>44580</v>
      </c>
      <c r="K844" s="43">
        <f t="shared" si="99"/>
        <v>0</v>
      </c>
      <c r="L844">
        <f t="shared" si="100"/>
        <v>126</v>
      </c>
      <c r="M844">
        <f>IF($G844="","",COUNTIF($G$3:$G844, $G844))</f>
        <v>784</v>
      </c>
      <c r="N844">
        <f t="shared" si="95"/>
        <v>910</v>
      </c>
      <c r="O844"/>
      <c r="P844"/>
      <c r="Q844"/>
    </row>
    <row r="845" spans="2:17">
      <c r="B845" s="30">
        <f>資料貼入!A845</f>
        <v>44581</v>
      </c>
      <c r="C845" s="38">
        <f>資料貼入!A845</f>
        <v>44581</v>
      </c>
      <c r="D845" s="29">
        <f>資料貼入!B845</f>
        <v>17165.239999999998</v>
      </c>
      <c r="E845" s="29" cm="1">
        <f t="array" ref="E845">MovingDayDD($D$3:D845)</f>
        <v>-53359.019999999553</v>
      </c>
      <c r="F845" s="29">
        <f>IF(OR(C845&gt;總表!$B$30,C845=0),0,IF(E845=0,0,1+F844))</f>
        <v>16</v>
      </c>
      <c r="G845" s="29">
        <f t="shared" si="96"/>
        <v>0</v>
      </c>
      <c r="H845" s="42">
        <f t="shared" si="94"/>
        <v>0</v>
      </c>
      <c r="I845" s="43">
        <f t="shared" si="97"/>
        <v>0</v>
      </c>
      <c r="J845" s="42">
        <f t="shared" si="98"/>
        <v>44581</v>
      </c>
      <c r="K845" s="43">
        <f t="shared" si="99"/>
        <v>0</v>
      </c>
      <c r="L845">
        <f t="shared" si="100"/>
        <v>126</v>
      </c>
      <c r="M845">
        <f>IF($G845="","",COUNTIF($G$3:$G845, $G845))</f>
        <v>785</v>
      </c>
      <c r="N845">
        <f t="shared" si="95"/>
        <v>911</v>
      </c>
      <c r="O845"/>
      <c r="P845"/>
      <c r="Q845"/>
    </row>
    <row r="846" spans="2:17">
      <c r="B846" s="30">
        <f>資料貼入!A846</f>
        <v>44582</v>
      </c>
      <c r="C846" s="38">
        <f>資料貼入!A846</f>
        <v>44582</v>
      </c>
      <c r="D846" s="29">
        <f>資料貼入!B846</f>
        <v>-113225.58999999998</v>
      </c>
      <c r="E846" s="29" cm="1">
        <f t="array" ref="E846">MovingDayDD($D$3:D846)</f>
        <v>-166584.6099999994</v>
      </c>
      <c r="F846" s="29">
        <f>IF(OR(C846&gt;總表!$B$30,C846=0),0,IF(E846=0,0,1+F845))</f>
        <v>17</v>
      </c>
      <c r="G846" s="29">
        <f t="shared" si="96"/>
        <v>0</v>
      </c>
      <c r="H846" s="42">
        <f t="shared" si="94"/>
        <v>0</v>
      </c>
      <c r="I846" s="43">
        <f t="shared" si="97"/>
        <v>0</v>
      </c>
      <c r="J846" s="42">
        <f t="shared" si="98"/>
        <v>44582</v>
      </c>
      <c r="K846" s="43">
        <f t="shared" si="99"/>
        <v>0</v>
      </c>
      <c r="L846">
        <f t="shared" si="100"/>
        <v>126</v>
      </c>
      <c r="M846">
        <f>IF($G846="","",COUNTIF($G$3:$G846, $G846))</f>
        <v>786</v>
      </c>
      <c r="N846">
        <f t="shared" si="95"/>
        <v>912</v>
      </c>
      <c r="O846"/>
      <c r="P846"/>
      <c r="Q846"/>
    </row>
    <row r="847" spans="2:17">
      <c r="B847" s="30">
        <f>資料貼入!A847</f>
        <v>44583</v>
      </c>
      <c r="C847" s="38">
        <f>資料貼入!A847</f>
        <v>44583</v>
      </c>
      <c r="D847" s="29">
        <f>資料貼入!B847</f>
        <v>0</v>
      </c>
      <c r="E847" s="29" cm="1">
        <f t="array" ref="E847">MovingDayDD($D$3:D847)</f>
        <v>-166584.6099999994</v>
      </c>
      <c r="F847" s="29">
        <f>IF(OR(C847&gt;總表!$B$30,C847=0),0,IF(E847=0,0,1+F846))</f>
        <v>18</v>
      </c>
      <c r="G847" s="29">
        <f t="shared" si="96"/>
        <v>0</v>
      </c>
      <c r="H847" s="42">
        <f t="shared" si="94"/>
        <v>0</v>
      </c>
      <c r="I847" s="43">
        <f t="shared" si="97"/>
        <v>0</v>
      </c>
      <c r="J847" s="42">
        <f t="shared" si="98"/>
        <v>44583</v>
      </c>
      <c r="K847" s="43">
        <f t="shared" si="99"/>
        <v>0</v>
      </c>
      <c r="L847">
        <f t="shared" si="100"/>
        <v>126</v>
      </c>
      <c r="M847">
        <f>IF($G847="","",COUNTIF($G$3:$G847, $G847))</f>
        <v>787</v>
      </c>
      <c r="N847">
        <f t="shared" si="95"/>
        <v>913</v>
      </c>
      <c r="O847"/>
      <c r="P847"/>
      <c r="Q847"/>
    </row>
    <row r="848" spans="2:17">
      <c r="B848" s="30">
        <f>資料貼入!A848</f>
        <v>44584</v>
      </c>
      <c r="C848" s="38">
        <f>資料貼入!A848</f>
        <v>44584</v>
      </c>
      <c r="D848" s="29">
        <f>資料貼入!B848</f>
        <v>0</v>
      </c>
      <c r="E848" s="29" cm="1">
        <f t="array" ref="E848">MovingDayDD($D$3:D848)</f>
        <v>-166584.6099999994</v>
      </c>
      <c r="F848" s="29">
        <f>IF(OR(C848&gt;總表!$B$30,C848=0),0,IF(E848=0,0,1+F847))</f>
        <v>19</v>
      </c>
      <c r="G848" s="29">
        <f t="shared" si="96"/>
        <v>0</v>
      </c>
      <c r="H848" s="42">
        <f t="shared" si="94"/>
        <v>0</v>
      </c>
      <c r="I848" s="43">
        <f t="shared" si="97"/>
        <v>0</v>
      </c>
      <c r="J848" s="42">
        <f t="shared" si="98"/>
        <v>44584</v>
      </c>
      <c r="K848" s="43">
        <f t="shared" si="99"/>
        <v>0</v>
      </c>
      <c r="L848">
        <f t="shared" si="100"/>
        <v>126</v>
      </c>
      <c r="M848">
        <f>IF($G848="","",COUNTIF($G$3:$G848, $G848))</f>
        <v>788</v>
      </c>
      <c r="N848">
        <f t="shared" si="95"/>
        <v>914</v>
      </c>
      <c r="O848"/>
      <c r="P848"/>
      <c r="Q848"/>
    </row>
    <row r="849" spans="2:17">
      <c r="B849" s="30">
        <f>資料貼入!A849</f>
        <v>44585</v>
      </c>
      <c r="C849" s="38">
        <f>資料貼入!A849</f>
        <v>44585</v>
      </c>
      <c r="D849" s="29">
        <f>資料貼入!B849</f>
        <v>-36220.400000000001</v>
      </c>
      <c r="E849" s="29" cm="1">
        <f t="array" ref="E849">MovingDayDD($D$3:D849)</f>
        <v>-202805.00999999978</v>
      </c>
      <c r="F849" s="29">
        <f>IF(OR(C849&gt;總表!$B$30,C849=0),0,IF(E849=0,0,1+F848))</f>
        <v>20</v>
      </c>
      <c r="G849" s="29">
        <f t="shared" si="96"/>
        <v>0</v>
      </c>
      <c r="H849" s="42">
        <f t="shared" si="94"/>
        <v>0</v>
      </c>
      <c r="I849" s="43">
        <f t="shared" si="97"/>
        <v>0</v>
      </c>
      <c r="J849" s="42">
        <f t="shared" si="98"/>
        <v>44585</v>
      </c>
      <c r="K849" s="43">
        <f t="shared" si="99"/>
        <v>0</v>
      </c>
      <c r="L849">
        <f t="shared" si="100"/>
        <v>126</v>
      </c>
      <c r="M849">
        <f>IF($G849="","",COUNTIF($G$3:$G849, $G849))</f>
        <v>789</v>
      </c>
      <c r="N849">
        <f t="shared" si="95"/>
        <v>915</v>
      </c>
      <c r="O849"/>
      <c r="P849"/>
      <c r="Q849"/>
    </row>
    <row r="850" spans="2:17">
      <c r="B850" s="30">
        <f>資料貼入!A850</f>
        <v>44586</v>
      </c>
      <c r="C850" s="38">
        <f>資料貼入!A850</f>
        <v>44586</v>
      </c>
      <c r="D850" s="29">
        <f>資料貼入!B850</f>
        <v>64493.49</v>
      </c>
      <c r="E850" s="29" cm="1">
        <f t="array" ref="E850">MovingDayDD($D$3:D850)</f>
        <v>-138311.51999999955</v>
      </c>
      <c r="F850" s="29">
        <f>IF(OR(C850&gt;總表!$B$30,C850=0),0,IF(E850=0,0,1+F849))</f>
        <v>21</v>
      </c>
      <c r="G850" s="29">
        <f t="shared" si="96"/>
        <v>0</v>
      </c>
      <c r="H850" s="42">
        <f t="shared" si="94"/>
        <v>0</v>
      </c>
      <c r="I850" s="43">
        <f t="shared" si="97"/>
        <v>0</v>
      </c>
      <c r="J850" s="42">
        <f t="shared" si="98"/>
        <v>44586</v>
      </c>
      <c r="K850" s="43">
        <f t="shared" si="99"/>
        <v>0</v>
      </c>
      <c r="L850">
        <f t="shared" si="100"/>
        <v>126</v>
      </c>
      <c r="M850">
        <f>IF($G850="","",COUNTIF($G$3:$G850, $G850))</f>
        <v>790</v>
      </c>
      <c r="N850">
        <f t="shared" si="95"/>
        <v>916</v>
      </c>
      <c r="O850"/>
      <c r="P850"/>
      <c r="Q850"/>
    </row>
    <row r="851" spans="2:17">
      <c r="B851" s="30">
        <f>資料貼入!A851</f>
        <v>44587</v>
      </c>
      <c r="C851" s="38">
        <f>資料貼入!A851</f>
        <v>44587</v>
      </c>
      <c r="D851" s="29">
        <f>資料貼入!B851</f>
        <v>-35721.919999999998</v>
      </c>
      <c r="E851" s="29" cm="1">
        <f t="array" ref="E851">MovingDayDD($D$3:D851)</f>
        <v>-174033.43999999948</v>
      </c>
      <c r="F851" s="29">
        <f>IF(OR(C851&gt;總表!$B$30,C851=0),0,IF(E851=0,0,1+F850))</f>
        <v>22</v>
      </c>
      <c r="G851" s="29">
        <f t="shared" si="96"/>
        <v>0</v>
      </c>
      <c r="H851" s="42">
        <f t="shared" si="94"/>
        <v>0</v>
      </c>
      <c r="I851" s="43">
        <f t="shared" si="97"/>
        <v>0</v>
      </c>
      <c r="J851" s="42">
        <f t="shared" si="98"/>
        <v>44587</v>
      </c>
      <c r="K851" s="43">
        <f t="shared" si="99"/>
        <v>0</v>
      </c>
      <c r="L851">
        <f t="shared" si="100"/>
        <v>126</v>
      </c>
      <c r="M851">
        <f>IF($G851="","",COUNTIF($G$3:$G851, $G851))</f>
        <v>791</v>
      </c>
      <c r="N851">
        <f t="shared" si="95"/>
        <v>917</v>
      </c>
      <c r="O851"/>
      <c r="P851"/>
      <c r="Q851"/>
    </row>
    <row r="852" spans="2:17">
      <c r="B852" s="30">
        <f>資料貼入!A852</f>
        <v>44588</v>
      </c>
      <c r="C852" s="38">
        <f>資料貼入!A852</f>
        <v>44588</v>
      </c>
      <c r="D852" s="29">
        <f>資料貼入!B852</f>
        <v>0</v>
      </c>
      <c r="E852" s="29" cm="1">
        <f t="array" ref="E852">MovingDayDD($D$3:D852)</f>
        <v>-174033.43999999948</v>
      </c>
      <c r="F852" s="29">
        <f>IF(OR(C852&gt;總表!$B$30,C852=0),0,IF(E852=0,0,1+F851))</f>
        <v>23</v>
      </c>
      <c r="G852" s="29">
        <f t="shared" si="96"/>
        <v>0</v>
      </c>
      <c r="H852" s="42">
        <f t="shared" si="94"/>
        <v>0</v>
      </c>
      <c r="I852" s="43">
        <f t="shared" si="97"/>
        <v>0</v>
      </c>
      <c r="J852" s="42">
        <f t="shared" si="98"/>
        <v>44588</v>
      </c>
      <c r="K852" s="43">
        <f t="shared" si="99"/>
        <v>0</v>
      </c>
      <c r="L852">
        <f t="shared" si="100"/>
        <v>126</v>
      </c>
      <c r="M852">
        <f>IF($G852="","",COUNTIF($G$3:$G852, $G852))</f>
        <v>792</v>
      </c>
      <c r="N852">
        <f t="shared" si="95"/>
        <v>918</v>
      </c>
      <c r="O852"/>
      <c r="P852"/>
      <c r="Q852"/>
    </row>
    <row r="853" spans="2:17">
      <c r="B853" s="30">
        <f>資料貼入!A853</f>
        <v>44589</v>
      </c>
      <c r="C853" s="38">
        <f>資料貼入!A853</f>
        <v>44589</v>
      </c>
      <c r="D853" s="29">
        <f>資料貼入!B853</f>
        <v>0</v>
      </c>
      <c r="E853" s="29" cm="1">
        <f t="array" ref="E853">MovingDayDD($D$3:D853)</f>
        <v>-174033.43999999948</v>
      </c>
      <c r="F853" s="29">
        <f>IF(OR(C853&gt;總表!$B$30,C853=0),0,IF(E853=0,0,1+F852))</f>
        <v>24</v>
      </c>
      <c r="G853" s="29">
        <f t="shared" si="96"/>
        <v>0</v>
      </c>
      <c r="H853" s="42">
        <f t="shared" si="94"/>
        <v>0</v>
      </c>
      <c r="I853" s="43">
        <f t="shared" si="97"/>
        <v>0</v>
      </c>
      <c r="J853" s="42">
        <f t="shared" si="98"/>
        <v>44589</v>
      </c>
      <c r="K853" s="43">
        <f t="shared" si="99"/>
        <v>0</v>
      </c>
      <c r="L853">
        <f t="shared" si="100"/>
        <v>126</v>
      </c>
      <c r="M853">
        <f>IF($G853="","",COUNTIF($G$3:$G853, $G853))</f>
        <v>793</v>
      </c>
      <c r="N853">
        <f t="shared" si="95"/>
        <v>919</v>
      </c>
      <c r="O853"/>
      <c r="P853"/>
      <c r="Q853"/>
    </row>
    <row r="854" spans="2:17">
      <c r="B854" s="30">
        <f>資料貼入!A854</f>
        <v>44590</v>
      </c>
      <c r="C854" s="38">
        <f>資料貼入!A854</f>
        <v>44590</v>
      </c>
      <c r="D854" s="29">
        <f>資料貼入!B854</f>
        <v>0</v>
      </c>
      <c r="E854" s="29" cm="1">
        <f t="array" ref="E854">MovingDayDD($D$3:D854)</f>
        <v>-174033.43999999948</v>
      </c>
      <c r="F854" s="29">
        <f>IF(OR(C854&gt;總表!$B$30,C854=0),0,IF(E854=0,0,1+F853))</f>
        <v>25</v>
      </c>
      <c r="G854" s="29">
        <f t="shared" si="96"/>
        <v>0</v>
      </c>
      <c r="H854" s="42">
        <f t="shared" si="94"/>
        <v>0</v>
      </c>
      <c r="I854" s="43">
        <f t="shared" si="97"/>
        <v>0</v>
      </c>
      <c r="J854" s="42">
        <f t="shared" si="98"/>
        <v>44590</v>
      </c>
      <c r="K854" s="43">
        <f t="shared" si="99"/>
        <v>0</v>
      </c>
      <c r="L854">
        <f t="shared" si="100"/>
        <v>126</v>
      </c>
      <c r="M854">
        <f>IF($G854="","",COUNTIF($G$3:$G854, $G854))</f>
        <v>794</v>
      </c>
      <c r="N854">
        <f t="shared" si="95"/>
        <v>920</v>
      </c>
      <c r="O854"/>
      <c r="P854"/>
      <c r="Q854"/>
    </row>
    <row r="855" spans="2:17">
      <c r="B855" s="30">
        <f>資料貼入!A855</f>
        <v>44591</v>
      </c>
      <c r="C855" s="38">
        <f>資料貼入!A855</f>
        <v>44591</v>
      </c>
      <c r="D855" s="29">
        <f>資料貼入!B855</f>
        <v>0</v>
      </c>
      <c r="E855" s="29" cm="1">
        <f t="array" ref="E855">MovingDayDD($D$3:D855)</f>
        <v>-174033.43999999948</v>
      </c>
      <c r="F855" s="29">
        <f>IF(OR(C855&gt;總表!$B$30,C855=0),0,IF(E855=0,0,1+F854))</f>
        <v>26</v>
      </c>
      <c r="G855" s="29">
        <f t="shared" si="96"/>
        <v>0</v>
      </c>
      <c r="H855" s="42">
        <f t="shared" si="94"/>
        <v>0</v>
      </c>
      <c r="I855" s="43">
        <f t="shared" si="97"/>
        <v>0</v>
      </c>
      <c r="J855" s="42">
        <f t="shared" si="98"/>
        <v>44591</v>
      </c>
      <c r="K855" s="43">
        <f t="shared" si="99"/>
        <v>0</v>
      </c>
      <c r="L855">
        <f t="shared" si="100"/>
        <v>126</v>
      </c>
      <c r="M855">
        <f>IF($G855="","",COUNTIF($G$3:$G855, $G855))</f>
        <v>795</v>
      </c>
      <c r="N855">
        <f t="shared" si="95"/>
        <v>921</v>
      </c>
      <c r="O855"/>
      <c r="P855"/>
      <c r="Q855"/>
    </row>
    <row r="856" spans="2:17">
      <c r="B856" s="30">
        <f>資料貼入!A856</f>
        <v>44592</v>
      </c>
      <c r="C856" s="38">
        <f>資料貼入!A856</f>
        <v>44592</v>
      </c>
      <c r="D856" s="29">
        <f>資料貼入!B856</f>
        <v>0</v>
      </c>
      <c r="E856" s="29" cm="1">
        <f t="array" ref="E856">MovingDayDD($D$3:D856)</f>
        <v>-174033.43999999948</v>
      </c>
      <c r="F856" s="29">
        <f>IF(OR(C856&gt;總表!$B$30,C856=0),0,IF(E856=0,0,1+F855))</f>
        <v>27</v>
      </c>
      <c r="G856" s="29">
        <f t="shared" si="96"/>
        <v>0</v>
      </c>
      <c r="H856" s="42">
        <f t="shared" si="94"/>
        <v>0</v>
      </c>
      <c r="I856" s="43">
        <f t="shared" si="97"/>
        <v>0</v>
      </c>
      <c r="J856" s="42">
        <f t="shared" si="98"/>
        <v>44592</v>
      </c>
      <c r="K856" s="43">
        <f t="shared" si="99"/>
        <v>0</v>
      </c>
      <c r="L856">
        <f t="shared" si="100"/>
        <v>126</v>
      </c>
      <c r="M856">
        <f>IF($G856="","",COUNTIF($G$3:$G856, $G856))</f>
        <v>796</v>
      </c>
      <c r="N856">
        <f t="shared" si="95"/>
        <v>922</v>
      </c>
      <c r="O856"/>
      <c r="P856"/>
      <c r="Q856"/>
    </row>
    <row r="857" spans="2:17">
      <c r="B857" s="30">
        <f>資料貼入!A857</f>
        <v>44593</v>
      </c>
      <c r="C857" s="38">
        <f>資料貼入!A857</f>
        <v>44593</v>
      </c>
      <c r="D857" s="29">
        <f>資料貼入!B857</f>
        <v>0</v>
      </c>
      <c r="E857" s="29" cm="1">
        <f t="array" ref="E857">MovingDayDD($D$3:D857)</f>
        <v>-174033.43999999948</v>
      </c>
      <c r="F857" s="29">
        <f>IF(OR(C857&gt;總表!$B$30,C857=0),0,IF(E857=0,0,1+F856))</f>
        <v>28</v>
      </c>
      <c r="G857" s="29">
        <f t="shared" si="96"/>
        <v>0</v>
      </c>
      <c r="H857" s="42">
        <f t="shared" si="94"/>
        <v>0</v>
      </c>
      <c r="I857" s="43">
        <f t="shared" si="97"/>
        <v>0</v>
      </c>
      <c r="J857" s="42">
        <f t="shared" si="98"/>
        <v>44593</v>
      </c>
      <c r="K857" s="43">
        <f t="shared" si="99"/>
        <v>0</v>
      </c>
      <c r="L857">
        <f t="shared" si="100"/>
        <v>126</v>
      </c>
      <c r="M857">
        <f>IF($G857="","",COUNTIF($G$3:$G857, $G857))</f>
        <v>797</v>
      </c>
      <c r="N857">
        <f t="shared" si="95"/>
        <v>923</v>
      </c>
      <c r="O857"/>
      <c r="P857"/>
      <c r="Q857"/>
    </row>
    <row r="858" spans="2:17">
      <c r="B858" s="30">
        <f>資料貼入!A858</f>
        <v>44594</v>
      </c>
      <c r="C858" s="38">
        <f>資料貼入!A858</f>
        <v>44594</v>
      </c>
      <c r="D858" s="29">
        <f>資料貼入!B858</f>
        <v>0</v>
      </c>
      <c r="E858" s="29" cm="1">
        <f t="array" ref="E858">MovingDayDD($D$3:D858)</f>
        <v>-174033.43999999948</v>
      </c>
      <c r="F858" s="29">
        <f>IF(OR(C858&gt;總表!$B$30,C858=0),0,IF(E858=0,0,1+F857))</f>
        <v>29</v>
      </c>
      <c r="G858" s="29">
        <f t="shared" si="96"/>
        <v>0</v>
      </c>
      <c r="H858" s="42">
        <f t="shared" si="94"/>
        <v>0</v>
      </c>
      <c r="I858" s="43">
        <f t="shared" si="97"/>
        <v>0</v>
      </c>
      <c r="J858" s="42">
        <f t="shared" si="98"/>
        <v>44594</v>
      </c>
      <c r="K858" s="43">
        <f t="shared" si="99"/>
        <v>0</v>
      </c>
      <c r="L858">
        <f t="shared" si="100"/>
        <v>126</v>
      </c>
      <c r="M858">
        <f>IF($G858="","",COUNTIF($G$3:$G858, $G858))</f>
        <v>798</v>
      </c>
      <c r="N858">
        <f t="shared" si="95"/>
        <v>924</v>
      </c>
      <c r="O858"/>
      <c r="P858"/>
      <c r="Q858"/>
    </row>
    <row r="859" spans="2:17">
      <c r="B859" s="30">
        <f>資料貼入!A859</f>
        <v>44595</v>
      </c>
      <c r="C859" s="38">
        <f>資料貼入!A859</f>
        <v>44595</v>
      </c>
      <c r="D859" s="29">
        <f>資料貼入!B859</f>
        <v>0</v>
      </c>
      <c r="E859" s="29" cm="1">
        <f t="array" ref="E859">MovingDayDD($D$3:D859)</f>
        <v>-174033.43999999948</v>
      </c>
      <c r="F859" s="29">
        <f>IF(OR(C859&gt;總表!$B$30,C859=0),0,IF(E859=0,0,1+F858))</f>
        <v>30</v>
      </c>
      <c r="G859" s="29">
        <f t="shared" si="96"/>
        <v>0</v>
      </c>
      <c r="H859" s="42">
        <f t="shared" si="94"/>
        <v>0</v>
      </c>
      <c r="I859" s="43">
        <f t="shared" si="97"/>
        <v>0</v>
      </c>
      <c r="J859" s="42">
        <f t="shared" si="98"/>
        <v>44595</v>
      </c>
      <c r="K859" s="43">
        <f t="shared" si="99"/>
        <v>0</v>
      </c>
      <c r="L859">
        <f t="shared" si="100"/>
        <v>126</v>
      </c>
      <c r="M859">
        <f>IF($G859="","",COUNTIF($G$3:$G859, $G859))</f>
        <v>799</v>
      </c>
      <c r="N859">
        <f t="shared" si="95"/>
        <v>925</v>
      </c>
      <c r="O859"/>
      <c r="P859"/>
      <c r="Q859"/>
    </row>
    <row r="860" spans="2:17">
      <c r="B860" s="30">
        <f>資料貼入!A860</f>
        <v>44596</v>
      </c>
      <c r="C860" s="38">
        <f>資料貼入!A860</f>
        <v>44596</v>
      </c>
      <c r="D860" s="29">
        <f>資料貼入!B860</f>
        <v>0</v>
      </c>
      <c r="E860" s="29" cm="1">
        <f t="array" ref="E860">MovingDayDD($D$3:D860)</f>
        <v>-174033.43999999948</v>
      </c>
      <c r="F860" s="29">
        <f>IF(OR(C860&gt;總表!$B$30,C860=0),0,IF(E860=0,0,1+F859))</f>
        <v>31</v>
      </c>
      <c r="G860" s="29">
        <f t="shared" si="96"/>
        <v>0</v>
      </c>
      <c r="H860" s="42">
        <f t="shared" si="94"/>
        <v>0</v>
      </c>
      <c r="I860" s="43">
        <f t="shared" si="97"/>
        <v>0</v>
      </c>
      <c r="J860" s="42">
        <f t="shared" si="98"/>
        <v>44596</v>
      </c>
      <c r="K860" s="43">
        <f t="shared" si="99"/>
        <v>0</v>
      </c>
      <c r="L860">
        <f t="shared" si="100"/>
        <v>126</v>
      </c>
      <c r="M860">
        <f>IF($G860="","",COUNTIF($G$3:$G860, $G860))</f>
        <v>800</v>
      </c>
      <c r="N860">
        <f t="shared" si="95"/>
        <v>926</v>
      </c>
      <c r="O860"/>
      <c r="P860"/>
      <c r="Q860"/>
    </row>
    <row r="861" spans="2:17">
      <c r="B861" s="30">
        <f>資料貼入!A861</f>
        <v>44597</v>
      </c>
      <c r="C861" s="38">
        <f>資料貼入!A861</f>
        <v>44597</v>
      </c>
      <c r="D861" s="29">
        <f>資料貼入!B861</f>
        <v>0</v>
      </c>
      <c r="E861" s="29" cm="1">
        <f t="array" ref="E861">MovingDayDD($D$3:D861)</f>
        <v>-174033.43999999948</v>
      </c>
      <c r="F861" s="29">
        <f>IF(OR(C861&gt;總表!$B$30,C861=0),0,IF(E861=0,0,1+F860))</f>
        <v>32</v>
      </c>
      <c r="G861" s="29">
        <f t="shared" si="96"/>
        <v>0</v>
      </c>
      <c r="H861" s="42">
        <f t="shared" si="94"/>
        <v>0</v>
      </c>
      <c r="I861" s="43">
        <f t="shared" si="97"/>
        <v>0</v>
      </c>
      <c r="J861" s="42">
        <f t="shared" si="98"/>
        <v>44597</v>
      </c>
      <c r="K861" s="43">
        <f t="shared" si="99"/>
        <v>0</v>
      </c>
      <c r="L861">
        <f t="shared" si="100"/>
        <v>126</v>
      </c>
      <c r="M861">
        <f>IF($G861="","",COUNTIF($G$3:$G861, $G861))</f>
        <v>801</v>
      </c>
      <c r="N861">
        <f t="shared" si="95"/>
        <v>927</v>
      </c>
      <c r="O861"/>
      <c r="P861"/>
      <c r="Q861"/>
    </row>
    <row r="862" spans="2:17">
      <c r="B862" s="30">
        <f>資料貼入!A862</f>
        <v>44598</v>
      </c>
      <c r="C862" s="38">
        <f>資料貼入!A862</f>
        <v>44598</v>
      </c>
      <c r="D862" s="29">
        <f>資料貼入!B862</f>
        <v>0</v>
      </c>
      <c r="E862" s="29" cm="1">
        <f t="array" ref="E862">MovingDayDD($D$3:D862)</f>
        <v>-174033.43999999948</v>
      </c>
      <c r="F862" s="29">
        <f>IF(OR(C862&gt;總表!$B$30,C862=0),0,IF(E862=0,0,1+F861))</f>
        <v>33</v>
      </c>
      <c r="G862" s="29">
        <f t="shared" si="96"/>
        <v>0</v>
      </c>
      <c r="H862" s="42">
        <f t="shared" si="94"/>
        <v>0</v>
      </c>
      <c r="I862" s="43">
        <f t="shared" si="97"/>
        <v>0</v>
      </c>
      <c r="J862" s="42">
        <f t="shared" si="98"/>
        <v>44598</v>
      </c>
      <c r="K862" s="43">
        <f t="shared" si="99"/>
        <v>0</v>
      </c>
      <c r="L862">
        <f t="shared" si="100"/>
        <v>126</v>
      </c>
      <c r="M862">
        <f>IF($G862="","",COUNTIF($G$3:$G862, $G862))</f>
        <v>802</v>
      </c>
      <c r="N862">
        <f t="shared" si="95"/>
        <v>928</v>
      </c>
      <c r="O862"/>
      <c r="P862"/>
      <c r="Q862"/>
    </row>
    <row r="863" spans="2:17">
      <c r="B863" s="30">
        <f>資料貼入!A863</f>
        <v>44599</v>
      </c>
      <c r="C863" s="38">
        <f>資料貼入!A863</f>
        <v>44599</v>
      </c>
      <c r="D863" s="29">
        <f>資料貼入!B863</f>
        <v>22891.78</v>
      </c>
      <c r="E863" s="29" cm="1">
        <f t="array" ref="E863">MovingDayDD($D$3:D863)</f>
        <v>-151141.66000000015</v>
      </c>
      <c r="F863" s="29">
        <f>IF(OR(C863&gt;總表!$B$30,C863=0),0,IF(E863=0,0,1+F862))</f>
        <v>34</v>
      </c>
      <c r="G863" s="29">
        <f t="shared" si="96"/>
        <v>0</v>
      </c>
      <c r="H863" s="42">
        <f t="shared" si="94"/>
        <v>0</v>
      </c>
      <c r="I863" s="43">
        <f t="shared" si="97"/>
        <v>0</v>
      </c>
      <c r="J863" s="42">
        <f t="shared" si="98"/>
        <v>44599</v>
      </c>
      <c r="K863" s="43">
        <f t="shared" si="99"/>
        <v>0</v>
      </c>
      <c r="L863">
        <f t="shared" si="100"/>
        <v>126</v>
      </c>
      <c r="M863">
        <f>IF($G863="","",COUNTIF($G$3:$G863, $G863))</f>
        <v>803</v>
      </c>
      <c r="N863">
        <f t="shared" si="95"/>
        <v>929</v>
      </c>
      <c r="O863"/>
      <c r="P863"/>
      <c r="Q863"/>
    </row>
    <row r="864" spans="2:17">
      <c r="B864" s="30">
        <f>資料貼入!A864</f>
        <v>44600</v>
      </c>
      <c r="C864" s="38">
        <f>資料貼入!A864</f>
        <v>44600</v>
      </c>
      <c r="D864" s="29">
        <f>資料貼入!B864</f>
        <v>-9370.2500000000018</v>
      </c>
      <c r="E864" s="29" cm="1">
        <f t="array" ref="E864">MovingDayDD($D$3:D864)</f>
        <v>-160511.91000000015</v>
      </c>
      <c r="F864" s="29">
        <f>IF(OR(C864&gt;總表!$B$30,C864=0),0,IF(E864=0,0,1+F863))</f>
        <v>35</v>
      </c>
      <c r="G864" s="29">
        <f t="shared" si="96"/>
        <v>35</v>
      </c>
      <c r="H864" s="42">
        <f t="shared" si="94"/>
        <v>0</v>
      </c>
      <c r="I864" s="43">
        <f t="shared" si="97"/>
        <v>35</v>
      </c>
      <c r="J864" s="42">
        <f t="shared" si="98"/>
        <v>44600</v>
      </c>
      <c r="K864" s="43">
        <f t="shared" si="99"/>
        <v>35</v>
      </c>
      <c r="L864">
        <f t="shared" si="100"/>
        <v>15</v>
      </c>
      <c r="M864">
        <f>IF($G864="","",COUNTIF($G$3:$G864, $G864))</f>
        <v>1</v>
      </c>
      <c r="N864">
        <f t="shared" si="95"/>
        <v>16</v>
      </c>
      <c r="O864"/>
      <c r="P864"/>
      <c r="Q864"/>
    </row>
    <row r="865" spans="2:17">
      <c r="B865" s="30">
        <f>資料貼入!A865</f>
        <v>44601</v>
      </c>
      <c r="C865" s="38">
        <f>資料貼入!A865</f>
        <v>44601</v>
      </c>
      <c r="D865" s="29">
        <f>資料貼入!B865</f>
        <v>220839.57</v>
      </c>
      <c r="E865" s="29" cm="1">
        <f t="array" ref="E865">MovingDayDD($D$3:D865)</f>
        <v>0</v>
      </c>
      <c r="F865" s="29">
        <f>IF(OR(C865&gt;總表!$B$30,C865=0),0,IF(E865=0,0,1+F864))</f>
        <v>0</v>
      </c>
      <c r="G865" s="29">
        <f t="shared" si="96"/>
        <v>0</v>
      </c>
      <c r="H865" s="42">
        <f t="shared" si="94"/>
        <v>0</v>
      </c>
      <c r="I865" s="43">
        <f t="shared" si="97"/>
        <v>0</v>
      </c>
      <c r="J865" s="42">
        <f t="shared" si="98"/>
        <v>0</v>
      </c>
      <c r="K865" s="43">
        <f t="shared" si="99"/>
        <v>0</v>
      </c>
      <c r="L865">
        <f t="shared" si="100"/>
        <v>126</v>
      </c>
      <c r="M865">
        <f>IF($G865="","",COUNTIF($G$3:$G865, $G865))</f>
        <v>804</v>
      </c>
      <c r="N865">
        <f t="shared" si="95"/>
        <v>930</v>
      </c>
      <c r="O865"/>
      <c r="P865"/>
      <c r="Q865"/>
    </row>
    <row r="866" spans="2:17">
      <c r="B866" s="30">
        <f>資料貼入!A866</f>
        <v>44602</v>
      </c>
      <c r="C866" s="38">
        <f>資料貼入!A866</f>
        <v>44602</v>
      </c>
      <c r="D866" s="29">
        <f>資料貼入!B866</f>
        <v>217924.50999999998</v>
      </c>
      <c r="E866" s="29" cm="1">
        <f t="array" ref="E866">MovingDayDD($D$3:D866)</f>
        <v>0</v>
      </c>
      <c r="F866" s="29">
        <f>IF(OR(C866&gt;總表!$B$30,C866=0),0,IF(E866=0,0,1+F865))</f>
        <v>0</v>
      </c>
      <c r="G866" s="29">
        <f t="shared" si="96"/>
        <v>0</v>
      </c>
      <c r="H866" s="42">
        <f t="shared" si="94"/>
        <v>0</v>
      </c>
      <c r="I866" s="43">
        <f t="shared" si="97"/>
        <v>0</v>
      </c>
      <c r="J866" s="42">
        <f t="shared" si="98"/>
        <v>0</v>
      </c>
      <c r="K866" s="43">
        <f t="shared" si="99"/>
        <v>0</v>
      </c>
      <c r="L866">
        <f t="shared" si="100"/>
        <v>126</v>
      </c>
      <c r="M866">
        <f>IF($G866="","",COUNTIF($G$3:$G866, $G866))</f>
        <v>805</v>
      </c>
      <c r="N866">
        <f t="shared" si="95"/>
        <v>931</v>
      </c>
      <c r="O866"/>
      <c r="P866"/>
      <c r="Q866"/>
    </row>
    <row r="867" spans="2:17">
      <c r="B867" s="30">
        <f>資料貼入!A867</f>
        <v>44603</v>
      </c>
      <c r="C867" s="38">
        <f>資料貼入!A867</f>
        <v>44603</v>
      </c>
      <c r="D867" s="29">
        <f>資料貼入!B867</f>
        <v>-83287.31</v>
      </c>
      <c r="E867" s="29" cm="1">
        <f t="array" ref="E867">MovingDayDD($D$3:D867)</f>
        <v>-83287.310000000522</v>
      </c>
      <c r="F867" s="29">
        <f>IF(OR(C867&gt;總表!$B$30,C867=0),0,IF(E867=0,0,1+F866))</f>
        <v>1</v>
      </c>
      <c r="G867" s="29">
        <f t="shared" si="96"/>
        <v>0</v>
      </c>
      <c r="H867" s="42">
        <f t="shared" si="94"/>
        <v>0</v>
      </c>
      <c r="I867" s="43">
        <f t="shared" si="97"/>
        <v>0</v>
      </c>
      <c r="J867" s="42">
        <f t="shared" si="98"/>
        <v>44603</v>
      </c>
      <c r="K867" s="43">
        <f t="shared" si="99"/>
        <v>0</v>
      </c>
      <c r="L867">
        <f t="shared" si="100"/>
        <v>126</v>
      </c>
      <c r="M867">
        <f>IF($G867="","",COUNTIF($G$3:$G867, $G867))</f>
        <v>806</v>
      </c>
      <c r="N867">
        <f t="shared" si="95"/>
        <v>932</v>
      </c>
      <c r="O867"/>
      <c r="P867"/>
      <c r="Q867"/>
    </row>
    <row r="868" spans="2:17">
      <c r="B868" s="30">
        <f>資料貼入!A868</f>
        <v>44604</v>
      </c>
      <c r="C868" s="38">
        <f>資料貼入!A868</f>
        <v>44604</v>
      </c>
      <c r="D868" s="29">
        <f>資料貼入!B868</f>
        <v>0</v>
      </c>
      <c r="E868" s="29" cm="1">
        <f t="array" ref="E868">MovingDayDD($D$3:D868)</f>
        <v>-83287.310000000522</v>
      </c>
      <c r="F868" s="29">
        <f>IF(OR(C868&gt;總表!$B$30,C868=0),0,IF(E868=0,0,1+F867))</f>
        <v>2</v>
      </c>
      <c r="G868" s="29">
        <f t="shared" si="96"/>
        <v>0</v>
      </c>
      <c r="H868" s="42">
        <f t="shared" si="94"/>
        <v>0</v>
      </c>
      <c r="I868" s="43">
        <f t="shared" si="97"/>
        <v>0</v>
      </c>
      <c r="J868" s="42">
        <f t="shared" si="98"/>
        <v>44604</v>
      </c>
      <c r="K868" s="43">
        <f t="shared" si="99"/>
        <v>0</v>
      </c>
      <c r="L868">
        <f t="shared" si="100"/>
        <v>126</v>
      </c>
      <c r="M868">
        <f>IF($G868="","",COUNTIF($G$3:$G868, $G868))</f>
        <v>807</v>
      </c>
      <c r="N868">
        <f t="shared" si="95"/>
        <v>933</v>
      </c>
      <c r="O868"/>
      <c r="P868"/>
      <c r="Q868"/>
    </row>
    <row r="869" spans="2:17">
      <c r="B869" s="30">
        <f>資料貼入!A869</f>
        <v>44605</v>
      </c>
      <c r="C869" s="38">
        <f>資料貼入!A869</f>
        <v>44605</v>
      </c>
      <c r="D869" s="29">
        <f>資料貼入!B869</f>
        <v>0</v>
      </c>
      <c r="E869" s="29" cm="1">
        <f t="array" ref="E869">MovingDayDD($D$3:D869)</f>
        <v>-83287.310000000522</v>
      </c>
      <c r="F869" s="29">
        <f>IF(OR(C869&gt;總表!$B$30,C869=0),0,IF(E869=0,0,1+F868))</f>
        <v>3</v>
      </c>
      <c r="G869" s="29">
        <f t="shared" si="96"/>
        <v>0</v>
      </c>
      <c r="H869" s="42">
        <f t="shared" si="94"/>
        <v>0</v>
      </c>
      <c r="I869" s="43">
        <f t="shared" si="97"/>
        <v>0</v>
      </c>
      <c r="J869" s="42">
        <f t="shared" si="98"/>
        <v>44605</v>
      </c>
      <c r="K869" s="43">
        <f t="shared" si="99"/>
        <v>0</v>
      </c>
      <c r="L869">
        <f t="shared" si="100"/>
        <v>126</v>
      </c>
      <c r="M869">
        <f>IF($G869="","",COUNTIF($G$3:$G869, $G869))</f>
        <v>808</v>
      </c>
      <c r="N869">
        <f t="shared" si="95"/>
        <v>934</v>
      </c>
      <c r="O869"/>
      <c r="P869"/>
      <c r="Q869"/>
    </row>
    <row r="870" spans="2:17">
      <c r="B870" s="30">
        <f>資料貼入!A870</f>
        <v>44606</v>
      </c>
      <c r="C870" s="38">
        <f>資料貼入!A870</f>
        <v>44606</v>
      </c>
      <c r="D870" s="29">
        <f>資料貼入!B870</f>
        <v>-182336.3</v>
      </c>
      <c r="E870" s="29" cm="1">
        <f t="array" ref="E870">MovingDayDD($D$3:D870)</f>
        <v>-265623.61000000127</v>
      </c>
      <c r="F870" s="29">
        <f>IF(OR(C870&gt;總表!$B$30,C870=0),0,IF(E870=0,0,1+F869))</f>
        <v>4</v>
      </c>
      <c r="G870" s="29">
        <f t="shared" si="96"/>
        <v>0</v>
      </c>
      <c r="H870" s="42">
        <f t="shared" si="94"/>
        <v>0</v>
      </c>
      <c r="I870" s="43">
        <f t="shared" si="97"/>
        <v>0</v>
      </c>
      <c r="J870" s="42">
        <f t="shared" si="98"/>
        <v>44606</v>
      </c>
      <c r="K870" s="43">
        <f t="shared" si="99"/>
        <v>0</v>
      </c>
      <c r="L870">
        <f t="shared" si="100"/>
        <v>126</v>
      </c>
      <c r="M870">
        <f>IF($G870="","",COUNTIF($G$3:$G870, $G870))</f>
        <v>809</v>
      </c>
      <c r="N870">
        <f t="shared" si="95"/>
        <v>935</v>
      </c>
      <c r="O870"/>
      <c r="P870"/>
      <c r="Q870"/>
    </row>
    <row r="871" spans="2:17">
      <c r="B871" s="30">
        <f>資料貼入!A871</f>
        <v>44607</v>
      </c>
      <c r="C871" s="38">
        <f>資料貼入!A871</f>
        <v>44607</v>
      </c>
      <c r="D871" s="29">
        <f>資料貼入!B871</f>
        <v>-26750.609999999997</v>
      </c>
      <c r="E871" s="29" cm="1">
        <f t="array" ref="E871">MovingDayDD($D$3:D871)</f>
        <v>-292374.22000000067</v>
      </c>
      <c r="F871" s="29">
        <f>IF(OR(C871&gt;總表!$B$30,C871=0),0,IF(E871=0,0,1+F870))</f>
        <v>5</v>
      </c>
      <c r="G871" s="29">
        <f t="shared" si="96"/>
        <v>0</v>
      </c>
      <c r="H871" s="42">
        <f t="shared" si="94"/>
        <v>0</v>
      </c>
      <c r="I871" s="43">
        <f t="shared" si="97"/>
        <v>0</v>
      </c>
      <c r="J871" s="42">
        <f t="shared" si="98"/>
        <v>44607</v>
      </c>
      <c r="K871" s="43">
        <f t="shared" si="99"/>
        <v>0</v>
      </c>
      <c r="L871">
        <f t="shared" si="100"/>
        <v>126</v>
      </c>
      <c r="M871">
        <f>IF($G871="","",COUNTIF($G$3:$G871, $G871))</f>
        <v>810</v>
      </c>
      <c r="N871">
        <f t="shared" si="95"/>
        <v>936</v>
      </c>
      <c r="O871"/>
      <c r="P871"/>
      <c r="Q871"/>
    </row>
    <row r="872" spans="2:17">
      <c r="B872" s="30">
        <f>資料貼入!A872</f>
        <v>44608</v>
      </c>
      <c r="C872" s="38">
        <f>資料貼入!A872</f>
        <v>44608</v>
      </c>
      <c r="D872" s="29">
        <f>資料貼入!B872</f>
        <v>-4736.4300000000039</v>
      </c>
      <c r="E872" s="29" cm="1">
        <f t="array" ref="E872">MovingDayDD($D$3:D872)</f>
        <v>-297110.65000000037</v>
      </c>
      <c r="F872" s="29">
        <f>IF(OR(C872&gt;總表!$B$30,C872=0),0,IF(E872=0,0,1+F871))</f>
        <v>6</v>
      </c>
      <c r="G872" s="29">
        <f t="shared" si="96"/>
        <v>0</v>
      </c>
      <c r="H872" s="42">
        <f t="shared" si="94"/>
        <v>0</v>
      </c>
      <c r="I872" s="43">
        <f t="shared" si="97"/>
        <v>0</v>
      </c>
      <c r="J872" s="42">
        <f t="shared" si="98"/>
        <v>44608</v>
      </c>
      <c r="K872" s="43">
        <f t="shared" si="99"/>
        <v>0</v>
      </c>
      <c r="L872">
        <f t="shared" si="100"/>
        <v>126</v>
      </c>
      <c r="M872">
        <f>IF($G872="","",COUNTIF($G$3:$G872, $G872))</f>
        <v>811</v>
      </c>
      <c r="N872">
        <f t="shared" si="95"/>
        <v>937</v>
      </c>
      <c r="O872"/>
      <c r="P872"/>
      <c r="Q872"/>
    </row>
    <row r="873" spans="2:17">
      <c r="B873" s="30">
        <f>資料貼入!A873</f>
        <v>44609</v>
      </c>
      <c r="C873" s="38">
        <f>資料貼入!A873</f>
        <v>44609</v>
      </c>
      <c r="D873" s="29">
        <f>資料貼入!B873</f>
        <v>-41486.649999999994</v>
      </c>
      <c r="E873" s="29" cm="1">
        <f t="array" ref="E873">MovingDayDD($D$3:D873)</f>
        <v>-338597.30000000075</v>
      </c>
      <c r="F873" s="29">
        <f>IF(OR(C873&gt;總表!$B$30,C873=0),0,IF(E873=0,0,1+F872))</f>
        <v>7</v>
      </c>
      <c r="G873" s="29">
        <f t="shared" si="96"/>
        <v>0</v>
      </c>
      <c r="H873" s="42">
        <f t="shared" si="94"/>
        <v>0</v>
      </c>
      <c r="I873" s="43">
        <f t="shared" si="97"/>
        <v>0</v>
      </c>
      <c r="J873" s="42">
        <f t="shared" si="98"/>
        <v>44609</v>
      </c>
      <c r="K873" s="43">
        <f t="shared" si="99"/>
        <v>0</v>
      </c>
      <c r="L873">
        <f t="shared" si="100"/>
        <v>126</v>
      </c>
      <c r="M873">
        <f>IF($G873="","",COUNTIF($G$3:$G873, $G873))</f>
        <v>812</v>
      </c>
      <c r="N873">
        <f t="shared" si="95"/>
        <v>938</v>
      </c>
      <c r="O873"/>
      <c r="P873"/>
      <c r="Q873"/>
    </row>
    <row r="874" spans="2:17">
      <c r="B874" s="30">
        <f>資料貼入!A874</f>
        <v>44610</v>
      </c>
      <c r="C874" s="38">
        <f>資料貼入!A874</f>
        <v>44610</v>
      </c>
      <c r="D874" s="29">
        <f>資料貼入!B874</f>
        <v>3784.9599999999991</v>
      </c>
      <c r="E874" s="29" cm="1">
        <f t="array" ref="E874">MovingDayDD($D$3:D874)</f>
        <v>-334812.33999999985</v>
      </c>
      <c r="F874" s="29">
        <f>IF(OR(C874&gt;總表!$B$30,C874=0),0,IF(E874=0,0,1+F873))</f>
        <v>8</v>
      </c>
      <c r="G874" s="29">
        <f t="shared" si="96"/>
        <v>0</v>
      </c>
      <c r="H874" s="42">
        <f t="shared" si="94"/>
        <v>0</v>
      </c>
      <c r="I874" s="43">
        <f t="shared" si="97"/>
        <v>0</v>
      </c>
      <c r="J874" s="42">
        <f t="shared" si="98"/>
        <v>44610</v>
      </c>
      <c r="K874" s="43">
        <f t="shared" si="99"/>
        <v>0</v>
      </c>
      <c r="L874">
        <f t="shared" si="100"/>
        <v>126</v>
      </c>
      <c r="M874">
        <f>IF($G874="","",COUNTIF($G$3:$G874, $G874))</f>
        <v>813</v>
      </c>
      <c r="N874">
        <f t="shared" si="95"/>
        <v>939</v>
      </c>
      <c r="O874"/>
      <c r="P874"/>
      <c r="Q874"/>
    </row>
    <row r="875" spans="2:17">
      <c r="B875" s="30">
        <f>資料貼入!A875</f>
        <v>44611</v>
      </c>
      <c r="C875" s="38">
        <f>資料貼入!A875</f>
        <v>44611</v>
      </c>
      <c r="D875" s="29">
        <f>資料貼入!B875</f>
        <v>0</v>
      </c>
      <c r="E875" s="29" cm="1">
        <f t="array" ref="E875">MovingDayDD($D$3:D875)</f>
        <v>-334812.33999999985</v>
      </c>
      <c r="F875" s="29">
        <f>IF(OR(C875&gt;總表!$B$30,C875=0),0,IF(E875=0,0,1+F874))</f>
        <v>9</v>
      </c>
      <c r="G875" s="29">
        <f t="shared" si="96"/>
        <v>0</v>
      </c>
      <c r="H875" s="42">
        <f t="shared" si="94"/>
        <v>0</v>
      </c>
      <c r="I875" s="43">
        <f t="shared" si="97"/>
        <v>0</v>
      </c>
      <c r="J875" s="42">
        <f t="shared" si="98"/>
        <v>44611</v>
      </c>
      <c r="K875" s="43">
        <f t="shared" si="99"/>
        <v>0</v>
      </c>
      <c r="L875">
        <f t="shared" si="100"/>
        <v>126</v>
      </c>
      <c r="M875">
        <f>IF($G875="","",COUNTIF($G$3:$G875, $G875))</f>
        <v>814</v>
      </c>
      <c r="N875">
        <f t="shared" si="95"/>
        <v>940</v>
      </c>
      <c r="O875"/>
      <c r="P875"/>
      <c r="Q875"/>
    </row>
    <row r="876" spans="2:17">
      <c r="B876" s="30">
        <f>資料貼入!A876</f>
        <v>44612</v>
      </c>
      <c r="C876" s="38">
        <f>資料貼入!A876</f>
        <v>44612</v>
      </c>
      <c r="D876" s="29">
        <f>資料貼入!B876</f>
        <v>0</v>
      </c>
      <c r="E876" s="29" cm="1">
        <f t="array" ref="E876">MovingDayDD($D$3:D876)</f>
        <v>-334812.33999999985</v>
      </c>
      <c r="F876" s="29">
        <f>IF(OR(C876&gt;總表!$B$30,C876=0),0,IF(E876=0,0,1+F875))</f>
        <v>10</v>
      </c>
      <c r="G876" s="29">
        <f t="shared" si="96"/>
        <v>0</v>
      </c>
      <c r="H876" s="42">
        <f t="shared" si="94"/>
        <v>0</v>
      </c>
      <c r="I876" s="43">
        <f t="shared" si="97"/>
        <v>0</v>
      </c>
      <c r="J876" s="42">
        <f t="shared" si="98"/>
        <v>44612</v>
      </c>
      <c r="K876" s="43">
        <f t="shared" si="99"/>
        <v>0</v>
      </c>
      <c r="L876">
        <f t="shared" si="100"/>
        <v>126</v>
      </c>
      <c r="M876">
        <f>IF($G876="","",COUNTIF($G$3:$G876, $G876))</f>
        <v>815</v>
      </c>
      <c r="N876">
        <f t="shared" si="95"/>
        <v>941</v>
      </c>
      <c r="O876"/>
      <c r="P876"/>
      <c r="Q876"/>
    </row>
    <row r="877" spans="2:17">
      <c r="B877" s="30">
        <f>資料貼入!A877</f>
        <v>44613</v>
      </c>
      <c r="C877" s="38">
        <f>資料貼入!A877</f>
        <v>44613</v>
      </c>
      <c r="D877" s="29">
        <f>資料貼入!B877</f>
        <v>-18913.409999999996</v>
      </c>
      <c r="E877" s="29" cm="1">
        <f t="array" ref="E877">MovingDayDD($D$3:D877)</f>
        <v>-353725.75</v>
      </c>
      <c r="F877" s="29">
        <f>IF(OR(C877&gt;總表!$B$30,C877=0),0,IF(E877=0,0,1+F876))</f>
        <v>11</v>
      </c>
      <c r="G877" s="29">
        <f t="shared" si="96"/>
        <v>0</v>
      </c>
      <c r="H877" s="42">
        <f t="shared" si="94"/>
        <v>0</v>
      </c>
      <c r="I877" s="43">
        <f t="shared" si="97"/>
        <v>0</v>
      </c>
      <c r="J877" s="42">
        <f t="shared" si="98"/>
        <v>44613</v>
      </c>
      <c r="K877" s="43">
        <f t="shared" si="99"/>
        <v>0</v>
      </c>
      <c r="L877">
        <f t="shared" si="100"/>
        <v>126</v>
      </c>
      <c r="M877">
        <f>IF($G877="","",COUNTIF($G$3:$G877, $G877))</f>
        <v>816</v>
      </c>
      <c r="N877">
        <f t="shared" si="95"/>
        <v>942</v>
      </c>
      <c r="O877"/>
      <c r="P877"/>
      <c r="Q877"/>
    </row>
    <row r="878" spans="2:17">
      <c r="B878" s="30">
        <f>資料貼入!A878</f>
        <v>44614</v>
      </c>
      <c r="C878" s="38">
        <f>資料貼入!A878</f>
        <v>44614</v>
      </c>
      <c r="D878" s="29">
        <f>資料貼入!B878</f>
        <v>146105.65</v>
      </c>
      <c r="E878" s="29" cm="1">
        <f t="array" ref="E878">MovingDayDD($D$3:D878)</f>
        <v>-207620.09999999963</v>
      </c>
      <c r="F878" s="29">
        <f>IF(OR(C878&gt;總表!$B$30,C878=0),0,IF(E878=0,0,1+F877))</f>
        <v>12</v>
      </c>
      <c r="G878" s="29">
        <f t="shared" si="96"/>
        <v>0</v>
      </c>
      <c r="H878" s="42">
        <f t="shared" si="94"/>
        <v>0</v>
      </c>
      <c r="I878" s="43">
        <f t="shared" si="97"/>
        <v>0</v>
      </c>
      <c r="J878" s="42">
        <f t="shared" si="98"/>
        <v>44614</v>
      </c>
      <c r="K878" s="43">
        <f t="shared" si="99"/>
        <v>0</v>
      </c>
      <c r="L878">
        <f t="shared" si="100"/>
        <v>126</v>
      </c>
      <c r="M878">
        <f>IF($G878="","",COUNTIF($G$3:$G878, $G878))</f>
        <v>817</v>
      </c>
      <c r="N878">
        <f t="shared" si="95"/>
        <v>943</v>
      </c>
      <c r="O878"/>
      <c r="P878"/>
      <c r="Q878"/>
    </row>
    <row r="879" spans="2:17">
      <c r="B879" s="30">
        <f>資料貼入!A879</f>
        <v>44615</v>
      </c>
      <c r="C879" s="38">
        <f>資料貼入!A879</f>
        <v>44615</v>
      </c>
      <c r="D879" s="29">
        <f>資料貼入!B879</f>
        <v>-110772.89</v>
      </c>
      <c r="E879" s="29" cm="1">
        <f t="array" ref="E879">MovingDayDD($D$3:D879)</f>
        <v>-318392.99000000022</v>
      </c>
      <c r="F879" s="29">
        <f>IF(OR(C879&gt;總表!$B$30,C879=0),0,IF(E879=0,0,1+F878))</f>
        <v>13</v>
      </c>
      <c r="G879" s="29">
        <f t="shared" si="96"/>
        <v>0</v>
      </c>
      <c r="H879" s="42">
        <f t="shared" si="94"/>
        <v>0</v>
      </c>
      <c r="I879" s="43">
        <f t="shared" si="97"/>
        <v>0</v>
      </c>
      <c r="J879" s="42">
        <f t="shared" si="98"/>
        <v>44615</v>
      </c>
      <c r="K879" s="43">
        <f t="shared" si="99"/>
        <v>0</v>
      </c>
      <c r="L879">
        <f t="shared" si="100"/>
        <v>126</v>
      </c>
      <c r="M879">
        <f>IF($G879="","",COUNTIF($G$3:$G879, $G879))</f>
        <v>818</v>
      </c>
      <c r="N879">
        <f t="shared" si="95"/>
        <v>944</v>
      </c>
      <c r="O879"/>
      <c r="P879"/>
      <c r="Q879"/>
    </row>
    <row r="880" spans="2:17">
      <c r="B880" s="30">
        <f>資料貼入!A880</f>
        <v>44616</v>
      </c>
      <c r="C880" s="38">
        <f>資料貼入!A880</f>
        <v>44616</v>
      </c>
      <c r="D880" s="29">
        <f>資料貼入!B880</f>
        <v>159912.81</v>
      </c>
      <c r="E880" s="29" cm="1">
        <f t="array" ref="E880">MovingDayDD($D$3:D880)</f>
        <v>-158480.1799999997</v>
      </c>
      <c r="F880" s="29">
        <f>IF(OR(C880&gt;總表!$B$30,C880=0),0,IF(E880=0,0,1+F879))</f>
        <v>14</v>
      </c>
      <c r="G880" s="29">
        <f t="shared" si="96"/>
        <v>0</v>
      </c>
      <c r="H880" s="42">
        <f t="shared" si="94"/>
        <v>0</v>
      </c>
      <c r="I880" s="43">
        <f t="shared" si="97"/>
        <v>0</v>
      </c>
      <c r="J880" s="42">
        <f t="shared" si="98"/>
        <v>44616</v>
      </c>
      <c r="K880" s="43">
        <f t="shared" si="99"/>
        <v>0</v>
      </c>
      <c r="L880">
        <f t="shared" si="100"/>
        <v>126</v>
      </c>
      <c r="M880">
        <f>IF($G880="","",COUNTIF($G$3:$G880, $G880))</f>
        <v>819</v>
      </c>
      <c r="N880">
        <f t="shared" si="95"/>
        <v>945</v>
      </c>
      <c r="O880"/>
      <c r="P880"/>
      <c r="Q880"/>
    </row>
    <row r="881" spans="2:17">
      <c r="B881" s="30">
        <f>資料貼入!A881</f>
        <v>44617</v>
      </c>
      <c r="C881" s="38">
        <f>資料貼入!A881</f>
        <v>44617</v>
      </c>
      <c r="D881" s="29">
        <f>資料貼入!B881</f>
        <v>-29980.699999999997</v>
      </c>
      <c r="E881" s="29" cm="1">
        <f t="array" ref="E881">MovingDayDD($D$3:D881)</f>
        <v>-188460.87999999896</v>
      </c>
      <c r="F881" s="29">
        <f>IF(OR(C881&gt;總表!$B$30,C881=0),0,IF(E881=0,0,1+F880))</f>
        <v>15</v>
      </c>
      <c r="G881" s="29">
        <f t="shared" si="96"/>
        <v>0</v>
      </c>
      <c r="H881" s="42">
        <f t="shared" si="94"/>
        <v>0</v>
      </c>
      <c r="I881" s="43">
        <f t="shared" si="97"/>
        <v>0</v>
      </c>
      <c r="J881" s="42">
        <f t="shared" si="98"/>
        <v>44617</v>
      </c>
      <c r="K881" s="43">
        <f t="shared" si="99"/>
        <v>0</v>
      </c>
      <c r="L881">
        <f t="shared" si="100"/>
        <v>126</v>
      </c>
      <c r="M881">
        <f>IF($G881="","",COUNTIF($G$3:$G881, $G881))</f>
        <v>820</v>
      </c>
      <c r="N881">
        <f t="shared" si="95"/>
        <v>946</v>
      </c>
      <c r="O881"/>
      <c r="P881"/>
      <c r="Q881"/>
    </row>
    <row r="882" spans="2:17">
      <c r="B882" s="30">
        <f>資料貼入!A882</f>
        <v>44618</v>
      </c>
      <c r="C882" s="38">
        <f>資料貼入!A882</f>
        <v>44618</v>
      </c>
      <c r="D882" s="29">
        <f>資料貼入!B882</f>
        <v>0</v>
      </c>
      <c r="E882" s="29" cm="1">
        <f t="array" ref="E882">MovingDayDD($D$3:D882)</f>
        <v>-188460.87999999896</v>
      </c>
      <c r="F882" s="29">
        <f>IF(OR(C882&gt;總表!$B$30,C882=0),0,IF(E882=0,0,1+F881))</f>
        <v>16</v>
      </c>
      <c r="G882" s="29">
        <f t="shared" si="96"/>
        <v>0</v>
      </c>
      <c r="H882" s="42">
        <f t="shared" si="94"/>
        <v>0</v>
      </c>
      <c r="I882" s="43">
        <f t="shared" si="97"/>
        <v>0</v>
      </c>
      <c r="J882" s="42">
        <f t="shared" si="98"/>
        <v>44618</v>
      </c>
      <c r="K882" s="43">
        <f t="shared" si="99"/>
        <v>0</v>
      </c>
      <c r="L882">
        <f t="shared" si="100"/>
        <v>126</v>
      </c>
      <c r="M882">
        <f>IF($G882="","",COUNTIF($G$3:$G882, $G882))</f>
        <v>821</v>
      </c>
      <c r="N882">
        <f t="shared" si="95"/>
        <v>947</v>
      </c>
      <c r="O882"/>
      <c r="P882"/>
      <c r="Q882"/>
    </row>
    <row r="883" spans="2:17">
      <c r="B883" s="30">
        <f>資料貼入!A883</f>
        <v>44619</v>
      </c>
      <c r="C883" s="38">
        <f>資料貼入!A883</f>
        <v>44619</v>
      </c>
      <c r="D883" s="29">
        <f>資料貼入!B883</f>
        <v>0</v>
      </c>
      <c r="E883" s="29" cm="1">
        <f t="array" ref="E883">MovingDayDD($D$3:D883)</f>
        <v>-188460.87999999896</v>
      </c>
      <c r="F883" s="29">
        <f>IF(OR(C883&gt;總表!$B$30,C883=0),0,IF(E883=0,0,1+F882))</f>
        <v>17</v>
      </c>
      <c r="G883" s="29">
        <f t="shared" si="96"/>
        <v>0</v>
      </c>
      <c r="H883" s="42">
        <f t="shared" si="94"/>
        <v>0</v>
      </c>
      <c r="I883" s="43">
        <f t="shared" si="97"/>
        <v>0</v>
      </c>
      <c r="J883" s="42">
        <f t="shared" si="98"/>
        <v>44619</v>
      </c>
      <c r="K883" s="43">
        <f t="shared" si="99"/>
        <v>0</v>
      </c>
      <c r="L883">
        <f t="shared" si="100"/>
        <v>126</v>
      </c>
      <c r="M883">
        <f>IF($G883="","",COUNTIF($G$3:$G883, $G883))</f>
        <v>822</v>
      </c>
      <c r="N883">
        <f t="shared" si="95"/>
        <v>948</v>
      </c>
      <c r="O883"/>
      <c r="P883"/>
      <c r="Q883"/>
    </row>
    <row r="884" spans="2:17">
      <c r="B884" s="30">
        <f>資料貼入!A884</f>
        <v>44620</v>
      </c>
      <c r="C884" s="38">
        <f>資料貼入!A884</f>
        <v>44620</v>
      </c>
      <c r="D884" s="29">
        <f>資料貼入!B884</f>
        <v>0</v>
      </c>
      <c r="E884" s="29" cm="1">
        <f t="array" ref="E884">MovingDayDD($D$3:D884)</f>
        <v>-188460.87999999896</v>
      </c>
      <c r="F884" s="29">
        <f>IF(OR(C884&gt;總表!$B$30,C884=0),0,IF(E884=0,0,1+F883))</f>
        <v>18</v>
      </c>
      <c r="G884" s="29">
        <f t="shared" si="96"/>
        <v>0</v>
      </c>
      <c r="H884" s="42">
        <f t="shared" si="94"/>
        <v>0</v>
      </c>
      <c r="I884" s="43">
        <f t="shared" si="97"/>
        <v>0</v>
      </c>
      <c r="J884" s="42">
        <f t="shared" si="98"/>
        <v>44620</v>
      </c>
      <c r="K884" s="43">
        <f t="shared" si="99"/>
        <v>0</v>
      </c>
      <c r="L884">
        <f t="shared" si="100"/>
        <v>126</v>
      </c>
      <c r="M884">
        <f>IF($G884="","",COUNTIF($G$3:$G884, $G884))</f>
        <v>823</v>
      </c>
      <c r="N884">
        <f t="shared" si="95"/>
        <v>949</v>
      </c>
      <c r="O884"/>
      <c r="P884"/>
      <c r="Q884"/>
    </row>
    <row r="885" spans="2:17">
      <c r="B885" s="30">
        <f>資料貼入!A885</f>
        <v>44621</v>
      </c>
      <c r="C885" s="38">
        <f>資料貼入!A885</f>
        <v>44621</v>
      </c>
      <c r="D885" s="29">
        <f>資料貼入!B885</f>
        <v>103928.74999999997</v>
      </c>
      <c r="E885" s="29" cm="1">
        <f t="array" ref="E885">MovingDayDD($D$3:D885)</f>
        <v>-84532.129999998957</v>
      </c>
      <c r="F885" s="29">
        <f>IF(OR(C885&gt;總表!$B$30,C885=0),0,IF(E885=0,0,1+F884))</f>
        <v>19</v>
      </c>
      <c r="G885" s="29">
        <f t="shared" si="96"/>
        <v>0</v>
      </c>
      <c r="H885" s="42">
        <f t="shared" si="94"/>
        <v>0</v>
      </c>
      <c r="I885" s="43">
        <f t="shared" si="97"/>
        <v>0</v>
      </c>
      <c r="J885" s="42">
        <f t="shared" si="98"/>
        <v>44621</v>
      </c>
      <c r="K885" s="43">
        <f t="shared" si="99"/>
        <v>0</v>
      </c>
      <c r="L885">
        <f t="shared" si="100"/>
        <v>126</v>
      </c>
      <c r="M885">
        <f>IF($G885="","",COUNTIF($G$3:$G885, $G885))</f>
        <v>824</v>
      </c>
      <c r="N885">
        <f t="shared" si="95"/>
        <v>950</v>
      </c>
      <c r="O885"/>
      <c r="P885"/>
      <c r="Q885"/>
    </row>
    <row r="886" spans="2:17">
      <c r="B886" s="30">
        <f>資料貼入!A886</f>
        <v>44622</v>
      </c>
      <c r="C886" s="38">
        <f>資料貼入!A886</f>
        <v>44622</v>
      </c>
      <c r="D886" s="29">
        <f>資料貼入!B886</f>
        <v>-86007.3</v>
      </c>
      <c r="E886" s="29" cm="1">
        <f t="array" ref="E886">MovingDayDD($D$3:D886)</f>
        <v>-170539.4299999997</v>
      </c>
      <c r="F886" s="29">
        <f>IF(OR(C886&gt;總表!$B$30,C886=0),0,IF(E886=0,0,1+F885))</f>
        <v>20</v>
      </c>
      <c r="G886" s="29">
        <f t="shared" si="96"/>
        <v>0</v>
      </c>
      <c r="H886" s="42">
        <f t="shared" si="94"/>
        <v>0</v>
      </c>
      <c r="I886" s="43">
        <f t="shared" si="97"/>
        <v>0</v>
      </c>
      <c r="J886" s="42">
        <f t="shared" si="98"/>
        <v>44622</v>
      </c>
      <c r="K886" s="43">
        <f t="shared" si="99"/>
        <v>0</v>
      </c>
      <c r="L886">
        <f t="shared" si="100"/>
        <v>126</v>
      </c>
      <c r="M886">
        <f>IF($G886="","",COUNTIF($G$3:$G886, $G886))</f>
        <v>825</v>
      </c>
      <c r="N886">
        <f t="shared" si="95"/>
        <v>951</v>
      </c>
      <c r="O886"/>
      <c r="P886"/>
      <c r="Q886"/>
    </row>
    <row r="887" spans="2:17">
      <c r="B887" s="30">
        <f>資料貼入!A887</f>
        <v>44623</v>
      </c>
      <c r="C887" s="38">
        <f>資料貼入!A887</f>
        <v>44623</v>
      </c>
      <c r="D887" s="29">
        <f>資料貼入!B887</f>
        <v>43038.159999999989</v>
      </c>
      <c r="E887" s="29" cm="1">
        <f t="array" ref="E887">MovingDayDD($D$3:D887)</f>
        <v>-127501.26999999955</v>
      </c>
      <c r="F887" s="29">
        <f>IF(OR(C887&gt;總表!$B$30,C887=0),0,IF(E887=0,0,1+F886))</f>
        <v>21</v>
      </c>
      <c r="G887" s="29">
        <f t="shared" si="96"/>
        <v>0</v>
      </c>
      <c r="H887" s="42">
        <f t="shared" si="94"/>
        <v>0</v>
      </c>
      <c r="I887" s="43">
        <f t="shared" si="97"/>
        <v>0</v>
      </c>
      <c r="J887" s="42">
        <f t="shared" si="98"/>
        <v>44623</v>
      </c>
      <c r="K887" s="43">
        <f t="shared" si="99"/>
        <v>0</v>
      </c>
      <c r="L887">
        <f t="shared" si="100"/>
        <v>126</v>
      </c>
      <c r="M887">
        <f>IF($G887="","",COUNTIF($G$3:$G887, $G887))</f>
        <v>826</v>
      </c>
      <c r="N887">
        <f t="shared" si="95"/>
        <v>952</v>
      </c>
      <c r="O887"/>
      <c r="P887"/>
      <c r="Q887"/>
    </row>
    <row r="888" spans="2:17">
      <c r="B888" s="30">
        <f>資料貼入!A888</f>
        <v>44624</v>
      </c>
      <c r="C888" s="38">
        <f>資料貼入!A888</f>
        <v>44624</v>
      </c>
      <c r="D888" s="29">
        <f>資料貼入!B888</f>
        <v>7531.4300000000021</v>
      </c>
      <c r="E888" s="29" cm="1">
        <f t="array" ref="E888">MovingDayDD($D$3:D888)</f>
        <v>-119969.83999999985</v>
      </c>
      <c r="F888" s="29">
        <f>IF(OR(C888&gt;總表!$B$30,C888=0),0,IF(E888=0,0,1+F887))</f>
        <v>22</v>
      </c>
      <c r="G888" s="29">
        <f t="shared" si="96"/>
        <v>0</v>
      </c>
      <c r="H888" s="42">
        <f t="shared" si="94"/>
        <v>0</v>
      </c>
      <c r="I888" s="43">
        <f t="shared" si="97"/>
        <v>0</v>
      </c>
      <c r="J888" s="42">
        <f t="shared" si="98"/>
        <v>44624</v>
      </c>
      <c r="K888" s="43">
        <f t="shared" si="99"/>
        <v>0</v>
      </c>
      <c r="L888">
        <f t="shared" si="100"/>
        <v>126</v>
      </c>
      <c r="M888">
        <f>IF($G888="","",COUNTIF($G$3:$G888, $G888))</f>
        <v>827</v>
      </c>
      <c r="N888">
        <f t="shared" si="95"/>
        <v>953</v>
      </c>
      <c r="O888"/>
      <c r="P888"/>
      <c r="Q888"/>
    </row>
    <row r="889" spans="2:17">
      <c r="B889" s="30">
        <f>資料貼入!A889</f>
        <v>44625</v>
      </c>
      <c r="C889" s="38">
        <f>資料貼入!A889</f>
        <v>44625</v>
      </c>
      <c r="D889" s="29">
        <f>資料貼入!B889</f>
        <v>0</v>
      </c>
      <c r="E889" s="29" cm="1">
        <f t="array" ref="E889">MovingDayDD($D$3:D889)</f>
        <v>-119969.83999999985</v>
      </c>
      <c r="F889" s="29">
        <f>IF(OR(C889&gt;總表!$B$30,C889=0),0,IF(E889=0,0,1+F888))</f>
        <v>23</v>
      </c>
      <c r="G889" s="29">
        <f t="shared" si="96"/>
        <v>0</v>
      </c>
      <c r="H889" s="42">
        <f t="shared" si="94"/>
        <v>0</v>
      </c>
      <c r="I889" s="43">
        <f t="shared" si="97"/>
        <v>0</v>
      </c>
      <c r="J889" s="42">
        <f t="shared" si="98"/>
        <v>44625</v>
      </c>
      <c r="K889" s="43">
        <f t="shared" si="99"/>
        <v>0</v>
      </c>
      <c r="L889">
        <f t="shared" si="100"/>
        <v>126</v>
      </c>
      <c r="M889">
        <f>IF($G889="","",COUNTIF($G$3:$G889, $G889))</f>
        <v>828</v>
      </c>
      <c r="N889">
        <f t="shared" si="95"/>
        <v>954</v>
      </c>
      <c r="O889"/>
      <c r="P889"/>
      <c r="Q889"/>
    </row>
    <row r="890" spans="2:17">
      <c r="B890" s="30">
        <f>資料貼入!A890</f>
        <v>44626</v>
      </c>
      <c r="C890" s="38">
        <f>資料貼入!A890</f>
        <v>44626</v>
      </c>
      <c r="D890" s="29">
        <f>資料貼入!B890</f>
        <v>0</v>
      </c>
      <c r="E890" s="29" cm="1">
        <f t="array" ref="E890">MovingDayDD($D$3:D890)</f>
        <v>-119969.83999999985</v>
      </c>
      <c r="F890" s="29">
        <f>IF(OR(C890&gt;總表!$B$30,C890=0),0,IF(E890=0,0,1+F889))</f>
        <v>24</v>
      </c>
      <c r="G890" s="29">
        <f t="shared" si="96"/>
        <v>24</v>
      </c>
      <c r="H890" s="42">
        <f t="shared" si="94"/>
        <v>0</v>
      </c>
      <c r="I890" s="43">
        <f t="shared" si="97"/>
        <v>24</v>
      </c>
      <c r="J890" s="42">
        <f t="shared" si="98"/>
        <v>44626</v>
      </c>
      <c r="K890" s="43">
        <f t="shared" si="99"/>
        <v>24</v>
      </c>
      <c r="L890">
        <f t="shared" si="100"/>
        <v>27</v>
      </c>
      <c r="M890">
        <f>IF($G890="","",COUNTIF($G$3:$G890, $G890))</f>
        <v>2</v>
      </c>
      <c r="N890">
        <f t="shared" si="95"/>
        <v>29</v>
      </c>
      <c r="O890"/>
      <c r="P890"/>
      <c r="Q890"/>
    </row>
    <row r="891" spans="2:17">
      <c r="B891" s="30">
        <f>資料貼入!A891</f>
        <v>44627</v>
      </c>
      <c r="C891" s="38">
        <f>資料貼入!A891</f>
        <v>44627</v>
      </c>
      <c r="D891" s="29">
        <f>資料貼入!B891</f>
        <v>458249.38</v>
      </c>
      <c r="E891" s="29" cm="1">
        <f t="array" ref="E891">MovingDayDD($D$3:D891)</f>
        <v>0</v>
      </c>
      <c r="F891" s="29">
        <f>IF(OR(C891&gt;總表!$B$30,C891=0),0,IF(E891=0,0,1+F890))</f>
        <v>0</v>
      </c>
      <c r="G891" s="29">
        <f t="shared" si="96"/>
        <v>0</v>
      </c>
      <c r="H891" s="42">
        <f t="shared" si="94"/>
        <v>0</v>
      </c>
      <c r="I891" s="43">
        <f t="shared" si="97"/>
        <v>0</v>
      </c>
      <c r="J891" s="42">
        <f t="shared" si="98"/>
        <v>0</v>
      </c>
      <c r="K891" s="43">
        <f t="shared" si="99"/>
        <v>0</v>
      </c>
      <c r="L891">
        <f t="shared" si="100"/>
        <v>126</v>
      </c>
      <c r="M891">
        <f>IF($G891="","",COUNTIF($G$3:$G891, $G891))</f>
        <v>829</v>
      </c>
      <c r="N891">
        <f t="shared" si="95"/>
        <v>955</v>
      </c>
      <c r="O891"/>
      <c r="P891"/>
      <c r="Q891"/>
    </row>
    <row r="892" spans="2:17">
      <c r="B892" s="30">
        <f>資料貼入!A892</f>
        <v>44628</v>
      </c>
      <c r="C892" s="38">
        <f>資料貼入!A892</f>
        <v>44628</v>
      </c>
      <c r="D892" s="29">
        <f>資料貼入!B892</f>
        <v>452987.65000000008</v>
      </c>
      <c r="E892" s="29" cm="1">
        <f t="array" ref="E892">MovingDayDD($D$3:D892)</f>
        <v>0</v>
      </c>
      <c r="F892" s="29">
        <f>IF(OR(C892&gt;總表!$B$30,C892=0),0,IF(E892=0,0,1+F891))</f>
        <v>0</v>
      </c>
      <c r="G892" s="29">
        <f t="shared" si="96"/>
        <v>0</v>
      </c>
      <c r="H892" s="42">
        <f t="shared" si="94"/>
        <v>0</v>
      </c>
      <c r="I892" s="43">
        <f t="shared" si="97"/>
        <v>0</v>
      </c>
      <c r="J892" s="42">
        <f t="shared" si="98"/>
        <v>0</v>
      </c>
      <c r="K892" s="43">
        <f t="shared" si="99"/>
        <v>0</v>
      </c>
      <c r="L892">
        <f t="shared" si="100"/>
        <v>126</v>
      </c>
      <c r="M892">
        <f>IF($G892="","",COUNTIF($G$3:$G892, $G892))</f>
        <v>830</v>
      </c>
      <c r="N892">
        <f t="shared" si="95"/>
        <v>956</v>
      </c>
      <c r="O892"/>
      <c r="P892"/>
      <c r="Q892"/>
    </row>
    <row r="893" spans="2:17">
      <c r="B893" s="30">
        <f>資料貼入!A893</f>
        <v>44629</v>
      </c>
      <c r="C893" s="38">
        <f>資料貼入!A893</f>
        <v>44629</v>
      </c>
      <c r="D893" s="29">
        <f>資料貼入!B893</f>
        <v>-268919</v>
      </c>
      <c r="E893" s="29" cm="1">
        <f t="array" ref="E893">MovingDayDD($D$3:D893)</f>
        <v>-268919</v>
      </c>
      <c r="F893" s="29">
        <f>IF(OR(C893&gt;總表!$B$30,C893=0),0,IF(E893=0,0,1+F892))</f>
        <v>1</v>
      </c>
      <c r="G893" s="29">
        <f t="shared" si="96"/>
        <v>0</v>
      </c>
      <c r="H893" s="42">
        <f t="shared" si="94"/>
        <v>0</v>
      </c>
      <c r="I893" s="43">
        <f t="shared" si="97"/>
        <v>0</v>
      </c>
      <c r="J893" s="42">
        <f t="shared" si="98"/>
        <v>44629</v>
      </c>
      <c r="K893" s="43">
        <f t="shared" si="99"/>
        <v>0</v>
      </c>
      <c r="L893">
        <f t="shared" si="100"/>
        <v>126</v>
      </c>
      <c r="M893">
        <f>IF($G893="","",COUNTIF($G$3:$G893, $G893))</f>
        <v>831</v>
      </c>
      <c r="N893">
        <f t="shared" si="95"/>
        <v>957</v>
      </c>
      <c r="O893"/>
      <c r="P893"/>
      <c r="Q893"/>
    </row>
    <row r="894" spans="2:17">
      <c r="B894" s="30">
        <f>資料貼入!A894</f>
        <v>44630</v>
      </c>
      <c r="C894" s="38">
        <f>資料貼入!A894</f>
        <v>44630</v>
      </c>
      <c r="D894" s="29">
        <f>資料貼入!B894</f>
        <v>52826.97</v>
      </c>
      <c r="E894" s="29" cm="1">
        <f t="array" ref="E894">MovingDayDD($D$3:D894)</f>
        <v>-216092.02999999933</v>
      </c>
      <c r="F894" s="29">
        <f>IF(OR(C894&gt;總表!$B$30,C894=0),0,IF(E894=0,0,1+F893))</f>
        <v>2</v>
      </c>
      <c r="G894" s="29">
        <f t="shared" si="96"/>
        <v>0</v>
      </c>
      <c r="H894" s="42">
        <f t="shared" si="94"/>
        <v>0</v>
      </c>
      <c r="I894" s="43">
        <f t="shared" si="97"/>
        <v>0</v>
      </c>
      <c r="J894" s="42">
        <f t="shared" si="98"/>
        <v>44630</v>
      </c>
      <c r="K894" s="43">
        <f t="shared" si="99"/>
        <v>0</v>
      </c>
      <c r="L894">
        <f t="shared" si="100"/>
        <v>126</v>
      </c>
      <c r="M894">
        <f>IF($G894="","",COUNTIF($G$3:$G894, $G894))</f>
        <v>832</v>
      </c>
      <c r="N894">
        <f t="shared" si="95"/>
        <v>958</v>
      </c>
      <c r="O894"/>
      <c r="P894"/>
      <c r="Q894"/>
    </row>
    <row r="895" spans="2:17">
      <c r="B895" s="30">
        <f>資料貼入!A895</f>
        <v>44631</v>
      </c>
      <c r="C895" s="38">
        <f>資料貼入!A895</f>
        <v>44631</v>
      </c>
      <c r="D895" s="29">
        <f>資料貼入!B895</f>
        <v>-143589.76000000001</v>
      </c>
      <c r="E895" s="29" cm="1">
        <f t="array" ref="E895">MovingDayDD($D$3:D895)</f>
        <v>-359681.78999999911</v>
      </c>
      <c r="F895" s="29">
        <f>IF(OR(C895&gt;總表!$B$30,C895=0),0,IF(E895=0,0,1+F894))</f>
        <v>3</v>
      </c>
      <c r="G895" s="29">
        <f t="shared" si="96"/>
        <v>0</v>
      </c>
      <c r="H895" s="42">
        <f t="shared" si="94"/>
        <v>0</v>
      </c>
      <c r="I895" s="43">
        <f t="shared" si="97"/>
        <v>0</v>
      </c>
      <c r="J895" s="42">
        <f t="shared" si="98"/>
        <v>44631</v>
      </c>
      <c r="K895" s="43">
        <f t="shared" si="99"/>
        <v>0</v>
      </c>
      <c r="L895">
        <f t="shared" si="100"/>
        <v>126</v>
      </c>
      <c r="M895">
        <f>IF($G895="","",COUNTIF($G$3:$G895, $G895))</f>
        <v>833</v>
      </c>
      <c r="N895">
        <f t="shared" si="95"/>
        <v>959</v>
      </c>
      <c r="O895"/>
      <c r="P895"/>
      <c r="Q895"/>
    </row>
    <row r="896" spans="2:17">
      <c r="B896" s="30">
        <f>資料貼入!A896</f>
        <v>44632</v>
      </c>
      <c r="C896" s="38">
        <f>資料貼入!A896</f>
        <v>44632</v>
      </c>
      <c r="D896" s="29">
        <f>資料貼入!B896</f>
        <v>0</v>
      </c>
      <c r="E896" s="29" cm="1">
        <f t="array" ref="E896">MovingDayDD($D$3:D896)</f>
        <v>-359681.78999999911</v>
      </c>
      <c r="F896" s="29">
        <f>IF(OR(C896&gt;總表!$B$30,C896=0),0,IF(E896=0,0,1+F895))</f>
        <v>4</v>
      </c>
      <c r="G896" s="29">
        <f t="shared" si="96"/>
        <v>0</v>
      </c>
      <c r="H896" s="42">
        <f t="shared" si="94"/>
        <v>0</v>
      </c>
      <c r="I896" s="43">
        <f t="shared" si="97"/>
        <v>0</v>
      </c>
      <c r="J896" s="42">
        <f t="shared" si="98"/>
        <v>44632</v>
      </c>
      <c r="K896" s="43">
        <f t="shared" si="99"/>
        <v>0</v>
      </c>
      <c r="L896">
        <f t="shared" si="100"/>
        <v>126</v>
      </c>
      <c r="M896">
        <f>IF($G896="","",COUNTIF($G$3:$G896, $G896))</f>
        <v>834</v>
      </c>
      <c r="N896">
        <f t="shared" si="95"/>
        <v>960</v>
      </c>
      <c r="O896"/>
      <c r="P896"/>
      <c r="Q896"/>
    </row>
    <row r="897" spans="2:17">
      <c r="B897" s="30">
        <f>資料貼入!A897</f>
        <v>44633</v>
      </c>
      <c r="C897" s="38">
        <f>資料貼入!A897</f>
        <v>44633</v>
      </c>
      <c r="D897" s="29">
        <f>資料貼入!B897</f>
        <v>0</v>
      </c>
      <c r="E897" s="29" cm="1">
        <f t="array" ref="E897">MovingDayDD($D$3:D897)</f>
        <v>-359681.78999999911</v>
      </c>
      <c r="F897" s="29">
        <f>IF(OR(C897&gt;總表!$B$30,C897=0),0,IF(E897=0,0,1+F896))</f>
        <v>5</v>
      </c>
      <c r="G897" s="29">
        <f t="shared" si="96"/>
        <v>0</v>
      </c>
      <c r="H897" s="42">
        <f t="shared" si="94"/>
        <v>0</v>
      </c>
      <c r="I897" s="43">
        <f t="shared" si="97"/>
        <v>0</v>
      </c>
      <c r="J897" s="42">
        <f t="shared" si="98"/>
        <v>44633</v>
      </c>
      <c r="K897" s="43">
        <f t="shared" si="99"/>
        <v>0</v>
      </c>
      <c r="L897">
        <f t="shared" si="100"/>
        <v>126</v>
      </c>
      <c r="M897">
        <f>IF($G897="","",COUNTIF($G$3:$G897, $G897))</f>
        <v>835</v>
      </c>
      <c r="N897">
        <f t="shared" si="95"/>
        <v>961</v>
      </c>
      <c r="O897"/>
      <c r="P897"/>
      <c r="Q897"/>
    </row>
    <row r="898" spans="2:17">
      <c r="B898" s="30">
        <f>資料貼入!A898</f>
        <v>44634</v>
      </c>
      <c r="C898" s="38">
        <f>資料貼入!A898</f>
        <v>44634</v>
      </c>
      <c r="D898" s="29">
        <f>資料貼入!B898</f>
        <v>-124096.61</v>
      </c>
      <c r="E898" s="29" cm="1">
        <f t="array" ref="E898">MovingDayDD($D$3:D898)</f>
        <v>-483778.39999999851</v>
      </c>
      <c r="F898" s="29">
        <f>IF(OR(C898&gt;總表!$B$30,C898=0),0,IF(E898=0,0,1+F897))</f>
        <v>6</v>
      </c>
      <c r="G898" s="29">
        <f t="shared" si="96"/>
        <v>0</v>
      </c>
      <c r="H898" s="42">
        <f t="shared" si="94"/>
        <v>0</v>
      </c>
      <c r="I898" s="43">
        <f t="shared" si="97"/>
        <v>0</v>
      </c>
      <c r="J898" s="42">
        <f t="shared" si="98"/>
        <v>44634</v>
      </c>
      <c r="K898" s="43">
        <f t="shared" si="99"/>
        <v>0</v>
      </c>
      <c r="L898">
        <f t="shared" si="100"/>
        <v>126</v>
      </c>
      <c r="M898">
        <f>IF($G898="","",COUNTIF($G$3:$G898, $G898))</f>
        <v>836</v>
      </c>
      <c r="N898">
        <f t="shared" si="95"/>
        <v>962</v>
      </c>
      <c r="O898"/>
      <c r="P898"/>
      <c r="Q898"/>
    </row>
    <row r="899" spans="2:17">
      <c r="B899" s="30">
        <f>資料貼入!A899</f>
        <v>44635</v>
      </c>
      <c r="C899" s="38">
        <f>資料貼入!A899</f>
        <v>44635</v>
      </c>
      <c r="D899" s="29">
        <f>資料貼入!B899</f>
        <v>117406.01</v>
      </c>
      <c r="E899" s="29" cm="1">
        <f t="array" ref="E899">MovingDayDD($D$3:D899)</f>
        <v>-366372.38999999873</v>
      </c>
      <c r="F899" s="29">
        <f>IF(OR(C899&gt;總表!$B$30,C899=0),0,IF(E899=0,0,1+F898))</f>
        <v>7</v>
      </c>
      <c r="G899" s="29">
        <f t="shared" si="96"/>
        <v>0</v>
      </c>
      <c r="H899" s="42">
        <f t="shared" ref="H899:H962" si="101">IF(G899&gt;$V$1,B899,0)</f>
        <v>0</v>
      </c>
      <c r="I899" s="43">
        <f t="shared" si="97"/>
        <v>0</v>
      </c>
      <c r="J899" s="42">
        <f t="shared" si="98"/>
        <v>44635</v>
      </c>
      <c r="K899" s="43">
        <f t="shared" si="99"/>
        <v>0</v>
      </c>
      <c r="L899">
        <f t="shared" si="100"/>
        <v>126</v>
      </c>
      <c r="M899">
        <f>IF($G899="","",COUNTIF($G$3:$G899, $G899))</f>
        <v>837</v>
      </c>
      <c r="N899">
        <f t="shared" ref="N899:N962" si="102">IF($G899="","",L899+M899)</f>
        <v>963</v>
      </c>
      <c r="O899"/>
      <c r="P899"/>
      <c r="Q899"/>
    </row>
    <row r="900" spans="2:17">
      <c r="B900" s="30">
        <f>資料貼入!A900</f>
        <v>44636</v>
      </c>
      <c r="C900" s="38">
        <f>資料貼入!A900</f>
        <v>44636</v>
      </c>
      <c r="D900" s="29">
        <f>資料貼入!B900</f>
        <v>-109473.97</v>
      </c>
      <c r="E900" s="29" cm="1">
        <f t="array" ref="E900">MovingDayDD($D$3:D900)</f>
        <v>-475846.3599999994</v>
      </c>
      <c r="F900" s="29">
        <f>IF(OR(C900&gt;總表!$B$30,C900=0),0,IF(E900=0,0,1+F899))</f>
        <v>8</v>
      </c>
      <c r="G900" s="29">
        <f t="shared" ref="G900:G963" si="103">IF(F901=0,F900,0)</f>
        <v>0</v>
      </c>
      <c r="H900" s="42">
        <f t="shared" si="101"/>
        <v>0</v>
      </c>
      <c r="I900" s="43">
        <f t="shared" ref="I900:I963" si="104">G900</f>
        <v>0</v>
      </c>
      <c r="J900" s="42">
        <f t="shared" ref="J900:J963" si="105">IF(F900=0,0,B900)</f>
        <v>44636</v>
      </c>
      <c r="K900" s="43">
        <f t="shared" ref="K900:K963" si="106">G900</f>
        <v>0</v>
      </c>
      <c r="L900">
        <f t="shared" ref="L900:L963" si="107">IF($G900="","",COUNTIF($G$3:$G$4053, "&gt;" &amp; $G900))</f>
        <v>126</v>
      </c>
      <c r="M900">
        <f>IF($G900="","",COUNTIF($G$3:$G900, $G900))</f>
        <v>838</v>
      </c>
      <c r="N900">
        <f t="shared" si="102"/>
        <v>964</v>
      </c>
      <c r="O900"/>
      <c r="P900"/>
      <c r="Q900"/>
    </row>
    <row r="901" spans="2:17">
      <c r="B901" s="30">
        <f>資料貼入!A901</f>
        <v>44637</v>
      </c>
      <c r="C901" s="38">
        <f>資料貼入!A901</f>
        <v>44637</v>
      </c>
      <c r="D901" s="29">
        <f>資料貼入!B901</f>
        <v>21404.93</v>
      </c>
      <c r="E901" s="29" cm="1">
        <f t="array" ref="E901">MovingDayDD($D$3:D901)</f>
        <v>-454441.4299999997</v>
      </c>
      <c r="F901" s="29">
        <f>IF(OR(C901&gt;總表!$B$30,C901=0),0,IF(E901=0,0,1+F900))</f>
        <v>9</v>
      </c>
      <c r="G901" s="29">
        <f t="shared" si="103"/>
        <v>0</v>
      </c>
      <c r="H901" s="42">
        <f t="shared" si="101"/>
        <v>0</v>
      </c>
      <c r="I901" s="43">
        <f t="shared" si="104"/>
        <v>0</v>
      </c>
      <c r="J901" s="42">
        <f t="shared" si="105"/>
        <v>44637</v>
      </c>
      <c r="K901" s="43">
        <f t="shared" si="106"/>
        <v>0</v>
      </c>
      <c r="L901">
        <f t="shared" si="107"/>
        <v>126</v>
      </c>
      <c r="M901">
        <f>IF($G901="","",COUNTIF($G$3:$G901, $G901))</f>
        <v>839</v>
      </c>
      <c r="N901">
        <f t="shared" si="102"/>
        <v>965</v>
      </c>
      <c r="O901"/>
      <c r="P901"/>
      <c r="Q901"/>
    </row>
    <row r="902" spans="2:17">
      <c r="B902" s="30">
        <f>資料貼入!A902</f>
        <v>44638</v>
      </c>
      <c r="C902" s="38">
        <f>資料貼入!A902</f>
        <v>44638</v>
      </c>
      <c r="D902" s="29">
        <f>資料貼入!B902</f>
        <v>-66044.81</v>
      </c>
      <c r="E902" s="29" cm="1">
        <f t="array" ref="E902">MovingDayDD($D$3:D902)</f>
        <v>-520486.24000000022</v>
      </c>
      <c r="F902" s="29">
        <f>IF(OR(C902&gt;總表!$B$30,C902=0),0,IF(E902=0,0,1+F901))</f>
        <v>10</v>
      </c>
      <c r="G902" s="29">
        <f t="shared" si="103"/>
        <v>0</v>
      </c>
      <c r="H902" s="42">
        <f t="shared" si="101"/>
        <v>0</v>
      </c>
      <c r="I902" s="43">
        <f t="shared" si="104"/>
        <v>0</v>
      </c>
      <c r="J902" s="42">
        <f t="shared" si="105"/>
        <v>44638</v>
      </c>
      <c r="K902" s="43">
        <f t="shared" si="106"/>
        <v>0</v>
      </c>
      <c r="L902">
        <f t="shared" si="107"/>
        <v>126</v>
      </c>
      <c r="M902">
        <f>IF($G902="","",COUNTIF($G$3:$G902, $G902))</f>
        <v>840</v>
      </c>
      <c r="N902">
        <f t="shared" si="102"/>
        <v>966</v>
      </c>
      <c r="O902"/>
      <c r="P902"/>
      <c r="Q902"/>
    </row>
    <row r="903" spans="2:17">
      <c r="B903" s="30">
        <f>資料貼入!A903</f>
        <v>44639</v>
      </c>
      <c r="C903" s="38">
        <f>資料貼入!A903</f>
        <v>44639</v>
      </c>
      <c r="D903" s="29">
        <f>資料貼入!B903</f>
        <v>0</v>
      </c>
      <c r="E903" s="29" cm="1">
        <f t="array" ref="E903">MovingDayDD($D$3:D903)</f>
        <v>-520486.24000000022</v>
      </c>
      <c r="F903" s="29">
        <f>IF(OR(C903&gt;總表!$B$30,C903=0),0,IF(E903=0,0,1+F902))</f>
        <v>11</v>
      </c>
      <c r="G903" s="29">
        <f t="shared" si="103"/>
        <v>0</v>
      </c>
      <c r="H903" s="42">
        <f t="shared" si="101"/>
        <v>0</v>
      </c>
      <c r="I903" s="43">
        <f t="shared" si="104"/>
        <v>0</v>
      </c>
      <c r="J903" s="42">
        <f t="shared" si="105"/>
        <v>44639</v>
      </c>
      <c r="K903" s="43">
        <f t="shared" si="106"/>
        <v>0</v>
      </c>
      <c r="L903">
        <f t="shared" si="107"/>
        <v>126</v>
      </c>
      <c r="M903">
        <f>IF($G903="","",COUNTIF($G$3:$G903, $G903))</f>
        <v>841</v>
      </c>
      <c r="N903">
        <f t="shared" si="102"/>
        <v>967</v>
      </c>
      <c r="O903"/>
      <c r="P903"/>
      <c r="Q903"/>
    </row>
    <row r="904" spans="2:17">
      <c r="B904" s="30">
        <f>資料貼入!A904</f>
        <v>44640</v>
      </c>
      <c r="C904" s="38">
        <f>資料貼入!A904</f>
        <v>44640</v>
      </c>
      <c r="D904" s="29">
        <f>資料貼入!B904</f>
        <v>0</v>
      </c>
      <c r="E904" s="29" cm="1">
        <f t="array" ref="E904">MovingDayDD($D$3:D904)</f>
        <v>-520486.24000000022</v>
      </c>
      <c r="F904" s="29">
        <f>IF(OR(C904&gt;總表!$B$30,C904=0),0,IF(E904=0,0,1+F903))</f>
        <v>12</v>
      </c>
      <c r="G904" s="29">
        <f t="shared" si="103"/>
        <v>0</v>
      </c>
      <c r="H904" s="42">
        <f t="shared" si="101"/>
        <v>0</v>
      </c>
      <c r="I904" s="43">
        <f t="shared" si="104"/>
        <v>0</v>
      </c>
      <c r="J904" s="42">
        <f t="shared" si="105"/>
        <v>44640</v>
      </c>
      <c r="K904" s="43">
        <f t="shared" si="106"/>
        <v>0</v>
      </c>
      <c r="L904">
        <f t="shared" si="107"/>
        <v>126</v>
      </c>
      <c r="M904">
        <f>IF($G904="","",COUNTIF($G$3:$G904, $G904))</f>
        <v>842</v>
      </c>
      <c r="N904">
        <f t="shared" si="102"/>
        <v>968</v>
      </c>
      <c r="O904"/>
      <c r="P904"/>
      <c r="Q904"/>
    </row>
    <row r="905" spans="2:17">
      <c r="B905" s="30">
        <f>資料貼入!A905</f>
        <v>44641</v>
      </c>
      <c r="C905" s="38">
        <f>資料貼入!A905</f>
        <v>44641</v>
      </c>
      <c r="D905" s="29">
        <f>資料貼入!B905</f>
        <v>3190.0900000000038</v>
      </c>
      <c r="E905" s="29" cm="1">
        <f t="array" ref="E905">MovingDayDD($D$3:D905)</f>
        <v>-517296.15000000037</v>
      </c>
      <c r="F905" s="29">
        <f>IF(OR(C905&gt;總表!$B$30,C905=0),0,IF(E905=0,0,1+F904))</f>
        <v>13</v>
      </c>
      <c r="G905" s="29">
        <f t="shared" si="103"/>
        <v>0</v>
      </c>
      <c r="H905" s="42">
        <f t="shared" si="101"/>
        <v>0</v>
      </c>
      <c r="I905" s="43">
        <f t="shared" si="104"/>
        <v>0</v>
      </c>
      <c r="J905" s="42">
        <f t="shared" si="105"/>
        <v>44641</v>
      </c>
      <c r="K905" s="43">
        <f t="shared" si="106"/>
        <v>0</v>
      </c>
      <c r="L905">
        <f t="shared" si="107"/>
        <v>126</v>
      </c>
      <c r="M905">
        <f>IF($G905="","",COUNTIF($G$3:$G905, $G905))</f>
        <v>843</v>
      </c>
      <c r="N905">
        <f t="shared" si="102"/>
        <v>969</v>
      </c>
      <c r="O905"/>
      <c r="P905"/>
      <c r="Q905"/>
    </row>
    <row r="906" spans="2:17">
      <c r="B906" s="30">
        <f>資料貼入!A906</f>
        <v>44642</v>
      </c>
      <c r="C906" s="38">
        <f>資料貼入!A906</f>
        <v>44642</v>
      </c>
      <c r="D906" s="29">
        <f>資料貼入!B906</f>
        <v>-1953.9899999999998</v>
      </c>
      <c r="E906" s="29" cm="1">
        <f t="array" ref="E906">MovingDayDD($D$3:D906)</f>
        <v>-519250.1400000006</v>
      </c>
      <c r="F906" s="29">
        <f>IF(OR(C906&gt;總表!$B$30,C906=0),0,IF(E906=0,0,1+F905))</f>
        <v>14</v>
      </c>
      <c r="G906" s="29">
        <f t="shared" si="103"/>
        <v>0</v>
      </c>
      <c r="H906" s="42">
        <f t="shared" si="101"/>
        <v>0</v>
      </c>
      <c r="I906" s="43">
        <f t="shared" si="104"/>
        <v>0</v>
      </c>
      <c r="J906" s="42">
        <f t="shared" si="105"/>
        <v>44642</v>
      </c>
      <c r="K906" s="43">
        <f t="shared" si="106"/>
        <v>0</v>
      </c>
      <c r="L906">
        <f t="shared" si="107"/>
        <v>126</v>
      </c>
      <c r="M906">
        <f>IF($G906="","",COUNTIF($G$3:$G906, $G906))</f>
        <v>844</v>
      </c>
      <c r="N906">
        <f t="shared" si="102"/>
        <v>970</v>
      </c>
      <c r="O906"/>
      <c r="P906"/>
      <c r="Q906"/>
    </row>
    <row r="907" spans="2:17">
      <c r="B907" s="30">
        <f>資料貼入!A907</f>
        <v>44643</v>
      </c>
      <c r="C907" s="38">
        <f>資料貼入!A907</f>
        <v>44643</v>
      </c>
      <c r="D907" s="29">
        <f>資料貼入!B907</f>
        <v>96019.28</v>
      </c>
      <c r="E907" s="29" cm="1">
        <f t="array" ref="E907">MovingDayDD($D$3:D907)</f>
        <v>-423230.86000000127</v>
      </c>
      <c r="F907" s="29">
        <f>IF(OR(C907&gt;總表!$B$30,C907=0),0,IF(E907=0,0,1+F906))</f>
        <v>15</v>
      </c>
      <c r="G907" s="29">
        <f t="shared" si="103"/>
        <v>0</v>
      </c>
      <c r="H907" s="42">
        <f t="shared" si="101"/>
        <v>0</v>
      </c>
      <c r="I907" s="43">
        <f t="shared" si="104"/>
        <v>0</v>
      </c>
      <c r="J907" s="42">
        <f t="shared" si="105"/>
        <v>44643</v>
      </c>
      <c r="K907" s="43">
        <f t="shared" si="106"/>
        <v>0</v>
      </c>
      <c r="L907">
        <f t="shared" si="107"/>
        <v>126</v>
      </c>
      <c r="M907">
        <f>IF($G907="","",COUNTIF($G$3:$G907, $G907))</f>
        <v>845</v>
      </c>
      <c r="N907">
        <f t="shared" si="102"/>
        <v>971</v>
      </c>
      <c r="O907"/>
      <c r="P907"/>
      <c r="Q907"/>
    </row>
    <row r="908" spans="2:17">
      <c r="B908" s="30">
        <f>資料貼入!A908</f>
        <v>44644</v>
      </c>
      <c r="C908" s="38">
        <f>資料貼入!A908</f>
        <v>44644</v>
      </c>
      <c r="D908" s="29">
        <f>資料貼入!B908</f>
        <v>-35968.869999999995</v>
      </c>
      <c r="E908" s="29" cm="1">
        <f t="array" ref="E908">MovingDayDD($D$3:D908)</f>
        <v>-459199.73000000045</v>
      </c>
      <c r="F908" s="29">
        <f>IF(OR(C908&gt;總表!$B$30,C908=0),0,IF(E908=0,0,1+F907))</f>
        <v>16</v>
      </c>
      <c r="G908" s="29">
        <f t="shared" si="103"/>
        <v>0</v>
      </c>
      <c r="H908" s="42">
        <f t="shared" si="101"/>
        <v>0</v>
      </c>
      <c r="I908" s="43">
        <f t="shared" si="104"/>
        <v>0</v>
      </c>
      <c r="J908" s="42">
        <f t="shared" si="105"/>
        <v>44644</v>
      </c>
      <c r="K908" s="43">
        <f t="shared" si="106"/>
        <v>0</v>
      </c>
      <c r="L908">
        <f t="shared" si="107"/>
        <v>126</v>
      </c>
      <c r="M908">
        <f>IF($G908="","",COUNTIF($G$3:$G908, $G908))</f>
        <v>846</v>
      </c>
      <c r="N908">
        <f t="shared" si="102"/>
        <v>972</v>
      </c>
      <c r="O908"/>
      <c r="P908"/>
      <c r="Q908"/>
    </row>
    <row r="909" spans="2:17">
      <c r="B909" s="30">
        <f>資料貼入!A909</f>
        <v>44645</v>
      </c>
      <c r="C909" s="38">
        <f>資料貼入!A909</f>
        <v>44645</v>
      </c>
      <c r="D909" s="29">
        <f>資料貼入!B909</f>
        <v>-90243.8</v>
      </c>
      <c r="E909" s="29" cm="1">
        <f t="array" ref="E909">MovingDayDD($D$3:D909)</f>
        <v>-549443.53000000119</v>
      </c>
      <c r="F909" s="29">
        <f>IF(OR(C909&gt;總表!$B$30,C909=0),0,IF(E909=0,0,1+F908))</f>
        <v>17</v>
      </c>
      <c r="G909" s="29">
        <f t="shared" si="103"/>
        <v>0</v>
      </c>
      <c r="H909" s="42">
        <f t="shared" si="101"/>
        <v>0</v>
      </c>
      <c r="I909" s="43">
        <f t="shared" si="104"/>
        <v>0</v>
      </c>
      <c r="J909" s="42">
        <f t="shared" si="105"/>
        <v>44645</v>
      </c>
      <c r="K909" s="43">
        <f t="shared" si="106"/>
        <v>0</v>
      </c>
      <c r="L909">
        <f t="shared" si="107"/>
        <v>126</v>
      </c>
      <c r="M909">
        <f>IF($G909="","",COUNTIF($G$3:$G909, $G909))</f>
        <v>847</v>
      </c>
      <c r="N909">
        <f t="shared" si="102"/>
        <v>973</v>
      </c>
      <c r="O909"/>
      <c r="P909"/>
      <c r="Q909"/>
    </row>
    <row r="910" spans="2:17">
      <c r="B910" s="30">
        <f>資料貼入!A910</f>
        <v>44646</v>
      </c>
      <c r="C910" s="38">
        <f>資料貼入!A910</f>
        <v>44646</v>
      </c>
      <c r="D910" s="29">
        <f>資料貼入!B910</f>
        <v>0</v>
      </c>
      <c r="E910" s="29" cm="1">
        <f t="array" ref="E910">MovingDayDD($D$3:D910)</f>
        <v>-549443.53000000119</v>
      </c>
      <c r="F910" s="29">
        <f>IF(OR(C910&gt;總表!$B$30,C910=0),0,IF(E910=0,0,1+F909))</f>
        <v>18</v>
      </c>
      <c r="G910" s="29">
        <f t="shared" si="103"/>
        <v>0</v>
      </c>
      <c r="H910" s="42">
        <f t="shared" si="101"/>
        <v>0</v>
      </c>
      <c r="I910" s="43">
        <f t="shared" si="104"/>
        <v>0</v>
      </c>
      <c r="J910" s="42">
        <f t="shared" si="105"/>
        <v>44646</v>
      </c>
      <c r="K910" s="43">
        <f t="shared" si="106"/>
        <v>0</v>
      </c>
      <c r="L910">
        <f t="shared" si="107"/>
        <v>126</v>
      </c>
      <c r="M910">
        <f>IF($G910="","",COUNTIF($G$3:$G910, $G910))</f>
        <v>848</v>
      </c>
      <c r="N910">
        <f t="shared" si="102"/>
        <v>974</v>
      </c>
      <c r="O910"/>
      <c r="P910"/>
      <c r="Q910"/>
    </row>
    <row r="911" spans="2:17">
      <c r="B911" s="30">
        <f>資料貼入!A911</f>
        <v>44647</v>
      </c>
      <c r="C911" s="38">
        <f>資料貼入!A911</f>
        <v>44647</v>
      </c>
      <c r="D911" s="29">
        <f>資料貼入!B911</f>
        <v>0</v>
      </c>
      <c r="E911" s="29" cm="1">
        <f t="array" ref="E911">MovingDayDD($D$3:D911)</f>
        <v>-549443.53000000119</v>
      </c>
      <c r="F911" s="29">
        <f>IF(OR(C911&gt;總表!$B$30,C911=0),0,IF(E911=0,0,1+F910))</f>
        <v>19</v>
      </c>
      <c r="G911" s="29">
        <f t="shared" si="103"/>
        <v>0</v>
      </c>
      <c r="H911" s="42">
        <f t="shared" si="101"/>
        <v>0</v>
      </c>
      <c r="I911" s="43">
        <f t="shared" si="104"/>
        <v>0</v>
      </c>
      <c r="J911" s="42">
        <f t="shared" si="105"/>
        <v>44647</v>
      </c>
      <c r="K911" s="43">
        <f t="shared" si="106"/>
        <v>0</v>
      </c>
      <c r="L911">
        <f t="shared" si="107"/>
        <v>126</v>
      </c>
      <c r="M911">
        <f>IF($G911="","",COUNTIF($G$3:$G911, $G911))</f>
        <v>849</v>
      </c>
      <c r="N911">
        <f t="shared" si="102"/>
        <v>975</v>
      </c>
      <c r="O911"/>
      <c r="P911"/>
      <c r="Q911"/>
    </row>
    <row r="912" spans="2:17">
      <c r="B912" s="30">
        <f>資料貼入!A912</f>
        <v>44648</v>
      </c>
      <c r="C912" s="38">
        <f>資料貼入!A912</f>
        <v>44648</v>
      </c>
      <c r="D912" s="29">
        <f>資料貼入!B912</f>
        <v>-145995.22</v>
      </c>
      <c r="E912" s="29" cm="1">
        <f t="array" ref="E912">MovingDayDD($D$3:D912)</f>
        <v>-695438.75000000186</v>
      </c>
      <c r="F912" s="29">
        <f>IF(OR(C912&gt;總表!$B$30,C912=0),0,IF(E912=0,0,1+F911))</f>
        <v>20</v>
      </c>
      <c r="G912" s="29">
        <f t="shared" si="103"/>
        <v>0</v>
      </c>
      <c r="H912" s="42">
        <f t="shared" si="101"/>
        <v>0</v>
      </c>
      <c r="I912" s="43">
        <f t="shared" si="104"/>
        <v>0</v>
      </c>
      <c r="J912" s="42">
        <f t="shared" si="105"/>
        <v>44648</v>
      </c>
      <c r="K912" s="43">
        <f t="shared" si="106"/>
        <v>0</v>
      </c>
      <c r="L912">
        <f t="shared" si="107"/>
        <v>126</v>
      </c>
      <c r="M912">
        <f>IF($G912="","",COUNTIF($G$3:$G912, $G912))</f>
        <v>850</v>
      </c>
      <c r="N912">
        <f t="shared" si="102"/>
        <v>976</v>
      </c>
      <c r="O912"/>
      <c r="P912"/>
      <c r="Q912"/>
    </row>
    <row r="913" spans="2:17">
      <c r="B913" s="30">
        <f>資料貼入!A913</f>
        <v>44649</v>
      </c>
      <c r="C913" s="38">
        <f>資料貼入!A913</f>
        <v>44649</v>
      </c>
      <c r="D913" s="29">
        <f>資料貼入!B913</f>
        <v>-96458.73</v>
      </c>
      <c r="E913" s="29" cm="1">
        <f t="array" ref="E913">MovingDayDD($D$3:D913)</f>
        <v>-791897.48000000231</v>
      </c>
      <c r="F913" s="29">
        <f>IF(OR(C913&gt;總表!$B$30,C913=0),0,IF(E913=0,0,1+F912))</f>
        <v>21</v>
      </c>
      <c r="G913" s="29">
        <f t="shared" si="103"/>
        <v>0</v>
      </c>
      <c r="H913" s="42">
        <f t="shared" si="101"/>
        <v>0</v>
      </c>
      <c r="I913" s="43">
        <f t="shared" si="104"/>
        <v>0</v>
      </c>
      <c r="J913" s="42">
        <f t="shared" si="105"/>
        <v>44649</v>
      </c>
      <c r="K913" s="43">
        <f t="shared" si="106"/>
        <v>0</v>
      </c>
      <c r="L913">
        <f t="shared" si="107"/>
        <v>126</v>
      </c>
      <c r="M913">
        <f>IF($G913="","",COUNTIF($G$3:$G913, $G913))</f>
        <v>851</v>
      </c>
      <c r="N913">
        <f t="shared" si="102"/>
        <v>977</v>
      </c>
      <c r="O913"/>
      <c r="P913"/>
      <c r="Q913"/>
    </row>
    <row r="914" spans="2:17">
      <c r="B914" s="30">
        <f>資料貼入!A914</f>
        <v>44650</v>
      </c>
      <c r="C914" s="38">
        <f>資料貼入!A914</f>
        <v>44650</v>
      </c>
      <c r="D914" s="29">
        <f>資料貼入!B914</f>
        <v>-73025.180000000008</v>
      </c>
      <c r="E914" s="29" cm="1">
        <f t="array" ref="E914">MovingDayDD($D$3:D914)</f>
        <v>-864922.66000000201</v>
      </c>
      <c r="F914" s="29">
        <f>IF(OR(C914&gt;總表!$B$30,C914=0),0,IF(E914=0,0,1+F913))</f>
        <v>22</v>
      </c>
      <c r="G914" s="29">
        <f t="shared" si="103"/>
        <v>0</v>
      </c>
      <c r="H914" s="42">
        <f t="shared" si="101"/>
        <v>0</v>
      </c>
      <c r="I914" s="43">
        <f t="shared" si="104"/>
        <v>0</v>
      </c>
      <c r="J914" s="42">
        <f t="shared" si="105"/>
        <v>44650</v>
      </c>
      <c r="K914" s="43">
        <f t="shared" si="106"/>
        <v>0</v>
      </c>
      <c r="L914">
        <f t="shared" si="107"/>
        <v>126</v>
      </c>
      <c r="M914">
        <f>IF($G914="","",COUNTIF($G$3:$G914, $G914))</f>
        <v>852</v>
      </c>
      <c r="N914">
        <f t="shared" si="102"/>
        <v>978</v>
      </c>
      <c r="O914"/>
      <c r="P914"/>
      <c r="Q914"/>
    </row>
    <row r="915" spans="2:17">
      <c r="B915" s="30">
        <f>資料貼入!A915</f>
        <v>44651</v>
      </c>
      <c r="C915" s="38">
        <f>資料貼入!A915</f>
        <v>44651</v>
      </c>
      <c r="D915" s="29">
        <f>資料貼入!B915</f>
        <v>-41986.18</v>
      </c>
      <c r="E915" s="29" cm="1">
        <f t="array" ref="E915">MovingDayDD($D$3:D915)</f>
        <v>-906908.84000000171</v>
      </c>
      <c r="F915" s="29">
        <f>IF(OR(C915&gt;總表!$B$30,C915=0),0,IF(E915=0,0,1+F914))</f>
        <v>23</v>
      </c>
      <c r="G915" s="29">
        <f t="shared" si="103"/>
        <v>0</v>
      </c>
      <c r="H915" s="42">
        <f t="shared" si="101"/>
        <v>0</v>
      </c>
      <c r="I915" s="43">
        <f t="shared" si="104"/>
        <v>0</v>
      </c>
      <c r="J915" s="42">
        <f t="shared" si="105"/>
        <v>44651</v>
      </c>
      <c r="K915" s="43">
        <f t="shared" si="106"/>
        <v>0</v>
      </c>
      <c r="L915">
        <f t="shared" si="107"/>
        <v>126</v>
      </c>
      <c r="M915">
        <f>IF($G915="","",COUNTIF($G$3:$G915, $G915))</f>
        <v>853</v>
      </c>
      <c r="N915">
        <f t="shared" si="102"/>
        <v>979</v>
      </c>
      <c r="O915"/>
      <c r="P915"/>
      <c r="Q915"/>
    </row>
    <row r="916" spans="2:17">
      <c r="B916" s="30">
        <f>資料貼入!A916</f>
        <v>44652</v>
      </c>
      <c r="C916" s="38">
        <f>資料貼入!A916</f>
        <v>44652</v>
      </c>
      <c r="D916" s="29">
        <f>資料貼入!B916</f>
        <v>-74929.56</v>
      </c>
      <c r="E916" s="29" cm="1">
        <f t="array" ref="E916">MovingDayDD($D$3:D916)</f>
        <v>-981838.40000000224</v>
      </c>
      <c r="F916" s="29">
        <f>IF(OR(C916&gt;總表!$B$30,C916=0),0,IF(E916=0,0,1+F915))</f>
        <v>24</v>
      </c>
      <c r="G916" s="29">
        <f t="shared" si="103"/>
        <v>0</v>
      </c>
      <c r="H916" s="42">
        <f t="shared" si="101"/>
        <v>0</v>
      </c>
      <c r="I916" s="43">
        <f t="shared" si="104"/>
        <v>0</v>
      </c>
      <c r="J916" s="42">
        <f t="shared" si="105"/>
        <v>44652</v>
      </c>
      <c r="K916" s="43">
        <f t="shared" si="106"/>
        <v>0</v>
      </c>
      <c r="L916">
        <f t="shared" si="107"/>
        <v>126</v>
      </c>
      <c r="M916">
        <f>IF($G916="","",COUNTIF($G$3:$G916, $G916))</f>
        <v>854</v>
      </c>
      <c r="N916">
        <f t="shared" si="102"/>
        <v>980</v>
      </c>
      <c r="O916"/>
      <c r="P916"/>
      <c r="Q916"/>
    </row>
    <row r="917" spans="2:17">
      <c r="B917" s="30">
        <f>資料貼入!A917</f>
        <v>44653</v>
      </c>
      <c r="C917" s="38">
        <f>資料貼入!A917</f>
        <v>44653</v>
      </c>
      <c r="D917" s="29">
        <f>資料貼入!B917</f>
        <v>0</v>
      </c>
      <c r="E917" s="29" cm="1">
        <f t="array" ref="E917">MovingDayDD($D$3:D917)</f>
        <v>-981838.40000000224</v>
      </c>
      <c r="F917" s="29">
        <f>IF(OR(C917&gt;總表!$B$30,C917=0),0,IF(E917=0,0,1+F916))</f>
        <v>25</v>
      </c>
      <c r="G917" s="29">
        <f t="shared" si="103"/>
        <v>0</v>
      </c>
      <c r="H917" s="42">
        <f t="shared" si="101"/>
        <v>0</v>
      </c>
      <c r="I917" s="43">
        <f t="shared" si="104"/>
        <v>0</v>
      </c>
      <c r="J917" s="42">
        <f t="shared" si="105"/>
        <v>44653</v>
      </c>
      <c r="K917" s="43">
        <f t="shared" si="106"/>
        <v>0</v>
      </c>
      <c r="L917">
        <f t="shared" si="107"/>
        <v>126</v>
      </c>
      <c r="M917">
        <f>IF($G917="","",COUNTIF($G$3:$G917, $G917))</f>
        <v>855</v>
      </c>
      <c r="N917">
        <f t="shared" si="102"/>
        <v>981</v>
      </c>
      <c r="O917"/>
      <c r="P917"/>
      <c r="Q917"/>
    </row>
    <row r="918" spans="2:17">
      <c r="B918" s="30">
        <f>資料貼入!A918</f>
        <v>44654</v>
      </c>
      <c r="C918" s="38">
        <f>資料貼入!A918</f>
        <v>44654</v>
      </c>
      <c r="D918" s="29">
        <f>資料貼入!B918</f>
        <v>0</v>
      </c>
      <c r="E918" s="29" cm="1">
        <f t="array" ref="E918">MovingDayDD($D$3:D918)</f>
        <v>-981838.40000000224</v>
      </c>
      <c r="F918" s="29">
        <f>IF(OR(C918&gt;總表!$B$30,C918=0),0,IF(E918=0,0,1+F917))</f>
        <v>26</v>
      </c>
      <c r="G918" s="29">
        <f t="shared" si="103"/>
        <v>0</v>
      </c>
      <c r="H918" s="42">
        <f t="shared" si="101"/>
        <v>0</v>
      </c>
      <c r="I918" s="43">
        <f t="shared" si="104"/>
        <v>0</v>
      </c>
      <c r="J918" s="42">
        <f t="shared" si="105"/>
        <v>44654</v>
      </c>
      <c r="K918" s="43">
        <f t="shared" si="106"/>
        <v>0</v>
      </c>
      <c r="L918">
        <f t="shared" si="107"/>
        <v>126</v>
      </c>
      <c r="M918">
        <f>IF($G918="","",COUNTIF($G$3:$G918, $G918))</f>
        <v>856</v>
      </c>
      <c r="N918">
        <f t="shared" si="102"/>
        <v>982</v>
      </c>
      <c r="O918"/>
      <c r="P918"/>
      <c r="Q918"/>
    </row>
    <row r="919" spans="2:17">
      <c r="B919" s="30">
        <f>資料貼入!A919</f>
        <v>44655</v>
      </c>
      <c r="C919" s="38">
        <f>資料貼入!A919</f>
        <v>44655</v>
      </c>
      <c r="D919" s="29">
        <f>資料貼入!B919</f>
        <v>0</v>
      </c>
      <c r="E919" s="29" cm="1">
        <f t="array" ref="E919">MovingDayDD($D$3:D919)</f>
        <v>-981838.40000000224</v>
      </c>
      <c r="F919" s="29">
        <f>IF(OR(C919&gt;總表!$B$30,C919=0),0,IF(E919=0,0,1+F918))</f>
        <v>27</v>
      </c>
      <c r="G919" s="29">
        <f t="shared" si="103"/>
        <v>0</v>
      </c>
      <c r="H919" s="42">
        <f t="shared" si="101"/>
        <v>0</v>
      </c>
      <c r="I919" s="43">
        <f t="shared" si="104"/>
        <v>0</v>
      </c>
      <c r="J919" s="42">
        <f t="shared" si="105"/>
        <v>44655</v>
      </c>
      <c r="K919" s="43">
        <f t="shared" si="106"/>
        <v>0</v>
      </c>
      <c r="L919">
        <f t="shared" si="107"/>
        <v>126</v>
      </c>
      <c r="M919">
        <f>IF($G919="","",COUNTIF($G$3:$G919, $G919))</f>
        <v>857</v>
      </c>
      <c r="N919">
        <f t="shared" si="102"/>
        <v>983</v>
      </c>
      <c r="O919"/>
      <c r="P919"/>
      <c r="Q919"/>
    </row>
    <row r="920" spans="2:17">
      <c r="B920" s="30">
        <f>資料貼入!A920</f>
        <v>44656</v>
      </c>
      <c r="C920" s="38">
        <f>資料貼入!A920</f>
        <v>44656</v>
      </c>
      <c r="D920" s="29">
        <f>資料貼入!B920</f>
        <v>0</v>
      </c>
      <c r="E920" s="29" cm="1">
        <f t="array" ref="E920">MovingDayDD($D$3:D920)</f>
        <v>-981838.40000000224</v>
      </c>
      <c r="F920" s="29">
        <f>IF(OR(C920&gt;總表!$B$30,C920=0),0,IF(E920=0,0,1+F919))</f>
        <v>28</v>
      </c>
      <c r="G920" s="29">
        <f t="shared" si="103"/>
        <v>0</v>
      </c>
      <c r="H920" s="42">
        <f t="shared" si="101"/>
        <v>0</v>
      </c>
      <c r="I920" s="43">
        <f t="shared" si="104"/>
        <v>0</v>
      </c>
      <c r="J920" s="42">
        <f t="shared" si="105"/>
        <v>44656</v>
      </c>
      <c r="K920" s="43">
        <f t="shared" si="106"/>
        <v>0</v>
      </c>
      <c r="L920">
        <f t="shared" si="107"/>
        <v>126</v>
      </c>
      <c r="M920">
        <f>IF($G920="","",COUNTIF($G$3:$G920, $G920))</f>
        <v>858</v>
      </c>
      <c r="N920">
        <f t="shared" si="102"/>
        <v>984</v>
      </c>
      <c r="O920"/>
      <c r="P920"/>
      <c r="Q920"/>
    </row>
    <row r="921" spans="2:17">
      <c r="B921" s="30">
        <f>資料貼入!A921</f>
        <v>44657</v>
      </c>
      <c r="C921" s="38">
        <f>資料貼入!A921</f>
        <v>44657</v>
      </c>
      <c r="D921" s="29">
        <f>資料貼入!B921</f>
        <v>-75499.62</v>
      </c>
      <c r="E921" s="29" cm="1">
        <f t="array" ref="E921">MovingDayDD($D$3:D921)</f>
        <v>-1057338.0200000014</v>
      </c>
      <c r="F921" s="29">
        <f>IF(OR(C921&gt;總表!$B$30,C921=0),0,IF(E921=0,0,1+F920))</f>
        <v>29</v>
      </c>
      <c r="G921" s="29">
        <f t="shared" si="103"/>
        <v>0</v>
      </c>
      <c r="H921" s="42">
        <f t="shared" si="101"/>
        <v>0</v>
      </c>
      <c r="I921" s="43">
        <f t="shared" si="104"/>
        <v>0</v>
      </c>
      <c r="J921" s="42">
        <f t="shared" si="105"/>
        <v>44657</v>
      </c>
      <c r="K921" s="43">
        <f t="shared" si="106"/>
        <v>0</v>
      </c>
      <c r="L921">
        <f t="shared" si="107"/>
        <v>126</v>
      </c>
      <c r="M921">
        <f>IF($G921="","",COUNTIF($G$3:$G921, $G921))</f>
        <v>859</v>
      </c>
      <c r="N921">
        <f t="shared" si="102"/>
        <v>985</v>
      </c>
      <c r="O921"/>
      <c r="P921"/>
      <c r="Q921"/>
    </row>
    <row r="922" spans="2:17">
      <c r="B922" s="30">
        <f>資料貼入!A922</f>
        <v>44658</v>
      </c>
      <c r="C922" s="38">
        <f>資料貼入!A922</f>
        <v>44658</v>
      </c>
      <c r="D922" s="29">
        <f>資料貼入!B922</f>
        <v>286687.88</v>
      </c>
      <c r="E922" s="29" cm="1">
        <f t="array" ref="E922">MovingDayDD($D$3:D922)</f>
        <v>-770650.1400000006</v>
      </c>
      <c r="F922" s="29">
        <f>IF(OR(C922&gt;總表!$B$30,C922=0),0,IF(E922=0,0,1+F921))</f>
        <v>30</v>
      </c>
      <c r="G922" s="29">
        <f t="shared" si="103"/>
        <v>0</v>
      </c>
      <c r="H922" s="42">
        <f t="shared" si="101"/>
        <v>0</v>
      </c>
      <c r="I922" s="43">
        <f t="shared" si="104"/>
        <v>0</v>
      </c>
      <c r="J922" s="42">
        <f t="shared" si="105"/>
        <v>44658</v>
      </c>
      <c r="K922" s="43">
        <f t="shared" si="106"/>
        <v>0</v>
      </c>
      <c r="L922">
        <f t="shared" si="107"/>
        <v>126</v>
      </c>
      <c r="M922">
        <f>IF($G922="","",COUNTIF($G$3:$G922, $G922))</f>
        <v>860</v>
      </c>
      <c r="N922">
        <f t="shared" si="102"/>
        <v>986</v>
      </c>
      <c r="O922"/>
      <c r="P922"/>
      <c r="Q922"/>
    </row>
    <row r="923" spans="2:17">
      <c r="B923" s="30">
        <f>資料貼入!A923</f>
        <v>44659</v>
      </c>
      <c r="C923" s="38">
        <f>資料貼入!A923</f>
        <v>44659</v>
      </c>
      <c r="D923" s="29">
        <f>資料貼入!B923</f>
        <v>-57865.53</v>
      </c>
      <c r="E923" s="29" cm="1">
        <f t="array" ref="E923">MovingDayDD($D$3:D923)</f>
        <v>-828515.66999999993</v>
      </c>
      <c r="F923" s="29">
        <f>IF(OR(C923&gt;總表!$B$30,C923=0),0,IF(E923=0,0,1+F922))</f>
        <v>31</v>
      </c>
      <c r="G923" s="29">
        <f t="shared" si="103"/>
        <v>0</v>
      </c>
      <c r="H923" s="42">
        <f t="shared" si="101"/>
        <v>0</v>
      </c>
      <c r="I923" s="43">
        <f t="shared" si="104"/>
        <v>0</v>
      </c>
      <c r="J923" s="42">
        <f t="shared" si="105"/>
        <v>44659</v>
      </c>
      <c r="K923" s="43">
        <f t="shared" si="106"/>
        <v>0</v>
      </c>
      <c r="L923">
        <f t="shared" si="107"/>
        <v>126</v>
      </c>
      <c r="M923">
        <f>IF($G923="","",COUNTIF($G$3:$G923, $G923))</f>
        <v>861</v>
      </c>
      <c r="N923">
        <f t="shared" si="102"/>
        <v>987</v>
      </c>
      <c r="O923"/>
      <c r="P923"/>
      <c r="Q923"/>
    </row>
    <row r="924" spans="2:17">
      <c r="B924" s="30">
        <f>資料貼入!A924</f>
        <v>44660</v>
      </c>
      <c r="C924" s="38">
        <f>資料貼入!A924</f>
        <v>44660</v>
      </c>
      <c r="D924" s="29">
        <f>資料貼入!B924</f>
        <v>0</v>
      </c>
      <c r="E924" s="29" cm="1">
        <f t="array" ref="E924">MovingDayDD($D$3:D924)</f>
        <v>-828515.66999999993</v>
      </c>
      <c r="F924" s="29">
        <f>IF(OR(C924&gt;總表!$B$30,C924=0),0,IF(E924=0,0,1+F923))</f>
        <v>32</v>
      </c>
      <c r="G924" s="29">
        <f t="shared" si="103"/>
        <v>0</v>
      </c>
      <c r="H924" s="42">
        <f t="shared" si="101"/>
        <v>0</v>
      </c>
      <c r="I924" s="43">
        <f t="shared" si="104"/>
        <v>0</v>
      </c>
      <c r="J924" s="42">
        <f t="shared" si="105"/>
        <v>44660</v>
      </c>
      <c r="K924" s="43">
        <f t="shared" si="106"/>
        <v>0</v>
      </c>
      <c r="L924">
        <f t="shared" si="107"/>
        <v>126</v>
      </c>
      <c r="M924">
        <f>IF($G924="","",COUNTIF($G$3:$G924, $G924))</f>
        <v>862</v>
      </c>
      <c r="N924">
        <f t="shared" si="102"/>
        <v>988</v>
      </c>
      <c r="O924"/>
      <c r="P924"/>
      <c r="Q924"/>
    </row>
    <row r="925" spans="2:17">
      <c r="B925" s="30">
        <f>資料貼入!A925</f>
        <v>44661</v>
      </c>
      <c r="C925" s="38">
        <f>資料貼入!A925</f>
        <v>44661</v>
      </c>
      <c r="D925" s="29">
        <f>資料貼入!B925</f>
        <v>0</v>
      </c>
      <c r="E925" s="29" cm="1">
        <f t="array" ref="E925">MovingDayDD($D$3:D925)</f>
        <v>-828515.66999999993</v>
      </c>
      <c r="F925" s="29">
        <f>IF(OR(C925&gt;總表!$B$30,C925=0),0,IF(E925=0,0,1+F924))</f>
        <v>33</v>
      </c>
      <c r="G925" s="29">
        <f t="shared" si="103"/>
        <v>0</v>
      </c>
      <c r="H925" s="42">
        <f t="shared" si="101"/>
        <v>0</v>
      </c>
      <c r="I925" s="43">
        <f t="shared" si="104"/>
        <v>0</v>
      </c>
      <c r="J925" s="42">
        <f t="shared" si="105"/>
        <v>44661</v>
      </c>
      <c r="K925" s="43">
        <f t="shared" si="106"/>
        <v>0</v>
      </c>
      <c r="L925">
        <f t="shared" si="107"/>
        <v>126</v>
      </c>
      <c r="M925">
        <f>IF($G925="","",COUNTIF($G$3:$G925, $G925))</f>
        <v>863</v>
      </c>
      <c r="N925">
        <f t="shared" si="102"/>
        <v>989</v>
      </c>
      <c r="O925"/>
      <c r="P925"/>
      <c r="Q925"/>
    </row>
    <row r="926" spans="2:17">
      <c r="B926" s="30">
        <f>資料貼入!A926</f>
        <v>44662</v>
      </c>
      <c r="C926" s="38">
        <f>資料貼入!A926</f>
        <v>44662</v>
      </c>
      <c r="D926" s="29">
        <f>資料貼入!B926</f>
        <v>185804.71000000002</v>
      </c>
      <c r="E926" s="29" cm="1">
        <f t="array" ref="E926">MovingDayDD($D$3:D926)</f>
        <v>-642710.95999999903</v>
      </c>
      <c r="F926" s="29">
        <f>IF(OR(C926&gt;總表!$B$30,C926=0),0,IF(E926=0,0,1+F925))</f>
        <v>34</v>
      </c>
      <c r="G926" s="29">
        <f t="shared" si="103"/>
        <v>0</v>
      </c>
      <c r="H926" s="42">
        <f t="shared" si="101"/>
        <v>0</v>
      </c>
      <c r="I926" s="43">
        <f t="shared" si="104"/>
        <v>0</v>
      </c>
      <c r="J926" s="42">
        <f t="shared" si="105"/>
        <v>44662</v>
      </c>
      <c r="K926" s="43">
        <f t="shared" si="106"/>
        <v>0</v>
      </c>
      <c r="L926">
        <f t="shared" si="107"/>
        <v>126</v>
      </c>
      <c r="M926">
        <f>IF($G926="","",COUNTIF($G$3:$G926, $G926))</f>
        <v>864</v>
      </c>
      <c r="N926">
        <f t="shared" si="102"/>
        <v>990</v>
      </c>
      <c r="O926"/>
      <c r="P926"/>
      <c r="Q926"/>
    </row>
    <row r="927" spans="2:17">
      <c r="B927" s="30">
        <f>資料貼入!A927</f>
        <v>44663</v>
      </c>
      <c r="C927" s="38">
        <f>資料貼入!A927</f>
        <v>44663</v>
      </c>
      <c r="D927" s="29">
        <f>資料貼入!B927</f>
        <v>-13784.630000000001</v>
      </c>
      <c r="E927" s="29" cm="1">
        <f t="array" ref="E927">MovingDayDD($D$3:D927)</f>
        <v>-656495.58999999985</v>
      </c>
      <c r="F927" s="29">
        <f>IF(OR(C927&gt;總表!$B$30,C927=0),0,IF(E927=0,0,1+F926))</f>
        <v>35</v>
      </c>
      <c r="G927" s="29">
        <f t="shared" si="103"/>
        <v>0</v>
      </c>
      <c r="H927" s="42">
        <f t="shared" si="101"/>
        <v>0</v>
      </c>
      <c r="I927" s="43">
        <f t="shared" si="104"/>
        <v>0</v>
      </c>
      <c r="J927" s="42">
        <f t="shared" si="105"/>
        <v>44663</v>
      </c>
      <c r="K927" s="43">
        <f t="shared" si="106"/>
        <v>0</v>
      </c>
      <c r="L927">
        <f t="shared" si="107"/>
        <v>126</v>
      </c>
      <c r="M927">
        <f>IF($G927="","",COUNTIF($G$3:$G927, $G927))</f>
        <v>865</v>
      </c>
      <c r="N927">
        <f t="shared" si="102"/>
        <v>991</v>
      </c>
      <c r="O927"/>
      <c r="P927"/>
      <c r="Q927"/>
    </row>
    <row r="928" spans="2:17">
      <c r="B928" s="30">
        <f>資料貼入!A928</f>
        <v>44664</v>
      </c>
      <c r="C928" s="38">
        <f>資料貼入!A928</f>
        <v>44664</v>
      </c>
      <c r="D928" s="29">
        <f>資料貼入!B928</f>
        <v>36341.070000000007</v>
      </c>
      <c r="E928" s="29" cm="1">
        <f t="array" ref="E928">MovingDayDD($D$3:D928)</f>
        <v>-620154.51999999955</v>
      </c>
      <c r="F928" s="29">
        <f>IF(OR(C928&gt;總表!$B$30,C928=0),0,IF(E928=0,0,1+F927))</f>
        <v>36</v>
      </c>
      <c r="G928" s="29">
        <f t="shared" si="103"/>
        <v>0</v>
      </c>
      <c r="H928" s="42">
        <f t="shared" si="101"/>
        <v>0</v>
      </c>
      <c r="I928" s="43">
        <f t="shared" si="104"/>
        <v>0</v>
      </c>
      <c r="J928" s="42">
        <f t="shared" si="105"/>
        <v>44664</v>
      </c>
      <c r="K928" s="43">
        <f t="shared" si="106"/>
        <v>0</v>
      </c>
      <c r="L928">
        <f t="shared" si="107"/>
        <v>126</v>
      </c>
      <c r="M928">
        <f>IF($G928="","",COUNTIF($G$3:$G928, $G928))</f>
        <v>866</v>
      </c>
      <c r="N928">
        <f t="shared" si="102"/>
        <v>992</v>
      </c>
      <c r="O928"/>
      <c r="P928"/>
      <c r="Q928"/>
    </row>
    <row r="929" spans="2:17">
      <c r="B929" s="30">
        <f>資料貼入!A929</f>
        <v>44665</v>
      </c>
      <c r="C929" s="38">
        <f>資料貼入!A929</f>
        <v>44665</v>
      </c>
      <c r="D929" s="29">
        <f>資料貼入!B929</f>
        <v>-10994.64</v>
      </c>
      <c r="E929" s="29" cm="1">
        <f t="array" ref="E929">MovingDayDD($D$3:D929)</f>
        <v>-631149.16000000015</v>
      </c>
      <c r="F929" s="29">
        <f>IF(OR(C929&gt;總表!$B$30,C929=0),0,IF(E929=0,0,1+F928))</f>
        <v>37</v>
      </c>
      <c r="G929" s="29">
        <f t="shared" si="103"/>
        <v>0</v>
      </c>
      <c r="H929" s="42">
        <f t="shared" si="101"/>
        <v>0</v>
      </c>
      <c r="I929" s="43">
        <f t="shared" si="104"/>
        <v>0</v>
      </c>
      <c r="J929" s="42">
        <f t="shared" si="105"/>
        <v>44665</v>
      </c>
      <c r="K929" s="43">
        <f t="shared" si="106"/>
        <v>0</v>
      </c>
      <c r="L929">
        <f t="shared" si="107"/>
        <v>126</v>
      </c>
      <c r="M929">
        <f>IF($G929="","",COUNTIF($G$3:$G929, $G929))</f>
        <v>867</v>
      </c>
      <c r="N929">
        <f t="shared" si="102"/>
        <v>993</v>
      </c>
      <c r="O929"/>
      <c r="P929"/>
      <c r="Q929"/>
    </row>
    <row r="930" spans="2:17">
      <c r="B930" s="30">
        <f>資料貼入!A930</f>
        <v>44666</v>
      </c>
      <c r="C930" s="38">
        <f>資料貼入!A930</f>
        <v>44666</v>
      </c>
      <c r="D930" s="29">
        <f>資料貼入!B930</f>
        <v>37241.719999999987</v>
      </c>
      <c r="E930" s="29" cm="1">
        <f t="array" ref="E930">MovingDayDD($D$3:D930)</f>
        <v>-593907.43999999948</v>
      </c>
      <c r="F930" s="29">
        <f>IF(OR(C930&gt;總表!$B$30,C930=0),0,IF(E930=0,0,1+F929))</f>
        <v>38</v>
      </c>
      <c r="G930" s="29">
        <f t="shared" si="103"/>
        <v>0</v>
      </c>
      <c r="H930" s="42">
        <f t="shared" si="101"/>
        <v>0</v>
      </c>
      <c r="I930" s="43">
        <f t="shared" si="104"/>
        <v>0</v>
      </c>
      <c r="J930" s="42">
        <f t="shared" si="105"/>
        <v>44666</v>
      </c>
      <c r="K930" s="43">
        <f t="shared" si="106"/>
        <v>0</v>
      </c>
      <c r="L930">
        <f t="shared" si="107"/>
        <v>126</v>
      </c>
      <c r="M930">
        <f>IF($G930="","",COUNTIF($G$3:$G930, $G930))</f>
        <v>868</v>
      </c>
      <c r="N930">
        <f t="shared" si="102"/>
        <v>994</v>
      </c>
      <c r="O930"/>
      <c r="P930"/>
      <c r="Q930"/>
    </row>
    <row r="931" spans="2:17">
      <c r="B931" s="30">
        <f>資料貼入!A931</f>
        <v>44667</v>
      </c>
      <c r="C931" s="38">
        <f>資料貼入!A931</f>
        <v>44667</v>
      </c>
      <c r="D931" s="29">
        <f>資料貼入!B931</f>
        <v>0</v>
      </c>
      <c r="E931" s="29" cm="1">
        <f t="array" ref="E931">MovingDayDD($D$3:D931)</f>
        <v>-593907.43999999948</v>
      </c>
      <c r="F931" s="29">
        <f>IF(OR(C931&gt;總表!$B$30,C931=0),0,IF(E931=0,0,1+F930))</f>
        <v>39</v>
      </c>
      <c r="G931" s="29">
        <f t="shared" si="103"/>
        <v>0</v>
      </c>
      <c r="H931" s="42">
        <f t="shared" si="101"/>
        <v>0</v>
      </c>
      <c r="I931" s="43">
        <f t="shared" si="104"/>
        <v>0</v>
      </c>
      <c r="J931" s="42">
        <f t="shared" si="105"/>
        <v>44667</v>
      </c>
      <c r="K931" s="43">
        <f t="shared" si="106"/>
        <v>0</v>
      </c>
      <c r="L931">
        <f t="shared" si="107"/>
        <v>126</v>
      </c>
      <c r="M931">
        <f>IF($G931="","",COUNTIF($G$3:$G931, $G931))</f>
        <v>869</v>
      </c>
      <c r="N931">
        <f t="shared" si="102"/>
        <v>995</v>
      </c>
      <c r="O931"/>
      <c r="P931"/>
      <c r="Q931"/>
    </row>
    <row r="932" spans="2:17">
      <c r="B932" s="30">
        <f>資料貼入!A932</f>
        <v>44668</v>
      </c>
      <c r="C932" s="38">
        <f>資料貼入!A932</f>
        <v>44668</v>
      </c>
      <c r="D932" s="29">
        <f>資料貼入!B932</f>
        <v>0</v>
      </c>
      <c r="E932" s="29" cm="1">
        <f t="array" ref="E932">MovingDayDD($D$3:D932)</f>
        <v>-593907.43999999948</v>
      </c>
      <c r="F932" s="29">
        <f>IF(OR(C932&gt;總表!$B$30,C932=0),0,IF(E932=0,0,1+F931))</f>
        <v>40</v>
      </c>
      <c r="G932" s="29">
        <f t="shared" si="103"/>
        <v>0</v>
      </c>
      <c r="H932" s="42">
        <f t="shared" si="101"/>
        <v>0</v>
      </c>
      <c r="I932" s="43">
        <f t="shared" si="104"/>
        <v>0</v>
      </c>
      <c r="J932" s="42">
        <f t="shared" si="105"/>
        <v>44668</v>
      </c>
      <c r="K932" s="43">
        <f t="shared" si="106"/>
        <v>0</v>
      </c>
      <c r="L932">
        <f t="shared" si="107"/>
        <v>126</v>
      </c>
      <c r="M932">
        <f>IF($G932="","",COUNTIF($G$3:$G932, $G932))</f>
        <v>870</v>
      </c>
      <c r="N932">
        <f t="shared" si="102"/>
        <v>996</v>
      </c>
      <c r="O932"/>
      <c r="P932"/>
      <c r="Q932"/>
    </row>
    <row r="933" spans="2:17">
      <c r="B933" s="30">
        <f>資料貼入!A933</f>
        <v>44669</v>
      </c>
      <c r="C933" s="38">
        <f>資料貼入!A933</f>
        <v>44669</v>
      </c>
      <c r="D933" s="29">
        <f>資料貼入!B933</f>
        <v>-2988.4599999999991</v>
      </c>
      <c r="E933" s="29" cm="1">
        <f t="array" ref="E933">MovingDayDD($D$3:D933)</f>
        <v>-596895.90000000037</v>
      </c>
      <c r="F933" s="29">
        <f>IF(OR(C933&gt;總表!$B$30,C933=0),0,IF(E933=0,0,1+F932))</f>
        <v>41</v>
      </c>
      <c r="G933" s="29">
        <f t="shared" si="103"/>
        <v>0</v>
      </c>
      <c r="H933" s="42">
        <f t="shared" si="101"/>
        <v>0</v>
      </c>
      <c r="I933" s="43">
        <f t="shared" si="104"/>
        <v>0</v>
      </c>
      <c r="J933" s="42">
        <f t="shared" si="105"/>
        <v>44669</v>
      </c>
      <c r="K933" s="43">
        <f t="shared" si="106"/>
        <v>0</v>
      </c>
      <c r="L933">
        <f t="shared" si="107"/>
        <v>126</v>
      </c>
      <c r="M933">
        <f>IF($G933="","",COUNTIF($G$3:$G933, $G933))</f>
        <v>871</v>
      </c>
      <c r="N933">
        <f t="shared" si="102"/>
        <v>997</v>
      </c>
      <c r="O933"/>
      <c r="P933"/>
      <c r="Q933"/>
    </row>
    <row r="934" spans="2:17">
      <c r="B934" s="30">
        <f>資料貼入!A934</f>
        <v>44670</v>
      </c>
      <c r="C934" s="38">
        <f>資料貼入!A934</f>
        <v>44670</v>
      </c>
      <c r="D934" s="29">
        <f>資料貼入!B934</f>
        <v>-73156.08</v>
      </c>
      <c r="E934" s="29" cm="1">
        <f t="array" ref="E934">MovingDayDD($D$3:D934)</f>
        <v>-670051.98000000045</v>
      </c>
      <c r="F934" s="29">
        <f>IF(OR(C934&gt;總表!$B$30,C934=0),0,IF(E934=0,0,1+F933))</f>
        <v>42</v>
      </c>
      <c r="G934" s="29">
        <f t="shared" si="103"/>
        <v>0</v>
      </c>
      <c r="H934" s="42">
        <f t="shared" si="101"/>
        <v>0</v>
      </c>
      <c r="I934" s="43">
        <f t="shared" si="104"/>
        <v>0</v>
      </c>
      <c r="J934" s="42">
        <f t="shared" si="105"/>
        <v>44670</v>
      </c>
      <c r="K934" s="43">
        <f t="shared" si="106"/>
        <v>0</v>
      </c>
      <c r="L934">
        <f t="shared" si="107"/>
        <v>126</v>
      </c>
      <c r="M934">
        <f>IF($G934="","",COUNTIF($G$3:$G934, $G934))</f>
        <v>872</v>
      </c>
      <c r="N934">
        <f t="shared" si="102"/>
        <v>998</v>
      </c>
      <c r="O934"/>
      <c r="P934"/>
      <c r="Q934"/>
    </row>
    <row r="935" spans="2:17">
      <c r="B935" s="30">
        <f>資料貼入!A935</f>
        <v>44671</v>
      </c>
      <c r="C935" s="38">
        <f>資料貼入!A935</f>
        <v>44671</v>
      </c>
      <c r="D935" s="29">
        <f>資料貼入!B935</f>
        <v>12273.029999999999</v>
      </c>
      <c r="E935" s="29" cm="1">
        <f t="array" ref="E935">MovingDayDD($D$3:D935)</f>
        <v>-657778.95000000112</v>
      </c>
      <c r="F935" s="29">
        <f>IF(OR(C935&gt;總表!$B$30,C935=0),0,IF(E935=0,0,1+F934))</f>
        <v>43</v>
      </c>
      <c r="G935" s="29">
        <f t="shared" si="103"/>
        <v>0</v>
      </c>
      <c r="H935" s="42">
        <f t="shared" si="101"/>
        <v>0</v>
      </c>
      <c r="I935" s="43">
        <f t="shared" si="104"/>
        <v>0</v>
      </c>
      <c r="J935" s="42">
        <f t="shared" si="105"/>
        <v>44671</v>
      </c>
      <c r="K935" s="43">
        <f t="shared" si="106"/>
        <v>0</v>
      </c>
      <c r="L935">
        <f t="shared" si="107"/>
        <v>126</v>
      </c>
      <c r="M935">
        <f>IF($G935="","",COUNTIF($G$3:$G935, $G935))</f>
        <v>873</v>
      </c>
      <c r="N935">
        <f t="shared" si="102"/>
        <v>999</v>
      </c>
      <c r="O935"/>
      <c r="P935"/>
      <c r="Q935"/>
    </row>
    <row r="936" spans="2:17">
      <c r="B936" s="30">
        <f>資料貼入!A936</f>
        <v>44672</v>
      </c>
      <c r="C936" s="38">
        <f>資料貼入!A936</f>
        <v>44672</v>
      </c>
      <c r="D936" s="29">
        <f>資料貼入!B936</f>
        <v>-16545.57</v>
      </c>
      <c r="E936" s="29" cm="1">
        <f t="array" ref="E936">MovingDayDD($D$3:D936)</f>
        <v>-674324.52000000142</v>
      </c>
      <c r="F936" s="29">
        <f>IF(OR(C936&gt;總表!$B$30,C936=0),0,IF(E936=0,0,1+F935))</f>
        <v>44</v>
      </c>
      <c r="G936" s="29">
        <f t="shared" si="103"/>
        <v>0</v>
      </c>
      <c r="H936" s="42">
        <f t="shared" si="101"/>
        <v>0</v>
      </c>
      <c r="I936" s="43">
        <f t="shared" si="104"/>
        <v>0</v>
      </c>
      <c r="J936" s="42">
        <f t="shared" si="105"/>
        <v>44672</v>
      </c>
      <c r="K936" s="43">
        <f t="shared" si="106"/>
        <v>0</v>
      </c>
      <c r="L936">
        <f t="shared" si="107"/>
        <v>126</v>
      </c>
      <c r="M936">
        <f>IF($G936="","",COUNTIF($G$3:$G936, $G936))</f>
        <v>874</v>
      </c>
      <c r="N936">
        <f t="shared" si="102"/>
        <v>1000</v>
      </c>
      <c r="O936"/>
      <c r="P936"/>
      <c r="Q936"/>
    </row>
    <row r="937" spans="2:17">
      <c r="B937" s="30">
        <f>資料貼入!A937</f>
        <v>44673</v>
      </c>
      <c r="C937" s="38">
        <f>資料貼入!A937</f>
        <v>44673</v>
      </c>
      <c r="D937" s="29">
        <f>資料貼入!B937</f>
        <v>-64821.210000000006</v>
      </c>
      <c r="E937" s="29" cm="1">
        <f t="array" ref="E937">MovingDayDD($D$3:D937)</f>
        <v>-739145.73000000231</v>
      </c>
      <c r="F937" s="29">
        <f>IF(OR(C937&gt;總表!$B$30,C937=0),0,IF(E937=0,0,1+F936))</f>
        <v>45</v>
      </c>
      <c r="G937" s="29">
        <f t="shared" si="103"/>
        <v>0</v>
      </c>
      <c r="H937" s="42">
        <f t="shared" si="101"/>
        <v>0</v>
      </c>
      <c r="I937" s="43">
        <f t="shared" si="104"/>
        <v>0</v>
      </c>
      <c r="J937" s="42">
        <f t="shared" si="105"/>
        <v>44673</v>
      </c>
      <c r="K937" s="43">
        <f t="shared" si="106"/>
        <v>0</v>
      </c>
      <c r="L937">
        <f t="shared" si="107"/>
        <v>126</v>
      </c>
      <c r="M937">
        <f>IF($G937="","",COUNTIF($G$3:$G937, $G937))</f>
        <v>875</v>
      </c>
      <c r="N937">
        <f t="shared" si="102"/>
        <v>1001</v>
      </c>
      <c r="O937"/>
      <c r="P937"/>
      <c r="Q937"/>
    </row>
    <row r="938" spans="2:17">
      <c r="B938" s="30">
        <f>資料貼入!A938</f>
        <v>44674</v>
      </c>
      <c r="C938" s="38">
        <f>資料貼入!A938</f>
        <v>44674</v>
      </c>
      <c r="D938" s="29">
        <f>資料貼入!B938</f>
        <v>0</v>
      </c>
      <c r="E938" s="29" cm="1">
        <f t="array" ref="E938">MovingDayDD($D$3:D938)</f>
        <v>-739145.73000000231</v>
      </c>
      <c r="F938" s="29">
        <f>IF(OR(C938&gt;總表!$B$30,C938=0),0,IF(E938=0,0,1+F937))</f>
        <v>46</v>
      </c>
      <c r="G938" s="29">
        <f t="shared" si="103"/>
        <v>0</v>
      </c>
      <c r="H938" s="42">
        <f t="shared" si="101"/>
        <v>0</v>
      </c>
      <c r="I938" s="43">
        <f t="shared" si="104"/>
        <v>0</v>
      </c>
      <c r="J938" s="42">
        <f t="shared" si="105"/>
        <v>44674</v>
      </c>
      <c r="K938" s="43">
        <f t="shared" si="106"/>
        <v>0</v>
      </c>
      <c r="L938">
        <f t="shared" si="107"/>
        <v>126</v>
      </c>
      <c r="M938">
        <f>IF($G938="","",COUNTIF($G$3:$G938, $G938))</f>
        <v>876</v>
      </c>
      <c r="N938">
        <f t="shared" si="102"/>
        <v>1002</v>
      </c>
      <c r="O938"/>
      <c r="P938"/>
      <c r="Q938"/>
    </row>
    <row r="939" spans="2:17">
      <c r="B939" s="30">
        <f>資料貼入!A939</f>
        <v>44675</v>
      </c>
      <c r="C939" s="38">
        <f>資料貼入!A939</f>
        <v>44675</v>
      </c>
      <c r="D939" s="29">
        <f>資料貼入!B939</f>
        <v>0</v>
      </c>
      <c r="E939" s="29" cm="1">
        <f t="array" ref="E939">MovingDayDD($D$3:D939)</f>
        <v>-739145.73000000231</v>
      </c>
      <c r="F939" s="29">
        <f>IF(OR(C939&gt;總表!$B$30,C939=0),0,IF(E939=0,0,1+F938))</f>
        <v>47</v>
      </c>
      <c r="G939" s="29">
        <f t="shared" si="103"/>
        <v>0</v>
      </c>
      <c r="H939" s="42">
        <f t="shared" si="101"/>
        <v>0</v>
      </c>
      <c r="I939" s="43">
        <f t="shared" si="104"/>
        <v>0</v>
      </c>
      <c r="J939" s="42">
        <f t="shared" si="105"/>
        <v>44675</v>
      </c>
      <c r="K939" s="43">
        <f t="shared" si="106"/>
        <v>0</v>
      </c>
      <c r="L939">
        <f t="shared" si="107"/>
        <v>126</v>
      </c>
      <c r="M939">
        <f>IF($G939="","",COUNTIF($G$3:$G939, $G939))</f>
        <v>877</v>
      </c>
      <c r="N939">
        <f t="shared" si="102"/>
        <v>1003</v>
      </c>
      <c r="O939"/>
      <c r="P939"/>
      <c r="Q939"/>
    </row>
    <row r="940" spans="2:17">
      <c r="B940" s="30">
        <f>資料貼入!A940</f>
        <v>44676</v>
      </c>
      <c r="C940" s="38">
        <f>資料貼入!A940</f>
        <v>44676</v>
      </c>
      <c r="D940" s="29">
        <f>資料貼入!B940</f>
        <v>339976.63</v>
      </c>
      <c r="E940" s="29" cm="1">
        <f t="array" ref="E940">MovingDayDD($D$3:D940)</f>
        <v>-399169.10000000149</v>
      </c>
      <c r="F940" s="29">
        <f>IF(OR(C940&gt;總表!$B$30,C940=0),0,IF(E940=0,0,1+F939))</f>
        <v>48</v>
      </c>
      <c r="G940" s="29">
        <f t="shared" si="103"/>
        <v>0</v>
      </c>
      <c r="H940" s="42">
        <f t="shared" si="101"/>
        <v>0</v>
      </c>
      <c r="I940" s="43">
        <f t="shared" si="104"/>
        <v>0</v>
      </c>
      <c r="J940" s="42">
        <f t="shared" si="105"/>
        <v>44676</v>
      </c>
      <c r="K940" s="43">
        <f t="shared" si="106"/>
        <v>0</v>
      </c>
      <c r="L940">
        <f t="shared" si="107"/>
        <v>126</v>
      </c>
      <c r="M940">
        <f>IF($G940="","",COUNTIF($G$3:$G940, $G940))</f>
        <v>878</v>
      </c>
      <c r="N940">
        <f t="shared" si="102"/>
        <v>1004</v>
      </c>
      <c r="O940"/>
      <c r="P940"/>
      <c r="Q940"/>
    </row>
    <row r="941" spans="2:17">
      <c r="B941" s="30">
        <f>資料貼入!A941</f>
        <v>44677</v>
      </c>
      <c r="C941" s="38">
        <f>資料貼入!A941</f>
        <v>44677</v>
      </c>
      <c r="D941" s="29">
        <f>資料貼入!B941</f>
        <v>-43093.46</v>
      </c>
      <c r="E941" s="29" cm="1">
        <f t="array" ref="E941">MovingDayDD($D$3:D941)</f>
        <v>-442262.56000000238</v>
      </c>
      <c r="F941" s="29">
        <f>IF(OR(C941&gt;總表!$B$30,C941=0),0,IF(E941=0,0,1+F940))</f>
        <v>49</v>
      </c>
      <c r="G941" s="29">
        <f t="shared" si="103"/>
        <v>0</v>
      </c>
      <c r="H941" s="42">
        <f t="shared" si="101"/>
        <v>0</v>
      </c>
      <c r="I941" s="43">
        <f t="shared" si="104"/>
        <v>0</v>
      </c>
      <c r="J941" s="42">
        <f t="shared" si="105"/>
        <v>44677</v>
      </c>
      <c r="K941" s="43">
        <f t="shared" si="106"/>
        <v>0</v>
      </c>
      <c r="L941">
        <f t="shared" si="107"/>
        <v>126</v>
      </c>
      <c r="M941">
        <f>IF($G941="","",COUNTIF($G$3:$G941, $G941))</f>
        <v>879</v>
      </c>
      <c r="N941">
        <f t="shared" si="102"/>
        <v>1005</v>
      </c>
      <c r="O941"/>
      <c r="P941"/>
      <c r="Q941"/>
    </row>
    <row r="942" spans="2:17">
      <c r="B942" s="30">
        <f>資料貼入!A942</f>
        <v>44678</v>
      </c>
      <c r="C942" s="38">
        <f>資料貼入!A942</f>
        <v>44678</v>
      </c>
      <c r="D942" s="29">
        <f>資料貼入!B942</f>
        <v>108373.74</v>
      </c>
      <c r="E942" s="29" cm="1">
        <f t="array" ref="E942">MovingDayDD($D$3:D942)</f>
        <v>-333888.82000000216</v>
      </c>
      <c r="F942" s="29">
        <f>IF(OR(C942&gt;總表!$B$30,C942=0),0,IF(E942=0,0,1+F941))</f>
        <v>50</v>
      </c>
      <c r="G942" s="29">
        <f t="shared" si="103"/>
        <v>0</v>
      </c>
      <c r="H942" s="42">
        <f t="shared" si="101"/>
        <v>0</v>
      </c>
      <c r="I942" s="43">
        <f t="shared" si="104"/>
        <v>0</v>
      </c>
      <c r="J942" s="42">
        <f t="shared" si="105"/>
        <v>44678</v>
      </c>
      <c r="K942" s="43">
        <f t="shared" si="106"/>
        <v>0</v>
      </c>
      <c r="L942">
        <f t="shared" si="107"/>
        <v>126</v>
      </c>
      <c r="M942">
        <f>IF($G942="","",COUNTIF($G$3:$G942, $G942))</f>
        <v>880</v>
      </c>
      <c r="N942">
        <f t="shared" si="102"/>
        <v>1006</v>
      </c>
      <c r="O942"/>
      <c r="P942"/>
      <c r="Q942"/>
    </row>
    <row r="943" spans="2:17">
      <c r="B943" s="30">
        <f>資料貼入!A943</f>
        <v>44679</v>
      </c>
      <c r="C943" s="38">
        <f>資料貼入!A943</f>
        <v>44679</v>
      </c>
      <c r="D943" s="29">
        <f>資料貼入!B943</f>
        <v>-61553.27</v>
      </c>
      <c r="E943" s="29" cm="1">
        <f t="array" ref="E943">MovingDayDD($D$3:D943)</f>
        <v>-395442.09000000171</v>
      </c>
      <c r="F943" s="29">
        <f>IF(OR(C943&gt;總表!$B$30,C943=0),0,IF(E943=0,0,1+F942))</f>
        <v>51</v>
      </c>
      <c r="G943" s="29">
        <f t="shared" si="103"/>
        <v>0</v>
      </c>
      <c r="H943" s="42">
        <f t="shared" si="101"/>
        <v>0</v>
      </c>
      <c r="I943" s="43">
        <f t="shared" si="104"/>
        <v>0</v>
      </c>
      <c r="J943" s="42">
        <f t="shared" si="105"/>
        <v>44679</v>
      </c>
      <c r="K943" s="43">
        <f t="shared" si="106"/>
        <v>0</v>
      </c>
      <c r="L943">
        <f t="shared" si="107"/>
        <v>126</v>
      </c>
      <c r="M943">
        <f>IF($G943="","",COUNTIF($G$3:$G943, $G943))</f>
        <v>881</v>
      </c>
      <c r="N943">
        <f t="shared" si="102"/>
        <v>1007</v>
      </c>
      <c r="O943"/>
      <c r="P943"/>
      <c r="Q943"/>
    </row>
    <row r="944" spans="2:17">
      <c r="B944" s="30">
        <f>資料貼入!A944</f>
        <v>44680</v>
      </c>
      <c r="C944" s="38">
        <f>資料貼入!A944</f>
        <v>44680</v>
      </c>
      <c r="D944" s="29">
        <f>資料貼入!B944</f>
        <v>-1693.820000000007</v>
      </c>
      <c r="E944" s="29" cm="1">
        <f t="array" ref="E944">MovingDayDD($D$3:D944)</f>
        <v>-397135.91000000201</v>
      </c>
      <c r="F944" s="29">
        <f>IF(OR(C944&gt;總表!$B$30,C944=0),0,IF(E944=0,0,1+F943))</f>
        <v>52</v>
      </c>
      <c r="G944" s="29">
        <f t="shared" si="103"/>
        <v>0</v>
      </c>
      <c r="H944" s="42">
        <f t="shared" si="101"/>
        <v>0</v>
      </c>
      <c r="I944" s="43">
        <f t="shared" si="104"/>
        <v>0</v>
      </c>
      <c r="J944" s="42">
        <f t="shared" si="105"/>
        <v>44680</v>
      </c>
      <c r="K944" s="43">
        <f t="shared" si="106"/>
        <v>0</v>
      </c>
      <c r="L944">
        <f t="shared" si="107"/>
        <v>126</v>
      </c>
      <c r="M944">
        <f>IF($G944="","",COUNTIF($G$3:$G944, $G944))</f>
        <v>882</v>
      </c>
      <c r="N944">
        <f t="shared" si="102"/>
        <v>1008</v>
      </c>
      <c r="O944"/>
      <c r="P944"/>
      <c r="Q944"/>
    </row>
    <row r="945" spans="2:17">
      <c r="B945" s="30">
        <f>資料貼入!A945</f>
        <v>44681</v>
      </c>
      <c r="C945" s="38">
        <f>資料貼入!A945</f>
        <v>44681</v>
      </c>
      <c r="D945" s="29">
        <f>資料貼入!B945</f>
        <v>0</v>
      </c>
      <c r="E945" s="29" cm="1">
        <f t="array" ref="E945">MovingDayDD($D$3:D945)</f>
        <v>-397135.91000000201</v>
      </c>
      <c r="F945" s="29">
        <f>IF(OR(C945&gt;總表!$B$30,C945=0),0,IF(E945=0,0,1+F944))</f>
        <v>53</v>
      </c>
      <c r="G945" s="29">
        <f t="shared" si="103"/>
        <v>0</v>
      </c>
      <c r="H945" s="42">
        <f t="shared" si="101"/>
        <v>0</v>
      </c>
      <c r="I945" s="43">
        <f t="shared" si="104"/>
        <v>0</v>
      </c>
      <c r="J945" s="42">
        <f t="shared" si="105"/>
        <v>44681</v>
      </c>
      <c r="K945" s="43">
        <f t="shared" si="106"/>
        <v>0</v>
      </c>
      <c r="L945">
        <f t="shared" si="107"/>
        <v>126</v>
      </c>
      <c r="M945">
        <f>IF($G945="","",COUNTIF($G$3:$G945, $G945))</f>
        <v>883</v>
      </c>
      <c r="N945">
        <f t="shared" si="102"/>
        <v>1009</v>
      </c>
      <c r="O945"/>
      <c r="P945"/>
      <c r="Q945"/>
    </row>
    <row r="946" spans="2:17">
      <c r="B946" s="30">
        <f>資料貼入!A946</f>
        <v>44682</v>
      </c>
      <c r="C946" s="38">
        <f>資料貼入!A946</f>
        <v>44682</v>
      </c>
      <c r="D946" s="29">
        <f>資料貼入!B946</f>
        <v>0</v>
      </c>
      <c r="E946" s="29" cm="1">
        <f t="array" ref="E946">MovingDayDD($D$3:D946)</f>
        <v>-397135.91000000201</v>
      </c>
      <c r="F946" s="29">
        <f>IF(OR(C946&gt;總表!$B$30,C946=0),0,IF(E946=0,0,1+F945))</f>
        <v>54</v>
      </c>
      <c r="G946" s="29">
        <f t="shared" si="103"/>
        <v>0</v>
      </c>
      <c r="H946" s="42">
        <f t="shared" si="101"/>
        <v>0</v>
      </c>
      <c r="I946" s="43">
        <f t="shared" si="104"/>
        <v>0</v>
      </c>
      <c r="J946" s="42">
        <f t="shared" si="105"/>
        <v>44682</v>
      </c>
      <c r="K946" s="43">
        <f t="shared" si="106"/>
        <v>0</v>
      </c>
      <c r="L946">
        <f t="shared" si="107"/>
        <v>126</v>
      </c>
      <c r="M946">
        <f>IF($G946="","",COUNTIF($G$3:$G946, $G946))</f>
        <v>884</v>
      </c>
      <c r="N946">
        <f t="shared" si="102"/>
        <v>1010</v>
      </c>
      <c r="O946"/>
      <c r="P946"/>
      <c r="Q946"/>
    </row>
    <row r="947" spans="2:17">
      <c r="B947" s="30">
        <f>資料貼入!A947</f>
        <v>44683</v>
      </c>
      <c r="C947" s="38">
        <f>資料貼入!A947</f>
        <v>44683</v>
      </c>
      <c r="D947" s="29">
        <f>資料貼入!B947</f>
        <v>0</v>
      </c>
      <c r="E947" s="29" cm="1">
        <f t="array" ref="E947">MovingDayDD($D$3:D947)</f>
        <v>-397135.91000000201</v>
      </c>
      <c r="F947" s="29">
        <f>IF(OR(C947&gt;總表!$B$30,C947=0),0,IF(E947=0,0,1+F946))</f>
        <v>55</v>
      </c>
      <c r="G947" s="29">
        <f t="shared" si="103"/>
        <v>0</v>
      </c>
      <c r="H947" s="42">
        <f t="shared" si="101"/>
        <v>0</v>
      </c>
      <c r="I947" s="43">
        <f t="shared" si="104"/>
        <v>0</v>
      </c>
      <c r="J947" s="42">
        <f t="shared" si="105"/>
        <v>44683</v>
      </c>
      <c r="K947" s="43">
        <f t="shared" si="106"/>
        <v>0</v>
      </c>
      <c r="L947">
        <f t="shared" si="107"/>
        <v>126</v>
      </c>
      <c r="M947">
        <f>IF($G947="","",COUNTIF($G$3:$G947, $G947))</f>
        <v>885</v>
      </c>
      <c r="N947">
        <f t="shared" si="102"/>
        <v>1011</v>
      </c>
      <c r="O947"/>
      <c r="P947"/>
      <c r="Q947"/>
    </row>
    <row r="948" spans="2:17">
      <c r="B948" s="30">
        <f>資料貼入!A948</f>
        <v>44684</v>
      </c>
      <c r="C948" s="38">
        <f>資料貼入!A948</f>
        <v>44684</v>
      </c>
      <c r="D948" s="29">
        <f>資料貼入!B948</f>
        <v>-61545.94</v>
      </c>
      <c r="E948" s="29" cm="1">
        <f t="array" ref="E948">MovingDayDD($D$3:D948)</f>
        <v>-458681.85000000149</v>
      </c>
      <c r="F948" s="29">
        <f>IF(OR(C948&gt;總表!$B$30,C948=0),0,IF(E948=0,0,1+F947))</f>
        <v>56</v>
      </c>
      <c r="G948" s="29">
        <f t="shared" si="103"/>
        <v>0</v>
      </c>
      <c r="H948" s="42">
        <f t="shared" si="101"/>
        <v>0</v>
      </c>
      <c r="I948" s="43">
        <f t="shared" si="104"/>
        <v>0</v>
      </c>
      <c r="J948" s="42">
        <f t="shared" si="105"/>
        <v>44684</v>
      </c>
      <c r="K948" s="43">
        <f t="shared" si="106"/>
        <v>0</v>
      </c>
      <c r="L948">
        <f t="shared" si="107"/>
        <v>126</v>
      </c>
      <c r="M948">
        <f>IF($G948="","",COUNTIF($G$3:$G948, $G948))</f>
        <v>886</v>
      </c>
      <c r="N948">
        <f t="shared" si="102"/>
        <v>1012</v>
      </c>
      <c r="O948"/>
      <c r="P948"/>
      <c r="Q948"/>
    </row>
    <row r="949" spans="2:17">
      <c r="B949" s="30">
        <f>資料貼入!A949</f>
        <v>44685</v>
      </c>
      <c r="C949" s="38">
        <f>資料貼入!A949</f>
        <v>44685</v>
      </c>
      <c r="D949" s="29">
        <f>資料貼入!B949</f>
        <v>2112.8099999999995</v>
      </c>
      <c r="E949" s="29" cm="1">
        <f t="array" ref="E949">MovingDayDD($D$3:D949)</f>
        <v>-456569.04000000097</v>
      </c>
      <c r="F949" s="29">
        <f>IF(OR(C949&gt;總表!$B$30,C949=0),0,IF(E949=0,0,1+F948))</f>
        <v>57</v>
      </c>
      <c r="G949" s="29">
        <f t="shared" si="103"/>
        <v>0</v>
      </c>
      <c r="H949" s="42">
        <f t="shared" si="101"/>
        <v>0</v>
      </c>
      <c r="I949" s="43">
        <f t="shared" si="104"/>
        <v>0</v>
      </c>
      <c r="J949" s="42">
        <f t="shared" si="105"/>
        <v>44685</v>
      </c>
      <c r="K949" s="43">
        <f t="shared" si="106"/>
        <v>0</v>
      </c>
      <c r="L949">
        <f t="shared" si="107"/>
        <v>126</v>
      </c>
      <c r="M949">
        <f>IF($G949="","",COUNTIF($G$3:$G949, $G949))</f>
        <v>887</v>
      </c>
      <c r="N949">
        <f t="shared" si="102"/>
        <v>1013</v>
      </c>
      <c r="O949"/>
      <c r="P949"/>
      <c r="Q949"/>
    </row>
    <row r="950" spans="2:17">
      <c r="B950" s="30">
        <f>資料貼入!A950</f>
        <v>44686</v>
      </c>
      <c r="C950" s="38">
        <f>資料貼入!A950</f>
        <v>44686</v>
      </c>
      <c r="D950" s="29">
        <f>資料貼入!B950</f>
        <v>-153216.66</v>
      </c>
      <c r="E950" s="29" cm="1">
        <f t="array" ref="E950">MovingDayDD($D$3:D950)</f>
        <v>-609785.70000000112</v>
      </c>
      <c r="F950" s="29">
        <f>IF(OR(C950&gt;總表!$B$30,C950=0),0,IF(E950=0,0,1+F949))</f>
        <v>58</v>
      </c>
      <c r="G950" s="29">
        <f t="shared" si="103"/>
        <v>0</v>
      </c>
      <c r="H950" s="42">
        <f t="shared" si="101"/>
        <v>0</v>
      </c>
      <c r="I950" s="43">
        <f t="shared" si="104"/>
        <v>0</v>
      </c>
      <c r="J950" s="42">
        <f t="shared" si="105"/>
        <v>44686</v>
      </c>
      <c r="K950" s="43">
        <f t="shared" si="106"/>
        <v>0</v>
      </c>
      <c r="L950">
        <f t="shared" si="107"/>
        <v>126</v>
      </c>
      <c r="M950">
        <f>IF($G950="","",COUNTIF($G$3:$G950, $G950))</f>
        <v>888</v>
      </c>
      <c r="N950">
        <f t="shared" si="102"/>
        <v>1014</v>
      </c>
      <c r="O950"/>
      <c r="P950"/>
      <c r="Q950"/>
    </row>
    <row r="951" spans="2:17">
      <c r="B951" s="30">
        <f>資料貼入!A951</f>
        <v>44687</v>
      </c>
      <c r="C951" s="38">
        <f>資料貼入!A951</f>
        <v>44687</v>
      </c>
      <c r="D951" s="29">
        <f>資料貼入!B951</f>
        <v>56873.19</v>
      </c>
      <c r="E951" s="29" cm="1">
        <f t="array" ref="E951">MovingDayDD($D$3:D951)</f>
        <v>-552912.51000000164</v>
      </c>
      <c r="F951" s="29">
        <f>IF(OR(C951&gt;總表!$B$30,C951=0),0,IF(E951=0,0,1+F950))</f>
        <v>59</v>
      </c>
      <c r="G951" s="29">
        <f t="shared" si="103"/>
        <v>0</v>
      </c>
      <c r="H951" s="42">
        <f t="shared" si="101"/>
        <v>0</v>
      </c>
      <c r="I951" s="43">
        <f t="shared" si="104"/>
        <v>0</v>
      </c>
      <c r="J951" s="42">
        <f t="shared" si="105"/>
        <v>44687</v>
      </c>
      <c r="K951" s="43">
        <f t="shared" si="106"/>
        <v>0</v>
      </c>
      <c r="L951">
        <f t="shared" si="107"/>
        <v>126</v>
      </c>
      <c r="M951">
        <f>IF($G951="","",COUNTIF($G$3:$G951, $G951))</f>
        <v>889</v>
      </c>
      <c r="N951">
        <f t="shared" si="102"/>
        <v>1015</v>
      </c>
      <c r="O951"/>
      <c r="P951"/>
      <c r="Q951"/>
    </row>
    <row r="952" spans="2:17">
      <c r="B952" s="30">
        <f>資料貼入!A952</f>
        <v>44688</v>
      </c>
      <c r="C952" s="38">
        <f>資料貼入!A952</f>
        <v>44688</v>
      </c>
      <c r="D952" s="29">
        <f>資料貼入!B952</f>
        <v>0</v>
      </c>
      <c r="E952" s="29" cm="1">
        <f t="array" ref="E952">MovingDayDD($D$3:D952)</f>
        <v>-552912.51000000164</v>
      </c>
      <c r="F952" s="29">
        <f>IF(OR(C952&gt;總表!$B$30,C952=0),0,IF(E952=0,0,1+F951))</f>
        <v>60</v>
      </c>
      <c r="G952" s="29">
        <f t="shared" si="103"/>
        <v>0</v>
      </c>
      <c r="H952" s="42">
        <f t="shared" si="101"/>
        <v>0</v>
      </c>
      <c r="I952" s="43">
        <f t="shared" si="104"/>
        <v>0</v>
      </c>
      <c r="J952" s="42">
        <f t="shared" si="105"/>
        <v>44688</v>
      </c>
      <c r="K952" s="43">
        <f t="shared" si="106"/>
        <v>0</v>
      </c>
      <c r="L952">
        <f t="shared" si="107"/>
        <v>126</v>
      </c>
      <c r="M952">
        <f>IF($G952="","",COUNTIF($G$3:$G952, $G952))</f>
        <v>890</v>
      </c>
      <c r="N952">
        <f t="shared" si="102"/>
        <v>1016</v>
      </c>
      <c r="O952"/>
      <c r="P952"/>
      <c r="Q952"/>
    </row>
    <row r="953" spans="2:17">
      <c r="B953" s="30">
        <f>資料貼入!A953</f>
        <v>44689</v>
      </c>
      <c r="C953" s="38">
        <f>資料貼入!A953</f>
        <v>44689</v>
      </c>
      <c r="D953" s="29">
        <f>資料貼入!B953</f>
        <v>0</v>
      </c>
      <c r="E953" s="29" cm="1">
        <f t="array" ref="E953">MovingDayDD($D$3:D953)</f>
        <v>-552912.51000000164</v>
      </c>
      <c r="F953" s="29">
        <f>IF(OR(C953&gt;總表!$B$30,C953=0),0,IF(E953=0,0,1+F952))</f>
        <v>61</v>
      </c>
      <c r="G953" s="29">
        <f t="shared" si="103"/>
        <v>0</v>
      </c>
      <c r="H953" s="42">
        <f t="shared" si="101"/>
        <v>0</v>
      </c>
      <c r="I953" s="43">
        <f t="shared" si="104"/>
        <v>0</v>
      </c>
      <c r="J953" s="42">
        <f t="shared" si="105"/>
        <v>44689</v>
      </c>
      <c r="K953" s="43">
        <f t="shared" si="106"/>
        <v>0</v>
      </c>
      <c r="L953">
        <f t="shared" si="107"/>
        <v>126</v>
      </c>
      <c r="M953">
        <f>IF($G953="","",COUNTIF($G$3:$G953, $G953))</f>
        <v>891</v>
      </c>
      <c r="N953">
        <f t="shared" si="102"/>
        <v>1017</v>
      </c>
      <c r="O953"/>
      <c r="P953"/>
      <c r="Q953"/>
    </row>
    <row r="954" spans="2:17">
      <c r="B954" s="30">
        <f>資料貼入!A954</f>
        <v>44690</v>
      </c>
      <c r="C954" s="38">
        <f>資料貼入!A954</f>
        <v>44690</v>
      </c>
      <c r="D954" s="29">
        <f>資料貼入!B954</f>
        <v>145790.03</v>
      </c>
      <c r="E954" s="29" cm="1">
        <f t="array" ref="E954">MovingDayDD($D$3:D954)</f>
        <v>-407122.48000000231</v>
      </c>
      <c r="F954" s="29">
        <f>IF(OR(C954&gt;總表!$B$30,C954=0),0,IF(E954=0,0,1+F953))</f>
        <v>62</v>
      </c>
      <c r="G954" s="29">
        <f t="shared" si="103"/>
        <v>0</v>
      </c>
      <c r="H954" s="42">
        <f t="shared" si="101"/>
        <v>0</v>
      </c>
      <c r="I954" s="43">
        <f t="shared" si="104"/>
        <v>0</v>
      </c>
      <c r="J954" s="42">
        <f t="shared" si="105"/>
        <v>44690</v>
      </c>
      <c r="K954" s="43">
        <f t="shared" si="106"/>
        <v>0</v>
      </c>
      <c r="L954">
        <f t="shared" si="107"/>
        <v>126</v>
      </c>
      <c r="M954">
        <f>IF($G954="","",COUNTIF($G$3:$G954, $G954))</f>
        <v>892</v>
      </c>
      <c r="N954">
        <f t="shared" si="102"/>
        <v>1018</v>
      </c>
      <c r="O954"/>
      <c r="P954"/>
      <c r="Q954"/>
    </row>
    <row r="955" spans="2:17">
      <c r="B955" s="30">
        <f>資料貼入!A955</f>
        <v>44691</v>
      </c>
      <c r="C955" s="38">
        <f>資料貼入!A955</f>
        <v>44691</v>
      </c>
      <c r="D955" s="29">
        <f>資料貼入!B955</f>
        <v>15274.620000000003</v>
      </c>
      <c r="E955" s="29" cm="1">
        <f t="array" ref="E955">MovingDayDD($D$3:D955)</f>
        <v>-391847.86000000313</v>
      </c>
      <c r="F955" s="29">
        <f>IF(OR(C955&gt;總表!$B$30,C955=0),0,IF(E955=0,0,1+F954))</f>
        <v>63</v>
      </c>
      <c r="G955" s="29">
        <f t="shared" si="103"/>
        <v>0</v>
      </c>
      <c r="H955" s="42">
        <f t="shared" si="101"/>
        <v>0</v>
      </c>
      <c r="I955" s="43">
        <f t="shared" si="104"/>
        <v>0</v>
      </c>
      <c r="J955" s="42">
        <f t="shared" si="105"/>
        <v>44691</v>
      </c>
      <c r="K955" s="43">
        <f t="shared" si="106"/>
        <v>0</v>
      </c>
      <c r="L955">
        <f t="shared" si="107"/>
        <v>126</v>
      </c>
      <c r="M955">
        <f>IF($G955="","",COUNTIF($G$3:$G955, $G955))</f>
        <v>893</v>
      </c>
      <c r="N955">
        <f t="shared" si="102"/>
        <v>1019</v>
      </c>
      <c r="O955"/>
      <c r="P955"/>
      <c r="Q955"/>
    </row>
    <row r="956" spans="2:17">
      <c r="B956" s="30">
        <f>資料貼入!A956</f>
        <v>44692</v>
      </c>
      <c r="C956" s="38">
        <f>資料貼入!A956</f>
        <v>44692</v>
      </c>
      <c r="D956" s="29">
        <f>資料貼入!B956</f>
        <v>-82500</v>
      </c>
      <c r="E956" s="29" cm="1">
        <f t="array" ref="E956">MovingDayDD($D$3:D956)</f>
        <v>-474347.86000000313</v>
      </c>
      <c r="F956" s="29">
        <f>IF(OR(C956&gt;總表!$B$30,C956=0),0,IF(E956=0,0,1+F955))</f>
        <v>64</v>
      </c>
      <c r="G956" s="29">
        <f t="shared" si="103"/>
        <v>0</v>
      </c>
      <c r="H956" s="42">
        <f t="shared" si="101"/>
        <v>0</v>
      </c>
      <c r="I956" s="43">
        <f t="shared" si="104"/>
        <v>0</v>
      </c>
      <c r="J956" s="42">
        <f t="shared" si="105"/>
        <v>44692</v>
      </c>
      <c r="K956" s="43">
        <f t="shared" si="106"/>
        <v>0</v>
      </c>
      <c r="L956">
        <f t="shared" si="107"/>
        <v>126</v>
      </c>
      <c r="M956">
        <f>IF($G956="","",COUNTIF($G$3:$G956, $G956))</f>
        <v>894</v>
      </c>
      <c r="N956">
        <f t="shared" si="102"/>
        <v>1020</v>
      </c>
      <c r="O956"/>
      <c r="P956"/>
      <c r="Q956"/>
    </row>
    <row r="957" spans="2:17">
      <c r="B957" s="30">
        <f>資料貼入!A957</f>
        <v>44693</v>
      </c>
      <c r="C957" s="38">
        <f>資料貼入!A957</f>
        <v>44693</v>
      </c>
      <c r="D957" s="29">
        <f>資料貼入!B957</f>
        <v>131407.81</v>
      </c>
      <c r="E957" s="29" cm="1">
        <f t="array" ref="E957">MovingDayDD($D$3:D957)</f>
        <v>-342940.05000000261</v>
      </c>
      <c r="F957" s="29">
        <f>IF(OR(C957&gt;總表!$B$30,C957=0),0,IF(E957=0,0,1+F956))</f>
        <v>65</v>
      </c>
      <c r="G957" s="29">
        <f t="shared" si="103"/>
        <v>0</v>
      </c>
      <c r="H957" s="42">
        <f t="shared" si="101"/>
        <v>0</v>
      </c>
      <c r="I957" s="43">
        <f t="shared" si="104"/>
        <v>0</v>
      </c>
      <c r="J957" s="42">
        <f t="shared" si="105"/>
        <v>44693</v>
      </c>
      <c r="K957" s="43">
        <f t="shared" si="106"/>
        <v>0</v>
      </c>
      <c r="L957">
        <f t="shared" si="107"/>
        <v>126</v>
      </c>
      <c r="M957">
        <f>IF($G957="","",COUNTIF($G$3:$G957, $G957))</f>
        <v>895</v>
      </c>
      <c r="N957">
        <f t="shared" si="102"/>
        <v>1021</v>
      </c>
      <c r="O957"/>
      <c r="P957"/>
      <c r="Q957"/>
    </row>
    <row r="958" spans="2:17">
      <c r="B958" s="30">
        <f>資料貼入!A958</f>
        <v>44694</v>
      </c>
      <c r="C958" s="38">
        <f>資料貼入!A958</f>
        <v>44694</v>
      </c>
      <c r="D958" s="29">
        <f>資料貼入!B958</f>
        <v>-55374.270000000004</v>
      </c>
      <c r="E958" s="29" cm="1">
        <f t="array" ref="E958">MovingDayDD($D$3:D958)</f>
        <v>-398314.32000000216</v>
      </c>
      <c r="F958" s="29">
        <f>IF(OR(C958&gt;總表!$B$30,C958=0),0,IF(E958=0,0,1+F957))</f>
        <v>66</v>
      </c>
      <c r="G958" s="29">
        <f t="shared" si="103"/>
        <v>0</v>
      </c>
      <c r="H958" s="42">
        <f t="shared" si="101"/>
        <v>0</v>
      </c>
      <c r="I958" s="43">
        <f t="shared" si="104"/>
        <v>0</v>
      </c>
      <c r="J958" s="42">
        <f t="shared" si="105"/>
        <v>44694</v>
      </c>
      <c r="K958" s="43">
        <f t="shared" si="106"/>
        <v>0</v>
      </c>
      <c r="L958">
        <f t="shared" si="107"/>
        <v>126</v>
      </c>
      <c r="M958">
        <f>IF($G958="","",COUNTIF($G$3:$G958, $G958))</f>
        <v>896</v>
      </c>
      <c r="N958">
        <f t="shared" si="102"/>
        <v>1022</v>
      </c>
      <c r="O958"/>
      <c r="P958"/>
      <c r="Q958"/>
    </row>
    <row r="959" spans="2:17">
      <c r="B959" s="30">
        <f>資料貼入!A959</f>
        <v>44695</v>
      </c>
      <c r="C959" s="38">
        <f>資料貼入!A959</f>
        <v>44695</v>
      </c>
      <c r="D959" s="29">
        <f>資料貼入!B959</f>
        <v>0</v>
      </c>
      <c r="E959" s="29" cm="1">
        <f t="array" ref="E959">MovingDayDD($D$3:D959)</f>
        <v>-398314.32000000216</v>
      </c>
      <c r="F959" s="29">
        <f>IF(OR(C959&gt;總表!$B$30,C959=0),0,IF(E959=0,0,1+F958))</f>
        <v>67</v>
      </c>
      <c r="G959" s="29">
        <f t="shared" si="103"/>
        <v>0</v>
      </c>
      <c r="H959" s="42">
        <f t="shared" si="101"/>
        <v>0</v>
      </c>
      <c r="I959" s="43">
        <f t="shared" si="104"/>
        <v>0</v>
      </c>
      <c r="J959" s="42">
        <f t="shared" si="105"/>
        <v>44695</v>
      </c>
      <c r="K959" s="43">
        <f t="shared" si="106"/>
        <v>0</v>
      </c>
      <c r="L959">
        <f t="shared" si="107"/>
        <v>126</v>
      </c>
      <c r="M959">
        <f>IF($G959="","",COUNTIF($G$3:$G959, $G959))</f>
        <v>897</v>
      </c>
      <c r="N959">
        <f t="shared" si="102"/>
        <v>1023</v>
      </c>
      <c r="O959"/>
      <c r="P959"/>
      <c r="Q959"/>
    </row>
    <row r="960" spans="2:17">
      <c r="B960" s="30">
        <f>資料貼入!A960</f>
        <v>44696</v>
      </c>
      <c r="C960" s="38">
        <f>資料貼入!A960</f>
        <v>44696</v>
      </c>
      <c r="D960" s="29">
        <f>資料貼入!B960</f>
        <v>0</v>
      </c>
      <c r="E960" s="29" cm="1">
        <f t="array" ref="E960">MovingDayDD($D$3:D960)</f>
        <v>-398314.32000000216</v>
      </c>
      <c r="F960" s="29">
        <f>IF(OR(C960&gt;總表!$B$30,C960=0),0,IF(E960=0,0,1+F959))</f>
        <v>68</v>
      </c>
      <c r="G960" s="29">
        <f t="shared" si="103"/>
        <v>0</v>
      </c>
      <c r="H960" s="42">
        <f t="shared" si="101"/>
        <v>0</v>
      </c>
      <c r="I960" s="43">
        <f t="shared" si="104"/>
        <v>0</v>
      </c>
      <c r="J960" s="42">
        <f t="shared" si="105"/>
        <v>44696</v>
      </c>
      <c r="K960" s="43">
        <f t="shared" si="106"/>
        <v>0</v>
      </c>
      <c r="L960">
        <f t="shared" si="107"/>
        <v>126</v>
      </c>
      <c r="M960">
        <f>IF($G960="","",COUNTIF($G$3:$G960, $G960))</f>
        <v>898</v>
      </c>
      <c r="N960">
        <f t="shared" si="102"/>
        <v>1024</v>
      </c>
      <c r="O960"/>
      <c r="P960"/>
      <c r="Q960"/>
    </row>
    <row r="961" spans="2:17">
      <c r="B961" s="30">
        <f>資料貼入!A961</f>
        <v>44697</v>
      </c>
      <c r="C961" s="38">
        <f>資料貼入!A961</f>
        <v>44697</v>
      </c>
      <c r="D961" s="29">
        <f>資料貼入!B961</f>
        <v>57404.979999999996</v>
      </c>
      <c r="E961" s="29" cm="1">
        <f t="array" ref="E961">MovingDayDD($D$3:D961)</f>
        <v>-340909.34000000171</v>
      </c>
      <c r="F961" s="29">
        <f>IF(OR(C961&gt;總表!$B$30,C961=0),0,IF(E961=0,0,1+F960))</f>
        <v>69</v>
      </c>
      <c r="G961" s="29">
        <f t="shared" si="103"/>
        <v>0</v>
      </c>
      <c r="H961" s="42">
        <f t="shared" si="101"/>
        <v>0</v>
      </c>
      <c r="I961" s="43">
        <f t="shared" si="104"/>
        <v>0</v>
      </c>
      <c r="J961" s="42">
        <f t="shared" si="105"/>
        <v>44697</v>
      </c>
      <c r="K961" s="43">
        <f t="shared" si="106"/>
        <v>0</v>
      </c>
      <c r="L961">
        <f t="shared" si="107"/>
        <v>126</v>
      </c>
      <c r="M961">
        <f>IF($G961="","",COUNTIF($G$3:$G961, $G961))</f>
        <v>899</v>
      </c>
      <c r="N961">
        <f t="shared" si="102"/>
        <v>1025</v>
      </c>
      <c r="O961"/>
      <c r="P961"/>
      <c r="Q961"/>
    </row>
    <row r="962" spans="2:17">
      <c r="B962" s="30">
        <f>資料貼入!A962</f>
        <v>44698</v>
      </c>
      <c r="C962" s="38">
        <f>資料貼入!A962</f>
        <v>44698</v>
      </c>
      <c r="D962" s="29">
        <f>資料貼入!B962</f>
        <v>103593.01000000001</v>
      </c>
      <c r="E962" s="29" cm="1">
        <f t="array" ref="E962">MovingDayDD($D$3:D962)</f>
        <v>-237316.33000000194</v>
      </c>
      <c r="F962" s="29">
        <f>IF(OR(C962&gt;總表!$B$30,C962=0),0,IF(E962=0,0,1+F961))</f>
        <v>70</v>
      </c>
      <c r="G962" s="29">
        <f t="shared" si="103"/>
        <v>70</v>
      </c>
      <c r="H962" s="42">
        <f t="shared" si="101"/>
        <v>44698</v>
      </c>
      <c r="I962" s="43">
        <f t="shared" si="104"/>
        <v>70</v>
      </c>
      <c r="J962" s="42">
        <f t="shared" si="105"/>
        <v>44698</v>
      </c>
      <c r="K962" s="43">
        <f t="shared" si="106"/>
        <v>70</v>
      </c>
      <c r="L962">
        <f t="shared" si="107"/>
        <v>6</v>
      </c>
      <c r="M962">
        <f>IF($G962="","",COUNTIF($G$3:$G962, $G962))</f>
        <v>2</v>
      </c>
      <c r="N962">
        <f t="shared" si="102"/>
        <v>8</v>
      </c>
      <c r="O962"/>
      <c r="P962"/>
      <c r="Q962"/>
    </row>
    <row r="963" spans="2:17">
      <c r="B963" s="30">
        <f>資料貼入!A963</f>
        <v>44699</v>
      </c>
      <c r="C963" s="38">
        <f>資料貼入!A963</f>
        <v>44699</v>
      </c>
      <c r="D963" s="29">
        <f>資料貼入!B963</f>
        <v>251543.97999999998</v>
      </c>
      <c r="E963" s="29" cm="1">
        <f t="array" ref="E963">MovingDayDD($D$3:D963)</f>
        <v>0</v>
      </c>
      <c r="F963" s="29">
        <f>IF(OR(C963&gt;總表!$B$30,C963=0),0,IF(E963=0,0,1+F962))</f>
        <v>0</v>
      </c>
      <c r="G963" s="29">
        <f t="shared" si="103"/>
        <v>0</v>
      </c>
      <c r="H963" s="42">
        <f t="shared" ref="H963:H1026" si="108">IF(G963&gt;$V$1,B963,0)</f>
        <v>0</v>
      </c>
      <c r="I963" s="43">
        <f t="shared" si="104"/>
        <v>0</v>
      </c>
      <c r="J963" s="42">
        <f t="shared" si="105"/>
        <v>0</v>
      </c>
      <c r="K963" s="43">
        <f t="shared" si="106"/>
        <v>0</v>
      </c>
      <c r="L963">
        <f t="shared" si="107"/>
        <v>126</v>
      </c>
      <c r="M963">
        <f>IF($G963="","",COUNTIF($G$3:$G963, $G963))</f>
        <v>900</v>
      </c>
      <c r="N963">
        <f t="shared" ref="N963:N1026" si="109">IF($G963="","",L963+M963)</f>
        <v>1026</v>
      </c>
      <c r="O963"/>
      <c r="P963"/>
      <c r="Q963"/>
    </row>
    <row r="964" spans="2:17">
      <c r="B964" s="30">
        <f>資料貼入!A964</f>
        <v>44700</v>
      </c>
      <c r="C964" s="38">
        <f>資料貼入!A964</f>
        <v>44700</v>
      </c>
      <c r="D964" s="29">
        <f>資料貼入!B964</f>
        <v>4094.3099999999977</v>
      </c>
      <c r="E964" s="29" cm="1">
        <f t="array" ref="E964">MovingDayDD($D$3:D964)</f>
        <v>0</v>
      </c>
      <c r="F964" s="29">
        <f>IF(OR(C964&gt;總表!$B$30,C964=0),0,IF(E964=0,0,1+F963))</f>
        <v>0</v>
      </c>
      <c r="G964" s="29">
        <f t="shared" ref="G964:G1027" si="110">IF(F965=0,F964,0)</f>
        <v>0</v>
      </c>
      <c r="H964" s="42">
        <f t="shared" si="108"/>
        <v>0</v>
      </c>
      <c r="I964" s="43">
        <f t="shared" ref="I964:I1027" si="111">G964</f>
        <v>0</v>
      </c>
      <c r="J964" s="42">
        <f t="shared" ref="J964:J1027" si="112">IF(F964=0,0,B964)</f>
        <v>0</v>
      </c>
      <c r="K964" s="43">
        <f t="shared" ref="K964:K1027" si="113">G964</f>
        <v>0</v>
      </c>
      <c r="L964">
        <f t="shared" ref="L964:L1027" si="114">IF($G964="","",COUNTIF($G$3:$G$4053, "&gt;" &amp; $G964))</f>
        <v>126</v>
      </c>
      <c r="M964">
        <f>IF($G964="","",COUNTIF($G$3:$G964, $G964))</f>
        <v>901</v>
      </c>
      <c r="N964">
        <f t="shared" si="109"/>
        <v>1027</v>
      </c>
      <c r="O964"/>
      <c r="P964"/>
      <c r="Q964"/>
    </row>
    <row r="965" spans="2:17">
      <c r="B965" s="30">
        <f>資料貼入!A965</f>
        <v>44701</v>
      </c>
      <c r="C965" s="38">
        <f>資料貼入!A965</f>
        <v>44701</v>
      </c>
      <c r="D965" s="29">
        <f>資料貼入!B965</f>
        <v>-135661.59</v>
      </c>
      <c r="E965" s="29" cm="1">
        <f t="array" ref="E965">MovingDayDD($D$3:D965)</f>
        <v>-135661.58999999985</v>
      </c>
      <c r="F965" s="29">
        <f>IF(OR(C965&gt;總表!$B$30,C965=0),0,IF(E965=0,0,1+F964))</f>
        <v>1</v>
      </c>
      <c r="G965" s="29">
        <f t="shared" si="110"/>
        <v>0</v>
      </c>
      <c r="H965" s="42">
        <f t="shared" si="108"/>
        <v>0</v>
      </c>
      <c r="I965" s="43">
        <f t="shared" si="111"/>
        <v>0</v>
      </c>
      <c r="J965" s="42">
        <f t="shared" si="112"/>
        <v>44701</v>
      </c>
      <c r="K965" s="43">
        <f t="shared" si="113"/>
        <v>0</v>
      </c>
      <c r="L965">
        <f t="shared" si="114"/>
        <v>126</v>
      </c>
      <c r="M965">
        <f>IF($G965="","",COUNTIF($G$3:$G965, $G965))</f>
        <v>902</v>
      </c>
      <c r="N965">
        <f t="shared" si="109"/>
        <v>1028</v>
      </c>
      <c r="O965"/>
      <c r="P965"/>
      <c r="Q965"/>
    </row>
    <row r="966" spans="2:17">
      <c r="B966" s="30">
        <f>資料貼入!A966</f>
        <v>44702</v>
      </c>
      <c r="C966" s="38">
        <f>資料貼入!A966</f>
        <v>44702</v>
      </c>
      <c r="D966" s="29">
        <f>資料貼入!B966</f>
        <v>0</v>
      </c>
      <c r="E966" s="29" cm="1">
        <f t="array" ref="E966">MovingDayDD($D$3:D966)</f>
        <v>-135661.58999999985</v>
      </c>
      <c r="F966" s="29">
        <f>IF(OR(C966&gt;總表!$B$30,C966=0),0,IF(E966=0,0,1+F965))</f>
        <v>2</v>
      </c>
      <c r="G966" s="29">
        <f t="shared" si="110"/>
        <v>0</v>
      </c>
      <c r="H966" s="42">
        <f t="shared" si="108"/>
        <v>0</v>
      </c>
      <c r="I966" s="43">
        <f t="shared" si="111"/>
        <v>0</v>
      </c>
      <c r="J966" s="42">
        <f t="shared" si="112"/>
        <v>44702</v>
      </c>
      <c r="K966" s="43">
        <f t="shared" si="113"/>
        <v>0</v>
      </c>
      <c r="L966">
        <f t="shared" si="114"/>
        <v>126</v>
      </c>
      <c r="M966">
        <f>IF($G966="","",COUNTIF($G$3:$G966, $G966))</f>
        <v>903</v>
      </c>
      <c r="N966">
        <f t="shared" si="109"/>
        <v>1029</v>
      </c>
      <c r="O966"/>
      <c r="P966"/>
      <c r="Q966"/>
    </row>
    <row r="967" spans="2:17">
      <c r="B967" s="30">
        <f>資料貼入!A967</f>
        <v>44703</v>
      </c>
      <c r="C967" s="38">
        <f>資料貼入!A967</f>
        <v>44703</v>
      </c>
      <c r="D967" s="29">
        <f>資料貼入!B967</f>
        <v>0</v>
      </c>
      <c r="E967" s="29" cm="1">
        <f t="array" ref="E967">MovingDayDD($D$3:D967)</f>
        <v>-135661.58999999985</v>
      </c>
      <c r="F967" s="29">
        <f>IF(OR(C967&gt;總表!$B$30,C967=0),0,IF(E967=0,0,1+F966))</f>
        <v>3</v>
      </c>
      <c r="G967" s="29">
        <f t="shared" si="110"/>
        <v>0</v>
      </c>
      <c r="H967" s="42">
        <f t="shared" si="108"/>
        <v>0</v>
      </c>
      <c r="I967" s="43">
        <f t="shared" si="111"/>
        <v>0</v>
      </c>
      <c r="J967" s="42">
        <f t="shared" si="112"/>
        <v>44703</v>
      </c>
      <c r="K967" s="43">
        <f t="shared" si="113"/>
        <v>0</v>
      </c>
      <c r="L967">
        <f t="shared" si="114"/>
        <v>126</v>
      </c>
      <c r="M967">
        <f>IF($G967="","",COUNTIF($G$3:$G967, $G967))</f>
        <v>904</v>
      </c>
      <c r="N967">
        <f t="shared" si="109"/>
        <v>1030</v>
      </c>
      <c r="O967"/>
      <c r="P967"/>
      <c r="Q967"/>
    </row>
    <row r="968" spans="2:17">
      <c r="B968" s="30">
        <f>資料貼入!A968</f>
        <v>44704</v>
      </c>
      <c r="C968" s="38">
        <f>資料貼入!A968</f>
        <v>44704</v>
      </c>
      <c r="D968" s="29">
        <f>資料貼入!B968</f>
        <v>-86972.479999999996</v>
      </c>
      <c r="E968" s="29" cm="1">
        <f t="array" ref="E968">MovingDayDD($D$3:D968)</f>
        <v>-222634.0700000003</v>
      </c>
      <c r="F968" s="29">
        <f>IF(OR(C968&gt;總表!$B$30,C968=0),0,IF(E968=0,0,1+F967))</f>
        <v>4</v>
      </c>
      <c r="G968" s="29">
        <f t="shared" si="110"/>
        <v>0</v>
      </c>
      <c r="H968" s="42">
        <f t="shared" si="108"/>
        <v>0</v>
      </c>
      <c r="I968" s="43">
        <f t="shared" si="111"/>
        <v>0</v>
      </c>
      <c r="J968" s="42">
        <f t="shared" si="112"/>
        <v>44704</v>
      </c>
      <c r="K968" s="43">
        <f t="shared" si="113"/>
        <v>0</v>
      </c>
      <c r="L968">
        <f t="shared" si="114"/>
        <v>126</v>
      </c>
      <c r="M968">
        <f>IF($G968="","",COUNTIF($G$3:$G968, $G968))</f>
        <v>905</v>
      </c>
      <c r="N968">
        <f t="shared" si="109"/>
        <v>1031</v>
      </c>
      <c r="O968"/>
      <c r="P968"/>
      <c r="Q968"/>
    </row>
    <row r="969" spans="2:17">
      <c r="B969" s="30">
        <f>資料貼入!A969</f>
        <v>44705</v>
      </c>
      <c r="C969" s="38">
        <f>資料貼入!A969</f>
        <v>44705</v>
      </c>
      <c r="D969" s="29">
        <f>資料貼入!B969</f>
        <v>-115145.1</v>
      </c>
      <c r="E969" s="29" cm="1">
        <f t="array" ref="E969">MovingDayDD($D$3:D969)</f>
        <v>-337779.16999999993</v>
      </c>
      <c r="F969" s="29">
        <f>IF(OR(C969&gt;總表!$B$30,C969=0),0,IF(E969=0,0,1+F968))</f>
        <v>5</v>
      </c>
      <c r="G969" s="29">
        <f t="shared" si="110"/>
        <v>0</v>
      </c>
      <c r="H969" s="42">
        <f t="shared" si="108"/>
        <v>0</v>
      </c>
      <c r="I969" s="43">
        <f t="shared" si="111"/>
        <v>0</v>
      </c>
      <c r="J969" s="42">
        <f t="shared" si="112"/>
        <v>44705</v>
      </c>
      <c r="K969" s="43">
        <f t="shared" si="113"/>
        <v>0</v>
      </c>
      <c r="L969">
        <f t="shared" si="114"/>
        <v>126</v>
      </c>
      <c r="M969">
        <f>IF($G969="","",COUNTIF($G$3:$G969, $G969))</f>
        <v>906</v>
      </c>
      <c r="N969">
        <f t="shared" si="109"/>
        <v>1032</v>
      </c>
      <c r="O969"/>
      <c r="P969"/>
      <c r="Q969"/>
    </row>
    <row r="970" spans="2:17">
      <c r="B970" s="30">
        <f>資料貼入!A970</f>
        <v>44706</v>
      </c>
      <c r="C970" s="38">
        <f>資料貼入!A970</f>
        <v>44706</v>
      </c>
      <c r="D970" s="29">
        <f>資料貼入!B970</f>
        <v>-76679.58</v>
      </c>
      <c r="E970" s="29" cm="1">
        <f t="array" ref="E970">MovingDayDD($D$3:D970)</f>
        <v>-414458.75</v>
      </c>
      <c r="F970" s="29">
        <f>IF(OR(C970&gt;總表!$B$30,C970=0),0,IF(E970=0,0,1+F969))</f>
        <v>6</v>
      </c>
      <c r="G970" s="29">
        <f t="shared" si="110"/>
        <v>0</v>
      </c>
      <c r="H970" s="42">
        <f t="shared" si="108"/>
        <v>0</v>
      </c>
      <c r="I970" s="43">
        <f t="shared" si="111"/>
        <v>0</v>
      </c>
      <c r="J970" s="42">
        <f t="shared" si="112"/>
        <v>44706</v>
      </c>
      <c r="K970" s="43">
        <f t="shared" si="113"/>
        <v>0</v>
      </c>
      <c r="L970">
        <f t="shared" si="114"/>
        <v>126</v>
      </c>
      <c r="M970">
        <f>IF($G970="","",COUNTIF($G$3:$G970, $G970))</f>
        <v>907</v>
      </c>
      <c r="N970">
        <f t="shared" si="109"/>
        <v>1033</v>
      </c>
      <c r="O970"/>
      <c r="P970"/>
      <c r="Q970"/>
    </row>
    <row r="971" spans="2:17">
      <c r="B971" s="30">
        <f>資料貼入!A971</f>
        <v>44707</v>
      </c>
      <c r="C971" s="38">
        <f>資料貼入!A971</f>
        <v>44707</v>
      </c>
      <c r="D971" s="29">
        <f>資料貼入!B971</f>
        <v>-46728.520000000004</v>
      </c>
      <c r="E971" s="29" cm="1">
        <f t="array" ref="E971">MovingDayDD($D$3:D971)</f>
        <v>-461187.26999999955</v>
      </c>
      <c r="F971" s="29">
        <f>IF(OR(C971&gt;總表!$B$30,C971=0),0,IF(E971=0,0,1+F970))</f>
        <v>7</v>
      </c>
      <c r="G971" s="29">
        <f t="shared" si="110"/>
        <v>0</v>
      </c>
      <c r="H971" s="42">
        <f t="shared" si="108"/>
        <v>0</v>
      </c>
      <c r="I971" s="43">
        <f t="shared" si="111"/>
        <v>0</v>
      </c>
      <c r="J971" s="42">
        <f t="shared" si="112"/>
        <v>44707</v>
      </c>
      <c r="K971" s="43">
        <f t="shared" si="113"/>
        <v>0</v>
      </c>
      <c r="L971">
        <f t="shared" si="114"/>
        <v>126</v>
      </c>
      <c r="M971">
        <f>IF($G971="","",COUNTIF($G$3:$G971, $G971))</f>
        <v>908</v>
      </c>
      <c r="N971">
        <f t="shared" si="109"/>
        <v>1034</v>
      </c>
      <c r="O971"/>
      <c r="P971"/>
      <c r="Q971"/>
    </row>
    <row r="972" spans="2:17">
      <c r="B972" s="30">
        <f>資料貼入!A972</f>
        <v>44708</v>
      </c>
      <c r="C972" s="38">
        <f>資料貼入!A972</f>
        <v>44708</v>
      </c>
      <c r="D972" s="29">
        <f>資料貼入!B972</f>
        <v>64800</v>
      </c>
      <c r="E972" s="29" cm="1">
        <f t="array" ref="E972">MovingDayDD($D$3:D972)</f>
        <v>-396387.26999999955</v>
      </c>
      <c r="F972" s="29">
        <f>IF(OR(C972&gt;總表!$B$30,C972=0),0,IF(E972=0,0,1+F971))</f>
        <v>8</v>
      </c>
      <c r="G972" s="29">
        <f t="shared" si="110"/>
        <v>0</v>
      </c>
      <c r="H972" s="42">
        <f t="shared" si="108"/>
        <v>0</v>
      </c>
      <c r="I972" s="43">
        <f t="shared" si="111"/>
        <v>0</v>
      </c>
      <c r="J972" s="42">
        <f t="shared" si="112"/>
        <v>44708</v>
      </c>
      <c r="K972" s="43">
        <f t="shared" si="113"/>
        <v>0</v>
      </c>
      <c r="L972">
        <f t="shared" si="114"/>
        <v>126</v>
      </c>
      <c r="M972">
        <f>IF($G972="","",COUNTIF($G$3:$G972, $G972))</f>
        <v>909</v>
      </c>
      <c r="N972">
        <f t="shared" si="109"/>
        <v>1035</v>
      </c>
      <c r="O972"/>
      <c r="P972"/>
      <c r="Q972"/>
    </row>
    <row r="973" spans="2:17">
      <c r="B973" s="30">
        <f>資料貼入!A973</f>
        <v>44709</v>
      </c>
      <c r="C973" s="38">
        <f>資料貼入!A973</f>
        <v>44709</v>
      </c>
      <c r="D973" s="29">
        <f>資料貼入!B973</f>
        <v>0</v>
      </c>
      <c r="E973" s="29" cm="1">
        <f t="array" ref="E973">MovingDayDD($D$3:D973)</f>
        <v>-396387.26999999955</v>
      </c>
      <c r="F973" s="29">
        <f>IF(OR(C973&gt;總表!$B$30,C973=0),0,IF(E973=0,0,1+F972))</f>
        <v>9</v>
      </c>
      <c r="G973" s="29">
        <f t="shared" si="110"/>
        <v>0</v>
      </c>
      <c r="H973" s="42">
        <f t="shared" si="108"/>
        <v>0</v>
      </c>
      <c r="I973" s="43">
        <f t="shared" si="111"/>
        <v>0</v>
      </c>
      <c r="J973" s="42">
        <f t="shared" si="112"/>
        <v>44709</v>
      </c>
      <c r="K973" s="43">
        <f t="shared" si="113"/>
        <v>0</v>
      </c>
      <c r="L973">
        <f t="shared" si="114"/>
        <v>126</v>
      </c>
      <c r="M973">
        <f>IF($G973="","",COUNTIF($G$3:$G973, $G973))</f>
        <v>910</v>
      </c>
      <c r="N973">
        <f t="shared" si="109"/>
        <v>1036</v>
      </c>
      <c r="O973"/>
      <c r="P973"/>
      <c r="Q973"/>
    </row>
    <row r="974" spans="2:17">
      <c r="B974" s="30">
        <f>資料貼入!A974</f>
        <v>44710</v>
      </c>
      <c r="C974" s="38">
        <f>資料貼入!A974</f>
        <v>44710</v>
      </c>
      <c r="D974" s="29">
        <f>資料貼入!B974</f>
        <v>0</v>
      </c>
      <c r="E974" s="29" cm="1">
        <f t="array" ref="E974">MovingDayDD($D$3:D974)</f>
        <v>-396387.26999999955</v>
      </c>
      <c r="F974" s="29">
        <f>IF(OR(C974&gt;總表!$B$30,C974=0),0,IF(E974=0,0,1+F973))</f>
        <v>10</v>
      </c>
      <c r="G974" s="29">
        <f t="shared" si="110"/>
        <v>0</v>
      </c>
      <c r="H974" s="42">
        <f t="shared" si="108"/>
        <v>0</v>
      </c>
      <c r="I974" s="43">
        <f t="shared" si="111"/>
        <v>0</v>
      </c>
      <c r="J974" s="42">
        <f t="shared" si="112"/>
        <v>44710</v>
      </c>
      <c r="K974" s="43">
        <f t="shared" si="113"/>
        <v>0</v>
      </c>
      <c r="L974">
        <f t="shared" si="114"/>
        <v>126</v>
      </c>
      <c r="M974">
        <f>IF($G974="","",COUNTIF($G$3:$G974, $G974))</f>
        <v>911</v>
      </c>
      <c r="N974">
        <f t="shared" si="109"/>
        <v>1037</v>
      </c>
      <c r="O974"/>
      <c r="P974"/>
      <c r="Q974"/>
    </row>
    <row r="975" spans="2:17">
      <c r="B975" s="30">
        <f>資料貼入!A975</f>
        <v>44711</v>
      </c>
      <c r="C975" s="38">
        <f>資料貼入!A975</f>
        <v>44711</v>
      </c>
      <c r="D975" s="29">
        <f>資料貼入!B975</f>
        <v>349016.74</v>
      </c>
      <c r="E975" s="29" cm="1">
        <f t="array" ref="E975">MovingDayDD($D$3:D975)</f>
        <v>-47370.529999999329</v>
      </c>
      <c r="F975" s="29">
        <f>IF(OR(C975&gt;總表!$B$30,C975=0),0,IF(E975=0,0,1+F974))</f>
        <v>11</v>
      </c>
      <c r="G975" s="29">
        <f t="shared" si="110"/>
        <v>0</v>
      </c>
      <c r="H975" s="42">
        <f t="shared" si="108"/>
        <v>0</v>
      </c>
      <c r="I975" s="43">
        <f t="shared" si="111"/>
        <v>0</v>
      </c>
      <c r="J975" s="42">
        <f t="shared" si="112"/>
        <v>44711</v>
      </c>
      <c r="K975" s="43">
        <f t="shared" si="113"/>
        <v>0</v>
      </c>
      <c r="L975">
        <f t="shared" si="114"/>
        <v>126</v>
      </c>
      <c r="M975">
        <f>IF($G975="","",COUNTIF($G$3:$G975, $G975))</f>
        <v>912</v>
      </c>
      <c r="N975">
        <f t="shared" si="109"/>
        <v>1038</v>
      </c>
      <c r="O975"/>
      <c r="P975"/>
      <c r="Q975"/>
    </row>
    <row r="976" spans="2:17">
      <c r="B976" s="30">
        <f>資料貼入!A976</f>
        <v>44712</v>
      </c>
      <c r="C976" s="38">
        <f>資料貼入!A976</f>
        <v>44712</v>
      </c>
      <c r="D976" s="29">
        <f>資料貼入!B976</f>
        <v>-33395.660000000003</v>
      </c>
      <c r="E976" s="29" cm="1">
        <f t="array" ref="E976">MovingDayDD($D$3:D976)</f>
        <v>-80766.189999999478</v>
      </c>
      <c r="F976" s="29">
        <f>IF(OR(C976&gt;總表!$B$30,C976=0),0,IF(E976=0,0,1+F975))</f>
        <v>12</v>
      </c>
      <c r="G976" s="29">
        <f t="shared" si="110"/>
        <v>0</v>
      </c>
      <c r="H976" s="42">
        <f t="shared" si="108"/>
        <v>0</v>
      </c>
      <c r="I976" s="43">
        <f t="shared" si="111"/>
        <v>0</v>
      </c>
      <c r="J976" s="42">
        <f t="shared" si="112"/>
        <v>44712</v>
      </c>
      <c r="K976" s="43">
        <f t="shared" si="113"/>
        <v>0</v>
      </c>
      <c r="L976">
        <f t="shared" si="114"/>
        <v>126</v>
      </c>
      <c r="M976">
        <f>IF($G976="","",COUNTIF($G$3:$G976, $G976))</f>
        <v>913</v>
      </c>
      <c r="N976">
        <f t="shared" si="109"/>
        <v>1039</v>
      </c>
      <c r="O976"/>
      <c r="P976"/>
      <c r="Q976"/>
    </row>
    <row r="977" spans="2:17">
      <c r="B977" s="30">
        <f>資料貼入!A977</f>
        <v>44713</v>
      </c>
      <c r="C977" s="38">
        <f>資料貼入!A977</f>
        <v>44713</v>
      </c>
      <c r="D977" s="29">
        <f>資料貼入!B977</f>
        <v>-96203.640000000014</v>
      </c>
      <c r="E977" s="29" cm="1">
        <f t="array" ref="E977">MovingDayDD($D$3:D977)</f>
        <v>-176969.83000000007</v>
      </c>
      <c r="F977" s="29">
        <f>IF(OR(C977&gt;總表!$B$30,C977=0),0,IF(E977=0,0,1+F976))</f>
        <v>13</v>
      </c>
      <c r="G977" s="29">
        <f t="shared" si="110"/>
        <v>0</v>
      </c>
      <c r="H977" s="42">
        <f t="shared" si="108"/>
        <v>0</v>
      </c>
      <c r="I977" s="43">
        <f t="shared" si="111"/>
        <v>0</v>
      </c>
      <c r="J977" s="42">
        <f t="shared" si="112"/>
        <v>44713</v>
      </c>
      <c r="K977" s="43">
        <f t="shared" si="113"/>
        <v>0</v>
      </c>
      <c r="L977">
        <f t="shared" si="114"/>
        <v>126</v>
      </c>
      <c r="M977">
        <f>IF($G977="","",COUNTIF($G$3:$G977, $G977))</f>
        <v>914</v>
      </c>
      <c r="N977">
        <f t="shared" si="109"/>
        <v>1040</v>
      </c>
      <c r="O977"/>
      <c r="P977"/>
      <c r="Q977"/>
    </row>
    <row r="978" spans="2:17">
      <c r="B978" s="30">
        <f>資料貼入!A978</f>
        <v>44714</v>
      </c>
      <c r="C978" s="38">
        <f>資料貼入!A978</f>
        <v>44714</v>
      </c>
      <c r="D978" s="29">
        <f>資料貼入!B978</f>
        <v>-96086.44</v>
      </c>
      <c r="E978" s="29" cm="1">
        <f t="array" ref="E978">MovingDayDD($D$3:D978)</f>
        <v>-273056.26999999955</v>
      </c>
      <c r="F978" s="29">
        <f>IF(OR(C978&gt;總表!$B$30,C978=0),0,IF(E978=0,0,1+F977))</f>
        <v>14</v>
      </c>
      <c r="G978" s="29">
        <f t="shared" si="110"/>
        <v>0</v>
      </c>
      <c r="H978" s="42">
        <f t="shared" si="108"/>
        <v>0</v>
      </c>
      <c r="I978" s="43">
        <f t="shared" si="111"/>
        <v>0</v>
      </c>
      <c r="J978" s="42">
        <f t="shared" si="112"/>
        <v>44714</v>
      </c>
      <c r="K978" s="43">
        <f t="shared" si="113"/>
        <v>0</v>
      </c>
      <c r="L978">
        <f t="shared" si="114"/>
        <v>126</v>
      </c>
      <c r="M978">
        <f>IF($G978="","",COUNTIF($G$3:$G978, $G978))</f>
        <v>915</v>
      </c>
      <c r="N978">
        <f t="shared" si="109"/>
        <v>1041</v>
      </c>
      <c r="O978"/>
      <c r="P978"/>
      <c r="Q978"/>
    </row>
    <row r="979" spans="2:17">
      <c r="B979" s="30">
        <f>資料貼入!A979</f>
        <v>44715</v>
      </c>
      <c r="C979" s="38">
        <f>資料貼入!A979</f>
        <v>44715</v>
      </c>
      <c r="D979" s="29">
        <f>資料貼入!B979</f>
        <v>0</v>
      </c>
      <c r="E979" s="29" cm="1">
        <f t="array" ref="E979">MovingDayDD($D$3:D979)</f>
        <v>-273056.26999999955</v>
      </c>
      <c r="F979" s="29">
        <f>IF(OR(C979&gt;總表!$B$30,C979=0),0,IF(E979=0,0,1+F978))</f>
        <v>15</v>
      </c>
      <c r="G979" s="29">
        <f t="shared" si="110"/>
        <v>0</v>
      </c>
      <c r="H979" s="42">
        <f t="shared" si="108"/>
        <v>0</v>
      </c>
      <c r="I979" s="43">
        <f t="shared" si="111"/>
        <v>0</v>
      </c>
      <c r="J979" s="42">
        <f t="shared" si="112"/>
        <v>44715</v>
      </c>
      <c r="K979" s="43">
        <f t="shared" si="113"/>
        <v>0</v>
      </c>
      <c r="L979">
        <f t="shared" si="114"/>
        <v>126</v>
      </c>
      <c r="M979">
        <f>IF($G979="","",COUNTIF($G$3:$G979, $G979))</f>
        <v>916</v>
      </c>
      <c r="N979">
        <f t="shared" si="109"/>
        <v>1042</v>
      </c>
      <c r="O979"/>
      <c r="P979"/>
      <c r="Q979"/>
    </row>
    <row r="980" spans="2:17">
      <c r="B980" s="30">
        <f>資料貼入!A980</f>
        <v>44716</v>
      </c>
      <c r="C980" s="38">
        <f>資料貼入!A980</f>
        <v>44716</v>
      </c>
      <c r="D980" s="29">
        <f>資料貼入!B980</f>
        <v>0</v>
      </c>
      <c r="E980" s="29" cm="1">
        <f t="array" ref="E980">MovingDayDD($D$3:D980)</f>
        <v>-273056.26999999955</v>
      </c>
      <c r="F980" s="29">
        <f>IF(OR(C980&gt;總表!$B$30,C980=0),0,IF(E980=0,0,1+F979))</f>
        <v>16</v>
      </c>
      <c r="G980" s="29">
        <f t="shared" si="110"/>
        <v>0</v>
      </c>
      <c r="H980" s="42">
        <f t="shared" si="108"/>
        <v>0</v>
      </c>
      <c r="I980" s="43">
        <f t="shared" si="111"/>
        <v>0</v>
      </c>
      <c r="J980" s="42">
        <f t="shared" si="112"/>
        <v>44716</v>
      </c>
      <c r="K980" s="43">
        <f t="shared" si="113"/>
        <v>0</v>
      </c>
      <c r="L980">
        <f t="shared" si="114"/>
        <v>126</v>
      </c>
      <c r="M980">
        <f>IF($G980="","",COUNTIF($G$3:$G980, $G980))</f>
        <v>917</v>
      </c>
      <c r="N980">
        <f t="shared" si="109"/>
        <v>1043</v>
      </c>
      <c r="O980"/>
      <c r="P980"/>
      <c r="Q980"/>
    </row>
    <row r="981" spans="2:17">
      <c r="B981" s="30">
        <f>資料貼入!A981</f>
        <v>44717</v>
      </c>
      <c r="C981" s="38">
        <f>資料貼入!A981</f>
        <v>44717</v>
      </c>
      <c r="D981" s="29">
        <f>資料貼入!B981</f>
        <v>0</v>
      </c>
      <c r="E981" s="29" cm="1">
        <f t="array" ref="E981">MovingDayDD($D$3:D981)</f>
        <v>-273056.26999999955</v>
      </c>
      <c r="F981" s="29">
        <f>IF(OR(C981&gt;總表!$B$30,C981=0),0,IF(E981=0,0,1+F980))</f>
        <v>17</v>
      </c>
      <c r="G981" s="29">
        <f t="shared" si="110"/>
        <v>0</v>
      </c>
      <c r="H981" s="42">
        <f t="shared" si="108"/>
        <v>0</v>
      </c>
      <c r="I981" s="43">
        <f t="shared" si="111"/>
        <v>0</v>
      </c>
      <c r="J981" s="42">
        <f t="shared" si="112"/>
        <v>44717</v>
      </c>
      <c r="K981" s="43">
        <f t="shared" si="113"/>
        <v>0</v>
      </c>
      <c r="L981">
        <f t="shared" si="114"/>
        <v>126</v>
      </c>
      <c r="M981">
        <f>IF($G981="","",COUNTIF($G$3:$G981, $G981))</f>
        <v>918</v>
      </c>
      <c r="N981">
        <f t="shared" si="109"/>
        <v>1044</v>
      </c>
      <c r="O981"/>
      <c r="P981"/>
      <c r="Q981"/>
    </row>
    <row r="982" spans="2:17">
      <c r="B982" s="30">
        <f>資料貼入!A982</f>
        <v>44718</v>
      </c>
      <c r="C982" s="38">
        <f>資料貼入!A982</f>
        <v>44718</v>
      </c>
      <c r="D982" s="29">
        <f>資料貼入!B982</f>
        <v>24921.919999999998</v>
      </c>
      <c r="E982" s="29" cm="1">
        <f t="array" ref="E982">MovingDayDD($D$3:D982)</f>
        <v>-248134.34999999963</v>
      </c>
      <c r="F982" s="29">
        <f>IF(OR(C982&gt;總表!$B$30,C982=0),0,IF(E982=0,0,1+F981))</f>
        <v>18</v>
      </c>
      <c r="G982" s="29">
        <f t="shared" si="110"/>
        <v>0</v>
      </c>
      <c r="H982" s="42">
        <f t="shared" si="108"/>
        <v>0</v>
      </c>
      <c r="I982" s="43">
        <f t="shared" si="111"/>
        <v>0</v>
      </c>
      <c r="J982" s="42">
        <f t="shared" si="112"/>
        <v>44718</v>
      </c>
      <c r="K982" s="43">
        <f t="shared" si="113"/>
        <v>0</v>
      </c>
      <c r="L982">
        <f t="shared" si="114"/>
        <v>126</v>
      </c>
      <c r="M982">
        <f>IF($G982="","",COUNTIF($G$3:$G982, $G982))</f>
        <v>919</v>
      </c>
      <c r="N982">
        <f t="shared" si="109"/>
        <v>1045</v>
      </c>
      <c r="O982"/>
      <c r="P982"/>
      <c r="Q982"/>
    </row>
    <row r="983" spans="2:17">
      <c r="B983" s="30">
        <f>資料貼入!A983</f>
        <v>44719</v>
      </c>
      <c r="C983" s="38">
        <f>資料貼入!A983</f>
        <v>44719</v>
      </c>
      <c r="D983" s="29">
        <f>資料貼入!B983</f>
        <v>-180863.97</v>
      </c>
      <c r="E983" s="29" cm="1">
        <f t="array" ref="E983">MovingDayDD($D$3:D983)</f>
        <v>-428998.3200000003</v>
      </c>
      <c r="F983" s="29">
        <f>IF(OR(C983&gt;總表!$B$30,C983=0),0,IF(E983=0,0,1+F982))</f>
        <v>19</v>
      </c>
      <c r="G983" s="29">
        <f t="shared" si="110"/>
        <v>0</v>
      </c>
      <c r="H983" s="42">
        <f t="shared" si="108"/>
        <v>0</v>
      </c>
      <c r="I983" s="43">
        <f t="shared" si="111"/>
        <v>0</v>
      </c>
      <c r="J983" s="42">
        <f t="shared" si="112"/>
        <v>44719</v>
      </c>
      <c r="K983" s="43">
        <f t="shared" si="113"/>
        <v>0</v>
      </c>
      <c r="L983">
        <f t="shared" si="114"/>
        <v>126</v>
      </c>
      <c r="M983">
        <f>IF($G983="","",COUNTIF($G$3:$G983, $G983))</f>
        <v>920</v>
      </c>
      <c r="N983">
        <f t="shared" si="109"/>
        <v>1046</v>
      </c>
      <c r="O983"/>
      <c r="P983"/>
      <c r="Q983"/>
    </row>
    <row r="984" spans="2:17">
      <c r="B984" s="30">
        <f>資料貼入!A984</f>
        <v>44720</v>
      </c>
      <c r="C984" s="38">
        <f>資料貼入!A984</f>
        <v>44720</v>
      </c>
      <c r="D984" s="29">
        <f>資料貼入!B984</f>
        <v>3804.1700000000037</v>
      </c>
      <c r="E984" s="29" cm="1">
        <f t="array" ref="E984">MovingDayDD($D$3:D984)</f>
        <v>-425194.15000000037</v>
      </c>
      <c r="F984" s="29">
        <f>IF(OR(C984&gt;總表!$B$30,C984=0),0,IF(E984=0,0,1+F983))</f>
        <v>20</v>
      </c>
      <c r="G984" s="29">
        <f t="shared" si="110"/>
        <v>0</v>
      </c>
      <c r="H984" s="42">
        <f t="shared" si="108"/>
        <v>0</v>
      </c>
      <c r="I984" s="43">
        <f t="shared" si="111"/>
        <v>0</v>
      </c>
      <c r="J984" s="42">
        <f t="shared" si="112"/>
        <v>44720</v>
      </c>
      <c r="K984" s="43">
        <f t="shared" si="113"/>
        <v>0</v>
      </c>
      <c r="L984">
        <f t="shared" si="114"/>
        <v>126</v>
      </c>
      <c r="M984">
        <f>IF($G984="","",COUNTIF($G$3:$G984, $G984))</f>
        <v>921</v>
      </c>
      <c r="N984">
        <f t="shared" si="109"/>
        <v>1047</v>
      </c>
      <c r="O984"/>
      <c r="P984"/>
      <c r="Q984"/>
    </row>
    <row r="985" spans="2:17">
      <c r="B985" s="30">
        <f>資料貼入!A985</f>
        <v>44721</v>
      </c>
      <c r="C985" s="38">
        <f>資料貼入!A985</f>
        <v>44721</v>
      </c>
      <c r="D985" s="29">
        <f>資料貼入!B985</f>
        <v>-97286.92</v>
      </c>
      <c r="E985" s="29" cm="1">
        <f t="array" ref="E985">MovingDayDD($D$3:D985)</f>
        <v>-522481.0700000003</v>
      </c>
      <c r="F985" s="29">
        <f>IF(OR(C985&gt;總表!$B$30,C985=0),0,IF(E985=0,0,1+F984))</f>
        <v>21</v>
      </c>
      <c r="G985" s="29">
        <f t="shared" si="110"/>
        <v>0</v>
      </c>
      <c r="H985" s="42">
        <f t="shared" si="108"/>
        <v>0</v>
      </c>
      <c r="I985" s="43">
        <f t="shared" si="111"/>
        <v>0</v>
      </c>
      <c r="J985" s="42">
        <f t="shared" si="112"/>
        <v>44721</v>
      </c>
      <c r="K985" s="43">
        <f t="shared" si="113"/>
        <v>0</v>
      </c>
      <c r="L985">
        <f t="shared" si="114"/>
        <v>126</v>
      </c>
      <c r="M985">
        <f>IF($G985="","",COUNTIF($G$3:$G985, $G985))</f>
        <v>922</v>
      </c>
      <c r="N985">
        <f t="shared" si="109"/>
        <v>1048</v>
      </c>
      <c r="O985"/>
      <c r="P985"/>
      <c r="Q985"/>
    </row>
    <row r="986" spans="2:17">
      <c r="B986" s="30">
        <f>資料貼入!A986</f>
        <v>44722</v>
      </c>
      <c r="C986" s="38">
        <f>資料貼入!A986</f>
        <v>44722</v>
      </c>
      <c r="D986" s="29">
        <f>資料貼入!B986</f>
        <v>-130468.72</v>
      </c>
      <c r="E986" s="29" cm="1">
        <f t="array" ref="E986">MovingDayDD($D$3:D986)</f>
        <v>-652949.79000000097</v>
      </c>
      <c r="F986" s="29">
        <f>IF(OR(C986&gt;總表!$B$30,C986=0),0,IF(E986=0,0,1+F985))</f>
        <v>22</v>
      </c>
      <c r="G986" s="29">
        <f t="shared" si="110"/>
        <v>0</v>
      </c>
      <c r="H986" s="42">
        <f t="shared" si="108"/>
        <v>0</v>
      </c>
      <c r="I986" s="43">
        <f t="shared" si="111"/>
        <v>0</v>
      </c>
      <c r="J986" s="42">
        <f t="shared" si="112"/>
        <v>44722</v>
      </c>
      <c r="K986" s="43">
        <f t="shared" si="113"/>
        <v>0</v>
      </c>
      <c r="L986">
        <f t="shared" si="114"/>
        <v>126</v>
      </c>
      <c r="M986">
        <f>IF($G986="","",COUNTIF($G$3:$G986, $G986))</f>
        <v>923</v>
      </c>
      <c r="N986">
        <f t="shared" si="109"/>
        <v>1049</v>
      </c>
      <c r="O986"/>
      <c r="P986"/>
      <c r="Q986"/>
    </row>
    <row r="987" spans="2:17">
      <c r="B987" s="30">
        <f>資料貼入!A987</f>
        <v>44723</v>
      </c>
      <c r="C987" s="38">
        <f>資料貼入!A987</f>
        <v>44723</v>
      </c>
      <c r="D987" s="29">
        <f>資料貼入!B987</f>
        <v>0</v>
      </c>
      <c r="E987" s="29" cm="1">
        <f t="array" ref="E987">MovingDayDD($D$3:D987)</f>
        <v>-652949.79000000097</v>
      </c>
      <c r="F987" s="29">
        <f>IF(OR(C987&gt;總表!$B$30,C987=0),0,IF(E987=0,0,1+F986))</f>
        <v>23</v>
      </c>
      <c r="G987" s="29">
        <f t="shared" si="110"/>
        <v>0</v>
      </c>
      <c r="H987" s="42">
        <f t="shared" si="108"/>
        <v>0</v>
      </c>
      <c r="I987" s="43">
        <f t="shared" si="111"/>
        <v>0</v>
      </c>
      <c r="J987" s="42">
        <f t="shared" si="112"/>
        <v>44723</v>
      </c>
      <c r="K987" s="43">
        <f t="shared" si="113"/>
        <v>0</v>
      </c>
      <c r="L987">
        <f t="shared" si="114"/>
        <v>126</v>
      </c>
      <c r="M987">
        <f>IF($G987="","",COUNTIF($G$3:$G987, $G987))</f>
        <v>924</v>
      </c>
      <c r="N987">
        <f t="shared" si="109"/>
        <v>1050</v>
      </c>
      <c r="O987"/>
      <c r="P987"/>
      <c r="Q987"/>
    </row>
    <row r="988" spans="2:17">
      <c r="B988" s="30">
        <f>資料貼入!A988</f>
        <v>44724</v>
      </c>
      <c r="C988" s="38">
        <f>資料貼入!A988</f>
        <v>44724</v>
      </c>
      <c r="D988" s="29">
        <f>資料貼入!B988</f>
        <v>0</v>
      </c>
      <c r="E988" s="29" cm="1">
        <f t="array" ref="E988">MovingDayDD($D$3:D988)</f>
        <v>-652949.79000000097</v>
      </c>
      <c r="F988" s="29">
        <f>IF(OR(C988&gt;總表!$B$30,C988=0),0,IF(E988=0,0,1+F987))</f>
        <v>24</v>
      </c>
      <c r="G988" s="29">
        <f t="shared" si="110"/>
        <v>0</v>
      </c>
      <c r="H988" s="42">
        <f t="shared" si="108"/>
        <v>0</v>
      </c>
      <c r="I988" s="43">
        <f t="shared" si="111"/>
        <v>0</v>
      </c>
      <c r="J988" s="42">
        <f t="shared" si="112"/>
        <v>44724</v>
      </c>
      <c r="K988" s="43">
        <f t="shared" si="113"/>
        <v>0</v>
      </c>
      <c r="L988">
        <f t="shared" si="114"/>
        <v>126</v>
      </c>
      <c r="M988">
        <f>IF($G988="","",COUNTIF($G$3:$G988, $G988))</f>
        <v>925</v>
      </c>
      <c r="N988">
        <f t="shared" si="109"/>
        <v>1051</v>
      </c>
      <c r="O988"/>
      <c r="P988"/>
      <c r="Q988"/>
    </row>
    <row r="989" spans="2:17">
      <c r="B989" s="30">
        <f>資料貼入!A989</f>
        <v>44725</v>
      </c>
      <c r="C989" s="38">
        <f>資料貼入!A989</f>
        <v>44725</v>
      </c>
      <c r="D989" s="29">
        <f>資料貼入!B989</f>
        <v>197011.66</v>
      </c>
      <c r="E989" s="29" cm="1">
        <f t="array" ref="E989">MovingDayDD($D$3:D989)</f>
        <v>-455938.13000000082</v>
      </c>
      <c r="F989" s="29">
        <f>IF(OR(C989&gt;總表!$B$30,C989=0),0,IF(E989=0,0,1+F988))</f>
        <v>25</v>
      </c>
      <c r="G989" s="29">
        <f t="shared" si="110"/>
        <v>0</v>
      </c>
      <c r="H989" s="42">
        <f t="shared" si="108"/>
        <v>0</v>
      </c>
      <c r="I989" s="43">
        <f t="shared" si="111"/>
        <v>0</v>
      </c>
      <c r="J989" s="42">
        <f t="shared" si="112"/>
        <v>44725</v>
      </c>
      <c r="K989" s="43">
        <f t="shared" si="113"/>
        <v>0</v>
      </c>
      <c r="L989">
        <f t="shared" si="114"/>
        <v>126</v>
      </c>
      <c r="M989">
        <f>IF($G989="","",COUNTIF($G$3:$G989, $G989))</f>
        <v>926</v>
      </c>
      <c r="N989">
        <f t="shared" si="109"/>
        <v>1052</v>
      </c>
      <c r="O989"/>
      <c r="P989"/>
      <c r="Q989"/>
    </row>
    <row r="990" spans="2:17">
      <c r="B990" s="30">
        <f>資料貼入!A990</f>
        <v>44726</v>
      </c>
      <c r="C990" s="38">
        <f>資料貼入!A990</f>
        <v>44726</v>
      </c>
      <c r="D990" s="29">
        <f>資料貼入!B990</f>
        <v>71609.09</v>
      </c>
      <c r="E990" s="29" cm="1">
        <f t="array" ref="E990">MovingDayDD($D$3:D990)</f>
        <v>-384329.04000000097</v>
      </c>
      <c r="F990" s="29">
        <f>IF(OR(C990&gt;總表!$B$30,C990=0),0,IF(E990=0,0,1+F989))</f>
        <v>26</v>
      </c>
      <c r="G990" s="29">
        <f t="shared" si="110"/>
        <v>0</v>
      </c>
      <c r="H990" s="42">
        <f t="shared" si="108"/>
        <v>0</v>
      </c>
      <c r="I990" s="43">
        <f t="shared" si="111"/>
        <v>0</v>
      </c>
      <c r="J990" s="42">
        <f t="shared" si="112"/>
        <v>44726</v>
      </c>
      <c r="K990" s="43">
        <f t="shared" si="113"/>
        <v>0</v>
      </c>
      <c r="L990">
        <f t="shared" si="114"/>
        <v>126</v>
      </c>
      <c r="M990">
        <f>IF($G990="","",COUNTIF($G$3:$G990, $G990))</f>
        <v>927</v>
      </c>
      <c r="N990">
        <f t="shared" si="109"/>
        <v>1053</v>
      </c>
      <c r="O990"/>
      <c r="P990"/>
      <c r="Q990"/>
    </row>
    <row r="991" spans="2:17">
      <c r="B991" s="30">
        <f>資料貼入!A991</f>
        <v>44727</v>
      </c>
      <c r="C991" s="38">
        <f>資料貼入!A991</f>
        <v>44727</v>
      </c>
      <c r="D991" s="29">
        <f>資料貼入!B991</f>
        <v>-56043</v>
      </c>
      <c r="E991" s="29" cm="1">
        <f t="array" ref="E991">MovingDayDD($D$3:D991)</f>
        <v>-440372.04000000097</v>
      </c>
      <c r="F991" s="29">
        <f>IF(OR(C991&gt;總表!$B$30,C991=0),0,IF(E991=0,0,1+F990))</f>
        <v>27</v>
      </c>
      <c r="G991" s="29">
        <f t="shared" si="110"/>
        <v>0</v>
      </c>
      <c r="H991" s="42">
        <f t="shared" si="108"/>
        <v>0</v>
      </c>
      <c r="I991" s="43">
        <f t="shared" si="111"/>
        <v>0</v>
      </c>
      <c r="J991" s="42">
        <f t="shared" si="112"/>
        <v>44727</v>
      </c>
      <c r="K991" s="43">
        <f t="shared" si="113"/>
        <v>0</v>
      </c>
      <c r="L991">
        <f t="shared" si="114"/>
        <v>126</v>
      </c>
      <c r="M991">
        <f>IF($G991="","",COUNTIF($G$3:$G991, $G991))</f>
        <v>928</v>
      </c>
      <c r="N991">
        <f t="shared" si="109"/>
        <v>1054</v>
      </c>
      <c r="O991"/>
      <c r="P991"/>
      <c r="Q991"/>
    </row>
    <row r="992" spans="2:17">
      <c r="B992" s="30">
        <f>資料貼入!A992</f>
        <v>44728</v>
      </c>
      <c r="C992" s="38">
        <f>資料貼入!A992</f>
        <v>44728</v>
      </c>
      <c r="D992" s="29">
        <f>資料貼入!B992</f>
        <v>112781.08</v>
      </c>
      <c r="E992" s="29" cm="1">
        <f t="array" ref="E992">MovingDayDD($D$3:D992)</f>
        <v>-327590.96000000089</v>
      </c>
      <c r="F992" s="29">
        <f>IF(OR(C992&gt;總表!$B$30,C992=0),0,IF(E992=0,0,1+F991))</f>
        <v>28</v>
      </c>
      <c r="G992" s="29">
        <f t="shared" si="110"/>
        <v>0</v>
      </c>
      <c r="H992" s="42">
        <f t="shared" si="108"/>
        <v>0</v>
      </c>
      <c r="I992" s="43">
        <f t="shared" si="111"/>
        <v>0</v>
      </c>
      <c r="J992" s="42">
        <f t="shared" si="112"/>
        <v>44728</v>
      </c>
      <c r="K992" s="43">
        <f t="shared" si="113"/>
        <v>0</v>
      </c>
      <c r="L992">
        <f t="shared" si="114"/>
        <v>126</v>
      </c>
      <c r="M992">
        <f>IF($G992="","",COUNTIF($G$3:$G992, $G992))</f>
        <v>929</v>
      </c>
      <c r="N992">
        <f t="shared" si="109"/>
        <v>1055</v>
      </c>
      <c r="O992"/>
      <c r="P992"/>
      <c r="Q992"/>
    </row>
    <row r="993" spans="2:17">
      <c r="B993" s="30">
        <f>資料貼入!A993</f>
        <v>44729</v>
      </c>
      <c r="C993" s="38">
        <f>資料貼入!A993</f>
        <v>44729</v>
      </c>
      <c r="D993" s="29">
        <f>資料貼入!B993</f>
        <v>48586.35</v>
      </c>
      <c r="E993" s="29" cm="1">
        <f t="array" ref="E993">MovingDayDD($D$3:D993)</f>
        <v>-279004.61000000127</v>
      </c>
      <c r="F993" s="29">
        <f>IF(OR(C993&gt;總表!$B$30,C993=0),0,IF(E993=0,0,1+F992))</f>
        <v>29</v>
      </c>
      <c r="G993" s="29">
        <f t="shared" si="110"/>
        <v>0</v>
      </c>
      <c r="H993" s="42">
        <f t="shared" si="108"/>
        <v>0</v>
      </c>
      <c r="I993" s="43">
        <f t="shared" si="111"/>
        <v>0</v>
      </c>
      <c r="J993" s="42">
        <f t="shared" si="112"/>
        <v>44729</v>
      </c>
      <c r="K993" s="43">
        <f t="shared" si="113"/>
        <v>0</v>
      </c>
      <c r="L993">
        <f t="shared" si="114"/>
        <v>126</v>
      </c>
      <c r="M993">
        <f>IF($G993="","",COUNTIF($G$3:$G993, $G993))</f>
        <v>930</v>
      </c>
      <c r="N993">
        <f t="shared" si="109"/>
        <v>1056</v>
      </c>
      <c r="O993"/>
      <c r="P993"/>
      <c r="Q993"/>
    </row>
    <row r="994" spans="2:17">
      <c r="B994" s="30">
        <f>資料貼入!A994</f>
        <v>44730</v>
      </c>
      <c r="C994" s="38">
        <f>資料貼入!A994</f>
        <v>44730</v>
      </c>
      <c r="D994" s="29">
        <f>資料貼入!B994</f>
        <v>0</v>
      </c>
      <c r="E994" s="29" cm="1">
        <f t="array" ref="E994">MovingDayDD($D$3:D994)</f>
        <v>-279004.61000000127</v>
      </c>
      <c r="F994" s="29">
        <f>IF(OR(C994&gt;總表!$B$30,C994=0),0,IF(E994=0,0,1+F993))</f>
        <v>30</v>
      </c>
      <c r="G994" s="29">
        <f t="shared" si="110"/>
        <v>0</v>
      </c>
      <c r="H994" s="42">
        <f t="shared" si="108"/>
        <v>0</v>
      </c>
      <c r="I994" s="43">
        <f t="shared" si="111"/>
        <v>0</v>
      </c>
      <c r="J994" s="42">
        <f t="shared" si="112"/>
        <v>44730</v>
      </c>
      <c r="K994" s="43">
        <f t="shared" si="113"/>
        <v>0</v>
      </c>
      <c r="L994">
        <f t="shared" si="114"/>
        <v>126</v>
      </c>
      <c r="M994">
        <f>IF($G994="","",COUNTIF($G$3:$G994, $G994))</f>
        <v>931</v>
      </c>
      <c r="N994">
        <f t="shared" si="109"/>
        <v>1057</v>
      </c>
      <c r="O994"/>
      <c r="P994"/>
      <c r="Q994"/>
    </row>
    <row r="995" spans="2:17">
      <c r="B995" s="30">
        <f>資料貼入!A995</f>
        <v>44731</v>
      </c>
      <c r="C995" s="38">
        <f>資料貼入!A995</f>
        <v>44731</v>
      </c>
      <c r="D995" s="29">
        <f>資料貼入!B995</f>
        <v>0</v>
      </c>
      <c r="E995" s="29" cm="1">
        <f t="array" ref="E995">MovingDayDD($D$3:D995)</f>
        <v>-279004.61000000127</v>
      </c>
      <c r="F995" s="29">
        <f>IF(OR(C995&gt;總表!$B$30,C995=0),0,IF(E995=0,0,1+F994))</f>
        <v>31</v>
      </c>
      <c r="G995" s="29">
        <f t="shared" si="110"/>
        <v>0</v>
      </c>
      <c r="H995" s="42">
        <f t="shared" si="108"/>
        <v>0</v>
      </c>
      <c r="I995" s="43">
        <f t="shared" si="111"/>
        <v>0</v>
      </c>
      <c r="J995" s="42">
        <f t="shared" si="112"/>
        <v>44731</v>
      </c>
      <c r="K995" s="43">
        <f t="shared" si="113"/>
        <v>0</v>
      </c>
      <c r="L995">
        <f t="shared" si="114"/>
        <v>126</v>
      </c>
      <c r="M995">
        <f>IF($G995="","",COUNTIF($G$3:$G995, $G995))</f>
        <v>932</v>
      </c>
      <c r="N995">
        <f t="shared" si="109"/>
        <v>1058</v>
      </c>
      <c r="O995"/>
      <c r="P995"/>
      <c r="Q995"/>
    </row>
    <row r="996" spans="2:17">
      <c r="B996" s="30">
        <f>資料貼入!A996</f>
        <v>44732</v>
      </c>
      <c r="C996" s="38">
        <f>資料貼入!A996</f>
        <v>44732</v>
      </c>
      <c r="D996" s="29">
        <f>資料貼入!B996</f>
        <v>69389.38</v>
      </c>
      <c r="E996" s="29" cm="1">
        <f t="array" ref="E996">MovingDayDD($D$3:D996)</f>
        <v>-209615.23000000045</v>
      </c>
      <c r="F996" s="29">
        <f>IF(OR(C996&gt;總表!$B$30,C996=0),0,IF(E996=0,0,1+F995))</f>
        <v>32</v>
      </c>
      <c r="G996" s="29">
        <f t="shared" si="110"/>
        <v>0</v>
      </c>
      <c r="H996" s="42">
        <f t="shared" si="108"/>
        <v>0</v>
      </c>
      <c r="I996" s="43">
        <f t="shared" si="111"/>
        <v>0</v>
      </c>
      <c r="J996" s="42">
        <f t="shared" si="112"/>
        <v>44732</v>
      </c>
      <c r="K996" s="43">
        <f t="shared" si="113"/>
        <v>0</v>
      </c>
      <c r="L996">
        <f t="shared" si="114"/>
        <v>126</v>
      </c>
      <c r="M996">
        <f>IF($G996="","",COUNTIF($G$3:$G996, $G996))</f>
        <v>933</v>
      </c>
      <c r="N996">
        <f t="shared" si="109"/>
        <v>1059</v>
      </c>
      <c r="O996"/>
      <c r="P996"/>
      <c r="Q996"/>
    </row>
    <row r="997" spans="2:17">
      <c r="B997" s="30">
        <f>資料貼入!A997</f>
        <v>44733</v>
      </c>
      <c r="C997" s="38">
        <f>資料貼入!A997</f>
        <v>44733</v>
      </c>
      <c r="D997" s="29">
        <f>資料貼入!B997</f>
        <v>15800.5</v>
      </c>
      <c r="E997" s="29" cm="1">
        <f t="array" ref="E997">MovingDayDD($D$3:D997)</f>
        <v>-193814.73000000045</v>
      </c>
      <c r="F997" s="29">
        <f>IF(OR(C997&gt;總表!$B$30,C997=0),0,IF(E997=0,0,1+F996))</f>
        <v>33</v>
      </c>
      <c r="G997" s="29">
        <f t="shared" si="110"/>
        <v>0</v>
      </c>
      <c r="H997" s="42">
        <f t="shared" si="108"/>
        <v>0</v>
      </c>
      <c r="I997" s="43">
        <f t="shared" si="111"/>
        <v>0</v>
      </c>
      <c r="J997" s="42">
        <f t="shared" si="112"/>
        <v>44733</v>
      </c>
      <c r="K997" s="43">
        <f t="shared" si="113"/>
        <v>0</v>
      </c>
      <c r="L997">
        <f t="shared" si="114"/>
        <v>126</v>
      </c>
      <c r="M997">
        <f>IF($G997="","",COUNTIF($G$3:$G997, $G997))</f>
        <v>934</v>
      </c>
      <c r="N997">
        <f t="shared" si="109"/>
        <v>1060</v>
      </c>
      <c r="O997"/>
      <c r="P997"/>
      <c r="Q997"/>
    </row>
    <row r="998" spans="2:17">
      <c r="B998" s="30">
        <f>資料貼入!A998</f>
        <v>44734</v>
      </c>
      <c r="C998" s="38">
        <f>資料貼入!A998</f>
        <v>44734</v>
      </c>
      <c r="D998" s="29">
        <f>資料貼入!B998</f>
        <v>95120.540000000008</v>
      </c>
      <c r="E998" s="29" cm="1">
        <f t="array" ref="E998">MovingDayDD($D$3:D998)</f>
        <v>-98694.190000001341</v>
      </c>
      <c r="F998" s="29">
        <f>IF(OR(C998&gt;總表!$B$30,C998=0),0,IF(E998=0,0,1+F997))</f>
        <v>34</v>
      </c>
      <c r="G998" s="29">
        <f t="shared" si="110"/>
        <v>0</v>
      </c>
      <c r="H998" s="42">
        <f t="shared" si="108"/>
        <v>0</v>
      </c>
      <c r="I998" s="43">
        <f t="shared" si="111"/>
        <v>0</v>
      </c>
      <c r="J998" s="42">
        <f t="shared" si="112"/>
        <v>44734</v>
      </c>
      <c r="K998" s="43">
        <f t="shared" si="113"/>
        <v>0</v>
      </c>
      <c r="L998">
        <f t="shared" si="114"/>
        <v>126</v>
      </c>
      <c r="M998">
        <f>IF($G998="","",COUNTIF($G$3:$G998, $G998))</f>
        <v>935</v>
      </c>
      <c r="N998">
        <f t="shared" si="109"/>
        <v>1061</v>
      </c>
      <c r="O998"/>
      <c r="P998"/>
      <c r="Q998"/>
    </row>
    <row r="999" spans="2:17">
      <c r="B999" s="30">
        <f>資料貼入!A999</f>
        <v>44735</v>
      </c>
      <c r="C999" s="38">
        <f>資料貼入!A999</f>
        <v>44735</v>
      </c>
      <c r="D999" s="29">
        <f>資料貼入!B999</f>
        <v>-32900.81</v>
      </c>
      <c r="E999" s="29" cm="1">
        <f t="array" ref="E999">MovingDayDD($D$3:D999)</f>
        <v>-131595.00000000186</v>
      </c>
      <c r="F999" s="29">
        <f>IF(OR(C999&gt;總表!$B$30,C999=0),0,IF(E999=0,0,1+F998))</f>
        <v>35</v>
      </c>
      <c r="G999" s="29">
        <f t="shared" si="110"/>
        <v>0</v>
      </c>
      <c r="H999" s="42">
        <f t="shared" si="108"/>
        <v>0</v>
      </c>
      <c r="I999" s="43">
        <f t="shared" si="111"/>
        <v>0</v>
      </c>
      <c r="J999" s="42">
        <f t="shared" si="112"/>
        <v>44735</v>
      </c>
      <c r="K999" s="43">
        <f t="shared" si="113"/>
        <v>0</v>
      </c>
      <c r="L999">
        <f t="shared" si="114"/>
        <v>126</v>
      </c>
      <c r="M999">
        <f>IF($G999="","",COUNTIF($G$3:$G999, $G999))</f>
        <v>936</v>
      </c>
      <c r="N999">
        <f t="shared" si="109"/>
        <v>1062</v>
      </c>
      <c r="O999"/>
      <c r="P999"/>
      <c r="Q999"/>
    </row>
    <row r="1000" spans="2:17">
      <c r="B1000" s="30">
        <f>資料貼入!A1000</f>
        <v>44736</v>
      </c>
      <c r="C1000" s="38">
        <f>資料貼入!A1000</f>
        <v>44736</v>
      </c>
      <c r="D1000" s="29">
        <f>資料貼入!B1000</f>
        <v>-103811.64</v>
      </c>
      <c r="E1000" s="29" cm="1">
        <f t="array" ref="E1000">MovingDayDD($D$3:D1000)</f>
        <v>-235406.64000000246</v>
      </c>
      <c r="F1000" s="29">
        <f>IF(OR(C1000&gt;總表!$B$30,C1000=0),0,IF(E1000=0,0,1+F999))</f>
        <v>36</v>
      </c>
      <c r="G1000" s="29">
        <f t="shared" si="110"/>
        <v>0</v>
      </c>
      <c r="H1000" s="42">
        <f t="shared" si="108"/>
        <v>0</v>
      </c>
      <c r="I1000" s="43">
        <f t="shared" si="111"/>
        <v>0</v>
      </c>
      <c r="J1000" s="42">
        <f t="shared" si="112"/>
        <v>44736</v>
      </c>
      <c r="K1000" s="43">
        <f t="shared" si="113"/>
        <v>0</v>
      </c>
      <c r="L1000">
        <f t="shared" si="114"/>
        <v>126</v>
      </c>
      <c r="M1000">
        <f>IF($G1000="","",COUNTIF($G$3:$G1000, $G1000))</f>
        <v>937</v>
      </c>
      <c r="N1000">
        <f t="shared" si="109"/>
        <v>1063</v>
      </c>
      <c r="O1000"/>
      <c r="P1000"/>
      <c r="Q1000"/>
    </row>
    <row r="1001" spans="2:17">
      <c r="B1001" s="30">
        <f>資料貼入!A1001</f>
        <v>44737</v>
      </c>
      <c r="C1001" s="38">
        <f>資料貼入!A1001</f>
        <v>44737</v>
      </c>
      <c r="D1001" s="29">
        <f>資料貼入!B1001</f>
        <v>0</v>
      </c>
      <c r="E1001" s="29" cm="1">
        <f t="array" ref="E1001">MovingDayDD($D$3:D1001)</f>
        <v>-235406.64000000246</v>
      </c>
      <c r="F1001" s="29">
        <f>IF(OR(C1001&gt;總表!$B$30,C1001=0),0,IF(E1001=0,0,1+F1000))</f>
        <v>37</v>
      </c>
      <c r="G1001" s="29">
        <f t="shared" si="110"/>
        <v>0</v>
      </c>
      <c r="H1001" s="42">
        <f t="shared" si="108"/>
        <v>0</v>
      </c>
      <c r="I1001" s="43">
        <f t="shared" si="111"/>
        <v>0</v>
      </c>
      <c r="J1001" s="42">
        <f t="shared" si="112"/>
        <v>44737</v>
      </c>
      <c r="K1001" s="43">
        <f t="shared" si="113"/>
        <v>0</v>
      </c>
      <c r="L1001">
        <f t="shared" si="114"/>
        <v>126</v>
      </c>
      <c r="M1001">
        <f>IF($G1001="","",COUNTIF($G$3:$G1001, $G1001))</f>
        <v>938</v>
      </c>
      <c r="N1001">
        <f t="shared" si="109"/>
        <v>1064</v>
      </c>
      <c r="O1001"/>
      <c r="P1001"/>
      <c r="Q1001"/>
    </row>
    <row r="1002" spans="2:17">
      <c r="B1002" s="30">
        <f>資料貼入!A1002</f>
        <v>44738</v>
      </c>
      <c r="C1002" s="38">
        <f>資料貼入!A1002</f>
        <v>44738</v>
      </c>
      <c r="D1002" s="29">
        <f>資料貼入!B1002</f>
        <v>0</v>
      </c>
      <c r="E1002" s="29" cm="1">
        <f t="array" ref="E1002">MovingDayDD($D$3:D1002)</f>
        <v>-235406.64000000246</v>
      </c>
      <c r="F1002" s="29">
        <f>IF(OR(C1002&gt;總表!$B$30,C1002=0),0,IF(E1002=0,0,1+F1001))</f>
        <v>38</v>
      </c>
      <c r="G1002" s="29">
        <f t="shared" si="110"/>
        <v>0</v>
      </c>
      <c r="H1002" s="42">
        <f t="shared" si="108"/>
        <v>0</v>
      </c>
      <c r="I1002" s="43">
        <f t="shared" si="111"/>
        <v>0</v>
      </c>
      <c r="J1002" s="42">
        <f t="shared" si="112"/>
        <v>44738</v>
      </c>
      <c r="K1002" s="43">
        <f t="shared" si="113"/>
        <v>0</v>
      </c>
      <c r="L1002">
        <f t="shared" si="114"/>
        <v>126</v>
      </c>
      <c r="M1002">
        <f>IF($G1002="","",COUNTIF($G$3:$G1002, $G1002))</f>
        <v>939</v>
      </c>
      <c r="N1002">
        <f t="shared" si="109"/>
        <v>1065</v>
      </c>
      <c r="O1002"/>
      <c r="P1002"/>
      <c r="Q1002"/>
    </row>
    <row r="1003" spans="2:17">
      <c r="B1003" s="30">
        <f>資料貼入!A1003</f>
        <v>44739</v>
      </c>
      <c r="C1003" s="38">
        <f>資料貼入!A1003</f>
        <v>44739</v>
      </c>
      <c r="D1003" s="29">
        <f>資料貼入!B1003</f>
        <v>-77752.709999999992</v>
      </c>
      <c r="E1003" s="29" cm="1">
        <f t="array" ref="E1003">MovingDayDD($D$3:D1003)</f>
        <v>-313159.35000000335</v>
      </c>
      <c r="F1003" s="29">
        <f>IF(OR(C1003&gt;總表!$B$30,C1003=0),0,IF(E1003=0,0,1+F1002))</f>
        <v>39</v>
      </c>
      <c r="G1003" s="29">
        <f t="shared" si="110"/>
        <v>0</v>
      </c>
      <c r="H1003" s="42">
        <f t="shared" si="108"/>
        <v>0</v>
      </c>
      <c r="I1003" s="43">
        <f t="shared" si="111"/>
        <v>0</v>
      </c>
      <c r="J1003" s="42">
        <f t="shared" si="112"/>
        <v>44739</v>
      </c>
      <c r="K1003" s="43">
        <f t="shared" si="113"/>
        <v>0</v>
      </c>
      <c r="L1003">
        <f t="shared" si="114"/>
        <v>126</v>
      </c>
      <c r="M1003">
        <f>IF($G1003="","",COUNTIF($G$3:$G1003, $G1003))</f>
        <v>940</v>
      </c>
      <c r="N1003">
        <f t="shared" si="109"/>
        <v>1066</v>
      </c>
      <c r="O1003"/>
      <c r="P1003"/>
      <c r="Q1003"/>
    </row>
    <row r="1004" spans="2:17">
      <c r="B1004" s="30">
        <f>資料貼入!A1004</f>
        <v>44740</v>
      </c>
      <c r="C1004" s="38">
        <f>資料貼入!A1004</f>
        <v>44740</v>
      </c>
      <c r="D1004" s="29">
        <f>資料貼入!B1004</f>
        <v>-83617.55</v>
      </c>
      <c r="E1004" s="29" cm="1">
        <f t="array" ref="E1004">MovingDayDD($D$3:D1004)</f>
        <v>-396776.9000000041</v>
      </c>
      <c r="F1004" s="29">
        <f>IF(OR(C1004&gt;總表!$B$30,C1004=0),0,IF(E1004=0,0,1+F1003))</f>
        <v>40</v>
      </c>
      <c r="G1004" s="29">
        <f t="shared" si="110"/>
        <v>0</v>
      </c>
      <c r="H1004" s="42">
        <f t="shared" si="108"/>
        <v>0</v>
      </c>
      <c r="I1004" s="43">
        <f t="shared" si="111"/>
        <v>0</v>
      </c>
      <c r="J1004" s="42">
        <f t="shared" si="112"/>
        <v>44740</v>
      </c>
      <c r="K1004" s="43">
        <f t="shared" si="113"/>
        <v>0</v>
      </c>
      <c r="L1004">
        <f t="shared" si="114"/>
        <v>126</v>
      </c>
      <c r="M1004">
        <f>IF($G1004="","",COUNTIF($G$3:$G1004, $G1004))</f>
        <v>941</v>
      </c>
      <c r="N1004">
        <f t="shared" si="109"/>
        <v>1067</v>
      </c>
      <c r="O1004"/>
      <c r="P1004"/>
      <c r="Q1004"/>
    </row>
    <row r="1005" spans="2:17">
      <c r="B1005" s="30">
        <f>資料貼入!A1005</f>
        <v>44741</v>
      </c>
      <c r="C1005" s="38">
        <f>資料貼入!A1005</f>
        <v>44741</v>
      </c>
      <c r="D1005" s="29">
        <f>資料貼入!B1005</f>
        <v>-101303.84</v>
      </c>
      <c r="E1005" s="29" cm="1">
        <f t="array" ref="E1005">MovingDayDD($D$3:D1005)</f>
        <v>-498080.74000000395</v>
      </c>
      <c r="F1005" s="29">
        <f>IF(OR(C1005&gt;總表!$B$30,C1005=0),0,IF(E1005=0,0,1+F1004))</f>
        <v>41</v>
      </c>
      <c r="G1005" s="29">
        <f t="shared" si="110"/>
        <v>0</v>
      </c>
      <c r="H1005" s="42">
        <f t="shared" si="108"/>
        <v>0</v>
      </c>
      <c r="I1005" s="43">
        <f t="shared" si="111"/>
        <v>0</v>
      </c>
      <c r="J1005" s="42">
        <f t="shared" si="112"/>
        <v>44741</v>
      </c>
      <c r="K1005" s="43">
        <f t="shared" si="113"/>
        <v>0</v>
      </c>
      <c r="L1005">
        <f t="shared" si="114"/>
        <v>126</v>
      </c>
      <c r="M1005">
        <f>IF($G1005="","",COUNTIF($G$3:$G1005, $G1005))</f>
        <v>942</v>
      </c>
      <c r="N1005">
        <f t="shared" si="109"/>
        <v>1068</v>
      </c>
      <c r="O1005"/>
      <c r="P1005"/>
      <c r="Q1005"/>
    </row>
    <row r="1006" spans="2:17">
      <c r="B1006" s="30">
        <f>資料貼入!A1006</f>
        <v>44742</v>
      </c>
      <c r="C1006" s="38">
        <f>資料貼入!A1006</f>
        <v>44742</v>
      </c>
      <c r="D1006" s="29">
        <f>資料貼入!B1006</f>
        <v>382205.92</v>
      </c>
      <c r="E1006" s="29" cm="1">
        <f t="array" ref="E1006">MovingDayDD($D$3:D1006)</f>
        <v>-115874.82000000402</v>
      </c>
      <c r="F1006" s="29">
        <f>IF(OR(C1006&gt;總表!$B$30,C1006=0),0,IF(E1006=0,0,1+F1005))</f>
        <v>42</v>
      </c>
      <c r="G1006" s="29">
        <f t="shared" si="110"/>
        <v>42</v>
      </c>
      <c r="H1006" s="42">
        <f t="shared" si="108"/>
        <v>44742</v>
      </c>
      <c r="I1006" s="43">
        <f t="shared" si="111"/>
        <v>42</v>
      </c>
      <c r="J1006" s="42">
        <f t="shared" si="112"/>
        <v>44742</v>
      </c>
      <c r="K1006" s="43">
        <f t="shared" si="113"/>
        <v>42</v>
      </c>
      <c r="L1006">
        <f t="shared" si="114"/>
        <v>12</v>
      </c>
      <c r="M1006">
        <f>IF($G1006="","",COUNTIF($G$3:$G1006, $G1006))</f>
        <v>1</v>
      </c>
      <c r="N1006">
        <f t="shared" si="109"/>
        <v>13</v>
      </c>
      <c r="O1006"/>
      <c r="P1006"/>
      <c r="Q1006"/>
    </row>
    <row r="1007" spans="2:17">
      <c r="B1007" s="30">
        <f>資料貼入!A1007</f>
        <v>44743</v>
      </c>
      <c r="C1007" s="38">
        <f>資料貼入!A1007</f>
        <v>44743</v>
      </c>
      <c r="D1007" s="29">
        <f>資料貼入!B1007</f>
        <v>203706.61</v>
      </c>
      <c r="E1007" s="29" cm="1">
        <f t="array" ref="E1007">MovingDayDD($D$3:D1007)</f>
        <v>0</v>
      </c>
      <c r="F1007" s="29">
        <f>IF(OR(C1007&gt;總表!$B$30,C1007=0),0,IF(E1007=0,0,1+F1006))</f>
        <v>0</v>
      </c>
      <c r="G1007" s="29">
        <f t="shared" si="110"/>
        <v>0</v>
      </c>
      <c r="H1007" s="42">
        <f t="shared" si="108"/>
        <v>0</v>
      </c>
      <c r="I1007" s="43">
        <f t="shared" si="111"/>
        <v>0</v>
      </c>
      <c r="J1007" s="42">
        <f t="shared" si="112"/>
        <v>0</v>
      </c>
      <c r="K1007" s="43">
        <f t="shared" si="113"/>
        <v>0</v>
      </c>
      <c r="L1007">
        <f t="shared" si="114"/>
        <v>126</v>
      </c>
      <c r="M1007">
        <f>IF($G1007="","",COUNTIF($G$3:$G1007, $G1007))</f>
        <v>943</v>
      </c>
      <c r="N1007">
        <f t="shared" si="109"/>
        <v>1069</v>
      </c>
      <c r="O1007"/>
      <c r="P1007"/>
      <c r="Q1007"/>
    </row>
    <row r="1008" spans="2:17">
      <c r="B1008" s="30">
        <f>資料貼入!A1008</f>
        <v>44744</v>
      </c>
      <c r="C1008" s="38">
        <f>資料貼入!A1008</f>
        <v>44744</v>
      </c>
      <c r="D1008" s="29">
        <f>資料貼入!B1008</f>
        <v>0</v>
      </c>
      <c r="E1008" s="29" cm="1">
        <f t="array" ref="E1008">MovingDayDD($D$3:D1008)</f>
        <v>0</v>
      </c>
      <c r="F1008" s="29">
        <f>IF(OR(C1008&gt;總表!$B$30,C1008=0),0,IF(E1008=0,0,1+F1007))</f>
        <v>0</v>
      </c>
      <c r="G1008" s="29">
        <f t="shared" si="110"/>
        <v>0</v>
      </c>
      <c r="H1008" s="42">
        <f t="shared" si="108"/>
        <v>0</v>
      </c>
      <c r="I1008" s="43">
        <f t="shared" si="111"/>
        <v>0</v>
      </c>
      <c r="J1008" s="42">
        <f t="shared" si="112"/>
        <v>0</v>
      </c>
      <c r="K1008" s="43">
        <f t="shared" si="113"/>
        <v>0</v>
      </c>
      <c r="L1008">
        <f t="shared" si="114"/>
        <v>126</v>
      </c>
      <c r="M1008">
        <f>IF($G1008="","",COUNTIF($G$3:$G1008, $G1008))</f>
        <v>944</v>
      </c>
      <c r="N1008">
        <f t="shared" si="109"/>
        <v>1070</v>
      </c>
      <c r="O1008"/>
      <c r="P1008"/>
      <c r="Q1008"/>
    </row>
    <row r="1009" spans="2:17">
      <c r="B1009" s="30">
        <f>資料貼入!A1009</f>
        <v>44745</v>
      </c>
      <c r="C1009" s="38">
        <f>資料貼入!A1009</f>
        <v>44745</v>
      </c>
      <c r="D1009" s="29">
        <f>資料貼入!B1009</f>
        <v>0</v>
      </c>
      <c r="E1009" s="29" cm="1">
        <f t="array" ref="E1009">MovingDayDD($D$3:D1009)</f>
        <v>0</v>
      </c>
      <c r="F1009" s="29">
        <f>IF(OR(C1009&gt;總表!$B$30,C1009=0),0,IF(E1009=0,0,1+F1008))</f>
        <v>0</v>
      </c>
      <c r="G1009" s="29">
        <f t="shared" si="110"/>
        <v>0</v>
      </c>
      <c r="H1009" s="42">
        <f t="shared" si="108"/>
        <v>0</v>
      </c>
      <c r="I1009" s="43">
        <f t="shared" si="111"/>
        <v>0</v>
      </c>
      <c r="J1009" s="42">
        <f t="shared" si="112"/>
        <v>0</v>
      </c>
      <c r="K1009" s="43">
        <f t="shared" si="113"/>
        <v>0</v>
      </c>
      <c r="L1009">
        <f t="shared" si="114"/>
        <v>126</v>
      </c>
      <c r="M1009">
        <f>IF($G1009="","",COUNTIF($G$3:$G1009, $G1009))</f>
        <v>945</v>
      </c>
      <c r="N1009">
        <f t="shared" si="109"/>
        <v>1071</v>
      </c>
      <c r="O1009"/>
      <c r="P1009"/>
      <c r="Q1009"/>
    </row>
    <row r="1010" spans="2:17">
      <c r="B1010" s="30">
        <f>資料貼入!A1010</f>
        <v>44746</v>
      </c>
      <c r="C1010" s="38">
        <f>資料貼入!A1010</f>
        <v>44746</v>
      </c>
      <c r="D1010" s="29">
        <f>資料貼入!B1010</f>
        <v>-82406.28</v>
      </c>
      <c r="E1010" s="29" cm="1">
        <f t="array" ref="E1010">MovingDayDD($D$3:D1010)</f>
        <v>-82406.279999999329</v>
      </c>
      <c r="F1010" s="29">
        <f>IF(OR(C1010&gt;總表!$B$30,C1010=0),0,IF(E1010=0,0,1+F1009))</f>
        <v>1</v>
      </c>
      <c r="G1010" s="29">
        <f t="shared" si="110"/>
        <v>0</v>
      </c>
      <c r="H1010" s="42">
        <f t="shared" si="108"/>
        <v>0</v>
      </c>
      <c r="I1010" s="43">
        <f t="shared" si="111"/>
        <v>0</v>
      </c>
      <c r="J1010" s="42">
        <f t="shared" si="112"/>
        <v>44746</v>
      </c>
      <c r="K1010" s="43">
        <f t="shared" si="113"/>
        <v>0</v>
      </c>
      <c r="L1010">
        <f t="shared" si="114"/>
        <v>126</v>
      </c>
      <c r="M1010">
        <f>IF($G1010="","",COUNTIF($G$3:$G1010, $G1010))</f>
        <v>946</v>
      </c>
      <c r="N1010">
        <f t="shared" si="109"/>
        <v>1072</v>
      </c>
      <c r="O1010"/>
      <c r="P1010"/>
      <c r="Q1010"/>
    </row>
    <row r="1011" spans="2:17">
      <c r="B1011" s="30">
        <f>資料貼入!A1011</f>
        <v>44747</v>
      </c>
      <c r="C1011" s="38">
        <f>資料貼入!A1011</f>
        <v>44747</v>
      </c>
      <c r="D1011" s="29">
        <f>資料貼入!B1011</f>
        <v>21472.14</v>
      </c>
      <c r="E1011" s="29" cm="1">
        <f t="array" ref="E1011">MovingDayDD($D$3:D1011)</f>
        <v>-60934.139999998733</v>
      </c>
      <c r="F1011" s="29">
        <f>IF(OR(C1011&gt;總表!$B$30,C1011=0),0,IF(E1011=0,0,1+F1010))</f>
        <v>2</v>
      </c>
      <c r="G1011" s="29">
        <f t="shared" si="110"/>
        <v>2</v>
      </c>
      <c r="H1011" s="42">
        <f t="shared" si="108"/>
        <v>0</v>
      </c>
      <c r="I1011" s="43">
        <f t="shared" si="111"/>
        <v>2</v>
      </c>
      <c r="J1011" s="42">
        <f t="shared" si="112"/>
        <v>44747</v>
      </c>
      <c r="K1011" s="43">
        <f t="shared" si="113"/>
        <v>2</v>
      </c>
      <c r="L1011">
        <f t="shared" si="114"/>
        <v>91</v>
      </c>
      <c r="M1011">
        <f>IF($G1011="","",COUNTIF($G$3:$G1011, $G1011))</f>
        <v>7</v>
      </c>
      <c r="N1011">
        <f t="shared" si="109"/>
        <v>98</v>
      </c>
      <c r="O1011"/>
      <c r="P1011"/>
      <c r="Q1011"/>
    </row>
    <row r="1012" spans="2:17">
      <c r="B1012" s="30">
        <f>資料貼入!A1012</f>
        <v>44748</v>
      </c>
      <c r="C1012" s="38">
        <f>資料貼入!A1012</f>
        <v>44748</v>
      </c>
      <c r="D1012" s="29">
        <f>資料貼入!B1012</f>
        <v>153200</v>
      </c>
      <c r="E1012" s="29" cm="1">
        <f t="array" ref="E1012">MovingDayDD($D$3:D1012)</f>
        <v>0</v>
      </c>
      <c r="F1012" s="29">
        <f>IF(OR(C1012&gt;總表!$B$30,C1012=0),0,IF(E1012=0,0,1+F1011))</f>
        <v>0</v>
      </c>
      <c r="G1012" s="29">
        <f t="shared" si="110"/>
        <v>0</v>
      </c>
      <c r="H1012" s="42">
        <f t="shared" si="108"/>
        <v>0</v>
      </c>
      <c r="I1012" s="43">
        <f t="shared" si="111"/>
        <v>0</v>
      </c>
      <c r="J1012" s="42">
        <f t="shared" si="112"/>
        <v>0</v>
      </c>
      <c r="K1012" s="43">
        <f t="shared" si="113"/>
        <v>0</v>
      </c>
      <c r="L1012">
        <f t="shared" si="114"/>
        <v>126</v>
      </c>
      <c r="M1012">
        <f>IF($G1012="","",COUNTIF($G$3:$G1012, $G1012))</f>
        <v>947</v>
      </c>
      <c r="N1012">
        <f t="shared" si="109"/>
        <v>1073</v>
      </c>
      <c r="O1012"/>
      <c r="P1012"/>
      <c r="Q1012"/>
    </row>
    <row r="1013" spans="2:17">
      <c r="B1013" s="30">
        <f>資料貼入!A1013</f>
        <v>44749</v>
      </c>
      <c r="C1013" s="38">
        <f>資料貼入!A1013</f>
        <v>44749</v>
      </c>
      <c r="D1013" s="29">
        <f>資料貼入!B1013</f>
        <v>-175100</v>
      </c>
      <c r="E1013" s="29" cm="1">
        <f t="array" ref="E1013">MovingDayDD($D$3:D1013)</f>
        <v>-175100</v>
      </c>
      <c r="F1013" s="29">
        <f>IF(OR(C1013&gt;總表!$B$30,C1013=0),0,IF(E1013=0,0,1+F1012))</f>
        <v>1</v>
      </c>
      <c r="G1013" s="29">
        <f t="shared" si="110"/>
        <v>0</v>
      </c>
      <c r="H1013" s="42">
        <f t="shared" si="108"/>
        <v>0</v>
      </c>
      <c r="I1013" s="43">
        <f t="shared" si="111"/>
        <v>0</v>
      </c>
      <c r="J1013" s="42">
        <f t="shared" si="112"/>
        <v>44749</v>
      </c>
      <c r="K1013" s="43">
        <f t="shared" si="113"/>
        <v>0</v>
      </c>
      <c r="L1013">
        <f t="shared" si="114"/>
        <v>126</v>
      </c>
      <c r="M1013">
        <f>IF($G1013="","",COUNTIF($G$3:$G1013, $G1013))</f>
        <v>948</v>
      </c>
      <c r="N1013">
        <f t="shared" si="109"/>
        <v>1074</v>
      </c>
      <c r="O1013"/>
      <c r="P1013"/>
      <c r="Q1013"/>
    </row>
    <row r="1014" spans="2:17">
      <c r="B1014" s="30">
        <f>資料貼入!A1014</f>
        <v>44750</v>
      </c>
      <c r="C1014" s="38">
        <f>資料貼入!A1014</f>
        <v>44750</v>
      </c>
      <c r="D1014" s="29">
        <f>資料貼入!B1014</f>
        <v>-17664.059999999998</v>
      </c>
      <c r="E1014" s="29" cm="1">
        <f t="array" ref="E1014">MovingDayDD($D$3:D1014)</f>
        <v>-192764.06000000052</v>
      </c>
      <c r="F1014" s="29">
        <f>IF(OR(C1014&gt;總表!$B$30,C1014=0),0,IF(E1014=0,0,1+F1013))</f>
        <v>2</v>
      </c>
      <c r="G1014" s="29">
        <f t="shared" si="110"/>
        <v>0</v>
      </c>
      <c r="H1014" s="42">
        <f t="shared" si="108"/>
        <v>0</v>
      </c>
      <c r="I1014" s="43">
        <f t="shared" si="111"/>
        <v>0</v>
      </c>
      <c r="J1014" s="42">
        <f t="shared" si="112"/>
        <v>44750</v>
      </c>
      <c r="K1014" s="43">
        <f t="shared" si="113"/>
        <v>0</v>
      </c>
      <c r="L1014">
        <f t="shared" si="114"/>
        <v>126</v>
      </c>
      <c r="M1014">
        <f>IF($G1014="","",COUNTIF($G$3:$G1014, $G1014))</f>
        <v>949</v>
      </c>
      <c r="N1014">
        <f t="shared" si="109"/>
        <v>1075</v>
      </c>
      <c r="O1014"/>
      <c r="P1014"/>
      <c r="Q1014"/>
    </row>
    <row r="1015" spans="2:17">
      <c r="B1015" s="30">
        <f>資料貼入!A1015</f>
        <v>44751</v>
      </c>
      <c r="C1015" s="38">
        <f>資料貼入!A1015</f>
        <v>44751</v>
      </c>
      <c r="D1015" s="29">
        <f>資料貼入!B1015</f>
        <v>0</v>
      </c>
      <c r="E1015" s="29" cm="1">
        <f t="array" ref="E1015">MovingDayDD($D$3:D1015)</f>
        <v>-192764.06000000052</v>
      </c>
      <c r="F1015" s="29">
        <f>IF(OR(C1015&gt;總表!$B$30,C1015=0),0,IF(E1015=0,0,1+F1014))</f>
        <v>3</v>
      </c>
      <c r="G1015" s="29">
        <f t="shared" si="110"/>
        <v>0</v>
      </c>
      <c r="H1015" s="42">
        <f t="shared" si="108"/>
        <v>0</v>
      </c>
      <c r="I1015" s="43">
        <f t="shared" si="111"/>
        <v>0</v>
      </c>
      <c r="J1015" s="42">
        <f t="shared" si="112"/>
        <v>44751</v>
      </c>
      <c r="K1015" s="43">
        <f t="shared" si="113"/>
        <v>0</v>
      </c>
      <c r="L1015">
        <f t="shared" si="114"/>
        <v>126</v>
      </c>
      <c r="M1015">
        <f>IF($G1015="","",COUNTIF($G$3:$G1015, $G1015))</f>
        <v>950</v>
      </c>
      <c r="N1015">
        <f t="shared" si="109"/>
        <v>1076</v>
      </c>
      <c r="O1015"/>
      <c r="P1015"/>
      <c r="Q1015"/>
    </row>
    <row r="1016" spans="2:17">
      <c r="B1016" s="30">
        <f>資料貼入!A1016</f>
        <v>44752</v>
      </c>
      <c r="C1016" s="38">
        <f>資料貼入!A1016</f>
        <v>44752</v>
      </c>
      <c r="D1016" s="29">
        <f>資料貼入!B1016</f>
        <v>0</v>
      </c>
      <c r="E1016" s="29" cm="1">
        <f t="array" ref="E1016">MovingDayDD($D$3:D1016)</f>
        <v>-192764.06000000052</v>
      </c>
      <c r="F1016" s="29">
        <f>IF(OR(C1016&gt;總表!$B$30,C1016=0),0,IF(E1016=0,0,1+F1015))</f>
        <v>4</v>
      </c>
      <c r="G1016" s="29">
        <f t="shared" si="110"/>
        <v>0</v>
      </c>
      <c r="H1016" s="42">
        <f t="shared" si="108"/>
        <v>0</v>
      </c>
      <c r="I1016" s="43">
        <f t="shared" si="111"/>
        <v>0</v>
      </c>
      <c r="J1016" s="42">
        <f t="shared" si="112"/>
        <v>44752</v>
      </c>
      <c r="K1016" s="43">
        <f t="shared" si="113"/>
        <v>0</v>
      </c>
      <c r="L1016">
        <f t="shared" si="114"/>
        <v>126</v>
      </c>
      <c r="M1016">
        <f>IF($G1016="","",COUNTIF($G$3:$G1016, $G1016))</f>
        <v>951</v>
      </c>
      <c r="N1016">
        <f t="shared" si="109"/>
        <v>1077</v>
      </c>
      <c r="O1016"/>
      <c r="P1016"/>
      <c r="Q1016"/>
    </row>
    <row r="1017" spans="2:17">
      <c r="B1017" s="30">
        <f>資料貼入!A1017</f>
        <v>44753</v>
      </c>
      <c r="C1017" s="38">
        <f>資料貼入!A1017</f>
        <v>44753</v>
      </c>
      <c r="D1017" s="29">
        <f>資料貼入!B1017</f>
        <v>-71225.239999999991</v>
      </c>
      <c r="E1017" s="29" cm="1">
        <f t="array" ref="E1017">MovingDayDD($D$3:D1017)</f>
        <v>-263989.30000000075</v>
      </c>
      <c r="F1017" s="29">
        <f>IF(OR(C1017&gt;總表!$B$30,C1017=0),0,IF(E1017=0,0,1+F1016))</f>
        <v>5</v>
      </c>
      <c r="G1017" s="29">
        <f t="shared" si="110"/>
        <v>5</v>
      </c>
      <c r="H1017" s="42">
        <f t="shared" si="108"/>
        <v>0</v>
      </c>
      <c r="I1017" s="43">
        <f t="shared" si="111"/>
        <v>5</v>
      </c>
      <c r="J1017" s="42">
        <f t="shared" si="112"/>
        <v>44753</v>
      </c>
      <c r="K1017" s="43">
        <f t="shared" si="113"/>
        <v>5</v>
      </c>
      <c r="L1017">
        <f t="shared" si="114"/>
        <v>65</v>
      </c>
      <c r="M1017">
        <f>IF($G1017="","",COUNTIF($G$3:$G1017, $G1017))</f>
        <v>6</v>
      </c>
      <c r="N1017">
        <f t="shared" si="109"/>
        <v>71</v>
      </c>
      <c r="O1017"/>
      <c r="P1017"/>
      <c r="Q1017"/>
    </row>
    <row r="1018" spans="2:17">
      <c r="B1018" s="30">
        <f>資料貼入!A1018</f>
        <v>44754</v>
      </c>
      <c r="C1018" s="38">
        <f>資料貼入!A1018</f>
        <v>44754</v>
      </c>
      <c r="D1018" s="29">
        <f>資料貼入!B1018</f>
        <v>384593.71</v>
      </c>
      <c r="E1018" s="29" cm="1">
        <f t="array" ref="E1018">MovingDayDD($D$3:D1018)</f>
        <v>0</v>
      </c>
      <c r="F1018" s="29">
        <f>IF(OR(C1018&gt;總表!$B$30,C1018=0),0,IF(E1018=0,0,1+F1017))</f>
        <v>0</v>
      </c>
      <c r="G1018" s="29">
        <f t="shared" si="110"/>
        <v>0</v>
      </c>
      <c r="H1018" s="42">
        <f t="shared" si="108"/>
        <v>0</v>
      </c>
      <c r="I1018" s="43">
        <f t="shared" si="111"/>
        <v>0</v>
      </c>
      <c r="J1018" s="42">
        <f t="shared" si="112"/>
        <v>0</v>
      </c>
      <c r="K1018" s="43">
        <f t="shared" si="113"/>
        <v>0</v>
      </c>
      <c r="L1018">
        <f t="shared" si="114"/>
        <v>126</v>
      </c>
      <c r="M1018">
        <f>IF($G1018="","",COUNTIF($G$3:$G1018, $G1018))</f>
        <v>952</v>
      </c>
      <c r="N1018">
        <f t="shared" si="109"/>
        <v>1078</v>
      </c>
      <c r="O1018"/>
      <c r="P1018"/>
      <c r="Q1018"/>
    </row>
    <row r="1019" spans="2:17">
      <c r="B1019" s="30">
        <f>資料貼入!A1019</f>
        <v>44755</v>
      </c>
      <c r="C1019" s="38">
        <f>資料貼入!A1019</f>
        <v>44755</v>
      </c>
      <c r="D1019" s="29">
        <f>資料貼入!B1019</f>
        <v>-311993.64</v>
      </c>
      <c r="E1019" s="29" cm="1">
        <f t="array" ref="E1019">MovingDayDD($D$3:D1019)</f>
        <v>-311993.6400000006</v>
      </c>
      <c r="F1019" s="29">
        <f>IF(OR(C1019&gt;總表!$B$30,C1019=0),0,IF(E1019=0,0,1+F1018))</f>
        <v>1</v>
      </c>
      <c r="G1019" s="29">
        <f t="shared" si="110"/>
        <v>0</v>
      </c>
      <c r="H1019" s="42">
        <f t="shared" si="108"/>
        <v>0</v>
      </c>
      <c r="I1019" s="43">
        <f t="shared" si="111"/>
        <v>0</v>
      </c>
      <c r="J1019" s="42">
        <f t="shared" si="112"/>
        <v>44755</v>
      </c>
      <c r="K1019" s="43">
        <f t="shared" si="113"/>
        <v>0</v>
      </c>
      <c r="L1019">
        <f t="shared" si="114"/>
        <v>126</v>
      </c>
      <c r="M1019">
        <f>IF($G1019="","",COUNTIF($G$3:$G1019, $G1019))</f>
        <v>953</v>
      </c>
      <c r="N1019">
        <f t="shared" si="109"/>
        <v>1079</v>
      </c>
      <c r="O1019"/>
      <c r="P1019"/>
      <c r="Q1019"/>
    </row>
    <row r="1020" spans="2:17">
      <c r="B1020" s="30">
        <f>資料貼入!A1020</f>
        <v>44756</v>
      </c>
      <c r="C1020" s="38">
        <f>資料貼入!A1020</f>
        <v>44756</v>
      </c>
      <c r="D1020" s="29">
        <f>資料貼入!B1020</f>
        <v>-1676.9799999999996</v>
      </c>
      <c r="E1020" s="29" cm="1">
        <f t="array" ref="E1020">MovingDayDD($D$3:D1020)</f>
        <v>-313670.62000000104</v>
      </c>
      <c r="F1020" s="29">
        <f>IF(OR(C1020&gt;總表!$B$30,C1020=0),0,IF(E1020=0,0,1+F1019))</f>
        <v>2</v>
      </c>
      <c r="G1020" s="29">
        <f t="shared" si="110"/>
        <v>0</v>
      </c>
      <c r="H1020" s="42">
        <f t="shared" si="108"/>
        <v>0</v>
      </c>
      <c r="I1020" s="43">
        <f t="shared" si="111"/>
        <v>0</v>
      </c>
      <c r="J1020" s="42">
        <f t="shared" si="112"/>
        <v>44756</v>
      </c>
      <c r="K1020" s="43">
        <f t="shared" si="113"/>
        <v>0</v>
      </c>
      <c r="L1020">
        <f t="shared" si="114"/>
        <v>126</v>
      </c>
      <c r="M1020">
        <f>IF($G1020="","",COUNTIF($G$3:$G1020, $G1020))</f>
        <v>954</v>
      </c>
      <c r="N1020">
        <f t="shared" si="109"/>
        <v>1080</v>
      </c>
      <c r="O1020"/>
      <c r="P1020"/>
      <c r="Q1020"/>
    </row>
    <row r="1021" spans="2:17">
      <c r="B1021" s="30">
        <f>資料貼入!A1021</f>
        <v>44757</v>
      </c>
      <c r="C1021" s="38">
        <f>資料貼入!A1021</f>
        <v>44757</v>
      </c>
      <c r="D1021" s="29">
        <f>資料貼入!B1021</f>
        <v>-11103.05</v>
      </c>
      <c r="E1021" s="29" cm="1">
        <f t="array" ref="E1021">MovingDayDD($D$3:D1021)</f>
        <v>-324773.67000000179</v>
      </c>
      <c r="F1021" s="29">
        <f>IF(OR(C1021&gt;總表!$B$30,C1021=0),0,IF(E1021=0,0,1+F1020))</f>
        <v>3</v>
      </c>
      <c r="G1021" s="29">
        <f t="shared" si="110"/>
        <v>0</v>
      </c>
      <c r="H1021" s="42">
        <f t="shared" si="108"/>
        <v>0</v>
      </c>
      <c r="I1021" s="43">
        <f t="shared" si="111"/>
        <v>0</v>
      </c>
      <c r="J1021" s="42">
        <f t="shared" si="112"/>
        <v>44757</v>
      </c>
      <c r="K1021" s="43">
        <f t="shared" si="113"/>
        <v>0</v>
      </c>
      <c r="L1021">
        <f t="shared" si="114"/>
        <v>126</v>
      </c>
      <c r="M1021">
        <f>IF($G1021="","",COUNTIF($G$3:$G1021, $G1021))</f>
        <v>955</v>
      </c>
      <c r="N1021">
        <f t="shared" si="109"/>
        <v>1081</v>
      </c>
      <c r="O1021"/>
      <c r="P1021"/>
      <c r="Q1021"/>
    </row>
    <row r="1022" spans="2:17">
      <c r="B1022" s="30">
        <f>資料貼入!A1022</f>
        <v>44758</v>
      </c>
      <c r="C1022" s="38">
        <f>資料貼入!A1022</f>
        <v>44758</v>
      </c>
      <c r="D1022" s="29">
        <f>資料貼入!B1022</f>
        <v>0</v>
      </c>
      <c r="E1022" s="29" cm="1">
        <f t="array" ref="E1022">MovingDayDD($D$3:D1022)</f>
        <v>-324773.67000000179</v>
      </c>
      <c r="F1022" s="29">
        <f>IF(OR(C1022&gt;總表!$B$30,C1022=0),0,IF(E1022=0,0,1+F1021))</f>
        <v>4</v>
      </c>
      <c r="G1022" s="29">
        <f t="shared" si="110"/>
        <v>0</v>
      </c>
      <c r="H1022" s="42">
        <f t="shared" si="108"/>
        <v>0</v>
      </c>
      <c r="I1022" s="43">
        <f t="shared" si="111"/>
        <v>0</v>
      </c>
      <c r="J1022" s="42">
        <f t="shared" si="112"/>
        <v>44758</v>
      </c>
      <c r="K1022" s="43">
        <f t="shared" si="113"/>
        <v>0</v>
      </c>
      <c r="L1022">
        <f t="shared" si="114"/>
        <v>126</v>
      </c>
      <c r="M1022">
        <f>IF($G1022="","",COUNTIF($G$3:$G1022, $G1022))</f>
        <v>956</v>
      </c>
      <c r="N1022">
        <f t="shared" si="109"/>
        <v>1082</v>
      </c>
      <c r="O1022"/>
      <c r="P1022"/>
      <c r="Q1022"/>
    </row>
    <row r="1023" spans="2:17">
      <c r="B1023" s="30">
        <f>資料貼入!A1023</f>
        <v>44759</v>
      </c>
      <c r="C1023" s="38">
        <f>資料貼入!A1023</f>
        <v>44759</v>
      </c>
      <c r="D1023" s="29">
        <f>資料貼入!B1023</f>
        <v>0</v>
      </c>
      <c r="E1023" s="29" cm="1">
        <f t="array" ref="E1023">MovingDayDD($D$3:D1023)</f>
        <v>-324773.67000000179</v>
      </c>
      <c r="F1023" s="29">
        <f>IF(OR(C1023&gt;總表!$B$30,C1023=0),0,IF(E1023=0,0,1+F1022))</f>
        <v>5</v>
      </c>
      <c r="G1023" s="29">
        <f t="shared" si="110"/>
        <v>0</v>
      </c>
      <c r="H1023" s="42">
        <f t="shared" si="108"/>
        <v>0</v>
      </c>
      <c r="I1023" s="43">
        <f t="shared" si="111"/>
        <v>0</v>
      </c>
      <c r="J1023" s="42">
        <f t="shared" si="112"/>
        <v>44759</v>
      </c>
      <c r="K1023" s="43">
        <f t="shared" si="113"/>
        <v>0</v>
      </c>
      <c r="L1023">
        <f t="shared" si="114"/>
        <v>126</v>
      </c>
      <c r="M1023">
        <f>IF($G1023="","",COUNTIF($G$3:$G1023, $G1023))</f>
        <v>957</v>
      </c>
      <c r="N1023">
        <f t="shared" si="109"/>
        <v>1083</v>
      </c>
      <c r="O1023"/>
      <c r="P1023"/>
      <c r="Q1023"/>
    </row>
    <row r="1024" spans="2:17">
      <c r="B1024" s="30">
        <f>資料貼入!A1024</f>
        <v>44760</v>
      </c>
      <c r="C1024" s="38">
        <f>資料貼入!A1024</f>
        <v>44760</v>
      </c>
      <c r="D1024" s="29">
        <f>資料貼入!B1024</f>
        <v>86211.51</v>
      </c>
      <c r="E1024" s="29" cm="1">
        <f t="array" ref="E1024">MovingDayDD($D$3:D1024)</f>
        <v>-238562.16000000201</v>
      </c>
      <c r="F1024" s="29">
        <f>IF(OR(C1024&gt;總表!$B$30,C1024=0),0,IF(E1024=0,0,1+F1023))</f>
        <v>6</v>
      </c>
      <c r="G1024" s="29">
        <f t="shared" si="110"/>
        <v>0</v>
      </c>
      <c r="H1024" s="42">
        <f t="shared" si="108"/>
        <v>0</v>
      </c>
      <c r="I1024" s="43">
        <f t="shared" si="111"/>
        <v>0</v>
      </c>
      <c r="J1024" s="42">
        <f t="shared" si="112"/>
        <v>44760</v>
      </c>
      <c r="K1024" s="43">
        <f t="shared" si="113"/>
        <v>0</v>
      </c>
      <c r="L1024">
        <f t="shared" si="114"/>
        <v>126</v>
      </c>
      <c r="M1024">
        <f>IF($G1024="","",COUNTIF($G$3:$G1024, $G1024))</f>
        <v>958</v>
      </c>
      <c r="N1024">
        <f t="shared" si="109"/>
        <v>1084</v>
      </c>
      <c r="O1024"/>
      <c r="P1024"/>
      <c r="Q1024"/>
    </row>
    <row r="1025" spans="2:17">
      <c r="B1025" s="30">
        <f>資料貼入!A1025</f>
        <v>44761</v>
      </c>
      <c r="C1025" s="38">
        <f>資料貼入!A1025</f>
        <v>44761</v>
      </c>
      <c r="D1025" s="29">
        <f>資料貼入!B1025</f>
        <v>-65580.89</v>
      </c>
      <c r="E1025" s="29" cm="1">
        <f t="array" ref="E1025">MovingDayDD($D$3:D1025)</f>
        <v>-304143.05000000261</v>
      </c>
      <c r="F1025" s="29">
        <f>IF(OR(C1025&gt;總表!$B$30,C1025=0),0,IF(E1025=0,0,1+F1024))</f>
        <v>7</v>
      </c>
      <c r="G1025" s="29">
        <f t="shared" si="110"/>
        <v>0</v>
      </c>
      <c r="H1025" s="42">
        <f t="shared" si="108"/>
        <v>0</v>
      </c>
      <c r="I1025" s="43">
        <f t="shared" si="111"/>
        <v>0</v>
      </c>
      <c r="J1025" s="42">
        <f t="shared" si="112"/>
        <v>44761</v>
      </c>
      <c r="K1025" s="43">
        <f t="shared" si="113"/>
        <v>0</v>
      </c>
      <c r="L1025">
        <f t="shared" si="114"/>
        <v>126</v>
      </c>
      <c r="M1025">
        <f>IF($G1025="","",COUNTIF($G$3:$G1025, $G1025))</f>
        <v>959</v>
      </c>
      <c r="N1025">
        <f t="shared" si="109"/>
        <v>1085</v>
      </c>
      <c r="O1025"/>
      <c r="P1025"/>
      <c r="Q1025"/>
    </row>
    <row r="1026" spans="2:17">
      <c r="B1026" s="30">
        <f>資料貼入!A1026</f>
        <v>44762</v>
      </c>
      <c r="C1026" s="38">
        <f>資料貼入!A1026</f>
        <v>44762</v>
      </c>
      <c r="D1026" s="29">
        <f>資料貼入!B1026</f>
        <v>-83871.649999999994</v>
      </c>
      <c r="E1026" s="29" cm="1">
        <f t="array" ref="E1026">MovingDayDD($D$3:D1026)</f>
        <v>-388014.70000000298</v>
      </c>
      <c r="F1026" s="29">
        <f>IF(OR(C1026&gt;總表!$B$30,C1026=0),0,IF(E1026=0,0,1+F1025))</f>
        <v>8</v>
      </c>
      <c r="G1026" s="29">
        <f t="shared" si="110"/>
        <v>0</v>
      </c>
      <c r="H1026" s="42">
        <f t="shared" si="108"/>
        <v>0</v>
      </c>
      <c r="I1026" s="43">
        <f t="shared" si="111"/>
        <v>0</v>
      </c>
      <c r="J1026" s="42">
        <f t="shared" si="112"/>
        <v>44762</v>
      </c>
      <c r="K1026" s="43">
        <f t="shared" si="113"/>
        <v>0</v>
      </c>
      <c r="L1026">
        <f t="shared" si="114"/>
        <v>126</v>
      </c>
      <c r="M1026">
        <f>IF($G1026="","",COUNTIF($G$3:$G1026, $G1026))</f>
        <v>960</v>
      </c>
      <c r="N1026">
        <f t="shared" si="109"/>
        <v>1086</v>
      </c>
      <c r="O1026"/>
      <c r="P1026"/>
      <c r="Q1026"/>
    </row>
    <row r="1027" spans="2:17">
      <c r="B1027" s="30">
        <f>資料貼入!A1027</f>
        <v>44763</v>
      </c>
      <c r="C1027" s="38">
        <f>資料貼入!A1027</f>
        <v>44763</v>
      </c>
      <c r="D1027" s="29">
        <f>資料貼入!B1027</f>
        <v>7043.1399999999994</v>
      </c>
      <c r="E1027" s="29" cm="1">
        <f t="array" ref="E1027">MovingDayDD($D$3:D1027)</f>
        <v>-380971.56000000238</v>
      </c>
      <c r="F1027" s="29">
        <f>IF(OR(C1027&gt;總表!$B$30,C1027=0),0,IF(E1027=0,0,1+F1026))</f>
        <v>9</v>
      </c>
      <c r="G1027" s="29">
        <f t="shared" si="110"/>
        <v>0</v>
      </c>
      <c r="H1027" s="42">
        <f t="shared" ref="H1027:H1090" si="115">IF(G1027&gt;$V$1,B1027,0)</f>
        <v>0</v>
      </c>
      <c r="I1027" s="43">
        <f t="shared" si="111"/>
        <v>0</v>
      </c>
      <c r="J1027" s="42">
        <f t="shared" si="112"/>
        <v>44763</v>
      </c>
      <c r="K1027" s="43">
        <f t="shared" si="113"/>
        <v>0</v>
      </c>
      <c r="L1027">
        <f t="shared" si="114"/>
        <v>126</v>
      </c>
      <c r="M1027">
        <f>IF($G1027="","",COUNTIF($G$3:$G1027, $G1027))</f>
        <v>961</v>
      </c>
      <c r="N1027">
        <f t="shared" ref="N1027:N1090" si="116">IF($G1027="","",L1027+M1027)</f>
        <v>1087</v>
      </c>
      <c r="O1027"/>
      <c r="P1027"/>
      <c r="Q1027"/>
    </row>
    <row r="1028" spans="2:17">
      <c r="B1028" s="30">
        <f>資料貼入!A1028</f>
        <v>44764</v>
      </c>
      <c r="C1028" s="38">
        <f>資料貼入!A1028</f>
        <v>44764</v>
      </c>
      <c r="D1028" s="29">
        <f>資料貼入!B1028</f>
        <v>-22888.66</v>
      </c>
      <c r="E1028" s="29" cm="1">
        <f t="array" ref="E1028">MovingDayDD($D$3:D1028)</f>
        <v>-403860.22000000253</v>
      </c>
      <c r="F1028" s="29">
        <f>IF(OR(C1028&gt;總表!$B$30,C1028=0),0,IF(E1028=0,0,1+F1027))</f>
        <v>10</v>
      </c>
      <c r="G1028" s="29">
        <f t="shared" ref="G1028:G1091" si="117">IF(F1029=0,F1028,0)</f>
        <v>0</v>
      </c>
      <c r="H1028" s="42">
        <f t="shared" si="115"/>
        <v>0</v>
      </c>
      <c r="I1028" s="43">
        <f t="shared" ref="I1028:I1091" si="118">G1028</f>
        <v>0</v>
      </c>
      <c r="J1028" s="42">
        <f t="shared" ref="J1028:J1091" si="119">IF(F1028=0,0,B1028)</f>
        <v>44764</v>
      </c>
      <c r="K1028" s="43">
        <f t="shared" ref="K1028:K1091" si="120">G1028</f>
        <v>0</v>
      </c>
      <c r="L1028">
        <f t="shared" ref="L1028:L1091" si="121">IF($G1028="","",COUNTIF($G$3:$G$4053, "&gt;" &amp; $G1028))</f>
        <v>126</v>
      </c>
      <c r="M1028">
        <f>IF($G1028="","",COUNTIF($G$3:$G1028, $G1028))</f>
        <v>962</v>
      </c>
      <c r="N1028">
        <f t="shared" si="116"/>
        <v>1088</v>
      </c>
      <c r="O1028"/>
      <c r="P1028"/>
      <c r="Q1028"/>
    </row>
    <row r="1029" spans="2:17">
      <c r="B1029" s="30">
        <f>資料貼入!A1029</f>
        <v>44765</v>
      </c>
      <c r="C1029" s="38">
        <f>資料貼入!A1029</f>
        <v>44765</v>
      </c>
      <c r="D1029" s="29">
        <f>資料貼入!B1029</f>
        <v>0</v>
      </c>
      <c r="E1029" s="29" cm="1">
        <f t="array" ref="E1029">MovingDayDD($D$3:D1029)</f>
        <v>-403860.22000000253</v>
      </c>
      <c r="F1029" s="29">
        <f>IF(OR(C1029&gt;總表!$B$30,C1029=0),0,IF(E1029=0,0,1+F1028))</f>
        <v>11</v>
      </c>
      <c r="G1029" s="29">
        <f t="shared" si="117"/>
        <v>0</v>
      </c>
      <c r="H1029" s="42">
        <f t="shared" si="115"/>
        <v>0</v>
      </c>
      <c r="I1029" s="43">
        <f t="shared" si="118"/>
        <v>0</v>
      </c>
      <c r="J1029" s="42">
        <f t="shared" si="119"/>
        <v>44765</v>
      </c>
      <c r="K1029" s="43">
        <f t="shared" si="120"/>
        <v>0</v>
      </c>
      <c r="L1029">
        <f t="shared" si="121"/>
        <v>126</v>
      </c>
      <c r="M1029">
        <f>IF($G1029="","",COUNTIF($G$3:$G1029, $G1029))</f>
        <v>963</v>
      </c>
      <c r="N1029">
        <f t="shared" si="116"/>
        <v>1089</v>
      </c>
      <c r="O1029"/>
      <c r="P1029"/>
      <c r="Q1029"/>
    </row>
    <row r="1030" spans="2:17">
      <c r="B1030" s="30">
        <f>資料貼入!A1030</f>
        <v>44766</v>
      </c>
      <c r="C1030" s="38">
        <f>資料貼入!A1030</f>
        <v>44766</v>
      </c>
      <c r="D1030" s="29">
        <f>資料貼入!B1030</f>
        <v>0</v>
      </c>
      <c r="E1030" s="29" cm="1">
        <f t="array" ref="E1030">MovingDayDD($D$3:D1030)</f>
        <v>-403860.22000000253</v>
      </c>
      <c r="F1030" s="29">
        <f>IF(OR(C1030&gt;總表!$B$30,C1030=0),0,IF(E1030=0,0,1+F1029))</f>
        <v>12</v>
      </c>
      <c r="G1030" s="29">
        <f t="shared" si="117"/>
        <v>0</v>
      </c>
      <c r="H1030" s="42">
        <f t="shared" si="115"/>
        <v>0</v>
      </c>
      <c r="I1030" s="43">
        <f t="shared" si="118"/>
        <v>0</v>
      </c>
      <c r="J1030" s="42">
        <f t="shared" si="119"/>
        <v>44766</v>
      </c>
      <c r="K1030" s="43">
        <f t="shared" si="120"/>
        <v>0</v>
      </c>
      <c r="L1030">
        <f t="shared" si="121"/>
        <v>126</v>
      </c>
      <c r="M1030">
        <f>IF($G1030="","",COUNTIF($G$3:$G1030, $G1030))</f>
        <v>964</v>
      </c>
      <c r="N1030">
        <f t="shared" si="116"/>
        <v>1090</v>
      </c>
      <c r="O1030"/>
      <c r="P1030"/>
      <c r="Q1030"/>
    </row>
    <row r="1031" spans="2:17">
      <c r="B1031" s="30">
        <f>資料貼入!A1031</f>
        <v>44767</v>
      </c>
      <c r="C1031" s="38">
        <f>資料貼入!A1031</f>
        <v>44767</v>
      </c>
      <c r="D1031" s="29">
        <f>資料貼入!B1031</f>
        <v>-30800</v>
      </c>
      <c r="E1031" s="29" cm="1">
        <f t="array" ref="E1031">MovingDayDD($D$3:D1031)</f>
        <v>-434660.22000000253</v>
      </c>
      <c r="F1031" s="29">
        <f>IF(OR(C1031&gt;總表!$B$30,C1031=0),0,IF(E1031=0,0,1+F1030))</f>
        <v>13</v>
      </c>
      <c r="G1031" s="29">
        <f t="shared" si="117"/>
        <v>0</v>
      </c>
      <c r="H1031" s="42">
        <f t="shared" si="115"/>
        <v>0</v>
      </c>
      <c r="I1031" s="43">
        <f t="shared" si="118"/>
        <v>0</v>
      </c>
      <c r="J1031" s="42">
        <f t="shared" si="119"/>
        <v>44767</v>
      </c>
      <c r="K1031" s="43">
        <f t="shared" si="120"/>
        <v>0</v>
      </c>
      <c r="L1031">
        <f t="shared" si="121"/>
        <v>126</v>
      </c>
      <c r="M1031">
        <f>IF($G1031="","",COUNTIF($G$3:$G1031, $G1031))</f>
        <v>965</v>
      </c>
      <c r="N1031">
        <f t="shared" si="116"/>
        <v>1091</v>
      </c>
      <c r="O1031"/>
      <c r="P1031"/>
      <c r="Q1031"/>
    </row>
    <row r="1032" spans="2:17">
      <c r="B1032" s="30">
        <f>資料貼入!A1032</f>
        <v>44768</v>
      </c>
      <c r="C1032" s="38">
        <f>資料貼入!A1032</f>
        <v>44768</v>
      </c>
      <c r="D1032" s="29">
        <f>資料貼入!B1032</f>
        <v>-31728.570000000003</v>
      </c>
      <c r="E1032" s="29" cm="1">
        <f t="array" ref="E1032">MovingDayDD($D$3:D1032)</f>
        <v>-466388.79000000283</v>
      </c>
      <c r="F1032" s="29">
        <f>IF(OR(C1032&gt;總表!$B$30,C1032=0),0,IF(E1032=0,0,1+F1031))</f>
        <v>14</v>
      </c>
      <c r="G1032" s="29">
        <f t="shared" si="117"/>
        <v>0</v>
      </c>
      <c r="H1032" s="42">
        <f t="shared" si="115"/>
        <v>0</v>
      </c>
      <c r="I1032" s="43">
        <f t="shared" si="118"/>
        <v>0</v>
      </c>
      <c r="J1032" s="42">
        <f t="shared" si="119"/>
        <v>44768</v>
      </c>
      <c r="K1032" s="43">
        <f t="shared" si="120"/>
        <v>0</v>
      </c>
      <c r="L1032">
        <f t="shared" si="121"/>
        <v>126</v>
      </c>
      <c r="M1032">
        <f>IF($G1032="","",COUNTIF($G$3:$G1032, $G1032))</f>
        <v>966</v>
      </c>
      <c r="N1032">
        <f t="shared" si="116"/>
        <v>1092</v>
      </c>
      <c r="O1032"/>
      <c r="P1032"/>
      <c r="Q1032"/>
    </row>
    <row r="1033" spans="2:17">
      <c r="B1033" s="30">
        <f>資料貼入!A1033</f>
        <v>44769</v>
      </c>
      <c r="C1033" s="38">
        <f>資料貼入!A1033</f>
        <v>44769</v>
      </c>
      <c r="D1033" s="29">
        <f>資料貼入!B1033</f>
        <v>-142581.16</v>
      </c>
      <c r="E1033" s="29" cm="1">
        <f t="array" ref="E1033">MovingDayDD($D$3:D1033)</f>
        <v>-608969.95000000298</v>
      </c>
      <c r="F1033" s="29">
        <f>IF(OR(C1033&gt;總表!$B$30,C1033=0),0,IF(E1033=0,0,1+F1032))</f>
        <v>15</v>
      </c>
      <c r="G1033" s="29">
        <f t="shared" si="117"/>
        <v>0</v>
      </c>
      <c r="H1033" s="42">
        <f t="shared" si="115"/>
        <v>0</v>
      </c>
      <c r="I1033" s="43">
        <f t="shared" si="118"/>
        <v>0</v>
      </c>
      <c r="J1033" s="42">
        <f t="shared" si="119"/>
        <v>44769</v>
      </c>
      <c r="K1033" s="43">
        <f t="shared" si="120"/>
        <v>0</v>
      </c>
      <c r="L1033">
        <f t="shared" si="121"/>
        <v>126</v>
      </c>
      <c r="M1033">
        <f>IF($G1033="","",COUNTIF($G$3:$G1033, $G1033))</f>
        <v>967</v>
      </c>
      <c r="N1033">
        <f t="shared" si="116"/>
        <v>1093</v>
      </c>
      <c r="O1033"/>
      <c r="P1033"/>
      <c r="Q1033"/>
    </row>
    <row r="1034" spans="2:17">
      <c r="B1034" s="30">
        <f>資料貼入!A1034</f>
        <v>44770</v>
      </c>
      <c r="C1034" s="38">
        <f>資料貼入!A1034</f>
        <v>44770</v>
      </c>
      <c r="D1034" s="29">
        <f>資料貼入!B1034</f>
        <v>-27883.08</v>
      </c>
      <c r="E1034" s="29" cm="1">
        <f t="array" ref="E1034">MovingDayDD($D$3:D1034)</f>
        <v>-636853.03000000305</v>
      </c>
      <c r="F1034" s="29">
        <f>IF(OR(C1034&gt;總表!$B$30,C1034=0),0,IF(E1034=0,0,1+F1033))</f>
        <v>16</v>
      </c>
      <c r="G1034" s="29">
        <f t="shared" si="117"/>
        <v>0</v>
      </c>
      <c r="H1034" s="42">
        <f t="shared" si="115"/>
        <v>0</v>
      </c>
      <c r="I1034" s="43">
        <f t="shared" si="118"/>
        <v>0</v>
      </c>
      <c r="J1034" s="42">
        <f t="shared" si="119"/>
        <v>44770</v>
      </c>
      <c r="K1034" s="43">
        <f t="shared" si="120"/>
        <v>0</v>
      </c>
      <c r="L1034">
        <f t="shared" si="121"/>
        <v>126</v>
      </c>
      <c r="M1034">
        <f>IF($G1034="","",COUNTIF($G$3:$G1034, $G1034))</f>
        <v>968</v>
      </c>
      <c r="N1034">
        <f t="shared" si="116"/>
        <v>1094</v>
      </c>
      <c r="O1034"/>
      <c r="P1034"/>
      <c r="Q1034"/>
    </row>
    <row r="1035" spans="2:17">
      <c r="B1035" s="30">
        <f>資料貼入!A1035</f>
        <v>44771</v>
      </c>
      <c r="C1035" s="38">
        <f>資料貼入!A1035</f>
        <v>44771</v>
      </c>
      <c r="D1035" s="29">
        <f>資料貼入!B1035</f>
        <v>18607.32</v>
      </c>
      <c r="E1035" s="29" cm="1">
        <f t="array" ref="E1035">MovingDayDD($D$3:D1035)</f>
        <v>-618245.71000000276</v>
      </c>
      <c r="F1035" s="29">
        <f>IF(OR(C1035&gt;總表!$B$30,C1035=0),0,IF(E1035=0,0,1+F1034))</f>
        <v>17</v>
      </c>
      <c r="G1035" s="29">
        <f t="shared" si="117"/>
        <v>0</v>
      </c>
      <c r="H1035" s="42">
        <f t="shared" si="115"/>
        <v>0</v>
      </c>
      <c r="I1035" s="43">
        <f t="shared" si="118"/>
        <v>0</v>
      </c>
      <c r="J1035" s="42">
        <f t="shared" si="119"/>
        <v>44771</v>
      </c>
      <c r="K1035" s="43">
        <f t="shared" si="120"/>
        <v>0</v>
      </c>
      <c r="L1035">
        <f t="shared" si="121"/>
        <v>126</v>
      </c>
      <c r="M1035">
        <f>IF($G1035="","",COUNTIF($G$3:$G1035, $G1035))</f>
        <v>969</v>
      </c>
      <c r="N1035">
        <f t="shared" si="116"/>
        <v>1095</v>
      </c>
      <c r="O1035"/>
      <c r="P1035"/>
      <c r="Q1035"/>
    </row>
    <row r="1036" spans="2:17">
      <c r="B1036" s="30">
        <f>資料貼入!A1036</f>
        <v>44772</v>
      </c>
      <c r="C1036" s="38">
        <f>資料貼入!A1036</f>
        <v>44772</v>
      </c>
      <c r="D1036" s="29">
        <f>資料貼入!B1036</f>
        <v>0</v>
      </c>
      <c r="E1036" s="29" cm="1">
        <f t="array" ref="E1036">MovingDayDD($D$3:D1036)</f>
        <v>-618245.71000000276</v>
      </c>
      <c r="F1036" s="29">
        <f>IF(OR(C1036&gt;總表!$B$30,C1036=0),0,IF(E1036=0,0,1+F1035))</f>
        <v>18</v>
      </c>
      <c r="G1036" s="29">
        <f t="shared" si="117"/>
        <v>0</v>
      </c>
      <c r="H1036" s="42">
        <f t="shared" si="115"/>
        <v>0</v>
      </c>
      <c r="I1036" s="43">
        <f t="shared" si="118"/>
        <v>0</v>
      </c>
      <c r="J1036" s="42">
        <f t="shared" si="119"/>
        <v>44772</v>
      </c>
      <c r="K1036" s="43">
        <f t="shared" si="120"/>
        <v>0</v>
      </c>
      <c r="L1036">
        <f t="shared" si="121"/>
        <v>126</v>
      </c>
      <c r="M1036">
        <f>IF($G1036="","",COUNTIF($G$3:$G1036, $G1036))</f>
        <v>970</v>
      </c>
      <c r="N1036">
        <f t="shared" si="116"/>
        <v>1096</v>
      </c>
      <c r="O1036"/>
      <c r="P1036"/>
      <c r="Q1036"/>
    </row>
    <row r="1037" spans="2:17">
      <c r="B1037" s="30">
        <f>資料貼入!A1037</f>
        <v>44773</v>
      </c>
      <c r="C1037" s="38">
        <f>資料貼入!A1037</f>
        <v>44773</v>
      </c>
      <c r="D1037" s="29">
        <f>資料貼入!B1037</f>
        <v>0</v>
      </c>
      <c r="E1037" s="29" cm="1">
        <f t="array" ref="E1037">MovingDayDD($D$3:D1037)</f>
        <v>-618245.71000000276</v>
      </c>
      <c r="F1037" s="29">
        <f>IF(OR(C1037&gt;總表!$B$30,C1037=0),0,IF(E1037=0,0,1+F1036))</f>
        <v>19</v>
      </c>
      <c r="G1037" s="29">
        <f t="shared" si="117"/>
        <v>0</v>
      </c>
      <c r="H1037" s="42">
        <f t="shared" si="115"/>
        <v>0</v>
      </c>
      <c r="I1037" s="43">
        <f t="shared" si="118"/>
        <v>0</v>
      </c>
      <c r="J1037" s="42">
        <f t="shared" si="119"/>
        <v>44773</v>
      </c>
      <c r="K1037" s="43">
        <f t="shared" si="120"/>
        <v>0</v>
      </c>
      <c r="L1037">
        <f t="shared" si="121"/>
        <v>126</v>
      </c>
      <c r="M1037">
        <f>IF($G1037="","",COUNTIF($G$3:$G1037, $G1037))</f>
        <v>971</v>
      </c>
      <c r="N1037">
        <f t="shared" si="116"/>
        <v>1097</v>
      </c>
      <c r="O1037"/>
      <c r="P1037"/>
      <c r="Q1037"/>
    </row>
    <row r="1038" spans="2:17">
      <c r="B1038" s="30">
        <f>資料貼入!A1038</f>
        <v>44774</v>
      </c>
      <c r="C1038" s="38">
        <f>資料貼入!A1038</f>
        <v>44774</v>
      </c>
      <c r="D1038" s="29">
        <f>資料貼入!B1038</f>
        <v>-46376.479999999996</v>
      </c>
      <c r="E1038" s="29" cm="1">
        <f t="array" ref="E1038">MovingDayDD($D$3:D1038)</f>
        <v>-664622.1900000032</v>
      </c>
      <c r="F1038" s="29">
        <f>IF(OR(C1038&gt;總表!$B$30,C1038=0),0,IF(E1038=0,0,1+F1037))</f>
        <v>20</v>
      </c>
      <c r="G1038" s="29">
        <f t="shared" si="117"/>
        <v>0</v>
      </c>
      <c r="H1038" s="42">
        <f t="shared" si="115"/>
        <v>0</v>
      </c>
      <c r="I1038" s="43">
        <f t="shared" si="118"/>
        <v>0</v>
      </c>
      <c r="J1038" s="42">
        <f t="shared" si="119"/>
        <v>44774</v>
      </c>
      <c r="K1038" s="43">
        <f t="shared" si="120"/>
        <v>0</v>
      </c>
      <c r="L1038">
        <f t="shared" si="121"/>
        <v>126</v>
      </c>
      <c r="M1038">
        <f>IF($G1038="","",COUNTIF($G$3:$G1038, $G1038))</f>
        <v>972</v>
      </c>
      <c r="N1038">
        <f t="shared" si="116"/>
        <v>1098</v>
      </c>
      <c r="O1038"/>
      <c r="P1038"/>
      <c r="Q1038"/>
    </row>
    <row r="1039" spans="2:17">
      <c r="B1039" s="30">
        <f>資料貼入!A1039</f>
        <v>44775</v>
      </c>
      <c r="C1039" s="38">
        <f>資料貼入!A1039</f>
        <v>44775</v>
      </c>
      <c r="D1039" s="29">
        <f>資料貼入!B1039</f>
        <v>135199.6</v>
      </c>
      <c r="E1039" s="29" cm="1">
        <f t="array" ref="E1039">MovingDayDD($D$3:D1039)</f>
        <v>-529422.59000000358</v>
      </c>
      <c r="F1039" s="29">
        <f>IF(OR(C1039&gt;總表!$B$30,C1039=0),0,IF(E1039=0,0,1+F1038))</f>
        <v>21</v>
      </c>
      <c r="G1039" s="29">
        <f t="shared" si="117"/>
        <v>0</v>
      </c>
      <c r="H1039" s="42">
        <f t="shared" si="115"/>
        <v>0</v>
      </c>
      <c r="I1039" s="43">
        <f t="shared" si="118"/>
        <v>0</v>
      </c>
      <c r="J1039" s="42">
        <f t="shared" si="119"/>
        <v>44775</v>
      </c>
      <c r="K1039" s="43">
        <f t="shared" si="120"/>
        <v>0</v>
      </c>
      <c r="L1039">
        <f t="shared" si="121"/>
        <v>126</v>
      </c>
      <c r="M1039">
        <f>IF($G1039="","",COUNTIF($G$3:$G1039, $G1039))</f>
        <v>973</v>
      </c>
      <c r="N1039">
        <f t="shared" si="116"/>
        <v>1099</v>
      </c>
      <c r="O1039"/>
      <c r="P1039"/>
      <c r="Q1039"/>
    </row>
    <row r="1040" spans="2:17">
      <c r="B1040" s="30">
        <f>資料貼入!A1040</f>
        <v>44776</v>
      </c>
      <c r="C1040" s="38">
        <f>資料貼入!A1040</f>
        <v>44776</v>
      </c>
      <c r="D1040" s="29">
        <f>資料貼入!B1040</f>
        <v>-57000</v>
      </c>
      <c r="E1040" s="29" cm="1">
        <f t="array" ref="E1040">MovingDayDD($D$3:D1040)</f>
        <v>-586422.59000000358</v>
      </c>
      <c r="F1040" s="29">
        <f>IF(OR(C1040&gt;總表!$B$30,C1040=0),0,IF(E1040=0,0,1+F1039))</f>
        <v>22</v>
      </c>
      <c r="G1040" s="29">
        <f t="shared" si="117"/>
        <v>0</v>
      </c>
      <c r="H1040" s="42">
        <f t="shared" si="115"/>
        <v>0</v>
      </c>
      <c r="I1040" s="43">
        <f t="shared" si="118"/>
        <v>0</v>
      </c>
      <c r="J1040" s="42">
        <f t="shared" si="119"/>
        <v>44776</v>
      </c>
      <c r="K1040" s="43">
        <f t="shared" si="120"/>
        <v>0</v>
      </c>
      <c r="L1040">
        <f t="shared" si="121"/>
        <v>126</v>
      </c>
      <c r="M1040">
        <f>IF($G1040="","",COUNTIF($G$3:$G1040, $G1040))</f>
        <v>974</v>
      </c>
      <c r="N1040">
        <f t="shared" si="116"/>
        <v>1100</v>
      </c>
      <c r="O1040"/>
      <c r="P1040"/>
      <c r="Q1040"/>
    </row>
    <row r="1041" spans="2:17">
      <c r="B1041" s="30">
        <f>資料貼入!A1041</f>
        <v>44777</v>
      </c>
      <c r="C1041" s="38">
        <f>資料貼入!A1041</f>
        <v>44777</v>
      </c>
      <c r="D1041" s="29">
        <f>資料貼入!B1041</f>
        <v>11950.04</v>
      </c>
      <c r="E1041" s="29" cm="1">
        <f t="array" ref="E1041">MovingDayDD($D$3:D1041)</f>
        <v>-574472.55000000447</v>
      </c>
      <c r="F1041" s="29">
        <f>IF(OR(C1041&gt;總表!$B$30,C1041=0),0,IF(E1041=0,0,1+F1040))</f>
        <v>23</v>
      </c>
      <c r="G1041" s="29">
        <f t="shared" si="117"/>
        <v>0</v>
      </c>
      <c r="H1041" s="42">
        <f t="shared" si="115"/>
        <v>0</v>
      </c>
      <c r="I1041" s="43">
        <f t="shared" si="118"/>
        <v>0</v>
      </c>
      <c r="J1041" s="42">
        <f t="shared" si="119"/>
        <v>44777</v>
      </c>
      <c r="K1041" s="43">
        <f t="shared" si="120"/>
        <v>0</v>
      </c>
      <c r="L1041">
        <f t="shared" si="121"/>
        <v>126</v>
      </c>
      <c r="M1041">
        <f>IF($G1041="","",COUNTIF($G$3:$G1041, $G1041))</f>
        <v>975</v>
      </c>
      <c r="N1041">
        <f t="shared" si="116"/>
        <v>1101</v>
      </c>
      <c r="O1041"/>
      <c r="P1041"/>
      <c r="Q1041"/>
    </row>
    <row r="1042" spans="2:17">
      <c r="B1042" s="30">
        <f>資料貼入!A1042</f>
        <v>44778</v>
      </c>
      <c r="C1042" s="38">
        <f>資料貼入!A1042</f>
        <v>44778</v>
      </c>
      <c r="D1042" s="29">
        <f>資料貼入!B1042</f>
        <v>200058.22</v>
      </c>
      <c r="E1042" s="29" cm="1">
        <f t="array" ref="E1042">MovingDayDD($D$3:D1042)</f>
        <v>-374414.3300000038</v>
      </c>
      <c r="F1042" s="29">
        <f>IF(OR(C1042&gt;總表!$B$30,C1042=0),0,IF(E1042=0,0,1+F1041))</f>
        <v>24</v>
      </c>
      <c r="G1042" s="29">
        <f t="shared" si="117"/>
        <v>0</v>
      </c>
      <c r="H1042" s="42">
        <f t="shared" si="115"/>
        <v>0</v>
      </c>
      <c r="I1042" s="43">
        <f t="shared" si="118"/>
        <v>0</v>
      </c>
      <c r="J1042" s="42">
        <f t="shared" si="119"/>
        <v>44778</v>
      </c>
      <c r="K1042" s="43">
        <f t="shared" si="120"/>
        <v>0</v>
      </c>
      <c r="L1042">
        <f t="shared" si="121"/>
        <v>126</v>
      </c>
      <c r="M1042">
        <f>IF($G1042="","",COUNTIF($G$3:$G1042, $G1042))</f>
        <v>976</v>
      </c>
      <c r="N1042">
        <f t="shared" si="116"/>
        <v>1102</v>
      </c>
      <c r="O1042"/>
      <c r="P1042"/>
      <c r="Q1042"/>
    </row>
    <row r="1043" spans="2:17">
      <c r="B1043" s="30">
        <f>資料貼入!A1043</f>
        <v>44779</v>
      </c>
      <c r="C1043" s="38">
        <f>資料貼入!A1043</f>
        <v>44779</v>
      </c>
      <c r="D1043" s="29">
        <f>資料貼入!B1043</f>
        <v>0</v>
      </c>
      <c r="E1043" s="29" cm="1">
        <f t="array" ref="E1043">MovingDayDD($D$3:D1043)</f>
        <v>-374414.3300000038</v>
      </c>
      <c r="F1043" s="29">
        <f>IF(OR(C1043&gt;總表!$B$30,C1043=0),0,IF(E1043=0,0,1+F1042))</f>
        <v>25</v>
      </c>
      <c r="G1043" s="29">
        <f t="shared" si="117"/>
        <v>0</v>
      </c>
      <c r="H1043" s="42">
        <f t="shared" si="115"/>
        <v>0</v>
      </c>
      <c r="I1043" s="43">
        <f t="shared" si="118"/>
        <v>0</v>
      </c>
      <c r="J1043" s="42">
        <f t="shared" si="119"/>
        <v>44779</v>
      </c>
      <c r="K1043" s="43">
        <f t="shared" si="120"/>
        <v>0</v>
      </c>
      <c r="L1043">
        <f t="shared" si="121"/>
        <v>126</v>
      </c>
      <c r="M1043">
        <f>IF($G1043="","",COUNTIF($G$3:$G1043, $G1043))</f>
        <v>977</v>
      </c>
      <c r="N1043">
        <f t="shared" si="116"/>
        <v>1103</v>
      </c>
      <c r="O1043"/>
      <c r="P1043"/>
      <c r="Q1043"/>
    </row>
    <row r="1044" spans="2:17">
      <c r="B1044" s="30">
        <f>資料貼入!A1044</f>
        <v>44780</v>
      </c>
      <c r="C1044" s="38">
        <f>資料貼入!A1044</f>
        <v>44780</v>
      </c>
      <c r="D1044" s="29">
        <f>資料貼入!B1044</f>
        <v>0</v>
      </c>
      <c r="E1044" s="29" cm="1">
        <f t="array" ref="E1044">MovingDayDD($D$3:D1044)</f>
        <v>-374414.3300000038</v>
      </c>
      <c r="F1044" s="29">
        <f>IF(OR(C1044&gt;總表!$B$30,C1044=0),0,IF(E1044=0,0,1+F1043))</f>
        <v>26</v>
      </c>
      <c r="G1044" s="29">
        <f t="shared" si="117"/>
        <v>0</v>
      </c>
      <c r="H1044" s="42">
        <f t="shared" si="115"/>
        <v>0</v>
      </c>
      <c r="I1044" s="43">
        <f t="shared" si="118"/>
        <v>0</v>
      </c>
      <c r="J1044" s="42">
        <f t="shared" si="119"/>
        <v>44780</v>
      </c>
      <c r="K1044" s="43">
        <f t="shared" si="120"/>
        <v>0</v>
      </c>
      <c r="L1044">
        <f t="shared" si="121"/>
        <v>126</v>
      </c>
      <c r="M1044">
        <f>IF($G1044="","",COUNTIF($G$3:$G1044, $G1044))</f>
        <v>978</v>
      </c>
      <c r="N1044">
        <f t="shared" si="116"/>
        <v>1104</v>
      </c>
      <c r="O1044"/>
      <c r="P1044"/>
      <c r="Q1044"/>
    </row>
    <row r="1045" spans="2:17">
      <c r="B1045" s="30">
        <f>資料貼入!A1045</f>
        <v>44781</v>
      </c>
      <c r="C1045" s="38">
        <f>資料貼入!A1045</f>
        <v>44781</v>
      </c>
      <c r="D1045" s="29">
        <f>資料貼入!B1045</f>
        <v>-111148.92</v>
      </c>
      <c r="E1045" s="29" cm="1">
        <f t="array" ref="E1045">MovingDayDD($D$3:D1045)</f>
        <v>-485563.25000000373</v>
      </c>
      <c r="F1045" s="29">
        <f>IF(OR(C1045&gt;總表!$B$30,C1045=0),0,IF(E1045=0,0,1+F1044))</f>
        <v>27</v>
      </c>
      <c r="G1045" s="29">
        <f t="shared" si="117"/>
        <v>0</v>
      </c>
      <c r="H1045" s="42">
        <f t="shared" si="115"/>
        <v>0</v>
      </c>
      <c r="I1045" s="43">
        <f t="shared" si="118"/>
        <v>0</v>
      </c>
      <c r="J1045" s="42">
        <f t="shared" si="119"/>
        <v>44781</v>
      </c>
      <c r="K1045" s="43">
        <f t="shared" si="120"/>
        <v>0</v>
      </c>
      <c r="L1045">
        <f t="shared" si="121"/>
        <v>126</v>
      </c>
      <c r="M1045">
        <f>IF($G1045="","",COUNTIF($G$3:$G1045, $G1045))</f>
        <v>979</v>
      </c>
      <c r="N1045">
        <f t="shared" si="116"/>
        <v>1105</v>
      </c>
      <c r="O1045"/>
      <c r="P1045"/>
      <c r="Q1045"/>
    </row>
    <row r="1046" spans="2:17">
      <c r="B1046" s="30">
        <f>資料貼入!A1046</f>
        <v>44782</v>
      </c>
      <c r="C1046" s="38">
        <f>資料貼入!A1046</f>
        <v>44782</v>
      </c>
      <c r="D1046" s="29">
        <f>資料貼入!B1046</f>
        <v>-35490.79</v>
      </c>
      <c r="E1046" s="29" cm="1">
        <f t="array" ref="E1046">MovingDayDD($D$3:D1046)</f>
        <v>-521054.04000000283</v>
      </c>
      <c r="F1046" s="29">
        <f>IF(OR(C1046&gt;總表!$B$30,C1046=0),0,IF(E1046=0,0,1+F1045))</f>
        <v>28</v>
      </c>
      <c r="G1046" s="29">
        <f t="shared" si="117"/>
        <v>0</v>
      </c>
      <c r="H1046" s="42">
        <f t="shared" si="115"/>
        <v>0</v>
      </c>
      <c r="I1046" s="43">
        <f t="shared" si="118"/>
        <v>0</v>
      </c>
      <c r="J1046" s="42">
        <f t="shared" si="119"/>
        <v>44782</v>
      </c>
      <c r="K1046" s="43">
        <f t="shared" si="120"/>
        <v>0</v>
      </c>
      <c r="L1046">
        <f t="shared" si="121"/>
        <v>126</v>
      </c>
      <c r="M1046">
        <f>IF($G1046="","",COUNTIF($G$3:$G1046, $G1046))</f>
        <v>980</v>
      </c>
      <c r="N1046">
        <f t="shared" si="116"/>
        <v>1106</v>
      </c>
      <c r="O1046"/>
      <c r="P1046"/>
      <c r="Q1046"/>
    </row>
    <row r="1047" spans="2:17">
      <c r="B1047" s="30">
        <f>資料貼入!A1047</f>
        <v>44783</v>
      </c>
      <c r="C1047" s="38">
        <f>資料貼入!A1047</f>
        <v>44783</v>
      </c>
      <c r="D1047" s="29">
        <f>資料貼入!B1047</f>
        <v>-112292.17</v>
      </c>
      <c r="E1047" s="29" cm="1">
        <f t="array" ref="E1047">MovingDayDD($D$3:D1047)</f>
        <v>-633346.21000000276</v>
      </c>
      <c r="F1047" s="29">
        <f>IF(OR(C1047&gt;總表!$B$30,C1047=0),0,IF(E1047=0,0,1+F1046))</f>
        <v>29</v>
      </c>
      <c r="G1047" s="29">
        <f t="shared" si="117"/>
        <v>0</v>
      </c>
      <c r="H1047" s="42">
        <f t="shared" si="115"/>
        <v>0</v>
      </c>
      <c r="I1047" s="43">
        <f t="shared" si="118"/>
        <v>0</v>
      </c>
      <c r="J1047" s="42">
        <f t="shared" si="119"/>
        <v>44783</v>
      </c>
      <c r="K1047" s="43">
        <f t="shared" si="120"/>
        <v>0</v>
      </c>
      <c r="L1047">
        <f t="shared" si="121"/>
        <v>126</v>
      </c>
      <c r="M1047">
        <f>IF($G1047="","",COUNTIF($G$3:$G1047, $G1047))</f>
        <v>981</v>
      </c>
      <c r="N1047">
        <f t="shared" si="116"/>
        <v>1107</v>
      </c>
      <c r="O1047"/>
      <c r="P1047"/>
      <c r="Q1047"/>
    </row>
    <row r="1048" spans="2:17">
      <c r="B1048" s="30">
        <f>資料貼入!A1048</f>
        <v>44784</v>
      </c>
      <c r="C1048" s="38">
        <f>資料貼入!A1048</f>
        <v>44784</v>
      </c>
      <c r="D1048" s="29">
        <f>資料貼入!B1048</f>
        <v>189274.68</v>
      </c>
      <c r="E1048" s="29" cm="1">
        <f t="array" ref="E1048">MovingDayDD($D$3:D1048)</f>
        <v>-444071.53000000305</v>
      </c>
      <c r="F1048" s="29">
        <f>IF(OR(C1048&gt;總表!$B$30,C1048=0),0,IF(E1048=0,0,1+F1047))</f>
        <v>30</v>
      </c>
      <c r="G1048" s="29">
        <f t="shared" si="117"/>
        <v>0</v>
      </c>
      <c r="H1048" s="42">
        <f t="shared" si="115"/>
        <v>0</v>
      </c>
      <c r="I1048" s="43">
        <f t="shared" si="118"/>
        <v>0</v>
      </c>
      <c r="J1048" s="42">
        <f t="shared" si="119"/>
        <v>44784</v>
      </c>
      <c r="K1048" s="43">
        <f t="shared" si="120"/>
        <v>0</v>
      </c>
      <c r="L1048">
        <f t="shared" si="121"/>
        <v>126</v>
      </c>
      <c r="M1048">
        <f>IF($G1048="","",COUNTIF($G$3:$G1048, $G1048))</f>
        <v>982</v>
      </c>
      <c r="N1048">
        <f t="shared" si="116"/>
        <v>1108</v>
      </c>
      <c r="O1048"/>
      <c r="P1048"/>
      <c r="Q1048"/>
    </row>
    <row r="1049" spans="2:17">
      <c r="B1049" s="30">
        <f>資料貼入!A1049</f>
        <v>44785</v>
      </c>
      <c r="C1049" s="38">
        <f>資料貼入!A1049</f>
        <v>44785</v>
      </c>
      <c r="D1049" s="29">
        <f>資料貼入!B1049</f>
        <v>82383.350000000006</v>
      </c>
      <c r="E1049" s="29" cm="1">
        <f t="array" ref="E1049">MovingDayDD($D$3:D1049)</f>
        <v>-361688.18000000343</v>
      </c>
      <c r="F1049" s="29">
        <f>IF(OR(C1049&gt;總表!$B$30,C1049=0),0,IF(E1049=0,0,1+F1048))</f>
        <v>31</v>
      </c>
      <c r="G1049" s="29">
        <f t="shared" si="117"/>
        <v>0</v>
      </c>
      <c r="H1049" s="42">
        <f t="shared" si="115"/>
        <v>0</v>
      </c>
      <c r="I1049" s="43">
        <f t="shared" si="118"/>
        <v>0</v>
      </c>
      <c r="J1049" s="42">
        <f t="shared" si="119"/>
        <v>44785</v>
      </c>
      <c r="K1049" s="43">
        <f t="shared" si="120"/>
        <v>0</v>
      </c>
      <c r="L1049">
        <f t="shared" si="121"/>
        <v>126</v>
      </c>
      <c r="M1049">
        <f>IF($G1049="","",COUNTIF($G$3:$G1049, $G1049))</f>
        <v>983</v>
      </c>
      <c r="N1049">
        <f t="shared" si="116"/>
        <v>1109</v>
      </c>
      <c r="O1049"/>
      <c r="P1049"/>
      <c r="Q1049"/>
    </row>
    <row r="1050" spans="2:17">
      <c r="B1050" s="30">
        <f>資料貼入!A1050</f>
        <v>44786</v>
      </c>
      <c r="C1050" s="38">
        <f>資料貼入!A1050</f>
        <v>44786</v>
      </c>
      <c r="D1050" s="29">
        <f>資料貼入!B1050</f>
        <v>0</v>
      </c>
      <c r="E1050" s="29" cm="1">
        <f t="array" ref="E1050">MovingDayDD($D$3:D1050)</f>
        <v>-361688.18000000343</v>
      </c>
      <c r="F1050" s="29">
        <f>IF(OR(C1050&gt;總表!$B$30,C1050=0),0,IF(E1050=0,0,1+F1049))</f>
        <v>32</v>
      </c>
      <c r="G1050" s="29">
        <f t="shared" si="117"/>
        <v>0</v>
      </c>
      <c r="H1050" s="42">
        <f t="shared" si="115"/>
        <v>0</v>
      </c>
      <c r="I1050" s="43">
        <f t="shared" si="118"/>
        <v>0</v>
      </c>
      <c r="J1050" s="42">
        <f t="shared" si="119"/>
        <v>44786</v>
      </c>
      <c r="K1050" s="43">
        <f t="shared" si="120"/>
        <v>0</v>
      </c>
      <c r="L1050">
        <f t="shared" si="121"/>
        <v>126</v>
      </c>
      <c r="M1050">
        <f>IF($G1050="","",COUNTIF($G$3:$G1050, $G1050))</f>
        <v>984</v>
      </c>
      <c r="N1050">
        <f t="shared" si="116"/>
        <v>1110</v>
      </c>
      <c r="O1050"/>
      <c r="P1050"/>
      <c r="Q1050"/>
    </row>
    <row r="1051" spans="2:17">
      <c r="B1051" s="30">
        <f>資料貼入!A1051</f>
        <v>44787</v>
      </c>
      <c r="C1051" s="38">
        <f>資料貼入!A1051</f>
        <v>44787</v>
      </c>
      <c r="D1051" s="29">
        <f>資料貼入!B1051</f>
        <v>0</v>
      </c>
      <c r="E1051" s="29" cm="1">
        <f t="array" ref="E1051">MovingDayDD($D$3:D1051)</f>
        <v>-361688.18000000343</v>
      </c>
      <c r="F1051" s="29">
        <f>IF(OR(C1051&gt;總表!$B$30,C1051=0),0,IF(E1051=0,0,1+F1050))</f>
        <v>33</v>
      </c>
      <c r="G1051" s="29">
        <f t="shared" si="117"/>
        <v>0</v>
      </c>
      <c r="H1051" s="42">
        <f t="shared" si="115"/>
        <v>0</v>
      </c>
      <c r="I1051" s="43">
        <f t="shared" si="118"/>
        <v>0</v>
      </c>
      <c r="J1051" s="42">
        <f t="shared" si="119"/>
        <v>44787</v>
      </c>
      <c r="K1051" s="43">
        <f t="shared" si="120"/>
        <v>0</v>
      </c>
      <c r="L1051">
        <f t="shared" si="121"/>
        <v>126</v>
      </c>
      <c r="M1051">
        <f>IF($G1051="","",COUNTIF($G$3:$G1051, $G1051))</f>
        <v>985</v>
      </c>
      <c r="N1051">
        <f t="shared" si="116"/>
        <v>1111</v>
      </c>
      <c r="O1051"/>
      <c r="P1051"/>
      <c r="Q1051"/>
    </row>
    <row r="1052" spans="2:17">
      <c r="B1052" s="30">
        <f>資料貼入!A1052</f>
        <v>44788</v>
      </c>
      <c r="C1052" s="38">
        <f>資料貼入!A1052</f>
        <v>44788</v>
      </c>
      <c r="D1052" s="29">
        <f>資料貼入!B1052</f>
        <v>74538.06</v>
      </c>
      <c r="E1052" s="29" cm="1">
        <f t="array" ref="E1052">MovingDayDD($D$3:D1052)</f>
        <v>-287150.12000000291</v>
      </c>
      <c r="F1052" s="29">
        <f>IF(OR(C1052&gt;總表!$B$30,C1052=0),0,IF(E1052=0,0,1+F1051))</f>
        <v>34</v>
      </c>
      <c r="G1052" s="29">
        <f t="shared" si="117"/>
        <v>0</v>
      </c>
      <c r="H1052" s="42">
        <f t="shared" si="115"/>
        <v>0</v>
      </c>
      <c r="I1052" s="43">
        <f t="shared" si="118"/>
        <v>0</v>
      </c>
      <c r="J1052" s="42">
        <f t="shared" si="119"/>
        <v>44788</v>
      </c>
      <c r="K1052" s="43">
        <f t="shared" si="120"/>
        <v>0</v>
      </c>
      <c r="L1052">
        <f t="shared" si="121"/>
        <v>126</v>
      </c>
      <c r="M1052">
        <f>IF($G1052="","",COUNTIF($G$3:$G1052, $G1052))</f>
        <v>986</v>
      </c>
      <c r="N1052">
        <f t="shared" si="116"/>
        <v>1112</v>
      </c>
      <c r="O1052"/>
      <c r="P1052"/>
      <c r="Q1052"/>
    </row>
    <row r="1053" spans="2:17">
      <c r="B1053" s="30">
        <f>資料貼入!A1053</f>
        <v>44789</v>
      </c>
      <c r="C1053" s="38">
        <f>資料貼入!A1053</f>
        <v>44789</v>
      </c>
      <c r="D1053" s="29">
        <f>資料貼入!B1053</f>
        <v>-6985.28</v>
      </c>
      <c r="E1053" s="29" cm="1">
        <f t="array" ref="E1053">MovingDayDD($D$3:D1053)</f>
        <v>-294135.40000000224</v>
      </c>
      <c r="F1053" s="29">
        <f>IF(OR(C1053&gt;總表!$B$30,C1053=0),0,IF(E1053=0,0,1+F1052))</f>
        <v>35</v>
      </c>
      <c r="G1053" s="29">
        <f t="shared" si="117"/>
        <v>0</v>
      </c>
      <c r="H1053" s="42">
        <f t="shared" si="115"/>
        <v>0</v>
      </c>
      <c r="I1053" s="43">
        <f t="shared" si="118"/>
        <v>0</v>
      </c>
      <c r="J1053" s="42">
        <f t="shared" si="119"/>
        <v>44789</v>
      </c>
      <c r="K1053" s="43">
        <f t="shared" si="120"/>
        <v>0</v>
      </c>
      <c r="L1053">
        <f t="shared" si="121"/>
        <v>126</v>
      </c>
      <c r="M1053">
        <f>IF($G1053="","",COUNTIF($G$3:$G1053, $G1053))</f>
        <v>987</v>
      </c>
      <c r="N1053">
        <f t="shared" si="116"/>
        <v>1113</v>
      </c>
      <c r="O1053"/>
      <c r="P1053"/>
      <c r="Q1053"/>
    </row>
    <row r="1054" spans="2:17">
      <c r="B1054" s="30">
        <f>資料貼入!A1054</f>
        <v>44790</v>
      </c>
      <c r="C1054" s="38">
        <f>資料貼入!A1054</f>
        <v>44790</v>
      </c>
      <c r="D1054" s="29">
        <f>資料貼入!B1054</f>
        <v>13100</v>
      </c>
      <c r="E1054" s="29" cm="1">
        <f t="array" ref="E1054">MovingDayDD($D$3:D1054)</f>
        <v>-281035.40000000224</v>
      </c>
      <c r="F1054" s="29">
        <f>IF(OR(C1054&gt;總表!$B$30,C1054=0),0,IF(E1054=0,0,1+F1053))</f>
        <v>36</v>
      </c>
      <c r="G1054" s="29">
        <f t="shared" si="117"/>
        <v>0</v>
      </c>
      <c r="H1054" s="42">
        <f t="shared" si="115"/>
        <v>0</v>
      </c>
      <c r="I1054" s="43">
        <f t="shared" si="118"/>
        <v>0</v>
      </c>
      <c r="J1054" s="42">
        <f t="shared" si="119"/>
        <v>44790</v>
      </c>
      <c r="K1054" s="43">
        <f t="shared" si="120"/>
        <v>0</v>
      </c>
      <c r="L1054">
        <f t="shared" si="121"/>
        <v>126</v>
      </c>
      <c r="M1054">
        <f>IF($G1054="","",COUNTIF($G$3:$G1054, $G1054))</f>
        <v>988</v>
      </c>
      <c r="N1054">
        <f t="shared" si="116"/>
        <v>1114</v>
      </c>
      <c r="O1054"/>
      <c r="P1054"/>
      <c r="Q1054"/>
    </row>
    <row r="1055" spans="2:17">
      <c r="B1055" s="30">
        <f>資料貼入!A1055</f>
        <v>44791</v>
      </c>
      <c r="C1055" s="38">
        <f>資料貼入!A1055</f>
        <v>44791</v>
      </c>
      <c r="D1055" s="29">
        <f>資料貼入!B1055</f>
        <v>-15849.11</v>
      </c>
      <c r="E1055" s="29" cm="1">
        <f t="array" ref="E1055">MovingDayDD($D$3:D1055)</f>
        <v>-296884.51000000164</v>
      </c>
      <c r="F1055" s="29">
        <f>IF(OR(C1055&gt;總表!$B$30,C1055=0),0,IF(E1055=0,0,1+F1054))</f>
        <v>37</v>
      </c>
      <c r="G1055" s="29">
        <f t="shared" si="117"/>
        <v>0</v>
      </c>
      <c r="H1055" s="42">
        <f t="shared" si="115"/>
        <v>0</v>
      </c>
      <c r="I1055" s="43">
        <f t="shared" si="118"/>
        <v>0</v>
      </c>
      <c r="J1055" s="42">
        <f t="shared" si="119"/>
        <v>44791</v>
      </c>
      <c r="K1055" s="43">
        <f t="shared" si="120"/>
        <v>0</v>
      </c>
      <c r="L1055">
        <f t="shared" si="121"/>
        <v>126</v>
      </c>
      <c r="M1055">
        <f>IF($G1055="","",COUNTIF($G$3:$G1055, $G1055))</f>
        <v>989</v>
      </c>
      <c r="N1055">
        <f t="shared" si="116"/>
        <v>1115</v>
      </c>
      <c r="O1055"/>
      <c r="P1055"/>
      <c r="Q1055"/>
    </row>
    <row r="1056" spans="2:17">
      <c r="B1056" s="30">
        <f>資料貼入!A1056</f>
        <v>44792</v>
      </c>
      <c r="C1056" s="38">
        <f>資料貼入!A1056</f>
        <v>44792</v>
      </c>
      <c r="D1056" s="29">
        <f>資料貼入!B1056</f>
        <v>-22644.43</v>
      </c>
      <c r="E1056" s="29" cm="1">
        <f t="array" ref="E1056">MovingDayDD($D$3:D1056)</f>
        <v>-319528.94000000134</v>
      </c>
      <c r="F1056" s="29">
        <f>IF(OR(C1056&gt;總表!$B$30,C1056=0),0,IF(E1056=0,0,1+F1055))</f>
        <v>38</v>
      </c>
      <c r="G1056" s="29">
        <f t="shared" si="117"/>
        <v>0</v>
      </c>
      <c r="H1056" s="42">
        <f t="shared" si="115"/>
        <v>0</v>
      </c>
      <c r="I1056" s="43">
        <f t="shared" si="118"/>
        <v>0</v>
      </c>
      <c r="J1056" s="42">
        <f t="shared" si="119"/>
        <v>44792</v>
      </c>
      <c r="K1056" s="43">
        <f t="shared" si="120"/>
        <v>0</v>
      </c>
      <c r="L1056">
        <f t="shared" si="121"/>
        <v>126</v>
      </c>
      <c r="M1056">
        <f>IF($G1056="","",COUNTIF($G$3:$G1056, $G1056))</f>
        <v>990</v>
      </c>
      <c r="N1056">
        <f t="shared" si="116"/>
        <v>1116</v>
      </c>
      <c r="O1056"/>
      <c r="P1056"/>
      <c r="Q1056"/>
    </row>
    <row r="1057" spans="2:17">
      <c r="B1057" s="30">
        <f>資料貼入!A1057</f>
        <v>44793</v>
      </c>
      <c r="C1057" s="38">
        <f>資料貼入!A1057</f>
        <v>44793</v>
      </c>
      <c r="D1057" s="29">
        <f>資料貼入!B1057</f>
        <v>0</v>
      </c>
      <c r="E1057" s="29" cm="1">
        <f t="array" ref="E1057">MovingDayDD($D$3:D1057)</f>
        <v>-319528.94000000134</v>
      </c>
      <c r="F1057" s="29">
        <f>IF(OR(C1057&gt;總表!$B$30,C1057=0),0,IF(E1057=0,0,1+F1056))</f>
        <v>39</v>
      </c>
      <c r="G1057" s="29">
        <f t="shared" si="117"/>
        <v>0</v>
      </c>
      <c r="H1057" s="42">
        <f t="shared" si="115"/>
        <v>0</v>
      </c>
      <c r="I1057" s="43">
        <f t="shared" si="118"/>
        <v>0</v>
      </c>
      <c r="J1057" s="42">
        <f t="shared" si="119"/>
        <v>44793</v>
      </c>
      <c r="K1057" s="43">
        <f t="shared" si="120"/>
        <v>0</v>
      </c>
      <c r="L1057">
        <f t="shared" si="121"/>
        <v>126</v>
      </c>
      <c r="M1057">
        <f>IF($G1057="","",COUNTIF($G$3:$G1057, $G1057))</f>
        <v>991</v>
      </c>
      <c r="N1057">
        <f t="shared" si="116"/>
        <v>1117</v>
      </c>
      <c r="O1057"/>
      <c r="P1057"/>
      <c r="Q1057"/>
    </row>
    <row r="1058" spans="2:17">
      <c r="B1058" s="30">
        <f>資料貼入!A1058</f>
        <v>44794</v>
      </c>
      <c r="C1058" s="38">
        <f>資料貼入!A1058</f>
        <v>44794</v>
      </c>
      <c r="D1058" s="29">
        <f>資料貼入!B1058</f>
        <v>0</v>
      </c>
      <c r="E1058" s="29" cm="1">
        <f t="array" ref="E1058">MovingDayDD($D$3:D1058)</f>
        <v>-319528.94000000134</v>
      </c>
      <c r="F1058" s="29">
        <f>IF(OR(C1058&gt;總表!$B$30,C1058=0),0,IF(E1058=0,0,1+F1057))</f>
        <v>40</v>
      </c>
      <c r="G1058" s="29">
        <f t="shared" si="117"/>
        <v>0</v>
      </c>
      <c r="H1058" s="42">
        <f t="shared" si="115"/>
        <v>0</v>
      </c>
      <c r="I1058" s="43">
        <f t="shared" si="118"/>
        <v>0</v>
      </c>
      <c r="J1058" s="42">
        <f t="shared" si="119"/>
        <v>44794</v>
      </c>
      <c r="K1058" s="43">
        <f t="shared" si="120"/>
        <v>0</v>
      </c>
      <c r="L1058">
        <f t="shared" si="121"/>
        <v>126</v>
      </c>
      <c r="M1058">
        <f>IF($G1058="","",COUNTIF($G$3:$G1058, $G1058))</f>
        <v>992</v>
      </c>
      <c r="N1058">
        <f t="shared" si="116"/>
        <v>1118</v>
      </c>
      <c r="O1058"/>
      <c r="P1058"/>
      <c r="Q1058"/>
    </row>
    <row r="1059" spans="2:17">
      <c r="B1059" s="30">
        <f>資料貼入!A1059</f>
        <v>44795</v>
      </c>
      <c r="C1059" s="38">
        <f>資料貼入!A1059</f>
        <v>44795</v>
      </c>
      <c r="D1059" s="29">
        <f>資料貼入!B1059</f>
        <v>23865.14</v>
      </c>
      <c r="E1059" s="29" cm="1">
        <f t="array" ref="E1059">MovingDayDD($D$3:D1059)</f>
        <v>-295663.80000000075</v>
      </c>
      <c r="F1059" s="29">
        <f>IF(OR(C1059&gt;總表!$B$30,C1059=0),0,IF(E1059=0,0,1+F1058))</f>
        <v>41</v>
      </c>
      <c r="G1059" s="29">
        <f t="shared" si="117"/>
        <v>0</v>
      </c>
      <c r="H1059" s="42">
        <f t="shared" si="115"/>
        <v>0</v>
      </c>
      <c r="I1059" s="43">
        <f t="shared" si="118"/>
        <v>0</v>
      </c>
      <c r="J1059" s="42">
        <f t="shared" si="119"/>
        <v>44795</v>
      </c>
      <c r="K1059" s="43">
        <f t="shared" si="120"/>
        <v>0</v>
      </c>
      <c r="L1059">
        <f t="shared" si="121"/>
        <v>126</v>
      </c>
      <c r="M1059">
        <f>IF($G1059="","",COUNTIF($G$3:$G1059, $G1059))</f>
        <v>993</v>
      </c>
      <c r="N1059">
        <f t="shared" si="116"/>
        <v>1119</v>
      </c>
      <c r="O1059"/>
      <c r="P1059"/>
      <c r="Q1059"/>
    </row>
    <row r="1060" spans="2:17">
      <c r="B1060" s="30">
        <f>資料貼入!A1060</f>
        <v>44796</v>
      </c>
      <c r="C1060" s="38">
        <f>資料貼入!A1060</f>
        <v>44796</v>
      </c>
      <c r="D1060" s="29">
        <f>資料貼入!B1060</f>
        <v>94994.42</v>
      </c>
      <c r="E1060" s="29" cm="1">
        <f t="array" ref="E1060">MovingDayDD($D$3:D1060)</f>
        <v>-200669.38000000082</v>
      </c>
      <c r="F1060" s="29">
        <f>IF(OR(C1060&gt;總表!$B$30,C1060=0),0,IF(E1060=0,0,1+F1059))</f>
        <v>42</v>
      </c>
      <c r="G1060" s="29">
        <f t="shared" si="117"/>
        <v>0</v>
      </c>
      <c r="H1060" s="42">
        <f t="shared" si="115"/>
        <v>0</v>
      </c>
      <c r="I1060" s="43">
        <f t="shared" si="118"/>
        <v>0</v>
      </c>
      <c r="J1060" s="42">
        <f t="shared" si="119"/>
        <v>44796</v>
      </c>
      <c r="K1060" s="43">
        <f t="shared" si="120"/>
        <v>0</v>
      </c>
      <c r="L1060">
        <f t="shared" si="121"/>
        <v>126</v>
      </c>
      <c r="M1060">
        <f>IF($G1060="","",COUNTIF($G$3:$G1060, $G1060))</f>
        <v>994</v>
      </c>
      <c r="N1060">
        <f t="shared" si="116"/>
        <v>1120</v>
      </c>
      <c r="O1060"/>
      <c r="P1060"/>
      <c r="Q1060"/>
    </row>
    <row r="1061" spans="2:17">
      <c r="B1061" s="30">
        <f>資料貼入!A1061</f>
        <v>44797</v>
      </c>
      <c r="C1061" s="38">
        <f>資料貼入!A1061</f>
        <v>44797</v>
      </c>
      <c r="D1061" s="29">
        <f>資料貼入!B1061</f>
        <v>-55900</v>
      </c>
      <c r="E1061" s="29" cm="1">
        <f t="array" ref="E1061">MovingDayDD($D$3:D1061)</f>
        <v>-256569.38000000082</v>
      </c>
      <c r="F1061" s="29">
        <f>IF(OR(C1061&gt;總表!$B$30,C1061=0),0,IF(E1061=0,0,1+F1060))</f>
        <v>43</v>
      </c>
      <c r="G1061" s="29">
        <f t="shared" si="117"/>
        <v>0</v>
      </c>
      <c r="H1061" s="42">
        <f t="shared" si="115"/>
        <v>0</v>
      </c>
      <c r="I1061" s="43">
        <f t="shared" si="118"/>
        <v>0</v>
      </c>
      <c r="J1061" s="42">
        <f t="shared" si="119"/>
        <v>44797</v>
      </c>
      <c r="K1061" s="43">
        <f t="shared" si="120"/>
        <v>0</v>
      </c>
      <c r="L1061">
        <f t="shared" si="121"/>
        <v>126</v>
      </c>
      <c r="M1061">
        <f>IF($G1061="","",COUNTIF($G$3:$G1061, $G1061))</f>
        <v>995</v>
      </c>
      <c r="N1061">
        <f t="shared" si="116"/>
        <v>1121</v>
      </c>
      <c r="O1061"/>
      <c r="P1061"/>
      <c r="Q1061"/>
    </row>
    <row r="1062" spans="2:17">
      <c r="B1062" s="30">
        <f>資料貼入!A1062</f>
        <v>44798</v>
      </c>
      <c r="C1062" s="38">
        <f>資料貼入!A1062</f>
        <v>44798</v>
      </c>
      <c r="D1062" s="29">
        <f>資料貼入!B1062</f>
        <v>-29530.690000000002</v>
      </c>
      <c r="E1062" s="29" cm="1">
        <f t="array" ref="E1062">MovingDayDD($D$3:D1062)</f>
        <v>-286100.0700000003</v>
      </c>
      <c r="F1062" s="29">
        <f>IF(OR(C1062&gt;總表!$B$30,C1062=0),0,IF(E1062=0,0,1+F1061))</f>
        <v>44</v>
      </c>
      <c r="G1062" s="29">
        <f t="shared" si="117"/>
        <v>0</v>
      </c>
      <c r="H1062" s="42">
        <f t="shared" si="115"/>
        <v>0</v>
      </c>
      <c r="I1062" s="43">
        <f t="shared" si="118"/>
        <v>0</v>
      </c>
      <c r="J1062" s="42">
        <f t="shared" si="119"/>
        <v>44798</v>
      </c>
      <c r="K1062" s="43">
        <f t="shared" si="120"/>
        <v>0</v>
      </c>
      <c r="L1062">
        <f t="shared" si="121"/>
        <v>126</v>
      </c>
      <c r="M1062">
        <f>IF($G1062="","",COUNTIF($G$3:$G1062, $G1062))</f>
        <v>996</v>
      </c>
      <c r="N1062">
        <f t="shared" si="116"/>
        <v>1122</v>
      </c>
      <c r="O1062"/>
      <c r="P1062"/>
      <c r="Q1062"/>
    </row>
    <row r="1063" spans="2:17">
      <c r="B1063" s="30">
        <f>資料貼入!A1063</f>
        <v>44799</v>
      </c>
      <c r="C1063" s="38">
        <f>資料貼入!A1063</f>
        <v>44799</v>
      </c>
      <c r="D1063" s="29">
        <f>資料貼入!B1063</f>
        <v>-70850.34</v>
      </c>
      <c r="E1063" s="29" cm="1">
        <f t="array" ref="E1063">MovingDayDD($D$3:D1063)</f>
        <v>-356950.41000000015</v>
      </c>
      <c r="F1063" s="29">
        <f>IF(OR(C1063&gt;總表!$B$30,C1063=0),0,IF(E1063=0,0,1+F1062))</f>
        <v>45</v>
      </c>
      <c r="G1063" s="29">
        <f t="shared" si="117"/>
        <v>0</v>
      </c>
      <c r="H1063" s="42">
        <f t="shared" si="115"/>
        <v>0</v>
      </c>
      <c r="I1063" s="43">
        <f t="shared" si="118"/>
        <v>0</v>
      </c>
      <c r="J1063" s="42">
        <f t="shared" si="119"/>
        <v>44799</v>
      </c>
      <c r="K1063" s="43">
        <f t="shared" si="120"/>
        <v>0</v>
      </c>
      <c r="L1063">
        <f t="shared" si="121"/>
        <v>126</v>
      </c>
      <c r="M1063">
        <f>IF($G1063="","",COUNTIF($G$3:$G1063, $G1063))</f>
        <v>997</v>
      </c>
      <c r="N1063">
        <f t="shared" si="116"/>
        <v>1123</v>
      </c>
      <c r="O1063"/>
      <c r="P1063"/>
      <c r="Q1063"/>
    </row>
    <row r="1064" spans="2:17">
      <c r="B1064" s="30">
        <f>資料貼入!A1064</f>
        <v>44800</v>
      </c>
      <c r="C1064" s="38">
        <f>資料貼入!A1064</f>
        <v>44800</v>
      </c>
      <c r="D1064" s="29">
        <f>資料貼入!B1064</f>
        <v>0</v>
      </c>
      <c r="E1064" s="29" cm="1">
        <f t="array" ref="E1064">MovingDayDD($D$3:D1064)</f>
        <v>-356950.41000000015</v>
      </c>
      <c r="F1064" s="29">
        <f>IF(OR(C1064&gt;總表!$B$30,C1064=0),0,IF(E1064=0,0,1+F1063))</f>
        <v>46</v>
      </c>
      <c r="G1064" s="29">
        <f t="shared" si="117"/>
        <v>0</v>
      </c>
      <c r="H1064" s="42">
        <f t="shared" si="115"/>
        <v>0</v>
      </c>
      <c r="I1064" s="43">
        <f t="shared" si="118"/>
        <v>0</v>
      </c>
      <c r="J1064" s="42">
        <f t="shared" si="119"/>
        <v>44800</v>
      </c>
      <c r="K1064" s="43">
        <f t="shared" si="120"/>
        <v>0</v>
      </c>
      <c r="L1064">
        <f t="shared" si="121"/>
        <v>126</v>
      </c>
      <c r="M1064">
        <f>IF($G1064="","",COUNTIF($G$3:$G1064, $G1064))</f>
        <v>998</v>
      </c>
      <c r="N1064">
        <f t="shared" si="116"/>
        <v>1124</v>
      </c>
      <c r="O1064"/>
      <c r="P1064"/>
      <c r="Q1064"/>
    </row>
    <row r="1065" spans="2:17">
      <c r="B1065" s="30">
        <f>資料貼入!A1065</f>
        <v>44801</v>
      </c>
      <c r="C1065" s="38">
        <f>資料貼入!A1065</f>
        <v>44801</v>
      </c>
      <c r="D1065" s="29">
        <f>資料貼入!B1065</f>
        <v>0</v>
      </c>
      <c r="E1065" s="29" cm="1">
        <f t="array" ref="E1065">MovingDayDD($D$3:D1065)</f>
        <v>-356950.41000000015</v>
      </c>
      <c r="F1065" s="29">
        <f>IF(OR(C1065&gt;總表!$B$30,C1065=0),0,IF(E1065=0,0,1+F1064))</f>
        <v>47</v>
      </c>
      <c r="G1065" s="29">
        <f t="shared" si="117"/>
        <v>0</v>
      </c>
      <c r="H1065" s="42">
        <f t="shared" si="115"/>
        <v>0</v>
      </c>
      <c r="I1065" s="43">
        <f t="shared" si="118"/>
        <v>0</v>
      </c>
      <c r="J1065" s="42">
        <f t="shared" si="119"/>
        <v>44801</v>
      </c>
      <c r="K1065" s="43">
        <f t="shared" si="120"/>
        <v>0</v>
      </c>
      <c r="L1065">
        <f t="shared" si="121"/>
        <v>126</v>
      </c>
      <c r="M1065">
        <f>IF($G1065="","",COUNTIF($G$3:$G1065, $G1065))</f>
        <v>999</v>
      </c>
      <c r="N1065">
        <f t="shared" si="116"/>
        <v>1125</v>
      </c>
      <c r="O1065"/>
      <c r="P1065"/>
      <c r="Q1065"/>
    </row>
    <row r="1066" spans="2:17">
      <c r="B1066" s="30">
        <f>資料貼入!A1066</f>
        <v>44802</v>
      </c>
      <c r="C1066" s="38">
        <f>資料貼入!A1066</f>
        <v>44802</v>
      </c>
      <c r="D1066" s="29">
        <f>資料貼入!B1066</f>
        <v>154531.77000000002</v>
      </c>
      <c r="E1066" s="29" cm="1">
        <f t="array" ref="E1066">MovingDayDD($D$3:D1066)</f>
        <v>-202418.6400000006</v>
      </c>
      <c r="F1066" s="29">
        <f>IF(OR(C1066&gt;總表!$B$30,C1066=0),0,IF(E1066=0,0,1+F1065))</f>
        <v>48</v>
      </c>
      <c r="G1066" s="29">
        <f t="shared" si="117"/>
        <v>0</v>
      </c>
      <c r="H1066" s="42">
        <f t="shared" si="115"/>
        <v>0</v>
      </c>
      <c r="I1066" s="43">
        <f t="shared" si="118"/>
        <v>0</v>
      </c>
      <c r="J1066" s="42">
        <f t="shared" si="119"/>
        <v>44802</v>
      </c>
      <c r="K1066" s="43">
        <f t="shared" si="120"/>
        <v>0</v>
      </c>
      <c r="L1066">
        <f t="shared" si="121"/>
        <v>126</v>
      </c>
      <c r="M1066">
        <f>IF($G1066="","",COUNTIF($G$3:$G1066, $G1066))</f>
        <v>1000</v>
      </c>
      <c r="N1066">
        <f t="shared" si="116"/>
        <v>1126</v>
      </c>
      <c r="O1066"/>
      <c r="P1066"/>
      <c r="Q1066"/>
    </row>
    <row r="1067" spans="2:17">
      <c r="B1067" s="30">
        <f>資料貼入!A1067</f>
        <v>44803</v>
      </c>
      <c r="C1067" s="38">
        <f>資料貼入!A1067</f>
        <v>44803</v>
      </c>
      <c r="D1067" s="29">
        <f>資料貼入!B1067</f>
        <v>-37400</v>
      </c>
      <c r="E1067" s="29" cm="1">
        <f t="array" ref="E1067">MovingDayDD($D$3:D1067)</f>
        <v>-239818.6400000006</v>
      </c>
      <c r="F1067" s="29">
        <f>IF(OR(C1067&gt;總表!$B$30,C1067=0),0,IF(E1067=0,0,1+F1066))</f>
        <v>49</v>
      </c>
      <c r="G1067" s="29">
        <f t="shared" si="117"/>
        <v>0</v>
      </c>
      <c r="H1067" s="42">
        <f t="shared" si="115"/>
        <v>0</v>
      </c>
      <c r="I1067" s="43">
        <f t="shared" si="118"/>
        <v>0</v>
      </c>
      <c r="J1067" s="42">
        <f t="shared" si="119"/>
        <v>44803</v>
      </c>
      <c r="K1067" s="43">
        <f t="shared" si="120"/>
        <v>0</v>
      </c>
      <c r="L1067">
        <f t="shared" si="121"/>
        <v>126</v>
      </c>
      <c r="M1067">
        <f>IF($G1067="","",COUNTIF($G$3:$G1067, $G1067))</f>
        <v>1001</v>
      </c>
      <c r="N1067">
        <f t="shared" si="116"/>
        <v>1127</v>
      </c>
      <c r="O1067"/>
      <c r="P1067"/>
      <c r="Q1067"/>
    </row>
    <row r="1068" spans="2:17">
      <c r="B1068" s="30">
        <f>資料貼入!A1068</f>
        <v>44804</v>
      </c>
      <c r="C1068" s="38">
        <f>資料貼入!A1068</f>
        <v>44804</v>
      </c>
      <c r="D1068" s="29">
        <f>資料貼入!B1068</f>
        <v>-11496.130000000005</v>
      </c>
      <c r="E1068" s="29" cm="1">
        <f t="array" ref="E1068">MovingDayDD($D$3:D1068)</f>
        <v>-251314.77000000142</v>
      </c>
      <c r="F1068" s="29">
        <f>IF(OR(C1068&gt;總表!$B$30,C1068=0),0,IF(E1068=0,0,1+F1067))</f>
        <v>50</v>
      </c>
      <c r="G1068" s="29">
        <f t="shared" si="117"/>
        <v>0</v>
      </c>
      <c r="H1068" s="42">
        <f t="shared" si="115"/>
        <v>0</v>
      </c>
      <c r="I1068" s="43">
        <f t="shared" si="118"/>
        <v>0</v>
      </c>
      <c r="J1068" s="42">
        <f t="shared" si="119"/>
        <v>44804</v>
      </c>
      <c r="K1068" s="43">
        <f t="shared" si="120"/>
        <v>0</v>
      </c>
      <c r="L1068">
        <f t="shared" si="121"/>
        <v>126</v>
      </c>
      <c r="M1068">
        <f>IF($G1068="","",COUNTIF($G$3:$G1068, $G1068))</f>
        <v>1002</v>
      </c>
      <c r="N1068">
        <f t="shared" si="116"/>
        <v>1128</v>
      </c>
      <c r="O1068"/>
      <c r="P1068"/>
      <c r="Q1068"/>
    </row>
    <row r="1069" spans="2:17">
      <c r="B1069" s="30">
        <f>資料貼入!A1069</f>
        <v>44805</v>
      </c>
      <c r="C1069" s="38">
        <f>資料貼入!A1069</f>
        <v>44805</v>
      </c>
      <c r="D1069" s="29">
        <f>資料貼入!B1069</f>
        <v>62045.570000000007</v>
      </c>
      <c r="E1069" s="29" cm="1">
        <f t="array" ref="E1069">MovingDayDD($D$3:D1069)</f>
        <v>-189269.20000000112</v>
      </c>
      <c r="F1069" s="29">
        <f>IF(OR(C1069&gt;總表!$B$30,C1069=0),0,IF(E1069=0,0,1+F1068))</f>
        <v>51</v>
      </c>
      <c r="G1069" s="29">
        <f t="shared" si="117"/>
        <v>0</v>
      </c>
      <c r="H1069" s="42">
        <f t="shared" si="115"/>
        <v>0</v>
      </c>
      <c r="I1069" s="43">
        <f t="shared" si="118"/>
        <v>0</v>
      </c>
      <c r="J1069" s="42">
        <f t="shared" si="119"/>
        <v>44805</v>
      </c>
      <c r="K1069" s="43">
        <f t="shared" si="120"/>
        <v>0</v>
      </c>
      <c r="L1069">
        <f t="shared" si="121"/>
        <v>126</v>
      </c>
      <c r="M1069">
        <f>IF($G1069="","",COUNTIF($G$3:$G1069, $G1069))</f>
        <v>1003</v>
      </c>
      <c r="N1069">
        <f t="shared" si="116"/>
        <v>1129</v>
      </c>
      <c r="O1069"/>
      <c r="P1069"/>
      <c r="Q1069"/>
    </row>
    <row r="1070" spans="2:17">
      <c r="B1070" s="30">
        <f>資料貼入!A1070</f>
        <v>44806</v>
      </c>
      <c r="C1070" s="38">
        <f>資料貼入!A1070</f>
        <v>44806</v>
      </c>
      <c r="D1070" s="29">
        <f>資料貼入!B1070</f>
        <v>19300</v>
      </c>
      <c r="E1070" s="29" cm="1">
        <f t="array" ref="E1070">MovingDayDD($D$3:D1070)</f>
        <v>-169969.20000000112</v>
      </c>
      <c r="F1070" s="29">
        <f>IF(OR(C1070&gt;總表!$B$30,C1070=0),0,IF(E1070=0,0,1+F1069))</f>
        <v>52</v>
      </c>
      <c r="G1070" s="29">
        <f t="shared" si="117"/>
        <v>0</v>
      </c>
      <c r="H1070" s="42">
        <f t="shared" si="115"/>
        <v>0</v>
      </c>
      <c r="I1070" s="43">
        <f t="shared" si="118"/>
        <v>0</v>
      </c>
      <c r="J1070" s="42">
        <f t="shared" si="119"/>
        <v>44806</v>
      </c>
      <c r="K1070" s="43">
        <f t="shared" si="120"/>
        <v>0</v>
      </c>
      <c r="L1070">
        <f t="shared" si="121"/>
        <v>126</v>
      </c>
      <c r="M1070">
        <f>IF($G1070="","",COUNTIF($G$3:$G1070, $G1070))</f>
        <v>1004</v>
      </c>
      <c r="N1070">
        <f t="shared" si="116"/>
        <v>1130</v>
      </c>
      <c r="O1070"/>
      <c r="P1070"/>
      <c r="Q1070"/>
    </row>
    <row r="1071" spans="2:17">
      <c r="B1071" s="30">
        <f>資料貼入!A1071</f>
        <v>44807</v>
      </c>
      <c r="C1071" s="38">
        <f>資料貼入!A1071</f>
        <v>44807</v>
      </c>
      <c r="D1071" s="29">
        <f>資料貼入!B1071</f>
        <v>0</v>
      </c>
      <c r="E1071" s="29" cm="1">
        <f t="array" ref="E1071">MovingDayDD($D$3:D1071)</f>
        <v>-169969.20000000112</v>
      </c>
      <c r="F1071" s="29">
        <f>IF(OR(C1071&gt;總表!$B$30,C1071=0),0,IF(E1071=0,0,1+F1070))</f>
        <v>53</v>
      </c>
      <c r="G1071" s="29">
        <f t="shared" si="117"/>
        <v>0</v>
      </c>
      <c r="H1071" s="42">
        <f t="shared" si="115"/>
        <v>0</v>
      </c>
      <c r="I1071" s="43">
        <f t="shared" si="118"/>
        <v>0</v>
      </c>
      <c r="J1071" s="42">
        <f t="shared" si="119"/>
        <v>44807</v>
      </c>
      <c r="K1071" s="43">
        <f t="shared" si="120"/>
        <v>0</v>
      </c>
      <c r="L1071">
        <f t="shared" si="121"/>
        <v>126</v>
      </c>
      <c r="M1071">
        <f>IF($G1071="","",COUNTIF($G$3:$G1071, $G1071))</f>
        <v>1005</v>
      </c>
      <c r="N1071">
        <f t="shared" si="116"/>
        <v>1131</v>
      </c>
      <c r="O1071"/>
      <c r="P1071"/>
      <c r="Q1071"/>
    </row>
    <row r="1072" spans="2:17">
      <c r="B1072" s="30">
        <f>資料貼入!A1072</f>
        <v>44808</v>
      </c>
      <c r="C1072" s="38">
        <f>資料貼入!A1072</f>
        <v>44808</v>
      </c>
      <c r="D1072" s="29">
        <f>資料貼入!B1072</f>
        <v>0</v>
      </c>
      <c r="E1072" s="29" cm="1">
        <f t="array" ref="E1072">MovingDayDD($D$3:D1072)</f>
        <v>-169969.20000000112</v>
      </c>
      <c r="F1072" s="29">
        <f>IF(OR(C1072&gt;總表!$B$30,C1072=0),0,IF(E1072=0,0,1+F1071))</f>
        <v>54</v>
      </c>
      <c r="G1072" s="29">
        <f t="shared" si="117"/>
        <v>0</v>
      </c>
      <c r="H1072" s="42">
        <f t="shared" si="115"/>
        <v>0</v>
      </c>
      <c r="I1072" s="43">
        <f t="shared" si="118"/>
        <v>0</v>
      </c>
      <c r="J1072" s="42">
        <f t="shared" si="119"/>
        <v>44808</v>
      </c>
      <c r="K1072" s="43">
        <f t="shared" si="120"/>
        <v>0</v>
      </c>
      <c r="L1072">
        <f t="shared" si="121"/>
        <v>126</v>
      </c>
      <c r="M1072">
        <f>IF($G1072="","",COUNTIF($G$3:$G1072, $G1072))</f>
        <v>1006</v>
      </c>
      <c r="N1072">
        <f t="shared" si="116"/>
        <v>1132</v>
      </c>
      <c r="O1072"/>
      <c r="P1072"/>
      <c r="Q1072"/>
    </row>
    <row r="1073" spans="2:17">
      <c r="B1073" s="30">
        <f>資料貼入!A1073</f>
        <v>44809</v>
      </c>
      <c r="C1073" s="38">
        <f>資料貼入!A1073</f>
        <v>44809</v>
      </c>
      <c r="D1073" s="29">
        <f>資料貼入!B1073</f>
        <v>-6153.35</v>
      </c>
      <c r="E1073" s="29" cm="1">
        <f t="array" ref="E1073">MovingDayDD($D$3:D1073)</f>
        <v>-176122.55000000075</v>
      </c>
      <c r="F1073" s="29">
        <f>IF(OR(C1073&gt;總表!$B$30,C1073=0),0,IF(E1073=0,0,1+F1072))</f>
        <v>55</v>
      </c>
      <c r="G1073" s="29">
        <f t="shared" si="117"/>
        <v>0</v>
      </c>
      <c r="H1073" s="42">
        <f t="shared" si="115"/>
        <v>0</v>
      </c>
      <c r="I1073" s="43">
        <f t="shared" si="118"/>
        <v>0</v>
      </c>
      <c r="J1073" s="42">
        <f t="shared" si="119"/>
        <v>44809</v>
      </c>
      <c r="K1073" s="43">
        <f t="shared" si="120"/>
        <v>0</v>
      </c>
      <c r="L1073">
        <f t="shared" si="121"/>
        <v>126</v>
      </c>
      <c r="M1073">
        <f>IF($G1073="","",COUNTIF($G$3:$G1073, $G1073))</f>
        <v>1007</v>
      </c>
      <c r="N1073">
        <f t="shared" si="116"/>
        <v>1133</v>
      </c>
      <c r="O1073"/>
      <c r="P1073"/>
      <c r="Q1073"/>
    </row>
    <row r="1074" spans="2:17">
      <c r="B1074" s="30">
        <f>資料貼入!A1074</f>
        <v>44810</v>
      </c>
      <c r="C1074" s="38">
        <f>資料貼入!A1074</f>
        <v>44810</v>
      </c>
      <c r="D1074" s="29">
        <f>資料貼入!B1074</f>
        <v>-69721.25</v>
      </c>
      <c r="E1074" s="29" cm="1">
        <f t="array" ref="E1074">MovingDayDD($D$3:D1074)</f>
        <v>-245843.80000000075</v>
      </c>
      <c r="F1074" s="29">
        <f>IF(OR(C1074&gt;總表!$B$30,C1074=0),0,IF(E1074=0,0,1+F1073))</f>
        <v>56</v>
      </c>
      <c r="G1074" s="29">
        <f t="shared" si="117"/>
        <v>0</v>
      </c>
      <c r="H1074" s="42">
        <f t="shared" si="115"/>
        <v>0</v>
      </c>
      <c r="I1074" s="43">
        <f t="shared" si="118"/>
        <v>0</v>
      </c>
      <c r="J1074" s="42">
        <f t="shared" si="119"/>
        <v>44810</v>
      </c>
      <c r="K1074" s="43">
        <f t="shared" si="120"/>
        <v>0</v>
      </c>
      <c r="L1074">
        <f t="shared" si="121"/>
        <v>126</v>
      </c>
      <c r="M1074">
        <f>IF($G1074="","",COUNTIF($G$3:$G1074, $G1074))</f>
        <v>1008</v>
      </c>
      <c r="N1074">
        <f t="shared" si="116"/>
        <v>1134</v>
      </c>
      <c r="O1074"/>
      <c r="P1074"/>
      <c r="Q1074"/>
    </row>
    <row r="1075" spans="2:17">
      <c r="B1075" s="30">
        <f>資料貼入!A1075</f>
        <v>44811</v>
      </c>
      <c r="C1075" s="38">
        <f>資料貼入!A1075</f>
        <v>44811</v>
      </c>
      <c r="D1075" s="29">
        <f>資料貼入!B1075</f>
        <v>45772.180000000008</v>
      </c>
      <c r="E1075" s="29" cm="1">
        <f t="array" ref="E1075">MovingDayDD($D$3:D1075)</f>
        <v>-200071.62000000104</v>
      </c>
      <c r="F1075" s="29">
        <f>IF(OR(C1075&gt;總表!$B$30,C1075=0),0,IF(E1075=0,0,1+F1074))</f>
        <v>57</v>
      </c>
      <c r="G1075" s="29">
        <f t="shared" si="117"/>
        <v>0</v>
      </c>
      <c r="H1075" s="42">
        <f t="shared" si="115"/>
        <v>0</v>
      </c>
      <c r="I1075" s="43">
        <f t="shared" si="118"/>
        <v>0</v>
      </c>
      <c r="J1075" s="42">
        <f t="shared" si="119"/>
        <v>44811</v>
      </c>
      <c r="K1075" s="43">
        <f t="shared" si="120"/>
        <v>0</v>
      </c>
      <c r="L1075">
        <f t="shared" si="121"/>
        <v>126</v>
      </c>
      <c r="M1075">
        <f>IF($G1075="","",COUNTIF($G$3:$G1075, $G1075))</f>
        <v>1009</v>
      </c>
      <c r="N1075">
        <f t="shared" si="116"/>
        <v>1135</v>
      </c>
      <c r="O1075"/>
      <c r="P1075"/>
      <c r="Q1075"/>
    </row>
    <row r="1076" spans="2:17">
      <c r="B1076" s="30">
        <f>資料貼入!A1076</f>
        <v>44812</v>
      </c>
      <c r="C1076" s="38">
        <f>資料貼入!A1076</f>
        <v>44812</v>
      </c>
      <c r="D1076" s="29">
        <f>資料貼入!B1076</f>
        <v>-46768.520000000004</v>
      </c>
      <c r="E1076" s="29" cm="1">
        <f t="array" ref="E1076">MovingDayDD($D$3:D1076)</f>
        <v>-246840.1400000006</v>
      </c>
      <c r="F1076" s="29">
        <f>IF(OR(C1076&gt;總表!$B$30,C1076=0),0,IF(E1076=0,0,1+F1075))</f>
        <v>58</v>
      </c>
      <c r="G1076" s="29">
        <f t="shared" si="117"/>
        <v>0</v>
      </c>
      <c r="H1076" s="42">
        <f t="shared" si="115"/>
        <v>0</v>
      </c>
      <c r="I1076" s="43">
        <f t="shared" si="118"/>
        <v>0</v>
      </c>
      <c r="J1076" s="42">
        <f t="shared" si="119"/>
        <v>44812</v>
      </c>
      <c r="K1076" s="43">
        <f t="shared" si="120"/>
        <v>0</v>
      </c>
      <c r="L1076">
        <f t="shared" si="121"/>
        <v>126</v>
      </c>
      <c r="M1076">
        <f>IF($G1076="","",COUNTIF($G$3:$G1076, $G1076))</f>
        <v>1010</v>
      </c>
      <c r="N1076">
        <f t="shared" si="116"/>
        <v>1136</v>
      </c>
      <c r="O1076"/>
      <c r="P1076"/>
      <c r="Q1076"/>
    </row>
    <row r="1077" spans="2:17">
      <c r="B1077" s="30">
        <f>資料貼入!A1077</f>
        <v>44813</v>
      </c>
      <c r="C1077" s="38">
        <f>資料貼入!A1077</f>
        <v>44813</v>
      </c>
      <c r="D1077" s="29">
        <f>資料貼入!B1077</f>
        <v>0</v>
      </c>
      <c r="E1077" s="29" cm="1">
        <f t="array" ref="E1077">MovingDayDD($D$3:D1077)</f>
        <v>-246840.1400000006</v>
      </c>
      <c r="F1077" s="29">
        <f>IF(OR(C1077&gt;總表!$B$30,C1077=0),0,IF(E1077=0,0,1+F1076))</f>
        <v>59</v>
      </c>
      <c r="G1077" s="29">
        <f t="shared" si="117"/>
        <v>0</v>
      </c>
      <c r="H1077" s="42">
        <f t="shared" si="115"/>
        <v>0</v>
      </c>
      <c r="I1077" s="43">
        <f t="shared" si="118"/>
        <v>0</v>
      </c>
      <c r="J1077" s="42">
        <f t="shared" si="119"/>
        <v>44813</v>
      </c>
      <c r="K1077" s="43">
        <f t="shared" si="120"/>
        <v>0</v>
      </c>
      <c r="L1077">
        <f t="shared" si="121"/>
        <v>126</v>
      </c>
      <c r="M1077">
        <f>IF($G1077="","",COUNTIF($G$3:$G1077, $G1077))</f>
        <v>1011</v>
      </c>
      <c r="N1077">
        <f t="shared" si="116"/>
        <v>1137</v>
      </c>
      <c r="O1077"/>
      <c r="P1077"/>
      <c r="Q1077"/>
    </row>
    <row r="1078" spans="2:17">
      <c r="B1078" s="30">
        <f>資料貼入!A1078</f>
        <v>44814</v>
      </c>
      <c r="C1078" s="38">
        <f>資料貼入!A1078</f>
        <v>44814</v>
      </c>
      <c r="D1078" s="29">
        <f>資料貼入!B1078</f>
        <v>0</v>
      </c>
      <c r="E1078" s="29" cm="1">
        <f t="array" ref="E1078">MovingDayDD($D$3:D1078)</f>
        <v>-246840.1400000006</v>
      </c>
      <c r="F1078" s="29">
        <f>IF(OR(C1078&gt;總表!$B$30,C1078=0),0,IF(E1078=0,0,1+F1077))</f>
        <v>60</v>
      </c>
      <c r="G1078" s="29">
        <f t="shared" si="117"/>
        <v>0</v>
      </c>
      <c r="H1078" s="42">
        <f t="shared" si="115"/>
        <v>0</v>
      </c>
      <c r="I1078" s="43">
        <f t="shared" si="118"/>
        <v>0</v>
      </c>
      <c r="J1078" s="42">
        <f t="shared" si="119"/>
        <v>44814</v>
      </c>
      <c r="K1078" s="43">
        <f t="shared" si="120"/>
        <v>0</v>
      </c>
      <c r="L1078">
        <f t="shared" si="121"/>
        <v>126</v>
      </c>
      <c r="M1078">
        <f>IF($G1078="","",COUNTIF($G$3:$G1078, $G1078))</f>
        <v>1012</v>
      </c>
      <c r="N1078">
        <f t="shared" si="116"/>
        <v>1138</v>
      </c>
      <c r="O1078"/>
      <c r="P1078"/>
      <c r="Q1078"/>
    </row>
    <row r="1079" spans="2:17">
      <c r="B1079" s="30">
        <f>資料貼入!A1079</f>
        <v>44815</v>
      </c>
      <c r="C1079" s="38">
        <f>資料貼入!A1079</f>
        <v>44815</v>
      </c>
      <c r="D1079" s="29">
        <f>資料貼入!B1079</f>
        <v>0</v>
      </c>
      <c r="E1079" s="29" cm="1">
        <f t="array" ref="E1079">MovingDayDD($D$3:D1079)</f>
        <v>-246840.1400000006</v>
      </c>
      <c r="F1079" s="29">
        <f>IF(OR(C1079&gt;總表!$B$30,C1079=0),0,IF(E1079=0,0,1+F1078))</f>
        <v>61</v>
      </c>
      <c r="G1079" s="29">
        <f t="shared" si="117"/>
        <v>0</v>
      </c>
      <c r="H1079" s="42">
        <f t="shared" si="115"/>
        <v>0</v>
      </c>
      <c r="I1079" s="43">
        <f t="shared" si="118"/>
        <v>0</v>
      </c>
      <c r="J1079" s="42">
        <f t="shared" si="119"/>
        <v>44815</v>
      </c>
      <c r="K1079" s="43">
        <f t="shared" si="120"/>
        <v>0</v>
      </c>
      <c r="L1079">
        <f t="shared" si="121"/>
        <v>126</v>
      </c>
      <c r="M1079">
        <f>IF($G1079="","",COUNTIF($G$3:$G1079, $G1079))</f>
        <v>1013</v>
      </c>
      <c r="N1079">
        <f t="shared" si="116"/>
        <v>1139</v>
      </c>
      <c r="O1079"/>
      <c r="P1079"/>
      <c r="Q1079"/>
    </row>
    <row r="1080" spans="2:17">
      <c r="B1080" s="30">
        <f>資料貼入!A1080</f>
        <v>44816</v>
      </c>
      <c r="C1080" s="38">
        <f>資料貼入!A1080</f>
        <v>44816</v>
      </c>
      <c r="D1080" s="29">
        <f>資料貼入!B1080</f>
        <v>56130.670000000013</v>
      </c>
      <c r="E1080" s="29" cm="1">
        <f t="array" ref="E1080">MovingDayDD($D$3:D1080)</f>
        <v>-190709.47000000067</v>
      </c>
      <c r="F1080" s="29">
        <f>IF(OR(C1080&gt;總表!$B$30,C1080=0),0,IF(E1080=0,0,1+F1079))</f>
        <v>62</v>
      </c>
      <c r="G1080" s="29">
        <f t="shared" si="117"/>
        <v>0</v>
      </c>
      <c r="H1080" s="42">
        <f t="shared" si="115"/>
        <v>0</v>
      </c>
      <c r="I1080" s="43">
        <f t="shared" si="118"/>
        <v>0</v>
      </c>
      <c r="J1080" s="42">
        <f t="shared" si="119"/>
        <v>44816</v>
      </c>
      <c r="K1080" s="43">
        <f t="shared" si="120"/>
        <v>0</v>
      </c>
      <c r="L1080">
        <f t="shared" si="121"/>
        <v>126</v>
      </c>
      <c r="M1080">
        <f>IF($G1080="","",COUNTIF($G$3:$G1080, $G1080))</f>
        <v>1014</v>
      </c>
      <c r="N1080">
        <f t="shared" si="116"/>
        <v>1140</v>
      </c>
      <c r="O1080"/>
      <c r="P1080"/>
      <c r="Q1080"/>
    </row>
    <row r="1081" spans="2:17">
      <c r="B1081" s="30">
        <f>資料貼入!A1081</f>
        <v>44817</v>
      </c>
      <c r="C1081" s="38">
        <f>資料貼入!A1081</f>
        <v>44817</v>
      </c>
      <c r="D1081" s="29">
        <f>資料貼入!B1081</f>
        <v>61420.789999999994</v>
      </c>
      <c r="E1081" s="29" cm="1">
        <f t="array" ref="E1081">MovingDayDD($D$3:D1081)</f>
        <v>-129288.68000000156</v>
      </c>
      <c r="F1081" s="29">
        <f>IF(OR(C1081&gt;總表!$B$30,C1081=0),0,IF(E1081=0,0,1+F1080))</f>
        <v>63</v>
      </c>
      <c r="G1081" s="29">
        <f t="shared" si="117"/>
        <v>0</v>
      </c>
      <c r="H1081" s="42">
        <f t="shared" si="115"/>
        <v>0</v>
      </c>
      <c r="I1081" s="43">
        <f t="shared" si="118"/>
        <v>0</v>
      </c>
      <c r="J1081" s="42">
        <f t="shared" si="119"/>
        <v>44817</v>
      </c>
      <c r="K1081" s="43">
        <f t="shared" si="120"/>
        <v>0</v>
      </c>
      <c r="L1081">
        <f t="shared" si="121"/>
        <v>126</v>
      </c>
      <c r="M1081">
        <f>IF($G1081="","",COUNTIF($G$3:$G1081, $G1081))</f>
        <v>1015</v>
      </c>
      <c r="N1081">
        <f t="shared" si="116"/>
        <v>1141</v>
      </c>
      <c r="O1081"/>
      <c r="P1081"/>
      <c r="Q1081"/>
    </row>
    <row r="1082" spans="2:17">
      <c r="B1082" s="30">
        <f>資料貼入!A1082</f>
        <v>44818</v>
      </c>
      <c r="C1082" s="38">
        <f>資料貼入!A1082</f>
        <v>44818</v>
      </c>
      <c r="D1082" s="29">
        <f>資料貼入!B1082</f>
        <v>-182411</v>
      </c>
      <c r="E1082" s="29" cm="1">
        <f t="array" ref="E1082">MovingDayDD($D$3:D1082)</f>
        <v>-311699.68000000156</v>
      </c>
      <c r="F1082" s="29">
        <f>IF(OR(C1082&gt;總表!$B$30,C1082=0),0,IF(E1082=0,0,1+F1081))</f>
        <v>64</v>
      </c>
      <c r="G1082" s="29">
        <f t="shared" si="117"/>
        <v>0</v>
      </c>
      <c r="H1082" s="42">
        <f t="shared" si="115"/>
        <v>0</v>
      </c>
      <c r="I1082" s="43">
        <f t="shared" si="118"/>
        <v>0</v>
      </c>
      <c r="J1082" s="42">
        <f t="shared" si="119"/>
        <v>44818</v>
      </c>
      <c r="K1082" s="43">
        <f t="shared" si="120"/>
        <v>0</v>
      </c>
      <c r="L1082">
        <f t="shared" si="121"/>
        <v>126</v>
      </c>
      <c r="M1082">
        <f>IF($G1082="","",COUNTIF($G$3:$G1082, $G1082))</f>
        <v>1016</v>
      </c>
      <c r="N1082">
        <f t="shared" si="116"/>
        <v>1142</v>
      </c>
      <c r="O1082"/>
      <c r="P1082"/>
      <c r="Q1082"/>
    </row>
    <row r="1083" spans="2:17">
      <c r="B1083" s="30">
        <f>資料貼入!A1083</f>
        <v>44819</v>
      </c>
      <c r="C1083" s="38">
        <f>資料貼入!A1083</f>
        <v>44819</v>
      </c>
      <c r="D1083" s="29">
        <f>資料貼入!B1083</f>
        <v>-32638.75</v>
      </c>
      <c r="E1083" s="29" cm="1">
        <f t="array" ref="E1083">MovingDayDD($D$3:D1083)</f>
        <v>-344338.43000000156</v>
      </c>
      <c r="F1083" s="29">
        <f>IF(OR(C1083&gt;總表!$B$30,C1083=0),0,IF(E1083=0,0,1+F1082))</f>
        <v>65</v>
      </c>
      <c r="G1083" s="29">
        <f t="shared" si="117"/>
        <v>0</v>
      </c>
      <c r="H1083" s="42">
        <f t="shared" si="115"/>
        <v>0</v>
      </c>
      <c r="I1083" s="43">
        <f t="shared" si="118"/>
        <v>0</v>
      </c>
      <c r="J1083" s="42">
        <f t="shared" si="119"/>
        <v>44819</v>
      </c>
      <c r="K1083" s="43">
        <f t="shared" si="120"/>
        <v>0</v>
      </c>
      <c r="L1083">
        <f t="shared" si="121"/>
        <v>126</v>
      </c>
      <c r="M1083">
        <f>IF($G1083="","",COUNTIF($G$3:$G1083, $G1083))</f>
        <v>1017</v>
      </c>
      <c r="N1083">
        <f t="shared" si="116"/>
        <v>1143</v>
      </c>
      <c r="O1083"/>
      <c r="P1083"/>
      <c r="Q1083"/>
    </row>
    <row r="1084" spans="2:17">
      <c r="B1084" s="30">
        <f>資料貼入!A1084</f>
        <v>44820</v>
      </c>
      <c r="C1084" s="38">
        <f>資料貼入!A1084</f>
        <v>44820</v>
      </c>
      <c r="D1084" s="29">
        <f>資料貼入!B1084</f>
        <v>6889.6100000000006</v>
      </c>
      <c r="E1084" s="29" cm="1">
        <f t="array" ref="E1084">MovingDayDD($D$3:D1084)</f>
        <v>-337448.82000000216</v>
      </c>
      <c r="F1084" s="29">
        <f>IF(OR(C1084&gt;總表!$B$30,C1084=0),0,IF(E1084=0,0,1+F1083))</f>
        <v>66</v>
      </c>
      <c r="G1084" s="29">
        <f t="shared" si="117"/>
        <v>0</v>
      </c>
      <c r="H1084" s="42">
        <f t="shared" si="115"/>
        <v>0</v>
      </c>
      <c r="I1084" s="43">
        <f t="shared" si="118"/>
        <v>0</v>
      </c>
      <c r="J1084" s="42">
        <f t="shared" si="119"/>
        <v>44820</v>
      </c>
      <c r="K1084" s="43">
        <f t="shared" si="120"/>
        <v>0</v>
      </c>
      <c r="L1084">
        <f t="shared" si="121"/>
        <v>126</v>
      </c>
      <c r="M1084">
        <f>IF($G1084="","",COUNTIF($G$3:$G1084, $G1084))</f>
        <v>1018</v>
      </c>
      <c r="N1084">
        <f t="shared" si="116"/>
        <v>1144</v>
      </c>
      <c r="O1084"/>
      <c r="P1084"/>
      <c r="Q1084"/>
    </row>
    <row r="1085" spans="2:17">
      <c r="B1085" s="30">
        <f>資料貼入!A1085</f>
        <v>44821</v>
      </c>
      <c r="C1085" s="38">
        <f>資料貼入!A1085</f>
        <v>44821</v>
      </c>
      <c r="D1085" s="29">
        <f>資料貼入!B1085</f>
        <v>0</v>
      </c>
      <c r="E1085" s="29" cm="1">
        <f t="array" ref="E1085">MovingDayDD($D$3:D1085)</f>
        <v>-337448.82000000216</v>
      </c>
      <c r="F1085" s="29">
        <f>IF(OR(C1085&gt;總表!$B$30,C1085=0),0,IF(E1085=0,0,1+F1084))</f>
        <v>67</v>
      </c>
      <c r="G1085" s="29">
        <f t="shared" si="117"/>
        <v>0</v>
      </c>
      <c r="H1085" s="42">
        <f t="shared" si="115"/>
        <v>0</v>
      </c>
      <c r="I1085" s="43">
        <f t="shared" si="118"/>
        <v>0</v>
      </c>
      <c r="J1085" s="42">
        <f t="shared" si="119"/>
        <v>44821</v>
      </c>
      <c r="K1085" s="43">
        <f t="shared" si="120"/>
        <v>0</v>
      </c>
      <c r="L1085">
        <f t="shared" si="121"/>
        <v>126</v>
      </c>
      <c r="M1085">
        <f>IF($G1085="","",COUNTIF($G$3:$G1085, $G1085))</f>
        <v>1019</v>
      </c>
      <c r="N1085">
        <f t="shared" si="116"/>
        <v>1145</v>
      </c>
      <c r="O1085"/>
      <c r="P1085"/>
      <c r="Q1085"/>
    </row>
    <row r="1086" spans="2:17">
      <c r="B1086" s="30">
        <f>資料貼入!A1086</f>
        <v>44822</v>
      </c>
      <c r="C1086" s="38">
        <f>資料貼入!A1086</f>
        <v>44822</v>
      </c>
      <c r="D1086" s="29">
        <f>資料貼入!B1086</f>
        <v>0</v>
      </c>
      <c r="E1086" s="29" cm="1">
        <f t="array" ref="E1086">MovingDayDD($D$3:D1086)</f>
        <v>-337448.82000000216</v>
      </c>
      <c r="F1086" s="29">
        <f>IF(OR(C1086&gt;總表!$B$30,C1086=0),0,IF(E1086=0,0,1+F1085))</f>
        <v>68</v>
      </c>
      <c r="G1086" s="29">
        <f t="shared" si="117"/>
        <v>0</v>
      </c>
      <c r="H1086" s="42">
        <f t="shared" si="115"/>
        <v>0</v>
      </c>
      <c r="I1086" s="43">
        <f t="shared" si="118"/>
        <v>0</v>
      </c>
      <c r="J1086" s="42">
        <f t="shared" si="119"/>
        <v>44822</v>
      </c>
      <c r="K1086" s="43">
        <f t="shared" si="120"/>
        <v>0</v>
      </c>
      <c r="L1086">
        <f t="shared" si="121"/>
        <v>126</v>
      </c>
      <c r="M1086">
        <f>IF($G1086="","",COUNTIF($G$3:$G1086, $G1086))</f>
        <v>1020</v>
      </c>
      <c r="N1086">
        <f t="shared" si="116"/>
        <v>1146</v>
      </c>
      <c r="O1086"/>
      <c r="P1086"/>
      <c r="Q1086"/>
    </row>
    <row r="1087" spans="2:17">
      <c r="B1087" s="30">
        <f>資料貼入!A1087</f>
        <v>44823</v>
      </c>
      <c r="C1087" s="38">
        <f>資料貼入!A1087</f>
        <v>44823</v>
      </c>
      <c r="D1087" s="29">
        <f>資料貼入!B1087</f>
        <v>-42840.99</v>
      </c>
      <c r="E1087" s="29" cm="1">
        <f t="array" ref="E1087">MovingDayDD($D$3:D1087)</f>
        <v>-380289.81000000238</v>
      </c>
      <c r="F1087" s="29">
        <f>IF(OR(C1087&gt;總表!$B$30,C1087=0),0,IF(E1087=0,0,1+F1086))</f>
        <v>69</v>
      </c>
      <c r="G1087" s="29">
        <f t="shared" si="117"/>
        <v>0</v>
      </c>
      <c r="H1087" s="42">
        <f t="shared" si="115"/>
        <v>0</v>
      </c>
      <c r="I1087" s="43">
        <f t="shared" si="118"/>
        <v>0</v>
      </c>
      <c r="J1087" s="42">
        <f t="shared" si="119"/>
        <v>44823</v>
      </c>
      <c r="K1087" s="43">
        <f t="shared" si="120"/>
        <v>0</v>
      </c>
      <c r="L1087">
        <f t="shared" si="121"/>
        <v>126</v>
      </c>
      <c r="M1087">
        <f>IF($G1087="","",COUNTIF($G$3:$G1087, $G1087))</f>
        <v>1021</v>
      </c>
      <c r="N1087">
        <f t="shared" si="116"/>
        <v>1147</v>
      </c>
      <c r="O1087"/>
      <c r="P1087"/>
      <c r="Q1087"/>
    </row>
    <row r="1088" spans="2:17">
      <c r="B1088" s="30">
        <f>資料貼入!A1088</f>
        <v>44824</v>
      </c>
      <c r="C1088" s="38">
        <f>資料貼入!A1088</f>
        <v>44824</v>
      </c>
      <c r="D1088" s="29">
        <f>資料貼入!B1088</f>
        <v>-100740.36</v>
      </c>
      <c r="E1088" s="29" cm="1">
        <f t="array" ref="E1088">MovingDayDD($D$3:D1088)</f>
        <v>-481030.17000000179</v>
      </c>
      <c r="F1088" s="29">
        <f>IF(OR(C1088&gt;總表!$B$30,C1088=0),0,IF(E1088=0,0,1+F1087))</f>
        <v>70</v>
      </c>
      <c r="G1088" s="29">
        <f t="shared" si="117"/>
        <v>0</v>
      </c>
      <c r="H1088" s="42">
        <f t="shared" si="115"/>
        <v>0</v>
      </c>
      <c r="I1088" s="43">
        <f t="shared" si="118"/>
        <v>0</v>
      </c>
      <c r="J1088" s="42">
        <f t="shared" si="119"/>
        <v>44824</v>
      </c>
      <c r="K1088" s="43">
        <f t="shared" si="120"/>
        <v>0</v>
      </c>
      <c r="L1088">
        <f t="shared" si="121"/>
        <v>126</v>
      </c>
      <c r="M1088">
        <f>IF($G1088="","",COUNTIF($G$3:$G1088, $G1088))</f>
        <v>1022</v>
      </c>
      <c r="N1088">
        <f t="shared" si="116"/>
        <v>1148</v>
      </c>
      <c r="O1088"/>
      <c r="P1088"/>
      <c r="Q1088"/>
    </row>
    <row r="1089" spans="2:17">
      <c r="B1089" s="30">
        <f>資料貼入!A1089</f>
        <v>44825</v>
      </c>
      <c r="C1089" s="38">
        <f>資料貼入!A1089</f>
        <v>44825</v>
      </c>
      <c r="D1089" s="29">
        <f>資料貼入!B1089</f>
        <v>6334.6199999999953</v>
      </c>
      <c r="E1089" s="29" cm="1">
        <f t="array" ref="E1089">MovingDayDD($D$3:D1089)</f>
        <v>-474695.55000000261</v>
      </c>
      <c r="F1089" s="29">
        <f>IF(OR(C1089&gt;總表!$B$30,C1089=0),0,IF(E1089=0,0,1+F1088))</f>
        <v>71</v>
      </c>
      <c r="G1089" s="29">
        <f t="shared" si="117"/>
        <v>0</v>
      </c>
      <c r="H1089" s="42">
        <f t="shared" si="115"/>
        <v>0</v>
      </c>
      <c r="I1089" s="43">
        <f t="shared" si="118"/>
        <v>0</v>
      </c>
      <c r="J1089" s="42">
        <f t="shared" si="119"/>
        <v>44825</v>
      </c>
      <c r="K1089" s="43">
        <f t="shared" si="120"/>
        <v>0</v>
      </c>
      <c r="L1089">
        <f t="shared" si="121"/>
        <v>126</v>
      </c>
      <c r="M1089">
        <f>IF($G1089="","",COUNTIF($G$3:$G1089, $G1089))</f>
        <v>1023</v>
      </c>
      <c r="N1089">
        <f t="shared" si="116"/>
        <v>1149</v>
      </c>
      <c r="O1089"/>
      <c r="P1089"/>
      <c r="Q1089"/>
    </row>
    <row r="1090" spans="2:17">
      <c r="B1090" s="30">
        <f>資料貼入!A1090</f>
        <v>44826</v>
      </c>
      <c r="C1090" s="38">
        <f>資料貼入!A1090</f>
        <v>44826</v>
      </c>
      <c r="D1090" s="29">
        <f>資料貼入!B1090</f>
        <v>-7004.880000000001</v>
      </c>
      <c r="E1090" s="29" cm="1">
        <f t="array" ref="E1090">MovingDayDD($D$3:D1090)</f>
        <v>-481700.43000000343</v>
      </c>
      <c r="F1090" s="29">
        <f>IF(OR(C1090&gt;總表!$B$30,C1090=0),0,IF(E1090=0,0,1+F1089))</f>
        <v>72</v>
      </c>
      <c r="G1090" s="29">
        <f t="shared" si="117"/>
        <v>0</v>
      </c>
      <c r="H1090" s="42">
        <f t="shared" si="115"/>
        <v>0</v>
      </c>
      <c r="I1090" s="43">
        <f t="shared" si="118"/>
        <v>0</v>
      </c>
      <c r="J1090" s="42">
        <f t="shared" si="119"/>
        <v>44826</v>
      </c>
      <c r="K1090" s="43">
        <f t="shared" si="120"/>
        <v>0</v>
      </c>
      <c r="L1090">
        <f t="shared" si="121"/>
        <v>126</v>
      </c>
      <c r="M1090">
        <f>IF($G1090="","",COUNTIF($G$3:$G1090, $G1090))</f>
        <v>1024</v>
      </c>
      <c r="N1090">
        <f t="shared" si="116"/>
        <v>1150</v>
      </c>
      <c r="O1090"/>
      <c r="P1090"/>
      <c r="Q1090"/>
    </row>
    <row r="1091" spans="2:17">
      <c r="B1091" s="30">
        <f>資料貼入!A1091</f>
        <v>44827</v>
      </c>
      <c r="C1091" s="38">
        <f>資料貼入!A1091</f>
        <v>44827</v>
      </c>
      <c r="D1091" s="29">
        <f>資料貼入!B1091</f>
        <v>29903.200000000001</v>
      </c>
      <c r="E1091" s="29" cm="1">
        <f t="array" ref="E1091">MovingDayDD($D$3:D1091)</f>
        <v>-451797.23000000417</v>
      </c>
      <c r="F1091" s="29">
        <f>IF(OR(C1091&gt;總表!$B$30,C1091=0),0,IF(E1091=0,0,1+F1090))</f>
        <v>73</v>
      </c>
      <c r="G1091" s="29">
        <f t="shared" si="117"/>
        <v>0</v>
      </c>
      <c r="H1091" s="42">
        <f t="shared" ref="H1091:H1154" si="122">IF(G1091&gt;$V$1,B1091,0)</f>
        <v>0</v>
      </c>
      <c r="I1091" s="43">
        <f t="shared" si="118"/>
        <v>0</v>
      </c>
      <c r="J1091" s="42">
        <f t="shared" si="119"/>
        <v>44827</v>
      </c>
      <c r="K1091" s="43">
        <f t="shared" si="120"/>
        <v>0</v>
      </c>
      <c r="L1091">
        <f t="shared" si="121"/>
        <v>126</v>
      </c>
      <c r="M1091">
        <f>IF($G1091="","",COUNTIF($G$3:$G1091, $G1091))</f>
        <v>1025</v>
      </c>
      <c r="N1091">
        <f t="shared" ref="N1091:N1154" si="123">IF($G1091="","",L1091+M1091)</f>
        <v>1151</v>
      </c>
      <c r="O1091"/>
      <c r="P1091"/>
      <c r="Q1091"/>
    </row>
    <row r="1092" spans="2:17">
      <c r="B1092" s="30">
        <f>資料貼入!A1092</f>
        <v>44828</v>
      </c>
      <c r="C1092" s="38">
        <f>資料貼入!A1092</f>
        <v>44828</v>
      </c>
      <c r="D1092" s="29">
        <f>資料貼入!B1092</f>
        <v>0</v>
      </c>
      <c r="E1092" s="29" cm="1">
        <f t="array" ref="E1092">MovingDayDD($D$3:D1092)</f>
        <v>-451797.23000000417</v>
      </c>
      <c r="F1092" s="29">
        <f>IF(OR(C1092&gt;總表!$B$30,C1092=0),0,IF(E1092=0,0,1+F1091))</f>
        <v>74</v>
      </c>
      <c r="G1092" s="29">
        <f t="shared" ref="G1092:G1155" si="124">IF(F1093=0,F1092,0)</f>
        <v>0</v>
      </c>
      <c r="H1092" s="42">
        <f t="shared" si="122"/>
        <v>0</v>
      </c>
      <c r="I1092" s="43">
        <f t="shared" ref="I1092:I1155" si="125">G1092</f>
        <v>0</v>
      </c>
      <c r="J1092" s="42">
        <f t="shared" ref="J1092:J1155" si="126">IF(F1092=0,0,B1092)</f>
        <v>44828</v>
      </c>
      <c r="K1092" s="43">
        <f t="shared" ref="K1092:K1155" si="127">G1092</f>
        <v>0</v>
      </c>
      <c r="L1092">
        <f t="shared" ref="L1092:L1155" si="128">IF($G1092="","",COUNTIF($G$3:$G$4053, "&gt;" &amp; $G1092))</f>
        <v>126</v>
      </c>
      <c r="M1092">
        <f>IF($G1092="","",COUNTIF($G$3:$G1092, $G1092))</f>
        <v>1026</v>
      </c>
      <c r="N1092">
        <f t="shared" si="123"/>
        <v>1152</v>
      </c>
      <c r="O1092"/>
      <c r="P1092"/>
      <c r="Q1092"/>
    </row>
    <row r="1093" spans="2:17">
      <c r="B1093" s="30">
        <f>資料貼入!A1093</f>
        <v>44829</v>
      </c>
      <c r="C1093" s="38">
        <f>資料貼入!A1093</f>
        <v>44829</v>
      </c>
      <c r="D1093" s="29">
        <f>資料貼入!B1093</f>
        <v>0</v>
      </c>
      <c r="E1093" s="29" cm="1">
        <f t="array" ref="E1093">MovingDayDD($D$3:D1093)</f>
        <v>-451797.23000000417</v>
      </c>
      <c r="F1093" s="29">
        <f>IF(OR(C1093&gt;總表!$B$30,C1093=0),0,IF(E1093=0,0,1+F1092))</f>
        <v>75</v>
      </c>
      <c r="G1093" s="29">
        <f t="shared" si="124"/>
        <v>0</v>
      </c>
      <c r="H1093" s="42">
        <f t="shared" si="122"/>
        <v>0</v>
      </c>
      <c r="I1093" s="43">
        <f t="shared" si="125"/>
        <v>0</v>
      </c>
      <c r="J1093" s="42">
        <f t="shared" si="126"/>
        <v>44829</v>
      </c>
      <c r="K1093" s="43">
        <f t="shared" si="127"/>
        <v>0</v>
      </c>
      <c r="L1093">
        <f t="shared" si="128"/>
        <v>126</v>
      </c>
      <c r="M1093">
        <f>IF($G1093="","",COUNTIF($G$3:$G1093, $G1093))</f>
        <v>1027</v>
      </c>
      <c r="N1093">
        <f t="shared" si="123"/>
        <v>1153</v>
      </c>
      <c r="O1093"/>
      <c r="P1093"/>
      <c r="Q1093"/>
    </row>
    <row r="1094" spans="2:17">
      <c r="B1094" s="30">
        <f>資料貼入!A1094</f>
        <v>44830</v>
      </c>
      <c r="C1094" s="38">
        <f>資料貼入!A1094</f>
        <v>44830</v>
      </c>
      <c r="D1094" s="29">
        <f>資料貼入!B1094</f>
        <v>212277.65</v>
      </c>
      <c r="E1094" s="29" cm="1">
        <f t="array" ref="E1094">MovingDayDD($D$3:D1094)</f>
        <v>-239519.5800000038</v>
      </c>
      <c r="F1094" s="29">
        <f>IF(OR(C1094&gt;總表!$B$30,C1094=0),0,IF(E1094=0,0,1+F1093))</f>
        <v>76</v>
      </c>
      <c r="G1094" s="29">
        <f t="shared" si="124"/>
        <v>0</v>
      </c>
      <c r="H1094" s="42">
        <f t="shared" si="122"/>
        <v>0</v>
      </c>
      <c r="I1094" s="43">
        <f t="shared" si="125"/>
        <v>0</v>
      </c>
      <c r="J1094" s="42">
        <f t="shared" si="126"/>
        <v>44830</v>
      </c>
      <c r="K1094" s="43">
        <f t="shared" si="127"/>
        <v>0</v>
      </c>
      <c r="L1094">
        <f t="shared" si="128"/>
        <v>126</v>
      </c>
      <c r="M1094">
        <f>IF($G1094="","",COUNTIF($G$3:$G1094, $G1094))</f>
        <v>1028</v>
      </c>
      <c r="N1094">
        <f t="shared" si="123"/>
        <v>1154</v>
      </c>
      <c r="O1094"/>
      <c r="P1094"/>
      <c r="Q1094"/>
    </row>
    <row r="1095" spans="2:17">
      <c r="B1095" s="30">
        <f>資料貼入!A1095</f>
        <v>44831</v>
      </c>
      <c r="C1095" s="38">
        <f>資料貼入!A1095</f>
        <v>44831</v>
      </c>
      <c r="D1095" s="29">
        <f>資料貼入!B1095</f>
        <v>-99727.97</v>
      </c>
      <c r="E1095" s="29" cm="1">
        <f t="array" ref="E1095">MovingDayDD($D$3:D1095)</f>
        <v>-339247.55000000447</v>
      </c>
      <c r="F1095" s="29">
        <f>IF(OR(C1095&gt;總表!$B$30,C1095=0),0,IF(E1095=0,0,1+F1094))</f>
        <v>77</v>
      </c>
      <c r="G1095" s="29">
        <f t="shared" si="124"/>
        <v>0</v>
      </c>
      <c r="H1095" s="42">
        <f t="shared" si="122"/>
        <v>0</v>
      </c>
      <c r="I1095" s="43">
        <f t="shared" si="125"/>
        <v>0</v>
      </c>
      <c r="J1095" s="42">
        <f t="shared" si="126"/>
        <v>44831</v>
      </c>
      <c r="K1095" s="43">
        <f t="shared" si="127"/>
        <v>0</v>
      </c>
      <c r="L1095">
        <f t="shared" si="128"/>
        <v>126</v>
      </c>
      <c r="M1095">
        <f>IF($G1095="","",COUNTIF($G$3:$G1095, $G1095))</f>
        <v>1029</v>
      </c>
      <c r="N1095">
        <f t="shared" si="123"/>
        <v>1155</v>
      </c>
      <c r="O1095"/>
      <c r="P1095"/>
      <c r="Q1095"/>
    </row>
    <row r="1096" spans="2:17">
      <c r="B1096" s="30">
        <f>資料貼入!A1096</f>
        <v>44832</v>
      </c>
      <c r="C1096" s="38">
        <f>資料貼入!A1096</f>
        <v>44832</v>
      </c>
      <c r="D1096" s="29">
        <f>資料貼入!B1096</f>
        <v>130647.76999999999</v>
      </c>
      <c r="E1096" s="29" cm="1">
        <f t="array" ref="E1096">MovingDayDD($D$3:D1096)</f>
        <v>-208599.78000000492</v>
      </c>
      <c r="F1096" s="29">
        <f>IF(OR(C1096&gt;總表!$B$30,C1096=0),0,IF(E1096=0,0,1+F1095))</f>
        <v>78</v>
      </c>
      <c r="G1096" s="29">
        <f t="shared" si="124"/>
        <v>0</v>
      </c>
      <c r="H1096" s="42">
        <f t="shared" si="122"/>
        <v>0</v>
      </c>
      <c r="I1096" s="43">
        <f t="shared" si="125"/>
        <v>0</v>
      </c>
      <c r="J1096" s="42">
        <f t="shared" si="126"/>
        <v>44832</v>
      </c>
      <c r="K1096" s="43">
        <f t="shared" si="127"/>
        <v>0</v>
      </c>
      <c r="L1096">
        <f t="shared" si="128"/>
        <v>126</v>
      </c>
      <c r="M1096">
        <f>IF($G1096="","",COUNTIF($G$3:$G1096, $G1096))</f>
        <v>1030</v>
      </c>
      <c r="N1096">
        <f t="shared" si="123"/>
        <v>1156</v>
      </c>
      <c r="O1096"/>
      <c r="P1096"/>
      <c r="Q1096"/>
    </row>
    <row r="1097" spans="2:17">
      <c r="B1097" s="30">
        <f>資料貼入!A1097</f>
        <v>44833</v>
      </c>
      <c r="C1097" s="38">
        <f>資料貼入!A1097</f>
        <v>44833</v>
      </c>
      <c r="D1097" s="29">
        <f>資料貼入!B1097</f>
        <v>-26211.68</v>
      </c>
      <c r="E1097" s="29" cm="1">
        <f t="array" ref="E1097">MovingDayDD($D$3:D1097)</f>
        <v>-234811.46000000462</v>
      </c>
      <c r="F1097" s="29">
        <f>IF(OR(C1097&gt;總表!$B$30,C1097=0),0,IF(E1097=0,0,1+F1096))</f>
        <v>79</v>
      </c>
      <c r="G1097" s="29">
        <f t="shared" si="124"/>
        <v>0</v>
      </c>
      <c r="H1097" s="42">
        <f t="shared" si="122"/>
        <v>0</v>
      </c>
      <c r="I1097" s="43">
        <f t="shared" si="125"/>
        <v>0</v>
      </c>
      <c r="J1097" s="42">
        <f t="shared" si="126"/>
        <v>44833</v>
      </c>
      <c r="K1097" s="43">
        <f t="shared" si="127"/>
        <v>0</v>
      </c>
      <c r="L1097">
        <f t="shared" si="128"/>
        <v>126</v>
      </c>
      <c r="M1097">
        <f>IF($G1097="","",COUNTIF($G$3:$G1097, $G1097))</f>
        <v>1031</v>
      </c>
      <c r="N1097">
        <f t="shared" si="123"/>
        <v>1157</v>
      </c>
      <c r="O1097"/>
      <c r="P1097"/>
      <c r="Q1097"/>
    </row>
    <row r="1098" spans="2:17">
      <c r="B1098" s="30">
        <f>資料貼入!A1098</f>
        <v>44834</v>
      </c>
      <c r="C1098" s="38">
        <f>資料貼入!A1098</f>
        <v>44834</v>
      </c>
      <c r="D1098" s="29">
        <f>資料貼入!B1098</f>
        <v>24097.380000000005</v>
      </c>
      <c r="E1098" s="29" cm="1">
        <f t="array" ref="E1098">MovingDayDD($D$3:D1098)</f>
        <v>-210714.0800000038</v>
      </c>
      <c r="F1098" s="29">
        <f>IF(OR(C1098&gt;總表!$B$30,C1098=0),0,IF(E1098=0,0,1+F1097))</f>
        <v>80</v>
      </c>
      <c r="G1098" s="29">
        <f t="shared" si="124"/>
        <v>0</v>
      </c>
      <c r="H1098" s="42">
        <f t="shared" si="122"/>
        <v>0</v>
      </c>
      <c r="I1098" s="43">
        <f t="shared" si="125"/>
        <v>0</v>
      </c>
      <c r="J1098" s="42">
        <f t="shared" si="126"/>
        <v>44834</v>
      </c>
      <c r="K1098" s="43">
        <f t="shared" si="127"/>
        <v>0</v>
      </c>
      <c r="L1098">
        <f t="shared" si="128"/>
        <v>126</v>
      </c>
      <c r="M1098">
        <f>IF($G1098="","",COUNTIF($G$3:$G1098, $G1098))</f>
        <v>1032</v>
      </c>
      <c r="N1098">
        <f t="shared" si="123"/>
        <v>1158</v>
      </c>
      <c r="O1098"/>
      <c r="P1098"/>
      <c r="Q1098"/>
    </row>
    <row r="1099" spans="2:17">
      <c r="B1099" s="30">
        <f>資料貼入!A1099</f>
        <v>44835</v>
      </c>
      <c r="C1099" s="38">
        <f>資料貼入!A1099</f>
        <v>44835</v>
      </c>
      <c r="D1099" s="29">
        <f>資料貼入!B1099</f>
        <v>0</v>
      </c>
      <c r="E1099" s="29" cm="1">
        <f t="array" ref="E1099">MovingDayDD($D$3:D1099)</f>
        <v>-210714.0800000038</v>
      </c>
      <c r="F1099" s="29">
        <f>IF(OR(C1099&gt;總表!$B$30,C1099=0),0,IF(E1099=0,0,1+F1098))</f>
        <v>81</v>
      </c>
      <c r="G1099" s="29">
        <f t="shared" si="124"/>
        <v>0</v>
      </c>
      <c r="H1099" s="42">
        <f t="shared" si="122"/>
        <v>0</v>
      </c>
      <c r="I1099" s="43">
        <f t="shared" si="125"/>
        <v>0</v>
      </c>
      <c r="J1099" s="42">
        <f t="shared" si="126"/>
        <v>44835</v>
      </c>
      <c r="K1099" s="43">
        <f t="shared" si="127"/>
        <v>0</v>
      </c>
      <c r="L1099">
        <f t="shared" si="128"/>
        <v>126</v>
      </c>
      <c r="M1099">
        <f>IF($G1099="","",COUNTIF($G$3:$G1099, $G1099))</f>
        <v>1033</v>
      </c>
      <c r="N1099">
        <f t="shared" si="123"/>
        <v>1159</v>
      </c>
      <c r="O1099"/>
      <c r="P1099"/>
      <c r="Q1099"/>
    </row>
    <row r="1100" spans="2:17">
      <c r="B1100" s="30">
        <f>資料貼入!A1100</f>
        <v>44836</v>
      </c>
      <c r="C1100" s="38">
        <f>資料貼入!A1100</f>
        <v>44836</v>
      </c>
      <c r="D1100" s="29">
        <f>資料貼入!B1100</f>
        <v>0</v>
      </c>
      <c r="E1100" s="29" cm="1">
        <f t="array" ref="E1100">MovingDayDD($D$3:D1100)</f>
        <v>-210714.0800000038</v>
      </c>
      <c r="F1100" s="29">
        <f>IF(OR(C1100&gt;總表!$B$30,C1100=0),0,IF(E1100=0,0,1+F1099))</f>
        <v>82</v>
      </c>
      <c r="G1100" s="29">
        <f t="shared" si="124"/>
        <v>0</v>
      </c>
      <c r="H1100" s="42">
        <f t="shared" si="122"/>
        <v>0</v>
      </c>
      <c r="I1100" s="43">
        <f t="shared" si="125"/>
        <v>0</v>
      </c>
      <c r="J1100" s="42">
        <f t="shared" si="126"/>
        <v>44836</v>
      </c>
      <c r="K1100" s="43">
        <f t="shared" si="127"/>
        <v>0</v>
      </c>
      <c r="L1100">
        <f t="shared" si="128"/>
        <v>126</v>
      </c>
      <c r="M1100">
        <f>IF($G1100="","",COUNTIF($G$3:$G1100, $G1100))</f>
        <v>1034</v>
      </c>
      <c r="N1100">
        <f t="shared" si="123"/>
        <v>1160</v>
      </c>
      <c r="O1100"/>
      <c r="P1100"/>
      <c r="Q1100"/>
    </row>
    <row r="1101" spans="2:17">
      <c r="B1101" s="30">
        <f>資料貼入!A1101</f>
        <v>44837</v>
      </c>
      <c r="C1101" s="38">
        <f>資料貼入!A1101</f>
        <v>44837</v>
      </c>
      <c r="D1101" s="29">
        <f>資料貼入!B1101</f>
        <v>-65793.47</v>
      </c>
      <c r="E1101" s="29" cm="1">
        <f t="array" ref="E1101">MovingDayDD($D$3:D1101)</f>
        <v>-276507.55000000447</v>
      </c>
      <c r="F1101" s="29">
        <f>IF(OR(C1101&gt;總表!$B$30,C1101=0),0,IF(E1101=0,0,1+F1100))</f>
        <v>83</v>
      </c>
      <c r="G1101" s="29">
        <f t="shared" si="124"/>
        <v>0</v>
      </c>
      <c r="H1101" s="42">
        <f t="shared" si="122"/>
        <v>0</v>
      </c>
      <c r="I1101" s="43">
        <f t="shared" si="125"/>
        <v>0</v>
      </c>
      <c r="J1101" s="42">
        <f t="shared" si="126"/>
        <v>44837</v>
      </c>
      <c r="K1101" s="43">
        <f t="shared" si="127"/>
        <v>0</v>
      </c>
      <c r="L1101">
        <f t="shared" si="128"/>
        <v>126</v>
      </c>
      <c r="M1101">
        <f>IF($G1101="","",COUNTIF($G$3:$G1101, $G1101))</f>
        <v>1035</v>
      </c>
      <c r="N1101">
        <f t="shared" si="123"/>
        <v>1161</v>
      </c>
      <c r="O1101"/>
      <c r="P1101"/>
      <c r="Q1101"/>
    </row>
    <row r="1102" spans="2:17">
      <c r="B1102" s="30">
        <f>資料貼入!A1102</f>
        <v>44838</v>
      </c>
      <c r="C1102" s="38">
        <f>資料貼入!A1102</f>
        <v>44838</v>
      </c>
      <c r="D1102" s="29">
        <f>資料貼入!B1102</f>
        <v>-3067.880000000001</v>
      </c>
      <c r="E1102" s="29" cm="1">
        <f t="array" ref="E1102">MovingDayDD($D$3:D1102)</f>
        <v>-279575.43000000529</v>
      </c>
      <c r="F1102" s="29">
        <f>IF(OR(C1102&gt;總表!$B$30,C1102=0),0,IF(E1102=0,0,1+F1101))</f>
        <v>84</v>
      </c>
      <c r="G1102" s="29">
        <f t="shared" si="124"/>
        <v>0</v>
      </c>
      <c r="H1102" s="42">
        <f t="shared" si="122"/>
        <v>0</v>
      </c>
      <c r="I1102" s="43">
        <f t="shared" si="125"/>
        <v>0</v>
      </c>
      <c r="J1102" s="42">
        <f t="shared" si="126"/>
        <v>44838</v>
      </c>
      <c r="K1102" s="43">
        <f t="shared" si="127"/>
        <v>0</v>
      </c>
      <c r="L1102">
        <f t="shared" si="128"/>
        <v>126</v>
      </c>
      <c r="M1102">
        <f>IF($G1102="","",COUNTIF($G$3:$G1102, $G1102))</f>
        <v>1036</v>
      </c>
      <c r="N1102">
        <f t="shared" si="123"/>
        <v>1162</v>
      </c>
      <c r="O1102"/>
      <c r="P1102"/>
      <c r="Q1102"/>
    </row>
    <row r="1103" spans="2:17">
      <c r="B1103" s="30">
        <f>資料貼入!A1103</f>
        <v>44839</v>
      </c>
      <c r="C1103" s="38">
        <f>資料貼入!A1103</f>
        <v>44839</v>
      </c>
      <c r="D1103" s="29">
        <f>資料貼入!B1103</f>
        <v>150040.25</v>
      </c>
      <c r="E1103" s="29" cm="1">
        <f t="array" ref="E1103">MovingDayDD($D$3:D1103)</f>
        <v>-129535.18000000529</v>
      </c>
      <c r="F1103" s="29">
        <f>IF(OR(C1103&gt;總表!$B$30,C1103=0),0,IF(E1103=0,0,1+F1102))</f>
        <v>85</v>
      </c>
      <c r="G1103" s="29">
        <f t="shared" si="124"/>
        <v>0</v>
      </c>
      <c r="H1103" s="42">
        <f t="shared" si="122"/>
        <v>0</v>
      </c>
      <c r="I1103" s="43">
        <f t="shared" si="125"/>
        <v>0</v>
      </c>
      <c r="J1103" s="42">
        <f t="shared" si="126"/>
        <v>44839</v>
      </c>
      <c r="K1103" s="43">
        <f t="shared" si="127"/>
        <v>0</v>
      </c>
      <c r="L1103">
        <f t="shared" si="128"/>
        <v>126</v>
      </c>
      <c r="M1103">
        <f>IF($G1103="","",COUNTIF($G$3:$G1103, $G1103))</f>
        <v>1037</v>
      </c>
      <c r="N1103">
        <f t="shared" si="123"/>
        <v>1163</v>
      </c>
      <c r="O1103"/>
      <c r="P1103"/>
      <c r="Q1103"/>
    </row>
    <row r="1104" spans="2:17">
      <c r="B1104" s="30">
        <f>資料貼入!A1104</f>
        <v>44840</v>
      </c>
      <c r="C1104" s="38">
        <f>資料貼入!A1104</f>
        <v>44840</v>
      </c>
      <c r="D1104" s="29">
        <f>資料貼入!B1104</f>
        <v>-45332.29</v>
      </c>
      <c r="E1104" s="29" cm="1">
        <f t="array" ref="E1104">MovingDayDD($D$3:D1104)</f>
        <v>-174867.4700000044</v>
      </c>
      <c r="F1104" s="29">
        <f>IF(OR(C1104&gt;總表!$B$30,C1104=0),0,IF(E1104=0,0,1+F1103))</f>
        <v>86</v>
      </c>
      <c r="G1104" s="29">
        <f t="shared" si="124"/>
        <v>0</v>
      </c>
      <c r="H1104" s="42">
        <f t="shared" si="122"/>
        <v>0</v>
      </c>
      <c r="I1104" s="43">
        <f t="shared" si="125"/>
        <v>0</v>
      </c>
      <c r="J1104" s="42">
        <f t="shared" si="126"/>
        <v>44840</v>
      </c>
      <c r="K1104" s="43">
        <f t="shared" si="127"/>
        <v>0</v>
      </c>
      <c r="L1104">
        <f t="shared" si="128"/>
        <v>126</v>
      </c>
      <c r="M1104">
        <f>IF($G1104="","",COUNTIF($G$3:$G1104, $G1104))</f>
        <v>1038</v>
      </c>
      <c r="N1104">
        <f t="shared" si="123"/>
        <v>1164</v>
      </c>
      <c r="O1104"/>
      <c r="P1104"/>
      <c r="Q1104"/>
    </row>
    <row r="1105" spans="2:17">
      <c r="B1105" s="30">
        <f>資料貼入!A1105</f>
        <v>44841</v>
      </c>
      <c r="C1105" s="38">
        <f>資料貼入!A1105</f>
        <v>44841</v>
      </c>
      <c r="D1105" s="29">
        <f>資料貼入!B1105</f>
        <v>-66861.42</v>
      </c>
      <c r="E1105" s="29" cm="1">
        <f t="array" ref="E1105">MovingDayDD($D$3:D1105)</f>
        <v>-241728.89000000432</v>
      </c>
      <c r="F1105" s="29">
        <f>IF(OR(C1105&gt;總表!$B$30,C1105=0),0,IF(E1105=0,0,1+F1104))</f>
        <v>87</v>
      </c>
      <c r="G1105" s="29">
        <f t="shared" si="124"/>
        <v>0</v>
      </c>
      <c r="H1105" s="42">
        <f t="shared" si="122"/>
        <v>0</v>
      </c>
      <c r="I1105" s="43">
        <f t="shared" si="125"/>
        <v>0</v>
      </c>
      <c r="J1105" s="42">
        <f t="shared" si="126"/>
        <v>44841</v>
      </c>
      <c r="K1105" s="43">
        <f t="shared" si="127"/>
        <v>0</v>
      </c>
      <c r="L1105">
        <f t="shared" si="128"/>
        <v>126</v>
      </c>
      <c r="M1105">
        <f>IF($G1105="","",COUNTIF($G$3:$G1105, $G1105))</f>
        <v>1039</v>
      </c>
      <c r="N1105">
        <f t="shared" si="123"/>
        <v>1165</v>
      </c>
      <c r="O1105"/>
      <c r="P1105"/>
      <c r="Q1105"/>
    </row>
    <row r="1106" spans="2:17">
      <c r="B1106" s="30">
        <f>資料貼入!A1106</f>
        <v>44842</v>
      </c>
      <c r="C1106" s="38">
        <f>資料貼入!A1106</f>
        <v>44842</v>
      </c>
      <c r="D1106" s="29">
        <f>資料貼入!B1106</f>
        <v>0</v>
      </c>
      <c r="E1106" s="29" cm="1">
        <f t="array" ref="E1106">MovingDayDD($D$3:D1106)</f>
        <v>-241728.89000000432</v>
      </c>
      <c r="F1106" s="29">
        <f>IF(OR(C1106&gt;總表!$B$30,C1106=0),0,IF(E1106=0,0,1+F1105))</f>
        <v>88</v>
      </c>
      <c r="G1106" s="29">
        <f t="shared" si="124"/>
        <v>0</v>
      </c>
      <c r="H1106" s="42">
        <f t="shared" si="122"/>
        <v>0</v>
      </c>
      <c r="I1106" s="43">
        <f t="shared" si="125"/>
        <v>0</v>
      </c>
      <c r="J1106" s="42">
        <f t="shared" si="126"/>
        <v>44842</v>
      </c>
      <c r="K1106" s="43">
        <f t="shared" si="127"/>
        <v>0</v>
      </c>
      <c r="L1106">
        <f t="shared" si="128"/>
        <v>126</v>
      </c>
      <c r="M1106">
        <f>IF($G1106="","",COUNTIF($G$3:$G1106, $G1106))</f>
        <v>1040</v>
      </c>
      <c r="N1106">
        <f t="shared" si="123"/>
        <v>1166</v>
      </c>
      <c r="O1106"/>
      <c r="P1106"/>
      <c r="Q1106"/>
    </row>
    <row r="1107" spans="2:17">
      <c r="B1107" s="30">
        <f>資料貼入!A1107</f>
        <v>44843</v>
      </c>
      <c r="C1107" s="38">
        <f>資料貼入!A1107</f>
        <v>44843</v>
      </c>
      <c r="D1107" s="29">
        <f>資料貼入!B1107</f>
        <v>0</v>
      </c>
      <c r="E1107" s="29" cm="1">
        <f t="array" ref="E1107">MovingDayDD($D$3:D1107)</f>
        <v>-241728.89000000432</v>
      </c>
      <c r="F1107" s="29">
        <f>IF(OR(C1107&gt;總表!$B$30,C1107=0),0,IF(E1107=0,0,1+F1106))</f>
        <v>89</v>
      </c>
      <c r="G1107" s="29">
        <f t="shared" si="124"/>
        <v>0</v>
      </c>
      <c r="H1107" s="42">
        <f t="shared" si="122"/>
        <v>0</v>
      </c>
      <c r="I1107" s="43">
        <f t="shared" si="125"/>
        <v>0</v>
      </c>
      <c r="J1107" s="42">
        <f t="shared" si="126"/>
        <v>44843</v>
      </c>
      <c r="K1107" s="43">
        <f t="shared" si="127"/>
        <v>0</v>
      </c>
      <c r="L1107">
        <f t="shared" si="128"/>
        <v>126</v>
      </c>
      <c r="M1107">
        <f>IF($G1107="","",COUNTIF($G$3:$G1107, $G1107))</f>
        <v>1041</v>
      </c>
      <c r="N1107">
        <f t="shared" si="123"/>
        <v>1167</v>
      </c>
      <c r="O1107"/>
      <c r="P1107"/>
      <c r="Q1107"/>
    </row>
    <row r="1108" spans="2:17">
      <c r="B1108" s="30">
        <f>資料貼入!A1108</f>
        <v>44844</v>
      </c>
      <c r="C1108" s="38">
        <f>資料貼入!A1108</f>
        <v>44844</v>
      </c>
      <c r="D1108" s="29">
        <f>資料貼入!B1108</f>
        <v>0</v>
      </c>
      <c r="E1108" s="29" cm="1">
        <f t="array" ref="E1108">MovingDayDD($D$3:D1108)</f>
        <v>-241728.89000000432</v>
      </c>
      <c r="F1108" s="29">
        <f>IF(OR(C1108&gt;總表!$B$30,C1108=0),0,IF(E1108=0,0,1+F1107))</f>
        <v>90</v>
      </c>
      <c r="G1108" s="29">
        <f t="shared" si="124"/>
        <v>90</v>
      </c>
      <c r="H1108" s="42">
        <f t="shared" si="122"/>
        <v>44844</v>
      </c>
      <c r="I1108" s="43">
        <f t="shared" si="125"/>
        <v>90</v>
      </c>
      <c r="J1108" s="42">
        <f t="shared" si="126"/>
        <v>44844</v>
      </c>
      <c r="K1108" s="43">
        <f t="shared" si="127"/>
        <v>90</v>
      </c>
      <c r="L1108">
        <f t="shared" si="128"/>
        <v>4</v>
      </c>
      <c r="M1108">
        <f>IF($G1108="","",COUNTIF($G$3:$G1108, $G1108))</f>
        <v>1</v>
      </c>
      <c r="N1108">
        <f t="shared" si="123"/>
        <v>5</v>
      </c>
      <c r="O1108"/>
      <c r="P1108"/>
      <c r="Q1108"/>
    </row>
    <row r="1109" spans="2:17">
      <c r="B1109" s="30">
        <f>資料貼入!A1109</f>
        <v>44845</v>
      </c>
      <c r="C1109" s="38">
        <f>資料貼入!A1109</f>
        <v>44845</v>
      </c>
      <c r="D1109" s="29">
        <f>資料貼入!B1109</f>
        <v>605341.06000000006</v>
      </c>
      <c r="E1109" s="29" cm="1">
        <f t="array" ref="E1109">MovingDayDD($D$3:D1109)</f>
        <v>0</v>
      </c>
      <c r="F1109" s="29">
        <f>IF(OR(C1109&gt;總表!$B$30,C1109=0),0,IF(E1109=0,0,1+F1108))</f>
        <v>0</v>
      </c>
      <c r="G1109" s="29">
        <f t="shared" si="124"/>
        <v>0</v>
      </c>
      <c r="H1109" s="42">
        <f t="shared" si="122"/>
        <v>0</v>
      </c>
      <c r="I1109" s="43">
        <f t="shared" si="125"/>
        <v>0</v>
      </c>
      <c r="J1109" s="42">
        <f t="shared" si="126"/>
        <v>0</v>
      </c>
      <c r="K1109" s="43">
        <f t="shared" si="127"/>
        <v>0</v>
      </c>
      <c r="L1109">
        <f t="shared" si="128"/>
        <v>126</v>
      </c>
      <c r="M1109">
        <f>IF($G1109="","",COUNTIF($G$3:$G1109, $G1109))</f>
        <v>1042</v>
      </c>
      <c r="N1109">
        <f t="shared" si="123"/>
        <v>1168</v>
      </c>
      <c r="O1109"/>
      <c r="P1109"/>
      <c r="Q1109"/>
    </row>
    <row r="1110" spans="2:17">
      <c r="B1110" s="30">
        <f>資料貼入!A1110</f>
        <v>44846</v>
      </c>
      <c r="C1110" s="38">
        <f>資料貼入!A1110</f>
        <v>44846</v>
      </c>
      <c r="D1110" s="29">
        <f>資料貼入!B1110</f>
        <v>-133800</v>
      </c>
      <c r="E1110" s="29" cm="1">
        <f t="array" ref="E1110">MovingDayDD($D$3:D1110)</f>
        <v>-133800</v>
      </c>
      <c r="F1110" s="29">
        <f>IF(OR(C1110&gt;總表!$B$30,C1110=0),0,IF(E1110=0,0,1+F1109))</f>
        <v>1</v>
      </c>
      <c r="G1110" s="29">
        <f t="shared" si="124"/>
        <v>1</v>
      </c>
      <c r="H1110" s="42">
        <f t="shared" si="122"/>
        <v>0</v>
      </c>
      <c r="I1110" s="43">
        <f t="shared" si="125"/>
        <v>1</v>
      </c>
      <c r="J1110" s="42">
        <f t="shared" si="126"/>
        <v>44846</v>
      </c>
      <c r="K1110" s="43">
        <f t="shared" si="127"/>
        <v>1</v>
      </c>
      <c r="L1110">
        <f t="shared" si="128"/>
        <v>103</v>
      </c>
      <c r="M1110">
        <f>IF($G1110="","",COUNTIF($G$3:$G1110, $G1110))</f>
        <v>15</v>
      </c>
      <c r="N1110">
        <f t="shared" si="123"/>
        <v>118</v>
      </c>
      <c r="O1110"/>
      <c r="P1110"/>
      <c r="Q1110"/>
    </row>
    <row r="1111" spans="2:17">
      <c r="B1111" s="30">
        <f>資料貼入!A1111</f>
        <v>44847</v>
      </c>
      <c r="C1111" s="38">
        <f>資料貼入!A1111</f>
        <v>44847</v>
      </c>
      <c r="D1111" s="29">
        <f>資料貼入!B1111</f>
        <v>187661.49</v>
      </c>
      <c r="E1111" s="29" cm="1">
        <f t="array" ref="E1111">MovingDayDD($D$3:D1111)</f>
        <v>0</v>
      </c>
      <c r="F1111" s="29">
        <f>IF(OR(C1111&gt;總表!$B$30,C1111=0),0,IF(E1111=0,0,1+F1110))</f>
        <v>0</v>
      </c>
      <c r="G1111" s="29">
        <f t="shared" si="124"/>
        <v>0</v>
      </c>
      <c r="H1111" s="42">
        <f t="shared" si="122"/>
        <v>0</v>
      </c>
      <c r="I1111" s="43">
        <f t="shared" si="125"/>
        <v>0</v>
      </c>
      <c r="J1111" s="42">
        <f t="shared" si="126"/>
        <v>0</v>
      </c>
      <c r="K1111" s="43">
        <f t="shared" si="127"/>
        <v>0</v>
      </c>
      <c r="L1111">
        <f t="shared" si="128"/>
        <v>126</v>
      </c>
      <c r="M1111">
        <f>IF($G1111="","",COUNTIF($G$3:$G1111, $G1111))</f>
        <v>1043</v>
      </c>
      <c r="N1111">
        <f t="shared" si="123"/>
        <v>1169</v>
      </c>
      <c r="O1111"/>
      <c r="P1111"/>
      <c r="Q1111"/>
    </row>
    <row r="1112" spans="2:17">
      <c r="B1112" s="30">
        <f>資料貼入!A1112</f>
        <v>44848</v>
      </c>
      <c r="C1112" s="38">
        <f>資料貼入!A1112</f>
        <v>44848</v>
      </c>
      <c r="D1112" s="29">
        <f>資料貼入!B1112</f>
        <v>-161854.93</v>
      </c>
      <c r="E1112" s="29" cm="1">
        <f t="array" ref="E1112">MovingDayDD($D$3:D1112)</f>
        <v>-161854.9299999997</v>
      </c>
      <c r="F1112" s="29">
        <f>IF(OR(C1112&gt;總表!$B$30,C1112=0),0,IF(E1112=0,0,1+F1111))</f>
        <v>1</v>
      </c>
      <c r="G1112" s="29">
        <f t="shared" si="124"/>
        <v>0</v>
      </c>
      <c r="H1112" s="42">
        <f t="shared" si="122"/>
        <v>0</v>
      </c>
      <c r="I1112" s="43">
        <f t="shared" si="125"/>
        <v>0</v>
      </c>
      <c r="J1112" s="42">
        <f t="shared" si="126"/>
        <v>44848</v>
      </c>
      <c r="K1112" s="43">
        <f t="shared" si="127"/>
        <v>0</v>
      </c>
      <c r="L1112">
        <f t="shared" si="128"/>
        <v>126</v>
      </c>
      <c r="M1112">
        <f>IF($G1112="","",COUNTIF($G$3:$G1112, $G1112))</f>
        <v>1044</v>
      </c>
      <c r="N1112">
        <f t="shared" si="123"/>
        <v>1170</v>
      </c>
      <c r="O1112"/>
      <c r="P1112"/>
      <c r="Q1112"/>
    </row>
    <row r="1113" spans="2:17">
      <c r="B1113" s="30">
        <f>資料貼入!A1113</f>
        <v>44849</v>
      </c>
      <c r="C1113" s="38">
        <f>資料貼入!A1113</f>
        <v>44849</v>
      </c>
      <c r="D1113" s="29">
        <f>資料貼入!B1113</f>
        <v>0</v>
      </c>
      <c r="E1113" s="29" cm="1">
        <f t="array" ref="E1113">MovingDayDD($D$3:D1113)</f>
        <v>-161854.9299999997</v>
      </c>
      <c r="F1113" s="29">
        <f>IF(OR(C1113&gt;總表!$B$30,C1113=0),0,IF(E1113=0,0,1+F1112))</f>
        <v>2</v>
      </c>
      <c r="G1113" s="29">
        <f t="shared" si="124"/>
        <v>0</v>
      </c>
      <c r="H1113" s="42">
        <f t="shared" si="122"/>
        <v>0</v>
      </c>
      <c r="I1113" s="43">
        <f t="shared" si="125"/>
        <v>0</v>
      </c>
      <c r="J1113" s="42">
        <f t="shared" si="126"/>
        <v>44849</v>
      </c>
      <c r="K1113" s="43">
        <f t="shared" si="127"/>
        <v>0</v>
      </c>
      <c r="L1113">
        <f t="shared" si="128"/>
        <v>126</v>
      </c>
      <c r="M1113">
        <f>IF($G1113="","",COUNTIF($G$3:$G1113, $G1113))</f>
        <v>1045</v>
      </c>
      <c r="N1113">
        <f t="shared" si="123"/>
        <v>1171</v>
      </c>
      <c r="O1113"/>
      <c r="P1113"/>
      <c r="Q1113"/>
    </row>
    <row r="1114" spans="2:17">
      <c r="B1114" s="30">
        <f>資料貼入!A1114</f>
        <v>44850</v>
      </c>
      <c r="C1114" s="38">
        <f>資料貼入!A1114</f>
        <v>44850</v>
      </c>
      <c r="D1114" s="29">
        <f>資料貼入!B1114</f>
        <v>0</v>
      </c>
      <c r="E1114" s="29" cm="1">
        <f t="array" ref="E1114">MovingDayDD($D$3:D1114)</f>
        <v>-161854.9299999997</v>
      </c>
      <c r="F1114" s="29">
        <f>IF(OR(C1114&gt;總表!$B$30,C1114=0),0,IF(E1114=0,0,1+F1113))</f>
        <v>3</v>
      </c>
      <c r="G1114" s="29">
        <f t="shared" si="124"/>
        <v>0</v>
      </c>
      <c r="H1114" s="42">
        <f t="shared" si="122"/>
        <v>0</v>
      </c>
      <c r="I1114" s="43">
        <f t="shared" si="125"/>
        <v>0</v>
      </c>
      <c r="J1114" s="42">
        <f t="shared" si="126"/>
        <v>44850</v>
      </c>
      <c r="K1114" s="43">
        <f t="shared" si="127"/>
        <v>0</v>
      </c>
      <c r="L1114">
        <f t="shared" si="128"/>
        <v>126</v>
      </c>
      <c r="M1114">
        <f>IF($G1114="","",COUNTIF($G$3:$G1114, $G1114))</f>
        <v>1046</v>
      </c>
      <c r="N1114">
        <f t="shared" si="123"/>
        <v>1172</v>
      </c>
      <c r="O1114"/>
      <c r="P1114"/>
      <c r="Q1114"/>
    </row>
    <row r="1115" spans="2:17">
      <c r="B1115" s="30">
        <f>資料貼入!A1115</f>
        <v>44851</v>
      </c>
      <c r="C1115" s="38">
        <f>資料貼入!A1115</f>
        <v>44851</v>
      </c>
      <c r="D1115" s="29">
        <f>資料貼入!B1115</f>
        <v>-36148.720000000001</v>
      </c>
      <c r="E1115" s="29" cm="1">
        <f t="array" ref="E1115">MovingDayDD($D$3:D1115)</f>
        <v>-198003.65000000037</v>
      </c>
      <c r="F1115" s="29">
        <f>IF(OR(C1115&gt;總表!$B$30,C1115=0),0,IF(E1115=0,0,1+F1114))</f>
        <v>4</v>
      </c>
      <c r="G1115" s="29">
        <f t="shared" si="124"/>
        <v>0</v>
      </c>
      <c r="H1115" s="42">
        <f t="shared" si="122"/>
        <v>0</v>
      </c>
      <c r="I1115" s="43">
        <f t="shared" si="125"/>
        <v>0</v>
      </c>
      <c r="J1115" s="42">
        <f t="shared" si="126"/>
        <v>44851</v>
      </c>
      <c r="K1115" s="43">
        <f t="shared" si="127"/>
        <v>0</v>
      </c>
      <c r="L1115">
        <f t="shared" si="128"/>
        <v>126</v>
      </c>
      <c r="M1115">
        <f>IF($G1115="","",COUNTIF($G$3:$G1115, $G1115))</f>
        <v>1047</v>
      </c>
      <c r="N1115">
        <f t="shared" si="123"/>
        <v>1173</v>
      </c>
      <c r="O1115"/>
      <c r="P1115"/>
      <c r="Q1115"/>
    </row>
    <row r="1116" spans="2:17">
      <c r="B1116" s="30">
        <f>資料貼入!A1116</f>
        <v>44852</v>
      </c>
      <c r="C1116" s="38">
        <f>資料貼入!A1116</f>
        <v>44852</v>
      </c>
      <c r="D1116" s="29">
        <f>資料貼入!B1116</f>
        <v>-42888.520000000004</v>
      </c>
      <c r="E1116" s="29" cm="1">
        <f t="array" ref="E1116">MovingDayDD($D$3:D1116)</f>
        <v>-240892.16999999993</v>
      </c>
      <c r="F1116" s="29">
        <f>IF(OR(C1116&gt;總表!$B$30,C1116=0),0,IF(E1116=0,0,1+F1115))</f>
        <v>5</v>
      </c>
      <c r="G1116" s="29">
        <f t="shared" si="124"/>
        <v>0</v>
      </c>
      <c r="H1116" s="42">
        <f t="shared" si="122"/>
        <v>0</v>
      </c>
      <c r="I1116" s="43">
        <f t="shared" si="125"/>
        <v>0</v>
      </c>
      <c r="J1116" s="42">
        <f t="shared" si="126"/>
        <v>44852</v>
      </c>
      <c r="K1116" s="43">
        <f t="shared" si="127"/>
        <v>0</v>
      </c>
      <c r="L1116">
        <f t="shared" si="128"/>
        <v>126</v>
      </c>
      <c r="M1116">
        <f>IF($G1116="","",COUNTIF($G$3:$G1116, $G1116))</f>
        <v>1048</v>
      </c>
      <c r="N1116">
        <f t="shared" si="123"/>
        <v>1174</v>
      </c>
      <c r="O1116"/>
      <c r="P1116"/>
      <c r="Q1116"/>
    </row>
    <row r="1117" spans="2:17">
      <c r="B1117" s="30">
        <f>資料貼入!A1117</f>
        <v>44853</v>
      </c>
      <c r="C1117" s="38">
        <f>資料貼入!A1117</f>
        <v>44853</v>
      </c>
      <c r="D1117" s="29">
        <f>資料貼入!B1117</f>
        <v>-43787.14</v>
      </c>
      <c r="E1117" s="29" cm="1">
        <f t="array" ref="E1117">MovingDayDD($D$3:D1117)</f>
        <v>-284679.31000000052</v>
      </c>
      <c r="F1117" s="29">
        <f>IF(OR(C1117&gt;總表!$B$30,C1117=0),0,IF(E1117=0,0,1+F1116))</f>
        <v>6</v>
      </c>
      <c r="G1117" s="29">
        <f t="shared" si="124"/>
        <v>0</v>
      </c>
      <c r="H1117" s="42">
        <f t="shared" si="122"/>
        <v>0</v>
      </c>
      <c r="I1117" s="43">
        <f t="shared" si="125"/>
        <v>0</v>
      </c>
      <c r="J1117" s="42">
        <f t="shared" si="126"/>
        <v>44853</v>
      </c>
      <c r="K1117" s="43">
        <f t="shared" si="127"/>
        <v>0</v>
      </c>
      <c r="L1117">
        <f t="shared" si="128"/>
        <v>126</v>
      </c>
      <c r="M1117">
        <f>IF($G1117="","",COUNTIF($G$3:$G1117, $G1117))</f>
        <v>1049</v>
      </c>
      <c r="N1117">
        <f t="shared" si="123"/>
        <v>1175</v>
      </c>
      <c r="O1117"/>
      <c r="P1117"/>
      <c r="Q1117"/>
    </row>
    <row r="1118" spans="2:17">
      <c r="B1118" s="30">
        <f>資料貼入!A1118</f>
        <v>44854</v>
      </c>
      <c r="C1118" s="38">
        <f>資料貼入!A1118</f>
        <v>44854</v>
      </c>
      <c r="D1118" s="29">
        <f>資料貼入!B1118</f>
        <v>-62857.45</v>
      </c>
      <c r="E1118" s="29" cm="1">
        <f t="array" ref="E1118">MovingDayDD($D$3:D1118)</f>
        <v>-347536.75999999978</v>
      </c>
      <c r="F1118" s="29">
        <f>IF(OR(C1118&gt;總表!$B$30,C1118=0),0,IF(E1118=0,0,1+F1117))</f>
        <v>7</v>
      </c>
      <c r="G1118" s="29">
        <f t="shared" si="124"/>
        <v>0</v>
      </c>
      <c r="H1118" s="42">
        <f t="shared" si="122"/>
        <v>0</v>
      </c>
      <c r="I1118" s="43">
        <f t="shared" si="125"/>
        <v>0</v>
      </c>
      <c r="J1118" s="42">
        <f t="shared" si="126"/>
        <v>44854</v>
      </c>
      <c r="K1118" s="43">
        <f t="shared" si="127"/>
        <v>0</v>
      </c>
      <c r="L1118">
        <f t="shared" si="128"/>
        <v>126</v>
      </c>
      <c r="M1118">
        <f>IF($G1118="","",COUNTIF($G$3:$G1118, $G1118))</f>
        <v>1050</v>
      </c>
      <c r="N1118">
        <f t="shared" si="123"/>
        <v>1176</v>
      </c>
      <c r="O1118"/>
      <c r="P1118"/>
      <c r="Q1118"/>
    </row>
    <row r="1119" spans="2:17">
      <c r="B1119" s="30">
        <f>資料貼入!A1119</f>
        <v>44855</v>
      </c>
      <c r="C1119" s="38">
        <f>資料貼入!A1119</f>
        <v>44855</v>
      </c>
      <c r="D1119" s="29">
        <f>資料貼入!B1119</f>
        <v>-23200</v>
      </c>
      <c r="E1119" s="29" cm="1">
        <f t="array" ref="E1119">MovingDayDD($D$3:D1119)</f>
        <v>-370736.75999999978</v>
      </c>
      <c r="F1119" s="29">
        <f>IF(OR(C1119&gt;總表!$B$30,C1119=0),0,IF(E1119=0,0,1+F1118))</f>
        <v>8</v>
      </c>
      <c r="G1119" s="29">
        <f t="shared" si="124"/>
        <v>0</v>
      </c>
      <c r="H1119" s="42">
        <f t="shared" si="122"/>
        <v>0</v>
      </c>
      <c r="I1119" s="43">
        <f t="shared" si="125"/>
        <v>0</v>
      </c>
      <c r="J1119" s="42">
        <f t="shared" si="126"/>
        <v>44855</v>
      </c>
      <c r="K1119" s="43">
        <f t="shared" si="127"/>
        <v>0</v>
      </c>
      <c r="L1119">
        <f t="shared" si="128"/>
        <v>126</v>
      </c>
      <c r="M1119">
        <f>IF($G1119="","",COUNTIF($G$3:$G1119, $G1119))</f>
        <v>1051</v>
      </c>
      <c r="N1119">
        <f t="shared" si="123"/>
        <v>1177</v>
      </c>
      <c r="O1119"/>
      <c r="P1119"/>
      <c r="Q1119"/>
    </row>
    <row r="1120" spans="2:17">
      <c r="B1120" s="30">
        <f>資料貼入!A1120</f>
        <v>44856</v>
      </c>
      <c r="C1120" s="38">
        <f>資料貼入!A1120</f>
        <v>44856</v>
      </c>
      <c r="D1120" s="29">
        <f>資料貼入!B1120</f>
        <v>0</v>
      </c>
      <c r="E1120" s="29" cm="1">
        <f t="array" ref="E1120">MovingDayDD($D$3:D1120)</f>
        <v>-370736.75999999978</v>
      </c>
      <c r="F1120" s="29">
        <f>IF(OR(C1120&gt;總表!$B$30,C1120=0),0,IF(E1120=0,0,1+F1119))</f>
        <v>9</v>
      </c>
      <c r="G1120" s="29">
        <f t="shared" si="124"/>
        <v>0</v>
      </c>
      <c r="H1120" s="42">
        <f t="shared" si="122"/>
        <v>0</v>
      </c>
      <c r="I1120" s="43">
        <f t="shared" si="125"/>
        <v>0</v>
      </c>
      <c r="J1120" s="42">
        <f t="shared" si="126"/>
        <v>44856</v>
      </c>
      <c r="K1120" s="43">
        <f t="shared" si="127"/>
        <v>0</v>
      </c>
      <c r="L1120">
        <f t="shared" si="128"/>
        <v>126</v>
      </c>
      <c r="M1120">
        <f>IF($G1120="","",COUNTIF($G$3:$G1120, $G1120))</f>
        <v>1052</v>
      </c>
      <c r="N1120">
        <f t="shared" si="123"/>
        <v>1178</v>
      </c>
      <c r="O1120"/>
      <c r="P1120"/>
      <c r="Q1120"/>
    </row>
    <row r="1121" spans="2:17">
      <c r="B1121" s="30">
        <f>資料貼入!A1121</f>
        <v>44857</v>
      </c>
      <c r="C1121" s="38">
        <f>資料貼入!A1121</f>
        <v>44857</v>
      </c>
      <c r="D1121" s="29">
        <f>資料貼入!B1121</f>
        <v>0</v>
      </c>
      <c r="E1121" s="29" cm="1">
        <f t="array" ref="E1121">MovingDayDD($D$3:D1121)</f>
        <v>-370736.75999999978</v>
      </c>
      <c r="F1121" s="29">
        <f>IF(OR(C1121&gt;總表!$B$30,C1121=0),0,IF(E1121=0,0,1+F1120))</f>
        <v>10</v>
      </c>
      <c r="G1121" s="29">
        <f t="shared" si="124"/>
        <v>0</v>
      </c>
      <c r="H1121" s="42">
        <f t="shared" si="122"/>
        <v>0</v>
      </c>
      <c r="I1121" s="43">
        <f t="shared" si="125"/>
        <v>0</v>
      </c>
      <c r="J1121" s="42">
        <f t="shared" si="126"/>
        <v>44857</v>
      </c>
      <c r="K1121" s="43">
        <f t="shared" si="127"/>
        <v>0</v>
      </c>
      <c r="L1121">
        <f t="shared" si="128"/>
        <v>126</v>
      </c>
      <c r="M1121">
        <f>IF($G1121="","",COUNTIF($G$3:$G1121, $G1121))</f>
        <v>1053</v>
      </c>
      <c r="N1121">
        <f t="shared" si="123"/>
        <v>1179</v>
      </c>
      <c r="O1121"/>
      <c r="P1121"/>
      <c r="Q1121"/>
    </row>
    <row r="1122" spans="2:17">
      <c r="B1122" s="30">
        <f>資料貼入!A1122</f>
        <v>44858</v>
      </c>
      <c r="C1122" s="38">
        <f>資料貼入!A1122</f>
        <v>44858</v>
      </c>
      <c r="D1122" s="29">
        <f>資料貼入!B1122</f>
        <v>-195041.14</v>
      </c>
      <c r="E1122" s="29" cm="1">
        <f t="array" ref="E1122">MovingDayDD($D$3:D1122)</f>
        <v>-565777.90000000037</v>
      </c>
      <c r="F1122" s="29">
        <f>IF(OR(C1122&gt;總表!$B$30,C1122=0),0,IF(E1122=0,0,1+F1121))</f>
        <v>11</v>
      </c>
      <c r="G1122" s="29">
        <f t="shared" si="124"/>
        <v>0</v>
      </c>
      <c r="H1122" s="42">
        <f t="shared" si="122"/>
        <v>0</v>
      </c>
      <c r="I1122" s="43">
        <f t="shared" si="125"/>
        <v>0</v>
      </c>
      <c r="J1122" s="42">
        <f t="shared" si="126"/>
        <v>44858</v>
      </c>
      <c r="K1122" s="43">
        <f t="shared" si="127"/>
        <v>0</v>
      </c>
      <c r="L1122">
        <f t="shared" si="128"/>
        <v>126</v>
      </c>
      <c r="M1122">
        <f>IF($G1122="","",COUNTIF($G$3:$G1122, $G1122))</f>
        <v>1054</v>
      </c>
      <c r="N1122">
        <f t="shared" si="123"/>
        <v>1180</v>
      </c>
      <c r="O1122"/>
      <c r="P1122"/>
      <c r="Q1122"/>
    </row>
    <row r="1123" spans="2:17">
      <c r="B1123" s="30">
        <f>資料貼入!A1123</f>
        <v>44859</v>
      </c>
      <c r="C1123" s="38">
        <f>資料貼入!A1123</f>
        <v>44859</v>
      </c>
      <c r="D1123" s="29">
        <f>資料貼入!B1123</f>
        <v>72606.319999999992</v>
      </c>
      <c r="E1123" s="29" cm="1">
        <f t="array" ref="E1123">MovingDayDD($D$3:D1123)</f>
        <v>-493171.58000000007</v>
      </c>
      <c r="F1123" s="29">
        <f>IF(OR(C1123&gt;總表!$B$30,C1123=0),0,IF(E1123=0,0,1+F1122))</f>
        <v>12</v>
      </c>
      <c r="G1123" s="29">
        <f t="shared" si="124"/>
        <v>0</v>
      </c>
      <c r="H1123" s="42">
        <f t="shared" si="122"/>
        <v>0</v>
      </c>
      <c r="I1123" s="43">
        <f t="shared" si="125"/>
        <v>0</v>
      </c>
      <c r="J1123" s="42">
        <f t="shared" si="126"/>
        <v>44859</v>
      </c>
      <c r="K1123" s="43">
        <f t="shared" si="127"/>
        <v>0</v>
      </c>
      <c r="L1123">
        <f t="shared" si="128"/>
        <v>126</v>
      </c>
      <c r="M1123">
        <f>IF($G1123="","",COUNTIF($G$3:$G1123, $G1123))</f>
        <v>1055</v>
      </c>
      <c r="N1123">
        <f t="shared" si="123"/>
        <v>1181</v>
      </c>
      <c r="O1123"/>
      <c r="P1123"/>
      <c r="Q1123"/>
    </row>
    <row r="1124" spans="2:17">
      <c r="B1124" s="30">
        <f>資料貼入!A1124</f>
        <v>44860</v>
      </c>
      <c r="C1124" s="38">
        <f>資料貼入!A1124</f>
        <v>44860</v>
      </c>
      <c r="D1124" s="29">
        <f>資料貼入!B1124</f>
        <v>-58463.08</v>
      </c>
      <c r="E1124" s="29" cm="1">
        <f t="array" ref="E1124">MovingDayDD($D$3:D1124)</f>
        <v>-551634.66000000015</v>
      </c>
      <c r="F1124" s="29">
        <f>IF(OR(C1124&gt;總表!$B$30,C1124=0),0,IF(E1124=0,0,1+F1123))</f>
        <v>13</v>
      </c>
      <c r="G1124" s="29">
        <f t="shared" si="124"/>
        <v>0</v>
      </c>
      <c r="H1124" s="42">
        <f t="shared" si="122"/>
        <v>0</v>
      </c>
      <c r="I1124" s="43">
        <f t="shared" si="125"/>
        <v>0</v>
      </c>
      <c r="J1124" s="42">
        <f t="shared" si="126"/>
        <v>44860</v>
      </c>
      <c r="K1124" s="43">
        <f t="shared" si="127"/>
        <v>0</v>
      </c>
      <c r="L1124">
        <f t="shared" si="128"/>
        <v>126</v>
      </c>
      <c r="M1124">
        <f>IF($G1124="","",COUNTIF($G$3:$G1124, $G1124))</f>
        <v>1056</v>
      </c>
      <c r="N1124">
        <f t="shared" si="123"/>
        <v>1182</v>
      </c>
      <c r="O1124"/>
      <c r="P1124"/>
      <c r="Q1124"/>
    </row>
    <row r="1125" spans="2:17">
      <c r="B1125" s="30">
        <f>資料貼入!A1125</f>
        <v>44861</v>
      </c>
      <c r="C1125" s="38">
        <f>資料貼入!A1125</f>
        <v>44861</v>
      </c>
      <c r="D1125" s="29">
        <f>資料貼入!B1125</f>
        <v>-21928.449999999997</v>
      </c>
      <c r="E1125" s="29" cm="1">
        <f t="array" ref="E1125">MovingDayDD($D$3:D1125)</f>
        <v>-573563.1099999994</v>
      </c>
      <c r="F1125" s="29">
        <f>IF(OR(C1125&gt;總表!$B$30,C1125=0),0,IF(E1125=0,0,1+F1124))</f>
        <v>14</v>
      </c>
      <c r="G1125" s="29">
        <f t="shared" si="124"/>
        <v>0</v>
      </c>
      <c r="H1125" s="42">
        <f t="shared" si="122"/>
        <v>0</v>
      </c>
      <c r="I1125" s="43">
        <f t="shared" si="125"/>
        <v>0</v>
      </c>
      <c r="J1125" s="42">
        <f t="shared" si="126"/>
        <v>44861</v>
      </c>
      <c r="K1125" s="43">
        <f t="shared" si="127"/>
        <v>0</v>
      </c>
      <c r="L1125">
        <f t="shared" si="128"/>
        <v>126</v>
      </c>
      <c r="M1125">
        <f>IF($G1125="","",COUNTIF($G$3:$G1125, $G1125))</f>
        <v>1057</v>
      </c>
      <c r="N1125">
        <f t="shared" si="123"/>
        <v>1183</v>
      </c>
      <c r="O1125"/>
      <c r="P1125"/>
      <c r="Q1125"/>
    </row>
    <row r="1126" spans="2:17">
      <c r="B1126" s="30">
        <f>資料貼入!A1126</f>
        <v>44862</v>
      </c>
      <c r="C1126" s="38">
        <f>資料貼入!A1126</f>
        <v>44862</v>
      </c>
      <c r="D1126" s="29">
        <f>資料貼入!B1126</f>
        <v>37825.58</v>
      </c>
      <c r="E1126" s="29" cm="1">
        <f t="array" ref="E1126">MovingDayDD($D$3:D1126)</f>
        <v>-535737.52999999933</v>
      </c>
      <c r="F1126" s="29">
        <f>IF(OR(C1126&gt;總表!$B$30,C1126=0),0,IF(E1126=0,0,1+F1125))</f>
        <v>15</v>
      </c>
      <c r="G1126" s="29">
        <f t="shared" si="124"/>
        <v>0</v>
      </c>
      <c r="H1126" s="42">
        <f t="shared" si="122"/>
        <v>0</v>
      </c>
      <c r="I1126" s="43">
        <f t="shared" si="125"/>
        <v>0</v>
      </c>
      <c r="J1126" s="42">
        <f t="shared" si="126"/>
        <v>44862</v>
      </c>
      <c r="K1126" s="43">
        <f t="shared" si="127"/>
        <v>0</v>
      </c>
      <c r="L1126">
        <f t="shared" si="128"/>
        <v>126</v>
      </c>
      <c r="M1126">
        <f>IF($G1126="","",COUNTIF($G$3:$G1126, $G1126))</f>
        <v>1058</v>
      </c>
      <c r="N1126">
        <f t="shared" si="123"/>
        <v>1184</v>
      </c>
      <c r="O1126"/>
      <c r="P1126"/>
      <c r="Q1126"/>
    </row>
    <row r="1127" spans="2:17">
      <c r="B1127" s="30">
        <f>資料貼入!A1127</f>
        <v>44863</v>
      </c>
      <c r="C1127" s="38">
        <f>資料貼入!A1127</f>
        <v>44863</v>
      </c>
      <c r="D1127" s="29">
        <f>資料貼入!B1127</f>
        <v>0</v>
      </c>
      <c r="E1127" s="29" cm="1">
        <f t="array" ref="E1127">MovingDayDD($D$3:D1127)</f>
        <v>-535737.52999999933</v>
      </c>
      <c r="F1127" s="29">
        <f>IF(OR(C1127&gt;總表!$B$30,C1127=0),0,IF(E1127=0,0,1+F1126))</f>
        <v>16</v>
      </c>
      <c r="G1127" s="29">
        <f t="shared" si="124"/>
        <v>0</v>
      </c>
      <c r="H1127" s="42">
        <f t="shared" si="122"/>
        <v>0</v>
      </c>
      <c r="I1127" s="43">
        <f t="shared" si="125"/>
        <v>0</v>
      </c>
      <c r="J1127" s="42">
        <f t="shared" si="126"/>
        <v>44863</v>
      </c>
      <c r="K1127" s="43">
        <f t="shared" si="127"/>
        <v>0</v>
      </c>
      <c r="L1127">
        <f t="shared" si="128"/>
        <v>126</v>
      </c>
      <c r="M1127">
        <f>IF($G1127="","",COUNTIF($G$3:$G1127, $G1127))</f>
        <v>1059</v>
      </c>
      <c r="N1127">
        <f t="shared" si="123"/>
        <v>1185</v>
      </c>
      <c r="O1127"/>
      <c r="P1127"/>
      <c r="Q1127"/>
    </row>
    <row r="1128" spans="2:17">
      <c r="B1128" s="30">
        <f>資料貼入!A1128</f>
        <v>44864</v>
      </c>
      <c r="C1128" s="38">
        <f>資料貼入!A1128</f>
        <v>44864</v>
      </c>
      <c r="D1128" s="29">
        <f>資料貼入!B1128</f>
        <v>0</v>
      </c>
      <c r="E1128" s="29" cm="1">
        <f t="array" ref="E1128">MovingDayDD($D$3:D1128)</f>
        <v>-535737.52999999933</v>
      </c>
      <c r="F1128" s="29">
        <f>IF(OR(C1128&gt;總表!$B$30,C1128=0),0,IF(E1128=0,0,1+F1127))</f>
        <v>17</v>
      </c>
      <c r="G1128" s="29">
        <f t="shared" si="124"/>
        <v>0</v>
      </c>
      <c r="H1128" s="42">
        <f t="shared" si="122"/>
        <v>0</v>
      </c>
      <c r="I1128" s="43">
        <f t="shared" si="125"/>
        <v>0</v>
      </c>
      <c r="J1128" s="42">
        <f t="shared" si="126"/>
        <v>44864</v>
      </c>
      <c r="K1128" s="43">
        <f t="shared" si="127"/>
        <v>0</v>
      </c>
      <c r="L1128">
        <f t="shared" si="128"/>
        <v>126</v>
      </c>
      <c r="M1128">
        <f>IF($G1128="","",COUNTIF($G$3:$G1128, $G1128))</f>
        <v>1060</v>
      </c>
      <c r="N1128">
        <f t="shared" si="123"/>
        <v>1186</v>
      </c>
      <c r="O1128"/>
      <c r="P1128"/>
      <c r="Q1128"/>
    </row>
    <row r="1129" spans="2:17">
      <c r="B1129" s="30">
        <f>資料貼入!A1129</f>
        <v>44865</v>
      </c>
      <c r="C1129" s="38">
        <f>資料貼入!A1129</f>
        <v>44865</v>
      </c>
      <c r="D1129" s="29">
        <f>資料貼入!B1129</f>
        <v>-31900</v>
      </c>
      <c r="E1129" s="29" cm="1">
        <f t="array" ref="E1129">MovingDayDD($D$3:D1129)</f>
        <v>-567637.52999999933</v>
      </c>
      <c r="F1129" s="29">
        <f>IF(OR(C1129&gt;總表!$B$30,C1129=0),0,IF(E1129=0,0,1+F1128))</f>
        <v>18</v>
      </c>
      <c r="G1129" s="29">
        <f t="shared" si="124"/>
        <v>0</v>
      </c>
      <c r="H1129" s="42">
        <f t="shared" si="122"/>
        <v>0</v>
      </c>
      <c r="I1129" s="43">
        <f t="shared" si="125"/>
        <v>0</v>
      </c>
      <c r="J1129" s="42">
        <f t="shared" si="126"/>
        <v>44865</v>
      </c>
      <c r="K1129" s="43">
        <f t="shared" si="127"/>
        <v>0</v>
      </c>
      <c r="L1129">
        <f t="shared" si="128"/>
        <v>126</v>
      </c>
      <c r="M1129">
        <f>IF($G1129="","",COUNTIF($G$3:$G1129, $G1129))</f>
        <v>1061</v>
      </c>
      <c r="N1129">
        <f t="shared" si="123"/>
        <v>1187</v>
      </c>
      <c r="O1129"/>
      <c r="P1129"/>
      <c r="Q1129"/>
    </row>
    <row r="1130" spans="2:17">
      <c r="B1130" s="30">
        <f>資料貼入!A1130</f>
        <v>44866</v>
      </c>
      <c r="C1130" s="38">
        <f>資料貼入!A1130</f>
        <v>44866</v>
      </c>
      <c r="D1130" s="29">
        <f>資料貼入!B1130</f>
        <v>60543.82</v>
      </c>
      <c r="E1130" s="29" cm="1">
        <f t="array" ref="E1130">MovingDayDD($D$3:D1130)</f>
        <v>-507093.70999999903</v>
      </c>
      <c r="F1130" s="29">
        <f>IF(OR(C1130&gt;總表!$B$30,C1130=0),0,IF(E1130=0,0,1+F1129))</f>
        <v>19</v>
      </c>
      <c r="G1130" s="29">
        <f t="shared" si="124"/>
        <v>0</v>
      </c>
      <c r="H1130" s="42">
        <f t="shared" si="122"/>
        <v>0</v>
      </c>
      <c r="I1130" s="43">
        <f t="shared" si="125"/>
        <v>0</v>
      </c>
      <c r="J1130" s="42">
        <f t="shared" si="126"/>
        <v>44866</v>
      </c>
      <c r="K1130" s="43">
        <f t="shared" si="127"/>
        <v>0</v>
      </c>
      <c r="L1130">
        <f t="shared" si="128"/>
        <v>126</v>
      </c>
      <c r="M1130">
        <f>IF($G1130="","",COUNTIF($G$3:$G1130, $G1130))</f>
        <v>1062</v>
      </c>
      <c r="N1130">
        <f t="shared" si="123"/>
        <v>1188</v>
      </c>
      <c r="O1130"/>
      <c r="P1130"/>
      <c r="Q1130"/>
    </row>
    <row r="1131" spans="2:17">
      <c r="B1131" s="30">
        <f>資料貼入!A1131</f>
        <v>44867</v>
      </c>
      <c r="C1131" s="38">
        <f>資料貼入!A1131</f>
        <v>44867</v>
      </c>
      <c r="D1131" s="29">
        <f>資料貼入!B1131</f>
        <v>8234.7200000000012</v>
      </c>
      <c r="E1131" s="29" cm="1">
        <f t="array" ref="E1131">MovingDayDD($D$3:D1131)</f>
        <v>-498858.98999999836</v>
      </c>
      <c r="F1131" s="29">
        <f>IF(OR(C1131&gt;總表!$B$30,C1131=0),0,IF(E1131=0,0,1+F1130))</f>
        <v>20</v>
      </c>
      <c r="G1131" s="29">
        <f t="shared" si="124"/>
        <v>0</v>
      </c>
      <c r="H1131" s="42">
        <f t="shared" si="122"/>
        <v>0</v>
      </c>
      <c r="I1131" s="43">
        <f t="shared" si="125"/>
        <v>0</v>
      </c>
      <c r="J1131" s="42">
        <f t="shared" si="126"/>
        <v>44867</v>
      </c>
      <c r="K1131" s="43">
        <f t="shared" si="127"/>
        <v>0</v>
      </c>
      <c r="L1131">
        <f t="shared" si="128"/>
        <v>126</v>
      </c>
      <c r="M1131">
        <f>IF($G1131="","",COUNTIF($G$3:$G1131, $G1131))</f>
        <v>1063</v>
      </c>
      <c r="N1131">
        <f t="shared" si="123"/>
        <v>1189</v>
      </c>
      <c r="O1131"/>
      <c r="P1131"/>
      <c r="Q1131"/>
    </row>
    <row r="1132" spans="2:17">
      <c r="B1132" s="30">
        <f>資料貼入!A1132</f>
        <v>44868</v>
      </c>
      <c r="C1132" s="38">
        <f>資料貼入!A1132</f>
        <v>44868</v>
      </c>
      <c r="D1132" s="29">
        <f>資料貼入!B1132</f>
        <v>-19728.120000000003</v>
      </c>
      <c r="E1132" s="29" cm="1">
        <f t="array" ref="E1132">MovingDayDD($D$3:D1132)</f>
        <v>-518587.10999999754</v>
      </c>
      <c r="F1132" s="29">
        <f>IF(OR(C1132&gt;總表!$B$30,C1132=0),0,IF(E1132=0,0,1+F1131))</f>
        <v>21</v>
      </c>
      <c r="G1132" s="29">
        <f t="shared" si="124"/>
        <v>0</v>
      </c>
      <c r="H1132" s="42">
        <f t="shared" si="122"/>
        <v>0</v>
      </c>
      <c r="I1132" s="43">
        <f t="shared" si="125"/>
        <v>0</v>
      </c>
      <c r="J1132" s="42">
        <f t="shared" si="126"/>
        <v>44868</v>
      </c>
      <c r="K1132" s="43">
        <f t="shared" si="127"/>
        <v>0</v>
      </c>
      <c r="L1132">
        <f t="shared" si="128"/>
        <v>126</v>
      </c>
      <c r="M1132">
        <f>IF($G1132="","",COUNTIF($G$3:$G1132, $G1132))</f>
        <v>1064</v>
      </c>
      <c r="N1132">
        <f t="shared" si="123"/>
        <v>1190</v>
      </c>
      <c r="O1132"/>
      <c r="P1132"/>
      <c r="Q1132"/>
    </row>
    <row r="1133" spans="2:17">
      <c r="B1133" s="30">
        <f>資料貼入!A1133</f>
        <v>44869</v>
      </c>
      <c r="C1133" s="38">
        <f>資料貼入!A1133</f>
        <v>44869</v>
      </c>
      <c r="D1133" s="29">
        <f>資料貼入!B1133</f>
        <v>-15885.619999999995</v>
      </c>
      <c r="E1133" s="29" cm="1">
        <f t="array" ref="E1133">MovingDayDD($D$3:D1133)</f>
        <v>-534472.72999999672</v>
      </c>
      <c r="F1133" s="29">
        <f>IF(OR(C1133&gt;總表!$B$30,C1133=0),0,IF(E1133=0,0,1+F1132))</f>
        <v>22</v>
      </c>
      <c r="G1133" s="29">
        <f t="shared" si="124"/>
        <v>0</v>
      </c>
      <c r="H1133" s="42">
        <f t="shared" si="122"/>
        <v>0</v>
      </c>
      <c r="I1133" s="43">
        <f t="shared" si="125"/>
        <v>0</v>
      </c>
      <c r="J1133" s="42">
        <f t="shared" si="126"/>
        <v>44869</v>
      </c>
      <c r="K1133" s="43">
        <f t="shared" si="127"/>
        <v>0</v>
      </c>
      <c r="L1133">
        <f t="shared" si="128"/>
        <v>126</v>
      </c>
      <c r="M1133">
        <f>IF($G1133="","",COUNTIF($G$3:$G1133, $G1133))</f>
        <v>1065</v>
      </c>
      <c r="N1133">
        <f t="shared" si="123"/>
        <v>1191</v>
      </c>
      <c r="O1133"/>
      <c r="P1133"/>
      <c r="Q1133"/>
    </row>
    <row r="1134" spans="2:17">
      <c r="B1134" s="30">
        <f>資料貼入!A1134</f>
        <v>44870</v>
      </c>
      <c r="C1134" s="38">
        <f>資料貼入!A1134</f>
        <v>44870</v>
      </c>
      <c r="D1134" s="29">
        <f>資料貼入!B1134</f>
        <v>0</v>
      </c>
      <c r="E1134" s="29" cm="1">
        <f t="array" ref="E1134">MovingDayDD($D$3:D1134)</f>
        <v>-534472.72999999672</v>
      </c>
      <c r="F1134" s="29">
        <f>IF(OR(C1134&gt;總表!$B$30,C1134=0),0,IF(E1134=0,0,1+F1133))</f>
        <v>23</v>
      </c>
      <c r="G1134" s="29">
        <f t="shared" si="124"/>
        <v>0</v>
      </c>
      <c r="H1134" s="42">
        <f t="shared" si="122"/>
        <v>0</v>
      </c>
      <c r="I1134" s="43">
        <f t="shared" si="125"/>
        <v>0</v>
      </c>
      <c r="J1134" s="42">
        <f t="shared" si="126"/>
        <v>44870</v>
      </c>
      <c r="K1134" s="43">
        <f t="shared" si="127"/>
        <v>0</v>
      </c>
      <c r="L1134">
        <f t="shared" si="128"/>
        <v>126</v>
      </c>
      <c r="M1134">
        <f>IF($G1134="","",COUNTIF($G$3:$G1134, $G1134))</f>
        <v>1066</v>
      </c>
      <c r="N1134">
        <f t="shared" si="123"/>
        <v>1192</v>
      </c>
      <c r="O1134"/>
      <c r="P1134"/>
      <c r="Q1134"/>
    </row>
    <row r="1135" spans="2:17">
      <c r="B1135" s="30">
        <f>資料貼入!A1135</f>
        <v>44871</v>
      </c>
      <c r="C1135" s="38">
        <f>資料貼入!A1135</f>
        <v>44871</v>
      </c>
      <c r="D1135" s="29">
        <f>資料貼入!B1135</f>
        <v>0</v>
      </c>
      <c r="E1135" s="29" cm="1">
        <f t="array" ref="E1135">MovingDayDD($D$3:D1135)</f>
        <v>-534472.72999999672</v>
      </c>
      <c r="F1135" s="29">
        <f>IF(OR(C1135&gt;總表!$B$30,C1135=0),0,IF(E1135=0,0,1+F1134))</f>
        <v>24</v>
      </c>
      <c r="G1135" s="29">
        <f t="shared" si="124"/>
        <v>0</v>
      </c>
      <c r="H1135" s="42">
        <f t="shared" si="122"/>
        <v>0</v>
      </c>
      <c r="I1135" s="43">
        <f t="shared" si="125"/>
        <v>0</v>
      </c>
      <c r="J1135" s="42">
        <f t="shared" si="126"/>
        <v>44871</v>
      </c>
      <c r="K1135" s="43">
        <f t="shared" si="127"/>
        <v>0</v>
      </c>
      <c r="L1135">
        <f t="shared" si="128"/>
        <v>126</v>
      </c>
      <c r="M1135">
        <f>IF($G1135="","",COUNTIF($G$3:$G1135, $G1135))</f>
        <v>1067</v>
      </c>
      <c r="N1135">
        <f t="shared" si="123"/>
        <v>1193</v>
      </c>
      <c r="O1135"/>
      <c r="P1135"/>
      <c r="Q1135"/>
    </row>
    <row r="1136" spans="2:17">
      <c r="B1136" s="30">
        <f>資料貼入!A1136</f>
        <v>44872</v>
      </c>
      <c r="C1136" s="38">
        <f>資料貼入!A1136</f>
        <v>44872</v>
      </c>
      <c r="D1136" s="29">
        <f>資料貼入!B1136</f>
        <v>97127.45</v>
      </c>
      <c r="E1136" s="29" cm="1">
        <f t="array" ref="E1136">MovingDayDD($D$3:D1136)</f>
        <v>-437345.27999999747</v>
      </c>
      <c r="F1136" s="29">
        <f>IF(OR(C1136&gt;總表!$B$30,C1136=0),0,IF(E1136=0,0,1+F1135))</f>
        <v>25</v>
      </c>
      <c r="G1136" s="29">
        <f t="shared" si="124"/>
        <v>0</v>
      </c>
      <c r="H1136" s="42">
        <f t="shared" si="122"/>
        <v>0</v>
      </c>
      <c r="I1136" s="43">
        <f t="shared" si="125"/>
        <v>0</v>
      </c>
      <c r="J1136" s="42">
        <f t="shared" si="126"/>
        <v>44872</v>
      </c>
      <c r="K1136" s="43">
        <f t="shared" si="127"/>
        <v>0</v>
      </c>
      <c r="L1136">
        <f t="shared" si="128"/>
        <v>126</v>
      </c>
      <c r="M1136">
        <f>IF($G1136="","",COUNTIF($G$3:$G1136, $G1136))</f>
        <v>1068</v>
      </c>
      <c r="N1136">
        <f t="shared" si="123"/>
        <v>1194</v>
      </c>
      <c r="O1136"/>
      <c r="P1136"/>
      <c r="Q1136"/>
    </row>
    <row r="1137" spans="2:17">
      <c r="B1137" s="30">
        <f>資料貼入!A1137</f>
        <v>44873</v>
      </c>
      <c r="C1137" s="38">
        <f>資料貼入!A1137</f>
        <v>44873</v>
      </c>
      <c r="D1137" s="29">
        <f>資料貼入!B1137</f>
        <v>37900.199999999997</v>
      </c>
      <c r="E1137" s="29" cm="1">
        <f t="array" ref="E1137">MovingDayDD($D$3:D1137)</f>
        <v>-399445.07999999821</v>
      </c>
      <c r="F1137" s="29">
        <f>IF(OR(C1137&gt;總表!$B$30,C1137=0),0,IF(E1137=0,0,1+F1136))</f>
        <v>26</v>
      </c>
      <c r="G1137" s="29">
        <f t="shared" si="124"/>
        <v>0</v>
      </c>
      <c r="H1137" s="42">
        <f t="shared" si="122"/>
        <v>0</v>
      </c>
      <c r="I1137" s="43">
        <f t="shared" si="125"/>
        <v>0</v>
      </c>
      <c r="J1137" s="42">
        <f t="shared" si="126"/>
        <v>44873</v>
      </c>
      <c r="K1137" s="43">
        <f t="shared" si="127"/>
        <v>0</v>
      </c>
      <c r="L1137">
        <f t="shared" si="128"/>
        <v>126</v>
      </c>
      <c r="M1137">
        <f>IF($G1137="","",COUNTIF($G$3:$G1137, $G1137))</f>
        <v>1069</v>
      </c>
      <c r="N1137">
        <f t="shared" si="123"/>
        <v>1195</v>
      </c>
      <c r="O1137"/>
      <c r="P1137"/>
      <c r="Q1137"/>
    </row>
    <row r="1138" spans="2:17">
      <c r="B1138" s="30">
        <f>資料貼入!A1138</f>
        <v>44874</v>
      </c>
      <c r="C1138" s="38">
        <f>資料貼入!A1138</f>
        <v>44874</v>
      </c>
      <c r="D1138" s="29">
        <f>資料貼入!B1138</f>
        <v>216682.45</v>
      </c>
      <c r="E1138" s="29" cm="1">
        <f t="array" ref="E1138">MovingDayDD($D$3:D1138)</f>
        <v>-182762.62999999896</v>
      </c>
      <c r="F1138" s="29">
        <f>IF(OR(C1138&gt;總表!$B$30,C1138=0),0,IF(E1138=0,0,1+F1137))</f>
        <v>27</v>
      </c>
      <c r="G1138" s="29">
        <f t="shared" si="124"/>
        <v>0</v>
      </c>
      <c r="H1138" s="42">
        <f t="shared" si="122"/>
        <v>0</v>
      </c>
      <c r="I1138" s="43">
        <f t="shared" si="125"/>
        <v>0</v>
      </c>
      <c r="J1138" s="42">
        <f t="shared" si="126"/>
        <v>44874</v>
      </c>
      <c r="K1138" s="43">
        <f t="shared" si="127"/>
        <v>0</v>
      </c>
      <c r="L1138">
        <f t="shared" si="128"/>
        <v>126</v>
      </c>
      <c r="M1138">
        <f>IF($G1138="","",COUNTIF($G$3:$G1138, $G1138))</f>
        <v>1070</v>
      </c>
      <c r="N1138">
        <f t="shared" si="123"/>
        <v>1196</v>
      </c>
      <c r="O1138"/>
      <c r="P1138"/>
      <c r="Q1138"/>
    </row>
    <row r="1139" spans="2:17">
      <c r="B1139" s="30">
        <f>資料貼入!A1139</f>
        <v>44875</v>
      </c>
      <c r="C1139" s="38">
        <f>資料貼入!A1139</f>
        <v>44875</v>
      </c>
      <c r="D1139" s="29">
        <f>資料貼入!B1139</f>
        <v>-74933.919999999998</v>
      </c>
      <c r="E1139" s="29" cm="1">
        <f t="array" ref="E1139">MovingDayDD($D$3:D1139)</f>
        <v>-257696.54999999888</v>
      </c>
      <c r="F1139" s="29">
        <f>IF(OR(C1139&gt;總表!$B$30,C1139=0),0,IF(E1139=0,0,1+F1138))</f>
        <v>28</v>
      </c>
      <c r="G1139" s="29">
        <f t="shared" si="124"/>
        <v>0</v>
      </c>
      <c r="H1139" s="42">
        <f t="shared" si="122"/>
        <v>0</v>
      </c>
      <c r="I1139" s="43">
        <f t="shared" si="125"/>
        <v>0</v>
      </c>
      <c r="J1139" s="42">
        <f t="shared" si="126"/>
        <v>44875</v>
      </c>
      <c r="K1139" s="43">
        <f t="shared" si="127"/>
        <v>0</v>
      </c>
      <c r="L1139">
        <f t="shared" si="128"/>
        <v>126</v>
      </c>
      <c r="M1139">
        <f>IF($G1139="","",COUNTIF($G$3:$G1139, $G1139))</f>
        <v>1071</v>
      </c>
      <c r="N1139">
        <f t="shared" si="123"/>
        <v>1197</v>
      </c>
      <c r="O1139"/>
      <c r="P1139"/>
      <c r="Q1139"/>
    </row>
    <row r="1140" spans="2:17">
      <c r="B1140" s="30">
        <f>資料貼入!A1140</f>
        <v>44876</v>
      </c>
      <c r="C1140" s="38">
        <f>資料貼入!A1140</f>
        <v>44876</v>
      </c>
      <c r="D1140" s="29">
        <f>資料貼入!B1140</f>
        <v>165649.33000000002</v>
      </c>
      <c r="E1140" s="29" cm="1">
        <f t="array" ref="E1140">MovingDayDD($D$3:D1140)</f>
        <v>-92047.219999998808</v>
      </c>
      <c r="F1140" s="29">
        <f>IF(OR(C1140&gt;總表!$B$30,C1140=0),0,IF(E1140=0,0,1+F1139))</f>
        <v>29</v>
      </c>
      <c r="G1140" s="29">
        <f t="shared" si="124"/>
        <v>0</v>
      </c>
      <c r="H1140" s="42">
        <f t="shared" si="122"/>
        <v>0</v>
      </c>
      <c r="I1140" s="43">
        <f t="shared" si="125"/>
        <v>0</v>
      </c>
      <c r="J1140" s="42">
        <f t="shared" si="126"/>
        <v>44876</v>
      </c>
      <c r="K1140" s="43">
        <f t="shared" si="127"/>
        <v>0</v>
      </c>
      <c r="L1140">
        <f t="shared" si="128"/>
        <v>126</v>
      </c>
      <c r="M1140">
        <f>IF($G1140="","",COUNTIF($G$3:$G1140, $G1140))</f>
        <v>1072</v>
      </c>
      <c r="N1140">
        <f t="shared" si="123"/>
        <v>1198</v>
      </c>
      <c r="O1140"/>
      <c r="P1140"/>
      <c r="Q1140"/>
    </row>
    <row r="1141" spans="2:17">
      <c r="B1141" s="30">
        <f>資料貼入!A1141</f>
        <v>44877</v>
      </c>
      <c r="C1141" s="38">
        <f>資料貼入!A1141</f>
        <v>44877</v>
      </c>
      <c r="D1141" s="29">
        <f>資料貼入!B1141</f>
        <v>0</v>
      </c>
      <c r="E1141" s="29" cm="1">
        <f t="array" ref="E1141">MovingDayDD($D$3:D1141)</f>
        <v>-92047.219999998808</v>
      </c>
      <c r="F1141" s="29">
        <f>IF(OR(C1141&gt;總表!$B$30,C1141=0),0,IF(E1141=0,0,1+F1140))</f>
        <v>30</v>
      </c>
      <c r="G1141" s="29">
        <f t="shared" si="124"/>
        <v>0</v>
      </c>
      <c r="H1141" s="42">
        <f t="shared" si="122"/>
        <v>0</v>
      </c>
      <c r="I1141" s="43">
        <f t="shared" si="125"/>
        <v>0</v>
      </c>
      <c r="J1141" s="42">
        <f t="shared" si="126"/>
        <v>44877</v>
      </c>
      <c r="K1141" s="43">
        <f t="shared" si="127"/>
        <v>0</v>
      </c>
      <c r="L1141">
        <f t="shared" si="128"/>
        <v>126</v>
      </c>
      <c r="M1141">
        <f>IF($G1141="","",COUNTIF($G$3:$G1141, $G1141))</f>
        <v>1073</v>
      </c>
      <c r="N1141">
        <f t="shared" si="123"/>
        <v>1199</v>
      </c>
      <c r="O1141"/>
      <c r="P1141"/>
      <c r="Q1141"/>
    </row>
    <row r="1142" spans="2:17">
      <c r="B1142" s="30">
        <f>資料貼入!A1142</f>
        <v>44878</v>
      </c>
      <c r="C1142" s="38">
        <f>資料貼入!A1142</f>
        <v>44878</v>
      </c>
      <c r="D1142" s="29">
        <f>資料貼入!B1142</f>
        <v>0</v>
      </c>
      <c r="E1142" s="29" cm="1">
        <f t="array" ref="E1142">MovingDayDD($D$3:D1142)</f>
        <v>-92047.219999998808</v>
      </c>
      <c r="F1142" s="29">
        <f>IF(OR(C1142&gt;總表!$B$30,C1142=0),0,IF(E1142=0,0,1+F1141))</f>
        <v>31</v>
      </c>
      <c r="G1142" s="29">
        <f t="shared" si="124"/>
        <v>0</v>
      </c>
      <c r="H1142" s="42">
        <f t="shared" si="122"/>
        <v>0</v>
      </c>
      <c r="I1142" s="43">
        <f t="shared" si="125"/>
        <v>0</v>
      </c>
      <c r="J1142" s="42">
        <f t="shared" si="126"/>
        <v>44878</v>
      </c>
      <c r="K1142" s="43">
        <f t="shared" si="127"/>
        <v>0</v>
      </c>
      <c r="L1142">
        <f t="shared" si="128"/>
        <v>126</v>
      </c>
      <c r="M1142">
        <f>IF($G1142="","",COUNTIF($G$3:$G1142, $G1142))</f>
        <v>1074</v>
      </c>
      <c r="N1142">
        <f t="shared" si="123"/>
        <v>1200</v>
      </c>
      <c r="O1142"/>
      <c r="P1142"/>
      <c r="Q1142"/>
    </row>
    <row r="1143" spans="2:17">
      <c r="B1143" s="30">
        <f>資料貼入!A1143</f>
        <v>44879</v>
      </c>
      <c r="C1143" s="38">
        <f>資料貼入!A1143</f>
        <v>44879</v>
      </c>
      <c r="D1143" s="29">
        <f>資料貼入!B1143</f>
        <v>38700</v>
      </c>
      <c r="E1143" s="29" cm="1">
        <f t="array" ref="E1143">MovingDayDD($D$3:D1143)</f>
        <v>-53347.219999998808</v>
      </c>
      <c r="F1143" s="29">
        <f>IF(OR(C1143&gt;總表!$B$30,C1143=0),0,IF(E1143=0,0,1+F1142))</f>
        <v>32</v>
      </c>
      <c r="G1143" s="29">
        <f t="shared" si="124"/>
        <v>32</v>
      </c>
      <c r="H1143" s="42">
        <f t="shared" si="122"/>
        <v>0</v>
      </c>
      <c r="I1143" s="43">
        <f t="shared" si="125"/>
        <v>32</v>
      </c>
      <c r="J1143" s="42">
        <f t="shared" si="126"/>
        <v>44879</v>
      </c>
      <c r="K1143" s="43">
        <f t="shared" si="127"/>
        <v>32</v>
      </c>
      <c r="L1143">
        <f t="shared" si="128"/>
        <v>17</v>
      </c>
      <c r="M1143">
        <f>IF($G1143="","",COUNTIF($G$3:$G1143, $G1143))</f>
        <v>1</v>
      </c>
      <c r="N1143">
        <f t="shared" si="123"/>
        <v>18</v>
      </c>
      <c r="O1143"/>
      <c r="P1143"/>
      <c r="Q1143"/>
    </row>
    <row r="1144" spans="2:17">
      <c r="B1144" s="30">
        <f>資料貼入!A1144</f>
        <v>44880</v>
      </c>
      <c r="C1144" s="38">
        <f>資料貼入!A1144</f>
        <v>44880</v>
      </c>
      <c r="D1144" s="29">
        <f>資料貼入!B1144</f>
        <v>608605.67999999993</v>
      </c>
      <c r="E1144" s="29" cm="1">
        <f t="array" ref="E1144">MovingDayDD($D$3:D1144)</f>
        <v>0</v>
      </c>
      <c r="F1144" s="29">
        <f>IF(OR(C1144&gt;總表!$B$30,C1144=0),0,IF(E1144=0,0,1+F1143))</f>
        <v>0</v>
      </c>
      <c r="G1144" s="29">
        <f t="shared" si="124"/>
        <v>0</v>
      </c>
      <c r="H1144" s="42">
        <f t="shared" si="122"/>
        <v>0</v>
      </c>
      <c r="I1144" s="43">
        <f t="shared" si="125"/>
        <v>0</v>
      </c>
      <c r="J1144" s="42">
        <f t="shared" si="126"/>
        <v>0</v>
      </c>
      <c r="K1144" s="43">
        <f t="shared" si="127"/>
        <v>0</v>
      </c>
      <c r="L1144">
        <f t="shared" si="128"/>
        <v>126</v>
      </c>
      <c r="M1144">
        <f>IF($G1144="","",COUNTIF($G$3:$G1144, $G1144))</f>
        <v>1075</v>
      </c>
      <c r="N1144">
        <f t="shared" si="123"/>
        <v>1201</v>
      </c>
      <c r="O1144"/>
      <c r="P1144"/>
      <c r="Q1144"/>
    </row>
    <row r="1145" spans="2:17">
      <c r="B1145" s="30">
        <f>資料貼入!A1145</f>
        <v>44881</v>
      </c>
      <c r="C1145" s="38">
        <f>資料貼入!A1145</f>
        <v>44881</v>
      </c>
      <c r="D1145" s="29">
        <f>資料貼入!B1145</f>
        <v>35489.21</v>
      </c>
      <c r="E1145" s="29" cm="1">
        <f t="array" ref="E1145">MovingDayDD($D$3:D1145)</f>
        <v>0</v>
      </c>
      <c r="F1145" s="29">
        <f>IF(OR(C1145&gt;總表!$B$30,C1145=0),0,IF(E1145=0,0,1+F1144))</f>
        <v>0</v>
      </c>
      <c r="G1145" s="29">
        <f t="shared" si="124"/>
        <v>0</v>
      </c>
      <c r="H1145" s="42">
        <f t="shared" si="122"/>
        <v>0</v>
      </c>
      <c r="I1145" s="43">
        <f t="shared" si="125"/>
        <v>0</v>
      </c>
      <c r="J1145" s="42">
        <f t="shared" si="126"/>
        <v>0</v>
      </c>
      <c r="K1145" s="43">
        <f t="shared" si="127"/>
        <v>0</v>
      </c>
      <c r="L1145">
        <f t="shared" si="128"/>
        <v>126</v>
      </c>
      <c r="M1145">
        <f>IF($G1145="","",COUNTIF($G$3:$G1145, $G1145))</f>
        <v>1076</v>
      </c>
      <c r="N1145">
        <f t="shared" si="123"/>
        <v>1202</v>
      </c>
      <c r="O1145"/>
      <c r="P1145"/>
      <c r="Q1145"/>
    </row>
    <row r="1146" spans="2:17">
      <c r="B1146" s="30">
        <f>資料貼入!A1146</f>
        <v>44882</v>
      </c>
      <c r="C1146" s="38">
        <f>資料貼入!A1146</f>
        <v>44882</v>
      </c>
      <c r="D1146" s="29">
        <f>資料貼入!B1146</f>
        <v>-73530.100000000006</v>
      </c>
      <c r="E1146" s="29" cm="1">
        <f t="array" ref="E1146">MovingDayDD($D$3:D1146)</f>
        <v>-73530.099999999627</v>
      </c>
      <c r="F1146" s="29">
        <f>IF(OR(C1146&gt;總表!$B$30,C1146=0),0,IF(E1146=0,0,1+F1145))</f>
        <v>1</v>
      </c>
      <c r="G1146" s="29">
        <f t="shared" si="124"/>
        <v>0</v>
      </c>
      <c r="H1146" s="42">
        <f t="shared" si="122"/>
        <v>0</v>
      </c>
      <c r="I1146" s="43">
        <f t="shared" si="125"/>
        <v>0</v>
      </c>
      <c r="J1146" s="42">
        <f t="shared" si="126"/>
        <v>44882</v>
      </c>
      <c r="K1146" s="43">
        <f t="shared" si="127"/>
        <v>0</v>
      </c>
      <c r="L1146">
        <f t="shared" si="128"/>
        <v>126</v>
      </c>
      <c r="M1146">
        <f>IF($G1146="","",COUNTIF($G$3:$G1146, $G1146))</f>
        <v>1077</v>
      </c>
      <c r="N1146">
        <f t="shared" si="123"/>
        <v>1203</v>
      </c>
      <c r="O1146"/>
      <c r="P1146"/>
      <c r="Q1146"/>
    </row>
    <row r="1147" spans="2:17">
      <c r="B1147" s="30">
        <f>資料貼入!A1147</f>
        <v>44883</v>
      </c>
      <c r="C1147" s="38">
        <f>資料貼入!A1147</f>
        <v>44883</v>
      </c>
      <c r="D1147" s="29">
        <f>資料貼入!B1147</f>
        <v>-42274.41</v>
      </c>
      <c r="E1147" s="29" cm="1">
        <f t="array" ref="E1147">MovingDayDD($D$3:D1147)</f>
        <v>-115804.50999999978</v>
      </c>
      <c r="F1147" s="29">
        <f>IF(OR(C1147&gt;總表!$B$30,C1147=0),0,IF(E1147=0,0,1+F1146))</f>
        <v>2</v>
      </c>
      <c r="G1147" s="29">
        <f t="shared" si="124"/>
        <v>0</v>
      </c>
      <c r="H1147" s="42">
        <f t="shared" si="122"/>
        <v>0</v>
      </c>
      <c r="I1147" s="43">
        <f t="shared" si="125"/>
        <v>0</v>
      </c>
      <c r="J1147" s="42">
        <f t="shared" si="126"/>
        <v>44883</v>
      </c>
      <c r="K1147" s="43">
        <f t="shared" si="127"/>
        <v>0</v>
      </c>
      <c r="L1147">
        <f t="shared" si="128"/>
        <v>126</v>
      </c>
      <c r="M1147">
        <f>IF($G1147="","",COUNTIF($G$3:$G1147, $G1147))</f>
        <v>1078</v>
      </c>
      <c r="N1147">
        <f t="shared" si="123"/>
        <v>1204</v>
      </c>
      <c r="O1147"/>
      <c r="P1147"/>
      <c r="Q1147"/>
    </row>
    <row r="1148" spans="2:17">
      <c r="B1148" s="30">
        <f>資料貼入!A1148</f>
        <v>44884</v>
      </c>
      <c r="C1148" s="38">
        <f>資料貼入!A1148</f>
        <v>44884</v>
      </c>
      <c r="D1148" s="29">
        <f>資料貼入!B1148</f>
        <v>0</v>
      </c>
      <c r="E1148" s="29" cm="1">
        <f t="array" ref="E1148">MovingDayDD($D$3:D1148)</f>
        <v>-115804.50999999978</v>
      </c>
      <c r="F1148" s="29">
        <f>IF(OR(C1148&gt;總表!$B$30,C1148=0),0,IF(E1148=0,0,1+F1147))</f>
        <v>3</v>
      </c>
      <c r="G1148" s="29">
        <f t="shared" si="124"/>
        <v>0</v>
      </c>
      <c r="H1148" s="42">
        <f t="shared" si="122"/>
        <v>0</v>
      </c>
      <c r="I1148" s="43">
        <f t="shared" si="125"/>
        <v>0</v>
      </c>
      <c r="J1148" s="42">
        <f t="shared" si="126"/>
        <v>44884</v>
      </c>
      <c r="K1148" s="43">
        <f t="shared" si="127"/>
        <v>0</v>
      </c>
      <c r="L1148">
        <f t="shared" si="128"/>
        <v>126</v>
      </c>
      <c r="M1148">
        <f>IF($G1148="","",COUNTIF($G$3:$G1148, $G1148))</f>
        <v>1079</v>
      </c>
      <c r="N1148">
        <f t="shared" si="123"/>
        <v>1205</v>
      </c>
      <c r="O1148"/>
      <c r="P1148"/>
      <c r="Q1148"/>
    </row>
    <row r="1149" spans="2:17">
      <c r="B1149" s="30">
        <f>資料貼入!A1149</f>
        <v>44885</v>
      </c>
      <c r="C1149" s="38">
        <f>資料貼入!A1149</f>
        <v>44885</v>
      </c>
      <c r="D1149" s="29">
        <f>資料貼入!B1149</f>
        <v>0</v>
      </c>
      <c r="E1149" s="29" cm="1">
        <f t="array" ref="E1149">MovingDayDD($D$3:D1149)</f>
        <v>-115804.50999999978</v>
      </c>
      <c r="F1149" s="29">
        <f>IF(OR(C1149&gt;總表!$B$30,C1149=0),0,IF(E1149=0,0,1+F1148))</f>
        <v>4</v>
      </c>
      <c r="G1149" s="29">
        <f t="shared" si="124"/>
        <v>0</v>
      </c>
      <c r="H1149" s="42">
        <f t="shared" si="122"/>
        <v>0</v>
      </c>
      <c r="I1149" s="43">
        <f t="shared" si="125"/>
        <v>0</v>
      </c>
      <c r="J1149" s="42">
        <f t="shared" si="126"/>
        <v>44885</v>
      </c>
      <c r="K1149" s="43">
        <f t="shared" si="127"/>
        <v>0</v>
      </c>
      <c r="L1149">
        <f t="shared" si="128"/>
        <v>126</v>
      </c>
      <c r="M1149">
        <f>IF($G1149="","",COUNTIF($G$3:$G1149, $G1149))</f>
        <v>1080</v>
      </c>
      <c r="N1149">
        <f t="shared" si="123"/>
        <v>1206</v>
      </c>
      <c r="O1149"/>
      <c r="P1149"/>
      <c r="Q1149"/>
    </row>
    <row r="1150" spans="2:17">
      <c r="B1150" s="30">
        <f>資料貼入!A1150</f>
        <v>44886</v>
      </c>
      <c r="C1150" s="38">
        <f>資料貼入!A1150</f>
        <v>44886</v>
      </c>
      <c r="D1150" s="29">
        <f>資料貼入!B1150</f>
        <v>-67537.03</v>
      </c>
      <c r="E1150" s="29" cm="1">
        <f t="array" ref="E1150">MovingDayDD($D$3:D1150)</f>
        <v>-183341.53999999911</v>
      </c>
      <c r="F1150" s="29">
        <f>IF(OR(C1150&gt;總表!$B$30,C1150=0),0,IF(E1150=0,0,1+F1149))</f>
        <v>5</v>
      </c>
      <c r="G1150" s="29">
        <f t="shared" si="124"/>
        <v>0</v>
      </c>
      <c r="H1150" s="42">
        <f t="shared" si="122"/>
        <v>0</v>
      </c>
      <c r="I1150" s="43">
        <f t="shared" si="125"/>
        <v>0</v>
      </c>
      <c r="J1150" s="42">
        <f t="shared" si="126"/>
        <v>44886</v>
      </c>
      <c r="K1150" s="43">
        <f t="shared" si="127"/>
        <v>0</v>
      </c>
      <c r="L1150">
        <f t="shared" si="128"/>
        <v>126</v>
      </c>
      <c r="M1150">
        <f>IF($G1150="","",COUNTIF($G$3:$G1150, $G1150))</f>
        <v>1081</v>
      </c>
      <c r="N1150">
        <f t="shared" si="123"/>
        <v>1207</v>
      </c>
      <c r="O1150"/>
      <c r="P1150"/>
      <c r="Q1150"/>
    </row>
    <row r="1151" spans="2:17">
      <c r="B1151" s="30">
        <f>資料貼入!A1151</f>
        <v>44887</v>
      </c>
      <c r="C1151" s="38">
        <f>資料貼入!A1151</f>
        <v>44887</v>
      </c>
      <c r="D1151" s="29">
        <f>資料貼入!B1151</f>
        <v>-38740.81</v>
      </c>
      <c r="E1151" s="29" cm="1">
        <f t="array" ref="E1151">MovingDayDD($D$3:D1151)</f>
        <v>-222082.34999999963</v>
      </c>
      <c r="F1151" s="29">
        <f>IF(OR(C1151&gt;總表!$B$30,C1151=0),0,IF(E1151=0,0,1+F1150))</f>
        <v>6</v>
      </c>
      <c r="G1151" s="29">
        <f t="shared" si="124"/>
        <v>0</v>
      </c>
      <c r="H1151" s="42">
        <f t="shared" si="122"/>
        <v>0</v>
      </c>
      <c r="I1151" s="43">
        <f t="shared" si="125"/>
        <v>0</v>
      </c>
      <c r="J1151" s="42">
        <f t="shared" si="126"/>
        <v>44887</v>
      </c>
      <c r="K1151" s="43">
        <f t="shared" si="127"/>
        <v>0</v>
      </c>
      <c r="L1151">
        <f t="shared" si="128"/>
        <v>126</v>
      </c>
      <c r="M1151">
        <f>IF($G1151="","",COUNTIF($G$3:$G1151, $G1151))</f>
        <v>1082</v>
      </c>
      <c r="N1151">
        <f t="shared" si="123"/>
        <v>1208</v>
      </c>
      <c r="O1151"/>
      <c r="P1151"/>
      <c r="Q1151"/>
    </row>
    <row r="1152" spans="2:17">
      <c r="B1152" s="30">
        <f>資料貼入!A1152</f>
        <v>44888</v>
      </c>
      <c r="C1152" s="38">
        <f>資料貼入!A1152</f>
        <v>44888</v>
      </c>
      <c r="D1152" s="29">
        <f>資料貼入!B1152</f>
        <v>9123.5499999999993</v>
      </c>
      <c r="E1152" s="29" cm="1">
        <f t="array" ref="E1152">MovingDayDD($D$3:D1152)</f>
        <v>-212958.79999999888</v>
      </c>
      <c r="F1152" s="29">
        <f>IF(OR(C1152&gt;總表!$B$30,C1152=0),0,IF(E1152=0,0,1+F1151))</f>
        <v>7</v>
      </c>
      <c r="G1152" s="29">
        <f t="shared" si="124"/>
        <v>0</v>
      </c>
      <c r="H1152" s="42">
        <f t="shared" si="122"/>
        <v>0</v>
      </c>
      <c r="I1152" s="43">
        <f t="shared" si="125"/>
        <v>0</v>
      </c>
      <c r="J1152" s="42">
        <f t="shared" si="126"/>
        <v>44888</v>
      </c>
      <c r="K1152" s="43">
        <f t="shared" si="127"/>
        <v>0</v>
      </c>
      <c r="L1152">
        <f t="shared" si="128"/>
        <v>126</v>
      </c>
      <c r="M1152">
        <f>IF($G1152="","",COUNTIF($G$3:$G1152, $G1152))</f>
        <v>1083</v>
      </c>
      <c r="N1152">
        <f t="shared" si="123"/>
        <v>1209</v>
      </c>
      <c r="O1152"/>
      <c r="P1152"/>
      <c r="Q1152"/>
    </row>
    <row r="1153" spans="2:17">
      <c r="B1153" s="30">
        <f>資料貼入!A1153</f>
        <v>44889</v>
      </c>
      <c r="C1153" s="38">
        <f>資料貼入!A1153</f>
        <v>44889</v>
      </c>
      <c r="D1153" s="29">
        <f>資料貼入!B1153</f>
        <v>176854.15</v>
      </c>
      <c r="E1153" s="29" cm="1">
        <f t="array" ref="E1153">MovingDayDD($D$3:D1153)</f>
        <v>-36104.64999999851</v>
      </c>
      <c r="F1153" s="29">
        <f>IF(OR(C1153&gt;總表!$B$30,C1153=0),0,IF(E1153=0,0,1+F1152))</f>
        <v>8</v>
      </c>
      <c r="G1153" s="29">
        <f t="shared" si="124"/>
        <v>0</v>
      </c>
      <c r="H1153" s="42">
        <f t="shared" si="122"/>
        <v>0</v>
      </c>
      <c r="I1153" s="43">
        <f t="shared" si="125"/>
        <v>0</v>
      </c>
      <c r="J1153" s="42">
        <f t="shared" si="126"/>
        <v>44889</v>
      </c>
      <c r="K1153" s="43">
        <f t="shared" si="127"/>
        <v>0</v>
      </c>
      <c r="L1153">
        <f t="shared" si="128"/>
        <v>126</v>
      </c>
      <c r="M1153">
        <f>IF($G1153="","",COUNTIF($G$3:$G1153, $G1153))</f>
        <v>1084</v>
      </c>
      <c r="N1153">
        <f t="shared" si="123"/>
        <v>1210</v>
      </c>
      <c r="O1153"/>
      <c r="P1153"/>
      <c r="Q1153"/>
    </row>
    <row r="1154" spans="2:17">
      <c r="B1154" s="30">
        <f>資料貼入!A1154</f>
        <v>44890</v>
      </c>
      <c r="C1154" s="38">
        <f>資料貼入!A1154</f>
        <v>44890</v>
      </c>
      <c r="D1154" s="29">
        <f>資料貼入!B1154</f>
        <v>-13700</v>
      </c>
      <c r="E1154" s="29" cm="1">
        <f t="array" ref="E1154">MovingDayDD($D$3:D1154)</f>
        <v>-49804.64999999851</v>
      </c>
      <c r="F1154" s="29">
        <f>IF(OR(C1154&gt;總表!$B$30,C1154=0),0,IF(E1154=0,0,1+F1153))</f>
        <v>9</v>
      </c>
      <c r="G1154" s="29">
        <f t="shared" si="124"/>
        <v>0</v>
      </c>
      <c r="H1154" s="42">
        <f t="shared" si="122"/>
        <v>0</v>
      </c>
      <c r="I1154" s="43">
        <f t="shared" si="125"/>
        <v>0</v>
      </c>
      <c r="J1154" s="42">
        <f t="shared" si="126"/>
        <v>44890</v>
      </c>
      <c r="K1154" s="43">
        <f t="shared" si="127"/>
        <v>0</v>
      </c>
      <c r="L1154">
        <f t="shared" si="128"/>
        <v>126</v>
      </c>
      <c r="M1154">
        <f>IF($G1154="","",COUNTIF($G$3:$G1154, $G1154))</f>
        <v>1085</v>
      </c>
      <c r="N1154">
        <f t="shared" si="123"/>
        <v>1211</v>
      </c>
      <c r="O1154"/>
      <c r="P1154"/>
      <c r="Q1154"/>
    </row>
    <row r="1155" spans="2:17">
      <c r="B1155" s="30">
        <f>資料貼入!A1155</f>
        <v>44891</v>
      </c>
      <c r="C1155" s="38">
        <f>資料貼入!A1155</f>
        <v>44891</v>
      </c>
      <c r="D1155" s="29">
        <f>資料貼入!B1155</f>
        <v>0</v>
      </c>
      <c r="E1155" s="29" cm="1">
        <f t="array" ref="E1155">MovingDayDD($D$3:D1155)</f>
        <v>-49804.64999999851</v>
      </c>
      <c r="F1155" s="29">
        <f>IF(OR(C1155&gt;總表!$B$30,C1155=0),0,IF(E1155=0,0,1+F1154))</f>
        <v>10</v>
      </c>
      <c r="G1155" s="29">
        <f t="shared" si="124"/>
        <v>0</v>
      </c>
      <c r="H1155" s="42">
        <f t="shared" ref="H1155:H1218" si="129">IF(G1155&gt;$V$1,B1155,0)</f>
        <v>0</v>
      </c>
      <c r="I1155" s="43">
        <f t="shared" si="125"/>
        <v>0</v>
      </c>
      <c r="J1155" s="42">
        <f t="shared" si="126"/>
        <v>44891</v>
      </c>
      <c r="K1155" s="43">
        <f t="shared" si="127"/>
        <v>0</v>
      </c>
      <c r="L1155">
        <f t="shared" si="128"/>
        <v>126</v>
      </c>
      <c r="M1155">
        <f>IF($G1155="","",COUNTIF($G$3:$G1155, $G1155))</f>
        <v>1086</v>
      </c>
      <c r="N1155">
        <f t="shared" ref="N1155:N1218" si="130">IF($G1155="","",L1155+M1155)</f>
        <v>1212</v>
      </c>
      <c r="O1155"/>
      <c r="P1155"/>
      <c r="Q1155"/>
    </row>
    <row r="1156" spans="2:17">
      <c r="B1156" s="30">
        <f>資料貼入!A1156</f>
        <v>44892</v>
      </c>
      <c r="C1156" s="38">
        <f>資料貼入!A1156</f>
        <v>44892</v>
      </c>
      <c r="D1156" s="29">
        <f>資料貼入!B1156</f>
        <v>0</v>
      </c>
      <c r="E1156" s="29" cm="1">
        <f t="array" ref="E1156">MovingDayDD($D$3:D1156)</f>
        <v>-49804.64999999851</v>
      </c>
      <c r="F1156" s="29">
        <f>IF(OR(C1156&gt;總表!$B$30,C1156=0),0,IF(E1156=0,0,1+F1155))</f>
        <v>11</v>
      </c>
      <c r="G1156" s="29">
        <f t="shared" ref="G1156:G1219" si="131">IF(F1157=0,F1156,0)</f>
        <v>0</v>
      </c>
      <c r="H1156" s="42">
        <f t="shared" si="129"/>
        <v>0</v>
      </c>
      <c r="I1156" s="43">
        <f t="shared" ref="I1156:I1219" si="132">G1156</f>
        <v>0</v>
      </c>
      <c r="J1156" s="42">
        <f t="shared" ref="J1156:J1219" si="133">IF(F1156=0,0,B1156)</f>
        <v>44892</v>
      </c>
      <c r="K1156" s="43">
        <f t="shared" ref="K1156:K1219" si="134">G1156</f>
        <v>0</v>
      </c>
      <c r="L1156">
        <f t="shared" ref="L1156:L1219" si="135">IF($G1156="","",COUNTIF($G$3:$G$4053, "&gt;" &amp; $G1156))</f>
        <v>126</v>
      </c>
      <c r="M1156">
        <f>IF($G1156="","",COUNTIF($G$3:$G1156, $G1156))</f>
        <v>1087</v>
      </c>
      <c r="N1156">
        <f t="shared" si="130"/>
        <v>1213</v>
      </c>
      <c r="O1156"/>
      <c r="P1156"/>
      <c r="Q1156"/>
    </row>
    <row r="1157" spans="2:17">
      <c r="B1157" s="30">
        <f>資料貼入!A1157</f>
        <v>44893</v>
      </c>
      <c r="C1157" s="38">
        <f>資料貼入!A1157</f>
        <v>44893</v>
      </c>
      <c r="D1157" s="29">
        <f>資料貼入!B1157</f>
        <v>-77483.39</v>
      </c>
      <c r="E1157" s="29" cm="1">
        <f t="array" ref="E1157">MovingDayDD($D$3:D1157)</f>
        <v>-127288.03999999911</v>
      </c>
      <c r="F1157" s="29">
        <f>IF(OR(C1157&gt;總表!$B$30,C1157=0),0,IF(E1157=0,0,1+F1156))</f>
        <v>12</v>
      </c>
      <c r="G1157" s="29">
        <f t="shared" si="131"/>
        <v>0</v>
      </c>
      <c r="H1157" s="42">
        <f t="shared" si="129"/>
        <v>0</v>
      </c>
      <c r="I1157" s="43">
        <f t="shared" si="132"/>
        <v>0</v>
      </c>
      <c r="J1157" s="42">
        <f t="shared" si="133"/>
        <v>44893</v>
      </c>
      <c r="K1157" s="43">
        <f t="shared" si="134"/>
        <v>0</v>
      </c>
      <c r="L1157">
        <f t="shared" si="135"/>
        <v>126</v>
      </c>
      <c r="M1157">
        <f>IF($G1157="","",COUNTIF($G$3:$G1157, $G1157))</f>
        <v>1088</v>
      </c>
      <c r="N1157">
        <f t="shared" si="130"/>
        <v>1214</v>
      </c>
      <c r="O1157"/>
      <c r="P1157"/>
      <c r="Q1157"/>
    </row>
    <row r="1158" spans="2:17">
      <c r="B1158" s="30">
        <f>資料貼入!A1158</f>
        <v>44894</v>
      </c>
      <c r="C1158" s="38">
        <f>資料貼入!A1158</f>
        <v>44894</v>
      </c>
      <c r="D1158" s="29">
        <f>資料貼入!B1158</f>
        <v>-116369.01</v>
      </c>
      <c r="E1158" s="29" cm="1">
        <f t="array" ref="E1158">MovingDayDD($D$3:D1158)</f>
        <v>-243657.04999999888</v>
      </c>
      <c r="F1158" s="29">
        <f>IF(OR(C1158&gt;總表!$B$30,C1158=0),0,IF(E1158=0,0,1+F1157))</f>
        <v>13</v>
      </c>
      <c r="G1158" s="29">
        <f t="shared" si="131"/>
        <v>0</v>
      </c>
      <c r="H1158" s="42">
        <f t="shared" si="129"/>
        <v>0</v>
      </c>
      <c r="I1158" s="43">
        <f t="shared" si="132"/>
        <v>0</v>
      </c>
      <c r="J1158" s="42">
        <f t="shared" si="133"/>
        <v>44894</v>
      </c>
      <c r="K1158" s="43">
        <f t="shared" si="134"/>
        <v>0</v>
      </c>
      <c r="L1158">
        <f t="shared" si="135"/>
        <v>126</v>
      </c>
      <c r="M1158">
        <f>IF($G1158="","",COUNTIF($G$3:$G1158, $G1158))</f>
        <v>1089</v>
      </c>
      <c r="N1158">
        <f t="shared" si="130"/>
        <v>1215</v>
      </c>
      <c r="O1158"/>
      <c r="P1158"/>
      <c r="Q1158"/>
    </row>
    <row r="1159" spans="2:17">
      <c r="B1159" s="30">
        <f>資料貼入!A1159</f>
        <v>44895</v>
      </c>
      <c r="C1159" s="38">
        <f>資料貼入!A1159</f>
        <v>44895</v>
      </c>
      <c r="D1159" s="29">
        <f>資料貼入!B1159</f>
        <v>-47380.619999999995</v>
      </c>
      <c r="E1159" s="29" cm="1">
        <f t="array" ref="E1159">MovingDayDD($D$3:D1159)</f>
        <v>-291037.66999999806</v>
      </c>
      <c r="F1159" s="29">
        <f>IF(OR(C1159&gt;總表!$B$30,C1159=0),0,IF(E1159=0,0,1+F1158))</f>
        <v>14</v>
      </c>
      <c r="G1159" s="29">
        <f t="shared" si="131"/>
        <v>0</v>
      </c>
      <c r="H1159" s="42">
        <f t="shared" si="129"/>
        <v>0</v>
      </c>
      <c r="I1159" s="43">
        <f t="shared" si="132"/>
        <v>0</v>
      </c>
      <c r="J1159" s="42">
        <f t="shared" si="133"/>
        <v>44895</v>
      </c>
      <c r="K1159" s="43">
        <f t="shared" si="134"/>
        <v>0</v>
      </c>
      <c r="L1159">
        <f t="shared" si="135"/>
        <v>126</v>
      </c>
      <c r="M1159">
        <f>IF($G1159="","",COUNTIF($G$3:$G1159, $G1159))</f>
        <v>1090</v>
      </c>
      <c r="N1159">
        <f t="shared" si="130"/>
        <v>1216</v>
      </c>
      <c r="O1159"/>
      <c r="P1159"/>
      <c r="Q1159"/>
    </row>
    <row r="1160" spans="2:17">
      <c r="B1160" s="30">
        <f>資料貼入!A1160</f>
        <v>44896</v>
      </c>
      <c r="C1160" s="38">
        <f>資料貼入!A1160</f>
        <v>44896</v>
      </c>
      <c r="D1160" s="29">
        <f>資料貼入!B1160</f>
        <v>28895.29</v>
      </c>
      <c r="E1160" s="29" cm="1">
        <f t="array" ref="E1160">MovingDayDD($D$3:D1160)</f>
        <v>-262142.37999999896</v>
      </c>
      <c r="F1160" s="29">
        <f>IF(OR(C1160&gt;總表!$B$30,C1160=0),0,IF(E1160=0,0,1+F1159))</f>
        <v>15</v>
      </c>
      <c r="G1160" s="29">
        <f t="shared" si="131"/>
        <v>0</v>
      </c>
      <c r="H1160" s="42">
        <f t="shared" si="129"/>
        <v>0</v>
      </c>
      <c r="I1160" s="43">
        <f t="shared" si="132"/>
        <v>0</v>
      </c>
      <c r="J1160" s="42">
        <f t="shared" si="133"/>
        <v>44896</v>
      </c>
      <c r="K1160" s="43">
        <f t="shared" si="134"/>
        <v>0</v>
      </c>
      <c r="L1160">
        <f t="shared" si="135"/>
        <v>126</v>
      </c>
      <c r="M1160">
        <f>IF($G1160="","",COUNTIF($G$3:$G1160, $G1160))</f>
        <v>1091</v>
      </c>
      <c r="N1160">
        <f t="shared" si="130"/>
        <v>1217</v>
      </c>
      <c r="O1160"/>
      <c r="P1160"/>
      <c r="Q1160"/>
    </row>
    <row r="1161" spans="2:17">
      <c r="B1161" s="30">
        <f>資料貼入!A1161</f>
        <v>44897</v>
      </c>
      <c r="C1161" s="38">
        <f>資料貼入!A1161</f>
        <v>44897</v>
      </c>
      <c r="D1161" s="29">
        <f>資料貼入!B1161</f>
        <v>-46093.04</v>
      </c>
      <c r="E1161" s="29" cm="1">
        <f t="array" ref="E1161">MovingDayDD($D$3:D1161)</f>
        <v>-308235.41999999806</v>
      </c>
      <c r="F1161" s="29">
        <f>IF(OR(C1161&gt;總表!$B$30,C1161=0),0,IF(E1161=0,0,1+F1160))</f>
        <v>16</v>
      </c>
      <c r="G1161" s="29">
        <f t="shared" si="131"/>
        <v>0</v>
      </c>
      <c r="H1161" s="42">
        <f t="shared" si="129"/>
        <v>0</v>
      </c>
      <c r="I1161" s="43">
        <f t="shared" si="132"/>
        <v>0</v>
      </c>
      <c r="J1161" s="42">
        <f t="shared" si="133"/>
        <v>44897</v>
      </c>
      <c r="K1161" s="43">
        <f t="shared" si="134"/>
        <v>0</v>
      </c>
      <c r="L1161">
        <f t="shared" si="135"/>
        <v>126</v>
      </c>
      <c r="M1161">
        <f>IF($G1161="","",COUNTIF($G$3:$G1161, $G1161))</f>
        <v>1092</v>
      </c>
      <c r="N1161">
        <f t="shared" si="130"/>
        <v>1218</v>
      </c>
      <c r="O1161"/>
      <c r="P1161"/>
      <c r="Q1161"/>
    </row>
    <row r="1162" spans="2:17">
      <c r="B1162" s="30">
        <f>資料貼入!A1162</f>
        <v>44898</v>
      </c>
      <c r="C1162" s="38">
        <f>資料貼入!A1162</f>
        <v>44898</v>
      </c>
      <c r="D1162" s="29">
        <f>資料貼入!B1162</f>
        <v>0</v>
      </c>
      <c r="E1162" s="29" cm="1">
        <f t="array" ref="E1162">MovingDayDD($D$3:D1162)</f>
        <v>-308235.41999999806</v>
      </c>
      <c r="F1162" s="29">
        <f>IF(OR(C1162&gt;總表!$B$30,C1162=0),0,IF(E1162=0,0,1+F1161))</f>
        <v>17</v>
      </c>
      <c r="G1162" s="29">
        <f t="shared" si="131"/>
        <v>0</v>
      </c>
      <c r="H1162" s="42">
        <f t="shared" si="129"/>
        <v>0</v>
      </c>
      <c r="I1162" s="43">
        <f t="shared" si="132"/>
        <v>0</v>
      </c>
      <c r="J1162" s="42">
        <f t="shared" si="133"/>
        <v>44898</v>
      </c>
      <c r="K1162" s="43">
        <f t="shared" si="134"/>
        <v>0</v>
      </c>
      <c r="L1162">
        <f t="shared" si="135"/>
        <v>126</v>
      </c>
      <c r="M1162">
        <f>IF($G1162="","",COUNTIF($G$3:$G1162, $G1162))</f>
        <v>1093</v>
      </c>
      <c r="N1162">
        <f t="shared" si="130"/>
        <v>1219</v>
      </c>
      <c r="O1162"/>
      <c r="P1162"/>
      <c r="Q1162"/>
    </row>
    <row r="1163" spans="2:17">
      <c r="B1163" s="30">
        <f>資料貼入!A1163</f>
        <v>44899</v>
      </c>
      <c r="C1163" s="38">
        <f>資料貼入!A1163</f>
        <v>44899</v>
      </c>
      <c r="D1163" s="29">
        <f>資料貼入!B1163</f>
        <v>0</v>
      </c>
      <c r="E1163" s="29" cm="1">
        <f t="array" ref="E1163">MovingDayDD($D$3:D1163)</f>
        <v>-308235.41999999806</v>
      </c>
      <c r="F1163" s="29">
        <f>IF(OR(C1163&gt;總表!$B$30,C1163=0),0,IF(E1163=0,0,1+F1162))</f>
        <v>18</v>
      </c>
      <c r="G1163" s="29">
        <f t="shared" si="131"/>
        <v>0</v>
      </c>
      <c r="H1163" s="42">
        <f t="shared" si="129"/>
        <v>0</v>
      </c>
      <c r="I1163" s="43">
        <f t="shared" si="132"/>
        <v>0</v>
      </c>
      <c r="J1163" s="42">
        <f t="shared" si="133"/>
        <v>44899</v>
      </c>
      <c r="K1163" s="43">
        <f t="shared" si="134"/>
        <v>0</v>
      </c>
      <c r="L1163">
        <f t="shared" si="135"/>
        <v>126</v>
      </c>
      <c r="M1163">
        <f>IF($G1163="","",COUNTIF($G$3:$G1163, $G1163))</f>
        <v>1094</v>
      </c>
      <c r="N1163">
        <f t="shared" si="130"/>
        <v>1220</v>
      </c>
      <c r="O1163"/>
      <c r="P1163"/>
      <c r="Q1163"/>
    </row>
    <row r="1164" spans="2:17">
      <c r="B1164" s="30">
        <f>資料貼入!A1164</f>
        <v>44900</v>
      </c>
      <c r="C1164" s="38">
        <f>資料貼入!A1164</f>
        <v>44900</v>
      </c>
      <c r="D1164" s="29">
        <f>資料貼入!B1164</f>
        <v>-42596.34</v>
      </c>
      <c r="E1164" s="29" cm="1">
        <f t="array" ref="E1164">MovingDayDD($D$3:D1164)</f>
        <v>-350831.75999999791</v>
      </c>
      <c r="F1164" s="29">
        <f>IF(OR(C1164&gt;總表!$B$30,C1164=0),0,IF(E1164=0,0,1+F1163))</f>
        <v>19</v>
      </c>
      <c r="G1164" s="29">
        <f t="shared" si="131"/>
        <v>0</v>
      </c>
      <c r="H1164" s="42">
        <f t="shared" si="129"/>
        <v>0</v>
      </c>
      <c r="I1164" s="43">
        <f t="shared" si="132"/>
        <v>0</v>
      </c>
      <c r="J1164" s="42">
        <f t="shared" si="133"/>
        <v>44900</v>
      </c>
      <c r="K1164" s="43">
        <f t="shared" si="134"/>
        <v>0</v>
      </c>
      <c r="L1164">
        <f t="shared" si="135"/>
        <v>126</v>
      </c>
      <c r="M1164">
        <f>IF($G1164="","",COUNTIF($G$3:$G1164, $G1164))</f>
        <v>1095</v>
      </c>
      <c r="N1164">
        <f t="shared" si="130"/>
        <v>1221</v>
      </c>
      <c r="O1164"/>
      <c r="P1164"/>
      <c r="Q1164"/>
    </row>
    <row r="1165" spans="2:17">
      <c r="B1165" s="30">
        <f>資料貼入!A1165</f>
        <v>44901</v>
      </c>
      <c r="C1165" s="38">
        <f>資料貼入!A1165</f>
        <v>44901</v>
      </c>
      <c r="D1165" s="29">
        <f>資料貼入!B1165</f>
        <v>51515.270000000004</v>
      </c>
      <c r="E1165" s="29" cm="1">
        <f t="array" ref="E1165">MovingDayDD($D$3:D1165)</f>
        <v>-299316.48999999836</v>
      </c>
      <c r="F1165" s="29">
        <f>IF(OR(C1165&gt;總表!$B$30,C1165=0),0,IF(E1165=0,0,1+F1164))</f>
        <v>20</v>
      </c>
      <c r="G1165" s="29">
        <f t="shared" si="131"/>
        <v>0</v>
      </c>
      <c r="H1165" s="42">
        <f t="shared" si="129"/>
        <v>0</v>
      </c>
      <c r="I1165" s="43">
        <f t="shared" si="132"/>
        <v>0</v>
      </c>
      <c r="J1165" s="42">
        <f t="shared" si="133"/>
        <v>44901</v>
      </c>
      <c r="K1165" s="43">
        <f t="shared" si="134"/>
        <v>0</v>
      </c>
      <c r="L1165">
        <f t="shared" si="135"/>
        <v>126</v>
      </c>
      <c r="M1165">
        <f>IF($G1165="","",COUNTIF($G$3:$G1165, $G1165))</f>
        <v>1096</v>
      </c>
      <c r="N1165">
        <f t="shared" si="130"/>
        <v>1222</v>
      </c>
      <c r="O1165"/>
      <c r="P1165"/>
      <c r="Q1165"/>
    </row>
    <row r="1166" spans="2:17">
      <c r="B1166" s="30">
        <f>資料貼入!A1166</f>
        <v>44902</v>
      </c>
      <c r="C1166" s="38">
        <f>資料貼入!A1166</f>
        <v>44902</v>
      </c>
      <c r="D1166" s="29">
        <f>資料貼入!B1166</f>
        <v>27418.51</v>
      </c>
      <c r="E1166" s="29" cm="1">
        <f t="array" ref="E1166">MovingDayDD($D$3:D1166)</f>
        <v>-271897.97999999858</v>
      </c>
      <c r="F1166" s="29">
        <f>IF(OR(C1166&gt;總表!$B$30,C1166=0),0,IF(E1166=0,0,1+F1165))</f>
        <v>21</v>
      </c>
      <c r="G1166" s="29">
        <f t="shared" si="131"/>
        <v>0</v>
      </c>
      <c r="H1166" s="42">
        <f t="shared" si="129"/>
        <v>0</v>
      </c>
      <c r="I1166" s="43">
        <f t="shared" si="132"/>
        <v>0</v>
      </c>
      <c r="J1166" s="42">
        <f t="shared" si="133"/>
        <v>44902</v>
      </c>
      <c r="K1166" s="43">
        <f t="shared" si="134"/>
        <v>0</v>
      </c>
      <c r="L1166">
        <f t="shared" si="135"/>
        <v>126</v>
      </c>
      <c r="M1166">
        <f>IF($G1166="","",COUNTIF($G$3:$G1166, $G1166))</f>
        <v>1097</v>
      </c>
      <c r="N1166">
        <f t="shared" si="130"/>
        <v>1223</v>
      </c>
      <c r="O1166"/>
      <c r="P1166"/>
      <c r="Q1166"/>
    </row>
    <row r="1167" spans="2:17">
      <c r="B1167" s="30">
        <f>資料貼入!A1167</f>
        <v>44903</v>
      </c>
      <c r="C1167" s="38">
        <f>資料貼入!A1167</f>
        <v>44903</v>
      </c>
      <c r="D1167" s="29">
        <f>資料貼入!B1167</f>
        <v>61828.41</v>
      </c>
      <c r="E1167" s="29" cm="1">
        <f t="array" ref="E1167">MovingDayDD($D$3:D1167)</f>
        <v>-210069.56999999844</v>
      </c>
      <c r="F1167" s="29">
        <f>IF(OR(C1167&gt;總表!$B$30,C1167=0),0,IF(E1167=0,0,1+F1166))</f>
        <v>22</v>
      </c>
      <c r="G1167" s="29">
        <f t="shared" si="131"/>
        <v>0</v>
      </c>
      <c r="H1167" s="42">
        <f t="shared" si="129"/>
        <v>0</v>
      </c>
      <c r="I1167" s="43">
        <f t="shared" si="132"/>
        <v>0</v>
      </c>
      <c r="J1167" s="42">
        <f t="shared" si="133"/>
        <v>44903</v>
      </c>
      <c r="K1167" s="43">
        <f t="shared" si="134"/>
        <v>0</v>
      </c>
      <c r="L1167">
        <f t="shared" si="135"/>
        <v>126</v>
      </c>
      <c r="M1167">
        <f>IF($G1167="","",COUNTIF($G$3:$G1167, $G1167))</f>
        <v>1098</v>
      </c>
      <c r="N1167">
        <f t="shared" si="130"/>
        <v>1224</v>
      </c>
      <c r="O1167"/>
      <c r="P1167"/>
      <c r="Q1167"/>
    </row>
    <row r="1168" spans="2:17">
      <c r="B1168" s="30">
        <f>資料貼入!A1168</f>
        <v>44904</v>
      </c>
      <c r="C1168" s="38">
        <f>資料貼入!A1168</f>
        <v>44904</v>
      </c>
      <c r="D1168" s="29">
        <f>資料貼入!B1168</f>
        <v>9862.4599999999991</v>
      </c>
      <c r="E1168" s="29" cm="1">
        <f t="array" ref="E1168">MovingDayDD($D$3:D1168)</f>
        <v>-200207.10999999754</v>
      </c>
      <c r="F1168" s="29">
        <f>IF(OR(C1168&gt;總表!$B$30,C1168=0),0,IF(E1168=0,0,1+F1167))</f>
        <v>23</v>
      </c>
      <c r="G1168" s="29">
        <f t="shared" si="131"/>
        <v>0</v>
      </c>
      <c r="H1168" s="42">
        <f t="shared" si="129"/>
        <v>0</v>
      </c>
      <c r="I1168" s="43">
        <f t="shared" si="132"/>
        <v>0</v>
      </c>
      <c r="J1168" s="42">
        <f t="shared" si="133"/>
        <v>44904</v>
      </c>
      <c r="K1168" s="43">
        <f t="shared" si="134"/>
        <v>0</v>
      </c>
      <c r="L1168">
        <f t="shared" si="135"/>
        <v>126</v>
      </c>
      <c r="M1168">
        <f>IF($G1168="","",COUNTIF($G$3:$G1168, $G1168))</f>
        <v>1099</v>
      </c>
      <c r="N1168">
        <f t="shared" si="130"/>
        <v>1225</v>
      </c>
      <c r="O1168"/>
      <c r="P1168"/>
      <c r="Q1168"/>
    </row>
    <row r="1169" spans="2:17">
      <c r="B1169" s="30">
        <f>資料貼入!A1169</f>
        <v>44905</v>
      </c>
      <c r="C1169" s="38">
        <f>資料貼入!A1169</f>
        <v>44905</v>
      </c>
      <c r="D1169" s="29">
        <f>資料貼入!B1169</f>
        <v>0</v>
      </c>
      <c r="E1169" s="29" cm="1">
        <f t="array" ref="E1169">MovingDayDD($D$3:D1169)</f>
        <v>-200207.10999999754</v>
      </c>
      <c r="F1169" s="29">
        <f>IF(OR(C1169&gt;總表!$B$30,C1169=0),0,IF(E1169=0,0,1+F1168))</f>
        <v>24</v>
      </c>
      <c r="G1169" s="29">
        <f t="shared" si="131"/>
        <v>0</v>
      </c>
      <c r="H1169" s="42">
        <f t="shared" si="129"/>
        <v>0</v>
      </c>
      <c r="I1169" s="43">
        <f t="shared" si="132"/>
        <v>0</v>
      </c>
      <c r="J1169" s="42">
        <f t="shared" si="133"/>
        <v>44905</v>
      </c>
      <c r="K1169" s="43">
        <f t="shared" si="134"/>
        <v>0</v>
      </c>
      <c r="L1169">
        <f t="shared" si="135"/>
        <v>126</v>
      </c>
      <c r="M1169">
        <f>IF($G1169="","",COUNTIF($G$3:$G1169, $G1169))</f>
        <v>1100</v>
      </c>
      <c r="N1169">
        <f t="shared" si="130"/>
        <v>1226</v>
      </c>
      <c r="O1169"/>
      <c r="P1169"/>
      <c r="Q1169"/>
    </row>
    <row r="1170" spans="2:17">
      <c r="B1170" s="30">
        <f>資料貼入!A1170</f>
        <v>44906</v>
      </c>
      <c r="C1170" s="38">
        <f>資料貼入!A1170</f>
        <v>44906</v>
      </c>
      <c r="D1170" s="29">
        <f>資料貼入!B1170</f>
        <v>0</v>
      </c>
      <c r="E1170" s="29" cm="1">
        <f t="array" ref="E1170">MovingDayDD($D$3:D1170)</f>
        <v>-200207.10999999754</v>
      </c>
      <c r="F1170" s="29">
        <f>IF(OR(C1170&gt;總表!$B$30,C1170=0),0,IF(E1170=0,0,1+F1169))</f>
        <v>25</v>
      </c>
      <c r="G1170" s="29">
        <f t="shared" si="131"/>
        <v>0</v>
      </c>
      <c r="H1170" s="42">
        <f t="shared" si="129"/>
        <v>0</v>
      </c>
      <c r="I1170" s="43">
        <f t="shared" si="132"/>
        <v>0</v>
      </c>
      <c r="J1170" s="42">
        <f t="shared" si="133"/>
        <v>44906</v>
      </c>
      <c r="K1170" s="43">
        <f t="shared" si="134"/>
        <v>0</v>
      </c>
      <c r="L1170">
        <f t="shared" si="135"/>
        <v>126</v>
      </c>
      <c r="M1170">
        <f>IF($G1170="","",COUNTIF($G$3:$G1170, $G1170))</f>
        <v>1101</v>
      </c>
      <c r="N1170">
        <f t="shared" si="130"/>
        <v>1227</v>
      </c>
      <c r="O1170"/>
      <c r="P1170"/>
      <c r="Q1170"/>
    </row>
    <row r="1171" spans="2:17">
      <c r="B1171" s="30">
        <f>資料貼入!A1171</f>
        <v>44907</v>
      </c>
      <c r="C1171" s="38">
        <f>資料貼入!A1171</f>
        <v>44907</v>
      </c>
      <c r="D1171" s="29">
        <f>資料貼入!B1171</f>
        <v>-24993.559999999998</v>
      </c>
      <c r="E1171" s="29" cm="1">
        <f t="array" ref="E1171">MovingDayDD($D$3:D1171)</f>
        <v>-225200.66999999806</v>
      </c>
      <c r="F1171" s="29">
        <f>IF(OR(C1171&gt;總表!$B$30,C1171=0),0,IF(E1171=0,0,1+F1170))</f>
        <v>26</v>
      </c>
      <c r="G1171" s="29">
        <f t="shared" si="131"/>
        <v>0</v>
      </c>
      <c r="H1171" s="42">
        <f t="shared" si="129"/>
        <v>0</v>
      </c>
      <c r="I1171" s="43">
        <f t="shared" si="132"/>
        <v>0</v>
      </c>
      <c r="J1171" s="42">
        <f t="shared" si="133"/>
        <v>44907</v>
      </c>
      <c r="K1171" s="43">
        <f t="shared" si="134"/>
        <v>0</v>
      </c>
      <c r="L1171">
        <f t="shared" si="135"/>
        <v>126</v>
      </c>
      <c r="M1171">
        <f>IF($G1171="","",COUNTIF($G$3:$G1171, $G1171))</f>
        <v>1102</v>
      </c>
      <c r="N1171">
        <f t="shared" si="130"/>
        <v>1228</v>
      </c>
      <c r="O1171"/>
      <c r="P1171"/>
      <c r="Q1171"/>
    </row>
    <row r="1172" spans="2:17">
      <c r="B1172" s="30">
        <f>資料貼入!A1172</f>
        <v>44908</v>
      </c>
      <c r="C1172" s="38">
        <f>資料貼入!A1172</f>
        <v>44908</v>
      </c>
      <c r="D1172" s="29">
        <f>資料貼入!B1172</f>
        <v>-54375.64</v>
      </c>
      <c r="E1172" s="29" cm="1">
        <f t="array" ref="E1172">MovingDayDD($D$3:D1172)</f>
        <v>-279576.30999999866</v>
      </c>
      <c r="F1172" s="29">
        <f>IF(OR(C1172&gt;總表!$B$30,C1172=0),0,IF(E1172=0,0,1+F1171))</f>
        <v>27</v>
      </c>
      <c r="G1172" s="29">
        <f t="shared" si="131"/>
        <v>0</v>
      </c>
      <c r="H1172" s="42">
        <f t="shared" si="129"/>
        <v>0</v>
      </c>
      <c r="I1172" s="43">
        <f t="shared" si="132"/>
        <v>0</v>
      </c>
      <c r="J1172" s="42">
        <f t="shared" si="133"/>
        <v>44908</v>
      </c>
      <c r="K1172" s="43">
        <f t="shared" si="134"/>
        <v>0</v>
      </c>
      <c r="L1172">
        <f t="shared" si="135"/>
        <v>126</v>
      </c>
      <c r="M1172">
        <f>IF($G1172="","",COUNTIF($G$3:$G1172, $G1172))</f>
        <v>1103</v>
      </c>
      <c r="N1172">
        <f t="shared" si="130"/>
        <v>1229</v>
      </c>
      <c r="O1172"/>
      <c r="P1172"/>
      <c r="Q1172"/>
    </row>
    <row r="1173" spans="2:17">
      <c r="B1173" s="30">
        <f>資料貼入!A1173</f>
        <v>44909</v>
      </c>
      <c r="C1173" s="38">
        <f>資料貼入!A1173</f>
        <v>44909</v>
      </c>
      <c r="D1173" s="29">
        <f>資料貼入!B1173</f>
        <v>6337.9499999999971</v>
      </c>
      <c r="E1173" s="29" cm="1">
        <f t="array" ref="E1173">MovingDayDD($D$3:D1173)</f>
        <v>-273238.3599999994</v>
      </c>
      <c r="F1173" s="29">
        <f>IF(OR(C1173&gt;總表!$B$30,C1173=0),0,IF(E1173=0,0,1+F1172))</f>
        <v>28</v>
      </c>
      <c r="G1173" s="29">
        <f t="shared" si="131"/>
        <v>0</v>
      </c>
      <c r="H1173" s="42">
        <f t="shared" si="129"/>
        <v>0</v>
      </c>
      <c r="I1173" s="43">
        <f t="shared" si="132"/>
        <v>0</v>
      </c>
      <c r="J1173" s="42">
        <f t="shared" si="133"/>
        <v>44909</v>
      </c>
      <c r="K1173" s="43">
        <f t="shared" si="134"/>
        <v>0</v>
      </c>
      <c r="L1173">
        <f t="shared" si="135"/>
        <v>126</v>
      </c>
      <c r="M1173">
        <f>IF($G1173="","",COUNTIF($G$3:$G1173, $G1173))</f>
        <v>1104</v>
      </c>
      <c r="N1173">
        <f t="shared" si="130"/>
        <v>1230</v>
      </c>
      <c r="O1173"/>
      <c r="P1173"/>
      <c r="Q1173"/>
    </row>
    <row r="1174" spans="2:17">
      <c r="B1174" s="30">
        <f>資料貼入!A1174</f>
        <v>44910</v>
      </c>
      <c r="C1174" s="38">
        <f>資料貼入!A1174</f>
        <v>44910</v>
      </c>
      <c r="D1174" s="29">
        <f>資料貼入!B1174</f>
        <v>-48641.41</v>
      </c>
      <c r="E1174" s="29" cm="1">
        <f t="array" ref="E1174">MovingDayDD($D$3:D1174)</f>
        <v>-321879.76999999955</v>
      </c>
      <c r="F1174" s="29">
        <f>IF(OR(C1174&gt;總表!$B$30,C1174=0),0,IF(E1174=0,0,1+F1173))</f>
        <v>29</v>
      </c>
      <c r="G1174" s="29">
        <f t="shared" si="131"/>
        <v>0</v>
      </c>
      <c r="H1174" s="42">
        <f t="shared" si="129"/>
        <v>0</v>
      </c>
      <c r="I1174" s="43">
        <f t="shared" si="132"/>
        <v>0</v>
      </c>
      <c r="J1174" s="42">
        <f t="shared" si="133"/>
        <v>44910</v>
      </c>
      <c r="K1174" s="43">
        <f t="shared" si="134"/>
        <v>0</v>
      </c>
      <c r="L1174">
        <f t="shared" si="135"/>
        <v>126</v>
      </c>
      <c r="M1174">
        <f>IF($G1174="","",COUNTIF($G$3:$G1174, $G1174))</f>
        <v>1105</v>
      </c>
      <c r="N1174">
        <f t="shared" si="130"/>
        <v>1231</v>
      </c>
      <c r="O1174"/>
      <c r="P1174"/>
      <c r="Q1174"/>
    </row>
    <row r="1175" spans="2:17">
      <c r="B1175" s="30">
        <f>資料貼入!A1175</f>
        <v>44911</v>
      </c>
      <c r="C1175" s="38">
        <f>資料貼入!A1175</f>
        <v>44911</v>
      </c>
      <c r="D1175" s="29">
        <f>資料貼入!B1175</f>
        <v>24398.22</v>
      </c>
      <c r="E1175" s="29" cm="1">
        <f t="array" ref="E1175">MovingDayDD($D$3:D1175)</f>
        <v>-297481.54999999888</v>
      </c>
      <c r="F1175" s="29">
        <f>IF(OR(C1175&gt;總表!$B$30,C1175=0),0,IF(E1175=0,0,1+F1174))</f>
        <v>30</v>
      </c>
      <c r="G1175" s="29">
        <f t="shared" si="131"/>
        <v>0</v>
      </c>
      <c r="H1175" s="42">
        <f t="shared" si="129"/>
        <v>0</v>
      </c>
      <c r="I1175" s="43">
        <f t="shared" si="132"/>
        <v>0</v>
      </c>
      <c r="J1175" s="42">
        <f t="shared" si="133"/>
        <v>44911</v>
      </c>
      <c r="K1175" s="43">
        <f t="shared" si="134"/>
        <v>0</v>
      </c>
      <c r="L1175">
        <f t="shared" si="135"/>
        <v>126</v>
      </c>
      <c r="M1175">
        <f>IF($G1175="","",COUNTIF($G$3:$G1175, $G1175))</f>
        <v>1106</v>
      </c>
      <c r="N1175">
        <f t="shared" si="130"/>
        <v>1232</v>
      </c>
      <c r="O1175"/>
      <c r="P1175"/>
      <c r="Q1175"/>
    </row>
    <row r="1176" spans="2:17">
      <c r="B1176" s="30">
        <f>資料貼入!A1176</f>
        <v>44912</v>
      </c>
      <c r="C1176" s="38">
        <f>資料貼入!A1176</f>
        <v>44912</v>
      </c>
      <c r="D1176" s="29">
        <f>資料貼入!B1176</f>
        <v>0</v>
      </c>
      <c r="E1176" s="29" cm="1">
        <f t="array" ref="E1176">MovingDayDD($D$3:D1176)</f>
        <v>-297481.54999999888</v>
      </c>
      <c r="F1176" s="29">
        <f>IF(OR(C1176&gt;總表!$B$30,C1176=0),0,IF(E1176=0,0,1+F1175))</f>
        <v>31</v>
      </c>
      <c r="G1176" s="29">
        <f t="shared" si="131"/>
        <v>0</v>
      </c>
      <c r="H1176" s="42">
        <f t="shared" si="129"/>
        <v>0</v>
      </c>
      <c r="I1176" s="43">
        <f t="shared" si="132"/>
        <v>0</v>
      </c>
      <c r="J1176" s="42">
        <f t="shared" si="133"/>
        <v>44912</v>
      </c>
      <c r="K1176" s="43">
        <f t="shared" si="134"/>
        <v>0</v>
      </c>
      <c r="L1176">
        <f t="shared" si="135"/>
        <v>126</v>
      </c>
      <c r="M1176">
        <f>IF($G1176="","",COUNTIF($G$3:$G1176, $G1176))</f>
        <v>1107</v>
      </c>
      <c r="N1176">
        <f t="shared" si="130"/>
        <v>1233</v>
      </c>
      <c r="O1176"/>
      <c r="P1176"/>
      <c r="Q1176"/>
    </row>
    <row r="1177" spans="2:17">
      <c r="B1177" s="30">
        <f>資料貼入!A1177</f>
        <v>44913</v>
      </c>
      <c r="C1177" s="38">
        <f>資料貼入!A1177</f>
        <v>44913</v>
      </c>
      <c r="D1177" s="29">
        <f>資料貼入!B1177</f>
        <v>0</v>
      </c>
      <c r="E1177" s="29" cm="1">
        <f t="array" ref="E1177">MovingDayDD($D$3:D1177)</f>
        <v>-297481.54999999888</v>
      </c>
      <c r="F1177" s="29">
        <f>IF(OR(C1177&gt;總表!$B$30,C1177=0),0,IF(E1177=0,0,1+F1176))</f>
        <v>32</v>
      </c>
      <c r="G1177" s="29">
        <f t="shared" si="131"/>
        <v>0</v>
      </c>
      <c r="H1177" s="42">
        <f t="shared" si="129"/>
        <v>0</v>
      </c>
      <c r="I1177" s="43">
        <f t="shared" si="132"/>
        <v>0</v>
      </c>
      <c r="J1177" s="42">
        <f t="shared" si="133"/>
        <v>44913</v>
      </c>
      <c r="K1177" s="43">
        <f t="shared" si="134"/>
        <v>0</v>
      </c>
      <c r="L1177">
        <f t="shared" si="135"/>
        <v>126</v>
      </c>
      <c r="M1177">
        <f>IF($G1177="","",COUNTIF($G$3:$G1177, $G1177))</f>
        <v>1108</v>
      </c>
      <c r="N1177">
        <f t="shared" si="130"/>
        <v>1234</v>
      </c>
      <c r="O1177"/>
      <c r="P1177"/>
      <c r="Q1177"/>
    </row>
    <row r="1178" spans="2:17">
      <c r="B1178" s="30">
        <f>資料貼入!A1178</f>
        <v>44914</v>
      </c>
      <c r="C1178" s="38">
        <f>資料貼入!A1178</f>
        <v>44914</v>
      </c>
      <c r="D1178" s="29">
        <f>資料貼入!B1178</f>
        <v>13600</v>
      </c>
      <c r="E1178" s="29" cm="1">
        <f t="array" ref="E1178">MovingDayDD($D$3:D1178)</f>
        <v>-283881.54999999888</v>
      </c>
      <c r="F1178" s="29">
        <f>IF(OR(C1178&gt;總表!$B$30,C1178=0),0,IF(E1178=0,0,1+F1177))</f>
        <v>33</v>
      </c>
      <c r="G1178" s="29">
        <f t="shared" si="131"/>
        <v>0</v>
      </c>
      <c r="H1178" s="42">
        <f t="shared" si="129"/>
        <v>0</v>
      </c>
      <c r="I1178" s="43">
        <f t="shared" si="132"/>
        <v>0</v>
      </c>
      <c r="J1178" s="42">
        <f t="shared" si="133"/>
        <v>44914</v>
      </c>
      <c r="K1178" s="43">
        <f t="shared" si="134"/>
        <v>0</v>
      </c>
      <c r="L1178">
        <f t="shared" si="135"/>
        <v>126</v>
      </c>
      <c r="M1178">
        <f>IF($G1178="","",COUNTIF($G$3:$G1178, $G1178))</f>
        <v>1109</v>
      </c>
      <c r="N1178">
        <f t="shared" si="130"/>
        <v>1235</v>
      </c>
      <c r="O1178"/>
      <c r="P1178"/>
      <c r="Q1178"/>
    </row>
    <row r="1179" spans="2:17">
      <c r="B1179" s="30">
        <f>資料貼入!A1179</f>
        <v>44915</v>
      </c>
      <c r="C1179" s="38">
        <f>資料貼入!A1179</f>
        <v>44915</v>
      </c>
      <c r="D1179" s="29">
        <f>資料貼入!B1179</f>
        <v>183016.72</v>
      </c>
      <c r="E1179" s="29" cm="1">
        <f t="array" ref="E1179">MovingDayDD($D$3:D1179)</f>
        <v>-100864.82999999821</v>
      </c>
      <c r="F1179" s="29">
        <f>IF(OR(C1179&gt;總表!$B$30,C1179=0),0,IF(E1179=0,0,1+F1178))</f>
        <v>34</v>
      </c>
      <c r="G1179" s="29">
        <f t="shared" si="131"/>
        <v>0</v>
      </c>
      <c r="H1179" s="42">
        <f t="shared" si="129"/>
        <v>0</v>
      </c>
      <c r="I1179" s="43">
        <f t="shared" si="132"/>
        <v>0</v>
      </c>
      <c r="J1179" s="42">
        <f t="shared" si="133"/>
        <v>44915</v>
      </c>
      <c r="K1179" s="43">
        <f t="shared" si="134"/>
        <v>0</v>
      </c>
      <c r="L1179">
        <f t="shared" si="135"/>
        <v>126</v>
      </c>
      <c r="M1179">
        <f>IF($G1179="","",COUNTIF($G$3:$G1179, $G1179))</f>
        <v>1110</v>
      </c>
      <c r="N1179">
        <f t="shared" si="130"/>
        <v>1236</v>
      </c>
      <c r="O1179"/>
      <c r="P1179"/>
      <c r="Q1179"/>
    </row>
    <row r="1180" spans="2:17">
      <c r="B1180" s="30">
        <f>資料貼入!A1180</f>
        <v>44916</v>
      </c>
      <c r="C1180" s="38">
        <f>資料貼入!A1180</f>
        <v>44916</v>
      </c>
      <c r="D1180" s="29">
        <f>資料貼入!B1180</f>
        <v>-58126.75</v>
      </c>
      <c r="E1180" s="29" cm="1">
        <f t="array" ref="E1180">MovingDayDD($D$3:D1180)</f>
        <v>-158991.57999999821</v>
      </c>
      <c r="F1180" s="29">
        <f>IF(OR(C1180&gt;總表!$B$30,C1180=0),0,IF(E1180=0,0,1+F1179))</f>
        <v>35</v>
      </c>
      <c r="G1180" s="29">
        <f t="shared" si="131"/>
        <v>0</v>
      </c>
      <c r="H1180" s="42">
        <f t="shared" si="129"/>
        <v>0</v>
      </c>
      <c r="I1180" s="43">
        <f t="shared" si="132"/>
        <v>0</v>
      </c>
      <c r="J1180" s="42">
        <f t="shared" si="133"/>
        <v>44916</v>
      </c>
      <c r="K1180" s="43">
        <f t="shared" si="134"/>
        <v>0</v>
      </c>
      <c r="L1180">
        <f t="shared" si="135"/>
        <v>126</v>
      </c>
      <c r="M1180">
        <f>IF($G1180="","",COUNTIF($G$3:$G1180, $G1180))</f>
        <v>1111</v>
      </c>
      <c r="N1180">
        <f t="shared" si="130"/>
        <v>1237</v>
      </c>
      <c r="O1180"/>
      <c r="P1180"/>
      <c r="Q1180"/>
    </row>
    <row r="1181" spans="2:17">
      <c r="B1181" s="30">
        <f>資料貼入!A1181</f>
        <v>44917</v>
      </c>
      <c r="C1181" s="38">
        <f>資料貼入!A1181</f>
        <v>44917</v>
      </c>
      <c r="D1181" s="29">
        <f>資料貼入!B1181</f>
        <v>39147.83</v>
      </c>
      <c r="E1181" s="29" cm="1">
        <f t="array" ref="E1181">MovingDayDD($D$3:D1181)</f>
        <v>-119843.74999999814</v>
      </c>
      <c r="F1181" s="29">
        <f>IF(OR(C1181&gt;總表!$B$30,C1181=0),0,IF(E1181=0,0,1+F1180))</f>
        <v>36</v>
      </c>
      <c r="G1181" s="29">
        <f t="shared" si="131"/>
        <v>0</v>
      </c>
      <c r="H1181" s="42">
        <f t="shared" si="129"/>
        <v>0</v>
      </c>
      <c r="I1181" s="43">
        <f t="shared" si="132"/>
        <v>0</v>
      </c>
      <c r="J1181" s="42">
        <f t="shared" si="133"/>
        <v>44917</v>
      </c>
      <c r="K1181" s="43">
        <f t="shared" si="134"/>
        <v>0</v>
      </c>
      <c r="L1181">
        <f t="shared" si="135"/>
        <v>126</v>
      </c>
      <c r="M1181">
        <f>IF($G1181="","",COUNTIF($G$3:$G1181, $G1181))</f>
        <v>1112</v>
      </c>
      <c r="N1181">
        <f t="shared" si="130"/>
        <v>1238</v>
      </c>
      <c r="O1181"/>
      <c r="P1181"/>
      <c r="Q1181"/>
    </row>
    <row r="1182" spans="2:17">
      <c r="B1182" s="30">
        <f>資料貼入!A1182</f>
        <v>44918</v>
      </c>
      <c r="C1182" s="38">
        <f>資料貼入!A1182</f>
        <v>44918</v>
      </c>
      <c r="D1182" s="29">
        <f>資料貼入!B1182</f>
        <v>-130681.03</v>
      </c>
      <c r="E1182" s="29" cm="1">
        <f t="array" ref="E1182">MovingDayDD($D$3:D1182)</f>
        <v>-250524.77999999747</v>
      </c>
      <c r="F1182" s="29">
        <f>IF(OR(C1182&gt;總表!$B$30,C1182=0),0,IF(E1182=0,0,1+F1181))</f>
        <v>37</v>
      </c>
      <c r="G1182" s="29">
        <f t="shared" si="131"/>
        <v>0</v>
      </c>
      <c r="H1182" s="42">
        <f t="shared" si="129"/>
        <v>0</v>
      </c>
      <c r="I1182" s="43">
        <f t="shared" si="132"/>
        <v>0</v>
      </c>
      <c r="J1182" s="42">
        <f t="shared" si="133"/>
        <v>44918</v>
      </c>
      <c r="K1182" s="43">
        <f t="shared" si="134"/>
        <v>0</v>
      </c>
      <c r="L1182">
        <f t="shared" si="135"/>
        <v>126</v>
      </c>
      <c r="M1182">
        <f>IF($G1182="","",COUNTIF($G$3:$G1182, $G1182))</f>
        <v>1113</v>
      </c>
      <c r="N1182">
        <f t="shared" si="130"/>
        <v>1239</v>
      </c>
      <c r="O1182"/>
      <c r="P1182"/>
      <c r="Q1182"/>
    </row>
    <row r="1183" spans="2:17">
      <c r="B1183" s="30">
        <f>資料貼入!A1183</f>
        <v>44919</v>
      </c>
      <c r="C1183" s="38">
        <f>資料貼入!A1183</f>
        <v>44919</v>
      </c>
      <c r="D1183" s="29">
        <f>資料貼入!B1183</f>
        <v>0</v>
      </c>
      <c r="E1183" s="29" cm="1">
        <f t="array" ref="E1183">MovingDayDD($D$3:D1183)</f>
        <v>-250524.77999999747</v>
      </c>
      <c r="F1183" s="29">
        <f>IF(OR(C1183&gt;總表!$B$30,C1183=0),0,IF(E1183=0,0,1+F1182))</f>
        <v>38</v>
      </c>
      <c r="G1183" s="29">
        <f t="shared" si="131"/>
        <v>0</v>
      </c>
      <c r="H1183" s="42">
        <f t="shared" si="129"/>
        <v>0</v>
      </c>
      <c r="I1183" s="43">
        <f t="shared" si="132"/>
        <v>0</v>
      </c>
      <c r="J1183" s="42">
        <f t="shared" si="133"/>
        <v>44919</v>
      </c>
      <c r="K1183" s="43">
        <f t="shared" si="134"/>
        <v>0</v>
      </c>
      <c r="L1183">
        <f t="shared" si="135"/>
        <v>126</v>
      </c>
      <c r="M1183">
        <f>IF($G1183="","",COUNTIF($G$3:$G1183, $G1183))</f>
        <v>1114</v>
      </c>
      <c r="N1183">
        <f t="shared" si="130"/>
        <v>1240</v>
      </c>
      <c r="O1183"/>
      <c r="P1183"/>
      <c r="Q1183"/>
    </row>
    <row r="1184" spans="2:17">
      <c r="B1184" s="30">
        <f>資料貼入!A1184</f>
        <v>44920</v>
      </c>
      <c r="C1184" s="38">
        <f>資料貼入!A1184</f>
        <v>44920</v>
      </c>
      <c r="D1184" s="29">
        <f>資料貼入!B1184</f>
        <v>0</v>
      </c>
      <c r="E1184" s="29" cm="1">
        <f t="array" ref="E1184">MovingDayDD($D$3:D1184)</f>
        <v>-250524.77999999747</v>
      </c>
      <c r="F1184" s="29">
        <f>IF(OR(C1184&gt;總表!$B$30,C1184=0),0,IF(E1184=0,0,1+F1183))</f>
        <v>39</v>
      </c>
      <c r="G1184" s="29">
        <f t="shared" si="131"/>
        <v>0</v>
      </c>
      <c r="H1184" s="42">
        <f t="shared" si="129"/>
        <v>0</v>
      </c>
      <c r="I1184" s="43">
        <f t="shared" si="132"/>
        <v>0</v>
      </c>
      <c r="J1184" s="42">
        <f t="shared" si="133"/>
        <v>44920</v>
      </c>
      <c r="K1184" s="43">
        <f t="shared" si="134"/>
        <v>0</v>
      </c>
      <c r="L1184">
        <f t="shared" si="135"/>
        <v>126</v>
      </c>
      <c r="M1184">
        <f>IF($G1184="","",COUNTIF($G$3:$G1184, $G1184))</f>
        <v>1115</v>
      </c>
      <c r="N1184">
        <f t="shared" si="130"/>
        <v>1241</v>
      </c>
      <c r="O1184"/>
      <c r="P1184"/>
      <c r="Q1184"/>
    </row>
    <row r="1185" spans="2:17">
      <c r="B1185" s="30">
        <f>資料貼入!A1185</f>
        <v>44921</v>
      </c>
      <c r="C1185" s="38">
        <f>資料貼入!A1185</f>
        <v>44921</v>
      </c>
      <c r="D1185" s="29">
        <f>資料貼入!B1185</f>
        <v>-15300</v>
      </c>
      <c r="E1185" s="29" cm="1">
        <f t="array" ref="E1185">MovingDayDD($D$3:D1185)</f>
        <v>-265824.77999999747</v>
      </c>
      <c r="F1185" s="29">
        <f>IF(OR(C1185&gt;總表!$B$30,C1185=0),0,IF(E1185=0,0,1+F1184))</f>
        <v>40</v>
      </c>
      <c r="G1185" s="29">
        <f t="shared" si="131"/>
        <v>0</v>
      </c>
      <c r="H1185" s="42">
        <f t="shared" si="129"/>
        <v>0</v>
      </c>
      <c r="I1185" s="43">
        <f t="shared" si="132"/>
        <v>0</v>
      </c>
      <c r="J1185" s="42">
        <f t="shared" si="133"/>
        <v>44921</v>
      </c>
      <c r="K1185" s="43">
        <f t="shared" si="134"/>
        <v>0</v>
      </c>
      <c r="L1185">
        <f t="shared" si="135"/>
        <v>126</v>
      </c>
      <c r="M1185">
        <f>IF($G1185="","",COUNTIF($G$3:$G1185, $G1185))</f>
        <v>1116</v>
      </c>
      <c r="N1185">
        <f t="shared" si="130"/>
        <v>1242</v>
      </c>
      <c r="O1185"/>
      <c r="P1185"/>
      <c r="Q1185"/>
    </row>
    <row r="1186" spans="2:17">
      <c r="B1186" s="30">
        <f>資料貼入!A1186</f>
        <v>44922</v>
      </c>
      <c r="C1186" s="38">
        <f>資料貼入!A1186</f>
        <v>44922</v>
      </c>
      <c r="D1186" s="29">
        <f>資料貼入!B1186</f>
        <v>-36883.660000000003</v>
      </c>
      <c r="E1186" s="29" cm="1">
        <f t="array" ref="E1186">MovingDayDD($D$3:D1186)</f>
        <v>-302708.43999999762</v>
      </c>
      <c r="F1186" s="29">
        <f>IF(OR(C1186&gt;總表!$B$30,C1186=0),0,IF(E1186=0,0,1+F1185))</f>
        <v>41</v>
      </c>
      <c r="G1186" s="29">
        <f t="shared" si="131"/>
        <v>0</v>
      </c>
      <c r="H1186" s="42">
        <f t="shared" si="129"/>
        <v>0</v>
      </c>
      <c r="I1186" s="43">
        <f t="shared" si="132"/>
        <v>0</v>
      </c>
      <c r="J1186" s="42">
        <f t="shared" si="133"/>
        <v>44922</v>
      </c>
      <c r="K1186" s="43">
        <f t="shared" si="134"/>
        <v>0</v>
      </c>
      <c r="L1186">
        <f t="shared" si="135"/>
        <v>126</v>
      </c>
      <c r="M1186">
        <f>IF($G1186="","",COUNTIF($G$3:$G1186, $G1186))</f>
        <v>1117</v>
      </c>
      <c r="N1186">
        <f t="shared" si="130"/>
        <v>1243</v>
      </c>
      <c r="O1186"/>
      <c r="P1186"/>
      <c r="Q1186"/>
    </row>
    <row r="1187" spans="2:17">
      <c r="B1187" s="30">
        <f>資料貼入!A1187</f>
        <v>44923</v>
      </c>
      <c r="C1187" s="38">
        <f>資料貼入!A1187</f>
        <v>44923</v>
      </c>
      <c r="D1187" s="29">
        <f>資料貼入!B1187</f>
        <v>71004.78</v>
      </c>
      <c r="E1187" s="29" cm="1">
        <f t="array" ref="E1187">MovingDayDD($D$3:D1187)</f>
        <v>-231703.65999999829</v>
      </c>
      <c r="F1187" s="29">
        <f>IF(OR(C1187&gt;總表!$B$30,C1187=0),0,IF(E1187=0,0,1+F1186))</f>
        <v>42</v>
      </c>
      <c r="G1187" s="29">
        <f t="shared" si="131"/>
        <v>0</v>
      </c>
      <c r="H1187" s="42">
        <f t="shared" si="129"/>
        <v>0</v>
      </c>
      <c r="I1187" s="43">
        <f t="shared" si="132"/>
        <v>0</v>
      </c>
      <c r="J1187" s="42">
        <f t="shared" si="133"/>
        <v>44923</v>
      </c>
      <c r="K1187" s="43">
        <f t="shared" si="134"/>
        <v>0</v>
      </c>
      <c r="L1187">
        <f t="shared" si="135"/>
        <v>126</v>
      </c>
      <c r="M1187">
        <f>IF($G1187="","",COUNTIF($G$3:$G1187, $G1187))</f>
        <v>1118</v>
      </c>
      <c r="N1187">
        <f t="shared" si="130"/>
        <v>1244</v>
      </c>
      <c r="O1187"/>
      <c r="P1187"/>
      <c r="Q1187"/>
    </row>
    <row r="1188" spans="2:17">
      <c r="B1188" s="30">
        <f>資料貼入!A1188</f>
        <v>44924</v>
      </c>
      <c r="C1188" s="38">
        <f>資料貼入!A1188</f>
        <v>44924</v>
      </c>
      <c r="D1188" s="29">
        <f>資料貼入!B1188</f>
        <v>-26539.82</v>
      </c>
      <c r="E1188" s="29" cm="1">
        <f t="array" ref="E1188">MovingDayDD($D$3:D1188)</f>
        <v>-258243.47999999858</v>
      </c>
      <c r="F1188" s="29">
        <f>IF(OR(C1188&gt;總表!$B$30,C1188=0),0,IF(E1188=0,0,1+F1187))</f>
        <v>43</v>
      </c>
      <c r="G1188" s="29">
        <f t="shared" si="131"/>
        <v>0</v>
      </c>
      <c r="H1188" s="42">
        <f t="shared" si="129"/>
        <v>0</v>
      </c>
      <c r="I1188" s="43">
        <f t="shared" si="132"/>
        <v>0</v>
      </c>
      <c r="J1188" s="42">
        <f t="shared" si="133"/>
        <v>44924</v>
      </c>
      <c r="K1188" s="43">
        <f t="shared" si="134"/>
        <v>0</v>
      </c>
      <c r="L1188">
        <f t="shared" si="135"/>
        <v>126</v>
      </c>
      <c r="M1188">
        <f>IF($G1188="","",COUNTIF($G$3:$G1188, $G1188))</f>
        <v>1119</v>
      </c>
      <c r="N1188">
        <f t="shared" si="130"/>
        <v>1245</v>
      </c>
      <c r="O1188"/>
      <c r="P1188"/>
      <c r="Q1188"/>
    </row>
    <row r="1189" spans="2:17">
      <c r="B1189" s="30">
        <f>資料貼入!A1189</f>
        <v>44925</v>
      </c>
      <c r="C1189" s="38">
        <f>資料貼入!A1189</f>
        <v>44925</v>
      </c>
      <c r="D1189" s="29">
        <f>資料貼入!B1189</f>
        <v>-59879.360000000001</v>
      </c>
      <c r="E1189" s="29" cm="1">
        <f t="array" ref="E1189">MovingDayDD($D$3:D1189)</f>
        <v>-318122.83999999799</v>
      </c>
      <c r="F1189" s="29">
        <f>IF(OR(C1189&gt;總表!$B$30,C1189=0),0,IF(E1189=0,0,1+F1188))</f>
        <v>44</v>
      </c>
      <c r="G1189" s="29">
        <f t="shared" si="131"/>
        <v>0</v>
      </c>
      <c r="H1189" s="42">
        <f t="shared" si="129"/>
        <v>0</v>
      </c>
      <c r="I1189" s="43">
        <f t="shared" si="132"/>
        <v>0</v>
      </c>
      <c r="J1189" s="42">
        <f t="shared" si="133"/>
        <v>44925</v>
      </c>
      <c r="K1189" s="43">
        <f t="shared" si="134"/>
        <v>0</v>
      </c>
      <c r="L1189">
        <f t="shared" si="135"/>
        <v>126</v>
      </c>
      <c r="M1189">
        <f>IF($G1189="","",COUNTIF($G$3:$G1189, $G1189))</f>
        <v>1120</v>
      </c>
      <c r="N1189">
        <f t="shared" si="130"/>
        <v>1246</v>
      </c>
      <c r="O1189"/>
      <c r="P1189"/>
      <c r="Q1189"/>
    </row>
    <row r="1190" spans="2:17">
      <c r="B1190" s="30">
        <f>資料貼入!A1190</f>
        <v>44926</v>
      </c>
      <c r="C1190" s="38">
        <f>資料貼入!A1190</f>
        <v>44926</v>
      </c>
      <c r="D1190" s="29">
        <f>資料貼入!B1190</f>
        <v>0</v>
      </c>
      <c r="E1190" s="29" cm="1">
        <f t="array" ref="E1190">MovingDayDD($D$3:D1190)</f>
        <v>-318122.83999999799</v>
      </c>
      <c r="F1190" s="29">
        <f>IF(OR(C1190&gt;總表!$B$30,C1190=0),0,IF(E1190=0,0,1+F1189))</f>
        <v>45</v>
      </c>
      <c r="G1190" s="29">
        <f t="shared" si="131"/>
        <v>0</v>
      </c>
      <c r="H1190" s="42">
        <f t="shared" si="129"/>
        <v>0</v>
      </c>
      <c r="I1190" s="43">
        <f t="shared" si="132"/>
        <v>0</v>
      </c>
      <c r="J1190" s="42">
        <f t="shared" si="133"/>
        <v>44926</v>
      </c>
      <c r="K1190" s="43">
        <f t="shared" si="134"/>
        <v>0</v>
      </c>
      <c r="L1190">
        <f t="shared" si="135"/>
        <v>126</v>
      </c>
      <c r="M1190">
        <f>IF($G1190="","",COUNTIF($G$3:$G1190, $G1190))</f>
        <v>1121</v>
      </c>
      <c r="N1190">
        <f t="shared" si="130"/>
        <v>1247</v>
      </c>
      <c r="O1190"/>
      <c r="P1190"/>
      <c r="Q1190"/>
    </row>
    <row r="1191" spans="2:17">
      <c r="B1191" s="30">
        <f>資料貼入!A1191</f>
        <v>44927</v>
      </c>
      <c r="C1191" s="38">
        <f>資料貼入!A1191</f>
        <v>44927</v>
      </c>
      <c r="D1191" s="29">
        <f>資料貼入!B1191</f>
        <v>0</v>
      </c>
      <c r="E1191" s="29" cm="1">
        <f t="array" ref="E1191">MovingDayDD($D$3:D1191)</f>
        <v>-318122.83999999799</v>
      </c>
      <c r="F1191" s="29">
        <f>IF(OR(C1191&gt;總表!$B$30,C1191=0),0,IF(E1191=0,0,1+F1190))</f>
        <v>46</v>
      </c>
      <c r="G1191" s="29">
        <f t="shared" si="131"/>
        <v>0</v>
      </c>
      <c r="H1191" s="42">
        <f t="shared" si="129"/>
        <v>0</v>
      </c>
      <c r="I1191" s="43">
        <f t="shared" si="132"/>
        <v>0</v>
      </c>
      <c r="J1191" s="42">
        <f t="shared" si="133"/>
        <v>44927</v>
      </c>
      <c r="K1191" s="43">
        <f t="shared" si="134"/>
        <v>0</v>
      </c>
      <c r="L1191">
        <f t="shared" si="135"/>
        <v>126</v>
      </c>
      <c r="M1191">
        <f>IF($G1191="","",COUNTIF($G$3:$G1191, $G1191))</f>
        <v>1122</v>
      </c>
      <c r="N1191">
        <f t="shared" si="130"/>
        <v>1248</v>
      </c>
      <c r="O1191"/>
      <c r="P1191"/>
      <c r="Q1191"/>
    </row>
    <row r="1192" spans="2:17">
      <c r="B1192" s="30">
        <f>資料貼入!A1192</f>
        <v>44928</v>
      </c>
      <c r="C1192" s="38">
        <f>資料貼入!A1192</f>
        <v>44928</v>
      </c>
      <c r="D1192" s="29">
        <f>資料貼入!B1192</f>
        <v>0</v>
      </c>
      <c r="E1192" s="29" cm="1">
        <f t="array" ref="E1192">MovingDayDD($D$3:D1192)</f>
        <v>-318122.83999999799</v>
      </c>
      <c r="F1192" s="29">
        <f>IF(OR(C1192&gt;總表!$B$30,C1192=0),0,IF(E1192=0,0,1+F1191))</f>
        <v>47</v>
      </c>
      <c r="G1192" s="29">
        <f t="shared" si="131"/>
        <v>0</v>
      </c>
      <c r="H1192" s="42">
        <f t="shared" si="129"/>
        <v>0</v>
      </c>
      <c r="I1192" s="43">
        <f t="shared" si="132"/>
        <v>0</v>
      </c>
      <c r="J1192" s="42">
        <f t="shared" si="133"/>
        <v>44928</v>
      </c>
      <c r="K1192" s="43">
        <f t="shared" si="134"/>
        <v>0</v>
      </c>
      <c r="L1192">
        <f t="shared" si="135"/>
        <v>126</v>
      </c>
      <c r="M1192">
        <f>IF($G1192="","",COUNTIF($G$3:$G1192, $G1192))</f>
        <v>1123</v>
      </c>
      <c r="N1192">
        <f t="shared" si="130"/>
        <v>1249</v>
      </c>
      <c r="O1192"/>
      <c r="P1192"/>
      <c r="Q1192"/>
    </row>
    <row r="1193" spans="2:17">
      <c r="B1193" s="30">
        <f>資料貼入!A1193</f>
        <v>44929</v>
      </c>
      <c r="C1193" s="38">
        <f>資料貼入!A1193</f>
        <v>44929</v>
      </c>
      <c r="D1193" s="29">
        <f>資料貼入!B1193</f>
        <v>47773.520000000004</v>
      </c>
      <c r="E1193" s="29" cm="1">
        <f t="array" ref="E1193">MovingDayDD($D$3:D1193)</f>
        <v>-270349.31999999844</v>
      </c>
      <c r="F1193" s="29">
        <f>IF(OR(C1193&gt;總表!$B$30,C1193=0),0,IF(E1193=0,0,1+F1192))</f>
        <v>48</v>
      </c>
      <c r="G1193" s="29">
        <f t="shared" si="131"/>
        <v>0</v>
      </c>
      <c r="H1193" s="42">
        <f t="shared" si="129"/>
        <v>0</v>
      </c>
      <c r="I1193" s="43">
        <f t="shared" si="132"/>
        <v>0</v>
      </c>
      <c r="J1193" s="42">
        <f t="shared" si="133"/>
        <v>44929</v>
      </c>
      <c r="K1193" s="43">
        <f t="shared" si="134"/>
        <v>0</v>
      </c>
      <c r="L1193">
        <f t="shared" si="135"/>
        <v>126</v>
      </c>
      <c r="M1193">
        <f>IF($G1193="","",COUNTIF($G$3:$G1193, $G1193))</f>
        <v>1124</v>
      </c>
      <c r="N1193">
        <f t="shared" si="130"/>
        <v>1250</v>
      </c>
      <c r="O1193"/>
      <c r="P1193"/>
      <c r="Q1193"/>
    </row>
    <row r="1194" spans="2:17">
      <c r="B1194" s="30">
        <f>資料貼入!A1194</f>
        <v>44930</v>
      </c>
      <c r="C1194" s="38">
        <f>資料貼入!A1194</f>
        <v>44930</v>
      </c>
      <c r="D1194" s="29">
        <f>資料貼入!B1194</f>
        <v>-67800</v>
      </c>
      <c r="E1194" s="29" cm="1">
        <f t="array" ref="E1194">MovingDayDD($D$3:D1194)</f>
        <v>-338149.31999999844</v>
      </c>
      <c r="F1194" s="29">
        <f>IF(OR(C1194&gt;總表!$B$30,C1194=0),0,IF(E1194=0,0,1+F1193))</f>
        <v>49</v>
      </c>
      <c r="G1194" s="29">
        <f t="shared" si="131"/>
        <v>0</v>
      </c>
      <c r="H1194" s="42">
        <f t="shared" si="129"/>
        <v>0</v>
      </c>
      <c r="I1194" s="43">
        <f t="shared" si="132"/>
        <v>0</v>
      </c>
      <c r="J1194" s="42">
        <f t="shared" si="133"/>
        <v>44930</v>
      </c>
      <c r="K1194" s="43">
        <f t="shared" si="134"/>
        <v>0</v>
      </c>
      <c r="L1194">
        <f t="shared" si="135"/>
        <v>126</v>
      </c>
      <c r="M1194">
        <f>IF($G1194="","",COUNTIF($G$3:$G1194, $G1194))</f>
        <v>1125</v>
      </c>
      <c r="N1194">
        <f t="shared" si="130"/>
        <v>1251</v>
      </c>
      <c r="O1194"/>
      <c r="P1194"/>
      <c r="Q1194"/>
    </row>
    <row r="1195" spans="2:17">
      <c r="B1195" s="30">
        <f>資料貼入!A1195</f>
        <v>44931</v>
      </c>
      <c r="C1195" s="38">
        <f>資料貼入!A1195</f>
        <v>44931</v>
      </c>
      <c r="D1195" s="29">
        <f>資料貼入!B1195</f>
        <v>49125.850000000006</v>
      </c>
      <c r="E1195" s="29" cm="1">
        <f t="array" ref="E1195">MovingDayDD($D$3:D1195)</f>
        <v>-289023.46999999881</v>
      </c>
      <c r="F1195" s="29">
        <f>IF(OR(C1195&gt;總表!$B$30,C1195=0),0,IF(E1195=0,0,1+F1194))</f>
        <v>50</v>
      </c>
      <c r="G1195" s="29">
        <f t="shared" si="131"/>
        <v>0</v>
      </c>
      <c r="H1195" s="42">
        <f t="shared" si="129"/>
        <v>0</v>
      </c>
      <c r="I1195" s="43">
        <f t="shared" si="132"/>
        <v>0</v>
      </c>
      <c r="J1195" s="42">
        <f t="shared" si="133"/>
        <v>44931</v>
      </c>
      <c r="K1195" s="43">
        <f t="shared" si="134"/>
        <v>0</v>
      </c>
      <c r="L1195">
        <f t="shared" si="135"/>
        <v>126</v>
      </c>
      <c r="M1195">
        <f>IF($G1195="","",COUNTIF($G$3:$G1195, $G1195))</f>
        <v>1126</v>
      </c>
      <c r="N1195">
        <f t="shared" si="130"/>
        <v>1252</v>
      </c>
      <c r="O1195"/>
      <c r="P1195"/>
      <c r="Q1195"/>
    </row>
    <row r="1196" spans="2:17">
      <c r="B1196" s="30">
        <f>資料貼入!A1196</f>
        <v>44932</v>
      </c>
      <c r="C1196" s="38">
        <f>資料貼入!A1196</f>
        <v>44932</v>
      </c>
      <c r="D1196" s="29">
        <f>資料貼入!B1196</f>
        <v>85800</v>
      </c>
      <c r="E1196" s="29" cm="1">
        <f t="array" ref="E1196">MovingDayDD($D$3:D1196)</f>
        <v>-203223.46999999881</v>
      </c>
      <c r="F1196" s="29">
        <f>IF(OR(C1196&gt;總表!$B$30,C1196=0),0,IF(E1196=0,0,1+F1195))</f>
        <v>51</v>
      </c>
      <c r="G1196" s="29">
        <f t="shared" si="131"/>
        <v>0</v>
      </c>
      <c r="H1196" s="42">
        <f t="shared" si="129"/>
        <v>0</v>
      </c>
      <c r="I1196" s="43">
        <f t="shared" si="132"/>
        <v>0</v>
      </c>
      <c r="J1196" s="42">
        <f t="shared" si="133"/>
        <v>44932</v>
      </c>
      <c r="K1196" s="43">
        <f t="shared" si="134"/>
        <v>0</v>
      </c>
      <c r="L1196">
        <f t="shared" si="135"/>
        <v>126</v>
      </c>
      <c r="M1196">
        <f>IF($G1196="","",COUNTIF($G$3:$G1196, $G1196))</f>
        <v>1127</v>
      </c>
      <c r="N1196">
        <f t="shared" si="130"/>
        <v>1253</v>
      </c>
      <c r="O1196"/>
      <c r="P1196"/>
      <c r="Q1196"/>
    </row>
    <row r="1197" spans="2:17">
      <c r="B1197" s="30">
        <f>資料貼入!A1197</f>
        <v>44933</v>
      </c>
      <c r="C1197" s="38">
        <f>資料貼入!A1197</f>
        <v>44933</v>
      </c>
      <c r="D1197" s="29">
        <f>資料貼入!B1197</f>
        <v>0</v>
      </c>
      <c r="E1197" s="29" cm="1">
        <f t="array" ref="E1197">MovingDayDD($D$3:D1197)</f>
        <v>-203223.46999999881</v>
      </c>
      <c r="F1197" s="29">
        <f>IF(OR(C1197&gt;總表!$B$30,C1197=0),0,IF(E1197=0,0,1+F1196))</f>
        <v>52</v>
      </c>
      <c r="G1197" s="29">
        <f t="shared" si="131"/>
        <v>0</v>
      </c>
      <c r="H1197" s="42">
        <f t="shared" si="129"/>
        <v>0</v>
      </c>
      <c r="I1197" s="43">
        <f t="shared" si="132"/>
        <v>0</v>
      </c>
      <c r="J1197" s="42">
        <f t="shared" si="133"/>
        <v>44933</v>
      </c>
      <c r="K1197" s="43">
        <f t="shared" si="134"/>
        <v>0</v>
      </c>
      <c r="L1197">
        <f t="shared" si="135"/>
        <v>126</v>
      </c>
      <c r="M1197">
        <f>IF($G1197="","",COUNTIF($G$3:$G1197, $G1197))</f>
        <v>1128</v>
      </c>
      <c r="N1197">
        <f t="shared" si="130"/>
        <v>1254</v>
      </c>
      <c r="O1197"/>
      <c r="P1197"/>
      <c r="Q1197"/>
    </row>
    <row r="1198" spans="2:17">
      <c r="B1198" s="30">
        <f>資料貼入!A1198</f>
        <v>44934</v>
      </c>
      <c r="C1198" s="38">
        <f>資料貼入!A1198</f>
        <v>44934</v>
      </c>
      <c r="D1198" s="29">
        <f>資料貼入!B1198</f>
        <v>0</v>
      </c>
      <c r="E1198" s="29" cm="1">
        <f t="array" ref="E1198">MovingDayDD($D$3:D1198)</f>
        <v>-203223.46999999881</v>
      </c>
      <c r="F1198" s="29">
        <f>IF(OR(C1198&gt;總表!$B$30,C1198=0),0,IF(E1198=0,0,1+F1197))</f>
        <v>53</v>
      </c>
      <c r="G1198" s="29">
        <f t="shared" si="131"/>
        <v>53</v>
      </c>
      <c r="H1198" s="42">
        <f t="shared" si="129"/>
        <v>44934</v>
      </c>
      <c r="I1198" s="43">
        <f t="shared" si="132"/>
        <v>53</v>
      </c>
      <c r="J1198" s="42">
        <f t="shared" si="133"/>
        <v>44934</v>
      </c>
      <c r="K1198" s="43">
        <f t="shared" si="134"/>
        <v>53</v>
      </c>
      <c r="L1198">
        <f t="shared" si="135"/>
        <v>10</v>
      </c>
      <c r="M1198">
        <f>IF($G1198="","",COUNTIF($G$3:$G1198, $G1198))</f>
        <v>1</v>
      </c>
      <c r="N1198">
        <f t="shared" si="130"/>
        <v>11</v>
      </c>
      <c r="O1198"/>
      <c r="P1198"/>
      <c r="Q1198"/>
    </row>
    <row r="1199" spans="2:17">
      <c r="B1199" s="30">
        <f>資料貼入!A1199</f>
        <v>44935</v>
      </c>
      <c r="C1199" s="38">
        <f>資料貼入!A1199</f>
        <v>44935</v>
      </c>
      <c r="D1199" s="29">
        <f>資料貼入!B1199</f>
        <v>469267.5</v>
      </c>
      <c r="E1199" s="29" cm="1">
        <f t="array" ref="E1199">MovingDayDD($D$3:D1199)</f>
        <v>0</v>
      </c>
      <c r="F1199" s="29">
        <f>IF(OR(C1199&gt;總表!$B$30,C1199=0),0,IF(E1199=0,0,1+F1198))</f>
        <v>0</v>
      </c>
      <c r="G1199" s="29">
        <f t="shared" si="131"/>
        <v>0</v>
      </c>
      <c r="H1199" s="42">
        <f t="shared" si="129"/>
        <v>0</v>
      </c>
      <c r="I1199" s="43">
        <f t="shared" si="132"/>
        <v>0</v>
      </c>
      <c r="J1199" s="42">
        <f t="shared" si="133"/>
        <v>0</v>
      </c>
      <c r="K1199" s="43">
        <f t="shared" si="134"/>
        <v>0</v>
      </c>
      <c r="L1199">
        <f t="shared" si="135"/>
        <v>126</v>
      </c>
      <c r="M1199">
        <f>IF($G1199="","",COUNTIF($G$3:$G1199, $G1199))</f>
        <v>1129</v>
      </c>
      <c r="N1199">
        <f t="shared" si="130"/>
        <v>1255</v>
      </c>
      <c r="O1199"/>
      <c r="P1199"/>
      <c r="Q1199"/>
    </row>
    <row r="1200" spans="2:17">
      <c r="B1200" s="30">
        <f>資料貼入!A1200</f>
        <v>44936</v>
      </c>
      <c r="C1200" s="38">
        <f>資料貼入!A1200</f>
        <v>44936</v>
      </c>
      <c r="D1200" s="29">
        <f>資料貼入!B1200</f>
        <v>15312.9</v>
      </c>
      <c r="E1200" s="29" cm="1">
        <f t="array" ref="E1200">MovingDayDD($D$3:D1200)</f>
        <v>0</v>
      </c>
      <c r="F1200" s="29">
        <f>IF(OR(C1200&gt;總表!$B$30,C1200=0),0,IF(E1200=0,0,1+F1199))</f>
        <v>0</v>
      </c>
      <c r="G1200" s="29">
        <f t="shared" si="131"/>
        <v>0</v>
      </c>
      <c r="H1200" s="42">
        <f t="shared" si="129"/>
        <v>0</v>
      </c>
      <c r="I1200" s="43">
        <f t="shared" si="132"/>
        <v>0</v>
      </c>
      <c r="J1200" s="42">
        <f t="shared" si="133"/>
        <v>0</v>
      </c>
      <c r="K1200" s="43">
        <f t="shared" si="134"/>
        <v>0</v>
      </c>
      <c r="L1200">
        <f t="shared" si="135"/>
        <v>126</v>
      </c>
      <c r="M1200">
        <f>IF($G1200="","",COUNTIF($G$3:$G1200, $G1200))</f>
        <v>1130</v>
      </c>
      <c r="N1200">
        <f t="shared" si="130"/>
        <v>1256</v>
      </c>
      <c r="O1200"/>
      <c r="P1200"/>
      <c r="Q1200"/>
    </row>
    <row r="1201" spans="2:17">
      <c r="B1201" s="30">
        <f>資料貼入!A1201</f>
        <v>44937</v>
      </c>
      <c r="C1201" s="38">
        <f>資料貼入!A1201</f>
        <v>44937</v>
      </c>
      <c r="D1201" s="29">
        <f>資料貼入!B1201</f>
        <v>-19789.95</v>
      </c>
      <c r="E1201" s="29" cm="1">
        <f t="array" ref="E1201">MovingDayDD($D$3:D1201)</f>
        <v>-19789.949999999255</v>
      </c>
      <c r="F1201" s="29">
        <f>IF(OR(C1201&gt;總表!$B$30,C1201=0),0,IF(E1201=0,0,1+F1200))</f>
        <v>1</v>
      </c>
      <c r="G1201" s="29">
        <f t="shared" si="131"/>
        <v>0</v>
      </c>
      <c r="H1201" s="42">
        <f t="shared" si="129"/>
        <v>0</v>
      </c>
      <c r="I1201" s="43">
        <f t="shared" si="132"/>
        <v>0</v>
      </c>
      <c r="J1201" s="42">
        <f t="shared" si="133"/>
        <v>44937</v>
      </c>
      <c r="K1201" s="43">
        <f t="shared" si="134"/>
        <v>0</v>
      </c>
      <c r="L1201">
        <f t="shared" si="135"/>
        <v>126</v>
      </c>
      <c r="M1201">
        <f>IF($G1201="","",COUNTIF($G$3:$G1201, $G1201))</f>
        <v>1131</v>
      </c>
      <c r="N1201">
        <f t="shared" si="130"/>
        <v>1257</v>
      </c>
      <c r="O1201"/>
      <c r="P1201"/>
      <c r="Q1201"/>
    </row>
    <row r="1202" spans="2:17">
      <c r="B1202" s="30">
        <f>資料貼入!A1202</f>
        <v>44938</v>
      </c>
      <c r="C1202" s="38">
        <f>資料貼入!A1202</f>
        <v>44938</v>
      </c>
      <c r="D1202" s="29">
        <f>資料貼入!B1202</f>
        <v>-19185.870000000003</v>
      </c>
      <c r="E1202" s="29" cm="1">
        <f t="array" ref="E1202">MovingDayDD($D$3:D1202)</f>
        <v>-38975.819999998435</v>
      </c>
      <c r="F1202" s="29">
        <f>IF(OR(C1202&gt;總表!$B$30,C1202=0),0,IF(E1202=0,0,1+F1201))</f>
        <v>2</v>
      </c>
      <c r="G1202" s="29">
        <f t="shared" si="131"/>
        <v>2</v>
      </c>
      <c r="H1202" s="42">
        <f t="shared" si="129"/>
        <v>0</v>
      </c>
      <c r="I1202" s="43">
        <f t="shared" si="132"/>
        <v>2</v>
      </c>
      <c r="J1202" s="42">
        <f t="shared" si="133"/>
        <v>44938</v>
      </c>
      <c r="K1202" s="43">
        <f t="shared" si="134"/>
        <v>2</v>
      </c>
      <c r="L1202">
        <f t="shared" si="135"/>
        <v>91</v>
      </c>
      <c r="M1202">
        <f>IF($G1202="","",COUNTIF($G$3:$G1202, $G1202))</f>
        <v>8</v>
      </c>
      <c r="N1202">
        <f t="shared" si="130"/>
        <v>99</v>
      </c>
      <c r="O1202"/>
      <c r="P1202"/>
      <c r="Q1202"/>
    </row>
    <row r="1203" spans="2:17">
      <c r="B1203" s="30">
        <f>資料貼入!A1203</f>
        <v>44939</v>
      </c>
      <c r="C1203" s="38">
        <f>資料貼入!A1203</f>
        <v>44939</v>
      </c>
      <c r="D1203" s="29">
        <f>資料貼入!B1203</f>
        <v>90811.13</v>
      </c>
      <c r="E1203" s="29" cm="1">
        <f t="array" ref="E1203">MovingDayDD($D$3:D1203)</f>
        <v>0</v>
      </c>
      <c r="F1203" s="29">
        <f>IF(OR(C1203&gt;總表!$B$30,C1203=0),0,IF(E1203=0,0,1+F1202))</f>
        <v>0</v>
      </c>
      <c r="G1203" s="29">
        <f t="shared" si="131"/>
        <v>0</v>
      </c>
      <c r="H1203" s="42">
        <f t="shared" si="129"/>
        <v>0</v>
      </c>
      <c r="I1203" s="43">
        <f t="shared" si="132"/>
        <v>0</v>
      </c>
      <c r="J1203" s="42">
        <f t="shared" si="133"/>
        <v>0</v>
      </c>
      <c r="K1203" s="43">
        <f t="shared" si="134"/>
        <v>0</v>
      </c>
      <c r="L1203">
        <f t="shared" si="135"/>
        <v>126</v>
      </c>
      <c r="M1203">
        <f>IF($G1203="","",COUNTIF($G$3:$G1203, $G1203))</f>
        <v>1132</v>
      </c>
      <c r="N1203">
        <f t="shared" si="130"/>
        <v>1258</v>
      </c>
      <c r="O1203"/>
      <c r="P1203"/>
      <c r="Q1203"/>
    </row>
    <row r="1204" spans="2:17">
      <c r="B1204" s="30">
        <f>資料貼入!A1204</f>
        <v>44940</v>
      </c>
      <c r="C1204" s="38">
        <f>資料貼入!A1204</f>
        <v>44940</v>
      </c>
      <c r="D1204" s="29">
        <f>資料貼入!B1204</f>
        <v>0</v>
      </c>
      <c r="E1204" s="29" cm="1">
        <f t="array" ref="E1204">MovingDayDD($D$3:D1204)</f>
        <v>0</v>
      </c>
      <c r="F1204" s="29">
        <f>IF(OR(C1204&gt;總表!$B$30,C1204=0),0,IF(E1204=0,0,1+F1203))</f>
        <v>0</v>
      </c>
      <c r="G1204" s="29">
        <f t="shared" si="131"/>
        <v>0</v>
      </c>
      <c r="H1204" s="42">
        <f t="shared" si="129"/>
        <v>0</v>
      </c>
      <c r="I1204" s="43">
        <f t="shared" si="132"/>
        <v>0</v>
      </c>
      <c r="J1204" s="42">
        <f t="shared" si="133"/>
        <v>0</v>
      </c>
      <c r="K1204" s="43">
        <f t="shared" si="134"/>
        <v>0</v>
      </c>
      <c r="L1204">
        <f t="shared" si="135"/>
        <v>126</v>
      </c>
      <c r="M1204">
        <f>IF($G1204="","",COUNTIF($G$3:$G1204, $G1204))</f>
        <v>1133</v>
      </c>
      <c r="N1204">
        <f t="shared" si="130"/>
        <v>1259</v>
      </c>
      <c r="O1204"/>
      <c r="P1204"/>
      <c r="Q1204"/>
    </row>
    <row r="1205" spans="2:17">
      <c r="B1205" s="30">
        <f>資料貼入!A1205</f>
        <v>44941</v>
      </c>
      <c r="C1205" s="38">
        <f>資料貼入!A1205</f>
        <v>44941</v>
      </c>
      <c r="D1205" s="29">
        <f>資料貼入!B1205</f>
        <v>0</v>
      </c>
      <c r="E1205" s="29" cm="1">
        <f t="array" ref="E1205">MovingDayDD($D$3:D1205)</f>
        <v>0</v>
      </c>
      <c r="F1205" s="29">
        <f>IF(OR(C1205&gt;總表!$B$30,C1205=0),0,IF(E1205=0,0,1+F1204))</f>
        <v>0</v>
      </c>
      <c r="G1205" s="29">
        <f t="shared" si="131"/>
        <v>0</v>
      </c>
      <c r="H1205" s="42">
        <f t="shared" si="129"/>
        <v>0</v>
      </c>
      <c r="I1205" s="43">
        <f t="shared" si="132"/>
        <v>0</v>
      </c>
      <c r="J1205" s="42">
        <f t="shared" si="133"/>
        <v>0</v>
      </c>
      <c r="K1205" s="43">
        <f t="shared" si="134"/>
        <v>0</v>
      </c>
      <c r="L1205">
        <f t="shared" si="135"/>
        <v>126</v>
      </c>
      <c r="M1205">
        <f>IF($G1205="","",COUNTIF($G$3:$G1205, $G1205))</f>
        <v>1134</v>
      </c>
      <c r="N1205">
        <f t="shared" si="130"/>
        <v>1260</v>
      </c>
      <c r="O1205"/>
      <c r="P1205"/>
      <c r="Q1205"/>
    </row>
    <row r="1206" spans="2:17">
      <c r="B1206" s="30">
        <f>資料貼入!A1206</f>
        <v>44942</v>
      </c>
      <c r="C1206" s="38">
        <f>資料貼入!A1206</f>
        <v>44942</v>
      </c>
      <c r="D1206" s="29">
        <f>資料貼入!B1206</f>
        <v>9310.6199999999953</v>
      </c>
      <c r="E1206" s="29" cm="1">
        <f t="array" ref="E1206">MovingDayDD($D$3:D1206)</f>
        <v>0</v>
      </c>
      <c r="F1206" s="29">
        <f>IF(OR(C1206&gt;總表!$B$30,C1206=0),0,IF(E1206=0,0,1+F1205))</f>
        <v>0</v>
      </c>
      <c r="G1206" s="29">
        <f t="shared" si="131"/>
        <v>0</v>
      </c>
      <c r="H1206" s="42">
        <f t="shared" si="129"/>
        <v>0</v>
      </c>
      <c r="I1206" s="43">
        <f t="shared" si="132"/>
        <v>0</v>
      </c>
      <c r="J1206" s="42">
        <f t="shared" si="133"/>
        <v>0</v>
      </c>
      <c r="K1206" s="43">
        <f t="shared" si="134"/>
        <v>0</v>
      </c>
      <c r="L1206">
        <f t="shared" si="135"/>
        <v>126</v>
      </c>
      <c r="M1206">
        <f>IF($G1206="","",COUNTIF($G$3:$G1206, $G1206))</f>
        <v>1135</v>
      </c>
      <c r="N1206">
        <f t="shared" si="130"/>
        <v>1261</v>
      </c>
      <c r="O1206"/>
      <c r="P1206"/>
      <c r="Q1206"/>
    </row>
    <row r="1207" spans="2:17">
      <c r="B1207" s="30">
        <f>資料貼入!A1207</f>
        <v>44943</v>
      </c>
      <c r="C1207" s="38">
        <f>資料貼入!A1207</f>
        <v>44943</v>
      </c>
      <c r="D1207" s="29">
        <f>資料貼入!B1207</f>
        <v>-20096.07</v>
      </c>
      <c r="E1207" s="29" cm="1">
        <f t="array" ref="E1207">MovingDayDD($D$3:D1207)</f>
        <v>-20096.070000000298</v>
      </c>
      <c r="F1207" s="29">
        <f>IF(OR(C1207&gt;總表!$B$30,C1207=0),0,IF(E1207=0,0,1+F1206))</f>
        <v>1</v>
      </c>
      <c r="G1207" s="29">
        <f t="shared" si="131"/>
        <v>0</v>
      </c>
      <c r="H1207" s="42">
        <f t="shared" si="129"/>
        <v>0</v>
      </c>
      <c r="I1207" s="43">
        <f t="shared" si="132"/>
        <v>0</v>
      </c>
      <c r="J1207" s="42">
        <f t="shared" si="133"/>
        <v>44943</v>
      </c>
      <c r="K1207" s="43">
        <f t="shared" si="134"/>
        <v>0</v>
      </c>
      <c r="L1207">
        <f t="shared" si="135"/>
        <v>126</v>
      </c>
      <c r="M1207">
        <f>IF($G1207="","",COUNTIF($G$3:$G1207, $G1207))</f>
        <v>1136</v>
      </c>
      <c r="N1207">
        <f t="shared" si="130"/>
        <v>1262</v>
      </c>
      <c r="O1207"/>
      <c r="P1207"/>
      <c r="Q1207"/>
    </row>
    <row r="1208" spans="2:17">
      <c r="B1208" s="30">
        <f>資料貼入!A1208</f>
        <v>44944</v>
      </c>
      <c r="C1208" s="38">
        <f>資料貼入!A1208</f>
        <v>44944</v>
      </c>
      <c r="D1208" s="29">
        <f>資料貼入!B1208</f>
        <v>0</v>
      </c>
      <c r="E1208" s="29" cm="1">
        <f t="array" ref="E1208">MovingDayDD($D$3:D1208)</f>
        <v>-20096.070000000298</v>
      </c>
      <c r="F1208" s="29">
        <f>IF(OR(C1208&gt;總表!$B$30,C1208=0),0,IF(E1208=0,0,1+F1207))</f>
        <v>2</v>
      </c>
      <c r="G1208" s="29">
        <f t="shared" si="131"/>
        <v>0</v>
      </c>
      <c r="H1208" s="42">
        <f t="shared" si="129"/>
        <v>0</v>
      </c>
      <c r="I1208" s="43">
        <f t="shared" si="132"/>
        <v>0</v>
      </c>
      <c r="J1208" s="42">
        <f t="shared" si="133"/>
        <v>44944</v>
      </c>
      <c r="K1208" s="43">
        <f t="shared" si="134"/>
        <v>0</v>
      </c>
      <c r="L1208">
        <f t="shared" si="135"/>
        <v>126</v>
      </c>
      <c r="M1208">
        <f>IF($G1208="","",COUNTIF($G$3:$G1208, $G1208))</f>
        <v>1137</v>
      </c>
      <c r="N1208">
        <f t="shared" si="130"/>
        <v>1263</v>
      </c>
      <c r="O1208"/>
      <c r="P1208"/>
      <c r="Q1208"/>
    </row>
    <row r="1209" spans="2:17">
      <c r="B1209" s="30">
        <f>資料貼入!A1209</f>
        <v>44945</v>
      </c>
      <c r="C1209" s="38">
        <f>資料貼入!A1209</f>
        <v>44945</v>
      </c>
      <c r="D1209" s="29">
        <f>資料貼入!B1209</f>
        <v>0</v>
      </c>
      <c r="E1209" s="29" cm="1">
        <f t="array" ref="E1209">MovingDayDD($D$3:D1209)</f>
        <v>-20096.070000000298</v>
      </c>
      <c r="F1209" s="29">
        <f>IF(OR(C1209&gt;總表!$B$30,C1209=0),0,IF(E1209=0,0,1+F1208))</f>
        <v>3</v>
      </c>
      <c r="G1209" s="29">
        <f t="shared" si="131"/>
        <v>0</v>
      </c>
      <c r="H1209" s="42">
        <f t="shared" si="129"/>
        <v>0</v>
      </c>
      <c r="I1209" s="43">
        <f t="shared" si="132"/>
        <v>0</v>
      </c>
      <c r="J1209" s="42">
        <f t="shared" si="133"/>
        <v>44945</v>
      </c>
      <c r="K1209" s="43">
        <f t="shared" si="134"/>
        <v>0</v>
      </c>
      <c r="L1209">
        <f t="shared" si="135"/>
        <v>126</v>
      </c>
      <c r="M1209">
        <f>IF($G1209="","",COUNTIF($G$3:$G1209, $G1209))</f>
        <v>1138</v>
      </c>
      <c r="N1209">
        <f t="shared" si="130"/>
        <v>1264</v>
      </c>
      <c r="O1209"/>
      <c r="P1209"/>
      <c r="Q1209"/>
    </row>
    <row r="1210" spans="2:17">
      <c r="B1210" s="30">
        <f>資料貼入!A1210</f>
        <v>44946</v>
      </c>
      <c r="C1210" s="38">
        <f>資料貼入!A1210</f>
        <v>44946</v>
      </c>
      <c r="D1210" s="29">
        <f>資料貼入!B1210</f>
        <v>0</v>
      </c>
      <c r="E1210" s="29" cm="1">
        <f t="array" ref="E1210">MovingDayDD($D$3:D1210)</f>
        <v>-20096.070000000298</v>
      </c>
      <c r="F1210" s="29">
        <f>IF(OR(C1210&gt;總表!$B$30,C1210=0),0,IF(E1210=0,0,1+F1209))</f>
        <v>4</v>
      </c>
      <c r="G1210" s="29">
        <f t="shared" si="131"/>
        <v>0</v>
      </c>
      <c r="H1210" s="42">
        <f t="shared" si="129"/>
        <v>0</v>
      </c>
      <c r="I1210" s="43">
        <f t="shared" si="132"/>
        <v>0</v>
      </c>
      <c r="J1210" s="42">
        <f t="shared" si="133"/>
        <v>44946</v>
      </c>
      <c r="K1210" s="43">
        <f t="shared" si="134"/>
        <v>0</v>
      </c>
      <c r="L1210">
        <f t="shared" si="135"/>
        <v>126</v>
      </c>
      <c r="M1210">
        <f>IF($G1210="","",COUNTIF($G$3:$G1210, $G1210))</f>
        <v>1139</v>
      </c>
      <c r="N1210">
        <f t="shared" si="130"/>
        <v>1265</v>
      </c>
      <c r="O1210"/>
      <c r="P1210"/>
      <c r="Q1210"/>
    </row>
    <row r="1211" spans="2:17">
      <c r="B1211" s="30">
        <f>資料貼入!A1211</f>
        <v>44947</v>
      </c>
      <c r="C1211" s="38">
        <f>資料貼入!A1211</f>
        <v>44947</v>
      </c>
      <c r="D1211" s="29">
        <f>資料貼入!B1211</f>
        <v>0</v>
      </c>
      <c r="E1211" s="29" cm="1">
        <f t="array" ref="E1211">MovingDayDD($D$3:D1211)</f>
        <v>-20096.070000000298</v>
      </c>
      <c r="F1211" s="29">
        <f>IF(OR(C1211&gt;總表!$B$30,C1211=0),0,IF(E1211=0,0,1+F1210))</f>
        <v>5</v>
      </c>
      <c r="G1211" s="29">
        <f t="shared" si="131"/>
        <v>0</v>
      </c>
      <c r="H1211" s="42">
        <f t="shared" si="129"/>
        <v>0</v>
      </c>
      <c r="I1211" s="43">
        <f t="shared" si="132"/>
        <v>0</v>
      </c>
      <c r="J1211" s="42">
        <f t="shared" si="133"/>
        <v>44947</v>
      </c>
      <c r="K1211" s="43">
        <f t="shared" si="134"/>
        <v>0</v>
      </c>
      <c r="L1211">
        <f t="shared" si="135"/>
        <v>126</v>
      </c>
      <c r="M1211">
        <f>IF($G1211="","",COUNTIF($G$3:$G1211, $G1211))</f>
        <v>1140</v>
      </c>
      <c r="N1211">
        <f t="shared" si="130"/>
        <v>1266</v>
      </c>
      <c r="O1211"/>
      <c r="P1211"/>
      <c r="Q1211"/>
    </row>
    <row r="1212" spans="2:17">
      <c r="B1212" s="30">
        <f>資料貼入!A1212</f>
        <v>44948</v>
      </c>
      <c r="C1212" s="38">
        <f>資料貼入!A1212</f>
        <v>44948</v>
      </c>
      <c r="D1212" s="29">
        <f>資料貼入!B1212</f>
        <v>0</v>
      </c>
      <c r="E1212" s="29" cm="1">
        <f t="array" ref="E1212">MovingDayDD($D$3:D1212)</f>
        <v>-20096.070000000298</v>
      </c>
      <c r="F1212" s="29">
        <f>IF(OR(C1212&gt;總表!$B$30,C1212=0),0,IF(E1212=0,0,1+F1211))</f>
        <v>6</v>
      </c>
      <c r="G1212" s="29">
        <f t="shared" si="131"/>
        <v>0</v>
      </c>
      <c r="H1212" s="42">
        <f t="shared" si="129"/>
        <v>0</v>
      </c>
      <c r="I1212" s="43">
        <f t="shared" si="132"/>
        <v>0</v>
      </c>
      <c r="J1212" s="42">
        <f t="shared" si="133"/>
        <v>44948</v>
      </c>
      <c r="K1212" s="43">
        <f t="shared" si="134"/>
        <v>0</v>
      </c>
      <c r="L1212">
        <f t="shared" si="135"/>
        <v>126</v>
      </c>
      <c r="M1212">
        <f>IF($G1212="","",COUNTIF($G$3:$G1212, $G1212))</f>
        <v>1141</v>
      </c>
      <c r="N1212">
        <f t="shared" si="130"/>
        <v>1267</v>
      </c>
      <c r="O1212"/>
      <c r="P1212"/>
      <c r="Q1212"/>
    </row>
    <row r="1213" spans="2:17">
      <c r="B1213" s="30">
        <f>資料貼入!A1213</f>
        <v>44949</v>
      </c>
      <c r="C1213" s="38">
        <f>資料貼入!A1213</f>
        <v>44949</v>
      </c>
      <c r="D1213" s="29">
        <f>資料貼入!B1213</f>
        <v>0</v>
      </c>
      <c r="E1213" s="29" cm="1">
        <f t="array" ref="E1213">MovingDayDD($D$3:D1213)</f>
        <v>-20096.070000000298</v>
      </c>
      <c r="F1213" s="29">
        <f>IF(OR(C1213&gt;總表!$B$30,C1213=0),0,IF(E1213=0,0,1+F1212))</f>
        <v>7</v>
      </c>
      <c r="G1213" s="29">
        <f t="shared" si="131"/>
        <v>0</v>
      </c>
      <c r="H1213" s="42">
        <f t="shared" si="129"/>
        <v>0</v>
      </c>
      <c r="I1213" s="43">
        <f t="shared" si="132"/>
        <v>0</v>
      </c>
      <c r="J1213" s="42">
        <f t="shared" si="133"/>
        <v>44949</v>
      </c>
      <c r="K1213" s="43">
        <f t="shared" si="134"/>
        <v>0</v>
      </c>
      <c r="L1213">
        <f t="shared" si="135"/>
        <v>126</v>
      </c>
      <c r="M1213">
        <f>IF($G1213="","",COUNTIF($G$3:$G1213, $G1213))</f>
        <v>1142</v>
      </c>
      <c r="N1213">
        <f t="shared" si="130"/>
        <v>1268</v>
      </c>
      <c r="O1213"/>
      <c r="P1213"/>
      <c r="Q1213"/>
    </row>
    <row r="1214" spans="2:17">
      <c r="B1214" s="30">
        <f>資料貼入!A1214</f>
        <v>44950</v>
      </c>
      <c r="C1214" s="38">
        <f>資料貼入!A1214</f>
        <v>44950</v>
      </c>
      <c r="D1214" s="29">
        <f>資料貼入!B1214</f>
        <v>0</v>
      </c>
      <c r="E1214" s="29" cm="1">
        <f t="array" ref="E1214">MovingDayDD($D$3:D1214)</f>
        <v>-20096.070000000298</v>
      </c>
      <c r="F1214" s="29">
        <f>IF(OR(C1214&gt;總表!$B$30,C1214=0),0,IF(E1214=0,0,1+F1213))</f>
        <v>8</v>
      </c>
      <c r="G1214" s="29">
        <f t="shared" si="131"/>
        <v>0</v>
      </c>
      <c r="H1214" s="42">
        <f t="shared" si="129"/>
        <v>0</v>
      </c>
      <c r="I1214" s="43">
        <f t="shared" si="132"/>
        <v>0</v>
      </c>
      <c r="J1214" s="42">
        <f t="shared" si="133"/>
        <v>44950</v>
      </c>
      <c r="K1214" s="43">
        <f t="shared" si="134"/>
        <v>0</v>
      </c>
      <c r="L1214">
        <f t="shared" si="135"/>
        <v>126</v>
      </c>
      <c r="M1214">
        <f>IF($G1214="","",COUNTIF($G$3:$G1214, $G1214))</f>
        <v>1143</v>
      </c>
      <c r="N1214">
        <f t="shared" si="130"/>
        <v>1269</v>
      </c>
      <c r="O1214"/>
      <c r="P1214"/>
      <c r="Q1214"/>
    </row>
    <row r="1215" spans="2:17">
      <c r="B1215" s="30">
        <f>資料貼入!A1215</f>
        <v>44951</v>
      </c>
      <c r="C1215" s="38">
        <f>資料貼入!A1215</f>
        <v>44951</v>
      </c>
      <c r="D1215" s="29">
        <f>資料貼入!B1215</f>
        <v>0</v>
      </c>
      <c r="E1215" s="29" cm="1">
        <f t="array" ref="E1215">MovingDayDD($D$3:D1215)</f>
        <v>-20096.070000000298</v>
      </c>
      <c r="F1215" s="29">
        <f>IF(OR(C1215&gt;總表!$B$30,C1215=0),0,IF(E1215=0,0,1+F1214))</f>
        <v>9</v>
      </c>
      <c r="G1215" s="29">
        <f t="shared" si="131"/>
        <v>0</v>
      </c>
      <c r="H1215" s="42">
        <f t="shared" si="129"/>
        <v>0</v>
      </c>
      <c r="I1215" s="43">
        <f t="shared" si="132"/>
        <v>0</v>
      </c>
      <c r="J1215" s="42">
        <f t="shared" si="133"/>
        <v>44951</v>
      </c>
      <c r="K1215" s="43">
        <f t="shared" si="134"/>
        <v>0</v>
      </c>
      <c r="L1215">
        <f t="shared" si="135"/>
        <v>126</v>
      </c>
      <c r="M1215">
        <f>IF($G1215="","",COUNTIF($G$3:$G1215, $G1215))</f>
        <v>1144</v>
      </c>
      <c r="N1215">
        <f t="shared" si="130"/>
        <v>1270</v>
      </c>
      <c r="O1215"/>
      <c r="P1215"/>
      <c r="Q1215"/>
    </row>
    <row r="1216" spans="2:17">
      <c r="B1216" s="30">
        <f>資料貼入!A1216</f>
        <v>44952</v>
      </c>
      <c r="C1216" s="38">
        <f>資料貼入!A1216</f>
        <v>44952</v>
      </c>
      <c r="D1216" s="29">
        <f>資料貼入!B1216</f>
        <v>0</v>
      </c>
      <c r="E1216" s="29" cm="1">
        <f t="array" ref="E1216">MovingDayDD($D$3:D1216)</f>
        <v>-20096.070000000298</v>
      </c>
      <c r="F1216" s="29">
        <f>IF(OR(C1216&gt;總表!$B$30,C1216=0),0,IF(E1216=0,0,1+F1215))</f>
        <v>10</v>
      </c>
      <c r="G1216" s="29">
        <f t="shared" si="131"/>
        <v>0</v>
      </c>
      <c r="H1216" s="42">
        <f t="shared" si="129"/>
        <v>0</v>
      </c>
      <c r="I1216" s="43">
        <f t="shared" si="132"/>
        <v>0</v>
      </c>
      <c r="J1216" s="42">
        <f t="shared" si="133"/>
        <v>44952</v>
      </c>
      <c r="K1216" s="43">
        <f t="shared" si="134"/>
        <v>0</v>
      </c>
      <c r="L1216">
        <f t="shared" si="135"/>
        <v>126</v>
      </c>
      <c r="M1216">
        <f>IF($G1216="","",COUNTIF($G$3:$G1216, $G1216))</f>
        <v>1145</v>
      </c>
      <c r="N1216">
        <f t="shared" si="130"/>
        <v>1271</v>
      </c>
      <c r="O1216"/>
      <c r="P1216"/>
      <c r="Q1216"/>
    </row>
    <row r="1217" spans="2:17">
      <c r="B1217" s="30">
        <f>資料貼入!A1217</f>
        <v>44953</v>
      </c>
      <c r="C1217" s="38">
        <f>資料貼入!A1217</f>
        <v>44953</v>
      </c>
      <c r="D1217" s="29">
        <f>資料貼入!B1217</f>
        <v>0</v>
      </c>
      <c r="E1217" s="29" cm="1">
        <f t="array" ref="E1217">MovingDayDD($D$3:D1217)</f>
        <v>-20096.070000000298</v>
      </c>
      <c r="F1217" s="29">
        <f>IF(OR(C1217&gt;總表!$B$30,C1217=0),0,IF(E1217=0,0,1+F1216))</f>
        <v>11</v>
      </c>
      <c r="G1217" s="29">
        <f t="shared" si="131"/>
        <v>0</v>
      </c>
      <c r="H1217" s="42">
        <f t="shared" si="129"/>
        <v>0</v>
      </c>
      <c r="I1217" s="43">
        <f t="shared" si="132"/>
        <v>0</v>
      </c>
      <c r="J1217" s="42">
        <f t="shared" si="133"/>
        <v>44953</v>
      </c>
      <c r="K1217" s="43">
        <f t="shared" si="134"/>
        <v>0</v>
      </c>
      <c r="L1217">
        <f t="shared" si="135"/>
        <v>126</v>
      </c>
      <c r="M1217">
        <f>IF($G1217="","",COUNTIF($G$3:$G1217, $G1217))</f>
        <v>1146</v>
      </c>
      <c r="N1217">
        <f t="shared" si="130"/>
        <v>1272</v>
      </c>
      <c r="O1217"/>
      <c r="P1217"/>
      <c r="Q1217"/>
    </row>
    <row r="1218" spans="2:17">
      <c r="B1218" s="30">
        <f>資料貼入!A1218</f>
        <v>44954</v>
      </c>
      <c r="C1218" s="38">
        <f>資料貼入!A1218</f>
        <v>44954</v>
      </c>
      <c r="D1218" s="29">
        <f>資料貼入!B1218</f>
        <v>0</v>
      </c>
      <c r="E1218" s="29" cm="1">
        <f t="array" ref="E1218">MovingDayDD($D$3:D1218)</f>
        <v>-20096.070000000298</v>
      </c>
      <c r="F1218" s="29">
        <f>IF(OR(C1218&gt;總表!$B$30,C1218=0),0,IF(E1218=0,0,1+F1217))</f>
        <v>12</v>
      </c>
      <c r="G1218" s="29">
        <f t="shared" si="131"/>
        <v>0</v>
      </c>
      <c r="H1218" s="42">
        <f t="shared" si="129"/>
        <v>0</v>
      </c>
      <c r="I1218" s="43">
        <f t="shared" si="132"/>
        <v>0</v>
      </c>
      <c r="J1218" s="42">
        <f t="shared" si="133"/>
        <v>44954</v>
      </c>
      <c r="K1218" s="43">
        <f t="shared" si="134"/>
        <v>0</v>
      </c>
      <c r="L1218">
        <f t="shared" si="135"/>
        <v>126</v>
      </c>
      <c r="M1218">
        <f>IF($G1218="","",COUNTIF($G$3:$G1218, $G1218))</f>
        <v>1147</v>
      </c>
      <c r="N1218">
        <f t="shared" si="130"/>
        <v>1273</v>
      </c>
      <c r="O1218"/>
      <c r="P1218"/>
      <c r="Q1218"/>
    </row>
    <row r="1219" spans="2:17">
      <c r="B1219" s="30">
        <f>資料貼入!A1219</f>
        <v>44955</v>
      </c>
      <c r="C1219" s="38">
        <f>資料貼入!A1219</f>
        <v>44955</v>
      </c>
      <c r="D1219" s="29">
        <f>資料貼入!B1219</f>
        <v>0</v>
      </c>
      <c r="E1219" s="29" cm="1">
        <f t="array" ref="E1219">MovingDayDD($D$3:D1219)</f>
        <v>-20096.070000000298</v>
      </c>
      <c r="F1219" s="29">
        <f>IF(OR(C1219&gt;總表!$B$30,C1219=0),0,IF(E1219=0,0,1+F1218))</f>
        <v>13</v>
      </c>
      <c r="G1219" s="29">
        <f t="shared" si="131"/>
        <v>13</v>
      </c>
      <c r="H1219" s="42">
        <f t="shared" ref="H1219:H1282" si="136">IF(G1219&gt;$V$1,B1219,0)</f>
        <v>0</v>
      </c>
      <c r="I1219" s="43">
        <f t="shared" si="132"/>
        <v>13</v>
      </c>
      <c r="J1219" s="42">
        <f t="shared" si="133"/>
        <v>44955</v>
      </c>
      <c r="K1219" s="43">
        <f t="shared" si="134"/>
        <v>13</v>
      </c>
      <c r="L1219">
        <f t="shared" si="135"/>
        <v>38</v>
      </c>
      <c r="M1219">
        <f>IF($G1219="","",COUNTIF($G$3:$G1219, $G1219))</f>
        <v>2</v>
      </c>
      <c r="N1219">
        <f t="shared" ref="N1219:N1282" si="137">IF($G1219="","",L1219+M1219)</f>
        <v>40</v>
      </c>
      <c r="O1219"/>
      <c r="P1219"/>
      <c r="Q1219"/>
    </row>
    <row r="1220" spans="2:17">
      <c r="B1220" s="30">
        <f>資料貼入!A1220</f>
        <v>44956</v>
      </c>
      <c r="C1220" s="38">
        <f>資料貼入!A1220</f>
        <v>44956</v>
      </c>
      <c r="D1220" s="29">
        <f>資料貼入!B1220</f>
        <v>176793.22999999998</v>
      </c>
      <c r="E1220" s="29" cm="1">
        <f t="array" ref="E1220">MovingDayDD($D$3:D1220)</f>
        <v>0</v>
      </c>
      <c r="F1220" s="29">
        <f>IF(OR(C1220&gt;總表!$B$30,C1220=0),0,IF(E1220=0,0,1+F1219))</f>
        <v>0</v>
      </c>
      <c r="G1220" s="29">
        <f t="shared" ref="G1220:G1283" si="138">IF(F1221=0,F1220,0)</f>
        <v>0</v>
      </c>
      <c r="H1220" s="42">
        <f t="shared" si="136"/>
        <v>0</v>
      </c>
      <c r="I1220" s="43">
        <f t="shared" ref="I1220:I1283" si="139">G1220</f>
        <v>0</v>
      </c>
      <c r="J1220" s="42">
        <f t="shared" ref="J1220:J1283" si="140">IF(F1220=0,0,B1220)</f>
        <v>0</v>
      </c>
      <c r="K1220" s="43">
        <f t="shared" ref="K1220:K1283" si="141">G1220</f>
        <v>0</v>
      </c>
      <c r="L1220">
        <f t="shared" ref="L1220:L1283" si="142">IF($G1220="","",COUNTIF($G$3:$G$4053, "&gt;" &amp; $G1220))</f>
        <v>126</v>
      </c>
      <c r="M1220">
        <f>IF($G1220="","",COUNTIF($G$3:$G1220, $G1220))</f>
        <v>1148</v>
      </c>
      <c r="N1220">
        <f t="shared" si="137"/>
        <v>1274</v>
      </c>
      <c r="O1220"/>
      <c r="P1220"/>
      <c r="Q1220"/>
    </row>
    <row r="1221" spans="2:17">
      <c r="B1221" s="30">
        <f>資料貼入!A1221</f>
        <v>44957</v>
      </c>
      <c r="C1221" s="38">
        <f>資料貼入!A1221</f>
        <v>44957</v>
      </c>
      <c r="D1221" s="29">
        <f>資料貼入!B1221</f>
        <v>33600</v>
      </c>
      <c r="E1221" s="29" cm="1">
        <f t="array" ref="E1221">MovingDayDD($D$3:D1221)</f>
        <v>0</v>
      </c>
      <c r="F1221" s="29">
        <f>IF(OR(C1221&gt;總表!$B$30,C1221=0),0,IF(E1221=0,0,1+F1220))</f>
        <v>0</v>
      </c>
      <c r="G1221" s="29">
        <f t="shared" si="138"/>
        <v>0</v>
      </c>
      <c r="H1221" s="42">
        <f t="shared" si="136"/>
        <v>0</v>
      </c>
      <c r="I1221" s="43">
        <f t="shared" si="139"/>
        <v>0</v>
      </c>
      <c r="J1221" s="42">
        <f t="shared" si="140"/>
        <v>0</v>
      </c>
      <c r="K1221" s="43">
        <f t="shared" si="141"/>
        <v>0</v>
      </c>
      <c r="L1221">
        <f t="shared" si="142"/>
        <v>126</v>
      </c>
      <c r="M1221">
        <f>IF($G1221="","",COUNTIF($G$3:$G1221, $G1221))</f>
        <v>1149</v>
      </c>
      <c r="N1221">
        <f t="shared" si="137"/>
        <v>1275</v>
      </c>
      <c r="O1221"/>
      <c r="P1221"/>
      <c r="Q1221"/>
    </row>
    <row r="1222" spans="2:17">
      <c r="B1222" s="30">
        <f>資料貼入!A1222</f>
        <v>44958</v>
      </c>
      <c r="C1222" s="38">
        <f>資料貼入!A1222</f>
        <v>44958</v>
      </c>
      <c r="D1222" s="29">
        <f>資料貼入!B1222</f>
        <v>-98821.84</v>
      </c>
      <c r="E1222" s="29" cm="1">
        <f t="array" ref="E1222">MovingDayDD($D$3:D1222)</f>
        <v>-98821.839999999851</v>
      </c>
      <c r="F1222" s="29">
        <f>IF(OR(C1222&gt;總表!$B$30,C1222=0),0,IF(E1222=0,0,1+F1221))</f>
        <v>1</v>
      </c>
      <c r="G1222" s="29">
        <f t="shared" si="138"/>
        <v>0</v>
      </c>
      <c r="H1222" s="42">
        <f t="shared" si="136"/>
        <v>0</v>
      </c>
      <c r="I1222" s="43">
        <f t="shared" si="139"/>
        <v>0</v>
      </c>
      <c r="J1222" s="42">
        <f t="shared" si="140"/>
        <v>44958</v>
      </c>
      <c r="K1222" s="43">
        <f t="shared" si="141"/>
        <v>0</v>
      </c>
      <c r="L1222">
        <f t="shared" si="142"/>
        <v>126</v>
      </c>
      <c r="M1222">
        <f>IF($G1222="","",COUNTIF($G$3:$G1222, $G1222))</f>
        <v>1150</v>
      </c>
      <c r="N1222">
        <f t="shared" si="137"/>
        <v>1276</v>
      </c>
      <c r="O1222"/>
      <c r="P1222"/>
      <c r="Q1222"/>
    </row>
    <row r="1223" spans="2:17">
      <c r="B1223" s="30">
        <f>資料貼入!A1223</f>
        <v>44959</v>
      </c>
      <c r="C1223" s="38">
        <f>資料貼入!A1223</f>
        <v>44959</v>
      </c>
      <c r="D1223" s="29">
        <f>資料貼入!B1223</f>
        <v>-77130.350000000006</v>
      </c>
      <c r="E1223" s="29" cm="1">
        <f t="array" ref="E1223">MovingDayDD($D$3:D1223)</f>
        <v>-175952.18999999948</v>
      </c>
      <c r="F1223" s="29">
        <f>IF(OR(C1223&gt;總表!$B$30,C1223=0),0,IF(E1223=0,0,1+F1222))</f>
        <v>2</v>
      </c>
      <c r="G1223" s="29">
        <f t="shared" si="138"/>
        <v>0</v>
      </c>
      <c r="H1223" s="42">
        <f t="shared" si="136"/>
        <v>0</v>
      </c>
      <c r="I1223" s="43">
        <f t="shared" si="139"/>
        <v>0</v>
      </c>
      <c r="J1223" s="42">
        <f t="shared" si="140"/>
        <v>44959</v>
      </c>
      <c r="K1223" s="43">
        <f t="shared" si="141"/>
        <v>0</v>
      </c>
      <c r="L1223">
        <f t="shared" si="142"/>
        <v>126</v>
      </c>
      <c r="M1223">
        <f>IF($G1223="","",COUNTIF($G$3:$G1223, $G1223))</f>
        <v>1151</v>
      </c>
      <c r="N1223">
        <f t="shared" si="137"/>
        <v>1277</v>
      </c>
      <c r="O1223"/>
      <c r="P1223"/>
      <c r="Q1223"/>
    </row>
    <row r="1224" spans="2:17">
      <c r="B1224" s="30">
        <f>資料貼入!A1224</f>
        <v>44960</v>
      </c>
      <c r="C1224" s="38">
        <f>資料貼入!A1224</f>
        <v>44960</v>
      </c>
      <c r="D1224" s="29">
        <f>資料貼入!B1224</f>
        <v>-30600</v>
      </c>
      <c r="E1224" s="29" cm="1">
        <f t="array" ref="E1224">MovingDayDD($D$3:D1224)</f>
        <v>-206552.18999999948</v>
      </c>
      <c r="F1224" s="29">
        <f>IF(OR(C1224&gt;總表!$B$30,C1224=0),0,IF(E1224=0,0,1+F1223))</f>
        <v>3</v>
      </c>
      <c r="G1224" s="29">
        <f t="shared" si="138"/>
        <v>0</v>
      </c>
      <c r="H1224" s="42">
        <f t="shared" si="136"/>
        <v>0</v>
      </c>
      <c r="I1224" s="43">
        <f t="shared" si="139"/>
        <v>0</v>
      </c>
      <c r="J1224" s="42">
        <f t="shared" si="140"/>
        <v>44960</v>
      </c>
      <c r="K1224" s="43">
        <f t="shared" si="141"/>
        <v>0</v>
      </c>
      <c r="L1224">
        <f t="shared" si="142"/>
        <v>126</v>
      </c>
      <c r="M1224">
        <f>IF($G1224="","",COUNTIF($G$3:$G1224, $G1224))</f>
        <v>1152</v>
      </c>
      <c r="N1224">
        <f t="shared" si="137"/>
        <v>1278</v>
      </c>
      <c r="O1224"/>
      <c r="P1224"/>
      <c r="Q1224"/>
    </row>
    <row r="1225" spans="2:17">
      <c r="B1225" s="30">
        <f>資料貼入!A1225</f>
        <v>44961</v>
      </c>
      <c r="C1225" s="38">
        <f>資料貼入!A1225</f>
        <v>44961</v>
      </c>
      <c r="D1225" s="29">
        <f>資料貼入!B1225</f>
        <v>0</v>
      </c>
      <c r="E1225" s="29" cm="1">
        <f t="array" ref="E1225">MovingDayDD($D$3:D1225)</f>
        <v>-206552.18999999948</v>
      </c>
      <c r="F1225" s="29">
        <f>IF(OR(C1225&gt;總表!$B$30,C1225=0),0,IF(E1225=0,0,1+F1224))</f>
        <v>4</v>
      </c>
      <c r="G1225" s="29">
        <f t="shared" si="138"/>
        <v>0</v>
      </c>
      <c r="H1225" s="42">
        <f t="shared" si="136"/>
        <v>0</v>
      </c>
      <c r="I1225" s="43">
        <f t="shared" si="139"/>
        <v>0</v>
      </c>
      <c r="J1225" s="42">
        <f t="shared" si="140"/>
        <v>44961</v>
      </c>
      <c r="K1225" s="43">
        <f t="shared" si="141"/>
        <v>0</v>
      </c>
      <c r="L1225">
        <f t="shared" si="142"/>
        <v>126</v>
      </c>
      <c r="M1225">
        <f>IF($G1225="","",COUNTIF($G$3:$G1225, $G1225))</f>
        <v>1153</v>
      </c>
      <c r="N1225">
        <f t="shared" si="137"/>
        <v>1279</v>
      </c>
      <c r="O1225"/>
      <c r="P1225"/>
      <c r="Q1225"/>
    </row>
    <row r="1226" spans="2:17">
      <c r="B1226" s="30">
        <f>資料貼入!A1226</f>
        <v>44962</v>
      </c>
      <c r="C1226" s="38">
        <f>資料貼入!A1226</f>
        <v>44962</v>
      </c>
      <c r="D1226" s="29">
        <f>資料貼入!B1226</f>
        <v>0</v>
      </c>
      <c r="E1226" s="29" cm="1">
        <f t="array" ref="E1226">MovingDayDD($D$3:D1226)</f>
        <v>-206552.18999999948</v>
      </c>
      <c r="F1226" s="29">
        <f>IF(OR(C1226&gt;總表!$B$30,C1226=0),0,IF(E1226=0,0,1+F1225))</f>
        <v>5</v>
      </c>
      <c r="G1226" s="29">
        <f t="shared" si="138"/>
        <v>0</v>
      </c>
      <c r="H1226" s="42">
        <f t="shared" si="136"/>
        <v>0</v>
      </c>
      <c r="I1226" s="43">
        <f t="shared" si="139"/>
        <v>0</v>
      </c>
      <c r="J1226" s="42">
        <f t="shared" si="140"/>
        <v>44962</v>
      </c>
      <c r="K1226" s="43">
        <f t="shared" si="141"/>
        <v>0</v>
      </c>
      <c r="L1226">
        <f t="shared" si="142"/>
        <v>126</v>
      </c>
      <c r="M1226">
        <f>IF($G1226="","",COUNTIF($G$3:$G1226, $G1226))</f>
        <v>1154</v>
      </c>
      <c r="N1226">
        <f t="shared" si="137"/>
        <v>1280</v>
      </c>
      <c r="O1226"/>
      <c r="P1226"/>
      <c r="Q1226"/>
    </row>
    <row r="1227" spans="2:17">
      <c r="B1227" s="30">
        <f>資料貼入!A1227</f>
        <v>44963</v>
      </c>
      <c r="C1227" s="38">
        <f>資料貼入!A1227</f>
        <v>44963</v>
      </c>
      <c r="D1227" s="29">
        <f>資料貼入!B1227</f>
        <v>59371.679999999993</v>
      </c>
      <c r="E1227" s="29" cm="1">
        <f t="array" ref="E1227">MovingDayDD($D$3:D1227)</f>
        <v>-147180.50999999978</v>
      </c>
      <c r="F1227" s="29">
        <f>IF(OR(C1227&gt;總表!$B$30,C1227=0),0,IF(E1227=0,0,1+F1226))</f>
        <v>6</v>
      </c>
      <c r="G1227" s="29">
        <f t="shared" si="138"/>
        <v>0</v>
      </c>
      <c r="H1227" s="42">
        <f t="shared" si="136"/>
        <v>0</v>
      </c>
      <c r="I1227" s="43">
        <f t="shared" si="139"/>
        <v>0</v>
      </c>
      <c r="J1227" s="42">
        <f t="shared" si="140"/>
        <v>44963</v>
      </c>
      <c r="K1227" s="43">
        <f t="shared" si="141"/>
        <v>0</v>
      </c>
      <c r="L1227">
        <f t="shared" si="142"/>
        <v>126</v>
      </c>
      <c r="M1227">
        <f>IF($G1227="","",COUNTIF($G$3:$G1227, $G1227))</f>
        <v>1155</v>
      </c>
      <c r="N1227">
        <f t="shared" si="137"/>
        <v>1281</v>
      </c>
      <c r="O1227"/>
      <c r="P1227"/>
      <c r="Q1227"/>
    </row>
    <row r="1228" spans="2:17">
      <c r="B1228" s="30">
        <f>資料貼入!A1228</f>
        <v>44964</v>
      </c>
      <c r="C1228" s="38">
        <f>資料貼入!A1228</f>
        <v>44964</v>
      </c>
      <c r="D1228" s="29">
        <f>資料貼入!B1228</f>
        <v>-30223.85</v>
      </c>
      <c r="E1228" s="29" cm="1">
        <f t="array" ref="E1228">MovingDayDD($D$3:D1228)</f>
        <v>-177404.3599999994</v>
      </c>
      <c r="F1228" s="29">
        <f>IF(OR(C1228&gt;總表!$B$30,C1228=0),0,IF(E1228=0,0,1+F1227))</f>
        <v>7</v>
      </c>
      <c r="G1228" s="29">
        <f t="shared" si="138"/>
        <v>0</v>
      </c>
      <c r="H1228" s="42">
        <f t="shared" si="136"/>
        <v>0</v>
      </c>
      <c r="I1228" s="43">
        <f t="shared" si="139"/>
        <v>0</v>
      </c>
      <c r="J1228" s="42">
        <f t="shared" si="140"/>
        <v>44964</v>
      </c>
      <c r="K1228" s="43">
        <f t="shared" si="141"/>
        <v>0</v>
      </c>
      <c r="L1228">
        <f t="shared" si="142"/>
        <v>126</v>
      </c>
      <c r="M1228">
        <f>IF($G1228="","",COUNTIF($G$3:$G1228, $G1228))</f>
        <v>1156</v>
      </c>
      <c r="N1228">
        <f t="shared" si="137"/>
        <v>1282</v>
      </c>
      <c r="O1228"/>
      <c r="P1228"/>
      <c r="Q1228"/>
    </row>
    <row r="1229" spans="2:17">
      <c r="B1229" s="30">
        <f>資料貼入!A1229</f>
        <v>44965</v>
      </c>
      <c r="C1229" s="38">
        <f>資料貼入!A1229</f>
        <v>44965</v>
      </c>
      <c r="D1229" s="29">
        <f>資料貼入!B1229</f>
        <v>-172832.02</v>
      </c>
      <c r="E1229" s="29" cm="1">
        <f t="array" ref="E1229">MovingDayDD($D$3:D1229)</f>
        <v>-350236.37999999896</v>
      </c>
      <c r="F1229" s="29">
        <f>IF(OR(C1229&gt;總表!$B$30,C1229=0),0,IF(E1229=0,0,1+F1228))</f>
        <v>8</v>
      </c>
      <c r="G1229" s="29">
        <f t="shared" si="138"/>
        <v>0</v>
      </c>
      <c r="H1229" s="42">
        <f t="shared" si="136"/>
        <v>0</v>
      </c>
      <c r="I1229" s="43">
        <f t="shared" si="139"/>
        <v>0</v>
      </c>
      <c r="J1229" s="42">
        <f t="shared" si="140"/>
        <v>44965</v>
      </c>
      <c r="K1229" s="43">
        <f t="shared" si="141"/>
        <v>0</v>
      </c>
      <c r="L1229">
        <f t="shared" si="142"/>
        <v>126</v>
      </c>
      <c r="M1229">
        <f>IF($G1229="","",COUNTIF($G$3:$G1229, $G1229))</f>
        <v>1157</v>
      </c>
      <c r="N1229">
        <f t="shared" si="137"/>
        <v>1283</v>
      </c>
      <c r="O1229"/>
      <c r="P1229"/>
      <c r="Q1229"/>
    </row>
    <row r="1230" spans="2:17">
      <c r="B1230" s="30">
        <f>資料貼入!A1230</f>
        <v>44966</v>
      </c>
      <c r="C1230" s="38">
        <f>資料貼入!A1230</f>
        <v>44966</v>
      </c>
      <c r="D1230" s="29">
        <f>資料貼入!B1230</f>
        <v>-27966.17</v>
      </c>
      <c r="E1230" s="29" cm="1">
        <f t="array" ref="E1230">MovingDayDD($D$3:D1230)</f>
        <v>-378202.54999999888</v>
      </c>
      <c r="F1230" s="29">
        <f>IF(OR(C1230&gt;總表!$B$30,C1230=0),0,IF(E1230=0,0,1+F1229))</f>
        <v>9</v>
      </c>
      <c r="G1230" s="29">
        <f t="shared" si="138"/>
        <v>0</v>
      </c>
      <c r="H1230" s="42">
        <f t="shared" si="136"/>
        <v>0</v>
      </c>
      <c r="I1230" s="43">
        <f t="shared" si="139"/>
        <v>0</v>
      </c>
      <c r="J1230" s="42">
        <f t="shared" si="140"/>
        <v>44966</v>
      </c>
      <c r="K1230" s="43">
        <f t="shared" si="141"/>
        <v>0</v>
      </c>
      <c r="L1230">
        <f t="shared" si="142"/>
        <v>126</v>
      </c>
      <c r="M1230">
        <f>IF($G1230="","",COUNTIF($G$3:$G1230, $G1230))</f>
        <v>1158</v>
      </c>
      <c r="N1230">
        <f t="shared" si="137"/>
        <v>1284</v>
      </c>
      <c r="O1230"/>
      <c r="P1230"/>
      <c r="Q1230"/>
    </row>
    <row r="1231" spans="2:17">
      <c r="B1231" s="30">
        <f>資料貼入!A1231</f>
        <v>44967</v>
      </c>
      <c r="C1231" s="38">
        <f>資料貼入!A1231</f>
        <v>44967</v>
      </c>
      <c r="D1231" s="29">
        <f>資料貼入!B1231</f>
        <v>-56633.55</v>
      </c>
      <c r="E1231" s="29" cm="1">
        <f t="array" ref="E1231">MovingDayDD($D$3:D1231)</f>
        <v>-434836.09999999963</v>
      </c>
      <c r="F1231" s="29">
        <f>IF(OR(C1231&gt;總表!$B$30,C1231=0),0,IF(E1231=0,0,1+F1230))</f>
        <v>10</v>
      </c>
      <c r="G1231" s="29">
        <f t="shared" si="138"/>
        <v>0</v>
      </c>
      <c r="H1231" s="42">
        <f t="shared" si="136"/>
        <v>0</v>
      </c>
      <c r="I1231" s="43">
        <f t="shared" si="139"/>
        <v>0</v>
      </c>
      <c r="J1231" s="42">
        <f t="shared" si="140"/>
        <v>44967</v>
      </c>
      <c r="K1231" s="43">
        <f t="shared" si="141"/>
        <v>0</v>
      </c>
      <c r="L1231">
        <f t="shared" si="142"/>
        <v>126</v>
      </c>
      <c r="M1231">
        <f>IF($G1231="","",COUNTIF($G$3:$G1231, $G1231))</f>
        <v>1159</v>
      </c>
      <c r="N1231">
        <f t="shared" si="137"/>
        <v>1285</v>
      </c>
      <c r="O1231"/>
      <c r="P1231"/>
      <c r="Q1231"/>
    </row>
    <row r="1232" spans="2:17">
      <c r="B1232" s="30">
        <f>資料貼入!A1232</f>
        <v>44968</v>
      </c>
      <c r="C1232" s="38">
        <f>資料貼入!A1232</f>
        <v>44968</v>
      </c>
      <c r="D1232" s="29">
        <f>資料貼入!B1232</f>
        <v>0</v>
      </c>
      <c r="E1232" s="29" cm="1">
        <f t="array" ref="E1232">MovingDayDD($D$3:D1232)</f>
        <v>-434836.09999999963</v>
      </c>
      <c r="F1232" s="29">
        <f>IF(OR(C1232&gt;總表!$B$30,C1232=0),0,IF(E1232=0,0,1+F1231))</f>
        <v>11</v>
      </c>
      <c r="G1232" s="29">
        <f t="shared" si="138"/>
        <v>0</v>
      </c>
      <c r="H1232" s="42">
        <f t="shared" si="136"/>
        <v>0</v>
      </c>
      <c r="I1232" s="43">
        <f t="shared" si="139"/>
        <v>0</v>
      </c>
      <c r="J1232" s="42">
        <f t="shared" si="140"/>
        <v>44968</v>
      </c>
      <c r="K1232" s="43">
        <f t="shared" si="141"/>
        <v>0</v>
      </c>
      <c r="L1232">
        <f t="shared" si="142"/>
        <v>126</v>
      </c>
      <c r="M1232">
        <f>IF($G1232="","",COUNTIF($G$3:$G1232, $G1232))</f>
        <v>1160</v>
      </c>
      <c r="N1232">
        <f t="shared" si="137"/>
        <v>1286</v>
      </c>
      <c r="O1232"/>
      <c r="P1232"/>
      <c r="Q1232"/>
    </row>
    <row r="1233" spans="2:17">
      <c r="B1233" s="30">
        <f>資料貼入!A1233</f>
        <v>44969</v>
      </c>
      <c r="C1233" s="38">
        <f>資料貼入!A1233</f>
        <v>44969</v>
      </c>
      <c r="D1233" s="29">
        <f>資料貼入!B1233</f>
        <v>0</v>
      </c>
      <c r="E1233" s="29" cm="1">
        <f t="array" ref="E1233">MovingDayDD($D$3:D1233)</f>
        <v>-434836.09999999963</v>
      </c>
      <c r="F1233" s="29">
        <f>IF(OR(C1233&gt;總表!$B$30,C1233=0),0,IF(E1233=0,0,1+F1232))</f>
        <v>12</v>
      </c>
      <c r="G1233" s="29">
        <f t="shared" si="138"/>
        <v>0</v>
      </c>
      <c r="H1233" s="42">
        <f t="shared" si="136"/>
        <v>0</v>
      </c>
      <c r="I1233" s="43">
        <f t="shared" si="139"/>
        <v>0</v>
      </c>
      <c r="J1233" s="42">
        <f t="shared" si="140"/>
        <v>44969</v>
      </c>
      <c r="K1233" s="43">
        <f t="shared" si="141"/>
        <v>0</v>
      </c>
      <c r="L1233">
        <f t="shared" si="142"/>
        <v>126</v>
      </c>
      <c r="M1233">
        <f>IF($G1233="","",COUNTIF($G$3:$G1233, $G1233))</f>
        <v>1161</v>
      </c>
      <c r="N1233">
        <f t="shared" si="137"/>
        <v>1287</v>
      </c>
      <c r="O1233"/>
      <c r="P1233"/>
      <c r="Q1233"/>
    </row>
    <row r="1234" spans="2:17">
      <c r="B1234" s="30">
        <f>資料貼入!A1234</f>
        <v>44970</v>
      </c>
      <c r="C1234" s="38">
        <f>資料貼入!A1234</f>
        <v>44970</v>
      </c>
      <c r="D1234" s="29">
        <f>資料貼入!B1234</f>
        <v>-36686.14</v>
      </c>
      <c r="E1234" s="29" cm="1">
        <f t="array" ref="E1234">MovingDayDD($D$3:D1234)</f>
        <v>-471522.24000000022</v>
      </c>
      <c r="F1234" s="29">
        <f>IF(OR(C1234&gt;總表!$B$30,C1234=0),0,IF(E1234=0,0,1+F1233))</f>
        <v>13</v>
      </c>
      <c r="G1234" s="29">
        <f t="shared" si="138"/>
        <v>0</v>
      </c>
      <c r="H1234" s="42">
        <f t="shared" si="136"/>
        <v>0</v>
      </c>
      <c r="I1234" s="43">
        <f t="shared" si="139"/>
        <v>0</v>
      </c>
      <c r="J1234" s="42">
        <f t="shared" si="140"/>
        <v>44970</v>
      </c>
      <c r="K1234" s="43">
        <f t="shared" si="141"/>
        <v>0</v>
      </c>
      <c r="L1234">
        <f t="shared" si="142"/>
        <v>126</v>
      </c>
      <c r="M1234">
        <f>IF($G1234="","",COUNTIF($G$3:$G1234, $G1234))</f>
        <v>1162</v>
      </c>
      <c r="N1234">
        <f t="shared" si="137"/>
        <v>1288</v>
      </c>
      <c r="O1234"/>
      <c r="P1234"/>
      <c r="Q1234"/>
    </row>
    <row r="1235" spans="2:17">
      <c r="B1235" s="30">
        <f>資料貼入!A1235</f>
        <v>44971</v>
      </c>
      <c r="C1235" s="38">
        <f>資料貼入!A1235</f>
        <v>44971</v>
      </c>
      <c r="D1235" s="29">
        <f>資料貼入!B1235</f>
        <v>72645.260000000009</v>
      </c>
      <c r="E1235" s="29" cm="1">
        <f t="array" ref="E1235">MovingDayDD($D$3:D1235)</f>
        <v>-398876.98000000045</v>
      </c>
      <c r="F1235" s="29">
        <f>IF(OR(C1235&gt;總表!$B$30,C1235=0),0,IF(E1235=0,0,1+F1234))</f>
        <v>14</v>
      </c>
      <c r="G1235" s="29">
        <f t="shared" si="138"/>
        <v>0</v>
      </c>
      <c r="H1235" s="42">
        <f t="shared" si="136"/>
        <v>0</v>
      </c>
      <c r="I1235" s="43">
        <f t="shared" si="139"/>
        <v>0</v>
      </c>
      <c r="J1235" s="42">
        <f t="shared" si="140"/>
        <v>44971</v>
      </c>
      <c r="K1235" s="43">
        <f t="shared" si="141"/>
        <v>0</v>
      </c>
      <c r="L1235">
        <f t="shared" si="142"/>
        <v>126</v>
      </c>
      <c r="M1235">
        <f>IF($G1235="","",COUNTIF($G$3:$G1235, $G1235))</f>
        <v>1163</v>
      </c>
      <c r="N1235">
        <f t="shared" si="137"/>
        <v>1289</v>
      </c>
      <c r="O1235"/>
      <c r="P1235"/>
      <c r="Q1235"/>
    </row>
    <row r="1236" spans="2:17">
      <c r="B1236" s="30">
        <f>資料貼入!A1236</f>
        <v>44972</v>
      </c>
      <c r="C1236" s="38">
        <f>資料貼入!A1236</f>
        <v>44972</v>
      </c>
      <c r="D1236" s="29">
        <f>資料貼入!B1236</f>
        <v>-203817.18</v>
      </c>
      <c r="E1236" s="29" cm="1">
        <f t="array" ref="E1236">MovingDayDD($D$3:D1236)</f>
        <v>-602694.16000000015</v>
      </c>
      <c r="F1236" s="29">
        <f>IF(OR(C1236&gt;總表!$B$30,C1236=0),0,IF(E1236=0,0,1+F1235))</f>
        <v>15</v>
      </c>
      <c r="G1236" s="29">
        <f t="shared" si="138"/>
        <v>0</v>
      </c>
      <c r="H1236" s="42">
        <f t="shared" si="136"/>
        <v>0</v>
      </c>
      <c r="I1236" s="43">
        <f t="shared" si="139"/>
        <v>0</v>
      </c>
      <c r="J1236" s="42">
        <f t="shared" si="140"/>
        <v>44972</v>
      </c>
      <c r="K1236" s="43">
        <f t="shared" si="141"/>
        <v>0</v>
      </c>
      <c r="L1236">
        <f t="shared" si="142"/>
        <v>126</v>
      </c>
      <c r="M1236">
        <f>IF($G1236="","",COUNTIF($G$3:$G1236, $G1236))</f>
        <v>1164</v>
      </c>
      <c r="N1236">
        <f t="shared" si="137"/>
        <v>1290</v>
      </c>
      <c r="O1236"/>
      <c r="P1236"/>
      <c r="Q1236"/>
    </row>
    <row r="1237" spans="2:17">
      <c r="B1237" s="30">
        <f>資料貼入!A1237</f>
        <v>44973</v>
      </c>
      <c r="C1237" s="38">
        <f>資料貼入!A1237</f>
        <v>44973</v>
      </c>
      <c r="D1237" s="29">
        <f>資料貼入!B1237</f>
        <v>-565.27000000000044</v>
      </c>
      <c r="E1237" s="29" cm="1">
        <f t="array" ref="E1237">MovingDayDD($D$3:D1237)</f>
        <v>-603259.4299999997</v>
      </c>
      <c r="F1237" s="29">
        <f>IF(OR(C1237&gt;總表!$B$30,C1237=0),0,IF(E1237=0,0,1+F1236))</f>
        <v>16</v>
      </c>
      <c r="G1237" s="29">
        <f t="shared" si="138"/>
        <v>0</v>
      </c>
      <c r="H1237" s="42">
        <f t="shared" si="136"/>
        <v>0</v>
      </c>
      <c r="I1237" s="43">
        <f t="shared" si="139"/>
        <v>0</v>
      </c>
      <c r="J1237" s="42">
        <f t="shared" si="140"/>
        <v>44973</v>
      </c>
      <c r="K1237" s="43">
        <f t="shared" si="141"/>
        <v>0</v>
      </c>
      <c r="L1237">
        <f t="shared" si="142"/>
        <v>126</v>
      </c>
      <c r="M1237">
        <f>IF($G1237="","",COUNTIF($G$3:$G1237, $G1237))</f>
        <v>1165</v>
      </c>
      <c r="N1237">
        <f t="shared" si="137"/>
        <v>1291</v>
      </c>
      <c r="O1237"/>
      <c r="P1237"/>
      <c r="Q1237"/>
    </row>
    <row r="1238" spans="2:17">
      <c r="B1238" s="30">
        <f>資料貼入!A1238</f>
        <v>44974</v>
      </c>
      <c r="C1238" s="38">
        <f>資料貼入!A1238</f>
        <v>44974</v>
      </c>
      <c r="D1238" s="29">
        <f>資料貼入!B1238</f>
        <v>-94345.16</v>
      </c>
      <c r="E1238" s="29" cm="1">
        <f t="array" ref="E1238">MovingDayDD($D$3:D1238)</f>
        <v>-697604.58999999985</v>
      </c>
      <c r="F1238" s="29">
        <f>IF(OR(C1238&gt;總表!$B$30,C1238=0),0,IF(E1238=0,0,1+F1237))</f>
        <v>17</v>
      </c>
      <c r="G1238" s="29">
        <f t="shared" si="138"/>
        <v>0</v>
      </c>
      <c r="H1238" s="42">
        <f t="shared" si="136"/>
        <v>0</v>
      </c>
      <c r="I1238" s="43">
        <f t="shared" si="139"/>
        <v>0</v>
      </c>
      <c r="J1238" s="42">
        <f t="shared" si="140"/>
        <v>44974</v>
      </c>
      <c r="K1238" s="43">
        <f t="shared" si="141"/>
        <v>0</v>
      </c>
      <c r="L1238">
        <f t="shared" si="142"/>
        <v>126</v>
      </c>
      <c r="M1238">
        <f>IF($G1238="","",COUNTIF($G$3:$G1238, $G1238))</f>
        <v>1166</v>
      </c>
      <c r="N1238">
        <f t="shared" si="137"/>
        <v>1292</v>
      </c>
      <c r="O1238"/>
      <c r="P1238"/>
      <c r="Q1238"/>
    </row>
    <row r="1239" spans="2:17">
      <c r="B1239" s="30">
        <f>資料貼入!A1239</f>
        <v>44975</v>
      </c>
      <c r="C1239" s="38">
        <f>資料貼入!A1239</f>
        <v>44975</v>
      </c>
      <c r="D1239" s="29">
        <f>資料貼入!B1239</f>
        <v>0</v>
      </c>
      <c r="E1239" s="29" cm="1">
        <f t="array" ref="E1239">MovingDayDD($D$3:D1239)</f>
        <v>-697604.58999999985</v>
      </c>
      <c r="F1239" s="29">
        <f>IF(OR(C1239&gt;總表!$B$30,C1239=0),0,IF(E1239=0,0,1+F1238))</f>
        <v>18</v>
      </c>
      <c r="G1239" s="29">
        <f t="shared" si="138"/>
        <v>0</v>
      </c>
      <c r="H1239" s="42">
        <f t="shared" si="136"/>
        <v>0</v>
      </c>
      <c r="I1239" s="43">
        <f t="shared" si="139"/>
        <v>0</v>
      </c>
      <c r="J1239" s="42">
        <f t="shared" si="140"/>
        <v>44975</v>
      </c>
      <c r="K1239" s="43">
        <f t="shared" si="141"/>
        <v>0</v>
      </c>
      <c r="L1239">
        <f t="shared" si="142"/>
        <v>126</v>
      </c>
      <c r="M1239">
        <f>IF($G1239="","",COUNTIF($G$3:$G1239, $G1239))</f>
        <v>1167</v>
      </c>
      <c r="N1239">
        <f t="shared" si="137"/>
        <v>1293</v>
      </c>
      <c r="O1239"/>
      <c r="P1239"/>
      <c r="Q1239"/>
    </row>
    <row r="1240" spans="2:17">
      <c r="B1240" s="30">
        <f>資料貼入!A1240</f>
        <v>44976</v>
      </c>
      <c r="C1240" s="38">
        <f>資料貼入!A1240</f>
        <v>44976</v>
      </c>
      <c r="D1240" s="29">
        <f>資料貼入!B1240</f>
        <v>0</v>
      </c>
      <c r="E1240" s="29" cm="1">
        <f t="array" ref="E1240">MovingDayDD($D$3:D1240)</f>
        <v>-697604.58999999985</v>
      </c>
      <c r="F1240" s="29">
        <f>IF(OR(C1240&gt;總表!$B$30,C1240=0),0,IF(E1240=0,0,1+F1239))</f>
        <v>19</v>
      </c>
      <c r="G1240" s="29">
        <f t="shared" si="138"/>
        <v>0</v>
      </c>
      <c r="H1240" s="42">
        <f t="shared" si="136"/>
        <v>0</v>
      </c>
      <c r="I1240" s="43">
        <f t="shared" si="139"/>
        <v>0</v>
      </c>
      <c r="J1240" s="42">
        <f t="shared" si="140"/>
        <v>44976</v>
      </c>
      <c r="K1240" s="43">
        <f t="shared" si="141"/>
        <v>0</v>
      </c>
      <c r="L1240">
        <f t="shared" si="142"/>
        <v>126</v>
      </c>
      <c r="M1240">
        <f>IF($G1240="","",COUNTIF($G$3:$G1240, $G1240))</f>
        <v>1168</v>
      </c>
      <c r="N1240">
        <f t="shared" si="137"/>
        <v>1294</v>
      </c>
      <c r="O1240"/>
      <c r="P1240"/>
      <c r="Q1240"/>
    </row>
    <row r="1241" spans="2:17">
      <c r="B1241" s="30">
        <f>資料貼入!A1241</f>
        <v>44977</v>
      </c>
      <c r="C1241" s="38">
        <f>資料貼入!A1241</f>
        <v>44977</v>
      </c>
      <c r="D1241" s="29">
        <f>資料貼入!B1241</f>
        <v>-12656.279999999999</v>
      </c>
      <c r="E1241" s="29" cm="1">
        <f t="array" ref="E1241">MovingDayDD($D$3:D1241)</f>
        <v>-710260.86999999918</v>
      </c>
      <c r="F1241" s="29">
        <f>IF(OR(C1241&gt;總表!$B$30,C1241=0),0,IF(E1241=0,0,1+F1240))</f>
        <v>20</v>
      </c>
      <c r="G1241" s="29">
        <f t="shared" si="138"/>
        <v>0</v>
      </c>
      <c r="H1241" s="42">
        <f t="shared" si="136"/>
        <v>0</v>
      </c>
      <c r="I1241" s="43">
        <f t="shared" si="139"/>
        <v>0</v>
      </c>
      <c r="J1241" s="42">
        <f t="shared" si="140"/>
        <v>44977</v>
      </c>
      <c r="K1241" s="43">
        <f t="shared" si="141"/>
        <v>0</v>
      </c>
      <c r="L1241">
        <f t="shared" si="142"/>
        <v>126</v>
      </c>
      <c r="M1241">
        <f>IF($G1241="","",COUNTIF($G$3:$G1241, $G1241))</f>
        <v>1169</v>
      </c>
      <c r="N1241">
        <f t="shared" si="137"/>
        <v>1295</v>
      </c>
      <c r="O1241"/>
      <c r="P1241"/>
      <c r="Q1241"/>
    </row>
    <row r="1242" spans="2:17">
      <c r="B1242" s="30">
        <f>資料貼入!A1242</f>
        <v>44978</v>
      </c>
      <c r="C1242" s="38">
        <f>資料貼入!A1242</f>
        <v>44978</v>
      </c>
      <c r="D1242" s="29">
        <f>資料貼入!B1242</f>
        <v>-4600</v>
      </c>
      <c r="E1242" s="29" cm="1">
        <f t="array" ref="E1242">MovingDayDD($D$3:D1242)</f>
        <v>-714860.86999999918</v>
      </c>
      <c r="F1242" s="29">
        <f>IF(OR(C1242&gt;總表!$B$30,C1242=0),0,IF(E1242=0,0,1+F1241))</f>
        <v>21</v>
      </c>
      <c r="G1242" s="29">
        <f t="shared" si="138"/>
        <v>0</v>
      </c>
      <c r="H1242" s="42">
        <f t="shared" si="136"/>
        <v>0</v>
      </c>
      <c r="I1242" s="43">
        <f t="shared" si="139"/>
        <v>0</v>
      </c>
      <c r="J1242" s="42">
        <f t="shared" si="140"/>
        <v>44978</v>
      </c>
      <c r="K1242" s="43">
        <f t="shared" si="141"/>
        <v>0</v>
      </c>
      <c r="L1242">
        <f t="shared" si="142"/>
        <v>126</v>
      </c>
      <c r="M1242">
        <f>IF($G1242="","",COUNTIF($G$3:$G1242, $G1242))</f>
        <v>1170</v>
      </c>
      <c r="N1242">
        <f t="shared" si="137"/>
        <v>1296</v>
      </c>
      <c r="O1242"/>
      <c r="P1242"/>
      <c r="Q1242"/>
    </row>
    <row r="1243" spans="2:17">
      <c r="B1243" s="30">
        <f>資料貼入!A1243</f>
        <v>44979</v>
      </c>
      <c r="C1243" s="38">
        <f>資料貼入!A1243</f>
        <v>44979</v>
      </c>
      <c r="D1243" s="29">
        <f>資料貼入!B1243</f>
        <v>-41163.81</v>
      </c>
      <c r="E1243" s="29" cm="1">
        <f t="array" ref="E1243">MovingDayDD($D$3:D1243)</f>
        <v>-756024.6799999997</v>
      </c>
      <c r="F1243" s="29">
        <f>IF(OR(C1243&gt;總表!$B$30,C1243=0),0,IF(E1243=0,0,1+F1242))</f>
        <v>22</v>
      </c>
      <c r="G1243" s="29">
        <f t="shared" si="138"/>
        <v>0</v>
      </c>
      <c r="H1243" s="42">
        <f t="shared" si="136"/>
        <v>0</v>
      </c>
      <c r="I1243" s="43">
        <f t="shared" si="139"/>
        <v>0</v>
      </c>
      <c r="J1243" s="42">
        <f t="shared" si="140"/>
        <v>44979</v>
      </c>
      <c r="K1243" s="43">
        <f t="shared" si="141"/>
        <v>0</v>
      </c>
      <c r="L1243">
        <f t="shared" si="142"/>
        <v>126</v>
      </c>
      <c r="M1243">
        <f>IF($G1243="","",COUNTIF($G$3:$G1243, $G1243))</f>
        <v>1171</v>
      </c>
      <c r="N1243">
        <f t="shared" si="137"/>
        <v>1297</v>
      </c>
      <c r="O1243"/>
      <c r="P1243"/>
      <c r="Q1243"/>
    </row>
    <row r="1244" spans="2:17">
      <c r="B1244" s="30">
        <f>資料貼入!A1244</f>
        <v>44980</v>
      </c>
      <c r="C1244" s="38">
        <f>資料貼入!A1244</f>
        <v>44980</v>
      </c>
      <c r="D1244" s="29">
        <f>資料貼入!B1244</f>
        <v>87766.45</v>
      </c>
      <c r="E1244" s="29" cm="1">
        <f t="array" ref="E1244">MovingDayDD($D$3:D1244)</f>
        <v>-668258.23000000045</v>
      </c>
      <c r="F1244" s="29">
        <f>IF(OR(C1244&gt;總表!$B$30,C1244=0),0,IF(E1244=0,0,1+F1243))</f>
        <v>23</v>
      </c>
      <c r="G1244" s="29">
        <f t="shared" si="138"/>
        <v>0</v>
      </c>
      <c r="H1244" s="42">
        <f t="shared" si="136"/>
        <v>0</v>
      </c>
      <c r="I1244" s="43">
        <f t="shared" si="139"/>
        <v>0</v>
      </c>
      <c r="J1244" s="42">
        <f t="shared" si="140"/>
        <v>44980</v>
      </c>
      <c r="K1244" s="43">
        <f t="shared" si="141"/>
        <v>0</v>
      </c>
      <c r="L1244">
        <f t="shared" si="142"/>
        <v>126</v>
      </c>
      <c r="M1244">
        <f>IF($G1244="","",COUNTIF($G$3:$G1244, $G1244))</f>
        <v>1172</v>
      </c>
      <c r="N1244">
        <f t="shared" si="137"/>
        <v>1298</v>
      </c>
      <c r="O1244"/>
      <c r="P1244"/>
      <c r="Q1244"/>
    </row>
    <row r="1245" spans="2:17">
      <c r="B1245" s="30">
        <f>資料貼入!A1245</f>
        <v>44981</v>
      </c>
      <c r="C1245" s="38">
        <f>資料貼入!A1245</f>
        <v>44981</v>
      </c>
      <c r="D1245" s="29">
        <f>資料貼入!B1245</f>
        <v>-53969.35</v>
      </c>
      <c r="E1245" s="29" cm="1">
        <f t="array" ref="E1245">MovingDayDD($D$3:D1245)</f>
        <v>-722227.58000000007</v>
      </c>
      <c r="F1245" s="29">
        <f>IF(OR(C1245&gt;總表!$B$30,C1245=0),0,IF(E1245=0,0,1+F1244))</f>
        <v>24</v>
      </c>
      <c r="G1245" s="29">
        <f t="shared" si="138"/>
        <v>0</v>
      </c>
      <c r="H1245" s="42">
        <f t="shared" si="136"/>
        <v>0</v>
      </c>
      <c r="I1245" s="43">
        <f t="shared" si="139"/>
        <v>0</v>
      </c>
      <c r="J1245" s="42">
        <f t="shared" si="140"/>
        <v>44981</v>
      </c>
      <c r="K1245" s="43">
        <f t="shared" si="141"/>
        <v>0</v>
      </c>
      <c r="L1245">
        <f t="shared" si="142"/>
        <v>126</v>
      </c>
      <c r="M1245">
        <f>IF($G1245="","",COUNTIF($G$3:$G1245, $G1245))</f>
        <v>1173</v>
      </c>
      <c r="N1245">
        <f t="shared" si="137"/>
        <v>1299</v>
      </c>
      <c r="O1245"/>
      <c r="P1245"/>
      <c r="Q1245"/>
    </row>
    <row r="1246" spans="2:17">
      <c r="B1246" s="30">
        <f>資料貼入!A1246</f>
        <v>44982</v>
      </c>
      <c r="C1246" s="38">
        <f>資料貼入!A1246</f>
        <v>44982</v>
      </c>
      <c r="D1246" s="29">
        <f>資料貼入!B1246</f>
        <v>0</v>
      </c>
      <c r="E1246" s="29" cm="1">
        <f t="array" ref="E1246">MovingDayDD($D$3:D1246)</f>
        <v>-722227.58000000007</v>
      </c>
      <c r="F1246" s="29">
        <f>IF(OR(C1246&gt;總表!$B$30,C1246=0),0,IF(E1246=0,0,1+F1245))</f>
        <v>25</v>
      </c>
      <c r="G1246" s="29">
        <f t="shared" si="138"/>
        <v>0</v>
      </c>
      <c r="H1246" s="42">
        <f t="shared" si="136"/>
        <v>0</v>
      </c>
      <c r="I1246" s="43">
        <f t="shared" si="139"/>
        <v>0</v>
      </c>
      <c r="J1246" s="42">
        <f t="shared" si="140"/>
        <v>44982</v>
      </c>
      <c r="K1246" s="43">
        <f t="shared" si="141"/>
        <v>0</v>
      </c>
      <c r="L1246">
        <f t="shared" si="142"/>
        <v>126</v>
      </c>
      <c r="M1246">
        <f>IF($G1246="","",COUNTIF($G$3:$G1246, $G1246))</f>
        <v>1174</v>
      </c>
      <c r="N1246">
        <f t="shared" si="137"/>
        <v>1300</v>
      </c>
      <c r="O1246"/>
      <c r="P1246"/>
      <c r="Q1246"/>
    </row>
    <row r="1247" spans="2:17">
      <c r="B1247" s="30">
        <f>資料貼入!A1247</f>
        <v>44983</v>
      </c>
      <c r="C1247" s="38">
        <f>資料貼入!A1247</f>
        <v>44983</v>
      </c>
      <c r="D1247" s="29">
        <f>資料貼入!B1247</f>
        <v>0</v>
      </c>
      <c r="E1247" s="29" cm="1">
        <f t="array" ref="E1247">MovingDayDD($D$3:D1247)</f>
        <v>-722227.58000000007</v>
      </c>
      <c r="F1247" s="29">
        <f>IF(OR(C1247&gt;總表!$B$30,C1247=0),0,IF(E1247=0,0,1+F1246))</f>
        <v>26</v>
      </c>
      <c r="G1247" s="29">
        <f t="shared" si="138"/>
        <v>0</v>
      </c>
      <c r="H1247" s="42">
        <f t="shared" si="136"/>
        <v>0</v>
      </c>
      <c r="I1247" s="43">
        <f t="shared" si="139"/>
        <v>0</v>
      </c>
      <c r="J1247" s="42">
        <f t="shared" si="140"/>
        <v>44983</v>
      </c>
      <c r="K1247" s="43">
        <f t="shared" si="141"/>
        <v>0</v>
      </c>
      <c r="L1247">
        <f t="shared" si="142"/>
        <v>126</v>
      </c>
      <c r="M1247">
        <f>IF($G1247="","",COUNTIF($G$3:$G1247, $G1247))</f>
        <v>1175</v>
      </c>
      <c r="N1247">
        <f t="shared" si="137"/>
        <v>1301</v>
      </c>
      <c r="O1247"/>
      <c r="P1247"/>
      <c r="Q1247"/>
    </row>
    <row r="1248" spans="2:17">
      <c r="B1248" s="30">
        <f>資料貼入!A1248</f>
        <v>44984</v>
      </c>
      <c r="C1248" s="38">
        <f>資料貼入!A1248</f>
        <v>44984</v>
      </c>
      <c r="D1248" s="29">
        <f>資料貼入!B1248</f>
        <v>0</v>
      </c>
      <c r="E1248" s="29" cm="1">
        <f t="array" ref="E1248">MovingDayDD($D$3:D1248)</f>
        <v>-722227.58000000007</v>
      </c>
      <c r="F1248" s="29">
        <f>IF(OR(C1248&gt;總表!$B$30,C1248=0),0,IF(E1248=0,0,1+F1247))</f>
        <v>27</v>
      </c>
      <c r="G1248" s="29">
        <f t="shared" si="138"/>
        <v>0</v>
      </c>
      <c r="H1248" s="42">
        <f t="shared" si="136"/>
        <v>0</v>
      </c>
      <c r="I1248" s="43">
        <f t="shared" si="139"/>
        <v>0</v>
      </c>
      <c r="J1248" s="42">
        <f t="shared" si="140"/>
        <v>44984</v>
      </c>
      <c r="K1248" s="43">
        <f t="shared" si="141"/>
        <v>0</v>
      </c>
      <c r="L1248">
        <f t="shared" si="142"/>
        <v>126</v>
      </c>
      <c r="M1248">
        <f>IF($G1248="","",COUNTIF($G$3:$G1248, $G1248))</f>
        <v>1176</v>
      </c>
      <c r="N1248">
        <f t="shared" si="137"/>
        <v>1302</v>
      </c>
      <c r="O1248"/>
      <c r="P1248"/>
      <c r="Q1248"/>
    </row>
    <row r="1249" spans="2:17">
      <c r="B1249" s="30">
        <f>資料貼入!A1249</f>
        <v>44985</v>
      </c>
      <c r="C1249" s="38">
        <f>資料貼入!A1249</f>
        <v>44985</v>
      </c>
      <c r="D1249" s="29">
        <f>資料貼入!B1249</f>
        <v>0</v>
      </c>
      <c r="E1249" s="29" cm="1">
        <f t="array" ref="E1249">MovingDayDD($D$3:D1249)</f>
        <v>-722227.58000000007</v>
      </c>
      <c r="F1249" s="29">
        <f>IF(OR(C1249&gt;總表!$B$30,C1249=0),0,IF(E1249=0,0,1+F1248))</f>
        <v>28</v>
      </c>
      <c r="G1249" s="29">
        <f t="shared" si="138"/>
        <v>0</v>
      </c>
      <c r="H1249" s="42">
        <f t="shared" si="136"/>
        <v>0</v>
      </c>
      <c r="I1249" s="43">
        <f t="shared" si="139"/>
        <v>0</v>
      </c>
      <c r="J1249" s="42">
        <f t="shared" si="140"/>
        <v>44985</v>
      </c>
      <c r="K1249" s="43">
        <f t="shared" si="141"/>
        <v>0</v>
      </c>
      <c r="L1249">
        <f t="shared" si="142"/>
        <v>126</v>
      </c>
      <c r="M1249">
        <f>IF($G1249="","",COUNTIF($G$3:$G1249, $G1249))</f>
        <v>1177</v>
      </c>
      <c r="N1249">
        <f t="shared" si="137"/>
        <v>1303</v>
      </c>
      <c r="O1249"/>
      <c r="P1249"/>
      <c r="Q1249"/>
    </row>
    <row r="1250" spans="2:17">
      <c r="B1250" s="30">
        <f>資料貼入!A1250</f>
        <v>44986</v>
      </c>
      <c r="C1250" s="38">
        <f>資料貼入!A1250</f>
        <v>44986</v>
      </c>
      <c r="D1250" s="29">
        <f>資料貼入!B1250</f>
        <v>-39549.86</v>
      </c>
      <c r="E1250" s="29" cm="1">
        <f t="array" ref="E1250">MovingDayDD($D$3:D1250)</f>
        <v>-761777.43999999948</v>
      </c>
      <c r="F1250" s="29">
        <f>IF(OR(C1250&gt;總表!$B$30,C1250=0),0,IF(E1250=0,0,1+F1249))</f>
        <v>29</v>
      </c>
      <c r="G1250" s="29">
        <f t="shared" si="138"/>
        <v>0</v>
      </c>
      <c r="H1250" s="42">
        <f t="shared" si="136"/>
        <v>0</v>
      </c>
      <c r="I1250" s="43">
        <f t="shared" si="139"/>
        <v>0</v>
      </c>
      <c r="J1250" s="42">
        <f t="shared" si="140"/>
        <v>44986</v>
      </c>
      <c r="K1250" s="43">
        <f t="shared" si="141"/>
        <v>0</v>
      </c>
      <c r="L1250">
        <f t="shared" si="142"/>
        <v>126</v>
      </c>
      <c r="M1250">
        <f>IF($G1250="","",COUNTIF($G$3:$G1250, $G1250))</f>
        <v>1178</v>
      </c>
      <c r="N1250">
        <f t="shared" si="137"/>
        <v>1304</v>
      </c>
      <c r="O1250"/>
      <c r="P1250"/>
      <c r="Q1250"/>
    </row>
    <row r="1251" spans="2:17">
      <c r="B1251" s="30">
        <f>資料貼入!A1251</f>
        <v>44987</v>
      </c>
      <c r="C1251" s="38">
        <f>資料貼入!A1251</f>
        <v>44987</v>
      </c>
      <c r="D1251" s="29">
        <f>資料貼入!B1251</f>
        <v>-8129.01</v>
      </c>
      <c r="E1251" s="29" cm="1">
        <f t="array" ref="E1251">MovingDayDD($D$3:D1251)</f>
        <v>-769906.44999999925</v>
      </c>
      <c r="F1251" s="29">
        <f>IF(OR(C1251&gt;總表!$B$30,C1251=0),0,IF(E1251=0,0,1+F1250))</f>
        <v>30</v>
      </c>
      <c r="G1251" s="29">
        <f t="shared" si="138"/>
        <v>0</v>
      </c>
      <c r="H1251" s="42">
        <f t="shared" si="136"/>
        <v>0</v>
      </c>
      <c r="I1251" s="43">
        <f t="shared" si="139"/>
        <v>0</v>
      </c>
      <c r="J1251" s="42">
        <f t="shared" si="140"/>
        <v>44987</v>
      </c>
      <c r="K1251" s="43">
        <f t="shared" si="141"/>
        <v>0</v>
      </c>
      <c r="L1251">
        <f t="shared" si="142"/>
        <v>126</v>
      </c>
      <c r="M1251">
        <f>IF($G1251="","",COUNTIF($G$3:$G1251, $G1251))</f>
        <v>1179</v>
      </c>
      <c r="N1251">
        <f t="shared" si="137"/>
        <v>1305</v>
      </c>
      <c r="O1251"/>
      <c r="P1251"/>
      <c r="Q1251"/>
    </row>
    <row r="1252" spans="2:17">
      <c r="B1252" s="30">
        <f>資料貼入!A1252</f>
        <v>44988</v>
      </c>
      <c r="C1252" s="38">
        <f>資料貼入!A1252</f>
        <v>44988</v>
      </c>
      <c r="D1252" s="29">
        <f>資料貼入!B1252</f>
        <v>-5176.5300000000007</v>
      </c>
      <c r="E1252" s="29" cm="1">
        <f t="array" ref="E1252">MovingDayDD($D$3:D1252)</f>
        <v>-775082.97999999858</v>
      </c>
      <c r="F1252" s="29">
        <f>IF(OR(C1252&gt;總表!$B$30,C1252=0),0,IF(E1252=0,0,1+F1251))</f>
        <v>31</v>
      </c>
      <c r="G1252" s="29">
        <f t="shared" si="138"/>
        <v>0</v>
      </c>
      <c r="H1252" s="42">
        <f t="shared" si="136"/>
        <v>0</v>
      </c>
      <c r="I1252" s="43">
        <f t="shared" si="139"/>
        <v>0</v>
      </c>
      <c r="J1252" s="42">
        <f t="shared" si="140"/>
        <v>44988</v>
      </c>
      <c r="K1252" s="43">
        <f t="shared" si="141"/>
        <v>0</v>
      </c>
      <c r="L1252">
        <f t="shared" si="142"/>
        <v>126</v>
      </c>
      <c r="M1252">
        <f>IF($G1252="","",COUNTIF($G$3:$G1252, $G1252))</f>
        <v>1180</v>
      </c>
      <c r="N1252">
        <f t="shared" si="137"/>
        <v>1306</v>
      </c>
      <c r="O1252"/>
      <c r="P1252"/>
      <c r="Q1252"/>
    </row>
    <row r="1253" spans="2:17">
      <c r="B1253" s="30">
        <f>資料貼入!A1253</f>
        <v>44989</v>
      </c>
      <c r="C1253" s="38">
        <f>資料貼入!A1253</f>
        <v>44989</v>
      </c>
      <c r="D1253" s="29">
        <f>資料貼入!B1253</f>
        <v>0</v>
      </c>
      <c r="E1253" s="29" cm="1">
        <f t="array" ref="E1253">MovingDayDD($D$3:D1253)</f>
        <v>-775082.97999999858</v>
      </c>
      <c r="F1253" s="29">
        <f>IF(OR(C1253&gt;總表!$B$30,C1253=0),0,IF(E1253=0,0,1+F1252))</f>
        <v>32</v>
      </c>
      <c r="G1253" s="29">
        <f t="shared" si="138"/>
        <v>0</v>
      </c>
      <c r="H1253" s="42">
        <f t="shared" si="136"/>
        <v>0</v>
      </c>
      <c r="I1253" s="43">
        <f t="shared" si="139"/>
        <v>0</v>
      </c>
      <c r="J1253" s="42">
        <f t="shared" si="140"/>
        <v>44989</v>
      </c>
      <c r="K1253" s="43">
        <f t="shared" si="141"/>
        <v>0</v>
      </c>
      <c r="L1253">
        <f t="shared" si="142"/>
        <v>126</v>
      </c>
      <c r="M1253">
        <f>IF($G1253="","",COUNTIF($G$3:$G1253, $G1253))</f>
        <v>1181</v>
      </c>
      <c r="N1253">
        <f t="shared" si="137"/>
        <v>1307</v>
      </c>
      <c r="O1253"/>
      <c r="P1253"/>
      <c r="Q1253"/>
    </row>
    <row r="1254" spans="2:17">
      <c r="B1254" s="30">
        <f>資料貼入!A1254</f>
        <v>44990</v>
      </c>
      <c r="C1254" s="38">
        <f>資料貼入!A1254</f>
        <v>44990</v>
      </c>
      <c r="D1254" s="29">
        <f>資料貼入!B1254</f>
        <v>0</v>
      </c>
      <c r="E1254" s="29" cm="1">
        <f t="array" ref="E1254">MovingDayDD($D$3:D1254)</f>
        <v>-775082.97999999858</v>
      </c>
      <c r="F1254" s="29">
        <f>IF(OR(C1254&gt;總表!$B$30,C1254=0),0,IF(E1254=0,0,1+F1253))</f>
        <v>33</v>
      </c>
      <c r="G1254" s="29">
        <f t="shared" si="138"/>
        <v>0</v>
      </c>
      <c r="H1254" s="42">
        <f t="shared" si="136"/>
        <v>0</v>
      </c>
      <c r="I1254" s="43">
        <f t="shared" si="139"/>
        <v>0</v>
      </c>
      <c r="J1254" s="42">
        <f t="shared" si="140"/>
        <v>44990</v>
      </c>
      <c r="K1254" s="43">
        <f t="shared" si="141"/>
        <v>0</v>
      </c>
      <c r="L1254">
        <f t="shared" si="142"/>
        <v>126</v>
      </c>
      <c r="M1254">
        <f>IF($G1254="","",COUNTIF($G$3:$G1254, $G1254))</f>
        <v>1182</v>
      </c>
      <c r="N1254">
        <f t="shared" si="137"/>
        <v>1308</v>
      </c>
      <c r="O1254"/>
      <c r="P1254"/>
      <c r="Q1254"/>
    </row>
    <row r="1255" spans="2:17">
      <c r="B1255" s="30">
        <f>資料貼入!A1255</f>
        <v>44991</v>
      </c>
      <c r="C1255" s="38">
        <f>資料貼入!A1255</f>
        <v>44991</v>
      </c>
      <c r="D1255" s="29">
        <f>資料貼入!B1255</f>
        <v>151895.08000000002</v>
      </c>
      <c r="E1255" s="29" cm="1">
        <f t="array" ref="E1255">MovingDayDD($D$3:D1255)</f>
        <v>-623187.89999999851</v>
      </c>
      <c r="F1255" s="29">
        <f>IF(OR(C1255&gt;總表!$B$30,C1255=0),0,IF(E1255=0,0,1+F1254))</f>
        <v>34</v>
      </c>
      <c r="G1255" s="29">
        <f t="shared" si="138"/>
        <v>0</v>
      </c>
      <c r="H1255" s="42">
        <f t="shared" si="136"/>
        <v>0</v>
      </c>
      <c r="I1255" s="43">
        <f t="shared" si="139"/>
        <v>0</v>
      </c>
      <c r="J1255" s="42">
        <f t="shared" si="140"/>
        <v>44991</v>
      </c>
      <c r="K1255" s="43">
        <f t="shared" si="141"/>
        <v>0</v>
      </c>
      <c r="L1255">
        <f t="shared" si="142"/>
        <v>126</v>
      </c>
      <c r="M1255">
        <f>IF($G1255="","",COUNTIF($G$3:$G1255, $G1255))</f>
        <v>1183</v>
      </c>
      <c r="N1255">
        <f t="shared" si="137"/>
        <v>1309</v>
      </c>
      <c r="O1255"/>
      <c r="P1255"/>
      <c r="Q1255"/>
    </row>
    <row r="1256" spans="2:17">
      <c r="B1256" s="30">
        <f>資料貼入!A1256</f>
        <v>44992</v>
      </c>
      <c r="C1256" s="38">
        <f>資料貼入!A1256</f>
        <v>44992</v>
      </c>
      <c r="D1256" s="29">
        <f>資料貼入!B1256</f>
        <v>112652.27</v>
      </c>
      <c r="E1256" s="29" cm="1">
        <f t="array" ref="E1256">MovingDayDD($D$3:D1256)</f>
        <v>-510535.62999999896</v>
      </c>
      <c r="F1256" s="29">
        <f>IF(OR(C1256&gt;總表!$B$30,C1256=0),0,IF(E1256=0,0,1+F1255))</f>
        <v>35</v>
      </c>
      <c r="G1256" s="29">
        <f t="shared" si="138"/>
        <v>0</v>
      </c>
      <c r="H1256" s="42">
        <f t="shared" si="136"/>
        <v>0</v>
      </c>
      <c r="I1256" s="43">
        <f t="shared" si="139"/>
        <v>0</v>
      </c>
      <c r="J1256" s="42">
        <f t="shared" si="140"/>
        <v>44992</v>
      </c>
      <c r="K1256" s="43">
        <f t="shared" si="141"/>
        <v>0</v>
      </c>
      <c r="L1256">
        <f t="shared" si="142"/>
        <v>126</v>
      </c>
      <c r="M1256">
        <f>IF($G1256="","",COUNTIF($G$3:$G1256, $G1256))</f>
        <v>1184</v>
      </c>
      <c r="N1256">
        <f t="shared" si="137"/>
        <v>1310</v>
      </c>
      <c r="O1256"/>
      <c r="P1256"/>
      <c r="Q1256"/>
    </row>
    <row r="1257" spans="2:17">
      <c r="B1257" s="30">
        <f>資料貼入!A1257</f>
        <v>44993</v>
      </c>
      <c r="C1257" s="38">
        <f>資料貼入!A1257</f>
        <v>44993</v>
      </c>
      <c r="D1257" s="29">
        <f>資料貼入!B1257</f>
        <v>-101215.98999999999</v>
      </c>
      <c r="E1257" s="29" cm="1">
        <f t="array" ref="E1257">MovingDayDD($D$3:D1257)</f>
        <v>-611751.61999999918</v>
      </c>
      <c r="F1257" s="29">
        <f>IF(OR(C1257&gt;總表!$B$30,C1257=0),0,IF(E1257=0,0,1+F1256))</f>
        <v>36</v>
      </c>
      <c r="G1257" s="29">
        <f t="shared" si="138"/>
        <v>0</v>
      </c>
      <c r="H1257" s="42">
        <f t="shared" si="136"/>
        <v>0</v>
      </c>
      <c r="I1257" s="43">
        <f t="shared" si="139"/>
        <v>0</v>
      </c>
      <c r="J1257" s="42">
        <f t="shared" si="140"/>
        <v>44993</v>
      </c>
      <c r="K1257" s="43">
        <f t="shared" si="141"/>
        <v>0</v>
      </c>
      <c r="L1257">
        <f t="shared" si="142"/>
        <v>126</v>
      </c>
      <c r="M1257">
        <f>IF($G1257="","",COUNTIF($G$3:$G1257, $G1257))</f>
        <v>1185</v>
      </c>
      <c r="N1257">
        <f t="shared" si="137"/>
        <v>1311</v>
      </c>
      <c r="O1257"/>
      <c r="P1257"/>
      <c r="Q1257"/>
    </row>
    <row r="1258" spans="2:17">
      <c r="B1258" s="30">
        <f>資料貼入!A1258</f>
        <v>44994</v>
      </c>
      <c r="C1258" s="38">
        <f>資料貼入!A1258</f>
        <v>44994</v>
      </c>
      <c r="D1258" s="29">
        <f>資料貼入!B1258</f>
        <v>-26949.32</v>
      </c>
      <c r="E1258" s="29" cm="1">
        <f t="array" ref="E1258">MovingDayDD($D$3:D1258)</f>
        <v>-638700.93999999948</v>
      </c>
      <c r="F1258" s="29">
        <f>IF(OR(C1258&gt;總表!$B$30,C1258=0),0,IF(E1258=0,0,1+F1257))</f>
        <v>37</v>
      </c>
      <c r="G1258" s="29">
        <f t="shared" si="138"/>
        <v>0</v>
      </c>
      <c r="H1258" s="42">
        <f t="shared" si="136"/>
        <v>0</v>
      </c>
      <c r="I1258" s="43">
        <f t="shared" si="139"/>
        <v>0</v>
      </c>
      <c r="J1258" s="42">
        <f t="shared" si="140"/>
        <v>44994</v>
      </c>
      <c r="K1258" s="43">
        <f t="shared" si="141"/>
        <v>0</v>
      </c>
      <c r="L1258">
        <f t="shared" si="142"/>
        <v>126</v>
      </c>
      <c r="M1258">
        <f>IF($G1258="","",COUNTIF($G$3:$G1258, $G1258))</f>
        <v>1186</v>
      </c>
      <c r="N1258">
        <f t="shared" si="137"/>
        <v>1312</v>
      </c>
      <c r="O1258"/>
      <c r="P1258"/>
      <c r="Q1258"/>
    </row>
    <row r="1259" spans="2:17">
      <c r="B1259" s="30">
        <f>資料貼入!A1259</f>
        <v>44995</v>
      </c>
      <c r="C1259" s="38">
        <f>資料貼入!A1259</f>
        <v>44995</v>
      </c>
      <c r="D1259" s="29">
        <f>資料貼入!B1259</f>
        <v>-64999.39</v>
      </c>
      <c r="E1259" s="29" cm="1">
        <f t="array" ref="E1259">MovingDayDD($D$3:D1259)</f>
        <v>-703700.33000000007</v>
      </c>
      <c r="F1259" s="29">
        <f>IF(OR(C1259&gt;總表!$B$30,C1259=0),0,IF(E1259=0,0,1+F1258))</f>
        <v>38</v>
      </c>
      <c r="G1259" s="29">
        <f t="shared" si="138"/>
        <v>0</v>
      </c>
      <c r="H1259" s="42">
        <f t="shared" si="136"/>
        <v>0</v>
      </c>
      <c r="I1259" s="43">
        <f t="shared" si="139"/>
        <v>0</v>
      </c>
      <c r="J1259" s="42">
        <f t="shared" si="140"/>
        <v>44995</v>
      </c>
      <c r="K1259" s="43">
        <f t="shared" si="141"/>
        <v>0</v>
      </c>
      <c r="L1259">
        <f t="shared" si="142"/>
        <v>126</v>
      </c>
      <c r="M1259">
        <f>IF($G1259="","",COUNTIF($G$3:$G1259, $G1259))</f>
        <v>1187</v>
      </c>
      <c r="N1259">
        <f t="shared" si="137"/>
        <v>1313</v>
      </c>
      <c r="O1259"/>
      <c r="P1259"/>
      <c r="Q1259"/>
    </row>
    <row r="1260" spans="2:17">
      <c r="B1260" s="30">
        <f>資料貼入!A1260</f>
        <v>44996</v>
      </c>
      <c r="C1260" s="38">
        <f>資料貼入!A1260</f>
        <v>44996</v>
      </c>
      <c r="D1260" s="29">
        <f>資料貼入!B1260</f>
        <v>0</v>
      </c>
      <c r="E1260" s="29" cm="1">
        <f t="array" ref="E1260">MovingDayDD($D$3:D1260)</f>
        <v>-703700.33000000007</v>
      </c>
      <c r="F1260" s="29">
        <f>IF(OR(C1260&gt;總表!$B$30,C1260=0),0,IF(E1260=0,0,1+F1259))</f>
        <v>39</v>
      </c>
      <c r="G1260" s="29">
        <f t="shared" si="138"/>
        <v>0</v>
      </c>
      <c r="H1260" s="42">
        <f t="shared" si="136"/>
        <v>0</v>
      </c>
      <c r="I1260" s="43">
        <f t="shared" si="139"/>
        <v>0</v>
      </c>
      <c r="J1260" s="42">
        <f t="shared" si="140"/>
        <v>44996</v>
      </c>
      <c r="K1260" s="43">
        <f t="shared" si="141"/>
        <v>0</v>
      </c>
      <c r="L1260">
        <f t="shared" si="142"/>
        <v>126</v>
      </c>
      <c r="M1260">
        <f>IF($G1260="","",COUNTIF($G$3:$G1260, $G1260))</f>
        <v>1188</v>
      </c>
      <c r="N1260">
        <f t="shared" si="137"/>
        <v>1314</v>
      </c>
      <c r="O1260"/>
      <c r="P1260"/>
      <c r="Q1260"/>
    </row>
    <row r="1261" spans="2:17">
      <c r="B1261" s="30">
        <f>資料貼入!A1261</f>
        <v>44997</v>
      </c>
      <c r="C1261" s="38">
        <f>資料貼入!A1261</f>
        <v>44997</v>
      </c>
      <c r="D1261" s="29">
        <f>資料貼入!B1261</f>
        <v>0</v>
      </c>
      <c r="E1261" s="29" cm="1">
        <f t="array" ref="E1261">MovingDayDD($D$3:D1261)</f>
        <v>-703700.33000000007</v>
      </c>
      <c r="F1261" s="29">
        <f>IF(OR(C1261&gt;總表!$B$30,C1261=0),0,IF(E1261=0,0,1+F1260))</f>
        <v>40</v>
      </c>
      <c r="G1261" s="29">
        <f t="shared" si="138"/>
        <v>0</v>
      </c>
      <c r="H1261" s="42">
        <f t="shared" si="136"/>
        <v>0</v>
      </c>
      <c r="I1261" s="43">
        <f t="shared" si="139"/>
        <v>0</v>
      </c>
      <c r="J1261" s="42">
        <f t="shared" si="140"/>
        <v>44997</v>
      </c>
      <c r="K1261" s="43">
        <f t="shared" si="141"/>
        <v>0</v>
      </c>
      <c r="L1261">
        <f t="shared" si="142"/>
        <v>126</v>
      </c>
      <c r="M1261">
        <f>IF($G1261="","",COUNTIF($G$3:$G1261, $G1261))</f>
        <v>1189</v>
      </c>
      <c r="N1261">
        <f t="shared" si="137"/>
        <v>1315</v>
      </c>
      <c r="O1261"/>
      <c r="P1261"/>
      <c r="Q1261"/>
    </row>
    <row r="1262" spans="2:17">
      <c r="B1262" s="30">
        <f>資料貼入!A1262</f>
        <v>44998</v>
      </c>
      <c r="C1262" s="38">
        <f>資料貼入!A1262</f>
        <v>44998</v>
      </c>
      <c r="D1262" s="29">
        <f>資料貼入!B1262</f>
        <v>-16923.16</v>
      </c>
      <c r="E1262" s="29" cm="1">
        <f t="array" ref="E1262">MovingDayDD($D$3:D1262)</f>
        <v>-720623.49000000022</v>
      </c>
      <c r="F1262" s="29">
        <f>IF(OR(C1262&gt;總表!$B$30,C1262=0),0,IF(E1262=0,0,1+F1261))</f>
        <v>41</v>
      </c>
      <c r="G1262" s="29">
        <f t="shared" si="138"/>
        <v>0</v>
      </c>
      <c r="H1262" s="42">
        <f t="shared" si="136"/>
        <v>0</v>
      </c>
      <c r="I1262" s="43">
        <f t="shared" si="139"/>
        <v>0</v>
      </c>
      <c r="J1262" s="42">
        <f t="shared" si="140"/>
        <v>44998</v>
      </c>
      <c r="K1262" s="43">
        <f t="shared" si="141"/>
        <v>0</v>
      </c>
      <c r="L1262">
        <f t="shared" si="142"/>
        <v>126</v>
      </c>
      <c r="M1262">
        <f>IF($G1262="","",COUNTIF($G$3:$G1262, $G1262))</f>
        <v>1190</v>
      </c>
      <c r="N1262">
        <f t="shared" si="137"/>
        <v>1316</v>
      </c>
      <c r="O1262"/>
      <c r="P1262"/>
      <c r="Q1262"/>
    </row>
    <row r="1263" spans="2:17">
      <c r="B1263" s="30">
        <f>資料貼入!A1263</f>
        <v>44999</v>
      </c>
      <c r="C1263" s="38">
        <f>資料貼入!A1263</f>
        <v>44999</v>
      </c>
      <c r="D1263" s="29">
        <f>資料貼入!B1263</f>
        <v>-50787.869999999995</v>
      </c>
      <c r="E1263" s="29" cm="1">
        <f t="array" ref="E1263">MovingDayDD($D$3:D1263)</f>
        <v>-771411.3599999994</v>
      </c>
      <c r="F1263" s="29">
        <f>IF(OR(C1263&gt;總表!$B$30,C1263=0),0,IF(E1263=0,0,1+F1262))</f>
        <v>42</v>
      </c>
      <c r="G1263" s="29">
        <f t="shared" si="138"/>
        <v>0</v>
      </c>
      <c r="H1263" s="42">
        <f t="shared" si="136"/>
        <v>0</v>
      </c>
      <c r="I1263" s="43">
        <f t="shared" si="139"/>
        <v>0</v>
      </c>
      <c r="J1263" s="42">
        <f t="shared" si="140"/>
        <v>44999</v>
      </c>
      <c r="K1263" s="43">
        <f t="shared" si="141"/>
        <v>0</v>
      </c>
      <c r="L1263">
        <f t="shared" si="142"/>
        <v>126</v>
      </c>
      <c r="M1263">
        <f>IF($G1263="","",COUNTIF($G$3:$G1263, $G1263))</f>
        <v>1191</v>
      </c>
      <c r="N1263">
        <f t="shared" si="137"/>
        <v>1317</v>
      </c>
      <c r="O1263"/>
      <c r="P1263"/>
      <c r="Q1263"/>
    </row>
    <row r="1264" spans="2:17">
      <c r="B1264" s="30">
        <f>資料貼入!A1264</f>
        <v>45000</v>
      </c>
      <c r="C1264" s="38">
        <f>資料貼入!A1264</f>
        <v>45000</v>
      </c>
      <c r="D1264" s="29">
        <f>資料貼入!B1264</f>
        <v>-70786.429999999993</v>
      </c>
      <c r="E1264" s="29" cm="1">
        <f t="array" ref="E1264">MovingDayDD($D$3:D1264)</f>
        <v>-842197.78999999911</v>
      </c>
      <c r="F1264" s="29">
        <f>IF(OR(C1264&gt;總表!$B$30,C1264=0),0,IF(E1264=0,0,1+F1263))</f>
        <v>43</v>
      </c>
      <c r="G1264" s="29">
        <f t="shared" si="138"/>
        <v>0</v>
      </c>
      <c r="H1264" s="42">
        <f t="shared" si="136"/>
        <v>0</v>
      </c>
      <c r="I1264" s="43">
        <f t="shared" si="139"/>
        <v>0</v>
      </c>
      <c r="J1264" s="42">
        <f t="shared" si="140"/>
        <v>45000</v>
      </c>
      <c r="K1264" s="43">
        <f t="shared" si="141"/>
        <v>0</v>
      </c>
      <c r="L1264">
        <f t="shared" si="142"/>
        <v>126</v>
      </c>
      <c r="M1264">
        <f>IF($G1264="","",COUNTIF($G$3:$G1264, $G1264))</f>
        <v>1192</v>
      </c>
      <c r="N1264">
        <f t="shared" si="137"/>
        <v>1318</v>
      </c>
      <c r="O1264"/>
      <c r="P1264"/>
      <c r="Q1264"/>
    </row>
    <row r="1265" spans="2:17">
      <c r="B1265" s="30">
        <f>資料貼入!A1265</f>
        <v>45001</v>
      </c>
      <c r="C1265" s="38">
        <f>資料貼入!A1265</f>
        <v>45001</v>
      </c>
      <c r="D1265" s="29">
        <f>資料貼入!B1265</f>
        <v>-7312.2999999999993</v>
      </c>
      <c r="E1265" s="29" cm="1">
        <f t="array" ref="E1265">MovingDayDD($D$3:D1265)</f>
        <v>-849510.08999999985</v>
      </c>
      <c r="F1265" s="29">
        <f>IF(OR(C1265&gt;總表!$B$30,C1265=0),0,IF(E1265=0,0,1+F1264))</f>
        <v>44</v>
      </c>
      <c r="G1265" s="29">
        <f t="shared" si="138"/>
        <v>0</v>
      </c>
      <c r="H1265" s="42">
        <f t="shared" si="136"/>
        <v>0</v>
      </c>
      <c r="I1265" s="43">
        <f t="shared" si="139"/>
        <v>0</v>
      </c>
      <c r="J1265" s="42">
        <f t="shared" si="140"/>
        <v>45001</v>
      </c>
      <c r="K1265" s="43">
        <f t="shared" si="141"/>
        <v>0</v>
      </c>
      <c r="L1265">
        <f t="shared" si="142"/>
        <v>126</v>
      </c>
      <c r="M1265">
        <f>IF($G1265="","",COUNTIF($G$3:$G1265, $G1265))</f>
        <v>1193</v>
      </c>
      <c r="N1265">
        <f t="shared" si="137"/>
        <v>1319</v>
      </c>
      <c r="O1265"/>
      <c r="P1265"/>
      <c r="Q1265"/>
    </row>
    <row r="1266" spans="2:17">
      <c r="B1266" s="30">
        <f>資料貼入!A1266</f>
        <v>45002</v>
      </c>
      <c r="C1266" s="38">
        <f>資料貼入!A1266</f>
        <v>45002</v>
      </c>
      <c r="D1266" s="29">
        <f>資料貼入!B1266</f>
        <v>-31625.660000000003</v>
      </c>
      <c r="E1266" s="29" cm="1">
        <f t="array" ref="E1266">MovingDayDD($D$3:D1266)</f>
        <v>-881135.75</v>
      </c>
      <c r="F1266" s="29">
        <f>IF(OR(C1266&gt;總表!$B$30,C1266=0),0,IF(E1266=0,0,1+F1265))</f>
        <v>45</v>
      </c>
      <c r="G1266" s="29">
        <f t="shared" si="138"/>
        <v>0</v>
      </c>
      <c r="H1266" s="42">
        <f t="shared" si="136"/>
        <v>0</v>
      </c>
      <c r="I1266" s="43">
        <f t="shared" si="139"/>
        <v>0</v>
      </c>
      <c r="J1266" s="42">
        <f t="shared" si="140"/>
        <v>45002</v>
      </c>
      <c r="K1266" s="43">
        <f t="shared" si="141"/>
        <v>0</v>
      </c>
      <c r="L1266">
        <f t="shared" si="142"/>
        <v>126</v>
      </c>
      <c r="M1266">
        <f>IF($G1266="","",COUNTIF($G$3:$G1266, $G1266))</f>
        <v>1194</v>
      </c>
      <c r="N1266">
        <f t="shared" si="137"/>
        <v>1320</v>
      </c>
      <c r="O1266"/>
      <c r="P1266"/>
      <c r="Q1266"/>
    </row>
    <row r="1267" spans="2:17">
      <c r="B1267" s="30">
        <f>資料貼入!A1267</f>
        <v>45003</v>
      </c>
      <c r="C1267" s="38">
        <f>資料貼入!A1267</f>
        <v>45003</v>
      </c>
      <c r="D1267" s="29">
        <f>資料貼入!B1267</f>
        <v>0</v>
      </c>
      <c r="E1267" s="29" cm="1">
        <f t="array" ref="E1267">MovingDayDD($D$3:D1267)</f>
        <v>-881135.75</v>
      </c>
      <c r="F1267" s="29">
        <f>IF(OR(C1267&gt;總表!$B$30,C1267=0),0,IF(E1267=0,0,1+F1266))</f>
        <v>46</v>
      </c>
      <c r="G1267" s="29">
        <f t="shared" si="138"/>
        <v>0</v>
      </c>
      <c r="H1267" s="42">
        <f t="shared" si="136"/>
        <v>0</v>
      </c>
      <c r="I1267" s="43">
        <f t="shared" si="139"/>
        <v>0</v>
      </c>
      <c r="J1267" s="42">
        <f t="shared" si="140"/>
        <v>45003</v>
      </c>
      <c r="K1267" s="43">
        <f t="shared" si="141"/>
        <v>0</v>
      </c>
      <c r="L1267">
        <f t="shared" si="142"/>
        <v>126</v>
      </c>
      <c r="M1267">
        <f>IF($G1267="","",COUNTIF($G$3:$G1267, $G1267))</f>
        <v>1195</v>
      </c>
      <c r="N1267">
        <f t="shared" si="137"/>
        <v>1321</v>
      </c>
      <c r="O1267"/>
      <c r="P1267"/>
      <c r="Q1267"/>
    </row>
    <row r="1268" spans="2:17">
      <c r="B1268" s="30">
        <f>資料貼入!A1268</f>
        <v>45004</v>
      </c>
      <c r="C1268" s="38">
        <f>資料貼入!A1268</f>
        <v>45004</v>
      </c>
      <c r="D1268" s="29">
        <f>資料貼入!B1268</f>
        <v>0</v>
      </c>
      <c r="E1268" s="29" cm="1">
        <f t="array" ref="E1268">MovingDayDD($D$3:D1268)</f>
        <v>-881135.75</v>
      </c>
      <c r="F1268" s="29">
        <f>IF(OR(C1268&gt;總表!$B$30,C1268=0),0,IF(E1268=0,0,1+F1267))</f>
        <v>47</v>
      </c>
      <c r="G1268" s="29">
        <f t="shared" si="138"/>
        <v>0</v>
      </c>
      <c r="H1268" s="42">
        <f t="shared" si="136"/>
        <v>0</v>
      </c>
      <c r="I1268" s="43">
        <f t="shared" si="139"/>
        <v>0</v>
      </c>
      <c r="J1268" s="42">
        <f t="shared" si="140"/>
        <v>45004</v>
      </c>
      <c r="K1268" s="43">
        <f t="shared" si="141"/>
        <v>0</v>
      </c>
      <c r="L1268">
        <f t="shared" si="142"/>
        <v>126</v>
      </c>
      <c r="M1268">
        <f>IF($G1268="","",COUNTIF($G$3:$G1268, $G1268))</f>
        <v>1196</v>
      </c>
      <c r="N1268">
        <f t="shared" si="137"/>
        <v>1322</v>
      </c>
      <c r="O1268"/>
      <c r="P1268"/>
      <c r="Q1268"/>
    </row>
    <row r="1269" spans="2:17">
      <c r="B1269" s="30">
        <f>資料貼入!A1269</f>
        <v>45005</v>
      </c>
      <c r="C1269" s="38">
        <f>資料貼入!A1269</f>
        <v>45005</v>
      </c>
      <c r="D1269" s="29">
        <f>資料貼入!B1269</f>
        <v>-48434.06</v>
      </c>
      <c r="E1269" s="29" cm="1">
        <f t="array" ref="E1269">MovingDayDD($D$3:D1269)</f>
        <v>-929569.81000000052</v>
      </c>
      <c r="F1269" s="29">
        <f>IF(OR(C1269&gt;總表!$B$30,C1269=0),0,IF(E1269=0,0,1+F1268))</f>
        <v>48</v>
      </c>
      <c r="G1269" s="29">
        <f t="shared" si="138"/>
        <v>0</v>
      </c>
      <c r="H1269" s="42">
        <f t="shared" si="136"/>
        <v>0</v>
      </c>
      <c r="I1269" s="43">
        <f t="shared" si="139"/>
        <v>0</v>
      </c>
      <c r="J1269" s="42">
        <f t="shared" si="140"/>
        <v>45005</v>
      </c>
      <c r="K1269" s="43">
        <f t="shared" si="141"/>
        <v>0</v>
      </c>
      <c r="L1269">
        <f t="shared" si="142"/>
        <v>126</v>
      </c>
      <c r="M1269">
        <f>IF($G1269="","",COUNTIF($G$3:$G1269, $G1269))</f>
        <v>1197</v>
      </c>
      <c r="N1269">
        <f t="shared" si="137"/>
        <v>1323</v>
      </c>
      <c r="O1269"/>
      <c r="P1269"/>
      <c r="Q1269"/>
    </row>
    <row r="1270" spans="2:17">
      <c r="B1270" s="30">
        <f>資料貼入!A1270</f>
        <v>45006</v>
      </c>
      <c r="C1270" s="38">
        <f>資料貼入!A1270</f>
        <v>45006</v>
      </c>
      <c r="D1270" s="29">
        <f>資料貼入!B1270</f>
        <v>5317.98</v>
      </c>
      <c r="E1270" s="29" cm="1">
        <f t="array" ref="E1270">MovingDayDD($D$3:D1270)</f>
        <v>-924251.83000000007</v>
      </c>
      <c r="F1270" s="29">
        <f>IF(OR(C1270&gt;總表!$B$30,C1270=0),0,IF(E1270=0,0,1+F1269))</f>
        <v>49</v>
      </c>
      <c r="G1270" s="29">
        <f t="shared" si="138"/>
        <v>0</v>
      </c>
      <c r="H1270" s="42">
        <f t="shared" si="136"/>
        <v>0</v>
      </c>
      <c r="I1270" s="43">
        <f t="shared" si="139"/>
        <v>0</v>
      </c>
      <c r="J1270" s="42">
        <f t="shared" si="140"/>
        <v>45006</v>
      </c>
      <c r="K1270" s="43">
        <f t="shared" si="141"/>
        <v>0</v>
      </c>
      <c r="L1270">
        <f t="shared" si="142"/>
        <v>126</v>
      </c>
      <c r="M1270">
        <f>IF($G1270="","",COUNTIF($G$3:$G1270, $G1270))</f>
        <v>1198</v>
      </c>
      <c r="N1270">
        <f t="shared" si="137"/>
        <v>1324</v>
      </c>
      <c r="O1270"/>
      <c r="P1270"/>
      <c r="Q1270"/>
    </row>
    <row r="1271" spans="2:17">
      <c r="B1271" s="30">
        <f>資料貼入!A1271</f>
        <v>45007</v>
      </c>
      <c r="C1271" s="38">
        <f>資料貼入!A1271</f>
        <v>45007</v>
      </c>
      <c r="D1271" s="29">
        <f>資料貼入!B1271</f>
        <v>276550.46000000002</v>
      </c>
      <c r="E1271" s="29" cm="1">
        <f t="array" ref="E1271">MovingDayDD($D$3:D1271)</f>
        <v>-647701.36999999918</v>
      </c>
      <c r="F1271" s="29">
        <f>IF(OR(C1271&gt;總表!$B$30,C1271=0),0,IF(E1271=0,0,1+F1270))</f>
        <v>50</v>
      </c>
      <c r="G1271" s="29">
        <f t="shared" si="138"/>
        <v>0</v>
      </c>
      <c r="H1271" s="42">
        <f t="shared" si="136"/>
        <v>0</v>
      </c>
      <c r="I1271" s="43">
        <f t="shared" si="139"/>
        <v>0</v>
      </c>
      <c r="J1271" s="42">
        <f t="shared" si="140"/>
        <v>45007</v>
      </c>
      <c r="K1271" s="43">
        <f t="shared" si="141"/>
        <v>0</v>
      </c>
      <c r="L1271">
        <f t="shared" si="142"/>
        <v>126</v>
      </c>
      <c r="M1271">
        <f>IF($G1271="","",COUNTIF($G$3:$G1271, $G1271))</f>
        <v>1199</v>
      </c>
      <c r="N1271">
        <f t="shared" si="137"/>
        <v>1325</v>
      </c>
      <c r="O1271"/>
      <c r="P1271"/>
      <c r="Q1271"/>
    </row>
    <row r="1272" spans="2:17">
      <c r="B1272" s="30">
        <f>資料貼入!A1272</f>
        <v>45008</v>
      </c>
      <c r="C1272" s="38">
        <f>資料貼入!A1272</f>
        <v>45008</v>
      </c>
      <c r="D1272" s="29">
        <f>資料貼入!B1272</f>
        <v>192880.73</v>
      </c>
      <c r="E1272" s="29" cm="1">
        <f t="array" ref="E1272">MovingDayDD($D$3:D1272)</f>
        <v>-454820.63999999873</v>
      </c>
      <c r="F1272" s="29">
        <f>IF(OR(C1272&gt;總表!$B$30,C1272=0),0,IF(E1272=0,0,1+F1271))</f>
        <v>51</v>
      </c>
      <c r="G1272" s="29">
        <f t="shared" si="138"/>
        <v>0</v>
      </c>
      <c r="H1272" s="42">
        <f t="shared" si="136"/>
        <v>0</v>
      </c>
      <c r="I1272" s="43">
        <f t="shared" si="139"/>
        <v>0</v>
      </c>
      <c r="J1272" s="42">
        <f t="shared" si="140"/>
        <v>45008</v>
      </c>
      <c r="K1272" s="43">
        <f t="shared" si="141"/>
        <v>0</v>
      </c>
      <c r="L1272">
        <f t="shared" si="142"/>
        <v>126</v>
      </c>
      <c r="M1272">
        <f>IF($G1272="","",COUNTIF($G$3:$G1272, $G1272))</f>
        <v>1200</v>
      </c>
      <c r="N1272">
        <f t="shared" si="137"/>
        <v>1326</v>
      </c>
      <c r="O1272"/>
      <c r="P1272"/>
      <c r="Q1272"/>
    </row>
    <row r="1273" spans="2:17">
      <c r="B1273" s="30">
        <f>資料貼入!A1273</f>
        <v>45009</v>
      </c>
      <c r="C1273" s="38">
        <f>資料貼入!A1273</f>
        <v>45009</v>
      </c>
      <c r="D1273" s="29">
        <f>資料貼入!B1273</f>
        <v>23300</v>
      </c>
      <c r="E1273" s="29" cm="1">
        <f t="array" ref="E1273">MovingDayDD($D$3:D1273)</f>
        <v>-431520.63999999873</v>
      </c>
      <c r="F1273" s="29">
        <f>IF(OR(C1273&gt;總表!$B$30,C1273=0),0,IF(E1273=0,0,1+F1272))</f>
        <v>52</v>
      </c>
      <c r="G1273" s="29">
        <f t="shared" si="138"/>
        <v>0</v>
      </c>
      <c r="H1273" s="42">
        <f t="shared" si="136"/>
        <v>0</v>
      </c>
      <c r="I1273" s="43">
        <f t="shared" si="139"/>
        <v>0</v>
      </c>
      <c r="J1273" s="42">
        <f t="shared" si="140"/>
        <v>45009</v>
      </c>
      <c r="K1273" s="43">
        <f t="shared" si="141"/>
        <v>0</v>
      </c>
      <c r="L1273">
        <f t="shared" si="142"/>
        <v>126</v>
      </c>
      <c r="M1273">
        <f>IF($G1273="","",COUNTIF($G$3:$G1273, $G1273))</f>
        <v>1201</v>
      </c>
      <c r="N1273">
        <f t="shared" si="137"/>
        <v>1327</v>
      </c>
      <c r="O1273"/>
      <c r="P1273"/>
      <c r="Q1273"/>
    </row>
    <row r="1274" spans="2:17">
      <c r="B1274" s="30">
        <f>資料貼入!A1274</f>
        <v>45010</v>
      </c>
      <c r="C1274" s="38">
        <f>資料貼入!A1274</f>
        <v>45010</v>
      </c>
      <c r="D1274" s="29">
        <f>資料貼入!B1274</f>
        <v>0</v>
      </c>
      <c r="E1274" s="29" cm="1">
        <f t="array" ref="E1274">MovingDayDD($D$3:D1274)</f>
        <v>-431520.63999999873</v>
      </c>
      <c r="F1274" s="29">
        <f>IF(OR(C1274&gt;總表!$B$30,C1274=0),0,IF(E1274=0,0,1+F1273))</f>
        <v>53</v>
      </c>
      <c r="G1274" s="29">
        <f t="shared" si="138"/>
        <v>0</v>
      </c>
      <c r="H1274" s="42">
        <f t="shared" si="136"/>
        <v>0</v>
      </c>
      <c r="I1274" s="43">
        <f t="shared" si="139"/>
        <v>0</v>
      </c>
      <c r="J1274" s="42">
        <f t="shared" si="140"/>
        <v>45010</v>
      </c>
      <c r="K1274" s="43">
        <f t="shared" si="141"/>
        <v>0</v>
      </c>
      <c r="L1274">
        <f t="shared" si="142"/>
        <v>126</v>
      </c>
      <c r="M1274">
        <f>IF($G1274="","",COUNTIF($G$3:$G1274, $G1274))</f>
        <v>1202</v>
      </c>
      <c r="N1274">
        <f t="shared" si="137"/>
        <v>1328</v>
      </c>
      <c r="O1274"/>
      <c r="P1274"/>
      <c r="Q1274"/>
    </row>
    <row r="1275" spans="2:17">
      <c r="B1275" s="30">
        <f>資料貼入!A1275</f>
        <v>45011</v>
      </c>
      <c r="C1275" s="38">
        <f>資料貼入!A1275</f>
        <v>45011</v>
      </c>
      <c r="D1275" s="29">
        <f>資料貼入!B1275</f>
        <v>0</v>
      </c>
      <c r="E1275" s="29" cm="1">
        <f t="array" ref="E1275">MovingDayDD($D$3:D1275)</f>
        <v>-431520.63999999873</v>
      </c>
      <c r="F1275" s="29">
        <f>IF(OR(C1275&gt;總表!$B$30,C1275=0),0,IF(E1275=0,0,1+F1274))</f>
        <v>54</v>
      </c>
      <c r="G1275" s="29">
        <f t="shared" si="138"/>
        <v>0</v>
      </c>
      <c r="H1275" s="42">
        <f t="shared" si="136"/>
        <v>0</v>
      </c>
      <c r="I1275" s="43">
        <f t="shared" si="139"/>
        <v>0</v>
      </c>
      <c r="J1275" s="42">
        <f t="shared" si="140"/>
        <v>45011</v>
      </c>
      <c r="K1275" s="43">
        <f t="shared" si="141"/>
        <v>0</v>
      </c>
      <c r="L1275">
        <f t="shared" si="142"/>
        <v>126</v>
      </c>
      <c r="M1275">
        <f>IF($G1275="","",COUNTIF($G$3:$G1275, $G1275))</f>
        <v>1203</v>
      </c>
      <c r="N1275">
        <f t="shared" si="137"/>
        <v>1329</v>
      </c>
      <c r="O1275"/>
      <c r="P1275"/>
      <c r="Q1275"/>
    </row>
    <row r="1276" spans="2:17">
      <c r="B1276" s="30">
        <f>資料貼入!A1276</f>
        <v>45012</v>
      </c>
      <c r="C1276" s="38">
        <f>資料貼入!A1276</f>
        <v>45012</v>
      </c>
      <c r="D1276" s="29">
        <f>資料貼入!B1276</f>
        <v>-105798.55</v>
      </c>
      <c r="E1276" s="29" cm="1">
        <f t="array" ref="E1276">MovingDayDD($D$3:D1276)</f>
        <v>-537319.18999999948</v>
      </c>
      <c r="F1276" s="29">
        <f>IF(OR(C1276&gt;總表!$B$30,C1276=0),0,IF(E1276=0,0,1+F1275))</f>
        <v>55</v>
      </c>
      <c r="G1276" s="29">
        <f t="shared" si="138"/>
        <v>0</v>
      </c>
      <c r="H1276" s="42">
        <f t="shared" si="136"/>
        <v>0</v>
      </c>
      <c r="I1276" s="43">
        <f t="shared" si="139"/>
        <v>0</v>
      </c>
      <c r="J1276" s="42">
        <f t="shared" si="140"/>
        <v>45012</v>
      </c>
      <c r="K1276" s="43">
        <f t="shared" si="141"/>
        <v>0</v>
      </c>
      <c r="L1276">
        <f t="shared" si="142"/>
        <v>126</v>
      </c>
      <c r="M1276">
        <f>IF($G1276="","",COUNTIF($G$3:$G1276, $G1276))</f>
        <v>1204</v>
      </c>
      <c r="N1276">
        <f t="shared" si="137"/>
        <v>1330</v>
      </c>
      <c r="O1276"/>
      <c r="P1276"/>
      <c r="Q1276"/>
    </row>
    <row r="1277" spans="2:17">
      <c r="B1277" s="30">
        <f>資料貼入!A1277</f>
        <v>45013</v>
      </c>
      <c r="C1277" s="38">
        <f>資料貼入!A1277</f>
        <v>45013</v>
      </c>
      <c r="D1277" s="29">
        <f>資料貼入!B1277</f>
        <v>-83242.36</v>
      </c>
      <c r="E1277" s="29" cm="1">
        <f t="array" ref="E1277">MovingDayDD($D$3:D1277)</f>
        <v>-620561.54999999888</v>
      </c>
      <c r="F1277" s="29">
        <f>IF(OR(C1277&gt;總表!$B$30,C1277=0),0,IF(E1277=0,0,1+F1276))</f>
        <v>56</v>
      </c>
      <c r="G1277" s="29">
        <f t="shared" si="138"/>
        <v>0</v>
      </c>
      <c r="H1277" s="42">
        <f t="shared" si="136"/>
        <v>0</v>
      </c>
      <c r="I1277" s="43">
        <f t="shared" si="139"/>
        <v>0</v>
      </c>
      <c r="J1277" s="42">
        <f t="shared" si="140"/>
        <v>45013</v>
      </c>
      <c r="K1277" s="43">
        <f t="shared" si="141"/>
        <v>0</v>
      </c>
      <c r="L1277">
        <f t="shared" si="142"/>
        <v>126</v>
      </c>
      <c r="M1277">
        <f>IF($G1277="","",COUNTIF($G$3:$G1277, $G1277))</f>
        <v>1205</v>
      </c>
      <c r="N1277">
        <f t="shared" si="137"/>
        <v>1331</v>
      </c>
      <c r="O1277"/>
      <c r="P1277"/>
      <c r="Q1277"/>
    </row>
    <row r="1278" spans="2:17">
      <c r="B1278" s="30">
        <f>資料貼入!A1278</f>
        <v>45014</v>
      </c>
      <c r="C1278" s="38">
        <f>資料貼入!A1278</f>
        <v>45014</v>
      </c>
      <c r="D1278" s="29">
        <f>資料貼入!B1278</f>
        <v>-23100</v>
      </c>
      <c r="E1278" s="29" cm="1">
        <f t="array" ref="E1278">MovingDayDD($D$3:D1278)</f>
        <v>-643661.54999999888</v>
      </c>
      <c r="F1278" s="29">
        <f>IF(OR(C1278&gt;總表!$B$30,C1278=0),0,IF(E1278=0,0,1+F1277))</f>
        <v>57</v>
      </c>
      <c r="G1278" s="29">
        <f t="shared" si="138"/>
        <v>0</v>
      </c>
      <c r="H1278" s="42">
        <f t="shared" si="136"/>
        <v>0</v>
      </c>
      <c r="I1278" s="43">
        <f t="shared" si="139"/>
        <v>0</v>
      </c>
      <c r="J1278" s="42">
        <f t="shared" si="140"/>
        <v>45014</v>
      </c>
      <c r="K1278" s="43">
        <f t="shared" si="141"/>
        <v>0</v>
      </c>
      <c r="L1278">
        <f t="shared" si="142"/>
        <v>126</v>
      </c>
      <c r="M1278">
        <f>IF($G1278="","",COUNTIF($G$3:$G1278, $G1278))</f>
        <v>1206</v>
      </c>
      <c r="N1278">
        <f t="shared" si="137"/>
        <v>1332</v>
      </c>
      <c r="O1278"/>
      <c r="P1278"/>
      <c r="Q1278"/>
    </row>
    <row r="1279" spans="2:17">
      <c r="B1279" s="30">
        <f>資料貼入!A1279</f>
        <v>45015</v>
      </c>
      <c r="C1279" s="38">
        <f>資料貼入!A1279</f>
        <v>45015</v>
      </c>
      <c r="D1279" s="29">
        <f>資料貼入!B1279</f>
        <v>-40498.1</v>
      </c>
      <c r="E1279" s="29" cm="1">
        <f t="array" ref="E1279">MovingDayDD($D$3:D1279)</f>
        <v>-684159.64999999851</v>
      </c>
      <c r="F1279" s="29">
        <f>IF(OR(C1279&gt;總表!$B$30,C1279=0),0,IF(E1279=0,0,1+F1278))</f>
        <v>58</v>
      </c>
      <c r="G1279" s="29">
        <f t="shared" si="138"/>
        <v>0</v>
      </c>
      <c r="H1279" s="42">
        <f t="shared" si="136"/>
        <v>0</v>
      </c>
      <c r="I1279" s="43">
        <f t="shared" si="139"/>
        <v>0</v>
      </c>
      <c r="J1279" s="42">
        <f t="shared" si="140"/>
        <v>45015</v>
      </c>
      <c r="K1279" s="43">
        <f t="shared" si="141"/>
        <v>0</v>
      </c>
      <c r="L1279">
        <f t="shared" si="142"/>
        <v>126</v>
      </c>
      <c r="M1279">
        <f>IF($G1279="","",COUNTIF($G$3:$G1279, $G1279))</f>
        <v>1207</v>
      </c>
      <c r="N1279">
        <f t="shared" si="137"/>
        <v>1333</v>
      </c>
      <c r="O1279"/>
      <c r="P1279"/>
      <c r="Q1279"/>
    </row>
    <row r="1280" spans="2:17">
      <c r="B1280" s="30">
        <f>資料貼入!A1280</f>
        <v>45016</v>
      </c>
      <c r="C1280" s="38">
        <f>資料貼入!A1280</f>
        <v>45016</v>
      </c>
      <c r="D1280" s="29">
        <f>資料貼入!B1280</f>
        <v>-23664.28</v>
      </c>
      <c r="E1280" s="29" cm="1">
        <f t="array" ref="E1280">MovingDayDD($D$3:D1280)</f>
        <v>-707823.92999999784</v>
      </c>
      <c r="F1280" s="29">
        <f>IF(OR(C1280&gt;總表!$B$30,C1280=0),0,IF(E1280=0,0,1+F1279))</f>
        <v>59</v>
      </c>
      <c r="G1280" s="29">
        <f t="shared" si="138"/>
        <v>0</v>
      </c>
      <c r="H1280" s="42">
        <f t="shared" si="136"/>
        <v>0</v>
      </c>
      <c r="I1280" s="43">
        <f t="shared" si="139"/>
        <v>0</v>
      </c>
      <c r="J1280" s="42">
        <f t="shared" si="140"/>
        <v>45016</v>
      </c>
      <c r="K1280" s="43">
        <f t="shared" si="141"/>
        <v>0</v>
      </c>
      <c r="L1280">
        <f t="shared" si="142"/>
        <v>126</v>
      </c>
      <c r="M1280">
        <f>IF($G1280="","",COUNTIF($G$3:$G1280, $G1280))</f>
        <v>1208</v>
      </c>
      <c r="N1280">
        <f t="shared" si="137"/>
        <v>1334</v>
      </c>
      <c r="O1280"/>
      <c r="P1280"/>
      <c r="Q1280"/>
    </row>
    <row r="1281" spans="2:17">
      <c r="B1281" s="30">
        <f>資料貼入!A1281</f>
        <v>45017</v>
      </c>
      <c r="C1281" s="38">
        <f>資料貼入!A1281</f>
        <v>45017</v>
      </c>
      <c r="D1281" s="29">
        <f>資料貼入!B1281</f>
        <v>0</v>
      </c>
      <c r="E1281" s="29" cm="1">
        <f t="array" ref="E1281">MovingDayDD($D$3:D1281)</f>
        <v>-707823.92999999784</v>
      </c>
      <c r="F1281" s="29">
        <f>IF(OR(C1281&gt;總表!$B$30,C1281=0),0,IF(E1281=0,0,1+F1280))</f>
        <v>60</v>
      </c>
      <c r="G1281" s="29">
        <f t="shared" si="138"/>
        <v>0</v>
      </c>
      <c r="H1281" s="42">
        <f t="shared" si="136"/>
        <v>0</v>
      </c>
      <c r="I1281" s="43">
        <f t="shared" si="139"/>
        <v>0</v>
      </c>
      <c r="J1281" s="42">
        <f t="shared" si="140"/>
        <v>45017</v>
      </c>
      <c r="K1281" s="43">
        <f t="shared" si="141"/>
        <v>0</v>
      </c>
      <c r="L1281">
        <f t="shared" si="142"/>
        <v>126</v>
      </c>
      <c r="M1281">
        <f>IF($G1281="","",COUNTIF($G$3:$G1281, $G1281))</f>
        <v>1209</v>
      </c>
      <c r="N1281">
        <f t="shared" si="137"/>
        <v>1335</v>
      </c>
      <c r="O1281"/>
      <c r="P1281"/>
      <c r="Q1281"/>
    </row>
    <row r="1282" spans="2:17">
      <c r="B1282" s="30">
        <f>資料貼入!A1282</f>
        <v>45018</v>
      </c>
      <c r="C1282" s="38">
        <f>資料貼入!A1282</f>
        <v>45018</v>
      </c>
      <c r="D1282" s="29">
        <f>資料貼入!B1282</f>
        <v>0</v>
      </c>
      <c r="E1282" s="29" cm="1">
        <f t="array" ref="E1282">MovingDayDD($D$3:D1282)</f>
        <v>-707823.92999999784</v>
      </c>
      <c r="F1282" s="29">
        <f>IF(OR(C1282&gt;總表!$B$30,C1282=0),0,IF(E1282=0,0,1+F1281))</f>
        <v>61</v>
      </c>
      <c r="G1282" s="29">
        <f t="shared" si="138"/>
        <v>0</v>
      </c>
      <c r="H1282" s="42">
        <f t="shared" si="136"/>
        <v>0</v>
      </c>
      <c r="I1282" s="43">
        <f t="shared" si="139"/>
        <v>0</v>
      </c>
      <c r="J1282" s="42">
        <f t="shared" si="140"/>
        <v>45018</v>
      </c>
      <c r="K1282" s="43">
        <f t="shared" si="141"/>
        <v>0</v>
      </c>
      <c r="L1282">
        <f t="shared" si="142"/>
        <v>126</v>
      </c>
      <c r="M1282">
        <f>IF($G1282="","",COUNTIF($G$3:$G1282, $G1282))</f>
        <v>1210</v>
      </c>
      <c r="N1282">
        <f t="shared" si="137"/>
        <v>1336</v>
      </c>
      <c r="O1282"/>
      <c r="P1282"/>
      <c r="Q1282"/>
    </row>
    <row r="1283" spans="2:17">
      <c r="B1283" s="30">
        <f>資料貼入!A1283</f>
        <v>45019</v>
      </c>
      <c r="C1283" s="38">
        <f>資料貼入!A1283</f>
        <v>45019</v>
      </c>
      <c r="D1283" s="29">
        <f>資料貼入!B1283</f>
        <v>0</v>
      </c>
      <c r="E1283" s="29" cm="1">
        <f t="array" ref="E1283">MovingDayDD($D$3:D1283)</f>
        <v>-707823.92999999784</v>
      </c>
      <c r="F1283" s="29">
        <f>IF(OR(C1283&gt;總表!$B$30,C1283=0),0,IF(E1283=0,0,1+F1282))</f>
        <v>62</v>
      </c>
      <c r="G1283" s="29">
        <f t="shared" si="138"/>
        <v>0</v>
      </c>
      <c r="H1283" s="42">
        <f t="shared" ref="H1283:H1346" si="143">IF(G1283&gt;$V$1,B1283,0)</f>
        <v>0</v>
      </c>
      <c r="I1283" s="43">
        <f t="shared" si="139"/>
        <v>0</v>
      </c>
      <c r="J1283" s="42">
        <f t="shared" si="140"/>
        <v>45019</v>
      </c>
      <c r="K1283" s="43">
        <f t="shared" si="141"/>
        <v>0</v>
      </c>
      <c r="L1283">
        <f t="shared" si="142"/>
        <v>126</v>
      </c>
      <c r="M1283">
        <f>IF($G1283="","",COUNTIF($G$3:$G1283, $G1283))</f>
        <v>1211</v>
      </c>
      <c r="N1283">
        <f t="shared" ref="N1283:N1346" si="144">IF($G1283="","",L1283+M1283)</f>
        <v>1337</v>
      </c>
      <c r="O1283"/>
      <c r="P1283"/>
      <c r="Q1283"/>
    </row>
    <row r="1284" spans="2:17">
      <c r="B1284" s="30">
        <f>資料貼入!A1284</f>
        <v>45020</v>
      </c>
      <c r="C1284" s="38">
        <f>資料貼入!A1284</f>
        <v>45020</v>
      </c>
      <c r="D1284" s="29">
        <f>資料貼入!B1284</f>
        <v>0</v>
      </c>
      <c r="E1284" s="29" cm="1">
        <f t="array" ref="E1284">MovingDayDD($D$3:D1284)</f>
        <v>-707823.92999999784</v>
      </c>
      <c r="F1284" s="29">
        <f>IF(OR(C1284&gt;總表!$B$30,C1284=0),0,IF(E1284=0,0,1+F1283))</f>
        <v>63</v>
      </c>
      <c r="G1284" s="29">
        <f t="shared" ref="G1284:G1347" si="145">IF(F1285=0,F1284,0)</f>
        <v>0</v>
      </c>
      <c r="H1284" s="42">
        <f t="shared" si="143"/>
        <v>0</v>
      </c>
      <c r="I1284" s="43">
        <f t="shared" ref="I1284:I1347" si="146">G1284</f>
        <v>0</v>
      </c>
      <c r="J1284" s="42">
        <f t="shared" ref="J1284:J1347" si="147">IF(F1284=0,0,B1284)</f>
        <v>45020</v>
      </c>
      <c r="K1284" s="43">
        <f t="shared" ref="K1284:K1347" si="148">G1284</f>
        <v>0</v>
      </c>
      <c r="L1284">
        <f t="shared" ref="L1284:L1347" si="149">IF($G1284="","",COUNTIF($G$3:$G$4053, "&gt;" &amp; $G1284))</f>
        <v>126</v>
      </c>
      <c r="M1284">
        <f>IF($G1284="","",COUNTIF($G$3:$G1284, $G1284))</f>
        <v>1212</v>
      </c>
      <c r="N1284">
        <f t="shared" si="144"/>
        <v>1338</v>
      </c>
      <c r="O1284"/>
      <c r="P1284"/>
      <c r="Q1284"/>
    </row>
    <row r="1285" spans="2:17">
      <c r="B1285" s="30">
        <f>資料貼入!A1285</f>
        <v>45021</v>
      </c>
      <c r="C1285" s="38">
        <f>資料貼入!A1285</f>
        <v>45021</v>
      </c>
      <c r="D1285" s="29">
        <f>資料貼入!B1285</f>
        <v>0</v>
      </c>
      <c r="E1285" s="29" cm="1">
        <f t="array" ref="E1285">MovingDayDD($D$3:D1285)</f>
        <v>-707823.92999999784</v>
      </c>
      <c r="F1285" s="29">
        <f>IF(OR(C1285&gt;總表!$B$30,C1285=0),0,IF(E1285=0,0,1+F1284))</f>
        <v>64</v>
      </c>
      <c r="G1285" s="29">
        <f t="shared" si="145"/>
        <v>0</v>
      </c>
      <c r="H1285" s="42">
        <f t="shared" si="143"/>
        <v>0</v>
      </c>
      <c r="I1285" s="43">
        <f t="shared" si="146"/>
        <v>0</v>
      </c>
      <c r="J1285" s="42">
        <f t="shared" si="147"/>
        <v>45021</v>
      </c>
      <c r="K1285" s="43">
        <f t="shared" si="148"/>
        <v>0</v>
      </c>
      <c r="L1285">
        <f t="shared" si="149"/>
        <v>126</v>
      </c>
      <c r="M1285">
        <f>IF($G1285="","",COUNTIF($G$3:$G1285, $G1285))</f>
        <v>1213</v>
      </c>
      <c r="N1285">
        <f t="shared" si="144"/>
        <v>1339</v>
      </c>
      <c r="O1285"/>
      <c r="P1285"/>
      <c r="Q1285"/>
    </row>
    <row r="1286" spans="2:17">
      <c r="B1286" s="30">
        <f>資料貼入!A1286</f>
        <v>45022</v>
      </c>
      <c r="C1286" s="38">
        <f>資料貼入!A1286</f>
        <v>45022</v>
      </c>
      <c r="D1286" s="29">
        <f>資料貼入!B1286</f>
        <v>-174789.91</v>
      </c>
      <c r="E1286" s="29" cm="1">
        <f t="array" ref="E1286">MovingDayDD($D$3:D1286)</f>
        <v>-882613.83999999799</v>
      </c>
      <c r="F1286" s="29">
        <f>IF(OR(C1286&gt;總表!$B$30,C1286=0),0,IF(E1286=0,0,1+F1285))</f>
        <v>65</v>
      </c>
      <c r="G1286" s="29">
        <f t="shared" si="145"/>
        <v>0</v>
      </c>
      <c r="H1286" s="42">
        <f t="shared" si="143"/>
        <v>0</v>
      </c>
      <c r="I1286" s="43">
        <f t="shared" si="146"/>
        <v>0</v>
      </c>
      <c r="J1286" s="42">
        <f t="shared" si="147"/>
        <v>45022</v>
      </c>
      <c r="K1286" s="43">
        <f t="shared" si="148"/>
        <v>0</v>
      </c>
      <c r="L1286">
        <f t="shared" si="149"/>
        <v>126</v>
      </c>
      <c r="M1286">
        <f>IF($G1286="","",COUNTIF($G$3:$G1286, $G1286))</f>
        <v>1214</v>
      </c>
      <c r="N1286">
        <f t="shared" si="144"/>
        <v>1340</v>
      </c>
      <c r="O1286"/>
      <c r="P1286"/>
      <c r="Q1286"/>
    </row>
    <row r="1287" spans="2:17">
      <c r="B1287" s="30">
        <f>資料貼入!A1287</f>
        <v>45023</v>
      </c>
      <c r="C1287" s="38">
        <f>資料貼入!A1287</f>
        <v>45023</v>
      </c>
      <c r="D1287" s="29">
        <f>資料貼入!B1287</f>
        <v>6000.49</v>
      </c>
      <c r="E1287" s="29" cm="1">
        <f t="array" ref="E1287">MovingDayDD($D$3:D1287)</f>
        <v>-876613.34999999776</v>
      </c>
      <c r="F1287" s="29">
        <f>IF(OR(C1287&gt;總表!$B$30,C1287=0),0,IF(E1287=0,0,1+F1286))</f>
        <v>66</v>
      </c>
      <c r="G1287" s="29">
        <f t="shared" si="145"/>
        <v>0</v>
      </c>
      <c r="H1287" s="42">
        <f t="shared" si="143"/>
        <v>0</v>
      </c>
      <c r="I1287" s="43">
        <f t="shared" si="146"/>
        <v>0</v>
      </c>
      <c r="J1287" s="42">
        <f t="shared" si="147"/>
        <v>45023</v>
      </c>
      <c r="K1287" s="43">
        <f t="shared" si="148"/>
        <v>0</v>
      </c>
      <c r="L1287">
        <f t="shared" si="149"/>
        <v>126</v>
      </c>
      <c r="M1287">
        <f>IF($G1287="","",COUNTIF($G$3:$G1287, $G1287))</f>
        <v>1215</v>
      </c>
      <c r="N1287">
        <f t="shared" si="144"/>
        <v>1341</v>
      </c>
      <c r="O1287"/>
      <c r="P1287"/>
      <c r="Q1287"/>
    </row>
    <row r="1288" spans="2:17">
      <c r="B1288" s="30">
        <f>資料貼入!A1288</f>
        <v>45024</v>
      </c>
      <c r="C1288" s="38">
        <f>資料貼入!A1288</f>
        <v>45024</v>
      </c>
      <c r="D1288" s="29">
        <f>資料貼入!B1288</f>
        <v>0</v>
      </c>
      <c r="E1288" s="29" cm="1">
        <f t="array" ref="E1288">MovingDayDD($D$3:D1288)</f>
        <v>-876613.34999999776</v>
      </c>
      <c r="F1288" s="29">
        <f>IF(OR(C1288&gt;總表!$B$30,C1288=0),0,IF(E1288=0,0,1+F1287))</f>
        <v>67</v>
      </c>
      <c r="G1288" s="29">
        <f t="shared" si="145"/>
        <v>0</v>
      </c>
      <c r="H1288" s="42">
        <f t="shared" si="143"/>
        <v>0</v>
      </c>
      <c r="I1288" s="43">
        <f t="shared" si="146"/>
        <v>0</v>
      </c>
      <c r="J1288" s="42">
        <f t="shared" si="147"/>
        <v>45024</v>
      </c>
      <c r="K1288" s="43">
        <f t="shared" si="148"/>
        <v>0</v>
      </c>
      <c r="L1288">
        <f t="shared" si="149"/>
        <v>126</v>
      </c>
      <c r="M1288">
        <f>IF($G1288="","",COUNTIF($G$3:$G1288, $G1288))</f>
        <v>1216</v>
      </c>
      <c r="N1288">
        <f t="shared" si="144"/>
        <v>1342</v>
      </c>
      <c r="O1288"/>
      <c r="P1288"/>
      <c r="Q1288"/>
    </row>
    <row r="1289" spans="2:17">
      <c r="B1289" s="30">
        <f>資料貼入!A1289</f>
        <v>45025</v>
      </c>
      <c r="C1289" s="38">
        <f>資料貼入!A1289</f>
        <v>45025</v>
      </c>
      <c r="D1289" s="29">
        <f>資料貼入!B1289</f>
        <v>0</v>
      </c>
      <c r="E1289" s="29" cm="1">
        <f t="array" ref="E1289">MovingDayDD($D$3:D1289)</f>
        <v>-876613.34999999776</v>
      </c>
      <c r="F1289" s="29">
        <f>IF(OR(C1289&gt;總表!$B$30,C1289=0),0,IF(E1289=0,0,1+F1288))</f>
        <v>68</v>
      </c>
      <c r="G1289" s="29">
        <f t="shared" si="145"/>
        <v>0</v>
      </c>
      <c r="H1289" s="42">
        <f t="shared" si="143"/>
        <v>0</v>
      </c>
      <c r="I1289" s="43">
        <f t="shared" si="146"/>
        <v>0</v>
      </c>
      <c r="J1289" s="42">
        <f t="shared" si="147"/>
        <v>45025</v>
      </c>
      <c r="K1289" s="43">
        <f t="shared" si="148"/>
        <v>0</v>
      </c>
      <c r="L1289">
        <f t="shared" si="149"/>
        <v>126</v>
      </c>
      <c r="M1289">
        <f>IF($G1289="","",COUNTIF($G$3:$G1289, $G1289))</f>
        <v>1217</v>
      </c>
      <c r="N1289">
        <f t="shared" si="144"/>
        <v>1343</v>
      </c>
      <c r="O1289"/>
      <c r="P1289"/>
      <c r="Q1289"/>
    </row>
    <row r="1290" spans="2:17">
      <c r="B1290" s="30">
        <f>資料貼入!A1290</f>
        <v>45026</v>
      </c>
      <c r="C1290" s="38">
        <f>資料貼入!A1290</f>
        <v>45026</v>
      </c>
      <c r="D1290" s="29">
        <f>資料貼入!B1290</f>
        <v>-54360.460000000006</v>
      </c>
      <c r="E1290" s="29" cm="1">
        <f t="array" ref="E1290">MovingDayDD($D$3:D1290)</f>
        <v>-930973.80999999866</v>
      </c>
      <c r="F1290" s="29">
        <f>IF(OR(C1290&gt;總表!$B$30,C1290=0),0,IF(E1290=0,0,1+F1289))</f>
        <v>69</v>
      </c>
      <c r="G1290" s="29">
        <f t="shared" si="145"/>
        <v>0</v>
      </c>
      <c r="H1290" s="42">
        <f t="shared" si="143"/>
        <v>0</v>
      </c>
      <c r="I1290" s="43">
        <f t="shared" si="146"/>
        <v>0</v>
      </c>
      <c r="J1290" s="42">
        <f t="shared" si="147"/>
        <v>45026</v>
      </c>
      <c r="K1290" s="43">
        <f t="shared" si="148"/>
        <v>0</v>
      </c>
      <c r="L1290">
        <f t="shared" si="149"/>
        <v>126</v>
      </c>
      <c r="M1290">
        <f>IF($G1290="","",COUNTIF($G$3:$G1290, $G1290))</f>
        <v>1218</v>
      </c>
      <c r="N1290">
        <f t="shared" si="144"/>
        <v>1344</v>
      </c>
      <c r="O1290"/>
      <c r="P1290"/>
      <c r="Q1290"/>
    </row>
    <row r="1291" spans="2:17">
      <c r="B1291" s="30">
        <f>資料貼入!A1291</f>
        <v>45027</v>
      </c>
      <c r="C1291" s="38">
        <f>資料貼入!A1291</f>
        <v>45027</v>
      </c>
      <c r="D1291" s="29">
        <f>資料貼入!B1291</f>
        <v>-66410.58</v>
      </c>
      <c r="E1291" s="29" cm="1">
        <f t="array" ref="E1291">MovingDayDD($D$3:D1291)</f>
        <v>-997384.38999999873</v>
      </c>
      <c r="F1291" s="29">
        <f>IF(OR(C1291&gt;總表!$B$30,C1291=0),0,IF(E1291=0,0,1+F1290))</f>
        <v>70</v>
      </c>
      <c r="G1291" s="29">
        <f t="shared" si="145"/>
        <v>0</v>
      </c>
      <c r="H1291" s="42">
        <f t="shared" si="143"/>
        <v>0</v>
      </c>
      <c r="I1291" s="43">
        <f t="shared" si="146"/>
        <v>0</v>
      </c>
      <c r="J1291" s="42">
        <f t="shared" si="147"/>
        <v>45027</v>
      </c>
      <c r="K1291" s="43">
        <f t="shared" si="148"/>
        <v>0</v>
      </c>
      <c r="L1291">
        <f t="shared" si="149"/>
        <v>126</v>
      </c>
      <c r="M1291">
        <f>IF($G1291="","",COUNTIF($G$3:$G1291, $G1291))</f>
        <v>1219</v>
      </c>
      <c r="N1291">
        <f t="shared" si="144"/>
        <v>1345</v>
      </c>
      <c r="O1291"/>
      <c r="P1291"/>
      <c r="Q1291"/>
    </row>
    <row r="1292" spans="2:17">
      <c r="B1292" s="30">
        <f>資料貼入!A1292</f>
        <v>45028</v>
      </c>
      <c r="C1292" s="38">
        <f>資料貼入!A1292</f>
        <v>45028</v>
      </c>
      <c r="D1292" s="29">
        <f>資料貼入!B1292</f>
        <v>-12854.81</v>
      </c>
      <c r="E1292" s="29" cm="1">
        <f t="array" ref="E1292">MovingDayDD($D$3:D1292)</f>
        <v>-1010239.1999999993</v>
      </c>
      <c r="F1292" s="29">
        <f>IF(OR(C1292&gt;總表!$B$30,C1292=0),0,IF(E1292=0,0,1+F1291))</f>
        <v>71</v>
      </c>
      <c r="G1292" s="29">
        <f t="shared" si="145"/>
        <v>0</v>
      </c>
      <c r="H1292" s="42">
        <f t="shared" si="143"/>
        <v>0</v>
      </c>
      <c r="I1292" s="43">
        <f t="shared" si="146"/>
        <v>0</v>
      </c>
      <c r="J1292" s="42">
        <f t="shared" si="147"/>
        <v>45028</v>
      </c>
      <c r="K1292" s="43">
        <f t="shared" si="148"/>
        <v>0</v>
      </c>
      <c r="L1292">
        <f t="shared" si="149"/>
        <v>126</v>
      </c>
      <c r="M1292">
        <f>IF($G1292="","",COUNTIF($G$3:$G1292, $G1292))</f>
        <v>1220</v>
      </c>
      <c r="N1292">
        <f t="shared" si="144"/>
        <v>1346</v>
      </c>
      <c r="O1292"/>
      <c r="P1292"/>
      <c r="Q1292"/>
    </row>
    <row r="1293" spans="2:17">
      <c r="B1293" s="30">
        <f>資料貼入!A1293</f>
        <v>45029</v>
      </c>
      <c r="C1293" s="38">
        <f>資料貼入!A1293</f>
        <v>45029</v>
      </c>
      <c r="D1293" s="29">
        <f>資料貼入!B1293</f>
        <v>-133129.04</v>
      </c>
      <c r="E1293" s="29" cm="1">
        <f t="array" ref="E1293">MovingDayDD($D$3:D1293)</f>
        <v>-1143368.2399999984</v>
      </c>
      <c r="F1293" s="29">
        <f>IF(OR(C1293&gt;總表!$B$30,C1293=0),0,IF(E1293=0,0,1+F1292))</f>
        <v>72</v>
      </c>
      <c r="G1293" s="29">
        <f t="shared" si="145"/>
        <v>0</v>
      </c>
      <c r="H1293" s="42">
        <f t="shared" si="143"/>
        <v>0</v>
      </c>
      <c r="I1293" s="43">
        <f t="shared" si="146"/>
        <v>0</v>
      </c>
      <c r="J1293" s="42">
        <f t="shared" si="147"/>
        <v>45029</v>
      </c>
      <c r="K1293" s="43">
        <f t="shared" si="148"/>
        <v>0</v>
      </c>
      <c r="L1293">
        <f t="shared" si="149"/>
        <v>126</v>
      </c>
      <c r="M1293">
        <f>IF($G1293="","",COUNTIF($G$3:$G1293, $G1293))</f>
        <v>1221</v>
      </c>
      <c r="N1293">
        <f t="shared" si="144"/>
        <v>1347</v>
      </c>
      <c r="O1293"/>
      <c r="P1293"/>
      <c r="Q1293"/>
    </row>
    <row r="1294" spans="2:17">
      <c r="B1294" s="30">
        <f>資料貼入!A1294</f>
        <v>45030</v>
      </c>
      <c r="C1294" s="38">
        <f>資料貼入!A1294</f>
        <v>45030</v>
      </c>
      <c r="D1294" s="29">
        <f>資料貼入!B1294</f>
        <v>58861.03</v>
      </c>
      <c r="E1294" s="29" cm="1">
        <f t="array" ref="E1294">MovingDayDD($D$3:D1294)</f>
        <v>-1084507.209999999</v>
      </c>
      <c r="F1294" s="29">
        <f>IF(OR(C1294&gt;總表!$B$30,C1294=0),0,IF(E1294=0,0,1+F1293))</f>
        <v>73</v>
      </c>
      <c r="G1294" s="29">
        <f t="shared" si="145"/>
        <v>0</v>
      </c>
      <c r="H1294" s="42">
        <f t="shared" si="143"/>
        <v>0</v>
      </c>
      <c r="I1294" s="43">
        <f t="shared" si="146"/>
        <v>0</v>
      </c>
      <c r="J1294" s="42">
        <f t="shared" si="147"/>
        <v>45030</v>
      </c>
      <c r="K1294" s="43">
        <f t="shared" si="148"/>
        <v>0</v>
      </c>
      <c r="L1294">
        <f t="shared" si="149"/>
        <v>126</v>
      </c>
      <c r="M1294">
        <f>IF($G1294="","",COUNTIF($G$3:$G1294, $G1294))</f>
        <v>1222</v>
      </c>
      <c r="N1294">
        <f t="shared" si="144"/>
        <v>1348</v>
      </c>
      <c r="O1294"/>
      <c r="P1294"/>
      <c r="Q1294"/>
    </row>
    <row r="1295" spans="2:17">
      <c r="B1295" s="30">
        <f>資料貼入!A1295</f>
        <v>45031</v>
      </c>
      <c r="C1295" s="38">
        <f>資料貼入!A1295</f>
        <v>45031</v>
      </c>
      <c r="D1295" s="29">
        <f>資料貼入!B1295</f>
        <v>0</v>
      </c>
      <c r="E1295" s="29" cm="1">
        <f t="array" ref="E1295">MovingDayDD($D$3:D1295)</f>
        <v>-1084507.209999999</v>
      </c>
      <c r="F1295" s="29">
        <f>IF(OR(C1295&gt;總表!$B$30,C1295=0),0,IF(E1295=0,0,1+F1294))</f>
        <v>74</v>
      </c>
      <c r="G1295" s="29">
        <f t="shared" si="145"/>
        <v>0</v>
      </c>
      <c r="H1295" s="42">
        <f t="shared" si="143"/>
        <v>0</v>
      </c>
      <c r="I1295" s="43">
        <f t="shared" si="146"/>
        <v>0</v>
      </c>
      <c r="J1295" s="42">
        <f t="shared" si="147"/>
        <v>45031</v>
      </c>
      <c r="K1295" s="43">
        <f t="shared" si="148"/>
        <v>0</v>
      </c>
      <c r="L1295">
        <f t="shared" si="149"/>
        <v>126</v>
      </c>
      <c r="M1295">
        <f>IF($G1295="","",COUNTIF($G$3:$G1295, $G1295))</f>
        <v>1223</v>
      </c>
      <c r="N1295">
        <f t="shared" si="144"/>
        <v>1349</v>
      </c>
      <c r="O1295"/>
      <c r="P1295"/>
      <c r="Q1295"/>
    </row>
    <row r="1296" spans="2:17">
      <c r="B1296" s="30">
        <f>資料貼入!A1296</f>
        <v>45032</v>
      </c>
      <c r="C1296" s="38">
        <f>資料貼入!A1296</f>
        <v>45032</v>
      </c>
      <c r="D1296" s="29">
        <f>資料貼入!B1296</f>
        <v>0</v>
      </c>
      <c r="E1296" s="29" cm="1">
        <f t="array" ref="E1296">MovingDayDD($D$3:D1296)</f>
        <v>-1084507.209999999</v>
      </c>
      <c r="F1296" s="29">
        <f>IF(OR(C1296&gt;總表!$B$30,C1296=0),0,IF(E1296=0,0,1+F1295))</f>
        <v>75</v>
      </c>
      <c r="G1296" s="29">
        <f t="shared" si="145"/>
        <v>0</v>
      </c>
      <c r="H1296" s="42">
        <f t="shared" si="143"/>
        <v>0</v>
      </c>
      <c r="I1296" s="43">
        <f t="shared" si="146"/>
        <v>0</v>
      </c>
      <c r="J1296" s="42">
        <f t="shared" si="147"/>
        <v>45032</v>
      </c>
      <c r="K1296" s="43">
        <f t="shared" si="148"/>
        <v>0</v>
      </c>
      <c r="L1296">
        <f t="shared" si="149"/>
        <v>126</v>
      </c>
      <c r="M1296">
        <f>IF($G1296="","",COUNTIF($G$3:$G1296, $G1296))</f>
        <v>1224</v>
      </c>
      <c r="N1296">
        <f t="shared" si="144"/>
        <v>1350</v>
      </c>
      <c r="O1296"/>
      <c r="P1296"/>
      <c r="Q1296"/>
    </row>
    <row r="1297" spans="2:17">
      <c r="B1297" s="30">
        <f>資料貼入!A1297</f>
        <v>45033</v>
      </c>
      <c r="C1297" s="38">
        <f>資料貼入!A1297</f>
        <v>45033</v>
      </c>
      <c r="D1297" s="29">
        <f>資料貼入!B1297</f>
        <v>-6200</v>
      </c>
      <c r="E1297" s="29" cm="1">
        <f t="array" ref="E1297">MovingDayDD($D$3:D1297)</f>
        <v>-1090707.209999999</v>
      </c>
      <c r="F1297" s="29">
        <f>IF(OR(C1297&gt;總表!$B$30,C1297=0),0,IF(E1297=0,0,1+F1296))</f>
        <v>76</v>
      </c>
      <c r="G1297" s="29">
        <f t="shared" si="145"/>
        <v>0</v>
      </c>
      <c r="H1297" s="42">
        <f t="shared" si="143"/>
        <v>0</v>
      </c>
      <c r="I1297" s="43">
        <f t="shared" si="146"/>
        <v>0</v>
      </c>
      <c r="J1297" s="42">
        <f t="shared" si="147"/>
        <v>45033</v>
      </c>
      <c r="K1297" s="43">
        <f t="shared" si="148"/>
        <v>0</v>
      </c>
      <c r="L1297">
        <f t="shared" si="149"/>
        <v>126</v>
      </c>
      <c r="M1297">
        <f>IF($G1297="","",COUNTIF($G$3:$G1297, $G1297))</f>
        <v>1225</v>
      </c>
      <c r="N1297">
        <f t="shared" si="144"/>
        <v>1351</v>
      </c>
      <c r="O1297"/>
      <c r="P1297"/>
      <c r="Q1297"/>
    </row>
    <row r="1298" spans="2:17">
      <c r="B1298" s="30">
        <f>資料貼入!A1298</f>
        <v>45034</v>
      </c>
      <c r="C1298" s="38">
        <f>資料貼入!A1298</f>
        <v>45034</v>
      </c>
      <c r="D1298" s="29">
        <f>資料貼入!B1298</f>
        <v>-92610.25</v>
      </c>
      <c r="E1298" s="29" cm="1">
        <f t="array" ref="E1298">MovingDayDD($D$3:D1298)</f>
        <v>-1183317.459999999</v>
      </c>
      <c r="F1298" s="29">
        <f>IF(OR(C1298&gt;總表!$B$30,C1298=0),0,IF(E1298=0,0,1+F1297))</f>
        <v>77</v>
      </c>
      <c r="G1298" s="29">
        <f t="shared" si="145"/>
        <v>0</v>
      </c>
      <c r="H1298" s="42">
        <f t="shared" si="143"/>
        <v>0</v>
      </c>
      <c r="I1298" s="43">
        <f t="shared" si="146"/>
        <v>0</v>
      </c>
      <c r="J1298" s="42">
        <f t="shared" si="147"/>
        <v>45034</v>
      </c>
      <c r="K1298" s="43">
        <f t="shared" si="148"/>
        <v>0</v>
      </c>
      <c r="L1298">
        <f t="shared" si="149"/>
        <v>126</v>
      </c>
      <c r="M1298">
        <f>IF($G1298="","",COUNTIF($G$3:$G1298, $G1298))</f>
        <v>1226</v>
      </c>
      <c r="N1298">
        <f t="shared" si="144"/>
        <v>1352</v>
      </c>
      <c r="O1298"/>
      <c r="P1298"/>
      <c r="Q1298"/>
    </row>
    <row r="1299" spans="2:17">
      <c r="B1299" s="30">
        <f>資料貼入!A1299</f>
        <v>45035</v>
      </c>
      <c r="C1299" s="38">
        <f>資料貼入!A1299</f>
        <v>45035</v>
      </c>
      <c r="D1299" s="29">
        <f>資料貼入!B1299</f>
        <v>-13549.529999999999</v>
      </c>
      <c r="E1299" s="29" cm="1">
        <f t="array" ref="E1299">MovingDayDD($D$3:D1299)</f>
        <v>-1196866.9899999984</v>
      </c>
      <c r="F1299" s="29">
        <f>IF(OR(C1299&gt;總表!$B$30,C1299=0),0,IF(E1299=0,0,1+F1298))</f>
        <v>78</v>
      </c>
      <c r="G1299" s="29">
        <f t="shared" si="145"/>
        <v>0</v>
      </c>
      <c r="H1299" s="42">
        <f t="shared" si="143"/>
        <v>0</v>
      </c>
      <c r="I1299" s="43">
        <f t="shared" si="146"/>
        <v>0</v>
      </c>
      <c r="J1299" s="42">
        <f t="shared" si="147"/>
        <v>45035</v>
      </c>
      <c r="K1299" s="43">
        <f t="shared" si="148"/>
        <v>0</v>
      </c>
      <c r="L1299">
        <f t="shared" si="149"/>
        <v>126</v>
      </c>
      <c r="M1299">
        <f>IF($G1299="","",COUNTIF($G$3:$G1299, $G1299))</f>
        <v>1227</v>
      </c>
      <c r="N1299">
        <f t="shared" si="144"/>
        <v>1353</v>
      </c>
      <c r="O1299"/>
      <c r="P1299"/>
      <c r="Q1299"/>
    </row>
    <row r="1300" spans="2:17">
      <c r="B1300" s="30">
        <f>資料貼入!A1300</f>
        <v>45036</v>
      </c>
      <c r="C1300" s="38">
        <f>資料貼入!A1300</f>
        <v>45036</v>
      </c>
      <c r="D1300" s="29">
        <f>資料貼入!B1300</f>
        <v>-15588.11</v>
      </c>
      <c r="E1300" s="29" cm="1">
        <f t="array" ref="E1300">MovingDayDD($D$3:D1300)</f>
        <v>-1212455.0999999978</v>
      </c>
      <c r="F1300" s="29">
        <f>IF(OR(C1300&gt;總表!$B$30,C1300=0),0,IF(E1300=0,0,1+F1299))</f>
        <v>79</v>
      </c>
      <c r="G1300" s="29">
        <f t="shared" si="145"/>
        <v>0</v>
      </c>
      <c r="H1300" s="42">
        <f t="shared" si="143"/>
        <v>0</v>
      </c>
      <c r="I1300" s="43">
        <f t="shared" si="146"/>
        <v>0</v>
      </c>
      <c r="J1300" s="42">
        <f t="shared" si="147"/>
        <v>45036</v>
      </c>
      <c r="K1300" s="43">
        <f t="shared" si="148"/>
        <v>0</v>
      </c>
      <c r="L1300">
        <f t="shared" si="149"/>
        <v>126</v>
      </c>
      <c r="M1300">
        <f>IF($G1300="","",COUNTIF($G$3:$G1300, $G1300))</f>
        <v>1228</v>
      </c>
      <c r="N1300">
        <f t="shared" si="144"/>
        <v>1354</v>
      </c>
      <c r="O1300"/>
      <c r="P1300"/>
      <c r="Q1300"/>
    </row>
    <row r="1301" spans="2:17">
      <c r="B1301" s="30">
        <f>資料貼入!A1301</f>
        <v>45037</v>
      </c>
      <c r="C1301" s="38">
        <f>資料貼入!A1301</f>
        <v>45037</v>
      </c>
      <c r="D1301" s="29">
        <f>資料貼入!B1301</f>
        <v>-21700</v>
      </c>
      <c r="E1301" s="29" cm="1">
        <f t="array" ref="E1301">MovingDayDD($D$3:D1301)</f>
        <v>-1234155.0999999978</v>
      </c>
      <c r="F1301" s="29">
        <f>IF(OR(C1301&gt;總表!$B$30,C1301=0),0,IF(E1301=0,0,1+F1300))</f>
        <v>80</v>
      </c>
      <c r="G1301" s="29">
        <f t="shared" si="145"/>
        <v>0</v>
      </c>
      <c r="H1301" s="42">
        <f t="shared" si="143"/>
        <v>0</v>
      </c>
      <c r="I1301" s="43">
        <f t="shared" si="146"/>
        <v>0</v>
      </c>
      <c r="J1301" s="42">
        <f t="shared" si="147"/>
        <v>45037</v>
      </c>
      <c r="K1301" s="43">
        <f t="shared" si="148"/>
        <v>0</v>
      </c>
      <c r="L1301">
        <f t="shared" si="149"/>
        <v>126</v>
      </c>
      <c r="M1301">
        <f>IF($G1301="","",COUNTIF($G$3:$G1301, $G1301))</f>
        <v>1229</v>
      </c>
      <c r="N1301">
        <f t="shared" si="144"/>
        <v>1355</v>
      </c>
      <c r="O1301"/>
      <c r="P1301"/>
      <c r="Q1301"/>
    </row>
    <row r="1302" spans="2:17">
      <c r="B1302" s="30">
        <f>資料貼入!A1302</f>
        <v>45038</v>
      </c>
      <c r="C1302" s="38">
        <f>資料貼入!A1302</f>
        <v>45038</v>
      </c>
      <c r="D1302" s="29">
        <f>資料貼入!B1302</f>
        <v>0</v>
      </c>
      <c r="E1302" s="29" cm="1">
        <f t="array" ref="E1302">MovingDayDD($D$3:D1302)</f>
        <v>-1234155.0999999978</v>
      </c>
      <c r="F1302" s="29">
        <f>IF(OR(C1302&gt;總表!$B$30,C1302=0),0,IF(E1302=0,0,1+F1301))</f>
        <v>81</v>
      </c>
      <c r="G1302" s="29">
        <f t="shared" si="145"/>
        <v>0</v>
      </c>
      <c r="H1302" s="42">
        <f t="shared" si="143"/>
        <v>0</v>
      </c>
      <c r="I1302" s="43">
        <f t="shared" si="146"/>
        <v>0</v>
      </c>
      <c r="J1302" s="42">
        <f t="shared" si="147"/>
        <v>45038</v>
      </c>
      <c r="K1302" s="43">
        <f t="shared" si="148"/>
        <v>0</v>
      </c>
      <c r="L1302">
        <f t="shared" si="149"/>
        <v>126</v>
      </c>
      <c r="M1302">
        <f>IF($G1302="","",COUNTIF($G$3:$G1302, $G1302))</f>
        <v>1230</v>
      </c>
      <c r="N1302">
        <f t="shared" si="144"/>
        <v>1356</v>
      </c>
      <c r="O1302"/>
      <c r="P1302"/>
      <c r="Q1302"/>
    </row>
    <row r="1303" spans="2:17">
      <c r="B1303" s="30">
        <f>資料貼入!A1303</f>
        <v>45039</v>
      </c>
      <c r="C1303" s="38">
        <f>資料貼入!A1303</f>
        <v>45039</v>
      </c>
      <c r="D1303" s="29">
        <f>資料貼入!B1303</f>
        <v>0</v>
      </c>
      <c r="E1303" s="29" cm="1">
        <f t="array" ref="E1303">MovingDayDD($D$3:D1303)</f>
        <v>-1234155.0999999978</v>
      </c>
      <c r="F1303" s="29">
        <f>IF(OR(C1303&gt;總表!$B$30,C1303=0),0,IF(E1303=0,0,1+F1302))</f>
        <v>82</v>
      </c>
      <c r="G1303" s="29">
        <f t="shared" si="145"/>
        <v>0</v>
      </c>
      <c r="H1303" s="42">
        <f t="shared" si="143"/>
        <v>0</v>
      </c>
      <c r="I1303" s="43">
        <f t="shared" si="146"/>
        <v>0</v>
      </c>
      <c r="J1303" s="42">
        <f t="shared" si="147"/>
        <v>45039</v>
      </c>
      <c r="K1303" s="43">
        <f t="shared" si="148"/>
        <v>0</v>
      </c>
      <c r="L1303">
        <f t="shared" si="149"/>
        <v>126</v>
      </c>
      <c r="M1303">
        <f>IF($G1303="","",COUNTIF($G$3:$G1303, $G1303))</f>
        <v>1231</v>
      </c>
      <c r="N1303">
        <f t="shared" si="144"/>
        <v>1357</v>
      </c>
      <c r="O1303"/>
      <c r="P1303"/>
      <c r="Q1303"/>
    </row>
    <row r="1304" spans="2:17">
      <c r="B1304" s="30">
        <f>資料貼入!A1304</f>
        <v>45040</v>
      </c>
      <c r="C1304" s="38">
        <f>資料貼入!A1304</f>
        <v>45040</v>
      </c>
      <c r="D1304" s="29">
        <f>資料貼入!B1304</f>
        <v>-23870.77</v>
      </c>
      <c r="E1304" s="29" cm="1">
        <f t="array" ref="E1304">MovingDayDD($D$3:D1304)</f>
        <v>-1258025.8699999973</v>
      </c>
      <c r="F1304" s="29">
        <f>IF(OR(C1304&gt;總表!$B$30,C1304=0),0,IF(E1304=0,0,1+F1303))</f>
        <v>83</v>
      </c>
      <c r="G1304" s="29">
        <f t="shared" si="145"/>
        <v>0</v>
      </c>
      <c r="H1304" s="42">
        <f t="shared" si="143"/>
        <v>0</v>
      </c>
      <c r="I1304" s="43">
        <f t="shared" si="146"/>
        <v>0</v>
      </c>
      <c r="J1304" s="42">
        <f t="shared" si="147"/>
        <v>45040</v>
      </c>
      <c r="K1304" s="43">
        <f t="shared" si="148"/>
        <v>0</v>
      </c>
      <c r="L1304">
        <f t="shared" si="149"/>
        <v>126</v>
      </c>
      <c r="M1304">
        <f>IF($G1304="","",COUNTIF($G$3:$G1304, $G1304))</f>
        <v>1232</v>
      </c>
      <c r="N1304">
        <f t="shared" si="144"/>
        <v>1358</v>
      </c>
      <c r="O1304"/>
      <c r="P1304"/>
      <c r="Q1304"/>
    </row>
    <row r="1305" spans="2:17">
      <c r="B1305" s="30">
        <f>資料貼入!A1305</f>
        <v>45041</v>
      </c>
      <c r="C1305" s="38">
        <f>資料貼入!A1305</f>
        <v>45041</v>
      </c>
      <c r="D1305" s="29">
        <f>資料貼入!B1305</f>
        <v>169405.74</v>
      </c>
      <c r="E1305" s="29" cm="1">
        <f t="array" ref="E1305">MovingDayDD($D$3:D1305)</f>
        <v>-1088620.1299999971</v>
      </c>
      <c r="F1305" s="29">
        <f>IF(OR(C1305&gt;總表!$B$30,C1305=0),0,IF(E1305=0,0,1+F1304))</f>
        <v>84</v>
      </c>
      <c r="G1305" s="29">
        <f t="shared" si="145"/>
        <v>0</v>
      </c>
      <c r="H1305" s="42">
        <f t="shared" si="143"/>
        <v>0</v>
      </c>
      <c r="I1305" s="43">
        <f t="shared" si="146"/>
        <v>0</v>
      </c>
      <c r="J1305" s="42">
        <f t="shared" si="147"/>
        <v>45041</v>
      </c>
      <c r="K1305" s="43">
        <f t="shared" si="148"/>
        <v>0</v>
      </c>
      <c r="L1305">
        <f t="shared" si="149"/>
        <v>126</v>
      </c>
      <c r="M1305">
        <f>IF($G1305="","",COUNTIF($G$3:$G1305, $G1305))</f>
        <v>1233</v>
      </c>
      <c r="N1305">
        <f t="shared" si="144"/>
        <v>1359</v>
      </c>
      <c r="O1305"/>
      <c r="P1305"/>
      <c r="Q1305"/>
    </row>
    <row r="1306" spans="2:17">
      <c r="B1306" s="30">
        <f>資料貼入!A1306</f>
        <v>45042</v>
      </c>
      <c r="C1306" s="38">
        <f>資料貼入!A1306</f>
        <v>45042</v>
      </c>
      <c r="D1306" s="29">
        <f>資料貼入!B1306</f>
        <v>-12000</v>
      </c>
      <c r="E1306" s="29" cm="1">
        <f t="array" ref="E1306">MovingDayDD($D$3:D1306)</f>
        <v>-1100620.1299999971</v>
      </c>
      <c r="F1306" s="29">
        <f>IF(OR(C1306&gt;總表!$B$30,C1306=0),0,IF(E1306=0,0,1+F1305))</f>
        <v>85</v>
      </c>
      <c r="G1306" s="29">
        <f t="shared" si="145"/>
        <v>0</v>
      </c>
      <c r="H1306" s="42">
        <f t="shared" si="143"/>
        <v>0</v>
      </c>
      <c r="I1306" s="43">
        <f t="shared" si="146"/>
        <v>0</v>
      </c>
      <c r="J1306" s="42">
        <f t="shared" si="147"/>
        <v>45042</v>
      </c>
      <c r="K1306" s="43">
        <f t="shared" si="148"/>
        <v>0</v>
      </c>
      <c r="L1306">
        <f t="shared" si="149"/>
        <v>126</v>
      </c>
      <c r="M1306">
        <f>IF($G1306="","",COUNTIF($G$3:$G1306, $G1306))</f>
        <v>1234</v>
      </c>
      <c r="N1306">
        <f t="shared" si="144"/>
        <v>1360</v>
      </c>
      <c r="O1306"/>
      <c r="P1306"/>
      <c r="Q1306"/>
    </row>
    <row r="1307" spans="2:17">
      <c r="B1307" s="30">
        <f>資料貼入!A1307</f>
        <v>45043</v>
      </c>
      <c r="C1307" s="38">
        <f>資料貼入!A1307</f>
        <v>45043</v>
      </c>
      <c r="D1307" s="29">
        <f>資料貼入!B1307</f>
        <v>-36172.239999999998</v>
      </c>
      <c r="E1307" s="29" cm="1">
        <f t="array" ref="E1307">MovingDayDD($D$3:D1307)</f>
        <v>-1136792.3699999973</v>
      </c>
      <c r="F1307" s="29">
        <f>IF(OR(C1307&gt;總表!$B$30,C1307=0),0,IF(E1307=0,0,1+F1306))</f>
        <v>86</v>
      </c>
      <c r="G1307" s="29">
        <f t="shared" si="145"/>
        <v>0</v>
      </c>
      <c r="H1307" s="42">
        <f t="shared" si="143"/>
        <v>0</v>
      </c>
      <c r="I1307" s="43">
        <f t="shared" si="146"/>
        <v>0</v>
      </c>
      <c r="J1307" s="42">
        <f t="shared" si="147"/>
        <v>45043</v>
      </c>
      <c r="K1307" s="43">
        <f t="shared" si="148"/>
        <v>0</v>
      </c>
      <c r="L1307">
        <f t="shared" si="149"/>
        <v>126</v>
      </c>
      <c r="M1307">
        <f>IF($G1307="","",COUNTIF($G$3:$G1307, $G1307))</f>
        <v>1235</v>
      </c>
      <c r="N1307">
        <f t="shared" si="144"/>
        <v>1361</v>
      </c>
      <c r="O1307"/>
      <c r="P1307"/>
      <c r="Q1307"/>
    </row>
    <row r="1308" spans="2:17">
      <c r="B1308" s="30">
        <f>資料貼入!A1308</f>
        <v>45044</v>
      </c>
      <c r="C1308" s="38">
        <f>資料貼入!A1308</f>
        <v>45044</v>
      </c>
      <c r="D1308" s="29">
        <f>資料貼入!B1308</f>
        <v>39501.479999999996</v>
      </c>
      <c r="E1308" s="29" cm="1">
        <f t="array" ref="E1308">MovingDayDD($D$3:D1308)</f>
        <v>-1097290.8899999969</v>
      </c>
      <c r="F1308" s="29">
        <f>IF(OR(C1308&gt;總表!$B$30,C1308=0),0,IF(E1308=0,0,1+F1307))</f>
        <v>87</v>
      </c>
      <c r="G1308" s="29">
        <f t="shared" si="145"/>
        <v>0</v>
      </c>
      <c r="H1308" s="42">
        <f t="shared" si="143"/>
        <v>0</v>
      </c>
      <c r="I1308" s="43">
        <f t="shared" si="146"/>
        <v>0</v>
      </c>
      <c r="J1308" s="42">
        <f t="shared" si="147"/>
        <v>45044</v>
      </c>
      <c r="K1308" s="43">
        <f t="shared" si="148"/>
        <v>0</v>
      </c>
      <c r="L1308">
        <f t="shared" si="149"/>
        <v>126</v>
      </c>
      <c r="M1308">
        <f>IF($G1308="","",COUNTIF($G$3:$G1308, $G1308))</f>
        <v>1236</v>
      </c>
      <c r="N1308">
        <f t="shared" si="144"/>
        <v>1362</v>
      </c>
      <c r="O1308"/>
      <c r="P1308"/>
      <c r="Q1308"/>
    </row>
    <row r="1309" spans="2:17">
      <c r="B1309" s="30">
        <f>資料貼入!A1309</f>
        <v>45045</v>
      </c>
      <c r="C1309" s="38">
        <f>資料貼入!A1309</f>
        <v>45045</v>
      </c>
      <c r="D1309" s="29">
        <f>資料貼入!B1309</f>
        <v>0</v>
      </c>
      <c r="E1309" s="29" cm="1">
        <f t="array" ref="E1309">MovingDayDD($D$3:D1309)</f>
        <v>-1097290.8899999969</v>
      </c>
      <c r="F1309" s="29">
        <f>IF(OR(C1309&gt;總表!$B$30,C1309=0),0,IF(E1309=0,0,1+F1308))</f>
        <v>88</v>
      </c>
      <c r="G1309" s="29">
        <f t="shared" si="145"/>
        <v>0</v>
      </c>
      <c r="H1309" s="42">
        <f t="shared" si="143"/>
        <v>0</v>
      </c>
      <c r="I1309" s="43">
        <f t="shared" si="146"/>
        <v>0</v>
      </c>
      <c r="J1309" s="42">
        <f t="shared" si="147"/>
        <v>45045</v>
      </c>
      <c r="K1309" s="43">
        <f t="shared" si="148"/>
        <v>0</v>
      </c>
      <c r="L1309">
        <f t="shared" si="149"/>
        <v>126</v>
      </c>
      <c r="M1309">
        <f>IF($G1309="","",COUNTIF($G$3:$G1309, $G1309))</f>
        <v>1237</v>
      </c>
      <c r="N1309">
        <f t="shared" si="144"/>
        <v>1363</v>
      </c>
      <c r="O1309"/>
      <c r="P1309"/>
      <c r="Q1309"/>
    </row>
    <row r="1310" spans="2:17">
      <c r="B1310" s="30">
        <f>資料貼入!A1310</f>
        <v>45046</v>
      </c>
      <c r="C1310" s="38">
        <f>資料貼入!A1310</f>
        <v>45046</v>
      </c>
      <c r="D1310" s="29">
        <f>資料貼入!B1310</f>
        <v>0</v>
      </c>
      <c r="E1310" s="29" cm="1">
        <f t="array" ref="E1310">MovingDayDD($D$3:D1310)</f>
        <v>-1097290.8899999969</v>
      </c>
      <c r="F1310" s="29">
        <f>IF(OR(C1310&gt;總表!$B$30,C1310=0),0,IF(E1310=0,0,1+F1309))</f>
        <v>89</v>
      </c>
      <c r="G1310" s="29">
        <f t="shared" si="145"/>
        <v>0</v>
      </c>
      <c r="H1310" s="42">
        <f t="shared" si="143"/>
        <v>0</v>
      </c>
      <c r="I1310" s="43">
        <f t="shared" si="146"/>
        <v>0</v>
      </c>
      <c r="J1310" s="42">
        <f t="shared" si="147"/>
        <v>45046</v>
      </c>
      <c r="K1310" s="43">
        <f t="shared" si="148"/>
        <v>0</v>
      </c>
      <c r="L1310">
        <f t="shared" si="149"/>
        <v>126</v>
      </c>
      <c r="M1310">
        <f>IF($G1310="","",COUNTIF($G$3:$G1310, $G1310))</f>
        <v>1238</v>
      </c>
      <c r="N1310">
        <f t="shared" si="144"/>
        <v>1364</v>
      </c>
      <c r="O1310"/>
      <c r="P1310"/>
      <c r="Q1310"/>
    </row>
    <row r="1311" spans="2:17">
      <c r="B1311" s="30">
        <f>資料貼入!A1311</f>
        <v>45047</v>
      </c>
      <c r="C1311" s="38">
        <f>資料貼入!A1311</f>
        <v>45047</v>
      </c>
      <c r="D1311" s="29">
        <f>資料貼入!B1311</f>
        <v>0</v>
      </c>
      <c r="E1311" s="29" cm="1">
        <f t="array" ref="E1311">MovingDayDD($D$3:D1311)</f>
        <v>-1097290.8899999969</v>
      </c>
      <c r="F1311" s="29">
        <f>IF(OR(C1311&gt;總表!$B$30,C1311=0),0,IF(E1311=0,0,1+F1310))</f>
        <v>90</v>
      </c>
      <c r="G1311" s="29">
        <f t="shared" si="145"/>
        <v>0</v>
      </c>
      <c r="H1311" s="42">
        <f t="shared" si="143"/>
        <v>0</v>
      </c>
      <c r="I1311" s="43">
        <f t="shared" si="146"/>
        <v>0</v>
      </c>
      <c r="J1311" s="42">
        <f t="shared" si="147"/>
        <v>45047</v>
      </c>
      <c r="K1311" s="43">
        <f t="shared" si="148"/>
        <v>0</v>
      </c>
      <c r="L1311">
        <f t="shared" si="149"/>
        <v>126</v>
      </c>
      <c r="M1311">
        <f>IF($G1311="","",COUNTIF($G$3:$G1311, $G1311))</f>
        <v>1239</v>
      </c>
      <c r="N1311">
        <f t="shared" si="144"/>
        <v>1365</v>
      </c>
      <c r="O1311"/>
      <c r="P1311"/>
      <c r="Q1311"/>
    </row>
    <row r="1312" spans="2:17">
      <c r="B1312" s="30">
        <f>資料貼入!A1312</f>
        <v>45048</v>
      </c>
      <c r="C1312" s="38">
        <f>資料貼入!A1312</f>
        <v>45048</v>
      </c>
      <c r="D1312" s="29">
        <f>資料貼入!B1312</f>
        <v>16292.57</v>
      </c>
      <c r="E1312" s="29" cm="1">
        <f t="array" ref="E1312">MovingDayDD($D$3:D1312)</f>
        <v>-1080998.3199999966</v>
      </c>
      <c r="F1312" s="29">
        <f>IF(OR(C1312&gt;總表!$B$30,C1312=0),0,IF(E1312=0,0,1+F1311))</f>
        <v>91</v>
      </c>
      <c r="G1312" s="29">
        <f t="shared" si="145"/>
        <v>0</v>
      </c>
      <c r="H1312" s="42">
        <f t="shared" si="143"/>
        <v>0</v>
      </c>
      <c r="I1312" s="43">
        <f t="shared" si="146"/>
        <v>0</v>
      </c>
      <c r="J1312" s="42">
        <f t="shared" si="147"/>
        <v>45048</v>
      </c>
      <c r="K1312" s="43">
        <f t="shared" si="148"/>
        <v>0</v>
      </c>
      <c r="L1312">
        <f t="shared" si="149"/>
        <v>126</v>
      </c>
      <c r="M1312">
        <f>IF($G1312="","",COUNTIF($G$3:$G1312, $G1312))</f>
        <v>1240</v>
      </c>
      <c r="N1312">
        <f t="shared" si="144"/>
        <v>1366</v>
      </c>
      <c r="O1312"/>
      <c r="P1312"/>
      <c r="Q1312"/>
    </row>
    <row r="1313" spans="2:17">
      <c r="B1313" s="30">
        <f>資料貼入!A1313</f>
        <v>45049</v>
      </c>
      <c r="C1313" s="38">
        <f>資料貼入!A1313</f>
        <v>45049</v>
      </c>
      <c r="D1313" s="29">
        <f>資料貼入!B1313</f>
        <v>-76866.510000000009</v>
      </c>
      <c r="E1313" s="29" cm="1">
        <f t="array" ref="E1313">MovingDayDD($D$3:D1313)</f>
        <v>-1157864.8299999963</v>
      </c>
      <c r="F1313" s="29">
        <f>IF(OR(C1313&gt;總表!$B$30,C1313=0),0,IF(E1313=0,0,1+F1312))</f>
        <v>92</v>
      </c>
      <c r="G1313" s="29">
        <f t="shared" si="145"/>
        <v>0</v>
      </c>
      <c r="H1313" s="42">
        <f t="shared" si="143"/>
        <v>0</v>
      </c>
      <c r="I1313" s="43">
        <f t="shared" si="146"/>
        <v>0</v>
      </c>
      <c r="J1313" s="42">
        <f t="shared" si="147"/>
        <v>45049</v>
      </c>
      <c r="K1313" s="43">
        <f t="shared" si="148"/>
        <v>0</v>
      </c>
      <c r="L1313">
        <f t="shared" si="149"/>
        <v>126</v>
      </c>
      <c r="M1313">
        <f>IF($G1313="","",COUNTIF($G$3:$G1313, $G1313))</f>
        <v>1241</v>
      </c>
      <c r="N1313">
        <f t="shared" si="144"/>
        <v>1367</v>
      </c>
      <c r="O1313"/>
      <c r="P1313"/>
      <c r="Q1313"/>
    </row>
    <row r="1314" spans="2:17">
      <c r="B1314" s="30">
        <f>資料貼入!A1314</f>
        <v>45050</v>
      </c>
      <c r="C1314" s="38">
        <f>資料貼入!A1314</f>
        <v>45050</v>
      </c>
      <c r="D1314" s="29">
        <f>資料貼入!B1314</f>
        <v>-33631.68</v>
      </c>
      <c r="E1314" s="29" cm="1">
        <f t="array" ref="E1314">MovingDayDD($D$3:D1314)</f>
        <v>-1191496.5099999961</v>
      </c>
      <c r="F1314" s="29">
        <f>IF(OR(C1314&gt;總表!$B$30,C1314=0),0,IF(E1314=0,0,1+F1313))</f>
        <v>93</v>
      </c>
      <c r="G1314" s="29">
        <f t="shared" si="145"/>
        <v>0</v>
      </c>
      <c r="H1314" s="42">
        <f t="shared" si="143"/>
        <v>0</v>
      </c>
      <c r="I1314" s="43">
        <f t="shared" si="146"/>
        <v>0</v>
      </c>
      <c r="J1314" s="42">
        <f t="shared" si="147"/>
        <v>45050</v>
      </c>
      <c r="K1314" s="43">
        <f t="shared" si="148"/>
        <v>0</v>
      </c>
      <c r="L1314">
        <f t="shared" si="149"/>
        <v>126</v>
      </c>
      <c r="M1314">
        <f>IF($G1314="","",COUNTIF($G$3:$G1314, $G1314))</f>
        <v>1242</v>
      </c>
      <c r="N1314">
        <f t="shared" si="144"/>
        <v>1368</v>
      </c>
      <c r="O1314"/>
      <c r="P1314"/>
      <c r="Q1314"/>
    </row>
    <row r="1315" spans="2:17">
      <c r="B1315" s="30">
        <f>資料貼入!A1315</f>
        <v>45051</v>
      </c>
      <c r="C1315" s="38">
        <f>資料貼入!A1315</f>
        <v>45051</v>
      </c>
      <c r="D1315" s="29">
        <f>資料貼入!B1315</f>
        <v>-71174.850000000006</v>
      </c>
      <c r="E1315" s="29" cm="1">
        <f t="array" ref="E1315">MovingDayDD($D$3:D1315)</f>
        <v>-1262671.3599999957</v>
      </c>
      <c r="F1315" s="29">
        <f>IF(OR(C1315&gt;總表!$B$30,C1315=0),0,IF(E1315=0,0,1+F1314))</f>
        <v>94</v>
      </c>
      <c r="G1315" s="29">
        <f t="shared" si="145"/>
        <v>0</v>
      </c>
      <c r="H1315" s="42">
        <f t="shared" si="143"/>
        <v>0</v>
      </c>
      <c r="I1315" s="43">
        <f t="shared" si="146"/>
        <v>0</v>
      </c>
      <c r="J1315" s="42">
        <f t="shared" si="147"/>
        <v>45051</v>
      </c>
      <c r="K1315" s="43">
        <f t="shared" si="148"/>
        <v>0</v>
      </c>
      <c r="L1315">
        <f t="shared" si="149"/>
        <v>126</v>
      </c>
      <c r="M1315">
        <f>IF($G1315="","",COUNTIF($G$3:$G1315, $G1315))</f>
        <v>1243</v>
      </c>
      <c r="N1315">
        <f t="shared" si="144"/>
        <v>1369</v>
      </c>
      <c r="O1315"/>
      <c r="P1315"/>
      <c r="Q1315"/>
    </row>
    <row r="1316" spans="2:17">
      <c r="B1316" s="30">
        <f>資料貼入!A1316</f>
        <v>45052</v>
      </c>
      <c r="C1316" s="38">
        <f>資料貼入!A1316</f>
        <v>45052</v>
      </c>
      <c r="D1316" s="29">
        <f>資料貼入!B1316</f>
        <v>0</v>
      </c>
      <c r="E1316" s="29" cm="1">
        <f t="array" ref="E1316">MovingDayDD($D$3:D1316)</f>
        <v>-1262671.3599999957</v>
      </c>
      <c r="F1316" s="29">
        <f>IF(OR(C1316&gt;總表!$B$30,C1316=0),0,IF(E1316=0,0,1+F1315))</f>
        <v>95</v>
      </c>
      <c r="G1316" s="29">
        <f t="shared" si="145"/>
        <v>0</v>
      </c>
      <c r="H1316" s="42">
        <f t="shared" si="143"/>
        <v>0</v>
      </c>
      <c r="I1316" s="43">
        <f t="shared" si="146"/>
        <v>0</v>
      </c>
      <c r="J1316" s="42">
        <f t="shared" si="147"/>
        <v>45052</v>
      </c>
      <c r="K1316" s="43">
        <f t="shared" si="148"/>
        <v>0</v>
      </c>
      <c r="L1316">
        <f t="shared" si="149"/>
        <v>126</v>
      </c>
      <c r="M1316">
        <f>IF($G1316="","",COUNTIF($G$3:$G1316, $G1316))</f>
        <v>1244</v>
      </c>
      <c r="N1316">
        <f t="shared" si="144"/>
        <v>1370</v>
      </c>
      <c r="O1316"/>
      <c r="P1316"/>
      <c r="Q1316"/>
    </row>
    <row r="1317" spans="2:17">
      <c r="B1317" s="30">
        <f>資料貼入!A1317</f>
        <v>45053</v>
      </c>
      <c r="C1317" s="38">
        <f>資料貼入!A1317</f>
        <v>45053</v>
      </c>
      <c r="D1317" s="29">
        <f>資料貼入!B1317</f>
        <v>0</v>
      </c>
      <c r="E1317" s="29" cm="1">
        <f t="array" ref="E1317">MovingDayDD($D$3:D1317)</f>
        <v>-1262671.3599999957</v>
      </c>
      <c r="F1317" s="29">
        <f>IF(OR(C1317&gt;總表!$B$30,C1317=0),0,IF(E1317=0,0,1+F1316))</f>
        <v>96</v>
      </c>
      <c r="G1317" s="29">
        <f t="shared" si="145"/>
        <v>0</v>
      </c>
      <c r="H1317" s="42">
        <f t="shared" si="143"/>
        <v>0</v>
      </c>
      <c r="I1317" s="43">
        <f t="shared" si="146"/>
        <v>0</v>
      </c>
      <c r="J1317" s="42">
        <f t="shared" si="147"/>
        <v>45053</v>
      </c>
      <c r="K1317" s="43">
        <f t="shared" si="148"/>
        <v>0</v>
      </c>
      <c r="L1317">
        <f t="shared" si="149"/>
        <v>126</v>
      </c>
      <c r="M1317">
        <f>IF($G1317="","",COUNTIF($G$3:$G1317, $G1317))</f>
        <v>1245</v>
      </c>
      <c r="N1317">
        <f t="shared" si="144"/>
        <v>1371</v>
      </c>
      <c r="O1317"/>
      <c r="P1317"/>
      <c r="Q1317"/>
    </row>
    <row r="1318" spans="2:17">
      <c r="B1318" s="30">
        <f>資料貼入!A1318</f>
        <v>45054</v>
      </c>
      <c r="C1318" s="38">
        <f>資料貼入!A1318</f>
        <v>45054</v>
      </c>
      <c r="D1318" s="29">
        <f>資料貼入!B1318</f>
        <v>10822.369999999999</v>
      </c>
      <c r="E1318" s="29" cm="1">
        <f t="array" ref="E1318">MovingDayDD($D$3:D1318)</f>
        <v>-1251848.9899999965</v>
      </c>
      <c r="F1318" s="29">
        <f>IF(OR(C1318&gt;總表!$B$30,C1318=0),0,IF(E1318=0,0,1+F1317))</f>
        <v>97</v>
      </c>
      <c r="G1318" s="29">
        <f t="shared" si="145"/>
        <v>0</v>
      </c>
      <c r="H1318" s="42">
        <f t="shared" si="143"/>
        <v>0</v>
      </c>
      <c r="I1318" s="43">
        <f t="shared" si="146"/>
        <v>0</v>
      </c>
      <c r="J1318" s="42">
        <f t="shared" si="147"/>
        <v>45054</v>
      </c>
      <c r="K1318" s="43">
        <f t="shared" si="148"/>
        <v>0</v>
      </c>
      <c r="L1318">
        <f t="shared" si="149"/>
        <v>126</v>
      </c>
      <c r="M1318">
        <f>IF($G1318="","",COUNTIF($G$3:$G1318, $G1318))</f>
        <v>1246</v>
      </c>
      <c r="N1318">
        <f t="shared" si="144"/>
        <v>1372</v>
      </c>
      <c r="O1318"/>
      <c r="P1318"/>
      <c r="Q1318"/>
    </row>
    <row r="1319" spans="2:17">
      <c r="B1319" s="30">
        <f>資料貼入!A1319</f>
        <v>45055</v>
      </c>
      <c r="C1319" s="38">
        <f>資料貼入!A1319</f>
        <v>45055</v>
      </c>
      <c r="D1319" s="29">
        <f>資料貼入!B1319</f>
        <v>-29967.97</v>
      </c>
      <c r="E1319" s="29" cm="1">
        <f t="array" ref="E1319">MovingDayDD($D$3:D1319)</f>
        <v>-1281816.9599999972</v>
      </c>
      <c r="F1319" s="29">
        <f>IF(OR(C1319&gt;總表!$B$30,C1319=0),0,IF(E1319=0,0,1+F1318))</f>
        <v>98</v>
      </c>
      <c r="G1319" s="29">
        <f t="shared" si="145"/>
        <v>0</v>
      </c>
      <c r="H1319" s="42">
        <f t="shared" si="143"/>
        <v>0</v>
      </c>
      <c r="I1319" s="43">
        <f t="shared" si="146"/>
        <v>0</v>
      </c>
      <c r="J1319" s="42">
        <f t="shared" si="147"/>
        <v>45055</v>
      </c>
      <c r="K1319" s="43">
        <f t="shared" si="148"/>
        <v>0</v>
      </c>
      <c r="L1319">
        <f t="shared" si="149"/>
        <v>126</v>
      </c>
      <c r="M1319">
        <f>IF($G1319="","",COUNTIF($G$3:$G1319, $G1319))</f>
        <v>1247</v>
      </c>
      <c r="N1319">
        <f t="shared" si="144"/>
        <v>1373</v>
      </c>
      <c r="O1319"/>
      <c r="P1319"/>
      <c r="Q1319"/>
    </row>
    <row r="1320" spans="2:17">
      <c r="B1320" s="30">
        <f>資料貼入!A1320</f>
        <v>45056</v>
      </c>
      <c r="C1320" s="38">
        <f>資料貼入!A1320</f>
        <v>45056</v>
      </c>
      <c r="D1320" s="29">
        <f>資料貼入!B1320</f>
        <v>-18637.59</v>
      </c>
      <c r="E1320" s="29" cm="1">
        <f t="array" ref="E1320">MovingDayDD($D$3:D1320)</f>
        <v>-1300454.549999997</v>
      </c>
      <c r="F1320" s="29">
        <f>IF(OR(C1320&gt;總表!$B$30,C1320=0),0,IF(E1320=0,0,1+F1319))</f>
        <v>99</v>
      </c>
      <c r="G1320" s="29">
        <f t="shared" si="145"/>
        <v>0</v>
      </c>
      <c r="H1320" s="42">
        <f t="shared" si="143"/>
        <v>0</v>
      </c>
      <c r="I1320" s="43">
        <f t="shared" si="146"/>
        <v>0</v>
      </c>
      <c r="J1320" s="42">
        <f t="shared" si="147"/>
        <v>45056</v>
      </c>
      <c r="K1320" s="43">
        <f t="shared" si="148"/>
        <v>0</v>
      </c>
      <c r="L1320">
        <f t="shared" si="149"/>
        <v>126</v>
      </c>
      <c r="M1320">
        <f>IF($G1320="","",COUNTIF($G$3:$G1320, $G1320))</f>
        <v>1248</v>
      </c>
      <c r="N1320">
        <f t="shared" si="144"/>
        <v>1374</v>
      </c>
      <c r="O1320"/>
      <c r="P1320"/>
      <c r="Q1320"/>
    </row>
    <row r="1321" spans="2:17">
      <c r="B1321" s="30">
        <f>資料貼入!A1321</f>
        <v>45057</v>
      </c>
      <c r="C1321" s="38">
        <f>資料貼入!A1321</f>
        <v>45057</v>
      </c>
      <c r="D1321" s="29">
        <f>資料貼入!B1321</f>
        <v>-24536.809999999998</v>
      </c>
      <c r="E1321" s="29" cm="1">
        <f t="array" ref="E1321">MovingDayDD($D$3:D1321)</f>
        <v>-1324991.3599999975</v>
      </c>
      <c r="F1321" s="29">
        <f>IF(OR(C1321&gt;總表!$B$30,C1321=0),0,IF(E1321=0,0,1+F1320))</f>
        <v>100</v>
      </c>
      <c r="G1321" s="29">
        <f t="shared" si="145"/>
        <v>0</v>
      </c>
      <c r="H1321" s="42">
        <f t="shared" si="143"/>
        <v>0</v>
      </c>
      <c r="I1321" s="43">
        <f t="shared" si="146"/>
        <v>0</v>
      </c>
      <c r="J1321" s="42">
        <f t="shared" si="147"/>
        <v>45057</v>
      </c>
      <c r="K1321" s="43">
        <f t="shared" si="148"/>
        <v>0</v>
      </c>
      <c r="L1321">
        <f t="shared" si="149"/>
        <v>126</v>
      </c>
      <c r="M1321">
        <f>IF($G1321="","",COUNTIF($G$3:$G1321, $G1321))</f>
        <v>1249</v>
      </c>
      <c r="N1321">
        <f t="shared" si="144"/>
        <v>1375</v>
      </c>
      <c r="O1321"/>
      <c r="P1321"/>
      <c r="Q1321"/>
    </row>
    <row r="1322" spans="2:17">
      <c r="B1322" s="30">
        <f>資料貼入!A1322</f>
        <v>45058</v>
      </c>
      <c r="C1322" s="38">
        <f>資料貼入!A1322</f>
        <v>45058</v>
      </c>
      <c r="D1322" s="29">
        <f>資料貼入!B1322</f>
        <v>-19130.419999999998</v>
      </c>
      <c r="E1322" s="29" cm="1">
        <f t="array" ref="E1322">MovingDayDD($D$3:D1322)</f>
        <v>-1344121.7799999975</v>
      </c>
      <c r="F1322" s="29">
        <f>IF(OR(C1322&gt;總表!$B$30,C1322=0),0,IF(E1322=0,0,1+F1321))</f>
        <v>101</v>
      </c>
      <c r="G1322" s="29">
        <f t="shared" si="145"/>
        <v>0</v>
      </c>
      <c r="H1322" s="42">
        <f t="shared" si="143"/>
        <v>0</v>
      </c>
      <c r="I1322" s="43">
        <f t="shared" si="146"/>
        <v>0</v>
      </c>
      <c r="J1322" s="42">
        <f t="shared" si="147"/>
        <v>45058</v>
      </c>
      <c r="K1322" s="43">
        <f t="shared" si="148"/>
        <v>0</v>
      </c>
      <c r="L1322">
        <f t="shared" si="149"/>
        <v>126</v>
      </c>
      <c r="M1322">
        <f>IF($G1322="","",COUNTIF($G$3:$G1322, $G1322))</f>
        <v>1250</v>
      </c>
      <c r="N1322">
        <f t="shared" si="144"/>
        <v>1376</v>
      </c>
      <c r="O1322"/>
      <c r="P1322"/>
      <c r="Q1322"/>
    </row>
    <row r="1323" spans="2:17">
      <c r="B1323" s="30">
        <f>資料貼入!A1323</f>
        <v>45059</v>
      </c>
      <c r="C1323" s="38">
        <f>資料貼入!A1323</f>
        <v>45059</v>
      </c>
      <c r="D1323" s="29">
        <f>資料貼入!B1323</f>
        <v>0</v>
      </c>
      <c r="E1323" s="29" cm="1">
        <f t="array" ref="E1323">MovingDayDD($D$3:D1323)</f>
        <v>-1344121.7799999975</v>
      </c>
      <c r="F1323" s="29">
        <f>IF(OR(C1323&gt;總表!$B$30,C1323=0),0,IF(E1323=0,0,1+F1322))</f>
        <v>102</v>
      </c>
      <c r="G1323" s="29">
        <f t="shared" si="145"/>
        <v>0</v>
      </c>
      <c r="H1323" s="42">
        <f t="shared" si="143"/>
        <v>0</v>
      </c>
      <c r="I1323" s="43">
        <f t="shared" si="146"/>
        <v>0</v>
      </c>
      <c r="J1323" s="42">
        <f t="shared" si="147"/>
        <v>45059</v>
      </c>
      <c r="K1323" s="43">
        <f t="shared" si="148"/>
        <v>0</v>
      </c>
      <c r="L1323">
        <f t="shared" si="149"/>
        <v>126</v>
      </c>
      <c r="M1323">
        <f>IF($G1323="","",COUNTIF($G$3:$G1323, $G1323))</f>
        <v>1251</v>
      </c>
      <c r="N1323">
        <f t="shared" si="144"/>
        <v>1377</v>
      </c>
      <c r="O1323"/>
      <c r="P1323"/>
      <c r="Q1323"/>
    </row>
    <row r="1324" spans="2:17">
      <c r="B1324" s="30">
        <f>資料貼入!A1324</f>
        <v>45060</v>
      </c>
      <c r="C1324" s="38">
        <f>資料貼入!A1324</f>
        <v>45060</v>
      </c>
      <c r="D1324" s="29">
        <f>資料貼入!B1324</f>
        <v>0</v>
      </c>
      <c r="E1324" s="29" cm="1">
        <f t="array" ref="E1324">MovingDayDD($D$3:D1324)</f>
        <v>-1344121.7799999975</v>
      </c>
      <c r="F1324" s="29">
        <f>IF(OR(C1324&gt;總表!$B$30,C1324=0),0,IF(E1324=0,0,1+F1323))</f>
        <v>103</v>
      </c>
      <c r="G1324" s="29">
        <f t="shared" si="145"/>
        <v>0</v>
      </c>
      <c r="H1324" s="42">
        <f t="shared" si="143"/>
        <v>0</v>
      </c>
      <c r="I1324" s="43">
        <f t="shared" si="146"/>
        <v>0</v>
      </c>
      <c r="J1324" s="42">
        <f t="shared" si="147"/>
        <v>45060</v>
      </c>
      <c r="K1324" s="43">
        <f t="shared" si="148"/>
        <v>0</v>
      </c>
      <c r="L1324">
        <f t="shared" si="149"/>
        <v>126</v>
      </c>
      <c r="M1324">
        <f>IF($G1324="","",COUNTIF($G$3:$G1324, $G1324))</f>
        <v>1252</v>
      </c>
      <c r="N1324">
        <f t="shared" si="144"/>
        <v>1378</v>
      </c>
      <c r="O1324"/>
      <c r="P1324"/>
      <c r="Q1324"/>
    </row>
    <row r="1325" spans="2:17">
      <c r="B1325" s="30">
        <f>資料貼入!A1325</f>
        <v>45061</v>
      </c>
      <c r="C1325" s="38">
        <f>資料貼入!A1325</f>
        <v>45061</v>
      </c>
      <c r="D1325" s="29">
        <f>資料貼入!B1325</f>
        <v>-60257.15</v>
      </c>
      <c r="E1325" s="29" cm="1">
        <f t="array" ref="E1325">MovingDayDD($D$3:D1325)</f>
        <v>-1404378.9299999978</v>
      </c>
      <c r="F1325" s="29">
        <f>IF(OR(C1325&gt;總表!$B$30,C1325=0),0,IF(E1325=0,0,1+F1324))</f>
        <v>104</v>
      </c>
      <c r="G1325" s="29">
        <f t="shared" si="145"/>
        <v>0</v>
      </c>
      <c r="H1325" s="42">
        <f t="shared" si="143"/>
        <v>0</v>
      </c>
      <c r="I1325" s="43">
        <f t="shared" si="146"/>
        <v>0</v>
      </c>
      <c r="J1325" s="42">
        <f t="shared" si="147"/>
        <v>45061</v>
      </c>
      <c r="K1325" s="43">
        <f t="shared" si="148"/>
        <v>0</v>
      </c>
      <c r="L1325">
        <f t="shared" si="149"/>
        <v>126</v>
      </c>
      <c r="M1325">
        <f>IF($G1325="","",COUNTIF($G$3:$G1325, $G1325))</f>
        <v>1253</v>
      </c>
      <c r="N1325">
        <f t="shared" si="144"/>
        <v>1379</v>
      </c>
      <c r="O1325"/>
      <c r="P1325"/>
      <c r="Q1325"/>
    </row>
    <row r="1326" spans="2:17">
      <c r="B1326" s="30">
        <f>資料貼入!A1326</f>
        <v>45062</v>
      </c>
      <c r="C1326" s="38">
        <f>資料貼入!A1326</f>
        <v>45062</v>
      </c>
      <c r="D1326" s="29">
        <f>資料貼入!B1326</f>
        <v>147954.99</v>
      </c>
      <c r="E1326" s="29" cm="1">
        <f t="array" ref="E1326">MovingDayDD($D$3:D1326)</f>
        <v>-1256423.9399999976</v>
      </c>
      <c r="F1326" s="29">
        <f>IF(OR(C1326&gt;總表!$B$30,C1326=0),0,IF(E1326=0,0,1+F1325))</f>
        <v>105</v>
      </c>
      <c r="G1326" s="29">
        <f t="shared" si="145"/>
        <v>0</v>
      </c>
      <c r="H1326" s="42">
        <f t="shared" si="143"/>
        <v>0</v>
      </c>
      <c r="I1326" s="43">
        <f t="shared" si="146"/>
        <v>0</v>
      </c>
      <c r="J1326" s="42">
        <f t="shared" si="147"/>
        <v>45062</v>
      </c>
      <c r="K1326" s="43">
        <f t="shared" si="148"/>
        <v>0</v>
      </c>
      <c r="L1326">
        <f t="shared" si="149"/>
        <v>126</v>
      </c>
      <c r="M1326">
        <f>IF($G1326="","",COUNTIF($G$3:$G1326, $G1326))</f>
        <v>1254</v>
      </c>
      <c r="N1326">
        <f t="shared" si="144"/>
        <v>1380</v>
      </c>
      <c r="O1326"/>
      <c r="P1326"/>
      <c r="Q1326"/>
    </row>
    <row r="1327" spans="2:17">
      <c r="B1327" s="30">
        <f>資料貼入!A1327</f>
        <v>45063</v>
      </c>
      <c r="C1327" s="38">
        <f>資料貼入!A1327</f>
        <v>45063</v>
      </c>
      <c r="D1327" s="29">
        <f>資料貼入!B1327</f>
        <v>347273.83999999997</v>
      </c>
      <c r="E1327" s="29" cm="1">
        <f t="array" ref="E1327">MovingDayDD($D$3:D1327)</f>
        <v>-909150.09999999776</v>
      </c>
      <c r="F1327" s="29">
        <f>IF(OR(C1327&gt;總表!$B$30,C1327=0),0,IF(E1327=0,0,1+F1326))</f>
        <v>106</v>
      </c>
      <c r="G1327" s="29">
        <f t="shared" si="145"/>
        <v>0</v>
      </c>
      <c r="H1327" s="42">
        <f t="shared" si="143"/>
        <v>0</v>
      </c>
      <c r="I1327" s="43">
        <f t="shared" si="146"/>
        <v>0</v>
      </c>
      <c r="J1327" s="42">
        <f t="shared" si="147"/>
        <v>45063</v>
      </c>
      <c r="K1327" s="43">
        <f t="shared" si="148"/>
        <v>0</v>
      </c>
      <c r="L1327">
        <f t="shared" si="149"/>
        <v>126</v>
      </c>
      <c r="M1327">
        <f>IF($G1327="","",COUNTIF($G$3:$G1327, $G1327))</f>
        <v>1255</v>
      </c>
      <c r="N1327">
        <f t="shared" si="144"/>
        <v>1381</v>
      </c>
      <c r="O1327"/>
      <c r="P1327"/>
      <c r="Q1327"/>
    </row>
    <row r="1328" spans="2:17">
      <c r="B1328" s="30">
        <f>資料貼入!A1328</f>
        <v>45064</v>
      </c>
      <c r="C1328" s="38">
        <f>資料貼入!A1328</f>
        <v>45064</v>
      </c>
      <c r="D1328" s="29">
        <f>資料貼入!B1328</f>
        <v>53739.49</v>
      </c>
      <c r="E1328" s="29" cm="1">
        <f t="array" ref="E1328">MovingDayDD($D$3:D1328)</f>
        <v>-855410.60999999754</v>
      </c>
      <c r="F1328" s="29">
        <f>IF(OR(C1328&gt;總表!$B$30,C1328=0),0,IF(E1328=0,0,1+F1327))</f>
        <v>107</v>
      </c>
      <c r="G1328" s="29">
        <f t="shared" si="145"/>
        <v>0</v>
      </c>
      <c r="H1328" s="42">
        <f t="shared" si="143"/>
        <v>0</v>
      </c>
      <c r="I1328" s="43">
        <f t="shared" si="146"/>
        <v>0</v>
      </c>
      <c r="J1328" s="42">
        <f t="shared" si="147"/>
        <v>45064</v>
      </c>
      <c r="K1328" s="43">
        <f t="shared" si="148"/>
        <v>0</v>
      </c>
      <c r="L1328">
        <f t="shared" si="149"/>
        <v>126</v>
      </c>
      <c r="M1328">
        <f>IF($G1328="","",COUNTIF($G$3:$G1328, $G1328))</f>
        <v>1256</v>
      </c>
      <c r="N1328">
        <f t="shared" si="144"/>
        <v>1382</v>
      </c>
      <c r="O1328"/>
      <c r="P1328"/>
      <c r="Q1328"/>
    </row>
    <row r="1329" spans="2:17">
      <c r="B1329" s="30">
        <f>資料貼入!A1329</f>
        <v>45065</v>
      </c>
      <c r="C1329" s="38">
        <f>資料貼入!A1329</f>
        <v>45065</v>
      </c>
      <c r="D1329" s="29">
        <f>資料貼入!B1329</f>
        <v>57334.270000000004</v>
      </c>
      <c r="E1329" s="29" cm="1">
        <f t="array" ref="E1329">MovingDayDD($D$3:D1329)</f>
        <v>-798076.33999999799</v>
      </c>
      <c r="F1329" s="29">
        <f>IF(OR(C1329&gt;總表!$B$30,C1329=0),0,IF(E1329=0,0,1+F1328))</f>
        <v>108</v>
      </c>
      <c r="G1329" s="29">
        <f t="shared" si="145"/>
        <v>0</v>
      </c>
      <c r="H1329" s="42">
        <f t="shared" si="143"/>
        <v>0</v>
      </c>
      <c r="I1329" s="43">
        <f t="shared" si="146"/>
        <v>0</v>
      </c>
      <c r="J1329" s="42">
        <f t="shared" si="147"/>
        <v>45065</v>
      </c>
      <c r="K1329" s="43">
        <f t="shared" si="148"/>
        <v>0</v>
      </c>
      <c r="L1329">
        <f t="shared" si="149"/>
        <v>126</v>
      </c>
      <c r="M1329">
        <f>IF($G1329="","",COUNTIF($G$3:$G1329, $G1329))</f>
        <v>1257</v>
      </c>
      <c r="N1329">
        <f t="shared" si="144"/>
        <v>1383</v>
      </c>
      <c r="O1329"/>
      <c r="P1329"/>
      <c r="Q1329"/>
    </row>
    <row r="1330" spans="2:17">
      <c r="B1330" s="30">
        <f>資料貼入!A1330</f>
        <v>45066</v>
      </c>
      <c r="C1330" s="38">
        <f>資料貼入!A1330</f>
        <v>45066</v>
      </c>
      <c r="D1330" s="29">
        <f>資料貼入!B1330</f>
        <v>0</v>
      </c>
      <c r="E1330" s="29" cm="1">
        <f t="array" ref="E1330">MovingDayDD($D$3:D1330)</f>
        <v>-798076.33999999799</v>
      </c>
      <c r="F1330" s="29">
        <f>IF(OR(C1330&gt;總表!$B$30,C1330=0),0,IF(E1330=0,0,1+F1329))</f>
        <v>109</v>
      </c>
      <c r="G1330" s="29">
        <f t="shared" si="145"/>
        <v>0</v>
      </c>
      <c r="H1330" s="42">
        <f t="shared" si="143"/>
        <v>0</v>
      </c>
      <c r="I1330" s="43">
        <f t="shared" si="146"/>
        <v>0</v>
      </c>
      <c r="J1330" s="42">
        <f t="shared" si="147"/>
        <v>45066</v>
      </c>
      <c r="K1330" s="43">
        <f t="shared" si="148"/>
        <v>0</v>
      </c>
      <c r="L1330">
        <f t="shared" si="149"/>
        <v>126</v>
      </c>
      <c r="M1330">
        <f>IF($G1330="","",COUNTIF($G$3:$G1330, $G1330))</f>
        <v>1258</v>
      </c>
      <c r="N1330">
        <f t="shared" si="144"/>
        <v>1384</v>
      </c>
      <c r="O1330"/>
      <c r="P1330"/>
      <c r="Q1330"/>
    </row>
    <row r="1331" spans="2:17">
      <c r="B1331" s="30">
        <f>資料貼入!A1331</f>
        <v>45067</v>
      </c>
      <c r="C1331" s="38">
        <f>資料貼入!A1331</f>
        <v>45067</v>
      </c>
      <c r="D1331" s="29">
        <f>資料貼入!B1331</f>
        <v>0</v>
      </c>
      <c r="E1331" s="29" cm="1">
        <f t="array" ref="E1331">MovingDayDD($D$3:D1331)</f>
        <v>-798076.33999999799</v>
      </c>
      <c r="F1331" s="29">
        <f>IF(OR(C1331&gt;總表!$B$30,C1331=0),0,IF(E1331=0,0,1+F1330))</f>
        <v>110</v>
      </c>
      <c r="G1331" s="29">
        <f t="shared" si="145"/>
        <v>0</v>
      </c>
      <c r="H1331" s="42">
        <f t="shared" si="143"/>
        <v>0</v>
      </c>
      <c r="I1331" s="43">
        <f t="shared" si="146"/>
        <v>0</v>
      </c>
      <c r="J1331" s="42">
        <f t="shared" si="147"/>
        <v>45067</v>
      </c>
      <c r="K1331" s="43">
        <f t="shared" si="148"/>
        <v>0</v>
      </c>
      <c r="L1331">
        <f t="shared" si="149"/>
        <v>126</v>
      </c>
      <c r="M1331">
        <f>IF($G1331="","",COUNTIF($G$3:$G1331, $G1331))</f>
        <v>1259</v>
      </c>
      <c r="N1331">
        <f t="shared" si="144"/>
        <v>1385</v>
      </c>
      <c r="O1331"/>
      <c r="P1331"/>
      <c r="Q1331"/>
    </row>
    <row r="1332" spans="2:17">
      <c r="B1332" s="30">
        <f>資料貼入!A1332</f>
        <v>45068</v>
      </c>
      <c r="C1332" s="38">
        <f>資料貼入!A1332</f>
        <v>45068</v>
      </c>
      <c r="D1332" s="29">
        <f>資料貼入!B1332</f>
        <v>-37567.86</v>
      </c>
      <c r="E1332" s="29" cm="1">
        <f t="array" ref="E1332">MovingDayDD($D$3:D1332)</f>
        <v>-835644.19999999739</v>
      </c>
      <c r="F1332" s="29">
        <f>IF(OR(C1332&gt;總表!$B$30,C1332=0),0,IF(E1332=0,0,1+F1331))</f>
        <v>111</v>
      </c>
      <c r="G1332" s="29">
        <f t="shared" si="145"/>
        <v>0</v>
      </c>
      <c r="H1332" s="42">
        <f t="shared" si="143"/>
        <v>0</v>
      </c>
      <c r="I1332" s="43">
        <f t="shared" si="146"/>
        <v>0</v>
      </c>
      <c r="J1332" s="42">
        <f t="shared" si="147"/>
        <v>45068</v>
      </c>
      <c r="K1332" s="43">
        <f t="shared" si="148"/>
        <v>0</v>
      </c>
      <c r="L1332">
        <f t="shared" si="149"/>
        <v>126</v>
      </c>
      <c r="M1332">
        <f>IF($G1332="","",COUNTIF($G$3:$G1332, $G1332))</f>
        <v>1260</v>
      </c>
      <c r="N1332">
        <f t="shared" si="144"/>
        <v>1386</v>
      </c>
      <c r="O1332"/>
      <c r="P1332"/>
      <c r="Q1332"/>
    </row>
    <row r="1333" spans="2:17">
      <c r="B1333" s="30">
        <f>資料貼入!A1333</f>
        <v>45069</v>
      </c>
      <c r="C1333" s="38">
        <f>資料貼入!A1333</f>
        <v>45069</v>
      </c>
      <c r="D1333" s="29">
        <f>資料貼入!B1333</f>
        <v>-23806.850000000002</v>
      </c>
      <c r="E1333" s="29" cm="1">
        <f t="array" ref="E1333">MovingDayDD($D$3:D1333)</f>
        <v>-859451.04999999702</v>
      </c>
      <c r="F1333" s="29">
        <f>IF(OR(C1333&gt;總表!$B$30,C1333=0),0,IF(E1333=0,0,1+F1332))</f>
        <v>112</v>
      </c>
      <c r="G1333" s="29">
        <f t="shared" si="145"/>
        <v>0</v>
      </c>
      <c r="H1333" s="42">
        <f t="shared" si="143"/>
        <v>0</v>
      </c>
      <c r="I1333" s="43">
        <f t="shared" si="146"/>
        <v>0</v>
      </c>
      <c r="J1333" s="42">
        <f t="shared" si="147"/>
        <v>45069</v>
      </c>
      <c r="K1333" s="43">
        <f t="shared" si="148"/>
        <v>0</v>
      </c>
      <c r="L1333">
        <f t="shared" si="149"/>
        <v>126</v>
      </c>
      <c r="M1333">
        <f>IF($G1333="","",COUNTIF($G$3:$G1333, $G1333))</f>
        <v>1261</v>
      </c>
      <c r="N1333">
        <f t="shared" si="144"/>
        <v>1387</v>
      </c>
      <c r="O1333"/>
      <c r="P1333"/>
      <c r="Q1333"/>
    </row>
    <row r="1334" spans="2:17">
      <c r="B1334" s="30">
        <f>資料貼入!A1334</f>
        <v>45070</v>
      </c>
      <c r="C1334" s="38">
        <f>資料貼入!A1334</f>
        <v>45070</v>
      </c>
      <c r="D1334" s="29">
        <f>資料貼入!B1334</f>
        <v>-72868.58</v>
      </c>
      <c r="E1334" s="29" cm="1">
        <f t="array" ref="E1334">MovingDayDD($D$3:D1334)</f>
        <v>-932319.62999999709</v>
      </c>
      <c r="F1334" s="29">
        <f>IF(OR(C1334&gt;總表!$B$30,C1334=0),0,IF(E1334=0,0,1+F1333))</f>
        <v>113</v>
      </c>
      <c r="G1334" s="29">
        <f t="shared" si="145"/>
        <v>0</v>
      </c>
      <c r="H1334" s="42">
        <f t="shared" si="143"/>
        <v>0</v>
      </c>
      <c r="I1334" s="43">
        <f t="shared" si="146"/>
        <v>0</v>
      </c>
      <c r="J1334" s="42">
        <f t="shared" si="147"/>
        <v>45070</v>
      </c>
      <c r="K1334" s="43">
        <f t="shared" si="148"/>
        <v>0</v>
      </c>
      <c r="L1334">
        <f t="shared" si="149"/>
        <v>126</v>
      </c>
      <c r="M1334">
        <f>IF($G1334="","",COUNTIF($G$3:$G1334, $G1334))</f>
        <v>1262</v>
      </c>
      <c r="N1334">
        <f t="shared" si="144"/>
        <v>1388</v>
      </c>
      <c r="O1334"/>
      <c r="P1334"/>
      <c r="Q1334"/>
    </row>
    <row r="1335" spans="2:17">
      <c r="B1335" s="30">
        <f>資料貼入!A1335</f>
        <v>45071</v>
      </c>
      <c r="C1335" s="38">
        <f>資料貼入!A1335</f>
        <v>45071</v>
      </c>
      <c r="D1335" s="29">
        <f>資料貼入!B1335</f>
        <v>-50068</v>
      </c>
      <c r="E1335" s="29" cm="1">
        <f t="array" ref="E1335">MovingDayDD($D$3:D1335)</f>
        <v>-982387.62999999709</v>
      </c>
      <c r="F1335" s="29">
        <f>IF(OR(C1335&gt;總表!$B$30,C1335=0),0,IF(E1335=0,0,1+F1334))</f>
        <v>114</v>
      </c>
      <c r="G1335" s="29">
        <f t="shared" si="145"/>
        <v>0</v>
      </c>
      <c r="H1335" s="42">
        <f t="shared" si="143"/>
        <v>0</v>
      </c>
      <c r="I1335" s="43">
        <f t="shared" si="146"/>
        <v>0</v>
      </c>
      <c r="J1335" s="42">
        <f t="shared" si="147"/>
        <v>45071</v>
      </c>
      <c r="K1335" s="43">
        <f t="shared" si="148"/>
        <v>0</v>
      </c>
      <c r="L1335">
        <f t="shared" si="149"/>
        <v>126</v>
      </c>
      <c r="M1335">
        <f>IF($G1335="","",COUNTIF($G$3:$G1335, $G1335))</f>
        <v>1263</v>
      </c>
      <c r="N1335">
        <f t="shared" si="144"/>
        <v>1389</v>
      </c>
      <c r="O1335"/>
      <c r="P1335"/>
      <c r="Q1335"/>
    </row>
    <row r="1336" spans="2:17">
      <c r="B1336" s="30">
        <f>資料貼入!A1336</f>
        <v>45072</v>
      </c>
      <c r="C1336" s="38">
        <f>資料貼入!A1336</f>
        <v>45072</v>
      </c>
      <c r="D1336" s="29">
        <f>資料貼入!B1336</f>
        <v>265944.09999999998</v>
      </c>
      <c r="E1336" s="29" cm="1">
        <f t="array" ref="E1336">MovingDayDD($D$3:D1336)</f>
        <v>-716443.52999999747</v>
      </c>
      <c r="F1336" s="29">
        <f>IF(OR(C1336&gt;總表!$B$30,C1336=0),0,IF(E1336=0,0,1+F1335))</f>
        <v>115</v>
      </c>
      <c r="G1336" s="29">
        <f t="shared" si="145"/>
        <v>0</v>
      </c>
      <c r="H1336" s="42">
        <f t="shared" si="143"/>
        <v>0</v>
      </c>
      <c r="I1336" s="43">
        <f t="shared" si="146"/>
        <v>0</v>
      </c>
      <c r="J1336" s="42">
        <f t="shared" si="147"/>
        <v>45072</v>
      </c>
      <c r="K1336" s="43">
        <f t="shared" si="148"/>
        <v>0</v>
      </c>
      <c r="L1336">
        <f t="shared" si="149"/>
        <v>126</v>
      </c>
      <c r="M1336">
        <f>IF($G1336="","",COUNTIF($G$3:$G1336, $G1336))</f>
        <v>1264</v>
      </c>
      <c r="N1336">
        <f t="shared" si="144"/>
        <v>1390</v>
      </c>
      <c r="O1336"/>
      <c r="P1336"/>
      <c r="Q1336"/>
    </row>
    <row r="1337" spans="2:17">
      <c r="B1337" s="30">
        <f>資料貼入!A1337</f>
        <v>45073</v>
      </c>
      <c r="C1337" s="38">
        <f>資料貼入!A1337</f>
        <v>45073</v>
      </c>
      <c r="D1337" s="29">
        <f>資料貼入!B1337</f>
        <v>0</v>
      </c>
      <c r="E1337" s="29" cm="1">
        <f t="array" ref="E1337">MovingDayDD($D$3:D1337)</f>
        <v>-716443.52999999747</v>
      </c>
      <c r="F1337" s="29">
        <f>IF(OR(C1337&gt;總表!$B$30,C1337=0),0,IF(E1337=0,0,1+F1336))</f>
        <v>116</v>
      </c>
      <c r="G1337" s="29">
        <f t="shared" si="145"/>
        <v>0</v>
      </c>
      <c r="H1337" s="42">
        <f t="shared" si="143"/>
        <v>0</v>
      </c>
      <c r="I1337" s="43">
        <f t="shared" si="146"/>
        <v>0</v>
      </c>
      <c r="J1337" s="42">
        <f t="shared" si="147"/>
        <v>45073</v>
      </c>
      <c r="K1337" s="43">
        <f t="shared" si="148"/>
        <v>0</v>
      </c>
      <c r="L1337">
        <f t="shared" si="149"/>
        <v>126</v>
      </c>
      <c r="M1337">
        <f>IF($G1337="","",COUNTIF($G$3:$G1337, $G1337))</f>
        <v>1265</v>
      </c>
      <c r="N1337">
        <f t="shared" si="144"/>
        <v>1391</v>
      </c>
      <c r="O1337"/>
      <c r="P1337"/>
      <c r="Q1337"/>
    </row>
    <row r="1338" spans="2:17">
      <c r="B1338" s="30">
        <f>資料貼入!A1338</f>
        <v>45074</v>
      </c>
      <c r="C1338" s="38">
        <f>資料貼入!A1338</f>
        <v>45074</v>
      </c>
      <c r="D1338" s="29">
        <f>資料貼入!B1338</f>
        <v>0</v>
      </c>
      <c r="E1338" s="29" cm="1">
        <f t="array" ref="E1338">MovingDayDD($D$3:D1338)</f>
        <v>-716443.52999999747</v>
      </c>
      <c r="F1338" s="29">
        <f>IF(OR(C1338&gt;總表!$B$30,C1338=0),0,IF(E1338=0,0,1+F1337))</f>
        <v>117</v>
      </c>
      <c r="G1338" s="29">
        <f t="shared" si="145"/>
        <v>0</v>
      </c>
      <c r="H1338" s="42">
        <f t="shared" si="143"/>
        <v>0</v>
      </c>
      <c r="I1338" s="43">
        <f t="shared" si="146"/>
        <v>0</v>
      </c>
      <c r="J1338" s="42">
        <f t="shared" si="147"/>
        <v>45074</v>
      </c>
      <c r="K1338" s="43">
        <f t="shared" si="148"/>
        <v>0</v>
      </c>
      <c r="L1338">
        <f t="shared" si="149"/>
        <v>126</v>
      </c>
      <c r="M1338">
        <f>IF($G1338="","",COUNTIF($G$3:$G1338, $G1338))</f>
        <v>1266</v>
      </c>
      <c r="N1338">
        <f t="shared" si="144"/>
        <v>1392</v>
      </c>
      <c r="O1338"/>
      <c r="P1338"/>
      <c r="Q1338"/>
    </row>
    <row r="1339" spans="2:17">
      <c r="B1339" s="30">
        <f>資料貼入!A1339</f>
        <v>45075</v>
      </c>
      <c r="C1339" s="38">
        <f>資料貼入!A1339</f>
        <v>45075</v>
      </c>
      <c r="D1339" s="29">
        <f>資料貼入!B1339</f>
        <v>167812.28</v>
      </c>
      <c r="E1339" s="29" cm="1">
        <f t="array" ref="E1339">MovingDayDD($D$3:D1339)</f>
        <v>-548631.24999999814</v>
      </c>
      <c r="F1339" s="29">
        <f>IF(OR(C1339&gt;總表!$B$30,C1339=0),0,IF(E1339=0,0,1+F1338))</f>
        <v>118</v>
      </c>
      <c r="G1339" s="29">
        <f t="shared" si="145"/>
        <v>0</v>
      </c>
      <c r="H1339" s="42">
        <f t="shared" si="143"/>
        <v>0</v>
      </c>
      <c r="I1339" s="43">
        <f t="shared" si="146"/>
        <v>0</v>
      </c>
      <c r="J1339" s="42">
        <f t="shared" si="147"/>
        <v>45075</v>
      </c>
      <c r="K1339" s="43">
        <f t="shared" si="148"/>
        <v>0</v>
      </c>
      <c r="L1339">
        <f t="shared" si="149"/>
        <v>126</v>
      </c>
      <c r="M1339">
        <f>IF($G1339="","",COUNTIF($G$3:$G1339, $G1339))</f>
        <v>1267</v>
      </c>
      <c r="N1339">
        <f t="shared" si="144"/>
        <v>1393</v>
      </c>
      <c r="O1339"/>
      <c r="P1339"/>
      <c r="Q1339"/>
    </row>
    <row r="1340" spans="2:17">
      <c r="B1340" s="30">
        <f>資料貼入!A1340</f>
        <v>45076</v>
      </c>
      <c r="C1340" s="38">
        <f>資料貼入!A1340</f>
        <v>45076</v>
      </c>
      <c r="D1340" s="29">
        <f>資料貼入!B1340</f>
        <v>-17992.41</v>
      </c>
      <c r="E1340" s="29" cm="1">
        <f t="array" ref="E1340">MovingDayDD($D$3:D1340)</f>
        <v>-566623.65999999829</v>
      </c>
      <c r="F1340" s="29">
        <f>IF(OR(C1340&gt;總表!$B$30,C1340=0),0,IF(E1340=0,0,1+F1339))</f>
        <v>119</v>
      </c>
      <c r="G1340" s="29">
        <f t="shared" si="145"/>
        <v>0</v>
      </c>
      <c r="H1340" s="42">
        <f t="shared" si="143"/>
        <v>0</v>
      </c>
      <c r="I1340" s="43">
        <f t="shared" si="146"/>
        <v>0</v>
      </c>
      <c r="J1340" s="42">
        <f t="shared" si="147"/>
        <v>45076</v>
      </c>
      <c r="K1340" s="43">
        <f t="shared" si="148"/>
        <v>0</v>
      </c>
      <c r="L1340">
        <f t="shared" si="149"/>
        <v>126</v>
      </c>
      <c r="M1340">
        <f>IF($G1340="","",COUNTIF($G$3:$G1340, $G1340))</f>
        <v>1268</v>
      </c>
      <c r="N1340">
        <f t="shared" si="144"/>
        <v>1394</v>
      </c>
      <c r="O1340"/>
      <c r="P1340"/>
      <c r="Q1340"/>
    </row>
    <row r="1341" spans="2:17">
      <c r="B1341" s="30">
        <f>資料貼入!A1341</f>
        <v>45077</v>
      </c>
      <c r="C1341" s="38">
        <f>資料貼入!A1341</f>
        <v>45077</v>
      </c>
      <c r="D1341" s="29">
        <f>資料貼入!B1341</f>
        <v>-65383.079999999994</v>
      </c>
      <c r="E1341" s="29" cm="1">
        <f t="array" ref="E1341">MovingDayDD($D$3:D1341)</f>
        <v>-632006.73999999836</v>
      </c>
      <c r="F1341" s="29">
        <f>IF(OR(C1341&gt;總表!$B$30,C1341=0),0,IF(E1341=0,0,1+F1340))</f>
        <v>120</v>
      </c>
      <c r="G1341" s="29">
        <f t="shared" si="145"/>
        <v>0</v>
      </c>
      <c r="H1341" s="42">
        <f t="shared" si="143"/>
        <v>0</v>
      </c>
      <c r="I1341" s="43">
        <f t="shared" si="146"/>
        <v>0</v>
      </c>
      <c r="J1341" s="42">
        <f t="shared" si="147"/>
        <v>45077</v>
      </c>
      <c r="K1341" s="43">
        <f t="shared" si="148"/>
        <v>0</v>
      </c>
      <c r="L1341">
        <f t="shared" si="149"/>
        <v>126</v>
      </c>
      <c r="M1341">
        <f>IF($G1341="","",COUNTIF($G$3:$G1341, $G1341))</f>
        <v>1269</v>
      </c>
      <c r="N1341">
        <f t="shared" si="144"/>
        <v>1395</v>
      </c>
      <c r="O1341"/>
      <c r="P1341"/>
      <c r="Q1341"/>
    </row>
    <row r="1342" spans="2:17">
      <c r="B1342" s="30">
        <f>資料貼入!A1342</f>
        <v>45078</v>
      </c>
      <c r="C1342" s="38">
        <f>資料貼入!A1342</f>
        <v>45078</v>
      </c>
      <c r="D1342" s="29">
        <f>資料貼入!B1342</f>
        <v>-46700</v>
      </c>
      <c r="E1342" s="29" cm="1">
        <f t="array" ref="E1342">MovingDayDD($D$3:D1342)</f>
        <v>-678706.73999999836</v>
      </c>
      <c r="F1342" s="29">
        <f>IF(OR(C1342&gt;總表!$B$30,C1342=0),0,IF(E1342=0,0,1+F1341))</f>
        <v>121</v>
      </c>
      <c r="G1342" s="29">
        <f t="shared" si="145"/>
        <v>0</v>
      </c>
      <c r="H1342" s="42">
        <f t="shared" si="143"/>
        <v>0</v>
      </c>
      <c r="I1342" s="43">
        <f t="shared" si="146"/>
        <v>0</v>
      </c>
      <c r="J1342" s="42">
        <f t="shared" si="147"/>
        <v>45078</v>
      </c>
      <c r="K1342" s="43">
        <f t="shared" si="148"/>
        <v>0</v>
      </c>
      <c r="L1342">
        <f t="shared" si="149"/>
        <v>126</v>
      </c>
      <c r="M1342">
        <f>IF($G1342="","",COUNTIF($G$3:$G1342, $G1342))</f>
        <v>1270</v>
      </c>
      <c r="N1342">
        <f t="shared" si="144"/>
        <v>1396</v>
      </c>
      <c r="O1342"/>
      <c r="P1342"/>
      <c r="Q1342"/>
    </row>
    <row r="1343" spans="2:17">
      <c r="B1343" s="30">
        <f>資料貼入!A1343</f>
        <v>45079</v>
      </c>
      <c r="C1343" s="38">
        <f>資料貼入!A1343</f>
        <v>45079</v>
      </c>
      <c r="D1343" s="29">
        <f>資料貼入!B1343</f>
        <v>232801.55</v>
      </c>
      <c r="E1343" s="29" cm="1">
        <f t="array" ref="E1343">MovingDayDD($D$3:D1343)</f>
        <v>-445905.18999999762</v>
      </c>
      <c r="F1343" s="29">
        <f>IF(OR(C1343&gt;總表!$B$30,C1343=0),0,IF(E1343=0,0,1+F1342))</f>
        <v>122</v>
      </c>
      <c r="G1343" s="29">
        <f t="shared" si="145"/>
        <v>0</v>
      </c>
      <c r="H1343" s="42">
        <f t="shared" si="143"/>
        <v>0</v>
      </c>
      <c r="I1343" s="43">
        <f t="shared" si="146"/>
        <v>0</v>
      </c>
      <c r="J1343" s="42">
        <f t="shared" si="147"/>
        <v>45079</v>
      </c>
      <c r="K1343" s="43">
        <f t="shared" si="148"/>
        <v>0</v>
      </c>
      <c r="L1343">
        <f t="shared" si="149"/>
        <v>126</v>
      </c>
      <c r="M1343">
        <f>IF($G1343="","",COUNTIF($G$3:$G1343, $G1343))</f>
        <v>1271</v>
      </c>
      <c r="N1343">
        <f t="shared" si="144"/>
        <v>1397</v>
      </c>
      <c r="O1343"/>
      <c r="P1343"/>
      <c r="Q1343"/>
    </row>
    <row r="1344" spans="2:17">
      <c r="B1344" s="30">
        <f>資料貼入!A1344</f>
        <v>45080</v>
      </c>
      <c r="C1344" s="38">
        <f>資料貼入!A1344</f>
        <v>45080</v>
      </c>
      <c r="D1344" s="29">
        <f>資料貼入!B1344</f>
        <v>0</v>
      </c>
      <c r="E1344" s="29" cm="1">
        <f t="array" ref="E1344">MovingDayDD($D$3:D1344)</f>
        <v>-445905.18999999762</v>
      </c>
      <c r="F1344" s="29">
        <f>IF(OR(C1344&gt;總表!$B$30,C1344=0),0,IF(E1344=0,0,1+F1343))</f>
        <v>123</v>
      </c>
      <c r="G1344" s="29">
        <f t="shared" si="145"/>
        <v>0</v>
      </c>
      <c r="H1344" s="42">
        <f t="shared" si="143"/>
        <v>0</v>
      </c>
      <c r="I1344" s="43">
        <f t="shared" si="146"/>
        <v>0</v>
      </c>
      <c r="J1344" s="42">
        <f t="shared" si="147"/>
        <v>45080</v>
      </c>
      <c r="K1344" s="43">
        <f t="shared" si="148"/>
        <v>0</v>
      </c>
      <c r="L1344">
        <f t="shared" si="149"/>
        <v>126</v>
      </c>
      <c r="M1344">
        <f>IF($G1344="","",COUNTIF($G$3:$G1344, $G1344))</f>
        <v>1272</v>
      </c>
      <c r="N1344">
        <f t="shared" si="144"/>
        <v>1398</v>
      </c>
      <c r="O1344"/>
      <c r="P1344"/>
      <c r="Q1344"/>
    </row>
    <row r="1345" spans="2:17">
      <c r="B1345" s="30">
        <f>資料貼入!A1345</f>
        <v>45081</v>
      </c>
      <c r="C1345" s="38">
        <f>資料貼入!A1345</f>
        <v>45081</v>
      </c>
      <c r="D1345" s="29">
        <f>資料貼入!B1345</f>
        <v>0</v>
      </c>
      <c r="E1345" s="29" cm="1">
        <f t="array" ref="E1345">MovingDayDD($D$3:D1345)</f>
        <v>-445905.18999999762</v>
      </c>
      <c r="F1345" s="29">
        <f>IF(OR(C1345&gt;總表!$B$30,C1345=0),0,IF(E1345=0,0,1+F1344))</f>
        <v>124</v>
      </c>
      <c r="G1345" s="29">
        <f t="shared" si="145"/>
        <v>0</v>
      </c>
      <c r="H1345" s="42">
        <f t="shared" si="143"/>
        <v>0</v>
      </c>
      <c r="I1345" s="43">
        <f t="shared" si="146"/>
        <v>0</v>
      </c>
      <c r="J1345" s="42">
        <f t="shared" si="147"/>
        <v>45081</v>
      </c>
      <c r="K1345" s="43">
        <f t="shared" si="148"/>
        <v>0</v>
      </c>
      <c r="L1345">
        <f t="shared" si="149"/>
        <v>126</v>
      </c>
      <c r="M1345">
        <f>IF($G1345="","",COUNTIF($G$3:$G1345, $G1345))</f>
        <v>1273</v>
      </c>
      <c r="N1345">
        <f t="shared" si="144"/>
        <v>1399</v>
      </c>
      <c r="O1345"/>
      <c r="P1345"/>
      <c r="Q1345"/>
    </row>
    <row r="1346" spans="2:17">
      <c r="B1346" s="30">
        <f>資料貼入!A1346</f>
        <v>45082</v>
      </c>
      <c r="C1346" s="38">
        <f>資料貼入!A1346</f>
        <v>45082</v>
      </c>
      <c r="D1346" s="29">
        <f>資料貼入!B1346</f>
        <v>-28609.4</v>
      </c>
      <c r="E1346" s="29" cm="1">
        <f t="array" ref="E1346">MovingDayDD($D$3:D1346)</f>
        <v>-474514.58999999799</v>
      </c>
      <c r="F1346" s="29">
        <f>IF(OR(C1346&gt;總表!$B$30,C1346=0),0,IF(E1346=0,0,1+F1345))</f>
        <v>125</v>
      </c>
      <c r="G1346" s="29">
        <f t="shared" si="145"/>
        <v>0</v>
      </c>
      <c r="H1346" s="42">
        <f t="shared" si="143"/>
        <v>0</v>
      </c>
      <c r="I1346" s="43">
        <f t="shared" si="146"/>
        <v>0</v>
      </c>
      <c r="J1346" s="42">
        <f t="shared" si="147"/>
        <v>45082</v>
      </c>
      <c r="K1346" s="43">
        <f t="shared" si="148"/>
        <v>0</v>
      </c>
      <c r="L1346">
        <f t="shared" si="149"/>
        <v>126</v>
      </c>
      <c r="M1346">
        <f>IF($G1346="","",COUNTIF($G$3:$G1346, $G1346))</f>
        <v>1274</v>
      </c>
      <c r="N1346">
        <f t="shared" si="144"/>
        <v>1400</v>
      </c>
      <c r="O1346"/>
      <c r="P1346"/>
      <c r="Q1346"/>
    </row>
    <row r="1347" spans="2:17">
      <c r="B1347" s="30">
        <f>資料貼入!A1347</f>
        <v>45083</v>
      </c>
      <c r="C1347" s="38">
        <f>資料貼入!A1347</f>
        <v>45083</v>
      </c>
      <c r="D1347" s="29">
        <f>資料貼入!B1347</f>
        <v>23386.01</v>
      </c>
      <c r="E1347" s="29" cm="1">
        <f t="array" ref="E1347">MovingDayDD($D$3:D1347)</f>
        <v>-451128.57999999821</v>
      </c>
      <c r="F1347" s="29">
        <f>IF(OR(C1347&gt;總表!$B$30,C1347=0),0,IF(E1347=0,0,1+F1346))</f>
        <v>126</v>
      </c>
      <c r="G1347" s="29">
        <f t="shared" si="145"/>
        <v>0</v>
      </c>
      <c r="H1347" s="42">
        <f t="shared" ref="H1347:H1410" si="150">IF(G1347&gt;$V$1,B1347,0)</f>
        <v>0</v>
      </c>
      <c r="I1347" s="43">
        <f t="shared" si="146"/>
        <v>0</v>
      </c>
      <c r="J1347" s="42">
        <f t="shared" si="147"/>
        <v>45083</v>
      </c>
      <c r="K1347" s="43">
        <f t="shared" si="148"/>
        <v>0</v>
      </c>
      <c r="L1347">
        <f t="shared" si="149"/>
        <v>126</v>
      </c>
      <c r="M1347">
        <f>IF($G1347="","",COUNTIF($G$3:$G1347, $G1347))</f>
        <v>1275</v>
      </c>
      <c r="N1347">
        <f t="shared" ref="N1347:N1410" si="151">IF($G1347="","",L1347+M1347)</f>
        <v>1401</v>
      </c>
      <c r="O1347"/>
      <c r="P1347"/>
      <c r="Q1347"/>
    </row>
    <row r="1348" spans="2:17">
      <c r="B1348" s="30">
        <f>資料貼入!A1348</f>
        <v>45084</v>
      </c>
      <c r="C1348" s="38">
        <f>資料貼入!A1348</f>
        <v>45084</v>
      </c>
      <c r="D1348" s="29">
        <f>資料貼入!B1348</f>
        <v>145061.39000000001</v>
      </c>
      <c r="E1348" s="29" cm="1">
        <f t="array" ref="E1348">MovingDayDD($D$3:D1348)</f>
        <v>-306067.18999999762</v>
      </c>
      <c r="F1348" s="29">
        <f>IF(OR(C1348&gt;總表!$B$30,C1348=0),0,IF(E1348=0,0,1+F1347))</f>
        <v>127</v>
      </c>
      <c r="G1348" s="29">
        <f t="shared" ref="G1348:G1411" si="152">IF(F1349=0,F1348,0)</f>
        <v>0</v>
      </c>
      <c r="H1348" s="42">
        <f t="shared" si="150"/>
        <v>0</v>
      </c>
      <c r="I1348" s="43">
        <f t="shared" ref="I1348:I1411" si="153">G1348</f>
        <v>0</v>
      </c>
      <c r="J1348" s="42">
        <f t="shared" ref="J1348:J1411" si="154">IF(F1348=0,0,B1348)</f>
        <v>45084</v>
      </c>
      <c r="K1348" s="43">
        <f t="shared" ref="K1348:K1411" si="155">G1348</f>
        <v>0</v>
      </c>
      <c r="L1348">
        <f t="shared" ref="L1348:L1411" si="156">IF($G1348="","",COUNTIF($G$3:$G$4053, "&gt;" &amp; $G1348))</f>
        <v>126</v>
      </c>
      <c r="M1348">
        <f>IF($G1348="","",COUNTIF($G$3:$G1348, $G1348))</f>
        <v>1276</v>
      </c>
      <c r="N1348">
        <f t="shared" si="151"/>
        <v>1402</v>
      </c>
      <c r="O1348"/>
      <c r="P1348"/>
      <c r="Q1348"/>
    </row>
    <row r="1349" spans="2:17">
      <c r="B1349" s="30">
        <f>資料貼入!A1349</f>
        <v>45085</v>
      </c>
      <c r="C1349" s="38">
        <f>資料貼入!A1349</f>
        <v>45085</v>
      </c>
      <c r="D1349" s="29">
        <f>資料貼入!B1349</f>
        <v>-59147.259999999995</v>
      </c>
      <c r="E1349" s="29" cm="1">
        <f t="array" ref="E1349">MovingDayDD($D$3:D1349)</f>
        <v>-365214.44999999739</v>
      </c>
      <c r="F1349" s="29">
        <f>IF(OR(C1349&gt;總表!$B$30,C1349=0),0,IF(E1349=0,0,1+F1348))</f>
        <v>128</v>
      </c>
      <c r="G1349" s="29">
        <f t="shared" si="152"/>
        <v>0</v>
      </c>
      <c r="H1349" s="42">
        <f t="shared" si="150"/>
        <v>0</v>
      </c>
      <c r="I1349" s="43">
        <f t="shared" si="153"/>
        <v>0</v>
      </c>
      <c r="J1349" s="42">
        <f t="shared" si="154"/>
        <v>45085</v>
      </c>
      <c r="K1349" s="43">
        <f t="shared" si="155"/>
        <v>0</v>
      </c>
      <c r="L1349">
        <f t="shared" si="156"/>
        <v>126</v>
      </c>
      <c r="M1349">
        <f>IF($G1349="","",COUNTIF($G$3:$G1349, $G1349))</f>
        <v>1277</v>
      </c>
      <c r="N1349">
        <f t="shared" si="151"/>
        <v>1403</v>
      </c>
      <c r="O1349"/>
      <c r="P1349"/>
      <c r="Q1349"/>
    </row>
    <row r="1350" spans="2:17">
      <c r="B1350" s="30">
        <f>資料貼入!A1350</f>
        <v>45086</v>
      </c>
      <c r="C1350" s="38">
        <f>資料貼入!A1350</f>
        <v>45086</v>
      </c>
      <c r="D1350" s="29">
        <f>資料貼入!B1350</f>
        <v>19345.64</v>
      </c>
      <c r="E1350" s="29" cm="1">
        <f t="array" ref="E1350">MovingDayDD($D$3:D1350)</f>
        <v>-345868.8099999968</v>
      </c>
      <c r="F1350" s="29">
        <f>IF(OR(C1350&gt;總表!$B$30,C1350=0),0,IF(E1350=0,0,1+F1349))</f>
        <v>129</v>
      </c>
      <c r="G1350" s="29">
        <f t="shared" si="152"/>
        <v>0</v>
      </c>
      <c r="H1350" s="42">
        <f t="shared" si="150"/>
        <v>0</v>
      </c>
      <c r="I1350" s="43">
        <f t="shared" si="153"/>
        <v>0</v>
      </c>
      <c r="J1350" s="42">
        <f t="shared" si="154"/>
        <v>45086</v>
      </c>
      <c r="K1350" s="43">
        <f t="shared" si="155"/>
        <v>0</v>
      </c>
      <c r="L1350">
        <f t="shared" si="156"/>
        <v>126</v>
      </c>
      <c r="M1350">
        <f>IF($G1350="","",COUNTIF($G$3:$G1350, $G1350))</f>
        <v>1278</v>
      </c>
      <c r="N1350">
        <f t="shared" si="151"/>
        <v>1404</v>
      </c>
      <c r="O1350"/>
      <c r="P1350"/>
      <c r="Q1350"/>
    </row>
    <row r="1351" spans="2:17">
      <c r="B1351" s="30">
        <f>資料貼入!A1351</f>
        <v>45087</v>
      </c>
      <c r="C1351" s="38">
        <f>資料貼入!A1351</f>
        <v>45087</v>
      </c>
      <c r="D1351" s="29">
        <f>資料貼入!B1351</f>
        <v>0</v>
      </c>
      <c r="E1351" s="29" cm="1">
        <f t="array" ref="E1351">MovingDayDD($D$3:D1351)</f>
        <v>-345868.8099999968</v>
      </c>
      <c r="F1351" s="29">
        <f>IF(OR(C1351&gt;總表!$B$30,C1351=0),0,IF(E1351=0,0,1+F1350))</f>
        <v>130</v>
      </c>
      <c r="G1351" s="29">
        <f t="shared" si="152"/>
        <v>0</v>
      </c>
      <c r="H1351" s="42">
        <f t="shared" si="150"/>
        <v>0</v>
      </c>
      <c r="I1351" s="43">
        <f t="shared" si="153"/>
        <v>0</v>
      </c>
      <c r="J1351" s="42">
        <f t="shared" si="154"/>
        <v>45087</v>
      </c>
      <c r="K1351" s="43">
        <f t="shared" si="155"/>
        <v>0</v>
      </c>
      <c r="L1351">
        <f t="shared" si="156"/>
        <v>126</v>
      </c>
      <c r="M1351">
        <f>IF($G1351="","",COUNTIF($G$3:$G1351, $G1351))</f>
        <v>1279</v>
      </c>
      <c r="N1351">
        <f t="shared" si="151"/>
        <v>1405</v>
      </c>
      <c r="O1351"/>
      <c r="P1351"/>
      <c r="Q1351"/>
    </row>
    <row r="1352" spans="2:17">
      <c r="B1352" s="30">
        <f>資料貼入!A1352</f>
        <v>45088</v>
      </c>
      <c r="C1352" s="38">
        <f>資料貼入!A1352</f>
        <v>45088</v>
      </c>
      <c r="D1352" s="29">
        <f>資料貼入!B1352</f>
        <v>0</v>
      </c>
      <c r="E1352" s="29" cm="1">
        <f t="array" ref="E1352">MovingDayDD($D$3:D1352)</f>
        <v>-345868.8099999968</v>
      </c>
      <c r="F1352" s="29">
        <f>IF(OR(C1352&gt;總表!$B$30,C1352=0),0,IF(E1352=0,0,1+F1351))</f>
        <v>131</v>
      </c>
      <c r="G1352" s="29">
        <f t="shared" si="152"/>
        <v>0</v>
      </c>
      <c r="H1352" s="42">
        <f t="shared" si="150"/>
        <v>0</v>
      </c>
      <c r="I1352" s="43">
        <f t="shared" si="153"/>
        <v>0</v>
      </c>
      <c r="J1352" s="42">
        <f t="shared" si="154"/>
        <v>45088</v>
      </c>
      <c r="K1352" s="43">
        <f t="shared" si="155"/>
        <v>0</v>
      </c>
      <c r="L1352">
        <f t="shared" si="156"/>
        <v>126</v>
      </c>
      <c r="M1352">
        <f>IF($G1352="","",COUNTIF($G$3:$G1352, $G1352))</f>
        <v>1280</v>
      </c>
      <c r="N1352">
        <f t="shared" si="151"/>
        <v>1406</v>
      </c>
      <c r="O1352"/>
      <c r="P1352"/>
      <c r="Q1352"/>
    </row>
    <row r="1353" spans="2:17">
      <c r="B1353" s="30">
        <f>資料貼入!A1353</f>
        <v>45089</v>
      </c>
      <c r="C1353" s="38">
        <f>資料貼入!A1353</f>
        <v>45089</v>
      </c>
      <c r="D1353" s="29">
        <f>資料貼入!B1353</f>
        <v>-11918.519999999997</v>
      </c>
      <c r="E1353" s="29" cm="1">
        <f t="array" ref="E1353">MovingDayDD($D$3:D1353)</f>
        <v>-357787.32999999635</v>
      </c>
      <c r="F1353" s="29">
        <f>IF(OR(C1353&gt;總表!$B$30,C1353=0),0,IF(E1353=0,0,1+F1352))</f>
        <v>132</v>
      </c>
      <c r="G1353" s="29">
        <f t="shared" si="152"/>
        <v>0</v>
      </c>
      <c r="H1353" s="42">
        <f t="shared" si="150"/>
        <v>0</v>
      </c>
      <c r="I1353" s="43">
        <f t="shared" si="153"/>
        <v>0</v>
      </c>
      <c r="J1353" s="42">
        <f t="shared" si="154"/>
        <v>45089</v>
      </c>
      <c r="K1353" s="43">
        <f t="shared" si="155"/>
        <v>0</v>
      </c>
      <c r="L1353">
        <f t="shared" si="156"/>
        <v>126</v>
      </c>
      <c r="M1353">
        <f>IF($G1353="","",COUNTIF($G$3:$G1353, $G1353))</f>
        <v>1281</v>
      </c>
      <c r="N1353">
        <f t="shared" si="151"/>
        <v>1407</v>
      </c>
      <c r="O1353"/>
      <c r="P1353"/>
      <c r="Q1353"/>
    </row>
    <row r="1354" spans="2:17">
      <c r="B1354" s="30">
        <f>資料貼入!A1354</f>
        <v>45090</v>
      </c>
      <c r="C1354" s="38">
        <f>資料貼入!A1354</f>
        <v>45090</v>
      </c>
      <c r="D1354" s="29">
        <f>資料貼入!B1354</f>
        <v>282947.31</v>
      </c>
      <c r="E1354" s="29" cm="1">
        <f t="array" ref="E1354">MovingDayDD($D$3:D1354)</f>
        <v>-74840.019999995828</v>
      </c>
      <c r="F1354" s="29">
        <f>IF(OR(C1354&gt;總表!$B$30,C1354=0),0,IF(E1354=0,0,1+F1353))</f>
        <v>133</v>
      </c>
      <c r="G1354" s="29">
        <f t="shared" si="152"/>
        <v>0</v>
      </c>
      <c r="H1354" s="42">
        <f t="shared" si="150"/>
        <v>0</v>
      </c>
      <c r="I1354" s="43">
        <f t="shared" si="153"/>
        <v>0</v>
      </c>
      <c r="J1354" s="42">
        <f t="shared" si="154"/>
        <v>45090</v>
      </c>
      <c r="K1354" s="43">
        <f t="shared" si="155"/>
        <v>0</v>
      </c>
      <c r="L1354">
        <f t="shared" si="156"/>
        <v>126</v>
      </c>
      <c r="M1354">
        <f>IF($G1354="","",COUNTIF($G$3:$G1354, $G1354))</f>
        <v>1282</v>
      </c>
      <c r="N1354">
        <f t="shared" si="151"/>
        <v>1408</v>
      </c>
      <c r="O1354"/>
      <c r="P1354"/>
      <c r="Q1354"/>
    </row>
    <row r="1355" spans="2:17">
      <c r="B1355" s="30">
        <f>資料貼入!A1355</f>
        <v>45091</v>
      </c>
      <c r="C1355" s="38">
        <f>資料貼入!A1355</f>
        <v>45091</v>
      </c>
      <c r="D1355" s="29">
        <f>資料貼入!B1355</f>
        <v>-35386.99</v>
      </c>
      <c r="E1355" s="29" cm="1">
        <f t="array" ref="E1355">MovingDayDD($D$3:D1355)</f>
        <v>-110227.00999999605</v>
      </c>
      <c r="F1355" s="29">
        <f>IF(OR(C1355&gt;總表!$B$30,C1355=0),0,IF(E1355=0,0,1+F1354))</f>
        <v>134</v>
      </c>
      <c r="G1355" s="29">
        <f t="shared" si="152"/>
        <v>0</v>
      </c>
      <c r="H1355" s="42">
        <f t="shared" si="150"/>
        <v>0</v>
      </c>
      <c r="I1355" s="43">
        <f t="shared" si="153"/>
        <v>0</v>
      </c>
      <c r="J1355" s="42">
        <f t="shared" si="154"/>
        <v>45091</v>
      </c>
      <c r="K1355" s="43">
        <f t="shared" si="155"/>
        <v>0</v>
      </c>
      <c r="L1355">
        <f t="shared" si="156"/>
        <v>126</v>
      </c>
      <c r="M1355">
        <f>IF($G1355="","",COUNTIF($G$3:$G1355, $G1355))</f>
        <v>1283</v>
      </c>
      <c r="N1355">
        <f t="shared" si="151"/>
        <v>1409</v>
      </c>
      <c r="O1355"/>
      <c r="P1355"/>
      <c r="Q1355"/>
    </row>
    <row r="1356" spans="2:17">
      <c r="B1356" s="30">
        <f>資料貼入!A1356</f>
        <v>45092</v>
      </c>
      <c r="C1356" s="38">
        <f>資料貼入!A1356</f>
        <v>45092</v>
      </c>
      <c r="D1356" s="29">
        <f>資料貼入!B1356</f>
        <v>65812.95</v>
      </c>
      <c r="E1356" s="29" cm="1">
        <f t="array" ref="E1356">MovingDayDD($D$3:D1356)</f>
        <v>-44414.059999996796</v>
      </c>
      <c r="F1356" s="29">
        <f>IF(OR(C1356&gt;總表!$B$30,C1356=0),0,IF(E1356=0,0,1+F1355))</f>
        <v>135</v>
      </c>
      <c r="G1356" s="29">
        <f t="shared" si="152"/>
        <v>0</v>
      </c>
      <c r="H1356" s="42">
        <f t="shared" si="150"/>
        <v>0</v>
      </c>
      <c r="I1356" s="43">
        <f t="shared" si="153"/>
        <v>0</v>
      </c>
      <c r="J1356" s="42">
        <f t="shared" si="154"/>
        <v>45092</v>
      </c>
      <c r="K1356" s="43">
        <f t="shared" si="155"/>
        <v>0</v>
      </c>
      <c r="L1356">
        <f t="shared" si="156"/>
        <v>126</v>
      </c>
      <c r="M1356">
        <f>IF($G1356="","",COUNTIF($G$3:$G1356, $G1356))</f>
        <v>1284</v>
      </c>
      <c r="N1356">
        <f t="shared" si="151"/>
        <v>1410</v>
      </c>
      <c r="O1356"/>
      <c r="P1356"/>
      <c r="Q1356"/>
    </row>
    <row r="1357" spans="2:17">
      <c r="B1357" s="30">
        <f>資料貼入!A1357</f>
        <v>45093</v>
      </c>
      <c r="C1357" s="38">
        <f>資料貼入!A1357</f>
        <v>45093</v>
      </c>
      <c r="D1357" s="29">
        <f>資料貼入!B1357</f>
        <v>-75744.98</v>
      </c>
      <c r="E1357" s="29" cm="1">
        <f t="array" ref="E1357">MovingDayDD($D$3:D1357)</f>
        <v>-120159.03999999724</v>
      </c>
      <c r="F1357" s="29">
        <f>IF(OR(C1357&gt;總表!$B$30,C1357=0),0,IF(E1357=0,0,1+F1356))</f>
        <v>136</v>
      </c>
      <c r="G1357" s="29">
        <f t="shared" si="152"/>
        <v>0</v>
      </c>
      <c r="H1357" s="42">
        <f t="shared" si="150"/>
        <v>0</v>
      </c>
      <c r="I1357" s="43">
        <f t="shared" si="153"/>
        <v>0</v>
      </c>
      <c r="J1357" s="42">
        <f t="shared" si="154"/>
        <v>45093</v>
      </c>
      <c r="K1357" s="43">
        <f t="shared" si="155"/>
        <v>0</v>
      </c>
      <c r="L1357">
        <f t="shared" si="156"/>
        <v>126</v>
      </c>
      <c r="M1357">
        <f>IF($G1357="","",COUNTIF($G$3:$G1357, $G1357))</f>
        <v>1285</v>
      </c>
      <c r="N1357">
        <f t="shared" si="151"/>
        <v>1411</v>
      </c>
      <c r="O1357"/>
      <c r="P1357"/>
      <c r="Q1357"/>
    </row>
    <row r="1358" spans="2:17">
      <c r="B1358" s="30">
        <f>資料貼入!A1358</f>
        <v>45094</v>
      </c>
      <c r="C1358" s="38">
        <f>資料貼入!A1358</f>
        <v>45094</v>
      </c>
      <c r="D1358" s="29">
        <f>資料貼入!B1358</f>
        <v>0</v>
      </c>
      <c r="E1358" s="29" cm="1">
        <f t="array" ref="E1358">MovingDayDD($D$3:D1358)</f>
        <v>-120159.03999999724</v>
      </c>
      <c r="F1358" s="29">
        <f>IF(OR(C1358&gt;總表!$B$30,C1358=0),0,IF(E1358=0,0,1+F1357))</f>
        <v>137</v>
      </c>
      <c r="G1358" s="29">
        <f t="shared" si="152"/>
        <v>0</v>
      </c>
      <c r="H1358" s="42">
        <f t="shared" si="150"/>
        <v>0</v>
      </c>
      <c r="I1358" s="43">
        <f t="shared" si="153"/>
        <v>0</v>
      </c>
      <c r="J1358" s="42">
        <f t="shared" si="154"/>
        <v>45094</v>
      </c>
      <c r="K1358" s="43">
        <f t="shared" si="155"/>
        <v>0</v>
      </c>
      <c r="L1358">
        <f t="shared" si="156"/>
        <v>126</v>
      </c>
      <c r="M1358">
        <f>IF($G1358="","",COUNTIF($G$3:$G1358, $G1358))</f>
        <v>1286</v>
      </c>
      <c r="N1358">
        <f t="shared" si="151"/>
        <v>1412</v>
      </c>
      <c r="O1358"/>
      <c r="P1358"/>
      <c r="Q1358"/>
    </row>
    <row r="1359" spans="2:17">
      <c r="B1359" s="30">
        <f>資料貼入!A1359</f>
        <v>45095</v>
      </c>
      <c r="C1359" s="38">
        <f>資料貼入!A1359</f>
        <v>45095</v>
      </c>
      <c r="D1359" s="29">
        <f>資料貼入!B1359</f>
        <v>0</v>
      </c>
      <c r="E1359" s="29" cm="1">
        <f t="array" ref="E1359">MovingDayDD($D$3:D1359)</f>
        <v>-120159.03999999724</v>
      </c>
      <c r="F1359" s="29">
        <f>IF(OR(C1359&gt;總表!$B$30,C1359=0),0,IF(E1359=0,0,1+F1358))</f>
        <v>138</v>
      </c>
      <c r="G1359" s="29">
        <f t="shared" si="152"/>
        <v>0</v>
      </c>
      <c r="H1359" s="42">
        <f t="shared" si="150"/>
        <v>0</v>
      </c>
      <c r="I1359" s="43">
        <f t="shared" si="153"/>
        <v>0</v>
      </c>
      <c r="J1359" s="42">
        <f t="shared" si="154"/>
        <v>45095</v>
      </c>
      <c r="K1359" s="43">
        <f t="shared" si="155"/>
        <v>0</v>
      </c>
      <c r="L1359">
        <f t="shared" si="156"/>
        <v>126</v>
      </c>
      <c r="M1359">
        <f>IF($G1359="","",COUNTIF($G$3:$G1359, $G1359))</f>
        <v>1287</v>
      </c>
      <c r="N1359">
        <f t="shared" si="151"/>
        <v>1413</v>
      </c>
      <c r="O1359"/>
      <c r="P1359"/>
      <c r="Q1359"/>
    </row>
    <row r="1360" spans="2:17">
      <c r="B1360" s="30">
        <f>資料貼入!A1360</f>
        <v>45096</v>
      </c>
      <c r="C1360" s="38">
        <f>資料貼入!A1360</f>
        <v>45096</v>
      </c>
      <c r="D1360" s="29">
        <f>資料貼入!B1360</f>
        <v>-19452.61</v>
      </c>
      <c r="E1360" s="29" cm="1">
        <f t="array" ref="E1360">MovingDayDD($D$3:D1360)</f>
        <v>-139611.64999999665</v>
      </c>
      <c r="F1360" s="29">
        <f>IF(OR(C1360&gt;總表!$B$30,C1360=0),0,IF(E1360=0,0,1+F1359))</f>
        <v>139</v>
      </c>
      <c r="G1360" s="29">
        <f t="shared" si="152"/>
        <v>0</v>
      </c>
      <c r="H1360" s="42">
        <f t="shared" si="150"/>
        <v>0</v>
      </c>
      <c r="I1360" s="43">
        <f t="shared" si="153"/>
        <v>0</v>
      </c>
      <c r="J1360" s="42">
        <f t="shared" si="154"/>
        <v>45096</v>
      </c>
      <c r="K1360" s="43">
        <f t="shared" si="155"/>
        <v>0</v>
      </c>
      <c r="L1360">
        <f t="shared" si="156"/>
        <v>126</v>
      </c>
      <c r="M1360">
        <f>IF($G1360="","",COUNTIF($G$3:$G1360, $G1360))</f>
        <v>1288</v>
      </c>
      <c r="N1360">
        <f t="shared" si="151"/>
        <v>1414</v>
      </c>
      <c r="O1360"/>
      <c r="P1360"/>
      <c r="Q1360"/>
    </row>
    <row r="1361" spans="2:17">
      <c r="B1361" s="30">
        <f>資料貼入!A1361</f>
        <v>45097</v>
      </c>
      <c r="C1361" s="38">
        <f>資料貼入!A1361</f>
        <v>45097</v>
      </c>
      <c r="D1361" s="29">
        <f>資料貼入!B1361</f>
        <v>-63384.349999999991</v>
      </c>
      <c r="E1361" s="29" cm="1">
        <f t="array" ref="E1361">MovingDayDD($D$3:D1361)</f>
        <v>-202995.99999999627</v>
      </c>
      <c r="F1361" s="29">
        <f>IF(OR(C1361&gt;總表!$B$30,C1361=0),0,IF(E1361=0,0,1+F1360))</f>
        <v>140</v>
      </c>
      <c r="G1361" s="29">
        <f t="shared" si="152"/>
        <v>0</v>
      </c>
      <c r="H1361" s="42">
        <f t="shared" si="150"/>
        <v>0</v>
      </c>
      <c r="I1361" s="43">
        <f t="shared" si="153"/>
        <v>0</v>
      </c>
      <c r="J1361" s="42">
        <f t="shared" si="154"/>
        <v>45097</v>
      </c>
      <c r="K1361" s="43">
        <f t="shared" si="155"/>
        <v>0</v>
      </c>
      <c r="L1361">
        <f t="shared" si="156"/>
        <v>126</v>
      </c>
      <c r="M1361">
        <f>IF($G1361="","",COUNTIF($G$3:$G1361, $G1361))</f>
        <v>1289</v>
      </c>
      <c r="N1361">
        <f t="shared" si="151"/>
        <v>1415</v>
      </c>
      <c r="O1361"/>
      <c r="P1361"/>
      <c r="Q1361"/>
    </row>
    <row r="1362" spans="2:17">
      <c r="B1362" s="30">
        <f>資料貼入!A1362</f>
        <v>45098</v>
      </c>
      <c r="C1362" s="38">
        <f>資料貼入!A1362</f>
        <v>45098</v>
      </c>
      <c r="D1362" s="29">
        <f>資料貼入!B1362</f>
        <v>-30956.67</v>
      </c>
      <c r="E1362" s="29" cm="1">
        <f t="array" ref="E1362">MovingDayDD($D$3:D1362)</f>
        <v>-233952.6699999962</v>
      </c>
      <c r="F1362" s="29">
        <f>IF(OR(C1362&gt;總表!$B$30,C1362=0),0,IF(E1362=0,0,1+F1361))</f>
        <v>141</v>
      </c>
      <c r="G1362" s="29">
        <f t="shared" si="152"/>
        <v>0</v>
      </c>
      <c r="H1362" s="42">
        <f t="shared" si="150"/>
        <v>0</v>
      </c>
      <c r="I1362" s="43">
        <f t="shared" si="153"/>
        <v>0</v>
      </c>
      <c r="J1362" s="42">
        <f t="shared" si="154"/>
        <v>45098</v>
      </c>
      <c r="K1362" s="43">
        <f t="shared" si="155"/>
        <v>0</v>
      </c>
      <c r="L1362">
        <f t="shared" si="156"/>
        <v>126</v>
      </c>
      <c r="M1362">
        <f>IF($G1362="","",COUNTIF($G$3:$G1362, $G1362))</f>
        <v>1290</v>
      </c>
      <c r="N1362">
        <f t="shared" si="151"/>
        <v>1416</v>
      </c>
      <c r="O1362"/>
      <c r="P1362"/>
      <c r="Q1362"/>
    </row>
    <row r="1363" spans="2:17">
      <c r="B1363" s="30">
        <f>資料貼入!A1363</f>
        <v>45099</v>
      </c>
      <c r="C1363" s="38">
        <f>資料貼入!A1363</f>
        <v>45099</v>
      </c>
      <c r="D1363" s="29">
        <f>資料貼入!B1363</f>
        <v>0</v>
      </c>
      <c r="E1363" s="29" cm="1">
        <f t="array" ref="E1363">MovingDayDD($D$3:D1363)</f>
        <v>-233952.6699999962</v>
      </c>
      <c r="F1363" s="29">
        <f>IF(OR(C1363&gt;總表!$B$30,C1363=0),0,IF(E1363=0,0,1+F1362))</f>
        <v>142</v>
      </c>
      <c r="G1363" s="29">
        <f t="shared" si="152"/>
        <v>0</v>
      </c>
      <c r="H1363" s="42">
        <f t="shared" si="150"/>
        <v>0</v>
      </c>
      <c r="I1363" s="43">
        <f t="shared" si="153"/>
        <v>0</v>
      </c>
      <c r="J1363" s="42">
        <f t="shared" si="154"/>
        <v>45099</v>
      </c>
      <c r="K1363" s="43">
        <f t="shared" si="155"/>
        <v>0</v>
      </c>
      <c r="L1363">
        <f t="shared" si="156"/>
        <v>126</v>
      </c>
      <c r="M1363">
        <f>IF($G1363="","",COUNTIF($G$3:$G1363, $G1363))</f>
        <v>1291</v>
      </c>
      <c r="N1363">
        <f t="shared" si="151"/>
        <v>1417</v>
      </c>
      <c r="O1363"/>
      <c r="P1363"/>
      <c r="Q1363"/>
    </row>
    <row r="1364" spans="2:17">
      <c r="B1364" s="30">
        <f>資料貼入!A1364</f>
        <v>45100</v>
      </c>
      <c r="C1364" s="38">
        <f>資料貼入!A1364</f>
        <v>45100</v>
      </c>
      <c r="D1364" s="29">
        <f>資料貼入!B1364</f>
        <v>0</v>
      </c>
      <c r="E1364" s="29" cm="1">
        <f t="array" ref="E1364">MovingDayDD($D$3:D1364)</f>
        <v>-233952.6699999962</v>
      </c>
      <c r="F1364" s="29">
        <f>IF(OR(C1364&gt;總表!$B$30,C1364=0),0,IF(E1364=0,0,1+F1363))</f>
        <v>143</v>
      </c>
      <c r="G1364" s="29">
        <f t="shared" si="152"/>
        <v>0</v>
      </c>
      <c r="H1364" s="42">
        <f t="shared" si="150"/>
        <v>0</v>
      </c>
      <c r="I1364" s="43">
        <f t="shared" si="153"/>
        <v>0</v>
      </c>
      <c r="J1364" s="42">
        <f t="shared" si="154"/>
        <v>45100</v>
      </c>
      <c r="K1364" s="43">
        <f t="shared" si="155"/>
        <v>0</v>
      </c>
      <c r="L1364">
        <f t="shared" si="156"/>
        <v>126</v>
      </c>
      <c r="M1364">
        <f>IF($G1364="","",COUNTIF($G$3:$G1364, $G1364))</f>
        <v>1292</v>
      </c>
      <c r="N1364">
        <f t="shared" si="151"/>
        <v>1418</v>
      </c>
      <c r="O1364"/>
      <c r="P1364"/>
      <c r="Q1364"/>
    </row>
    <row r="1365" spans="2:17">
      <c r="B1365" s="30">
        <f>資料貼入!A1365</f>
        <v>45101</v>
      </c>
      <c r="C1365" s="38">
        <f>資料貼入!A1365</f>
        <v>45101</v>
      </c>
      <c r="D1365" s="29">
        <f>資料貼入!B1365</f>
        <v>0</v>
      </c>
      <c r="E1365" s="29" cm="1">
        <f t="array" ref="E1365">MovingDayDD($D$3:D1365)</f>
        <v>-233952.6699999962</v>
      </c>
      <c r="F1365" s="29">
        <f>IF(OR(C1365&gt;總表!$B$30,C1365=0),0,IF(E1365=0,0,1+F1364))</f>
        <v>144</v>
      </c>
      <c r="G1365" s="29">
        <f t="shared" si="152"/>
        <v>0</v>
      </c>
      <c r="H1365" s="42">
        <f t="shared" si="150"/>
        <v>0</v>
      </c>
      <c r="I1365" s="43">
        <f t="shared" si="153"/>
        <v>0</v>
      </c>
      <c r="J1365" s="42">
        <f t="shared" si="154"/>
        <v>45101</v>
      </c>
      <c r="K1365" s="43">
        <f t="shared" si="155"/>
        <v>0</v>
      </c>
      <c r="L1365">
        <f t="shared" si="156"/>
        <v>126</v>
      </c>
      <c r="M1365">
        <f>IF($G1365="","",COUNTIF($G$3:$G1365, $G1365))</f>
        <v>1293</v>
      </c>
      <c r="N1365">
        <f t="shared" si="151"/>
        <v>1419</v>
      </c>
      <c r="O1365"/>
      <c r="P1365"/>
      <c r="Q1365"/>
    </row>
    <row r="1366" spans="2:17">
      <c r="B1366" s="30">
        <f>資料貼入!A1366</f>
        <v>45102</v>
      </c>
      <c r="C1366" s="38">
        <f>資料貼入!A1366</f>
        <v>45102</v>
      </c>
      <c r="D1366" s="29">
        <f>資料貼入!B1366</f>
        <v>0</v>
      </c>
      <c r="E1366" s="29" cm="1">
        <f t="array" ref="E1366">MovingDayDD($D$3:D1366)</f>
        <v>-233952.6699999962</v>
      </c>
      <c r="F1366" s="29">
        <f>IF(OR(C1366&gt;總表!$B$30,C1366=0),0,IF(E1366=0,0,1+F1365))</f>
        <v>145</v>
      </c>
      <c r="G1366" s="29">
        <f t="shared" si="152"/>
        <v>0</v>
      </c>
      <c r="H1366" s="42">
        <f t="shared" si="150"/>
        <v>0</v>
      </c>
      <c r="I1366" s="43">
        <f t="shared" si="153"/>
        <v>0</v>
      </c>
      <c r="J1366" s="42">
        <f t="shared" si="154"/>
        <v>45102</v>
      </c>
      <c r="K1366" s="43">
        <f t="shared" si="155"/>
        <v>0</v>
      </c>
      <c r="L1366">
        <f t="shared" si="156"/>
        <v>126</v>
      </c>
      <c r="M1366">
        <f>IF($G1366="","",COUNTIF($G$3:$G1366, $G1366))</f>
        <v>1294</v>
      </c>
      <c r="N1366">
        <f t="shared" si="151"/>
        <v>1420</v>
      </c>
      <c r="O1366"/>
      <c r="P1366"/>
      <c r="Q1366"/>
    </row>
    <row r="1367" spans="2:17">
      <c r="B1367" s="30">
        <f>資料貼入!A1367</f>
        <v>45103</v>
      </c>
      <c r="C1367" s="38">
        <f>資料貼入!A1367</f>
        <v>45103</v>
      </c>
      <c r="D1367" s="29">
        <f>資料貼入!B1367</f>
        <v>-20369.739999999998</v>
      </c>
      <c r="E1367" s="29" cm="1">
        <f t="array" ref="E1367">MovingDayDD($D$3:D1367)</f>
        <v>-254322.40999999642</v>
      </c>
      <c r="F1367" s="29">
        <f>IF(OR(C1367&gt;總表!$B$30,C1367=0),0,IF(E1367=0,0,1+F1366))</f>
        <v>146</v>
      </c>
      <c r="G1367" s="29">
        <f t="shared" si="152"/>
        <v>0</v>
      </c>
      <c r="H1367" s="42">
        <f t="shared" si="150"/>
        <v>0</v>
      </c>
      <c r="I1367" s="43">
        <f t="shared" si="153"/>
        <v>0</v>
      </c>
      <c r="J1367" s="42">
        <f t="shared" si="154"/>
        <v>45103</v>
      </c>
      <c r="K1367" s="43">
        <f t="shared" si="155"/>
        <v>0</v>
      </c>
      <c r="L1367">
        <f t="shared" si="156"/>
        <v>126</v>
      </c>
      <c r="M1367">
        <f>IF($G1367="","",COUNTIF($G$3:$G1367, $G1367))</f>
        <v>1295</v>
      </c>
      <c r="N1367">
        <f t="shared" si="151"/>
        <v>1421</v>
      </c>
      <c r="O1367"/>
      <c r="P1367"/>
      <c r="Q1367"/>
    </row>
    <row r="1368" spans="2:17">
      <c r="B1368" s="30">
        <f>資料貼入!A1368</f>
        <v>45104</v>
      </c>
      <c r="C1368" s="38">
        <f>資料貼入!A1368</f>
        <v>45104</v>
      </c>
      <c r="D1368" s="29">
        <f>資料貼入!B1368</f>
        <v>9338.9399999999987</v>
      </c>
      <c r="E1368" s="29" cm="1">
        <f t="array" ref="E1368">MovingDayDD($D$3:D1368)</f>
        <v>-244983.46999999695</v>
      </c>
      <c r="F1368" s="29">
        <f>IF(OR(C1368&gt;總表!$B$30,C1368=0),0,IF(E1368=0,0,1+F1367))</f>
        <v>147</v>
      </c>
      <c r="G1368" s="29">
        <f t="shared" si="152"/>
        <v>0</v>
      </c>
      <c r="H1368" s="42">
        <f t="shared" si="150"/>
        <v>0</v>
      </c>
      <c r="I1368" s="43">
        <f t="shared" si="153"/>
        <v>0</v>
      </c>
      <c r="J1368" s="42">
        <f t="shared" si="154"/>
        <v>45104</v>
      </c>
      <c r="K1368" s="43">
        <f t="shared" si="155"/>
        <v>0</v>
      </c>
      <c r="L1368">
        <f t="shared" si="156"/>
        <v>126</v>
      </c>
      <c r="M1368">
        <f>IF($G1368="","",COUNTIF($G$3:$G1368, $G1368))</f>
        <v>1296</v>
      </c>
      <c r="N1368">
        <f t="shared" si="151"/>
        <v>1422</v>
      </c>
      <c r="O1368"/>
      <c r="P1368"/>
      <c r="Q1368"/>
    </row>
    <row r="1369" spans="2:17">
      <c r="B1369" s="30">
        <f>資料貼入!A1369</f>
        <v>45105</v>
      </c>
      <c r="C1369" s="38">
        <f>資料貼入!A1369</f>
        <v>45105</v>
      </c>
      <c r="D1369" s="29">
        <f>資料貼入!B1369</f>
        <v>-18320.11</v>
      </c>
      <c r="E1369" s="29" cm="1">
        <f t="array" ref="E1369">MovingDayDD($D$3:D1369)</f>
        <v>-263303.57999999635</v>
      </c>
      <c r="F1369" s="29">
        <f>IF(OR(C1369&gt;總表!$B$30,C1369=0),0,IF(E1369=0,0,1+F1368))</f>
        <v>148</v>
      </c>
      <c r="G1369" s="29">
        <f t="shared" si="152"/>
        <v>0</v>
      </c>
      <c r="H1369" s="42">
        <f t="shared" si="150"/>
        <v>0</v>
      </c>
      <c r="I1369" s="43">
        <f t="shared" si="153"/>
        <v>0</v>
      </c>
      <c r="J1369" s="42">
        <f t="shared" si="154"/>
        <v>45105</v>
      </c>
      <c r="K1369" s="43">
        <f t="shared" si="155"/>
        <v>0</v>
      </c>
      <c r="L1369">
        <f t="shared" si="156"/>
        <v>126</v>
      </c>
      <c r="M1369">
        <f>IF($G1369="","",COUNTIF($G$3:$G1369, $G1369))</f>
        <v>1297</v>
      </c>
      <c r="N1369">
        <f t="shared" si="151"/>
        <v>1423</v>
      </c>
      <c r="O1369"/>
      <c r="P1369"/>
      <c r="Q1369"/>
    </row>
    <row r="1370" spans="2:17">
      <c r="B1370" s="30">
        <f>資料貼入!A1370</f>
        <v>45106</v>
      </c>
      <c r="C1370" s="38">
        <f>資料貼入!A1370</f>
        <v>45106</v>
      </c>
      <c r="D1370" s="29">
        <f>資料貼入!B1370</f>
        <v>-117983.45</v>
      </c>
      <c r="E1370" s="29" cm="1">
        <f t="array" ref="E1370">MovingDayDD($D$3:D1370)</f>
        <v>-381287.0299999956</v>
      </c>
      <c r="F1370" s="29">
        <f>IF(OR(C1370&gt;總表!$B$30,C1370=0),0,IF(E1370=0,0,1+F1369))</f>
        <v>149</v>
      </c>
      <c r="G1370" s="29">
        <f t="shared" si="152"/>
        <v>0</v>
      </c>
      <c r="H1370" s="42">
        <f t="shared" si="150"/>
        <v>0</v>
      </c>
      <c r="I1370" s="43">
        <f t="shared" si="153"/>
        <v>0</v>
      </c>
      <c r="J1370" s="42">
        <f t="shared" si="154"/>
        <v>45106</v>
      </c>
      <c r="K1370" s="43">
        <f t="shared" si="155"/>
        <v>0</v>
      </c>
      <c r="L1370">
        <f t="shared" si="156"/>
        <v>126</v>
      </c>
      <c r="M1370">
        <f>IF($G1370="","",COUNTIF($G$3:$G1370, $G1370))</f>
        <v>1298</v>
      </c>
      <c r="N1370">
        <f t="shared" si="151"/>
        <v>1424</v>
      </c>
      <c r="O1370"/>
      <c r="P1370"/>
      <c r="Q1370"/>
    </row>
    <row r="1371" spans="2:17">
      <c r="B1371" s="30">
        <f>資料貼入!A1371</f>
        <v>45107</v>
      </c>
      <c r="C1371" s="38">
        <f>資料貼入!A1371</f>
        <v>45107</v>
      </c>
      <c r="D1371" s="29">
        <f>資料貼入!B1371</f>
        <v>-45216.76</v>
      </c>
      <c r="E1371" s="29" cm="1">
        <f t="array" ref="E1371">MovingDayDD($D$3:D1371)</f>
        <v>-426503.78999999538</v>
      </c>
      <c r="F1371" s="29">
        <f>IF(OR(C1371&gt;總表!$B$30,C1371=0),0,IF(E1371=0,0,1+F1370))</f>
        <v>150</v>
      </c>
      <c r="G1371" s="29">
        <f t="shared" si="152"/>
        <v>0</v>
      </c>
      <c r="H1371" s="42">
        <f t="shared" si="150"/>
        <v>0</v>
      </c>
      <c r="I1371" s="43">
        <f t="shared" si="153"/>
        <v>0</v>
      </c>
      <c r="J1371" s="42">
        <f t="shared" si="154"/>
        <v>45107</v>
      </c>
      <c r="K1371" s="43">
        <f t="shared" si="155"/>
        <v>0</v>
      </c>
      <c r="L1371">
        <f t="shared" si="156"/>
        <v>126</v>
      </c>
      <c r="M1371">
        <f>IF($G1371="","",COUNTIF($G$3:$G1371, $G1371))</f>
        <v>1299</v>
      </c>
      <c r="N1371">
        <f t="shared" si="151"/>
        <v>1425</v>
      </c>
      <c r="O1371"/>
      <c r="P1371"/>
      <c r="Q1371"/>
    </row>
    <row r="1372" spans="2:17">
      <c r="B1372" s="30">
        <f>資料貼入!A1372</f>
        <v>45108</v>
      </c>
      <c r="C1372" s="38">
        <f>資料貼入!A1372</f>
        <v>45108</v>
      </c>
      <c r="D1372" s="29">
        <f>資料貼入!B1372</f>
        <v>0</v>
      </c>
      <c r="E1372" s="29" cm="1">
        <f t="array" ref="E1372">MovingDayDD($D$3:D1372)</f>
        <v>-426503.78999999538</v>
      </c>
      <c r="F1372" s="29">
        <f>IF(OR(C1372&gt;總表!$B$30,C1372=0),0,IF(E1372=0,0,1+F1371))</f>
        <v>151</v>
      </c>
      <c r="G1372" s="29">
        <f t="shared" si="152"/>
        <v>0</v>
      </c>
      <c r="H1372" s="42">
        <f t="shared" si="150"/>
        <v>0</v>
      </c>
      <c r="I1372" s="43">
        <f t="shared" si="153"/>
        <v>0</v>
      </c>
      <c r="J1372" s="42">
        <f t="shared" si="154"/>
        <v>45108</v>
      </c>
      <c r="K1372" s="43">
        <f t="shared" si="155"/>
        <v>0</v>
      </c>
      <c r="L1372">
        <f t="shared" si="156"/>
        <v>126</v>
      </c>
      <c r="M1372">
        <f>IF($G1372="","",COUNTIF($G$3:$G1372, $G1372))</f>
        <v>1300</v>
      </c>
      <c r="N1372">
        <f t="shared" si="151"/>
        <v>1426</v>
      </c>
      <c r="O1372"/>
      <c r="P1372"/>
      <c r="Q1372"/>
    </row>
    <row r="1373" spans="2:17">
      <c r="B1373" s="30">
        <f>資料貼入!A1373</f>
        <v>45109</v>
      </c>
      <c r="C1373" s="38">
        <f>資料貼入!A1373</f>
        <v>45109</v>
      </c>
      <c r="D1373" s="29">
        <f>資料貼入!B1373</f>
        <v>0</v>
      </c>
      <c r="E1373" s="29" cm="1">
        <f t="array" ref="E1373">MovingDayDD($D$3:D1373)</f>
        <v>-426503.78999999538</v>
      </c>
      <c r="F1373" s="29">
        <f>IF(OR(C1373&gt;總表!$B$30,C1373=0),0,IF(E1373=0,0,1+F1372))</f>
        <v>152</v>
      </c>
      <c r="G1373" s="29">
        <f t="shared" si="152"/>
        <v>0</v>
      </c>
      <c r="H1373" s="42">
        <f t="shared" si="150"/>
        <v>0</v>
      </c>
      <c r="I1373" s="43">
        <f t="shared" si="153"/>
        <v>0</v>
      </c>
      <c r="J1373" s="42">
        <f t="shared" si="154"/>
        <v>45109</v>
      </c>
      <c r="K1373" s="43">
        <f t="shared" si="155"/>
        <v>0</v>
      </c>
      <c r="L1373">
        <f t="shared" si="156"/>
        <v>126</v>
      </c>
      <c r="M1373">
        <f>IF($G1373="","",COUNTIF($G$3:$G1373, $G1373))</f>
        <v>1301</v>
      </c>
      <c r="N1373">
        <f t="shared" si="151"/>
        <v>1427</v>
      </c>
      <c r="O1373"/>
      <c r="P1373"/>
      <c r="Q1373"/>
    </row>
    <row r="1374" spans="2:17">
      <c r="B1374" s="30">
        <f>資料貼入!A1374</f>
        <v>45110</v>
      </c>
      <c r="C1374" s="38">
        <f>資料貼入!A1374</f>
        <v>45110</v>
      </c>
      <c r="D1374" s="29">
        <f>資料貼入!B1374</f>
        <v>121443.05999999998</v>
      </c>
      <c r="E1374" s="29" cm="1">
        <f t="array" ref="E1374">MovingDayDD($D$3:D1374)</f>
        <v>-305060.72999999486</v>
      </c>
      <c r="F1374" s="29">
        <f>IF(OR(C1374&gt;總表!$B$30,C1374=0),0,IF(E1374=0,0,1+F1373))</f>
        <v>153</v>
      </c>
      <c r="G1374" s="29">
        <f t="shared" si="152"/>
        <v>0</v>
      </c>
      <c r="H1374" s="42">
        <f t="shared" si="150"/>
        <v>0</v>
      </c>
      <c r="I1374" s="43">
        <f t="shared" si="153"/>
        <v>0</v>
      </c>
      <c r="J1374" s="42">
        <f t="shared" si="154"/>
        <v>45110</v>
      </c>
      <c r="K1374" s="43">
        <f t="shared" si="155"/>
        <v>0</v>
      </c>
      <c r="L1374">
        <f t="shared" si="156"/>
        <v>126</v>
      </c>
      <c r="M1374">
        <f>IF($G1374="","",COUNTIF($G$3:$G1374, $G1374))</f>
        <v>1302</v>
      </c>
      <c r="N1374">
        <f t="shared" si="151"/>
        <v>1428</v>
      </c>
      <c r="O1374"/>
      <c r="P1374"/>
      <c r="Q1374"/>
    </row>
    <row r="1375" spans="2:17">
      <c r="B1375" s="30">
        <f>資料貼入!A1375</f>
        <v>45111</v>
      </c>
      <c r="C1375" s="38">
        <f>資料貼入!A1375</f>
        <v>45111</v>
      </c>
      <c r="D1375" s="29">
        <f>資料貼入!B1375</f>
        <v>28712.68</v>
      </c>
      <c r="E1375" s="29" cm="1">
        <f t="array" ref="E1375">MovingDayDD($D$3:D1375)</f>
        <v>-276348.04999999516</v>
      </c>
      <c r="F1375" s="29">
        <f>IF(OR(C1375&gt;總表!$B$30,C1375=0),0,IF(E1375=0,0,1+F1374))</f>
        <v>154</v>
      </c>
      <c r="G1375" s="29">
        <f t="shared" si="152"/>
        <v>0</v>
      </c>
      <c r="H1375" s="42">
        <f t="shared" si="150"/>
        <v>0</v>
      </c>
      <c r="I1375" s="43">
        <f t="shared" si="153"/>
        <v>0</v>
      </c>
      <c r="J1375" s="42">
        <f t="shared" si="154"/>
        <v>45111</v>
      </c>
      <c r="K1375" s="43">
        <f t="shared" si="155"/>
        <v>0</v>
      </c>
      <c r="L1375">
        <f t="shared" si="156"/>
        <v>126</v>
      </c>
      <c r="M1375">
        <f>IF($G1375="","",COUNTIF($G$3:$G1375, $G1375))</f>
        <v>1303</v>
      </c>
      <c r="N1375">
        <f t="shared" si="151"/>
        <v>1429</v>
      </c>
      <c r="O1375"/>
      <c r="P1375"/>
      <c r="Q1375"/>
    </row>
    <row r="1376" spans="2:17">
      <c r="B1376" s="30">
        <f>資料貼入!A1376</f>
        <v>45112</v>
      </c>
      <c r="C1376" s="38">
        <f>資料貼入!A1376</f>
        <v>45112</v>
      </c>
      <c r="D1376" s="29">
        <f>資料貼入!B1376</f>
        <v>-35871.130000000005</v>
      </c>
      <c r="E1376" s="29" cm="1">
        <f t="array" ref="E1376">MovingDayDD($D$3:D1376)</f>
        <v>-312219.17999999598</v>
      </c>
      <c r="F1376" s="29">
        <f>IF(OR(C1376&gt;總表!$B$30,C1376=0),0,IF(E1376=0,0,1+F1375))</f>
        <v>155</v>
      </c>
      <c r="G1376" s="29">
        <f t="shared" si="152"/>
        <v>0</v>
      </c>
      <c r="H1376" s="42">
        <f t="shared" si="150"/>
        <v>0</v>
      </c>
      <c r="I1376" s="43">
        <f t="shared" si="153"/>
        <v>0</v>
      </c>
      <c r="J1376" s="42">
        <f t="shared" si="154"/>
        <v>45112</v>
      </c>
      <c r="K1376" s="43">
        <f t="shared" si="155"/>
        <v>0</v>
      </c>
      <c r="L1376">
        <f t="shared" si="156"/>
        <v>126</v>
      </c>
      <c r="M1376">
        <f>IF($G1376="","",COUNTIF($G$3:$G1376, $G1376))</f>
        <v>1304</v>
      </c>
      <c r="N1376">
        <f t="shared" si="151"/>
        <v>1430</v>
      </c>
      <c r="O1376"/>
      <c r="P1376"/>
      <c r="Q1376"/>
    </row>
    <row r="1377" spans="2:17">
      <c r="B1377" s="30">
        <f>資料貼入!A1377</f>
        <v>45113</v>
      </c>
      <c r="C1377" s="38">
        <f>資料貼入!A1377</f>
        <v>45113</v>
      </c>
      <c r="D1377" s="29">
        <f>資料貼入!B1377</f>
        <v>174614.99000000002</v>
      </c>
      <c r="E1377" s="29" cm="1">
        <f t="array" ref="E1377">MovingDayDD($D$3:D1377)</f>
        <v>-137604.18999999575</v>
      </c>
      <c r="F1377" s="29">
        <f>IF(OR(C1377&gt;總表!$B$30,C1377=0),0,IF(E1377=0,0,1+F1376))</f>
        <v>156</v>
      </c>
      <c r="G1377" s="29">
        <f t="shared" si="152"/>
        <v>0</v>
      </c>
      <c r="H1377" s="42">
        <f t="shared" si="150"/>
        <v>0</v>
      </c>
      <c r="I1377" s="43">
        <f t="shared" si="153"/>
        <v>0</v>
      </c>
      <c r="J1377" s="42">
        <f t="shared" si="154"/>
        <v>45113</v>
      </c>
      <c r="K1377" s="43">
        <f t="shared" si="155"/>
        <v>0</v>
      </c>
      <c r="L1377">
        <f t="shared" si="156"/>
        <v>126</v>
      </c>
      <c r="M1377">
        <f>IF($G1377="","",COUNTIF($G$3:$G1377, $G1377))</f>
        <v>1305</v>
      </c>
      <c r="N1377">
        <f t="shared" si="151"/>
        <v>1431</v>
      </c>
      <c r="O1377"/>
      <c r="P1377"/>
      <c r="Q1377"/>
    </row>
    <row r="1378" spans="2:17">
      <c r="B1378" s="30">
        <f>資料貼入!A1378</f>
        <v>45114</v>
      </c>
      <c r="C1378" s="38">
        <f>資料貼入!A1378</f>
        <v>45114</v>
      </c>
      <c r="D1378" s="29">
        <f>資料貼入!B1378</f>
        <v>16504.690000000002</v>
      </c>
      <c r="E1378" s="29" cm="1">
        <f t="array" ref="E1378">MovingDayDD($D$3:D1378)</f>
        <v>-121099.49999999627</v>
      </c>
      <c r="F1378" s="29">
        <f>IF(OR(C1378&gt;總表!$B$30,C1378=0),0,IF(E1378=0,0,1+F1377))</f>
        <v>157</v>
      </c>
      <c r="G1378" s="29">
        <f t="shared" si="152"/>
        <v>0</v>
      </c>
      <c r="H1378" s="42">
        <f t="shared" si="150"/>
        <v>0</v>
      </c>
      <c r="I1378" s="43">
        <f t="shared" si="153"/>
        <v>0</v>
      </c>
      <c r="J1378" s="42">
        <f t="shared" si="154"/>
        <v>45114</v>
      </c>
      <c r="K1378" s="43">
        <f t="shared" si="155"/>
        <v>0</v>
      </c>
      <c r="L1378">
        <f t="shared" si="156"/>
        <v>126</v>
      </c>
      <c r="M1378">
        <f>IF($G1378="","",COUNTIF($G$3:$G1378, $G1378))</f>
        <v>1306</v>
      </c>
      <c r="N1378">
        <f t="shared" si="151"/>
        <v>1432</v>
      </c>
      <c r="O1378"/>
      <c r="P1378"/>
      <c r="Q1378"/>
    </row>
    <row r="1379" spans="2:17">
      <c r="B1379" s="30">
        <f>資料貼入!A1379</f>
        <v>45115</v>
      </c>
      <c r="C1379" s="38">
        <f>資料貼入!A1379</f>
        <v>45115</v>
      </c>
      <c r="D1379" s="29">
        <f>資料貼入!B1379</f>
        <v>0</v>
      </c>
      <c r="E1379" s="29" cm="1">
        <f t="array" ref="E1379">MovingDayDD($D$3:D1379)</f>
        <v>-121099.49999999627</v>
      </c>
      <c r="F1379" s="29">
        <f>IF(OR(C1379&gt;總表!$B$30,C1379=0),0,IF(E1379=0,0,1+F1378))</f>
        <v>158</v>
      </c>
      <c r="G1379" s="29">
        <f t="shared" si="152"/>
        <v>0</v>
      </c>
      <c r="H1379" s="42">
        <f t="shared" si="150"/>
        <v>0</v>
      </c>
      <c r="I1379" s="43">
        <f t="shared" si="153"/>
        <v>0</v>
      </c>
      <c r="J1379" s="42">
        <f t="shared" si="154"/>
        <v>45115</v>
      </c>
      <c r="K1379" s="43">
        <f t="shared" si="155"/>
        <v>0</v>
      </c>
      <c r="L1379">
        <f t="shared" si="156"/>
        <v>126</v>
      </c>
      <c r="M1379">
        <f>IF($G1379="","",COUNTIF($G$3:$G1379, $G1379))</f>
        <v>1307</v>
      </c>
      <c r="N1379">
        <f t="shared" si="151"/>
        <v>1433</v>
      </c>
      <c r="O1379"/>
      <c r="P1379"/>
      <c r="Q1379"/>
    </row>
    <row r="1380" spans="2:17">
      <c r="B1380" s="30">
        <f>資料貼入!A1380</f>
        <v>45116</v>
      </c>
      <c r="C1380" s="38">
        <f>資料貼入!A1380</f>
        <v>45116</v>
      </c>
      <c r="D1380" s="29">
        <f>資料貼入!B1380</f>
        <v>0</v>
      </c>
      <c r="E1380" s="29" cm="1">
        <f t="array" ref="E1380">MovingDayDD($D$3:D1380)</f>
        <v>-121099.49999999627</v>
      </c>
      <c r="F1380" s="29">
        <f>IF(OR(C1380&gt;總表!$B$30,C1380=0),0,IF(E1380=0,0,1+F1379))</f>
        <v>159</v>
      </c>
      <c r="G1380" s="29">
        <f t="shared" si="152"/>
        <v>0</v>
      </c>
      <c r="H1380" s="42">
        <f t="shared" si="150"/>
        <v>0</v>
      </c>
      <c r="I1380" s="43">
        <f t="shared" si="153"/>
        <v>0</v>
      </c>
      <c r="J1380" s="42">
        <f t="shared" si="154"/>
        <v>45116</v>
      </c>
      <c r="K1380" s="43">
        <f t="shared" si="155"/>
        <v>0</v>
      </c>
      <c r="L1380">
        <f t="shared" si="156"/>
        <v>126</v>
      </c>
      <c r="M1380">
        <f>IF($G1380="","",COUNTIF($G$3:$G1380, $G1380))</f>
        <v>1308</v>
      </c>
      <c r="N1380">
        <f t="shared" si="151"/>
        <v>1434</v>
      </c>
      <c r="O1380"/>
      <c r="P1380"/>
      <c r="Q1380"/>
    </row>
    <row r="1381" spans="2:17">
      <c r="B1381" s="30">
        <f>資料貼入!A1381</f>
        <v>45117</v>
      </c>
      <c r="C1381" s="38">
        <f>資料貼入!A1381</f>
        <v>45117</v>
      </c>
      <c r="D1381" s="29">
        <f>資料貼入!B1381</f>
        <v>-46403.689999999995</v>
      </c>
      <c r="E1381" s="29" cm="1">
        <f t="array" ref="E1381">MovingDayDD($D$3:D1381)</f>
        <v>-167503.18999999575</v>
      </c>
      <c r="F1381" s="29">
        <f>IF(OR(C1381&gt;總表!$B$30,C1381=0),0,IF(E1381=0,0,1+F1380))</f>
        <v>160</v>
      </c>
      <c r="G1381" s="29">
        <f t="shared" si="152"/>
        <v>0</v>
      </c>
      <c r="H1381" s="42">
        <f t="shared" si="150"/>
        <v>0</v>
      </c>
      <c r="I1381" s="43">
        <f t="shared" si="153"/>
        <v>0</v>
      </c>
      <c r="J1381" s="42">
        <f t="shared" si="154"/>
        <v>45117</v>
      </c>
      <c r="K1381" s="43">
        <f t="shared" si="155"/>
        <v>0</v>
      </c>
      <c r="L1381">
        <f t="shared" si="156"/>
        <v>126</v>
      </c>
      <c r="M1381">
        <f>IF($G1381="","",COUNTIF($G$3:$G1381, $G1381))</f>
        <v>1309</v>
      </c>
      <c r="N1381">
        <f t="shared" si="151"/>
        <v>1435</v>
      </c>
      <c r="O1381"/>
      <c r="P1381"/>
      <c r="Q1381"/>
    </row>
    <row r="1382" spans="2:17">
      <c r="B1382" s="30">
        <f>資料貼入!A1382</f>
        <v>45118</v>
      </c>
      <c r="C1382" s="38">
        <f>資料貼入!A1382</f>
        <v>45118</v>
      </c>
      <c r="D1382" s="29">
        <f>資料貼入!B1382</f>
        <v>-8543.6700000000037</v>
      </c>
      <c r="E1382" s="29" cm="1">
        <f t="array" ref="E1382">MovingDayDD($D$3:D1382)</f>
        <v>-176046.85999999568</v>
      </c>
      <c r="F1382" s="29">
        <f>IF(OR(C1382&gt;總表!$B$30,C1382=0),0,IF(E1382=0,0,1+F1381))</f>
        <v>161</v>
      </c>
      <c r="G1382" s="29">
        <f t="shared" si="152"/>
        <v>0</v>
      </c>
      <c r="H1382" s="42">
        <f t="shared" si="150"/>
        <v>0</v>
      </c>
      <c r="I1382" s="43">
        <f t="shared" si="153"/>
        <v>0</v>
      </c>
      <c r="J1382" s="42">
        <f t="shared" si="154"/>
        <v>45118</v>
      </c>
      <c r="K1382" s="43">
        <f t="shared" si="155"/>
        <v>0</v>
      </c>
      <c r="L1382">
        <f t="shared" si="156"/>
        <v>126</v>
      </c>
      <c r="M1382">
        <f>IF($G1382="","",COUNTIF($G$3:$G1382, $G1382))</f>
        <v>1310</v>
      </c>
      <c r="N1382">
        <f t="shared" si="151"/>
        <v>1436</v>
      </c>
      <c r="O1382"/>
      <c r="P1382"/>
      <c r="Q1382"/>
    </row>
    <row r="1383" spans="2:17">
      <c r="B1383" s="30">
        <f>資料貼入!A1383</f>
        <v>45119</v>
      </c>
      <c r="C1383" s="38">
        <f>資料貼入!A1383</f>
        <v>45119</v>
      </c>
      <c r="D1383" s="29">
        <f>資料貼入!B1383</f>
        <v>3068.4199999999992</v>
      </c>
      <c r="E1383" s="29" cm="1">
        <f t="array" ref="E1383">MovingDayDD($D$3:D1383)</f>
        <v>-172978.43999999575</v>
      </c>
      <c r="F1383" s="29">
        <f>IF(OR(C1383&gt;總表!$B$30,C1383=0),0,IF(E1383=0,0,1+F1382))</f>
        <v>162</v>
      </c>
      <c r="G1383" s="29">
        <f t="shared" si="152"/>
        <v>0</v>
      </c>
      <c r="H1383" s="42">
        <f t="shared" si="150"/>
        <v>0</v>
      </c>
      <c r="I1383" s="43">
        <f t="shared" si="153"/>
        <v>0</v>
      </c>
      <c r="J1383" s="42">
        <f t="shared" si="154"/>
        <v>45119</v>
      </c>
      <c r="K1383" s="43">
        <f t="shared" si="155"/>
        <v>0</v>
      </c>
      <c r="L1383">
        <f t="shared" si="156"/>
        <v>126</v>
      </c>
      <c r="M1383">
        <f>IF($G1383="","",COUNTIF($G$3:$G1383, $G1383))</f>
        <v>1311</v>
      </c>
      <c r="N1383">
        <f t="shared" si="151"/>
        <v>1437</v>
      </c>
      <c r="O1383"/>
      <c r="P1383"/>
      <c r="Q1383"/>
    </row>
    <row r="1384" spans="2:17">
      <c r="B1384" s="30">
        <f>資料貼入!A1384</f>
        <v>45120</v>
      </c>
      <c r="C1384" s="38">
        <f>資料貼入!A1384</f>
        <v>45120</v>
      </c>
      <c r="D1384" s="29">
        <f>資料貼入!B1384</f>
        <v>46624.14</v>
      </c>
      <c r="E1384" s="29" cm="1">
        <f t="array" ref="E1384">MovingDayDD($D$3:D1384)</f>
        <v>-126354.29999999516</v>
      </c>
      <c r="F1384" s="29">
        <f>IF(OR(C1384&gt;總表!$B$30,C1384=0),0,IF(E1384=0,0,1+F1383))</f>
        <v>163</v>
      </c>
      <c r="G1384" s="29">
        <f t="shared" si="152"/>
        <v>0</v>
      </c>
      <c r="H1384" s="42">
        <f t="shared" si="150"/>
        <v>0</v>
      </c>
      <c r="I1384" s="43">
        <f t="shared" si="153"/>
        <v>0</v>
      </c>
      <c r="J1384" s="42">
        <f t="shared" si="154"/>
        <v>45120</v>
      </c>
      <c r="K1384" s="43">
        <f t="shared" si="155"/>
        <v>0</v>
      </c>
      <c r="L1384">
        <f t="shared" si="156"/>
        <v>126</v>
      </c>
      <c r="M1384">
        <f>IF($G1384="","",COUNTIF($G$3:$G1384, $G1384))</f>
        <v>1312</v>
      </c>
      <c r="N1384">
        <f t="shared" si="151"/>
        <v>1438</v>
      </c>
      <c r="O1384"/>
      <c r="P1384"/>
      <c r="Q1384"/>
    </row>
    <row r="1385" spans="2:17">
      <c r="B1385" s="30">
        <f>資料貼入!A1385</f>
        <v>45121</v>
      </c>
      <c r="C1385" s="38">
        <f>資料貼入!A1385</f>
        <v>45121</v>
      </c>
      <c r="D1385" s="29">
        <f>資料貼入!B1385</f>
        <v>115633.22</v>
      </c>
      <c r="E1385" s="29" cm="1">
        <f t="array" ref="E1385">MovingDayDD($D$3:D1385)</f>
        <v>-10721.079999994487</v>
      </c>
      <c r="F1385" s="29">
        <f>IF(OR(C1385&gt;總表!$B$30,C1385=0),0,IF(E1385=0,0,1+F1384))</f>
        <v>164</v>
      </c>
      <c r="G1385" s="29">
        <f t="shared" si="152"/>
        <v>0</v>
      </c>
      <c r="H1385" s="42">
        <f t="shared" si="150"/>
        <v>0</v>
      </c>
      <c r="I1385" s="43">
        <f t="shared" si="153"/>
        <v>0</v>
      </c>
      <c r="J1385" s="42">
        <f t="shared" si="154"/>
        <v>45121</v>
      </c>
      <c r="K1385" s="43">
        <f t="shared" si="155"/>
        <v>0</v>
      </c>
      <c r="L1385">
        <f t="shared" si="156"/>
        <v>126</v>
      </c>
      <c r="M1385">
        <f>IF($G1385="","",COUNTIF($G$3:$G1385, $G1385))</f>
        <v>1313</v>
      </c>
      <c r="N1385">
        <f t="shared" si="151"/>
        <v>1439</v>
      </c>
      <c r="O1385"/>
      <c r="P1385"/>
      <c r="Q1385"/>
    </row>
    <row r="1386" spans="2:17">
      <c r="B1386" s="30">
        <f>資料貼入!A1386</f>
        <v>45122</v>
      </c>
      <c r="C1386" s="38">
        <f>資料貼入!A1386</f>
        <v>45122</v>
      </c>
      <c r="D1386" s="29">
        <f>資料貼入!B1386</f>
        <v>0</v>
      </c>
      <c r="E1386" s="29" cm="1">
        <f t="array" ref="E1386">MovingDayDD($D$3:D1386)</f>
        <v>-10721.079999994487</v>
      </c>
      <c r="F1386" s="29">
        <f>IF(OR(C1386&gt;總表!$B$30,C1386=0),0,IF(E1386=0,0,1+F1385))</f>
        <v>165</v>
      </c>
      <c r="G1386" s="29">
        <f t="shared" si="152"/>
        <v>0</v>
      </c>
      <c r="H1386" s="42">
        <f t="shared" si="150"/>
        <v>0</v>
      </c>
      <c r="I1386" s="43">
        <f t="shared" si="153"/>
        <v>0</v>
      </c>
      <c r="J1386" s="42">
        <f t="shared" si="154"/>
        <v>45122</v>
      </c>
      <c r="K1386" s="43">
        <f t="shared" si="155"/>
        <v>0</v>
      </c>
      <c r="L1386">
        <f t="shared" si="156"/>
        <v>126</v>
      </c>
      <c r="M1386">
        <f>IF($G1386="","",COUNTIF($G$3:$G1386, $G1386))</f>
        <v>1314</v>
      </c>
      <c r="N1386">
        <f t="shared" si="151"/>
        <v>1440</v>
      </c>
      <c r="O1386"/>
      <c r="P1386"/>
      <c r="Q1386"/>
    </row>
    <row r="1387" spans="2:17">
      <c r="B1387" s="30">
        <f>資料貼入!A1387</f>
        <v>45123</v>
      </c>
      <c r="C1387" s="38">
        <f>資料貼入!A1387</f>
        <v>45123</v>
      </c>
      <c r="D1387" s="29">
        <f>資料貼入!B1387</f>
        <v>0</v>
      </c>
      <c r="E1387" s="29" cm="1">
        <f t="array" ref="E1387">MovingDayDD($D$3:D1387)</f>
        <v>-10721.079999994487</v>
      </c>
      <c r="F1387" s="29">
        <f>IF(OR(C1387&gt;總表!$B$30,C1387=0),0,IF(E1387=0,0,1+F1386))</f>
        <v>166</v>
      </c>
      <c r="G1387" s="29">
        <f t="shared" si="152"/>
        <v>0</v>
      </c>
      <c r="H1387" s="42">
        <f t="shared" si="150"/>
        <v>0</v>
      </c>
      <c r="I1387" s="43">
        <f t="shared" si="153"/>
        <v>0</v>
      </c>
      <c r="J1387" s="42">
        <f t="shared" si="154"/>
        <v>45123</v>
      </c>
      <c r="K1387" s="43">
        <f t="shared" si="155"/>
        <v>0</v>
      </c>
      <c r="L1387">
        <f t="shared" si="156"/>
        <v>126</v>
      </c>
      <c r="M1387">
        <f>IF($G1387="","",COUNTIF($G$3:$G1387, $G1387))</f>
        <v>1315</v>
      </c>
      <c r="N1387">
        <f t="shared" si="151"/>
        <v>1441</v>
      </c>
      <c r="O1387"/>
      <c r="P1387"/>
      <c r="Q1387"/>
    </row>
    <row r="1388" spans="2:17">
      <c r="B1388" s="30">
        <f>資料貼入!A1388</f>
        <v>45124</v>
      </c>
      <c r="C1388" s="38">
        <f>資料貼入!A1388</f>
        <v>45124</v>
      </c>
      <c r="D1388" s="29">
        <f>資料貼入!B1388</f>
        <v>-19072.189999999999</v>
      </c>
      <c r="E1388" s="29" cm="1">
        <f t="array" ref="E1388">MovingDayDD($D$3:D1388)</f>
        <v>-29793.269999993965</v>
      </c>
      <c r="F1388" s="29">
        <f>IF(OR(C1388&gt;總表!$B$30,C1388=0),0,IF(E1388=0,0,1+F1387))</f>
        <v>167</v>
      </c>
      <c r="G1388" s="29">
        <f t="shared" si="152"/>
        <v>0</v>
      </c>
      <c r="H1388" s="42">
        <f t="shared" si="150"/>
        <v>0</v>
      </c>
      <c r="I1388" s="43">
        <f t="shared" si="153"/>
        <v>0</v>
      </c>
      <c r="J1388" s="42">
        <f t="shared" si="154"/>
        <v>45124</v>
      </c>
      <c r="K1388" s="43">
        <f t="shared" si="155"/>
        <v>0</v>
      </c>
      <c r="L1388">
        <f t="shared" si="156"/>
        <v>126</v>
      </c>
      <c r="M1388">
        <f>IF($G1388="","",COUNTIF($G$3:$G1388, $G1388))</f>
        <v>1316</v>
      </c>
      <c r="N1388">
        <f t="shared" si="151"/>
        <v>1442</v>
      </c>
      <c r="O1388"/>
      <c r="P1388"/>
      <c r="Q1388"/>
    </row>
    <row r="1389" spans="2:17">
      <c r="B1389" s="30">
        <f>資料貼入!A1389</f>
        <v>45125</v>
      </c>
      <c r="C1389" s="38">
        <f>資料貼入!A1389</f>
        <v>45125</v>
      </c>
      <c r="D1389" s="29">
        <f>資料貼入!B1389</f>
        <v>-69897.72</v>
      </c>
      <c r="E1389" s="29" cm="1">
        <f t="array" ref="E1389">MovingDayDD($D$3:D1389)</f>
        <v>-99690.989999994636</v>
      </c>
      <c r="F1389" s="29">
        <f>IF(OR(C1389&gt;總表!$B$30,C1389=0),0,IF(E1389=0,0,1+F1388))</f>
        <v>168</v>
      </c>
      <c r="G1389" s="29">
        <f t="shared" si="152"/>
        <v>0</v>
      </c>
      <c r="H1389" s="42">
        <f t="shared" si="150"/>
        <v>0</v>
      </c>
      <c r="I1389" s="43">
        <f t="shared" si="153"/>
        <v>0</v>
      </c>
      <c r="J1389" s="42">
        <f t="shared" si="154"/>
        <v>45125</v>
      </c>
      <c r="K1389" s="43">
        <f t="shared" si="155"/>
        <v>0</v>
      </c>
      <c r="L1389">
        <f t="shared" si="156"/>
        <v>126</v>
      </c>
      <c r="M1389">
        <f>IF($G1389="","",COUNTIF($G$3:$G1389, $G1389))</f>
        <v>1317</v>
      </c>
      <c r="N1389">
        <f t="shared" si="151"/>
        <v>1443</v>
      </c>
      <c r="O1389"/>
      <c r="P1389"/>
      <c r="Q1389"/>
    </row>
    <row r="1390" spans="2:17">
      <c r="B1390" s="30">
        <f>資料貼入!A1390</f>
        <v>45126</v>
      </c>
      <c r="C1390" s="38">
        <f>資料貼入!A1390</f>
        <v>45126</v>
      </c>
      <c r="D1390" s="29">
        <f>資料貼入!B1390</f>
        <v>-111669.49</v>
      </c>
      <c r="E1390" s="29" cm="1">
        <f t="array" ref="E1390">MovingDayDD($D$3:D1390)</f>
        <v>-211360.47999999486</v>
      </c>
      <c r="F1390" s="29">
        <f>IF(OR(C1390&gt;總表!$B$30,C1390=0),0,IF(E1390=0,0,1+F1389))</f>
        <v>169</v>
      </c>
      <c r="G1390" s="29">
        <f t="shared" si="152"/>
        <v>0</v>
      </c>
      <c r="H1390" s="42">
        <f t="shared" si="150"/>
        <v>0</v>
      </c>
      <c r="I1390" s="43">
        <f t="shared" si="153"/>
        <v>0</v>
      </c>
      <c r="J1390" s="42">
        <f t="shared" si="154"/>
        <v>45126</v>
      </c>
      <c r="K1390" s="43">
        <f t="shared" si="155"/>
        <v>0</v>
      </c>
      <c r="L1390">
        <f t="shared" si="156"/>
        <v>126</v>
      </c>
      <c r="M1390">
        <f>IF($G1390="","",COUNTIF($G$3:$G1390, $G1390))</f>
        <v>1318</v>
      </c>
      <c r="N1390">
        <f t="shared" si="151"/>
        <v>1444</v>
      </c>
      <c r="O1390"/>
      <c r="P1390"/>
      <c r="Q1390"/>
    </row>
    <row r="1391" spans="2:17">
      <c r="B1391" s="30">
        <f>資料貼入!A1391</f>
        <v>45127</v>
      </c>
      <c r="C1391" s="38">
        <f>資料貼入!A1391</f>
        <v>45127</v>
      </c>
      <c r="D1391" s="29">
        <f>資料貼入!B1391</f>
        <v>-23764.760000000002</v>
      </c>
      <c r="E1391" s="29" cm="1">
        <f t="array" ref="E1391">MovingDayDD($D$3:D1391)</f>
        <v>-235125.23999999464</v>
      </c>
      <c r="F1391" s="29">
        <f>IF(OR(C1391&gt;總表!$B$30,C1391=0),0,IF(E1391=0,0,1+F1390))</f>
        <v>170</v>
      </c>
      <c r="G1391" s="29">
        <f t="shared" si="152"/>
        <v>0</v>
      </c>
      <c r="H1391" s="42">
        <f t="shared" si="150"/>
        <v>0</v>
      </c>
      <c r="I1391" s="43">
        <f t="shared" si="153"/>
        <v>0</v>
      </c>
      <c r="J1391" s="42">
        <f t="shared" si="154"/>
        <v>45127</v>
      </c>
      <c r="K1391" s="43">
        <f t="shared" si="155"/>
        <v>0</v>
      </c>
      <c r="L1391">
        <f t="shared" si="156"/>
        <v>126</v>
      </c>
      <c r="M1391">
        <f>IF($G1391="","",COUNTIF($G$3:$G1391, $G1391))</f>
        <v>1319</v>
      </c>
      <c r="N1391">
        <f t="shared" si="151"/>
        <v>1445</v>
      </c>
      <c r="O1391"/>
      <c r="P1391"/>
      <c r="Q1391"/>
    </row>
    <row r="1392" spans="2:17">
      <c r="B1392" s="30">
        <f>資料貼入!A1392</f>
        <v>45128</v>
      </c>
      <c r="C1392" s="38">
        <f>資料貼入!A1392</f>
        <v>45128</v>
      </c>
      <c r="D1392" s="29">
        <f>資料貼入!B1392</f>
        <v>-37075.039999999994</v>
      </c>
      <c r="E1392" s="29" cm="1">
        <f t="array" ref="E1392">MovingDayDD($D$3:D1392)</f>
        <v>-272200.27999999374</v>
      </c>
      <c r="F1392" s="29">
        <f>IF(OR(C1392&gt;總表!$B$30,C1392=0),0,IF(E1392=0,0,1+F1391))</f>
        <v>171</v>
      </c>
      <c r="G1392" s="29">
        <f t="shared" si="152"/>
        <v>0</v>
      </c>
      <c r="H1392" s="42">
        <f t="shared" si="150"/>
        <v>0</v>
      </c>
      <c r="I1392" s="43">
        <f t="shared" si="153"/>
        <v>0</v>
      </c>
      <c r="J1392" s="42">
        <f t="shared" si="154"/>
        <v>45128</v>
      </c>
      <c r="K1392" s="43">
        <f t="shared" si="155"/>
        <v>0</v>
      </c>
      <c r="L1392">
        <f t="shared" si="156"/>
        <v>126</v>
      </c>
      <c r="M1392">
        <f>IF($G1392="","",COUNTIF($G$3:$G1392, $G1392))</f>
        <v>1320</v>
      </c>
      <c r="N1392">
        <f t="shared" si="151"/>
        <v>1446</v>
      </c>
      <c r="O1392"/>
      <c r="P1392"/>
      <c r="Q1392"/>
    </row>
    <row r="1393" spans="2:17">
      <c r="B1393" s="30">
        <f>資料貼入!A1393</f>
        <v>45129</v>
      </c>
      <c r="C1393" s="38">
        <f>資料貼入!A1393</f>
        <v>45129</v>
      </c>
      <c r="D1393" s="29">
        <f>資料貼入!B1393</f>
        <v>0</v>
      </c>
      <c r="E1393" s="29" cm="1">
        <f t="array" ref="E1393">MovingDayDD($D$3:D1393)</f>
        <v>-272200.27999999374</v>
      </c>
      <c r="F1393" s="29">
        <f>IF(OR(C1393&gt;總表!$B$30,C1393=0),0,IF(E1393=0,0,1+F1392))</f>
        <v>172</v>
      </c>
      <c r="G1393" s="29">
        <f t="shared" si="152"/>
        <v>0</v>
      </c>
      <c r="H1393" s="42">
        <f t="shared" si="150"/>
        <v>0</v>
      </c>
      <c r="I1393" s="43">
        <f t="shared" si="153"/>
        <v>0</v>
      </c>
      <c r="J1393" s="42">
        <f t="shared" si="154"/>
        <v>45129</v>
      </c>
      <c r="K1393" s="43">
        <f t="shared" si="155"/>
        <v>0</v>
      </c>
      <c r="L1393">
        <f t="shared" si="156"/>
        <v>126</v>
      </c>
      <c r="M1393">
        <f>IF($G1393="","",COUNTIF($G$3:$G1393, $G1393))</f>
        <v>1321</v>
      </c>
      <c r="N1393">
        <f t="shared" si="151"/>
        <v>1447</v>
      </c>
      <c r="O1393"/>
      <c r="P1393"/>
      <c r="Q1393"/>
    </row>
    <row r="1394" spans="2:17">
      <c r="B1394" s="30">
        <f>資料貼入!A1394</f>
        <v>45130</v>
      </c>
      <c r="C1394" s="38">
        <f>資料貼入!A1394</f>
        <v>45130</v>
      </c>
      <c r="D1394" s="29">
        <f>資料貼入!B1394</f>
        <v>0</v>
      </c>
      <c r="E1394" s="29" cm="1">
        <f t="array" ref="E1394">MovingDayDD($D$3:D1394)</f>
        <v>-272200.27999999374</v>
      </c>
      <c r="F1394" s="29">
        <f>IF(OR(C1394&gt;總表!$B$30,C1394=0),0,IF(E1394=0,0,1+F1393))</f>
        <v>173</v>
      </c>
      <c r="G1394" s="29">
        <f t="shared" si="152"/>
        <v>0</v>
      </c>
      <c r="H1394" s="42">
        <f t="shared" si="150"/>
        <v>0</v>
      </c>
      <c r="I1394" s="43">
        <f t="shared" si="153"/>
        <v>0</v>
      </c>
      <c r="J1394" s="42">
        <f t="shared" si="154"/>
        <v>45130</v>
      </c>
      <c r="K1394" s="43">
        <f t="shared" si="155"/>
        <v>0</v>
      </c>
      <c r="L1394">
        <f t="shared" si="156"/>
        <v>126</v>
      </c>
      <c r="M1394">
        <f>IF($G1394="","",COUNTIF($G$3:$G1394, $G1394))</f>
        <v>1322</v>
      </c>
      <c r="N1394">
        <f t="shared" si="151"/>
        <v>1448</v>
      </c>
      <c r="O1394"/>
      <c r="P1394"/>
      <c r="Q1394"/>
    </row>
    <row r="1395" spans="2:17">
      <c r="B1395" s="30">
        <f>資料貼入!A1395</f>
        <v>45131</v>
      </c>
      <c r="C1395" s="38">
        <f>資料貼入!A1395</f>
        <v>45131</v>
      </c>
      <c r="D1395" s="29">
        <f>資料貼入!B1395</f>
        <v>-29844.340000000004</v>
      </c>
      <c r="E1395" s="29" cm="1">
        <f t="array" ref="E1395">MovingDayDD($D$3:D1395)</f>
        <v>-302044.61999999359</v>
      </c>
      <c r="F1395" s="29">
        <f>IF(OR(C1395&gt;總表!$B$30,C1395=0),0,IF(E1395=0,0,1+F1394))</f>
        <v>174</v>
      </c>
      <c r="G1395" s="29">
        <f t="shared" si="152"/>
        <v>0</v>
      </c>
      <c r="H1395" s="42">
        <f t="shared" si="150"/>
        <v>0</v>
      </c>
      <c r="I1395" s="43">
        <f t="shared" si="153"/>
        <v>0</v>
      </c>
      <c r="J1395" s="42">
        <f t="shared" si="154"/>
        <v>45131</v>
      </c>
      <c r="K1395" s="43">
        <f t="shared" si="155"/>
        <v>0</v>
      </c>
      <c r="L1395">
        <f t="shared" si="156"/>
        <v>126</v>
      </c>
      <c r="M1395">
        <f>IF($G1395="","",COUNTIF($G$3:$G1395, $G1395))</f>
        <v>1323</v>
      </c>
      <c r="N1395">
        <f t="shared" si="151"/>
        <v>1449</v>
      </c>
      <c r="O1395"/>
      <c r="P1395"/>
      <c r="Q1395"/>
    </row>
    <row r="1396" spans="2:17">
      <c r="B1396" s="30">
        <f>資料貼入!A1396</f>
        <v>45132</v>
      </c>
      <c r="C1396" s="38">
        <f>資料貼入!A1396</f>
        <v>45132</v>
      </c>
      <c r="D1396" s="29">
        <f>資料貼入!B1396</f>
        <v>144390.47000000003</v>
      </c>
      <c r="E1396" s="29" cm="1">
        <f t="array" ref="E1396">MovingDayDD($D$3:D1396)</f>
        <v>-157654.14999999292</v>
      </c>
      <c r="F1396" s="29">
        <f>IF(OR(C1396&gt;總表!$B$30,C1396=0),0,IF(E1396=0,0,1+F1395))</f>
        <v>175</v>
      </c>
      <c r="G1396" s="29">
        <f t="shared" si="152"/>
        <v>0</v>
      </c>
      <c r="H1396" s="42">
        <f t="shared" si="150"/>
        <v>0</v>
      </c>
      <c r="I1396" s="43">
        <f t="shared" si="153"/>
        <v>0</v>
      </c>
      <c r="J1396" s="42">
        <f t="shared" si="154"/>
        <v>45132</v>
      </c>
      <c r="K1396" s="43">
        <f t="shared" si="155"/>
        <v>0</v>
      </c>
      <c r="L1396">
        <f t="shared" si="156"/>
        <v>126</v>
      </c>
      <c r="M1396">
        <f>IF($G1396="","",COUNTIF($G$3:$G1396, $G1396))</f>
        <v>1324</v>
      </c>
      <c r="N1396">
        <f t="shared" si="151"/>
        <v>1450</v>
      </c>
      <c r="O1396"/>
      <c r="P1396"/>
      <c r="Q1396"/>
    </row>
    <row r="1397" spans="2:17">
      <c r="B1397" s="30">
        <f>資料貼入!A1397</f>
        <v>45133</v>
      </c>
      <c r="C1397" s="38">
        <f>資料貼入!A1397</f>
        <v>45133</v>
      </c>
      <c r="D1397" s="29">
        <f>資料貼入!B1397</f>
        <v>-109431.28</v>
      </c>
      <c r="E1397" s="29" cm="1">
        <f t="array" ref="E1397">MovingDayDD($D$3:D1397)</f>
        <v>-267085.42999999225</v>
      </c>
      <c r="F1397" s="29">
        <f>IF(OR(C1397&gt;總表!$B$30,C1397=0),0,IF(E1397=0,0,1+F1396))</f>
        <v>176</v>
      </c>
      <c r="G1397" s="29">
        <f t="shared" si="152"/>
        <v>0</v>
      </c>
      <c r="H1397" s="42">
        <f t="shared" si="150"/>
        <v>0</v>
      </c>
      <c r="I1397" s="43">
        <f t="shared" si="153"/>
        <v>0</v>
      </c>
      <c r="J1397" s="42">
        <f t="shared" si="154"/>
        <v>45133</v>
      </c>
      <c r="K1397" s="43">
        <f t="shared" si="155"/>
        <v>0</v>
      </c>
      <c r="L1397">
        <f t="shared" si="156"/>
        <v>126</v>
      </c>
      <c r="M1397">
        <f>IF($G1397="","",COUNTIF($G$3:$G1397, $G1397))</f>
        <v>1325</v>
      </c>
      <c r="N1397">
        <f t="shared" si="151"/>
        <v>1451</v>
      </c>
      <c r="O1397"/>
      <c r="P1397"/>
      <c r="Q1397"/>
    </row>
    <row r="1398" spans="2:17">
      <c r="B1398" s="30">
        <f>資料貼入!A1398</f>
        <v>45134</v>
      </c>
      <c r="C1398" s="38">
        <f>資料貼入!A1398</f>
        <v>45134</v>
      </c>
      <c r="D1398" s="29">
        <f>資料貼入!B1398</f>
        <v>64887.469999999987</v>
      </c>
      <c r="E1398" s="29" cm="1">
        <f t="array" ref="E1398">MovingDayDD($D$3:D1398)</f>
        <v>-202197.95999999158</v>
      </c>
      <c r="F1398" s="29">
        <f>IF(OR(C1398&gt;總表!$B$30,C1398=0),0,IF(E1398=0,0,1+F1397))</f>
        <v>177</v>
      </c>
      <c r="G1398" s="29">
        <f t="shared" si="152"/>
        <v>0</v>
      </c>
      <c r="H1398" s="42">
        <f t="shared" si="150"/>
        <v>0</v>
      </c>
      <c r="I1398" s="43">
        <f t="shared" si="153"/>
        <v>0</v>
      </c>
      <c r="J1398" s="42">
        <f t="shared" si="154"/>
        <v>45134</v>
      </c>
      <c r="K1398" s="43">
        <f t="shared" si="155"/>
        <v>0</v>
      </c>
      <c r="L1398">
        <f t="shared" si="156"/>
        <v>126</v>
      </c>
      <c r="M1398">
        <f>IF($G1398="","",COUNTIF($G$3:$G1398, $G1398))</f>
        <v>1326</v>
      </c>
      <c r="N1398">
        <f t="shared" si="151"/>
        <v>1452</v>
      </c>
      <c r="O1398"/>
      <c r="P1398"/>
      <c r="Q1398"/>
    </row>
    <row r="1399" spans="2:17">
      <c r="B1399" s="30">
        <f>資料貼入!A1399</f>
        <v>45135</v>
      </c>
      <c r="C1399" s="38">
        <f>資料貼入!A1399</f>
        <v>45135</v>
      </c>
      <c r="D1399" s="29">
        <f>資料貼入!B1399</f>
        <v>-3246.6999999999971</v>
      </c>
      <c r="E1399" s="29" cm="1">
        <f t="array" ref="E1399">MovingDayDD($D$3:D1399)</f>
        <v>-205444.65999999084</v>
      </c>
      <c r="F1399" s="29">
        <f>IF(OR(C1399&gt;總表!$B$30,C1399=0),0,IF(E1399=0,0,1+F1398))</f>
        <v>178</v>
      </c>
      <c r="G1399" s="29">
        <f t="shared" si="152"/>
        <v>0</v>
      </c>
      <c r="H1399" s="42">
        <f t="shared" si="150"/>
        <v>0</v>
      </c>
      <c r="I1399" s="43">
        <f t="shared" si="153"/>
        <v>0</v>
      </c>
      <c r="J1399" s="42">
        <f t="shared" si="154"/>
        <v>45135</v>
      </c>
      <c r="K1399" s="43">
        <f t="shared" si="155"/>
        <v>0</v>
      </c>
      <c r="L1399">
        <f t="shared" si="156"/>
        <v>126</v>
      </c>
      <c r="M1399">
        <f>IF($G1399="","",COUNTIF($G$3:$G1399, $G1399))</f>
        <v>1327</v>
      </c>
      <c r="N1399">
        <f t="shared" si="151"/>
        <v>1453</v>
      </c>
      <c r="O1399"/>
      <c r="P1399"/>
      <c r="Q1399"/>
    </row>
    <row r="1400" spans="2:17">
      <c r="B1400" s="30">
        <f>資料貼入!A1400</f>
        <v>45136</v>
      </c>
      <c r="C1400" s="38">
        <f>資料貼入!A1400</f>
        <v>45136</v>
      </c>
      <c r="D1400" s="29">
        <f>資料貼入!B1400</f>
        <v>0</v>
      </c>
      <c r="E1400" s="29" cm="1">
        <f t="array" ref="E1400">MovingDayDD($D$3:D1400)</f>
        <v>-205444.65999999084</v>
      </c>
      <c r="F1400" s="29">
        <f>IF(OR(C1400&gt;總表!$B$30,C1400=0),0,IF(E1400=0,0,1+F1399))</f>
        <v>179</v>
      </c>
      <c r="G1400" s="29">
        <f t="shared" si="152"/>
        <v>0</v>
      </c>
      <c r="H1400" s="42">
        <f t="shared" si="150"/>
        <v>0</v>
      </c>
      <c r="I1400" s="43">
        <f t="shared" si="153"/>
        <v>0</v>
      </c>
      <c r="J1400" s="42">
        <f t="shared" si="154"/>
        <v>45136</v>
      </c>
      <c r="K1400" s="43">
        <f t="shared" si="155"/>
        <v>0</v>
      </c>
      <c r="L1400">
        <f t="shared" si="156"/>
        <v>126</v>
      </c>
      <c r="M1400">
        <f>IF($G1400="","",COUNTIF($G$3:$G1400, $G1400))</f>
        <v>1328</v>
      </c>
      <c r="N1400">
        <f t="shared" si="151"/>
        <v>1454</v>
      </c>
      <c r="O1400"/>
      <c r="P1400"/>
      <c r="Q1400"/>
    </row>
    <row r="1401" spans="2:17">
      <c r="B1401" s="30">
        <f>資料貼入!A1401</f>
        <v>45137</v>
      </c>
      <c r="C1401" s="38">
        <f>資料貼入!A1401</f>
        <v>45137</v>
      </c>
      <c r="D1401" s="29">
        <f>資料貼入!B1401</f>
        <v>0</v>
      </c>
      <c r="E1401" s="29" cm="1">
        <f t="array" ref="E1401">MovingDayDD($D$3:D1401)</f>
        <v>-205444.65999999084</v>
      </c>
      <c r="F1401" s="29">
        <f>IF(OR(C1401&gt;總表!$B$30,C1401=0),0,IF(E1401=0,0,1+F1400))</f>
        <v>180</v>
      </c>
      <c r="G1401" s="29">
        <f t="shared" si="152"/>
        <v>0</v>
      </c>
      <c r="H1401" s="42">
        <f t="shared" si="150"/>
        <v>0</v>
      </c>
      <c r="I1401" s="43">
        <f t="shared" si="153"/>
        <v>0</v>
      </c>
      <c r="J1401" s="42">
        <f t="shared" si="154"/>
        <v>45137</v>
      </c>
      <c r="K1401" s="43">
        <f t="shared" si="155"/>
        <v>0</v>
      </c>
      <c r="L1401">
        <f t="shared" si="156"/>
        <v>126</v>
      </c>
      <c r="M1401">
        <f>IF($G1401="","",COUNTIF($G$3:$G1401, $G1401))</f>
        <v>1329</v>
      </c>
      <c r="N1401">
        <f t="shared" si="151"/>
        <v>1455</v>
      </c>
      <c r="O1401"/>
      <c r="P1401"/>
      <c r="Q1401"/>
    </row>
    <row r="1402" spans="2:17">
      <c r="B1402" s="30">
        <f>資料貼入!A1402</f>
        <v>45138</v>
      </c>
      <c r="C1402" s="38">
        <f>資料貼入!A1402</f>
        <v>45138</v>
      </c>
      <c r="D1402" s="29">
        <f>資料貼入!B1402</f>
        <v>25689.679999999997</v>
      </c>
      <c r="E1402" s="29" cm="1">
        <f t="array" ref="E1402">MovingDayDD($D$3:D1402)</f>
        <v>-179754.97999999113</v>
      </c>
      <c r="F1402" s="29">
        <f>IF(OR(C1402&gt;總表!$B$30,C1402=0),0,IF(E1402=0,0,1+F1401))</f>
        <v>181</v>
      </c>
      <c r="G1402" s="29">
        <f t="shared" si="152"/>
        <v>0</v>
      </c>
      <c r="H1402" s="42">
        <f t="shared" si="150"/>
        <v>0</v>
      </c>
      <c r="I1402" s="43">
        <f t="shared" si="153"/>
        <v>0</v>
      </c>
      <c r="J1402" s="42">
        <f t="shared" si="154"/>
        <v>45138</v>
      </c>
      <c r="K1402" s="43">
        <f t="shared" si="155"/>
        <v>0</v>
      </c>
      <c r="L1402">
        <f t="shared" si="156"/>
        <v>126</v>
      </c>
      <c r="M1402">
        <f>IF($G1402="","",COUNTIF($G$3:$G1402, $G1402))</f>
        <v>1330</v>
      </c>
      <c r="N1402">
        <f t="shared" si="151"/>
        <v>1456</v>
      </c>
      <c r="O1402"/>
      <c r="P1402"/>
      <c r="Q1402"/>
    </row>
    <row r="1403" spans="2:17">
      <c r="B1403" s="30">
        <f>資料貼入!A1403</f>
        <v>45139</v>
      </c>
      <c r="C1403" s="38">
        <f>資料貼入!A1403</f>
        <v>45139</v>
      </c>
      <c r="D1403" s="29">
        <f>資料貼入!B1403</f>
        <v>-3654.670000000001</v>
      </c>
      <c r="E1403" s="29" cm="1">
        <f t="array" ref="E1403">MovingDayDD($D$3:D1403)</f>
        <v>-183409.64999999106</v>
      </c>
      <c r="F1403" s="29">
        <f>IF(OR(C1403&gt;總表!$B$30,C1403=0),0,IF(E1403=0,0,1+F1402))</f>
        <v>182</v>
      </c>
      <c r="G1403" s="29">
        <f t="shared" si="152"/>
        <v>0</v>
      </c>
      <c r="H1403" s="42">
        <f t="shared" si="150"/>
        <v>0</v>
      </c>
      <c r="I1403" s="43">
        <f t="shared" si="153"/>
        <v>0</v>
      </c>
      <c r="J1403" s="42">
        <f t="shared" si="154"/>
        <v>45139</v>
      </c>
      <c r="K1403" s="43">
        <f t="shared" si="155"/>
        <v>0</v>
      </c>
      <c r="L1403">
        <f t="shared" si="156"/>
        <v>126</v>
      </c>
      <c r="M1403">
        <f>IF($G1403="","",COUNTIF($G$3:$G1403, $G1403))</f>
        <v>1331</v>
      </c>
      <c r="N1403">
        <f t="shared" si="151"/>
        <v>1457</v>
      </c>
      <c r="O1403"/>
      <c r="P1403"/>
      <c r="Q1403"/>
    </row>
    <row r="1404" spans="2:17">
      <c r="B1404" s="30">
        <f>資料貼入!A1404</f>
        <v>45140</v>
      </c>
      <c r="C1404" s="38">
        <f>資料貼入!A1404</f>
        <v>45140</v>
      </c>
      <c r="D1404" s="29">
        <f>資料貼入!B1404</f>
        <v>168747.58999999997</v>
      </c>
      <c r="E1404" s="29" cm="1">
        <f t="array" ref="E1404">MovingDayDD($D$3:D1404)</f>
        <v>-14662.059999991208</v>
      </c>
      <c r="F1404" s="29">
        <f>IF(OR(C1404&gt;總表!$B$30,C1404=0),0,IF(E1404=0,0,1+F1403))</f>
        <v>183</v>
      </c>
      <c r="G1404" s="29">
        <f t="shared" si="152"/>
        <v>0</v>
      </c>
      <c r="H1404" s="42">
        <f t="shared" si="150"/>
        <v>0</v>
      </c>
      <c r="I1404" s="43">
        <f t="shared" si="153"/>
        <v>0</v>
      </c>
      <c r="J1404" s="42">
        <f t="shared" si="154"/>
        <v>45140</v>
      </c>
      <c r="K1404" s="43">
        <f t="shared" si="155"/>
        <v>0</v>
      </c>
      <c r="L1404">
        <f t="shared" si="156"/>
        <v>126</v>
      </c>
      <c r="M1404">
        <f>IF($G1404="","",COUNTIF($G$3:$G1404, $G1404))</f>
        <v>1332</v>
      </c>
      <c r="N1404">
        <f t="shared" si="151"/>
        <v>1458</v>
      </c>
      <c r="O1404"/>
      <c r="P1404"/>
      <c r="Q1404"/>
    </row>
    <row r="1405" spans="2:17">
      <c r="B1405" s="30">
        <f>資料貼入!A1405</f>
        <v>45141</v>
      </c>
      <c r="C1405" s="38">
        <f>資料貼入!A1405</f>
        <v>45141</v>
      </c>
      <c r="D1405" s="29">
        <f>資料貼入!B1405</f>
        <v>0</v>
      </c>
      <c r="E1405" s="29" cm="1">
        <f t="array" ref="E1405">MovingDayDD($D$3:D1405)</f>
        <v>-14662.059999991208</v>
      </c>
      <c r="F1405" s="29">
        <f>IF(OR(C1405&gt;總表!$B$30,C1405=0),0,IF(E1405=0,0,1+F1404))</f>
        <v>184</v>
      </c>
      <c r="G1405" s="29">
        <f t="shared" si="152"/>
        <v>0</v>
      </c>
      <c r="H1405" s="42">
        <f t="shared" si="150"/>
        <v>0</v>
      </c>
      <c r="I1405" s="43">
        <f t="shared" si="153"/>
        <v>0</v>
      </c>
      <c r="J1405" s="42">
        <f t="shared" si="154"/>
        <v>45141</v>
      </c>
      <c r="K1405" s="43">
        <f t="shared" si="155"/>
        <v>0</v>
      </c>
      <c r="L1405">
        <f t="shared" si="156"/>
        <v>126</v>
      </c>
      <c r="M1405">
        <f>IF($G1405="","",COUNTIF($G$3:$G1405, $G1405))</f>
        <v>1333</v>
      </c>
      <c r="N1405">
        <f t="shared" si="151"/>
        <v>1459</v>
      </c>
      <c r="O1405"/>
      <c r="P1405"/>
      <c r="Q1405"/>
    </row>
    <row r="1406" spans="2:17">
      <c r="B1406" s="30">
        <f>資料貼入!A1406</f>
        <v>45142</v>
      </c>
      <c r="C1406" s="38">
        <f>資料貼入!A1406</f>
        <v>45142</v>
      </c>
      <c r="D1406" s="29">
        <f>資料貼入!B1406</f>
        <v>3292.5</v>
      </c>
      <c r="E1406" s="29" cm="1">
        <f t="array" ref="E1406">MovingDayDD($D$3:D1406)</f>
        <v>-11369.559999991208</v>
      </c>
      <c r="F1406" s="29">
        <f>IF(OR(C1406&gt;總表!$B$30,C1406=0),0,IF(E1406=0,0,1+F1405))</f>
        <v>185</v>
      </c>
      <c r="G1406" s="29">
        <f t="shared" si="152"/>
        <v>0</v>
      </c>
      <c r="H1406" s="42">
        <f t="shared" si="150"/>
        <v>0</v>
      </c>
      <c r="I1406" s="43">
        <f t="shared" si="153"/>
        <v>0</v>
      </c>
      <c r="J1406" s="42">
        <f t="shared" si="154"/>
        <v>45142</v>
      </c>
      <c r="K1406" s="43">
        <f t="shared" si="155"/>
        <v>0</v>
      </c>
      <c r="L1406">
        <f t="shared" si="156"/>
        <v>126</v>
      </c>
      <c r="M1406">
        <f>IF($G1406="","",COUNTIF($G$3:$G1406, $G1406))</f>
        <v>1334</v>
      </c>
      <c r="N1406">
        <f t="shared" si="151"/>
        <v>1460</v>
      </c>
      <c r="O1406"/>
      <c r="P1406"/>
      <c r="Q1406"/>
    </row>
    <row r="1407" spans="2:17">
      <c r="B1407" s="30">
        <f>資料貼入!A1407</f>
        <v>45143</v>
      </c>
      <c r="C1407" s="38">
        <f>資料貼入!A1407</f>
        <v>45143</v>
      </c>
      <c r="D1407" s="29">
        <f>資料貼入!B1407</f>
        <v>0</v>
      </c>
      <c r="E1407" s="29" cm="1">
        <f t="array" ref="E1407">MovingDayDD($D$3:D1407)</f>
        <v>-11369.559999991208</v>
      </c>
      <c r="F1407" s="29">
        <f>IF(OR(C1407&gt;總表!$B$30,C1407=0),0,IF(E1407=0,0,1+F1406))</f>
        <v>186</v>
      </c>
      <c r="G1407" s="29">
        <f t="shared" si="152"/>
        <v>0</v>
      </c>
      <c r="H1407" s="42">
        <f t="shared" si="150"/>
        <v>0</v>
      </c>
      <c r="I1407" s="43">
        <f t="shared" si="153"/>
        <v>0</v>
      </c>
      <c r="J1407" s="42">
        <f t="shared" si="154"/>
        <v>45143</v>
      </c>
      <c r="K1407" s="43">
        <f t="shared" si="155"/>
        <v>0</v>
      </c>
      <c r="L1407">
        <f t="shared" si="156"/>
        <v>126</v>
      </c>
      <c r="M1407">
        <f>IF($G1407="","",COUNTIF($G$3:$G1407, $G1407))</f>
        <v>1335</v>
      </c>
      <c r="N1407">
        <f t="shared" si="151"/>
        <v>1461</v>
      </c>
      <c r="O1407"/>
      <c r="P1407"/>
      <c r="Q1407"/>
    </row>
    <row r="1408" spans="2:17">
      <c r="B1408" s="30">
        <f>資料貼入!A1408</f>
        <v>45144</v>
      </c>
      <c r="C1408" s="38">
        <f>資料貼入!A1408</f>
        <v>45144</v>
      </c>
      <c r="D1408" s="29">
        <f>資料貼入!B1408</f>
        <v>0</v>
      </c>
      <c r="E1408" s="29" cm="1">
        <f t="array" ref="E1408">MovingDayDD($D$3:D1408)</f>
        <v>-11369.559999991208</v>
      </c>
      <c r="F1408" s="29">
        <f>IF(OR(C1408&gt;總表!$B$30,C1408=0),0,IF(E1408=0,0,1+F1407))</f>
        <v>187</v>
      </c>
      <c r="G1408" s="29">
        <f t="shared" si="152"/>
        <v>187</v>
      </c>
      <c r="H1408" s="42">
        <f t="shared" si="150"/>
        <v>45144</v>
      </c>
      <c r="I1408" s="43">
        <f t="shared" si="153"/>
        <v>187</v>
      </c>
      <c r="J1408" s="42">
        <f t="shared" si="154"/>
        <v>45144</v>
      </c>
      <c r="K1408" s="43">
        <f t="shared" si="155"/>
        <v>187</v>
      </c>
      <c r="L1408">
        <f t="shared" si="156"/>
        <v>0</v>
      </c>
      <c r="M1408">
        <f>IF($G1408="","",COUNTIF($G$3:$G1408, $G1408))</f>
        <v>1</v>
      </c>
      <c r="N1408">
        <f t="shared" si="151"/>
        <v>1</v>
      </c>
      <c r="O1408"/>
      <c r="P1408"/>
      <c r="Q1408"/>
    </row>
    <row r="1409" spans="2:17">
      <c r="B1409" s="30">
        <f>資料貼入!A1409</f>
        <v>45145</v>
      </c>
      <c r="C1409" s="38">
        <f>資料貼入!A1409</f>
        <v>45145</v>
      </c>
      <c r="D1409" s="29">
        <f>資料貼入!B1409</f>
        <v>60210.620000000017</v>
      </c>
      <c r="E1409" s="29" cm="1">
        <f t="array" ref="E1409">MovingDayDD($D$3:D1409)</f>
        <v>0</v>
      </c>
      <c r="F1409" s="29">
        <f>IF(OR(C1409&gt;總表!$B$30,C1409=0),0,IF(E1409=0,0,1+F1408))</f>
        <v>0</v>
      </c>
      <c r="G1409" s="29">
        <f t="shared" si="152"/>
        <v>0</v>
      </c>
      <c r="H1409" s="42">
        <f t="shared" si="150"/>
        <v>0</v>
      </c>
      <c r="I1409" s="43">
        <f t="shared" si="153"/>
        <v>0</v>
      </c>
      <c r="J1409" s="42">
        <f t="shared" si="154"/>
        <v>0</v>
      </c>
      <c r="K1409" s="43">
        <f t="shared" si="155"/>
        <v>0</v>
      </c>
      <c r="L1409">
        <f t="shared" si="156"/>
        <v>126</v>
      </c>
      <c r="M1409">
        <f>IF($G1409="","",COUNTIF($G$3:$G1409, $G1409))</f>
        <v>1336</v>
      </c>
      <c r="N1409">
        <f t="shared" si="151"/>
        <v>1462</v>
      </c>
      <c r="O1409"/>
      <c r="P1409"/>
      <c r="Q1409"/>
    </row>
    <row r="1410" spans="2:17">
      <c r="B1410" s="30">
        <f>資料貼入!A1410</f>
        <v>45146</v>
      </c>
      <c r="C1410" s="38">
        <f>資料貼入!A1410</f>
        <v>45146</v>
      </c>
      <c r="D1410" s="29">
        <f>資料貼入!B1410</f>
        <v>-51511.28</v>
      </c>
      <c r="E1410" s="29" cm="1">
        <f t="array" ref="E1410">MovingDayDD($D$3:D1410)</f>
        <v>-51511.279999999329</v>
      </c>
      <c r="F1410" s="29">
        <f>IF(OR(C1410&gt;總表!$B$30,C1410=0),0,IF(E1410=0,0,1+F1409))</f>
        <v>1</v>
      </c>
      <c r="G1410" s="29">
        <f t="shared" si="152"/>
        <v>0</v>
      </c>
      <c r="H1410" s="42">
        <f t="shared" si="150"/>
        <v>0</v>
      </c>
      <c r="I1410" s="43">
        <f t="shared" si="153"/>
        <v>0</v>
      </c>
      <c r="J1410" s="42">
        <f t="shared" si="154"/>
        <v>45146</v>
      </c>
      <c r="K1410" s="43">
        <f t="shared" si="155"/>
        <v>0</v>
      </c>
      <c r="L1410">
        <f t="shared" si="156"/>
        <v>126</v>
      </c>
      <c r="M1410">
        <f>IF($G1410="","",COUNTIF($G$3:$G1410, $G1410))</f>
        <v>1337</v>
      </c>
      <c r="N1410">
        <f t="shared" si="151"/>
        <v>1463</v>
      </c>
      <c r="O1410"/>
      <c r="P1410"/>
      <c r="Q1410"/>
    </row>
    <row r="1411" spans="2:17">
      <c r="B1411" s="30">
        <f>資料貼入!A1411</f>
        <v>45147</v>
      </c>
      <c r="C1411" s="38">
        <f>資料貼入!A1411</f>
        <v>45147</v>
      </c>
      <c r="D1411" s="29">
        <f>資料貼入!B1411</f>
        <v>-13628.74</v>
      </c>
      <c r="E1411" s="29" cm="1">
        <f t="array" ref="E1411">MovingDayDD($D$3:D1411)</f>
        <v>-65140.019999999553</v>
      </c>
      <c r="F1411" s="29">
        <f>IF(OR(C1411&gt;總表!$B$30,C1411=0),0,IF(E1411=0,0,1+F1410))</f>
        <v>2</v>
      </c>
      <c r="G1411" s="29">
        <f t="shared" si="152"/>
        <v>0</v>
      </c>
      <c r="H1411" s="42">
        <f t="shared" ref="H1411:H1474" si="157">IF(G1411&gt;$V$1,B1411,0)</f>
        <v>0</v>
      </c>
      <c r="I1411" s="43">
        <f t="shared" si="153"/>
        <v>0</v>
      </c>
      <c r="J1411" s="42">
        <f t="shared" si="154"/>
        <v>45147</v>
      </c>
      <c r="K1411" s="43">
        <f t="shared" si="155"/>
        <v>0</v>
      </c>
      <c r="L1411">
        <f t="shared" si="156"/>
        <v>126</v>
      </c>
      <c r="M1411">
        <f>IF($G1411="","",COUNTIF($G$3:$G1411, $G1411))</f>
        <v>1338</v>
      </c>
      <c r="N1411">
        <f t="shared" ref="N1411:N1474" si="158">IF($G1411="","",L1411+M1411)</f>
        <v>1464</v>
      </c>
      <c r="O1411"/>
      <c r="P1411"/>
      <c r="Q1411"/>
    </row>
    <row r="1412" spans="2:17">
      <c r="B1412" s="30">
        <f>資料貼入!A1412</f>
        <v>45148</v>
      </c>
      <c r="C1412" s="38">
        <f>資料貼入!A1412</f>
        <v>45148</v>
      </c>
      <c r="D1412" s="29">
        <f>資料貼入!B1412</f>
        <v>29585.350000000006</v>
      </c>
      <c r="E1412" s="29" cm="1">
        <f t="array" ref="E1412">MovingDayDD($D$3:D1412)</f>
        <v>-35554.669999999925</v>
      </c>
      <c r="F1412" s="29">
        <f>IF(OR(C1412&gt;總表!$B$30,C1412=0),0,IF(E1412=0,0,1+F1411))</f>
        <v>3</v>
      </c>
      <c r="G1412" s="29">
        <f t="shared" ref="G1412:G1475" si="159">IF(F1413=0,F1412,0)</f>
        <v>0</v>
      </c>
      <c r="H1412" s="42">
        <f t="shared" si="157"/>
        <v>0</v>
      </c>
      <c r="I1412" s="43">
        <f t="shared" ref="I1412:I1475" si="160">G1412</f>
        <v>0</v>
      </c>
      <c r="J1412" s="42">
        <f t="shared" ref="J1412:J1475" si="161">IF(F1412=0,0,B1412)</f>
        <v>45148</v>
      </c>
      <c r="K1412" s="43">
        <f t="shared" ref="K1412:K1475" si="162">G1412</f>
        <v>0</v>
      </c>
      <c r="L1412">
        <f t="shared" ref="L1412:L1475" si="163">IF($G1412="","",COUNTIF($G$3:$G$4053, "&gt;" &amp; $G1412))</f>
        <v>126</v>
      </c>
      <c r="M1412">
        <f>IF($G1412="","",COUNTIF($G$3:$G1412, $G1412))</f>
        <v>1339</v>
      </c>
      <c r="N1412">
        <f t="shared" si="158"/>
        <v>1465</v>
      </c>
      <c r="O1412"/>
      <c r="P1412"/>
      <c r="Q1412"/>
    </row>
    <row r="1413" spans="2:17">
      <c r="B1413" s="30">
        <f>資料貼入!A1413</f>
        <v>45149</v>
      </c>
      <c r="C1413" s="38">
        <f>資料貼入!A1413</f>
        <v>45149</v>
      </c>
      <c r="D1413" s="29">
        <f>資料貼入!B1413</f>
        <v>-59007.1</v>
      </c>
      <c r="E1413" s="29" cm="1">
        <f t="array" ref="E1413">MovingDayDD($D$3:D1413)</f>
        <v>-94561.769999999553</v>
      </c>
      <c r="F1413" s="29">
        <f>IF(OR(C1413&gt;總表!$B$30,C1413=0),0,IF(E1413=0,0,1+F1412))</f>
        <v>4</v>
      </c>
      <c r="G1413" s="29">
        <f t="shared" si="159"/>
        <v>0</v>
      </c>
      <c r="H1413" s="42">
        <f t="shared" si="157"/>
        <v>0</v>
      </c>
      <c r="I1413" s="43">
        <f t="shared" si="160"/>
        <v>0</v>
      </c>
      <c r="J1413" s="42">
        <f t="shared" si="161"/>
        <v>45149</v>
      </c>
      <c r="K1413" s="43">
        <f t="shared" si="162"/>
        <v>0</v>
      </c>
      <c r="L1413">
        <f t="shared" si="163"/>
        <v>126</v>
      </c>
      <c r="M1413">
        <f>IF($G1413="","",COUNTIF($G$3:$G1413, $G1413))</f>
        <v>1340</v>
      </c>
      <c r="N1413">
        <f t="shared" si="158"/>
        <v>1466</v>
      </c>
      <c r="O1413"/>
      <c r="P1413"/>
      <c r="Q1413"/>
    </row>
    <row r="1414" spans="2:17">
      <c r="B1414" s="30">
        <f>資料貼入!A1414</f>
        <v>45150</v>
      </c>
      <c r="C1414" s="38">
        <f>資料貼入!A1414</f>
        <v>45150</v>
      </c>
      <c r="D1414" s="29">
        <f>資料貼入!B1414</f>
        <v>0</v>
      </c>
      <c r="E1414" s="29" cm="1">
        <f t="array" ref="E1414">MovingDayDD($D$3:D1414)</f>
        <v>-94561.769999999553</v>
      </c>
      <c r="F1414" s="29">
        <f>IF(OR(C1414&gt;總表!$B$30,C1414=0),0,IF(E1414=0,0,1+F1413))</f>
        <v>5</v>
      </c>
      <c r="G1414" s="29">
        <f t="shared" si="159"/>
        <v>0</v>
      </c>
      <c r="H1414" s="42">
        <f t="shared" si="157"/>
        <v>0</v>
      </c>
      <c r="I1414" s="43">
        <f t="shared" si="160"/>
        <v>0</v>
      </c>
      <c r="J1414" s="42">
        <f t="shared" si="161"/>
        <v>45150</v>
      </c>
      <c r="K1414" s="43">
        <f t="shared" si="162"/>
        <v>0</v>
      </c>
      <c r="L1414">
        <f t="shared" si="163"/>
        <v>126</v>
      </c>
      <c r="M1414">
        <f>IF($G1414="","",COUNTIF($G$3:$G1414, $G1414))</f>
        <v>1341</v>
      </c>
      <c r="N1414">
        <f t="shared" si="158"/>
        <v>1467</v>
      </c>
      <c r="O1414"/>
      <c r="P1414"/>
      <c r="Q1414"/>
    </row>
    <row r="1415" spans="2:17">
      <c r="B1415" s="30">
        <f>資料貼入!A1415</f>
        <v>45151</v>
      </c>
      <c r="C1415" s="38">
        <f>資料貼入!A1415</f>
        <v>45151</v>
      </c>
      <c r="D1415" s="29">
        <f>資料貼入!B1415</f>
        <v>0</v>
      </c>
      <c r="E1415" s="29" cm="1">
        <f t="array" ref="E1415">MovingDayDD($D$3:D1415)</f>
        <v>-94561.769999999553</v>
      </c>
      <c r="F1415" s="29">
        <f>IF(OR(C1415&gt;總表!$B$30,C1415=0),0,IF(E1415=0,0,1+F1414))</f>
        <v>6</v>
      </c>
      <c r="G1415" s="29">
        <f t="shared" si="159"/>
        <v>6</v>
      </c>
      <c r="H1415" s="42">
        <f t="shared" si="157"/>
        <v>0</v>
      </c>
      <c r="I1415" s="43">
        <f t="shared" si="160"/>
        <v>6</v>
      </c>
      <c r="J1415" s="42">
        <f t="shared" si="161"/>
        <v>45151</v>
      </c>
      <c r="K1415" s="43">
        <f t="shared" si="162"/>
        <v>6</v>
      </c>
      <c r="L1415">
        <f t="shared" si="163"/>
        <v>56</v>
      </c>
      <c r="M1415">
        <f>IF($G1415="","",COUNTIF($G$3:$G1415, $G1415))</f>
        <v>5</v>
      </c>
      <c r="N1415">
        <f t="shared" si="158"/>
        <v>61</v>
      </c>
      <c r="O1415"/>
      <c r="P1415"/>
      <c r="Q1415"/>
    </row>
    <row r="1416" spans="2:17">
      <c r="B1416" s="30">
        <f>資料貼入!A1416</f>
        <v>45152</v>
      </c>
      <c r="C1416" s="38">
        <f>資料貼入!A1416</f>
        <v>45152</v>
      </c>
      <c r="D1416" s="29">
        <f>資料貼入!B1416</f>
        <v>167751.89000000001</v>
      </c>
      <c r="E1416" s="29" cm="1">
        <f t="array" ref="E1416">MovingDayDD($D$3:D1416)</f>
        <v>0</v>
      </c>
      <c r="F1416" s="29">
        <f>IF(OR(C1416&gt;總表!$B$30,C1416=0),0,IF(E1416=0,0,1+F1415))</f>
        <v>0</v>
      </c>
      <c r="G1416" s="29">
        <f t="shared" si="159"/>
        <v>0</v>
      </c>
      <c r="H1416" s="42">
        <f t="shared" si="157"/>
        <v>0</v>
      </c>
      <c r="I1416" s="43">
        <f t="shared" si="160"/>
        <v>0</v>
      </c>
      <c r="J1416" s="42">
        <f t="shared" si="161"/>
        <v>0</v>
      </c>
      <c r="K1416" s="43">
        <f t="shared" si="162"/>
        <v>0</v>
      </c>
      <c r="L1416">
        <f t="shared" si="163"/>
        <v>126</v>
      </c>
      <c r="M1416">
        <f>IF($G1416="","",COUNTIF($G$3:$G1416, $G1416))</f>
        <v>1342</v>
      </c>
      <c r="N1416">
        <f t="shared" si="158"/>
        <v>1468</v>
      </c>
      <c r="O1416"/>
      <c r="P1416"/>
      <c r="Q1416"/>
    </row>
    <row r="1417" spans="2:17">
      <c r="B1417" s="30">
        <f>資料貼入!A1417</f>
        <v>45153</v>
      </c>
      <c r="C1417" s="38">
        <f>資料貼入!A1417</f>
        <v>45153</v>
      </c>
      <c r="D1417" s="29">
        <f>資料貼入!B1417</f>
        <v>-105661.22</v>
      </c>
      <c r="E1417" s="29" cm="1">
        <f t="array" ref="E1417">MovingDayDD($D$3:D1417)</f>
        <v>-105661.22000000067</v>
      </c>
      <c r="F1417" s="29">
        <f>IF(OR(C1417&gt;總表!$B$30,C1417=0),0,IF(E1417=0,0,1+F1416))</f>
        <v>1</v>
      </c>
      <c r="G1417" s="29">
        <f t="shared" si="159"/>
        <v>0</v>
      </c>
      <c r="H1417" s="42">
        <f t="shared" si="157"/>
        <v>0</v>
      </c>
      <c r="I1417" s="43">
        <f t="shared" si="160"/>
        <v>0</v>
      </c>
      <c r="J1417" s="42">
        <f t="shared" si="161"/>
        <v>45153</v>
      </c>
      <c r="K1417" s="43">
        <f t="shared" si="162"/>
        <v>0</v>
      </c>
      <c r="L1417">
        <f t="shared" si="163"/>
        <v>126</v>
      </c>
      <c r="M1417">
        <f>IF($G1417="","",COUNTIF($G$3:$G1417, $G1417))</f>
        <v>1343</v>
      </c>
      <c r="N1417">
        <f t="shared" si="158"/>
        <v>1469</v>
      </c>
      <c r="O1417"/>
      <c r="P1417"/>
      <c r="Q1417"/>
    </row>
    <row r="1418" spans="2:17">
      <c r="B1418" s="30">
        <f>資料貼入!A1418</f>
        <v>45154</v>
      </c>
      <c r="C1418" s="38">
        <f>資料貼入!A1418</f>
        <v>45154</v>
      </c>
      <c r="D1418" s="29">
        <f>資料貼入!B1418</f>
        <v>-3660.5600000000013</v>
      </c>
      <c r="E1418" s="29" cm="1">
        <f t="array" ref="E1418">MovingDayDD($D$3:D1418)</f>
        <v>-109321.78000000119</v>
      </c>
      <c r="F1418" s="29">
        <f>IF(OR(C1418&gt;總表!$B$30,C1418=0),0,IF(E1418=0,0,1+F1417))</f>
        <v>2</v>
      </c>
      <c r="G1418" s="29">
        <f t="shared" si="159"/>
        <v>0</v>
      </c>
      <c r="H1418" s="42">
        <f t="shared" si="157"/>
        <v>0</v>
      </c>
      <c r="I1418" s="43">
        <f t="shared" si="160"/>
        <v>0</v>
      </c>
      <c r="J1418" s="42">
        <f t="shared" si="161"/>
        <v>45154</v>
      </c>
      <c r="K1418" s="43">
        <f t="shared" si="162"/>
        <v>0</v>
      </c>
      <c r="L1418">
        <f t="shared" si="163"/>
        <v>126</v>
      </c>
      <c r="M1418">
        <f>IF($G1418="","",COUNTIF($G$3:$G1418, $G1418))</f>
        <v>1344</v>
      </c>
      <c r="N1418">
        <f t="shared" si="158"/>
        <v>1470</v>
      </c>
      <c r="O1418"/>
      <c r="P1418"/>
      <c r="Q1418"/>
    </row>
    <row r="1419" spans="2:17">
      <c r="B1419" s="30">
        <f>資料貼入!A1419</f>
        <v>45155</v>
      </c>
      <c r="C1419" s="38">
        <f>資料貼入!A1419</f>
        <v>45155</v>
      </c>
      <c r="D1419" s="29">
        <f>資料貼入!B1419</f>
        <v>-18056.66</v>
      </c>
      <c r="E1419" s="29" cm="1">
        <f t="array" ref="E1419">MovingDayDD($D$3:D1419)</f>
        <v>-127378.44000000134</v>
      </c>
      <c r="F1419" s="29">
        <f>IF(OR(C1419&gt;總表!$B$30,C1419=0),0,IF(E1419=0,0,1+F1418))</f>
        <v>3</v>
      </c>
      <c r="G1419" s="29">
        <f t="shared" si="159"/>
        <v>0</v>
      </c>
      <c r="H1419" s="42">
        <f t="shared" si="157"/>
        <v>0</v>
      </c>
      <c r="I1419" s="43">
        <f t="shared" si="160"/>
        <v>0</v>
      </c>
      <c r="J1419" s="42">
        <f t="shared" si="161"/>
        <v>45155</v>
      </c>
      <c r="K1419" s="43">
        <f t="shared" si="162"/>
        <v>0</v>
      </c>
      <c r="L1419">
        <f t="shared" si="163"/>
        <v>126</v>
      </c>
      <c r="M1419">
        <f>IF($G1419="","",COUNTIF($G$3:$G1419, $G1419))</f>
        <v>1345</v>
      </c>
      <c r="N1419">
        <f t="shared" si="158"/>
        <v>1471</v>
      </c>
      <c r="O1419"/>
      <c r="P1419"/>
      <c r="Q1419"/>
    </row>
    <row r="1420" spans="2:17">
      <c r="B1420" s="30">
        <f>資料貼入!A1420</f>
        <v>45156</v>
      </c>
      <c r="C1420" s="38">
        <f>資料貼入!A1420</f>
        <v>45156</v>
      </c>
      <c r="D1420" s="29">
        <f>資料貼入!B1420</f>
        <v>-110087.9</v>
      </c>
      <c r="E1420" s="29" cm="1">
        <f t="array" ref="E1420">MovingDayDD($D$3:D1420)</f>
        <v>-237466.34000000171</v>
      </c>
      <c r="F1420" s="29">
        <f>IF(OR(C1420&gt;總表!$B$30,C1420=0),0,IF(E1420=0,0,1+F1419))</f>
        <v>4</v>
      </c>
      <c r="G1420" s="29">
        <f t="shared" si="159"/>
        <v>0</v>
      </c>
      <c r="H1420" s="42">
        <f t="shared" si="157"/>
        <v>0</v>
      </c>
      <c r="I1420" s="43">
        <f t="shared" si="160"/>
        <v>0</v>
      </c>
      <c r="J1420" s="42">
        <f t="shared" si="161"/>
        <v>45156</v>
      </c>
      <c r="K1420" s="43">
        <f t="shared" si="162"/>
        <v>0</v>
      </c>
      <c r="L1420">
        <f t="shared" si="163"/>
        <v>126</v>
      </c>
      <c r="M1420">
        <f>IF($G1420="","",COUNTIF($G$3:$G1420, $G1420))</f>
        <v>1346</v>
      </c>
      <c r="N1420">
        <f t="shared" si="158"/>
        <v>1472</v>
      </c>
      <c r="O1420"/>
      <c r="P1420"/>
      <c r="Q1420"/>
    </row>
    <row r="1421" spans="2:17">
      <c r="B1421" s="30">
        <f>資料貼入!A1421</f>
        <v>45157</v>
      </c>
      <c r="C1421" s="38">
        <f>資料貼入!A1421</f>
        <v>45157</v>
      </c>
      <c r="D1421" s="29">
        <f>資料貼入!B1421</f>
        <v>0</v>
      </c>
      <c r="E1421" s="29" cm="1">
        <f t="array" ref="E1421">MovingDayDD($D$3:D1421)</f>
        <v>-237466.34000000171</v>
      </c>
      <c r="F1421" s="29">
        <f>IF(OR(C1421&gt;總表!$B$30,C1421=0),0,IF(E1421=0,0,1+F1420))</f>
        <v>5</v>
      </c>
      <c r="G1421" s="29">
        <f t="shared" si="159"/>
        <v>0</v>
      </c>
      <c r="H1421" s="42">
        <f t="shared" si="157"/>
        <v>0</v>
      </c>
      <c r="I1421" s="43">
        <f t="shared" si="160"/>
        <v>0</v>
      </c>
      <c r="J1421" s="42">
        <f t="shared" si="161"/>
        <v>45157</v>
      </c>
      <c r="K1421" s="43">
        <f t="shared" si="162"/>
        <v>0</v>
      </c>
      <c r="L1421">
        <f t="shared" si="163"/>
        <v>126</v>
      </c>
      <c r="M1421">
        <f>IF($G1421="","",COUNTIF($G$3:$G1421, $G1421))</f>
        <v>1347</v>
      </c>
      <c r="N1421">
        <f t="shared" si="158"/>
        <v>1473</v>
      </c>
      <c r="O1421"/>
      <c r="P1421"/>
      <c r="Q1421"/>
    </row>
    <row r="1422" spans="2:17">
      <c r="B1422" s="30">
        <f>資料貼入!A1422</f>
        <v>45158</v>
      </c>
      <c r="C1422" s="38">
        <f>資料貼入!A1422</f>
        <v>45158</v>
      </c>
      <c r="D1422" s="29">
        <f>資料貼入!B1422</f>
        <v>0</v>
      </c>
      <c r="E1422" s="29" cm="1">
        <f t="array" ref="E1422">MovingDayDD($D$3:D1422)</f>
        <v>-237466.34000000171</v>
      </c>
      <c r="F1422" s="29">
        <f>IF(OR(C1422&gt;總表!$B$30,C1422=0),0,IF(E1422=0,0,1+F1421))</f>
        <v>6</v>
      </c>
      <c r="G1422" s="29">
        <f t="shared" si="159"/>
        <v>0</v>
      </c>
      <c r="H1422" s="42">
        <f t="shared" si="157"/>
        <v>0</v>
      </c>
      <c r="I1422" s="43">
        <f t="shared" si="160"/>
        <v>0</v>
      </c>
      <c r="J1422" s="42">
        <f t="shared" si="161"/>
        <v>45158</v>
      </c>
      <c r="K1422" s="43">
        <f t="shared" si="162"/>
        <v>0</v>
      </c>
      <c r="L1422">
        <f t="shared" si="163"/>
        <v>126</v>
      </c>
      <c r="M1422">
        <f>IF($G1422="","",COUNTIF($G$3:$G1422, $G1422))</f>
        <v>1348</v>
      </c>
      <c r="N1422">
        <f t="shared" si="158"/>
        <v>1474</v>
      </c>
      <c r="O1422"/>
      <c r="P1422"/>
      <c r="Q1422"/>
    </row>
    <row r="1423" spans="2:17">
      <c r="B1423" s="30">
        <f>資料貼入!A1423</f>
        <v>45159</v>
      </c>
      <c r="C1423" s="38">
        <f>資料貼入!A1423</f>
        <v>45159</v>
      </c>
      <c r="D1423" s="29">
        <f>資料貼入!B1423</f>
        <v>-37267.879999999997</v>
      </c>
      <c r="E1423" s="29" cm="1">
        <f t="array" ref="E1423">MovingDayDD($D$3:D1423)</f>
        <v>-274734.22000000253</v>
      </c>
      <c r="F1423" s="29">
        <f>IF(OR(C1423&gt;總表!$B$30,C1423=0),0,IF(E1423=0,0,1+F1422))</f>
        <v>7</v>
      </c>
      <c r="G1423" s="29">
        <f t="shared" si="159"/>
        <v>0</v>
      </c>
      <c r="H1423" s="42">
        <f t="shared" si="157"/>
        <v>0</v>
      </c>
      <c r="I1423" s="43">
        <f t="shared" si="160"/>
        <v>0</v>
      </c>
      <c r="J1423" s="42">
        <f t="shared" si="161"/>
        <v>45159</v>
      </c>
      <c r="K1423" s="43">
        <f t="shared" si="162"/>
        <v>0</v>
      </c>
      <c r="L1423">
        <f t="shared" si="163"/>
        <v>126</v>
      </c>
      <c r="M1423">
        <f>IF($G1423="","",COUNTIF($G$3:$G1423, $G1423))</f>
        <v>1349</v>
      </c>
      <c r="N1423">
        <f t="shared" si="158"/>
        <v>1475</v>
      </c>
      <c r="O1423"/>
      <c r="P1423"/>
      <c r="Q1423"/>
    </row>
    <row r="1424" spans="2:17">
      <c r="B1424" s="30">
        <f>資料貼入!A1424</f>
        <v>45160</v>
      </c>
      <c r="C1424" s="38">
        <f>資料貼入!A1424</f>
        <v>45160</v>
      </c>
      <c r="D1424" s="29">
        <f>資料貼入!B1424</f>
        <v>-12459.890000000003</v>
      </c>
      <c r="E1424" s="29" cm="1">
        <f t="array" ref="E1424">MovingDayDD($D$3:D1424)</f>
        <v>-287194.11000000313</v>
      </c>
      <c r="F1424" s="29">
        <f>IF(OR(C1424&gt;總表!$B$30,C1424=0),0,IF(E1424=0,0,1+F1423))</f>
        <v>8</v>
      </c>
      <c r="G1424" s="29">
        <f t="shared" si="159"/>
        <v>0</v>
      </c>
      <c r="H1424" s="42">
        <f t="shared" si="157"/>
        <v>0</v>
      </c>
      <c r="I1424" s="43">
        <f t="shared" si="160"/>
        <v>0</v>
      </c>
      <c r="J1424" s="42">
        <f t="shared" si="161"/>
        <v>45160</v>
      </c>
      <c r="K1424" s="43">
        <f t="shared" si="162"/>
        <v>0</v>
      </c>
      <c r="L1424">
        <f t="shared" si="163"/>
        <v>126</v>
      </c>
      <c r="M1424">
        <f>IF($G1424="","",COUNTIF($G$3:$G1424, $G1424))</f>
        <v>1350</v>
      </c>
      <c r="N1424">
        <f t="shared" si="158"/>
        <v>1476</v>
      </c>
      <c r="O1424"/>
      <c r="P1424"/>
      <c r="Q1424"/>
    </row>
    <row r="1425" spans="2:17">
      <c r="B1425" s="30">
        <f>資料貼入!A1425</f>
        <v>45161</v>
      </c>
      <c r="C1425" s="38">
        <f>資料貼入!A1425</f>
        <v>45161</v>
      </c>
      <c r="D1425" s="29">
        <f>資料貼入!B1425</f>
        <v>-1675.5199999999968</v>
      </c>
      <c r="E1425" s="29" cm="1">
        <f t="array" ref="E1425">MovingDayDD($D$3:D1425)</f>
        <v>-288869.63000000268</v>
      </c>
      <c r="F1425" s="29">
        <f>IF(OR(C1425&gt;總表!$B$30,C1425=0),0,IF(E1425=0,0,1+F1424))</f>
        <v>9</v>
      </c>
      <c r="G1425" s="29">
        <f t="shared" si="159"/>
        <v>0</v>
      </c>
      <c r="H1425" s="42">
        <f t="shared" si="157"/>
        <v>0</v>
      </c>
      <c r="I1425" s="43">
        <f t="shared" si="160"/>
        <v>0</v>
      </c>
      <c r="J1425" s="42">
        <f t="shared" si="161"/>
        <v>45161</v>
      </c>
      <c r="K1425" s="43">
        <f t="shared" si="162"/>
        <v>0</v>
      </c>
      <c r="L1425">
        <f t="shared" si="163"/>
        <v>126</v>
      </c>
      <c r="M1425">
        <f>IF($G1425="","",COUNTIF($G$3:$G1425, $G1425))</f>
        <v>1351</v>
      </c>
      <c r="N1425">
        <f t="shared" si="158"/>
        <v>1477</v>
      </c>
      <c r="O1425"/>
      <c r="P1425"/>
      <c r="Q1425"/>
    </row>
    <row r="1426" spans="2:17">
      <c r="B1426" s="30">
        <f>資料貼入!A1426</f>
        <v>45162</v>
      </c>
      <c r="C1426" s="38">
        <f>資料貼入!A1426</f>
        <v>45162</v>
      </c>
      <c r="D1426" s="29">
        <f>資料貼入!B1426</f>
        <v>79978.69</v>
      </c>
      <c r="E1426" s="29" cm="1">
        <f t="array" ref="E1426">MovingDayDD($D$3:D1426)</f>
        <v>-208890.9400000032</v>
      </c>
      <c r="F1426" s="29">
        <f>IF(OR(C1426&gt;總表!$B$30,C1426=0),0,IF(E1426=0,0,1+F1425))</f>
        <v>10</v>
      </c>
      <c r="G1426" s="29">
        <f t="shared" si="159"/>
        <v>0</v>
      </c>
      <c r="H1426" s="42">
        <f t="shared" si="157"/>
        <v>0</v>
      </c>
      <c r="I1426" s="43">
        <f t="shared" si="160"/>
        <v>0</v>
      </c>
      <c r="J1426" s="42">
        <f t="shared" si="161"/>
        <v>45162</v>
      </c>
      <c r="K1426" s="43">
        <f t="shared" si="162"/>
        <v>0</v>
      </c>
      <c r="L1426">
        <f t="shared" si="163"/>
        <v>126</v>
      </c>
      <c r="M1426">
        <f>IF($G1426="","",COUNTIF($G$3:$G1426, $G1426))</f>
        <v>1352</v>
      </c>
      <c r="N1426">
        <f t="shared" si="158"/>
        <v>1478</v>
      </c>
      <c r="O1426"/>
      <c r="P1426"/>
      <c r="Q1426"/>
    </row>
    <row r="1427" spans="2:17">
      <c r="B1427" s="30">
        <f>資料貼入!A1427</f>
        <v>45163</v>
      </c>
      <c r="C1427" s="38">
        <f>資料貼入!A1427</f>
        <v>45163</v>
      </c>
      <c r="D1427" s="29">
        <f>資料貼入!B1427</f>
        <v>77531.5</v>
      </c>
      <c r="E1427" s="29" cm="1">
        <f t="array" ref="E1427">MovingDayDD($D$3:D1427)</f>
        <v>-131359.4400000032</v>
      </c>
      <c r="F1427" s="29">
        <f>IF(OR(C1427&gt;總表!$B$30,C1427=0),0,IF(E1427=0,0,1+F1426))</f>
        <v>11</v>
      </c>
      <c r="G1427" s="29">
        <f t="shared" si="159"/>
        <v>0</v>
      </c>
      <c r="H1427" s="42">
        <f t="shared" si="157"/>
        <v>0</v>
      </c>
      <c r="I1427" s="43">
        <f t="shared" si="160"/>
        <v>0</v>
      </c>
      <c r="J1427" s="42">
        <f t="shared" si="161"/>
        <v>45163</v>
      </c>
      <c r="K1427" s="43">
        <f t="shared" si="162"/>
        <v>0</v>
      </c>
      <c r="L1427">
        <f t="shared" si="163"/>
        <v>126</v>
      </c>
      <c r="M1427">
        <f>IF($G1427="","",COUNTIF($G$3:$G1427, $G1427))</f>
        <v>1353</v>
      </c>
      <c r="N1427">
        <f t="shared" si="158"/>
        <v>1479</v>
      </c>
      <c r="O1427"/>
      <c r="P1427"/>
      <c r="Q1427"/>
    </row>
    <row r="1428" spans="2:17">
      <c r="B1428" s="30">
        <f>資料貼入!A1428</f>
        <v>45164</v>
      </c>
      <c r="C1428" s="38">
        <f>資料貼入!A1428</f>
        <v>45164</v>
      </c>
      <c r="D1428" s="29">
        <f>資料貼入!B1428</f>
        <v>0</v>
      </c>
      <c r="E1428" s="29" cm="1">
        <f t="array" ref="E1428">MovingDayDD($D$3:D1428)</f>
        <v>-131359.4400000032</v>
      </c>
      <c r="F1428" s="29">
        <f>IF(OR(C1428&gt;總表!$B$30,C1428=0),0,IF(E1428=0,0,1+F1427))</f>
        <v>12</v>
      </c>
      <c r="G1428" s="29">
        <f t="shared" si="159"/>
        <v>0</v>
      </c>
      <c r="H1428" s="42">
        <f t="shared" si="157"/>
        <v>0</v>
      </c>
      <c r="I1428" s="43">
        <f t="shared" si="160"/>
        <v>0</v>
      </c>
      <c r="J1428" s="42">
        <f t="shared" si="161"/>
        <v>45164</v>
      </c>
      <c r="K1428" s="43">
        <f t="shared" si="162"/>
        <v>0</v>
      </c>
      <c r="L1428">
        <f t="shared" si="163"/>
        <v>126</v>
      </c>
      <c r="M1428">
        <f>IF($G1428="","",COUNTIF($G$3:$G1428, $G1428))</f>
        <v>1354</v>
      </c>
      <c r="N1428">
        <f t="shared" si="158"/>
        <v>1480</v>
      </c>
      <c r="O1428"/>
      <c r="P1428"/>
      <c r="Q1428"/>
    </row>
    <row r="1429" spans="2:17">
      <c r="B1429" s="30">
        <f>資料貼入!A1429</f>
        <v>45165</v>
      </c>
      <c r="C1429" s="38">
        <f>資料貼入!A1429</f>
        <v>45165</v>
      </c>
      <c r="D1429" s="29">
        <f>資料貼入!B1429</f>
        <v>0</v>
      </c>
      <c r="E1429" s="29" cm="1">
        <f t="array" ref="E1429">MovingDayDD($D$3:D1429)</f>
        <v>-131359.4400000032</v>
      </c>
      <c r="F1429" s="29">
        <f>IF(OR(C1429&gt;總表!$B$30,C1429=0),0,IF(E1429=0,0,1+F1428))</f>
        <v>13</v>
      </c>
      <c r="G1429" s="29">
        <f t="shared" si="159"/>
        <v>0</v>
      </c>
      <c r="H1429" s="42">
        <f t="shared" si="157"/>
        <v>0</v>
      </c>
      <c r="I1429" s="43">
        <f t="shared" si="160"/>
        <v>0</v>
      </c>
      <c r="J1429" s="42">
        <f t="shared" si="161"/>
        <v>45165</v>
      </c>
      <c r="K1429" s="43">
        <f t="shared" si="162"/>
        <v>0</v>
      </c>
      <c r="L1429">
        <f t="shared" si="163"/>
        <v>126</v>
      </c>
      <c r="M1429">
        <f>IF($G1429="","",COUNTIF($G$3:$G1429, $G1429))</f>
        <v>1355</v>
      </c>
      <c r="N1429">
        <f t="shared" si="158"/>
        <v>1481</v>
      </c>
      <c r="O1429"/>
      <c r="P1429"/>
      <c r="Q1429"/>
    </row>
    <row r="1430" spans="2:17">
      <c r="B1430" s="30">
        <f>資料貼入!A1430</f>
        <v>45166</v>
      </c>
      <c r="C1430" s="38">
        <f>資料貼入!A1430</f>
        <v>45166</v>
      </c>
      <c r="D1430" s="29">
        <f>資料貼入!B1430</f>
        <v>-30494.010000000002</v>
      </c>
      <c r="E1430" s="29" cm="1">
        <f t="array" ref="E1430">MovingDayDD($D$3:D1430)</f>
        <v>-161853.45000000298</v>
      </c>
      <c r="F1430" s="29">
        <f>IF(OR(C1430&gt;總表!$B$30,C1430=0),0,IF(E1430=0,0,1+F1429))</f>
        <v>14</v>
      </c>
      <c r="G1430" s="29">
        <f t="shared" si="159"/>
        <v>0</v>
      </c>
      <c r="H1430" s="42">
        <f t="shared" si="157"/>
        <v>0</v>
      </c>
      <c r="I1430" s="43">
        <f t="shared" si="160"/>
        <v>0</v>
      </c>
      <c r="J1430" s="42">
        <f t="shared" si="161"/>
        <v>45166</v>
      </c>
      <c r="K1430" s="43">
        <f t="shared" si="162"/>
        <v>0</v>
      </c>
      <c r="L1430">
        <f t="shared" si="163"/>
        <v>126</v>
      </c>
      <c r="M1430">
        <f>IF($G1430="","",COUNTIF($G$3:$G1430, $G1430))</f>
        <v>1356</v>
      </c>
      <c r="N1430">
        <f t="shared" si="158"/>
        <v>1482</v>
      </c>
      <c r="O1430"/>
      <c r="P1430"/>
      <c r="Q1430"/>
    </row>
    <row r="1431" spans="2:17">
      <c r="B1431" s="30">
        <f>資料貼入!A1431</f>
        <v>45167</v>
      </c>
      <c r="C1431" s="38">
        <f>資料貼入!A1431</f>
        <v>45167</v>
      </c>
      <c r="D1431" s="29">
        <f>資料貼入!B1431</f>
        <v>-9081.4700000000012</v>
      </c>
      <c r="E1431" s="29" cm="1">
        <f t="array" ref="E1431">MovingDayDD($D$3:D1431)</f>
        <v>-170934.92000000365</v>
      </c>
      <c r="F1431" s="29">
        <f>IF(OR(C1431&gt;總表!$B$30,C1431=0),0,IF(E1431=0,0,1+F1430))</f>
        <v>15</v>
      </c>
      <c r="G1431" s="29">
        <f t="shared" si="159"/>
        <v>0</v>
      </c>
      <c r="H1431" s="42">
        <f t="shared" si="157"/>
        <v>0</v>
      </c>
      <c r="I1431" s="43">
        <f t="shared" si="160"/>
        <v>0</v>
      </c>
      <c r="J1431" s="42">
        <f t="shared" si="161"/>
        <v>45167</v>
      </c>
      <c r="K1431" s="43">
        <f t="shared" si="162"/>
        <v>0</v>
      </c>
      <c r="L1431">
        <f t="shared" si="163"/>
        <v>126</v>
      </c>
      <c r="M1431">
        <f>IF($G1431="","",COUNTIF($G$3:$G1431, $G1431))</f>
        <v>1357</v>
      </c>
      <c r="N1431">
        <f t="shared" si="158"/>
        <v>1483</v>
      </c>
      <c r="O1431"/>
      <c r="P1431"/>
      <c r="Q1431"/>
    </row>
    <row r="1432" spans="2:17">
      <c r="B1432" s="30">
        <f>資料貼入!A1432</f>
        <v>45168</v>
      </c>
      <c r="C1432" s="38">
        <f>資料貼入!A1432</f>
        <v>45168</v>
      </c>
      <c r="D1432" s="29">
        <f>資料貼入!B1432</f>
        <v>-25125.15</v>
      </c>
      <c r="E1432" s="29" cm="1">
        <f t="array" ref="E1432">MovingDayDD($D$3:D1432)</f>
        <v>-196060.07000000402</v>
      </c>
      <c r="F1432" s="29">
        <f>IF(OR(C1432&gt;總表!$B$30,C1432=0),0,IF(E1432=0,0,1+F1431))</f>
        <v>16</v>
      </c>
      <c r="G1432" s="29">
        <f t="shared" si="159"/>
        <v>0</v>
      </c>
      <c r="H1432" s="42">
        <f t="shared" si="157"/>
        <v>0</v>
      </c>
      <c r="I1432" s="43">
        <f t="shared" si="160"/>
        <v>0</v>
      </c>
      <c r="J1432" s="42">
        <f t="shared" si="161"/>
        <v>45168</v>
      </c>
      <c r="K1432" s="43">
        <f t="shared" si="162"/>
        <v>0</v>
      </c>
      <c r="L1432">
        <f t="shared" si="163"/>
        <v>126</v>
      </c>
      <c r="M1432">
        <f>IF($G1432="","",COUNTIF($G$3:$G1432, $G1432))</f>
        <v>1358</v>
      </c>
      <c r="N1432">
        <f t="shared" si="158"/>
        <v>1484</v>
      </c>
      <c r="O1432"/>
      <c r="P1432"/>
      <c r="Q1432"/>
    </row>
    <row r="1433" spans="2:17">
      <c r="B1433" s="30">
        <f>資料貼入!A1433</f>
        <v>45169</v>
      </c>
      <c r="C1433" s="38">
        <f>資料貼入!A1433</f>
        <v>45169</v>
      </c>
      <c r="D1433" s="29">
        <f>資料貼入!B1433</f>
        <v>-51499.61</v>
      </c>
      <c r="E1433" s="29" cm="1">
        <f t="array" ref="E1433">MovingDayDD($D$3:D1433)</f>
        <v>-247559.68000000343</v>
      </c>
      <c r="F1433" s="29">
        <f>IF(OR(C1433&gt;總表!$B$30,C1433=0),0,IF(E1433=0,0,1+F1432))</f>
        <v>17</v>
      </c>
      <c r="G1433" s="29">
        <f t="shared" si="159"/>
        <v>0</v>
      </c>
      <c r="H1433" s="42">
        <f t="shared" si="157"/>
        <v>0</v>
      </c>
      <c r="I1433" s="43">
        <f t="shared" si="160"/>
        <v>0</v>
      </c>
      <c r="J1433" s="42">
        <f t="shared" si="161"/>
        <v>45169</v>
      </c>
      <c r="K1433" s="43">
        <f t="shared" si="162"/>
        <v>0</v>
      </c>
      <c r="L1433">
        <f t="shared" si="163"/>
        <v>126</v>
      </c>
      <c r="M1433">
        <f>IF($G1433="","",COUNTIF($G$3:$G1433, $G1433))</f>
        <v>1359</v>
      </c>
      <c r="N1433">
        <f t="shared" si="158"/>
        <v>1485</v>
      </c>
      <c r="O1433"/>
      <c r="P1433"/>
      <c r="Q1433"/>
    </row>
    <row r="1434" spans="2:17">
      <c r="B1434" s="30">
        <f>資料貼入!A1434</f>
        <v>45170</v>
      </c>
      <c r="C1434" s="38">
        <f>資料貼入!A1434</f>
        <v>45170</v>
      </c>
      <c r="D1434" s="29">
        <f>資料貼入!B1434</f>
        <v>-10300</v>
      </c>
      <c r="E1434" s="29" cm="1">
        <f t="array" ref="E1434">MovingDayDD($D$3:D1434)</f>
        <v>-257859.68000000343</v>
      </c>
      <c r="F1434" s="29">
        <f>IF(OR(C1434&gt;總表!$B$30,C1434=0),0,IF(E1434=0,0,1+F1433))</f>
        <v>18</v>
      </c>
      <c r="G1434" s="29">
        <f t="shared" si="159"/>
        <v>0</v>
      </c>
      <c r="H1434" s="42">
        <f t="shared" si="157"/>
        <v>0</v>
      </c>
      <c r="I1434" s="43">
        <f t="shared" si="160"/>
        <v>0</v>
      </c>
      <c r="J1434" s="42">
        <f t="shared" si="161"/>
        <v>45170</v>
      </c>
      <c r="K1434" s="43">
        <f t="shared" si="162"/>
        <v>0</v>
      </c>
      <c r="L1434">
        <f t="shared" si="163"/>
        <v>126</v>
      </c>
      <c r="M1434">
        <f>IF($G1434="","",COUNTIF($G$3:$G1434, $G1434))</f>
        <v>1360</v>
      </c>
      <c r="N1434">
        <f t="shared" si="158"/>
        <v>1486</v>
      </c>
      <c r="O1434"/>
      <c r="P1434"/>
      <c r="Q1434"/>
    </row>
    <row r="1435" spans="2:17">
      <c r="B1435" s="30">
        <f>資料貼入!A1435</f>
        <v>45171</v>
      </c>
      <c r="C1435" s="38">
        <f>資料貼入!A1435</f>
        <v>45171</v>
      </c>
      <c r="D1435" s="29">
        <f>資料貼入!B1435</f>
        <v>0</v>
      </c>
      <c r="E1435" s="29" cm="1">
        <f t="array" ref="E1435">MovingDayDD($D$3:D1435)</f>
        <v>-257859.68000000343</v>
      </c>
      <c r="F1435" s="29">
        <f>IF(OR(C1435&gt;總表!$B$30,C1435=0),0,IF(E1435=0,0,1+F1434))</f>
        <v>19</v>
      </c>
      <c r="G1435" s="29">
        <f t="shared" si="159"/>
        <v>0</v>
      </c>
      <c r="H1435" s="42">
        <f t="shared" si="157"/>
        <v>0</v>
      </c>
      <c r="I1435" s="43">
        <f t="shared" si="160"/>
        <v>0</v>
      </c>
      <c r="J1435" s="42">
        <f t="shared" si="161"/>
        <v>45171</v>
      </c>
      <c r="K1435" s="43">
        <f t="shared" si="162"/>
        <v>0</v>
      </c>
      <c r="L1435">
        <f t="shared" si="163"/>
        <v>126</v>
      </c>
      <c r="M1435">
        <f>IF($G1435="","",COUNTIF($G$3:$G1435, $G1435))</f>
        <v>1361</v>
      </c>
      <c r="N1435">
        <f t="shared" si="158"/>
        <v>1487</v>
      </c>
      <c r="O1435"/>
      <c r="P1435"/>
      <c r="Q1435"/>
    </row>
    <row r="1436" spans="2:17">
      <c r="B1436" s="30">
        <f>資料貼入!A1436</f>
        <v>45172</v>
      </c>
      <c r="C1436" s="38">
        <f>資料貼入!A1436</f>
        <v>45172</v>
      </c>
      <c r="D1436" s="29">
        <f>資料貼入!B1436</f>
        <v>0</v>
      </c>
      <c r="E1436" s="29" cm="1">
        <f t="array" ref="E1436">MovingDayDD($D$3:D1436)</f>
        <v>-257859.68000000343</v>
      </c>
      <c r="F1436" s="29">
        <f>IF(OR(C1436&gt;總表!$B$30,C1436=0),0,IF(E1436=0,0,1+F1435))</f>
        <v>20</v>
      </c>
      <c r="G1436" s="29">
        <f t="shared" si="159"/>
        <v>0</v>
      </c>
      <c r="H1436" s="42">
        <f t="shared" si="157"/>
        <v>0</v>
      </c>
      <c r="I1436" s="43">
        <f t="shared" si="160"/>
        <v>0</v>
      </c>
      <c r="J1436" s="42">
        <f t="shared" si="161"/>
        <v>45172</v>
      </c>
      <c r="K1436" s="43">
        <f t="shared" si="162"/>
        <v>0</v>
      </c>
      <c r="L1436">
        <f t="shared" si="163"/>
        <v>126</v>
      </c>
      <c r="M1436">
        <f>IF($G1436="","",COUNTIF($G$3:$G1436, $G1436))</f>
        <v>1362</v>
      </c>
      <c r="N1436">
        <f t="shared" si="158"/>
        <v>1488</v>
      </c>
      <c r="O1436"/>
      <c r="P1436"/>
      <c r="Q1436"/>
    </row>
    <row r="1437" spans="2:17">
      <c r="B1437" s="30">
        <f>資料貼入!A1437</f>
        <v>45173</v>
      </c>
      <c r="C1437" s="38">
        <f>資料貼入!A1437</f>
        <v>45173</v>
      </c>
      <c r="D1437" s="29">
        <f>資料貼入!B1437</f>
        <v>49595.289999999994</v>
      </c>
      <c r="E1437" s="29" cm="1">
        <f t="array" ref="E1437">MovingDayDD($D$3:D1437)</f>
        <v>-208264.39000000432</v>
      </c>
      <c r="F1437" s="29">
        <f>IF(OR(C1437&gt;總表!$B$30,C1437=0),0,IF(E1437=0,0,1+F1436))</f>
        <v>21</v>
      </c>
      <c r="G1437" s="29">
        <f t="shared" si="159"/>
        <v>0</v>
      </c>
      <c r="H1437" s="42">
        <f t="shared" si="157"/>
        <v>0</v>
      </c>
      <c r="I1437" s="43">
        <f t="shared" si="160"/>
        <v>0</v>
      </c>
      <c r="J1437" s="42">
        <f t="shared" si="161"/>
        <v>45173</v>
      </c>
      <c r="K1437" s="43">
        <f t="shared" si="162"/>
        <v>0</v>
      </c>
      <c r="L1437">
        <f t="shared" si="163"/>
        <v>126</v>
      </c>
      <c r="M1437">
        <f>IF($G1437="","",COUNTIF($G$3:$G1437, $G1437))</f>
        <v>1363</v>
      </c>
      <c r="N1437">
        <f t="shared" si="158"/>
        <v>1489</v>
      </c>
      <c r="O1437"/>
      <c r="P1437"/>
      <c r="Q1437"/>
    </row>
    <row r="1438" spans="2:17">
      <c r="B1438" s="30">
        <f>資料貼入!A1438</f>
        <v>45174</v>
      </c>
      <c r="C1438" s="38">
        <f>資料貼入!A1438</f>
        <v>45174</v>
      </c>
      <c r="D1438" s="29">
        <f>資料貼入!B1438</f>
        <v>-35004.339999999997</v>
      </c>
      <c r="E1438" s="29" cm="1">
        <f t="array" ref="E1438">MovingDayDD($D$3:D1438)</f>
        <v>-243268.73000000417</v>
      </c>
      <c r="F1438" s="29">
        <f>IF(OR(C1438&gt;總表!$B$30,C1438=0),0,IF(E1438=0,0,1+F1437))</f>
        <v>22</v>
      </c>
      <c r="G1438" s="29">
        <f t="shared" si="159"/>
        <v>0</v>
      </c>
      <c r="H1438" s="42">
        <f t="shared" si="157"/>
        <v>0</v>
      </c>
      <c r="I1438" s="43">
        <f t="shared" si="160"/>
        <v>0</v>
      </c>
      <c r="J1438" s="42">
        <f t="shared" si="161"/>
        <v>45174</v>
      </c>
      <c r="K1438" s="43">
        <f t="shared" si="162"/>
        <v>0</v>
      </c>
      <c r="L1438">
        <f t="shared" si="163"/>
        <v>126</v>
      </c>
      <c r="M1438">
        <f>IF($G1438="","",COUNTIF($G$3:$G1438, $G1438))</f>
        <v>1364</v>
      </c>
      <c r="N1438">
        <f t="shared" si="158"/>
        <v>1490</v>
      </c>
      <c r="O1438"/>
      <c r="P1438"/>
      <c r="Q1438"/>
    </row>
    <row r="1439" spans="2:17">
      <c r="B1439" s="30">
        <f>資料貼入!A1439</f>
        <v>45175</v>
      </c>
      <c r="C1439" s="38">
        <f>資料貼入!A1439</f>
        <v>45175</v>
      </c>
      <c r="D1439" s="29">
        <f>資料貼入!B1439</f>
        <v>-61916.72</v>
      </c>
      <c r="E1439" s="29" cm="1">
        <f t="array" ref="E1439">MovingDayDD($D$3:D1439)</f>
        <v>-305185.45000000484</v>
      </c>
      <c r="F1439" s="29">
        <f>IF(OR(C1439&gt;總表!$B$30,C1439=0),0,IF(E1439=0,0,1+F1438))</f>
        <v>23</v>
      </c>
      <c r="G1439" s="29">
        <f t="shared" si="159"/>
        <v>0</v>
      </c>
      <c r="H1439" s="42">
        <f t="shared" si="157"/>
        <v>0</v>
      </c>
      <c r="I1439" s="43">
        <f t="shared" si="160"/>
        <v>0</v>
      </c>
      <c r="J1439" s="42">
        <f t="shared" si="161"/>
        <v>45175</v>
      </c>
      <c r="K1439" s="43">
        <f t="shared" si="162"/>
        <v>0</v>
      </c>
      <c r="L1439">
        <f t="shared" si="163"/>
        <v>126</v>
      </c>
      <c r="M1439">
        <f>IF($G1439="","",COUNTIF($G$3:$G1439, $G1439))</f>
        <v>1365</v>
      </c>
      <c r="N1439">
        <f t="shared" si="158"/>
        <v>1491</v>
      </c>
      <c r="O1439"/>
      <c r="P1439"/>
      <c r="Q1439"/>
    </row>
    <row r="1440" spans="2:17">
      <c r="B1440" s="30">
        <f>資料貼入!A1440</f>
        <v>45176</v>
      </c>
      <c r="C1440" s="38">
        <f>資料貼入!A1440</f>
        <v>45176</v>
      </c>
      <c r="D1440" s="29">
        <f>資料貼入!B1440</f>
        <v>-35192.75</v>
      </c>
      <c r="E1440" s="29" cm="1">
        <f t="array" ref="E1440">MovingDayDD($D$3:D1440)</f>
        <v>-340378.20000000484</v>
      </c>
      <c r="F1440" s="29">
        <f>IF(OR(C1440&gt;總表!$B$30,C1440=0),0,IF(E1440=0,0,1+F1439))</f>
        <v>24</v>
      </c>
      <c r="G1440" s="29">
        <f t="shared" si="159"/>
        <v>0</v>
      </c>
      <c r="H1440" s="42">
        <f t="shared" si="157"/>
        <v>0</v>
      </c>
      <c r="I1440" s="43">
        <f t="shared" si="160"/>
        <v>0</v>
      </c>
      <c r="J1440" s="42">
        <f t="shared" si="161"/>
        <v>45176</v>
      </c>
      <c r="K1440" s="43">
        <f t="shared" si="162"/>
        <v>0</v>
      </c>
      <c r="L1440">
        <f t="shared" si="163"/>
        <v>126</v>
      </c>
      <c r="M1440">
        <f>IF($G1440="","",COUNTIF($G$3:$G1440, $G1440))</f>
        <v>1366</v>
      </c>
      <c r="N1440">
        <f t="shared" si="158"/>
        <v>1492</v>
      </c>
      <c r="O1440"/>
      <c r="P1440"/>
      <c r="Q1440"/>
    </row>
    <row r="1441" spans="2:17">
      <c r="B1441" s="30">
        <f>資料貼入!A1441</f>
        <v>45177</v>
      </c>
      <c r="C1441" s="38">
        <f>資料貼入!A1441</f>
        <v>45177</v>
      </c>
      <c r="D1441" s="29">
        <f>資料貼入!B1441</f>
        <v>-43290.06</v>
      </c>
      <c r="E1441" s="29" cm="1">
        <f t="array" ref="E1441">MovingDayDD($D$3:D1441)</f>
        <v>-383668.26000000536</v>
      </c>
      <c r="F1441" s="29">
        <f>IF(OR(C1441&gt;總表!$B$30,C1441=0),0,IF(E1441=0,0,1+F1440))</f>
        <v>25</v>
      </c>
      <c r="G1441" s="29">
        <f t="shared" si="159"/>
        <v>0</v>
      </c>
      <c r="H1441" s="42">
        <f t="shared" si="157"/>
        <v>0</v>
      </c>
      <c r="I1441" s="43">
        <f t="shared" si="160"/>
        <v>0</v>
      </c>
      <c r="J1441" s="42">
        <f t="shared" si="161"/>
        <v>45177</v>
      </c>
      <c r="K1441" s="43">
        <f t="shared" si="162"/>
        <v>0</v>
      </c>
      <c r="L1441">
        <f t="shared" si="163"/>
        <v>126</v>
      </c>
      <c r="M1441">
        <f>IF($G1441="","",COUNTIF($G$3:$G1441, $G1441))</f>
        <v>1367</v>
      </c>
      <c r="N1441">
        <f t="shared" si="158"/>
        <v>1493</v>
      </c>
      <c r="O1441"/>
      <c r="P1441"/>
      <c r="Q1441"/>
    </row>
    <row r="1442" spans="2:17">
      <c r="B1442" s="30">
        <f>資料貼入!A1442</f>
        <v>45178</v>
      </c>
      <c r="C1442" s="38">
        <f>資料貼入!A1442</f>
        <v>45178</v>
      </c>
      <c r="D1442" s="29">
        <f>資料貼入!B1442</f>
        <v>0</v>
      </c>
      <c r="E1442" s="29" cm="1">
        <f t="array" ref="E1442">MovingDayDD($D$3:D1442)</f>
        <v>-383668.26000000536</v>
      </c>
      <c r="F1442" s="29">
        <f>IF(OR(C1442&gt;總表!$B$30,C1442=0),0,IF(E1442=0,0,1+F1441))</f>
        <v>26</v>
      </c>
      <c r="G1442" s="29">
        <f t="shared" si="159"/>
        <v>0</v>
      </c>
      <c r="H1442" s="42">
        <f t="shared" si="157"/>
        <v>0</v>
      </c>
      <c r="I1442" s="43">
        <f t="shared" si="160"/>
        <v>0</v>
      </c>
      <c r="J1442" s="42">
        <f t="shared" si="161"/>
        <v>45178</v>
      </c>
      <c r="K1442" s="43">
        <f t="shared" si="162"/>
        <v>0</v>
      </c>
      <c r="L1442">
        <f t="shared" si="163"/>
        <v>126</v>
      </c>
      <c r="M1442">
        <f>IF($G1442="","",COUNTIF($G$3:$G1442, $G1442))</f>
        <v>1368</v>
      </c>
      <c r="N1442">
        <f t="shared" si="158"/>
        <v>1494</v>
      </c>
      <c r="O1442"/>
      <c r="P1442"/>
      <c r="Q1442"/>
    </row>
    <row r="1443" spans="2:17">
      <c r="B1443" s="30">
        <f>資料貼入!A1443</f>
        <v>45179</v>
      </c>
      <c r="C1443" s="38">
        <f>資料貼入!A1443</f>
        <v>45179</v>
      </c>
      <c r="D1443" s="29">
        <f>資料貼入!B1443</f>
        <v>0</v>
      </c>
      <c r="E1443" s="29" cm="1">
        <f t="array" ref="E1443">MovingDayDD($D$3:D1443)</f>
        <v>-383668.26000000536</v>
      </c>
      <c r="F1443" s="29">
        <f>IF(OR(C1443&gt;總表!$B$30,C1443=0),0,IF(E1443=0,0,1+F1442))</f>
        <v>27</v>
      </c>
      <c r="G1443" s="29">
        <f t="shared" si="159"/>
        <v>0</v>
      </c>
      <c r="H1443" s="42">
        <f t="shared" si="157"/>
        <v>0</v>
      </c>
      <c r="I1443" s="43">
        <f t="shared" si="160"/>
        <v>0</v>
      </c>
      <c r="J1443" s="42">
        <f t="shared" si="161"/>
        <v>45179</v>
      </c>
      <c r="K1443" s="43">
        <f t="shared" si="162"/>
        <v>0</v>
      </c>
      <c r="L1443">
        <f t="shared" si="163"/>
        <v>126</v>
      </c>
      <c r="M1443">
        <f>IF($G1443="","",COUNTIF($G$3:$G1443, $G1443))</f>
        <v>1369</v>
      </c>
      <c r="N1443">
        <f t="shared" si="158"/>
        <v>1495</v>
      </c>
      <c r="O1443"/>
      <c r="P1443"/>
      <c r="Q1443"/>
    </row>
    <row r="1444" spans="2:17">
      <c r="B1444" s="30">
        <f>資料貼入!A1444</f>
        <v>45180</v>
      </c>
      <c r="C1444" s="38">
        <f>資料貼入!A1444</f>
        <v>45180</v>
      </c>
      <c r="D1444" s="29">
        <f>資料貼入!B1444</f>
        <v>36628.130000000005</v>
      </c>
      <c r="E1444" s="29" cm="1">
        <f t="array" ref="E1444">MovingDayDD($D$3:D1444)</f>
        <v>-347040.13000000454</v>
      </c>
      <c r="F1444" s="29">
        <f>IF(OR(C1444&gt;總表!$B$30,C1444=0),0,IF(E1444=0,0,1+F1443))</f>
        <v>28</v>
      </c>
      <c r="G1444" s="29">
        <f t="shared" si="159"/>
        <v>0</v>
      </c>
      <c r="H1444" s="42">
        <f t="shared" si="157"/>
        <v>0</v>
      </c>
      <c r="I1444" s="43">
        <f t="shared" si="160"/>
        <v>0</v>
      </c>
      <c r="J1444" s="42">
        <f t="shared" si="161"/>
        <v>45180</v>
      </c>
      <c r="K1444" s="43">
        <f t="shared" si="162"/>
        <v>0</v>
      </c>
      <c r="L1444">
        <f t="shared" si="163"/>
        <v>126</v>
      </c>
      <c r="M1444">
        <f>IF($G1444="","",COUNTIF($G$3:$G1444, $G1444))</f>
        <v>1370</v>
      </c>
      <c r="N1444">
        <f t="shared" si="158"/>
        <v>1496</v>
      </c>
      <c r="O1444"/>
      <c r="P1444"/>
      <c r="Q1444"/>
    </row>
    <row r="1445" spans="2:17">
      <c r="B1445" s="30">
        <f>資料貼入!A1445</f>
        <v>45181</v>
      </c>
      <c r="C1445" s="38">
        <f>資料貼入!A1445</f>
        <v>45181</v>
      </c>
      <c r="D1445" s="29">
        <f>資料貼入!B1445</f>
        <v>4312.4000000000015</v>
      </c>
      <c r="E1445" s="29" cm="1">
        <f t="array" ref="E1445">MovingDayDD($D$3:D1445)</f>
        <v>-342727.73000000417</v>
      </c>
      <c r="F1445" s="29">
        <f>IF(OR(C1445&gt;總表!$B$30,C1445=0),0,IF(E1445=0,0,1+F1444))</f>
        <v>29</v>
      </c>
      <c r="G1445" s="29">
        <f t="shared" si="159"/>
        <v>0</v>
      </c>
      <c r="H1445" s="42">
        <f t="shared" si="157"/>
        <v>0</v>
      </c>
      <c r="I1445" s="43">
        <f t="shared" si="160"/>
        <v>0</v>
      </c>
      <c r="J1445" s="42">
        <f t="shared" si="161"/>
        <v>45181</v>
      </c>
      <c r="K1445" s="43">
        <f t="shared" si="162"/>
        <v>0</v>
      </c>
      <c r="L1445">
        <f t="shared" si="163"/>
        <v>126</v>
      </c>
      <c r="M1445">
        <f>IF($G1445="","",COUNTIF($G$3:$G1445, $G1445))</f>
        <v>1371</v>
      </c>
      <c r="N1445">
        <f t="shared" si="158"/>
        <v>1497</v>
      </c>
      <c r="O1445"/>
      <c r="P1445"/>
      <c r="Q1445"/>
    </row>
    <row r="1446" spans="2:17">
      <c r="B1446" s="30">
        <f>資料貼入!A1446</f>
        <v>45182</v>
      </c>
      <c r="C1446" s="38">
        <f>資料貼入!A1446</f>
        <v>45182</v>
      </c>
      <c r="D1446" s="29">
        <f>資料貼入!B1446</f>
        <v>-48495.67</v>
      </c>
      <c r="E1446" s="29" cm="1">
        <f t="array" ref="E1446">MovingDayDD($D$3:D1446)</f>
        <v>-391223.4000000041</v>
      </c>
      <c r="F1446" s="29">
        <f>IF(OR(C1446&gt;總表!$B$30,C1446=0),0,IF(E1446=0,0,1+F1445))</f>
        <v>30</v>
      </c>
      <c r="G1446" s="29">
        <f t="shared" si="159"/>
        <v>0</v>
      </c>
      <c r="H1446" s="42">
        <f t="shared" si="157"/>
        <v>0</v>
      </c>
      <c r="I1446" s="43">
        <f t="shared" si="160"/>
        <v>0</v>
      </c>
      <c r="J1446" s="42">
        <f t="shared" si="161"/>
        <v>45182</v>
      </c>
      <c r="K1446" s="43">
        <f t="shared" si="162"/>
        <v>0</v>
      </c>
      <c r="L1446">
        <f t="shared" si="163"/>
        <v>126</v>
      </c>
      <c r="M1446">
        <f>IF($G1446="","",COUNTIF($G$3:$G1446, $G1446))</f>
        <v>1372</v>
      </c>
      <c r="N1446">
        <f t="shared" si="158"/>
        <v>1498</v>
      </c>
      <c r="O1446"/>
      <c r="P1446"/>
      <c r="Q1446"/>
    </row>
    <row r="1447" spans="2:17">
      <c r="B1447" s="30">
        <f>資料貼入!A1447</f>
        <v>45183</v>
      </c>
      <c r="C1447" s="38">
        <f>資料貼入!A1447</f>
        <v>45183</v>
      </c>
      <c r="D1447" s="29">
        <f>資料貼入!B1447</f>
        <v>205863.37000000002</v>
      </c>
      <c r="E1447" s="29" cm="1">
        <f t="array" ref="E1447">MovingDayDD($D$3:D1447)</f>
        <v>-185360.03000000492</v>
      </c>
      <c r="F1447" s="29">
        <f>IF(OR(C1447&gt;總表!$B$30,C1447=0),0,IF(E1447=0,0,1+F1446))</f>
        <v>31</v>
      </c>
      <c r="G1447" s="29">
        <f t="shared" si="159"/>
        <v>0</v>
      </c>
      <c r="H1447" s="42">
        <f t="shared" si="157"/>
        <v>0</v>
      </c>
      <c r="I1447" s="43">
        <f t="shared" si="160"/>
        <v>0</v>
      </c>
      <c r="J1447" s="42">
        <f t="shared" si="161"/>
        <v>45183</v>
      </c>
      <c r="K1447" s="43">
        <f t="shared" si="162"/>
        <v>0</v>
      </c>
      <c r="L1447">
        <f t="shared" si="163"/>
        <v>126</v>
      </c>
      <c r="M1447">
        <f>IF($G1447="","",COUNTIF($G$3:$G1447, $G1447))</f>
        <v>1373</v>
      </c>
      <c r="N1447">
        <f t="shared" si="158"/>
        <v>1499</v>
      </c>
      <c r="O1447"/>
      <c r="P1447"/>
      <c r="Q1447"/>
    </row>
    <row r="1448" spans="2:17">
      <c r="B1448" s="30">
        <f>資料貼入!A1448</f>
        <v>45184</v>
      </c>
      <c r="C1448" s="38">
        <f>資料貼入!A1448</f>
        <v>45184</v>
      </c>
      <c r="D1448" s="29">
        <f>資料貼入!B1448</f>
        <v>-5239.9199999999983</v>
      </c>
      <c r="E1448" s="29" cm="1">
        <f t="array" ref="E1448">MovingDayDD($D$3:D1448)</f>
        <v>-190599.95000000484</v>
      </c>
      <c r="F1448" s="29">
        <f>IF(OR(C1448&gt;總表!$B$30,C1448=0),0,IF(E1448=0,0,1+F1447))</f>
        <v>32</v>
      </c>
      <c r="G1448" s="29">
        <f t="shared" si="159"/>
        <v>0</v>
      </c>
      <c r="H1448" s="42">
        <f t="shared" si="157"/>
        <v>0</v>
      </c>
      <c r="I1448" s="43">
        <f t="shared" si="160"/>
        <v>0</v>
      </c>
      <c r="J1448" s="42">
        <f t="shared" si="161"/>
        <v>45184</v>
      </c>
      <c r="K1448" s="43">
        <f t="shared" si="162"/>
        <v>0</v>
      </c>
      <c r="L1448">
        <f t="shared" si="163"/>
        <v>126</v>
      </c>
      <c r="M1448">
        <f>IF($G1448="","",COUNTIF($G$3:$G1448, $G1448))</f>
        <v>1374</v>
      </c>
      <c r="N1448">
        <f t="shared" si="158"/>
        <v>1500</v>
      </c>
      <c r="O1448"/>
      <c r="P1448"/>
      <c r="Q1448"/>
    </row>
    <row r="1449" spans="2:17">
      <c r="B1449" s="30">
        <f>資料貼入!A1449</f>
        <v>45185</v>
      </c>
      <c r="C1449" s="38">
        <f>資料貼入!A1449</f>
        <v>45185</v>
      </c>
      <c r="D1449" s="29">
        <f>資料貼入!B1449</f>
        <v>0</v>
      </c>
      <c r="E1449" s="29" cm="1">
        <f t="array" ref="E1449">MovingDayDD($D$3:D1449)</f>
        <v>-190599.95000000484</v>
      </c>
      <c r="F1449" s="29">
        <f>IF(OR(C1449&gt;總表!$B$30,C1449=0),0,IF(E1449=0,0,1+F1448))</f>
        <v>33</v>
      </c>
      <c r="G1449" s="29">
        <f t="shared" si="159"/>
        <v>0</v>
      </c>
      <c r="H1449" s="42">
        <f t="shared" si="157"/>
        <v>0</v>
      </c>
      <c r="I1449" s="43">
        <f t="shared" si="160"/>
        <v>0</v>
      </c>
      <c r="J1449" s="42">
        <f t="shared" si="161"/>
        <v>45185</v>
      </c>
      <c r="K1449" s="43">
        <f t="shared" si="162"/>
        <v>0</v>
      </c>
      <c r="L1449">
        <f t="shared" si="163"/>
        <v>126</v>
      </c>
      <c r="M1449">
        <f>IF($G1449="","",COUNTIF($G$3:$G1449, $G1449))</f>
        <v>1375</v>
      </c>
      <c r="N1449">
        <f t="shared" si="158"/>
        <v>1501</v>
      </c>
      <c r="O1449"/>
      <c r="P1449"/>
      <c r="Q1449"/>
    </row>
    <row r="1450" spans="2:17">
      <c r="B1450" s="30">
        <f>資料貼入!A1450</f>
        <v>45186</v>
      </c>
      <c r="C1450" s="38">
        <f>資料貼入!A1450</f>
        <v>45186</v>
      </c>
      <c r="D1450" s="29">
        <f>資料貼入!B1450</f>
        <v>0</v>
      </c>
      <c r="E1450" s="29" cm="1">
        <f t="array" ref="E1450">MovingDayDD($D$3:D1450)</f>
        <v>-190599.95000000484</v>
      </c>
      <c r="F1450" s="29">
        <f>IF(OR(C1450&gt;總表!$B$30,C1450=0),0,IF(E1450=0,0,1+F1449))</f>
        <v>34</v>
      </c>
      <c r="G1450" s="29">
        <f t="shared" si="159"/>
        <v>0</v>
      </c>
      <c r="H1450" s="42">
        <f t="shared" si="157"/>
        <v>0</v>
      </c>
      <c r="I1450" s="43">
        <f t="shared" si="160"/>
        <v>0</v>
      </c>
      <c r="J1450" s="42">
        <f t="shared" si="161"/>
        <v>45186</v>
      </c>
      <c r="K1450" s="43">
        <f t="shared" si="162"/>
        <v>0</v>
      </c>
      <c r="L1450">
        <f t="shared" si="163"/>
        <v>126</v>
      </c>
      <c r="M1450">
        <f>IF($G1450="","",COUNTIF($G$3:$G1450, $G1450))</f>
        <v>1376</v>
      </c>
      <c r="N1450">
        <f t="shared" si="158"/>
        <v>1502</v>
      </c>
      <c r="O1450"/>
      <c r="P1450"/>
      <c r="Q1450"/>
    </row>
    <row r="1451" spans="2:17">
      <c r="B1451" s="30">
        <f>資料貼入!A1451</f>
        <v>45187</v>
      </c>
      <c r="C1451" s="38">
        <f>資料貼入!A1451</f>
        <v>45187</v>
      </c>
      <c r="D1451" s="29">
        <f>資料貼入!B1451</f>
        <v>-12032.039999999997</v>
      </c>
      <c r="E1451" s="29" cm="1">
        <f t="array" ref="E1451">MovingDayDD($D$3:D1451)</f>
        <v>-202631.99000000395</v>
      </c>
      <c r="F1451" s="29">
        <f>IF(OR(C1451&gt;總表!$B$30,C1451=0),0,IF(E1451=0,0,1+F1450))</f>
        <v>35</v>
      </c>
      <c r="G1451" s="29">
        <f t="shared" si="159"/>
        <v>0</v>
      </c>
      <c r="H1451" s="42">
        <f t="shared" si="157"/>
        <v>0</v>
      </c>
      <c r="I1451" s="43">
        <f t="shared" si="160"/>
        <v>0</v>
      </c>
      <c r="J1451" s="42">
        <f t="shared" si="161"/>
        <v>45187</v>
      </c>
      <c r="K1451" s="43">
        <f t="shared" si="162"/>
        <v>0</v>
      </c>
      <c r="L1451">
        <f t="shared" si="163"/>
        <v>126</v>
      </c>
      <c r="M1451">
        <f>IF($G1451="","",COUNTIF($G$3:$G1451, $G1451))</f>
        <v>1377</v>
      </c>
      <c r="N1451">
        <f t="shared" si="158"/>
        <v>1503</v>
      </c>
      <c r="O1451"/>
      <c r="P1451"/>
      <c r="Q1451"/>
    </row>
    <row r="1452" spans="2:17">
      <c r="B1452" s="30">
        <f>資料貼入!A1452</f>
        <v>45188</v>
      </c>
      <c r="C1452" s="38">
        <f>資料貼入!A1452</f>
        <v>45188</v>
      </c>
      <c r="D1452" s="29">
        <f>資料貼入!B1452</f>
        <v>33694.899999999994</v>
      </c>
      <c r="E1452" s="29" cm="1">
        <f t="array" ref="E1452">MovingDayDD($D$3:D1452)</f>
        <v>-168937.09000000358</v>
      </c>
      <c r="F1452" s="29">
        <f>IF(OR(C1452&gt;總表!$B$30,C1452=0),0,IF(E1452=0,0,1+F1451))</f>
        <v>36</v>
      </c>
      <c r="G1452" s="29">
        <f t="shared" si="159"/>
        <v>0</v>
      </c>
      <c r="H1452" s="42">
        <f t="shared" si="157"/>
        <v>0</v>
      </c>
      <c r="I1452" s="43">
        <f t="shared" si="160"/>
        <v>0</v>
      </c>
      <c r="J1452" s="42">
        <f t="shared" si="161"/>
        <v>45188</v>
      </c>
      <c r="K1452" s="43">
        <f t="shared" si="162"/>
        <v>0</v>
      </c>
      <c r="L1452">
        <f t="shared" si="163"/>
        <v>126</v>
      </c>
      <c r="M1452">
        <f>IF($G1452="","",COUNTIF($G$3:$G1452, $G1452))</f>
        <v>1378</v>
      </c>
      <c r="N1452">
        <f t="shared" si="158"/>
        <v>1504</v>
      </c>
      <c r="O1452"/>
      <c r="P1452"/>
      <c r="Q1452"/>
    </row>
    <row r="1453" spans="2:17">
      <c r="B1453" s="30">
        <f>資料貼入!A1453</f>
        <v>45189</v>
      </c>
      <c r="C1453" s="38">
        <f>資料貼入!A1453</f>
        <v>45189</v>
      </c>
      <c r="D1453" s="29">
        <f>資料貼入!B1453</f>
        <v>16100</v>
      </c>
      <c r="E1453" s="29" cm="1">
        <f t="array" ref="E1453">MovingDayDD($D$3:D1453)</f>
        <v>-152837.09000000358</v>
      </c>
      <c r="F1453" s="29">
        <f>IF(OR(C1453&gt;總表!$B$30,C1453=0),0,IF(E1453=0,0,1+F1452))</f>
        <v>37</v>
      </c>
      <c r="G1453" s="29">
        <f t="shared" si="159"/>
        <v>0</v>
      </c>
      <c r="H1453" s="42">
        <f t="shared" si="157"/>
        <v>0</v>
      </c>
      <c r="I1453" s="43">
        <f t="shared" si="160"/>
        <v>0</v>
      </c>
      <c r="J1453" s="42">
        <f t="shared" si="161"/>
        <v>45189</v>
      </c>
      <c r="K1453" s="43">
        <f t="shared" si="162"/>
        <v>0</v>
      </c>
      <c r="L1453">
        <f t="shared" si="163"/>
        <v>126</v>
      </c>
      <c r="M1453">
        <f>IF($G1453="","",COUNTIF($G$3:$G1453, $G1453))</f>
        <v>1379</v>
      </c>
      <c r="N1453">
        <f t="shared" si="158"/>
        <v>1505</v>
      </c>
      <c r="O1453"/>
      <c r="P1453"/>
      <c r="Q1453"/>
    </row>
    <row r="1454" spans="2:17">
      <c r="B1454" s="30">
        <f>資料貼入!A1454</f>
        <v>45190</v>
      </c>
      <c r="C1454" s="38">
        <f>資料貼入!A1454</f>
        <v>45190</v>
      </c>
      <c r="D1454" s="29">
        <f>資料貼入!B1454</f>
        <v>71266.47</v>
      </c>
      <c r="E1454" s="29" cm="1">
        <f t="array" ref="E1454">MovingDayDD($D$3:D1454)</f>
        <v>-81570.620000002906</v>
      </c>
      <c r="F1454" s="29">
        <f>IF(OR(C1454&gt;總表!$B$30,C1454=0),0,IF(E1454=0,0,1+F1453))</f>
        <v>38</v>
      </c>
      <c r="G1454" s="29">
        <f t="shared" si="159"/>
        <v>0</v>
      </c>
      <c r="H1454" s="42">
        <f t="shared" si="157"/>
        <v>0</v>
      </c>
      <c r="I1454" s="43">
        <f t="shared" si="160"/>
        <v>0</v>
      </c>
      <c r="J1454" s="42">
        <f t="shared" si="161"/>
        <v>45190</v>
      </c>
      <c r="K1454" s="43">
        <f t="shared" si="162"/>
        <v>0</v>
      </c>
      <c r="L1454">
        <f t="shared" si="163"/>
        <v>126</v>
      </c>
      <c r="M1454">
        <f>IF($G1454="","",COUNTIF($G$3:$G1454, $G1454))</f>
        <v>1380</v>
      </c>
      <c r="N1454">
        <f t="shared" si="158"/>
        <v>1506</v>
      </c>
      <c r="O1454"/>
      <c r="P1454"/>
      <c r="Q1454"/>
    </row>
    <row r="1455" spans="2:17">
      <c r="B1455" s="30">
        <f>資料貼入!A1455</f>
        <v>45191</v>
      </c>
      <c r="C1455" s="38">
        <f>資料貼入!A1455</f>
        <v>45191</v>
      </c>
      <c r="D1455" s="29">
        <f>資料貼入!B1455</f>
        <v>3535.3100000000013</v>
      </c>
      <c r="E1455" s="29" cm="1">
        <f t="array" ref="E1455">MovingDayDD($D$3:D1455)</f>
        <v>-78035.310000002384</v>
      </c>
      <c r="F1455" s="29">
        <f>IF(OR(C1455&gt;總表!$B$30,C1455=0),0,IF(E1455=0,0,1+F1454))</f>
        <v>39</v>
      </c>
      <c r="G1455" s="29">
        <f t="shared" si="159"/>
        <v>0</v>
      </c>
      <c r="H1455" s="42">
        <f t="shared" si="157"/>
        <v>0</v>
      </c>
      <c r="I1455" s="43">
        <f t="shared" si="160"/>
        <v>0</v>
      </c>
      <c r="J1455" s="42">
        <f t="shared" si="161"/>
        <v>45191</v>
      </c>
      <c r="K1455" s="43">
        <f t="shared" si="162"/>
        <v>0</v>
      </c>
      <c r="L1455">
        <f t="shared" si="163"/>
        <v>126</v>
      </c>
      <c r="M1455">
        <f>IF($G1455="","",COUNTIF($G$3:$G1455, $G1455))</f>
        <v>1381</v>
      </c>
      <c r="N1455">
        <f t="shared" si="158"/>
        <v>1507</v>
      </c>
      <c r="O1455"/>
      <c r="P1455"/>
      <c r="Q1455"/>
    </row>
    <row r="1456" spans="2:17">
      <c r="B1456" s="30">
        <f>資料貼入!A1456</f>
        <v>45192</v>
      </c>
      <c r="C1456" s="38">
        <f>資料貼入!A1456</f>
        <v>45192</v>
      </c>
      <c r="D1456" s="29">
        <f>資料貼入!B1456</f>
        <v>0</v>
      </c>
      <c r="E1456" s="29" cm="1">
        <f t="array" ref="E1456">MovingDayDD($D$3:D1456)</f>
        <v>-78035.310000002384</v>
      </c>
      <c r="F1456" s="29">
        <f>IF(OR(C1456&gt;總表!$B$30,C1456=0),0,IF(E1456=0,0,1+F1455))</f>
        <v>40</v>
      </c>
      <c r="G1456" s="29">
        <f t="shared" si="159"/>
        <v>0</v>
      </c>
      <c r="H1456" s="42">
        <f t="shared" si="157"/>
        <v>0</v>
      </c>
      <c r="I1456" s="43">
        <f t="shared" si="160"/>
        <v>0</v>
      </c>
      <c r="J1456" s="42">
        <f t="shared" si="161"/>
        <v>45192</v>
      </c>
      <c r="K1456" s="43">
        <f t="shared" si="162"/>
        <v>0</v>
      </c>
      <c r="L1456">
        <f t="shared" si="163"/>
        <v>126</v>
      </c>
      <c r="M1456">
        <f>IF($G1456="","",COUNTIF($G$3:$G1456, $G1456))</f>
        <v>1382</v>
      </c>
      <c r="N1456">
        <f t="shared" si="158"/>
        <v>1508</v>
      </c>
      <c r="O1456"/>
      <c r="P1456"/>
      <c r="Q1456"/>
    </row>
    <row r="1457" spans="2:17">
      <c r="B1457" s="30">
        <f>資料貼入!A1457</f>
        <v>45193</v>
      </c>
      <c r="C1457" s="38">
        <f>資料貼入!A1457</f>
        <v>45193</v>
      </c>
      <c r="D1457" s="29">
        <f>資料貼入!B1457</f>
        <v>0</v>
      </c>
      <c r="E1457" s="29" cm="1">
        <f t="array" ref="E1457">MovingDayDD($D$3:D1457)</f>
        <v>-78035.310000002384</v>
      </c>
      <c r="F1457" s="29">
        <f>IF(OR(C1457&gt;總表!$B$30,C1457=0),0,IF(E1457=0,0,1+F1456))</f>
        <v>41</v>
      </c>
      <c r="G1457" s="29">
        <f t="shared" si="159"/>
        <v>0</v>
      </c>
      <c r="H1457" s="42">
        <f t="shared" si="157"/>
        <v>0</v>
      </c>
      <c r="I1457" s="43">
        <f t="shared" si="160"/>
        <v>0</v>
      </c>
      <c r="J1457" s="42">
        <f t="shared" si="161"/>
        <v>45193</v>
      </c>
      <c r="K1457" s="43">
        <f t="shared" si="162"/>
        <v>0</v>
      </c>
      <c r="L1457">
        <f t="shared" si="163"/>
        <v>126</v>
      </c>
      <c r="M1457">
        <f>IF($G1457="","",COUNTIF($G$3:$G1457, $G1457))</f>
        <v>1383</v>
      </c>
      <c r="N1457">
        <f t="shared" si="158"/>
        <v>1509</v>
      </c>
      <c r="O1457"/>
      <c r="P1457"/>
      <c r="Q1457"/>
    </row>
    <row r="1458" spans="2:17">
      <c r="B1458" s="30">
        <f>資料貼入!A1458</f>
        <v>45194</v>
      </c>
      <c r="C1458" s="38">
        <f>資料貼入!A1458</f>
        <v>45194</v>
      </c>
      <c r="D1458" s="29">
        <f>資料貼入!B1458</f>
        <v>4636.2799999999988</v>
      </c>
      <c r="E1458" s="29" cm="1">
        <f t="array" ref="E1458">MovingDayDD($D$3:D1458)</f>
        <v>-73399.030000003055</v>
      </c>
      <c r="F1458" s="29">
        <f>IF(OR(C1458&gt;總表!$B$30,C1458=0),0,IF(E1458=0,0,1+F1457))</f>
        <v>42</v>
      </c>
      <c r="G1458" s="29">
        <f t="shared" si="159"/>
        <v>0</v>
      </c>
      <c r="H1458" s="42">
        <f t="shared" si="157"/>
        <v>0</v>
      </c>
      <c r="I1458" s="43">
        <f t="shared" si="160"/>
        <v>0</v>
      </c>
      <c r="J1458" s="42">
        <f t="shared" si="161"/>
        <v>45194</v>
      </c>
      <c r="K1458" s="43">
        <f t="shared" si="162"/>
        <v>0</v>
      </c>
      <c r="L1458">
        <f t="shared" si="163"/>
        <v>126</v>
      </c>
      <c r="M1458">
        <f>IF($G1458="","",COUNTIF($G$3:$G1458, $G1458))</f>
        <v>1384</v>
      </c>
      <c r="N1458">
        <f t="shared" si="158"/>
        <v>1510</v>
      </c>
      <c r="O1458"/>
      <c r="P1458"/>
      <c r="Q1458"/>
    </row>
    <row r="1459" spans="2:17">
      <c r="B1459" s="30">
        <f>資料貼入!A1459</f>
        <v>45195</v>
      </c>
      <c r="C1459" s="38">
        <f>資料貼入!A1459</f>
        <v>45195</v>
      </c>
      <c r="D1459" s="29">
        <f>資料貼入!B1459</f>
        <v>-28514.44</v>
      </c>
      <c r="E1459" s="29" cm="1">
        <f t="array" ref="E1459">MovingDayDD($D$3:D1459)</f>
        <v>-101913.47000000253</v>
      </c>
      <c r="F1459" s="29">
        <f>IF(OR(C1459&gt;總表!$B$30,C1459=0),0,IF(E1459=0,0,1+F1458))</f>
        <v>43</v>
      </c>
      <c r="G1459" s="29">
        <f t="shared" si="159"/>
        <v>0</v>
      </c>
      <c r="H1459" s="42">
        <f t="shared" si="157"/>
        <v>0</v>
      </c>
      <c r="I1459" s="43">
        <f t="shared" si="160"/>
        <v>0</v>
      </c>
      <c r="J1459" s="42">
        <f t="shared" si="161"/>
        <v>45195</v>
      </c>
      <c r="K1459" s="43">
        <f t="shared" si="162"/>
        <v>0</v>
      </c>
      <c r="L1459">
        <f t="shared" si="163"/>
        <v>126</v>
      </c>
      <c r="M1459">
        <f>IF($G1459="","",COUNTIF($G$3:$G1459, $G1459))</f>
        <v>1385</v>
      </c>
      <c r="N1459">
        <f t="shared" si="158"/>
        <v>1511</v>
      </c>
      <c r="O1459"/>
      <c r="P1459"/>
      <c r="Q1459"/>
    </row>
    <row r="1460" spans="2:17">
      <c r="B1460" s="30">
        <f>資料貼入!A1460</f>
        <v>45196</v>
      </c>
      <c r="C1460" s="38">
        <f>資料貼入!A1460</f>
        <v>45196</v>
      </c>
      <c r="D1460" s="29">
        <f>資料貼入!B1460</f>
        <v>-26000</v>
      </c>
      <c r="E1460" s="29" cm="1">
        <f t="array" ref="E1460">MovingDayDD($D$3:D1460)</f>
        <v>-127913.47000000253</v>
      </c>
      <c r="F1460" s="29">
        <f>IF(OR(C1460&gt;總表!$B$30,C1460=0),0,IF(E1460=0,0,1+F1459))</f>
        <v>44</v>
      </c>
      <c r="G1460" s="29">
        <f t="shared" si="159"/>
        <v>0</v>
      </c>
      <c r="H1460" s="42">
        <f t="shared" si="157"/>
        <v>0</v>
      </c>
      <c r="I1460" s="43">
        <f t="shared" si="160"/>
        <v>0</v>
      </c>
      <c r="J1460" s="42">
        <f t="shared" si="161"/>
        <v>45196</v>
      </c>
      <c r="K1460" s="43">
        <f t="shared" si="162"/>
        <v>0</v>
      </c>
      <c r="L1460">
        <f t="shared" si="163"/>
        <v>126</v>
      </c>
      <c r="M1460">
        <f>IF($G1460="","",COUNTIF($G$3:$G1460, $G1460))</f>
        <v>1386</v>
      </c>
      <c r="N1460">
        <f t="shared" si="158"/>
        <v>1512</v>
      </c>
      <c r="O1460"/>
      <c r="P1460"/>
      <c r="Q1460"/>
    </row>
    <row r="1461" spans="2:17">
      <c r="B1461" s="30">
        <f>資料貼入!A1461</f>
        <v>45197</v>
      </c>
      <c r="C1461" s="38">
        <f>資料貼入!A1461</f>
        <v>45197</v>
      </c>
      <c r="D1461" s="29">
        <f>資料貼入!B1461</f>
        <v>-84030.3</v>
      </c>
      <c r="E1461" s="29" cm="1">
        <f t="array" ref="E1461">MovingDayDD($D$3:D1461)</f>
        <v>-211943.77000000328</v>
      </c>
      <c r="F1461" s="29">
        <f>IF(OR(C1461&gt;總表!$B$30,C1461=0),0,IF(E1461=0,0,1+F1460))</f>
        <v>45</v>
      </c>
      <c r="G1461" s="29">
        <f t="shared" si="159"/>
        <v>0</v>
      </c>
      <c r="H1461" s="42">
        <f t="shared" si="157"/>
        <v>0</v>
      </c>
      <c r="I1461" s="43">
        <f t="shared" si="160"/>
        <v>0</v>
      </c>
      <c r="J1461" s="42">
        <f t="shared" si="161"/>
        <v>45197</v>
      </c>
      <c r="K1461" s="43">
        <f t="shared" si="162"/>
        <v>0</v>
      </c>
      <c r="L1461">
        <f t="shared" si="163"/>
        <v>126</v>
      </c>
      <c r="M1461">
        <f>IF($G1461="","",COUNTIF($G$3:$G1461, $G1461))</f>
        <v>1387</v>
      </c>
      <c r="N1461">
        <f t="shared" si="158"/>
        <v>1513</v>
      </c>
      <c r="O1461"/>
      <c r="P1461"/>
      <c r="Q1461"/>
    </row>
    <row r="1462" spans="2:17">
      <c r="B1462" s="30">
        <f>資料貼入!A1462</f>
        <v>45198</v>
      </c>
      <c r="C1462" s="38">
        <f>資料貼入!A1462</f>
        <v>45198</v>
      </c>
      <c r="D1462" s="29">
        <f>資料貼入!B1462</f>
        <v>0</v>
      </c>
      <c r="E1462" s="29" cm="1">
        <f t="array" ref="E1462">MovingDayDD($D$3:D1462)</f>
        <v>-211943.77000000328</v>
      </c>
      <c r="F1462" s="29">
        <f>IF(OR(C1462&gt;總表!$B$30,C1462=0),0,IF(E1462=0,0,1+F1461))</f>
        <v>46</v>
      </c>
      <c r="G1462" s="29">
        <f t="shared" si="159"/>
        <v>0</v>
      </c>
      <c r="H1462" s="42">
        <f t="shared" si="157"/>
        <v>0</v>
      </c>
      <c r="I1462" s="43">
        <f t="shared" si="160"/>
        <v>0</v>
      </c>
      <c r="J1462" s="42">
        <f t="shared" si="161"/>
        <v>45198</v>
      </c>
      <c r="K1462" s="43">
        <f t="shared" si="162"/>
        <v>0</v>
      </c>
      <c r="L1462">
        <f t="shared" si="163"/>
        <v>126</v>
      </c>
      <c r="M1462">
        <f>IF($G1462="","",COUNTIF($G$3:$G1462, $G1462))</f>
        <v>1388</v>
      </c>
      <c r="N1462">
        <f t="shared" si="158"/>
        <v>1514</v>
      </c>
      <c r="O1462"/>
      <c r="P1462"/>
      <c r="Q1462"/>
    </row>
    <row r="1463" spans="2:17">
      <c r="B1463" s="30">
        <f>資料貼入!A1463</f>
        <v>45199</v>
      </c>
      <c r="C1463" s="38">
        <f>資料貼入!A1463</f>
        <v>45199</v>
      </c>
      <c r="D1463" s="29">
        <f>資料貼入!B1463</f>
        <v>0</v>
      </c>
      <c r="E1463" s="29" cm="1">
        <f t="array" ref="E1463">MovingDayDD($D$3:D1463)</f>
        <v>-211943.77000000328</v>
      </c>
      <c r="F1463" s="29">
        <f>IF(OR(C1463&gt;總表!$B$30,C1463=0),0,IF(E1463=0,0,1+F1462))</f>
        <v>47</v>
      </c>
      <c r="G1463" s="29">
        <f t="shared" si="159"/>
        <v>0</v>
      </c>
      <c r="H1463" s="42">
        <f t="shared" si="157"/>
        <v>0</v>
      </c>
      <c r="I1463" s="43">
        <f t="shared" si="160"/>
        <v>0</v>
      </c>
      <c r="J1463" s="42">
        <f t="shared" si="161"/>
        <v>45199</v>
      </c>
      <c r="K1463" s="43">
        <f t="shared" si="162"/>
        <v>0</v>
      </c>
      <c r="L1463">
        <f t="shared" si="163"/>
        <v>126</v>
      </c>
      <c r="M1463">
        <f>IF($G1463="","",COUNTIF($G$3:$G1463, $G1463))</f>
        <v>1389</v>
      </c>
      <c r="N1463">
        <f t="shared" si="158"/>
        <v>1515</v>
      </c>
      <c r="O1463"/>
      <c r="P1463"/>
      <c r="Q1463"/>
    </row>
    <row r="1464" spans="2:17">
      <c r="B1464" s="30">
        <f>資料貼入!A1464</f>
        <v>45200</v>
      </c>
      <c r="C1464" s="38">
        <f>資料貼入!A1464</f>
        <v>45200</v>
      </c>
      <c r="D1464" s="29">
        <f>資料貼入!B1464</f>
        <v>0</v>
      </c>
      <c r="E1464" s="29" cm="1">
        <f t="array" ref="E1464">MovingDayDD($D$3:D1464)</f>
        <v>-211943.77000000328</v>
      </c>
      <c r="F1464" s="29">
        <f>IF(OR(C1464&gt;總表!$B$30,C1464=0),0,IF(E1464=0,0,1+F1463))</f>
        <v>48</v>
      </c>
      <c r="G1464" s="29">
        <f t="shared" si="159"/>
        <v>0</v>
      </c>
      <c r="H1464" s="42">
        <f t="shared" si="157"/>
        <v>0</v>
      </c>
      <c r="I1464" s="43">
        <f t="shared" si="160"/>
        <v>0</v>
      </c>
      <c r="J1464" s="42">
        <f t="shared" si="161"/>
        <v>45200</v>
      </c>
      <c r="K1464" s="43">
        <f t="shared" si="162"/>
        <v>0</v>
      </c>
      <c r="L1464">
        <f t="shared" si="163"/>
        <v>126</v>
      </c>
      <c r="M1464">
        <f>IF($G1464="","",COUNTIF($G$3:$G1464, $G1464))</f>
        <v>1390</v>
      </c>
      <c r="N1464">
        <f t="shared" si="158"/>
        <v>1516</v>
      </c>
      <c r="O1464"/>
      <c r="P1464"/>
      <c r="Q1464"/>
    </row>
    <row r="1465" spans="2:17">
      <c r="B1465" s="30">
        <f>資料貼入!A1465</f>
        <v>45201</v>
      </c>
      <c r="C1465" s="38">
        <f>資料貼入!A1465</f>
        <v>45201</v>
      </c>
      <c r="D1465" s="29">
        <f>資料貼入!B1465</f>
        <v>35420.990000000005</v>
      </c>
      <c r="E1465" s="29" cm="1">
        <f t="array" ref="E1465">MovingDayDD($D$3:D1465)</f>
        <v>-176522.78000000305</v>
      </c>
      <c r="F1465" s="29">
        <f>IF(OR(C1465&gt;總表!$B$30,C1465=0),0,IF(E1465=0,0,1+F1464))</f>
        <v>49</v>
      </c>
      <c r="G1465" s="29">
        <f t="shared" si="159"/>
        <v>0</v>
      </c>
      <c r="H1465" s="42">
        <f t="shared" si="157"/>
        <v>0</v>
      </c>
      <c r="I1465" s="43">
        <f t="shared" si="160"/>
        <v>0</v>
      </c>
      <c r="J1465" s="42">
        <f t="shared" si="161"/>
        <v>45201</v>
      </c>
      <c r="K1465" s="43">
        <f t="shared" si="162"/>
        <v>0</v>
      </c>
      <c r="L1465">
        <f t="shared" si="163"/>
        <v>126</v>
      </c>
      <c r="M1465">
        <f>IF($G1465="","",COUNTIF($G$3:$G1465, $G1465))</f>
        <v>1391</v>
      </c>
      <c r="N1465">
        <f t="shared" si="158"/>
        <v>1517</v>
      </c>
      <c r="O1465"/>
      <c r="P1465"/>
      <c r="Q1465"/>
    </row>
    <row r="1466" spans="2:17">
      <c r="B1466" s="30">
        <f>資料貼入!A1466</f>
        <v>45202</v>
      </c>
      <c r="C1466" s="38">
        <f>資料貼入!A1466</f>
        <v>45202</v>
      </c>
      <c r="D1466" s="29">
        <f>資料貼入!B1466</f>
        <v>-64165.86</v>
      </c>
      <c r="E1466" s="29" cm="1">
        <f t="array" ref="E1466">MovingDayDD($D$3:D1466)</f>
        <v>-240688.64000000246</v>
      </c>
      <c r="F1466" s="29">
        <f>IF(OR(C1466&gt;總表!$B$30,C1466=0),0,IF(E1466=0,0,1+F1465))</f>
        <v>50</v>
      </c>
      <c r="G1466" s="29">
        <f t="shared" si="159"/>
        <v>0</v>
      </c>
      <c r="H1466" s="42">
        <f t="shared" si="157"/>
        <v>0</v>
      </c>
      <c r="I1466" s="43">
        <f t="shared" si="160"/>
        <v>0</v>
      </c>
      <c r="J1466" s="42">
        <f t="shared" si="161"/>
        <v>45202</v>
      </c>
      <c r="K1466" s="43">
        <f t="shared" si="162"/>
        <v>0</v>
      </c>
      <c r="L1466">
        <f t="shared" si="163"/>
        <v>126</v>
      </c>
      <c r="M1466">
        <f>IF($G1466="","",COUNTIF($G$3:$G1466, $G1466))</f>
        <v>1392</v>
      </c>
      <c r="N1466">
        <f t="shared" si="158"/>
        <v>1518</v>
      </c>
      <c r="O1466"/>
      <c r="P1466"/>
      <c r="Q1466"/>
    </row>
    <row r="1467" spans="2:17">
      <c r="B1467" s="30">
        <f>資料貼入!A1467</f>
        <v>45203</v>
      </c>
      <c r="C1467" s="38">
        <f>資料貼入!A1467</f>
        <v>45203</v>
      </c>
      <c r="D1467" s="29">
        <f>資料貼入!B1467</f>
        <v>75536.570000000007</v>
      </c>
      <c r="E1467" s="29" cm="1">
        <f t="array" ref="E1467">MovingDayDD($D$3:D1467)</f>
        <v>-165152.07000000216</v>
      </c>
      <c r="F1467" s="29">
        <f>IF(OR(C1467&gt;總表!$B$30,C1467=0),0,IF(E1467=0,0,1+F1466))</f>
        <v>51</v>
      </c>
      <c r="G1467" s="29">
        <f t="shared" si="159"/>
        <v>0</v>
      </c>
      <c r="H1467" s="42">
        <f t="shared" si="157"/>
        <v>0</v>
      </c>
      <c r="I1467" s="43">
        <f t="shared" si="160"/>
        <v>0</v>
      </c>
      <c r="J1467" s="42">
        <f t="shared" si="161"/>
        <v>45203</v>
      </c>
      <c r="K1467" s="43">
        <f t="shared" si="162"/>
        <v>0</v>
      </c>
      <c r="L1467">
        <f t="shared" si="163"/>
        <v>126</v>
      </c>
      <c r="M1467">
        <f>IF($G1467="","",COUNTIF($G$3:$G1467, $G1467))</f>
        <v>1393</v>
      </c>
      <c r="N1467">
        <f t="shared" si="158"/>
        <v>1519</v>
      </c>
      <c r="O1467"/>
      <c r="P1467"/>
      <c r="Q1467"/>
    </row>
    <row r="1468" spans="2:17">
      <c r="B1468" s="30">
        <f>資料貼入!A1468</f>
        <v>45204</v>
      </c>
      <c r="C1468" s="38">
        <f>資料貼入!A1468</f>
        <v>45204</v>
      </c>
      <c r="D1468" s="29">
        <f>資料貼入!B1468</f>
        <v>-59585.8</v>
      </c>
      <c r="E1468" s="29" cm="1">
        <f t="array" ref="E1468">MovingDayDD($D$3:D1468)</f>
        <v>-224737.87000000291</v>
      </c>
      <c r="F1468" s="29">
        <f>IF(OR(C1468&gt;總表!$B$30,C1468=0),0,IF(E1468=0,0,1+F1467))</f>
        <v>52</v>
      </c>
      <c r="G1468" s="29">
        <f t="shared" si="159"/>
        <v>0</v>
      </c>
      <c r="H1468" s="42">
        <f t="shared" si="157"/>
        <v>0</v>
      </c>
      <c r="I1468" s="43">
        <f t="shared" si="160"/>
        <v>0</v>
      </c>
      <c r="J1468" s="42">
        <f t="shared" si="161"/>
        <v>45204</v>
      </c>
      <c r="K1468" s="43">
        <f t="shared" si="162"/>
        <v>0</v>
      </c>
      <c r="L1468">
        <f t="shared" si="163"/>
        <v>126</v>
      </c>
      <c r="M1468">
        <f>IF($G1468="","",COUNTIF($G$3:$G1468, $G1468))</f>
        <v>1394</v>
      </c>
      <c r="N1468">
        <f t="shared" si="158"/>
        <v>1520</v>
      </c>
      <c r="O1468"/>
      <c r="P1468"/>
      <c r="Q1468"/>
    </row>
    <row r="1469" spans="2:17">
      <c r="B1469" s="30">
        <f>資料貼入!A1469</f>
        <v>45205</v>
      </c>
      <c r="C1469" s="38">
        <f>資料貼入!A1469</f>
        <v>45205</v>
      </c>
      <c r="D1469" s="29">
        <f>資料貼入!B1469</f>
        <v>-6988.239999999998</v>
      </c>
      <c r="E1469" s="29" cm="1">
        <f t="array" ref="E1469">MovingDayDD($D$3:D1469)</f>
        <v>-231726.11000000313</v>
      </c>
      <c r="F1469" s="29">
        <f>IF(OR(C1469&gt;總表!$B$30,C1469=0),0,IF(E1469=0,0,1+F1468))</f>
        <v>53</v>
      </c>
      <c r="G1469" s="29">
        <f t="shared" si="159"/>
        <v>0</v>
      </c>
      <c r="H1469" s="42">
        <f t="shared" si="157"/>
        <v>0</v>
      </c>
      <c r="I1469" s="43">
        <f t="shared" si="160"/>
        <v>0</v>
      </c>
      <c r="J1469" s="42">
        <f t="shared" si="161"/>
        <v>45205</v>
      </c>
      <c r="K1469" s="43">
        <f t="shared" si="162"/>
        <v>0</v>
      </c>
      <c r="L1469">
        <f t="shared" si="163"/>
        <v>126</v>
      </c>
      <c r="M1469">
        <f>IF($G1469="","",COUNTIF($G$3:$G1469, $G1469))</f>
        <v>1395</v>
      </c>
      <c r="N1469">
        <f t="shared" si="158"/>
        <v>1521</v>
      </c>
      <c r="O1469"/>
      <c r="P1469"/>
      <c r="Q1469"/>
    </row>
    <row r="1470" spans="2:17">
      <c r="B1470" s="30">
        <f>資料貼入!A1470</f>
        <v>45206</v>
      </c>
      <c r="C1470" s="38">
        <f>資料貼入!A1470</f>
        <v>45206</v>
      </c>
      <c r="D1470" s="29">
        <f>資料貼入!B1470</f>
        <v>0</v>
      </c>
      <c r="E1470" s="29" cm="1">
        <f t="array" ref="E1470">MovingDayDD($D$3:D1470)</f>
        <v>-231726.11000000313</v>
      </c>
      <c r="F1470" s="29">
        <f>IF(OR(C1470&gt;總表!$B$30,C1470=0),0,IF(E1470=0,0,1+F1469))</f>
        <v>54</v>
      </c>
      <c r="G1470" s="29">
        <f t="shared" si="159"/>
        <v>0</v>
      </c>
      <c r="H1470" s="42">
        <f t="shared" si="157"/>
        <v>0</v>
      </c>
      <c r="I1470" s="43">
        <f t="shared" si="160"/>
        <v>0</v>
      </c>
      <c r="J1470" s="42">
        <f t="shared" si="161"/>
        <v>45206</v>
      </c>
      <c r="K1470" s="43">
        <f t="shared" si="162"/>
        <v>0</v>
      </c>
      <c r="L1470">
        <f t="shared" si="163"/>
        <v>126</v>
      </c>
      <c r="M1470">
        <f>IF($G1470="","",COUNTIF($G$3:$G1470, $G1470))</f>
        <v>1396</v>
      </c>
      <c r="N1470">
        <f t="shared" si="158"/>
        <v>1522</v>
      </c>
      <c r="O1470"/>
      <c r="P1470"/>
      <c r="Q1470"/>
    </row>
    <row r="1471" spans="2:17">
      <c r="B1471" s="30">
        <f>資料貼入!A1471</f>
        <v>45207</v>
      </c>
      <c r="C1471" s="38">
        <f>資料貼入!A1471</f>
        <v>45207</v>
      </c>
      <c r="D1471" s="29">
        <f>資料貼入!B1471</f>
        <v>0</v>
      </c>
      <c r="E1471" s="29" cm="1">
        <f t="array" ref="E1471">MovingDayDD($D$3:D1471)</f>
        <v>-231726.11000000313</v>
      </c>
      <c r="F1471" s="29">
        <f>IF(OR(C1471&gt;總表!$B$30,C1471=0),0,IF(E1471=0,0,1+F1470))</f>
        <v>55</v>
      </c>
      <c r="G1471" s="29">
        <f t="shared" si="159"/>
        <v>0</v>
      </c>
      <c r="H1471" s="42">
        <f t="shared" si="157"/>
        <v>0</v>
      </c>
      <c r="I1471" s="43">
        <f t="shared" si="160"/>
        <v>0</v>
      </c>
      <c r="J1471" s="42">
        <f t="shared" si="161"/>
        <v>45207</v>
      </c>
      <c r="K1471" s="43">
        <f t="shared" si="162"/>
        <v>0</v>
      </c>
      <c r="L1471">
        <f t="shared" si="163"/>
        <v>126</v>
      </c>
      <c r="M1471">
        <f>IF($G1471="","",COUNTIF($G$3:$G1471, $G1471))</f>
        <v>1397</v>
      </c>
      <c r="N1471">
        <f t="shared" si="158"/>
        <v>1523</v>
      </c>
      <c r="O1471"/>
      <c r="P1471"/>
      <c r="Q1471"/>
    </row>
    <row r="1472" spans="2:17">
      <c r="B1472" s="30">
        <f>資料貼入!A1472</f>
        <v>45208</v>
      </c>
      <c r="C1472" s="38">
        <f>資料貼入!A1472</f>
        <v>45208</v>
      </c>
      <c r="D1472" s="29">
        <f>資料貼入!B1472</f>
        <v>0</v>
      </c>
      <c r="E1472" s="29" cm="1">
        <f t="array" ref="E1472">MovingDayDD($D$3:D1472)</f>
        <v>-231726.11000000313</v>
      </c>
      <c r="F1472" s="29">
        <f>IF(OR(C1472&gt;總表!$B$30,C1472=0),0,IF(E1472=0,0,1+F1471))</f>
        <v>56</v>
      </c>
      <c r="G1472" s="29">
        <f t="shared" si="159"/>
        <v>0</v>
      </c>
      <c r="H1472" s="42">
        <f t="shared" si="157"/>
        <v>0</v>
      </c>
      <c r="I1472" s="43">
        <f t="shared" si="160"/>
        <v>0</v>
      </c>
      <c r="J1472" s="42">
        <f t="shared" si="161"/>
        <v>45208</v>
      </c>
      <c r="K1472" s="43">
        <f t="shared" si="162"/>
        <v>0</v>
      </c>
      <c r="L1472">
        <f t="shared" si="163"/>
        <v>126</v>
      </c>
      <c r="M1472">
        <f>IF($G1472="","",COUNTIF($G$3:$G1472, $G1472))</f>
        <v>1398</v>
      </c>
      <c r="N1472">
        <f t="shared" si="158"/>
        <v>1524</v>
      </c>
      <c r="O1472"/>
      <c r="P1472"/>
      <c r="Q1472"/>
    </row>
    <row r="1473" spans="2:17">
      <c r="B1473" s="30">
        <f>資料貼入!A1473</f>
        <v>45209</v>
      </c>
      <c r="C1473" s="38">
        <f>資料貼入!A1473</f>
        <v>45209</v>
      </c>
      <c r="D1473" s="29">
        <f>資料貼入!B1473</f>
        <v>0</v>
      </c>
      <c r="E1473" s="29" cm="1">
        <f t="array" ref="E1473">MovingDayDD($D$3:D1473)</f>
        <v>-231726.11000000313</v>
      </c>
      <c r="F1473" s="29">
        <f>IF(OR(C1473&gt;總表!$B$30,C1473=0),0,IF(E1473=0,0,1+F1472))</f>
        <v>57</v>
      </c>
      <c r="G1473" s="29">
        <f t="shared" si="159"/>
        <v>0</v>
      </c>
      <c r="H1473" s="42">
        <f t="shared" si="157"/>
        <v>0</v>
      </c>
      <c r="I1473" s="43">
        <f t="shared" si="160"/>
        <v>0</v>
      </c>
      <c r="J1473" s="42">
        <f t="shared" si="161"/>
        <v>45209</v>
      </c>
      <c r="K1473" s="43">
        <f t="shared" si="162"/>
        <v>0</v>
      </c>
      <c r="L1473">
        <f t="shared" si="163"/>
        <v>126</v>
      </c>
      <c r="M1473">
        <f>IF($G1473="","",COUNTIF($G$3:$G1473, $G1473))</f>
        <v>1399</v>
      </c>
      <c r="N1473">
        <f t="shared" si="158"/>
        <v>1525</v>
      </c>
      <c r="O1473"/>
      <c r="P1473"/>
      <c r="Q1473"/>
    </row>
    <row r="1474" spans="2:17">
      <c r="B1474" s="30">
        <f>資料貼入!A1474</f>
        <v>45210</v>
      </c>
      <c r="C1474" s="38">
        <f>資料貼入!A1474</f>
        <v>45210</v>
      </c>
      <c r="D1474" s="29">
        <f>資料貼入!B1474</f>
        <v>192993.16999999998</v>
      </c>
      <c r="E1474" s="29" cm="1">
        <f t="array" ref="E1474">MovingDayDD($D$3:D1474)</f>
        <v>-38732.940000003204</v>
      </c>
      <c r="F1474" s="29">
        <f>IF(OR(C1474&gt;總表!$B$30,C1474=0),0,IF(E1474=0,0,1+F1473))</f>
        <v>58</v>
      </c>
      <c r="G1474" s="29">
        <f t="shared" si="159"/>
        <v>58</v>
      </c>
      <c r="H1474" s="42">
        <f t="shared" si="157"/>
        <v>45210</v>
      </c>
      <c r="I1474" s="43">
        <f t="shared" si="160"/>
        <v>58</v>
      </c>
      <c r="J1474" s="42">
        <f t="shared" si="161"/>
        <v>45210</v>
      </c>
      <c r="K1474" s="43">
        <f t="shared" si="162"/>
        <v>58</v>
      </c>
      <c r="L1474">
        <f t="shared" si="163"/>
        <v>9</v>
      </c>
      <c r="M1474">
        <f>IF($G1474="","",COUNTIF($G$3:$G1474, $G1474))</f>
        <v>1</v>
      </c>
      <c r="N1474">
        <f t="shared" si="158"/>
        <v>10</v>
      </c>
      <c r="O1474"/>
      <c r="P1474"/>
      <c r="Q1474"/>
    </row>
    <row r="1475" spans="2:17">
      <c r="B1475" s="30">
        <f>資料貼入!A1475</f>
        <v>45211</v>
      </c>
      <c r="C1475" s="38">
        <f>資料貼入!A1475</f>
        <v>45211</v>
      </c>
      <c r="D1475" s="29">
        <f>資料貼入!B1475</f>
        <v>50869.17</v>
      </c>
      <c r="E1475" s="29" cm="1">
        <f t="array" ref="E1475">MovingDayDD($D$3:D1475)</f>
        <v>0</v>
      </c>
      <c r="F1475" s="29">
        <f>IF(OR(C1475&gt;總表!$B$30,C1475=0),0,IF(E1475=0,0,1+F1474))</f>
        <v>0</v>
      </c>
      <c r="G1475" s="29">
        <f t="shared" si="159"/>
        <v>0</v>
      </c>
      <c r="H1475" s="42">
        <f t="shared" ref="H1475:H1538" si="164">IF(G1475&gt;$V$1,B1475,0)</f>
        <v>0</v>
      </c>
      <c r="I1475" s="43">
        <f t="shared" si="160"/>
        <v>0</v>
      </c>
      <c r="J1475" s="42">
        <f t="shared" si="161"/>
        <v>0</v>
      </c>
      <c r="K1475" s="43">
        <f t="shared" si="162"/>
        <v>0</v>
      </c>
      <c r="L1475">
        <f t="shared" si="163"/>
        <v>126</v>
      </c>
      <c r="M1475">
        <f>IF($G1475="","",COUNTIF($G$3:$G1475, $G1475))</f>
        <v>1400</v>
      </c>
      <c r="N1475">
        <f t="shared" ref="N1475:N1538" si="165">IF($G1475="","",L1475+M1475)</f>
        <v>1526</v>
      </c>
      <c r="O1475"/>
      <c r="P1475"/>
      <c r="Q1475"/>
    </row>
    <row r="1476" spans="2:17">
      <c r="B1476" s="30">
        <f>資料貼入!A1476</f>
        <v>45212</v>
      </c>
      <c r="C1476" s="38">
        <f>資料貼入!A1476</f>
        <v>45212</v>
      </c>
      <c r="D1476" s="29">
        <f>資料貼入!B1476</f>
        <v>-67913.789999999994</v>
      </c>
      <c r="E1476" s="29" cm="1">
        <f t="array" ref="E1476">MovingDayDD($D$3:D1476)</f>
        <v>-67913.789999999106</v>
      </c>
      <c r="F1476" s="29">
        <f>IF(OR(C1476&gt;總表!$B$30,C1476=0),0,IF(E1476=0,0,1+F1475))</f>
        <v>1</v>
      </c>
      <c r="G1476" s="29">
        <f t="shared" ref="G1476:G1539" si="166">IF(F1477=0,F1476,0)</f>
        <v>0</v>
      </c>
      <c r="H1476" s="42">
        <f t="shared" si="164"/>
        <v>0</v>
      </c>
      <c r="I1476" s="43">
        <f t="shared" ref="I1476:I1539" si="167">G1476</f>
        <v>0</v>
      </c>
      <c r="J1476" s="42">
        <f t="shared" ref="J1476:J1539" si="168">IF(F1476=0,0,B1476)</f>
        <v>45212</v>
      </c>
      <c r="K1476" s="43">
        <f t="shared" ref="K1476:K1539" si="169">G1476</f>
        <v>0</v>
      </c>
      <c r="L1476">
        <f t="shared" ref="L1476:L1539" si="170">IF($G1476="","",COUNTIF($G$3:$G$4053, "&gt;" &amp; $G1476))</f>
        <v>126</v>
      </c>
      <c r="M1476">
        <f>IF($G1476="","",COUNTIF($G$3:$G1476, $G1476))</f>
        <v>1401</v>
      </c>
      <c r="N1476">
        <f t="shared" si="165"/>
        <v>1527</v>
      </c>
      <c r="O1476"/>
      <c r="P1476"/>
      <c r="Q1476"/>
    </row>
    <row r="1477" spans="2:17">
      <c r="B1477" s="30">
        <f>資料貼入!A1477</f>
        <v>45213</v>
      </c>
      <c r="C1477" s="38">
        <f>資料貼入!A1477</f>
        <v>45213</v>
      </c>
      <c r="D1477" s="29">
        <f>資料貼入!B1477</f>
        <v>0</v>
      </c>
      <c r="E1477" s="29" cm="1">
        <f t="array" ref="E1477">MovingDayDD($D$3:D1477)</f>
        <v>-67913.789999999106</v>
      </c>
      <c r="F1477" s="29">
        <f>IF(OR(C1477&gt;總表!$B$30,C1477=0),0,IF(E1477=0,0,1+F1476))</f>
        <v>2</v>
      </c>
      <c r="G1477" s="29">
        <f t="shared" si="166"/>
        <v>0</v>
      </c>
      <c r="H1477" s="42">
        <f t="shared" si="164"/>
        <v>0</v>
      </c>
      <c r="I1477" s="43">
        <f t="shared" si="167"/>
        <v>0</v>
      </c>
      <c r="J1477" s="42">
        <f t="shared" si="168"/>
        <v>45213</v>
      </c>
      <c r="K1477" s="43">
        <f t="shared" si="169"/>
        <v>0</v>
      </c>
      <c r="L1477">
        <f t="shared" si="170"/>
        <v>126</v>
      </c>
      <c r="M1477">
        <f>IF($G1477="","",COUNTIF($G$3:$G1477, $G1477))</f>
        <v>1402</v>
      </c>
      <c r="N1477">
        <f t="shared" si="165"/>
        <v>1528</v>
      </c>
      <c r="O1477"/>
      <c r="P1477"/>
      <c r="Q1477"/>
    </row>
    <row r="1478" spans="2:17">
      <c r="B1478" s="30">
        <f>資料貼入!A1478</f>
        <v>45214</v>
      </c>
      <c r="C1478" s="38">
        <f>資料貼入!A1478</f>
        <v>45214</v>
      </c>
      <c r="D1478" s="29">
        <f>資料貼入!B1478</f>
        <v>0</v>
      </c>
      <c r="E1478" s="29" cm="1">
        <f t="array" ref="E1478">MovingDayDD($D$3:D1478)</f>
        <v>-67913.789999999106</v>
      </c>
      <c r="F1478" s="29">
        <f>IF(OR(C1478&gt;總表!$B$30,C1478=0),0,IF(E1478=0,0,1+F1477))</f>
        <v>3</v>
      </c>
      <c r="G1478" s="29">
        <f t="shared" si="166"/>
        <v>0</v>
      </c>
      <c r="H1478" s="42">
        <f t="shared" si="164"/>
        <v>0</v>
      </c>
      <c r="I1478" s="43">
        <f t="shared" si="167"/>
        <v>0</v>
      </c>
      <c r="J1478" s="42">
        <f t="shared" si="168"/>
        <v>45214</v>
      </c>
      <c r="K1478" s="43">
        <f t="shared" si="169"/>
        <v>0</v>
      </c>
      <c r="L1478">
        <f t="shared" si="170"/>
        <v>126</v>
      </c>
      <c r="M1478">
        <f>IF($G1478="","",COUNTIF($G$3:$G1478, $G1478))</f>
        <v>1403</v>
      </c>
      <c r="N1478">
        <f t="shared" si="165"/>
        <v>1529</v>
      </c>
      <c r="O1478"/>
      <c r="P1478"/>
      <c r="Q1478"/>
    </row>
    <row r="1479" spans="2:17">
      <c r="B1479" s="30">
        <f>資料貼入!A1479</f>
        <v>45215</v>
      </c>
      <c r="C1479" s="38">
        <f>資料貼入!A1479</f>
        <v>45215</v>
      </c>
      <c r="D1479" s="29">
        <f>資料貼入!B1479</f>
        <v>-19601.109999999997</v>
      </c>
      <c r="E1479" s="29" cm="1">
        <f t="array" ref="E1479">MovingDayDD($D$3:D1479)</f>
        <v>-87514.89999999851</v>
      </c>
      <c r="F1479" s="29">
        <f>IF(OR(C1479&gt;總表!$B$30,C1479=0),0,IF(E1479=0,0,1+F1478))</f>
        <v>4</v>
      </c>
      <c r="G1479" s="29">
        <f t="shared" si="166"/>
        <v>0</v>
      </c>
      <c r="H1479" s="42">
        <f t="shared" si="164"/>
        <v>0</v>
      </c>
      <c r="I1479" s="43">
        <f t="shared" si="167"/>
        <v>0</v>
      </c>
      <c r="J1479" s="42">
        <f t="shared" si="168"/>
        <v>45215</v>
      </c>
      <c r="K1479" s="43">
        <f t="shared" si="169"/>
        <v>0</v>
      </c>
      <c r="L1479">
        <f t="shared" si="170"/>
        <v>126</v>
      </c>
      <c r="M1479">
        <f>IF($G1479="","",COUNTIF($G$3:$G1479, $G1479))</f>
        <v>1404</v>
      </c>
      <c r="N1479">
        <f t="shared" si="165"/>
        <v>1530</v>
      </c>
      <c r="O1479"/>
      <c r="P1479"/>
      <c r="Q1479"/>
    </row>
    <row r="1480" spans="2:17">
      <c r="B1480" s="30">
        <f>資料貼入!A1480</f>
        <v>45216</v>
      </c>
      <c r="C1480" s="38">
        <f>資料貼入!A1480</f>
        <v>45216</v>
      </c>
      <c r="D1480" s="29">
        <f>資料貼入!B1480</f>
        <v>-63920.789999999994</v>
      </c>
      <c r="E1480" s="29" cm="1">
        <f t="array" ref="E1480">MovingDayDD($D$3:D1480)</f>
        <v>-151435.68999999762</v>
      </c>
      <c r="F1480" s="29">
        <f>IF(OR(C1480&gt;總表!$B$30,C1480=0),0,IF(E1480=0,0,1+F1479))</f>
        <v>5</v>
      </c>
      <c r="G1480" s="29">
        <f t="shared" si="166"/>
        <v>5</v>
      </c>
      <c r="H1480" s="42">
        <f t="shared" si="164"/>
        <v>0</v>
      </c>
      <c r="I1480" s="43">
        <f t="shared" si="167"/>
        <v>5</v>
      </c>
      <c r="J1480" s="42">
        <f t="shared" si="168"/>
        <v>45216</v>
      </c>
      <c r="K1480" s="43">
        <f t="shared" si="169"/>
        <v>5</v>
      </c>
      <c r="L1480">
        <f t="shared" si="170"/>
        <v>65</v>
      </c>
      <c r="M1480">
        <f>IF($G1480="","",COUNTIF($G$3:$G1480, $G1480))</f>
        <v>7</v>
      </c>
      <c r="N1480">
        <f t="shared" si="165"/>
        <v>72</v>
      </c>
      <c r="O1480"/>
      <c r="P1480"/>
      <c r="Q1480"/>
    </row>
    <row r="1481" spans="2:17">
      <c r="B1481" s="30">
        <f>資料貼入!A1481</f>
        <v>45217</v>
      </c>
      <c r="C1481" s="38">
        <f>資料貼入!A1481</f>
        <v>45217</v>
      </c>
      <c r="D1481" s="29">
        <f>資料貼入!B1481</f>
        <v>175443.06</v>
      </c>
      <c r="E1481" s="29" cm="1">
        <f t="array" ref="E1481">MovingDayDD($D$3:D1481)</f>
        <v>0</v>
      </c>
      <c r="F1481" s="29">
        <f>IF(OR(C1481&gt;總表!$B$30,C1481=0),0,IF(E1481=0,0,1+F1480))</f>
        <v>0</v>
      </c>
      <c r="G1481" s="29">
        <f t="shared" si="166"/>
        <v>0</v>
      </c>
      <c r="H1481" s="42">
        <f t="shared" si="164"/>
        <v>0</v>
      </c>
      <c r="I1481" s="43">
        <f t="shared" si="167"/>
        <v>0</v>
      </c>
      <c r="J1481" s="42">
        <f t="shared" si="168"/>
        <v>0</v>
      </c>
      <c r="K1481" s="43">
        <f t="shared" si="169"/>
        <v>0</v>
      </c>
      <c r="L1481">
        <f t="shared" si="170"/>
        <v>126</v>
      </c>
      <c r="M1481">
        <f>IF($G1481="","",COUNTIF($G$3:$G1481, $G1481))</f>
        <v>1405</v>
      </c>
      <c r="N1481">
        <f t="shared" si="165"/>
        <v>1531</v>
      </c>
      <c r="O1481"/>
      <c r="P1481"/>
      <c r="Q1481"/>
    </row>
    <row r="1482" spans="2:17">
      <c r="B1482" s="30">
        <f>資料貼入!A1482</f>
        <v>45218</v>
      </c>
      <c r="C1482" s="38">
        <f>資料貼入!A1482</f>
        <v>45218</v>
      </c>
      <c r="D1482" s="29">
        <f>資料貼入!B1482</f>
        <v>-43286.79</v>
      </c>
      <c r="E1482" s="29" cm="1">
        <f t="array" ref="E1482">MovingDayDD($D$3:D1482)</f>
        <v>-43286.789999999106</v>
      </c>
      <c r="F1482" s="29">
        <f>IF(OR(C1482&gt;總表!$B$30,C1482=0),0,IF(E1482=0,0,1+F1481))</f>
        <v>1</v>
      </c>
      <c r="G1482" s="29">
        <f t="shared" si="166"/>
        <v>0</v>
      </c>
      <c r="H1482" s="42">
        <f t="shared" si="164"/>
        <v>0</v>
      </c>
      <c r="I1482" s="43">
        <f t="shared" si="167"/>
        <v>0</v>
      </c>
      <c r="J1482" s="42">
        <f t="shared" si="168"/>
        <v>45218</v>
      </c>
      <c r="K1482" s="43">
        <f t="shared" si="169"/>
        <v>0</v>
      </c>
      <c r="L1482">
        <f t="shared" si="170"/>
        <v>126</v>
      </c>
      <c r="M1482">
        <f>IF($G1482="","",COUNTIF($G$3:$G1482, $G1482))</f>
        <v>1406</v>
      </c>
      <c r="N1482">
        <f t="shared" si="165"/>
        <v>1532</v>
      </c>
      <c r="O1482"/>
      <c r="P1482"/>
      <c r="Q1482"/>
    </row>
    <row r="1483" spans="2:17">
      <c r="B1483" s="30">
        <f>資料貼入!A1483</f>
        <v>45219</v>
      </c>
      <c r="C1483" s="38">
        <f>資料貼入!A1483</f>
        <v>45219</v>
      </c>
      <c r="D1483" s="29">
        <f>資料貼入!B1483</f>
        <v>-19200.469999999998</v>
      </c>
      <c r="E1483" s="29" cm="1">
        <f t="array" ref="E1483">MovingDayDD($D$3:D1483)</f>
        <v>-62487.259999999776</v>
      </c>
      <c r="F1483" s="29">
        <f>IF(OR(C1483&gt;總表!$B$30,C1483=0),0,IF(E1483=0,0,1+F1482))</f>
        <v>2</v>
      </c>
      <c r="G1483" s="29">
        <f t="shared" si="166"/>
        <v>0</v>
      </c>
      <c r="H1483" s="42">
        <f t="shared" si="164"/>
        <v>0</v>
      </c>
      <c r="I1483" s="43">
        <f t="shared" si="167"/>
        <v>0</v>
      </c>
      <c r="J1483" s="42">
        <f t="shared" si="168"/>
        <v>45219</v>
      </c>
      <c r="K1483" s="43">
        <f t="shared" si="169"/>
        <v>0</v>
      </c>
      <c r="L1483">
        <f t="shared" si="170"/>
        <v>126</v>
      </c>
      <c r="M1483">
        <f>IF($G1483="","",COUNTIF($G$3:$G1483, $G1483))</f>
        <v>1407</v>
      </c>
      <c r="N1483">
        <f t="shared" si="165"/>
        <v>1533</v>
      </c>
      <c r="O1483"/>
      <c r="P1483"/>
      <c r="Q1483"/>
    </row>
    <row r="1484" spans="2:17">
      <c r="B1484" s="30">
        <f>資料貼入!A1484</f>
        <v>45220</v>
      </c>
      <c r="C1484" s="38">
        <f>資料貼入!A1484</f>
        <v>45220</v>
      </c>
      <c r="D1484" s="29">
        <f>資料貼入!B1484</f>
        <v>0</v>
      </c>
      <c r="E1484" s="29" cm="1">
        <f t="array" ref="E1484">MovingDayDD($D$3:D1484)</f>
        <v>-62487.259999999776</v>
      </c>
      <c r="F1484" s="29">
        <f>IF(OR(C1484&gt;總表!$B$30,C1484=0),0,IF(E1484=0,0,1+F1483))</f>
        <v>3</v>
      </c>
      <c r="G1484" s="29">
        <f t="shared" si="166"/>
        <v>0</v>
      </c>
      <c r="H1484" s="42">
        <f t="shared" si="164"/>
        <v>0</v>
      </c>
      <c r="I1484" s="43">
        <f t="shared" si="167"/>
        <v>0</v>
      </c>
      <c r="J1484" s="42">
        <f t="shared" si="168"/>
        <v>45220</v>
      </c>
      <c r="K1484" s="43">
        <f t="shared" si="169"/>
        <v>0</v>
      </c>
      <c r="L1484">
        <f t="shared" si="170"/>
        <v>126</v>
      </c>
      <c r="M1484">
        <f>IF($G1484="","",COUNTIF($G$3:$G1484, $G1484))</f>
        <v>1408</v>
      </c>
      <c r="N1484">
        <f t="shared" si="165"/>
        <v>1534</v>
      </c>
      <c r="O1484"/>
      <c r="P1484"/>
      <c r="Q1484"/>
    </row>
    <row r="1485" spans="2:17">
      <c r="B1485" s="30">
        <f>資料貼入!A1485</f>
        <v>45221</v>
      </c>
      <c r="C1485" s="38">
        <f>資料貼入!A1485</f>
        <v>45221</v>
      </c>
      <c r="D1485" s="29">
        <f>資料貼入!B1485</f>
        <v>0</v>
      </c>
      <c r="E1485" s="29" cm="1">
        <f t="array" ref="E1485">MovingDayDD($D$3:D1485)</f>
        <v>-62487.259999999776</v>
      </c>
      <c r="F1485" s="29">
        <f>IF(OR(C1485&gt;總表!$B$30,C1485=0),0,IF(E1485=0,0,1+F1484))</f>
        <v>4</v>
      </c>
      <c r="G1485" s="29">
        <f t="shared" si="166"/>
        <v>4</v>
      </c>
      <c r="H1485" s="42">
        <f t="shared" si="164"/>
        <v>0</v>
      </c>
      <c r="I1485" s="43">
        <f t="shared" si="167"/>
        <v>4</v>
      </c>
      <c r="J1485" s="42">
        <f t="shared" si="168"/>
        <v>45221</v>
      </c>
      <c r="K1485" s="43">
        <f t="shared" si="169"/>
        <v>4</v>
      </c>
      <c r="L1485">
        <f t="shared" si="170"/>
        <v>75</v>
      </c>
      <c r="M1485">
        <f>IF($G1485="","",COUNTIF($G$3:$G1485, $G1485))</f>
        <v>6</v>
      </c>
      <c r="N1485">
        <f t="shared" si="165"/>
        <v>81</v>
      </c>
      <c r="O1485"/>
      <c r="P1485"/>
      <c r="Q1485"/>
    </row>
    <row r="1486" spans="2:17">
      <c r="B1486" s="30">
        <f>資料貼入!A1486</f>
        <v>45222</v>
      </c>
      <c r="C1486" s="38">
        <f>資料貼入!A1486</f>
        <v>45222</v>
      </c>
      <c r="D1486" s="29">
        <f>資料貼入!B1486</f>
        <v>69923.199999999997</v>
      </c>
      <c r="E1486" s="29" cm="1">
        <f t="array" ref="E1486">MovingDayDD($D$3:D1486)</f>
        <v>0</v>
      </c>
      <c r="F1486" s="29">
        <f>IF(OR(C1486&gt;總表!$B$30,C1486=0),0,IF(E1486=0,0,1+F1485))</f>
        <v>0</v>
      </c>
      <c r="G1486" s="29">
        <f t="shared" si="166"/>
        <v>0</v>
      </c>
      <c r="H1486" s="42">
        <f t="shared" si="164"/>
        <v>0</v>
      </c>
      <c r="I1486" s="43">
        <f t="shared" si="167"/>
        <v>0</v>
      </c>
      <c r="J1486" s="42">
        <f t="shared" si="168"/>
        <v>0</v>
      </c>
      <c r="K1486" s="43">
        <f t="shared" si="169"/>
        <v>0</v>
      </c>
      <c r="L1486">
        <f t="shared" si="170"/>
        <v>126</v>
      </c>
      <c r="M1486">
        <f>IF($G1486="","",COUNTIF($G$3:$G1486, $G1486))</f>
        <v>1409</v>
      </c>
      <c r="N1486">
        <f t="shared" si="165"/>
        <v>1535</v>
      </c>
      <c r="O1486"/>
      <c r="P1486"/>
      <c r="Q1486"/>
    </row>
    <row r="1487" spans="2:17">
      <c r="B1487" s="30">
        <f>資料貼入!A1487</f>
        <v>45223</v>
      </c>
      <c r="C1487" s="38">
        <f>資料貼入!A1487</f>
        <v>45223</v>
      </c>
      <c r="D1487" s="29">
        <f>資料貼入!B1487</f>
        <v>-58920.53</v>
      </c>
      <c r="E1487" s="29" cm="1">
        <f t="array" ref="E1487">MovingDayDD($D$3:D1487)</f>
        <v>-58920.529999999329</v>
      </c>
      <c r="F1487" s="29">
        <f>IF(OR(C1487&gt;總表!$B$30,C1487=0),0,IF(E1487=0,0,1+F1486))</f>
        <v>1</v>
      </c>
      <c r="G1487" s="29">
        <f t="shared" si="166"/>
        <v>0</v>
      </c>
      <c r="H1487" s="42">
        <f t="shared" si="164"/>
        <v>0</v>
      </c>
      <c r="I1487" s="43">
        <f t="shared" si="167"/>
        <v>0</v>
      </c>
      <c r="J1487" s="42">
        <f t="shared" si="168"/>
        <v>45223</v>
      </c>
      <c r="K1487" s="43">
        <f t="shared" si="169"/>
        <v>0</v>
      </c>
      <c r="L1487">
        <f t="shared" si="170"/>
        <v>126</v>
      </c>
      <c r="M1487">
        <f>IF($G1487="","",COUNTIF($G$3:$G1487, $G1487))</f>
        <v>1410</v>
      </c>
      <c r="N1487">
        <f t="shared" si="165"/>
        <v>1536</v>
      </c>
      <c r="O1487"/>
      <c r="P1487"/>
      <c r="Q1487"/>
    </row>
    <row r="1488" spans="2:17">
      <c r="B1488" s="30">
        <f>資料貼入!A1488</f>
        <v>45224</v>
      </c>
      <c r="C1488" s="38">
        <f>資料貼入!A1488</f>
        <v>45224</v>
      </c>
      <c r="D1488" s="29">
        <f>資料貼入!B1488</f>
        <v>-27985.02</v>
      </c>
      <c r="E1488" s="29" cm="1">
        <f t="array" ref="E1488">MovingDayDD($D$3:D1488)</f>
        <v>-86905.549999998882</v>
      </c>
      <c r="F1488" s="29">
        <f>IF(OR(C1488&gt;總表!$B$30,C1488=0),0,IF(E1488=0,0,1+F1487))</f>
        <v>2</v>
      </c>
      <c r="G1488" s="29">
        <f t="shared" si="166"/>
        <v>2</v>
      </c>
      <c r="H1488" s="42">
        <f t="shared" si="164"/>
        <v>0</v>
      </c>
      <c r="I1488" s="43">
        <f t="shared" si="167"/>
        <v>2</v>
      </c>
      <c r="J1488" s="42">
        <f t="shared" si="168"/>
        <v>45224</v>
      </c>
      <c r="K1488" s="43">
        <f t="shared" si="169"/>
        <v>2</v>
      </c>
      <c r="L1488">
        <f t="shared" si="170"/>
        <v>91</v>
      </c>
      <c r="M1488">
        <f>IF($G1488="","",COUNTIF($G$3:$G1488, $G1488))</f>
        <v>9</v>
      </c>
      <c r="N1488">
        <f t="shared" si="165"/>
        <v>100</v>
      </c>
      <c r="O1488"/>
      <c r="P1488"/>
      <c r="Q1488"/>
    </row>
    <row r="1489" spans="2:17">
      <c r="B1489" s="30">
        <f>資料貼入!A1489</f>
        <v>45225</v>
      </c>
      <c r="C1489" s="38">
        <f>資料貼入!A1489</f>
        <v>45225</v>
      </c>
      <c r="D1489" s="29">
        <f>資料貼入!B1489</f>
        <v>128569.52</v>
      </c>
      <c r="E1489" s="29" cm="1">
        <f t="array" ref="E1489">MovingDayDD($D$3:D1489)</f>
        <v>0</v>
      </c>
      <c r="F1489" s="29">
        <f>IF(OR(C1489&gt;總表!$B$30,C1489=0),0,IF(E1489=0,0,1+F1488))</f>
        <v>0</v>
      </c>
      <c r="G1489" s="29">
        <f t="shared" si="166"/>
        <v>0</v>
      </c>
      <c r="H1489" s="42">
        <f t="shared" si="164"/>
        <v>0</v>
      </c>
      <c r="I1489" s="43">
        <f t="shared" si="167"/>
        <v>0</v>
      </c>
      <c r="J1489" s="42">
        <f t="shared" si="168"/>
        <v>0</v>
      </c>
      <c r="K1489" s="43">
        <f t="shared" si="169"/>
        <v>0</v>
      </c>
      <c r="L1489">
        <f t="shared" si="170"/>
        <v>126</v>
      </c>
      <c r="M1489">
        <f>IF($G1489="","",COUNTIF($G$3:$G1489, $G1489))</f>
        <v>1411</v>
      </c>
      <c r="N1489">
        <f t="shared" si="165"/>
        <v>1537</v>
      </c>
      <c r="O1489"/>
      <c r="P1489"/>
      <c r="Q1489"/>
    </row>
    <row r="1490" spans="2:17">
      <c r="B1490" s="30">
        <f>資料貼入!A1490</f>
        <v>45226</v>
      </c>
      <c r="C1490" s="38">
        <f>資料貼入!A1490</f>
        <v>45226</v>
      </c>
      <c r="D1490" s="29">
        <f>資料貼入!B1490</f>
        <v>-113709.75999999999</v>
      </c>
      <c r="E1490" s="29" cm="1">
        <f t="array" ref="E1490">MovingDayDD($D$3:D1490)</f>
        <v>-113709.75999999978</v>
      </c>
      <c r="F1490" s="29">
        <f>IF(OR(C1490&gt;總表!$B$30,C1490=0),0,IF(E1490=0,0,1+F1489))</f>
        <v>1</v>
      </c>
      <c r="G1490" s="29">
        <f t="shared" si="166"/>
        <v>0</v>
      </c>
      <c r="H1490" s="42">
        <f t="shared" si="164"/>
        <v>0</v>
      </c>
      <c r="I1490" s="43">
        <f t="shared" si="167"/>
        <v>0</v>
      </c>
      <c r="J1490" s="42">
        <f t="shared" si="168"/>
        <v>45226</v>
      </c>
      <c r="K1490" s="43">
        <f t="shared" si="169"/>
        <v>0</v>
      </c>
      <c r="L1490">
        <f t="shared" si="170"/>
        <v>126</v>
      </c>
      <c r="M1490">
        <f>IF($G1490="","",COUNTIF($G$3:$G1490, $G1490))</f>
        <v>1412</v>
      </c>
      <c r="N1490">
        <f t="shared" si="165"/>
        <v>1538</v>
      </c>
      <c r="O1490"/>
      <c r="P1490"/>
      <c r="Q1490"/>
    </row>
    <row r="1491" spans="2:17">
      <c r="B1491" s="30">
        <f>資料貼入!A1491</f>
        <v>45227</v>
      </c>
      <c r="C1491" s="38">
        <f>資料貼入!A1491</f>
        <v>45227</v>
      </c>
      <c r="D1491" s="29">
        <f>資料貼入!B1491</f>
        <v>0</v>
      </c>
      <c r="E1491" s="29" cm="1">
        <f t="array" ref="E1491">MovingDayDD($D$3:D1491)</f>
        <v>-113709.75999999978</v>
      </c>
      <c r="F1491" s="29">
        <f>IF(OR(C1491&gt;總表!$B$30,C1491=0),0,IF(E1491=0,0,1+F1490))</f>
        <v>2</v>
      </c>
      <c r="G1491" s="29">
        <f t="shared" si="166"/>
        <v>0</v>
      </c>
      <c r="H1491" s="42">
        <f t="shared" si="164"/>
        <v>0</v>
      </c>
      <c r="I1491" s="43">
        <f t="shared" si="167"/>
        <v>0</v>
      </c>
      <c r="J1491" s="42">
        <f t="shared" si="168"/>
        <v>45227</v>
      </c>
      <c r="K1491" s="43">
        <f t="shared" si="169"/>
        <v>0</v>
      </c>
      <c r="L1491">
        <f t="shared" si="170"/>
        <v>126</v>
      </c>
      <c r="M1491">
        <f>IF($G1491="","",COUNTIF($G$3:$G1491, $G1491))</f>
        <v>1413</v>
      </c>
      <c r="N1491">
        <f t="shared" si="165"/>
        <v>1539</v>
      </c>
      <c r="O1491"/>
      <c r="P1491"/>
      <c r="Q1491"/>
    </row>
    <row r="1492" spans="2:17">
      <c r="B1492" s="30">
        <f>資料貼入!A1492</f>
        <v>45228</v>
      </c>
      <c r="C1492" s="38">
        <f>資料貼入!A1492</f>
        <v>45228</v>
      </c>
      <c r="D1492" s="29">
        <f>資料貼入!B1492</f>
        <v>0</v>
      </c>
      <c r="E1492" s="29" cm="1">
        <f t="array" ref="E1492">MovingDayDD($D$3:D1492)</f>
        <v>-113709.75999999978</v>
      </c>
      <c r="F1492" s="29">
        <f>IF(OR(C1492&gt;總表!$B$30,C1492=0),0,IF(E1492=0,0,1+F1491))</f>
        <v>3</v>
      </c>
      <c r="G1492" s="29">
        <f t="shared" si="166"/>
        <v>0</v>
      </c>
      <c r="H1492" s="42">
        <f t="shared" si="164"/>
        <v>0</v>
      </c>
      <c r="I1492" s="43">
        <f t="shared" si="167"/>
        <v>0</v>
      </c>
      <c r="J1492" s="42">
        <f t="shared" si="168"/>
        <v>45228</v>
      </c>
      <c r="K1492" s="43">
        <f t="shared" si="169"/>
        <v>0</v>
      </c>
      <c r="L1492">
        <f t="shared" si="170"/>
        <v>126</v>
      </c>
      <c r="M1492">
        <f>IF($G1492="","",COUNTIF($G$3:$G1492, $G1492))</f>
        <v>1414</v>
      </c>
      <c r="N1492">
        <f t="shared" si="165"/>
        <v>1540</v>
      </c>
      <c r="O1492"/>
      <c r="P1492"/>
      <c r="Q1492"/>
    </row>
    <row r="1493" spans="2:17">
      <c r="B1493" s="30">
        <f>資料貼入!A1493</f>
        <v>45229</v>
      </c>
      <c r="C1493" s="38">
        <f>資料貼入!A1493</f>
        <v>45229</v>
      </c>
      <c r="D1493" s="29">
        <f>資料貼入!B1493</f>
        <v>-65439.17</v>
      </c>
      <c r="E1493" s="29" cm="1">
        <f t="array" ref="E1493">MovingDayDD($D$3:D1493)</f>
        <v>-179148.9299999997</v>
      </c>
      <c r="F1493" s="29">
        <f>IF(OR(C1493&gt;總表!$B$30,C1493=0),0,IF(E1493=0,0,1+F1492))</f>
        <v>4</v>
      </c>
      <c r="G1493" s="29">
        <f t="shared" si="166"/>
        <v>0</v>
      </c>
      <c r="H1493" s="42">
        <f t="shared" si="164"/>
        <v>0</v>
      </c>
      <c r="I1493" s="43">
        <f t="shared" si="167"/>
        <v>0</v>
      </c>
      <c r="J1493" s="42">
        <f t="shared" si="168"/>
        <v>45229</v>
      </c>
      <c r="K1493" s="43">
        <f t="shared" si="169"/>
        <v>0</v>
      </c>
      <c r="L1493">
        <f t="shared" si="170"/>
        <v>126</v>
      </c>
      <c r="M1493">
        <f>IF($G1493="","",COUNTIF($G$3:$G1493, $G1493))</f>
        <v>1415</v>
      </c>
      <c r="N1493">
        <f t="shared" si="165"/>
        <v>1541</v>
      </c>
      <c r="O1493"/>
      <c r="P1493"/>
      <c r="Q1493"/>
    </row>
    <row r="1494" spans="2:17">
      <c r="B1494" s="30">
        <f>資料貼入!A1494</f>
        <v>45230</v>
      </c>
      <c r="C1494" s="38">
        <f>資料貼入!A1494</f>
        <v>45230</v>
      </c>
      <c r="D1494" s="29">
        <f>資料貼入!B1494</f>
        <v>138008.29999999999</v>
      </c>
      <c r="E1494" s="29" cm="1">
        <f t="array" ref="E1494">MovingDayDD($D$3:D1494)</f>
        <v>-41140.629999998957</v>
      </c>
      <c r="F1494" s="29">
        <f>IF(OR(C1494&gt;總表!$B$30,C1494=0),0,IF(E1494=0,0,1+F1493))</f>
        <v>5</v>
      </c>
      <c r="G1494" s="29">
        <f t="shared" si="166"/>
        <v>0</v>
      </c>
      <c r="H1494" s="42">
        <f t="shared" si="164"/>
        <v>0</v>
      </c>
      <c r="I1494" s="43">
        <f t="shared" si="167"/>
        <v>0</v>
      </c>
      <c r="J1494" s="42">
        <f t="shared" si="168"/>
        <v>45230</v>
      </c>
      <c r="K1494" s="43">
        <f t="shared" si="169"/>
        <v>0</v>
      </c>
      <c r="L1494">
        <f t="shared" si="170"/>
        <v>126</v>
      </c>
      <c r="M1494">
        <f>IF($G1494="","",COUNTIF($G$3:$G1494, $G1494))</f>
        <v>1416</v>
      </c>
      <c r="N1494">
        <f t="shared" si="165"/>
        <v>1542</v>
      </c>
      <c r="O1494"/>
      <c r="P1494"/>
      <c r="Q1494"/>
    </row>
    <row r="1495" spans="2:17">
      <c r="B1495" s="30">
        <f>資料貼入!A1495</f>
        <v>45231</v>
      </c>
      <c r="C1495" s="38">
        <f>資料貼入!A1495</f>
        <v>45231</v>
      </c>
      <c r="D1495" s="29">
        <f>資料貼入!B1495</f>
        <v>-55365.279999999999</v>
      </c>
      <c r="E1495" s="29" cm="1">
        <f t="array" ref="E1495">MovingDayDD($D$3:D1495)</f>
        <v>-96505.909999998286</v>
      </c>
      <c r="F1495" s="29">
        <f>IF(OR(C1495&gt;總表!$B$30,C1495=0),0,IF(E1495=0,0,1+F1494))</f>
        <v>6</v>
      </c>
      <c r="G1495" s="29">
        <f t="shared" si="166"/>
        <v>0</v>
      </c>
      <c r="H1495" s="42">
        <f t="shared" si="164"/>
        <v>0</v>
      </c>
      <c r="I1495" s="43">
        <f t="shared" si="167"/>
        <v>0</v>
      </c>
      <c r="J1495" s="42">
        <f t="shared" si="168"/>
        <v>45231</v>
      </c>
      <c r="K1495" s="43">
        <f t="shared" si="169"/>
        <v>0</v>
      </c>
      <c r="L1495">
        <f t="shared" si="170"/>
        <v>126</v>
      </c>
      <c r="M1495">
        <f>IF($G1495="","",COUNTIF($G$3:$G1495, $G1495))</f>
        <v>1417</v>
      </c>
      <c r="N1495">
        <f t="shared" si="165"/>
        <v>1543</v>
      </c>
      <c r="O1495"/>
      <c r="P1495"/>
      <c r="Q1495"/>
    </row>
    <row r="1496" spans="2:17">
      <c r="B1496" s="30">
        <f>資料貼入!A1496</f>
        <v>45232</v>
      </c>
      <c r="C1496" s="38">
        <f>資料貼入!A1496</f>
        <v>45232</v>
      </c>
      <c r="D1496" s="29">
        <f>資料貼入!B1496</f>
        <v>42646.66</v>
      </c>
      <c r="E1496" s="29" cm="1">
        <f t="array" ref="E1496">MovingDayDD($D$3:D1496)</f>
        <v>-53859.249999998137</v>
      </c>
      <c r="F1496" s="29">
        <f>IF(OR(C1496&gt;總表!$B$30,C1496=0),0,IF(E1496=0,0,1+F1495))</f>
        <v>7</v>
      </c>
      <c r="G1496" s="29">
        <f t="shared" si="166"/>
        <v>7</v>
      </c>
      <c r="H1496" s="42">
        <f t="shared" si="164"/>
        <v>0</v>
      </c>
      <c r="I1496" s="43">
        <f t="shared" si="167"/>
        <v>7</v>
      </c>
      <c r="J1496" s="42">
        <f t="shared" si="168"/>
        <v>45232</v>
      </c>
      <c r="K1496" s="43">
        <f t="shared" si="169"/>
        <v>7</v>
      </c>
      <c r="L1496">
        <f t="shared" si="170"/>
        <v>52</v>
      </c>
      <c r="M1496">
        <f>IF($G1496="","",COUNTIF($G$3:$G1496, $G1496))</f>
        <v>3</v>
      </c>
      <c r="N1496">
        <f t="shared" si="165"/>
        <v>55</v>
      </c>
      <c r="O1496"/>
      <c r="P1496"/>
      <c r="Q1496"/>
    </row>
    <row r="1497" spans="2:17">
      <c r="B1497" s="30">
        <f>資料貼入!A1497</f>
        <v>45233</v>
      </c>
      <c r="C1497" s="38">
        <f>資料貼入!A1497</f>
        <v>45233</v>
      </c>
      <c r="D1497" s="29">
        <f>資料貼入!B1497</f>
        <v>150416.44</v>
      </c>
      <c r="E1497" s="29" cm="1">
        <f t="array" ref="E1497">MovingDayDD($D$3:D1497)</f>
        <v>0</v>
      </c>
      <c r="F1497" s="29">
        <f>IF(OR(C1497&gt;總表!$B$30,C1497=0),0,IF(E1497=0,0,1+F1496))</f>
        <v>0</v>
      </c>
      <c r="G1497" s="29">
        <f t="shared" si="166"/>
        <v>0</v>
      </c>
      <c r="H1497" s="42">
        <f t="shared" si="164"/>
        <v>0</v>
      </c>
      <c r="I1497" s="43">
        <f t="shared" si="167"/>
        <v>0</v>
      </c>
      <c r="J1497" s="42">
        <f t="shared" si="168"/>
        <v>0</v>
      </c>
      <c r="K1497" s="43">
        <f t="shared" si="169"/>
        <v>0</v>
      </c>
      <c r="L1497">
        <f t="shared" si="170"/>
        <v>126</v>
      </c>
      <c r="M1497">
        <f>IF($G1497="","",COUNTIF($G$3:$G1497, $G1497))</f>
        <v>1418</v>
      </c>
      <c r="N1497">
        <f t="shared" si="165"/>
        <v>1544</v>
      </c>
      <c r="O1497"/>
      <c r="P1497"/>
      <c r="Q1497"/>
    </row>
    <row r="1498" spans="2:17">
      <c r="B1498" s="30">
        <f>資料貼入!A1498</f>
        <v>45234</v>
      </c>
      <c r="C1498" s="38">
        <f>資料貼入!A1498</f>
        <v>45234</v>
      </c>
      <c r="D1498" s="29">
        <f>資料貼入!B1498</f>
        <v>0</v>
      </c>
      <c r="E1498" s="29" cm="1">
        <f t="array" ref="E1498">MovingDayDD($D$3:D1498)</f>
        <v>0</v>
      </c>
      <c r="F1498" s="29">
        <f>IF(OR(C1498&gt;總表!$B$30,C1498=0),0,IF(E1498=0,0,1+F1497))</f>
        <v>0</v>
      </c>
      <c r="G1498" s="29">
        <f t="shared" si="166"/>
        <v>0</v>
      </c>
      <c r="H1498" s="42">
        <f t="shared" si="164"/>
        <v>0</v>
      </c>
      <c r="I1498" s="43">
        <f t="shared" si="167"/>
        <v>0</v>
      </c>
      <c r="J1498" s="42">
        <f t="shared" si="168"/>
        <v>0</v>
      </c>
      <c r="K1498" s="43">
        <f t="shared" si="169"/>
        <v>0</v>
      </c>
      <c r="L1498">
        <f t="shared" si="170"/>
        <v>126</v>
      </c>
      <c r="M1498">
        <f>IF($G1498="","",COUNTIF($G$3:$G1498, $G1498))</f>
        <v>1419</v>
      </c>
      <c r="N1498">
        <f t="shared" si="165"/>
        <v>1545</v>
      </c>
      <c r="O1498"/>
      <c r="P1498"/>
      <c r="Q1498"/>
    </row>
    <row r="1499" spans="2:17">
      <c r="B1499" s="30">
        <f>資料貼入!A1499</f>
        <v>45235</v>
      </c>
      <c r="C1499" s="38">
        <f>資料貼入!A1499</f>
        <v>45235</v>
      </c>
      <c r="D1499" s="29">
        <f>資料貼入!B1499</f>
        <v>0</v>
      </c>
      <c r="E1499" s="29" cm="1">
        <f t="array" ref="E1499">MovingDayDD($D$3:D1499)</f>
        <v>0</v>
      </c>
      <c r="F1499" s="29">
        <f>IF(OR(C1499&gt;總表!$B$30,C1499=0),0,IF(E1499=0,0,1+F1498))</f>
        <v>0</v>
      </c>
      <c r="G1499" s="29">
        <f t="shared" si="166"/>
        <v>0</v>
      </c>
      <c r="H1499" s="42">
        <f t="shared" si="164"/>
        <v>0</v>
      </c>
      <c r="I1499" s="43">
        <f t="shared" si="167"/>
        <v>0</v>
      </c>
      <c r="J1499" s="42">
        <f t="shared" si="168"/>
        <v>0</v>
      </c>
      <c r="K1499" s="43">
        <f t="shared" si="169"/>
        <v>0</v>
      </c>
      <c r="L1499">
        <f t="shared" si="170"/>
        <v>126</v>
      </c>
      <c r="M1499">
        <f>IF($G1499="","",COUNTIF($G$3:$G1499, $G1499))</f>
        <v>1420</v>
      </c>
      <c r="N1499">
        <f t="shared" si="165"/>
        <v>1546</v>
      </c>
      <c r="O1499"/>
      <c r="P1499"/>
      <c r="Q1499"/>
    </row>
    <row r="1500" spans="2:17">
      <c r="B1500" s="30">
        <f>資料貼入!A1500</f>
        <v>45236</v>
      </c>
      <c r="C1500" s="38">
        <f>資料貼入!A1500</f>
        <v>45236</v>
      </c>
      <c r="D1500" s="29">
        <f>資料貼入!B1500</f>
        <v>139299.72</v>
      </c>
      <c r="E1500" s="29" cm="1">
        <f t="array" ref="E1500">MovingDayDD($D$3:D1500)</f>
        <v>0</v>
      </c>
      <c r="F1500" s="29">
        <f>IF(OR(C1500&gt;總表!$B$30,C1500=0),0,IF(E1500=0,0,1+F1499))</f>
        <v>0</v>
      </c>
      <c r="G1500" s="29">
        <f t="shared" si="166"/>
        <v>0</v>
      </c>
      <c r="H1500" s="42">
        <f t="shared" si="164"/>
        <v>0</v>
      </c>
      <c r="I1500" s="43">
        <f t="shared" si="167"/>
        <v>0</v>
      </c>
      <c r="J1500" s="42">
        <f t="shared" si="168"/>
        <v>0</v>
      </c>
      <c r="K1500" s="43">
        <f t="shared" si="169"/>
        <v>0</v>
      </c>
      <c r="L1500">
        <f t="shared" si="170"/>
        <v>126</v>
      </c>
      <c r="M1500">
        <f>IF($G1500="","",COUNTIF($G$3:$G1500, $G1500))</f>
        <v>1421</v>
      </c>
      <c r="N1500">
        <f t="shared" si="165"/>
        <v>1547</v>
      </c>
      <c r="O1500"/>
      <c r="P1500"/>
      <c r="Q1500"/>
    </row>
    <row r="1501" spans="2:17">
      <c r="B1501" s="30">
        <f>資料貼入!A1501</f>
        <v>45237</v>
      </c>
      <c r="C1501" s="38">
        <f>資料貼入!A1501</f>
        <v>45237</v>
      </c>
      <c r="D1501" s="29">
        <f>資料貼入!B1501</f>
        <v>-11298.619999999999</v>
      </c>
      <c r="E1501" s="29" cm="1">
        <f t="array" ref="E1501">MovingDayDD($D$3:D1501)</f>
        <v>-11298.61999999918</v>
      </c>
      <c r="F1501" s="29">
        <f>IF(OR(C1501&gt;總表!$B$30,C1501=0),0,IF(E1501=0,0,1+F1500))</f>
        <v>1</v>
      </c>
      <c r="G1501" s="29">
        <f t="shared" si="166"/>
        <v>0</v>
      </c>
      <c r="H1501" s="42">
        <f t="shared" si="164"/>
        <v>0</v>
      </c>
      <c r="I1501" s="43">
        <f t="shared" si="167"/>
        <v>0</v>
      </c>
      <c r="J1501" s="42">
        <f t="shared" si="168"/>
        <v>45237</v>
      </c>
      <c r="K1501" s="43">
        <f t="shared" si="169"/>
        <v>0</v>
      </c>
      <c r="L1501">
        <f t="shared" si="170"/>
        <v>126</v>
      </c>
      <c r="M1501">
        <f>IF($G1501="","",COUNTIF($G$3:$G1501, $G1501))</f>
        <v>1422</v>
      </c>
      <c r="N1501">
        <f t="shared" si="165"/>
        <v>1548</v>
      </c>
      <c r="O1501"/>
      <c r="P1501"/>
      <c r="Q1501"/>
    </row>
    <row r="1502" spans="2:17">
      <c r="B1502" s="30">
        <f>資料貼入!A1502</f>
        <v>45238</v>
      </c>
      <c r="C1502" s="38">
        <f>資料貼入!A1502</f>
        <v>45238</v>
      </c>
      <c r="D1502" s="29">
        <f>資料貼入!B1502</f>
        <v>-3911.3899999999985</v>
      </c>
      <c r="E1502" s="29" cm="1">
        <f t="array" ref="E1502">MovingDayDD($D$3:D1502)</f>
        <v>-15210.009999999776</v>
      </c>
      <c r="F1502" s="29">
        <f>IF(OR(C1502&gt;總表!$B$30,C1502=0),0,IF(E1502=0,0,1+F1501))</f>
        <v>2</v>
      </c>
      <c r="G1502" s="29">
        <f t="shared" si="166"/>
        <v>0</v>
      </c>
      <c r="H1502" s="42">
        <f t="shared" si="164"/>
        <v>0</v>
      </c>
      <c r="I1502" s="43">
        <f t="shared" si="167"/>
        <v>0</v>
      </c>
      <c r="J1502" s="42">
        <f t="shared" si="168"/>
        <v>45238</v>
      </c>
      <c r="K1502" s="43">
        <f t="shared" si="169"/>
        <v>0</v>
      </c>
      <c r="L1502">
        <f t="shared" si="170"/>
        <v>126</v>
      </c>
      <c r="M1502">
        <f>IF($G1502="","",COUNTIF($G$3:$G1502, $G1502))</f>
        <v>1423</v>
      </c>
      <c r="N1502">
        <f t="shared" si="165"/>
        <v>1549</v>
      </c>
      <c r="O1502"/>
      <c r="P1502"/>
      <c r="Q1502"/>
    </row>
    <row r="1503" spans="2:17">
      <c r="B1503" s="30">
        <f>資料貼入!A1503</f>
        <v>45239</v>
      </c>
      <c r="C1503" s="38">
        <f>資料貼入!A1503</f>
        <v>45239</v>
      </c>
      <c r="D1503" s="29">
        <f>資料貼入!B1503</f>
        <v>-60321.05</v>
      </c>
      <c r="E1503" s="29" cm="1">
        <f t="array" ref="E1503">MovingDayDD($D$3:D1503)</f>
        <v>-75531.060000000522</v>
      </c>
      <c r="F1503" s="29">
        <f>IF(OR(C1503&gt;總表!$B$30,C1503=0),0,IF(E1503=0,0,1+F1502))</f>
        <v>3</v>
      </c>
      <c r="G1503" s="29">
        <f t="shared" si="166"/>
        <v>0</v>
      </c>
      <c r="H1503" s="42">
        <f t="shared" si="164"/>
        <v>0</v>
      </c>
      <c r="I1503" s="43">
        <f t="shared" si="167"/>
        <v>0</v>
      </c>
      <c r="J1503" s="42">
        <f t="shared" si="168"/>
        <v>45239</v>
      </c>
      <c r="K1503" s="43">
        <f t="shared" si="169"/>
        <v>0</v>
      </c>
      <c r="L1503">
        <f t="shared" si="170"/>
        <v>126</v>
      </c>
      <c r="M1503">
        <f>IF($G1503="","",COUNTIF($G$3:$G1503, $G1503))</f>
        <v>1424</v>
      </c>
      <c r="N1503">
        <f t="shared" si="165"/>
        <v>1550</v>
      </c>
      <c r="O1503"/>
      <c r="P1503"/>
      <c r="Q1503"/>
    </row>
    <row r="1504" spans="2:17">
      <c r="B1504" s="30">
        <f>資料貼入!A1504</f>
        <v>45240</v>
      </c>
      <c r="C1504" s="38">
        <f>資料貼入!A1504</f>
        <v>45240</v>
      </c>
      <c r="D1504" s="29">
        <f>資料貼入!B1504</f>
        <v>-55014.36</v>
      </c>
      <c r="E1504" s="29" cm="1">
        <f t="array" ref="E1504">MovingDayDD($D$3:D1504)</f>
        <v>-130545.41999999993</v>
      </c>
      <c r="F1504" s="29">
        <f>IF(OR(C1504&gt;總表!$B$30,C1504=0),0,IF(E1504=0,0,1+F1503))</f>
        <v>4</v>
      </c>
      <c r="G1504" s="29">
        <f t="shared" si="166"/>
        <v>0</v>
      </c>
      <c r="H1504" s="42">
        <f t="shared" si="164"/>
        <v>0</v>
      </c>
      <c r="I1504" s="43">
        <f t="shared" si="167"/>
        <v>0</v>
      </c>
      <c r="J1504" s="42">
        <f t="shared" si="168"/>
        <v>45240</v>
      </c>
      <c r="K1504" s="43">
        <f t="shared" si="169"/>
        <v>0</v>
      </c>
      <c r="L1504">
        <f t="shared" si="170"/>
        <v>126</v>
      </c>
      <c r="M1504">
        <f>IF($G1504="","",COUNTIF($G$3:$G1504, $G1504))</f>
        <v>1425</v>
      </c>
      <c r="N1504">
        <f t="shared" si="165"/>
        <v>1551</v>
      </c>
      <c r="O1504"/>
      <c r="P1504"/>
      <c r="Q1504"/>
    </row>
    <row r="1505" spans="2:17">
      <c r="B1505" s="30">
        <f>資料貼入!A1505</f>
        <v>45241</v>
      </c>
      <c r="C1505" s="38">
        <f>資料貼入!A1505</f>
        <v>45241</v>
      </c>
      <c r="D1505" s="29">
        <f>資料貼入!B1505</f>
        <v>0</v>
      </c>
      <c r="E1505" s="29" cm="1">
        <f t="array" ref="E1505">MovingDayDD($D$3:D1505)</f>
        <v>-130545.41999999993</v>
      </c>
      <c r="F1505" s="29">
        <f>IF(OR(C1505&gt;總表!$B$30,C1505=0),0,IF(E1505=0,0,1+F1504))</f>
        <v>5</v>
      </c>
      <c r="G1505" s="29">
        <f t="shared" si="166"/>
        <v>0</v>
      </c>
      <c r="H1505" s="42">
        <f t="shared" si="164"/>
        <v>0</v>
      </c>
      <c r="I1505" s="43">
        <f t="shared" si="167"/>
        <v>0</v>
      </c>
      <c r="J1505" s="42">
        <f t="shared" si="168"/>
        <v>45241</v>
      </c>
      <c r="K1505" s="43">
        <f t="shared" si="169"/>
        <v>0</v>
      </c>
      <c r="L1505">
        <f t="shared" si="170"/>
        <v>126</v>
      </c>
      <c r="M1505">
        <f>IF($G1505="","",COUNTIF($G$3:$G1505, $G1505))</f>
        <v>1426</v>
      </c>
      <c r="N1505">
        <f t="shared" si="165"/>
        <v>1552</v>
      </c>
      <c r="O1505"/>
      <c r="P1505"/>
      <c r="Q1505"/>
    </row>
    <row r="1506" spans="2:17">
      <c r="B1506" s="30">
        <f>資料貼入!A1506</f>
        <v>45242</v>
      </c>
      <c r="C1506" s="38">
        <f>資料貼入!A1506</f>
        <v>45242</v>
      </c>
      <c r="D1506" s="29">
        <f>資料貼入!B1506</f>
        <v>0</v>
      </c>
      <c r="E1506" s="29" cm="1">
        <f t="array" ref="E1506">MovingDayDD($D$3:D1506)</f>
        <v>-130545.41999999993</v>
      </c>
      <c r="F1506" s="29">
        <f>IF(OR(C1506&gt;總表!$B$30,C1506=0),0,IF(E1506=0,0,1+F1505))</f>
        <v>6</v>
      </c>
      <c r="G1506" s="29">
        <f t="shared" si="166"/>
        <v>0</v>
      </c>
      <c r="H1506" s="42">
        <f t="shared" si="164"/>
        <v>0</v>
      </c>
      <c r="I1506" s="43">
        <f t="shared" si="167"/>
        <v>0</v>
      </c>
      <c r="J1506" s="42">
        <f t="shared" si="168"/>
        <v>45242</v>
      </c>
      <c r="K1506" s="43">
        <f t="shared" si="169"/>
        <v>0</v>
      </c>
      <c r="L1506">
        <f t="shared" si="170"/>
        <v>126</v>
      </c>
      <c r="M1506">
        <f>IF($G1506="","",COUNTIF($G$3:$G1506, $G1506))</f>
        <v>1427</v>
      </c>
      <c r="N1506">
        <f t="shared" si="165"/>
        <v>1553</v>
      </c>
      <c r="O1506"/>
      <c r="P1506"/>
      <c r="Q1506"/>
    </row>
    <row r="1507" spans="2:17">
      <c r="B1507" s="30">
        <f>資料貼入!A1507</f>
        <v>45243</v>
      </c>
      <c r="C1507" s="38">
        <f>資料貼入!A1507</f>
        <v>45243</v>
      </c>
      <c r="D1507" s="29">
        <f>資料貼入!B1507</f>
        <v>67056.91</v>
      </c>
      <c r="E1507" s="29" cm="1">
        <f t="array" ref="E1507">MovingDayDD($D$3:D1507)</f>
        <v>-63488.509999999776</v>
      </c>
      <c r="F1507" s="29">
        <f>IF(OR(C1507&gt;總表!$B$30,C1507=0),0,IF(E1507=0,0,1+F1506))</f>
        <v>7</v>
      </c>
      <c r="G1507" s="29">
        <f t="shared" si="166"/>
        <v>0</v>
      </c>
      <c r="H1507" s="42">
        <f t="shared" si="164"/>
        <v>0</v>
      </c>
      <c r="I1507" s="43">
        <f t="shared" si="167"/>
        <v>0</v>
      </c>
      <c r="J1507" s="42">
        <f t="shared" si="168"/>
        <v>45243</v>
      </c>
      <c r="K1507" s="43">
        <f t="shared" si="169"/>
        <v>0</v>
      </c>
      <c r="L1507">
        <f t="shared" si="170"/>
        <v>126</v>
      </c>
      <c r="M1507">
        <f>IF($G1507="","",COUNTIF($G$3:$G1507, $G1507))</f>
        <v>1428</v>
      </c>
      <c r="N1507">
        <f t="shared" si="165"/>
        <v>1554</v>
      </c>
      <c r="O1507"/>
      <c r="P1507"/>
      <c r="Q1507"/>
    </row>
    <row r="1508" spans="2:17">
      <c r="B1508" s="30">
        <f>資料貼入!A1508</f>
        <v>45244</v>
      </c>
      <c r="C1508" s="38">
        <f>資料貼入!A1508</f>
        <v>45244</v>
      </c>
      <c r="D1508" s="29">
        <f>資料貼入!B1508</f>
        <v>8317.85</v>
      </c>
      <c r="E1508" s="29" cm="1">
        <f t="array" ref="E1508">MovingDayDD($D$3:D1508)</f>
        <v>-55170.660000000149</v>
      </c>
      <c r="F1508" s="29">
        <f>IF(OR(C1508&gt;總表!$B$30,C1508=0),0,IF(E1508=0,0,1+F1507))</f>
        <v>8</v>
      </c>
      <c r="G1508" s="29">
        <f t="shared" si="166"/>
        <v>8</v>
      </c>
      <c r="H1508" s="42">
        <f t="shared" si="164"/>
        <v>0</v>
      </c>
      <c r="I1508" s="43">
        <f t="shared" si="167"/>
        <v>8</v>
      </c>
      <c r="J1508" s="42">
        <f t="shared" si="168"/>
        <v>45244</v>
      </c>
      <c r="K1508" s="43">
        <f t="shared" si="169"/>
        <v>8</v>
      </c>
      <c r="L1508">
        <f t="shared" si="170"/>
        <v>51</v>
      </c>
      <c r="M1508">
        <f>IF($G1508="","",COUNTIF($G$3:$G1508, $G1508))</f>
        <v>1</v>
      </c>
      <c r="N1508">
        <f t="shared" si="165"/>
        <v>52</v>
      </c>
      <c r="O1508"/>
      <c r="P1508"/>
      <c r="Q1508"/>
    </row>
    <row r="1509" spans="2:17">
      <c r="B1509" s="30">
        <f>資料貼入!A1509</f>
        <v>45245</v>
      </c>
      <c r="C1509" s="38">
        <f>資料貼入!A1509</f>
        <v>45245</v>
      </c>
      <c r="D1509" s="29">
        <f>資料貼入!B1509</f>
        <v>140662.29</v>
      </c>
      <c r="E1509" s="29" cm="1">
        <f t="array" ref="E1509">MovingDayDD($D$3:D1509)</f>
        <v>0</v>
      </c>
      <c r="F1509" s="29">
        <f>IF(OR(C1509&gt;總表!$B$30,C1509=0),0,IF(E1509=0,0,1+F1508))</f>
        <v>0</v>
      </c>
      <c r="G1509" s="29">
        <f t="shared" si="166"/>
        <v>0</v>
      </c>
      <c r="H1509" s="42">
        <f t="shared" si="164"/>
        <v>0</v>
      </c>
      <c r="I1509" s="43">
        <f t="shared" si="167"/>
        <v>0</v>
      </c>
      <c r="J1509" s="42">
        <f t="shared" si="168"/>
        <v>0</v>
      </c>
      <c r="K1509" s="43">
        <f t="shared" si="169"/>
        <v>0</v>
      </c>
      <c r="L1509">
        <f t="shared" si="170"/>
        <v>126</v>
      </c>
      <c r="M1509">
        <f>IF($G1509="","",COUNTIF($G$3:$G1509, $G1509))</f>
        <v>1429</v>
      </c>
      <c r="N1509">
        <f t="shared" si="165"/>
        <v>1555</v>
      </c>
      <c r="O1509"/>
      <c r="P1509"/>
      <c r="Q1509"/>
    </row>
    <row r="1510" spans="2:17">
      <c r="B1510" s="30">
        <f>資料貼入!A1510</f>
        <v>45246</v>
      </c>
      <c r="C1510" s="38">
        <f>資料貼入!A1510</f>
        <v>45246</v>
      </c>
      <c r="D1510" s="29">
        <f>資料貼入!B1510</f>
        <v>-8545.0299999999988</v>
      </c>
      <c r="E1510" s="29" cm="1">
        <f t="array" ref="E1510">MovingDayDD($D$3:D1510)</f>
        <v>-8545.0299999993294</v>
      </c>
      <c r="F1510" s="29">
        <f>IF(OR(C1510&gt;總表!$B$30,C1510=0),0,IF(E1510=0,0,1+F1509))</f>
        <v>1</v>
      </c>
      <c r="G1510" s="29">
        <f t="shared" si="166"/>
        <v>0</v>
      </c>
      <c r="H1510" s="42">
        <f t="shared" si="164"/>
        <v>0</v>
      </c>
      <c r="I1510" s="43">
        <f t="shared" si="167"/>
        <v>0</v>
      </c>
      <c r="J1510" s="42">
        <f t="shared" si="168"/>
        <v>45246</v>
      </c>
      <c r="K1510" s="43">
        <f t="shared" si="169"/>
        <v>0</v>
      </c>
      <c r="L1510">
        <f t="shared" si="170"/>
        <v>126</v>
      </c>
      <c r="M1510">
        <f>IF($G1510="","",COUNTIF($G$3:$G1510, $G1510))</f>
        <v>1430</v>
      </c>
      <c r="N1510">
        <f t="shared" si="165"/>
        <v>1556</v>
      </c>
      <c r="O1510"/>
      <c r="P1510"/>
      <c r="Q1510"/>
    </row>
    <row r="1511" spans="2:17">
      <c r="B1511" s="30">
        <f>資料貼入!A1511</f>
        <v>45247</v>
      </c>
      <c r="C1511" s="38">
        <f>資料貼入!A1511</f>
        <v>45247</v>
      </c>
      <c r="D1511" s="29">
        <f>資料貼入!B1511</f>
        <v>-28264.33</v>
      </c>
      <c r="E1511" s="29" cm="1">
        <f t="array" ref="E1511">MovingDayDD($D$3:D1511)</f>
        <v>-36809.359999999404</v>
      </c>
      <c r="F1511" s="29">
        <f>IF(OR(C1511&gt;總表!$B$30,C1511=0),0,IF(E1511=0,0,1+F1510))</f>
        <v>2</v>
      </c>
      <c r="G1511" s="29">
        <f t="shared" si="166"/>
        <v>0</v>
      </c>
      <c r="H1511" s="42">
        <f t="shared" si="164"/>
        <v>0</v>
      </c>
      <c r="I1511" s="43">
        <f t="shared" si="167"/>
        <v>0</v>
      </c>
      <c r="J1511" s="42">
        <f t="shared" si="168"/>
        <v>45247</v>
      </c>
      <c r="K1511" s="43">
        <f t="shared" si="169"/>
        <v>0</v>
      </c>
      <c r="L1511">
        <f t="shared" si="170"/>
        <v>126</v>
      </c>
      <c r="M1511">
        <f>IF($G1511="","",COUNTIF($G$3:$G1511, $G1511))</f>
        <v>1431</v>
      </c>
      <c r="N1511">
        <f t="shared" si="165"/>
        <v>1557</v>
      </c>
      <c r="O1511"/>
      <c r="P1511"/>
      <c r="Q1511"/>
    </row>
    <row r="1512" spans="2:17">
      <c r="B1512" s="30">
        <f>資料貼入!A1512</f>
        <v>45248</v>
      </c>
      <c r="C1512" s="38">
        <f>資料貼入!A1512</f>
        <v>45248</v>
      </c>
      <c r="D1512" s="29">
        <f>資料貼入!B1512</f>
        <v>0</v>
      </c>
      <c r="E1512" s="29" cm="1">
        <f t="array" ref="E1512">MovingDayDD($D$3:D1512)</f>
        <v>-36809.359999999404</v>
      </c>
      <c r="F1512" s="29">
        <f>IF(OR(C1512&gt;總表!$B$30,C1512=0),0,IF(E1512=0,0,1+F1511))</f>
        <v>3</v>
      </c>
      <c r="G1512" s="29">
        <f t="shared" si="166"/>
        <v>0</v>
      </c>
      <c r="H1512" s="42">
        <f t="shared" si="164"/>
        <v>0</v>
      </c>
      <c r="I1512" s="43">
        <f t="shared" si="167"/>
        <v>0</v>
      </c>
      <c r="J1512" s="42">
        <f t="shared" si="168"/>
        <v>45248</v>
      </c>
      <c r="K1512" s="43">
        <f t="shared" si="169"/>
        <v>0</v>
      </c>
      <c r="L1512">
        <f t="shared" si="170"/>
        <v>126</v>
      </c>
      <c r="M1512">
        <f>IF($G1512="","",COUNTIF($G$3:$G1512, $G1512))</f>
        <v>1432</v>
      </c>
      <c r="N1512">
        <f t="shared" si="165"/>
        <v>1558</v>
      </c>
      <c r="O1512"/>
      <c r="P1512"/>
      <c r="Q1512"/>
    </row>
    <row r="1513" spans="2:17">
      <c r="B1513" s="30">
        <f>資料貼入!A1513</f>
        <v>45249</v>
      </c>
      <c r="C1513" s="38">
        <f>資料貼入!A1513</f>
        <v>45249</v>
      </c>
      <c r="D1513" s="29">
        <f>資料貼入!B1513</f>
        <v>0</v>
      </c>
      <c r="E1513" s="29" cm="1">
        <f t="array" ref="E1513">MovingDayDD($D$3:D1513)</f>
        <v>-36809.359999999404</v>
      </c>
      <c r="F1513" s="29">
        <f>IF(OR(C1513&gt;總表!$B$30,C1513=0),0,IF(E1513=0,0,1+F1512))</f>
        <v>4</v>
      </c>
      <c r="G1513" s="29">
        <f t="shared" si="166"/>
        <v>0</v>
      </c>
      <c r="H1513" s="42">
        <f t="shared" si="164"/>
        <v>0</v>
      </c>
      <c r="I1513" s="43">
        <f t="shared" si="167"/>
        <v>0</v>
      </c>
      <c r="J1513" s="42">
        <f t="shared" si="168"/>
        <v>45249</v>
      </c>
      <c r="K1513" s="43">
        <f t="shared" si="169"/>
        <v>0</v>
      </c>
      <c r="L1513">
        <f t="shared" si="170"/>
        <v>126</v>
      </c>
      <c r="M1513">
        <f>IF($G1513="","",COUNTIF($G$3:$G1513, $G1513))</f>
        <v>1433</v>
      </c>
      <c r="N1513">
        <f t="shared" si="165"/>
        <v>1559</v>
      </c>
      <c r="O1513"/>
      <c r="P1513"/>
      <c r="Q1513"/>
    </row>
    <row r="1514" spans="2:17">
      <c r="B1514" s="30">
        <f>資料貼入!A1514</f>
        <v>45250</v>
      </c>
      <c r="C1514" s="38">
        <f>資料貼入!A1514</f>
        <v>45250</v>
      </c>
      <c r="D1514" s="29">
        <f>資料貼入!B1514</f>
        <v>-17382.82</v>
      </c>
      <c r="E1514" s="29" cm="1">
        <f t="array" ref="E1514">MovingDayDD($D$3:D1514)</f>
        <v>-54192.179999999702</v>
      </c>
      <c r="F1514" s="29">
        <f>IF(OR(C1514&gt;總表!$B$30,C1514=0),0,IF(E1514=0,0,1+F1513))</f>
        <v>5</v>
      </c>
      <c r="G1514" s="29">
        <f t="shared" si="166"/>
        <v>5</v>
      </c>
      <c r="H1514" s="42">
        <f t="shared" si="164"/>
        <v>0</v>
      </c>
      <c r="I1514" s="43">
        <f t="shared" si="167"/>
        <v>5</v>
      </c>
      <c r="J1514" s="42">
        <f t="shared" si="168"/>
        <v>45250</v>
      </c>
      <c r="K1514" s="43">
        <f t="shared" si="169"/>
        <v>5</v>
      </c>
      <c r="L1514">
        <f t="shared" si="170"/>
        <v>65</v>
      </c>
      <c r="M1514">
        <f>IF($G1514="","",COUNTIF($G$3:$G1514, $G1514))</f>
        <v>8</v>
      </c>
      <c r="N1514">
        <f t="shared" si="165"/>
        <v>73</v>
      </c>
      <c r="O1514"/>
      <c r="P1514"/>
      <c r="Q1514"/>
    </row>
    <row r="1515" spans="2:17">
      <c r="B1515" s="30">
        <f>資料貼入!A1515</f>
        <v>45251</v>
      </c>
      <c r="C1515" s="38">
        <f>資料貼入!A1515</f>
        <v>45251</v>
      </c>
      <c r="D1515" s="29">
        <f>資料貼入!B1515</f>
        <v>152799.26</v>
      </c>
      <c r="E1515" s="29" cm="1">
        <f t="array" ref="E1515">MovingDayDD($D$3:D1515)</f>
        <v>0</v>
      </c>
      <c r="F1515" s="29">
        <f>IF(OR(C1515&gt;總表!$B$30,C1515=0),0,IF(E1515=0,0,1+F1514))</f>
        <v>0</v>
      </c>
      <c r="G1515" s="29">
        <f t="shared" si="166"/>
        <v>0</v>
      </c>
      <c r="H1515" s="42">
        <f t="shared" si="164"/>
        <v>0</v>
      </c>
      <c r="I1515" s="43">
        <f t="shared" si="167"/>
        <v>0</v>
      </c>
      <c r="J1515" s="42">
        <f t="shared" si="168"/>
        <v>0</v>
      </c>
      <c r="K1515" s="43">
        <f t="shared" si="169"/>
        <v>0</v>
      </c>
      <c r="L1515">
        <f t="shared" si="170"/>
        <v>126</v>
      </c>
      <c r="M1515">
        <f>IF($G1515="","",COUNTIF($G$3:$G1515, $G1515))</f>
        <v>1434</v>
      </c>
      <c r="N1515">
        <f t="shared" si="165"/>
        <v>1560</v>
      </c>
      <c r="O1515"/>
      <c r="P1515"/>
      <c r="Q1515"/>
    </row>
    <row r="1516" spans="2:17">
      <c r="B1516" s="30">
        <f>資料貼入!A1516</f>
        <v>45252</v>
      </c>
      <c r="C1516" s="38">
        <f>資料貼入!A1516</f>
        <v>45252</v>
      </c>
      <c r="D1516" s="29">
        <f>資料貼入!B1516</f>
        <v>-81476.41</v>
      </c>
      <c r="E1516" s="29" cm="1">
        <f t="array" ref="E1516">MovingDayDD($D$3:D1516)</f>
        <v>-81476.410000000149</v>
      </c>
      <c r="F1516" s="29">
        <f>IF(OR(C1516&gt;總表!$B$30,C1516=0),0,IF(E1516=0,0,1+F1515))</f>
        <v>1</v>
      </c>
      <c r="G1516" s="29">
        <f t="shared" si="166"/>
        <v>0</v>
      </c>
      <c r="H1516" s="42">
        <f t="shared" si="164"/>
        <v>0</v>
      </c>
      <c r="I1516" s="43">
        <f t="shared" si="167"/>
        <v>0</v>
      </c>
      <c r="J1516" s="42">
        <f t="shared" si="168"/>
        <v>45252</v>
      </c>
      <c r="K1516" s="43">
        <f t="shared" si="169"/>
        <v>0</v>
      </c>
      <c r="L1516">
        <f t="shared" si="170"/>
        <v>126</v>
      </c>
      <c r="M1516">
        <f>IF($G1516="","",COUNTIF($G$3:$G1516, $G1516))</f>
        <v>1435</v>
      </c>
      <c r="N1516">
        <f t="shared" si="165"/>
        <v>1561</v>
      </c>
      <c r="O1516"/>
      <c r="P1516"/>
      <c r="Q1516"/>
    </row>
    <row r="1517" spans="2:17">
      <c r="B1517" s="30">
        <f>資料貼入!A1517</f>
        <v>45253</v>
      </c>
      <c r="C1517" s="38">
        <f>資料貼入!A1517</f>
        <v>45253</v>
      </c>
      <c r="D1517" s="29">
        <f>資料貼入!B1517</f>
        <v>-30710.28</v>
      </c>
      <c r="E1517" s="29" cm="1">
        <f t="array" ref="E1517">MovingDayDD($D$3:D1517)</f>
        <v>-112186.68999999948</v>
      </c>
      <c r="F1517" s="29">
        <f>IF(OR(C1517&gt;總表!$B$30,C1517=0),0,IF(E1517=0,0,1+F1516))</f>
        <v>2</v>
      </c>
      <c r="G1517" s="29">
        <f t="shared" si="166"/>
        <v>0</v>
      </c>
      <c r="H1517" s="42">
        <f t="shared" si="164"/>
        <v>0</v>
      </c>
      <c r="I1517" s="43">
        <f t="shared" si="167"/>
        <v>0</v>
      </c>
      <c r="J1517" s="42">
        <f t="shared" si="168"/>
        <v>45253</v>
      </c>
      <c r="K1517" s="43">
        <f t="shared" si="169"/>
        <v>0</v>
      </c>
      <c r="L1517">
        <f t="shared" si="170"/>
        <v>126</v>
      </c>
      <c r="M1517">
        <f>IF($G1517="","",COUNTIF($G$3:$G1517, $G1517))</f>
        <v>1436</v>
      </c>
      <c r="N1517">
        <f t="shared" si="165"/>
        <v>1562</v>
      </c>
      <c r="O1517"/>
      <c r="P1517"/>
      <c r="Q1517"/>
    </row>
    <row r="1518" spans="2:17">
      <c r="B1518" s="30">
        <f>資料貼入!A1518</f>
        <v>45254</v>
      </c>
      <c r="C1518" s="38">
        <f>資料貼入!A1518</f>
        <v>45254</v>
      </c>
      <c r="D1518" s="29">
        <f>資料貼入!B1518</f>
        <v>-14320.83</v>
      </c>
      <c r="E1518" s="29" cm="1">
        <f t="array" ref="E1518">MovingDayDD($D$3:D1518)</f>
        <v>-126507.51999999955</v>
      </c>
      <c r="F1518" s="29">
        <f>IF(OR(C1518&gt;總表!$B$30,C1518=0),0,IF(E1518=0,0,1+F1517))</f>
        <v>3</v>
      </c>
      <c r="G1518" s="29">
        <f t="shared" si="166"/>
        <v>0</v>
      </c>
      <c r="H1518" s="42">
        <f t="shared" si="164"/>
        <v>0</v>
      </c>
      <c r="I1518" s="43">
        <f t="shared" si="167"/>
        <v>0</v>
      </c>
      <c r="J1518" s="42">
        <f t="shared" si="168"/>
        <v>45254</v>
      </c>
      <c r="K1518" s="43">
        <f t="shared" si="169"/>
        <v>0</v>
      </c>
      <c r="L1518">
        <f t="shared" si="170"/>
        <v>126</v>
      </c>
      <c r="M1518">
        <f>IF($G1518="","",COUNTIF($G$3:$G1518, $G1518))</f>
        <v>1437</v>
      </c>
      <c r="N1518">
        <f t="shared" si="165"/>
        <v>1563</v>
      </c>
      <c r="O1518"/>
      <c r="P1518"/>
      <c r="Q1518"/>
    </row>
    <row r="1519" spans="2:17">
      <c r="B1519" s="30">
        <f>資料貼入!A1519</f>
        <v>45255</v>
      </c>
      <c r="C1519" s="38">
        <f>資料貼入!A1519</f>
        <v>45255</v>
      </c>
      <c r="D1519" s="29">
        <f>資料貼入!B1519</f>
        <v>0</v>
      </c>
      <c r="E1519" s="29" cm="1">
        <f t="array" ref="E1519">MovingDayDD($D$3:D1519)</f>
        <v>-126507.51999999955</v>
      </c>
      <c r="F1519" s="29">
        <f>IF(OR(C1519&gt;總表!$B$30,C1519=0),0,IF(E1519=0,0,1+F1518))</f>
        <v>4</v>
      </c>
      <c r="G1519" s="29">
        <f t="shared" si="166"/>
        <v>0</v>
      </c>
      <c r="H1519" s="42">
        <f t="shared" si="164"/>
        <v>0</v>
      </c>
      <c r="I1519" s="43">
        <f t="shared" si="167"/>
        <v>0</v>
      </c>
      <c r="J1519" s="42">
        <f t="shared" si="168"/>
        <v>45255</v>
      </c>
      <c r="K1519" s="43">
        <f t="shared" si="169"/>
        <v>0</v>
      </c>
      <c r="L1519">
        <f t="shared" si="170"/>
        <v>126</v>
      </c>
      <c r="M1519">
        <f>IF($G1519="","",COUNTIF($G$3:$G1519, $G1519))</f>
        <v>1438</v>
      </c>
      <c r="N1519">
        <f t="shared" si="165"/>
        <v>1564</v>
      </c>
      <c r="O1519"/>
      <c r="P1519"/>
      <c r="Q1519"/>
    </row>
    <row r="1520" spans="2:17">
      <c r="B1520" s="30">
        <f>資料貼入!A1520</f>
        <v>45256</v>
      </c>
      <c r="C1520" s="38">
        <f>資料貼入!A1520</f>
        <v>45256</v>
      </c>
      <c r="D1520" s="29">
        <f>資料貼入!B1520</f>
        <v>0</v>
      </c>
      <c r="E1520" s="29" cm="1">
        <f t="array" ref="E1520">MovingDayDD($D$3:D1520)</f>
        <v>-126507.51999999955</v>
      </c>
      <c r="F1520" s="29">
        <f>IF(OR(C1520&gt;總表!$B$30,C1520=0),0,IF(E1520=0,0,1+F1519))</f>
        <v>5</v>
      </c>
      <c r="G1520" s="29">
        <f t="shared" si="166"/>
        <v>0</v>
      </c>
      <c r="H1520" s="42">
        <f t="shared" si="164"/>
        <v>0</v>
      </c>
      <c r="I1520" s="43">
        <f t="shared" si="167"/>
        <v>0</v>
      </c>
      <c r="J1520" s="42">
        <f t="shared" si="168"/>
        <v>45256</v>
      </c>
      <c r="K1520" s="43">
        <f t="shared" si="169"/>
        <v>0</v>
      </c>
      <c r="L1520">
        <f t="shared" si="170"/>
        <v>126</v>
      </c>
      <c r="M1520">
        <f>IF($G1520="","",COUNTIF($G$3:$G1520, $G1520))</f>
        <v>1439</v>
      </c>
      <c r="N1520">
        <f t="shared" si="165"/>
        <v>1565</v>
      </c>
      <c r="O1520"/>
      <c r="P1520"/>
      <c r="Q1520"/>
    </row>
    <row r="1521" spans="2:17">
      <c r="B1521" s="30">
        <f>資料貼入!A1521</f>
        <v>45257</v>
      </c>
      <c r="C1521" s="38">
        <f>資料貼入!A1521</f>
        <v>45257</v>
      </c>
      <c r="D1521" s="29">
        <f>資料貼入!B1521</f>
        <v>2714.5399999999991</v>
      </c>
      <c r="E1521" s="29" cm="1">
        <f t="array" ref="E1521">MovingDayDD($D$3:D1521)</f>
        <v>-123792.98000000045</v>
      </c>
      <c r="F1521" s="29">
        <f>IF(OR(C1521&gt;總表!$B$30,C1521=0),0,IF(E1521=0,0,1+F1520))</f>
        <v>6</v>
      </c>
      <c r="G1521" s="29">
        <f t="shared" si="166"/>
        <v>0</v>
      </c>
      <c r="H1521" s="42">
        <f t="shared" si="164"/>
        <v>0</v>
      </c>
      <c r="I1521" s="43">
        <f t="shared" si="167"/>
        <v>0</v>
      </c>
      <c r="J1521" s="42">
        <f t="shared" si="168"/>
        <v>45257</v>
      </c>
      <c r="K1521" s="43">
        <f t="shared" si="169"/>
        <v>0</v>
      </c>
      <c r="L1521">
        <f t="shared" si="170"/>
        <v>126</v>
      </c>
      <c r="M1521">
        <f>IF($G1521="","",COUNTIF($G$3:$G1521, $G1521))</f>
        <v>1440</v>
      </c>
      <c r="N1521">
        <f t="shared" si="165"/>
        <v>1566</v>
      </c>
      <c r="O1521"/>
      <c r="P1521"/>
      <c r="Q1521"/>
    </row>
    <row r="1522" spans="2:17">
      <c r="B1522" s="30">
        <f>資料貼入!A1522</f>
        <v>45258</v>
      </c>
      <c r="C1522" s="38">
        <f>資料貼入!A1522</f>
        <v>45258</v>
      </c>
      <c r="D1522" s="29">
        <f>資料貼入!B1522</f>
        <v>-35275.56</v>
      </c>
      <c r="E1522" s="29" cm="1">
        <f t="array" ref="E1522">MovingDayDD($D$3:D1522)</f>
        <v>-159068.54000000097</v>
      </c>
      <c r="F1522" s="29">
        <f>IF(OR(C1522&gt;總表!$B$30,C1522=0),0,IF(E1522=0,0,1+F1521))</f>
        <v>7</v>
      </c>
      <c r="G1522" s="29">
        <f t="shared" si="166"/>
        <v>0</v>
      </c>
      <c r="H1522" s="42">
        <f t="shared" si="164"/>
        <v>0</v>
      </c>
      <c r="I1522" s="43">
        <f t="shared" si="167"/>
        <v>0</v>
      </c>
      <c r="J1522" s="42">
        <f t="shared" si="168"/>
        <v>45258</v>
      </c>
      <c r="K1522" s="43">
        <f t="shared" si="169"/>
        <v>0</v>
      </c>
      <c r="L1522">
        <f t="shared" si="170"/>
        <v>126</v>
      </c>
      <c r="M1522">
        <f>IF($G1522="","",COUNTIF($G$3:$G1522, $G1522))</f>
        <v>1441</v>
      </c>
      <c r="N1522">
        <f t="shared" si="165"/>
        <v>1567</v>
      </c>
      <c r="O1522"/>
      <c r="P1522"/>
      <c r="Q1522"/>
    </row>
    <row r="1523" spans="2:17">
      <c r="B1523" s="30">
        <f>資料貼入!A1523</f>
        <v>45259</v>
      </c>
      <c r="C1523" s="38">
        <f>資料貼入!A1523</f>
        <v>45259</v>
      </c>
      <c r="D1523" s="29">
        <f>資料貼入!B1523</f>
        <v>-86892.69</v>
      </c>
      <c r="E1523" s="29" cm="1">
        <f t="array" ref="E1523">MovingDayDD($D$3:D1523)</f>
        <v>-245961.23000000045</v>
      </c>
      <c r="F1523" s="29">
        <f>IF(OR(C1523&gt;總表!$B$30,C1523=0),0,IF(E1523=0,0,1+F1522))</f>
        <v>8</v>
      </c>
      <c r="G1523" s="29">
        <f t="shared" si="166"/>
        <v>0</v>
      </c>
      <c r="H1523" s="42">
        <f t="shared" si="164"/>
        <v>0</v>
      </c>
      <c r="I1523" s="43">
        <f t="shared" si="167"/>
        <v>0</v>
      </c>
      <c r="J1523" s="42">
        <f t="shared" si="168"/>
        <v>45259</v>
      </c>
      <c r="K1523" s="43">
        <f t="shared" si="169"/>
        <v>0</v>
      </c>
      <c r="L1523">
        <f t="shared" si="170"/>
        <v>126</v>
      </c>
      <c r="M1523">
        <f>IF($G1523="","",COUNTIF($G$3:$G1523, $G1523))</f>
        <v>1442</v>
      </c>
      <c r="N1523">
        <f t="shared" si="165"/>
        <v>1568</v>
      </c>
      <c r="O1523"/>
      <c r="P1523"/>
      <c r="Q1523"/>
    </row>
    <row r="1524" spans="2:17">
      <c r="B1524" s="30">
        <f>資料貼入!A1524</f>
        <v>45260</v>
      </c>
      <c r="C1524" s="38">
        <f>資料貼入!A1524</f>
        <v>45260</v>
      </c>
      <c r="D1524" s="29">
        <f>資料貼入!B1524</f>
        <v>47471.839999999997</v>
      </c>
      <c r="E1524" s="29" cm="1">
        <f t="array" ref="E1524">MovingDayDD($D$3:D1524)</f>
        <v>-198489.3900000006</v>
      </c>
      <c r="F1524" s="29">
        <f>IF(OR(C1524&gt;總表!$B$30,C1524=0),0,IF(E1524=0,0,1+F1523))</f>
        <v>9</v>
      </c>
      <c r="G1524" s="29">
        <f t="shared" si="166"/>
        <v>0</v>
      </c>
      <c r="H1524" s="42">
        <f t="shared" si="164"/>
        <v>0</v>
      </c>
      <c r="I1524" s="43">
        <f t="shared" si="167"/>
        <v>0</v>
      </c>
      <c r="J1524" s="42">
        <f t="shared" si="168"/>
        <v>45260</v>
      </c>
      <c r="K1524" s="43">
        <f t="shared" si="169"/>
        <v>0</v>
      </c>
      <c r="L1524">
        <f t="shared" si="170"/>
        <v>126</v>
      </c>
      <c r="M1524">
        <f>IF($G1524="","",COUNTIF($G$3:$G1524, $G1524))</f>
        <v>1443</v>
      </c>
      <c r="N1524">
        <f t="shared" si="165"/>
        <v>1569</v>
      </c>
      <c r="O1524"/>
      <c r="P1524"/>
      <c r="Q1524"/>
    </row>
    <row r="1525" spans="2:17">
      <c r="B1525" s="30">
        <f>資料貼入!A1525</f>
        <v>45261</v>
      </c>
      <c r="C1525" s="38">
        <f>資料貼入!A1525</f>
        <v>45261</v>
      </c>
      <c r="D1525" s="29">
        <f>資料貼入!B1525</f>
        <v>-43763.58</v>
      </c>
      <c r="E1525" s="29" cm="1">
        <f t="array" ref="E1525">MovingDayDD($D$3:D1525)</f>
        <v>-242252.97000000067</v>
      </c>
      <c r="F1525" s="29">
        <f>IF(OR(C1525&gt;總表!$B$30,C1525=0),0,IF(E1525=0,0,1+F1524))</f>
        <v>10</v>
      </c>
      <c r="G1525" s="29">
        <f t="shared" si="166"/>
        <v>0</v>
      </c>
      <c r="H1525" s="42">
        <f t="shared" si="164"/>
        <v>0</v>
      </c>
      <c r="I1525" s="43">
        <f t="shared" si="167"/>
        <v>0</v>
      </c>
      <c r="J1525" s="42">
        <f t="shared" si="168"/>
        <v>45261</v>
      </c>
      <c r="K1525" s="43">
        <f t="shared" si="169"/>
        <v>0</v>
      </c>
      <c r="L1525">
        <f t="shared" si="170"/>
        <v>126</v>
      </c>
      <c r="M1525">
        <f>IF($G1525="","",COUNTIF($G$3:$G1525, $G1525))</f>
        <v>1444</v>
      </c>
      <c r="N1525">
        <f t="shared" si="165"/>
        <v>1570</v>
      </c>
      <c r="O1525"/>
      <c r="P1525"/>
      <c r="Q1525"/>
    </row>
    <row r="1526" spans="2:17">
      <c r="B1526" s="30">
        <f>資料貼入!A1526</f>
        <v>45262</v>
      </c>
      <c r="C1526" s="38">
        <f>資料貼入!A1526</f>
        <v>45262</v>
      </c>
      <c r="D1526" s="29">
        <f>資料貼入!B1526</f>
        <v>0</v>
      </c>
      <c r="E1526" s="29" cm="1">
        <f t="array" ref="E1526">MovingDayDD($D$3:D1526)</f>
        <v>-242252.97000000067</v>
      </c>
      <c r="F1526" s="29">
        <f>IF(OR(C1526&gt;總表!$B$30,C1526=0),0,IF(E1526=0,0,1+F1525))</f>
        <v>11</v>
      </c>
      <c r="G1526" s="29">
        <f t="shared" si="166"/>
        <v>0</v>
      </c>
      <c r="H1526" s="42">
        <f t="shared" si="164"/>
        <v>0</v>
      </c>
      <c r="I1526" s="43">
        <f t="shared" si="167"/>
        <v>0</v>
      </c>
      <c r="J1526" s="42">
        <f t="shared" si="168"/>
        <v>45262</v>
      </c>
      <c r="K1526" s="43">
        <f t="shared" si="169"/>
        <v>0</v>
      </c>
      <c r="L1526">
        <f t="shared" si="170"/>
        <v>126</v>
      </c>
      <c r="M1526">
        <f>IF($G1526="","",COUNTIF($G$3:$G1526, $G1526))</f>
        <v>1445</v>
      </c>
      <c r="N1526">
        <f t="shared" si="165"/>
        <v>1571</v>
      </c>
      <c r="O1526"/>
      <c r="P1526"/>
      <c r="Q1526"/>
    </row>
    <row r="1527" spans="2:17">
      <c r="B1527" s="30">
        <f>資料貼入!A1527</f>
        <v>45263</v>
      </c>
      <c r="C1527" s="38">
        <f>資料貼入!A1527</f>
        <v>45263</v>
      </c>
      <c r="D1527" s="29">
        <f>資料貼入!B1527</f>
        <v>0</v>
      </c>
      <c r="E1527" s="29" cm="1">
        <f t="array" ref="E1527">MovingDayDD($D$3:D1527)</f>
        <v>-242252.97000000067</v>
      </c>
      <c r="F1527" s="29">
        <f>IF(OR(C1527&gt;總表!$B$30,C1527=0),0,IF(E1527=0,0,1+F1526))</f>
        <v>12</v>
      </c>
      <c r="G1527" s="29">
        <f t="shared" si="166"/>
        <v>0</v>
      </c>
      <c r="H1527" s="42">
        <f t="shared" si="164"/>
        <v>0</v>
      </c>
      <c r="I1527" s="43">
        <f t="shared" si="167"/>
        <v>0</v>
      </c>
      <c r="J1527" s="42">
        <f t="shared" si="168"/>
        <v>45263</v>
      </c>
      <c r="K1527" s="43">
        <f t="shared" si="169"/>
        <v>0</v>
      </c>
      <c r="L1527">
        <f t="shared" si="170"/>
        <v>126</v>
      </c>
      <c r="M1527">
        <f>IF($G1527="","",COUNTIF($G$3:$G1527, $G1527))</f>
        <v>1446</v>
      </c>
      <c r="N1527">
        <f t="shared" si="165"/>
        <v>1572</v>
      </c>
      <c r="O1527"/>
      <c r="P1527"/>
      <c r="Q1527"/>
    </row>
    <row r="1528" spans="2:17">
      <c r="B1528" s="30">
        <f>資料貼入!A1528</f>
        <v>45264</v>
      </c>
      <c r="C1528" s="38">
        <f>資料貼入!A1528</f>
        <v>45264</v>
      </c>
      <c r="D1528" s="29">
        <f>資料貼入!B1528</f>
        <v>-58548.689999999995</v>
      </c>
      <c r="E1528" s="29" cm="1">
        <f t="array" ref="E1528">MovingDayDD($D$3:D1528)</f>
        <v>-300801.66000000015</v>
      </c>
      <c r="F1528" s="29">
        <f>IF(OR(C1528&gt;總表!$B$30,C1528=0),0,IF(E1528=0,0,1+F1527))</f>
        <v>13</v>
      </c>
      <c r="G1528" s="29">
        <f t="shared" si="166"/>
        <v>0</v>
      </c>
      <c r="H1528" s="42">
        <f t="shared" si="164"/>
        <v>0</v>
      </c>
      <c r="I1528" s="43">
        <f t="shared" si="167"/>
        <v>0</v>
      </c>
      <c r="J1528" s="42">
        <f t="shared" si="168"/>
        <v>45264</v>
      </c>
      <c r="K1528" s="43">
        <f t="shared" si="169"/>
        <v>0</v>
      </c>
      <c r="L1528">
        <f t="shared" si="170"/>
        <v>126</v>
      </c>
      <c r="M1528">
        <f>IF($G1528="","",COUNTIF($G$3:$G1528, $G1528))</f>
        <v>1447</v>
      </c>
      <c r="N1528">
        <f t="shared" si="165"/>
        <v>1573</v>
      </c>
      <c r="O1528"/>
      <c r="P1528"/>
      <c r="Q1528"/>
    </row>
    <row r="1529" spans="2:17">
      <c r="B1529" s="30">
        <f>資料貼入!A1529</f>
        <v>45265</v>
      </c>
      <c r="C1529" s="38">
        <f>資料貼入!A1529</f>
        <v>45265</v>
      </c>
      <c r="D1529" s="29">
        <f>資料貼入!B1529</f>
        <v>-104262.59</v>
      </c>
      <c r="E1529" s="29" cm="1">
        <f t="array" ref="E1529">MovingDayDD($D$3:D1529)</f>
        <v>-405064.25</v>
      </c>
      <c r="F1529" s="29">
        <f>IF(OR(C1529&gt;總表!$B$30,C1529=0),0,IF(E1529=0,0,1+F1528))</f>
        <v>14</v>
      </c>
      <c r="G1529" s="29">
        <f t="shared" si="166"/>
        <v>0</v>
      </c>
      <c r="H1529" s="42">
        <f t="shared" si="164"/>
        <v>0</v>
      </c>
      <c r="I1529" s="43">
        <f t="shared" si="167"/>
        <v>0</v>
      </c>
      <c r="J1529" s="42">
        <f t="shared" si="168"/>
        <v>45265</v>
      </c>
      <c r="K1529" s="43">
        <f t="shared" si="169"/>
        <v>0</v>
      </c>
      <c r="L1529">
        <f t="shared" si="170"/>
        <v>126</v>
      </c>
      <c r="M1529">
        <f>IF($G1529="","",COUNTIF($G$3:$G1529, $G1529))</f>
        <v>1448</v>
      </c>
      <c r="N1529">
        <f t="shared" si="165"/>
        <v>1574</v>
      </c>
      <c r="O1529"/>
      <c r="P1529"/>
      <c r="Q1529"/>
    </row>
    <row r="1530" spans="2:17">
      <c r="B1530" s="30">
        <f>資料貼入!A1530</f>
        <v>45266</v>
      </c>
      <c r="C1530" s="38">
        <f>資料貼入!A1530</f>
        <v>45266</v>
      </c>
      <c r="D1530" s="29">
        <f>資料貼入!B1530</f>
        <v>-29375.559999999998</v>
      </c>
      <c r="E1530" s="29" cm="1">
        <f t="array" ref="E1530">MovingDayDD($D$3:D1530)</f>
        <v>-434439.81000000052</v>
      </c>
      <c r="F1530" s="29">
        <f>IF(OR(C1530&gt;總表!$B$30,C1530=0),0,IF(E1530=0,0,1+F1529))</f>
        <v>15</v>
      </c>
      <c r="G1530" s="29">
        <f t="shared" si="166"/>
        <v>0</v>
      </c>
      <c r="H1530" s="42">
        <f t="shared" si="164"/>
        <v>0</v>
      </c>
      <c r="I1530" s="43">
        <f t="shared" si="167"/>
        <v>0</v>
      </c>
      <c r="J1530" s="42">
        <f t="shared" si="168"/>
        <v>45266</v>
      </c>
      <c r="K1530" s="43">
        <f t="shared" si="169"/>
        <v>0</v>
      </c>
      <c r="L1530">
        <f t="shared" si="170"/>
        <v>126</v>
      </c>
      <c r="M1530">
        <f>IF($G1530="","",COUNTIF($G$3:$G1530, $G1530))</f>
        <v>1449</v>
      </c>
      <c r="N1530">
        <f t="shared" si="165"/>
        <v>1575</v>
      </c>
      <c r="O1530"/>
      <c r="P1530"/>
      <c r="Q1530"/>
    </row>
    <row r="1531" spans="2:17">
      <c r="B1531" s="30">
        <f>資料貼入!A1531</f>
        <v>45267</v>
      </c>
      <c r="C1531" s="38">
        <f>資料貼入!A1531</f>
        <v>45267</v>
      </c>
      <c r="D1531" s="29">
        <f>資料貼入!B1531</f>
        <v>-26999.329999999994</v>
      </c>
      <c r="E1531" s="29" cm="1">
        <f t="array" ref="E1531">MovingDayDD($D$3:D1531)</f>
        <v>-461439.1400000006</v>
      </c>
      <c r="F1531" s="29">
        <f>IF(OR(C1531&gt;總表!$B$30,C1531=0),0,IF(E1531=0,0,1+F1530))</f>
        <v>16</v>
      </c>
      <c r="G1531" s="29">
        <f t="shared" si="166"/>
        <v>0</v>
      </c>
      <c r="H1531" s="42">
        <f t="shared" si="164"/>
        <v>0</v>
      </c>
      <c r="I1531" s="43">
        <f t="shared" si="167"/>
        <v>0</v>
      </c>
      <c r="J1531" s="42">
        <f t="shared" si="168"/>
        <v>45267</v>
      </c>
      <c r="K1531" s="43">
        <f t="shared" si="169"/>
        <v>0</v>
      </c>
      <c r="L1531">
        <f t="shared" si="170"/>
        <v>126</v>
      </c>
      <c r="M1531">
        <f>IF($G1531="","",COUNTIF($G$3:$G1531, $G1531))</f>
        <v>1450</v>
      </c>
      <c r="N1531">
        <f t="shared" si="165"/>
        <v>1576</v>
      </c>
      <c r="O1531"/>
      <c r="P1531"/>
      <c r="Q1531"/>
    </row>
    <row r="1532" spans="2:17">
      <c r="B1532" s="30">
        <f>資料貼入!A1532</f>
        <v>45268</v>
      </c>
      <c r="C1532" s="38">
        <f>資料貼入!A1532</f>
        <v>45268</v>
      </c>
      <c r="D1532" s="29">
        <f>資料貼入!B1532</f>
        <v>-61149.899999999994</v>
      </c>
      <c r="E1532" s="29" cm="1">
        <f t="array" ref="E1532">MovingDayDD($D$3:D1532)</f>
        <v>-522589.04000000097</v>
      </c>
      <c r="F1532" s="29">
        <f>IF(OR(C1532&gt;總表!$B$30,C1532=0),0,IF(E1532=0,0,1+F1531))</f>
        <v>17</v>
      </c>
      <c r="G1532" s="29">
        <f t="shared" si="166"/>
        <v>0</v>
      </c>
      <c r="H1532" s="42">
        <f t="shared" si="164"/>
        <v>0</v>
      </c>
      <c r="I1532" s="43">
        <f t="shared" si="167"/>
        <v>0</v>
      </c>
      <c r="J1532" s="42">
        <f t="shared" si="168"/>
        <v>45268</v>
      </c>
      <c r="K1532" s="43">
        <f t="shared" si="169"/>
        <v>0</v>
      </c>
      <c r="L1532">
        <f t="shared" si="170"/>
        <v>126</v>
      </c>
      <c r="M1532">
        <f>IF($G1532="","",COUNTIF($G$3:$G1532, $G1532))</f>
        <v>1451</v>
      </c>
      <c r="N1532">
        <f t="shared" si="165"/>
        <v>1577</v>
      </c>
      <c r="O1532"/>
      <c r="P1532"/>
      <c r="Q1532"/>
    </row>
    <row r="1533" spans="2:17">
      <c r="B1533" s="30">
        <f>資料貼入!A1533</f>
        <v>45269</v>
      </c>
      <c r="C1533" s="38">
        <f>資料貼入!A1533</f>
        <v>45269</v>
      </c>
      <c r="D1533" s="29">
        <f>資料貼入!B1533</f>
        <v>0</v>
      </c>
      <c r="E1533" s="29" cm="1">
        <f t="array" ref="E1533">MovingDayDD($D$3:D1533)</f>
        <v>-522589.04000000097</v>
      </c>
      <c r="F1533" s="29">
        <f>IF(OR(C1533&gt;總表!$B$30,C1533=0),0,IF(E1533=0,0,1+F1532))</f>
        <v>18</v>
      </c>
      <c r="G1533" s="29">
        <f t="shared" si="166"/>
        <v>0</v>
      </c>
      <c r="H1533" s="42">
        <f t="shared" si="164"/>
        <v>0</v>
      </c>
      <c r="I1533" s="43">
        <f t="shared" si="167"/>
        <v>0</v>
      </c>
      <c r="J1533" s="42">
        <f t="shared" si="168"/>
        <v>45269</v>
      </c>
      <c r="K1533" s="43">
        <f t="shared" si="169"/>
        <v>0</v>
      </c>
      <c r="L1533">
        <f t="shared" si="170"/>
        <v>126</v>
      </c>
      <c r="M1533">
        <f>IF($G1533="","",COUNTIF($G$3:$G1533, $G1533))</f>
        <v>1452</v>
      </c>
      <c r="N1533">
        <f t="shared" si="165"/>
        <v>1578</v>
      </c>
      <c r="O1533"/>
      <c r="P1533"/>
      <c r="Q1533"/>
    </row>
    <row r="1534" spans="2:17">
      <c r="B1534" s="30">
        <f>資料貼入!A1534</f>
        <v>45270</v>
      </c>
      <c r="C1534" s="38">
        <f>資料貼入!A1534</f>
        <v>45270</v>
      </c>
      <c r="D1534" s="29">
        <f>資料貼入!B1534</f>
        <v>0</v>
      </c>
      <c r="E1534" s="29" cm="1">
        <f t="array" ref="E1534">MovingDayDD($D$3:D1534)</f>
        <v>-522589.04000000097</v>
      </c>
      <c r="F1534" s="29">
        <f>IF(OR(C1534&gt;總表!$B$30,C1534=0),0,IF(E1534=0,0,1+F1533))</f>
        <v>19</v>
      </c>
      <c r="G1534" s="29">
        <f t="shared" si="166"/>
        <v>0</v>
      </c>
      <c r="H1534" s="42">
        <f t="shared" si="164"/>
        <v>0</v>
      </c>
      <c r="I1534" s="43">
        <f t="shared" si="167"/>
        <v>0</v>
      </c>
      <c r="J1534" s="42">
        <f t="shared" si="168"/>
        <v>45270</v>
      </c>
      <c r="K1534" s="43">
        <f t="shared" si="169"/>
        <v>0</v>
      </c>
      <c r="L1534">
        <f t="shared" si="170"/>
        <v>126</v>
      </c>
      <c r="M1534">
        <f>IF($G1534="","",COUNTIF($G$3:$G1534, $G1534))</f>
        <v>1453</v>
      </c>
      <c r="N1534">
        <f t="shared" si="165"/>
        <v>1579</v>
      </c>
      <c r="O1534"/>
      <c r="P1534"/>
      <c r="Q1534"/>
    </row>
    <row r="1535" spans="2:17">
      <c r="B1535" s="30">
        <f>資料貼入!A1535</f>
        <v>45271</v>
      </c>
      <c r="C1535" s="38">
        <f>資料貼入!A1535</f>
        <v>45271</v>
      </c>
      <c r="D1535" s="29">
        <f>資料貼入!B1535</f>
        <v>-24936.66</v>
      </c>
      <c r="E1535" s="29" cm="1">
        <f t="array" ref="E1535">MovingDayDD($D$3:D1535)</f>
        <v>-547525.70000000112</v>
      </c>
      <c r="F1535" s="29">
        <f>IF(OR(C1535&gt;總表!$B$30,C1535=0),0,IF(E1535=0,0,1+F1534))</f>
        <v>20</v>
      </c>
      <c r="G1535" s="29">
        <f t="shared" si="166"/>
        <v>0</v>
      </c>
      <c r="H1535" s="42">
        <f t="shared" si="164"/>
        <v>0</v>
      </c>
      <c r="I1535" s="43">
        <f t="shared" si="167"/>
        <v>0</v>
      </c>
      <c r="J1535" s="42">
        <f t="shared" si="168"/>
        <v>45271</v>
      </c>
      <c r="K1535" s="43">
        <f t="shared" si="169"/>
        <v>0</v>
      </c>
      <c r="L1535">
        <f t="shared" si="170"/>
        <v>126</v>
      </c>
      <c r="M1535">
        <f>IF($G1535="","",COUNTIF($G$3:$G1535, $G1535))</f>
        <v>1454</v>
      </c>
      <c r="N1535">
        <f t="shared" si="165"/>
        <v>1580</v>
      </c>
      <c r="O1535"/>
      <c r="P1535"/>
      <c r="Q1535"/>
    </row>
    <row r="1536" spans="2:17">
      <c r="B1536" s="30">
        <f>資料貼入!A1536</f>
        <v>45272</v>
      </c>
      <c r="C1536" s="38">
        <f>資料貼入!A1536</f>
        <v>45272</v>
      </c>
      <c r="D1536" s="29">
        <f>資料貼入!B1536</f>
        <v>57588.44</v>
      </c>
      <c r="E1536" s="29" cm="1">
        <f t="array" ref="E1536">MovingDayDD($D$3:D1536)</f>
        <v>-489937.26000000164</v>
      </c>
      <c r="F1536" s="29">
        <f>IF(OR(C1536&gt;總表!$B$30,C1536=0),0,IF(E1536=0,0,1+F1535))</f>
        <v>21</v>
      </c>
      <c r="G1536" s="29">
        <f t="shared" si="166"/>
        <v>0</v>
      </c>
      <c r="H1536" s="42">
        <f t="shared" si="164"/>
        <v>0</v>
      </c>
      <c r="I1536" s="43">
        <f t="shared" si="167"/>
        <v>0</v>
      </c>
      <c r="J1536" s="42">
        <f t="shared" si="168"/>
        <v>45272</v>
      </c>
      <c r="K1536" s="43">
        <f t="shared" si="169"/>
        <v>0</v>
      </c>
      <c r="L1536">
        <f t="shared" si="170"/>
        <v>126</v>
      </c>
      <c r="M1536">
        <f>IF($G1536="","",COUNTIF($G$3:$G1536, $G1536))</f>
        <v>1455</v>
      </c>
      <c r="N1536">
        <f t="shared" si="165"/>
        <v>1581</v>
      </c>
      <c r="O1536"/>
      <c r="P1536"/>
      <c r="Q1536"/>
    </row>
    <row r="1537" spans="2:17">
      <c r="B1537" s="30">
        <f>資料貼入!A1537</f>
        <v>45273</v>
      </c>
      <c r="C1537" s="38">
        <f>資料貼入!A1537</f>
        <v>45273</v>
      </c>
      <c r="D1537" s="29">
        <f>資料貼入!B1537</f>
        <v>-21896.61</v>
      </c>
      <c r="E1537" s="29" cm="1">
        <f t="array" ref="E1537">MovingDayDD($D$3:D1537)</f>
        <v>-511833.87000000104</v>
      </c>
      <c r="F1537" s="29">
        <f>IF(OR(C1537&gt;總表!$B$30,C1537=0),0,IF(E1537=0,0,1+F1536))</f>
        <v>22</v>
      </c>
      <c r="G1537" s="29">
        <f t="shared" si="166"/>
        <v>0</v>
      </c>
      <c r="H1537" s="42">
        <f t="shared" si="164"/>
        <v>0</v>
      </c>
      <c r="I1537" s="43">
        <f t="shared" si="167"/>
        <v>0</v>
      </c>
      <c r="J1537" s="42">
        <f t="shared" si="168"/>
        <v>45273</v>
      </c>
      <c r="K1537" s="43">
        <f t="shared" si="169"/>
        <v>0</v>
      </c>
      <c r="L1537">
        <f t="shared" si="170"/>
        <v>126</v>
      </c>
      <c r="M1537">
        <f>IF($G1537="","",COUNTIF($G$3:$G1537, $G1537))</f>
        <v>1456</v>
      </c>
      <c r="N1537">
        <f t="shared" si="165"/>
        <v>1582</v>
      </c>
      <c r="O1537"/>
      <c r="P1537"/>
      <c r="Q1537"/>
    </row>
    <row r="1538" spans="2:17">
      <c r="B1538" s="30">
        <f>資料貼入!A1538</f>
        <v>45274</v>
      </c>
      <c r="C1538" s="38">
        <f>資料貼入!A1538</f>
        <v>45274</v>
      </c>
      <c r="D1538" s="29">
        <f>資料貼入!B1538</f>
        <v>70963.789999999994</v>
      </c>
      <c r="E1538" s="29" cm="1">
        <f t="array" ref="E1538">MovingDayDD($D$3:D1538)</f>
        <v>-440870.08000000194</v>
      </c>
      <c r="F1538" s="29">
        <f>IF(OR(C1538&gt;總表!$B$30,C1538=0),0,IF(E1538=0,0,1+F1537))</f>
        <v>23</v>
      </c>
      <c r="G1538" s="29">
        <f t="shared" si="166"/>
        <v>0</v>
      </c>
      <c r="H1538" s="42">
        <f t="shared" si="164"/>
        <v>0</v>
      </c>
      <c r="I1538" s="43">
        <f t="shared" si="167"/>
        <v>0</v>
      </c>
      <c r="J1538" s="42">
        <f t="shared" si="168"/>
        <v>45274</v>
      </c>
      <c r="K1538" s="43">
        <f t="shared" si="169"/>
        <v>0</v>
      </c>
      <c r="L1538">
        <f t="shared" si="170"/>
        <v>126</v>
      </c>
      <c r="M1538">
        <f>IF($G1538="","",COUNTIF($G$3:$G1538, $G1538))</f>
        <v>1457</v>
      </c>
      <c r="N1538">
        <f t="shared" si="165"/>
        <v>1583</v>
      </c>
      <c r="O1538"/>
      <c r="P1538"/>
      <c r="Q1538"/>
    </row>
    <row r="1539" spans="2:17">
      <c r="B1539" s="30">
        <f>資料貼入!A1539</f>
        <v>45275</v>
      </c>
      <c r="C1539" s="38">
        <f>資料貼入!A1539</f>
        <v>45275</v>
      </c>
      <c r="D1539" s="29">
        <f>資料貼入!B1539</f>
        <v>-9975.5</v>
      </c>
      <c r="E1539" s="29" cm="1">
        <f t="array" ref="E1539">MovingDayDD($D$3:D1539)</f>
        <v>-450845.58000000194</v>
      </c>
      <c r="F1539" s="29">
        <f>IF(OR(C1539&gt;總表!$B$30,C1539=0),0,IF(E1539=0,0,1+F1538))</f>
        <v>24</v>
      </c>
      <c r="G1539" s="29">
        <f t="shared" si="166"/>
        <v>0</v>
      </c>
      <c r="H1539" s="42">
        <f t="shared" ref="H1539:H1602" si="171">IF(G1539&gt;$V$1,B1539,0)</f>
        <v>0</v>
      </c>
      <c r="I1539" s="43">
        <f t="shared" si="167"/>
        <v>0</v>
      </c>
      <c r="J1539" s="42">
        <f t="shared" si="168"/>
        <v>45275</v>
      </c>
      <c r="K1539" s="43">
        <f t="shared" si="169"/>
        <v>0</v>
      </c>
      <c r="L1539">
        <f t="shared" si="170"/>
        <v>126</v>
      </c>
      <c r="M1539">
        <f>IF($G1539="","",COUNTIF($G$3:$G1539, $G1539))</f>
        <v>1458</v>
      </c>
      <c r="N1539">
        <f t="shared" ref="N1539:N1602" si="172">IF($G1539="","",L1539+M1539)</f>
        <v>1584</v>
      </c>
      <c r="O1539"/>
      <c r="P1539"/>
      <c r="Q1539"/>
    </row>
    <row r="1540" spans="2:17">
      <c r="B1540" s="30">
        <f>資料貼入!A1540</f>
        <v>45276</v>
      </c>
      <c r="C1540" s="38">
        <f>資料貼入!A1540</f>
        <v>45276</v>
      </c>
      <c r="D1540" s="29">
        <f>資料貼入!B1540</f>
        <v>0</v>
      </c>
      <c r="E1540" s="29" cm="1">
        <f t="array" ref="E1540">MovingDayDD($D$3:D1540)</f>
        <v>-450845.58000000194</v>
      </c>
      <c r="F1540" s="29">
        <f>IF(OR(C1540&gt;總表!$B$30,C1540=0),0,IF(E1540=0,0,1+F1539))</f>
        <v>25</v>
      </c>
      <c r="G1540" s="29">
        <f t="shared" ref="G1540:G1603" si="173">IF(F1541=0,F1540,0)</f>
        <v>0</v>
      </c>
      <c r="H1540" s="42">
        <f t="shared" si="171"/>
        <v>0</v>
      </c>
      <c r="I1540" s="43">
        <f t="shared" ref="I1540:I1603" si="174">G1540</f>
        <v>0</v>
      </c>
      <c r="J1540" s="42">
        <f t="shared" ref="J1540:J1603" si="175">IF(F1540=0,0,B1540)</f>
        <v>45276</v>
      </c>
      <c r="K1540" s="43">
        <f t="shared" ref="K1540:K1603" si="176">G1540</f>
        <v>0</v>
      </c>
      <c r="L1540">
        <f t="shared" ref="L1540:L1603" si="177">IF($G1540="","",COUNTIF($G$3:$G$4053, "&gt;" &amp; $G1540))</f>
        <v>126</v>
      </c>
      <c r="M1540">
        <f>IF($G1540="","",COUNTIF($G$3:$G1540, $G1540))</f>
        <v>1459</v>
      </c>
      <c r="N1540">
        <f t="shared" si="172"/>
        <v>1585</v>
      </c>
      <c r="O1540"/>
      <c r="P1540"/>
      <c r="Q1540"/>
    </row>
    <row r="1541" spans="2:17">
      <c r="B1541" s="30">
        <f>資料貼入!A1541</f>
        <v>45277</v>
      </c>
      <c r="C1541" s="38">
        <f>資料貼入!A1541</f>
        <v>45277</v>
      </c>
      <c r="D1541" s="29">
        <f>資料貼入!B1541</f>
        <v>0</v>
      </c>
      <c r="E1541" s="29" cm="1">
        <f t="array" ref="E1541">MovingDayDD($D$3:D1541)</f>
        <v>-450845.58000000194</v>
      </c>
      <c r="F1541" s="29">
        <f>IF(OR(C1541&gt;總表!$B$30,C1541=0),0,IF(E1541=0,0,1+F1540))</f>
        <v>26</v>
      </c>
      <c r="G1541" s="29">
        <f t="shared" si="173"/>
        <v>0</v>
      </c>
      <c r="H1541" s="42">
        <f t="shared" si="171"/>
        <v>0</v>
      </c>
      <c r="I1541" s="43">
        <f t="shared" si="174"/>
        <v>0</v>
      </c>
      <c r="J1541" s="42">
        <f t="shared" si="175"/>
        <v>45277</v>
      </c>
      <c r="K1541" s="43">
        <f t="shared" si="176"/>
        <v>0</v>
      </c>
      <c r="L1541">
        <f t="shared" si="177"/>
        <v>126</v>
      </c>
      <c r="M1541">
        <f>IF($G1541="","",COUNTIF($G$3:$G1541, $G1541))</f>
        <v>1460</v>
      </c>
      <c r="N1541">
        <f t="shared" si="172"/>
        <v>1586</v>
      </c>
      <c r="O1541"/>
      <c r="P1541"/>
      <c r="Q1541"/>
    </row>
    <row r="1542" spans="2:17">
      <c r="B1542" s="30">
        <f>資料貼入!A1542</f>
        <v>45278</v>
      </c>
      <c r="C1542" s="38">
        <f>資料貼入!A1542</f>
        <v>45278</v>
      </c>
      <c r="D1542" s="29">
        <f>資料貼入!B1542</f>
        <v>1482.5100000000007</v>
      </c>
      <c r="E1542" s="29" cm="1">
        <f t="array" ref="E1542">MovingDayDD($D$3:D1542)</f>
        <v>-449363.07000000216</v>
      </c>
      <c r="F1542" s="29">
        <f>IF(OR(C1542&gt;總表!$B$30,C1542=0),0,IF(E1542=0,0,1+F1541))</f>
        <v>27</v>
      </c>
      <c r="G1542" s="29">
        <f t="shared" si="173"/>
        <v>0</v>
      </c>
      <c r="H1542" s="42">
        <f t="shared" si="171"/>
        <v>0</v>
      </c>
      <c r="I1542" s="43">
        <f t="shared" si="174"/>
        <v>0</v>
      </c>
      <c r="J1542" s="42">
        <f t="shared" si="175"/>
        <v>45278</v>
      </c>
      <c r="K1542" s="43">
        <f t="shared" si="176"/>
        <v>0</v>
      </c>
      <c r="L1542">
        <f t="shared" si="177"/>
        <v>126</v>
      </c>
      <c r="M1542">
        <f>IF($G1542="","",COUNTIF($G$3:$G1542, $G1542))</f>
        <v>1461</v>
      </c>
      <c r="N1542">
        <f t="shared" si="172"/>
        <v>1587</v>
      </c>
      <c r="O1542"/>
      <c r="P1542"/>
      <c r="Q1542"/>
    </row>
    <row r="1543" spans="2:17">
      <c r="B1543" s="30">
        <f>資料貼入!A1543</f>
        <v>45279</v>
      </c>
      <c r="C1543" s="38">
        <f>資料貼入!A1543</f>
        <v>45279</v>
      </c>
      <c r="D1543" s="29">
        <f>資料貼入!B1543</f>
        <v>-54182.37</v>
      </c>
      <c r="E1543" s="29" cm="1">
        <f t="array" ref="E1543">MovingDayDD($D$3:D1543)</f>
        <v>-503545.44000000134</v>
      </c>
      <c r="F1543" s="29">
        <f>IF(OR(C1543&gt;總表!$B$30,C1543=0),0,IF(E1543=0,0,1+F1542))</f>
        <v>28</v>
      </c>
      <c r="G1543" s="29">
        <f t="shared" si="173"/>
        <v>0</v>
      </c>
      <c r="H1543" s="42">
        <f t="shared" si="171"/>
        <v>0</v>
      </c>
      <c r="I1543" s="43">
        <f t="shared" si="174"/>
        <v>0</v>
      </c>
      <c r="J1543" s="42">
        <f t="shared" si="175"/>
        <v>45279</v>
      </c>
      <c r="K1543" s="43">
        <f t="shared" si="176"/>
        <v>0</v>
      </c>
      <c r="L1543">
        <f t="shared" si="177"/>
        <v>126</v>
      </c>
      <c r="M1543">
        <f>IF($G1543="","",COUNTIF($G$3:$G1543, $G1543))</f>
        <v>1462</v>
      </c>
      <c r="N1543">
        <f t="shared" si="172"/>
        <v>1588</v>
      </c>
      <c r="O1543"/>
      <c r="P1543"/>
      <c r="Q1543"/>
    </row>
    <row r="1544" spans="2:17">
      <c r="B1544" s="30">
        <f>資料貼入!A1544</f>
        <v>45280</v>
      </c>
      <c r="C1544" s="38">
        <f>資料貼入!A1544</f>
        <v>45280</v>
      </c>
      <c r="D1544" s="29">
        <f>資料貼入!B1544</f>
        <v>10651.39</v>
      </c>
      <c r="E1544" s="29" cm="1">
        <f t="array" ref="E1544">MovingDayDD($D$3:D1544)</f>
        <v>-492894.05000000075</v>
      </c>
      <c r="F1544" s="29">
        <f>IF(OR(C1544&gt;總表!$B$30,C1544=0),0,IF(E1544=0,0,1+F1543))</f>
        <v>29</v>
      </c>
      <c r="G1544" s="29">
        <f t="shared" si="173"/>
        <v>0</v>
      </c>
      <c r="H1544" s="42">
        <f t="shared" si="171"/>
        <v>0</v>
      </c>
      <c r="I1544" s="43">
        <f t="shared" si="174"/>
        <v>0</v>
      </c>
      <c r="J1544" s="42">
        <f t="shared" si="175"/>
        <v>45280</v>
      </c>
      <c r="K1544" s="43">
        <f t="shared" si="176"/>
        <v>0</v>
      </c>
      <c r="L1544">
        <f t="shared" si="177"/>
        <v>126</v>
      </c>
      <c r="M1544">
        <f>IF($G1544="","",COUNTIF($G$3:$G1544, $G1544))</f>
        <v>1463</v>
      </c>
      <c r="N1544">
        <f t="shared" si="172"/>
        <v>1589</v>
      </c>
      <c r="O1544"/>
      <c r="P1544"/>
      <c r="Q1544"/>
    </row>
    <row r="1545" spans="2:17">
      <c r="B1545" s="30">
        <f>資料貼入!A1545</f>
        <v>45281</v>
      </c>
      <c r="C1545" s="38">
        <f>資料貼入!A1545</f>
        <v>45281</v>
      </c>
      <c r="D1545" s="29">
        <f>資料貼入!B1545</f>
        <v>-34747</v>
      </c>
      <c r="E1545" s="29" cm="1">
        <f t="array" ref="E1545">MovingDayDD($D$3:D1545)</f>
        <v>-527641.05000000075</v>
      </c>
      <c r="F1545" s="29">
        <f>IF(OR(C1545&gt;總表!$B$30,C1545=0),0,IF(E1545=0,0,1+F1544))</f>
        <v>30</v>
      </c>
      <c r="G1545" s="29">
        <f t="shared" si="173"/>
        <v>0</v>
      </c>
      <c r="H1545" s="42">
        <f t="shared" si="171"/>
        <v>0</v>
      </c>
      <c r="I1545" s="43">
        <f t="shared" si="174"/>
        <v>0</v>
      </c>
      <c r="J1545" s="42">
        <f t="shared" si="175"/>
        <v>45281</v>
      </c>
      <c r="K1545" s="43">
        <f t="shared" si="176"/>
        <v>0</v>
      </c>
      <c r="L1545">
        <f t="shared" si="177"/>
        <v>126</v>
      </c>
      <c r="M1545">
        <f>IF($G1545="","",COUNTIF($G$3:$G1545, $G1545))</f>
        <v>1464</v>
      </c>
      <c r="N1545">
        <f t="shared" si="172"/>
        <v>1590</v>
      </c>
      <c r="O1545"/>
      <c r="P1545"/>
      <c r="Q1545"/>
    </row>
    <row r="1546" spans="2:17">
      <c r="B1546" s="30">
        <f>資料貼入!A1546</f>
        <v>45282</v>
      </c>
      <c r="C1546" s="38">
        <f>資料貼入!A1546</f>
        <v>45282</v>
      </c>
      <c r="D1546" s="29">
        <f>資料貼入!B1546</f>
        <v>-24781.48</v>
      </c>
      <c r="E1546" s="29" cm="1">
        <f t="array" ref="E1546">MovingDayDD($D$3:D1546)</f>
        <v>-552422.53000000119</v>
      </c>
      <c r="F1546" s="29">
        <f>IF(OR(C1546&gt;總表!$B$30,C1546=0),0,IF(E1546=0,0,1+F1545))</f>
        <v>31</v>
      </c>
      <c r="G1546" s="29">
        <f t="shared" si="173"/>
        <v>0</v>
      </c>
      <c r="H1546" s="42">
        <f t="shared" si="171"/>
        <v>0</v>
      </c>
      <c r="I1546" s="43">
        <f t="shared" si="174"/>
        <v>0</v>
      </c>
      <c r="J1546" s="42">
        <f t="shared" si="175"/>
        <v>45282</v>
      </c>
      <c r="K1546" s="43">
        <f t="shared" si="176"/>
        <v>0</v>
      </c>
      <c r="L1546">
        <f t="shared" si="177"/>
        <v>126</v>
      </c>
      <c r="M1546">
        <f>IF($G1546="","",COUNTIF($G$3:$G1546, $G1546))</f>
        <v>1465</v>
      </c>
      <c r="N1546">
        <f t="shared" si="172"/>
        <v>1591</v>
      </c>
      <c r="O1546"/>
      <c r="P1546"/>
      <c r="Q1546"/>
    </row>
    <row r="1547" spans="2:17">
      <c r="B1547" s="30">
        <f>資料貼入!A1547</f>
        <v>45283</v>
      </c>
      <c r="C1547" s="38">
        <f>資料貼入!A1547</f>
        <v>45283</v>
      </c>
      <c r="D1547" s="29">
        <f>資料貼入!B1547</f>
        <v>0</v>
      </c>
      <c r="E1547" s="29" cm="1">
        <f t="array" ref="E1547">MovingDayDD($D$3:D1547)</f>
        <v>-552422.53000000119</v>
      </c>
      <c r="F1547" s="29">
        <f>IF(OR(C1547&gt;總表!$B$30,C1547=0),0,IF(E1547=0,0,1+F1546))</f>
        <v>32</v>
      </c>
      <c r="G1547" s="29">
        <f t="shared" si="173"/>
        <v>0</v>
      </c>
      <c r="H1547" s="42">
        <f t="shared" si="171"/>
        <v>0</v>
      </c>
      <c r="I1547" s="43">
        <f t="shared" si="174"/>
        <v>0</v>
      </c>
      <c r="J1547" s="42">
        <f t="shared" si="175"/>
        <v>45283</v>
      </c>
      <c r="K1547" s="43">
        <f t="shared" si="176"/>
        <v>0</v>
      </c>
      <c r="L1547">
        <f t="shared" si="177"/>
        <v>126</v>
      </c>
      <c r="M1547">
        <f>IF($G1547="","",COUNTIF($G$3:$G1547, $G1547))</f>
        <v>1466</v>
      </c>
      <c r="N1547">
        <f t="shared" si="172"/>
        <v>1592</v>
      </c>
      <c r="O1547"/>
      <c r="P1547"/>
      <c r="Q1547"/>
    </row>
    <row r="1548" spans="2:17">
      <c r="B1548" s="30">
        <f>資料貼入!A1548</f>
        <v>45284</v>
      </c>
      <c r="C1548" s="38">
        <f>資料貼入!A1548</f>
        <v>45284</v>
      </c>
      <c r="D1548" s="29">
        <f>資料貼入!B1548</f>
        <v>0</v>
      </c>
      <c r="E1548" s="29" cm="1">
        <f t="array" ref="E1548">MovingDayDD($D$3:D1548)</f>
        <v>-552422.53000000119</v>
      </c>
      <c r="F1548" s="29">
        <f>IF(OR(C1548&gt;總表!$B$30,C1548=0),0,IF(E1548=0,0,1+F1547))</f>
        <v>33</v>
      </c>
      <c r="G1548" s="29">
        <f t="shared" si="173"/>
        <v>0</v>
      </c>
      <c r="H1548" s="42">
        <f t="shared" si="171"/>
        <v>0</v>
      </c>
      <c r="I1548" s="43">
        <f t="shared" si="174"/>
        <v>0</v>
      </c>
      <c r="J1548" s="42">
        <f t="shared" si="175"/>
        <v>45284</v>
      </c>
      <c r="K1548" s="43">
        <f t="shared" si="176"/>
        <v>0</v>
      </c>
      <c r="L1548">
        <f t="shared" si="177"/>
        <v>126</v>
      </c>
      <c r="M1548">
        <f>IF($G1548="","",COUNTIF($G$3:$G1548, $G1548))</f>
        <v>1467</v>
      </c>
      <c r="N1548">
        <f t="shared" si="172"/>
        <v>1593</v>
      </c>
      <c r="O1548"/>
      <c r="P1548"/>
      <c r="Q1548"/>
    </row>
    <row r="1549" spans="2:17">
      <c r="B1549" s="30">
        <f>資料貼入!A1549</f>
        <v>45285</v>
      </c>
      <c r="C1549" s="38">
        <f>資料貼入!A1549</f>
        <v>45285</v>
      </c>
      <c r="D1549" s="29">
        <f>資料貼入!B1549</f>
        <v>-43196.77</v>
      </c>
      <c r="E1549" s="29" cm="1">
        <f t="array" ref="E1549">MovingDayDD($D$3:D1549)</f>
        <v>-595619.30000000075</v>
      </c>
      <c r="F1549" s="29">
        <f>IF(OR(C1549&gt;總表!$B$30,C1549=0),0,IF(E1549=0,0,1+F1548))</f>
        <v>34</v>
      </c>
      <c r="G1549" s="29">
        <f t="shared" si="173"/>
        <v>0</v>
      </c>
      <c r="H1549" s="42">
        <f t="shared" si="171"/>
        <v>0</v>
      </c>
      <c r="I1549" s="43">
        <f t="shared" si="174"/>
        <v>0</v>
      </c>
      <c r="J1549" s="42">
        <f t="shared" si="175"/>
        <v>45285</v>
      </c>
      <c r="K1549" s="43">
        <f t="shared" si="176"/>
        <v>0</v>
      </c>
      <c r="L1549">
        <f t="shared" si="177"/>
        <v>126</v>
      </c>
      <c r="M1549">
        <f>IF($G1549="","",COUNTIF($G$3:$G1549, $G1549))</f>
        <v>1468</v>
      </c>
      <c r="N1549">
        <f t="shared" si="172"/>
        <v>1594</v>
      </c>
      <c r="O1549"/>
      <c r="P1549"/>
      <c r="Q1549"/>
    </row>
    <row r="1550" spans="2:17">
      <c r="B1550" s="30">
        <f>資料貼入!A1550</f>
        <v>45286</v>
      </c>
      <c r="C1550" s="38">
        <f>資料貼入!A1550</f>
        <v>45286</v>
      </c>
      <c r="D1550" s="29">
        <f>資料貼入!B1550</f>
        <v>62049.459999999992</v>
      </c>
      <c r="E1550" s="29" cm="1">
        <f t="array" ref="E1550">MovingDayDD($D$3:D1550)</f>
        <v>-533569.83999999985</v>
      </c>
      <c r="F1550" s="29">
        <f>IF(OR(C1550&gt;總表!$B$30,C1550=0),0,IF(E1550=0,0,1+F1549))</f>
        <v>35</v>
      </c>
      <c r="G1550" s="29">
        <f t="shared" si="173"/>
        <v>0</v>
      </c>
      <c r="H1550" s="42">
        <f t="shared" si="171"/>
        <v>0</v>
      </c>
      <c r="I1550" s="43">
        <f t="shared" si="174"/>
        <v>0</v>
      </c>
      <c r="J1550" s="42">
        <f t="shared" si="175"/>
        <v>45286</v>
      </c>
      <c r="K1550" s="43">
        <f t="shared" si="176"/>
        <v>0</v>
      </c>
      <c r="L1550">
        <f t="shared" si="177"/>
        <v>126</v>
      </c>
      <c r="M1550">
        <f>IF($G1550="","",COUNTIF($G$3:$G1550, $G1550))</f>
        <v>1469</v>
      </c>
      <c r="N1550">
        <f t="shared" si="172"/>
        <v>1595</v>
      </c>
      <c r="O1550"/>
      <c r="P1550"/>
      <c r="Q1550"/>
    </row>
    <row r="1551" spans="2:17">
      <c r="B1551" s="30">
        <f>資料貼入!A1551</f>
        <v>45287</v>
      </c>
      <c r="C1551" s="38">
        <f>資料貼入!A1551</f>
        <v>45287</v>
      </c>
      <c r="D1551" s="29">
        <f>資料貼入!B1551</f>
        <v>134458.83000000002</v>
      </c>
      <c r="E1551" s="29" cm="1">
        <f t="array" ref="E1551">MovingDayDD($D$3:D1551)</f>
        <v>-399111.00999999978</v>
      </c>
      <c r="F1551" s="29">
        <f>IF(OR(C1551&gt;總表!$B$30,C1551=0),0,IF(E1551=0,0,1+F1550))</f>
        <v>36</v>
      </c>
      <c r="G1551" s="29">
        <f t="shared" si="173"/>
        <v>0</v>
      </c>
      <c r="H1551" s="42">
        <f t="shared" si="171"/>
        <v>0</v>
      </c>
      <c r="I1551" s="43">
        <f t="shared" si="174"/>
        <v>0</v>
      </c>
      <c r="J1551" s="42">
        <f t="shared" si="175"/>
        <v>45287</v>
      </c>
      <c r="K1551" s="43">
        <f t="shared" si="176"/>
        <v>0</v>
      </c>
      <c r="L1551">
        <f t="shared" si="177"/>
        <v>126</v>
      </c>
      <c r="M1551">
        <f>IF($G1551="","",COUNTIF($G$3:$G1551, $G1551))</f>
        <v>1470</v>
      </c>
      <c r="N1551">
        <f t="shared" si="172"/>
        <v>1596</v>
      </c>
      <c r="O1551"/>
      <c r="P1551"/>
      <c r="Q1551"/>
    </row>
    <row r="1552" spans="2:17">
      <c r="B1552" s="30">
        <f>資料貼入!A1552</f>
        <v>45288</v>
      </c>
      <c r="C1552" s="38">
        <f>資料貼入!A1552</f>
        <v>45288</v>
      </c>
      <c r="D1552" s="29">
        <f>資料貼入!B1552</f>
        <v>-21348.71</v>
      </c>
      <c r="E1552" s="29" cm="1">
        <f t="array" ref="E1552">MovingDayDD($D$3:D1552)</f>
        <v>-420459.72000000067</v>
      </c>
      <c r="F1552" s="29">
        <f>IF(OR(C1552&gt;總表!$B$30,C1552=0),0,IF(E1552=0,0,1+F1551))</f>
        <v>37</v>
      </c>
      <c r="G1552" s="29">
        <f t="shared" si="173"/>
        <v>0</v>
      </c>
      <c r="H1552" s="42">
        <f t="shared" si="171"/>
        <v>0</v>
      </c>
      <c r="I1552" s="43">
        <f t="shared" si="174"/>
        <v>0</v>
      </c>
      <c r="J1552" s="42">
        <f t="shared" si="175"/>
        <v>45288</v>
      </c>
      <c r="K1552" s="43">
        <f t="shared" si="176"/>
        <v>0</v>
      </c>
      <c r="L1552">
        <f t="shared" si="177"/>
        <v>126</v>
      </c>
      <c r="M1552">
        <f>IF($G1552="","",COUNTIF($G$3:$G1552, $G1552))</f>
        <v>1471</v>
      </c>
      <c r="N1552">
        <f t="shared" si="172"/>
        <v>1597</v>
      </c>
      <c r="O1552"/>
      <c r="P1552"/>
      <c r="Q1552"/>
    </row>
    <row r="1553" spans="2:17">
      <c r="B1553" s="30">
        <f>資料貼入!A1553</f>
        <v>45289</v>
      </c>
      <c r="C1553" s="38">
        <f>資料貼入!A1553</f>
        <v>45289</v>
      </c>
      <c r="D1553" s="29">
        <f>資料貼入!B1553</f>
        <v>1192.8100000000004</v>
      </c>
      <c r="E1553" s="29" cm="1">
        <f t="array" ref="E1553">MovingDayDD($D$3:D1553)</f>
        <v>-419266.91000000015</v>
      </c>
      <c r="F1553" s="29">
        <f>IF(OR(C1553&gt;總表!$B$30,C1553=0),0,IF(E1553=0,0,1+F1552))</f>
        <v>38</v>
      </c>
      <c r="G1553" s="29">
        <f t="shared" si="173"/>
        <v>0</v>
      </c>
      <c r="H1553" s="42">
        <f t="shared" si="171"/>
        <v>0</v>
      </c>
      <c r="I1553" s="43">
        <f t="shared" si="174"/>
        <v>0</v>
      </c>
      <c r="J1553" s="42">
        <f t="shared" si="175"/>
        <v>45289</v>
      </c>
      <c r="K1553" s="43">
        <f t="shared" si="176"/>
        <v>0</v>
      </c>
      <c r="L1553">
        <f t="shared" si="177"/>
        <v>126</v>
      </c>
      <c r="M1553">
        <f>IF($G1553="","",COUNTIF($G$3:$G1553, $G1553))</f>
        <v>1472</v>
      </c>
      <c r="N1553">
        <f t="shared" si="172"/>
        <v>1598</v>
      </c>
      <c r="O1553"/>
      <c r="P1553"/>
      <c r="Q1553"/>
    </row>
    <row r="1554" spans="2:17">
      <c r="B1554" s="30">
        <f>資料貼入!A1554</f>
        <v>45290</v>
      </c>
      <c r="C1554" s="38">
        <f>資料貼入!A1554</f>
        <v>45290</v>
      </c>
      <c r="D1554" s="29">
        <f>資料貼入!B1554</f>
        <v>0</v>
      </c>
      <c r="E1554" s="29" cm="1">
        <f t="array" ref="E1554">MovingDayDD($D$3:D1554)</f>
        <v>-419266.91000000015</v>
      </c>
      <c r="F1554" s="29">
        <f>IF(OR(C1554&gt;總表!$B$30,C1554=0),0,IF(E1554=0,0,1+F1553))</f>
        <v>39</v>
      </c>
      <c r="G1554" s="29">
        <f t="shared" si="173"/>
        <v>0</v>
      </c>
      <c r="H1554" s="42">
        <f t="shared" si="171"/>
        <v>0</v>
      </c>
      <c r="I1554" s="43">
        <f t="shared" si="174"/>
        <v>0</v>
      </c>
      <c r="J1554" s="42">
        <f t="shared" si="175"/>
        <v>45290</v>
      </c>
      <c r="K1554" s="43">
        <f t="shared" si="176"/>
        <v>0</v>
      </c>
      <c r="L1554">
        <f t="shared" si="177"/>
        <v>126</v>
      </c>
      <c r="M1554">
        <f>IF($G1554="","",COUNTIF($G$3:$G1554, $G1554))</f>
        <v>1473</v>
      </c>
      <c r="N1554">
        <f t="shared" si="172"/>
        <v>1599</v>
      </c>
      <c r="O1554"/>
      <c r="P1554"/>
      <c r="Q1554"/>
    </row>
    <row r="1555" spans="2:17">
      <c r="B1555" s="30">
        <f>資料貼入!A1555</f>
        <v>45291</v>
      </c>
      <c r="C1555" s="38">
        <f>資料貼入!A1555</f>
        <v>45291</v>
      </c>
      <c r="D1555" s="29">
        <f>資料貼入!B1555</f>
        <v>0</v>
      </c>
      <c r="E1555" s="29" cm="1">
        <f t="array" ref="E1555">MovingDayDD($D$3:D1555)</f>
        <v>-419266.91000000015</v>
      </c>
      <c r="F1555" s="29">
        <f>IF(OR(C1555&gt;總表!$B$30,C1555=0),0,IF(E1555=0,0,1+F1554))</f>
        <v>40</v>
      </c>
      <c r="G1555" s="29">
        <f t="shared" si="173"/>
        <v>0</v>
      </c>
      <c r="H1555" s="42">
        <f t="shared" si="171"/>
        <v>0</v>
      </c>
      <c r="I1555" s="43">
        <f t="shared" si="174"/>
        <v>0</v>
      </c>
      <c r="J1555" s="42">
        <f t="shared" si="175"/>
        <v>45291</v>
      </c>
      <c r="K1555" s="43">
        <f t="shared" si="176"/>
        <v>0</v>
      </c>
      <c r="L1555">
        <f t="shared" si="177"/>
        <v>126</v>
      </c>
      <c r="M1555">
        <f>IF($G1555="","",COUNTIF($G$3:$G1555, $G1555))</f>
        <v>1474</v>
      </c>
      <c r="N1555">
        <f t="shared" si="172"/>
        <v>1600</v>
      </c>
      <c r="O1555"/>
      <c r="P1555"/>
      <c r="Q1555"/>
    </row>
    <row r="1556" spans="2:17">
      <c r="B1556" s="30">
        <f>資料貼入!A1556</f>
        <v>45292</v>
      </c>
      <c r="C1556" s="38">
        <f>資料貼入!A1556</f>
        <v>45292</v>
      </c>
      <c r="D1556" s="29">
        <f>資料貼入!B1556</f>
        <v>0</v>
      </c>
      <c r="E1556" s="29" cm="1">
        <f t="array" ref="E1556">MovingDayDD($D$3:D1556)</f>
        <v>-419266.91000000015</v>
      </c>
      <c r="F1556" s="29">
        <f>IF(OR(C1556&gt;總表!$B$30,C1556=0),0,IF(E1556=0,0,1+F1555))</f>
        <v>41</v>
      </c>
      <c r="G1556" s="29">
        <f t="shared" si="173"/>
        <v>0</v>
      </c>
      <c r="H1556" s="42">
        <f t="shared" si="171"/>
        <v>0</v>
      </c>
      <c r="I1556" s="43">
        <f t="shared" si="174"/>
        <v>0</v>
      </c>
      <c r="J1556" s="42">
        <f t="shared" si="175"/>
        <v>45292</v>
      </c>
      <c r="K1556" s="43">
        <f t="shared" si="176"/>
        <v>0</v>
      </c>
      <c r="L1556">
        <f t="shared" si="177"/>
        <v>126</v>
      </c>
      <c r="M1556">
        <f>IF($G1556="","",COUNTIF($G$3:$G1556, $G1556))</f>
        <v>1475</v>
      </c>
      <c r="N1556">
        <f t="shared" si="172"/>
        <v>1601</v>
      </c>
      <c r="O1556"/>
      <c r="P1556"/>
      <c r="Q1556"/>
    </row>
    <row r="1557" spans="2:17">
      <c r="B1557" s="30">
        <f>資料貼入!A1557</f>
        <v>45293</v>
      </c>
      <c r="C1557" s="38">
        <f>資料貼入!A1557</f>
        <v>45293</v>
      </c>
      <c r="D1557" s="29">
        <f>資料貼入!B1557</f>
        <v>-49485.54</v>
      </c>
      <c r="E1557" s="29" cm="1">
        <f t="array" ref="E1557">MovingDayDD($D$3:D1557)</f>
        <v>-468752.44999999925</v>
      </c>
      <c r="F1557" s="29">
        <f>IF(OR(C1557&gt;總表!$B$30,C1557=0),0,IF(E1557=0,0,1+F1556))</f>
        <v>42</v>
      </c>
      <c r="G1557" s="29">
        <f t="shared" si="173"/>
        <v>0</v>
      </c>
      <c r="H1557" s="42">
        <f t="shared" si="171"/>
        <v>0</v>
      </c>
      <c r="I1557" s="43">
        <f t="shared" si="174"/>
        <v>0</v>
      </c>
      <c r="J1557" s="42">
        <f t="shared" si="175"/>
        <v>45293</v>
      </c>
      <c r="K1557" s="43">
        <f t="shared" si="176"/>
        <v>0</v>
      </c>
      <c r="L1557">
        <f t="shared" si="177"/>
        <v>126</v>
      </c>
      <c r="M1557">
        <f>IF($G1557="","",COUNTIF($G$3:$G1557, $G1557))</f>
        <v>1476</v>
      </c>
      <c r="N1557">
        <f t="shared" si="172"/>
        <v>1602</v>
      </c>
      <c r="O1557"/>
      <c r="P1557"/>
      <c r="Q1557"/>
    </row>
    <row r="1558" spans="2:17">
      <c r="B1558" s="30">
        <f>資料貼入!A1558</f>
        <v>45294</v>
      </c>
      <c r="C1558" s="38">
        <f>資料貼入!A1558</f>
        <v>45294</v>
      </c>
      <c r="D1558" s="29">
        <f>資料貼入!B1558</f>
        <v>82323.24000000002</v>
      </c>
      <c r="E1558" s="29" cm="1">
        <f t="array" ref="E1558">MovingDayDD($D$3:D1558)</f>
        <v>-386429.20999999903</v>
      </c>
      <c r="F1558" s="29">
        <f>IF(OR(C1558&gt;總表!$B$30,C1558=0),0,IF(E1558=0,0,1+F1557))</f>
        <v>43</v>
      </c>
      <c r="G1558" s="29">
        <f t="shared" si="173"/>
        <v>0</v>
      </c>
      <c r="H1558" s="42">
        <f t="shared" si="171"/>
        <v>0</v>
      </c>
      <c r="I1558" s="43">
        <f t="shared" si="174"/>
        <v>0</v>
      </c>
      <c r="J1558" s="42">
        <f t="shared" si="175"/>
        <v>45294</v>
      </c>
      <c r="K1558" s="43">
        <f t="shared" si="176"/>
        <v>0</v>
      </c>
      <c r="L1558">
        <f t="shared" si="177"/>
        <v>126</v>
      </c>
      <c r="M1558">
        <f>IF($G1558="","",COUNTIF($G$3:$G1558, $G1558))</f>
        <v>1477</v>
      </c>
      <c r="N1558">
        <f t="shared" si="172"/>
        <v>1603</v>
      </c>
      <c r="O1558"/>
      <c r="P1558"/>
      <c r="Q1558"/>
    </row>
    <row r="1559" spans="2:17">
      <c r="B1559" s="30">
        <f>資料貼入!A1559</f>
        <v>45295</v>
      </c>
      <c r="C1559" s="38">
        <f>資料貼入!A1559</f>
        <v>45295</v>
      </c>
      <c r="D1559" s="29">
        <f>資料貼入!B1559</f>
        <v>-9758.91</v>
      </c>
      <c r="E1559" s="29" cm="1">
        <f t="array" ref="E1559">MovingDayDD($D$3:D1559)</f>
        <v>-396188.11999999918</v>
      </c>
      <c r="F1559" s="29">
        <f>IF(OR(C1559&gt;總表!$B$30,C1559=0),0,IF(E1559=0,0,1+F1558))</f>
        <v>44</v>
      </c>
      <c r="G1559" s="29">
        <f t="shared" si="173"/>
        <v>0</v>
      </c>
      <c r="H1559" s="42">
        <f t="shared" si="171"/>
        <v>0</v>
      </c>
      <c r="I1559" s="43">
        <f t="shared" si="174"/>
        <v>0</v>
      </c>
      <c r="J1559" s="42">
        <f t="shared" si="175"/>
        <v>45295</v>
      </c>
      <c r="K1559" s="43">
        <f t="shared" si="176"/>
        <v>0</v>
      </c>
      <c r="L1559">
        <f t="shared" si="177"/>
        <v>126</v>
      </c>
      <c r="M1559">
        <f>IF($G1559="","",COUNTIF($G$3:$G1559, $G1559))</f>
        <v>1478</v>
      </c>
      <c r="N1559">
        <f t="shared" si="172"/>
        <v>1604</v>
      </c>
      <c r="O1559"/>
      <c r="P1559"/>
      <c r="Q1559"/>
    </row>
    <row r="1560" spans="2:17">
      <c r="B1560" s="30">
        <f>資料貼入!A1560</f>
        <v>45296</v>
      </c>
      <c r="C1560" s="38">
        <f>資料貼入!A1560</f>
        <v>45296</v>
      </c>
      <c r="D1560" s="29">
        <f>資料貼入!B1560</f>
        <v>-31473.910000000003</v>
      </c>
      <c r="E1560" s="29" cm="1">
        <f t="array" ref="E1560">MovingDayDD($D$3:D1560)</f>
        <v>-427662.02999999933</v>
      </c>
      <c r="F1560" s="29">
        <f>IF(OR(C1560&gt;總表!$B$30,C1560=0),0,IF(E1560=0,0,1+F1559))</f>
        <v>45</v>
      </c>
      <c r="G1560" s="29">
        <f t="shared" si="173"/>
        <v>0</v>
      </c>
      <c r="H1560" s="42">
        <f t="shared" si="171"/>
        <v>0</v>
      </c>
      <c r="I1560" s="43">
        <f t="shared" si="174"/>
        <v>0</v>
      </c>
      <c r="J1560" s="42">
        <f t="shared" si="175"/>
        <v>45296</v>
      </c>
      <c r="K1560" s="43">
        <f t="shared" si="176"/>
        <v>0</v>
      </c>
      <c r="L1560">
        <f t="shared" si="177"/>
        <v>126</v>
      </c>
      <c r="M1560">
        <f>IF($G1560="","",COUNTIF($G$3:$G1560, $G1560))</f>
        <v>1479</v>
      </c>
      <c r="N1560">
        <f t="shared" si="172"/>
        <v>1605</v>
      </c>
      <c r="O1560"/>
      <c r="P1560"/>
      <c r="Q1560"/>
    </row>
    <row r="1561" spans="2:17">
      <c r="B1561" s="30">
        <f>資料貼入!A1561</f>
        <v>45297</v>
      </c>
      <c r="C1561" s="38">
        <f>資料貼入!A1561</f>
        <v>45297</v>
      </c>
      <c r="D1561" s="29">
        <f>資料貼入!B1561</f>
        <v>0</v>
      </c>
      <c r="E1561" s="29" cm="1">
        <f t="array" ref="E1561">MovingDayDD($D$3:D1561)</f>
        <v>-427662.02999999933</v>
      </c>
      <c r="F1561" s="29">
        <f>IF(OR(C1561&gt;總表!$B$30,C1561=0),0,IF(E1561=0,0,1+F1560))</f>
        <v>46</v>
      </c>
      <c r="G1561" s="29">
        <f t="shared" si="173"/>
        <v>0</v>
      </c>
      <c r="H1561" s="42">
        <f t="shared" si="171"/>
        <v>0</v>
      </c>
      <c r="I1561" s="43">
        <f t="shared" si="174"/>
        <v>0</v>
      </c>
      <c r="J1561" s="42">
        <f t="shared" si="175"/>
        <v>45297</v>
      </c>
      <c r="K1561" s="43">
        <f t="shared" si="176"/>
        <v>0</v>
      </c>
      <c r="L1561">
        <f t="shared" si="177"/>
        <v>126</v>
      </c>
      <c r="M1561">
        <f>IF($G1561="","",COUNTIF($G$3:$G1561, $G1561))</f>
        <v>1480</v>
      </c>
      <c r="N1561">
        <f t="shared" si="172"/>
        <v>1606</v>
      </c>
      <c r="O1561"/>
      <c r="P1561"/>
      <c r="Q1561"/>
    </row>
    <row r="1562" spans="2:17">
      <c r="B1562" s="30">
        <f>資料貼入!A1562</f>
        <v>45298</v>
      </c>
      <c r="C1562" s="38">
        <f>資料貼入!A1562</f>
        <v>45298</v>
      </c>
      <c r="D1562" s="29">
        <f>資料貼入!B1562</f>
        <v>0</v>
      </c>
      <c r="E1562" s="29" cm="1">
        <f t="array" ref="E1562">MovingDayDD($D$3:D1562)</f>
        <v>-427662.02999999933</v>
      </c>
      <c r="F1562" s="29">
        <f>IF(OR(C1562&gt;總表!$B$30,C1562=0),0,IF(E1562=0,0,1+F1561))</f>
        <v>47</v>
      </c>
      <c r="G1562" s="29">
        <f t="shared" si="173"/>
        <v>0</v>
      </c>
      <c r="H1562" s="42">
        <f t="shared" si="171"/>
        <v>0</v>
      </c>
      <c r="I1562" s="43">
        <f t="shared" si="174"/>
        <v>0</v>
      </c>
      <c r="J1562" s="42">
        <f t="shared" si="175"/>
        <v>45298</v>
      </c>
      <c r="K1562" s="43">
        <f t="shared" si="176"/>
        <v>0</v>
      </c>
      <c r="L1562">
        <f t="shared" si="177"/>
        <v>126</v>
      </c>
      <c r="M1562">
        <f>IF($G1562="","",COUNTIF($G$3:$G1562, $G1562))</f>
        <v>1481</v>
      </c>
      <c r="N1562">
        <f t="shared" si="172"/>
        <v>1607</v>
      </c>
      <c r="O1562"/>
      <c r="P1562"/>
      <c r="Q1562"/>
    </row>
    <row r="1563" spans="2:17">
      <c r="B1563" s="30">
        <f>資料貼入!A1563</f>
        <v>45299</v>
      </c>
      <c r="C1563" s="38">
        <f>資料貼入!A1563</f>
        <v>45299</v>
      </c>
      <c r="D1563" s="29">
        <f>資料貼入!B1563</f>
        <v>-45378.91</v>
      </c>
      <c r="E1563" s="29" cm="1">
        <f t="array" ref="E1563">MovingDayDD($D$3:D1563)</f>
        <v>-473040.93999999948</v>
      </c>
      <c r="F1563" s="29">
        <f>IF(OR(C1563&gt;總表!$B$30,C1563=0),0,IF(E1563=0,0,1+F1562))</f>
        <v>48</v>
      </c>
      <c r="G1563" s="29">
        <f t="shared" si="173"/>
        <v>0</v>
      </c>
      <c r="H1563" s="42">
        <f t="shared" si="171"/>
        <v>0</v>
      </c>
      <c r="I1563" s="43">
        <f t="shared" si="174"/>
        <v>0</v>
      </c>
      <c r="J1563" s="42">
        <f t="shared" si="175"/>
        <v>45299</v>
      </c>
      <c r="K1563" s="43">
        <f t="shared" si="176"/>
        <v>0</v>
      </c>
      <c r="L1563">
        <f t="shared" si="177"/>
        <v>126</v>
      </c>
      <c r="M1563">
        <f>IF($G1563="","",COUNTIF($G$3:$G1563, $G1563))</f>
        <v>1482</v>
      </c>
      <c r="N1563">
        <f t="shared" si="172"/>
        <v>1608</v>
      </c>
      <c r="O1563"/>
      <c r="P1563"/>
      <c r="Q1563"/>
    </row>
    <row r="1564" spans="2:17">
      <c r="B1564" s="30">
        <f>資料貼入!A1564</f>
        <v>45300</v>
      </c>
      <c r="C1564" s="38">
        <f>資料貼入!A1564</f>
        <v>45300</v>
      </c>
      <c r="D1564" s="29">
        <f>資料貼入!B1564</f>
        <v>-122767.03</v>
      </c>
      <c r="E1564" s="29" cm="1">
        <f t="array" ref="E1564">MovingDayDD($D$3:D1564)</f>
        <v>-595807.96999999881</v>
      </c>
      <c r="F1564" s="29">
        <f>IF(OR(C1564&gt;總表!$B$30,C1564=0),0,IF(E1564=0,0,1+F1563))</f>
        <v>49</v>
      </c>
      <c r="G1564" s="29">
        <f t="shared" si="173"/>
        <v>0</v>
      </c>
      <c r="H1564" s="42">
        <f t="shared" si="171"/>
        <v>0</v>
      </c>
      <c r="I1564" s="43">
        <f t="shared" si="174"/>
        <v>0</v>
      </c>
      <c r="J1564" s="42">
        <f t="shared" si="175"/>
        <v>45300</v>
      </c>
      <c r="K1564" s="43">
        <f t="shared" si="176"/>
        <v>0</v>
      </c>
      <c r="L1564">
        <f t="shared" si="177"/>
        <v>126</v>
      </c>
      <c r="M1564">
        <f>IF($G1564="","",COUNTIF($G$3:$G1564, $G1564))</f>
        <v>1483</v>
      </c>
      <c r="N1564">
        <f t="shared" si="172"/>
        <v>1609</v>
      </c>
      <c r="O1564"/>
      <c r="P1564"/>
      <c r="Q1564"/>
    </row>
    <row r="1565" spans="2:17">
      <c r="B1565" s="30">
        <f>資料貼入!A1565</f>
        <v>45301</v>
      </c>
      <c r="C1565" s="38">
        <f>資料貼入!A1565</f>
        <v>45301</v>
      </c>
      <c r="D1565" s="29">
        <f>資料貼入!B1565</f>
        <v>-52519.51</v>
      </c>
      <c r="E1565" s="29" cm="1">
        <f t="array" ref="E1565">MovingDayDD($D$3:D1565)</f>
        <v>-648327.47999999858</v>
      </c>
      <c r="F1565" s="29">
        <f>IF(OR(C1565&gt;總表!$B$30,C1565=0),0,IF(E1565=0,0,1+F1564))</f>
        <v>50</v>
      </c>
      <c r="G1565" s="29">
        <f t="shared" si="173"/>
        <v>0</v>
      </c>
      <c r="H1565" s="42">
        <f t="shared" si="171"/>
        <v>0</v>
      </c>
      <c r="I1565" s="43">
        <f t="shared" si="174"/>
        <v>0</v>
      </c>
      <c r="J1565" s="42">
        <f t="shared" si="175"/>
        <v>45301</v>
      </c>
      <c r="K1565" s="43">
        <f t="shared" si="176"/>
        <v>0</v>
      </c>
      <c r="L1565">
        <f t="shared" si="177"/>
        <v>126</v>
      </c>
      <c r="M1565">
        <f>IF($G1565="","",COUNTIF($G$3:$G1565, $G1565))</f>
        <v>1484</v>
      </c>
      <c r="N1565">
        <f t="shared" si="172"/>
        <v>1610</v>
      </c>
      <c r="O1565"/>
      <c r="P1565"/>
      <c r="Q1565"/>
    </row>
    <row r="1566" spans="2:17">
      <c r="B1566" s="30">
        <f>資料貼入!A1566</f>
        <v>45302</v>
      </c>
      <c r="C1566" s="38">
        <f>資料貼入!A1566</f>
        <v>45302</v>
      </c>
      <c r="D1566" s="29">
        <f>資料貼入!B1566</f>
        <v>-62956.329999999994</v>
      </c>
      <c r="E1566" s="29" cm="1">
        <f t="array" ref="E1566">MovingDayDD($D$3:D1566)</f>
        <v>-711283.80999999866</v>
      </c>
      <c r="F1566" s="29">
        <f>IF(OR(C1566&gt;總表!$B$30,C1566=0),0,IF(E1566=0,0,1+F1565))</f>
        <v>51</v>
      </c>
      <c r="G1566" s="29">
        <f t="shared" si="173"/>
        <v>0</v>
      </c>
      <c r="H1566" s="42">
        <f t="shared" si="171"/>
        <v>0</v>
      </c>
      <c r="I1566" s="43">
        <f t="shared" si="174"/>
        <v>0</v>
      </c>
      <c r="J1566" s="42">
        <f t="shared" si="175"/>
        <v>45302</v>
      </c>
      <c r="K1566" s="43">
        <f t="shared" si="176"/>
        <v>0</v>
      </c>
      <c r="L1566">
        <f t="shared" si="177"/>
        <v>126</v>
      </c>
      <c r="M1566">
        <f>IF($G1566="","",COUNTIF($G$3:$G1566, $G1566))</f>
        <v>1485</v>
      </c>
      <c r="N1566">
        <f t="shared" si="172"/>
        <v>1611</v>
      </c>
      <c r="O1566"/>
      <c r="P1566"/>
      <c r="Q1566"/>
    </row>
    <row r="1567" spans="2:17">
      <c r="B1567" s="30">
        <f>資料貼入!A1567</f>
        <v>45303</v>
      </c>
      <c r="C1567" s="38">
        <f>資料貼入!A1567</f>
        <v>45303</v>
      </c>
      <c r="D1567" s="29">
        <f>資料貼入!B1567</f>
        <v>-61044.99</v>
      </c>
      <c r="E1567" s="29" cm="1">
        <f t="array" ref="E1567">MovingDayDD($D$3:D1567)</f>
        <v>-772328.79999999888</v>
      </c>
      <c r="F1567" s="29">
        <f>IF(OR(C1567&gt;總表!$B$30,C1567=0),0,IF(E1567=0,0,1+F1566))</f>
        <v>52</v>
      </c>
      <c r="G1567" s="29">
        <f t="shared" si="173"/>
        <v>0</v>
      </c>
      <c r="H1567" s="42">
        <f t="shared" si="171"/>
        <v>0</v>
      </c>
      <c r="I1567" s="43">
        <f t="shared" si="174"/>
        <v>0</v>
      </c>
      <c r="J1567" s="42">
        <f t="shared" si="175"/>
        <v>45303</v>
      </c>
      <c r="K1567" s="43">
        <f t="shared" si="176"/>
        <v>0</v>
      </c>
      <c r="L1567">
        <f t="shared" si="177"/>
        <v>126</v>
      </c>
      <c r="M1567">
        <f>IF($G1567="","",COUNTIF($G$3:$G1567, $G1567))</f>
        <v>1486</v>
      </c>
      <c r="N1567">
        <f t="shared" si="172"/>
        <v>1612</v>
      </c>
      <c r="O1567"/>
      <c r="P1567"/>
      <c r="Q1567"/>
    </row>
    <row r="1568" spans="2:17">
      <c r="B1568" s="30">
        <f>資料貼入!A1568</f>
        <v>45304</v>
      </c>
      <c r="C1568" s="38">
        <f>資料貼入!A1568</f>
        <v>45304</v>
      </c>
      <c r="D1568" s="29">
        <f>資料貼入!B1568</f>
        <v>0</v>
      </c>
      <c r="E1568" s="29" cm="1">
        <f t="array" ref="E1568">MovingDayDD($D$3:D1568)</f>
        <v>-772328.79999999888</v>
      </c>
      <c r="F1568" s="29">
        <f>IF(OR(C1568&gt;總表!$B$30,C1568=0),0,IF(E1568=0,0,1+F1567))</f>
        <v>53</v>
      </c>
      <c r="G1568" s="29">
        <f t="shared" si="173"/>
        <v>0</v>
      </c>
      <c r="H1568" s="42">
        <f t="shared" si="171"/>
        <v>0</v>
      </c>
      <c r="I1568" s="43">
        <f t="shared" si="174"/>
        <v>0</v>
      </c>
      <c r="J1568" s="42">
        <f t="shared" si="175"/>
        <v>45304</v>
      </c>
      <c r="K1568" s="43">
        <f t="shared" si="176"/>
        <v>0</v>
      </c>
      <c r="L1568">
        <f t="shared" si="177"/>
        <v>126</v>
      </c>
      <c r="M1568">
        <f>IF($G1568="","",COUNTIF($G$3:$G1568, $G1568))</f>
        <v>1487</v>
      </c>
      <c r="N1568">
        <f t="shared" si="172"/>
        <v>1613</v>
      </c>
      <c r="O1568"/>
      <c r="P1568"/>
      <c r="Q1568"/>
    </row>
    <row r="1569" spans="2:17">
      <c r="B1569" s="30">
        <f>資料貼入!A1569</f>
        <v>45305</v>
      </c>
      <c r="C1569" s="38">
        <f>資料貼入!A1569</f>
        <v>45305</v>
      </c>
      <c r="D1569" s="29">
        <f>資料貼入!B1569</f>
        <v>0</v>
      </c>
      <c r="E1569" s="29" cm="1">
        <f t="array" ref="E1569">MovingDayDD($D$3:D1569)</f>
        <v>-772328.79999999888</v>
      </c>
      <c r="F1569" s="29">
        <f>IF(OR(C1569&gt;總表!$B$30,C1569=0),0,IF(E1569=0,0,1+F1568))</f>
        <v>54</v>
      </c>
      <c r="G1569" s="29">
        <f t="shared" si="173"/>
        <v>0</v>
      </c>
      <c r="H1569" s="42">
        <f t="shared" si="171"/>
        <v>0</v>
      </c>
      <c r="I1569" s="43">
        <f t="shared" si="174"/>
        <v>0</v>
      </c>
      <c r="J1569" s="42">
        <f t="shared" si="175"/>
        <v>45305</v>
      </c>
      <c r="K1569" s="43">
        <f t="shared" si="176"/>
        <v>0</v>
      </c>
      <c r="L1569">
        <f t="shared" si="177"/>
        <v>126</v>
      </c>
      <c r="M1569">
        <f>IF($G1569="","",COUNTIF($G$3:$G1569, $G1569))</f>
        <v>1488</v>
      </c>
      <c r="N1569">
        <f t="shared" si="172"/>
        <v>1614</v>
      </c>
      <c r="O1569"/>
      <c r="P1569"/>
      <c r="Q1569"/>
    </row>
    <row r="1570" spans="2:17">
      <c r="B1570" s="30">
        <f>資料貼入!A1570</f>
        <v>45306</v>
      </c>
      <c r="C1570" s="38">
        <f>資料貼入!A1570</f>
        <v>45306</v>
      </c>
      <c r="D1570" s="29">
        <f>資料貼入!B1570</f>
        <v>-97389.359999999986</v>
      </c>
      <c r="E1570" s="29" cm="1">
        <f t="array" ref="E1570">MovingDayDD($D$3:D1570)</f>
        <v>-869718.15999999829</v>
      </c>
      <c r="F1570" s="29">
        <f>IF(OR(C1570&gt;總表!$B$30,C1570=0),0,IF(E1570=0,0,1+F1569))</f>
        <v>55</v>
      </c>
      <c r="G1570" s="29">
        <f t="shared" si="173"/>
        <v>0</v>
      </c>
      <c r="H1570" s="42">
        <f t="shared" si="171"/>
        <v>0</v>
      </c>
      <c r="I1570" s="43">
        <f t="shared" si="174"/>
        <v>0</v>
      </c>
      <c r="J1570" s="42">
        <f t="shared" si="175"/>
        <v>45306</v>
      </c>
      <c r="K1570" s="43">
        <f t="shared" si="176"/>
        <v>0</v>
      </c>
      <c r="L1570">
        <f t="shared" si="177"/>
        <v>126</v>
      </c>
      <c r="M1570">
        <f>IF($G1570="","",COUNTIF($G$3:$G1570, $G1570))</f>
        <v>1489</v>
      </c>
      <c r="N1570">
        <f t="shared" si="172"/>
        <v>1615</v>
      </c>
      <c r="O1570"/>
      <c r="P1570"/>
      <c r="Q1570"/>
    </row>
    <row r="1571" spans="2:17">
      <c r="B1571" s="30">
        <f>資料貼入!A1571</f>
        <v>45307</v>
      </c>
      <c r="C1571" s="38">
        <f>資料貼入!A1571</f>
        <v>45307</v>
      </c>
      <c r="D1571" s="29">
        <f>資料貼入!B1571</f>
        <v>-110205.92000000001</v>
      </c>
      <c r="E1571" s="29" cm="1">
        <f t="array" ref="E1571">MovingDayDD($D$3:D1571)</f>
        <v>-979924.07999999821</v>
      </c>
      <c r="F1571" s="29">
        <f>IF(OR(C1571&gt;總表!$B$30,C1571=0),0,IF(E1571=0,0,1+F1570))</f>
        <v>56</v>
      </c>
      <c r="G1571" s="29">
        <f t="shared" si="173"/>
        <v>0</v>
      </c>
      <c r="H1571" s="42">
        <f t="shared" si="171"/>
        <v>0</v>
      </c>
      <c r="I1571" s="43">
        <f t="shared" si="174"/>
        <v>0</v>
      </c>
      <c r="J1571" s="42">
        <f t="shared" si="175"/>
        <v>45307</v>
      </c>
      <c r="K1571" s="43">
        <f t="shared" si="176"/>
        <v>0</v>
      </c>
      <c r="L1571">
        <f t="shared" si="177"/>
        <v>126</v>
      </c>
      <c r="M1571">
        <f>IF($G1571="","",COUNTIF($G$3:$G1571, $G1571))</f>
        <v>1490</v>
      </c>
      <c r="N1571">
        <f t="shared" si="172"/>
        <v>1616</v>
      </c>
      <c r="O1571"/>
      <c r="P1571"/>
      <c r="Q1571"/>
    </row>
    <row r="1572" spans="2:17">
      <c r="B1572" s="30">
        <f>資料貼入!A1572</f>
        <v>45308</v>
      </c>
      <c r="C1572" s="38">
        <f>資料貼入!A1572</f>
        <v>45308</v>
      </c>
      <c r="D1572" s="29">
        <f>資料貼入!B1572</f>
        <v>50318.83</v>
      </c>
      <c r="E1572" s="29" cm="1">
        <f t="array" ref="E1572">MovingDayDD($D$3:D1572)</f>
        <v>-929605.24999999814</v>
      </c>
      <c r="F1572" s="29">
        <f>IF(OR(C1572&gt;總表!$B$30,C1572=0),0,IF(E1572=0,0,1+F1571))</f>
        <v>57</v>
      </c>
      <c r="G1572" s="29">
        <f t="shared" si="173"/>
        <v>0</v>
      </c>
      <c r="H1572" s="42">
        <f t="shared" si="171"/>
        <v>0</v>
      </c>
      <c r="I1572" s="43">
        <f t="shared" si="174"/>
        <v>0</v>
      </c>
      <c r="J1572" s="42">
        <f t="shared" si="175"/>
        <v>45308</v>
      </c>
      <c r="K1572" s="43">
        <f t="shared" si="176"/>
        <v>0</v>
      </c>
      <c r="L1572">
        <f t="shared" si="177"/>
        <v>126</v>
      </c>
      <c r="M1572">
        <f>IF($G1572="","",COUNTIF($G$3:$G1572, $G1572))</f>
        <v>1491</v>
      </c>
      <c r="N1572">
        <f t="shared" si="172"/>
        <v>1617</v>
      </c>
      <c r="O1572"/>
      <c r="P1572"/>
      <c r="Q1572"/>
    </row>
    <row r="1573" spans="2:17">
      <c r="B1573" s="30">
        <f>資料貼入!A1573</f>
        <v>45309</v>
      </c>
      <c r="C1573" s="38">
        <f>資料貼入!A1573</f>
        <v>45309</v>
      </c>
      <c r="D1573" s="29">
        <f>資料貼入!B1573</f>
        <v>927.39000000000033</v>
      </c>
      <c r="E1573" s="29" cm="1">
        <f t="array" ref="E1573">MovingDayDD($D$3:D1573)</f>
        <v>-928677.85999999754</v>
      </c>
      <c r="F1573" s="29">
        <f>IF(OR(C1573&gt;總表!$B$30,C1573=0),0,IF(E1573=0,0,1+F1572))</f>
        <v>58</v>
      </c>
      <c r="G1573" s="29">
        <f t="shared" si="173"/>
        <v>0</v>
      </c>
      <c r="H1573" s="42">
        <f t="shared" si="171"/>
        <v>0</v>
      </c>
      <c r="I1573" s="43">
        <f t="shared" si="174"/>
        <v>0</v>
      </c>
      <c r="J1573" s="42">
        <f t="shared" si="175"/>
        <v>45309</v>
      </c>
      <c r="K1573" s="43">
        <f t="shared" si="176"/>
        <v>0</v>
      </c>
      <c r="L1573">
        <f t="shared" si="177"/>
        <v>126</v>
      </c>
      <c r="M1573">
        <f>IF($G1573="","",COUNTIF($G$3:$G1573, $G1573))</f>
        <v>1492</v>
      </c>
      <c r="N1573">
        <f t="shared" si="172"/>
        <v>1618</v>
      </c>
      <c r="O1573"/>
      <c r="P1573"/>
      <c r="Q1573"/>
    </row>
    <row r="1574" spans="2:17">
      <c r="B1574" s="30">
        <f>資料貼入!A1574</f>
        <v>45310</v>
      </c>
      <c r="C1574" s="38">
        <f>資料貼入!A1574</f>
        <v>45310</v>
      </c>
      <c r="D1574" s="29">
        <f>資料貼入!B1574</f>
        <v>151391.48000000001</v>
      </c>
      <c r="E1574" s="29" cm="1">
        <f t="array" ref="E1574">MovingDayDD($D$3:D1574)</f>
        <v>-777286.37999999709</v>
      </c>
      <c r="F1574" s="29">
        <f>IF(OR(C1574&gt;總表!$B$30,C1574=0),0,IF(E1574=0,0,1+F1573))</f>
        <v>59</v>
      </c>
      <c r="G1574" s="29">
        <f t="shared" si="173"/>
        <v>0</v>
      </c>
      <c r="H1574" s="42">
        <f t="shared" si="171"/>
        <v>0</v>
      </c>
      <c r="I1574" s="43">
        <f t="shared" si="174"/>
        <v>0</v>
      </c>
      <c r="J1574" s="42">
        <f t="shared" si="175"/>
        <v>45310</v>
      </c>
      <c r="K1574" s="43">
        <f t="shared" si="176"/>
        <v>0</v>
      </c>
      <c r="L1574">
        <f t="shared" si="177"/>
        <v>126</v>
      </c>
      <c r="M1574">
        <f>IF($G1574="","",COUNTIF($G$3:$G1574, $G1574))</f>
        <v>1493</v>
      </c>
      <c r="N1574">
        <f t="shared" si="172"/>
        <v>1619</v>
      </c>
      <c r="O1574"/>
      <c r="P1574"/>
      <c r="Q1574"/>
    </row>
    <row r="1575" spans="2:17">
      <c r="B1575" s="30">
        <f>資料貼入!A1575</f>
        <v>45311</v>
      </c>
      <c r="C1575" s="38">
        <f>資料貼入!A1575</f>
        <v>45311</v>
      </c>
      <c r="D1575" s="29">
        <f>資料貼入!B1575</f>
        <v>0</v>
      </c>
      <c r="E1575" s="29" cm="1">
        <f t="array" ref="E1575">MovingDayDD($D$3:D1575)</f>
        <v>-777286.37999999709</v>
      </c>
      <c r="F1575" s="29">
        <f>IF(OR(C1575&gt;總表!$B$30,C1575=0),0,IF(E1575=0,0,1+F1574))</f>
        <v>60</v>
      </c>
      <c r="G1575" s="29">
        <f t="shared" si="173"/>
        <v>0</v>
      </c>
      <c r="H1575" s="42">
        <f t="shared" si="171"/>
        <v>0</v>
      </c>
      <c r="I1575" s="43">
        <f t="shared" si="174"/>
        <v>0</v>
      </c>
      <c r="J1575" s="42">
        <f t="shared" si="175"/>
        <v>45311</v>
      </c>
      <c r="K1575" s="43">
        <f t="shared" si="176"/>
        <v>0</v>
      </c>
      <c r="L1575">
        <f t="shared" si="177"/>
        <v>126</v>
      </c>
      <c r="M1575">
        <f>IF($G1575="","",COUNTIF($G$3:$G1575, $G1575))</f>
        <v>1494</v>
      </c>
      <c r="N1575">
        <f t="shared" si="172"/>
        <v>1620</v>
      </c>
      <c r="O1575"/>
      <c r="P1575"/>
      <c r="Q1575"/>
    </row>
    <row r="1576" spans="2:17">
      <c r="B1576" s="30">
        <f>資料貼入!A1576</f>
        <v>45312</v>
      </c>
      <c r="C1576" s="38">
        <f>資料貼入!A1576</f>
        <v>45312</v>
      </c>
      <c r="D1576" s="29">
        <f>資料貼入!B1576</f>
        <v>0</v>
      </c>
      <c r="E1576" s="29" cm="1">
        <f t="array" ref="E1576">MovingDayDD($D$3:D1576)</f>
        <v>-777286.37999999709</v>
      </c>
      <c r="F1576" s="29">
        <f>IF(OR(C1576&gt;總表!$B$30,C1576=0),0,IF(E1576=0,0,1+F1575))</f>
        <v>61</v>
      </c>
      <c r="G1576" s="29">
        <f t="shared" si="173"/>
        <v>0</v>
      </c>
      <c r="H1576" s="42">
        <f t="shared" si="171"/>
        <v>0</v>
      </c>
      <c r="I1576" s="43">
        <f t="shared" si="174"/>
        <v>0</v>
      </c>
      <c r="J1576" s="42">
        <f t="shared" si="175"/>
        <v>45312</v>
      </c>
      <c r="K1576" s="43">
        <f t="shared" si="176"/>
        <v>0</v>
      </c>
      <c r="L1576">
        <f t="shared" si="177"/>
        <v>126</v>
      </c>
      <c r="M1576">
        <f>IF($G1576="","",COUNTIF($G$3:$G1576, $G1576))</f>
        <v>1495</v>
      </c>
      <c r="N1576">
        <f t="shared" si="172"/>
        <v>1621</v>
      </c>
      <c r="O1576"/>
      <c r="P1576"/>
      <c r="Q1576"/>
    </row>
    <row r="1577" spans="2:17">
      <c r="B1577" s="30">
        <f>資料貼入!A1577</f>
        <v>45313</v>
      </c>
      <c r="C1577" s="38">
        <f>資料貼入!A1577</f>
        <v>45313</v>
      </c>
      <c r="D1577" s="29">
        <f>資料貼入!B1577</f>
        <v>58937.840000000004</v>
      </c>
      <c r="E1577" s="29" cm="1">
        <f t="array" ref="E1577">MovingDayDD($D$3:D1577)</f>
        <v>-718348.53999999724</v>
      </c>
      <c r="F1577" s="29">
        <f>IF(OR(C1577&gt;總表!$B$30,C1577=0),0,IF(E1577=0,0,1+F1576))</f>
        <v>62</v>
      </c>
      <c r="G1577" s="29">
        <f t="shared" si="173"/>
        <v>0</v>
      </c>
      <c r="H1577" s="42">
        <f t="shared" si="171"/>
        <v>0</v>
      </c>
      <c r="I1577" s="43">
        <f t="shared" si="174"/>
        <v>0</v>
      </c>
      <c r="J1577" s="42">
        <f t="shared" si="175"/>
        <v>45313</v>
      </c>
      <c r="K1577" s="43">
        <f t="shared" si="176"/>
        <v>0</v>
      </c>
      <c r="L1577">
        <f t="shared" si="177"/>
        <v>126</v>
      </c>
      <c r="M1577">
        <f>IF($G1577="","",COUNTIF($G$3:$G1577, $G1577))</f>
        <v>1496</v>
      </c>
      <c r="N1577">
        <f t="shared" si="172"/>
        <v>1622</v>
      </c>
      <c r="O1577"/>
      <c r="P1577"/>
      <c r="Q1577"/>
    </row>
    <row r="1578" spans="2:17">
      <c r="B1578" s="30">
        <f>資料貼入!A1578</f>
        <v>45314</v>
      </c>
      <c r="C1578" s="38">
        <f>資料貼入!A1578</f>
        <v>45314</v>
      </c>
      <c r="D1578" s="29">
        <f>資料貼入!B1578</f>
        <v>33262.35</v>
      </c>
      <c r="E1578" s="29" cm="1">
        <f t="array" ref="E1578">MovingDayDD($D$3:D1578)</f>
        <v>-685086.18999999762</v>
      </c>
      <c r="F1578" s="29">
        <f>IF(OR(C1578&gt;總表!$B$30,C1578=0),0,IF(E1578=0,0,1+F1577))</f>
        <v>63</v>
      </c>
      <c r="G1578" s="29">
        <f t="shared" si="173"/>
        <v>0</v>
      </c>
      <c r="H1578" s="42">
        <f t="shared" si="171"/>
        <v>0</v>
      </c>
      <c r="I1578" s="43">
        <f t="shared" si="174"/>
        <v>0</v>
      </c>
      <c r="J1578" s="42">
        <f t="shared" si="175"/>
        <v>45314</v>
      </c>
      <c r="K1578" s="43">
        <f t="shared" si="176"/>
        <v>0</v>
      </c>
      <c r="L1578">
        <f t="shared" si="177"/>
        <v>126</v>
      </c>
      <c r="M1578">
        <f>IF($G1578="","",COUNTIF($G$3:$G1578, $G1578))</f>
        <v>1497</v>
      </c>
      <c r="N1578">
        <f t="shared" si="172"/>
        <v>1623</v>
      </c>
      <c r="O1578"/>
      <c r="P1578"/>
      <c r="Q1578"/>
    </row>
    <row r="1579" spans="2:17">
      <c r="B1579" s="30">
        <f>資料貼入!A1579</f>
        <v>45315</v>
      </c>
      <c r="C1579" s="38">
        <f>資料貼入!A1579</f>
        <v>45315</v>
      </c>
      <c r="D1579" s="29">
        <f>資料貼入!B1579</f>
        <v>-2374.2299999999996</v>
      </c>
      <c r="E1579" s="29" cm="1">
        <f t="array" ref="E1579">MovingDayDD($D$3:D1579)</f>
        <v>-687460.41999999806</v>
      </c>
      <c r="F1579" s="29">
        <f>IF(OR(C1579&gt;總表!$B$30,C1579=0),0,IF(E1579=0,0,1+F1578))</f>
        <v>64</v>
      </c>
      <c r="G1579" s="29">
        <f t="shared" si="173"/>
        <v>0</v>
      </c>
      <c r="H1579" s="42">
        <f t="shared" si="171"/>
        <v>0</v>
      </c>
      <c r="I1579" s="43">
        <f t="shared" si="174"/>
        <v>0</v>
      </c>
      <c r="J1579" s="42">
        <f t="shared" si="175"/>
        <v>45315</v>
      </c>
      <c r="K1579" s="43">
        <f t="shared" si="176"/>
        <v>0</v>
      </c>
      <c r="L1579">
        <f t="shared" si="177"/>
        <v>126</v>
      </c>
      <c r="M1579">
        <f>IF($G1579="","",COUNTIF($G$3:$G1579, $G1579))</f>
        <v>1498</v>
      </c>
      <c r="N1579">
        <f t="shared" si="172"/>
        <v>1624</v>
      </c>
      <c r="O1579"/>
      <c r="P1579"/>
      <c r="Q1579"/>
    </row>
    <row r="1580" spans="2:17">
      <c r="B1580" s="30">
        <f>資料貼入!A1580</f>
        <v>45316</v>
      </c>
      <c r="C1580" s="38">
        <f>資料貼入!A1580</f>
        <v>45316</v>
      </c>
      <c r="D1580" s="29">
        <f>資料貼入!B1580</f>
        <v>55023.630000000005</v>
      </c>
      <c r="E1580" s="29" cm="1">
        <f t="array" ref="E1580">MovingDayDD($D$3:D1580)</f>
        <v>-632436.78999999724</v>
      </c>
      <c r="F1580" s="29">
        <f>IF(OR(C1580&gt;總表!$B$30,C1580=0),0,IF(E1580=0,0,1+F1579))</f>
        <v>65</v>
      </c>
      <c r="G1580" s="29">
        <f t="shared" si="173"/>
        <v>0</v>
      </c>
      <c r="H1580" s="42">
        <f t="shared" si="171"/>
        <v>0</v>
      </c>
      <c r="I1580" s="43">
        <f t="shared" si="174"/>
        <v>0</v>
      </c>
      <c r="J1580" s="42">
        <f t="shared" si="175"/>
        <v>45316</v>
      </c>
      <c r="K1580" s="43">
        <f t="shared" si="176"/>
        <v>0</v>
      </c>
      <c r="L1580">
        <f t="shared" si="177"/>
        <v>126</v>
      </c>
      <c r="M1580">
        <f>IF($G1580="","",COUNTIF($G$3:$G1580, $G1580))</f>
        <v>1499</v>
      </c>
      <c r="N1580">
        <f t="shared" si="172"/>
        <v>1625</v>
      </c>
      <c r="O1580"/>
      <c r="P1580"/>
      <c r="Q1580"/>
    </row>
    <row r="1581" spans="2:17">
      <c r="B1581" s="30">
        <f>資料貼入!A1581</f>
        <v>45317</v>
      </c>
      <c r="C1581" s="38">
        <f>資料貼入!A1581</f>
        <v>45317</v>
      </c>
      <c r="D1581" s="29">
        <f>資料貼入!B1581</f>
        <v>-46120.81</v>
      </c>
      <c r="E1581" s="29" cm="1">
        <f t="array" ref="E1581">MovingDayDD($D$3:D1581)</f>
        <v>-678557.59999999776</v>
      </c>
      <c r="F1581" s="29">
        <f>IF(OR(C1581&gt;總表!$B$30,C1581=0),0,IF(E1581=0,0,1+F1580))</f>
        <v>66</v>
      </c>
      <c r="G1581" s="29">
        <f t="shared" si="173"/>
        <v>0</v>
      </c>
      <c r="H1581" s="42">
        <f t="shared" si="171"/>
        <v>0</v>
      </c>
      <c r="I1581" s="43">
        <f t="shared" si="174"/>
        <v>0</v>
      </c>
      <c r="J1581" s="42">
        <f t="shared" si="175"/>
        <v>45317</v>
      </c>
      <c r="K1581" s="43">
        <f t="shared" si="176"/>
        <v>0</v>
      </c>
      <c r="L1581">
        <f t="shared" si="177"/>
        <v>126</v>
      </c>
      <c r="M1581">
        <f>IF($G1581="","",COUNTIF($G$3:$G1581, $G1581))</f>
        <v>1500</v>
      </c>
      <c r="N1581">
        <f t="shared" si="172"/>
        <v>1626</v>
      </c>
      <c r="O1581"/>
      <c r="P1581"/>
      <c r="Q1581"/>
    </row>
    <row r="1582" spans="2:17">
      <c r="B1582" s="30">
        <f>資料貼入!A1582</f>
        <v>45318</v>
      </c>
      <c r="C1582" s="38">
        <f>資料貼入!A1582</f>
        <v>45318</v>
      </c>
      <c r="D1582" s="29">
        <f>資料貼入!B1582</f>
        <v>0</v>
      </c>
      <c r="E1582" s="29" cm="1">
        <f t="array" ref="E1582">MovingDayDD($D$3:D1582)</f>
        <v>-678557.59999999776</v>
      </c>
      <c r="F1582" s="29">
        <f>IF(OR(C1582&gt;總表!$B$30,C1582=0),0,IF(E1582=0,0,1+F1581))</f>
        <v>67</v>
      </c>
      <c r="G1582" s="29">
        <f t="shared" si="173"/>
        <v>0</v>
      </c>
      <c r="H1582" s="42">
        <f t="shared" si="171"/>
        <v>0</v>
      </c>
      <c r="I1582" s="43">
        <f t="shared" si="174"/>
        <v>0</v>
      </c>
      <c r="J1582" s="42">
        <f t="shared" si="175"/>
        <v>45318</v>
      </c>
      <c r="K1582" s="43">
        <f t="shared" si="176"/>
        <v>0</v>
      </c>
      <c r="L1582">
        <f t="shared" si="177"/>
        <v>126</v>
      </c>
      <c r="M1582">
        <f>IF($G1582="","",COUNTIF($G$3:$G1582, $G1582))</f>
        <v>1501</v>
      </c>
      <c r="N1582">
        <f t="shared" si="172"/>
        <v>1627</v>
      </c>
      <c r="O1582"/>
      <c r="P1582"/>
      <c r="Q1582"/>
    </row>
    <row r="1583" spans="2:17">
      <c r="B1583" s="30">
        <f>資料貼入!A1583</f>
        <v>45319</v>
      </c>
      <c r="C1583" s="38">
        <f>資料貼入!A1583</f>
        <v>45319</v>
      </c>
      <c r="D1583" s="29">
        <f>資料貼入!B1583</f>
        <v>0</v>
      </c>
      <c r="E1583" s="29" cm="1">
        <f t="array" ref="E1583">MovingDayDD($D$3:D1583)</f>
        <v>-678557.59999999776</v>
      </c>
      <c r="F1583" s="29">
        <f>IF(OR(C1583&gt;總表!$B$30,C1583=0),0,IF(E1583=0,0,1+F1582))</f>
        <v>68</v>
      </c>
      <c r="G1583" s="29">
        <f t="shared" si="173"/>
        <v>0</v>
      </c>
      <c r="H1583" s="42">
        <f t="shared" si="171"/>
        <v>0</v>
      </c>
      <c r="I1583" s="43">
        <f t="shared" si="174"/>
        <v>0</v>
      </c>
      <c r="J1583" s="42">
        <f t="shared" si="175"/>
        <v>45319</v>
      </c>
      <c r="K1583" s="43">
        <f t="shared" si="176"/>
        <v>0</v>
      </c>
      <c r="L1583">
        <f t="shared" si="177"/>
        <v>126</v>
      </c>
      <c r="M1583">
        <f>IF($G1583="","",COUNTIF($G$3:$G1583, $G1583))</f>
        <v>1502</v>
      </c>
      <c r="N1583">
        <f t="shared" si="172"/>
        <v>1628</v>
      </c>
      <c r="O1583"/>
      <c r="P1583"/>
      <c r="Q1583"/>
    </row>
    <row r="1584" spans="2:17">
      <c r="B1584" s="30">
        <f>資料貼入!A1584</f>
        <v>45320</v>
      </c>
      <c r="C1584" s="38">
        <f>資料貼入!A1584</f>
        <v>45320</v>
      </c>
      <c r="D1584" s="29">
        <f>資料貼入!B1584</f>
        <v>87266.08</v>
      </c>
      <c r="E1584" s="29" cm="1">
        <f t="array" ref="E1584">MovingDayDD($D$3:D1584)</f>
        <v>-591291.51999999769</v>
      </c>
      <c r="F1584" s="29">
        <f>IF(OR(C1584&gt;總表!$B$30,C1584=0),0,IF(E1584=0,0,1+F1583))</f>
        <v>69</v>
      </c>
      <c r="G1584" s="29">
        <f t="shared" si="173"/>
        <v>0</v>
      </c>
      <c r="H1584" s="42">
        <f t="shared" si="171"/>
        <v>0</v>
      </c>
      <c r="I1584" s="43">
        <f t="shared" si="174"/>
        <v>0</v>
      </c>
      <c r="J1584" s="42">
        <f t="shared" si="175"/>
        <v>45320</v>
      </c>
      <c r="K1584" s="43">
        <f t="shared" si="176"/>
        <v>0</v>
      </c>
      <c r="L1584">
        <f t="shared" si="177"/>
        <v>126</v>
      </c>
      <c r="M1584">
        <f>IF($G1584="","",COUNTIF($G$3:$G1584, $G1584))</f>
        <v>1503</v>
      </c>
      <c r="N1584">
        <f t="shared" si="172"/>
        <v>1629</v>
      </c>
      <c r="O1584"/>
      <c r="P1584"/>
      <c r="Q1584"/>
    </row>
    <row r="1585" spans="2:17">
      <c r="B1585" s="30">
        <f>資料貼入!A1585</f>
        <v>45321</v>
      </c>
      <c r="C1585" s="38">
        <f>資料貼入!A1585</f>
        <v>45321</v>
      </c>
      <c r="D1585" s="29">
        <f>資料貼入!B1585</f>
        <v>-43454.61</v>
      </c>
      <c r="E1585" s="29" cm="1">
        <f t="array" ref="E1585">MovingDayDD($D$3:D1585)</f>
        <v>-634746.12999999709</v>
      </c>
      <c r="F1585" s="29">
        <f>IF(OR(C1585&gt;總表!$B$30,C1585=0),0,IF(E1585=0,0,1+F1584))</f>
        <v>70</v>
      </c>
      <c r="G1585" s="29">
        <f t="shared" si="173"/>
        <v>0</v>
      </c>
      <c r="H1585" s="42">
        <f t="shared" si="171"/>
        <v>0</v>
      </c>
      <c r="I1585" s="43">
        <f t="shared" si="174"/>
        <v>0</v>
      </c>
      <c r="J1585" s="42">
        <f t="shared" si="175"/>
        <v>45321</v>
      </c>
      <c r="K1585" s="43">
        <f t="shared" si="176"/>
        <v>0</v>
      </c>
      <c r="L1585">
        <f t="shared" si="177"/>
        <v>126</v>
      </c>
      <c r="M1585">
        <f>IF($G1585="","",COUNTIF($G$3:$G1585, $G1585))</f>
        <v>1504</v>
      </c>
      <c r="N1585">
        <f t="shared" si="172"/>
        <v>1630</v>
      </c>
      <c r="O1585"/>
      <c r="P1585"/>
      <c r="Q1585"/>
    </row>
    <row r="1586" spans="2:17">
      <c r="B1586" s="30">
        <f>資料貼入!A1586</f>
        <v>45322</v>
      </c>
      <c r="C1586" s="38">
        <f>資料貼入!A1586</f>
        <v>45322</v>
      </c>
      <c r="D1586" s="29">
        <f>資料貼入!B1586</f>
        <v>49926.45</v>
      </c>
      <c r="E1586" s="29" cm="1">
        <f t="array" ref="E1586">MovingDayDD($D$3:D1586)</f>
        <v>-584819.67999999784</v>
      </c>
      <c r="F1586" s="29">
        <f>IF(OR(C1586&gt;總表!$B$30,C1586=0),0,IF(E1586=0,0,1+F1585))</f>
        <v>71</v>
      </c>
      <c r="G1586" s="29">
        <f t="shared" si="173"/>
        <v>0</v>
      </c>
      <c r="H1586" s="42">
        <f t="shared" si="171"/>
        <v>0</v>
      </c>
      <c r="I1586" s="43">
        <f t="shared" si="174"/>
        <v>0</v>
      </c>
      <c r="J1586" s="42">
        <f t="shared" si="175"/>
        <v>45322</v>
      </c>
      <c r="K1586" s="43">
        <f t="shared" si="176"/>
        <v>0</v>
      </c>
      <c r="L1586">
        <f t="shared" si="177"/>
        <v>126</v>
      </c>
      <c r="M1586">
        <f>IF($G1586="","",COUNTIF($G$3:$G1586, $G1586))</f>
        <v>1505</v>
      </c>
      <c r="N1586">
        <f t="shared" si="172"/>
        <v>1631</v>
      </c>
      <c r="O1586"/>
      <c r="P1586"/>
      <c r="Q1586"/>
    </row>
    <row r="1587" spans="2:17">
      <c r="B1587" s="30">
        <f>資料貼入!A1587</f>
        <v>45323</v>
      </c>
      <c r="C1587" s="38">
        <f>資料貼入!A1587</f>
        <v>45323</v>
      </c>
      <c r="D1587" s="29">
        <f>資料貼入!B1587</f>
        <v>-73912.679999999993</v>
      </c>
      <c r="E1587" s="29" cm="1">
        <f t="array" ref="E1587">MovingDayDD($D$3:D1587)</f>
        <v>-658732.35999999754</v>
      </c>
      <c r="F1587" s="29">
        <f>IF(OR(C1587&gt;總表!$B$30,C1587=0),0,IF(E1587=0,0,1+F1586))</f>
        <v>72</v>
      </c>
      <c r="G1587" s="29">
        <f t="shared" si="173"/>
        <v>0</v>
      </c>
      <c r="H1587" s="42">
        <f t="shared" si="171"/>
        <v>0</v>
      </c>
      <c r="I1587" s="43">
        <f t="shared" si="174"/>
        <v>0</v>
      </c>
      <c r="J1587" s="42">
        <f t="shared" si="175"/>
        <v>45323</v>
      </c>
      <c r="K1587" s="43">
        <f t="shared" si="176"/>
        <v>0</v>
      </c>
      <c r="L1587">
        <f t="shared" si="177"/>
        <v>126</v>
      </c>
      <c r="M1587">
        <f>IF($G1587="","",COUNTIF($G$3:$G1587, $G1587))</f>
        <v>1506</v>
      </c>
      <c r="N1587">
        <f t="shared" si="172"/>
        <v>1632</v>
      </c>
      <c r="O1587"/>
      <c r="P1587"/>
      <c r="Q1587"/>
    </row>
    <row r="1588" spans="2:17">
      <c r="B1588" s="30">
        <f>資料貼入!A1588</f>
        <v>45324</v>
      </c>
      <c r="C1588" s="38">
        <f>資料貼入!A1588</f>
        <v>45324</v>
      </c>
      <c r="D1588" s="29">
        <f>資料貼入!B1588</f>
        <v>25671.96</v>
      </c>
      <c r="E1588" s="29" cm="1">
        <f t="array" ref="E1588">MovingDayDD($D$3:D1588)</f>
        <v>-633060.39999999665</v>
      </c>
      <c r="F1588" s="29">
        <f>IF(OR(C1588&gt;總表!$B$30,C1588=0),0,IF(E1588=0,0,1+F1587))</f>
        <v>73</v>
      </c>
      <c r="G1588" s="29">
        <f t="shared" si="173"/>
        <v>0</v>
      </c>
      <c r="H1588" s="42">
        <f t="shared" si="171"/>
        <v>0</v>
      </c>
      <c r="I1588" s="43">
        <f t="shared" si="174"/>
        <v>0</v>
      </c>
      <c r="J1588" s="42">
        <f t="shared" si="175"/>
        <v>45324</v>
      </c>
      <c r="K1588" s="43">
        <f t="shared" si="176"/>
        <v>0</v>
      </c>
      <c r="L1588">
        <f t="shared" si="177"/>
        <v>126</v>
      </c>
      <c r="M1588">
        <f>IF($G1588="","",COUNTIF($G$3:$G1588, $G1588))</f>
        <v>1507</v>
      </c>
      <c r="N1588">
        <f t="shared" si="172"/>
        <v>1633</v>
      </c>
      <c r="O1588"/>
      <c r="P1588"/>
      <c r="Q1588"/>
    </row>
    <row r="1589" spans="2:17">
      <c r="B1589" s="30">
        <f>資料貼入!A1589</f>
        <v>45325</v>
      </c>
      <c r="C1589" s="38">
        <f>資料貼入!A1589</f>
        <v>45325</v>
      </c>
      <c r="D1589" s="29">
        <f>資料貼入!B1589</f>
        <v>0</v>
      </c>
      <c r="E1589" s="29" cm="1">
        <f t="array" ref="E1589">MovingDayDD($D$3:D1589)</f>
        <v>-633060.39999999665</v>
      </c>
      <c r="F1589" s="29">
        <f>IF(OR(C1589&gt;總表!$B$30,C1589=0),0,IF(E1589=0,0,1+F1588))</f>
        <v>74</v>
      </c>
      <c r="G1589" s="29">
        <f t="shared" si="173"/>
        <v>0</v>
      </c>
      <c r="H1589" s="42">
        <f t="shared" si="171"/>
        <v>0</v>
      </c>
      <c r="I1589" s="43">
        <f t="shared" si="174"/>
        <v>0</v>
      </c>
      <c r="J1589" s="42">
        <f t="shared" si="175"/>
        <v>45325</v>
      </c>
      <c r="K1589" s="43">
        <f t="shared" si="176"/>
        <v>0</v>
      </c>
      <c r="L1589">
        <f t="shared" si="177"/>
        <v>126</v>
      </c>
      <c r="M1589">
        <f>IF($G1589="","",COUNTIF($G$3:$G1589, $G1589))</f>
        <v>1508</v>
      </c>
      <c r="N1589">
        <f t="shared" si="172"/>
        <v>1634</v>
      </c>
      <c r="O1589"/>
      <c r="P1589"/>
      <c r="Q1589"/>
    </row>
    <row r="1590" spans="2:17">
      <c r="B1590" s="30">
        <f>資料貼入!A1590</f>
        <v>45326</v>
      </c>
      <c r="C1590" s="38">
        <f>資料貼入!A1590</f>
        <v>45326</v>
      </c>
      <c r="D1590" s="29">
        <f>資料貼入!B1590</f>
        <v>0</v>
      </c>
      <c r="E1590" s="29" cm="1">
        <f t="array" ref="E1590">MovingDayDD($D$3:D1590)</f>
        <v>-633060.39999999665</v>
      </c>
      <c r="F1590" s="29">
        <f>IF(OR(C1590&gt;總表!$B$30,C1590=0),0,IF(E1590=0,0,1+F1589))</f>
        <v>75</v>
      </c>
      <c r="G1590" s="29">
        <f t="shared" si="173"/>
        <v>0</v>
      </c>
      <c r="H1590" s="42">
        <f t="shared" si="171"/>
        <v>0</v>
      </c>
      <c r="I1590" s="43">
        <f t="shared" si="174"/>
        <v>0</v>
      </c>
      <c r="J1590" s="42">
        <f t="shared" si="175"/>
        <v>45326</v>
      </c>
      <c r="K1590" s="43">
        <f t="shared" si="176"/>
        <v>0</v>
      </c>
      <c r="L1590">
        <f t="shared" si="177"/>
        <v>126</v>
      </c>
      <c r="M1590">
        <f>IF($G1590="","",COUNTIF($G$3:$G1590, $G1590))</f>
        <v>1509</v>
      </c>
      <c r="N1590">
        <f t="shared" si="172"/>
        <v>1635</v>
      </c>
      <c r="O1590"/>
      <c r="P1590"/>
      <c r="Q1590"/>
    </row>
    <row r="1591" spans="2:17">
      <c r="B1591" s="30">
        <f>資料貼入!A1591</f>
        <v>45327</v>
      </c>
      <c r="C1591" s="38">
        <f>資料貼入!A1591</f>
        <v>45327</v>
      </c>
      <c r="D1591" s="29">
        <f>資料貼入!B1591</f>
        <v>-57316.800000000003</v>
      </c>
      <c r="E1591" s="29" cm="1">
        <f t="array" ref="E1591">MovingDayDD($D$3:D1591)</f>
        <v>-690377.19999999739</v>
      </c>
      <c r="F1591" s="29">
        <f>IF(OR(C1591&gt;總表!$B$30,C1591=0),0,IF(E1591=0,0,1+F1590))</f>
        <v>76</v>
      </c>
      <c r="G1591" s="29">
        <f t="shared" si="173"/>
        <v>0</v>
      </c>
      <c r="H1591" s="42">
        <f t="shared" si="171"/>
        <v>0</v>
      </c>
      <c r="I1591" s="43">
        <f t="shared" si="174"/>
        <v>0</v>
      </c>
      <c r="J1591" s="42">
        <f t="shared" si="175"/>
        <v>45327</v>
      </c>
      <c r="K1591" s="43">
        <f t="shared" si="176"/>
        <v>0</v>
      </c>
      <c r="L1591">
        <f t="shared" si="177"/>
        <v>126</v>
      </c>
      <c r="M1591">
        <f>IF($G1591="","",COUNTIF($G$3:$G1591, $G1591))</f>
        <v>1510</v>
      </c>
      <c r="N1591">
        <f t="shared" si="172"/>
        <v>1636</v>
      </c>
      <c r="O1591"/>
      <c r="P1591"/>
      <c r="Q1591"/>
    </row>
    <row r="1592" spans="2:17">
      <c r="B1592" s="30">
        <f>資料貼入!A1592</f>
        <v>45328</v>
      </c>
      <c r="C1592" s="38">
        <f>資料貼入!A1592</f>
        <v>45328</v>
      </c>
      <c r="D1592" s="29">
        <f>資料貼入!B1592</f>
        <v>0</v>
      </c>
      <c r="E1592" s="29" cm="1">
        <f t="array" ref="E1592">MovingDayDD($D$3:D1592)</f>
        <v>-690377.19999999739</v>
      </c>
      <c r="F1592" s="29">
        <f>IF(OR(C1592&gt;總表!$B$30,C1592=0),0,IF(E1592=0,0,1+F1591))</f>
        <v>77</v>
      </c>
      <c r="G1592" s="29">
        <f t="shared" si="173"/>
        <v>0</v>
      </c>
      <c r="H1592" s="42">
        <f t="shared" si="171"/>
        <v>0</v>
      </c>
      <c r="I1592" s="43">
        <f t="shared" si="174"/>
        <v>0</v>
      </c>
      <c r="J1592" s="42">
        <f t="shared" si="175"/>
        <v>45328</v>
      </c>
      <c r="K1592" s="43">
        <f t="shared" si="176"/>
        <v>0</v>
      </c>
      <c r="L1592">
        <f t="shared" si="177"/>
        <v>126</v>
      </c>
      <c r="M1592">
        <f>IF($G1592="","",COUNTIF($G$3:$G1592, $G1592))</f>
        <v>1511</v>
      </c>
      <c r="N1592">
        <f t="shared" si="172"/>
        <v>1637</v>
      </c>
      <c r="O1592"/>
      <c r="P1592"/>
      <c r="Q1592"/>
    </row>
    <row r="1593" spans="2:17">
      <c r="B1593" s="30">
        <f>資料貼入!A1593</f>
        <v>45329</v>
      </c>
      <c r="C1593" s="38">
        <f>資料貼入!A1593</f>
        <v>45329</v>
      </c>
      <c r="D1593" s="29">
        <f>資料貼入!B1593</f>
        <v>0</v>
      </c>
      <c r="E1593" s="29" cm="1">
        <f t="array" ref="E1593">MovingDayDD($D$3:D1593)</f>
        <v>-690377.19999999739</v>
      </c>
      <c r="F1593" s="29">
        <f>IF(OR(C1593&gt;總表!$B$30,C1593=0),0,IF(E1593=0,0,1+F1592))</f>
        <v>78</v>
      </c>
      <c r="G1593" s="29">
        <f t="shared" si="173"/>
        <v>0</v>
      </c>
      <c r="H1593" s="42">
        <f t="shared" si="171"/>
        <v>0</v>
      </c>
      <c r="I1593" s="43">
        <f t="shared" si="174"/>
        <v>0</v>
      </c>
      <c r="J1593" s="42">
        <f t="shared" si="175"/>
        <v>45329</v>
      </c>
      <c r="K1593" s="43">
        <f t="shared" si="176"/>
        <v>0</v>
      </c>
      <c r="L1593">
        <f t="shared" si="177"/>
        <v>126</v>
      </c>
      <c r="M1593">
        <f>IF($G1593="","",COUNTIF($G$3:$G1593, $G1593))</f>
        <v>1512</v>
      </c>
      <c r="N1593">
        <f t="shared" si="172"/>
        <v>1638</v>
      </c>
      <c r="O1593"/>
      <c r="P1593"/>
      <c r="Q1593"/>
    </row>
    <row r="1594" spans="2:17">
      <c r="B1594" s="30">
        <f>資料貼入!A1594</f>
        <v>45330</v>
      </c>
      <c r="C1594" s="38">
        <f>資料貼入!A1594</f>
        <v>45330</v>
      </c>
      <c r="D1594" s="29">
        <f>資料貼入!B1594</f>
        <v>0</v>
      </c>
      <c r="E1594" s="29" cm="1">
        <f t="array" ref="E1594">MovingDayDD($D$3:D1594)</f>
        <v>-690377.19999999739</v>
      </c>
      <c r="F1594" s="29">
        <f>IF(OR(C1594&gt;總表!$B$30,C1594=0),0,IF(E1594=0,0,1+F1593))</f>
        <v>79</v>
      </c>
      <c r="G1594" s="29">
        <f t="shared" si="173"/>
        <v>0</v>
      </c>
      <c r="H1594" s="42">
        <f t="shared" si="171"/>
        <v>0</v>
      </c>
      <c r="I1594" s="43">
        <f t="shared" si="174"/>
        <v>0</v>
      </c>
      <c r="J1594" s="42">
        <f t="shared" si="175"/>
        <v>45330</v>
      </c>
      <c r="K1594" s="43">
        <f t="shared" si="176"/>
        <v>0</v>
      </c>
      <c r="L1594">
        <f t="shared" si="177"/>
        <v>126</v>
      </c>
      <c r="M1594">
        <f>IF($G1594="","",COUNTIF($G$3:$G1594, $G1594))</f>
        <v>1513</v>
      </c>
      <c r="N1594">
        <f t="shared" si="172"/>
        <v>1639</v>
      </c>
      <c r="O1594"/>
      <c r="P1594"/>
      <c r="Q1594"/>
    </row>
    <row r="1595" spans="2:17">
      <c r="B1595" s="30">
        <f>資料貼入!A1595</f>
        <v>45331</v>
      </c>
      <c r="C1595" s="38">
        <f>資料貼入!A1595</f>
        <v>45331</v>
      </c>
      <c r="D1595" s="29">
        <f>資料貼入!B1595</f>
        <v>0</v>
      </c>
      <c r="E1595" s="29" cm="1">
        <f t="array" ref="E1595">MovingDayDD($D$3:D1595)</f>
        <v>-690377.19999999739</v>
      </c>
      <c r="F1595" s="29">
        <f>IF(OR(C1595&gt;總表!$B$30,C1595=0),0,IF(E1595=0,0,1+F1594))</f>
        <v>80</v>
      </c>
      <c r="G1595" s="29">
        <f t="shared" si="173"/>
        <v>0</v>
      </c>
      <c r="H1595" s="42">
        <f t="shared" si="171"/>
        <v>0</v>
      </c>
      <c r="I1595" s="43">
        <f t="shared" si="174"/>
        <v>0</v>
      </c>
      <c r="J1595" s="42">
        <f t="shared" si="175"/>
        <v>45331</v>
      </c>
      <c r="K1595" s="43">
        <f t="shared" si="176"/>
        <v>0</v>
      </c>
      <c r="L1595">
        <f t="shared" si="177"/>
        <v>126</v>
      </c>
      <c r="M1595">
        <f>IF($G1595="","",COUNTIF($G$3:$G1595, $G1595))</f>
        <v>1514</v>
      </c>
      <c r="N1595">
        <f t="shared" si="172"/>
        <v>1640</v>
      </c>
      <c r="O1595"/>
      <c r="P1595"/>
      <c r="Q1595"/>
    </row>
    <row r="1596" spans="2:17">
      <c r="B1596" s="30">
        <f>資料貼入!A1596</f>
        <v>45332</v>
      </c>
      <c r="C1596" s="38">
        <f>資料貼入!A1596</f>
        <v>45332</v>
      </c>
      <c r="D1596" s="29">
        <f>資料貼入!B1596</f>
        <v>0</v>
      </c>
      <c r="E1596" s="29" cm="1">
        <f t="array" ref="E1596">MovingDayDD($D$3:D1596)</f>
        <v>-690377.19999999739</v>
      </c>
      <c r="F1596" s="29">
        <f>IF(OR(C1596&gt;總表!$B$30,C1596=0),0,IF(E1596=0,0,1+F1595))</f>
        <v>81</v>
      </c>
      <c r="G1596" s="29">
        <f t="shared" si="173"/>
        <v>0</v>
      </c>
      <c r="H1596" s="42">
        <f t="shared" si="171"/>
        <v>0</v>
      </c>
      <c r="I1596" s="43">
        <f t="shared" si="174"/>
        <v>0</v>
      </c>
      <c r="J1596" s="42">
        <f t="shared" si="175"/>
        <v>45332</v>
      </c>
      <c r="K1596" s="43">
        <f t="shared" si="176"/>
        <v>0</v>
      </c>
      <c r="L1596">
        <f t="shared" si="177"/>
        <v>126</v>
      </c>
      <c r="M1596">
        <f>IF($G1596="","",COUNTIF($G$3:$G1596, $G1596))</f>
        <v>1515</v>
      </c>
      <c r="N1596">
        <f t="shared" si="172"/>
        <v>1641</v>
      </c>
      <c r="O1596"/>
      <c r="P1596"/>
      <c r="Q1596"/>
    </row>
    <row r="1597" spans="2:17">
      <c r="B1597" s="30">
        <f>資料貼入!A1597</f>
        <v>45333</v>
      </c>
      <c r="C1597" s="38">
        <f>資料貼入!A1597</f>
        <v>45333</v>
      </c>
      <c r="D1597" s="29">
        <f>資料貼入!B1597</f>
        <v>0</v>
      </c>
      <c r="E1597" s="29" cm="1">
        <f t="array" ref="E1597">MovingDayDD($D$3:D1597)</f>
        <v>-690377.19999999739</v>
      </c>
      <c r="F1597" s="29">
        <f>IF(OR(C1597&gt;總表!$B$30,C1597=0),0,IF(E1597=0,0,1+F1596))</f>
        <v>82</v>
      </c>
      <c r="G1597" s="29">
        <f t="shared" si="173"/>
        <v>0</v>
      </c>
      <c r="H1597" s="42">
        <f t="shared" si="171"/>
        <v>0</v>
      </c>
      <c r="I1597" s="43">
        <f t="shared" si="174"/>
        <v>0</v>
      </c>
      <c r="J1597" s="42">
        <f t="shared" si="175"/>
        <v>45333</v>
      </c>
      <c r="K1597" s="43">
        <f t="shared" si="176"/>
        <v>0</v>
      </c>
      <c r="L1597">
        <f t="shared" si="177"/>
        <v>126</v>
      </c>
      <c r="M1597">
        <f>IF($G1597="","",COUNTIF($G$3:$G1597, $G1597))</f>
        <v>1516</v>
      </c>
      <c r="N1597">
        <f t="shared" si="172"/>
        <v>1642</v>
      </c>
      <c r="O1597"/>
      <c r="P1597"/>
      <c r="Q1597"/>
    </row>
    <row r="1598" spans="2:17">
      <c r="B1598" s="30">
        <f>資料貼入!A1598</f>
        <v>45334</v>
      </c>
      <c r="C1598" s="38">
        <f>資料貼入!A1598</f>
        <v>45334</v>
      </c>
      <c r="D1598" s="29">
        <f>資料貼入!B1598</f>
        <v>0</v>
      </c>
      <c r="E1598" s="29" cm="1">
        <f t="array" ref="E1598">MovingDayDD($D$3:D1598)</f>
        <v>-690377.19999999739</v>
      </c>
      <c r="F1598" s="29">
        <f>IF(OR(C1598&gt;總表!$B$30,C1598=0),0,IF(E1598=0,0,1+F1597))</f>
        <v>83</v>
      </c>
      <c r="G1598" s="29">
        <f t="shared" si="173"/>
        <v>0</v>
      </c>
      <c r="H1598" s="42">
        <f t="shared" si="171"/>
        <v>0</v>
      </c>
      <c r="I1598" s="43">
        <f t="shared" si="174"/>
        <v>0</v>
      </c>
      <c r="J1598" s="42">
        <f t="shared" si="175"/>
        <v>45334</v>
      </c>
      <c r="K1598" s="43">
        <f t="shared" si="176"/>
        <v>0</v>
      </c>
      <c r="L1598">
        <f t="shared" si="177"/>
        <v>126</v>
      </c>
      <c r="M1598">
        <f>IF($G1598="","",COUNTIF($G$3:$G1598, $G1598))</f>
        <v>1517</v>
      </c>
      <c r="N1598">
        <f t="shared" si="172"/>
        <v>1643</v>
      </c>
      <c r="O1598"/>
      <c r="P1598"/>
      <c r="Q1598"/>
    </row>
    <row r="1599" spans="2:17">
      <c r="B1599" s="30">
        <f>資料貼入!A1599</f>
        <v>45335</v>
      </c>
      <c r="C1599" s="38">
        <f>資料貼入!A1599</f>
        <v>45335</v>
      </c>
      <c r="D1599" s="29">
        <f>資料貼入!B1599</f>
        <v>0</v>
      </c>
      <c r="E1599" s="29" cm="1">
        <f t="array" ref="E1599">MovingDayDD($D$3:D1599)</f>
        <v>-690377.19999999739</v>
      </c>
      <c r="F1599" s="29">
        <f>IF(OR(C1599&gt;總表!$B$30,C1599=0),0,IF(E1599=0,0,1+F1598))</f>
        <v>84</v>
      </c>
      <c r="G1599" s="29">
        <f t="shared" si="173"/>
        <v>0</v>
      </c>
      <c r="H1599" s="42">
        <f t="shared" si="171"/>
        <v>0</v>
      </c>
      <c r="I1599" s="43">
        <f t="shared" si="174"/>
        <v>0</v>
      </c>
      <c r="J1599" s="42">
        <f t="shared" si="175"/>
        <v>45335</v>
      </c>
      <c r="K1599" s="43">
        <f t="shared" si="176"/>
        <v>0</v>
      </c>
      <c r="L1599">
        <f t="shared" si="177"/>
        <v>126</v>
      </c>
      <c r="M1599">
        <f>IF($G1599="","",COUNTIF($G$3:$G1599, $G1599))</f>
        <v>1518</v>
      </c>
      <c r="N1599">
        <f t="shared" si="172"/>
        <v>1644</v>
      </c>
      <c r="O1599"/>
      <c r="P1599"/>
      <c r="Q1599"/>
    </row>
    <row r="1600" spans="2:17">
      <c r="B1600" s="30">
        <f>資料貼入!A1600</f>
        <v>45336</v>
      </c>
      <c r="C1600" s="38">
        <f>資料貼入!A1600</f>
        <v>45336</v>
      </c>
      <c r="D1600" s="29">
        <f>資料貼入!B1600</f>
        <v>0</v>
      </c>
      <c r="E1600" s="29" cm="1">
        <f t="array" ref="E1600">MovingDayDD($D$3:D1600)</f>
        <v>-690377.19999999739</v>
      </c>
      <c r="F1600" s="29">
        <f>IF(OR(C1600&gt;總表!$B$30,C1600=0),0,IF(E1600=0,0,1+F1599))</f>
        <v>85</v>
      </c>
      <c r="G1600" s="29">
        <f t="shared" si="173"/>
        <v>0</v>
      </c>
      <c r="H1600" s="42">
        <f t="shared" si="171"/>
        <v>0</v>
      </c>
      <c r="I1600" s="43">
        <f t="shared" si="174"/>
        <v>0</v>
      </c>
      <c r="J1600" s="42">
        <f t="shared" si="175"/>
        <v>45336</v>
      </c>
      <c r="K1600" s="43">
        <f t="shared" si="176"/>
        <v>0</v>
      </c>
      <c r="L1600">
        <f t="shared" si="177"/>
        <v>126</v>
      </c>
      <c r="M1600">
        <f>IF($G1600="","",COUNTIF($G$3:$G1600, $G1600))</f>
        <v>1519</v>
      </c>
      <c r="N1600">
        <f t="shared" si="172"/>
        <v>1645</v>
      </c>
      <c r="O1600"/>
      <c r="P1600"/>
      <c r="Q1600"/>
    </row>
    <row r="1601" spans="2:17">
      <c r="B1601" s="30">
        <f>資料貼入!A1601</f>
        <v>45337</v>
      </c>
      <c r="C1601" s="38">
        <f>資料貼入!A1601</f>
        <v>45337</v>
      </c>
      <c r="D1601" s="29">
        <f>資料貼入!B1601</f>
        <v>190099.57</v>
      </c>
      <c r="E1601" s="29" cm="1">
        <f t="array" ref="E1601">MovingDayDD($D$3:D1601)</f>
        <v>-500277.62999999709</v>
      </c>
      <c r="F1601" s="29">
        <f>IF(OR(C1601&gt;總表!$B$30,C1601=0),0,IF(E1601=0,0,1+F1600))</f>
        <v>86</v>
      </c>
      <c r="G1601" s="29">
        <f t="shared" si="173"/>
        <v>0</v>
      </c>
      <c r="H1601" s="42">
        <f t="shared" si="171"/>
        <v>0</v>
      </c>
      <c r="I1601" s="43">
        <f t="shared" si="174"/>
        <v>0</v>
      </c>
      <c r="J1601" s="42">
        <f t="shared" si="175"/>
        <v>45337</v>
      </c>
      <c r="K1601" s="43">
        <f t="shared" si="176"/>
        <v>0</v>
      </c>
      <c r="L1601">
        <f t="shared" si="177"/>
        <v>126</v>
      </c>
      <c r="M1601">
        <f>IF($G1601="","",COUNTIF($G$3:$G1601, $G1601))</f>
        <v>1520</v>
      </c>
      <c r="N1601">
        <f t="shared" si="172"/>
        <v>1646</v>
      </c>
      <c r="O1601"/>
      <c r="P1601"/>
      <c r="Q1601"/>
    </row>
    <row r="1602" spans="2:17">
      <c r="B1602" s="30">
        <f>資料貼入!A1602</f>
        <v>45338</v>
      </c>
      <c r="C1602" s="38">
        <f>資料貼入!A1602</f>
        <v>45338</v>
      </c>
      <c r="D1602" s="29">
        <f>資料貼入!B1602</f>
        <v>-25764.14</v>
      </c>
      <c r="E1602" s="29" cm="1">
        <f t="array" ref="E1602">MovingDayDD($D$3:D1602)</f>
        <v>-526041.76999999769</v>
      </c>
      <c r="F1602" s="29">
        <f>IF(OR(C1602&gt;總表!$B$30,C1602=0),0,IF(E1602=0,0,1+F1601))</f>
        <v>87</v>
      </c>
      <c r="G1602" s="29">
        <f t="shared" si="173"/>
        <v>0</v>
      </c>
      <c r="H1602" s="42">
        <f t="shared" si="171"/>
        <v>0</v>
      </c>
      <c r="I1602" s="43">
        <f t="shared" si="174"/>
        <v>0</v>
      </c>
      <c r="J1602" s="42">
        <f t="shared" si="175"/>
        <v>45338</v>
      </c>
      <c r="K1602" s="43">
        <f t="shared" si="176"/>
        <v>0</v>
      </c>
      <c r="L1602">
        <f t="shared" si="177"/>
        <v>126</v>
      </c>
      <c r="M1602">
        <f>IF($G1602="","",COUNTIF($G$3:$G1602, $G1602))</f>
        <v>1521</v>
      </c>
      <c r="N1602">
        <f t="shared" si="172"/>
        <v>1647</v>
      </c>
      <c r="O1602"/>
      <c r="P1602"/>
      <c r="Q1602"/>
    </row>
    <row r="1603" spans="2:17">
      <c r="B1603" s="30">
        <f>資料貼入!A1603</f>
        <v>45339</v>
      </c>
      <c r="C1603" s="38">
        <f>資料貼入!A1603</f>
        <v>45339</v>
      </c>
      <c r="D1603" s="29">
        <f>資料貼入!B1603</f>
        <v>0</v>
      </c>
      <c r="E1603" s="29" cm="1">
        <f t="array" ref="E1603">MovingDayDD($D$3:D1603)</f>
        <v>-526041.76999999769</v>
      </c>
      <c r="F1603" s="29">
        <f>IF(OR(C1603&gt;總表!$B$30,C1603=0),0,IF(E1603=0,0,1+F1602))</f>
        <v>88</v>
      </c>
      <c r="G1603" s="29">
        <f t="shared" si="173"/>
        <v>0</v>
      </c>
      <c r="H1603" s="42">
        <f t="shared" ref="H1603:H1666" si="178">IF(G1603&gt;$V$1,B1603,0)</f>
        <v>0</v>
      </c>
      <c r="I1603" s="43">
        <f t="shared" si="174"/>
        <v>0</v>
      </c>
      <c r="J1603" s="42">
        <f t="shared" si="175"/>
        <v>45339</v>
      </c>
      <c r="K1603" s="43">
        <f t="shared" si="176"/>
        <v>0</v>
      </c>
      <c r="L1603">
        <f t="shared" si="177"/>
        <v>126</v>
      </c>
      <c r="M1603">
        <f>IF($G1603="","",COUNTIF($G$3:$G1603, $G1603))</f>
        <v>1522</v>
      </c>
      <c r="N1603">
        <f t="shared" ref="N1603:N1666" si="179">IF($G1603="","",L1603+M1603)</f>
        <v>1648</v>
      </c>
      <c r="O1603"/>
      <c r="P1603"/>
      <c r="Q1603"/>
    </row>
    <row r="1604" spans="2:17">
      <c r="B1604" s="30">
        <f>資料貼入!A1604</f>
        <v>45340</v>
      </c>
      <c r="C1604" s="38">
        <f>資料貼入!A1604</f>
        <v>45340</v>
      </c>
      <c r="D1604" s="29">
        <f>資料貼入!B1604</f>
        <v>0</v>
      </c>
      <c r="E1604" s="29" cm="1">
        <f t="array" ref="E1604">MovingDayDD($D$3:D1604)</f>
        <v>-526041.76999999769</v>
      </c>
      <c r="F1604" s="29">
        <f>IF(OR(C1604&gt;總表!$B$30,C1604=0),0,IF(E1604=0,0,1+F1603))</f>
        <v>89</v>
      </c>
      <c r="G1604" s="29">
        <f t="shared" ref="G1604:G1667" si="180">IF(F1605=0,F1604,0)</f>
        <v>0</v>
      </c>
      <c r="H1604" s="42">
        <f t="shared" si="178"/>
        <v>0</v>
      </c>
      <c r="I1604" s="43">
        <f t="shared" ref="I1604:I1667" si="181">G1604</f>
        <v>0</v>
      </c>
      <c r="J1604" s="42">
        <f t="shared" ref="J1604:J1667" si="182">IF(F1604=0,0,B1604)</f>
        <v>45340</v>
      </c>
      <c r="K1604" s="43">
        <f t="shared" ref="K1604:K1667" si="183">G1604</f>
        <v>0</v>
      </c>
      <c r="L1604">
        <f t="shared" ref="L1604:L1667" si="184">IF($G1604="","",COUNTIF($G$3:$G$4053, "&gt;" &amp; $G1604))</f>
        <v>126</v>
      </c>
      <c r="M1604">
        <f>IF($G1604="","",COUNTIF($G$3:$G1604, $G1604))</f>
        <v>1523</v>
      </c>
      <c r="N1604">
        <f t="shared" si="179"/>
        <v>1649</v>
      </c>
      <c r="O1604"/>
      <c r="P1604"/>
      <c r="Q1604"/>
    </row>
    <row r="1605" spans="2:17">
      <c r="B1605" s="30">
        <f>資料貼入!A1605</f>
        <v>45341</v>
      </c>
      <c r="C1605" s="38">
        <f>資料貼入!A1605</f>
        <v>45341</v>
      </c>
      <c r="D1605" s="29">
        <f>資料貼入!B1605</f>
        <v>23121.11</v>
      </c>
      <c r="E1605" s="29" cm="1">
        <f t="array" ref="E1605">MovingDayDD($D$3:D1605)</f>
        <v>-502920.65999999829</v>
      </c>
      <c r="F1605" s="29">
        <f>IF(OR(C1605&gt;總表!$B$30,C1605=0),0,IF(E1605=0,0,1+F1604))</f>
        <v>90</v>
      </c>
      <c r="G1605" s="29">
        <f t="shared" si="180"/>
        <v>0</v>
      </c>
      <c r="H1605" s="42">
        <f t="shared" si="178"/>
        <v>0</v>
      </c>
      <c r="I1605" s="43">
        <f t="shared" si="181"/>
        <v>0</v>
      </c>
      <c r="J1605" s="42">
        <f t="shared" si="182"/>
        <v>45341</v>
      </c>
      <c r="K1605" s="43">
        <f t="shared" si="183"/>
        <v>0</v>
      </c>
      <c r="L1605">
        <f t="shared" si="184"/>
        <v>126</v>
      </c>
      <c r="M1605">
        <f>IF($G1605="","",COUNTIF($G$3:$G1605, $G1605))</f>
        <v>1524</v>
      </c>
      <c r="N1605">
        <f t="shared" si="179"/>
        <v>1650</v>
      </c>
      <c r="O1605"/>
      <c r="P1605"/>
      <c r="Q1605"/>
    </row>
    <row r="1606" spans="2:17">
      <c r="B1606" s="30">
        <f>資料貼入!A1606</f>
        <v>45342</v>
      </c>
      <c r="C1606" s="38">
        <f>資料貼入!A1606</f>
        <v>45342</v>
      </c>
      <c r="D1606" s="29">
        <f>資料貼入!B1606</f>
        <v>81640.84</v>
      </c>
      <c r="E1606" s="29" cm="1">
        <f t="array" ref="E1606">MovingDayDD($D$3:D1606)</f>
        <v>-421279.81999999844</v>
      </c>
      <c r="F1606" s="29">
        <f>IF(OR(C1606&gt;總表!$B$30,C1606=0),0,IF(E1606=0,0,1+F1605))</f>
        <v>91</v>
      </c>
      <c r="G1606" s="29">
        <f t="shared" si="180"/>
        <v>0</v>
      </c>
      <c r="H1606" s="42">
        <f t="shared" si="178"/>
        <v>0</v>
      </c>
      <c r="I1606" s="43">
        <f t="shared" si="181"/>
        <v>0</v>
      </c>
      <c r="J1606" s="42">
        <f t="shared" si="182"/>
        <v>45342</v>
      </c>
      <c r="K1606" s="43">
        <f t="shared" si="183"/>
        <v>0</v>
      </c>
      <c r="L1606">
        <f t="shared" si="184"/>
        <v>126</v>
      </c>
      <c r="M1606">
        <f>IF($G1606="","",COUNTIF($G$3:$G1606, $G1606))</f>
        <v>1525</v>
      </c>
      <c r="N1606">
        <f t="shared" si="179"/>
        <v>1651</v>
      </c>
      <c r="O1606"/>
      <c r="P1606"/>
      <c r="Q1606"/>
    </row>
    <row r="1607" spans="2:17">
      <c r="B1607" s="30">
        <f>資料貼入!A1607</f>
        <v>45343</v>
      </c>
      <c r="C1607" s="38">
        <f>資料貼入!A1607</f>
        <v>45343</v>
      </c>
      <c r="D1607" s="29">
        <f>資料貼入!B1607</f>
        <v>-87328.59</v>
      </c>
      <c r="E1607" s="29" cm="1">
        <f t="array" ref="E1607">MovingDayDD($D$3:D1607)</f>
        <v>-508608.40999999829</v>
      </c>
      <c r="F1607" s="29">
        <f>IF(OR(C1607&gt;總表!$B$30,C1607=0),0,IF(E1607=0,0,1+F1606))</f>
        <v>92</v>
      </c>
      <c r="G1607" s="29">
        <f t="shared" si="180"/>
        <v>0</v>
      </c>
      <c r="H1607" s="42">
        <f t="shared" si="178"/>
        <v>0</v>
      </c>
      <c r="I1607" s="43">
        <f t="shared" si="181"/>
        <v>0</v>
      </c>
      <c r="J1607" s="42">
        <f t="shared" si="182"/>
        <v>45343</v>
      </c>
      <c r="K1607" s="43">
        <f t="shared" si="183"/>
        <v>0</v>
      </c>
      <c r="L1607">
        <f t="shared" si="184"/>
        <v>126</v>
      </c>
      <c r="M1607">
        <f>IF($G1607="","",COUNTIF($G$3:$G1607, $G1607))</f>
        <v>1526</v>
      </c>
      <c r="N1607">
        <f t="shared" si="179"/>
        <v>1652</v>
      </c>
      <c r="O1607"/>
      <c r="P1607"/>
      <c r="Q1607"/>
    </row>
    <row r="1608" spans="2:17">
      <c r="B1608" s="30">
        <f>資料貼入!A1608</f>
        <v>45344</v>
      </c>
      <c r="C1608" s="38">
        <f>資料貼入!A1608</f>
        <v>45344</v>
      </c>
      <c r="D1608" s="29">
        <f>資料貼入!B1608</f>
        <v>-46355.88</v>
      </c>
      <c r="E1608" s="29" cm="1">
        <f t="array" ref="E1608">MovingDayDD($D$3:D1608)</f>
        <v>-554964.28999999911</v>
      </c>
      <c r="F1608" s="29">
        <f>IF(OR(C1608&gt;總表!$B$30,C1608=0),0,IF(E1608=0,0,1+F1607))</f>
        <v>93</v>
      </c>
      <c r="G1608" s="29">
        <f t="shared" si="180"/>
        <v>0</v>
      </c>
      <c r="H1608" s="42">
        <f t="shared" si="178"/>
        <v>0</v>
      </c>
      <c r="I1608" s="43">
        <f t="shared" si="181"/>
        <v>0</v>
      </c>
      <c r="J1608" s="42">
        <f t="shared" si="182"/>
        <v>45344</v>
      </c>
      <c r="K1608" s="43">
        <f t="shared" si="183"/>
        <v>0</v>
      </c>
      <c r="L1608">
        <f t="shared" si="184"/>
        <v>126</v>
      </c>
      <c r="M1608">
        <f>IF($G1608="","",COUNTIF($G$3:$G1608, $G1608))</f>
        <v>1527</v>
      </c>
      <c r="N1608">
        <f t="shared" si="179"/>
        <v>1653</v>
      </c>
      <c r="O1608"/>
      <c r="P1608"/>
      <c r="Q1608"/>
    </row>
    <row r="1609" spans="2:17">
      <c r="B1609" s="30">
        <f>資料貼入!A1609</f>
        <v>45345</v>
      </c>
      <c r="C1609" s="38">
        <f>資料貼入!A1609</f>
        <v>45345</v>
      </c>
      <c r="D1609" s="29">
        <f>資料貼入!B1609</f>
        <v>-36346.65</v>
      </c>
      <c r="E1609" s="29" cm="1">
        <f t="array" ref="E1609">MovingDayDD($D$3:D1609)</f>
        <v>-591310.93999999948</v>
      </c>
      <c r="F1609" s="29">
        <f>IF(OR(C1609&gt;總表!$B$30,C1609=0),0,IF(E1609=0,0,1+F1608))</f>
        <v>94</v>
      </c>
      <c r="G1609" s="29">
        <f t="shared" si="180"/>
        <v>0</v>
      </c>
      <c r="H1609" s="42">
        <f t="shared" si="178"/>
        <v>0</v>
      </c>
      <c r="I1609" s="43">
        <f t="shared" si="181"/>
        <v>0</v>
      </c>
      <c r="J1609" s="42">
        <f t="shared" si="182"/>
        <v>45345</v>
      </c>
      <c r="K1609" s="43">
        <f t="shared" si="183"/>
        <v>0</v>
      </c>
      <c r="L1609">
        <f t="shared" si="184"/>
        <v>126</v>
      </c>
      <c r="M1609">
        <f>IF($G1609="","",COUNTIF($G$3:$G1609, $G1609))</f>
        <v>1528</v>
      </c>
      <c r="N1609">
        <f t="shared" si="179"/>
        <v>1654</v>
      </c>
      <c r="O1609"/>
      <c r="P1609"/>
      <c r="Q1609"/>
    </row>
    <row r="1610" spans="2:17">
      <c r="B1610" s="30">
        <f>資料貼入!A1610</f>
        <v>45346</v>
      </c>
      <c r="C1610" s="38">
        <f>資料貼入!A1610</f>
        <v>45346</v>
      </c>
      <c r="D1610" s="29">
        <f>資料貼入!B1610</f>
        <v>0</v>
      </c>
      <c r="E1610" s="29" cm="1">
        <f t="array" ref="E1610">MovingDayDD($D$3:D1610)</f>
        <v>-591310.93999999948</v>
      </c>
      <c r="F1610" s="29">
        <f>IF(OR(C1610&gt;總表!$B$30,C1610=0),0,IF(E1610=0,0,1+F1609))</f>
        <v>95</v>
      </c>
      <c r="G1610" s="29">
        <f t="shared" si="180"/>
        <v>0</v>
      </c>
      <c r="H1610" s="42">
        <f t="shared" si="178"/>
        <v>0</v>
      </c>
      <c r="I1610" s="43">
        <f t="shared" si="181"/>
        <v>0</v>
      </c>
      <c r="J1610" s="42">
        <f t="shared" si="182"/>
        <v>45346</v>
      </c>
      <c r="K1610" s="43">
        <f t="shared" si="183"/>
        <v>0</v>
      </c>
      <c r="L1610">
        <f t="shared" si="184"/>
        <v>126</v>
      </c>
      <c r="M1610">
        <f>IF($G1610="","",COUNTIF($G$3:$G1610, $G1610))</f>
        <v>1529</v>
      </c>
      <c r="N1610">
        <f t="shared" si="179"/>
        <v>1655</v>
      </c>
      <c r="O1610"/>
      <c r="P1610"/>
      <c r="Q1610"/>
    </row>
    <row r="1611" spans="2:17">
      <c r="B1611" s="30">
        <f>資料貼入!A1611</f>
        <v>45347</v>
      </c>
      <c r="C1611" s="38">
        <f>資料貼入!A1611</f>
        <v>45347</v>
      </c>
      <c r="D1611" s="29">
        <f>資料貼入!B1611</f>
        <v>0</v>
      </c>
      <c r="E1611" s="29" cm="1">
        <f t="array" ref="E1611">MovingDayDD($D$3:D1611)</f>
        <v>-591310.93999999948</v>
      </c>
      <c r="F1611" s="29">
        <f>IF(OR(C1611&gt;總表!$B$30,C1611=0),0,IF(E1611=0,0,1+F1610))</f>
        <v>96</v>
      </c>
      <c r="G1611" s="29">
        <f t="shared" si="180"/>
        <v>0</v>
      </c>
      <c r="H1611" s="42">
        <f t="shared" si="178"/>
        <v>0</v>
      </c>
      <c r="I1611" s="43">
        <f t="shared" si="181"/>
        <v>0</v>
      </c>
      <c r="J1611" s="42">
        <f t="shared" si="182"/>
        <v>45347</v>
      </c>
      <c r="K1611" s="43">
        <f t="shared" si="183"/>
        <v>0</v>
      </c>
      <c r="L1611">
        <f t="shared" si="184"/>
        <v>126</v>
      </c>
      <c r="M1611">
        <f>IF($G1611="","",COUNTIF($G$3:$G1611, $G1611))</f>
        <v>1530</v>
      </c>
      <c r="N1611">
        <f t="shared" si="179"/>
        <v>1656</v>
      </c>
      <c r="O1611"/>
      <c r="P1611"/>
      <c r="Q1611"/>
    </row>
    <row r="1612" spans="2:17">
      <c r="B1612" s="30">
        <f>資料貼入!A1612</f>
        <v>45348</v>
      </c>
      <c r="C1612" s="38">
        <f>資料貼入!A1612</f>
        <v>45348</v>
      </c>
      <c r="D1612" s="29">
        <f>資料貼入!B1612</f>
        <v>-31336.48</v>
      </c>
      <c r="E1612" s="29" cm="1">
        <f t="array" ref="E1612">MovingDayDD($D$3:D1612)</f>
        <v>-622647.41999999993</v>
      </c>
      <c r="F1612" s="29">
        <f>IF(OR(C1612&gt;總表!$B$30,C1612=0),0,IF(E1612=0,0,1+F1611))</f>
        <v>97</v>
      </c>
      <c r="G1612" s="29">
        <f t="shared" si="180"/>
        <v>0</v>
      </c>
      <c r="H1612" s="42">
        <f t="shared" si="178"/>
        <v>0</v>
      </c>
      <c r="I1612" s="43">
        <f t="shared" si="181"/>
        <v>0</v>
      </c>
      <c r="J1612" s="42">
        <f t="shared" si="182"/>
        <v>45348</v>
      </c>
      <c r="K1612" s="43">
        <f t="shared" si="183"/>
        <v>0</v>
      </c>
      <c r="L1612">
        <f t="shared" si="184"/>
        <v>126</v>
      </c>
      <c r="M1612">
        <f>IF($G1612="","",COUNTIF($G$3:$G1612, $G1612))</f>
        <v>1531</v>
      </c>
      <c r="N1612">
        <f t="shared" si="179"/>
        <v>1657</v>
      </c>
      <c r="O1612"/>
      <c r="P1612"/>
      <c r="Q1612"/>
    </row>
    <row r="1613" spans="2:17">
      <c r="B1613" s="30">
        <f>資料貼入!A1613</f>
        <v>45349</v>
      </c>
      <c r="C1613" s="38">
        <f>資料貼入!A1613</f>
        <v>45349</v>
      </c>
      <c r="D1613" s="29">
        <f>資料貼入!B1613</f>
        <v>-83399.53</v>
      </c>
      <c r="E1613" s="29" cm="1">
        <f t="array" ref="E1613">MovingDayDD($D$3:D1613)</f>
        <v>-706046.94999999925</v>
      </c>
      <c r="F1613" s="29">
        <f>IF(OR(C1613&gt;總表!$B$30,C1613=0),0,IF(E1613=0,0,1+F1612))</f>
        <v>98</v>
      </c>
      <c r="G1613" s="29">
        <f t="shared" si="180"/>
        <v>0</v>
      </c>
      <c r="H1613" s="42">
        <f t="shared" si="178"/>
        <v>0</v>
      </c>
      <c r="I1613" s="43">
        <f t="shared" si="181"/>
        <v>0</v>
      </c>
      <c r="J1613" s="42">
        <f t="shared" si="182"/>
        <v>45349</v>
      </c>
      <c r="K1613" s="43">
        <f t="shared" si="183"/>
        <v>0</v>
      </c>
      <c r="L1613">
        <f t="shared" si="184"/>
        <v>126</v>
      </c>
      <c r="M1613">
        <f>IF($G1613="","",COUNTIF($G$3:$G1613, $G1613))</f>
        <v>1532</v>
      </c>
      <c r="N1613">
        <f t="shared" si="179"/>
        <v>1658</v>
      </c>
      <c r="O1613"/>
      <c r="P1613"/>
      <c r="Q1613"/>
    </row>
    <row r="1614" spans="2:17">
      <c r="B1614" s="30">
        <f>資料貼入!A1614</f>
        <v>45350</v>
      </c>
      <c r="C1614" s="38">
        <f>資料貼入!A1614</f>
        <v>45350</v>
      </c>
      <c r="D1614" s="29">
        <f>資料貼入!B1614</f>
        <v>0</v>
      </c>
      <c r="E1614" s="29" cm="1">
        <f t="array" ref="E1614">MovingDayDD($D$3:D1614)</f>
        <v>-706046.94999999925</v>
      </c>
      <c r="F1614" s="29">
        <f>IF(OR(C1614&gt;總表!$B$30,C1614=0),0,IF(E1614=0,0,1+F1613))</f>
        <v>99</v>
      </c>
      <c r="G1614" s="29">
        <f t="shared" si="180"/>
        <v>0</v>
      </c>
      <c r="H1614" s="42">
        <f t="shared" si="178"/>
        <v>0</v>
      </c>
      <c r="I1614" s="43">
        <f t="shared" si="181"/>
        <v>0</v>
      </c>
      <c r="J1614" s="42">
        <f t="shared" si="182"/>
        <v>45350</v>
      </c>
      <c r="K1614" s="43">
        <f t="shared" si="183"/>
        <v>0</v>
      </c>
      <c r="L1614">
        <f t="shared" si="184"/>
        <v>126</v>
      </c>
      <c r="M1614">
        <f>IF($G1614="","",COUNTIF($G$3:$G1614, $G1614))</f>
        <v>1533</v>
      </c>
      <c r="N1614">
        <f t="shared" si="179"/>
        <v>1659</v>
      </c>
      <c r="O1614"/>
      <c r="P1614"/>
      <c r="Q1614"/>
    </row>
    <row r="1615" spans="2:17">
      <c r="B1615" s="30">
        <f>資料貼入!A1615</f>
        <v>45351</v>
      </c>
      <c r="C1615" s="38">
        <f>資料貼入!A1615</f>
        <v>45351</v>
      </c>
      <c r="D1615" s="29">
        <f>資料貼入!B1615</f>
        <v>12731.13</v>
      </c>
      <c r="E1615" s="29" cm="1">
        <f t="array" ref="E1615">MovingDayDD($D$3:D1615)</f>
        <v>-693315.81999999844</v>
      </c>
      <c r="F1615" s="29">
        <f>IF(OR(C1615&gt;總表!$B$30,C1615=0),0,IF(E1615=0,0,1+F1614))</f>
        <v>100</v>
      </c>
      <c r="G1615" s="29">
        <f t="shared" si="180"/>
        <v>0</v>
      </c>
      <c r="H1615" s="42">
        <f t="shared" si="178"/>
        <v>0</v>
      </c>
      <c r="I1615" s="43">
        <f t="shared" si="181"/>
        <v>0</v>
      </c>
      <c r="J1615" s="42">
        <f t="shared" si="182"/>
        <v>45351</v>
      </c>
      <c r="K1615" s="43">
        <f t="shared" si="183"/>
        <v>0</v>
      </c>
      <c r="L1615">
        <f t="shared" si="184"/>
        <v>126</v>
      </c>
      <c r="M1615">
        <f>IF($G1615="","",COUNTIF($G$3:$G1615, $G1615))</f>
        <v>1534</v>
      </c>
      <c r="N1615">
        <f t="shared" si="179"/>
        <v>1660</v>
      </c>
      <c r="O1615"/>
      <c r="P1615"/>
      <c r="Q1615"/>
    </row>
    <row r="1616" spans="2:17">
      <c r="B1616" s="30">
        <f>資料貼入!A1616</f>
        <v>45352</v>
      </c>
      <c r="C1616" s="38">
        <f>資料貼入!A1616</f>
        <v>45352</v>
      </c>
      <c r="D1616" s="29">
        <f>資料貼入!B1616</f>
        <v>-24647.059999999998</v>
      </c>
      <c r="E1616" s="29" cm="1">
        <f t="array" ref="E1616">MovingDayDD($D$3:D1616)</f>
        <v>-717962.87999999896</v>
      </c>
      <c r="F1616" s="29">
        <f>IF(OR(C1616&gt;總表!$B$30,C1616=0),0,IF(E1616=0,0,1+F1615))</f>
        <v>101</v>
      </c>
      <c r="G1616" s="29">
        <f t="shared" si="180"/>
        <v>0</v>
      </c>
      <c r="H1616" s="42">
        <f t="shared" si="178"/>
        <v>0</v>
      </c>
      <c r="I1616" s="43">
        <f t="shared" si="181"/>
        <v>0</v>
      </c>
      <c r="J1616" s="42">
        <f t="shared" si="182"/>
        <v>45352</v>
      </c>
      <c r="K1616" s="43">
        <f t="shared" si="183"/>
        <v>0</v>
      </c>
      <c r="L1616">
        <f t="shared" si="184"/>
        <v>126</v>
      </c>
      <c r="M1616">
        <f>IF($G1616="","",COUNTIF($G$3:$G1616, $G1616))</f>
        <v>1535</v>
      </c>
      <c r="N1616">
        <f t="shared" si="179"/>
        <v>1661</v>
      </c>
      <c r="O1616"/>
      <c r="P1616"/>
      <c r="Q1616"/>
    </row>
    <row r="1617" spans="2:17">
      <c r="B1617" s="30">
        <f>資料貼入!A1617</f>
        <v>45353</v>
      </c>
      <c r="C1617" s="38">
        <f>資料貼入!A1617</f>
        <v>45353</v>
      </c>
      <c r="D1617" s="29">
        <f>資料貼入!B1617</f>
        <v>0</v>
      </c>
      <c r="E1617" s="29" cm="1">
        <f t="array" ref="E1617">MovingDayDD($D$3:D1617)</f>
        <v>-717962.87999999896</v>
      </c>
      <c r="F1617" s="29">
        <f>IF(OR(C1617&gt;總表!$B$30,C1617=0),0,IF(E1617=0,0,1+F1616))</f>
        <v>102</v>
      </c>
      <c r="G1617" s="29">
        <f t="shared" si="180"/>
        <v>0</v>
      </c>
      <c r="H1617" s="42">
        <f t="shared" si="178"/>
        <v>0</v>
      </c>
      <c r="I1617" s="43">
        <f t="shared" si="181"/>
        <v>0</v>
      </c>
      <c r="J1617" s="42">
        <f t="shared" si="182"/>
        <v>45353</v>
      </c>
      <c r="K1617" s="43">
        <f t="shared" si="183"/>
        <v>0</v>
      </c>
      <c r="L1617">
        <f t="shared" si="184"/>
        <v>126</v>
      </c>
      <c r="M1617">
        <f>IF($G1617="","",COUNTIF($G$3:$G1617, $G1617))</f>
        <v>1536</v>
      </c>
      <c r="N1617">
        <f t="shared" si="179"/>
        <v>1662</v>
      </c>
      <c r="O1617"/>
      <c r="P1617"/>
      <c r="Q1617"/>
    </row>
    <row r="1618" spans="2:17">
      <c r="B1618" s="30">
        <f>資料貼入!A1618</f>
        <v>45354</v>
      </c>
      <c r="C1618" s="38">
        <f>資料貼入!A1618</f>
        <v>45354</v>
      </c>
      <c r="D1618" s="29">
        <f>資料貼入!B1618</f>
        <v>0</v>
      </c>
      <c r="E1618" s="29" cm="1">
        <f t="array" ref="E1618">MovingDayDD($D$3:D1618)</f>
        <v>-717962.87999999896</v>
      </c>
      <c r="F1618" s="29">
        <f>IF(OR(C1618&gt;總表!$B$30,C1618=0),0,IF(E1618=0,0,1+F1617))</f>
        <v>103</v>
      </c>
      <c r="G1618" s="29">
        <f t="shared" si="180"/>
        <v>0</v>
      </c>
      <c r="H1618" s="42">
        <f t="shared" si="178"/>
        <v>0</v>
      </c>
      <c r="I1618" s="43">
        <f t="shared" si="181"/>
        <v>0</v>
      </c>
      <c r="J1618" s="42">
        <f t="shared" si="182"/>
        <v>45354</v>
      </c>
      <c r="K1618" s="43">
        <f t="shared" si="183"/>
        <v>0</v>
      </c>
      <c r="L1618">
        <f t="shared" si="184"/>
        <v>126</v>
      </c>
      <c r="M1618">
        <f>IF($G1618="","",COUNTIF($G$3:$G1618, $G1618))</f>
        <v>1537</v>
      </c>
      <c r="N1618">
        <f t="shared" si="179"/>
        <v>1663</v>
      </c>
      <c r="O1618"/>
      <c r="P1618"/>
      <c r="Q1618"/>
    </row>
    <row r="1619" spans="2:17">
      <c r="B1619" s="30">
        <f>資料貼入!A1619</f>
        <v>45355</v>
      </c>
      <c r="C1619" s="38">
        <f>資料貼入!A1619</f>
        <v>45355</v>
      </c>
      <c r="D1619" s="29">
        <f>資料貼入!B1619</f>
        <v>234076.02999999997</v>
      </c>
      <c r="E1619" s="29" cm="1">
        <f t="array" ref="E1619">MovingDayDD($D$3:D1619)</f>
        <v>-483886.84999999963</v>
      </c>
      <c r="F1619" s="29">
        <f>IF(OR(C1619&gt;總表!$B$30,C1619=0),0,IF(E1619=0,0,1+F1618))</f>
        <v>104</v>
      </c>
      <c r="G1619" s="29">
        <f t="shared" si="180"/>
        <v>0</v>
      </c>
      <c r="H1619" s="42">
        <f t="shared" si="178"/>
        <v>0</v>
      </c>
      <c r="I1619" s="43">
        <f t="shared" si="181"/>
        <v>0</v>
      </c>
      <c r="J1619" s="42">
        <f t="shared" si="182"/>
        <v>45355</v>
      </c>
      <c r="K1619" s="43">
        <f t="shared" si="183"/>
        <v>0</v>
      </c>
      <c r="L1619">
        <f t="shared" si="184"/>
        <v>126</v>
      </c>
      <c r="M1619">
        <f>IF($G1619="","",COUNTIF($G$3:$G1619, $G1619))</f>
        <v>1538</v>
      </c>
      <c r="N1619">
        <f t="shared" si="179"/>
        <v>1664</v>
      </c>
      <c r="O1619"/>
      <c r="P1619"/>
      <c r="Q1619"/>
    </row>
    <row r="1620" spans="2:17">
      <c r="B1620" s="30">
        <f>資料貼入!A1620</f>
        <v>45356</v>
      </c>
      <c r="C1620" s="38">
        <f>資料貼入!A1620</f>
        <v>45356</v>
      </c>
      <c r="D1620" s="29">
        <f>資料貼入!B1620</f>
        <v>25588.79</v>
      </c>
      <c r="E1620" s="29" cm="1">
        <f t="array" ref="E1620">MovingDayDD($D$3:D1620)</f>
        <v>-458298.06000000052</v>
      </c>
      <c r="F1620" s="29">
        <f>IF(OR(C1620&gt;總表!$B$30,C1620=0),0,IF(E1620=0,0,1+F1619))</f>
        <v>105</v>
      </c>
      <c r="G1620" s="29">
        <f t="shared" si="180"/>
        <v>0</v>
      </c>
      <c r="H1620" s="42">
        <f t="shared" si="178"/>
        <v>0</v>
      </c>
      <c r="I1620" s="43">
        <f t="shared" si="181"/>
        <v>0</v>
      </c>
      <c r="J1620" s="42">
        <f t="shared" si="182"/>
        <v>45356</v>
      </c>
      <c r="K1620" s="43">
        <f t="shared" si="183"/>
        <v>0</v>
      </c>
      <c r="L1620">
        <f t="shared" si="184"/>
        <v>126</v>
      </c>
      <c r="M1620">
        <f>IF($G1620="","",COUNTIF($G$3:$G1620, $G1620))</f>
        <v>1539</v>
      </c>
      <c r="N1620">
        <f t="shared" si="179"/>
        <v>1665</v>
      </c>
      <c r="O1620"/>
      <c r="P1620"/>
      <c r="Q1620"/>
    </row>
    <row r="1621" spans="2:17">
      <c r="B1621" s="30">
        <f>資料貼入!A1621</f>
        <v>45357</v>
      </c>
      <c r="C1621" s="38">
        <f>資料貼入!A1621</f>
        <v>45357</v>
      </c>
      <c r="D1621" s="29">
        <f>資料貼入!B1621</f>
        <v>63995.329999999987</v>
      </c>
      <c r="E1621" s="29" cm="1">
        <f t="array" ref="E1621">MovingDayDD($D$3:D1621)</f>
        <v>-394302.73000000045</v>
      </c>
      <c r="F1621" s="29">
        <f>IF(OR(C1621&gt;總表!$B$30,C1621=0),0,IF(E1621=0,0,1+F1620))</f>
        <v>106</v>
      </c>
      <c r="G1621" s="29">
        <f t="shared" si="180"/>
        <v>0</v>
      </c>
      <c r="H1621" s="42">
        <f t="shared" si="178"/>
        <v>0</v>
      </c>
      <c r="I1621" s="43">
        <f t="shared" si="181"/>
        <v>0</v>
      </c>
      <c r="J1621" s="42">
        <f t="shared" si="182"/>
        <v>45357</v>
      </c>
      <c r="K1621" s="43">
        <f t="shared" si="183"/>
        <v>0</v>
      </c>
      <c r="L1621">
        <f t="shared" si="184"/>
        <v>126</v>
      </c>
      <c r="M1621">
        <f>IF($G1621="","",COUNTIF($G$3:$G1621, $G1621))</f>
        <v>1540</v>
      </c>
      <c r="N1621">
        <f t="shared" si="179"/>
        <v>1666</v>
      </c>
      <c r="O1621"/>
      <c r="P1621"/>
      <c r="Q1621"/>
    </row>
    <row r="1622" spans="2:17">
      <c r="B1622" s="30">
        <f>資料貼入!A1622</f>
        <v>45358</v>
      </c>
      <c r="C1622" s="38">
        <f>資料貼入!A1622</f>
        <v>45358</v>
      </c>
      <c r="D1622" s="29">
        <f>資料貼入!B1622</f>
        <v>86492.639999999985</v>
      </c>
      <c r="E1622" s="29" cm="1">
        <f t="array" ref="E1622">MovingDayDD($D$3:D1622)</f>
        <v>-307810.08999999985</v>
      </c>
      <c r="F1622" s="29">
        <f>IF(OR(C1622&gt;總表!$B$30,C1622=0),0,IF(E1622=0,0,1+F1621))</f>
        <v>107</v>
      </c>
      <c r="G1622" s="29">
        <f t="shared" si="180"/>
        <v>0</v>
      </c>
      <c r="H1622" s="42">
        <f t="shared" si="178"/>
        <v>0</v>
      </c>
      <c r="I1622" s="43">
        <f t="shared" si="181"/>
        <v>0</v>
      </c>
      <c r="J1622" s="42">
        <f t="shared" si="182"/>
        <v>45358</v>
      </c>
      <c r="K1622" s="43">
        <f t="shared" si="183"/>
        <v>0</v>
      </c>
      <c r="L1622">
        <f t="shared" si="184"/>
        <v>126</v>
      </c>
      <c r="M1622">
        <f>IF($G1622="","",COUNTIF($G$3:$G1622, $G1622))</f>
        <v>1541</v>
      </c>
      <c r="N1622">
        <f t="shared" si="179"/>
        <v>1667</v>
      </c>
      <c r="O1622"/>
      <c r="P1622"/>
      <c r="Q1622"/>
    </row>
    <row r="1623" spans="2:17">
      <c r="B1623" s="30">
        <f>資料貼入!A1623</f>
        <v>45359</v>
      </c>
      <c r="C1623" s="38">
        <f>資料貼入!A1623</f>
        <v>45359</v>
      </c>
      <c r="D1623" s="29">
        <f>資料貼入!B1623</f>
        <v>1633.1800000000039</v>
      </c>
      <c r="E1623" s="29" cm="1">
        <f t="array" ref="E1623">MovingDayDD($D$3:D1623)</f>
        <v>-306176.91000000015</v>
      </c>
      <c r="F1623" s="29">
        <f>IF(OR(C1623&gt;總表!$B$30,C1623=0),0,IF(E1623=0,0,1+F1622))</f>
        <v>108</v>
      </c>
      <c r="G1623" s="29">
        <f t="shared" si="180"/>
        <v>0</v>
      </c>
      <c r="H1623" s="42">
        <f t="shared" si="178"/>
        <v>0</v>
      </c>
      <c r="I1623" s="43">
        <f t="shared" si="181"/>
        <v>0</v>
      </c>
      <c r="J1623" s="42">
        <f t="shared" si="182"/>
        <v>45359</v>
      </c>
      <c r="K1623" s="43">
        <f t="shared" si="183"/>
        <v>0</v>
      </c>
      <c r="L1623">
        <f t="shared" si="184"/>
        <v>126</v>
      </c>
      <c r="M1623">
        <f>IF($G1623="","",COUNTIF($G$3:$G1623, $G1623))</f>
        <v>1542</v>
      </c>
      <c r="N1623">
        <f t="shared" si="179"/>
        <v>1668</v>
      </c>
      <c r="O1623"/>
      <c r="P1623"/>
      <c r="Q1623"/>
    </row>
    <row r="1624" spans="2:17">
      <c r="B1624" s="30">
        <f>資料貼入!A1624</f>
        <v>45360</v>
      </c>
      <c r="C1624" s="38">
        <f>資料貼入!A1624</f>
        <v>45360</v>
      </c>
      <c r="D1624" s="29">
        <f>資料貼入!B1624</f>
        <v>0</v>
      </c>
      <c r="E1624" s="29" cm="1">
        <f t="array" ref="E1624">MovingDayDD($D$3:D1624)</f>
        <v>-306176.91000000015</v>
      </c>
      <c r="F1624" s="29">
        <f>IF(OR(C1624&gt;總表!$B$30,C1624=0),0,IF(E1624=0,0,1+F1623))</f>
        <v>109</v>
      </c>
      <c r="G1624" s="29">
        <f t="shared" si="180"/>
        <v>0</v>
      </c>
      <c r="H1624" s="42">
        <f t="shared" si="178"/>
        <v>0</v>
      </c>
      <c r="I1624" s="43">
        <f t="shared" si="181"/>
        <v>0</v>
      </c>
      <c r="J1624" s="42">
        <f t="shared" si="182"/>
        <v>45360</v>
      </c>
      <c r="K1624" s="43">
        <f t="shared" si="183"/>
        <v>0</v>
      </c>
      <c r="L1624">
        <f t="shared" si="184"/>
        <v>126</v>
      </c>
      <c r="M1624">
        <f>IF($G1624="","",COUNTIF($G$3:$G1624, $G1624))</f>
        <v>1543</v>
      </c>
      <c r="N1624">
        <f t="shared" si="179"/>
        <v>1669</v>
      </c>
      <c r="O1624"/>
      <c r="P1624"/>
      <c r="Q1624"/>
    </row>
    <row r="1625" spans="2:17">
      <c r="B1625" s="30">
        <f>資料貼入!A1625</f>
        <v>45361</v>
      </c>
      <c r="C1625" s="38">
        <f>資料貼入!A1625</f>
        <v>45361</v>
      </c>
      <c r="D1625" s="29">
        <f>資料貼入!B1625</f>
        <v>0</v>
      </c>
      <c r="E1625" s="29" cm="1">
        <f t="array" ref="E1625">MovingDayDD($D$3:D1625)</f>
        <v>-306176.91000000015</v>
      </c>
      <c r="F1625" s="29">
        <f>IF(OR(C1625&gt;總表!$B$30,C1625=0),0,IF(E1625=0,0,1+F1624))</f>
        <v>110</v>
      </c>
      <c r="G1625" s="29">
        <f t="shared" si="180"/>
        <v>0</v>
      </c>
      <c r="H1625" s="42">
        <f t="shared" si="178"/>
        <v>0</v>
      </c>
      <c r="I1625" s="43">
        <f t="shared" si="181"/>
        <v>0</v>
      </c>
      <c r="J1625" s="42">
        <f t="shared" si="182"/>
        <v>45361</v>
      </c>
      <c r="K1625" s="43">
        <f t="shared" si="183"/>
        <v>0</v>
      </c>
      <c r="L1625">
        <f t="shared" si="184"/>
        <v>126</v>
      </c>
      <c r="M1625">
        <f>IF($G1625="","",COUNTIF($G$3:$G1625, $G1625))</f>
        <v>1544</v>
      </c>
      <c r="N1625">
        <f t="shared" si="179"/>
        <v>1670</v>
      </c>
      <c r="O1625"/>
      <c r="P1625"/>
      <c r="Q1625"/>
    </row>
    <row r="1626" spans="2:17">
      <c r="B1626" s="30">
        <f>資料貼入!A1626</f>
        <v>45362</v>
      </c>
      <c r="C1626" s="38">
        <f>資料貼入!A1626</f>
        <v>45362</v>
      </c>
      <c r="D1626" s="29">
        <f>資料貼入!B1626</f>
        <v>-115733.13</v>
      </c>
      <c r="E1626" s="29" cm="1">
        <f t="array" ref="E1626">MovingDayDD($D$3:D1626)</f>
        <v>-421910.04000000097</v>
      </c>
      <c r="F1626" s="29">
        <f>IF(OR(C1626&gt;總表!$B$30,C1626=0),0,IF(E1626=0,0,1+F1625))</f>
        <v>111</v>
      </c>
      <c r="G1626" s="29">
        <f t="shared" si="180"/>
        <v>0</v>
      </c>
      <c r="H1626" s="42">
        <f t="shared" si="178"/>
        <v>0</v>
      </c>
      <c r="I1626" s="43">
        <f t="shared" si="181"/>
        <v>0</v>
      </c>
      <c r="J1626" s="42">
        <f t="shared" si="182"/>
        <v>45362</v>
      </c>
      <c r="K1626" s="43">
        <f t="shared" si="183"/>
        <v>0</v>
      </c>
      <c r="L1626">
        <f t="shared" si="184"/>
        <v>126</v>
      </c>
      <c r="M1626">
        <f>IF($G1626="","",COUNTIF($G$3:$G1626, $G1626))</f>
        <v>1545</v>
      </c>
      <c r="N1626">
        <f t="shared" si="179"/>
        <v>1671</v>
      </c>
      <c r="O1626"/>
      <c r="P1626"/>
      <c r="Q1626"/>
    </row>
    <row r="1627" spans="2:17">
      <c r="B1627" s="30">
        <f>資料貼入!A1627</f>
        <v>45363</v>
      </c>
      <c r="C1627" s="38">
        <f>資料貼入!A1627</f>
        <v>45363</v>
      </c>
      <c r="D1627" s="29">
        <f>資料貼入!B1627</f>
        <v>53037.59</v>
      </c>
      <c r="E1627" s="29" cm="1">
        <f t="array" ref="E1627">MovingDayDD($D$3:D1627)</f>
        <v>-368872.45000000112</v>
      </c>
      <c r="F1627" s="29">
        <f>IF(OR(C1627&gt;總表!$B$30,C1627=0),0,IF(E1627=0,0,1+F1626))</f>
        <v>112</v>
      </c>
      <c r="G1627" s="29">
        <f t="shared" si="180"/>
        <v>0</v>
      </c>
      <c r="H1627" s="42">
        <f t="shared" si="178"/>
        <v>0</v>
      </c>
      <c r="I1627" s="43">
        <f t="shared" si="181"/>
        <v>0</v>
      </c>
      <c r="J1627" s="42">
        <f t="shared" si="182"/>
        <v>45363</v>
      </c>
      <c r="K1627" s="43">
        <f t="shared" si="183"/>
        <v>0</v>
      </c>
      <c r="L1627">
        <f t="shared" si="184"/>
        <v>126</v>
      </c>
      <c r="M1627">
        <f>IF($G1627="","",COUNTIF($G$3:$G1627, $G1627))</f>
        <v>1546</v>
      </c>
      <c r="N1627">
        <f t="shared" si="179"/>
        <v>1672</v>
      </c>
      <c r="O1627"/>
      <c r="P1627"/>
      <c r="Q1627"/>
    </row>
    <row r="1628" spans="2:17">
      <c r="B1628" s="30">
        <f>資料貼入!A1628</f>
        <v>45364</v>
      </c>
      <c r="C1628" s="38">
        <f>資料貼入!A1628</f>
        <v>45364</v>
      </c>
      <c r="D1628" s="29">
        <f>資料貼入!B1628</f>
        <v>-55197.33</v>
      </c>
      <c r="E1628" s="29" cm="1">
        <f t="array" ref="E1628">MovingDayDD($D$3:D1628)</f>
        <v>-424069.78000000119</v>
      </c>
      <c r="F1628" s="29">
        <f>IF(OR(C1628&gt;總表!$B$30,C1628=0),0,IF(E1628=0,0,1+F1627))</f>
        <v>113</v>
      </c>
      <c r="G1628" s="29">
        <f t="shared" si="180"/>
        <v>0</v>
      </c>
      <c r="H1628" s="42">
        <f t="shared" si="178"/>
        <v>0</v>
      </c>
      <c r="I1628" s="43">
        <f t="shared" si="181"/>
        <v>0</v>
      </c>
      <c r="J1628" s="42">
        <f t="shared" si="182"/>
        <v>45364</v>
      </c>
      <c r="K1628" s="43">
        <f t="shared" si="183"/>
        <v>0</v>
      </c>
      <c r="L1628">
        <f t="shared" si="184"/>
        <v>126</v>
      </c>
      <c r="M1628">
        <f>IF($G1628="","",COUNTIF($G$3:$G1628, $G1628))</f>
        <v>1547</v>
      </c>
      <c r="N1628">
        <f t="shared" si="179"/>
        <v>1673</v>
      </c>
      <c r="O1628"/>
      <c r="P1628"/>
      <c r="Q1628"/>
    </row>
    <row r="1629" spans="2:17">
      <c r="B1629" s="30">
        <f>資料貼入!A1629</f>
        <v>45365</v>
      </c>
      <c r="C1629" s="38">
        <f>資料貼入!A1629</f>
        <v>45365</v>
      </c>
      <c r="D1629" s="29">
        <f>資料貼入!B1629</f>
        <v>-54967.6</v>
      </c>
      <c r="E1629" s="29" cm="1">
        <f t="array" ref="E1629">MovingDayDD($D$3:D1629)</f>
        <v>-479037.38000000082</v>
      </c>
      <c r="F1629" s="29">
        <f>IF(OR(C1629&gt;總表!$B$30,C1629=0),0,IF(E1629=0,0,1+F1628))</f>
        <v>114</v>
      </c>
      <c r="G1629" s="29">
        <f t="shared" si="180"/>
        <v>0</v>
      </c>
      <c r="H1629" s="42">
        <f t="shared" si="178"/>
        <v>0</v>
      </c>
      <c r="I1629" s="43">
        <f t="shared" si="181"/>
        <v>0</v>
      </c>
      <c r="J1629" s="42">
        <f t="shared" si="182"/>
        <v>45365</v>
      </c>
      <c r="K1629" s="43">
        <f t="shared" si="183"/>
        <v>0</v>
      </c>
      <c r="L1629">
        <f t="shared" si="184"/>
        <v>126</v>
      </c>
      <c r="M1629">
        <f>IF($G1629="","",COUNTIF($G$3:$G1629, $G1629))</f>
        <v>1548</v>
      </c>
      <c r="N1629">
        <f t="shared" si="179"/>
        <v>1674</v>
      </c>
      <c r="O1629"/>
      <c r="P1629"/>
      <c r="Q1629"/>
    </row>
    <row r="1630" spans="2:17">
      <c r="B1630" s="30">
        <f>資料貼入!A1630</f>
        <v>45366</v>
      </c>
      <c r="C1630" s="38">
        <f>資料貼入!A1630</f>
        <v>45366</v>
      </c>
      <c r="D1630" s="29">
        <f>資料貼入!B1630</f>
        <v>-56747.590000000004</v>
      </c>
      <c r="E1630" s="29" cm="1">
        <f t="array" ref="E1630">MovingDayDD($D$3:D1630)</f>
        <v>-535784.97000000067</v>
      </c>
      <c r="F1630" s="29">
        <f>IF(OR(C1630&gt;總表!$B$30,C1630=0),0,IF(E1630=0,0,1+F1629))</f>
        <v>115</v>
      </c>
      <c r="G1630" s="29">
        <f t="shared" si="180"/>
        <v>0</v>
      </c>
      <c r="H1630" s="42">
        <f t="shared" si="178"/>
        <v>0</v>
      </c>
      <c r="I1630" s="43">
        <f t="shared" si="181"/>
        <v>0</v>
      </c>
      <c r="J1630" s="42">
        <f t="shared" si="182"/>
        <v>45366</v>
      </c>
      <c r="K1630" s="43">
        <f t="shared" si="183"/>
        <v>0</v>
      </c>
      <c r="L1630">
        <f t="shared" si="184"/>
        <v>126</v>
      </c>
      <c r="M1630">
        <f>IF($G1630="","",COUNTIF($G$3:$G1630, $G1630))</f>
        <v>1549</v>
      </c>
      <c r="N1630">
        <f t="shared" si="179"/>
        <v>1675</v>
      </c>
      <c r="O1630"/>
      <c r="P1630"/>
      <c r="Q1630"/>
    </row>
    <row r="1631" spans="2:17">
      <c r="B1631" s="30">
        <f>資料貼入!A1631</f>
        <v>45367</v>
      </c>
      <c r="C1631" s="38">
        <f>資料貼入!A1631</f>
        <v>45367</v>
      </c>
      <c r="D1631" s="29">
        <f>資料貼入!B1631</f>
        <v>0</v>
      </c>
      <c r="E1631" s="29" cm="1">
        <f t="array" ref="E1631">MovingDayDD($D$3:D1631)</f>
        <v>-535784.97000000067</v>
      </c>
      <c r="F1631" s="29">
        <f>IF(OR(C1631&gt;總表!$B$30,C1631=0),0,IF(E1631=0,0,1+F1630))</f>
        <v>116</v>
      </c>
      <c r="G1631" s="29">
        <f t="shared" si="180"/>
        <v>0</v>
      </c>
      <c r="H1631" s="42">
        <f t="shared" si="178"/>
        <v>0</v>
      </c>
      <c r="I1631" s="43">
        <f t="shared" si="181"/>
        <v>0</v>
      </c>
      <c r="J1631" s="42">
        <f t="shared" si="182"/>
        <v>45367</v>
      </c>
      <c r="K1631" s="43">
        <f t="shared" si="183"/>
        <v>0</v>
      </c>
      <c r="L1631">
        <f t="shared" si="184"/>
        <v>126</v>
      </c>
      <c r="M1631">
        <f>IF($G1631="","",COUNTIF($G$3:$G1631, $G1631))</f>
        <v>1550</v>
      </c>
      <c r="N1631">
        <f t="shared" si="179"/>
        <v>1676</v>
      </c>
      <c r="O1631"/>
      <c r="P1631"/>
      <c r="Q1631"/>
    </row>
    <row r="1632" spans="2:17">
      <c r="B1632" s="30">
        <f>資料貼入!A1632</f>
        <v>45368</v>
      </c>
      <c r="C1632" s="38">
        <f>資料貼入!A1632</f>
        <v>45368</v>
      </c>
      <c r="D1632" s="29">
        <f>資料貼入!B1632</f>
        <v>0</v>
      </c>
      <c r="E1632" s="29" cm="1">
        <f t="array" ref="E1632">MovingDayDD($D$3:D1632)</f>
        <v>-535784.97000000067</v>
      </c>
      <c r="F1632" s="29">
        <f>IF(OR(C1632&gt;總表!$B$30,C1632=0),0,IF(E1632=0,0,1+F1631))</f>
        <v>117</v>
      </c>
      <c r="G1632" s="29">
        <f t="shared" si="180"/>
        <v>0</v>
      </c>
      <c r="H1632" s="42">
        <f t="shared" si="178"/>
        <v>0</v>
      </c>
      <c r="I1632" s="43">
        <f t="shared" si="181"/>
        <v>0</v>
      </c>
      <c r="J1632" s="42">
        <f t="shared" si="182"/>
        <v>45368</v>
      </c>
      <c r="K1632" s="43">
        <f t="shared" si="183"/>
        <v>0</v>
      </c>
      <c r="L1632">
        <f t="shared" si="184"/>
        <v>126</v>
      </c>
      <c r="M1632">
        <f>IF($G1632="","",COUNTIF($G$3:$G1632, $G1632))</f>
        <v>1551</v>
      </c>
      <c r="N1632">
        <f t="shared" si="179"/>
        <v>1677</v>
      </c>
      <c r="O1632"/>
      <c r="P1632"/>
      <c r="Q1632"/>
    </row>
    <row r="1633" spans="2:17">
      <c r="B1633" s="30">
        <f>資料貼入!A1633</f>
        <v>45369</v>
      </c>
      <c r="C1633" s="38">
        <f>資料貼入!A1633</f>
        <v>45369</v>
      </c>
      <c r="D1633" s="29">
        <f>資料貼入!B1633</f>
        <v>49223.130000000005</v>
      </c>
      <c r="E1633" s="29" cm="1">
        <f t="array" ref="E1633">MovingDayDD($D$3:D1633)</f>
        <v>-486561.83999999985</v>
      </c>
      <c r="F1633" s="29">
        <f>IF(OR(C1633&gt;總表!$B$30,C1633=0),0,IF(E1633=0,0,1+F1632))</f>
        <v>118</v>
      </c>
      <c r="G1633" s="29">
        <f t="shared" si="180"/>
        <v>0</v>
      </c>
      <c r="H1633" s="42">
        <f t="shared" si="178"/>
        <v>0</v>
      </c>
      <c r="I1633" s="43">
        <f t="shared" si="181"/>
        <v>0</v>
      </c>
      <c r="J1633" s="42">
        <f t="shared" si="182"/>
        <v>45369</v>
      </c>
      <c r="K1633" s="43">
        <f t="shared" si="183"/>
        <v>0</v>
      </c>
      <c r="L1633">
        <f t="shared" si="184"/>
        <v>126</v>
      </c>
      <c r="M1633">
        <f>IF($G1633="","",COUNTIF($G$3:$G1633, $G1633))</f>
        <v>1552</v>
      </c>
      <c r="N1633">
        <f t="shared" si="179"/>
        <v>1678</v>
      </c>
      <c r="O1633"/>
      <c r="P1633"/>
      <c r="Q1633"/>
    </row>
    <row r="1634" spans="2:17">
      <c r="B1634" s="30">
        <f>資料貼入!A1634</f>
        <v>45370</v>
      </c>
      <c r="C1634" s="38">
        <f>資料貼入!A1634</f>
        <v>45370</v>
      </c>
      <c r="D1634" s="29">
        <f>資料貼入!B1634</f>
        <v>-91143.84</v>
      </c>
      <c r="E1634" s="29" cm="1">
        <f t="array" ref="E1634">MovingDayDD($D$3:D1634)</f>
        <v>-577705.6799999997</v>
      </c>
      <c r="F1634" s="29">
        <f>IF(OR(C1634&gt;總表!$B$30,C1634=0),0,IF(E1634=0,0,1+F1633))</f>
        <v>119</v>
      </c>
      <c r="G1634" s="29">
        <f t="shared" si="180"/>
        <v>0</v>
      </c>
      <c r="H1634" s="42">
        <f t="shared" si="178"/>
        <v>0</v>
      </c>
      <c r="I1634" s="43">
        <f t="shared" si="181"/>
        <v>0</v>
      </c>
      <c r="J1634" s="42">
        <f t="shared" si="182"/>
        <v>45370</v>
      </c>
      <c r="K1634" s="43">
        <f t="shared" si="183"/>
        <v>0</v>
      </c>
      <c r="L1634">
        <f t="shared" si="184"/>
        <v>126</v>
      </c>
      <c r="M1634">
        <f>IF($G1634="","",COUNTIF($G$3:$G1634, $G1634))</f>
        <v>1553</v>
      </c>
      <c r="N1634">
        <f t="shared" si="179"/>
        <v>1679</v>
      </c>
      <c r="O1634"/>
      <c r="P1634"/>
      <c r="Q1634"/>
    </row>
    <row r="1635" spans="2:17">
      <c r="B1635" s="30">
        <f>資料貼入!A1635</f>
        <v>45371</v>
      </c>
      <c r="C1635" s="38">
        <f>資料貼入!A1635</f>
        <v>45371</v>
      </c>
      <c r="D1635" s="29">
        <f>資料貼入!B1635</f>
        <v>-177727.61000000002</v>
      </c>
      <c r="E1635" s="29" cm="1">
        <f t="array" ref="E1635">MovingDayDD($D$3:D1635)</f>
        <v>-755433.28999999911</v>
      </c>
      <c r="F1635" s="29">
        <f>IF(OR(C1635&gt;總表!$B$30,C1635=0),0,IF(E1635=0,0,1+F1634))</f>
        <v>120</v>
      </c>
      <c r="G1635" s="29">
        <f t="shared" si="180"/>
        <v>0</v>
      </c>
      <c r="H1635" s="42">
        <f t="shared" si="178"/>
        <v>0</v>
      </c>
      <c r="I1635" s="43">
        <f t="shared" si="181"/>
        <v>0</v>
      </c>
      <c r="J1635" s="42">
        <f t="shared" si="182"/>
        <v>45371</v>
      </c>
      <c r="K1635" s="43">
        <f t="shared" si="183"/>
        <v>0</v>
      </c>
      <c r="L1635">
        <f t="shared" si="184"/>
        <v>126</v>
      </c>
      <c r="M1635">
        <f>IF($G1635="","",COUNTIF($G$3:$G1635, $G1635))</f>
        <v>1554</v>
      </c>
      <c r="N1635">
        <f t="shared" si="179"/>
        <v>1680</v>
      </c>
      <c r="O1635"/>
      <c r="P1635"/>
      <c r="Q1635"/>
    </row>
    <row r="1636" spans="2:17">
      <c r="B1636" s="30">
        <f>資料貼入!A1636</f>
        <v>45372</v>
      </c>
      <c r="C1636" s="38">
        <f>資料貼入!A1636</f>
        <v>45372</v>
      </c>
      <c r="D1636" s="29">
        <f>資料貼入!B1636</f>
        <v>150176.81</v>
      </c>
      <c r="E1636" s="29" cm="1">
        <f t="array" ref="E1636">MovingDayDD($D$3:D1636)</f>
        <v>-605256.47999999858</v>
      </c>
      <c r="F1636" s="29">
        <f>IF(OR(C1636&gt;總表!$B$30,C1636=0),0,IF(E1636=0,0,1+F1635))</f>
        <v>121</v>
      </c>
      <c r="G1636" s="29">
        <f t="shared" si="180"/>
        <v>0</v>
      </c>
      <c r="H1636" s="42">
        <f t="shared" si="178"/>
        <v>0</v>
      </c>
      <c r="I1636" s="43">
        <f t="shared" si="181"/>
        <v>0</v>
      </c>
      <c r="J1636" s="42">
        <f t="shared" si="182"/>
        <v>45372</v>
      </c>
      <c r="K1636" s="43">
        <f t="shared" si="183"/>
        <v>0</v>
      </c>
      <c r="L1636">
        <f t="shared" si="184"/>
        <v>126</v>
      </c>
      <c r="M1636">
        <f>IF($G1636="","",COUNTIF($G$3:$G1636, $G1636))</f>
        <v>1555</v>
      </c>
      <c r="N1636">
        <f t="shared" si="179"/>
        <v>1681</v>
      </c>
      <c r="O1636"/>
      <c r="P1636"/>
      <c r="Q1636"/>
    </row>
    <row r="1637" spans="2:17">
      <c r="B1637" s="30">
        <f>資料貼入!A1637</f>
        <v>45373</v>
      </c>
      <c r="C1637" s="38">
        <f>資料貼入!A1637</f>
        <v>45373</v>
      </c>
      <c r="D1637" s="29">
        <f>資料貼入!B1637</f>
        <v>-58633.84</v>
      </c>
      <c r="E1637" s="29" cm="1">
        <f t="array" ref="E1637">MovingDayDD($D$3:D1637)</f>
        <v>-663890.31999999844</v>
      </c>
      <c r="F1637" s="29">
        <f>IF(OR(C1637&gt;總表!$B$30,C1637=0),0,IF(E1637=0,0,1+F1636))</f>
        <v>122</v>
      </c>
      <c r="G1637" s="29">
        <f t="shared" si="180"/>
        <v>0</v>
      </c>
      <c r="H1637" s="42">
        <f t="shared" si="178"/>
        <v>0</v>
      </c>
      <c r="I1637" s="43">
        <f t="shared" si="181"/>
        <v>0</v>
      </c>
      <c r="J1637" s="42">
        <f t="shared" si="182"/>
        <v>45373</v>
      </c>
      <c r="K1637" s="43">
        <f t="shared" si="183"/>
        <v>0</v>
      </c>
      <c r="L1637">
        <f t="shared" si="184"/>
        <v>126</v>
      </c>
      <c r="M1637">
        <f>IF($G1637="","",COUNTIF($G$3:$G1637, $G1637))</f>
        <v>1556</v>
      </c>
      <c r="N1637">
        <f t="shared" si="179"/>
        <v>1682</v>
      </c>
      <c r="O1637"/>
      <c r="P1637"/>
      <c r="Q1637"/>
    </row>
    <row r="1638" spans="2:17">
      <c r="B1638" s="30">
        <f>資料貼入!A1638</f>
        <v>45374</v>
      </c>
      <c r="C1638" s="38">
        <f>資料貼入!A1638</f>
        <v>45374</v>
      </c>
      <c r="D1638" s="29">
        <f>資料貼入!B1638</f>
        <v>0</v>
      </c>
      <c r="E1638" s="29" cm="1">
        <f t="array" ref="E1638">MovingDayDD($D$3:D1638)</f>
        <v>-663890.31999999844</v>
      </c>
      <c r="F1638" s="29">
        <f>IF(OR(C1638&gt;總表!$B$30,C1638=0),0,IF(E1638=0,0,1+F1637))</f>
        <v>123</v>
      </c>
      <c r="G1638" s="29">
        <f t="shared" si="180"/>
        <v>0</v>
      </c>
      <c r="H1638" s="42">
        <f t="shared" si="178"/>
        <v>0</v>
      </c>
      <c r="I1638" s="43">
        <f t="shared" si="181"/>
        <v>0</v>
      </c>
      <c r="J1638" s="42">
        <f t="shared" si="182"/>
        <v>45374</v>
      </c>
      <c r="K1638" s="43">
        <f t="shared" si="183"/>
        <v>0</v>
      </c>
      <c r="L1638">
        <f t="shared" si="184"/>
        <v>126</v>
      </c>
      <c r="M1638">
        <f>IF($G1638="","",COUNTIF($G$3:$G1638, $G1638))</f>
        <v>1557</v>
      </c>
      <c r="N1638">
        <f t="shared" si="179"/>
        <v>1683</v>
      </c>
      <c r="O1638"/>
      <c r="P1638"/>
      <c r="Q1638"/>
    </row>
    <row r="1639" spans="2:17">
      <c r="B1639" s="30">
        <f>資料貼入!A1639</f>
        <v>45375</v>
      </c>
      <c r="C1639" s="38">
        <f>資料貼入!A1639</f>
        <v>45375</v>
      </c>
      <c r="D1639" s="29">
        <f>資料貼入!B1639</f>
        <v>0</v>
      </c>
      <c r="E1639" s="29" cm="1">
        <f t="array" ref="E1639">MovingDayDD($D$3:D1639)</f>
        <v>-663890.31999999844</v>
      </c>
      <c r="F1639" s="29">
        <f>IF(OR(C1639&gt;總表!$B$30,C1639=0),0,IF(E1639=0,0,1+F1638))</f>
        <v>124</v>
      </c>
      <c r="G1639" s="29">
        <f t="shared" si="180"/>
        <v>0</v>
      </c>
      <c r="H1639" s="42">
        <f t="shared" si="178"/>
        <v>0</v>
      </c>
      <c r="I1639" s="43">
        <f t="shared" si="181"/>
        <v>0</v>
      </c>
      <c r="J1639" s="42">
        <f t="shared" si="182"/>
        <v>45375</v>
      </c>
      <c r="K1639" s="43">
        <f t="shared" si="183"/>
        <v>0</v>
      </c>
      <c r="L1639">
        <f t="shared" si="184"/>
        <v>126</v>
      </c>
      <c r="M1639">
        <f>IF($G1639="","",COUNTIF($G$3:$G1639, $G1639))</f>
        <v>1558</v>
      </c>
      <c r="N1639">
        <f t="shared" si="179"/>
        <v>1684</v>
      </c>
      <c r="O1639"/>
      <c r="P1639"/>
      <c r="Q1639"/>
    </row>
    <row r="1640" spans="2:17">
      <c r="B1640" s="30">
        <f>資料貼入!A1640</f>
        <v>45376</v>
      </c>
      <c r="C1640" s="38">
        <f>資料貼入!A1640</f>
        <v>45376</v>
      </c>
      <c r="D1640" s="29">
        <f>資料貼入!B1640</f>
        <v>-14435.789999999999</v>
      </c>
      <c r="E1640" s="29" cm="1">
        <f t="array" ref="E1640">MovingDayDD($D$3:D1640)</f>
        <v>-678326.10999999754</v>
      </c>
      <c r="F1640" s="29">
        <f>IF(OR(C1640&gt;總表!$B$30,C1640=0),0,IF(E1640=0,0,1+F1639))</f>
        <v>125</v>
      </c>
      <c r="G1640" s="29">
        <f t="shared" si="180"/>
        <v>0</v>
      </c>
      <c r="H1640" s="42">
        <f t="shared" si="178"/>
        <v>0</v>
      </c>
      <c r="I1640" s="43">
        <f t="shared" si="181"/>
        <v>0</v>
      </c>
      <c r="J1640" s="42">
        <f t="shared" si="182"/>
        <v>45376</v>
      </c>
      <c r="K1640" s="43">
        <f t="shared" si="183"/>
        <v>0</v>
      </c>
      <c r="L1640">
        <f t="shared" si="184"/>
        <v>126</v>
      </c>
      <c r="M1640">
        <f>IF($G1640="","",COUNTIF($G$3:$G1640, $G1640))</f>
        <v>1559</v>
      </c>
      <c r="N1640">
        <f t="shared" si="179"/>
        <v>1685</v>
      </c>
      <c r="O1640"/>
      <c r="P1640"/>
      <c r="Q1640"/>
    </row>
    <row r="1641" spans="2:17">
      <c r="B1641" s="30">
        <f>資料貼入!A1641</f>
        <v>45377</v>
      </c>
      <c r="C1641" s="38">
        <f>資料貼入!A1641</f>
        <v>45377</v>
      </c>
      <c r="D1641" s="29">
        <f>資料貼入!B1641</f>
        <v>-75788.699999999983</v>
      </c>
      <c r="E1641" s="29" cm="1">
        <f t="array" ref="E1641">MovingDayDD($D$3:D1641)</f>
        <v>-754114.8099999968</v>
      </c>
      <c r="F1641" s="29">
        <f>IF(OR(C1641&gt;總表!$B$30,C1641=0),0,IF(E1641=0,0,1+F1640))</f>
        <v>126</v>
      </c>
      <c r="G1641" s="29">
        <f t="shared" si="180"/>
        <v>0</v>
      </c>
      <c r="H1641" s="42">
        <f t="shared" si="178"/>
        <v>0</v>
      </c>
      <c r="I1641" s="43">
        <f t="shared" si="181"/>
        <v>0</v>
      </c>
      <c r="J1641" s="42">
        <f t="shared" si="182"/>
        <v>45377</v>
      </c>
      <c r="K1641" s="43">
        <f t="shared" si="183"/>
        <v>0</v>
      </c>
      <c r="L1641">
        <f t="shared" si="184"/>
        <v>126</v>
      </c>
      <c r="M1641">
        <f>IF($G1641="","",COUNTIF($G$3:$G1641, $G1641))</f>
        <v>1560</v>
      </c>
      <c r="N1641">
        <f t="shared" si="179"/>
        <v>1686</v>
      </c>
      <c r="O1641"/>
      <c r="P1641"/>
      <c r="Q1641"/>
    </row>
    <row r="1642" spans="2:17">
      <c r="B1642" s="30">
        <f>資料貼入!A1642</f>
        <v>45378</v>
      </c>
      <c r="C1642" s="38">
        <f>資料貼入!A1642</f>
        <v>45378</v>
      </c>
      <c r="D1642" s="29">
        <f>資料貼入!B1642</f>
        <v>-10828.8</v>
      </c>
      <c r="E1642" s="29" cm="1">
        <f t="array" ref="E1642">MovingDayDD($D$3:D1642)</f>
        <v>-764943.60999999754</v>
      </c>
      <c r="F1642" s="29">
        <f>IF(OR(C1642&gt;總表!$B$30,C1642=0),0,IF(E1642=0,0,1+F1641))</f>
        <v>127</v>
      </c>
      <c r="G1642" s="29">
        <f t="shared" si="180"/>
        <v>0</v>
      </c>
      <c r="H1642" s="42">
        <f t="shared" si="178"/>
        <v>0</v>
      </c>
      <c r="I1642" s="43">
        <f t="shared" si="181"/>
        <v>0</v>
      </c>
      <c r="J1642" s="42">
        <f t="shared" si="182"/>
        <v>45378</v>
      </c>
      <c r="K1642" s="43">
        <f t="shared" si="183"/>
        <v>0</v>
      </c>
      <c r="L1642">
        <f t="shared" si="184"/>
        <v>126</v>
      </c>
      <c r="M1642">
        <f>IF($G1642="","",COUNTIF($G$3:$G1642, $G1642))</f>
        <v>1561</v>
      </c>
      <c r="N1642">
        <f t="shared" si="179"/>
        <v>1687</v>
      </c>
      <c r="O1642"/>
      <c r="P1642"/>
      <c r="Q1642"/>
    </row>
    <row r="1643" spans="2:17">
      <c r="B1643" s="30">
        <f>資料貼入!A1643</f>
        <v>45379</v>
      </c>
      <c r="C1643" s="38">
        <f>資料貼入!A1643</f>
        <v>45379</v>
      </c>
      <c r="D1643" s="29">
        <f>資料貼入!B1643</f>
        <v>-87876.41</v>
      </c>
      <c r="E1643" s="29" cm="1">
        <f t="array" ref="E1643">MovingDayDD($D$3:D1643)</f>
        <v>-852820.01999999769</v>
      </c>
      <c r="F1643" s="29">
        <f>IF(OR(C1643&gt;總表!$B$30,C1643=0),0,IF(E1643=0,0,1+F1642))</f>
        <v>128</v>
      </c>
      <c r="G1643" s="29">
        <f t="shared" si="180"/>
        <v>0</v>
      </c>
      <c r="H1643" s="42">
        <f t="shared" si="178"/>
        <v>0</v>
      </c>
      <c r="I1643" s="43">
        <f t="shared" si="181"/>
        <v>0</v>
      </c>
      <c r="J1643" s="42">
        <f t="shared" si="182"/>
        <v>45379</v>
      </c>
      <c r="K1643" s="43">
        <f t="shared" si="183"/>
        <v>0</v>
      </c>
      <c r="L1643">
        <f t="shared" si="184"/>
        <v>126</v>
      </c>
      <c r="M1643">
        <f>IF($G1643="","",COUNTIF($G$3:$G1643, $G1643))</f>
        <v>1562</v>
      </c>
      <c r="N1643">
        <f t="shared" si="179"/>
        <v>1688</v>
      </c>
      <c r="O1643"/>
      <c r="P1643"/>
      <c r="Q1643"/>
    </row>
    <row r="1644" spans="2:17">
      <c r="B1644" s="30">
        <f>資料貼入!A1644</f>
        <v>45380</v>
      </c>
      <c r="C1644" s="38">
        <f>資料貼入!A1644</f>
        <v>45380</v>
      </c>
      <c r="D1644" s="29">
        <f>資料貼入!B1644</f>
        <v>12301.66</v>
      </c>
      <c r="E1644" s="29" cm="1">
        <f t="array" ref="E1644">MovingDayDD($D$3:D1644)</f>
        <v>-840518.35999999754</v>
      </c>
      <c r="F1644" s="29">
        <f>IF(OR(C1644&gt;總表!$B$30,C1644=0),0,IF(E1644=0,0,1+F1643))</f>
        <v>129</v>
      </c>
      <c r="G1644" s="29">
        <f t="shared" si="180"/>
        <v>0</v>
      </c>
      <c r="H1644" s="42">
        <f t="shared" si="178"/>
        <v>0</v>
      </c>
      <c r="I1644" s="43">
        <f t="shared" si="181"/>
        <v>0</v>
      </c>
      <c r="J1644" s="42">
        <f t="shared" si="182"/>
        <v>45380</v>
      </c>
      <c r="K1644" s="43">
        <f t="shared" si="183"/>
        <v>0</v>
      </c>
      <c r="L1644">
        <f t="shared" si="184"/>
        <v>126</v>
      </c>
      <c r="M1644">
        <f>IF($G1644="","",COUNTIF($G$3:$G1644, $G1644))</f>
        <v>1563</v>
      </c>
      <c r="N1644">
        <f t="shared" si="179"/>
        <v>1689</v>
      </c>
      <c r="O1644"/>
      <c r="P1644"/>
      <c r="Q1644"/>
    </row>
    <row r="1645" spans="2:17">
      <c r="B1645" s="30">
        <f>資料貼入!A1645</f>
        <v>45381</v>
      </c>
      <c r="C1645" s="38">
        <f>資料貼入!A1645</f>
        <v>45381</v>
      </c>
      <c r="D1645" s="29">
        <f>資料貼入!B1645</f>
        <v>0</v>
      </c>
      <c r="E1645" s="29" cm="1">
        <f t="array" ref="E1645">MovingDayDD($D$3:D1645)</f>
        <v>-840518.35999999754</v>
      </c>
      <c r="F1645" s="29">
        <f>IF(OR(C1645&gt;總表!$B$30,C1645=0),0,IF(E1645=0,0,1+F1644))</f>
        <v>130</v>
      </c>
      <c r="G1645" s="29">
        <f t="shared" si="180"/>
        <v>0</v>
      </c>
      <c r="H1645" s="42">
        <f t="shared" si="178"/>
        <v>0</v>
      </c>
      <c r="I1645" s="43">
        <f t="shared" si="181"/>
        <v>0</v>
      </c>
      <c r="J1645" s="42">
        <f t="shared" si="182"/>
        <v>45381</v>
      </c>
      <c r="K1645" s="43">
        <f t="shared" si="183"/>
        <v>0</v>
      </c>
      <c r="L1645">
        <f t="shared" si="184"/>
        <v>126</v>
      </c>
      <c r="M1645">
        <f>IF($G1645="","",COUNTIF($G$3:$G1645, $G1645))</f>
        <v>1564</v>
      </c>
      <c r="N1645">
        <f t="shared" si="179"/>
        <v>1690</v>
      </c>
      <c r="O1645"/>
      <c r="P1645"/>
      <c r="Q1645"/>
    </row>
    <row r="1646" spans="2:17">
      <c r="B1646" s="30">
        <f>資料貼入!A1646</f>
        <v>45382</v>
      </c>
      <c r="C1646" s="38">
        <f>資料貼入!A1646</f>
        <v>45382</v>
      </c>
      <c r="D1646" s="29">
        <f>資料貼入!B1646</f>
        <v>0</v>
      </c>
      <c r="E1646" s="29" cm="1">
        <f t="array" ref="E1646">MovingDayDD($D$3:D1646)</f>
        <v>-840518.35999999754</v>
      </c>
      <c r="F1646" s="29">
        <f>IF(OR(C1646&gt;總表!$B$30,C1646=0),0,IF(E1646=0,0,1+F1645))</f>
        <v>131</v>
      </c>
      <c r="G1646" s="29">
        <f t="shared" si="180"/>
        <v>0</v>
      </c>
      <c r="H1646" s="42">
        <f t="shared" si="178"/>
        <v>0</v>
      </c>
      <c r="I1646" s="43">
        <f t="shared" si="181"/>
        <v>0</v>
      </c>
      <c r="J1646" s="42">
        <f t="shared" si="182"/>
        <v>45382</v>
      </c>
      <c r="K1646" s="43">
        <f t="shared" si="183"/>
        <v>0</v>
      </c>
      <c r="L1646">
        <f t="shared" si="184"/>
        <v>126</v>
      </c>
      <c r="M1646">
        <f>IF($G1646="","",COUNTIF($G$3:$G1646, $G1646))</f>
        <v>1565</v>
      </c>
      <c r="N1646">
        <f t="shared" si="179"/>
        <v>1691</v>
      </c>
      <c r="O1646"/>
      <c r="P1646"/>
      <c r="Q1646"/>
    </row>
    <row r="1647" spans="2:17">
      <c r="B1647" s="30">
        <f>資料貼入!A1647</f>
        <v>45383</v>
      </c>
      <c r="C1647" s="38">
        <f>資料貼入!A1647</f>
        <v>45383</v>
      </c>
      <c r="D1647" s="29">
        <f>資料貼入!B1647</f>
        <v>12141.890000000001</v>
      </c>
      <c r="E1647" s="29" cm="1">
        <f t="array" ref="E1647">MovingDayDD($D$3:D1647)</f>
        <v>-828376.46999999695</v>
      </c>
      <c r="F1647" s="29">
        <f>IF(OR(C1647&gt;總表!$B$30,C1647=0),0,IF(E1647=0,0,1+F1646))</f>
        <v>132</v>
      </c>
      <c r="G1647" s="29">
        <f t="shared" si="180"/>
        <v>0</v>
      </c>
      <c r="H1647" s="42">
        <f t="shared" si="178"/>
        <v>0</v>
      </c>
      <c r="I1647" s="43">
        <f t="shared" si="181"/>
        <v>0</v>
      </c>
      <c r="J1647" s="42">
        <f t="shared" si="182"/>
        <v>45383</v>
      </c>
      <c r="K1647" s="43">
        <f t="shared" si="183"/>
        <v>0</v>
      </c>
      <c r="L1647">
        <f t="shared" si="184"/>
        <v>126</v>
      </c>
      <c r="M1647">
        <f>IF($G1647="","",COUNTIF($G$3:$G1647, $G1647))</f>
        <v>1566</v>
      </c>
      <c r="N1647">
        <f t="shared" si="179"/>
        <v>1692</v>
      </c>
      <c r="O1647"/>
      <c r="P1647"/>
      <c r="Q1647"/>
    </row>
    <row r="1648" spans="2:17">
      <c r="B1648" s="30">
        <f>資料貼入!A1648</f>
        <v>45384</v>
      </c>
      <c r="C1648" s="38">
        <f>資料貼入!A1648</f>
        <v>45384</v>
      </c>
      <c r="D1648" s="29">
        <f>資料貼入!B1648</f>
        <v>174899.41</v>
      </c>
      <c r="E1648" s="29" cm="1">
        <f t="array" ref="E1648">MovingDayDD($D$3:D1648)</f>
        <v>-653477.0599999968</v>
      </c>
      <c r="F1648" s="29">
        <f>IF(OR(C1648&gt;總表!$B$30,C1648=0),0,IF(E1648=0,0,1+F1647))</f>
        <v>133</v>
      </c>
      <c r="G1648" s="29">
        <f t="shared" si="180"/>
        <v>0</v>
      </c>
      <c r="H1648" s="42">
        <f t="shared" si="178"/>
        <v>0</v>
      </c>
      <c r="I1648" s="43">
        <f t="shared" si="181"/>
        <v>0</v>
      </c>
      <c r="J1648" s="42">
        <f t="shared" si="182"/>
        <v>45384</v>
      </c>
      <c r="K1648" s="43">
        <f t="shared" si="183"/>
        <v>0</v>
      </c>
      <c r="L1648">
        <f t="shared" si="184"/>
        <v>126</v>
      </c>
      <c r="M1648">
        <f>IF($G1648="","",COUNTIF($G$3:$G1648, $G1648))</f>
        <v>1567</v>
      </c>
      <c r="N1648">
        <f t="shared" si="179"/>
        <v>1693</v>
      </c>
      <c r="O1648"/>
      <c r="P1648"/>
      <c r="Q1648"/>
    </row>
    <row r="1649" spans="2:17">
      <c r="B1649" s="30">
        <f>資料貼入!A1649</f>
        <v>45385</v>
      </c>
      <c r="C1649" s="38">
        <f>資料貼入!A1649</f>
        <v>45385</v>
      </c>
      <c r="D1649" s="29">
        <f>資料貼入!B1649</f>
        <v>-161949.72999999998</v>
      </c>
      <c r="E1649" s="29" cm="1">
        <f t="array" ref="E1649">MovingDayDD($D$3:D1649)</f>
        <v>-815426.78999999724</v>
      </c>
      <c r="F1649" s="29">
        <f>IF(OR(C1649&gt;總表!$B$30,C1649=0),0,IF(E1649=0,0,1+F1648))</f>
        <v>134</v>
      </c>
      <c r="G1649" s="29">
        <f t="shared" si="180"/>
        <v>0</v>
      </c>
      <c r="H1649" s="42">
        <f t="shared" si="178"/>
        <v>0</v>
      </c>
      <c r="I1649" s="43">
        <f t="shared" si="181"/>
        <v>0</v>
      </c>
      <c r="J1649" s="42">
        <f t="shared" si="182"/>
        <v>45385</v>
      </c>
      <c r="K1649" s="43">
        <f t="shared" si="183"/>
        <v>0</v>
      </c>
      <c r="L1649">
        <f t="shared" si="184"/>
        <v>126</v>
      </c>
      <c r="M1649">
        <f>IF($G1649="","",COUNTIF($G$3:$G1649, $G1649))</f>
        <v>1568</v>
      </c>
      <c r="N1649">
        <f t="shared" si="179"/>
        <v>1694</v>
      </c>
      <c r="O1649"/>
      <c r="P1649"/>
      <c r="Q1649"/>
    </row>
    <row r="1650" spans="2:17">
      <c r="B1650" s="30">
        <f>資料貼入!A1650</f>
        <v>45386</v>
      </c>
      <c r="C1650" s="38">
        <f>資料貼入!A1650</f>
        <v>45386</v>
      </c>
      <c r="D1650" s="29">
        <f>資料貼入!B1650</f>
        <v>0</v>
      </c>
      <c r="E1650" s="29" cm="1">
        <f t="array" ref="E1650">MovingDayDD($D$3:D1650)</f>
        <v>-815426.78999999724</v>
      </c>
      <c r="F1650" s="29">
        <f>IF(OR(C1650&gt;總表!$B$30,C1650=0),0,IF(E1650=0,0,1+F1649))</f>
        <v>135</v>
      </c>
      <c r="G1650" s="29">
        <f t="shared" si="180"/>
        <v>0</v>
      </c>
      <c r="H1650" s="42">
        <f t="shared" si="178"/>
        <v>0</v>
      </c>
      <c r="I1650" s="43">
        <f t="shared" si="181"/>
        <v>0</v>
      </c>
      <c r="J1650" s="42">
        <f t="shared" si="182"/>
        <v>45386</v>
      </c>
      <c r="K1650" s="43">
        <f t="shared" si="183"/>
        <v>0</v>
      </c>
      <c r="L1650">
        <f t="shared" si="184"/>
        <v>126</v>
      </c>
      <c r="M1650">
        <f>IF($G1650="","",COUNTIF($G$3:$G1650, $G1650))</f>
        <v>1569</v>
      </c>
      <c r="N1650">
        <f t="shared" si="179"/>
        <v>1695</v>
      </c>
      <c r="O1650"/>
      <c r="P1650"/>
      <c r="Q1650"/>
    </row>
    <row r="1651" spans="2:17">
      <c r="B1651" s="30">
        <f>資料貼入!A1651</f>
        <v>45387</v>
      </c>
      <c r="C1651" s="38">
        <f>資料貼入!A1651</f>
        <v>45387</v>
      </c>
      <c r="D1651" s="29">
        <f>資料貼入!B1651</f>
        <v>0</v>
      </c>
      <c r="E1651" s="29" cm="1">
        <f t="array" ref="E1651">MovingDayDD($D$3:D1651)</f>
        <v>-815426.78999999724</v>
      </c>
      <c r="F1651" s="29">
        <f>IF(OR(C1651&gt;總表!$B$30,C1651=0),0,IF(E1651=0,0,1+F1650))</f>
        <v>136</v>
      </c>
      <c r="G1651" s="29">
        <f t="shared" si="180"/>
        <v>0</v>
      </c>
      <c r="H1651" s="42">
        <f t="shared" si="178"/>
        <v>0</v>
      </c>
      <c r="I1651" s="43">
        <f t="shared" si="181"/>
        <v>0</v>
      </c>
      <c r="J1651" s="42">
        <f t="shared" si="182"/>
        <v>45387</v>
      </c>
      <c r="K1651" s="43">
        <f t="shared" si="183"/>
        <v>0</v>
      </c>
      <c r="L1651">
        <f t="shared" si="184"/>
        <v>126</v>
      </c>
      <c r="M1651">
        <f>IF($G1651="","",COUNTIF($G$3:$G1651, $G1651))</f>
        <v>1570</v>
      </c>
      <c r="N1651">
        <f t="shared" si="179"/>
        <v>1696</v>
      </c>
      <c r="O1651"/>
      <c r="P1651"/>
      <c r="Q1651"/>
    </row>
    <row r="1652" spans="2:17">
      <c r="B1652" s="30">
        <f>資料貼入!A1652</f>
        <v>45388</v>
      </c>
      <c r="C1652" s="38">
        <f>資料貼入!A1652</f>
        <v>45388</v>
      </c>
      <c r="D1652" s="29">
        <f>資料貼入!B1652</f>
        <v>0</v>
      </c>
      <c r="E1652" s="29" cm="1">
        <f t="array" ref="E1652">MovingDayDD($D$3:D1652)</f>
        <v>-815426.78999999724</v>
      </c>
      <c r="F1652" s="29">
        <f>IF(OR(C1652&gt;總表!$B$30,C1652=0),0,IF(E1652=0,0,1+F1651))</f>
        <v>137</v>
      </c>
      <c r="G1652" s="29">
        <f t="shared" si="180"/>
        <v>0</v>
      </c>
      <c r="H1652" s="42">
        <f t="shared" si="178"/>
        <v>0</v>
      </c>
      <c r="I1652" s="43">
        <f t="shared" si="181"/>
        <v>0</v>
      </c>
      <c r="J1652" s="42">
        <f t="shared" si="182"/>
        <v>45388</v>
      </c>
      <c r="K1652" s="43">
        <f t="shared" si="183"/>
        <v>0</v>
      </c>
      <c r="L1652">
        <f t="shared" si="184"/>
        <v>126</v>
      </c>
      <c r="M1652">
        <f>IF($G1652="","",COUNTIF($G$3:$G1652, $G1652))</f>
        <v>1571</v>
      </c>
      <c r="N1652">
        <f t="shared" si="179"/>
        <v>1697</v>
      </c>
      <c r="O1652"/>
      <c r="P1652"/>
      <c r="Q1652"/>
    </row>
    <row r="1653" spans="2:17">
      <c r="B1653" s="30">
        <f>資料貼入!A1653</f>
        <v>45389</v>
      </c>
      <c r="C1653" s="38">
        <f>資料貼入!A1653</f>
        <v>45389</v>
      </c>
      <c r="D1653" s="29">
        <f>資料貼入!B1653</f>
        <v>0</v>
      </c>
      <c r="E1653" s="29" cm="1">
        <f t="array" ref="E1653">MovingDayDD($D$3:D1653)</f>
        <v>-815426.78999999724</v>
      </c>
      <c r="F1653" s="29">
        <f>IF(OR(C1653&gt;總表!$B$30,C1653=0),0,IF(E1653=0,0,1+F1652))</f>
        <v>138</v>
      </c>
      <c r="G1653" s="29">
        <f t="shared" si="180"/>
        <v>0</v>
      </c>
      <c r="H1653" s="42">
        <f t="shared" si="178"/>
        <v>0</v>
      </c>
      <c r="I1653" s="43">
        <f t="shared" si="181"/>
        <v>0</v>
      </c>
      <c r="J1653" s="42">
        <f t="shared" si="182"/>
        <v>45389</v>
      </c>
      <c r="K1653" s="43">
        <f t="shared" si="183"/>
        <v>0</v>
      </c>
      <c r="L1653">
        <f t="shared" si="184"/>
        <v>126</v>
      </c>
      <c r="M1653">
        <f>IF($G1653="","",COUNTIF($G$3:$G1653, $G1653))</f>
        <v>1572</v>
      </c>
      <c r="N1653">
        <f t="shared" si="179"/>
        <v>1698</v>
      </c>
      <c r="O1653"/>
      <c r="P1653"/>
      <c r="Q1653"/>
    </row>
    <row r="1654" spans="2:17">
      <c r="B1654" s="30">
        <f>資料貼入!A1654</f>
        <v>45390</v>
      </c>
      <c r="C1654" s="38">
        <f>資料貼入!A1654</f>
        <v>45390</v>
      </c>
      <c r="D1654" s="29">
        <f>資料貼入!B1654</f>
        <v>48099.17</v>
      </c>
      <c r="E1654" s="29" cm="1">
        <f t="array" ref="E1654">MovingDayDD($D$3:D1654)</f>
        <v>-767327.61999999732</v>
      </c>
      <c r="F1654" s="29">
        <f>IF(OR(C1654&gt;總表!$B$30,C1654=0),0,IF(E1654=0,0,1+F1653))</f>
        <v>139</v>
      </c>
      <c r="G1654" s="29">
        <f t="shared" si="180"/>
        <v>0</v>
      </c>
      <c r="H1654" s="42">
        <f t="shared" si="178"/>
        <v>0</v>
      </c>
      <c r="I1654" s="43">
        <f t="shared" si="181"/>
        <v>0</v>
      </c>
      <c r="J1654" s="42">
        <f t="shared" si="182"/>
        <v>45390</v>
      </c>
      <c r="K1654" s="43">
        <f t="shared" si="183"/>
        <v>0</v>
      </c>
      <c r="L1654">
        <f t="shared" si="184"/>
        <v>126</v>
      </c>
      <c r="M1654">
        <f>IF($G1654="","",COUNTIF($G$3:$G1654, $G1654))</f>
        <v>1573</v>
      </c>
      <c r="N1654">
        <f t="shared" si="179"/>
        <v>1699</v>
      </c>
      <c r="O1654"/>
      <c r="P1654"/>
      <c r="Q1654"/>
    </row>
    <row r="1655" spans="2:17">
      <c r="B1655" s="30">
        <f>資料貼入!A1655</f>
        <v>45391</v>
      </c>
      <c r="C1655" s="38">
        <f>資料貼入!A1655</f>
        <v>45391</v>
      </c>
      <c r="D1655" s="29">
        <f>資料貼入!B1655</f>
        <v>712318.9</v>
      </c>
      <c r="E1655" s="29" cm="1">
        <f t="array" ref="E1655">MovingDayDD($D$3:D1655)</f>
        <v>-55008.719999996945</v>
      </c>
      <c r="F1655" s="29">
        <f>IF(OR(C1655&gt;總表!$B$30,C1655=0),0,IF(E1655=0,0,1+F1654))</f>
        <v>140</v>
      </c>
      <c r="G1655" s="29">
        <f t="shared" si="180"/>
        <v>0</v>
      </c>
      <c r="H1655" s="42">
        <f t="shared" si="178"/>
        <v>0</v>
      </c>
      <c r="I1655" s="43">
        <f t="shared" si="181"/>
        <v>0</v>
      </c>
      <c r="J1655" s="42">
        <f t="shared" si="182"/>
        <v>45391</v>
      </c>
      <c r="K1655" s="43">
        <f t="shared" si="183"/>
        <v>0</v>
      </c>
      <c r="L1655">
        <f t="shared" si="184"/>
        <v>126</v>
      </c>
      <c r="M1655">
        <f>IF($G1655="","",COUNTIF($G$3:$G1655, $G1655))</f>
        <v>1574</v>
      </c>
      <c r="N1655">
        <f t="shared" si="179"/>
        <v>1700</v>
      </c>
      <c r="O1655"/>
      <c r="P1655"/>
      <c r="Q1655"/>
    </row>
    <row r="1656" spans="2:17">
      <c r="B1656" s="30">
        <f>資料貼入!A1656</f>
        <v>45392</v>
      </c>
      <c r="C1656" s="38">
        <f>資料貼入!A1656</f>
        <v>45392</v>
      </c>
      <c r="D1656" s="29">
        <f>資料貼入!B1656</f>
        <v>-85198.12</v>
      </c>
      <c r="E1656" s="29" cm="1">
        <f t="array" ref="E1656">MovingDayDD($D$3:D1656)</f>
        <v>-140206.83999999613</v>
      </c>
      <c r="F1656" s="29">
        <f>IF(OR(C1656&gt;總表!$B$30,C1656=0),0,IF(E1656=0,0,1+F1655))</f>
        <v>141</v>
      </c>
      <c r="G1656" s="29">
        <f t="shared" si="180"/>
        <v>0</v>
      </c>
      <c r="H1656" s="42">
        <f t="shared" si="178"/>
        <v>0</v>
      </c>
      <c r="I1656" s="43">
        <f t="shared" si="181"/>
        <v>0</v>
      </c>
      <c r="J1656" s="42">
        <f t="shared" si="182"/>
        <v>45392</v>
      </c>
      <c r="K1656" s="43">
        <f t="shared" si="183"/>
        <v>0</v>
      </c>
      <c r="L1656">
        <f t="shared" si="184"/>
        <v>126</v>
      </c>
      <c r="M1656">
        <f>IF($G1656="","",COUNTIF($G$3:$G1656, $G1656))</f>
        <v>1575</v>
      </c>
      <c r="N1656">
        <f t="shared" si="179"/>
        <v>1701</v>
      </c>
      <c r="O1656"/>
      <c r="P1656"/>
      <c r="Q1656"/>
    </row>
    <row r="1657" spans="2:17">
      <c r="B1657" s="30">
        <f>資料貼入!A1657</f>
        <v>45393</v>
      </c>
      <c r="C1657" s="38">
        <f>資料貼入!A1657</f>
        <v>45393</v>
      </c>
      <c r="D1657" s="29">
        <f>資料貼入!B1657</f>
        <v>-103655.21</v>
      </c>
      <c r="E1657" s="29" cm="1">
        <f t="array" ref="E1657">MovingDayDD($D$3:D1657)</f>
        <v>-243862.04999999702</v>
      </c>
      <c r="F1657" s="29">
        <f>IF(OR(C1657&gt;總表!$B$30,C1657=0),0,IF(E1657=0,0,1+F1656))</f>
        <v>142</v>
      </c>
      <c r="G1657" s="29">
        <f t="shared" si="180"/>
        <v>0</v>
      </c>
      <c r="H1657" s="42">
        <f t="shared" si="178"/>
        <v>0</v>
      </c>
      <c r="I1657" s="43">
        <f t="shared" si="181"/>
        <v>0</v>
      </c>
      <c r="J1657" s="42">
        <f t="shared" si="182"/>
        <v>45393</v>
      </c>
      <c r="K1657" s="43">
        <f t="shared" si="183"/>
        <v>0</v>
      </c>
      <c r="L1657">
        <f t="shared" si="184"/>
        <v>126</v>
      </c>
      <c r="M1657">
        <f>IF($G1657="","",COUNTIF($G$3:$G1657, $G1657))</f>
        <v>1576</v>
      </c>
      <c r="N1657">
        <f t="shared" si="179"/>
        <v>1702</v>
      </c>
      <c r="O1657"/>
      <c r="P1657"/>
      <c r="Q1657"/>
    </row>
    <row r="1658" spans="2:17">
      <c r="B1658" s="30">
        <f>資料貼入!A1658</f>
        <v>45394</v>
      </c>
      <c r="C1658" s="38">
        <f>資料貼入!A1658</f>
        <v>45394</v>
      </c>
      <c r="D1658" s="29">
        <f>資料貼入!B1658</f>
        <v>-15376.279999999999</v>
      </c>
      <c r="E1658" s="29" cm="1">
        <f t="array" ref="E1658">MovingDayDD($D$3:D1658)</f>
        <v>-259238.32999999635</v>
      </c>
      <c r="F1658" s="29">
        <f>IF(OR(C1658&gt;總表!$B$30,C1658=0),0,IF(E1658=0,0,1+F1657))</f>
        <v>143</v>
      </c>
      <c r="G1658" s="29">
        <f t="shared" si="180"/>
        <v>0</v>
      </c>
      <c r="H1658" s="42">
        <f t="shared" si="178"/>
        <v>0</v>
      </c>
      <c r="I1658" s="43">
        <f t="shared" si="181"/>
        <v>0</v>
      </c>
      <c r="J1658" s="42">
        <f t="shared" si="182"/>
        <v>45394</v>
      </c>
      <c r="K1658" s="43">
        <f t="shared" si="183"/>
        <v>0</v>
      </c>
      <c r="L1658">
        <f t="shared" si="184"/>
        <v>126</v>
      </c>
      <c r="M1658">
        <f>IF($G1658="","",COUNTIF($G$3:$G1658, $G1658))</f>
        <v>1577</v>
      </c>
      <c r="N1658">
        <f t="shared" si="179"/>
        <v>1703</v>
      </c>
      <c r="O1658"/>
      <c r="P1658"/>
      <c r="Q1658"/>
    </row>
    <row r="1659" spans="2:17">
      <c r="B1659" s="30">
        <f>資料貼入!A1659</f>
        <v>45395</v>
      </c>
      <c r="C1659" s="38">
        <f>資料貼入!A1659</f>
        <v>45395</v>
      </c>
      <c r="D1659" s="29">
        <f>資料貼入!B1659</f>
        <v>0</v>
      </c>
      <c r="E1659" s="29" cm="1">
        <f t="array" ref="E1659">MovingDayDD($D$3:D1659)</f>
        <v>-259238.32999999635</v>
      </c>
      <c r="F1659" s="29">
        <f>IF(OR(C1659&gt;總表!$B$30,C1659=0),0,IF(E1659=0,0,1+F1658))</f>
        <v>144</v>
      </c>
      <c r="G1659" s="29">
        <f t="shared" si="180"/>
        <v>0</v>
      </c>
      <c r="H1659" s="42">
        <f t="shared" si="178"/>
        <v>0</v>
      </c>
      <c r="I1659" s="43">
        <f t="shared" si="181"/>
        <v>0</v>
      </c>
      <c r="J1659" s="42">
        <f t="shared" si="182"/>
        <v>45395</v>
      </c>
      <c r="K1659" s="43">
        <f t="shared" si="183"/>
        <v>0</v>
      </c>
      <c r="L1659">
        <f t="shared" si="184"/>
        <v>126</v>
      </c>
      <c r="M1659">
        <f>IF($G1659="","",COUNTIF($G$3:$G1659, $G1659))</f>
        <v>1578</v>
      </c>
      <c r="N1659">
        <f t="shared" si="179"/>
        <v>1704</v>
      </c>
      <c r="O1659"/>
      <c r="P1659"/>
      <c r="Q1659"/>
    </row>
    <row r="1660" spans="2:17">
      <c r="B1660" s="30">
        <f>資料貼入!A1660</f>
        <v>45396</v>
      </c>
      <c r="C1660" s="38">
        <f>資料貼入!A1660</f>
        <v>45396</v>
      </c>
      <c r="D1660" s="29">
        <f>資料貼入!B1660</f>
        <v>0</v>
      </c>
      <c r="E1660" s="29" cm="1">
        <f t="array" ref="E1660">MovingDayDD($D$3:D1660)</f>
        <v>-259238.32999999635</v>
      </c>
      <c r="F1660" s="29">
        <f>IF(OR(C1660&gt;總表!$B$30,C1660=0),0,IF(E1660=0,0,1+F1659))</f>
        <v>145</v>
      </c>
      <c r="G1660" s="29">
        <f t="shared" si="180"/>
        <v>0</v>
      </c>
      <c r="H1660" s="42">
        <f t="shared" si="178"/>
        <v>0</v>
      </c>
      <c r="I1660" s="43">
        <f t="shared" si="181"/>
        <v>0</v>
      </c>
      <c r="J1660" s="42">
        <f t="shared" si="182"/>
        <v>45396</v>
      </c>
      <c r="K1660" s="43">
        <f t="shared" si="183"/>
        <v>0</v>
      </c>
      <c r="L1660">
        <f t="shared" si="184"/>
        <v>126</v>
      </c>
      <c r="M1660">
        <f>IF($G1660="","",COUNTIF($G$3:$G1660, $G1660))</f>
        <v>1579</v>
      </c>
      <c r="N1660">
        <f t="shared" si="179"/>
        <v>1705</v>
      </c>
      <c r="O1660"/>
      <c r="P1660"/>
      <c r="Q1660"/>
    </row>
    <row r="1661" spans="2:17">
      <c r="B1661" s="30">
        <f>資料貼入!A1661</f>
        <v>45397</v>
      </c>
      <c r="C1661" s="38">
        <f>資料貼入!A1661</f>
        <v>45397</v>
      </c>
      <c r="D1661" s="29">
        <f>資料貼入!B1661</f>
        <v>20369.239999999998</v>
      </c>
      <c r="E1661" s="29" cm="1">
        <f t="array" ref="E1661">MovingDayDD($D$3:D1661)</f>
        <v>-238869.08999999613</v>
      </c>
      <c r="F1661" s="29">
        <f>IF(OR(C1661&gt;總表!$B$30,C1661=0),0,IF(E1661=0,0,1+F1660))</f>
        <v>146</v>
      </c>
      <c r="G1661" s="29">
        <f t="shared" si="180"/>
        <v>146</v>
      </c>
      <c r="H1661" s="42">
        <f t="shared" si="178"/>
        <v>45397</v>
      </c>
      <c r="I1661" s="43">
        <f t="shared" si="181"/>
        <v>146</v>
      </c>
      <c r="J1661" s="42">
        <f t="shared" si="182"/>
        <v>45397</v>
      </c>
      <c r="K1661" s="43">
        <f t="shared" si="183"/>
        <v>146</v>
      </c>
      <c r="L1661">
        <f t="shared" si="184"/>
        <v>1</v>
      </c>
      <c r="M1661">
        <f>IF($G1661="","",COUNTIF($G$3:$G1661, $G1661))</f>
        <v>1</v>
      </c>
      <c r="N1661">
        <f t="shared" si="179"/>
        <v>2</v>
      </c>
      <c r="O1661"/>
      <c r="P1661"/>
      <c r="Q1661"/>
    </row>
    <row r="1662" spans="2:17">
      <c r="B1662" s="30">
        <f>資料貼入!A1662</f>
        <v>45398</v>
      </c>
      <c r="C1662" s="38">
        <f>資料貼入!A1662</f>
        <v>45398</v>
      </c>
      <c r="D1662" s="29">
        <f>資料貼入!B1662</f>
        <v>442107.83999999997</v>
      </c>
      <c r="E1662" s="29" cm="1">
        <f t="array" ref="E1662">MovingDayDD($D$3:D1662)</f>
        <v>0</v>
      </c>
      <c r="F1662" s="29">
        <f>IF(OR(C1662&gt;總表!$B$30,C1662=0),0,IF(E1662=0,0,1+F1661))</f>
        <v>0</v>
      </c>
      <c r="G1662" s="29">
        <f t="shared" si="180"/>
        <v>0</v>
      </c>
      <c r="H1662" s="42">
        <f t="shared" si="178"/>
        <v>0</v>
      </c>
      <c r="I1662" s="43">
        <f t="shared" si="181"/>
        <v>0</v>
      </c>
      <c r="J1662" s="42">
        <f t="shared" si="182"/>
        <v>0</v>
      </c>
      <c r="K1662" s="43">
        <f t="shared" si="183"/>
        <v>0</v>
      </c>
      <c r="L1662">
        <f t="shared" si="184"/>
        <v>126</v>
      </c>
      <c r="M1662">
        <f>IF($G1662="","",COUNTIF($G$3:$G1662, $G1662))</f>
        <v>1580</v>
      </c>
      <c r="N1662">
        <f t="shared" si="179"/>
        <v>1706</v>
      </c>
      <c r="O1662"/>
      <c r="P1662"/>
      <c r="Q1662"/>
    </row>
    <row r="1663" spans="2:17">
      <c r="B1663" s="30">
        <f>資料貼入!A1663</f>
        <v>45399</v>
      </c>
      <c r="C1663" s="38">
        <f>資料貼入!A1663</f>
        <v>45399</v>
      </c>
      <c r="D1663" s="29">
        <f>資料貼入!B1663</f>
        <v>53756.170000000006</v>
      </c>
      <c r="E1663" s="29" cm="1">
        <f t="array" ref="E1663">MovingDayDD($D$3:D1663)</f>
        <v>0</v>
      </c>
      <c r="F1663" s="29">
        <f>IF(OR(C1663&gt;總表!$B$30,C1663=0),0,IF(E1663=0,0,1+F1662))</f>
        <v>0</v>
      </c>
      <c r="G1663" s="29">
        <f t="shared" si="180"/>
        <v>0</v>
      </c>
      <c r="H1663" s="42">
        <f t="shared" si="178"/>
        <v>0</v>
      </c>
      <c r="I1663" s="43">
        <f t="shared" si="181"/>
        <v>0</v>
      </c>
      <c r="J1663" s="42">
        <f t="shared" si="182"/>
        <v>0</v>
      </c>
      <c r="K1663" s="43">
        <f t="shared" si="183"/>
        <v>0</v>
      </c>
      <c r="L1663">
        <f t="shared" si="184"/>
        <v>126</v>
      </c>
      <c r="M1663">
        <f>IF($G1663="","",COUNTIF($G$3:$G1663, $G1663))</f>
        <v>1581</v>
      </c>
      <c r="N1663">
        <f t="shared" si="179"/>
        <v>1707</v>
      </c>
      <c r="O1663"/>
      <c r="P1663"/>
      <c r="Q1663"/>
    </row>
    <row r="1664" spans="2:17">
      <c r="B1664" s="30">
        <f>資料貼入!A1664</f>
        <v>45400</v>
      </c>
      <c r="C1664" s="38">
        <f>資料貼入!A1664</f>
        <v>45400</v>
      </c>
      <c r="D1664" s="29">
        <f>資料貼入!B1664</f>
        <v>-26036.839999999997</v>
      </c>
      <c r="E1664" s="29" cm="1">
        <f t="array" ref="E1664">MovingDayDD($D$3:D1664)</f>
        <v>-26036.839999999851</v>
      </c>
      <c r="F1664" s="29">
        <f>IF(OR(C1664&gt;總表!$B$30,C1664=0),0,IF(E1664=0,0,1+F1663))</f>
        <v>1</v>
      </c>
      <c r="G1664" s="29">
        <f t="shared" si="180"/>
        <v>0</v>
      </c>
      <c r="H1664" s="42">
        <f t="shared" si="178"/>
        <v>0</v>
      </c>
      <c r="I1664" s="43">
        <f t="shared" si="181"/>
        <v>0</v>
      </c>
      <c r="J1664" s="42">
        <f t="shared" si="182"/>
        <v>45400</v>
      </c>
      <c r="K1664" s="43">
        <f t="shared" si="183"/>
        <v>0</v>
      </c>
      <c r="L1664">
        <f t="shared" si="184"/>
        <v>126</v>
      </c>
      <c r="M1664">
        <f>IF($G1664="","",COUNTIF($G$3:$G1664, $G1664))</f>
        <v>1582</v>
      </c>
      <c r="N1664">
        <f t="shared" si="179"/>
        <v>1708</v>
      </c>
      <c r="O1664"/>
      <c r="P1664"/>
      <c r="Q1664"/>
    </row>
    <row r="1665" spans="2:17">
      <c r="B1665" s="30">
        <f>資料貼入!A1665</f>
        <v>45401</v>
      </c>
      <c r="C1665" s="38">
        <f>資料貼入!A1665</f>
        <v>45401</v>
      </c>
      <c r="D1665" s="29">
        <f>資料貼入!B1665</f>
        <v>-36254.410000000011</v>
      </c>
      <c r="E1665" s="29" cm="1">
        <f t="array" ref="E1665">MovingDayDD($D$3:D1665)</f>
        <v>-62291.25</v>
      </c>
      <c r="F1665" s="29">
        <f>IF(OR(C1665&gt;總表!$B$30,C1665=0),0,IF(E1665=0,0,1+F1664))</f>
        <v>2</v>
      </c>
      <c r="G1665" s="29">
        <f t="shared" si="180"/>
        <v>0</v>
      </c>
      <c r="H1665" s="42">
        <f t="shared" si="178"/>
        <v>0</v>
      </c>
      <c r="I1665" s="43">
        <f t="shared" si="181"/>
        <v>0</v>
      </c>
      <c r="J1665" s="42">
        <f t="shared" si="182"/>
        <v>45401</v>
      </c>
      <c r="K1665" s="43">
        <f t="shared" si="183"/>
        <v>0</v>
      </c>
      <c r="L1665">
        <f t="shared" si="184"/>
        <v>126</v>
      </c>
      <c r="M1665">
        <f>IF($G1665="","",COUNTIF($G$3:$G1665, $G1665))</f>
        <v>1583</v>
      </c>
      <c r="N1665">
        <f t="shared" si="179"/>
        <v>1709</v>
      </c>
      <c r="O1665"/>
      <c r="P1665"/>
      <c r="Q1665"/>
    </row>
    <row r="1666" spans="2:17">
      <c r="B1666" s="30">
        <f>資料貼入!A1666</f>
        <v>45402</v>
      </c>
      <c r="C1666" s="38">
        <f>資料貼入!A1666</f>
        <v>45402</v>
      </c>
      <c r="D1666" s="29">
        <f>資料貼入!B1666</f>
        <v>0</v>
      </c>
      <c r="E1666" s="29" cm="1">
        <f t="array" ref="E1666">MovingDayDD($D$3:D1666)</f>
        <v>-62291.25</v>
      </c>
      <c r="F1666" s="29">
        <f>IF(OR(C1666&gt;總表!$B$30,C1666=0),0,IF(E1666=0,0,1+F1665))</f>
        <v>3</v>
      </c>
      <c r="G1666" s="29">
        <f t="shared" si="180"/>
        <v>0</v>
      </c>
      <c r="H1666" s="42">
        <f t="shared" si="178"/>
        <v>0</v>
      </c>
      <c r="I1666" s="43">
        <f t="shared" si="181"/>
        <v>0</v>
      </c>
      <c r="J1666" s="42">
        <f t="shared" si="182"/>
        <v>45402</v>
      </c>
      <c r="K1666" s="43">
        <f t="shared" si="183"/>
        <v>0</v>
      </c>
      <c r="L1666">
        <f t="shared" si="184"/>
        <v>126</v>
      </c>
      <c r="M1666">
        <f>IF($G1666="","",COUNTIF($G$3:$G1666, $G1666))</f>
        <v>1584</v>
      </c>
      <c r="N1666">
        <f t="shared" si="179"/>
        <v>1710</v>
      </c>
      <c r="O1666"/>
      <c r="P1666"/>
      <c r="Q1666"/>
    </row>
    <row r="1667" spans="2:17">
      <c r="B1667" s="30">
        <f>資料貼入!A1667</f>
        <v>45403</v>
      </c>
      <c r="C1667" s="38">
        <f>資料貼入!A1667</f>
        <v>45403</v>
      </c>
      <c r="D1667" s="29">
        <f>資料貼入!B1667</f>
        <v>0</v>
      </c>
      <c r="E1667" s="29" cm="1">
        <f t="array" ref="E1667">MovingDayDD($D$3:D1667)</f>
        <v>-62291.25</v>
      </c>
      <c r="F1667" s="29">
        <f>IF(OR(C1667&gt;總表!$B$30,C1667=0),0,IF(E1667=0,0,1+F1666))</f>
        <v>4</v>
      </c>
      <c r="G1667" s="29">
        <f t="shared" si="180"/>
        <v>0</v>
      </c>
      <c r="H1667" s="42">
        <f t="shared" ref="H1667:H1730" si="185">IF(G1667&gt;$V$1,B1667,0)</f>
        <v>0</v>
      </c>
      <c r="I1667" s="43">
        <f t="shared" si="181"/>
        <v>0</v>
      </c>
      <c r="J1667" s="42">
        <f t="shared" si="182"/>
        <v>45403</v>
      </c>
      <c r="K1667" s="43">
        <f t="shared" si="183"/>
        <v>0</v>
      </c>
      <c r="L1667">
        <f t="shared" si="184"/>
        <v>126</v>
      </c>
      <c r="M1667">
        <f>IF($G1667="","",COUNTIF($G$3:$G1667, $G1667))</f>
        <v>1585</v>
      </c>
      <c r="N1667">
        <f t="shared" ref="N1667:N1730" si="186">IF($G1667="","",L1667+M1667)</f>
        <v>1711</v>
      </c>
      <c r="O1667"/>
      <c r="P1667"/>
      <c r="Q1667"/>
    </row>
    <row r="1668" spans="2:17">
      <c r="B1668" s="30">
        <f>資料貼入!A1668</f>
        <v>45404</v>
      </c>
      <c r="C1668" s="38">
        <f>資料貼入!A1668</f>
        <v>45404</v>
      </c>
      <c r="D1668" s="29">
        <f>資料貼入!B1668</f>
        <v>-79118.429999999993</v>
      </c>
      <c r="E1668" s="29" cm="1">
        <f t="array" ref="E1668">MovingDayDD($D$3:D1668)</f>
        <v>-141409.6799999997</v>
      </c>
      <c r="F1668" s="29">
        <f>IF(OR(C1668&gt;總表!$B$30,C1668=0),0,IF(E1668=0,0,1+F1667))</f>
        <v>5</v>
      </c>
      <c r="G1668" s="29">
        <f t="shared" ref="G1668:G1731" si="187">IF(F1669=0,F1668,0)</f>
        <v>0</v>
      </c>
      <c r="H1668" s="42">
        <f t="shared" si="185"/>
        <v>0</v>
      </c>
      <c r="I1668" s="43">
        <f t="shared" ref="I1668:I1731" si="188">G1668</f>
        <v>0</v>
      </c>
      <c r="J1668" s="42">
        <f t="shared" ref="J1668:J1731" si="189">IF(F1668=0,0,B1668)</f>
        <v>45404</v>
      </c>
      <c r="K1668" s="43">
        <f t="shared" ref="K1668:K1731" si="190">G1668</f>
        <v>0</v>
      </c>
      <c r="L1668">
        <f t="shared" ref="L1668:L1731" si="191">IF($G1668="","",COUNTIF($G$3:$G$4053, "&gt;" &amp; $G1668))</f>
        <v>126</v>
      </c>
      <c r="M1668">
        <f>IF($G1668="","",COUNTIF($G$3:$G1668, $G1668))</f>
        <v>1586</v>
      </c>
      <c r="N1668">
        <f t="shared" si="186"/>
        <v>1712</v>
      </c>
      <c r="O1668"/>
      <c r="P1668"/>
      <c r="Q1668"/>
    </row>
    <row r="1669" spans="2:17">
      <c r="B1669" s="30">
        <f>資料貼入!A1669</f>
        <v>45405</v>
      </c>
      <c r="C1669" s="38">
        <f>資料貼入!A1669</f>
        <v>45405</v>
      </c>
      <c r="D1669" s="29">
        <f>資料貼入!B1669</f>
        <v>-53273.43</v>
      </c>
      <c r="E1669" s="29" cm="1">
        <f t="array" ref="E1669">MovingDayDD($D$3:D1669)</f>
        <v>-194683.1099999994</v>
      </c>
      <c r="F1669" s="29">
        <f>IF(OR(C1669&gt;總表!$B$30,C1669=0),0,IF(E1669=0,0,1+F1668))</f>
        <v>6</v>
      </c>
      <c r="G1669" s="29">
        <f t="shared" si="187"/>
        <v>6</v>
      </c>
      <c r="H1669" s="42">
        <f t="shared" si="185"/>
        <v>0</v>
      </c>
      <c r="I1669" s="43">
        <f t="shared" si="188"/>
        <v>6</v>
      </c>
      <c r="J1669" s="42">
        <f t="shared" si="189"/>
        <v>45405</v>
      </c>
      <c r="K1669" s="43">
        <f t="shared" si="190"/>
        <v>6</v>
      </c>
      <c r="L1669">
        <f t="shared" si="191"/>
        <v>56</v>
      </c>
      <c r="M1669">
        <f>IF($G1669="","",COUNTIF($G$3:$G1669, $G1669))</f>
        <v>6</v>
      </c>
      <c r="N1669">
        <f t="shared" si="186"/>
        <v>62</v>
      </c>
      <c r="O1669"/>
      <c r="P1669"/>
      <c r="Q1669"/>
    </row>
    <row r="1670" spans="2:17">
      <c r="B1670" s="30">
        <f>資料貼入!A1670</f>
        <v>45406</v>
      </c>
      <c r="C1670" s="38">
        <f>資料貼入!A1670</f>
        <v>45406</v>
      </c>
      <c r="D1670" s="29">
        <f>資料貼入!B1670</f>
        <v>409192.67999999993</v>
      </c>
      <c r="E1670" s="29" cm="1">
        <f t="array" ref="E1670">MovingDayDD($D$3:D1670)</f>
        <v>0</v>
      </c>
      <c r="F1670" s="29">
        <f>IF(OR(C1670&gt;總表!$B$30,C1670=0),0,IF(E1670=0,0,1+F1669))</f>
        <v>0</v>
      </c>
      <c r="G1670" s="29">
        <f t="shared" si="187"/>
        <v>0</v>
      </c>
      <c r="H1670" s="42">
        <f t="shared" si="185"/>
        <v>0</v>
      </c>
      <c r="I1670" s="43">
        <f t="shared" si="188"/>
        <v>0</v>
      </c>
      <c r="J1670" s="42">
        <f t="shared" si="189"/>
        <v>0</v>
      </c>
      <c r="K1670" s="43">
        <f t="shared" si="190"/>
        <v>0</v>
      </c>
      <c r="L1670">
        <f t="shared" si="191"/>
        <v>126</v>
      </c>
      <c r="M1670">
        <f>IF($G1670="","",COUNTIF($G$3:$G1670, $G1670))</f>
        <v>1587</v>
      </c>
      <c r="N1670">
        <f t="shared" si="186"/>
        <v>1713</v>
      </c>
      <c r="O1670"/>
      <c r="P1670"/>
      <c r="Q1670"/>
    </row>
    <row r="1671" spans="2:17">
      <c r="B1671" s="30">
        <f>資料貼入!A1671</f>
        <v>45407</v>
      </c>
      <c r="C1671" s="38">
        <f>資料貼入!A1671</f>
        <v>45407</v>
      </c>
      <c r="D1671" s="29">
        <f>資料貼入!B1671</f>
        <v>-324774.74000000005</v>
      </c>
      <c r="E1671" s="29" cm="1">
        <f t="array" ref="E1671">MovingDayDD($D$3:D1671)</f>
        <v>-324774.74000000022</v>
      </c>
      <c r="F1671" s="29">
        <f>IF(OR(C1671&gt;總表!$B$30,C1671=0),0,IF(E1671=0,0,1+F1670))</f>
        <v>1</v>
      </c>
      <c r="G1671" s="29">
        <f t="shared" si="187"/>
        <v>0</v>
      </c>
      <c r="H1671" s="42">
        <f t="shared" si="185"/>
        <v>0</v>
      </c>
      <c r="I1671" s="43">
        <f t="shared" si="188"/>
        <v>0</v>
      </c>
      <c r="J1671" s="42">
        <f t="shared" si="189"/>
        <v>45407</v>
      </c>
      <c r="K1671" s="43">
        <f t="shared" si="190"/>
        <v>0</v>
      </c>
      <c r="L1671">
        <f t="shared" si="191"/>
        <v>126</v>
      </c>
      <c r="M1671">
        <f>IF($G1671="","",COUNTIF($G$3:$G1671, $G1671))</f>
        <v>1588</v>
      </c>
      <c r="N1671">
        <f t="shared" si="186"/>
        <v>1714</v>
      </c>
      <c r="O1671"/>
      <c r="P1671"/>
      <c r="Q1671"/>
    </row>
    <row r="1672" spans="2:17">
      <c r="B1672" s="30">
        <f>資料貼入!A1672</f>
        <v>45408</v>
      </c>
      <c r="C1672" s="38">
        <f>資料貼入!A1672</f>
        <v>45408</v>
      </c>
      <c r="D1672" s="29">
        <f>資料貼入!B1672</f>
        <v>-60441.880000000005</v>
      </c>
      <c r="E1672" s="29" cm="1">
        <f t="array" ref="E1672">MovingDayDD($D$3:D1672)</f>
        <v>-385216.62000000104</v>
      </c>
      <c r="F1672" s="29">
        <f>IF(OR(C1672&gt;總表!$B$30,C1672=0),0,IF(E1672=0,0,1+F1671))</f>
        <v>2</v>
      </c>
      <c r="G1672" s="29">
        <f t="shared" si="187"/>
        <v>0</v>
      </c>
      <c r="H1672" s="42">
        <f t="shared" si="185"/>
        <v>0</v>
      </c>
      <c r="I1672" s="43">
        <f t="shared" si="188"/>
        <v>0</v>
      </c>
      <c r="J1672" s="42">
        <f t="shared" si="189"/>
        <v>45408</v>
      </c>
      <c r="K1672" s="43">
        <f t="shared" si="190"/>
        <v>0</v>
      </c>
      <c r="L1672">
        <f t="shared" si="191"/>
        <v>126</v>
      </c>
      <c r="M1672">
        <f>IF($G1672="","",COUNTIF($G$3:$G1672, $G1672))</f>
        <v>1589</v>
      </c>
      <c r="N1672">
        <f t="shared" si="186"/>
        <v>1715</v>
      </c>
      <c r="O1672"/>
      <c r="P1672"/>
      <c r="Q1672"/>
    </row>
    <row r="1673" spans="2:17">
      <c r="B1673" s="30">
        <f>資料貼入!A1673</f>
        <v>45409</v>
      </c>
      <c r="C1673" s="38">
        <f>資料貼入!A1673</f>
        <v>45409</v>
      </c>
      <c r="D1673" s="29">
        <f>資料貼入!B1673</f>
        <v>0</v>
      </c>
      <c r="E1673" s="29" cm="1">
        <f t="array" ref="E1673">MovingDayDD($D$3:D1673)</f>
        <v>-385216.62000000104</v>
      </c>
      <c r="F1673" s="29">
        <f>IF(OR(C1673&gt;總表!$B$30,C1673=0),0,IF(E1673=0,0,1+F1672))</f>
        <v>3</v>
      </c>
      <c r="G1673" s="29">
        <f t="shared" si="187"/>
        <v>0</v>
      </c>
      <c r="H1673" s="42">
        <f t="shared" si="185"/>
        <v>0</v>
      </c>
      <c r="I1673" s="43">
        <f t="shared" si="188"/>
        <v>0</v>
      </c>
      <c r="J1673" s="42">
        <f t="shared" si="189"/>
        <v>45409</v>
      </c>
      <c r="K1673" s="43">
        <f t="shared" si="190"/>
        <v>0</v>
      </c>
      <c r="L1673">
        <f t="shared" si="191"/>
        <v>126</v>
      </c>
      <c r="M1673">
        <f>IF($G1673="","",COUNTIF($G$3:$G1673, $G1673))</f>
        <v>1590</v>
      </c>
      <c r="N1673">
        <f t="shared" si="186"/>
        <v>1716</v>
      </c>
      <c r="O1673"/>
      <c r="P1673"/>
      <c r="Q1673"/>
    </row>
    <row r="1674" spans="2:17">
      <c r="B1674" s="30">
        <f>資料貼入!A1674</f>
        <v>45410</v>
      </c>
      <c r="C1674" s="38">
        <f>資料貼入!A1674</f>
        <v>45410</v>
      </c>
      <c r="D1674" s="29">
        <f>資料貼入!B1674</f>
        <v>0</v>
      </c>
      <c r="E1674" s="29" cm="1">
        <f t="array" ref="E1674">MovingDayDD($D$3:D1674)</f>
        <v>-385216.62000000104</v>
      </c>
      <c r="F1674" s="29">
        <f>IF(OR(C1674&gt;總表!$B$30,C1674=0),0,IF(E1674=0,0,1+F1673))</f>
        <v>4</v>
      </c>
      <c r="G1674" s="29">
        <f t="shared" si="187"/>
        <v>4</v>
      </c>
      <c r="H1674" s="42">
        <f t="shared" si="185"/>
        <v>0</v>
      </c>
      <c r="I1674" s="43">
        <f t="shared" si="188"/>
        <v>4</v>
      </c>
      <c r="J1674" s="42">
        <f t="shared" si="189"/>
        <v>45410</v>
      </c>
      <c r="K1674" s="43">
        <f t="shared" si="190"/>
        <v>4</v>
      </c>
      <c r="L1674">
        <f t="shared" si="191"/>
        <v>75</v>
      </c>
      <c r="M1674">
        <f>IF($G1674="","",COUNTIF($G$3:$G1674, $G1674))</f>
        <v>7</v>
      </c>
      <c r="N1674">
        <f t="shared" si="186"/>
        <v>82</v>
      </c>
      <c r="O1674"/>
      <c r="P1674"/>
      <c r="Q1674"/>
    </row>
    <row r="1675" spans="2:17">
      <c r="B1675" s="30">
        <f>資料貼入!A1675</f>
        <v>45411</v>
      </c>
      <c r="C1675" s="38">
        <f>資料貼入!A1675</f>
        <v>45411</v>
      </c>
      <c r="D1675" s="29">
        <f>資料貼入!B1675</f>
        <v>426588.56000000006</v>
      </c>
      <c r="E1675" s="29" cm="1">
        <f t="array" ref="E1675">MovingDayDD($D$3:D1675)</f>
        <v>0</v>
      </c>
      <c r="F1675" s="29">
        <f>IF(OR(C1675&gt;總表!$B$30,C1675=0),0,IF(E1675=0,0,1+F1674))</f>
        <v>0</v>
      </c>
      <c r="G1675" s="29">
        <f t="shared" si="187"/>
        <v>0</v>
      </c>
      <c r="H1675" s="42">
        <f t="shared" si="185"/>
        <v>0</v>
      </c>
      <c r="I1675" s="43">
        <f t="shared" si="188"/>
        <v>0</v>
      </c>
      <c r="J1675" s="42">
        <f t="shared" si="189"/>
        <v>0</v>
      </c>
      <c r="K1675" s="43">
        <f t="shared" si="190"/>
        <v>0</v>
      </c>
      <c r="L1675">
        <f t="shared" si="191"/>
        <v>126</v>
      </c>
      <c r="M1675">
        <f>IF($G1675="","",COUNTIF($G$3:$G1675, $G1675))</f>
        <v>1591</v>
      </c>
      <c r="N1675">
        <f t="shared" si="186"/>
        <v>1717</v>
      </c>
      <c r="O1675"/>
      <c r="P1675"/>
      <c r="Q1675"/>
    </row>
    <row r="1676" spans="2:17">
      <c r="B1676" s="30">
        <f>資料貼入!A1676</f>
        <v>45412</v>
      </c>
      <c r="C1676" s="38">
        <f>資料貼入!A1676</f>
        <v>45412</v>
      </c>
      <c r="D1676" s="29">
        <f>資料貼入!B1676</f>
        <v>-157284.24</v>
      </c>
      <c r="E1676" s="29" cm="1">
        <f t="array" ref="E1676">MovingDayDD($D$3:D1676)</f>
        <v>-157284.24000000022</v>
      </c>
      <c r="F1676" s="29">
        <f>IF(OR(C1676&gt;總表!$B$30,C1676=0),0,IF(E1676=0,0,1+F1675))</f>
        <v>1</v>
      </c>
      <c r="G1676" s="29">
        <f t="shared" si="187"/>
        <v>0</v>
      </c>
      <c r="H1676" s="42">
        <f t="shared" si="185"/>
        <v>0</v>
      </c>
      <c r="I1676" s="43">
        <f t="shared" si="188"/>
        <v>0</v>
      </c>
      <c r="J1676" s="42">
        <f t="shared" si="189"/>
        <v>45412</v>
      </c>
      <c r="K1676" s="43">
        <f t="shared" si="190"/>
        <v>0</v>
      </c>
      <c r="L1676">
        <f t="shared" si="191"/>
        <v>126</v>
      </c>
      <c r="M1676">
        <f>IF($G1676="","",COUNTIF($G$3:$G1676, $G1676))</f>
        <v>1592</v>
      </c>
      <c r="N1676">
        <f t="shared" si="186"/>
        <v>1718</v>
      </c>
      <c r="O1676"/>
      <c r="P1676"/>
      <c r="Q1676"/>
    </row>
    <row r="1677" spans="2:17">
      <c r="B1677" s="30">
        <f>資料貼入!A1677</f>
        <v>45413</v>
      </c>
      <c r="C1677" s="38">
        <f>資料貼入!A1677</f>
        <v>45413</v>
      </c>
      <c r="D1677" s="29">
        <f>資料貼入!B1677</f>
        <v>0</v>
      </c>
      <c r="E1677" s="29" cm="1">
        <f t="array" ref="E1677">MovingDayDD($D$3:D1677)</f>
        <v>-157284.24000000022</v>
      </c>
      <c r="F1677" s="29">
        <f>IF(OR(C1677&gt;總表!$B$30,C1677=0),0,IF(E1677=0,0,1+F1676))</f>
        <v>2</v>
      </c>
      <c r="G1677" s="29">
        <f t="shared" si="187"/>
        <v>0</v>
      </c>
      <c r="H1677" s="42">
        <f t="shared" si="185"/>
        <v>0</v>
      </c>
      <c r="I1677" s="43">
        <f t="shared" si="188"/>
        <v>0</v>
      </c>
      <c r="J1677" s="42">
        <f t="shared" si="189"/>
        <v>45413</v>
      </c>
      <c r="K1677" s="43">
        <f t="shared" si="190"/>
        <v>0</v>
      </c>
      <c r="L1677">
        <f t="shared" si="191"/>
        <v>126</v>
      </c>
      <c r="M1677">
        <f>IF($G1677="","",COUNTIF($G$3:$G1677, $G1677))</f>
        <v>1593</v>
      </c>
      <c r="N1677">
        <f t="shared" si="186"/>
        <v>1719</v>
      </c>
      <c r="O1677"/>
      <c r="P1677"/>
      <c r="Q1677"/>
    </row>
    <row r="1678" spans="2:17">
      <c r="B1678" s="30">
        <f>資料貼入!A1678</f>
        <v>45414</v>
      </c>
      <c r="C1678" s="38">
        <f>資料貼入!A1678</f>
        <v>45414</v>
      </c>
      <c r="D1678" s="29">
        <f>資料貼入!B1678</f>
        <v>-39239.360000000001</v>
      </c>
      <c r="E1678" s="29" cm="1">
        <f t="array" ref="E1678">MovingDayDD($D$3:D1678)</f>
        <v>-196523.59999999963</v>
      </c>
      <c r="F1678" s="29">
        <f>IF(OR(C1678&gt;總表!$B$30,C1678=0),0,IF(E1678=0,0,1+F1677))</f>
        <v>3</v>
      </c>
      <c r="G1678" s="29">
        <f t="shared" si="187"/>
        <v>0</v>
      </c>
      <c r="H1678" s="42">
        <f t="shared" si="185"/>
        <v>0</v>
      </c>
      <c r="I1678" s="43">
        <f t="shared" si="188"/>
        <v>0</v>
      </c>
      <c r="J1678" s="42">
        <f t="shared" si="189"/>
        <v>45414</v>
      </c>
      <c r="K1678" s="43">
        <f t="shared" si="190"/>
        <v>0</v>
      </c>
      <c r="L1678">
        <f t="shared" si="191"/>
        <v>126</v>
      </c>
      <c r="M1678">
        <f>IF($G1678="","",COUNTIF($G$3:$G1678, $G1678))</f>
        <v>1594</v>
      </c>
      <c r="N1678">
        <f t="shared" si="186"/>
        <v>1720</v>
      </c>
      <c r="O1678"/>
      <c r="P1678"/>
      <c r="Q1678"/>
    </row>
    <row r="1679" spans="2:17">
      <c r="B1679" s="30">
        <f>資料貼入!A1679</f>
        <v>45415</v>
      </c>
      <c r="C1679" s="38">
        <f>資料貼入!A1679</f>
        <v>45415</v>
      </c>
      <c r="D1679" s="29">
        <f>資料貼入!B1679</f>
        <v>-64142.86</v>
      </c>
      <c r="E1679" s="29" cm="1">
        <f t="array" ref="E1679">MovingDayDD($D$3:D1679)</f>
        <v>-260666.45999999903</v>
      </c>
      <c r="F1679" s="29">
        <f>IF(OR(C1679&gt;總表!$B$30,C1679=0),0,IF(E1679=0,0,1+F1678))</f>
        <v>4</v>
      </c>
      <c r="G1679" s="29">
        <f t="shared" si="187"/>
        <v>0</v>
      </c>
      <c r="H1679" s="42">
        <f t="shared" si="185"/>
        <v>0</v>
      </c>
      <c r="I1679" s="43">
        <f t="shared" si="188"/>
        <v>0</v>
      </c>
      <c r="J1679" s="42">
        <f t="shared" si="189"/>
        <v>45415</v>
      </c>
      <c r="K1679" s="43">
        <f t="shared" si="190"/>
        <v>0</v>
      </c>
      <c r="L1679">
        <f t="shared" si="191"/>
        <v>126</v>
      </c>
      <c r="M1679">
        <f>IF($G1679="","",COUNTIF($G$3:$G1679, $G1679))</f>
        <v>1595</v>
      </c>
      <c r="N1679">
        <f t="shared" si="186"/>
        <v>1721</v>
      </c>
      <c r="O1679"/>
      <c r="P1679"/>
      <c r="Q1679"/>
    </row>
    <row r="1680" spans="2:17">
      <c r="B1680" s="30">
        <f>資料貼入!A1680</f>
        <v>45416</v>
      </c>
      <c r="C1680" s="38">
        <f>資料貼入!A1680</f>
        <v>45416</v>
      </c>
      <c r="D1680" s="29">
        <f>資料貼入!B1680</f>
        <v>0</v>
      </c>
      <c r="E1680" s="29" cm="1">
        <f t="array" ref="E1680">MovingDayDD($D$3:D1680)</f>
        <v>-260666.45999999903</v>
      </c>
      <c r="F1680" s="29">
        <f>IF(OR(C1680&gt;總表!$B$30,C1680=0),0,IF(E1680=0,0,1+F1679))</f>
        <v>5</v>
      </c>
      <c r="G1680" s="29">
        <f t="shared" si="187"/>
        <v>0</v>
      </c>
      <c r="H1680" s="42">
        <f t="shared" si="185"/>
        <v>0</v>
      </c>
      <c r="I1680" s="43">
        <f t="shared" si="188"/>
        <v>0</v>
      </c>
      <c r="J1680" s="42">
        <f t="shared" si="189"/>
        <v>45416</v>
      </c>
      <c r="K1680" s="43">
        <f t="shared" si="190"/>
        <v>0</v>
      </c>
      <c r="L1680">
        <f t="shared" si="191"/>
        <v>126</v>
      </c>
      <c r="M1680">
        <f>IF($G1680="","",COUNTIF($G$3:$G1680, $G1680))</f>
        <v>1596</v>
      </c>
      <c r="N1680">
        <f t="shared" si="186"/>
        <v>1722</v>
      </c>
      <c r="O1680"/>
      <c r="P1680"/>
      <c r="Q1680"/>
    </row>
    <row r="1681" spans="2:17">
      <c r="B1681" s="30">
        <f>資料貼入!A1681</f>
        <v>45417</v>
      </c>
      <c r="C1681" s="38">
        <f>資料貼入!A1681</f>
        <v>45417</v>
      </c>
      <c r="D1681" s="29">
        <f>資料貼入!B1681</f>
        <v>0</v>
      </c>
      <c r="E1681" s="29" cm="1">
        <f t="array" ref="E1681">MovingDayDD($D$3:D1681)</f>
        <v>-260666.45999999903</v>
      </c>
      <c r="F1681" s="29">
        <f>IF(OR(C1681&gt;總表!$B$30,C1681=0),0,IF(E1681=0,0,1+F1680))</f>
        <v>6</v>
      </c>
      <c r="G1681" s="29">
        <f t="shared" si="187"/>
        <v>0</v>
      </c>
      <c r="H1681" s="42">
        <f t="shared" si="185"/>
        <v>0</v>
      </c>
      <c r="I1681" s="43">
        <f t="shared" si="188"/>
        <v>0</v>
      </c>
      <c r="J1681" s="42">
        <f t="shared" si="189"/>
        <v>45417</v>
      </c>
      <c r="K1681" s="43">
        <f t="shared" si="190"/>
        <v>0</v>
      </c>
      <c r="L1681">
        <f t="shared" si="191"/>
        <v>126</v>
      </c>
      <c r="M1681">
        <f>IF($G1681="","",COUNTIF($G$3:$G1681, $G1681))</f>
        <v>1597</v>
      </c>
      <c r="N1681">
        <f t="shared" si="186"/>
        <v>1723</v>
      </c>
      <c r="O1681"/>
      <c r="P1681"/>
      <c r="Q1681"/>
    </row>
    <row r="1682" spans="2:17">
      <c r="B1682" s="30">
        <f>資料貼入!A1682</f>
        <v>45418</v>
      </c>
      <c r="C1682" s="38">
        <f>資料貼入!A1682</f>
        <v>45418</v>
      </c>
      <c r="D1682" s="29">
        <f>資料貼入!B1682</f>
        <v>50921.210000000006</v>
      </c>
      <c r="E1682" s="29" cm="1">
        <f t="array" ref="E1682">MovingDayDD($D$3:D1682)</f>
        <v>-209745.24999999814</v>
      </c>
      <c r="F1682" s="29">
        <f>IF(OR(C1682&gt;總表!$B$30,C1682=0),0,IF(E1682=0,0,1+F1681))</f>
        <v>7</v>
      </c>
      <c r="G1682" s="29">
        <f t="shared" si="187"/>
        <v>0</v>
      </c>
      <c r="H1682" s="42">
        <f t="shared" si="185"/>
        <v>0</v>
      </c>
      <c r="I1682" s="43">
        <f t="shared" si="188"/>
        <v>0</v>
      </c>
      <c r="J1682" s="42">
        <f t="shared" si="189"/>
        <v>45418</v>
      </c>
      <c r="K1682" s="43">
        <f t="shared" si="190"/>
        <v>0</v>
      </c>
      <c r="L1682">
        <f t="shared" si="191"/>
        <v>126</v>
      </c>
      <c r="M1682">
        <f>IF($G1682="","",COUNTIF($G$3:$G1682, $G1682))</f>
        <v>1598</v>
      </c>
      <c r="N1682">
        <f t="shared" si="186"/>
        <v>1724</v>
      </c>
      <c r="O1682"/>
      <c r="P1682"/>
      <c r="Q1682"/>
    </row>
    <row r="1683" spans="2:17">
      <c r="B1683" s="30">
        <f>資料貼入!A1683</f>
        <v>45419</v>
      </c>
      <c r="C1683" s="38">
        <f>資料貼入!A1683</f>
        <v>45419</v>
      </c>
      <c r="D1683" s="29">
        <f>資料貼入!B1683</f>
        <v>21000.2</v>
      </c>
      <c r="E1683" s="29" cm="1">
        <f t="array" ref="E1683">MovingDayDD($D$3:D1683)</f>
        <v>-188745.04999999888</v>
      </c>
      <c r="F1683" s="29">
        <f>IF(OR(C1683&gt;總表!$B$30,C1683=0),0,IF(E1683=0,0,1+F1682))</f>
        <v>8</v>
      </c>
      <c r="G1683" s="29">
        <f t="shared" si="187"/>
        <v>0</v>
      </c>
      <c r="H1683" s="42">
        <f t="shared" si="185"/>
        <v>0</v>
      </c>
      <c r="I1683" s="43">
        <f t="shared" si="188"/>
        <v>0</v>
      </c>
      <c r="J1683" s="42">
        <f t="shared" si="189"/>
        <v>45419</v>
      </c>
      <c r="K1683" s="43">
        <f t="shared" si="190"/>
        <v>0</v>
      </c>
      <c r="L1683">
        <f t="shared" si="191"/>
        <v>126</v>
      </c>
      <c r="M1683">
        <f>IF($G1683="","",COUNTIF($G$3:$G1683, $G1683))</f>
        <v>1599</v>
      </c>
      <c r="N1683">
        <f t="shared" si="186"/>
        <v>1725</v>
      </c>
      <c r="O1683"/>
      <c r="P1683"/>
      <c r="Q1683"/>
    </row>
    <row r="1684" spans="2:17">
      <c r="B1684" s="30">
        <f>資料貼入!A1684</f>
        <v>45420</v>
      </c>
      <c r="C1684" s="38">
        <f>資料貼入!A1684</f>
        <v>45420</v>
      </c>
      <c r="D1684" s="29">
        <f>資料貼入!B1684</f>
        <v>-37155.760000000002</v>
      </c>
      <c r="E1684" s="29" cm="1">
        <f t="array" ref="E1684">MovingDayDD($D$3:D1684)</f>
        <v>-225900.80999999866</v>
      </c>
      <c r="F1684" s="29">
        <f>IF(OR(C1684&gt;總表!$B$30,C1684=0),0,IF(E1684=0,0,1+F1683))</f>
        <v>9</v>
      </c>
      <c r="G1684" s="29">
        <f t="shared" si="187"/>
        <v>0</v>
      </c>
      <c r="H1684" s="42">
        <f t="shared" si="185"/>
        <v>0</v>
      </c>
      <c r="I1684" s="43">
        <f t="shared" si="188"/>
        <v>0</v>
      </c>
      <c r="J1684" s="42">
        <f t="shared" si="189"/>
        <v>45420</v>
      </c>
      <c r="K1684" s="43">
        <f t="shared" si="190"/>
        <v>0</v>
      </c>
      <c r="L1684">
        <f t="shared" si="191"/>
        <v>126</v>
      </c>
      <c r="M1684">
        <f>IF($G1684="","",COUNTIF($G$3:$G1684, $G1684))</f>
        <v>1600</v>
      </c>
      <c r="N1684">
        <f t="shared" si="186"/>
        <v>1726</v>
      </c>
      <c r="O1684"/>
      <c r="P1684"/>
      <c r="Q1684"/>
    </row>
    <row r="1685" spans="2:17">
      <c r="B1685" s="30">
        <f>資料貼入!A1685</f>
        <v>45421</v>
      </c>
      <c r="C1685" s="38">
        <f>資料貼入!A1685</f>
        <v>45421</v>
      </c>
      <c r="D1685" s="29">
        <f>資料貼入!B1685</f>
        <v>-54250.05</v>
      </c>
      <c r="E1685" s="29" cm="1">
        <f t="array" ref="E1685">MovingDayDD($D$3:D1685)</f>
        <v>-280150.8599999994</v>
      </c>
      <c r="F1685" s="29">
        <f>IF(OR(C1685&gt;總表!$B$30,C1685=0),0,IF(E1685=0,0,1+F1684))</f>
        <v>10</v>
      </c>
      <c r="G1685" s="29">
        <f t="shared" si="187"/>
        <v>0</v>
      </c>
      <c r="H1685" s="42">
        <f t="shared" si="185"/>
        <v>0</v>
      </c>
      <c r="I1685" s="43">
        <f t="shared" si="188"/>
        <v>0</v>
      </c>
      <c r="J1685" s="42">
        <f t="shared" si="189"/>
        <v>45421</v>
      </c>
      <c r="K1685" s="43">
        <f t="shared" si="190"/>
        <v>0</v>
      </c>
      <c r="L1685">
        <f t="shared" si="191"/>
        <v>126</v>
      </c>
      <c r="M1685">
        <f>IF($G1685="","",COUNTIF($G$3:$G1685, $G1685))</f>
        <v>1601</v>
      </c>
      <c r="N1685">
        <f t="shared" si="186"/>
        <v>1727</v>
      </c>
      <c r="O1685"/>
      <c r="P1685"/>
      <c r="Q1685"/>
    </row>
    <row r="1686" spans="2:17">
      <c r="B1686" s="30">
        <f>資料貼入!A1686</f>
        <v>45422</v>
      </c>
      <c r="C1686" s="38">
        <f>資料貼入!A1686</f>
        <v>45422</v>
      </c>
      <c r="D1686" s="29">
        <f>資料貼入!B1686</f>
        <v>38394.800000000003</v>
      </c>
      <c r="E1686" s="29" cm="1">
        <f t="array" ref="E1686">MovingDayDD($D$3:D1686)</f>
        <v>-241756.05999999866</v>
      </c>
      <c r="F1686" s="29">
        <f>IF(OR(C1686&gt;總表!$B$30,C1686=0),0,IF(E1686=0,0,1+F1685))</f>
        <v>11</v>
      </c>
      <c r="G1686" s="29">
        <f t="shared" si="187"/>
        <v>0</v>
      </c>
      <c r="H1686" s="42">
        <f t="shared" si="185"/>
        <v>0</v>
      </c>
      <c r="I1686" s="43">
        <f t="shared" si="188"/>
        <v>0</v>
      </c>
      <c r="J1686" s="42">
        <f t="shared" si="189"/>
        <v>45422</v>
      </c>
      <c r="K1686" s="43">
        <f t="shared" si="190"/>
        <v>0</v>
      </c>
      <c r="L1686">
        <f t="shared" si="191"/>
        <v>126</v>
      </c>
      <c r="M1686">
        <f>IF($G1686="","",COUNTIF($G$3:$G1686, $G1686))</f>
        <v>1602</v>
      </c>
      <c r="N1686">
        <f t="shared" si="186"/>
        <v>1728</v>
      </c>
      <c r="O1686"/>
      <c r="P1686"/>
      <c r="Q1686"/>
    </row>
    <row r="1687" spans="2:17">
      <c r="B1687" s="30">
        <f>資料貼入!A1687</f>
        <v>45423</v>
      </c>
      <c r="C1687" s="38">
        <f>資料貼入!A1687</f>
        <v>45423</v>
      </c>
      <c r="D1687" s="29">
        <f>資料貼入!B1687</f>
        <v>0</v>
      </c>
      <c r="E1687" s="29" cm="1">
        <f t="array" ref="E1687">MovingDayDD($D$3:D1687)</f>
        <v>-241756.05999999866</v>
      </c>
      <c r="F1687" s="29">
        <f>IF(OR(C1687&gt;總表!$B$30,C1687=0),0,IF(E1687=0,0,1+F1686))</f>
        <v>12</v>
      </c>
      <c r="G1687" s="29">
        <f t="shared" si="187"/>
        <v>0</v>
      </c>
      <c r="H1687" s="42">
        <f t="shared" si="185"/>
        <v>0</v>
      </c>
      <c r="I1687" s="43">
        <f t="shared" si="188"/>
        <v>0</v>
      </c>
      <c r="J1687" s="42">
        <f t="shared" si="189"/>
        <v>45423</v>
      </c>
      <c r="K1687" s="43">
        <f t="shared" si="190"/>
        <v>0</v>
      </c>
      <c r="L1687">
        <f t="shared" si="191"/>
        <v>126</v>
      </c>
      <c r="M1687">
        <f>IF($G1687="","",COUNTIF($G$3:$G1687, $G1687))</f>
        <v>1603</v>
      </c>
      <c r="N1687">
        <f t="shared" si="186"/>
        <v>1729</v>
      </c>
      <c r="O1687"/>
      <c r="P1687"/>
      <c r="Q1687"/>
    </row>
    <row r="1688" spans="2:17">
      <c r="B1688" s="30">
        <f>資料貼入!A1688</f>
        <v>45424</v>
      </c>
      <c r="C1688" s="38">
        <f>資料貼入!A1688</f>
        <v>45424</v>
      </c>
      <c r="D1688" s="29">
        <f>資料貼入!B1688</f>
        <v>0</v>
      </c>
      <c r="E1688" s="29" cm="1">
        <f t="array" ref="E1688">MovingDayDD($D$3:D1688)</f>
        <v>-241756.05999999866</v>
      </c>
      <c r="F1688" s="29">
        <f>IF(OR(C1688&gt;總表!$B$30,C1688=0),0,IF(E1688=0,0,1+F1687))</f>
        <v>13</v>
      </c>
      <c r="G1688" s="29">
        <f t="shared" si="187"/>
        <v>0</v>
      </c>
      <c r="H1688" s="42">
        <f t="shared" si="185"/>
        <v>0</v>
      </c>
      <c r="I1688" s="43">
        <f t="shared" si="188"/>
        <v>0</v>
      </c>
      <c r="J1688" s="42">
        <f t="shared" si="189"/>
        <v>45424</v>
      </c>
      <c r="K1688" s="43">
        <f t="shared" si="190"/>
        <v>0</v>
      </c>
      <c r="L1688">
        <f t="shared" si="191"/>
        <v>126</v>
      </c>
      <c r="M1688">
        <f>IF($G1688="","",COUNTIF($G$3:$G1688, $G1688))</f>
        <v>1604</v>
      </c>
      <c r="N1688">
        <f t="shared" si="186"/>
        <v>1730</v>
      </c>
      <c r="O1688"/>
      <c r="P1688"/>
      <c r="Q1688"/>
    </row>
    <row r="1689" spans="2:17">
      <c r="B1689" s="30">
        <f>資料貼入!A1689</f>
        <v>45425</v>
      </c>
      <c r="C1689" s="38">
        <f>資料貼入!A1689</f>
        <v>45425</v>
      </c>
      <c r="D1689" s="29">
        <f>資料貼入!B1689</f>
        <v>39155.35</v>
      </c>
      <c r="E1689" s="29" cm="1">
        <f t="array" ref="E1689">MovingDayDD($D$3:D1689)</f>
        <v>-202600.70999999903</v>
      </c>
      <c r="F1689" s="29">
        <f>IF(OR(C1689&gt;總表!$B$30,C1689=0),0,IF(E1689=0,0,1+F1688))</f>
        <v>14</v>
      </c>
      <c r="G1689" s="29">
        <f t="shared" si="187"/>
        <v>0</v>
      </c>
      <c r="H1689" s="42">
        <f t="shared" si="185"/>
        <v>0</v>
      </c>
      <c r="I1689" s="43">
        <f t="shared" si="188"/>
        <v>0</v>
      </c>
      <c r="J1689" s="42">
        <f t="shared" si="189"/>
        <v>45425</v>
      </c>
      <c r="K1689" s="43">
        <f t="shared" si="190"/>
        <v>0</v>
      </c>
      <c r="L1689">
        <f t="shared" si="191"/>
        <v>126</v>
      </c>
      <c r="M1689">
        <f>IF($G1689="","",COUNTIF($G$3:$G1689, $G1689))</f>
        <v>1605</v>
      </c>
      <c r="N1689">
        <f t="shared" si="186"/>
        <v>1731</v>
      </c>
      <c r="O1689"/>
      <c r="P1689"/>
      <c r="Q1689"/>
    </row>
    <row r="1690" spans="2:17">
      <c r="B1690" s="30">
        <f>資料貼入!A1690</f>
        <v>45426</v>
      </c>
      <c r="C1690" s="38">
        <f>資料貼入!A1690</f>
        <v>45426</v>
      </c>
      <c r="D1690" s="29">
        <f>資料貼入!B1690</f>
        <v>42033.049999999996</v>
      </c>
      <c r="E1690" s="29" cm="1">
        <f t="array" ref="E1690">MovingDayDD($D$3:D1690)</f>
        <v>-160567.65999999829</v>
      </c>
      <c r="F1690" s="29">
        <f>IF(OR(C1690&gt;總表!$B$30,C1690=0),0,IF(E1690=0,0,1+F1689))</f>
        <v>15</v>
      </c>
      <c r="G1690" s="29">
        <f t="shared" si="187"/>
        <v>0</v>
      </c>
      <c r="H1690" s="42">
        <f t="shared" si="185"/>
        <v>0</v>
      </c>
      <c r="I1690" s="43">
        <f t="shared" si="188"/>
        <v>0</v>
      </c>
      <c r="J1690" s="42">
        <f t="shared" si="189"/>
        <v>45426</v>
      </c>
      <c r="K1690" s="43">
        <f t="shared" si="190"/>
        <v>0</v>
      </c>
      <c r="L1690">
        <f t="shared" si="191"/>
        <v>126</v>
      </c>
      <c r="M1690">
        <f>IF($G1690="","",COUNTIF($G$3:$G1690, $G1690))</f>
        <v>1606</v>
      </c>
      <c r="N1690">
        <f t="shared" si="186"/>
        <v>1732</v>
      </c>
      <c r="O1690"/>
      <c r="P1690"/>
      <c r="Q1690"/>
    </row>
    <row r="1691" spans="2:17">
      <c r="B1691" s="30">
        <f>資料貼入!A1691</f>
        <v>45427</v>
      </c>
      <c r="C1691" s="38">
        <f>資料貼入!A1691</f>
        <v>45427</v>
      </c>
      <c r="D1691" s="29">
        <f>資料貼入!B1691</f>
        <v>103171</v>
      </c>
      <c r="E1691" s="29" cm="1">
        <f t="array" ref="E1691">MovingDayDD($D$3:D1691)</f>
        <v>-57396.659999998286</v>
      </c>
      <c r="F1691" s="29">
        <f>IF(OR(C1691&gt;總表!$B$30,C1691=0),0,IF(E1691=0,0,1+F1690))</f>
        <v>16</v>
      </c>
      <c r="G1691" s="29">
        <f t="shared" si="187"/>
        <v>0</v>
      </c>
      <c r="H1691" s="42">
        <f t="shared" si="185"/>
        <v>0</v>
      </c>
      <c r="I1691" s="43">
        <f t="shared" si="188"/>
        <v>0</v>
      </c>
      <c r="J1691" s="42">
        <f t="shared" si="189"/>
        <v>45427</v>
      </c>
      <c r="K1691" s="43">
        <f t="shared" si="190"/>
        <v>0</v>
      </c>
      <c r="L1691">
        <f t="shared" si="191"/>
        <v>126</v>
      </c>
      <c r="M1691">
        <f>IF($G1691="","",COUNTIF($G$3:$G1691, $G1691))</f>
        <v>1607</v>
      </c>
      <c r="N1691">
        <f t="shared" si="186"/>
        <v>1733</v>
      </c>
      <c r="O1691"/>
      <c r="P1691"/>
      <c r="Q1691"/>
    </row>
    <row r="1692" spans="2:17">
      <c r="B1692" s="30">
        <f>資料貼入!A1692</f>
        <v>45428</v>
      </c>
      <c r="C1692" s="38">
        <f>資料貼入!A1692</f>
        <v>45428</v>
      </c>
      <c r="D1692" s="29">
        <f>資料貼入!B1692</f>
        <v>-61081.8</v>
      </c>
      <c r="E1692" s="29" cm="1">
        <f t="array" ref="E1692">MovingDayDD($D$3:D1692)</f>
        <v>-118478.45999999903</v>
      </c>
      <c r="F1692" s="29">
        <f>IF(OR(C1692&gt;總表!$B$30,C1692=0),0,IF(E1692=0,0,1+F1691))</f>
        <v>17</v>
      </c>
      <c r="G1692" s="29">
        <f t="shared" si="187"/>
        <v>0</v>
      </c>
      <c r="H1692" s="42">
        <f t="shared" si="185"/>
        <v>0</v>
      </c>
      <c r="I1692" s="43">
        <f t="shared" si="188"/>
        <v>0</v>
      </c>
      <c r="J1692" s="42">
        <f t="shared" si="189"/>
        <v>45428</v>
      </c>
      <c r="K1692" s="43">
        <f t="shared" si="190"/>
        <v>0</v>
      </c>
      <c r="L1692">
        <f t="shared" si="191"/>
        <v>126</v>
      </c>
      <c r="M1692">
        <f>IF($G1692="","",COUNTIF($G$3:$G1692, $G1692))</f>
        <v>1608</v>
      </c>
      <c r="N1692">
        <f t="shared" si="186"/>
        <v>1734</v>
      </c>
      <c r="O1692"/>
      <c r="P1692"/>
      <c r="Q1692"/>
    </row>
    <row r="1693" spans="2:17">
      <c r="B1693" s="30">
        <f>資料貼入!A1693</f>
        <v>45429</v>
      </c>
      <c r="C1693" s="38">
        <f>資料貼入!A1693</f>
        <v>45429</v>
      </c>
      <c r="D1693" s="29">
        <f>資料貼入!B1693</f>
        <v>-882.38000000000011</v>
      </c>
      <c r="E1693" s="29" cm="1">
        <f t="array" ref="E1693">MovingDayDD($D$3:D1693)</f>
        <v>-119360.83999999985</v>
      </c>
      <c r="F1693" s="29">
        <f>IF(OR(C1693&gt;總表!$B$30,C1693=0),0,IF(E1693=0,0,1+F1692))</f>
        <v>18</v>
      </c>
      <c r="G1693" s="29">
        <f t="shared" si="187"/>
        <v>0</v>
      </c>
      <c r="H1693" s="42">
        <f t="shared" si="185"/>
        <v>0</v>
      </c>
      <c r="I1693" s="43">
        <f t="shared" si="188"/>
        <v>0</v>
      </c>
      <c r="J1693" s="42">
        <f t="shared" si="189"/>
        <v>45429</v>
      </c>
      <c r="K1693" s="43">
        <f t="shared" si="190"/>
        <v>0</v>
      </c>
      <c r="L1693">
        <f t="shared" si="191"/>
        <v>126</v>
      </c>
      <c r="M1693">
        <f>IF($G1693="","",COUNTIF($G$3:$G1693, $G1693))</f>
        <v>1609</v>
      </c>
      <c r="N1693">
        <f t="shared" si="186"/>
        <v>1735</v>
      </c>
      <c r="O1693"/>
      <c r="P1693"/>
      <c r="Q1693"/>
    </row>
    <row r="1694" spans="2:17">
      <c r="B1694" s="30">
        <f>資料貼入!A1694</f>
        <v>45430</v>
      </c>
      <c r="C1694" s="38">
        <f>資料貼入!A1694</f>
        <v>45430</v>
      </c>
      <c r="D1694" s="29">
        <f>資料貼入!B1694</f>
        <v>0</v>
      </c>
      <c r="E1694" s="29" cm="1">
        <f t="array" ref="E1694">MovingDayDD($D$3:D1694)</f>
        <v>-119360.83999999985</v>
      </c>
      <c r="F1694" s="29">
        <f>IF(OR(C1694&gt;總表!$B$30,C1694=0),0,IF(E1694=0,0,1+F1693))</f>
        <v>19</v>
      </c>
      <c r="G1694" s="29">
        <f t="shared" si="187"/>
        <v>0</v>
      </c>
      <c r="H1694" s="42">
        <f t="shared" si="185"/>
        <v>0</v>
      </c>
      <c r="I1694" s="43">
        <f t="shared" si="188"/>
        <v>0</v>
      </c>
      <c r="J1694" s="42">
        <f t="shared" si="189"/>
        <v>45430</v>
      </c>
      <c r="K1694" s="43">
        <f t="shared" si="190"/>
        <v>0</v>
      </c>
      <c r="L1694">
        <f t="shared" si="191"/>
        <v>126</v>
      </c>
      <c r="M1694">
        <f>IF($G1694="","",COUNTIF($G$3:$G1694, $G1694))</f>
        <v>1610</v>
      </c>
      <c r="N1694">
        <f t="shared" si="186"/>
        <v>1736</v>
      </c>
      <c r="O1694"/>
      <c r="P1694"/>
      <c r="Q1694"/>
    </row>
    <row r="1695" spans="2:17">
      <c r="B1695" s="30">
        <f>資料貼入!A1695</f>
        <v>45431</v>
      </c>
      <c r="C1695" s="38">
        <f>資料貼入!A1695</f>
        <v>45431</v>
      </c>
      <c r="D1695" s="29">
        <f>資料貼入!B1695</f>
        <v>0</v>
      </c>
      <c r="E1695" s="29" cm="1">
        <f t="array" ref="E1695">MovingDayDD($D$3:D1695)</f>
        <v>-119360.83999999985</v>
      </c>
      <c r="F1695" s="29">
        <f>IF(OR(C1695&gt;總表!$B$30,C1695=0),0,IF(E1695=0,0,1+F1694))</f>
        <v>20</v>
      </c>
      <c r="G1695" s="29">
        <f t="shared" si="187"/>
        <v>0</v>
      </c>
      <c r="H1695" s="42">
        <f t="shared" si="185"/>
        <v>0</v>
      </c>
      <c r="I1695" s="43">
        <f t="shared" si="188"/>
        <v>0</v>
      </c>
      <c r="J1695" s="42">
        <f t="shared" si="189"/>
        <v>45431</v>
      </c>
      <c r="K1695" s="43">
        <f t="shared" si="190"/>
        <v>0</v>
      </c>
      <c r="L1695">
        <f t="shared" si="191"/>
        <v>126</v>
      </c>
      <c r="M1695">
        <f>IF($G1695="","",COUNTIF($G$3:$G1695, $G1695))</f>
        <v>1611</v>
      </c>
      <c r="N1695">
        <f t="shared" si="186"/>
        <v>1737</v>
      </c>
      <c r="O1695"/>
      <c r="P1695"/>
      <c r="Q1695"/>
    </row>
    <row r="1696" spans="2:17">
      <c r="B1696" s="30">
        <f>資料貼入!A1696</f>
        <v>45432</v>
      </c>
      <c r="C1696" s="38">
        <f>資料貼入!A1696</f>
        <v>45432</v>
      </c>
      <c r="D1696" s="29">
        <f>資料貼入!B1696</f>
        <v>-23324.11</v>
      </c>
      <c r="E1696" s="29" cm="1">
        <f t="array" ref="E1696">MovingDayDD($D$3:D1696)</f>
        <v>-142684.94999999925</v>
      </c>
      <c r="F1696" s="29">
        <f>IF(OR(C1696&gt;總表!$B$30,C1696=0),0,IF(E1696=0,0,1+F1695))</f>
        <v>21</v>
      </c>
      <c r="G1696" s="29">
        <f t="shared" si="187"/>
        <v>0</v>
      </c>
      <c r="H1696" s="42">
        <f t="shared" si="185"/>
        <v>0</v>
      </c>
      <c r="I1696" s="43">
        <f t="shared" si="188"/>
        <v>0</v>
      </c>
      <c r="J1696" s="42">
        <f t="shared" si="189"/>
        <v>45432</v>
      </c>
      <c r="K1696" s="43">
        <f t="shared" si="190"/>
        <v>0</v>
      </c>
      <c r="L1696">
        <f t="shared" si="191"/>
        <v>126</v>
      </c>
      <c r="M1696">
        <f>IF($G1696="","",COUNTIF($G$3:$G1696, $G1696))</f>
        <v>1612</v>
      </c>
      <c r="N1696">
        <f t="shared" si="186"/>
        <v>1738</v>
      </c>
      <c r="O1696"/>
      <c r="P1696"/>
      <c r="Q1696"/>
    </row>
    <row r="1697" spans="2:17">
      <c r="B1697" s="30">
        <f>資料貼入!A1697</f>
        <v>45433</v>
      </c>
      <c r="C1697" s="38">
        <f>資料貼入!A1697</f>
        <v>45433</v>
      </c>
      <c r="D1697" s="29">
        <f>資料貼入!B1697</f>
        <v>-87788.59</v>
      </c>
      <c r="E1697" s="29" cm="1">
        <f t="array" ref="E1697">MovingDayDD($D$3:D1697)</f>
        <v>-230473.53999999911</v>
      </c>
      <c r="F1697" s="29">
        <f>IF(OR(C1697&gt;總表!$B$30,C1697=0),0,IF(E1697=0,0,1+F1696))</f>
        <v>22</v>
      </c>
      <c r="G1697" s="29">
        <f t="shared" si="187"/>
        <v>0</v>
      </c>
      <c r="H1697" s="42">
        <f t="shared" si="185"/>
        <v>0</v>
      </c>
      <c r="I1697" s="43">
        <f t="shared" si="188"/>
        <v>0</v>
      </c>
      <c r="J1697" s="42">
        <f t="shared" si="189"/>
        <v>45433</v>
      </c>
      <c r="K1697" s="43">
        <f t="shared" si="190"/>
        <v>0</v>
      </c>
      <c r="L1697">
        <f t="shared" si="191"/>
        <v>126</v>
      </c>
      <c r="M1697">
        <f>IF($G1697="","",COUNTIF($G$3:$G1697, $G1697))</f>
        <v>1613</v>
      </c>
      <c r="N1697">
        <f t="shared" si="186"/>
        <v>1739</v>
      </c>
      <c r="O1697"/>
      <c r="P1697"/>
      <c r="Q1697"/>
    </row>
    <row r="1698" spans="2:17">
      <c r="B1698" s="30">
        <f>資料貼入!A1698</f>
        <v>45434</v>
      </c>
      <c r="C1698" s="38">
        <f>資料貼入!A1698</f>
        <v>45434</v>
      </c>
      <c r="D1698" s="29">
        <f>資料貼入!B1698</f>
        <v>216501.13999999998</v>
      </c>
      <c r="E1698" s="29" cm="1">
        <f t="array" ref="E1698">MovingDayDD($D$3:D1698)</f>
        <v>-13972.39999999851</v>
      </c>
      <c r="F1698" s="29">
        <f>IF(OR(C1698&gt;總表!$B$30,C1698=0),0,IF(E1698=0,0,1+F1697))</f>
        <v>23</v>
      </c>
      <c r="G1698" s="29">
        <f t="shared" si="187"/>
        <v>0</v>
      </c>
      <c r="H1698" s="42">
        <f t="shared" si="185"/>
        <v>0</v>
      </c>
      <c r="I1698" s="43">
        <f t="shared" si="188"/>
        <v>0</v>
      </c>
      <c r="J1698" s="42">
        <f t="shared" si="189"/>
        <v>45434</v>
      </c>
      <c r="K1698" s="43">
        <f t="shared" si="190"/>
        <v>0</v>
      </c>
      <c r="L1698">
        <f t="shared" si="191"/>
        <v>126</v>
      </c>
      <c r="M1698">
        <f>IF($G1698="","",COUNTIF($G$3:$G1698, $G1698))</f>
        <v>1614</v>
      </c>
      <c r="N1698">
        <f t="shared" si="186"/>
        <v>1740</v>
      </c>
      <c r="O1698"/>
      <c r="P1698"/>
      <c r="Q1698"/>
    </row>
    <row r="1699" spans="2:17">
      <c r="B1699" s="30">
        <f>資料貼入!A1699</f>
        <v>45435</v>
      </c>
      <c r="C1699" s="38">
        <f>資料貼入!A1699</f>
        <v>45435</v>
      </c>
      <c r="D1699" s="29">
        <f>資料貼入!B1699</f>
        <v>-40128.47</v>
      </c>
      <c r="E1699" s="29" cm="1">
        <f t="array" ref="E1699">MovingDayDD($D$3:D1699)</f>
        <v>-54100.86999999918</v>
      </c>
      <c r="F1699" s="29">
        <f>IF(OR(C1699&gt;總表!$B$30,C1699=0),0,IF(E1699=0,0,1+F1698))</f>
        <v>24</v>
      </c>
      <c r="G1699" s="29">
        <f t="shared" si="187"/>
        <v>0</v>
      </c>
      <c r="H1699" s="42">
        <f t="shared" si="185"/>
        <v>0</v>
      </c>
      <c r="I1699" s="43">
        <f t="shared" si="188"/>
        <v>0</v>
      </c>
      <c r="J1699" s="42">
        <f t="shared" si="189"/>
        <v>45435</v>
      </c>
      <c r="K1699" s="43">
        <f t="shared" si="190"/>
        <v>0</v>
      </c>
      <c r="L1699">
        <f t="shared" si="191"/>
        <v>126</v>
      </c>
      <c r="M1699">
        <f>IF($G1699="","",COUNTIF($G$3:$G1699, $G1699))</f>
        <v>1615</v>
      </c>
      <c r="N1699">
        <f t="shared" si="186"/>
        <v>1741</v>
      </c>
      <c r="O1699"/>
      <c r="P1699"/>
      <c r="Q1699"/>
    </row>
    <row r="1700" spans="2:17">
      <c r="B1700" s="30">
        <f>資料貼入!A1700</f>
        <v>45436</v>
      </c>
      <c r="C1700" s="38">
        <f>資料貼入!A1700</f>
        <v>45436</v>
      </c>
      <c r="D1700" s="29">
        <f>資料貼入!B1700</f>
        <v>-73436.100000000006</v>
      </c>
      <c r="E1700" s="29" cm="1">
        <f t="array" ref="E1700">MovingDayDD($D$3:D1700)</f>
        <v>-127536.96999999881</v>
      </c>
      <c r="F1700" s="29">
        <f>IF(OR(C1700&gt;總表!$B$30,C1700=0),0,IF(E1700=0,0,1+F1699))</f>
        <v>25</v>
      </c>
      <c r="G1700" s="29">
        <f t="shared" si="187"/>
        <v>0</v>
      </c>
      <c r="H1700" s="42">
        <f t="shared" si="185"/>
        <v>0</v>
      </c>
      <c r="I1700" s="43">
        <f t="shared" si="188"/>
        <v>0</v>
      </c>
      <c r="J1700" s="42">
        <f t="shared" si="189"/>
        <v>45436</v>
      </c>
      <c r="K1700" s="43">
        <f t="shared" si="190"/>
        <v>0</v>
      </c>
      <c r="L1700">
        <f t="shared" si="191"/>
        <v>126</v>
      </c>
      <c r="M1700">
        <f>IF($G1700="","",COUNTIF($G$3:$G1700, $G1700))</f>
        <v>1616</v>
      </c>
      <c r="N1700">
        <f t="shared" si="186"/>
        <v>1742</v>
      </c>
      <c r="O1700"/>
      <c r="P1700"/>
      <c r="Q1700"/>
    </row>
    <row r="1701" spans="2:17">
      <c r="B1701" s="30">
        <f>資料貼入!A1701</f>
        <v>45437</v>
      </c>
      <c r="C1701" s="38">
        <f>資料貼入!A1701</f>
        <v>45437</v>
      </c>
      <c r="D1701" s="29">
        <f>資料貼入!B1701</f>
        <v>0</v>
      </c>
      <c r="E1701" s="29" cm="1">
        <f t="array" ref="E1701">MovingDayDD($D$3:D1701)</f>
        <v>-127536.96999999881</v>
      </c>
      <c r="F1701" s="29">
        <f>IF(OR(C1701&gt;總表!$B$30,C1701=0),0,IF(E1701=0,0,1+F1700))</f>
        <v>26</v>
      </c>
      <c r="G1701" s="29">
        <f t="shared" si="187"/>
        <v>0</v>
      </c>
      <c r="H1701" s="42">
        <f t="shared" si="185"/>
        <v>0</v>
      </c>
      <c r="I1701" s="43">
        <f t="shared" si="188"/>
        <v>0</v>
      </c>
      <c r="J1701" s="42">
        <f t="shared" si="189"/>
        <v>45437</v>
      </c>
      <c r="K1701" s="43">
        <f t="shared" si="190"/>
        <v>0</v>
      </c>
      <c r="L1701">
        <f t="shared" si="191"/>
        <v>126</v>
      </c>
      <c r="M1701">
        <f>IF($G1701="","",COUNTIF($G$3:$G1701, $G1701))</f>
        <v>1617</v>
      </c>
      <c r="N1701">
        <f t="shared" si="186"/>
        <v>1743</v>
      </c>
      <c r="O1701"/>
      <c r="P1701"/>
      <c r="Q1701"/>
    </row>
    <row r="1702" spans="2:17">
      <c r="B1702" s="30">
        <f>資料貼入!A1702</f>
        <v>45438</v>
      </c>
      <c r="C1702" s="38">
        <f>資料貼入!A1702</f>
        <v>45438</v>
      </c>
      <c r="D1702" s="29">
        <f>資料貼入!B1702</f>
        <v>0</v>
      </c>
      <c r="E1702" s="29" cm="1">
        <f t="array" ref="E1702">MovingDayDD($D$3:D1702)</f>
        <v>-127536.96999999881</v>
      </c>
      <c r="F1702" s="29">
        <f>IF(OR(C1702&gt;總表!$B$30,C1702=0),0,IF(E1702=0,0,1+F1701))</f>
        <v>27</v>
      </c>
      <c r="G1702" s="29">
        <f t="shared" si="187"/>
        <v>27</v>
      </c>
      <c r="H1702" s="42">
        <f t="shared" si="185"/>
        <v>0</v>
      </c>
      <c r="I1702" s="43">
        <f t="shared" si="188"/>
        <v>27</v>
      </c>
      <c r="J1702" s="42">
        <f t="shared" si="189"/>
        <v>45438</v>
      </c>
      <c r="K1702" s="43">
        <f t="shared" si="190"/>
        <v>27</v>
      </c>
      <c r="L1702">
        <f t="shared" si="191"/>
        <v>21</v>
      </c>
      <c r="M1702">
        <f>IF($G1702="","",COUNTIF($G$3:$G1702, $G1702))</f>
        <v>2</v>
      </c>
      <c r="N1702">
        <f t="shared" si="186"/>
        <v>23</v>
      </c>
      <c r="O1702"/>
      <c r="P1702"/>
      <c r="Q1702"/>
    </row>
    <row r="1703" spans="2:17">
      <c r="B1703" s="30">
        <f>資料貼入!A1703</f>
        <v>45439</v>
      </c>
      <c r="C1703" s="38">
        <f>資料貼入!A1703</f>
        <v>45439</v>
      </c>
      <c r="D1703" s="29">
        <f>資料貼入!B1703</f>
        <v>403592.01</v>
      </c>
      <c r="E1703" s="29" cm="1">
        <f t="array" ref="E1703">MovingDayDD($D$3:D1703)</f>
        <v>0</v>
      </c>
      <c r="F1703" s="29">
        <f>IF(OR(C1703&gt;總表!$B$30,C1703=0),0,IF(E1703=0,0,1+F1702))</f>
        <v>0</v>
      </c>
      <c r="G1703" s="29">
        <f t="shared" si="187"/>
        <v>0</v>
      </c>
      <c r="H1703" s="42">
        <f t="shared" si="185"/>
        <v>0</v>
      </c>
      <c r="I1703" s="43">
        <f t="shared" si="188"/>
        <v>0</v>
      </c>
      <c r="J1703" s="42">
        <f t="shared" si="189"/>
        <v>0</v>
      </c>
      <c r="K1703" s="43">
        <f t="shared" si="190"/>
        <v>0</v>
      </c>
      <c r="L1703">
        <f t="shared" si="191"/>
        <v>126</v>
      </c>
      <c r="M1703">
        <f>IF($G1703="","",COUNTIF($G$3:$G1703, $G1703))</f>
        <v>1618</v>
      </c>
      <c r="N1703">
        <f t="shared" si="186"/>
        <v>1744</v>
      </c>
      <c r="O1703"/>
      <c r="P1703"/>
      <c r="Q1703"/>
    </row>
    <row r="1704" spans="2:17">
      <c r="B1704" s="30">
        <f>資料貼入!A1704</f>
        <v>45440</v>
      </c>
      <c r="C1704" s="38">
        <f>資料貼入!A1704</f>
        <v>45440</v>
      </c>
      <c r="D1704" s="29">
        <f>資料貼入!B1704</f>
        <v>59343.94</v>
      </c>
      <c r="E1704" s="29" cm="1">
        <f t="array" ref="E1704">MovingDayDD($D$3:D1704)</f>
        <v>0</v>
      </c>
      <c r="F1704" s="29">
        <f>IF(OR(C1704&gt;總表!$B$30,C1704=0),0,IF(E1704=0,0,1+F1703))</f>
        <v>0</v>
      </c>
      <c r="G1704" s="29">
        <f t="shared" si="187"/>
        <v>0</v>
      </c>
      <c r="H1704" s="42">
        <f t="shared" si="185"/>
        <v>0</v>
      </c>
      <c r="I1704" s="43">
        <f t="shared" si="188"/>
        <v>0</v>
      </c>
      <c r="J1704" s="42">
        <f t="shared" si="189"/>
        <v>0</v>
      </c>
      <c r="K1704" s="43">
        <f t="shared" si="190"/>
        <v>0</v>
      </c>
      <c r="L1704">
        <f t="shared" si="191"/>
        <v>126</v>
      </c>
      <c r="M1704">
        <f>IF($G1704="","",COUNTIF($G$3:$G1704, $G1704))</f>
        <v>1619</v>
      </c>
      <c r="N1704">
        <f t="shared" si="186"/>
        <v>1745</v>
      </c>
      <c r="O1704"/>
      <c r="P1704"/>
      <c r="Q1704"/>
    </row>
    <row r="1705" spans="2:17">
      <c r="B1705" s="30">
        <f>資料貼入!A1705</f>
        <v>45441</v>
      </c>
      <c r="C1705" s="38">
        <f>資料貼入!A1705</f>
        <v>45441</v>
      </c>
      <c r="D1705" s="29">
        <f>資料貼入!B1705</f>
        <v>-179794.98</v>
      </c>
      <c r="E1705" s="29" cm="1">
        <f t="array" ref="E1705">MovingDayDD($D$3:D1705)</f>
        <v>-179794.98000000045</v>
      </c>
      <c r="F1705" s="29">
        <f>IF(OR(C1705&gt;總表!$B$30,C1705=0),0,IF(E1705=0,0,1+F1704))</f>
        <v>1</v>
      </c>
      <c r="G1705" s="29">
        <f t="shared" si="187"/>
        <v>0</v>
      </c>
      <c r="H1705" s="42">
        <f t="shared" si="185"/>
        <v>0</v>
      </c>
      <c r="I1705" s="43">
        <f t="shared" si="188"/>
        <v>0</v>
      </c>
      <c r="J1705" s="42">
        <f t="shared" si="189"/>
        <v>45441</v>
      </c>
      <c r="K1705" s="43">
        <f t="shared" si="190"/>
        <v>0</v>
      </c>
      <c r="L1705">
        <f t="shared" si="191"/>
        <v>126</v>
      </c>
      <c r="M1705">
        <f>IF($G1705="","",COUNTIF($G$3:$G1705, $G1705))</f>
        <v>1620</v>
      </c>
      <c r="N1705">
        <f t="shared" si="186"/>
        <v>1746</v>
      </c>
      <c r="O1705"/>
      <c r="P1705"/>
      <c r="Q1705"/>
    </row>
    <row r="1706" spans="2:17">
      <c r="B1706" s="30">
        <f>資料貼入!A1706</f>
        <v>45442</v>
      </c>
      <c r="C1706" s="38">
        <f>資料貼入!A1706</f>
        <v>45442</v>
      </c>
      <c r="D1706" s="29">
        <f>資料貼入!B1706</f>
        <v>-53727.880000000005</v>
      </c>
      <c r="E1706" s="29" cm="1">
        <f t="array" ref="E1706">MovingDayDD($D$3:D1706)</f>
        <v>-233522.86000000127</v>
      </c>
      <c r="F1706" s="29">
        <f>IF(OR(C1706&gt;總表!$B$30,C1706=0),0,IF(E1706=0,0,1+F1705))</f>
        <v>2</v>
      </c>
      <c r="G1706" s="29">
        <f t="shared" si="187"/>
        <v>0</v>
      </c>
      <c r="H1706" s="42">
        <f t="shared" si="185"/>
        <v>0</v>
      </c>
      <c r="I1706" s="43">
        <f t="shared" si="188"/>
        <v>0</v>
      </c>
      <c r="J1706" s="42">
        <f t="shared" si="189"/>
        <v>45442</v>
      </c>
      <c r="K1706" s="43">
        <f t="shared" si="190"/>
        <v>0</v>
      </c>
      <c r="L1706">
        <f t="shared" si="191"/>
        <v>126</v>
      </c>
      <c r="M1706">
        <f>IF($G1706="","",COUNTIF($G$3:$G1706, $G1706))</f>
        <v>1621</v>
      </c>
      <c r="N1706">
        <f t="shared" si="186"/>
        <v>1747</v>
      </c>
      <c r="O1706"/>
      <c r="P1706"/>
      <c r="Q1706"/>
    </row>
    <row r="1707" spans="2:17">
      <c r="B1707" s="30">
        <f>資料貼入!A1707</f>
        <v>45443</v>
      </c>
      <c r="C1707" s="38">
        <f>資料貼入!A1707</f>
        <v>45443</v>
      </c>
      <c r="D1707" s="29">
        <f>資料貼入!B1707</f>
        <v>-126999.81</v>
      </c>
      <c r="E1707" s="29" cm="1">
        <f t="array" ref="E1707">MovingDayDD($D$3:D1707)</f>
        <v>-360522.67000000179</v>
      </c>
      <c r="F1707" s="29">
        <f>IF(OR(C1707&gt;總表!$B$30,C1707=0),0,IF(E1707=0,0,1+F1706))</f>
        <v>3</v>
      </c>
      <c r="G1707" s="29">
        <f t="shared" si="187"/>
        <v>0</v>
      </c>
      <c r="H1707" s="42">
        <f t="shared" si="185"/>
        <v>0</v>
      </c>
      <c r="I1707" s="43">
        <f t="shared" si="188"/>
        <v>0</v>
      </c>
      <c r="J1707" s="42">
        <f t="shared" si="189"/>
        <v>45443</v>
      </c>
      <c r="K1707" s="43">
        <f t="shared" si="190"/>
        <v>0</v>
      </c>
      <c r="L1707">
        <f t="shared" si="191"/>
        <v>126</v>
      </c>
      <c r="M1707">
        <f>IF($G1707="","",COUNTIF($G$3:$G1707, $G1707))</f>
        <v>1622</v>
      </c>
      <c r="N1707">
        <f t="shared" si="186"/>
        <v>1748</v>
      </c>
      <c r="O1707"/>
      <c r="P1707"/>
      <c r="Q1707"/>
    </row>
    <row r="1708" spans="2:17">
      <c r="B1708" s="30">
        <f>資料貼入!A1708</f>
        <v>45444</v>
      </c>
      <c r="C1708" s="38">
        <f>資料貼入!A1708</f>
        <v>45444</v>
      </c>
      <c r="D1708" s="29">
        <f>資料貼入!B1708</f>
        <v>0</v>
      </c>
      <c r="E1708" s="29" cm="1">
        <f t="array" ref="E1708">MovingDayDD($D$3:D1708)</f>
        <v>-360522.67000000179</v>
      </c>
      <c r="F1708" s="29">
        <f>IF(OR(C1708&gt;總表!$B$30,C1708=0),0,IF(E1708=0,0,1+F1707))</f>
        <v>4</v>
      </c>
      <c r="G1708" s="29">
        <f t="shared" si="187"/>
        <v>0</v>
      </c>
      <c r="H1708" s="42">
        <f t="shared" si="185"/>
        <v>0</v>
      </c>
      <c r="I1708" s="43">
        <f t="shared" si="188"/>
        <v>0</v>
      </c>
      <c r="J1708" s="42">
        <f t="shared" si="189"/>
        <v>45444</v>
      </c>
      <c r="K1708" s="43">
        <f t="shared" si="190"/>
        <v>0</v>
      </c>
      <c r="L1708">
        <f t="shared" si="191"/>
        <v>126</v>
      </c>
      <c r="M1708">
        <f>IF($G1708="","",COUNTIF($G$3:$G1708, $G1708))</f>
        <v>1623</v>
      </c>
      <c r="N1708">
        <f t="shared" si="186"/>
        <v>1749</v>
      </c>
      <c r="O1708"/>
      <c r="P1708"/>
      <c r="Q1708"/>
    </row>
    <row r="1709" spans="2:17">
      <c r="B1709" s="30">
        <f>資料貼入!A1709</f>
        <v>45445</v>
      </c>
      <c r="C1709" s="38">
        <f>資料貼入!A1709</f>
        <v>45445</v>
      </c>
      <c r="D1709" s="29">
        <f>資料貼入!B1709</f>
        <v>0</v>
      </c>
      <c r="E1709" s="29" cm="1">
        <f t="array" ref="E1709">MovingDayDD($D$3:D1709)</f>
        <v>-360522.67000000179</v>
      </c>
      <c r="F1709" s="29">
        <f>IF(OR(C1709&gt;總表!$B$30,C1709=0),0,IF(E1709=0,0,1+F1708))</f>
        <v>5</v>
      </c>
      <c r="G1709" s="29">
        <f t="shared" si="187"/>
        <v>0</v>
      </c>
      <c r="H1709" s="42">
        <f t="shared" si="185"/>
        <v>0</v>
      </c>
      <c r="I1709" s="43">
        <f t="shared" si="188"/>
        <v>0</v>
      </c>
      <c r="J1709" s="42">
        <f t="shared" si="189"/>
        <v>45445</v>
      </c>
      <c r="K1709" s="43">
        <f t="shared" si="190"/>
        <v>0</v>
      </c>
      <c r="L1709">
        <f t="shared" si="191"/>
        <v>126</v>
      </c>
      <c r="M1709">
        <f>IF($G1709="","",COUNTIF($G$3:$G1709, $G1709))</f>
        <v>1624</v>
      </c>
      <c r="N1709">
        <f t="shared" si="186"/>
        <v>1750</v>
      </c>
      <c r="O1709"/>
      <c r="P1709"/>
      <c r="Q1709"/>
    </row>
    <row r="1710" spans="2:17">
      <c r="B1710" s="30">
        <f>資料貼入!A1710</f>
        <v>45446</v>
      </c>
      <c r="C1710" s="38">
        <f>資料貼入!A1710</f>
        <v>45446</v>
      </c>
      <c r="D1710" s="29">
        <f>資料貼入!B1710</f>
        <v>-177052.5</v>
      </c>
      <c r="E1710" s="29" cm="1">
        <f t="array" ref="E1710">MovingDayDD($D$3:D1710)</f>
        <v>-537575.17000000179</v>
      </c>
      <c r="F1710" s="29">
        <f>IF(OR(C1710&gt;總表!$B$30,C1710=0),0,IF(E1710=0,0,1+F1709))</f>
        <v>6</v>
      </c>
      <c r="G1710" s="29">
        <f t="shared" si="187"/>
        <v>0</v>
      </c>
      <c r="H1710" s="42">
        <f t="shared" si="185"/>
        <v>0</v>
      </c>
      <c r="I1710" s="43">
        <f t="shared" si="188"/>
        <v>0</v>
      </c>
      <c r="J1710" s="42">
        <f t="shared" si="189"/>
        <v>45446</v>
      </c>
      <c r="K1710" s="43">
        <f t="shared" si="190"/>
        <v>0</v>
      </c>
      <c r="L1710">
        <f t="shared" si="191"/>
        <v>126</v>
      </c>
      <c r="M1710">
        <f>IF($G1710="","",COUNTIF($G$3:$G1710, $G1710))</f>
        <v>1625</v>
      </c>
      <c r="N1710">
        <f t="shared" si="186"/>
        <v>1751</v>
      </c>
      <c r="O1710"/>
      <c r="P1710"/>
      <c r="Q1710"/>
    </row>
    <row r="1711" spans="2:17">
      <c r="B1711" s="30">
        <f>資料貼入!A1711</f>
        <v>45447</v>
      </c>
      <c r="C1711" s="38">
        <f>資料貼入!A1711</f>
        <v>45447</v>
      </c>
      <c r="D1711" s="29">
        <f>資料貼入!B1711</f>
        <v>137558.51999999999</v>
      </c>
      <c r="E1711" s="29" cm="1">
        <f t="array" ref="E1711">MovingDayDD($D$3:D1711)</f>
        <v>-400016.65000000224</v>
      </c>
      <c r="F1711" s="29">
        <f>IF(OR(C1711&gt;總表!$B$30,C1711=0),0,IF(E1711=0,0,1+F1710))</f>
        <v>7</v>
      </c>
      <c r="G1711" s="29">
        <f t="shared" si="187"/>
        <v>0</v>
      </c>
      <c r="H1711" s="42">
        <f t="shared" si="185"/>
        <v>0</v>
      </c>
      <c r="I1711" s="43">
        <f t="shared" si="188"/>
        <v>0</v>
      </c>
      <c r="J1711" s="42">
        <f t="shared" si="189"/>
        <v>45447</v>
      </c>
      <c r="K1711" s="43">
        <f t="shared" si="190"/>
        <v>0</v>
      </c>
      <c r="L1711">
        <f t="shared" si="191"/>
        <v>126</v>
      </c>
      <c r="M1711">
        <f>IF($G1711="","",COUNTIF($G$3:$G1711, $G1711))</f>
        <v>1626</v>
      </c>
      <c r="N1711">
        <f t="shared" si="186"/>
        <v>1752</v>
      </c>
      <c r="O1711"/>
      <c r="P1711"/>
      <c r="Q1711"/>
    </row>
    <row r="1712" spans="2:17">
      <c r="B1712" s="30">
        <f>資料貼入!A1712</f>
        <v>45448</v>
      </c>
      <c r="C1712" s="38">
        <f>資料貼入!A1712</f>
        <v>45448</v>
      </c>
      <c r="D1712" s="29">
        <f>資料貼入!B1712</f>
        <v>-2958.1100000000006</v>
      </c>
      <c r="E1712" s="29" cm="1">
        <f t="array" ref="E1712">MovingDayDD($D$3:D1712)</f>
        <v>-402974.76000000164</v>
      </c>
      <c r="F1712" s="29">
        <f>IF(OR(C1712&gt;總表!$B$30,C1712=0),0,IF(E1712=0,0,1+F1711))</f>
        <v>8</v>
      </c>
      <c r="G1712" s="29">
        <f t="shared" si="187"/>
        <v>0</v>
      </c>
      <c r="H1712" s="42">
        <f t="shared" si="185"/>
        <v>0</v>
      </c>
      <c r="I1712" s="43">
        <f t="shared" si="188"/>
        <v>0</v>
      </c>
      <c r="J1712" s="42">
        <f t="shared" si="189"/>
        <v>45448</v>
      </c>
      <c r="K1712" s="43">
        <f t="shared" si="190"/>
        <v>0</v>
      </c>
      <c r="L1712">
        <f t="shared" si="191"/>
        <v>126</v>
      </c>
      <c r="M1712">
        <f>IF($G1712="","",COUNTIF($G$3:$G1712, $G1712))</f>
        <v>1627</v>
      </c>
      <c r="N1712">
        <f t="shared" si="186"/>
        <v>1753</v>
      </c>
      <c r="O1712"/>
      <c r="P1712"/>
      <c r="Q1712"/>
    </row>
    <row r="1713" spans="2:17">
      <c r="B1713" s="30">
        <f>資料貼入!A1713</f>
        <v>45449</v>
      </c>
      <c r="C1713" s="38">
        <f>資料貼入!A1713</f>
        <v>45449</v>
      </c>
      <c r="D1713" s="29">
        <f>資料貼入!B1713</f>
        <v>284047.24</v>
      </c>
      <c r="E1713" s="29" cm="1">
        <f t="array" ref="E1713">MovingDayDD($D$3:D1713)</f>
        <v>-118927.52000000142</v>
      </c>
      <c r="F1713" s="29">
        <f>IF(OR(C1713&gt;總表!$B$30,C1713=0),0,IF(E1713=0,0,1+F1712))</f>
        <v>9</v>
      </c>
      <c r="G1713" s="29">
        <f t="shared" si="187"/>
        <v>0</v>
      </c>
      <c r="H1713" s="42">
        <f t="shared" si="185"/>
        <v>0</v>
      </c>
      <c r="I1713" s="43">
        <f t="shared" si="188"/>
        <v>0</v>
      </c>
      <c r="J1713" s="42">
        <f t="shared" si="189"/>
        <v>45449</v>
      </c>
      <c r="K1713" s="43">
        <f t="shared" si="190"/>
        <v>0</v>
      </c>
      <c r="L1713">
        <f t="shared" si="191"/>
        <v>126</v>
      </c>
      <c r="M1713">
        <f>IF($G1713="","",COUNTIF($G$3:$G1713, $G1713))</f>
        <v>1628</v>
      </c>
      <c r="N1713">
        <f t="shared" si="186"/>
        <v>1754</v>
      </c>
      <c r="O1713"/>
      <c r="P1713"/>
      <c r="Q1713"/>
    </row>
    <row r="1714" spans="2:17">
      <c r="B1714" s="30">
        <f>資料貼入!A1714</f>
        <v>45450</v>
      </c>
      <c r="C1714" s="38">
        <f>資料貼入!A1714</f>
        <v>45450</v>
      </c>
      <c r="D1714" s="29">
        <f>資料貼入!B1714</f>
        <v>-10238.510000000002</v>
      </c>
      <c r="E1714" s="29" cm="1">
        <f t="array" ref="E1714">MovingDayDD($D$3:D1714)</f>
        <v>-129166.03000000119</v>
      </c>
      <c r="F1714" s="29">
        <f>IF(OR(C1714&gt;總表!$B$30,C1714=0),0,IF(E1714=0,0,1+F1713))</f>
        <v>10</v>
      </c>
      <c r="G1714" s="29">
        <f t="shared" si="187"/>
        <v>0</v>
      </c>
      <c r="H1714" s="42">
        <f t="shared" si="185"/>
        <v>0</v>
      </c>
      <c r="I1714" s="43">
        <f t="shared" si="188"/>
        <v>0</v>
      </c>
      <c r="J1714" s="42">
        <f t="shared" si="189"/>
        <v>45450</v>
      </c>
      <c r="K1714" s="43">
        <f t="shared" si="190"/>
        <v>0</v>
      </c>
      <c r="L1714">
        <f t="shared" si="191"/>
        <v>126</v>
      </c>
      <c r="M1714">
        <f>IF($G1714="","",COUNTIF($G$3:$G1714, $G1714))</f>
        <v>1629</v>
      </c>
      <c r="N1714">
        <f t="shared" si="186"/>
        <v>1755</v>
      </c>
      <c r="O1714"/>
      <c r="P1714"/>
      <c r="Q1714"/>
    </row>
    <row r="1715" spans="2:17">
      <c r="B1715" s="30">
        <f>資料貼入!A1715</f>
        <v>45451</v>
      </c>
      <c r="C1715" s="38">
        <f>資料貼入!A1715</f>
        <v>45451</v>
      </c>
      <c r="D1715" s="29">
        <f>資料貼入!B1715</f>
        <v>0</v>
      </c>
      <c r="E1715" s="29" cm="1">
        <f t="array" ref="E1715">MovingDayDD($D$3:D1715)</f>
        <v>-129166.03000000119</v>
      </c>
      <c r="F1715" s="29">
        <f>IF(OR(C1715&gt;總表!$B$30,C1715=0),0,IF(E1715=0,0,1+F1714))</f>
        <v>11</v>
      </c>
      <c r="G1715" s="29">
        <f t="shared" si="187"/>
        <v>0</v>
      </c>
      <c r="H1715" s="42">
        <f t="shared" si="185"/>
        <v>0</v>
      </c>
      <c r="I1715" s="43">
        <f t="shared" si="188"/>
        <v>0</v>
      </c>
      <c r="J1715" s="42">
        <f t="shared" si="189"/>
        <v>45451</v>
      </c>
      <c r="K1715" s="43">
        <f t="shared" si="190"/>
        <v>0</v>
      </c>
      <c r="L1715">
        <f t="shared" si="191"/>
        <v>126</v>
      </c>
      <c r="M1715">
        <f>IF($G1715="","",COUNTIF($G$3:$G1715, $G1715))</f>
        <v>1630</v>
      </c>
      <c r="N1715">
        <f t="shared" si="186"/>
        <v>1756</v>
      </c>
      <c r="O1715"/>
      <c r="P1715"/>
      <c r="Q1715"/>
    </row>
    <row r="1716" spans="2:17">
      <c r="B1716" s="30">
        <f>資料貼入!A1716</f>
        <v>45452</v>
      </c>
      <c r="C1716" s="38">
        <f>資料貼入!A1716</f>
        <v>45452</v>
      </c>
      <c r="D1716" s="29">
        <f>資料貼入!B1716</f>
        <v>0</v>
      </c>
      <c r="E1716" s="29" cm="1">
        <f t="array" ref="E1716">MovingDayDD($D$3:D1716)</f>
        <v>-129166.03000000119</v>
      </c>
      <c r="F1716" s="29">
        <f>IF(OR(C1716&gt;總表!$B$30,C1716=0),0,IF(E1716=0,0,1+F1715))</f>
        <v>12</v>
      </c>
      <c r="G1716" s="29">
        <f t="shared" si="187"/>
        <v>0</v>
      </c>
      <c r="H1716" s="42">
        <f t="shared" si="185"/>
        <v>0</v>
      </c>
      <c r="I1716" s="43">
        <f t="shared" si="188"/>
        <v>0</v>
      </c>
      <c r="J1716" s="42">
        <f t="shared" si="189"/>
        <v>45452</v>
      </c>
      <c r="K1716" s="43">
        <f t="shared" si="190"/>
        <v>0</v>
      </c>
      <c r="L1716">
        <f t="shared" si="191"/>
        <v>126</v>
      </c>
      <c r="M1716">
        <f>IF($G1716="","",COUNTIF($G$3:$G1716, $G1716))</f>
        <v>1631</v>
      </c>
      <c r="N1716">
        <f t="shared" si="186"/>
        <v>1757</v>
      </c>
      <c r="O1716"/>
      <c r="P1716"/>
      <c r="Q1716"/>
    </row>
    <row r="1717" spans="2:17">
      <c r="B1717" s="30">
        <f>資料貼入!A1717</f>
        <v>45453</v>
      </c>
      <c r="C1717" s="38">
        <f>資料貼入!A1717</f>
        <v>45453</v>
      </c>
      <c r="D1717" s="29">
        <f>資料貼入!B1717</f>
        <v>0</v>
      </c>
      <c r="E1717" s="29" cm="1">
        <f t="array" ref="E1717">MovingDayDD($D$3:D1717)</f>
        <v>-129166.03000000119</v>
      </c>
      <c r="F1717" s="29">
        <f>IF(OR(C1717&gt;總表!$B$30,C1717=0),0,IF(E1717=0,0,1+F1716))</f>
        <v>13</v>
      </c>
      <c r="G1717" s="29">
        <f t="shared" si="187"/>
        <v>0</v>
      </c>
      <c r="H1717" s="42">
        <f t="shared" si="185"/>
        <v>0</v>
      </c>
      <c r="I1717" s="43">
        <f t="shared" si="188"/>
        <v>0</v>
      </c>
      <c r="J1717" s="42">
        <f t="shared" si="189"/>
        <v>45453</v>
      </c>
      <c r="K1717" s="43">
        <f t="shared" si="190"/>
        <v>0</v>
      </c>
      <c r="L1717">
        <f t="shared" si="191"/>
        <v>126</v>
      </c>
      <c r="M1717">
        <f>IF($G1717="","",COUNTIF($G$3:$G1717, $G1717))</f>
        <v>1632</v>
      </c>
      <c r="N1717">
        <f t="shared" si="186"/>
        <v>1758</v>
      </c>
      <c r="O1717"/>
      <c r="P1717"/>
      <c r="Q1717"/>
    </row>
    <row r="1718" spans="2:17">
      <c r="B1718" s="30">
        <f>資料貼入!A1718</f>
        <v>45454</v>
      </c>
      <c r="C1718" s="38">
        <f>資料貼入!A1718</f>
        <v>45454</v>
      </c>
      <c r="D1718" s="29">
        <f>資料貼入!B1718</f>
        <v>-171616.65</v>
      </c>
      <c r="E1718" s="29" cm="1">
        <f t="array" ref="E1718">MovingDayDD($D$3:D1718)</f>
        <v>-300782.68000000156</v>
      </c>
      <c r="F1718" s="29">
        <f>IF(OR(C1718&gt;總表!$B$30,C1718=0),0,IF(E1718=0,0,1+F1717))</f>
        <v>14</v>
      </c>
      <c r="G1718" s="29">
        <f t="shared" si="187"/>
        <v>0</v>
      </c>
      <c r="H1718" s="42">
        <f t="shared" si="185"/>
        <v>0</v>
      </c>
      <c r="I1718" s="43">
        <f t="shared" si="188"/>
        <v>0</v>
      </c>
      <c r="J1718" s="42">
        <f t="shared" si="189"/>
        <v>45454</v>
      </c>
      <c r="K1718" s="43">
        <f t="shared" si="190"/>
        <v>0</v>
      </c>
      <c r="L1718">
        <f t="shared" si="191"/>
        <v>126</v>
      </c>
      <c r="M1718">
        <f>IF($G1718="","",COUNTIF($G$3:$G1718, $G1718))</f>
        <v>1633</v>
      </c>
      <c r="N1718">
        <f t="shared" si="186"/>
        <v>1759</v>
      </c>
      <c r="O1718"/>
      <c r="P1718"/>
      <c r="Q1718"/>
    </row>
    <row r="1719" spans="2:17">
      <c r="B1719" s="30">
        <f>資料貼入!A1719</f>
        <v>45455</v>
      </c>
      <c r="C1719" s="38">
        <f>資料貼入!A1719</f>
        <v>45455</v>
      </c>
      <c r="D1719" s="29">
        <f>資料貼入!B1719</f>
        <v>157876.75</v>
      </c>
      <c r="E1719" s="29" cm="1">
        <f t="array" ref="E1719">MovingDayDD($D$3:D1719)</f>
        <v>-142905.93000000156</v>
      </c>
      <c r="F1719" s="29">
        <f>IF(OR(C1719&gt;總表!$B$30,C1719=0),0,IF(E1719=0,0,1+F1718))</f>
        <v>15</v>
      </c>
      <c r="G1719" s="29">
        <f t="shared" si="187"/>
        <v>15</v>
      </c>
      <c r="H1719" s="42">
        <f t="shared" si="185"/>
        <v>0</v>
      </c>
      <c r="I1719" s="43">
        <f t="shared" si="188"/>
        <v>15</v>
      </c>
      <c r="J1719" s="42">
        <f t="shared" si="189"/>
        <v>45455</v>
      </c>
      <c r="K1719" s="43">
        <f t="shared" si="190"/>
        <v>15</v>
      </c>
      <c r="L1719">
        <f t="shared" si="191"/>
        <v>35</v>
      </c>
      <c r="M1719">
        <f>IF($G1719="","",COUNTIF($G$3:$G1719, $G1719))</f>
        <v>3</v>
      </c>
      <c r="N1719">
        <f t="shared" si="186"/>
        <v>38</v>
      </c>
      <c r="O1719"/>
      <c r="P1719"/>
      <c r="Q1719"/>
    </row>
    <row r="1720" spans="2:17">
      <c r="B1720" s="30">
        <f>資料貼入!A1720</f>
        <v>45456</v>
      </c>
      <c r="C1720" s="38">
        <f>資料貼入!A1720</f>
        <v>45456</v>
      </c>
      <c r="D1720" s="29">
        <f>資料貼入!B1720</f>
        <v>331369.57</v>
      </c>
      <c r="E1720" s="29" cm="1">
        <f t="array" ref="E1720">MovingDayDD($D$3:D1720)</f>
        <v>0</v>
      </c>
      <c r="F1720" s="29">
        <f>IF(OR(C1720&gt;總表!$B$30,C1720=0),0,IF(E1720=0,0,1+F1719))</f>
        <v>0</v>
      </c>
      <c r="G1720" s="29">
        <f t="shared" si="187"/>
        <v>0</v>
      </c>
      <c r="H1720" s="42">
        <f t="shared" si="185"/>
        <v>0</v>
      </c>
      <c r="I1720" s="43">
        <f t="shared" si="188"/>
        <v>0</v>
      </c>
      <c r="J1720" s="42">
        <f t="shared" si="189"/>
        <v>0</v>
      </c>
      <c r="K1720" s="43">
        <f t="shared" si="190"/>
        <v>0</v>
      </c>
      <c r="L1720">
        <f t="shared" si="191"/>
        <v>126</v>
      </c>
      <c r="M1720">
        <f>IF($G1720="","",COUNTIF($G$3:$G1720, $G1720))</f>
        <v>1634</v>
      </c>
      <c r="N1720">
        <f t="shared" si="186"/>
        <v>1760</v>
      </c>
      <c r="O1720"/>
      <c r="P1720"/>
      <c r="Q1720"/>
    </row>
    <row r="1721" spans="2:17">
      <c r="B1721" s="30">
        <f>資料貼入!A1721</f>
        <v>45457</v>
      </c>
      <c r="C1721" s="38">
        <f>資料貼入!A1721</f>
        <v>45457</v>
      </c>
      <c r="D1721" s="29">
        <f>資料貼入!B1721</f>
        <v>160111.81999999998</v>
      </c>
      <c r="E1721" s="29" cm="1">
        <f t="array" ref="E1721">MovingDayDD($D$3:D1721)</f>
        <v>0</v>
      </c>
      <c r="F1721" s="29">
        <f>IF(OR(C1721&gt;總表!$B$30,C1721=0),0,IF(E1721=0,0,1+F1720))</f>
        <v>0</v>
      </c>
      <c r="G1721" s="29">
        <f t="shared" si="187"/>
        <v>0</v>
      </c>
      <c r="H1721" s="42">
        <f t="shared" si="185"/>
        <v>0</v>
      </c>
      <c r="I1721" s="43">
        <f t="shared" si="188"/>
        <v>0</v>
      </c>
      <c r="J1721" s="42">
        <f t="shared" si="189"/>
        <v>0</v>
      </c>
      <c r="K1721" s="43">
        <f t="shared" si="190"/>
        <v>0</v>
      </c>
      <c r="L1721">
        <f t="shared" si="191"/>
        <v>126</v>
      </c>
      <c r="M1721">
        <f>IF($G1721="","",COUNTIF($G$3:$G1721, $G1721))</f>
        <v>1635</v>
      </c>
      <c r="N1721">
        <f t="shared" si="186"/>
        <v>1761</v>
      </c>
      <c r="O1721"/>
      <c r="P1721"/>
      <c r="Q1721"/>
    </row>
    <row r="1722" spans="2:17">
      <c r="B1722" s="30">
        <f>資料貼入!A1722</f>
        <v>45458</v>
      </c>
      <c r="C1722" s="38">
        <f>資料貼入!A1722</f>
        <v>45458</v>
      </c>
      <c r="D1722" s="29">
        <f>資料貼入!B1722</f>
        <v>0</v>
      </c>
      <c r="E1722" s="29" cm="1">
        <f t="array" ref="E1722">MovingDayDD($D$3:D1722)</f>
        <v>0</v>
      </c>
      <c r="F1722" s="29">
        <f>IF(OR(C1722&gt;總表!$B$30,C1722=0),0,IF(E1722=0,0,1+F1721))</f>
        <v>0</v>
      </c>
      <c r="G1722" s="29">
        <f t="shared" si="187"/>
        <v>0</v>
      </c>
      <c r="H1722" s="42">
        <f t="shared" si="185"/>
        <v>0</v>
      </c>
      <c r="I1722" s="43">
        <f t="shared" si="188"/>
        <v>0</v>
      </c>
      <c r="J1722" s="42">
        <f t="shared" si="189"/>
        <v>0</v>
      </c>
      <c r="K1722" s="43">
        <f t="shared" si="190"/>
        <v>0</v>
      </c>
      <c r="L1722">
        <f t="shared" si="191"/>
        <v>126</v>
      </c>
      <c r="M1722">
        <f>IF($G1722="","",COUNTIF($G$3:$G1722, $G1722))</f>
        <v>1636</v>
      </c>
      <c r="N1722">
        <f t="shared" si="186"/>
        <v>1762</v>
      </c>
      <c r="O1722"/>
      <c r="P1722"/>
      <c r="Q1722"/>
    </row>
    <row r="1723" spans="2:17">
      <c r="B1723" s="30">
        <f>資料貼入!A1723</f>
        <v>45459</v>
      </c>
      <c r="C1723" s="38">
        <f>資料貼入!A1723</f>
        <v>45459</v>
      </c>
      <c r="D1723" s="29">
        <f>資料貼入!B1723</f>
        <v>0</v>
      </c>
      <c r="E1723" s="29" cm="1">
        <f t="array" ref="E1723">MovingDayDD($D$3:D1723)</f>
        <v>0</v>
      </c>
      <c r="F1723" s="29">
        <f>IF(OR(C1723&gt;總表!$B$30,C1723=0),0,IF(E1723=0,0,1+F1722))</f>
        <v>0</v>
      </c>
      <c r="G1723" s="29">
        <f t="shared" si="187"/>
        <v>0</v>
      </c>
      <c r="H1723" s="42">
        <f t="shared" si="185"/>
        <v>0</v>
      </c>
      <c r="I1723" s="43">
        <f t="shared" si="188"/>
        <v>0</v>
      </c>
      <c r="J1723" s="42">
        <f t="shared" si="189"/>
        <v>0</v>
      </c>
      <c r="K1723" s="43">
        <f t="shared" si="190"/>
        <v>0</v>
      </c>
      <c r="L1723">
        <f t="shared" si="191"/>
        <v>126</v>
      </c>
      <c r="M1723">
        <f>IF($G1723="","",COUNTIF($G$3:$G1723, $G1723))</f>
        <v>1637</v>
      </c>
      <c r="N1723">
        <f t="shared" si="186"/>
        <v>1763</v>
      </c>
      <c r="O1723"/>
      <c r="P1723"/>
      <c r="Q1723"/>
    </row>
    <row r="1724" spans="2:17">
      <c r="B1724" s="30">
        <f>資料貼入!A1724</f>
        <v>45460</v>
      </c>
      <c r="C1724" s="38">
        <f>資料貼入!A1724</f>
        <v>45460</v>
      </c>
      <c r="D1724" s="29">
        <f>資料貼入!B1724</f>
        <v>-36544.660000000003</v>
      </c>
      <c r="E1724" s="29" cm="1">
        <f t="array" ref="E1724">MovingDayDD($D$3:D1724)</f>
        <v>-36544.660000000149</v>
      </c>
      <c r="F1724" s="29">
        <f>IF(OR(C1724&gt;總表!$B$30,C1724=0),0,IF(E1724=0,0,1+F1723))</f>
        <v>1</v>
      </c>
      <c r="G1724" s="29">
        <f t="shared" si="187"/>
        <v>1</v>
      </c>
      <c r="H1724" s="42">
        <f t="shared" si="185"/>
        <v>0</v>
      </c>
      <c r="I1724" s="43">
        <f t="shared" si="188"/>
        <v>1</v>
      </c>
      <c r="J1724" s="42">
        <f t="shared" si="189"/>
        <v>45460</v>
      </c>
      <c r="K1724" s="43">
        <f t="shared" si="190"/>
        <v>1</v>
      </c>
      <c r="L1724">
        <f t="shared" si="191"/>
        <v>103</v>
      </c>
      <c r="M1724">
        <f>IF($G1724="","",COUNTIF($G$3:$G1724, $G1724))</f>
        <v>16</v>
      </c>
      <c r="N1724">
        <f t="shared" si="186"/>
        <v>119</v>
      </c>
      <c r="O1724"/>
      <c r="P1724"/>
      <c r="Q1724"/>
    </row>
    <row r="1725" spans="2:17">
      <c r="B1725" s="30">
        <f>資料貼入!A1725</f>
        <v>45461</v>
      </c>
      <c r="C1725" s="38">
        <f>資料貼入!A1725</f>
        <v>45461</v>
      </c>
      <c r="D1725" s="29">
        <f>資料貼入!B1725</f>
        <v>308943.36999999994</v>
      </c>
      <c r="E1725" s="29" cm="1">
        <f t="array" ref="E1725">MovingDayDD($D$3:D1725)</f>
        <v>0</v>
      </c>
      <c r="F1725" s="29">
        <f>IF(OR(C1725&gt;總表!$B$30,C1725=0),0,IF(E1725=0,0,1+F1724))</f>
        <v>0</v>
      </c>
      <c r="G1725" s="29">
        <f t="shared" si="187"/>
        <v>0</v>
      </c>
      <c r="H1725" s="42">
        <f t="shared" si="185"/>
        <v>0</v>
      </c>
      <c r="I1725" s="43">
        <f t="shared" si="188"/>
        <v>0</v>
      </c>
      <c r="J1725" s="42">
        <f t="shared" si="189"/>
        <v>0</v>
      </c>
      <c r="K1725" s="43">
        <f t="shared" si="190"/>
        <v>0</v>
      </c>
      <c r="L1725">
        <f t="shared" si="191"/>
        <v>126</v>
      </c>
      <c r="M1725">
        <f>IF($G1725="","",COUNTIF($G$3:$G1725, $G1725))</f>
        <v>1638</v>
      </c>
      <c r="N1725">
        <f t="shared" si="186"/>
        <v>1764</v>
      </c>
      <c r="O1725"/>
      <c r="P1725"/>
      <c r="Q1725"/>
    </row>
    <row r="1726" spans="2:17">
      <c r="B1726" s="30">
        <f>資料貼入!A1726</f>
        <v>45462</v>
      </c>
      <c r="C1726" s="38">
        <f>資料貼入!A1726</f>
        <v>45462</v>
      </c>
      <c r="D1726" s="29">
        <f>資料貼入!B1726</f>
        <v>540771.59</v>
      </c>
      <c r="E1726" s="29" cm="1">
        <f t="array" ref="E1726">MovingDayDD($D$3:D1726)</f>
        <v>0</v>
      </c>
      <c r="F1726" s="29">
        <f>IF(OR(C1726&gt;總表!$B$30,C1726=0),0,IF(E1726=0,0,1+F1725))</f>
        <v>0</v>
      </c>
      <c r="G1726" s="29">
        <f t="shared" si="187"/>
        <v>0</v>
      </c>
      <c r="H1726" s="42">
        <f t="shared" si="185"/>
        <v>0</v>
      </c>
      <c r="I1726" s="43">
        <f t="shared" si="188"/>
        <v>0</v>
      </c>
      <c r="J1726" s="42">
        <f t="shared" si="189"/>
        <v>0</v>
      </c>
      <c r="K1726" s="43">
        <f t="shared" si="190"/>
        <v>0</v>
      </c>
      <c r="L1726">
        <f t="shared" si="191"/>
        <v>126</v>
      </c>
      <c r="M1726">
        <f>IF($G1726="","",COUNTIF($G$3:$G1726, $G1726))</f>
        <v>1639</v>
      </c>
      <c r="N1726">
        <f t="shared" si="186"/>
        <v>1765</v>
      </c>
      <c r="O1726"/>
      <c r="P1726"/>
      <c r="Q1726"/>
    </row>
    <row r="1727" spans="2:17">
      <c r="B1727" s="30">
        <f>資料貼入!A1727</f>
        <v>45463</v>
      </c>
      <c r="C1727" s="38">
        <f>資料貼入!A1727</f>
        <v>45463</v>
      </c>
      <c r="D1727" s="29">
        <f>資料貼入!B1727</f>
        <v>38203.26</v>
      </c>
      <c r="E1727" s="29" cm="1">
        <f t="array" ref="E1727">MovingDayDD($D$3:D1727)</f>
        <v>0</v>
      </c>
      <c r="F1727" s="29">
        <f>IF(OR(C1727&gt;總表!$B$30,C1727=0),0,IF(E1727=0,0,1+F1726))</f>
        <v>0</v>
      </c>
      <c r="G1727" s="29">
        <f t="shared" si="187"/>
        <v>0</v>
      </c>
      <c r="H1727" s="42">
        <f t="shared" si="185"/>
        <v>0</v>
      </c>
      <c r="I1727" s="43">
        <f t="shared" si="188"/>
        <v>0</v>
      </c>
      <c r="J1727" s="42">
        <f t="shared" si="189"/>
        <v>0</v>
      </c>
      <c r="K1727" s="43">
        <f t="shared" si="190"/>
        <v>0</v>
      </c>
      <c r="L1727">
        <f t="shared" si="191"/>
        <v>126</v>
      </c>
      <c r="M1727">
        <f>IF($G1727="","",COUNTIF($G$3:$G1727, $G1727))</f>
        <v>1640</v>
      </c>
      <c r="N1727">
        <f t="shared" si="186"/>
        <v>1766</v>
      </c>
      <c r="O1727"/>
      <c r="P1727"/>
      <c r="Q1727"/>
    </row>
    <row r="1728" spans="2:17">
      <c r="B1728" s="30">
        <f>資料貼入!A1728</f>
        <v>45464</v>
      </c>
      <c r="C1728" s="38">
        <f>資料貼入!A1728</f>
        <v>45464</v>
      </c>
      <c r="D1728" s="29">
        <f>資料貼入!B1728</f>
        <v>-162549.14000000001</v>
      </c>
      <c r="E1728" s="29" cm="1">
        <f t="array" ref="E1728">MovingDayDD($D$3:D1728)</f>
        <v>-162549.1400000006</v>
      </c>
      <c r="F1728" s="29">
        <f>IF(OR(C1728&gt;總表!$B$30,C1728=0),0,IF(E1728=0,0,1+F1727))</f>
        <v>1</v>
      </c>
      <c r="G1728" s="29">
        <f t="shared" si="187"/>
        <v>0</v>
      </c>
      <c r="H1728" s="42">
        <f t="shared" si="185"/>
        <v>0</v>
      </c>
      <c r="I1728" s="43">
        <f t="shared" si="188"/>
        <v>0</v>
      </c>
      <c r="J1728" s="42">
        <f t="shared" si="189"/>
        <v>45464</v>
      </c>
      <c r="K1728" s="43">
        <f t="shared" si="190"/>
        <v>0</v>
      </c>
      <c r="L1728">
        <f t="shared" si="191"/>
        <v>126</v>
      </c>
      <c r="M1728">
        <f>IF($G1728="","",COUNTIF($G$3:$G1728, $G1728))</f>
        <v>1641</v>
      </c>
      <c r="N1728">
        <f t="shared" si="186"/>
        <v>1767</v>
      </c>
      <c r="O1728"/>
      <c r="P1728"/>
      <c r="Q1728"/>
    </row>
    <row r="1729" spans="2:17">
      <c r="B1729" s="30">
        <f>資料貼入!A1729</f>
        <v>45465</v>
      </c>
      <c r="C1729" s="38">
        <f>資料貼入!A1729</f>
        <v>45465</v>
      </c>
      <c r="D1729" s="29">
        <f>資料貼入!B1729</f>
        <v>0</v>
      </c>
      <c r="E1729" s="29" cm="1">
        <f t="array" ref="E1729">MovingDayDD($D$3:D1729)</f>
        <v>-162549.1400000006</v>
      </c>
      <c r="F1729" s="29">
        <f>IF(OR(C1729&gt;總表!$B$30,C1729=0),0,IF(E1729=0,0,1+F1728))</f>
        <v>2</v>
      </c>
      <c r="G1729" s="29">
        <f t="shared" si="187"/>
        <v>0</v>
      </c>
      <c r="H1729" s="42">
        <f t="shared" si="185"/>
        <v>0</v>
      </c>
      <c r="I1729" s="43">
        <f t="shared" si="188"/>
        <v>0</v>
      </c>
      <c r="J1729" s="42">
        <f t="shared" si="189"/>
        <v>45465</v>
      </c>
      <c r="K1729" s="43">
        <f t="shared" si="190"/>
        <v>0</v>
      </c>
      <c r="L1729">
        <f t="shared" si="191"/>
        <v>126</v>
      </c>
      <c r="M1729">
        <f>IF($G1729="","",COUNTIF($G$3:$G1729, $G1729))</f>
        <v>1642</v>
      </c>
      <c r="N1729">
        <f t="shared" si="186"/>
        <v>1768</v>
      </c>
      <c r="O1729"/>
      <c r="P1729"/>
      <c r="Q1729"/>
    </row>
    <row r="1730" spans="2:17">
      <c r="B1730" s="30">
        <f>資料貼入!A1730</f>
        <v>45466</v>
      </c>
      <c r="C1730" s="38">
        <f>資料貼入!A1730</f>
        <v>45466</v>
      </c>
      <c r="D1730" s="29">
        <f>資料貼入!B1730</f>
        <v>0</v>
      </c>
      <c r="E1730" s="29" cm="1">
        <f t="array" ref="E1730">MovingDayDD($D$3:D1730)</f>
        <v>-162549.1400000006</v>
      </c>
      <c r="F1730" s="29">
        <f>IF(OR(C1730&gt;總表!$B$30,C1730=0),0,IF(E1730=0,0,1+F1729))</f>
        <v>3</v>
      </c>
      <c r="G1730" s="29">
        <f t="shared" si="187"/>
        <v>0</v>
      </c>
      <c r="H1730" s="42">
        <f t="shared" si="185"/>
        <v>0</v>
      </c>
      <c r="I1730" s="43">
        <f t="shared" si="188"/>
        <v>0</v>
      </c>
      <c r="J1730" s="42">
        <f t="shared" si="189"/>
        <v>45466</v>
      </c>
      <c r="K1730" s="43">
        <f t="shared" si="190"/>
        <v>0</v>
      </c>
      <c r="L1730">
        <f t="shared" si="191"/>
        <v>126</v>
      </c>
      <c r="M1730">
        <f>IF($G1730="","",COUNTIF($G$3:$G1730, $G1730))</f>
        <v>1643</v>
      </c>
      <c r="N1730">
        <f t="shared" si="186"/>
        <v>1769</v>
      </c>
      <c r="O1730"/>
      <c r="P1730"/>
      <c r="Q1730"/>
    </row>
    <row r="1731" spans="2:17">
      <c r="B1731" s="30">
        <f>資料貼入!A1731</f>
        <v>45467</v>
      </c>
      <c r="C1731" s="38">
        <f>資料貼入!A1731</f>
        <v>45467</v>
      </c>
      <c r="D1731" s="29">
        <f>資料貼入!B1731</f>
        <v>52814.579999999994</v>
      </c>
      <c r="E1731" s="29" cm="1">
        <f t="array" ref="E1731">MovingDayDD($D$3:D1731)</f>
        <v>-109734.56000000052</v>
      </c>
      <c r="F1731" s="29">
        <f>IF(OR(C1731&gt;總表!$B$30,C1731=0),0,IF(E1731=0,0,1+F1730))</f>
        <v>4</v>
      </c>
      <c r="G1731" s="29">
        <f t="shared" si="187"/>
        <v>0</v>
      </c>
      <c r="H1731" s="42">
        <f t="shared" ref="H1731:H1794" si="192">IF(G1731&gt;$V$1,B1731,0)</f>
        <v>0</v>
      </c>
      <c r="I1731" s="43">
        <f t="shared" si="188"/>
        <v>0</v>
      </c>
      <c r="J1731" s="42">
        <f t="shared" si="189"/>
        <v>45467</v>
      </c>
      <c r="K1731" s="43">
        <f t="shared" si="190"/>
        <v>0</v>
      </c>
      <c r="L1731">
        <f t="shared" si="191"/>
        <v>126</v>
      </c>
      <c r="M1731">
        <f>IF($G1731="","",COUNTIF($G$3:$G1731, $G1731))</f>
        <v>1644</v>
      </c>
      <c r="N1731">
        <f t="shared" ref="N1731:N1794" si="193">IF($G1731="","",L1731+M1731)</f>
        <v>1770</v>
      </c>
      <c r="O1731"/>
      <c r="P1731"/>
      <c r="Q1731"/>
    </row>
    <row r="1732" spans="2:17">
      <c r="B1732" s="30">
        <f>資料貼入!A1732</f>
        <v>45468</v>
      </c>
      <c r="C1732" s="38">
        <f>資料貼入!A1732</f>
        <v>45468</v>
      </c>
      <c r="D1732" s="29">
        <f>資料貼入!B1732</f>
        <v>39191.159999999996</v>
      </c>
      <c r="E1732" s="29" cm="1">
        <f t="array" ref="E1732">MovingDayDD($D$3:D1732)</f>
        <v>-70543.400000000373</v>
      </c>
      <c r="F1732" s="29">
        <f>IF(OR(C1732&gt;總表!$B$30,C1732=0),0,IF(E1732=0,0,1+F1731))</f>
        <v>5</v>
      </c>
      <c r="G1732" s="29">
        <f t="shared" ref="G1732:G1795" si="194">IF(F1733=0,F1732,0)</f>
        <v>0</v>
      </c>
      <c r="H1732" s="42">
        <f t="shared" si="192"/>
        <v>0</v>
      </c>
      <c r="I1732" s="43">
        <f t="shared" ref="I1732:I1795" si="195">G1732</f>
        <v>0</v>
      </c>
      <c r="J1732" s="42">
        <f t="shared" ref="J1732:J1795" si="196">IF(F1732=0,0,B1732)</f>
        <v>45468</v>
      </c>
      <c r="K1732" s="43">
        <f t="shared" ref="K1732:K1795" si="197">G1732</f>
        <v>0</v>
      </c>
      <c r="L1732">
        <f t="shared" ref="L1732:L1795" si="198">IF($G1732="","",COUNTIF($G$3:$G$4053, "&gt;" &amp; $G1732))</f>
        <v>126</v>
      </c>
      <c r="M1732">
        <f>IF($G1732="","",COUNTIF($G$3:$G1732, $G1732))</f>
        <v>1645</v>
      </c>
      <c r="N1732">
        <f t="shared" si="193"/>
        <v>1771</v>
      </c>
      <c r="O1732"/>
      <c r="P1732"/>
      <c r="Q1732"/>
    </row>
    <row r="1733" spans="2:17">
      <c r="B1733" s="30">
        <f>資料貼入!A1733</f>
        <v>45469</v>
      </c>
      <c r="C1733" s="38">
        <f>資料貼入!A1733</f>
        <v>45469</v>
      </c>
      <c r="D1733" s="29">
        <f>資料貼入!B1733</f>
        <v>-79548.180000000008</v>
      </c>
      <c r="E1733" s="29" cm="1">
        <f t="array" ref="E1733">MovingDayDD($D$3:D1733)</f>
        <v>-150091.58000000007</v>
      </c>
      <c r="F1733" s="29">
        <f>IF(OR(C1733&gt;總表!$B$30,C1733=0),0,IF(E1733=0,0,1+F1732))</f>
        <v>6</v>
      </c>
      <c r="G1733" s="29">
        <f t="shared" si="194"/>
        <v>0</v>
      </c>
      <c r="H1733" s="42">
        <f t="shared" si="192"/>
        <v>0</v>
      </c>
      <c r="I1733" s="43">
        <f t="shared" si="195"/>
        <v>0</v>
      </c>
      <c r="J1733" s="42">
        <f t="shared" si="196"/>
        <v>45469</v>
      </c>
      <c r="K1733" s="43">
        <f t="shared" si="197"/>
        <v>0</v>
      </c>
      <c r="L1733">
        <f t="shared" si="198"/>
        <v>126</v>
      </c>
      <c r="M1733">
        <f>IF($G1733="","",COUNTIF($G$3:$G1733, $G1733))</f>
        <v>1646</v>
      </c>
      <c r="N1733">
        <f t="shared" si="193"/>
        <v>1772</v>
      </c>
      <c r="O1733"/>
      <c r="P1733"/>
      <c r="Q1733"/>
    </row>
    <row r="1734" spans="2:17">
      <c r="B1734" s="30">
        <f>資料貼入!A1734</f>
        <v>45470</v>
      </c>
      <c r="C1734" s="38">
        <f>資料貼入!A1734</f>
        <v>45470</v>
      </c>
      <c r="D1734" s="29">
        <f>資料貼入!B1734</f>
        <v>-104931.88</v>
      </c>
      <c r="E1734" s="29" cm="1">
        <f t="array" ref="E1734">MovingDayDD($D$3:D1734)</f>
        <v>-255023.46000000089</v>
      </c>
      <c r="F1734" s="29">
        <f>IF(OR(C1734&gt;總表!$B$30,C1734=0),0,IF(E1734=0,0,1+F1733))</f>
        <v>7</v>
      </c>
      <c r="G1734" s="29">
        <f t="shared" si="194"/>
        <v>0</v>
      </c>
      <c r="H1734" s="42">
        <f t="shared" si="192"/>
        <v>0</v>
      </c>
      <c r="I1734" s="43">
        <f t="shared" si="195"/>
        <v>0</v>
      </c>
      <c r="J1734" s="42">
        <f t="shared" si="196"/>
        <v>45470</v>
      </c>
      <c r="K1734" s="43">
        <f t="shared" si="197"/>
        <v>0</v>
      </c>
      <c r="L1734">
        <f t="shared" si="198"/>
        <v>126</v>
      </c>
      <c r="M1734">
        <f>IF($G1734="","",COUNTIF($G$3:$G1734, $G1734))</f>
        <v>1647</v>
      </c>
      <c r="N1734">
        <f t="shared" si="193"/>
        <v>1773</v>
      </c>
      <c r="O1734"/>
      <c r="P1734"/>
      <c r="Q1734"/>
    </row>
    <row r="1735" spans="2:17">
      <c r="B1735" s="30">
        <f>資料貼入!A1735</f>
        <v>45471</v>
      </c>
      <c r="C1735" s="38">
        <f>資料貼入!A1735</f>
        <v>45471</v>
      </c>
      <c r="D1735" s="29">
        <f>資料貼入!B1735</f>
        <v>-110407.57999999999</v>
      </c>
      <c r="E1735" s="29" cm="1">
        <f t="array" ref="E1735">MovingDayDD($D$3:D1735)</f>
        <v>-365431.04000000097</v>
      </c>
      <c r="F1735" s="29">
        <f>IF(OR(C1735&gt;總表!$B$30,C1735=0),0,IF(E1735=0,0,1+F1734))</f>
        <v>8</v>
      </c>
      <c r="G1735" s="29">
        <f t="shared" si="194"/>
        <v>0</v>
      </c>
      <c r="H1735" s="42">
        <f t="shared" si="192"/>
        <v>0</v>
      </c>
      <c r="I1735" s="43">
        <f t="shared" si="195"/>
        <v>0</v>
      </c>
      <c r="J1735" s="42">
        <f t="shared" si="196"/>
        <v>45471</v>
      </c>
      <c r="K1735" s="43">
        <f t="shared" si="197"/>
        <v>0</v>
      </c>
      <c r="L1735">
        <f t="shared" si="198"/>
        <v>126</v>
      </c>
      <c r="M1735">
        <f>IF($G1735="","",COUNTIF($G$3:$G1735, $G1735))</f>
        <v>1648</v>
      </c>
      <c r="N1735">
        <f t="shared" si="193"/>
        <v>1774</v>
      </c>
      <c r="O1735"/>
      <c r="P1735"/>
      <c r="Q1735"/>
    </row>
    <row r="1736" spans="2:17">
      <c r="B1736" s="30">
        <f>資料貼入!A1736</f>
        <v>45472</v>
      </c>
      <c r="C1736" s="38">
        <f>資料貼入!A1736</f>
        <v>45472</v>
      </c>
      <c r="D1736" s="29">
        <f>資料貼入!B1736</f>
        <v>0</v>
      </c>
      <c r="E1736" s="29" cm="1">
        <f t="array" ref="E1736">MovingDayDD($D$3:D1736)</f>
        <v>-365431.04000000097</v>
      </c>
      <c r="F1736" s="29">
        <f>IF(OR(C1736&gt;總表!$B$30,C1736=0),0,IF(E1736=0,0,1+F1735))</f>
        <v>9</v>
      </c>
      <c r="G1736" s="29">
        <f t="shared" si="194"/>
        <v>0</v>
      </c>
      <c r="H1736" s="42">
        <f t="shared" si="192"/>
        <v>0</v>
      </c>
      <c r="I1736" s="43">
        <f t="shared" si="195"/>
        <v>0</v>
      </c>
      <c r="J1736" s="42">
        <f t="shared" si="196"/>
        <v>45472</v>
      </c>
      <c r="K1736" s="43">
        <f t="shared" si="197"/>
        <v>0</v>
      </c>
      <c r="L1736">
        <f t="shared" si="198"/>
        <v>126</v>
      </c>
      <c r="M1736">
        <f>IF($G1736="","",COUNTIF($G$3:$G1736, $G1736))</f>
        <v>1649</v>
      </c>
      <c r="N1736">
        <f t="shared" si="193"/>
        <v>1775</v>
      </c>
      <c r="O1736"/>
      <c r="P1736"/>
      <c r="Q1736"/>
    </row>
    <row r="1737" spans="2:17">
      <c r="B1737" s="30">
        <f>資料貼入!A1737</f>
        <v>45473</v>
      </c>
      <c r="C1737" s="38">
        <f>資料貼入!A1737</f>
        <v>45473</v>
      </c>
      <c r="D1737" s="29">
        <f>資料貼入!B1737</f>
        <v>0</v>
      </c>
      <c r="E1737" s="29" cm="1">
        <f t="array" ref="E1737">MovingDayDD($D$3:D1737)</f>
        <v>-365431.04000000097</v>
      </c>
      <c r="F1737" s="29">
        <f>IF(OR(C1737&gt;總表!$B$30,C1737=0),0,IF(E1737=0,0,1+F1736))</f>
        <v>10</v>
      </c>
      <c r="G1737" s="29">
        <f t="shared" si="194"/>
        <v>0</v>
      </c>
      <c r="H1737" s="42">
        <f t="shared" si="192"/>
        <v>0</v>
      </c>
      <c r="I1737" s="43">
        <f t="shared" si="195"/>
        <v>0</v>
      </c>
      <c r="J1737" s="42">
        <f t="shared" si="196"/>
        <v>45473</v>
      </c>
      <c r="K1737" s="43">
        <f t="shared" si="197"/>
        <v>0</v>
      </c>
      <c r="L1737">
        <f t="shared" si="198"/>
        <v>126</v>
      </c>
      <c r="M1737">
        <f>IF($G1737="","",COUNTIF($G$3:$G1737, $G1737))</f>
        <v>1650</v>
      </c>
      <c r="N1737">
        <f t="shared" si="193"/>
        <v>1776</v>
      </c>
      <c r="O1737"/>
      <c r="P1737"/>
      <c r="Q1737"/>
    </row>
    <row r="1738" spans="2:17">
      <c r="B1738" s="30">
        <f>資料貼入!A1738</f>
        <v>45474</v>
      </c>
      <c r="C1738" s="38">
        <f>資料貼入!A1738</f>
        <v>45474</v>
      </c>
      <c r="D1738" s="29">
        <f>資料貼入!B1738</f>
        <v>-14779.67</v>
      </c>
      <c r="E1738" s="29" cm="1">
        <f t="array" ref="E1738">MovingDayDD($D$3:D1738)</f>
        <v>-380210.71000000089</v>
      </c>
      <c r="F1738" s="29">
        <f>IF(OR(C1738&gt;總表!$B$30,C1738=0),0,IF(E1738=0,0,1+F1737))</f>
        <v>11</v>
      </c>
      <c r="G1738" s="29">
        <f t="shared" si="194"/>
        <v>0</v>
      </c>
      <c r="H1738" s="42">
        <f t="shared" si="192"/>
        <v>0</v>
      </c>
      <c r="I1738" s="43">
        <f t="shared" si="195"/>
        <v>0</v>
      </c>
      <c r="J1738" s="42">
        <f t="shared" si="196"/>
        <v>45474</v>
      </c>
      <c r="K1738" s="43">
        <f t="shared" si="197"/>
        <v>0</v>
      </c>
      <c r="L1738">
        <f t="shared" si="198"/>
        <v>126</v>
      </c>
      <c r="M1738">
        <f>IF($G1738="","",COUNTIF($G$3:$G1738, $G1738))</f>
        <v>1651</v>
      </c>
      <c r="N1738">
        <f t="shared" si="193"/>
        <v>1777</v>
      </c>
      <c r="O1738"/>
      <c r="P1738"/>
      <c r="Q1738"/>
    </row>
    <row r="1739" spans="2:17">
      <c r="B1739" s="30">
        <f>資料貼入!A1739</f>
        <v>45475</v>
      </c>
      <c r="C1739" s="38">
        <f>資料貼入!A1739</f>
        <v>45475</v>
      </c>
      <c r="D1739" s="29">
        <f>資料貼入!B1739</f>
        <v>-143705.28999999998</v>
      </c>
      <c r="E1739" s="29" cm="1">
        <f t="array" ref="E1739">MovingDayDD($D$3:D1739)</f>
        <v>-523916</v>
      </c>
      <c r="F1739" s="29">
        <f>IF(OR(C1739&gt;總表!$B$30,C1739=0),0,IF(E1739=0,0,1+F1738))</f>
        <v>12</v>
      </c>
      <c r="G1739" s="29">
        <f t="shared" si="194"/>
        <v>0</v>
      </c>
      <c r="H1739" s="42">
        <f t="shared" si="192"/>
        <v>0</v>
      </c>
      <c r="I1739" s="43">
        <f t="shared" si="195"/>
        <v>0</v>
      </c>
      <c r="J1739" s="42">
        <f t="shared" si="196"/>
        <v>45475</v>
      </c>
      <c r="K1739" s="43">
        <f t="shared" si="197"/>
        <v>0</v>
      </c>
      <c r="L1739">
        <f t="shared" si="198"/>
        <v>126</v>
      </c>
      <c r="M1739">
        <f>IF($G1739="","",COUNTIF($G$3:$G1739, $G1739))</f>
        <v>1652</v>
      </c>
      <c r="N1739">
        <f t="shared" si="193"/>
        <v>1778</v>
      </c>
      <c r="O1739"/>
      <c r="P1739"/>
      <c r="Q1739"/>
    </row>
    <row r="1740" spans="2:17">
      <c r="B1740" s="30">
        <f>資料貼入!A1740</f>
        <v>45476</v>
      </c>
      <c r="C1740" s="38">
        <f>資料貼入!A1740</f>
        <v>45476</v>
      </c>
      <c r="D1740" s="29">
        <f>資料貼入!B1740</f>
        <v>107905.76000000001</v>
      </c>
      <c r="E1740" s="29" cm="1">
        <f t="array" ref="E1740">MovingDayDD($D$3:D1740)</f>
        <v>-416010.24000000022</v>
      </c>
      <c r="F1740" s="29">
        <f>IF(OR(C1740&gt;總表!$B$30,C1740=0),0,IF(E1740=0,0,1+F1739))</f>
        <v>13</v>
      </c>
      <c r="G1740" s="29">
        <f t="shared" si="194"/>
        <v>13</v>
      </c>
      <c r="H1740" s="42">
        <f t="shared" si="192"/>
        <v>0</v>
      </c>
      <c r="I1740" s="43">
        <f t="shared" si="195"/>
        <v>13</v>
      </c>
      <c r="J1740" s="42">
        <f t="shared" si="196"/>
        <v>45476</v>
      </c>
      <c r="K1740" s="43">
        <f t="shared" si="197"/>
        <v>13</v>
      </c>
      <c r="L1740">
        <f t="shared" si="198"/>
        <v>38</v>
      </c>
      <c r="M1740">
        <f>IF($G1740="","",COUNTIF($G$3:$G1740, $G1740))</f>
        <v>3</v>
      </c>
      <c r="N1740">
        <f t="shared" si="193"/>
        <v>41</v>
      </c>
      <c r="O1740"/>
      <c r="P1740"/>
      <c r="Q1740"/>
    </row>
    <row r="1741" spans="2:17">
      <c r="B1741" s="30">
        <f>資料貼入!A1741</f>
        <v>45477</v>
      </c>
      <c r="C1741" s="38">
        <f>資料貼入!A1741</f>
        <v>45477</v>
      </c>
      <c r="D1741" s="29">
        <f>資料貼入!B1741</f>
        <v>454947.80000000005</v>
      </c>
      <c r="E1741" s="29" cm="1">
        <f t="array" ref="E1741">MovingDayDD($D$3:D1741)</f>
        <v>0</v>
      </c>
      <c r="F1741" s="29">
        <f>IF(OR(C1741&gt;總表!$B$30,C1741=0),0,IF(E1741=0,0,1+F1740))</f>
        <v>0</v>
      </c>
      <c r="G1741" s="29">
        <f t="shared" si="194"/>
        <v>0</v>
      </c>
      <c r="H1741" s="42">
        <f t="shared" si="192"/>
        <v>0</v>
      </c>
      <c r="I1741" s="43">
        <f t="shared" si="195"/>
        <v>0</v>
      </c>
      <c r="J1741" s="42">
        <f t="shared" si="196"/>
        <v>0</v>
      </c>
      <c r="K1741" s="43">
        <f t="shared" si="197"/>
        <v>0</v>
      </c>
      <c r="L1741">
        <f t="shared" si="198"/>
        <v>126</v>
      </c>
      <c r="M1741">
        <f>IF($G1741="","",COUNTIF($G$3:$G1741, $G1741))</f>
        <v>1653</v>
      </c>
      <c r="N1741">
        <f t="shared" si="193"/>
        <v>1779</v>
      </c>
      <c r="O1741"/>
      <c r="P1741"/>
      <c r="Q1741"/>
    </row>
    <row r="1742" spans="2:17">
      <c r="B1742" s="30">
        <f>資料貼入!A1742</f>
        <v>45478</v>
      </c>
      <c r="C1742" s="38">
        <f>資料貼入!A1742</f>
        <v>45478</v>
      </c>
      <c r="D1742" s="29">
        <f>資料貼入!B1742</f>
        <v>-62833.440000000002</v>
      </c>
      <c r="E1742" s="29" cm="1">
        <f t="array" ref="E1742">MovingDayDD($D$3:D1742)</f>
        <v>-62833.439999999478</v>
      </c>
      <c r="F1742" s="29">
        <f>IF(OR(C1742&gt;總表!$B$30,C1742=0),0,IF(E1742=0,0,1+F1741))</f>
        <v>1</v>
      </c>
      <c r="G1742" s="29">
        <f t="shared" si="194"/>
        <v>0</v>
      </c>
      <c r="H1742" s="42">
        <f t="shared" si="192"/>
        <v>0</v>
      </c>
      <c r="I1742" s="43">
        <f t="shared" si="195"/>
        <v>0</v>
      </c>
      <c r="J1742" s="42">
        <f t="shared" si="196"/>
        <v>45478</v>
      </c>
      <c r="K1742" s="43">
        <f t="shared" si="197"/>
        <v>0</v>
      </c>
      <c r="L1742">
        <f t="shared" si="198"/>
        <v>126</v>
      </c>
      <c r="M1742">
        <f>IF($G1742="","",COUNTIF($G$3:$G1742, $G1742))</f>
        <v>1654</v>
      </c>
      <c r="N1742">
        <f t="shared" si="193"/>
        <v>1780</v>
      </c>
      <c r="O1742"/>
      <c r="P1742"/>
      <c r="Q1742"/>
    </row>
    <row r="1743" spans="2:17">
      <c r="B1743" s="30">
        <f>資料貼入!A1743</f>
        <v>45479</v>
      </c>
      <c r="C1743" s="38">
        <f>資料貼入!A1743</f>
        <v>45479</v>
      </c>
      <c r="D1743" s="29">
        <f>資料貼入!B1743</f>
        <v>0</v>
      </c>
      <c r="E1743" s="29" cm="1">
        <f t="array" ref="E1743">MovingDayDD($D$3:D1743)</f>
        <v>-62833.439999999478</v>
      </c>
      <c r="F1743" s="29">
        <f>IF(OR(C1743&gt;總表!$B$30,C1743=0),0,IF(E1743=0,0,1+F1742))</f>
        <v>2</v>
      </c>
      <c r="G1743" s="29">
        <f t="shared" si="194"/>
        <v>0</v>
      </c>
      <c r="H1743" s="42">
        <f t="shared" si="192"/>
        <v>0</v>
      </c>
      <c r="I1743" s="43">
        <f t="shared" si="195"/>
        <v>0</v>
      </c>
      <c r="J1743" s="42">
        <f t="shared" si="196"/>
        <v>45479</v>
      </c>
      <c r="K1743" s="43">
        <f t="shared" si="197"/>
        <v>0</v>
      </c>
      <c r="L1743">
        <f t="shared" si="198"/>
        <v>126</v>
      </c>
      <c r="M1743">
        <f>IF($G1743="","",COUNTIF($G$3:$G1743, $G1743))</f>
        <v>1655</v>
      </c>
      <c r="N1743">
        <f t="shared" si="193"/>
        <v>1781</v>
      </c>
      <c r="O1743"/>
      <c r="P1743"/>
      <c r="Q1743"/>
    </row>
    <row r="1744" spans="2:17">
      <c r="B1744" s="30">
        <f>資料貼入!A1744</f>
        <v>45480</v>
      </c>
      <c r="C1744" s="38">
        <f>資料貼入!A1744</f>
        <v>45480</v>
      </c>
      <c r="D1744" s="29">
        <f>資料貼入!B1744</f>
        <v>0</v>
      </c>
      <c r="E1744" s="29" cm="1">
        <f t="array" ref="E1744">MovingDayDD($D$3:D1744)</f>
        <v>-62833.439999999478</v>
      </c>
      <c r="F1744" s="29">
        <f>IF(OR(C1744&gt;總表!$B$30,C1744=0),0,IF(E1744=0,0,1+F1743))</f>
        <v>3</v>
      </c>
      <c r="G1744" s="29">
        <f t="shared" si="194"/>
        <v>3</v>
      </c>
      <c r="H1744" s="42">
        <f t="shared" si="192"/>
        <v>0</v>
      </c>
      <c r="I1744" s="43">
        <f t="shared" si="195"/>
        <v>3</v>
      </c>
      <c r="J1744" s="42">
        <f t="shared" si="196"/>
        <v>45480</v>
      </c>
      <c r="K1744" s="43">
        <f t="shared" si="197"/>
        <v>3</v>
      </c>
      <c r="L1744">
        <f t="shared" si="198"/>
        <v>84</v>
      </c>
      <c r="M1744">
        <f>IF($G1744="","",COUNTIF($G$3:$G1744, $G1744))</f>
        <v>3</v>
      </c>
      <c r="N1744">
        <f t="shared" si="193"/>
        <v>87</v>
      </c>
      <c r="O1744"/>
      <c r="P1744"/>
      <c r="Q1744"/>
    </row>
    <row r="1745" spans="2:17">
      <c r="B1745" s="30">
        <f>資料貼入!A1745</f>
        <v>45481</v>
      </c>
      <c r="C1745" s="38">
        <f>資料貼入!A1745</f>
        <v>45481</v>
      </c>
      <c r="D1745" s="29">
        <f>資料貼入!B1745</f>
        <v>162635.99000000002</v>
      </c>
      <c r="E1745" s="29" cm="1">
        <f t="array" ref="E1745">MovingDayDD($D$3:D1745)</f>
        <v>0</v>
      </c>
      <c r="F1745" s="29">
        <f>IF(OR(C1745&gt;總表!$B$30,C1745=0),0,IF(E1745=0,0,1+F1744))</f>
        <v>0</v>
      </c>
      <c r="G1745" s="29">
        <f t="shared" si="194"/>
        <v>0</v>
      </c>
      <c r="H1745" s="42">
        <f t="shared" si="192"/>
        <v>0</v>
      </c>
      <c r="I1745" s="43">
        <f t="shared" si="195"/>
        <v>0</v>
      </c>
      <c r="J1745" s="42">
        <f t="shared" si="196"/>
        <v>0</v>
      </c>
      <c r="K1745" s="43">
        <f t="shared" si="197"/>
        <v>0</v>
      </c>
      <c r="L1745">
        <f t="shared" si="198"/>
        <v>126</v>
      </c>
      <c r="M1745">
        <f>IF($G1745="","",COUNTIF($G$3:$G1745, $G1745))</f>
        <v>1656</v>
      </c>
      <c r="N1745">
        <f t="shared" si="193"/>
        <v>1782</v>
      </c>
      <c r="O1745"/>
      <c r="P1745"/>
      <c r="Q1745"/>
    </row>
    <row r="1746" spans="2:17">
      <c r="B1746" s="30">
        <f>資料貼入!A1746</f>
        <v>45482</v>
      </c>
      <c r="C1746" s="38">
        <f>資料貼入!A1746</f>
        <v>45482</v>
      </c>
      <c r="D1746" s="29">
        <f>資料貼入!B1746</f>
        <v>-9537.1400000000012</v>
      </c>
      <c r="E1746" s="29" cm="1">
        <f t="array" ref="E1746">MovingDayDD($D$3:D1746)</f>
        <v>-9537.140000000596</v>
      </c>
      <c r="F1746" s="29">
        <f>IF(OR(C1746&gt;總表!$B$30,C1746=0),0,IF(E1746=0,0,1+F1745))</f>
        <v>1</v>
      </c>
      <c r="G1746" s="29">
        <f t="shared" si="194"/>
        <v>1</v>
      </c>
      <c r="H1746" s="42">
        <f t="shared" si="192"/>
        <v>0</v>
      </c>
      <c r="I1746" s="43">
        <f t="shared" si="195"/>
        <v>1</v>
      </c>
      <c r="J1746" s="42">
        <f t="shared" si="196"/>
        <v>45482</v>
      </c>
      <c r="K1746" s="43">
        <f t="shared" si="197"/>
        <v>1</v>
      </c>
      <c r="L1746">
        <f t="shared" si="198"/>
        <v>103</v>
      </c>
      <c r="M1746">
        <f>IF($G1746="","",COUNTIF($G$3:$G1746, $G1746))</f>
        <v>17</v>
      </c>
      <c r="N1746">
        <f t="shared" si="193"/>
        <v>120</v>
      </c>
      <c r="O1746"/>
      <c r="P1746"/>
      <c r="Q1746"/>
    </row>
    <row r="1747" spans="2:17">
      <c r="B1747" s="30">
        <f>資料貼入!A1747</f>
        <v>45483</v>
      </c>
      <c r="C1747" s="38">
        <f>資料貼入!A1747</f>
        <v>45483</v>
      </c>
      <c r="D1747" s="29">
        <f>資料貼入!B1747</f>
        <v>31828.83</v>
      </c>
      <c r="E1747" s="29" cm="1">
        <f t="array" ref="E1747">MovingDayDD($D$3:D1747)</f>
        <v>0</v>
      </c>
      <c r="F1747" s="29">
        <f>IF(OR(C1747&gt;總表!$B$30,C1747=0),0,IF(E1747=0,0,1+F1746))</f>
        <v>0</v>
      </c>
      <c r="G1747" s="29">
        <f t="shared" si="194"/>
        <v>0</v>
      </c>
      <c r="H1747" s="42">
        <f t="shared" si="192"/>
        <v>0</v>
      </c>
      <c r="I1747" s="43">
        <f t="shared" si="195"/>
        <v>0</v>
      </c>
      <c r="J1747" s="42">
        <f t="shared" si="196"/>
        <v>0</v>
      </c>
      <c r="K1747" s="43">
        <f t="shared" si="197"/>
        <v>0</v>
      </c>
      <c r="L1747">
        <f t="shared" si="198"/>
        <v>126</v>
      </c>
      <c r="M1747">
        <f>IF($G1747="","",COUNTIF($G$3:$G1747, $G1747))</f>
        <v>1657</v>
      </c>
      <c r="N1747">
        <f t="shared" si="193"/>
        <v>1783</v>
      </c>
      <c r="O1747"/>
      <c r="P1747"/>
      <c r="Q1747"/>
    </row>
    <row r="1748" spans="2:17">
      <c r="B1748" s="30">
        <f>資料貼入!A1748</f>
        <v>45484</v>
      </c>
      <c r="C1748" s="38">
        <f>資料貼入!A1748</f>
        <v>45484</v>
      </c>
      <c r="D1748" s="29">
        <f>資料貼入!B1748</f>
        <v>291395.03999999998</v>
      </c>
      <c r="E1748" s="29" cm="1">
        <f t="array" ref="E1748">MovingDayDD($D$3:D1748)</f>
        <v>0</v>
      </c>
      <c r="F1748" s="29">
        <f>IF(OR(C1748&gt;總表!$B$30,C1748=0),0,IF(E1748=0,0,1+F1747))</f>
        <v>0</v>
      </c>
      <c r="G1748" s="29">
        <f t="shared" si="194"/>
        <v>0</v>
      </c>
      <c r="H1748" s="42">
        <f t="shared" si="192"/>
        <v>0</v>
      </c>
      <c r="I1748" s="43">
        <f t="shared" si="195"/>
        <v>0</v>
      </c>
      <c r="J1748" s="42">
        <f t="shared" si="196"/>
        <v>0</v>
      </c>
      <c r="K1748" s="43">
        <f t="shared" si="197"/>
        <v>0</v>
      </c>
      <c r="L1748">
        <f t="shared" si="198"/>
        <v>126</v>
      </c>
      <c r="M1748">
        <f>IF($G1748="","",COUNTIF($G$3:$G1748, $G1748))</f>
        <v>1658</v>
      </c>
      <c r="N1748">
        <f t="shared" si="193"/>
        <v>1784</v>
      </c>
      <c r="O1748"/>
      <c r="P1748"/>
      <c r="Q1748"/>
    </row>
    <row r="1749" spans="2:17">
      <c r="B1749" s="30">
        <f>資料貼入!A1749</f>
        <v>45485</v>
      </c>
      <c r="C1749" s="38">
        <f>資料貼入!A1749</f>
        <v>45485</v>
      </c>
      <c r="D1749" s="29">
        <f>資料貼入!B1749</f>
        <v>-198331.25</v>
      </c>
      <c r="E1749" s="29" cm="1">
        <f t="array" ref="E1749">MovingDayDD($D$3:D1749)</f>
        <v>-198331.25</v>
      </c>
      <c r="F1749" s="29">
        <f>IF(OR(C1749&gt;總表!$B$30,C1749=0),0,IF(E1749=0,0,1+F1748))</f>
        <v>1</v>
      </c>
      <c r="G1749" s="29">
        <f t="shared" si="194"/>
        <v>0</v>
      </c>
      <c r="H1749" s="42">
        <f t="shared" si="192"/>
        <v>0</v>
      </c>
      <c r="I1749" s="43">
        <f t="shared" si="195"/>
        <v>0</v>
      </c>
      <c r="J1749" s="42">
        <f t="shared" si="196"/>
        <v>45485</v>
      </c>
      <c r="K1749" s="43">
        <f t="shared" si="197"/>
        <v>0</v>
      </c>
      <c r="L1749">
        <f t="shared" si="198"/>
        <v>126</v>
      </c>
      <c r="M1749">
        <f>IF($G1749="","",COUNTIF($G$3:$G1749, $G1749))</f>
        <v>1659</v>
      </c>
      <c r="N1749">
        <f t="shared" si="193"/>
        <v>1785</v>
      </c>
      <c r="O1749"/>
      <c r="P1749"/>
      <c r="Q1749"/>
    </row>
    <row r="1750" spans="2:17">
      <c r="B1750" s="30">
        <f>資料貼入!A1750</f>
        <v>45486</v>
      </c>
      <c r="C1750" s="38">
        <f>資料貼入!A1750</f>
        <v>45486</v>
      </c>
      <c r="D1750" s="29">
        <f>資料貼入!B1750</f>
        <v>0</v>
      </c>
      <c r="E1750" s="29" cm="1">
        <f t="array" ref="E1750">MovingDayDD($D$3:D1750)</f>
        <v>-198331.25</v>
      </c>
      <c r="F1750" s="29">
        <f>IF(OR(C1750&gt;總表!$B$30,C1750=0),0,IF(E1750=0,0,1+F1749))</f>
        <v>2</v>
      </c>
      <c r="G1750" s="29">
        <f t="shared" si="194"/>
        <v>0</v>
      </c>
      <c r="H1750" s="42">
        <f t="shared" si="192"/>
        <v>0</v>
      </c>
      <c r="I1750" s="43">
        <f t="shared" si="195"/>
        <v>0</v>
      </c>
      <c r="J1750" s="42">
        <f t="shared" si="196"/>
        <v>45486</v>
      </c>
      <c r="K1750" s="43">
        <f t="shared" si="197"/>
        <v>0</v>
      </c>
      <c r="L1750">
        <f t="shared" si="198"/>
        <v>126</v>
      </c>
      <c r="M1750">
        <f>IF($G1750="","",COUNTIF($G$3:$G1750, $G1750))</f>
        <v>1660</v>
      </c>
      <c r="N1750">
        <f t="shared" si="193"/>
        <v>1786</v>
      </c>
      <c r="O1750"/>
      <c r="P1750"/>
      <c r="Q1750"/>
    </row>
    <row r="1751" spans="2:17">
      <c r="B1751" s="30">
        <f>資料貼入!A1751</f>
        <v>45487</v>
      </c>
      <c r="C1751" s="38">
        <f>資料貼入!A1751</f>
        <v>45487</v>
      </c>
      <c r="D1751" s="29">
        <f>資料貼入!B1751</f>
        <v>0</v>
      </c>
      <c r="E1751" s="29" cm="1">
        <f t="array" ref="E1751">MovingDayDD($D$3:D1751)</f>
        <v>-198331.25</v>
      </c>
      <c r="F1751" s="29">
        <f>IF(OR(C1751&gt;總表!$B$30,C1751=0),0,IF(E1751=0,0,1+F1750))</f>
        <v>3</v>
      </c>
      <c r="G1751" s="29">
        <f t="shared" si="194"/>
        <v>0</v>
      </c>
      <c r="H1751" s="42">
        <f t="shared" si="192"/>
        <v>0</v>
      </c>
      <c r="I1751" s="43">
        <f t="shared" si="195"/>
        <v>0</v>
      </c>
      <c r="J1751" s="42">
        <f t="shared" si="196"/>
        <v>45487</v>
      </c>
      <c r="K1751" s="43">
        <f t="shared" si="197"/>
        <v>0</v>
      </c>
      <c r="L1751">
        <f t="shared" si="198"/>
        <v>126</v>
      </c>
      <c r="M1751">
        <f>IF($G1751="","",COUNTIF($G$3:$G1751, $G1751))</f>
        <v>1661</v>
      </c>
      <c r="N1751">
        <f t="shared" si="193"/>
        <v>1787</v>
      </c>
      <c r="O1751"/>
      <c r="P1751"/>
      <c r="Q1751"/>
    </row>
    <row r="1752" spans="2:17">
      <c r="B1752" s="30">
        <f>資料貼入!A1752</f>
        <v>45488</v>
      </c>
      <c r="C1752" s="38">
        <f>資料貼入!A1752</f>
        <v>45488</v>
      </c>
      <c r="D1752" s="29">
        <f>資料貼入!B1752</f>
        <v>-59016</v>
      </c>
      <c r="E1752" s="29" cm="1">
        <f t="array" ref="E1752">MovingDayDD($D$3:D1752)</f>
        <v>-257347.25</v>
      </c>
      <c r="F1752" s="29">
        <f>IF(OR(C1752&gt;總表!$B$30,C1752=0),0,IF(E1752=0,0,1+F1751))</f>
        <v>4</v>
      </c>
      <c r="G1752" s="29">
        <f t="shared" si="194"/>
        <v>0</v>
      </c>
      <c r="H1752" s="42">
        <f t="shared" si="192"/>
        <v>0</v>
      </c>
      <c r="I1752" s="43">
        <f t="shared" si="195"/>
        <v>0</v>
      </c>
      <c r="J1752" s="42">
        <f t="shared" si="196"/>
        <v>45488</v>
      </c>
      <c r="K1752" s="43">
        <f t="shared" si="197"/>
        <v>0</v>
      </c>
      <c r="L1752">
        <f t="shared" si="198"/>
        <v>126</v>
      </c>
      <c r="M1752">
        <f>IF($G1752="","",COUNTIF($G$3:$G1752, $G1752))</f>
        <v>1662</v>
      </c>
      <c r="N1752">
        <f t="shared" si="193"/>
        <v>1788</v>
      </c>
      <c r="O1752"/>
      <c r="P1752"/>
      <c r="Q1752"/>
    </row>
    <row r="1753" spans="2:17">
      <c r="B1753" s="30">
        <f>資料貼入!A1753</f>
        <v>45489</v>
      </c>
      <c r="C1753" s="38">
        <f>資料貼入!A1753</f>
        <v>45489</v>
      </c>
      <c r="D1753" s="29">
        <f>資料貼入!B1753</f>
        <v>-88650.319999999992</v>
      </c>
      <c r="E1753" s="29" cm="1">
        <f t="array" ref="E1753">MovingDayDD($D$3:D1753)</f>
        <v>-345997.5700000003</v>
      </c>
      <c r="F1753" s="29">
        <f>IF(OR(C1753&gt;總表!$B$30,C1753=0),0,IF(E1753=0,0,1+F1752))</f>
        <v>5</v>
      </c>
      <c r="G1753" s="29">
        <f t="shared" si="194"/>
        <v>0</v>
      </c>
      <c r="H1753" s="42">
        <f t="shared" si="192"/>
        <v>0</v>
      </c>
      <c r="I1753" s="43">
        <f t="shared" si="195"/>
        <v>0</v>
      </c>
      <c r="J1753" s="42">
        <f t="shared" si="196"/>
        <v>45489</v>
      </c>
      <c r="K1753" s="43">
        <f t="shared" si="197"/>
        <v>0</v>
      </c>
      <c r="L1753">
        <f t="shared" si="198"/>
        <v>126</v>
      </c>
      <c r="M1753">
        <f>IF($G1753="","",COUNTIF($G$3:$G1753, $G1753))</f>
        <v>1663</v>
      </c>
      <c r="N1753">
        <f t="shared" si="193"/>
        <v>1789</v>
      </c>
      <c r="O1753"/>
      <c r="P1753"/>
      <c r="Q1753"/>
    </row>
    <row r="1754" spans="2:17">
      <c r="B1754" s="30">
        <f>資料貼入!A1754</f>
        <v>45490</v>
      </c>
      <c r="C1754" s="38">
        <f>資料貼入!A1754</f>
        <v>45490</v>
      </c>
      <c r="D1754" s="29">
        <f>資料貼入!B1754</f>
        <v>-243179.08</v>
      </c>
      <c r="E1754" s="29" cm="1">
        <f t="array" ref="E1754">MovingDayDD($D$3:D1754)</f>
        <v>-589176.65000000037</v>
      </c>
      <c r="F1754" s="29">
        <f>IF(OR(C1754&gt;總表!$B$30,C1754=0),0,IF(E1754=0,0,1+F1753))</f>
        <v>6</v>
      </c>
      <c r="G1754" s="29">
        <f t="shared" si="194"/>
        <v>0</v>
      </c>
      <c r="H1754" s="42">
        <f t="shared" si="192"/>
        <v>0</v>
      </c>
      <c r="I1754" s="43">
        <f t="shared" si="195"/>
        <v>0</v>
      </c>
      <c r="J1754" s="42">
        <f t="shared" si="196"/>
        <v>45490</v>
      </c>
      <c r="K1754" s="43">
        <f t="shared" si="197"/>
        <v>0</v>
      </c>
      <c r="L1754">
        <f t="shared" si="198"/>
        <v>126</v>
      </c>
      <c r="M1754">
        <f>IF($G1754="","",COUNTIF($G$3:$G1754, $G1754))</f>
        <v>1664</v>
      </c>
      <c r="N1754">
        <f t="shared" si="193"/>
        <v>1790</v>
      </c>
      <c r="O1754"/>
      <c r="P1754"/>
      <c r="Q1754"/>
    </row>
    <row r="1755" spans="2:17">
      <c r="B1755" s="30">
        <f>資料貼入!A1755</f>
        <v>45491</v>
      </c>
      <c r="C1755" s="38">
        <f>資料貼入!A1755</f>
        <v>45491</v>
      </c>
      <c r="D1755" s="29">
        <f>資料貼入!B1755</f>
        <v>-125095.42000000001</v>
      </c>
      <c r="E1755" s="29" cm="1">
        <f t="array" ref="E1755">MovingDayDD($D$3:D1755)</f>
        <v>-714272.0700000003</v>
      </c>
      <c r="F1755" s="29">
        <f>IF(OR(C1755&gt;總表!$B$30,C1755=0),0,IF(E1755=0,0,1+F1754))</f>
        <v>7</v>
      </c>
      <c r="G1755" s="29">
        <f t="shared" si="194"/>
        <v>0</v>
      </c>
      <c r="H1755" s="42">
        <f t="shared" si="192"/>
        <v>0</v>
      </c>
      <c r="I1755" s="43">
        <f t="shared" si="195"/>
        <v>0</v>
      </c>
      <c r="J1755" s="42">
        <f t="shared" si="196"/>
        <v>45491</v>
      </c>
      <c r="K1755" s="43">
        <f t="shared" si="197"/>
        <v>0</v>
      </c>
      <c r="L1755">
        <f t="shared" si="198"/>
        <v>126</v>
      </c>
      <c r="M1755">
        <f>IF($G1755="","",COUNTIF($G$3:$G1755, $G1755))</f>
        <v>1665</v>
      </c>
      <c r="N1755">
        <f t="shared" si="193"/>
        <v>1791</v>
      </c>
      <c r="O1755"/>
      <c r="P1755"/>
      <c r="Q1755"/>
    </row>
    <row r="1756" spans="2:17">
      <c r="B1756" s="30">
        <f>資料貼入!A1756</f>
        <v>45492</v>
      </c>
      <c r="C1756" s="38">
        <f>資料貼入!A1756</f>
        <v>45492</v>
      </c>
      <c r="D1756" s="29">
        <f>資料貼入!B1756</f>
        <v>165641.07</v>
      </c>
      <c r="E1756" s="29" cm="1">
        <f t="array" ref="E1756">MovingDayDD($D$3:D1756)</f>
        <v>-548631</v>
      </c>
      <c r="F1756" s="29">
        <f>IF(OR(C1756&gt;總表!$B$30,C1756=0),0,IF(E1756=0,0,1+F1755))</f>
        <v>8</v>
      </c>
      <c r="G1756" s="29">
        <f t="shared" si="194"/>
        <v>0</v>
      </c>
      <c r="H1756" s="42">
        <f t="shared" si="192"/>
        <v>0</v>
      </c>
      <c r="I1756" s="43">
        <f t="shared" si="195"/>
        <v>0</v>
      </c>
      <c r="J1756" s="42">
        <f t="shared" si="196"/>
        <v>45492</v>
      </c>
      <c r="K1756" s="43">
        <f t="shared" si="197"/>
        <v>0</v>
      </c>
      <c r="L1756">
        <f t="shared" si="198"/>
        <v>126</v>
      </c>
      <c r="M1756">
        <f>IF($G1756="","",COUNTIF($G$3:$G1756, $G1756))</f>
        <v>1666</v>
      </c>
      <c r="N1756">
        <f t="shared" si="193"/>
        <v>1792</v>
      </c>
      <c r="O1756"/>
      <c r="P1756"/>
      <c r="Q1756"/>
    </row>
    <row r="1757" spans="2:17">
      <c r="B1757" s="30">
        <f>資料貼入!A1757</f>
        <v>45493</v>
      </c>
      <c r="C1757" s="38">
        <f>資料貼入!A1757</f>
        <v>45493</v>
      </c>
      <c r="D1757" s="29">
        <f>資料貼入!B1757</f>
        <v>0</v>
      </c>
      <c r="E1757" s="29" cm="1">
        <f t="array" ref="E1757">MovingDayDD($D$3:D1757)</f>
        <v>-548631</v>
      </c>
      <c r="F1757" s="29">
        <f>IF(OR(C1757&gt;總表!$B$30,C1757=0),0,IF(E1757=0,0,1+F1756))</f>
        <v>9</v>
      </c>
      <c r="G1757" s="29">
        <f t="shared" si="194"/>
        <v>0</v>
      </c>
      <c r="H1757" s="42">
        <f t="shared" si="192"/>
        <v>0</v>
      </c>
      <c r="I1757" s="43">
        <f t="shared" si="195"/>
        <v>0</v>
      </c>
      <c r="J1757" s="42">
        <f t="shared" si="196"/>
        <v>45493</v>
      </c>
      <c r="K1757" s="43">
        <f t="shared" si="197"/>
        <v>0</v>
      </c>
      <c r="L1757">
        <f t="shared" si="198"/>
        <v>126</v>
      </c>
      <c r="M1757">
        <f>IF($G1757="","",COUNTIF($G$3:$G1757, $G1757))</f>
        <v>1667</v>
      </c>
      <c r="N1757">
        <f t="shared" si="193"/>
        <v>1793</v>
      </c>
      <c r="O1757"/>
      <c r="P1757"/>
      <c r="Q1757"/>
    </row>
    <row r="1758" spans="2:17">
      <c r="B1758" s="30">
        <f>資料貼入!A1758</f>
        <v>45494</v>
      </c>
      <c r="C1758" s="38">
        <f>資料貼入!A1758</f>
        <v>45494</v>
      </c>
      <c r="D1758" s="29">
        <f>資料貼入!B1758</f>
        <v>0</v>
      </c>
      <c r="E1758" s="29" cm="1">
        <f t="array" ref="E1758">MovingDayDD($D$3:D1758)</f>
        <v>-548631</v>
      </c>
      <c r="F1758" s="29">
        <f>IF(OR(C1758&gt;總表!$B$30,C1758=0),0,IF(E1758=0,0,1+F1757))</f>
        <v>10</v>
      </c>
      <c r="G1758" s="29">
        <f t="shared" si="194"/>
        <v>0</v>
      </c>
      <c r="H1758" s="42">
        <f t="shared" si="192"/>
        <v>0</v>
      </c>
      <c r="I1758" s="43">
        <f t="shared" si="195"/>
        <v>0</v>
      </c>
      <c r="J1758" s="42">
        <f t="shared" si="196"/>
        <v>45494</v>
      </c>
      <c r="K1758" s="43">
        <f t="shared" si="197"/>
        <v>0</v>
      </c>
      <c r="L1758">
        <f t="shared" si="198"/>
        <v>126</v>
      </c>
      <c r="M1758">
        <f>IF($G1758="","",COUNTIF($G$3:$G1758, $G1758))</f>
        <v>1668</v>
      </c>
      <c r="N1758">
        <f t="shared" si="193"/>
        <v>1794</v>
      </c>
      <c r="O1758"/>
      <c r="P1758"/>
      <c r="Q1758"/>
    </row>
    <row r="1759" spans="2:17">
      <c r="B1759" s="30">
        <f>資料貼入!A1759</f>
        <v>45495</v>
      </c>
      <c r="C1759" s="38">
        <f>資料貼入!A1759</f>
        <v>45495</v>
      </c>
      <c r="D1759" s="29">
        <f>資料貼入!B1759</f>
        <v>250976.14</v>
      </c>
      <c r="E1759" s="29" cm="1">
        <f t="array" ref="E1759">MovingDayDD($D$3:D1759)</f>
        <v>-297654.8599999994</v>
      </c>
      <c r="F1759" s="29">
        <f>IF(OR(C1759&gt;總表!$B$30,C1759=0),0,IF(E1759=0,0,1+F1758))</f>
        <v>11</v>
      </c>
      <c r="G1759" s="29">
        <f t="shared" si="194"/>
        <v>0</v>
      </c>
      <c r="H1759" s="42">
        <f t="shared" si="192"/>
        <v>0</v>
      </c>
      <c r="I1759" s="43">
        <f t="shared" si="195"/>
        <v>0</v>
      </c>
      <c r="J1759" s="42">
        <f t="shared" si="196"/>
        <v>45495</v>
      </c>
      <c r="K1759" s="43">
        <f t="shared" si="197"/>
        <v>0</v>
      </c>
      <c r="L1759">
        <f t="shared" si="198"/>
        <v>126</v>
      </c>
      <c r="M1759">
        <f>IF($G1759="","",COUNTIF($G$3:$G1759, $G1759))</f>
        <v>1669</v>
      </c>
      <c r="N1759">
        <f t="shared" si="193"/>
        <v>1795</v>
      </c>
      <c r="O1759"/>
      <c r="P1759"/>
      <c r="Q1759"/>
    </row>
    <row r="1760" spans="2:17">
      <c r="B1760" s="30">
        <f>資料貼入!A1760</f>
        <v>45496</v>
      </c>
      <c r="C1760" s="38">
        <f>資料貼入!A1760</f>
        <v>45496</v>
      </c>
      <c r="D1760" s="29">
        <f>資料貼入!B1760</f>
        <v>147967.79999999999</v>
      </c>
      <c r="E1760" s="29" cm="1">
        <f t="array" ref="E1760">MovingDayDD($D$3:D1760)</f>
        <v>-149687.05999999866</v>
      </c>
      <c r="F1760" s="29">
        <f>IF(OR(C1760&gt;總表!$B$30,C1760=0),0,IF(E1760=0,0,1+F1759))</f>
        <v>12</v>
      </c>
      <c r="G1760" s="29">
        <f t="shared" si="194"/>
        <v>0</v>
      </c>
      <c r="H1760" s="42">
        <f t="shared" si="192"/>
        <v>0</v>
      </c>
      <c r="I1760" s="43">
        <f t="shared" si="195"/>
        <v>0</v>
      </c>
      <c r="J1760" s="42">
        <f t="shared" si="196"/>
        <v>45496</v>
      </c>
      <c r="K1760" s="43">
        <f t="shared" si="197"/>
        <v>0</v>
      </c>
      <c r="L1760">
        <f t="shared" si="198"/>
        <v>126</v>
      </c>
      <c r="M1760">
        <f>IF($G1760="","",COUNTIF($G$3:$G1760, $G1760))</f>
        <v>1670</v>
      </c>
      <c r="N1760">
        <f t="shared" si="193"/>
        <v>1796</v>
      </c>
      <c r="O1760"/>
      <c r="P1760"/>
      <c r="Q1760"/>
    </row>
    <row r="1761" spans="2:17">
      <c r="B1761" s="30">
        <f>資料貼入!A1761</f>
        <v>45497</v>
      </c>
      <c r="C1761" s="38">
        <f>資料貼入!A1761</f>
        <v>45497</v>
      </c>
      <c r="D1761" s="29">
        <f>資料貼入!B1761</f>
        <v>0</v>
      </c>
      <c r="E1761" s="29" cm="1">
        <f t="array" ref="E1761">MovingDayDD($D$3:D1761)</f>
        <v>-149687.05999999866</v>
      </c>
      <c r="F1761" s="29">
        <f>IF(OR(C1761&gt;總表!$B$30,C1761=0),0,IF(E1761=0,0,1+F1760))</f>
        <v>13</v>
      </c>
      <c r="G1761" s="29">
        <f t="shared" si="194"/>
        <v>0</v>
      </c>
      <c r="H1761" s="42">
        <f t="shared" si="192"/>
        <v>0</v>
      </c>
      <c r="I1761" s="43">
        <f t="shared" si="195"/>
        <v>0</v>
      </c>
      <c r="J1761" s="42">
        <f t="shared" si="196"/>
        <v>45497</v>
      </c>
      <c r="K1761" s="43">
        <f t="shared" si="197"/>
        <v>0</v>
      </c>
      <c r="L1761">
        <f t="shared" si="198"/>
        <v>126</v>
      </c>
      <c r="M1761">
        <f>IF($G1761="","",COUNTIF($G$3:$G1761, $G1761))</f>
        <v>1671</v>
      </c>
      <c r="N1761">
        <f t="shared" si="193"/>
        <v>1797</v>
      </c>
      <c r="O1761"/>
      <c r="P1761"/>
      <c r="Q1761"/>
    </row>
    <row r="1762" spans="2:17">
      <c r="B1762" s="30">
        <f>資料貼入!A1762</f>
        <v>45498</v>
      </c>
      <c r="C1762" s="38">
        <f>資料貼入!A1762</f>
        <v>45498</v>
      </c>
      <c r="D1762" s="29">
        <f>資料貼入!B1762</f>
        <v>0</v>
      </c>
      <c r="E1762" s="29" cm="1">
        <f t="array" ref="E1762">MovingDayDD($D$3:D1762)</f>
        <v>-149687.05999999866</v>
      </c>
      <c r="F1762" s="29">
        <f>IF(OR(C1762&gt;總表!$B$30,C1762=0),0,IF(E1762=0,0,1+F1761))</f>
        <v>14</v>
      </c>
      <c r="G1762" s="29">
        <f t="shared" si="194"/>
        <v>0</v>
      </c>
      <c r="H1762" s="42">
        <f t="shared" si="192"/>
        <v>0</v>
      </c>
      <c r="I1762" s="43">
        <f t="shared" si="195"/>
        <v>0</v>
      </c>
      <c r="J1762" s="42">
        <f t="shared" si="196"/>
        <v>45498</v>
      </c>
      <c r="K1762" s="43">
        <f t="shared" si="197"/>
        <v>0</v>
      </c>
      <c r="L1762">
        <f t="shared" si="198"/>
        <v>126</v>
      </c>
      <c r="M1762">
        <f>IF($G1762="","",COUNTIF($G$3:$G1762, $G1762))</f>
        <v>1672</v>
      </c>
      <c r="N1762">
        <f t="shared" si="193"/>
        <v>1798</v>
      </c>
      <c r="O1762"/>
      <c r="P1762"/>
      <c r="Q1762"/>
    </row>
    <row r="1763" spans="2:17">
      <c r="B1763" s="30">
        <f>資料貼入!A1763</f>
        <v>45499</v>
      </c>
      <c r="C1763" s="38">
        <f>資料貼入!A1763</f>
        <v>45499</v>
      </c>
      <c r="D1763" s="29">
        <f>資料貼入!B1763</f>
        <v>-86146.87</v>
      </c>
      <c r="E1763" s="29" cm="1">
        <f t="array" ref="E1763">MovingDayDD($D$3:D1763)</f>
        <v>-235833.92999999784</v>
      </c>
      <c r="F1763" s="29">
        <f>IF(OR(C1763&gt;總表!$B$30,C1763=0),0,IF(E1763=0,0,1+F1762))</f>
        <v>15</v>
      </c>
      <c r="G1763" s="29">
        <f t="shared" si="194"/>
        <v>0</v>
      </c>
      <c r="H1763" s="42">
        <f t="shared" si="192"/>
        <v>0</v>
      </c>
      <c r="I1763" s="43">
        <f t="shared" si="195"/>
        <v>0</v>
      </c>
      <c r="J1763" s="42">
        <f t="shared" si="196"/>
        <v>45499</v>
      </c>
      <c r="K1763" s="43">
        <f t="shared" si="197"/>
        <v>0</v>
      </c>
      <c r="L1763">
        <f t="shared" si="198"/>
        <v>126</v>
      </c>
      <c r="M1763">
        <f>IF($G1763="","",COUNTIF($G$3:$G1763, $G1763))</f>
        <v>1673</v>
      </c>
      <c r="N1763">
        <f t="shared" si="193"/>
        <v>1799</v>
      </c>
      <c r="O1763"/>
      <c r="P1763"/>
      <c r="Q1763"/>
    </row>
    <row r="1764" spans="2:17">
      <c r="B1764" s="30">
        <f>資料貼入!A1764</f>
        <v>45500</v>
      </c>
      <c r="C1764" s="38">
        <f>資料貼入!A1764</f>
        <v>45500</v>
      </c>
      <c r="D1764" s="29">
        <f>資料貼入!B1764</f>
        <v>0</v>
      </c>
      <c r="E1764" s="29" cm="1">
        <f t="array" ref="E1764">MovingDayDD($D$3:D1764)</f>
        <v>-235833.92999999784</v>
      </c>
      <c r="F1764" s="29">
        <f>IF(OR(C1764&gt;總表!$B$30,C1764=0),0,IF(E1764=0,0,1+F1763))</f>
        <v>16</v>
      </c>
      <c r="G1764" s="29">
        <f t="shared" si="194"/>
        <v>0</v>
      </c>
      <c r="H1764" s="42">
        <f t="shared" si="192"/>
        <v>0</v>
      </c>
      <c r="I1764" s="43">
        <f t="shared" si="195"/>
        <v>0</v>
      </c>
      <c r="J1764" s="42">
        <f t="shared" si="196"/>
        <v>45500</v>
      </c>
      <c r="K1764" s="43">
        <f t="shared" si="197"/>
        <v>0</v>
      </c>
      <c r="L1764">
        <f t="shared" si="198"/>
        <v>126</v>
      </c>
      <c r="M1764">
        <f>IF($G1764="","",COUNTIF($G$3:$G1764, $G1764))</f>
        <v>1674</v>
      </c>
      <c r="N1764">
        <f t="shared" si="193"/>
        <v>1800</v>
      </c>
      <c r="O1764"/>
      <c r="P1764"/>
      <c r="Q1764"/>
    </row>
    <row r="1765" spans="2:17">
      <c r="B1765" s="30">
        <f>資料貼入!A1765</f>
        <v>45501</v>
      </c>
      <c r="C1765" s="38">
        <f>資料貼入!A1765</f>
        <v>45501</v>
      </c>
      <c r="D1765" s="29">
        <f>資料貼入!B1765</f>
        <v>0</v>
      </c>
      <c r="E1765" s="29" cm="1">
        <f t="array" ref="E1765">MovingDayDD($D$3:D1765)</f>
        <v>-235833.92999999784</v>
      </c>
      <c r="F1765" s="29">
        <f>IF(OR(C1765&gt;總表!$B$30,C1765=0),0,IF(E1765=0,0,1+F1764))</f>
        <v>17</v>
      </c>
      <c r="G1765" s="29">
        <f t="shared" si="194"/>
        <v>0</v>
      </c>
      <c r="H1765" s="42">
        <f t="shared" si="192"/>
        <v>0</v>
      </c>
      <c r="I1765" s="43">
        <f t="shared" si="195"/>
        <v>0</v>
      </c>
      <c r="J1765" s="42">
        <f t="shared" si="196"/>
        <v>45501</v>
      </c>
      <c r="K1765" s="43">
        <f t="shared" si="197"/>
        <v>0</v>
      </c>
      <c r="L1765">
        <f t="shared" si="198"/>
        <v>126</v>
      </c>
      <c r="M1765">
        <f>IF($G1765="","",COUNTIF($G$3:$G1765, $G1765))</f>
        <v>1675</v>
      </c>
      <c r="N1765">
        <f t="shared" si="193"/>
        <v>1801</v>
      </c>
      <c r="O1765"/>
      <c r="P1765"/>
      <c r="Q1765"/>
    </row>
    <row r="1766" spans="2:17">
      <c r="B1766" s="30">
        <f>資料貼入!A1766</f>
        <v>45502</v>
      </c>
      <c r="C1766" s="38">
        <f>資料貼入!A1766</f>
        <v>45502</v>
      </c>
      <c r="D1766" s="29">
        <f>資料貼入!B1766</f>
        <v>34303.859999999993</v>
      </c>
      <c r="E1766" s="29" cm="1">
        <f t="array" ref="E1766">MovingDayDD($D$3:D1766)</f>
        <v>-201530.06999999844</v>
      </c>
      <c r="F1766" s="29">
        <f>IF(OR(C1766&gt;總表!$B$30,C1766=0),0,IF(E1766=0,0,1+F1765))</f>
        <v>18</v>
      </c>
      <c r="G1766" s="29">
        <f t="shared" si="194"/>
        <v>0</v>
      </c>
      <c r="H1766" s="42">
        <f t="shared" si="192"/>
        <v>0</v>
      </c>
      <c r="I1766" s="43">
        <f t="shared" si="195"/>
        <v>0</v>
      </c>
      <c r="J1766" s="42">
        <f t="shared" si="196"/>
        <v>45502</v>
      </c>
      <c r="K1766" s="43">
        <f t="shared" si="197"/>
        <v>0</v>
      </c>
      <c r="L1766">
        <f t="shared" si="198"/>
        <v>126</v>
      </c>
      <c r="M1766">
        <f>IF($G1766="","",COUNTIF($G$3:$G1766, $G1766))</f>
        <v>1676</v>
      </c>
      <c r="N1766">
        <f t="shared" si="193"/>
        <v>1802</v>
      </c>
      <c r="O1766"/>
      <c r="P1766"/>
      <c r="Q1766"/>
    </row>
    <row r="1767" spans="2:17">
      <c r="B1767" s="30">
        <f>資料貼入!A1767</f>
        <v>45503</v>
      </c>
      <c r="C1767" s="38">
        <f>資料貼入!A1767</f>
        <v>45503</v>
      </c>
      <c r="D1767" s="29">
        <f>資料貼入!B1767</f>
        <v>-174327.44</v>
      </c>
      <c r="E1767" s="29" cm="1">
        <f t="array" ref="E1767">MovingDayDD($D$3:D1767)</f>
        <v>-375857.50999999791</v>
      </c>
      <c r="F1767" s="29">
        <f>IF(OR(C1767&gt;總表!$B$30,C1767=0),0,IF(E1767=0,0,1+F1766))</f>
        <v>19</v>
      </c>
      <c r="G1767" s="29">
        <f t="shared" si="194"/>
        <v>0</v>
      </c>
      <c r="H1767" s="42">
        <f t="shared" si="192"/>
        <v>0</v>
      </c>
      <c r="I1767" s="43">
        <f t="shared" si="195"/>
        <v>0</v>
      </c>
      <c r="J1767" s="42">
        <f t="shared" si="196"/>
        <v>45503</v>
      </c>
      <c r="K1767" s="43">
        <f t="shared" si="197"/>
        <v>0</v>
      </c>
      <c r="L1767">
        <f t="shared" si="198"/>
        <v>126</v>
      </c>
      <c r="M1767">
        <f>IF($G1767="","",COUNTIF($G$3:$G1767, $G1767))</f>
        <v>1677</v>
      </c>
      <c r="N1767">
        <f t="shared" si="193"/>
        <v>1803</v>
      </c>
      <c r="O1767"/>
      <c r="P1767"/>
      <c r="Q1767"/>
    </row>
    <row r="1768" spans="2:17">
      <c r="B1768" s="30">
        <f>資料貼入!A1768</f>
        <v>45504</v>
      </c>
      <c r="C1768" s="38">
        <f>資料貼入!A1768</f>
        <v>45504</v>
      </c>
      <c r="D1768" s="29">
        <f>資料貼入!B1768</f>
        <v>-191629.37000000002</v>
      </c>
      <c r="E1768" s="29" cm="1">
        <f t="array" ref="E1768">MovingDayDD($D$3:D1768)</f>
        <v>-567486.87999999709</v>
      </c>
      <c r="F1768" s="29">
        <f>IF(OR(C1768&gt;總表!$B$30,C1768=0),0,IF(E1768=0,0,1+F1767))</f>
        <v>20</v>
      </c>
      <c r="G1768" s="29">
        <f t="shared" si="194"/>
        <v>0</v>
      </c>
      <c r="H1768" s="42">
        <f t="shared" si="192"/>
        <v>0</v>
      </c>
      <c r="I1768" s="43">
        <f t="shared" si="195"/>
        <v>0</v>
      </c>
      <c r="J1768" s="42">
        <f t="shared" si="196"/>
        <v>45504</v>
      </c>
      <c r="K1768" s="43">
        <f t="shared" si="197"/>
        <v>0</v>
      </c>
      <c r="L1768">
        <f t="shared" si="198"/>
        <v>126</v>
      </c>
      <c r="M1768">
        <f>IF($G1768="","",COUNTIF($G$3:$G1768, $G1768))</f>
        <v>1678</v>
      </c>
      <c r="N1768">
        <f t="shared" si="193"/>
        <v>1804</v>
      </c>
      <c r="O1768"/>
      <c r="P1768"/>
      <c r="Q1768"/>
    </row>
    <row r="1769" spans="2:17">
      <c r="B1769" s="30">
        <f>資料貼入!A1769</f>
        <v>45505</v>
      </c>
      <c r="C1769" s="38">
        <f>資料貼入!A1769</f>
        <v>45505</v>
      </c>
      <c r="D1769" s="29">
        <f>資料貼入!B1769</f>
        <v>222821.46000000002</v>
      </c>
      <c r="E1769" s="29" cm="1">
        <f t="array" ref="E1769">MovingDayDD($D$3:D1769)</f>
        <v>-344665.4199999962</v>
      </c>
      <c r="F1769" s="29">
        <f>IF(OR(C1769&gt;總表!$B$30,C1769=0),0,IF(E1769=0,0,1+F1768))</f>
        <v>21</v>
      </c>
      <c r="G1769" s="29">
        <f t="shared" si="194"/>
        <v>0</v>
      </c>
      <c r="H1769" s="42">
        <f t="shared" si="192"/>
        <v>0</v>
      </c>
      <c r="I1769" s="43">
        <f t="shared" si="195"/>
        <v>0</v>
      </c>
      <c r="J1769" s="42">
        <f t="shared" si="196"/>
        <v>45505</v>
      </c>
      <c r="K1769" s="43">
        <f t="shared" si="197"/>
        <v>0</v>
      </c>
      <c r="L1769">
        <f t="shared" si="198"/>
        <v>126</v>
      </c>
      <c r="M1769">
        <f>IF($G1769="","",COUNTIF($G$3:$G1769, $G1769))</f>
        <v>1679</v>
      </c>
      <c r="N1769">
        <f t="shared" si="193"/>
        <v>1805</v>
      </c>
      <c r="O1769"/>
      <c r="P1769"/>
      <c r="Q1769"/>
    </row>
    <row r="1770" spans="2:17">
      <c r="B1770" s="30">
        <f>資料貼入!A1770</f>
        <v>45506</v>
      </c>
      <c r="C1770" s="38">
        <f>資料貼入!A1770</f>
        <v>45506</v>
      </c>
      <c r="D1770" s="29">
        <f>資料貼入!B1770</f>
        <v>136612.22</v>
      </c>
      <c r="E1770" s="29" cm="1">
        <f t="array" ref="E1770">MovingDayDD($D$3:D1770)</f>
        <v>-208053.19999999553</v>
      </c>
      <c r="F1770" s="29">
        <f>IF(OR(C1770&gt;總表!$B$30,C1770=0),0,IF(E1770=0,0,1+F1769))</f>
        <v>22</v>
      </c>
      <c r="G1770" s="29">
        <f t="shared" si="194"/>
        <v>0</v>
      </c>
      <c r="H1770" s="42">
        <f t="shared" si="192"/>
        <v>0</v>
      </c>
      <c r="I1770" s="43">
        <f t="shared" si="195"/>
        <v>0</v>
      </c>
      <c r="J1770" s="42">
        <f t="shared" si="196"/>
        <v>45506</v>
      </c>
      <c r="K1770" s="43">
        <f t="shared" si="197"/>
        <v>0</v>
      </c>
      <c r="L1770">
        <f t="shared" si="198"/>
        <v>126</v>
      </c>
      <c r="M1770">
        <f>IF($G1770="","",COUNTIF($G$3:$G1770, $G1770))</f>
        <v>1680</v>
      </c>
      <c r="N1770">
        <f t="shared" si="193"/>
        <v>1806</v>
      </c>
      <c r="O1770"/>
      <c r="P1770"/>
      <c r="Q1770"/>
    </row>
    <row r="1771" spans="2:17">
      <c r="B1771" s="30">
        <f>資料貼入!A1771</f>
        <v>45507</v>
      </c>
      <c r="C1771" s="38">
        <f>資料貼入!A1771</f>
        <v>45507</v>
      </c>
      <c r="D1771" s="29">
        <f>資料貼入!B1771</f>
        <v>0</v>
      </c>
      <c r="E1771" s="29" cm="1">
        <f t="array" ref="E1771">MovingDayDD($D$3:D1771)</f>
        <v>-208053.19999999553</v>
      </c>
      <c r="F1771" s="29">
        <f>IF(OR(C1771&gt;總表!$B$30,C1771=0),0,IF(E1771=0,0,1+F1770))</f>
        <v>23</v>
      </c>
      <c r="G1771" s="29">
        <f t="shared" si="194"/>
        <v>0</v>
      </c>
      <c r="H1771" s="42">
        <f t="shared" si="192"/>
        <v>0</v>
      </c>
      <c r="I1771" s="43">
        <f t="shared" si="195"/>
        <v>0</v>
      </c>
      <c r="J1771" s="42">
        <f t="shared" si="196"/>
        <v>45507</v>
      </c>
      <c r="K1771" s="43">
        <f t="shared" si="197"/>
        <v>0</v>
      </c>
      <c r="L1771">
        <f t="shared" si="198"/>
        <v>126</v>
      </c>
      <c r="M1771">
        <f>IF($G1771="","",COUNTIF($G$3:$G1771, $G1771))</f>
        <v>1681</v>
      </c>
      <c r="N1771">
        <f t="shared" si="193"/>
        <v>1807</v>
      </c>
      <c r="O1771"/>
      <c r="P1771"/>
      <c r="Q1771"/>
    </row>
    <row r="1772" spans="2:17">
      <c r="B1772" s="30">
        <f>資料貼入!A1772</f>
        <v>45508</v>
      </c>
      <c r="C1772" s="38">
        <f>資料貼入!A1772</f>
        <v>45508</v>
      </c>
      <c r="D1772" s="29">
        <f>資料貼入!B1772</f>
        <v>0</v>
      </c>
      <c r="E1772" s="29" cm="1">
        <f t="array" ref="E1772">MovingDayDD($D$3:D1772)</f>
        <v>-208053.19999999553</v>
      </c>
      <c r="F1772" s="29">
        <f>IF(OR(C1772&gt;總表!$B$30,C1772=0),0,IF(E1772=0,0,1+F1771))</f>
        <v>24</v>
      </c>
      <c r="G1772" s="29">
        <f t="shared" si="194"/>
        <v>24</v>
      </c>
      <c r="H1772" s="42">
        <f t="shared" si="192"/>
        <v>0</v>
      </c>
      <c r="I1772" s="43">
        <f t="shared" si="195"/>
        <v>24</v>
      </c>
      <c r="J1772" s="42">
        <f t="shared" si="196"/>
        <v>45508</v>
      </c>
      <c r="K1772" s="43">
        <f t="shared" si="197"/>
        <v>24</v>
      </c>
      <c r="L1772">
        <f t="shared" si="198"/>
        <v>27</v>
      </c>
      <c r="M1772">
        <f>IF($G1772="","",COUNTIF($G$3:$G1772, $G1772))</f>
        <v>3</v>
      </c>
      <c r="N1772">
        <f t="shared" si="193"/>
        <v>30</v>
      </c>
      <c r="O1772"/>
      <c r="P1772"/>
      <c r="Q1772"/>
    </row>
    <row r="1773" spans="2:17">
      <c r="B1773" s="30">
        <f>資料貼入!A1773</f>
        <v>45509</v>
      </c>
      <c r="C1773" s="38">
        <f>資料貼入!A1773</f>
        <v>45509</v>
      </c>
      <c r="D1773" s="29">
        <f>資料貼入!B1773</f>
        <v>1052174.05</v>
      </c>
      <c r="E1773" s="29" cm="1">
        <f t="array" ref="E1773">MovingDayDD($D$3:D1773)</f>
        <v>0</v>
      </c>
      <c r="F1773" s="29">
        <f>IF(OR(C1773&gt;總表!$B$30,C1773=0),0,IF(E1773=0,0,1+F1772))</f>
        <v>0</v>
      </c>
      <c r="G1773" s="29">
        <f t="shared" si="194"/>
        <v>0</v>
      </c>
      <c r="H1773" s="42">
        <f t="shared" si="192"/>
        <v>0</v>
      </c>
      <c r="I1773" s="43">
        <f t="shared" si="195"/>
        <v>0</v>
      </c>
      <c r="J1773" s="42">
        <f t="shared" si="196"/>
        <v>0</v>
      </c>
      <c r="K1773" s="43">
        <f t="shared" si="197"/>
        <v>0</v>
      </c>
      <c r="L1773">
        <f t="shared" si="198"/>
        <v>126</v>
      </c>
      <c r="M1773">
        <f>IF($G1773="","",COUNTIF($G$3:$G1773, $G1773))</f>
        <v>1682</v>
      </c>
      <c r="N1773">
        <f t="shared" si="193"/>
        <v>1808</v>
      </c>
      <c r="O1773"/>
      <c r="P1773"/>
      <c r="Q1773"/>
    </row>
    <row r="1774" spans="2:17">
      <c r="B1774" s="30">
        <f>資料貼入!A1774</f>
        <v>45510</v>
      </c>
      <c r="C1774" s="38">
        <f>資料貼入!A1774</f>
        <v>45510</v>
      </c>
      <c r="D1774" s="29">
        <f>資料貼入!B1774</f>
        <v>-379814.97</v>
      </c>
      <c r="E1774" s="29" cm="1">
        <f t="array" ref="E1774">MovingDayDD($D$3:D1774)</f>
        <v>-379814.97000000067</v>
      </c>
      <c r="F1774" s="29">
        <f>IF(OR(C1774&gt;總表!$B$30,C1774=0),0,IF(E1774=0,0,1+F1773))</f>
        <v>1</v>
      </c>
      <c r="G1774" s="29">
        <f t="shared" si="194"/>
        <v>0</v>
      </c>
      <c r="H1774" s="42">
        <f t="shared" si="192"/>
        <v>0</v>
      </c>
      <c r="I1774" s="43">
        <f t="shared" si="195"/>
        <v>0</v>
      </c>
      <c r="J1774" s="42">
        <f t="shared" si="196"/>
        <v>45510</v>
      </c>
      <c r="K1774" s="43">
        <f t="shared" si="197"/>
        <v>0</v>
      </c>
      <c r="L1774">
        <f t="shared" si="198"/>
        <v>126</v>
      </c>
      <c r="M1774">
        <f>IF($G1774="","",COUNTIF($G$3:$G1774, $G1774))</f>
        <v>1683</v>
      </c>
      <c r="N1774">
        <f t="shared" si="193"/>
        <v>1809</v>
      </c>
      <c r="O1774"/>
      <c r="P1774"/>
      <c r="Q1774"/>
    </row>
    <row r="1775" spans="2:17">
      <c r="B1775" s="30">
        <f>資料貼入!A1775</f>
        <v>45511</v>
      </c>
      <c r="C1775" s="38">
        <f>資料貼入!A1775</f>
        <v>45511</v>
      </c>
      <c r="D1775" s="29">
        <f>資料貼入!B1775</f>
        <v>252432.39</v>
      </c>
      <c r="E1775" s="29" cm="1">
        <f t="array" ref="E1775">MovingDayDD($D$3:D1775)</f>
        <v>-127382.58000000007</v>
      </c>
      <c r="F1775" s="29">
        <f>IF(OR(C1775&gt;總表!$B$30,C1775=0),0,IF(E1775=0,0,1+F1774))</f>
        <v>2</v>
      </c>
      <c r="G1775" s="29">
        <f t="shared" si="194"/>
        <v>0</v>
      </c>
      <c r="H1775" s="42">
        <f t="shared" si="192"/>
        <v>0</v>
      </c>
      <c r="I1775" s="43">
        <f t="shared" si="195"/>
        <v>0</v>
      </c>
      <c r="J1775" s="42">
        <f t="shared" si="196"/>
        <v>45511</v>
      </c>
      <c r="K1775" s="43">
        <f t="shared" si="197"/>
        <v>0</v>
      </c>
      <c r="L1775">
        <f t="shared" si="198"/>
        <v>126</v>
      </c>
      <c r="M1775">
        <f>IF($G1775="","",COUNTIF($G$3:$G1775, $G1775))</f>
        <v>1684</v>
      </c>
      <c r="N1775">
        <f t="shared" si="193"/>
        <v>1810</v>
      </c>
      <c r="O1775"/>
      <c r="P1775"/>
      <c r="Q1775"/>
    </row>
    <row r="1776" spans="2:17">
      <c r="B1776" s="30">
        <f>資料貼入!A1776</f>
        <v>45512</v>
      </c>
      <c r="C1776" s="38">
        <f>資料貼入!A1776</f>
        <v>45512</v>
      </c>
      <c r="D1776" s="29">
        <f>資料貼入!B1776</f>
        <v>-186557.62</v>
      </c>
      <c r="E1776" s="29" cm="1">
        <f t="array" ref="E1776">MovingDayDD($D$3:D1776)</f>
        <v>-313940.19999999925</v>
      </c>
      <c r="F1776" s="29">
        <f>IF(OR(C1776&gt;總表!$B$30,C1776=0),0,IF(E1776=0,0,1+F1775))</f>
        <v>3</v>
      </c>
      <c r="G1776" s="29">
        <f t="shared" si="194"/>
        <v>3</v>
      </c>
      <c r="H1776" s="42">
        <f t="shared" si="192"/>
        <v>0</v>
      </c>
      <c r="I1776" s="43">
        <f t="shared" si="195"/>
        <v>3</v>
      </c>
      <c r="J1776" s="42">
        <f t="shared" si="196"/>
        <v>45512</v>
      </c>
      <c r="K1776" s="43">
        <f t="shared" si="197"/>
        <v>3</v>
      </c>
      <c r="L1776">
        <f t="shared" si="198"/>
        <v>84</v>
      </c>
      <c r="M1776">
        <f>IF($G1776="","",COUNTIF($G$3:$G1776, $G1776))</f>
        <v>4</v>
      </c>
      <c r="N1776">
        <f t="shared" si="193"/>
        <v>88</v>
      </c>
      <c r="O1776"/>
      <c r="P1776"/>
      <c r="Q1776"/>
    </row>
    <row r="1777" spans="2:17">
      <c r="B1777" s="30">
        <f>資料貼入!A1777</f>
        <v>45513</v>
      </c>
      <c r="C1777" s="38">
        <f>資料貼入!A1777</f>
        <v>45513</v>
      </c>
      <c r="D1777" s="29">
        <f>資料貼入!B1777</f>
        <v>419107.41</v>
      </c>
      <c r="E1777" s="29" cm="1">
        <f t="array" ref="E1777">MovingDayDD($D$3:D1777)</f>
        <v>0</v>
      </c>
      <c r="F1777" s="29">
        <f>IF(OR(C1777&gt;總表!$B$30,C1777=0),0,IF(E1777=0,0,1+F1776))</f>
        <v>0</v>
      </c>
      <c r="G1777" s="29">
        <f t="shared" si="194"/>
        <v>0</v>
      </c>
      <c r="H1777" s="42">
        <f t="shared" si="192"/>
        <v>0</v>
      </c>
      <c r="I1777" s="43">
        <f t="shared" si="195"/>
        <v>0</v>
      </c>
      <c r="J1777" s="42">
        <f t="shared" si="196"/>
        <v>0</v>
      </c>
      <c r="K1777" s="43">
        <f t="shared" si="197"/>
        <v>0</v>
      </c>
      <c r="L1777">
        <f t="shared" si="198"/>
        <v>126</v>
      </c>
      <c r="M1777">
        <f>IF($G1777="","",COUNTIF($G$3:$G1777, $G1777))</f>
        <v>1685</v>
      </c>
      <c r="N1777">
        <f t="shared" si="193"/>
        <v>1811</v>
      </c>
      <c r="O1777"/>
      <c r="P1777"/>
      <c r="Q1777"/>
    </row>
    <row r="1778" spans="2:17">
      <c r="B1778" s="30">
        <f>資料貼入!A1778</f>
        <v>45514</v>
      </c>
      <c r="C1778" s="38">
        <f>資料貼入!A1778</f>
        <v>45514</v>
      </c>
      <c r="D1778" s="29">
        <f>資料貼入!B1778</f>
        <v>0</v>
      </c>
      <c r="E1778" s="29" cm="1">
        <f t="array" ref="E1778">MovingDayDD($D$3:D1778)</f>
        <v>0</v>
      </c>
      <c r="F1778" s="29">
        <f>IF(OR(C1778&gt;總表!$B$30,C1778=0),0,IF(E1778=0,0,1+F1777))</f>
        <v>0</v>
      </c>
      <c r="G1778" s="29">
        <f t="shared" si="194"/>
        <v>0</v>
      </c>
      <c r="H1778" s="42">
        <f t="shared" si="192"/>
        <v>0</v>
      </c>
      <c r="I1778" s="43">
        <f t="shared" si="195"/>
        <v>0</v>
      </c>
      <c r="J1778" s="42">
        <f t="shared" si="196"/>
        <v>0</v>
      </c>
      <c r="K1778" s="43">
        <f t="shared" si="197"/>
        <v>0</v>
      </c>
      <c r="L1778">
        <f t="shared" si="198"/>
        <v>126</v>
      </c>
      <c r="M1778">
        <f>IF($G1778="","",COUNTIF($G$3:$G1778, $G1778))</f>
        <v>1686</v>
      </c>
      <c r="N1778">
        <f t="shared" si="193"/>
        <v>1812</v>
      </c>
      <c r="O1778"/>
      <c r="P1778"/>
      <c r="Q1778"/>
    </row>
    <row r="1779" spans="2:17">
      <c r="B1779" s="30">
        <f>資料貼入!A1779</f>
        <v>45515</v>
      </c>
      <c r="C1779" s="38">
        <f>資料貼入!A1779</f>
        <v>45515</v>
      </c>
      <c r="D1779" s="29">
        <f>資料貼入!B1779</f>
        <v>0</v>
      </c>
      <c r="E1779" s="29" cm="1">
        <f t="array" ref="E1779">MovingDayDD($D$3:D1779)</f>
        <v>0</v>
      </c>
      <c r="F1779" s="29">
        <f>IF(OR(C1779&gt;總表!$B$30,C1779=0),0,IF(E1779=0,0,1+F1778))</f>
        <v>0</v>
      </c>
      <c r="G1779" s="29">
        <f t="shared" si="194"/>
        <v>0</v>
      </c>
      <c r="H1779" s="42">
        <f t="shared" si="192"/>
        <v>0</v>
      </c>
      <c r="I1779" s="43">
        <f t="shared" si="195"/>
        <v>0</v>
      </c>
      <c r="J1779" s="42">
        <f t="shared" si="196"/>
        <v>0</v>
      </c>
      <c r="K1779" s="43">
        <f t="shared" si="197"/>
        <v>0</v>
      </c>
      <c r="L1779">
        <f t="shared" si="198"/>
        <v>126</v>
      </c>
      <c r="M1779">
        <f>IF($G1779="","",COUNTIF($G$3:$G1779, $G1779))</f>
        <v>1687</v>
      </c>
      <c r="N1779">
        <f t="shared" si="193"/>
        <v>1813</v>
      </c>
      <c r="O1779"/>
      <c r="P1779"/>
      <c r="Q1779"/>
    </row>
    <row r="1780" spans="2:17">
      <c r="B1780" s="30">
        <f>資料貼入!A1780</f>
        <v>45516</v>
      </c>
      <c r="C1780" s="38">
        <f>資料貼入!A1780</f>
        <v>45516</v>
      </c>
      <c r="D1780" s="29">
        <f>資料貼入!B1780</f>
        <v>194846.3</v>
      </c>
      <c r="E1780" s="29" cm="1">
        <f t="array" ref="E1780">MovingDayDD($D$3:D1780)</f>
        <v>0</v>
      </c>
      <c r="F1780" s="29">
        <f>IF(OR(C1780&gt;總表!$B$30,C1780=0),0,IF(E1780=0,0,1+F1779))</f>
        <v>0</v>
      </c>
      <c r="G1780" s="29">
        <f t="shared" si="194"/>
        <v>0</v>
      </c>
      <c r="H1780" s="42">
        <f t="shared" si="192"/>
        <v>0</v>
      </c>
      <c r="I1780" s="43">
        <f t="shared" si="195"/>
        <v>0</v>
      </c>
      <c r="J1780" s="42">
        <f t="shared" si="196"/>
        <v>0</v>
      </c>
      <c r="K1780" s="43">
        <f t="shared" si="197"/>
        <v>0</v>
      </c>
      <c r="L1780">
        <f t="shared" si="198"/>
        <v>126</v>
      </c>
      <c r="M1780">
        <f>IF($G1780="","",COUNTIF($G$3:$G1780, $G1780))</f>
        <v>1688</v>
      </c>
      <c r="N1780">
        <f t="shared" si="193"/>
        <v>1814</v>
      </c>
      <c r="O1780"/>
      <c r="P1780"/>
      <c r="Q1780"/>
    </row>
    <row r="1781" spans="2:17">
      <c r="B1781" s="30">
        <f>資料貼入!A1781</f>
        <v>45517</v>
      </c>
      <c r="C1781" s="38">
        <f>資料貼入!A1781</f>
        <v>45517</v>
      </c>
      <c r="D1781" s="29">
        <f>資料貼入!B1781</f>
        <v>72627.490000000005</v>
      </c>
      <c r="E1781" s="29" cm="1">
        <f t="array" ref="E1781">MovingDayDD($D$3:D1781)</f>
        <v>0</v>
      </c>
      <c r="F1781" s="29">
        <f>IF(OR(C1781&gt;總表!$B$30,C1781=0),0,IF(E1781=0,0,1+F1780))</f>
        <v>0</v>
      </c>
      <c r="G1781" s="29">
        <f t="shared" si="194"/>
        <v>0</v>
      </c>
      <c r="H1781" s="42">
        <f t="shared" si="192"/>
        <v>0</v>
      </c>
      <c r="I1781" s="43">
        <f t="shared" si="195"/>
        <v>0</v>
      </c>
      <c r="J1781" s="42">
        <f t="shared" si="196"/>
        <v>0</v>
      </c>
      <c r="K1781" s="43">
        <f t="shared" si="197"/>
        <v>0</v>
      </c>
      <c r="L1781">
        <f t="shared" si="198"/>
        <v>126</v>
      </c>
      <c r="M1781">
        <f>IF($G1781="","",COUNTIF($G$3:$G1781, $G1781))</f>
        <v>1689</v>
      </c>
      <c r="N1781">
        <f t="shared" si="193"/>
        <v>1815</v>
      </c>
      <c r="O1781"/>
      <c r="P1781"/>
      <c r="Q1781"/>
    </row>
    <row r="1782" spans="2:17">
      <c r="B1782" s="30">
        <f>資料貼入!A1782</f>
        <v>45518</v>
      </c>
      <c r="C1782" s="38">
        <f>資料貼入!A1782</f>
        <v>45518</v>
      </c>
      <c r="D1782" s="29">
        <f>資料貼入!B1782</f>
        <v>142875.53</v>
      </c>
      <c r="E1782" s="29" cm="1">
        <f t="array" ref="E1782">MovingDayDD($D$3:D1782)</f>
        <v>0</v>
      </c>
      <c r="F1782" s="29">
        <f>IF(OR(C1782&gt;總表!$B$30,C1782=0),0,IF(E1782=0,0,1+F1781))</f>
        <v>0</v>
      </c>
      <c r="G1782" s="29">
        <f t="shared" si="194"/>
        <v>0</v>
      </c>
      <c r="H1782" s="42">
        <f t="shared" si="192"/>
        <v>0</v>
      </c>
      <c r="I1782" s="43">
        <f t="shared" si="195"/>
        <v>0</v>
      </c>
      <c r="J1782" s="42">
        <f t="shared" si="196"/>
        <v>0</v>
      </c>
      <c r="K1782" s="43">
        <f t="shared" si="197"/>
        <v>0</v>
      </c>
      <c r="L1782">
        <f t="shared" si="198"/>
        <v>126</v>
      </c>
      <c r="M1782">
        <f>IF($G1782="","",COUNTIF($G$3:$G1782, $G1782))</f>
        <v>1690</v>
      </c>
      <c r="N1782">
        <f t="shared" si="193"/>
        <v>1816</v>
      </c>
      <c r="O1782"/>
      <c r="P1782"/>
      <c r="Q1782"/>
    </row>
    <row r="1783" spans="2:17">
      <c r="B1783" s="30">
        <f>資料貼入!A1783</f>
        <v>45519</v>
      </c>
      <c r="C1783" s="38">
        <f>資料貼入!A1783</f>
        <v>45519</v>
      </c>
      <c r="D1783" s="29">
        <f>資料貼入!B1783</f>
        <v>-251271.48</v>
      </c>
      <c r="E1783" s="29" cm="1">
        <f t="array" ref="E1783">MovingDayDD($D$3:D1783)</f>
        <v>-251271.48000000045</v>
      </c>
      <c r="F1783" s="29">
        <f>IF(OR(C1783&gt;總表!$B$30,C1783=0),0,IF(E1783=0,0,1+F1782))</f>
        <v>1</v>
      </c>
      <c r="G1783" s="29">
        <f t="shared" si="194"/>
        <v>0</v>
      </c>
      <c r="H1783" s="42">
        <f t="shared" si="192"/>
        <v>0</v>
      </c>
      <c r="I1783" s="43">
        <f t="shared" si="195"/>
        <v>0</v>
      </c>
      <c r="J1783" s="42">
        <f t="shared" si="196"/>
        <v>45519</v>
      </c>
      <c r="K1783" s="43">
        <f t="shared" si="197"/>
        <v>0</v>
      </c>
      <c r="L1783">
        <f t="shared" si="198"/>
        <v>126</v>
      </c>
      <c r="M1783">
        <f>IF($G1783="","",COUNTIF($G$3:$G1783, $G1783))</f>
        <v>1691</v>
      </c>
      <c r="N1783">
        <f t="shared" si="193"/>
        <v>1817</v>
      </c>
      <c r="O1783"/>
      <c r="P1783"/>
      <c r="Q1783"/>
    </row>
    <row r="1784" spans="2:17">
      <c r="B1784" s="30">
        <f>資料貼入!A1784</f>
        <v>45520</v>
      </c>
      <c r="C1784" s="38">
        <f>資料貼入!A1784</f>
        <v>45520</v>
      </c>
      <c r="D1784" s="29">
        <f>資料貼入!B1784</f>
        <v>197603.27000000002</v>
      </c>
      <c r="E1784" s="29" cm="1">
        <f t="array" ref="E1784">MovingDayDD($D$3:D1784)</f>
        <v>-53668.210000000894</v>
      </c>
      <c r="F1784" s="29">
        <f>IF(OR(C1784&gt;總表!$B$30,C1784=0),0,IF(E1784=0,0,1+F1783))</f>
        <v>2</v>
      </c>
      <c r="G1784" s="29">
        <f t="shared" si="194"/>
        <v>0</v>
      </c>
      <c r="H1784" s="42">
        <f t="shared" si="192"/>
        <v>0</v>
      </c>
      <c r="I1784" s="43">
        <f t="shared" si="195"/>
        <v>0</v>
      </c>
      <c r="J1784" s="42">
        <f t="shared" si="196"/>
        <v>45520</v>
      </c>
      <c r="K1784" s="43">
        <f t="shared" si="197"/>
        <v>0</v>
      </c>
      <c r="L1784">
        <f t="shared" si="198"/>
        <v>126</v>
      </c>
      <c r="M1784">
        <f>IF($G1784="","",COUNTIF($G$3:$G1784, $G1784))</f>
        <v>1692</v>
      </c>
      <c r="N1784">
        <f t="shared" si="193"/>
        <v>1818</v>
      </c>
      <c r="O1784"/>
      <c r="P1784"/>
      <c r="Q1784"/>
    </row>
    <row r="1785" spans="2:17">
      <c r="B1785" s="30">
        <f>資料貼入!A1785</f>
        <v>45521</v>
      </c>
      <c r="C1785" s="38">
        <f>資料貼入!A1785</f>
        <v>45521</v>
      </c>
      <c r="D1785" s="29">
        <f>資料貼入!B1785</f>
        <v>0</v>
      </c>
      <c r="E1785" s="29" cm="1">
        <f t="array" ref="E1785">MovingDayDD($D$3:D1785)</f>
        <v>-53668.210000000894</v>
      </c>
      <c r="F1785" s="29">
        <f>IF(OR(C1785&gt;總表!$B$30,C1785=0),0,IF(E1785=0,0,1+F1784))</f>
        <v>3</v>
      </c>
      <c r="G1785" s="29">
        <f t="shared" si="194"/>
        <v>0</v>
      </c>
      <c r="H1785" s="42">
        <f t="shared" si="192"/>
        <v>0</v>
      </c>
      <c r="I1785" s="43">
        <f t="shared" si="195"/>
        <v>0</v>
      </c>
      <c r="J1785" s="42">
        <f t="shared" si="196"/>
        <v>45521</v>
      </c>
      <c r="K1785" s="43">
        <f t="shared" si="197"/>
        <v>0</v>
      </c>
      <c r="L1785">
        <f t="shared" si="198"/>
        <v>126</v>
      </c>
      <c r="M1785">
        <f>IF($G1785="","",COUNTIF($G$3:$G1785, $G1785))</f>
        <v>1693</v>
      </c>
      <c r="N1785">
        <f t="shared" si="193"/>
        <v>1819</v>
      </c>
      <c r="O1785"/>
      <c r="P1785"/>
      <c r="Q1785"/>
    </row>
    <row r="1786" spans="2:17">
      <c r="B1786" s="30">
        <f>資料貼入!A1786</f>
        <v>45522</v>
      </c>
      <c r="C1786" s="38">
        <f>資料貼入!A1786</f>
        <v>45522</v>
      </c>
      <c r="D1786" s="29">
        <f>資料貼入!B1786</f>
        <v>0</v>
      </c>
      <c r="E1786" s="29" cm="1">
        <f t="array" ref="E1786">MovingDayDD($D$3:D1786)</f>
        <v>-53668.210000000894</v>
      </c>
      <c r="F1786" s="29">
        <f>IF(OR(C1786&gt;總表!$B$30,C1786=0),0,IF(E1786=0,0,1+F1785))</f>
        <v>4</v>
      </c>
      <c r="G1786" s="29">
        <f t="shared" si="194"/>
        <v>0</v>
      </c>
      <c r="H1786" s="42">
        <f t="shared" si="192"/>
        <v>0</v>
      </c>
      <c r="I1786" s="43">
        <f t="shared" si="195"/>
        <v>0</v>
      </c>
      <c r="J1786" s="42">
        <f t="shared" si="196"/>
        <v>45522</v>
      </c>
      <c r="K1786" s="43">
        <f t="shared" si="197"/>
        <v>0</v>
      </c>
      <c r="L1786">
        <f t="shared" si="198"/>
        <v>126</v>
      </c>
      <c r="M1786">
        <f>IF($G1786="","",COUNTIF($G$3:$G1786, $G1786))</f>
        <v>1694</v>
      </c>
      <c r="N1786">
        <f t="shared" si="193"/>
        <v>1820</v>
      </c>
      <c r="O1786"/>
      <c r="P1786"/>
      <c r="Q1786"/>
    </row>
    <row r="1787" spans="2:17">
      <c r="B1787" s="30">
        <f>資料貼入!A1787</f>
        <v>45523</v>
      </c>
      <c r="C1787" s="38">
        <f>資料貼入!A1787</f>
        <v>45523</v>
      </c>
      <c r="D1787" s="29">
        <f>資料貼入!B1787</f>
        <v>-159974.66</v>
      </c>
      <c r="E1787" s="29" cm="1">
        <f t="array" ref="E1787">MovingDayDD($D$3:D1787)</f>
        <v>-213642.87000000104</v>
      </c>
      <c r="F1787" s="29">
        <f>IF(OR(C1787&gt;總表!$B$30,C1787=0),0,IF(E1787=0,0,1+F1786))</f>
        <v>5</v>
      </c>
      <c r="G1787" s="29">
        <f t="shared" si="194"/>
        <v>0</v>
      </c>
      <c r="H1787" s="42">
        <f t="shared" si="192"/>
        <v>0</v>
      </c>
      <c r="I1787" s="43">
        <f t="shared" si="195"/>
        <v>0</v>
      </c>
      <c r="J1787" s="42">
        <f t="shared" si="196"/>
        <v>45523</v>
      </c>
      <c r="K1787" s="43">
        <f t="shared" si="197"/>
        <v>0</v>
      </c>
      <c r="L1787">
        <f t="shared" si="198"/>
        <v>126</v>
      </c>
      <c r="M1787">
        <f>IF($G1787="","",COUNTIF($G$3:$G1787, $G1787))</f>
        <v>1695</v>
      </c>
      <c r="N1787">
        <f t="shared" si="193"/>
        <v>1821</v>
      </c>
      <c r="O1787"/>
      <c r="P1787"/>
      <c r="Q1787"/>
    </row>
    <row r="1788" spans="2:17">
      <c r="B1788" s="30">
        <f>資料貼入!A1788</f>
        <v>45524</v>
      </c>
      <c r="C1788" s="38">
        <f>資料貼入!A1788</f>
        <v>45524</v>
      </c>
      <c r="D1788" s="29">
        <f>資料貼入!B1788</f>
        <v>24266.41</v>
      </c>
      <c r="E1788" s="29" cm="1">
        <f t="array" ref="E1788">MovingDayDD($D$3:D1788)</f>
        <v>-189376.46000000089</v>
      </c>
      <c r="F1788" s="29">
        <f>IF(OR(C1788&gt;總表!$B$30,C1788=0),0,IF(E1788=0,0,1+F1787))</f>
        <v>6</v>
      </c>
      <c r="G1788" s="29">
        <f t="shared" si="194"/>
        <v>0</v>
      </c>
      <c r="H1788" s="42">
        <f t="shared" si="192"/>
        <v>0</v>
      </c>
      <c r="I1788" s="43">
        <f t="shared" si="195"/>
        <v>0</v>
      </c>
      <c r="J1788" s="42">
        <f t="shared" si="196"/>
        <v>45524</v>
      </c>
      <c r="K1788" s="43">
        <f t="shared" si="197"/>
        <v>0</v>
      </c>
      <c r="L1788">
        <f t="shared" si="198"/>
        <v>126</v>
      </c>
      <c r="M1788">
        <f>IF($G1788="","",COUNTIF($G$3:$G1788, $G1788))</f>
        <v>1696</v>
      </c>
      <c r="N1788">
        <f t="shared" si="193"/>
        <v>1822</v>
      </c>
      <c r="O1788"/>
      <c r="P1788"/>
      <c r="Q1788"/>
    </row>
    <row r="1789" spans="2:17">
      <c r="B1789" s="30">
        <f>資料貼入!A1789</f>
        <v>45525</v>
      </c>
      <c r="C1789" s="38">
        <f>資料貼入!A1789</f>
        <v>45525</v>
      </c>
      <c r="D1789" s="29">
        <f>資料貼入!B1789</f>
        <v>-153757.64000000001</v>
      </c>
      <c r="E1789" s="29" cm="1">
        <f t="array" ref="E1789">MovingDayDD($D$3:D1789)</f>
        <v>-343134.10000000149</v>
      </c>
      <c r="F1789" s="29">
        <f>IF(OR(C1789&gt;總表!$B$30,C1789=0),0,IF(E1789=0,0,1+F1788))</f>
        <v>7</v>
      </c>
      <c r="G1789" s="29">
        <f t="shared" si="194"/>
        <v>0</v>
      </c>
      <c r="H1789" s="42">
        <f t="shared" si="192"/>
        <v>0</v>
      </c>
      <c r="I1789" s="43">
        <f t="shared" si="195"/>
        <v>0</v>
      </c>
      <c r="J1789" s="42">
        <f t="shared" si="196"/>
        <v>45525</v>
      </c>
      <c r="K1789" s="43">
        <f t="shared" si="197"/>
        <v>0</v>
      </c>
      <c r="L1789">
        <f t="shared" si="198"/>
        <v>126</v>
      </c>
      <c r="M1789">
        <f>IF($G1789="","",COUNTIF($G$3:$G1789, $G1789))</f>
        <v>1697</v>
      </c>
      <c r="N1789">
        <f t="shared" si="193"/>
        <v>1823</v>
      </c>
      <c r="O1789"/>
      <c r="P1789"/>
      <c r="Q1789"/>
    </row>
    <row r="1790" spans="2:17">
      <c r="B1790" s="30">
        <f>資料貼入!A1790</f>
        <v>45526</v>
      </c>
      <c r="C1790" s="38">
        <f>資料貼入!A1790</f>
        <v>45526</v>
      </c>
      <c r="D1790" s="29">
        <f>資料貼入!B1790</f>
        <v>-8461.83</v>
      </c>
      <c r="E1790" s="29" cm="1">
        <f t="array" ref="E1790">MovingDayDD($D$3:D1790)</f>
        <v>-351595.93000000156</v>
      </c>
      <c r="F1790" s="29">
        <f>IF(OR(C1790&gt;總表!$B$30,C1790=0),0,IF(E1790=0,0,1+F1789))</f>
        <v>8</v>
      </c>
      <c r="G1790" s="29">
        <f t="shared" si="194"/>
        <v>0</v>
      </c>
      <c r="H1790" s="42">
        <f t="shared" si="192"/>
        <v>0</v>
      </c>
      <c r="I1790" s="43">
        <f t="shared" si="195"/>
        <v>0</v>
      </c>
      <c r="J1790" s="42">
        <f t="shared" si="196"/>
        <v>45526</v>
      </c>
      <c r="K1790" s="43">
        <f t="shared" si="197"/>
        <v>0</v>
      </c>
      <c r="L1790">
        <f t="shared" si="198"/>
        <v>126</v>
      </c>
      <c r="M1790">
        <f>IF($G1790="","",COUNTIF($G$3:$G1790, $G1790))</f>
        <v>1698</v>
      </c>
      <c r="N1790">
        <f t="shared" si="193"/>
        <v>1824</v>
      </c>
      <c r="O1790"/>
      <c r="P1790"/>
      <c r="Q1790"/>
    </row>
    <row r="1791" spans="2:17">
      <c r="B1791" s="30">
        <f>資料貼入!A1791</f>
        <v>45527</v>
      </c>
      <c r="C1791" s="38">
        <f>資料貼入!A1791</f>
        <v>45527</v>
      </c>
      <c r="D1791" s="29">
        <f>資料貼入!B1791</f>
        <v>-78907.259999999995</v>
      </c>
      <c r="E1791" s="29" cm="1">
        <f t="array" ref="E1791">MovingDayDD($D$3:D1791)</f>
        <v>-430503.19000000134</v>
      </c>
      <c r="F1791" s="29">
        <f>IF(OR(C1791&gt;總表!$B$30,C1791=0),0,IF(E1791=0,0,1+F1790))</f>
        <v>9</v>
      </c>
      <c r="G1791" s="29">
        <f t="shared" si="194"/>
        <v>0</v>
      </c>
      <c r="H1791" s="42">
        <f t="shared" si="192"/>
        <v>0</v>
      </c>
      <c r="I1791" s="43">
        <f t="shared" si="195"/>
        <v>0</v>
      </c>
      <c r="J1791" s="42">
        <f t="shared" si="196"/>
        <v>45527</v>
      </c>
      <c r="K1791" s="43">
        <f t="shared" si="197"/>
        <v>0</v>
      </c>
      <c r="L1791">
        <f t="shared" si="198"/>
        <v>126</v>
      </c>
      <c r="M1791">
        <f>IF($G1791="","",COUNTIF($G$3:$G1791, $G1791))</f>
        <v>1699</v>
      </c>
      <c r="N1791">
        <f t="shared" si="193"/>
        <v>1825</v>
      </c>
      <c r="O1791"/>
      <c r="P1791"/>
      <c r="Q1791"/>
    </row>
    <row r="1792" spans="2:17">
      <c r="B1792" s="30">
        <f>資料貼入!A1792</f>
        <v>45528</v>
      </c>
      <c r="C1792" s="38">
        <f>資料貼入!A1792</f>
        <v>45528</v>
      </c>
      <c r="D1792" s="29">
        <f>資料貼入!B1792</f>
        <v>0</v>
      </c>
      <c r="E1792" s="29" cm="1">
        <f t="array" ref="E1792">MovingDayDD($D$3:D1792)</f>
        <v>-430503.19000000134</v>
      </c>
      <c r="F1792" s="29">
        <f>IF(OR(C1792&gt;總表!$B$30,C1792=0),0,IF(E1792=0,0,1+F1791))</f>
        <v>10</v>
      </c>
      <c r="G1792" s="29">
        <f t="shared" si="194"/>
        <v>0</v>
      </c>
      <c r="H1792" s="42">
        <f t="shared" si="192"/>
        <v>0</v>
      </c>
      <c r="I1792" s="43">
        <f t="shared" si="195"/>
        <v>0</v>
      </c>
      <c r="J1792" s="42">
        <f t="shared" si="196"/>
        <v>45528</v>
      </c>
      <c r="K1792" s="43">
        <f t="shared" si="197"/>
        <v>0</v>
      </c>
      <c r="L1792">
        <f t="shared" si="198"/>
        <v>126</v>
      </c>
      <c r="M1792">
        <f>IF($G1792="","",COUNTIF($G$3:$G1792, $G1792))</f>
        <v>1700</v>
      </c>
      <c r="N1792">
        <f t="shared" si="193"/>
        <v>1826</v>
      </c>
      <c r="O1792"/>
      <c r="P1792"/>
      <c r="Q1792"/>
    </row>
    <row r="1793" spans="2:17">
      <c r="B1793" s="30">
        <f>資料貼入!A1793</f>
        <v>45529</v>
      </c>
      <c r="C1793" s="38">
        <f>資料貼入!A1793</f>
        <v>45529</v>
      </c>
      <c r="D1793" s="29">
        <f>資料貼入!B1793</f>
        <v>0</v>
      </c>
      <c r="E1793" s="29" cm="1">
        <f t="array" ref="E1793">MovingDayDD($D$3:D1793)</f>
        <v>-430503.19000000134</v>
      </c>
      <c r="F1793" s="29">
        <f>IF(OR(C1793&gt;總表!$B$30,C1793=0),0,IF(E1793=0,0,1+F1792))</f>
        <v>11</v>
      </c>
      <c r="G1793" s="29">
        <f t="shared" si="194"/>
        <v>0</v>
      </c>
      <c r="H1793" s="42">
        <f t="shared" si="192"/>
        <v>0</v>
      </c>
      <c r="I1793" s="43">
        <f t="shared" si="195"/>
        <v>0</v>
      </c>
      <c r="J1793" s="42">
        <f t="shared" si="196"/>
        <v>45529</v>
      </c>
      <c r="K1793" s="43">
        <f t="shared" si="197"/>
        <v>0</v>
      </c>
      <c r="L1793">
        <f t="shared" si="198"/>
        <v>126</v>
      </c>
      <c r="M1793">
        <f>IF($G1793="","",COUNTIF($G$3:$G1793, $G1793))</f>
        <v>1701</v>
      </c>
      <c r="N1793">
        <f t="shared" si="193"/>
        <v>1827</v>
      </c>
      <c r="O1793"/>
      <c r="P1793"/>
      <c r="Q1793"/>
    </row>
    <row r="1794" spans="2:17">
      <c r="B1794" s="30">
        <f>資料貼入!A1794</f>
        <v>45530</v>
      </c>
      <c r="C1794" s="38">
        <f>資料貼入!A1794</f>
        <v>45530</v>
      </c>
      <c r="D1794" s="29">
        <f>資料貼入!B1794</f>
        <v>-12874.809999999996</v>
      </c>
      <c r="E1794" s="29" cm="1">
        <f t="array" ref="E1794">MovingDayDD($D$3:D1794)</f>
        <v>-443378.00000000186</v>
      </c>
      <c r="F1794" s="29">
        <f>IF(OR(C1794&gt;總表!$B$30,C1794=0),0,IF(E1794=0,0,1+F1793))</f>
        <v>12</v>
      </c>
      <c r="G1794" s="29">
        <f t="shared" si="194"/>
        <v>0</v>
      </c>
      <c r="H1794" s="42">
        <f t="shared" si="192"/>
        <v>0</v>
      </c>
      <c r="I1794" s="43">
        <f t="shared" si="195"/>
        <v>0</v>
      </c>
      <c r="J1794" s="42">
        <f t="shared" si="196"/>
        <v>45530</v>
      </c>
      <c r="K1794" s="43">
        <f t="shared" si="197"/>
        <v>0</v>
      </c>
      <c r="L1794">
        <f t="shared" si="198"/>
        <v>126</v>
      </c>
      <c r="M1794">
        <f>IF($G1794="","",COUNTIF($G$3:$G1794, $G1794))</f>
        <v>1702</v>
      </c>
      <c r="N1794">
        <f t="shared" si="193"/>
        <v>1828</v>
      </c>
      <c r="O1794"/>
      <c r="P1794"/>
      <c r="Q1794"/>
    </row>
    <row r="1795" spans="2:17">
      <c r="B1795" s="30">
        <f>資料貼入!A1795</f>
        <v>45531</v>
      </c>
      <c r="C1795" s="38">
        <f>資料貼入!A1795</f>
        <v>45531</v>
      </c>
      <c r="D1795" s="29">
        <f>資料貼入!B1795</f>
        <v>-143694.26</v>
      </c>
      <c r="E1795" s="29" cm="1">
        <f t="array" ref="E1795">MovingDayDD($D$3:D1795)</f>
        <v>-587072.26000000164</v>
      </c>
      <c r="F1795" s="29">
        <f>IF(OR(C1795&gt;總表!$B$30,C1795=0),0,IF(E1795=0,0,1+F1794))</f>
        <v>13</v>
      </c>
      <c r="G1795" s="29">
        <f t="shared" si="194"/>
        <v>0</v>
      </c>
      <c r="H1795" s="42">
        <f t="shared" ref="H1795:H1858" si="199">IF(G1795&gt;$V$1,B1795,0)</f>
        <v>0</v>
      </c>
      <c r="I1795" s="43">
        <f t="shared" si="195"/>
        <v>0</v>
      </c>
      <c r="J1795" s="42">
        <f t="shared" si="196"/>
        <v>45531</v>
      </c>
      <c r="K1795" s="43">
        <f t="shared" si="197"/>
        <v>0</v>
      </c>
      <c r="L1795">
        <f t="shared" si="198"/>
        <v>126</v>
      </c>
      <c r="M1795">
        <f>IF($G1795="","",COUNTIF($G$3:$G1795, $G1795))</f>
        <v>1703</v>
      </c>
      <c r="N1795">
        <f t="shared" ref="N1795:N1858" si="200">IF($G1795="","",L1795+M1795)</f>
        <v>1829</v>
      </c>
      <c r="O1795"/>
      <c r="P1795"/>
      <c r="Q1795"/>
    </row>
    <row r="1796" spans="2:17">
      <c r="B1796" s="30">
        <f>資料貼入!A1796</f>
        <v>45532</v>
      </c>
      <c r="C1796" s="38">
        <f>資料貼入!A1796</f>
        <v>45532</v>
      </c>
      <c r="D1796" s="29">
        <f>資料貼入!B1796</f>
        <v>68334.89</v>
      </c>
      <c r="E1796" s="29" cm="1">
        <f t="array" ref="E1796">MovingDayDD($D$3:D1796)</f>
        <v>-518737.37000000104</v>
      </c>
      <c r="F1796" s="29">
        <f>IF(OR(C1796&gt;總表!$B$30,C1796=0),0,IF(E1796=0,0,1+F1795))</f>
        <v>14</v>
      </c>
      <c r="G1796" s="29">
        <f t="shared" ref="G1796:G1859" si="201">IF(F1797=0,F1796,0)</f>
        <v>0</v>
      </c>
      <c r="H1796" s="42">
        <f t="shared" si="199"/>
        <v>0</v>
      </c>
      <c r="I1796" s="43">
        <f t="shared" ref="I1796:I1859" si="202">G1796</f>
        <v>0</v>
      </c>
      <c r="J1796" s="42">
        <f t="shared" ref="J1796:J1859" si="203">IF(F1796=0,0,B1796)</f>
        <v>45532</v>
      </c>
      <c r="K1796" s="43">
        <f t="shared" ref="K1796:K1859" si="204">G1796</f>
        <v>0</v>
      </c>
      <c r="L1796">
        <f t="shared" ref="L1796:L1859" si="205">IF($G1796="","",COUNTIF($G$3:$G$4053, "&gt;" &amp; $G1796))</f>
        <v>126</v>
      </c>
      <c r="M1796">
        <f>IF($G1796="","",COUNTIF($G$3:$G1796, $G1796))</f>
        <v>1704</v>
      </c>
      <c r="N1796">
        <f t="shared" si="200"/>
        <v>1830</v>
      </c>
      <c r="O1796"/>
      <c r="P1796"/>
      <c r="Q1796"/>
    </row>
    <row r="1797" spans="2:17">
      <c r="B1797" s="30">
        <f>資料貼入!A1797</f>
        <v>45533</v>
      </c>
      <c r="C1797" s="38">
        <f>資料貼入!A1797</f>
        <v>45533</v>
      </c>
      <c r="D1797" s="29">
        <f>資料貼入!B1797</f>
        <v>-248511.5</v>
      </c>
      <c r="E1797" s="29" cm="1">
        <f t="array" ref="E1797">MovingDayDD($D$3:D1797)</f>
        <v>-767248.87000000104</v>
      </c>
      <c r="F1797" s="29">
        <f>IF(OR(C1797&gt;總表!$B$30,C1797=0),0,IF(E1797=0,0,1+F1796))</f>
        <v>15</v>
      </c>
      <c r="G1797" s="29">
        <f t="shared" si="201"/>
        <v>0</v>
      </c>
      <c r="H1797" s="42">
        <f t="shared" si="199"/>
        <v>0</v>
      </c>
      <c r="I1797" s="43">
        <f t="shared" si="202"/>
        <v>0</v>
      </c>
      <c r="J1797" s="42">
        <f t="shared" si="203"/>
        <v>45533</v>
      </c>
      <c r="K1797" s="43">
        <f t="shared" si="204"/>
        <v>0</v>
      </c>
      <c r="L1797">
        <f t="shared" si="205"/>
        <v>126</v>
      </c>
      <c r="M1797">
        <f>IF($G1797="","",COUNTIF($G$3:$G1797, $G1797))</f>
        <v>1705</v>
      </c>
      <c r="N1797">
        <f t="shared" si="200"/>
        <v>1831</v>
      </c>
      <c r="O1797"/>
      <c r="P1797"/>
      <c r="Q1797"/>
    </row>
    <row r="1798" spans="2:17">
      <c r="B1798" s="30">
        <f>資料貼入!A1798</f>
        <v>45534</v>
      </c>
      <c r="C1798" s="38">
        <f>資料貼入!A1798</f>
        <v>45534</v>
      </c>
      <c r="D1798" s="29">
        <f>資料貼入!B1798</f>
        <v>-74156.080000000016</v>
      </c>
      <c r="E1798" s="29" cm="1">
        <f t="array" ref="E1798">MovingDayDD($D$3:D1798)</f>
        <v>-841404.95000000112</v>
      </c>
      <c r="F1798" s="29">
        <f>IF(OR(C1798&gt;總表!$B$30,C1798=0),0,IF(E1798=0,0,1+F1797))</f>
        <v>16</v>
      </c>
      <c r="G1798" s="29">
        <f t="shared" si="201"/>
        <v>0</v>
      </c>
      <c r="H1798" s="42">
        <f t="shared" si="199"/>
        <v>0</v>
      </c>
      <c r="I1798" s="43">
        <f t="shared" si="202"/>
        <v>0</v>
      </c>
      <c r="J1798" s="42">
        <f t="shared" si="203"/>
        <v>45534</v>
      </c>
      <c r="K1798" s="43">
        <f t="shared" si="204"/>
        <v>0</v>
      </c>
      <c r="L1798">
        <f t="shared" si="205"/>
        <v>126</v>
      </c>
      <c r="M1798">
        <f>IF($G1798="","",COUNTIF($G$3:$G1798, $G1798))</f>
        <v>1706</v>
      </c>
      <c r="N1798">
        <f t="shared" si="200"/>
        <v>1832</v>
      </c>
      <c r="O1798"/>
      <c r="P1798"/>
      <c r="Q1798"/>
    </row>
    <row r="1799" spans="2:17">
      <c r="B1799" s="30">
        <f>資料貼入!A1799</f>
        <v>45535</v>
      </c>
      <c r="C1799" s="38">
        <f>資料貼入!A1799</f>
        <v>45535</v>
      </c>
      <c r="D1799" s="29">
        <f>資料貼入!B1799</f>
        <v>0</v>
      </c>
      <c r="E1799" s="29" cm="1">
        <f t="array" ref="E1799">MovingDayDD($D$3:D1799)</f>
        <v>-841404.95000000112</v>
      </c>
      <c r="F1799" s="29">
        <f>IF(OR(C1799&gt;總表!$B$30,C1799=0),0,IF(E1799=0,0,1+F1798))</f>
        <v>17</v>
      </c>
      <c r="G1799" s="29">
        <f t="shared" si="201"/>
        <v>0</v>
      </c>
      <c r="H1799" s="42">
        <f t="shared" si="199"/>
        <v>0</v>
      </c>
      <c r="I1799" s="43">
        <f t="shared" si="202"/>
        <v>0</v>
      </c>
      <c r="J1799" s="42">
        <f t="shared" si="203"/>
        <v>45535</v>
      </c>
      <c r="K1799" s="43">
        <f t="shared" si="204"/>
        <v>0</v>
      </c>
      <c r="L1799">
        <f t="shared" si="205"/>
        <v>126</v>
      </c>
      <c r="M1799">
        <f>IF($G1799="","",COUNTIF($G$3:$G1799, $G1799))</f>
        <v>1707</v>
      </c>
      <c r="N1799">
        <f t="shared" si="200"/>
        <v>1833</v>
      </c>
      <c r="O1799"/>
      <c r="P1799"/>
      <c r="Q1799"/>
    </row>
    <row r="1800" spans="2:17">
      <c r="B1800" s="30">
        <f>資料貼入!A1800</f>
        <v>45536</v>
      </c>
      <c r="C1800" s="38">
        <f>資料貼入!A1800</f>
        <v>45536</v>
      </c>
      <c r="D1800" s="29">
        <f>資料貼入!B1800</f>
        <v>0</v>
      </c>
      <c r="E1800" s="29" cm="1">
        <f t="array" ref="E1800">MovingDayDD($D$3:D1800)</f>
        <v>-841404.95000000112</v>
      </c>
      <c r="F1800" s="29">
        <f>IF(OR(C1800&gt;總表!$B$30,C1800=0),0,IF(E1800=0,0,1+F1799))</f>
        <v>18</v>
      </c>
      <c r="G1800" s="29">
        <f t="shared" si="201"/>
        <v>0</v>
      </c>
      <c r="H1800" s="42">
        <f t="shared" si="199"/>
        <v>0</v>
      </c>
      <c r="I1800" s="43">
        <f t="shared" si="202"/>
        <v>0</v>
      </c>
      <c r="J1800" s="42">
        <f t="shared" si="203"/>
        <v>45536</v>
      </c>
      <c r="K1800" s="43">
        <f t="shared" si="204"/>
        <v>0</v>
      </c>
      <c r="L1800">
        <f t="shared" si="205"/>
        <v>126</v>
      </c>
      <c r="M1800">
        <f>IF($G1800="","",COUNTIF($G$3:$G1800, $G1800))</f>
        <v>1708</v>
      </c>
      <c r="N1800">
        <f t="shared" si="200"/>
        <v>1834</v>
      </c>
      <c r="O1800"/>
      <c r="P1800"/>
      <c r="Q1800"/>
    </row>
    <row r="1801" spans="2:17">
      <c r="B1801" s="30">
        <f>資料貼入!A1801</f>
        <v>45537</v>
      </c>
      <c r="C1801" s="38">
        <f>資料貼入!A1801</f>
        <v>45537</v>
      </c>
      <c r="D1801" s="29">
        <f>資料貼入!B1801</f>
        <v>-134146.72999999998</v>
      </c>
      <c r="E1801" s="29" cm="1">
        <f t="array" ref="E1801">MovingDayDD($D$3:D1801)</f>
        <v>-975551.68000000156</v>
      </c>
      <c r="F1801" s="29">
        <f>IF(OR(C1801&gt;總表!$B$30,C1801=0),0,IF(E1801=0,0,1+F1800))</f>
        <v>19</v>
      </c>
      <c r="G1801" s="29">
        <f t="shared" si="201"/>
        <v>0</v>
      </c>
      <c r="H1801" s="42">
        <f t="shared" si="199"/>
        <v>0</v>
      </c>
      <c r="I1801" s="43">
        <f t="shared" si="202"/>
        <v>0</v>
      </c>
      <c r="J1801" s="42">
        <f t="shared" si="203"/>
        <v>45537</v>
      </c>
      <c r="K1801" s="43">
        <f t="shared" si="204"/>
        <v>0</v>
      </c>
      <c r="L1801">
        <f t="shared" si="205"/>
        <v>126</v>
      </c>
      <c r="M1801">
        <f>IF($G1801="","",COUNTIF($G$3:$G1801, $G1801))</f>
        <v>1709</v>
      </c>
      <c r="N1801">
        <f t="shared" si="200"/>
        <v>1835</v>
      </c>
      <c r="O1801"/>
      <c r="P1801"/>
      <c r="Q1801"/>
    </row>
    <row r="1802" spans="2:17">
      <c r="B1802" s="30">
        <f>資料貼入!A1802</f>
        <v>45538</v>
      </c>
      <c r="C1802" s="38">
        <f>資料貼入!A1802</f>
        <v>45538</v>
      </c>
      <c r="D1802" s="29">
        <f>資料貼入!B1802</f>
        <v>-116857.08</v>
      </c>
      <c r="E1802" s="29" cm="1">
        <f t="array" ref="E1802">MovingDayDD($D$3:D1802)</f>
        <v>-1092408.7600000016</v>
      </c>
      <c r="F1802" s="29">
        <f>IF(OR(C1802&gt;總表!$B$30,C1802=0),0,IF(E1802=0,0,1+F1801))</f>
        <v>20</v>
      </c>
      <c r="G1802" s="29">
        <f t="shared" si="201"/>
        <v>0</v>
      </c>
      <c r="H1802" s="42">
        <f t="shared" si="199"/>
        <v>0</v>
      </c>
      <c r="I1802" s="43">
        <f t="shared" si="202"/>
        <v>0</v>
      </c>
      <c r="J1802" s="42">
        <f t="shared" si="203"/>
        <v>45538</v>
      </c>
      <c r="K1802" s="43">
        <f t="shared" si="204"/>
        <v>0</v>
      </c>
      <c r="L1802">
        <f t="shared" si="205"/>
        <v>126</v>
      </c>
      <c r="M1802">
        <f>IF($G1802="","",COUNTIF($G$3:$G1802, $G1802))</f>
        <v>1710</v>
      </c>
      <c r="N1802">
        <f t="shared" si="200"/>
        <v>1836</v>
      </c>
      <c r="O1802"/>
      <c r="P1802"/>
      <c r="Q1802"/>
    </row>
    <row r="1803" spans="2:17">
      <c r="B1803" s="30">
        <f>資料貼入!A1803</f>
        <v>45539</v>
      </c>
      <c r="C1803" s="38">
        <f>資料貼入!A1803</f>
        <v>45539</v>
      </c>
      <c r="D1803" s="29">
        <f>資料貼入!B1803</f>
        <v>269593.96999999997</v>
      </c>
      <c r="E1803" s="29" cm="1">
        <f t="array" ref="E1803">MovingDayDD($D$3:D1803)</f>
        <v>-822814.79000000097</v>
      </c>
      <c r="F1803" s="29">
        <f>IF(OR(C1803&gt;總表!$B$30,C1803=0),0,IF(E1803=0,0,1+F1802))</f>
        <v>21</v>
      </c>
      <c r="G1803" s="29">
        <f t="shared" si="201"/>
        <v>0</v>
      </c>
      <c r="H1803" s="42">
        <f t="shared" si="199"/>
        <v>0</v>
      </c>
      <c r="I1803" s="43">
        <f t="shared" si="202"/>
        <v>0</v>
      </c>
      <c r="J1803" s="42">
        <f t="shared" si="203"/>
        <v>45539</v>
      </c>
      <c r="K1803" s="43">
        <f t="shared" si="204"/>
        <v>0</v>
      </c>
      <c r="L1803">
        <f t="shared" si="205"/>
        <v>126</v>
      </c>
      <c r="M1803">
        <f>IF($G1803="","",COUNTIF($G$3:$G1803, $G1803))</f>
        <v>1711</v>
      </c>
      <c r="N1803">
        <f t="shared" si="200"/>
        <v>1837</v>
      </c>
      <c r="O1803"/>
      <c r="P1803"/>
      <c r="Q1803"/>
    </row>
    <row r="1804" spans="2:17">
      <c r="B1804" s="30">
        <f>資料貼入!A1804</f>
        <v>45540</v>
      </c>
      <c r="C1804" s="38">
        <f>資料貼入!A1804</f>
        <v>45540</v>
      </c>
      <c r="D1804" s="29">
        <f>資料貼入!B1804</f>
        <v>-70421.69</v>
      </c>
      <c r="E1804" s="29" cm="1">
        <f t="array" ref="E1804">MovingDayDD($D$3:D1804)</f>
        <v>-893236.48000000045</v>
      </c>
      <c r="F1804" s="29">
        <f>IF(OR(C1804&gt;總表!$B$30,C1804=0),0,IF(E1804=0,0,1+F1803))</f>
        <v>22</v>
      </c>
      <c r="G1804" s="29">
        <f t="shared" si="201"/>
        <v>0</v>
      </c>
      <c r="H1804" s="42">
        <f t="shared" si="199"/>
        <v>0</v>
      </c>
      <c r="I1804" s="43">
        <f t="shared" si="202"/>
        <v>0</v>
      </c>
      <c r="J1804" s="42">
        <f t="shared" si="203"/>
        <v>45540</v>
      </c>
      <c r="K1804" s="43">
        <f t="shared" si="204"/>
        <v>0</v>
      </c>
      <c r="L1804">
        <f t="shared" si="205"/>
        <v>126</v>
      </c>
      <c r="M1804">
        <f>IF($G1804="","",COUNTIF($G$3:$G1804, $G1804))</f>
        <v>1712</v>
      </c>
      <c r="N1804">
        <f t="shared" si="200"/>
        <v>1838</v>
      </c>
      <c r="O1804"/>
      <c r="P1804"/>
      <c r="Q1804"/>
    </row>
    <row r="1805" spans="2:17">
      <c r="B1805" s="30">
        <f>資料貼入!A1805</f>
        <v>45541</v>
      </c>
      <c r="C1805" s="38">
        <f>資料貼入!A1805</f>
        <v>45541</v>
      </c>
      <c r="D1805" s="29">
        <f>資料貼入!B1805</f>
        <v>-47504.859999999993</v>
      </c>
      <c r="E1805" s="29" cm="1">
        <f t="array" ref="E1805">MovingDayDD($D$3:D1805)</f>
        <v>-940741.33999999985</v>
      </c>
      <c r="F1805" s="29">
        <f>IF(OR(C1805&gt;總表!$B$30,C1805=0),0,IF(E1805=0,0,1+F1804))</f>
        <v>23</v>
      </c>
      <c r="G1805" s="29">
        <f t="shared" si="201"/>
        <v>0</v>
      </c>
      <c r="H1805" s="42">
        <f t="shared" si="199"/>
        <v>0</v>
      </c>
      <c r="I1805" s="43">
        <f t="shared" si="202"/>
        <v>0</v>
      </c>
      <c r="J1805" s="42">
        <f t="shared" si="203"/>
        <v>45541</v>
      </c>
      <c r="K1805" s="43">
        <f t="shared" si="204"/>
        <v>0</v>
      </c>
      <c r="L1805">
        <f t="shared" si="205"/>
        <v>126</v>
      </c>
      <c r="M1805">
        <f>IF($G1805="","",COUNTIF($G$3:$G1805, $G1805))</f>
        <v>1713</v>
      </c>
      <c r="N1805">
        <f t="shared" si="200"/>
        <v>1839</v>
      </c>
      <c r="O1805"/>
      <c r="P1805"/>
      <c r="Q1805"/>
    </row>
    <row r="1806" spans="2:17">
      <c r="B1806" s="30">
        <f>資料貼入!A1806</f>
        <v>45542</v>
      </c>
      <c r="C1806" s="38">
        <f>資料貼入!A1806</f>
        <v>45542</v>
      </c>
      <c r="D1806" s="29">
        <f>資料貼入!B1806</f>
        <v>0</v>
      </c>
      <c r="E1806" s="29" cm="1">
        <f t="array" ref="E1806">MovingDayDD($D$3:D1806)</f>
        <v>-940741.33999999985</v>
      </c>
      <c r="F1806" s="29">
        <f>IF(OR(C1806&gt;總表!$B$30,C1806=0),0,IF(E1806=0,0,1+F1805))</f>
        <v>24</v>
      </c>
      <c r="G1806" s="29">
        <f t="shared" si="201"/>
        <v>0</v>
      </c>
      <c r="H1806" s="42">
        <f t="shared" si="199"/>
        <v>0</v>
      </c>
      <c r="I1806" s="43">
        <f t="shared" si="202"/>
        <v>0</v>
      </c>
      <c r="J1806" s="42">
        <f t="shared" si="203"/>
        <v>45542</v>
      </c>
      <c r="K1806" s="43">
        <f t="shared" si="204"/>
        <v>0</v>
      </c>
      <c r="L1806">
        <f t="shared" si="205"/>
        <v>126</v>
      </c>
      <c r="M1806">
        <f>IF($G1806="","",COUNTIF($G$3:$G1806, $G1806))</f>
        <v>1714</v>
      </c>
      <c r="N1806">
        <f t="shared" si="200"/>
        <v>1840</v>
      </c>
      <c r="O1806"/>
      <c r="P1806"/>
      <c r="Q1806"/>
    </row>
    <row r="1807" spans="2:17">
      <c r="B1807" s="30">
        <f>資料貼入!A1807</f>
        <v>45543</v>
      </c>
      <c r="C1807" s="38">
        <f>資料貼入!A1807</f>
        <v>45543</v>
      </c>
      <c r="D1807" s="29">
        <f>資料貼入!B1807</f>
        <v>0</v>
      </c>
      <c r="E1807" s="29" cm="1">
        <f t="array" ref="E1807">MovingDayDD($D$3:D1807)</f>
        <v>-940741.33999999985</v>
      </c>
      <c r="F1807" s="29">
        <f>IF(OR(C1807&gt;總表!$B$30,C1807=0),0,IF(E1807=0,0,1+F1806))</f>
        <v>25</v>
      </c>
      <c r="G1807" s="29">
        <f t="shared" si="201"/>
        <v>0</v>
      </c>
      <c r="H1807" s="42">
        <f t="shared" si="199"/>
        <v>0</v>
      </c>
      <c r="I1807" s="43">
        <f t="shared" si="202"/>
        <v>0</v>
      </c>
      <c r="J1807" s="42">
        <f t="shared" si="203"/>
        <v>45543</v>
      </c>
      <c r="K1807" s="43">
        <f t="shared" si="204"/>
        <v>0</v>
      </c>
      <c r="L1807">
        <f t="shared" si="205"/>
        <v>126</v>
      </c>
      <c r="M1807">
        <f>IF($G1807="","",COUNTIF($G$3:$G1807, $G1807))</f>
        <v>1715</v>
      </c>
      <c r="N1807">
        <f t="shared" si="200"/>
        <v>1841</v>
      </c>
      <c r="O1807"/>
      <c r="P1807"/>
      <c r="Q1807"/>
    </row>
    <row r="1808" spans="2:17">
      <c r="B1808" s="30">
        <f>資料貼入!A1808</f>
        <v>45544</v>
      </c>
      <c r="C1808" s="38">
        <f>資料貼入!A1808</f>
        <v>45544</v>
      </c>
      <c r="D1808" s="29">
        <f>資料貼入!B1808</f>
        <v>-46071.290000000008</v>
      </c>
      <c r="E1808" s="29" cm="1">
        <f t="array" ref="E1808">MovingDayDD($D$3:D1808)</f>
        <v>-986812.62999999896</v>
      </c>
      <c r="F1808" s="29">
        <f>IF(OR(C1808&gt;總表!$B$30,C1808=0),0,IF(E1808=0,0,1+F1807))</f>
        <v>26</v>
      </c>
      <c r="G1808" s="29">
        <f t="shared" si="201"/>
        <v>0</v>
      </c>
      <c r="H1808" s="42">
        <f t="shared" si="199"/>
        <v>0</v>
      </c>
      <c r="I1808" s="43">
        <f t="shared" si="202"/>
        <v>0</v>
      </c>
      <c r="J1808" s="42">
        <f t="shared" si="203"/>
        <v>45544</v>
      </c>
      <c r="K1808" s="43">
        <f t="shared" si="204"/>
        <v>0</v>
      </c>
      <c r="L1808">
        <f t="shared" si="205"/>
        <v>126</v>
      </c>
      <c r="M1808">
        <f>IF($G1808="","",COUNTIF($G$3:$G1808, $G1808))</f>
        <v>1716</v>
      </c>
      <c r="N1808">
        <f t="shared" si="200"/>
        <v>1842</v>
      </c>
      <c r="O1808"/>
      <c r="P1808"/>
      <c r="Q1808"/>
    </row>
    <row r="1809" spans="2:17">
      <c r="B1809" s="30">
        <f>資料貼入!A1809</f>
        <v>45545</v>
      </c>
      <c r="C1809" s="38">
        <f>資料貼入!A1809</f>
        <v>45545</v>
      </c>
      <c r="D1809" s="29">
        <f>資料貼入!B1809</f>
        <v>-58138.12</v>
      </c>
      <c r="E1809" s="29" cm="1">
        <f t="array" ref="E1809">MovingDayDD($D$3:D1809)</f>
        <v>-1044950.7499999981</v>
      </c>
      <c r="F1809" s="29">
        <f>IF(OR(C1809&gt;總表!$B$30,C1809=0),0,IF(E1809=0,0,1+F1808))</f>
        <v>27</v>
      </c>
      <c r="G1809" s="29">
        <f t="shared" si="201"/>
        <v>0</v>
      </c>
      <c r="H1809" s="42">
        <f t="shared" si="199"/>
        <v>0</v>
      </c>
      <c r="I1809" s="43">
        <f t="shared" si="202"/>
        <v>0</v>
      </c>
      <c r="J1809" s="42">
        <f t="shared" si="203"/>
        <v>45545</v>
      </c>
      <c r="K1809" s="43">
        <f t="shared" si="204"/>
        <v>0</v>
      </c>
      <c r="L1809">
        <f t="shared" si="205"/>
        <v>126</v>
      </c>
      <c r="M1809">
        <f>IF($G1809="","",COUNTIF($G$3:$G1809, $G1809))</f>
        <v>1717</v>
      </c>
      <c r="N1809">
        <f t="shared" si="200"/>
        <v>1843</v>
      </c>
      <c r="O1809"/>
      <c r="P1809"/>
      <c r="Q1809"/>
    </row>
    <row r="1810" spans="2:17">
      <c r="B1810" s="30">
        <f>資料貼入!A1810</f>
        <v>45546</v>
      </c>
      <c r="C1810" s="38">
        <f>資料貼入!A1810</f>
        <v>45546</v>
      </c>
      <c r="D1810" s="29">
        <f>資料貼入!B1810</f>
        <v>1969.46</v>
      </c>
      <c r="E1810" s="29" cm="1">
        <f t="array" ref="E1810">MovingDayDD($D$3:D1810)</f>
        <v>-1042981.2899999972</v>
      </c>
      <c r="F1810" s="29">
        <f>IF(OR(C1810&gt;總表!$B$30,C1810=0),0,IF(E1810=0,0,1+F1809))</f>
        <v>28</v>
      </c>
      <c r="G1810" s="29">
        <f t="shared" si="201"/>
        <v>0</v>
      </c>
      <c r="H1810" s="42">
        <f t="shared" si="199"/>
        <v>0</v>
      </c>
      <c r="I1810" s="43">
        <f t="shared" si="202"/>
        <v>0</v>
      </c>
      <c r="J1810" s="42">
        <f t="shared" si="203"/>
        <v>45546</v>
      </c>
      <c r="K1810" s="43">
        <f t="shared" si="204"/>
        <v>0</v>
      </c>
      <c r="L1810">
        <f t="shared" si="205"/>
        <v>126</v>
      </c>
      <c r="M1810">
        <f>IF($G1810="","",COUNTIF($G$3:$G1810, $G1810))</f>
        <v>1718</v>
      </c>
      <c r="N1810">
        <f t="shared" si="200"/>
        <v>1844</v>
      </c>
      <c r="O1810"/>
      <c r="P1810"/>
      <c r="Q1810"/>
    </row>
    <row r="1811" spans="2:17">
      <c r="B1811" s="30">
        <f>資料貼入!A1811</f>
        <v>45547</v>
      </c>
      <c r="C1811" s="38">
        <f>資料貼入!A1811</f>
        <v>45547</v>
      </c>
      <c r="D1811" s="29">
        <f>資料貼入!B1811</f>
        <v>169902.36000000002</v>
      </c>
      <c r="E1811" s="29" cm="1">
        <f t="array" ref="E1811">MovingDayDD($D$3:D1811)</f>
        <v>-873078.92999999784</v>
      </c>
      <c r="F1811" s="29">
        <f>IF(OR(C1811&gt;總表!$B$30,C1811=0),0,IF(E1811=0,0,1+F1810))</f>
        <v>29</v>
      </c>
      <c r="G1811" s="29">
        <f t="shared" si="201"/>
        <v>0</v>
      </c>
      <c r="H1811" s="42">
        <f t="shared" si="199"/>
        <v>0</v>
      </c>
      <c r="I1811" s="43">
        <f t="shared" si="202"/>
        <v>0</v>
      </c>
      <c r="J1811" s="42">
        <f t="shared" si="203"/>
        <v>45547</v>
      </c>
      <c r="K1811" s="43">
        <f t="shared" si="204"/>
        <v>0</v>
      </c>
      <c r="L1811">
        <f t="shared" si="205"/>
        <v>126</v>
      </c>
      <c r="M1811">
        <f>IF($G1811="","",COUNTIF($G$3:$G1811, $G1811))</f>
        <v>1719</v>
      </c>
      <c r="N1811">
        <f t="shared" si="200"/>
        <v>1845</v>
      </c>
      <c r="O1811"/>
      <c r="P1811"/>
      <c r="Q1811"/>
    </row>
    <row r="1812" spans="2:17">
      <c r="B1812" s="30">
        <f>資料貼入!A1812</f>
        <v>45548</v>
      </c>
      <c r="C1812" s="38">
        <f>資料貼入!A1812</f>
        <v>45548</v>
      </c>
      <c r="D1812" s="29">
        <f>資料貼入!B1812</f>
        <v>1903.4000000000015</v>
      </c>
      <c r="E1812" s="29" cm="1">
        <f t="array" ref="E1812">MovingDayDD($D$3:D1812)</f>
        <v>-871175.52999999747</v>
      </c>
      <c r="F1812" s="29">
        <f>IF(OR(C1812&gt;總表!$B$30,C1812=0),0,IF(E1812=0,0,1+F1811))</f>
        <v>30</v>
      </c>
      <c r="G1812" s="29">
        <f t="shared" si="201"/>
        <v>0</v>
      </c>
      <c r="H1812" s="42">
        <f t="shared" si="199"/>
        <v>0</v>
      </c>
      <c r="I1812" s="43">
        <f t="shared" si="202"/>
        <v>0</v>
      </c>
      <c r="J1812" s="42">
        <f t="shared" si="203"/>
        <v>45548</v>
      </c>
      <c r="K1812" s="43">
        <f t="shared" si="204"/>
        <v>0</v>
      </c>
      <c r="L1812">
        <f t="shared" si="205"/>
        <v>126</v>
      </c>
      <c r="M1812">
        <f>IF($G1812="","",COUNTIF($G$3:$G1812, $G1812))</f>
        <v>1720</v>
      </c>
      <c r="N1812">
        <f t="shared" si="200"/>
        <v>1846</v>
      </c>
      <c r="O1812"/>
      <c r="P1812"/>
      <c r="Q1812"/>
    </row>
    <row r="1813" spans="2:17">
      <c r="B1813" s="30">
        <f>資料貼入!A1813</f>
        <v>45549</v>
      </c>
      <c r="C1813" s="38">
        <f>資料貼入!A1813</f>
        <v>45549</v>
      </c>
      <c r="D1813" s="29">
        <f>資料貼入!B1813</f>
        <v>0</v>
      </c>
      <c r="E1813" s="29" cm="1">
        <f t="array" ref="E1813">MovingDayDD($D$3:D1813)</f>
        <v>-871175.52999999747</v>
      </c>
      <c r="F1813" s="29">
        <f>IF(OR(C1813&gt;總表!$B$30,C1813=0),0,IF(E1813=0,0,1+F1812))</f>
        <v>31</v>
      </c>
      <c r="G1813" s="29">
        <f t="shared" si="201"/>
        <v>0</v>
      </c>
      <c r="H1813" s="42">
        <f t="shared" si="199"/>
        <v>0</v>
      </c>
      <c r="I1813" s="43">
        <f t="shared" si="202"/>
        <v>0</v>
      </c>
      <c r="J1813" s="42">
        <f t="shared" si="203"/>
        <v>45549</v>
      </c>
      <c r="K1813" s="43">
        <f t="shared" si="204"/>
        <v>0</v>
      </c>
      <c r="L1813">
        <f t="shared" si="205"/>
        <v>126</v>
      </c>
      <c r="M1813">
        <f>IF($G1813="","",COUNTIF($G$3:$G1813, $G1813))</f>
        <v>1721</v>
      </c>
      <c r="N1813">
        <f t="shared" si="200"/>
        <v>1847</v>
      </c>
      <c r="O1813"/>
      <c r="P1813"/>
      <c r="Q1813"/>
    </row>
    <row r="1814" spans="2:17">
      <c r="B1814" s="30">
        <f>資料貼入!A1814</f>
        <v>45550</v>
      </c>
      <c r="C1814" s="38">
        <f>資料貼入!A1814</f>
        <v>45550</v>
      </c>
      <c r="D1814" s="29">
        <f>資料貼入!B1814</f>
        <v>0</v>
      </c>
      <c r="E1814" s="29" cm="1">
        <f t="array" ref="E1814">MovingDayDD($D$3:D1814)</f>
        <v>-871175.52999999747</v>
      </c>
      <c r="F1814" s="29">
        <f>IF(OR(C1814&gt;總表!$B$30,C1814=0),0,IF(E1814=0,0,1+F1813))</f>
        <v>32</v>
      </c>
      <c r="G1814" s="29">
        <f t="shared" si="201"/>
        <v>0</v>
      </c>
      <c r="H1814" s="42">
        <f t="shared" si="199"/>
        <v>0</v>
      </c>
      <c r="I1814" s="43">
        <f t="shared" si="202"/>
        <v>0</v>
      </c>
      <c r="J1814" s="42">
        <f t="shared" si="203"/>
        <v>45550</v>
      </c>
      <c r="K1814" s="43">
        <f t="shared" si="204"/>
        <v>0</v>
      </c>
      <c r="L1814">
        <f t="shared" si="205"/>
        <v>126</v>
      </c>
      <c r="M1814">
        <f>IF($G1814="","",COUNTIF($G$3:$G1814, $G1814))</f>
        <v>1722</v>
      </c>
      <c r="N1814">
        <f t="shared" si="200"/>
        <v>1848</v>
      </c>
      <c r="O1814"/>
      <c r="P1814"/>
      <c r="Q1814"/>
    </row>
    <row r="1815" spans="2:17">
      <c r="B1815" s="30">
        <f>資料貼入!A1815</f>
        <v>45551</v>
      </c>
      <c r="C1815" s="38">
        <f>資料貼入!A1815</f>
        <v>45551</v>
      </c>
      <c r="D1815" s="29">
        <f>資料貼入!B1815</f>
        <v>-14707.310000000001</v>
      </c>
      <c r="E1815" s="29" cm="1">
        <f t="array" ref="E1815">MovingDayDD($D$3:D1815)</f>
        <v>-885882.83999999799</v>
      </c>
      <c r="F1815" s="29">
        <f>IF(OR(C1815&gt;總表!$B$30,C1815=0),0,IF(E1815=0,0,1+F1814))</f>
        <v>33</v>
      </c>
      <c r="G1815" s="29">
        <f t="shared" si="201"/>
        <v>0</v>
      </c>
      <c r="H1815" s="42">
        <f t="shared" si="199"/>
        <v>0</v>
      </c>
      <c r="I1815" s="43">
        <f t="shared" si="202"/>
        <v>0</v>
      </c>
      <c r="J1815" s="42">
        <f t="shared" si="203"/>
        <v>45551</v>
      </c>
      <c r="K1815" s="43">
        <f t="shared" si="204"/>
        <v>0</v>
      </c>
      <c r="L1815">
        <f t="shared" si="205"/>
        <v>126</v>
      </c>
      <c r="M1815">
        <f>IF($G1815="","",COUNTIF($G$3:$G1815, $G1815))</f>
        <v>1723</v>
      </c>
      <c r="N1815">
        <f t="shared" si="200"/>
        <v>1849</v>
      </c>
      <c r="O1815"/>
      <c r="P1815"/>
      <c r="Q1815"/>
    </row>
    <row r="1816" spans="2:17">
      <c r="B1816" s="30">
        <f>資料貼入!A1816</f>
        <v>45552</v>
      </c>
      <c r="C1816" s="38">
        <f>資料貼入!A1816</f>
        <v>45552</v>
      </c>
      <c r="D1816" s="29">
        <f>資料貼入!B1816</f>
        <v>0</v>
      </c>
      <c r="E1816" s="29" cm="1">
        <f t="array" ref="E1816">MovingDayDD($D$3:D1816)</f>
        <v>-885882.83999999799</v>
      </c>
      <c r="F1816" s="29">
        <f>IF(OR(C1816&gt;總表!$B$30,C1816=0),0,IF(E1816=0,0,1+F1815))</f>
        <v>34</v>
      </c>
      <c r="G1816" s="29">
        <f t="shared" si="201"/>
        <v>0</v>
      </c>
      <c r="H1816" s="42">
        <f t="shared" si="199"/>
        <v>0</v>
      </c>
      <c r="I1816" s="43">
        <f t="shared" si="202"/>
        <v>0</v>
      </c>
      <c r="J1816" s="42">
        <f t="shared" si="203"/>
        <v>45552</v>
      </c>
      <c r="K1816" s="43">
        <f t="shared" si="204"/>
        <v>0</v>
      </c>
      <c r="L1816">
        <f t="shared" si="205"/>
        <v>126</v>
      </c>
      <c r="M1816">
        <f>IF($G1816="","",COUNTIF($G$3:$G1816, $G1816))</f>
        <v>1724</v>
      </c>
      <c r="N1816">
        <f t="shared" si="200"/>
        <v>1850</v>
      </c>
      <c r="O1816"/>
      <c r="P1816"/>
      <c r="Q1816"/>
    </row>
    <row r="1817" spans="2:17">
      <c r="B1817" s="30">
        <f>資料貼入!A1817</f>
        <v>45553</v>
      </c>
      <c r="C1817" s="38">
        <f>資料貼入!A1817</f>
        <v>45553</v>
      </c>
      <c r="D1817" s="29">
        <f>資料貼入!B1817</f>
        <v>-134311.65</v>
      </c>
      <c r="E1817" s="29" cm="1">
        <f t="array" ref="E1817">MovingDayDD($D$3:D1817)</f>
        <v>-1020194.4899999984</v>
      </c>
      <c r="F1817" s="29">
        <f>IF(OR(C1817&gt;總表!$B$30,C1817=0),0,IF(E1817=0,0,1+F1816))</f>
        <v>35</v>
      </c>
      <c r="G1817" s="29">
        <f t="shared" si="201"/>
        <v>0</v>
      </c>
      <c r="H1817" s="42">
        <f t="shared" si="199"/>
        <v>0</v>
      </c>
      <c r="I1817" s="43">
        <f t="shared" si="202"/>
        <v>0</v>
      </c>
      <c r="J1817" s="42">
        <f t="shared" si="203"/>
        <v>45553</v>
      </c>
      <c r="K1817" s="43">
        <f t="shared" si="204"/>
        <v>0</v>
      </c>
      <c r="L1817">
        <f t="shared" si="205"/>
        <v>126</v>
      </c>
      <c r="M1817">
        <f>IF($G1817="","",COUNTIF($G$3:$G1817, $G1817))</f>
        <v>1725</v>
      </c>
      <c r="N1817">
        <f t="shared" si="200"/>
        <v>1851</v>
      </c>
      <c r="O1817"/>
      <c r="P1817"/>
      <c r="Q1817"/>
    </row>
    <row r="1818" spans="2:17">
      <c r="B1818" s="30">
        <f>資料貼入!A1818</f>
        <v>45554</v>
      </c>
      <c r="C1818" s="38">
        <f>資料貼入!A1818</f>
        <v>45554</v>
      </c>
      <c r="D1818" s="29">
        <f>資料貼入!B1818</f>
        <v>83222.81</v>
      </c>
      <c r="E1818" s="29" cm="1">
        <f t="array" ref="E1818">MovingDayDD($D$3:D1818)</f>
        <v>-936971.67999999784</v>
      </c>
      <c r="F1818" s="29">
        <f>IF(OR(C1818&gt;總表!$B$30,C1818=0),0,IF(E1818=0,0,1+F1817))</f>
        <v>36</v>
      </c>
      <c r="G1818" s="29">
        <f t="shared" si="201"/>
        <v>0</v>
      </c>
      <c r="H1818" s="42">
        <f t="shared" si="199"/>
        <v>0</v>
      </c>
      <c r="I1818" s="43">
        <f t="shared" si="202"/>
        <v>0</v>
      </c>
      <c r="J1818" s="42">
        <f t="shared" si="203"/>
        <v>45554</v>
      </c>
      <c r="K1818" s="43">
        <f t="shared" si="204"/>
        <v>0</v>
      </c>
      <c r="L1818">
        <f t="shared" si="205"/>
        <v>126</v>
      </c>
      <c r="M1818">
        <f>IF($G1818="","",COUNTIF($G$3:$G1818, $G1818))</f>
        <v>1726</v>
      </c>
      <c r="N1818">
        <f t="shared" si="200"/>
        <v>1852</v>
      </c>
      <c r="O1818"/>
      <c r="P1818"/>
      <c r="Q1818"/>
    </row>
    <row r="1819" spans="2:17">
      <c r="B1819" s="30">
        <f>資料貼入!A1819</f>
        <v>45555</v>
      </c>
      <c r="C1819" s="38">
        <f>資料貼入!A1819</f>
        <v>45555</v>
      </c>
      <c r="D1819" s="29">
        <f>資料貼入!B1819</f>
        <v>166452.41</v>
      </c>
      <c r="E1819" s="29" cm="1">
        <f t="array" ref="E1819">MovingDayDD($D$3:D1819)</f>
        <v>-770519.26999999769</v>
      </c>
      <c r="F1819" s="29">
        <f>IF(OR(C1819&gt;總表!$B$30,C1819=0),0,IF(E1819=0,0,1+F1818))</f>
        <v>37</v>
      </c>
      <c r="G1819" s="29">
        <f t="shared" si="201"/>
        <v>0</v>
      </c>
      <c r="H1819" s="42">
        <f t="shared" si="199"/>
        <v>0</v>
      </c>
      <c r="I1819" s="43">
        <f t="shared" si="202"/>
        <v>0</v>
      </c>
      <c r="J1819" s="42">
        <f t="shared" si="203"/>
        <v>45555</v>
      </c>
      <c r="K1819" s="43">
        <f t="shared" si="204"/>
        <v>0</v>
      </c>
      <c r="L1819">
        <f t="shared" si="205"/>
        <v>126</v>
      </c>
      <c r="M1819">
        <f>IF($G1819="","",COUNTIF($G$3:$G1819, $G1819))</f>
        <v>1727</v>
      </c>
      <c r="N1819">
        <f t="shared" si="200"/>
        <v>1853</v>
      </c>
      <c r="O1819"/>
      <c r="P1819"/>
      <c r="Q1819"/>
    </row>
    <row r="1820" spans="2:17">
      <c r="B1820" s="30">
        <f>資料貼入!A1820</f>
        <v>45556</v>
      </c>
      <c r="C1820" s="38">
        <f>資料貼入!A1820</f>
        <v>45556</v>
      </c>
      <c r="D1820" s="29">
        <f>資料貼入!B1820</f>
        <v>0</v>
      </c>
      <c r="E1820" s="29" cm="1">
        <f t="array" ref="E1820">MovingDayDD($D$3:D1820)</f>
        <v>-770519.26999999769</v>
      </c>
      <c r="F1820" s="29">
        <f>IF(OR(C1820&gt;總表!$B$30,C1820=0),0,IF(E1820=0,0,1+F1819))</f>
        <v>38</v>
      </c>
      <c r="G1820" s="29">
        <f t="shared" si="201"/>
        <v>0</v>
      </c>
      <c r="H1820" s="42">
        <f t="shared" si="199"/>
        <v>0</v>
      </c>
      <c r="I1820" s="43">
        <f t="shared" si="202"/>
        <v>0</v>
      </c>
      <c r="J1820" s="42">
        <f t="shared" si="203"/>
        <v>45556</v>
      </c>
      <c r="K1820" s="43">
        <f t="shared" si="204"/>
        <v>0</v>
      </c>
      <c r="L1820">
        <f t="shared" si="205"/>
        <v>126</v>
      </c>
      <c r="M1820">
        <f>IF($G1820="","",COUNTIF($G$3:$G1820, $G1820))</f>
        <v>1728</v>
      </c>
      <c r="N1820">
        <f t="shared" si="200"/>
        <v>1854</v>
      </c>
      <c r="O1820"/>
      <c r="P1820"/>
      <c r="Q1820"/>
    </row>
    <row r="1821" spans="2:17">
      <c r="B1821" s="30">
        <f>資料貼入!A1821</f>
        <v>45557</v>
      </c>
      <c r="C1821" s="38">
        <f>資料貼入!A1821</f>
        <v>45557</v>
      </c>
      <c r="D1821" s="29">
        <f>資料貼入!B1821</f>
        <v>0</v>
      </c>
      <c r="E1821" s="29" cm="1">
        <f t="array" ref="E1821">MovingDayDD($D$3:D1821)</f>
        <v>-770519.26999999769</v>
      </c>
      <c r="F1821" s="29">
        <f>IF(OR(C1821&gt;總表!$B$30,C1821=0),0,IF(E1821=0,0,1+F1820))</f>
        <v>39</v>
      </c>
      <c r="G1821" s="29">
        <f t="shared" si="201"/>
        <v>0</v>
      </c>
      <c r="H1821" s="42">
        <f t="shared" si="199"/>
        <v>0</v>
      </c>
      <c r="I1821" s="43">
        <f t="shared" si="202"/>
        <v>0</v>
      </c>
      <c r="J1821" s="42">
        <f t="shared" si="203"/>
        <v>45557</v>
      </c>
      <c r="K1821" s="43">
        <f t="shared" si="204"/>
        <v>0</v>
      </c>
      <c r="L1821">
        <f t="shared" si="205"/>
        <v>126</v>
      </c>
      <c r="M1821">
        <f>IF($G1821="","",COUNTIF($G$3:$G1821, $G1821))</f>
        <v>1729</v>
      </c>
      <c r="N1821">
        <f t="shared" si="200"/>
        <v>1855</v>
      </c>
      <c r="O1821"/>
      <c r="P1821"/>
      <c r="Q1821"/>
    </row>
    <row r="1822" spans="2:17">
      <c r="B1822" s="30">
        <f>資料貼入!A1822</f>
        <v>45558</v>
      </c>
      <c r="C1822" s="38">
        <f>資料貼入!A1822</f>
        <v>45558</v>
      </c>
      <c r="D1822" s="29">
        <f>資料貼入!B1822</f>
        <v>-37681.75</v>
      </c>
      <c r="E1822" s="29" cm="1">
        <f t="array" ref="E1822">MovingDayDD($D$3:D1822)</f>
        <v>-808201.01999999769</v>
      </c>
      <c r="F1822" s="29">
        <f>IF(OR(C1822&gt;總表!$B$30,C1822=0),0,IF(E1822=0,0,1+F1821))</f>
        <v>40</v>
      </c>
      <c r="G1822" s="29">
        <f t="shared" si="201"/>
        <v>0</v>
      </c>
      <c r="H1822" s="42">
        <f t="shared" si="199"/>
        <v>0</v>
      </c>
      <c r="I1822" s="43">
        <f t="shared" si="202"/>
        <v>0</v>
      </c>
      <c r="J1822" s="42">
        <f t="shared" si="203"/>
        <v>45558</v>
      </c>
      <c r="K1822" s="43">
        <f t="shared" si="204"/>
        <v>0</v>
      </c>
      <c r="L1822">
        <f t="shared" si="205"/>
        <v>126</v>
      </c>
      <c r="M1822">
        <f>IF($G1822="","",COUNTIF($G$3:$G1822, $G1822))</f>
        <v>1730</v>
      </c>
      <c r="N1822">
        <f t="shared" si="200"/>
        <v>1856</v>
      </c>
      <c r="O1822"/>
      <c r="P1822"/>
      <c r="Q1822"/>
    </row>
    <row r="1823" spans="2:17">
      <c r="B1823" s="30">
        <f>資料貼入!A1823</f>
        <v>45559</v>
      </c>
      <c r="C1823" s="38">
        <f>資料貼入!A1823</f>
        <v>45559</v>
      </c>
      <c r="D1823" s="29">
        <f>資料貼入!B1823</f>
        <v>15988.010000000002</v>
      </c>
      <c r="E1823" s="29" cm="1">
        <f t="array" ref="E1823">MovingDayDD($D$3:D1823)</f>
        <v>-792213.00999999791</v>
      </c>
      <c r="F1823" s="29">
        <f>IF(OR(C1823&gt;總表!$B$30,C1823=0),0,IF(E1823=0,0,1+F1822))</f>
        <v>41</v>
      </c>
      <c r="G1823" s="29">
        <f t="shared" si="201"/>
        <v>0</v>
      </c>
      <c r="H1823" s="42">
        <f t="shared" si="199"/>
        <v>0</v>
      </c>
      <c r="I1823" s="43">
        <f t="shared" si="202"/>
        <v>0</v>
      </c>
      <c r="J1823" s="42">
        <f t="shared" si="203"/>
        <v>45559</v>
      </c>
      <c r="K1823" s="43">
        <f t="shared" si="204"/>
        <v>0</v>
      </c>
      <c r="L1823">
        <f t="shared" si="205"/>
        <v>126</v>
      </c>
      <c r="M1823">
        <f>IF($G1823="","",COUNTIF($G$3:$G1823, $G1823))</f>
        <v>1731</v>
      </c>
      <c r="N1823">
        <f t="shared" si="200"/>
        <v>1857</v>
      </c>
      <c r="O1823"/>
      <c r="P1823"/>
      <c r="Q1823"/>
    </row>
    <row r="1824" spans="2:17">
      <c r="B1824" s="30">
        <f>資料貼入!A1824</f>
        <v>45560</v>
      </c>
      <c r="C1824" s="38">
        <f>資料貼入!A1824</f>
        <v>45560</v>
      </c>
      <c r="D1824" s="29">
        <f>資料貼入!B1824</f>
        <v>131502.99</v>
      </c>
      <c r="E1824" s="29" cm="1">
        <f t="array" ref="E1824">MovingDayDD($D$3:D1824)</f>
        <v>-660710.01999999769</v>
      </c>
      <c r="F1824" s="29">
        <f>IF(OR(C1824&gt;總表!$B$30,C1824=0),0,IF(E1824=0,0,1+F1823))</f>
        <v>42</v>
      </c>
      <c r="G1824" s="29">
        <f t="shared" si="201"/>
        <v>0</v>
      </c>
      <c r="H1824" s="42">
        <f t="shared" si="199"/>
        <v>0</v>
      </c>
      <c r="I1824" s="43">
        <f t="shared" si="202"/>
        <v>0</v>
      </c>
      <c r="J1824" s="42">
        <f t="shared" si="203"/>
        <v>45560</v>
      </c>
      <c r="K1824" s="43">
        <f t="shared" si="204"/>
        <v>0</v>
      </c>
      <c r="L1824">
        <f t="shared" si="205"/>
        <v>126</v>
      </c>
      <c r="M1824">
        <f>IF($G1824="","",COUNTIF($G$3:$G1824, $G1824))</f>
        <v>1732</v>
      </c>
      <c r="N1824">
        <f t="shared" si="200"/>
        <v>1858</v>
      </c>
      <c r="O1824"/>
      <c r="P1824"/>
      <c r="Q1824"/>
    </row>
    <row r="1825" spans="2:17">
      <c r="B1825" s="30">
        <f>資料貼入!A1825</f>
        <v>45561</v>
      </c>
      <c r="C1825" s="38">
        <f>資料貼入!A1825</f>
        <v>45561</v>
      </c>
      <c r="D1825" s="29">
        <f>資料貼入!B1825</f>
        <v>102154.01999999999</v>
      </c>
      <c r="E1825" s="29" cm="1">
        <f t="array" ref="E1825">MovingDayDD($D$3:D1825)</f>
        <v>-558555.99999999814</v>
      </c>
      <c r="F1825" s="29">
        <f>IF(OR(C1825&gt;總表!$B$30,C1825=0),0,IF(E1825=0,0,1+F1824))</f>
        <v>43</v>
      </c>
      <c r="G1825" s="29">
        <f t="shared" si="201"/>
        <v>0</v>
      </c>
      <c r="H1825" s="42">
        <f t="shared" si="199"/>
        <v>0</v>
      </c>
      <c r="I1825" s="43">
        <f t="shared" si="202"/>
        <v>0</v>
      </c>
      <c r="J1825" s="42">
        <f t="shared" si="203"/>
        <v>45561</v>
      </c>
      <c r="K1825" s="43">
        <f t="shared" si="204"/>
        <v>0</v>
      </c>
      <c r="L1825">
        <f t="shared" si="205"/>
        <v>126</v>
      </c>
      <c r="M1825">
        <f>IF($G1825="","",COUNTIF($G$3:$G1825, $G1825))</f>
        <v>1733</v>
      </c>
      <c r="N1825">
        <f t="shared" si="200"/>
        <v>1859</v>
      </c>
      <c r="O1825"/>
      <c r="P1825"/>
      <c r="Q1825"/>
    </row>
    <row r="1826" spans="2:17">
      <c r="B1826" s="30">
        <f>資料貼入!A1826</f>
        <v>45562</v>
      </c>
      <c r="C1826" s="38">
        <f>資料貼入!A1826</f>
        <v>45562</v>
      </c>
      <c r="D1826" s="29">
        <f>資料貼入!B1826</f>
        <v>88844.66</v>
      </c>
      <c r="E1826" s="29" cm="1">
        <f t="array" ref="E1826">MovingDayDD($D$3:D1826)</f>
        <v>-469711.33999999799</v>
      </c>
      <c r="F1826" s="29">
        <f>IF(OR(C1826&gt;總表!$B$30,C1826=0),0,IF(E1826=0,0,1+F1825))</f>
        <v>44</v>
      </c>
      <c r="G1826" s="29">
        <f t="shared" si="201"/>
        <v>0</v>
      </c>
      <c r="H1826" s="42">
        <f t="shared" si="199"/>
        <v>0</v>
      </c>
      <c r="I1826" s="43">
        <f t="shared" si="202"/>
        <v>0</v>
      </c>
      <c r="J1826" s="42">
        <f t="shared" si="203"/>
        <v>45562</v>
      </c>
      <c r="K1826" s="43">
        <f t="shared" si="204"/>
        <v>0</v>
      </c>
      <c r="L1826">
        <f t="shared" si="205"/>
        <v>126</v>
      </c>
      <c r="M1826">
        <f>IF($G1826="","",COUNTIF($G$3:$G1826, $G1826))</f>
        <v>1734</v>
      </c>
      <c r="N1826">
        <f t="shared" si="200"/>
        <v>1860</v>
      </c>
      <c r="O1826"/>
      <c r="P1826"/>
      <c r="Q1826"/>
    </row>
    <row r="1827" spans="2:17">
      <c r="B1827" s="30">
        <f>資料貼入!A1827</f>
        <v>45563</v>
      </c>
      <c r="C1827" s="38">
        <f>資料貼入!A1827</f>
        <v>45563</v>
      </c>
      <c r="D1827" s="29">
        <f>資料貼入!B1827</f>
        <v>0</v>
      </c>
      <c r="E1827" s="29" cm="1">
        <f t="array" ref="E1827">MovingDayDD($D$3:D1827)</f>
        <v>-469711.33999999799</v>
      </c>
      <c r="F1827" s="29">
        <f>IF(OR(C1827&gt;總表!$B$30,C1827=0),0,IF(E1827=0,0,1+F1826))</f>
        <v>45</v>
      </c>
      <c r="G1827" s="29">
        <f t="shared" si="201"/>
        <v>0</v>
      </c>
      <c r="H1827" s="42">
        <f t="shared" si="199"/>
        <v>0</v>
      </c>
      <c r="I1827" s="43">
        <f t="shared" si="202"/>
        <v>0</v>
      </c>
      <c r="J1827" s="42">
        <f t="shared" si="203"/>
        <v>45563</v>
      </c>
      <c r="K1827" s="43">
        <f t="shared" si="204"/>
        <v>0</v>
      </c>
      <c r="L1827">
        <f t="shared" si="205"/>
        <v>126</v>
      </c>
      <c r="M1827">
        <f>IF($G1827="","",COUNTIF($G$3:$G1827, $G1827))</f>
        <v>1735</v>
      </c>
      <c r="N1827">
        <f t="shared" si="200"/>
        <v>1861</v>
      </c>
      <c r="O1827"/>
      <c r="P1827"/>
      <c r="Q1827"/>
    </row>
    <row r="1828" spans="2:17">
      <c r="B1828" s="30">
        <f>資料貼入!A1828</f>
        <v>45564</v>
      </c>
      <c r="C1828" s="38">
        <f>資料貼入!A1828</f>
        <v>45564</v>
      </c>
      <c r="D1828" s="29">
        <f>資料貼入!B1828</f>
        <v>0</v>
      </c>
      <c r="E1828" s="29" cm="1">
        <f t="array" ref="E1828">MovingDayDD($D$3:D1828)</f>
        <v>-469711.33999999799</v>
      </c>
      <c r="F1828" s="29">
        <f>IF(OR(C1828&gt;總表!$B$30,C1828=0),0,IF(E1828=0,0,1+F1827))</f>
        <v>46</v>
      </c>
      <c r="G1828" s="29">
        <f t="shared" si="201"/>
        <v>0</v>
      </c>
      <c r="H1828" s="42">
        <f t="shared" si="199"/>
        <v>0</v>
      </c>
      <c r="I1828" s="43">
        <f t="shared" si="202"/>
        <v>0</v>
      </c>
      <c r="J1828" s="42">
        <f t="shared" si="203"/>
        <v>45564</v>
      </c>
      <c r="K1828" s="43">
        <f t="shared" si="204"/>
        <v>0</v>
      </c>
      <c r="L1828">
        <f t="shared" si="205"/>
        <v>126</v>
      </c>
      <c r="M1828">
        <f>IF($G1828="","",COUNTIF($G$3:$G1828, $G1828))</f>
        <v>1736</v>
      </c>
      <c r="N1828">
        <f t="shared" si="200"/>
        <v>1862</v>
      </c>
      <c r="O1828"/>
      <c r="P1828"/>
      <c r="Q1828"/>
    </row>
    <row r="1829" spans="2:17">
      <c r="B1829" s="30">
        <f>資料貼入!A1829</f>
        <v>45565</v>
      </c>
      <c r="C1829" s="38">
        <f>資料貼入!A1829</f>
        <v>45565</v>
      </c>
      <c r="D1829" s="29">
        <f>資料貼入!B1829</f>
        <v>135845.28</v>
      </c>
      <c r="E1829" s="29" cm="1">
        <f t="array" ref="E1829">MovingDayDD($D$3:D1829)</f>
        <v>-333866.05999999866</v>
      </c>
      <c r="F1829" s="29">
        <f>IF(OR(C1829&gt;總表!$B$30,C1829=0),0,IF(E1829=0,0,1+F1828))</f>
        <v>47</v>
      </c>
      <c r="G1829" s="29">
        <f t="shared" si="201"/>
        <v>0</v>
      </c>
      <c r="H1829" s="42">
        <f t="shared" si="199"/>
        <v>0</v>
      </c>
      <c r="I1829" s="43">
        <f t="shared" si="202"/>
        <v>0</v>
      </c>
      <c r="J1829" s="42">
        <f t="shared" si="203"/>
        <v>45565</v>
      </c>
      <c r="K1829" s="43">
        <f t="shared" si="204"/>
        <v>0</v>
      </c>
      <c r="L1829">
        <f t="shared" si="205"/>
        <v>126</v>
      </c>
      <c r="M1829">
        <f>IF($G1829="","",COUNTIF($G$3:$G1829, $G1829))</f>
        <v>1737</v>
      </c>
      <c r="N1829">
        <f t="shared" si="200"/>
        <v>1863</v>
      </c>
      <c r="O1829"/>
      <c r="P1829"/>
      <c r="Q1829"/>
    </row>
    <row r="1830" spans="2:17">
      <c r="B1830" s="30">
        <f>資料貼入!A1830</f>
        <v>45566</v>
      </c>
      <c r="C1830" s="38">
        <f>資料貼入!A1830</f>
        <v>45566</v>
      </c>
      <c r="D1830" s="29">
        <f>資料貼入!B1830</f>
        <v>4838.3699999999972</v>
      </c>
      <c r="E1830" s="29" cm="1">
        <f t="array" ref="E1830">MovingDayDD($D$3:D1830)</f>
        <v>-329027.68999999948</v>
      </c>
      <c r="F1830" s="29">
        <f>IF(OR(C1830&gt;總表!$B$30,C1830=0),0,IF(E1830=0,0,1+F1829))</f>
        <v>48</v>
      </c>
      <c r="G1830" s="29">
        <f t="shared" si="201"/>
        <v>0</v>
      </c>
      <c r="H1830" s="42">
        <f t="shared" si="199"/>
        <v>0</v>
      </c>
      <c r="I1830" s="43">
        <f t="shared" si="202"/>
        <v>0</v>
      </c>
      <c r="J1830" s="42">
        <f t="shared" si="203"/>
        <v>45566</v>
      </c>
      <c r="K1830" s="43">
        <f t="shared" si="204"/>
        <v>0</v>
      </c>
      <c r="L1830">
        <f t="shared" si="205"/>
        <v>126</v>
      </c>
      <c r="M1830">
        <f>IF($G1830="","",COUNTIF($G$3:$G1830, $G1830))</f>
        <v>1738</v>
      </c>
      <c r="N1830">
        <f t="shared" si="200"/>
        <v>1864</v>
      </c>
      <c r="O1830"/>
      <c r="P1830"/>
      <c r="Q1830"/>
    </row>
    <row r="1831" spans="2:17">
      <c r="B1831" s="30">
        <f>資料貼入!A1831</f>
        <v>45567</v>
      </c>
      <c r="C1831" s="38">
        <f>資料貼入!A1831</f>
        <v>45567</v>
      </c>
      <c r="D1831" s="29">
        <f>資料貼入!B1831</f>
        <v>0</v>
      </c>
      <c r="E1831" s="29" cm="1">
        <f t="array" ref="E1831">MovingDayDD($D$3:D1831)</f>
        <v>-329027.68999999948</v>
      </c>
      <c r="F1831" s="29">
        <f>IF(OR(C1831&gt;總表!$B$30,C1831=0),0,IF(E1831=0,0,1+F1830))</f>
        <v>49</v>
      </c>
      <c r="G1831" s="29">
        <f t="shared" si="201"/>
        <v>0</v>
      </c>
      <c r="H1831" s="42">
        <f t="shared" si="199"/>
        <v>0</v>
      </c>
      <c r="I1831" s="43">
        <f t="shared" si="202"/>
        <v>0</v>
      </c>
      <c r="J1831" s="42">
        <f t="shared" si="203"/>
        <v>45567</v>
      </c>
      <c r="K1831" s="43">
        <f t="shared" si="204"/>
        <v>0</v>
      </c>
      <c r="L1831">
        <f t="shared" si="205"/>
        <v>126</v>
      </c>
      <c r="M1831">
        <f>IF($G1831="","",COUNTIF($G$3:$G1831, $G1831))</f>
        <v>1739</v>
      </c>
      <c r="N1831">
        <f t="shared" si="200"/>
        <v>1865</v>
      </c>
      <c r="O1831"/>
      <c r="P1831"/>
      <c r="Q1831"/>
    </row>
    <row r="1832" spans="2:17">
      <c r="B1832" s="30">
        <f>資料貼入!A1832</f>
        <v>45568</v>
      </c>
      <c r="C1832" s="38">
        <f>資料貼入!A1832</f>
        <v>45568</v>
      </c>
      <c r="D1832" s="29">
        <f>資料貼入!B1832</f>
        <v>0</v>
      </c>
      <c r="E1832" s="29" cm="1">
        <f t="array" ref="E1832">MovingDayDD($D$3:D1832)</f>
        <v>-329027.68999999948</v>
      </c>
      <c r="F1832" s="29">
        <f>IF(OR(C1832&gt;總表!$B$30,C1832=0),0,IF(E1832=0,0,1+F1831))</f>
        <v>50</v>
      </c>
      <c r="G1832" s="29">
        <f t="shared" si="201"/>
        <v>0</v>
      </c>
      <c r="H1832" s="42">
        <f t="shared" si="199"/>
        <v>0</v>
      </c>
      <c r="I1832" s="43">
        <f t="shared" si="202"/>
        <v>0</v>
      </c>
      <c r="J1832" s="42">
        <f t="shared" si="203"/>
        <v>45568</v>
      </c>
      <c r="K1832" s="43">
        <f t="shared" si="204"/>
        <v>0</v>
      </c>
      <c r="L1832">
        <f t="shared" si="205"/>
        <v>126</v>
      </c>
      <c r="M1832">
        <f>IF($G1832="","",COUNTIF($G$3:$G1832, $G1832))</f>
        <v>1740</v>
      </c>
      <c r="N1832">
        <f t="shared" si="200"/>
        <v>1866</v>
      </c>
      <c r="O1832"/>
      <c r="P1832"/>
      <c r="Q1832"/>
    </row>
    <row r="1833" spans="2:17">
      <c r="B1833" s="30">
        <f>資料貼入!A1833</f>
        <v>45569</v>
      </c>
      <c r="C1833" s="38">
        <f>資料貼入!A1833</f>
        <v>45569</v>
      </c>
      <c r="D1833" s="29">
        <f>資料貼入!B1833</f>
        <v>-38456.800000000003</v>
      </c>
      <c r="E1833" s="29" cm="1">
        <f t="array" ref="E1833">MovingDayDD($D$3:D1833)</f>
        <v>-367484.49000000022</v>
      </c>
      <c r="F1833" s="29">
        <f>IF(OR(C1833&gt;總表!$B$30,C1833=0),0,IF(E1833=0,0,1+F1832))</f>
        <v>51</v>
      </c>
      <c r="G1833" s="29">
        <f t="shared" si="201"/>
        <v>0</v>
      </c>
      <c r="H1833" s="42">
        <f t="shared" si="199"/>
        <v>0</v>
      </c>
      <c r="I1833" s="43">
        <f t="shared" si="202"/>
        <v>0</v>
      </c>
      <c r="J1833" s="42">
        <f t="shared" si="203"/>
        <v>45569</v>
      </c>
      <c r="K1833" s="43">
        <f t="shared" si="204"/>
        <v>0</v>
      </c>
      <c r="L1833">
        <f t="shared" si="205"/>
        <v>126</v>
      </c>
      <c r="M1833">
        <f>IF($G1833="","",COUNTIF($G$3:$G1833, $G1833))</f>
        <v>1741</v>
      </c>
      <c r="N1833">
        <f t="shared" si="200"/>
        <v>1867</v>
      </c>
      <c r="O1833"/>
      <c r="P1833"/>
      <c r="Q1833"/>
    </row>
    <row r="1834" spans="2:17">
      <c r="B1834" s="30">
        <f>資料貼入!A1834</f>
        <v>45570</v>
      </c>
      <c r="C1834" s="38">
        <f>資料貼入!A1834</f>
        <v>45570</v>
      </c>
      <c r="D1834" s="29">
        <f>資料貼入!B1834</f>
        <v>0</v>
      </c>
      <c r="E1834" s="29" cm="1">
        <f t="array" ref="E1834">MovingDayDD($D$3:D1834)</f>
        <v>-367484.49000000022</v>
      </c>
      <c r="F1834" s="29">
        <f>IF(OR(C1834&gt;總表!$B$30,C1834=0),0,IF(E1834=0,0,1+F1833))</f>
        <v>52</v>
      </c>
      <c r="G1834" s="29">
        <f t="shared" si="201"/>
        <v>0</v>
      </c>
      <c r="H1834" s="42">
        <f t="shared" si="199"/>
        <v>0</v>
      </c>
      <c r="I1834" s="43">
        <f t="shared" si="202"/>
        <v>0</v>
      </c>
      <c r="J1834" s="42">
        <f t="shared" si="203"/>
        <v>45570</v>
      </c>
      <c r="K1834" s="43">
        <f t="shared" si="204"/>
        <v>0</v>
      </c>
      <c r="L1834">
        <f t="shared" si="205"/>
        <v>126</v>
      </c>
      <c r="M1834">
        <f>IF($G1834="","",COUNTIF($G$3:$G1834, $G1834))</f>
        <v>1742</v>
      </c>
      <c r="N1834">
        <f t="shared" si="200"/>
        <v>1868</v>
      </c>
      <c r="O1834"/>
      <c r="P1834"/>
      <c r="Q1834"/>
    </row>
    <row r="1835" spans="2:17">
      <c r="B1835" s="30">
        <f>資料貼入!A1835</f>
        <v>45571</v>
      </c>
      <c r="C1835" s="38">
        <f>資料貼入!A1835</f>
        <v>45571</v>
      </c>
      <c r="D1835" s="29">
        <f>資料貼入!B1835</f>
        <v>0</v>
      </c>
      <c r="E1835" s="29" cm="1">
        <f t="array" ref="E1835">MovingDayDD($D$3:D1835)</f>
        <v>-367484.49000000022</v>
      </c>
      <c r="F1835" s="29">
        <f>IF(OR(C1835&gt;總表!$B$30,C1835=0),0,IF(E1835=0,0,1+F1834))</f>
        <v>53</v>
      </c>
      <c r="G1835" s="29">
        <f t="shared" si="201"/>
        <v>0</v>
      </c>
      <c r="H1835" s="42">
        <f t="shared" si="199"/>
        <v>0</v>
      </c>
      <c r="I1835" s="43">
        <f t="shared" si="202"/>
        <v>0</v>
      </c>
      <c r="J1835" s="42">
        <f t="shared" si="203"/>
        <v>45571</v>
      </c>
      <c r="K1835" s="43">
        <f t="shared" si="204"/>
        <v>0</v>
      </c>
      <c r="L1835">
        <f t="shared" si="205"/>
        <v>126</v>
      </c>
      <c r="M1835">
        <f>IF($G1835="","",COUNTIF($G$3:$G1835, $G1835))</f>
        <v>1743</v>
      </c>
      <c r="N1835">
        <f t="shared" si="200"/>
        <v>1869</v>
      </c>
      <c r="O1835"/>
      <c r="P1835"/>
      <c r="Q1835"/>
    </row>
    <row r="1836" spans="2:17">
      <c r="B1836" s="30">
        <f>資料貼入!A1836</f>
        <v>45572</v>
      </c>
      <c r="C1836" s="38">
        <f>資料貼入!A1836</f>
        <v>45572</v>
      </c>
      <c r="D1836" s="29">
        <f>資料貼入!B1836</f>
        <v>116242.38000000002</v>
      </c>
      <c r="E1836" s="29" cm="1">
        <f t="array" ref="E1836">MovingDayDD($D$3:D1836)</f>
        <v>-251242.1099999994</v>
      </c>
      <c r="F1836" s="29">
        <f>IF(OR(C1836&gt;總表!$B$30,C1836=0),0,IF(E1836=0,0,1+F1835))</f>
        <v>54</v>
      </c>
      <c r="G1836" s="29">
        <f t="shared" si="201"/>
        <v>0</v>
      </c>
      <c r="H1836" s="42">
        <f t="shared" si="199"/>
        <v>0</v>
      </c>
      <c r="I1836" s="43">
        <f t="shared" si="202"/>
        <v>0</v>
      </c>
      <c r="J1836" s="42">
        <f t="shared" si="203"/>
        <v>45572</v>
      </c>
      <c r="K1836" s="43">
        <f t="shared" si="204"/>
        <v>0</v>
      </c>
      <c r="L1836">
        <f t="shared" si="205"/>
        <v>126</v>
      </c>
      <c r="M1836">
        <f>IF($G1836="","",COUNTIF($G$3:$G1836, $G1836))</f>
        <v>1744</v>
      </c>
      <c r="N1836">
        <f t="shared" si="200"/>
        <v>1870</v>
      </c>
      <c r="O1836"/>
      <c r="P1836"/>
      <c r="Q1836"/>
    </row>
    <row r="1837" spans="2:17">
      <c r="B1837" s="30">
        <f>資料貼入!A1837</f>
        <v>45573</v>
      </c>
      <c r="C1837" s="38">
        <f>資料貼入!A1837</f>
        <v>45573</v>
      </c>
      <c r="D1837" s="29">
        <f>資料貼入!B1837</f>
        <v>-143210.10999999999</v>
      </c>
      <c r="E1837" s="29" cm="1">
        <f t="array" ref="E1837">MovingDayDD($D$3:D1837)</f>
        <v>-394452.21999999881</v>
      </c>
      <c r="F1837" s="29">
        <f>IF(OR(C1837&gt;總表!$B$30,C1837=0),0,IF(E1837=0,0,1+F1836))</f>
        <v>55</v>
      </c>
      <c r="G1837" s="29">
        <f t="shared" si="201"/>
        <v>0</v>
      </c>
      <c r="H1837" s="42">
        <f t="shared" si="199"/>
        <v>0</v>
      </c>
      <c r="I1837" s="43">
        <f t="shared" si="202"/>
        <v>0</v>
      </c>
      <c r="J1837" s="42">
        <f t="shared" si="203"/>
        <v>45573</v>
      </c>
      <c r="K1837" s="43">
        <f t="shared" si="204"/>
        <v>0</v>
      </c>
      <c r="L1837">
        <f t="shared" si="205"/>
        <v>126</v>
      </c>
      <c r="M1837">
        <f>IF($G1837="","",COUNTIF($G$3:$G1837, $G1837))</f>
        <v>1745</v>
      </c>
      <c r="N1837">
        <f t="shared" si="200"/>
        <v>1871</v>
      </c>
      <c r="O1837"/>
      <c r="P1837"/>
      <c r="Q1837"/>
    </row>
    <row r="1838" spans="2:17">
      <c r="B1838" s="30">
        <f>資料貼入!A1838</f>
        <v>45574</v>
      </c>
      <c r="C1838" s="38">
        <f>資料貼入!A1838</f>
        <v>45574</v>
      </c>
      <c r="D1838" s="29">
        <f>資料貼入!B1838</f>
        <v>13651.439999999993</v>
      </c>
      <c r="E1838" s="29" cm="1">
        <f t="array" ref="E1838">MovingDayDD($D$3:D1838)</f>
        <v>-380800.77999999933</v>
      </c>
      <c r="F1838" s="29">
        <f>IF(OR(C1838&gt;總表!$B$30,C1838=0),0,IF(E1838=0,0,1+F1837))</f>
        <v>56</v>
      </c>
      <c r="G1838" s="29">
        <f t="shared" si="201"/>
        <v>0</v>
      </c>
      <c r="H1838" s="42">
        <f t="shared" si="199"/>
        <v>0</v>
      </c>
      <c r="I1838" s="43">
        <f t="shared" si="202"/>
        <v>0</v>
      </c>
      <c r="J1838" s="42">
        <f t="shared" si="203"/>
        <v>45574</v>
      </c>
      <c r="K1838" s="43">
        <f t="shared" si="204"/>
        <v>0</v>
      </c>
      <c r="L1838">
        <f t="shared" si="205"/>
        <v>126</v>
      </c>
      <c r="M1838">
        <f>IF($G1838="","",COUNTIF($G$3:$G1838, $G1838))</f>
        <v>1746</v>
      </c>
      <c r="N1838">
        <f t="shared" si="200"/>
        <v>1872</v>
      </c>
      <c r="O1838"/>
      <c r="P1838"/>
      <c r="Q1838"/>
    </row>
    <row r="1839" spans="2:17">
      <c r="B1839" s="30">
        <f>資料貼入!A1839</f>
        <v>45575</v>
      </c>
      <c r="C1839" s="38">
        <f>資料貼入!A1839</f>
        <v>45575</v>
      </c>
      <c r="D1839" s="29">
        <f>資料貼入!B1839</f>
        <v>0</v>
      </c>
      <c r="E1839" s="29" cm="1">
        <f t="array" ref="E1839">MovingDayDD($D$3:D1839)</f>
        <v>-380800.77999999933</v>
      </c>
      <c r="F1839" s="29">
        <f>IF(OR(C1839&gt;總表!$B$30,C1839=0),0,IF(E1839=0,0,1+F1838))</f>
        <v>57</v>
      </c>
      <c r="G1839" s="29">
        <f t="shared" si="201"/>
        <v>0</v>
      </c>
      <c r="H1839" s="42">
        <f t="shared" si="199"/>
        <v>0</v>
      </c>
      <c r="I1839" s="43">
        <f t="shared" si="202"/>
        <v>0</v>
      </c>
      <c r="J1839" s="42">
        <f t="shared" si="203"/>
        <v>45575</v>
      </c>
      <c r="K1839" s="43">
        <f t="shared" si="204"/>
        <v>0</v>
      </c>
      <c r="L1839">
        <f t="shared" si="205"/>
        <v>126</v>
      </c>
      <c r="M1839">
        <f>IF($G1839="","",COUNTIF($G$3:$G1839, $G1839))</f>
        <v>1747</v>
      </c>
      <c r="N1839">
        <f t="shared" si="200"/>
        <v>1873</v>
      </c>
      <c r="O1839"/>
      <c r="P1839"/>
      <c r="Q1839"/>
    </row>
    <row r="1840" spans="2:17">
      <c r="B1840" s="30">
        <f>資料貼入!A1840</f>
        <v>45576</v>
      </c>
      <c r="C1840" s="38">
        <f>資料貼入!A1840</f>
        <v>45576</v>
      </c>
      <c r="D1840" s="29">
        <f>資料貼入!B1840</f>
        <v>180594.98999999996</v>
      </c>
      <c r="E1840" s="29" cm="1">
        <f t="array" ref="E1840">MovingDayDD($D$3:D1840)</f>
        <v>-200205.78999999911</v>
      </c>
      <c r="F1840" s="29">
        <f>IF(OR(C1840&gt;總表!$B$30,C1840=0),0,IF(E1840=0,0,1+F1839))</f>
        <v>58</v>
      </c>
      <c r="G1840" s="29">
        <f t="shared" si="201"/>
        <v>0</v>
      </c>
      <c r="H1840" s="42">
        <f t="shared" si="199"/>
        <v>0</v>
      </c>
      <c r="I1840" s="43">
        <f t="shared" si="202"/>
        <v>0</v>
      </c>
      <c r="J1840" s="42">
        <f t="shared" si="203"/>
        <v>45576</v>
      </c>
      <c r="K1840" s="43">
        <f t="shared" si="204"/>
        <v>0</v>
      </c>
      <c r="L1840">
        <f t="shared" si="205"/>
        <v>126</v>
      </c>
      <c r="M1840">
        <f>IF($G1840="","",COUNTIF($G$3:$G1840, $G1840))</f>
        <v>1748</v>
      </c>
      <c r="N1840">
        <f t="shared" si="200"/>
        <v>1874</v>
      </c>
      <c r="O1840"/>
      <c r="P1840"/>
      <c r="Q1840"/>
    </row>
    <row r="1841" spans="2:17">
      <c r="B1841" s="30">
        <f>資料貼入!A1841</f>
        <v>45577</v>
      </c>
      <c r="C1841" s="38">
        <f>資料貼入!A1841</f>
        <v>45577</v>
      </c>
      <c r="D1841" s="29">
        <f>資料貼入!B1841</f>
        <v>0</v>
      </c>
      <c r="E1841" s="29" cm="1">
        <f t="array" ref="E1841">MovingDayDD($D$3:D1841)</f>
        <v>-200205.78999999911</v>
      </c>
      <c r="F1841" s="29">
        <f>IF(OR(C1841&gt;總表!$B$30,C1841=0),0,IF(E1841=0,0,1+F1840))</f>
        <v>59</v>
      </c>
      <c r="G1841" s="29">
        <f t="shared" si="201"/>
        <v>0</v>
      </c>
      <c r="H1841" s="42">
        <f t="shared" si="199"/>
        <v>0</v>
      </c>
      <c r="I1841" s="43">
        <f t="shared" si="202"/>
        <v>0</v>
      </c>
      <c r="J1841" s="42">
        <f t="shared" si="203"/>
        <v>45577</v>
      </c>
      <c r="K1841" s="43">
        <f t="shared" si="204"/>
        <v>0</v>
      </c>
      <c r="L1841">
        <f t="shared" si="205"/>
        <v>126</v>
      </c>
      <c r="M1841">
        <f>IF($G1841="","",COUNTIF($G$3:$G1841, $G1841))</f>
        <v>1749</v>
      </c>
      <c r="N1841">
        <f t="shared" si="200"/>
        <v>1875</v>
      </c>
      <c r="O1841"/>
      <c r="P1841"/>
      <c r="Q1841"/>
    </row>
    <row r="1842" spans="2:17">
      <c r="B1842" s="30">
        <f>資料貼入!A1842</f>
        <v>45578</v>
      </c>
      <c r="C1842" s="38">
        <f>資料貼入!A1842</f>
        <v>45578</v>
      </c>
      <c r="D1842" s="29">
        <f>資料貼入!B1842</f>
        <v>0</v>
      </c>
      <c r="E1842" s="29" cm="1">
        <f t="array" ref="E1842">MovingDayDD($D$3:D1842)</f>
        <v>-200205.78999999911</v>
      </c>
      <c r="F1842" s="29">
        <f>IF(OR(C1842&gt;總表!$B$30,C1842=0),0,IF(E1842=0,0,1+F1841))</f>
        <v>60</v>
      </c>
      <c r="G1842" s="29">
        <f t="shared" si="201"/>
        <v>0</v>
      </c>
      <c r="H1842" s="42">
        <f t="shared" si="199"/>
        <v>0</v>
      </c>
      <c r="I1842" s="43">
        <f t="shared" si="202"/>
        <v>0</v>
      </c>
      <c r="J1842" s="42">
        <f t="shared" si="203"/>
        <v>45578</v>
      </c>
      <c r="K1842" s="43">
        <f t="shared" si="204"/>
        <v>0</v>
      </c>
      <c r="L1842">
        <f t="shared" si="205"/>
        <v>126</v>
      </c>
      <c r="M1842">
        <f>IF($G1842="","",COUNTIF($G$3:$G1842, $G1842))</f>
        <v>1750</v>
      </c>
      <c r="N1842">
        <f t="shared" si="200"/>
        <v>1876</v>
      </c>
      <c r="O1842"/>
      <c r="P1842"/>
      <c r="Q1842"/>
    </row>
    <row r="1843" spans="2:17">
      <c r="B1843" s="30">
        <f>資料貼入!A1843</f>
        <v>45579</v>
      </c>
      <c r="C1843" s="38">
        <f>資料貼入!A1843</f>
        <v>45579</v>
      </c>
      <c r="D1843" s="29">
        <f>資料貼入!B1843</f>
        <v>-28075.760000000006</v>
      </c>
      <c r="E1843" s="29" cm="1">
        <f t="array" ref="E1843">MovingDayDD($D$3:D1843)</f>
        <v>-228281.55000000075</v>
      </c>
      <c r="F1843" s="29">
        <f>IF(OR(C1843&gt;總表!$B$30,C1843=0),0,IF(E1843=0,0,1+F1842))</f>
        <v>61</v>
      </c>
      <c r="G1843" s="29">
        <f t="shared" si="201"/>
        <v>61</v>
      </c>
      <c r="H1843" s="42">
        <f t="shared" si="199"/>
        <v>45579</v>
      </c>
      <c r="I1843" s="43">
        <f t="shared" si="202"/>
        <v>61</v>
      </c>
      <c r="J1843" s="42">
        <f t="shared" si="203"/>
        <v>45579</v>
      </c>
      <c r="K1843" s="43">
        <f t="shared" si="204"/>
        <v>61</v>
      </c>
      <c r="L1843">
        <f t="shared" si="205"/>
        <v>8</v>
      </c>
      <c r="M1843">
        <f>IF($G1843="","",COUNTIF($G$3:$G1843, $G1843))</f>
        <v>1</v>
      </c>
      <c r="N1843">
        <f t="shared" si="200"/>
        <v>9</v>
      </c>
      <c r="O1843"/>
      <c r="P1843"/>
      <c r="Q1843"/>
    </row>
    <row r="1844" spans="2:17">
      <c r="B1844" s="30">
        <f>資料貼入!A1844</f>
        <v>45580</v>
      </c>
      <c r="C1844" s="38">
        <f>資料貼入!A1844</f>
        <v>45580</v>
      </c>
      <c r="D1844" s="29">
        <f>資料貼入!B1844</f>
        <v>242524.04</v>
      </c>
      <c r="E1844" s="29" cm="1">
        <f t="array" ref="E1844">MovingDayDD($D$3:D1844)</f>
        <v>0</v>
      </c>
      <c r="F1844" s="29">
        <f>IF(OR(C1844&gt;總表!$B$30,C1844=0),0,IF(E1844=0,0,1+F1843))</f>
        <v>0</v>
      </c>
      <c r="G1844" s="29">
        <f t="shared" si="201"/>
        <v>0</v>
      </c>
      <c r="H1844" s="42">
        <f t="shared" si="199"/>
        <v>0</v>
      </c>
      <c r="I1844" s="43">
        <f t="shared" si="202"/>
        <v>0</v>
      </c>
      <c r="J1844" s="42">
        <f t="shared" si="203"/>
        <v>0</v>
      </c>
      <c r="K1844" s="43">
        <f t="shared" si="204"/>
        <v>0</v>
      </c>
      <c r="L1844">
        <f t="shared" si="205"/>
        <v>126</v>
      </c>
      <c r="M1844">
        <f>IF($G1844="","",COUNTIF($G$3:$G1844, $G1844))</f>
        <v>1751</v>
      </c>
      <c r="N1844">
        <f t="shared" si="200"/>
        <v>1877</v>
      </c>
      <c r="O1844"/>
      <c r="P1844"/>
      <c r="Q1844"/>
    </row>
    <row r="1845" spans="2:17">
      <c r="B1845" s="30">
        <f>資料貼入!A1845</f>
        <v>45581</v>
      </c>
      <c r="C1845" s="38">
        <f>資料貼入!A1845</f>
        <v>45581</v>
      </c>
      <c r="D1845" s="29">
        <f>資料貼入!B1845</f>
        <v>-290130.34000000003</v>
      </c>
      <c r="E1845" s="29" cm="1">
        <f t="array" ref="E1845">MovingDayDD($D$3:D1845)</f>
        <v>-290130.33999999985</v>
      </c>
      <c r="F1845" s="29">
        <f>IF(OR(C1845&gt;總表!$B$30,C1845=0),0,IF(E1845=0,0,1+F1844))</f>
        <v>1</v>
      </c>
      <c r="G1845" s="29">
        <f t="shared" si="201"/>
        <v>0</v>
      </c>
      <c r="H1845" s="42">
        <f t="shared" si="199"/>
        <v>0</v>
      </c>
      <c r="I1845" s="43">
        <f t="shared" si="202"/>
        <v>0</v>
      </c>
      <c r="J1845" s="42">
        <f t="shared" si="203"/>
        <v>45581</v>
      </c>
      <c r="K1845" s="43">
        <f t="shared" si="204"/>
        <v>0</v>
      </c>
      <c r="L1845">
        <f t="shared" si="205"/>
        <v>126</v>
      </c>
      <c r="M1845">
        <f>IF($G1845="","",COUNTIF($G$3:$G1845, $G1845))</f>
        <v>1752</v>
      </c>
      <c r="N1845">
        <f t="shared" si="200"/>
        <v>1878</v>
      </c>
      <c r="O1845"/>
      <c r="P1845"/>
      <c r="Q1845"/>
    </row>
    <row r="1846" spans="2:17">
      <c r="B1846" s="30">
        <f>資料貼入!A1846</f>
        <v>45582</v>
      </c>
      <c r="C1846" s="38">
        <f>資料貼入!A1846</f>
        <v>45582</v>
      </c>
      <c r="D1846" s="29">
        <f>資料貼入!B1846</f>
        <v>19724.14</v>
      </c>
      <c r="E1846" s="29" cm="1">
        <f t="array" ref="E1846">MovingDayDD($D$3:D1846)</f>
        <v>-270406.19999999925</v>
      </c>
      <c r="F1846" s="29">
        <f>IF(OR(C1846&gt;總表!$B$30,C1846=0),0,IF(E1846=0,0,1+F1845))</f>
        <v>2</v>
      </c>
      <c r="G1846" s="29">
        <f t="shared" si="201"/>
        <v>0</v>
      </c>
      <c r="H1846" s="42">
        <f t="shared" si="199"/>
        <v>0</v>
      </c>
      <c r="I1846" s="43">
        <f t="shared" si="202"/>
        <v>0</v>
      </c>
      <c r="J1846" s="42">
        <f t="shared" si="203"/>
        <v>45582</v>
      </c>
      <c r="K1846" s="43">
        <f t="shared" si="204"/>
        <v>0</v>
      </c>
      <c r="L1846">
        <f t="shared" si="205"/>
        <v>126</v>
      </c>
      <c r="M1846">
        <f>IF($G1846="","",COUNTIF($G$3:$G1846, $G1846))</f>
        <v>1753</v>
      </c>
      <c r="N1846">
        <f t="shared" si="200"/>
        <v>1879</v>
      </c>
      <c r="O1846"/>
      <c r="P1846"/>
      <c r="Q1846"/>
    </row>
    <row r="1847" spans="2:17">
      <c r="B1847" s="30">
        <f>資料貼入!A1847</f>
        <v>45583</v>
      </c>
      <c r="C1847" s="38">
        <f>資料貼入!A1847</f>
        <v>45583</v>
      </c>
      <c r="D1847" s="29">
        <f>資料貼入!B1847</f>
        <v>240958.71000000005</v>
      </c>
      <c r="E1847" s="29" cm="1">
        <f t="array" ref="E1847">MovingDayDD($D$3:D1847)</f>
        <v>-29447.489999998361</v>
      </c>
      <c r="F1847" s="29">
        <f>IF(OR(C1847&gt;總表!$B$30,C1847=0),0,IF(E1847=0,0,1+F1846))</f>
        <v>3</v>
      </c>
      <c r="G1847" s="29">
        <f t="shared" si="201"/>
        <v>0</v>
      </c>
      <c r="H1847" s="42">
        <f t="shared" si="199"/>
        <v>0</v>
      </c>
      <c r="I1847" s="43">
        <f t="shared" si="202"/>
        <v>0</v>
      </c>
      <c r="J1847" s="42">
        <f t="shared" si="203"/>
        <v>45583</v>
      </c>
      <c r="K1847" s="43">
        <f t="shared" si="204"/>
        <v>0</v>
      </c>
      <c r="L1847">
        <f t="shared" si="205"/>
        <v>126</v>
      </c>
      <c r="M1847">
        <f>IF($G1847="","",COUNTIF($G$3:$G1847, $G1847))</f>
        <v>1754</v>
      </c>
      <c r="N1847">
        <f t="shared" si="200"/>
        <v>1880</v>
      </c>
      <c r="O1847"/>
      <c r="P1847"/>
      <c r="Q1847"/>
    </row>
    <row r="1848" spans="2:17">
      <c r="B1848" s="30">
        <f>資料貼入!A1848</f>
        <v>45584</v>
      </c>
      <c r="C1848" s="38">
        <f>資料貼入!A1848</f>
        <v>45584</v>
      </c>
      <c r="D1848" s="29">
        <f>資料貼入!B1848</f>
        <v>0</v>
      </c>
      <c r="E1848" s="29" cm="1">
        <f t="array" ref="E1848">MovingDayDD($D$3:D1848)</f>
        <v>-29447.489999998361</v>
      </c>
      <c r="F1848" s="29">
        <f>IF(OR(C1848&gt;總表!$B$30,C1848=0),0,IF(E1848=0,0,1+F1847))</f>
        <v>4</v>
      </c>
      <c r="G1848" s="29">
        <f t="shared" si="201"/>
        <v>0</v>
      </c>
      <c r="H1848" s="42">
        <f t="shared" si="199"/>
        <v>0</v>
      </c>
      <c r="I1848" s="43">
        <f t="shared" si="202"/>
        <v>0</v>
      </c>
      <c r="J1848" s="42">
        <f t="shared" si="203"/>
        <v>45584</v>
      </c>
      <c r="K1848" s="43">
        <f t="shared" si="204"/>
        <v>0</v>
      </c>
      <c r="L1848">
        <f t="shared" si="205"/>
        <v>126</v>
      </c>
      <c r="M1848">
        <f>IF($G1848="","",COUNTIF($G$3:$G1848, $G1848))</f>
        <v>1755</v>
      </c>
      <c r="N1848">
        <f t="shared" si="200"/>
        <v>1881</v>
      </c>
      <c r="O1848"/>
      <c r="P1848"/>
      <c r="Q1848"/>
    </row>
    <row r="1849" spans="2:17">
      <c r="B1849" s="30">
        <f>資料貼入!A1849</f>
        <v>45585</v>
      </c>
      <c r="C1849" s="38">
        <f>資料貼入!A1849</f>
        <v>45585</v>
      </c>
      <c r="D1849" s="29">
        <f>資料貼入!B1849</f>
        <v>0</v>
      </c>
      <c r="E1849" s="29" cm="1">
        <f t="array" ref="E1849">MovingDayDD($D$3:D1849)</f>
        <v>-29447.489999998361</v>
      </c>
      <c r="F1849" s="29">
        <f>IF(OR(C1849&gt;總表!$B$30,C1849=0),0,IF(E1849=0,0,1+F1848))</f>
        <v>5</v>
      </c>
      <c r="G1849" s="29">
        <f t="shared" si="201"/>
        <v>5</v>
      </c>
      <c r="H1849" s="42">
        <f t="shared" si="199"/>
        <v>0</v>
      </c>
      <c r="I1849" s="43">
        <f t="shared" si="202"/>
        <v>5</v>
      </c>
      <c r="J1849" s="42">
        <f t="shared" si="203"/>
        <v>45585</v>
      </c>
      <c r="K1849" s="43">
        <f t="shared" si="204"/>
        <v>5</v>
      </c>
      <c r="L1849">
        <f t="shared" si="205"/>
        <v>65</v>
      </c>
      <c r="M1849">
        <f>IF($G1849="","",COUNTIF($G$3:$G1849, $G1849))</f>
        <v>9</v>
      </c>
      <c r="N1849">
        <f t="shared" si="200"/>
        <v>74</v>
      </c>
      <c r="O1849"/>
      <c r="P1849"/>
      <c r="Q1849"/>
    </row>
    <row r="1850" spans="2:17">
      <c r="B1850" s="30">
        <f>資料貼入!A1850</f>
        <v>45586</v>
      </c>
      <c r="C1850" s="38">
        <f>資料貼入!A1850</f>
        <v>45586</v>
      </c>
      <c r="D1850" s="29">
        <f>資料貼入!B1850</f>
        <v>37328.899999999994</v>
      </c>
      <c r="E1850" s="29" cm="1">
        <f t="array" ref="E1850">MovingDayDD($D$3:D1850)</f>
        <v>0</v>
      </c>
      <c r="F1850" s="29">
        <f>IF(OR(C1850&gt;總表!$B$30,C1850=0),0,IF(E1850=0,0,1+F1849))</f>
        <v>0</v>
      </c>
      <c r="G1850" s="29">
        <f t="shared" si="201"/>
        <v>0</v>
      </c>
      <c r="H1850" s="42">
        <f t="shared" si="199"/>
        <v>0</v>
      </c>
      <c r="I1850" s="43">
        <f t="shared" si="202"/>
        <v>0</v>
      </c>
      <c r="J1850" s="42">
        <f t="shared" si="203"/>
        <v>0</v>
      </c>
      <c r="K1850" s="43">
        <f t="shared" si="204"/>
        <v>0</v>
      </c>
      <c r="L1850">
        <f t="shared" si="205"/>
        <v>126</v>
      </c>
      <c r="M1850">
        <f>IF($G1850="","",COUNTIF($G$3:$G1850, $G1850))</f>
        <v>1756</v>
      </c>
      <c r="N1850">
        <f t="shared" si="200"/>
        <v>1882</v>
      </c>
      <c r="O1850"/>
      <c r="P1850"/>
      <c r="Q1850"/>
    </row>
    <row r="1851" spans="2:17">
      <c r="B1851" s="30">
        <f>資料貼入!A1851</f>
        <v>45587</v>
      </c>
      <c r="C1851" s="38">
        <f>資料貼入!A1851</f>
        <v>45587</v>
      </c>
      <c r="D1851" s="29">
        <f>資料貼入!B1851</f>
        <v>-41458.589999999997</v>
      </c>
      <c r="E1851" s="29" cm="1">
        <f t="array" ref="E1851">MovingDayDD($D$3:D1851)</f>
        <v>-41458.589999999851</v>
      </c>
      <c r="F1851" s="29">
        <f>IF(OR(C1851&gt;總表!$B$30,C1851=0),0,IF(E1851=0,0,1+F1850))</f>
        <v>1</v>
      </c>
      <c r="G1851" s="29">
        <f t="shared" si="201"/>
        <v>0</v>
      </c>
      <c r="H1851" s="42">
        <f t="shared" si="199"/>
        <v>0</v>
      </c>
      <c r="I1851" s="43">
        <f t="shared" si="202"/>
        <v>0</v>
      </c>
      <c r="J1851" s="42">
        <f t="shared" si="203"/>
        <v>45587</v>
      </c>
      <c r="K1851" s="43">
        <f t="shared" si="204"/>
        <v>0</v>
      </c>
      <c r="L1851">
        <f t="shared" si="205"/>
        <v>126</v>
      </c>
      <c r="M1851">
        <f>IF($G1851="","",COUNTIF($G$3:$G1851, $G1851))</f>
        <v>1757</v>
      </c>
      <c r="N1851">
        <f t="shared" si="200"/>
        <v>1883</v>
      </c>
      <c r="O1851"/>
      <c r="P1851"/>
      <c r="Q1851"/>
    </row>
    <row r="1852" spans="2:17">
      <c r="B1852" s="30">
        <f>資料貼入!A1852</f>
        <v>45588</v>
      </c>
      <c r="C1852" s="38">
        <f>資料貼入!A1852</f>
        <v>45588</v>
      </c>
      <c r="D1852" s="29">
        <f>資料貼入!B1852</f>
        <v>-87409.47</v>
      </c>
      <c r="E1852" s="29" cm="1">
        <f t="array" ref="E1852">MovingDayDD($D$3:D1852)</f>
        <v>-128868.05999999866</v>
      </c>
      <c r="F1852" s="29">
        <f>IF(OR(C1852&gt;總表!$B$30,C1852=0),0,IF(E1852=0,0,1+F1851))</f>
        <v>2</v>
      </c>
      <c r="G1852" s="29">
        <f t="shared" si="201"/>
        <v>0</v>
      </c>
      <c r="H1852" s="42">
        <f t="shared" si="199"/>
        <v>0</v>
      </c>
      <c r="I1852" s="43">
        <f t="shared" si="202"/>
        <v>0</v>
      </c>
      <c r="J1852" s="42">
        <f t="shared" si="203"/>
        <v>45588</v>
      </c>
      <c r="K1852" s="43">
        <f t="shared" si="204"/>
        <v>0</v>
      </c>
      <c r="L1852">
        <f t="shared" si="205"/>
        <v>126</v>
      </c>
      <c r="M1852">
        <f>IF($G1852="","",COUNTIF($G$3:$G1852, $G1852))</f>
        <v>1758</v>
      </c>
      <c r="N1852">
        <f t="shared" si="200"/>
        <v>1884</v>
      </c>
      <c r="O1852"/>
      <c r="P1852"/>
      <c r="Q1852"/>
    </row>
    <row r="1853" spans="2:17">
      <c r="B1853" s="30">
        <f>資料貼入!A1853</f>
        <v>45589</v>
      </c>
      <c r="C1853" s="38">
        <f>資料貼入!A1853</f>
        <v>45589</v>
      </c>
      <c r="D1853" s="29">
        <f>資料貼入!B1853</f>
        <v>-42195.16</v>
      </c>
      <c r="E1853" s="29" cm="1">
        <f t="array" ref="E1853">MovingDayDD($D$3:D1853)</f>
        <v>-171063.21999999881</v>
      </c>
      <c r="F1853" s="29">
        <f>IF(OR(C1853&gt;總表!$B$30,C1853=0),0,IF(E1853=0,0,1+F1852))</f>
        <v>3</v>
      </c>
      <c r="G1853" s="29">
        <f t="shared" si="201"/>
        <v>0</v>
      </c>
      <c r="H1853" s="42">
        <f t="shared" si="199"/>
        <v>0</v>
      </c>
      <c r="I1853" s="43">
        <f t="shared" si="202"/>
        <v>0</v>
      </c>
      <c r="J1853" s="42">
        <f t="shared" si="203"/>
        <v>45589</v>
      </c>
      <c r="K1853" s="43">
        <f t="shared" si="204"/>
        <v>0</v>
      </c>
      <c r="L1853">
        <f t="shared" si="205"/>
        <v>126</v>
      </c>
      <c r="M1853">
        <f>IF($G1853="","",COUNTIF($G$3:$G1853, $G1853))</f>
        <v>1759</v>
      </c>
      <c r="N1853">
        <f t="shared" si="200"/>
        <v>1885</v>
      </c>
      <c r="O1853"/>
      <c r="P1853"/>
      <c r="Q1853"/>
    </row>
    <row r="1854" spans="2:17">
      <c r="B1854" s="30">
        <f>資料貼入!A1854</f>
        <v>45590</v>
      </c>
      <c r="C1854" s="38">
        <f>資料貼入!A1854</f>
        <v>45590</v>
      </c>
      <c r="D1854" s="29">
        <f>資料貼入!B1854</f>
        <v>-40706.310000000005</v>
      </c>
      <c r="E1854" s="29" cm="1">
        <f t="array" ref="E1854">MovingDayDD($D$3:D1854)</f>
        <v>-211769.52999999747</v>
      </c>
      <c r="F1854" s="29">
        <f>IF(OR(C1854&gt;總表!$B$30,C1854=0),0,IF(E1854=0,0,1+F1853))</f>
        <v>4</v>
      </c>
      <c r="G1854" s="29">
        <f t="shared" si="201"/>
        <v>0</v>
      </c>
      <c r="H1854" s="42">
        <f t="shared" si="199"/>
        <v>0</v>
      </c>
      <c r="I1854" s="43">
        <f t="shared" si="202"/>
        <v>0</v>
      </c>
      <c r="J1854" s="42">
        <f t="shared" si="203"/>
        <v>45590</v>
      </c>
      <c r="K1854" s="43">
        <f t="shared" si="204"/>
        <v>0</v>
      </c>
      <c r="L1854">
        <f t="shared" si="205"/>
        <v>126</v>
      </c>
      <c r="M1854">
        <f>IF($G1854="","",COUNTIF($G$3:$G1854, $G1854))</f>
        <v>1760</v>
      </c>
      <c r="N1854">
        <f t="shared" si="200"/>
        <v>1886</v>
      </c>
      <c r="O1854"/>
      <c r="P1854"/>
      <c r="Q1854"/>
    </row>
    <row r="1855" spans="2:17">
      <c r="B1855" s="30">
        <f>資料貼入!A1855</f>
        <v>45591</v>
      </c>
      <c r="C1855" s="38">
        <f>資料貼入!A1855</f>
        <v>45591</v>
      </c>
      <c r="D1855" s="29">
        <f>資料貼入!B1855</f>
        <v>0</v>
      </c>
      <c r="E1855" s="29" cm="1">
        <f t="array" ref="E1855">MovingDayDD($D$3:D1855)</f>
        <v>-211769.52999999747</v>
      </c>
      <c r="F1855" s="29">
        <f>IF(OR(C1855&gt;總表!$B$30,C1855=0),0,IF(E1855=0,0,1+F1854))</f>
        <v>5</v>
      </c>
      <c r="G1855" s="29">
        <f t="shared" si="201"/>
        <v>0</v>
      </c>
      <c r="H1855" s="42">
        <f t="shared" si="199"/>
        <v>0</v>
      </c>
      <c r="I1855" s="43">
        <f t="shared" si="202"/>
        <v>0</v>
      </c>
      <c r="J1855" s="42">
        <f t="shared" si="203"/>
        <v>45591</v>
      </c>
      <c r="K1855" s="43">
        <f t="shared" si="204"/>
        <v>0</v>
      </c>
      <c r="L1855">
        <f t="shared" si="205"/>
        <v>126</v>
      </c>
      <c r="M1855">
        <f>IF($G1855="","",COUNTIF($G$3:$G1855, $G1855))</f>
        <v>1761</v>
      </c>
      <c r="N1855">
        <f t="shared" si="200"/>
        <v>1887</v>
      </c>
      <c r="O1855"/>
      <c r="P1855"/>
      <c r="Q1855"/>
    </row>
    <row r="1856" spans="2:17">
      <c r="B1856" s="30">
        <f>資料貼入!A1856</f>
        <v>45592</v>
      </c>
      <c r="C1856" s="38">
        <f>資料貼入!A1856</f>
        <v>45592</v>
      </c>
      <c r="D1856" s="29">
        <f>資料貼入!B1856</f>
        <v>0</v>
      </c>
      <c r="E1856" s="29" cm="1">
        <f t="array" ref="E1856">MovingDayDD($D$3:D1856)</f>
        <v>-211769.52999999747</v>
      </c>
      <c r="F1856" s="29">
        <f>IF(OR(C1856&gt;總表!$B$30,C1856=0),0,IF(E1856=0,0,1+F1855))</f>
        <v>6</v>
      </c>
      <c r="G1856" s="29">
        <f t="shared" si="201"/>
        <v>0</v>
      </c>
      <c r="H1856" s="42">
        <f t="shared" si="199"/>
        <v>0</v>
      </c>
      <c r="I1856" s="43">
        <f t="shared" si="202"/>
        <v>0</v>
      </c>
      <c r="J1856" s="42">
        <f t="shared" si="203"/>
        <v>45592</v>
      </c>
      <c r="K1856" s="43">
        <f t="shared" si="204"/>
        <v>0</v>
      </c>
      <c r="L1856">
        <f t="shared" si="205"/>
        <v>126</v>
      </c>
      <c r="M1856">
        <f>IF($G1856="","",COUNTIF($G$3:$G1856, $G1856))</f>
        <v>1762</v>
      </c>
      <c r="N1856">
        <f t="shared" si="200"/>
        <v>1888</v>
      </c>
      <c r="O1856"/>
      <c r="P1856"/>
      <c r="Q1856"/>
    </row>
    <row r="1857" spans="2:17">
      <c r="B1857" s="30">
        <f>資料貼入!A1857</f>
        <v>45593</v>
      </c>
      <c r="C1857" s="38">
        <f>資料貼入!A1857</f>
        <v>45593</v>
      </c>
      <c r="D1857" s="29">
        <f>資料貼入!B1857</f>
        <v>-88559.41</v>
      </c>
      <c r="E1857" s="29" cm="1">
        <f t="array" ref="E1857">MovingDayDD($D$3:D1857)</f>
        <v>-300328.93999999762</v>
      </c>
      <c r="F1857" s="29">
        <f>IF(OR(C1857&gt;總表!$B$30,C1857=0),0,IF(E1857=0,0,1+F1856))</f>
        <v>7</v>
      </c>
      <c r="G1857" s="29">
        <f t="shared" si="201"/>
        <v>0</v>
      </c>
      <c r="H1857" s="42">
        <f t="shared" si="199"/>
        <v>0</v>
      </c>
      <c r="I1857" s="43">
        <f t="shared" si="202"/>
        <v>0</v>
      </c>
      <c r="J1857" s="42">
        <f t="shared" si="203"/>
        <v>45593</v>
      </c>
      <c r="K1857" s="43">
        <f t="shared" si="204"/>
        <v>0</v>
      </c>
      <c r="L1857">
        <f t="shared" si="205"/>
        <v>126</v>
      </c>
      <c r="M1857">
        <f>IF($G1857="","",COUNTIF($G$3:$G1857, $G1857))</f>
        <v>1763</v>
      </c>
      <c r="N1857">
        <f t="shared" si="200"/>
        <v>1889</v>
      </c>
      <c r="O1857"/>
      <c r="P1857"/>
      <c r="Q1857"/>
    </row>
    <row r="1858" spans="2:17">
      <c r="B1858" s="30">
        <f>資料貼入!A1858</f>
        <v>45594</v>
      </c>
      <c r="C1858" s="38">
        <f>資料貼入!A1858</f>
        <v>45594</v>
      </c>
      <c r="D1858" s="29">
        <f>資料貼入!B1858</f>
        <v>20054.329999999998</v>
      </c>
      <c r="E1858" s="29" cm="1">
        <f t="array" ref="E1858">MovingDayDD($D$3:D1858)</f>
        <v>-280274.60999999754</v>
      </c>
      <c r="F1858" s="29">
        <f>IF(OR(C1858&gt;總表!$B$30,C1858=0),0,IF(E1858=0,0,1+F1857))</f>
        <v>8</v>
      </c>
      <c r="G1858" s="29">
        <f t="shared" si="201"/>
        <v>0</v>
      </c>
      <c r="H1858" s="42">
        <f t="shared" si="199"/>
        <v>0</v>
      </c>
      <c r="I1858" s="43">
        <f t="shared" si="202"/>
        <v>0</v>
      </c>
      <c r="J1858" s="42">
        <f t="shared" si="203"/>
        <v>45594</v>
      </c>
      <c r="K1858" s="43">
        <f t="shared" si="204"/>
        <v>0</v>
      </c>
      <c r="L1858">
        <f t="shared" si="205"/>
        <v>126</v>
      </c>
      <c r="M1858">
        <f>IF($G1858="","",COUNTIF($G$3:$G1858, $G1858))</f>
        <v>1764</v>
      </c>
      <c r="N1858">
        <f t="shared" si="200"/>
        <v>1890</v>
      </c>
      <c r="O1858"/>
      <c r="P1858"/>
      <c r="Q1858"/>
    </row>
    <row r="1859" spans="2:17">
      <c r="B1859" s="30">
        <f>資料貼入!A1859</f>
        <v>45595</v>
      </c>
      <c r="C1859" s="38">
        <f>資料貼入!A1859</f>
        <v>45595</v>
      </c>
      <c r="D1859" s="29">
        <f>資料貼入!B1859</f>
        <v>-105931.52000000002</v>
      </c>
      <c r="E1859" s="29" cm="1">
        <f t="array" ref="E1859">MovingDayDD($D$3:D1859)</f>
        <v>-386206.12999999709</v>
      </c>
      <c r="F1859" s="29">
        <f>IF(OR(C1859&gt;總表!$B$30,C1859=0),0,IF(E1859=0,0,1+F1858))</f>
        <v>9</v>
      </c>
      <c r="G1859" s="29">
        <f t="shared" si="201"/>
        <v>0</v>
      </c>
      <c r="H1859" s="42">
        <f t="shared" ref="H1859:H1922" si="206">IF(G1859&gt;$V$1,B1859,0)</f>
        <v>0</v>
      </c>
      <c r="I1859" s="43">
        <f t="shared" si="202"/>
        <v>0</v>
      </c>
      <c r="J1859" s="42">
        <f t="shared" si="203"/>
        <v>45595</v>
      </c>
      <c r="K1859" s="43">
        <f t="shared" si="204"/>
        <v>0</v>
      </c>
      <c r="L1859">
        <f t="shared" si="205"/>
        <v>126</v>
      </c>
      <c r="M1859">
        <f>IF($G1859="","",COUNTIF($G$3:$G1859, $G1859))</f>
        <v>1765</v>
      </c>
      <c r="N1859">
        <f t="shared" ref="N1859:N1922" si="207">IF($G1859="","",L1859+M1859)</f>
        <v>1891</v>
      </c>
      <c r="O1859"/>
      <c r="P1859"/>
      <c r="Q1859"/>
    </row>
    <row r="1860" spans="2:17">
      <c r="B1860" s="30">
        <f>資料貼入!A1860</f>
        <v>45596</v>
      </c>
      <c r="C1860" s="38">
        <f>資料貼入!A1860</f>
        <v>45596</v>
      </c>
      <c r="D1860" s="29">
        <f>資料貼入!B1860</f>
        <v>0</v>
      </c>
      <c r="E1860" s="29" cm="1">
        <f t="array" ref="E1860">MovingDayDD($D$3:D1860)</f>
        <v>-386206.12999999709</v>
      </c>
      <c r="F1860" s="29">
        <f>IF(OR(C1860&gt;總表!$B$30,C1860=0),0,IF(E1860=0,0,1+F1859))</f>
        <v>10</v>
      </c>
      <c r="G1860" s="29">
        <f t="shared" ref="G1860:G1923" si="208">IF(F1861=0,F1860,0)</f>
        <v>0</v>
      </c>
      <c r="H1860" s="42">
        <f t="shared" si="206"/>
        <v>0</v>
      </c>
      <c r="I1860" s="43">
        <f t="shared" ref="I1860:I1923" si="209">G1860</f>
        <v>0</v>
      </c>
      <c r="J1860" s="42">
        <f t="shared" ref="J1860:J1923" si="210">IF(F1860=0,0,B1860)</f>
        <v>45596</v>
      </c>
      <c r="K1860" s="43">
        <f t="shared" ref="K1860:K1923" si="211">G1860</f>
        <v>0</v>
      </c>
      <c r="L1860">
        <f t="shared" ref="L1860:L1923" si="212">IF($G1860="","",COUNTIF($G$3:$G$4053, "&gt;" &amp; $G1860))</f>
        <v>126</v>
      </c>
      <c r="M1860">
        <f>IF($G1860="","",COUNTIF($G$3:$G1860, $G1860))</f>
        <v>1766</v>
      </c>
      <c r="N1860">
        <f t="shared" si="207"/>
        <v>1892</v>
      </c>
      <c r="O1860"/>
      <c r="P1860"/>
      <c r="Q1860"/>
    </row>
    <row r="1861" spans="2:17">
      <c r="B1861" s="30">
        <f>資料貼入!A1861</f>
        <v>45597</v>
      </c>
      <c r="C1861" s="38">
        <f>資料貼入!A1861</f>
        <v>45597</v>
      </c>
      <c r="D1861" s="29">
        <f>資料貼入!B1861</f>
        <v>86847.19</v>
      </c>
      <c r="E1861" s="29" cm="1">
        <f t="array" ref="E1861">MovingDayDD($D$3:D1861)</f>
        <v>-299358.93999999762</v>
      </c>
      <c r="F1861" s="29">
        <f>IF(OR(C1861&gt;總表!$B$30,C1861=0),0,IF(E1861=0,0,1+F1860))</f>
        <v>11</v>
      </c>
      <c r="G1861" s="29">
        <f t="shared" si="208"/>
        <v>0</v>
      </c>
      <c r="H1861" s="42">
        <f t="shared" si="206"/>
        <v>0</v>
      </c>
      <c r="I1861" s="43">
        <f t="shared" si="209"/>
        <v>0</v>
      </c>
      <c r="J1861" s="42">
        <f t="shared" si="210"/>
        <v>45597</v>
      </c>
      <c r="K1861" s="43">
        <f t="shared" si="211"/>
        <v>0</v>
      </c>
      <c r="L1861">
        <f t="shared" si="212"/>
        <v>126</v>
      </c>
      <c r="M1861">
        <f>IF($G1861="","",COUNTIF($G$3:$G1861, $G1861))</f>
        <v>1767</v>
      </c>
      <c r="N1861">
        <f t="shared" si="207"/>
        <v>1893</v>
      </c>
      <c r="O1861"/>
      <c r="P1861"/>
      <c r="Q1861"/>
    </row>
    <row r="1862" spans="2:17">
      <c r="B1862" s="30">
        <f>資料貼入!A1862</f>
        <v>45598</v>
      </c>
      <c r="C1862" s="38">
        <f>資料貼入!A1862</f>
        <v>45598</v>
      </c>
      <c r="D1862" s="29">
        <f>資料貼入!B1862</f>
        <v>0</v>
      </c>
      <c r="E1862" s="29" cm="1">
        <f t="array" ref="E1862">MovingDayDD($D$3:D1862)</f>
        <v>-299358.93999999762</v>
      </c>
      <c r="F1862" s="29">
        <f>IF(OR(C1862&gt;總表!$B$30,C1862=0),0,IF(E1862=0,0,1+F1861))</f>
        <v>12</v>
      </c>
      <c r="G1862" s="29">
        <f t="shared" si="208"/>
        <v>0</v>
      </c>
      <c r="H1862" s="42">
        <f t="shared" si="206"/>
        <v>0</v>
      </c>
      <c r="I1862" s="43">
        <f t="shared" si="209"/>
        <v>0</v>
      </c>
      <c r="J1862" s="42">
        <f t="shared" si="210"/>
        <v>45598</v>
      </c>
      <c r="K1862" s="43">
        <f t="shared" si="211"/>
        <v>0</v>
      </c>
      <c r="L1862">
        <f t="shared" si="212"/>
        <v>126</v>
      </c>
      <c r="M1862">
        <f>IF($G1862="","",COUNTIF($G$3:$G1862, $G1862))</f>
        <v>1768</v>
      </c>
      <c r="N1862">
        <f t="shared" si="207"/>
        <v>1894</v>
      </c>
      <c r="O1862"/>
      <c r="P1862"/>
      <c r="Q1862"/>
    </row>
    <row r="1863" spans="2:17">
      <c r="B1863" s="30">
        <f>資料貼入!A1863</f>
        <v>45599</v>
      </c>
      <c r="C1863" s="38">
        <f>資料貼入!A1863</f>
        <v>45599</v>
      </c>
      <c r="D1863" s="29">
        <f>資料貼入!B1863</f>
        <v>0</v>
      </c>
      <c r="E1863" s="29" cm="1">
        <f t="array" ref="E1863">MovingDayDD($D$3:D1863)</f>
        <v>-299358.93999999762</v>
      </c>
      <c r="F1863" s="29">
        <f>IF(OR(C1863&gt;總表!$B$30,C1863=0),0,IF(E1863=0,0,1+F1862))</f>
        <v>13</v>
      </c>
      <c r="G1863" s="29">
        <f t="shared" si="208"/>
        <v>0</v>
      </c>
      <c r="H1863" s="42">
        <f t="shared" si="206"/>
        <v>0</v>
      </c>
      <c r="I1863" s="43">
        <f t="shared" si="209"/>
        <v>0</v>
      </c>
      <c r="J1863" s="42">
        <f t="shared" si="210"/>
        <v>45599</v>
      </c>
      <c r="K1863" s="43">
        <f t="shared" si="211"/>
        <v>0</v>
      </c>
      <c r="L1863">
        <f t="shared" si="212"/>
        <v>126</v>
      </c>
      <c r="M1863">
        <f>IF($G1863="","",COUNTIF($G$3:$G1863, $G1863))</f>
        <v>1769</v>
      </c>
      <c r="N1863">
        <f t="shared" si="207"/>
        <v>1895</v>
      </c>
      <c r="O1863"/>
      <c r="P1863"/>
      <c r="Q1863"/>
    </row>
    <row r="1864" spans="2:17">
      <c r="B1864" s="30">
        <f>資料貼入!A1864</f>
        <v>45600</v>
      </c>
      <c r="C1864" s="38">
        <f>資料貼入!A1864</f>
        <v>45600</v>
      </c>
      <c r="D1864" s="29">
        <f>資料貼入!B1864</f>
        <v>24142.33</v>
      </c>
      <c r="E1864" s="29" cm="1">
        <f t="array" ref="E1864">MovingDayDD($D$3:D1864)</f>
        <v>-275216.6099999994</v>
      </c>
      <c r="F1864" s="29">
        <f>IF(OR(C1864&gt;總表!$B$30,C1864=0),0,IF(E1864=0,0,1+F1863))</f>
        <v>14</v>
      </c>
      <c r="G1864" s="29">
        <f t="shared" si="208"/>
        <v>0</v>
      </c>
      <c r="H1864" s="42">
        <f t="shared" si="206"/>
        <v>0</v>
      </c>
      <c r="I1864" s="43">
        <f t="shared" si="209"/>
        <v>0</v>
      </c>
      <c r="J1864" s="42">
        <f t="shared" si="210"/>
        <v>45600</v>
      </c>
      <c r="K1864" s="43">
        <f t="shared" si="211"/>
        <v>0</v>
      </c>
      <c r="L1864">
        <f t="shared" si="212"/>
        <v>126</v>
      </c>
      <c r="M1864">
        <f>IF($G1864="","",COUNTIF($G$3:$G1864, $G1864))</f>
        <v>1770</v>
      </c>
      <c r="N1864">
        <f t="shared" si="207"/>
        <v>1896</v>
      </c>
      <c r="O1864"/>
      <c r="P1864"/>
      <c r="Q1864"/>
    </row>
    <row r="1865" spans="2:17">
      <c r="B1865" s="30">
        <f>資料貼入!A1865</f>
        <v>45601</v>
      </c>
      <c r="C1865" s="38">
        <f>資料貼入!A1865</f>
        <v>45601</v>
      </c>
      <c r="D1865" s="29">
        <f>資料貼入!B1865</f>
        <v>88158.670000000013</v>
      </c>
      <c r="E1865" s="29" cm="1">
        <f t="array" ref="E1865">MovingDayDD($D$3:D1865)</f>
        <v>-187057.93999999762</v>
      </c>
      <c r="F1865" s="29">
        <f>IF(OR(C1865&gt;總表!$B$30,C1865=0),0,IF(E1865=0,0,1+F1864))</f>
        <v>15</v>
      </c>
      <c r="G1865" s="29">
        <f t="shared" si="208"/>
        <v>0</v>
      </c>
      <c r="H1865" s="42">
        <f t="shared" si="206"/>
        <v>0</v>
      </c>
      <c r="I1865" s="43">
        <f t="shared" si="209"/>
        <v>0</v>
      </c>
      <c r="J1865" s="42">
        <f t="shared" si="210"/>
        <v>45601</v>
      </c>
      <c r="K1865" s="43">
        <f t="shared" si="211"/>
        <v>0</v>
      </c>
      <c r="L1865">
        <f t="shared" si="212"/>
        <v>126</v>
      </c>
      <c r="M1865">
        <f>IF($G1865="","",COUNTIF($G$3:$G1865, $G1865))</f>
        <v>1771</v>
      </c>
      <c r="N1865">
        <f t="shared" si="207"/>
        <v>1897</v>
      </c>
      <c r="O1865"/>
      <c r="P1865"/>
      <c r="Q1865"/>
    </row>
    <row r="1866" spans="2:17">
      <c r="B1866" s="30">
        <f>資料貼入!A1866</f>
        <v>45602</v>
      </c>
      <c r="C1866" s="38">
        <f>資料貼入!A1866</f>
        <v>45602</v>
      </c>
      <c r="D1866" s="29">
        <f>資料貼入!B1866</f>
        <v>170118.32</v>
      </c>
      <c r="E1866" s="29" cm="1">
        <f t="array" ref="E1866">MovingDayDD($D$3:D1866)</f>
        <v>-16939.619999997318</v>
      </c>
      <c r="F1866" s="29">
        <f>IF(OR(C1866&gt;總表!$B$30,C1866=0),0,IF(E1866=0,0,1+F1865))</f>
        <v>16</v>
      </c>
      <c r="G1866" s="29">
        <f t="shared" si="208"/>
        <v>0</v>
      </c>
      <c r="H1866" s="42">
        <f t="shared" si="206"/>
        <v>0</v>
      </c>
      <c r="I1866" s="43">
        <f t="shared" si="209"/>
        <v>0</v>
      </c>
      <c r="J1866" s="42">
        <f t="shared" si="210"/>
        <v>45602</v>
      </c>
      <c r="K1866" s="43">
        <f t="shared" si="211"/>
        <v>0</v>
      </c>
      <c r="L1866">
        <f t="shared" si="212"/>
        <v>126</v>
      </c>
      <c r="M1866">
        <f>IF($G1866="","",COUNTIF($G$3:$G1866, $G1866))</f>
        <v>1772</v>
      </c>
      <c r="N1866">
        <f t="shared" si="207"/>
        <v>1898</v>
      </c>
      <c r="O1866"/>
      <c r="P1866"/>
      <c r="Q1866"/>
    </row>
    <row r="1867" spans="2:17">
      <c r="B1867" s="30">
        <f>資料貼入!A1867</f>
        <v>45603</v>
      </c>
      <c r="C1867" s="38">
        <f>資料貼入!A1867</f>
        <v>45603</v>
      </c>
      <c r="D1867" s="29">
        <f>資料貼入!B1867</f>
        <v>-21693.660000000003</v>
      </c>
      <c r="E1867" s="29" cm="1">
        <f t="array" ref="E1867">MovingDayDD($D$3:D1867)</f>
        <v>-38633.279999997467</v>
      </c>
      <c r="F1867" s="29">
        <f>IF(OR(C1867&gt;總表!$B$30,C1867=0),0,IF(E1867=0,0,1+F1866))</f>
        <v>17</v>
      </c>
      <c r="G1867" s="29">
        <f t="shared" si="208"/>
        <v>17</v>
      </c>
      <c r="H1867" s="42">
        <f t="shared" si="206"/>
        <v>0</v>
      </c>
      <c r="I1867" s="43">
        <f t="shared" si="209"/>
        <v>17</v>
      </c>
      <c r="J1867" s="42">
        <f t="shared" si="210"/>
        <v>45603</v>
      </c>
      <c r="K1867" s="43">
        <f t="shared" si="211"/>
        <v>17</v>
      </c>
      <c r="L1867">
        <f t="shared" si="212"/>
        <v>32</v>
      </c>
      <c r="M1867">
        <f>IF($G1867="","",COUNTIF($G$3:$G1867, $G1867))</f>
        <v>1</v>
      </c>
      <c r="N1867">
        <f t="shared" si="207"/>
        <v>33</v>
      </c>
      <c r="O1867"/>
      <c r="P1867"/>
      <c r="Q1867"/>
    </row>
    <row r="1868" spans="2:17">
      <c r="B1868" s="30">
        <f>資料貼入!A1868</f>
        <v>45604</v>
      </c>
      <c r="C1868" s="38">
        <f>資料貼入!A1868</f>
        <v>45604</v>
      </c>
      <c r="D1868" s="29">
        <f>資料貼入!B1868</f>
        <v>58403.340000000004</v>
      </c>
      <c r="E1868" s="29" cm="1">
        <f t="array" ref="E1868">MovingDayDD($D$3:D1868)</f>
        <v>0</v>
      </c>
      <c r="F1868" s="29">
        <f>IF(OR(C1868&gt;總表!$B$30,C1868=0),0,IF(E1868=0,0,1+F1867))</f>
        <v>0</v>
      </c>
      <c r="G1868" s="29">
        <f t="shared" si="208"/>
        <v>0</v>
      </c>
      <c r="H1868" s="42">
        <f t="shared" si="206"/>
        <v>0</v>
      </c>
      <c r="I1868" s="43">
        <f t="shared" si="209"/>
        <v>0</v>
      </c>
      <c r="J1868" s="42">
        <f t="shared" si="210"/>
        <v>0</v>
      </c>
      <c r="K1868" s="43">
        <f t="shared" si="211"/>
        <v>0</v>
      </c>
      <c r="L1868">
        <f t="shared" si="212"/>
        <v>126</v>
      </c>
      <c r="M1868">
        <f>IF($G1868="","",COUNTIF($G$3:$G1868, $G1868))</f>
        <v>1773</v>
      </c>
      <c r="N1868">
        <f t="shared" si="207"/>
        <v>1899</v>
      </c>
      <c r="O1868"/>
      <c r="P1868"/>
      <c r="Q1868"/>
    </row>
    <row r="1869" spans="2:17">
      <c r="B1869" s="30">
        <f>資料貼入!A1869</f>
        <v>45605</v>
      </c>
      <c r="C1869" s="38">
        <f>資料貼入!A1869</f>
        <v>45605</v>
      </c>
      <c r="D1869" s="29">
        <f>資料貼入!B1869</f>
        <v>0</v>
      </c>
      <c r="E1869" s="29" cm="1">
        <f t="array" ref="E1869">MovingDayDD($D$3:D1869)</f>
        <v>0</v>
      </c>
      <c r="F1869" s="29">
        <f>IF(OR(C1869&gt;總表!$B$30,C1869=0),0,IF(E1869=0,0,1+F1868))</f>
        <v>0</v>
      </c>
      <c r="G1869" s="29">
        <f t="shared" si="208"/>
        <v>0</v>
      </c>
      <c r="H1869" s="42">
        <f t="shared" si="206"/>
        <v>0</v>
      </c>
      <c r="I1869" s="43">
        <f t="shared" si="209"/>
        <v>0</v>
      </c>
      <c r="J1869" s="42">
        <f t="shared" si="210"/>
        <v>0</v>
      </c>
      <c r="K1869" s="43">
        <f t="shared" si="211"/>
        <v>0</v>
      </c>
      <c r="L1869">
        <f t="shared" si="212"/>
        <v>126</v>
      </c>
      <c r="M1869">
        <f>IF($G1869="","",COUNTIF($G$3:$G1869, $G1869))</f>
        <v>1774</v>
      </c>
      <c r="N1869">
        <f t="shared" si="207"/>
        <v>1900</v>
      </c>
      <c r="O1869"/>
      <c r="P1869"/>
      <c r="Q1869"/>
    </row>
    <row r="1870" spans="2:17">
      <c r="B1870" s="30">
        <f>資料貼入!A1870</f>
        <v>45606</v>
      </c>
      <c r="C1870" s="38">
        <f>資料貼入!A1870</f>
        <v>45606</v>
      </c>
      <c r="D1870" s="29">
        <f>資料貼入!B1870</f>
        <v>0</v>
      </c>
      <c r="E1870" s="29" cm="1">
        <f t="array" ref="E1870">MovingDayDD($D$3:D1870)</f>
        <v>0</v>
      </c>
      <c r="F1870" s="29">
        <f>IF(OR(C1870&gt;總表!$B$30,C1870=0),0,IF(E1870=0,0,1+F1869))</f>
        <v>0</v>
      </c>
      <c r="G1870" s="29">
        <f t="shared" si="208"/>
        <v>0</v>
      </c>
      <c r="H1870" s="42">
        <f t="shared" si="206"/>
        <v>0</v>
      </c>
      <c r="I1870" s="43">
        <f t="shared" si="209"/>
        <v>0</v>
      </c>
      <c r="J1870" s="42">
        <f t="shared" si="210"/>
        <v>0</v>
      </c>
      <c r="K1870" s="43">
        <f t="shared" si="211"/>
        <v>0</v>
      </c>
      <c r="L1870">
        <f t="shared" si="212"/>
        <v>126</v>
      </c>
      <c r="M1870">
        <f>IF($G1870="","",COUNTIF($G$3:$G1870, $G1870))</f>
        <v>1775</v>
      </c>
      <c r="N1870">
        <f t="shared" si="207"/>
        <v>1901</v>
      </c>
      <c r="O1870"/>
      <c r="P1870"/>
      <c r="Q1870"/>
    </row>
    <row r="1871" spans="2:17">
      <c r="B1871" s="30">
        <f>資料貼入!A1871</f>
        <v>45607</v>
      </c>
      <c r="C1871" s="38">
        <f>資料貼入!A1871</f>
        <v>45607</v>
      </c>
      <c r="D1871" s="29">
        <f>資料貼入!B1871</f>
        <v>-158360.22999999998</v>
      </c>
      <c r="E1871" s="29" cm="1">
        <f t="array" ref="E1871">MovingDayDD($D$3:D1871)</f>
        <v>-158360.23000000045</v>
      </c>
      <c r="F1871" s="29">
        <f>IF(OR(C1871&gt;總表!$B$30,C1871=0),0,IF(E1871=0,0,1+F1870))</f>
        <v>1</v>
      </c>
      <c r="G1871" s="29">
        <f t="shared" si="208"/>
        <v>0</v>
      </c>
      <c r="H1871" s="42">
        <f t="shared" si="206"/>
        <v>0</v>
      </c>
      <c r="I1871" s="43">
        <f t="shared" si="209"/>
        <v>0</v>
      </c>
      <c r="J1871" s="42">
        <f t="shared" si="210"/>
        <v>45607</v>
      </c>
      <c r="K1871" s="43">
        <f t="shared" si="211"/>
        <v>0</v>
      </c>
      <c r="L1871">
        <f t="shared" si="212"/>
        <v>126</v>
      </c>
      <c r="M1871">
        <f>IF($G1871="","",COUNTIF($G$3:$G1871, $G1871))</f>
        <v>1776</v>
      </c>
      <c r="N1871">
        <f t="shared" si="207"/>
        <v>1902</v>
      </c>
      <c r="O1871"/>
      <c r="P1871"/>
      <c r="Q1871"/>
    </row>
    <row r="1872" spans="2:17">
      <c r="B1872" s="30">
        <f>資料貼入!A1872</f>
        <v>45608</v>
      </c>
      <c r="C1872" s="38">
        <f>資料貼入!A1872</f>
        <v>45608</v>
      </c>
      <c r="D1872" s="29">
        <f>資料貼入!B1872</f>
        <v>154298.78000000003</v>
      </c>
      <c r="E1872" s="29" cm="1">
        <f t="array" ref="E1872">MovingDayDD($D$3:D1872)</f>
        <v>-4061.4499999992549</v>
      </c>
      <c r="F1872" s="29">
        <f>IF(OR(C1872&gt;總表!$B$30,C1872=0),0,IF(E1872=0,0,1+F1871))</f>
        <v>2</v>
      </c>
      <c r="G1872" s="29">
        <f t="shared" si="208"/>
        <v>2</v>
      </c>
      <c r="H1872" s="42">
        <f t="shared" si="206"/>
        <v>0</v>
      </c>
      <c r="I1872" s="43">
        <f t="shared" si="209"/>
        <v>2</v>
      </c>
      <c r="J1872" s="42">
        <f t="shared" si="210"/>
        <v>45608</v>
      </c>
      <c r="K1872" s="43">
        <f t="shared" si="211"/>
        <v>2</v>
      </c>
      <c r="L1872">
        <f t="shared" si="212"/>
        <v>91</v>
      </c>
      <c r="M1872">
        <f>IF($G1872="","",COUNTIF($G$3:$G1872, $G1872))</f>
        <v>10</v>
      </c>
      <c r="N1872">
        <f t="shared" si="207"/>
        <v>101</v>
      </c>
      <c r="O1872"/>
      <c r="P1872"/>
      <c r="Q1872"/>
    </row>
    <row r="1873" spans="2:17">
      <c r="B1873" s="30">
        <f>資料貼入!A1873</f>
        <v>45609</v>
      </c>
      <c r="C1873" s="38">
        <f>資料貼入!A1873</f>
        <v>45609</v>
      </c>
      <c r="D1873" s="29">
        <f>資料貼入!B1873</f>
        <v>30967.389999999996</v>
      </c>
      <c r="E1873" s="29" cm="1">
        <f t="array" ref="E1873">MovingDayDD($D$3:D1873)</f>
        <v>0</v>
      </c>
      <c r="F1873" s="29">
        <f>IF(OR(C1873&gt;總表!$B$30,C1873=0),0,IF(E1873=0,0,1+F1872))</f>
        <v>0</v>
      </c>
      <c r="G1873" s="29">
        <f t="shared" si="208"/>
        <v>0</v>
      </c>
      <c r="H1873" s="42">
        <f t="shared" si="206"/>
        <v>0</v>
      </c>
      <c r="I1873" s="43">
        <f t="shared" si="209"/>
        <v>0</v>
      </c>
      <c r="J1873" s="42">
        <f t="shared" si="210"/>
        <v>0</v>
      </c>
      <c r="K1873" s="43">
        <f t="shared" si="211"/>
        <v>0</v>
      </c>
      <c r="L1873">
        <f t="shared" si="212"/>
        <v>126</v>
      </c>
      <c r="M1873">
        <f>IF($G1873="","",COUNTIF($G$3:$G1873, $G1873))</f>
        <v>1777</v>
      </c>
      <c r="N1873">
        <f t="shared" si="207"/>
        <v>1903</v>
      </c>
      <c r="O1873"/>
      <c r="P1873"/>
      <c r="Q1873"/>
    </row>
    <row r="1874" spans="2:17">
      <c r="B1874" s="30">
        <f>資料貼入!A1874</f>
        <v>45610</v>
      </c>
      <c r="C1874" s="38">
        <f>資料貼入!A1874</f>
        <v>45610</v>
      </c>
      <c r="D1874" s="29">
        <f>資料貼入!B1874</f>
        <v>-60564.020000000004</v>
      </c>
      <c r="E1874" s="29" cm="1">
        <f t="array" ref="E1874">MovingDayDD($D$3:D1874)</f>
        <v>-60564.019999999553</v>
      </c>
      <c r="F1874" s="29">
        <f>IF(OR(C1874&gt;總表!$B$30,C1874=0),0,IF(E1874=0,0,1+F1873))</f>
        <v>1</v>
      </c>
      <c r="G1874" s="29">
        <f t="shared" si="208"/>
        <v>0</v>
      </c>
      <c r="H1874" s="42">
        <f t="shared" si="206"/>
        <v>0</v>
      </c>
      <c r="I1874" s="43">
        <f t="shared" si="209"/>
        <v>0</v>
      </c>
      <c r="J1874" s="42">
        <f t="shared" si="210"/>
        <v>45610</v>
      </c>
      <c r="K1874" s="43">
        <f t="shared" si="211"/>
        <v>0</v>
      </c>
      <c r="L1874">
        <f t="shared" si="212"/>
        <v>126</v>
      </c>
      <c r="M1874">
        <f>IF($G1874="","",COUNTIF($G$3:$G1874, $G1874))</f>
        <v>1778</v>
      </c>
      <c r="N1874">
        <f t="shared" si="207"/>
        <v>1904</v>
      </c>
      <c r="O1874"/>
      <c r="P1874"/>
      <c r="Q1874"/>
    </row>
    <row r="1875" spans="2:17">
      <c r="B1875" s="30">
        <f>資料貼入!A1875</f>
        <v>45611</v>
      </c>
      <c r="C1875" s="38">
        <f>資料貼入!A1875</f>
        <v>45611</v>
      </c>
      <c r="D1875" s="29">
        <f>資料貼入!B1875</f>
        <v>-107820.50999999998</v>
      </c>
      <c r="E1875" s="29" cm="1">
        <f t="array" ref="E1875">MovingDayDD($D$3:D1875)</f>
        <v>-168384.53000000119</v>
      </c>
      <c r="F1875" s="29">
        <f>IF(OR(C1875&gt;總表!$B$30,C1875=0),0,IF(E1875=0,0,1+F1874))</f>
        <v>2</v>
      </c>
      <c r="G1875" s="29">
        <f t="shared" si="208"/>
        <v>0</v>
      </c>
      <c r="H1875" s="42">
        <f t="shared" si="206"/>
        <v>0</v>
      </c>
      <c r="I1875" s="43">
        <f t="shared" si="209"/>
        <v>0</v>
      </c>
      <c r="J1875" s="42">
        <f t="shared" si="210"/>
        <v>45611</v>
      </c>
      <c r="K1875" s="43">
        <f t="shared" si="211"/>
        <v>0</v>
      </c>
      <c r="L1875">
        <f t="shared" si="212"/>
        <v>126</v>
      </c>
      <c r="M1875">
        <f>IF($G1875="","",COUNTIF($G$3:$G1875, $G1875))</f>
        <v>1779</v>
      </c>
      <c r="N1875">
        <f t="shared" si="207"/>
        <v>1905</v>
      </c>
      <c r="O1875"/>
      <c r="P1875"/>
      <c r="Q1875"/>
    </row>
    <row r="1876" spans="2:17">
      <c r="B1876" s="30">
        <f>資料貼入!A1876</f>
        <v>45612</v>
      </c>
      <c r="C1876" s="38">
        <f>資料貼入!A1876</f>
        <v>45612</v>
      </c>
      <c r="D1876" s="29">
        <f>資料貼入!B1876</f>
        <v>0</v>
      </c>
      <c r="E1876" s="29" cm="1">
        <f t="array" ref="E1876">MovingDayDD($D$3:D1876)</f>
        <v>-168384.53000000119</v>
      </c>
      <c r="F1876" s="29">
        <f>IF(OR(C1876&gt;總表!$B$30,C1876=0),0,IF(E1876=0,0,1+F1875))</f>
        <v>3</v>
      </c>
      <c r="G1876" s="29">
        <f t="shared" si="208"/>
        <v>0</v>
      </c>
      <c r="H1876" s="42">
        <f t="shared" si="206"/>
        <v>0</v>
      </c>
      <c r="I1876" s="43">
        <f t="shared" si="209"/>
        <v>0</v>
      </c>
      <c r="J1876" s="42">
        <f t="shared" si="210"/>
        <v>45612</v>
      </c>
      <c r="K1876" s="43">
        <f t="shared" si="211"/>
        <v>0</v>
      </c>
      <c r="L1876">
        <f t="shared" si="212"/>
        <v>126</v>
      </c>
      <c r="M1876">
        <f>IF($G1876="","",COUNTIF($G$3:$G1876, $G1876))</f>
        <v>1780</v>
      </c>
      <c r="N1876">
        <f t="shared" si="207"/>
        <v>1906</v>
      </c>
      <c r="O1876"/>
      <c r="P1876"/>
      <c r="Q1876"/>
    </row>
    <row r="1877" spans="2:17">
      <c r="B1877" s="30">
        <f>資料貼入!A1877</f>
        <v>45613</v>
      </c>
      <c r="C1877" s="38">
        <f>資料貼入!A1877</f>
        <v>45613</v>
      </c>
      <c r="D1877" s="29">
        <f>資料貼入!B1877</f>
        <v>0</v>
      </c>
      <c r="E1877" s="29" cm="1">
        <f t="array" ref="E1877">MovingDayDD($D$3:D1877)</f>
        <v>-168384.53000000119</v>
      </c>
      <c r="F1877" s="29">
        <f>IF(OR(C1877&gt;總表!$B$30,C1877=0),0,IF(E1877=0,0,1+F1876))</f>
        <v>4</v>
      </c>
      <c r="G1877" s="29">
        <f t="shared" si="208"/>
        <v>0</v>
      </c>
      <c r="H1877" s="42">
        <f t="shared" si="206"/>
        <v>0</v>
      </c>
      <c r="I1877" s="43">
        <f t="shared" si="209"/>
        <v>0</v>
      </c>
      <c r="J1877" s="42">
        <f t="shared" si="210"/>
        <v>45613</v>
      </c>
      <c r="K1877" s="43">
        <f t="shared" si="211"/>
        <v>0</v>
      </c>
      <c r="L1877">
        <f t="shared" si="212"/>
        <v>126</v>
      </c>
      <c r="M1877">
        <f>IF($G1877="","",COUNTIF($G$3:$G1877, $G1877))</f>
        <v>1781</v>
      </c>
      <c r="N1877">
        <f t="shared" si="207"/>
        <v>1907</v>
      </c>
      <c r="O1877"/>
      <c r="P1877"/>
      <c r="Q1877"/>
    </row>
    <row r="1878" spans="2:17">
      <c r="B1878" s="30">
        <f>資料貼入!A1878</f>
        <v>45614</v>
      </c>
      <c r="C1878" s="38">
        <f>資料貼入!A1878</f>
        <v>45614</v>
      </c>
      <c r="D1878" s="29">
        <f>資料貼入!B1878</f>
        <v>-30862.439999999988</v>
      </c>
      <c r="E1878" s="29" cm="1">
        <f t="array" ref="E1878">MovingDayDD($D$3:D1878)</f>
        <v>-199246.97000000253</v>
      </c>
      <c r="F1878" s="29">
        <f>IF(OR(C1878&gt;總表!$B$30,C1878=0),0,IF(E1878=0,0,1+F1877))</f>
        <v>5</v>
      </c>
      <c r="G1878" s="29">
        <f t="shared" si="208"/>
        <v>0</v>
      </c>
      <c r="H1878" s="42">
        <f t="shared" si="206"/>
        <v>0</v>
      </c>
      <c r="I1878" s="43">
        <f t="shared" si="209"/>
        <v>0</v>
      </c>
      <c r="J1878" s="42">
        <f t="shared" si="210"/>
        <v>45614</v>
      </c>
      <c r="K1878" s="43">
        <f t="shared" si="211"/>
        <v>0</v>
      </c>
      <c r="L1878">
        <f t="shared" si="212"/>
        <v>126</v>
      </c>
      <c r="M1878">
        <f>IF($G1878="","",COUNTIF($G$3:$G1878, $G1878))</f>
        <v>1782</v>
      </c>
      <c r="N1878">
        <f t="shared" si="207"/>
        <v>1908</v>
      </c>
      <c r="O1878"/>
      <c r="P1878"/>
      <c r="Q1878"/>
    </row>
    <row r="1879" spans="2:17">
      <c r="B1879" s="30">
        <f>資料貼入!A1879</f>
        <v>45615</v>
      </c>
      <c r="C1879" s="38">
        <f>資料貼入!A1879</f>
        <v>45615</v>
      </c>
      <c r="D1879" s="29">
        <f>資料貼入!B1879</f>
        <v>-27950.43</v>
      </c>
      <c r="E1879" s="29" cm="1">
        <f t="array" ref="E1879">MovingDayDD($D$3:D1879)</f>
        <v>-227197.40000000224</v>
      </c>
      <c r="F1879" s="29">
        <f>IF(OR(C1879&gt;總表!$B$30,C1879=0),0,IF(E1879=0,0,1+F1878))</f>
        <v>6</v>
      </c>
      <c r="G1879" s="29">
        <f t="shared" si="208"/>
        <v>0</v>
      </c>
      <c r="H1879" s="42">
        <f t="shared" si="206"/>
        <v>0</v>
      </c>
      <c r="I1879" s="43">
        <f t="shared" si="209"/>
        <v>0</v>
      </c>
      <c r="J1879" s="42">
        <f t="shared" si="210"/>
        <v>45615</v>
      </c>
      <c r="K1879" s="43">
        <f t="shared" si="211"/>
        <v>0</v>
      </c>
      <c r="L1879">
        <f t="shared" si="212"/>
        <v>126</v>
      </c>
      <c r="M1879">
        <f>IF($G1879="","",COUNTIF($G$3:$G1879, $G1879))</f>
        <v>1783</v>
      </c>
      <c r="N1879">
        <f t="shared" si="207"/>
        <v>1909</v>
      </c>
      <c r="O1879"/>
      <c r="P1879"/>
      <c r="Q1879"/>
    </row>
    <row r="1880" spans="2:17">
      <c r="B1880" s="30">
        <f>資料貼入!A1880</f>
        <v>45616</v>
      </c>
      <c r="C1880" s="38">
        <f>資料貼入!A1880</f>
        <v>45616</v>
      </c>
      <c r="D1880" s="29">
        <f>資料貼入!B1880</f>
        <v>-90821.880000000019</v>
      </c>
      <c r="E1880" s="29" cm="1">
        <f t="array" ref="E1880">MovingDayDD($D$3:D1880)</f>
        <v>-318019.28000000119</v>
      </c>
      <c r="F1880" s="29">
        <f>IF(OR(C1880&gt;總表!$B$30,C1880=0),0,IF(E1880=0,0,1+F1879))</f>
        <v>7</v>
      </c>
      <c r="G1880" s="29">
        <f t="shared" si="208"/>
        <v>0</v>
      </c>
      <c r="H1880" s="42">
        <f t="shared" si="206"/>
        <v>0</v>
      </c>
      <c r="I1880" s="43">
        <f t="shared" si="209"/>
        <v>0</v>
      </c>
      <c r="J1880" s="42">
        <f t="shared" si="210"/>
        <v>45616</v>
      </c>
      <c r="K1880" s="43">
        <f t="shared" si="211"/>
        <v>0</v>
      </c>
      <c r="L1880">
        <f t="shared" si="212"/>
        <v>126</v>
      </c>
      <c r="M1880">
        <f>IF($G1880="","",COUNTIF($G$3:$G1880, $G1880))</f>
        <v>1784</v>
      </c>
      <c r="N1880">
        <f t="shared" si="207"/>
        <v>1910</v>
      </c>
      <c r="O1880"/>
      <c r="P1880"/>
      <c r="Q1880"/>
    </row>
    <row r="1881" spans="2:17">
      <c r="B1881" s="30">
        <f>資料貼入!A1881</f>
        <v>45617</v>
      </c>
      <c r="C1881" s="38">
        <f>資料貼入!A1881</f>
        <v>45617</v>
      </c>
      <c r="D1881" s="29">
        <f>資料貼入!B1881</f>
        <v>-69191.14</v>
      </c>
      <c r="E1881" s="29" cm="1">
        <f t="array" ref="E1881">MovingDayDD($D$3:D1881)</f>
        <v>-387210.42000000179</v>
      </c>
      <c r="F1881" s="29">
        <f>IF(OR(C1881&gt;總表!$B$30,C1881=0),0,IF(E1881=0,0,1+F1880))</f>
        <v>8</v>
      </c>
      <c r="G1881" s="29">
        <f t="shared" si="208"/>
        <v>0</v>
      </c>
      <c r="H1881" s="42">
        <f t="shared" si="206"/>
        <v>0</v>
      </c>
      <c r="I1881" s="43">
        <f t="shared" si="209"/>
        <v>0</v>
      </c>
      <c r="J1881" s="42">
        <f t="shared" si="210"/>
        <v>45617</v>
      </c>
      <c r="K1881" s="43">
        <f t="shared" si="211"/>
        <v>0</v>
      </c>
      <c r="L1881">
        <f t="shared" si="212"/>
        <v>126</v>
      </c>
      <c r="M1881">
        <f>IF($G1881="","",COUNTIF($G$3:$G1881, $G1881))</f>
        <v>1785</v>
      </c>
      <c r="N1881">
        <f t="shared" si="207"/>
        <v>1911</v>
      </c>
      <c r="O1881"/>
      <c r="P1881"/>
      <c r="Q1881"/>
    </row>
    <row r="1882" spans="2:17">
      <c r="B1882" s="30">
        <f>資料貼入!A1882</f>
        <v>45618</v>
      </c>
      <c r="C1882" s="38">
        <f>資料貼入!A1882</f>
        <v>45618</v>
      </c>
      <c r="D1882" s="29">
        <f>資料貼入!B1882</f>
        <v>17634.990000000002</v>
      </c>
      <c r="E1882" s="29" cm="1">
        <f t="array" ref="E1882">MovingDayDD($D$3:D1882)</f>
        <v>-369575.43000000156</v>
      </c>
      <c r="F1882" s="29">
        <f>IF(OR(C1882&gt;總表!$B$30,C1882=0),0,IF(E1882=0,0,1+F1881))</f>
        <v>9</v>
      </c>
      <c r="G1882" s="29">
        <f t="shared" si="208"/>
        <v>0</v>
      </c>
      <c r="H1882" s="42">
        <f t="shared" si="206"/>
        <v>0</v>
      </c>
      <c r="I1882" s="43">
        <f t="shared" si="209"/>
        <v>0</v>
      </c>
      <c r="J1882" s="42">
        <f t="shared" si="210"/>
        <v>45618</v>
      </c>
      <c r="K1882" s="43">
        <f t="shared" si="211"/>
        <v>0</v>
      </c>
      <c r="L1882">
        <f t="shared" si="212"/>
        <v>126</v>
      </c>
      <c r="M1882">
        <f>IF($G1882="","",COUNTIF($G$3:$G1882, $G1882))</f>
        <v>1786</v>
      </c>
      <c r="N1882">
        <f t="shared" si="207"/>
        <v>1912</v>
      </c>
      <c r="O1882"/>
      <c r="P1882"/>
      <c r="Q1882"/>
    </row>
    <row r="1883" spans="2:17">
      <c r="B1883" s="30">
        <f>資料貼入!A1883</f>
        <v>45619</v>
      </c>
      <c r="C1883" s="38">
        <f>資料貼入!A1883</f>
        <v>45619</v>
      </c>
      <c r="D1883" s="29">
        <f>資料貼入!B1883</f>
        <v>0</v>
      </c>
      <c r="E1883" s="29" cm="1">
        <f t="array" ref="E1883">MovingDayDD($D$3:D1883)</f>
        <v>-369575.43000000156</v>
      </c>
      <c r="F1883" s="29">
        <f>IF(OR(C1883&gt;總表!$B$30,C1883=0),0,IF(E1883=0,0,1+F1882))</f>
        <v>10</v>
      </c>
      <c r="G1883" s="29">
        <f t="shared" si="208"/>
        <v>0</v>
      </c>
      <c r="H1883" s="42">
        <f t="shared" si="206"/>
        <v>0</v>
      </c>
      <c r="I1883" s="43">
        <f t="shared" si="209"/>
        <v>0</v>
      </c>
      <c r="J1883" s="42">
        <f t="shared" si="210"/>
        <v>45619</v>
      </c>
      <c r="K1883" s="43">
        <f t="shared" si="211"/>
        <v>0</v>
      </c>
      <c r="L1883">
        <f t="shared" si="212"/>
        <v>126</v>
      </c>
      <c r="M1883">
        <f>IF($G1883="","",COUNTIF($G$3:$G1883, $G1883))</f>
        <v>1787</v>
      </c>
      <c r="N1883">
        <f t="shared" si="207"/>
        <v>1913</v>
      </c>
      <c r="O1883"/>
      <c r="P1883"/>
      <c r="Q1883"/>
    </row>
    <row r="1884" spans="2:17">
      <c r="B1884" s="30">
        <f>資料貼入!A1884</f>
        <v>45620</v>
      </c>
      <c r="C1884" s="38">
        <f>資料貼入!A1884</f>
        <v>45620</v>
      </c>
      <c r="D1884" s="29">
        <f>資料貼入!B1884</f>
        <v>0</v>
      </c>
      <c r="E1884" s="29" cm="1">
        <f t="array" ref="E1884">MovingDayDD($D$3:D1884)</f>
        <v>-369575.43000000156</v>
      </c>
      <c r="F1884" s="29">
        <f>IF(OR(C1884&gt;總表!$B$30,C1884=0),0,IF(E1884=0,0,1+F1883))</f>
        <v>11</v>
      </c>
      <c r="G1884" s="29">
        <f t="shared" si="208"/>
        <v>0</v>
      </c>
      <c r="H1884" s="42">
        <f t="shared" si="206"/>
        <v>0</v>
      </c>
      <c r="I1884" s="43">
        <f t="shared" si="209"/>
        <v>0</v>
      </c>
      <c r="J1884" s="42">
        <f t="shared" si="210"/>
        <v>45620</v>
      </c>
      <c r="K1884" s="43">
        <f t="shared" si="211"/>
        <v>0</v>
      </c>
      <c r="L1884">
        <f t="shared" si="212"/>
        <v>126</v>
      </c>
      <c r="M1884">
        <f>IF($G1884="","",COUNTIF($G$3:$G1884, $G1884))</f>
        <v>1788</v>
      </c>
      <c r="N1884">
        <f t="shared" si="207"/>
        <v>1914</v>
      </c>
      <c r="O1884"/>
      <c r="P1884"/>
      <c r="Q1884"/>
    </row>
    <row r="1885" spans="2:17">
      <c r="B1885" s="30">
        <f>資料貼入!A1885</f>
        <v>45621</v>
      </c>
      <c r="C1885" s="38">
        <f>資料貼入!A1885</f>
        <v>45621</v>
      </c>
      <c r="D1885" s="29">
        <f>資料貼入!B1885</f>
        <v>5528.49</v>
      </c>
      <c r="E1885" s="29" cm="1">
        <f t="array" ref="E1885">MovingDayDD($D$3:D1885)</f>
        <v>-364046.94000000134</v>
      </c>
      <c r="F1885" s="29">
        <f>IF(OR(C1885&gt;總表!$B$30,C1885=0),0,IF(E1885=0,0,1+F1884))</f>
        <v>12</v>
      </c>
      <c r="G1885" s="29">
        <f t="shared" si="208"/>
        <v>0</v>
      </c>
      <c r="H1885" s="42">
        <f t="shared" si="206"/>
        <v>0</v>
      </c>
      <c r="I1885" s="43">
        <f t="shared" si="209"/>
        <v>0</v>
      </c>
      <c r="J1885" s="42">
        <f t="shared" si="210"/>
        <v>45621</v>
      </c>
      <c r="K1885" s="43">
        <f t="shared" si="211"/>
        <v>0</v>
      </c>
      <c r="L1885">
        <f t="shared" si="212"/>
        <v>126</v>
      </c>
      <c r="M1885">
        <f>IF($G1885="","",COUNTIF($G$3:$G1885, $G1885))</f>
        <v>1789</v>
      </c>
      <c r="N1885">
        <f t="shared" si="207"/>
        <v>1915</v>
      </c>
      <c r="O1885"/>
      <c r="P1885"/>
      <c r="Q1885"/>
    </row>
    <row r="1886" spans="2:17">
      <c r="B1886" s="30">
        <f>資料貼入!A1886</f>
        <v>45622</v>
      </c>
      <c r="C1886" s="38">
        <f>資料貼入!A1886</f>
        <v>45622</v>
      </c>
      <c r="D1886" s="29">
        <f>資料貼入!B1886</f>
        <v>-42636.610000000008</v>
      </c>
      <c r="E1886" s="29" cm="1">
        <f t="array" ref="E1886">MovingDayDD($D$3:D1886)</f>
        <v>-406683.55000000075</v>
      </c>
      <c r="F1886" s="29">
        <f>IF(OR(C1886&gt;總表!$B$30,C1886=0),0,IF(E1886=0,0,1+F1885))</f>
        <v>13</v>
      </c>
      <c r="G1886" s="29">
        <f t="shared" si="208"/>
        <v>0</v>
      </c>
      <c r="H1886" s="42">
        <f t="shared" si="206"/>
        <v>0</v>
      </c>
      <c r="I1886" s="43">
        <f t="shared" si="209"/>
        <v>0</v>
      </c>
      <c r="J1886" s="42">
        <f t="shared" si="210"/>
        <v>45622</v>
      </c>
      <c r="K1886" s="43">
        <f t="shared" si="211"/>
        <v>0</v>
      </c>
      <c r="L1886">
        <f t="shared" si="212"/>
        <v>126</v>
      </c>
      <c r="M1886">
        <f>IF($G1886="","",COUNTIF($G$3:$G1886, $G1886))</f>
        <v>1790</v>
      </c>
      <c r="N1886">
        <f t="shared" si="207"/>
        <v>1916</v>
      </c>
      <c r="O1886"/>
      <c r="P1886"/>
      <c r="Q1886"/>
    </row>
    <row r="1887" spans="2:17">
      <c r="B1887" s="30">
        <f>資料貼入!A1887</f>
        <v>45623</v>
      </c>
      <c r="C1887" s="38">
        <f>資料貼入!A1887</f>
        <v>45623</v>
      </c>
      <c r="D1887" s="29">
        <f>資料貼入!B1887</f>
        <v>7298.510000000002</v>
      </c>
      <c r="E1887" s="29" cm="1">
        <f t="array" ref="E1887">MovingDayDD($D$3:D1887)</f>
        <v>-399385.04000000097</v>
      </c>
      <c r="F1887" s="29">
        <f>IF(OR(C1887&gt;總表!$B$30,C1887=0),0,IF(E1887=0,0,1+F1886))</f>
        <v>14</v>
      </c>
      <c r="G1887" s="29">
        <f t="shared" si="208"/>
        <v>0</v>
      </c>
      <c r="H1887" s="42">
        <f t="shared" si="206"/>
        <v>0</v>
      </c>
      <c r="I1887" s="43">
        <f t="shared" si="209"/>
        <v>0</v>
      </c>
      <c r="J1887" s="42">
        <f t="shared" si="210"/>
        <v>45623</v>
      </c>
      <c r="K1887" s="43">
        <f t="shared" si="211"/>
        <v>0</v>
      </c>
      <c r="L1887">
        <f t="shared" si="212"/>
        <v>126</v>
      </c>
      <c r="M1887">
        <f>IF($G1887="","",COUNTIF($G$3:$G1887, $G1887))</f>
        <v>1791</v>
      </c>
      <c r="N1887">
        <f t="shared" si="207"/>
        <v>1917</v>
      </c>
      <c r="O1887"/>
      <c r="P1887"/>
      <c r="Q1887"/>
    </row>
    <row r="1888" spans="2:17">
      <c r="B1888" s="30">
        <f>資料貼入!A1888</f>
        <v>45624</v>
      </c>
      <c r="C1888" s="38">
        <f>資料貼入!A1888</f>
        <v>45624</v>
      </c>
      <c r="D1888" s="29">
        <f>資料貼入!B1888</f>
        <v>-38081.509999999995</v>
      </c>
      <c r="E1888" s="29" cm="1">
        <f t="array" ref="E1888">MovingDayDD($D$3:D1888)</f>
        <v>-437466.55000000075</v>
      </c>
      <c r="F1888" s="29">
        <f>IF(OR(C1888&gt;總表!$B$30,C1888=0),0,IF(E1888=0,0,1+F1887))</f>
        <v>15</v>
      </c>
      <c r="G1888" s="29">
        <f t="shared" si="208"/>
        <v>0</v>
      </c>
      <c r="H1888" s="42">
        <f t="shared" si="206"/>
        <v>0</v>
      </c>
      <c r="I1888" s="43">
        <f t="shared" si="209"/>
        <v>0</v>
      </c>
      <c r="J1888" s="42">
        <f t="shared" si="210"/>
        <v>45624</v>
      </c>
      <c r="K1888" s="43">
        <f t="shared" si="211"/>
        <v>0</v>
      </c>
      <c r="L1888">
        <f t="shared" si="212"/>
        <v>126</v>
      </c>
      <c r="M1888">
        <f>IF($G1888="","",COUNTIF($G$3:$G1888, $G1888))</f>
        <v>1792</v>
      </c>
      <c r="N1888">
        <f t="shared" si="207"/>
        <v>1918</v>
      </c>
      <c r="O1888"/>
      <c r="P1888"/>
      <c r="Q1888"/>
    </row>
    <row r="1889" spans="2:17">
      <c r="B1889" s="30">
        <f>資料貼入!A1889</f>
        <v>45625</v>
      </c>
      <c r="C1889" s="38">
        <f>資料貼入!A1889</f>
        <v>45625</v>
      </c>
      <c r="D1889" s="29">
        <f>資料貼入!B1889</f>
        <v>-17175.499999999996</v>
      </c>
      <c r="E1889" s="29" cm="1">
        <f t="array" ref="E1889">MovingDayDD($D$3:D1889)</f>
        <v>-454642.05000000075</v>
      </c>
      <c r="F1889" s="29">
        <f>IF(OR(C1889&gt;總表!$B$30,C1889=0),0,IF(E1889=0,0,1+F1888))</f>
        <v>16</v>
      </c>
      <c r="G1889" s="29">
        <f t="shared" si="208"/>
        <v>0</v>
      </c>
      <c r="H1889" s="42">
        <f t="shared" si="206"/>
        <v>0</v>
      </c>
      <c r="I1889" s="43">
        <f t="shared" si="209"/>
        <v>0</v>
      </c>
      <c r="J1889" s="42">
        <f t="shared" si="210"/>
        <v>45625</v>
      </c>
      <c r="K1889" s="43">
        <f t="shared" si="211"/>
        <v>0</v>
      </c>
      <c r="L1889">
        <f t="shared" si="212"/>
        <v>126</v>
      </c>
      <c r="M1889">
        <f>IF($G1889="","",COUNTIF($G$3:$G1889, $G1889))</f>
        <v>1793</v>
      </c>
      <c r="N1889">
        <f t="shared" si="207"/>
        <v>1919</v>
      </c>
      <c r="O1889"/>
      <c r="P1889"/>
      <c r="Q1889"/>
    </row>
    <row r="1890" spans="2:17">
      <c r="B1890" s="30">
        <f>資料貼入!A1890</f>
        <v>45626</v>
      </c>
      <c r="C1890" s="38">
        <f>資料貼入!A1890</f>
        <v>45626</v>
      </c>
      <c r="D1890" s="29">
        <f>資料貼入!B1890</f>
        <v>0</v>
      </c>
      <c r="E1890" s="29" cm="1">
        <f t="array" ref="E1890">MovingDayDD($D$3:D1890)</f>
        <v>-454642.05000000075</v>
      </c>
      <c r="F1890" s="29">
        <f>IF(OR(C1890&gt;總表!$B$30,C1890=0),0,IF(E1890=0,0,1+F1889))</f>
        <v>17</v>
      </c>
      <c r="G1890" s="29">
        <f t="shared" si="208"/>
        <v>0</v>
      </c>
      <c r="H1890" s="42">
        <f t="shared" si="206"/>
        <v>0</v>
      </c>
      <c r="I1890" s="43">
        <f t="shared" si="209"/>
        <v>0</v>
      </c>
      <c r="J1890" s="42">
        <f t="shared" si="210"/>
        <v>45626</v>
      </c>
      <c r="K1890" s="43">
        <f t="shared" si="211"/>
        <v>0</v>
      </c>
      <c r="L1890">
        <f t="shared" si="212"/>
        <v>126</v>
      </c>
      <c r="M1890">
        <f>IF($G1890="","",COUNTIF($G$3:$G1890, $G1890))</f>
        <v>1794</v>
      </c>
      <c r="N1890">
        <f t="shared" si="207"/>
        <v>1920</v>
      </c>
      <c r="O1890"/>
      <c r="P1890"/>
      <c r="Q1890"/>
    </row>
    <row r="1891" spans="2:17">
      <c r="B1891" s="30">
        <f>資料貼入!A1891</f>
        <v>45627</v>
      </c>
      <c r="C1891" s="38">
        <f>資料貼入!A1891</f>
        <v>45627</v>
      </c>
      <c r="D1891" s="29">
        <f>資料貼入!B1891</f>
        <v>0</v>
      </c>
      <c r="E1891" s="29" cm="1">
        <f t="array" ref="E1891">MovingDayDD($D$3:D1891)</f>
        <v>-454642.05000000075</v>
      </c>
      <c r="F1891" s="29">
        <f>IF(OR(C1891&gt;總表!$B$30,C1891=0),0,IF(E1891=0,0,1+F1890))</f>
        <v>18</v>
      </c>
      <c r="G1891" s="29">
        <f t="shared" si="208"/>
        <v>0</v>
      </c>
      <c r="H1891" s="42">
        <f t="shared" si="206"/>
        <v>0</v>
      </c>
      <c r="I1891" s="43">
        <f t="shared" si="209"/>
        <v>0</v>
      </c>
      <c r="J1891" s="42">
        <f t="shared" si="210"/>
        <v>45627</v>
      </c>
      <c r="K1891" s="43">
        <f t="shared" si="211"/>
        <v>0</v>
      </c>
      <c r="L1891">
        <f t="shared" si="212"/>
        <v>126</v>
      </c>
      <c r="M1891">
        <f>IF($G1891="","",COUNTIF($G$3:$G1891, $G1891))</f>
        <v>1795</v>
      </c>
      <c r="N1891">
        <f t="shared" si="207"/>
        <v>1921</v>
      </c>
      <c r="O1891"/>
      <c r="P1891"/>
      <c r="Q1891"/>
    </row>
    <row r="1892" spans="2:17">
      <c r="B1892" s="30">
        <f>資料貼入!A1892</f>
        <v>45628</v>
      </c>
      <c r="C1892" s="38">
        <f>資料貼入!A1892</f>
        <v>45628</v>
      </c>
      <c r="D1892" s="29">
        <f>資料貼入!B1892</f>
        <v>395913.78999999992</v>
      </c>
      <c r="E1892" s="29" cm="1">
        <f t="array" ref="E1892">MovingDayDD($D$3:D1892)</f>
        <v>-58728.260000001639</v>
      </c>
      <c r="F1892" s="29">
        <f>IF(OR(C1892&gt;總表!$B$30,C1892=0),0,IF(E1892=0,0,1+F1891))</f>
        <v>19</v>
      </c>
      <c r="G1892" s="29">
        <f t="shared" si="208"/>
        <v>19</v>
      </c>
      <c r="H1892" s="42">
        <f t="shared" si="206"/>
        <v>0</v>
      </c>
      <c r="I1892" s="43">
        <f t="shared" si="209"/>
        <v>19</v>
      </c>
      <c r="J1892" s="42">
        <f t="shared" si="210"/>
        <v>45628</v>
      </c>
      <c r="K1892" s="43">
        <f t="shared" si="211"/>
        <v>19</v>
      </c>
      <c r="L1892">
        <f t="shared" si="212"/>
        <v>31</v>
      </c>
      <c r="M1892">
        <f>IF($G1892="","",COUNTIF($G$3:$G1892, $G1892))</f>
        <v>1</v>
      </c>
      <c r="N1892">
        <f t="shared" si="207"/>
        <v>32</v>
      </c>
      <c r="O1892"/>
      <c r="P1892"/>
      <c r="Q1892"/>
    </row>
    <row r="1893" spans="2:17">
      <c r="B1893" s="30">
        <f>資料貼入!A1893</f>
        <v>45629</v>
      </c>
      <c r="C1893" s="38">
        <f>資料貼入!A1893</f>
        <v>45629</v>
      </c>
      <c r="D1893" s="29">
        <f>資料貼入!B1893</f>
        <v>458161.03</v>
      </c>
      <c r="E1893" s="29" cm="1">
        <f t="array" ref="E1893">MovingDayDD($D$3:D1893)</f>
        <v>0</v>
      </c>
      <c r="F1893" s="29">
        <f>IF(OR(C1893&gt;總表!$B$30,C1893=0),0,IF(E1893=0,0,1+F1892))</f>
        <v>0</v>
      </c>
      <c r="G1893" s="29">
        <f t="shared" si="208"/>
        <v>0</v>
      </c>
      <c r="H1893" s="42">
        <f t="shared" si="206"/>
        <v>0</v>
      </c>
      <c r="I1893" s="43">
        <f t="shared" si="209"/>
        <v>0</v>
      </c>
      <c r="J1893" s="42">
        <f t="shared" si="210"/>
        <v>0</v>
      </c>
      <c r="K1893" s="43">
        <f t="shared" si="211"/>
        <v>0</v>
      </c>
      <c r="L1893">
        <f t="shared" si="212"/>
        <v>126</v>
      </c>
      <c r="M1893">
        <f>IF($G1893="","",COUNTIF($G$3:$G1893, $G1893))</f>
        <v>1796</v>
      </c>
      <c r="N1893">
        <f t="shared" si="207"/>
        <v>1922</v>
      </c>
      <c r="O1893"/>
      <c r="P1893"/>
      <c r="Q1893"/>
    </row>
    <row r="1894" spans="2:17">
      <c r="B1894" s="30">
        <f>資料貼入!A1894</f>
        <v>45630</v>
      </c>
      <c r="C1894" s="38">
        <f>資料貼入!A1894</f>
        <v>45630</v>
      </c>
      <c r="D1894" s="29">
        <f>資料貼入!B1894</f>
        <v>31565.309999999998</v>
      </c>
      <c r="E1894" s="29" cm="1">
        <f t="array" ref="E1894">MovingDayDD($D$3:D1894)</f>
        <v>0</v>
      </c>
      <c r="F1894" s="29">
        <f>IF(OR(C1894&gt;總表!$B$30,C1894=0),0,IF(E1894=0,0,1+F1893))</f>
        <v>0</v>
      </c>
      <c r="G1894" s="29">
        <f t="shared" si="208"/>
        <v>0</v>
      </c>
      <c r="H1894" s="42">
        <f t="shared" si="206"/>
        <v>0</v>
      </c>
      <c r="I1894" s="43">
        <f t="shared" si="209"/>
        <v>0</v>
      </c>
      <c r="J1894" s="42">
        <f t="shared" si="210"/>
        <v>0</v>
      </c>
      <c r="K1894" s="43">
        <f t="shared" si="211"/>
        <v>0</v>
      </c>
      <c r="L1894">
        <f t="shared" si="212"/>
        <v>126</v>
      </c>
      <c r="M1894">
        <f>IF($G1894="","",COUNTIF($G$3:$G1894, $G1894))</f>
        <v>1797</v>
      </c>
      <c r="N1894">
        <f t="shared" si="207"/>
        <v>1923</v>
      </c>
      <c r="O1894"/>
      <c r="P1894"/>
      <c r="Q1894"/>
    </row>
    <row r="1895" spans="2:17">
      <c r="B1895" s="30">
        <f>資料貼入!A1895</f>
        <v>45631</v>
      </c>
      <c r="C1895" s="38">
        <f>資料貼入!A1895</f>
        <v>45631</v>
      </c>
      <c r="D1895" s="29">
        <f>資料貼入!B1895</f>
        <v>-66394.02</v>
      </c>
      <c r="E1895" s="29" cm="1">
        <f t="array" ref="E1895">MovingDayDD($D$3:D1895)</f>
        <v>-66394.019999999553</v>
      </c>
      <c r="F1895" s="29">
        <f>IF(OR(C1895&gt;總表!$B$30,C1895=0),0,IF(E1895=0,0,1+F1894))</f>
        <v>1</v>
      </c>
      <c r="G1895" s="29">
        <f t="shared" si="208"/>
        <v>0</v>
      </c>
      <c r="H1895" s="42">
        <f t="shared" si="206"/>
        <v>0</v>
      </c>
      <c r="I1895" s="43">
        <f t="shared" si="209"/>
        <v>0</v>
      </c>
      <c r="J1895" s="42">
        <f t="shared" si="210"/>
        <v>45631</v>
      </c>
      <c r="K1895" s="43">
        <f t="shared" si="211"/>
        <v>0</v>
      </c>
      <c r="L1895">
        <f t="shared" si="212"/>
        <v>126</v>
      </c>
      <c r="M1895">
        <f>IF($G1895="","",COUNTIF($G$3:$G1895, $G1895))</f>
        <v>1798</v>
      </c>
      <c r="N1895">
        <f t="shared" si="207"/>
        <v>1924</v>
      </c>
      <c r="O1895"/>
      <c r="P1895"/>
      <c r="Q1895"/>
    </row>
    <row r="1896" spans="2:17">
      <c r="B1896" s="30">
        <f>資料貼入!A1896</f>
        <v>45632</v>
      </c>
      <c r="C1896" s="38">
        <f>資料貼入!A1896</f>
        <v>45632</v>
      </c>
      <c r="D1896" s="29">
        <f>資料貼入!B1896</f>
        <v>-116587.64</v>
      </c>
      <c r="E1896" s="29" cm="1">
        <f t="array" ref="E1896">MovingDayDD($D$3:D1896)</f>
        <v>-182981.66000000015</v>
      </c>
      <c r="F1896" s="29">
        <f>IF(OR(C1896&gt;總表!$B$30,C1896=0),0,IF(E1896=0,0,1+F1895))</f>
        <v>2</v>
      </c>
      <c r="G1896" s="29">
        <f t="shared" si="208"/>
        <v>0</v>
      </c>
      <c r="H1896" s="42">
        <f t="shared" si="206"/>
        <v>0</v>
      </c>
      <c r="I1896" s="43">
        <f t="shared" si="209"/>
        <v>0</v>
      </c>
      <c r="J1896" s="42">
        <f t="shared" si="210"/>
        <v>45632</v>
      </c>
      <c r="K1896" s="43">
        <f t="shared" si="211"/>
        <v>0</v>
      </c>
      <c r="L1896">
        <f t="shared" si="212"/>
        <v>126</v>
      </c>
      <c r="M1896">
        <f>IF($G1896="","",COUNTIF($G$3:$G1896, $G1896))</f>
        <v>1799</v>
      </c>
      <c r="N1896">
        <f t="shared" si="207"/>
        <v>1925</v>
      </c>
      <c r="O1896"/>
      <c r="P1896"/>
      <c r="Q1896"/>
    </row>
    <row r="1897" spans="2:17">
      <c r="B1897" s="30">
        <f>資料貼入!A1897</f>
        <v>45633</v>
      </c>
      <c r="C1897" s="38">
        <f>資料貼入!A1897</f>
        <v>45633</v>
      </c>
      <c r="D1897" s="29">
        <f>資料貼入!B1897</f>
        <v>0</v>
      </c>
      <c r="E1897" s="29" cm="1">
        <f t="array" ref="E1897">MovingDayDD($D$3:D1897)</f>
        <v>-182981.66000000015</v>
      </c>
      <c r="F1897" s="29">
        <f>IF(OR(C1897&gt;總表!$B$30,C1897=0),0,IF(E1897=0,0,1+F1896))</f>
        <v>3</v>
      </c>
      <c r="G1897" s="29">
        <f t="shared" si="208"/>
        <v>0</v>
      </c>
      <c r="H1897" s="42">
        <f t="shared" si="206"/>
        <v>0</v>
      </c>
      <c r="I1897" s="43">
        <f t="shared" si="209"/>
        <v>0</v>
      </c>
      <c r="J1897" s="42">
        <f t="shared" si="210"/>
        <v>45633</v>
      </c>
      <c r="K1897" s="43">
        <f t="shared" si="211"/>
        <v>0</v>
      </c>
      <c r="L1897">
        <f t="shared" si="212"/>
        <v>126</v>
      </c>
      <c r="M1897">
        <f>IF($G1897="","",COUNTIF($G$3:$G1897, $G1897))</f>
        <v>1800</v>
      </c>
      <c r="N1897">
        <f t="shared" si="207"/>
        <v>1926</v>
      </c>
      <c r="O1897"/>
      <c r="P1897"/>
      <c r="Q1897"/>
    </row>
    <row r="1898" spans="2:17">
      <c r="B1898" s="30">
        <f>資料貼入!A1898</f>
        <v>45634</v>
      </c>
      <c r="C1898" s="38">
        <f>資料貼入!A1898</f>
        <v>45634</v>
      </c>
      <c r="D1898" s="29">
        <f>資料貼入!B1898</f>
        <v>0</v>
      </c>
      <c r="E1898" s="29" cm="1">
        <f t="array" ref="E1898">MovingDayDD($D$3:D1898)</f>
        <v>-182981.66000000015</v>
      </c>
      <c r="F1898" s="29">
        <f>IF(OR(C1898&gt;總表!$B$30,C1898=0),0,IF(E1898=0,0,1+F1897))</f>
        <v>4</v>
      </c>
      <c r="G1898" s="29">
        <f t="shared" si="208"/>
        <v>0</v>
      </c>
      <c r="H1898" s="42">
        <f t="shared" si="206"/>
        <v>0</v>
      </c>
      <c r="I1898" s="43">
        <f t="shared" si="209"/>
        <v>0</v>
      </c>
      <c r="J1898" s="42">
        <f t="shared" si="210"/>
        <v>45634</v>
      </c>
      <c r="K1898" s="43">
        <f t="shared" si="211"/>
        <v>0</v>
      </c>
      <c r="L1898">
        <f t="shared" si="212"/>
        <v>126</v>
      </c>
      <c r="M1898">
        <f>IF($G1898="","",COUNTIF($G$3:$G1898, $G1898))</f>
        <v>1801</v>
      </c>
      <c r="N1898">
        <f t="shared" si="207"/>
        <v>1927</v>
      </c>
      <c r="O1898"/>
      <c r="P1898"/>
      <c r="Q1898"/>
    </row>
    <row r="1899" spans="2:17">
      <c r="B1899" s="30">
        <f>資料貼入!A1899</f>
        <v>45635</v>
      </c>
      <c r="C1899" s="38">
        <f>資料貼入!A1899</f>
        <v>45635</v>
      </c>
      <c r="D1899" s="29">
        <f>資料貼入!B1899</f>
        <v>2920.4999999999968</v>
      </c>
      <c r="E1899" s="29" cm="1">
        <f t="array" ref="E1899">MovingDayDD($D$3:D1899)</f>
        <v>-180061.16000000015</v>
      </c>
      <c r="F1899" s="29">
        <f>IF(OR(C1899&gt;總表!$B$30,C1899=0),0,IF(E1899=0,0,1+F1898))</f>
        <v>5</v>
      </c>
      <c r="G1899" s="29">
        <f t="shared" si="208"/>
        <v>0</v>
      </c>
      <c r="H1899" s="42">
        <f t="shared" si="206"/>
        <v>0</v>
      </c>
      <c r="I1899" s="43">
        <f t="shared" si="209"/>
        <v>0</v>
      </c>
      <c r="J1899" s="42">
        <f t="shared" si="210"/>
        <v>45635</v>
      </c>
      <c r="K1899" s="43">
        <f t="shared" si="211"/>
        <v>0</v>
      </c>
      <c r="L1899">
        <f t="shared" si="212"/>
        <v>126</v>
      </c>
      <c r="M1899">
        <f>IF($G1899="","",COUNTIF($G$3:$G1899, $G1899))</f>
        <v>1802</v>
      </c>
      <c r="N1899">
        <f t="shared" si="207"/>
        <v>1928</v>
      </c>
      <c r="O1899"/>
      <c r="P1899"/>
      <c r="Q1899"/>
    </row>
    <row r="1900" spans="2:17">
      <c r="B1900" s="30">
        <f>資料貼入!A1900</f>
        <v>45636</v>
      </c>
      <c r="C1900" s="38">
        <f>資料貼入!A1900</f>
        <v>45636</v>
      </c>
      <c r="D1900" s="29">
        <f>資料貼入!B1900</f>
        <v>-156550.74</v>
      </c>
      <c r="E1900" s="29" cm="1">
        <f t="array" ref="E1900">MovingDayDD($D$3:D1900)</f>
        <v>-336611.89999999851</v>
      </c>
      <c r="F1900" s="29">
        <f>IF(OR(C1900&gt;總表!$B$30,C1900=0),0,IF(E1900=0,0,1+F1899))</f>
        <v>6</v>
      </c>
      <c r="G1900" s="29">
        <f t="shared" si="208"/>
        <v>0</v>
      </c>
      <c r="H1900" s="42">
        <f t="shared" si="206"/>
        <v>0</v>
      </c>
      <c r="I1900" s="43">
        <f t="shared" si="209"/>
        <v>0</v>
      </c>
      <c r="J1900" s="42">
        <f t="shared" si="210"/>
        <v>45636</v>
      </c>
      <c r="K1900" s="43">
        <f t="shared" si="211"/>
        <v>0</v>
      </c>
      <c r="L1900">
        <f t="shared" si="212"/>
        <v>126</v>
      </c>
      <c r="M1900">
        <f>IF($G1900="","",COUNTIF($G$3:$G1900, $G1900))</f>
        <v>1803</v>
      </c>
      <c r="N1900">
        <f t="shared" si="207"/>
        <v>1929</v>
      </c>
      <c r="O1900"/>
      <c r="P1900"/>
      <c r="Q1900"/>
    </row>
    <row r="1901" spans="2:17">
      <c r="B1901" s="30">
        <f>資料貼入!A1901</f>
        <v>45637</v>
      </c>
      <c r="C1901" s="38">
        <f>資料貼入!A1901</f>
        <v>45637</v>
      </c>
      <c r="D1901" s="29">
        <f>資料貼入!B1901</f>
        <v>-130009.01000000001</v>
      </c>
      <c r="E1901" s="29" cm="1">
        <f t="array" ref="E1901">MovingDayDD($D$3:D1901)</f>
        <v>-466620.91000000015</v>
      </c>
      <c r="F1901" s="29">
        <f>IF(OR(C1901&gt;總表!$B$30,C1901=0),0,IF(E1901=0,0,1+F1900))</f>
        <v>7</v>
      </c>
      <c r="G1901" s="29">
        <f t="shared" si="208"/>
        <v>0</v>
      </c>
      <c r="H1901" s="42">
        <f t="shared" si="206"/>
        <v>0</v>
      </c>
      <c r="I1901" s="43">
        <f t="shared" si="209"/>
        <v>0</v>
      </c>
      <c r="J1901" s="42">
        <f t="shared" si="210"/>
        <v>45637</v>
      </c>
      <c r="K1901" s="43">
        <f t="shared" si="211"/>
        <v>0</v>
      </c>
      <c r="L1901">
        <f t="shared" si="212"/>
        <v>126</v>
      </c>
      <c r="M1901">
        <f>IF($G1901="","",COUNTIF($G$3:$G1901, $G1901))</f>
        <v>1804</v>
      </c>
      <c r="N1901">
        <f t="shared" si="207"/>
        <v>1930</v>
      </c>
      <c r="O1901"/>
      <c r="P1901"/>
      <c r="Q1901"/>
    </row>
    <row r="1902" spans="2:17">
      <c r="B1902" s="30">
        <f>資料貼入!A1902</f>
        <v>45638</v>
      </c>
      <c r="C1902" s="38">
        <f>資料貼入!A1902</f>
        <v>45638</v>
      </c>
      <c r="D1902" s="29">
        <f>資料貼入!B1902</f>
        <v>187798.35000000003</v>
      </c>
      <c r="E1902" s="29" cm="1">
        <f t="array" ref="E1902">MovingDayDD($D$3:D1902)</f>
        <v>-278822.55999999866</v>
      </c>
      <c r="F1902" s="29">
        <f>IF(OR(C1902&gt;總表!$B$30,C1902=0),0,IF(E1902=0,0,1+F1901))</f>
        <v>8</v>
      </c>
      <c r="G1902" s="29">
        <f t="shared" si="208"/>
        <v>0</v>
      </c>
      <c r="H1902" s="42">
        <f t="shared" si="206"/>
        <v>0</v>
      </c>
      <c r="I1902" s="43">
        <f t="shared" si="209"/>
        <v>0</v>
      </c>
      <c r="J1902" s="42">
        <f t="shared" si="210"/>
        <v>45638</v>
      </c>
      <c r="K1902" s="43">
        <f t="shared" si="211"/>
        <v>0</v>
      </c>
      <c r="L1902">
        <f t="shared" si="212"/>
        <v>126</v>
      </c>
      <c r="M1902">
        <f>IF($G1902="","",COUNTIF($G$3:$G1902, $G1902))</f>
        <v>1805</v>
      </c>
      <c r="N1902">
        <f t="shared" si="207"/>
        <v>1931</v>
      </c>
      <c r="O1902"/>
      <c r="P1902"/>
      <c r="Q1902"/>
    </row>
    <row r="1903" spans="2:17">
      <c r="B1903" s="30">
        <f>資料貼入!A1903</f>
        <v>45639</v>
      </c>
      <c r="C1903" s="38">
        <f>資料貼入!A1903</f>
        <v>45639</v>
      </c>
      <c r="D1903" s="29">
        <f>資料貼入!B1903</f>
        <v>-161789.04</v>
      </c>
      <c r="E1903" s="29" cm="1">
        <f t="array" ref="E1903">MovingDayDD($D$3:D1903)</f>
        <v>-440611.59999999776</v>
      </c>
      <c r="F1903" s="29">
        <f>IF(OR(C1903&gt;總表!$B$30,C1903=0),0,IF(E1903=0,0,1+F1902))</f>
        <v>9</v>
      </c>
      <c r="G1903" s="29">
        <f t="shared" si="208"/>
        <v>0</v>
      </c>
      <c r="H1903" s="42">
        <f t="shared" si="206"/>
        <v>0</v>
      </c>
      <c r="I1903" s="43">
        <f t="shared" si="209"/>
        <v>0</v>
      </c>
      <c r="J1903" s="42">
        <f t="shared" si="210"/>
        <v>45639</v>
      </c>
      <c r="K1903" s="43">
        <f t="shared" si="211"/>
        <v>0</v>
      </c>
      <c r="L1903">
        <f t="shared" si="212"/>
        <v>126</v>
      </c>
      <c r="M1903">
        <f>IF($G1903="","",COUNTIF($G$3:$G1903, $G1903))</f>
        <v>1806</v>
      </c>
      <c r="N1903">
        <f t="shared" si="207"/>
        <v>1932</v>
      </c>
      <c r="O1903"/>
      <c r="P1903"/>
      <c r="Q1903"/>
    </row>
    <row r="1904" spans="2:17">
      <c r="B1904" s="30">
        <f>資料貼入!A1904</f>
        <v>45640</v>
      </c>
      <c r="C1904" s="38">
        <f>資料貼入!A1904</f>
        <v>45640</v>
      </c>
      <c r="D1904" s="29">
        <f>資料貼入!B1904</f>
        <v>0</v>
      </c>
      <c r="E1904" s="29" cm="1">
        <f t="array" ref="E1904">MovingDayDD($D$3:D1904)</f>
        <v>-440611.59999999776</v>
      </c>
      <c r="F1904" s="29">
        <f>IF(OR(C1904&gt;總表!$B$30,C1904=0),0,IF(E1904=0,0,1+F1903))</f>
        <v>10</v>
      </c>
      <c r="G1904" s="29">
        <f t="shared" si="208"/>
        <v>0</v>
      </c>
      <c r="H1904" s="42">
        <f t="shared" si="206"/>
        <v>0</v>
      </c>
      <c r="I1904" s="43">
        <f t="shared" si="209"/>
        <v>0</v>
      </c>
      <c r="J1904" s="42">
        <f t="shared" si="210"/>
        <v>45640</v>
      </c>
      <c r="K1904" s="43">
        <f t="shared" si="211"/>
        <v>0</v>
      </c>
      <c r="L1904">
        <f t="shared" si="212"/>
        <v>126</v>
      </c>
      <c r="M1904">
        <f>IF($G1904="","",COUNTIF($G$3:$G1904, $G1904))</f>
        <v>1807</v>
      </c>
      <c r="N1904">
        <f t="shared" si="207"/>
        <v>1933</v>
      </c>
      <c r="O1904"/>
      <c r="P1904"/>
      <c r="Q1904"/>
    </row>
    <row r="1905" spans="2:17">
      <c r="B1905" s="30">
        <f>資料貼入!A1905</f>
        <v>45641</v>
      </c>
      <c r="C1905" s="38">
        <f>資料貼入!A1905</f>
        <v>45641</v>
      </c>
      <c r="D1905" s="29">
        <f>資料貼入!B1905</f>
        <v>0</v>
      </c>
      <c r="E1905" s="29" cm="1">
        <f t="array" ref="E1905">MovingDayDD($D$3:D1905)</f>
        <v>-440611.59999999776</v>
      </c>
      <c r="F1905" s="29">
        <f>IF(OR(C1905&gt;總表!$B$30,C1905=0),0,IF(E1905=0,0,1+F1904))</f>
        <v>11</v>
      </c>
      <c r="G1905" s="29">
        <f t="shared" si="208"/>
        <v>0</v>
      </c>
      <c r="H1905" s="42">
        <f t="shared" si="206"/>
        <v>0</v>
      </c>
      <c r="I1905" s="43">
        <f t="shared" si="209"/>
        <v>0</v>
      </c>
      <c r="J1905" s="42">
        <f t="shared" si="210"/>
        <v>45641</v>
      </c>
      <c r="K1905" s="43">
        <f t="shared" si="211"/>
        <v>0</v>
      </c>
      <c r="L1905">
        <f t="shared" si="212"/>
        <v>126</v>
      </c>
      <c r="M1905">
        <f>IF($G1905="","",COUNTIF($G$3:$G1905, $G1905))</f>
        <v>1808</v>
      </c>
      <c r="N1905">
        <f t="shared" si="207"/>
        <v>1934</v>
      </c>
      <c r="O1905"/>
      <c r="P1905"/>
      <c r="Q1905"/>
    </row>
    <row r="1906" spans="2:17">
      <c r="B1906" s="30">
        <f>資料貼入!A1906</f>
        <v>45642</v>
      </c>
      <c r="C1906" s="38">
        <f>資料貼入!A1906</f>
        <v>45642</v>
      </c>
      <c r="D1906" s="29">
        <f>資料貼入!B1906</f>
        <v>-97195.7</v>
      </c>
      <c r="E1906" s="29" cm="1">
        <f t="array" ref="E1906">MovingDayDD($D$3:D1906)</f>
        <v>-537807.29999999702</v>
      </c>
      <c r="F1906" s="29">
        <f>IF(OR(C1906&gt;總表!$B$30,C1906=0),0,IF(E1906=0,0,1+F1905))</f>
        <v>12</v>
      </c>
      <c r="G1906" s="29">
        <f t="shared" si="208"/>
        <v>0</v>
      </c>
      <c r="H1906" s="42">
        <f t="shared" si="206"/>
        <v>0</v>
      </c>
      <c r="I1906" s="43">
        <f t="shared" si="209"/>
        <v>0</v>
      </c>
      <c r="J1906" s="42">
        <f t="shared" si="210"/>
        <v>45642</v>
      </c>
      <c r="K1906" s="43">
        <f t="shared" si="211"/>
        <v>0</v>
      </c>
      <c r="L1906">
        <f t="shared" si="212"/>
        <v>126</v>
      </c>
      <c r="M1906">
        <f>IF($G1906="","",COUNTIF($G$3:$G1906, $G1906))</f>
        <v>1809</v>
      </c>
      <c r="N1906">
        <f t="shared" si="207"/>
        <v>1935</v>
      </c>
      <c r="O1906"/>
      <c r="P1906"/>
      <c r="Q1906"/>
    </row>
    <row r="1907" spans="2:17">
      <c r="B1907" s="30">
        <f>資料貼入!A1907</f>
        <v>45643</v>
      </c>
      <c r="C1907" s="38">
        <f>資料貼入!A1907</f>
        <v>45643</v>
      </c>
      <c r="D1907" s="29">
        <f>資料貼入!B1907</f>
        <v>-18231.580000000002</v>
      </c>
      <c r="E1907" s="29" cm="1">
        <f t="array" ref="E1907">MovingDayDD($D$3:D1907)</f>
        <v>-556038.87999999523</v>
      </c>
      <c r="F1907" s="29">
        <f>IF(OR(C1907&gt;總表!$B$30,C1907=0),0,IF(E1907=0,0,1+F1906))</f>
        <v>13</v>
      </c>
      <c r="G1907" s="29">
        <f t="shared" si="208"/>
        <v>0</v>
      </c>
      <c r="H1907" s="42">
        <f t="shared" si="206"/>
        <v>0</v>
      </c>
      <c r="I1907" s="43">
        <f t="shared" si="209"/>
        <v>0</v>
      </c>
      <c r="J1907" s="42">
        <f t="shared" si="210"/>
        <v>45643</v>
      </c>
      <c r="K1907" s="43">
        <f t="shared" si="211"/>
        <v>0</v>
      </c>
      <c r="L1907">
        <f t="shared" si="212"/>
        <v>126</v>
      </c>
      <c r="M1907">
        <f>IF($G1907="","",COUNTIF($G$3:$G1907, $G1907))</f>
        <v>1810</v>
      </c>
      <c r="N1907">
        <f t="shared" si="207"/>
        <v>1936</v>
      </c>
      <c r="O1907"/>
      <c r="P1907"/>
      <c r="Q1907"/>
    </row>
    <row r="1908" spans="2:17">
      <c r="B1908" s="30">
        <f>資料貼入!A1908</f>
        <v>45644</v>
      </c>
      <c r="C1908" s="38">
        <f>資料貼入!A1908</f>
        <v>45644</v>
      </c>
      <c r="D1908" s="29">
        <f>資料貼入!B1908</f>
        <v>-26490.950000000004</v>
      </c>
      <c r="E1908" s="29" cm="1">
        <f t="array" ref="E1908">MovingDayDD($D$3:D1908)</f>
        <v>-582529.82999999449</v>
      </c>
      <c r="F1908" s="29">
        <f>IF(OR(C1908&gt;總表!$B$30,C1908=0),0,IF(E1908=0,0,1+F1907))</f>
        <v>14</v>
      </c>
      <c r="G1908" s="29">
        <f t="shared" si="208"/>
        <v>0</v>
      </c>
      <c r="H1908" s="42">
        <f t="shared" si="206"/>
        <v>0</v>
      </c>
      <c r="I1908" s="43">
        <f t="shared" si="209"/>
        <v>0</v>
      </c>
      <c r="J1908" s="42">
        <f t="shared" si="210"/>
        <v>45644</v>
      </c>
      <c r="K1908" s="43">
        <f t="shared" si="211"/>
        <v>0</v>
      </c>
      <c r="L1908">
        <f t="shared" si="212"/>
        <v>126</v>
      </c>
      <c r="M1908">
        <f>IF($G1908="","",COUNTIF($G$3:$G1908, $G1908))</f>
        <v>1811</v>
      </c>
      <c r="N1908">
        <f t="shared" si="207"/>
        <v>1937</v>
      </c>
      <c r="O1908"/>
      <c r="P1908"/>
      <c r="Q1908"/>
    </row>
    <row r="1909" spans="2:17">
      <c r="B1909" s="30">
        <f>資料貼入!A1909</f>
        <v>45645</v>
      </c>
      <c r="C1909" s="38">
        <f>資料貼入!A1909</f>
        <v>45645</v>
      </c>
      <c r="D1909" s="29">
        <f>資料貼入!B1909</f>
        <v>-189860.97999999998</v>
      </c>
      <c r="E1909" s="29" cm="1">
        <f t="array" ref="E1909">MovingDayDD($D$3:D1909)</f>
        <v>-772390.80999999493</v>
      </c>
      <c r="F1909" s="29">
        <f>IF(OR(C1909&gt;總表!$B$30,C1909=0),0,IF(E1909=0,0,1+F1908))</f>
        <v>15</v>
      </c>
      <c r="G1909" s="29">
        <f t="shared" si="208"/>
        <v>0</v>
      </c>
      <c r="H1909" s="42">
        <f t="shared" si="206"/>
        <v>0</v>
      </c>
      <c r="I1909" s="43">
        <f t="shared" si="209"/>
        <v>0</v>
      </c>
      <c r="J1909" s="42">
        <f t="shared" si="210"/>
        <v>45645</v>
      </c>
      <c r="K1909" s="43">
        <f t="shared" si="211"/>
        <v>0</v>
      </c>
      <c r="L1909">
        <f t="shared" si="212"/>
        <v>126</v>
      </c>
      <c r="M1909">
        <f>IF($G1909="","",COUNTIF($G$3:$G1909, $G1909))</f>
        <v>1812</v>
      </c>
      <c r="N1909">
        <f t="shared" si="207"/>
        <v>1938</v>
      </c>
      <c r="O1909"/>
      <c r="P1909"/>
      <c r="Q1909"/>
    </row>
    <row r="1910" spans="2:17">
      <c r="B1910" s="30">
        <f>資料貼入!A1910</f>
        <v>45646</v>
      </c>
      <c r="C1910" s="38">
        <f>資料貼入!A1910</f>
        <v>45646</v>
      </c>
      <c r="D1910" s="29">
        <f>資料貼入!B1910</f>
        <v>7182.0099999999984</v>
      </c>
      <c r="E1910" s="29" cm="1">
        <f t="array" ref="E1910">MovingDayDD($D$3:D1910)</f>
        <v>-765208.79999999516</v>
      </c>
      <c r="F1910" s="29">
        <f>IF(OR(C1910&gt;總表!$B$30,C1910=0),0,IF(E1910=0,0,1+F1909))</f>
        <v>16</v>
      </c>
      <c r="G1910" s="29">
        <f t="shared" si="208"/>
        <v>0</v>
      </c>
      <c r="H1910" s="42">
        <f t="shared" si="206"/>
        <v>0</v>
      </c>
      <c r="I1910" s="43">
        <f t="shared" si="209"/>
        <v>0</v>
      </c>
      <c r="J1910" s="42">
        <f t="shared" si="210"/>
        <v>45646</v>
      </c>
      <c r="K1910" s="43">
        <f t="shared" si="211"/>
        <v>0</v>
      </c>
      <c r="L1910">
        <f t="shared" si="212"/>
        <v>126</v>
      </c>
      <c r="M1910">
        <f>IF($G1910="","",COUNTIF($G$3:$G1910, $G1910))</f>
        <v>1813</v>
      </c>
      <c r="N1910">
        <f t="shared" si="207"/>
        <v>1939</v>
      </c>
      <c r="O1910"/>
      <c r="P1910"/>
      <c r="Q1910"/>
    </row>
    <row r="1911" spans="2:17">
      <c r="B1911" s="30">
        <f>資料貼入!A1911</f>
        <v>45647</v>
      </c>
      <c r="C1911" s="38">
        <f>資料貼入!A1911</f>
        <v>45647</v>
      </c>
      <c r="D1911" s="29">
        <f>資料貼入!B1911</f>
        <v>0</v>
      </c>
      <c r="E1911" s="29" cm="1">
        <f t="array" ref="E1911">MovingDayDD($D$3:D1911)</f>
        <v>-765208.79999999516</v>
      </c>
      <c r="F1911" s="29">
        <f>IF(OR(C1911&gt;總表!$B$30,C1911=0),0,IF(E1911=0,0,1+F1910))</f>
        <v>17</v>
      </c>
      <c r="G1911" s="29">
        <f t="shared" si="208"/>
        <v>0</v>
      </c>
      <c r="H1911" s="42">
        <f t="shared" si="206"/>
        <v>0</v>
      </c>
      <c r="I1911" s="43">
        <f t="shared" si="209"/>
        <v>0</v>
      </c>
      <c r="J1911" s="42">
        <f t="shared" si="210"/>
        <v>45647</v>
      </c>
      <c r="K1911" s="43">
        <f t="shared" si="211"/>
        <v>0</v>
      </c>
      <c r="L1911">
        <f t="shared" si="212"/>
        <v>126</v>
      </c>
      <c r="M1911">
        <f>IF($G1911="","",COUNTIF($G$3:$G1911, $G1911))</f>
        <v>1814</v>
      </c>
      <c r="N1911">
        <f t="shared" si="207"/>
        <v>1940</v>
      </c>
      <c r="O1911"/>
      <c r="P1911"/>
      <c r="Q1911"/>
    </row>
    <row r="1912" spans="2:17">
      <c r="B1912" s="30">
        <f>資料貼入!A1912</f>
        <v>45648</v>
      </c>
      <c r="C1912" s="38">
        <f>資料貼入!A1912</f>
        <v>45648</v>
      </c>
      <c r="D1912" s="29">
        <f>資料貼入!B1912</f>
        <v>0</v>
      </c>
      <c r="E1912" s="29" cm="1">
        <f t="array" ref="E1912">MovingDayDD($D$3:D1912)</f>
        <v>-765208.79999999516</v>
      </c>
      <c r="F1912" s="29">
        <f>IF(OR(C1912&gt;總表!$B$30,C1912=0),0,IF(E1912=0,0,1+F1911))</f>
        <v>18</v>
      </c>
      <c r="G1912" s="29">
        <f t="shared" si="208"/>
        <v>0</v>
      </c>
      <c r="H1912" s="42">
        <f t="shared" si="206"/>
        <v>0</v>
      </c>
      <c r="I1912" s="43">
        <f t="shared" si="209"/>
        <v>0</v>
      </c>
      <c r="J1912" s="42">
        <f t="shared" si="210"/>
        <v>45648</v>
      </c>
      <c r="K1912" s="43">
        <f t="shared" si="211"/>
        <v>0</v>
      </c>
      <c r="L1912">
        <f t="shared" si="212"/>
        <v>126</v>
      </c>
      <c r="M1912">
        <f>IF($G1912="","",COUNTIF($G$3:$G1912, $G1912))</f>
        <v>1815</v>
      </c>
      <c r="N1912">
        <f t="shared" si="207"/>
        <v>1941</v>
      </c>
      <c r="O1912"/>
      <c r="P1912"/>
      <c r="Q1912"/>
    </row>
    <row r="1913" spans="2:17">
      <c r="B1913" s="30">
        <f>資料貼入!A1913</f>
        <v>45649</v>
      </c>
      <c r="C1913" s="38">
        <f>資料貼入!A1913</f>
        <v>45649</v>
      </c>
      <c r="D1913" s="29">
        <f>資料貼入!B1913</f>
        <v>166684.17000000004</v>
      </c>
      <c r="E1913" s="29" cm="1">
        <f t="array" ref="E1913">MovingDayDD($D$3:D1913)</f>
        <v>-598524.62999999523</v>
      </c>
      <c r="F1913" s="29">
        <f>IF(OR(C1913&gt;總表!$B$30,C1913=0),0,IF(E1913=0,0,1+F1912))</f>
        <v>19</v>
      </c>
      <c r="G1913" s="29">
        <f t="shared" si="208"/>
        <v>0</v>
      </c>
      <c r="H1913" s="42">
        <f t="shared" si="206"/>
        <v>0</v>
      </c>
      <c r="I1913" s="43">
        <f t="shared" si="209"/>
        <v>0</v>
      </c>
      <c r="J1913" s="42">
        <f t="shared" si="210"/>
        <v>45649</v>
      </c>
      <c r="K1913" s="43">
        <f t="shared" si="211"/>
        <v>0</v>
      </c>
      <c r="L1913">
        <f t="shared" si="212"/>
        <v>126</v>
      </c>
      <c r="M1913">
        <f>IF($G1913="","",COUNTIF($G$3:$G1913, $G1913))</f>
        <v>1816</v>
      </c>
      <c r="N1913">
        <f t="shared" si="207"/>
        <v>1942</v>
      </c>
      <c r="O1913"/>
      <c r="P1913"/>
      <c r="Q1913"/>
    </row>
    <row r="1914" spans="2:17">
      <c r="B1914" s="30">
        <f>資料貼入!A1914</f>
        <v>45650</v>
      </c>
      <c r="C1914" s="38">
        <f>資料貼入!A1914</f>
        <v>45650</v>
      </c>
      <c r="D1914" s="29">
        <f>資料貼入!B1914</f>
        <v>1100.7700000000032</v>
      </c>
      <c r="E1914" s="29" cm="1">
        <f t="array" ref="E1914">MovingDayDD($D$3:D1914)</f>
        <v>-597423.85999999568</v>
      </c>
      <c r="F1914" s="29">
        <f>IF(OR(C1914&gt;總表!$B$30,C1914=0),0,IF(E1914=0,0,1+F1913))</f>
        <v>20</v>
      </c>
      <c r="G1914" s="29">
        <f t="shared" si="208"/>
        <v>0</v>
      </c>
      <c r="H1914" s="42">
        <f t="shared" si="206"/>
        <v>0</v>
      </c>
      <c r="I1914" s="43">
        <f t="shared" si="209"/>
        <v>0</v>
      </c>
      <c r="J1914" s="42">
        <f t="shared" si="210"/>
        <v>45650</v>
      </c>
      <c r="K1914" s="43">
        <f t="shared" si="211"/>
        <v>0</v>
      </c>
      <c r="L1914">
        <f t="shared" si="212"/>
        <v>126</v>
      </c>
      <c r="M1914">
        <f>IF($G1914="","",COUNTIF($G$3:$G1914, $G1914))</f>
        <v>1817</v>
      </c>
      <c r="N1914">
        <f t="shared" si="207"/>
        <v>1943</v>
      </c>
      <c r="O1914"/>
      <c r="P1914"/>
      <c r="Q1914"/>
    </row>
    <row r="1915" spans="2:17">
      <c r="B1915" s="30">
        <f>資料貼入!A1915</f>
        <v>45651</v>
      </c>
      <c r="C1915" s="38">
        <f>資料貼入!A1915</f>
        <v>45651</v>
      </c>
      <c r="D1915" s="29">
        <f>資料貼入!B1915</f>
        <v>107303.87</v>
      </c>
      <c r="E1915" s="29" cm="1">
        <f t="array" ref="E1915">MovingDayDD($D$3:D1915)</f>
        <v>-490119.98999999464</v>
      </c>
      <c r="F1915" s="29">
        <f>IF(OR(C1915&gt;總表!$B$30,C1915=0),0,IF(E1915=0,0,1+F1914))</f>
        <v>21</v>
      </c>
      <c r="G1915" s="29">
        <f t="shared" si="208"/>
        <v>0</v>
      </c>
      <c r="H1915" s="42">
        <f t="shared" si="206"/>
        <v>0</v>
      </c>
      <c r="I1915" s="43">
        <f t="shared" si="209"/>
        <v>0</v>
      </c>
      <c r="J1915" s="42">
        <f t="shared" si="210"/>
        <v>45651</v>
      </c>
      <c r="K1915" s="43">
        <f t="shared" si="211"/>
        <v>0</v>
      </c>
      <c r="L1915">
        <f t="shared" si="212"/>
        <v>126</v>
      </c>
      <c r="M1915">
        <f>IF($G1915="","",COUNTIF($G$3:$G1915, $G1915))</f>
        <v>1818</v>
      </c>
      <c r="N1915">
        <f t="shared" si="207"/>
        <v>1944</v>
      </c>
      <c r="O1915"/>
      <c r="P1915"/>
      <c r="Q1915"/>
    </row>
    <row r="1916" spans="2:17">
      <c r="B1916" s="30">
        <f>資料貼入!A1916</f>
        <v>45652</v>
      </c>
      <c r="C1916" s="38">
        <f>資料貼入!A1916</f>
        <v>45652</v>
      </c>
      <c r="D1916" s="29">
        <f>資料貼入!B1916</f>
        <v>-8701.66</v>
      </c>
      <c r="E1916" s="29" cm="1">
        <f t="array" ref="E1916">MovingDayDD($D$3:D1916)</f>
        <v>-498821.64999999478</v>
      </c>
      <c r="F1916" s="29">
        <f>IF(OR(C1916&gt;總表!$B$30,C1916=0),0,IF(E1916=0,0,1+F1915))</f>
        <v>22</v>
      </c>
      <c r="G1916" s="29">
        <f t="shared" si="208"/>
        <v>0</v>
      </c>
      <c r="H1916" s="42">
        <f t="shared" si="206"/>
        <v>0</v>
      </c>
      <c r="I1916" s="43">
        <f t="shared" si="209"/>
        <v>0</v>
      </c>
      <c r="J1916" s="42">
        <f t="shared" si="210"/>
        <v>45652</v>
      </c>
      <c r="K1916" s="43">
        <f t="shared" si="211"/>
        <v>0</v>
      </c>
      <c r="L1916">
        <f t="shared" si="212"/>
        <v>126</v>
      </c>
      <c r="M1916">
        <f>IF($G1916="","",COUNTIF($G$3:$G1916, $G1916))</f>
        <v>1819</v>
      </c>
      <c r="N1916">
        <f t="shared" si="207"/>
        <v>1945</v>
      </c>
      <c r="O1916"/>
      <c r="P1916"/>
      <c r="Q1916"/>
    </row>
    <row r="1917" spans="2:17">
      <c r="B1917" s="30">
        <f>資料貼入!A1917</f>
        <v>45653</v>
      </c>
      <c r="C1917" s="38">
        <f>資料貼入!A1917</f>
        <v>45653</v>
      </c>
      <c r="D1917" s="29">
        <f>資料貼入!B1917</f>
        <v>28314.850000000002</v>
      </c>
      <c r="E1917" s="29" cm="1">
        <f t="array" ref="E1917">MovingDayDD($D$3:D1917)</f>
        <v>-470506.79999999329</v>
      </c>
      <c r="F1917" s="29">
        <f>IF(OR(C1917&gt;總表!$B$30,C1917=0),0,IF(E1917=0,0,1+F1916))</f>
        <v>23</v>
      </c>
      <c r="G1917" s="29">
        <f t="shared" si="208"/>
        <v>0</v>
      </c>
      <c r="H1917" s="42">
        <f t="shared" si="206"/>
        <v>0</v>
      </c>
      <c r="I1917" s="43">
        <f t="shared" si="209"/>
        <v>0</v>
      </c>
      <c r="J1917" s="42">
        <f t="shared" si="210"/>
        <v>45653</v>
      </c>
      <c r="K1917" s="43">
        <f t="shared" si="211"/>
        <v>0</v>
      </c>
      <c r="L1917">
        <f t="shared" si="212"/>
        <v>126</v>
      </c>
      <c r="M1917">
        <f>IF($G1917="","",COUNTIF($G$3:$G1917, $G1917))</f>
        <v>1820</v>
      </c>
      <c r="N1917">
        <f t="shared" si="207"/>
        <v>1946</v>
      </c>
      <c r="O1917"/>
      <c r="P1917"/>
      <c r="Q1917"/>
    </row>
    <row r="1918" spans="2:17">
      <c r="B1918" s="30">
        <f>資料貼入!A1918</f>
        <v>45654</v>
      </c>
      <c r="C1918" s="38">
        <f>資料貼入!A1918</f>
        <v>45654</v>
      </c>
      <c r="D1918" s="29">
        <f>資料貼入!B1918</f>
        <v>0</v>
      </c>
      <c r="E1918" s="29" cm="1">
        <f t="array" ref="E1918">MovingDayDD($D$3:D1918)</f>
        <v>-470506.79999999329</v>
      </c>
      <c r="F1918" s="29">
        <f>IF(OR(C1918&gt;總表!$B$30,C1918=0),0,IF(E1918=0,0,1+F1917))</f>
        <v>24</v>
      </c>
      <c r="G1918" s="29">
        <f t="shared" si="208"/>
        <v>0</v>
      </c>
      <c r="H1918" s="42">
        <f t="shared" si="206"/>
        <v>0</v>
      </c>
      <c r="I1918" s="43">
        <f t="shared" si="209"/>
        <v>0</v>
      </c>
      <c r="J1918" s="42">
        <f t="shared" si="210"/>
        <v>45654</v>
      </c>
      <c r="K1918" s="43">
        <f t="shared" si="211"/>
        <v>0</v>
      </c>
      <c r="L1918">
        <f t="shared" si="212"/>
        <v>126</v>
      </c>
      <c r="M1918">
        <f>IF($G1918="","",COUNTIF($G$3:$G1918, $G1918))</f>
        <v>1821</v>
      </c>
      <c r="N1918">
        <f t="shared" si="207"/>
        <v>1947</v>
      </c>
      <c r="O1918"/>
      <c r="P1918"/>
      <c r="Q1918"/>
    </row>
    <row r="1919" spans="2:17">
      <c r="B1919" s="30">
        <f>資料貼入!A1919</f>
        <v>45655</v>
      </c>
      <c r="C1919" s="38">
        <f>資料貼入!A1919</f>
        <v>45655</v>
      </c>
      <c r="D1919" s="29">
        <f>資料貼入!B1919</f>
        <v>0</v>
      </c>
      <c r="E1919" s="29" cm="1">
        <f t="array" ref="E1919">MovingDayDD($D$3:D1919)</f>
        <v>-470506.79999999329</v>
      </c>
      <c r="F1919" s="29">
        <f>IF(OR(C1919&gt;總表!$B$30,C1919=0),0,IF(E1919=0,0,1+F1918))</f>
        <v>25</v>
      </c>
      <c r="G1919" s="29">
        <f t="shared" si="208"/>
        <v>0</v>
      </c>
      <c r="H1919" s="42">
        <f t="shared" si="206"/>
        <v>0</v>
      </c>
      <c r="I1919" s="43">
        <f t="shared" si="209"/>
        <v>0</v>
      </c>
      <c r="J1919" s="42">
        <f t="shared" si="210"/>
        <v>45655</v>
      </c>
      <c r="K1919" s="43">
        <f t="shared" si="211"/>
        <v>0</v>
      </c>
      <c r="L1919">
        <f t="shared" si="212"/>
        <v>126</v>
      </c>
      <c r="M1919">
        <f>IF($G1919="","",COUNTIF($G$3:$G1919, $G1919))</f>
        <v>1822</v>
      </c>
      <c r="N1919">
        <f t="shared" si="207"/>
        <v>1948</v>
      </c>
      <c r="O1919"/>
      <c r="P1919"/>
      <c r="Q1919"/>
    </row>
    <row r="1920" spans="2:17">
      <c r="B1920" s="30">
        <f>資料貼入!A1920</f>
        <v>45656</v>
      </c>
      <c r="C1920" s="38">
        <f>資料貼入!A1920</f>
        <v>45656</v>
      </c>
      <c r="D1920" s="29">
        <f>資料貼入!B1920</f>
        <v>-166064.01</v>
      </c>
      <c r="E1920" s="29" cm="1">
        <f t="array" ref="E1920">MovingDayDD($D$3:D1920)</f>
        <v>-636570.80999999493</v>
      </c>
      <c r="F1920" s="29">
        <f>IF(OR(C1920&gt;總表!$B$30,C1920=0),0,IF(E1920=0,0,1+F1919))</f>
        <v>26</v>
      </c>
      <c r="G1920" s="29">
        <f t="shared" si="208"/>
        <v>0</v>
      </c>
      <c r="H1920" s="42">
        <f t="shared" si="206"/>
        <v>0</v>
      </c>
      <c r="I1920" s="43">
        <f t="shared" si="209"/>
        <v>0</v>
      </c>
      <c r="J1920" s="42">
        <f t="shared" si="210"/>
        <v>45656</v>
      </c>
      <c r="K1920" s="43">
        <f t="shared" si="211"/>
        <v>0</v>
      </c>
      <c r="L1920">
        <f t="shared" si="212"/>
        <v>126</v>
      </c>
      <c r="M1920">
        <f>IF($G1920="","",COUNTIF($G$3:$G1920, $G1920))</f>
        <v>1823</v>
      </c>
      <c r="N1920">
        <f t="shared" si="207"/>
        <v>1949</v>
      </c>
      <c r="O1920"/>
      <c r="P1920"/>
      <c r="Q1920"/>
    </row>
    <row r="1921" spans="2:17">
      <c r="B1921" s="30">
        <f>資料貼入!A1921</f>
        <v>45657</v>
      </c>
      <c r="C1921" s="38">
        <f>資料貼入!A1921</f>
        <v>45657</v>
      </c>
      <c r="D1921" s="29">
        <f>資料貼入!B1921</f>
        <v>-5108.130000000001</v>
      </c>
      <c r="E1921" s="29" cm="1">
        <f t="array" ref="E1921">MovingDayDD($D$3:D1921)</f>
        <v>-641678.93999999389</v>
      </c>
      <c r="F1921" s="29">
        <f>IF(OR(C1921&gt;總表!$B$30,C1921=0),0,IF(E1921=0,0,1+F1920))</f>
        <v>27</v>
      </c>
      <c r="G1921" s="29">
        <f t="shared" si="208"/>
        <v>0</v>
      </c>
      <c r="H1921" s="42">
        <f t="shared" si="206"/>
        <v>0</v>
      </c>
      <c r="I1921" s="43">
        <f t="shared" si="209"/>
        <v>0</v>
      </c>
      <c r="J1921" s="42">
        <f t="shared" si="210"/>
        <v>45657</v>
      </c>
      <c r="K1921" s="43">
        <f t="shared" si="211"/>
        <v>0</v>
      </c>
      <c r="L1921">
        <f t="shared" si="212"/>
        <v>126</v>
      </c>
      <c r="M1921">
        <f>IF($G1921="","",COUNTIF($G$3:$G1921, $G1921))</f>
        <v>1824</v>
      </c>
      <c r="N1921">
        <f t="shared" si="207"/>
        <v>1950</v>
      </c>
      <c r="O1921"/>
      <c r="P1921"/>
      <c r="Q1921"/>
    </row>
    <row r="1922" spans="2:17">
      <c r="B1922" s="30">
        <f>資料貼入!A1922</f>
        <v>45658</v>
      </c>
      <c r="C1922" s="38">
        <f>資料貼入!A1922</f>
        <v>45658</v>
      </c>
      <c r="D1922" s="29">
        <f>資料貼入!B1922</f>
        <v>0</v>
      </c>
      <c r="E1922" s="29" cm="1">
        <f t="array" ref="E1922">MovingDayDD($D$3:D1922)</f>
        <v>-641678.93999999389</v>
      </c>
      <c r="F1922" s="29">
        <f>IF(OR(C1922&gt;總表!$B$30,C1922=0),0,IF(E1922=0,0,1+F1921))</f>
        <v>28</v>
      </c>
      <c r="G1922" s="29">
        <f t="shared" si="208"/>
        <v>0</v>
      </c>
      <c r="H1922" s="42">
        <f t="shared" si="206"/>
        <v>0</v>
      </c>
      <c r="I1922" s="43">
        <f t="shared" si="209"/>
        <v>0</v>
      </c>
      <c r="J1922" s="42">
        <f t="shared" si="210"/>
        <v>45658</v>
      </c>
      <c r="K1922" s="43">
        <f t="shared" si="211"/>
        <v>0</v>
      </c>
      <c r="L1922">
        <f t="shared" si="212"/>
        <v>126</v>
      </c>
      <c r="M1922">
        <f>IF($G1922="","",COUNTIF($G$3:$G1922, $G1922))</f>
        <v>1825</v>
      </c>
      <c r="N1922">
        <f t="shared" si="207"/>
        <v>1951</v>
      </c>
      <c r="O1922"/>
      <c r="P1922"/>
      <c r="Q1922"/>
    </row>
    <row r="1923" spans="2:17">
      <c r="B1923" s="30">
        <f>資料貼入!A1923</f>
        <v>45659</v>
      </c>
      <c r="C1923" s="38">
        <f>資料貼入!A1923</f>
        <v>45659</v>
      </c>
      <c r="D1923" s="29">
        <f>資料貼入!B1923</f>
        <v>-139520.51</v>
      </c>
      <c r="E1923" s="29" cm="1">
        <f t="array" ref="E1923">MovingDayDD($D$3:D1923)</f>
        <v>-781199.44999999367</v>
      </c>
      <c r="F1923" s="29">
        <f>IF(OR(C1923&gt;總表!$B$30,C1923=0),0,IF(E1923=0,0,1+F1922))</f>
        <v>29</v>
      </c>
      <c r="G1923" s="29">
        <f t="shared" si="208"/>
        <v>0</v>
      </c>
      <c r="H1923" s="42">
        <f t="shared" ref="H1923:H1986" si="213">IF(G1923&gt;$V$1,B1923,0)</f>
        <v>0</v>
      </c>
      <c r="I1923" s="43">
        <f t="shared" si="209"/>
        <v>0</v>
      </c>
      <c r="J1923" s="42">
        <f t="shared" si="210"/>
        <v>45659</v>
      </c>
      <c r="K1923" s="43">
        <f t="shared" si="211"/>
        <v>0</v>
      </c>
      <c r="L1923">
        <f t="shared" si="212"/>
        <v>126</v>
      </c>
      <c r="M1923">
        <f>IF($G1923="","",COUNTIF($G$3:$G1923, $G1923))</f>
        <v>1826</v>
      </c>
      <c r="N1923">
        <f t="shared" ref="N1923:N1986" si="214">IF($G1923="","",L1923+M1923)</f>
        <v>1952</v>
      </c>
      <c r="O1923"/>
      <c r="P1923"/>
      <c r="Q1923"/>
    </row>
    <row r="1924" spans="2:17">
      <c r="B1924" s="30">
        <f>資料貼入!A1924</f>
        <v>45660</v>
      </c>
      <c r="C1924" s="38">
        <f>資料貼入!A1924</f>
        <v>45660</v>
      </c>
      <c r="D1924" s="29">
        <f>資料貼入!B1924</f>
        <v>-13022.080000000004</v>
      </c>
      <c r="E1924" s="29" cm="1">
        <f t="array" ref="E1924">MovingDayDD($D$3:D1924)</f>
        <v>-794221.52999999374</v>
      </c>
      <c r="F1924" s="29">
        <f>IF(OR(C1924&gt;總表!$B$30,C1924=0),0,IF(E1924=0,0,1+F1923))</f>
        <v>30</v>
      </c>
      <c r="G1924" s="29">
        <f t="shared" ref="G1924:G1987" si="215">IF(F1925=0,F1924,0)</f>
        <v>0</v>
      </c>
      <c r="H1924" s="42">
        <f t="shared" si="213"/>
        <v>0</v>
      </c>
      <c r="I1924" s="43">
        <f t="shared" ref="I1924:I1987" si="216">G1924</f>
        <v>0</v>
      </c>
      <c r="J1924" s="42">
        <f t="shared" ref="J1924:J1987" si="217">IF(F1924=0,0,B1924)</f>
        <v>45660</v>
      </c>
      <c r="K1924" s="43">
        <f t="shared" ref="K1924:K1987" si="218">G1924</f>
        <v>0</v>
      </c>
      <c r="L1924">
        <f t="shared" ref="L1924:L1987" si="219">IF($G1924="","",COUNTIF($G$3:$G$4053, "&gt;" &amp; $G1924))</f>
        <v>126</v>
      </c>
      <c r="M1924">
        <f>IF($G1924="","",COUNTIF($G$3:$G1924, $G1924))</f>
        <v>1827</v>
      </c>
      <c r="N1924">
        <f t="shared" si="214"/>
        <v>1953</v>
      </c>
      <c r="O1924"/>
      <c r="P1924"/>
      <c r="Q1924"/>
    </row>
    <row r="1925" spans="2:17">
      <c r="B1925" s="30">
        <f>資料貼入!A1925</f>
        <v>45661</v>
      </c>
      <c r="C1925" s="38">
        <f>資料貼入!A1925</f>
        <v>45661</v>
      </c>
      <c r="D1925" s="29">
        <f>資料貼入!B1925</f>
        <v>0</v>
      </c>
      <c r="E1925" s="29" cm="1">
        <f t="array" ref="E1925">MovingDayDD($D$3:D1925)</f>
        <v>-794221.52999999374</v>
      </c>
      <c r="F1925" s="29">
        <f>IF(OR(C1925&gt;總表!$B$30,C1925=0),0,IF(E1925=0,0,1+F1924))</f>
        <v>31</v>
      </c>
      <c r="G1925" s="29">
        <f t="shared" si="215"/>
        <v>0</v>
      </c>
      <c r="H1925" s="42">
        <f t="shared" si="213"/>
        <v>0</v>
      </c>
      <c r="I1925" s="43">
        <f t="shared" si="216"/>
        <v>0</v>
      </c>
      <c r="J1925" s="42">
        <f t="shared" si="217"/>
        <v>45661</v>
      </c>
      <c r="K1925" s="43">
        <f t="shared" si="218"/>
        <v>0</v>
      </c>
      <c r="L1925">
        <f t="shared" si="219"/>
        <v>126</v>
      </c>
      <c r="M1925">
        <f>IF($G1925="","",COUNTIF($G$3:$G1925, $G1925))</f>
        <v>1828</v>
      </c>
      <c r="N1925">
        <f t="shared" si="214"/>
        <v>1954</v>
      </c>
      <c r="O1925"/>
      <c r="P1925"/>
      <c r="Q1925"/>
    </row>
    <row r="1926" spans="2:17">
      <c r="B1926" s="30">
        <f>資料貼入!A1926</f>
        <v>45662</v>
      </c>
      <c r="C1926" s="38">
        <f>資料貼入!A1926</f>
        <v>45662</v>
      </c>
      <c r="D1926" s="29">
        <f>資料貼入!B1926</f>
        <v>0</v>
      </c>
      <c r="E1926" s="29" cm="1">
        <f t="array" ref="E1926">MovingDayDD($D$3:D1926)</f>
        <v>-794221.52999999374</v>
      </c>
      <c r="F1926" s="29">
        <f>IF(OR(C1926&gt;總表!$B$30,C1926=0),0,IF(E1926=0,0,1+F1925))</f>
        <v>32</v>
      </c>
      <c r="G1926" s="29">
        <f t="shared" si="215"/>
        <v>32</v>
      </c>
      <c r="H1926" s="42">
        <f t="shared" si="213"/>
        <v>0</v>
      </c>
      <c r="I1926" s="43">
        <f t="shared" si="216"/>
        <v>32</v>
      </c>
      <c r="J1926" s="42">
        <f t="shared" si="217"/>
        <v>45662</v>
      </c>
      <c r="K1926" s="43">
        <f t="shared" si="218"/>
        <v>32</v>
      </c>
      <c r="L1926">
        <f t="shared" si="219"/>
        <v>17</v>
      </c>
      <c r="M1926">
        <f>IF($G1926="","",COUNTIF($G$3:$G1926, $G1926))</f>
        <v>2</v>
      </c>
      <c r="N1926">
        <f t="shared" si="214"/>
        <v>19</v>
      </c>
      <c r="O1926"/>
      <c r="P1926"/>
      <c r="Q1926"/>
    </row>
    <row r="1927" spans="2:17">
      <c r="B1927" s="30">
        <f>資料貼入!A1927</f>
        <v>45663</v>
      </c>
      <c r="C1927" s="38">
        <f>資料貼入!A1927</f>
        <v>45663</v>
      </c>
      <c r="D1927" s="29">
        <f>資料貼入!B1927</f>
        <v>857602.11</v>
      </c>
      <c r="E1927" s="29" cm="1">
        <f t="array" ref="E1927">MovingDayDD($D$3:D1927)</f>
        <v>0</v>
      </c>
      <c r="F1927" s="29">
        <f>IF(OR(C1927&gt;總表!$B$30,C1927=0),0,IF(E1927=0,0,1+F1926))</f>
        <v>0</v>
      </c>
      <c r="G1927" s="29">
        <f t="shared" si="215"/>
        <v>0</v>
      </c>
      <c r="H1927" s="42">
        <f t="shared" si="213"/>
        <v>0</v>
      </c>
      <c r="I1927" s="43">
        <f t="shared" si="216"/>
        <v>0</v>
      </c>
      <c r="J1927" s="42">
        <f t="shared" si="217"/>
        <v>0</v>
      </c>
      <c r="K1927" s="43">
        <f t="shared" si="218"/>
        <v>0</v>
      </c>
      <c r="L1927">
        <f t="shared" si="219"/>
        <v>126</v>
      </c>
      <c r="M1927">
        <f>IF($G1927="","",COUNTIF($G$3:$G1927, $G1927))</f>
        <v>1829</v>
      </c>
      <c r="N1927">
        <f t="shared" si="214"/>
        <v>1955</v>
      </c>
      <c r="O1927"/>
      <c r="P1927"/>
      <c r="Q1927"/>
    </row>
    <row r="1928" spans="2:17">
      <c r="B1928" s="30">
        <f>資料貼入!A1928</f>
        <v>45664</v>
      </c>
      <c r="C1928" s="38">
        <f>資料貼入!A1928</f>
        <v>45664</v>
      </c>
      <c r="D1928" s="29">
        <f>資料貼入!B1928</f>
        <v>260301.89</v>
      </c>
      <c r="E1928" s="29" cm="1">
        <f t="array" ref="E1928">MovingDayDD($D$3:D1928)</f>
        <v>0</v>
      </c>
      <c r="F1928" s="29">
        <f>IF(OR(C1928&gt;總表!$B$30,C1928=0),0,IF(E1928=0,0,1+F1927))</f>
        <v>0</v>
      </c>
      <c r="G1928" s="29">
        <f t="shared" si="215"/>
        <v>0</v>
      </c>
      <c r="H1928" s="42">
        <f t="shared" si="213"/>
        <v>0</v>
      </c>
      <c r="I1928" s="43">
        <f t="shared" si="216"/>
        <v>0</v>
      </c>
      <c r="J1928" s="42">
        <f t="shared" si="217"/>
        <v>0</v>
      </c>
      <c r="K1928" s="43">
        <f t="shared" si="218"/>
        <v>0</v>
      </c>
      <c r="L1928">
        <f t="shared" si="219"/>
        <v>126</v>
      </c>
      <c r="M1928">
        <f>IF($G1928="","",COUNTIF($G$3:$G1928, $G1928))</f>
        <v>1830</v>
      </c>
      <c r="N1928">
        <f t="shared" si="214"/>
        <v>1956</v>
      </c>
      <c r="O1928"/>
      <c r="P1928"/>
      <c r="Q1928"/>
    </row>
    <row r="1929" spans="2:17">
      <c r="B1929" s="30">
        <f>資料貼入!A1929</f>
        <v>45665</v>
      </c>
      <c r="C1929" s="38">
        <f>資料貼入!A1929</f>
        <v>45665</v>
      </c>
      <c r="D1929" s="29">
        <f>資料貼入!B1929</f>
        <v>28281.739999999983</v>
      </c>
      <c r="E1929" s="29" cm="1">
        <f t="array" ref="E1929">MovingDayDD($D$3:D1929)</f>
        <v>0</v>
      </c>
      <c r="F1929" s="29">
        <f>IF(OR(C1929&gt;總表!$B$30,C1929=0),0,IF(E1929=0,0,1+F1928))</f>
        <v>0</v>
      </c>
      <c r="G1929" s="29">
        <f t="shared" si="215"/>
        <v>0</v>
      </c>
      <c r="H1929" s="42">
        <f t="shared" si="213"/>
        <v>0</v>
      </c>
      <c r="I1929" s="43">
        <f t="shared" si="216"/>
        <v>0</v>
      </c>
      <c r="J1929" s="42">
        <f t="shared" si="217"/>
        <v>0</v>
      </c>
      <c r="K1929" s="43">
        <f t="shared" si="218"/>
        <v>0</v>
      </c>
      <c r="L1929">
        <f t="shared" si="219"/>
        <v>126</v>
      </c>
      <c r="M1929">
        <f>IF($G1929="","",COUNTIF($G$3:$G1929, $G1929))</f>
        <v>1831</v>
      </c>
      <c r="N1929">
        <f t="shared" si="214"/>
        <v>1957</v>
      </c>
      <c r="O1929"/>
      <c r="P1929"/>
      <c r="Q1929"/>
    </row>
    <row r="1930" spans="2:17">
      <c r="B1930" s="30">
        <f>資料貼入!A1930</f>
        <v>45666</v>
      </c>
      <c r="C1930" s="38">
        <f>資料貼入!A1930</f>
        <v>45666</v>
      </c>
      <c r="D1930" s="29">
        <f>資料貼入!B1930</f>
        <v>89102.579999999987</v>
      </c>
      <c r="E1930" s="29" cm="1">
        <f t="array" ref="E1930">MovingDayDD($D$3:D1930)</f>
        <v>0</v>
      </c>
      <c r="F1930" s="29">
        <f>IF(OR(C1930&gt;總表!$B$30,C1930=0),0,IF(E1930=0,0,1+F1929))</f>
        <v>0</v>
      </c>
      <c r="G1930" s="29">
        <f t="shared" si="215"/>
        <v>0</v>
      </c>
      <c r="H1930" s="42">
        <f t="shared" si="213"/>
        <v>0</v>
      </c>
      <c r="I1930" s="43">
        <f t="shared" si="216"/>
        <v>0</v>
      </c>
      <c r="J1930" s="42">
        <f t="shared" si="217"/>
        <v>0</v>
      </c>
      <c r="K1930" s="43">
        <f t="shared" si="218"/>
        <v>0</v>
      </c>
      <c r="L1930">
        <f t="shared" si="219"/>
        <v>126</v>
      </c>
      <c r="M1930">
        <f>IF($G1930="","",COUNTIF($G$3:$G1930, $G1930))</f>
        <v>1832</v>
      </c>
      <c r="N1930">
        <f t="shared" si="214"/>
        <v>1958</v>
      </c>
      <c r="O1930"/>
      <c r="P1930"/>
      <c r="Q1930"/>
    </row>
    <row r="1931" spans="2:17">
      <c r="B1931" s="30">
        <f>資料貼入!A1931</f>
        <v>45667</v>
      </c>
      <c r="C1931" s="38">
        <f>資料貼入!A1931</f>
        <v>45667</v>
      </c>
      <c r="D1931" s="29">
        <f>資料貼入!B1931</f>
        <v>-37353.26</v>
      </c>
      <c r="E1931" s="29" cm="1">
        <f t="array" ref="E1931">MovingDayDD($D$3:D1931)</f>
        <v>-37353.260000001639</v>
      </c>
      <c r="F1931" s="29">
        <f>IF(OR(C1931&gt;總表!$B$30,C1931=0),0,IF(E1931=0,0,1+F1930))</f>
        <v>1</v>
      </c>
      <c r="G1931" s="29">
        <f t="shared" si="215"/>
        <v>0</v>
      </c>
      <c r="H1931" s="42">
        <f t="shared" si="213"/>
        <v>0</v>
      </c>
      <c r="I1931" s="43">
        <f t="shared" si="216"/>
        <v>0</v>
      </c>
      <c r="J1931" s="42">
        <f t="shared" si="217"/>
        <v>45667</v>
      </c>
      <c r="K1931" s="43">
        <f t="shared" si="218"/>
        <v>0</v>
      </c>
      <c r="L1931">
        <f t="shared" si="219"/>
        <v>126</v>
      </c>
      <c r="M1931">
        <f>IF($G1931="","",COUNTIF($G$3:$G1931, $G1931))</f>
        <v>1833</v>
      </c>
      <c r="N1931">
        <f t="shared" si="214"/>
        <v>1959</v>
      </c>
      <c r="O1931"/>
      <c r="P1931"/>
      <c r="Q1931"/>
    </row>
    <row r="1932" spans="2:17">
      <c r="B1932" s="30">
        <f>資料貼入!A1932</f>
        <v>45668</v>
      </c>
      <c r="C1932" s="38">
        <f>資料貼入!A1932</f>
        <v>45668</v>
      </c>
      <c r="D1932" s="29">
        <f>資料貼入!B1932</f>
        <v>0</v>
      </c>
      <c r="E1932" s="29" cm="1">
        <f t="array" ref="E1932">MovingDayDD($D$3:D1932)</f>
        <v>-37353.260000001639</v>
      </c>
      <c r="F1932" s="29">
        <f>IF(OR(C1932&gt;總表!$B$30,C1932=0),0,IF(E1932=0,0,1+F1931))</f>
        <v>2</v>
      </c>
      <c r="G1932" s="29">
        <f t="shared" si="215"/>
        <v>0</v>
      </c>
      <c r="H1932" s="42">
        <f t="shared" si="213"/>
        <v>0</v>
      </c>
      <c r="I1932" s="43">
        <f t="shared" si="216"/>
        <v>0</v>
      </c>
      <c r="J1932" s="42">
        <f t="shared" si="217"/>
        <v>45668</v>
      </c>
      <c r="K1932" s="43">
        <f t="shared" si="218"/>
        <v>0</v>
      </c>
      <c r="L1932">
        <f t="shared" si="219"/>
        <v>126</v>
      </c>
      <c r="M1932">
        <f>IF($G1932="","",COUNTIF($G$3:$G1932, $G1932))</f>
        <v>1834</v>
      </c>
      <c r="N1932">
        <f t="shared" si="214"/>
        <v>1960</v>
      </c>
      <c r="O1932"/>
      <c r="P1932"/>
      <c r="Q1932"/>
    </row>
    <row r="1933" spans="2:17">
      <c r="B1933" s="30">
        <f>資料貼入!A1933</f>
        <v>45669</v>
      </c>
      <c r="C1933" s="38">
        <f>資料貼入!A1933</f>
        <v>45669</v>
      </c>
      <c r="D1933" s="29">
        <f>資料貼入!B1933</f>
        <v>0</v>
      </c>
      <c r="E1933" s="29" cm="1">
        <f t="array" ref="E1933">MovingDayDD($D$3:D1933)</f>
        <v>-37353.260000001639</v>
      </c>
      <c r="F1933" s="29">
        <f>IF(OR(C1933&gt;總表!$B$30,C1933=0),0,IF(E1933=0,0,1+F1932))</f>
        <v>3</v>
      </c>
      <c r="G1933" s="29">
        <f t="shared" si="215"/>
        <v>3</v>
      </c>
      <c r="H1933" s="42">
        <f t="shared" si="213"/>
        <v>0</v>
      </c>
      <c r="I1933" s="43">
        <f t="shared" si="216"/>
        <v>3</v>
      </c>
      <c r="J1933" s="42">
        <f t="shared" si="217"/>
        <v>45669</v>
      </c>
      <c r="K1933" s="43">
        <f t="shared" si="218"/>
        <v>3</v>
      </c>
      <c r="L1933">
        <f t="shared" si="219"/>
        <v>84</v>
      </c>
      <c r="M1933">
        <f>IF($G1933="","",COUNTIF($G$3:$G1933, $G1933))</f>
        <v>5</v>
      </c>
      <c r="N1933">
        <f t="shared" si="214"/>
        <v>89</v>
      </c>
      <c r="O1933"/>
      <c r="P1933"/>
      <c r="Q1933"/>
    </row>
    <row r="1934" spans="2:17">
      <c r="B1934" s="30">
        <f>資料貼入!A1934</f>
        <v>45670</v>
      </c>
      <c r="C1934" s="38">
        <f>資料貼入!A1934</f>
        <v>45670</v>
      </c>
      <c r="D1934" s="29">
        <f>資料貼入!B1934</f>
        <v>132843.13</v>
      </c>
      <c r="E1934" s="29" cm="1">
        <f t="array" ref="E1934">MovingDayDD($D$3:D1934)</f>
        <v>0</v>
      </c>
      <c r="F1934" s="29">
        <f>IF(OR(C1934&gt;總表!$B$30,C1934=0),0,IF(E1934=0,0,1+F1933))</f>
        <v>0</v>
      </c>
      <c r="G1934" s="29">
        <f t="shared" si="215"/>
        <v>0</v>
      </c>
      <c r="H1934" s="42">
        <f t="shared" si="213"/>
        <v>0</v>
      </c>
      <c r="I1934" s="43">
        <f t="shared" si="216"/>
        <v>0</v>
      </c>
      <c r="J1934" s="42">
        <f t="shared" si="217"/>
        <v>0</v>
      </c>
      <c r="K1934" s="43">
        <f t="shared" si="218"/>
        <v>0</v>
      </c>
      <c r="L1934">
        <f t="shared" si="219"/>
        <v>126</v>
      </c>
      <c r="M1934">
        <f>IF($G1934="","",COUNTIF($G$3:$G1934, $G1934))</f>
        <v>1835</v>
      </c>
      <c r="N1934">
        <f t="shared" si="214"/>
        <v>1961</v>
      </c>
      <c r="O1934"/>
      <c r="P1934"/>
      <c r="Q1934"/>
    </row>
    <row r="1935" spans="2:17">
      <c r="B1935" s="30">
        <f>資料貼入!A1935</f>
        <v>45671</v>
      </c>
      <c r="C1935" s="38">
        <f>資料貼入!A1935</f>
        <v>45671</v>
      </c>
      <c r="D1935" s="29">
        <f>資料貼入!B1935</f>
        <v>5743.9699999999975</v>
      </c>
      <c r="E1935" s="29" cm="1">
        <f t="array" ref="E1935">MovingDayDD($D$3:D1935)</f>
        <v>0</v>
      </c>
      <c r="F1935" s="29">
        <f>IF(OR(C1935&gt;總表!$B$30,C1935=0),0,IF(E1935=0,0,1+F1934))</f>
        <v>0</v>
      </c>
      <c r="G1935" s="29">
        <f t="shared" si="215"/>
        <v>0</v>
      </c>
      <c r="H1935" s="42">
        <f t="shared" si="213"/>
        <v>0</v>
      </c>
      <c r="I1935" s="43">
        <f t="shared" si="216"/>
        <v>0</v>
      </c>
      <c r="J1935" s="42">
        <f t="shared" si="217"/>
        <v>0</v>
      </c>
      <c r="K1935" s="43">
        <f t="shared" si="218"/>
        <v>0</v>
      </c>
      <c r="L1935">
        <f t="shared" si="219"/>
        <v>126</v>
      </c>
      <c r="M1935">
        <f>IF($G1935="","",COUNTIF($G$3:$G1935, $G1935))</f>
        <v>1836</v>
      </c>
      <c r="N1935">
        <f t="shared" si="214"/>
        <v>1962</v>
      </c>
      <c r="O1935"/>
      <c r="P1935"/>
      <c r="Q1935"/>
    </row>
    <row r="1936" spans="2:17">
      <c r="B1936" s="30">
        <f>資料貼入!A1936</f>
        <v>45672</v>
      </c>
      <c r="C1936" s="38">
        <f>資料貼入!A1936</f>
        <v>45672</v>
      </c>
      <c r="D1936" s="29">
        <f>資料貼入!B1936</f>
        <v>-85303.75</v>
      </c>
      <c r="E1936" s="29" cm="1">
        <f t="array" ref="E1936">MovingDayDD($D$3:D1936)</f>
        <v>-85303.75</v>
      </c>
      <c r="F1936" s="29">
        <f>IF(OR(C1936&gt;總表!$B$30,C1936=0),0,IF(E1936=0,0,1+F1935))</f>
        <v>1</v>
      </c>
      <c r="G1936" s="29">
        <f t="shared" si="215"/>
        <v>0</v>
      </c>
      <c r="H1936" s="42">
        <f t="shared" si="213"/>
        <v>0</v>
      </c>
      <c r="I1936" s="43">
        <f t="shared" si="216"/>
        <v>0</v>
      </c>
      <c r="J1936" s="42">
        <f t="shared" si="217"/>
        <v>45672</v>
      </c>
      <c r="K1936" s="43">
        <f t="shared" si="218"/>
        <v>0</v>
      </c>
      <c r="L1936">
        <f t="shared" si="219"/>
        <v>126</v>
      </c>
      <c r="M1936">
        <f>IF($G1936="","",COUNTIF($G$3:$G1936, $G1936))</f>
        <v>1837</v>
      </c>
      <c r="N1936">
        <f t="shared" si="214"/>
        <v>1963</v>
      </c>
      <c r="O1936"/>
      <c r="P1936"/>
      <c r="Q1936"/>
    </row>
    <row r="1937" spans="2:17">
      <c r="B1937" s="30">
        <f>資料貼入!A1937</f>
        <v>45673</v>
      </c>
      <c r="C1937" s="38">
        <f>資料貼入!A1937</f>
        <v>45673</v>
      </c>
      <c r="D1937" s="29">
        <f>資料貼入!B1937</f>
        <v>-15801.039999999999</v>
      </c>
      <c r="E1937" s="29" cm="1">
        <f t="array" ref="E1937">MovingDayDD($D$3:D1937)</f>
        <v>-101104.78999999911</v>
      </c>
      <c r="F1937" s="29">
        <f>IF(OR(C1937&gt;總表!$B$30,C1937=0),0,IF(E1937=0,0,1+F1936))</f>
        <v>2</v>
      </c>
      <c r="G1937" s="29">
        <f t="shared" si="215"/>
        <v>2</v>
      </c>
      <c r="H1937" s="42">
        <f t="shared" si="213"/>
        <v>0</v>
      </c>
      <c r="I1937" s="43">
        <f t="shared" si="216"/>
        <v>2</v>
      </c>
      <c r="J1937" s="42">
        <f t="shared" si="217"/>
        <v>45673</v>
      </c>
      <c r="K1937" s="43">
        <f t="shared" si="218"/>
        <v>2</v>
      </c>
      <c r="L1937">
        <f t="shared" si="219"/>
        <v>91</v>
      </c>
      <c r="M1937">
        <f>IF($G1937="","",COUNTIF($G$3:$G1937, $G1937))</f>
        <v>11</v>
      </c>
      <c r="N1937">
        <f t="shared" si="214"/>
        <v>102</v>
      </c>
      <c r="O1937"/>
      <c r="P1937"/>
      <c r="Q1937"/>
    </row>
    <row r="1938" spans="2:17">
      <c r="B1938" s="30">
        <f>資料貼入!A1938</f>
        <v>45674</v>
      </c>
      <c r="C1938" s="38">
        <f>資料貼入!A1938</f>
        <v>45674</v>
      </c>
      <c r="D1938" s="29">
        <f>資料貼入!B1938</f>
        <v>207430.55</v>
      </c>
      <c r="E1938" s="29" cm="1">
        <f t="array" ref="E1938">MovingDayDD($D$3:D1938)</f>
        <v>0</v>
      </c>
      <c r="F1938" s="29">
        <f>IF(OR(C1938&gt;總表!$B$30,C1938=0),0,IF(E1938=0,0,1+F1937))</f>
        <v>0</v>
      </c>
      <c r="G1938" s="29">
        <f t="shared" si="215"/>
        <v>0</v>
      </c>
      <c r="H1938" s="42">
        <f t="shared" si="213"/>
        <v>0</v>
      </c>
      <c r="I1938" s="43">
        <f t="shared" si="216"/>
        <v>0</v>
      </c>
      <c r="J1938" s="42">
        <f t="shared" si="217"/>
        <v>0</v>
      </c>
      <c r="K1938" s="43">
        <f t="shared" si="218"/>
        <v>0</v>
      </c>
      <c r="L1938">
        <f t="shared" si="219"/>
        <v>126</v>
      </c>
      <c r="M1938">
        <f>IF($G1938="","",COUNTIF($G$3:$G1938, $G1938))</f>
        <v>1838</v>
      </c>
      <c r="N1938">
        <f t="shared" si="214"/>
        <v>1964</v>
      </c>
      <c r="O1938"/>
      <c r="P1938"/>
      <c r="Q1938"/>
    </row>
    <row r="1939" spans="2:17">
      <c r="B1939" s="30">
        <f>資料貼入!A1939</f>
        <v>45675</v>
      </c>
      <c r="C1939" s="38">
        <f>資料貼入!A1939</f>
        <v>45675</v>
      </c>
      <c r="D1939" s="29">
        <f>資料貼入!B1939</f>
        <v>0</v>
      </c>
      <c r="E1939" s="29" cm="1">
        <f t="array" ref="E1939">MovingDayDD($D$3:D1939)</f>
        <v>0</v>
      </c>
      <c r="F1939" s="29">
        <f>IF(OR(C1939&gt;總表!$B$30,C1939=0),0,IF(E1939=0,0,1+F1938))</f>
        <v>0</v>
      </c>
      <c r="G1939" s="29">
        <f t="shared" si="215"/>
        <v>0</v>
      </c>
      <c r="H1939" s="42">
        <f t="shared" si="213"/>
        <v>0</v>
      </c>
      <c r="I1939" s="43">
        <f t="shared" si="216"/>
        <v>0</v>
      </c>
      <c r="J1939" s="42">
        <f t="shared" si="217"/>
        <v>0</v>
      </c>
      <c r="K1939" s="43">
        <f t="shared" si="218"/>
        <v>0</v>
      </c>
      <c r="L1939">
        <f t="shared" si="219"/>
        <v>126</v>
      </c>
      <c r="M1939">
        <f>IF($G1939="","",COUNTIF($G$3:$G1939, $G1939))</f>
        <v>1839</v>
      </c>
      <c r="N1939">
        <f t="shared" si="214"/>
        <v>1965</v>
      </c>
      <c r="O1939"/>
      <c r="P1939"/>
      <c r="Q1939"/>
    </row>
    <row r="1940" spans="2:17">
      <c r="B1940" s="30">
        <f>資料貼入!A1940</f>
        <v>45676</v>
      </c>
      <c r="C1940" s="38">
        <f>資料貼入!A1940</f>
        <v>45676</v>
      </c>
      <c r="D1940" s="29">
        <f>資料貼入!B1940</f>
        <v>0</v>
      </c>
      <c r="E1940" s="29" cm="1">
        <f t="array" ref="E1940">MovingDayDD($D$3:D1940)</f>
        <v>0</v>
      </c>
      <c r="F1940" s="29">
        <f>IF(OR(C1940&gt;總表!$B$30,C1940=0),0,IF(E1940=0,0,1+F1939))</f>
        <v>0</v>
      </c>
      <c r="G1940" s="29">
        <f t="shared" si="215"/>
        <v>0</v>
      </c>
      <c r="H1940" s="42">
        <f t="shared" si="213"/>
        <v>0</v>
      </c>
      <c r="I1940" s="43">
        <f t="shared" si="216"/>
        <v>0</v>
      </c>
      <c r="J1940" s="42">
        <f t="shared" si="217"/>
        <v>0</v>
      </c>
      <c r="K1940" s="43">
        <f t="shared" si="218"/>
        <v>0</v>
      </c>
      <c r="L1940">
        <f t="shared" si="219"/>
        <v>126</v>
      </c>
      <c r="M1940">
        <f>IF($G1940="","",COUNTIF($G$3:$G1940, $G1940))</f>
        <v>1840</v>
      </c>
      <c r="N1940">
        <f t="shared" si="214"/>
        <v>1966</v>
      </c>
      <c r="O1940"/>
      <c r="P1940"/>
      <c r="Q1940"/>
    </row>
    <row r="1941" spans="2:17">
      <c r="B1941" s="30">
        <f>資料貼入!A1941</f>
        <v>45677</v>
      </c>
      <c r="C1941" s="38">
        <f>資料貼入!A1941</f>
        <v>45677</v>
      </c>
      <c r="D1941" s="29">
        <f>資料貼入!B1941</f>
        <v>71300.61</v>
      </c>
      <c r="E1941" s="29" cm="1">
        <f t="array" ref="E1941">MovingDayDD($D$3:D1941)</f>
        <v>0</v>
      </c>
      <c r="F1941" s="29">
        <f>IF(OR(C1941&gt;總表!$B$30,C1941=0),0,IF(E1941=0,0,1+F1940))</f>
        <v>0</v>
      </c>
      <c r="G1941" s="29">
        <f t="shared" si="215"/>
        <v>0</v>
      </c>
      <c r="H1941" s="42">
        <f t="shared" si="213"/>
        <v>0</v>
      </c>
      <c r="I1941" s="43">
        <f t="shared" si="216"/>
        <v>0</v>
      </c>
      <c r="J1941" s="42">
        <f t="shared" si="217"/>
        <v>0</v>
      </c>
      <c r="K1941" s="43">
        <f t="shared" si="218"/>
        <v>0</v>
      </c>
      <c r="L1941">
        <f t="shared" si="219"/>
        <v>126</v>
      </c>
      <c r="M1941">
        <f>IF($G1941="","",COUNTIF($G$3:$G1941, $G1941))</f>
        <v>1841</v>
      </c>
      <c r="N1941">
        <f t="shared" si="214"/>
        <v>1967</v>
      </c>
      <c r="O1941"/>
      <c r="P1941"/>
      <c r="Q1941"/>
    </row>
    <row r="1942" spans="2:17">
      <c r="B1942" s="30">
        <f>資料貼入!A1942</f>
        <v>45678</v>
      </c>
      <c r="C1942" s="38">
        <f>資料貼入!A1942</f>
        <v>45678</v>
      </c>
      <c r="D1942" s="29">
        <f>資料貼入!B1942</f>
        <v>-47296.869999999995</v>
      </c>
      <c r="E1942" s="29" cm="1">
        <f t="array" ref="E1942">MovingDayDD($D$3:D1942)</f>
        <v>-47296.870000001043</v>
      </c>
      <c r="F1942" s="29">
        <f>IF(OR(C1942&gt;總表!$B$30,C1942=0),0,IF(E1942=0,0,1+F1941))</f>
        <v>1</v>
      </c>
      <c r="G1942" s="29">
        <f t="shared" si="215"/>
        <v>1</v>
      </c>
      <c r="H1942" s="42">
        <f t="shared" si="213"/>
        <v>0</v>
      </c>
      <c r="I1942" s="43">
        <f t="shared" si="216"/>
        <v>1</v>
      </c>
      <c r="J1942" s="42">
        <f t="shared" si="217"/>
        <v>45678</v>
      </c>
      <c r="K1942" s="43">
        <f t="shared" si="218"/>
        <v>1</v>
      </c>
      <c r="L1942">
        <f t="shared" si="219"/>
        <v>103</v>
      </c>
      <c r="M1942">
        <f>IF($G1942="","",COUNTIF($G$3:$G1942, $G1942))</f>
        <v>18</v>
      </c>
      <c r="N1942">
        <f t="shared" si="214"/>
        <v>121</v>
      </c>
      <c r="O1942"/>
      <c r="P1942"/>
      <c r="Q1942"/>
    </row>
    <row r="1943" spans="2:17">
      <c r="B1943" s="30">
        <f>資料貼入!A1943</f>
        <v>45679</v>
      </c>
      <c r="C1943" s="38">
        <f>資料貼入!A1943</f>
        <v>45679</v>
      </c>
      <c r="D1943" s="29">
        <f>資料貼入!B1943</f>
        <v>334818.06</v>
      </c>
      <c r="E1943" s="29" cm="1">
        <f t="array" ref="E1943">MovingDayDD($D$3:D1943)</f>
        <v>0</v>
      </c>
      <c r="F1943" s="29">
        <f>IF(OR(C1943&gt;總表!$B$30,C1943=0),0,IF(E1943=0,0,1+F1942))</f>
        <v>0</v>
      </c>
      <c r="G1943" s="29">
        <f t="shared" si="215"/>
        <v>0</v>
      </c>
      <c r="H1943" s="42">
        <f t="shared" si="213"/>
        <v>0</v>
      </c>
      <c r="I1943" s="43">
        <f t="shared" si="216"/>
        <v>0</v>
      </c>
      <c r="J1943" s="42">
        <f t="shared" si="217"/>
        <v>0</v>
      </c>
      <c r="K1943" s="43">
        <f t="shared" si="218"/>
        <v>0</v>
      </c>
      <c r="L1943">
        <f t="shared" si="219"/>
        <v>126</v>
      </c>
      <c r="M1943">
        <f>IF($G1943="","",COUNTIF($G$3:$G1943, $G1943))</f>
        <v>1842</v>
      </c>
      <c r="N1943">
        <f t="shared" si="214"/>
        <v>1968</v>
      </c>
      <c r="O1943"/>
      <c r="P1943"/>
      <c r="Q1943"/>
    </row>
    <row r="1944" spans="2:17">
      <c r="B1944" s="30">
        <f>資料貼入!A1944</f>
        <v>45680</v>
      </c>
      <c r="C1944" s="38">
        <f>資料貼入!A1944</f>
        <v>45680</v>
      </c>
      <c r="D1944" s="29">
        <f>資料貼入!B1944</f>
        <v>0</v>
      </c>
      <c r="E1944" s="29" cm="1">
        <f t="array" ref="E1944">MovingDayDD($D$3:D1944)</f>
        <v>0</v>
      </c>
      <c r="F1944" s="29">
        <f>IF(OR(C1944&gt;總表!$B$30,C1944=0),0,IF(E1944=0,0,1+F1943))</f>
        <v>0</v>
      </c>
      <c r="G1944" s="29">
        <f t="shared" si="215"/>
        <v>0</v>
      </c>
      <c r="H1944" s="42">
        <f t="shared" si="213"/>
        <v>0</v>
      </c>
      <c r="I1944" s="43">
        <f t="shared" si="216"/>
        <v>0</v>
      </c>
      <c r="J1944" s="42">
        <f t="shared" si="217"/>
        <v>0</v>
      </c>
      <c r="K1944" s="43">
        <f t="shared" si="218"/>
        <v>0</v>
      </c>
      <c r="L1944">
        <f t="shared" si="219"/>
        <v>126</v>
      </c>
      <c r="M1944">
        <f>IF($G1944="","",COUNTIF($G$3:$G1944, $G1944))</f>
        <v>1843</v>
      </c>
      <c r="N1944">
        <f t="shared" si="214"/>
        <v>1969</v>
      </c>
      <c r="O1944"/>
      <c r="P1944"/>
      <c r="Q1944"/>
    </row>
    <row r="1945" spans="2:17">
      <c r="B1945" s="30">
        <f>資料貼入!A1945</f>
        <v>45681</v>
      </c>
      <c r="C1945" s="38">
        <f>資料貼入!A1945</f>
        <v>45681</v>
      </c>
      <c r="D1945" s="29">
        <f>資料貼入!B1945</f>
        <v>0</v>
      </c>
      <c r="E1945" s="29" cm="1">
        <f t="array" ref="E1945">MovingDayDD($D$3:D1945)</f>
        <v>0</v>
      </c>
      <c r="F1945" s="29">
        <f>IF(OR(C1945&gt;總表!$B$30,C1945=0),0,IF(E1945=0,0,1+F1944))</f>
        <v>0</v>
      </c>
      <c r="G1945" s="29">
        <f t="shared" si="215"/>
        <v>0</v>
      </c>
      <c r="H1945" s="42">
        <f t="shared" si="213"/>
        <v>0</v>
      </c>
      <c r="I1945" s="43">
        <f t="shared" si="216"/>
        <v>0</v>
      </c>
      <c r="J1945" s="42">
        <f t="shared" si="217"/>
        <v>0</v>
      </c>
      <c r="K1945" s="43">
        <f t="shared" si="218"/>
        <v>0</v>
      </c>
      <c r="L1945">
        <f t="shared" si="219"/>
        <v>126</v>
      </c>
      <c r="M1945">
        <f>IF($G1945="","",COUNTIF($G$3:$G1945, $G1945))</f>
        <v>1844</v>
      </c>
      <c r="N1945">
        <f t="shared" si="214"/>
        <v>1970</v>
      </c>
      <c r="O1945"/>
      <c r="P1945"/>
      <c r="Q1945"/>
    </row>
    <row r="1946" spans="2:17">
      <c r="B1946" s="30">
        <f>資料貼入!A1946</f>
        <v>45682</v>
      </c>
      <c r="C1946" s="38">
        <f>資料貼入!A1946</f>
        <v>45682</v>
      </c>
      <c r="D1946" s="29">
        <f>資料貼入!B1946</f>
        <v>0</v>
      </c>
      <c r="E1946" s="29" cm="1">
        <f t="array" ref="E1946">MovingDayDD($D$3:D1946)</f>
        <v>0</v>
      </c>
      <c r="F1946" s="29">
        <f>IF(OR(C1946&gt;總表!$B$30,C1946=0),0,IF(E1946=0,0,1+F1945))</f>
        <v>0</v>
      </c>
      <c r="G1946" s="29">
        <f t="shared" si="215"/>
        <v>0</v>
      </c>
      <c r="H1946" s="42">
        <f t="shared" si="213"/>
        <v>0</v>
      </c>
      <c r="I1946" s="43">
        <f t="shared" si="216"/>
        <v>0</v>
      </c>
      <c r="J1946" s="42">
        <f t="shared" si="217"/>
        <v>0</v>
      </c>
      <c r="K1946" s="43">
        <f t="shared" si="218"/>
        <v>0</v>
      </c>
      <c r="L1946">
        <f t="shared" si="219"/>
        <v>126</v>
      </c>
      <c r="M1946">
        <f>IF($G1946="","",COUNTIF($G$3:$G1946, $G1946))</f>
        <v>1845</v>
      </c>
      <c r="N1946">
        <f t="shared" si="214"/>
        <v>1971</v>
      </c>
      <c r="O1946"/>
      <c r="P1946"/>
      <c r="Q1946"/>
    </row>
    <row r="1947" spans="2:17">
      <c r="B1947" s="30">
        <f>資料貼入!A1947</f>
        <v>45683</v>
      </c>
      <c r="C1947" s="38">
        <f>資料貼入!A1947</f>
        <v>45683</v>
      </c>
      <c r="D1947" s="29">
        <f>資料貼入!B1947</f>
        <v>0</v>
      </c>
      <c r="E1947" s="29" cm="1">
        <f t="array" ref="E1947">MovingDayDD($D$3:D1947)</f>
        <v>0</v>
      </c>
      <c r="F1947" s="29">
        <f>IF(OR(C1947&gt;總表!$B$30,C1947=0),0,IF(E1947=0,0,1+F1946))</f>
        <v>0</v>
      </c>
      <c r="G1947" s="29">
        <f t="shared" si="215"/>
        <v>0</v>
      </c>
      <c r="H1947" s="42">
        <f t="shared" si="213"/>
        <v>0</v>
      </c>
      <c r="I1947" s="43">
        <f t="shared" si="216"/>
        <v>0</v>
      </c>
      <c r="J1947" s="42">
        <f t="shared" si="217"/>
        <v>0</v>
      </c>
      <c r="K1947" s="43">
        <f t="shared" si="218"/>
        <v>0</v>
      </c>
      <c r="L1947">
        <f t="shared" si="219"/>
        <v>126</v>
      </c>
      <c r="M1947">
        <f>IF($G1947="","",COUNTIF($G$3:$G1947, $G1947))</f>
        <v>1846</v>
      </c>
      <c r="N1947">
        <f t="shared" si="214"/>
        <v>1972</v>
      </c>
      <c r="O1947"/>
      <c r="P1947"/>
      <c r="Q1947"/>
    </row>
    <row r="1948" spans="2:17">
      <c r="B1948" s="30">
        <f>資料貼入!A1948</f>
        <v>45684</v>
      </c>
      <c r="C1948" s="38">
        <f>資料貼入!A1948</f>
        <v>45684</v>
      </c>
      <c r="D1948" s="29">
        <f>資料貼入!B1948</f>
        <v>0</v>
      </c>
      <c r="E1948" s="29" cm="1">
        <f t="array" ref="E1948">MovingDayDD($D$3:D1948)</f>
        <v>0</v>
      </c>
      <c r="F1948" s="29">
        <f>IF(OR(C1948&gt;總表!$B$30,C1948=0),0,IF(E1948=0,0,1+F1947))</f>
        <v>0</v>
      </c>
      <c r="G1948" s="29">
        <f t="shared" si="215"/>
        <v>0</v>
      </c>
      <c r="H1948" s="42">
        <f t="shared" si="213"/>
        <v>0</v>
      </c>
      <c r="I1948" s="43">
        <f t="shared" si="216"/>
        <v>0</v>
      </c>
      <c r="J1948" s="42">
        <f t="shared" si="217"/>
        <v>0</v>
      </c>
      <c r="K1948" s="43">
        <f t="shared" si="218"/>
        <v>0</v>
      </c>
      <c r="L1948">
        <f t="shared" si="219"/>
        <v>126</v>
      </c>
      <c r="M1948">
        <f>IF($G1948="","",COUNTIF($G$3:$G1948, $G1948))</f>
        <v>1847</v>
      </c>
      <c r="N1948">
        <f t="shared" si="214"/>
        <v>1973</v>
      </c>
      <c r="O1948"/>
      <c r="P1948"/>
      <c r="Q1948"/>
    </row>
    <row r="1949" spans="2:17">
      <c r="B1949" s="30">
        <f>資料貼入!A1949</f>
        <v>45685</v>
      </c>
      <c r="C1949" s="38">
        <f>資料貼入!A1949</f>
        <v>45685</v>
      </c>
      <c r="D1949" s="29">
        <f>資料貼入!B1949</f>
        <v>0</v>
      </c>
      <c r="E1949" s="29" cm="1">
        <f t="array" ref="E1949">MovingDayDD($D$3:D1949)</f>
        <v>0</v>
      </c>
      <c r="F1949" s="29">
        <f>IF(OR(C1949&gt;總表!$B$30,C1949=0),0,IF(E1949=0,0,1+F1948))</f>
        <v>0</v>
      </c>
      <c r="G1949" s="29">
        <f t="shared" si="215"/>
        <v>0</v>
      </c>
      <c r="H1949" s="42">
        <f t="shared" si="213"/>
        <v>0</v>
      </c>
      <c r="I1949" s="43">
        <f t="shared" si="216"/>
        <v>0</v>
      </c>
      <c r="J1949" s="42">
        <f t="shared" si="217"/>
        <v>0</v>
      </c>
      <c r="K1949" s="43">
        <f t="shared" si="218"/>
        <v>0</v>
      </c>
      <c r="L1949">
        <f t="shared" si="219"/>
        <v>126</v>
      </c>
      <c r="M1949">
        <f>IF($G1949="","",COUNTIF($G$3:$G1949, $G1949))</f>
        <v>1848</v>
      </c>
      <c r="N1949">
        <f t="shared" si="214"/>
        <v>1974</v>
      </c>
      <c r="O1949"/>
      <c r="P1949"/>
      <c r="Q1949"/>
    </row>
    <row r="1950" spans="2:17">
      <c r="B1950" s="30">
        <f>資料貼入!A1950</f>
        <v>45686</v>
      </c>
      <c r="C1950" s="38">
        <f>資料貼入!A1950</f>
        <v>45686</v>
      </c>
      <c r="D1950" s="29">
        <f>資料貼入!B1950</f>
        <v>0</v>
      </c>
      <c r="E1950" s="29" cm="1">
        <f t="array" ref="E1950">MovingDayDD($D$3:D1950)</f>
        <v>0</v>
      </c>
      <c r="F1950" s="29">
        <f>IF(OR(C1950&gt;總表!$B$30,C1950=0),0,IF(E1950=0,0,1+F1949))</f>
        <v>0</v>
      </c>
      <c r="G1950" s="29">
        <f t="shared" si="215"/>
        <v>0</v>
      </c>
      <c r="H1950" s="42">
        <f t="shared" si="213"/>
        <v>0</v>
      </c>
      <c r="I1950" s="43">
        <f t="shared" si="216"/>
        <v>0</v>
      </c>
      <c r="J1950" s="42">
        <f t="shared" si="217"/>
        <v>0</v>
      </c>
      <c r="K1950" s="43">
        <f t="shared" si="218"/>
        <v>0</v>
      </c>
      <c r="L1950">
        <f t="shared" si="219"/>
        <v>126</v>
      </c>
      <c r="M1950">
        <f>IF($G1950="","",COUNTIF($G$3:$G1950, $G1950))</f>
        <v>1849</v>
      </c>
      <c r="N1950">
        <f t="shared" si="214"/>
        <v>1975</v>
      </c>
      <c r="O1950"/>
      <c r="P1950"/>
      <c r="Q1950"/>
    </row>
    <row r="1951" spans="2:17">
      <c r="B1951" s="30">
        <f>資料貼入!A1951</f>
        <v>45687</v>
      </c>
      <c r="C1951" s="38">
        <f>資料貼入!A1951</f>
        <v>45687</v>
      </c>
      <c r="D1951" s="29">
        <f>資料貼入!B1951</f>
        <v>0</v>
      </c>
      <c r="E1951" s="29" cm="1">
        <f t="array" ref="E1951">MovingDayDD($D$3:D1951)</f>
        <v>0</v>
      </c>
      <c r="F1951" s="29">
        <f>IF(OR(C1951&gt;總表!$B$30,C1951=0),0,IF(E1951=0,0,1+F1950))</f>
        <v>0</v>
      </c>
      <c r="G1951" s="29">
        <f t="shared" si="215"/>
        <v>0</v>
      </c>
      <c r="H1951" s="42">
        <f t="shared" si="213"/>
        <v>0</v>
      </c>
      <c r="I1951" s="43">
        <f t="shared" si="216"/>
        <v>0</v>
      </c>
      <c r="J1951" s="42">
        <f t="shared" si="217"/>
        <v>0</v>
      </c>
      <c r="K1951" s="43">
        <f t="shared" si="218"/>
        <v>0</v>
      </c>
      <c r="L1951">
        <f t="shared" si="219"/>
        <v>126</v>
      </c>
      <c r="M1951">
        <f>IF($G1951="","",COUNTIF($G$3:$G1951, $G1951))</f>
        <v>1850</v>
      </c>
      <c r="N1951">
        <f t="shared" si="214"/>
        <v>1976</v>
      </c>
      <c r="O1951"/>
      <c r="P1951"/>
      <c r="Q1951"/>
    </row>
    <row r="1952" spans="2:17">
      <c r="B1952" s="30">
        <f>資料貼入!A1952</f>
        <v>45688</v>
      </c>
      <c r="C1952" s="38">
        <f>資料貼入!A1952</f>
        <v>45688</v>
      </c>
      <c r="D1952" s="29">
        <f>資料貼入!B1952</f>
        <v>0</v>
      </c>
      <c r="E1952" s="29" cm="1">
        <f t="array" ref="E1952">MovingDayDD($D$3:D1952)</f>
        <v>0</v>
      </c>
      <c r="F1952" s="29">
        <f>IF(OR(C1952&gt;總表!$B$30,C1952=0),0,IF(E1952=0,0,1+F1951))</f>
        <v>0</v>
      </c>
      <c r="G1952" s="29">
        <f t="shared" si="215"/>
        <v>0</v>
      </c>
      <c r="H1952" s="42">
        <f t="shared" si="213"/>
        <v>0</v>
      </c>
      <c r="I1952" s="43">
        <f t="shared" si="216"/>
        <v>0</v>
      </c>
      <c r="J1952" s="42">
        <f t="shared" si="217"/>
        <v>0</v>
      </c>
      <c r="K1952" s="43">
        <f t="shared" si="218"/>
        <v>0</v>
      </c>
      <c r="L1952">
        <f t="shared" si="219"/>
        <v>126</v>
      </c>
      <c r="M1952">
        <f>IF($G1952="","",COUNTIF($G$3:$G1952, $G1952))</f>
        <v>1851</v>
      </c>
      <c r="N1952">
        <f t="shared" si="214"/>
        <v>1977</v>
      </c>
      <c r="O1952"/>
      <c r="P1952"/>
      <c r="Q1952"/>
    </row>
    <row r="1953" spans="2:17">
      <c r="B1953" s="30">
        <f>資料貼入!A1953</f>
        <v>45689</v>
      </c>
      <c r="C1953" s="38">
        <f>資料貼入!A1953</f>
        <v>45689</v>
      </c>
      <c r="D1953" s="29">
        <f>資料貼入!B1953</f>
        <v>0</v>
      </c>
      <c r="E1953" s="29" cm="1">
        <f t="array" ref="E1953">MovingDayDD($D$3:D1953)</f>
        <v>0</v>
      </c>
      <c r="F1953" s="29">
        <f>IF(OR(C1953&gt;總表!$B$30,C1953=0),0,IF(E1953=0,0,1+F1952))</f>
        <v>0</v>
      </c>
      <c r="G1953" s="29">
        <f t="shared" si="215"/>
        <v>0</v>
      </c>
      <c r="H1953" s="42">
        <f t="shared" si="213"/>
        <v>0</v>
      </c>
      <c r="I1953" s="43">
        <f t="shared" si="216"/>
        <v>0</v>
      </c>
      <c r="J1953" s="42">
        <f t="shared" si="217"/>
        <v>0</v>
      </c>
      <c r="K1953" s="43">
        <f t="shared" si="218"/>
        <v>0</v>
      </c>
      <c r="L1953">
        <f t="shared" si="219"/>
        <v>126</v>
      </c>
      <c r="M1953">
        <f>IF($G1953="","",COUNTIF($G$3:$G1953, $G1953))</f>
        <v>1852</v>
      </c>
      <c r="N1953">
        <f t="shared" si="214"/>
        <v>1978</v>
      </c>
      <c r="O1953"/>
      <c r="P1953"/>
      <c r="Q1953"/>
    </row>
    <row r="1954" spans="2:17">
      <c r="B1954" s="30">
        <f>資料貼入!A1954</f>
        <v>45690</v>
      </c>
      <c r="C1954" s="38">
        <f>資料貼入!A1954</f>
        <v>45690</v>
      </c>
      <c r="D1954" s="29">
        <f>資料貼入!B1954</f>
        <v>0</v>
      </c>
      <c r="E1954" s="29" cm="1">
        <f t="array" ref="E1954">MovingDayDD($D$3:D1954)</f>
        <v>0</v>
      </c>
      <c r="F1954" s="29">
        <f>IF(OR(C1954&gt;總表!$B$30,C1954=0),0,IF(E1954=0,0,1+F1953))</f>
        <v>0</v>
      </c>
      <c r="G1954" s="29">
        <f t="shared" si="215"/>
        <v>0</v>
      </c>
      <c r="H1954" s="42">
        <f t="shared" si="213"/>
        <v>0</v>
      </c>
      <c r="I1954" s="43">
        <f t="shared" si="216"/>
        <v>0</v>
      </c>
      <c r="J1954" s="42">
        <f t="shared" si="217"/>
        <v>0</v>
      </c>
      <c r="K1954" s="43">
        <f t="shared" si="218"/>
        <v>0</v>
      </c>
      <c r="L1954">
        <f t="shared" si="219"/>
        <v>126</v>
      </c>
      <c r="M1954">
        <f>IF($G1954="","",COUNTIF($G$3:$G1954, $G1954))</f>
        <v>1853</v>
      </c>
      <c r="N1954">
        <f t="shared" si="214"/>
        <v>1979</v>
      </c>
      <c r="O1954"/>
      <c r="P1954"/>
      <c r="Q1954"/>
    </row>
    <row r="1955" spans="2:17">
      <c r="B1955" s="30">
        <f>資料貼入!A1955</f>
        <v>45691</v>
      </c>
      <c r="C1955" s="38">
        <f>資料貼入!A1955</f>
        <v>45691</v>
      </c>
      <c r="D1955" s="29">
        <f>資料貼入!B1955</f>
        <v>-703593.62</v>
      </c>
      <c r="E1955" s="29" cm="1">
        <f t="array" ref="E1955">MovingDayDD($D$3:D1955)</f>
        <v>-703593.62000000104</v>
      </c>
      <c r="F1955" s="29">
        <f>IF(OR(C1955&gt;總表!$B$30,C1955=0),0,IF(E1955=0,0,1+F1954))</f>
        <v>1</v>
      </c>
      <c r="G1955" s="29">
        <f t="shared" si="215"/>
        <v>0</v>
      </c>
      <c r="H1955" s="42">
        <f t="shared" si="213"/>
        <v>0</v>
      </c>
      <c r="I1955" s="43">
        <f t="shared" si="216"/>
        <v>0</v>
      </c>
      <c r="J1955" s="42">
        <f t="shared" si="217"/>
        <v>45691</v>
      </c>
      <c r="K1955" s="43">
        <f t="shared" si="218"/>
        <v>0</v>
      </c>
      <c r="L1955">
        <f t="shared" si="219"/>
        <v>126</v>
      </c>
      <c r="M1955">
        <f>IF($G1955="","",COUNTIF($G$3:$G1955, $G1955))</f>
        <v>1854</v>
      </c>
      <c r="N1955">
        <f t="shared" si="214"/>
        <v>1980</v>
      </c>
      <c r="O1955"/>
      <c r="P1955"/>
      <c r="Q1955"/>
    </row>
    <row r="1956" spans="2:17">
      <c r="B1956" s="30">
        <f>資料貼入!A1956</f>
        <v>45692</v>
      </c>
      <c r="C1956" s="38">
        <f>資料貼入!A1956</f>
        <v>45692</v>
      </c>
      <c r="D1956" s="29">
        <f>資料貼入!B1956</f>
        <v>-92966.080000000002</v>
      </c>
      <c r="E1956" s="29" cm="1">
        <f t="array" ref="E1956">MovingDayDD($D$3:D1956)</f>
        <v>-796559.69999999925</v>
      </c>
      <c r="F1956" s="29">
        <f>IF(OR(C1956&gt;總表!$B$30,C1956=0),0,IF(E1956=0,0,1+F1955))</f>
        <v>2</v>
      </c>
      <c r="G1956" s="29">
        <f t="shared" si="215"/>
        <v>0</v>
      </c>
      <c r="H1956" s="42">
        <f t="shared" si="213"/>
        <v>0</v>
      </c>
      <c r="I1956" s="43">
        <f t="shared" si="216"/>
        <v>0</v>
      </c>
      <c r="J1956" s="42">
        <f t="shared" si="217"/>
        <v>45692</v>
      </c>
      <c r="K1956" s="43">
        <f t="shared" si="218"/>
        <v>0</v>
      </c>
      <c r="L1956">
        <f t="shared" si="219"/>
        <v>126</v>
      </c>
      <c r="M1956">
        <f>IF($G1956="","",COUNTIF($G$3:$G1956, $G1956))</f>
        <v>1855</v>
      </c>
      <c r="N1956">
        <f t="shared" si="214"/>
        <v>1981</v>
      </c>
      <c r="O1956"/>
      <c r="P1956"/>
      <c r="Q1956"/>
    </row>
    <row r="1957" spans="2:17">
      <c r="B1957" s="30">
        <f>資料貼入!A1957</f>
        <v>45693</v>
      </c>
      <c r="C1957" s="38">
        <f>資料貼入!A1957</f>
        <v>45693</v>
      </c>
      <c r="D1957" s="29">
        <f>資料貼入!B1957</f>
        <v>47165.329999999994</v>
      </c>
      <c r="E1957" s="29" cm="1">
        <f t="array" ref="E1957">MovingDayDD($D$3:D1957)</f>
        <v>-749394.37000000104</v>
      </c>
      <c r="F1957" s="29">
        <f>IF(OR(C1957&gt;總表!$B$30,C1957=0),0,IF(E1957=0,0,1+F1956))</f>
        <v>3</v>
      </c>
      <c r="G1957" s="29">
        <f t="shared" si="215"/>
        <v>0</v>
      </c>
      <c r="H1957" s="42">
        <f t="shared" si="213"/>
        <v>0</v>
      </c>
      <c r="I1957" s="43">
        <f t="shared" si="216"/>
        <v>0</v>
      </c>
      <c r="J1957" s="42">
        <f t="shared" si="217"/>
        <v>45693</v>
      </c>
      <c r="K1957" s="43">
        <f t="shared" si="218"/>
        <v>0</v>
      </c>
      <c r="L1957">
        <f t="shared" si="219"/>
        <v>126</v>
      </c>
      <c r="M1957">
        <f>IF($G1957="","",COUNTIF($G$3:$G1957, $G1957))</f>
        <v>1856</v>
      </c>
      <c r="N1957">
        <f t="shared" si="214"/>
        <v>1982</v>
      </c>
      <c r="O1957"/>
      <c r="P1957"/>
      <c r="Q1957"/>
    </row>
    <row r="1958" spans="2:17">
      <c r="B1958" s="30">
        <f>資料貼入!A1958</f>
        <v>45694</v>
      </c>
      <c r="C1958" s="38">
        <f>資料貼入!A1958</f>
        <v>45694</v>
      </c>
      <c r="D1958" s="29">
        <f>資料貼入!B1958</f>
        <v>-22483.82</v>
      </c>
      <c r="E1958" s="29" cm="1">
        <f t="array" ref="E1958">MovingDayDD($D$3:D1958)</f>
        <v>-771878.19000000134</v>
      </c>
      <c r="F1958" s="29">
        <f>IF(OR(C1958&gt;總表!$B$30,C1958=0),0,IF(E1958=0,0,1+F1957))</f>
        <v>4</v>
      </c>
      <c r="G1958" s="29">
        <f t="shared" si="215"/>
        <v>0</v>
      </c>
      <c r="H1958" s="42">
        <f t="shared" si="213"/>
        <v>0</v>
      </c>
      <c r="I1958" s="43">
        <f t="shared" si="216"/>
        <v>0</v>
      </c>
      <c r="J1958" s="42">
        <f t="shared" si="217"/>
        <v>45694</v>
      </c>
      <c r="K1958" s="43">
        <f t="shared" si="218"/>
        <v>0</v>
      </c>
      <c r="L1958">
        <f t="shared" si="219"/>
        <v>126</v>
      </c>
      <c r="M1958">
        <f>IF($G1958="","",COUNTIF($G$3:$G1958, $G1958))</f>
        <v>1857</v>
      </c>
      <c r="N1958">
        <f t="shared" si="214"/>
        <v>1983</v>
      </c>
      <c r="O1958"/>
      <c r="P1958"/>
      <c r="Q1958"/>
    </row>
    <row r="1959" spans="2:17">
      <c r="B1959" s="30">
        <f>資料貼入!A1959</f>
        <v>45695</v>
      </c>
      <c r="C1959" s="38">
        <f>資料貼入!A1959</f>
        <v>45695</v>
      </c>
      <c r="D1959" s="29">
        <f>資料貼入!B1959</f>
        <v>90391.79</v>
      </c>
      <c r="E1959" s="29" cm="1">
        <f t="array" ref="E1959">MovingDayDD($D$3:D1959)</f>
        <v>-681486.40000000224</v>
      </c>
      <c r="F1959" s="29">
        <f>IF(OR(C1959&gt;總表!$B$30,C1959=0),0,IF(E1959=0,0,1+F1958))</f>
        <v>5</v>
      </c>
      <c r="G1959" s="29">
        <f t="shared" si="215"/>
        <v>0</v>
      </c>
      <c r="H1959" s="42">
        <f t="shared" si="213"/>
        <v>0</v>
      </c>
      <c r="I1959" s="43">
        <f t="shared" si="216"/>
        <v>0</v>
      </c>
      <c r="J1959" s="42">
        <f t="shared" si="217"/>
        <v>45695</v>
      </c>
      <c r="K1959" s="43">
        <f t="shared" si="218"/>
        <v>0</v>
      </c>
      <c r="L1959">
        <f t="shared" si="219"/>
        <v>126</v>
      </c>
      <c r="M1959">
        <f>IF($G1959="","",COUNTIF($G$3:$G1959, $G1959))</f>
        <v>1858</v>
      </c>
      <c r="N1959">
        <f t="shared" si="214"/>
        <v>1984</v>
      </c>
      <c r="O1959"/>
      <c r="P1959"/>
      <c r="Q1959"/>
    </row>
    <row r="1960" spans="2:17">
      <c r="B1960" s="30">
        <f>資料貼入!A1960</f>
        <v>45696</v>
      </c>
      <c r="C1960" s="38">
        <f>資料貼入!A1960</f>
        <v>45696</v>
      </c>
      <c r="D1960" s="29">
        <f>資料貼入!B1960</f>
        <v>0</v>
      </c>
      <c r="E1960" s="29" cm="1">
        <f t="array" ref="E1960">MovingDayDD($D$3:D1960)</f>
        <v>-681486.40000000224</v>
      </c>
      <c r="F1960" s="29">
        <f>IF(OR(C1960&gt;總表!$B$30,C1960=0),0,IF(E1960=0,0,1+F1959))</f>
        <v>6</v>
      </c>
      <c r="G1960" s="29">
        <f t="shared" si="215"/>
        <v>0</v>
      </c>
      <c r="H1960" s="42">
        <f t="shared" si="213"/>
        <v>0</v>
      </c>
      <c r="I1960" s="43">
        <f t="shared" si="216"/>
        <v>0</v>
      </c>
      <c r="J1960" s="42">
        <f t="shared" si="217"/>
        <v>45696</v>
      </c>
      <c r="K1960" s="43">
        <f t="shared" si="218"/>
        <v>0</v>
      </c>
      <c r="L1960">
        <f t="shared" si="219"/>
        <v>126</v>
      </c>
      <c r="M1960">
        <f>IF($G1960="","",COUNTIF($G$3:$G1960, $G1960))</f>
        <v>1859</v>
      </c>
      <c r="N1960">
        <f t="shared" si="214"/>
        <v>1985</v>
      </c>
      <c r="O1960"/>
      <c r="P1960"/>
      <c r="Q1960"/>
    </row>
    <row r="1961" spans="2:17">
      <c r="B1961" s="30">
        <f>資料貼入!A1961</f>
        <v>45697</v>
      </c>
      <c r="C1961" s="38">
        <f>資料貼入!A1961</f>
        <v>45697</v>
      </c>
      <c r="D1961" s="29">
        <f>資料貼入!B1961</f>
        <v>0</v>
      </c>
      <c r="E1961" s="29" cm="1">
        <f t="array" ref="E1961">MovingDayDD($D$3:D1961)</f>
        <v>-681486.40000000224</v>
      </c>
      <c r="F1961" s="29">
        <f>IF(OR(C1961&gt;總表!$B$30,C1961=0),0,IF(E1961=0,0,1+F1960))</f>
        <v>7</v>
      </c>
      <c r="G1961" s="29">
        <f t="shared" si="215"/>
        <v>0</v>
      </c>
      <c r="H1961" s="42">
        <f t="shared" si="213"/>
        <v>0</v>
      </c>
      <c r="I1961" s="43">
        <f t="shared" si="216"/>
        <v>0</v>
      </c>
      <c r="J1961" s="42">
        <f t="shared" si="217"/>
        <v>45697</v>
      </c>
      <c r="K1961" s="43">
        <f t="shared" si="218"/>
        <v>0</v>
      </c>
      <c r="L1961">
        <f t="shared" si="219"/>
        <v>126</v>
      </c>
      <c r="M1961">
        <f>IF($G1961="","",COUNTIF($G$3:$G1961, $G1961))</f>
        <v>1860</v>
      </c>
      <c r="N1961">
        <f t="shared" si="214"/>
        <v>1986</v>
      </c>
      <c r="O1961"/>
      <c r="P1961"/>
      <c r="Q1961"/>
    </row>
    <row r="1962" spans="2:17">
      <c r="B1962" s="30">
        <f>資料貼入!A1962</f>
        <v>45698</v>
      </c>
      <c r="C1962" s="38">
        <f>資料貼入!A1962</f>
        <v>45698</v>
      </c>
      <c r="D1962" s="29">
        <f>資料貼入!B1962</f>
        <v>-191380.72</v>
      </c>
      <c r="E1962" s="29" cm="1">
        <f t="array" ref="E1962">MovingDayDD($D$3:D1962)</f>
        <v>-872867.12000000104</v>
      </c>
      <c r="F1962" s="29">
        <f>IF(OR(C1962&gt;總表!$B$30,C1962=0),0,IF(E1962=0,0,1+F1961))</f>
        <v>8</v>
      </c>
      <c r="G1962" s="29">
        <f t="shared" si="215"/>
        <v>0</v>
      </c>
      <c r="H1962" s="42">
        <f t="shared" si="213"/>
        <v>0</v>
      </c>
      <c r="I1962" s="43">
        <f t="shared" si="216"/>
        <v>0</v>
      </c>
      <c r="J1962" s="42">
        <f t="shared" si="217"/>
        <v>45698</v>
      </c>
      <c r="K1962" s="43">
        <f t="shared" si="218"/>
        <v>0</v>
      </c>
      <c r="L1962">
        <f t="shared" si="219"/>
        <v>126</v>
      </c>
      <c r="M1962">
        <f>IF($G1962="","",COUNTIF($G$3:$G1962, $G1962))</f>
        <v>1861</v>
      </c>
      <c r="N1962">
        <f t="shared" si="214"/>
        <v>1987</v>
      </c>
      <c r="O1962"/>
      <c r="P1962"/>
      <c r="Q1962"/>
    </row>
    <row r="1963" spans="2:17">
      <c r="B1963" s="30">
        <f>資料貼入!A1963</f>
        <v>45699</v>
      </c>
      <c r="C1963" s="38">
        <f>資料貼入!A1963</f>
        <v>45699</v>
      </c>
      <c r="D1963" s="29">
        <f>資料貼入!B1963</f>
        <v>-20119.09</v>
      </c>
      <c r="E1963" s="29" cm="1">
        <f t="array" ref="E1963">MovingDayDD($D$3:D1963)</f>
        <v>-892986.21000000089</v>
      </c>
      <c r="F1963" s="29">
        <f>IF(OR(C1963&gt;總表!$B$30,C1963=0),0,IF(E1963=0,0,1+F1962))</f>
        <v>9</v>
      </c>
      <c r="G1963" s="29">
        <f t="shared" si="215"/>
        <v>0</v>
      </c>
      <c r="H1963" s="42">
        <f t="shared" si="213"/>
        <v>0</v>
      </c>
      <c r="I1963" s="43">
        <f t="shared" si="216"/>
        <v>0</v>
      </c>
      <c r="J1963" s="42">
        <f t="shared" si="217"/>
        <v>45699</v>
      </c>
      <c r="K1963" s="43">
        <f t="shared" si="218"/>
        <v>0</v>
      </c>
      <c r="L1963">
        <f t="shared" si="219"/>
        <v>126</v>
      </c>
      <c r="M1963">
        <f>IF($G1963="","",COUNTIF($G$3:$G1963, $G1963))</f>
        <v>1862</v>
      </c>
      <c r="N1963">
        <f t="shared" si="214"/>
        <v>1988</v>
      </c>
      <c r="O1963"/>
      <c r="P1963"/>
      <c r="Q1963"/>
    </row>
    <row r="1964" spans="2:17">
      <c r="B1964" s="30">
        <f>資料貼入!A1964</f>
        <v>45700</v>
      </c>
      <c r="C1964" s="38">
        <f>資料貼入!A1964</f>
        <v>45700</v>
      </c>
      <c r="D1964" s="29">
        <f>資料貼入!B1964</f>
        <v>-118520.37</v>
      </c>
      <c r="E1964" s="29" cm="1">
        <f t="array" ref="E1964">MovingDayDD($D$3:D1964)</f>
        <v>-1011506.5800000019</v>
      </c>
      <c r="F1964" s="29">
        <f>IF(OR(C1964&gt;總表!$B$30,C1964=0),0,IF(E1964=0,0,1+F1963))</f>
        <v>10</v>
      </c>
      <c r="G1964" s="29">
        <f t="shared" si="215"/>
        <v>0</v>
      </c>
      <c r="H1964" s="42">
        <f t="shared" si="213"/>
        <v>0</v>
      </c>
      <c r="I1964" s="43">
        <f t="shared" si="216"/>
        <v>0</v>
      </c>
      <c r="J1964" s="42">
        <f t="shared" si="217"/>
        <v>45700</v>
      </c>
      <c r="K1964" s="43">
        <f t="shared" si="218"/>
        <v>0</v>
      </c>
      <c r="L1964">
        <f t="shared" si="219"/>
        <v>126</v>
      </c>
      <c r="M1964">
        <f>IF($G1964="","",COUNTIF($G$3:$G1964, $G1964))</f>
        <v>1863</v>
      </c>
      <c r="N1964">
        <f t="shared" si="214"/>
        <v>1989</v>
      </c>
      <c r="O1964"/>
      <c r="P1964"/>
      <c r="Q1964"/>
    </row>
    <row r="1965" spans="2:17">
      <c r="B1965" s="30">
        <f>資料貼入!A1965</f>
        <v>45701</v>
      </c>
      <c r="C1965" s="38">
        <f>資料貼入!A1965</f>
        <v>45701</v>
      </c>
      <c r="D1965" s="29">
        <f>資料貼入!B1965</f>
        <v>3405.2100000000023</v>
      </c>
      <c r="E1965" s="29" cm="1">
        <f t="array" ref="E1965">MovingDayDD($D$3:D1965)</f>
        <v>-1008101.370000001</v>
      </c>
      <c r="F1965" s="29">
        <f>IF(OR(C1965&gt;總表!$B$30,C1965=0),0,IF(E1965=0,0,1+F1964))</f>
        <v>11</v>
      </c>
      <c r="G1965" s="29">
        <f t="shared" si="215"/>
        <v>0</v>
      </c>
      <c r="H1965" s="42">
        <f t="shared" si="213"/>
        <v>0</v>
      </c>
      <c r="I1965" s="43">
        <f t="shared" si="216"/>
        <v>0</v>
      </c>
      <c r="J1965" s="42">
        <f t="shared" si="217"/>
        <v>45701</v>
      </c>
      <c r="K1965" s="43">
        <f t="shared" si="218"/>
        <v>0</v>
      </c>
      <c r="L1965">
        <f t="shared" si="219"/>
        <v>126</v>
      </c>
      <c r="M1965">
        <f>IF($G1965="","",COUNTIF($G$3:$G1965, $G1965))</f>
        <v>1864</v>
      </c>
      <c r="N1965">
        <f t="shared" si="214"/>
        <v>1990</v>
      </c>
      <c r="O1965"/>
      <c r="P1965"/>
      <c r="Q1965"/>
    </row>
    <row r="1966" spans="2:17">
      <c r="B1966" s="30">
        <f>資料貼入!A1966</f>
        <v>45702</v>
      </c>
      <c r="C1966" s="38">
        <f>資料貼入!A1966</f>
        <v>45702</v>
      </c>
      <c r="D1966" s="29">
        <f>資料貼入!B1966</f>
        <v>-107269.47</v>
      </c>
      <c r="E1966" s="29" cm="1">
        <f t="array" ref="E1966">MovingDayDD($D$3:D1966)</f>
        <v>-1115370.8399999999</v>
      </c>
      <c r="F1966" s="29">
        <f>IF(OR(C1966&gt;總表!$B$30,C1966=0),0,IF(E1966=0,0,1+F1965))</f>
        <v>12</v>
      </c>
      <c r="G1966" s="29">
        <f t="shared" si="215"/>
        <v>0</v>
      </c>
      <c r="H1966" s="42">
        <f t="shared" si="213"/>
        <v>0</v>
      </c>
      <c r="I1966" s="43">
        <f t="shared" si="216"/>
        <v>0</v>
      </c>
      <c r="J1966" s="42">
        <f t="shared" si="217"/>
        <v>45702</v>
      </c>
      <c r="K1966" s="43">
        <f t="shared" si="218"/>
        <v>0</v>
      </c>
      <c r="L1966">
        <f t="shared" si="219"/>
        <v>126</v>
      </c>
      <c r="M1966">
        <f>IF($G1966="","",COUNTIF($G$3:$G1966, $G1966))</f>
        <v>1865</v>
      </c>
      <c r="N1966">
        <f t="shared" si="214"/>
        <v>1991</v>
      </c>
      <c r="O1966"/>
      <c r="P1966"/>
      <c r="Q1966"/>
    </row>
    <row r="1967" spans="2:17">
      <c r="B1967" s="30">
        <f>資料貼入!A1967</f>
        <v>45703</v>
      </c>
      <c r="C1967" s="38">
        <f>資料貼入!A1967</f>
        <v>45703</v>
      </c>
      <c r="D1967" s="29">
        <f>資料貼入!B1967</f>
        <v>0</v>
      </c>
      <c r="E1967" s="29" cm="1">
        <f t="array" ref="E1967">MovingDayDD($D$3:D1967)</f>
        <v>-1115370.8399999999</v>
      </c>
      <c r="F1967" s="29">
        <f>IF(OR(C1967&gt;總表!$B$30,C1967=0),0,IF(E1967=0,0,1+F1966))</f>
        <v>13</v>
      </c>
      <c r="G1967" s="29">
        <f t="shared" si="215"/>
        <v>0</v>
      </c>
      <c r="H1967" s="42">
        <f t="shared" si="213"/>
        <v>0</v>
      </c>
      <c r="I1967" s="43">
        <f t="shared" si="216"/>
        <v>0</v>
      </c>
      <c r="J1967" s="42">
        <f t="shared" si="217"/>
        <v>45703</v>
      </c>
      <c r="K1967" s="43">
        <f t="shared" si="218"/>
        <v>0</v>
      </c>
      <c r="L1967">
        <f t="shared" si="219"/>
        <v>126</v>
      </c>
      <c r="M1967">
        <f>IF($G1967="","",COUNTIF($G$3:$G1967, $G1967))</f>
        <v>1866</v>
      </c>
      <c r="N1967">
        <f t="shared" si="214"/>
        <v>1992</v>
      </c>
      <c r="O1967"/>
      <c r="P1967"/>
      <c r="Q1967"/>
    </row>
    <row r="1968" spans="2:17">
      <c r="B1968" s="30">
        <f>資料貼入!A1968</f>
        <v>45704</v>
      </c>
      <c r="C1968" s="38">
        <f>資料貼入!A1968</f>
        <v>45704</v>
      </c>
      <c r="D1968" s="29">
        <f>資料貼入!B1968</f>
        <v>0</v>
      </c>
      <c r="E1968" s="29" cm="1">
        <f t="array" ref="E1968">MovingDayDD($D$3:D1968)</f>
        <v>-1115370.8399999999</v>
      </c>
      <c r="F1968" s="29">
        <f>IF(OR(C1968&gt;總表!$B$30,C1968=0),0,IF(E1968=0,0,1+F1967))</f>
        <v>14</v>
      </c>
      <c r="G1968" s="29">
        <f t="shared" si="215"/>
        <v>0</v>
      </c>
      <c r="H1968" s="42">
        <f t="shared" si="213"/>
        <v>0</v>
      </c>
      <c r="I1968" s="43">
        <f t="shared" si="216"/>
        <v>0</v>
      </c>
      <c r="J1968" s="42">
        <f t="shared" si="217"/>
        <v>45704</v>
      </c>
      <c r="K1968" s="43">
        <f t="shared" si="218"/>
        <v>0</v>
      </c>
      <c r="L1968">
        <f t="shared" si="219"/>
        <v>126</v>
      </c>
      <c r="M1968">
        <f>IF($G1968="","",COUNTIF($G$3:$G1968, $G1968))</f>
        <v>1867</v>
      </c>
      <c r="N1968">
        <f t="shared" si="214"/>
        <v>1993</v>
      </c>
      <c r="O1968"/>
      <c r="P1968"/>
      <c r="Q1968"/>
    </row>
    <row r="1969" spans="2:17">
      <c r="B1969" s="30">
        <f>資料貼入!A1969</f>
        <v>45705</v>
      </c>
      <c r="C1969" s="38">
        <f>資料貼入!A1969</f>
        <v>45705</v>
      </c>
      <c r="D1969" s="29">
        <f>資料貼入!B1969</f>
        <v>23091.989999999994</v>
      </c>
      <c r="E1969" s="29" cm="1">
        <f t="array" ref="E1969">MovingDayDD($D$3:D1969)</f>
        <v>-1092278.8500000015</v>
      </c>
      <c r="F1969" s="29">
        <f>IF(OR(C1969&gt;總表!$B$30,C1969=0),0,IF(E1969=0,0,1+F1968))</f>
        <v>15</v>
      </c>
      <c r="G1969" s="29">
        <f t="shared" si="215"/>
        <v>0</v>
      </c>
      <c r="H1969" s="42">
        <f t="shared" si="213"/>
        <v>0</v>
      </c>
      <c r="I1969" s="43">
        <f t="shared" si="216"/>
        <v>0</v>
      </c>
      <c r="J1969" s="42">
        <f t="shared" si="217"/>
        <v>45705</v>
      </c>
      <c r="K1969" s="43">
        <f t="shared" si="218"/>
        <v>0</v>
      </c>
      <c r="L1969">
        <f t="shared" si="219"/>
        <v>126</v>
      </c>
      <c r="M1969">
        <f>IF($G1969="","",COUNTIF($G$3:$G1969, $G1969))</f>
        <v>1868</v>
      </c>
      <c r="N1969">
        <f t="shared" si="214"/>
        <v>1994</v>
      </c>
      <c r="O1969"/>
      <c r="P1969"/>
      <c r="Q1969"/>
    </row>
    <row r="1970" spans="2:17">
      <c r="B1970" s="30">
        <f>資料貼入!A1970</f>
        <v>45706</v>
      </c>
      <c r="C1970" s="38">
        <f>資料貼入!A1970</f>
        <v>45706</v>
      </c>
      <c r="D1970" s="29">
        <f>資料貼入!B1970</f>
        <v>87378.65</v>
      </c>
      <c r="E1970" s="29" cm="1">
        <f t="array" ref="E1970">MovingDayDD($D$3:D1970)</f>
        <v>-1004900.200000003</v>
      </c>
      <c r="F1970" s="29">
        <f>IF(OR(C1970&gt;總表!$B$30,C1970=0),0,IF(E1970=0,0,1+F1969))</f>
        <v>16</v>
      </c>
      <c r="G1970" s="29">
        <f t="shared" si="215"/>
        <v>0</v>
      </c>
      <c r="H1970" s="42">
        <f t="shared" si="213"/>
        <v>0</v>
      </c>
      <c r="I1970" s="43">
        <f t="shared" si="216"/>
        <v>0</v>
      </c>
      <c r="J1970" s="42">
        <f t="shared" si="217"/>
        <v>45706</v>
      </c>
      <c r="K1970" s="43">
        <f t="shared" si="218"/>
        <v>0</v>
      </c>
      <c r="L1970">
        <f t="shared" si="219"/>
        <v>126</v>
      </c>
      <c r="M1970">
        <f>IF($G1970="","",COUNTIF($G$3:$G1970, $G1970))</f>
        <v>1869</v>
      </c>
      <c r="N1970">
        <f t="shared" si="214"/>
        <v>1995</v>
      </c>
      <c r="O1970"/>
      <c r="P1970"/>
      <c r="Q1970"/>
    </row>
    <row r="1971" spans="2:17">
      <c r="B1971" s="30">
        <f>資料貼入!A1971</f>
        <v>45707</v>
      </c>
      <c r="C1971" s="38">
        <f>資料貼入!A1971</f>
        <v>45707</v>
      </c>
      <c r="D1971" s="29">
        <f>資料貼入!B1971</f>
        <v>-76884.59</v>
      </c>
      <c r="E1971" s="29" cm="1">
        <f t="array" ref="E1971">MovingDayDD($D$3:D1971)</f>
        <v>-1081784.7900000028</v>
      </c>
      <c r="F1971" s="29">
        <f>IF(OR(C1971&gt;總表!$B$30,C1971=0),0,IF(E1971=0,0,1+F1970))</f>
        <v>17</v>
      </c>
      <c r="G1971" s="29">
        <f t="shared" si="215"/>
        <v>0</v>
      </c>
      <c r="H1971" s="42">
        <f t="shared" si="213"/>
        <v>0</v>
      </c>
      <c r="I1971" s="43">
        <f t="shared" si="216"/>
        <v>0</v>
      </c>
      <c r="J1971" s="42">
        <f t="shared" si="217"/>
        <v>45707</v>
      </c>
      <c r="K1971" s="43">
        <f t="shared" si="218"/>
        <v>0</v>
      </c>
      <c r="L1971">
        <f t="shared" si="219"/>
        <v>126</v>
      </c>
      <c r="M1971">
        <f>IF($G1971="","",COUNTIF($G$3:$G1971, $G1971))</f>
        <v>1870</v>
      </c>
      <c r="N1971">
        <f t="shared" si="214"/>
        <v>1996</v>
      </c>
      <c r="O1971"/>
      <c r="P1971"/>
      <c r="Q1971"/>
    </row>
    <row r="1972" spans="2:17">
      <c r="B1972" s="30">
        <f>資料貼入!A1972</f>
        <v>45708</v>
      </c>
      <c r="C1972" s="38">
        <f>資料貼入!A1972</f>
        <v>45708</v>
      </c>
      <c r="D1972" s="29">
        <f>資料貼入!B1972</f>
        <v>-19764.070000000003</v>
      </c>
      <c r="E1972" s="29" cm="1">
        <f t="array" ref="E1972">MovingDayDD($D$3:D1972)</f>
        <v>-1101548.8600000031</v>
      </c>
      <c r="F1972" s="29">
        <f>IF(OR(C1972&gt;總表!$B$30,C1972=0),0,IF(E1972=0,0,1+F1971))</f>
        <v>18</v>
      </c>
      <c r="G1972" s="29">
        <f t="shared" si="215"/>
        <v>0</v>
      </c>
      <c r="H1972" s="42">
        <f t="shared" si="213"/>
        <v>0</v>
      </c>
      <c r="I1972" s="43">
        <f t="shared" si="216"/>
        <v>0</v>
      </c>
      <c r="J1972" s="42">
        <f t="shared" si="217"/>
        <v>45708</v>
      </c>
      <c r="K1972" s="43">
        <f t="shared" si="218"/>
        <v>0</v>
      </c>
      <c r="L1972">
        <f t="shared" si="219"/>
        <v>126</v>
      </c>
      <c r="M1972">
        <f>IF($G1972="","",COUNTIF($G$3:$G1972, $G1972))</f>
        <v>1871</v>
      </c>
      <c r="N1972">
        <f t="shared" si="214"/>
        <v>1997</v>
      </c>
      <c r="O1972"/>
      <c r="P1972"/>
      <c r="Q1972"/>
    </row>
    <row r="1973" spans="2:17">
      <c r="B1973" s="30">
        <f>資料貼入!A1973</f>
        <v>45709</v>
      </c>
      <c r="C1973" s="38">
        <f>資料貼入!A1973</f>
        <v>45709</v>
      </c>
      <c r="D1973" s="29">
        <f>資料貼入!B1973</f>
        <v>97108.18</v>
      </c>
      <c r="E1973" s="29" cm="1">
        <f t="array" ref="E1973">MovingDayDD($D$3:D1973)</f>
        <v>-1004440.6800000034</v>
      </c>
      <c r="F1973" s="29">
        <f>IF(OR(C1973&gt;總表!$B$30,C1973=0),0,IF(E1973=0,0,1+F1972))</f>
        <v>19</v>
      </c>
      <c r="G1973" s="29">
        <f t="shared" si="215"/>
        <v>0</v>
      </c>
      <c r="H1973" s="42">
        <f t="shared" si="213"/>
        <v>0</v>
      </c>
      <c r="I1973" s="43">
        <f t="shared" si="216"/>
        <v>0</v>
      </c>
      <c r="J1973" s="42">
        <f t="shared" si="217"/>
        <v>45709</v>
      </c>
      <c r="K1973" s="43">
        <f t="shared" si="218"/>
        <v>0</v>
      </c>
      <c r="L1973">
        <f t="shared" si="219"/>
        <v>126</v>
      </c>
      <c r="M1973">
        <f>IF($G1973="","",COUNTIF($G$3:$G1973, $G1973))</f>
        <v>1872</v>
      </c>
      <c r="N1973">
        <f t="shared" si="214"/>
        <v>1998</v>
      </c>
      <c r="O1973"/>
      <c r="P1973"/>
      <c r="Q1973"/>
    </row>
    <row r="1974" spans="2:17">
      <c r="B1974" s="30">
        <f>資料貼入!A1974</f>
        <v>45710</v>
      </c>
      <c r="C1974" s="38">
        <f>資料貼入!A1974</f>
        <v>45710</v>
      </c>
      <c r="D1974" s="29">
        <f>資料貼入!B1974</f>
        <v>0</v>
      </c>
      <c r="E1974" s="29" cm="1">
        <f t="array" ref="E1974">MovingDayDD($D$3:D1974)</f>
        <v>-1004440.6800000034</v>
      </c>
      <c r="F1974" s="29">
        <f>IF(OR(C1974&gt;總表!$B$30,C1974=0),0,IF(E1974=0,0,1+F1973))</f>
        <v>20</v>
      </c>
      <c r="G1974" s="29">
        <f t="shared" si="215"/>
        <v>0</v>
      </c>
      <c r="H1974" s="42">
        <f t="shared" si="213"/>
        <v>0</v>
      </c>
      <c r="I1974" s="43">
        <f t="shared" si="216"/>
        <v>0</v>
      </c>
      <c r="J1974" s="42">
        <f t="shared" si="217"/>
        <v>45710</v>
      </c>
      <c r="K1974" s="43">
        <f t="shared" si="218"/>
        <v>0</v>
      </c>
      <c r="L1974">
        <f t="shared" si="219"/>
        <v>126</v>
      </c>
      <c r="M1974">
        <f>IF($G1974="","",COUNTIF($G$3:$G1974, $G1974))</f>
        <v>1873</v>
      </c>
      <c r="N1974">
        <f t="shared" si="214"/>
        <v>1999</v>
      </c>
      <c r="O1974"/>
      <c r="P1974"/>
      <c r="Q1974"/>
    </row>
    <row r="1975" spans="2:17">
      <c r="B1975" s="30">
        <f>資料貼入!A1975</f>
        <v>45711</v>
      </c>
      <c r="C1975" s="38">
        <f>資料貼入!A1975</f>
        <v>45711</v>
      </c>
      <c r="D1975" s="29">
        <f>資料貼入!B1975</f>
        <v>0</v>
      </c>
      <c r="E1975" s="29" cm="1">
        <f t="array" ref="E1975">MovingDayDD($D$3:D1975)</f>
        <v>-1004440.6800000034</v>
      </c>
      <c r="F1975" s="29">
        <f>IF(OR(C1975&gt;總表!$B$30,C1975=0),0,IF(E1975=0,0,1+F1974))</f>
        <v>21</v>
      </c>
      <c r="G1975" s="29">
        <f t="shared" si="215"/>
        <v>0</v>
      </c>
      <c r="H1975" s="42">
        <f t="shared" si="213"/>
        <v>0</v>
      </c>
      <c r="I1975" s="43">
        <f t="shared" si="216"/>
        <v>0</v>
      </c>
      <c r="J1975" s="42">
        <f t="shared" si="217"/>
        <v>45711</v>
      </c>
      <c r="K1975" s="43">
        <f t="shared" si="218"/>
        <v>0</v>
      </c>
      <c r="L1975">
        <f t="shared" si="219"/>
        <v>126</v>
      </c>
      <c r="M1975">
        <f>IF($G1975="","",COUNTIF($G$3:$G1975, $G1975))</f>
        <v>1874</v>
      </c>
      <c r="N1975">
        <f t="shared" si="214"/>
        <v>2000</v>
      </c>
      <c r="O1975"/>
      <c r="P1975"/>
      <c r="Q1975"/>
    </row>
    <row r="1976" spans="2:17">
      <c r="B1976" s="30">
        <f>資料貼入!A1976</f>
        <v>45712</v>
      </c>
      <c r="C1976" s="38">
        <f>資料貼入!A1976</f>
        <v>45712</v>
      </c>
      <c r="D1976" s="29">
        <f>資料貼入!B1976</f>
        <v>-177982.6</v>
      </c>
      <c r="E1976" s="29" cm="1">
        <f t="array" ref="E1976">MovingDayDD($D$3:D1976)</f>
        <v>-1182423.2800000049</v>
      </c>
      <c r="F1976" s="29">
        <f>IF(OR(C1976&gt;總表!$B$30,C1976=0),0,IF(E1976=0,0,1+F1975))</f>
        <v>22</v>
      </c>
      <c r="G1976" s="29">
        <f t="shared" si="215"/>
        <v>0</v>
      </c>
      <c r="H1976" s="42">
        <f t="shared" si="213"/>
        <v>0</v>
      </c>
      <c r="I1976" s="43">
        <f t="shared" si="216"/>
        <v>0</v>
      </c>
      <c r="J1976" s="42">
        <f t="shared" si="217"/>
        <v>45712</v>
      </c>
      <c r="K1976" s="43">
        <f t="shared" si="218"/>
        <v>0</v>
      </c>
      <c r="L1976">
        <f t="shared" si="219"/>
        <v>126</v>
      </c>
      <c r="M1976">
        <f>IF($G1976="","",COUNTIF($G$3:$G1976, $G1976))</f>
        <v>1875</v>
      </c>
      <c r="N1976">
        <f t="shared" si="214"/>
        <v>2001</v>
      </c>
      <c r="O1976"/>
      <c r="P1976"/>
      <c r="Q1976"/>
    </row>
    <row r="1977" spans="2:17">
      <c r="B1977" s="30">
        <f>資料貼入!A1977</f>
        <v>45713</v>
      </c>
      <c r="C1977" s="38">
        <f>資料貼入!A1977</f>
        <v>45713</v>
      </c>
      <c r="D1977" s="29">
        <f>資料貼入!B1977</f>
        <v>-110283.32</v>
      </c>
      <c r="E1977" s="29" cm="1">
        <f t="array" ref="E1977">MovingDayDD($D$3:D1977)</f>
        <v>-1292706.6000000052</v>
      </c>
      <c r="F1977" s="29">
        <f>IF(OR(C1977&gt;總表!$B$30,C1977=0),0,IF(E1977=0,0,1+F1976))</f>
        <v>23</v>
      </c>
      <c r="G1977" s="29">
        <f t="shared" si="215"/>
        <v>0</v>
      </c>
      <c r="H1977" s="42">
        <f t="shared" si="213"/>
        <v>0</v>
      </c>
      <c r="I1977" s="43">
        <f t="shared" si="216"/>
        <v>0</v>
      </c>
      <c r="J1977" s="42">
        <f t="shared" si="217"/>
        <v>45713</v>
      </c>
      <c r="K1977" s="43">
        <f t="shared" si="218"/>
        <v>0</v>
      </c>
      <c r="L1977">
        <f t="shared" si="219"/>
        <v>126</v>
      </c>
      <c r="M1977">
        <f>IF($G1977="","",COUNTIF($G$3:$G1977, $G1977))</f>
        <v>1876</v>
      </c>
      <c r="N1977">
        <f t="shared" si="214"/>
        <v>2002</v>
      </c>
      <c r="O1977"/>
      <c r="P1977"/>
      <c r="Q1977"/>
    </row>
    <row r="1978" spans="2:17">
      <c r="B1978" s="30">
        <f>資料貼入!A1978</f>
        <v>45714</v>
      </c>
      <c r="C1978" s="38">
        <f>資料貼入!A1978</f>
        <v>45714</v>
      </c>
      <c r="D1978" s="29">
        <f>資料貼入!B1978</f>
        <v>40422.640000000007</v>
      </c>
      <c r="E1978" s="29" cm="1">
        <f t="array" ref="E1978">MovingDayDD($D$3:D1978)</f>
        <v>-1252283.9600000046</v>
      </c>
      <c r="F1978" s="29">
        <f>IF(OR(C1978&gt;總表!$B$30,C1978=0),0,IF(E1978=0,0,1+F1977))</f>
        <v>24</v>
      </c>
      <c r="G1978" s="29">
        <f t="shared" si="215"/>
        <v>0</v>
      </c>
      <c r="H1978" s="42">
        <f t="shared" si="213"/>
        <v>0</v>
      </c>
      <c r="I1978" s="43">
        <f t="shared" si="216"/>
        <v>0</v>
      </c>
      <c r="J1978" s="42">
        <f t="shared" si="217"/>
        <v>45714</v>
      </c>
      <c r="K1978" s="43">
        <f t="shared" si="218"/>
        <v>0</v>
      </c>
      <c r="L1978">
        <f t="shared" si="219"/>
        <v>126</v>
      </c>
      <c r="M1978">
        <f>IF($G1978="","",COUNTIF($G$3:$G1978, $G1978))</f>
        <v>1877</v>
      </c>
      <c r="N1978">
        <f t="shared" si="214"/>
        <v>2003</v>
      </c>
      <c r="O1978"/>
      <c r="P1978"/>
      <c r="Q1978"/>
    </row>
    <row r="1979" spans="2:17">
      <c r="B1979" s="30">
        <f>資料貼入!A1979</f>
        <v>45715</v>
      </c>
      <c r="C1979" s="38">
        <f>資料貼入!A1979</f>
        <v>45715</v>
      </c>
      <c r="D1979" s="29">
        <f>資料貼入!B1979</f>
        <v>-134378.61000000002</v>
      </c>
      <c r="E1979" s="29" cm="1">
        <f t="array" ref="E1979">MovingDayDD($D$3:D1979)</f>
        <v>-1386662.570000004</v>
      </c>
      <c r="F1979" s="29">
        <f>IF(OR(C1979&gt;總表!$B$30,C1979=0),0,IF(E1979=0,0,1+F1978))</f>
        <v>25</v>
      </c>
      <c r="G1979" s="29">
        <f t="shared" si="215"/>
        <v>0</v>
      </c>
      <c r="H1979" s="42">
        <f t="shared" si="213"/>
        <v>0</v>
      </c>
      <c r="I1979" s="43">
        <f t="shared" si="216"/>
        <v>0</v>
      </c>
      <c r="J1979" s="42">
        <f t="shared" si="217"/>
        <v>45715</v>
      </c>
      <c r="K1979" s="43">
        <f t="shared" si="218"/>
        <v>0</v>
      </c>
      <c r="L1979">
        <f t="shared" si="219"/>
        <v>126</v>
      </c>
      <c r="M1979">
        <f>IF($G1979="","",COUNTIF($G$3:$G1979, $G1979))</f>
        <v>1878</v>
      </c>
      <c r="N1979">
        <f t="shared" si="214"/>
        <v>2004</v>
      </c>
      <c r="O1979"/>
      <c r="P1979"/>
      <c r="Q1979"/>
    </row>
    <row r="1980" spans="2:17">
      <c r="B1980" s="30">
        <f>資料貼入!A1980</f>
        <v>45716</v>
      </c>
      <c r="C1980" s="38">
        <f>資料貼入!A1980</f>
        <v>45716</v>
      </c>
      <c r="D1980" s="29">
        <f>資料貼入!B1980</f>
        <v>0</v>
      </c>
      <c r="E1980" s="29" cm="1">
        <f t="array" ref="E1980">MovingDayDD($D$3:D1980)</f>
        <v>-1386662.570000004</v>
      </c>
      <c r="F1980" s="29">
        <f>IF(OR(C1980&gt;總表!$B$30,C1980=0),0,IF(E1980=0,0,1+F1979))</f>
        <v>26</v>
      </c>
      <c r="G1980" s="29">
        <f t="shared" si="215"/>
        <v>0</v>
      </c>
      <c r="H1980" s="42">
        <f t="shared" si="213"/>
        <v>0</v>
      </c>
      <c r="I1980" s="43">
        <f t="shared" si="216"/>
        <v>0</v>
      </c>
      <c r="J1980" s="42">
        <f t="shared" si="217"/>
        <v>45716</v>
      </c>
      <c r="K1980" s="43">
        <f t="shared" si="218"/>
        <v>0</v>
      </c>
      <c r="L1980">
        <f t="shared" si="219"/>
        <v>126</v>
      </c>
      <c r="M1980">
        <f>IF($G1980="","",COUNTIF($G$3:$G1980, $G1980))</f>
        <v>1879</v>
      </c>
      <c r="N1980">
        <f t="shared" si="214"/>
        <v>2005</v>
      </c>
      <c r="O1980"/>
      <c r="P1980"/>
      <c r="Q1980"/>
    </row>
    <row r="1981" spans="2:17">
      <c r="B1981" s="30">
        <f>資料貼入!A1981</f>
        <v>45717</v>
      </c>
      <c r="C1981" s="38">
        <f>資料貼入!A1981</f>
        <v>45717</v>
      </c>
      <c r="D1981" s="29">
        <f>資料貼入!B1981</f>
        <v>0</v>
      </c>
      <c r="E1981" s="29" cm="1">
        <f t="array" ref="E1981">MovingDayDD($D$3:D1981)</f>
        <v>-1386662.570000004</v>
      </c>
      <c r="F1981" s="29">
        <f>IF(OR(C1981&gt;總表!$B$30,C1981=0),0,IF(E1981=0,0,1+F1980))</f>
        <v>27</v>
      </c>
      <c r="G1981" s="29">
        <f t="shared" si="215"/>
        <v>0</v>
      </c>
      <c r="H1981" s="42">
        <f t="shared" si="213"/>
        <v>0</v>
      </c>
      <c r="I1981" s="43">
        <f t="shared" si="216"/>
        <v>0</v>
      </c>
      <c r="J1981" s="42">
        <f t="shared" si="217"/>
        <v>45717</v>
      </c>
      <c r="K1981" s="43">
        <f t="shared" si="218"/>
        <v>0</v>
      </c>
      <c r="L1981">
        <f t="shared" si="219"/>
        <v>126</v>
      </c>
      <c r="M1981">
        <f>IF($G1981="","",COUNTIF($G$3:$G1981, $G1981))</f>
        <v>1880</v>
      </c>
      <c r="N1981">
        <f t="shared" si="214"/>
        <v>2006</v>
      </c>
      <c r="O1981"/>
      <c r="P1981"/>
      <c r="Q1981"/>
    </row>
    <row r="1982" spans="2:17">
      <c r="B1982" s="30">
        <f>資料貼入!A1982</f>
        <v>45718</v>
      </c>
      <c r="C1982" s="38">
        <f>資料貼入!A1982</f>
        <v>45718</v>
      </c>
      <c r="D1982" s="29">
        <f>資料貼入!B1982</f>
        <v>0</v>
      </c>
      <c r="E1982" s="29" cm="1">
        <f t="array" ref="E1982">MovingDayDD($D$3:D1982)</f>
        <v>-1386662.570000004</v>
      </c>
      <c r="F1982" s="29">
        <f>IF(OR(C1982&gt;總表!$B$30,C1982=0),0,IF(E1982=0,0,1+F1981))</f>
        <v>28</v>
      </c>
      <c r="G1982" s="29">
        <f t="shared" si="215"/>
        <v>0</v>
      </c>
      <c r="H1982" s="42">
        <f t="shared" si="213"/>
        <v>0</v>
      </c>
      <c r="I1982" s="43">
        <f t="shared" si="216"/>
        <v>0</v>
      </c>
      <c r="J1982" s="42">
        <f t="shared" si="217"/>
        <v>45718</v>
      </c>
      <c r="K1982" s="43">
        <f t="shared" si="218"/>
        <v>0</v>
      </c>
      <c r="L1982">
        <f t="shared" si="219"/>
        <v>126</v>
      </c>
      <c r="M1982">
        <f>IF($G1982="","",COUNTIF($G$3:$G1982, $G1982))</f>
        <v>1881</v>
      </c>
      <c r="N1982">
        <f t="shared" si="214"/>
        <v>2007</v>
      </c>
      <c r="O1982"/>
      <c r="P1982"/>
      <c r="Q1982"/>
    </row>
    <row r="1983" spans="2:17">
      <c r="B1983" s="30">
        <f>資料貼入!A1983</f>
        <v>45719</v>
      </c>
      <c r="C1983" s="38">
        <f>資料貼入!A1983</f>
        <v>45719</v>
      </c>
      <c r="D1983" s="29">
        <f>資料貼入!B1983</f>
        <v>-83638.820000000007</v>
      </c>
      <c r="E1983" s="29" cm="1">
        <f t="array" ref="E1983">MovingDayDD($D$3:D1983)</f>
        <v>-1470301.3900000043</v>
      </c>
      <c r="F1983" s="29">
        <f>IF(OR(C1983&gt;總表!$B$30,C1983=0),0,IF(E1983=0,0,1+F1982))</f>
        <v>29</v>
      </c>
      <c r="G1983" s="29">
        <f t="shared" si="215"/>
        <v>0</v>
      </c>
      <c r="H1983" s="42">
        <f t="shared" si="213"/>
        <v>0</v>
      </c>
      <c r="I1983" s="43">
        <f t="shared" si="216"/>
        <v>0</v>
      </c>
      <c r="J1983" s="42">
        <f t="shared" si="217"/>
        <v>45719</v>
      </c>
      <c r="K1983" s="43">
        <f t="shared" si="218"/>
        <v>0</v>
      </c>
      <c r="L1983">
        <f t="shared" si="219"/>
        <v>126</v>
      </c>
      <c r="M1983">
        <f>IF($G1983="","",COUNTIF($G$3:$G1983, $G1983))</f>
        <v>1882</v>
      </c>
      <c r="N1983">
        <f t="shared" si="214"/>
        <v>2008</v>
      </c>
      <c r="O1983"/>
      <c r="P1983"/>
      <c r="Q1983"/>
    </row>
    <row r="1984" spans="2:17">
      <c r="B1984" s="30">
        <f>資料貼入!A1984</f>
        <v>45720</v>
      </c>
      <c r="C1984" s="38">
        <f>資料貼入!A1984</f>
        <v>45720</v>
      </c>
      <c r="D1984" s="29">
        <f>資料貼入!B1984</f>
        <v>109230.97</v>
      </c>
      <c r="E1984" s="29" cm="1">
        <f t="array" ref="E1984">MovingDayDD($D$3:D1984)</f>
        <v>-1361070.4200000055</v>
      </c>
      <c r="F1984" s="29">
        <f>IF(OR(C1984&gt;總表!$B$30,C1984=0),0,IF(E1984=0,0,1+F1983))</f>
        <v>30</v>
      </c>
      <c r="G1984" s="29">
        <f t="shared" si="215"/>
        <v>0</v>
      </c>
      <c r="H1984" s="42">
        <f t="shared" si="213"/>
        <v>0</v>
      </c>
      <c r="I1984" s="43">
        <f t="shared" si="216"/>
        <v>0</v>
      </c>
      <c r="J1984" s="42">
        <f t="shared" si="217"/>
        <v>45720</v>
      </c>
      <c r="K1984" s="43">
        <f t="shared" si="218"/>
        <v>0</v>
      </c>
      <c r="L1984">
        <f t="shared" si="219"/>
        <v>126</v>
      </c>
      <c r="M1984">
        <f>IF($G1984="","",COUNTIF($G$3:$G1984, $G1984))</f>
        <v>1883</v>
      </c>
      <c r="N1984">
        <f t="shared" si="214"/>
        <v>2009</v>
      </c>
      <c r="O1984"/>
      <c r="P1984"/>
      <c r="Q1984"/>
    </row>
    <row r="1985" spans="2:17">
      <c r="B1985" s="30">
        <f>資料貼入!A1985</f>
        <v>45721</v>
      </c>
      <c r="C1985" s="38">
        <f>資料貼入!A1985</f>
        <v>45721</v>
      </c>
      <c r="D1985" s="29">
        <f>資料貼入!B1985</f>
        <v>-141009.43999999997</v>
      </c>
      <c r="E1985" s="29" cm="1">
        <f t="array" ref="E1985">MovingDayDD($D$3:D1985)</f>
        <v>-1502079.8600000069</v>
      </c>
      <c r="F1985" s="29">
        <f>IF(OR(C1985&gt;總表!$B$30,C1985=0),0,IF(E1985=0,0,1+F1984))</f>
        <v>31</v>
      </c>
      <c r="G1985" s="29">
        <f t="shared" si="215"/>
        <v>0</v>
      </c>
      <c r="H1985" s="42">
        <f t="shared" si="213"/>
        <v>0</v>
      </c>
      <c r="I1985" s="43">
        <f t="shared" si="216"/>
        <v>0</v>
      </c>
      <c r="J1985" s="42">
        <f t="shared" si="217"/>
        <v>45721</v>
      </c>
      <c r="K1985" s="43">
        <f t="shared" si="218"/>
        <v>0</v>
      </c>
      <c r="L1985">
        <f t="shared" si="219"/>
        <v>126</v>
      </c>
      <c r="M1985">
        <f>IF($G1985="","",COUNTIF($G$3:$G1985, $G1985))</f>
        <v>1884</v>
      </c>
      <c r="N1985">
        <f t="shared" si="214"/>
        <v>2010</v>
      </c>
      <c r="O1985"/>
      <c r="P1985"/>
      <c r="Q1985"/>
    </row>
    <row r="1986" spans="2:17">
      <c r="B1986" s="30">
        <f>資料貼入!A1986</f>
        <v>45722</v>
      </c>
      <c r="C1986" s="38">
        <f>資料貼入!A1986</f>
        <v>45722</v>
      </c>
      <c r="D1986" s="29">
        <f>資料貼入!B1986</f>
        <v>6426.510000000002</v>
      </c>
      <c r="E1986" s="29" cm="1">
        <f t="array" ref="E1986">MovingDayDD($D$3:D1986)</f>
        <v>-1495653.3500000052</v>
      </c>
      <c r="F1986" s="29">
        <f>IF(OR(C1986&gt;總表!$B$30,C1986=0),0,IF(E1986=0,0,1+F1985))</f>
        <v>32</v>
      </c>
      <c r="G1986" s="29">
        <f t="shared" si="215"/>
        <v>0</v>
      </c>
      <c r="H1986" s="42">
        <f t="shared" si="213"/>
        <v>0</v>
      </c>
      <c r="I1986" s="43">
        <f t="shared" si="216"/>
        <v>0</v>
      </c>
      <c r="J1986" s="42">
        <f t="shared" si="217"/>
        <v>45722</v>
      </c>
      <c r="K1986" s="43">
        <f t="shared" si="218"/>
        <v>0</v>
      </c>
      <c r="L1986">
        <f t="shared" si="219"/>
        <v>126</v>
      </c>
      <c r="M1986">
        <f>IF($G1986="","",COUNTIF($G$3:$G1986, $G1986))</f>
        <v>1885</v>
      </c>
      <c r="N1986">
        <f t="shared" si="214"/>
        <v>2011</v>
      </c>
      <c r="O1986"/>
      <c r="P1986"/>
      <c r="Q1986"/>
    </row>
    <row r="1987" spans="2:17">
      <c r="B1987" s="30">
        <f>資料貼入!A1987</f>
        <v>45723</v>
      </c>
      <c r="C1987" s="38">
        <f>資料貼入!A1987</f>
        <v>45723</v>
      </c>
      <c r="D1987" s="29">
        <f>資料貼入!B1987</f>
        <v>9410.09</v>
      </c>
      <c r="E1987" s="29" cm="1">
        <f t="array" ref="E1987">MovingDayDD($D$3:D1987)</f>
        <v>-1486243.2600000054</v>
      </c>
      <c r="F1987" s="29">
        <f>IF(OR(C1987&gt;總表!$B$30,C1987=0),0,IF(E1987=0,0,1+F1986))</f>
        <v>33</v>
      </c>
      <c r="G1987" s="29">
        <f t="shared" si="215"/>
        <v>0</v>
      </c>
      <c r="H1987" s="42">
        <f t="shared" ref="H1987:H2050" si="220">IF(G1987&gt;$V$1,B1987,0)</f>
        <v>0</v>
      </c>
      <c r="I1987" s="43">
        <f t="shared" si="216"/>
        <v>0</v>
      </c>
      <c r="J1987" s="42">
        <f t="shared" si="217"/>
        <v>45723</v>
      </c>
      <c r="K1987" s="43">
        <f t="shared" si="218"/>
        <v>0</v>
      </c>
      <c r="L1987">
        <f t="shared" si="219"/>
        <v>126</v>
      </c>
      <c r="M1987">
        <f>IF($G1987="","",COUNTIF($G$3:$G1987, $G1987))</f>
        <v>1886</v>
      </c>
      <c r="N1987">
        <f t="shared" ref="N1987:N2050" si="221">IF($G1987="","",L1987+M1987)</f>
        <v>2012</v>
      </c>
      <c r="O1987"/>
      <c r="P1987"/>
      <c r="Q1987"/>
    </row>
    <row r="1988" spans="2:17">
      <c r="B1988" s="30">
        <f>資料貼入!A1988</f>
        <v>45724</v>
      </c>
      <c r="C1988" s="38">
        <f>資料貼入!A1988</f>
        <v>45724</v>
      </c>
      <c r="D1988" s="29">
        <f>資料貼入!B1988</f>
        <v>0</v>
      </c>
      <c r="E1988" s="29" cm="1">
        <f t="array" ref="E1988">MovingDayDD($D$3:D1988)</f>
        <v>-1486243.2600000054</v>
      </c>
      <c r="F1988" s="29">
        <f>IF(OR(C1988&gt;總表!$B$30,C1988=0),0,IF(E1988=0,0,1+F1987))</f>
        <v>34</v>
      </c>
      <c r="G1988" s="29">
        <f t="shared" ref="G1988:G2051" si="222">IF(F1989=0,F1988,0)</f>
        <v>0</v>
      </c>
      <c r="H1988" s="42">
        <f t="shared" si="220"/>
        <v>0</v>
      </c>
      <c r="I1988" s="43">
        <f t="shared" ref="I1988:I2051" si="223">G1988</f>
        <v>0</v>
      </c>
      <c r="J1988" s="42">
        <f t="shared" ref="J1988:J2051" si="224">IF(F1988=0,0,B1988)</f>
        <v>45724</v>
      </c>
      <c r="K1988" s="43">
        <f t="shared" ref="K1988:K2051" si="225">G1988</f>
        <v>0</v>
      </c>
      <c r="L1988">
        <f t="shared" ref="L1988:L2051" si="226">IF($G1988="","",COUNTIF($G$3:$G$4053, "&gt;" &amp; $G1988))</f>
        <v>126</v>
      </c>
      <c r="M1988">
        <f>IF($G1988="","",COUNTIF($G$3:$G1988, $G1988))</f>
        <v>1887</v>
      </c>
      <c r="N1988">
        <f t="shared" si="221"/>
        <v>2013</v>
      </c>
      <c r="O1988"/>
      <c r="P1988"/>
      <c r="Q1988"/>
    </row>
    <row r="1989" spans="2:17">
      <c r="B1989" s="30">
        <f>資料貼入!A1989</f>
        <v>45725</v>
      </c>
      <c r="C1989" s="38">
        <f>資料貼入!A1989</f>
        <v>45725</v>
      </c>
      <c r="D1989" s="29">
        <f>資料貼入!B1989</f>
        <v>0</v>
      </c>
      <c r="E1989" s="29" cm="1">
        <f t="array" ref="E1989">MovingDayDD($D$3:D1989)</f>
        <v>-1486243.2600000054</v>
      </c>
      <c r="F1989" s="29">
        <f>IF(OR(C1989&gt;總表!$B$30,C1989=0),0,IF(E1989=0,0,1+F1988))</f>
        <v>35</v>
      </c>
      <c r="G1989" s="29">
        <f t="shared" si="222"/>
        <v>0</v>
      </c>
      <c r="H1989" s="42">
        <f t="shared" si="220"/>
        <v>0</v>
      </c>
      <c r="I1989" s="43">
        <f t="shared" si="223"/>
        <v>0</v>
      </c>
      <c r="J1989" s="42">
        <f t="shared" si="224"/>
        <v>45725</v>
      </c>
      <c r="K1989" s="43">
        <f t="shared" si="225"/>
        <v>0</v>
      </c>
      <c r="L1989">
        <f t="shared" si="226"/>
        <v>126</v>
      </c>
      <c r="M1989">
        <f>IF($G1989="","",COUNTIF($G$3:$G1989, $G1989))</f>
        <v>1888</v>
      </c>
      <c r="N1989">
        <f t="shared" si="221"/>
        <v>2014</v>
      </c>
      <c r="O1989"/>
      <c r="P1989"/>
      <c r="Q1989"/>
    </row>
    <row r="1990" spans="2:17">
      <c r="B1990" s="30">
        <f>資料貼入!A1990</f>
        <v>45726</v>
      </c>
      <c r="C1990" s="38">
        <f>資料貼入!A1990</f>
        <v>45726</v>
      </c>
      <c r="D1990" s="29">
        <f>資料貼入!B1990</f>
        <v>-135489.48000000004</v>
      </c>
      <c r="E1990" s="29" cm="1">
        <f t="array" ref="E1990">MovingDayDD($D$3:D1990)</f>
        <v>-1621732.7400000058</v>
      </c>
      <c r="F1990" s="29">
        <f>IF(OR(C1990&gt;總表!$B$30,C1990=0),0,IF(E1990=0,0,1+F1989))</f>
        <v>36</v>
      </c>
      <c r="G1990" s="29">
        <f t="shared" si="222"/>
        <v>0</v>
      </c>
      <c r="H1990" s="42">
        <f t="shared" si="220"/>
        <v>0</v>
      </c>
      <c r="I1990" s="43">
        <f t="shared" si="223"/>
        <v>0</v>
      </c>
      <c r="J1990" s="42">
        <f t="shared" si="224"/>
        <v>45726</v>
      </c>
      <c r="K1990" s="43">
        <f t="shared" si="225"/>
        <v>0</v>
      </c>
      <c r="L1990">
        <f t="shared" si="226"/>
        <v>126</v>
      </c>
      <c r="M1990">
        <f>IF($G1990="","",COUNTIF($G$3:$G1990, $G1990))</f>
        <v>1889</v>
      </c>
      <c r="N1990">
        <f t="shared" si="221"/>
        <v>2015</v>
      </c>
      <c r="O1990"/>
      <c r="P1990"/>
      <c r="Q1990"/>
    </row>
    <row r="1991" spans="2:17">
      <c r="B1991" s="30">
        <f>資料貼入!A1991</f>
        <v>45727</v>
      </c>
      <c r="C1991" s="38">
        <f>資料貼入!A1991</f>
        <v>45727</v>
      </c>
      <c r="D1991" s="29">
        <f>資料貼入!B1991</f>
        <v>298297.67</v>
      </c>
      <c r="E1991" s="29" cm="1">
        <f t="array" ref="E1991">MovingDayDD($D$3:D1991)</f>
        <v>-1323435.070000004</v>
      </c>
      <c r="F1991" s="29">
        <f>IF(OR(C1991&gt;總表!$B$30,C1991=0),0,IF(E1991=0,0,1+F1990))</f>
        <v>37</v>
      </c>
      <c r="G1991" s="29">
        <f t="shared" si="222"/>
        <v>0</v>
      </c>
      <c r="H1991" s="42">
        <f t="shared" si="220"/>
        <v>0</v>
      </c>
      <c r="I1991" s="43">
        <f t="shared" si="223"/>
        <v>0</v>
      </c>
      <c r="J1991" s="42">
        <f t="shared" si="224"/>
        <v>45727</v>
      </c>
      <c r="K1991" s="43">
        <f t="shared" si="225"/>
        <v>0</v>
      </c>
      <c r="L1991">
        <f t="shared" si="226"/>
        <v>126</v>
      </c>
      <c r="M1991">
        <f>IF($G1991="","",COUNTIF($G$3:$G1991, $G1991))</f>
        <v>1890</v>
      </c>
      <c r="N1991">
        <f t="shared" si="221"/>
        <v>2016</v>
      </c>
      <c r="O1991"/>
      <c r="P1991"/>
      <c r="Q1991"/>
    </row>
    <row r="1992" spans="2:17">
      <c r="B1992" s="30">
        <f>資料貼入!A1992</f>
        <v>45728</v>
      </c>
      <c r="C1992" s="38">
        <f>資料貼入!A1992</f>
        <v>45728</v>
      </c>
      <c r="D1992" s="29">
        <f>資料貼入!B1992</f>
        <v>19955.689999999995</v>
      </c>
      <c r="E1992" s="29" cm="1">
        <f t="array" ref="E1992">MovingDayDD($D$3:D1992)</f>
        <v>-1303479.3800000027</v>
      </c>
      <c r="F1992" s="29">
        <f>IF(OR(C1992&gt;總表!$B$30,C1992=0),0,IF(E1992=0,0,1+F1991))</f>
        <v>38</v>
      </c>
      <c r="G1992" s="29">
        <f t="shared" si="222"/>
        <v>0</v>
      </c>
      <c r="H1992" s="42">
        <f t="shared" si="220"/>
        <v>0</v>
      </c>
      <c r="I1992" s="43">
        <f t="shared" si="223"/>
        <v>0</v>
      </c>
      <c r="J1992" s="42">
        <f t="shared" si="224"/>
        <v>45728</v>
      </c>
      <c r="K1992" s="43">
        <f t="shared" si="225"/>
        <v>0</v>
      </c>
      <c r="L1992">
        <f t="shared" si="226"/>
        <v>126</v>
      </c>
      <c r="M1992">
        <f>IF($G1992="","",COUNTIF($G$3:$G1992, $G1992))</f>
        <v>1891</v>
      </c>
      <c r="N1992">
        <f t="shared" si="221"/>
        <v>2017</v>
      </c>
      <c r="O1992"/>
      <c r="P1992"/>
      <c r="Q1992"/>
    </row>
    <row r="1993" spans="2:17">
      <c r="B1993" s="30">
        <f>資料貼入!A1993</f>
        <v>45729</v>
      </c>
      <c r="C1993" s="38">
        <f>資料貼入!A1993</f>
        <v>45729</v>
      </c>
      <c r="D1993" s="29">
        <f>資料貼入!B1993</f>
        <v>-140962.97999999998</v>
      </c>
      <c r="E1993" s="29" cm="1">
        <f t="array" ref="E1993">MovingDayDD($D$3:D1993)</f>
        <v>-1444442.3600000031</v>
      </c>
      <c r="F1993" s="29">
        <f>IF(OR(C1993&gt;總表!$B$30,C1993=0),0,IF(E1993=0,0,1+F1992))</f>
        <v>39</v>
      </c>
      <c r="G1993" s="29">
        <f t="shared" si="222"/>
        <v>0</v>
      </c>
      <c r="H1993" s="42">
        <f t="shared" si="220"/>
        <v>0</v>
      </c>
      <c r="I1993" s="43">
        <f t="shared" si="223"/>
        <v>0</v>
      </c>
      <c r="J1993" s="42">
        <f t="shared" si="224"/>
        <v>45729</v>
      </c>
      <c r="K1993" s="43">
        <f t="shared" si="225"/>
        <v>0</v>
      </c>
      <c r="L1993">
        <f t="shared" si="226"/>
        <v>126</v>
      </c>
      <c r="M1993">
        <f>IF($G1993="","",COUNTIF($G$3:$G1993, $G1993))</f>
        <v>1892</v>
      </c>
      <c r="N1993">
        <f t="shared" si="221"/>
        <v>2018</v>
      </c>
      <c r="O1993"/>
      <c r="P1993"/>
      <c r="Q1993"/>
    </row>
    <row r="1994" spans="2:17">
      <c r="B1994" s="30">
        <f>資料貼入!A1994</f>
        <v>45730</v>
      </c>
      <c r="C1994" s="38">
        <f>資料貼入!A1994</f>
        <v>45730</v>
      </c>
      <c r="D1994" s="29">
        <f>資料貼入!B1994</f>
        <v>22081.29</v>
      </c>
      <c r="E1994" s="29" cm="1">
        <f t="array" ref="E1994">MovingDayDD($D$3:D1994)</f>
        <v>-1422361.070000004</v>
      </c>
      <c r="F1994" s="29">
        <f>IF(OR(C1994&gt;總表!$B$30,C1994=0),0,IF(E1994=0,0,1+F1993))</f>
        <v>40</v>
      </c>
      <c r="G1994" s="29">
        <f t="shared" si="222"/>
        <v>0</v>
      </c>
      <c r="H1994" s="42">
        <f t="shared" si="220"/>
        <v>0</v>
      </c>
      <c r="I1994" s="43">
        <f t="shared" si="223"/>
        <v>0</v>
      </c>
      <c r="J1994" s="42">
        <f t="shared" si="224"/>
        <v>45730</v>
      </c>
      <c r="K1994" s="43">
        <f t="shared" si="225"/>
        <v>0</v>
      </c>
      <c r="L1994">
        <f t="shared" si="226"/>
        <v>126</v>
      </c>
      <c r="M1994">
        <f>IF($G1994="","",COUNTIF($G$3:$G1994, $G1994))</f>
        <v>1893</v>
      </c>
      <c r="N1994">
        <f t="shared" si="221"/>
        <v>2019</v>
      </c>
      <c r="O1994"/>
      <c r="P1994"/>
      <c r="Q1994"/>
    </row>
    <row r="1995" spans="2:17">
      <c r="B1995" s="30">
        <f>資料貼入!A1995</f>
        <v>45731</v>
      </c>
      <c r="C1995" s="38">
        <f>資料貼入!A1995</f>
        <v>45731</v>
      </c>
      <c r="D1995" s="29">
        <f>資料貼入!B1995</f>
        <v>0</v>
      </c>
      <c r="E1995" s="29" cm="1">
        <f t="array" ref="E1995">MovingDayDD($D$3:D1995)</f>
        <v>-1422361.070000004</v>
      </c>
      <c r="F1995" s="29">
        <f>IF(OR(C1995&gt;總表!$B$30,C1995=0),0,IF(E1995=0,0,1+F1994))</f>
        <v>41</v>
      </c>
      <c r="G1995" s="29">
        <f t="shared" si="222"/>
        <v>0</v>
      </c>
      <c r="H1995" s="42">
        <f t="shared" si="220"/>
        <v>0</v>
      </c>
      <c r="I1995" s="43">
        <f t="shared" si="223"/>
        <v>0</v>
      </c>
      <c r="J1995" s="42">
        <f t="shared" si="224"/>
        <v>45731</v>
      </c>
      <c r="K1995" s="43">
        <f t="shared" si="225"/>
        <v>0</v>
      </c>
      <c r="L1995">
        <f t="shared" si="226"/>
        <v>126</v>
      </c>
      <c r="M1995">
        <f>IF($G1995="","",COUNTIF($G$3:$G1995, $G1995))</f>
        <v>1894</v>
      </c>
      <c r="N1995">
        <f t="shared" si="221"/>
        <v>2020</v>
      </c>
      <c r="O1995"/>
      <c r="P1995"/>
      <c r="Q1995"/>
    </row>
    <row r="1996" spans="2:17">
      <c r="B1996" s="30">
        <f>資料貼入!A1996</f>
        <v>45732</v>
      </c>
      <c r="C1996" s="38">
        <f>資料貼入!A1996</f>
        <v>45732</v>
      </c>
      <c r="D1996" s="29">
        <f>資料貼入!B1996</f>
        <v>0</v>
      </c>
      <c r="E1996" s="29" cm="1">
        <f t="array" ref="E1996">MovingDayDD($D$3:D1996)</f>
        <v>-1422361.070000004</v>
      </c>
      <c r="F1996" s="29">
        <f>IF(OR(C1996&gt;總表!$B$30,C1996=0),0,IF(E1996=0,0,1+F1995))</f>
        <v>42</v>
      </c>
      <c r="G1996" s="29">
        <f t="shared" si="222"/>
        <v>0</v>
      </c>
      <c r="H1996" s="42">
        <f t="shared" si="220"/>
        <v>0</v>
      </c>
      <c r="I1996" s="43">
        <f t="shared" si="223"/>
        <v>0</v>
      </c>
      <c r="J1996" s="42">
        <f t="shared" si="224"/>
        <v>45732</v>
      </c>
      <c r="K1996" s="43">
        <f t="shared" si="225"/>
        <v>0</v>
      </c>
      <c r="L1996">
        <f t="shared" si="226"/>
        <v>126</v>
      </c>
      <c r="M1996">
        <f>IF($G1996="","",COUNTIF($G$3:$G1996, $G1996))</f>
        <v>1895</v>
      </c>
      <c r="N1996">
        <f t="shared" si="221"/>
        <v>2021</v>
      </c>
      <c r="O1996"/>
      <c r="P1996"/>
      <c r="Q1996"/>
    </row>
    <row r="1997" spans="2:17">
      <c r="B1997" s="30">
        <f>資料貼入!A1997</f>
        <v>45733</v>
      </c>
      <c r="C1997" s="38">
        <f>資料貼入!A1997</f>
        <v>45733</v>
      </c>
      <c r="D1997" s="29">
        <f>資料貼入!B1997</f>
        <v>-28515.119999999992</v>
      </c>
      <c r="E1997" s="29" cm="1">
        <f t="array" ref="E1997">MovingDayDD($D$3:D1997)</f>
        <v>-1450876.1900000051</v>
      </c>
      <c r="F1997" s="29">
        <f>IF(OR(C1997&gt;總表!$B$30,C1997=0),0,IF(E1997=0,0,1+F1996))</f>
        <v>43</v>
      </c>
      <c r="G1997" s="29">
        <f t="shared" si="222"/>
        <v>0</v>
      </c>
      <c r="H1997" s="42">
        <f t="shared" si="220"/>
        <v>0</v>
      </c>
      <c r="I1997" s="43">
        <f t="shared" si="223"/>
        <v>0</v>
      </c>
      <c r="J1997" s="42">
        <f t="shared" si="224"/>
        <v>45733</v>
      </c>
      <c r="K1997" s="43">
        <f t="shared" si="225"/>
        <v>0</v>
      </c>
      <c r="L1997">
        <f t="shared" si="226"/>
        <v>126</v>
      </c>
      <c r="M1997">
        <f>IF($G1997="","",COUNTIF($G$3:$G1997, $G1997))</f>
        <v>1896</v>
      </c>
      <c r="N1997">
        <f t="shared" si="221"/>
        <v>2022</v>
      </c>
      <c r="O1997"/>
      <c r="P1997"/>
      <c r="Q1997"/>
    </row>
    <row r="1998" spans="2:17">
      <c r="B1998" s="30">
        <f>資料貼入!A1998</f>
        <v>45734</v>
      </c>
      <c r="C1998" s="38">
        <f>資料貼入!A1998</f>
        <v>45734</v>
      </c>
      <c r="D1998" s="29">
        <f>資料貼入!B1998</f>
        <v>-117285.55</v>
      </c>
      <c r="E1998" s="29" cm="1">
        <f t="array" ref="E1998">MovingDayDD($D$3:D1998)</f>
        <v>-1568161.7400000058</v>
      </c>
      <c r="F1998" s="29">
        <f>IF(OR(C1998&gt;總表!$B$30,C1998=0),0,IF(E1998=0,0,1+F1997))</f>
        <v>44</v>
      </c>
      <c r="G1998" s="29">
        <f t="shared" si="222"/>
        <v>0</v>
      </c>
      <c r="H1998" s="42">
        <f t="shared" si="220"/>
        <v>0</v>
      </c>
      <c r="I1998" s="43">
        <f t="shared" si="223"/>
        <v>0</v>
      </c>
      <c r="J1998" s="42">
        <f t="shared" si="224"/>
        <v>45734</v>
      </c>
      <c r="K1998" s="43">
        <f t="shared" si="225"/>
        <v>0</v>
      </c>
      <c r="L1998">
        <f t="shared" si="226"/>
        <v>126</v>
      </c>
      <c r="M1998">
        <f>IF($G1998="","",COUNTIF($G$3:$G1998, $G1998))</f>
        <v>1897</v>
      </c>
      <c r="N1998">
        <f t="shared" si="221"/>
        <v>2023</v>
      </c>
      <c r="O1998"/>
      <c r="P1998"/>
      <c r="Q1998"/>
    </row>
    <row r="1999" spans="2:17">
      <c r="B1999" s="30">
        <f>資料貼入!A1999</f>
        <v>45735</v>
      </c>
      <c r="C1999" s="38">
        <f>資料貼入!A1999</f>
        <v>45735</v>
      </c>
      <c r="D1999" s="29">
        <f>資料貼入!B1999</f>
        <v>-67965.56</v>
      </c>
      <c r="E1999" s="29" cm="1">
        <f t="array" ref="E1999">MovingDayDD($D$3:D1999)</f>
        <v>-1636127.3000000045</v>
      </c>
      <c r="F1999" s="29">
        <f>IF(OR(C1999&gt;總表!$B$30,C1999=0),0,IF(E1999=0,0,1+F1998))</f>
        <v>45</v>
      </c>
      <c r="G1999" s="29">
        <f t="shared" si="222"/>
        <v>0</v>
      </c>
      <c r="H1999" s="42">
        <f t="shared" si="220"/>
        <v>0</v>
      </c>
      <c r="I1999" s="43">
        <f t="shared" si="223"/>
        <v>0</v>
      </c>
      <c r="J1999" s="42">
        <f t="shared" si="224"/>
        <v>45735</v>
      </c>
      <c r="K1999" s="43">
        <f t="shared" si="225"/>
        <v>0</v>
      </c>
      <c r="L1999">
        <f t="shared" si="226"/>
        <v>126</v>
      </c>
      <c r="M1999">
        <f>IF($G1999="","",COUNTIF($G$3:$G1999, $G1999))</f>
        <v>1898</v>
      </c>
      <c r="N1999">
        <f t="shared" si="221"/>
        <v>2024</v>
      </c>
      <c r="O1999"/>
      <c r="P1999"/>
      <c r="Q1999"/>
    </row>
    <row r="2000" spans="2:17">
      <c r="B2000" s="30">
        <f>資料貼入!A2000</f>
        <v>45736</v>
      </c>
      <c r="C2000" s="38">
        <f>資料貼入!A2000</f>
        <v>45736</v>
      </c>
      <c r="D2000" s="29">
        <f>資料貼入!B2000</f>
        <v>43850.45</v>
      </c>
      <c r="E2000" s="29" cm="1">
        <f t="array" ref="E2000">MovingDayDD($D$3:D2000)</f>
        <v>-1592276.8500000052</v>
      </c>
      <c r="F2000" s="29">
        <f>IF(OR(C2000&gt;總表!$B$30,C2000=0),0,IF(E2000=0,0,1+F1999))</f>
        <v>46</v>
      </c>
      <c r="G2000" s="29">
        <f t="shared" si="222"/>
        <v>0</v>
      </c>
      <c r="H2000" s="42">
        <f t="shared" si="220"/>
        <v>0</v>
      </c>
      <c r="I2000" s="43">
        <f t="shared" si="223"/>
        <v>0</v>
      </c>
      <c r="J2000" s="42">
        <f t="shared" si="224"/>
        <v>45736</v>
      </c>
      <c r="K2000" s="43">
        <f t="shared" si="225"/>
        <v>0</v>
      </c>
      <c r="L2000">
        <f t="shared" si="226"/>
        <v>126</v>
      </c>
      <c r="M2000">
        <f>IF($G2000="","",COUNTIF($G$3:$G2000, $G2000))</f>
        <v>1899</v>
      </c>
      <c r="N2000">
        <f t="shared" si="221"/>
        <v>2025</v>
      </c>
      <c r="O2000"/>
      <c r="P2000"/>
      <c r="Q2000"/>
    </row>
    <row r="2001" spans="2:17">
      <c r="B2001" s="30">
        <f>資料貼入!A2001</f>
        <v>45737</v>
      </c>
      <c r="C2001" s="38">
        <f>資料貼入!A2001</f>
        <v>45737</v>
      </c>
      <c r="D2001" s="29">
        <f>資料貼入!B2001</f>
        <v>-130803.98000000001</v>
      </c>
      <c r="E2001" s="29" cm="1">
        <f t="array" ref="E2001">MovingDayDD($D$3:D2001)</f>
        <v>-1723080.8300000057</v>
      </c>
      <c r="F2001" s="29">
        <f>IF(OR(C2001&gt;總表!$B$30,C2001=0),0,IF(E2001=0,0,1+F2000))</f>
        <v>47</v>
      </c>
      <c r="G2001" s="29">
        <f t="shared" si="222"/>
        <v>0</v>
      </c>
      <c r="H2001" s="42">
        <f t="shared" si="220"/>
        <v>0</v>
      </c>
      <c r="I2001" s="43">
        <f t="shared" si="223"/>
        <v>0</v>
      </c>
      <c r="J2001" s="42">
        <f t="shared" si="224"/>
        <v>45737</v>
      </c>
      <c r="K2001" s="43">
        <f t="shared" si="225"/>
        <v>0</v>
      </c>
      <c r="L2001">
        <f t="shared" si="226"/>
        <v>126</v>
      </c>
      <c r="M2001">
        <f>IF($G2001="","",COUNTIF($G$3:$G2001, $G2001))</f>
        <v>1900</v>
      </c>
      <c r="N2001">
        <f t="shared" si="221"/>
        <v>2026</v>
      </c>
      <c r="O2001"/>
      <c r="P2001"/>
      <c r="Q2001"/>
    </row>
    <row r="2002" spans="2:17">
      <c r="B2002" s="30">
        <f>資料貼入!A2002</f>
        <v>45738</v>
      </c>
      <c r="C2002" s="38">
        <f>資料貼入!A2002</f>
        <v>45738</v>
      </c>
      <c r="D2002" s="29">
        <f>資料貼入!B2002</f>
        <v>0</v>
      </c>
      <c r="E2002" s="29" cm="1">
        <f t="array" ref="E2002">MovingDayDD($D$3:D2002)</f>
        <v>-1723080.8300000057</v>
      </c>
      <c r="F2002" s="29">
        <f>IF(OR(C2002&gt;總表!$B$30,C2002=0),0,IF(E2002=0,0,1+F2001))</f>
        <v>48</v>
      </c>
      <c r="G2002" s="29">
        <f t="shared" si="222"/>
        <v>0</v>
      </c>
      <c r="H2002" s="42">
        <f t="shared" si="220"/>
        <v>0</v>
      </c>
      <c r="I2002" s="43">
        <f t="shared" si="223"/>
        <v>0</v>
      </c>
      <c r="J2002" s="42">
        <f t="shared" si="224"/>
        <v>45738</v>
      </c>
      <c r="K2002" s="43">
        <f t="shared" si="225"/>
        <v>0</v>
      </c>
      <c r="L2002">
        <f t="shared" si="226"/>
        <v>126</v>
      </c>
      <c r="M2002">
        <f>IF($G2002="","",COUNTIF($G$3:$G2002, $G2002))</f>
        <v>1901</v>
      </c>
      <c r="N2002">
        <f t="shared" si="221"/>
        <v>2027</v>
      </c>
      <c r="O2002"/>
      <c r="P2002"/>
      <c r="Q2002"/>
    </row>
    <row r="2003" spans="2:17">
      <c r="B2003" s="30">
        <f>資料貼入!A2003</f>
        <v>45739</v>
      </c>
      <c r="C2003" s="38">
        <f>資料貼入!A2003</f>
        <v>45739</v>
      </c>
      <c r="D2003" s="29">
        <f>資料貼入!B2003</f>
        <v>0</v>
      </c>
      <c r="E2003" s="29" cm="1">
        <f t="array" ref="E2003">MovingDayDD($D$3:D2003)</f>
        <v>-1723080.8300000057</v>
      </c>
      <c r="F2003" s="29">
        <f>IF(OR(C2003&gt;總表!$B$30,C2003=0),0,IF(E2003=0,0,1+F2002))</f>
        <v>49</v>
      </c>
      <c r="G2003" s="29">
        <f t="shared" si="222"/>
        <v>0</v>
      </c>
      <c r="H2003" s="42">
        <f t="shared" si="220"/>
        <v>0</v>
      </c>
      <c r="I2003" s="43">
        <f t="shared" si="223"/>
        <v>0</v>
      </c>
      <c r="J2003" s="42">
        <f t="shared" si="224"/>
        <v>45739</v>
      </c>
      <c r="K2003" s="43">
        <f t="shared" si="225"/>
        <v>0</v>
      </c>
      <c r="L2003">
        <f t="shared" si="226"/>
        <v>126</v>
      </c>
      <c r="M2003">
        <f>IF($G2003="","",COUNTIF($G$3:$G2003, $G2003))</f>
        <v>1902</v>
      </c>
      <c r="N2003">
        <f t="shared" si="221"/>
        <v>2028</v>
      </c>
      <c r="O2003"/>
      <c r="P2003"/>
      <c r="Q2003"/>
    </row>
    <row r="2004" spans="2:17">
      <c r="B2004" s="30">
        <f>資料貼入!A2004</f>
        <v>45740</v>
      </c>
      <c r="C2004" s="38">
        <f>資料貼入!A2004</f>
        <v>45740</v>
      </c>
      <c r="D2004" s="29">
        <f>資料貼入!B2004</f>
        <v>-66209.279999999999</v>
      </c>
      <c r="E2004" s="29" cm="1">
        <f t="array" ref="E2004">MovingDayDD($D$3:D2004)</f>
        <v>-1789290.110000005</v>
      </c>
      <c r="F2004" s="29">
        <f>IF(OR(C2004&gt;總表!$B$30,C2004=0),0,IF(E2004=0,0,1+F2003))</f>
        <v>50</v>
      </c>
      <c r="G2004" s="29">
        <f t="shared" si="222"/>
        <v>0</v>
      </c>
      <c r="H2004" s="42">
        <f t="shared" si="220"/>
        <v>0</v>
      </c>
      <c r="I2004" s="43">
        <f t="shared" si="223"/>
        <v>0</v>
      </c>
      <c r="J2004" s="42">
        <f t="shared" si="224"/>
        <v>45740</v>
      </c>
      <c r="K2004" s="43">
        <f t="shared" si="225"/>
        <v>0</v>
      </c>
      <c r="L2004">
        <f t="shared" si="226"/>
        <v>126</v>
      </c>
      <c r="M2004">
        <f>IF($G2004="","",COUNTIF($G$3:$G2004, $G2004))</f>
        <v>1903</v>
      </c>
      <c r="N2004">
        <f t="shared" si="221"/>
        <v>2029</v>
      </c>
      <c r="O2004"/>
      <c r="P2004"/>
      <c r="Q2004"/>
    </row>
    <row r="2005" spans="2:17">
      <c r="B2005" s="30">
        <f>資料貼入!A2005</f>
        <v>45741</v>
      </c>
      <c r="C2005" s="38">
        <f>資料貼入!A2005</f>
        <v>45741</v>
      </c>
      <c r="D2005" s="29">
        <f>資料貼入!B2005</f>
        <v>-49301.35</v>
      </c>
      <c r="E2005" s="29" cm="1">
        <f t="array" ref="E2005">MovingDayDD($D$3:D2005)</f>
        <v>-1838591.4600000046</v>
      </c>
      <c r="F2005" s="29">
        <f>IF(OR(C2005&gt;總表!$B$30,C2005=0),0,IF(E2005=0,0,1+F2004))</f>
        <v>51</v>
      </c>
      <c r="G2005" s="29">
        <f t="shared" si="222"/>
        <v>0</v>
      </c>
      <c r="H2005" s="42">
        <f t="shared" si="220"/>
        <v>0</v>
      </c>
      <c r="I2005" s="43">
        <f t="shared" si="223"/>
        <v>0</v>
      </c>
      <c r="J2005" s="42">
        <f t="shared" si="224"/>
        <v>45741</v>
      </c>
      <c r="K2005" s="43">
        <f t="shared" si="225"/>
        <v>0</v>
      </c>
      <c r="L2005">
        <f t="shared" si="226"/>
        <v>126</v>
      </c>
      <c r="M2005">
        <f>IF($G2005="","",COUNTIF($G$3:$G2005, $G2005))</f>
        <v>1904</v>
      </c>
      <c r="N2005">
        <f t="shared" si="221"/>
        <v>2030</v>
      </c>
      <c r="O2005"/>
      <c r="P2005"/>
      <c r="Q2005"/>
    </row>
    <row r="2006" spans="2:17">
      <c r="B2006" s="30">
        <f>資料貼入!A2006</f>
        <v>45742</v>
      </c>
      <c r="C2006" s="38">
        <f>資料貼入!A2006</f>
        <v>45742</v>
      </c>
      <c r="D2006" s="29">
        <f>資料貼入!B2006</f>
        <v>-39225.939999999995</v>
      </c>
      <c r="E2006" s="29" cm="1">
        <f t="array" ref="E2006">MovingDayDD($D$3:D2006)</f>
        <v>-1877817.4000000041</v>
      </c>
      <c r="F2006" s="29">
        <f>IF(OR(C2006&gt;總表!$B$30,C2006=0),0,IF(E2006=0,0,1+F2005))</f>
        <v>52</v>
      </c>
      <c r="G2006" s="29">
        <f t="shared" si="222"/>
        <v>0</v>
      </c>
      <c r="H2006" s="42">
        <f t="shared" si="220"/>
        <v>0</v>
      </c>
      <c r="I2006" s="43">
        <f t="shared" si="223"/>
        <v>0</v>
      </c>
      <c r="J2006" s="42">
        <f t="shared" si="224"/>
        <v>45742</v>
      </c>
      <c r="K2006" s="43">
        <f t="shared" si="225"/>
        <v>0</v>
      </c>
      <c r="L2006">
        <f t="shared" si="226"/>
        <v>126</v>
      </c>
      <c r="M2006">
        <f>IF($G2006="","",COUNTIF($G$3:$G2006, $G2006))</f>
        <v>1905</v>
      </c>
      <c r="N2006">
        <f t="shared" si="221"/>
        <v>2031</v>
      </c>
      <c r="O2006"/>
      <c r="P2006"/>
      <c r="Q2006"/>
    </row>
    <row r="2007" spans="2:17">
      <c r="B2007" s="30">
        <f>資料貼入!A2007</f>
        <v>45743</v>
      </c>
      <c r="C2007" s="38">
        <f>資料貼入!A2007</f>
        <v>45743</v>
      </c>
      <c r="D2007" s="29">
        <f>資料貼入!B2007</f>
        <v>67500.890000000014</v>
      </c>
      <c r="E2007" s="29" cm="1">
        <f t="array" ref="E2007">MovingDayDD($D$3:D2007)</f>
        <v>-1810316.5100000035</v>
      </c>
      <c r="F2007" s="29">
        <f>IF(OR(C2007&gt;總表!$B$30,C2007=0),0,IF(E2007=0,0,1+F2006))</f>
        <v>53</v>
      </c>
      <c r="G2007" s="29">
        <f t="shared" si="222"/>
        <v>0</v>
      </c>
      <c r="H2007" s="42">
        <f t="shared" si="220"/>
        <v>0</v>
      </c>
      <c r="I2007" s="43">
        <f t="shared" si="223"/>
        <v>0</v>
      </c>
      <c r="J2007" s="42">
        <f t="shared" si="224"/>
        <v>45743</v>
      </c>
      <c r="K2007" s="43">
        <f t="shared" si="225"/>
        <v>0</v>
      </c>
      <c r="L2007">
        <f t="shared" si="226"/>
        <v>126</v>
      </c>
      <c r="M2007">
        <f>IF($G2007="","",COUNTIF($G$3:$G2007, $G2007))</f>
        <v>1906</v>
      </c>
      <c r="N2007">
        <f t="shared" si="221"/>
        <v>2032</v>
      </c>
      <c r="O2007"/>
      <c r="P2007"/>
      <c r="Q2007"/>
    </row>
    <row r="2008" spans="2:17">
      <c r="B2008" s="30">
        <f>資料貼入!A2008</f>
        <v>45744</v>
      </c>
      <c r="C2008" s="38">
        <f>資料貼入!A2008</f>
        <v>45744</v>
      </c>
      <c r="D2008" s="29">
        <f>資料貼入!B2008</f>
        <v>356333.14</v>
      </c>
      <c r="E2008" s="29" cm="1">
        <f t="array" ref="E2008">MovingDayDD($D$3:D2008)</f>
        <v>-1453983.3700000048</v>
      </c>
      <c r="F2008" s="29">
        <f>IF(OR(C2008&gt;總表!$B$30,C2008=0),0,IF(E2008=0,0,1+F2007))</f>
        <v>54</v>
      </c>
      <c r="G2008" s="29">
        <f t="shared" si="222"/>
        <v>0</v>
      </c>
      <c r="H2008" s="42">
        <f t="shared" si="220"/>
        <v>0</v>
      </c>
      <c r="I2008" s="43">
        <f t="shared" si="223"/>
        <v>0</v>
      </c>
      <c r="J2008" s="42">
        <f t="shared" si="224"/>
        <v>45744</v>
      </c>
      <c r="K2008" s="43">
        <f t="shared" si="225"/>
        <v>0</v>
      </c>
      <c r="L2008">
        <f t="shared" si="226"/>
        <v>126</v>
      </c>
      <c r="M2008">
        <f>IF($G2008="","",COUNTIF($G$3:$G2008, $G2008))</f>
        <v>1907</v>
      </c>
      <c r="N2008">
        <f t="shared" si="221"/>
        <v>2033</v>
      </c>
      <c r="O2008"/>
      <c r="P2008"/>
      <c r="Q2008"/>
    </row>
    <row r="2009" spans="2:17">
      <c r="B2009" s="30">
        <f>資料貼入!A2009</f>
        <v>45745</v>
      </c>
      <c r="C2009" s="38">
        <f>資料貼入!A2009</f>
        <v>45745</v>
      </c>
      <c r="D2009" s="29">
        <f>資料貼入!B2009</f>
        <v>0</v>
      </c>
      <c r="E2009" s="29" cm="1">
        <f t="array" ref="E2009">MovingDayDD($D$3:D2009)</f>
        <v>-1453983.3700000048</v>
      </c>
      <c r="F2009" s="29">
        <f>IF(OR(C2009&gt;總表!$B$30,C2009=0),0,IF(E2009=0,0,1+F2008))</f>
        <v>55</v>
      </c>
      <c r="G2009" s="29">
        <f t="shared" si="222"/>
        <v>0</v>
      </c>
      <c r="H2009" s="42">
        <f t="shared" si="220"/>
        <v>0</v>
      </c>
      <c r="I2009" s="43">
        <f t="shared" si="223"/>
        <v>0</v>
      </c>
      <c r="J2009" s="42">
        <f t="shared" si="224"/>
        <v>45745</v>
      </c>
      <c r="K2009" s="43">
        <f t="shared" si="225"/>
        <v>0</v>
      </c>
      <c r="L2009">
        <f t="shared" si="226"/>
        <v>126</v>
      </c>
      <c r="M2009">
        <f>IF($G2009="","",COUNTIF($G$3:$G2009, $G2009))</f>
        <v>1908</v>
      </c>
      <c r="N2009">
        <f t="shared" si="221"/>
        <v>2034</v>
      </c>
      <c r="O2009"/>
      <c r="P2009"/>
      <c r="Q2009"/>
    </row>
    <row r="2010" spans="2:17">
      <c r="B2010" s="30">
        <f>資料貼入!A2010</f>
        <v>45746</v>
      </c>
      <c r="C2010" s="38">
        <f>資料貼入!A2010</f>
        <v>45746</v>
      </c>
      <c r="D2010" s="29">
        <f>資料貼入!B2010</f>
        <v>0</v>
      </c>
      <c r="E2010" s="29" cm="1">
        <f t="array" ref="E2010">MovingDayDD($D$3:D2010)</f>
        <v>-1453983.3700000048</v>
      </c>
      <c r="F2010" s="29">
        <f>IF(OR(C2010&gt;總表!$B$30,C2010=0),0,IF(E2010=0,0,1+F2009))</f>
        <v>56</v>
      </c>
      <c r="G2010" s="29">
        <f t="shared" si="222"/>
        <v>0</v>
      </c>
      <c r="H2010" s="42">
        <f t="shared" si="220"/>
        <v>0</v>
      </c>
      <c r="I2010" s="43">
        <f t="shared" si="223"/>
        <v>0</v>
      </c>
      <c r="J2010" s="42">
        <f t="shared" si="224"/>
        <v>45746</v>
      </c>
      <c r="K2010" s="43">
        <f t="shared" si="225"/>
        <v>0</v>
      </c>
      <c r="L2010">
        <f t="shared" si="226"/>
        <v>126</v>
      </c>
      <c r="M2010">
        <f>IF($G2010="","",COUNTIF($G$3:$G2010, $G2010))</f>
        <v>1909</v>
      </c>
      <c r="N2010">
        <f t="shared" si="221"/>
        <v>2035</v>
      </c>
      <c r="O2010"/>
      <c r="P2010"/>
      <c r="Q2010"/>
    </row>
    <row r="2011" spans="2:17">
      <c r="B2011" s="30">
        <f>資料貼入!A2011</f>
        <v>45747</v>
      </c>
      <c r="C2011" s="38">
        <f>資料貼入!A2011</f>
        <v>45747</v>
      </c>
      <c r="D2011" s="29">
        <f>資料貼入!B2011</f>
        <v>689234.71</v>
      </c>
      <c r="E2011" s="29" cm="1">
        <f t="array" ref="E2011">MovingDayDD($D$3:D2011)</f>
        <v>-764748.66000000387</v>
      </c>
      <c r="F2011" s="29">
        <f>IF(OR(C2011&gt;總表!$B$30,C2011=0),0,IF(E2011=0,0,1+F2010))</f>
        <v>57</v>
      </c>
      <c r="G2011" s="29">
        <f t="shared" si="222"/>
        <v>0</v>
      </c>
      <c r="H2011" s="42">
        <f t="shared" si="220"/>
        <v>0</v>
      </c>
      <c r="I2011" s="43">
        <f t="shared" si="223"/>
        <v>0</v>
      </c>
      <c r="J2011" s="42">
        <f t="shared" si="224"/>
        <v>45747</v>
      </c>
      <c r="K2011" s="43">
        <f t="shared" si="225"/>
        <v>0</v>
      </c>
      <c r="L2011">
        <f t="shared" si="226"/>
        <v>126</v>
      </c>
      <c r="M2011">
        <f>IF($G2011="","",COUNTIF($G$3:$G2011, $G2011))</f>
        <v>1910</v>
      </c>
      <c r="N2011">
        <f t="shared" si="221"/>
        <v>2036</v>
      </c>
      <c r="O2011"/>
      <c r="P2011"/>
      <c r="Q2011"/>
    </row>
    <row r="2012" spans="2:17">
      <c r="B2012" s="30">
        <f>資料貼入!A2012</f>
        <v>45748</v>
      </c>
      <c r="C2012" s="38">
        <f>資料貼入!A2012</f>
        <v>45748</v>
      </c>
      <c r="D2012" s="29">
        <f>資料貼入!B2012</f>
        <v>-465802.81000000011</v>
      </c>
      <c r="E2012" s="29" cm="1">
        <f t="array" ref="E2012">MovingDayDD($D$3:D2012)</f>
        <v>-1230551.4700000025</v>
      </c>
      <c r="F2012" s="29">
        <f>IF(OR(C2012&gt;總表!$B$30,C2012=0),0,IF(E2012=0,0,1+F2011))</f>
        <v>58</v>
      </c>
      <c r="G2012" s="29">
        <f t="shared" si="222"/>
        <v>0</v>
      </c>
      <c r="H2012" s="42">
        <f t="shared" si="220"/>
        <v>0</v>
      </c>
      <c r="I2012" s="43">
        <f t="shared" si="223"/>
        <v>0</v>
      </c>
      <c r="J2012" s="42">
        <f t="shared" si="224"/>
        <v>45748</v>
      </c>
      <c r="K2012" s="43">
        <f t="shared" si="225"/>
        <v>0</v>
      </c>
      <c r="L2012">
        <f t="shared" si="226"/>
        <v>126</v>
      </c>
      <c r="M2012">
        <f>IF($G2012="","",COUNTIF($G$3:$G2012, $G2012))</f>
        <v>1911</v>
      </c>
      <c r="N2012">
        <f t="shared" si="221"/>
        <v>2037</v>
      </c>
      <c r="O2012"/>
      <c r="P2012"/>
      <c r="Q2012"/>
    </row>
    <row r="2013" spans="2:17">
      <c r="B2013" s="30">
        <f>資料貼入!A2013</f>
        <v>45749</v>
      </c>
      <c r="C2013" s="38">
        <f>資料貼入!A2013</f>
        <v>45749</v>
      </c>
      <c r="D2013" s="29">
        <f>資料貼入!B2013</f>
        <v>-27072.36</v>
      </c>
      <c r="E2013" s="29" cm="1">
        <f t="array" ref="E2013">MovingDayDD($D$3:D2013)</f>
        <v>-1257623.8300000019</v>
      </c>
      <c r="F2013" s="29">
        <f>IF(OR(C2013&gt;總表!$B$30,C2013=0),0,IF(E2013=0,0,1+F2012))</f>
        <v>59</v>
      </c>
      <c r="G2013" s="29">
        <f t="shared" si="222"/>
        <v>0</v>
      </c>
      <c r="H2013" s="42">
        <f t="shared" si="220"/>
        <v>0</v>
      </c>
      <c r="I2013" s="43">
        <f t="shared" si="223"/>
        <v>0</v>
      </c>
      <c r="J2013" s="42">
        <f t="shared" si="224"/>
        <v>45749</v>
      </c>
      <c r="K2013" s="43">
        <f t="shared" si="225"/>
        <v>0</v>
      </c>
      <c r="L2013">
        <f t="shared" si="226"/>
        <v>126</v>
      </c>
      <c r="M2013">
        <f>IF($G2013="","",COUNTIF($G$3:$G2013, $G2013))</f>
        <v>1912</v>
      </c>
      <c r="N2013">
        <f t="shared" si="221"/>
        <v>2038</v>
      </c>
      <c r="O2013"/>
      <c r="P2013"/>
      <c r="Q2013"/>
    </row>
    <row r="2014" spans="2:17">
      <c r="B2014" s="30">
        <f>資料貼入!A2014</f>
        <v>45750</v>
      </c>
      <c r="C2014" s="38">
        <f>資料貼入!A2014</f>
        <v>45750</v>
      </c>
      <c r="D2014" s="29">
        <f>資料貼入!B2014</f>
        <v>0</v>
      </c>
      <c r="E2014" s="29" cm="1">
        <f t="array" ref="E2014">MovingDayDD($D$3:D2014)</f>
        <v>-1257623.8300000019</v>
      </c>
      <c r="F2014" s="29">
        <f>IF(OR(C2014&gt;總表!$B$30,C2014=0),0,IF(E2014=0,0,1+F2013))</f>
        <v>60</v>
      </c>
      <c r="G2014" s="29">
        <f t="shared" si="222"/>
        <v>0</v>
      </c>
      <c r="H2014" s="42">
        <f t="shared" si="220"/>
        <v>0</v>
      </c>
      <c r="I2014" s="43">
        <f t="shared" si="223"/>
        <v>0</v>
      </c>
      <c r="J2014" s="42">
        <f t="shared" si="224"/>
        <v>45750</v>
      </c>
      <c r="K2014" s="43">
        <f t="shared" si="225"/>
        <v>0</v>
      </c>
      <c r="L2014">
        <f t="shared" si="226"/>
        <v>126</v>
      </c>
      <c r="M2014">
        <f>IF($G2014="","",COUNTIF($G$3:$G2014, $G2014))</f>
        <v>1913</v>
      </c>
      <c r="N2014">
        <f t="shared" si="221"/>
        <v>2039</v>
      </c>
      <c r="O2014"/>
      <c r="P2014"/>
      <c r="Q2014"/>
    </row>
    <row r="2015" spans="2:17">
      <c r="B2015" s="30">
        <f>資料貼入!A2015</f>
        <v>45751</v>
      </c>
      <c r="C2015" s="38">
        <f>資料貼入!A2015</f>
        <v>45751</v>
      </c>
      <c r="D2015" s="29">
        <f>資料貼入!B2015</f>
        <v>0</v>
      </c>
      <c r="E2015" s="29" cm="1">
        <f t="array" ref="E2015">MovingDayDD($D$3:D2015)</f>
        <v>-1257623.8300000019</v>
      </c>
      <c r="F2015" s="29">
        <f>IF(OR(C2015&gt;總表!$B$30,C2015=0),0,IF(E2015=0,0,1+F2014))</f>
        <v>61</v>
      </c>
      <c r="G2015" s="29">
        <f t="shared" si="222"/>
        <v>0</v>
      </c>
      <c r="H2015" s="42">
        <f t="shared" si="220"/>
        <v>0</v>
      </c>
      <c r="I2015" s="43">
        <f t="shared" si="223"/>
        <v>0</v>
      </c>
      <c r="J2015" s="42">
        <f t="shared" si="224"/>
        <v>45751</v>
      </c>
      <c r="K2015" s="43">
        <f t="shared" si="225"/>
        <v>0</v>
      </c>
      <c r="L2015">
        <f t="shared" si="226"/>
        <v>126</v>
      </c>
      <c r="M2015">
        <f>IF($G2015="","",COUNTIF($G$3:$G2015, $G2015))</f>
        <v>1914</v>
      </c>
      <c r="N2015">
        <f t="shared" si="221"/>
        <v>2040</v>
      </c>
      <c r="O2015"/>
      <c r="P2015"/>
      <c r="Q2015"/>
    </row>
    <row r="2016" spans="2:17">
      <c r="B2016" s="30">
        <f>資料貼入!A2016</f>
        <v>45752</v>
      </c>
      <c r="C2016" s="38">
        <f>資料貼入!A2016</f>
        <v>45752</v>
      </c>
      <c r="D2016" s="29">
        <f>資料貼入!B2016</f>
        <v>0</v>
      </c>
      <c r="E2016" s="29" cm="1">
        <f t="array" ref="E2016">MovingDayDD($D$3:D2016)</f>
        <v>-1257623.8300000019</v>
      </c>
      <c r="F2016" s="29">
        <f>IF(OR(C2016&gt;總表!$B$30,C2016=0),0,IF(E2016=0,0,1+F2015))</f>
        <v>62</v>
      </c>
      <c r="G2016" s="29">
        <f t="shared" si="222"/>
        <v>0</v>
      </c>
      <c r="H2016" s="42">
        <f t="shared" si="220"/>
        <v>0</v>
      </c>
      <c r="I2016" s="43">
        <f t="shared" si="223"/>
        <v>0</v>
      </c>
      <c r="J2016" s="42">
        <f t="shared" si="224"/>
        <v>45752</v>
      </c>
      <c r="K2016" s="43">
        <f t="shared" si="225"/>
        <v>0</v>
      </c>
      <c r="L2016">
        <f t="shared" si="226"/>
        <v>126</v>
      </c>
      <c r="M2016">
        <f>IF($G2016="","",COUNTIF($G$3:$G2016, $G2016))</f>
        <v>1915</v>
      </c>
      <c r="N2016">
        <f t="shared" si="221"/>
        <v>2041</v>
      </c>
      <c r="O2016"/>
      <c r="P2016"/>
      <c r="Q2016"/>
    </row>
    <row r="2017" spans="2:17">
      <c r="B2017" s="30">
        <f>資料貼入!A2017</f>
        <v>45753</v>
      </c>
      <c r="C2017" s="38">
        <f>資料貼入!A2017</f>
        <v>45753</v>
      </c>
      <c r="D2017" s="29">
        <f>資料貼入!B2017</f>
        <v>0</v>
      </c>
      <c r="E2017" s="29" cm="1">
        <f t="array" ref="E2017">MovingDayDD($D$3:D2017)</f>
        <v>-1257623.8300000019</v>
      </c>
      <c r="F2017" s="29">
        <f>IF(OR(C2017&gt;總表!$B$30,C2017=0),0,IF(E2017=0,0,1+F2016))</f>
        <v>63</v>
      </c>
      <c r="G2017" s="29">
        <f t="shared" si="222"/>
        <v>0</v>
      </c>
      <c r="H2017" s="42">
        <f t="shared" si="220"/>
        <v>0</v>
      </c>
      <c r="I2017" s="43">
        <f t="shared" si="223"/>
        <v>0</v>
      </c>
      <c r="J2017" s="42">
        <f t="shared" si="224"/>
        <v>45753</v>
      </c>
      <c r="K2017" s="43">
        <f t="shared" si="225"/>
        <v>0</v>
      </c>
      <c r="L2017">
        <f t="shared" si="226"/>
        <v>126</v>
      </c>
      <c r="M2017">
        <f>IF($G2017="","",COUNTIF($G$3:$G2017, $G2017))</f>
        <v>1916</v>
      </c>
      <c r="N2017">
        <f t="shared" si="221"/>
        <v>2042</v>
      </c>
      <c r="O2017"/>
      <c r="P2017"/>
      <c r="Q2017"/>
    </row>
    <row r="2018" spans="2:17">
      <c r="B2018" s="30">
        <f>資料貼入!A2018</f>
        <v>45754</v>
      </c>
      <c r="C2018" s="38">
        <f>資料貼入!A2018</f>
        <v>45754</v>
      </c>
      <c r="D2018" s="29">
        <f>資料貼入!B2018</f>
        <v>-565295.13</v>
      </c>
      <c r="E2018" s="29" cm="1">
        <f t="array" ref="E2018">MovingDayDD($D$3:D2018)</f>
        <v>-1822918.9600000028</v>
      </c>
      <c r="F2018" s="29">
        <f>IF(OR(C2018&gt;總表!$B$30,C2018=0),0,IF(E2018=0,0,1+F2017))</f>
        <v>64</v>
      </c>
      <c r="G2018" s="29">
        <f t="shared" si="222"/>
        <v>0</v>
      </c>
      <c r="H2018" s="42">
        <f t="shared" si="220"/>
        <v>0</v>
      </c>
      <c r="I2018" s="43">
        <f t="shared" si="223"/>
        <v>0</v>
      </c>
      <c r="J2018" s="42">
        <f t="shared" si="224"/>
        <v>45754</v>
      </c>
      <c r="K2018" s="43">
        <f t="shared" si="225"/>
        <v>0</v>
      </c>
      <c r="L2018">
        <f t="shared" si="226"/>
        <v>126</v>
      </c>
      <c r="M2018">
        <f>IF($G2018="","",COUNTIF($G$3:$G2018, $G2018))</f>
        <v>1917</v>
      </c>
      <c r="N2018">
        <f t="shared" si="221"/>
        <v>2043</v>
      </c>
      <c r="O2018"/>
      <c r="P2018"/>
      <c r="Q2018"/>
    </row>
    <row r="2019" spans="2:17">
      <c r="B2019" s="30">
        <f>資料貼入!A2019</f>
        <v>45755</v>
      </c>
      <c r="C2019" s="38">
        <f>資料貼入!A2019</f>
        <v>45755</v>
      </c>
      <c r="D2019" s="29">
        <f>資料貼入!B2019</f>
        <v>290942.79000000004</v>
      </c>
      <c r="E2019" s="29" cm="1">
        <f t="array" ref="E2019">MovingDayDD($D$3:D2019)</f>
        <v>-1531976.1700000018</v>
      </c>
      <c r="F2019" s="29">
        <f>IF(OR(C2019&gt;總表!$B$30,C2019=0),0,IF(E2019=0,0,1+F2018))</f>
        <v>65</v>
      </c>
      <c r="G2019" s="29">
        <f t="shared" si="222"/>
        <v>0</v>
      </c>
      <c r="H2019" s="42">
        <f t="shared" si="220"/>
        <v>0</v>
      </c>
      <c r="I2019" s="43">
        <f t="shared" si="223"/>
        <v>0</v>
      </c>
      <c r="J2019" s="42">
        <f t="shared" si="224"/>
        <v>45755</v>
      </c>
      <c r="K2019" s="43">
        <f t="shared" si="225"/>
        <v>0</v>
      </c>
      <c r="L2019">
        <f t="shared" si="226"/>
        <v>126</v>
      </c>
      <c r="M2019">
        <f>IF($G2019="","",COUNTIF($G$3:$G2019, $G2019))</f>
        <v>1918</v>
      </c>
      <c r="N2019">
        <f t="shared" si="221"/>
        <v>2044</v>
      </c>
      <c r="O2019"/>
      <c r="P2019"/>
      <c r="Q2019"/>
    </row>
    <row r="2020" spans="2:17">
      <c r="B2020" s="30">
        <f>資料貼入!A2020</f>
        <v>45756</v>
      </c>
      <c r="C2020" s="38">
        <f>資料貼入!A2020</f>
        <v>45756</v>
      </c>
      <c r="D2020" s="29">
        <f>資料貼入!B2020</f>
        <v>-54829.279999999999</v>
      </c>
      <c r="E2020" s="29" cm="1">
        <f t="array" ref="E2020">MovingDayDD($D$3:D2020)</f>
        <v>-1586805.450000003</v>
      </c>
      <c r="F2020" s="29">
        <f>IF(OR(C2020&gt;總表!$B$30,C2020=0),0,IF(E2020=0,0,1+F2019))</f>
        <v>66</v>
      </c>
      <c r="G2020" s="29">
        <f t="shared" si="222"/>
        <v>0</v>
      </c>
      <c r="H2020" s="42">
        <f t="shared" si="220"/>
        <v>0</v>
      </c>
      <c r="I2020" s="43">
        <f t="shared" si="223"/>
        <v>0</v>
      </c>
      <c r="J2020" s="42">
        <f t="shared" si="224"/>
        <v>45756</v>
      </c>
      <c r="K2020" s="43">
        <f t="shared" si="225"/>
        <v>0</v>
      </c>
      <c r="L2020">
        <f t="shared" si="226"/>
        <v>126</v>
      </c>
      <c r="M2020">
        <f>IF($G2020="","",COUNTIF($G$3:$G2020, $G2020))</f>
        <v>1919</v>
      </c>
      <c r="N2020">
        <f t="shared" si="221"/>
        <v>2045</v>
      </c>
      <c r="O2020"/>
      <c r="P2020"/>
      <c r="Q2020"/>
    </row>
    <row r="2021" spans="2:17">
      <c r="B2021" s="30">
        <f>資料貼入!A2021</f>
        <v>45757</v>
      </c>
      <c r="C2021" s="38">
        <f>資料貼入!A2021</f>
        <v>45757</v>
      </c>
      <c r="D2021" s="29">
        <f>資料貼入!B2021</f>
        <v>84146.700000000012</v>
      </c>
      <c r="E2021" s="29" cm="1">
        <f t="array" ref="E2021">MovingDayDD($D$3:D2021)</f>
        <v>-1502658.7500000037</v>
      </c>
      <c r="F2021" s="29">
        <f>IF(OR(C2021&gt;總表!$B$30,C2021=0),0,IF(E2021=0,0,1+F2020))</f>
        <v>67</v>
      </c>
      <c r="G2021" s="29">
        <f t="shared" si="222"/>
        <v>0</v>
      </c>
      <c r="H2021" s="42">
        <f t="shared" si="220"/>
        <v>0</v>
      </c>
      <c r="I2021" s="43">
        <f t="shared" si="223"/>
        <v>0</v>
      </c>
      <c r="J2021" s="42">
        <f t="shared" si="224"/>
        <v>45757</v>
      </c>
      <c r="K2021" s="43">
        <f t="shared" si="225"/>
        <v>0</v>
      </c>
      <c r="L2021">
        <f t="shared" si="226"/>
        <v>126</v>
      </c>
      <c r="M2021">
        <f>IF($G2021="","",COUNTIF($G$3:$G2021, $G2021))</f>
        <v>1920</v>
      </c>
      <c r="N2021">
        <f t="shared" si="221"/>
        <v>2046</v>
      </c>
      <c r="O2021"/>
      <c r="P2021"/>
      <c r="Q2021"/>
    </row>
    <row r="2022" spans="2:17">
      <c r="B2022" s="30">
        <f>資料貼入!A2022</f>
        <v>45758</v>
      </c>
      <c r="C2022" s="38">
        <f>資料貼入!A2022</f>
        <v>45758</v>
      </c>
      <c r="D2022" s="29">
        <f>資料貼入!B2022</f>
        <v>357448.47</v>
      </c>
      <c r="E2022" s="29" cm="1">
        <f t="array" ref="E2022">MovingDayDD($D$3:D2022)</f>
        <v>-1145210.2800000049</v>
      </c>
      <c r="F2022" s="29">
        <f>IF(OR(C2022&gt;總表!$B$30,C2022=0),0,IF(E2022=0,0,1+F2021))</f>
        <v>68</v>
      </c>
      <c r="G2022" s="29">
        <f t="shared" si="222"/>
        <v>0</v>
      </c>
      <c r="H2022" s="42">
        <f t="shared" si="220"/>
        <v>0</v>
      </c>
      <c r="I2022" s="43">
        <f t="shared" si="223"/>
        <v>0</v>
      </c>
      <c r="J2022" s="42">
        <f t="shared" si="224"/>
        <v>45758</v>
      </c>
      <c r="K2022" s="43">
        <f t="shared" si="225"/>
        <v>0</v>
      </c>
      <c r="L2022">
        <f t="shared" si="226"/>
        <v>126</v>
      </c>
      <c r="M2022">
        <f>IF($G2022="","",COUNTIF($G$3:$G2022, $G2022))</f>
        <v>1921</v>
      </c>
      <c r="N2022">
        <f t="shared" si="221"/>
        <v>2047</v>
      </c>
      <c r="O2022"/>
      <c r="P2022"/>
      <c r="Q2022"/>
    </row>
    <row r="2023" spans="2:17">
      <c r="B2023" s="30">
        <f>資料貼入!A2023</f>
        <v>45759</v>
      </c>
      <c r="C2023" s="38">
        <f>資料貼入!A2023</f>
        <v>45759</v>
      </c>
      <c r="D2023" s="29">
        <f>資料貼入!B2023</f>
        <v>0</v>
      </c>
      <c r="E2023" s="29" cm="1">
        <f t="array" ref="E2023">MovingDayDD($D$3:D2023)</f>
        <v>-1145210.2800000049</v>
      </c>
      <c r="F2023" s="29">
        <f>IF(OR(C2023&gt;總表!$B$30,C2023=0),0,IF(E2023=0,0,1+F2022))</f>
        <v>69</v>
      </c>
      <c r="G2023" s="29">
        <f t="shared" si="222"/>
        <v>0</v>
      </c>
      <c r="H2023" s="42">
        <f t="shared" si="220"/>
        <v>0</v>
      </c>
      <c r="I2023" s="43">
        <f t="shared" si="223"/>
        <v>0</v>
      </c>
      <c r="J2023" s="42">
        <f t="shared" si="224"/>
        <v>45759</v>
      </c>
      <c r="K2023" s="43">
        <f t="shared" si="225"/>
        <v>0</v>
      </c>
      <c r="L2023">
        <f t="shared" si="226"/>
        <v>126</v>
      </c>
      <c r="M2023">
        <f>IF($G2023="","",COUNTIF($G$3:$G2023, $G2023))</f>
        <v>1922</v>
      </c>
      <c r="N2023">
        <f t="shared" si="221"/>
        <v>2048</v>
      </c>
      <c r="O2023"/>
      <c r="P2023"/>
      <c r="Q2023"/>
    </row>
    <row r="2024" spans="2:17">
      <c r="B2024" s="30">
        <f>資料貼入!A2024</f>
        <v>45760</v>
      </c>
      <c r="C2024" s="38">
        <f>資料貼入!A2024</f>
        <v>45760</v>
      </c>
      <c r="D2024" s="29">
        <f>資料貼入!B2024</f>
        <v>0</v>
      </c>
      <c r="E2024" s="29" cm="1">
        <f t="array" ref="E2024">MovingDayDD($D$3:D2024)</f>
        <v>-1145210.2800000049</v>
      </c>
      <c r="F2024" s="29">
        <f>IF(OR(C2024&gt;總表!$B$30,C2024=0),0,IF(E2024=0,0,1+F2023))</f>
        <v>70</v>
      </c>
      <c r="G2024" s="29">
        <f t="shared" si="222"/>
        <v>0</v>
      </c>
      <c r="H2024" s="42">
        <f t="shared" si="220"/>
        <v>0</v>
      </c>
      <c r="I2024" s="43">
        <f t="shared" si="223"/>
        <v>0</v>
      </c>
      <c r="J2024" s="42">
        <f t="shared" si="224"/>
        <v>45760</v>
      </c>
      <c r="K2024" s="43">
        <f t="shared" si="225"/>
        <v>0</v>
      </c>
      <c r="L2024">
        <f t="shared" si="226"/>
        <v>126</v>
      </c>
      <c r="M2024">
        <f>IF($G2024="","",COUNTIF($G$3:$G2024, $G2024))</f>
        <v>1923</v>
      </c>
      <c r="N2024">
        <f t="shared" si="221"/>
        <v>2049</v>
      </c>
      <c r="O2024"/>
      <c r="P2024"/>
      <c r="Q2024"/>
    </row>
    <row r="2025" spans="2:17">
      <c r="B2025" s="30">
        <f>資料貼入!A2025</f>
        <v>45761</v>
      </c>
      <c r="C2025" s="38">
        <f>資料貼入!A2025</f>
        <v>45761</v>
      </c>
      <c r="D2025" s="29">
        <f>資料貼入!B2025</f>
        <v>-153911.34999999998</v>
      </c>
      <c r="E2025" s="29" cm="1">
        <f t="array" ref="E2025">MovingDayDD($D$3:D2025)</f>
        <v>-1299121.6300000064</v>
      </c>
      <c r="F2025" s="29">
        <f>IF(OR(C2025&gt;總表!$B$30,C2025=0),0,IF(E2025=0,0,1+F2024))</f>
        <v>71</v>
      </c>
      <c r="G2025" s="29">
        <f t="shared" si="222"/>
        <v>0</v>
      </c>
      <c r="H2025" s="42">
        <f t="shared" si="220"/>
        <v>0</v>
      </c>
      <c r="I2025" s="43">
        <f t="shared" si="223"/>
        <v>0</v>
      </c>
      <c r="J2025" s="42">
        <f t="shared" si="224"/>
        <v>45761</v>
      </c>
      <c r="K2025" s="43">
        <f t="shared" si="225"/>
        <v>0</v>
      </c>
      <c r="L2025">
        <f t="shared" si="226"/>
        <v>126</v>
      </c>
      <c r="M2025">
        <f>IF($G2025="","",COUNTIF($G$3:$G2025, $G2025))</f>
        <v>1924</v>
      </c>
      <c r="N2025">
        <f t="shared" si="221"/>
        <v>2050</v>
      </c>
      <c r="O2025"/>
      <c r="P2025"/>
      <c r="Q2025"/>
    </row>
    <row r="2026" spans="2:17">
      <c r="B2026" s="30">
        <f>資料貼入!A2026</f>
        <v>45762</v>
      </c>
      <c r="C2026" s="38">
        <f>資料貼入!A2026</f>
        <v>45762</v>
      </c>
      <c r="D2026" s="29">
        <f>資料貼入!B2026</f>
        <v>134132.21</v>
      </c>
      <c r="E2026" s="29" cm="1">
        <f t="array" ref="E2026">MovingDayDD($D$3:D2026)</f>
        <v>-1164989.4200000055</v>
      </c>
      <c r="F2026" s="29">
        <f>IF(OR(C2026&gt;總表!$B$30,C2026=0),0,IF(E2026=0,0,1+F2025))</f>
        <v>72</v>
      </c>
      <c r="G2026" s="29">
        <f t="shared" si="222"/>
        <v>0</v>
      </c>
      <c r="H2026" s="42">
        <f t="shared" si="220"/>
        <v>0</v>
      </c>
      <c r="I2026" s="43">
        <f t="shared" si="223"/>
        <v>0</v>
      </c>
      <c r="J2026" s="42">
        <f t="shared" si="224"/>
        <v>45762</v>
      </c>
      <c r="K2026" s="43">
        <f t="shared" si="225"/>
        <v>0</v>
      </c>
      <c r="L2026">
        <f t="shared" si="226"/>
        <v>126</v>
      </c>
      <c r="M2026">
        <f>IF($G2026="","",COUNTIF($G$3:$G2026, $G2026))</f>
        <v>1925</v>
      </c>
      <c r="N2026">
        <f t="shared" si="221"/>
        <v>2051</v>
      </c>
      <c r="O2026"/>
      <c r="P2026"/>
      <c r="Q2026"/>
    </row>
    <row r="2027" spans="2:17">
      <c r="B2027" s="30">
        <f>資料貼入!A2027</f>
        <v>45763</v>
      </c>
      <c r="C2027" s="38">
        <f>資料貼入!A2027</f>
        <v>45763</v>
      </c>
      <c r="D2027" s="29">
        <f>資料貼入!B2027</f>
        <v>-303620.18</v>
      </c>
      <c r="E2027" s="29" cm="1">
        <f t="array" ref="E2027">MovingDayDD($D$3:D2027)</f>
        <v>-1468609.6000000052</v>
      </c>
      <c r="F2027" s="29">
        <f>IF(OR(C2027&gt;總表!$B$30,C2027=0),0,IF(E2027=0,0,1+F2026))</f>
        <v>73</v>
      </c>
      <c r="G2027" s="29">
        <f t="shared" si="222"/>
        <v>0</v>
      </c>
      <c r="H2027" s="42">
        <f t="shared" si="220"/>
        <v>0</v>
      </c>
      <c r="I2027" s="43">
        <f t="shared" si="223"/>
        <v>0</v>
      </c>
      <c r="J2027" s="42">
        <f t="shared" si="224"/>
        <v>45763</v>
      </c>
      <c r="K2027" s="43">
        <f t="shared" si="225"/>
        <v>0</v>
      </c>
      <c r="L2027">
        <f t="shared" si="226"/>
        <v>126</v>
      </c>
      <c r="M2027">
        <f>IF($G2027="","",COUNTIF($G$3:$G2027, $G2027))</f>
        <v>1926</v>
      </c>
      <c r="N2027">
        <f t="shared" si="221"/>
        <v>2052</v>
      </c>
      <c r="O2027"/>
      <c r="P2027"/>
      <c r="Q2027"/>
    </row>
    <row r="2028" spans="2:17">
      <c r="B2028" s="30">
        <f>資料貼入!A2028</f>
        <v>45764</v>
      </c>
      <c r="C2028" s="38">
        <f>資料貼入!A2028</f>
        <v>45764</v>
      </c>
      <c r="D2028" s="29">
        <f>資料貼入!B2028</f>
        <v>-127616.79000000001</v>
      </c>
      <c r="E2028" s="29" cm="1">
        <f t="array" ref="E2028">MovingDayDD($D$3:D2028)</f>
        <v>-1596226.3900000043</v>
      </c>
      <c r="F2028" s="29">
        <f>IF(OR(C2028&gt;總表!$B$30,C2028=0),0,IF(E2028=0,0,1+F2027))</f>
        <v>74</v>
      </c>
      <c r="G2028" s="29">
        <f t="shared" si="222"/>
        <v>0</v>
      </c>
      <c r="H2028" s="42">
        <f t="shared" si="220"/>
        <v>0</v>
      </c>
      <c r="I2028" s="43">
        <f t="shared" si="223"/>
        <v>0</v>
      </c>
      <c r="J2028" s="42">
        <f t="shared" si="224"/>
        <v>45764</v>
      </c>
      <c r="K2028" s="43">
        <f t="shared" si="225"/>
        <v>0</v>
      </c>
      <c r="L2028">
        <f t="shared" si="226"/>
        <v>126</v>
      </c>
      <c r="M2028">
        <f>IF($G2028="","",COUNTIF($G$3:$G2028, $G2028))</f>
        <v>1927</v>
      </c>
      <c r="N2028">
        <f t="shared" si="221"/>
        <v>2053</v>
      </c>
      <c r="O2028"/>
      <c r="P2028"/>
      <c r="Q2028"/>
    </row>
    <row r="2029" spans="2:17">
      <c r="B2029" s="30">
        <f>資料貼入!A2029</f>
        <v>45765</v>
      </c>
      <c r="C2029" s="38">
        <f>資料貼入!A2029</f>
        <v>45765</v>
      </c>
      <c r="D2029" s="29">
        <f>資料貼入!B2029</f>
        <v>-95130.16</v>
      </c>
      <c r="E2029" s="29" cm="1">
        <f t="array" ref="E2029">MovingDayDD($D$3:D2029)</f>
        <v>-1691356.5500000045</v>
      </c>
      <c r="F2029" s="29">
        <f>IF(OR(C2029&gt;總表!$B$30,C2029=0),0,IF(E2029=0,0,1+F2028))</f>
        <v>75</v>
      </c>
      <c r="G2029" s="29">
        <f t="shared" si="222"/>
        <v>0</v>
      </c>
      <c r="H2029" s="42">
        <f t="shared" si="220"/>
        <v>0</v>
      </c>
      <c r="I2029" s="43">
        <f t="shared" si="223"/>
        <v>0</v>
      </c>
      <c r="J2029" s="42">
        <f t="shared" si="224"/>
        <v>45765</v>
      </c>
      <c r="K2029" s="43">
        <f t="shared" si="225"/>
        <v>0</v>
      </c>
      <c r="L2029">
        <f t="shared" si="226"/>
        <v>126</v>
      </c>
      <c r="M2029">
        <f>IF($G2029="","",COUNTIF($G$3:$G2029, $G2029))</f>
        <v>1928</v>
      </c>
      <c r="N2029">
        <f t="shared" si="221"/>
        <v>2054</v>
      </c>
      <c r="O2029"/>
      <c r="P2029"/>
      <c r="Q2029"/>
    </row>
    <row r="2030" spans="2:17">
      <c r="B2030" s="30">
        <f>資料貼入!A2030</f>
        <v>45766</v>
      </c>
      <c r="C2030" s="38">
        <f>資料貼入!A2030</f>
        <v>45766</v>
      </c>
      <c r="D2030" s="29">
        <f>資料貼入!B2030</f>
        <v>0</v>
      </c>
      <c r="E2030" s="29" cm="1">
        <f t="array" ref="E2030">MovingDayDD($D$3:D2030)</f>
        <v>-1691356.5500000045</v>
      </c>
      <c r="F2030" s="29">
        <f>IF(OR(C2030&gt;總表!$B$30,C2030=0),0,IF(E2030=0,0,1+F2029))</f>
        <v>76</v>
      </c>
      <c r="G2030" s="29">
        <f t="shared" si="222"/>
        <v>0</v>
      </c>
      <c r="H2030" s="42">
        <f t="shared" si="220"/>
        <v>0</v>
      </c>
      <c r="I2030" s="43">
        <f t="shared" si="223"/>
        <v>0</v>
      </c>
      <c r="J2030" s="42">
        <f t="shared" si="224"/>
        <v>45766</v>
      </c>
      <c r="K2030" s="43">
        <f t="shared" si="225"/>
        <v>0</v>
      </c>
      <c r="L2030">
        <f t="shared" si="226"/>
        <v>126</v>
      </c>
      <c r="M2030">
        <f>IF($G2030="","",COUNTIF($G$3:$G2030, $G2030))</f>
        <v>1929</v>
      </c>
      <c r="N2030">
        <f t="shared" si="221"/>
        <v>2055</v>
      </c>
      <c r="O2030"/>
      <c r="P2030"/>
      <c r="Q2030"/>
    </row>
    <row r="2031" spans="2:17">
      <c r="B2031" s="30">
        <f>資料貼入!A2031</f>
        <v>45767</v>
      </c>
      <c r="C2031" s="38">
        <f>資料貼入!A2031</f>
        <v>45767</v>
      </c>
      <c r="D2031" s="29">
        <f>資料貼入!B2031</f>
        <v>0</v>
      </c>
      <c r="E2031" s="29" cm="1">
        <f t="array" ref="E2031">MovingDayDD($D$3:D2031)</f>
        <v>-1691356.5500000045</v>
      </c>
      <c r="F2031" s="29">
        <f>IF(OR(C2031&gt;總表!$B$30,C2031=0),0,IF(E2031=0,0,1+F2030))</f>
        <v>77</v>
      </c>
      <c r="G2031" s="29">
        <f t="shared" si="222"/>
        <v>0</v>
      </c>
      <c r="H2031" s="42">
        <f t="shared" si="220"/>
        <v>0</v>
      </c>
      <c r="I2031" s="43">
        <f t="shared" si="223"/>
        <v>0</v>
      </c>
      <c r="J2031" s="42">
        <f t="shared" si="224"/>
        <v>45767</v>
      </c>
      <c r="K2031" s="43">
        <f t="shared" si="225"/>
        <v>0</v>
      </c>
      <c r="L2031">
        <f t="shared" si="226"/>
        <v>126</v>
      </c>
      <c r="M2031">
        <f>IF($G2031="","",COUNTIF($G$3:$G2031, $G2031))</f>
        <v>1930</v>
      </c>
      <c r="N2031">
        <f t="shared" si="221"/>
        <v>2056</v>
      </c>
      <c r="O2031"/>
      <c r="P2031"/>
      <c r="Q2031"/>
    </row>
    <row r="2032" spans="2:17">
      <c r="B2032" s="30">
        <f>資料貼入!A2032</f>
        <v>45768</v>
      </c>
      <c r="C2032" s="38">
        <f>資料貼入!A2032</f>
        <v>45768</v>
      </c>
      <c r="D2032" s="29">
        <f>資料貼入!B2032</f>
        <v>-115466.67000000001</v>
      </c>
      <c r="E2032" s="29" cm="1">
        <f t="array" ref="E2032">MovingDayDD($D$3:D2032)</f>
        <v>-1806823.2200000044</v>
      </c>
      <c r="F2032" s="29">
        <f>IF(OR(C2032&gt;總表!$B$30,C2032=0),0,IF(E2032=0,0,1+F2031))</f>
        <v>78</v>
      </c>
      <c r="G2032" s="29">
        <f t="shared" si="222"/>
        <v>0</v>
      </c>
      <c r="H2032" s="42">
        <f t="shared" si="220"/>
        <v>0</v>
      </c>
      <c r="I2032" s="43">
        <f t="shared" si="223"/>
        <v>0</v>
      </c>
      <c r="J2032" s="42">
        <f t="shared" si="224"/>
        <v>45768</v>
      </c>
      <c r="K2032" s="43">
        <f t="shared" si="225"/>
        <v>0</v>
      </c>
      <c r="L2032">
        <f t="shared" si="226"/>
        <v>126</v>
      </c>
      <c r="M2032">
        <f>IF($G2032="","",COUNTIF($G$3:$G2032, $G2032))</f>
        <v>1931</v>
      </c>
      <c r="N2032">
        <f t="shared" si="221"/>
        <v>2057</v>
      </c>
      <c r="O2032"/>
      <c r="P2032"/>
      <c r="Q2032"/>
    </row>
    <row r="2033" spans="2:17">
      <c r="B2033" s="30">
        <f>資料貼入!A2033</f>
        <v>45769</v>
      </c>
      <c r="C2033" s="38">
        <f>資料貼入!A2033</f>
        <v>45769</v>
      </c>
      <c r="D2033" s="29">
        <f>資料貼入!B2033</f>
        <v>57839.159999999989</v>
      </c>
      <c r="E2033" s="29" cm="1">
        <f t="array" ref="E2033">MovingDayDD($D$3:D2033)</f>
        <v>-1748984.0600000061</v>
      </c>
      <c r="F2033" s="29">
        <f>IF(OR(C2033&gt;總表!$B$30,C2033=0),0,IF(E2033=0,0,1+F2032))</f>
        <v>79</v>
      </c>
      <c r="G2033" s="29">
        <f t="shared" si="222"/>
        <v>0</v>
      </c>
      <c r="H2033" s="42">
        <f t="shared" si="220"/>
        <v>0</v>
      </c>
      <c r="I2033" s="43">
        <f t="shared" si="223"/>
        <v>0</v>
      </c>
      <c r="J2033" s="42">
        <f t="shared" si="224"/>
        <v>45769</v>
      </c>
      <c r="K2033" s="43">
        <f t="shared" si="225"/>
        <v>0</v>
      </c>
      <c r="L2033">
        <f t="shared" si="226"/>
        <v>126</v>
      </c>
      <c r="M2033">
        <f>IF($G2033="","",COUNTIF($G$3:$G2033, $G2033))</f>
        <v>1932</v>
      </c>
      <c r="N2033">
        <f t="shared" si="221"/>
        <v>2058</v>
      </c>
      <c r="O2033"/>
      <c r="P2033"/>
      <c r="Q2033"/>
    </row>
    <row r="2034" spans="2:17">
      <c r="B2034" s="30">
        <f>資料貼入!A2034</f>
        <v>45770</v>
      </c>
      <c r="C2034" s="38">
        <f>資料貼入!A2034</f>
        <v>45770</v>
      </c>
      <c r="D2034" s="29">
        <f>資料貼入!B2034</f>
        <v>414017.14999999997</v>
      </c>
      <c r="E2034" s="29" cm="1">
        <f t="array" ref="E2034">MovingDayDD($D$3:D2034)</f>
        <v>-1334966.9100000076</v>
      </c>
      <c r="F2034" s="29">
        <f>IF(OR(C2034&gt;總表!$B$30,C2034=0),0,IF(E2034=0,0,1+F2033))</f>
        <v>80</v>
      </c>
      <c r="G2034" s="29">
        <f t="shared" si="222"/>
        <v>0</v>
      </c>
      <c r="H2034" s="42">
        <f t="shared" si="220"/>
        <v>0</v>
      </c>
      <c r="I2034" s="43">
        <f t="shared" si="223"/>
        <v>0</v>
      </c>
      <c r="J2034" s="42">
        <f t="shared" si="224"/>
        <v>45770</v>
      </c>
      <c r="K2034" s="43">
        <f t="shared" si="225"/>
        <v>0</v>
      </c>
      <c r="L2034">
        <f t="shared" si="226"/>
        <v>126</v>
      </c>
      <c r="M2034">
        <f>IF($G2034="","",COUNTIF($G$3:$G2034, $G2034))</f>
        <v>1933</v>
      </c>
      <c r="N2034">
        <f t="shared" si="221"/>
        <v>2059</v>
      </c>
      <c r="O2034"/>
      <c r="P2034"/>
      <c r="Q2034"/>
    </row>
    <row r="2035" spans="2:17">
      <c r="B2035" s="30">
        <f>資料貼入!A2035</f>
        <v>45771</v>
      </c>
      <c r="C2035" s="38">
        <f>資料貼入!A2035</f>
        <v>45771</v>
      </c>
      <c r="D2035" s="29">
        <f>資料貼入!B2035</f>
        <v>18691.199999999997</v>
      </c>
      <c r="E2035" s="29" cm="1">
        <f t="array" ref="E2035">MovingDayDD($D$3:D2035)</f>
        <v>-1316275.7100000083</v>
      </c>
      <c r="F2035" s="29">
        <f>IF(OR(C2035&gt;總表!$B$30,C2035=0),0,IF(E2035=0,0,1+F2034))</f>
        <v>81</v>
      </c>
      <c r="G2035" s="29">
        <f t="shared" si="222"/>
        <v>0</v>
      </c>
      <c r="H2035" s="42">
        <f t="shared" si="220"/>
        <v>0</v>
      </c>
      <c r="I2035" s="43">
        <f t="shared" si="223"/>
        <v>0</v>
      </c>
      <c r="J2035" s="42">
        <f t="shared" si="224"/>
        <v>45771</v>
      </c>
      <c r="K2035" s="43">
        <f t="shared" si="225"/>
        <v>0</v>
      </c>
      <c r="L2035">
        <f t="shared" si="226"/>
        <v>126</v>
      </c>
      <c r="M2035">
        <f>IF($G2035="","",COUNTIF($G$3:$G2035, $G2035))</f>
        <v>1934</v>
      </c>
      <c r="N2035">
        <f t="shared" si="221"/>
        <v>2060</v>
      </c>
      <c r="O2035"/>
      <c r="P2035"/>
      <c r="Q2035"/>
    </row>
    <row r="2036" spans="2:17">
      <c r="B2036" s="30">
        <f>資料貼入!A2036</f>
        <v>45772</v>
      </c>
      <c r="C2036" s="38">
        <f>資料貼入!A2036</f>
        <v>45772</v>
      </c>
      <c r="D2036" s="29">
        <f>資料貼入!B2036</f>
        <v>198025.56</v>
      </c>
      <c r="E2036" s="29" cm="1">
        <f t="array" ref="E2036">MovingDayDD($D$3:D2036)</f>
        <v>-1118250.1500000097</v>
      </c>
      <c r="F2036" s="29">
        <f>IF(OR(C2036&gt;總表!$B$30,C2036=0),0,IF(E2036=0,0,1+F2035))</f>
        <v>82</v>
      </c>
      <c r="G2036" s="29">
        <f t="shared" si="222"/>
        <v>0</v>
      </c>
      <c r="H2036" s="42">
        <f t="shared" si="220"/>
        <v>0</v>
      </c>
      <c r="I2036" s="43">
        <f t="shared" si="223"/>
        <v>0</v>
      </c>
      <c r="J2036" s="42">
        <f t="shared" si="224"/>
        <v>45772</v>
      </c>
      <c r="K2036" s="43">
        <f t="shared" si="225"/>
        <v>0</v>
      </c>
      <c r="L2036">
        <f t="shared" si="226"/>
        <v>126</v>
      </c>
      <c r="M2036">
        <f>IF($G2036="","",COUNTIF($G$3:$G2036, $G2036))</f>
        <v>1935</v>
      </c>
      <c r="N2036">
        <f t="shared" si="221"/>
        <v>2061</v>
      </c>
      <c r="O2036"/>
      <c r="P2036"/>
      <c r="Q2036"/>
    </row>
    <row r="2037" spans="2:17">
      <c r="B2037" s="30">
        <f>資料貼入!A2037</f>
        <v>45773</v>
      </c>
      <c r="C2037" s="38">
        <f>資料貼入!A2037</f>
        <v>45773</v>
      </c>
      <c r="D2037" s="29">
        <f>資料貼入!B2037</f>
        <v>0</v>
      </c>
      <c r="E2037" s="29" cm="1">
        <f t="array" ref="E2037">MovingDayDD($D$3:D2037)</f>
        <v>-1118250.1500000097</v>
      </c>
      <c r="F2037" s="29">
        <f>IF(OR(C2037&gt;總表!$B$30,C2037=0),0,IF(E2037=0,0,1+F2036))</f>
        <v>83</v>
      </c>
      <c r="G2037" s="29">
        <f t="shared" si="222"/>
        <v>0</v>
      </c>
      <c r="H2037" s="42">
        <f t="shared" si="220"/>
        <v>0</v>
      </c>
      <c r="I2037" s="43">
        <f t="shared" si="223"/>
        <v>0</v>
      </c>
      <c r="J2037" s="42">
        <f t="shared" si="224"/>
        <v>45773</v>
      </c>
      <c r="K2037" s="43">
        <f t="shared" si="225"/>
        <v>0</v>
      </c>
      <c r="L2037">
        <f t="shared" si="226"/>
        <v>126</v>
      </c>
      <c r="M2037">
        <f>IF($G2037="","",COUNTIF($G$3:$G2037, $G2037))</f>
        <v>1936</v>
      </c>
      <c r="N2037">
        <f t="shared" si="221"/>
        <v>2062</v>
      </c>
      <c r="O2037"/>
      <c r="P2037"/>
      <c r="Q2037"/>
    </row>
    <row r="2038" spans="2:17">
      <c r="B2038" s="30">
        <f>資料貼入!A2038</f>
        <v>45774</v>
      </c>
      <c r="C2038" s="38">
        <f>資料貼入!A2038</f>
        <v>45774</v>
      </c>
      <c r="D2038" s="29">
        <f>資料貼入!B2038</f>
        <v>0</v>
      </c>
      <c r="E2038" s="29" cm="1">
        <f t="array" ref="E2038">MovingDayDD($D$3:D2038)</f>
        <v>-1118250.1500000097</v>
      </c>
      <c r="F2038" s="29">
        <f>IF(OR(C2038&gt;總表!$B$30,C2038=0),0,IF(E2038=0,0,1+F2037))</f>
        <v>84</v>
      </c>
      <c r="G2038" s="29">
        <f t="shared" si="222"/>
        <v>0</v>
      </c>
      <c r="H2038" s="42">
        <f t="shared" si="220"/>
        <v>0</v>
      </c>
      <c r="I2038" s="43">
        <f t="shared" si="223"/>
        <v>0</v>
      </c>
      <c r="J2038" s="42">
        <f t="shared" si="224"/>
        <v>45774</v>
      </c>
      <c r="K2038" s="43">
        <f t="shared" si="225"/>
        <v>0</v>
      </c>
      <c r="L2038">
        <f t="shared" si="226"/>
        <v>126</v>
      </c>
      <c r="M2038">
        <f>IF($G2038="","",COUNTIF($G$3:$G2038, $G2038))</f>
        <v>1937</v>
      </c>
      <c r="N2038">
        <f t="shared" si="221"/>
        <v>2063</v>
      </c>
      <c r="O2038"/>
      <c r="P2038"/>
      <c r="Q2038"/>
    </row>
    <row r="2039" spans="2:17">
      <c r="B2039" s="30">
        <f>資料貼入!A2039</f>
        <v>45775</v>
      </c>
      <c r="C2039" s="38">
        <f>資料貼入!A2039</f>
        <v>45775</v>
      </c>
      <c r="D2039" s="29">
        <f>資料貼入!B2039</f>
        <v>2411.2199999999975</v>
      </c>
      <c r="E2039" s="29" cm="1">
        <f t="array" ref="E2039">MovingDayDD($D$3:D2039)</f>
        <v>-1115838.9300000109</v>
      </c>
      <c r="F2039" s="29">
        <f>IF(OR(C2039&gt;總表!$B$30,C2039=0),0,IF(E2039=0,0,1+F2038))</f>
        <v>85</v>
      </c>
      <c r="G2039" s="29">
        <f t="shared" si="222"/>
        <v>0</v>
      </c>
      <c r="H2039" s="42">
        <f t="shared" si="220"/>
        <v>0</v>
      </c>
      <c r="I2039" s="43">
        <f t="shared" si="223"/>
        <v>0</v>
      </c>
      <c r="J2039" s="42">
        <f t="shared" si="224"/>
        <v>45775</v>
      </c>
      <c r="K2039" s="43">
        <f t="shared" si="225"/>
        <v>0</v>
      </c>
      <c r="L2039">
        <f t="shared" si="226"/>
        <v>126</v>
      </c>
      <c r="M2039">
        <f>IF($G2039="","",COUNTIF($G$3:$G2039, $G2039))</f>
        <v>1938</v>
      </c>
      <c r="N2039">
        <f t="shared" si="221"/>
        <v>2064</v>
      </c>
      <c r="O2039"/>
      <c r="P2039"/>
      <c r="Q2039"/>
    </row>
    <row r="2040" spans="2:17">
      <c r="B2040" s="30">
        <f>資料貼入!A2040</f>
        <v>45776</v>
      </c>
      <c r="C2040" s="38">
        <f>資料貼入!A2040</f>
        <v>45776</v>
      </c>
      <c r="D2040" s="29">
        <f>資料貼入!B2040</f>
        <v>87790.67</v>
      </c>
      <c r="E2040" s="29" cm="1">
        <f t="array" ref="E2040">MovingDayDD($D$3:D2040)</f>
        <v>-1028048.2600000091</v>
      </c>
      <c r="F2040" s="29">
        <f>IF(OR(C2040&gt;總表!$B$30,C2040=0),0,IF(E2040=0,0,1+F2039))</f>
        <v>86</v>
      </c>
      <c r="G2040" s="29">
        <f t="shared" si="222"/>
        <v>0</v>
      </c>
      <c r="H2040" s="42">
        <f t="shared" si="220"/>
        <v>0</v>
      </c>
      <c r="I2040" s="43">
        <f t="shared" si="223"/>
        <v>0</v>
      </c>
      <c r="J2040" s="42">
        <f t="shared" si="224"/>
        <v>45776</v>
      </c>
      <c r="K2040" s="43">
        <f t="shared" si="225"/>
        <v>0</v>
      </c>
      <c r="L2040">
        <f t="shared" si="226"/>
        <v>126</v>
      </c>
      <c r="M2040">
        <f>IF($G2040="","",COUNTIF($G$3:$G2040, $G2040))</f>
        <v>1939</v>
      </c>
      <c r="N2040">
        <f t="shared" si="221"/>
        <v>2065</v>
      </c>
      <c r="O2040"/>
      <c r="P2040"/>
      <c r="Q2040"/>
    </row>
    <row r="2041" spans="2:17">
      <c r="B2041" s="30">
        <f>資料貼入!A2041</f>
        <v>45777</v>
      </c>
      <c r="C2041" s="38">
        <f>資料貼入!A2041</f>
        <v>45777</v>
      </c>
      <c r="D2041" s="29">
        <f>資料貼入!B2041</f>
        <v>-41617.64</v>
      </c>
      <c r="E2041" s="29" cm="1">
        <f t="array" ref="E2041">MovingDayDD($D$3:D2041)</f>
        <v>-1069665.9000000097</v>
      </c>
      <c r="F2041" s="29">
        <f>IF(OR(C2041&gt;總表!$B$30,C2041=0),0,IF(E2041=0,0,1+F2040))</f>
        <v>87</v>
      </c>
      <c r="G2041" s="29">
        <f t="shared" si="222"/>
        <v>0</v>
      </c>
      <c r="H2041" s="42">
        <f t="shared" si="220"/>
        <v>0</v>
      </c>
      <c r="I2041" s="43">
        <f t="shared" si="223"/>
        <v>0</v>
      </c>
      <c r="J2041" s="42">
        <f t="shared" si="224"/>
        <v>45777</v>
      </c>
      <c r="K2041" s="43">
        <f t="shared" si="225"/>
        <v>0</v>
      </c>
      <c r="L2041">
        <f t="shared" si="226"/>
        <v>126</v>
      </c>
      <c r="M2041">
        <f>IF($G2041="","",COUNTIF($G$3:$G2041, $G2041))</f>
        <v>1940</v>
      </c>
      <c r="N2041">
        <f t="shared" si="221"/>
        <v>2066</v>
      </c>
      <c r="O2041"/>
      <c r="P2041"/>
      <c r="Q2041"/>
    </row>
    <row r="2042" spans="2:17">
      <c r="B2042" s="30">
        <f>資料貼入!A2042</f>
        <v>45778</v>
      </c>
      <c r="C2042" s="38">
        <f>資料貼入!A2042</f>
        <v>45778</v>
      </c>
      <c r="D2042" s="29">
        <f>資料貼入!B2042</f>
        <v>0</v>
      </c>
      <c r="E2042" s="29" cm="1">
        <f t="array" ref="E2042">MovingDayDD($D$3:D2042)</f>
        <v>-1069665.9000000097</v>
      </c>
      <c r="F2042" s="29">
        <f>IF(OR(C2042&gt;總表!$B$30,C2042=0),0,IF(E2042=0,0,1+F2041))</f>
        <v>88</v>
      </c>
      <c r="G2042" s="29">
        <f t="shared" si="222"/>
        <v>0</v>
      </c>
      <c r="H2042" s="42">
        <f t="shared" si="220"/>
        <v>0</v>
      </c>
      <c r="I2042" s="43">
        <f t="shared" si="223"/>
        <v>0</v>
      </c>
      <c r="J2042" s="42">
        <f t="shared" si="224"/>
        <v>45778</v>
      </c>
      <c r="K2042" s="43">
        <f t="shared" si="225"/>
        <v>0</v>
      </c>
      <c r="L2042">
        <f t="shared" si="226"/>
        <v>126</v>
      </c>
      <c r="M2042">
        <f>IF($G2042="","",COUNTIF($G$3:$G2042, $G2042))</f>
        <v>1941</v>
      </c>
      <c r="N2042">
        <f t="shared" si="221"/>
        <v>2067</v>
      </c>
      <c r="O2042"/>
      <c r="P2042"/>
      <c r="Q2042"/>
    </row>
    <row r="2043" spans="2:17">
      <c r="B2043" s="30">
        <f>資料貼入!A2043</f>
        <v>45779</v>
      </c>
      <c r="C2043" s="38">
        <f>資料貼入!A2043</f>
        <v>45779</v>
      </c>
      <c r="D2043" s="29">
        <f>資料貼入!B2043</f>
        <v>406789.13</v>
      </c>
      <c r="E2043" s="29" cm="1">
        <f t="array" ref="E2043">MovingDayDD($D$3:D2043)</f>
        <v>-662876.77000001073</v>
      </c>
      <c r="F2043" s="29">
        <f>IF(OR(C2043&gt;總表!$B$30,C2043=0),0,IF(E2043=0,0,1+F2042))</f>
        <v>89</v>
      </c>
      <c r="G2043" s="29">
        <f t="shared" si="222"/>
        <v>0</v>
      </c>
      <c r="H2043" s="42">
        <f t="shared" si="220"/>
        <v>0</v>
      </c>
      <c r="I2043" s="43">
        <f t="shared" si="223"/>
        <v>0</v>
      </c>
      <c r="J2043" s="42">
        <f t="shared" si="224"/>
        <v>45779</v>
      </c>
      <c r="K2043" s="43">
        <f t="shared" si="225"/>
        <v>0</v>
      </c>
      <c r="L2043">
        <f t="shared" si="226"/>
        <v>126</v>
      </c>
      <c r="M2043">
        <f>IF($G2043="","",COUNTIF($G$3:$G2043, $G2043))</f>
        <v>1942</v>
      </c>
      <c r="N2043">
        <f t="shared" si="221"/>
        <v>2068</v>
      </c>
      <c r="O2043"/>
      <c r="P2043"/>
      <c r="Q2043"/>
    </row>
    <row r="2044" spans="2:17">
      <c r="B2044" s="30">
        <f>資料貼入!A2044</f>
        <v>45780</v>
      </c>
      <c r="C2044" s="38">
        <f>資料貼入!A2044</f>
        <v>45780</v>
      </c>
      <c r="D2044" s="29">
        <f>資料貼入!B2044</f>
        <v>0</v>
      </c>
      <c r="E2044" s="29" cm="1">
        <f t="array" ref="E2044">MovingDayDD($D$3:D2044)</f>
        <v>-662876.77000001073</v>
      </c>
      <c r="F2044" s="29">
        <f>IF(OR(C2044&gt;總表!$B$30,C2044=0),0,IF(E2044=0,0,1+F2043))</f>
        <v>90</v>
      </c>
      <c r="G2044" s="29">
        <f t="shared" si="222"/>
        <v>0</v>
      </c>
      <c r="H2044" s="42">
        <f t="shared" si="220"/>
        <v>0</v>
      </c>
      <c r="I2044" s="43">
        <f t="shared" si="223"/>
        <v>0</v>
      </c>
      <c r="J2044" s="42">
        <f t="shared" si="224"/>
        <v>45780</v>
      </c>
      <c r="K2044" s="43">
        <f t="shared" si="225"/>
        <v>0</v>
      </c>
      <c r="L2044">
        <f t="shared" si="226"/>
        <v>126</v>
      </c>
      <c r="M2044">
        <f>IF($G2044="","",COUNTIF($G$3:$G2044, $G2044))</f>
        <v>1943</v>
      </c>
      <c r="N2044">
        <f t="shared" si="221"/>
        <v>2069</v>
      </c>
      <c r="O2044"/>
      <c r="P2044"/>
      <c r="Q2044"/>
    </row>
    <row r="2045" spans="2:17">
      <c r="B2045" s="30">
        <f>資料貼入!A2045</f>
        <v>45781</v>
      </c>
      <c r="C2045" s="38">
        <f>資料貼入!A2045</f>
        <v>45781</v>
      </c>
      <c r="D2045" s="29">
        <f>資料貼入!B2045</f>
        <v>0</v>
      </c>
      <c r="E2045" s="29" cm="1">
        <f t="array" ref="E2045">MovingDayDD($D$3:D2045)</f>
        <v>-662876.77000001073</v>
      </c>
      <c r="F2045" s="29">
        <f>IF(OR(C2045&gt;總表!$B$30,C2045=0),0,IF(E2045=0,0,1+F2044))</f>
        <v>91</v>
      </c>
      <c r="G2045" s="29">
        <f t="shared" si="222"/>
        <v>0</v>
      </c>
      <c r="H2045" s="42">
        <f t="shared" si="220"/>
        <v>0</v>
      </c>
      <c r="I2045" s="43">
        <f t="shared" si="223"/>
        <v>0</v>
      </c>
      <c r="J2045" s="42">
        <f t="shared" si="224"/>
        <v>45781</v>
      </c>
      <c r="K2045" s="43">
        <f t="shared" si="225"/>
        <v>0</v>
      </c>
      <c r="L2045">
        <f t="shared" si="226"/>
        <v>126</v>
      </c>
      <c r="M2045">
        <f>IF($G2045="","",COUNTIF($G$3:$G2045, $G2045))</f>
        <v>1944</v>
      </c>
      <c r="N2045">
        <f t="shared" si="221"/>
        <v>2070</v>
      </c>
      <c r="O2045"/>
      <c r="P2045"/>
      <c r="Q2045"/>
    </row>
    <row r="2046" spans="2:17">
      <c r="B2046" s="30">
        <f>資料貼入!A2046</f>
        <v>45782</v>
      </c>
      <c r="C2046" s="38">
        <f>資料貼入!A2046</f>
        <v>45782</v>
      </c>
      <c r="D2046" s="29">
        <f>資料貼入!B2046</f>
        <v>-244006.49</v>
      </c>
      <c r="E2046" s="29" cm="1">
        <f t="array" ref="E2046">MovingDayDD($D$3:D2046)</f>
        <v>-906883.26000000909</v>
      </c>
      <c r="F2046" s="29">
        <f>IF(OR(C2046&gt;總表!$B$30,C2046=0),0,IF(E2046=0,0,1+F2045))</f>
        <v>92</v>
      </c>
      <c r="G2046" s="29">
        <f t="shared" si="222"/>
        <v>0</v>
      </c>
      <c r="H2046" s="42">
        <f t="shared" si="220"/>
        <v>0</v>
      </c>
      <c r="I2046" s="43">
        <f t="shared" si="223"/>
        <v>0</v>
      </c>
      <c r="J2046" s="42">
        <f t="shared" si="224"/>
        <v>45782</v>
      </c>
      <c r="K2046" s="43">
        <f t="shared" si="225"/>
        <v>0</v>
      </c>
      <c r="L2046">
        <f t="shared" si="226"/>
        <v>126</v>
      </c>
      <c r="M2046">
        <f>IF($G2046="","",COUNTIF($G$3:$G2046, $G2046))</f>
        <v>1945</v>
      </c>
      <c r="N2046">
        <f t="shared" si="221"/>
        <v>2071</v>
      </c>
      <c r="O2046"/>
      <c r="P2046"/>
      <c r="Q2046"/>
    </row>
    <row r="2047" spans="2:17">
      <c r="B2047" s="30">
        <f>資料貼入!A2047</f>
        <v>45783</v>
      </c>
      <c r="C2047" s="38">
        <f>資料貼入!A2047</f>
        <v>45783</v>
      </c>
      <c r="D2047" s="29">
        <f>資料貼入!B2047</f>
        <v>-48854.57</v>
      </c>
      <c r="E2047" s="29" cm="1">
        <f t="array" ref="E2047">MovingDayDD($D$3:D2047)</f>
        <v>-955737.83000000939</v>
      </c>
      <c r="F2047" s="29">
        <f>IF(OR(C2047&gt;總表!$B$30,C2047=0),0,IF(E2047=0,0,1+F2046))</f>
        <v>93</v>
      </c>
      <c r="G2047" s="29">
        <f t="shared" si="222"/>
        <v>0</v>
      </c>
      <c r="H2047" s="42">
        <f t="shared" si="220"/>
        <v>0</v>
      </c>
      <c r="I2047" s="43">
        <f t="shared" si="223"/>
        <v>0</v>
      </c>
      <c r="J2047" s="42">
        <f t="shared" si="224"/>
        <v>45783</v>
      </c>
      <c r="K2047" s="43">
        <f t="shared" si="225"/>
        <v>0</v>
      </c>
      <c r="L2047">
        <f t="shared" si="226"/>
        <v>126</v>
      </c>
      <c r="M2047">
        <f>IF($G2047="","",COUNTIF($G$3:$G2047, $G2047))</f>
        <v>1946</v>
      </c>
      <c r="N2047">
        <f t="shared" si="221"/>
        <v>2072</v>
      </c>
      <c r="O2047"/>
      <c r="P2047"/>
      <c r="Q2047"/>
    </row>
    <row r="2048" spans="2:17">
      <c r="B2048" s="30">
        <f>資料貼入!A2048</f>
        <v>45784</v>
      </c>
      <c r="C2048" s="38">
        <f>資料貼入!A2048</f>
        <v>45784</v>
      </c>
      <c r="D2048" s="29">
        <f>資料貼入!B2048</f>
        <v>-25078.720000000001</v>
      </c>
      <c r="E2048" s="29" cm="1">
        <f t="array" ref="E2048">MovingDayDD($D$3:D2048)</f>
        <v>-980816.5500000082</v>
      </c>
      <c r="F2048" s="29">
        <f>IF(OR(C2048&gt;總表!$B$30,C2048=0),0,IF(E2048=0,0,1+F2047))</f>
        <v>94</v>
      </c>
      <c r="G2048" s="29">
        <f t="shared" si="222"/>
        <v>0</v>
      </c>
      <c r="H2048" s="42">
        <f t="shared" si="220"/>
        <v>0</v>
      </c>
      <c r="I2048" s="43">
        <f t="shared" si="223"/>
        <v>0</v>
      </c>
      <c r="J2048" s="42">
        <f t="shared" si="224"/>
        <v>45784</v>
      </c>
      <c r="K2048" s="43">
        <f t="shared" si="225"/>
        <v>0</v>
      </c>
      <c r="L2048">
        <f t="shared" si="226"/>
        <v>126</v>
      </c>
      <c r="M2048">
        <f>IF($G2048="","",COUNTIF($G$3:$G2048, $G2048))</f>
        <v>1947</v>
      </c>
      <c r="N2048">
        <f t="shared" si="221"/>
        <v>2073</v>
      </c>
      <c r="O2048"/>
      <c r="P2048"/>
      <c r="Q2048"/>
    </row>
    <row r="2049" spans="2:17">
      <c r="B2049" s="30">
        <f>資料貼入!A2049</f>
        <v>45785</v>
      </c>
      <c r="C2049" s="38">
        <f>資料貼入!A2049</f>
        <v>45785</v>
      </c>
      <c r="D2049" s="29">
        <f>資料貼入!B2049</f>
        <v>39057.08</v>
      </c>
      <c r="E2049" s="29" cm="1">
        <f t="array" ref="E2049">MovingDayDD($D$3:D2049)</f>
        <v>-941759.47000000998</v>
      </c>
      <c r="F2049" s="29">
        <f>IF(OR(C2049&gt;總表!$B$30,C2049=0),0,IF(E2049=0,0,1+F2048))</f>
        <v>95</v>
      </c>
      <c r="G2049" s="29">
        <f t="shared" si="222"/>
        <v>0</v>
      </c>
      <c r="H2049" s="42">
        <f t="shared" si="220"/>
        <v>0</v>
      </c>
      <c r="I2049" s="43">
        <f t="shared" si="223"/>
        <v>0</v>
      </c>
      <c r="J2049" s="42">
        <f t="shared" si="224"/>
        <v>45785</v>
      </c>
      <c r="K2049" s="43">
        <f t="shared" si="225"/>
        <v>0</v>
      </c>
      <c r="L2049">
        <f t="shared" si="226"/>
        <v>126</v>
      </c>
      <c r="M2049">
        <f>IF($G2049="","",COUNTIF($G$3:$G2049, $G2049))</f>
        <v>1948</v>
      </c>
      <c r="N2049">
        <f t="shared" si="221"/>
        <v>2074</v>
      </c>
      <c r="O2049"/>
      <c r="P2049"/>
      <c r="Q2049"/>
    </row>
    <row r="2050" spans="2:17">
      <c r="B2050" s="30">
        <f>資料貼入!A2050</f>
        <v>45786</v>
      </c>
      <c r="C2050" s="38">
        <f>資料貼入!A2050</f>
        <v>45786</v>
      </c>
      <c r="D2050" s="29">
        <f>資料貼入!B2050</f>
        <v>134542.21</v>
      </c>
      <c r="E2050" s="29" cm="1">
        <f t="array" ref="E2050">MovingDayDD($D$3:D2050)</f>
        <v>-807217.26000000909</v>
      </c>
      <c r="F2050" s="29">
        <f>IF(OR(C2050&gt;總表!$B$30,C2050=0),0,IF(E2050=0,0,1+F2049))</f>
        <v>96</v>
      </c>
      <c r="G2050" s="29">
        <f t="shared" si="222"/>
        <v>0</v>
      </c>
      <c r="H2050" s="42">
        <f t="shared" si="220"/>
        <v>0</v>
      </c>
      <c r="I2050" s="43">
        <f t="shared" si="223"/>
        <v>0</v>
      </c>
      <c r="J2050" s="42">
        <f t="shared" si="224"/>
        <v>45786</v>
      </c>
      <c r="K2050" s="43">
        <f t="shared" si="225"/>
        <v>0</v>
      </c>
      <c r="L2050">
        <f t="shared" si="226"/>
        <v>126</v>
      </c>
      <c r="M2050">
        <f>IF($G2050="","",COUNTIF($G$3:$G2050, $G2050))</f>
        <v>1949</v>
      </c>
      <c r="N2050">
        <f t="shared" si="221"/>
        <v>2075</v>
      </c>
      <c r="O2050"/>
      <c r="P2050"/>
      <c r="Q2050"/>
    </row>
    <row r="2051" spans="2:17">
      <c r="B2051" s="30">
        <f>資料貼入!A2051</f>
        <v>45787</v>
      </c>
      <c r="C2051" s="38">
        <f>資料貼入!A2051</f>
        <v>45787</v>
      </c>
      <c r="D2051" s="29">
        <f>資料貼入!B2051</f>
        <v>0</v>
      </c>
      <c r="E2051" s="29" cm="1">
        <f t="array" ref="E2051">MovingDayDD($D$3:D2051)</f>
        <v>-807217.26000000909</v>
      </c>
      <c r="F2051" s="29">
        <f>IF(OR(C2051&gt;總表!$B$30,C2051=0),0,IF(E2051=0,0,1+F2050))</f>
        <v>97</v>
      </c>
      <c r="G2051" s="29">
        <f t="shared" si="222"/>
        <v>0</v>
      </c>
      <c r="H2051" s="42">
        <f t="shared" ref="H2051:H2114" si="227">IF(G2051&gt;$V$1,B2051,0)</f>
        <v>0</v>
      </c>
      <c r="I2051" s="43">
        <f t="shared" si="223"/>
        <v>0</v>
      </c>
      <c r="J2051" s="42">
        <f t="shared" si="224"/>
        <v>45787</v>
      </c>
      <c r="K2051" s="43">
        <f t="shared" si="225"/>
        <v>0</v>
      </c>
      <c r="L2051">
        <f t="shared" si="226"/>
        <v>126</v>
      </c>
      <c r="M2051">
        <f>IF($G2051="","",COUNTIF($G$3:$G2051, $G2051))</f>
        <v>1950</v>
      </c>
      <c r="N2051">
        <f t="shared" ref="N2051:N2114" si="228">IF($G2051="","",L2051+M2051)</f>
        <v>2076</v>
      </c>
      <c r="O2051"/>
      <c r="P2051"/>
      <c r="Q2051"/>
    </row>
    <row r="2052" spans="2:17">
      <c r="B2052" s="30">
        <f>資料貼入!A2052</f>
        <v>45788</v>
      </c>
      <c r="C2052" s="38">
        <f>資料貼入!A2052</f>
        <v>45788</v>
      </c>
      <c r="D2052" s="29">
        <f>資料貼入!B2052</f>
        <v>0</v>
      </c>
      <c r="E2052" s="29" cm="1">
        <f t="array" ref="E2052">MovingDayDD($D$3:D2052)</f>
        <v>-807217.26000000909</v>
      </c>
      <c r="F2052" s="29">
        <f>IF(OR(C2052&gt;總表!$B$30,C2052=0),0,IF(E2052=0,0,1+F2051))</f>
        <v>98</v>
      </c>
      <c r="G2052" s="29">
        <f t="shared" ref="G2052:G2115" si="229">IF(F2053=0,F2052,0)</f>
        <v>0</v>
      </c>
      <c r="H2052" s="42">
        <f t="shared" si="227"/>
        <v>0</v>
      </c>
      <c r="I2052" s="43">
        <f t="shared" ref="I2052:I2115" si="230">G2052</f>
        <v>0</v>
      </c>
      <c r="J2052" s="42">
        <f t="shared" ref="J2052:J2115" si="231">IF(F2052=0,0,B2052)</f>
        <v>45788</v>
      </c>
      <c r="K2052" s="43">
        <f t="shared" ref="K2052:K2115" si="232">G2052</f>
        <v>0</v>
      </c>
      <c r="L2052">
        <f t="shared" ref="L2052:L2115" si="233">IF($G2052="","",COUNTIF($G$3:$G$4053, "&gt;" &amp; $G2052))</f>
        <v>126</v>
      </c>
      <c r="M2052">
        <f>IF($G2052="","",COUNTIF($G$3:$G2052, $G2052))</f>
        <v>1951</v>
      </c>
      <c r="N2052">
        <f t="shared" si="228"/>
        <v>2077</v>
      </c>
      <c r="O2052"/>
      <c r="P2052"/>
      <c r="Q2052"/>
    </row>
    <row r="2053" spans="2:17">
      <c r="B2053" s="30">
        <f>資料貼入!A2053</f>
        <v>45789</v>
      </c>
      <c r="C2053" s="38">
        <f>資料貼入!A2053</f>
        <v>45789</v>
      </c>
      <c r="D2053" s="29">
        <f>資料貼入!B2053</f>
        <v>223627.46000000002</v>
      </c>
      <c r="E2053" s="29" cm="1">
        <f t="array" ref="E2053">MovingDayDD($D$3:D2053)</f>
        <v>-583589.8000000082</v>
      </c>
      <c r="F2053" s="29">
        <f>IF(OR(C2053&gt;總表!$B$30,C2053=0),0,IF(E2053=0,0,1+F2052))</f>
        <v>99</v>
      </c>
      <c r="G2053" s="29">
        <f t="shared" si="229"/>
        <v>0</v>
      </c>
      <c r="H2053" s="42">
        <f t="shared" si="227"/>
        <v>0</v>
      </c>
      <c r="I2053" s="43">
        <f t="shared" si="230"/>
        <v>0</v>
      </c>
      <c r="J2053" s="42">
        <f t="shared" si="231"/>
        <v>45789</v>
      </c>
      <c r="K2053" s="43">
        <f t="shared" si="232"/>
        <v>0</v>
      </c>
      <c r="L2053">
        <f t="shared" si="233"/>
        <v>126</v>
      </c>
      <c r="M2053">
        <f>IF($G2053="","",COUNTIF($G$3:$G2053, $G2053))</f>
        <v>1952</v>
      </c>
      <c r="N2053">
        <f t="shared" si="228"/>
        <v>2078</v>
      </c>
      <c r="O2053"/>
      <c r="P2053"/>
      <c r="Q2053"/>
    </row>
    <row r="2054" spans="2:17">
      <c r="B2054" s="30">
        <f>資料貼入!A2054</f>
        <v>45790</v>
      </c>
      <c r="C2054" s="38">
        <f>資料貼入!A2054</f>
        <v>45790</v>
      </c>
      <c r="D2054" s="29">
        <f>資料貼入!B2054</f>
        <v>196417.49</v>
      </c>
      <c r="E2054" s="29" cm="1">
        <f t="array" ref="E2054">MovingDayDD($D$3:D2054)</f>
        <v>-387172.31000000983</v>
      </c>
      <c r="F2054" s="29">
        <f>IF(OR(C2054&gt;總表!$B$30,C2054=0),0,IF(E2054=0,0,1+F2053))</f>
        <v>100</v>
      </c>
      <c r="G2054" s="29">
        <f t="shared" si="229"/>
        <v>0</v>
      </c>
      <c r="H2054" s="42">
        <f t="shared" si="227"/>
        <v>0</v>
      </c>
      <c r="I2054" s="43">
        <f t="shared" si="230"/>
        <v>0</v>
      </c>
      <c r="J2054" s="42">
        <f t="shared" si="231"/>
        <v>45790</v>
      </c>
      <c r="K2054" s="43">
        <f t="shared" si="232"/>
        <v>0</v>
      </c>
      <c r="L2054">
        <f t="shared" si="233"/>
        <v>126</v>
      </c>
      <c r="M2054">
        <f>IF($G2054="","",COUNTIF($G$3:$G2054, $G2054))</f>
        <v>1953</v>
      </c>
      <c r="N2054">
        <f t="shared" si="228"/>
        <v>2079</v>
      </c>
      <c r="O2054"/>
      <c r="P2054"/>
      <c r="Q2054"/>
    </row>
    <row r="2055" spans="2:17">
      <c r="B2055" s="30">
        <f>資料貼入!A2055</f>
        <v>45791</v>
      </c>
      <c r="C2055" s="38">
        <f>資料貼入!A2055</f>
        <v>45791</v>
      </c>
      <c r="D2055" s="29">
        <f>資料貼入!B2055</f>
        <v>219579.24</v>
      </c>
      <c r="E2055" s="29" cm="1">
        <f t="array" ref="E2055">MovingDayDD($D$3:D2055)</f>
        <v>-167593.07000001147</v>
      </c>
      <c r="F2055" s="29">
        <f>IF(OR(C2055&gt;總表!$B$30,C2055=0),0,IF(E2055=0,0,1+F2054))</f>
        <v>101</v>
      </c>
      <c r="G2055" s="29">
        <f t="shared" si="229"/>
        <v>0</v>
      </c>
      <c r="H2055" s="42">
        <f t="shared" si="227"/>
        <v>0</v>
      </c>
      <c r="I2055" s="43">
        <f t="shared" si="230"/>
        <v>0</v>
      </c>
      <c r="J2055" s="42">
        <f t="shared" si="231"/>
        <v>45791</v>
      </c>
      <c r="K2055" s="43">
        <f t="shared" si="232"/>
        <v>0</v>
      </c>
      <c r="L2055">
        <f t="shared" si="233"/>
        <v>126</v>
      </c>
      <c r="M2055">
        <f>IF($G2055="","",COUNTIF($G$3:$G2055, $G2055))</f>
        <v>1954</v>
      </c>
      <c r="N2055">
        <f t="shared" si="228"/>
        <v>2080</v>
      </c>
      <c r="O2055"/>
      <c r="P2055"/>
      <c r="Q2055"/>
    </row>
    <row r="2056" spans="2:17">
      <c r="B2056" s="30">
        <f>資料貼入!A2056</f>
        <v>45792</v>
      </c>
      <c r="C2056" s="38">
        <f>資料貼入!A2056</f>
        <v>45792</v>
      </c>
      <c r="D2056" s="29">
        <f>資料貼入!B2056</f>
        <v>-31918.3</v>
      </c>
      <c r="E2056" s="29" cm="1">
        <f t="array" ref="E2056">MovingDayDD($D$3:D2056)</f>
        <v>-199511.37000001222</v>
      </c>
      <c r="F2056" s="29">
        <f>IF(OR(C2056&gt;總表!$B$30,C2056=0),0,IF(E2056=0,0,1+F2055))</f>
        <v>102</v>
      </c>
      <c r="G2056" s="29">
        <f t="shared" si="229"/>
        <v>0</v>
      </c>
      <c r="H2056" s="42">
        <f t="shared" si="227"/>
        <v>0</v>
      </c>
      <c r="I2056" s="43">
        <f t="shared" si="230"/>
        <v>0</v>
      </c>
      <c r="J2056" s="42">
        <f t="shared" si="231"/>
        <v>45792</v>
      </c>
      <c r="K2056" s="43">
        <f t="shared" si="232"/>
        <v>0</v>
      </c>
      <c r="L2056">
        <f t="shared" si="233"/>
        <v>126</v>
      </c>
      <c r="M2056">
        <f>IF($G2056="","",COUNTIF($G$3:$G2056, $G2056))</f>
        <v>1955</v>
      </c>
      <c r="N2056">
        <f t="shared" si="228"/>
        <v>2081</v>
      </c>
      <c r="O2056"/>
      <c r="P2056"/>
      <c r="Q2056"/>
    </row>
    <row r="2057" spans="2:17">
      <c r="B2057" s="30">
        <f>資料貼入!A2057</f>
        <v>45793</v>
      </c>
      <c r="C2057" s="38">
        <f>資料貼入!A2057</f>
        <v>45793</v>
      </c>
      <c r="D2057" s="29">
        <f>資料貼入!B2057</f>
        <v>66313.58</v>
      </c>
      <c r="E2057" s="29" cm="1">
        <f t="array" ref="E2057">MovingDayDD($D$3:D2057)</f>
        <v>-133197.79000001401</v>
      </c>
      <c r="F2057" s="29">
        <f>IF(OR(C2057&gt;總表!$B$30,C2057=0),0,IF(E2057=0,0,1+F2056))</f>
        <v>103</v>
      </c>
      <c r="G2057" s="29">
        <f t="shared" si="229"/>
        <v>0</v>
      </c>
      <c r="H2057" s="42">
        <f t="shared" si="227"/>
        <v>0</v>
      </c>
      <c r="I2057" s="43">
        <f t="shared" si="230"/>
        <v>0</v>
      </c>
      <c r="J2057" s="42">
        <f t="shared" si="231"/>
        <v>45793</v>
      </c>
      <c r="K2057" s="43">
        <f t="shared" si="232"/>
        <v>0</v>
      </c>
      <c r="L2057">
        <f t="shared" si="233"/>
        <v>126</v>
      </c>
      <c r="M2057">
        <f>IF($G2057="","",COUNTIF($G$3:$G2057, $G2057))</f>
        <v>1956</v>
      </c>
      <c r="N2057">
        <f t="shared" si="228"/>
        <v>2082</v>
      </c>
      <c r="O2057"/>
      <c r="P2057"/>
      <c r="Q2057"/>
    </row>
    <row r="2058" spans="2:17">
      <c r="B2058" s="30">
        <f>資料貼入!A2058</f>
        <v>45794</v>
      </c>
      <c r="C2058" s="38">
        <f>資料貼入!A2058</f>
        <v>45794</v>
      </c>
      <c r="D2058" s="29">
        <f>資料貼入!B2058</f>
        <v>0</v>
      </c>
      <c r="E2058" s="29" cm="1">
        <f t="array" ref="E2058">MovingDayDD($D$3:D2058)</f>
        <v>-133197.79000001401</v>
      </c>
      <c r="F2058" s="29">
        <f>IF(OR(C2058&gt;總表!$B$30,C2058=0),0,IF(E2058=0,0,1+F2057))</f>
        <v>104</v>
      </c>
      <c r="G2058" s="29">
        <f t="shared" si="229"/>
        <v>0</v>
      </c>
      <c r="H2058" s="42">
        <f t="shared" si="227"/>
        <v>0</v>
      </c>
      <c r="I2058" s="43">
        <f t="shared" si="230"/>
        <v>0</v>
      </c>
      <c r="J2058" s="42">
        <f t="shared" si="231"/>
        <v>45794</v>
      </c>
      <c r="K2058" s="43">
        <f t="shared" si="232"/>
        <v>0</v>
      </c>
      <c r="L2058">
        <f t="shared" si="233"/>
        <v>126</v>
      </c>
      <c r="M2058">
        <f>IF($G2058="","",COUNTIF($G$3:$G2058, $G2058))</f>
        <v>1957</v>
      </c>
      <c r="N2058">
        <f t="shared" si="228"/>
        <v>2083</v>
      </c>
      <c r="O2058"/>
      <c r="P2058"/>
      <c r="Q2058"/>
    </row>
    <row r="2059" spans="2:17">
      <c r="B2059" s="30">
        <f>資料貼入!A2059</f>
        <v>45795</v>
      </c>
      <c r="C2059" s="38">
        <f>資料貼入!A2059</f>
        <v>45795</v>
      </c>
      <c r="D2059" s="29">
        <f>資料貼入!B2059</f>
        <v>0</v>
      </c>
      <c r="E2059" s="29" cm="1">
        <f t="array" ref="E2059">MovingDayDD($D$3:D2059)</f>
        <v>-133197.79000001401</v>
      </c>
      <c r="F2059" s="29">
        <f>IF(OR(C2059&gt;總表!$B$30,C2059=0),0,IF(E2059=0,0,1+F2058))</f>
        <v>105</v>
      </c>
      <c r="G2059" s="29">
        <f t="shared" si="229"/>
        <v>0</v>
      </c>
      <c r="H2059" s="42">
        <f t="shared" si="227"/>
        <v>0</v>
      </c>
      <c r="I2059" s="43">
        <f t="shared" si="230"/>
        <v>0</v>
      </c>
      <c r="J2059" s="42">
        <f t="shared" si="231"/>
        <v>45795</v>
      </c>
      <c r="K2059" s="43">
        <f t="shared" si="232"/>
        <v>0</v>
      </c>
      <c r="L2059">
        <f t="shared" si="233"/>
        <v>126</v>
      </c>
      <c r="M2059">
        <f>IF($G2059="","",COUNTIF($G$3:$G2059, $G2059))</f>
        <v>1958</v>
      </c>
      <c r="N2059">
        <f t="shared" si="228"/>
        <v>2084</v>
      </c>
      <c r="O2059"/>
      <c r="P2059"/>
      <c r="Q2059"/>
    </row>
    <row r="2060" spans="2:17">
      <c r="B2060" s="30">
        <f>資料貼入!A2060</f>
        <v>45796</v>
      </c>
      <c r="C2060" s="38">
        <f>資料貼入!A2060</f>
        <v>45796</v>
      </c>
      <c r="D2060" s="29">
        <f>資料貼入!B2060</f>
        <v>-75094.83</v>
      </c>
      <c r="E2060" s="29" cm="1">
        <f t="array" ref="E2060">MovingDayDD($D$3:D2060)</f>
        <v>-208292.62000001222</v>
      </c>
      <c r="F2060" s="29">
        <f>IF(OR(C2060&gt;總表!$B$30,C2060=0),0,IF(E2060=0,0,1+F2059))</f>
        <v>106</v>
      </c>
      <c r="G2060" s="29">
        <f t="shared" si="229"/>
        <v>0</v>
      </c>
      <c r="H2060" s="42">
        <f t="shared" si="227"/>
        <v>0</v>
      </c>
      <c r="I2060" s="43">
        <f t="shared" si="230"/>
        <v>0</v>
      </c>
      <c r="J2060" s="42">
        <f t="shared" si="231"/>
        <v>45796</v>
      </c>
      <c r="K2060" s="43">
        <f t="shared" si="232"/>
        <v>0</v>
      </c>
      <c r="L2060">
        <f t="shared" si="233"/>
        <v>126</v>
      </c>
      <c r="M2060">
        <f>IF($G2060="","",COUNTIF($G$3:$G2060, $G2060))</f>
        <v>1959</v>
      </c>
      <c r="N2060">
        <f t="shared" si="228"/>
        <v>2085</v>
      </c>
      <c r="O2060"/>
      <c r="P2060"/>
      <c r="Q2060"/>
    </row>
    <row r="2061" spans="2:17">
      <c r="B2061" s="30">
        <f>資料貼入!A2061</f>
        <v>45797</v>
      </c>
      <c r="C2061" s="38">
        <f>資料貼入!A2061</f>
        <v>45797</v>
      </c>
      <c r="D2061" s="29">
        <f>資料貼入!B2061</f>
        <v>-120891.34</v>
      </c>
      <c r="E2061" s="29" cm="1">
        <f t="array" ref="E2061">MovingDayDD($D$3:D2061)</f>
        <v>-329183.96000001207</v>
      </c>
      <c r="F2061" s="29">
        <f>IF(OR(C2061&gt;總表!$B$30,C2061=0),0,IF(E2061=0,0,1+F2060))</f>
        <v>107</v>
      </c>
      <c r="G2061" s="29">
        <f t="shared" si="229"/>
        <v>0</v>
      </c>
      <c r="H2061" s="42">
        <f t="shared" si="227"/>
        <v>0</v>
      </c>
      <c r="I2061" s="43">
        <f t="shared" si="230"/>
        <v>0</v>
      </c>
      <c r="J2061" s="42">
        <f t="shared" si="231"/>
        <v>45797</v>
      </c>
      <c r="K2061" s="43">
        <f t="shared" si="232"/>
        <v>0</v>
      </c>
      <c r="L2061">
        <f t="shared" si="233"/>
        <v>126</v>
      </c>
      <c r="M2061">
        <f>IF($G2061="","",COUNTIF($G$3:$G2061, $G2061))</f>
        <v>1960</v>
      </c>
      <c r="N2061">
        <f t="shared" si="228"/>
        <v>2086</v>
      </c>
      <c r="O2061"/>
      <c r="P2061"/>
      <c r="Q2061"/>
    </row>
    <row r="2062" spans="2:17">
      <c r="B2062" s="30">
        <f>資料貼入!A2062</f>
        <v>45798</v>
      </c>
      <c r="C2062" s="38">
        <f>資料貼入!A2062</f>
        <v>45798</v>
      </c>
      <c r="D2062" s="29">
        <f>資料貼入!B2062</f>
        <v>-2756.9600000000023</v>
      </c>
      <c r="E2062" s="29" cm="1">
        <f t="array" ref="E2062">MovingDayDD($D$3:D2062)</f>
        <v>-331940.92000001296</v>
      </c>
      <c r="F2062" s="29">
        <f>IF(OR(C2062&gt;總表!$B$30,C2062=0),0,IF(E2062=0,0,1+F2061))</f>
        <v>108</v>
      </c>
      <c r="G2062" s="29">
        <f t="shared" si="229"/>
        <v>0</v>
      </c>
      <c r="H2062" s="42">
        <f t="shared" si="227"/>
        <v>0</v>
      </c>
      <c r="I2062" s="43">
        <f t="shared" si="230"/>
        <v>0</v>
      </c>
      <c r="J2062" s="42">
        <f t="shared" si="231"/>
        <v>45798</v>
      </c>
      <c r="K2062" s="43">
        <f t="shared" si="232"/>
        <v>0</v>
      </c>
      <c r="L2062">
        <f t="shared" si="233"/>
        <v>126</v>
      </c>
      <c r="M2062">
        <f>IF($G2062="","",COUNTIF($G$3:$G2062, $G2062))</f>
        <v>1961</v>
      </c>
      <c r="N2062">
        <f t="shared" si="228"/>
        <v>2087</v>
      </c>
      <c r="O2062"/>
      <c r="P2062"/>
      <c r="Q2062"/>
    </row>
    <row r="2063" spans="2:17">
      <c r="B2063" s="30">
        <f>資料貼入!A2063</f>
        <v>45799</v>
      </c>
      <c r="C2063" s="38">
        <f>資料貼入!A2063</f>
        <v>45799</v>
      </c>
      <c r="D2063" s="29">
        <f>資料貼入!B2063</f>
        <v>-67040.429999999993</v>
      </c>
      <c r="E2063" s="29" cm="1">
        <f t="array" ref="E2063">MovingDayDD($D$3:D2063)</f>
        <v>-398981.35000001267</v>
      </c>
      <c r="F2063" s="29">
        <f>IF(OR(C2063&gt;總表!$B$30,C2063=0),0,IF(E2063=0,0,1+F2062))</f>
        <v>109</v>
      </c>
      <c r="G2063" s="29">
        <f t="shared" si="229"/>
        <v>0</v>
      </c>
      <c r="H2063" s="42">
        <f t="shared" si="227"/>
        <v>0</v>
      </c>
      <c r="I2063" s="43">
        <f t="shared" si="230"/>
        <v>0</v>
      </c>
      <c r="J2063" s="42">
        <f t="shared" si="231"/>
        <v>45799</v>
      </c>
      <c r="K2063" s="43">
        <f t="shared" si="232"/>
        <v>0</v>
      </c>
      <c r="L2063">
        <f t="shared" si="233"/>
        <v>126</v>
      </c>
      <c r="M2063">
        <f>IF($G2063="","",COUNTIF($G$3:$G2063, $G2063))</f>
        <v>1962</v>
      </c>
      <c r="N2063">
        <f t="shared" si="228"/>
        <v>2088</v>
      </c>
      <c r="O2063"/>
      <c r="P2063"/>
      <c r="Q2063"/>
    </row>
    <row r="2064" spans="2:17">
      <c r="B2064" s="30">
        <f>資料貼入!A2064</f>
        <v>45800</v>
      </c>
      <c r="C2064" s="38">
        <f>資料貼入!A2064</f>
        <v>45800</v>
      </c>
      <c r="D2064" s="29">
        <f>資料貼入!B2064</f>
        <v>-85805.54</v>
      </c>
      <c r="E2064" s="29" cm="1">
        <f t="array" ref="E2064">MovingDayDD($D$3:D2064)</f>
        <v>-484786.89000001177</v>
      </c>
      <c r="F2064" s="29">
        <f>IF(OR(C2064&gt;總表!$B$30,C2064=0),0,IF(E2064=0,0,1+F2063))</f>
        <v>110</v>
      </c>
      <c r="G2064" s="29">
        <f t="shared" si="229"/>
        <v>0</v>
      </c>
      <c r="H2064" s="42">
        <f t="shared" si="227"/>
        <v>0</v>
      </c>
      <c r="I2064" s="43">
        <f t="shared" si="230"/>
        <v>0</v>
      </c>
      <c r="J2064" s="42">
        <f t="shared" si="231"/>
        <v>45800</v>
      </c>
      <c r="K2064" s="43">
        <f t="shared" si="232"/>
        <v>0</v>
      </c>
      <c r="L2064">
        <f t="shared" si="233"/>
        <v>126</v>
      </c>
      <c r="M2064">
        <f>IF($G2064="","",COUNTIF($G$3:$G2064, $G2064))</f>
        <v>1963</v>
      </c>
      <c r="N2064">
        <f t="shared" si="228"/>
        <v>2089</v>
      </c>
      <c r="O2064"/>
      <c r="P2064"/>
      <c r="Q2064"/>
    </row>
    <row r="2065" spans="2:17">
      <c r="B2065" s="30">
        <f>資料貼入!A2065</f>
        <v>45801</v>
      </c>
      <c r="C2065" s="38">
        <f>資料貼入!A2065</f>
        <v>45801</v>
      </c>
      <c r="D2065" s="29">
        <f>資料貼入!B2065</f>
        <v>0</v>
      </c>
      <c r="E2065" s="29" cm="1">
        <f t="array" ref="E2065">MovingDayDD($D$3:D2065)</f>
        <v>-484786.89000001177</v>
      </c>
      <c r="F2065" s="29">
        <f>IF(OR(C2065&gt;總表!$B$30,C2065=0),0,IF(E2065=0,0,1+F2064))</f>
        <v>111</v>
      </c>
      <c r="G2065" s="29">
        <f t="shared" si="229"/>
        <v>0</v>
      </c>
      <c r="H2065" s="42">
        <f t="shared" si="227"/>
        <v>0</v>
      </c>
      <c r="I2065" s="43">
        <f t="shared" si="230"/>
        <v>0</v>
      </c>
      <c r="J2065" s="42">
        <f t="shared" si="231"/>
        <v>45801</v>
      </c>
      <c r="K2065" s="43">
        <f t="shared" si="232"/>
        <v>0</v>
      </c>
      <c r="L2065">
        <f t="shared" si="233"/>
        <v>126</v>
      </c>
      <c r="M2065">
        <f>IF($G2065="","",COUNTIF($G$3:$G2065, $G2065))</f>
        <v>1964</v>
      </c>
      <c r="N2065">
        <f t="shared" si="228"/>
        <v>2090</v>
      </c>
      <c r="O2065"/>
      <c r="P2065"/>
      <c r="Q2065"/>
    </row>
    <row r="2066" spans="2:17">
      <c r="B2066" s="30">
        <f>資料貼入!A2066</f>
        <v>45802</v>
      </c>
      <c r="C2066" s="38">
        <f>資料貼入!A2066</f>
        <v>45802</v>
      </c>
      <c r="D2066" s="29">
        <f>資料貼入!B2066</f>
        <v>0</v>
      </c>
      <c r="E2066" s="29" cm="1">
        <f t="array" ref="E2066">MovingDayDD($D$3:D2066)</f>
        <v>-484786.89000001177</v>
      </c>
      <c r="F2066" s="29">
        <f>IF(OR(C2066&gt;總表!$B$30,C2066=0),0,IF(E2066=0,0,1+F2065))</f>
        <v>112</v>
      </c>
      <c r="G2066" s="29">
        <f t="shared" si="229"/>
        <v>0</v>
      </c>
      <c r="H2066" s="42">
        <f t="shared" si="227"/>
        <v>0</v>
      </c>
      <c r="I2066" s="43">
        <f t="shared" si="230"/>
        <v>0</v>
      </c>
      <c r="J2066" s="42">
        <f t="shared" si="231"/>
        <v>45802</v>
      </c>
      <c r="K2066" s="43">
        <f t="shared" si="232"/>
        <v>0</v>
      </c>
      <c r="L2066">
        <f t="shared" si="233"/>
        <v>126</v>
      </c>
      <c r="M2066">
        <f>IF($G2066="","",COUNTIF($G$3:$G2066, $G2066))</f>
        <v>1965</v>
      </c>
      <c r="N2066">
        <f t="shared" si="228"/>
        <v>2091</v>
      </c>
      <c r="O2066"/>
      <c r="P2066"/>
      <c r="Q2066"/>
    </row>
    <row r="2067" spans="2:17">
      <c r="B2067" s="30">
        <f>資料貼入!A2067</f>
        <v>45803</v>
      </c>
      <c r="C2067" s="38">
        <f>資料貼入!A2067</f>
        <v>45803</v>
      </c>
      <c r="D2067" s="29">
        <f>資料貼入!B2067</f>
        <v>18879.809999999998</v>
      </c>
      <c r="E2067" s="29" cm="1">
        <f t="array" ref="E2067">MovingDayDD($D$3:D2067)</f>
        <v>-465907.08000001311</v>
      </c>
      <c r="F2067" s="29">
        <f>IF(OR(C2067&gt;總表!$B$30,C2067=0),0,IF(E2067=0,0,1+F2066))</f>
        <v>113</v>
      </c>
      <c r="G2067" s="29">
        <f t="shared" si="229"/>
        <v>0</v>
      </c>
      <c r="H2067" s="42">
        <f t="shared" si="227"/>
        <v>0</v>
      </c>
      <c r="I2067" s="43">
        <f t="shared" si="230"/>
        <v>0</v>
      </c>
      <c r="J2067" s="42">
        <f t="shared" si="231"/>
        <v>45803</v>
      </c>
      <c r="K2067" s="43">
        <f t="shared" si="232"/>
        <v>0</v>
      </c>
      <c r="L2067">
        <f t="shared" si="233"/>
        <v>126</v>
      </c>
      <c r="M2067">
        <f>IF($G2067="","",COUNTIF($G$3:$G2067, $G2067))</f>
        <v>1966</v>
      </c>
      <c r="N2067">
        <f t="shared" si="228"/>
        <v>2092</v>
      </c>
      <c r="O2067"/>
      <c r="P2067"/>
      <c r="Q2067"/>
    </row>
    <row r="2068" spans="2:17">
      <c r="B2068" s="30">
        <f>資料貼入!A2068</f>
        <v>45804</v>
      </c>
      <c r="C2068" s="38">
        <f>資料貼入!A2068</f>
        <v>45804</v>
      </c>
      <c r="D2068" s="29">
        <f>資料貼入!B2068</f>
        <v>3644.3699999999931</v>
      </c>
      <c r="E2068" s="29" cm="1">
        <f t="array" ref="E2068">MovingDayDD($D$3:D2068)</f>
        <v>-462262.71000001207</v>
      </c>
      <c r="F2068" s="29">
        <f>IF(OR(C2068&gt;總表!$B$30,C2068=0),0,IF(E2068=0,0,1+F2067))</f>
        <v>114</v>
      </c>
      <c r="G2068" s="29">
        <f t="shared" si="229"/>
        <v>0</v>
      </c>
      <c r="H2068" s="42">
        <f t="shared" si="227"/>
        <v>0</v>
      </c>
      <c r="I2068" s="43">
        <f t="shared" si="230"/>
        <v>0</v>
      </c>
      <c r="J2068" s="42">
        <f t="shared" si="231"/>
        <v>45804</v>
      </c>
      <c r="K2068" s="43">
        <f t="shared" si="232"/>
        <v>0</v>
      </c>
      <c r="L2068">
        <f t="shared" si="233"/>
        <v>126</v>
      </c>
      <c r="M2068">
        <f>IF($G2068="","",COUNTIF($G$3:$G2068, $G2068))</f>
        <v>1967</v>
      </c>
      <c r="N2068">
        <f t="shared" si="228"/>
        <v>2093</v>
      </c>
      <c r="O2068"/>
      <c r="P2068"/>
      <c r="Q2068"/>
    </row>
    <row r="2069" spans="2:17">
      <c r="B2069" s="30">
        <f>資料貼入!A2069</f>
        <v>45805</v>
      </c>
      <c r="C2069" s="38">
        <f>資料貼入!A2069</f>
        <v>45805</v>
      </c>
      <c r="D2069" s="29">
        <f>資料貼入!B2069</f>
        <v>-60606.02</v>
      </c>
      <c r="E2069" s="29" cm="1">
        <f t="array" ref="E2069">MovingDayDD($D$3:D2069)</f>
        <v>-522868.73000001162</v>
      </c>
      <c r="F2069" s="29">
        <f>IF(OR(C2069&gt;總表!$B$30,C2069=0),0,IF(E2069=0,0,1+F2068))</f>
        <v>115</v>
      </c>
      <c r="G2069" s="29">
        <f t="shared" si="229"/>
        <v>0</v>
      </c>
      <c r="H2069" s="42">
        <f t="shared" si="227"/>
        <v>0</v>
      </c>
      <c r="I2069" s="43">
        <f t="shared" si="230"/>
        <v>0</v>
      </c>
      <c r="J2069" s="42">
        <f t="shared" si="231"/>
        <v>45805</v>
      </c>
      <c r="K2069" s="43">
        <f t="shared" si="232"/>
        <v>0</v>
      </c>
      <c r="L2069">
        <f t="shared" si="233"/>
        <v>126</v>
      </c>
      <c r="M2069">
        <f>IF($G2069="","",COUNTIF($G$3:$G2069, $G2069))</f>
        <v>1968</v>
      </c>
      <c r="N2069">
        <f t="shared" si="228"/>
        <v>2094</v>
      </c>
      <c r="O2069"/>
      <c r="P2069"/>
      <c r="Q2069"/>
    </row>
    <row r="2070" spans="2:17">
      <c r="B2070" s="30">
        <f>資料貼入!A2070</f>
        <v>45806</v>
      </c>
      <c r="C2070" s="38">
        <f>資料貼入!A2070</f>
        <v>45806</v>
      </c>
      <c r="D2070" s="29">
        <f>資料貼入!B2070</f>
        <v>32978.589999999997</v>
      </c>
      <c r="E2070" s="29" cm="1">
        <f t="array" ref="E2070">MovingDayDD($D$3:D2070)</f>
        <v>-489890.14000001177</v>
      </c>
      <c r="F2070" s="29">
        <f>IF(OR(C2070&gt;總表!$B$30,C2070=0),0,IF(E2070=0,0,1+F2069))</f>
        <v>116</v>
      </c>
      <c r="G2070" s="29">
        <f t="shared" si="229"/>
        <v>0</v>
      </c>
      <c r="H2070" s="42">
        <f t="shared" si="227"/>
        <v>0</v>
      </c>
      <c r="I2070" s="43">
        <f t="shared" si="230"/>
        <v>0</v>
      </c>
      <c r="J2070" s="42">
        <f t="shared" si="231"/>
        <v>45806</v>
      </c>
      <c r="K2070" s="43">
        <f t="shared" si="232"/>
        <v>0</v>
      </c>
      <c r="L2070">
        <f t="shared" si="233"/>
        <v>126</v>
      </c>
      <c r="M2070">
        <f>IF($G2070="","",COUNTIF($G$3:$G2070, $G2070))</f>
        <v>1969</v>
      </c>
      <c r="N2070">
        <f t="shared" si="228"/>
        <v>2095</v>
      </c>
      <c r="O2070"/>
      <c r="P2070"/>
      <c r="Q2070"/>
    </row>
    <row r="2071" spans="2:17">
      <c r="B2071" s="30">
        <f>資料貼入!A2071</f>
        <v>45807</v>
      </c>
      <c r="C2071" s="38">
        <f>資料貼入!A2071</f>
        <v>45807</v>
      </c>
      <c r="D2071" s="29">
        <f>資料貼入!B2071</f>
        <v>0</v>
      </c>
      <c r="E2071" s="29" cm="1">
        <f t="array" ref="E2071">MovingDayDD($D$3:D2071)</f>
        <v>-489890.14000001177</v>
      </c>
      <c r="F2071" s="29">
        <f>IF(OR(C2071&gt;總表!$B$30,C2071=0),0,IF(E2071=0,0,1+F2070))</f>
        <v>117</v>
      </c>
      <c r="G2071" s="29">
        <f t="shared" si="229"/>
        <v>0</v>
      </c>
      <c r="H2071" s="42">
        <f t="shared" si="227"/>
        <v>0</v>
      </c>
      <c r="I2071" s="43">
        <f t="shared" si="230"/>
        <v>0</v>
      </c>
      <c r="J2071" s="42">
        <f t="shared" si="231"/>
        <v>45807</v>
      </c>
      <c r="K2071" s="43">
        <f t="shared" si="232"/>
        <v>0</v>
      </c>
      <c r="L2071">
        <f t="shared" si="233"/>
        <v>126</v>
      </c>
      <c r="M2071">
        <f>IF($G2071="","",COUNTIF($G$3:$G2071, $G2071))</f>
        <v>1970</v>
      </c>
      <c r="N2071">
        <f t="shared" si="228"/>
        <v>2096</v>
      </c>
      <c r="O2071"/>
      <c r="P2071"/>
      <c r="Q2071"/>
    </row>
    <row r="2072" spans="2:17">
      <c r="B2072" s="30">
        <f>資料貼入!A2072</f>
        <v>45808</v>
      </c>
      <c r="C2072" s="38">
        <f>資料貼入!A2072</f>
        <v>45808</v>
      </c>
      <c r="D2072" s="29">
        <f>資料貼入!B2072</f>
        <v>0</v>
      </c>
      <c r="E2072" s="29" cm="1">
        <f t="array" ref="E2072">MovingDayDD($D$3:D2072)</f>
        <v>-489890.14000001177</v>
      </c>
      <c r="F2072" s="29">
        <f>IF(OR(C2072&gt;總表!$B$30,C2072=0),0,IF(E2072=0,0,1+F2071))</f>
        <v>118</v>
      </c>
      <c r="G2072" s="29">
        <f t="shared" si="229"/>
        <v>0</v>
      </c>
      <c r="H2072" s="42">
        <f t="shared" si="227"/>
        <v>0</v>
      </c>
      <c r="I2072" s="43">
        <f t="shared" si="230"/>
        <v>0</v>
      </c>
      <c r="J2072" s="42">
        <f t="shared" si="231"/>
        <v>45808</v>
      </c>
      <c r="K2072" s="43">
        <f t="shared" si="232"/>
        <v>0</v>
      </c>
      <c r="L2072">
        <f t="shared" si="233"/>
        <v>126</v>
      </c>
      <c r="M2072">
        <f>IF($G2072="","",COUNTIF($G$3:$G2072, $G2072))</f>
        <v>1971</v>
      </c>
      <c r="N2072">
        <f t="shared" si="228"/>
        <v>2097</v>
      </c>
      <c r="O2072"/>
      <c r="P2072"/>
      <c r="Q2072"/>
    </row>
    <row r="2073" spans="2:17">
      <c r="B2073" s="30">
        <f>資料貼入!A2073</f>
        <v>45809</v>
      </c>
      <c r="C2073" s="38">
        <f>資料貼入!A2073</f>
        <v>45809</v>
      </c>
      <c r="D2073" s="29">
        <f>資料貼入!B2073</f>
        <v>0</v>
      </c>
      <c r="E2073" s="29" cm="1">
        <f t="array" ref="E2073">MovingDayDD($D$3:D2073)</f>
        <v>-489890.14000001177</v>
      </c>
      <c r="F2073" s="29">
        <f>IF(OR(C2073&gt;總表!$B$30,C2073=0),0,IF(E2073=0,0,1+F2072))</f>
        <v>119</v>
      </c>
      <c r="G2073" s="29">
        <f t="shared" si="229"/>
        <v>0</v>
      </c>
      <c r="H2073" s="42">
        <f t="shared" si="227"/>
        <v>0</v>
      </c>
      <c r="I2073" s="43">
        <f t="shared" si="230"/>
        <v>0</v>
      </c>
      <c r="J2073" s="42">
        <f t="shared" si="231"/>
        <v>45809</v>
      </c>
      <c r="K2073" s="43">
        <f t="shared" si="232"/>
        <v>0</v>
      </c>
      <c r="L2073">
        <f t="shared" si="233"/>
        <v>126</v>
      </c>
      <c r="M2073">
        <f>IF($G2073="","",COUNTIF($G$3:$G2073, $G2073))</f>
        <v>1972</v>
      </c>
      <c r="N2073">
        <f t="shared" si="228"/>
        <v>2098</v>
      </c>
      <c r="O2073"/>
      <c r="P2073"/>
      <c r="Q2073"/>
    </row>
    <row r="2074" spans="2:17">
      <c r="B2074" s="30">
        <f>資料貼入!A2074</f>
        <v>45810</v>
      </c>
      <c r="C2074" s="38">
        <f>資料貼入!A2074</f>
        <v>45810</v>
      </c>
      <c r="D2074" s="29">
        <f>資料貼入!B2074</f>
        <v>64965.94</v>
      </c>
      <c r="E2074" s="29" cm="1">
        <f t="array" ref="E2074">MovingDayDD($D$3:D2074)</f>
        <v>-424924.20000001043</v>
      </c>
      <c r="F2074" s="29">
        <f>IF(OR(C2074&gt;總表!$B$30,C2074=0),0,IF(E2074=0,0,1+F2073))</f>
        <v>120</v>
      </c>
      <c r="G2074" s="29">
        <f t="shared" si="229"/>
        <v>0</v>
      </c>
      <c r="H2074" s="42">
        <f t="shared" si="227"/>
        <v>0</v>
      </c>
      <c r="I2074" s="43">
        <f t="shared" si="230"/>
        <v>0</v>
      </c>
      <c r="J2074" s="42">
        <f t="shared" si="231"/>
        <v>45810</v>
      </c>
      <c r="K2074" s="43">
        <f t="shared" si="232"/>
        <v>0</v>
      </c>
      <c r="L2074">
        <f t="shared" si="233"/>
        <v>126</v>
      </c>
      <c r="M2074">
        <f>IF($G2074="","",COUNTIF($G$3:$G2074, $G2074))</f>
        <v>1973</v>
      </c>
      <c r="N2074">
        <f t="shared" si="228"/>
        <v>2099</v>
      </c>
      <c r="O2074"/>
      <c r="P2074"/>
      <c r="Q2074"/>
    </row>
    <row r="2075" spans="2:17">
      <c r="B2075" s="30">
        <f>資料貼入!A2075</f>
        <v>45811</v>
      </c>
      <c r="C2075" s="38">
        <f>資料貼入!A2075</f>
        <v>45811</v>
      </c>
      <c r="D2075" s="29">
        <f>資料貼入!B2075</f>
        <v>-18509.609999999993</v>
      </c>
      <c r="E2075" s="29" cm="1">
        <f t="array" ref="E2075">MovingDayDD($D$3:D2075)</f>
        <v>-443433.81000000983</v>
      </c>
      <c r="F2075" s="29">
        <f>IF(OR(C2075&gt;總表!$B$30,C2075=0),0,IF(E2075=0,0,1+F2074))</f>
        <v>121</v>
      </c>
      <c r="G2075" s="29">
        <f t="shared" si="229"/>
        <v>0</v>
      </c>
      <c r="H2075" s="42">
        <f t="shared" si="227"/>
        <v>0</v>
      </c>
      <c r="I2075" s="43">
        <f t="shared" si="230"/>
        <v>0</v>
      </c>
      <c r="J2075" s="42">
        <f t="shared" si="231"/>
        <v>45811</v>
      </c>
      <c r="K2075" s="43">
        <f t="shared" si="232"/>
        <v>0</v>
      </c>
      <c r="L2075">
        <f t="shared" si="233"/>
        <v>126</v>
      </c>
      <c r="M2075">
        <f>IF($G2075="","",COUNTIF($G$3:$G2075, $G2075))</f>
        <v>1974</v>
      </c>
      <c r="N2075">
        <f t="shared" si="228"/>
        <v>2100</v>
      </c>
      <c r="O2075"/>
      <c r="P2075"/>
      <c r="Q2075"/>
    </row>
    <row r="2076" spans="2:17">
      <c r="B2076" s="30">
        <f>資料貼入!A2076</f>
        <v>45812</v>
      </c>
      <c r="C2076" s="38">
        <f>資料貼入!A2076</f>
        <v>45812</v>
      </c>
      <c r="D2076" s="29">
        <f>資料貼入!B2076</f>
        <v>421603.61000000004</v>
      </c>
      <c r="E2076" s="29" cm="1">
        <f t="array" ref="E2076">MovingDayDD($D$3:D2076)</f>
        <v>-21830.200000010431</v>
      </c>
      <c r="F2076" s="29">
        <f>IF(OR(C2076&gt;總表!$B$30,C2076=0),0,IF(E2076=0,0,1+F2075))</f>
        <v>122</v>
      </c>
      <c r="G2076" s="29">
        <f t="shared" si="229"/>
        <v>122</v>
      </c>
      <c r="H2076" s="42">
        <f t="shared" si="227"/>
        <v>45812</v>
      </c>
      <c r="I2076" s="43">
        <f t="shared" si="230"/>
        <v>122</v>
      </c>
      <c r="J2076" s="42">
        <f t="shared" si="231"/>
        <v>45812</v>
      </c>
      <c r="K2076" s="43">
        <f t="shared" si="232"/>
        <v>122</v>
      </c>
      <c r="L2076">
        <f t="shared" si="233"/>
        <v>2</v>
      </c>
      <c r="M2076">
        <f>IF($G2076="","",COUNTIF($G$3:$G2076, $G2076))</f>
        <v>1</v>
      </c>
      <c r="N2076">
        <f t="shared" si="228"/>
        <v>3</v>
      </c>
      <c r="O2076"/>
      <c r="P2076"/>
      <c r="Q2076"/>
    </row>
    <row r="2077" spans="2:17">
      <c r="B2077" s="30">
        <f>資料貼入!A2077</f>
        <v>45813</v>
      </c>
      <c r="C2077" s="38">
        <f>資料貼入!A2077</f>
        <v>45813</v>
      </c>
      <c r="D2077" s="29">
        <f>資料貼入!B2077</f>
        <v>32830</v>
      </c>
      <c r="E2077" s="29" cm="1">
        <f t="array" ref="E2077">MovingDayDD($D$3:D2077)</f>
        <v>0</v>
      </c>
      <c r="F2077" s="29">
        <f>IF(OR(C2077&gt;總表!$B$30,C2077=0),0,IF(E2077=0,0,1+F2076))</f>
        <v>0</v>
      </c>
      <c r="G2077" s="29">
        <f t="shared" si="229"/>
        <v>0</v>
      </c>
      <c r="H2077" s="42">
        <f t="shared" si="227"/>
        <v>0</v>
      </c>
      <c r="I2077" s="43">
        <f t="shared" si="230"/>
        <v>0</v>
      </c>
      <c r="J2077" s="42">
        <f t="shared" si="231"/>
        <v>0</v>
      </c>
      <c r="K2077" s="43">
        <f t="shared" si="232"/>
        <v>0</v>
      </c>
      <c r="L2077">
        <f t="shared" si="233"/>
        <v>126</v>
      </c>
      <c r="M2077">
        <f>IF($G2077="","",COUNTIF($G$3:$G2077, $G2077))</f>
        <v>1975</v>
      </c>
      <c r="N2077">
        <f t="shared" si="228"/>
        <v>2101</v>
      </c>
      <c r="O2077"/>
      <c r="P2077"/>
      <c r="Q2077"/>
    </row>
    <row r="2078" spans="2:17">
      <c r="B2078" s="30">
        <f>資料貼入!A2078</f>
        <v>45814</v>
      </c>
      <c r="C2078" s="38">
        <f>資料貼入!A2078</f>
        <v>45814</v>
      </c>
      <c r="D2078" s="29">
        <f>資料貼入!B2078</f>
        <v>41464.869999999995</v>
      </c>
      <c r="E2078" s="29" cm="1">
        <f t="array" ref="E2078">MovingDayDD($D$3:D2078)</f>
        <v>0</v>
      </c>
      <c r="F2078" s="29">
        <f>IF(OR(C2078&gt;總表!$B$30,C2078=0),0,IF(E2078=0,0,1+F2077))</f>
        <v>0</v>
      </c>
      <c r="G2078" s="29">
        <f t="shared" si="229"/>
        <v>0</v>
      </c>
      <c r="H2078" s="42">
        <f t="shared" si="227"/>
        <v>0</v>
      </c>
      <c r="I2078" s="43">
        <f t="shared" si="230"/>
        <v>0</v>
      </c>
      <c r="J2078" s="42">
        <f t="shared" si="231"/>
        <v>0</v>
      </c>
      <c r="K2078" s="43">
        <f t="shared" si="232"/>
        <v>0</v>
      </c>
      <c r="L2078">
        <f t="shared" si="233"/>
        <v>126</v>
      </c>
      <c r="M2078">
        <f>IF($G2078="","",COUNTIF($G$3:$G2078, $G2078))</f>
        <v>1976</v>
      </c>
      <c r="N2078">
        <f t="shared" si="228"/>
        <v>2102</v>
      </c>
      <c r="O2078"/>
      <c r="P2078"/>
      <c r="Q2078"/>
    </row>
    <row r="2079" spans="2:17">
      <c r="B2079" s="30">
        <f>資料貼入!A2079</f>
        <v>45815</v>
      </c>
      <c r="C2079" s="38">
        <f>資料貼入!A2079</f>
        <v>45815</v>
      </c>
      <c r="D2079" s="29">
        <f>資料貼入!B2079</f>
        <v>0</v>
      </c>
      <c r="E2079" s="29" cm="1">
        <f t="array" ref="E2079">MovingDayDD($D$3:D2079)</f>
        <v>0</v>
      </c>
      <c r="F2079" s="29">
        <f>IF(OR(C2079&gt;總表!$B$30,C2079=0),0,IF(E2079=0,0,1+F2078))</f>
        <v>0</v>
      </c>
      <c r="G2079" s="29">
        <f t="shared" si="229"/>
        <v>0</v>
      </c>
      <c r="H2079" s="42">
        <f t="shared" si="227"/>
        <v>0</v>
      </c>
      <c r="I2079" s="43">
        <f t="shared" si="230"/>
        <v>0</v>
      </c>
      <c r="J2079" s="42">
        <f t="shared" si="231"/>
        <v>0</v>
      </c>
      <c r="K2079" s="43">
        <f t="shared" si="232"/>
        <v>0</v>
      </c>
      <c r="L2079">
        <f t="shared" si="233"/>
        <v>126</v>
      </c>
      <c r="M2079">
        <f>IF($G2079="","",COUNTIF($G$3:$G2079, $G2079))</f>
        <v>1977</v>
      </c>
      <c r="N2079">
        <f t="shared" si="228"/>
        <v>2103</v>
      </c>
      <c r="O2079"/>
      <c r="P2079"/>
      <c r="Q2079"/>
    </row>
    <row r="2080" spans="2:17">
      <c r="B2080" s="30">
        <f>資料貼入!A2080</f>
        <v>45816</v>
      </c>
      <c r="C2080" s="38">
        <f>資料貼入!A2080</f>
        <v>45816</v>
      </c>
      <c r="D2080" s="29">
        <f>資料貼入!B2080</f>
        <v>0</v>
      </c>
      <c r="E2080" s="29" cm="1">
        <f t="array" ref="E2080">MovingDayDD($D$3:D2080)</f>
        <v>0</v>
      </c>
      <c r="F2080" s="29">
        <f>IF(OR(C2080&gt;總表!$B$30,C2080=0),0,IF(E2080=0,0,1+F2079))</f>
        <v>0</v>
      </c>
      <c r="G2080" s="29">
        <f t="shared" si="229"/>
        <v>0</v>
      </c>
      <c r="H2080" s="42">
        <f t="shared" si="227"/>
        <v>0</v>
      </c>
      <c r="I2080" s="43">
        <f t="shared" si="230"/>
        <v>0</v>
      </c>
      <c r="J2080" s="42">
        <f t="shared" si="231"/>
        <v>0</v>
      </c>
      <c r="K2080" s="43">
        <f t="shared" si="232"/>
        <v>0</v>
      </c>
      <c r="L2080">
        <f t="shared" si="233"/>
        <v>126</v>
      </c>
      <c r="M2080">
        <f>IF($G2080="","",COUNTIF($G$3:$G2080, $G2080))</f>
        <v>1978</v>
      </c>
      <c r="N2080">
        <f t="shared" si="228"/>
        <v>2104</v>
      </c>
      <c r="O2080"/>
      <c r="P2080"/>
      <c r="Q2080"/>
    </row>
    <row r="2081" spans="2:17">
      <c r="B2081" s="30">
        <f>資料貼入!A2081</f>
        <v>45817</v>
      </c>
      <c r="C2081" s="38">
        <f>資料貼入!A2081</f>
        <v>45817</v>
      </c>
      <c r="D2081" s="29">
        <f>資料貼入!B2081</f>
        <v>106300.73999999999</v>
      </c>
      <c r="E2081" s="29" cm="1">
        <f t="array" ref="E2081">MovingDayDD($D$3:D2081)</f>
        <v>0</v>
      </c>
      <c r="F2081" s="29">
        <f>IF(OR(C2081&gt;總表!$B$30,C2081=0),0,IF(E2081=0,0,1+F2080))</f>
        <v>0</v>
      </c>
      <c r="G2081" s="29">
        <f t="shared" si="229"/>
        <v>0</v>
      </c>
      <c r="H2081" s="42">
        <f t="shared" si="227"/>
        <v>0</v>
      </c>
      <c r="I2081" s="43">
        <f t="shared" si="230"/>
        <v>0</v>
      </c>
      <c r="J2081" s="42">
        <f t="shared" si="231"/>
        <v>0</v>
      </c>
      <c r="K2081" s="43">
        <f t="shared" si="232"/>
        <v>0</v>
      </c>
      <c r="L2081">
        <f t="shared" si="233"/>
        <v>126</v>
      </c>
      <c r="M2081">
        <f>IF($G2081="","",COUNTIF($G$3:$G2081, $G2081))</f>
        <v>1979</v>
      </c>
      <c r="N2081">
        <f t="shared" si="228"/>
        <v>2105</v>
      </c>
      <c r="O2081"/>
      <c r="P2081"/>
      <c r="Q2081"/>
    </row>
    <row r="2082" spans="2:17">
      <c r="B2082" s="30">
        <f>資料貼入!A2082</f>
        <v>45818</v>
      </c>
      <c r="C2082" s="38">
        <f>資料貼入!A2082</f>
        <v>45818</v>
      </c>
      <c r="D2082" s="29">
        <f>資料貼入!B2082</f>
        <v>565171.04</v>
      </c>
      <c r="E2082" s="29" cm="1">
        <f t="array" ref="E2082">MovingDayDD($D$3:D2082)</f>
        <v>0</v>
      </c>
      <c r="F2082" s="29">
        <f>IF(OR(C2082&gt;總表!$B$30,C2082=0),0,IF(E2082=0,0,1+F2081))</f>
        <v>0</v>
      </c>
      <c r="G2082" s="29">
        <f t="shared" si="229"/>
        <v>0</v>
      </c>
      <c r="H2082" s="42">
        <f t="shared" si="227"/>
        <v>0</v>
      </c>
      <c r="I2082" s="43">
        <f t="shared" si="230"/>
        <v>0</v>
      </c>
      <c r="J2082" s="42">
        <f t="shared" si="231"/>
        <v>0</v>
      </c>
      <c r="K2082" s="43">
        <f t="shared" si="232"/>
        <v>0</v>
      </c>
      <c r="L2082">
        <f t="shared" si="233"/>
        <v>126</v>
      </c>
      <c r="M2082">
        <f>IF($G2082="","",COUNTIF($G$3:$G2082, $G2082))</f>
        <v>1980</v>
      </c>
      <c r="N2082">
        <f t="shared" si="228"/>
        <v>2106</v>
      </c>
      <c r="O2082"/>
      <c r="P2082"/>
      <c r="Q2082"/>
    </row>
    <row r="2083" spans="2:17">
      <c r="B2083" s="30">
        <f>資料貼入!A2083</f>
        <v>45819</v>
      </c>
      <c r="C2083" s="38">
        <f>資料貼入!A2083</f>
        <v>45819</v>
      </c>
      <c r="D2083" s="29">
        <f>資料貼入!B2083</f>
        <v>331848.58000000007</v>
      </c>
      <c r="E2083" s="29" cm="1">
        <f t="array" ref="E2083">MovingDayDD($D$3:D2083)</f>
        <v>0</v>
      </c>
      <c r="F2083" s="29">
        <f>IF(OR(C2083&gt;總表!$B$30,C2083=0),0,IF(E2083=0,0,1+F2082))</f>
        <v>0</v>
      </c>
      <c r="G2083" s="29">
        <f t="shared" si="229"/>
        <v>0</v>
      </c>
      <c r="H2083" s="42">
        <f t="shared" si="227"/>
        <v>0</v>
      </c>
      <c r="I2083" s="43">
        <f t="shared" si="230"/>
        <v>0</v>
      </c>
      <c r="J2083" s="42">
        <f t="shared" si="231"/>
        <v>0</v>
      </c>
      <c r="K2083" s="43">
        <f t="shared" si="232"/>
        <v>0</v>
      </c>
      <c r="L2083">
        <f t="shared" si="233"/>
        <v>126</v>
      </c>
      <c r="M2083">
        <f>IF($G2083="","",COUNTIF($G$3:$G2083, $G2083))</f>
        <v>1981</v>
      </c>
      <c r="N2083">
        <f t="shared" si="228"/>
        <v>2107</v>
      </c>
      <c r="O2083"/>
      <c r="P2083"/>
      <c r="Q2083"/>
    </row>
    <row r="2084" spans="2:17">
      <c r="B2084" s="30">
        <f>資料貼入!A2084</f>
        <v>45820</v>
      </c>
      <c r="C2084" s="38">
        <f>資料貼入!A2084</f>
        <v>45820</v>
      </c>
      <c r="D2084" s="29">
        <f>資料貼入!B2084</f>
        <v>-146501.69</v>
      </c>
      <c r="E2084" s="29" cm="1">
        <f t="array" ref="E2084">MovingDayDD($D$3:D2084)</f>
        <v>-146501.69000000134</v>
      </c>
      <c r="F2084" s="29">
        <f>IF(OR(C2084&gt;總表!$B$30,C2084=0),0,IF(E2084=0,0,1+F2083))</f>
        <v>1</v>
      </c>
      <c r="G2084" s="29">
        <f t="shared" si="229"/>
        <v>0</v>
      </c>
      <c r="H2084" s="42">
        <f t="shared" si="227"/>
        <v>0</v>
      </c>
      <c r="I2084" s="43">
        <f t="shared" si="230"/>
        <v>0</v>
      </c>
      <c r="J2084" s="42">
        <f t="shared" si="231"/>
        <v>45820</v>
      </c>
      <c r="K2084" s="43">
        <f t="shared" si="232"/>
        <v>0</v>
      </c>
      <c r="L2084">
        <f t="shared" si="233"/>
        <v>126</v>
      </c>
      <c r="M2084">
        <f>IF($G2084="","",COUNTIF($G$3:$G2084, $G2084))</f>
        <v>1982</v>
      </c>
      <c r="N2084">
        <f t="shared" si="228"/>
        <v>2108</v>
      </c>
      <c r="O2084"/>
      <c r="P2084"/>
      <c r="Q2084"/>
    </row>
    <row r="2085" spans="2:17">
      <c r="B2085" s="30">
        <f>資料貼入!A2085</f>
        <v>45821</v>
      </c>
      <c r="C2085" s="38">
        <f>資料貼入!A2085</f>
        <v>45821</v>
      </c>
      <c r="D2085" s="29">
        <f>資料貼入!B2085</f>
        <v>-237963.93</v>
      </c>
      <c r="E2085" s="29" cm="1">
        <f t="array" ref="E2085">MovingDayDD($D$3:D2085)</f>
        <v>-384465.62000000104</v>
      </c>
      <c r="F2085" s="29">
        <f>IF(OR(C2085&gt;總表!$B$30,C2085=0),0,IF(E2085=0,0,1+F2084))</f>
        <v>2</v>
      </c>
      <c r="G2085" s="29">
        <f t="shared" si="229"/>
        <v>0</v>
      </c>
      <c r="H2085" s="42">
        <f t="shared" si="227"/>
        <v>0</v>
      </c>
      <c r="I2085" s="43">
        <f t="shared" si="230"/>
        <v>0</v>
      </c>
      <c r="J2085" s="42">
        <f t="shared" si="231"/>
        <v>45821</v>
      </c>
      <c r="K2085" s="43">
        <f t="shared" si="232"/>
        <v>0</v>
      </c>
      <c r="L2085">
        <f t="shared" si="233"/>
        <v>126</v>
      </c>
      <c r="M2085">
        <f>IF($G2085="","",COUNTIF($G$3:$G2085, $G2085))</f>
        <v>1983</v>
      </c>
      <c r="N2085">
        <f t="shared" si="228"/>
        <v>2109</v>
      </c>
      <c r="O2085"/>
      <c r="P2085"/>
      <c r="Q2085"/>
    </row>
    <row r="2086" spans="2:17">
      <c r="B2086" s="30">
        <f>資料貼入!A2086</f>
        <v>45822</v>
      </c>
      <c r="C2086" s="38">
        <f>資料貼入!A2086</f>
        <v>45822</v>
      </c>
      <c r="D2086" s="29">
        <f>資料貼入!B2086</f>
        <v>0</v>
      </c>
      <c r="E2086" s="29" cm="1">
        <f t="array" ref="E2086">MovingDayDD($D$3:D2086)</f>
        <v>-384465.62000000104</v>
      </c>
      <c r="F2086" s="29">
        <f>IF(OR(C2086&gt;總表!$B$30,C2086=0),0,IF(E2086=0,0,1+F2085))</f>
        <v>3</v>
      </c>
      <c r="G2086" s="29">
        <f t="shared" si="229"/>
        <v>0</v>
      </c>
      <c r="H2086" s="42">
        <f t="shared" si="227"/>
        <v>0</v>
      </c>
      <c r="I2086" s="43">
        <f t="shared" si="230"/>
        <v>0</v>
      </c>
      <c r="J2086" s="42">
        <f t="shared" si="231"/>
        <v>45822</v>
      </c>
      <c r="K2086" s="43">
        <f t="shared" si="232"/>
        <v>0</v>
      </c>
      <c r="L2086">
        <f t="shared" si="233"/>
        <v>126</v>
      </c>
      <c r="M2086">
        <f>IF($G2086="","",COUNTIF($G$3:$G2086, $G2086))</f>
        <v>1984</v>
      </c>
      <c r="N2086">
        <f t="shared" si="228"/>
        <v>2110</v>
      </c>
      <c r="O2086"/>
      <c r="P2086"/>
      <c r="Q2086"/>
    </row>
    <row r="2087" spans="2:17">
      <c r="B2087" s="30">
        <f>資料貼入!A2087</f>
        <v>45823</v>
      </c>
      <c r="C2087" s="38">
        <f>資料貼入!A2087</f>
        <v>45823</v>
      </c>
      <c r="D2087" s="29">
        <f>資料貼入!B2087</f>
        <v>0</v>
      </c>
      <c r="E2087" s="29" cm="1">
        <f t="array" ref="E2087">MovingDayDD($D$3:D2087)</f>
        <v>-384465.62000000104</v>
      </c>
      <c r="F2087" s="29">
        <f>IF(OR(C2087&gt;總表!$B$30,C2087=0),0,IF(E2087=0,0,1+F2086))</f>
        <v>4</v>
      </c>
      <c r="G2087" s="29">
        <f t="shared" si="229"/>
        <v>0</v>
      </c>
      <c r="H2087" s="42">
        <f t="shared" si="227"/>
        <v>0</v>
      </c>
      <c r="I2087" s="43">
        <f t="shared" si="230"/>
        <v>0</v>
      </c>
      <c r="J2087" s="42">
        <f t="shared" si="231"/>
        <v>45823</v>
      </c>
      <c r="K2087" s="43">
        <f t="shared" si="232"/>
        <v>0</v>
      </c>
      <c r="L2087">
        <f t="shared" si="233"/>
        <v>126</v>
      </c>
      <c r="M2087">
        <f>IF($G2087="","",COUNTIF($G$3:$G2087, $G2087))</f>
        <v>1985</v>
      </c>
      <c r="N2087">
        <f t="shared" si="228"/>
        <v>2111</v>
      </c>
      <c r="O2087"/>
      <c r="P2087"/>
      <c r="Q2087"/>
    </row>
    <row r="2088" spans="2:17">
      <c r="B2088" s="30">
        <f>資料貼入!A2088</f>
        <v>45824</v>
      </c>
      <c r="C2088" s="38">
        <f>資料貼入!A2088</f>
        <v>45824</v>
      </c>
      <c r="D2088" s="29">
        <f>資料貼入!B2088</f>
        <v>-70640.420000000013</v>
      </c>
      <c r="E2088" s="29" cm="1">
        <f t="array" ref="E2088">MovingDayDD($D$3:D2088)</f>
        <v>-455106.04000000283</v>
      </c>
      <c r="F2088" s="29">
        <f>IF(OR(C2088&gt;總表!$B$30,C2088=0),0,IF(E2088=0,0,1+F2087))</f>
        <v>5</v>
      </c>
      <c r="G2088" s="29">
        <f t="shared" si="229"/>
        <v>0</v>
      </c>
      <c r="H2088" s="42">
        <f t="shared" si="227"/>
        <v>0</v>
      </c>
      <c r="I2088" s="43">
        <f t="shared" si="230"/>
        <v>0</v>
      </c>
      <c r="J2088" s="42">
        <f t="shared" si="231"/>
        <v>45824</v>
      </c>
      <c r="K2088" s="43">
        <f t="shared" si="232"/>
        <v>0</v>
      </c>
      <c r="L2088">
        <f t="shared" si="233"/>
        <v>126</v>
      </c>
      <c r="M2088">
        <f>IF($G2088="","",COUNTIF($G$3:$G2088, $G2088))</f>
        <v>1986</v>
      </c>
      <c r="N2088">
        <f t="shared" si="228"/>
        <v>2112</v>
      </c>
      <c r="O2088"/>
      <c r="P2088"/>
      <c r="Q2088"/>
    </row>
    <row r="2089" spans="2:17">
      <c r="B2089" s="30">
        <f>資料貼入!A2089</f>
        <v>45825</v>
      </c>
      <c r="C2089" s="38">
        <f>資料貼入!A2089</f>
        <v>45825</v>
      </c>
      <c r="D2089" s="29">
        <f>資料貼入!B2089</f>
        <v>-20580.679999999993</v>
      </c>
      <c r="E2089" s="29" cm="1">
        <f t="array" ref="E2089">MovingDayDD($D$3:D2089)</f>
        <v>-475686.72000000253</v>
      </c>
      <c r="F2089" s="29">
        <f>IF(OR(C2089&gt;總表!$B$30,C2089=0),0,IF(E2089=0,0,1+F2088))</f>
        <v>6</v>
      </c>
      <c r="G2089" s="29">
        <f t="shared" si="229"/>
        <v>0</v>
      </c>
      <c r="H2089" s="42">
        <f t="shared" si="227"/>
        <v>0</v>
      </c>
      <c r="I2089" s="43">
        <f t="shared" si="230"/>
        <v>0</v>
      </c>
      <c r="J2089" s="42">
        <f t="shared" si="231"/>
        <v>45825</v>
      </c>
      <c r="K2089" s="43">
        <f t="shared" si="232"/>
        <v>0</v>
      </c>
      <c r="L2089">
        <f t="shared" si="233"/>
        <v>126</v>
      </c>
      <c r="M2089">
        <f>IF($G2089="","",COUNTIF($G$3:$G2089, $G2089))</f>
        <v>1987</v>
      </c>
      <c r="N2089">
        <f t="shared" si="228"/>
        <v>2113</v>
      </c>
      <c r="O2089"/>
      <c r="P2089"/>
      <c r="Q2089"/>
    </row>
    <row r="2090" spans="2:17">
      <c r="B2090" s="30">
        <f>資料貼入!A2090</f>
        <v>45826</v>
      </c>
      <c r="C2090" s="38">
        <f>資料貼入!A2090</f>
        <v>45826</v>
      </c>
      <c r="D2090" s="29">
        <f>資料貼入!B2090</f>
        <v>13531.139999999996</v>
      </c>
      <c r="E2090" s="29" cm="1">
        <f t="array" ref="E2090">MovingDayDD($D$3:D2090)</f>
        <v>-462155.58000000194</v>
      </c>
      <c r="F2090" s="29">
        <f>IF(OR(C2090&gt;總表!$B$30,C2090=0),0,IF(E2090=0,0,1+F2089))</f>
        <v>7</v>
      </c>
      <c r="G2090" s="29">
        <f t="shared" si="229"/>
        <v>0</v>
      </c>
      <c r="H2090" s="42">
        <f t="shared" si="227"/>
        <v>0</v>
      </c>
      <c r="I2090" s="43">
        <f t="shared" si="230"/>
        <v>0</v>
      </c>
      <c r="J2090" s="42">
        <f t="shared" si="231"/>
        <v>45826</v>
      </c>
      <c r="K2090" s="43">
        <f t="shared" si="232"/>
        <v>0</v>
      </c>
      <c r="L2090">
        <f t="shared" si="233"/>
        <v>126</v>
      </c>
      <c r="M2090">
        <f>IF($G2090="","",COUNTIF($G$3:$G2090, $G2090))</f>
        <v>1988</v>
      </c>
      <c r="N2090">
        <f t="shared" si="228"/>
        <v>2114</v>
      </c>
      <c r="O2090"/>
      <c r="P2090"/>
      <c r="Q2090"/>
    </row>
    <row r="2091" spans="2:17">
      <c r="B2091" s="30">
        <f>資料貼入!A2091</f>
        <v>45827</v>
      </c>
      <c r="C2091" s="38">
        <f>資料貼入!A2091</f>
        <v>45827</v>
      </c>
      <c r="D2091" s="29">
        <f>資料貼入!B2091</f>
        <v>28079.230000000003</v>
      </c>
      <c r="E2091" s="29" cm="1">
        <f t="array" ref="E2091">MovingDayDD($D$3:D2091)</f>
        <v>-434076.35000000149</v>
      </c>
      <c r="F2091" s="29">
        <f>IF(OR(C2091&gt;總表!$B$30,C2091=0),0,IF(E2091=0,0,1+F2090))</f>
        <v>8</v>
      </c>
      <c r="G2091" s="29">
        <f t="shared" si="229"/>
        <v>0</v>
      </c>
      <c r="H2091" s="42">
        <f t="shared" si="227"/>
        <v>0</v>
      </c>
      <c r="I2091" s="43">
        <f t="shared" si="230"/>
        <v>0</v>
      </c>
      <c r="J2091" s="42">
        <f t="shared" si="231"/>
        <v>45827</v>
      </c>
      <c r="K2091" s="43">
        <f t="shared" si="232"/>
        <v>0</v>
      </c>
      <c r="L2091">
        <f t="shared" si="233"/>
        <v>126</v>
      </c>
      <c r="M2091">
        <f>IF($G2091="","",COUNTIF($G$3:$G2091, $G2091))</f>
        <v>1989</v>
      </c>
      <c r="N2091">
        <f t="shared" si="228"/>
        <v>2115</v>
      </c>
      <c r="O2091"/>
      <c r="P2091"/>
      <c r="Q2091"/>
    </row>
    <row r="2092" spans="2:17">
      <c r="B2092" s="30">
        <f>資料貼入!A2092</f>
        <v>45828</v>
      </c>
      <c r="C2092" s="38">
        <f>資料貼入!A2092</f>
        <v>45828</v>
      </c>
      <c r="D2092" s="29">
        <f>資料貼入!B2092</f>
        <v>-4830.6900000000023</v>
      </c>
      <c r="E2092" s="29" cm="1">
        <f t="array" ref="E2092">MovingDayDD($D$3:D2092)</f>
        <v>-438907.04000000283</v>
      </c>
      <c r="F2092" s="29">
        <f>IF(OR(C2092&gt;總表!$B$30,C2092=0),0,IF(E2092=0,0,1+F2091))</f>
        <v>9</v>
      </c>
      <c r="G2092" s="29">
        <f t="shared" si="229"/>
        <v>0</v>
      </c>
      <c r="H2092" s="42">
        <f t="shared" si="227"/>
        <v>0</v>
      </c>
      <c r="I2092" s="43">
        <f t="shared" si="230"/>
        <v>0</v>
      </c>
      <c r="J2092" s="42">
        <f t="shared" si="231"/>
        <v>45828</v>
      </c>
      <c r="K2092" s="43">
        <f t="shared" si="232"/>
        <v>0</v>
      </c>
      <c r="L2092">
        <f t="shared" si="233"/>
        <v>126</v>
      </c>
      <c r="M2092">
        <f>IF($G2092="","",COUNTIF($G$3:$G2092, $G2092))</f>
        <v>1990</v>
      </c>
      <c r="N2092">
        <f t="shared" si="228"/>
        <v>2116</v>
      </c>
      <c r="O2092"/>
      <c r="P2092"/>
      <c r="Q2092"/>
    </row>
    <row r="2093" spans="2:17">
      <c r="B2093" s="30">
        <f>資料貼入!A2093</f>
        <v>45829</v>
      </c>
      <c r="C2093" s="38">
        <f>資料貼入!A2093</f>
        <v>45829</v>
      </c>
      <c r="D2093" s="29">
        <f>資料貼入!B2093</f>
        <v>0</v>
      </c>
      <c r="E2093" s="29" cm="1">
        <f t="array" ref="E2093">MovingDayDD($D$3:D2093)</f>
        <v>-438907.04000000283</v>
      </c>
      <c r="F2093" s="29">
        <f>IF(OR(C2093&gt;總表!$B$30,C2093=0),0,IF(E2093=0,0,1+F2092))</f>
        <v>10</v>
      </c>
      <c r="G2093" s="29">
        <f t="shared" si="229"/>
        <v>0</v>
      </c>
      <c r="H2093" s="42">
        <f t="shared" si="227"/>
        <v>0</v>
      </c>
      <c r="I2093" s="43">
        <f t="shared" si="230"/>
        <v>0</v>
      </c>
      <c r="J2093" s="42">
        <f t="shared" si="231"/>
        <v>45829</v>
      </c>
      <c r="K2093" s="43">
        <f t="shared" si="232"/>
        <v>0</v>
      </c>
      <c r="L2093">
        <f t="shared" si="233"/>
        <v>126</v>
      </c>
      <c r="M2093">
        <f>IF($G2093="","",COUNTIF($G$3:$G2093, $G2093))</f>
        <v>1991</v>
      </c>
      <c r="N2093">
        <f t="shared" si="228"/>
        <v>2117</v>
      </c>
      <c r="O2093"/>
      <c r="P2093"/>
      <c r="Q2093"/>
    </row>
    <row r="2094" spans="2:17">
      <c r="B2094" s="30">
        <f>資料貼入!A2094</f>
        <v>45830</v>
      </c>
      <c r="C2094" s="38">
        <f>資料貼入!A2094</f>
        <v>45830</v>
      </c>
      <c r="D2094" s="29">
        <f>資料貼入!B2094</f>
        <v>0</v>
      </c>
      <c r="E2094" s="29" cm="1">
        <f t="array" ref="E2094">MovingDayDD($D$3:D2094)</f>
        <v>-438907.04000000283</v>
      </c>
      <c r="F2094" s="29">
        <f>IF(OR(C2094&gt;總表!$B$30,C2094=0),0,IF(E2094=0,0,1+F2093))</f>
        <v>11</v>
      </c>
      <c r="G2094" s="29">
        <f t="shared" si="229"/>
        <v>0</v>
      </c>
      <c r="H2094" s="42">
        <f t="shared" si="227"/>
        <v>0</v>
      </c>
      <c r="I2094" s="43">
        <f t="shared" si="230"/>
        <v>0</v>
      </c>
      <c r="J2094" s="42">
        <f t="shared" si="231"/>
        <v>45830</v>
      </c>
      <c r="K2094" s="43">
        <f t="shared" si="232"/>
        <v>0</v>
      </c>
      <c r="L2094">
        <f t="shared" si="233"/>
        <v>126</v>
      </c>
      <c r="M2094">
        <f>IF($G2094="","",COUNTIF($G$3:$G2094, $G2094))</f>
        <v>1992</v>
      </c>
      <c r="N2094">
        <f t="shared" si="228"/>
        <v>2118</v>
      </c>
      <c r="O2094"/>
      <c r="P2094"/>
      <c r="Q2094"/>
    </row>
    <row r="2095" spans="2:17">
      <c r="B2095" s="30">
        <f>資料貼入!A2095</f>
        <v>45831</v>
      </c>
      <c r="C2095" s="38">
        <f>資料貼入!A2095</f>
        <v>45831</v>
      </c>
      <c r="D2095" s="29">
        <f>資料貼入!B2095</f>
        <v>44612.91</v>
      </c>
      <c r="E2095" s="29" cm="1">
        <f t="array" ref="E2095">MovingDayDD($D$3:D2095)</f>
        <v>-394294.13000000268</v>
      </c>
      <c r="F2095" s="29">
        <f>IF(OR(C2095&gt;總表!$B$30,C2095=0),0,IF(E2095=0,0,1+F2094))</f>
        <v>12</v>
      </c>
      <c r="G2095" s="29">
        <f t="shared" si="229"/>
        <v>0</v>
      </c>
      <c r="H2095" s="42">
        <f t="shared" si="227"/>
        <v>0</v>
      </c>
      <c r="I2095" s="43">
        <f t="shared" si="230"/>
        <v>0</v>
      </c>
      <c r="J2095" s="42">
        <f t="shared" si="231"/>
        <v>45831</v>
      </c>
      <c r="K2095" s="43">
        <f t="shared" si="232"/>
        <v>0</v>
      </c>
      <c r="L2095">
        <f t="shared" si="233"/>
        <v>126</v>
      </c>
      <c r="M2095">
        <f>IF($G2095="","",COUNTIF($G$3:$G2095, $G2095))</f>
        <v>1993</v>
      </c>
      <c r="N2095">
        <f t="shared" si="228"/>
        <v>2119</v>
      </c>
      <c r="O2095"/>
      <c r="P2095"/>
      <c r="Q2095"/>
    </row>
    <row r="2096" spans="2:17">
      <c r="B2096" s="30">
        <f>資料貼入!A2096</f>
        <v>45832</v>
      </c>
      <c r="C2096" s="38">
        <f>資料貼入!A2096</f>
        <v>45832</v>
      </c>
      <c r="D2096" s="29">
        <f>資料貼入!B2096</f>
        <v>-28508.14999999998</v>
      </c>
      <c r="E2096" s="29" cm="1">
        <f t="array" ref="E2096">MovingDayDD($D$3:D2096)</f>
        <v>-422802.28000000119</v>
      </c>
      <c r="F2096" s="29">
        <f>IF(OR(C2096&gt;總表!$B$30,C2096=0),0,IF(E2096=0,0,1+F2095))</f>
        <v>13</v>
      </c>
      <c r="G2096" s="29">
        <f t="shared" si="229"/>
        <v>0</v>
      </c>
      <c r="H2096" s="42">
        <f t="shared" si="227"/>
        <v>0</v>
      </c>
      <c r="I2096" s="43">
        <f t="shared" si="230"/>
        <v>0</v>
      </c>
      <c r="J2096" s="42">
        <f t="shared" si="231"/>
        <v>45832</v>
      </c>
      <c r="K2096" s="43">
        <f t="shared" si="232"/>
        <v>0</v>
      </c>
      <c r="L2096">
        <f t="shared" si="233"/>
        <v>126</v>
      </c>
      <c r="M2096">
        <f>IF($G2096="","",COUNTIF($G$3:$G2096, $G2096))</f>
        <v>1994</v>
      </c>
      <c r="N2096">
        <f t="shared" si="228"/>
        <v>2120</v>
      </c>
      <c r="O2096"/>
      <c r="P2096"/>
      <c r="Q2096"/>
    </row>
    <row r="2097" spans="2:17">
      <c r="B2097" s="30">
        <f>資料貼入!A2097</f>
        <v>45833</v>
      </c>
      <c r="C2097" s="38">
        <f>資料貼入!A2097</f>
        <v>45833</v>
      </c>
      <c r="D2097" s="29">
        <f>資料貼入!B2097</f>
        <v>146685.93000000002</v>
      </c>
      <c r="E2097" s="29" cm="1">
        <f t="array" ref="E2097">MovingDayDD($D$3:D2097)</f>
        <v>-276116.35000000149</v>
      </c>
      <c r="F2097" s="29">
        <f>IF(OR(C2097&gt;總表!$B$30,C2097=0),0,IF(E2097=0,0,1+F2096))</f>
        <v>14</v>
      </c>
      <c r="G2097" s="29">
        <f t="shared" si="229"/>
        <v>0</v>
      </c>
      <c r="H2097" s="42">
        <f t="shared" si="227"/>
        <v>0</v>
      </c>
      <c r="I2097" s="43">
        <f t="shared" si="230"/>
        <v>0</v>
      </c>
      <c r="J2097" s="42">
        <f t="shared" si="231"/>
        <v>45833</v>
      </c>
      <c r="K2097" s="43">
        <f t="shared" si="232"/>
        <v>0</v>
      </c>
      <c r="L2097">
        <f t="shared" si="233"/>
        <v>126</v>
      </c>
      <c r="M2097">
        <f>IF($G2097="","",COUNTIF($G$3:$G2097, $G2097))</f>
        <v>1995</v>
      </c>
      <c r="N2097">
        <f t="shared" si="228"/>
        <v>2121</v>
      </c>
      <c r="O2097"/>
      <c r="P2097"/>
      <c r="Q2097"/>
    </row>
    <row r="2098" spans="2:17">
      <c r="B2098" s="30">
        <f>資料貼入!A2098</f>
        <v>45834</v>
      </c>
      <c r="C2098" s="38">
        <f>資料貼入!A2098</f>
        <v>45834</v>
      </c>
      <c r="D2098" s="29">
        <f>資料貼入!B2098</f>
        <v>-50186.98</v>
      </c>
      <c r="E2098" s="29" cm="1">
        <f t="array" ref="E2098">MovingDayDD($D$3:D2098)</f>
        <v>-326303.33000000194</v>
      </c>
      <c r="F2098" s="29">
        <f>IF(OR(C2098&gt;總表!$B$30,C2098=0),0,IF(E2098=0,0,1+F2097))</f>
        <v>15</v>
      </c>
      <c r="G2098" s="29">
        <f t="shared" si="229"/>
        <v>0</v>
      </c>
      <c r="H2098" s="42">
        <f t="shared" si="227"/>
        <v>0</v>
      </c>
      <c r="I2098" s="43">
        <f t="shared" si="230"/>
        <v>0</v>
      </c>
      <c r="J2098" s="42">
        <f t="shared" si="231"/>
        <v>45834</v>
      </c>
      <c r="K2098" s="43">
        <f t="shared" si="232"/>
        <v>0</v>
      </c>
      <c r="L2098">
        <f t="shared" si="233"/>
        <v>126</v>
      </c>
      <c r="M2098">
        <f>IF($G2098="","",COUNTIF($G$3:$G2098, $G2098))</f>
        <v>1996</v>
      </c>
      <c r="N2098">
        <f t="shared" si="228"/>
        <v>2122</v>
      </c>
      <c r="O2098"/>
      <c r="P2098"/>
      <c r="Q2098"/>
    </row>
    <row r="2099" spans="2:17">
      <c r="B2099" s="30">
        <f>資料貼入!A2099</f>
        <v>45835</v>
      </c>
      <c r="C2099" s="38">
        <f>資料貼入!A2099</f>
        <v>45835</v>
      </c>
      <c r="D2099" s="29">
        <f>資料貼入!B2099</f>
        <v>-26325.97</v>
      </c>
      <c r="E2099" s="29" cm="1">
        <f t="array" ref="E2099">MovingDayDD($D$3:D2099)</f>
        <v>-352629.30000000075</v>
      </c>
      <c r="F2099" s="29">
        <f>IF(OR(C2099&gt;總表!$B$30,C2099=0),0,IF(E2099=0,0,1+F2098))</f>
        <v>16</v>
      </c>
      <c r="G2099" s="29">
        <f t="shared" si="229"/>
        <v>0</v>
      </c>
      <c r="H2099" s="42">
        <f t="shared" si="227"/>
        <v>0</v>
      </c>
      <c r="I2099" s="43">
        <f t="shared" si="230"/>
        <v>0</v>
      </c>
      <c r="J2099" s="42">
        <f t="shared" si="231"/>
        <v>45835</v>
      </c>
      <c r="K2099" s="43">
        <f t="shared" si="232"/>
        <v>0</v>
      </c>
      <c r="L2099">
        <f t="shared" si="233"/>
        <v>126</v>
      </c>
      <c r="M2099">
        <f>IF($G2099="","",COUNTIF($G$3:$G2099, $G2099))</f>
        <v>1997</v>
      </c>
      <c r="N2099">
        <f t="shared" si="228"/>
        <v>2123</v>
      </c>
      <c r="O2099"/>
      <c r="P2099"/>
      <c r="Q2099"/>
    </row>
    <row r="2100" spans="2:17">
      <c r="B2100" s="30">
        <f>資料貼入!A2100</f>
        <v>45836</v>
      </c>
      <c r="C2100" s="38">
        <f>資料貼入!A2100</f>
        <v>45836</v>
      </c>
      <c r="D2100" s="29">
        <f>資料貼入!B2100</f>
        <v>0</v>
      </c>
      <c r="E2100" s="29" cm="1">
        <f t="array" ref="E2100">MovingDayDD($D$3:D2100)</f>
        <v>-352629.30000000075</v>
      </c>
      <c r="F2100" s="29">
        <f>IF(OR(C2100&gt;總表!$B$30,C2100=0),0,IF(E2100=0,0,1+F2099))</f>
        <v>17</v>
      </c>
      <c r="G2100" s="29">
        <f t="shared" si="229"/>
        <v>0</v>
      </c>
      <c r="H2100" s="42">
        <f t="shared" si="227"/>
        <v>0</v>
      </c>
      <c r="I2100" s="43">
        <f t="shared" si="230"/>
        <v>0</v>
      </c>
      <c r="J2100" s="42">
        <f t="shared" si="231"/>
        <v>45836</v>
      </c>
      <c r="K2100" s="43">
        <f t="shared" si="232"/>
        <v>0</v>
      </c>
      <c r="L2100">
        <f t="shared" si="233"/>
        <v>126</v>
      </c>
      <c r="M2100">
        <f>IF($G2100="","",COUNTIF($G$3:$G2100, $G2100))</f>
        <v>1998</v>
      </c>
      <c r="N2100">
        <f t="shared" si="228"/>
        <v>2124</v>
      </c>
      <c r="O2100"/>
      <c r="P2100"/>
      <c r="Q2100"/>
    </row>
    <row r="2101" spans="2:17">
      <c r="B2101" s="30">
        <f>資料貼入!A2101</f>
        <v>45837</v>
      </c>
      <c r="C2101" s="38">
        <f>資料貼入!A2101</f>
        <v>45837</v>
      </c>
      <c r="D2101" s="29">
        <f>資料貼入!B2101</f>
        <v>0</v>
      </c>
      <c r="E2101" s="29" cm="1">
        <f t="array" ref="E2101">MovingDayDD($D$3:D2101)</f>
        <v>-352629.30000000075</v>
      </c>
      <c r="F2101" s="29">
        <f>IF(OR(C2101&gt;總表!$B$30,C2101=0),0,IF(E2101=0,0,1+F2100))</f>
        <v>18</v>
      </c>
      <c r="G2101" s="29">
        <f t="shared" si="229"/>
        <v>0</v>
      </c>
      <c r="H2101" s="42">
        <f t="shared" si="227"/>
        <v>0</v>
      </c>
      <c r="I2101" s="43">
        <f t="shared" si="230"/>
        <v>0</v>
      </c>
      <c r="J2101" s="42">
        <f t="shared" si="231"/>
        <v>45837</v>
      </c>
      <c r="K2101" s="43">
        <f t="shared" si="232"/>
        <v>0</v>
      </c>
      <c r="L2101">
        <f t="shared" si="233"/>
        <v>126</v>
      </c>
      <c r="M2101">
        <f>IF($G2101="","",COUNTIF($G$3:$G2101, $G2101))</f>
        <v>1999</v>
      </c>
      <c r="N2101">
        <f t="shared" si="228"/>
        <v>2125</v>
      </c>
      <c r="O2101"/>
      <c r="P2101"/>
      <c r="Q2101"/>
    </row>
    <row r="2102" spans="2:17">
      <c r="B2102" s="30">
        <f>資料貼入!A2102</f>
        <v>45838</v>
      </c>
      <c r="C2102" s="38">
        <f>資料貼入!A2102</f>
        <v>45838</v>
      </c>
      <c r="D2102" s="29">
        <f>資料貼入!B2102</f>
        <v>3344.0400000000009</v>
      </c>
      <c r="E2102" s="29" cm="1">
        <f t="array" ref="E2102">MovingDayDD($D$3:D2102)</f>
        <v>-349285.26000000164</v>
      </c>
      <c r="F2102" s="29">
        <f>IF(OR(C2102&gt;總表!$B$30,C2102=0),0,IF(E2102=0,0,1+F2101))</f>
        <v>19</v>
      </c>
      <c r="G2102" s="29">
        <f t="shared" si="229"/>
        <v>0</v>
      </c>
      <c r="H2102" s="42">
        <f t="shared" si="227"/>
        <v>0</v>
      </c>
      <c r="I2102" s="43">
        <f t="shared" si="230"/>
        <v>0</v>
      </c>
      <c r="J2102" s="42">
        <f t="shared" si="231"/>
        <v>45838</v>
      </c>
      <c r="K2102" s="43">
        <f t="shared" si="232"/>
        <v>0</v>
      </c>
      <c r="L2102">
        <f t="shared" si="233"/>
        <v>126</v>
      </c>
      <c r="M2102">
        <f>IF($G2102="","",COUNTIF($G$3:$G2102, $G2102))</f>
        <v>2000</v>
      </c>
      <c r="N2102">
        <f t="shared" si="228"/>
        <v>2126</v>
      </c>
      <c r="O2102"/>
      <c r="P2102"/>
      <c r="Q2102"/>
    </row>
    <row r="2103" spans="2:17">
      <c r="B2103" s="30">
        <f>資料貼入!A2103</f>
        <v>45839</v>
      </c>
      <c r="C2103" s="38">
        <f>資料貼入!A2103</f>
        <v>45839</v>
      </c>
      <c r="D2103" s="29">
        <f>資料貼入!B2103</f>
        <v>210622.51</v>
      </c>
      <c r="E2103" s="29" cm="1">
        <f t="array" ref="E2103">MovingDayDD($D$3:D2103)</f>
        <v>-138662.75</v>
      </c>
      <c r="F2103" s="29">
        <f>IF(OR(C2103&gt;總表!$B$30,C2103=0),0,IF(E2103=0,0,1+F2102))</f>
        <v>20</v>
      </c>
      <c r="G2103" s="29">
        <f t="shared" si="229"/>
        <v>0</v>
      </c>
      <c r="H2103" s="42">
        <f t="shared" si="227"/>
        <v>0</v>
      </c>
      <c r="I2103" s="43">
        <f t="shared" si="230"/>
        <v>0</v>
      </c>
      <c r="J2103" s="42">
        <f t="shared" si="231"/>
        <v>45839</v>
      </c>
      <c r="K2103" s="43">
        <f t="shared" si="232"/>
        <v>0</v>
      </c>
      <c r="L2103">
        <f t="shared" si="233"/>
        <v>126</v>
      </c>
      <c r="M2103">
        <f>IF($G2103="","",COUNTIF($G$3:$G2103, $G2103))</f>
        <v>2001</v>
      </c>
      <c r="N2103">
        <f t="shared" si="228"/>
        <v>2127</v>
      </c>
      <c r="O2103"/>
      <c r="P2103"/>
      <c r="Q2103"/>
    </row>
    <row r="2104" spans="2:17">
      <c r="B2104" s="30">
        <f>資料貼入!A2104</f>
        <v>45840</v>
      </c>
      <c r="C2104" s="38">
        <f>資料貼入!A2104</f>
        <v>45840</v>
      </c>
      <c r="D2104" s="29">
        <f>資料貼入!B2104</f>
        <v>-80091.56</v>
      </c>
      <c r="E2104" s="29" cm="1">
        <f t="array" ref="E2104">MovingDayDD($D$3:D2104)</f>
        <v>-218754.30999999866</v>
      </c>
      <c r="F2104" s="29">
        <f>IF(OR(C2104&gt;總表!$B$30,C2104=0),0,IF(E2104=0,0,1+F2103))</f>
        <v>21</v>
      </c>
      <c r="G2104" s="29">
        <f t="shared" si="229"/>
        <v>0</v>
      </c>
      <c r="H2104" s="42">
        <f t="shared" si="227"/>
        <v>0</v>
      </c>
      <c r="I2104" s="43">
        <f t="shared" si="230"/>
        <v>0</v>
      </c>
      <c r="J2104" s="42">
        <f t="shared" si="231"/>
        <v>45840</v>
      </c>
      <c r="K2104" s="43">
        <f t="shared" si="232"/>
        <v>0</v>
      </c>
      <c r="L2104">
        <f t="shared" si="233"/>
        <v>126</v>
      </c>
      <c r="M2104">
        <f>IF($G2104="","",COUNTIF($G$3:$G2104, $G2104))</f>
        <v>2002</v>
      </c>
      <c r="N2104">
        <f t="shared" si="228"/>
        <v>2128</v>
      </c>
      <c r="O2104"/>
      <c r="P2104"/>
      <c r="Q2104"/>
    </row>
    <row r="2105" spans="2:17">
      <c r="B2105" s="30">
        <f>資料貼入!A2105</f>
        <v>45841</v>
      </c>
      <c r="C2105" s="38">
        <f>資料貼入!A2105</f>
        <v>45841</v>
      </c>
      <c r="D2105" s="29">
        <f>資料貼入!B2105</f>
        <v>165215.66999999998</v>
      </c>
      <c r="E2105" s="29" cm="1">
        <f t="array" ref="E2105">MovingDayDD($D$3:D2105)</f>
        <v>-53538.639999996871</v>
      </c>
      <c r="F2105" s="29">
        <f>IF(OR(C2105&gt;總表!$B$30,C2105=0),0,IF(E2105=0,0,1+F2104))</f>
        <v>22</v>
      </c>
      <c r="G2105" s="29">
        <f t="shared" si="229"/>
        <v>0</v>
      </c>
      <c r="H2105" s="42">
        <f t="shared" si="227"/>
        <v>0</v>
      </c>
      <c r="I2105" s="43">
        <f t="shared" si="230"/>
        <v>0</v>
      </c>
      <c r="J2105" s="42">
        <f t="shared" si="231"/>
        <v>45841</v>
      </c>
      <c r="K2105" s="43">
        <f t="shared" si="232"/>
        <v>0</v>
      </c>
      <c r="L2105">
        <f t="shared" si="233"/>
        <v>126</v>
      </c>
      <c r="M2105">
        <f>IF($G2105="","",COUNTIF($G$3:$G2105, $G2105))</f>
        <v>2003</v>
      </c>
      <c r="N2105">
        <f t="shared" si="228"/>
        <v>2129</v>
      </c>
      <c r="O2105"/>
      <c r="P2105"/>
      <c r="Q2105"/>
    </row>
    <row r="2106" spans="2:17">
      <c r="B2106" s="30">
        <f>資料貼入!A2106</f>
        <v>45842</v>
      </c>
      <c r="C2106" s="38">
        <f>資料貼入!A2106</f>
        <v>45842</v>
      </c>
      <c r="D2106" s="29">
        <f>資料貼入!B2106</f>
        <v>3806.6200000000026</v>
      </c>
      <c r="E2106" s="29" cm="1">
        <f t="array" ref="E2106">MovingDayDD($D$3:D2106)</f>
        <v>-49732.019999995828</v>
      </c>
      <c r="F2106" s="29">
        <f>IF(OR(C2106&gt;總表!$B$30,C2106=0),0,IF(E2106=0,0,1+F2105))</f>
        <v>23</v>
      </c>
      <c r="G2106" s="29">
        <f t="shared" si="229"/>
        <v>0</v>
      </c>
      <c r="H2106" s="42">
        <f t="shared" si="227"/>
        <v>0</v>
      </c>
      <c r="I2106" s="43">
        <f t="shared" si="230"/>
        <v>0</v>
      </c>
      <c r="J2106" s="42">
        <f t="shared" si="231"/>
        <v>45842</v>
      </c>
      <c r="K2106" s="43">
        <f t="shared" si="232"/>
        <v>0</v>
      </c>
      <c r="L2106">
        <f t="shared" si="233"/>
        <v>126</v>
      </c>
      <c r="M2106">
        <f>IF($G2106="","",COUNTIF($G$3:$G2106, $G2106))</f>
        <v>2004</v>
      </c>
      <c r="N2106">
        <f t="shared" si="228"/>
        <v>2130</v>
      </c>
      <c r="O2106"/>
      <c r="P2106"/>
      <c r="Q2106"/>
    </row>
    <row r="2107" spans="2:17">
      <c r="B2107" s="30">
        <f>資料貼入!A2107</f>
        <v>45843</v>
      </c>
      <c r="C2107" s="38">
        <f>資料貼入!A2107</f>
        <v>45843</v>
      </c>
      <c r="D2107" s="29">
        <f>資料貼入!B2107</f>
        <v>0</v>
      </c>
      <c r="E2107" s="29" cm="1">
        <f t="array" ref="E2107">MovingDayDD($D$3:D2107)</f>
        <v>-49732.019999995828</v>
      </c>
      <c r="F2107" s="29">
        <f>IF(OR(C2107&gt;總表!$B$30,C2107=0),0,IF(E2107=0,0,1+F2106))</f>
        <v>24</v>
      </c>
      <c r="G2107" s="29">
        <f t="shared" si="229"/>
        <v>0</v>
      </c>
      <c r="H2107" s="42">
        <f t="shared" si="227"/>
        <v>0</v>
      </c>
      <c r="I2107" s="43">
        <f t="shared" si="230"/>
        <v>0</v>
      </c>
      <c r="J2107" s="42">
        <f t="shared" si="231"/>
        <v>45843</v>
      </c>
      <c r="K2107" s="43">
        <f t="shared" si="232"/>
        <v>0</v>
      </c>
      <c r="L2107">
        <f t="shared" si="233"/>
        <v>126</v>
      </c>
      <c r="M2107">
        <f>IF($G2107="","",COUNTIF($G$3:$G2107, $G2107))</f>
        <v>2005</v>
      </c>
      <c r="N2107">
        <f t="shared" si="228"/>
        <v>2131</v>
      </c>
      <c r="O2107"/>
      <c r="P2107"/>
      <c r="Q2107"/>
    </row>
    <row r="2108" spans="2:17">
      <c r="B2108" s="30">
        <f>資料貼入!A2108</f>
        <v>45844</v>
      </c>
      <c r="C2108" s="38">
        <f>資料貼入!A2108</f>
        <v>45844</v>
      </c>
      <c r="D2108" s="29">
        <f>資料貼入!B2108</f>
        <v>0</v>
      </c>
      <c r="E2108" s="29" cm="1">
        <f t="array" ref="E2108">MovingDayDD($D$3:D2108)</f>
        <v>-49732.019999995828</v>
      </c>
      <c r="F2108" s="29">
        <f>IF(OR(C2108&gt;總表!$B$30,C2108=0),0,IF(E2108=0,0,1+F2107))</f>
        <v>25</v>
      </c>
      <c r="G2108" s="29">
        <f t="shared" si="229"/>
        <v>0</v>
      </c>
      <c r="H2108" s="42">
        <f t="shared" si="227"/>
        <v>0</v>
      </c>
      <c r="I2108" s="43">
        <f t="shared" si="230"/>
        <v>0</v>
      </c>
      <c r="J2108" s="42">
        <f t="shared" si="231"/>
        <v>45844</v>
      </c>
      <c r="K2108" s="43">
        <f t="shared" si="232"/>
        <v>0</v>
      </c>
      <c r="L2108">
        <f t="shared" si="233"/>
        <v>126</v>
      </c>
      <c r="M2108">
        <f>IF($G2108="","",COUNTIF($G$3:$G2108, $G2108))</f>
        <v>2006</v>
      </c>
      <c r="N2108">
        <f t="shared" si="228"/>
        <v>2132</v>
      </c>
      <c r="O2108"/>
      <c r="P2108"/>
      <c r="Q2108"/>
    </row>
    <row r="2109" spans="2:17">
      <c r="B2109" s="30">
        <f>資料貼入!A2109</f>
        <v>45845</v>
      </c>
      <c r="C2109" s="38">
        <f>資料貼入!A2109</f>
        <v>45845</v>
      </c>
      <c r="D2109" s="29">
        <f>資料貼入!B2109</f>
        <v>-9018.6500000000015</v>
      </c>
      <c r="E2109" s="29" cm="1">
        <f t="array" ref="E2109">MovingDayDD($D$3:D2109)</f>
        <v>-58750.669999994338</v>
      </c>
      <c r="F2109" s="29">
        <f>IF(OR(C2109&gt;總表!$B$30,C2109=0),0,IF(E2109=0,0,1+F2108))</f>
        <v>26</v>
      </c>
      <c r="G2109" s="29">
        <f t="shared" si="229"/>
        <v>0</v>
      </c>
      <c r="H2109" s="42">
        <f t="shared" si="227"/>
        <v>0</v>
      </c>
      <c r="I2109" s="43">
        <f t="shared" si="230"/>
        <v>0</v>
      </c>
      <c r="J2109" s="42">
        <f t="shared" si="231"/>
        <v>45845</v>
      </c>
      <c r="K2109" s="43">
        <f t="shared" si="232"/>
        <v>0</v>
      </c>
      <c r="L2109">
        <f t="shared" si="233"/>
        <v>126</v>
      </c>
      <c r="M2109">
        <f>IF($G2109="","",COUNTIF($G$3:$G2109, $G2109))</f>
        <v>2007</v>
      </c>
      <c r="N2109">
        <f t="shared" si="228"/>
        <v>2133</v>
      </c>
      <c r="O2109"/>
      <c r="P2109"/>
      <c r="Q2109"/>
    </row>
    <row r="2110" spans="2:17">
      <c r="B2110" s="30">
        <f>資料貼入!A2110</f>
        <v>45846</v>
      </c>
      <c r="C2110" s="38">
        <f>資料貼入!A2110</f>
        <v>45846</v>
      </c>
      <c r="D2110" s="29">
        <f>資料貼入!B2110</f>
        <v>-106771.21</v>
      </c>
      <c r="E2110" s="29" cm="1">
        <f t="array" ref="E2110">MovingDayDD($D$3:D2110)</f>
        <v>-165521.87999999523</v>
      </c>
      <c r="F2110" s="29">
        <f>IF(OR(C2110&gt;總表!$B$30,C2110=0),0,IF(E2110=0,0,1+F2109))</f>
        <v>27</v>
      </c>
      <c r="G2110" s="29">
        <f t="shared" si="229"/>
        <v>0</v>
      </c>
      <c r="H2110" s="42">
        <f t="shared" si="227"/>
        <v>0</v>
      </c>
      <c r="I2110" s="43">
        <f t="shared" si="230"/>
        <v>0</v>
      </c>
      <c r="J2110" s="42">
        <f t="shared" si="231"/>
        <v>45846</v>
      </c>
      <c r="K2110" s="43">
        <f t="shared" si="232"/>
        <v>0</v>
      </c>
      <c r="L2110">
        <f t="shared" si="233"/>
        <v>126</v>
      </c>
      <c r="M2110">
        <f>IF($G2110="","",COUNTIF($G$3:$G2110, $G2110))</f>
        <v>2008</v>
      </c>
      <c r="N2110">
        <f t="shared" si="228"/>
        <v>2134</v>
      </c>
      <c r="O2110"/>
      <c r="P2110"/>
      <c r="Q2110"/>
    </row>
    <row r="2111" spans="2:17">
      <c r="B2111" s="30">
        <f>資料貼入!A2111</f>
        <v>45847</v>
      </c>
      <c r="C2111" s="38">
        <f>資料貼入!A2111</f>
        <v>45847</v>
      </c>
      <c r="D2111" s="29">
        <f>資料貼入!B2111</f>
        <v>-101742.06</v>
      </c>
      <c r="E2111" s="29" cm="1">
        <f t="array" ref="E2111">MovingDayDD($D$3:D2111)</f>
        <v>-267263.93999999389</v>
      </c>
      <c r="F2111" s="29">
        <f>IF(OR(C2111&gt;總表!$B$30,C2111=0),0,IF(E2111=0,0,1+F2110))</f>
        <v>28</v>
      </c>
      <c r="G2111" s="29">
        <f t="shared" si="229"/>
        <v>0</v>
      </c>
      <c r="H2111" s="42">
        <f t="shared" si="227"/>
        <v>0</v>
      </c>
      <c r="I2111" s="43">
        <f t="shared" si="230"/>
        <v>0</v>
      </c>
      <c r="J2111" s="42">
        <f t="shared" si="231"/>
        <v>45847</v>
      </c>
      <c r="K2111" s="43">
        <f t="shared" si="232"/>
        <v>0</v>
      </c>
      <c r="L2111">
        <f t="shared" si="233"/>
        <v>126</v>
      </c>
      <c r="M2111">
        <f>IF($G2111="","",COUNTIF($G$3:$G2111, $G2111))</f>
        <v>2009</v>
      </c>
      <c r="N2111">
        <f t="shared" si="228"/>
        <v>2135</v>
      </c>
      <c r="O2111"/>
      <c r="P2111"/>
      <c r="Q2111"/>
    </row>
    <row r="2112" spans="2:17">
      <c r="B2112" s="30">
        <f>資料貼入!A2112</f>
        <v>45848</v>
      </c>
      <c r="C2112" s="38">
        <f>資料貼入!A2112</f>
        <v>45848</v>
      </c>
      <c r="D2112" s="29">
        <f>資料貼入!B2112</f>
        <v>32923.020000000004</v>
      </c>
      <c r="E2112" s="29" cm="1">
        <f t="array" ref="E2112">MovingDayDD($D$3:D2112)</f>
        <v>-234340.91999999434</v>
      </c>
      <c r="F2112" s="29">
        <f>IF(OR(C2112&gt;總表!$B$30,C2112=0),0,IF(E2112=0,0,1+F2111))</f>
        <v>29</v>
      </c>
      <c r="G2112" s="29">
        <f t="shared" si="229"/>
        <v>0</v>
      </c>
      <c r="H2112" s="42">
        <f t="shared" si="227"/>
        <v>0</v>
      </c>
      <c r="I2112" s="43">
        <f t="shared" si="230"/>
        <v>0</v>
      </c>
      <c r="J2112" s="42">
        <f t="shared" si="231"/>
        <v>45848</v>
      </c>
      <c r="K2112" s="43">
        <f t="shared" si="232"/>
        <v>0</v>
      </c>
      <c r="L2112">
        <f t="shared" si="233"/>
        <v>126</v>
      </c>
      <c r="M2112">
        <f>IF($G2112="","",COUNTIF($G$3:$G2112, $G2112))</f>
        <v>2010</v>
      </c>
      <c r="N2112">
        <f t="shared" si="228"/>
        <v>2136</v>
      </c>
      <c r="O2112"/>
      <c r="P2112"/>
      <c r="Q2112"/>
    </row>
    <row r="2113" spans="2:17">
      <c r="B2113" s="30">
        <f>資料貼入!A2113</f>
        <v>45849</v>
      </c>
      <c r="C2113" s="38">
        <f>資料貼入!A2113</f>
        <v>45849</v>
      </c>
      <c r="D2113" s="29">
        <f>資料貼入!B2113</f>
        <v>-9307.7400000000052</v>
      </c>
      <c r="E2113" s="29" cm="1">
        <f t="array" ref="E2113">MovingDayDD($D$3:D2113)</f>
        <v>-243648.6599999927</v>
      </c>
      <c r="F2113" s="29">
        <f>IF(OR(C2113&gt;總表!$B$30,C2113=0),0,IF(E2113=0,0,1+F2112))</f>
        <v>30</v>
      </c>
      <c r="G2113" s="29">
        <f t="shared" si="229"/>
        <v>0</v>
      </c>
      <c r="H2113" s="42">
        <f t="shared" si="227"/>
        <v>0</v>
      </c>
      <c r="I2113" s="43">
        <f t="shared" si="230"/>
        <v>0</v>
      </c>
      <c r="J2113" s="42">
        <f t="shared" si="231"/>
        <v>45849</v>
      </c>
      <c r="K2113" s="43">
        <f t="shared" si="232"/>
        <v>0</v>
      </c>
      <c r="L2113">
        <f t="shared" si="233"/>
        <v>126</v>
      </c>
      <c r="M2113">
        <f>IF($G2113="","",COUNTIF($G$3:$G2113, $G2113))</f>
        <v>2011</v>
      </c>
      <c r="N2113">
        <f t="shared" si="228"/>
        <v>2137</v>
      </c>
      <c r="O2113"/>
      <c r="P2113"/>
      <c r="Q2113"/>
    </row>
    <row r="2114" spans="2:17">
      <c r="B2114" s="30">
        <f>資料貼入!A2114</f>
        <v>45850</v>
      </c>
      <c r="C2114" s="38">
        <f>資料貼入!A2114</f>
        <v>45850</v>
      </c>
      <c r="D2114" s="29">
        <f>資料貼入!B2114</f>
        <v>0</v>
      </c>
      <c r="E2114" s="29" cm="1">
        <f t="array" ref="E2114">MovingDayDD($D$3:D2114)</f>
        <v>-243648.6599999927</v>
      </c>
      <c r="F2114" s="29">
        <f>IF(OR(C2114&gt;總表!$B$30,C2114=0),0,IF(E2114=0,0,1+F2113))</f>
        <v>31</v>
      </c>
      <c r="G2114" s="29">
        <f t="shared" si="229"/>
        <v>0</v>
      </c>
      <c r="H2114" s="42">
        <f t="shared" si="227"/>
        <v>0</v>
      </c>
      <c r="I2114" s="43">
        <f t="shared" si="230"/>
        <v>0</v>
      </c>
      <c r="J2114" s="42">
        <f t="shared" si="231"/>
        <v>45850</v>
      </c>
      <c r="K2114" s="43">
        <f t="shared" si="232"/>
        <v>0</v>
      </c>
      <c r="L2114">
        <f t="shared" si="233"/>
        <v>126</v>
      </c>
      <c r="M2114">
        <f>IF($G2114="","",COUNTIF($G$3:$G2114, $G2114))</f>
        <v>2012</v>
      </c>
      <c r="N2114">
        <f t="shared" si="228"/>
        <v>2138</v>
      </c>
      <c r="O2114"/>
      <c r="P2114"/>
      <c r="Q2114"/>
    </row>
    <row r="2115" spans="2:17">
      <c r="B2115" s="30">
        <f>資料貼入!A2115</f>
        <v>45851</v>
      </c>
      <c r="C2115" s="38">
        <f>資料貼入!A2115</f>
        <v>45851</v>
      </c>
      <c r="D2115" s="29">
        <f>資料貼入!B2115</f>
        <v>0</v>
      </c>
      <c r="E2115" s="29" cm="1">
        <f t="array" ref="E2115">MovingDayDD($D$3:D2115)</f>
        <v>-243648.6599999927</v>
      </c>
      <c r="F2115" s="29">
        <f>IF(OR(C2115&gt;總表!$B$30,C2115=0),0,IF(E2115=0,0,1+F2114))</f>
        <v>32</v>
      </c>
      <c r="G2115" s="29">
        <f t="shared" si="229"/>
        <v>0</v>
      </c>
      <c r="H2115" s="42">
        <f t="shared" ref="H2115:H2178" si="234">IF(G2115&gt;$V$1,B2115,0)</f>
        <v>0</v>
      </c>
      <c r="I2115" s="43">
        <f t="shared" si="230"/>
        <v>0</v>
      </c>
      <c r="J2115" s="42">
        <f t="shared" si="231"/>
        <v>45851</v>
      </c>
      <c r="K2115" s="43">
        <f t="shared" si="232"/>
        <v>0</v>
      </c>
      <c r="L2115">
        <f t="shared" si="233"/>
        <v>126</v>
      </c>
      <c r="M2115">
        <f>IF($G2115="","",COUNTIF($G$3:$G2115, $G2115))</f>
        <v>2013</v>
      </c>
      <c r="N2115">
        <f t="shared" ref="N2115:N2178" si="235">IF($G2115="","",L2115+M2115)</f>
        <v>2139</v>
      </c>
      <c r="O2115"/>
      <c r="P2115"/>
      <c r="Q2115"/>
    </row>
    <row r="2116" spans="2:17">
      <c r="B2116" s="30">
        <f>資料貼入!A2116</f>
        <v>45852</v>
      </c>
      <c r="C2116" s="38">
        <f>資料貼入!A2116</f>
        <v>45852</v>
      </c>
      <c r="D2116" s="29">
        <f>資料貼入!B2116</f>
        <v>-46744.86</v>
      </c>
      <c r="E2116" s="29" cm="1">
        <f t="array" ref="E2116">MovingDayDD($D$3:D2116)</f>
        <v>-290393.5199999921</v>
      </c>
      <c r="F2116" s="29">
        <f>IF(OR(C2116&gt;總表!$B$30,C2116=0),0,IF(E2116=0,0,1+F2115))</f>
        <v>33</v>
      </c>
      <c r="G2116" s="29">
        <f t="shared" ref="G2116:G2179" si="236">IF(F2117=0,F2116,0)</f>
        <v>0</v>
      </c>
      <c r="H2116" s="42">
        <f t="shared" si="234"/>
        <v>0</v>
      </c>
      <c r="I2116" s="43">
        <f t="shared" ref="I2116:I2179" si="237">G2116</f>
        <v>0</v>
      </c>
      <c r="J2116" s="42">
        <f t="shared" ref="J2116:J2179" si="238">IF(F2116=0,0,B2116)</f>
        <v>45852</v>
      </c>
      <c r="K2116" s="43">
        <f t="shared" ref="K2116:K2179" si="239">G2116</f>
        <v>0</v>
      </c>
      <c r="L2116">
        <f t="shared" ref="L2116:L2179" si="240">IF($G2116="","",COUNTIF($G$3:$G$4053, "&gt;" &amp; $G2116))</f>
        <v>126</v>
      </c>
      <c r="M2116">
        <f>IF($G2116="","",COUNTIF($G$3:$G2116, $G2116))</f>
        <v>2014</v>
      </c>
      <c r="N2116">
        <f t="shared" si="235"/>
        <v>2140</v>
      </c>
      <c r="O2116"/>
      <c r="P2116"/>
      <c r="Q2116"/>
    </row>
    <row r="2117" spans="2:17">
      <c r="B2117" s="30">
        <f>資料貼入!A2117</f>
        <v>45853</v>
      </c>
      <c r="C2117" s="38">
        <f>資料貼入!A2117</f>
        <v>45853</v>
      </c>
      <c r="D2117" s="29">
        <f>資料貼入!B2117</f>
        <v>102055.26000000001</v>
      </c>
      <c r="E2117" s="29" cm="1">
        <f t="array" ref="E2117">MovingDayDD($D$3:D2117)</f>
        <v>-188338.25999999046</v>
      </c>
      <c r="F2117" s="29">
        <f>IF(OR(C2117&gt;總表!$B$30,C2117=0),0,IF(E2117=0,0,1+F2116))</f>
        <v>34</v>
      </c>
      <c r="G2117" s="29">
        <f t="shared" si="236"/>
        <v>0</v>
      </c>
      <c r="H2117" s="42">
        <f t="shared" si="234"/>
        <v>0</v>
      </c>
      <c r="I2117" s="43">
        <f t="shared" si="237"/>
        <v>0</v>
      </c>
      <c r="J2117" s="42">
        <f t="shared" si="238"/>
        <v>45853</v>
      </c>
      <c r="K2117" s="43">
        <f t="shared" si="239"/>
        <v>0</v>
      </c>
      <c r="L2117">
        <f t="shared" si="240"/>
        <v>126</v>
      </c>
      <c r="M2117">
        <f>IF($G2117="","",COUNTIF($G$3:$G2117, $G2117))</f>
        <v>2015</v>
      </c>
      <c r="N2117">
        <f t="shared" si="235"/>
        <v>2141</v>
      </c>
      <c r="O2117"/>
      <c r="P2117"/>
      <c r="Q2117"/>
    </row>
    <row r="2118" spans="2:17">
      <c r="B2118" s="30">
        <f>資料貼入!A2118</f>
        <v>45854</v>
      </c>
      <c r="C2118" s="38">
        <f>資料貼入!A2118</f>
        <v>45854</v>
      </c>
      <c r="D2118" s="29">
        <f>資料貼入!B2118</f>
        <v>172496.43</v>
      </c>
      <c r="E2118" s="29" cm="1">
        <f t="array" ref="E2118">MovingDayDD($D$3:D2118)</f>
        <v>-15841.829999990761</v>
      </c>
      <c r="F2118" s="29">
        <f>IF(OR(C2118&gt;總表!$B$30,C2118=0),0,IF(E2118=0,0,1+F2117))</f>
        <v>35</v>
      </c>
      <c r="G2118" s="29">
        <f t="shared" si="236"/>
        <v>35</v>
      </c>
      <c r="H2118" s="42">
        <f t="shared" si="234"/>
        <v>0</v>
      </c>
      <c r="I2118" s="43">
        <f t="shared" si="237"/>
        <v>35</v>
      </c>
      <c r="J2118" s="42">
        <f t="shared" si="238"/>
        <v>45854</v>
      </c>
      <c r="K2118" s="43">
        <f t="shared" si="239"/>
        <v>35</v>
      </c>
      <c r="L2118">
        <f t="shared" si="240"/>
        <v>15</v>
      </c>
      <c r="M2118">
        <f>IF($G2118="","",COUNTIF($G$3:$G2118, $G2118))</f>
        <v>2</v>
      </c>
      <c r="N2118">
        <f t="shared" si="235"/>
        <v>17</v>
      </c>
      <c r="O2118"/>
      <c r="P2118"/>
      <c r="Q2118"/>
    </row>
    <row r="2119" spans="2:17">
      <c r="B2119" s="30">
        <f>資料貼入!A2119</f>
        <v>45855</v>
      </c>
      <c r="C2119" s="38">
        <f>資料貼入!A2119</f>
        <v>45855</v>
      </c>
      <c r="D2119" s="29">
        <f>資料貼入!B2119</f>
        <v>83573.72</v>
      </c>
      <c r="E2119" s="29" cm="1">
        <f t="array" ref="E2119">MovingDayDD($D$3:D2119)</f>
        <v>0</v>
      </c>
      <c r="F2119" s="29">
        <f>IF(OR(C2119&gt;總表!$B$30,C2119=0),0,IF(E2119=0,0,1+F2118))</f>
        <v>0</v>
      </c>
      <c r="G2119" s="29">
        <f t="shared" si="236"/>
        <v>0</v>
      </c>
      <c r="H2119" s="42">
        <f t="shared" si="234"/>
        <v>0</v>
      </c>
      <c r="I2119" s="43">
        <f t="shared" si="237"/>
        <v>0</v>
      </c>
      <c r="J2119" s="42">
        <f t="shared" si="238"/>
        <v>0</v>
      </c>
      <c r="K2119" s="43">
        <f t="shared" si="239"/>
        <v>0</v>
      </c>
      <c r="L2119">
        <f t="shared" si="240"/>
        <v>126</v>
      </c>
      <c r="M2119">
        <f>IF($G2119="","",COUNTIF($G$3:$G2119, $G2119))</f>
        <v>2016</v>
      </c>
      <c r="N2119">
        <f t="shared" si="235"/>
        <v>2142</v>
      </c>
      <c r="O2119"/>
      <c r="P2119"/>
      <c r="Q2119"/>
    </row>
    <row r="2120" spans="2:17">
      <c r="B2120" s="30">
        <f>資料貼入!A2120</f>
        <v>45856</v>
      </c>
      <c r="C2120" s="38">
        <f>資料貼入!A2120</f>
        <v>45856</v>
      </c>
      <c r="D2120" s="29">
        <f>資料貼入!B2120</f>
        <v>58301.31</v>
      </c>
      <c r="E2120" s="29" cm="1">
        <f t="array" ref="E2120">MovingDayDD($D$3:D2120)</f>
        <v>0</v>
      </c>
      <c r="F2120" s="29">
        <f>IF(OR(C2120&gt;總表!$B$30,C2120=0),0,IF(E2120=0,0,1+F2119))</f>
        <v>0</v>
      </c>
      <c r="G2120" s="29">
        <f t="shared" si="236"/>
        <v>0</v>
      </c>
      <c r="H2120" s="42">
        <f t="shared" si="234"/>
        <v>0</v>
      </c>
      <c r="I2120" s="43">
        <f t="shared" si="237"/>
        <v>0</v>
      </c>
      <c r="J2120" s="42">
        <f t="shared" si="238"/>
        <v>0</v>
      </c>
      <c r="K2120" s="43">
        <f t="shared" si="239"/>
        <v>0</v>
      </c>
      <c r="L2120">
        <f t="shared" si="240"/>
        <v>126</v>
      </c>
      <c r="M2120">
        <f>IF($G2120="","",COUNTIF($G$3:$G2120, $G2120))</f>
        <v>2017</v>
      </c>
      <c r="N2120">
        <f t="shared" si="235"/>
        <v>2143</v>
      </c>
      <c r="O2120"/>
      <c r="P2120"/>
      <c r="Q2120"/>
    </row>
    <row r="2121" spans="2:17">
      <c r="B2121" s="30">
        <f>資料貼入!A2121</f>
        <v>45857</v>
      </c>
      <c r="C2121" s="38">
        <f>資料貼入!A2121</f>
        <v>45857</v>
      </c>
      <c r="D2121" s="29">
        <f>資料貼入!B2121</f>
        <v>0</v>
      </c>
      <c r="E2121" s="29" cm="1">
        <f t="array" ref="E2121">MovingDayDD($D$3:D2121)</f>
        <v>0</v>
      </c>
      <c r="F2121" s="29">
        <f>IF(OR(C2121&gt;總表!$B$30,C2121=0),0,IF(E2121=0,0,1+F2120))</f>
        <v>0</v>
      </c>
      <c r="G2121" s="29">
        <f t="shared" si="236"/>
        <v>0</v>
      </c>
      <c r="H2121" s="42">
        <f t="shared" si="234"/>
        <v>0</v>
      </c>
      <c r="I2121" s="43">
        <f t="shared" si="237"/>
        <v>0</v>
      </c>
      <c r="J2121" s="42">
        <f t="shared" si="238"/>
        <v>0</v>
      </c>
      <c r="K2121" s="43">
        <f t="shared" si="239"/>
        <v>0</v>
      </c>
      <c r="L2121">
        <f t="shared" si="240"/>
        <v>126</v>
      </c>
      <c r="M2121">
        <f>IF($G2121="","",COUNTIF($G$3:$G2121, $G2121))</f>
        <v>2018</v>
      </c>
      <c r="N2121">
        <f t="shared" si="235"/>
        <v>2144</v>
      </c>
      <c r="O2121"/>
      <c r="P2121"/>
      <c r="Q2121"/>
    </row>
    <row r="2122" spans="2:17">
      <c r="B2122" s="30">
        <f>資料貼入!A2122</f>
        <v>45858</v>
      </c>
      <c r="C2122" s="38">
        <f>資料貼入!A2122</f>
        <v>45858</v>
      </c>
      <c r="D2122" s="29">
        <f>資料貼入!B2122</f>
        <v>0</v>
      </c>
      <c r="E2122" s="29" cm="1">
        <f t="array" ref="E2122">MovingDayDD($D$3:D2122)</f>
        <v>0</v>
      </c>
      <c r="F2122" s="29">
        <f>IF(OR(C2122&gt;總表!$B$30,C2122=0),0,IF(E2122=0,0,1+F2121))</f>
        <v>0</v>
      </c>
      <c r="G2122" s="29">
        <f t="shared" si="236"/>
        <v>0</v>
      </c>
      <c r="H2122" s="42">
        <f t="shared" si="234"/>
        <v>0</v>
      </c>
      <c r="I2122" s="43">
        <f t="shared" si="237"/>
        <v>0</v>
      </c>
      <c r="J2122" s="42">
        <f t="shared" si="238"/>
        <v>0</v>
      </c>
      <c r="K2122" s="43">
        <f t="shared" si="239"/>
        <v>0</v>
      </c>
      <c r="L2122">
        <f t="shared" si="240"/>
        <v>126</v>
      </c>
      <c r="M2122">
        <f>IF($G2122="","",COUNTIF($G$3:$G2122, $G2122))</f>
        <v>2019</v>
      </c>
      <c r="N2122">
        <f t="shared" si="235"/>
        <v>2145</v>
      </c>
      <c r="O2122"/>
      <c r="P2122"/>
      <c r="Q2122"/>
    </row>
    <row r="2123" spans="2:17">
      <c r="B2123" s="30">
        <f>資料貼入!A2123</f>
        <v>45859</v>
      </c>
      <c r="C2123" s="38">
        <f>資料貼入!A2123</f>
        <v>45859</v>
      </c>
      <c r="D2123" s="29">
        <f>資料貼入!B2123</f>
        <v>-67668.95</v>
      </c>
      <c r="E2123" s="29" cm="1">
        <f t="array" ref="E2123">MovingDayDD($D$3:D2123)</f>
        <v>-67668.949999999255</v>
      </c>
      <c r="F2123" s="29">
        <f>IF(OR(C2123&gt;總表!$B$30,C2123=0),0,IF(E2123=0,0,1+F2122))</f>
        <v>1</v>
      </c>
      <c r="G2123" s="29">
        <f t="shared" si="236"/>
        <v>0</v>
      </c>
      <c r="H2123" s="42">
        <f t="shared" si="234"/>
        <v>0</v>
      </c>
      <c r="I2123" s="43">
        <f t="shared" si="237"/>
        <v>0</v>
      </c>
      <c r="J2123" s="42">
        <f t="shared" si="238"/>
        <v>45859</v>
      </c>
      <c r="K2123" s="43">
        <f t="shared" si="239"/>
        <v>0</v>
      </c>
      <c r="L2123">
        <f t="shared" si="240"/>
        <v>126</v>
      </c>
      <c r="M2123">
        <f>IF($G2123="","",COUNTIF($G$3:$G2123, $G2123))</f>
        <v>2020</v>
      </c>
      <c r="N2123">
        <f t="shared" si="235"/>
        <v>2146</v>
      </c>
      <c r="O2123"/>
      <c r="P2123"/>
      <c r="Q2123"/>
    </row>
    <row r="2124" spans="2:17">
      <c r="B2124" s="30">
        <f>資料貼入!A2124</f>
        <v>45860</v>
      </c>
      <c r="C2124" s="38">
        <f>資料貼入!A2124</f>
        <v>45860</v>
      </c>
      <c r="D2124" s="29">
        <f>資料貼入!B2124</f>
        <v>23128.399999999994</v>
      </c>
      <c r="E2124" s="29" cm="1">
        <f t="array" ref="E2124">MovingDayDD($D$3:D2124)</f>
        <v>-44540.550000000745</v>
      </c>
      <c r="F2124" s="29">
        <f>IF(OR(C2124&gt;總表!$B$30,C2124=0),0,IF(E2124=0,0,1+F2123))</f>
        <v>2</v>
      </c>
      <c r="G2124" s="29">
        <f t="shared" si="236"/>
        <v>0</v>
      </c>
      <c r="H2124" s="42">
        <f t="shared" si="234"/>
        <v>0</v>
      </c>
      <c r="I2124" s="43">
        <f t="shared" si="237"/>
        <v>0</v>
      </c>
      <c r="J2124" s="42">
        <f t="shared" si="238"/>
        <v>45860</v>
      </c>
      <c r="K2124" s="43">
        <f t="shared" si="239"/>
        <v>0</v>
      </c>
      <c r="L2124">
        <f t="shared" si="240"/>
        <v>126</v>
      </c>
      <c r="M2124">
        <f>IF($G2124="","",COUNTIF($G$3:$G2124, $G2124))</f>
        <v>2021</v>
      </c>
      <c r="N2124">
        <f t="shared" si="235"/>
        <v>2147</v>
      </c>
      <c r="O2124"/>
      <c r="P2124"/>
      <c r="Q2124"/>
    </row>
    <row r="2125" spans="2:17">
      <c r="B2125" s="30">
        <f>資料貼入!A2125</f>
        <v>45861</v>
      </c>
      <c r="C2125" s="38">
        <f>資料貼入!A2125</f>
        <v>45861</v>
      </c>
      <c r="D2125" s="29">
        <f>資料貼入!B2125</f>
        <v>37640.94</v>
      </c>
      <c r="E2125" s="29" cm="1">
        <f t="array" ref="E2125">MovingDayDD($D$3:D2125)</f>
        <v>-6899.609999999404</v>
      </c>
      <c r="F2125" s="29">
        <f>IF(OR(C2125&gt;總表!$B$30,C2125=0),0,IF(E2125=0,0,1+F2124))</f>
        <v>3</v>
      </c>
      <c r="G2125" s="29">
        <f t="shared" si="236"/>
        <v>3</v>
      </c>
      <c r="H2125" s="42">
        <f t="shared" si="234"/>
        <v>0</v>
      </c>
      <c r="I2125" s="43">
        <f t="shared" si="237"/>
        <v>3</v>
      </c>
      <c r="J2125" s="42">
        <f t="shared" si="238"/>
        <v>45861</v>
      </c>
      <c r="K2125" s="43">
        <f t="shared" si="239"/>
        <v>3</v>
      </c>
      <c r="L2125">
        <f t="shared" si="240"/>
        <v>84</v>
      </c>
      <c r="M2125">
        <f>IF($G2125="","",COUNTIF($G$3:$G2125, $G2125))</f>
        <v>6</v>
      </c>
      <c r="N2125">
        <f t="shared" si="235"/>
        <v>90</v>
      </c>
      <c r="O2125"/>
      <c r="P2125"/>
      <c r="Q2125"/>
    </row>
    <row r="2126" spans="2:17">
      <c r="B2126" s="30">
        <f>資料貼入!A2126</f>
        <v>45862</v>
      </c>
      <c r="C2126" s="38">
        <f>資料貼入!A2126</f>
        <v>45862</v>
      </c>
      <c r="D2126" s="29">
        <f>資料貼入!B2126</f>
        <v>69507.08</v>
      </c>
      <c r="E2126" s="29" cm="1">
        <f t="array" ref="E2126">MovingDayDD($D$3:D2126)</f>
        <v>0</v>
      </c>
      <c r="F2126" s="29">
        <f>IF(OR(C2126&gt;總表!$B$30,C2126=0),0,IF(E2126=0,0,1+F2125))</f>
        <v>0</v>
      </c>
      <c r="G2126" s="29">
        <f t="shared" si="236"/>
        <v>0</v>
      </c>
      <c r="H2126" s="42">
        <f t="shared" si="234"/>
        <v>0</v>
      </c>
      <c r="I2126" s="43">
        <f t="shared" si="237"/>
        <v>0</v>
      </c>
      <c r="J2126" s="42">
        <f t="shared" si="238"/>
        <v>0</v>
      </c>
      <c r="K2126" s="43">
        <f t="shared" si="239"/>
        <v>0</v>
      </c>
      <c r="L2126">
        <f t="shared" si="240"/>
        <v>126</v>
      </c>
      <c r="M2126">
        <f>IF($G2126="","",COUNTIF($G$3:$G2126, $G2126))</f>
        <v>2022</v>
      </c>
      <c r="N2126">
        <f t="shared" si="235"/>
        <v>2148</v>
      </c>
      <c r="O2126"/>
      <c r="P2126"/>
      <c r="Q2126"/>
    </row>
    <row r="2127" spans="2:17">
      <c r="B2127" s="30">
        <f>資料貼入!A2127</f>
        <v>45863</v>
      </c>
      <c r="C2127" s="38">
        <f>資料貼入!A2127</f>
        <v>45863</v>
      </c>
      <c r="D2127" s="29">
        <f>資料貼入!B2127</f>
        <v>-49778.289999999994</v>
      </c>
      <c r="E2127" s="29" cm="1">
        <f t="array" ref="E2127">MovingDayDD($D$3:D2127)</f>
        <v>-49778.289999999106</v>
      </c>
      <c r="F2127" s="29">
        <f>IF(OR(C2127&gt;總表!$B$30,C2127=0),0,IF(E2127=0,0,1+F2126))</f>
        <v>1</v>
      </c>
      <c r="G2127" s="29">
        <f t="shared" si="236"/>
        <v>0</v>
      </c>
      <c r="H2127" s="42">
        <f t="shared" si="234"/>
        <v>0</v>
      </c>
      <c r="I2127" s="43">
        <f t="shared" si="237"/>
        <v>0</v>
      </c>
      <c r="J2127" s="42">
        <f t="shared" si="238"/>
        <v>45863</v>
      </c>
      <c r="K2127" s="43">
        <f t="shared" si="239"/>
        <v>0</v>
      </c>
      <c r="L2127">
        <f t="shared" si="240"/>
        <v>126</v>
      </c>
      <c r="M2127">
        <f>IF($G2127="","",COUNTIF($G$3:$G2127, $G2127))</f>
        <v>2023</v>
      </c>
      <c r="N2127">
        <f t="shared" si="235"/>
        <v>2149</v>
      </c>
      <c r="O2127"/>
      <c r="P2127"/>
      <c r="Q2127"/>
    </row>
    <row r="2128" spans="2:17">
      <c r="B2128" s="30">
        <f>資料貼入!A2128</f>
        <v>45864</v>
      </c>
      <c r="C2128" s="38">
        <f>資料貼入!A2128</f>
        <v>45864</v>
      </c>
      <c r="D2128" s="29">
        <f>資料貼入!B2128</f>
        <v>0</v>
      </c>
      <c r="E2128" s="29" cm="1">
        <f t="array" ref="E2128">MovingDayDD($D$3:D2128)</f>
        <v>-49778.289999999106</v>
      </c>
      <c r="F2128" s="29">
        <f>IF(OR(C2128&gt;總表!$B$30,C2128=0),0,IF(E2128=0,0,1+F2127))</f>
        <v>2</v>
      </c>
      <c r="G2128" s="29">
        <f t="shared" si="236"/>
        <v>0</v>
      </c>
      <c r="H2128" s="42">
        <f t="shared" si="234"/>
        <v>0</v>
      </c>
      <c r="I2128" s="43">
        <f t="shared" si="237"/>
        <v>0</v>
      </c>
      <c r="J2128" s="42">
        <f t="shared" si="238"/>
        <v>45864</v>
      </c>
      <c r="K2128" s="43">
        <f t="shared" si="239"/>
        <v>0</v>
      </c>
      <c r="L2128">
        <f t="shared" si="240"/>
        <v>126</v>
      </c>
      <c r="M2128">
        <f>IF($G2128="","",COUNTIF($G$3:$G2128, $G2128))</f>
        <v>2024</v>
      </c>
      <c r="N2128">
        <f t="shared" si="235"/>
        <v>2150</v>
      </c>
      <c r="O2128"/>
      <c r="P2128"/>
      <c r="Q2128"/>
    </row>
    <row r="2129" spans="2:17">
      <c r="B2129" s="30">
        <f>資料貼入!A2129</f>
        <v>45865</v>
      </c>
      <c r="C2129" s="38">
        <f>資料貼入!A2129</f>
        <v>45865</v>
      </c>
      <c r="D2129" s="29">
        <f>資料貼入!B2129</f>
        <v>0</v>
      </c>
      <c r="E2129" s="29" cm="1">
        <f t="array" ref="E2129">MovingDayDD($D$3:D2129)</f>
        <v>-49778.289999999106</v>
      </c>
      <c r="F2129" s="29">
        <f>IF(OR(C2129&gt;總表!$B$30,C2129=0),0,IF(E2129=0,0,1+F2128))</f>
        <v>3</v>
      </c>
      <c r="G2129" s="29">
        <f t="shared" si="236"/>
        <v>3</v>
      </c>
      <c r="H2129" s="42">
        <f t="shared" si="234"/>
        <v>0</v>
      </c>
      <c r="I2129" s="43">
        <f t="shared" si="237"/>
        <v>3</v>
      </c>
      <c r="J2129" s="42">
        <f t="shared" si="238"/>
        <v>45865</v>
      </c>
      <c r="K2129" s="43">
        <f t="shared" si="239"/>
        <v>3</v>
      </c>
      <c r="L2129">
        <f t="shared" si="240"/>
        <v>84</v>
      </c>
      <c r="M2129">
        <f>IF($G2129="","",COUNTIF($G$3:$G2129, $G2129))</f>
        <v>7</v>
      </c>
      <c r="N2129">
        <f t="shared" si="235"/>
        <v>91</v>
      </c>
      <c r="O2129"/>
      <c r="P2129"/>
      <c r="Q2129"/>
    </row>
    <row r="2130" spans="2:17">
      <c r="B2130" s="30">
        <f>資料貼入!A2130</f>
        <v>45866</v>
      </c>
      <c r="C2130" s="38">
        <f>資料貼入!A2130</f>
        <v>45866</v>
      </c>
      <c r="D2130" s="29">
        <f>資料貼入!B2130</f>
        <v>69497.19</v>
      </c>
      <c r="E2130" s="29" cm="1">
        <f t="array" ref="E2130">MovingDayDD($D$3:D2130)</f>
        <v>0</v>
      </c>
      <c r="F2130" s="29">
        <f>IF(OR(C2130&gt;總表!$B$30,C2130=0),0,IF(E2130=0,0,1+F2129))</f>
        <v>0</v>
      </c>
      <c r="G2130" s="29">
        <f t="shared" si="236"/>
        <v>0</v>
      </c>
      <c r="H2130" s="42">
        <f t="shared" si="234"/>
        <v>0</v>
      </c>
      <c r="I2130" s="43">
        <f t="shared" si="237"/>
        <v>0</v>
      </c>
      <c r="J2130" s="42">
        <f t="shared" si="238"/>
        <v>0</v>
      </c>
      <c r="K2130" s="43">
        <f t="shared" si="239"/>
        <v>0</v>
      </c>
      <c r="L2130">
        <f t="shared" si="240"/>
        <v>126</v>
      </c>
      <c r="M2130">
        <f>IF($G2130="","",COUNTIF($G$3:$G2130, $G2130))</f>
        <v>2025</v>
      </c>
      <c r="N2130">
        <f t="shared" si="235"/>
        <v>2151</v>
      </c>
      <c r="O2130"/>
      <c r="P2130"/>
      <c r="Q2130"/>
    </row>
    <row r="2131" spans="2:17">
      <c r="B2131" s="30">
        <f>資料貼入!A2131</f>
        <v>45867</v>
      </c>
      <c r="C2131" s="38">
        <f>資料貼入!A2131</f>
        <v>45867</v>
      </c>
      <c r="D2131" s="29">
        <f>資料貼入!B2131</f>
        <v>-154257.81</v>
      </c>
      <c r="E2131" s="29" cm="1">
        <f t="array" ref="E2131">MovingDayDD($D$3:D2131)</f>
        <v>-154257.80999999866</v>
      </c>
      <c r="F2131" s="29">
        <f>IF(OR(C2131&gt;總表!$B$30,C2131=0),0,IF(E2131=0,0,1+F2130))</f>
        <v>1</v>
      </c>
      <c r="G2131" s="29">
        <f t="shared" si="236"/>
        <v>0</v>
      </c>
      <c r="H2131" s="42">
        <f t="shared" si="234"/>
        <v>0</v>
      </c>
      <c r="I2131" s="43">
        <f t="shared" si="237"/>
        <v>0</v>
      </c>
      <c r="J2131" s="42">
        <f t="shared" si="238"/>
        <v>45867</v>
      </c>
      <c r="K2131" s="43">
        <f t="shared" si="239"/>
        <v>0</v>
      </c>
      <c r="L2131">
        <f t="shared" si="240"/>
        <v>126</v>
      </c>
      <c r="M2131">
        <f>IF($G2131="","",COUNTIF($G$3:$G2131, $G2131))</f>
        <v>2026</v>
      </c>
      <c r="N2131">
        <f t="shared" si="235"/>
        <v>2152</v>
      </c>
      <c r="O2131"/>
      <c r="P2131"/>
      <c r="Q2131"/>
    </row>
    <row r="2132" spans="2:17">
      <c r="B2132" s="30">
        <f>資料貼入!A2132</f>
        <v>45868</v>
      </c>
      <c r="C2132" s="38">
        <f>資料貼入!A2132</f>
        <v>45868</v>
      </c>
      <c r="D2132" s="29">
        <f>資料貼入!B2132</f>
        <v>-12496.539999999994</v>
      </c>
      <c r="E2132" s="29" cm="1">
        <f t="array" ref="E2132">MovingDayDD($D$3:D2132)</f>
        <v>-166754.34999999776</v>
      </c>
      <c r="F2132" s="29">
        <f>IF(OR(C2132&gt;總表!$B$30,C2132=0),0,IF(E2132=0,0,1+F2131))</f>
        <v>2</v>
      </c>
      <c r="G2132" s="29">
        <f t="shared" si="236"/>
        <v>0</v>
      </c>
      <c r="H2132" s="42">
        <f t="shared" si="234"/>
        <v>0</v>
      </c>
      <c r="I2132" s="43">
        <f t="shared" si="237"/>
        <v>0</v>
      </c>
      <c r="J2132" s="42">
        <f t="shared" si="238"/>
        <v>45868</v>
      </c>
      <c r="K2132" s="43">
        <f t="shared" si="239"/>
        <v>0</v>
      </c>
      <c r="L2132">
        <f t="shared" si="240"/>
        <v>126</v>
      </c>
      <c r="M2132">
        <f>IF($G2132="","",COUNTIF($G$3:$G2132, $G2132))</f>
        <v>2027</v>
      </c>
      <c r="N2132">
        <f t="shared" si="235"/>
        <v>2153</v>
      </c>
      <c r="O2132"/>
      <c r="P2132"/>
      <c r="Q2132"/>
    </row>
    <row r="2133" spans="2:17">
      <c r="B2133" s="30">
        <f>資料貼入!A2133</f>
        <v>45869</v>
      </c>
      <c r="C2133" s="38">
        <f>資料貼入!A2133</f>
        <v>45869</v>
      </c>
      <c r="D2133" s="29">
        <f>資料貼入!B2133</f>
        <v>-16439.849999999999</v>
      </c>
      <c r="E2133" s="29" cm="1">
        <f t="array" ref="E2133">MovingDayDD($D$3:D2133)</f>
        <v>-183194.19999999925</v>
      </c>
      <c r="F2133" s="29">
        <f>IF(OR(C2133&gt;總表!$B$30,C2133=0),0,IF(E2133=0,0,1+F2132))</f>
        <v>3</v>
      </c>
      <c r="G2133" s="29">
        <f t="shared" si="236"/>
        <v>0</v>
      </c>
      <c r="H2133" s="42">
        <f t="shared" si="234"/>
        <v>0</v>
      </c>
      <c r="I2133" s="43">
        <f t="shared" si="237"/>
        <v>0</v>
      </c>
      <c r="J2133" s="42">
        <f t="shared" si="238"/>
        <v>45869</v>
      </c>
      <c r="K2133" s="43">
        <f t="shared" si="239"/>
        <v>0</v>
      </c>
      <c r="L2133">
        <f t="shared" si="240"/>
        <v>126</v>
      </c>
      <c r="M2133">
        <f>IF($G2133="","",COUNTIF($G$3:$G2133, $G2133))</f>
        <v>2028</v>
      </c>
      <c r="N2133">
        <f t="shared" si="235"/>
        <v>2154</v>
      </c>
      <c r="O2133"/>
      <c r="P2133"/>
      <c r="Q2133"/>
    </row>
    <row r="2134" spans="2:17">
      <c r="B2134" s="30">
        <f>資料貼入!A2134</f>
        <v>45870</v>
      </c>
      <c r="C2134" s="38">
        <f>資料貼入!A2134</f>
        <v>45870</v>
      </c>
      <c r="D2134" s="29">
        <f>資料貼入!B2134</f>
        <v>-150998.57999999999</v>
      </c>
      <c r="E2134" s="29" cm="1">
        <f t="array" ref="E2134">MovingDayDD($D$3:D2134)</f>
        <v>-334192.77999999747</v>
      </c>
      <c r="F2134" s="29">
        <f>IF(OR(C2134&gt;總表!$B$30,C2134=0),0,IF(E2134=0,0,1+F2133))</f>
        <v>4</v>
      </c>
      <c r="G2134" s="29">
        <f t="shared" si="236"/>
        <v>0</v>
      </c>
      <c r="H2134" s="42">
        <f t="shared" si="234"/>
        <v>0</v>
      </c>
      <c r="I2134" s="43">
        <f t="shared" si="237"/>
        <v>0</v>
      </c>
      <c r="J2134" s="42">
        <f t="shared" si="238"/>
        <v>45870</v>
      </c>
      <c r="K2134" s="43">
        <f t="shared" si="239"/>
        <v>0</v>
      </c>
      <c r="L2134">
        <f t="shared" si="240"/>
        <v>126</v>
      </c>
      <c r="M2134">
        <f>IF($G2134="","",COUNTIF($G$3:$G2134, $G2134))</f>
        <v>2029</v>
      </c>
      <c r="N2134">
        <f t="shared" si="235"/>
        <v>2155</v>
      </c>
      <c r="O2134"/>
      <c r="P2134"/>
      <c r="Q2134"/>
    </row>
    <row r="2135" spans="2:17">
      <c r="B2135" s="30">
        <f>資料貼入!A2135</f>
        <v>45871</v>
      </c>
      <c r="C2135" s="38">
        <f>資料貼入!A2135</f>
        <v>45871</v>
      </c>
      <c r="D2135" s="29">
        <f>資料貼入!B2135</f>
        <v>0</v>
      </c>
      <c r="E2135" s="29" cm="1">
        <f t="array" ref="E2135">MovingDayDD($D$3:D2135)</f>
        <v>-334192.77999999747</v>
      </c>
      <c r="F2135" s="29">
        <f>IF(OR(C2135&gt;總表!$B$30,C2135=0),0,IF(E2135=0,0,1+F2134))</f>
        <v>5</v>
      </c>
      <c r="G2135" s="29">
        <f t="shared" si="236"/>
        <v>0</v>
      </c>
      <c r="H2135" s="42">
        <f t="shared" si="234"/>
        <v>0</v>
      </c>
      <c r="I2135" s="43">
        <f t="shared" si="237"/>
        <v>0</v>
      </c>
      <c r="J2135" s="42">
        <f t="shared" si="238"/>
        <v>45871</v>
      </c>
      <c r="K2135" s="43">
        <f t="shared" si="239"/>
        <v>0</v>
      </c>
      <c r="L2135">
        <f t="shared" si="240"/>
        <v>126</v>
      </c>
      <c r="M2135">
        <f>IF($G2135="","",COUNTIF($G$3:$G2135, $G2135))</f>
        <v>2030</v>
      </c>
      <c r="N2135">
        <f t="shared" si="235"/>
        <v>2156</v>
      </c>
      <c r="O2135"/>
      <c r="P2135"/>
      <c r="Q2135"/>
    </row>
    <row r="2136" spans="2:17">
      <c r="B2136" s="30">
        <f>資料貼入!A2136</f>
        <v>45872</v>
      </c>
      <c r="C2136" s="38">
        <f>資料貼入!A2136</f>
        <v>45872</v>
      </c>
      <c r="D2136" s="29">
        <f>資料貼入!B2136</f>
        <v>0</v>
      </c>
      <c r="E2136" s="29" cm="1">
        <f t="array" ref="E2136">MovingDayDD($D$3:D2136)</f>
        <v>-334192.77999999747</v>
      </c>
      <c r="F2136" s="29">
        <f>IF(OR(C2136&gt;總表!$B$30,C2136=0),0,IF(E2136=0,0,1+F2135))</f>
        <v>6</v>
      </c>
      <c r="G2136" s="29">
        <f t="shared" si="236"/>
        <v>0</v>
      </c>
      <c r="H2136" s="42">
        <f t="shared" si="234"/>
        <v>0</v>
      </c>
      <c r="I2136" s="43">
        <f t="shared" si="237"/>
        <v>0</v>
      </c>
      <c r="J2136" s="42">
        <f t="shared" si="238"/>
        <v>45872</v>
      </c>
      <c r="K2136" s="43">
        <f t="shared" si="239"/>
        <v>0</v>
      </c>
      <c r="L2136">
        <f t="shared" si="240"/>
        <v>126</v>
      </c>
      <c r="M2136">
        <f>IF($G2136="","",COUNTIF($G$3:$G2136, $G2136))</f>
        <v>2031</v>
      </c>
      <c r="N2136">
        <f t="shared" si="235"/>
        <v>2157</v>
      </c>
      <c r="O2136"/>
      <c r="P2136"/>
      <c r="Q2136"/>
    </row>
    <row r="2137" spans="2:17">
      <c r="B2137" s="30">
        <f>資料貼入!A2137</f>
        <v>45873</v>
      </c>
      <c r="C2137" s="38">
        <f>資料貼入!A2137</f>
        <v>45873</v>
      </c>
      <c r="D2137" s="29">
        <f>資料貼入!B2137</f>
        <v>16246.17</v>
      </c>
      <c r="E2137" s="29" cm="1">
        <f t="array" ref="E2137">MovingDayDD($D$3:D2137)</f>
        <v>-317946.60999999568</v>
      </c>
      <c r="F2137" s="29">
        <f>IF(OR(C2137&gt;總表!$B$30,C2137=0),0,IF(E2137=0,0,1+F2136))</f>
        <v>7</v>
      </c>
      <c r="G2137" s="29">
        <f t="shared" si="236"/>
        <v>0</v>
      </c>
      <c r="H2137" s="42">
        <f t="shared" si="234"/>
        <v>0</v>
      </c>
      <c r="I2137" s="43">
        <f t="shared" si="237"/>
        <v>0</v>
      </c>
      <c r="J2137" s="42">
        <f t="shared" si="238"/>
        <v>45873</v>
      </c>
      <c r="K2137" s="43">
        <f t="shared" si="239"/>
        <v>0</v>
      </c>
      <c r="L2137">
        <f t="shared" si="240"/>
        <v>126</v>
      </c>
      <c r="M2137">
        <f>IF($G2137="","",COUNTIF($G$3:$G2137, $G2137))</f>
        <v>2032</v>
      </c>
      <c r="N2137">
        <f t="shared" si="235"/>
        <v>2158</v>
      </c>
      <c r="O2137"/>
      <c r="P2137"/>
      <c r="Q2137"/>
    </row>
    <row r="2138" spans="2:17">
      <c r="B2138" s="30">
        <f>資料貼入!A2138</f>
        <v>45874</v>
      </c>
      <c r="C2138" s="38">
        <f>資料貼入!A2138</f>
        <v>45874</v>
      </c>
      <c r="D2138" s="29">
        <f>資料貼入!B2138</f>
        <v>195734.26</v>
      </c>
      <c r="E2138" s="29" cm="1">
        <f t="array" ref="E2138">MovingDayDD($D$3:D2138)</f>
        <v>-122212.34999999404</v>
      </c>
      <c r="F2138" s="29">
        <f>IF(OR(C2138&gt;總表!$B$30,C2138=0),0,IF(E2138=0,0,1+F2137))</f>
        <v>8</v>
      </c>
      <c r="G2138" s="29">
        <f t="shared" si="236"/>
        <v>0</v>
      </c>
      <c r="H2138" s="42">
        <f t="shared" si="234"/>
        <v>0</v>
      </c>
      <c r="I2138" s="43">
        <f t="shared" si="237"/>
        <v>0</v>
      </c>
      <c r="J2138" s="42">
        <f t="shared" si="238"/>
        <v>45874</v>
      </c>
      <c r="K2138" s="43">
        <f t="shared" si="239"/>
        <v>0</v>
      </c>
      <c r="L2138">
        <f t="shared" si="240"/>
        <v>126</v>
      </c>
      <c r="M2138">
        <f>IF($G2138="","",COUNTIF($G$3:$G2138, $G2138))</f>
        <v>2033</v>
      </c>
      <c r="N2138">
        <f t="shared" si="235"/>
        <v>2159</v>
      </c>
      <c r="O2138"/>
      <c r="P2138"/>
      <c r="Q2138"/>
    </row>
    <row r="2139" spans="2:17">
      <c r="B2139" s="30">
        <f>資料貼入!A2139</f>
        <v>45875</v>
      </c>
      <c r="C2139" s="38">
        <f>資料貼入!A2139</f>
        <v>45875</v>
      </c>
      <c r="D2139" s="29">
        <f>資料貼入!B2139</f>
        <v>-257236.65999999997</v>
      </c>
      <c r="E2139" s="29" cm="1">
        <f t="array" ref="E2139">MovingDayDD($D$3:D2139)</f>
        <v>-379449.00999999419</v>
      </c>
      <c r="F2139" s="29">
        <f>IF(OR(C2139&gt;總表!$B$30,C2139=0),0,IF(E2139=0,0,1+F2138))</f>
        <v>9</v>
      </c>
      <c r="G2139" s="29">
        <f t="shared" si="236"/>
        <v>9</v>
      </c>
      <c r="H2139" s="42">
        <f t="shared" si="234"/>
        <v>0</v>
      </c>
      <c r="I2139" s="43">
        <f t="shared" si="237"/>
        <v>9</v>
      </c>
      <c r="J2139" s="42">
        <f t="shared" si="238"/>
        <v>45875</v>
      </c>
      <c r="K2139" s="43">
        <f t="shared" si="239"/>
        <v>9</v>
      </c>
      <c r="L2139">
        <f t="shared" si="240"/>
        <v>47</v>
      </c>
      <c r="M2139">
        <f>IF($G2139="","",COUNTIF($G$3:$G2139, $G2139))</f>
        <v>2</v>
      </c>
      <c r="N2139">
        <f t="shared" si="235"/>
        <v>49</v>
      </c>
      <c r="O2139"/>
      <c r="P2139"/>
      <c r="Q2139"/>
    </row>
    <row r="2140" spans="2:17">
      <c r="B2140" s="30">
        <f>資料貼入!A2140</f>
        <v>45876</v>
      </c>
      <c r="C2140" s="38">
        <f>資料貼入!A2140</f>
        <v>45876</v>
      </c>
      <c r="D2140" s="29">
        <f>資料貼入!B2140</f>
        <v>380242.45999999996</v>
      </c>
      <c r="E2140" s="29" cm="1">
        <f t="array" ref="E2140">MovingDayDD($D$3:D2140)</f>
        <v>0</v>
      </c>
      <c r="F2140" s="29">
        <f>IF(OR(C2140&gt;總表!$B$30,C2140=0),0,IF(E2140=0,0,1+F2139))</f>
        <v>0</v>
      </c>
      <c r="G2140" s="29">
        <f t="shared" si="236"/>
        <v>0</v>
      </c>
      <c r="H2140" s="42">
        <f t="shared" si="234"/>
        <v>0</v>
      </c>
      <c r="I2140" s="43">
        <f t="shared" si="237"/>
        <v>0</v>
      </c>
      <c r="J2140" s="42">
        <f t="shared" si="238"/>
        <v>0</v>
      </c>
      <c r="K2140" s="43">
        <f t="shared" si="239"/>
        <v>0</v>
      </c>
      <c r="L2140">
        <f t="shared" si="240"/>
        <v>126</v>
      </c>
      <c r="M2140">
        <f>IF($G2140="","",COUNTIF($G$3:$G2140, $G2140))</f>
        <v>2034</v>
      </c>
      <c r="N2140">
        <f t="shared" si="235"/>
        <v>2160</v>
      </c>
      <c r="O2140"/>
      <c r="P2140"/>
      <c r="Q2140"/>
    </row>
    <row r="2141" spans="2:17">
      <c r="B2141" s="30">
        <f>資料貼入!A2141</f>
        <v>45877</v>
      </c>
      <c r="C2141" s="38">
        <f>資料貼入!A2141</f>
        <v>45877</v>
      </c>
      <c r="D2141" s="29">
        <f>資料貼入!B2141</f>
        <v>-31000.659999999996</v>
      </c>
      <c r="E2141" s="29" cm="1">
        <f t="array" ref="E2141">MovingDayDD($D$3:D2141)</f>
        <v>-31000.660000000149</v>
      </c>
      <c r="F2141" s="29">
        <f>IF(OR(C2141&gt;總表!$B$30,C2141=0),0,IF(E2141=0,0,1+F2140))</f>
        <v>1</v>
      </c>
      <c r="G2141" s="29">
        <f t="shared" si="236"/>
        <v>0</v>
      </c>
      <c r="H2141" s="42">
        <f t="shared" si="234"/>
        <v>0</v>
      </c>
      <c r="I2141" s="43">
        <f t="shared" si="237"/>
        <v>0</v>
      </c>
      <c r="J2141" s="42">
        <f t="shared" si="238"/>
        <v>45877</v>
      </c>
      <c r="K2141" s="43">
        <f t="shared" si="239"/>
        <v>0</v>
      </c>
      <c r="L2141">
        <f t="shared" si="240"/>
        <v>126</v>
      </c>
      <c r="M2141">
        <f>IF($G2141="","",COUNTIF($G$3:$G2141, $G2141))</f>
        <v>2035</v>
      </c>
      <c r="N2141">
        <f t="shared" si="235"/>
        <v>2161</v>
      </c>
      <c r="O2141"/>
      <c r="P2141"/>
      <c r="Q2141"/>
    </row>
    <row r="2142" spans="2:17">
      <c r="B2142" s="30">
        <f>資料貼入!A2142</f>
        <v>45878</v>
      </c>
      <c r="C2142" s="38">
        <f>資料貼入!A2142</f>
        <v>45878</v>
      </c>
      <c r="D2142" s="29">
        <f>資料貼入!B2142</f>
        <v>0</v>
      </c>
      <c r="E2142" s="29" cm="1">
        <f t="array" ref="E2142">MovingDayDD($D$3:D2142)</f>
        <v>-31000.660000000149</v>
      </c>
      <c r="F2142" s="29">
        <f>IF(OR(C2142&gt;總表!$B$30,C2142=0),0,IF(E2142=0,0,1+F2141))</f>
        <v>2</v>
      </c>
      <c r="G2142" s="29">
        <f t="shared" si="236"/>
        <v>0</v>
      </c>
      <c r="H2142" s="42">
        <f t="shared" si="234"/>
        <v>0</v>
      </c>
      <c r="I2142" s="43">
        <f t="shared" si="237"/>
        <v>0</v>
      </c>
      <c r="J2142" s="42">
        <f t="shared" si="238"/>
        <v>45878</v>
      </c>
      <c r="K2142" s="43">
        <f t="shared" si="239"/>
        <v>0</v>
      </c>
      <c r="L2142">
        <f t="shared" si="240"/>
        <v>126</v>
      </c>
      <c r="M2142">
        <f>IF($G2142="","",COUNTIF($G$3:$G2142, $G2142))</f>
        <v>2036</v>
      </c>
      <c r="N2142">
        <f t="shared" si="235"/>
        <v>2162</v>
      </c>
      <c r="O2142"/>
      <c r="P2142"/>
      <c r="Q2142"/>
    </row>
    <row r="2143" spans="2:17">
      <c r="B2143" s="30">
        <f>資料貼入!A2143</f>
        <v>45879</v>
      </c>
      <c r="C2143" s="38">
        <f>資料貼入!A2143</f>
        <v>45879</v>
      </c>
      <c r="D2143" s="29">
        <f>資料貼入!B2143</f>
        <v>0</v>
      </c>
      <c r="E2143" s="29" cm="1">
        <f t="array" ref="E2143">MovingDayDD($D$3:D2143)</f>
        <v>-31000.660000000149</v>
      </c>
      <c r="F2143" s="29">
        <f>IF(OR(C2143&gt;總表!$B$30,C2143=0),0,IF(E2143=0,0,1+F2142))</f>
        <v>3</v>
      </c>
      <c r="G2143" s="29">
        <f t="shared" si="236"/>
        <v>0</v>
      </c>
      <c r="H2143" s="42">
        <f t="shared" si="234"/>
        <v>0</v>
      </c>
      <c r="I2143" s="43">
        <f t="shared" si="237"/>
        <v>0</v>
      </c>
      <c r="J2143" s="42">
        <f t="shared" si="238"/>
        <v>45879</v>
      </c>
      <c r="K2143" s="43">
        <f t="shared" si="239"/>
        <v>0</v>
      </c>
      <c r="L2143">
        <f t="shared" si="240"/>
        <v>126</v>
      </c>
      <c r="M2143">
        <f>IF($G2143="","",COUNTIF($G$3:$G2143, $G2143))</f>
        <v>2037</v>
      </c>
      <c r="N2143">
        <f t="shared" si="235"/>
        <v>2163</v>
      </c>
      <c r="O2143"/>
      <c r="P2143"/>
      <c r="Q2143"/>
    </row>
    <row r="2144" spans="2:17">
      <c r="B2144" s="30">
        <f>資料貼入!A2144</f>
        <v>45880</v>
      </c>
      <c r="C2144" s="38">
        <f>資料貼入!A2144</f>
        <v>45880</v>
      </c>
      <c r="D2144" s="29">
        <f>資料貼入!B2144</f>
        <v>29721.89000000001</v>
      </c>
      <c r="E2144" s="29" cm="1">
        <f t="array" ref="E2144">MovingDayDD($D$3:D2144)</f>
        <v>-1278.769999999553</v>
      </c>
      <c r="F2144" s="29">
        <f>IF(OR(C2144&gt;總表!$B$30,C2144=0),0,IF(E2144=0,0,1+F2143))</f>
        <v>4</v>
      </c>
      <c r="G2144" s="29">
        <f t="shared" si="236"/>
        <v>0</v>
      </c>
      <c r="H2144" s="42">
        <f t="shared" si="234"/>
        <v>0</v>
      </c>
      <c r="I2144" s="43">
        <f t="shared" si="237"/>
        <v>0</v>
      </c>
      <c r="J2144" s="42">
        <f t="shared" si="238"/>
        <v>45880</v>
      </c>
      <c r="K2144" s="43">
        <f t="shared" si="239"/>
        <v>0</v>
      </c>
      <c r="L2144">
        <f t="shared" si="240"/>
        <v>126</v>
      </c>
      <c r="M2144">
        <f>IF($G2144="","",COUNTIF($G$3:$G2144, $G2144))</f>
        <v>2038</v>
      </c>
      <c r="N2144">
        <f t="shared" si="235"/>
        <v>2164</v>
      </c>
      <c r="O2144"/>
      <c r="P2144"/>
      <c r="Q2144"/>
    </row>
    <row r="2145" spans="2:17">
      <c r="B2145" s="30">
        <f>資料貼入!A2145</f>
        <v>45881</v>
      </c>
      <c r="C2145" s="38">
        <f>資料貼入!A2145</f>
        <v>45881</v>
      </c>
      <c r="D2145" s="29">
        <f>資料貼入!B2145</f>
        <v>-55467.270000000004</v>
      </c>
      <c r="E2145" s="29" cm="1">
        <f t="array" ref="E2145">MovingDayDD($D$3:D2145)</f>
        <v>-56746.039999999106</v>
      </c>
      <c r="F2145" s="29">
        <f>IF(OR(C2145&gt;總表!$B$30,C2145=0),0,IF(E2145=0,0,1+F2144))</f>
        <v>5</v>
      </c>
      <c r="G2145" s="29">
        <f t="shared" si="236"/>
        <v>5</v>
      </c>
      <c r="H2145" s="42">
        <f t="shared" si="234"/>
        <v>0</v>
      </c>
      <c r="I2145" s="43">
        <f t="shared" si="237"/>
        <v>5</v>
      </c>
      <c r="J2145" s="42">
        <f t="shared" si="238"/>
        <v>45881</v>
      </c>
      <c r="K2145" s="43">
        <f t="shared" si="239"/>
        <v>5</v>
      </c>
      <c r="L2145">
        <f t="shared" si="240"/>
        <v>65</v>
      </c>
      <c r="M2145">
        <f>IF($G2145="","",COUNTIF($G$3:$G2145, $G2145))</f>
        <v>10</v>
      </c>
      <c r="N2145">
        <f t="shared" si="235"/>
        <v>75</v>
      </c>
      <c r="O2145"/>
      <c r="P2145"/>
      <c r="Q2145"/>
    </row>
    <row r="2146" spans="2:17">
      <c r="B2146" s="30">
        <f>資料貼入!A2146</f>
        <v>45882</v>
      </c>
      <c r="C2146" s="38">
        <f>資料貼入!A2146</f>
        <v>45882</v>
      </c>
      <c r="D2146" s="29">
        <f>資料貼入!B2146</f>
        <v>117725.23999999999</v>
      </c>
      <c r="E2146" s="29" cm="1">
        <f t="array" ref="E2146">MovingDayDD($D$3:D2146)</f>
        <v>0</v>
      </c>
      <c r="F2146" s="29">
        <f>IF(OR(C2146&gt;總表!$B$30,C2146=0),0,IF(E2146=0,0,1+F2145))</f>
        <v>0</v>
      </c>
      <c r="G2146" s="29">
        <f t="shared" si="236"/>
        <v>0</v>
      </c>
      <c r="H2146" s="42">
        <f t="shared" si="234"/>
        <v>0</v>
      </c>
      <c r="I2146" s="43">
        <f t="shared" si="237"/>
        <v>0</v>
      </c>
      <c r="J2146" s="42">
        <f t="shared" si="238"/>
        <v>0</v>
      </c>
      <c r="K2146" s="43">
        <f t="shared" si="239"/>
        <v>0</v>
      </c>
      <c r="L2146">
        <f t="shared" si="240"/>
        <v>126</v>
      </c>
      <c r="M2146">
        <f>IF($G2146="","",COUNTIF($G$3:$G2146, $G2146))</f>
        <v>2039</v>
      </c>
      <c r="N2146">
        <f t="shared" si="235"/>
        <v>2165</v>
      </c>
      <c r="O2146"/>
      <c r="P2146"/>
      <c r="Q2146"/>
    </row>
    <row r="2147" spans="2:17">
      <c r="B2147" s="30">
        <f>資料貼入!A2147</f>
        <v>45883</v>
      </c>
      <c r="C2147" s="38">
        <f>資料貼入!A2147</f>
        <v>45883</v>
      </c>
      <c r="D2147" s="29">
        <f>資料貼入!B2147</f>
        <v>-57493.869999999995</v>
      </c>
      <c r="E2147" s="29" cm="1">
        <f t="array" ref="E2147">MovingDayDD($D$3:D2147)</f>
        <v>-57493.870000001043</v>
      </c>
      <c r="F2147" s="29">
        <f>IF(OR(C2147&gt;總表!$B$30,C2147=0),0,IF(E2147=0,0,1+F2146))</f>
        <v>1</v>
      </c>
      <c r="G2147" s="29">
        <f t="shared" si="236"/>
        <v>0</v>
      </c>
      <c r="H2147" s="42">
        <f t="shared" si="234"/>
        <v>0</v>
      </c>
      <c r="I2147" s="43">
        <f t="shared" si="237"/>
        <v>0</v>
      </c>
      <c r="J2147" s="42">
        <f t="shared" si="238"/>
        <v>45883</v>
      </c>
      <c r="K2147" s="43">
        <f t="shared" si="239"/>
        <v>0</v>
      </c>
      <c r="L2147">
        <f t="shared" si="240"/>
        <v>126</v>
      </c>
      <c r="M2147">
        <f>IF($G2147="","",COUNTIF($G$3:$G2147, $G2147))</f>
        <v>2040</v>
      </c>
      <c r="N2147">
        <f t="shared" si="235"/>
        <v>2166</v>
      </c>
      <c r="O2147"/>
      <c r="P2147"/>
      <c r="Q2147"/>
    </row>
    <row r="2148" spans="2:17">
      <c r="B2148" s="30">
        <f>資料貼入!A2148</f>
        <v>45884</v>
      </c>
      <c r="C2148" s="38">
        <f>資料貼入!A2148</f>
        <v>45884</v>
      </c>
      <c r="D2148" s="29">
        <f>資料貼入!B2148</f>
        <v>-1444.6700000000019</v>
      </c>
      <c r="E2148" s="29" cm="1">
        <f t="array" ref="E2148">MovingDayDD($D$3:D2148)</f>
        <v>-58938.540000002831</v>
      </c>
      <c r="F2148" s="29">
        <f>IF(OR(C2148&gt;總表!$B$30,C2148=0),0,IF(E2148=0,0,1+F2147))</f>
        <v>2</v>
      </c>
      <c r="G2148" s="29">
        <f t="shared" si="236"/>
        <v>0</v>
      </c>
      <c r="H2148" s="42">
        <f t="shared" si="234"/>
        <v>0</v>
      </c>
      <c r="I2148" s="43">
        <f t="shared" si="237"/>
        <v>0</v>
      </c>
      <c r="J2148" s="42">
        <f t="shared" si="238"/>
        <v>45884</v>
      </c>
      <c r="K2148" s="43">
        <f t="shared" si="239"/>
        <v>0</v>
      </c>
      <c r="L2148">
        <f t="shared" si="240"/>
        <v>126</v>
      </c>
      <c r="M2148">
        <f>IF($G2148="","",COUNTIF($G$3:$G2148, $G2148))</f>
        <v>2041</v>
      </c>
      <c r="N2148">
        <f t="shared" si="235"/>
        <v>2167</v>
      </c>
      <c r="O2148"/>
      <c r="P2148"/>
      <c r="Q2148"/>
    </row>
    <row r="2149" spans="2:17">
      <c r="B2149" s="30">
        <f>資料貼入!A2149</f>
        <v>45885</v>
      </c>
      <c r="C2149" s="38">
        <f>資料貼入!A2149</f>
        <v>45885</v>
      </c>
      <c r="D2149" s="29">
        <f>資料貼入!B2149</f>
        <v>0</v>
      </c>
      <c r="E2149" s="29" cm="1">
        <f t="array" ref="E2149">MovingDayDD($D$3:D2149)</f>
        <v>-58938.540000002831</v>
      </c>
      <c r="F2149" s="29">
        <f>IF(OR(C2149&gt;總表!$B$30,C2149=0),0,IF(E2149=0,0,1+F2148))</f>
        <v>3</v>
      </c>
      <c r="G2149" s="29">
        <f t="shared" si="236"/>
        <v>0</v>
      </c>
      <c r="H2149" s="42">
        <f t="shared" si="234"/>
        <v>0</v>
      </c>
      <c r="I2149" s="43">
        <f t="shared" si="237"/>
        <v>0</v>
      </c>
      <c r="J2149" s="42">
        <f t="shared" si="238"/>
        <v>45885</v>
      </c>
      <c r="K2149" s="43">
        <f t="shared" si="239"/>
        <v>0</v>
      </c>
      <c r="L2149">
        <f t="shared" si="240"/>
        <v>126</v>
      </c>
      <c r="M2149">
        <f>IF($G2149="","",COUNTIF($G$3:$G2149, $G2149))</f>
        <v>2042</v>
      </c>
      <c r="N2149">
        <f t="shared" si="235"/>
        <v>2168</v>
      </c>
      <c r="O2149"/>
      <c r="P2149"/>
      <c r="Q2149"/>
    </row>
    <row r="2150" spans="2:17">
      <c r="B2150" s="30">
        <f>資料貼入!A2150</f>
        <v>45886</v>
      </c>
      <c r="C2150" s="38">
        <f>資料貼入!A2150</f>
        <v>45886</v>
      </c>
      <c r="D2150" s="29">
        <f>資料貼入!B2150</f>
        <v>0</v>
      </c>
      <c r="E2150" s="29" cm="1">
        <f t="array" ref="E2150">MovingDayDD($D$3:D2150)</f>
        <v>-58938.540000002831</v>
      </c>
      <c r="F2150" s="29">
        <f>IF(OR(C2150&gt;總表!$B$30,C2150=0),0,IF(E2150=0,0,1+F2149))</f>
        <v>4</v>
      </c>
      <c r="G2150" s="29">
        <f t="shared" si="236"/>
        <v>0</v>
      </c>
      <c r="H2150" s="42">
        <f t="shared" si="234"/>
        <v>0</v>
      </c>
      <c r="I2150" s="43">
        <f t="shared" si="237"/>
        <v>0</v>
      </c>
      <c r="J2150" s="42">
        <f t="shared" si="238"/>
        <v>45886</v>
      </c>
      <c r="K2150" s="43">
        <f t="shared" si="239"/>
        <v>0</v>
      </c>
      <c r="L2150">
        <f t="shared" si="240"/>
        <v>126</v>
      </c>
      <c r="M2150">
        <f>IF($G2150="","",COUNTIF($G$3:$G2150, $G2150))</f>
        <v>2043</v>
      </c>
      <c r="N2150">
        <f t="shared" si="235"/>
        <v>2169</v>
      </c>
      <c r="O2150"/>
      <c r="P2150"/>
      <c r="Q2150"/>
    </row>
    <row r="2151" spans="2:17">
      <c r="B2151" s="30">
        <f>資料貼入!A2151</f>
        <v>45887</v>
      </c>
      <c r="C2151" s="38">
        <f>資料貼入!A2151</f>
        <v>45887</v>
      </c>
      <c r="D2151" s="29">
        <f>資料貼入!B2151</f>
        <v>1112.0500000000029</v>
      </c>
      <c r="E2151" s="29" cm="1">
        <f t="array" ref="E2151">MovingDayDD($D$3:D2151)</f>
        <v>-57826.490000002086</v>
      </c>
      <c r="F2151" s="29">
        <f>IF(OR(C2151&gt;總表!$B$30,C2151=0),0,IF(E2151=0,0,1+F2150))</f>
        <v>5</v>
      </c>
      <c r="G2151" s="29">
        <f t="shared" si="236"/>
        <v>0</v>
      </c>
      <c r="H2151" s="42">
        <f t="shared" si="234"/>
        <v>0</v>
      </c>
      <c r="I2151" s="43">
        <f t="shared" si="237"/>
        <v>0</v>
      </c>
      <c r="J2151" s="42">
        <f t="shared" si="238"/>
        <v>45887</v>
      </c>
      <c r="K2151" s="43">
        <f t="shared" si="239"/>
        <v>0</v>
      </c>
      <c r="L2151">
        <f t="shared" si="240"/>
        <v>126</v>
      </c>
      <c r="M2151">
        <f>IF($G2151="","",COUNTIF($G$3:$G2151, $G2151))</f>
        <v>2044</v>
      </c>
      <c r="N2151">
        <f t="shared" si="235"/>
        <v>2170</v>
      </c>
      <c r="O2151"/>
      <c r="P2151"/>
      <c r="Q2151"/>
    </row>
    <row r="2152" spans="2:17">
      <c r="B2152" s="30">
        <f>資料貼入!A2152</f>
        <v>45888</v>
      </c>
      <c r="C2152" s="38">
        <f>資料貼入!A2152</f>
        <v>45888</v>
      </c>
      <c r="D2152" s="29">
        <f>資料貼入!B2152</f>
        <v>-102121.51999999999</v>
      </c>
      <c r="E2152" s="29" cm="1">
        <f t="array" ref="E2152">MovingDayDD($D$3:D2152)</f>
        <v>-159948.01000000164</v>
      </c>
      <c r="F2152" s="29">
        <f>IF(OR(C2152&gt;總表!$B$30,C2152=0),0,IF(E2152=0,0,1+F2151))</f>
        <v>6</v>
      </c>
      <c r="G2152" s="29">
        <f t="shared" si="236"/>
        <v>0</v>
      </c>
      <c r="H2152" s="42">
        <f t="shared" si="234"/>
        <v>0</v>
      </c>
      <c r="I2152" s="43">
        <f t="shared" si="237"/>
        <v>0</v>
      </c>
      <c r="J2152" s="42">
        <f t="shared" si="238"/>
        <v>45888</v>
      </c>
      <c r="K2152" s="43">
        <f t="shared" si="239"/>
        <v>0</v>
      </c>
      <c r="L2152">
        <f t="shared" si="240"/>
        <v>126</v>
      </c>
      <c r="M2152">
        <f>IF($G2152="","",COUNTIF($G$3:$G2152, $G2152))</f>
        <v>2045</v>
      </c>
      <c r="N2152">
        <f t="shared" si="235"/>
        <v>2171</v>
      </c>
      <c r="O2152"/>
      <c r="P2152"/>
      <c r="Q2152"/>
    </row>
    <row r="2153" spans="2:17">
      <c r="B2153" s="30">
        <f>資料貼入!A2153</f>
        <v>45889</v>
      </c>
      <c r="C2153" s="38">
        <f>資料貼入!A2153</f>
        <v>45889</v>
      </c>
      <c r="D2153" s="29">
        <f>資料貼入!B2153</f>
        <v>114295.43999999997</v>
      </c>
      <c r="E2153" s="29" cm="1">
        <f t="array" ref="E2153">MovingDayDD($D$3:D2153)</f>
        <v>-45652.570000000298</v>
      </c>
      <c r="F2153" s="29">
        <f>IF(OR(C2153&gt;總表!$B$30,C2153=0),0,IF(E2153=0,0,1+F2152))</f>
        <v>7</v>
      </c>
      <c r="G2153" s="29">
        <f t="shared" si="236"/>
        <v>0</v>
      </c>
      <c r="H2153" s="42">
        <f t="shared" si="234"/>
        <v>0</v>
      </c>
      <c r="I2153" s="43">
        <f t="shared" si="237"/>
        <v>0</v>
      </c>
      <c r="J2153" s="42">
        <f t="shared" si="238"/>
        <v>45889</v>
      </c>
      <c r="K2153" s="43">
        <f t="shared" si="239"/>
        <v>0</v>
      </c>
      <c r="L2153">
        <f t="shared" si="240"/>
        <v>126</v>
      </c>
      <c r="M2153">
        <f>IF($G2153="","",COUNTIF($G$3:$G2153, $G2153))</f>
        <v>2046</v>
      </c>
      <c r="N2153">
        <f t="shared" si="235"/>
        <v>2172</v>
      </c>
      <c r="O2153"/>
      <c r="P2153"/>
      <c r="Q2153"/>
    </row>
    <row r="2154" spans="2:17">
      <c r="B2154" s="30">
        <f>資料貼入!A2154</f>
        <v>45890</v>
      </c>
      <c r="C2154" s="38">
        <f>資料貼入!A2154</f>
        <v>45890</v>
      </c>
      <c r="D2154" s="29">
        <f>資料貼入!B2154</f>
        <v>-52773.54</v>
      </c>
      <c r="E2154" s="29" cm="1">
        <f t="array" ref="E2154">MovingDayDD($D$3:D2154)</f>
        <v>-98426.109999999404</v>
      </c>
      <c r="F2154" s="29">
        <f>IF(OR(C2154&gt;總表!$B$30,C2154=0),0,IF(E2154=0,0,1+F2153))</f>
        <v>8</v>
      </c>
      <c r="G2154" s="29">
        <f t="shared" si="236"/>
        <v>0</v>
      </c>
      <c r="H2154" s="42">
        <f t="shared" si="234"/>
        <v>0</v>
      </c>
      <c r="I2154" s="43">
        <f t="shared" si="237"/>
        <v>0</v>
      </c>
      <c r="J2154" s="42">
        <f t="shared" si="238"/>
        <v>45890</v>
      </c>
      <c r="K2154" s="43">
        <f t="shared" si="239"/>
        <v>0</v>
      </c>
      <c r="L2154">
        <f t="shared" si="240"/>
        <v>126</v>
      </c>
      <c r="M2154">
        <f>IF($G2154="","",COUNTIF($G$3:$G2154, $G2154))</f>
        <v>2047</v>
      </c>
      <c r="N2154">
        <f t="shared" si="235"/>
        <v>2173</v>
      </c>
      <c r="O2154"/>
      <c r="P2154"/>
      <c r="Q2154"/>
    </row>
    <row r="2155" spans="2:17">
      <c r="B2155" s="30">
        <f>資料貼入!A2155</f>
        <v>45891</v>
      </c>
      <c r="C2155" s="38">
        <f>資料貼入!A2155</f>
        <v>45891</v>
      </c>
      <c r="D2155" s="29">
        <f>資料貼入!B2155</f>
        <v>-14028.93</v>
      </c>
      <c r="E2155" s="29" cm="1">
        <f t="array" ref="E2155">MovingDayDD($D$3:D2155)</f>
        <v>-112455.03999999911</v>
      </c>
      <c r="F2155" s="29">
        <f>IF(OR(C2155&gt;總表!$B$30,C2155=0),0,IF(E2155=0,0,1+F2154))</f>
        <v>9</v>
      </c>
      <c r="G2155" s="29">
        <f t="shared" si="236"/>
        <v>0</v>
      </c>
      <c r="H2155" s="42">
        <f t="shared" si="234"/>
        <v>0</v>
      </c>
      <c r="I2155" s="43">
        <f t="shared" si="237"/>
        <v>0</v>
      </c>
      <c r="J2155" s="42">
        <f t="shared" si="238"/>
        <v>45891</v>
      </c>
      <c r="K2155" s="43">
        <f t="shared" si="239"/>
        <v>0</v>
      </c>
      <c r="L2155">
        <f t="shared" si="240"/>
        <v>126</v>
      </c>
      <c r="M2155">
        <f>IF($G2155="","",COUNTIF($G$3:$G2155, $G2155))</f>
        <v>2048</v>
      </c>
      <c r="N2155">
        <f t="shared" si="235"/>
        <v>2174</v>
      </c>
      <c r="O2155"/>
      <c r="P2155"/>
      <c r="Q2155"/>
    </row>
    <row r="2156" spans="2:17">
      <c r="B2156" s="30">
        <f>資料貼入!A2156</f>
        <v>45892</v>
      </c>
      <c r="C2156" s="38">
        <f>資料貼入!A2156</f>
        <v>45892</v>
      </c>
      <c r="D2156" s="29">
        <f>資料貼入!B2156</f>
        <v>0</v>
      </c>
      <c r="E2156" s="29" cm="1">
        <f t="array" ref="E2156">MovingDayDD($D$3:D2156)</f>
        <v>-112455.03999999911</v>
      </c>
      <c r="F2156" s="29">
        <f>IF(OR(C2156&gt;總表!$B$30,C2156=0),0,IF(E2156=0,0,1+F2155))</f>
        <v>10</v>
      </c>
      <c r="G2156" s="29">
        <f t="shared" si="236"/>
        <v>0</v>
      </c>
      <c r="H2156" s="42">
        <f t="shared" si="234"/>
        <v>0</v>
      </c>
      <c r="I2156" s="43">
        <f t="shared" si="237"/>
        <v>0</v>
      </c>
      <c r="J2156" s="42">
        <f t="shared" si="238"/>
        <v>45892</v>
      </c>
      <c r="K2156" s="43">
        <f t="shared" si="239"/>
        <v>0</v>
      </c>
      <c r="L2156">
        <f t="shared" si="240"/>
        <v>126</v>
      </c>
      <c r="M2156">
        <f>IF($G2156="","",COUNTIF($G$3:$G2156, $G2156))</f>
        <v>2049</v>
      </c>
      <c r="N2156">
        <f t="shared" si="235"/>
        <v>2175</v>
      </c>
      <c r="O2156"/>
      <c r="P2156"/>
      <c r="Q2156"/>
    </row>
    <row r="2157" spans="2:17">
      <c r="B2157" s="30">
        <f>資料貼入!A2157</f>
        <v>45893</v>
      </c>
      <c r="C2157" s="38">
        <f>資料貼入!A2157</f>
        <v>45893</v>
      </c>
      <c r="D2157" s="29">
        <f>資料貼入!B2157</f>
        <v>0</v>
      </c>
      <c r="E2157" s="29" cm="1">
        <f t="array" ref="E2157">MovingDayDD($D$3:D2157)</f>
        <v>-112455.03999999911</v>
      </c>
      <c r="F2157" s="29">
        <f>IF(OR(C2157&gt;總表!$B$30,C2157=0),0,IF(E2157=0,0,1+F2156))</f>
        <v>11</v>
      </c>
      <c r="G2157" s="29">
        <f t="shared" si="236"/>
        <v>11</v>
      </c>
      <c r="H2157" s="42">
        <f t="shared" si="234"/>
        <v>0</v>
      </c>
      <c r="I2157" s="43">
        <f t="shared" si="237"/>
        <v>11</v>
      </c>
      <c r="J2157" s="42">
        <f t="shared" si="238"/>
        <v>45893</v>
      </c>
      <c r="K2157" s="43">
        <f t="shared" si="239"/>
        <v>11</v>
      </c>
      <c r="L2157">
        <f t="shared" si="240"/>
        <v>45</v>
      </c>
      <c r="M2157">
        <f>IF($G2157="","",COUNTIF($G$3:$G2157, $G2157))</f>
        <v>2</v>
      </c>
      <c r="N2157">
        <f t="shared" si="235"/>
        <v>47</v>
      </c>
      <c r="O2157"/>
      <c r="P2157"/>
      <c r="Q2157"/>
    </row>
    <row r="2158" spans="2:17">
      <c r="B2158" s="30">
        <f>資料貼入!A2158</f>
        <v>45894</v>
      </c>
      <c r="C2158" s="38">
        <f>資料貼入!A2158</f>
        <v>45894</v>
      </c>
      <c r="D2158" s="29">
        <f>資料貼入!B2158</f>
        <v>210513.89000000004</v>
      </c>
      <c r="E2158" s="29" cm="1">
        <f t="array" ref="E2158">MovingDayDD($D$3:D2158)</f>
        <v>0</v>
      </c>
      <c r="F2158" s="29">
        <f>IF(OR(C2158&gt;總表!$B$30,C2158=0),0,IF(E2158=0,0,1+F2157))</f>
        <v>0</v>
      </c>
      <c r="G2158" s="29">
        <f t="shared" si="236"/>
        <v>0</v>
      </c>
      <c r="H2158" s="42">
        <f t="shared" si="234"/>
        <v>0</v>
      </c>
      <c r="I2158" s="43">
        <f t="shared" si="237"/>
        <v>0</v>
      </c>
      <c r="J2158" s="42">
        <f t="shared" si="238"/>
        <v>0</v>
      </c>
      <c r="K2158" s="43">
        <f t="shared" si="239"/>
        <v>0</v>
      </c>
      <c r="L2158">
        <f t="shared" si="240"/>
        <v>126</v>
      </c>
      <c r="M2158">
        <f>IF($G2158="","",COUNTIF($G$3:$G2158, $G2158))</f>
        <v>2050</v>
      </c>
      <c r="N2158">
        <f t="shared" si="235"/>
        <v>2176</v>
      </c>
      <c r="O2158"/>
      <c r="P2158"/>
      <c r="Q2158"/>
    </row>
    <row r="2159" spans="2:17">
      <c r="B2159" s="30">
        <f>資料貼入!A2159</f>
        <v>45895</v>
      </c>
      <c r="C2159" s="38">
        <f>資料貼入!A2159</f>
        <v>45895</v>
      </c>
      <c r="D2159" s="29">
        <f>資料貼入!B2159</f>
        <v>-140942.57999999999</v>
      </c>
      <c r="E2159" s="29" cm="1">
        <f t="array" ref="E2159">MovingDayDD($D$3:D2159)</f>
        <v>-140942.57999999821</v>
      </c>
      <c r="F2159" s="29">
        <f>IF(OR(C2159&gt;總表!$B$30,C2159=0),0,IF(E2159=0,0,1+F2158))</f>
        <v>1</v>
      </c>
      <c r="G2159" s="29">
        <f t="shared" si="236"/>
        <v>1</v>
      </c>
      <c r="H2159" s="42">
        <f t="shared" si="234"/>
        <v>0</v>
      </c>
      <c r="I2159" s="43">
        <f t="shared" si="237"/>
        <v>1</v>
      </c>
      <c r="J2159" s="42">
        <f t="shared" si="238"/>
        <v>45895</v>
      </c>
      <c r="K2159" s="43">
        <f t="shared" si="239"/>
        <v>1</v>
      </c>
      <c r="L2159">
        <f t="shared" si="240"/>
        <v>103</v>
      </c>
      <c r="M2159">
        <f>IF($G2159="","",COUNTIF($G$3:$G2159, $G2159))</f>
        <v>19</v>
      </c>
      <c r="N2159">
        <f t="shared" si="235"/>
        <v>122</v>
      </c>
      <c r="O2159"/>
      <c r="P2159"/>
      <c r="Q2159"/>
    </row>
    <row r="2160" spans="2:17">
      <c r="B2160" s="30">
        <f>資料貼入!A2160</f>
        <v>45896</v>
      </c>
      <c r="C2160" s="38">
        <f>資料貼入!A2160</f>
        <v>45896</v>
      </c>
      <c r="D2160" s="29">
        <f>資料貼入!B2160</f>
        <v>208686.48</v>
      </c>
      <c r="E2160" s="29" cm="1">
        <f t="array" ref="E2160">MovingDayDD($D$3:D2160)</f>
        <v>0</v>
      </c>
      <c r="F2160" s="29">
        <f>IF(OR(C2160&gt;總表!$B$30,C2160=0),0,IF(E2160=0,0,1+F2159))</f>
        <v>0</v>
      </c>
      <c r="G2160" s="29">
        <f t="shared" si="236"/>
        <v>0</v>
      </c>
      <c r="H2160" s="42">
        <f t="shared" si="234"/>
        <v>0</v>
      </c>
      <c r="I2160" s="43">
        <f t="shared" si="237"/>
        <v>0</v>
      </c>
      <c r="J2160" s="42">
        <f t="shared" si="238"/>
        <v>0</v>
      </c>
      <c r="K2160" s="43">
        <f t="shared" si="239"/>
        <v>0</v>
      </c>
      <c r="L2160">
        <f t="shared" si="240"/>
        <v>126</v>
      </c>
      <c r="M2160">
        <f>IF($G2160="","",COUNTIF($G$3:$G2160, $G2160))</f>
        <v>2051</v>
      </c>
      <c r="N2160">
        <f t="shared" si="235"/>
        <v>2177</v>
      </c>
      <c r="O2160"/>
      <c r="P2160"/>
      <c r="Q2160"/>
    </row>
    <row r="2161" spans="2:17">
      <c r="B2161" s="30">
        <f>資料貼入!A2161</f>
        <v>45897</v>
      </c>
      <c r="C2161" s="38">
        <f>資料貼入!A2161</f>
        <v>45897</v>
      </c>
      <c r="D2161" s="29">
        <f>資料貼入!B2161</f>
        <v>-261620.63</v>
      </c>
      <c r="E2161" s="29" cm="1">
        <f t="array" ref="E2161">MovingDayDD($D$3:D2161)</f>
        <v>-261620.62999999896</v>
      </c>
      <c r="F2161" s="29">
        <f>IF(OR(C2161&gt;總表!$B$30,C2161=0),0,IF(E2161=0,0,1+F2160))</f>
        <v>1</v>
      </c>
      <c r="G2161" s="29">
        <f t="shared" si="236"/>
        <v>0</v>
      </c>
      <c r="H2161" s="42">
        <f t="shared" si="234"/>
        <v>0</v>
      </c>
      <c r="I2161" s="43">
        <f t="shared" si="237"/>
        <v>0</v>
      </c>
      <c r="J2161" s="42">
        <f t="shared" si="238"/>
        <v>45897</v>
      </c>
      <c r="K2161" s="43">
        <f t="shared" si="239"/>
        <v>0</v>
      </c>
      <c r="L2161">
        <f t="shared" si="240"/>
        <v>126</v>
      </c>
      <c r="M2161">
        <f>IF($G2161="","",COUNTIF($G$3:$G2161, $G2161))</f>
        <v>2052</v>
      </c>
      <c r="N2161">
        <f t="shared" si="235"/>
        <v>2178</v>
      </c>
      <c r="O2161"/>
      <c r="P2161"/>
      <c r="Q2161"/>
    </row>
    <row r="2162" spans="2:17">
      <c r="B2162" s="30">
        <f>資料貼入!A2162</f>
        <v>45898</v>
      </c>
      <c r="C2162" s="38">
        <f>資料貼入!A2162</f>
        <v>45898</v>
      </c>
      <c r="D2162" s="29">
        <f>資料貼入!B2162</f>
        <v>8678.3999999999942</v>
      </c>
      <c r="E2162" s="29" cm="1">
        <f t="array" ref="E2162">MovingDayDD($D$3:D2162)</f>
        <v>-252942.23000000045</v>
      </c>
      <c r="F2162" s="29">
        <f>IF(OR(C2162&gt;總表!$B$30,C2162=0),0,IF(E2162=0,0,1+F2161))</f>
        <v>2</v>
      </c>
      <c r="G2162" s="29">
        <f t="shared" si="236"/>
        <v>0</v>
      </c>
      <c r="H2162" s="42">
        <f t="shared" si="234"/>
        <v>0</v>
      </c>
      <c r="I2162" s="43">
        <f t="shared" si="237"/>
        <v>0</v>
      </c>
      <c r="J2162" s="42">
        <f t="shared" si="238"/>
        <v>45898</v>
      </c>
      <c r="K2162" s="43">
        <f t="shared" si="239"/>
        <v>0</v>
      </c>
      <c r="L2162">
        <f t="shared" si="240"/>
        <v>126</v>
      </c>
      <c r="M2162">
        <f>IF($G2162="","",COUNTIF($G$3:$G2162, $G2162))</f>
        <v>2053</v>
      </c>
      <c r="N2162">
        <f t="shared" si="235"/>
        <v>2179</v>
      </c>
      <c r="O2162"/>
      <c r="P2162"/>
      <c r="Q2162"/>
    </row>
    <row r="2163" spans="2:17">
      <c r="B2163" s="30">
        <f>資料貼入!A2163</f>
        <v>45899</v>
      </c>
      <c r="C2163" s="38">
        <f>資料貼入!A2163</f>
        <v>45899</v>
      </c>
      <c r="D2163" s="29">
        <f>資料貼入!B2163</f>
        <v>0</v>
      </c>
      <c r="E2163" s="29" cm="1">
        <f t="array" ref="E2163">MovingDayDD($D$3:D2163)</f>
        <v>-252942.23000000045</v>
      </c>
      <c r="F2163" s="29">
        <f>IF(OR(C2163&gt;總表!$B$30,C2163=0),0,IF(E2163=0,0,1+F2162))</f>
        <v>3</v>
      </c>
      <c r="G2163" s="29">
        <f t="shared" si="236"/>
        <v>0</v>
      </c>
      <c r="H2163" s="42">
        <f t="shared" si="234"/>
        <v>0</v>
      </c>
      <c r="I2163" s="43">
        <f t="shared" si="237"/>
        <v>0</v>
      </c>
      <c r="J2163" s="42">
        <f t="shared" si="238"/>
        <v>45899</v>
      </c>
      <c r="K2163" s="43">
        <f t="shared" si="239"/>
        <v>0</v>
      </c>
      <c r="L2163">
        <f t="shared" si="240"/>
        <v>126</v>
      </c>
      <c r="M2163">
        <f>IF($G2163="","",COUNTIF($G$3:$G2163, $G2163))</f>
        <v>2054</v>
      </c>
      <c r="N2163">
        <f t="shared" si="235"/>
        <v>2180</v>
      </c>
      <c r="O2163"/>
      <c r="P2163"/>
      <c r="Q2163"/>
    </row>
    <row r="2164" spans="2:17">
      <c r="B2164" s="30">
        <f>資料貼入!A2164</f>
        <v>45900</v>
      </c>
      <c r="C2164" s="38">
        <f>資料貼入!A2164</f>
        <v>45900</v>
      </c>
      <c r="D2164" s="29">
        <f>資料貼入!B2164</f>
        <v>0</v>
      </c>
      <c r="E2164" s="29" cm="1">
        <f t="array" ref="E2164">MovingDayDD($D$3:D2164)</f>
        <v>-252942.23000000045</v>
      </c>
      <c r="F2164" s="29">
        <f>IF(OR(C2164&gt;總表!$B$30,C2164=0),0,IF(E2164=0,0,1+F2163))</f>
        <v>4</v>
      </c>
      <c r="G2164" s="29">
        <f t="shared" si="236"/>
        <v>0</v>
      </c>
      <c r="H2164" s="42">
        <f t="shared" si="234"/>
        <v>0</v>
      </c>
      <c r="I2164" s="43">
        <f t="shared" si="237"/>
        <v>0</v>
      </c>
      <c r="J2164" s="42">
        <f t="shared" si="238"/>
        <v>45900</v>
      </c>
      <c r="K2164" s="43">
        <f t="shared" si="239"/>
        <v>0</v>
      </c>
      <c r="L2164">
        <f t="shared" si="240"/>
        <v>126</v>
      </c>
      <c r="M2164">
        <f>IF($G2164="","",COUNTIF($G$3:$G2164, $G2164))</f>
        <v>2055</v>
      </c>
      <c r="N2164">
        <f t="shared" si="235"/>
        <v>2181</v>
      </c>
      <c r="O2164"/>
      <c r="P2164"/>
      <c r="Q2164"/>
    </row>
    <row r="2165" spans="2:17">
      <c r="B2165" s="30">
        <f>資料貼入!A2165</f>
        <v>45901</v>
      </c>
      <c r="C2165" s="38">
        <f>資料貼入!A2165</f>
        <v>45901</v>
      </c>
      <c r="D2165" s="29">
        <f>資料貼入!B2165</f>
        <v>-194521.90999999997</v>
      </c>
      <c r="E2165" s="29" cm="1">
        <f t="array" ref="E2165">MovingDayDD($D$3:D2165)</f>
        <v>-447464.1400000006</v>
      </c>
      <c r="F2165" s="29">
        <f>IF(OR(C2165&gt;總表!$B$30,C2165=0),0,IF(E2165=0,0,1+F2164))</f>
        <v>5</v>
      </c>
      <c r="G2165" s="29">
        <f t="shared" si="236"/>
        <v>0</v>
      </c>
      <c r="H2165" s="42">
        <f t="shared" si="234"/>
        <v>0</v>
      </c>
      <c r="I2165" s="43">
        <f t="shared" si="237"/>
        <v>0</v>
      </c>
      <c r="J2165" s="42">
        <f t="shared" si="238"/>
        <v>45901</v>
      </c>
      <c r="K2165" s="43">
        <f t="shared" si="239"/>
        <v>0</v>
      </c>
      <c r="L2165">
        <f t="shared" si="240"/>
        <v>126</v>
      </c>
      <c r="M2165">
        <f>IF($G2165="","",COUNTIF($G$3:$G2165, $G2165))</f>
        <v>2056</v>
      </c>
      <c r="N2165">
        <f t="shared" si="235"/>
        <v>2182</v>
      </c>
      <c r="O2165"/>
      <c r="P2165"/>
      <c r="Q2165"/>
    </row>
    <row r="2166" spans="2:17">
      <c r="B2166" s="30">
        <f>資料貼入!A2166</f>
        <v>45902</v>
      </c>
      <c r="C2166" s="38">
        <f>資料貼入!A2166</f>
        <v>45902</v>
      </c>
      <c r="D2166" s="29">
        <f>資料貼入!B2166</f>
        <v>-100757.2</v>
      </c>
      <c r="E2166" s="29" cm="1">
        <f t="array" ref="E2166">MovingDayDD($D$3:D2166)</f>
        <v>-548221.33999999985</v>
      </c>
      <c r="F2166" s="29">
        <f>IF(OR(C2166&gt;總表!$B$30,C2166=0),0,IF(E2166=0,0,1+F2165))</f>
        <v>6</v>
      </c>
      <c r="G2166" s="29">
        <f t="shared" si="236"/>
        <v>0</v>
      </c>
      <c r="H2166" s="42">
        <f t="shared" si="234"/>
        <v>0</v>
      </c>
      <c r="I2166" s="43">
        <f t="shared" si="237"/>
        <v>0</v>
      </c>
      <c r="J2166" s="42">
        <f t="shared" si="238"/>
        <v>45902</v>
      </c>
      <c r="K2166" s="43">
        <f t="shared" si="239"/>
        <v>0</v>
      </c>
      <c r="L2166">
        <f t="shared" si="240"/>
        <v>126</v>
      </c>
      <c r="M2166">
        <f>IF($G2166="","",COUNTIF($G$3:$G2166, $G2166))</f>
        <v>2057</v>
      </c>
      <c r="N2166">
        <f t="shared" si="235"/>
        <v>2183</v>
      </c>
      <c r="O2166"/>
      <c r="P2166"/>
      <c r="Q2166"/>
    </row>
    <row r="2167" spans="2:17">
      <c r="B2167" s="30">
        <f>資料貼入!A2167</f>
        <v>45903</v>
      </c>
      <c r="C2167" s="38">
        <f>資料貼入!A2167</f>
        <v>45903</v>
      </c>
      <c r="D2167" s="29">
        <f>資料貼入!B2167</f>
        <v>-47482.649999999994</v>
      </c>
      <c r="E2167" s="29" cm="1">
        <f t="array" ref="E2167">MovingDayDD($D$3:D2167)</f>
        <v>-595703.98999999836</v>
      </c>
      <c r="F2167" s="29">
        <f>IF(OR(C2167&gt;總表!$B$30,C2167=0),0,IF(E2167=0,0,1+F2166))</f>
        <v>7</v>
      </c>
      <c r="G2167" s="29">
        <f t="shared" si="236"/>
        <v>0</v>
      </c>
      <c r="H2167" s="42">
        <f t="shared" si="234"/>
        <v>0</v>
      </c>
      <c r="I2167" s="43">
        <f t="shared" si="237"/>
        <v>0</v>
      </c>
      <c r="J2167" s="42">
        <f t="shared" si="238"/>
        <v>45903</v>
      </c>
      <c r="K2167" s="43">
        <f t="shared" si="239"/>
        <v>0</v>
      </c>
      <c r="L2167">
        <f t="shared" si="240"/>
        <v>126</v>
      </c>
      <c r="M2167">
        <f>IF($G2167="","",COUNTIF($G$3:$G2167, $G2167))</f>
        <v>2058</v>
      </c>
      <c r="N2167">
        <f t="shared" si="235"/>
        <v>2184</v>
      </c>
      <c r="O2167"/>
      <c r="P2167"/>
      <c r="Q2167"/>
    </row>
    <row r="2168" spans="2:17">
      <c r="B2168" s="30">
        <f>資料貼入!A2168</f>
        <v>45904</v>
      </c>
      <c r="C2168" s="38">
        <f>資料貼入!A2168</f>
        <v>45904</v>
      </c>
      <c r="D2168" s="29">
        <f>資料貼入!B2168</f>
        <v>-58514.920000000013</v>
      </c>
      <c r="E2168" s="29" cm="1">
        <f t="array" ref="E2168">MovingDayDD($D$3:D2168)</f>
        <v>-654218.91000000015</v>
      </c>
      <c r="F2168" s="29">
        <f>IF(OR(C2168&gt;總表!$B$30,C2168=0),0,IF(E2168=0,0,1+F2167))</f>
        <v>8</v>
      </c>
      <c r="G2168" s="29">
        <f t="shared" si="236"/>
        <v>0</v>
      </c>
      <c r="H2168" s="42">
        <f t="shared" si="234"/>
        <v>0</v>
      </c>
      <c r="I2168" s="43">
        <f t="shared" si="237"/>
        <v>0</v>
      </c>
      <c r="J2168" s="42">
        <f t="shared" si="238"/>
        <v>45904</v>
      </c>
      <c r="K2168" s="43">
        <f t="shared" si="239"/>
        <v>0</v>
      </c>
      <c r="L2168">
        <f t="shared" si="240"/>
        <v>126</v>
      </c>
      <c r="M2168">
        <f>IF($G2168="","",COUNTIF($G$3:$G2168, $G2168))</f>
        <v>2059</v>
      </c>
      <c r="N2168">
        <f t="shared" si="235"/>
        <v>2185</v>
      </c>
      <c r="O2168"/>
      <c r="P2168"/>
      <c r="Q2168"/>
    </row>
    <row r="2169" spans="2:17">
      <c r="B2169" s="30">
        <f>資料貼入!A2169</f>
        <v>45905</v>
      </c>
      <c r="C2169" s="38">
        <f>資料貼入!A2169</f>
        <v>45905</v>
      </c>
      <c r="D2169" s="29">
        <f>資料貼入!B2169</f>
        <v>381032.68</v>
      </c>
      <c r="E2169" s="29" cm="1">
        <f t="array" ref="E2169">MovingDayDD($D$3:D2169)</f>
        <v>-273186.23000000045</v>
      </c>
      <c r="F2169" s="29">
        <f>IF(OR(C2169&gt;總表!$B$30,C2169=0),0,IF(E2169=0,0,1+F2168))</f>
        <v>9</v>
      </c>
      <c r="G2169" s="29">
        <f t="shared" si="236"/>
        <v>0</v>
      </c>
      <c r="H2169" s="42">
        <f t="shared" si="234"/>
        <v>0</v>
      </c>
      <c r="I2169" s="43">
        <f t="shared" si="237"/>
        <v>0</v>
      </c>
      <c r="J2169" s="42">
        <f t="shared" si="238"/>
        <v>45905</v>
      </c>
      <c r="K2169" s="43">
        <f t="shared" si="239"/>
        <v>0</v>
      </c>
      <c r="L2169">
        <f t="shared" si="240"/>
        <v>126</v>
      </c>
      <c r="M2169">
        <f>IF($G2169="","",COUNTIF($G$3:$G2169, $G2169))</f>
        <v>2060</v>
      </c>
      <c r="N2169">
        <f t="shared" si="235"/>
        <v>2186</v>
      </c>
      <c r="O2169"/>
      <c r="P2169"/>
      <c r="Q2169"/>
    </row>
    <row r="2170" spans="2:17">
      <c r="B2170" s="30">
        <f>資料貼入!A2170</f>
        <v>45906</v>
      </c>
      <c r="C2170" s="38">
        <f>資料貼入!A2170</f>
        <v>45906</v>
      </c>
      <c r="D2170" s="29">
        <f>資料貼入!B2170</f>
        <v>0</v>
      </c>
      <c r="E2170" s="29" cm="1">
        <f t="array" ref="E2170">MovingDayDD($D$3:D2170)</f>
        <v>-273186.23000000045</v>
      </c>
      <c r="F2170" s="29">
        <f>IF(OR(C2170&gt;總表!$B$30,C2170=0),0,IF(E2170=0,0,1+F2169))</f>
        <v>10</v>
      </c>
      <c r="G2170" s="29">
        <f t="shared" si="236"/>
        <v>0</v>
      </c>
      <c r="H2170" s="42">
        <f t="shared" si="234"/>
        <v>0</v>
      </c>
      <c r="I2170" s="43">
        <f t="shared" si="237"/>
        <v>0</v>
      </c>
      <c r="J2170" s="42">
        <f t="shared" si="238"/>
        <v>45906</v>
      </c>
      <c r="K2170" s="43">
        <f t="shared" si="239"/>
        <v>0</v>
      </c>
      <c r="L2170">
        <f t="shared" si="240"/>
        <v>126</v>
      </c>
      <c r="M2170">
        <f>IF($G2170="","",COUNTIF($G$3:$G2170, $G2170))</f>
        <v>2061</v>
      </c>
      <c r="N2170">
        <f t="shared" si="235"/>
        <v>2187</v>
      </c>
      <c r="O2170"/>
      <c r="P2170"/>
      <c r="Q2170"/>
    </row>
    <row r="2171" spans="2:17">
      <c r="B2171" s="30">
        <f>資料貼入!A2171</f>
        <v>45907</v>
      </c>
      <c r="C2171" s="38">
        <f>資料貼入!A2171</f>
        <v>45907</v>
      </c>
      <c r="D2171" s="29">
        <f>資料貼入!B2171</f>
        <v>0</v>
      </c>
      <c r="E2171" s="29" cm="1">
        <f t="array" ref="E2171">MovingDayDD($D$3:D2171)</f>
        <v>-273186.23000000045</v>
      </c>
      <c r="F2171" s="29">
        <f>IF(OR(C2171&gt;總表!$B$30,C2171=0),0,IF(E2171=0,0,1+F2170))</f>
        <v>11</v>
      </c>
      <c r="G2171" s="29">
        <f t="shared" si="236"/>
        <v>0</v>
      </c>
      <c r="H2171" s="42">
        <f t="shared" si="234"/>
        <v>0</v>
      </c>
      <c r="I2171" s="43">
        <f t="shared" si="237"/>
        <v>0</v>
      </c>
      <c r="J2171" s="42">
        <f t="shared" si="238"/>
        <v>45907</v>
      </c>
      <c r="K2171" s="43">
        <f t="shared" si="239"/>
        <v>0</v>
      </c>
      <c r="L2171">
        <f t="shared" si="240"/>
        <v>126</v>
      </c>
      <c r="M2171">
        <f>IF($G2171="","",COUNTIF($G$3:$G2171, $G2171))</f>
        <v>2062</v>
      </c>
      <c r="N2171">
        <f t="shared" si="235"/>
        <v>2188</v>
      </c>
      <c r="O2171"/>
      <c r="P2171"/>
      <c r="Q2171"/>
    </row>
    <row r="2172" spans="2:17">
      <c r="B2172" s="30">
        <f>資料貼入!A2172</f>
        <v>45908</v>
      </c>
      <c r="C2172" s="38">
        <f>資料貼入!A2172</f>
        <v>45908</v>
      </c>
      <c r="D2172" s="29">
        <f>資料貼入!B2172</f>
        <v>14942.19</v>
      </c>
      <c r="E2172" s="29" cm="1">
        <f t="array" ref="E2172">MovingDayDD($D$3:D2172)</f>
        <v>-258244.03999999911</v>
      </c>
      <c r="F2172" s="29">
        <f>IF(OR(C2172&gt;總表!$B$30,C2172=0),0,IF(E2172=0,0,1+F2171))</f>
        <v>12</v>
      </c>
      <c r="G2172" s="29">
        <f t="shared" si="236"/>
        <v>12</v>
      </c>
      <c r="H2172" s="42">
        <f t="shared" si="234"/>
        <v>0</v>
      </c>
      <c r="I2172" s="43">
        <f t="shared" si="237"/>
        <v>12</v>
      </c>
      <c r="J2172" s="42">
        <f t="shared" si="238"/>
        <v>45908</v>
      </c>
      <c r="K2172" s="43">
        <f t="shared" si="239"/>
        <v>12</v>
      </c>
      <c r="L2172">
        <f t="shared" si="240"/>
        <v>41</v>
      </c>
      <c r="M2172">
        <f>IF($G2172="","",COUNTIF($G$3:$G2172, $G2172))</f>
        <v>2</v>
      </c>
      <c r="N2172">
        <f t="shared" si="235"/>
        <v>43</v>
      </c>
      <c r="O2172"/>
      <c r="P2172"/>
      <c r="Q2172"/>
    </row>
    <row r="2173" spans="2:17">
      <c r="B2173" s="30">
        <f>資料貼入!A2173</f>
        <v>45909</v>
      </c>
      <c r="C2173" s="38">
        <f>資料貼入!A2173</f>
        <v>45909</v>
      </c>
      <c r="D2173" s="29">
        <f>資料貼入!B2173</f>
        <v>438142.52999999997</v>
      </c>
      <c r="E2173" s="29" cm="1">
        <f t="array" ref="E2173">MovingDayDD($D$3:D2173)</f>
        <v>0</v>
      </c>
      <c r="F2173" s="29">
        <f>IF(OR(C2173&gt;總表!$B$30,C2173=0),0,IF(E2173=0,0,1+F2172))</f>
        <v>0</v>
      </c>
      <c r="G2173" s="29">
        <f t="shared" si="236"/>
        <v>0</v>
      </c>
      <c r="H2173" s="42">
        <f t="shared" si="234"/>
        <v>0</v>
      </c>
      <c r="I2173" s="43">
        <f t="shared" si="237"/>
        <v>0</v>
      </c>
      <c r="J2173" s="42">
        <f t="shared" si="238"/>
        <v>0</v>
      </c>
      <c r="K2173" s="43">
        <f t="shared" si="239"/>
        <v>0</v>
      </c>
      <c r="L2173">
        <f t="shared" si="240"/>
        <v>126</v>
      </c>
      <c r="M2173">
        <f>IF($G2173="","",COUNTIF($G$3:$G2173, $G2173))</f>
        <v>2063</v>
      </c>
      <c r="N2173">
        <f t="shared" si="235"/>
        <v>2189</v>
      </c>
      <c r="O2173"/>
      <c r="P2173"/>
      <c r="Q2173"/>
    </row>
    <row r="2174" spans="2:17">
      <c r="B2174" s="30">
        <f>資料貼入!A2174</f>
        <v>45910</v>
      </c>
      <c r="C2174" s="38">
        <f>資料貼入!A2174</f>
        <v>45910</v>
      </c>
      <c r="D2174" s="29">
        <f>資料貼入!B2174</f>
        <v>529311.55000000005</v>
      </c>
      <c r="E2174" s="29" cm="1">
        <f t="array" ref="E2174">MovingDayDD($D$3:D2174)</f>
        <v>0</v>
      </c>
      <c r="F2174" s="29">
        <f>IF(OR(C2174&gt;總表!$B$30,C2174=0),0,IF(E2174=0,0,1+F2173))</f>
        <v>0</v>
      </c>
      <c r="G2174" s="29">
        <f t="shared" si="236"/>
        <v>0</v>
      </c>
      <c r="H2174" s="42">
        <f t="shared" si="234"/>
        <v>0</v>
      </c>
      <c r="I2174" s="43">
        <f t="shared" si="237"/>
        <v>0</v>
      </c>
      <c r="J2174" s="42">
        <f t="shared" si="238"/>
        <v>0</v>
      </c>
      <c r="K2174" s="43">
        <f t="shared" si="239"/>
        <v>0</v>
      </c>
      <c r="L2174">
        <f t="shared" si="240"/>
        <v>126</v>
      </c>
      <c r="M2174">
        <f>IF($G2174="","",COUNTIF($G$3:$G2174, $G2174))</f>
        <v>2064</v>
      </c>
      <c r="N2174">
        <f t="shared" si="235"/>
        <v>2190</v>
      </c>
      <c r="O2174"/>
      <c r="P2174"/>
      <c r="Q2174"/>
    </row>
    <row r="2175" spans="2:17">
      <c r="B2175" s="30">
        <f>資料貼入!A2175</f>
        <v>45911</v>
      </c>
      <c r="C2175" s="38">
        <f>資料貼入!A2175</f>
        <v>45911</v>
      </c>
      <c r="D2175" s="29">
        <f>資料貼入!B2175</f>
        <v>75441.009999999995</v>
      </c>
      <c r="E2175" s="29" cm="1">
        <f t="array" ref="E2175">MovingDayDD($D$3:D2175)</f>
        <v>0</v>
      </c>
      <c r="F2175" s="29">
        <f>IF(OR(C2175&gt;總表!$B$30,C2175=0),0,IF(E2175=0,0,1+F2174))</f>
        <v>0</v>
      </c>
      <c r="G2175" s="29">
        <f t="shared" si="236"/>
        <v>0</v>
      </c>
      <c r="H2175" s="42">
        <f t="shared" si="234"/>
        <v>0</v>
      </c>
      <c r="I2175" s="43">
        <f t="shared" si="237"/>
        <v>0</v>
      </c>
      <c r="J2175" s="42">
        <f t="shared" si="238"/>
        <v>0</v>
      </c>
      <c r="K2175" s="43">
        <f t="shared" si="239"/>
        <v>0</v>
      </c>
      <c r="L2175">
        <f t="shared" si="240"/>
        <v>126</v>
      </c>
      <c r="M2175">
        <f>IF($G2175="","",COUNTIF($G$3:$G2175, $G2175))</f>
        <v>2065</v>
      </c>
      <c r="N2175">
        <f t="shared" si="235"/>
        <v>2191</v>
      </c>
      <c r="O2175"/>
      <c r="P2175"/>
      <c r="Q2175"/>
    </row>
    <row r="2176" spans="2:17">
      <c r="B2176" s="30">
        <f>資料貼入!A2176</f>
        <v>45912</v>
      </c>
      <c r="C2176" s="38">
        <f>資料貼入!A2176</f>
        <v>45912</v>
      </c>
      <c r="D2176" s="29">
        <f>資料貼入!B2176</f>
        <v>72859.28</v>
      </c>
      <c r="E2176" s="29" cm="1">
        <f t="array" ref="E2176">MovingDayDD($D$3:D2176)</f>
        <v>0</v>
      </c>
      <c r="F2176" s="29">
        <f>IF(OR(C2176&gt;總表!$B$30,C2176=0),0,IF(E2176=0,0,1+F2175))</f>
        <v>0</v>
      </c>
      <c r="G2176" s="29">
        <f t="shared" si="236"/>
        <v>0</v>
      </c>
      <c r="H2176" s="42">
        <f t="shared" si="234"/>
        <v>0</v>
      </c>
      <c r="I2176" s="43">
        <f t="shared" si="237"/>
        <v>0</v>
      </c>
      <c r="J2176" s="42">
        <f t="shared" si="238"/>
        <v>0</v>
      </c>
      <c r="K2176" s="43">
        <f t="shared" si="239"/>
        <v>0</v>
      </c>
      <c r="L2176">
        <f t="shared" si="240"/>
        <v>126</v>
      </c>
      <c r="M2176">
        <f>IF($G2176="","",COUNTIF($G$3:$G2176, $G2176))</f>
        <v>2066</v>
      </c>
      <c r="N2176">
        <f t="shared" si="235"/>
        <v>2192</v>
      </c>
      <c r="O2176"/>
      <c r="P2176"/>
      <c r="Q2176"/>
    </row>
    <row r="2177" spans="2:17">
      <c r="B2177" s="30">
        <f>資料貼入!A2177</f>
        <v>45913</v>
      </c>
      <c r="C2177" s="38">
        <f>資料貼入!A2177</f>
        <v>45913</v>
      </c>
      <c r="D2177" s="29">
        <f>資料貼入!B2177</f>
        <v>0</v>
      </c>
      <c r="E2177" s="29" cm="1">
        <f t="array" ref="E2177">MovingDayDD($D$3:D2177)</f>
        <v>0</v>
      </c>
      <c r="F2177" s="29">
        <f>IF(OR(C2177&gt;總表!$B$30,C2177=0),0,IF(E2177=0,0,1+F2176))</f>
        <v>0</v>
      </c>
      <c r="G2177" s="29">
        <f t="shared" si="236"/>
        <v>0</v>
      </c>
      <c r="H2177" s="42">
        <f t="shared" si="234"/>
        <v>0</v>
      </c>
      <c r="I2177" s="43">
        <f t="shared" si="237"/>
        <v>0</v>
      </c>
      <c r="J2177" s="42">
        <f t="shared" si="238"/>
        <v>0</v>
      </c>
      <c r="K2177" s="43">
        <f t="shared" si="239"/>
        <v>0</v>
      </c>
      <c r="L2177">
        <f t="shared" si="240"/>
        <v>126</v>
      </c>
      <c r="M2177">
        <f>IF($G2177="","",COUNTIF($G$3:$G2177, $G2177))</f>
        <v>2067</v>
      </c>
      <c r="N2177">
        <f t="shared" si="235"/>
        <v>2193</v>
      </c>
      <c r="O2177"/>
      <c r="P2177"/>
      <c r="Q2177"/>
    </row>
    <row r="2178" spans="2:17">
      <c r="B2178" s="30">
        <f>資料貼入!A2178</f>
        <v>45914</v>
      </c>
      <c r="C2178" s="38">
        <f>資料貼入!A2178</f>
        <v>45914</v>
      </c>
      <c r="D2178" s="29">
        <f>資料貼入!B2178</f>
        <v>0</v>
      </c>
      <c r="E2178" s="29" cm="1">
        <f t="array" ref="E2178">MovingDayDD($D$3:D2178)</f>
        <v>0</v>
      </c>
      <c r="F2178" s="29">
        <f>IF(OR(C2178&gt;總表!$B$30,C2178=0),0,IF(E2178=0,0,1+F2177))</f>
        <v>0</v>
      </c>
      <c r="G2178" s="29">
        <f t="shared" si="236"/>
        <v>0</v>
      </c>
      <c r="H2178" s="42">
        <f t="shared" si="234"/>
        <v>0</v>
      </c>
      <c r="I2178" s="43">
        <f t="shared" si="237"/>
        <v>0</v>
      </c>
      <c r="J2178" s="42">
        <f t="shared" si="238"/>
        <v>0</v>
      </c>
      <c r="K2178" s="43">
        <f t="shared" si="239"/>
        <v>0</v>
      </c>
      <c r="L2178">
        <f t="shared" si="240"/>
        <v>126</v>
      </c>
      <c r="M2178">
        <f>IF($G2178="","",COUNTIF($G$3:$G2178, $G2178))</f>
        <v>2068</v>
      </c>
      <c r="N2178">
        <f t="shared" si="235"/>
        <v>2194</v>
      </c>
      <c r="O2178"/>
      <c r="P2178"/>
      <c r="Q2178"/>
    </row>
    <row r="2179" spans="2:17">
      <c r="B2179" s="30">
        <f>資料貼入!A2179</f>
        <v>45915</v>
      </c>
      <c r="C2179" s="38">
        <f>資料貼入!A2179</f>
        <v>45915</v>
      </c>
      <c r="D2179" s="29">
        <f>資料貼入!B2179</f>
        <v>-77089.489999999991</v>
      </c>
      <c r="E2179" s="29" cm="1">
        <f t="array" ref="E2179">MovingDayDD($D$3:D2179)</f>
        <v>-77089.489999998361</v>
      </c>
      <c r="F2179" s="29">
        <f>IF(OR(C2179&gt;總表!$B$30,C2179=0),0,IF(E2179=0,0,1+F2178))</f>
        <v>1</v>
      </c>
      <c r="G2179" s="29">
        <f t="shared" si="236"/>
        <v>1</v>
      </c>
      <c r="H2179" s="42">
        <f t="shared" ref="H2179:H2242" si="241">IF(G2179&gt;$V$1,B2179,0)</f>
        <v>0</v>
      </c>
      <c r="I2179" s="43">
        <f t="shared" si="237"/>
        <v>1</v>
      </c>
      <c r="J2179" s="42">
        <f t="shared" si="238"/>
        <v>45915</v>
      </c>
      <c r="K2179" s="43">
        <f t="shared" si="239"/>
        <v>1</v>
      </c>
      <c r="L2179">
        <f t="shared" si="240"/>
        <v>103</v>
      </c>
      <c r="M2179">
        <f>IF($G2179="","",COUNTIF($G$3:$G2179, $G2179))</f>
        <v>20</v>
      </c>
      <c r="N2179">
        <f t="shared" ref="N2179:N2242" si="242">IF($G2179="","",L2179+M2179)</f>
        <v>123</v>
      </c>
      <c r="O2179"/>
      <c r="P2179"/>
      <c r="Q2179"/>
    </row>
    <row r="2180" spans="2:17">
      <c r="B2180" s="30">
        <f>資料貼入!A2180</f>
        <v>45916</v>
      </c>
      <c r="C2180" s="38">
        <f>資料貼入!A2180</f>
        <v>45916</v>
      </c>
      <c r="D2180" s="29">
        <f>資料貼入!B2180</f>
        <v>232198.66</v>
      </c>
      <c r="E2180" s="29" cm="1">
        <f t="array" ref="E2180">MovingDayDD($D$3:D2180)</f>
        <v>0</v>
      </c>
      <c r="F2180" s="29">
        <f>IF(OR(C2180&gt;總表!$B$30,C2180=0),0,IF(E2180=0,0,1+F2179))</f>
        <v>0</v>
      </c>
      <c r="G2180" s="29">
        <f t="shared" ref="G2180:G2243" si="243">IF(F2181=0,F2180,0)</f>
        <v>0</v>
      </c>
      <c r="H2180" s="42">
        <f t="shared" si="241"/>
        <v>0</v>
      </c>
      <c r="I2180" s="43">
        <f t="shared" ref="I2180:I2243" si="244">G2180</f>
        <v>0</v>
      </c>
      <c r="J2180" s="42">
        <f t="shared" ref="J2180:J2243" si="245">IF(F2180=0,0,B2180)</f>
        <v>0</v>
      </c>
      <c r="K2180" s="43">
        <f t="shared" ref="K2180:K2243" si="246">G2180</f>
        <v>0</v>
      </c>
      <c r="L2180">
        <f t="shared" ref="L2180:L2243" si="247">IF($G2180="","",COUNTIF($G$3:$G$4053, "&gt;" &amp; $G2180))</f>
        <v>126</v>
      </c>
      <c r="M2180">
        <f>IF($G2180="","",COUNTIF($G$3:$G2180, $G2180))</f>
        <v>2069</v>
      </c>
      <c r="N2180">
        <f t="shared" si="242"/>
        <v>2195</v>
      </c>
      <c r="O2180"/>
      <c r="P2180"/>
      <c r="Q2180"/>
    </row>
    <row r="2181" spans="2:17">
      <c r="B2181" s="30">
        <f>資料貼入!A2181</f>
        <v>45917</v>
      </c>
      <c r="C2181" s="38">
        <f>資料貼入!A2181</f>
        <v>45917</v>
      </c>
      <c r="D2181" s="29">
        <f>資料貼入!B2181</f>
        <v>-98882.51</v>
      </c>
      <c r="E2181" s="29" cm="1">
        <f t="array" ref="E2181">MovingDayDD($D$3:D2181)</f>
        <v>-98882.510000001639</v>
      </c>
      <c r="F2181" s="29">
        <f>IF(OR(C2181&gt;總表!$B$30,C2181=0),0,IF(E2181=0,0,1+F2180))</f>
        <v>1</v>
      </c>
      <c r="G2181" s="29">
        <f t="shared" si="243"/>
        <v>0</v>
      </c>
      <c r="H2181" s="42">
        <f t="shared" si="241"/>
        <v>0</v>
      </c>
      <c r="I2181" s="43">
        <f t="shared" si="244"/>
        <v>0</v>
      </c>
      <c r="J2181" s="42">
        <f t="shared" si="245"/>
        <v>45917</v>
      </c>
      <c r="K2181" s="43">
        <f t="shared" si="246"/>
        <v>0</v>
      </c>
      <c r="L2181">
        <f t="shared" si="247"/>
        <v>126</v>
      </c>
      <c r="M2181">
        <f>IF($G2181="","",COUNTIF($G$3:$G2181, $G2181))</f>
        <v>2070</v>
      </c>
      <c r="N2181">
        <f t="shared" si="242"/>
        <v>2196</v>
      </c>
      <c r="O2181"/>
      <c r="P2181"/>
      <c r="Q2181"/>
    </row>
    <row r="2182" spans="2:17">
      <c r="B2182" s="30">
        <f>資料貼入!A2182</f>
        <v>45918</v>
      </c>
      <c r="C2182" s="38">
        <f>資料貼入!A2182</f>
        <v>45918</v>
      </c>
      <c r="D2182" s="29">
        <f>資料貼入!B2182</f>
        <v>-3477.6899999999987</v>
      </c>
      <c r="E2182" s="29" cm="1">
        <f t="array" ref="E2182">MovingDayDD($D$3:D2182)</f>
        <v>-102360.20000000298</v>
      </c>
      <c r="F2182" s="29">
        <f>IF(OR(C2182&gt;總表!$B$30,C2182=0),0,IF(E2182=0,0,1+F2181))</f>
        <v>2</v>
      </c>
      <c r="G2182" s="29">
        <f t="shared" si="243"/>
        <v>0</v>
      </c>
      <c r="H2182" s="42">
        <f t="shared" si="241"/>
        <v>0</v>
      </c>
      <c r="I2182" s="43">
        <f t="shared" si="244"/>
        <v>0</v>
      </c>
      <c r="J2182" s="42">
        <f t="shared" si="245"/>
        <v>45918</v>
      </c>
      <c r="K2182" s="43">
        <f t="shared" si="246"/>
        <v>0</v>
      </c>
      <c r="L2182">
        <f t="shared" si="247"/>
        <v>126</v>
      </c>
      <c r="M2182">
        <f>IF($G2182="","",COUNTIF($G$3:$G2182, $G2182))</f>
        <v>2071</v>
      </c>
      <c r="N2182">
        <f t="shared" si="242"/>
        <v>2197</v>
      </c>
      <c r="O2182"/>
      <c r="P2182"/>
      <c r="Q2182"/>
    </row>
    <row r="2183" spans="2:17">
      <c r="B2183" s="30">
        <f>資料貼入!A2183</f>
        <v>45919</v>
      </c>
      <c r="C2183" s="38">
        <f>資料貼入!A2183</f>
        <v>45919</v>
      </c>
      <c r="D2183" s="29">
        <f>資料貼入!B2183</f>
        <v>-90666.07</v>
      </c>
      <c r="E2183" s="29" cm="1">
        <f t="array" ref="E2183">MovingDayDD($D$3:D2183)</f>
        <v>-193026.27000000328</v>
      </c>
      <c r="F2183" s="29">
        <f>IF(OR(C2183&gt;總表!$B$30,C2183=0),0,IF(E2183=0,0,1+F2182))</f>
        <v>3</v>
      </c>
      <c r="G2183" s="29">
        <f t="shared" si="243"/>
        <v>0</v>
      </c>
      <c r="H2183" s="42">
        <f t="shared" si="241"/>
        <v>0</v>
      </c>
      <c r="I2183" s="43">
        <f t="shared" si="244"/>
        <v>0</v>
      </c>
      <c r="J2183" s="42">
        <f t="shared" si="245"/>
        <v>45919</v>
      </c>
      <c r="K2183" s="43">
        <f t="shared" si="246"/>
        <v>0</v>
      </c>
      <c r="L2183">
        <f t="shared" si="247"/>
        <v>126</v>
      </c>
      <c r="M2183">
        <f>IF($G2183="","",COUNTIF($G$3:$G2183, $G2183))</f>
        <v>2072</v>
      </c>
      <c r="N2183">
        <f t="shared" si="242"/>
        <v>2198</v>
      </c>
      <c r="O2183"/>
      <c r="P2183"/>
      <c r="Q2183"/>
    </row>
    <row r="2184" spans="2:17">
      <c r="B2184" s="30">
        <f>資料貼入!A2184</f>
        <v>45920</v>
      </c>
      <c r="C2184" s="38">
        <f>資料貼入!A2184</f>
        <v>45920</v>
      </c>
      <c r="D2184" s="29">
        <f>資料貼入!B2184</f>
        <v>0</v>
      </c>
      <c r="E2184" s="29" cm="1">
        <f t="array" ref="E2184">MovingDayDD($D$3:D2184)</f>
        <v>-193026.27000000328</v>
      </c>
      <c r="F2184" s="29">
        <f>IF(OR(C2184&gt;總表!$B$30,C2184=0),0,IF(E2184=0,0,1+F2183))</f>
        <v>4</v>
      </c>
      <c r="G2184" s="29">
        <f t="shared" si="243"/>
        <v>0</v>
      </c>
      <c r="H2184" s="42">
        <f t="shared" si="241"/>
        <v>0</v>
      </c>
      <c r="I2184" s="43">
        <f t="shared" si="244"/>
        <v>0</v>
      </c>
      <c r="J2184" s="42">
        <f t="shared" si="245"/>
        <v>45920</v>
      </c>
      <c r="K2184" s="43">
        <f t="shared" si="246"/>
        <v>0</v>
      </c>
      <c r="L2184">
        <f t="shared" si="247"/>
        <v>126</v>
      </c>
      <c r="M2184">
        <f>IF($G2184="","",COUNTIF($G$3:$G2184, $G2184))</f>
        <v>2073</v>
      </c>
      <c r="N2184">
        <f t="shared" si="242"/>
        <v>2199</v>
      </c>
      <c r="O2184"/>
      <c r="P2184"/>
      <c r="Q2184"/>
    </row>
    <row r="2185" spans="2:17">
      <c r="B2185" s="30">
        <f>資料貼入!A2185</f>
        <v>45921</v>
      </c>
      <c r="C2185" s="38">
        <f>資料貼入!A2185</f>
        <v>45921</v>
      </c>
      <c r="D2185" s="29">
        <f>資料貼入!B2185</f>
        <v>0</v>
      </c>
      <c r="E2185" s="29" cm="1">
        <f t="array" ref="E2185">MovingDayDD($D$3:D2185)</f>
        <v>-193026.27000000328</v>
      </c>
      <c r="F2185" s="29">
        <f>IF(OR(C2185&gt;總表!$B$30,C2185=0),0,IF(E2185=0,0,1+F2184))</f>
        <v>5</v>
      </c>
      <c r="G2185" s="29">
        <f t="shared" si="243"/>
        <v>0</v>
      </c>
      <c r="H2185" s="42">
        <f t="shared" si="241"/>
        <v>0</v>
      </c>
      <c r="I2185" s="43">
        <f t="shared" si="244"/>
        <v>0</v>
      </c>
      <c r="J2185" s="42">
        <f t="shared" si="245"/>
        <v>45921</v>
      </c>
      <c r="K2185" s="43">
        <f t="shared" si="246"/>
        <v>0</v>
      </c>
      <c r="L2185">
        <f t="shared" si="247"/>
        <v>126</v>
      </c>
      <c r="M2185">
        <f>IF($G2185="","",COUNTIF($G$3:$G2185, $G2185))</f>
        <v>2074</v>
      </c>
      <c r="N2185">
        <f t="shared" si="242"/>
        <v>2200</v>
      </c>
      <c r="O2185"/>
      <c r="P2185"/>
      <c r="Q2185"/>
    </row>
    <row r="2186" spans="2:17">
      <c r="B2186" s="30">
        <f>資料貼入!A2186</f>
        <v>45922</v>
      </c>
      <c r="C2186" s="38">
        <f>資料貼入!A2186</f>
        <v>45922</v>
      </c>
      <c r="D2186" s="29">
        <f>資料貼入!B2186</f>
        <v>191661.23</v>
      </c>
      <c r="E2186" s="29" cm="1">
        <f t="array" ref="E2186">MovingDayDD($D$3:D2186)</f>
        <v>-1365.0400000028312</v>
      </c>
      <c r="F2186" s="29">
        <f>IF(OR(C2186&gt;總表!$B$30,C2186=0),0,IF(E2186=0,0,1+F2185))</f>
        <v>6</v>
      </c>
      <c r="G2186" s="29">
        <f t="shared" si="243"/>
        <v>6</v>
      </c>
      <c r="H2186" s="42">
        <f t="shared" si="241"/>
        <v>0</v>
      </c>
      <c r="I2186" s="43">
        <f t="shared" si="244"/>
        <v>6</v>
      </c>
      <c r="J2186" s="42">
        <f t="shared" si="245"/>
        <v>45922</v>
      </c>
      <c r="K2186" s="43">
        <f t="shared" si="246"/>
        <v>6</v>
      </c>
      <c r="L2186">
        <f t="shared" si="247"/>
        <v>56</v>
      </c>
      <c r="M2186">
        <f>IF($G2186="","",COUNTIF($G$3:$G2186, $G2186))</f>
        <v>7</v>
      </c>
      <c r="N2186">
        <f t="shared" si="242"/>
        <v>63</v>
      </c>
      <c r="O2186"/>
      <c r="P2186"/>
      <c r="Q2186"/>
    </row>
    <row r="2187" spans="2:17">
      <c r="B2187" s="30">
        <f>資料貼入!A2187</f>
        <v>45923</v>
      </c>
      <c r="C2187" s="38">
        <f>資料貼入!A2187</f>
        <v>45923</v>
      </c>
      <c r="D2187" s="29">
        <f>資料貼入!B2187</f>
        <v>272216.65999999997</v>
      </c>
      <c r="E2187" s="29" cm="1">
        <f t="array" ref="E2187">MovingDayDD($D$3:D2187)</f>
        <v>0</v>
      </c>
      <c r="F2187" s="29">
        <f>IF(OR(C2187&gt;總表!$B$30,C2187=0),0,IF(E2187=0,0,1+F2186))</f>
        <v>0</v>
      </c>
      <c r="G2187" s="29">
        <f t="shared" si="243"/>
        <v>0</v>
      </c>
      <c r="H2187" s="42">
        <f t="shared" si="241"/>
        <v>0</v>
      </c>
      <c r="I2187" s="43">
        <f t="shared" si="244"/>
        <v>0</v>
      </c>
      <c r="J2187" s="42">
        <f t="shared" si="245"/>
        <v>0</v>
      </c>
      <c r="K2187" s="43">
        <f t="shared" si="246"/>
        <v>0</v>
      </c>
      <c r="L2187">
        <f t="shared" si="247"/>
        <v>126</v>
      </c>
      <c r="M2187">
        <f>IF($G2187="","",COUNTIF($G$3:$G2187, $G2187))</f>
        <v>2075</v>
      </c>
      <c r="N2187">
        <f t="shared" si="242"/>
        <v>2201</v>
      </c>
      <c r="O2187"/>
      <c r="P2187"/>
      <c r="Q2187"/>
    </row>
    <row r="2188" spans="2:17">
      <c r="B2188" s="30">
        <f>資料貼入!A2188</f>
        <v>45924</v>
      </c>
      <c r="C2188" s="38">
        <f>資料貼入!A2188</f>
        <v>45924</v>
      </c>
      <c r="D2188" s="29">
        <f>資料貼入!B2188</f>
        <v>-25563.25</v>
      </c>
      <c r="E2188" s="29" cm="1">
        <f t="array" ref="E2188">MovingDayDD($D$3:D2188)</f>
        <v>-25563.25</v>
      </c>
      <c r="F2188" s="29">
        <f>IF(OR(C2188&gt;總表!$B$30,C2188=0),0,IF(E2188=0,0,1+F2187))</f>
        <v>1</v>
      </c>
      <c r="G2188" s="29">
        <f t="shared" si="243"/>
        <v>0</v>
      </c>
      <c r="H2188" s="42">
        <f t="shared" si="241"/>
        <v>0</v>
      </c>
      <c r="I2188" s="43">
        <f t="shared" si="244"/>
        <v>0</v>
      </c>
      <c r="J2188" s="42">
        <f t="shared" si="245"/>
        <v>45924</v>
      </c>
      <c r="K2188" s="43">
        <f t="shared" si="246"/>
        <v>0</v>
      </c>
      <c r="L2188">
        <f t="shared" si="247"/>
        <v>126</v>
      </c>
      <c r="M2188">
        <f>IF($G2188="","",COUNTIF($G$3:$G2188, $G2188))</f>
        <v>2076</v>
      </c>
      <c r="N2188">
        <f t="shared" si="242"/>
        <v>2202</v>
      </c>
      <c r="O2188"/>
      <c r="P2188"/>
      <c r="Q2188"/>
    </row>
    <row r="2189" spans="2:17">
      <c r="B2189" s="30">
        <f>資料貼入!A2189</f>
        <v>45925</v>
      </c>
      <c r="C2189" s="38">
        <f>資料貼入!A2189</f>
        <v>45925</v>
      </c>
      <c r="D2189" s="29">
        <f>資料貼入!B2189</f>
        <v>-71090.510000000009</v>
      </c>
      <c r="E2189" s="29" cm="1">
        <f t="array" ref="E2189">MovingDayDD($D$3:D2189)</f>
        <v>-96653.760000001639</v>
      </c>
      <c r="F2189" s="29">
        <f>IF(OR(C2189&gt;總表!$B$30,C2189=0),0,IF(E2189=0,0,1+F2188))</f>
        <v>2</v>
      </c>
      <c r="G2189" s="29">
        <f t="shared" si="243"/>
        <v>0</v>
      </c>
      <c r="H2189" s="42">
        <f t="shared" si="241"/>
        <v>0</v>
      </c>
      <c r="I2189" s="43">
        <f t="shared" si="244"/>
        <v>0</v>
      </c>
      <c r="J2189" s="42">
        <f t="shared" si="245"/>
        <v>45925</v>
      </c>
      <c r="K2189" s="43">
        <f t="shared" si="246"/>
        <v>0</v>
      </c>
      <c r="L2189">
        <f t="shared" si="247"/>
        <v>126</v>
      </c>
      <c r="M2189">
        <f>IF($G2189="","",COUNTIF($G$3:$G2189, $G2189))</f>
        <v>2077</v>
      </c>
      <c r="N2189">
        <f t="shared" si="242"/>
        <v>2203</v>
      </c>
      <c r="O2189"/>
      <c r="P2189"/>
      <c r="Q2189"/>
    </row>
    <row r="2190" spans="2:17">
      <c r="B2190" s="30">
        <f>資料貼入!A2190</f>
        <v>45926</v>
      </c>
      <c r="C2190" s="38">
        <f>資料貼入!A2190</f>
        <v>45926</v>
      </c>
      <c r="D2190" s="29">
        <f>資料貼入!B2190</f>
        <v>-111288.64000000001</v>
      </c>
      <c r="E2190" s="29" cm="1">
        <f t="array" ref="E2190">MovingDayDD($D$3:D2190)</f>
        <v>-207942.40000000224</v>
      </c>
      <c r="F2190" s="29">
        <f>IF(OR(C2190&gt;總表!$B$30,C2190=0),0,IF(E2190=0,0,1+F2189))</f>
        <v>3</v>
      </c>
      <c r="G2190" s="29">
        <f t="shared" si="243"/>
        <v>0</v>
      </c>
      <c r="H2190" s="42">
        <f t="shared" si="241"/>
        <v>0</v>
      </c>
      <c r="I2190" s="43">
        <f t="shared" si="244"/>
        <v>0</v>
      </c>
      <c r="J2190" s="42">
        <f t="shared" si="245"/>
        <v>45926</v>
      </c>
      <c r="K2190" s="43">
        <f t="shared" si="246"/>
        <v>0</v>
      </c>
      <c r="L2190">
        <f t="shared" si="247"/>
        <v>126</v>
      </c>
      <c r="M2190">
        <f>IF($G2190="","",COUNTIF($G$3:$G2190, $G2190))</f>
        <v>2078</v>
      </c>
      <c r="N2190">
        <f t="shared" si="242"/>
        <v>2204</v>
      </c>
      <c r="O2190"/>
      <c r="P2190"/>
      <c r="Q2190"/>
    </row>
    <row r="2191" spans="2:17">
      <c r="B2191" s="30">
        <f>資料貼入!A2191</f>
        <v>45927</v>
      </c>
      <c r="C2191" s="38">
        <f>資料貼入!A2191</f>
        <v>45927</v>
      </c>
      <c r="D2191" s="29">
        <f>資料貼入!B2191</f>
        <v>0</v>
      </c>
      <c r="E2191" s="29" cm="1">
        <f t="array" ref="E2191">MovingDayDD($D$3:D2191)</f>
        <v>-207942.40000000224</v>
      </c>
      <c r="F2191" s="29">
        <f>IF(OR(C2191&gt;總表!$B$30,C2191=0),0,IF(E2191=0,0,1+F2190))</f>
        <v>4</v>
      </c>
      <c r="G2191" s="29">
        <f t="shared" si="243"/>
        <v>0</v>
      </c>
      <c r="H2191" s="42">
        <f t="shared" si="241"/>
        <v>0</v>
      </c>
      <c r="I2191" s="43">
        <f t="shared" si="244"/>
        <v>0</v>
      </c>
      <c r="J2191" s="42">
        <f t="shared" si="245"/>
        <v>45927</v>
      </c>
      <c r="K2191" s="43">
        <f t="shared" si="246"/>
        <v>0</v>
      </c>
      <c r="L2191">
        <f t="shared" si="247"/>
        <v>126</v>
      </c>
      <c r="M2191">
        <f>IF($G2191="","",COUNTIF($G$3:$G2191, $G2191))</f>
        <v>2079</v>
      </c>
      <c r="N2191">
        <f t="shared" si="242"/>
        <v>2205</v>
      </c>
      <c r="O2191"/>
      <c r="P2191"/>
      <c r="Q2191"/>
    </row>
    <row r="2192" spans="2:17">
      <c r="B2192" s="30">
        <f>資料貼入!A2192</f>
        <v>45928</v>
      </c>
      <c r="C2192" s="38">
        <f>資料貼入!A2192</f>
        <v>45928</v>
      </c>
      <c r="D2192" s="29">
        <f>資料貼入!B2192</f>
        <v>0</v>
      </c>
      <c r="E2192" s="29" cm="1">
        <f t="array" ref="E2192">MovingDayDD($D$3:D2192)</f>
        <v>-207942.40000000224</v>
      </c>
      <c r="F2192" s="29">
        <f>IF(OR(C2192&gt;總表!$B$30,C2192=0),0,IF(E2192=0,0,1+F2191))</f>
        <v>5</v>
      </c>
      <c r="G2192" s="29">
        <f t="shared" si="243"/>
        <v>0</v>
      </c>
      <c r="H2192" s="42">
        <f t="shared" si="241"/>
        <v>0</v>
      </c>
      <c r="I2192" s="43">
        <f t="shared" si="244"/>
        <v>0</v>
      </c>
      <c r="J2192" s="42">
        <f t="shared" si="245"/>
        <v>45928</v>
      </c>
      <c r="K2192" s="43">
        <f t="shared" si="246"/>
        <v>0</v>
      </c>
      <c r="L2192">
        <f t="shared" si="247"/>
        <v>126</v>
      </c>
      <c r="M2192">
        <f>IF($G2192="","",COUNTIF($G$3:$G2192, $G2192))</f>
        <v>2080</v>
      </c>
      <c r="N2192">
        <f t="shared" si="242"/>
        <v>2206</v>
      </c>
      <c r="O2192"/>
      <c r="P2192"/>
      <c r="Q2192"/>
    </row>
    <row r="2193" spans="2:17">
      <c r="B2193" s="30">
        <f>資料貼入!A2193</f>
        <v>45929</v>
      </c>
      <c r="C2193" s="38">
        <f>資料貼入!A2193</f>
        <v>45929</v>
      </c>
      <c r="D2193" s="29">
        <f>資料貼入!B2193</f>
        <v>0</v>
      </c>
      <c r="E2193" s="29" cm="1">
        <f t="array" ref="E2193">MovingDayDD($D$3:D2193)</f>
        <v>-207942.40000000224</v>
      </c>
      <c r="F2193" s="29">
        <f>IF(OR(C2193&gt;總表!$B$30,C2193=0),0,IF(E2193=0,0,1+F2192))</f>
        <v>6</v>
      </c>
      <c r="G2193" s="29">
        <f t="shared" si="243"/>
        <v>0</v>
      </c>
      <c r="H2193" s="42">
        <f t="shared" si="241"/>
        <v>0</v>
      </c>
      <c r="I2193" s="43">
        <f t="shared" si="244"/>
        <v>0</v>
      </c>
      <c r="J2193" s="42">
        <f t="shared" si="245"/>
        <v>45929</v>
      </c>
      <c r="K2193" s="43">
        <f t="shared" si="246"/>
        <v>0</v>
      </c>
      <c r="L2193">
        <f t="shared" si="247"/>
        <v>126</v>
      </c>
      <c r="M2193">
        <f>IF($G2193="","",COUNTIF($G$3:$G2193, $G2193))</f>
        <v>2081</v>
      </c>
      <c r="N2193">
        <f t="shared" si="242"/>
        <v>2207</v>
      </c>
      <c r="O2193"/>
      <c r="P2193"/>
      <c r="Q2193"/>
    </row>
    <row r="2194" spans="2:17">
      <c r="B2194" s="30">
        <f>資料貼入!A2194</f>
        <v>45930</v>
      </c>
      <c r="C2194" s="38">
        <f>資料貼入!A2194</f>
        <v>45930</v>
      </c>
      <c r="D2194" s="29">
        <f>資料貼入!B2194</f>
        <v>-80946.16</v>
      </c>
      <c r="E2194" s="29" cm="1">
        <f t="array" ref="E2194">MovingDayDD($D$3:D2194)</f>
        <v>-288888.56000000238</v>
      </c>
      <c r="F2194" s="29">
        <f>IF(OR(C2194&gt;總表!$B$30,C2194=0),0,IF(E2194=0,0,1+F2193))</f>
        <v>7</v>
      </c>
      <c r="G2194" s="29">
        <f t="shared" si="243"/>
        <v>0</v>
      </c>
      <c r="H2194" s="42">
        <f t="shared" si="241"/>
        <v>0</v>
      </c>
      <c r="I2194" s="43">
        <f t="shared" si="244"/>
        <v>0</v>
      </c>
      <c r="J2194" s="42">
        <f t="shared" si="245"/>
        <v>45930</v>
      </c>
      <c r="K2194" s="43">
        <f t="shared" si="246"/>
        <v>0</v>
      </c>
      <c r="L2194">
        <f t="shared" si="247"/>
        <v>126</v>
      </c>
      <c r="M2194">
        <f>IF($G2194="","",COUNTIF($G$3:$G2194, $G2194))</f>
        <v>2082</v>
      </c>
      <c r="N2194">
        <f t="shared" si="242"/>
        <v>2208</v>
      </c>
      <c r="O2194"/>
      <c r="P2194"/>
      <c r="Q2194"/>
    </row>
    <row r="2195" spans="2:17">
      <c r="B2195" s="30">
        <f>資料貼入!A2195</f>
        <v>45931</v>
      </c>
      <c r="C2195" s="38">
        <f>資料貼入!A2195</f>
        <v>45931</v>
      </c>
      <c r="D2195" s="29">
        <f>資料貼入!B2195</f>
        <v>-30735.510000000009</v>
      </c>
      <c r="E2195" s="29" cm="1">
        <f t="array" ref="E2195">MovingDayDD($D$3:D2195)</f>
        <v>-319624.07000000402</v>
      </c>
      <c r="F2195" s="29">
        <f>IF(OR(C2195&gt;總表!$B$30,C2195=0),0,IF(E2195=0,0,1+F2194))</f>
        <v>8</v>
      </c>
      <c r="G2195" s="29">
        <f t="shared" si="243"/>
        <v>0</v>
      </c>
      <c r="H2195" s="42">
        <f t="shared" si="241"/>
        <v>0</v>
      </c>
      <c r="I2195" s="43">
        <f t="shared" si="244"/>
        <v>0</v>
      </c>
      <c r="J2195" s="42">
        <f t="shared" si="245"/>
        <v>45931</v>
      </c>
      <c r="K2195" s="43">
        <f t="shared" si="246"/>
        <v>0</v>
      </c>
      <c r="L2195">
        <f t="shared" si="247"/>
        <v>126</v>
      </c>
      <c r="M2195">
        <f>IF($G2195="","",COUNTIF($G$3:$G2195, $G2195))</f>
        <v>2083</v>
      </c>
      <c r="N2195">
        <f t="shared" si="242"/>
        <v>2209</v>
      </c>
      <c r="O2195"/>
      <c r="P2195"/>
      <c r="Q2195"/>
    </row>
    <row r="2196" spans="2:17">
      <c r="B2196" s="30">
        <f>資料貼入!A2196</f>
        <v>45932</v>
      </c>
      <c r="C2196" s="38">
        <f>資料貼入!A2196</f>
        <v>45932</v>
      </c>
      <c r="D2196" s="29">
        <f>資料貼入!B2196</f>
        <v>125310.51</v>
      </c>
      <c r="E2196" s="29" cm="1">
        <f t="array" ref="E2196">MovingDayDD($D$3:D2196)</f>
        <v>-194313.56000000238</v>
      </c>
      <c r="F2196" s="29">
        <f>IF(OR(C2196&gt;總表!$B$30,C2196=0),0,IF(E2196=0,0,1+F2195))</f>
        <v>9</v>
      </c>
      <c r="G2196" s="29">
        <f t="shared" si="243"/>
        <v>9</v>
      </c>
      <c r="H2196" s="42">
        <f t="shared" si="241"/>
        <v>0</v>
      </c>
      <c r="I2196" s="43">
        <f t="shared" si="244"/>
        <v>9</v>
      </c>
      <c r="J2196" s="42">
        <f t="shared" si="245"/>
        <v>45932</v>
      </c>
      <c r="K2196" s="43">
        <f t="shared" si="246"/>
        <v>9</v>
      </c>
      <c r="L2196">
        <f t="shared" si="247"/>
        <v>47</v>
      </c>
      <c r="M2196">
        <f>IF($G2196="","",COUNTIF($G$3:$G2196, $G2196))</f>
        <v>3</v>
      </c>
      <c r="N2196">
        <f t="shared" si="242"/>
        <v>50</v>
      </c>
      <c r="O2196"/>
      <c r="P2196"/>
      <c r="Q2196"/>
    </row>
    <row r="2197" spans="2:17">
      <c r="B2197" s="30">
        <f>資料貼入!A2197</f>
        <v>45933</v>
      </c>
      <c r="C2197" s="38">
        <f>資料貼入!A2197</f>
        <v>45933</v>
      </c>
      <c r="D2197" s="29">
        <f>資料貼入!B2197</f>
        <v>278232.04000000004</v>
      </c>
      <c r="E2197" s="29" cm="1">
        <f t="array" ref="E2197">MovingDayDD($D$3:D2197)</f>
        <v>0</v>
      </c>
      <c r="F2197" s="29">
        <f>IF(OR(C2197&gt;總表!$B$30,C2197=0),0,IF(E2197=0,0,1+F2196))</f>
        <v>0</v>
      </c>
      <c r="G2197" s="29">
        <f t="shared" si="243"/>
        <v>0</v>
      </c>
      <c r="H2197" s="42">
        <f t="shared" si="241"/>
        <v>0</v>
      </c>
      <c r="I2197" s="43">
        <f t="shared" si="244"/>
        <v>0</v>
      </c>
      <c r="J2197" s="42">
        <f t="shared" si="245"/>
        <v>0</v>
      </c>
      <c r="K2197" s="43">
        <f t="shared" si="246"/>
        <v>0</v>
      </c>
      <c r="L2197">
        <f t="shared" si="247"/>
        <v>126</v>
      </c>
      <c r="M2197">
        <f>IF($G2197="","",COUNTIF($G$3:$G2197, $G2197))</f>
        <v>2084</v>
      </c>
      <c r="N2197">
        <f t="shared" si="242"/>
        <v>2210</v>
      </c>
      <c r="O2197"/>
      <c r="P2197"/>
      <c r="Q2197"/>
    </row>
    <row r="2198" spans="2:17">
      <c r="B2198" s="30">
        <f>資料貼入!A2198</f>
        <v>45934</v>
      </c>
      <c r="C2198" s="38">
        <f>資料貼入!A2198</f>
        <v>45934</v>
      </c>
      <c r="D2198" s="29">
        <f>資料貼入!B2198</f>
        <v>0</v>
      </c>
      <c r="E2198" s="29" cm="1">
        <f t="array" ref="E2198">MovingDayDD($D$3:D2198)</f>
        <v>0</v>
      </c>
      <c r="F2198" s="29">
        <f>IF(OR(C2198&gt;總表!$B$30,C2198=0),0,IF(E2198=0,0,1+F2197))</f>
        <v>0</v>
      </c>
      <c r="G2198" s="29">
        <f t="shared" si="243"/>
        <v>0</v>
      </c>
      <c r="H2198" s="42">
        <f t="shared" si="241"/>
        <v>0</v>
      </c>
      <c r="I2198" s="43">
        <f t="shared" si="244"/>
        <v>0</v>
      </c>
      <c r="J2198" s="42">
        <f t="shared" si="245"/>
        <v>0</v>
      </c>
      <c r="K2198" s="43">
        <f t="shared" si="246"/>
        <v>0</v>
      </c>
      <c r="L2198">
        <f t="shared" si="247"/>
        <v>126</v>
      </c>
      <c r="M2198">
        <f>IF($G2198="","",COUNTIF($G$3:$G2198, $G2198))</f>
        <v>2085</v>
      </c>
      <c r="N2198">
        <f t="shared" si="242"/>
        <v>2211</v>
      </c>
      <c r="O2198"/>
      <c r="P2198"/>
      <c r="Q2198"/>
    </row>
    <row r="2199" spans="2:17">
      <c r="B2199" s="30">
        <f>資料貼入!A2199</f>
        <v>45935</v>
      </c>
      <c r="C2199" s="38">
        <f>資料貼入!A2199</f>
        <v>45935</v>
      </c>
      <c r="D2199" s="29">
        <f>資料貼入!B2199</f>
        <v>0</v>
      </c>
      <c r="E2199" s="29" cm="1">
        <f t="array" ref="E2199">MovingDayDD($D$3:D2199)</f>
        <v>0</v>
      </c>
      <c r="F2199" s="29">
        <f>IF(OR(C2199&gt;總表!$B$30,C2199=0),0,IF(E2199=0,0,1+F2198))</f>
        <v>0</v>
      </c>
      <c r="G2199" s="29">
        <f t="shared" si="243"/>
        <v>0</v>
      </c>
      <c r="H2199" s="42">
        <f t="shared" si="241"/>
        <v>0</v>
      </c>
      <c r="I2199" s="43">
        <f t="shared" si="244"/>
        <v>0</v>
      </c>
      <c r="J2199" s="42">
        <f t="shared" si="245"/>
        <v>0</v>
      </c>
      <c r="K2199" s="43">
        <f t="shared" si="246"/>
        <v>0</v>
      </c>
      <c r="L2199">
        <f t="shared" si="247"/>
        <v>126</v>
      </c>
      <c r="M2199">
        <f>IF($G2199="","",COUNTIF($G$3:$G2199, $G2199))</f>
        <v>2086</v>
      </c>
      <c r="N2199">
        <f t="shared" si="242"/>
        <v>2212</v>
      </c>
      <c r="O2199"/>
      <c r="P2199"/>
      <c r="Q2199"/>
    </row>
    <row r="2200" spans="2:17">
      <c r="B2200" s="30">
        <f>資料貼入!A2200</f>
        <v>45936</v>
      </c>
      <c r="C2200" s="38">
        <f>資料貼入!A2200</f>
        <v>45936</v>
      </c>
      <c r="D2200" s="29">
        <f>資料貼入!B2200</f>
        <v>0</v>
      </c>
      <c r="E2200" s="29" cm="1">
        <f t="array" ref="E2200">MovingDayDD($D$3:D2200)</f>
        <v>0</v>
      </c>
      <c r="F2200" s="29">
        <f>IF(OR(C2200&gt;總表!$B$30,C2200=0),0,IF(E2200=0,0,1+F2199))</f>
        <v>0</v>
      </c>
      <c r="G2200" s="29">
        <f t="shared" si="243"/>
        <v>0</v>
      </c>
      <c r="H2200" s="42">
        <f t="shared" si="241"/>
        <v>0</v>
      </c>
      <c r="I2200" s="43">
        <f t="shared" si="244"/>
        <v>0</v>
      </c>
      <c r="J2200" s="42">
        <f t="shared" si="245"/>
        <v>0</v>
      </c>
      <c r="K2200" s="43">
        <f t="shared" si="246"/>
        <v>0</v>
      </c>
      <c r="L2200">
        <f t="shared" si="247"/>
        <v>126</v>
      </c>
      <c r="M2200">
        <f>IF($G2200="","",COUNTIF($G$3:$G2200, $G2200))</f>
        <v>2087</v>
      </c>
      <c r="N2200">
        <f t="shared" si="242"/>
        <v>2213</v>
      </c>
      <c r="O2200"/>
      <c r="P2200"/>
      <c r="Q2200"/>
    </row>
    <row r="2201" spans="2:17">
      <c r="B2201" s="30">
        <f>資料貼入!A2201</f>
        <v>45937</v>
      </c>
      <c r="C2201" s="38">
        <f>資料貼入!A2201</f>
        <v>45937</v>
      </c>
      <c r="D2201" s="29">
        <f>資料貼入!B2201</f>
        <v>405661.46</v>
      </c>
      <c r="E2201" s="29" cm="1">
        <f t="array" ref="E2201">MovingDayDD($D$3:D2201)</f>
        <v>0</v>
      </c>
      <c r="F2201" s="29">
        <f>IF(OR(C2201&gt;總表!$B$30,C2201=0),0,IF(E2201=0,0,1+F2200))</f>
        <v>0</v>
      </c>
      <c r="G2201" s="29">
        <f t="shared" si="243"/>
        <v>0</v>
      </c>
      <c r="H2201" s="42">
        <f t="shared" si="241"/>
        <v>0</v>
      </c>
      <c r="I2201" s="43">
        <f t="shared" si="244"/>
        <v>0</v>
      </c>
      <c r="J2201" s="42">
        <f t="shared" si="245"/>
        <v>0</v>
      </c>
      <c r="K2201" s="43">
        <f t="shared" si="246"/>
        <v>0</v>
      </c>
      <c r="L2201">
        <f t="shared" si="247"/>
        <v>126</v>
      </c>
      <c r="M2201">
        <f>IF($G2201="","",COUNTIF($G$3:$G2201, $G2201))</f>
        <v>2088</v>
      </c>
      <c r="N2201">
        <f t="shared" si="242"/>
        <v>2214</v>
      </c>
      <c r="O2201"/>
      <c r="P2201"/>
      <c r="Q2201"/>
    </row>
    <row r="2202" spans="2:17">
      <c r="B2202" s="30">
        <f>資料貼入!A2202</f>
        <v>45938</v>
      </c>
      <c r="C2202" s="38">
        <f>資料貼入!A2202</f>
        <v>45938</v>
      </c>
      <c r="D2202" s="29">
        <f>資料貼入!B2202</f>
        <v>-199964.96000000002</v>
      </c>
      <c r="E2202" s="29" cm="1">
        <f t="array" ref="E2202">MovingDayDD($D$3:D2202)</f>
        <v>-199964.96000000089</v>
      </c>
      <c r="F2202" s="29">
        <f>IF(OR(C2202&gt;總表!$B$30,C2202=0),0,IF(E2202=0,0,1+F2201))</f>
        <v>1</v>
      </c>
      <c r="G2202" s="29">
        <f t="shared" si="243"/>
        <v>0</v>
      </c>
      <c r="H2202" s="42">
        <f t="shared" si="241"/>
        <v>0</v>
      </c>
      <c r="I2202" s="43">
        <f t="shared" si="244"/>
        <v>0</v>
      </c>
      <c r="J2202" s="42">
        <f t="shared" si="245"/>
        <v>45938</v>
      </c>
      <c r="K2202" s="43">
        <f t="shared" si="246"/>
        <v>0</v>
      </c>
      <c r="L2202">
        <f t="shared" si="247"/>
        <v>126</v>
      </c>
      <c r="M2202">
        <f>IF($G2202="","",COUNTIF($G$3:$G2202, $G2202))</f>
        <v>2089</v>
      </c>
      <c r="N2202">
        <f t="shared" si="242"/>
        <v>2215</v>
      </c>
      <c r="O2202"/>
      <c r="P2202"/>
      <c r="Q2202"/>
    </row>
    <row r="2203" spans="2:17">
      <c r="B2203" s="30">
        <f>資料貼入!A2203</f>
        <v>45939</v>
      </c>
      <c r="C2203" s="38">
        <f>資料貼入!A2203</f>
        <v>45939</v>
      </c>
      <c r="D2203" s="29">
        <f>資料貼入!B2203</f>
        <v>87002.920000000013</v>
      </c>
      <c r="E2203" s="29" cm="1">
        <f t="array" ref="E2203">MovingDayDD($D$3:D2203)</f>
        <v>-112962.03999999911</v>
      </c>
      <c r="F2203" s="29">
        <f>IF(OR(C2203&gt;總表!$B$30,C2203=0),0,IF(E2203=0,0,1+F2202))</f>
        <v>2</v>
      </c>
      <c r="G2203" s="29">
        <f t="shared" si="243"/>
        <v>0</v>
      </c>
      <c r="H2203" s="42">
        <f t="shared" si="241"/>
        <v>0</v>
      </c>
      <c r="I2203" s="43">
        <f t="shared" si="244"/>
        <v>0</v>
      </c>
      <c r="J2203" s="42">
        <f t="shared" si="245"/>
        <v>45939</v>
      </c>
      <c r="K2203" s="43">
        <f t="shared" si="246"/>
        <v>0</v>
      </c>
      <c r="L2203">
        <f t="shared" si="247"/>
        <v>126</v>
      </c>
      <c r="M2203">
        <f>IF($G2203="","",COUNTIF($G$3:$G2203, $G2203))</f>
        <v>2090</v>
      </c>
      <c r="N2203">
        <f t="shared" si="242"/>
        <v>2216</v>
      </c>
      <c r="O2203"/>
      <c r="P2203"/>
      <c r="Q2203"/>
    </row>
    <row r="2204" spans="2:17">
      <c r="B2204" s="30">
        <f>資料貼入!A2204</f>
        <v>45940</v>
      </c>
      <c r="C2204" s="38">
        <f>資料貼入!A2204</f>
        <v>45940</v>
      </c>
      <c r="D2204" s="29">
        <f>資料貼入!B2204</f>
        <v>0</v>
      </c>
      <c r="E2204" s="29" cm="1">
        <f t="array" ref="E2204">MovingDayDD($D$3:D2204)</f>
        <v>-112962.03999999911</v>
      </c>
      <c r="F2204" s="29">
        <f>IF(OR(C2204&gt;總表!$B$30,C2204=0),0,IF(E2204=0,0,1+F2203))</f>
        <v>3</v>
      </c>
      <c r="G2204" s="29">
        <f t="shared" si="243"/>
        <v>0</v>
      </c>
      <c r="H2204" s="42">
        <f t="shared" si="241"/>
        <v>0</v>
      </c>
      <c r="I2204" s="43">
        <f t="shared" si="244"/>
        <v>0</v>
      </c>
      <c r="J2204" s="42">
        <f t="shared" si="245"/>
        <v>45940</v>
      </c>
      <c r="K2204" s="43">
        <f t="shared" si="246"/>
        <v>0</v>
      </c>
      <c r="L2204">
        <f t="shared" si="247"/>
        <v>126</v>
      </c>
      <c r="M2204">
        <f>IF($G2204="","",COUNTIF($G$3:$G2204, $G2204))</f>
        <v>2091</v>
      </c>
      <c r="N2204">
        <f t="shared" si="242"/>
        <v>2217</v>
      </c>
      <c r="O2204"/>
      <c r="P2204"/>
      <c r="Q2204"/>
    </row>
    <row r="2205" spans="2:17">
      <c r="B2205" s="30">
        <f>資料貼入!A2205</f>
        <v>45941</v>
      </c>
      <c r="C2205" s="38">
        <f>資料貼入!A2205</f>
        <v>45941</v>
      </c>
      <c r="D2205" s="29">
        <f>資料貼入!B2205</f>
        <v>0</v>
      </c>
      <c r="E2205" s="29" cm="1">
        <f t="array" ref="E2205">MovingDayDD($D$3:D2205)</f>
        <v>-112962.03999999911</v>
      </c>
      <c r="F2205" s="29">
        <f>IF(OR(C2205&gt;總表!$B$30,C2205=0),0,IF(E2205=0,0,1+F2204))</f>
        <v>4</v>
      </c>
      <c r="G2205" s="29">
        <f t="shared" si="243"/>
        <v>0</v>
      </c>
      <c r="H2205" s="42">
        <f t="shared" si="241"/>
        <v>0</v>
      </c>
      <c r="I2205" s="43">
        <f t="shared" si="244"/>
        <v>0</v>
      </c>
      <c r="J2205" s="42">
        <f t="shared" si="245"/>
        <v>45941</v>
      </c>
      <c r="K2205" s="43">
        <f t="shared" si="246"/>
        <v>0</v>
      </c>
      <c r="L2205">
        <f t="shared" si="247"/>
        <v>126</v>
      </c>
      <c r="M2205">
        <f>IF($G2205="","",COUNTIF($G$3:$G2205, $G2205))</f>
        <v>2092</v>
      </c>
      <c r="N2205">
        <f t="shared" si="242"/>
        <v>2218</v>
      </c>
      <c r="O2205"/>
      <c r="P2205"/>
      <c r="Q2205"/>
    </row>
    <row r="2206" spans="2:17">
      <c r="B2206" s="30">
        <f>資料貼入!A2206</f>
        <v>45942</v>
      </c>
      <c r="C2206" s="38">
        <f>資料貼入!A2206</f>
        <v>45942</v>
      </c>
      <c r="D2206" s="29">
        <f>資料貼入!B2206</f>
        <v>0</v>
      </c>
      <c r="E2206" s="29" cm="1">
        <f t="array" ref="E2206">MovingDayDD($D$3:D2206)</f>
        <v>-112962.03999999911</v>
      </c>
      <c r="F2206" s="29">
        <f>IF(OR(C2206&gt;總表!$B$30,C2206=0),0,IF(E2206=0,0,1+F2205))</f>
        <v>5</v>
      </c>
      <c r="G2206" s="29">
        <f t="shared" si="243"/>
        <v>0</v>
      </c>
      <c r="H2206" s="42">
        <f t="shared" si="241"/>
        <v>0</v>
      </c>
      <c r="I2206" s="43">
        <f t="shared" si="244"/>
        <v>0</v>
      </c>
      <c r="J2206" s="42">
        <f t="shared" si="245"/>
        <v>45942</v>
      </c>
      <c r="K2206" s="43">
        <f t="shared" si="246"/>
        <v>0</v>
      </c>
      <c r="L2206">
        <f t="shared" si="247"/>
        <v>126</v>
      </c>
      <c r="M2206">
        <f>IF($G2206="","",COUNTIF($G$3:$G2206, $G2206))</f>
        <v>2093</v>
      </c>
      <c r="N2206">
        <f t="shared" si="242"/>
        <v>2219</v>
      </c>
      <c r="O2206"/>
      <c r="P2206"/>
      <c r="Q2206"/>
    </row>
    <row r="2207" spans="2:17">
      <c r="B2207" s="30">
        <f>資料貼入!A2207</f>
        <v>45943</v>
      </c>
      <c r="C2207" s="38">
        <f>資料貼入!A2207</f>
        <v>45943</v>
      </c>
      <c r="D2207" s="29">
        <f>資料貼入!B2207</f>
        <v>-184278.46000000002</v>
      </c>
      <c r="E2207" s="29" cm="1">
        <f t="array" ref="E2207">MovingDayDD($D$3:D2207)</f>
        <v>-297240.5</v>
      </c>
      <c r="F2207" s="29">
        <f>IF(OR(C2207&gt;總表!$B$30,C2207=0),0,IF(E2207=0,0,1+F2206))</f>
        <v>6</v>
      </c>
      <c r="G2207" s="29">
        <f t="shared" si="243"/>
        <v>0</v>
      </c>
      <c r="H2207" s="42">
        <f t="shared" si="241"/>
        <v>0</v>
      </c>
      <c r="I2207" s="43">
        <f t="shared" si="244"/>
        <v>0</v>
      </c>
      <c r="J2207" s="42">
        <f t="shared" si="245"/>
        <v>45943</v>
      </c>
      <c r="K2207" s="43">
        <f t="shared" si="246"/>
        <v>0</v>
      </c>
      <c r="L2207">
        <f t="shared" si="247"/>
        <v>126</v>
      </c>
      <c r="M2207">
        <f>IF($G2207="","",COUNTIF($G$3:$G2207, $G2207))</f>
        <v>2094</v>
      </c>
      <c r="N2207">
        <f t="shared" si="242"/>
        <v>2220</v>
      </c>
      <c r="O2207"/>
      <c r="P2207"/>
      <c r="Q2207"/>
    </row>
    <row r="2208" spans="2:17">
      <c r="B2208" s="30">
        <f>資料貼入!A2208</f>
        <v>45944</v>
      </c>
      <c r="C2208" s="38">
        <f>資料貼入!A2208</f>
        <v>45944</v>
      </c>
      <c r="D2208" s="29">
        <f>資料貼入!B2208</f>
        <v>-238440.87</v>
      </c>
      <c r="E2208" s="29" cm="1">
        <f t="array" ref="E2208">MovingDayDD($D$3:D2208)</f>
        <v>-535681.37000000104</v>
      </c>
      <c r="F2208" s="29">
        <f>IF(OR(C2208&gt;總表!$B$30,C2208=0),0,IF(E2208=0,0,1+F2207))</f>
        <v>7</v>
      </c>
      <c r="G2208" s="29">
        <f t="shared" si="243"/>
        <v>0</v>
      </c>
      <c r="H2208" s="42">
        <f t="shared" si="241"/>
        <v>0</v>
      </c>
      <c r="I2208" s="43">
        <f t="shared" si="244"/>
        <v>0</v>
      </c>
      <c r="J2208" s="42">
        <f t="shared" si="245"/>
        <v>45944</v>
      </c>
      <c r="K2208" s="43">
        <f t="shared" si="246"/>
        <v>0</v>
      </c>
      <c r="L2208">
        <f t="shared" si="247"/>
        <v>126</v>
      </c>
      <c r="M2208">
        <f>IF($G2208="","",COUNTIF($G$3:$G2208, $G2208))</f>
        <v>2095</v>
      </c>
      <c r="N2208">
        <f t="shared" si="242"/>
        <v>2221</v>
      </c>
      <c r="O2208"/>
      <c r="P2208"/>
      <c r="Q2208"/>
    </row>
    <row r="2209" spans="2:17">
      <c r="B2209" s="30">
        <f>資料貼入!A2209</f>
        <v>45945</v>
      </c>
      <c r="C2209" s="38">
        <f>資料貼入!A2209</f>
        <v>45945</v>
      </c>
      <c r="D2209" s="29">
        <f>資料貼入!B2209</f>
        <v>-37664.979999999981</v>
      </c>
      <c r="E2209" s="29" cm="1">
        <f t="array" ref="E2209">MovingDayDD($D$3:D2209)</f>
        <v>-573346.35000000149</v>
      </c>
      <c r="F2209" s="29">
        <f>IF(OR(C2209&gt;總表!$B$30,C2209=0),0,IF(E2209=0,0,1+F2208))</f>
        <v>8</v>
      </c>
      <c r="G2209" s="29">
        <f t="shared" si="243"/>
        <v>0</v>
      </c>
      <c r="H2209" s="42">
        <f t="shared" si="241"/>
        <v>0</v>
      </c>
      <c r="I2209" s="43">
        <f t="shared" si="244"/>
        <v>0</v>
      </c>
      <c r="J2209" s="42">
        <f t="shared" si="245"/>
        <v>45945</v>
      </c>
      <c r="K2209" s="43">
        <f t="shared" si="246"/>
        <v>0</v>
      </c>
      <c r="L2209">
        <f t="shared" si="247"/>
        <v>126</v>
      </c>
      <c r="M2209">
        <f>IF($G2209="","",COUNTIF($G$3:$G2209, $G2209))</f>
        <v>2096</v>
      </c>
      <c r="N2209">
        <f t="shared" si="242"/>
        <v>2222</v>
      </c>
      <c r="O2209"/>
      <c r="P2209"/>
      <c r="Q2209"/>
    </row>
    <row r="2210" spans="2:17">
      <c r="B2210" s="30">
        <f>資料貼入!A2210</f>
        <v>45946</v>
      </c>
      <c r="C2210" s="38">
        <f>資料貼入!A2210</f>
        <v>45946</v>
      </c>
      <c r="D2210" s="29">
        <f>資料貼入!B2210</f>
        <v>138489.83999999997</v>
      </c>
      <c r="E2210" s="29" cm="1">
        <f t="array" ref="E2210">MovingDayDD($D$3:D2210)</f>
        <v>-434856.51000000164</v>
      </c>
      <c r="F2210" s="29">
        <f>IF(OR(C2210&gt;總表!$B$30,C2210=0),0,IF(E2210=0,0,1+F2209))</f>
        <v>9</v>
      </c>
      <c r="G2210" s="29">
        <f t="shared" si="243"/>
        <v>0</v>
      </c>
      <c r="H2210" s="42">
        <f t="shared" si="241"/>
        <v>0</v>
      </c>
      <c r="I2210" s="43">
        <f t="shared" si="244"/>
        <v>0</v>
      </c>
      <c r="J2210" s="42">
        <f t="shared" si="245"/>
        <v>45946</v>
      </c>
      <c r="K2210" s="43">
        <f t="shared" si="246"/>
        <v>0</v>
      </c>
      <c r="L2210">
        <f t="shared" si="247"/>
        <v>126</v>
      </c>
      <c r="M2210">
        <f>IF($G2210="","",COUNTIF($G$3:$G2210, $G2210))</f>
        <v>2097</v>
      </c>
      <c r="N2210">
        <f t="shared" si="242"/>
        <v>2223</v>
      </c>
      <c r="O2210"/>
      <c r="P2210"/>
      <c r="Q2210"/>
    </row>
    <row r="2211" spans="2:17">
      <c r="B2211" s="30">
        <f>資料貼入!A2211</f>
        <v>45947</v>
      </c>
      <c r="C2211" s="38">
        <f>資料貼入!A2211</f>
        <v>45947</v>
      </c>
      <c r="D2211" s="29">
        <f>資料貼入!B2211</f>
        <v>-325402.34000000003</v>
      </c>
      <c r="E2211" s="29" cm="1">
        <f t="array" ref="E2211">MovingDayDD($D$3:D2211)</f>
        <v>-760258.85000000149</v>
      </c>
      <c r="F2211" s="29">
        <f>IF(OR(C2211&gt;總表!$B$30,C2211=0),0,IF(E2211=0,0,1+F2210))</f>
        <v>10</v>
      </c>
      <c r="G2211" s="29">
        <f t="shared" si="243"/>
        <v>0</v>
      </c>
      <c r="H2211" s="42">
        <f t="shared" si="241"/>
        <v>0</v>
      </c>
      <c r="I2211" s="43">
        <f t="shared" si="244"/>
        <v>0</v>
      </c>
      <c r="J2211" s="42">
        <f t="shared" si="245"/>
        <v>45947</v>
      </c>
      <c r="K2211" s="43">
        <f t="shared" si="246"/>
        <v>0</v>
      </c>
      <c r="L2211">
        <f t="shared" si="247"/>
        <v>126</v>
      </c>
      <c r="M2211">
        <f>IF($G2211="","",COUNTIF($G$3:$G2211, $G2211))</f>
        <v>2098</v>
      </c>
      <c r="N2211">
        <f t="shared" si="242"/>
        <v>2224</v>
      </c>
      <c r="O2211"/>
      <c r="P2211"/>
      <c r="Q2211"/>
    </row>
    <row r="2212" spans="2:17">
      <c r="B2212" s="30">
        <f>資料貼入!A2212</f>
        <v>45948</v>
      </c>
      <c r="C2212" s="38">
        <f>資料貼入!A2212</f>
        <v>45948</v>
      </c>
      <c r="D2212" s="29">
        <f>資料貼入!B2212</f>
        <v>0</v>
      </c>
      <c r="E2212" s="29" cm="1">
        <f t="array" ref="E2212">MovingDayDD($D$3:D2212)</f>
        <v>-760258.85000000149</v>
      </c>
      <c r="F2212" s="29">
        <f>IF(OR(C2212&gt;總表!$B$30,C2212=0),0,IF(E2212=0,0,1+F2211))</f>
        <v>11</v>
      </c>
      <c r="G2212" s="29">
        <f t="shared" si="243"/>
        <v>0</v>
      </c>
      <c r="H2212" s="42">
        <f t="shared" si="241"/>
        <v>0</v>
      </c>
      <c r="I2212" s="43">
        <f t="shared" si="244"/>
        <v>0</v>
      </c>
      <c r="J2212" s="42">
        <f t="shared" si="245"/>
        <v>45948</v>
      </c>
      <c r="K2212" s="43">
        <f t="shared" si="246"/>
        <v>0</v>
      </c>
      <c r="L2212">
        <f t="shared" si="247"/>
        <v>126</v>
      </c>
      <c r="M2212">
        <f>IF($G2212="","",COUNTIF($G$3:$G2212, $G2212))</f>
        <v>2099</v>
      </c>
      <c r="N2212">
        <f t="shared" si="242"/>
        <v>2225</v>
      </c>
      <c r="O2212"/>
      <c r="P2212"/>
      <c r="Q2212"/>
    </row>
    <row r="2213" spans="2:17">
      <c r="B2213" s="30">
        <f>資料貼入!A2213</f>
        <v>45949</v>
      </c>
      <c r="C2213" s="38">
        <f>資料貼入!A2213</f>
        <v>45949</v>
      </c>
      <c r="D2213" s="29">
        <f>資料貼入!B2213</f>
        <v>0</v>
      </c>
      <c r="E2213" s="29" cm="1">
        <f t="array" ref="E2213">MovingDayDD($D$3:D2213)</f>
        <v>-760258.85000000149</v>
      </c>
      <c r="F2213" s="29">
        <f>IF(OR(C2213&gt;總表!$B$30,C2213=0),0,IF(E2213=0,0,1+F2212))</f>
        <v>12</v>
      </c>
      <c r="G2213" s="29">
        <f t="shared" si="243"/>
        <v>0</v>
      </c>
      <c r="H2213" s="42">
        <f t="shared" si="241"/>
        <v>0</v>
      </c>
      <c r="I2213" s="43">
        <f t="shared" si="244"/>
        <v>0</v>
      </c>
      <c r="J2213" s="42">
        <f t="shared" si="245"/>
        <v>45949</v>
      </c>
      <c r="K2213" s="43">
        <f t="shared" si="246"/>
        <v>0</v>
      </c>
      <c r="L2213">
        <f t="shared" si="247"/>
        <v>126</v>
      </c>
      <c r="M2213">
        <f>IF($G2213="","",COUNTIF($G$3:$G2213, $G2213))</f>
        <v>2100</v>
      </c>
      <c r="N2213">
        <f t="shared" si="242"/>
        <v>2226</v>
      </c>
      <c r="O2213"/>
      <c r="P2213"/>
      <c r="Q2213"/>
    </row>
    <row r="2214" spans="2:17">
      <c r="B2214" s="30">
        <f>資料貼入!A2214</f>
        <v>45950</v>
      </c>
      <c r="C2214" s="38">
        <f>資料貼入!A2214</f>
        <v>45950</v>
      </c>
      <c r="D2214" s="29">
        <f>資料貼入!B2214</f>
        <v>107451.73999999999</v>
      </c>
      <c r="E2214" s="29" cm="1">
        <f t="array" ref="E2214">MovingDayDD($D$3:D2214)</f>
        <v>-652807.11000000313</v>
      </c>
      <c r="F2214" s="29">
        <f>IF(OR(C2214&gt;總表!$B$30,C2214=0),0,IF(E2214=0,0,1+F2213))</f>
        <v>13</v>
      </c>
      <c r="G2214" s="29">
        <f t="shared" si="243"/>
        <v>0</v>
      </c>
      <c r="H2214" s="42">
        <f t="shared" si="241"/>
        <v>0</v>
      </c>
      <c r="I2214" s="43">
        <f t="shared" si="244"/>
        <v>0</v>
      </c>
      <c r="J2214" s="42">
        <f t="shared" si="245"/>
        <v>45950</v>
      </c>
      <c r="K2214" s="43">
        <f t="shared" si="246"/>
        <v>0</v>
      </c>
      <c r="L2214">
        <f t="shared" si="247"/>
        <v>126</v>
      </c>
      <c r="M2214">
        <f>IF($G2214="","",COUNTIF($G$3:$G2214, $G2214))</f>
        <v>2101</v>
      </c>
      <c r="N2214">
        <f t="shared" si="242"/>
        <v>2227</v>
      </c>
      <c r="O2214"/>
      <c r="P2214"/>
      <c r="Q2214"/>
    </row>
    <row r="2215" spans="2:17">
      <c r="B2215" s="30">
        <f>資料貼入!A2215</f>
        <v>45951</v>
      </c>
      <c r="C2215" s="38">
        <f>資料貼入!A2215</f>
        <v>45951</v>
      </c>
      <c r="D2215" s="29">
        <f>資料貼入!B2215</f>
        <v>-8161.630000000001</v>
      </c>
      <c r="E2215" s="29" cm="1">
        <f t="array" ref="E2215">MovingDayDD($D$3:D2215)</f>
        <v>-660968.74000000209</v>
      </c>
      <c r="F2215" s="29">
        <f>IF(OR(C2215&gt;總表!$B$30,C2215=0),0,IF(E2215=0,0,1+F2214))</f>
        <v>14</v>
      </c>
      <c r="G2215" s="29">
        <f t="shared" si="243"/>
        <v>0</v>
      </c>
      <c r="H2215" s="42">
        <f t="shared" si="241"/>
        <v>0</v>
      </c>
      <c r="I2215" s="43">
        <f t="shared" si="244"/>
        <v>0</v>
      </c>
      <c r="J2215" s="42">
        <f t="shared" si="245"/>
        <v>45951</v>
      </c>
      <c r="K2215" s="43">
        <f t="shared" si="246"/>
        <v>0</v>
      </c>
      <c r="L2215">
        <f t="shared" si="247"/>
        <v>126</v>
      </c>
      <c r="M2215">
        <f>IF($G2215="","",COUNTIF($G$3:$G2215, $G2215))</f>
        <v>2102</v>
      </c>
      <c r="N2215">
        <f t="shared" si="242"/>
        <v>2228</v>
      </c>
      <c r="O2215"/>
      <c r="P2215"/>
      <c r="Q2215"/>
    </row>
    <row r="2216" spans="2:17">
      <c r="B2216" s="30">
        <f>資料貼入!A2216</f>
        <v>45952</v>
      </c>
      <c r="C2216" s="38">
        <f>資料貼入!A2216</f>
        <v>45952</v>
      </c>
      <c r="D2216" s="29">
        <f>資料貼入!B2216</f>
        <v>-267500.19</v>
      </c>
      <c r="E2216" s="29" cm="1">
        <f t="array" ref="E2216">MovingDayDD($D$3:D2216)</f>
        <v>-928468.93000000343</v>
      </c>
      <c r="F2216" s="29">
        <f>IF(OR(C2216&gt;總表!$B$30,C2216=0),0,IF(E2216=0,0,1+F2215))</f>
        <v>15</v>
      </c>
      <c r="G2216" s="29">
        <f t="shared" si="243"/>
        <v>0</v>
      </c>
      <c r="H2216" s="42">
        <f t="shared" si="241"/>
        <v>0</v>
      </c>
      <c r="I2216" s="43">
        <f t="shared" si="244"/>
        <v>0</v>
      </c>
      <c r="J2216" s="42">
        <f t="shared" si="245"/>
        <v>45952</v>
      </c>
      <c r="K2216" s="43">
        <f t="shared" si="246"/>
        <v>0</v>
      </c>
      <c r="L2216">
        <f t="shared" si="247"/>
        <v>126</v>
      </c>
      <c r="M2216">
        <f>IF($G2216="","",COUNTIF($G$3:$G2216, $G2216))</f>
        <v>2103</v>
      </c>
      <c r="N2216">
        <f t="shared" si="242"/>
        <v>2229</v>
      </c>
      <c r="O2216"/>
      <c r="P2216"/>
      <c r="Q2216"/>
    </row>
    <row r="2217" spans="2:17">
      <c r="B2217" s="30">
        <f>資料貼入!A2217</f>
        <v>45953</v>
      </c>
      <c r="C2217" s="38">
        <f>資料貼入!A2217</f>
        <v>45953</v>
      </c>
      <c r="D2217" s="29">
        <f>資料貼入!B2217</f>
        <v>-75211.19</v>
      </c>
      <c r="E2217" s="29" cm="1">
        <f t="array" ref="E2217">MovingDayDD($D$3:D2217)</f>
        <v>-1003680.1200000048</v>
      </c>
      <c r="F2217" s="29">
        <f>IF(OR(C2217&gt;總表!$B$30,C2217=0),0,IF(E2217=0,0,1+F2216))</f>
        <v>16</v>
      </c>
      <c r="G2217" s="29">
        <f t="shared" si="243"/>
        <v>0</v>
      </c>
      <c r="H2217" s="42">
        <f t="shared" si="241"/>
        <v>0</v>
      </c>
      <c r="I2217" s="43">
        <f t="shared" si="244"/>
        <v>0</v>
      </c>
      <c r="J2217" s="42">
        <f t="shared" si="245"/>
        <v>45953</v>
      </c>
      <c r="K2217" s="43">
        <f t="shared" si="246"/>
        <v>0</v>
      </c>
      <c r="L2217">
        <f t="shared" si="247"/>
        <v>126</v>
      </c>
      <c r="M2217">
        <f>IF($G2217="","",COUNTIF($G$3:$G2217, $G2217))</f>
        <v>2104</v>
      </c>
      <c r="N2217">
        <f t="shared" si="242"/>
        <v>2230</v>
      </c>
      <c r="O2217"/>
      <c r="P2217"/>
      <c r="Q2217"/>
    </row>
    <row r="2218" spans="2:17">
      <c r="B2218" s="30">
        <f>資料貼入!A2218</f>
        <v>45954</v>
      </c>
      <c r="C2218" s="38">
        <f>資料貼入!A2218</f>
        <v>45954</v>
      </c>
      <c r="D2218" s="29">
        <f>資料貼入!B2218</f>
        <v>0</v>
      </c>
      <c r="E2218" s="29" cm="1">
        <f t="array" ref="E2218">MovingDayDD($D$3:D2218)</f>
        <v>-1003680.1200000048</v>
      </c>
      <c r="F2218" s="29">
        <f>IF(OR(C2218&gt;總表!$B$30,C2218=0),0,IF(E2218=0,0,1+F2217))</f>
        <v>17</v>
      </c>
      <c r="G2218" s="29">
        <f t="shared" si="243"/>
        <v>0</v>
      </c>
      <c r="H2218" s="42">
        <f t="shared" si="241"/>
        <v>0</v>
      </c>
      <c r="I2218" s="43">
        <f t="shared" si="244"/>
        <v>0</v>
      </c>
      <c r="J2218" s="42">
        <f t="shared" si="245"/>
        <v>45954</v>
      </c>
      <c r="K2218" s="43">
        <f t="shared" si="246"/>
        <v>0</v>
      </c>
      <c r="L2218">
        <f t="shared" si="247"/>
        <v>126</v>
      </c>
      <c r="M2218">
        <f>IF($G2218="","",COUNTIF($G$3:$G2218, $G2218))</f>
        <v>2105</v>
      </c>
      <c r="N2218">
        <f t="shared" si="242"/>
        <v>2231</v>
      </c>
      <c r="O2218"/>
      <c r="P2218"/>
      <c r="Q2218"/>
    </row>
    <row r="2219" spans="2:17">
      <c r="B2219" s="30">
        <f>資料貼入!A2219</f>
        <v>45955</v>
      </c>
      <c r="C2219" s="38">
        <f>資料貼入!A2219</f>
        <v>45955</v>
      </c>
      <c r="D2219" s="29">
        <f>資料貼入!B2219</f>
        <v>0</v>
      </c>
      <c r="E2219" s="29" cm="1">
        <f t="array" ref="E2219">MovingDayDD($D$3:D2219)</f>
        <v>-1003680.1200000048</v>
      </c>
      <c r="F2219" s="29">
        <f>IF(OR(C2219&gt;總表!$B$30,C2219=0),0,IF(E2219=0,0,1+F2218))</f>
        <v>18</v>
      </c>
      <c r="G2219" s="29">
        <f t="shared" si="243"/>
        <v>0</v>
      </c>
      <c r="H2219" s="42">
        <f t="shared" si="241"/>
        <v>0</v>
      </c>
      <c r="I2219" s="43">
        <f t="shared" si="244"/>
        <v>0</v>
      </c>
      <c r="J2219" s="42">
        <f t="shared" si="245"/>
        <v>45955</v>
      </c>
      <c r="K2219" s="43">
        <f t="shared" si="246"/>
        <v>0</v>
      </c>
      <c r="L2219">
        <f t="shared" si="247"/>
        <v>126</v>
      </c>
      <c r="M2219">
        <f>IF($G2219="","",COUNTIF($G$3:$G2219, $G2219))</f>
        <v>2106</v>
      </c>
      <c r="N2219">
        <f t="shared" si="242"/>
        <v>2232</v>
      </c>
      <c r="O2219"/>
      <c r="P2219"/>
      <c r="Q2219"/>
    </row>
    <row r="2220" spans="2:17">
      <c r="B2220" s="30">
        <f>資料貼入!A2220</f>
        <v>45956</v>
      </c>
      <c r="C2220" s="38">
        <f>資料貼入!A2220</f>
        <v>45956</v>
      </c>
      <c r="D2220" s="29">
        <f>資料貼入!B2220</f>
        <v>0</v>
      </c>
      <c r="E2220" s="29" cm="1">
        <f t="array" ref="E2220">MovingDayDD($D$3:D2220)</f>
        <v>-1003680.1200000048</v>
      </c>
      <c r="F2220" s="29">
        <f>IF(OR(C2220&gt;總表!$B$30,C2220=0),0,IF(E2220=0,0,1+F2219))</f>
        <v>19</v>
      </c>
      <c r="G2220" s="29">
        <f t="shared" si="243"/>
        <v>0</v>
      </c>
      <c r="H2220" s="42">
        <f t="shared" si="241"/>
        <v>0</v>
      </c>
      <c r="I2220" s="43">
        <f t="shared" si="244"/>
        <v>0</v>
      </c>
      <c r="J2220" s="42">
        <f t="shared" si="245"/>
        <v>45956</v>
      </c>
      <c r="K2220" s="43">
        <f t="shared" si="246"/>
        <v>0</v>
      </c>
      <c r="L2220">
        <f t="shared" si="247"/>
        <v>126</v>
      </c>
      <c r="M2220">
        <f>IF($G2220="","",COUNTIF($G$3:$G2220, $G2220))</f>
        <v>2107</v>
      </c>
      <c r="N2220">
        <f t="shared" si="242"/>
        <v>2233</v>
      </c>
      <c r="O2220"/>
      <c r="P2220"/>
      <c r="Q2220"/>
    </row>
    <row r="2221" spans="2:17">
      <c r="B2221" s="30">
        <f>資料貼入!A2221</f>
        <v>45957</v>
      </c>
      <c r="C2221" s="38">
        <f>資料貼入!A2221</f>
        <v>45957</v>
      </c>
      <c r="D2221" s="29">
        <f>資料貼入!B2221</f>
        <v>302265.99</v>
      </c>
      <c r="E2221" s="29" cm="1">
        <f t="array" ref="E2221">MovingDayDD($D$3:D2221)</f>
        <v>-701414.13000000641</v>
      </c>
      <c r="F2221" s="29">
        <f>IF(OR(C2221&gt;總表!$B$30,C2221=0),0,IF(E2221=0,0,1+F2220))</f>
        <v>20</v>
      </c>
      <c r="G2221" s="29">
        <f t="shared" si="243"/>
        <v>0</v>
      </c>
      <c r="H2221" s="42">
        <f t="shared" si="241"/>
        <v>0</v>
      </c>
      <c r="I2221" s="43">
        <f t="shared" si="244"/>
        <v>0</v>
      </c>
      <c r="J2221" s="42">
        <f t="shared" si="245"/>
        <v>45957</v>
      </c>
      <c r="K2221" s="43">
        <f t="shared" si="246"/>
        <v>0</v>
      </c>
      <c r="L2221">
        <f t="shared" si="247"/>
        <v>126</v>
      </c>
      <c r="M2221">
        <f>IF($G2221="","",COUNTIF($G$3:$G2221, $G2221))</f>
        <v>2108</v>
      </c>
      <c r="N2221">
        <f t="shared" si="242"/>
        <v>2234</v>
      </c>
      <c r="O2221"/>
      <c r="P2221"/>
      <c r="Q2221"/>
    </row>
    <row r="2222" spans="2:17">
      <c r="B2222" s="30">
        <f>資料貼入!A2222</f>
        <v>45958</v>
      </c>
      <c r="C2222" s="38">
        <f>資料貼入!A2222</f>
        <v>45958</v>
      </c>
      <c r="D2222" s="29">
        <f>資料貼入!B2222</f>
        <v>-151215.81</v>
      </c>
      <c r="E2222" s="29" cm="1">
        <f t="array" ref="E2222">MovingDayDD($D$3:D2222)</f>
        <v>-852629.94000000507</v>
      </c>
      <c r="F2222" s="29">
        <f>IF(OR(C2222&gt;總表!$B$30,C2222=0),0,IF(E2222=0,0,1+F2221))</f>
        <v>21</v>
      </c>
      <c r="G2222" s="29">
        <f t="shared" si="243"/>
        <v>0</v>
      </c>
      <c r="H2222" s="42">
        <f t="shared" si="241"/>
        <v>0</v>
      </c>
      <c r="I2222" s="43">
        <f t="shared" si="244"/>
        <v>0</v>
      </c>
      <c r="J2222" s="42">
        <f t="shared" si="245"/>
        <v>45958</v>
      </c>
      <c r="K2222" s="43">
        <f t="shared" si="246"/>
        <v>0</v>
      </c>
      <c r="L2222">
        <f t="shared" si="247"/>
        <v>126</v>
      </c>
      <c r="M2222">
        <f>IF($G2222="","",COUNTIF($G$3:$G2222, $G2222))</f>
        <v>2109</v>
      </c>
      <c r="N2222">
        <f t="shared" si="242"/>
        <v>2235</v>
      </c>
      <c r="O2222"/>
      <c r="P2222"/>
      <c r="Q2222"/>
    </row>
    <row r="2223" spans="2:17">
      <c r="B2223" s="30">
        <f>資料貼入!A2223</f>
        <v>45959</v>
      </c>
      <c r="C2223" s="38">
        <f>資料貼入!A2223</f>
        <v>45959</v>
      </c>
      <c r="D2223" s="29">
        <f>資料貼入!B2223</f>
        <v>286930.72000000003</v>
      </c>
      <c r="E2223" s="29" cm="1">
        <f t="array" ref="E2223">MovingDayDD($D$3:D2223)</f>
        <v>-565699.22000000626</v>
      </c>
      <c r="F2223" s="29">
        <f>IF(OR(C2223&gt;總表!$B$30,C2223=0),0,IF(E2223=0,0,1+F2222))</f>
        <v>22</v>
      </c>
      <c r="G2223" s="29">
        <f t="shared" si="243"/>
        <v>0</v>
      </c>
      <c r="H2223" s="42">
        <f t="shared" si="241"/>
        <v>0</v>
      </c>
      <c r="I2223" s="43">
        <f t="shared" si="244"/>
        <v>0</v>
      </c>
      <c r="J2223" s="42">
        <f t="shared" si="245"/>
        <v>45959</v>
      </c>
      <c r="K2223" s="43">
        <f t="shared" si="246"/>
        <v>0</v>
      </c>
      <c r="L2223">
        <f t="shared" si="247"/>
        <v>126</v>
      </c>
      <c r="M2223">
        <f>IF($G2223="","",COUNTIF($G$3:$G2223, $G2223))</f>
        <v>2110</v>
      </c>
      <c r="N2223">
        <f t="shared" si="242"/>
        <v>2236</v>
      </c>
      <c r="O2223"/>
      <c r="P2223"/>
      <c r="Q2223"/>
    </row>
    <row r="2224" spans="2:17">
      <c r="B2224" s="30">
        <f>資料貼入!A2224</f>
        <v>45960</v>
      </c>
      <c r="C2224" s="38">
        <f>資料貼入!A2224</f>
        <v>45960</v>
      </c>
      <c r="D2224" s="29">
        <f>資料貼入!B2224</f>
        <v>-98274.799999999988</v>
      </c>
      <c r="E2224" s="29" cm="1">
        <f t="array" ref="E2224">MovingDayDD($D$3:D2224)</f>
        <v>-663974.020000007</v>
      </c>
      <c r="F2224" s="29">
        <f>IF(OR(C2224&gt;總表!$B$30,C2224=0),0,IF(E2224=0,0,1+F2223))</f>
        <v>23</v>
      </c>
      <c r="G2224" s="29">
        <f t="shared" si="243"/>
        <v>0</v>
      </c>
      <c r="H2224" s="42">
        <f t="shared" si="241"/>
        <v>0</v>
      </c>
      <c r="I2224" s="43">
        <f t="shared" si="244"/>
        <v>0</v>
      </c>
      <c r="J2224" s="42">
        <f t="shared" si="245"/>
        <v>45960</v>
      </c>
      <c r="K2224" s="43">
        <f t="shared" si="246"/>
        <v>0</v>
      </c>
      <c r="L2224">
        <f t="shared" si="247"/>
        <v>126</v>
      </c>
      <c r="M2224">
        <f>IF($G2224="","",COUNTIF($G$3:$G2224, $G2224))</f>
        <v>2111</v>
      </c>
      <c r="N2224">
        <f t="shared" si="242"/>
        <v>2237</v>
      </c>
      <c r="O2224"/>
      <c r="P2224"/>
      <c r="Q2224"/>
    </row>
    <row r="2225" spans="2:17">
      <c r="B2225" s="30">
        <f>資料貼入!A2225</f>
        <v>45961</v>
      </c>
      <c r="C2225" s="38">
        <f>資料貼入!A2225</f>
        <v>45961</v>
      </c>
      <c r="D2225" s="29">
        <f>資料貼入!B2225</f>
        <v>-58807.939999999995</v>
      </c>
      <c r="E2225" s="29" cm="1">
        <f t="array" ref="E2225">MovingDayDD($D$3:D2225)</f>
        <v>-722781.96000000834</v>
      </c>
      <c r="F2225" s="29">
        <f>IF(OR(C2225&gt;總表!$B$30,C2225=0),0,IF(E2225=0,0,1+F2224))</f>
        <v>24</v>
      </c>
      <c r="G2225" s="29">
        <f t="shared" si="243"/>
        <v>0</v>
      </c>
      <c r="H2225" s="42">
        <f t="shared" si="241"/>
        <v>0</v>
      </c>
      <c r="I2225" s="43">
        <f t="shared" si="244"/>
        <v>0</v>
      </c>
      <c r="J2225" s="42">
        <f t="shared" si="245"/>
        <v>45961</v>
      </c>
      <c r="K2225" s="43">
        <f t="shared" si="246"/>
        <v>0</v>
      </c>
      <c r="L2225">
        <f t="shared" si="247"/>
        <v>126</v>
      </c>
      <c r="M2225">
        <f>IF($G2225="","",COUNTIF($G$3:$G2225, $G2225))</f>
        <v>2112</v>
      </c>
      <c r="N2225">
        <f t="shared" si="242"/>
        <v>2238</v>
      </c>
      <c r="O2225"/>
      <c r="P2225"/>
      <c r="Q2225"/>
    </row>
    <row r="2226" spans="2:17">
      <c r="B2226" s="30">
        <f>資料貼入!A2226</f>
        <v>45962</v>
      </c>
      <c r="C2226" s="38">
        <f>資料貼入!A2226</f>
        <v>45962</v>
      </c>
      <c r="D2226" s="29">
        <f>資料貼入!B2226</f>
        <v>0</v>
      </c>
      <c r="E2226" s="29" cm="1">
        <f t="array" ref="E2226">MovingDayDD($D$3:D2226)</f>
        <v>-722781.96000000834</v>
      </c>
      <c r="F2226" s="29">
        <f>IF(OR(C2226&gt;總表!$B$30,C2226=0),0,IF(E2226=0,0,1+F2225))</f>
        <v>25</v>
      </c>
      <c r="G2226" s="29">
        <f t="shared" si="243"/>
        <v>0</v>
      </c>
      <c r="H2226" s="42">
        <f t="shared" si="241"/>
        <v>0</v>
      </c>
      <c r="I2226" s="43">
        <f t="shared" si="244"/>
        <v>0</v>
      </c>
      <c r="J2226" s="42">
        <f t="shared" si="245"/>
        <v>45962</v>
      </c>
      <c r="K2226" s="43">
        <f t="shared" si="246"/>
        <v>0</v>
      </c>
      <c r="L2226">
        <f t="shared" si="247"/>
        <v>126</v>
      </c>
      <c r="M2226">
        <f>IF($G2226="","",COUNTIF($G$3:$G2226, $G2226))</f>
        <v>2113</v>
      </c>
      <c r="N2226">
        <f t="shared" si="242"/>
        <v>2239</v>
      </c>
      <c r="O2226"/>
      <c r="P2226"/>
      <c r="Q2226"/>
    </row>
    <row r="2227" spans="2:17">
      <c r="B2227" s="30">
        <f>資料貼入!A2227</f>
        <v>45963</v>
      </c>
      <c r="C2227" s="38">
        <f>資料貼入!A2227</f>
        <v>45963</v>
      </c>
      <c r="D2227" s="29">
        <f>資料貼入!B2227</f>
        <v>0</v>
      </c>
      <c r="E2227" s="29" cm="1">
        <f t="array" ref="E2227">MovingDayDD($D$3:D2227)</f>
        <v>-722781.96000000834</v>
      </c>
      <c r="F2227" s="29">
        <f>IF(OR(C2227&gt;總表!$B$30,C2227=0),0,IF(E2227=0,0,1+F2226))</f>
        <v>26</v>
      </c>
      <c r="G2227" s="29">
        <f t="shared" si="243"/>
        <v>0</v>
      </c>
      <c r="H2227" s="42">
        <f t="shared" si="241"/>
        <v>0</v>
      </c>
      <c r="I2227" s="43">
        <f t="shared" si="244"/>
        <v>0</v>
      </c>
      <c r="J2227" s="42">
        <f t="shared" si="245"/>
        <v>45963</v>
      </c>
      <c r="K2227" s="43">
        <f t="shared" si="246"/>
        <v>0</v>
      </c>
      <c r="L2227">
        <f t="shared" si="247"/>
        <v>126</v>
      </c>
      <c r="M2227">
        <f>IF($G2227="","",COUNTIF($G$3:$G2227, $G2227))</f>
        <v>2114</v>
      </c>
      <c r="N2227">
        <f t="shared" si="242"/>
        <v>2240</v>
      </c>
      <c r="O2227"/>
      <c r="P2227"/>
      <c r="Q2227"/>
    </row>
    <row r="2228" spans="2:17">
      <c r="B2228" s="30">
        <f>資料貼入!A2228</f>
        <v>45964</v>
      </c>
      <c r="C2228" s="38">
        <f>資料貼入!A2228</f>
        <v>45964</v>
      </c>
      <c r="D2228" s="29">
        <f>資料貼入!B2228</f>
        <v>-77422.350000000006</v>
      </c>
      <c r="E2228" s="29" cm="1">
        <f t="array" ref="E2228">MovingDayDD($D$3:D2228)</f>
        <v>-800204.31000000983</v>
      </c>
      <c r="F2228" s="29">
        <f>IF(OR(C2228&gt;總表!$B$30,C2228=0),0,IF(E2228=0,0,1+F2227))</f>
        <v>27</v>
      </c>
      <c r="G2228" s="29">
        <f t="shared" si="243"/>
        <v>0</v>
      </c>
      <c r="H2228" s="42">
        <f t="shared" si="241"/>
        <v>0</v>
      </c>
      <c r="I2228" s="43">
        <f t="shared" si="244"/>
        <v>0</v>
      </c>
      <c r="J2228" s="42">
        <f t="shared" si="245"/>
        <v>45964</v>
      </c>
      <c r="K2228" s="43">
        <f t="shared" si="246"/>
        <v>0</v>
      </c>
      <c r="L2228">
        <f t="shared" si="247"/>
        <v>126</v>
      </c>
      <c r="M2228">
        <f>IF($G2228="","",COUNTIF($G$3:$G2228, $G2228))</f>
        <v>2115</v>
      </c>
      <c r="N2228">
        <f t="shared" si="242"/>
        <v>2241</v>
      </c>
      <c r="O2228"/>
      <c r="P2228"/>
      <c r="Q2228"/>
    </row>
    <row r="2229" spans="2:17">
      <c r="B2229" s="30">
        <f>資料貼入!A2229</f>
        <v>45965</v>
      </c>
      <c r="C2229" s="38">
        <f>資料貼入!A2229</f>
        <v>45965</v>
      </c>
      <c r="D2229" s="29">
        <f>資料貼入!B2229</f>
        <v>-169200.55</v>
      </c>
      <c r="E2229" s="29" cm="1">
        <f t="array" ref="E2229">MovingDayDD($D$3:D2229)</f>
        <v>-969404.86000001058</v>
      </c>
      <c r="F2229" s="29">
        <f>IF(OR(C2229&gt;總表!$B$30,C2229=0),0,IF(E2229=0,0,1+F2228))</f>
        <v>28</v>
      </c>
      <c r="G2229" s="29">
        <f t="shared" si="243"/>
        <v>0</v>
      </c>
      <c r="H2229" s="42">
        <f t="shared" si="241"/>
        <v>0</v>
      </c>
      <c r="I2229" s="43">
        <f t="shared" si="244"/>
        <v>0</v>
      </c>
      <c r="J2229" s="42">
        <f t="shared" si="245"/>
        <v>45965</v>
      </c>
      <c r="K2229" s="43">
        <f t="shared" si="246"/>
        <v>0</v>
      </c>
      <c r="L2229">
        <f t="shared" si="247"/>
        <v>126</v>
      </c>
      <c r="M2229">
        <f>IF($G2229="","",COUNTIF($G$3:$G2229, $G2229))</f>
        <v>2116</v>
      </c>
      <c r="N2229">
        <f t="shared" si="242"/>
        <v>2242</v>
      </c>
      <c r="O2229"/>
      <c r="P2229"/>
      <c r="Q2229"/>
    </row>
    <row r="2230" spans="2:17">
      <c r="B2230" s="30">
        <f>資料貼入!A2230</f>
        <v>45966</v>
      </c>
      <c r="C2230" s="38">
        <f>資料貼入!A2230</f>
        <v>45966</v>
      </c>
      <c r="D2230" s="29">
        <f>資料貼入!B2230</f>
        <v>100160.51999999999</v>
      </c>
      <c r="E2230" s="29" cm="1">
        <f t="array" ref="E2230">MovingDayDD($D$3:D2230)</f>
        <v>-869244.34000001103</v>
      </c>
      <c r="F2230" s="29">
        <f>IF(OR(C2230&gt;總表!$B$30,C2230=0),0,IF(E2230=0,0,1+F2229))</f>
        <v>29</v>
      </c>
      <c r="G2230" s="29">
        <f t="shared" si="243"/>
        <v>0</v>
      </c>
      <c r="H2230" s="42">
        <f t="shared" si="241"/>
        <v>0</v>
      </c>
      <c r="I2230" s="43">
        <f t="shared" si="244"/>
        <v>0</v>
      </c>
      <c r="J2230" s="42">
        <f t="shared" si="245"/>
        <v>45966</v>
      </c>
      <c r="K2230" s="43">
        <f t="shared" si="246"/>
        <v>0</v>
      </c>
      <c r="L2230">
        <f t="shared" si="247"/>
        <v>126</v>
      </c>
      <c r="M2230">
        <f>IF($G2230="","",COUNTIF($G$3:$G2230, $G2230))</f>
        <v>2117</v>
      </c>
      <c r="N2230">
        <f t="shared" si="242"/>
        <v>2243</v>
      </c>
      <c r="O2230"/>
      <c r="P2230"/>
      <c r="Q2230"/>
    </row>
    <row r="2231" spans="2:17">
      <c r="B2231" s="30">
        <f>資料貼入!A2231</f>
        <v>45967</v>
      </c>
      <c r="C2231" s="38">
        <f>資料貼入!A2231</f>
        <v>45967</v>
      </c>
      <c r="D2231" s="29">
        <f>資料貼入!B2231</f>
        <v>-74879.759999999995</v>
      </c>
      <c r="E2231" s="29" cm="1">
        <f t="array" ref="E2231">MovingDayDD($D$3:D2231)</f>
        <v>-944124.10000001267</v>
      </c>
      <c r="F2231" s="29">
        <f>IF(OR(C2231&gt;總表!$B$30,C2231=0),0,IF(E2231=0,0,1+F2230))</f>
        <v>30</v>
      </c>
      <c r="G2231" s="29">
        <f t="shared" si="243"/>
        <v>0</v>
      </c>
      <c r="H2231" s="42">
        <f t="shared" si="241"/>
        <v>0</v>
      </c>
      <c r="I2231" s="43">
        <f t="shared" si="244"/>
        <v>0</v>
      </c>
      <c r="J2231" s="42">
        <f t="shared" si="245"/>
        <v>45967</v>
      </c>
      <c r="K2231" s="43">
        <f t="shared" si="246"/>
        <v>0</v>
      </c>
      <c r="L2231">
        <f t="shared" si="247"/>
        <v>126</v>
      </c>
      <c r="M2231">
        <f>IF($G2231="","",COUNTIF($G$3:$G2231, $G2231))</f>
        <v>2118</v>
      </c>
      <c r="N2231">
        <f t="shared" si="242"/>
        <v>2244</v>
      </c>
      <c r="O2231"/>
      <c r="P2231"/>
      <c r="Q2231"/>
    </row>
    <row r="2232" spans="2:17">
      <c r="B2232" s="30">
        <f>資料貼入!A2232</f>
        <v>45968</v>
      </c>
      <c r="C2232" s="38">
        <f>資料貼入!A2232</f>
        <v>45968</v>
      </c>
      <c r="D2232" s="29">
        <f>資料貼入!B2232</f>
        <v>-132868.14000000001</v>
      </c>
      <c r="E2232" s="29" cm="1">
        <f t="array" ref="E2232">MovingDayDD($D$3:D2232)</f>
        <v>-1076992.2400000133</v>
      </c>
      <c r="F2232" s="29">
        <f>IF(OR(C2232&gt;總表!$B$30,C2232=0),0,IF(E2232=0,0,1+F2231))</f>
        <v>31</v>
      </c>
      <c r="G2232" s="29">
        <f t="shared" si="243"/>
        <v>0</v>
      </c>
      <c r="H2232" s="42">
        <f t="shared" si="241"/>
        <v>0</v>
      </c>
      <c r="I2232" s="43">
        <f t="shared" si="244"/>
        <v>0</v>
      </c>
      <c r="J2232" s="42">
        <f t="shared" si="245"/>
        <v>45968</v>
      </c>
      <c r="K2232" s="43">
        <f t="shared" si="246"/>
        <v>0</v>
      </c>
      <c r="L2232">
        <f t="shared" si="247"/>
        <v>126</v>
      </c>
      <c r="M2232">
        <f>IF($G2232="","",COUNTIF($G$3:$G2232, $G2232))</f>
        <v>2119</v>
      </c>
      <c r="N2232">
        <f t="shared" si="242"/>
        <v>2245</v>
      </c>
      <c r="O2232"/>
      <c r="P2232"/>
      <c r="Q2232"/>
    </row>
    <row r="2233" spans="2:17">
      <c r="B2233" s="30">
        <f>資料貼入!A2233</f>
        <v>45969</v>
      </c>
      <c r="C2233" s="38">
        <f>資料貼入!A2233</f>
        <v>45969</v>
      </c>
      <c r="D2233" s="29">
        <f>資料貼入!B2233</f>
        <v>0</v>
      </c>
      <c r="E2233" s="29" cm="1">
        <f t="array" ref="E2233">MovingDayDD($D$3:D2233)</f>
        <v>-1076992.2400000133</v>
      </c>
      <c r="F2233" s="29">
        <f>IF(OR(C2233&gt;總表!$B$30,C2233=0),0,IF(E2233=0,0,1+F2232))</f>
        <v>32</v>
      </c>
      <c r="G2233" s="29">
        <f t="shared" si="243"/>
        <v>0</v>
      </c>
      <c r="H2233" s="42">
        <f t="shared" si="241"/>
        <v>0</v>
      </c>
      <c r="I2233" s="43">
        <f t="shared" si="244"/>
        <v>0</v>
      </c>
      <c r="J2233" s="42">
        <f t="shared" si="245"/>
        <v>45969</v>
      </c>
      <c r="K2233" s="43">
        <f t="shared" si="246"/>
        <v>0</v>
      </c>
      <c r="L2233">
        <f t="shared" si="247"/>
        <v>126</v>
      </c>
      <c r="M2233">
        <f>IF($G2233="","",COUNTIF($G$3:$G2233, $G2233))</f>
        <v>2120</v>
      </c>
      <c r="N2233">
        <f t="shared" si="242"/>
        <v>2246</v>
      </c>
      <c r="O2233"/>
      <c r="P2233"/>
      <c r="Q2233"/>
    </row>
    <row r="2234" spans="2:17">
      <c r="B2234" s="30">
        <f>資料貼入!A2234</f>
        <v>45970</v>
      </c>
      <c r="C2234" s="38">
        <f>資料貼入!A2234</f>
        <v>45970</v>
      </c>
      <c r="D2234" s="29">
        <f>資料貼入!B2234</f>
        <v>0</v>
      </c>
      <c r="E2234" s="29" cm="1">
        <f t="array" ref="E2234">MovingDayDD($D$3:D2234)</f>
        <v>-1076992.2400000133</v>
      </c>
      <c r="F2234" s="29">
        <f>IF(OR(C2234&gt;總表!$B$30,C2234=0),0,IF(E2234=0,0,1+F2233))</f>
        <v>33</v>
      </c>
      <c r="G2234" s="29">
        <f t="shared" si="243"/>
        <v>0</v>
      </c>
      <c r="H2234" s="42">
        <f t="shared" si="241"/>
        <v>0</v>
      </c>
      <c r="I2234" s="43">
        <f t="shared" si="244"/>
        <v>0</v>
      </c>
      <c r="J2234" s="42">
        <f t="shared" si="245"/>
        <v>45970</v>
      </c>
      <c r="K2234" s="43">
        <f t="shared" si="246"/>
        <v>0</v>
      </c>
      <c r="L2234">
        <f t="shared" si="247"/>
        <v>126</v>
      </c>
      <c r="M2234">
        <f>IF($G2234="","",COUNTIF($G$3:$G2234, $G2234))</f>
        <v>2121</v>
      </c>
      <c r="N2234">
        <f t="shared" si="242"/>
        <v>2247</v>
      </c>
      <c r="O2234"/>
      <c r="P2234"/>
      <c r="Q2234"/>
    </row>
    <row r="2235" spans="2:17">
      <c r="B2235" s="30">
        <f>資料貼入!A2235</f>
        <v>45971</v>
      </c>
      <c r="C2235" s="38">
        <f>資料貼入!A2235</f>
        <v>45971</v>
      </c>
      <c r="D2235" s="29">
        <f>資料貼入!B2235</f>
        <v>-140090.13</v>
      </c>
      <c r="E2235" s="29" cm="1">
        <f t="array" ref="E2235">MovingDayDD($D$3:D2235)</f>
        <v>-1217082.3700000122</v>
      </c>
      <c r="F2235" s="29">
        <f>IF(OR(C2235&gt;總表!$B$30,C2235=0),0,IF(E2235=0,0,1+F2234))</f>
        <v>34</v>
      </c>
      <c r="G2235" s="29">
        <f t="shared" si="243"/>
        <v>0</v>
      </c>
      <c r="H2235" s="42">
        <f t="shared" si="241"/>
        <v>0</v>
      </c>
      <c r="I2235" s="43">
        <f t="shared" si="244"/>
        <v>0</v>
      </c>
      <c r="J2235" s="42">
        <f t="shared" si="245"/>
        <v>45971</v>
      </c>
      <c r="K2235" s="43">
        <f t="shared" si="246"/>
        <v>0</v>
      </c>
      <c r="L2235">
        <f t="shared" si="247"/>
        <v>126</v>
      </c>
      <c r="M2235">
        <f>IF($G2235="","",COUNTIF($G$3:$G2235, $G2235))</f>
        <v>2122</v>
      </c>
      <c r="N2235">
        <f t="shared" si="242"/>
        <v>2248</v>
      </c>
      <c r="O2235"/>
      <c r="P2235"/>
      <c r="Q2235"/>
    </row>
    <row r="2236" spans="2:17">
      <c r="B2236" s="30">
        <f>資料貼入!A2236</f>
        <v>45972</v>
      </c>
      <c r="C2236" s="38">
        <f>資料貼入!A2236</f>
        <v>45972</v>
      </c>
      <c r="D2236" s="29">
        <f>資料貼入!B2236</f>
        <v>-183282.76</v>
      </c>
      <c r="E2236" s="29" cm="1">
        <f t="array" ref="E2236">MovingDayDD($D$3:D2236)</f>
        <v>-1400365.1300000139</v>
      </c>
      <c r="F2236" s="29">
        <f>IF(OR(C2236&gt;總表!$B$30,C2236=0),0,IF(E2236=0,0,1+F2235))</f>
        <v>35</v>
      </c>
      <c r="G2236" s="29">
        <f t="shared" si="243"/>
        <v>0</v>
      </c>
      <c r="H2236" s="42">
        <f t="shared" si="241"/>
        <v>0</v>
      </c>
      <c r="I2236" s="43">
        <f t="shared" si="244"/>
        <v>0</v>
      </c>
      <c r="J2236" s="42">
        <f t="shared" si="245"/>
        <v>45972</v>
      </c>
      <c r="K2236" s="43">
        <f t="shared" si="246"/>
        <v>0</v>
      </c>
      <c r="L2236">
        <f t="shared" si="247"/>
        <v>126</v>
      </c>
      <c r="M2236">
        <f>IF($G2236="","",COUNTIF($G$3:$G2236, $G2236))</f>
        <v>2123</v>
      </c>
      <c r="N2236">
        <f t="shared" si="242"/>
        <v>2249</v>
      </c>
      <c r="O2236"/>
      <c r="P2236"/>
      <c r="Q2236"/>
    </row>
    <row r="2237" spans="2:17">
      <c r="B2237" s="30">
        <f>資料貼入!A2237</f>
        <v>45973</v>
      </c>
      <c r="C2237" s="38">
        <f>資料貼入!A2237</f>
        <v>45973</v>
      </c>
      <c r="D2237" s="29">
        <f>資料貼入!B2237</f>
        <v>76494.040000000008</v>
      </c>
      <c r="E2237" s="29" cm="1">
        <f t="array" ref="E2237">MovingDayDD($D$3:D2237)</f>
        <v>-1323871.0900000148</v>
      </c>
      <c r="F2237" s="29">
        <f>IF(OR(C2237&gt;總表!$B$30,C2237=0),0,IF(E2237=0,0,1+F2236))</f>
        <v>36</v>
      </c>
      <c r="G2237" s="29">
        <f t="shared" si="243"/>
        <v>0</v>
      </c>
      <c r="H2237" s="42">
        <f t="shared" si="241"/>
        <v>0</v>
      </c>
      <c r="I2237" s="43">
        <f t="shared" si="244"/>
        <v>0</v>
      </c>
      <c r="J2237" s="42">
        <f t="shared" si="245"/>
        <v>45973</v>
      </c>
      <c r="K2237" s="43">
        <f t="shared" si="246"/>
        <v>0</v>
      </c>
      <c r="L2237">
        <f t="shared" si="247"/>
        <v>126</v>
      </c>
      <c r="M2237">
        <f>IF($G2237="","",COUNTIF($G$3:$G2237, $G2237))</f>
        <v>2124</v>
      </c>
      <c r="N2237">
        <f t="shared" si="242"/>
        <v>2250</v>
      </c>
      <c r="O2237"/>
      <c r="P2237"/>
      <c r="Q2237"/>
    </row>
    <row r="2238" spans="2:17">
      <c r="B2238" s="30">
        <f>資料貼入!A2238</f>
        <v>45974</v>
      </c>
      <c r="C2238" s="38">
        <f>資料貼入!A2238</f>
        <v>45974</v>
      </c>
      <c r="D2238" s="29">
        <f>資料貼入!B2238</f>
        <v>-174565.94</v>
      </c>
      <c r="E2238" s="29" cm="1">
        <f t="array" ref="E2238">MovingDayDD($D$3:D2238)</f>
        <v>-1498437.0300000161</v>
      </c>
      <c r="F2238" s="29">
        <f>IF(OR(C2238&gt;總表!$B$30,C2238=0),0,IF(E2238=0,0,1+F2237))</f>
        <v>37</v>
      </c>
      <c r="G2238" s="29">
        <f t="shared" si="243"/>
        <v>0</v>
      </c>
      <c r="H2238" s="42">
        <f t="shared" si="241"/>
        <v>0</v>
      </c>
      <c r="I2238" s="43">
        <f t="shared" si="244"/>
        <v>0</v>
      </c>
      <c r="J2238" s="42">
        <f t="shared" si="245"/>
        <v>45974</v>
      </c>
      <c r="K2238" s="43">
        <f t="shared" si="246"/>
        <v>0</v>
      </c>
      <c r="L2238">
        <f t="shared" si="247"/>
        <v>126</v>
      </c>
      <c r="M2238">
        <f>IF($G2238="","",COUNTIF($G$3:$G2238, $G2238))</f>
        <v>2125</v>
      </c>
      <c r="N2238">
        <f t="shared" si="242"/>
        <v>2251</v>
      </c>
      <c r="O2238"/>
      <c r="P2238"/>
      <c r="Q2238"/>
    </row>
    <row r="2239" spans="2:17">
      <c r="B2239" s="30">
        <f>資料貼入!A2239</f>
        <v>45975</v>
      </c>
      <c r="C2239" s="38">
        <f>資料貼入!A2239</f>
        <v>45975</v>
      </c>
      <c r="D2239" s="29">
        <f>資料貼入!B2239</f>
        <v>84280.2</v>
      </c>
      <c r="E2239" s="29" cm="1">
        <f t="array" ref="E2239">MovingDayDD($D$3:D2239)</f>
        <v>-1414156.8300000168</v>
      </c>
      <c r="F2239" s="29">
        <f>IF(OR(C2239&gt;總表!$B$30,C2239=0),0,IF(E2239=0,0,1+F2238))</f>
        <v>38</v>
      </c>
      <c r="G2239" s="29">
        <f t="shared" si="243"/>
        <v>0</v>
      </c>
      <c r="H2239" s="42">
        <f t="shared" si="241"/>
        <v>0</v>
      </c>
      <c r="I2239" s="43">
        <f t="shared" si="244"/>
        <v>0</v>
      </c>
      <c r="J2239" s="42">
        <f t="shared" si="245"/>
        <v>45975</v>
      </c>
      <c r="K2239" s="43">
        <f t="shared" si="246"/>
        <v>0</v>
      </c>
      <c r="L2239">
        <f t="shared" si="247"/>
        <v>126</v>
      </c>
      <c r="M2239">
        <f>IF($G2239="","",COUNTIF($G$3:$G2239, $G2239))</f>
        <v>2126</v>
      </c>
      <c r="N2239">
        <f t="shared" si="242"/>
        <v>2252</v>
      </c>
      <c r="O2239"/>
      <c r="P2239"/>
      <c r="Q2239"/>
    </row>
    <row r="2240" spans="2:17">
      <c r="B2240" s="30">
        <f>資料貼入!A2240</f>
        <v>45976</v>
      </c>
      <c r="C2240" s="38">
        <f>資料貼入!A2240</f>
        <v>45976</v>
      </c>
      <c r="D2240" s="29">
        <f>資料貼入!B2240</f>
        <v>0</v>
      </c>
      <c r="E2240" s="29" cm="1">
        <f t="array" ref="E2240">MovingDayDD($D$3:D2240)</f>
        <v>-1414156.8300000168</v>
      </c>
      <c r="F2240" s="29">
        <f>IF(OR(C2240&gt;總表!$B$30,C2240=0),0,IF(E2240=0,0,1+F2239))</f>
        <v>39</v>
      </c>
      <c r="G2240" s="29">
        <f t="shared" si="243"/>
        <v>0</v>
      </c>
      <c r="H2240" s="42">
        <f t="shared" si="241"/>
        <v>0</v>
      </c>
      <c r="I2240" s="43">
        <f t="shared" si="244"/>
        <v>0</v>
      </c>
      <c r="J2240" s="42">
        <f t="shared" si="245"/>
        <v>45976</v>
      </c>
      <c r="K2240" s="43">
        <f t="shared" si="246"/>
        <v>0</v>
      </c>
      <c r="L2240">
        <f t="shared" si="247"/>
        <v>126</v>
      </c>
      <c r="M2240">
        <f>IF($G2240="","",COUNTIF($G$3:$G2240, $G2240))</f>
        <v>2127</v>
      </c>
      <c r="N2240">
        <f t="shared" si="242"/>
        <v>2253</v>
      </c>
      <c r="O2240"/>
      <c r="P2240"/>
      <c r="Q2240"/>
    </row>
    <row r="2241" spans="2:17">
      <c r="B2241" s="30">
        <f>資料貼入!A2241</f>
        <v>45977</v>
      </c>
      <c r="C2241" s="38">
        <f>資料貼入!A2241</f>
        <v>45977</v>
      </c>
      <c r="D2241" s="29">
        <f>資料貼入!B2241</f>
        <v>0</v>
      </c>
      <c r="E2241" s="29" cm="1">
        <f t="array" ref="E2241">MovingDayDD($D$3:D2241)</f>
        <v>-1414156.8300000168</v>
      </c>
      <c r="F2241" s="29">
        <f>IF(OR(C2241&gt;總表!$B$30,C2241=0),0,IF(E2241=0,0,1+F2240))</f>
        <v>40</v>
      </c>
      <c r="G2241" s="29">
        <f t="shared" si="243"/>
        <v>0</v>
      </c>
      <c r="H2241" s="42">
        <f t="shared" si="241"/>
        <v>0</v>
      </c>
      <c r="I2241" s="43">
        <f t="shared" si="244"/>
        <v>0</v>
      </c>
      <c r="J2241" s="42">
        <f t="shared" si="245"/>
        <v>45977</v>
      </c>
      <c r="K2241" s="43">
        <f t="shared" si="246"/>
        <v>0</v>
      </c>
      <c r="L2241">
        <f t="shared" si="247"/>
        <v>126</v>
      </c>
      <c r="M2241">
        <f>IF($G2241="","",COUNTIF($G$3:$G2241, $G2241))</f>
        <v>2128</v>
      </c>
      <c r="N2241">
        <f t="shared" si="242"/>
        <v>2254</v>
      </c>
      <c r="O2241"/>
      <c r="P2241"/>
      <c r="Q2241"/>
    </row>
    <row r="2242" spans="2:17">
      <c r="B2242" s="30">
        <f>資料貼入!A2242</f>
        <v>45978</v>
      </c>
      <c r="C2242" s="38">
        <f>資料貼入!A2242</f>
        <v>45978</v>
      </c>
      <c r="D2242" s="29">
        <f>資料貼入!B2242</f>
        <v>-128037.71</v>
      </c>
      <c r="E2242" s="29" cm="1">
        <f t="array" ref="E2242">MovingDayDD($D$3:D2242)</f>
        <v>-1542194.5400000177</v>
      </c>
      <c r="F2242" s="29">
        <f>IF(OR(C2242&gt;總表!$B$30,C2242=0),0,IF(E2242=0,0,1+F2241))</f>
        <v>41</v>
      </c>
      <c r="G2242" s="29">
        <f t="shared" si="243"/>
        <v>0</v>
      </c>
      <c r="H2242" s="42">
        <f t="shared" si="241"/>
        <v>0</v>
      </c>
      <c r="I2242" s="43">
        <f t="shared" si="244"/>
        <v>0</v>
      </c>
      <c r="J2242" s="42">
        <f t="shared" si="245"/>
        <v>45978</v>
      </c>
      <c r="K2242" s="43">
        <f t="shared" si="246"/>
        <v>0</v>
      </c>
      <c r="L2242">
        <f t="shared" si="247"/>
        <v>126</v>
      </c>
      <c r="M2242">
        <f>IF($G2242="","",COUNTIF($G$3:$G2242, $G2242))</f>
        <v>2129</v>
      </c>
      <c r="N2242">
        <f t="shared" si="242"/>
        <v>2255</v>
      </c>
      <c r="O2242"/>
      <c r="P2242"/>
      <c r="Q2242"/>
    </row>
    <row r="2243" spans="2:17">
      <c r="B2243" s="30">
        <f>資料貼入!A2243</f>
        <v>45979</v>
      </c>
      <c r="C2243" s="38">
        <f>資料貼入!A2243</f>
        <v>45979</v>
      </c>
      <c r="D2243" s="29">
        <f>資料貼入!B2243</f>
        <v>261070.61000000002</v>
      </c>
      <c r="E2243" s="29" cm="1">
        <f t="array" ref="E2243">MovingDayDD($D$3:D2243)</f>
        <v>-1281123.9300000183</v>
      </c>
      <c r="F2243" s="29">
        <f>IF(OR(C2243&gt;總表!$B$30,C2243=0),0,IF(E2243=0,0,1+F2242))</f>
        <v>42</v>
      </c>
      <c r="G2243" s="29">
        <f t="shared" si="243"/>
        <v>0</v>
      </c>
      <c r="H2243" s="42">
        <f t="shared" ref="H2243:H2306" si="248">IF(G2243&gt;$V$1,B2243,0)</f>
        <v>0</v>
      </c>
      <c r="I2243" s="43">
        <f t="shared" si="244"/>
        <v>0</v>
      </c>
      <c r="J2243" s="42">
        <f t="shared" si="245"/>
        <v>45979</v>
      </c>
      <c r="K2243" s="43">
        <f t="shared" si="246"/>
        <v>0</v>
      </c>
      <c r="L2243">
        <f t="shared" si="247"/>
        <v>126</v>
      </c>
      <c r="M2243">
        <f>IF($G2243="","",COUNTIF($G$3:$G2243, $G2243))</f>
        <v>2130</v>
      </c>
      <c r="N2243">
        <f t="shared" ref="N2243:N2306" si="249">IF($G2243="","",L2243+M2243)</f>
        <v>2256</v>
      </c>
      <c r="O2243"/>
      <c r="P2243"/>
      <c r="Q2243"/>
    </row>
    <row r="2244" spans="2:17">
      <c r="B2244" s="30">
        <f>資料貼入!A2244</f>
        <v>45980</v>
      </c>
      <c r="C2244" s="38">
        <f>資料貼入!A2244</f>
        <v>45980</v>
      </c>
      <c r="D2244" s="29">
        <f>資料貼入!B2244</f>
        <v>-42821.799999999974</v>
      </c>
      <c r="E2244" s="29" cm="1">
        <f t="array" ref="E2244">MovingDayDD($D$3:D2244)</f>
        <v>-1323945.7300000191</v>
      </c>
      <c r="F2244" s="29">
        <f>IF(OR(C2244&gt;總表!$B$30,C2244=0),0,IF(E2244=0,0,1+F2243))</f>
        <v>43</v>
      </c>
      <c r="G2244" s="29">
        <f t="shared" ref="G2244:G2307" si="250">IF(F2245=0,F2244,0)</f>
        <v>0</v>
      </c>
      <c r="H2244" s="42">
        <f t="shared" si="248"/>
        <v>0</v>
      </c>
      <c r="I2244" s="43">
        <f t="shared" ref="I2244:I2307" si="251">G2244</f>
        <v>0</v>
      </c>
      <c r="J2244" s="42">
        <f t="shared" ref="J2244:J2307" si="252">IF(F2244=0,0,B2244)</f>
        <v>45980</v>
      </c>
      <c r="K2244" s="43">
        <f t="shared" ref="K2244:K2307" si="253">G2244</f>
        <v>0</v>
      </c>
      <c r="L2244">
        <f t="shared" ref="L2244:L2307" si="254">IF($G2244="","",COUNTIF($G$3:$G$4053, "&gt;" &amp; $G2244))</f>
        <v>126</v>
      </c>
      <c r="M2244">
        <f>IF($G2244="","",COUNTIF($G$3:$G2244, $G2244))</f>
        <v>2131</v>
      </c>
      <c r="N2244">
        <f t="shared" si="249"/>
        <v>2257</v>
      </c>
      <c r="O2244"/>
      <c r="P2244"/>
      <c r="Q2244"/>
    </row>
    <row r="2245" spans="2:17">
      <c r="B2245" s="30">
        <f>資料貼入!A2245</f>
        <v>45981</v>
      </c>
      <c r="C2245" s="38">
        <f>資料貼入!A2245</f>
        <v>45981</v>
      </c>
      <c r="D2245" s="29">
        <f>資料貼入!B2245</f>
        <v>-83204.850000000006</v>
      </c>
      <c r="E2245" s="29" cm="1">
        <f t="array" ref="E2245">MovingDayDD($D$3:D2245)</f>
        <v>-1407150.5800000206</v>
      </c>
      <c r="F2245" s="29">
        <f>IF(OR(C2245&gt;總表!$B$30,C2245=0),0,IF(E2245=0,0,1+F2244))</f>
        <v>44</v>
      </c>
      <c r="G2245" s="29">
        <f t="shared" si="250"/>
        <v>0</v>
      </c>
      <c r="H2245" s="42">
        <f t="shared" si="248"/>
        <v>0</v>
      </c>
      <c r="I2245" s="43">
        <f t="shared" si="251"/>
        <v>0</v>
      </c>
      <c r="J2245" s="42">
        <f t="shared" si="252"/>
        <v>45981</v>
      </c>
      <c r="K2245" s="43">
        <f t="shared" si="253"/>
        <v>0</v>
      </c>
      <c r="L2245">
        <f t="shared" si="254"/>
        <v>126</v>
      </c>
      <c r="M2245">
        <f>IF($G2245="","",COUNTIF($G$3:$G2245, $G2245))</f>
        <v>2132</v>
      </c>
      <c r="N2245">
        <f t="shared" si="249"/>
        <v>2258</v>
      </c>
      <c r="O2245"/>
      <c r="P2245"/>
      <c r="Q2245"/>
    </row>
    <row r="2246" spans="2:17">
      <c r="B2246" s="30">
        <f>資料貼入!A2246</f>
        <v>45982</v>
      </c>
      <c r="C2246" s="38">
        <f>資料貼入!A2246</f>
        <v>45982</v>
      </c>
      <c r="D2246" s="29">
        <f>資料貼入!B2246</f>
        <v>-62489.14</v>
      </c>
      <c r="E2246" s="29" cm="1">
        <f t="array" ref="E2246">MovingDayDD($D$3:D2246)</f>
        <v>-1469639.7200000212</v>
      </c>
      <c r="F2246" s="29">
        <f>IF(OR(C2246&gt;總表!$B$30,C2246=0),0,IF(E2246=0,0,1+F2245))</f>
        <v>45</v>
      </c>
      <c r="G2246" s="29">
        <f t="shared" si="250"/>
        <v>0</v>
      </c>
      <c r="H2246" s="42">
        <f t="shared" si="248"/>
        <v>0</v>
      </c>
      <c r="I2246" s="43">
        <f t="shared" si="251"/>
        <v>0</v>
      </c>
      <c r="J2246" s="42">
        <f t="shared" si="252"/>
        <v>45982</v>
      </c>
      <c r="K2246" s="43">
        <f t="shared" si="253"/>
        <v>0</v>
      </c>
      <c r="L2246">
        <f t="shared" si="254"/>
        <v>126</v>
      </c>
      <c r="M2246">
        <f>IF($G2246="","",COUNTIF($G$3:$G2246, $G2246))</f>
        <v>2133</v>
      </c>
      <c r="N2246">
        <f t="shared" si="249"/>
        <v>2259</v>
      </c>
      <c r="O2246"/>
      <c r="P2246"/>
      <c r="Q2246"/>
    </row>
    <row r="2247" spans="2:17">
      <c r="B2247" s="30">
        <f>資料貼入!A2247</f>
        <v>45983</v>
      </c>
      <c r="C2247" s="38">
        <f>資料貼入!A2247</f>
        <v>45983</v>
      </c>
      <c r="D2247" s="29">
        <f>資料貼入!B2247</f>
        <v>0</v>
      </c>
      <c r="E2247" s="29" cm="1">
        <f t="array" ref="E2247">MovingDayDD($D$3:D2247)</f>
        <v>-1469639.7200000212</v>
      </c>
      <c r="F2247" s="29">
        <f>IF(OR(C2247&gt;總表!$B$30,C2247=0),0,IF(E2247=0,0,1+F2246))</f>
        <v>46</v>
      </c>
      <c r="G2247" s="29">
        <f t="shared" si="250"/>
        <v>0</v>
      </c>
      <c r="H2247" s="42">
        <f t="shared" si="248"/>
        <v>0</v>
      </c>
      <c r="I2247" s="43">
        <f t="shared" si="251"/>
        <v>0</v>
      </c>
      <c r="J2247" s="42">
        <f t="shared" si="252"/>
        <v>45983</v>
      </c>
      <c r="K2247" s="43">
        <f t="shared" si="253"/>
        <v>0</v>
      </c>
      <c r="L2247">
        <f t="shared" si="254"/>
        <v>126</v>
      </c>
      <c r="M2247">
        <f>IF($G2247="","",COUNTIF($G$3:$G2247, $G2247))</f>
        <v>2134</v>
      </c>
      <c r="N2247">
        <f t="shared" si="249"/>
        <v>2260</v>
      </c>
      <c r="O2247"/>
      <c r="P2247"/>
      <c r="Q2247"/>
    </row>
    <row r="2248" spans="2:17">
      <c r="B2248" s="30">
        <f>資料貼入!A2248</f>
        <v>45984</v>
      </c>
      <c r="C2248" s="38">
        <f>資料貼入!A2248</f>
        <v>45984</v>
      </c>
      <c r="D2248" s="29">
        <f>資料貼入!B2248</f>
        <v>0</v>
      </c>
      <c r="E2248" s="29" cm="1">
        <f t="array" ref="E2248">MovingDayDD($D$3:D2248)</f>
        <v>-1469639.7200000212</v>
      </c>
      <c r="F2248" s="29">
        <f>IF(OR(C2248&gt;總表!$B$30,C2248=0),0,IF(E2248=0,0,1+F2247))</f>
        <v>47</v>
      </c>
      <c r="G2248" s="29">
        <f t="shared" si="250"/>
        <v>0</v>
      </c>
      <c r="H2248" s="42">
        <f t="shared" si="248"/>
        <v>0</v>
      </c>
      <c r="I2248" s="43">
        <f t="shared" si="251"/>
        <v>0</v>
      </c>
      <c r="J2248" s="42">
        <f t="shared" si="252"/>
        <v>45984</v>
      </c>
      <c r="K2248" s="43">
        <f t="shared" si="253"/>
        <v>0</v>
      </c>
      <c r="L2248">
        <f t="shared" si="254"/>
        <v>126</v>
      </c>
      <c r="M2248">
        <f>IF($G2248="","",COUNTIF($G$3:$G2248, $G2248))</f>
        <v>2135</v>
      </c>
      <c r="N2248">
        <f t="shared" si="249"/>
        <v>2261</v>
      </c>
      <c r="O2248"/>
      <c r="P2248"/>
      <c r="Q2248"/>
    </row>
    <row r="2249" spans="2:17">
      <c r="B2249" s="30">
        <f>資料貼入!A2249</f>
        <v>45985</v>
      </c>
      <c r="C2249" s="38">
        <f>資料貼入!A2249</f>
        <v>45985</v>
      </c>
      <c r="D2249" s="29">
        <f>資料貼入!B2249</f>
        <v>-120395.67000000001</v>
      </c>
      <c r="E2249" s="29" cm="1">
        <f t="array" ref="E2249">MovingDayDD($D$3:D2249)</f>
        <v>-1590035.3900000229</v>
      </c>
      <c r="F2249" s="29">
        <f>IF(OR(C2249&gt;總表!$B$30,C2249=0),0,IF(E2249=0,0,1+F2248))</f>
        <v>48</v>
      </c>
      <c r="G2249" s="29">
        <f t="shared" si="250"/>
        <v>0</v>
      </c>
      <c r="H2249" s="42">
        <f t="shared" si="248"/>
        <v>0</v>
      </c>
      <c r="I2249" s="43">
        <f t="shared" si="251"/>
        <v>0</v>
      </c>
      <c r="J2249" s="42">
        <f t="shared" si="252"/>
        <v>45985</v>
      </c>
      <c r="K2249" s="43">
        <f t="shared" si="253"/>
        <v>0</v>
      </c>
      <c r="L2249">
        <f t="shared" si="254"/>
        <v>126</v>
      </c>
      <c r="M2249">
        <f>IF($G2249="","",COUNTIF($G$3:$G2249, $G2249))</f>
        <v>2136</v>
      </c>
      <c r="N2249">
        <f t="shared" si="249"/>
        <v>2262</v>
      </c>
      <c r="O2249"/>
      <c r="P2249"/>
      <c r="Q2249"/>
    </row>
    <row r="2250" spans="2:17">
      <c r="B2250" s="30">
        <f>資料貼入!A2250</f>
        <v>45986</v>
      </c>
      <c r="C2250" s="38">
        <f>資料貼入!A2250</f>
        <v>45986</v>
      </c>
      <c r="D2250" s="29">
        <f>資料貼入!B2250</f>
        <v>-223470.12999999998</v>
      </c>
      <c r="E2250" s="29" cm="1">
        <f t="array" ref="E2250">MovingDayDD($D$3:D2250)</f>
        <v>-1813505.5200000219</v>
      </c>
      <c r="F2250" s="29">
        <f>IF(OR(C2250&gt;總表!$B$30,C2250=0),0,IF(E2250=0,0,1+F2249))</f>
        <v>49</v>
      </c>
      <c r="G2250" s="29">
        <f t="shared" si="250"/>
        <v>0</v>
      </c>
      <c r="H2250" s="42">
        <f t="shared" si="248"/>
        <v>0</v>
      </c>
      <c r="I2250" s="43">
        <f t="shared" si="251"/>
        <v>0</v>
      </c>
      <c r="J2250" s="42">
        <f t="shared" si="252"/>
        <v>45986</v>
      </c>
      <c r="K2250" s="43">
        <f t="shared" si="253"/>
        <v>0</v>
      </c>
      <c r="L2250">
        <f t="shared" si="254"/>
        <v>126</v>
      </c>
      <c r="M2250">
        <f>IF($G2250="","",COUNTIF($G$3:$G2250, $G2250))</f>
        <v>2137</v>
      </c>
      <c r="N2250">
        <f t="shared" si="249"/>
        <v>2263</v>
      </c>
      <c r="O2250"/>
      <c r="P2250"/>
      <c r="Q2250"/>
    </row>
    <row r="2251" spans="2:17">
      <c r="B2251" s="30">
        <f>資料貼入!A2251</f>
        <v>45987</v>
      </c>
      <c r="C2251" s="38">
        <f>資料貼入!A2251</f>
        <v>45987</v>
      </c>
      <c r="D2251" s="29">
        <f>資料貼入!B2251</f>
        <v>57485.49</v>
      </c>
      <c r="E2251" s="29" cm="1">
        <f t="array" ref="E2251">MovingDayDD($D$3:D2251)</f>
        <v>-1756020.0300000235</v>
      </c>
      <c r="F2251" s="29">
        <f>IF(OR(C2251&gt;總表!$B$30,C2251=0),0,IF(E2251=0,0,1+F2250))</f>
        <v>50</v>
      </c>
      <c r="G2251" s="29">
        <f t="shared" si="250"/>
        <v>0</v>
      </c>
      <c r="H2251" s="42">
        <f t="shared" si="248"/>
        <v>0</v>
      </c>
      <c r="I2251" s="43">
        <f t="shared" si="251"/>
        <v>0</v>
      </c>
      <c r="J2251" s="42">
        <f t="shared" si="252"/>
        <v>45987</v>
      </c>
      <c r="K2251" s="43">
        <f t="shared" si="253"/>
        <v>0</v>
      </c>
      <c r="L2251">
        <f t="shared" si="254"/>
        <v>126</v>
      </c>
      <c r="M2251">
        <f>IF($G2251="","",COUNTIF($G$3:$G2251, $G2251))</f>
        <v>2138</v>
      </c>
      <c r="N2251">
        <f t="shared" si="249"/>
        <v>2264</v>
      </c>
      <c r="O2251"/>
      <c r="P2251"/>
      <c r="Q2251"/>
    </row>
    <row r="2252" spans="2:17">
      <c r="B2252" s="30">
        <f>資料貼入!A2252</f>
        <v>45988</v>
      </c>
      <c r="C2252" s="38">
        <f>資料貼入!A2252</f>
        <v>45988</v>
      </c>
      <c r="D2252" s="29">
        <f>資料貼入!B2252</f>
        <v>147819.32</v>
      </c>
      <c r="E2252" s="29" cm="1">
        <f t="array" ref="E2252">MovingDayDD($D$3:D2252)</f>
        <v>-1608200.7100000232</v>
      </c>
      <c r="F2252" s="29">
        <f>IF(OR(C2252&gt;總表!$B$30,C2252=0),0,IF(E2252=0,0,1+F2251))</f>
        <v>51</v>
      </c>
      <c r="G2252" s="29">
        <f t="shared" si="250"/>
        <v>0</v>
      </c>
      <c r="H2252" s="42">
        <f t="shared" si="248"/>
        <v>0</v>
      </c>
      <c r="I2252" s="43">
        <f t="shared" si="251"/>
        <v>0</v>
      </c>
      <c r="J2252" s="42">
        <f t="shared" si="252"/>
        <v>45988</v>
      </c>
      <c r="K2252" s="43">
        <f t="shared" si="253"/>
        <v>0</v>
      </c>
      <c r="L2252">
        <f t="shared" si="254"/>
        <v>126</v>
      </c>
      <c r="M2252">
        <f>IF($G2252="","",COUNTIF($G$3:$G2252, $G2252))</f>
        <v>2139</v>
      </c>
      <c r="N2252">
        <f t="shared" si="249"/>
        <v>2265</v>
      </c>
      <c r="O2252"/>
      <c r="P2252"/>
      <c r="Q2252"/>
    </row>
    <row r="2253" spans="2:17">
      <c r="B2253" s="30">
        <f>資料貼入!A2253</f>
        <v>45989</v>
      </c>
      <c r="C2253" s="38">
        <f>資料貼入!A2253</f>
        <v>45989</v>
      </c>
      <c r="D2253" s="29">
        <f>資料貼入!B2253</f>
        <v>38318.68</v>
      </c>
      <c r="E2253" s="29" cm="1">
        <f t="array" ref="E2253">MovingDayDD($D$3:D2253)</f>
        <v>-1569882.0300000235</v>
      </c>
      <c r="F2253" s="29">
        <f>IF(OR(C2253&gt;總表!$B$30,C2253=0),0,IF(E2253=0,0,1+F2252))</f>
        <v>52</v>
      </c>
      <c r="G2253" s="29">
        <f t="shared" si="250"/>
        <v>0</v>
      </c>
      <c r="H2253" s="42">
        <f t="shared" si="248"/>
        <v>0</v>
      </c>
      <c r="I2253" s="43">
        <f t="shared" si="251"/>
        <v>0</v>
      </c>
      <c r="J2253" s="42">
        <f t="shared" si="252"/>
        <v>45989</v>
      </c>
      <c r="K2253" s="43">
        <f t="shared" si="253"/>
        <v>0</v>
      </c>
      <c r="L2253">
        <f t="shared" si="254"/>
        <v>126</v>
      </c>
      <c r="M2253">
        <f>IF($G2253="","",COUNTIF($G$3:$G2253, $G2253))</f>
        <v>2140</v>
      </c>
      <c r="N2253">
        <f t="shared" si="249"/>
        <v>2266</v>
      </c>
      <c r="O2253"/>
      <c r="P2253"/>
      <c r="Q2253"/>
    </row>
    <row r="2254" spans="2:17">
      <c r="B2254" s="30">
        <f>資料貼入!A2254</f>
        <v>45990</v>
      </c>
      <c r="C2254" s="38">
        <f>資料貼入!A2254</f>
        <v>45990</v>
      </c>
      <c r="D2254" s="29">
        <f>資料貼入!B2254</f>
        <v>0</v>
      </c>
      <c r="E2254" s="29" cm="1">
        <f t="array" ref="E2254">MovingDayDD($D$3:D2254)</f>
        <v>-1569882.0300000235</v>
      </c>
      <c r="F2254" s="29">
        <f>IF(OR(C2254&gt;總表!$B$30,C2254=0),0,IF(E2254=0,0,1+F2253))</f>
        <v>53</v>
      </c>
      <c r="G2254" s="29">
        <f t="shared" si="250"/>
        <v>0</v>
      </c>
      <c r="H2254" s="42">
        <f t="shared" si="248"/>
        <v>0</v>
      </c>
      <c r="I2254" s="43">
        <f t="shared" si="251"/>
        <v>0</v>
      </c>
      <c r="J2254" s="42">
        <f t="shared" si="252"/>
        <v>45990</v>
      </c>
      <c r="K2254" s="43">
        <f t="shared" si="253"/>
        <v>0</v>
      </c>
      <c r="L2254">
        <f t="shared" si="254"/>
        <v>126</v>
      </c>
      <c r="M2254">
        <f>IF($G2254="","",COUNTIF($G$3:$G2254, $G2254))</f>
        <v>2141</v>
      </c>
      <c r="N2254">
        <f t="shared" si="249"/>
        <v>2267</v>
      </c>
      <c r="O2254"/>
      <c r="P2254"/>
      <c r="Q2254"/>
    </row>
    <row r="2255" spans="2:17">
      <c r="B2255" s="30">
        <f>資料貼入!A2255</f>
        <v>45991</v>
      </c>
      <c r="C2255" s="38">
        <f>資料貼入!A2255</f>
        <v>45991</v>
      </c>
      <c r="D2255" s="29">
        <f>資料貼入!B2255</f>
        <v>0</v>
      </c>
      <c r="E2255" s="29" cm="1">
        <f t="array" ref="E2255">MovingDayDD($D$3:D2255)</f>
        <v>-1569882.0300000235</v>
      </c>
      <c r="F2255" s="29">
        <f>IF(OR(C2255&gt;總表!$B$30,C2255=0),0,IF(E2255=0,0,1+F2254))</f>
        <v>54</v>
      </c>
      <c r="G2255" s="29">
        <f t="shared" si="250"/>
        <v>0</v>
      </c>
      <c r="H2255" s="42">
        <f t="shared" si="248"/>
        <v>0</v>
      </c>
      <c r="I2255" s="43">
        <f t="shared" si="251"/>
        <v>0</v>
      </c>
      <c r="J2255" s="42">
        <f t="shared" si="252"/>
        <v>45991</v>
      </c>
      <c r="K2255" s="43">
        <f t="shared" si="253"/>
        <v>0</v>
      </c>
      <c r="L2255">
        <f t="shared" si="254"/>
        <v>126</v>
      </c>
      <c r="M2255">
        <f>IF($G2255="","",COUNTIF($G$3:$G2255, $G2255))</f>
        <v>2142</v>
      </c>
      <c r="N2255">
        <f t="shared" si="249"/>
        <v>2268</v>
      </c>
      <c r="O2255"/>
      <c r="P2255"/>
      <c r="Q2255"/>
    </row>
    <row r="2256" spans="2:17">
      <c r="B2256" s="30">
        <f>資料貼入!A2256</f>
        <v>45992</v>
      </c>
      <c r="C2256" s="38">
        <f>資料貼入!A2256</f>
        <v>45992</v>
      </c>
      <c r="D2256" s="29">
        <f>資料貼入!B2256</f>
        <v>-285663.88</v>
      </c>
      <c r="E2256" s="29" cm="1">
        <f t="array" ref="E2256">MovingDayDD($D$3:D2256)</f>
        <v>-1855545.9100000225</v>
      </c>
      <c r="F2256" s="29">
        <f>IF(OR(C2256&gt;總表!$B$30,C2256=0),0,IF(E2256=0,0,1+F2255))</f>
        <v>55</v>
      </c>
      <c r="G2256" s="29">
        <f t="shared" si="250"/>
        <v>0</v>
      </c>
      <c r="H2256" s="42">
        <f t="shared" si="248"/>
        <v>0</v>
      </c>
      <c r="I2256" s="43">
        <f t="shared" si="251"/>
        <v>0</v>
      </c>
      <c r="J2256" s="42">
        <f t="shared" si="252"/>
        <v>45992</v>
      </c>
      <c r="K2256" s="43">
        <f t="shared" si="253"/>
        <v>0</v>
      </c>
      <c r="L2256">
        <f t="shared" si="254"/>
        <v>126</v>
      </c>
      <c r="M2256">
        <f>IF($G2256="","",COUNTIF($G$3:$G2256, $G2256))</f>
        <v>2143</v>
      </c>
      <c r="N2256">
        <f t="shared" si="249"/>
        <v>2269</v>
      </c>
      <c r="O2256"/>
      <c r="P2256"/>
      <c r="Q2256"/>
    </row>
    <row r="2257" spans="2:17">
      <c r="B2257" s="30">
        <f>資料貼入!A2257</f>
        <v>45993</v>
      </c>
      <c r="C2257" s="38">
        <f>資料貼入!A2257</f>
        <v>45993</v>
      </c>
      <c r="D2257" s="29">
        <f>資料貼入!B2257</f>
        <v>77962.95</v>
      </c>
      <c r="E2257" s="29" cm="1">
        <f t="array" ref="E2257">MovingDayDD($D$3:D2257)</f>
        <v>-1777582.9600000232</v>
      </c>
      <c r="F2257" s="29">
        <f>IF(OR(C2257&gt;總表!$B$30,C2257=0),0,IF(E2257=0,0,1+F2256))</f>
        <v>56</v>
      </c>
      <c r="G2257" s="29">
        <f t="shared" si="250"/>
        <v>0</v>
      </c>
      <c r="H2257" s="42">
        <f t="shared" si="248"/>
        <v>0</v>
      </c>
      <c r="I2257" s="43">
        <f t="shared" si="251"/>
        <v>0</v>
      </c>
      <c r="J2257" s="42">
        <f t="shared" si="252"/>
        <v>45993</v>
      </c>
      <c r="K2257" s="43">
        <f t="shared" si="253"/>
        <v>0</v>
      </c>
      <c r="L2257">
        <f t="shared" si="254"/>
        <v>126</v>
      </c>
      <c r="M2257">
        <f>IF($G2257="","",COUNTIF($G$3:$G2257, $G2257))</f>
        <v>2144</v>
      </c>
      <c r="N2257">
        <f t="shared" si="249"/>
        <v>2270</v>
      </c>
      <c r="O2257"/>
      <c r="P2257"/>
      <c r="Q2257"/>
    </row>
    <row r="2258" spans="2:17">
      <c r="B2258" s="30">
        <f>資料貼入!A2258</f>
        <v>45994</v>
      </c>
      <c r="C2258" s="38">
        <f>資料貼入!A2258</f>
        <v>45994</v>
      </c>
      <c r="D2258" s="29">
        <f>資料貼入!B2258</f>
        <v>-5774.570000000007</v>
      </c>
      <c r="E2258" s="29" cm="1">
        <f t="array" ref="E2258">MovingDayDD($D$3:D2258)</f>
        <v>-1783357.5300000235</v>
      </c>
      <c r="F2258" s="29">
        <f>IF(OR(C2258&gt;總表!$B$30,C2258=0),0,IF(E2258=0,0,1+F2257))</f>
        <v>57</v>
      </c>
      <c r="G2258" s="29">
        <f t="shared" si="250"/>
        <v>0</v>
      </c>
      <c r="H2258" s="42">
        <f t="shared" si="248"/>
        <v>0</v>
      </c>
      <c r="I2258" s="43">
        <f t="shared" si="251"/>
        <v>0</v>
      </c>
      <c r="J2258" s="42">
        <f t="shared" si="252"/>
        <v>45994</v>
      </c>
      <c r="K2258" s="43">
        <f t="shared" si="253"/>
        <v>0</v>
      </c>
      <c r="L2258">
        <f t="shared" si="254"/>
        <v>126</v>
      </c>
      <c r="M2258">
        <f>IF($G2258="","",COUNTIF($G$3:$G2258, $G2258))</f>
        <v>2145</v>
      </c>
      <c r="N2258">
        <f t="shared" si="249"/>
        <v>2271</v>
      </c>
      <c r="O2258"/>
      <c r="P2258"/>
      <c r="Q2258"/>
    </row>
    <row r="2259" spans="2:17">
      <c r="B2259" s="30">
        <f>資料貼入!A2259</f>
        <v>45995</v>
      </c>
      <c r="C2259" s="38">
        <f>資料貼入!A2259</f>
        <v>45995</v>
      </c>
      <c r="D2259" s="29">
        <f>資料貼入!B2259</f>
        <v>11131.180000000002</v>
      </c>
      <c r="E2259" s="29" cm="1">
        <f t="array" ref="E2259">MovingDayDD($D$3:D2259)</f>
        <v>-1772226.3500000238</v>
      </c>
      <c r="F2259" s="29">
        <f>IF(OR(C2259&gt;總表!$B$30,C2259=0),0,IF(E2259=0,0,1+F2258))</f>
        <v>58</v>
      </c>
      <c r="G2259" s="29">
        <f t="shared" si="250"/>
        <v>0</v>
      </c>
      <c r="H2259" s="42">
        <f t="shared" si="248"/>
        <v>0</v>
      </c>
      <c r="I2259" s="43">
        <f t="shared" si="251"/>
        <v>0</v>
      </c>
      <c r="J2259" s="42">
        <f t="shared" si="252"/>
        <v>45995</v>
      </c>
      <c r="K2259" s="43">
        <f t="shared" si="253"/>
        <v>0</v>
      </c>
      <c r="L2259">
        <f t="shared" si="254"/>
        <v>126</v>
      </c>
      <c r="M2259">
        <f>IF($G2259="","",COUNTIF($G$3:$G2259, $G2259))</f>
        <v>2146</v>
      </c>
      <c r="N2259">
        <f t="shared" si="249"/>
        <v>2272</v>
      </c>
      <c r="O2259"/>
      <c r="P2259"/>
      <c r="Q2259"/>
    </row>
    <row r="2260" spans="2:17">
      <c r="B2260" s="30">
        <f>資料貼入!A2260</f>
        <v>45996</v>
      </c>
      <c r="C2260" s="38">
        <f>資料貼入!A2260</f>
        <v>45996</v>
      </c>
      <c r="D2260" s="29">
        <f>資料貼入!B2260</f>
        <v>0</v>
      </c>
      <c r="E2260" s="29" cm="1">
        <f t="array" ref="E2260">MovingDayDD($D$3:D2260)</f>
        <v>-1772226.3500000238</v>
      </c>
      <c r="F2260" s="29">
        <f>IF(OR(C2260&gt;總表!$B$30,C2260=0),0,IF(E2260=0,0,1+F2259))</f>
        <v>59</v>
      </c>
      <c r="G2260" s="29">
        <f t="shared" si="250"/>
        <v>0</v>
      </c>
      <c r="H2260" s="42">
        <f t="shared" si="248"/>
        <v>0</v>
      </c>
      <c r="I2260" s="43">
        <f t="shared" si="251"/>
        <v>0</v>
      </c>
      <c r="J2260" s="42">
        <f t="shared" si="252"/>
        <v>45996</v>
      </c>
      <c r="K2260" s="43">
        <f t="shared" si="253"/>
        <v>0</v>
      </c>
      <c r="L2260">
        <f t="shared" si="254"/>
        <v>126</v>
      </c>
      <c r="M2260">
        <f>IF($G2260="","",COUNTIF($G$3:$G2260, $G2260))</f>
        <v>2147</v>
      </c>
      <c r="N2260">
        <f t="shared" si="249"/>
        <v>2273</v>
      </c>
      <c r="O2260"/>
      <c r="P2260"/>
      <c r="Q2260"/>
    </row>
    <row r="2261" spans="2:17">
      <c r="B2261" s="30">
        <f>資料貼入!A2261</f>
        <v>45997</v>
      </c>
      <c r="C2261" s="38">
        <f>資料貼入!A2261</f>
        <v>45997</v>
      </c>
      <c r="D2261" s="29">
        <f>資料貼入!B2261</f>
        <v>0</v>
      </c>
      <c r="E2261" s="29" cm="1">
        <f t="array" ref="E2261">MovingDayDD($D$3:D2261)</f>
        <v>-1772226.3500000238</v>
      </c>
      <c r="F2261" s="29">
        <f>IF(OR(C2261&gt;總表!$B$30,C2261=0),0,IF(E2261=0,0,1+F2260))</f>
        <v>60</v>
      </c>
      <c r="G2261" s="29">
        <f t="shared" si="250"/>
        <v>0</v>
      </c>
      <c r="H2261" s="42">
        <f t="shared" si="248"/>
        <v>0</v>
      </c>
      <c r="I2261" s="43">
        <f t="shared" si="251"/>
        <v>0</v>
      </c>
      <c r="J2261" s="42">
        <f t="shared" si="252"/>
        <v>45997</v>
      </c>
      <c r="K2261" s="43">
        <f t="shared" si="253"/>
        <v>0</v>
      </c>
      <c r="L2261">
        <f t="shared" si="254"/>
        <v>126</v>
      </c>
      <c r="M2261">
        <f>IF($G2261="","",COUNTIF($G$3:$G2261, $G2261))</f>
        <v>2148</v>
      </c>
      <c r="N2261">
        <f t="shared" si="249"/>
        <v>2274</v>
      </c>
      <c r="O2261"/>
      <c r="P2261"/>
      <c r="Q2261"/>
    </row>
    <row r="2262" spans="2:17">
      <c r="B2262" s="30">
        <f>資料貼入!A2262</f>
        <v>45998</v>
      </c>
      <c r="C2262" s="38">
        <f>資料貼入!A2262</f>
        <v>45998</v>
      </c>
      <c r="D2262" s="29">
        <f>資料貼入!B2262</f>
        <v>0</v>
      </c>
      <c r="E2262" s="29" cm="1">
        <f t="array" ref="E2262">MovingDayDD($D$3:D2262)</f>
        <v>-1772226.3500000238</v>
      </c>
      <c r="F2262" s="29">
        <f>IF(OR(C2262&gt;總表!$B$30,C2262=0),0,IF(E2262=0,0,1+F2261))</f>
        <v>61</v>
      </c>
      <c r="G2262" s="29">
        <f t="shared" si="250"/>
        <v>0</v>
      </c>
      <c r="H2262" s="42">
        <f t="shared" si="248"/>
        <v>0</v>
      </c>
      <c r="I2262" s="43">
        <f t="shared" si="251"/>
        <v>0</v>
      </c>
      <c r="J2262" s="42">
        <f t="shared" si="252"/>
        <v>45998</v>
      </c>
      <c r="K2262" s="43">
        <f t="shared" si="253"/>
        <v>0</v>
      </c>
      <c r="L2262">
        <f t="shared" si="254"/>
        <v>126</v>
      </c>
      <c r="M2262">
        <f>IF($G2262="","",COUNTIF($G$3:$G2262, $G2262))</f>
        <v>2149</v>
      </c>
      <c r="N2262">
        <f t="shared" si="249"/>
        <v>2275</v>
      </c>
      <c r="O2262"/>
      <c r="P2262"/>
      <c r="Q2262"/>
    </row>
    <row r="2263" spans="2:17">
      <c r="B2263" s="30">
        <f>資料貼入!A2263</f>
        <v>45999</v>
      </c>
      <c r="C2263" s="38">
        <f>資料貼入!A2263</f>
        <v>45999</v>
      </c>
      <c r="D2263" s="29">
        <f>資料貼入!B2263</f>
        <v>256203.33999999997</v>
      </c>
      <c r="E2263" s="29" cm="1">
        <f t="array" ref="E2263">MovingDayDD($D$3:D2263)</f>
        <v>-1516023.010000024</v>
      </c>
      <c r="F2263" s="29">
        <f>IF(OR(C2263&gt;總表!$B$30,C2263=0),0,IF(E2263=0,0,1+F2262))</f>
        <v>62</v>
      </c>
      <c r="G2263" s="29">
        <f t="shared" si="250"/>
        <v>0</v>
      </c>
      <c r="H2263" s="42">
        <f t="shared" si="248"/>
        <v>0</v>
      </c>
      <c r="I2263" s="43">
        <f t="shared" si="251"/>
        <v>0</v>
      </c>
      <c r="J2263" s="42">
        <f t="shared" si="252"/>
        <v>45999</v>
      </c>
      <c r="K2263" s="43">
        <f t="shared" si="253"/>
        <v>0</v>
      </c>
      <c r="L2263">
        <f t="shared" si="254"/>
        <v>126</v>
      </c>
      <c r="M2263">
        <f>IF($G2263="","",COUNTIF($G$3:$G2263, $G2263))</f>
        <v>2150</v>
      </c>
      <c r="N2263">
        <f t="shared" si="249"/>
        <v>2276</v>
      </c>
      <c r="O2263"/>
      <c r="P2263"/>
      <c r="Q2263"/>
    </row>
    <row r="2264" spans="2:17">
      <c r="B2264" s="30">
        <f>資料貼入!A2264</f>
        <v>46000</v>
      </c>
      <c r="C2264" s="38">
        <f>資料貼入!A2264</f>
        <v>46000</v>
      </c>
      <c r="D2264" s="29">
        <f>資料貼入!B2264</f>
        <v>-104182.91</v>
      </c>
      <c r="E2264" s="29" cm="1">
        <f t="array" ref="E2264">MovingDayDD($D$3:D2264)</f>
        <v>-1620205.9200000241</v>
      </c>
      <c r="F2264" s="29">
        <f>IF(OR(C2264&gt;總表!$B$30,C2264=0),0,IF(E2264=0,0,1+F2263))</f>
        <v>63</v>
      </c>
      <c r="G2264" s="29">
        <f t="shared" si="250"/>
        <v>0</v>
      </c>
      <c r="H2264" s="42">
        <f t="shared" si="248"/>
        <v>0</v>
      </c>
      <c r="I2264" s="43">
        <f t="shared" si="251"/>
        <v>0</v>
      </c>
      <c r="J2264" s="42">
        <f t="shared" si="252"/>
        <v>46000</v>
      </c>
      <c r="K2264" s="43">
        <f t="shared" si="253"/>
        <v>0</v>
      </c>
      <c r="L2264">
        <f t="shared" si="254"/>
        <v>126</v>
      </c>
      <c r="M2264">
        <f>IF($G2264="","",COUNTIF($G$3:$G2264, $G2264))</f>
        <v>2151</v>
      </c>
      <c r="N2264">
        <f t="shared" si="249"/>
        <v>2277</v>
      </c>
      <c r="O2264"/>
      <c r="P2264"/>
      <c r="Q2264"/>
    </row>
    <row r="2265" spans="2:17">
      <c r="B2265" s="30">
        <f>資料貼入!A2265</f>
        <v>46001</v>
      </c>
      <c r="C2265" s="38">
        <f>資料貼入!A2265</f>
        <v>46001</v>
      </c>
      <c r="D2265" s="29">
        <f>資料貼入!B2265</f>
        <v>13965.299999999996</v>
      </c>
      <c r="E2265" s="29" cm="1">
        <f t="array" ref="E2265">MovingDayDD($D$3:D2265)</f>
        <v>-1606240.6200000234</v>
      </c>
      <c r="F2265" s="29">
        <f>IF(OR(C2265&gt;總表!$B$30,C2265=0),0,IF(E2265=0,0,1+F2264))</f>
        <v>64</v>
      </c>
      <c r="G2265" s="29">
        <f t="shared" si="250"/>
        <v>0</v>
      </c>
      <c r="H2265" s="42">
        <f t="shared" si="248"/>
        <v>0</v>
      </c>
      <c r="I2265" s="43">
        <f t="shared" si="251"/>
        <v>0</v>
      </c>
      <c r="J2265" s="42">
        <f t="shared" si="252"/>
        <v>46001</v>
      </c>
      <c r="K2265" s="43">
        <f t="shared" si="253"/>
        <v>0</v>
      </c>
      <c r="L2265">
        <f t="shared" si="254"/>
        <v>126</v>
      </c>
      <c r="M2265">
        <f>IF($G2265="","",COUNTIF($G$3:$G2265, $G2265))</f>
        <v>2152</v>
      </c>
      <c r="N2265">
        <f t="shared" si="249"/>
        <v>2278</v>
      </c>
      <c r="O2265"/>
      <c r="P2265"/>
      <c r="Q2265"/>
    </row>
    <row r="2266" spans="2:17">
      <c r="B2266" s="30">
        <f>資料貼入!A2266</f>
        <v>46002</v>
      </c>
      <c r="C2266" s="38">
        <f>資料貼入!A2266</f>
        <v>46002</v>
      </c>
      <c r="D2266" s="29">
        <f>資料貼入!B2266</f>
        <v>-27958.000000000007</v>
      </c>
      <c r="E2266" s="29" cm="1">
        <f t="array" ref="E2266">MovingDayDD($D$3:D2266)</f>
        <v>-1634198.6200000234</v>
      </c>
      <c r="F2266" s="29">
        <f>IF(OR(C2266&gt;總表!$B$30,C2266=0),0,IF(E2266=0,0,1+F2265))</f>
        <v>65</v>
      </c>
      <c r="G2266" s="29">
        <f t="shared" si="250"/>
        <v>0</v>
      </c>
      <c r="H2266" s="42">
        <f t="shared" si="248"/>
        <v>0</v>
      </c>
      <c r="I2266" s="43">
        <f t="shared" si="251"/>
        <v>0</v>
      </c>
      <c r="J2266" s="42">
        <f t="shared" si="252"/>
        <v>46002</v>
      </c>
      <c r="K2266" s="43">
        <f t="shared" si="253"/>
        <v>0</v>
      </c>
      <c r="L2266">
        <f t="shared" si="254"/>
        <v>126</v>
      </c>
      <c r="M2266">
        <f>IF($G2266="","",COUNTIF($G$3:$G2266, $G2266))</f>
        <v>2153</v>
      </c>
      <c r="N2266">
        <f t="shared" si="249"/>
        <v>2279</v>
      </c>
      <c r="O2266"/>
      <c r="P2266"/>
      <c r="Q2266"/>
    </row>
    <row r="2267" spans="2:17">
      <c r="B2267" s="30">
        <f>資料貼入!A2267</f>
        <v>46003</v>
      </c>
      <c r="C2267" s="38">
        <f>資料貼入!A2267</f>
        <v>46003</v>
      </c>
      <c r="D2267" s="29">
        <f>資料貼入!B2267</f>
        <v>5503.5599999999995</v>
      </c>
      <c r="E2267" s="29" cm="1">
        <f t="array" ref="E2267">MovingDayDD($D$3:D2267)</f>
        <v>-1628695.0600000247</v>
      </c>
      <c r="F2267" s="29">
        <f>IF(OR(C2267&gt;總表!$B$30,C2267=0),0,IF(E2267=0,0,1+F2266))</f>
        <v>66</v>
      </c>
      <c r="G2267" s="29">
        <f t="shared" si="250"/>
        <v>0</v>
      </c>
      <c r="H2267" s="42">
        <f t="shared" si="248"/>
        <v>0</v>
      </c>
      <c r="I2267" s="43">
        <f t="shared" si="251"/>
        <v>0</v>
      </c>
      <c r="J2267" s="42">
        <f t="shared" si="252"/>
        <v>46003</v>
      </c>
      <c r="K2267" s="43">
        <f t="shared" si="253"/>
        <v>0</v>
      </c>
      <c r="L2267">
        <f t="shared" si="254"/>
        <v>126</v>
      </c>
      <c r="M2267">
        <f>IF($G2267="","",COUNTIF($G$3:$G2267, $G2267))</f>
        <v>2154</v>
      </c>
      <c r="N2267">
        <f t="shared" si="249"/>
        <v>2280</v>
      </c>
      <c r="O2267"/>
      <c r="P2267"/>
      <c r="Q2267"/>
    </row>
    <row r="2268" spans="2:17">
      <c r="B2268" s="30">
        <f>資料貼入!A2268</f>
        <v>46004</v>
      </c>
      <c r="C2268" s="38">
        <f>資料貼入!A2268</f>
        <v>46004</v>
      </c>
      <c r="D2268" s="29">
        <f>資料貼入!B2268</f>
        <v>0</v>
      </c>
      <c r="E2268" s="29" cm="1">
        <f t="array" ref="E2268">MovingDayDD($D$3:D2268)</f>
        <v>-1628695.0600000247</v>
      </c>
      <c r="F2268" s="29">
        <f>IF(OR(C2268&gt;總表!$B$30,C2268=0),0,IF(E2268=0,0,1+F2267))</f>
        <v>67</v>
      </c>
      <c r="G2268" s="29">
        <f t="shared" si="250"/>
        <v>0</v>
      </c>
      <c r="H2268" s="42">
        <f t="shared" si="248"/>
        <v>0</v>
      </c>
      <c r="I2268" s="43">
        <f t="shared" si="251"/>
        <v>0</v>
      </c>
      <c r="J2268" s="42">
        <f t="shared" si="252"/>
        <v>46004</v>
      </c>
      <c r="K2268" s="43">
        <f t="shared" si="253"/>
        <v>0</v>
      </c>
      <c r="L2268">
        <f t="shared" si="254"/>
        <v>126</v>
      </c>
      <c r="M2268">
        <f>IF($G2268="","",COUNTIF($G$3:$G2268, $G2268))</f>
        <v>2155</v>
      </c>
      <c r="N2268">
        <f t="shared" si="249"/>
        <v>2281</v>
      </c>
      <c r="O2268"/>
      <c r="P2268"/>
      <c r="Q2268"/>
    </row>
    <row r="2269" spans="2:17">
      <c r="B2269" s="30">
        <f>資料貼入!A2269</f>
        <v>46005</v>
      </c>
      <c r="C2269" s="38">
        <f>資料貼入!A2269</f>
        <v>46005</v>
      </c>
      <c r="D2269" s="29">
        <f>資料貼入!B2269</f>
        <v>0</v>
      </c>
      <c r="E2269" s="29" cm="1">
        <f t="array" ref="E2269">MovingDayDD($D$3:D2269)</f>
        <v>-1628695.0600000247</v>
      </c>
      <c r="F2269" s="29">
        <f>IF(OR(C2269&gt;總表!$B$30,C2269=0),0,IF(E2269=0,0,1+F2268))</f>
        <v>68</v>
      </c>
      <c r="G2269" s="29">
        <f t="shared" si="250"/>
        <v>0</v>
      </c>
      <c r="H2269" s="42">
        <f t="shared" si="248"/>
        <v>0</v>
      </c>
      <c r="I2269" s="43">
        <f t="shared" si="251"/>
        <v>0</v>
      </c>
      <c r="J2269" s="42">
        <f t="shared" si="252"/>
        <v>46005</v>
      </c>
      <c r="K2269" s="43">
        <f t="shared" si="253"/>
        <v>0</v>
      </c>
      <c r="L2269">
        <f t="shared" si="254"/>
        <v>126</v>
      </c>
      <c r="M2269">
        <f>IF($G2269="","",COUNTIF($G$3:$G2269, $G2269))</f>
        <v>2156</v>
      </c>
      <c r="N2269">
        <f t="shared" si="249"/>
        <v>2282</v>
      </c>
      <c r="O2269"/>
      <c r="P2269"/>
      <c r="Q2269"/>
    </row>
    <row r="2270" spans="2:17">
      <c r="B2270" s="30">
        <f>資料貼入!A2270</f>
        <v>46006</v>
      </c>
      <c r="C2270" s="38">
        <f>資料貼入!A2270</f>
        <v>46006</v>
      </c>
      <c r="D2270" s="29">
        <f>資料貼入!B2270</f>
        <v>-10724.679999999993</v>
      </c>
      <c r="E2270" s="29" cm="1">
        <f t="array" ref="E2270">MovingDayDD($D$3:D2270)</f>
        <v>-1639419.7400000244</v>
      </c>
      <c r="F2270" s="29">
        <f>IF(OR(C2270&gt;總表!$B$30,C2270=0),0,IF(E2270=0,0,1+F2269))</f>
        <v>69</v>
      </c>
      <c r="G2270" s="29">
        <f t="shared" si="250"/>
        <v>0</v>
      </c>
      <c r="H2270" s="42">
        <f t="shared" si="248"/>
        <v>0</v>
      </c>
      <c r="I2270" s="43">
        <f t="shared" si="251"/>
        <v>0</v>
      </c>
      <c r="J2270" s="42">
        <f t="shared" si="252"/>
        <v>46006</v>
      </c>
      <c r="K2270" s="43">
        <f t="shared" si="253"/>
        <v>0</v>
      </c>
      <c r="L2270">
        <f t="shared" si="254"/>
        <v>126</v>
      </c>
      <c r="M2270">
        <f>IF($G2270="","",COUNTIF($G$3:$G2270, $G2270))</f>
        <v>2157</v>
      </c>
      <c r="N2270">
        <f t="shared" si="249"/>
        <v>2283</v>
      </c>
      <c r="O2270"/>
      <c r="P2270"/>
      <c r="Q2270"/>
    </row>
    <row r="2271" spans="2:17">
      <c r="B2271" s="30">
        <f>資料貼入!A2271</f>
        <v>46007</v>
      </c>
      <c r="C2271" s="38">
        <f>資料貼入!A2271</f>
        <v>46007</v>
      </c>
      <c r="D2271" s="29">
        <f>資料貼入!B2271</f>
        <v>-182001.3</v>
      </c>
      <c r="E2271" s="29" cm="1">
        <f t="array" ref="E2271">MovingDayDD($D$3:D2271)</f>
        <v>-1821421.0400000252</v>
      </c>
      <c r="F2271" s="29">
        <f>IF(OR(C2271&gt;總表!$B$30,C2271=0),0,IF(E2271=0,0,1+F2270))</f>
        <v>70</v>
      </c>
      <c r="G2271" s="29">
        <f t="shared" si="250"/>
        <v>0</v>
      </c>
      <c r="H2271" s="42">
        <f t="shared" si="248"/>
        <v>0</v>
      </c>
      <c r="I2271" s="43">
        <f t="shared" si="251"/>
        <v>0</v>
      </c>
      <c r="J2271" s="42">
        <f t="shared" si="252"/>
        <v>46007</v>
      </c>
      <c r="K2271" s="43">
        <f t="shared" si="253"/>
        <v>0</v>
      </c>
      <c r="L2271">
        <f t="shared" si="254"/>
        <v>126</v>
      </c>
      <c r="M2271">
        <f>IF($G2271="","",COUNTIF($G$3:$G2271, $G2271))</f>
        <v>2158</v>
      </c>
      <c r="N2271">
        <f t="shared" si="249"/>
        <v>2284</v>
      </c>
      <c r="O2271"/>
      <c r="P2271"/>
      <c r="Q2271"/>
    </row>
    <row r="2272" spans="2:17">
      <c r="B2272" s="30">
        <f>資料貼入!A2272</f>
        <v>46008</v>
      </c>
      <c r="C2272" s="38">
        <f>資料貼入!A2272</f>
        <v>46008</v>
      </c>
      <c r="D2272" s="29">
        <f>資料貼入!B2272</f>
        <v>-71842.840000000011</v>
      </c>
      <c r="E2272" s="29" cm="1">
        <f t="array" ref="E2272">MovingDayDD($D$3:D2272)</f>
        <v>-1893263.880000025</v>
      </c>
      <c r="F2272" s="29">
        <f>IF(OR(C2272&gt;總表!$B$30,C2272=0),0,IF(E2272=0,0,1+F2271))</f>
        <v>71</v>
      </c>
      <c r="G2272" s="29">
        <f t="shared" si="250"/>
        <v>0</v>
      </c>
      <c r="H2272" s="42">
        <f t="shared" si="248"/>
        <v>0</v>
      </c>
      <c r="I2272" s="43">
        <f t="shared" si="251"/>
        <v>0</v>
      </c>
      <c r="J2272" s="42">
        <f t="shared" si="252"/>
        <v>46008</v>
      </c>
      <c r="K2272" s="43">
        <f t="shared" si="253"/>
        <v>0</v>
      </c>
      <c r="L2272">
        <f t="shared" si="254"/>
        <v>126</v>
      </c>
      <c r="M2272">
        <f>IF($G2272="","",COUNTIF($G$3:$G2272, $G2272))</f>
        <v>2159</v>
      </c>
      <c r="N2272">
        <f t="shared" si="249"/>
        <v>2285</v>
      </c>
      <c r="O2272"/>
      <c r="P2272"/>
      <c r="Q2272"/>
    </row>
    <row r="2273" spans="2:17">
      <c r="B2273" s="30">
        <f>資料貼入!A2273</f>
        <v>46009</v>
      </c>
      <c r="C2273" s="38">
        <f>資料貼入!A2273</f>
        <v>46009</v>
      </c>
      <c r="D2273" s="29">
        <f>資料貼入!B2273</f>
        <v>-17425.240000000002</v>
      </c>
      <c r="E2273" s="29" cm="1">
        <f t="array" ref="E2273">MovingDayDD($D$3:D2273)</f>
        <v>-1910689.1200000234</v>
      </c>
      <c r="F2273" s="29">
        <f>IF(OR(C2273&gt;總表!$B$30,C2273=0),0,IF(E2273=0,0,1+F2272))</f>
        <v>72</v>
      </c>
      <c r="G2273" s="29">
        <f t="shared" si="250"/>
        <v>0</v>
      </c>
      <c r="H2273" s="42">
        <f t="shared" si="248"/>
        <v>0</v>
      </c>
      <c r="I2273" s="43">
        <f t="shared" si="251"/>
        <v>0</v>
      </c>
      <c r="J2273" s="42">
        <f t="shared" si="252"/>
        <v>46009</v>
      </c>
      <c r="K2273" s="43">
        <f t="shared" si="253"/>
        <v>0</v>
      </c>
      <c r="L2273">
        <f t="shared" si="254"/>
        <v>126</v>
      </c>
      <c r="M2273">
        <f>IF($G2273="","",COUNTIF($G$3:$G2273, $G2273))</f>
        <v>2160</v>
      </c>
      <c r="N2273">
        <f t="shared" si="249"/>
        <v>2286</v>
      </c>
      <c r="O2273"/>
      <c r="P2273"/>
      <c r="Q2273"/>
    </row>
    <row r="2274" spans="2:17">
      <c r="B2274" s="30">
        <f>資料貼入!A2274</f>
        <v>46010</v>
      </c>
      <c r="C2274" s="38">
        <f>資料貼入!A2274</f>
        <v>46010</v>
      </c>
      <c r="D2274" s="29">
        <f>資料貼入!B2274</f>
        <v>25544.89</v>
      </c>
      <c r="E2274" s="29" cm="1">
        <f t="array" ref="E2274">MovingDayDD($D$3:D2274)</f>
        <v>-1885144.2300000228</v>
      </c>
      <c r="F2274" s="29">
        <f>IF(OR(C2274&gt;總表!$B$30,C2274=0),0,IF(E2274=0,0,1+F2273))</f>
        <v>73</v>
      </c>
      <c r="G2274" s="29">
        <f t="shared" si="250"/>
        <v>0</v>
      </c>
      <c r="H2274" s="42">
        <f t="shared" si="248"/>
        <v>0</v>
      </c>
      <c r="I2274" s="43">
        <f t="shared" si="251"/>
        <v>0</v>
      </c>
      <c r="J2274" s="42">
        <f t="shared" si="252"/>
        <v>46010</v>
      </c>
      <c r="K2274" s="43">
        <f t="shared" si="253"/>
        <v>0</v>
      </c>
      <c r="L2274">
        <f t="shared" si="254"/>
        <v>126</v>
      </c>
      <c r="M2274">
        <f>IF($G2274="","",COUNTIF($G$3:$G2274, $G2274))</f>
        <v>2161</v>
      </c>
      <c r="N2274">
        <f t="shared" si="249"/>
        <v>2287</v>
      </c>
      <c r="O2274"/>
      <c r="P2274"/>
      <c r="Q2274"/>
    </row>
    <row r="2275" spans="2:17">
      <c r="B2275" s="30">
        <f>資料貼入!A2275</f>
        <v>46011</v>
      </c>
      <c r="C2275" s="38">
        <f>資料貼入!A2275</f>
        <v>46011</v>
      </c>
      <c r="D2275" s="29">
        <f>資料貼入!B2275</f>
        <v>0</v>
      </c>
      <c r="E2275" s="29" cm="1">
        <f t="array" ref="E2275">MovingDayDD($D$3:D2275)</f>
        <v>-1885144.2300000228</v>
      </c>
      <c r="F2275" s="29">
        <f>IF(OR(C2275&gt;總表!$B$30,C2275=0),0,IF(E2275=0,0,1+F2274))</f>
        <v>74</v>
      </c>
      <c r="G2275" s="29">
        <f t="shared" si="250"/>
        <v>0</v>
      </c>
      <c r="H2275" s="42">
        <f t="shared" si="248"/>
        <v>0</v>
      </c>
      <c r="I2275" s="43">
        <f t="shared" si="251"/>
        <v>0</v>
      </c>
      <c r="J2275" s="42">
        <f t="shared" si="252"/>
        <v>46011</v>
      </c>
      <c r="K2275" s="43">
        <f t="shared" si="253"/>
        <v>0</v>
      </c>
      <c r="L2275">
        <f t="shared" si="254"/>
        <v>126</v>
      </c>
      <c r="M2275">
        <f>IF($G2275="","",COUNTIF($G$3:$G2275, $G2275))</f>
        <v>2162</v>
      </c>
      <c r="N2275">
        <f t="shared" si="249"/>
        <v>2288</v>
      </c>
      <c r="O2275"/>
      <c r="P2275"/>
      <c r="Q2275"/>
    </row>
    <row r="2276" spans="2:17">
      <c r="B2276" s="30">
        <f>資料貼入!A2276</f>
        <v>46012</v>
      </c>
      <c r="C2276" s="38">
        <f>資料貼入!A2276</f>
        <v>46012</v>
      </c>
      <c r="D2276" s="29">
        <f>資料貼入!B2276</f>
        <v>0</v>
      </c>
      <c r="E2276" s="29" cm="1">
        <f t="array" ref="E2276">MovingDayDD($D$3:D2276)</f>
        <v>-1885144.2300000228</v>
      </c>
      <c r="F2276" s="29">
        <f>IF(OR(C2276&gt;總表!$B$30,C2276=0),0,IF(E2276=0,0,1+F2275))</f>
        <v>75</v>
      </c>
      <c r="G2276" s="29">
        <f t="shared" si="250"/>
        <v>0</v>
      </c>
      <c r="H2276" s="42">
        <f t="shared" si="248"/>
        <v>0</v>
      </c>
      <c r="I2276" s="43">
        <f t="shared" si="251"/>
        <v>0</v>
      </c>
      <c r="J2276" s="42">
        <f t="shared" si="252"/>
        <v>46012</v>
      </c>
      <c r="K2276" s="43">
        <f t="shared" si="253"/>
        <v>0</v>
      </c>
      <c r="L2276">
        <f t="shared" si="254"/>
        <v>126</v>
      </c>
      <c r="M2276">
        <f>IF($G2276="","",COUNTIF($G$3:$G2276, $G2276))</f>
        <v>2163</v>
      </c>
      <c r="N2276">
        <f t="shared" si="249"/>
        <v>2289</v>
      </c>
      <c r="O2276"/>
      <c r="P2276"/>
      <c r="Q2276"/>
    </row>
    <row r="2277" spans="2:17">
      <c r="B2277" s="30">
        <f>資料貼入!A2277</f>
        <v>46013</v>
      </c>
      <c r="C2277" s="38">
        <f>資料貼入!A2277</f>
        <v>46013</v>
      </c>
      <c r="D2277" s="29">
        <f>資料貼入!B2277</f>
        <v>267584.71999999997</v>
      </c>
      <c r="E2277" s="29" cm="1">
        <f t="array" ref="E2277">MovingDayDD($D$3:D2277)</f>
        <v>-1617559.510000024</v>
      </c>
      <c r="F2277" s="29">
        <f>IF(OR(C2277&gt;總表!$B$30,C2277=0),0,IF(E2277=0,0,1+F2276))</f>
        <v>76</v>
      </c>
      <c r="G2277" s="29">
        <f t="shared" si="250"/>
        <v>0</v>
      </c>
      <c r="H2277" s="42">
        <f t="shared" si="248"/>
        <v>0</v>
      </c>
      <c r="I2277" s="43">
        <f t="shared" si="251"/>
        <v>0</v>
      </c>
      <c r="J2277" s="42">
        <f t="shared" si="252"/>
        <v>46013</v>
      </c>
      <c r="K2277" s="43">
        <f t="shared" si="253"/>
        <v>0</v>
      </c>
      <c r="L2277">
        <f t="shared" si="254"/>
        <v>126</v>
      </c>
      <c r="M2277">
        <f>IF($G2277="","",COUNTIF($G$3:$G2277, $G2277))</f>
        <v>2164</v>
      </c>
      <c r="N2277">
        <f t="shared" si="249"/>
        <v>2290</v>
      </c>
      <c r="O2277"/>
      <c r="P2277"/>
      <c r="Q2277"/>
    </row>
    <row r="2278" spans="2:17">
      <c r="B2278" s="30">
        <f>資料貼入!A2278</f>
        <v>46014</v>
      </c>
      <c r="C2278" s="38">
        <f>資料貼入!A2278</f>
        <v>46014</v>
      </c>
      <c r="D2278" s="29">
        <f>資料貼入!B2278</f>
        <v>61297.770000000004</v>
      </c>
      <c r="E2278" s="29" cm="1">
        <f t="array" ref="E2278">MovingDayDD($D$3:D2278)</f>
        <v>-1556261.7400000244</v>
      </c>
      <c r="F2278" s="29">
        <f>IF(OR(C2278&gt;總表!$B$30,C2278=0),0,IF(E2278=0,0,1+F2277))</f>
        <v>77</v>
      </c>
      <c r="G2278" s="29">
        <f t="shared" si="250"/>
        <v>0</v>
      </c>
      <c r="H2278" s="42">
        <f t="shared" si="248"/>
        <v>0</v>
      </c>
      <c r="I2278" s="43">
        <f t="shared" si="251"/>
        <v>0</v>
      </c>
      <c r="J2278" s="42">
        <f t="shared" si="252"/>
        <v>46014</v>
      </c>
      <c r="K2278" s="43">
        <f t="shared" si="253"/>
        <v>0</v>
      </c>
      <c r="L2278">
        <f t="shared" si="254"/>
        <v>126</v>
      </c>
      <c r="M2278">
        <f>IF($G2278="","",COUNTIF($G$3:$G2278, $G2278))</f>
        <v>2165</v>
      </c>
      <c r="N2278">
        <f t="shared" si="249"/>
        <v>2291</v>
      </c>
      <c r="O2278"/>
      <c r="P2278"/>
      <c r="Q2278"/>
    </row>
    <row r="2279" spans="2:17">
      <c r="B2279" s="30">
        <f>資料貼入!A2279</f>
        <v>46015</v>
      </c>
      <c r="C2279" s="38">
        <f>資料貼入!A2279</f>
        <v>46015</v>
      </c>
      <c r="D2279" s="29">
        <f>資料貼入!B2279</f>
        <v>35931.300000000003</v>
      </c>
      <c r="E2279" s="29" cm="1">
        <f t="array" ref="E2279">MovingDayDD($D$3:D2279)</f>
        <v>-1520330.4400000237</v>
      </c>
      <c r="F2279" s="29">
        <f>IF(OR(C2279&gt;總表!$B$30,C2279=0),0,IF(E2279=0,0,1+F2278))</f>
        <v>78</v>
      </c>
      <c r="G2279" s="29">
        <f t="shared" si="250"/>
        <v>0</v>
      </c>
      <c r="H2279" s="42">
        <f t="shared" si="248"/>
        <v>0</v>
      </c>
      <c r="I2279" s="43">
        <f t="shared" si="251"/>
        <v>0</v>
      </c>
      <c r="J2279" s="42">
        <f t="shared" si="252"/>
        <v>46015</v>
      </c>
      <c r="K2279" s="43">
        <f t="shared" si="253"/>
        <v>0</v>
      </c>
      <c r="L2279">
        <f t="shared" si="254"/>
        <v>126</v>
      </c>
      <c r="M2279">
        <f>IF($G2279="","",COUNTIF($G$3:$G2279, $G2279))</f>
        <v>2166</v>
      </c>
      <c r="N2279">
        <f t="shared" si="249"/>
        <v>2292</v>
      </c>
      <c r="O2279"/>
      <c r="P2279"/>
      <c r="Q2279"/>
    </row>
    <row r="2280" spans="2:17">
      <c r="B2280" s="30">
        <f>資料貼入!A2280</f>
        <v>46016</v>
      </c>
      <c r="C2280" s="38">
        <f>資料貼入!A2280</f>
        <v>46016</v>
      </c>
      <c r="D2280" s="29">
        <f>資料貼入!B2280</f>
        <v>0</v>
      </c>
      <c r="E2280" s="29" cm="1">
        <f t="array" ref="E2280">MovingDayDD($D$3:D2280)</f>
        <v>-1520330.4400000237</v>
      </c>
      <c r="F2280" s="29">
        <f>IF(OR(C2280&gt;總表!$B$30,C2280=0),0,IF(E2280=0,0,1+F2279))</f>
        <v>79</v>
      </c>
      <c r="G2280" s="29">
        <f t="shared" si="250"/>
        <v>0</v>
      </c>
      <c r="H2280" s="42">
        <f t="shared" si="248"/>
        <v>0</v>
      </c>
      <c r="I2280" s="43">
        <f t="shared" si="251"/>
        <v>0</v>
      </c>
      <c r="J2280" s="42">
        <f t="shared" si="252"/>
        <v>46016</v>
      </c>
      <c r="K2280" s="43">
        <f t="shared" si="253"/>
        <v>0</v>
      </c>
      <c r="L2280">
        <f t="shared" si="254"/>
        <v>126</v>
      </c>
      <c r="M2280">
        <f>IF($G2280="","",COUNTIF($G$3:$G2280, $G2280))</f>
        <v>2167</v>
      </c>
      <c r="N2280">
        <f t="shared" si="249"/>
        <v>2293</v>
      </c>
      <c r="O2280"/>
      <c r="P2280"/>
      <c r="Q2280"/>
    </row>
    <row r="2281" spans="2:17">
      <c r="B2281" s="30">
        <f>資料貼入!A2281</f>
        <v>46017</v>
      </c>
      <c r="C2281" s="38">
        <f>資料貼入!A2281</f>
        <v>46017</v>
      </c>
      <c r="D2281" s="29">
        <f>資料貼入!B2281</f>
        <v>118134.14</v>
      </c>
      <c r="E2281" s="29" cm="1">
        <f t="array" ref="E2281">MovingDayDD($D$3:D2281)</f>
        <v>-1402196.3000000231</v>
      </c>
      <c r="F2281" s="29">
        <f>IF(OR(C2281&gt;總表!$B$30,C2281=0),0,IF(E2281=0,0,1+F2280))</f>
        <v>80</v>
      </c>
      <c r="G2281" s="29">
        <f t="shared" si="250"/>
        <v>0</v>
      </c>
      <c r="H2281" s="42">
        <f t="shared" si="248"/>
        <v>0</v>
      </c>
      <c r="I2281" s="43">
        <f t="shared" si="251"/>
        <v>0</v>
      </c>
      <c r="J2281" s="42">
        <f t="shared" si="252"/>
        <v>46017</v>
      </c>
      <c r="K2281" s="43">
        <f t="shared" si="253"/>
        <v>0</v>
      </c>
      <c r="L2281">
        <f t="shared" si="254"/>
        <v>126</v>
      </c>
      <c r="M2281">
        <f>IF($G2281="","",COUNTIF($G$3:$G2281, $G2281))</f>
        <v>2168</v>
      </c>
      <c r="N2281">
        <f t="shared" si="249"/>
        <v>2294</v>
      </c>
      <c r="O2281"/>
      <c r="P2281"/>
      <c r="Q2281"/>
    </row>
    <row r="2282" spans="2:17">
      <c r="B2282" s="30">
        <f>資料貼入!A2282</f>
        <v>46018</v>
      </c>
      <c r="C2282" s="38">
        <f>資料貼入!A2282</f>
        <v>46018</v>
      </c>
      <c r="D2282" s="29">
        <f>資料貼入!B2282</f>
        <v>0</v>
      </c>
      <c r="E2282" s="29" cm="1">
        <f t="array" ref="E2282">MovingDayDD($D$3:D2282)</f>
        <v>-1402196.3000000231</v>
      </c>
      <c r="F2282" s="29">
        <f>IF(OR(C2282&gt;總表!$B$30,C2282=0),0,IF(E2282=0,0,1+F2281))</f>
        <v>81</v>
      </c>
      <c r="G2282" s="29">
        <f t="shared" si="250"/>
        <v>0</v>
      </c>
      <c r="H2282" s="42">
        <f t="shared" si="248"/>
        <v>0</v>
      </c>
      <c r="I2282" s="43">
        <f t="shared" si="251"/>
        <v>0</v>
      </c>
      <c r="J2282" s="42">
        <f t="shared" si="252"/>
        <v>46018</v>
      </c>
      <c r="K2282" s="43">
        <f t="shared" si="253"/>
        <v>0</v>
      </c>
      <c r="L2282">
        <f t="shared" si="254"/>
        <v>126</v>
      </c>
      <c r="M2282">
        <f>IF($G2282="","",COUNTIF($G$3:$G2282, $G2282))</f>
        <v>2169</v>
      </c>
      <c r="N2282">
        <f t="shared" si="249"/>
        <v>2295</v>
      </c>
      <c r="O2282"/>
      <c r="P2282"/>
      <c r="Q2282"/>
    </row>
    <row r="2283" spans="2:17">
      <c r="B2283" s="30">
        <f>資料貼入!A2283</f>
        <v>46019</v>
      </c>
      <c r="C2283" s="38">
        <f>資料貼入!A2283</f>
        <v>46019</v>
      </c>
      <c r="D2283" s="29">
        <f>資料貼入!B2283</f>
        <v>0</v>
      </c>
      <c r="E2283" s="29" cm="1">
        <f t="array" ref="E2283">MovingDayDD($D$3:D2283)</f>
        <v>-1402196.3000000231</v>
      </c>
      <c r="F2283" s="29">
        <f>IF(OR(C2283&gt;總表!$B$30,C2283=0),0,IF(E2283=0,0,1+F2282))</f>
        <v>82</v>
      </c>
      <c r="G2283" s="29">
        <f t="shared" si="250"/>
        <v>0</v>
      </c>
      <c r="H2283" s="42">
        <f t="shared" si="248"/>
        <v>0</v>
      </c>
      <c r="I2283" s="43">
        <f t="shared" si="251"/>
        <v>0</v>
      </c>
      <c r="J2283" s="42">
        <f t="shared" si="252"/>
        <v>46019</v>
      </c>
      <c r="K2283" s="43">
        <f t="shared" si="253"/>
        <v>0</v>
      </c>
      <c r="L2283">
        <f t="shared" si="254"/>
        <v>126</v>
      </c>
      <c r="M2283">
        <f>IF($G2283="","",COUNTIF($G$3:$G2283, $G2283))</f>
        <v>2170</v>
      </c>
      <c r="N2283">
        <f t="shared" si="249"/>
        <v>2296</v>
      </c>
      <c r="O2283"/>
      <c r="P2283"/>
      <c r="Q2283"/>
    </row>
    <row r="2284" spans="2:17">
      <c r="B2284" s="30">
        <f>資料貼入!A2284</f>
        <v>46020</v>
      </c>
      <c r="C2284" s="38">
        <f>資料貼入!A2284</f>
        <v>46020</v>
      </c>
      <c r="D2284" s="29">
        <f>資料貼入!B2284</f>
        <v>262028.74</v>
      </c>
      <c r="E2284" s="29" cm="1">
        <f t="array" ref="E2284">MovingDayDD($D$3:D2284)</f>
        <v>-1140167.5600000247</v>
      </c>
      <c r="F2284" s="29">
        <f>IF(OR(C2284&gt;總表!$B$30,C2284=0),0,IF(E2284=0,0,1+F2283))</f>
        <v>83</v>
      </c>
      <c r="G2284" s="29">
        <f t="shared" si="250"/>
        <v>0</v>
      </c>
      <c r="H2284" s="42">
        <f t="shared" si="248"/>
        <v>0</v>
      </c>
      <c r="I2284" s="43">
        <f t="shared" si="251"/>
        <v>0</v>
      </c>
      <c r="J2284" s="42">
        <f t="shared" si="252"/>
        <v>46020</v>
      </c>
      <c r="K2284" s="43">
        <f t="shared" si="253"/>
        <v>0</v>
      </c>
      <c r="L2284">
        <f t="shared" si="254"/>
        <v>126</v>
      </c>
      <c r="M2284">
        <f>IF($G2284="","",COUNTIF($G$3:$G2284, $G2284))</f>
        <v>2171</v>
      </c>
      <c r="N2284">
        <f t="shared" si="249"/>
        <v>2297</v>
      </c>
      <c r="O2284"/>
      <c r="P2284"/>
      <c r="Q2284"/>
    </row>
    <row r="2285" spans="2:17">
      <c r="B2285" s="30">
        <f>資料貼入!A2285</f>
        <v>46021</v>
      </c>
      <c r="C2285" s="38">
        <f>資料貼入!A2285</f>
        <v>46021</v>
      </c>
      <c r="D2285" s="29">
        <f>資料貼入!B2285</f>
        <v>-183976.83999999997</v>
      </c>
      <c r="E2285" s="29" cm="1">
        <f t="array" ref="E2285">MovingDayDD($D$3:D2285)</f>
        <v>-1324144.4000000246</v>
      </c>
      <c r="F2285" s="29">
        <f>IF(OR(C2285&gt;總表!$B$30,C2285=0),0,IF(E2285=0,0,1+F2284))</f>
        <v>84</v>
      </c>
      <c r="G2285" s="29">
        <f t="shared" si="250"/>
        <v>0</v>
      </c>
      <c r="H2285" s="42">
        <f t="shared" si="248"/>
        <v>0</v>
      </c>
      <c r="I2285" s="43">
        <f t="shared" si="251"/>
        <v>0</v>
      </c>
      <c r="J2285" s="42">
        <f t="shared" si="252"/>
        <v>46021</v>
      </c>
      <c r="K2285" s="43">
        <f t="shared" si="253"/>
        <v>0</v>
      </c>
      <c r="L2285">
        <f t="shared" si="254"/>
        <v>126</v>
      </c>
      <c r="M2285">
        <f>IF($G2285="","",COUNTIF($G$3:$G2285, $G2285))</f>
        <v>2172</v>
      </c>
      <c r="N2285">
        <f t="shared" si="249"/>
        <v>2298</v>
      </c>
      <c r="O2285"/>
      <c r="P2285"/>
      <c r="Q2285"/>
    </row>
    <row r="2286" spans="2:17">
      <c r="B2286" s="30">
        <f>資料貼入!A2286</f>
        <v>46022</v>
      </c>
      <c r="C2286" s="38">
        <f>資料貼入!A2286</f>
        <v>46022</v>
      </c>
      <c r="D2286" s="29">
        <f>資料貼入!B2286</f>
        <v>67130.25</v>
      </c>
      <c r="E2286" s="29" cm="1">
        <f t="array" ref="E2286">MovingDayDD($D$3:D2286)</f>
        <v>-1257014.1500000246</v>
      </c>
      <c r="F2286" s="29">
        <f>IF(OR(C2286&gt;總表!$B$30,C2286=0),0,IF(E2286=0,0,1+F2285))</f>
        <v>85</v>
      </c>
      <c r="G2286" s="29">
        <f t="shared" si="250"/>
        <v>0</v>
      </c>
      <c r="H2286" s="42">
        <f t="shared" si="248"/>
        <v>0</v>
      </c>
      <c r="I2286" s="43">
        <f t="shared" si="251"/>
        <v>0</v>
      </c>
      <c r="J2286" s="42">
        <f t="shared" si="252"/>
        <v>46022</v>
      </c>
      <c r="K2286" s="43">
        <f t="shared" si="253"/>
        <v>0</v>
      </c>
      <c r="L2286">
        <f t="shared" si="254"/>
        <v>126</v>
      </c>
      <c r="M2286">
        <f>IF($G2286="","",COUNTIF($G$3:$G2286, $G2286))</f>
        <v>2173</v>
      </c>
      <c r="N2286">
        <f t="shared" si="249"/>
        <v>2299</v>
      </c>
      <c r="O2286"/>
      <c r="P2286"/>
      <c r="Q2286"/>
    </row>
    <row r="2287" spans="2:17">
      <c r="B2287" s="30">
        <f>資料貼入!A2287</f>
        <v>46023</v>
      </c>
      <c r="C2287" s="38">
        <f>資料貼入!A2287</f>
        <v>46023</v>
      </c>
      <c r="D2287" s="29">
        <f>資料貼入!B2287</f>
        <v>0</v>
      </c>
      <c r="E2287" s="29" cm="1">
        <f t="array" ref="E2287">MovingDayDD($D$3:D2287)</f>
        <v>-1257014.1500000246</v>
      </c>
      <c r="F2287" s="29">
        <f>IF(OR(C2287&gt;總表!$B$30,C2287=0),0,IF(E2287=0,0,1+F2286))</f>
        <v>86</v>
      </c>
      <c r="G2287" s="29">
        <f t="shared" si="250"/>
        <v>0</v>
      </c>
      <c r="H2287" s="42">
        <f t="shared" si="248"/>
        <v>0</v>
      </c>
      <c r="I2287" s="43">
        <f t="shared" si="251"/>
        <v>0</v>
      </c>
      <c r="J2287" s="42">
        <f t="shared" si="252"/>
        <v>46023</v>
      </c>
      <c r="K2287" s="43">
        <f t="shared" si="253"/>
        <v>0</v>
      </c>
      <c r="L2287">
        <f t="shared" si="254"/>
        <v>126</v>
      </c>
      <c r="M2287">
        <f>IF($G2287="","",COUNTIF($G$3:$G2287, $G2287))</f>
        <v>2174</v>
      </c>
      <c r="N2287">
        <f t="shared" si="249"/>
        <v>2300</v>
      </c>
      <c r="O2287"/>
      <c r="P2287"/>
      <c r="Q2287"/>
    </row>
    <row r="2288" spans="2:17">
      <c r="B2288" s="30">
        <f>資料貼入!A2288</f>
        <v>46024</v>
      </c>
      <c r="C2288" s="38">
        <f>資料貼入!A2288</f>
        <v>46024</v>
      </c>
      <c r="D2288" s="29">
        <f>資料貼入!B2288</f>
        <v>516387.97</v>
      </c>
      <c r="E2288" s="29" cm="1">
        <f t="array" ref="E2288">MovingDayDD($D$3:D2288)</f>
        <v>-740626.18000002578</v>
      </c>
      <c r="F2288" s="29">
        <f>IF(OR(C2288&gt;總表!$B$30,C2288=0),0,IF(E2288=0,0,1+F2287))</f>
        <v>87</v>
      </c>
      <c r="G2288" s="29">
        <f t="shared" si="250"/>
        <v>0</v>
      </c>
      <c r="H2288" s="42">
        <f t="shared" si="248"/>
        <v>0</v>
      </c>
      <c r="I2288" s="43">
        <f t="shared" si="251"/>
        <v>0</v>
      </c>
      <c r="J2288" s="42">
        <f t="shared" si="252"/>
        <v>46024</v>
      </c>
      <c r="K2288" s="43">
        <f t="shared" si="253"/>
        <v>0</v>
      </c>
      <c r="L2288">
        <f t="shared" si="254"/>
        <v>126</v>
      </c>
      <c r="M2288">
        <f>IF($G2288="","",COUNTIF($G$3:$G2288, $G2288))</f>
        <v>2175</v>
      </c>
      <c r="N2288">
        <f t="shared" si="249"/>
        <v>2301</v>
      </c>
      <c r="O2288"/>
      <c r="P2288"/>
      <c r="Q2288"/>
    </row>
    <row r="2289" spans="2:17">
      <c r="B2289" s="30">
        <f>資料貼入!A2289</f>
        <v>46025</v>
      </c>
      <c r="C2289" s="38">
        <f>資料貼入!A2289</f>
        <v>46025</v>
      </c>
      <c r="D2289" s="29">
        <f>資料貼入!B2289</f>
        <v>0</v>
      </c>
      <c r="E2289" s="29" cm="1">
        <f t="array" ref="E2289">MovingDayDD($D$3:D2289)</f>
        <v>-740626.18000002578</v>
      </c>
      <c r="F2289" s="29">
        <f>IF(OR(C2289&gt;總表!$B$30,C2289=0),0,IF(E2289=0,0,1+F2288))</f>
        <v>88</v>
      </c>
      <c r="G2289" s="29">
        <f t="shared" si="250"/>
        <v>0</v>
      </c>
      <c r="H2289" s="42">
        <f t="shared" si="248"/>
        <v>0</v>
      </c>
      <c r="I2289" s="43">
        <f t="shared" si="251"/>
        <v>0</v>
      </c>
      <c r="J2289" s="42">
        <f t="shared" si="252"/>
        <v>46025</v>
      </c>
      <c r="K2289" s="43">
        <f t="shared" si="253"/>
        <v>0</v>
      </c>
      <c r="L2289">
        <f t="shared" si="254"/>
        <v>126</v>
      </c>
      <c r="M2289">
        <f>IF($G2289="","",COUNTIF($G$3:$G2289, $G2289))</f>
        <v>2176</v>
      </c>
      <c r="N2289">
        <f t="shared" si="249"/>
        <v>2302</v>
      </c>
      <c r="O2289"/>
      <c r="P2289"/>
      <c r="Q2289"/>
    </row>
    <row r="2290" spans="2:17">
      <c r="B2290" s="30">
        <f>資料貼入!A2290</f>
        <v>46026</v>
      </c>
      <c r="C2290" s="38">
        <f>資料貼入!A2290</f>
        <v>46026</v>
      </c>
      <c r="D2290" s="29">
        <f>資料貼入!B2290</f>
        <v>0</v>
      </c>
      <c r="E2290" s="29" cm="1">
        <f t="array" ref="E2290">MovingDayDD($D$3:D2290)</f>
        <v>-740626.18000002578</v>
      </c>
      <c r="F2290" s="29">
        <f>IF(OR(C2290&gt;總表!$B$30,C2290=0),0,IF(E2290=0,0,1+F2289))</f>
        <v>89</v>
      </c>
      <c r="G2290" s="29">
        <f t="shared" si="250"/>
        <v>89</v>
      </c>
      <c r="H2290" s="42">
        <f t="shared" si="248"/>
        <v>46026</v>
      </c>
      <c r="I2290" s="43">
        <f t="shared" si="251"/>
        <v>89</v>
      </c>
      <c r="J2290" s="42">
        <f t="shared" si="252"/>
        <v>46026</v>
      </c>
      <c r="K2290" s="43">
        <f t="shared" si="253"/>
        <v>89</v>
      </c>
      <c r="L2290">
        <f t="shared" si="254"/>
        <v>5</v>
      </c>
      <c r="M2290">
        <f>IF($G2290="","",COUNTIF($G$3:$G2290, $G2290))</f>
        <v>1</v>
      </c>
      <c r="N2290">
        <f t="shared" si="249"/>
        <v>6</v>
      </c>
      <c r="O2290"/>
      <c r="P2290"/>
      <c r="Q2290"/>
    </row>
    <row r="2291" spans="2:17">
      <c r="B2291" s="30">
        <f>資料貼入!A2291</f>
        <v>46027</v>
      </c>
      <c r="C2291" s="38">
        <f>資料貼入!A2291</f>
        <v>46027</v>
      </c>
      <c r="D2291" s="29">
        <f>資料貼入!B2291</f>
        <v>2860484.1700000004</v>
      </c>
      <c r="E2291" s="29" cm="1">
        <f t="array" ref="E2291">MovingDayDD($D$3:D2291)</f>
        <v>0</v>
      </c>
      <c r="F2291" s="29">
        <f>IF(OR(C2291&gt;總表!$B$30,C2291=0),0,IF(E2291=0,0,1+F2290))</f>
        <v>0</v>
      </c>
      <c r="G2291" s="29">
        <f t="shared" si="250"/>
        <v>0</v>
      </c>
      <c r="H2291" s="42">
        <f t="shared" si="248"/>
        <v>0</v>
      </c>
      <c r="I2291" s="43">
        <f t="shared" si="251"/>
        <v>0</v>
      </c>
      <c r="J2291" s="42">
        <f t="shared" si="252"/>
        <v>0</v>
      </c>
      <c r="K2291" s="43">
        <f t="shared" si="253"/>
        <v>0</v>
      </c>
      <c r="L2291">
        <f t="shared" si="254"/>
        <v>126</v>
      </c>
      <c r="M2291">
        <f>IF($G2291="","",COUNTIF($G$3:$G2291, $G2291))</f>
        <v>2177</v>
      </c>
      <c r="N2291">
        <f t="shared" si="249"/>
        <v>2303</v>
      </c>
      <c r="O2291"/>
      <c r="P2291"/>
      <c r="Q2291"/>
    </row>
    <row r="2292" spans="2:17">
      <c r="B2292" s="30">
        <f>資料貼入!A2292</f>
        <v>46028</v>
      </c>
      <c r="C2292" s="38">
        <f>資料貼入!A2292</f>
        <v>46028</v>
      </c>
      <c r="D2292" s="29">
        <f>資料貼入!B2292</f>
        <v>229174.06</v>
      </c>
      <c r="E2292" s="29" cm="1">
        <f t="array" ref="E2292">MovingDayDD($D$3:D2292)</f>
        <v>0</v>
      </c>
      <c r="F2292" s="29">
        <f>IF(OR(C2292&gt;總表!$B$30,C2292=0),0,IF(E2292=0,0,1+F2291))</f>
        <v>0</v>
      </c>
      <c r="G2292" s="29">
        <f t="shared" si="250"/>
        <v>0</v>
      </c>
      <c r="H2292" s="42">
        <f t="shared" si="248"/>
        <v>0</v>
      </c>
      <c r="I2292" s="43">
        <f t="shared" si="251"/>
        <v>0</v>
      </c>
      <c r="J2292" s="42">
        <f t="shared" si="252"/>
        <v>0</v>
      </c>
      <c r="K2292" s="43">
        <f t="shared" si="253"/>
        <v>0</v>
      </c>
      <c r="L2292">
        <f t="shared" si="254"/>
        <v>126</v>
      </c>
      <c r="M2292">
        <f>IF($G2292="","",COUNTIF($G$3:$G2292, $G2292))</f>
        <v>2178</v>
      </c>
      <c r="N2292">
        <f t="shared" si="249"/>
        <v>2304</v>
      </c>
      <c r="O2292"/>
      <c r="P2292"/>
      <c r="Q2292"/>
    </row>
    <row r="2293" spans="2:17">
      <c r="B2293" s="30">
        <f>資料貼入!A2293</f>
        <v>46029</v>
      </c>
      <c r="C2293" s="38">
        <f>資料貼入!A2293</f>
        <v>46029</v>
      </c>
      <c r="D2293" s="29">
        <f>資料貼入!B2293</f>
        <v>-123415.23</v>
      </c>
      <c r="E2293" s="29" cm="1">
        <f t="array" ref="E2293">MovingDayDD($D$3:D2293)</f>
        <v>-123415.23000000045</v>
      </c>
      <c r="F2293" s="29">
        <f>IF(OR(C2293&gt;總表!$B$30,C2293=0),0,IF(E2293=0,0,1+F2292))</f>
        <v>1</v>
      </c>
      <c r="G2293" s="29">
        <f t="shared" si="250"/>
        <v>0</v>
      </c>
      <c r="H2293" s="42">
        <f t="shared" si="248"/>
        <v>0</v>
      </c>
      <c r="I2293" s="43">
        <f t="shared" si="251"/>
        <v>0</v>
      </c>
      <c r="J2293" s="42">
        <f t="shared" si="252"/>
        <v>46029</v>
      </c>
      <c r="K2293" s="43">
        <f t="shared" si="253"/>
        <v>0</v>
      </c>
      <c r="L2293">
        <f t="shared" si="254"/>
        <v>126</v>
      </c>
      <c r="M2293">
        <f>IF($G2293="","",COUNTIF($G$3:$G2293, $G2293))</f>
        <v>2179</v>
      </c>
      <c r="N2293">
        <f t="shared" si="249"/>
        <v>2305</v>
      </c>
      <c r="O2293"/>
      <c r="P2293"/>
      <c r="Q2293"/>
    </row>
    <row r="2294" spans="2:17">
      <c r="B2294" s="30">
        <f>資料貼入!A2294</f>
        <v>46030</v>
      </c>
      <c r="C2294" s="38">
        <f>資料貼入!A2294</f>
        <v>46030</v>
      </c>
      <c r="D2294" s="29">
        <f>資料貼入!B2294</f>
        <v>-69568.67</v>
      </c>
      <c r="E2294" s="29" cm="1">
        <f t="array" ref="E2294">MovingDayDD($D$3:D2294)</f>
        <v>-192983.90000000224</v>
      </c>
      <c r="F2294" s="29">
        <f>IF(OR(C2294&gt;總表!$B$30,C2294=0),0,IF(E2294=0,0,1+F2293))</f>
        <v>2</v>
      </c>
      <c r="G2294" s="29">
        <f t="shared" si="250"/>
        <v>0</v>
      </c>
      <c r="H2294" s="42">
        <f t="shared" si="248"/>
        <v>0</v>
      </c>
      <c r="I2294" s="43">
        <f t="shared" si="251"/>
        <v>0</v>
      </c>
      <c r="J2294" s="42">
        <f t="shared" si="252"/>
        <v>46030</v>
      </c>
      <c r="K2294" s="43">
        <f t="shared" si="253"/>
        <v>0</v>
      </c>
      <c r="L2294">
        <f t="shared" si="254"/>
        <v>126</v>
      </c>
      <c r="M2294">
        <f>IF($G2294="","",COUNTIF($G$3:$G2294, $G2294))</f>
        <v>2180</v>
      </c>
      <c r="N2294">
        <f t="shared" si="249"/>
        <v>2306</v>
      </c>
      <c r="O2294"/>
      <c r="P2294"/>
      <c r="Q2294"/>
    </row>
    <row r="2295" spans="2:17">
      <c r="B2295" s="30">
        <f>資料貼入!A2295</f>
        <v>46031</v>
      </c>
      <c r="C2295" s="38">
        <f>資料貼入!A2295</f>
        <v>46031</v>
      </c>
      <c r="D2295" s="29">
        <f>資料貼入!B2295</f>
        <v>-232136.92000000004</v>
      </c>
      <c r="E2295" s="29" cm="1">
        <f t="array" ref="E2295">MovingDayDD($D$3:D2295)</f>
        <v>-425120.82000000402</v>
      </c>
      <c r="F2295" s="29">
        <f>IF(OR(C2295&gt;總表!$B$30,C2295=0),0,IF(E2295=0,0,1+F2294))</f>
        <v>3</v>
      </c>
      <c r="G2295" s="29">
        <f t="shared" si="250"/>
        <v>0</v>
      </c>
      <c r="H2295" s="42">
        <f t="shared" si="248"/>
        <v>0</v>
      </c>
      <c r="I2295" s="43">
        <f t="shared" si="251"/>
        <v>0</v>
      </c>
      <c r="J2295" s="42">
        <f t="shared" si="252"/>
        <v>46031</v>
      </c>
      <c r="K2295" s="43">
        <f t="shared" si="253"/>
        <v>0</v>
      </c>
      <c r="L2295">
        <f t="shared" si="254"/>
        <v>126</v>
      </c>
      <c r="M2295">
        <f>IF($G2295="","",COUNTIF($G$3:$G2295, $G2295))</f>
        <v>2181</v>
      </c>
      <c r="N2295">
        <f t="shared" si="249"/>
        <v>2307</v>
      </c>
      <c r="O2295"/>
      <c r="P2295"/>
      <c r="Q2295"/>
    </row>
    <row r="2296" spans="2:17">
      <c r="B2296" s="30">
        <f>資料貼入!A2296</f>
        <v>46032</v>
      </c>
      <c r="C2296" s="38">
        <f>資料貼入!A2296</f>
        <v>46032</v>
      </c>
      <c r="D2296" s="29">
        <f>資料貼入!B2296</f>
        <v>0</v>
      </c>
      <c r="E2296" s="29" cm="1">
        <f t="array" ref="E2296">MovingDayDD($D$3:D2296)</f>
        <v>-425120.82000000402</v>
      </c>
      <c r="F2296" s="29">
        <f>IF(OR(C2296&gt;總表!$B$30,C2296=0),0,IF(E2296=0,0,1+F2295))</f>
        <v>4</v>
      </c>
      <c r="G2296" s="29">
        <f t="shared" si="250"/>
        <v>0</v>
      </c>
      <c r="H2296" s="42">
        <f t="shared" si="248"/>
        <v>0</v>
      </c>
      <c r="I2296" s="43">
        <f t="shared" si="251"/>
        <v>0</v>
      </c>
      <c r="J2296" s="42">
        <f t="shared" si="252"/>
        <v>46032</v>
      </c>
      <c r="K2296" s="43">
        <f t="shared" si="253"/>
        <v>0</v>
      </c>
      <c r="L2296">
        <f t="shared" si="254"/>
        <v>126</v>
      </c>
      <c r="M2296">
        <f>IF($G2296="","",COUNTIF($G$3:$G2296, $G2296))</f>
        <v>2182</v>
      </c>
      <c r="N2296">
        <f t="shared" si="249"/>
        <v>2308</v>
      </c>
      <c r="O2296"/>
      <c r="P2296"/>
      <c r="Q2296"/>
    </row>
    <row r="2297" spans="2:17">
      <c r="B2297" s="30">
        <f>資料貼入!A2297</f>
        <v>46033</v>
      </c>
      <c r="C2297" s="38">
        <f>資料貼入!A2297</f>
        <v>46033</v>
      </c>
      <c r="D2297" s="29">
        <f>資料貼入!B2297</f>
        <v>0</v>
      </c>
      <c r="E2297" s="29" cm="1">
        <f t="array" ref="E2297">MovingDayDD($D$3:D2297)</f>
        <v>-425120.82000000402</v>
      </c>
      <c r="F2297" s="29">
        <f>IF(OR(C2297&gt;總表!$B$30,C2297=0),0,IF(E2297=0,0,1+F2296))</f>
        <v>5</v>
      </c>
      <c r="G2297" s="29">
        <f t="shared" si="250"/>
        <v>0</v>
      </c>
      <c r="H2297" s="42">
        <f t="shared" si="248"/>
        <v>0</v>
      </c>
      <c r="I2297" s="43">
        <f t="shared" si="251"/>
        <v>0</v>
      </c>
      <c r="J2297" s="42">
        <f t="shared" si="252"/>
        <v>46033</v>
      </c>
      <c r="K2297" s="43">
        <f t="shared" si="253"/>
        <v>0</v>
      </c>
      <c r="L2297">
        <f t="shared" si="254"/>
        <v>126</v>
      </c>
      <c r="M2297">
        <f>IF($G2297="","",COUNTIF($G$3:$G2297, $G2297))</f>
        <v>2183</v>
      </c>
      <c r="N2297">
        <f t="shared" si="249"/>
        <v>2309</v>
      </c>
      <c r="O2297"/>
      <c r="P2297"/>
      <c r="Q2297"/>
    </row>
    <row r="2298" spans="2:17">
      <c r="B2298" s="30">
        <f>資料貼入!A2298</f>
        <v>46034</v>
      </c>
      <c r="C2298" s="38">
        <f>資料貼入!A2298</f>
        <v>46034</v>
      </c>
      <c r="D2298" s="29">
        <f>資料貼入!B2298</f>
        <v>137610.23999999999</v>
      </c>
      <c r="E2298" s="29" cm="1">
        <f t="array" ref="E2298">MovingDayDD($D$3:D2298)</f>
        <v>-287510.58000000566</v>
      </c>
      <c r="F2298" s="29">
        <f>IF(OR(C2298&gt;總表!$B$30,C2298=0),0,IF(E2298=0,0,1+F2297))</f>
        <v>6</v>
      </c>
      <c r="G2298" s="29">
        <f t="shared" si="250"/>
        <v>6</v>
      </c>
      <c r="H2298" s="42">
        <f t="shared" si="248"/>
        <v>0</v>
      </c>
      <c r="I2298" s="43">
        <f t="shared" si="251"/>
        <v>6</v>
      </c>
      <c r="J2298" s="42">
        <f t="shared" si="252"/>
        <v>46034</v>
      </c>
      <c r="K2298" s="43">
        <f t="shared" si="253"/>
        <v>6</v>
      </c>
      <c r="L2298">
        <f t="shared" si="254"/>
        <v>56</v>
      </c>
      <c r="M2298">
        <f>IF($G2298="","",COUNTIF($G$3:$G2298, $G2298))</f>
        <v>8</v>
      </c>
      <c r="N2298">
        <f t="shared" si="249"/>
        <v>64</v>
      </c>
      <c r="O2298"/>
      <c r="P2298"/>
      <c r="Q2298"/>
    </row>
    <row r="2299" spans="2:17">
      <c r="B2299" s="30">
        <f>資料貼入!A2299</f>
        <v>46035</v>
      </c>
      <c r="C2299" s="38">
        <f>資料貼入!A2299</f>
        <v>46035</v>
      </c>
      <c r="D2299" s="29">
        <f>資料貼入!B2299</f>
        <v>293855.5</v>
      </c>
      <c r="E2299" s="29" cm="1">
        <f t="array" ref="E2299">MovingDayDD($D$3:D2299)</f>
        <v>0</v>
      </c>
      <c r="F2299" s="29">
        <f>IF(OR(C2299&gt;總表!$B$30,C2299=0),0,IF(E2299=0,0,1+F2298))</f>
        <v>0</v>
      </c>
      <c r="G2299" s="29">
        <f t="shared" si="250"/>
        <v>0</v>
      </c>
      <c r="H2299" s="42">
        <f t="shared" si="248"/>
        <v>0</v>
      </c>
      <c r="I2299" s="43">
        <f t="shared" si="251"/>
        <v>0</v>
      </c>
      <c r="J2299" s="42">
        <f t="shared" si="252"/>
        <v>0</v>
      </c>
      <c r="K2299" s="43">
        <f t="shared" si="253"/>
        <v>0</v>
      </c>
      <c r="L2299">
        <f t="shared" si="254"/>
        <v>126</v>
      </c>
      <c r="M2299">
        <f>IF($G2299="","",COUNTIF($G$3:$G2299, $G2299))</f>
        <v>2184</v>
      </c>
      <c r="N2299">
        <f t="shared" si="249"/>
        <v>2310</v>
      </c>
      <c r="O2299"/>
      <c r="P2299"/>
      <c r="Q2299"/>
    </row>
    <row r="2300" spans="2:17">
      <c r="B2300" s="30">
        <f>資料貼入!A2300</f>
        <v>46036</v>
      </c>
      <c r="C2300" s="38">
        <f>資料貼入!A2300</f>
        <v>46036</v>
      </c>
      <c r="D2300" s="29">
        <f>資料貼入!B2300</f>
        <v>33539.909999999996</v>
      </c>
      <c r="E2300" s="29" cm="1">
        <f t="array" ref="E2300">MovingDayDD($D$3:D2300)</f>
        <v>0</v>
      </c>
      <c r="F2300" s="29">
        <f>IF(OR(C2300&gt;總表!$B$30,C2300=0),0,IF(E2300=0,0,1+F2299))</f>
        <v>0</v>
      </c>
      <c r="G2300" s="29">
        <f t="shared" si="250"/>
        <v>0</v>
      </c>
      <c r="H2300" s="42">
        <f t="shared" si="248"/>
        <v>0</v>
      </c>
      <c r="I2300" s="43">
        <f t="shared" si="251"/>
        <v>0</v>
      </c>
      <c r="J2300" s="42">
        <f t="shared" si="252"/>
        <v>0</v>
      </c>
      <c r="K2300" s="43">
        <f t="shared" si="253"/>
        <v>0</v>
      </c>
      <c r="L2300">
        <f t="shared" si="254"/>
        <v>126</v>
      </c>
      <c r="M2300">
        <f>IF($G2300="","",COUNTIF($G$3:$G2300, $G2300))</f>
        <v>2185</v>
      </c>
      <c r="N2300">
        <f t="shared" si="249"/>
        <v>2311</v>
      </c>
      <c r="O2300"/>
      <c r="P2300"/>
      <c r="Q2300"/>
    </row>
    <row r="2301" spans="2:17">
      <c r="B2301" s="30">
        <f>資料貼入!A2301</f>
        <v>46037</v>
      </c>
      <c r="C2301" s="38">
        <f>資料貼入!A2301</f>
        <v>46037</v>
      </c>
      <c r="D2301" s="29">
        <f>資料貼入!B2301</f>
        <v>-189876.34999999998</v>
      </c>
      <c r="E2301" s="29" cm="1">
        <f t="array" ref="E2301">MovingDayDD($D$3:D2301)</f>
        <v>-189876.35000000149</v>
      </c>
      <c r="F2301" s="29">
        <f>IF(OR(C2301&gt;總表!$B$30,C2301=0),0,IF(E2301=0,0,1+F2300))</f>
        <v>1</v>
      </c>
      <c r="G2301" s="29">
        <f t="shared" si="250"/>
        <v>1</v>
      </c>
      <c r="H2301" s="42">
        <f t="shared" si="248"/>
        <v>0</v>
      </c>
      <c r="I2301" s="43">
        <f t="shared" si="251"/>
        <v>1</v>
      </c>
      <c r="J2301" s="42">
        <f t="shared" si="252"/>
        <v>46037</v>
      </c>
      <c r="K2301" s="43">
        <f t="shared" si="253"/>
        <v>1</v>
      </c>
      <c r="L2301">
        <f t="shared" si="254"/>
        <v>103</v>
      </c>
      <c r="M2301">
        <f>IF($G2301="","",COUNTIF($G$3:$G2301, $G2301))</f>
        <v>21</v>
      </c>
      <c r="N2301">
        <f t="shared" si="249"/>
        <v>124</v>
      </c>
      <c r="O2301"/>
      <c r="P2301"/>
      <c r="Q2301"/>
    </row>
    <row r="2302" spans="2:17">
      <c r="B2302" s="30">
        <f>資料貼入!A2302</f>
        <v>46038</v>
      </c>
      <c r="C2302" s="38">
        <f>資料貼入!A2302</f>
        <v>46038</v>
      </c>
      <c r="D2302" s="29">
        <f>資料貼入!B2302</f>
        <v>247695.19</v>
      </c>
      <c r="E2302" s="29" cm="1">
        <f t="array" ref="E2302">MovingDayDD($D$3:D2302)</f>
        <v>0</v>
      </c>
      <c r="F2302" s="29">
        <f>IF(OR(C2302&gt;總表!$B$30,C2302=0),0,IF(E2302=0,0,1+F2301))</f>
        <v>0</v>
      </c>
      <c r="G2302" s="29">
        <f t="shared" si="250"/>
        <v>0</v>
      </c>
      <c r="H2302" s="42">
        <f t="shared" si="248"/>
        <v>0</v>
      </c>
      <c r="I2302" s="43">
        <f t="shared" si="251"/>
        <v>0</v>
      </c>
      <c r="J2302" s="42">
        <f t="shared" si="252"/>
        <v>0</v>
      </c>
      <c r="K2302" s="43">
        <f t="shared" si="253"/>
        <v>0</v>
      </c>
      <c r="L2302">
        <f t="shared" si="254"/>
        <v>126</v>
      </c>
      <c r="M2302">
        <f>IF($G2302="","",COUNTIF($G$3:$G2302, $G2302))</f>
        <v>2186</v>
      </c>
      <c r="N2302">
        <f t="shared" si="249"/>
        <v>2312</v>
      </c>
      <c r="O2302"/>
      <c r="P2302"/>
      <c r="Q2302"/>
    </row>
    <row r="2303" spans="2:17">
      <c r="B2303" s="30">
        <f>資料貼入!A2303</f>
        <v>46039</v>
      </c>
      <c r="C2303" s="38">
        <f>資料貼入!A2303</f>
        <v>46039</v>
      </c>
      <c r="D2303" s="29">
        <f>資料貼入!B2303</f>
        <v>0</v>
      </c>
      <c r="E2303" s="29" cm="1">
        <f t="array" ref="E2303">MovingDayDD($D$3:D2303)</f>
        <v>0</v>
      </c>
      <c r="F2303" s="29">
        <f>IF(OR(C2303&gt;總表!$B$30,C2303=0),0,IF(E2303=0,0,1+F2302))</f>
        <v>0</v>
      </c>
      <c r="G2303" s="29">
        <f t="shared" si="250"/>
        <v>0</v>
      </c>
      <c r="H2303" s="42">
        <f t="shared" si="248"/>
        <v>0</v>
      </c>
      <c r="I2303" s="43">
        <f t="shared" si="251"/>
        <v>0</v>
      </c>
      <c r="J2303" s="42">
        <f t="shared" si="252"/>
        <v>0</v>
      </c>
      <c r="K2303" s="43">
        <f t="shared" si="253"/>
        <v>0</v>
      </c>
      <c r="L2303">
        <f t="shared" si="254"/>
        <v>126</v>
      </c>
      <c r="M2303">
        <f>IF($G2303="","",COUNTIF($G$3:$G2303, $G2303))</f>
        <v>2187</v>
      </c>
      <c r="N2303">
        <f t="shared" si="249"/>
        <v>2313</v>
      </c>
      <c r="O2303"/>
      <c r="P2303"/>
      <c r="Q2303"/>
    </row>
    <row r="2304" spans="2:17">
      <c r="B2304" s="30">
        <f>資料貼入!A2304</f>
        <v>46040</v>
      </c>
      <c r="C2304" s="38">
        <f>資料貼入!A2304</f>
        <v>46040</v>
      </c>
      <c r="D2304" s="29">
        <f>資料貼入!B2304</f>
        <v>0</v>
      </c>
      <c r="E2304" s="29" cm="1">
        <f t="array" ref="E2304">MovingDayDD($D$3:D2304)</f>
        <v>0</v>
      </c>
      <c r="F2304" s="29">
        <f>IF(OR(C2304&gt;總表!$B$30,C2304=0),0,IF(E2304=0,0,1+F2303))</f>
        <v>0</v>
      </c>
      <c r="G2304" s="29">
        <f t="shared" si="250"/>
        <v>0</v>
      </c>
      <c r="H2304" s="42">
        <f t="shared" si="248"/>
        <v>0</v>
      </c>
      <c r="I2304" s="43">
        <f t="shared" si="251"/>
        <v>0</v>
      </c>
      <c r="J2304" s="42">
        <f t="shared" si="252"/>
        <v>0</v>
      </c>
      <c r="K2304" s="43">
        <f t="shared" si="253"/>
        <v>0</v>
      </c>
      <c r="L2304">
        <f t="shared" si="254"/>
        <v>126</v>
      </c>
      <c r="M2304">
        <f>IF($G2304="","",COUNTIF($G$3:$G2304, $G2304))</f>
        <v>2188</v>
      </c>
      <c r="N2304">
        <f t="shared" si="249"/>
        <v>2314</v>
      </c>
      <c r="O2304"/>
      <c r="P2304"/>
      <c r="Q2304"/>
    </row>
    <row r="2305" spans="2:17">
      <c r="B2305" s="30">
        <f>資料貼入!A2305</f>
        <v>46041</v>
      </c>
      <c r="C2305" s="38">
        <f>資料貼入!A2305</f>
        <v>46041</v>
      </c>
      <c r="D2305" s="29">
        <f>資料貼入!B2305</f>
        <v>-108208.01000000001</v>
      </c>
      <c r="E2305" s="29" cm="1">
        <f t="array" ref="E2305">MovingDayDD($D$3:D2305)</f>
        <v>-108208.01000000164</v>
      </c>
      <c r="F2305" s="29">
        <f>IF(OR(C2305&gt;總表!$B$30,C2305=0),0,IF(E2305=0,0,1+F2304))</f>
        <v>1</v>
      </c>
      <c r="G2305" s="29">
        <f t="shared" si="250"/>
        <v>0</v>
      </c>
      <c r="H2305" s="42">
        <f t="shared" si="248"/>
        <v>0</v>
      </c>
      <c r="I2305" s="43">
        <f t="shared" si="251"/>
        <v>0</v>
      </c>
      <c r="J2305" s="42">
        <f t="shared" si="252"/>
        <v>46041</v>
      </c>
      <c r="K2305" s="43">
        <f t="shared" si="253"/>
        <v>0</v>
      </c>
      <c r="L2305">
        <f t="shared" si="254"/>
        <v>126</v>
      </c>
      <c r="M2305">
        <f>IF($G2305="","",COUNTIF($G$3:$G2305, $G2305))</f>
        <v>2189</v>
      </c>
      <c r="N2305">
        <f t="shared" si="249"/>
        <v>2315</v>
      </c>
      <c r="O2305"/>
      <c r="P2305"/>
      <c r="Q2305"/>
    </row>
    <row r="2306" spans="2:17">
      <c r="B2306" s="30">
        <f>資料貼入!A2306</f>
        <v>46042</v>
      </c>
      <c r="C2306" s="38">
        <f>資料貼入!A2306</f>
        <v>46042</v>
      </c>
      <c r="D2306" s="29">
        <f>資料貼入!B2306</f>
        <v>-46377.119999999995</v>
      </c>
      <c r="E2306" s="29" cm="1">
        <f t="array" ref="E2306">MovingDayDD($D$3:D2306)</f>
        <v>-154585.13000000268</v>
      </c>
      <c r="F2306" s="29">
        <f>IF(OR(C2306&gt;總表!$B$30,C2306=0),0,IF(E2306=0,0,1+F2305))</f>
        <v>2</v>
      </c>
      <c r="G2306" s="29">
        <f t="shared" si="250"/>
        <v>0</v>
      </c>
      <c r="H2306" s="42">
        <f t="shared" si="248"/>
        <v>0</v>
      </c>
      <c r="I2306" s="43">
        <f t="shared" si="251"/>
        <v>0</v>
      </c>
      <c r="J2306" s="42">
        <f t="shared" si="252"/>
        <v>46042</v>
      </c>
      <c r="K2306" s="43">
        <f t="shared" si="253"/>
        <v>0</v>
      </c>
      <c r="L2306">
        <f t="shared" si="254"/>
        <v>126</v>
      </c>
      <c r="M2306">
        <f>IF($G2306="","",COUNTIF($G$3:$G2306, $G2306))</f>
        <v>2190</v>
      </c>
      <c r="N2306">
        <f t="shared" si="249"/>
        <v>2316</v>
      </c>
      <c r="O2306"/>
      <c r="P2306"/>
      <c r="Q2306"/>
    </row>
    <row r="2307" spans="2:17">
      <c r="B2307" s="30">
        <f>資料貼入!A2307</f>
        <v>46043</v>
      </c>
      <c r="C2307" s="38">
        <f>資料貼入!A2307</f>
        <v>46043</v>
      </c>
      <c r="D2307" s="29">
        <f>資料貼入!B2307</f>
        <v>-336610.42000000004</v>
      </c>
      <c r="E2307" s="29" cm="1">
        <f t="array" ref="E2307">MovingDayDD($D$3:D2307)</f>
        <v>-491195.55000000447</v>
      </c>
      <c r="F2307" s="29">
        <f>IF(OR(C2307&gt;總表!$B$30,C2307=0),0,IF(E2307=0,0,1+F2306))</f>
        <v>3</v>
      </c>
      <c r="G2307" s="29">
        <f t="shared" si="250"/>
        <v>0</v>
      </c>
      <c r="H2307" s="42">
        <f t="shared" ref="H2307:H2370" si="255">IF(G2307&gt;$V$1,B2307,0)</f>
        <v>0</v>
      </c>
      <c r="I2307" s="43">
        <f t="shared" si="251"/>
        <v>0</v>
      </c>
      <c r="J2307" s="42">
        <f t="shared" si="252"/>
        <v>46043</v>
      </c>
      <c r="K2307" s="43">
        <f t="shared" si="253"/>
        <v>0</v>
      </c>
      <c r="L2307">
        <f t="shared" si="254"/>
        <v>126</v>
      </c>
      <c r="M2307">
        <f>IF($G2307="","",COUNTIF($G$3:$G2307, $G2307))</f>
        <v>2191</v>
      </c>
      <c r="N2307">
        <f t="shared" ref="N2307:N2370" si="256">IF($G2307="","",L2307+M2307)</f>
        <v>2317</v>
      </c>
      <c r="O2307"/>
      <c r="P2307"/>
      <c r="Q2307"/>
    </row>
    <row r="2308" spans="2:17">
      <c r="B2308" s="30">
        <f>資料貼入!A2308</f>
        <v>46044</v>
      </c>
      <c r="C2308" s="38">
        <f>資料貼入!A2308</f>
        <v>46044</v>
      </c>
      <c r="D2308" s="29">
        <f>資料貼入!B2308</f>
        <v>-31306.480000000003</v>
      </c>
      <c r="E2308" s="29" cm="1">
        <f t="array" ref="E2308">MovingDayDD($D$3:D2308)</f>
        <v>-522502.03000000492</v>
      </c>
      <c r="F2308" s="29">
        <f>IF(OR(C2308&gt;總表!$B$30,C2308=0),0,IF(E2308=0,0,1+F2307))</f>
        <v>4</v>
      </c>
      <c r="G2308" s="29">
        <f t="shared" ref="G2308:G2371" si="257">IF(F2309=0,F2308,0)</f>
        <v>0</v>
      </c>
      <c r="H2308" s="42">
        <f t="shared" si="255"/>
        <v>0</v>
      </c>
      <c r="I2308" s="43">
        <f t="shared" ref="I2308:I2371" si="258">G2308</f>
        <v>0</v>
      </c>
      <c r="J2308" s="42">
        <f t="shared" ref="J2308:J2371" si="259">IF(F2308=0,0,B2308)</f>
        <v>46044</v>
      </c>
      <c r="K2308" s="43">
        <f t="shared" ref="K2308:K2371" si="260">G2308</f>
        <v>0</v>
      </c>
      <c r="L2308">
        <f t="shared" ref="L2308:L2371" si="261">IF($G2308="","",COUNTIF($G$3:$G$4053, "&gt;" &amp; $G2308))</f>
        <v>126</v>
      </c>
      <c r="M2308">
        <f>IF($G2308="","",COUNTIF($G$3:$G2308, $G2308))</f>
        <v>2192</v>
      </c>
      <c r="N2308">
        <f t="shared" si="256"/>
        <v>2318</v>
      </c>
      <c r="O2308"/>
      <c r="P2308"/>
      <c r="Q2308"/>
    </row>
    <row r="2309" spans="2:17">
      <c r="B2309" s="30">
        <f>資料貼入!A2309</f>
        <v>46045</v>
      </c>
      <c r="C2309" s="38">
        <f>資料貼入!A2309</f>
        <v>46045</v>
      </c>
      <c r="D2309" s="29">
        <f>資料貼入!B2309</f>
        <v>130591.93</v>
      </c>
      <c r="E2309" s="29" cm="1">
        <f t="array" ref="E2309">MovingDayDD($D$3:D2309)</f>
        <v>-391910.10000000522</v>
      </c>
      <c r="F2309" s="29">
        <f>IF(OR(C2309&gt;總表!$B$30,C2309=0),0,IF(E2309=0,0,1+F2308))</f>
        <v>5</v>
      </c>
      <c r="G2309" s="29">
        <f t="shared" si="257"/>
        <v>0</v>
      </c>
      <c r="H2309" s="42">
        <f t="shared" si="255"/>
        <v>0</v>
      </c>
      <c r="I2309" s="43">
        <f t="shared" si="258"/>
        <v>0</v>
      </c>
      <c r="J2309" s="42">
        <f t="shared" si="259"/>
        <v>46045</v>
      </c>
      <c r="K2309" s="43">
        <f t="shared" si="260"/>
        <v>0</v>
      </c>
      <c r="L2309">
        <f t="shared" si="261"/>
        <v>126</v>
      </c>
      <c r="M2309">
        <f>IF($G2309="","",COUNTIF($G$3:$G2309, $G2309))</f>
        <v>2193</v>
      </c>
      <c r="N2309">
        <f t="shared" si="256"/>
        <v>2319</v>
      </c>
      <c r="O2309"/>
      <c r="P2309"/>
      <c r="Q2309"/>
    </row>
    <row r="2310" spans="2:17">
      <c r="B2310" s="30">
        <f>資料貼入!A2310</f>
        <v>46046</v>
      </c>
      <c r="C2310" s="38">
        <f>資料貼入!A2310</f>
        <v>46046</v>
      </c>
      <c r="D2310" s="29">
        <f>資料貼入!B2310</f>
        <v>0</v>
      </c>
      <c r="E2310" s="29" cm="1">
        <f t="array" ref="E2310">MovingDayDD($D$3:D2310)</f>
        <v>-391910.10000000522</v>
      </c>
      <c r="F2310" s="29">
        <f>IF(OR(C2310&gt;總表!$B$30,C2310=0),0,IF(E2310=0,0,1+F2309))</f>
        <v>6</v>
      </c>
      <c r="G2310" s="29">
        <f t="shared" si="257"/>
        <v>0</v>
      </c>
      <c r="H2310" s="42">
        <f t="shared" si="255"/>
        <v>0</v>
      </c>
      <c r="I2310" s="43">
        <f t="shared" si="258"/>
        <v>0</v>
      </c>
      <c r="J2310" s="42">
        <f t="shared" si="259"/>
        <v>46046</v>
      </c>
      <c r="K2310" s="43">
        <f t="shared" si="260"/>
        <v>0</v>
      </c>
      <c r="L2310">
        <f t="shared" si="261"/>
        <v>126</v>
      </c>
      <c r="M2310">
        <f>IF($G2310="","",COUNTIF($G$3:$G2310, $G2310))</f>
        <v>2194</v>
      </c>
      <c r="N2310">
        <f t="shared" si="256"/>
        <v>2320</v>
      </c>
      <c r="O2310"/>
      <c r="P2310"/>
      <c r="Q2310"/>
    </row>
    <row r="2311" spans="2:17">
      <c r="B2311" s="30">
        <f>資料貼入!A2311</f>
        <v>46047</v>
      </c>
      <c r="C2311" s="38">
        <f>資料貼入!A2311</f>
        <v>46047</v>
      </c>
      <c r="D2311" s="29">
        <f>資料貼入!B2311</f>
        <v>0</v>
      </c>
      <c r="E2311" s="29" cm="1">
        <f t="array" ref="E2311">MovingDayDD($D$3:D2311)</f>
        <v>-391910.10000000522</v>
      </c>
      <c r="F2311" s="29">
        <f>IF(OR(C2311&gt;總表!$B$30,C2311=0),0,IF(E2311=0,0,1+F2310))</f>
        <v>7</v>
      </c>
      <c r="G2311" s="29">
        <f t="shared" si="257"/>
        <v>0</v>
      </c>
      <c r="H2311" s="42">
        <f t="shared" si="255"/>
        <v>0</v>
      </c>
      <c r="I2311" s="43">
        <f t="shared" si="258"/>
        <v>0</v>
      </c>
      <c r="J2311" s="42">
        <f t="shared" si="259"/>
        <v>46047</v>
      </c>
      <c r="K2311" s="43">
        <f t="shared" si="260"/>
        <v>0</v>
      </c>
      <c r="L2311">
        <f t="shared" si="261"/>
        <v>126</v>
      </c>
      <c r="M2311">
        <f>IF($G2311="","",COUNTIF($G$3:$G2311, $G2311))</f>
        <v>2195</v>
      </c>
      <c r="N2311">
        <f t="shared" si="256"/>
        <v>2321</v>
      </c>
      <c r="O2311"/>
      <c r="P2311"/>
      <c r="Q2311"/>
    </row>
    <row r="2312" spans="2:17">
      <c r="B2312" s="30">
        <f>資料貼入!A2312</f>
        <v>46048</v>
      </c>
      <c r="C2312" s="38">
        <f>資料貼入!A2312</f>
        <v>46048</v>
      </c>
      <c r="D2312" s="29">
        <f>資料貼入!B2312</f>
        <v>-5531.22</v>
      </c>
      <c r="E2312" s="29" cm="1">
        <f t="array" ref="E2312">MovingDayDD($D$3:D2312)</f>
        <v>-397441.32000000402</v>
      </c>
      <c r="F2312" s="29">
        <f>IF(OR(C2312&gt;總表!$B$30,C2312=0),0,IF(E2312=0,0,1+F2311))</f>
        <v>8</v>
      </c>
      <c r="G2312" s="29">
        <f t="shared" si="257"/>
        <v>0</v>
      </c>
      <c r="H2312" s="42">
        <f t="shared" si="255"/>
        <v>0</v>
      </c>
      <c r="I2312" s="43">
        <f t="shared" si="258"/>
        <v>0</v>
      </c>
      <c r="J2312" s="42">
        <f t="shared" si="259"/>
        <v>46048</v>
      </c>
      <c r="K2312" s="43">
        <f t="shared" si="260"/>
        <v>0</v>
      </c>
      <c r="L2312">
        <f t="shared" si="261"/>
        <v>126</v>
      </c>
      <c r="M2312">
        <f>IF($G2312="","",COUNTIF($G$3:$G2312, $G2312))</f>
        <v>2196</v>
      </c>
      <c r="N2312">
        <f t="shared" si="256"/>
        <v>2322</v>
      </c>
      <c r="O2312"/>
      <c r="P2312"/>
      <c r="Q2312"/>
    </row>
    <row r="2313" spans="2:17">
      <c r="B2313" s="30">
        <f>資料貼入!A2313</f>
        <v>46049</v>
      </c>
      <c r="C2313" s="38">
        <f>資料貼入!A2313</f>
        <v>46049</v>
      </c>
      <c r="D2313" s="29">
        <f>資料貼入!B2313</f>
        <v>246357.37</v>
      </c>
      <c r="E2313" s="29" cm="1">
        <f t="array" ref="E2313">MovingDayDD($D$3:D2313)</f>
        <v>-151083.95000000298</v>
      </c>
      <c r="F2313" s="29">
        <f>IF(OR(C2313&gt;總表!$B$30,C2313=0),0,IF(E2313=0,0,1+F2312))</f>
        <v>9</v>
      </c>
      <c r="G2313" s="29">
        <f t="shared" si="257"/>
        <v>9</v>
      </c>
      <c r="H2313" s="42">
        <f t="shared" si="255"/>
        <v>0</v>
      </c>
      <c r="I2313" s="43">
        <f t="shared" si="258"/>
        <v>9</v>
      </c>
      <c r="J2313" s="42">
        <f t="shared" si="259"/>
        <v>46049</v>
      </c>
      <c r="K2313" s="43">
        <f t="shared" si="260"/>
        <v>9</v>
      </c>
      <c r="L2313">
        <f t="shared" si="261"/>
        <v>47</v>
      </c>
      <c r="M2313">
        <f>IF($G2313="","",COUNTIF($G$3:$G2313, $G2313))</f>
        <v>4</v>
      </c>
      <c r="N2313">
        <f t="shared" si="256"/>
        <v>51</v>
      </c>
      <c r="O2313"/>
      <c r="P2313"/>
      <c r="Q2313"/>
    </row>
    <row r="2314" spans="2:17">
      <c r="B2314" s="30">
        <f>資料貼入!A2314</f>
        <v>46050</v>
      </c>
      <c r="C2314" s="38">
        <f>資料貼入!A2314</f>
        <v>46050</v>
      </c>
      <c r="D2314" s="29">
        <f>資料貼入!B2314</f>
        <v>543171.67000000004</v>
      </c>
      <c r="E2314" s="29" cm="1">
        <f t="array" ref="E2314">MovingDayDD($D$3:D2314)</f>
        <v>0</v>
      </c>
      <c r="F2314" s="29">
        <f>IF(OR(C2314&gt;總表!$B$30,C2314=0),0,IF(E2314=0,0,1+F2313))</f>
        <v>0</v>
      </c>
      <c r="G2314" s="29">
        <f t="shared" si="257"/>
        <v>0</v>
      </c>
      <c r="H2314" s="42">
        <f t="shared" si="255"/>
        <v>0</v>
      </c>
      <c r="I2314" s="43">
        <f t="shared" si="258"/>
        <v>0</v>
      </c>
      <c r="J2314" s="42">
        <f t="shared" si="259"/>
        <v>0</v>
      </c>
      <c r="K2314" s="43">
        <f t="shared" si="260"/>
        <v>0</v>
      </c>
      <c r="L2314">
        <f t="shared" si="261"/>
        <v>126</v>
      </c>
      <c r="M2314">
        <f>IF($G2314="","",COUNTIF($G$3:$G2314, $G2314))</f>
        <v>2197</v>
      </c>
      <c r="N2314">
        <f t="shared" si="256"/>
        <v>2323</v>
      </c>
      <c r="O2314"/>
      <c r="P2314"/>
      <c r="Q2314"/>
    </row>
    <row r="2315" spans="2:17">
      <c r="B2315" s="30">
        <f>資料貼入!A2315</f>
        <v>46051</v>
      </c>
      <c r="C2315" s="38">
        <f>資料貼入!A2315</f>
        <v>46051</v>
      </c>
      <c r="D2315" s="29">
        <f>資料貼入!B2315</f>
        <v>-140209.46</v>
      </c>
      <c r="E2315" s="29" cm="1">
        <f t="array" ref="E2315">MovingDayDD($D$3:D2315)</f>
        <v>-140209.46000000089</v>
      </c>
      <c r="F2315" s="29">
        <f>IF(OR(C2315&gt;總表!$B$30,C2315=0),0,IF(E2315=0,0,1+F2314))</f>
        <v>1</v>
      </c>
      <c r="G2315" s="29">
        <f t="shared" si="257"/>
        <v>0</v>
      </c>
      <c r="H2315" s="42">
        <f t="shared" si="255"/>
        <v>0</v>
      </c>
      <c r="I2315" s="43">
        <f t="shared" si="258"/>
        <v>0</v>
      </c>
      <c r="J2315" s="42">
        <f t="shared" si="259"/>
        <v>46051</v>
      </c>
      <c r="K2315" s="43">
        <f t="shared" si="260"/>
        <v>0</v>
      </c>
      <c r="L2315">
        <f t="shared" si="261"/>
        <v>126</v>
      </c>
      <c r="M2315">
        <f>IF($G2315="","",COUNTIF($G$3:$G2315, $G2315))</f>
        <v>2198</v>
      </c>
      <c r="N2315">
        <f t="shared" si="256"/>
        <v>2324</v>
      </c>
      <c r="O2315"/>
      <c r="P2315"/>
      <c r="Q2315"/>
    </row>
    <row r="2316" spans="2:17">
      <c r="B2316" s="30">
        <f>資料貼入!A2316</f>
        <v>46052</v>
      </c>
      <c r="C2316" s="38">
        <f>資料貼入!A2316</f>
        <v>46052</v>
      </c>
      <c r="D2316" s="29">
        <f>資料貼入!B2316</f>
        <v>-113131.93</v>
      </c>
      <c r="E2316" s="29" cm="1">
        <f t="array" ref="E2316">MovingDayDD($D$3:D2316)</f>
        <v>-253341.3900000006</v>
      </c>
      <c r="F2316" s="29">
        <f>IF(OR(C2316&gt;總表!$B$30,C2316=0),0,IF(E2316=0,0,1+F2315))</f>
        <v>2</v>
      </c>
      <c r="G2316" s="29">
        <f t="shared" si="257"/>
        <v>0</v>
      </c>
      <c r="H2316" s="42">
        <f t="shared" si="255"/>
        <v>0</v>
      </c>
      <c r="I2316" s="43">
        <f t="shared" si="258"/>
        <v>0</v>
      </c>
      <c r="J2316" s="42">
        <f t="shared" si="259"/>
        <v>46052</v>
      </c>
      <c r="K2316" s="43">
        <f t="shared" si="260"/>
        <v>0</v>
      </c>
      <c r="L2316">
        <f t="shared" si="261"/>
        <v>126</v>
      </c>
      <c r="M2316">
        <f>IF($G2316="","",COUNTIF($G$3:$G2316, $G2316))</f>
        <v>2199</v>
      </c>
      <c r="N2316">
        <f t="shared" si="256"/>
        <v>2325</v>
      </c>
      <c r="O2316"/>
      <c r="P2316"/>
      <c r="Q2316"/>
    </row>
    <row r="2317" spans="2:17">
      <c r="B2317" s="30">
        <f>資料貼入!A2317</f>
        <v>46053</v>
      </c>
      <c r="C2317" s="38">
        <f>資料貼入!A2317</f>
        <v>46053</v>
      </c>
      <c r="D2317" s="29">
        <f>資料貼入!B2317</f>
        <v>0</v>
      </c>
      <c r="E2317" s="29" cm="1">
        <f t="array" ref="E2317">MovingDayDD($D$3:D2317)</f>
        <v>-253341.3900000006</v>
      </c>
      <c r="F2317" s="29">
        <f>IF(OR(C2317&gt;總表!$B$30,C2317=0),0,IF(E2317=0,0,1+F2316))</f>
        <v>3</v>
      </c>
      <c r="G2317" s="29">
        <f t="shared" si="257"/>
        <v>0</v>
      </c>
      <c r="H2317" s="42">
        <f t="shared" si="255"/>
        <v>0</v>
      </c>
      <c r="I2317" s="43">
        <f t="shared" si="258"/>
        <v>0</v>
      </c>
      <c r="J2317" s="42">
        <f t="shared" si="259"/>
        <v>46053</v>
      </c>
      <c r="K2317" s="43">
        <f t="shared" si="260"/>
        <v>0</v>
      </c>
      <c r="L2317">
        <f t="shared" si="261"/>
        <v>126</v>
      </c>
      <c r="M2317">
        <f>IF($G2317="","",COUNTIF($G$3:$G2317, $G2317))</f>
        <v>2200</v>
      </c>
      <c r="N2317">
        <f t="shared" si="256"/>
        <v>2326</v>
      </c>
      <c r="O2317"/>
      <c r="P2317"/>
      <c r="Q2317"/>
    </row>
    <row r="2318" spans="2:17">
      <c r="B2318" s="30">
        <f>資料貼入!A2318</f>
        <v>46054</v>
      </c>
      <c r="C2318" s="38">
        <f>資料貼入!A2318</f>
        <v>46054</v>
      </c>
      <c r="D2318" s="29">
        <f>資料貼入!B2318</f>
        <v>0</v>
      </c>
      <c r="E2318" s="29" cm="1">
        <f t="array" ref="E2318">MovingDayDD($D$3:D2318)</f>
        <v>-253341.3900000006</v>
      </c>
      <c r="F2318" s="29">
        <f>IF(OR(C2318&gt;總表!$B$30,C2318=0),0,IF(E2318=0,0,1+F2317))</f>
        <v>4</v>
      </c>
      <c r="G2318" s="29">
        <f t="shared" si="257"/>
        <v>0</v>
      </c>
      <c r="H2318" s="42">
        <f t="shared" si="255"/>
        <v>0</v>
      </c>
      <c r="I2318" s="43">
        <f t="shared" si="258"/>
        <v>0</v>
      </c>
      <c r="J2318" s="42">
        <f t="shared" si="259"/>
        <v>46054</v>
      </c>
      <c r="K2318" s="43">
        <f t="shared" si="260"/>
        <v>0</v>
      </c>
      <c r="L2318">
        <f t="shared" si="261"/>
        <v>126</v>
      </c>
      <c r="M2318">
        <f>IF($G2318="","",COUNTIF($G$3:$G2318, $G2318))</f>
        <v>2201</v>
      </c>
      <c r="N2318">
        <f t="shared" si="256"/>
        <v>2327</v>
      </c>
      <c r="O2318"/>
      <c r="P2318"/>
      <c r="Q2318"/>
    </row>
    <row r="2319" spans="2:17">
      <c r="B2319" s="30">
        <f>資料貼入!A2319</f>
        <v>46055</v>
      </c>
      <c r="C2319" s="38">
        <f>資料貼入!A2319</f>
        <v>46055</v>
      </c>
      <c r="D2319" s="29">
        <f>資料貼入!B2319</f>
        <v>112283.12</v>
      </c>
      <c r="E2319" s="29" cm="1">
        <f t="array" ref="E2319">MovingDayDD($D$3:D2319)</f>
        <v>-141058.26999999955</v>
      </c>
      <c r="F2319" s="29">
        <f>IF(OR(C2319&gt;總表!$B$30,C2319=0),0,IF(E2319=0,0,1+F2318))</f>
        <v>5</v>
      </c>
      <c r="G2319" s="29">
        <f t="shared" si="257"/>
        <v>0</v>
      </c>
      <c r="H2319" s="42">
        <f t="shared" si="255"/>
        <v>0</v>
      </c>
      <c r="I2319" s="43">
        <f t="shared" si="258"/>
        <v>0</v>
      </c>
      <c r="J2319" s="42">
        <f t="shared" si="259"/>
        <v>46055</v>
      </c>
      <c r="K2319" s="43">
        <f t="shared" si="260"/>
        <v>0</v>
      </c>
      <c r="L2319">
        <f t="shared" si="261"/>
        <v>126</v>
      </c>
      <c r="M2319">
        <f>IF($G2319="","",COUNTIF($G$3:$G2319, $G2319))</f>
        <v>2202</v>
      </c>
      <c r="N2319">
        <f t="shared" si="256"/>
        <v>2328</v>
      </c>
      <c r="O2319"/>
      <c r="P2319"/>
      <c r="Q2319"/>
    </row>
    <row r="2320" spans="2:17">
      <c r="B2320" s="30">
        <f>資料貼入!A2320</f>
        <v>46056</v>
      </c>
      <c r="C2320" s="38">
        <f>資料貼入!A2320</f>
        <v>46056</v>
      </c>
      <c r="D2320" s="29">
        <f>資料貼入!B2320</f>
        <v>10489.009999999998</v>
      </c>
      <c r="E2320" s="29" cm="1">
        <f t="array" ref="E2320">MovingDayDD($D$3:D2320)</f>
        <v>-130569.25999999791</v>
      </c>
      <c r="F2320" s="29">
        <f>IF(OR(C2320&gt;總表!$B$30,C2320=0),0,IF(E2320=0,0,1+F2319))</f>
        <v>6</v>
      </c>
      <c r="G2320" s="29">
        <f t="shared" si="257"/>
        <v>0</v>
      </c>
      <c r="H2320" s="42">
        <f t="shared" si="255"/>
        <v>0</v>
      </c>
      <c r="I2320" s="43">
        <f t="shared" si="258"/>
        <v>0</v>
      </c>
      <c r="J2320" s="42">
        <f t="shared" si="259"/>
        <v>46056</v>
      </c>
      <c r="K2320" s="43">
        <f t="shared" si="260"/>
        <v>0</v>
      </c>
      <c r="L2320">
        <f t="shared" si="261"/>
        <v>126</v>
      </c>
      <c r="M2320">
        <f>IF($G2320="","",COUNTIF($G$3:$G2320, $G2320))</f>
        <v>2203</v>
      </c>
      <c r="N2320">
        <f t="shared" si="256"/>
        <v>2329</v>
      </c>
      <c r="O2320"/>
      <c r="P2320"/>
      <c r="Q2320"/>
    </row>
    <row r="2321" spans="2:17">
      <c r="B2321" s="30">
        <f>資料貼入!A2321</f>
        <v>46057</v>
      </c>
      <c r="C2321" s="38">
        <f>資料貼入!A2321</f>
        <v>46057</v>
      </c>
      <c r="D2321" s="29">
        <f>資料貼入!B2321</f>
        <v>-194401.61</v>
      </c>
      <c r="E2321" s="29" cm="1">
        <f t="array" ref="E2321">MovingDayDD($D$3:D2321)</f>
        <v>-324970.86999999732</v>
      </c>
      <c r="F2321" s="29">
        <f>IF(OR(C2321&gt;總表!$B$30,C2321=0),0,IF(E2321=0,0,1+F2320))</f>
        <v>7</v>
      </c>
      <c r="G2321" s="29">
        <f t="shared" si="257"/>
        <v>0</v>
      </c>
      <c r="H2321" s="42">
        <f t="shared" si="255"/>
        <v>0</v>
      </c>
      <c r="I2321" s="43">
        <f t="shared" si="258"/>
        <v>0</v>
      </c>
      <c r="J2321" s="42">
        <f t="shared" si="259"/>
        <v>46057</v>
      </c>
      <c r="K2321" s="43">
        <f t="shared" si="260"/>
        <v>0</v>
      </c>
      <c r="L2321">
        <f t="shared" si="261"/>
        <v>126</v>
      </c>
      <c r="M2321">
        <f>IF($G2321="","",COUNTIF($G$3:$G2321, $G2321))</f>
        <v>2204</v>
      </c>
      <c r="N2321">
        <f t="shared" si="256"/>
        <v>2330</v>
      </c>
      <c r="O2321"/>
      <c r="P2321"/>
      <c r="Q2321"/>
    </row>
    <row r="2322" spans="2:17">
      <c r="B2322" s="30">
        <f>資料貼入!A2322</f>
        <v>46058</v>
      </c>
      <c r="C2322" s="38">
        <f>資料貼入!A2322</f>
        <v>46058</v>
      </c>
      <c r="D2322" s="29">
        <f>資料貼入!B2322</f>
        <v>-192863.31</v>
      </c>
      <c r="E2322" s="29" cm="1">
        <f t="array" ref="E2322">MovingDayDD($D$3:D2322)</f>
        <v>-517834.17999999598</v>
      </c>
      <c r="F2322" s="29">
        <f>IF(OR(C2322&gt;總表!$B$30,C2322=0),0,IF(E2322=0,0,1+F2321))</f>
        <v>8</v>
      </c>
      <c r="G2322" s="29">
        <f t="shared" si="257"/>
        <v>0</v>
      </c>
      <c r="H2322" s="42">
        <f t="shared" si="255"/>
        <v>0</v>
      </c>
      <c r="I2322" s="43">
        <f t="shared" si="258"/>
        <v>0</v>
      </c>
      <c r="J2322" s="42">
        <f t="shared" si="259"/>
        <v>46058</v>
      </c>
      <c r="K2322" s="43">
        <f t="shared" si="260"/>
        <v>0</v>
      </c>
      <c r="L2322">
        <f t="shared" si="261"/>
        <v>126</v>
      </c>
      <c r="M2322">
        <f>IF($G2322="","",COUNTIF($G$3:$G2322, $G2322))</f>
        <v>2205</v>
      </c>
      <c r="N2322">
        <f t="shared" si="256"/>
        <v>2331</v>
      </c>
      <c r="O2322"/>
      <c r="P2322"/>
      <c r="Q2322"/>
    </row>
    <row r="2323" spans="2:17">
      <c r="B2323" s="30">
        <f>資料貼入!A2323</f>
        <v>46059</v>
      </c>
      <c r="C2323" s="38">
        <f>資料貼入!A2323</f>
        <v>46059</v>
      </c>
      <c r="D2323" s="29">
        <f>資料貼入!B2323</f>
        <v>-64351.320000000007</v>
      </c>
      <c r="E2323" s="29" cm="1">
        <f t="array" ref="E2323">MovingDayDD($D$3:D2323)</f>
        <v>-582185.49999999627</v>
      </c>
      <c r="F2323" s="29">
        <f>IF(OR(C2323&gt;總表!$B$30,C2323=0),0,IF(E2323=0,0,1+F2322))</f>
        <v>9</v>
      </c>
      <c r="G2323" s="29">
        <f t="shared" si="257"/>
        <v>0</v>
      </c>
      <c r="H2323" s="42">
        <f t="shared" si="255"/>
        <v>0</v>
      </c>
      <c r="I2323" s="43">
        <f t="shared" si="258"/>
        <v>0</v>
      </c>
      <c r="J2323" s="42">
        <f t="shared" si="259"/>
        <v>46059</v>
      </c>
      <c r="K2323" s="43">
        <f t="shared" si="260"/>
        <v>0</v>
      </c>
      <c r="L2323">
        <f t="shared" si="261"/>
        <v>126</v>
      </c>
      <c r="M2323">
        <f>IF($G2323="","",COUNTIF($G$3:$G2323, $G2323))</f>
        <v>2206</v>
      </c>
      <c r="N2323">
        <f t="shared" si="256"/>
        <v>2332</v>
      </c>
      <c r="O2323"/>
      <c r="P2323"/>
      <c r="Q2323"/>
    </row>
    <row r="2324" spans="2:17">
      <c r="B2324" s="30">
        <f>資料貼入!A2324</f>
        <v>46060</v>
      </c>
      <c r="C2324" s="38">
        <f>資料貼入!A2324</f>
        <v>46060</v>
      </c>
      <c r="D2324" s="29">
        <f>資料貼入!B2324</f>
        <v>0</v>
      </c>
      <c r="E2324" s="29" cm="1">
        <f t="array" ref="E2324">MovingDayDD($D$3:D2324)</f>
        <v>-582185.49999999627</v>
      </c>
      <c r="F2324" s="29">
        <f>IF(OR(C2324&gt;總表!$B$30,C2324=0),0,IF(E2324=0,0,1+F2323))</f>
        <v>10</v>
      </c>
      <c r="G2324" s="29">
        <f t="shared" si="257"/>
        <v>0</v>
      </c>
      <c r="H2324" s="42">
        <f t="shared" si="255"/>
        <v>0</v>
      </c>
      <c r="I2324" s="43">
        <f t="shared" si="258"/>
        <v>0</v>
      </c>
      <c r="J2324" s="42">
        <f t="shared" si="259"/>
        <v>46060</v>
      </c>
      <c r="K2324" s="43">
        <f t="shared" si="260"/>
        <v>0</v>
      </c>
      <c r="L2324">
        <f t="shared" si="261"/>
        <v>126</v>
      </c>
      <c r="M2324">
        <f>IF($G2324="","",COUNTIF($G$3:$G2324, $G2324))</f>
        <v>2207</v>
      </c>
      <c r="N2324">
        <f t="shared" si="256"/>
        <v>2333</v>
      </c>
      <c r="O2324"/>
      <c r="P2324"/>
      <c r="Q2324"/>
    </row>
    <row r="2325" spans="2:17">
      <c r="B2325" s="30">
        <f>資料貼入!A2325</f>
        <v>46061</v>
      </c>
      <c r="C2325" s="38">
        <f>資料貼入!A2325</f>
        <v>46061</v>
      </c>
      <c r="D2325" s="29">
        <f>資料貼入!B2325</f>
        <v>0</v>
      </c>
      <c r="E2325" s="29" cm="1">
        <f t="array" ref="E2325">MovingDayDD($D$3:D2325)</f>
        <v>-582185.49999999627</v>
      </c>
      <c r="F2325" s="29">
        <f>IF(OR(C2325&gt;總表!$B$30,C2325=0),0,IF(E2325=0,0,1+F2324))</f>
        <v>11</v>
      </c>
      <c r="G2325" s="29">
        <f t="shared" si="257"/>
        <v>0</v>
      </c>
      <c r="H2325" s="42">
        <f t="shared" si="255"/>
        <v>0</v>
      </c>
      <c r="I2325" s="43">
        <f t="shared" si="258"/>
        <v>0</v>
      </c>
      <c r="J2325" s="42">
        <f t="shared" si="259"/>
        <v>46061</v>
      </c>
      <c r="K2325" s="43">
        <f t="shared" si="260"/>
        <v>0</v>
      </c>
      <c r="L2325">
        <f t="shared" si="261"/>
        <v>126</v>
      </c>
      <c r="M2325">
        <f>IF($G2325="","",COUNTIF($G$3:$G2325, $G2325))</f>
        <v>2208</v>
      </c>
      <c r="N2325">
        <f t="shared" si="256"/>
        <v>2334</v>
      </c>
      <c r="O2325"/>
      <c r="P2325"/>
      <c r="Q2325"/>
    </row>
    <row r="2326" spans="2:17">
      <c r="B2326" s="30">
        <f>資料貼入!A2326</f>
        <v>46062</v>
      </c>
      <c r="C2326" s="38">
        <f>資料貼入!A2326</f>
        <v>46062</v>
      </c>
      <c r="D2326" s="29">
        <f>資料貼入!B2326</f>
        <v>443901.2</v>
      </c>
      <c r="E2326" s="29" cm="1">
        <f t="array" ref="E2326">MovingDayDD($D$3:D2326)</f>
        <v>-138284.29999999702</v>
      </c>
      <c r="F2326" s="29">
        <f>IF(OR(C2326&gt;總表!$B$30,C2326=0),0,IF(E2326=0,0,1+F2325))</f>
        <v>12</v>
      </c>
      <c r="G2326" s="29">
        <f t="shared" si="257"/>
        <v>12</v>
      </c>
      <c r="H2326" s="42">
        <f t="shared" si="255"/>
        <v>0</v>
      </c>
      <c r="I2326" s="43">
        <f t="shared" si="258"/>
        <v>12</v>
      </c>
      <c r="J2326" s="42">
        <f t="shared" si="259"/>
        <v>46062</v>
      </c>
      <c r="K2326" s="43">
        <f t="shared" si="260"/>
        <v>12</v>
      </c>
      <c r="L2326">
        <f t="shared" si="261"/>
        <v>41</v>
      </c>
      <c r="M2326">
        <f>IF($G2326="","",COUNTIF($G$3:$G2326, $G2326))</f>
        <v>3</v>
      </c>
      <c r="N2326">
        <f t="shared" si="256"/>
        <v>44</v>
      </c>
      <c r="O2326"/>
      <c r="P2326"/>
      <c r="Q2326"/>
    </row>
    <row r="2327" spans="2:17">
      <c r="B2327" s="30">
        <f>資料貼入!A2327</f>
        <v>46063</v>
      </c>
      <c r="C2327" s="38">
        <f>資料貼入!A2327</f>
        <v>46063</v>
      </c>
      <c r="D2327" s="29">
        <f>資料貼入!B2327</f>
        <v>532105.36</v>
      </c>
      <c r="E2327" s="29" cm="1">
        <f t="array" ref="E2327">MovingDayDD($D$3:D2327)</f>
        <v>0</v>
      </c>
      <c r="F2327" s="29">
        <f>IF(OR(C2327&gt;總表!$B$30,C2327=0),0,IF(E2327=0,0,1+F2326))</f>
        <v>0</v>
      </c>
      <c r="G2327" s="29">
        <f t="shared" si="257"/>
        <v>0</v>
      </c>
      <c r="H2327" s="42">
        <f t="shared" si="255"/>
        <v>0</v>
      </c>
      <c r="I2327" s="43">
        <f t="shared" si="258"/>
        <v>0</v>
      </c>
      <c r="J2327" s="42">
        <f t="shared" si="259"/>
        <v>0</v>
      </c>
      <c r="K2327" s="43">
        <f t="shared" si="260"/>
        <v>0</v>
      </c>
      <c r="L2327">
        <f t="shared" si="261"/>
        <v>126</v>
      </c>
      <c r="M2327">
        <f>IF($G2327="","",COUNTIF($G$3:$G2327, $G2327))</f>
        <v>2209</v>
      </c>
      <c r="N2327">
        <f t="shared" si="256"/>
        <v>2335</v>
      </c>
      <c r="O2327"/>
      <c r="P2327"/>
      <c r="Q2327"/>
    </row>
    <row r="2328" spans="2:17">
      <c r="B2328" s="30">
        <f>資料貼入!A2328</f>
        <v>46064</v>
      </c>
      <c r="C2328" s="38">
        <f>資料貼入!A2328</f>
        <v>46064</v>
      </c>
      <c r="D2328" s="29">
        <f>資料貼入!B2328</f>
        <v>475170.68000000005</v>
      </c>
      <c r="E2328" s="29" cm="1">
        <f t="array" ref="E2328">MovingDayDD($D$3:D2328)</f>
        <v>0</v>
      </c>
      <c r="F2328" s="29">
        <f>IF(OR(C2328&gt;總表!$B$30,C2328=0),0,IF(E2328=0,0,1+F2327))</f>
        <v>0</v>
      </c>
      <c r="G2328" s="29">
        <f t="shared" si="257"/>
        <v>0</v>
      </c>
      <c r="H2328" s="42">
        <f t="shared" si="255"/>
        <v>0</v>
      </c>
      <c r="I2328" s="43">
        <f t="shared" si="258"/>
        <v>0</v>
      </c>
      <c r="J2328" s="42">
        <f t="shared" si="259"/>
        <v>0</v>
      </c>
      <c r="K2328" s="43">
        <f t="shared" si="260"/>
        <v>0</v>
      </c>
      <c r="L2328">
        <f t="shared" si="261"/>
        <v>126</v>
      </c>
      <c r="M2328">
        <f>IF($G2328="","",COUNTIF($G$3:$G2328, $G2328))</f>
        <v>2210</v>
      </c>
      <c r="N2328">
        <f t="shared" si="256"/>
        <v>2336</v>
      </c>
      <c r="O2328"/>
      <c r="P2328"/>
      <c r="Q2328"/>
    </row>
    <row r="2329" spans="2:17">
      <c r="B2329" s="30">
        <f>資料貼入!A2329</f>
        <v>46065</v>
      </c>
      <c r="C2329" s="38">
        <f>資料貼入!A2329</f>
        <v>46065</v>
      </c>
      <c r="D2329" s="29">
        <f>資料貼入!B2329</f>
        <v>0</v>
      </c>
      <c r="E2329" s="29" cm="1">
        <f t="array" ref="E2329">MovingDayDD($D$3:D2329)</f>
        <v>0</v>
      </c>
      <c r="F2329" s="29">
        <f>IF(OR(C2329&gt;總表!$B$30,C2329=0),0,IF(E2329=0,0,1+F2328))</f>
        <v>0</v>
      </c>
      <c r="G2329" s="29">
        <f t="shared" si="257"/>
        <v>0</v>
      </c>
      <c r="H2329" s="42">
        <f t="shared" si="255"/>
        <v>0</v>
      </c>
      <c r="I2329" s="43">
        <f t="shared" si="258"/>
        <v>0</v>
      </c>
      <c r="J2329" s="42">
        <f t="shared" si="259"/>
        <v>0</v>
      </c>
      <c r="K2329" s="43">
        <f t="shared" si="260"/>
        <v>0</v>
      </c>
      <c r="L2329">
        <f t="shared" si="261"/>
        <v>126</v>
      </c>
      <c r="M2329">
        <f>IF($G2329="","",COUNTIF($G$3:$G2329, $G2329))</f>
        <v>2211</v>
      </c>
      <c r="N2329">
        <f t="shared" si="256"/>
        <v>2337</v>
      </c>
      <c r="O2329"/>
      <c r="P2329"/>
      <c r="Q2329"/>
    </row>
    <row r="2330" spans="2:17">
      <c r="B2330" s="30">
        <f>資料貼入!A2330</f>
        <v>46066</v>
      </c>
      <c r="C2330" s="38">
        <f>資料貼入!A2330</f>
        <v>46066</v>
      </c>
      <c r="D2330" s="29">
        <f>資料貼入!B2330</f>
        <v>0</v>
      </c>
      <c r="E2330" s="29" cm="1">
        <f t="array" ref="E2330">MovingDayDD($D$3:D2330)</f>
        <v>0</v>
      </c>
      <c r="F2330" s="29">
        <f>IF(OR(C2330&gt;總表!$B$30,C2330=0),0,IF(E2330=0,0,1+F2329))</f>
        <v>0</v>
      </c>
      <c r="G2330" s="29">
        <f t="shared" si="257"/>
        <v>0</v>
      </c>
      <c r="H2330" s="42">
        <f t="shared" si="255"/>
        <v>0</v>
      </c>
      <c r="I2330" s="43">
        <f t="shared" si="258"/>
        <v>0</v>
      </c>
      <c r="J2330" s="42">
        <f t="shared" si="259"/>
        <v>0</v>
      </c>
      <c r="K2330" s="43">
        <f t="shared" si="260"/>
        <v>0</v>
      </c>
      <c r="L2330">
        <f t="shared" si="261"/>
        <v>126</v>
      </c>
      <c r="M2330">
        <f>IF($G2330="","",COUNTIF($G$3:$G2330, $G2330))</f>
        <v>2212</v>
      </c>
      <c r="N2330">
        <f t="shared" si="256"/>
        <v>2338</v>
      </c>
      <c r="O2330"/>
      <c r="P2330"/>
      <c r="Q2330"/>
    </row>
    <row r="2331" spans="2:17">
      <c r="B2331" s="30">
        <f>資料貼入!A2331</f>
        <v>46067</v>
      </c>
      <c r="C2331" s="38">
        <f>資料貼入!A2331</f>
        <v>46067</v>
      </c>
      <c r="D2331" s="29">
        <f>資料貼入!B2331</f>
        <v>0</v>
      </c>
      <c r="E2331" s="29" cm="1">
        <f t="array" ref="E2331">MovingDayDD($D$3:D2331)</f>
        <v>0</v>
      </c>
      <c r="F2331" s="29">
        <f>IF(OR(C2331&gt;總表!$B$30,C2331=0),0,IF(E2331=0,0,1+F2330))</f>
        <v>0</v>
      </c>
      <c r="G2331" s="29">
        <f t="shared" si="257"/>
        <v>0</v>
      </c>
      <c r="H2331" s="42">
        <f t="shared" si="255"/>
        <v>0</v>
      </c>
      <c r="I2331" s="43">
        <f t="shared" si="258"/>
        <v>0</v>
      </c>
      <c r="J2331" s="42">
        <f t="shared" si="259"/>
        <v>0</v>
      </c>
      <c r="K2331" s="43">
        <f t="shared" si="260"/>
        <v>0</v>
      </c>
      <c r="L2331">
        <f t="shared" si="261"/>
        <v>126</v>
      </c>
      <c r="M2331">
        <f>IF($G2331="","",COUNTIF($G$3:$G2331, $G2331))</f>
        <v>2213</v>
      </c>
      <c r="N2331">
        <f t="shared" si="256"/>
        <v>2339</v>
      </c>
      <c r="O2331"/>
      <c r="P2331"/>
      <c r="Q2331"/>
    </row>
    <row r="2332" spans="2:17">
      <c r="B2332" s="30">
        <f>資料貼入!A2332</f>
        <v>46068</v>
      </c>
      <c r="C2332" s="38">
        <f>資料貼入!A2332</f>
        <v>46068</v>
      </c>
      <c r="D2332" s="29">
        <f>資料貼入!B2332</f>
        <v>0</v>
      </c>
      <c r="E2332" s="29" cm="1">
        <f t="array" ref="E2332">MovingDayDD($D$3:D2332)</f>
        <v>0</v>
      </c>
      <c r="F2332" s="29">
        <f>IF(OR(C2332&gt;總表!$B$30,C2332=0),0,IF(E2332=0,0,1+F2331))</f>
        <v>0</v>
      </c>
      <c r="G2332" s="29">
        <f t="shared" si="257"/>
        <v>0</v>
      </c>
      <c r="H2332" s="42">
        <f t="shared" si="255"/>
        <v>0</v>
      </c>
      <c r="I2332" s="43">
        <f t="shared" si="258"/>
        <v>0</v>
      </c>
      <c r="J2332" s="42">
        <f t="shared" si="259"/>
        <v>0</v>
      </c>
      <c r="K2332" s="43">
        <f t="shared" si="260"/>
        <v>0</v>
      </c>
      <c r="L2332">
        <f t="shared" si="261"/>
        <v>126</v>
      </c>
      <c r="M2332">
        <f>IF($G2332="","",COUNTIF($G$3:$G2332, $G2332))</f>
        <v>2214</v>
      </c>
      <c r="N2332">
        <f t="shared" si="256"/>
        <v>2340</v>
      </c>
      <c r="O2332"/>
      <c r="P2332"/>
      <c r="Q2332"/>
    </row>
    <row r="2333" spans="2:17">
      <c r="B2333" s="30">
        <f>資料貼入!A2333</f>
        <v>46069</v>
      </c>
      <c r="C2333" s="38">
        <f>資料貼入!A2333</f>
        <v>46069</v>
      </c>
      <c r="D2333" s="29">
        <f>資料貼入!B2333</f>
        <v>0</v>
      </c>
      <c r="E2333" s="29" cm="1">
        <f t="array" ref="E2333">MovingDayDD($D$3:D2333)</f>
        <v>0</v>
      </c>
      <c r="F2333" s="29">
        <f>IF(OR(C2333&gt;總表!$B$30,C2333=0),0,IF(E2333=0,0,1+F2332))</f>
        <v>0</v>
      </c>
      <c r="G2333" s="29">
        <f t="shared" si="257"/>
        <v>0</v>
      </c>
      <c r="H2333" s="42">
        <f t="shared" si="255"/>
        <v>0</v>
      </c>
      <c r="I2333" s="43">
        <f t="shared" si="258"/>
        <v>0</v>
      </c>
      <c r="J2333" s="42">
        <f t="shared" si="259"/>
        <v>0</v>
      </c>
      <c r="K2333" s="43">
        <f t="shared" si="260"/>
        <v>0</v>
      </c>
      <c r="L2333">
        <f t="shared" si="261"/>
        <v>126</v>
      </c>
      <c r="M2333">
        <f>IF($G2333="","",COUNTIF($G$3:$G2333, $G2333))</f>
        <v>2215</v>
      </c>
      <c r="N2333">
        <f t="shared" si="256"/>
        <v>2341</v>
      </c>
      <c r="O2333"/>
      <c r="P2333"/>
      <c r="Q2333"/>
    </row>
    <row r="2334" spans="2:17">
      <c r="B2334" s="30">
        <f>資料貼入!A2334</f>
        <v>46070</v>
      </c>
      <c r="C2334" s="38">
        <f>資料貼入!A2334</f>
        <v>46070</v>
      </c>
      <c r="D2334" s="29">
        <f>資料貼入!B2334</f>
        <v>0</v>
      </c>
      <c r="E2334" s="29" cm="1">
        <f t="array" ref="E2334">MovingDayDD($D$3:D2334)</f>
        <v>0</v>
      </c>
      <c r="F2334" s="29">
        <f>IF(OR(C2334&gt;總表!$B$30,C2334=0),0,IF(E2334=0,0,1+F2333))</f>
        <v>0</v>
      </c>
      <c r="G2334" s="29">
        <f t="shared" si="257"/>
        <v>0</v>
      </c>
      <c r="H2334" s="42">
        <f t="shared" si="255"/>
        <v>0</v>
      </c>
      <c r="I2334" s="43">
        <f t="shared" si="258"/>
        <v>0</v>
      </c>
      <c r="J2334" s="42">
        <f t="shared" si="259"/>
        <v>0</v>
      </c>
      <c r="K2334" s="43">
        <f t="shared" si="260"/>
        <v>0</v>
      </c>
      <c r="L2334">
        <f t="shared" si="261"/>
        <v>126</v>
      </c>
      <c r="M2334">
        <f>IF($G2334="","",COUNTIF($G$3:$G2334, $G2334))</f>
        <v>2216</v>
      </c>
      <c r="N2334">
        <f t="shared" si="256"/>
        <v>2342</v>
      </c>
      <c r="O2334"/>
      <c r="P2334"/>
      <c r="Q2334"/>
    </row>
    <row r="2335" spans="2:17">
      <c r="B2335" s="30">
        <f>資料貼入!A2335</f>
        <v>46071</v>
      </c>
      <c r="C2335" s="38">
        <f>資料貼入!A2335</f>
        <v>46071</v>
      </c>
      <c r="D2335" s="29">
        <f>資料貼入!B2335</f>
        <v>0</v>
      </c>
      <c r="E2335" s="29" cm="1">
        <f t="array" ref="E2335">MovingDayDD($D$3:D2335)</f>
        <v>0</v>
      </c>
      <c r="F2335" s="29">
        <f>IF(OR(C2335&gt;總表!$B$30,C2335=0),0,IF(E2335=0,0,1+F2334))</f>
        <v>0</v>
      </c>
      <c r="G2335" s="29">
        <f t="shared" si="257"/>
        <v>0</v>
      </c>
      <c r="H2335" s="42">
        <f t="shared" si="255"/>
        <v>0</v>
      </c>
      <c r="I2335" s="43">
        <f t="shared" si="258"/>
        <v>0</v>
      </c>
      <c r="J2335" s="42">
        <f t="shared" si="259"/>
        <v>0</v>
      </c>
      <c r="K2335" s="43">
        <f t="shared" si="260"/>
        <v>0</v>
      </c>
      <c r="L2335">
        <f t="shared" si="261"/>
        <v>126</v>
      </c>
      <c r="M2335">
        <f>IF($G2335="","",COUNTIF($G$3:$G2335, $G2335))</f>
        <v>2217</v>
      </c>
      <c r="N2335">
        <f t="shared" si="256"/>
        <v>2343</v>
      </c>
      <c r="O2335"/>
      <c r="P2335"/>
      <c r="Q2335"/>
    </row>
    <row r="2336" spans="2:17">
      <c r="B2336" s="30">
        <f>資料貼入!A2336</f>
        <v>46072</v>
      </c>
      <c r="C2336" s="38">
        <f>資料貼入!A2336</f>
        <v>46072</v>
      </c>
      <c r="D2336" s="29">
        <f>資料貼入!B2336</f>
        <v>0</v>
      </c>
      <c r="E2336" s="29" cm="1">
        <f t="array" ref="E2336">MovingDayDD($D$3:D2336)</f>
        <v>0</v>
      </c>
      <c r="F2336" s="29">
        <f>IF(OR(C2336&gt;總表!$B$30,C2336=0),0,IF(E2336=0,0,1+F2335))</f>
        <v>0</v>
      </c>
      <c r="G2336" s="29">
        <f t="shared" si="257"/>
        <v>0</v>
      </c>
      <c r="H2336" s="42">
        <f t="shared" si="255"/>
        <v>0</v>
      </c>
      <c r="I2336" s="43">
        <f t="shared" si="258"/>
        <v>0</v>
      </c>
      <c r="J2336" s="42">
        <f t="shared" si="259"/>
        <v>0</v>
      </c>
      <c r="K2336" s="43">
        <f t="shared" si="260"/>
        <v>0</v>
      </c>
      <c r="L2336">
        <f t="shared" si="261"/>
        <v>126</v>
      </c>
      <c r="M2336">
        <f>IF($G2336="","",COUNTIF($G$3:$G2336, $G2336))</f>
        <v>2218</v>
      </c>
      <c r="N2336">
        <f t="shared" si="256"/>
        <v>2344</v>
      </c>
      <c r="O2336"/>
      <c r="P2336"/>
      <c r="Q2336"/>
    </row>
    <row r="2337" spans="2:17">
      <c r="B2337" s="30">
        <f>資料貼入!A2337</f>
        <v>46073</v>
      </c>
      <c r="C2337" s="38">
        <f>資料貼入!A2337</f>
        <v>46073</v>
      </c>
      <c r="D2337" s="29">
        <f>資料貼入!B2337</f>
        <v>0</v>
      </c>
      <c r="E2337" s="29" cm="1">
        <f t="array" ref="E2337">MovingDayDD($D$3:D2337)</f>
        <v>0</v>
      </c>
      <c r="F2337" s="29">
        <f>IF(OR(C2337&gt;總表!$B$30,C2337=0),0,IF(E2337=0,0,1+F2336))</f>
        <v>0</v>
      </c>
      <c r="G2337" s="29">
        <f t="shared" si="257"/>
        <v>0</v>
      </c>
      <c r="H2337" s="42">
        <f t="shared" si="255"/>
        <v>0</v>
      </c>
      <c r="I2337" s="43">
        <f t="shared" si="258"/>
        <v>0</v>
      </c>
      <c r="J2337" s="42">
        <f t="shared" si="259"/>
        <v>0</v>
      </c>
      <c r="K2337" s="43">
        <f t="shared" si="260"/>
        <v>0</v>
      </c>
      <c r="L2337">
        <f t="shared" si="261"/>
        <v>126</v>
      </c>
      <c r="M2337">
        <f>IF($G2337="","",COUNTIF($G$3:$G2337, $G2337))</f>
        <v>2219</v>
      </c>
      <c r="N2337">
        <f t="shared" si="256"/>
        <v>2345</v>
      </c>
      <c r="O2337"/>
      <c r="P2337"/>
      <c r="Q2337"/>
    </row>
    <row r="2338" spans="2:17">
      <c r="B2338" s="30">
        <f>資料貼入!A2338</f>
        <v>46074</v>
      </c>
      <c r="C2338" s="38">
        <f>資料貼入!A2338</f>
        <v>46074</v>
      </c>
      <c r="D2338" s="29">
        <f>資料貼入!B2338</f>
        <v>0</v>
      </c>
      <c r="E2338" s="29" cm="1">
        <f t="array" ref="E2338">MovingDayDD($D$3:D2338)</f>
        <v>0</v>
      </c>
      <c r="F2338" s="29">
        <f>IF(OR(C2338&gt;總表!$B$30,C2338=0),0,IF(E2338=0,0,1+F2337))</f>
        <v>0</v>
      </c>
      <c r="G2338" s="29">
        <f t="shared" si="257"/>
        <v>0</v>
      </c>
      <c r="H2338" s="42">
        <f t="shared" si="255"/>
        <v>0</v>
      </c>
      <c r="I2338" s="43">
        <f t="shared" si="258"/>
        <v>0</v>
      </c>
      <c r="J2338" s="42">
        <f t="shared" si="259"/>
        <v>0</v>
      </c>
      <c r="K2338" s="43">
        <f t="shared" si="260"/>
        <v>0</v>
      </c>
      <c r="L2338">
        <f t="shared" si="261"/>
        <v>126</v>
      </c>
      <c r="M2338">
        <f>IF($G2338="","",COUNTIF($G$3:$G2338, $G2338))</f>
        <v>2220</v>
      </c>
      <c r="N2338">
        <f t="shared" si="256"/>
        <v>2346</v>
      </c>
      <c r="O2338"/>
      <c r="P2338"/>
      <c r="Q2338"/>
    </row>
    <row r="2339" spans="2:17">
      <c r="B2339" s="30">
        <f>資料貼入!A2339</f>
        <v>46075</v>
      </c>
      <c r="C2339" s="38">
        <f>資料貼入!A2339</f>
        <v>46075</v>
      </c>
      <c r="D2339" s="29">
        <f>資料貼入!B2339</f>
        <v>0</v>
      </c>
      <c r="E2339" s="29" cm="1">
        <f t="array" ref="E2339">MovingDayDD($D$3:D2339)</f>
        <v>0</v>
      </c>
      <c r="F2339" s="29">
        <f>IF(OR(C2339&gt;總表!$B$30,C2339=0),0,IF(E2339=0,0,1+F2338))</f>
        <v>0</v>
      </c>
      <c r="G2339" s="29">
        <f t="shared" si="257"/>
        <v>0</v>
      </c>
      <c r="H2339" s="42">
        <f t="shared" si="255"/>
        <v>0</v>
      </c>
      <c r="I2339" s="43">
        <f t="shared" si="258"/>
        <v>0</v>
      </c>
      <c r="J2339" s="42">
        <f t="shared" si="259"/>
        <v>0</v>
      </c>
      <c r="K2339" s="43">
        <f t="shared" si="260"/>
        <v>0</v>
      </c>
      <c r="L2339">
        <f t="shared" si="261"/>
        <v>126</v>
      </c>
      <c r="M2339">
        <f>IF($G2339="","",COUNTIF($G$3:$G2339, $G2339))</f>
        <v>2221</v>
      </c>
      <c r="N2339">
        <f t="shared" si="256"/>
        <v>2347</v>
      </c>
      <c r="O2339"/>
      <c r="P2339"/>
      <c r="Q2339"/>
    </row>
    <row r="2340" spans="2:17">
      <c r="B2340" s="30">
        <f>資料貼入!A2340</f>
        <v>46076</v>
      </c>
      <c r="C2340" s="38">
        <f>資料貼入!A2340</f>
        <v>46076</v>
      </c>
      <c r="D2340" s="29">
        <f>資料貼入!B2340</f>
        <v>239989.04</v>
      </c>
      <c r="E2340" s="29" cm="1">
        <f t="array" ref="E2340">MovingDayDD($D$3:D2340)</f>
        <v>0</v>
      </c>
      <c r="F2340" s="29">
        <f>IF(OR(C2340&gt;總表!$B$30,C2340=0),0,IF(E2340=0,0,1+F2339))</f>
        <v>0</v>
      </c>
      <c r="G2340" s="29">
        <f t="shared" si="257"/>
        <v>0</v>
      </c>
      <c r="H2340" s="42">
        <f t="shared" si="255"/>
        <v>0</v>
      </c>
      <c r="I2340" s="43">
        <f t="shared" si="258"/>
        <v>0</v>
      </c>
      <c r="J2340" s="42">
        <f t="shared" si="259"/>
        <v>0</v>
      </c>
      <c r="K2340" s="43">
        <f t="shared" si="260"/>
        <v>0</v>
      </c>
      <c r="L2340">
        <f t="shared" si="261"/>
        <v>126</v>
      </c>
      <c r="M2340">
        <f>IF($G2340="","",COUNTIF($G$3:$G2340, $G2340))</f>
        <v>2222</v>
      </c>
      <c r="N2340">
        <f t="shared" si="256"/>
        <v>2348</v>
      </c>
      <c r="O2340"/>
      <c r="P2340"/>
      <c r="Q2340"/>
    </row>
    <row r="2341" spans="2:17">
      <c r="B2341" s="30">
        <f>資料貼入!A2341</f>
        <v>46077</v>
      </c>
      <c r="C2341" s="38">
        <f>資料貼入!A2341</f>
        <v>46077</v>
      </c>
      <c r="D2341" s="29">
        <f>資料貼入!B2341</f>
        <v>330352.33</v>
      </c>
      <c r="E2341" s="29" cm="1">
        <f t="array" ref="E2341">MovingDayDD($D$3:D2341)</f>
        <v>0</v>
      </c>
      <c r="F2341" s="29">
        <f>IF(OR(C2341&gt;總表!$B$30,C2341=0),0,IF(E2341=0,0,1+F2340))</f>
        <v>0</v>
      </c>
      <c r="G2341" s="29">
        <f t="shared" si="257"/>
        <v>0</v>
      </c>
      <c r="H2341" s="42">
        <f t="shared" si="255"/>
        <v>0</v>
      </c>
      <c r="I2341" s="43">
        <f t="shared" si="258"/>
        <v>0</v>
      </c>
      <c r="J2341" s="42">
        <f t="shared" si="259"/>
        <v>0</v>
      </c>
      <c r="K2341" s="43">
        <f t="shared" si="260"/>
        <v>0</v>
      </c>
      <c r="L2341">
        <f t="shared" si="261"/>
        <v>126</v>
      </c>
      <c r="M2341">
        <f>IF($G2341="","",COUNTIF($G$3:$G2341, $G2341))</f>
        <v>2223</v>
      </c>
      <c r="N2341">
        <f t="shared" si="256"/>
        <v>2349</v>
      </c>
      <c r="O2341"/>
      <c r="P2341"/>
      <c r="Q2341"/>
    </row>
    <row r="2342" spans="2:17">
      <c r="B2342" s="30">
        <f>資料貼入!A2342</f>
        <v>46078</v>
      </c>
      <c r="C2342" s="38">
        <f>資料貼入!A2342</f>
        <v>46078</v>
      </c>
      <c r="D2342" s="29">
        <f>資料貼入!B2342</f>
        <v>854467.07</v>
      </c>
      <c r="E2342" s="29" cm="1">
        <f t="array" ref="E2342">MovingDayDD($D$3:D2342)</f>
        <v>0</v>
      </c>
      <c r="F2342" s="29">
        <f>IF(OR(C2342&gt;總表!$B$30,C2342=0),0,IF(E2342=0,0,1+F2341))</f>
        <v>0</v>
      </c>
      <c r="G2342" s="29">
        <f t="shared" si="257"/>
        <v>0</v>
      </c>
      <c r="H2342" s="42">
        <f t="shared" si="255"/>
        <v>0</v>
      </c>
      <c r="I2342" s="43">
        <f t="shared" si="258"/>
        <v>0</v>
      </c>
      <c r="J2342" s="42">
        <f t="shared" si="259"/>
        <v>0</v>
      </c>
      <c r="K2342" s="43">
        <f t="shared" si="260"/>
        <v>0</v>
      </c>
      <c r="L2342">
        <f t="shared" si="261"/>
        <v>126</v>
      </c>
      <c r="M2342">
        <f>IF($G2342="","",COUNTIF($G$3:$G2342, $G2342))</f>
        <v>2224</v>
      </c>
      <c r="N2342">
        <f t="shared" si="256"/>
        <v>2350</v>
      </c>
      <c r="O2342"/>
      <c r="P2342"/>
      <c r="Q2342"/>
    </row>
    <row r="2343" spans="2:17">
      <c r="B2343" s="30">
        <f>資料貼入!A2343</f>
        <v>46079</v>
      </c>
      <c r="C2343" s="38">
        <f>資料貼入!A2343</f>
        <v>46079</v>
      </c>
      <c r="D2343" s="29">
        <f>資料貼入!B2343</f>
        <v>83268.05</v>
      </c>
      <c r="E2343" s="29" cm="1">
        <f t="array" ref="E2343">MovingDayDD($D$3:D2343)</f>
        <v>0</v>
      </c>
      <c r="F2343" s="29">
        <f>IF(OR(C2343&gt;總表!$B$30,C2343=0),0,IF(E2343=0,0,1+F2342))</f>
        <v>0</v>
      </c>
      <c r="G2343" s="29">
        <f t="shared" si="257"/>
        <v>0</v>
      </c>
      <c r="H2343" s="42">
        <f t="shared" si="255"/>
        <v>0</v>
      </c>
      <c r="I2343" s="43">
        <f t="shared" si="258"/>
        <v>0</v>
      </c>
      <c r="J2343" s="42">
        <f t="shared" si="259"/>
        <v>0</v>
      </c>
      <c r="K2343" s="43">
        <f t="shared" si="260"/>
        <v>0</v>
      </c>
      <c r="L2343">
        <f t="shared" si="261"/>
        <v>126</v>
      </c>
      <c r="M2343">
        <f>IF($G2343="","",COUNTIF($G$3:$G2343, $G2343))</f>
        <v>2225</v>
      </c>
      <c r="N2343">
        <f t="shared" si="256"/>
        <v>2351</v>
      </c>
      <c r="O2343"/>
      <c r="P2343"/>
      <c r="Q2343"/>
    </row>
    <row r="2344" spans="2:17">
      <c r="B2344" s="30">
        <f>資料貼入!A2344</f>
        <v>46080</v>
      </c>
      <c r="C2344" s="38">
        <f>資料貼入!A2344</f>
        <v>46080</v>
      </c>
      <c r="D2344" s="29">
        <f>資料貼入!B2344</f>
        <v>0</v>
      </c>
      <c r="E2344" s="29" cm="1">
        <f t="array" ref="E2344">MovingDayDD($D$3:D2344)</f>
        <v>0</v>
      </c>
      <c r="F2344" s="29">
        <f>IF(OR(C2344&gt;總表!$B$30,C2344=0),0,IF(E2344=0,0,1+F2343))</f>
        <v>0</v>
      </c>
      <c r="G2344" s="29">
        <f t="shared" si="257"/>
        <v>0</v>
      </c>
      <c r="H2344" s="42">
        <f t="shared" si="255"/>
        <v>0</v>
      </c>
      <c r="I2344" s="43">
        <f t="shared" si="258"/>
        <v>0</v>
      </c>
      <c r="J2344" s="42">
        <f t="shared" si="259"/>
        <v>0</v>
      </c>
      <c r="K2344" s="43">
        <f t="shared" si="260"/>
        <v>0</v>
      </c>
      <c r="L2344">
        <f t="shared" si="261"/>
        <v>126</v>
      </c>
      <c r="M2344">
        <f>IF($G2344="","",COUNTIF($G$3:$G2344, $G2344))</f>
        <v>2226</v>
      </c>
      <c r="N2344">
        <f t="shared" si="256"/>
        <v>2352</v>
      </c>
      <c r="O2344"/>
      <c r="P2344"/>
      <c r="Q2344"/>
    </row>
    <row r="2345" spans="2:17">
      <c r="B2345" s="30">
        <f>資料貼入!A2345</f>
        <v>46081</v>
      </c>
      <c r="C2345" s="38">
        <f>資料貼入!A2345</f>
        <v>46081</v>
      </c>
      <c r="D2345" s="29">
        <f>資料貼入!B2345</f>
        <v>0</v>
      </c>
      <c r="E2345" s="29" cm="1">
        <f t="array" ref="E2345">MovingDayDD($D$3:D2345)</f>
        <v>0</v>
      </c>
      <c r="F2345" s="29">
        <f>IF(OR(C2345&gt;總表!$B$30,C2345=0),0,IF(E2345=0,0,1+F2344))</f>
        <v>0</v>
      </c>
      <c r="G2345" s="29">
        <f t="shared" si="257"/>
        <v>0</v>
      </c>
      <c r="H2345" s="42">
        <f t="shared" si="255"/>
        <v>0</v>
      </c>
      <c r="I2345" s="43">
        <f t="shared" si="258"/>
        <v>0</v>
      </c>
      <c r="J2345" s="42">
        <f t="shared" si="259"/>
        <v>0</v>
      </c>
      <c r="K2345" s="43">
        <f t="shared" si="260"/>
        <v>0</v>
      </c>
      <c r="L2345">
        <f t="shared" si="261"/>
        <v>126</v>
      </c>
      <c r="M2345">
        <f>IF($G2345="","",COUNTIF($G$3:$G2345, $G2345))</f>
        <v>2227</v>
      </c>
      <c r="N2345">
        <f t="shared" si="256"/>
        <v>2353</v>
      </c>
      <c r="O2345"/>
      <c r="P2345"/>
      <c r="Q2345"/>
    </row>
    <row r="2346" spans="2:17">
      <c r="B2346" s="30">
        <f>資料貼入!A2346</f>
        <v>46082</v>
      </c>
      <c r="C2346" s="38">
        <f>資料貼入!A2346</f>
        <v>46082</v>
      </c>
      <c r="D2346" s="29">
        <f>資料貼入!B2346</f>
        <v>0</v>
      </c>
      <c r="E2346" s="29" cm="1">
        <f t="array" ref="E2346">MovingDayDD($D$3:D2346)</f>
        <v>0</v>
      </c>
      <c r="F2346" s="29">
        <f>IF(OR(C2346&gt;總表!$B$30,C2346=0),0,IF(E2346=0,0,1+F2345))</f>
        <v>0</v>
      </c>
      <c r="G2346" s="29">
        <f t="shared" si="257"/>
        <v>0</v>
      </c>
      <c r="H2346" s="42">
        <f t="shared" si="255"/>
        <v>0</v>
      </c>
      <c r="I2346" s="43">
        <f t="shared" si="258"/>
        <v>0</v>
      </c>
      <c r="J2346" s="42">
        <f t="shared" si="259"/>
        <v>0</v>
      </c>
      <c r="K2346" s="43">
        <f t="shared" si="260"/>
        <v>0</v>
      </c>
      <c r="L2346">
        <f t="shared" si="261"/>
        <v>126</v>
      </c>
      <c r="M2346">
        <f>IF($G2346="","",COUNTIF($G$3:$G2346, $G2346))</f>
        <v>2228</v>
      </c>
      <c r="N2346">
        <f t="shared" si="256"/>
        <v>2354</v>
      </c>
      <c r="O2346"/>
      <c r="P2346"/>
      <c r="Q2346"/>
    </row>
    <row r="2347" spans="2:17">
      <c r="B2347" s="30">
        <f>資料貼入!A2347</f>
        <v>46083</v>
      </c>
      <c r="C2347" s="38">
        <f>資料貼入!A2347</f>
        <v>46083</v>
      </c>
      <c r="D2347" s="29">
        <f>資料貼入!B2347</f>
        <v>-412393.07</v>
      </c>
      <c r="E2347" s="29" cm="1">
        <f t="array" ref="E2347">MovingDayDD($D$3:D2347)</f>
        <v>-412393.0700000003</v>
      </c>
      <c r="F2347" s="29">
        <f>IF(OR(C2347&gt;總表!$B$30,C2347=0),0,IF(E2347=0,0,1+F2346))</f>
        <v>1</v>
      </c>
      <c r="G2347" s="29">
        <f t="shared" si="257"/>
        <v>0</v>
      </c>
      <c r="H2347" s="42">
        <f t="shared" si="255"/>
        <v>0</v>
      </c>
      <c r="I2347" s="43">
        <f t="shared" si="258"/>
        <v>0</v>
      </c>
      <c r="J2347" s="42">
        <f t="shared" si="259"/>
        <v>46083</v>
      </c>
      <c r="K2347" s="43">
        <f t="shared" si="260"/>
        <v>0</v>
      </c>
      <c r="L2347">
        <f t="shared" si="261"/>
        <v>126</v>
      </c>
      <c r="M2347">
        <f>IF($G2347="","",COUNTIF($G$3:$G2347, $G2347))</f>
        <v>2229</v>
      </c>
      <c r="N2347">
        <f t="shared" si="256"/>
        <v>2355</v>
      </c>
      <c r="O2347"/>
      <c r="P2347"/>
      <c r="Q2347"/>
    </row>
    <row r="2348" spans="2:17">
      <c r="B2348" s="30">
        <f>資料貼入!A2348</f>
        <v>46084</v>
      </c>
      <c r="C2348" s="38">
        <f>資料貼入!A2348</f>
        <v>46084</v>
      </c>
      <c r="D2348" s="29">
        <f>資料貼入!B2348</f>
        <v>-409074.1</v>
      </c>
      <c r="E2348" s="29" cm="1">
        <f t="array" ref="E2348">MovingDayDD($D$3:D2348)</f>
        <v>-821467.17000000179</v>
      </c>
      <c r="F2348" s="29">
        <f>IF(OR(C2348&gt;總表!$B$30,C2348=0),0,IF(E2348=0,0,1+F2347))</f>
        <v>2</v>
      </c>
      <c r="G2348" s="29">
        <f t="shared" si="257"/>
        <v>0</v>
      </c>
      <c r="H2348" s="42">
        <f t="shared" si="255"/>
        <v>0</v>
      </c>
      <c r="I2348" s="43">
        <f t="shared" si="258"/>
        <v>0</v>
      </c>
      <c r="J2348" s="42">
        <f t="shared" si="259"/>
        <v>46084</v>
      </c>
      <c r="K2348" s="43">
        <f t="shared" si="260"/>
        <v>0</v>
      </c>
      <c r="L2348">
        <f t="shared" si="261"/>
        <v>126</v>
      </c>
      <c r="M2348">
        <f>IF($G2348="","",COUNTIF($G$3:$G2348, $G2348))</f>
        <v>2230</v>
      </c>
      <c r="N2348">
        <f t="shared" si="256"/>
        <v>2356</v>
      </c>
      <c r="O2348"/>
      <c r="P2348"/>
      <c r="Q2348"/>
    </row>
    <row r="2349" spans="2:17">
      <c r="B2349" s="30">
        <f>資料貼入!A2349</f>
        <v>46085</v>
      </c>
      <c r="C2349" s="38">
        <f>資料貼入!A2349</f>
        <v>46085</v>
      </c>
      <c r="D2349" s="29">
        <f>資料貼入!B2349</f>
        <v>2365.7800000000207</v>
      </c>
      <c r="E2349" s="29" cm="1">
        <f t="array" ref="E2349">MovingDayDD($D$3:D2349)</f>
        <v>-819101.3900000006</v>
      </c>
      <c r="F2349" s="29">
        <f>IF(OR(C2349&gt;總表!$B$30,C2349=0),0,IF(E2349=0,0,1+F2348))</f>
        <v>3</v>
      </c>
      <c r="G2349" s="29">
        <f t="shared" si="257"/>
        <v>0</v>
      </c>
      <c r="H2349" s="42">
        <f t="shared" si="255"/>
        <v>0</v>
      </c>
      <c r="I2349" s="43">
        <f t="shared" si="258"/>
        <v>0</v>
      </c>
      <c r="J2349" s="42">
        <f t="shared" si="259"/>
        <v>46085</v>
      </c>
      <c r="K2349" s="43">
        <f t="shared" si="260"/>
        <v>0</v>
      </c>
      <c r="L2349">
        <f t="shared" si="261"/>
        <v>126</v>
      </c>
      <c r="M2349">
        <f>IF($G2349="","",COUNTIF($G$3:$G2349, $G2349))</f>
        <v>2231</v>
      </c>
      <c r="N2349">
        <f t="shared" si="256"/>
        <v>2357</v>
      </c>
      <c r="O2349"/>
      <c r="P2349"/>
      <c r="Q2349"/>
    </row>
    <row r="2350" spans="2:17">
      <c r="B2350" s="30">
        <f>資料貼入!A2350</f>
        <v>46086</v>
      </c>
      <c r="C2350" s="38">
        <f>資料貼入!A2350</f>
        <v>46086</v>
      </c>
      <c r="D2350" s="29">
        <f>資料貼入!B2350</f>
        <v>254245.23999999996</v>
      </c>
      <c r="E2350" s="29" cm="1">
        <f t="array" ref="E2350">MovingDayDD($D$3:D2350)</f>
        <v>-564856.15000000224</v>
      </c>
      <c r="F2350" s="29">
        <f>IF(OR(C2350&gt;總表!$B$30,C2350=0),0,IF(E2350=0,0,1+F2349))</f>
        <v>4</v>
      </c>
      <c r="G2350" s="29">
        <f t="shared" si="257"/>
        <v>0</v>
      </c>
      <c r="H2350" s="42">
        <f t="shared" si="255"/>
        <v>0</v>
      </c>
      <c r="I2350" s="43">
        <f t="shared" si="258"/>
        <v>0</v>
      </c>
      <c r="J2350" s="42">
        <f t="shared" si="259"/>
        <v>46086</v>
      </c>
      <c r="K2350" s="43">
        <f t="shared" si="260"/>
        <v>0</v>
      </c>
      <c r="L2350">
        <f t="shared" si="261"/>
        <v>126</v>
      </c>
      <c r="M2350">
        <f>IF($G2350="","",COUNTIF($G$3:$G2350, $G2350))</f>
        <v>2232</v>
      </c>
      <c r="N2350">
        <f t="shared" si="256"/>
        <v>2358</v>
      </c>
      <c r="O2350"/>
      <c r="P2350"/>
      <c r="Q2350"/>
    </row>
    <row r="2351" spans="2:17">
      <c r="B2351" s="30">
        <f>資料貼入!A2351</f>
        <v>46087</v>
      </c>
      <c r="C2351" s="38">
        <f>資料貼入!A2351</f>
        <v>46087</v>
      </c>
      <c r="D2351" s="29">
        <f>資料貼入!B2351</f>
        <v>-264786.01</v>
      </c>
      <c r="E2351" s="29" cm="1">
        <f t="array" ref="E2351">MovingDayDD($D$3:D2351)</f>
        <v>-829642.16000000387</v>
      </c>
      <c r="F2351" s="29">
        <f>IF(OR(C2351&gt;總表!$B$30,C2351=0),0,IF(E2351=0,0,1+F2350))</f>
        <v>5</v>
      </c>
      <c r="G2351" s="29">
        <f t="shared" si="257"/>
        <v>0</v>
      </c>
      <c r="H2351" s="42">
        <f t="shared" si="255"/>
        <v>0</v>
      </c>
      <c r="I2351" s="43">
        <f t="shared" si="258"/>
        <v>0</v>
      </c>
      <c r="J2351" s="42">
        <f t="shared" si="259"/>
        <v>46087</v>
      </c>
      <c r="K2351" s="43">
        <f t="shared" si="260"/>
        <v>0</v>
      </c>
      <c r="L2351">
        <f t="shared" si="261"/>
        <v>126</v>
      </c>
      <c r="M2351">
        <f>IF($G2351="","",COUNTIF($G$3:$G2351, $G2351))</f>
        <v>2233</v>
      </c>
      <c r="N2351">
        <f t="shared" si="256"/>
        <v>2359</v>
      </c>
      <c r="O2351"/>
      <c r="P2351"/>
      <c r="Q2351"/>
    </row>
    <row r="2352" spans="2:17">
      <c r="B2352" s="30">
        <f>資料貼入!A2352</f>
        <v>46088</v>
      </c>
      <c r="C2352" s="38">
        <f>資料貼入!A2352</f>
        <v>46088</v>
      </c>
      <c r="D2352" s="29">
        <f>資料貼入!B2352</f>
        <v>0</v>
      </c>
      <c r="E2352" s="29" cm="1">
        <f t="array" ref="E2352">MovingDayDD($D$3:D2352)</f>
        <v>-829642.16000000387</v>
      </c>
      <c r="F2352" s="29">
        <f>IF(OR(C2352&gt;總表!$B$30,C2352=0),0,IF(E2352=0,0,1+F2351))</f>
        <v>6</v>
      </c>
      <c r="G2352" s="29">
        <f t="shared" si="257"/>
        <v>0</v>
      </c>
      <c r="H2352" s="42">
        <f t="shared" si="255"/>
        <v>0</v>
      </c>
      <c r="I2352" s="43">
        <f t="shared" si="258"/>
        <v>0</v>
      </c>
      <c r="J2352" s="42">
        <f t="shared" si="259"/>
        <v>46088</v>
      </c>
      <c r="K2352" s="43">
        <f t="shared" si="260"/>
        <v>0</v>
      </c>
      <c r="L2352">
        <f t="shared" si="261"/>
        <v>126</v>
      </c>
      <c r="M2352">
        <f>IF($G2352="","",COUNTIF($G$3:$G2352, $G2352))</f>
        <v>2234</v>
      </c>
      <c r="N2352">
        <f t="shared" si="256"/>
        <v>2360</v>
      </c>
      <c r="O2352"/>
      <c r="P2352"/>
      <c r="Q2352"/>
    </row>
    <row r="2353" spans="2:17">
      <c r="B2353" s="30">
        <f>資料貼入!A2353</f>
        <v>46089</v>
      </c>
      <c r="C2353" s="38">
        <f>資料貼入!A2353</f>
        <v>46089</v>
      </c>
      <c r="D2353" s="29">
        <f>資料貼入!B2353</f>
        <v>0</v>
      </c>
      <c r="E2353" s="29" cm="1">
        <f t="array" ref="E2353">MovingDayDD($D$3:D2353)</f>
        <v>-829642.16000000387</v>
      </c>
      <c r="F2353" s="29">
        <f>IF(OR(C2353&gt;總表!$B$30,C2353=0),0,IF(E2353=0,0,1+F2352))</f>
        <v>7</v>
      </c>
      <c r="G2353" s="29">
        <f t="shared" si="257"/>
        <v>0</v>
      </c>
      <c r="H2353" s="42">
        <f t="shared" si="255"/>
        <v>0</v>
      </c>
      <c r="I2353" s="43">
        <f t="shared" si="258"/>
        <v>0</v>
      </c>
      <c r="J2353" s="42">
        <f t="shared" si="259"/>
        <v>46089</v>
      </c>
      <c r="K2353" s="43">
        <f t="shared" si="260"/>
        <v>0</v>
      </c>
      <c r="L2353">
        <f t="shared" si="261"/>
        <v>126</v>
      </c>
      <c r="M2353">
        <f>IF($G2353="","",COUNTIF($G$3:$G2353, $G2353))</f>
        <v>2235</v>
      </c>
      <c r="N2353">
        <f t="shared" si="256"/>
        <v>2361</v>
      </c>
      <c r="O2353"/>
      <c r="P2353"/>
      <c r="Q2353"/>
    </row>
    <row r="2354" spans="2:17">
      <c r="B2354" s="30">
        <f>資料貼入!A2354</f>
        <v>46090</v>
      </c>
      <c r="C2354" s="38">
        <f>資料貼入!A2354</f>
        <v>46090</v>
      </c>
      <c r="D2354" s="29">
        <f>資料貼入!B2354</f>
        <v>70422.87</v>
      </c>
      <c r="E2354" s="29" cm="1">
        <f t="array" ref="E2354">MovingDayDD($D$3:D2354)</f>
        <v>-759219.29000000283</v>
      </c>
      <c r="F2354" s="29">
        <f>IF(OR(C2354&gt;總表!$B$30,C2354=0),0,IF(E2354=0,0,1+F2353))</f>
        <v>8</v>
      </c>
      <c r="G2354" s="29">
        <f t="shared" si="257"/>
        <v>0</v>
      </c>
      <c r="H2354" s="42">
        <f t="shared" si="255"/>
        <v>0</v>
      </c>
      <c r="I2354" s="43">
        <f t="shared" si="258"/>
        <v>0</v>
      </c>
      <c r="J2354" s="42">
        <f t="shared" si="259"/>
        <v>46090</v>
      </c>
      <c r="K2354" s="43">
        <f t="shared" si="260"/>
        <v>0</v>
      </c>
      <c r="L2354">
        <f t="shared" si="261"/>
        <v>126</v>
      </c>
      <c r="M2354">
        <f>IF($G2354="","",COUNTIF($G$3:$G2354, $G2354))</f>
        <v>2236</v>
      </c>
      <c r="N2354">
        <f t="shared" si="256"/>
        <v>2362</v>
      </c>
      <c r="O2354"/>
      <c r="P2354"/>
      <c r="Q2354"/>
    </row>
    <row r="2355" spans="2:17">
      <c r="B2355" s="30">
        <f>資料貼入!A2355</f>
        <v>46091</v>
      </c>
      <c r="C2355" s="38">
        <f>資料貼入!A2355</f>
        <v>46091</v>
      </c>
      <c r="D2355" s="29">
        <f>資料貼入!B2355</f>
        <v>55138.459999999992</v>
      </c>
      <c r="E2355" s="29" cm="1">
        <f t="array" ref="E2355">MovingDayDD($D$3:D2355)</f>
        <v>-704080.83000000194</v>
      </c>
      <c r="F2355" s="29">
        <f>IF(OR(C2355&gt;總表!$B$30,C2355=0),0,IF(E2355=0,0,1+F2354))</f>
        <v>9</v>
      </c>
      <c r="G2355" s="29">
        <f t="shared" si="257"/>
        <v>0</v>
      </c>
      <c r="H2355" s="42">
        <f t="shared" si="255"/>
        <v>0</v>
      </c>
      <c r="I2355" s="43">
        <f t="shared" si="258"/>
        <v>0</v>
      </c>
      <c r="J2355" s="42">
        <f t="shared" si="259"/>
        <v>46091</v>
      </c>
      <c r="K2355" s="43">
        <f t="shared" si="260"/>
        <v>0</v>
      </c>
      <c r="L2355">
        <f t="shared" si="261"/>
        <v>126</v>
      </c>
      <c r="M2355">
        <f>IF($G2355="","",COUNTIF($G$3:$G2355, $G2355))</f>
        <v>2237</v>
      </c>
      <c r="N2355">
        <f t="shared" si="256"/>
        <v>2363</v>
      </c>
      <c r="O2355"/>
      <c r="P2355"/>
      <c r="Q2355"/>
    </row>
    <row r="2356" spans="2:17">
      <c r="B2356" s="30">
        <f>資料貼入!A2356</f>
        <v>46092</v>
      </c>
      <c r="C2356" s="38">
        <f>資料貼入!A2356</f>
        <v>46092</v>
      </c>
      <c r="D2356" s="29">
        <f>資料貼入!B2356</f>
        <v>375359.91000000003</v>
      </c>
      <c r="E2356" s="29" cm="1">
        <f t="array" ref="E2356">MovingDayDD($D$3:D2356)</f>
        <v>-328720.92000000179</v>
      </c>
      <c r="F2356" s="29">
        <f>IF(OR(C2356&gt;總表!$B$30,C2356=0),0,IF(E2356=0,0,1+F2355))</f>
        <v>10</v>
      </c>
      <c r="G2356" s="29">
        <f t="shared" si="257"/>
        <v>0</v>
      </c>
      <c r="H2356" s="42">
        <f t="shared" si="255"/>
        <v>0</v>
      </c>
      <c r="I2356" s="43">
        <f t="shared" si="258"/>
        <v>0</v>
      </c>
      <c r="J2356" s="42">
        <f t="shared" si="259"/>
        <v>46092</v>
      </c>
      <c r="K2356" s="43">
        <f t="shared" si="260"/>
        <v>0</v>
      </c>
      <c r="L2356">
        <f t="shared" si="261"/>
        <v>126</v>
      </c>
      <c r="M2356">
        <f>IF($G2356="","",COUNTIF($G$3:$G2356, $G2356))</f>
        <v>2238</v>
      </c>
      <c r="N2356">
        <f t="shared" si="256"/>
        <v>2364</v>
      </c>
      <c r="O2356"/>
      <c r="P2356"/>
      <c r="Q2356"/>
    </row>
    <row r="2357" spans="2:17">
      <c r="B2357" s="30">
        <f>資料貼入!A2357</f>
        <v>46093</v>
      </c>
      <c r="C2357" s="38">
        <f>資料貼入!A2357</f>
        <v>46093</v>
      </c>
      <c r="D2357" s="29">
        <f>資料貼入!B2357</f>
        <v>-400882.07</v>
      </c>
      <c r="E2357" s="29" cm="1">
        <f t="array" ref="E2357">MovingDayDD($D$3:D2357)</f>
        <v>-729602.99000000209</v>
      </c>
      <c r="F2357" s="29">
        <f>IF(OR(C2357&gt;總表!$B$30,C2357=0),0,IF(E2357=0,0,1+F2356))</f>
        <v>11</v>
      </c>
      <c r="G2357" s="29">
        <f t="shared" si="257"/>
        <v>0</v>
      </c>
      <c r="H2357" s="42">
        <f t="shared" si="255"/>
        <v>0</v>
      </c>
      <c r="I2357" s="43">
        <f t="shared" si="258"/>
        <v>0</v>
      </c>
      <c r="J2357" s="42">
        <f t="shared" si="259"/>
        <v>46093</v>
      </c>
      <c r="K2357" s="43">
        <f t="shared" si="260"/>
        <v>0</v>
      </c>
      <c r="L2357">
        <f t="shared" si="261"/>
        <v>126</v>
      </c>
      <c r="M2357">
        <f>IF($G2357="","",COUNTIF($G$3:$G2357, $G2357))</f>
        <v>2239</v>
      </c>
      <c r="N2357">
        <f t="shared" si="256"/>
        <v>2365</v>
      </c>
      <c r="O2357"/>
      <c r="P2357"/>
      <c r="Q2357"/>
    </row>
    <row r="2358" spans="2:17">
      <c r="B2358" s="30">
        <f>資料貼入!A2358</f>
        <v>46094</v>
      </c>
      <c r="C2358" s="38">
        <f>資料貼入!A2358</f>
        <v>46094</v>
      </c>
      <c r="D2358" s="29">
        <f>資料貼入!B2358</f>
        <v>-748900.42</v>
      </c>
      <c r="E2358" s="29" cm="1">
        <f t="array" ref="E2358">MovingDayDD($D$3:D2358)</f>
        <v>-1478503.4100000039</v>
      </c>
      <c r="F2358" s="29">
        <f>IF(OR(C2358&gt;總表!$B$30,C2358=0),0,IF(E2358=0,0,1+F2357))</f>
        <v>12</v>
      </c>
      <c r="G2358" s="29">
        <f t="shared" si="257"/>
        <v>0</v>
      </c>
      <c r="H2358" s="42">
        <f t="shared" si="255"/>
        <v>0</v>
      </c>
      <c r="I2358" s="43">
        <f t="shared" si="258"/>
        <v>0</v>
      </c>
      <c r="J2358" s="42">
        <f t="shared" si="259"/>
        <v>46094</v>
      </c>
      <c r="K2358" s="43">
        <f t="shared" si="260"/>
        <v>0</v>
      </c>
      <c r="L2358">
        <f t="shared" si="261"/>
        <v>126</v>
      </c>
      <c r="M2358">
        <f>IF($G2358="","",COUNTIF($G$3:$G2358, $G2358))</f>
        <v>2240</v>
      </c>
      <c r="N2358">
        <f t="shared" si="256"/>
        <v>2366</v>
      </c>
      <c r="O2358"/>
      <c r="P2358"/>
      <c r="Q2358"/>
    </row>
    <row r="2359" spans="2:17">
      <c r="B2359" s="30">
        <f>資料貼入!A2359</f>
        <v>46095</v>
      </c>
      <c r="C2359" s="38">
        <f>資料貼入!A2359</f>
        <v>46095</v>
      </c>
      <c r="D2359" s="29">
        <f>資料貼入!B2359</f>
        <v>0</v>
      </c>
      <c r="E2359" s="29" cm="1">
        <f t="array" ref="E2359">MovingDayDD($D$3:D2359)</f>
        <v>-1478503.4100000039</v>
      </c>
      <c r="F2359" s="29">
        <f>IF(OR(C2359&gt;總表!$B$30,C2359=0),0,IF(E2359=0,0,1+F2358))</f>
        <v>13</v>
      </c>
      <c r="G2359" s="29">
        <f t="shared" si="257"/>
        <v>0</v>
      </c>
      <c r="H2359" s="42">
        <f t="shared" si="255"/>
        <v>0</v>
      </c>
      <c r="I2359" s="43">
        <f t="shared" si="258"/>
        <v>0</v>
      </c>
      <c r="J2359" s="42">
        <f t="shared" si="259"/>
        <v>46095</v>
      </c>
      <c r="K2359" s="43">
        <f t="shared" si="260"/>
        <v>0</v>
      </c>
      <c r="L2359">
        <f t="shared" si="261"/>
        <v>126</v>
      </c>
      <c r="M2359">
        <f>IF($G2359="","",COUNTIF($G$3:$G2359, $G2359))</f>
        <v>2241</v>
      </c>
      <c r="N2359">
        <f t="shared" si="256"/>
        <v>2367</v>
      </c>
      <c r="O2359"/>
      <c r="P2359"/>
      <c r="Q2359"/>
    </row>
    <row r="2360" spans="2:17">
      <c r="B2360" s="30">
        <f>資料貼入!A2360</f>
        <v>46096</v>
      </c>
      <c r="C2360" s="38">
        <f>資料貼入!A2360</f>
        <v>46096</v>
      </c>
      <c r="D2360" s="29">
        <f>資料貼入!B2360</f>
        <v>0</v>
      </c>
      <c r="E2360" s="29" cm="1">
        <f t="array" ref="E2360">MovingDayDD($D$3:D2360)</f>
        <v>-1478503.4100000039</v>
      </c>
      <c r="F2360" s="29">
        <f>IF(OR(C2360&gt;總表!$B$30,C2360=0),0,IF(E2360=0,0,1+F2359))</f>
        <v>14</v>
      </c>
      <c r="G2360" s="29">
        <f t="shared" si="257"/>
        <v>0</v>
      </c>
      <c r="H2360" s="42">
        <f t="shared" si="255"/>
        <v>0</v>
      </c>
      <c r="I2360" s="43">
        <f t="shared" si="258"/>
        <v>0</v>
      </c>
      <c r="J2360" s="42">
        <f t="shared" si="259"/>
        <v>46096</v>
      </c>
      <c r="K2360" s="43">
        <f t="shared" si="260"/>
        <v>0</v>
      </c>
      <c r="L2360">
        <f t="shared" si="261"/>
        <v>126</v>
      </c>
      <c r="M2360">
        <f>IF($G2360="","",COUNTIF($G$3:$G2360, $G2360))</f>
        <v>2242</v>
      </c>
      <c r="N2360">
        <f t="shared" si="256"/>
        <v>2368</v>
      </c>
      <c r="O2360"/>
      <c r="P2360"/>
      <c r="Q2360"/>
    </row>
    <row r="2361" spans="2:17">
      <c r="B2361" s="30">
        <f>資料貼入!A2361</f>
        <v>46097</v>
      </c>
      <c r="C2361" s="38">
        <f>資料貼入!A2361</f>
        <v>46097</v>
      </c>
      <c r="D2361" s="29">
        <f>資料貼入!B2361</f>
        <v>3626.1899999999878</v>
      </c>
      <c r="E2361" s="29" cm="1">
        <f t="array" ref="E2361">MovingDayDD($D$3:D2361)</f>
        <v>-1474877.2200000025</v>
      </c>
      <c r="F2361" s="29">
        <f>IF(OR(C2361&gt;總表!$B$30,C2361=0),0,IF(E2361=0,0,1+F2360))</f>
        <v>15</v>
      </c>
      <c r="G2361" s="29">
        <f t="shared" si="257"/>
        <v>0</v>
      </c>
      <c r="H2361" s="42">
        <f t="shared" si="255"/>
        <v>0</v>
      </c>
      <c r="I2361" s="43">
        <f t="shared" si="258"/>
        <v>0</v>
      </c>
      <c r="J2361" s="42">
        <f t="shared" si="259"/>
        <v>46097</v>
      </c>
      <c r="K2361" s="43">
        <f t="shared" si="260"/>
        <v>0</v>
      </c>
      <c r="L2361">
        <f t="shared" si="261"/>
        <v>126</v>
      </c>
      <c r="M2361">
        <f>IF($G2361="","",COUNTIF($G$3:$G2361, $G2361))</f>
        <v>2243</v>
      </c>
      <c r="N2361">
        <f t="shared" si="256"/>
        <v>2369</v>
      </c>
      <c r="O2361"/>
      <c r="P2361"/>
      <c r="Q2361"/>
    </row>
    <row r="2362" spans="2:17">
      <c r="B2362" s="30">
        <f>資料貼入!A2362</f>
        <v>46098</v>
      </c>
      <c r="C2362" s="38">
        <f>資料貼入!A2362</f>
        <v>46098</v>
      </c>
      <c r="D2362" s="29">
        <f>資料貼入!B2362</f>
        <v>92711.79</v>
      </c>
      <c r="E2362" s="29" cm="1">
        <f t="array" ref="E2362">MovingDayDD($D$3:D2362)</f>
        <v>-1382165.4300000034</v>
      </c>
      <c r="F2362" s="29">
        <f>IF(OR(C2362&gt;總表!$B$30,C2362=0),0,IF(E2362=0,0,1+F2361))</f>
        <v>16</v>
      </c>
      <c r="G2362" s="29">
        <f t="shared" si="257"/>
        <v>0</v>
      </c>
      <c r="H2362" s="42">
        <f t="shared" si="255"/>
        <v>0</v>
      </c>
      <c r="I2362" s="43">
        <f t="shared" si="258"/>
        <v>0</v>
      </c>
      <c r="J2362" s="42">
        <f t="shared" si="259"/>
        <v>46098</v>
      </c>
      <c r="K2362" s="43">
        <f t="shared" si="260"/>
        <v>0</v>
      </c>
      <c r="L2362">
        <f t="shared" si="261"/>
        <v>126</v>
      </c>
      <c r="M2362">
        <f>IF($G2362="","",COUNTIF($G$3:$G2362, $G2362))</f>
        <v>2244</v>
      </c>
      <c r="N2362">
        <f t="shared" si="256"/>
        <v>2370</v>
      </c>
      <c r="O2362"/>
      <c r="P2362"/>
      <c r="Q2362"/>
    </row>
    <row r="2363" spans="2:17">
      <c r="B2363" s="30">
        <f>資料貼入!A2363</f>
        <v>46099</v>
      </c>
      <c r="C2363" s="38">
        <f>資料貼入!A2363</f>
        <v>46099</v>
      </c>
      <c r="D2363" s="29">
        <f>資料貼入!B2363</f>
        <v>255048.53000000003</v>
      </c>
      <c r="E2363" s="29" cm="1">
        <f t="array" ref="E2363">MovingDayDD($D$3:D2363)</f>
        <v>-1127116.9000000022</v>
      </c>
      <c r="F2363" s="29">
        <f>IF(OR(C2363&gt;總表!$B$30,C2363=0),0,IF(E2363=0,0,1+F2362))</f>
        <v>17</v>
      </c>
      <c r="G2363" s="29">
        <f t="shared" si="257"/>
        <v>0</v>
      </c>
      <c r="H2363" s="42">
        <f t="shared" si="255"/>
        <v>0</v>
      </c>
      <c r="I2363" s="43">
        <f t="shared" si="258"/>
        <v>0</v>
      </c>
      <c r="J2363" s="42">
        <f t="shared" si="259"/>
        <v>46099</v>
      </c>
      <c r="K2363" s="43">
        <f t="shared" si="260"/>
        <v>0</v>
      </c>
      <c r="L2363">
        <f t="shared" si="261"/>
        <v>126</v>
      </c>
      <c r="M2363">
        <f>IF($G2363="","",COUNTIF($G$3:$G2363, $G2363))</f>
        <v>2245</v>
      </c>
      <c r="N2363">
        <f t="shared" si="256"/>
        <v>2371</v>
      </c>
      <c r="O2363"/>
      <c r="P2363"/>
      <c r="Q2363"/>
    </row>
    <row r="2364" spans="2:17">
      <c r="B2364" s="30">
        <f>資料貼入!A2364</f>
        <v>46100</v>
      </c>
      <c r="C2364" s="38">
        <f>資料貼入!A2364</f>
        <v>46100</v>
      </c>
      <c r="D2364" s="29">
        <f>資料貼入!B2364</f>
        <v>72368.92</v>
      </c>
      <c r="E2364" s="29" cm="1">
        <f t="array" ref="E2364">MovingDayDD($D$3:D2364)</f>
        <v>-1054747.9800000004</v>
      </c>
      <c r="F2364" s="29">
        <f>IF(OR(C2364&gt;總表!$B$30,C2364=0),0,IF(E2364=0,0,1+F2363))</f>
        <v>18</v>
      </c>
      <c r="G2364" s="29">
        <f t="shared" si="257"/>
        <v>0</v>
      </c>
      <c r="H2364" s="42">
        <f t="shared" si="255"/>
        <v>0</v>
      </c>
      <c r="I2364" s="43">
        <f t="shared" si="258"/>
        <v>0</v>
      </c>
      <c r="J2364" s="42">
        <f t="shared" si="259"/>
        <v>46100</v>
      </c>
      <c r="K2364" s="43">
        <f t="shared" si="260"/>
        <v>0</v>
      </c>
      <c r="L2364">
        <f t="shared" si="261"/>
        <v>126</v>
      </c>
      <c r="M2364">
        <f>IF($G2364="","",COUNTIF($G$3:$G2364, $G2364))</f>
        <v>2246</v>
      </c>
      <c r="N2364">
        <f t="shared" si="256"/>
        <v>2372</v>
      </c>
      <c r="O2364"/>
      <c r="P2364"/>
      <c r="Q2364"/>
    </row>
    <row r="2365" spans="2:17">
      <c r="B2365" s="30">
        <f>資料貼入!A2365</f>
        <v>46101</v>
      </c>
      <c r="C2365" s="38">
        <f>資料貼入!A2365</f>
        <v>46101</v>
      </c>
      <c r="D2365" s="29">
        <f>資料貼入!B2365</f>
        <v>75378.75</v>
      </c>
      <c r="E2365" s="29" cm="1">
        <f t="array" ref="E2365">MovingDayDD($D$3:D2365)</f>
        <v>-979369.23000000045</v>
      </c>
      <c r="F2365" s="29">
        <f>IF(OR(C2365&gt;總表!$B$30,C2365=0),0,IF(E2365=0,0,1+F2364))</f>
        <v>19</v>
      </c>
      <c r="G2365" s="29">
        <f t="shared" si="257"/>
        <v>0</v>
      </c>
      <c r="H2365" s="42">
        <f t="shared" si="255"/>
        <v>0</v>
      </c>
      <c r="I2365" s="43">
        <f t="shared" si="258"/>
        <v>0</v>
      </c>
      <c r="J2365" s="42">
        <f t="shared" si="259"/>
        <v>46101</v>
      </c>
      <c r="K2365" s="43">
        <f t="shared" si="260"/>
        <v>0</v>
      </c>
      <c r="L2365">
        <f t="shared" si="261"/>
        <v>126</v>
      </c>
      <c r="M2365">
        <f>IF($G2365="","",COUNTIF($G$3:$G2365, $G2365))</f>
        <v>2247</v>
      </c>
      <c r="N2365">
        <f t="shared" si="256"/>
        <v>2373</v>
      </c>
      <c r="O2365"/>
      <c r="P2365"/>
      <c r="Q2365"/>
    </row>
    <row r="2366" spans="2:17">
      <c r="B2366" s="30">
        <f>資料貼入!A2366</f>
        <v>46102</v>
      </c>
      <c r="C2366" s="38">
        <f>資料貼入!A2366</f>
        <v>46102</v>
      </c>
      <c r="D2366" s="29">
        <f>資料貼入!B2366</f>
        <v>0</v>
      </c>
      <c r="E2366" s="29" cm="1">
        <f t="array" ref="E2366">MovingDayDD($D$3:D2366)</f>
        <v>-979369.23000000045</v>
      </c>
      <c r="F2366" s="29">
        <f>IF(OR(C2366&gt;總表!$B$30,C2366=0),0,IF(E2366=0,0,1+F2365))</f>
        <v>20</v>
      </c>
      <c r="G2366" s="29">
        <f t="shared" si="257"/>
        <v>0</v>
      </c>
      <c r="H2366" s="42">
        <f t="shared" si="255"/>
        <v>0</v>
      </c>
      <c r="I2366" s="43">
        <f t="shared" si="258"/>
        <v>0</v>
      </c>
      <c r="J2366" s="42">
        <f t="shared" si="259"/>
        <v>46102</v>
      </c>
      <c r="K2366" s="43">
        <f t="shared" si="260"/>
        <v>0</v>
      </c>
      <c r="L2366">
        <f t="shared" si="261"/>
        <v>126</v>
      </c>
      <c r="M2366">
        <f>IF($G2366="","",COUNTIF($G$3:$G2366, $G2366))</f>
        <v>2248</v>
      </c>
      <c r="N2366">
        <f t="shared" si="256"/>
        <v>2374</v>
      </c>
      <c r="O2366"/>
      <c r="P2366"/>
      <c r="Q2366"/>
    </row>
    <row r="2367" spans="2:17">
      <c r="B2367" s="30">
        <f>資料貼入!A2367</f>
        <v>46103</v>
      </c>
      <c r="C2367" s="38">
        <f>資料貼入!A2367</f>
        <v>46103</v>
      </c>
      <c r="D2367" s="29">
        <f>資料貼入!B2367</f>
        <v>0</v>
      </c>
      <c r="E2367" s="29" cm="1">
        <f t="array" ref="E2367">MovingDayDD($D$3:D2367)</f>
        <v>-979369.23000000045</v>
      </c>
      <c r="F2367" s="29">
        <f>IF(OR(C2367&gt;總表!$B$30,C2367=0),0,IF(E2367=0,0,1+F2366))</f>
        <v>21</v>
      </c>
      <c r="G2367" s="29">
        <f t="shared" si="257"/>
        <v>0</v>
      </c>
      <c r="H2367" s="42">
        <f t="shared" si="255"/>
        <v>0</v>
      </c>
      <c r="I2367" s="43">
        <f t="shared" si="258"/>
        <v>0</v>
      </c>
      <c r="J2367" s="42">
        <f t="shared" si="259"/>
        <v>46103</v>
      </c>
      <c r="K2367" s="43">
        <f t="shared" si="260"/>
        <v>0</v>
      </c>
      <c r="L2367">
        <f t="shared" si="261"/>
        <v>126</v>
      </c>
      <c r="M2367">
        <f>IF($G2367="","",COUNTIF($G$3:$G2367, $G2367))</f>
        <v>2249</v>
      </c>
      <c r="N2367">
        <f t="shared" si="256"/>
        <v>2375</v>
      </c>
      <c r="O2367"/>
      <c r="P2367"/>
      <c r="Q2367"/>
    </row>
    <row r="2368" spans="2:17">
      <c r="B2368" s="30">
        <f>資料貼入!A2368</f>
        <v>46104</v>
      </c>
      <c r="C2368" s="38">
        <f>資料貼入!A2368</f>
        <v>46104</v>
      </c>
      <c r="D2368" s="29">
        <f>資料貼入!B2368</f>
        <v>111372.76000000001</v>
      </c>
      <c r="E2368" s="29" cm="1">
        <f t="array" ref="E2368">MovingDayDD($D$3:D2368)</f>
        <v>-867996.46999999881</v>
      </c>
      <c r="F2368" s="29">
        <f>IF(OR(C2368&gt;總表!$B$30,C2368=0),0,IF(E2368=0,0,1+F2367))</f>
        <v>22</v>
      </c>
      <c r="G2368" s="29">
        <f t="shared" si="257"/>
        <v>0</v>
      </c>
      <c r="H2368" s="42">
        <f t="shared" si="255"/>
        <v>0</v>
      </c>
      <c r="I2368" s="43">
        <f t="shared" si="258"/>
        <v>0</v>
      </c>
      <c r="J2368" s="42">
        <f t="shared" si="259"/>
        <v>46104</v>
      </c>
      <c r="K2368" s="43">
        <f t="shared" si="260"/>
        <v>0</v>
      </c>
      <c r="L2368">
        <f t="shared" si="261"/>
        <v>126</v>
      </c>
      <c r="M2368">
        <f>IF($G2368="","",COUNTIF($G$3:$G2368, $G2368))</f>
        <v>2250</v>
      </c>
      <c r="N2368">
        <f t="shared" si="256"/>
        <v>2376</v>
      </c>
      <c r="O2368"/>
      <c r="P2368"/>
      <c r="Q2368"/>
    </row>
    <row r="2369" spans="2:17">
      <c r="B2369" s="30">
        <f>資料貼入!A2369</f>
        <v>46105</v>
      </c>
      <c r="C2369" s="38">
        <f>資料貼入!A2369</f>
        <v>46105</v>
      </c>
      <c r="D2369" s="29">
        <f>資料貼入!B2369</f>
        <v>-59435.970000000016</v>
      </c>
      <c r="E2369" s="29" cm="1">
        <f t="array" ref="E2369">MovingDayDD($D$3:D2369)</f>
        <v>-927432.43999999762</v>
      </c>
      <c r="F2369" s="29">
        <f>IF(OR(C2369&gt;總表!$B$30,C2369=0),0,IF(E2369=0,0,1+F2368))</f>
        <v>23</v>
      </c>
      <c r="G2369" s="29">
        <f t="shared" si="257"/>
        <v>0</v>
      </c>
      <c r="H2369" s="42">
        <f t="shared" si="255"/>
        <v>0</v>
      </c>
      <c r="I2369" s="43">
        <f t="shared" si="258"/>
        <v>0</v>
      </c>
      <c r="J2369" s="42">
        <f t="shared" si="259"/>
        <v>46105</v>
      </c>
      <c r="K2369" s="43">
        <f t="shared" si="260"/>
        <v>0</v>
      </c>
      <c r="L2369">
        <f t="shared" si="261"/>
        <v>126</v>
      </c>
      <c r="M2369">
        <f>IF($G2369="","",COUNTIF($G$3:$G2369, $G2369))</f>
        <v>2251</v>
      </c>
      <c r="N2369">
        <f t="shared" si="256"/>
        <v>2377</v>
      </c>
      <c r="O2369"/>
      <c r="P2369"/>
      <c r="Q2369"/>
    </row>
    <row r="2370" spans="2:17">
      <c r="B2370" s="30">
        <f>資料貼入!A2370</f>
        <v>46106</v>
      </c>
      <c r="C2370" s="38">
        <f>資料貼入!A2370</f>
        <v>46106</v>
      </c>
      <c r="D2370" s="29">
        <f>資料貼入!B2370</f>
        <v>186791.26</v>
      </c>
      <c r="E2370" s="29" cm="1">
        <f t="array" ref="E2370">MovingDayDD($D$3:D2370)</f>
        <v>-740641.17999999598</v>
      </c>
      <c r="F2370" s="29">
        <f>IF(OR(C2370&gt;總表!$B$30,C2370=0),0,IF(E2370=0,0,1+F2369))</f>
        <v>24</v>
      </c>
      <c r="G2370" s="29">
        <f t="shared" si="257"/>
        <v>0</v>
      </c>
      <c r="H2370" s="42">
        <f t="shared" si="255"/>
        <v>0</v>
      </c>
      <c r="I2370" s="43">
        <f t="shared" si="258"/>
        <v>0</v>
      </c>
      <c r="J2370" s="42">
        <f t="shared" si="259"/>
        <v>46106</v>
      </c>
      <c r="K2370" s="43">
        <f t="shared" si="260"/>
        <v>0</v>
      </c>
      <c r="L2370">
        <f t="shared" si="261"/>
        <v>126</v>
      </c>
      <c r="M2370">
        <f>IF($G2370="","",COUNTIF($G$3:$G2370, $G2370))</f>
        <v>2252</v>
      </c>
      <c r="N2370">
        <f t="shared" si="256"/>
        <v>2378</v>
      </c>
      <c r="O2370"/>
      <c r="P2370"/>
      <c r="Q2370"/>
    </row>
    <row r="2371" spans="2:17">
      <c r="B2371" s="30">
        <f>資料貼入!A2371</f>
        <v>46107</v>
      </c>
      <c r="C2371" s="38">
        <f>資料貼入!A2371</f>
        <v>46107</v>
      </c>
      <c r="D2371" s="29">
        <f>資料貼入!B2371</f>
        <v>-181695.56</v>
      </c>
      <c r="E2371" s="29" cm="1">
        <f t="array" ref="E2371">MovingDayDD($D$3:D2371)</f>
        <v>-922336.73999999464</v>
      </c>
      <c r="F2371" s="29">
        <f>IF(OR(C2371&gt;總表!$B$30,C2371=0),0,IF(E2371=0,0,1+F2370))</f>
        <v>25</v>
      </c>
      <c r="G2371" s="29">
        <f t="shared" si="257"/>
        <v>0</v>
      </c>
      <c r="H2371" s="42">
        <f t="shared" ref="H2371:H2434" si="262">IF(G2371&gt;$V$1,B2371,0)</f>
        <v>0</v>
      </c>
      <c r="I2371" s="43">
        <f t="shared" si="258"/>
        <v>0</v>
      </c>
      <c r="J2371" s="42">
        <f t="shared" si="259"/>
        <v>46107</v>
      </c>
      <c r="K2371" s="43">
        <f t="shared" si="260"/>
        <v>0</v>
      </c>
      <c r="L2371">
        <f t="shared" si="261"/>
        <v>126</v>
      </c>
      <c r="M2371">
        <f>IF($G2371="","",COUNTIF($G$3:$G2371, $G2371))</f>
        <v>2253</v>
      </c>
      <c r="N2371">
        <f t="shared" ref="N2371:N2434" si="263">IF($G2371="","",L2371+M2371)</f>
        <v>2379</v>
      </c>
      <c r="O2371"/>
      <c r="P2371"/>
      <c r="Q2371"/>
    </row>
    <row r="2372" spans="2:17">
      <c r="B2372" s="30">
        <f>資料貼入!A2372</f>
        <v>46108</v>
      </c>
      <c r="C2372" s="38">
        <f>資料貼入!A2372</f>
        <v>46108</v>
      </c>
      <c r="D2372" s="29">
        <f>資料貼入!B2372</f>
        <v>15488.240000000013</v>
      </c>
      <c r="E2372" s="29" cm="1">
        <f t="array" ref="E2372">MovingDayDD($D$3:D2372)</f>
        <v>-906848.49999999627</v>
      </c>
      <c r="F2372" s="29">
        <f>IF(OR(C2372&gt;總表!$B$30,C2372=0),0,IF(E2372=0,0,1+F2371))</f>
        <v>26</v>
      </c>
      <c r="G2372" s="29">
        <f t="shared" ref="G2372:G2435" si="264">IF(F2373=0,F2372,0)</f>
        <v>0</v>
      </c>
      <c r="H2372" s="42">
        <f t="shared" si="262"/>
        <v>0</v>
      </c>
      <c r="I2372" s="43">
        <f t="shared" ref="I2372:I2435" si="265">G2372</f>
        <v>0</v>
      </c>
      <c r="J2372" s="42">
        <f t="shared" ref="J2372:J2435" si="266">IF(F2372=0,0,B2372)</f>
        <v>46108</v>
      </c>
      <c r="K2372" s="43">
        <f t="shared" ref="K2372:K2435" si="267">G2372</f>
        <v>0</v>
      </c>
      <c r="L2372">
        <f t="shared" ref="L2372:L2435" si="268">IF($G2372="","",COUNTIF($G$3:$G$4053, "&gt;" &amp; $G2372))</f>
        <v>126</v>
      </c>
      <c r="M2372">
        <f>IF($G2372="","",COUNTIF($G$3:$G2372, $G2372))</f>
        <v>2254</v>
      </c>
      <c r="N2372">
        <f t="shared" si="263"/>
        <v>2380</v>
      </c>
      <c r="O2372"/>
      <c r="P2372"/>
      <c r="Q2372"/>
    </row>
    <row r="2373" spans="2:17">
      <c r="B2373" s="30">
        <f>資料貼入!A2373</f>
        <v>46109</v>
      </c>
      <c r="C2373" s="38">
        <f>資料貼入!A2373</f>
        <v>46109</v>
      </c>
      <c r="D2373" s="29">
        <f>資料貼入!B2373</f>
        <v>0</v>
      </c>
      <c r="E2373" s="29" cm="1">
        <f t="array" ref="E2373">MovingDayDD($D$3:D2373)</f>
        <v>-906848.49999999627</v>
      </c>
      <c r="F2373" s="29">
        <f>IF(OR(C2373&gt;總表!$B$30,C2373=0),0,IF(E2373=0,0,1+F2372))</f>
        <v>27</v>
      </c>
      <c r="G2373" s="29">
        <f t="shared" si="264"/>
        <v>0</v>
      </c>
      <c r="H2373" s="42">
        <f t="shared" si="262"/>
        <v>0</v>
      </c>
      <c r="I2373" s="43">
        <f t="shared" si="265"/>
        <v>0</v>
      </c>
      <c r="J2373" s="42">
        <f t="shared" si="266"/>
        <v>46109</v>
      </c>
      <c r="K2373" s="43">
        <f t="shared" si="267"/>
        <v>0</v>
      </c>
      <c r="L2373">
        <f t="shared" si="268"/>
        <v>126</v>
      </c>
      <c r="M2373">
        <f>IF($G2373="","",COUNTIF($G$3:$G2373, $G2373))</f>
        <v>2255</v>
      </c>
      <c r="N2373">
        <f t="shared" si="263"/>
        <v>2381</v>
      </c>
      <c r="O2373"/>
      <c r="P2373"/>
      <c r="Q2373"/>
    </row>
    <row r="2374" spans="2:17">
      <c r="B2374" s="30">
        <f>資料貼入!A2374</f>
        <v>46110</v>
      </c>
      <c r="C2374" s="38">
        <f>資料貼入!A2374</f>
        <v>46110</v>
      </c>
      <c r="D2374" s="29">
        <f>資料貼入!B2374</f>
        <v>0</v>
      </c>
      <c r="E2374" s="29" cm="1">
        <f t="array" ref="E2374">MovingDayDD($D$3:D2374)</f>
        <v>-906848.49999999627</v>
      </c>
      <c r="F2374" s="29">
        <f>IF(OR(C2374&gt;總表!$B$30,C2374=0),0,IF(E2374=0,0,1+F2373))</f>
        <v>28</v>
      </c>
      <c r="G2374" s="29">
        <f t="shared" si="264"/>
        <v>0</v>
      </c>
      <c r="H2374" s="42">
        <f t="shared" si="262"/>
        <v>0</v>
      </c>
      <c r="I2374" s="43">
        <f t="shared" si="265"/>
        <v>0</v>
      </c>
      <c r="J2374" s="42">
        <f t="shared" si="266"/>
        <v>46110</v>
      </c>
      <c r="K2374" s="43">
        <f t="shared" si="267"/>
        <v>0</v>
      </c>
      <c r="L2374">
        <f t="shared" si="268"/>
        <v>126</v>
      </c>
      <c r="M2374">
        <f>IF($G2374="","",COUNTIF($G$3:$G2374, $G2374))</f>
        <v>2256</v>
      </c>
      <c r="N2374">
        <f t="shared" si="263"/>
        <v>2382</v>
      </c>
      <c r="O2374"/>
      <c r="P2374"/>
      <c r="Q2374"/>
    </row>
    <row r="2375" spans="2:17">
      <c r="B2375" s="30">
        <f>資料貼入!A2375</f>
        <v>46111</v>
      </c>
      <c r="C2375" s="38">
        <f>資料貼入!A2375</f>
        <v>46111</v>
      </c>
      <c r="D2375" s="29">
        <f>資料貼入!B2375</f>
        <v>524105.80000000005</v>
      </c>
      <c r="E2375" s="29" cm="1">
        <f t="array" ref="E2375">MovingDayDD($D$3:D2375)</f>
        <v>-382742.69999999553</v>
      </c>
      <c r="F2375" s="29">
        <f>IF(OR(C2375&gt;總表!$B$30,C2375=0),0,IF(E2375=0,0,1+F2374))</f>
        <v>29</v>
      </c>
      <c r="G2375" s="29">
        <f t="shared" si="264"/>
        <v>0</v>
      </c>
      <c r="H2375" s="42">
        <f t="shared" si="262"/>
        <v>0</v>
      </c>
      <c r="I2375" s="43">
        <f t="shared" si="265"/>
        <v>0</v>
      </c>
      <c r="J2375" s="42">
        <f t="shared" si="266"/>
        <v>46111</v>
      </c>
      <c r="K2375" s="43">
        <f t="shared" si="267"/>
        <v>0</v>
      </c>
      <c r="L2375">
        <f t="shared" si="268"/>
        <v>126</v>
      </c>
      <c r="M2375">
        <f>IF($G2375="","",COUNTIF($G$3:$G2375, $G2375))</f>
        <v>2257</v>
      </c>
      <c r="N2375">
        <f t="shared" si="263"/>
        <v>2383</v>
      </c>
      <c r="O2375"/>
      <c r="P2375"/>
      <c r="Q2375"/>
    </row>
    <row r="2376" spans="2:17">
      <c r="B2376" s="30">
        <f>資料貼入!A2376</f>
        <v>46112</v>
      </c>
      <c r="C2376" s="38">
        <f>資料貼入!A2376</f>
        <v>46112</v>
      </c>
      <c r="D2376" s="29">
        <f>資料貼入!B2376</f>
        <v>-535656.39</v>
      </c>
      <c r="E2376" s="29" cm="1">
        <f t="array" ref="E2376">MovingDayDD($D$3:D2376)</f>
        <v>-918399.08999999613</v>
      </c>
      <c r="F2376" s="29">
        <f>IF(OR(C2376&gt;總表!$B$30,C2376=0),0,IF(E2376=0,0,1+F2375))</f>
        <v>30</v>
      </c>
      <c r="G2376" s="29">
        <f t="shared" si="264"/>
        <v>0</v>
      </c>
      <c r="H2376" s="42">
        <f t="shared" si="262"/>
        <v>0</v>
      </c>
      <c r="I2376" s="43">
        <f t="shared" si="265"/>
        <v>0</v>
      </c>
      <c r="J2376" s="42">
        <f t="shared" si="266"/>
        <v>46112</v>
      </c>
      <c r="K2376" s="43">
        <f t="shared" si="267"/>
        <v>0</v>
      </c>
      <c r="L2376">
        <f t="shared" si="268"/>
        <v>126</v>
      </c>
      <c r="M2376">
        <f>IF($G2376="","",COUNTIF($G$3:$G2376, $G2376))</f>
        <v>2258</v>
      </c>
      <c r="N2376">
        <f t="shared" si="263"/>
        <v>2384</v>
      </c>
      <c r="O2376"/>
      <c r="P2376"/>
      <c r="Q2376"/>
    </row>
    <row r="2377" spans="2:17">
      <c r="B2377" s="30">
        <f>資料貼入!A2377</f>
        <v>46113</v>
      </c>
      <c r="C2377" s="38">
        <f>資料貼入!A2377</f>
        <v>46113</v>
      </c>
      <c r="D2377" s="29">
        <f>資料貼入!B2377</f>
        <v>863461.07</v>
      </c>
      <c r="E2377" s="29" cm="1">
        <f t="array" ref="E2377">MovingDayDD($D$3:D2377)</f>
        <v>-54938.019999995828</v>
      </c>
      <c r="F2377" s="29">
        <f>IF(OR(C2377&gt;總表!$B$30,C2377=0),0,IF(E2377=0,0,1+F2376))</f>
        <v>31</v>
      </c>
      <c r="G2377" s="29">
        <f t="shared" si="264"/>
        <v>0</v>
      </c>
      <c r="H2377" s="42">
        <f t="shared" si="262"/>
        <v>0</v>
      </c>
      <c r="I2377" s="43">
        <f t="shared" si="265"/>
        <v>0</v>
      </c>
      <c r="J2377" s="42">
        <f t="shared" si="266"/>
        <v>46113</v>
      </c>
      <c r="K2377" s="43">
        <f t="shared" si="267"/>
        <v>0</v>
      </c>
      <c r="L2377">
        <f t="shared" si="268"/>
        <v>126</v>
      </c>
      <c r="M2377">
        <f>IF($G2377="","",COUNTIF($G$3:$G2377, $G2377))</f>
        <v>2259</v>
      </c>
      <c r="N2377">
        <f t="shared" si="263"/>
        <v>2385</v>
      </c>
      <c r="O2377"/>
      <c r="P2377"/>
      <c r="Q2377"/>
    </row>
    <row r="2378" spans="2:17">
      <c r="B2378" s="30">
        <f>資料貼入!A2378</f>
        <v>46114</v>
      </c>
      <c r="C2378" s="38">
        <f>資料貼入!A2378</f>
        <v>46114</v>
      </c>
      <c r="D2378" s="29">
        <f>資料貼入!B2378</f>
        <v>-867458.16999999993</v>
      </c>
      <c r="E2378" s="29" cm="1">
        <f t="array" ref="E2378">MovingDayDD($D$3:D2378)</f>
        <v>-922396.18999999762</v>
      </c>
      <c r="F2378" s="29">
        <f>IF(OR(C2378&gt;總表!$B$30,C2378=0),0,IF(E2378=0,0,1+F2377))</f>
        <v>32</v>
      </c>
      <c r="G2378" s="29">
        <f t="shared" si="264"/>
        <v>0</v>
      </c>
      <c r="H2378" s="42">
        <f t="shared" si="262"/>
        <v>0</v>
      </c>
      <c r="I2378" s="43">
        <f t="shared" si="265"/>
        <v>0</v>
      </c>
      <c r="J2378" s="42">
        <f t="shared" si="266"/>
        <v>46114</v>
      </c>
      <c r="K2378" s="43">
        <f t="shared" si="267"/>
        <v>0</v>
      </c>
      <c r="L2378">
        <f t="shared" si="268"/>
        <v>126</v>
      </c>
      <c r="M2378">
        <f>IF($G2378="","",COUNTIF($G$3:$G2378, $G2378))</f>
        <v>2260</v>
      </c>
      <c r="N2378">
        <f t="shared" si="263"/>
        <v>2386</v>
      </c>
      <c r="O2378"/>
      <c r="P2378"/>
      <c r="Q2378"/>
    </row>
    <row r="2379" spans="2:17">
      <c r="B2379" s="30">
        <f>資料貼入!A2379</f>
        <v>46115</v>
      </c>
      <c r="C2379" s="38">
        <f>資料貼入!A2379</f>
        <v>46115</v>
      </c>
      <c r="D2379" s="29">
        <f>資料貼入!B2379</f>
        <v>0</v>
      </c>
      <c r="E2379" s="29" cm="1">
        <f t="array" ref="E2379">MovingDayDD($D$3:D2379)</f>
        <v>-922396.18999999762</v>
      </c>
      <c r="F2379" s="29">
        <f>IF(OR(C2379&gt;總表!$B$30,C2379=0),0,IF(E2379=0,0,1+F2378))</f>
        <v>33</v>
      </c>
      <c r="G2379" s="29">
        <f t="shared" si="264"/>
        <v>0</v>
      </c>
      <c r="H2379" s="42">
        <f t="shared" si="262"/>
        <v>0</v>
      </c>
      <c r="I2379" s="43">
        <f t="shared" si="265"/>
        <v>0</v>
      </c>
      <c r="J2379" s="42">
        <f t="shared" si="266"/>
        <v>46115</v>
      </c>
      <c r="K2379" s="43">
        <f t="shared" si="267"/>
        <v>0</v>
      </c>
      <c r="L2379">
        <f t="shared" si="268"/>
        <v>126</v>
      </c>
      <c r="M2379">
        <f>IF($G2379="","",COUNTIF($G$3:$G2379, $G2379))</f>
        <v>2261</v>
      </c>
      <c r="N2379">
        <f t="shared" si="263"/>
        <v>2387</v>
      </c>
      <c r="O2379"/>
      <c r="P2379"/>
      <c r="Q2379"/>
    </row>
    <row r="2380" spans="2:17">
      <c r="B2380" s="30">
        <f>資料貼入!A2380</f>
        <v>46116</v>
      </c>
      <c r="C2380" s="38">
        <f>資料貼入!A2380</f>
        <v>46116</v>
      </c>
      <c r="D2380" s="29">
        <f>資料貼入!B2380</f>
        <v>0</v>
      </c>
      <c r="E2380" s="29" cm="1">
        <f t="array" ref="E2380">MovingDayDD($D$3:D2380)</f>
        <v>-922396.18999999762</v>
      </c>
      <c r="F2380" s="29">
        <f>IF(OR(C2380&gt;總表!$B$30,C2380=0),0,IF(E2380=0,0,1+F2379))</f>
        <v>34</v>
      </c>
      <c r="G2380" s="29">
        <f t="shared" si="264"/>
        <v>0</v>
      </c>
      <c r="H2380" s="42">
        <f t="shared" si="262"/>
        <v>0</v>
      </c>
      <c r="I2380" s="43">
        <f t="shared" si="265"/>
        <v>0</v>
      </c>
      <c r="J2380" s="42">
        <f t="shared" si="266"/>
        <v>46116</v>
      </c>
      <c r="K2380" s="43">
        <f t="shared" si="267"/>
        <v>0</v>
      </c>
      <c r="L2380">
        <f t="shared" si="268"/>
        <v>126</v>
      </c>
      <c r="M2380">
        <f>IF($G2380="","",COUNTIF($G$3:$G2380, $G2380))</f>
        <v>2262</v>
      </c>
      <c r="N2380">
        <f t="shared" si="263"/>
        <v>2388</v>
      </c>
      <c r="O2380"/>
      <c r="P2380"/>
      <c r="Q2380"/>
    </row>
    <row r="2381" spans="2:17">
      <c r="B2381" s="30">
        <f>資料貼入!A2381</f>
        <v>46117</v>
      </c>
      <c r="C2381" s="38">
        <f>資料貼入!A2381</f>
        <v>46117</v>
      </c>
      <c r="D2381" s="29">
        <f>資料貼入!B2381</f>
        <v>0</v>
      </c>
      <c r="E2381" s="29" cm="1">
        <f t="array" ref="E2381">MovingDayDD($D$3:D2381)</f>
        <v>-922396.18999999762</v>
      </c>
      <c r="F2381" s="29">
        <f>IF(OR(C2381&gt;總表!$B$30,C2381=0),0,IF(E2381=0,0,1+F2380))</f>
        <v>35</v>
      </c>
      <c r="G2381" s="29">
        <f t="shared" si="264"/>
        <v>0</v>
      </c>
      <c r="H2381" s="42">
        <f t="shared" si="262"/>
        <v>0</v>
      </c>
      <c r="I2381" s="43">
        <f t="shared" si="265"/>
        <v>0</v>
      </c>
      <c r="J2381" s="42">
        <f t="shared" si="266"/>
        <v>46117</v>
      </c>
      <c r="K2381" s="43">
        <f t="shared" si="267"/>
        <v>0</v>
      </c>
      <c r="L2381">
        <f t="shared" si="268"/>
        <v>126</v>
      </c>
      <c r="M2381">
        <f>IF($G2381="","",COUNTIF($G$3:$G2381, $G2381))</f>
        <v>2263</v>
      </c>
      <c r="N2381">
        <f t="shared" si="263"/>
        <v>2389</v>
      </c>
      <c r="O2381"/>
      <c r="P2381"/>
      <c r="Q2381"/>
    </row>
    <row r="2382" spans="2:17">
      <c r="B2382" s="30">
        <f>資料貼入!A2382</f>
        <v>46118</v>
      </c>
      <c r="C2382" s="38">
        <f>資料貼入!A2382</f>
        <v>46118</v>
      </c>
      <c r="D2382" s="29">
        <f>資料貼入!B2382</f>
        <v>0</v>
      </c>
      <c r="E2382" s="29" cm="1">
        <f t="array" ref="E2382">MovingDayDD($D$3:D2382)</f>
        <v>-922396.18999999762</v>
      </c>
      <c r="F2382" s="29">
        <f>IF(OR(C2382&gt;總表!$B$30,C2382=0),0,IF(E2382=0,0,1+F2381))</f>
        <v>36</v>
      </c>
      <c r="G2382" s="29">
        <f t="shared" si="264"/>
        <v>0</v>
      </c>
      <c r="H2382" s="42">
        <f t="shared" si="262"/>
        <v>0</v>
      </c>
      <c r="I2382" s="43">
        <f t="shared" si="265"/>
        <v>0</v>
      </c>
      <c r="J2382" s="42">
        <f t="shared" si="266"/>
        <v>46118</v>
      </c>
      <c r="K2382" s="43">
        <f t="shared" si="267"/>
        <v>0</v>
      </c>
      <c r="L2382">
        <f t="shared" si="268"/>
        <v>126</v>
      </c>
      <c r="M2382">
        <f>IF($G2382="","",COUNTIF($G$3:$G2382, $G2382))</f>
        <v>2264</v>
      </c>
      <c r="N2382">
        <f t="shared" si="263"/>
        <v>2390</v>
      </c>
      <c r="O2382"/>
      <c r="P2382"/>
      <c r="Q2382"/>
    </row>
    <row r="2383" spans="2:17">
      <c r="B2383" s="30">
        <f>資料貼入!A2383</f>
        <v>46119</v>
      </c>
      <c r="C2383" s="38">
        <f>資料貼入!A2383</f>
        <v>46119</v>
      </c>
      <c r="D2383" s="29">
        <f>資料貼入!B2383</f>
        <v>57103.930000000008</v>
      </c>
      <c r="E2383" s="29" cm="1">
        <f t="array" ref="E2383">MovingDayDD($D$3:D2383)</f>
        <v>-865292.25999999791</v>
      </c>
      <c r="F2383" s="29">
        <f>IF(OR(C2383&gt;總表!$B$30,C2383=0),0,IF(E2383=0,0,1+F2382))</f>
        <v>37</v>
      </c>
      <c r="G2383" s="29">
        <f t="shared" si="264"/>
        <v>37</v>
      </c>
      <c r="H2383" s="42">
        <f t="shared" si="262"/>
        <v>0</v>
      </c>
      <c r="I2383" s="43">
        <f t="shared" si="265"/>
        <v>37</v>
      </c>
      <c r="J2383" s="42">
        <f t="shared" si="266"/>
        <v>46119</v>
      </c>
      <c r="K2383" s="43">
        <f t="shared" si="267"/>
        <v>37</v>
      </c>
      <c r="L2383">
        <f t="shared" si="268"/>
        <v>14</v>
      </c>
      <c r="M2383">
        <f>IF($G2383="","",COUNTIF($G$3:$G2383, $G2383))</f>
        <v>1</v>
      </c>
      <c r="N2383">
        <f t="shared" si="263"/>
        <v>15</v>
      </c>
      <c r="O2383"/>
      <c r="P2383"/>
      <c r="Q2383"/>
    </row>
    <row r="2384" spans="2:17">
      <c r="B2384" s="30">
        <f>資料貼入!A2384</f>
        <v>46120</v>
      </c>
      <c r="C2384" s="38">
        <f>資料貼入!A2384</f>
        <v>46120</v>
      </c>
      <c r="D2384" s="29">
        <f>資料貼入!B2384</f>
        <v>2151982.7399999998</v>
      </c>
      <c r="E2384" s="29" cm="1">
        <f t="array" ref="E2384">MovingDayDD($D$3:D2384)</f>
        <v>0</v>
      </c>
      <c r="F2384" s="29">
        <f>IF(OR(C2384&gt;總表!$B$30,C2384=0),0,IF(E2384=0,0,1+F2383))</f>
        <v>0</v>
      </c>
      <c r="G2384" s="29">
        <f t="shared" si="264"/>
        <v>0</v>
      </c>
      <c r="H2384" s="42">
        <f t="shared" si="262"/>
        <v>0</v>
      </c>
      <c r="I2384" s="43">
        <f t="shared" si="265"/>
        <v>0</v>
      </c>
      <c r="J2384" s="42">
        <f t="shared" si="266"/>
        <v>0</v>
      </c>
      <c r="K2384" s="43">
        <f t="shared" si="267"/>
        <v>0</v>
      </c>
      <c r="L2384">
        <f t="shared" si="268"/>
        <v>126</v>
      </c>
      <c r="M2384">
        <f>IF($G2384="","",COUNTIF($G$3:$G2384, $G2384))</f>
        <v>2265</v>
      </c>
      <c r="N2384">
        <f t="shared" si="263"/>
        <v>2391</v>
      </c>
      <c r="O2384"/>
      <c r="P2384"/>
      <c r="Q2384"/>
    </row>
    <row r="2385" spans="2:17">
      <c r="B2385" s="30">
        <f>資料貼入!A2385</f>
        <v>46121</v>
      </c>
      <c r="C2385" s="38">
        <f>資料貼入!A2385</f>
        <v>46121</v>
      </c>
      <c r="D2385" s="29">
        <f>資料貼入!B2385</f>
        <v>-326903.28999999998</v>
      </c>
      <c r="E2385" s="29" cm="1">
        <f t="array" ref="E2385">MovingDayDD($D$3:D2385)</f>
        <v>-326903.28999999911</v>
      </c>
      <c r="F2385" s="29">
        <f>IF(OR(C2385&gt;總表!$B$30,C2385=0),0,IF(E2385=0,0,1+F2384))</f>
        <v>1</v>
      </c>
      <c r="G2385" s="29">
        <f t="shared" si="264"/>
        <v>1</v>
      </c>
      <c r="H2385" s="42">
        <f t="shared" si="262"/>
        <v>0</v>
      </c>
      <c r="I2385" s="43">
        <f t="shared" si="265"/>
        <v>1</v>
      </c>
      <c r="J2385" s="42">
        <f t="shared" si="266"/>
        <v>46121</v>
      </c>
      <c r="K2385" s="43">
        <f t="shared" si="267"/>
        <v>1</v>
      </c>
      <c r="L2385">
        <f t="shared" si="268"/>
        <v>103</v>
      </c>
      <c r="M2385">
        <f>IF($G2385="","",COUNTIF($G$3:$G2385, $G2385))</f>
        <v>22</v>
      </c>
      <c r="N2385">
        <f t="shared" si="263"/>
        <v>125</v>
      </c>
      <c r="O2385"/>
      <c r="P2385"/>
      <c r="Q2385"/>
    </row>
    <row r="2386" spans="2:17">
      <c r="B2386" s="30">
        <f>資料貼入!A2386</f>
        <v>46122</v>
      </c>
      <c r="C2386" s="38">
        <f>資料貼入!A2386</f>
        <v>46122</v>
      </c>
      <c r="D2386" s="29">
        <f>資料貼入!B2386</f>
        <v>387721.42</v>
      </c>
      <c r="E2386" s="29" cm="1">
        <f t="array" ref="E2386">MovingDayDD($D$3:D2386)</f>
        <v>0</v>
      </c>
      <c r="F2386" s="29">
        <f>IF(OR(C2386&gt;總表!$B$30,C2386=0),0,IF(E2386=0,0,1+F2385))</f>
        <v>0</v>
      </c>
      <c r="G2386" s="29">
        <f t="shared" si="264"/>
        <v>0</v>
      </c>
      <c r="H2386" s="42">
        <f t="shared" si="262"/>
        <v>0</v>
      </c>
      <c r="I2386" s="43">
        <f t="shared" si="265"/>
        <v>0</v>
      </c>
      <c r="J2386" s="42">
        <f t="shared" si="266"/>
        <v>0</v>
      </c>
      <c r="K2386" s="43">
        <f t="shared" si="267"/>
        <v>0</v>
      </c>
      <c r="L2386">
        <f t="shared" si="268"/>
        <v>126</v>
      </c>
      <c r="M2386">
        <f>IF($G2386="","",COUNTIF($G$3:$G2386, $G2386))</f>
        <v>2266</v>
      </c>
      <c r="N2386">
        <f t="shared" si="263"/>
        <v>2392</v>
      </c>
      <c r="O2386"/>
      <c r="P2386"/>
      <c r="Q2386"/>
    </row>
    <row r="2387" spans="2:17">
      <c r="B2387" s="30">
        <f>資料貼入!A2387</f>
        <v>46123</v>
      </c>
      <c r="C2387" s="38">
        <f>資料貼入!A2387</f>
        <v>46123</v>
      </c>
      <c r="D2387" s="29">
        <f>資料貼入!B2387</f>
        <v>0</v>
      </c>
      <c r="E2387" s="29" cm="1">
        <f t="array" ref="E2387">MovingDayDD($D$3:D2387)</f>
        <v>0</v>
      </c>
      <c r="F2387" s="29">
        <f>IF(OR(C2387&gt;總表!$B$30,C2387=0),0,IF(E2387=0,0,1+F2386))</f>
        <v>0</v>
      </c>
      <c r="G2387" s="29">
        <f t="shared" si="264"/>
        <v>0</v>
      </c>
      <c r="H2387" s="42">
        <f t="shared" si="262"/>
        <v>0</v>
      </c>
      <c r="I2387" s="43">
        <f t="shared" si="265"/>
        <v>0</v>
      </c>
      <c r="J2387" s="42">
        <f t="shared" si="266"/>
        <v>0</v>
      </c>
      <c r="K2387" s="43">
        <f t="shared" si="267"/>
        <v>0</v>
      </c>
      <c r="L2387">
        <f t="shared" si="268"/>
        <v>126</v>
      </c>
      <c r="M2387">
        <f>IF($G2387="","",COUNTIF($G$3:$G2387, $G2387))</f>
        <v>2267</v>
      </c>
      <c r="N2387">
        <f t="shared" si="263"/>
        <v>2393</v>
      </c>
      <c r="O2387"/>
      <c r="P2387"/>
      <c r="Q2387"/>
    </row>
    <row r="2388" spans="2:17">
      <c r="B2388" s="30">
        <f>資料貼入!A2388</f>
        <v>46124</v>
      </c>
      <c r="C2388" s="38">
        <f>資料貼入!A2388</f>
        <v>46124</v>
      </c>
      <c r="D2388" s="29">
        <f>資料貼入!B2388</f>
        <v>0</v>
      </c>
      <c r="E2388" s="29" cm="1">
        <f t="array" ref="E2388">MovingDayDD($D$3:D2388)</f>
        <v>0</v>
      </c>
      <c r="F2388" s="29">
        <f>IF(OR(C2388&gt;總表!$B$30,C2388=0),0,IF(E2388=0,0,1+F2387))</f>
        <v>0</v>
      </c>
      <c r="G2388" s="29">
        <f t="shared" si="264"/>
        <v>0</v>
      </c>
      <c r="H2388" s="42">
        <f t="shared" si="262"/>
        <v>0</v>
      </c>
      <c r="I2388" s="43">
        <f t="shared" si="265"/>
        <v>0</v>
      </c>
      <c r="J2388" s="42">
        <f t="shared" si="266"/>
        <v>0</v>
      </c>
      <c r="K2388" s="43">
        <f t="shared" si="267"/>
        <v>0</v>
      </c>
      <c r="L2388">
        <f t="shared" si="268"/>
        <v>126</v>
      </c>
      <c r="M2388">
        <f>IF($G2388="","",COUNTIF($G$3:$G2388, $G2388))</f>
        <v>2268</v>
      </c>
      <c r="N2388">
        <f t="shared" si="263"/>
        <v>2394</v>
      </c>
      <c r="O2388"/>
      <c r="P2388"/>
      <c r="Q2388"/>
    </row>
    <row r="2389" spans="2:17">
      <c r="B2389" s="30">
        <f>資料貼入!A2389</f>
        <v>46125</v>
      </c>
      <c r="C2389" s="38">
        <f>資料貼入!A2389</f>
        <v>46125</v>
      </c>
      <c r="D2389" s="29">
        <f>資料貼入!B2389</f>
        <v>-133320.04999999999</v>
      </c>
      <c r="E2389" s="29" cm="1">
        <f t="array" ref="E2389">MovingDayDD($D$3:D2389)</f>
        <v>-133320.05000000075</v>
      </c>
      <c r="F2389" s="29">
        <f>IF(OR(C2389&gt;總表!$B$30,C2389=0),0,IF(E2389=0,0,1+F2388))</f>
        <v>1</v>
      </c>
      <c r="G2389" s="29">
        <f t="shared" si="264"/>
        <v>1</v>
      </c>
      <c r="H2389" s="42">
        <f t="shared" si="262"/>
        <v>0</v>
      </c>
      <c r="I2389" s="43">
        <f t="shared" si="265"/>
        <v>1</v>
      </c>
      <c r="J2389" s="42">
        <f t="shared" si="266"/>
        <v>46125</v>
      </c>
      <c r="K2389" s="43">
        <f t="shared" si="267"/>
        <v>1</v>
      </c>
      <c r="L2389">
        <f t="shared" si="268"/>
        <v>103</v>
      </c>
      <c r="M2389">
        <f>IF($G2389="","",COUNTIF($G$3:$G2389, $G2389))</f>
        <v>23</v>
      </c>
      <c r="N2389">
        <f t="shared" si="263"/>
        <v>126</v>
      </c>
      <c r="O2389"/>
      <c r="P2389"/>
      <c r="Q2389"/>
    </row>
    <row r="2390" spans="2:17">
      <c r="B2390" s="30">
        <f>資料貼入!A2390</f>
        <v>46126</v>
      </c>
      <c r="C2390" s="38">
        <f>資料貼入!A2390</f>
        <v>46126</v>
      </c>
      <c r="D2390" s="29">
        <f>資料貼入!B2390</f>
        <v>695185.78</v>
      </c>
      <c r="E2390" s="29" cm="1">
        <f t="array" ref="E2390">MovingDayDD($D$3:D2390)</f>
        <v>0</v>
      </c>
      <c r="F2390" s="29">
        <f>IF(OR(C2390&gt;總表!$B$30,C2390=0),0,IF(E2390=0,0,1+F2389))</f>
        <v>0</v>
      </c>
      <c r="G2390" s="29">
        <f t="shared" si="264"/>
        <v>0</v>
      </c>
      <c r="H2390" s="42">
        <f t="shared" si="262"/>
        <v>0</v>
      </c>
      <c r="I2390" s="43">
        <f t="shared" si="265"/>
        <v>0</v>
      </c>
      <c r="J2390" s="42">
        <f t="shared" si="266"/>
        <v>0</v>
      </c>
      <c r="K2390" s="43">
        <f t="shared" si="267"/>
        <v>0</v>
      </c>
      <c r="L2390">
        <f t="shared" si="268"/>
        <v>126</v>
      </c>
      <c r="M2390">
        <f>IF($G2390="","",COUNTIF($G$3:$G2390, $G2390))</f>
        <v>2269</v>
      </c>
      <c r="N2390">
        <f t="shared" si="263"/>
        <v>2395</v>
      </c>
      <c r="O2390"/>
      <c r="P2390"/>
      <c r="Q2390"/>
    </row>
    <row r="2391" spans="2:17">
      <c r="B2391" s="30">
        <f>資料貼入!A2391</f>
        <v>46127</v>
      </c>
      <c r="C2391" s="38">
        <f>資料貼入!A2391</f>
        <v>46127</v>
      </c>
      <c r="D2391" s="29">
        <f>資料貼入!B2391</f>
        <v>498567.31000000006</v>
      </c>
      <c r="E2391" s="29" cm="1">
        <f t="array" ref="E2391">MovingDayDD($D$3:D2391)</f>
        <v>0</v>
      </c>
      <c r="F2391" s="29">
        <f>IF(OR(C2391&gt;總表!$B$30,C2391=0),0,IF(E2391=0,0,1+F2390))</f>
        <v>0</v>
      </c>
      <c r="G2391" s="29">
        <f t="shared" si="264"/>
        <v>0</v>
      </c>
      <c r="H2391" s="42">
        <f t="shared" si="262"/>
        <v>0</v>
      </c>
      <c r="I2391" s="43">
        <f t="shared" si="265"/>
        <v>0</v>
      </c>
      <c r="J2391" s="42">
        <f t="shared" si="266"/>
        <v>0</v>
      </c>
      <c r="K2391" s="43">
        <f t="shared" si="267"/>
        <v>0</v>
      </c>
      <c r="L2391">
        <f t="shared" si="268"/>
        <v>126</v>
      </c>
      <c r="M2391">
        <f>IF($G2391="","",COUNTIF($G$3:$G2391, $G2391))</f>
        <v>2270</v>
      </c>
      <c r="N2391">
        <f t="shared" si="263"/>
        <v>2396</v>
      </c>
      <c r="O2391"/>
      <c r="P2391"/>
      <c r="Q2391"/>
    </row>
    <row r="2392" spans="2:17">
      <c r="B2392" s="30">
        <f>資料貼入!A2392</f>
        <v>46128</v>
      </c>
      <c r="C2392" s="38">
        <f>資料貼入!A2392</f>
        <v>46128</v>
      </c>
      <c r="D2392" s="29">
        <f>資料貼入!B2392</f>
        <v>30854.990000000005</v>
      </c>
      <c r="E2392" s="29" cm="1">
        <f t="array" ref="E2392">MovingDayDD($D$3:D2392)</f>
        <v>0</v>
      </c>
      <c r="F2392" s="29">
        <f>IF(OR(C2392&gt;總表!$B$30,C2392=0),0,IF(E2392=0,0,1+F2391))</f>
        <v>0</v>
      </c>
      <c r="G2392" s="29">
        <f t="shared" si="264"/>
        <v>0</v>
      </c>
      <c r="H2392" s="42">
        <f t="shared" si="262"/>
        <v>0</v>
      </c>
      <c r="I2392" s="43">
        <f t="shared" si="265"/>
        <v>0</v>
      </c>
      <c r="J2392" s="42">
        <f t="shared" si="266"/>
        <v>0</v>
      </c>
      <c r="K2392" s="43">
        <f t="shared" si="267"/>
        <v>0</v>
      </c>
      <c r="L2392">
        <f t="shared" si="268"/>
        <v>126</v>
      </c>
      <c r="M2392">
        <f>IF($G2392="","",COUNTIF($G$3:$G2392, $G2392))</f>
        <v>2271</v>
      </c>
      <c r="N2392">
        <f t="shared" si="263"/>
        <v>2397</v>
      </c>
      <c r="O2392"/>
      <c r="P2392"/>
      <c r="Q2392"/>
    </row>
    <row r="2393" spans="2:17">
      <c r="B2393" s="30">
        <f>資料貼入!A2393</f>
        <v>46129</v>
      </c>
      <c r="C2393" s="38">
        <f>資料貼入!A2393</f>
        <v>46129</v>
      </c>
      <c r="D2393" s="29">
        <f>資料貼入!B2393</f>
        <v>-202915.94</v>
      </c>
      <c r="E2393" s="29" cm="1">
        <f t="array" ref="E2393">MovingDayDD($D$3:D2393)</f>
        <v>-202915.94000000134</v>
      </c>
      <c r="F2393" s="29">
        <f>IF(OR(C2393&gt;總表!$B$30,C2393=0),0,IF(E2393=0,0,1+F2392))</f>
        <v>1</v>
      </c>
      <c r="G2393" s="29">
        <f t="shared" si="264"/>
        <v>0</v>
      </c>
      <c r="H2393" s="42">
        <f t="shared" si="262"/>
        <v>0</v>
      </c>
      <c r="I2393" s="43">
        <f t="shared" si="265"/>
        <v>0</v>
      </c>
      <c r="J2393" s="42">
        <f t="shared" si="266"/>
        <v>46129</v>
      </c>
      <c r="K2393" s="43">
        <f t="shared" si="267"/>
        <v>0</v>
      </c>
      <c r="L2393">
        <f t="shared" si="268"/>
        <v>126</v>
      </c>
      <c r="M2393">
        <f>IF($G2393="","",COUNTIF($G$3:$G2393, $G2393))</f>
        <v>2272</v>
      </c>
      <c r="N2393">
        <f t="shared" si="263"/>
        <v>2398</v>
      </c>
      <c r="O2393"/>
      <c r="P2393"/>
      <c r="Q2393"/>
    </row>
    <row r="2394" spans="2:17">
      <c r="B2394" s="30">
        <f>資料貼入!A2394</f>
        <v>46130</v>
      </c>
      <c r="C2394" s="38">
        <f>資料貼入!A2394</f>
        <v>46130</v>
      </c>
      <c r="D2394" s="29">
        <f>資料貼入!B2394</f>
        <v>0</v>
      </c>
      <c r="E2394" s="29" cm="1">
        <f t="array" ref="E2394">MovingDayDD($D$3:D2394)</f>
        <v>-202915.94000000134</v>
      </c>
      <c r="F2394" s="29">
        <f>IF(OR(C2394&gt;總表!$B$30,C2394=0),0,IF(E2394=0,0,1+F2393))</f>
        <v>2</v>
      </c>
      <c r="G2394" s="29">
        <f t="shared" si="264"/>
        <v>0</v>
      </c>
      <c r="H2394" s="42">
        <f t="shared" si="262"/>
        <v>0</v>
      </c>
      <c r="I2394" s="43">
        <f t="shared" si="265"/>
        <v>0</v>
      </c>
      <c r="J2394" s="42">
        <f t="shared" si="266"/>
        <v>46130</v>
      </c>
      <c r="K2394" s="43">
        <f t="shared" si="267"/>
        <v>0</v>
      </c>
      <c r="L2394">
        <f t="shared" si="268"/>
        <v>126</v>
      </c>
      <c r="M2394">
        <f>IF($G2394="","",COUNTIF($G$3:$G2394, $G2394))</f>
        <v>2273</v>
      </c>
      <c r="N2394">
        <f t="shared" si="263"/>
        <v>2399</v>
      </c>
      <c r="O2394"/>
      <c r="P2394"/>
      <c r="Q2394"/>
    </row>
    <row r="2395" spans="2:17">
      <c r="B2395" s="30">
        <f>資料貼入!A2395</f>
        <v>46131</v>
      </c>
      <c r="C2395" s="38">
        <f>資料貼入!A2395</f>
        <v>46131</v>
      </c>
      <c r="D2395" s="29">
        <f>資料貼入!B2395</f>
        <v>0</v>
      </c>
      <c r="E2395" s="29" cm="1">
        <f t="array" ref="E2395">MovingDayDD($D$3:D2395)</f>
        <v>-202915.94000000134</v>
      </c>
      <c r="F2395" s="29">
        <f>IF(OR(C2395&gt;總表!$B$30,C2395=0),0,IF(E2395=0,0,1+F2394))</f>
        <v>3</v>
      </c>
      <c r="G2395" s="29">
        <f t="shared" si="264"/>
        <v>0</v>
      </c>
      <c r="H2395" s="42">
        <f t="shared" si="262"/>
        <v>0</v>
      </c>
      <c r="I2395" s="43">
        <f t="shared" si="265"/>
        <v>0</v>
      </c>
      <c r="J2395" s="42">
        <f t="shared" si="266"/>
        <v>46131</v>
      </c>
      <c r="K2395" s="43">
        <f t="shared" si="267"/>
        <v>0</v>
      </c>
      <c r="L2395">
        <f t="shared" si="268"/>
        <v>126</v>
      </c>
      <c r="M2395">
        <f>IF($G2395="","",COUNTIF($G$3:$G2395, $G2395))</f>
        <v>2274</v>
      </c>
      <c r="N2395">
        <f t="shared" si="263"/>
        <v>2400</v>
      </c>
      <c r="O2395"/>
      <c r="P2395"/>
      <c r="Q2395"/>
    </row>
    <row r="2396" spans="2:17">
      <c r="B2396" s="30">
        <f>資料貼入!A2396</f>
        <v>46132</v>
      </c>
      <c r="C2396" s="38">
        <f>資料貼入!A2396</f>
        <v>46132</v>
      </c>
      <c r="D2396" s="29">
        <f>資料貼入!B2396</f>
        <v>-383525.73</v>
      </c>
      <c r="E2396" s="29" cm="1">
        <f t="array" ref="E2396">MovingDayDD($D$3:D2396)</f>
        <v>-586441.67000000179</v>
      </c>
      <c r="F2396" s="29">
        <f>IF(OR(C2396&gt;總表!$B$30,C2396=0),0,IF(E2396=0,0,1+F2395))</f>
        <v>4</v>
      </c>
      <c r="G2396" s="29">
        <f t="shared" si="264"/>
        <v>0</v>
      </c>
      <c r="H2396" s="42">
        <f t="shared" si="262"/>
        <v>0</v>
      </c>
      <c r="I2396" s="43">
        <f t="shared" si="265"/>
        <v>0</v>
      </c>
      <c r="J2396" s="42">
        <f t="shared" si="266"/>
        <v>46132</v>
      </c>
      <c r="K2396" s="43">
        <f t="shared" si="267"/>
        <v>0</v>
      </c>
      <c r="L2396">
        <f t="shared" si="268"/>
        <v>126</v>
      </c>
      <c r="M2396">
        <f>IF($G2396="","",COUNTIF($G$3:$G2396, $G2396))</f>
        <v>2275</v>
      </c>
      <c r="N2396">
        <f t="shared" si="263"/>
        <v>2401</v>
      </c>
      <c r="O2396"/>
      <c r="P2396"/>
      <c r="Q2396"/>
    </row>
    <row r="2397" spans="2:17">
      <c r="B2397" s="30">
        <f>資料貼入!A2397</f>
        <v>46133</v>
      </c>
      <c r="C2397" s="38">
        <f>資料貼入!A2397</f>
        <v>46133</v>
      </c>
      <c r="D2397" s="29">
        <f>資料貼入!B2397</f>
        <v>227974.43000000002</v>
      </c>
      <c r="E2397" s="29" cm="1">
        <f t="array" ref="E2397">MovingDayDD($D$3:D2397)</f>
        <v>-358467.24000000209</v>
      </c>
      <c r="F2397" s="29">
        <f>IF(OR(C2397&gt;總表!$B$30,C2397=0),0,IF(E2397=0,0,1+F2396))</f>
        <v>5</v>
      </c>
      <c r="G2397" s="29">
        <f t="shared" si="264"/>
        <v>0</v>
      </c>
      <c r="H2397" s="42">
        <f t="shared" si="262"/>
        <v>0</v>
      </c>
      <c r="I2397" s="43">
        <f t="shared" si="265"/>
        <v>0</v>
      </c>
      <c r="J2397" s="42">
        <f t="shared" si="266"/>
        <v>46133</v>
      </c>
      <c r="K2397" s="43">
        <f t="shared" si="267"/>
        <v>0</v>
      </c>
      <c r="L2397">
        <f t="shared" si="268"/>
        <v>126</v>
      </c>
      <c r="M2397">
        <f>IF($G2397="","",COUNTIF($G$3:$G2397, $G2397))</f>
        <v>2276</v>
      </c>
      <c r="N2397">
        <f t="shared" si="263"/>
        <v>2402</v>
      </c>
      <c r="O2397"/>
      <c r="P2397"/>
      <c r="Q2397"/>
    </row>
    <row r="2398" spans="2:17">
      <c r="B2398" s="30">
        <f>資料貼入!A2398</f>
        <v>46134</v>
      </c>
      <c r="C2398" s="38">
        <f>資料貼入!A2398</f>
        <v>46134</v>
      </c>
      <c r="D2398" s="29">
        <f>資料貼入!B2398</f>
        <v>-95539.450000000012</v>
      </c>
      <c r="E2398" s="29" cm="1">
        <f t="array" ref="E2398">MovingDayDD($D$3:D2398)</f>
        <v>-454006.69000000134</v>
      </c>
      <c r="F2398" s="29">
        <f>IF(OR(C2398&gt;總表!$B$30,C2398=0),0,IF(E2398=0,0,1+F2397))</f>
        <v>6</v>
      </c>
      <c r="G2398" s="29">
        <f t="shared" si="264"/>
        <v>0</v>
      </c>
      <c r="H2398" s="42">
        <f t="shared" si="262"/>
        <v>0</v>
      </c>
      <c r="I2398" s="43">
        <f t="shared" si="265"/>
        <v>0</v>
      </c>
      <c r="J2398" s="42">
        <f t="shared" si="266"/>
        <v>46134</v>
      </c>
      <c r="K2398" s="43">
        <f t="shared" si="267"/>
        <v>0</v>
      </c>
      <c r="L2398">
        <f t="shared" si="268"/>
        <v>126</v>
      </c>
      <c r="M2398">
        <f>IF($G2398="","",COUNTIF($G$3:$G2398, $G2398))</f>
        <v>2277</v>
      </c>
      <c r="N2398">
        <f t="shared" si="263"/>
        <v>2403</v>
      </c>
      <c r="O2398"/>
      <c r="P2398"/>
      <c r="Q2398"/>
    </row>
    <row r="2399" spans="2:17">
      <c r="B2399" s="30">
        <f>資料貼入!A2399</f>
        <v>46135</v>
      </c>
      <c r="C2399" s="38">
        <f>資料貼入!A2399</f>
        <v>46135</v>
      </c>
      <c r="D2399" s="29">
        <f>資料貼入!B2399</f>
        <v>-248082.07</v>
      </c>
      <c r="E2399" s="29" cm="1">
        <f t="array" ref="E2399">MovingDayDD($D$3:D2399)</f>
        <v>-702088.76000000164</v>
      </c>
      <c r="F2399" s="29">
        <f>IF(OR(C2399&gt;總表!$B$30,C2399=0),0,IF(E2399=0,0,1+F2398))</f>
        <v>7</v>
      </c>
      <c r="G2399" s="29">
        <f t="shared" si="264"/>
        <v>7</v>
      </c>
      <c r="H2399" s="42">
        <f t="shared" si="262"/>
        <v>0</v>
      </c>
      <c r="I2399" s="43">
        <f t="shared" si="265"/>
        <v>7</v>
      </c>
      <c r="J2399" s="42">
        <f t="shared" si="266"/>
        <v>46135</v>
      </c>
      <c r="K2399" s="43">
        <f t="shared" si="267"/>
        <v>7</v>
      </c>
      <c r="L2399">
        <f t="shared" si="268"/>
        <v>52</v>
      </c>
      <c r="M2399">
        <f>IF($G2399="","",COUNTIF($G$3:$G2399, $G2399))</f>
        <v>4</v>
      </c>
      <c r="N2399">
        <f t="shared" si="263"/>
        <v>56</v>
      </c>
      <c r="O2399"/>
      <c r="P2399"/>
      <c r="Q2399"/>
    </row>
    <row r="2400" spans="2:17">
      <c r="B2400" s="30">
        <f>資料貼入!A2400</f>
        <v>46136</v>
      </c>
      <c r="C2400" s="38">
        <f>資料貼入!A2400</f>
        <v>46136</v>
      </c>
      <c r="D2400" s="29">
        <f>資料貼入!B2400</f>
        <v>774851.43</v>
      </c>
      <c r="E2400" s="29" cm="1">
        <f t="array" ref="E2400">MovingDayDD($D$3:D2400)</f>
        <v>0</v>
      </c>
      <c r="F2400" s="29">
        <f>IF(OR(C2400&gt;總表!$B$30,C2400=0),0,IF(E2400=0,0,1+F2399))</f>
        <v>0</v>
      </c>
      <c r="G2400" s="29">
        <f t="shared" si="264"/>
        <v>0</v>
      </c>
      <c r="H2400" s="42">
        <f t="shared" si="262"/>
        <v>0</v>
      </c>
      <c r="I2400" s="43">
        <f t="shared" si="265"/>
        <v>0</v>
      </c>
      <c r="J2400" s="42">
        <f t="shared" si="266"/>
        <v>0</v>
      </c>
      <c r="K2400" s="43">
        <f t="shared" si="267"/>
        <v>0</v>
      </c>
      <c r="L2400">
        <f t="shared" si="268"/>
        <v>126</v>
      </c>
      <c r="M2400">
        <f>IF($G2400="","",COUNTIF($G$3:$G2400, $G2400))</f>
        <v>2278</v>
      </c>
      <c r="N2400">
        <f t="shared" si="263"/>
        <v>2404</v>
      </c>
      <c r="O2400"/>
      <c r="P2400"/>
      <c r="Q2400"/>
    </row>
    <row r="2401" spans="2:17">
      <c r="B2401" s="30">
        <f>資料貼入!A2401</f>
        <v>46137</v>
      </c>
      <c r="C2401" s="38">
        <f>資料貼入!A2401</f>
        <v>46137</v>
      </c>
      <c r="D2401" s="29">
        <f>資料貼入!B2401</f>
        <v>0</v>
      </c>
      <c r="E2401" s="29" cm="1">
        <f t="array" ref="E2401">MovingDayDD($D$3:D2401)</f>
        <v>0</v>
      </c>
      <c r="F2401" s="29">
        <f>IF(OR(C2401&gt;總表!$B$30,C2401=0),0,IF(E2401=0,0,1+F2400))</f>
        <v>0</v>
      </c>
      <c r="G2401" s="29">
        <f t="shared" si="264"/>
        <v>0</v>
      </c>
      <c r="H2401" s="42">
        <f t="shared" si="262"/>
        <v>0</v>
      </c>
      <c r="I2401" s="43">
        <f t="shared" si="265"/>
        <v>0</v>
      </c>
      <c r="J2401" s="42">
        <f t="shared" si="266"/>
        <v>0</v>
      </c>
      <c r="K2401" s="43">
        <f t="shared" si="267"/>
        <v>0</v>
      </c>
      <c r="L2401">
        <f t="shared" si="268"/>
        <v>126</v>
      </c>
      <c r="M2401">
        <f>IF($G2401="","",COUNTIF($G$3:$G2401, $G2401))</f>
        <v>2279</v>
      </c>
      <c r="N2401">
        <f t="shared" si="263"/>
        <v>2405</v>
      </c>
      <c r="O2401"/>
      <c r="P2401"/>
      <c r="Q2401"/>
    </row>
    <row r="2402" spans="2:17">
      <c r="B2402" s="30">
        <f>資料貼入!A2402</f>
        <v>46138</v>
      </c>
      <c r="C2402" s="38">
        <f>資料貼入!A2402</f>
        <v>46138</v>
      </c>
      <c r="D2402" s="29">
        <f>資料貼入!B2402</f>
        <v>0</v>
      </c>
      <c r="E2402" s="29" cm="1">
        <f t="array" ref="E2402">MovingDayDD($D$3:D2402)</f>
        <v>0</v>
      </c>
      <c r="F2402" s="29">
        <f>IF(OR(C2402&gt;總表!$B$30,C2402=0),0,IF(E2402=0,0,1+F2401))</f>
        <v>0</v>
      </c>
      <c r="G2402" s="29">
        <f t="shared" si="264"/>
        <v>0</v>
      </c>
      <c r="H2402" s="42">
        <f t="shared" si="262"/>
        <v>0</v>
      </c>
      <c r="I2402" s="43">
        <f t="shared" si="265"/>
        <v>0</v>
      </c>
      <c r="J2402" s="42">
        <f t="shared" si="266"/>
        <v>0</v>
      </c>
      <c r="K2402" s="43">
        <f t="shared" si="267"/>
        <v>0</v>
      </c>
      <c r="L2402">
        <f t="shared" si="268"/>
        <v>126</v>
      </c>
      <c r="M2402">
        <f>IF($G2402="","",COUNTIF($G$3:$G2402, $G2402))</f>
        <v>2280</v>
      </c>
      <c r="N2402">
        <f t="shared" si="263"/>
        <v>2406</v>
      </c>
      <c r="O2402"/>
      <c r="P2402"/>
      <c r="Q2402"/>
    </row>
    <row r="2403" spans="2:17">
      <c r="B2403" s="30">
        <f>資料貼入!A2403</f>
        <v>46139</v>
      </c>
      <c r="C2403" s="38">
        <f>資料貼入!A2403</f>
        <v>46139</v>
      </c>
      <c r="D2403" s="29">
        <f>資料貼入!B2403</f>
        <v>419991.54</v>
      </c>
      <c r="E2403" s="29" cm="1">
        <f t="array" ref="E2403">MovingDayDD($D$3:D2403)</f>
        <v>0</v>
      </c>
      <c r="F2403" s="29">
        <f>IF(OR(C2403&gt;總表!$B$30,C2403=0),0,IF(E2403=0,0,1+F2402))</f>
        <v>0</v>
      </c>
      <c r="G2403" s="29">
        <f t="shared" si="264"/>
        <v>0</v>
      </c>
      <c r="H2403" s="42">
        <f t="shared" si="262"/>
        <v>0</v>
      </c>
      <c r="I2403" s="43">
        <f t="shared" si="265"/>
        <v>0</v>
      </c>
      <c r="J2403" s="42">
        <f t="shared" si="266"/>
        <v>0</v>
      </c>
      <c r="K2403" s="43">
        <f t="shared" si="267"/>
        <v>0</v>
      </c>
      <c r="L2403">
        <f t="shared" si="268"/>
        <v>126</v>
      </c>
      <c r="M2403">
        <f>IF($G2403="","",COUNTIF($G$3:$G2403, $G2403))</f>
        <v>2281</v>
      </c>
      <c r="N2403">
        <f t="shared" si="263"/>
        <v>2407</v>
      </c>
      <c r="O2403"/>
      <c r="P2403"/>
      <c r="Q2403"/>
    </row>
    <row r="2404" spans="2:17">
      <c r="B2404" s="30">
        <f>資料貼入!A2404</f>
        <v>46140</v>
      </c>
      <c r="C2404" s="38">
        <f>資料貼入!A2404</f>
        <v>46140</v>
      </c>
      <c r="D2404" s="29">
        <f>資料貼入!B2404</f>
        <v>-135576.95999999999</v>
      </c>
      <c r="E2404" s="29" cm="1">
        <f t="array" ref="E2404">MovingDayDD($D$3:D2404)</f>
        <v>-135576.96000000089</v>
      </c>
      <c r="F2404" s="29">
        <f>IF(OR(C2404&gt;總表!$B$30,C2404=0),0,IF(E2404=0,0,1+F2403))</f>
        <v>1</v>
      </c>
      <c r="G2404" s="29">
        <f t="shared" si="264"/>
        <v>0</v>
      </c>
      <c r="H2404" s="42">
        <f t="shared" si="262"/>
        <v>0</v>
      </c>
      <c r="I2404" s="43">
        <f t="shared" si="265"/>
        <v>0</v>
      </c>
      <c r="J2404" s="42">
        <f t="shared" si="266"/>
        <v>46140</v>
      </c>
      <c r="K2404" s="43">
        <f t="shared" si="267"/>
        <v>0</v>
      </c>
      <c r="L2404">
        <f t="shared" si="268"/>
        <v>126</v>
      </c>
      <c r="M2404">
        <f>IF($G2404="","",COUNTIF($G$3:$G2404, $G2404))</f>
        <v>2282</v>
      </c>
      <c r="N2404">
        <f t="shared" si="263"/>
        <v>2408</v>
      </c>
      <c r="O2404"/>
      <c r="P2404"/>
      <c r="Q2404"/>
    </row>
    <row r="2405" spans="2:17">
      <c r="B2405" s="30">
        <f>資料貼入!A2405</f>
        <v>46141</v>
      </c>
      <c r="C2405" s="38">
        <f>資料貼入!A2405</f>
        <v>46141</v>
      </c>
      <c r="D2405" s="29">
        <f>資料貼入!B2405</f>
        <v>-225063.74000000002</v>
      </c>
      <c r="E2405" s="29" cm="1">
        <f t="array" ref="E2405">MovingDayDD($D$3:D2405)</f>
        <v>-360640.69999999925</v>
      </c>
      <c r="F2405" s="29">
        <f>IF(OR(C2405&gt;總表!$B$30,C2405=0),0,IF(E2405=0,0,1+F2404))</f>
        <v>2</v>
      </c>
      <c r="G2405" s="29">
        <f t="shared" si="264"/>
        <v>0</v>
      </c>
      <c r="H2405" s="42">
        <f t="shared" si="262"/>
        <v>0</v>
      </c>
      <c r="I2405" s="43">
        <f t="shared" si="265"/>
        <v>0</v>
      </c>
      <c r="J2405" s="42">
        <f t="shared" si="266"/>
        <v>46141</v>
      </c>
      <c r="K2405" s="43">
        <f t="shared" si="267"/>
        <v>0</v>
      </c>
      <c r="L2405">
        <f t="shared" si="268"/>
        <v>126</v>
      </c>
      <c r="M2405">
        <f>IF($G2405="","",COUNTIF($G$3:$G2405, $G2405))</f>
        <v>2283</v>
      </c>
      <c r="N2405">
        <f t="shared" si="263"/>
        <v>2409</v>
      </c>
      <c r="O2405"/>
      <c r="P2405"/>
      <c r="Q2405"/>
    </row>
    <row r="2406" spans="2:17">
      <c r="B2406" s="30">
        <f>資料貼入!A2406</f>
        <v>46142</v>
      </c>
      <c r="C2406" s="38">
        <f>資料貼入!A2406</f>
        <v>46142</v>
      </c>
      <c r="D2406" s="29">
        <f>資料貼入!B2406</f>
        <v>-322848.77</v>
      </c>
      <c r="E2406" s="29" cm="1">
        <f t="array" ref="E2406">MovingDayDD($D$3:D2406)</f>
        <v>-683489.46999999881</v>
      </c>
      <c r="F2406" s="29">
        <f>IF(OR(C2406&gt;總表!$B$30,C2406=0),0,IF(E2406=0,0,1+F2405))</f>
        <v>3</v>
      </c>
      <c r="G2406" s="29">
        <f t="shared" si="264"/>
        <v>0</v>
      </c>
      <c r="H2406" s="42">
        <f t="shared" si="262"/>
        <v>0</v>
      </c>
      <c r="I2406" s="43">
        <f t="shared" si="265"/>
        <v>0</v>
      </c>
      <c r="J2406" s="42">
        <f t="shared" si="266"/>
        <v>46142</v>
      </c>
      <c r="K2406" s="43">
        <f t="shared" si="267"/>
        <v>0</v>
      </c>
      <c r="L2406">
        <f t="shared" si="268"/>
        <v>126</v>
      </c>
      <c r="M2406">
        <f>IF($G2406="","",COUNTIF($G$3:$G2406, $G2406))</f>
        <v>2284</v>
      </c>
      <c r="N2406">
        <f t="shared" si="263"/>
        <v>2410</v>
      </c>
      <c r="O2406"/>
      <c r="P2406"/>
      <c r="Q2406"/>
    </row>
    <row r="2407" spans="2:17">
      <c r="B2407" s="30">
        <f>資料貼入!A2407</f>
        <v>46143</v>
      </c>
      <c r="C2407" s="38">
        <f>資料貼入!A2407</f>
        <v>46143</v>
      </c>
      <c r="D2407" s="29">
        <f>資料貼入!B2407</f>
        <v>0</v>
      </c>
      <c r="E2407" s="29" cm="1">
        <f t="array" ref="E2407">MovingDayDD($D$3:D2407)</f>
        <v>-683489.46999999881</v>
      </c>
      <c r="F2407" s="29">
        <f>IF(OR(C2407&gt;總表!$B$30,C2407=0),0,IF(E2407=0,0,1+F2406))</f>
        <v>4</v>
      </c>
      <c r="G2407" s="29">
        <f t="shared" si="264"/>
        <v>0</v>
      </c>
      <c r="H2407" s="42">
        <f t="shared" si="262"/>
        <v>0</v>
      </c>
      <c r="I2407" s="43">
        <f t="shared" si="265"/>
        <v>0</v>
      </c>
      <c r="J2407" s="42">
        <f t="shared" si="266"/>
        <v>46143</v>
      </c>
      <c r="K2407" s="43">
        <f t="shared" si="267"/>
        <v>0</v>
      </c>
      <c r="L2407">
        <f t="shared" si="268"/>
        <v>126</v>
      </c>
      <c r="M2407">
        <f>IF($G2407="","",COUNTIF($G$3:$G2407, $G2407))</f>
        <v>2285</v>
      </c>
      <c r="N2407">
        <f t="shared" si="263"/>
        <v>2411</v>
      </c>
      <c r="O2407"/>
      <c r="P2407"/>
      <c r="Q2407"/>
    </row>
    <row r="2408" spans="2:17">
      <c r="B2408" s="30">
        <f>資料貼入!A2408</f>
        <v>46144</v>
      </c>
      <c r="C2408" s="38">
        <f>資料貼入!A2408</f>
        <v>46144</v>
      </c>
      <c r="D2408" s="29">
        <f>資料貼入!B2408</f>
        <v>0</v>
      </c>
      <c r="E2408" s="29" cm="1">
        <f t="array" ref="E2408">MovingDayDD($D$3:D2408)</f>
        <v>-683489.46999999881</v>
      </c>
      <c r="F2408" s="29">
        <f>IF(OR(C2408&gt;總表!$B$30,C2408=0),0,IF(E2408=0,0,1+F2407))</f>
        <v>5</v>
      </c>
      <c r="G2408" s="29">
        <f t="shared" si="264"/>
        <v>0</v>
      </c>
      <c r="H2408" s="42">
        <f t="shared" si="262"/>
        <v>0</v>
      </c>
      <c r="I2408" s="43">
        <f t="shared" si="265"/>
        <v>0</v>
      </c>
      <c r="J2408" s="42">
        <f t="shared" si="266"/>
        <v>46144</v>
      </c>
      <c r="K2408" s="43">
        <f t="shared" si="267"/>
        <v>0</v>
      </c>
      <c r="L2408">
        <f t="shared" si="268"/>
        <v>126</v>
      </c>
      <c r="M2408">
        <f>IF($G2408="","",COUNTIF($G$3:$G2408, $G2408))</f>
        <v>2286</v>
      </c>
      <c r="N2408">
        <f t="shared" si="263"/>
        <v>2412</v>
      </c>
      <c r="O2408"/>
      <c r="P2408"/>
      <c r="Q2408"/>
    </row>
    <row r="2409" spans="2:17">
      <c r="B2409" s="30">
        <f>資料貼入!A2409</f>
        <v>46145</v>
      </c>
      <c r="C2409" s="38">
        <f>資料貼入!A2409</f>
        <v>46145</v>
      </c>
      <c r="D2409" s="29">
        <f>資料貼入!B2409</f>
        <v>0</v>
      </c>
      <c r="E2409" s="29" cm="1">
        <f t="array" ref="E2409">MovingDayDD($D$3:D2409)</f>
        <v>-683489.46999999881</v>
      </c>
      <c r="F2409" s="29">
        <f>IF(OR(C2409&gt;總表!$B$30,C2409=0),0,IF(E2409=0,0,1+F2408))</f>
        <v>6</v>
      </c>
      <c r="G2409" s="29">
        <f t="shared" si="264"/>
        <v>6</v>
      </c>
      <c r="H2409" s="42">
        <f t="shared" si="262"/>
        <v>0</v>
      </c>
      <c r="I2409" s="43">
        <f t="shared" si="265"/>
        <v>6</v>
      </c>
      <c r="J2409" s="42">
        <f t="shared" si="266"/>
        <v>46145</v>
      </c>
      <c r="K2409" s="43">
        <f t="shared" si="267"/>
        <v>6</v>
      </c>
      <c r="L2409">
        <f t="shared" si="268"/>
        <v>56</v>
      </c>
      <c r="M2409">
        <f>IF($G2409="","",COUNTIF($G$3:$G2409, $G2409))</f>
        <v>9</v>
      </c>
      <c r="N2409">
        <f t="shared" si="263"/>
        <v>65</v>
      </c>
      <c r="O2409"/>
      <c r="P2409"/>
      <c r="Q2409"/>
    </row>
    <row r="2410" spans="2:17">
      <c r="B2410" s="30">
        <f>資料貼入!A2410</f>
        <v>46146</v>
      </c>
      <c r="C2410" s="38">
        <f>資料貼入!A2410</f>
        <v>46146</v>
      </c>
      <c r="D2410" s="29">
        <f>資料貼入!B2410</f>
        <v>2093376.8</v>
      </c>
      <c r="E2410" s="29" cm="1">
        <f t="array" ref="E2410">MovingDayDD($D$3:D2410)</f>
        <v>0</v>
      </c>
      <c r="F2410" s="29">
        <f>IF(OR(C2410&gt;總表!$B$30,C2410=0),0,IF(E2410=0,0,1+F2409))</f>
        <v>0</v>
      </c>
      <c r="G2410" s="29">
        <f t="shared" si="264"/>
        <v>0</v>
      </c>
      <c r="H2410" s="42">
        <f t="shared" si="262"/>
        <v>0</v>
      </c>
      <c r="I2410" s="43">
        <f t="shared" si="265"/>
        <v>0</v>
      </c>
      <c r="J2410" s="42">
        <f t="shared" si="266"/>
        <v>0</v>
      </c>
      <c r="K2410" s="43">
        <f t="shared" si="267"/>
        <v>0</v>
      </c>
      <c r="L2410">
        <f t="shared" si="268"/>
        <v>126</v>
      </c>
      <c r="M2410">
        <f>IF($G2410="","",COUNTIF($G$3:$G2410, $G2410))</f>
        <v>2287</v>
      </c>
      <c r="N2410">
        <f t="shared" si="263"/>
        <v>2413</v>
      </c>
      <c r="O2410"/>
      <c r="P2410"/>
      <c r="Q2410"/>
    </row>
    <row r="2411" spans="2:17">
      <c r="B2411" s="30">
        <f>資料貼入!A2411</f>
        <v>46147</v>
      </c>
      <c r="C2411" s="38">
        <f>資料貼入!A2411</f>
        <v>46147</v>
      </c>
      <c r="D2411" s="29">
        <f>資料貼入!B2411</f>
        <v>-546631.22</v>
      </c>
      <c r="E2411" s="29" cm="1">
        <f t="array" ref="E2411">MovingDayDD($D$3:D2411)</f>
        <v>-546631.21999999881</v>
      </c>
      <c r="F2411" s="29">
        <f>IF(OR(C2411&gt;總表!$B$30,C2411=0),0,IF(E2411=0,0,1+F2410))</f>
        <v>1</v>
      </c>
      <c r="G2411" s="29">
        <f t="shared" si="264"/>
        <v>0</v>
      </c>
      <c r="H2411" s="42">
        <f t="shared" si="262"/>
        <v>0</v>
      </c>
      <c r="I2411" s="43">
        <f t="shared" si="265"/>
        <v>0</v>
      </c>
      <c r="J2411" s="42">
        <f t="shared" si="266"/>
        <v>46147</v>
      </c>
      <c r="K2411" s="43">
        <f t="shared" si="267"/>
        <v>0</v>
      </c>
      <c r="L2411">
        <f t="shared" si="268"/>
        <v>126</v>
      </c>
      <c r="M2411">
        <f>IF($G2411="","",COUNTIF($G$3:$G2411, $G2411))</f>
        <v>2288</v>
      </c>
      <c r="N2411">
        <f t="shared" si="263"/>
        <v>2414</v>
      </c>
      <c r="O2411"/>
      <c r="P2411"/>
      <c r="Q2411"/>
    </row>
    <row r="2412" spans="2:17">
      <c r="B2412" s="30">
        <f>資料貼入!A2412</f>
        <v>46148</v>
      </c>
      <c r="C2412" s="38">
        <f>資料貼入!A2412</f>
        <v>46148</v>
      </c>
      <c r="D2412" s="29">
        <f>資料貼入!B2412</f>
        <v>473341.44</v>
      </c>
      <c r="E2412" s="29" cm="1">
        <f t="array" ref="E2412">MovingDayDD($D$3:D2412)</f>
        <v>-73289.779999997467</v>
      </c>
      <c r="F2412" s="29">
        <f>IF(OR(C2412&gt;總表!$B$30,C2412=0),0,IF(E2412=0,0,1+F2411))</f>
        <v>2</v>
      </c>
      <c r="G2412" s="29">
        <f t="shared" si="264"/>
        <v>2</v>
      </c>
      <c r="H2412" s="42">
        <f t="shared" si="262"/>
        <v>0</v>
      </c>
      <c r="I2412" s="43">
        <f t="shared" si="265"/>
        <v>2</v>
      </c>
      <c r="J2412" s="42">
        <f t="shared" si="266"/>
        <v>46148</v>
      </c>
      <c r="K2412" s="43">
        <f t="shared" si="267"/>
        <v>2</v>
      </c>
      <c r="L2412">
        <f t="shared" si="268"/>
        <v>91</v>
      </c>
      <c r="M2412">
        <f>IF($G2412="","",COUNTIF($G$3:$G2412, $G2412))</f>
        <v>12</v>
      </c>
      <c r="N2412">
        <f t="shared" si="263"/>
        <v>103</v>
      </c>
      <c r="O2412"/>
      <c r="P2412"/>
      <c r="Q2412"/>
    </row>
    <row r="2413" spans="2:17">
      <c r="B2413" s="30">
        <f>資料貼入!A2413</f>
        <v>46149</v>
      </c>
      <c r="C2413" s="38">
        <f>資料貼入!A2413</f>
        <v>46149</v>
      </c>
      <c r="D2413" s="29">
        <f>資料貼入!B2413</f>
        <v>126532.23999999999</v>
      </c>
      <c r="E2413" s="29" cm="1">
        <f t="array" ref="E2413">MovingDayDD($D$3:D2413)</f>
        <v>0</v>
      </c>
      <c r="F2413" s="29">
        <f>IF(OR(C2413&gt;總表!$B$30,C2413=0),0,IF(E2413=0,0,1+F2412))</f>
        <v>0</v>
      </c>
      <c r="G2413" s="29">
        <f t="shared" si="264"/>
        <v>0</v>
      </c>
      <c r="H2413" s="42">
        <f t="shared" si="262"/>
        <v>0</v>
      </c>
      <c r="I2413" s="43">
        <f t="shared" si="265"/>
        <v>0</v>
      </c>
      <c r="J2413" s="42">
        <f t="shared" si="266"/>
        <v>0</v>
      </c>
      <c r="K2413" s="43">
        <f t="shared" si="267"/>
        <v>0</v>
      </c>
      <c r="L2413">
        <f t="shared" si="268"/>
        <v>126</v>
      </c>
      <c r="M2413">
        <f>IF($G2413="","",COUNTIF($G$3:$G2413, $G2413))</f>
        <v>2289</v>
      </c>
      <c r="N2413">
        <f t="shared" si="263"/>
        <v>2415</v>
      </c>
      <c r="O2413"/>
      <c r="P2413"/>
      <c r="Q2413"/>
    </row>
    <row r="2414" spans="2:17">
      <c r="B2414" s="30">
        <f>資料貼入!A2414</f>
        <v>46150</v>
      </c>
      <c r="C2414" s="38">
        <f>資料貼入!A2414</f>
        <v>46150</v>
      </c>
      <c r="D2414" s="29">
        <f>資料貼入!B2414</f>
        <v>-318078.36</v>
      </c>
      <c r="E2414" s="29" cm="1">
        <f t="array" ref="E2414">MovingDayDD($D$3:D2414)</f>
        <v>-318078.3599999994</v>
      </c>
      <c r="F2414" s="29">
        <f>IF(OR(C2414&gt;總表!$B$30,C2414=0),0,IF(E2414=0,0,1+F2413))</f>
        <v>1</v>
      </c>
      <c r="G2414" s="29">
        <f t="shared" si="264"/>
        <v>0</v>
      </c>
      <c r="H2414" s="42">
        <f t="shared" si="262"/>
        <v>0</v>
      </c>
      <c r="I2414" s="43">
        <f t="shared" si="265"/>
        <v>0</v>
      </c>
      <c r="J2414" s="42">
        <f t="shared" si="266"/>
        <v>46150</v>
      </c>
      <c r="K2414" s="43">
        <f t="shared" si="267"/>
        <v>0</v>
      </c>
      <c r="L2414">
        <f t="shared" si="268"/>
        <v>126</v>
      </c>
      <c r="M2414">
        <f>IF($G2414="","",COUNTIF($G$3:$G2414, $G2414))</f>
        <v>2290</v>
      </c>
      <c r="N2414">
        <f t="shared" si="263"/>
        <v>2416</v>
      </c>
      <c r="O2414"/>
      <c r="P2414"/>
      <c r="Q2414"/>
    </row>
    <row r="2415" spans="2:17">
      <c r="B2415" s="30">
        <f>資料貼入!A2415</f>
        <v>46151</v>
      </c>
      <c r="C2415" s="38">
        <f>資料貼入!A2415</f>
        <v>46151</v>
      </c>
      <c r="D2415" s="29">
        <f>資料貼入!B2415</f>
        <v>0</v>
      </c>
      <c r="E2415" s="29" cm="1">
        <f t="array" ref="E2415">MovingDayDD($D$3:D2415)</f>
        <v>-318078.3599999994</v>
      </c>
      <c r="F2415" s="29">
        <f>IF(OR(C2415&gt;總表!$B$30,C2415=0),0,IF(E2415=0,0,1+F2414))</f>
        <v>2</v>
      </c>
      <c r="G2415" s="29">
        <f t="shared" si="264"/>
        <v>0</v>
      </c>
      <c r="H2415" s="42">
        <f t="shared" si="262"/>
        <v>0</v>
      </c>
      <c r="I2415" s="43">
        <f t="shared" si="265"/>
        <v>0</v>
      </c>
      <c r="J2415" s="42">
        <f t="shared" si="266"/>
        <v>46151</v>
      </c>
      <c r="K2415" s="43">
        <f t="shared" si="267"/>
        <v>0</v>
      </c>
      <c r="L2415">
        <f t="shared" si="268"/>
        <v>126</v>
      </c>
      <c r="M2415">
        <f>IF($G2415="","",COUNTIF($G$3:$G2415, $G2415))</f>
        <v>2291</v>
      </c>
      <c r="N2415">
        <f t="shared" si="263"/>
        <v>2417</v>
      </c>
      <c r="O2415"/>
      <c r="P2415"/>
      <c r="Q2415"/>
    </row>
    <row r="2416" spans="2:17">
      <c r="B2416" s="30">
        <f>資料貼入!A2416</f>
        <v>46152</v>
      </c>
      <c r="C2416" s="38">
        <f>資料貼入!A2416</f>
        <v>46152</v>
      </c>
      <c r="D2416" s="29">
        <f>資料貼入!B2416</f>
        <v>0</v>
      </c>
      <c r="E2416" s="29" cm="1">
        <f t="array" ref="E2416">MovingDayDD($D$3:D2416)</f>
        <v>-318078.3599999994</v>
      </c>
      <c r="F2416" s="29">
        <f>IF(OR(C2416&gt;總表!$B$30,C2416=0),0,IF(E2416=0,0,1+F2415))</f>
        <v>3</v>
      </c>
      <c r="G2416" s="29">
        <f t="shared" si="264"/>
        <v>0</v>
      </c>
      <c r="H2416" s="42">
        <f t="shared" si="262"/>
        <v>0</v>
      </c>
      <c r="I2416" s="43">
        <f t="shared" si="265"/>
        <v>0</v>
      </c>
      <c r="J2416" s="42">
        <f t="shared" si="266"/>
        <v>46152</v>
      </c>
      <c r="K2416" s="43">
        <f t="shared" si="267"/>
        <v>0</v>
      </c>
      <c r="L2416">
        <f t="shared" si="268"/>
        <v>126</v>
      </c>
      <c r="M2416">
        <f>IF($G2416="","",COUNTIF($G$3:$G2416, $G2416))</f>
        <v>2292</v>
      </c>
      <c r="N2416">
        <f t="shared" si="263"/>
        <v>2418</v>
      </c>
      <c r="O2416"/>
      <c r="P2416"/>
      <c r="Q2416"/>
    </row>
    <row r="2417" spans="2:17">
      <c r="B2417" s="30">
        <f>資料貼入!A2417</f>
        <v>46153</v>
      </c>
      <c r="C2417" s="38">
        <f>資料貼入!A2417</f>
        <v>46153</v>
      </c>
      <c r="D2417" s="29">
        <f>資料貼入!B2417</f>
        <v>-247346.03</v>
      </c>
      <c r="E2417" s="29" cm="1">
        <f t="array" ref="E2417">MovingDayDD($D$3:D2417)</f>
        <v>-565424.3900000006</v>
      </c>
      <c r="F2417" s="29">
        <f>IF(OR(C2417&gt;總表!$B$30,C2417=0),0,IF(E2417=0,0,1+F2416))</f>
        <v>4</v>
      </c>
      <c r="G2417" s="29">
        <f t="shared" si="264"/>
        <v>0</v>
      </c>
      <c r="H2417" s="42">
        <f t="shared" si="262"/>
        <v>0</v>
      </c>
      <c r="I2417" s="43">
        <f t="shared" si="265"/>
        <v>0</v>
      </c>
      <c r="J2417" s="42">
        <f t="shared" si="266"/>
        <v>46153</v>
      </c>
      <c r="K2417" s="43">
        <f t="shared" si="267"/>
        <v>0</v>
      </c>
      <c r="L2417">
        <f t="shared" si="268"/>
        <v>126</v>
      </c>
      <c r="M2417">
        <f>IF($G2417="","",COUNTIF($G$3:$G2417, $G2417))</f>
        <v>2293</v>
      </c>
      <c r="N2417">
        <f t="shared" si="263"/>
        <v>2419</v>
      </c>
      <c r="O2417"/>
      <c r="P2417"/>
      <c r="Q2417"/>
    </row>
    <row r="2418" spans="2:17">
      <c r="B2418" s="30">
        <f>資料貼入!A2418</f>
        <v>46154</v>
      </c>
      <c r="C2418" s="38">
        <f>資料貼入!A2418</f>
        <v>46154</v>
      </c>
      <c r="D2418" s="29">
        <f>資料貼入!B2418</f>
        <v>-343360.38</v>
      </c>
      <c r="E2418" s="29" cm="1">
        <f t="array" ref="E2418">MovingDayDD($D$3:D2418)</f>
        <v>-908784.76999999955</v>
      </c>
      <c r="F2418" s="29">
        <f>IF(OR(C2418&gt;總表!$B$30,C2418=0),0,IF(E2418=0,0,1+F2417))</f>
        <v>5</v>
      </c>
      <c r="G2418" s="29">
        <f t="shared" si="264"/>
        <v>0</v>
      </c>
      <c r="H2418" s="42">
        <f t="shared" si="262"/>
        <v>0</v>
      </c>
      <c r="I2418" s="43">
        <f t="shared" si="265"/>
        <v>0</v>
      </c>
      <c r="J2418" s="42">
        <f t="shared" si="266"/>
        <v>46154</v>
      </c>
      <c r="K2418" s="43">
        <f t="shared" si="267"/>
        <v>0</v>
      </c>
      <c r="L2418">
        <f t="shared" si="268"/>
        <v>126</v>
      </c>
      <c r="M2418">
        <f>IF($G2418="","",COUNTIF($G$3:$G2418, $G2418))</f>
        <v>2294</v>
      </c>
      <c r="N2418">
        <f t="shared" si="263"/>
        <v>2420</v>
      </c>
      <c r="O2418"/>
      <c r="P2418"/>
      <c r="Q2418"/>
    </row>
    <row r="2419" spans="2:17">
      <c r="B2419" s="30">
        <f>資料貼入!A2419</f>
        <v>46155</v>
      </c>
      <c r="C2419" s="38">
        <f>資料貼入!A2419</f>
        <v>46155</v>
      </c>
      <c r="D2419" s="29">
        <f>資料貼入!B2419</f>
        <v>-40445.410000000003</v>
      </c>
      <c r="E2419" s="29" cm="1">
        <f t="array" ref="E2419">MovingDayDD($D$3:D2419)</f>
        <v>-949230.1799999997</v>
      </c>
      <c r="F2419" s="29">
        <f>IF(OR(C2419&gt;總表!$B$30,C2419=0),0,IF(E2419=0,0,1+F2418))</f>
        <v>6</v>
      </c>
      <c r="G2419" s="29">
        <f t="shared" si="264"/>
        <v>0</v>
      </c>
      <c r="H2419" s="42">
        <f t="shared" si="262"/>
        <v>0</v>
      </c>
      <c r="I2419" s="43">
        <f t="shared" si="265"/>
        <v>0</v>
      </c>
      <c r="J2419" s="42">
        <f t="shared" si="266"/>
        <v>46155</v>
      </c>
      <c r="K2419" s="43">
        <f t="shared" si="267"/>
        <v>0</v>
      </c>
      <c r="L2419">
        <f t="shared" si="268"/>
        <v>126</v>
      </c>
      <c r="M2419">
        <f>IF($G2419="","",COUNTIF($G$3:$G2419, $G2419))</f>
        <v>2295</v>
      </c>
      <c r="N2419">
        <f t="shared" si="263"/>
        <v>2421</v>
      </c>
      <c r="O2419"/>
      <c r="P2419"/>
      <c r="Q2419"/>
    </row>
    <row r="2420" spans="2:17">
      <c r="B2420" s="30">
        <f>資料貼入!A2420</f>
        <v>46156</v>
      </c>
      <c r="C2420" s="38">
        <f>資料貼入!A2420</f>
        <v>46156</v>
      </c>
      <c r="D2420" s="29">
        <f>資料貼入!B2420</f>
        <v>14113.530000000012</v>
      </c>
      <c r="E2420" s="29" cm="1">
        <f t="array" ref="E2420">MovingDayDD($D$3:D2420)</f>
        <v>-935116.64999999851</v>
      </c>
      <c r="F2420" s="29">
        <f>IF(OR(C2420&gt;總表!$B$30,C2420=0),0,IF(E2420=0,0,1+F2419))</f>
        <v>7</v>
      </c>
      <c r="G2420" s="29">
        <f t="shared" si="264"/>
        <v>0</v>
      </c>
      <c r="H2420" s="42">
        <f t="shared" si="262"/>
        <v>0</v>
      </c>
      <c r="I2420" s="43">
        <f t="shared" si="265"/>
        <v>0</v>
      </c>
      <c r="J2420" s="42">
        <f t="shared" si="266"/>
        <v>46156</v>
      </c>
      <c r="K2420" s="43">
        <f t="shared" si="267"/>
        <v>0</v>
      </c>
      <c r="L2420">
        <f t="shared" si="268"/>
        <v>126</v>
      </c>
      <c r="M2420">
        <f>IF($G2420="","",COUNTIF($G$3:$G2420, $G2420))</f>
        <v>2296</v>
      </c>
      <c r="N2420">
        <f t="shared" si="263"/>
        <v>2422</v>
      </c>
      <c r="O2420"/>
      <c r="P2420"/>
      <c r="Q2420"/>
    </row>
    <row r="2421" spans="2:17">
      <c r="B2421" s="30">
        <f>資料貼入!A2421</f>
        <v>46157</v>
      </c>
      <c r="C2421" s="38">
        <f>資料貼入!A2421</f>
        <v>46157</v>
      </c>
      <c r="D2421" s="29">
        <f>資料貼入!B2421</f>
        <v>-581012.13</v>
      </c>
      <c r="E2421" s="29" cm="1">
        <f t="array" ref="E2421">MovingDayDD($D$3:D2421)</f>
        <v>-1516128.7799999975</v>
      </c>
      <c r="F2421" s="29">
        <f>IF(OR(C2421&gt;總表!$B$30,C2421=0),0,IF(E2421=0,0,1+F2420))</f>
        <v>8</v>
      </c>
      <c r="G2421" s="29">
        <f t="shared" si="264"/>
        <v>0</v>
      </c>
      <c r="H2421" s="42">
        <f t="shared" si="262"/>
        <v>0</v>
      </c>
      <c r="I2421" s="43">
        <f t="shared" si="265"/>
        <v>0</v>
      </c>
      <c r="J2421" s="42">
        <f t="shared" si="266"/>
        <v>46157</v>
      </c>
      <c r="K2421" s="43">
        <f t="shared" si="267"/>
        <v>0</v>
      </c>
      <c r="L2421">
        <f t="shared" si="268"/>
        <v>126</v>
      </c>
      <c r="M2421">
        <f>IF($G2421="","",COUNTIF($G$3:$G2421, $G2421))</f>
        <v>2297</v>
      </c>
      <c r="N2421">
        <f t="shared" si="263"/>
        <v>2423</v>
      </c>
      <c r="O2421"/>
      <c r="P2421"/>
      <c r="Q2421"/>
    </row>
    <row r="2422" spans="2:17">
      <c r="B2422" s="30">
        <f>資料貼入!A2422</f>
        <v>46158</v>
      </c>
      <c r="C2422" s="38">
        <f>資料貼入!A2422</f>
        <v>46158</v>
      </c>
      <c r="D2422" s="29">
        <f>資料貼入!B2422</f>
        <v>0</v>
      </c>
      <c r="E2422" s="29" cm="1">
        <f t="array" ref="E2422">MovingDayDD($D$3:D2422)</f>
        <v>-1516128.7799999975</v>
      </c>
      <c r="F2422" s="29">
        <f>IF(OR(C2422&gt;總表!$B$30,C2422=0),0,IF(E2422=0,0,1+F2421))</f>
        <v>9</v>
      </c>
      <c r="G2422" s="29">
        <f t="shared" si="264"/>
        <v>0</v>
      </c>
      <c r="H2422" s="42">
        <f t="shared" si="262"/>
        <v>0</v>
      </c>
      <c r="I2422" s="43">
        <f t="shared" si="265"/>
        <v>0</v>
      </c>
      <c r="J2422" s="42">
        <f t="shared" si="266"/>
        <v>46158</v>
      </c>
      <c r="K2422" s="43">
        <f t="shared" si="267"/>
        <v>0</v>
      </c>
      <c r="L2422">
        <f t="shared" si="268"/>
        <v>126</v>
      </c>
      <c r="M2422">
        <f>IF($G2422="","",COUNTIF($G$3:$G2422, $G2422))</f>
        <v>2298</v>
      </c>
      <c r="N2422">
        <f t="shared" si="263"/>
        <v>2424</v>
      </c>
      <c r="O2422"/>
      <c r="P2422"/>
      <c r="Q2422"/>
    </row>
    <row r="2423" spans="2:17">
      <c r="B2423" s="30">
        <f>資料貼入!A2423</f>
        <v>46159</v>
      </c>
      <c r="C2423" s="38">
        <f>資料貼入!A2423</f>
        <v>46159</v>
      </c>
      <c r="D2423" s="29">
        <f>資料貼入!B2423</f>
        <v>0</v>
      </c>
      <c r="E2423" s="29" cm="1">
        <f t="array" ref="E2423">MovingDayDD($D$3:D2423)</f>
        <v>-1516128.7799999975</v>
      </c>
      <c r="F2423" s="29">
        <f>IF(OR(C2423&gt;總表!$B$30,C2423=0),0,IF(E2423=0,0,1+F2422))</f>
        <v>10</v>
      </c>
      <c r="G2423" s="29">
        <f t="shared" si="264"/>
        <v>0</v>
      </c>
      <c r="H2423" s="42">
        <f t="shared" si="262"/>
        <v>0</v>
      </c>
      <c r="I2423" s="43">
        <f t="shared" si="265"/>
        <v>0</v>
      </c>
      <c r="J2423" s="42">
        <f t="shared" si="266"/>
        <v>46159</v>
      </c>
      <c r="K2423" s="43">
        <f t="shared" si="267"/>
        <v>0</v>
      </c>
      <c r="L2423">
        <f t="shared" si="268"/>
        <v>126</v>
      </c>
      <c r="M2423">
        <f>IF($G2423="","",COUNTIF($G$3:$G2423, $G2423))</f>
        <v>2299</v>
      </c>
      <c r="N2423">
        <f t="shared" si="263"/>
        <v>2425</v>
      </c>
      <c r="O2423"/>
      <c r="P2423"/>
      <c r="Q2423"/>
    </row>
    <row r="2424" spans="2:17">
      <c r="B2424" s="30">
        <f>資料貼入!A2424</f>
        <v>46160</v>
      </c>
      <c r="C2424" s="38">
        <f>資料貼入!A2424</f>
        <v>46160</v>
      </c>
      <c r="D2424" s="29">
        <f>資料貼入!B2424</f>
        <v>28304.33</v>
      </c>
      <c r="E2424" s="29" cm="1">
        <f t="array" ref="E2424">MovingDayDD($D$3:D2424)</f>
        <v>-1487824.4499999993</v>
      </c>
      <c r="F2424" s="29">
        <f>IF(OR(C2424&gt;總表!$B$30,C2424=0),0,IF(E2424=0,0,1+F2423))</f>
        <v>11</v>
      </c>
      <c r="G2424" s="29">
        <f t="shared" si="264"/>
        <v>0</v>
      </c>
      <c r="H2424" s="42">
        <f t="shared" si="262"/>
        <v>0</v>
      </c>
      <c r="I2424" s="43">
        <f t="shared" si="265"/>
        <v>0</v>
      </c>
      <c r="J2424" s="42">
        <f t="shared" si="266"/>
        <v>46160</v>
      </c>
      <c r="K2424" s="43">
        <f t="shared" si="267"/>
        <v>0</v>
      </c>
      <c r="L2424">
        <f t="shared" si="268"/>
        <v>126</v>
      </c>
      <c r="M2424">
        <f>IF($G2424="","",COUNTIF($G$3:$G2424, $G2424))</f>
        <v>2300</v>
      </c>
      <c r="N2424">
        <f t="shared" si="263"/>
        <v>2426</v>
      </c>
      <c r="O2424"/>
      <c r="P2424"/>
      <c r="Q2424"/>
    </row>
    <row r="2425" spans="2:17">
      <c r="B2425" s="30">
        <f>資料貼入!A2425</f>
        <v>46161</v>
      </c>
      <c r="C2425" s="38">
        <f>資料貼入!A2425</f>
        <v>46161</v>
      </c>
      <c r="D2425" s="29">
        <f>資料貼入!B2425</f>
        <v>73052.310000000012</v>
      </c>
      <c r="E2425" s="29" cm="1">
        <f t="array" ref="E2425">MovingDayDD($D$3:D2425)</f>
        <v>-1414772.1400000006</v>
      </c>
      <c r="F2425" s="29">
        <f>IF(OR(C2425&gt;總表!$B$30,C2425=0),0,IF(E2425=0,0,1+F2424))</f>
        <v>12</v>
      </c>
      <c r="G2425" s="29">
        <f t="shared" si="264"/>
        <v>0</v>
      </c>
      <c r="H2425" s="42">
        <f t="shared" si="262"/>
        <v>0</v>
      </c>
      <c r="I2425" s="43">
        <f t="shared" si="265"/>
        <v>0</v>
      </c>
      <c r="J2425" s="42">
        <f t="shared" si="266"/>
        <v>46161</v>
      </c>
      <c r="K2425" s="43">
        <f t="shared" si="267"/>
        <v>0</v>
      </c>
      <c r="L2425">
        <f t="shared" si="268"/>
        <v>126</v>
      </c>
      <c r="M2425">
        <f>IF($G2425="","",COUNTIF($G$3:$G2425, $G2425))</f>
        <v>2301</v>
      </c>
      <c r="N2425">
        <f t="shared" si="263"/>
        <v>2427</v>
      </c>
      <c r="O2425"/>
      <c r="P2425"/>
      <c r="Q2425"/>
    </row>
    <row r="2426" spans="2:17">
      <c r="B2426" s="30">
        <f>資料貼入!A2426</f>
        <v>46162</v>
      </c>
      <c r="C2426" s="38">
        <f>資料貼入!A2426</f>
        <v>46162</v>
      </c>
      <c r="D2426" s="29">
        <f>資料貼入!B2426</f>
        <v>109572.94000000002</v>
      </c>
      <c r="E2426" s="29" cm="1">
        <f t="array" ref="E2426">MovingDayDD($D$3:D2426)</f>
        <v>-1305199.1999999993</v>
      </c>
      <c r="F2426" s="29">
        <f>IF(OR(C2426&gt;總表!$B$30,C2426=0),0,IF(E2426=0,0,1+F2425))</f>
        <v>13</v>
      </c>
      <c r="G2426" s="29">
        <f t="shared" si="264"/>
        <v>0</v>
      </c>
      <c r="H2426" s="42">
        <f t="shared" si="262"/>
        <v>0</v>
      </c>
      <c r="I2426" s="43">
        <f t="shared" si="265"/>
        <v>0</v>
      </c>
      <c r="J2426" s="42">
        <f t="shared" si="266"/>
        <v>46162</v>
      </c>
      <c r="K2426" s="43">
        <f t="shared" si="267"/>
        <v>0</v>
      </c>
      <c r="L2426">
        <f t="shared" si="268"/>
        <v>126</v>
      </c>
      <c r="M2426">
        <f>IF($G2426="","",COUNTIF($G$3:$G2426, $G2426))</f>
        <v>2302</v>
      </c>
      <c r="N2426">
        <f t="shared" si="263"/>
        <v>2428</v>
      </c>
      <c r="O2426"/>
      <c r="P2426"/>
      <c r="Q2426"/>
    </row>
    <row r="2427" spans="2:17">
      <c r="B2427" s="30">
        <f>資料貼入!A2427</f>
        <v>46163</v>
      </c>
      <c r="C2427" s="38">
        <f>資料貼入!A2427</f>
        <v>46163</v>
      </c>
      <c r="D2427" s="29">
        <f>資料貼入!B2427</f>
        <v>275777.34000000003</v>
      </c>
      <c r="E2427" s="29" cm="1">
        <f t="array" ref="E2427">MovingDayDD($D$3:D2427)</f>
        <v>-1029421.8599999994</v>
      </c>
      <c r="F2427" s="29">
        <f>IF(OR(C2427&gt;總表!$B$30,C2427=0),0,IF(E2427=0,0,1+F2426))</f>
        <v>14</v>
      </c>
      <c r="G2427" s="29">
        <f t="shared" si="264"/>
        <v>0</v>
      </c>
      <c r="H2427" s="42">
        <f t="shared" si="262"/>
        <v>0</v>
      </c>
      <c r="I2427" s="43">
        <f t="shared" si="265"/>
        <v>0</v>
      </c>
      <c r="J2427" s="42">
        <f t="shared" si="266"/>
        <v>46163</v>
      </c>
      <c r="K2427" s="43">
        <f t="shared" si="267"/>
        <v>0</v>
      </c>
      <c r="L2427">
        <f t="shared" si="268"/>
        <v>126</v>
      </c>
      <c r="M2427">
        <f>IF($G2427="","",COUNTIF($G$3:$G2427, $G2427))</f>
        <v>2303</v>
      </c>
      <c r="N2427">
        <f t="shared" si="263"/>
        <v>2429</v>
      </c>
      <c r="O2427"/>
      <c r="P2427"/>
      <c r="Q2427"/>
    </row>
    <row r="2428" spans="2:17">
      <c r="B2428" s="30">
        <f>資料貼入!A2428</f>
        <v>46164</v>
      </c>
      <c r="C2428" s="38">
        <f>資料貼入!A2428</f>
        <v>46164</v>
      </c>
      <c r="D2428" s="29">
        <f>資料貼入!B2428</f>
        <v>730755.20000000007</v>
      </c>
      <c r="E2428" s="29" cm="1">
        <f t="array" ref="E2428">MovingDayDD($D$3:D2428)</f>
        <v>-298666.66000000015</v>
      </c>
      <c r="F2428" s="29">
        <f>IF(OR(C2428&gt;總表!$B$30,C2428=0),0,IF(E2428=0,0,1+F2427))</f>
        <v>15</v>
      </c>
      <c r="G2428" s="29">
        <f t="shared" si="264"/>
        <v>0</v>
      </c>
      <c r="H2428" s="42">
        <f t="shared" si="262"/>
        <v>0</v>
      </c>
      <c r="I2428" s="43">
        <f t="shared" si="265"/>
        <v>0</v>
      </c>
      <c r="J2428" s="42">
        <f t="shared" si="266"/>
        <v>46164</v>
      </c>
      <c r="K2428" s="43">
        <f t="shared" si="267"/>
        <v>0</v>
      </c>
      <c r="L2428">
        <f t="shared" si="268"/>
        <v>126</v>
      </c>
      <c r="M2428">
        <f>IF($G2428="","",COUNTIF($G$3:$G2428, $G2428))</f>
        <v>2304</v>
      </c>
      <c r="N2428">
        <f t="shared" si="263"/>
        <v>2430</v>
      </c>
      <c r="O2428"/>
      <c r="P2428"/>
      <c r="Q2428"/>
    </row>
    <row r="2429" spans="2:17">
      <c r="B2429" s="30">
        <f>資料貼入!A2429</f>
        <v>46165</v>
      </c>
      <c r="C2429" s="38">
        <f>資料貼入!A2429</f>
        <v>46165</v>
      </c>
      <c r="D2429" s="29">
        <f>資料貼入!B2429</f>
        <v>0</v>
      </c>
      <c r="E2429" s="29" cm="1">
        <f t="array" ref="E2429">MovingDayDD($D$3:D2429)</f>
        <v>-298666.66000000015</v>
      </c>
      <c r="F2429" s="29">
        <f>IF(OR(C2429&gt;總表!$B$30,C2429=0),0,IF(E2429=0,0,1+F2428))</f>
        <v>16</v>
      </c>
      <c r="G2429" s="29">
        <f t="shared" si="264"/>
        <v>0</v>
      </c>
      <c r="H2429" s="42">
        <f t="shared" si="262"/>
        <v>0</v>
      </c>
      <c r="I2429" s="43">
        <f t="shared" si="265"/>
        <v>0</v>
      </c>
      <c r="J2429" s="42">
        <f t="shared" si="266"/>
        <v>46165</v>
      </c>
      <c r="K2429" s="43">
        <f t="shared" si="267"/>
        <v>0</v>
      </c>
      <c r="L2429">
        <f t="shared" si="268"/>
        <v>126</v>
      </c>
      <c r="M2429">
        <f>IF($G2429="","",COUNTIF($G$3:$G2429, $G2429))</f>
        <v>2305</v>
      </c>
      <c r="N2429">
        <f t="shared" si="263"/>
        <v>2431</v>
      </c>
      <c r="O2429"/>
      <c r="P2429"/>
      <c r="Q2429"/>
    </row>
    <row r="2430" spans="2:17">
      <c r="B2430" s="30">
        <f>資料貼入!A2430</f>
        <v>46166</v>
      </c>
      <c r="C2430" s="38">
        <f>資料貼入!A2430</f>
        <v>46166</v>
      </c>
      <c r="D2430" s="29">
        <f>資料貼入!B2430</f>
        <v>0</v>
      </c>
      <c r="E2430" s="29" cm="1">
        <f t="array" ref="E2430">MovingDayDD($D$3:D2430)</f>
        <v>-298666.66000000015</v>
      </c>
      <c r="F2430" s="29">
        <f>IF(OR(C2430&gt;總表!$B$30,C2430=0),0,IF(E2430=0,0,1+F2429))</f>
        <v>17</v>
      </c>
      <c r="G2430" s="29">
        <f t="shared" si="264"/>
        <v>17</v>
      </c>
      <c r="H2430" s="42">
        <f t="shared" si="262"/>
        <v>0</v>
      </c>
      <c r="I2430" s="43">
        <f t="shared" si="265"/>
        <v>17</v>
      </c>
      <c r="J2430" s="42">
        <f t="shared" si="266"/>
        <v>46166</v>
      </c>
      <c r="K2430" s="43">
        <f t="shared" si="267"/>
        <v>17</v>
      </c>
      <c r="L2430">
        <f t="shared" si="268"/>
        <v>32</v>
      </c>
      <c r="M2430">
        <f>IF($G2430="","",COUNTIF($G$3:$G2430, $G2430))</f>
        <v>2</v>
      </c>
      <c r="N2430">
        <f t="shared" si="263"/>
        <v>34</v>
      </c>
      <c r="O2430"/>
      <c r="P2430"/>
      <c r="Q2430"/>
    </row>
    <row r="2431" spans="2:17">
      <c r="B2431" s="30">
        <f>資料貼入!A2431</f>
        <v>46167</v>
      </c>
      <c r="C2431" s="38">
        <f>資料貼入!A2431</f>
        <v>46167</v>
      </c>
      <c r="D2431" s="29">
        <f>資料貼入!B2431</f>
        <v>1752798.81</v>
      </c>
      <c r="E2431" s="29" cm="1">
        <f t="array" ref="E2431">MovingDayDD($D$3:D2431)</f>
        <v>0</v>
      </c>
      <c r="F2431" s="29">
        <f>IF(OR(C2431&gt;總表!$B$30,C2431=0),0,IF(E2431=0,0,1+F2430))</f>
        <v>0</v>
      </c>
      <c r="G2431" s="29">
        <f t="shared" si="264"/>
        <v>0</v>
      </c>
      <c r="H2431" s="42">
        <f t="shared" si="262"/>
        <v>0</v>
      </c>
      <c r="I2431" s="43">
        <f t="shared" si="265"/>
        <v>0</v>
      </c>
      <c r="J2431" s="42">
        <f t="shared" si="266"/>
        <v>0</v>
      </c>
      <c r="K2431" s="43">
        <f t="shared" si="267"/>
        <v>0</v>
      </c>
      <c r="L2431">
        <f t="shared" si="268"/>
        <v>126</v>
      </c>
      <c r="M2431">
        <f>IF($G2431="","",COUNTIF($G$3:$G2431, $G2431))</f>
        <v>2306</v>
      </c>
      <c r="N2431">
        <f t="shared" si="263"/>
        <v>2432</v>
      </c>
      <c r="O2431"/>
      <c r="P2431"/>
      <c r="Q2431"/>
    </row>
    <row r="2432" spans="2:17">
      <c r="B2432" s="30">
        <f>資料貼入!A2432</f>
        <v>46168</v>
      </c>
      <c r="C2432" s="38">
        <f>資料貼入!A2432</f>
        <v>46168</v>
      </c>
      <c r="D2432" s="29">
        <f>資料貼入!B2432</f>
        <v>266351.45</v>
      </c>
      <c r="E2432" s="29" cm="1">
        <f t="array" ref="E2432">MovingDayDD($D$3:D2432)</f>
        <v>0</v>
      </c>
      <c r="F2432" s="29">
        <f>IF(OR(C2432&gt;總表!$B$30,C2432=0),0,IF(E2432=0,0,1+F2431))</f>
        <v>0</v>
      </c>
      <c r="G2432" s="29">
        <f t="shared" si="264"/>
        <v>0</v>
      </c>
      <c r="H2432" s="42">
        <f t="shared" si="262"/>
        <v>0</v>
      </c>
      <c r="I2432" s="43">
        <f t="shared" si="265"/>
        <v>0</v>
      </c>
      <c r="J2432" s="42">
        <f t="shared" si="266"/>
        <v>0</v>
      </c>
      <c r="K2432" s="43">
        <f t="shared" si="267"/>
        <v>0</v>
      </c>
      <c r="L2432">
        <f t="shared" si="268"/>
        <v>126</v>
      </c>
      <c r="M2432">
        <f>IF($G2432="","",COUNTIF($G$3:$G2432, $G2432))</f>
        <v>2307</v>
      </c>
      <c r="N2432">
        <f t="shared" si="263"/>
        <v>2433</v>
      </c>
      <c r="O2432"/>
      <c r="P2432"/>
      <c r="Q2432"/>
    </row>
    <row r="2433" spans="2:17">
      <c r="B2433" s="30">
        <f>資料貼入!A2433</f>
        <v>46169</v>
      </c>
      <c r="C2433" s="38">
        <f>資料貼入!A2433</f>
        <v>46169</v>
      </c>
      <c r="D2433" s="29">
        <f>資料貼入!B2433</f>
        <v>337756.74</v>
      </c>
      <c r="E2433" s="29" cm="1">
        <f t="array" ref="E2433">MovingDayDD($D$3:D2433)</f>
        <v>0</v>
      </c>
      <c r="F2433" s="29">
        <f>IF(OR(C2433&gt;總表!$B$30,C2433=0),0,IF(E2433=0,0,1+F2432))</f>
        <v>0</v>
      </c>
      <c r="G2433" s="29">
        <f t="shared" si="264"/>
        <v>0</v>
      </c>
      <c r="H2433" s="42">
        <f t="shared" si="262"/>
        <v>0</v>
      </c>
      <c r="I2433" s="43">
        <f t="shared" si="265"/>
        <v>0</v>
      </c>
      <c r="J2433" s="42">
        <f t="shared" si="266"/>
        <v>0</v>
      </c>
      <c r="K2433" s="43">
        <f t="shared" si="267"/>
        <v>0</v>
      </c>
      <c r="L2433">
        <f t="shared" si="268"/>
        <v>126</v>
      </c>
      <c r="M2433">
        <f>IF($G2433="","",COUNTIF($G$3:$G2433, $G2433))</f>
        <v>2308</v>
      </c>
      <c r="N2433">
        <f t="shared" si="263"/>
        <v>2434</v>
      </c>
      <c r="O2433"/>
      <c r="P2433"/>
      <c r="Q2433"/>
    </row>
    <row r="2434" spans="2:17">
      <c r="B2434" s="30">
        <f>資料貼入!A2434</f>
        <v>46170</v>
      </c>
      <c r="C2434" s="38">
        <f>資料貼入!A2434</f>
        <v>46170</v>
      </c>
      <c r="D2434" s="29">
        <f>資料貼入!B2434</f>
        <v>191126.68</v>
      </c>
      <c r="E2434" s="29" cm="1">
        <f t="array" ref="E2434">MovingDayDD($D$3:D2434)</f>
        <v>0</v>
      </c>
      <c r="F2434" s="29">
        <f>IF(OR(C2434&gt;總表!$B$30,C2434=0),0,IF(E2434=0,0,1+F2433))</f>
        <v>0</v>
      </c>
      <c r="G2434" s="29">
        <f t="shared" si="264"/>
        <v>0</v>
      </c>
      <c r="H2434" s="42">
        <f t="shared" si="262"/>
        <v>0</v>
      </c>
      <c r="I2434" s="43">
        <f t="shared" si="265"/>
        <v>0</v>
      </c>
      <c r="J2434" s="42">
        <f t="shared" si="266"/>
        <v>0</v>
      </c>
      <c r="K2434" s="43">
        <f t="shared" si="267"/>
        <v>0</v>
      </c>
      <c r="L2434">
        <f t="shared" si="268"/>
        <v>126</v>
      </c>
      <c r="M2434">
        <f>IF($G2434="","",COUNTIF($G$3:$G2434, $G2434))</f>
        <v>2309</v>
      </c>
      <c r="N2434">
        <f t="shared" si="263"/>
        <v>2435</v>
      </c>
      <c r="O2434"/>
      <c r="P2434"/>
      <c r="Q2434"/>
    </row>
    <row r="2435" spans="2:17">
      <c r="B2435" s="30">
        <f>資料貼入!A2435</f>
        <v>46171</v>
      </c>
      <c r="C2435" s="38">
        <f>資料貼入!A2435</f>
        <v>46171</v>
      </c>
      <c r="D2435" s="29">
        <f>資料貼入!B2435</f>
        <v>535645.5</v>
      </c>
      <c r="E2435" s="29" cm="1">
        <f t="array" ref="E2435">MovingDayDD($D$3:D2435)</f>
        <v>0</v>
      </c>
      <c r="F2435" s="29">
        <f>IF(OR(C2435&gt;總表!$B$30,C2435=0),0,IF(E2435=0,0,1+F2434))</f>
        <v>0</v>
      </c>
      <c r="G2435" s="29">
        <f t="shared" si="264"/>
        <v>0</v>
      </c>
      <c r="H2435" s="42">
        <f t="shared" ref="H2435:H2498" si="269">IF(G2435&gt;$V$1,B2435,0)</f>
        <v>0</v>
      </c>
      <c r="I2435" s="43">
        <f t="shared" si="265"/>
        <v>0</v>
      </c>
      <c r="J2435" s="42">
        <f t="shared" si="266"/>
        <v>0</v>
      </c>
      <c r="K2435" s="43">
        <f t="shared" si="267"/>
        <v>0</v>
      </c>
      <c r="L2435">
        <f t="shared" si="268"/>
        <v>126</v>
      </c>
      <c r="M2435">
        <f>IF($G2435="","",COUNTIF($G$3:$G2435, $G2435))</f>
        <v>2310</v>
      </c>
      <c r="N2435">
        <f t="shared" ref="N2435:N2498" si="270">IF($G2435="","",L2435+M2435)</f>
        <v>2436</v>
      </c>
      <c r="O2435"/>
      <c r="P2435"/>
      <c r="Q2435"/>
    </row>
    <row r="2436" spans="2:17">
      <c r="B2436" s="30">
        <f>資料貼入!A2436</f>
        <v>46172</v>
      </c>
      <c r="C2436" s="38">
        <f>資料貼入!A2436</f>
        <v>46172</v>
      </c>
      <c r="D2436" s="29">
        <f>資料貼入!B2436</f>
        <v>0</v>
      </c>
      <c r="E2436" s="29" cm="1">
        <f t="array" ref="E2436">MovingDayDD($D$3:D2436)</f>
        <v>0</v>
      </c>
      <c r="F2436" s="29">
        <f>IF(OR(C2436&gt;總表!$B$30,C2436=0),0,IF(E2436=0,0,1+F2435))</f>
        <v>0</v>
      </c>
      <c r="G2436" s="29">
        <f t="shared" ref="G2436:G2499" si="271">IF(F2437=0,F2436,0)</f>
        <v>0</v>
      </c>
      <c r="H2436" s="42">
        <f t="shared" si="269"/>
        <v>0</v>
      </c>
      <c r="I2436" s="43">
        <f t="shared" ref="I2436:I2499" si="272">G2436</f>
        <v>0</v>
      </c>
      <c r="J2436" s="42">
        <f t="shared" ref="J2436:J2499" si="273">IF(F2436=0,0,B2436)</f>
        <v>0</v>
      </c>
      <c r="K2436" s="43">
        <f t="shared" ref="K2436:K2499" si="274">G2436</f>
        <v>0</v>
      </c>
      <c r="L2436">
        <f t="shared" ref="L2436:L2499" si="275">IF($G2436="","",COUNTIF($G$3:$G$4053, "&gt;" &amp; $G2436))</f>
        <v>126</v>
      </c>
      <c r="M2436">
        <f>IF($G2436="","",COUNTIF($G$3:$G2436, $G2436))</f>
        <v>2311</v>
      </c>
      <c r="N2436">
        <f t="shared" si="270"/>
        <v>2437</v>
      </c>
      <c r="O2436"/>
      <c r="P2436"/>
      <c r="Q2436"/>
    </row>
    <row r="2437" spans="2:17">
      <c r="B2437" s="30">
        <f>資料貼入!A2437</f>
        <v>46173</v>
      </c>
      <c r="C2437" s="38">
        <f>資料貼入!A2437</f>
        <v>46173</v>
      </c>
      <c r="D2437" s="29">
        <f>資料貼入!B2437</f>
        <v>0</v>
      </c>
      <c r="E2437" s="29" cm="1">
        <f t="array" ref="E2437">MovingDayDD($D$3:D2437)</f>
        <v>0</v>
      </c>
      <c r="F2437" s="29">
        <f>IF(OR(C2437&gt;總表!$B$30,C2437=0),0,IF(E2437=0,0,1+F2436))</f>
        <v>0</v>
      </c>
      <c r="G2437" s="29">
        <f t="shared" si="271"/>
        <v>0</v>
      </c>
      <c r="H2437" s="42">
        <f t="shared" si="269"/>
        <v>0</v>
      </c>
      <c r="I2437" s="43">
        <f t="shared" si="272"/>
        <v>0</v>
      </c>
      <c r="J2437" s="42">
        <f t="shared" si="273"/>
        <v>0</v>
      </c>
      <c r="K2437" s="43">
        <f t="shared" si="274"/>
        <v>0</v>
      </c>
      <c r="L2437">
        <f t="shared" si="275"/>
        <v>126</v>
      </c>
      <c r="M2437">
        <f>IF($G2437="","",COUNTIF($G$3:$G2437, $G2437))</f>
        <v>2312</v>
      </c>
      <c r="N2437">
        <f t="shared" si="270"/>
        <v>2438</v>
      </c>
      <c r="O2437"/>
      <c r="P2437"/>
      <c r="Q2437"/>
    </row>
    <row r="2438" spans="2:17">
      <c r="B2438" s="30">
        <f>資料貼入!A2438</f>
        <v>46174</v>
      </c>
      <c r="C2438" s="38">
        <f>資料貼入!A2438</f>
        <v>46174</v>
      </c>
      <c r="D2438" s="29">
        <f>資料貼入!B2438</f>
        <v>315124.23</v>
      </c>
      <c r="E2438" s="29" cm="1">
        <f t="array" ref="E2438">MovingDayDD($D$3:D2438)</f>
        <v>0</v>
      </c>
      <c r="F2438" s="29">
        <f>IF(OR(C2438&gt;總表!$B$30,C2438=0),0,IF(E2438=0,0,1+F2437))</f>
        <v>0</v>
      </c>
      <c r="G2438" s="29">
        <f t="shared" si="271"/>
        <v>0</v>
      </c>
      <c r="H2438" s="42">
        <f t="shared" si="269"/>
        <v>0</v>
      </c>
      <c r="I2438" s="43">
        <f t="shared" si="272"/>
        <v>0</v>
      </c>
      <c r="J2438" s="42">
        <f t="shared" si="273"/>
        <v>0</v>
      </c>
      <c r="K2438" s="43">
        <f t="shared" si="274"/>
        <v>0</v>
      </c>
      <c r="L2438">
        <f t="shared" si="275"/>
        <v>126</v>
      </c>
      <c r="M2438">
        <f>IF($G2438="","",COUNTIF($G$3:$G2438, $G2438))</f>
        <v>2313</v>
      </c>
      <c r="N2438">
        <f t="shared" si="270"/>
        <v>2439</v>
      </c>
      <c r="O2438"/>
      <c r="P2438"/>
      <c r="Q2438"/>
    </row>
    <row r="2439" spans="2:17">
      <c r="B2439" s="30">
        <f>資料貼入!A2439</f>
        <v>46175</v>
      </c>
      <c r="C2439" s="38">
        <f>資料貼入!A2439</f>
        <v>46175</v>
      </c>
      <c r="D2439" s="29">
        <f>資料貼入!B2439</f>
        <v>122221.08000000003</v>
      </c>
      <c r="E2439" s="29" cm="1">
        <f t="array" ref="E2439">MovingDayDD($D$3:D2439)</f>
        <v>0</v>
      </c>
      <c r="F2439" s="29">
        <f>IF(OR(C2439&gt;總表!$B$30,C2439=0),0,IF(E2439=0,0,1+F2438))</f>
        <v>0</v>
      </c>
      <c r="G2439" s="29">
        <f t="shared" si="271"/>
        <v>0</v>
      </c>
      <c r="H2439" s="42">
        <f t="shared" si="269"/>
        <v>0</v>
      </c>
      <c r="I2439" s="43">
        <f t="shared" si="272"/>
        <v>0</v>
      </c>
      <c r="J2439" s="42">
        <f t="shared" si="273"/>
        <v>0</v>
      </c>
      <c r="K2439" s="43">
        <f t="shared" si="274"/>
        <v>0</v>
      </c>
      <c r="L2439">
        <f t="shared" si="275"/>
        <v>126</v>
      </c>
      <c r="M2439">
        <f>IF($G2439="","",COUNTIF($G$3:$G2439, $G2439))</f>
        <v>2314</v>
      </c>
      <c r="N2439">
        <f t="shared" si="270"/>
        <v>2440</v>
      </c>
      <c r="O2439"/>
      <c r="P2439"/>
      <c r="Q2439"/>
    </row>
    <row r="2440" spans="2:17">
      <c r="B2440" s="30">
        <f>資料貼入!A2440</f>
        <v>46176</v>
      </c>
      <c r="C2440" s="38">
        <f>資料貼入!A2440</f>
        <v>46176</v>
      </c>
      <c r="D2440" s="29">
        <f>資料貼入!B2440</f>
        <v>542997.38</v>
      </c>
      <c r="E2440" s="29" cm="1">
        <f t="array" ref="E2440">MovingDayDD($D$3:D2440)</f>
        <v>0</v>
      </c>
      <c r="F2440" s="29">
        <f>IF(OR(C2440&gt;總表!$B$30,C2440=0),0,IF(E2440=0,0,1+F2439))</f>
        <v>0</v>
      </c>
      <c r="G2440" s="29">
        <f t="shared" si="271"/>
        <v>0</v>
      </c>
      <c r="H2440" s="42">
        <f t="shared" si="269"/>
        <v>0</v>
      </c>
      <c r="I2440" s="43">
        <f t="shared" si="272"/>
        <v>0</v>
      </c>
      <c r="J2440" s="42">
        <f t="shared" si="273"/>
        <v>0</v>
      </c>
      <c r="K2440" s="43">
        <f t="shared" si="274"/>
        <v>0</v>
      </c>
      <c r="L2440">
        <f t="shared" si="275"/>
        <v>126</v>
      </c>
      <c r="M2440">
        <f>IF($G2440="","",COUNTIF($G$3:$G2440, $G2440))</f>
        <v>2315</v>
      </c>
      <c r="N2440">
        <f t="shared" si="270"/>
        <v>2441</v>
      </c>
      <c r="O2440"/>
      <c r="P2440"/>
      <c r="Q2440"/>
    </row>
    <row r="2441" spans="2:17">
      <c r="B2441" s="30">
        <f>資料貼入!A2441</f>
        <v>46177</v>
      </c>
      <c r="C2441" s="38">
        <f>資料貼入!A2441</f>
        <v>46177</v>
      </c>
      <c r="D2441" s="29">
        <f>資料貼入!B2441</f>
        <v>-411533.60999999993</v>
      </c>
      <c r="E2441" s="29" cm="1">
        <f t="array" ref="E2441">MovingDayDD($D$3:D2441)</f>
        <v>-411533.6099999994</v>
      </c>
      <c r="F2441" s="29">
        <f>IF(OR(C2441&gt;總表!$B$30,C2441=0),0,IF(E2441=0,0,1+F2440))</f>
        <v>1</v>
      </c>
      <c r="G2441" s="29">
        <f t="shared" si="271"/>
        <v>0</v>
      </c>
      <c r="H2441" s="42">
        <f t="shared" si="269"/>
        <v>0</v>
      </c>
      <c r="I2441" s="43">
        <f t="shared" si="272"/>
        <v>0</v>
      </c>
      <c r="J2441" s="42">
        <f t="shared" si="273"/>
        <v>46177</v>
      </c>
      <c r="K2441" s="43">
        <f t="shared" si="274"/>
        <v>0</v>
      </c>
      <c r="L2441">
        <f t="shared" si="275"/>
        <v>126</v>
      </c>
      <c r="M2441">
        <f>IF($G2441="","",COUNTIF($G$3:$G2441, $G2441))</f>
        <v>2316</v>
      </c>
      <c r="N2441">
        <f t="shared" si="270"/>
        <v>2442</v>
      </c>
      <c r="O2441"/>
      <c r="P2441"/>
      <c r="Q2441"/>
    </row>
    <row r="2442" spans="2:17">
      <c r="B2442" s="30">
        <f>資料貼入!A2442</f>
        <v>46178</v>
      </c>
      <c r="C2442" s="38">
        <f>資料貼入!A2442</f>
        <v>46178</v>
      </c>
      <c r="D2442" s="29">
        <f>資料貼入!B2442</f>
        <v>-162136.46999999997</v>
      </c>
      <c r="E2442" s="29" cm="1">
        <f t="array" ref="E2442">MovingDayDD($D$3:D2442)</f>
        <v>-573670.07999999821</v>
      </c>
      <c r="F2442" s="29">
        <f>IF(OR(C2442&gt;總表!$B$30,C2442=0),0,IF(E2442=0,0,1+F2441))</f>
        <v>2</v>
      </c>
      <c r="G2442" s="29">
        <f t="shared" si="271"/>
        <v>0</v>
      </c>
      <c r="H2442" s="42">
        <f t="shared" si="269"/>
        <v>0</v>
      </c>
      <c r="I2442" s="43">
        <f t="shared" si="272"/>
        <v>0</v>
      </c>
      <c r="J2442" s="42">
        <f t="shared" si="273"/>
        <v>46178</v>
      </c>
      <c r="K2442" s="43">
        <f t="shared" si="274"/>
        <v>0</v>
      </c>
      <c r="L2442">
        <f t="shared" si="275"/>
        <v>126</v>
      </c>
      <c r="M2442">
        <f>IF($G2442="","",COUNTIF($G$3:$G2442, $G2442))</f>
        <v>2317</v>
      </c>
      <c r="N2442">
        <f t="shared" si="270"/>
        <v>2443</v>
      </c>
      <c r="O2442"/>
      <c r="P2442"/>
      <c r="Q2442"/>
    </row>
    <row r="2443" spans="2:17">
      <c r="B2443" s="30">
        <f>資料貼入!A2443</f>
        <v>46179</v>
      </c>
      <c r="C2443" s="38">
        <f>資料貼入!A2443</f>
        <v>46179</v>
      </c>
      <c r="D2443" s="29">
        <f>資料貼入!B2443</f>
        <v>0</v>
      </c>
      <c r="E2443" s="29" cm="1">
        <f t="array" ref="E2443">MovingDayDD($D$3:D2443)</f>
        <v>-573670.07999999821</v>
      </c>
      <c r="F2443" s="29">
        <f>IF(OR(C2443&gt;總表!$B$30,C2443=0),0,IF(E2443=0,0,1+F2442))</f>
        <v>3</v>
      </c>
      <c r="G2443" s="29">
        <f t="shared" si="271"/>
        <v>0</v>
      </c>
      <c r="H2443" s="42">
        <f t="shared" si="269"/>
        <v>0</v>
      </c>
      <c r="I2443" s="43">
        <f t="shared" si="272"/>
        <v>0</v>
      </c>
      <c r="J2443" s="42">
        <f t="shared" si="273"/>
        <v>46179</v>
      </c>
      <c r="K2443" s="43">
        <f t="shared" si="274"/>
        <v>0</v>
      </c>
      <c r="L2443">
        <f t="shared" si="275"/>
        <v>126</v>
      </c>
      <c r="M2443">
        <f>IF($G2443="","",COUNTIF($G$3:$G2443, $G2443))</f>
        <v>2318</v>
      </c>
      <c r="N2443">
        <f t="shared" si="270"/>
        <v>2444</v>
      </c>
      <c r="O2443"/>
      <c r="P2443"/>
      <c r="Q2443"/>
    </row>
    <row r="2444" spans="2:17">
      <c r="B2444" s="30">
        <f>資料貼入!A2444</f>
        <v>46180</v>
      </c>
      <c r="C2444" s="38">
        <f>資料貼入!A2444</f>
        <v>46180</v>
      </c>
      <c r="D2444" s="29">
        <f>資料貼入!B2444</f>
        <v>0</v>
      </c>
      <c r="E2444" s="29" cm="1">
        <f t="array" ref="E2444">MovingDayDD($D$3:D2444)</f>
        <v>-573670.07999999821</v>
      </c>
      <c r="F2444" s="29">
        <f>IF(OR(C2444&gt;總表!$B$30,C2444=0),0,IF(E2444=0,0,1+F2443))</f>
        <v>4</v>
      </c>
      <c r="G2444" s="29">
        <f t="shared" si="271"/>
        <v>4</v>
      </c>
      <c r="H2444" s="42">
        <f t="shared" si="269"/>
        <v>0</v>
      </c>
      <c r="I2444" s="43">
        <f t="shared" si="272"/>
        <v>4</v>
      </c>
      <c r="J2444" s="42">
        <f t="shared" si="273"/>
        <v>46180</v>
      </c>
      <c r="K2444" s="43">
        <f t="shared" si="274"/>
        <v>4</v>
      </c>
      <c r="L2444">
        <f t="shared" si="275"/>
        <v>75</v>
      </c>
      <c r="M2444">
        <f>IF($G2444="","",COUNTIF($G$3:$G2444, $G2444))</f>
        <v>8</v>
      </c>
      <c r="N2444">
        <f t="shared" si="270"/>
        <v>83</v>
      </c>
      <c r="O2444"/>
      <c r="P2444"/>
      <c r="Q2444"/>
    </row>
    <row r="2445" spans="2:17">
      <c r="B2445" s="30">
        <f>資料貼入!A2445</f>
        <v>46181</v>
      </c>
      <c r="C2445" s="38">
        <f>資料貼入!A2445</f>
        <v>46181</v>
      </c>
      <c r="D2445" s="29">
        <f>資料貼入!B2445</f>
        <v>1262878.1500000001</v>
      </c>
      <c r="E2445" s="29" cm="1">
        <f t="array" ref="E2445">MovingDayDD($D$3:D2445)</f>
        <v>0</v>
      </c>
      <c r="F2445" s="29">
        <f>IF(OR(C2445&gt;總表!$B$30,C2445=0),0,IF(E2445=0,0,1+F2444))</f>
        <v>0</v>
      </c>
      <c r="G2445" s="29">
        <f t="shared" si="271"/>
        <v>0</v>
      </c>
      <c r="H2445" s="42">
        <f t="shared" si="269"/>
        <v>0</v>
      </c>
      <c r="I2445" s="43">
        <f t="shared" si="272"/>
        <v>0</v>
      </c>
      <c r="J2445" s="42">
        <f t="shared" si="273"/>
        <v>0</v>
      </c>
      <c r="K2445" s="43">
        <f t="shared" si="274"/>
        <v>0</v>
      </c>
      <c r="L2445">
        <f t="shared" si="275"/>
        <v>126</v>
      </c>
      <c r="M2445">
        <f>IF($G2445="","",COUNTIF($G$3:$G2445, $G2445))</f>
        <v>2319</v>
      </c>
      <c r="N2445">
        <f t="shared" si="270"/>
        <v>2445</v>
      </c>
      <c r="O2445"/>
      <c r="P2445"/>
      <c r="Q2445"/>
    </row>
    <row r="2446" spans="2:17">
      <c r="B2446" s="30">
        <f>資料貼入!A2446</f>
        <v>46182</v>
      </c>
      <c r="C2446" s="38">
        <f>資料貼入!A2446</f>
        <v>46182</v>
      </c>
      <c r="D2446" s="29">
        <f>資料貼入!B2446</f>
        <v>430618.99</v>
      </c>
      <c r="E2446" s="29" cm="1">
        <f t="array" ref="E2446">MovingDayDD($D$3:D2446)</f>
        <v>0</v>
      </c>
      <c r="F2446" s="29">
        <f>IF(OR(C2446&gt;總表!$B$30,C2446=0),0,IF(E2446=0,0,1+F2445))</f>
        <v>0</v>
      </c>
      <c r="G2446" s="29">
        <f t="shared" si="271"/>
        <v>0</v>
      </c>
      <c r="H2446" s="42">
        <f t="shared" si="269"/>
        <v>0</v>
      </c>
      <c r="I2446" s="43">
        <f t="shared" si="272"/>
        <v>0</v>
      </c>
      <c r="J2446" s="42">
        <f t="shared" si="273"/>
        <v>0</v>
      </c>
      <c r="K2446" s="43">
        <f t="shared" si="274"/>
        <v>0</v>
      </c>
      <c r="L2446">
        <f t="shared" si="275"/>
        <v>126</v>
      </c>
      <c r="M2446">
        <f>IF($G2446="","",COUNTIF($G$3:$G2446, $G2446))</f>
        <v>2320</v>
      </c>
      <c r="N2446">
        <f t="shared" si="270"/>
        <v>2446</v>
      </c>
      <c r="O2446"/>
      <c r="P2446"/>
      <c r="Q2446"/>
    </row>
    <row r="2447" spans="2:17">
      <c r="B2447" s="30">
        <f>資料貼入!A2447</f>
        <v>46183</v>
      </c>
      <c r="C2447" s="38">
        <f>資料貼入!A2447</f>
        <v>46183</v>
      </c>
      <c r="D2447" s="29">
        <f>資料貼入!B2447</f>
        <v>-577767.93000000005</v>
      </c>
      <c r="E2447" s="29" cm="1">
        <f t="array" ref="E2447">MovingDayDD($D$3:D2447)</f>
        <v>-577767.9299999997</v>
      </c>
      <c r="F2447" s="29">
        <f>IF(OR(C2447&gt;總表!$B$30,C2447=0),0,IF(E2447=0,0,1+F2446))</f>
        <v>1</v>
      </c>
      <c r="G2447" s="29">
        <f t="shared" si="271"/>
        <v>0</v>
      </c>
      <c r="H2447" s="42">
        <f t="shared" si="269"/>
        <v>0</v>
      </c>
      <c r="I2447" s="43">
        <f t="shared" si="272"/>
        <v>0</v>
      </c>
      <c r="J2447" s="42">
        <f t="shared" si="273"/>
        <v>46183</v>
      </c>
      <c r="K2447" s="43">
        <f t="shared" si="274"/>
        <v>0</v>
      </c>
      <c r="L2447">
        <f t="shared" si="275"/>
        <v>126</v>
      </c>
      <c r="M2447">
        <f>IF($G2447="","",COUNTIF($G$3:$G2447, $G2447))</f>
        <v>2321</v>
      </c>
      <c r="N2447">
        <f t="shared" si="270"/>
        <v>2447</v>
      </c>
      <c r="O2447"/>
      <c r="P2447"/>
      <c r="Q2447"/>
    </row>
    <row r="2448" spans="2:17">
      <c r="B2448" s="30">
        <f>資料貼入!A2448</f>
        <v>46184</v>
      </c>
      <c r="C2448" s="38">
        <f>資料貼入!A2448</f>
        <v>46184</v>
      </c>
      <c r="D2448" s="29">
        <f>資料貼入!B2448</f>
        <v>-791872.1399999999</v>
      </c>
      <c r="E2448" s="29" cm="1">
        <f t="array" ref="E2448">MovingDayDD($D$3:D2448)</f>
        <v>-1369640.0700000003</v>
      </c>
      <c r="F2448" s="29">
        <f>IF(OR(C2448&gt;總表!$B$30,C2448=0),0,IF(E2448=0,0,1+F2447))</f>
        <v>2</v>
      </c>
      <c r="G2448" s="29">
        <f t="shared" si="271"/>
        <v>0</v>
      </c>
      <c r="H2448" s="42">
        <f t="shared" si="269"/>
        <v>0</v>
      </c>
      <c r="I2448" s="43">
        <f t="shared" si="272"/>
        <v>0</v>
      </c>
      <c r="J2448" s="42">
        <f t="shared" si="273"/>
        <v>46184</v>
      </c>
      <c r="K2448" s="43">
        <f t="shared" si="274"/>
        <v>0</v>
      </c>
      <c r="L2448">
        <f t="shared" si="275"/>
        <v>126</v>
      </c>
      <c r="M2448">
        <f>IF($G2448="","",COUNTIF($G$3:$G2448, $G2448))</f>
        <v>2322</v>
      </c>
      <c r="N2448">
        <f t="shared" si="270"/>
        <v>2448</v>
      </c>
      <c r="O2448"/>
      <c r="P2448"/>
      <c r="Q2448"/>
    </row>
    <row r="2449" spans="2:17">
      <c r="B2449" s="30">
        <f>資料貼入!A2449</f>
        <v>46185</v>
      </c>
      <c r="C2449" s="38">
        <f>資料貼入!A2449</f>
        <v>46185</v>
      </c>
      <c r="D2449" s="29">
        <f>資料貼入!B2449</f>
        <v>64121.839999999989</v>
      </c>
      <c r="E2449" s="29" cm="1">
        <f t="array" ref="E2449">MovingDayDD($D$3:D2449)</f>
        <v>-1305518.2299999967</v>
      </c>
      <c r="F2449" s="29">
        <f>IF(OR(C2449&gt;總表!$B$30,C2449=0),0,IF(E2449=0,0,1+F2448))</f>
        <v>3</v>
      </c>
      <c r="G2449" s="29">
        <f t="shared" si="271"/>
        <v>0</v>
      </c>
      <c r="H2449" s="42">
        <f t="shared" si="269"/>
        <v>0</v>
      </c>
      <c r="I2449" s="43">
        <f t="shared" si="272"/>
        <v>0</v>
      </c>
      <c r="J2449" s="42">
        <f t="shared" si="273"/>
        <v>46185</v>
      </c>
      <c r="K2449" s="43">
        <f t="shared" si="274"/>
        <v>0</v>
      </c>
      <c r="L2449">
        <f t="shared" si="275"/>
        <v>126</v>
      </c>
      <c r="M2449">
        <f>IF($G2449="","",COUNTIF($G$3:$G2449, $G2449))</f>
        <v>2323</v>
      </c>
      <c r="N2449">
        <f t="shared" si="270"/>
        <v>2449</v>
      </c>
      <c r="O2449"/>
      <c r="P2449"/>
      <c r="Q2449"/>
    </row>
    <row r="2450" spans="2:17">
      <c r="B2450" s="30">
        <f>資料貼入!A2450</f>
        <v>46186</v>
      </c>
      <c r="C2450" s="38">
        <f>資料貼入!A2450</f>
        <v>46186</v>
      </c>
      <c r="D2450" s="29">
        <f>資料貼入!B2450</f>
        <v>0</v>
      </c>
      <c r="E2450" s="29" cm="1">
        <f t="array" ref="E2450">MovingDayDD($D$3:D2450)</f>
        <v>-1305518.2299999967</v>
      </c>
      <c r="F2450" s="29">
        <f>IF(OR(C2450&gt;總表!$B$30,C2450=0),0,IF(E2450=0,0,1+F2449))</f>
        <v>4</v>
      </c>
      <c r="G2450" s="29">
        <f t="shared" si="271"/>
        <v>0</v>
      </c>
      <c r="H2450" s="42">
        <f t="shared" si="269"/>
        <v>0</v>
      </c>
      <c r="I2450" s="43">
        <f t="shared" si="272"/>
        <v>0</v>
      </c>
      <c r="J2450" s="42">
        <f t="shared" si="273"/>
        <v>46186</v>
      </c>
      <c r="K2450" s="43">
        <f t="shared" si="274"/>
        <v>0</v>
      </c>
      <c r="L2450">
        <f t="shared" si="275"/>
        <v>126</v>
      </c>
      <c r="M2450">
        <f>IF($G2450="","",COUNTIF($G$3:$G2450, $G2450))</f>
        <v>2324</v>
      </c>
      <c r="N2450">
        <f t="shared" si="270"/>
        <v>2450</v>
      </c>
      <c r="O2450"/>
      <c r="P2450"/>
      <c r="Q2450"/>
    </row>
    <row r="2451" spans="2:17">
      <c r="B2451" s="30">
        <f>資料貼入!A2451</f>
        <v>46187</v>
      </c>
      <c r="C2451" s="38">
        <f>資料貼入!A2451</f>
        <v>46187</v>
      </c>
      <c r="D2451" s="29">
        <f>資料貼入!B2451</f>
        <v>0</v>
      </c>
      <c r="E2451" s="29" cm="1">
        <f t="array" ref="E2451">MovingDayDD($D$3:D2451)</f>
        <v>-1305518.2299999967</v>
      </c>
      <c r="F2451" s="29">
        <f>IF(OR(C2451&gt;總表!$B$30,C2451=0),0,IF(E2451=0,0,1+F2450))</f>
        <v>5</v>
      </c>
      <c r="G2451" s="29">
        <f t="shared" si="271"/>
        <v>0</v>
      </c>
      <c r="H2451" s="42">
        <f t="shared" si="269"/>
        <v>0</v>
      </c>
      <c r="I2451" s="43">
        <f t="shared" si="272"/>
        <v>0</v>
      </c>
      <c r="J2451" s="42">
        <f t="shared" si="273"/>
        <v>46187</v>
      </c>
      <c r="K2451" s="43">
        <f t="shared" si="274"/>
        <v>0</v>
      </c>
      <c r="L2451">
        <f t="shared" si="275"/>
        <v>126</v>
      </c>
      <c r="M2451">
        <f>IF($G2451="","",COUNTIF($G$3:$G2451, $G2451))</f>
        <v>2325</v>
      </c>
      <c r="N2451">
        <f t="shared" si="270"/>
        <v>2451</v>
      </c>
      <c r="O2451"/>
      <c r="P2451"/>
      <c r="Q2451"/>
    </row>
    <row r="2452" spans="2:17">
      <c r="B2452" s="30">
        <f>資料貼入!A2452</f>
        <v>46188</v>
      </c>
      <c r="C2452" s="38">
        <f>資料貼入!A2452</f>
        <v>46188</v>
      </c>
      <c r="D2452" s="29">
        <f>資料貼入!B2452</f>
        <v>604768.09</v>
      </c>
      <c r="E2452" s="29" cm="1">
        <f t="array" ref="E2452">MovingDayDD($D$3:D2452)</f>
        <v>-700750.13999999315</v>
      </c>
      <c r="F2452" s="29">
        <f>IF(OR(C2452&gt;總表!$B$30,C2452=0),0,IF(E2452=0,0,1+F2451))</f>
        <v>6</v>
      </c>
      <c r="G2452" s="29">
        <f t="shared" si="271"/>
        <v>0</v>
      </c>
      <c r="H2452" s="42">
        <f t="shared" si="269"/>
        <v>0</v>
      </c>
      <c r="I2452" s="43">
        <f t="shared" si="272"/>
        <v>0</v>
      </c>
      <c r="J2452" s="42">
        <f t="shared" si="273"/>
        <v>46188</v>
      </c>
      <c r="K2452" s="43">
        <f t="shared" si="274"/>
        <v>0</v>
      </c>
      <c r="L2452">
        <f t="shared" si="275"/>
        <v>126</v>
      </c>
      <c r="M2452">
        <f>IF($G2452="","",COUNTIF($G$3:$G2452, $G2452))</f>
        <v>2326</v>
      </c>
      <c r="N2452">
        <f t="shared" si="270"/>
        <v>2452</v>
      </c>
      <c r="O2452"/>
      <c r="P2452"/>
      <c r="Q2452"/>
    </row>
    <row r="2453" spans="2:17">
      <c r="B2453" s="30">
        <f>資料貼入!A2453</f>
        <v>46189</v>
      </c>
      <c r="C2453" s="38">
        <f>資料貼入!A2453</f>
        <v>46189</v>
      </c>
      <c r="D2453" s="29">
        <f>資料貼入!B2453</f>
        <v>86267.279999999984</v>
      </c>
      <c r="E2453" s="29" cm="1">
        <f t="array" ref="E2453">MovingDayDD($D$3:D2453)</f>
        <v>-614482.85999999195</v>
      </c>
      <c r="F2453" s="29">
        <f>IF(OR(C2453&gt;總表!$B$30,C2453=0),0,IF(E2453=0,0,1+F2452))</f>
        <v>7</v>
      </c>
      <c r="G2453" s="29">
        <f t="shared" si="271"/>
        <v>0</v>
      </c>
      <c r="H2453" s="42">
        <f t="shared" si="269"/>
        <v>0</v>
      </c>
      <c r="I2453" s="43">
        <f t="shared" si="272"/>
        <v>0</v>
      </c>
      <c r="J2453" s="42">
        <f t="shared" si="273"/>
        <v>46189</v>
      </c>
      <c r="K2453" s="43">
        <f t="shared" si="274"/>
        <v>0</v>
      </c>
      <c r="L2453">
        <f t="shared" si="275"/>
        <v>126</v>
      </c>
      <c r="M2453">
        <f>IF($G2453="","",COUNTIF($G$3:$G2453, $G2453))</f>
        <v>2327</v>
      </c>
      <c r="N2453">
        <f t="shared" si="270"/>
        <v>2453</v>
      </c>
      <c r="O2453"/>
      <c r="P2453"/>
      <c r="Q2453"/>
    </row>
    <row r="2454" spans="2:17">
      <c r="B2454" s="30">
        <f>資料貼入!A2454</f>
        <v>46190</v>
      </c>
      <c r="C2454" s="38">
        <f>資料貼入!A2454</f>
        <v>46190</v>
      </c>
      <c r="D2454" s="29">
        <f>資料貼入!B2454</f>
        <v>-369149.30000000005</v>
      </c>
      <c r="E2454" s="29" cm="1">
        <f t="array" ref="E2454">MovingDayDD($D$3:D2454)</f>
        <v>-983632.15999998897</v>
      </c>
      <c r="F2454" s="29">
        <f>IF(OR(C2454&gt;總表!$B$30,C2454=0),0,IF(E2454=0,0,1+F2453))</f>
        <v>8</v>
      </c>
      <c r="G2454" s="29">
        <f t="shared" si="271"/>
        <v>0</v>
      </c>
      <c r="H2454" s="42">
        <f t="shared" si="269"/>
        <v>0</v>
      </c>
      <c r="I2454" s="43">
        <f t="shared" si="272"/>
        <v>0</v>
      </c>
      <c r="J2454" s="42">
        <f t="shared" si="273"/>
        <v>46190</v>
      </c>
      <c r="K2454" s="43">
        <f t="shared" si="274"/>
        <v>0</v>
      </c>
      <c r="L2454">
        <f t="shared" si="275"/>
        <v>126</v>
      </c>
      <c r="M2454">
        <f>IF($G2454="","",COUNTIF($G$3:$G2454, $G2454))</f>
        <v>2328</v>
      </c>
      <c r="N2454">
        <f t="shared" si="270"/>
        <v>2454</v>
      </c>
      <c r="O2454"/>
      <c r="P2454"/>
      <c r="Q2454"/>
    </row>
    <row r="2455" spans="2:17">
      <c r="B2455" s="30">
        <f>資料貼入!A2455</f>
        <v>46191</v>
      </c>
      <c r="C2455" s="38">
        <f>資料貼入!A2455</f>
        <v>46191</v>
      </c>
      <c r="D2455" s="29">
        <f>資料貼入!B2455</f>
        <v>89249.739999999976</v>
      </c>
      <c r="E2455" s="29" cm="1">
        <f t="array" ref="E2455">MovingDayDD($D$3:D2455)</f>
        <v>-894382.41999998689</v>
      </c>
      <c r="F2455" s="29">
        <f>IF(OR(C2455&gt;總表!$B$30,C2455=0),0,IF(E2455=0,0,1+F2454))</f>
        <v>9</v>
      </c>
      <c r="G2455" s="29">
        <f t="shared" si="271"/>
        <v>0</v>
      </c>
      <c r="H2455" s="42">
        <f t="shared" si="269"/>
        <v>0</v>
      </c>
      <c r="I2455" s="43">
        <f t="shared" si="272"/>
        <v>0</v>
      </c>
      <c r="J2455" s="42">
        <f t="shared" si="273"/>
        <v>46191</v>
      </c>
      <c r="K2455" s="43">
        <f t="shared" si="274"/>
        <v>0</v>
      </c>
      <c r="L2455">
        <f t="shared" si="275"/>
        <v>126</v>
      </c>
      <c r="M2455">
        <f>IF($G2455="","",COUNTIF($G$3:$G2455, $G2455))</f>
        <v>2329</v>
      </c>
      <c r="N2455">
        <f t="shared" si="270"/>
        <v>2455</v>
      </c>
      <c r="O2455"/>
      <c r="P2455"/>
      <c r="Q2455"/>
    </row>
    <row r="2456" spans="2:17">
      <c r="B2456" s="30">
        <f>資料貼入!A2456</f>
        <v>46192</v>
      </c>
      <c r="C2456" s="38">
        <f>資料貼入!A2456</f>
        <v>46192</v>
      </c>
      <c r="D2456" s="29">
        <f>資料貼入!B2456</f>
        <v>0</v>
      </c>
      <c r="E2456" s="29" cm="1">
        <f t="array" ref="E2456">MovingDayDD($D$3:D2456)</f>
        <v>-894382.41999998689</v>
      </c>
      <c r="F2456" s="29">
        <f>IF(OR(C2456&gt;總表!$B$30,C2456=0),0,IF(E2456=0,0,1+F2455))</f>
        <v>10</v>
      </c>
      <c r="G2456" s="29">
        <f t="shared" si="271"/>
        <v>0</v>
      </c>
      <c r="H2456" s="42">
        <f t="shared" si="269"/>
        <v>0</v>
      </c>
      <c r="I2456" s="43">
        <f t="shared" si="272"/>
        <v>0</v>
      </c>
      <c r="J2456" s="42">
        <f t="shared" si="273"/>
        <v>46192</v>
      </c>
      <c r="K2456" s="43">
        <f t="shared" si="274"/>
        <v>0</v>
      </c>
      <c r="L2456">
        <f t="shared" si="275"/>
        <v>126</v>
      </c>
      <c r="M2456">
        <f>IF($G2456="","",COUNTIF($G$3:$G2456, $G2456))</f>
        <v>2330</v>
      </c>
      <c r="N2456">
        <f t="shared" si="270"/>
        <v>2456</v>
      </c>
      <c r="O2456"/>
      <c r="P2456"/>
      <c r="Q2456"/>
    </row>
    <row r="2457" spans="2:17">
      <c r="B2457" s="30">
        <f>資料貼入!A2457</f>
        <v>46193</v>
      </c>
      <c r="C2457" s="38">
        <f>資料貼入!A2457</f>
        <v>46193</v>
      </c>
      <c r="D2457" s="29">
        <f>資料貼入!B2457</f>
        <v>0</v>
      </c>
      <c r="E2457" s="29" cm="1">
        <f t="array" ref="E2457">MovingDayDD($D$3:D2457)</f>
        <v>-894382.41999998689</v>
      </c>
      <c r="F2457" s="29">
        <f>IF(OR(C2457&gt;總表!$B$30,C2457=0),0,IF(E2457=0,0,1+F2456))</f>
        <v>11</v>
      </c>
      <c r="G2457" s="29">
        <f t="shared" si="271"/>
        <v>0</v>
      </c>
      <c r="H2457" s="42">
        <f t="shared" si="269"/>
        <v>0</v>
      </c>
      <c r="I2457" s="43">
        <f t="shared" si="272"/>
        <v>0</v>
      </c>
      <c r="J2457" s="42">
        <f t="shared" si="273"/>
        <v>46193</v>
      </c>
      <c r="K2457" s="43">
        <f t="shared" si="274"/>
        <v>0</v>
      </c>
      <c r="L2457">
        <f t="shared" si="275"/>
        <v>126</v>
      </c>
      <c r="M2457">
        <f>IF($G2457="","",COUNTIF($G$3:$G2457, $G2457))</f>
        <v>2331</v>
      </c>
      <c r="N2457">
        <f t="shared" si="270"/>
        <v>2457</v>
      </c>
      <c r="O2457"/>
      <c r="P2457"/>
      <c r="Q2457"/>
    </row>
    <row r="2458" spans="2:17">
      <c r="B2458" s="30">
        <f>資料貼入!A2458</f>
        <v>46194</v>
      </c>
      <c r="C2458" s="38">
        <f>資料貼入!A2458</f>
        <v>46194</v>
      </c>
      <c r="D2458" s="29">
        <f>資料貼入!B2458</f>
        <v>0</v>
      </c>
      <c r="E2458" s="29" cm="1">
        <f t="array" ref="E2458">MovingDayDD($D$3:D2458)</f>
        <v>-894382.41999998689</v>
      </c>
      <c r="F2458" s="29">
        <f>IF(OR(C2458&gt;總表!$B$30,C2458=0),0,IF(E2458=0,0,1+F2457))</f>
        <v>12</v>
      </c>
      <c r="G2458" s="29">
        <f t="shared" si="271"/>
        <v>12</v>
      </c>
      <c r="H2458" s="42">
        <f t="shared" si="269"/>
        <v>0</v>
      </c>
      <c r="I2458" s="43">
        <f t="shared" si="272"/>
        <v>12</v>
      </c>
      <c r="J2458" s="42">
        <f t="shared" si="273"/>
        <v>46194</v>
      </c>
      <c r="K2458" s="43">
        <f t="shared" si="274"/>
        <v>12</v>
      </c>
      <c r="L2458">
        <f t="shared" si="275"/>
        <v>41</v>
      </c>
      <c r="M2458">
        <f>IF($G2458="","",COUNTIF($G$3:$G2458, $G2458))</f>
        <v>4</v>
      </c>
      <c r="N2458">
        <f t="shared" si="270"/>
        <v>45</v>
      </c>
      <c r="O2458"/>
      <c r="P2458"/>
      <c r="Q2458"/>
    </row>
    <row r="2459" spans="2:17">
      <c r="B2459" s="30">
        <f>資料貼入!A2459</f>
        <v>46195</v>
      </c>
      <c r="C2459" s="38">
        <f>資料貼入!A2459</f>
        <v>46195</v>
      </c>
      <c r="D2459" s="29">
        <f>資料貼入!B2459</f>
        <v>1554961.24</v>
      </c>
      <c r="E2459" s="29" cm="1">
        <f t="array" ref="E2459">MovingDayDD($D$3:D2459)</f>
        <v>0</v>
      </c>
      <c r="F2459" s="29">
        <f>IF(OR(C2459&gt;總表!$B$30,C2459=0),0,IF(E2459=0,0,1+F2458))</f>
        <v>0</v>
      </c>
      <c r="G2459" s="29">
        <f t="shared" si="271"/>
        <v>0</v>
      </c>
      <c r="H2459" s="42">
        <f t="shared" si="269"/>
        <v>0</v>
      </c>
      <c r="I2459" s="43">
        <f t="shared" si="272"/>
        <v>0</v>
      </c>
      <c r="J2459" s="42">
        <f t="shared" si="273"/>
        <v>0</v>
      </c>
      <c r="K2459" s="43">
        <f t="shared" si="274"/>
        <v>0</v>
      </c>
      <c r="L2459">
        <f t="shared" si="275"/>
        <v>126</v>
      </c>
      <c r="M2459">
        <f>IF($G2459="","",COUNTIF($G$3:$G2459, $G2459))</f>
        <v>2332</v>
      </c>
      <c r="N2459">
        <f t="shared" si="270"/>
        <v>2458</v>
      </c>
      <c r="O2459"/>
      <c r="P2459"/>
      <c r="Q2459"/>
    </row>
    <row r="2460" spans="2:17">
      <c r="B2460" s="30">
        <f>資料貼入!A2460</f>
        <v>46196</v>
      </c>
      <c r="C2460" s="38">
        <f>資料貼入!A2460</f>
        <v>46196</v>
      </c>
      <c r="D2460" s="29">
        <f>資料貼入!B2460</f>
        <v>347285.44</v>
      </c>
      <c r="E2460" s="29" cm="1">
        <f t="array" ref="E2460">MovingDayDD($D$3:D2460)</f>
        <v>0</v>
      </c>
      <c r="F2460" s="29">
        <f>IF(OR(C2460&gt;總表!$B$30,C2460=0),0,IF(E2460=0,0,1+F2459))</f>
        <v>0</v>
      </c>
      <c r="G2460" s="29">
        <f t="shared" si="271"/>
        <v>0</v>
      </c>
      <c r="H2460" s="42">
        <f t="shared" si="269"/>
        <v>0</v>
      </c>
      <c r="I2460" s="43">
        <f t="shared" si="272"/>
        <v>0</v>
      </c>
      <c r="J2460" s="42">
        <f t="shared" si="273"/>
        <v>0</v>
      </c>
      <c r="K2460" s="43">
        <f t="shared" si="274"/>
        <v>0</v>
      </c>
      <c r="L2460">
        <f t="shared" si="275"/>
        <v>126</v>
      </c>
      <c r="M2460">
        <f>IF($G2460="","",COUNTIF($G$3:$G2460, $G2460))</f>
        <v>2333</v>
      </c>
      <c r="N2460">
        <f t="shared" si="270"/>
        <v>2459</v>
      </c>
      <c r="O2460"/>
      <c r="P2460"/>
      <c r="Q2460"/>
    </row>
    <row r="2461" spans="2:17">
      <c r="B2461" s="30">
        <f>資料貼入!A2461</f>
        <v>46197</v>
      </c>
      <c r="C2461" s="38">
        <f>資料貼入!A2461</f>
        <v>46197</v>
      </c>
      <c r="D2461" s="29">
        <f>資料貼入!B2461</f>
        <v>52838.410000000011</v>
      </c>
      <c r="E2461" s="29" cm="1">
        <f t="array" ref="E2461">MovingDayDD($D$3:D2461)</f>
        <v>0</v>
      </c>
      <c r="F2461" s="29">
        <f>IF(OR(C2461&gt;總表!$B$30,C2461=0),0,IF(E2461=0,0,1+F2460))</f>
        <v>0</v>
      </c>
      <c r="G2461" s="29">
        <f t="shared" si="271"/>
        <v>0</v>
      </c>
      <c r="H2461" s="42">
        <f t="shared" si="269"/>
        <v>0</v>
      </c>
      <c r="I2461" s="43">
        <f t="shared" si="272"/>
        <v>0</v>
      </c>
      <c r="J2461" s="42">
        <f t="shared" si="273"/>
        <v>0</v>
      </c>
      <c r="K2461" s="43">
        <f t="shared" si="274"/>
        <v>0</v>
      </c>
      <c r="L2461">
        <f t="shared" si="275"/>
        <v>126</v>
      </c>
      <c r="M2461">
        <f>IF($G2461="","",COUNTIF($G$3:$G2461, $G2461))</f>
        <v>2334</v>
      </c>
      <c r="N2461">
        <f t="shared" si="270"/>
        <v>2460</v>
      </c>
      <c r="O2461"/>
      <c r="P2461"/>
      <c r="Q2461"/>
    </row>
    <row r="2462" spans="2:17">
      <c r="B2462" s="30">
        <f>資料貼入!A2462</f>
        <v>46198</v>
      </c>
      <c r="C2462" s="38">
        <f>資料貼入!A2462</f>
        <v>46198</v>
      </c>
      <c r="D2462" s="29">
        <f>資料貼入!B2462</f>
        <v>-298727.2</v>
      </c>
      <c r="E2462" s="29" cm="1">
        <f t="array" ref="E2462">MovingDayDD($D$3:D2462)</f>
        <v>-298727.20000000298</v>
      </c>
      <c r="F2462" s="29">
        <f>IF(OR(C2462&gt;總表!$B$30,C2462=0),0,IF(E2462=0,0,1+F2461))</f>
        <v>1</v>
      </c>
      <c r="G2462" s="29">
        <f t="shared" si="271"/>
        <v>0</v>
      </c>
      <c r="H2462" s="42">
        <f t="shared" si="269"/>
        <v>0</v>
      </c>
      <c r="I2462" s="43">
        <f t="shared" si="272"/>
        <v>0</v>
      </c>
      <c r="J2462" s="42">
        <f t="shared" si="273"/>
        <v>46198</v>
      </c>
      <c r="K2462" s="43">
        <f t="shared" si="274"/>
        <v>0</v>
      </c>
      <c r="L2462">
        <f t="shared" si="275"/>
        <v>126</v>
      </c>
      <c r="M2462">
        <f>IF($G2462="","",COUNTIF($G$3:$G2462, $G2462))</f>
        <v>2335</v>
      </c>
      <c r="N2462">
        <f t="shared" si="270"/>
        <v>2461</v>
      </c>
      <c r="O2462"/>
      <c r="P2462"/>
      <c r="Q2462"/>
    </row>
    <row r="2463" spans="2:17">
      <c r="B2463" s="30">
        <f>資料貼入!A2463</f>
        <v>46199</v>
      </c>
      <c r="C2463" s="38">
        <f>資料貼入!A2463</f>
        <v>46199</v>
      </c>
      <c r="D2463" s="29">
        <f>資料貼入!B2463</f>
        <v>213083.23999999996</v>
      </c>
      <c r="E2463" s="29" cm="1">
        <f t="array" ref="E2463">MovingDayDD($D$3:D2463)</f>
        <v>-85643.960000000894</v>
      </c>
      <c r="F2463" s="29">
        <f>IF(OR(C2463&gt;總表!$B$30,C2463=0),0,IF(E2463=0,0,1+F2462))</f>
        <v>2</v>
      </c>
      <c r="G2463" s="29">
        <f t="shared" si="271"/>
        <v>0</v>
      </c>
      <c r="H2463" s="42">
        <f t="shared" si="269"/>
        <v>0</v>
      </c>
      <c r="I2463" s="43">
        <f t="shared" si="272"/>
        <v>0</v>
      </c>
      <c r="J2463" s="42">
        <f t="shared" si="273"/>
        <v>46199</v>
      </c>
      <c r="K2463" s="43">
        <f t="shared" si="274"/>
        <v>0</v>
      </c>
      <c r="L2463">
        <f t="shared" si="275"/>
        <v>126</v>
      </c>
      <c r="M2463">
        <f>IF($G2463="","",COUNTIF($G$3:$G2463, $G2463))</f>
        <v>2336</v>
      </c>
      <c r="N2463">
        <f t="shared" si="270"/>
        <v>2462</v>
      </c>
      <c r="O2463"/>
      <c r="P2463"/>
      <c r="Q2463"/>
    </row>
    <row r="2464" spans="2:17">
      <c r="B2464" s="30">
        <f>資料貼入!A2464</f>
        <v>46200</v>
      </c>
      <c r="C2464" s="38">
        <f>資料貼入!A2464</f>
        <v>46200</v>
      </c>
      <c r="D2464" s="29">
        <f>資料貼入!B2464</f>
        <v>0</v>
      </c>
      <c r="E2464" s="29" cm="1">
        <f t="array" ref="E2464">MovingDayDD($D$3:D2464)</f>
        <v>-85643.960000000894</v>
      </c>
      <c r="F2464" s="29">
        <f>IF(OR(C2464&gt;總表!$B$30,C2464=0),0,IF(E2464=0,0,1+F2463))</f>
        <v>3</v>
      </c>
      <c r="G2464" s="29">
        <f t="shared" si="271"/>
        <v>0</v>
      </c>
      <c r="H2464" s="42">
        <f t="shared" si="269"/>
        <v>0</v>
      </c>
      <c r="I2464" s="43">
        <f t="shared" si="272"/>
        <v>0</v>
      </c>
      <c r="J2464" s="42">
        <f t="shared" si="273"/>
        <v>46200</v>
      </c>
      <c r="K2464" s="43">
        <f t="shared" si="274"/>
        <v>0</v>
      </c>
      <c r="L2464">
        <f t="shared" si="275"/>
        <v>126</v>
      </c>
      <c r="M2464">
        <f>IF($G2464="","",COUNTIF($G$3:$G2464, $G2464))</f>
        <v>2337</v>
      </c>
      <c r="N2464">
        <f t="shared" si="270"/>
        <v>2463</v>
      </c>
      <c r="O2464"/>
      <c r="P2464"/>
      <c r="Q2464"/>
    </row>
    <row r="2465" spans="2:17">
      <c r="B2465" s="30">
        <f>資料貼入!A2465</f>
        <v>46201</v>
      </c>
      <c r="C2465" s="38">
        <f>資料貼入!A2465</f>
        <v>46201</v>
      </c>
      <c r="D2465" s="29">
        <f>資料貼入!B2465</f>
        <v>0</v>
      </c>
      <c r="E2465" s="29" cm="1">
        <f t="array" ref="E2465">MovingDayDD($D$3:D2465)</f>
        <v>-85643.960000000894</v>
      </c>
      <c r="F2465" s="29">
        <f>IF(OR(C2465&gt;總表!$B$30,C2465=0),0,IF(E2465=0,0,1+F2464))</f>
        <v>4</v>
      </c>
      <c r="G2465" s="29">
        <f t="shared" si="271"/>
        <v>4</v>
      </c>
      <c r="H2465" s="42">
        <f t="shared" si="269"/>
        <v>0</v>
      </c>
      <c r="I2465" s="43">
        <f t="shared" si="272"/>
        <v>4</v>
      </c>
      <c r="J2465" s="42">
        <f t="shared" si="273"/>
        <v>46201</v>
      </c>
      <c r="K2465" s="43">
        <f t="shared" si="274"/>
        <v>4</v>
      </c>
      <c r="L2465">
        <f t="shared" si="275"/>
        <v>75</v>
      </c>
      <c r="M2465">
        <f>IF($G2465="","",COUNTIF($G$3:$G2465, $G2465))</f>
        <v>9</v>
      </c>
      <c r="N2465">
        <f t="shared" si="270"/>
        <v>84</v>
      </c>
      <c r="O2465"/>
      <c r="P2465"/>
      <c r="Q2465"/>
    </row>
    <row r="2466" spans="2:17">
      <c r="B2466" s="30">
        <f>資料貼入!A2466</f>
        <v>46202</v>
      </c>
      <c r="C2466" s="38">
        <f>資料貼入!A2466</f>
        <v>46202</v>
      </c>
      <c r="D2466" s="29">
        <f>資料貼入!B2466</f>
        <v>306814.09999999998</v>
      </c>
      <c r="E2466" s="29" cm="1">
        <f t="array" ref="E2466">MovingDayDD($D$3:D2466)</f>
        <v>0</v>
      </c>
      <c r="F2466" s="29">
        <f>IF(OR(C2466&gt;總表!$B$30,C2466=0),0,IF(E2466=0,0,1+F2465))</f>
        <v>0</v>
      </c>
      <c r="G2466" s="29">
        <f t="shared" si="271"/>
        <v>0</v>
      </c>
      <c r="H2466" s="42">
        <f t="shared" si="269"/>
        <v>0</v>
      </c>
      <c r="I2466" s="43">
        <f t="shared" si="272"/>
        <v>0</v>
      </c>
      <c r="J2466" s="42">
        <f t="shared" si="273"/>
        <v>0</v>
      </c>
      <c r="K2466" s="43">
        <f t="shared" si="274"/>
        <v>0</v>
      </c>
      <c r="L2466">
        <f t="shared" si="275"/>
        <v>126</v>
      </c>
      <c r="M2466">
        <f>IF($G2466="","",COUNTIF($G$3:$G2466, $G2466))</f>
        <v>2338</v>
      </c>
      <c r="N2466">
        <f t="shared" si="270"/>
        <v>2464</v>
      </c>
      <c r="O2466"/>
      <c r="P2466"/>
      <c r="Q2466"/>
    </row>
    <row r="2467" spans="2:17">
      <c r="B2467" s="30">
        <f>資料貼入!A2467</f>
        <v>46203</v>
      </c>
      <c r="C2467" s="38">
        <f>資料貼入!A2467</f>
        <v>46203</v>
      </c>
      <c r="D2467" s="29">
        <f>資料貼入!B2467</f>
        <v>680555.92</v>
      </c>
      <c r="E2467" s="29" cm="1">
        <f t="array" ref="E2467">MovingDayDD($D$3:D2467)</f>
        <v>0</v>
      </c>
      <c r="F2467" s="29">
        <f>IF(OR(C2467&gt;總表!$B$30,C2467=0),0,IF(E2467=0,0,1+F2466))</f>
        <v>0</v>
      </c>
      <c r="G2467" s="29">
        <f t="shared" si="271"/>
        <v>0</v>
      </c>
      <c r="H2467" s="42">
        <f t="shared" si="269"/>
        <v>0</v>
      </c>
      <c r="I2467" s="43">
        <f t="shared" si="272"/>
        <v>0</v>
      </c>
      <c r="J2467" s="42">
        <f t="shared" si="273"/>
        <v>0</v>
      </c>
      <c r="K2467" s="43">
        <f t="shared" si="274"/>
        <v>0</v>
      </c>
      <c r="L2467">
        <f t="shared" si="275"/>
        <v>126</v>
      </c>
      <c r="M2467">
        <f>IF($G2467="","",COUNTIF($G$3:$G2467, $G2467))</f>
        <v>2339</v>
      </c>
      <c r="N2467">
        <f t="shared" si="270"/>
        <v>2465</v>
      </c>
      <c r="O2467"/>
      <c r="P2467"/>
      <c r="Q2467"/>
    </row>
    <row r="2468" spans="2:17">
      <c r="B2468" s="30">
        <f>資料貼入!A2468</f>
        <v>46204</v>
      </c>
      <c r="C2468" s="38">
        <f>資料貼入!A2468</f>
        <v>46204</v>
      </c>
      <c r="D2468" s="29">
        <f>資料貼入!B2468</f>
        <v>270661.67</v>
      </c>
      <c r="E2468" s="29" cm="1">
        <f t="array" ref="E2468">MovingDayDD($D$3:D2468)</f>
        <v>0</v>
      </c>
      <c r="F2468" s="29">
        <f>IF(OR(C2468&gt;總表!$B$30,C2468=0),0,IF(E2468=0,0,1+F2467))</f>
        <v>0</v>
      </c>
      <c r="G2468" s="29">
        <f t="shared" si="271"/>
        <v>0</v>
      </c>
      <c r="H2468" s="42">
        <f t="shared" si="269"/>
        <v>0</v>
      </c>
      <c r="I2468" s="43">
        <f t="shared" si="272"/>
        <v>0</v>
      </c>
      <c r="J2468" s="42">
        <f t="shared" si="273"/>
        <v>0</v>
      </c>
      <c r="K2468" s="43">
        <f t="shared" si="274"/>
        <v>0</v>
      </c>
      <c r="L2468">
        <f t="shared" si="275"/>
        <v>126</v>
      </c>
      <c r="M2468">
        <f>IF($G2468="","",COUNTIF($G$3:$G2468, $G2468))</f>
        <v>2340</v>
      </c>
      <c r="N2468">
        <f t="shared" si="270"/>
        <v>2466</v>
      </c>
      <c r="O2468"/>
      <c r="P2468"/>
      <c r="Q2468"/>
    </row>
    <row r="2469" spans="2:17">
      <c r="B2469" s="30">
        <f>資料貼入!A2469</f>
        <v>46205</v>
      </c>
      <c r="C2469" s="38">
        <f>資料貼入!A2469</f>
        <v>46205</v>
      </c>
      <c r="D2469" s="29">
        <f>資料貼入!B2469</f>
        <v>-235399.51</v>
      </c>
      <c r="E2469" s="29" cm="1">
        <f t="array" ref="E2469">MovingDayDD($D$3:D2469)</f>
        <v>-235399.50999999791</v>
      </c>
      <c r="F2469" s="29">
        <f>IF(OR(C2469&gt;總表!$B$30,C2469=0),0,IF(E2469=0,0,1+F2468))</f>
        <v>0</v>
      </c>
      <c r="G2469" s="29">
        <f t="shared" si="271"/>
        <v>0</v>
      </c>
      <c r="H2469" s="42">
        <f t="shared" si="269"/>
        <v>0</v>
      </c>
      <c r="I2469" s="43">
        <f t="shared" si="272"/>
        <v>0</v>
      </c>
      <c r="J2469" s="42">
        <f t="shared" si="273"/>
        <v>0</v>
      </c>
      <c r="K2469" s="43">
        <f t="shared" si="274"/>
        <v>0</v>
      </c>
      <c r="L2469">
        <f t="shared" si="275"/>
        <v>126</v>
      </c>
      <c r="M2469">
        <f>IF($G2469="","",COUNTIF($G$3:$G2469, $G2469))</f>
        <v>2341</v>
      </c>
      <c r="N2469">
        <f t="shared" si="270"/>
        <v>2467</v>
      </c>
      <c r="O2469"/>
      <c r="P2469"/>
      <c r="Q2469"/>
    </row>
    <row r="2470" spans="2:17">
      <c r="B2470" s="30">
        <f>資料貼入!A2470</f>
        <v>46206</v>
      </c>
      <c r="C2470" s="38">
        <f>資料貼入!A2470</f>
        <v>46206</v>
      </c>
      <c r="D2470" s="29">
        <f>資料貼入!B2470</f>
        <v>2022.2399999999989</v>
      </c>
      <c r="E2470" s="29" cm="1">
        <f t="array" ref="E2470">MovingDayDD($D$3:D2470)</f>
        <v>-233377.26999999583</v>
      </c>
      <c r="F2470" s="29">
        <f>IF(OR(C2470&gt;總表!$B$30,C2470=0),0,IF(E2470=0,0,1+F2469))</f>
        <v>0</v>
      </c>
      <c r="G2470" s="29">
        <f t="shared" si="271"/>
        <v>0</v>
      </c>
      <c r="H2470" s="42">
        <f t="shared" si="269"/>
        <v>0</v>
      </c>
      <c r="I2470" s="43">
        <f t="shared" si="272"/>
        <v>0</v>
      </c>
      <c r="J2470" s="42">
        <f t="shared" si="273"/>
        <v>0</v>
      </c>
      <c r="K2470" s="43">
        <f t="shared" si="274"/>
        <v>0</v>
      </c>
      <c r="L2470">
        <f t="shared" si="275"/>
        <v>126</v>
      </c>
      <c r="M2470">
        <f>IF($G2470="","",COUNTIF($G$3:$G2470, $G2470))</f>
        <v>2342</v>
      </c>
      <c r="N2470">
        <f t="shared" si="270"/>
        <v>2468</v>
      </c>
      <c r="O2470"/>
      <c r="P2470"/>
      <c r="Q2470"/>
    </row>
    <row r="2471" spans="2:17">
      <c r="B2471" s="30">
        <f>資料貼入!A2471</f>
        <v>46207</v>
      </c>
      <c r="C2471" s="38">
        <f>資料貼入!A2471</f>
        <v>46207</v>
      </c>
      <c r="D2471" s="29">
        <f>資料貼入!B2471</f>
        <v>0</v>
      </c>
      <c r="E2471" s="29" cm="1">
        <f t="array" ref="E2471">MovingDayDD($D$3:D2471)</f>
        <v>-233377.26999999583</v>
      </c>
      <c r="F2471" s="29">
        <f>IF(OR(C2471&gt;總表!$B$30,C2471=0),0,IF(E2471=0,0,1+F2470))</f>
        <v>0</v>
      </c>
      <c r="G2471" s="29">
        <f t="shared" si="271"/>
        <v>0</v>
      </c>
      <c r="H2471" s="42">
        <f t="shared" si="269"/>
        <v>0</v>
      </c>
      <c r="I2471" s="43">
        <f t="shared" si="272"/>
        <v>0</v>
      </c>
      <c r="J2471" s="42">
        <f t="shared" si="273"/>
        <v>0</v>
      </c>
      <c r="K2471" s="43">
        <f t="shared" si="274"/>
        <v>0</v>
      </c>
      <c r="L2471">
        <f t="shared" si="275"/>
        <v>126</v>
      </c>
      <c r="M2471">
        <f>IF($G2471="","",COUNTIF($G$3:$G2471, $G2471))</f>
        <v>2343</v>
      </c>
      <c r="N2471">
        <f t="shared" si="270"/>
        <v>2469</v>
      </c>
      <c r="O2471"/>
      <c r="P2471"/>
      <c r="Q2471"/>
    </row>
    <row r="2472" spans="2:17">
      <c r="B2472" s="30">
        <f>資料貼入!A2472</f>
        <v>46208</v>
      </c>
      <c r="C2472" s="38">
        <f>資料貼入!A2472</f>
        <v>46208</v>
      </c>
      <c r="D2472" s="29">
        <f>資料貼入!B2472</f>
        <v>0</v>
      </c>
      <c r="E2472" s="29" cm="1">
        <f t="array" ref="E2472">MovingDayDD($D$3:D2472)</f>
        <v>-233377.26999999583</v>
      </c>
      <c r="F2472" s="29">
        <f>IF(OR(C2472&gt;總表!$B$30,C2472=0),0,IF(E2472=0,0,1+F2471))</f>
        <v>0</v>
      </c>
      <c r="G2472" s="29">
        <f t="shared" si="271"/>
        <v>0</v>
      </c>
      <c r="H2472" s="42">
        <f t="shared" si="269"/>
        <v>0</v>
      </c>
      <c r="I2472" s="43">
        <f t="shared" si="272"/>
        <v>0</v>
      </c>
      <c r="J2472" s="42">
        <f t="shared" si="273"/>
        <v>0</v>
      </c>
      <c r="K2472" s="43">
        <f t="shared" si="274"/>
        <v>0</v>
      </c>
      <c r="L2472">
        <f t="shared" si="275"/>
        <v>126</v>
      </c>
      <c r="M2472">
        <f>IF($G2472="","",COUNTIF($G$3:$G2472, $G2472))</f>
        <v>2344</v>
      </c>
      <c r="N2472">
        <f t="shared" si="270"/>
        <v>2470</v>
      </c>
      <c r="O2472"/>
      <c r="P2472"/>
      <c r="Q2472"/>
    </row>
    <row r="2473" spans="2:17">
      <c r="B2473" s="30">
        <f>資料貼入!A2473</f>
        <v>46209</v>
      </c>
      <c r="C2473" s="38">
        <f>資料貼入!A2473</f>
        <v>46209</v>
      </c>
      <c r="D2473" s="29">
        <f>資料貼入!B2473</f>
        <v>-217046.94</v>
      </c>
      <c r="E2473" s="29" cm="1">
        <f t="array" ref="E2473">MovingDayDD($D$3:D2473)</f>
        <v>-450424.20999999344</v>
      </c>
      <c r="F2473" s="29">
        <f>IF(OR(C2473&gt;總表!$B$30,C2473=0),0,IF(E2473=0,0,1+F2472))</f>
        <v>0</v>
      </c>
      <c r="G2473" s="29">
        <f t="shared" si="271"/>
        <v>0</v>
      </c>
      <c r="H2473" s="42">
        <f t="shared" si="269"/>
        <v>0</v>
      </c>
      <c r="I2473" s="43">
        <f t="shared" si="272"/>
        <v>0</v>
      </c>
      <c r="J2473" s="42">
        <f t="shared" si="273"/>
        <v>0</v>
      </c>
      <c r="K2473" s="43">
        <f t="shared" si="274"/>
        <v>0</v>
      </c>
      <c r="L2473">
        <f t="shared" si="275"/>
        <v>126</v>
      </c>
      <c r="M2473">
        <f>IF($G2473="","",COUNTIF($G$3:$G2473, $G2473))</f>
        <v>2345</v>
      </c>
      <c r="N2473">
        <f t="shared" si="270"/>
        <v>2471</v>
      </c>
      <c r="O2473"/>
      <c r="P2473"/>
      <c r="Q2473"/>
    </row>
    <row r="2474" spans="2:17">
      <c r="B2474" s="30">
        <f>資料貼入!A2474</f>
        <v>46210</v>
      </c>
      <c r="C2474" s="38">
        <f>資料貼入!A2474</f>
        <v>46210</v>
      </c>
      <c r="D2474" s="29">
        <f>資料貼入!B2474</f>
        <v>-79335.719999999987</v>
      </c>
      <c r="E2474" s="29" cm="1">
        <f t="array" ref="E2474">MovingDayDD($D$3:D2474)</f>
        <v>-529759.92999999225</v>
      </c>
      <c r="F2474" s="29">
        <f>IF(OR(C2474&gt;總表!$B$30,C2474=0),0,IF(E2474=0,0,1+F2473))</f>
        <v>0</v>
      </c>
      <c r="G2474" s="29">
        <f t="shared" si="271"/>
        <v>0</v>
      </c>
      <c r="H2474" s="42">
        <f t="shared" si="269"/>
        <v>0</v>
      </c>
      <c r="I2474" s="43">
        <f t="shared" si="272"/>
        <v>0</v>
      </c>
      <c r="J2474" s="42">
        <f t="shared" si="273"/>
        <v>0</v>
      </c>
      <c r="K2474" s="43">
        <f t="shared" si="274"/>
        <v>0</v>
      </c>
      <c r="L2474">
        <f t="shared" si="275"/>
        <v>126</v>
      </c>
      <c r="M2474">
        <f>IF($G2474="","",COUNTIF($G$3:$G2474, $G2474))</f>
        <v>2346</v>
      </c>
      <c r="N2474">
        <f t="shared" si="270"/>
        <v>2472</v>
      </c>
      <c r="O2474"/>
      <c r="P2474"/>
      <c r="Q2474"/>
    </row>
    <row r="2475" spans="2:17">
      <c r="B2475" s="30">
        <f>資料貼入!A2475</f>
        <v>46211</v>
      </c>
      <c r="C2475" s="38">
        <f>資料貼入!A2475</f>
        <v>46211</v>
      </c>
      <c r="D2475" s="29">
        <f>資料貼入!B2475</f>
        <v>-143975.43999999997</v>
      </c>
      <c r="E2475" s="29" cm="1">
        <f t="array" ref="E2475">MovingDayDD($D$3:D2475)</f>
        <v>-673735.36999998987</v>
      </c>
      <c r="F2475" s="29">
        <f>IF(OR(C2475&gt;總表!$B$30,C2475=0),0,IF(E2475=0,0,1+F2474))</f>
        <v>0</v>
      </c>
      <c r="G2475" s="29">
        <f t="shared" si="271"/>
        <v>0</v>
      </c>
      <c r="H2475" s="42">
        <f t="shared" si="269"/>
        <v>0</v>
      </c>
      <c r="I2475" s="43">
        <f t="shared" si="272"/>
        <v>0</v>
      </c>
      <c r="J2475" s="42">
        <f t="shared" si="273"/>
        <v>0</v>
      </c>
      <c r="K2475" s="43">
        <f t="shared" si="274"/>
        <v>0</v>
      </c>
      <c r="L2475">
        <f t="shared" si="275"/>
        <v>126</v>
      </c>
      <c r="M2475">
        <f>IF($G2475="","",COUNTIF($G$3:$G2475, $G2475))</f>
        <v>2347</v>
      </c>
      <c r="N2475">
        <f t="shared" si="270"/>
        <v>2473</v>
      </c>
      <c r="O2475"/>
      <c r="P2475"/>
      <c r="Q2475"/>
    </row>
    <row r="2476" spans="2:17">
      <c r="B2476" s="30">
        <f>資料貼入!A2476</f>
        <v>46212</v>
      </c>
      <c r="C2476" s="38">
        <f>資料貼入!A2476</f>
        <v>46212</v>
      </c>
      <c r="D2476" s="29">
        <f>資料貼入!B2476</f>
        <v>-336860.11</v>
      </c>
      <c r="E2476" s="29" cm="1">
        <f t="array" ref="E2476">MovingDayDD($D$3:D2476)</f>
        <v>-1010595.4799999893</v>
      </c>
      <c r="F2476" s="29">
        <f>IF(OR(C2476&gt;總表!$B$30,C2476=0),0,IF(E2476=0,0,1+F2475))</f>
        <v>0</v>
      </c>
      <c r="G2476" s="29">
        <f t="shared" si="271"/>
        <v>0</v>
      </c>
      <c r="H2476" s="42">
        <f t="shared" si="269"/>
        <v>0</v>
      </c>
      <c r="I2476" s="43">
        <f t="shared" si="272"/>
        <v>0</v>
      </c>
      <c r="J2476" s="42">
        <f t="shared" si="273"/>
        <v>0</v>
      </c>
      <c r="K2476" s="43">
        <f t="shared" si="274"/>
        <v>0</v>
      </c>
      <c r="L2476">
        <f t="shared" si="275"/>
        <v>126</v>
      </c>
      <c r="M2476">
        <f>IF($G2476="","",COUNTIF($G$3:$G2476, $G2476))</f>
        <v>2348</v>
      </c>
      <c r="N2476">
        <f t="shared" si="270"/>
        <v>2474</v>
      </c>
      <c r="O2476"/>
      <c r="P2476"/>
      <c r="Q2476"/>
    </row>
    <row r="2477" spans="2:17">
      <c r="B2477" s="30">
        <f>資料貼入!A2477</f>
        <v>46213</v>
      </c>
      <c r="C2477" s="38">
        <f>資料貼入!A2477</f>
        <v>46213</v>
      </c>
      <c r="D2477" s="29">
        <f>資料貼入!B2477</f>
        <v>0</v>
      </c>
      <c r="E2477" s="29" cm="1">
        <f t="array" ref="E2477">MovingDayDD($D$3:D2477)</f>
        <v>-1010595.4799999893</v>
      </c>
      <c r="F2477" s="29">
        <f>IF(OR(C2477&gt;總表!$B$30,C2477=0),0,IF(E2477=0,0,1+F2476))</f>
        <v>0</v>
      </c>
      <c r="G2477" s="29">
        <f t="shared" si="271"/>
        <v>0</v>
      </c>
      <c r="H2477" s="42">
        <f t="shared" si="269"/>
        <v>0</v>
      </c>
      <c r="I2477" s="43">
        <f t="shared" si="272"/>
        <v>0</v>
      </c>
      <c r="J2477" s="42">
        <f t="shared" si="273"/>
        <v>0</v>
      </c>
      <c r="K2477" s="43">
        <f t="shared" si="274"/>
        <v>0</v>
      </c>
      <c r="L2477">
        <f t="shared" si="275"/>
        <v>126</v>
      </c>
      <c r="M2477">
        <f>IF($G2477="","",COUNTIF($G$3:$G2477, $G2477))</f>
        <v>2349</v>
      </c>
      <c r="N2477">
        <f t="shared" si="270"/>
        <v>2475</v>
      </c>
      <c r="O2477"/>
      <c r="P2477"/>
      <c r="Q2477"/>
    </row>
    <row r="2478" spans="2:17">
      <c r="B2478" s="30">
        <f>資料貼入!A2478</f>
        <v>46214</v>
      </c>
      <c r="C2478" s="38">
        <f>資料貼入!A2478</f>
        <v>46214</v>
      </c>
      <c r="D2478" s="29">
        <f>資料貼入!B2478</f>
        <v>0</v>
      </c>
      <c r="E2478" s="29" cm="1">
        <f t="array" ref="E2478">MovingDayDD($D$3:D2478)</f>
        <v>-1010595.4799999893</v>
      </c>
      <c r="F2478" s="29">
        <f>IF(OR(C2478&gt;總表!$B$30,C2478=0),0,IF(E2478=0,0,1+F2477))</f>
        <v>0</v>
      </c>
      <c r="G2478" s="29">
        <f t="shared" si="271"/>
        <v>0</v>
      </c>
      <c r="H2478" s="42">
        <f t="shared" si="269"/>
        <v>0</v>
      </c>
      <c r="I2478" s="43">
        <f t="shared" si="272"/>
        <v>0</v>
      </c>
      <c r="J2478" s="42">
        <f t="shared" si="273"/>
        <v>0</v>
      </c>
      <c r="K2478" s="43">
        <f t="shared" si="274"/>
        <v>0</v>
      </c>
      <c r="L2478">
        <f t="shared" si="275"/>
        <v>126</v>
      </c>
      <c r="M2478">
        <f>IF($G2478="","",COUNTIF($G$3:$G2478, $G2478))</f>
        <v>2350</v>
      </c>
      <c r="N2478">
        <f t="shared" si="270"/>
        <v>2476</v>
      </c>
      <c r="O2478"/>
      <c r="P2478"/>
      <c r="Q2478"/>
    </row>
    <row r="2479" spans="2:17">
      <c r="B2479" s="30">
        <f>資料貼入!A2479</f>
        <v>46215</v>
      </c>
      <c r="C2479" s="38">
        <f>資料貼入!A2479</f>
        <v>46215</v>
      </c>
      <c r="D2479" s="29">
        <f>資料貼入!B2479</f>
        <v>0</v>
      </c>
      <c r="E2479" s="29" cm="1">
        <f t="array" ref="E2479">MovingDayDD($D$3:D2479)</f>
        <v>-1010595.4799999893</v>
      </c>
      <c r="F2479" s="29">
        <f>IF(OR(C2479&gt;總表!$B$30,C2479=0),0,IF(E2479=0,0,1+F2478))</f>
        <v>0</v>
      </c>
      <c r="G2479" s="29">
        <f t="shared" si="271"/>
        <v>0</v>
      </c>
      <c r="H2479" s="42">
        <f t="shared" si="269"/>
        <v>0</v>
      </c>
      <c r="I2479" s="43">
        <f t="shared" si="272"/>
        <v>0</v>
      </c>
      <c r="J2479" s="42">
        <f t="shared" si="273"/>
        <v>0</v>
      </c>
      <c r="K2479" s="43">
        <f t="shared" si="274"/>
        <v>0</v>
      </c>
      <c r="L2479">
        <f t="shared" si="275"/>
        <v>126</v>
      </c>
      <c r="M2479">
        <f>IF($G2479="","",COUNTIF($G$3:$G2479, $G2479))</f>
        <v>2351</v>
      </c>
      <c r="N2479">
        <f t="shared" si="270"/>
        <v>2477</v>
      </c>
      <c r="O2479"/>
      <c r="P2479"/>
      <c r="Q2479"/>
    </row>
    <row r="2480" spans="2:17">
      <c r="B2480" s="30">
        <f>資料貼入!A2480</f>
        <v>46216</v>
      </c>
      <c r="C2480" s="38">
        <f>資料貼入!A2480</f>
        <v>46216</v>
      </c>
      <c r="D2480" s="29">
        <f>資料貼入!B2480</f>
        <v>3537.0500000000102</v>
      </c>
      <c r="E2480" s="29" cm="1">
        <f t="array" ref="E2480">MovingDayDD($D$3:D2480)</f>
        <v>-1007058.4299999923</v>
      </c>
      <c r="F2480" s="29">
        <f>IF(OR(C2480&gt;總表!$B$30,C2480=0),0,IF(E2480=0,0,1+F2479))</f>
        <v>0</v>
      </c>
      <c r="G2480" s="29">
        <f t="shared" si="271"/>
        <v>0</v>
      </c>
      <c r="H2480" s="42">
        <f t="shared" si="269"/>
        <v>0</v>
      </c>
      <c r="I2480" s="43">
        <f t="shared" si="272"/>
        <v>0</v>
      </c>
      <c r="J2480" s="42">
        <f t="shared" si="273"/>
        <v>0</v>
      </c>
      <c r="K2480" s="43">
        <f t="shared" si="274"/>
        <v>0</v>
      </c>
      <c r="L2480">
        <f t="shared" si="275"/>
        <v>126</v>
      </c>
      <c r="M2480">
        <f>IF($G2480="","",COUNTIF($G$3:$G2480, $G2480))</f>
        <v>2352</v>
      </c>
      <c r="N2480">
        <f t="shared" si="270"/>
        <v>2478</v>
      </c>
      <c r="O2480"/>
      <c r="P2480"/>
      <c r="Q2480"/>
    </row>
    <row r="2481" spans="2:17">
      <c r="B2481" s="30">
        <f>資料貼入!A2481</f>
        <v>46217</v>
      </c>
      <c r="C2481" s="38">
        <f>資料貼入!A2481</f>
        <v>46217</v>
      </c>
      <c r="D2481" s="29">
        <f>資料貼入!B2481</f>
        <v>121331.65000000001</v>
      </c>
      <c r="E2481" s="29" cm="1">
        <f t="array" ref="E2481">MovingDayDD($D$3:D2481)</f>
        <v>-885726.77999999374</v>
      </c>
      <c r="F2481" s="29">
        <f>IF(OR(C2481&gt;總表!$B$30,C2481=0),0,IF(E2481=0,0,1+F2480))</f>
        <v>0</v>
      </c>
      <c r="G2481" s="29">
        <f t="shared" si="271"/>
        <v>0</v>
      </c>
      <c r="H2481" s="42">
        <f t="shared" si="269"/>
        <v>0</v>
      </c>
      <c r="I2481" s="43">
        <f t="shared" si="272"/>
        <v>0</v>
      </c>
      <c r="J2481" s="42">
        <f t="shared" si="273"/>
        <v>0</v>
      </c>
      <c r="K2481" s="43">
        <f t="shared" si="274"/>
        <v>0</v>
      </c>
      <c r="L2481">
        <f t="shared" si="275"/>
        <v>126</v>
      </c>
      <c r="M2481">
        <f>IF($G2481="","",COUNTIF($G$3:$G2481, $G2481))</f>
        <v>2353</v>
      </c>
      <c r="N2481">
        <f t="shared" si="270"/>
        <v>2479</v>
      </c>
      <c r="O2481"/>
      <c r="P2481"/>
      <c r="Q2481"/>
    </row>
    <row r="2482" spans="2:17">
      <c r="B2482" s="30">
        <f>資料貼入!A2482</f>
        <v>46218</v>
      </c>
      <c r="C2482" s="38">
        <f>資料貼入!A2482</f>
        <v>46218</v>
      </c>
      <c r="D2482" s="29">
        <f>資料貼入!B2482</f>
        <v>75874.720000000001</v>
      </c>
      <c r="E2482" s="29" cm="1">
        <f t="array" ref="E2482">MovingDayDD($D$3:D2482)</f>
        <v>-809852.05999999493</v>
      </c>
      <c r="F2482" s="29">
        <f>IF(OR(C2482&gt;總表!$B$30,C2482=0),0,IF(E2482=0,0,1+F2481))</f>
        <v>0</v>
      </c>
      <c r="G2482" s="29">
        <f t="shared" si="271"/>
        <v>0</v>
      </c>
      <c r="H2482" s="42">
        <f t="shared" si="269"/>
        <v>0</v>
      </c>
      <c r="I2482" s="43">
        <f t="shared" si="272"/>
        <v>0</v>
      </c>
      <c r="J2482" s="42">
        <f t="shared" si="273"/>
        <v>0</v>
      </c>
      <c r="K2482" s="43">
        <f t="shared" si="274"/>
        <v>0</v>
      </c>
      <c r="L2482">
        <f t="shared" si="275"/>
        <v>126</v>
      </c>
      <c r="M2482">
        <f>IF($G2482="","",COUNTIF($G$3:$G2482, $G2482))</f>
        <v>2354</v>
      </c>
      <c r="N2482">
        <f t="shared" si="270"/>
        <v>2480</v>
      </c>
      <c r="O2482"/>
      <c r="P2482"/>
      <c r="Q2482"/>
    </row>
    <row r="2483" spans="2:17">
      <c r="B2483" s="30">
        <f>資料貼入!A2483</f>
        <v>46219</v>
      </c>
      <c r="C2483" s="38">
        <f>資料貼入!A2483</f>
        <v>46219</v>
      </c>
      <c r="D2483" s="29">
        <f>資料貼入!B2483</f>
        <v>-491711.27</v>
      </c>
      <c r="E2483" s="29" cm="1">
        <f t="array" ref="E2483">MovingDayDD($D$3:D2483)</f>
        <v>-1301563.3299999982</v>
      </c>
      <c r="F2483" s="29">
        <f>IF(OR(C2483&gt;總表!$B$30,C2483=0),0,IF(E2483=0,0,1+F2482))</f>
        <v>0</v>
      </c>
      <c r="G2483" s="29">
        <f t="shared" si="271"/>
        <v>0</v>
      </c>
      <c r="H2483" s="42">
        <f t="shared" si="269"/>
        <v>0</v>
      </c>
      <c r="I2483" s="43">
        <f t="shared" si="272"/>
        <v>0</v>
      </c>
      <c r="J2483" s="42">
        <f t="shared" si="273"/>
        <v>0</v>
      </c>
      <c r="K2483" s="43">
        <f t="shared" si="274"/>
        <v>0</v>
      </c>
      <c r="L2483">
        <f t="shared" si="275"/>
        <v>126</v>
      </c>
      <c r="M2483">
        <f>IF($G2483="","",COUNTIF($G$3:$G2483, $G2483))</f>
        <v>2355</v>
      </c>
      <c r="N2483">
        <f t="shared" si="270"/>
        <v>2481</v>
      </c>
      <c r="O2483"/>
      <c r="P2483"/>
      <c r="Q2483"/>
    </row>
    <row r="2484" spans="2:17">
      <c r="B2484" s="30">
        <f>資料貼入!A2484</f>
        <v>46220</v>
      </c>
      <c r="C2484" s="38">
        <f>資料貼入!A2484</f>
        <v>46220</v>
      </c>
      <c r="D2484" s="29">
        <f>資料貼入!B2484</f>
        <v>312354.91000000003</v>
      </c>
      <c r="E2484" s="29" cm="1">
        <f t="array" ref="E2484">MovingDayDD($D$3:D2484)</f>
        <v>-989208.42000000179</v>
      </c>
      <c r="F2484" s="29">
        <f>IF(OR(C2484&gt;總表!$B$30,C2484=0),0,IF(E2484=0,0,1+F2483))</f>
        <v>0</v>
      </c>
      <c r="G2484" s="29">
        <f t="shared" si="271"/>
        <v>0</v>
      </c>
      <c r="H2484" s="42">
        <f t="shared" si="269"/>
        <v>0</v>
      </c>
      <c r="I2484" s="43">
        <f t="shared" si="272"/>
        <v>0</v>
      </c>
      <c r="J2484" s="42">
        <f t="shared" si="273"/>
        <v>0</v>
      </c>
      <c r="K2484" s="43">
        <f t="shared" si="274"/>
        <v>0</v>
      </c>
      <c r="L2484">
        <f t="shared" si="275"/>
        <v>126</v>
      </c>
      <c r="M2484">
        <f>IF($G2484="","",COUNTIF($G$3:$G2484, $G2484))</f>
        <v>2356</v>
      </c>
      <c r="N2484">
        <f t="shared" si="270"/>
        <v>2482</v>
      </c>
      <c r="O2484"/>
      <c r="P2484"/>
      <c r="Q2484"/>
    </row>
    <row r="2485" spans="2:17">
      <c r="B2485" s="30">
        <f>資料貼入!A2485</f>
        <v>46221</v>
      </c>
      <c r="C2485" s="38">
        <f>資料貼入!A2485</f>
        <v>46221</v>
      </c>
      <c r="D2485" s="29">
        <f>資料貼入!B2485</f>
        <v>0</v>
      </c>
      <c r="E2485" s="29" cm="1">
        <f t="array" ref="E2485">MovingDayDD($D$3:D2485)</f>
        <v>-989208.42000000179</v>
      </c>
      <c r="F2485" s="29">
        <f>IF(OR(C2485&gt;總表!$B$30,C2485=0),0,IF(E2485=0,0,1+F2484))</f>
        <v>0</v>
      </c>
      <c r="G2485" s="29">
        <f t="shared" si="271"/>
        <v>0</v>
      </c>
      <c r="H2485" s="42">
        <f t="shared" si="269"/>
        <v>0</v>
      </c>
      <c r="I2485" s="43">
        <f t="shared" si="272"/>
        <v>0</v>
      </c>
      <c r="J2485" s="42">
        <f t="shared" si="273"/>
        <v>0</v>
      </c>
      <c r="K2485" s="43">
        <f t="shared" si="274"/>
        <v>0</v>
      </c>
      <c r="L2485">
        <f t="shared" si="275"/>
        <v>126</v>
      </c>
      <c r="M2485">
        <f>IF($G2485="","",COUNTIF($G$3:$G2485, $G2485))</f>
        <v>2357</v>
      </c>
      <c r="N2485">
        <f t="shared" si="270"/>
        <v>2483</v>
      </c>
      <c r="O2485"/>
      <c r="P2485"/>
      <c r="Q2485"/>
    </row>
    <row r="2486" spans="2:17">
      <c r="B2486" s="30">
        <f>資料貼入!A2486</f>
        <v>46222</v>
      </c>
      <c r="C2486" s="38">
        <f>資料貼入!A2486</f>
        <v>46222</v>
      </c>
      <c r="D2486" s="29">
        <f>資料貼入!B2486</f>
        <v>0</v>
      </c>
      <c r="E2486" s="29" cm="1">
        <f t="array" ref="E2486">MovingDayDD($D$3:D2486)</f>
        <v>-989208.42000000179</v>
      </c>
      <c r="F2486" s="29">
        <f>IF(OR(C2486&gt;總表!$B$30,C2486=0),0,IF(E2486=0,0,1+F2485))</f>
        <v>0</v>
      </c>
      <c r="G2486" s="29">
        <f t="shared" si="271"/>
        <v>0</v>
      </c>
      <c r="H2486" s="42">
        <f t="shared" si="269"/>
        <v>0</v>
      </c>
      <c r="I2486" s="43">
        <f t="shared" si="272"/>
        <v>0</v>
      </c>
      <c r="J2486" s="42">
        <f t="shared" si="273"/>
        <v>0</v>
      </c>
      <c r="K2486" s="43">
        <f t="shared" si="274"/>
        <v>0</v>
      </c>
      <c r="L2486">
        <f t="shared" si="275"/>
        <v>126</v>
      </c>
      <c r="M2486">
        <f>IF($G2486="","",COUNTIF($G$3:$G2486, $G2486))</f>
        <v>2358</v>
      </c>
      <c r="N2486">
        <f t="shared" si="270"/>
        <v>2484</v>
      </c>
      <c r="O2486"/>
      <c r="P2486"/>
      <c r="Q2486"/>
    </row>
    <row r="2487" spans="2:17">
      <c r="B2487" s="30">
        <f>資料貼入!A2487</f>
        <v>46223</v>
      </c>
      <c r="C2487" s="38">
        <f>資料貼入!A2487</f>
        <v>46223</v>
      </c>
      <c r="D2487" s="29">
        <f>資料貼入!B2487</f>
        <v>-641616.28</v>
      </c>
      <c r="E2487" s="29" cm="1">
        <f t="array" ref="E2487">MovingDayDD($D$3:D2487)</f>
        <v>-1630824.700000003</v>
      </c>
      <c r="F2487" s="29">
        <f>IF(OR(C2487&gt;總表!$B$30,C2487=0),0,IF(E2487=0,0,1+F2486))</f>
        <v>0</v>
      </c>
      <c r="G2487" s="29">
        <f t="shared" si="271"/>
        <v>0</v>
      </c>
      <c r="H2487" s="42">
        <f t="shared" si="269"/>
        <v>0</v>
      </c>
      <c r="I2487" s="43">
        <f t="shared" si="272"/>
        <v>0</v>
      </c>
      <c r="J2487" s="42">
        <f t="shared" si="273"/>
        <v>0</v>
      </c>
      <c r="K2487" s="43">
        <f t="shared" si="274"/>
        <v>0</v>
      </c>
      <c r="L2487">
        <f t="shared" si="275"/>
        <v>126</v>
      </c>
      <c r="M2487">
        <f>IF($G2487="","",COUNTIF($G$3:$G2487, $G2487))</f>
        <v>2359</v>
      </c>
      <c r="N2487">
        <f t="shared" si="270"/>
        <v>2485</v>
      </c>
      <c r="O2487"/>
      <c r="P2487"/>
      <c r="Q2487"/>
    </row>
    <row r="2488" spans="2:17">
      <c r="B2488" s="30">
        <f>資料貼入!A2488</f>
        <v>46224</v>
      </c>
      <c r="C2488" s="38">
        <f>資料貼入!A2488</f>
        <v>46224</v>
      </c>
      <c r="D2488" s="29">
        <f>資料貼入!B2488</f>
        <v>328650.95</v>
      </c>
      <c r="E2488" s="29" cm="1">
        <f t="array" ref="E2488">MovingDayDD($D$3:D2488)</f>
        <v>-1302173.75</v>
      </c>
      <c r="F2488" s="29">
        <f>IF(OR(C2488&gt;總表!$B$30,C2488=0),0,IF(E2488=0,0,1+F2487))</f>
        <v>0</v>
      </c>
      <c r="G2488" s="29">
        <f t="shared" si="271"/>
        <v>0</v>
      </c>
      <c r="H2488" s="42">
        <f t="shared" si="269"/>
        <v>0</v>
      </c>
      <c r="I2488" s="43">
        <f t="shared" si="272"/>
        <v>0</v>
      </c>
      <c r="J2488" s="42">
        <f t="shared" si="273"/>
        <v>0</v>
      </c>
      <c r="K2488" s="43">
        <f t="shared" si="274"/>
        <v>0</v>
      </c>
      <c r="L2488">
        <f t="shared" si="275"/>
        <v>126</v>
      </c>
      <c r="M2488">
        <f>IF($G2488="","",COUNTIF($G$3:$G2488, $G2488))</f>
        <v>2360</v>
      </c>
      <c r="N2488">
        <f t="shared" si="270"/>
        <v>2486</v>
      </c>
      <c r="O2488"/>
      <c r="P2488"/>
      <c r="Q2488"/>
    </row>
    <row r="2489" spans="2:17">
      <c r="B2489" s="30">
        <f>資料貼入!A2489</f>
        <v>46225</v>
      </c>
      <c r="C2489" s="38">
        <f>資料貼入!A2489</f>
        <v>46225</v>
      </c>
      <c r="D2489" s="29">
        <f>資料貼入!B2489</f>
        <v>160261.57999999996</v>
      </c>
      <c r="E2489" s="29" cm="1">
        <f t="array" ref="E2489">MovingDayDD($D$3:D2489)</f>
        <v>-1141912.1700000018</v>
      </c>
      <c r="F2489" s="29">
        <f>IF(OR(C2489&gt;總表!$B$30,C2489=0),0,IF(E2489=0,0,1+F2488))</f>
        <v>0</v>
      </c>
      <c r="G2489" s="29">
        <f t="shared" si="271"/>
        <v>0</v>
      </c>
      <c r="H2489" s="42">
        <f t="shared" si="269"/>
        <v>0</v>
      </c>
      <c r="I2489" s="43">
        <f t="shared" si="272"/>
        <v>0</v>
      </c>
      <c r="J2489" s="42">
        <f t="shared" si="273"/>
        <v>0</v>
      </c>
      <c r="K2489" s="43">
        <f t="shared" si="274"/>
        <v>0</v>
      </c>
      <c r="L2489">
        <f t="shared" si="275"/>
        <v>126</v>
      </c>
      <c r="M2489">
        <f>IF($G2489="","",COUNTIF($G$3:$G2489, $G2489))</f>
        <v>2361</v>
      </c>
      <c r="N2489">
        <f t="shared" si="270"/>
        <v>2487</v>
      </c>
      <c r="O2489"/>
      <c r="P2489"/>
      <c r="Q2489"/>
    </row>
    <row r="2490" spans="2:17">
      <c r="B2490" s="30">
        <f>資料貼入!A2490</f>
        <v>46226</v>
      </c>
      <c r="C2490" s="38">
        <f>資料貼入!A2490</f>
        <v>46226</v>
      </c>
      <c r="D2490" s="29">
        <f>資料貼入!B2490</f>
        <v>-166424.31</v>
      </c>
      <c r="E2490" s="29" cm="1">
        <f t="array" ref="E2490">MovingDayDD($D$3:D2490)</f>
        <v>-1308336.4800000042</v>
      </c>
      <c r="F2490" s="29">
        <f>IF(OR(C2490&gt;總表!$B$30,C2490=0),0,IF(E2490=0,0,1+F2489))</f>
        <v>0</v>
      </c>
      <c r="G2490" s="29">
        <f t="shared" si="271"/>
        <v>0</v>
      </c>
      <c r="H2490" s="42">
        <f t="shared" si="269"/>
        <v>0</v>
      </c>
      <c r="I2490" s="43">
        <f t="shared" si="272"/>
        <v>0</v>
      </c>
      <c r="J2490" s="42">
        <f t="shared" si="273"/>
        <v>0</v>
      </c>
      <c r="K2490" s="43">
        <f t="shared" si="274"/>
        <v>0</v>
      </c>
      <c r="L2490">
        <f t="shared" si="275"/>
        <v>126</v>
      </c>
      <c r="M2490">
        <f>IF($G2490="","",COUNTIF($G$3:$G2490, $G2490))</f>
        <v>2362</v>
      </c>
      <c r="N2490">
        <f t="shared" si="270"/>
        <v>2488</v>
      </c>
      <c r="O2490"/>
      <c r="P2490"/>
      <c r="Q2490"/>
    </row>
    <row r="2491" spans="2:17">
      <c r="B2491" s="30">
        <f>資料貼入!A2491</f>
        <v>46227</v>
      </c>
      <c r="C2491" s="38">
        <f>資料貼入!A2491</f>
        <v>46227</v>
      </c>
      <c r="D2491" s="29">
        <f>資料貼入!B2491</f>
        <v>-388599.54000000004</v>
      </c>
      <c r="E2491" s="29" cm="1">
        <f t="array" ref="E2491">MovingDayDD($D$3:D2491)</f>
        <v>-1696936.0200000033</v>
      </c>
      <c r="F2491" s="29">
        <f>IF(OR(C2491&gt;總表!$B$30,C2491=0),0,IF(E2491=0,0,1+F2490))</f>
        <v>0</v>
      </c>
      <c r="G2491" s="29">
        <f t="shared" si="271"/>
        <v>0</v>
      </c>
      <c r="H2491" s="42">
        <f t="shared" si="269"/>
        <v>0</v>
      </c>
      <c r="I2491" s="43">
        <f t="shared" si="272"/>
        <v>0</v>
      </c>
      <c r="J2491" s="42">
        <f t="shared" si="273"/>
        <v>0</v>
      </c>
      <c r="K2491" s="43">
        <f t="shared" si="274"/>
        <v>0</v>
      </c>
      <c r="L2491">
        <f t="shared" si="275"/>
        <v>126</v>
      </c>
      <c r="M2491">
        <f>IF($G2491="","",COUNTIF($G$3:$G2491, $G2491))</f>
        <v>2363</v>
      </c>
      <c r="N2491">
        <f t="shared" si="270"/>
        <v>2489</v>
      </c>
      <c r="O2491"/>
      <c r="P2491"/>
      <c r="Q2491"/>
    </row>
    <row r="2492" spans="2:17">
      <c r="B2492" s="30">
        <f>資料貼入!A2492</f>
        <v>46228</v>
      </c>
      <c r="C2492" s="38">
        <f>資料貼入!A2492</f>
        <v>46228</v>
      </c>
      <c r="D2492" s="29">
        <f>資料貼入!B2492</f>
        <v>0</v>
      </c>
      <c r="E2492" s="29" cm="1">
        <f t="array" ref="E2492">MovingDayDD($D$3:D2492)</f>
        <v>-1696936.0200000033</v>
      </c>
      <c r="F2492" s="29">
        <f>IF(OR(C2492&gt;總表!$B$30,C2492=0),0,IF(E2492=0,0,1+F2491))</f>
        <v>0</v>
      </c>
      <c r="G2492" s="29">
        <f t="shared" si="271"/>
        <v>0</v>
      </c>
      <c r="H2492" s="42">
        <f t="shared" si="269"/>
        <v>0</v>
      </c>
      <c r="I2492" s="43">
        <f t="shared" si="272"/>
        <v>0</v>
      </c>
      <c r="J2492" s="42">
        <f t="shared" si="273"/>
        <v>0</v>
      </c>
      <c r="K2492" s="43">
        <f t="shared" si="274"/>
        <v>0</v>
      </c>
      <c r="L2492">
        <f t="shared" si="275"/>
        <v>126</v>
      </c>
      <c r="M2492">
        <f>IF($G2492="","",COUNTIF($G$3:$G2492, $G2492))</f>
        <v>2364</v>
      </c>
      <c r="N2492">
        <f t="shared" si="270"/>
        <v>2490</v>
      </c>
      <c r="O2492"/>
      <c r="P2492"/>
      <c r="Q2492"/>
    </row>
    <row r="2493" spans="2:17">
      <c r="B2493" s="30">
        <f>資料貼入!A2493</f>
        <v>46229</v>
      </c>
      <c r="C2493" s="38">
        <f>資料貼入!A2493</f>
        <v>46229</v>
      </c>
      <c r="D2493" s="29">
        <f>資料貼入!B2493</f>
        <v>0</v>
      </c>
      <c r="E2493" s="29" cm="1">
        <f t="array" ref="E2493">MovingDayDD($D$3:D2493)</f>
        <v>-1696936.0200000033</v>
      </c>
      <c r="F2493" s="29">
        <f>IF(OR(C2493&gt;總表!$B$30,C2493=0),0,IF(E2493=0,0,1+F2492))</f>
        <v>0</v>
      </c>
      <c r="G2493" s="29">
        <f t="shared" si="271"/>
        <v>0</v>
      </c>
      <c r="H2493" s="42">
        <f t="shared" si="269"/>
        <v>0</v>
      </c>
      <c r="I2493" s="43">
        <f t="shared" si="272"/>
        <v>0</v>
      </c>
      <c r="J2493" s="42">
        <f t="shared" si="273"/>
        <v>0</v>
      </c>
      <c r="K2493" s="43">
        <f t="shared" si="274"/>
        <v>0</v>
      </c>
      <c r="L2493">
        <f t="shared" si="275"/>
        <v>126</v>
      </c>
      <c r="M2493">
        <f>IF($G2493="","",COUNTIF($G$3:$G2493, $G2493))</f>
        <v>2365</v>
      </c>
      <c r="N2493">
        <f t="shared" si="270"/>
        <v>2491</v>
      </c>
      <c r="O2493"/>
      <c r="P2493"/>
      <c r="Q2493"/>
    </row>
    <row r="2494" spans="2:17">
      <c r="B2494" s="30">
        <f>資料貼入!A2494</f>
        <v>46230</v>
      </c>
      <c r="C2494" s="38">
        <f>資料貼入!A2494</f>
        <v>46230</v>
      </c>
      <c r="D2494" s="29">
        <f>資料貼入!B2494</f>
        <v>-178679.39</v>
      </c>
      <c r="E2494" s="29" cm="1">
        <f t="array" ref="E2494">MovingDayDD($D$3:D2494)</f>
        <v>-1875615.4100000039</v>
      </c>
      <c r="F2494" s="29">
        <f>IF(OR(C2494&gt;總表!$B$30,C2494=0),0,IF(E2494=0,0,1+F2493))</f>
        <v>0</v>
      </c>
      <c r="G2494" s="29">
        <f t="shared" si="271"/>
        <v>0</v>
      </c>
      <c r="H2494" s="42">
        <f t="shared" si="269"/>
        <v>0</v>
      </c>
      <c r="I2494" s="43">
        <f t="shared" si="272"/>
        <v>0</v>
      </c>
      <c r="J2494" s="42">
        <f t="shared" si="273"/>
        <v>0</v>
      </c>
      <c r="K2494" s="43">
        <f t="shared" si="274"/>
        <v>0</v>
      </c>
      <c r="L2494">
        <f t="shared" si="275"/>
        <v>126</v>
      </c>
      <c r="M2494">
        <f>IF($G2494="","",COUNTIF($G$3:$G2494, $G2494))</f>
        <v>2366</v>
      </c>
      <c r="N2494">
        <f t="shared" si="270"/>
        <v>2492</v>
      </c>
      <c r="O2494"/>
      <c r="P2494"/>
      <c r="Q2494"/>
    </row>
    <row r="2495" spans="2:17">
      <c r="B2495" s="30">
        <f>資料貼入!A2495</f>
        <v>46231</v>
      </c>
      <c r="C2495" s="38">
        <f>資料貼入!A2495</f>
        <v>46231</v>
      </c>
      <c r="D2495" s="29">
        <f>資料貼入!B2495</f>
        <v>-900236.66</v>
      </c>
      <c r="E2495" s="29" cm="1">
        <f t="array" ref="E2495">MovingDayDD($D$3:D2495)</f>
        <v>-2775852.0700000003</v>
      </c>
      <c r="F2495" s="29">
        <f>IF(OR(C2495&gt;總表!$B$30,C2495=0),0,IF(E2495=0,0,1+F2494))</f>
        <v>0</v>
      </c>
      <c r="G2495" s="29">
        <f t="shared" si="271"/>
        <v>0</v>
      </c>
      <c r="H2495" s="42">
        <f t="shared" si="269"/>
        <v>0</v>
      </c>
      <c r="I2495" s="43">
        <f t="shared" si="272"/>
        <v>0</v>
      </c>
      <c r="J2495" s="42">
        <f t="shared" si="273"/>
        <v>0</v>
      </c>
      <c r="K2495" s="43">
        <f t="shared" si="274"/>
        <v>0</v>
      </c>
      <c r="L2495">
        <f t="shared" si="275"/>
        <v>126</v>
      </c>
      <c r="M2495">
        <f>IF($G2495="","",COUNTIF($G$3:$G2495, $G2495))</f>
        <v>2367</v>
      </c>
      <c r="N2495">
        <f t="shared" si="270"/>
        <v>2493</v>
      </c>
      <c r="O2495"/>
      <c r="P2495"/>
      <c r="Q2495"/>
    </row>
    <row r="2496" spans="2:17">
      <c r="B2496" s="30">
        <f>資料貼入!A2496</f>
        <v>46232</v>
      </c>
      <c r="C2496" s="38">
        <f>資料貼入!A2496</f>
        <v>46232</v>
      </c>
      <c r="D2496" s="29">
        <f>資料貼入!B2496</f>
        <v>-608531.58000000007</v>
      </c>
      <c r="E2496" s="29" cm="1">
        <f t="array" ref="E2496">MovingDayDD($D$3:D2496)</f>
        <v>-3384383.6499999985</v>
      </c>
      <c r="F2496" s="29">
        <f>IF(OR(C2496&gt;總表!$B$30,C2496=0),0,IF(E2496=0,0,1+F2495))</f>
        <v>0</v>
      </c>
      <c r="G2496" s="29">
        <f t="shared" si="271"/>
        <v>0</v>
      </c>
      <c r="H2496" s="42">
        <f t="shared" si="269"/>
        <v>0</v>
      </c>
      <c r="I2496" s="43">
        <f t="shared" si="272"/>
        <v>0</v>
      </c>
      <c r="J2496" s="42">
        <f t="shared" si="273"/>
        <v>0</v>
      </c>
      <c r="K2496" s="43">
        <f t="shared" si="274"/>
        <v>0</v>
      </c>
      <c r="L2496">
        <f t="shared" si="275"/>
        <v>126</v>
      </c>
      <c r="M2496">
        <f>IF($G2496="","",COUNTIF($G$3:$G2496, $G2496))</f>
        <v>2368</v>
      </c>
      <c r="N2496">
        <f t="shared" si="270"/>
        <v>2494</v>
      </c>
      <c r="O2496"/>
      <c r="P2496"/>
      <c r="Q2496"/>
    </row>
    <row r="2497" spans="2:17">
      <c r="B2497" s="30">
        <f>資料貼入!A2497</f>
        <v>46233</v>
      </c>
      <c r="C2497" s="38">
        <f>資料貼入!A2497</f>
        <v>46233</v>
      </c>
      <c r="D2497" s="29">
        <f>資料貼入!B2497</f>
        <v>-156660.87</v>
      </c>
      <c r="E2497" s="29" cm="1">
        <f t="array" ref="E2497">MovingDayDD($D$3:D2497)</f>
        <v>-3541044.5199999958</v>
      </c>
      <c r="F2497" s="29">
        <f>IF(OR(C2497&gt;總表!$B$30,C2497=0),0,IF(E2497=0,0,1+F2496))</f>
        <v>0</v>
      </c>
      <c r="G2497" s="29">
        <f t="shared" si="271"/>
        <v>0</v>
      </c>
      <c r="H2497" s="42">
        <f t="shared" si="269"/>
        <v>0</v>
      </c>
      <c r="I2497" s="43">
        <f t="shared" si="272"/>
        <v>0</v>
      </c>
      <c r="J2497" s="42">
        <f t="shared" si="273"/>
        <v>0</v>
      </c>
      <c r="K2497" s="43">
        <f t="shared" si="274"/>
        <v>0</v>
      </c>
      <c r="L2497">
        <f t="shared" si="275"/>
        <v>126</v>
      </c>
      <c r="M2497">
        <f>IF($G2497="","",COUNTIF($G$3:$G2497, $G2497))</f>
        <v>2369</v>
      </c>
      <c r="N2497">
        <f t="shared" si="270"/>
        <v>2495</v>
      </c>
      <c r="O2497"/>
      <c r="P2497"/>
      <c r="Q2497"/>
    </row>
    <row r="2498" spans="2:17">
      <c r="B2498" s="30">
        <f>資料貼入!A2498</f>
        <v>46234</v>
      </c>
      <c r="C2498" s="38">
        <f>資料貼入!A2498</f>
        <v>46234</v>
      </c>
      <c r="D2498" s="29">
        <f>資料貼入!B2498</f>
        <v>2057337.55</v>
      </c>
      <c r="E2498" s="29" cm="1">
        <f t="array" ref="E2498">MovingDayDD($D$3:D2498)</f>
        <v>-1483706.9699999988</v>
      </c>
      <c r="F2498" s="29">
        <f>IF(OR(C2498&gt;總表!$B$30,C2498=0),0,IF(E2498=0,0,1+F2497))</f>
        <v>0</v>
      </c>
      <c r="G2498" s="29">
        <f t="shared" si="271"/>
        <v>0</v>
      </c>
      <c r="H2498" s="42">
        <f t="shared" si="269"/>
        <v>0</v>
      </c>
      <c r="I2498" s="43">
        <f t="shared" si="272"/>
        <v>0</v>
      </c>
      <c r="J2498" s="42">
        <f t="shared" si="273"/>
        <v>0</v>
      </c>
      <c r="K2498" s="43">
        <f t="shared" si="274"/>
        <v>0</v>
      </c>
      <c r="L2498">
        <f t="shared" si="275"/>
        <v>126</v>
      </c>
      <c r="M2498">
        <f>IF($G2498="","",COUNTIF($G$3:$G2498, $G2498))</f>
        <v>2370</v>
      </c>
      <c r="N2498">
        <f t="shared" si="270"/>
        <v>2496</v>
      </c>
      <c r="O2498"/>
      <c r="P2498"/>
      <c r="Q2498"/>
    </row>
    <row r="2499" spans="2:17">
      <c r="B2499" s="30">
        <f>資料貼入!A2499</f>
        <v>46235</v>
      </c>
      <c r="C2499" s="38">
        <f>資料貼入!A2499</f>
        <v>46235</v>
      </c>
      <c r="D2499" s="29">
        <f>資料貼入!B2499</f>
        <v>0</v>
      </c>
      <c r="E2499" s="29" cm="1">
        <f t="array" ref="E2499">MovingDayDD($D$3:D2499)</f>
        <v>-1483706.9699999988</v>
      </c>
      <c r="F2499" s="29">
        <f>IF(OR(C2499&gt;總表!$B$30,C2499=0),0,IF(E2499=0,0,1+F2498))</f>
        <v>0</v>
      </c>
      <c r="G2499" s="29">
        <f t="shared" si="271"/>
        <v>0</v>
      </c>
      <c r="H2499" s="42">
        <f t="shared" ref="H2499:H2562" si="276">IF(G2499&gt;$V$1,B2499,0)</f>
        <v>0</v>
      </c>
      <c r="I2499" s="43">
        <f t="shared" si="272"/>
        <v>0</v>
      </c>
      <c r="J2499" s="42">
        <f t="shared" si="273"/>
        <v>0</v>
      </c>
      <c r="K2499" s="43">
        <f t="shared" si="274"/>
        <v>0</v>
      </c>
      <c r="L2499">
        <f t="shared" si="275"/>
        <v>126</v>
      </c>
      <c r="M2499">
        <f>IF($G2499="","",COUNTIF($G$3:$G2499, $G2499))</f>
        <v>2371</v>
      </c>
      <c r="N2499">
        <f t="shared" ref="N2499:N2562" si="277">IF($G2499="","",L2499+M2499)</f>
        <v>2497</v>
      </c>
      <c r="O2499"/>
      <c r="P2499"/>
      <c r="Q2499"/>
    </row>
    <row r="2500" spans="2:17">
      <c r="B2500" s="30">
        <f>資料貼入!A2500</f>
        <v>46236</v>
      </c>
      <c r="C2500" s="38">
        <f>資料貼入!A2500</f>
        <v>46236</v>
      </c>
      <c r="D2500" s="29">
        <f>資料貼入!B2500</f>
        <v>0</v>
      </c>
      <c r="E2500" s="29" cm="1">
        <f t="array" ref="E2500">MovingDayDD($D$3:D2500)</f>
        <v>-1483706.9699999988</v>
      </c>
      <c r="F2500" s="29">
        <f>IF(OR(C2500&gt;總表!$B$30,C2500=0),0,IF(E2500=0,0,1+F2499))</f>
        <v>0</v>
      </c>
      <c r="G2500" s="29">
        <f t="shared" ref="G2500:G2563" si="278">IF(F2501=0,F2500,0)</f>
        <v>0</v>
      </c>
      <c r="H2500" s="42">
        <f t="shared" si="276"/>
        <v>0</v>
      </c>
      <c r="I2500" s="43">
        <f t="shared" ref="I2500:I2563" si="279">G2500</f>
        <v>0</v>
      </c>
      <c r="J2500" s="42">
        <f t="shared" ref="J2500:J2563" si="280">IF(F2500=0,0,B2500)</f>
        <v>0</v>
      </c>
      <c r="K2500" s="43">
        <f t="shared" ref="K2500:K2563" si="281">G2500</f>
        <v>0</v>
      </c>
      <c r="L2500">
        <f t="shared" ref="L2500:L2563" si="282">IF($G2500="","",COUNTIF($G$3:$G$4053, "&gt;" &amp; $G2500))</f>
        <v>126</v>
      </c>
      <c r="M2500">
        <f>IF($G2500="","",COUNTIF($G$3:$G2500, $G2500))</f>
        <v>2372</v>
      </c>
      <c r="N2500">
        <f t="shared" si="277"/>
        <v>2498</v>
      </c>
      <c r="O2500"/>
      <c r="P2500"/>
      <c r="Q2500"/>
    </row>
    <row r="2501" spans="2:17">
      <c r="B2501" s="30">
        <f>資料貼入!A2501</f>
        <v>46237</v>
      </c>
      <c r="C2501" s="38">
        <f>資料貼入!A2501</f>
        <v>46237</v>
      </c>
      <c r="D2501" s="29">
        <f>資料貼入!B2501</f>
        <v>-719945.98</v>
      </c>
      <c r="E2501" s="29" cm="1">
        <f t="array" ref="E2501">MovingDayDD($D$3:D2501)</f>
        <v>-2203652.9499999955</v>
      </c>
      <c r="F2501" s="29">
        <f>IF(OR(C2501&gt;總表!$B$30,C2501=0),0,IF(E2501=0,0,1+F2500))</f>
        <v>0</v>
      </c>
      <c r="G2501" s="29">
        <f t="shared" si="278"/>
        <v>0</v>
      </c>
      <c r="H2501" s="42">
        <f t="shared" si="276"/>
        <v>0</v>
      </c>
      <c r="I2501" s="43">
        <f t="shared" si="279"/>
        <v>0</v>
      </c>
      <c r="J2501" s="42">
        <f t="shared" si="280"/>
        <v>0</v>
      </c>
      <c r="K2501" s="43">
        <f t="shared" si="281"/>
        <v>0</v>
      </c>
      <c r="L2501">
        <f t="shared" si="282"/>
        <v>126</v>
      </c>
      <c r="M2501">
        <f>IF($G2501="","",COUNTIF($G$3:$G2501, $G2501))</f>
        <v>2373</v>
      </c>
      <c r="N2501">
        <f t="shared" si="277"/>
        <v>2499</v>
      </c>
      <c r="O2501"/>
      <c r="P2501"/>
      <c r="Q2501"/>
    </row>
    <row r="2502" spans="2:17">
      <c r="B2502" s="30">
        <f>資料貼入!A2502</f>
        <v>46238</v>
      </c>
      <c r="C2502" s="38">
        <f>資料貼入!A2502</f>
        <v>46238</v>
      </c>
      <c r="D2502" s="29">
        <f>資料貼入!B2502</f>
        <v>-93644.93</v>
      </c>
      <c r="E2502" s="29" cm="1">
        <f t="array" ref="E2502">MovingDayDD($D$3:D2502)</f>
        <v>-2297297.8799999952</v>
      </c>
      <c r="F2502" s="29">
        <f>IF(OR(C2502&gt;總表!$B$30,C2502=0),0,IF(E2502=0,0,1+F2501))</f>
        <v>0</v>
      </c>
      <c r="G2502" s="29">
        <f t="shared" si="278"/>
        <v>0</v>
      </c>
      <c r="H2502" s="42">
        <f t="shared" si="276"/>
        <v>0</v>
      </c>
      <c r="I2502" s="43">
        <f t="shared" si="279"/>
        <v>0</v>
      </c>
      <c r="J2502" s="42">
        <f t="shared" si="280"/>
        <v>0</v>
      </c>
      <c r="K2502" s="43">
        <f t="shared" si="281"/>
        <v>0</v>
      </c>
      <c r="L2502">
        <f t="shared" si="282"/>
        <v>126</v>
      </c>
      <c r="M2502">
        <f>IF($G2502="","",COUNTIF($G$3:$G2502, $G2502))</f>
        <v>2374</v>
      </c>
      <c r="N2502">
        <f t="shared" si="277"/>
        <v>2500</v>
      </c>
      <c r="O2502"/>
      <c r="P2502"/>
      <c r="Q2502"/>
    </row>
    <row r="2503" spans="2:17">
      <c r="B2503" s="30">
        <f>資料貼入!A2503</f>
        <v>46239</v>
      </c>
      <c r="C2503" s="38">
        <f>資料貼入!A2503</f>
        <v>46239</v>
      </c>
      <c r="D2503" s="29">
        <f>資料貼入!B2503</f>
        <v>284329.86</v>
      </c>
      <c r="E2503" s="29" cm="1">
        <f t="array" ref="E2503">MovingDayDD($D$3:D2503)</f>
        <v>-2012968.0199999958</v>
      </c>
      <c r="F2503" s="29">
        <f>IF(OR(C2503&gt;總表!$B$30,C2503=0),0,IF(E2503=0,0,1+F2502))</f>
        <v>0</v>
      </c>
      <c r="G2503" s="29">
        <f t="shared" si="278"/>
        <v>0</v>
      </c>
      <c r="H2503" s="42">
        <f t="shared" si="276"/>
        <v>0</v>
      </c>
      <c r="I2503" s="43">
        <f t="shared" si="279"/>
        <v>0</v>
      </c>
      <c r="J2503" s="42">
        <f t="shared" si="280"/>
        <v>0</v>
      </c>
      <c r="K2503" s="43">
        <f t="shared" si="281"/>
        <v>0</v>
      </c>
      <c r="L2503">
        <f t="shared" si="282"/>
        <v>126</v>
      </c>
      <c r="M2503">
        <f>IF($G2503="","",COUNTIF($G$3:$G2503, $G2503))</f>
        <v>2375</v>
      </c>
      <c r="N2503">
        <f t="shared" si="277"/>
        <v>2501</v>
      </c>
      <c r="O2503"/>
      <c r="P2503"/>
      <c r="Q2503"/>
    </row>
    <row r="2504" spans="2:17">
      <c r="B2504" s="30">
        <f>資料貼入!A2504</f>
        <v>46240</v>
      </c>
      <c r="C2504" s="38">
        <f>資料貼入!A2504</f>
        <v>46240</v>
      </c>
      <c r="D2504" s="29">
        <f>資料貼入!B2504</f>
        <v>-136108.5</v>
      </c>
      <c r="E2504" s="29" cm="1">
        <f t="array" ref="E2504">MovingDayDD($D$3:D2504)</f>
        <v>-2149076.5199999958</v>
      </c>
      <c r="F2504" s="29">
        <f>IF(OR(C2504&gt;總表!$B$30,C2504=0),0,IF(E2504=0,0,1+F2503))</f>
        <v>0</v>
      </c>
      <c r="G2504" s="29">
        <f t="shared" si="278"/>
        <v>0</v>
      </c>
      <c r="H2504" s="42">
        <f t="shared" si="276"/>
        <v>0</v>
      </c>
      <c r="I2504" s="43">
        <f t="shared" si="279"/>
        <v>0</v>
      </c>
      <c r="J2504" s="42">
        <f t="shared" si="280"/>
        <v>0</v>
      </c>
      <c r="K2504" s="43">
        <f t="shared" si="281"/>
        <v>0</v>
      </c>
      <c r="L2504">
        <f t="shared" si="282"/>
        <v>126</v>
      </c>
      <c r="M2504">
        <f>IF($G2504="","",COUNTIF($G$3:$G2504, $G2504))</f>
        <v>2376</v>
      </c>
      <c r="N2504">
        <f t="shared" si="277"/>
        <v>2502</v>
      </c>
      <c r="O2504"/>
      <c r="P2504"/>
      <c r="Q2504"/>
    </row>
    <row r="2505" spans="2:17">
      <c r="B2505" s="30">
        <f>資料貼入!A2505</f>
        <v>46241</v>
      </c>
      <c r="C2505" s="38">
        <f>資料貼入!A2505</f>
        <v>46241</v>
      </c>
      <c r="D2505" s="29">
        <f>資料貼入!B2505</f>
        <v>-212713.15000000002</v>
      </c>
      <c r="E2505" s="29" cm="1">
        <f t="array" ref="E2505">MovingDayDD($D$3:D2505)</f>
        <v>-2361789.6699999943</v>
      </c>
      <c r="F2505" s="29">
        <f>IF(OR(C2505&gt;總表!$B$30,C2505=0),0,IF(E2505=0,0,1+F2504))</f>
        <v>0</v>
      </c>
      <c r="G2505" s="29">
        <f t="shared" si="278"/>
        <v>0</v>
      </c>
      <c r="H2505" s="42">
        <f t="shared" si="276"/>
        <v>0</v>
      </c>
      <c r="I2505" s="43">
        <f t="shared" si="279"/>
        <v>0</v>
      </c>
      <c r="J2505" s="42">
        <f t="shared" si="280"/>
        <v>0</v>
      </c>
      <c r="K2505" s="43">
        <f t="shared" si="281"/>
        <v>0</v>
      </c>
      <c r="L2505">
        <f t="shared" si="282"/>
        <v>126</v>
      </c>
      <c r="M2505">
        <f>IF($G2505="","",COUNTIF($G$3:$G2505, $G2505))</f>
        <v>2377</v>
      </c>
      <c r="N2505">
        <f t="shared" si="277"/>
        <v>2503</v>
      </c>
      <c r="O2505"/>
      <c r="P2505"/>
      <c r="Q2505"/>
    </row>
    <row r="2506" spans="2:17">
      <c r="B2506" s="30">
        <f>資料貼入!A2506</f>
        <v>46242</v>
      </c>
      <c r="C2506" s="38">
        <f>資料貼入!A2506</f>
        <v>46242</v>
      </c>
      <c r="D2506" s="29">
        <f>資料貼入!B2506</f>
        <v>0</v>
      </c>
      <c r="E2506" s="29" cm="1">
        <f t="array" ref="E2506">MovingDayDD($D$3:D2506)</f>
        <v>-2361789.6699999943</v>
      </c>
      <c r="F2506" s="29">
        <f>IF(OR(C2506&gt;總表!$B$30,C2506=0),0,IF(E2506=0,0,1+F2505))</f>
        <v>0</v>
      </c>
      <c r="G2506" s="29">
        <f t="shared" si="278"/>
        <v>0</v>
      </c>
      <c r="H2506" s="42">
        <f t="shared" si="276"/>
        <v>0</v>
      </c>
      <c r="I2506" s="43">
        <f t="shared" si="279"/>
        <v>0</v>
      </c>
      <c r="J2506" s="42">
        <f t="shared" si="280"/>
        <v>0</v>
      </c>
      <c r="K2506" s="43">
        <f t="shared" si="281"/>
        <v>0</v>
      </c>
      <c r="L2506">
        <f t="shared" si="282"/>
        <v>126</v>
      </c>
      <c r="M2506">
        <f>IF($G2506="","",COUNTIF($G$3:$G2506, $G2506))</f>
        <v>2378</v>
      </c>
      <c r="N2506">
        <f t="shared" si="277"/>
        <v>2504</v>
      </c>
      <c r="O2506"/>
      <c r="P2506"/>
      <c r="Q2506"/>
    </row>
    <row r="2507" spans="2:17">
      <c r="B2507" s="30">
        <f>資料貼入!A2507</f>
        <v>46243</v>
      </c>
      <c r="C2507" s="38">
        <f>資料貼入!A2507</f>
        <v>46243</v>
      </c>
      <c r="D2507" s="29">
        <f>資料貼入!B2507</f>
        <v>0</v>
      </c>
      <c r="E2507" s="29" cm="1">
        <f t="array" ref="E2507">MovingDayDD($D$3:D2507)</f>
        <v>-2361789.6699999943</v>
      </c>
      <c r="F2507" s="29">
        <f>IF(OR(C2507&gt;總表!$B$30,C2507=0),0,IF(E2507=0,0,1+F2506))</f>
        <v>0</v>
      </c>
      <c r="G2507" s="29">
        <f t="shared" si="278"/>
        <v>0</v>
      </c>
      <c r="H2507" s="42">
        <f t="shared" si="276"/>
        <v>0</v>
      </c>
      <c r="I2507" s="43">
        <f t="shared" si="279"/>
        <v>0</v>
      </c>
      <c r="J2507" s="42">
        <f t="shared" si="280"/>
        <v>0</v>
      </c>
      <c r="K2507" s="43">
        <f t="shared" si="281"/>
        <v>0</v>
      </c>
      <c r="L2507">
        <f t="shared" si="282"/>
        <v>126</v>
      </c>
      <c r="M2507">
        <f>IF($G2507="","",COUNTIF($G$3:$G2507, $G2507))</f>
        <v>2379</v>
      </c>
      <c r="N2507">
        <f t="shared" si="277"/>
        <v>2505</v>
      </c>
      <c r="O2507"/>
      <c r="P2507"/>
      <c r="Q2507"/>
    </row>
    <row r="2508" spans="2:17">
      <c r="B2508" s="30">
        <f>資料貼入!A2508</f>
        <v>46244</v>
      </c>
      <c r="C2508" s="38">
        <f>資料貼入!A2508</f>
        <v>46244</v>
      </c>
      <c r="D2508" s="29">
        <f>資料貼入!B2508</f>
        <v>-40610.819999999992</v>
      </c>
      <c r="E2508" s="29" cm="1">
        <f t="array" ref="E2508">MovingDayDD($D$3:D2508)</f>
        <v>-2402400.4899999946</v>
      </c>
      <c r="F2508" s="29">
        <f>IF(OR(C2508&gt;總表!$B$30,C2508=0),0,IF(E2508=0,0,1+F2507))</f>
        <v>0</v>
      </c>
      <c r="G2508" s="29">
        <f t="shared" si="278"/>
        <v>0</v>
      </c>
      <c r="H2508" s="42">
        <f t="shared" si="276"/>
        <v>0</v>
      </c>
      <c r="I2508" s="43">
        <f t="shared" si="279"/>
        <v>0</v>
      </c>
      <c r="J2508" s="42">
        <f t="shared" si="280"/>
        <v>0</v>
      </c>
      <c r="K2508" s="43">
        <f t="shared" si="281"/>
        <v>0</v>
      </c>
      <c r="L2508">
        <f t="shared" si="282"/>
        <v>126</v>
      </c>
      <c r="M2508">
        <f>IF($G2508="","",COUNTIF($G$3:$G2508, $G2508))</f>
        <v>2380</v>
      </c>
      <c r="N2508">
        <f t="shared" si="277"/>
        <v>2506</v>
      </c>
      <c r="O2508"/>
      <c r="P2508"/>
      <c r="Q2508"/>
    </row>
    <row r="2509" spans="2:17">
      <c r="B2509" s="30">
        <f>資料貼入!A2509</f>
        <v>46245</v>
      </c>
      <c r="C2509" s="38">
        <f>資料貼入!A2509</f>
        <v>46245</v>
      </c>
      <c r="D2509" s="29">
        <f>資料貼入!B2509</f>
        <v>-186463.97</v>
      </c>
      <c r="E2509" s="29" cm="1">
        <f t="array" ref="E2509">MovingDayDD($D$3:D2509)</f>
        <v>-2588864.4599999934</v>
      </c>
      <c r="F2509" s="29">
        <f>IF(OR(C2509&gt;總表!$B$30,C2509=0),0,IF(E2509=0,0,1+F2508))</f>
        <v>0</v>
      </c>
      <c r="G2509" s="29">
        <f t="shared" si="278"/>
        <v>0</v>
      </c>
      <c r="H2509" s="42">
        <f t="shared" si="276"/>
        <v>0</v>
      </c>
      <c r="I2509" s="43">
        <f t="shared" si="279"/>
        <v>0</v>
      </c>
      <c r="J2509" s="42">
        <f t="shared" si="280"/>
        <v>0</v>
      </c>
      <c r="K2509" s="43">
        <f t="shared" si="281"/>
        <v>0</v>
      </c>
      <c r="L2509">
        <f t="shared" si="282"/>
        <v>126</v>
      </c>
      <c r="M2509">
        <f>IF($G2509="","",COUNTIF($G$3:$G2509, $G2509))</f>
        <v>2381</v>
      </c>
      <c r="N2509">
        <f t="shared" si="277"/>
        <v>2507</v>
      </c>
      <c r="O2509"/>
      <c r="P2509"/>
      <c r="Q2509"/>
    </row>
    <row r="2510" spans="2:17">
      <c r="B2510" s="30">
        <f>資料貼入!A2510</f>
        <v>46246</v>
      </c>
      <c r="C2510" s="38">
        <f>資料貼入!A2510</f>
        <v>46246</v>
      </c>
      <c r="D2510" s="29">
        <f>資料貼入!B2510</f>
        <v>-8435.8499999999985</v>
      </c>
      <c r="E2510" s="29" cm="1">
        <f t="array" ref="E2510">MovingDayDD($D$3:D2510)</f>
        <v>-2597300.3099999949</v>
      </c>
      <c r="F2510" s="29">
        <f>IF(OR(C2510&gt;總表!$B$30,C2510=0),0,IF(E2510=0,0,1+F2509))</f>
        <v>0</v>
      </c>
      <c r="G2510" s="29">
        <f t="shared" si="278"/>
        <v>0</v>
      </c>
      <c r="H2510" s="42">
        <f t="shared" si="276"/>
        <v>0</v>
      </c>
      <c r="I2510" s="43">
        <f t="shared" si="279"/>
        <v>0</v>
      </c>
      <c r="J2510" s="42">
        <f t="shared" si="280"/>
        <v>0</v>
      </c>
      <c r="K2510" s="43">
        <f t="shared" si="281"/>
        <v>0</v>
      </c>
      <c r="L2510">
        <f t="shared" si="282"/>
        <v>126</v>
      </c>
      <c r="M2510">
        <f>IF($G2510="","",COUNTIF($G$3:$G2510, $G2510))</f>
        <v>2382</v>
      </c>
      <c r="N2510">
        <f t="shared" si="277"/>
        <v>2508</v>
      </c>
      <c r="O2510"/>
      <c r="P2510"/>
      <c r="Q2510"/>
    </row>
    <row r="2511" spans="2:17">
      <c r="B2511" s="30">
        <f>資料貼入!A2511</f>
        <v>46247</v>
      </c>
      <c r="C2511" s="38">
        <f>資料貼入!A2511</f>
        <v>46247</v>
      </c>
      <c r="D2511" s="29">
        <f>資料貼入!B2511</f>
        <v>99562.939999999988</v>
      </c>
      <c r="E2511" s="29" cm="1">
        <f t="array" ref="E2511">MovingDayDD($D$3:D2511)</f>
        <v>-2497737.3699999973</v>
      </c>
      <c r="F2511" s="29">
        <f>IF(OR(C2511&gt;總表!$B$30,C2511=0),0,IF(E2511=0,0,1+F2510))</f>
        <v>0</v>
      </c>
      <c r="G2511" s="29">
        <f t="shared" si="278"/>
        <v>0</v>
      </c>
      <c r="H2511" s="42">
        <f t="shared" si="276"/>
        <v>0</v>
      </c>
      <c r="I2511" s="43">
        <f t="shared" si="279"/>
        <v>0</v>
      </c>
      <c r="J2511" s="42">
        <f t="shared" si="280"/>
        <v>0</v>
      </c>
      <c r="K2511" s="43">
        <f t="shared" si="281"/>
        <v>0</v>
      </c>
      <c r="L2511">
        <f t="shared" si="282"/>
        <v>126</v>
      </c>
      <c r="M2511">
        <f>IF($G2511="","",COUNTIF($G$3:$G2511, $G2511))</f>
        <v>2383</v>
      </c>
      <c r="N2511">
        <f t="shared" si="277"/>
        <v>2509</v>
      </c>
      <c r="O2511"/>
      <c r="P2511"/>
      <c r="Q2511"/>
    </row>
    <row r="2512" spans="2:17">
      <c r="B2512" s="30">
        <f>資料貼入!A2512</f>
        <v>46248</v>
      </c>
      <c r="C2512" s="38">
        <f>資料貼入!A2512</f>
        <v>46248</v>
      </c>
      <c r="D2512" s="29">
        <f>資料貼入!B2512</f>
        <v>-192503.00999999998</v>
      </c>
      <c r="E2512" s="29" cm="1">
        <f t="array" ref="E2512">MovingDayDD($D$3:D2512)</f>
        <v>-2690240.3799999952</v>
      </c>
      <c r="F2512" s="29">
        <f>IF(OR(C2512&gt;總表!$B$30,C2512=0),0,IF(E2512=0,0,1+F2511))</f>
        <v>0</v>
      </c>
      <c r="G2512" s="29">
        <f t="shared" si="278"/>
        <v>0</v>
      </c>
      <c r="H2512" s="42">
        <f t="shared" si="276"/>
        <v>0</v>
      </c>
      <c r="I2512" s="43">
        <f t="shared" si="279"/>
        <v>0</v>
      </c>
      <c r="J2512" s="42">
        <f t="shared" si="280"/>
        <v>0</v>
      </c>
      <c r="K2512" s="43">
        <f t="shared" si="281"/>
        <v>0</v>
      </c>
      <c r="L2512">
        <f t="shared" si="282"/>
        <v>126</v>
      </c>
      <c r="M2512">
        <f>IF($G2512="","",COUNTIF($G$3:$G2512, $G2512))</f>
        <v>2384</v>
      </c>
      <c r="N2512">
        <f t="shared" si="277"/>
        <v>2510</v>
      </c>
      <c r="O2512"/>
      <c r="P2512"/>
      <c r="Q2512"/>
    </row>
    <row r="2513" spans="2:17">
      <c r="B2513" s="30">
        <f>資料貼入!A2513</f>
        <v>46249</v>
      </c>
      <c r="C2513" s="38">
        <f>資料貼入!A2513</f>
        <v>46249</v>
      </c>
      <c r="D2513" s="29">
        <f>資料貼入!B2513</f>
        <v>0</v>
      </c>
      <c r="E2513" s="29" cm="1">
        <f t="array" ref="E2513">MovingDayDD($D$3:D2513)</f>
        <v>-2690240.3799999952</v>
      </c>
      <c r="F2513" s="29">
        <f>IF(OR(C2513&gt;總表!$B$30,C2513=0),0,IF(E2513=0,0,1+F2512))</f>
        <v>0</v>
      </c>
      <c r="G2513" s="29">
        <f t="shared" si="278"/>
        <v>0</v>
      </c>
      <c r="H2513" s="42">
        <f t="shared" si="276"/>
        <v>0</v>
      </c>
      <c r="I2513" s="43">
        <f t="shared" si="279"/>
        <v>0</v>
      </c>
      <c r="J2513" s="42">
        <f t="shared" si="280"/>
        <v>0</v>
      </c>
      <c r="K2513" s="43">
        <f t="shared" si="281"/>
        <v>0</v>
      </c>
      <c r="L2513">
        <f t="shared" si="282"/>
        <v>126</v>
      </c>
      <c r="M2513">
        <f>IF($G2513="","",COUNTIF($G$3:$G2513, $G2513))</f>
        <v>2385</v>
      </c>
      <c r="N2513">
        <f t="shared" si="277"/>
        <v>2511</v>
      </c>
      <c r="O2513"/>
      <c r="P2513"/>
      <c r="Q2513"/>
    </row>
    <row r="2514" spans="2:17">
      <c r="B2514" s="30">
        <f>資料貼入!A2514</f>
        <v>46250</v>
      </c>
      <c r="C2514" s="38">
        <f>資料貼入!A2514</f>
        <v>46250</v>
      </c>
      <c r="D2514" s="29">
        <f>資料貼入!B2514</f>
        <v>0</v>
      </c>
      <c r="E2514" s="29" cm="1">
        <f t="array" ref="E2514">MovingDayDD($D$3:D2514)</f>
        <v>-2690240.3799999952</v>
      </c>
      <c r="F2514" s="29">
        <f>IF(OR(C2514&gt;總表!$B$30,C2514=0),0,IF(E2514=0,0,1+F2513))</f>
        <v>0</v>
      </c>
      <c r="G2514" s="29">
        <f t="shared" si="278"/>
        <v>0</v>
      </c>
      <c r="H2514" s="42">
        <f t="shared" si="276"/>
        <v>0</v>
      </c>
      <c r="I2514" s="43">
        <f t="shared" si="279"/>
        <v>0</v>
      </c>
      <c r="J2514" s="42">
        <f t="shared" si="280"/>
        <v>0</v>
      </c>
      <c r="K2514" s="43">
        <f t="shared" si="281"/>
        <v>0</v>
      </c>
      <c r="L2514">
        <f t="shared" si="282"/>
        <v>126</v>
      </c>
      <c r="M2514">
        <f>IF($G2514="","",COUNTIF($G$3:$G2514, $G2514))</f>
        <v>2386</v>
      </c>
      <c r="N2514">
        <f t="shared" si="277"/>
        <v>2512</v>
      </c>
      <c r="O2514"/>
      <c r="P2514"/>
      <c r="Q2514"/>
    </row>
    <row r="2515" spans="2:17">
      <c r="B2515" s="30">
        <f>資料貼入!A2515</f>
        <v>46251</v>
      </c>
      <c r="C2515" s="38">
        <f>資料貼入!A2515</f>
        <v>46251</v>
      </c>
      <c r="D2515" s="29">
        <f>資料貼入!B2515</f>
        <v>-16730.400000000001</v>
      </c>
      <c r="E2515" s="29" cm="1">
        <f t="array" ref="E2515">MovingDayDD($D$3:D2515)</f>
        <v>-2706970.7799999937</v>
      </c>
      <c r="F2515" s="29">
        <f>IF(OR(C2515&gt;總表!$B$30,C2515=0),0,IF(E2515=0,0,1+F2514))</f>
        <v>0</v>
      </c>
      <c r="G2515" s="29">
        <f t="shared" si="278"/>
        <v>0</v>
      </c>
      <c r="H2515" s="42">
        <f t="shared" si="276"/>
        <v>0</v>
      </c>
      <c r="I2515" s="43">
        <f t="shared" si="279"/>
        <v>0</v>
      </c>
      <c r="J2515" s="42">
        <f t="shared" si="280"/>
        <v>0</v>
      </c>
      <c r="K2515" s="43">
        <f t="shared" si="281"/>
        <v>0</v>
      </c>
      <c r="L2515">
        <f t="shared" si="282"/>
        <v>126</v>
      </c>
      <c r="M2515">
        <f>IF($G2515="","",COUNTIF($G$3:$G2515, $G2515))</f>
        <v>2387</v>
      </c>
      <c r="N2515">
        <f t="shared" si="277"/>
        <v>2513</v>
      </c>
      <c r="O2515"/>
      <c r="P2515"/>
      <c r="Q2515"/>
    </row>
    <row r="2516" spans="2:17">
      <c r="B2516" s="30">
        <f>資料貼入!A2516</f>
        <v>46252</v>
      </c>
      <c r="C2516" s="38">
        <f>資料貼入!A2516</f>
        <v>46252</v>
      </c>
      <c r="D2516" s="29">
        <f>資料貼入!B2516</f>
        <v>105402.26000000001</v>
      </c>
      <c r="E2516" s="29" cm="1">
        <f t="array" ref="E2516">MovingDayDD($D$3:D2516)</f>
        <v>-2601568.5199999958</v>
      </c>
      <c r="F2516" s="29">
        <f>IF(OR(C2516&gt;總表!$B$30,C2516=0),0,IF(E2516=0,0,1+F2515))</f>
        <v>0</v>
      </c>
      <c r="G2516" s="29">
        <f t="shared" si="278"/>
        <v>0</v>
      </c>
      <c r="H2516" s="42">
        <f t="shared" si="276"/>
        <v>0</v>
      </c>
      <c r="I2516" s="43">
        <f t="shared" si="279"/>
        <v>0</v>
      </c>
      <c r="J2516" s="42">
        <f t="shared" si="280"/>
        <v>0</v>
      </c>
      <c r="K2516" s="43">
        <f t="shared" si="281"/>
        <v>0</v>
      </c>
      <c r="L2516">
        <f t="shared" si="282"/>
        <v>126</v>
      </c>
      <c r="M2516">
        <f>IF($G2516="","",COUNTIF($G$3:$G2516, $G2516))</f>
        <v>2388</v>
      </c>
      <c r="N2516">
        <f t="shared" si="277"/>
        <v>2514</v>
      </c>
      <c r="O2516"/>
      <c r="P2516"/>
      <c r="Q2516"/>
    </row>
    <row r="2517" spans="2:17">
      <c r="B2517" s="30">
        <f>資料貼入!A2517</f>
        <v>46253</v>
      </c>
      <c r="C2517" s="38">
        <f>資料貼入!A2517</f>
        <v>46253</v>
      </c>
      <c r="D2517" s="29">
        <f>資料貼入!B2517</f>
        <v>280833.63</v>
      </c>
      <c r="E2517" s="29" cm="1">
        <f t="array" ref="E2517">MovingDayDD($D$3:D2517)</f>
        <v>-2320734.8899999931</v>
      </c>
      <c r="F2517" s="29">
        <f>IF(OR(C2517&gt;總表!$B$30,C2517=0),0,IF(E2517=0,0,1+F2516))</f>
        <v>0</v>
      </c>
      <c r="G2517" s="29">
        <f t="shared" si="278"/>
        <v>0</v>
      </c>
      <c r="H2517" s="42">
        <f t="shared" si="276"/>
        <v>0</v>
      </c>
      <c r="I2517" s="43">
        <f t="shared" si="279"/>
        <v>0</v>
      </c>
      <c r="J2517" s="42">
        <f t="shared" si="280"/>
        <v>0</v>
      </c>
      <c r="K2517" s="43">
        <f t="shared" si="281"/>
        <v>0</v>
      </c>
      <c r="L2517">
        <f t="shared" si="282"/>
        <v>126</v>
      </c>
      <c r="M2517">
        <f>IF($G2517="","",COUNTIF($G$3:$G2517, $G2517))</f>
        <v>2389</v>
      </c>
      <c r="N2517">
        <f t="shared" si="277"/>
        <v>2515</v>
      </c>
      <c r="O2517"/>
      <c r="P2517"/>
      <c r="Q2517"/>
    </row>
    <row r="2518" spans="2:17">
      <c r="B2518" s="30">
        <f>資料貼入!A2518</f>
        <v>46254</v>
      </c>
      <c r="C2518" s="38">
        <f>資料貼入!A2518</f>
        <v>46254</v>
      </c>
      <c r="D2518" s="29">
        <f>資料貼入!B2518</f>
        <v>-25213.94</v>
      </c>
      <c r="E2518" s="29" cm="1">
        <f t="array" ref="E2518">MovingDayDD($D$3:D2518)</f>
        <v>-2345948.8299999908</v>
      </c>
      <c r="F2518" s="29">
        <f>IF(OR(C2518&gt;總表!$B$30,C2518=0),0,IF(E2518=0,0,1+F2517))</f>
        <v>0</v>
      </c>
      <c r="G2518" s="29">
        <f t="shared" si="278"/>
        <v>0</v>
      </c>
      <c r="H2518" s="42">
        <f t="shared" si="276"/>
        <v>0</v>
      </c>
      <c r="I2518" s="43">
        <f t="shared" si="279"/>
        <v>0</v>
      </c>
      <c r="J2518" s="42">
        <f t="shared" si="280"/>
        <v>0</v>
      </c>
      <c r="K2518" s="43">
        <f t="shared" si="281"/>
        <v>0</v>
      </c>
      <c r="L2518">
        <f t="shared" si="282"/>
        <v>126</v>
      </c>
      <c r="M2518">
        <f>IF($G2518="","",COUNTIF($G$3:$G2518, $G2518))</f>
        <v>2390</v>
      </c>
      <c r="N2518">
        <f t="shared" si="277"/>
        <v>2516</v>
      </c>
      <c r="O2518"/>
      <c r="P2518"/>
      <c r="Q2518"/>
    </row>
    <row r="2519" spans="2:17">
      <c r="B2519" s="30">
        <f>資料貼入!A2519</f>
        <v>46255</v>
      </c>
      <c r="C2519" s="38">
        <f>資料貼入!A2519</f>
        <v>46255</v>
      </c>
      <c r="D2519" s="29">
        <f>資料貼入!B2519</f>
        <v>54908.46</v>
      </c>
      <c r="E2519" s="29" cm="1">
        <f t="array" ref="E2519">MovingDayDD($D$3:D2519)</f>
        <v>-2291040.3699999899</v>
      </c>
      <c r="F2519" s="29">
        <f>IF(OR(C2519&gt;總表!$B$30,C2519=0),0,IF(E2519=0,0,1+F2518))</f>
        <v>0</v>
      </c>
      <c r="G2519" s="29">
        <f t="shared" si="278"/>
        <v>0</v>
      </c>
      <c r="H2519" s="42">
        <f t="shared" si="276"/>
        <v>0</v>
      </c>
      <c r="I2519" s="43">
        <f t="shared" si="279"/>
        <v>0</v>
      </c>
      <c r="J2519" s="42">
        <f t="shared" si="280"/>
        <v>0</v>
      </c>
      <c r="K2519" s="43">
        <f t="shared" si="281"/>
        <v>0</v>
      </c>
      <c r="L2519">
        <f t="shared" si="282"/>
        <v>126</v>
      </c>
      <c r="M2519">
        <f>IF($G2519="","",COUNTIF($G$3:$G2519, $G2519))</f>
        <v>2391</v>
      </c>
      <c r="N2519">
        <f t="shared" si="277"/>
        <v>2517</v>
      </c>
      <c r="O2519"/>
      <c r="P2519"/>
      <c r="Q2519"/>
    </row>
    <row r="2520" spans="2:17">
      <c r="B2520" s="30">
        <f>資料貼入!A2520</f>
        <v>46256</v>
      </c>
      <c r="C2520" s="38">
        <f>資料貼入!A2520</f>
        <v>46256</v>
      </c>
      <c r="D2520" s="29">
        <f>資料貼入!B2520</f>
        <v>0</v>
      </c>
      <c r="E2520" s="29" cm="1">
        <f t="array" ref="E2520">MovingDayDD($D$3:D2520)</f>
        <v>-2291040.3699999899</v>
      </c>
      <c r="F2520" s="29">
        <f>IF(OR(C2520&gt;總表!$B$30,C2520=0),0,IF(E2520=0,0,1+F2519))</f>
        <v>0</v>
      </c>
      <c r="G2520" s="29">
        <f t="shared" si="278"/>
        <v>0</v>
      </c>
      <c r="H2520" s="42">
        <f t="shared" si="276"/>
        <v>0</v>
      </c>
      <c r="I2520" s="43">
        <f t="shared" si="279"/>
        <v>0</v>
      </c>
      <c r="J2520" s="42">
        <f t="shared" si="280"/>
        <v>0</v>
      </c>
      <c r="K2520" s="43">
        <f t="shared" si="281"/>
        <v>0</v>
      </c>
      <c r="L2520">
        <f t="shared" si="282"/>
        <v>126</v>
      </c>
      <c r="M2520">
        <f>IF($G2520="","",COUNTIF($G$3:$G2520, $G2520))</f>
        <v>2392</v>
      </c>
      <c r="N2520">
        <f t="shared" si="277"/>
        <v>2518</v>
      </c>
      <c r="O2520"/>
      <c r="P2520"/>
      <c r="Q2520"/>
    </row>
    <row r="2521" spans="2:17">
      <c r="B2521" s="30">
        <f>資料貼入!A2521</f>
        <v>46257</v>
      </c>
      <c r="C2521" s="38">
        <f>資料貼入!A2521</f>
        <v>46257</v>
      </c>
      <c r="D2521" s="29">
        <f>資料貼入!B2521</f>
        <v>0</v>
      </c>
      <c r="E2521" s="29" cm="1">
        <f t="array" ref="E2521">MovingDayDD($D$3:D2521)</f>
        <v>-2291040.3699999899</v>
      </c>
      <c r="F2521" s="29">
        <f>IF(OR(C2521&gt;總表!$B$30,C2521=0),0,IF(E2521=0,0,1+F2520))</f>
        <v>0</v>
      </c>
      <c r="G2521" s="29">
        <f t="shared" si="278"/>
        <v>0</v>
      </c>
      <c r="H2521" s="42">
        <f t="shared" si="276"/>
        <v>0</v>
      </c>
      <c r="I2521" s="43">
        <f t="shared" si="279"/>
        <v>0</v>
      </c>
      <c r="J2521" s="42">
        <f t="shared" si="280"/>
        <v>0</v>
      </c>
      <c r="K2521" s="43">
        <f t="shared" si="281"/>
        <v>0</v>
      </c>
      <c r="L2521">
        <f t="shared" si="282"/>
        <v>126</v>
      </c>
      <c r="M2521">
        <f>IF($G2521="","",COUNTIF($G$3:$G2521, $G2521))</f>
        <v>2393</v>
      </c>
      <c r="N2521">
        <f t="shared" si="277"/>
        <v>2519</v>
      </c>
      <c r="O2521"/>
      <c r="P2521"/>
      <c r="Q2521"/>
    </row>
    <row r="2522" spans="2:17">
      <c r="B2522" s="30">
        <f>資料貼入!A2522</f>
        <v>46258</v>
      </c>
      <c r="C2522" s="38">
        <f>資料貼入!A2522</f>
        <v>46258</v>
      </c>
      <c r="D2522" s="29">
        <f>資料貼入!B2522</f>
        <v>25961.4</v>
      </c>
      <c r="E2522" s="29" cm="1">
        <f t="array" ref="E2522">MovingDayDD($D$3:D2522)</f>
        <v>-2265078.9699999914</v>
      </c>
      <c r="F2522" s="29">
        <f>IF(OR(C2522&gt;總表!$B$30,C2522=0),0,IF(E2522=0,0,1+F2521))</f>
        <v>0</v>
      </c>
      <c r="G2522" s="29">
        <f t="shared" si="278"/>
        <v>0</v>
      </c>
      <c r="H2522" s="42">
        <f t="shared" si="276"/>
        <v>0</v>
      </c>
      <c r="I2522" s="43">
        <f t="shared" si="279"/>
        <v>0</v>
      </c>
      <c r="J2522" s="42">
        <f t="shared" si="280"/>
        <v>0</v>
      </c>
      <c r="K2522" s="43">
        <f t="shared" si="281"/>
        <v>0</v>
      </c>
      <c r="L2522">
        <f t="shared" si="282"/>
        <v>126</v>
      </c>
      <c r="M2522">
        <f>IF($G2522="","",COUNTIF($G$3:$G2522, $G2522))</f>
        <v>2394</v>
      </c>
      <c r="N2522">
        <f t="shared" si="277"/>
        <v>2520</v>
      </c>
      <c r="O2522"/>
      <c r="P2522"/>
      <c r="Q2522"/>
    </row>
    <row r="2523" spans="2:17">
      <c r="B2523" s="30">
        <f>資料貼入!A2523</f>
        <v>46259</v>
      </c>
      <c r="C2523" s="38">
        <f>資料貼入!A2523</f>
        <v>46259</v>
      </c>
      <c r="D2523" s="29">
        <f>資料貼入!B2523</f>
        <v>-127600.23000000001</v>
      </c>
      <c r="E2523" s="29" cm="1">
        <f t="array" ref="E2523">MovingDayDD($D$3:D2523)</f>
        <v>-2392679.1999999881</v>
      </c>
      <c r="F2523" s="29">
        <f>IF(OR(C2523&gt;總表!$B$30,C2523=0),0,IF(E2523=0,0,1+F2522))</f>
        <v>0</v>
      </c>
      <c r="G2523" s="29">
        <f t="shared" si="278"/>
        <v>0</v>
      </c>
      <c r="H2523" s="42">
        <f t="shared" si="276"/>
        <v>0</v>
      </c>
      <c r="I2523" s="43">
        <f t="shared" si="279"/>
        <v>0</v>
      </c>
      <c r="J2523" s="42">
        <f t="shared" si="280"/>
        <v>0</v>
      </c>
      <c r="K2523" s="43">
        <f t="shared" si="281"/>
        <v>0</v>
      </c>
      <c r="L2523">
        <f t="shared" si="282"/>
        <v>126</v>
      </c>
      <c r="M2523">
        <f>IF($G2523="","",COUNTIF($G$3:$G2523, $G2523))</f>
        <v>2395</v>
      </c>
      <c r="N2523">
        <f t="shared" si="277"/>
        <v>2521</v>
      </c>
      <c r="O2523"/>
      <c r="P2523"/>
      <c r="Q2523"/>
    </row>
    <row r="2524" spans="2:17">
      <c r="B2524" s="30">
        <f>資料貼入!A2524</f>
        <v>46260</v>
      </c>
      <c r="C2524" s="38">
        <f>資料貼入!A2524</f>
        <v>46260</v>
      </c>
      <c r="D2524" s="29">
        <f>資料貼入!B2524</f>
        <v>210093.34999999998</v>
      </c>
      <c r="E2524" s="29" cm="1">
        <f t="array" ref="E2524">MovingDayDD($D$3:D2524)</f>
        <v>-2182585.8499999866</v>
      </c>
      <c r="F2524" s="29">
        <f>IF(OR(C2524&gt;總表!$B$30,C2524=0),0,IF(E2524=0,0,1+F2523))</f>
        <v>0</v>
      </c>
      <c r="G2524" s="29">
        <f t="shared" si="278"/>
        <v>0</v>
      </c>
      <c r="H2524" s="42">
        <f t="shared" si="276"/>
        <v>0</v>
      </c>
      <c r="I2524" s="43">
        <f t="shared" si="279"/>
        <v>0</v>
      </c>
      <c r="J2524" s="42">
        <f t="shared" si="280"/>
        <v>0</v>
      </c>
      <c r="K2524" s="43">
        <f t="shared" si="281"/>
        <v>0</v>
      </c>
      <c r="L2524">
        <f t="shared" si="282"/>
        <v>126</v>
      </c>
      <c r="M2524">
        <f>IF($G2524="","",COUNTIF($G$3:$G2524, $G2524))</f>
        <v>2396</v>
      </c>
      <c r="N2524">
        <f t="shared" si="277"/>
        <v>2522</v>
      </c>
      <c r="O2524"/>
      <c r="P2524"/>
      <c r="Q2524"/>
    </row>
    <row r="2525" spans="2:17">
      <c r="B2525" s="30">
        <f>資料貼入!A2525</f>
        <v>46261</v>
      </c>
      <c r="C2525" s="38">
        <f>資料貼入!A2525</f>
        <v>46261</v>
      </c>
      <c r="D2525" s="29">
        <f>資料貼入!B2525</f>
        <v>-27178</v>
      </c>
      <c r="E2525" s="29" cm="1">
        <f t="array" ref="E2525">MovingDayDD($D$3:D2525)</f>
        <v>-2209763.8499999866</v>
      </c>
      <c r="F2525" s="29">
        <f>IF(OR(C2525&gt;總表!$B$30,C2525=0),0,IF(E2525=0,0,1+F2524))</f>
        <v>0</v>
      </c>
      <c r="G2525" s="29">
        <f t="shared" si="278"/>
        <v>0</v>
      </c>
      <c r="H2525" s="42">
        <f t="shared" si="276"/>
        <v>0</v>
      </c>
      <c r="I2525" s="43">
        <f t="shared" si="279"/>
        <v>0</v>
      </c>
      <c r="J2525" s="42">
        <f t="shared" si="280"/>
        <v>0</v>
      </c>
      <c r="K2525" s="43">
        <f t="shared" si="281"/>
        <v>0</v>
      </c>
      <c r="L2525">
        <f t="shared" si="282"/>
        <v>126</v>
      </c>
      <c r="M2525">
        <f>IF($G2525="","",COUNTIF($G$3:$G2525, $G2525))</f>
        <v>2397</v>
      </c>
      <c r="N2525">
        <f t="shared" si="277"/>
        <v>2523</v>
      </c>
      <c r="O2525"/>
      <c r="P2525"/>
      <c r="Q2525"/>
    </row>
    <row r="2526" spans="2:17">
      <c r="B2526" s="30">
        <f>資料貼入!A2526</f>
        <v>46262</v>
      </c>
      <c r="C2526" s="38">
        <f>資料貼入!A2526</f>
        <v>46262</v>
      </c>
      <c r="D2526" s="29">
        <f>資料貼入!B2526</f>
        <v>-23339.210000000003</v>
      </c>
      <c r="E2526" s="29" cm="1">
        <f t="array" ref="E2526">MovingDayDD($D$3:D2526)</f>
        <v>-2233103.0599999875</v>
      </c>
      <c r="F2526" s="29">
        <f>IF(OR(C2526&gt;總表!$B$30,C2526=0),0,IF(E2526=0,0,1+F2525))</f>
        <v>0</v>
      </c>
      <c r="G2526" s="29">
        <f t="shared" si="278"/>
        <v>0</v>
      </c>
      <c r="H2526" s="42">
        <f t="shared" si="276"/>
        <v>0</v>
      </c>
      <c r="I2526" s="43">
        <f t="shared" si="279"/>
        <v>0</v>
      </c>
      <c r="J2526" s="42">
        <f t="shared" si="280"/>
        <v>0</v>
      </c>
      <c r="K2526" s="43">
        <f t="shared" si="281"/>
        <v>0</v>
      </c>
      <c r="L2526">
        <f t="shared" si="282"/>
        <v>126</v>
      </c>
      <c r="M2526">
        <f>IF($G2526="","",COUNTIF($G$3:$G2526, $G2526))</f>
        <v>2398</v>
      </c>
      <c r="N2526">
        <f t="shared" si="277"/>
        <v>2524</v>
      </c>
      <c r="O2526"/>
      <c r="P2526"/>
      <c r="Q2526"/>
    </row>
    <row r="2527" spans="2:17">
      <c r="B2527" s="30">
        <f>資料貼入!A2527</f>
        <v>46263</v>
      </c>
      <c r="C2527" s="38">
        <f>資料貼入!A2527</f>
        <v>46263</v>
      </c>
      <c r="D2527" s="29">
        <f>資料貼入!B2527</f>
        <v>0</v>
      </c>
      <c r="E2527" s="29" cm="1">
        <f t="array" ref="E2527">MovingDayDD($D$3:D2527)</f>
        <v>-2233103.0599999875</v>
      </c>
      <c r="F2527" s="29">
        <f>IF(OR(C2527&gt;總表!$B$30,C2527=0),0,IF(E2527=0,0,1+F2526))</f>
        <v>0</v>
      </c>
      <c r="G2527" s="29">
        <f t="shared" si="278"/>
        <v>0</v>
      </c>
      <c r="H2527" s="42">
        <f t="shared" si="276"/>
        <v>0</v>
      </c>
      <c r="I2527" s="43">
        <f t="shared" si="279"/>
        <v>0</v>
      </c>
      <c r="J2527" s="42">
        <f t="shared" si="280"/>
        <v>0</v>
      </c>
      <c r="K2527" s="43">
        <f t="shared" si="281"/>
        <v>0</v>
      </c>
      <c r="L2527">
        <f t="shared" si="282"/>
        <v>126</v>
      </c>
      <c r="M2527">
        <f>IF($G2527="","",COUNTIF($G$3:$G2527, $G2527))</f>
        <v>2399</v>
      </c>
      <c r="N2527">
        <f t="shared" si="277"/>
        <v>2525</v>
      </c>
      <c r="O2527"/>
      <c r="P2527"/>
      <c r="Q2527"/>
    </row>
    <row r="2528" spans="2:17">
      <c r="B2528" s="30">
        <f>資料貼入!A2528</f>
        <v>46264</v>
      </c>
      <c r="C2528" s="38">
        <f>資料貼入!A2528</f>
        <v>46264</v>
      </c>
      <c r="D2528" s="29">
        <f>資料貼入!B2528</f>
        <v>0</v>
      </c>
      <c r="E2528" s="29" cm="1">
        <f t="array" ref="E2528">MovingDayDD($D$3:D2528)</f>
        <v>-2233103.0599999875</v>
      </c>
      <c r="F2528" s="29">
        <f>IF(OR(C2528&gt;總表!$B$30,C2528=0),0,IF(E2528=0,0,1+F2527))</f>
        <v>0</v>
      </c>
      <c r="G2528" s="29">
        <f t="shared" si="278"/>
        <v>0</v>
      </c>
      <c r="H2528" s="42">
        <f t="shared" si="276"/>
        <v>0</v>
      </c>
      <c r="I2528" s="43">
        <f t="shared" si="279"/>
        <v>0</v>
      </c>
      <c r="J2528" s="42">
        <f t="shared" si="280"/>
        <v>0</v>
      </c>
      <c r="K2528" s="43">
        <f t="shared" si="281"/>
        <v>0</v>
      </c>
      <c r="L2528">
        <f t="shared" si="282"/>
        <v>126</v>
      </c>
      <c r="M2528">
        <f>IF($G2528="","",COUNTIF($G$3:$G2528, $G2528))</f>
        <v>2400</v>
      </c>
      <c r="N2528">
        <f t="shared" si="277"/>
        <v>2526</v>
      </c>
      <c r="O2528"/>
      <c r="P2528"/>
      <c r="Q2528"/>
    </row>
    <row r="2529" spans="2:17">
      <c r="B2529" s="30">
        <f>資料貼入!A2529</f>
        <v>46265</v>
      </c>
      <c r="C2529" s="38">
        <f>資料貼入!A2529</f>
        <v>46265</v>
      </c>
      <c r="D2529" s="29">
        <f>資料貼入!B2529</f>
        <v>-186533.55</v>
      </c>
      <c r="E2529" s="29" cm="1">
        <f t="array" ref="E2529">MovingDayDD($D$3:D2529)</f>
        <v>-2419636.6099999845</v>
      </c>
      <c r="F2529" s="29">
        <f>IF(OR(C2529&gt;總表!$B$30,C2529=0),0,IF(E2529=0,0,1+F2528))</f>
        <v>0</v>
      </c>
      <c r="G2529" s="29">
        <f t="shared" si="278"/>
        <v>0</v>
      </c>
      <c r="H2529" s="42">
        <f t="shared" si="276"/>
        <v>0</v>
      </c>
      <c r="I2529" s="43">
        <f t="shared" si="279"/>
        <v>0</v>
      </c>
      <c r="J2529" s="42">
        <f t="shared" si="280"/>
        <v>0</v>
      </c>
      <c r="K2529" s="43">
        <f t="shared" si="281"/>
        <v>0</v>
      </c>
      <c r="L2529">
        <f t="shared" si="282"/>
        <v>126</v>
      </c>
      <c r="M2529">
        <f>IF($G2529="","",COUNTIF($G$3:$G2529, $G2529))</f>
        <v>2401</v>
      </c>
      <c r="N2529">
        <f t="shared" si="277"/>
        <v>2527</v>
      </c>
      <c r="O2529"/>
      <c r="P2529"/>
      <c r="Q2529"/>
    </row>
    <row r="2530" spans="2:17">
      <c r="B2530" s="30">
        <f>資料貼入!A2530</f>
        <v>46266</v>
      </c>
      <c r="C2530" s="38">
        <f>資料貼入!A2530</f>
        <v>46266</v>
      </c>
      <c r="D2530" s="29">
        <f>資料貼入!B2530</f>
        <v>44008.219999999994</v>
      </c>
      <c r="E2530" s="29" cm="1">
        <f t="array" ref="E2530">MovingDayDD($D$3:D2530)</f>
        <v>-2375628.3899999857</v>
      </c>
      <c r="F2530" s="29">
        <f>IF(OR(C2530&gt;總表!$B$30,C2530=0),0,IF(E2530=0,0,1+F2529))</f>
        <v>0</v>
      </c>
      <c r="G2530" s="29">
        <f t="shared" si="278"/>
        <v>0</v>
      </c>
      <c r="H2530" s="42">
        <f t="shared" si="276"/>
        <v>0</v>
      </c>
      <c r="I2530" s="43">
        <f t="shared" si="279"/>
        <v>0</v>
      </c>
      <c r="J2530" s="42">
        <f t="shared" si="280"/>
        <v>0</v>
      </c>
      <c r="K2530" s="43">
        <f t="shared" si="281"/>
        <v>0</v>
      </c>
      <c r="L2530">
        <f t="shared" si="282"/>
        <v>126</v>
      </c>
      <c r="M2530">
        <f>IF($G2530="","",COUNTIF($G$3:$G2530, $G2530))</f>
        <v>2402</v>
      </c>
      <c r="N2530">
        <f t="shared" si="277"/>
        <v>2528</v>
      </c>
      <c r="O2530"/>
      <c r="P2530"/>
      <c r="Q2530"/>
    </row>
    <row r="2531" spans="2:17">
      <c r="B2531" s="30">
        <f>資料貼入!A2531</f>
        <v>46267</v>
      </c>
      <c r="C2531" s="38">
        <f>資料貼入!A2531</f>
        <v>46267</v>
      </c>
      <c r="D2531" s="29">
        <f>資料貼入!B2531</f>
        <v>-46595.37</v>
      </c>
      <c r="E2531" s="29" cm="1">
        <f t="array" ref="E2531">MovingDayDD($D$3:D2531)</f>
        <v>-2422223.759999983</v>
      </c>
      <c r="F2531" s="29">
        <f>IF(OR(C2531&gt;總表!$B$30,C2531=0),0,IF(E2531=0,0,1+F2530))</f>
        <v>0</v>
      </c>
      <c r="G2531" s="29">
        <f t="shared" si="278"/>
        <v>0</v>
      </c>
      <c r="H2531" s="42">
        <f t="shared" si="276"/>
        <v>0</v>
      </c>
      <c r="I2531" s="43">
        <f t="shared" si="279"/>
        <v>0</v>
      </c>
      <c r="J2531" s="42">
        <f t="shared" si="280"/>
        <v>0</v>
      </c>
      <c r="K2531" s="43">
        <f t="shared" si="281"/>
        <v>0</v>
      </c>
      <c r="L2531">
        <f t="shared" si="282"/>
        <v>126</v>
      </c>
      <c r="M2531">
        <f>IF($G2531="","",COUNTIF($G$3:$G2531, $G2531))</f>
        <v>2403</v>
      </c>
      <c r="N2531">
        <f t="shared" si="277"/>
        <v>2529</v>
      </c>
      <c r="O2531"/>
      <c r="P2531"/>
      <c r="Q2531"/>
    </row>
    <row r="2532" spans="2:17">
      <c r="B2532" s="30">
        <f>資料貼入!A2532</f>
        <v>46268</v>
      </c>
      <c r="C2532" s="38">
        <f>資料貼入!A2532</f>
        <v>46268</v>
      </c>
      <c r="D2532" s="29">
        <f>資料貼入!B2532</f>
        <v>-64770.080000000002</v>
      </c>
      <c r="E2532" s="29" cm="1">
        <f t="array" ref="E2532">MovingDayDD($D$3:D2532)</f>
        <v>-2486993.8399999812</v>
      </c>
      <c r="F2532" s="29">
        <f>IF(OR(C2532&gt;總表!$B$30,C2532=0),0,IF(E2532=0,0,1+F2531))</f>
        <v>0</v>
      </c>
      <c r="G2532" s="29">
        <f t="shared" si="278"/>
        <v>0</v>
      </c>
      <c r="H2532" s="42">
        <f t="shared" si="276"/>
        <v>0</v>
      </c>
      <c r="I2532" s="43">
        <f t="shared" si="279"/>
        <v>0</v>
      </c>
      <c r="J2532" s="42">
        <f t="shared" si="280"/>
        <v>0</v>
      </c>
      <c r="K2532" s="43">
        <f t="shared" si="281"/>
        <v>0</v>
      </c>
      <c r="L2532">
        <f t="shared" si="282"/>
        <v>126</v>
      </c>
      <c r="M2532">
        <f>IF($G2532="","",COUNTIF($G$3:$G2532, $G2532))</f>
        <v>2404</v>
      </c>
      <c r="N2532">
        <f t="shared" si="277"/>
        <v>2530</v>
      </c>
      <c r="O2532"/>
      <c r="P2532"/>
      <c r="Q2532"/>
    </row>
    <row r="2533" spans="2:17">
      <c r="B2533" s="30">
        <f>資料貼入!A2533</f>
        <v>46269</v>
      </c>
      <c r="C2533" s="38">
        <f>資料貼入!A2533</f>
        <v>46269</v>
      </c>
      <c r="D2533" s="29">
        <f>資料貼入!B2533</f>
        <v>-44126.6</v>
      </c>
      <c r="E2533" s="29" cm="1">
        <f t="array" ref="E2533">MovingDayDD($D$3:D2533)</f>
        <v>-2531120.4399999827</v>
      </c>
      <c r="F2533" s="29">
        <f>IF(OR(C2533&gt;總表!$B$30,C2533=0),0,IF(E2533=0,0,1+F2532))</f>
        <v>0</v>
      </c>
      <c r="G2533" s="29">
        <f t="shared" si="278"/>
        <v>0</v>
      </c>
      <c r="H2533" s="42">
        <f t="shared" si="276"/>
        <v>0</v>
      </c>
      <c r="I2533" s="43">
        <f t="shared" si="279"/>
        <v>0</v>
      </c>
      <c r="J2533" s="42">
        <f t="shared" si="280"/>
        <v>0</v>
      </c>
      <c r="K2533" s="43">
        <f t="shared" si="281"/>
        <v>0</v>
      </c>
      <c r="L2533">
        <f t="shared" si="282"/>
        <v>126</v>
      </c>
      <c r="M2533">
        <f>IF($G2533="","",COUNTIF($G$3:$G2533, $G2533))</f>
        <v>2405</v>
      </c>
      <c r="N2533">
        <f t="shared" si="277"/>
        <v>2531</v>
      </c>
      <c r="O2533"/>
      <c r="P2533"/>
      <c r="Q2533"/>
    </row>
    <row r="2534" spans="2:17">
      <c r="B2534" s="30">
        <f>資料貼入!A2534</f>
        <v>46270</v>
      </c>
      <c r="C2534" s="38">
        <f>資料貼入!A2534</f>
        <v>46270</v>
      </c>
      <c r="D2534" s="29">
        <f>資料貼入!B2534</f>
        <v>0</v>
      </c>
      <c r="E2534" s="29" cm="1">
        <f t="array" ref="E2534">MovingDayDD($D$3:D2534)</f>
        <v>-2531120.4399999827</v>
      </c>
      <c r="F2534" s="29">
        <f>IF(OR(C2534&gt;總表!$B$30,C2534=0),0,IF(E2534=0,0,1+F2533))</f>
        <v>0</v>
      </c>
      <c r="G2534" s="29">
        <f t="shared" si="278"/>
        <v>0</v>
      </c>
      <c r="H2534" s="42">
        <f t="shared" si="276"/>
        <v>0</v>
      </c>
      <c r="I2534" s="43">
        <f t="shared" si="279"/>
        <v>0</v>
      </c>
      <c r="J2534" s="42">
        <f t="shared" si="280"/>
        <v>0</v>
      </c>
      <c r="K2534" s="43">
        <f t="shared" si="281"/>
        <v>0</v>
      </c>
      <c r="L2534">
        <f t="shared" si="282"/>
        <v>126</v>
      </c>
      <c r="M2534">
        <f>IF($G2534="","",COUNTIF($G$3:$G2534, $G2534))</f>
        <v>2406</v>
      </c>
      <c r="N2534">
        <f t="shared" si="277"/>
        <v>2532</v>
      </c>
      <c r="O2534"/>
      <c r="P2534"/>
      <c r="Q2534"/>
    </row>
    <row r="2535" spans="2:17">
      <c r="B2535" s="30">
        <f>資料貼入!A2535</f>
        <v>46271</v>
      </c>
      <c r="C2535" s="38">
        <f>資料貼入!A2535</f>
        <v>46271</v>
      </c>
      <c r="D2535" s="29">
        <f>資料貼入!B2535</f>
        <v>0</v>
      </c>
      <c r="E2535" s="29" cm="1">
        <f t="array" ref="E2535">MovingDayDD($D$3:D2535)</f>
        <v>-2531120.4399999827</v>
      </c>
      <c r="F2535" s="29">
        <f>IF(OR(C2535&gt;總表!$B$30,C2535=0),0,IF(E2535=0,0,1+F2534))</f>
        <v>0</v>
      </c>
      <c r="G2535" s="29">
        <f t="shared" si="278"/>
        <v>0</v>
      </c>
      <c r="H2535" s="42">
        <f t="shared" si="276"/>
        <v>0</v>
      </c>
      <c r="I2535" s="43">
        <f t="shared" si="279"/>
        <v>0</v>
      </c>
      <c r="J2535" s="42">
        <f t="shared" si="280"/>
        <v>0</v>
      </c>
      <c r="K2535" s="43">
        <f t="shared" si="281"/>
        <v>0</v>
      </c>
      <c r="L2535">
        <f t="shared" si="282"/>
        <v>126</v>
      </c>
      <c r="M2535">
        <f>IF($G2535="","",COUNTIF($G$3:$G2535, $G2535))</f>
        <v>2407</v>
      </c>
      <c r="N2535">
        <f t="shared" si="277"/>
        <v>2533</v>
      </c>
      <c r="O2535"/>
      <c r="P2535"/>
      <c r="Q2535"/>
    </row>
    <row r="2536" spans="2:17">
      <c r="B2536" s="30">
        <f>資料貼入!A2536</f>
        <v>46272</v>
      </c>
      <c r="C2536" s="38">
        <f>資料貼入!A2536</f>
        <v>46272</v>
      </c>
      <c r="D2536" s="29">
        <f>資料貼入!B2536</f>
        <v>156376.59</v>
      </c>
      <c r="E2536" s="29" cm="1">
        <f t="array" ref="E2536">MovingDayDD($D$3:D2536)</f>
        <v>-2374743.8499999791</v>
      </c>
      <c r="F2536" s="29">
        <f>IF(OR(C2536&gt;總表!$B$30,C2536=0),0,IF(E2536=0,0,1+F2535))</f>
        <v>0</v>
      </c>
      <c r="G2536" s="29">
        <f t="shared" si="278"/>
        <v>0</v>
      </c>
      <c r="H2536" s="42">
        <f t="shared" si="276"/>
        <v>0</v>
      </c>
      <c r="I2536" s="43">
        <f t="shared" si="279"/>
        <v>0</v>
      </c>
      <c r="J2536" s="42">
        <f t="shared" si="280"/>
        <v>0</v>
      </c>
      <c r="K2536" s="43">
        <f t="shared" si="281"/>
        <v>0</v>
      </c>
      <c r="L2536">
        <f t="shared" si="282"/>
        <v>126</v>
      </c>
      <c r="M2536">
        <f>IF($G2536="","",COUNTIF($G$3:$G2536, $G2536))</f>
        <v>2408</v>
      </c>
      <c r="N2536">
        <f t="shared" si="277"/>
        <v>2534</v>
      </c>
      <c r="O2536"/>
      <c r="P2536"/>
      <c r="Q2536"/>
    </row>
    <row r="2537" spans="2:17">
      <c r="B2537" s="30">
        <f>資料貼入!A2537</f>
        <v>46273</v>
      </c>
      <c r="C2537" s="38">
        <f>資料貼入!A2537</f>
        <v>46273</v>
      </c>
      <c r="D2537" s="29">
        <f>資料貼入!B2537</f>
        <v>-115231.34</v>
      </c>
      <c r="E2537" s="29" cm="1">
        <f t="array" ref="E2537">MovingDayDD($D$3:D2537)</f>
        <v>-2489975.1899999827</v>
      </c>
      <c r="F2537" s="29">
        <f>IF(OR(C2537&gt;總表!$B$30,C2537=0),0,IF(E2537=0,0,1+F2536))</f>
        <v>0</v>
      </c>
      <c r="G2537" s="29">
        <f t="shared" si="278"/>
        <v>0</v>
      </c>
      <c r="H2537" s="42">
        <f t="shared" si="276"/>
        <v>0</v>
      </c>
      <c r="I2537" s="43">
        <f t="shared" si="279"/>
        <v>0</v>
      </c>
      <c r="J2537" s="42">
        <f t="shared" si="280"/>
        <v>0</v>
      </c>
      <c r="K2537" s="43">
        <f t="shared" si="281"/>
        <v>0</v>
      </c>
      <c r="L2537">
        <f t="shared" si="282"/>
        <v>126</v>
      </c>
      <c r="M2537">
        <f>IF($G2537="","",COUNTIF($G$3:$G2537, $G2537))</f>
        <v>2409</v>
      </c>
      <c r="N2537">
        <f t="shared" si="277"/>
        <v>2535</v>
      </c>
      <c r="O2537"/>
      <c r="P2537"/>
      <c r="Q2537"/>
    </row>
    <row r="2538" spans="2:17">
      <c r="B2538" s="30">
        <f>資料貼入!A2538</f>
        <v>46274</v>
      </c>
      <c r="C2538" s="38">
        <f>資料貼入!A2538</f>
        <v>46274</v>
      </c>
      <c r="D2538" s="29">
        <f>資料貼入!B2538</f>
        <v>-111078.41</v>
      </c>
      <c r="E2538" s="29" cm="1">
        <f t="array" ref="E2538">MovingDayDD($D$3:D2538)</f>
        <v>-2601053.5999999791</v>
      </c>
      <c r="F2538" s="29">
        <f>IF(OR(C2538&gt;總表!$B$30,C2538=0),0,IF(E2538=0,0,1+F2537))</f>
        <v>0</v>
      </c>
      <c r="G2538" s="29">
        <f t="shared" si="278"/>
        <v>0</v>
      </c>
      <c r="H2538" s="42">
        <f t="shared" si="276"/>
        <v>0</v>
      </c>
      <c r="I2538" s="43">
        <f t="shared" si="279"/>
        <v>0</v>
      </c>
      <c r="J2538" s="42">
        <f t="shared" si="280"/>
        <v>0</v>
      </c>
      <c r="K2538" s="43">
        <f t="shared" si="281"/>
        <v>0</v>
      </c>
      <c r="L2538">
        <f t="shared" si="282"/>
        <v>126</v>
      </c>
      <c r="M2538">
        <f>IF($G2538="","",COUNTIF($G$3:$G2538, $G2538))</f>
        <v>2410</v>
      </c>
      <c r="N2538">
        <f t="shared" si="277"/>
        <v>2536</v>
      </c>
      <c r="O2538"/>
      <c r="P2538"/>
      <c r="Q2538"/>
    </row>
    <row r="2539" spans="2:17">
      <c r="B2539" s="30">
        <f>資料貼入!A2539</f>
        <v>46275</v>
      </c>
      <c r="C2539" s="38">
        <f>資料貼入!A2539</f>
        <v>46275</v>
      </c>
      <c r="D2539" s="29">
        <f>資料貼入!B2539</f>
        <v>-95607.79</v>
      </c>
      <c r="E2539" s="29" cm="1">
        <f t="array" ref="E2539">MovingDayDD($D$3:D2539)</f>
        <v>-2696661.3899999782</v>
      </c>
      <c r="F2539" s="29">
        <f>IF(OR(C2539&gt;總表!$B$30,C2539=0),0,IF(E2539=0,0,1+F2538))</f>
        <v>0</v>
      </c>
      <c r="G2539" s="29">
        <f t="shared" si="278"/>
        <v>0</v>
      </c>
      <c r="H2539" s="42">
        <f t="shared" si="276"/>
        <v>0</v>
      </c>
      <c r="I2539" s="43">
        <f t="shared" si="279"/>
        <v>0</v>
      </c>
      <c r="J2539" s="42">
        <f t="shared" si="280"/>
        <v>0</v>
      </c>
      <c r="K2539" s="43">
        <f t="shared" si="281"/>
        <v>0</v>
      </c>
      <c r="L2539">
        <f t="shared" si="282"/>
        <v>126</v>
      </c>
      <c r="M2539">
        <f>IF($G2539="","",COUNTIF($G$3:$G2539, $G2539))</f>
        <v>2411</v>
      </c>
      <c r="N2539">
        <f t="shared" si="277"/>
        <v>2537</v>
      </c>
      <c r="O2539"/>
      <c r="P2539"/>
      <c r="Q2539"/>
    </row>
    <row r="2540" spans="2:17">
      <c r="B2540" s="30">
        <f>資料貼入!A2540</f>
        <v>46276</v>
      </c>
      <c r="C2540" s="38">
        <f>資料貼入!A2540</f>
        <v>46276</v>
      </c>
      <c r="D2540" s="29">
        <f>資料貼入!B2540</f>
        <v>-8926.0299999999988</v>
      </c>
      <c r="E2540" s="29" cm="1">
        <f t="array" ref="E2540">MovingDayDD($D$3:D2540)</f>
        <v>-2705587.4199999794</v>
      </c>
      <c r="F2540" s="29">
        <f>IF(OR(C2540&gt;總表!$B$30,C2540=0),0,IF(E2540=0,0,1+F2539))</f>
        <v>0</v>
      </c>
      <c r="G2540" s="29">
        <f t="shared" si="278"/>
        <v>0</v>
      </c>
      <c r="H2540" s="42">
        <f t="shared" si="276"/>
        <v>0</v>
      </c>
      <c r="I2540" s="43">
        <f t="shared" si="279"/>
        <v>0</v>
      </c>
      <c r="J2540" s="42">
        <f t="shared" si="280"/>
        <v>0</v>
      </c>
      <c r="K2540" s="43">
        <f t="shared" si="281"/>
        <v>0</v>
      </c>
      <c r="L2540">
        <f t="shared" si="282"/>
        <v>126</v>
      </c>
      <c r="M2540">
        <f>IF($G2540="","",COUNTIF($G$3:$G2540, $G2540))</f>
        <v>2412</v>
      </c>
      <c r="N2540">
        <f t="shared" si="277"/>
        <v>2538</v>
      </c>
      <c r="O2540"/>
      <c r="P2540"/>
      <c r="Q2540"/>
    </row>
    <row r="2541" spans="2:17">
      <c r="B2541" s="30">
        <f>資料貼入!A2541</f>
        <v>46277</v>
      </c>
      <c r="C2541" s="38">
        <f>資料貼入!A2541</f>
        <v>46277</v>
      </c>
      <c r="D2541" s="29">
        <f>資料貼入!B2541</f>
        <v>0</v>
      </c>
      <c r="E2541" s="29" cm="1">
        <f t="array" ref="E2541">MovingDayDD($D$3:D2541)</f>
        <v>-2705587.4199999794</v>
      </c>
      <c r="F2541" s="29">
        <f>IF(OR(C2541&gt;總表!$B$30,C2541=0),0,IF(E2541=0,0,1+F2540))</f>
        <v>0</v>
      </c>
      <c r="G2541" s="29">
        <f t="shared" si="278"/>
        <v>0</v>
      </c>
      <c r="H2541" s="42">
        <f t="shared" si="276"/>
        <v>0</v>
      </c>
      <c r="I2541" s="43">
        <f t="shared" si="279"/>
        <v>0</v>
      </c>
      <c r="J2541" s="42">
        <f t="shared" si="280"/>
        <v>0</v>
      </c>
      <c r="K2541" s="43">
        <f t="shared" si="281"/>
        <v>0</v>
      </c>
      <c r="L2541">
        <f t="shared" si="282"/>
        <v>126</v>
      </c>
      <c r="M2541">
        <f>IF($G2541="","",COUNTIF($G$3:$G2541, $G2541))</f>
        <v>2413</v>
      </c>
      <c r="N2541">
        <f t="shared" si="277"/>
        <v>2539</v>
      </c>
      <c r="O2541"/>
      <c r="P2541"/>
      <c r="Q2541"/>
    </row>
    <row r="2542" spans="2:17">
      <c r="B2542" s="30">
        <f>資料貼入!A2542</f>
        <v>46278</v>
      </c>
      <c r="C2542" s="38">
        <f>資料貼入!A2542</f>
        <v>46278</v>
      </c>
      <c r="D2542" s="29">
        <f>資料貼入!B2542</f>
        <v>0</v>
      </c>
      <c r="E2542" s="29" cm="1">
        <f t="array" ref="E2542">MovingDayDD($D$3:D2542)</f>
        <v>-2705587.4199999794</v>
      </c>
      <c r="F2542" s="29">
        <f>IF(OR(C2542&gt;總表!$B$30,C2542=0),0,IF(E2542=0,0,1+F2541))</f>
        <v>0</v>
      </c>
      <c r="G2542" s="29">
        <f t="shared" si="278"/>
        <v>0</v>
      </c>
      <c r="H2542" s="42">
        <f t="shared" si="276"/>
        <v>0</v>
      </c>
      <c r="I2542" s="43">
        <f t="shared" si="279"/>
        <v>0</v>
      </c>
      <c r="J2542" s="42">
        <f t="shared" si="280"/>
        <v>0</v>
      </c>
      <c r="K2542" s="43">
        <f t="shared" si="281"/>
        <v>0</v>
      </c>
      <c r="L2542">
        <f t="shared" si="282"/>
        <v>126</v>
      </c>
      <c r="M2542">
        <f>IF($G2542="","",COUNTIF($G$3:$G2542, $G2542))</f>
        <v>2414</v>
      </c>
      <c r="N2542">
        <f t="shared" si="277"/>
        <v>2540</v>
      </c>
      <c r="O2542"/>
      <c r="P2542"/>
      <c r="Q2542"/>
    </row>
    <row r="2543" spans="2:17">
      <c r="B2543" s="30">
        <f>資料貼入!A2543</f>
        <v>46279</v>
      </c>
      <c r="C2543" s="38">
        <f>資料貼入!A2543</f>
        <v>46279</v>
      </c>
      <c r="D2543" s="29">
        <f>資料貼入!B2543</f>
        <v>-188187.75</v>
      </c>
      <c r="E2543" s="29" cm="1">
        <f t="array" ref="E2543">MovingDayDD($D$3:D2543)</f>
        <v>-2893775.1699999794</v>
      </c>
      <c r="F2543" s="29">
        <f>IF(OR(C2543&gt;總表!$B$30,C2543=0),0,IF(E2543=0,0,1+F2542))</f>
        <v>0</v>
      </c>
      <c r="G2543" s="29">
        <f t="shared" si="278"/>
        <v>0</v>
      </c>
      <c r="H2543" s="42">
        <f t="shared" si="276"/>
        <v>0</v>
      </c>
      <c r="I2543" s="43">
        <f t="shared" si="279"/>
        <v>0</v>
      </c>
      <c r="J2543" s="42">
        <f t="shared" si="280"/>
        <v>0</v>
      </c>
      <c r="K2543" s="43">
        <f t="shared" si="281"/>
        <v>0</v>
      </c>
      <c r="L2543">
        <f t="shared" si="282"/>
        <v>126</v>
      </c>
      <c r="M2543">
        <f>IF($G2543="","",COUNTIF($G$3:$G2543, $G2543))</f>
        <v>2415</v>
      </c>
      <c r="N2543">
        <f t="shared" si="277"/>
        <v>2541</v>
      </c>
      <c r="O2543"/>
      <c r="P2543"/>
      <c r="Q2543"/>
    </row>
    <row r="2544" spans="2:17">
      <c r="B2544" s="30">
        <f>資料貼入!A2544</f>
        <v>46280</v>
      </c>
      <c r="C2544" s="38">
        <f>資料貼入!A2544</f>
        <v>46280</v>
      </c>
      <c r="D2544" s="29">
        <f>資料貼入!B2544</f>
        <v>-105056.53</v>
      </c>
      <c r="E2544" s="29" cm="1">
        <f t="array" ref="E2544">MovingDayDD($D$3:D2544)</f>
        <v>-2998831.6999999806</v>
      </c>
      <c r="F2544" s="29">
        <f>IF(OR(C2544&gt;總表!$B$30,C2544=0),0,IF(E2544=0,0,1+F2543))</f>
        <v>0</v>
      </c>
      <c r="G2544" s="29">
        <f t="shared" si="278"/>
        <v>0</v>
      </c>
      <c r="H2544" s="42">
        <f t="shared" si="276"/>
        <v>0</v>
      </c>
      <c r="I2544" s="43">
        <f t="shared" si="279"/>
        <v>0</v>
      </c>
      <c r="J2544" s="42">
        <f t="shared" si="280"/>
        <v>0</v>
      </c>
      <c r="K2544" s="43">
        <f t="shared" si="281"/>
        <v>0</v>
      </c>
      <c r="L2544">
        <f t="shared" si="282"/>
        <v>126</v>
      </c>
      <c r="M2544">
        <f>IF($G2544="","",COUNTIF($G$3:$G2544, $G2544))</f>
        <v>2416</v>
      </c>
      <c r="N2544">
        <f t="shared" si="277"/>
        <v>2542</v>
      </c>
      <c r="O2544"/>
      <c r="P2544"/>
      <c r="Q2544"/>
    </row>
    <row r="2545" spans="2:17">
      <c r="B2545" s="30">
        <f>資料貼入!A2545</f>
        <v>46281</v>
      </c>
      <c r="C2545" s="38">
        <f>資料貼入!A2545</f>
        <v>46281</v>
      </c>
      <c r="D2545" s="29">
        <f>資料貼入!B2545</f>
        <v>-133469.78</v>
      </c>
      <c r="E2545" s="29" cm="1">
        <f t="array" ref="E2545">MovingDayDD($D$3:D2545)</f>
        <v>-3132301.4799999818</v>
      </c>
      <c r="F2545" s="29">
        <f>IF(OR(C2545&gt;總表!$B$30,C2545=0),0,IF(E2545=0,0,1+F2544))</f>
        <v>0</v>
      </c>
      <c r="G2545" s="29">
        <f t="shared" si="278"/>
        <v>0</v>
      </c>
      <c r="H2545" s="42">
        <f t="shared" si="276"/>
        <v>0</v>
      </c>
      <c r="I2545" s="43">
        <f t="shared" si="279"/>
        <v>0</v>
      </c>
      <c r="J2545" s="42">
        <f t="shared" si="280"/>
        <v>0</v>
      </c>
      <c r="K2545" s="43">
        <f t="shared" si="281"/>
        <v>0</v>
      </c>
      <c r="L2545">
        <f t="shared" si="282"/>
        <v>126</v>
      </c>
      <c r="M2545">
        <f>IF($G2545="","",COUNTIF($G$3:$G2545, $G2545))</f>
        <v>2417</v>
      </c>
      <c r="N2545">
        <f t="shared" si="277"/>
        <v>2543</v>
      </c>
      <c r="O2545"/>
      <c r="P2545"/>
      <c r="Q2545"/>
    </row>
    <row r="2546" spans="2:17">
      <c r="B2546" s="30">
        <f>資料貼入!A2546</f>
        <v>46282</v>
      </c>
      <c r="C2546" s="38">
        <f>資料貼入!A2546</f>
        <v>46282</v>
      </c>
      <c r="D2546" s="29">
        <f>資料貼入!B2546</f>
        <v>0</v>
      </c>
      <c r="E2546" s="29" cm="1">
        <f t="array" ref="E2546">MovingDayDD($D$3:D2546)</f>
        <v>-3132301.4799999818</v>
      </c>
      <c r="F2546" s="29">
        <f>IF(OR(C2546&gt;總表!$B$30,C2546=0),0,IF(E2546=0,0,1+F2545))</f>
        <v>0</v>
      </c>
      <c r="G2546" s="29">
        <f t="shared" si="278"/>
        <v>0</v>
      </c>
      <c r="H2546" s="42">
        <f t="shared" si="276"/>
        <v>0</v>
      </c>
      <c r="I2546" s="43">
        <f t="shared" si="279"/>
        <v>0</v>
      </c>
      <c r="J2546" s="42">
        <f t="shared" si="280"/>
        <v>0</v>
      </c>
      <c r="K2546" s="43">
        <f t="shared" si="281"/>
        <v>0</v>
      </c>
      <c r="L2546">
        <f t="shared" si="282"/>
        <v>126</v>
      </c>
      <c r="M2546">
        <f>IF($G2546="","",COUNTIF($G$3:$G2546, $G2546))</f>
        <v>2418</v>
      </c>
      <c r="N2546">
        <f t="shared" si="277"/>
        <v>2544</v>
      </c>
      <c r="O2546"/>
      <c r="P2546"/>
      <c r="Q2546"/>
    </row>
    <row r="2547" spans="2:17">
      <c r="B2547" s="30">
        <f>資料貼入!A2547</f>
        <v>46283</v>
      </c>
      <c r="C2547" s="38">
        <f>資料貼入!A2547</f>
        <v>46283</v>
      </c>
      <c r="D2547" s="29">
        <f>資料貼入!B2547</f>
        <v>173381.35</v>
      </c>
      <c r="E2547" s="29" cm="1">
        <f t="array" ref="E2547">MovingDayDD($D$3:D2547)</f>
        <v>-2958920.1299999803</v>
      </c>
      <c r="F2547" s="29">
        <f>IF(OR(C2547&gt;總表!$B$30,C2547=0),0,IF(E2547=0,0,1+F2546))</f>
        <v>0</v>
      </c>
      <c r="G2547" s="29">
        <f t="shared" si="278"/>
        <v>0</v>
      </c>
      <c r="H2547" s="42">
        <f t="shared" si="276"/>
        <v>0</v>
      </c>
      <c r="I2547" s="43">
        <f t="shared" si="279"/>
        <v>0</v>
      </c>
      <c r="J2547" s="42">
        <f t="shared" si="280"/>
        <v>0</v>
      </c>
      <c r="K2547" s="43">
        <f t="shared" si="281"/>
        <v>0</v>
      </c>
      <c r="L2547">
        <f t="shared" si="282"/>
        <v>126</v>
      </c>
      <c r="M2547">
        <f>IF($G2547="","",COUNTIF($G$3:$G2547, $G2547))</f>
        <v>2419</v>
      </c>
      <c r="N2547">
        <f t="shared" si="277"/>
        <v>2545</v>
      </c>
      <c r="O2547"/>
      <c r="P2547"/>
      <c r="Q2547"/>
    </row>
    <row r="2548" spans="2:17">
      <c r="B2548" s="30">
        <f>資料貼入!A2548</f>
        <v>46284</v>
      </c>
      <c r="C2548" s="38">
        <f>資料貼入!A2548</f>
        <v>46284</v>
      </c>
      <c r="D2548" s="29">
        <f>資料貼入!B2548</f>
        <v>0</v>
      </c>
      <c r="E2548" s="29" cm="1">
        <f t="array" ref="E2548">MovingDayDD($D$3:D2548)</f>
        <v>-2958920.1299999803</v>
      </c>
      <c r="F2548" s="29">
        <f>IF(OR(C2548&gt;總表!$B$30,C2548=0),0,IF(E2548=0,0,1+F2547))</f>
        <v>0</v>
      </c>
      <c r="G2548" s="29">
        <f t="shared" si="278"/>
        <v>0</v>
      </c>
      <c r="H2548" s="42">
        <f t="shared" si="276"/>
        <v>0</v>
      </c>
      <c r="I2548" s="43">
        <f t="shared" si="279"/>
        <v>0</v>
      </c>
      <c r="J2548" s="42">
        <f t="shared" si="280"/>
        <v>0</v>
      </c>
      <c r="K2548" s="43">
        <f t="shared" si="281"/>
        <v>0</v>
      </c>
      <c r="L2548">
        <f t="shared" si="282"/>
        <v>126</v>
      </c>
      <c r="M2548">
        <f>IF($G2548="","",COUNTIF($G$3:$G2548, $G2548))</f>
        <v>2420</v>
      </c>
      <c r="N2548">
        <f t="shared" si="277"/>
        <v>2546</v>
      </c>
      <c r="O2548"/>
      <c r="P2548"/>
      <c r="Q2548"/>
    </row>
    <row r="2549" spans="2:17">
      <c r="B2549" s="30">
        <f>資料貼入!A2549</f>
        <v>46285</v>
      </c>
      <c r="C2549" s="38">
        <f>資料貼入!A2549</f>
        <v>46285</v>
      </c>
      <c r="D2549" s="29">
        <f>資料貼入!B2549</f>
        <v>0</v>
      </c>
      <c r="E2549" s="29" cm="1">
        <f t="array" ref="E2549">MovingDayDD($D$3:D2549)</f>
        <v>-2958920.1299999803</v>
      </c>
      <c r="F2549" s="29">
        <f>IF(OR(C2549&gt;總表!$B$30,C2549=0),0,IF(E2549=0,0,1+F2548))</f>
        <v>0</v>
      </c>
      <c r="G2549" s="29">
        <f t="shared" si="278"/>
        <v>0</v>
      </c>
      <c r="H2549" s="42">
        <f t="shared" si="276"/>
        <v>0</v>
      </c>
      <c r="I2549" s="43">
        <f t="shared" si="279"/>
        <v>0</v>
      </c>
      <c r="J2549" s="42">
        <f t="shared" si="280"/>
        <v>0</v>
      </c>
      <c r="K2549" s="43">
        <f t="shared" si="281"/>
        <v>0</v>
      </c>
      <c r="L2549">
        <f t="shared" si="282"/>
        <v>126</v>
      </c>
      <c r="M2549">
        <f>IF($G2549="","",COUNTIF($G$3:$G2549, $G2549))</f>
        <v>2421</v>
      </c>
      <c r="N2549">
        <f t="shared" si="277"/>
        <v>2547</v>
      </c>
      <c r="O2549"/>
      <c r="P2549"/>
      <c r="Q2549"/>
    </row>
    <row r="2550" spans="2:17">
      <c r="B2550" s="30">
        <f>資料貼入!A2550</f>
        <v>46286</v>
      </c>
      <c r="C2550" s="38">
        <f>資料貼入!A2550</f>
        <v>46286</v>
      </c>
      <c r="D2550" s="29">
        <f>資料貼入!B2550</f>
        <v>132546.31</v>
      </c>
      <c r="E2550" s="29" cm="1">
        <f t="array" ref="E2550">MovingDayDD($D$3:D2550)</f>
        <v>-2826373.8199999779</v>
      </c>
      <c r="F2550" s="29">
        <f>IF(OR(C2550&gt;總表!$B$30,C2550=0),0,IF(E2550=0,0,1+F2549))</f>
        <v>0</v>
      </c>
      <c r="G2550" s="29">
        <f t="shared" si="278"/>
        <v>0</v>
      </c>
      <c r="H2550" s="42">
        <f t="shared" si="276"/>
        <v>0</v>
      </c>
      <c r="I2550" s="43">
        <f t="shared" si="279"/>
        <v>0</v>
      </c>
      <c r="J2550" s="42">
        <f t="shared" si="280"/>
        <v>0</v>
      </c>
      <c r="K2550" s="43">
        <f t="shared" si="281"/>
        <v>0</v>
      </c>
      <c r="L2550">
        <f t="shared" si="282"/>
        <v>126</v>
      </c>
      <c r="M2550">
        <f>IF($G2550="","",COUNTIF($G$3:$G2550, $G2550))</f>
        <v>2422</v>
      </c>
      <c r="N2550">
        <f t="shared" si="277"/>
        <v>2548</v>
      </c>
      <c r="O2550"/>
      <c r="P2550"/>
      <c r="Q2550"/>
    </row>
    <row r="2551" spans="2:17">
      <c r="B2551" s="30">
        <f>資料貼入!A2551</f>
        <v>46287</v>
      </c>
      <c r="C2551" s="38">
        <f>資料貼入!A2551</f>
        <v>46287</v>
      </c>
      <c r="D2551" s="29">
        <f>資料貼入!B2551</f>
        <v>188286.7</v>
      </c>
      <c r="E2551" s="29" cm="1">
        <f t="array" ref="E2551">MovingDayDD($D$3:D2551)</f>
        <v>-2638087.119999975</v>
      </c>
      <c r="F2551" s="29">
        <f>IF(OR(C2551&gt;總表!$B$30,C2551=0),0,IF(E2551=0,0,1+F2550))</f>
        <v>0</v>
      </c>
      <c r="G2551" s="29">
        <f t="shared" si="278"/>
        <v>0</v>
      </c>
      <c r="H2551" s="42">
        <f t="shared" si="276"/>
        <v>0</v>
      </c>
      <c r="I2551" s="43">
        <f t="shared" si="279"/>
        <v>0</v>
      </c>
      <c r="J2551" s="42">
        <f t="shared" si="280"/>
        <v>0</v>
      </c>
      <c r="K2551" s="43">
        <f t="shared" si="281"/>
        <v>0</v>
      </c>
      <c r="L2551">
        <f t="shared" si="282"/>
        <v>126</v>
      </c>
      <c r="M2551">
        <f>IF($G2551="","",COUNTIF($G$3:$G2551, $G2551))</f>
        <v>2423</v>
      </c>
      <c r="N2551">
        <f t="shared" si="277"/>
        <v>2549</v>
      </c>
      <c r="O2551"/>
      <c r="P2551"/>
      <c r="Q2551"/>
    </row>
    <row r="2552" spans="2:17">
      <c r="B2552" s="30">
        <f>資料貼入!A2552</f>
        <v>46288</v>
      </c>
      <c r="C2552" s="38">
        <f>資料貼入!A2552</f>
        <v>46288</v>
      </c>
      <c r="D2552" s="29">
        <f>資料貼入!B2552</f>
        <v>-109747.93</v>
      </c>
      <c r="E2552" s="29" cm="1">
        <f t="array" ref="E2552">MovingDayDD($D$3:D2552)</f>
        <v>-2747835.0499999747</v>
      </c>
      <c r="F2552" s="29">
        <f>IF(OR(C2552&gt;總表!$B$30,C2552=0),0,IF(E2552=0,0,1+F2551))</f>
        <v>0</v>
      </c>
      <c r="G2552" s="29">
        <f t="shared" si="278"/>
        <v>0</v>
      </c>
      <c r="H2552" s="42">
        <f t="shared" si="276"/>
        <v>0</v>
      </c>
      <c r="I2552" s="43">
        <f t="shared" si="279"/>
        <v>0</v>
      </c>
      <c r="J2552" s="42">
        <f t="shared" si="280"/>
        <v>0</v>
      </c>
      <c r="K2552" s="43">
        <f t="shared" si="281"/>
        <v>0</v>
      </c>
      <c r="L2552">
        <f t="shared" si="282"/>
        <v>126</v>
      </c>
      <c r="M2552">
        <f>IF($G2552="","",COUNTIF($G$3:$G2552, $G2552))</f>
        <v>2424</v>
      </c>
      <c r="N2552">
        <f t="shared" si="277"/>
        <v>2550</v>
      </c>
      <c r="O2552"/>
      <c r="P2552"/>
      <c r="Q2552"/>
    </row>
    <row r="2553" spans="2:17">
      <c r="B2553" s="30">
        <f>資料貼入!A2553</f>
        <v>46289</v>
      </c>
      <c r="C2553" s="38">
        <f>資料貼入!A2553</f>
        <v>46289</v>
      </c>
      <c r="D2553" s="29">
        <f>資料貼入!B2553</f>
        <v>-28937.79</v>
      </c>
      <c r="E2553" s="29" cm="1">
        <f t="array" ref="E2553">MovingDayDD($D$3:D2553)</f>
        <v>-2776772.8399999738</v>
      </c>
      <c r="F2553" s="29">
        <f>IF(OR(C2553&gt;總表!$B$30,C2553=0),0,IF(E2553=0,0,1+F2552))</f>
        <v>0</v>
      </c>
      <c r="G2553" s="29">
        <f t="shared" si="278"/>
        <v>0</v>
      </c>
      <c r="H2553" s="42">
        <f t="shared" si="276"/>
        <v>0</v>
      </c>
      <c r="I2553" s="43">
        <f t="shared" si="279"/>
        <v>0</v>
      </c>
      <c r="J2553" s="42">
        <f t="shared" si="280"/>
        <v>0</v>
      </c>
      <c r="K2553" s="43">
        <f t="shared" si="281"/>
        <v>0</v>
      </c>
      <c r="L2553">
        <f t="shared" si="282"/>
        <v>126</v>
      </c>
      <c r="M2553">
        <f>IF($G2553="","",COUNTIF($G$3:$G2553, $G2553))</f>
        <v>2425</v>
      </c>
      <c r="N2553">
        <f t="shared" si="277"/>
        <v>2551</v>
      </c>
      <c r="O2553"/>
      <c r="P2553"/>
      <c r="Q2553"/>
    </row>
    <row r="2554" spans="2:17">
      <c r="B2554" s="30">
        <f>資料貼入!A2554</f>
        <v>46290</v>
      </c>
      <c r="C2554" s="38">
        <f>資料貼入!A2554</f>
        <v>46290</v>
      </c>
      <c r="D2554" s="29">
        <f>資料貼入!B2554</f>
        <v>0</v>
      </c>
      <c r="E2554" s="29" cm="1">
        <f t="array" ref="E2554">MovingDayDD($D$3:D2554)</f>
        <v>-2776772.8399999738</v>
      </c>
      <c r="F2554" s="29">
        <f>IF(OR(C2554&gt;總表!$B$30,C2554=0),0,IF(E2554=0,0,1+F2553))</f>
        <v>0</v>
      </c>
      <c r="G2554" s="29">
        <f t="shared" si="278"/>
        <v>0</v>
      </c>
      <c r="H2554" s="42">
        <f t="shared" si="276"/>
        <v>0</v>
      </c>
      <c r="I2554" s="43">
        <f t="shared" si="279"/>
        <v>0</v>
      </c>
      <c r="J2554" s="42">
        <f t="shared" si="280"/>
        <v>0</v>
      </c>
      <c r="K2554" s="43">
        <f t="shared" si="281"/>
        <v>0</v>
      </c>
      <c r="L2554">
        <f t="shared" si="282"/>
        <v>126</v>
      </c>
      <c r="M2554">
        <f>IF($G2554="","",COUNTIF($G$3:$G2554, $G2554))</f>
        <v>2426</v>
      </c>
      <c r="N2554">
        <f t="shared" si="277"/>
        <v>2552</v>
      </c>
      <c r="O2554"/>
      <c r="P2554"/>
      <c r="Q2554"/>
    </row>
    <row r="2555" spans="2:17">
      <c r="B2555" s="30">
        <f>資料貼入!A2555</f>
        <v>46291</v>
      </c>
      <c r="C2555" s="38">
        <f>資料貼入!A2555</f>
        <v>46291</v>
      </c>
      <c r="D2555" s="29">
        <f>資料貼入!B2555</f>
        <v>0</v>
      </c>
      <c r="E2555" s="29" cm="1">
        <f t="array" ref="E2555">MovingDayDD($D$3:D2555)</f>
        <v>-2776772.8399999738</v>
      </c>
      <c r="F2555" s="29">
        <f>IF(OR(C2555&gt;總表!$B$30,C2555=0),0,IF(E2555=0,0,1+F2554))</f>
        <v>0</v>
      </c>
      <c r="G2555" s="29">
        <f t="shared" si="278"/>
        <v>0</v>
      </c>
      <c r="H2555" s="42">
        <f t="shared" si="276"/>
        <v>0</v>
      </c>
      <c r="I2555" s="43">
        <f t="shared" si="279"/>
        <v>0</v>
      </c>
      <c r="J2555" s="42">
        <f t="shared" si="280"/>
        <v>0</v>
      </c>
      <c r="K2555" s="43">
        <f t="shared" si="281"/>
        <v>0</v>
      </c>
      <c r="L2555">
        <f t="shared" si="282"/>
        <v>126</v>
      </c>
      <c r="M2555">
        <f>IF($G2555="","",COUNTIF($G$3:$G2555, $G2555))</f>
        <v>2427</v>
      </c>
      <c r="N2555">
        <f t="shared" si="277"/>
        <v>2553</v>
      </c>
      <c r="O2555"/>
      <c r="P2555"/>
      <c r="Q2555"/>
    </row>
    <row r="2556" spans="2:17">
      <c r="B2556" s="30">
        <f>資料貼入!A2556</f>
        <v>46292</v>
      </c>
      <c r="C2556" s="38">
        <f>資料貼入!A2556</f>
        <v>46292</v>
      </c>
      <c r="D2556" s="29">
        <f>資料貼入!B2556</f>
        <v>0</v>
      </c>
      <c r="E2556" s="29" cm="1">
        <f t="array" ref="E2556">MovingDayDD($D$3:D2556)</f>
        <v>-2776772.8399999738</v>
      </c>
      <c r="F2556" s="29">
        <f>IF(OR(C2556&gt;總表!$B$30,C2556=0),0,IF(E2556=0,0,1+F2555))</f>
        <v>0</v>
      </c>
      <c r="G2556" s="29">
        <f t="shared" si="278"/>
        <v>0</v>
      </c>
      <c r="H2556" s="42">
        <f t="shared" si="276"/>
        <v>0</v>
      </c>
      <c r="I2556" s="43">
        <f t="shared" si="279"/>
        <v>0</v>
      </c>
      <c r="J2556" s="42">
        <f t="shared" si="280"/>
        <v>0</v>
      </c>
      <c r="K2556" s="43">
        <f t="shared" si="281"/>
        <v>0</v>
      </c>
      <c r="L2556">
        <f t="shared" si="282"/>
        <v>126</v>
      </c>
      <c r="M2556">
        <f>IF($G2556="","",COUNTIF($G$3:$G2556, $G2556))</f>
        <v>2428</v>
      </c>
      <c r="N2556">
        <f t="shared" si="277"/>
        <v>2554</v>
      </c>
      <c r="O2556"/>
      <c r="P2556"/>
      <c r="Q2556"/>
    </row>
    <row r="2557" spans="2:17">
      <c r="B2557" s="30">
        <f>資料貼入!A2557</f>
        <v>46293</v>
      </c>
      <c r="C2557" s="38">
        <f>資料貼入!A2557</f>
        <v>46293</v>
      </c>
      <c r="D2557" s="29">
        <f>資料貼入!B2557</f>
        <v>0</v>
      </c>
      <c r="E2557" s="29" cm="1">
        <f t="array" ref="E2557">MovingDayDD($D$3:D2557)</f>
        <v>-2776772.8399999738</v>
      </c>
      <c r="F2557" s="29">
        <f>IF(OR(C2557&gt;總表!$B$30,C2557=0),0,IF(E2557=0,0,1+F2556))</f>
        <v>0</v>
      </c>
      <c r="G2557" s="29">
        <f t="shared" si="278"/>
        <v>0</v>
      </c>
      <c r="H2557" s="42">
        <f t="shared" si="276"/>
        <v>0</v>
      </c>
      <c r="I2557" s="43">
        <f t="shared" si="279"/>
        <v>0</v>
      </c>
      <c r="J2557" s="42">
        <f t="shared" si="280"/>
        <v>0</v>
      </c>
      <c r="K2557" s="43">
        <f t="shared" si="281"/>
        <v>0</v>
      </c>
      <c r="L2557">
        <f t="shared" si="282"/>
        <v>126</v>
      </c>
      <c r="M2557">
        <f>IF($G2557="","",COUNTIF($G$3:$G2557, $G2557))</f>
        <v>2429</v>
      </c>
      <c r="N2557">
        <f t="shared" si="277"/>
        <v>2555</v>
      </c>
      <c r="O2557"/>
      <c r="P2557"/>
      <c r="Q2557"/>
    </row>
    <row r="2558" spans="2:17">
      <c r="B2558" s="30">
        <f>資料貼入!A2558</f>
        <v>46294</v>
      </c>
      <c r="C2558" s="38">
        <f>資料貼入!A2558</f>
        <v>46294</v>
      </c>
      <c r="D2558" s="29">
        <f>資料貼入!B2558</f>
        <v>-28702.689999999995</v>
      </c>
      <c r="E2558" s="29" cm="1">
        <f t="array" ref="E2558">MovingDayDD($D$3:D2558)</f>
        <v>-2805475.5299999714</v>
      </c>
      <c r="F2558" s="29">
        <f>IF(OR(C2558&gt;總表!$B$30,C2558=0),0,IF(E2558=0,0,1+F2557))</f>
        <v>0</v>
      </c>
      <c r="G2558" s="29">
        <f t="shared" si="278"/>
        <v>0</v>
      </c>
      <c r="H2558" s="42">
        <f t="shared" si="276"/>
        <v>0</v>
      </c>
      <c r="I2558" s="43">
        <f t="shared" si="279"/>
        <v>0</v>
      </c>
      <c r="J2558" s="42">
        <f t="shared" si="280"/>
        <v>0</v>
      </c>
      <c r="K2558" s="43">
        <f t="shared" si="281"/>
        <v>0</v>
      </c>
      <c r="L2558">
        <f t="shared" si="282"/>
        <v>126</v>
      </c>
      <c r="M2558">
        <f>IF($G2558="","",COUNTIF($G$3:$G2558, $G2558))</f>
        <v>2430</v>
      </c>
      <c r="N2558">
        <f t="shared" si="277"/>
        <v>2556</v>
      </c>
      <c r="O2558"/>
      <c r="P2558"/>
      <c r="Q2558"/>
    </row>
    <row r="2559" spans="2:17">
      <c r="B2559" s="30">
        <f>資料貼入!A2559</f>
        <v>46295</v>
      </c>
      <c r="C2559" s="38">
        <f>資料貼入!A2559</f>
        <v>46295</v>
      </c>
      <c r="D2559" s="29">
        <f>資料貼入!B2559</f>
        <v>-175012.23</v>
      </c>
      <c r="E2559" s="29" cm="1">
        <f t="array" ref="E2559">MovingDayDD($D$3:D2559)</f>
        <v>-2980487.7599999681</v>
      </c>
      <c r="F2559" s="29">
        <f>IF(OR(C2559&gt;總表!$B$30,C2559=0),0,IF(E2559=0,0,1+F2558))</f>
        <v>0</v>
      </c>
      <c r="G2559" s="29">
        <f t="shared" si="278"/>
        <v>0</v>
      </c>
      <c r="H2559" s="42">
        <f t="shared" si="276"/>
        <v>0</v>
      </c>
      <c r="I2559" s="43">
        <f t="shared" si="279"/>
        <v>0</v>
      </c>
      <c r="J2559" s="42">
        <f t="shared" si="280"/>
        <v>0</v>
      </c>
      <c r="K2559" s="43">
        <f t="shared" si="281"/>
        <v>0</v>
      </c>
      <c r="L2559">
        <f t="shared" si="282"/>
        <v>126</v>
      </c>
      <c r="M2559">
        <f>IF($G2559="","",COUNTIF($G$3:$G2559, $G2559))</f>
        <v>2431</v>
      </c>
      <c r="N2559">
        <f t="shared" si="277"/>
        <v>2557</v>
      </c>
      <c r="O2559"/>
      <c r="P2559"/>
      <c r="Q2559"/>
    </row>
    <row r="2560" spans="2:17">
      <c r="B2560" s="30">
        <f>資料貼入!A2560</f>
        <v>46296</v>
      </c>
      <c r="C2560" s="38">
        <f>資料貼入!A2560</f>
        <v>46296</v>
      </c>
      <c r="D2560" s="29">
        <f>資料貼入!B2560</f>
        <v>0</v>
      </c>
      <c r="E2560" s="29" cm="1">
        <f t="array" ref="E2560">MovingDayDD($D$3:D2560)</f>
        <v>-2980487.7599999681</v>
      </c>
      <c r="F2560" s="29">
        <f>IF(OR(C2560&gt;總表!$B$30,C2560=0),0,IF(E2560=0,0,1+F2559))</f>
        <v>0</v>
      </c>
      <c r="G2560" s="29">
        <f t="shared" si="278"/>
        <v>0</v>
      </c>
      <c r="H2560" s="42">
        <f t="shared" si="276"/>
        <v>0</v>
      </c>
      <c r="I2560" s="43">
        <f t="shared" si="279"/>
        <v>0</v>
      </c>
      <c r="J2560" s="42">
        <f t="shared" si="280"/>
        <v>0</v>
      </c>
      <c r="K2560" s="43">
        <f t="shared" si="281"/>
        <v>0</v>
      </c>
      <c r="L2560">
        <f t="shared" si="282"/>
        <v>126</v>
      </c>
      <c r="M2560">
        <f>IF($G2560="","",COUNTIF($G$3:$G2560, $G2560))</f>
        <v>2432</v>
      </c>
      <c r="N2560">
        <f t="shared" si="277"/>
        <v>2558</v>
      </c>
      <c r="O2560"/>
      <c r="P2560"/>
      <c r="Q2560"/>
    </row>
    <row r="2561" spans="2:17">
      <c r="B2561" s="30">
        <f>資料貼入!A2561</f>
        <v>46297</v>
      </c>
      <c r="C2561" s="38">
        <f>資料貼入!A2561</f>
        <v>46297</v>
      </c>
      <c r="D2561" s="29">
        <f>資料貼入!B2561</f>
        <v>0</v>
      </c>
      <c r="E2561" s="29" cm="1">
        <f t="array" ref="E2561">MovingDayDD($D$3:D2561)</f>
        <v>-2980487.7599999681</v>
      </c>
      <c r="F2561" s="29">
        <f>IF(OR(C2561&gt;總表!$B$30,C2561=0),0,IF(E2561=0,0,1+F2560))</f>
        <v>0</v>
      </c>
      <c r="G2561" s="29">
        <f t="shared" si="278"/>
        <v>0</v>
      </c>
      <c r="H2561" s="42">
        <f t="shared" si="276"/>
        <v>0</v>
      </c>
      <c r="I2561" s="43">
        <f t="shared" si="279"/>
        <v>0</v>
      </c>
      <c r="J2561" s="42">
        <f t="shared" si="280"/>
        <v>0</v>
      </c>
      <c r="K2561" s="43">
        <f t="shared" si="281"/>
        <v>0</v>
      </c>
      <c r="L2561">
        <f t="shared" si="282"/>
        <v>126</v>
      </c>
      <c r="M2561">
        <f>IF($G2561="","",COUNTIF($G$3:$G2561, $G2561))</f>
        <v>2433</v>
      </c>
      <c r="N2561">
        <f t="shared" si="277"/>
        <v>2559</v>
      </c>
      <c r="O2561"/>
      <c r="P2561"/>
      <c r="Q2561"/>
    </row>
    <row r="2562" spans="2:17">
      <c r="B2562" s="30">
        <f>資料貼入!A2562</f>
        <v>46298</v>
      </c>
      <c r="C2562" s="38">
        <f>資料貼入!A2562</f>
        <v>46298</v>
      </c>
      <c r="D2562" s="29">
        <f>資料貼入!B2562</f>
        <v>0</v>
      </c>
      <c r="E2562" s="29" cm="1">
        <f t="array" ref="E2562">MovingDayDD($D$3:D2562)</f>
        <v>-2980487.7599999681</v>
      </c>
      <c r="F2562" s="29">
        <f>IF(OR(C2562&gt;總表!$B$30,C2562=0),0,IF(E2562=0,0,1+F2561))</f>
        <v>0</v>
      </c>
      <c r="G2562" s="29">
        <f t="shared" si="278"/>
        <v>0</v>
      </c>
      <c r="H2562" s="42">
        <f t="shared" si="276"/>
        <v>0</v>
      </c>
      <c r="I2562" s="43">
        <f t="shared" si="279"/>
        <v>0</v>
      </c>
      <c r="J2562" s="42">
        <f t="shared" si="280"/>
        <v>0</v>
      </c>
      <c r="K2562" s="43">
        <f t="shared" si="281"/>
        <v>0</v>
      </c>
      <c r="L2562">
        <f t="shared" si="282"/>
        <v>126</v>
      </c>
      <c r="M2562">
        <f>IF($G2562="","",COUNTIF($G$3:$G2562, $G2562))</f>
        <v>2434</v>
      </c>
      <c r="N2562">
        <f t="shared" si="277"/>
        <v>2560</v>
      </c>
      <c r="O2562"/>
      <c r="P2562"/>
      <c r="Q2562"/>
    </row>
    <row r="2563" spans="2:17">
      <c r="B2563" s="30">
        <f>資料貼入!A2563</f>
        <v>46299</v>
      </c>
      <c r="C2563" s="38">
        <f>資料貼入!A2563</f>
        <v>46299</v>
      </c>
      <c r="D2563" s="29">
        <f>資料貼入!B2563</f>
        <v>0</v>
      </c>
      <c r="E2563" s="29" cm="1">
        <f t="array" ref="E2563">MovingDayDD($D$3:D2563)</f>
        <v>-2980487.7599999681</v>
      </c>
      <c r="F2563" s="29">
        <f>IF(OR(C2563&gt;總表!$B$30,C2563=0),0,IF(E2563=0,0,1+F2562))</f>
        <v>0</v>
      </c>
      <c r="G2563" s="29">
        <f t="shared" si="278"/>
        <v>0</v>
      </c>
      <c r="H2563" s="42">
        <f t="shared" ref="H2563:H2626" si="283">IF(G2563&gt;$V$1,B2563,0)</f>
        <v>0</v>
      </c>
      <c r="I2563" s="43">
        <f t="shared" si="279"/>
        <v>0</v>
      </c>
      <c r="J2563" s="42">
        <f t="shared" si="280"/>
        <v>0</v>
      </c>
      <c r="K2563" s="43">
        <f t="shared" si="281"/>
        <v>0</v>
      </c>
      <c r="L2563">
        <f t="shared" si="282"/>
        <v>126</v>
      </c>
      <c r="M2563">
        <f>IF($G2563="","",COUNTIF($G$3:$G2563, $G2563))</f>
        <v>2435</v>
      </c>
      <c r="N2563">
        <f t="shared" ref="N2563:N2626" si="284">IF($G2563="","",L2563+M2563)</f>
        <v>2561</v>
      </c>
      <c r="O2563"/>
      <c r="P2563"/>
      <c r="Q2563"/>
    </row>
    <row r="2564" spans="2:17">
      <c r="B2564" s="30">
        <f>資料貼入!A2564</f>
        <v>46300</v>
      </c>
      <c r="C2564" s="38">
        <f>資料貼入!A2564</f>
        <v>46300</v>
      </c>
      <c r="D2564" s="29">
        <f>資料貼入!B2564</f>
        <v>0</v>
      </c>
      <c r="E2564" s="29" cm="1">
        <f t="array" ref="E2564">MovingDayDD($D$3:D2564)</f>
        <v>-2980487.7599999681</v>
      </c>
      <c r="F2564" s="29">
        <f>IF(OR(C2564&gt;總表!$B$30,C2564=0),0,IF(E2564=0,0,1+F2563))</f>
        <v>0</v>
      </c>
      <c r="G2564" s="29">
        <f t="shared" ref="G2564:G2627" si="285">IF(F2565=0,F2564,0)</f>
        <v>0</v>
      </c>
      <c r="H2564" s="42">
        <f t="shared" si="283"/>
        <v>0</v>
      </c>
      <c r="I2564" s="43">
        <f t="shared" ref="I2564:I2627" si="286">G2564</f>
        <v>0</v>
      </c>
      <c r="J2564" s="42">
        <f t="shared" ref="J2564:J2627" si="287">IF(F2564=0,0,B2564)</f>
        <v>0</v>
      </c>
      <c r="K2564" s="43">
        <f t="shared" ref="K2564:K2627" si="288">G2564</f>
        <v>0</v>
      </c>
      <c r="L2564">
        <f t="shared" ref="L2564:L2627" si="289">IF($G2564="","",COUNTIF($G$3:$G$4053, "&gt;" &amp; $G2564))</f>
        <v>126</v>
      </c>
      <c r="M2564">
        <f>IF($G2564="","",COUNTIF($G$3:$G2564, $G2564))</f>
        <v>2436</v>
      </c>
      <c r="N2564">
        <f t="shared" si="284"/>
        <v>2562</v>
      </c>
      <c r="O2564"/>
      <c r="P2564"/>
      <c r="Q2564"/>
    </row>
    <row r="2565" spans="2:17">
      <c r="B2565" s="30">
        <f>資料貼入!A2565</f>
        <v>46301</v>
      </c>
      <c r="C2565" s="38">
        <f>資料貼入!A2565</f>
        <v>46301</v>
      </c>
      <c r="D2565" s="29">
        <f>資料貼入!B2565</f>
        <v>0</v>
      </c>
      <c r="E2565" s="29" cm="1">
        <f t="array" ref="E2565">MovingDayDD($D$3:D2565)</f>
        <v>-2980487.7599999681</v>
      </c>
      <c r="F2565" s="29">
        <f>IF(OR(C2565&gt;總表!$B$30,C2565=0),0,IF(E2565=0,0,1+F2564))</f>
        <v>0</v>
      </c>
      <c r="G2565" s="29">
        <f t="shared" si="285"/>
        <v>0</v>
      </c>
      <c r="H2565" s="42">
        <f t="shared" si="283"/>
        <v>0</v>
      </c>
      <c r="I2565" s="43">
        <f t="shared" si="286"/>
        <v>0</v>
      </c>
      <c r="J2565" s="42">
        <f t="shared" si="287"/>
        <v>0</v>
      </c>
      <c r="K2565" s="43">
        <f t="shared" si="288"/>
        <v>0</v>
      </c>
      <c r="L2565">
        <f t="shared" si="289"/>
        <v>126</v>
      </c>
      <c r="M2565">
        <f>IF($G2565="","",COUNTIF($G$3:$G2565, $G2565))</f>
        <v>2437</v>
      </c>
      <c r="N2565">
        <f t="shared" si="284"/>
        <v>2563</v>
      </c>
      <c r="O2565"/>
      <c r="P2565"/>
      <c r="Q2565"/>
    </row>
    <row r="2566" spans="2:17">
      <c r="B2566" s="30">
        <f>資料貼入!A2566</f>
        <v>46302</v>
      </c>
      <c r="C2566" s="38">
        <f>資料貼入!A2566</f>
        <v>46302</v>
      </c>
      <c r="D2566" s="29">
        <f>資料貼入!B2566</f>
        <v>0</v>
      </c>
      <c r="E2566" s="29" cm="1">
        <f t="array" ref="E2566">MovingDayDD($D$3:D2566)</f>
        <v>-2980487.7599999681</v>
      </c>
      <c r="F2566" s="29">
        <f>IF(OR(C2566&gt;總表!$B$30,C2566=0),0,IF(E2566=0,0,1+F2565))</f>
        <v>0</v>
      </c>
      <c r="G2566" s="29">
        <f t="shared" si="285"/>
        <v>0</v>
      </c>
      <c r="H2566" s="42">
        <f t="shared" si="283"/>
        <v>0</v>
      </c>
      <c r="I2566" s="43">
        <f t="shared" si="286"/>
        <v>0</v>
      </c>
      <c r="J2566" s="42">
        <f t="shared" si="287"/>
        <v>0</v>
      </c>
      <c r="K2566" s="43">
        <f t="shared" si="288"/>
        <v>0</v>
      </c>
      <c r="L2566">
        <f t="shared" si="289"/>
        <v>126</v>
      </c>
      <c r="M2566">
        <f>IF($G2566="","",COUNTIF($G$3:$G2566, $G2566))</f>
        <v>2438</v>
      </c>
      <c r="N2566">
        <f t="shared" si="284"/>
        <v>2564</v>
      </c>
      <c r="O2566"/>
      <c r="P2566"/>
      <c r="Q2566"/>
    </row>
    <row r="2567" spans="2:17">
      <c r="B2567" s="30">
        <f>資料貼入!A2567</f>
        <v>46303</v>
      </c>
      <c r="C2567" s="38">
        <f>資料貼入!A2567</f>
        <v>46303</v>
      </c>
      <c r="D2567" s="29">
        <f>資料貼入!B2567</f>
        <v>0</v>
      </c>
      <c r="E2567" s="29" cm="1">
        <f t="array" ref="E2567">MovingDayDD($D$3:D2567)</f>
        <v>-2980487.7599999681</v>
      </c>
      <c r="F2567" s="29">
        <f>IF(OR(C2567&gt;總表!$B$30,C2567=0),0,IF(E2567=0,0,1+F2566))</f>
        <v>0</v>
      </c>
      <c r="G2567" s="29">
        <f t="shared" si="285"/>
        <v>0</v>
      </c>
      <c r="H2567" s="42">
        <f t="shared" si="283"/>
        <v>0</v>
      </c>
      <c r="I2567" s="43">
        <f t="shared" si="286"/>
        <v>0</v>
      </c>
      <c r="J2567" s="42">
        <f t="shared" si="287"/>
        <v>0</v>
      </c>
      <c r="K2567" s="43">
        <f t="shared" si="288"/>
        <v>0</v>
      </c>
      <c r="L2567">
        <f t="shared" si="289"/>
        <v>126</v>
      </c>
      <c r="M2567">
        <f>IF($G2567="","",COUNTIF($G$3:$G2567, $G2567))</f>
        <v>2439</v>
      </c>
      <c r="N2567">
        <f t="shared" si="284"/>
        <v>2565</v>
      </c>
      <c r="O2567"/>
      <c r="P2567"/>
      <c r="Q2567"/>
    </row>
    <row r="2568" spans="2:17">
      <c r="B2568" s="30">
        <f>資料貼入!A2568</f>
        <v>46304</v>
      </c>
      <c r="C2568" s="38">
        <f>資料貼入!A2568</f>
        <v>46304</v>
      </c>
      <c r="D2568" s="29">
        <f>資料貼入!B2568</f>
        <v>0</v>
      </c>
      <c r="E2568" s="29" cm="1">
        <f t="array" ref="E2568">MovingDayDD($D$3:D2568)</f>
        <v>-2980487.7599999681</v>
      </c>
      <c r="F2568" s="29">
        <f>IF(OR(C2568&gt;總表!$B$30,C2568=0),0,IF(E2568=0,0,1+F2567))</f>
        <v>0</v>
      </c>
      <c r="G2568" s="29">
        <f t="shared" si="285"/>
        <v>0</v>
      </c>
      <c r="H2568" s="42">
        <f t="shared" si="283"/>
        <v>0</v>
      </c>
      <c r="I2568" s="43">
        <f t="shared" si="286"/>
        <v>0</v>
      </c>
      <c r="J2568" s="42">
        <f t="shared" si="287"/>
        <v>0</v>
      </c>
      <c r="K2568" s="43">
        <f t="shared" si="288"/>
        <v>0</v>
      </c>
      <c r="L2568">
        <f t="shared" si="289"/>
        <v>126</v>
      </c>
      <c r="M2568">
        <f>IF($G2568="","",COUNTIF($G$3:$G2568, $G2568))</f>
        <v>2440</v>
      </c>
      <c r="N2568">
        <f t="shared" si="284"/>
        <v>2566</v>
      </c>
      <c r="O2568"/>
      <c r="P2568"/>
      <c r="Q2568"/>
    </row>
    <row r="2569" spans="2:17">
      <c r="B2569" s="30">
        <f>資料貼入!A2569</f>
        <v>46305</v>
      </c>
      <c r="C2569" s="38">
        <f>資料貼入!A2569</f>
        <v>46305</v>
      </c>
      <c r="D2569" s="29">
        <f>資料貼入!B2569</f>
        <v>0</v>
      </c>
      <c r="E2569" s="29" cm="1">
        <f t="array" ref="E2569">MovingDayDD($D$3:D2569)</f>
        <v>-2980487.7599999681</v>
      </c>
      <c r="F2569" s="29">
        <f>IF(OR(C2569&gt;總表!$B$30,C2569=0),0,IF(E2569=0,0,1+F2568))</f>
        <v>0</v>
      </c>
      <c r="G2569" s="29">
        <f t="shared" si="285"/>
        <v>0</v>
      </c>
      <c r="H2569" s="42">
        <f t="shared" si="283"/>
        <v>0</v>
      </c>
      <c r="I2569" s="43">
        <f t="shared" si="286"/>
        <v>0</v>
      </c>
      <c r="J2569" s="42">
        <f t="shared" si="287"/>
        <v>0</v>
      </c>
      <c r="K2569" s="43">
        <f t="shared" si="288"/>
        <v>0</v>
      </c>
      <c r="L2569">
        <f t="shared" si="289"/>
        <v>126</v>
      </c>
      <c r="M2569">
        <f>IF($G2569="","",COUNTIF($G$3:$G2569, $G2569))</f>
        <v>2441</v>
      </c>
      <c r="N2569">
        <f t="shared" si="284"/>
        <v>2567</v>
      </c>
      <c r="O2569"/>
      <c r="P2569"/>
      <c r="Q2569"/>
    </row>
    <row r="2570" spans="2:17">
      <c r="B2570" s="30">
        <f>資料貼入!A2570</f>
        <v>46306</v>
      </c>
      <c r="C2570" s="38">
        <f>資料貼入!A2570</f>
        <v>46306</v>
      </c>
      <c r="D2570" s="29">
        <f>資料貼入!B2570</f>
        <v>0</v>
      </c>
      <c r="E2570" s="29" cm="1">
        <f t="array" ref="E2570">MovingDayDD($D$3:D2570)</f>
        <v>-2980487.7599999681</v>
      </c>
      <c r="F2570" s="29">
        <f>IF(OR(C2570&gt;總表!$B$30,C2570=0),0,IF(E2570=0,0,1+F2569))</f>
        <v>0</v>
      </c>
      <c r="G2570" s="29">
        <f t="shared" si="285"/>
        <v>0</v>
      </c>
      <c r="H2570" s="42">
        <f t="shared" si="283"/>
        <v>0</v>
      </c>
      <c r="I2570" s="43">
        <f t="shared" si="286"/>
        <v>0</v>
      </c>
      <c r="J2570" s="42">
        <f t="shared" si="287"/>
        <v>0</v>
      </c>
      <c r="K2570" s="43">
        <f t="shared" si="288"/>
        <v>0</v>
      </c>
      <c r="L2570">
        <f t="shared" si="289"/>
        <v>126</v>
      </c>
      <c r="M2570">
        <f>IF($G2570="","",COUNTIF($G$3:$G2570, $G2570))</f>
        <v>2442</v>
      </c>
      <c r="N2570">
        <f t="shared" si="284"/>
        <v>2568</v>
      </c>
      <c r="O2570"/>
      <c r="P2570"/>
      <c r="Q2570"/>
    </row>
    <row r="2571" spans="2:17">
      <c r="B2571" s="30">
        <f>資料貼入!A2571</f>
        <v>0</v>
      </c>
      <c r="C2571" s="38">
        <f>資料貼入!A2571</f>
        <v>0</v>
      </c>
      <c r="D2571" s="29">
        <f>資料貼入!B2571</f>
        <v>0</v>
      </c>
      <c r="E2571" s="29" cm="1">
        <f t="array" ref="E2571">MovingDayDD($D$3:D2571)</f>
        <v>-2980487.7599999681</v>
      </c>
      <c r="F2571" s="29">
        <f>IF(OR(C2571&gt;總表!$B$30,C2571=0),0,IF(E2571=0,0,1+F2570))</f>
        <v>0</v>
      </c>
      <c r="G2571" s="29">
        <f t="shared" si="285"/>
        <v>0</v>
      </c>
      <c r="H2571" s="42">
        <f t="shared" si="283"/>
        <v>0</v>
      </c>
      <c r="I2571" s="43">
        <f t="shared" si="286"/>
        <v>0</v>
      </c>
      <c r="J2571" s="42">
        <f t="shared" si="287"/>
        <v>0</v>
      </c>
      <c r="K2571" s="43">
        <f t="shared" si="288"/>
        <v>0</v>
      </c>
      <c r="L2571">
        <f t="shared" si="289"/>
        <v>126</v>
      </c>
      <c r="M2571">
        <f>IF($G2571="","",COUNTIF($G$3:$G2571, $G2571))</f>
        <v>2443</v>
      </c>
      <c r="N2571">
        <f t="shared" si="284"/>
        <v>2569</v>
      </c>
      <c r="O2571"/>
      <c r="P2571"/>
      <c r="Q2571"/>
    </row>
    <row r="2572" spans="2:17">
      <c r="B2572" s="30">
        <f>資料貼入!A2572</f>
        <v>0</v>
      </c>
      <c r="C2572" s="38">
        <f>資料貼入!A2572</f>
        <v>0</v>
      </c>
      <c r="D2572" s="29">
        <f>資料貼入!B2572</f>
        <v>0</v>
      </c>
      <c r="E2572" s="29" cm="1">
        <f t="array" ref="E2572">MovingDayDD($D$3:D2572)</f>
        <v>-2980487.7599999681</v>
      </c>
      <c r="F2572" s="29">
        <f>IF(OR(C2572&gt;總表!$B$30,C2572=0),0,IF(E2572=0,0,1+F2571))</f>
        <v>0</v>
      </c>
      <c r="G2572" s="29">
        <f t="shared" si="285"/>
        <v>0</v>
      </c>
      <c r="H2572" s="42">
        <f t="shared" si="283"/>
        <v>0</v>
      </c>
      <c r="I2572" s="43">
        <f t="shared" si="286"/>
        <v>0</v>
      </c>
      <c r="J2572" s="42">
        <f t="shared" si="287"/>
        <v>0</v>
      </c>
      <c r="K2572" s="43">
        <f t="shared" si="288"/>
        <v>0</v>
      </c>
      <c r="L2572">
        <f t="shared" si="289"/>
        <v>126</v>
      </c>
      <c r="M2572">
        <f>IF($G2572="","",COUNTIF($G$3:$G2572, $G2572))</f>
        <v>2444</v>
      </c>
      <c r="N2572">
        <f t="shared" si="284"/>
        <v>2570</v>
      </c>
      <c r="O2572"/>
      <c r="P2572"/>
      <c r="Q2572"/>
    </row>
    <row r="2573" spans="2:17">
      <c r="B2573" s="30">
        <f>資料貼入!A2573</f>
        <v>0</v>
      </c>
      <c r="C2573" s="38">
        <f>資料貼入!A2573</f>
        <v>0</v>
      </c>
      <c r="D2573" s="29">
        <f>資料貼入!B2573</f>
        <v>0</v>
      </c>
      <c r="E2573" s="29" cm="1">
        <f t="array" ref="E2573">MovingDayDD($D$3:D2573)</f>
        <v>-2980487.7599999681</v>
      </c>
      <c r="F2573" s="29">
        <f>IF(OR(C2573&gt;總表!$B$30,C2573=0),0,IF(E2573=0,0,1+F2572))</f>
        <v>0</v>
      </c>
      <c r="G2573" s="29">
        <f t="shared" si="285"/>
        <v>0</v>
      </c>
      <c r="H2573" s="42">
        <f t="shared" si="283"/>
        <v>0</v>
      </c>
      <c r="I2573" s="43">
        <f t="shared" si="286"/>
        <v>0</v>
      </c>
      <c r="J2573" s="42">
        <f t="shared" si="287"/>
        <v>0</v>
      </c>
      <c r="K2573" s="43">
        <f t="shared" si="288"/>
        <v>0</v>
      </c>
      <c r="L2573">
        <f t="shared" si="289"/>
        <v>126</v>
      </c>
      <c r="M2573">
        <f>IF($G2573="","",COUNTIF($G$3:$G2573, $G2573))</f>
        <v>2445</v>
      </c>
      <c r="N2573">
        <f t="shared" si="284"/>
        <v>2571</v>
      </c>
      <c r="O2573"/>
      <c r="P2573"/>
      <c r="Q2573"/>
    </row>
    <row r="2574" spans="2:17">
      <c r="B2574" s="30">
        <f>資料貼入!A2574</f>
        <v>0</v>
      </c>
      <c r="C2574" s="38">
        <f>資料貼入!A2574</f>
        <v>0</v>
      </c>
      <c r="D2574" s="29">
        <f>資料貼入!B2574</f>
        <v>0</v>
      </c>
      <c r="E2574" s="29" cm="1">
        <f t="array" ref="E2574">MovingDayDD($D$3:D2574)</f>
        <v>-2980487.7599999681</v>
      </c>
      <c r="F2574" s="29">
        <f>IF(OR(C2574&gt;總表!$B$30,C2574=0),0,IF(E2574=0,0,1+F2573))</f>
        <v>0</v>
      </c>
      <c r="G2574" s="29">
        <f t="shared" si="285"/>
        <v>0</v>
      </c>
      <c r="H2574" s="42">
        <f t="shared" si="283"/>
        <v>0</v>
      </c>
      <c r="I2574" s="43">
        <f t="shared" si="286"/>
        <v>0</v>
      </c>
      <c r="J2574" s="42">
        <f t="shared" si="287"/>
        <v>0</v>
      </c>
      <c r="K2574" s="43">
        <f t="shared" si="288"/>
        <v>0</v>
      </c>
      <c r="L2574">
        <f t="shared" si="289"/>
        <v>126</v>
      </c>
      <c r="M2574">
        <f>IF($G2574="","",COUNTIF($G$3:$G2574, $G2574))</f>
        <v>2446</v>
      </c>
      <c r="N2574">
        <f t="shared" si="284"/>
        <v>2572</v>
      </c>
      <c r="O2574"/>
      <c r="P2574"/>
      <c r="Q2574"/>
    </row>
    <row r="2575" spans="2:17">
      <c r="B2575" s="30">
        <f>資料貼入!A2575</f>
        <v>0</v>
      </c>
      <c r="C2575" s="38">
        <f>資料貼入!A2575</f>
        <v>0</v>
      </c>
      <c r="D2575" s="29">
        <f>資料貼入!B2575</f>
        <v>0</v>
      </c>
      <c r="E2575" s="29" cm="1">
        <f t="array" ref="E2575">MovingDayDD($D$3:D2575)</f>
        <v>-2980487.7599999681</v>
      </c>
      <c r="F2575" s="29">
        <f>IF(OR(C2575&gt;總表!$B$30,C2575=0),0,IF(E2575=0,0,1+F2574))</f>
        <v>0</v>
      </c>
      <c r="G2575" s="29">
        <f t="shared" si="285"/>
        <v>0</v>
      </c>
      <c r="H2575" s="42">
        <f t="shared" si="283"/>
        <v>0</v>
      </c>
      <c r="I2575" s="43">
        <f t="shared" si="286"/>
        <v>0</v>
      </c>
      <c r="J2575" s="42">
        <f t="shared" si="287"/>
        <v>0</v>
      </c>
      <c r="K2575" s="43">
        <f t="shared" si="288"/>
        <v>0</v>
      </c>
      <c r="L2575">
        <f t="shared" si="289"/>
        <v>126</v>
      </c>
      <c r="M2575">
        <f>IF($G2575="","",COUNTIF($G$3:$G2575, $G2575))</f>
        <v>2447</v>
      </c>
      <c r="N2575">
        <f t="shared" si="284"/>
        <v>2573</v>
      </c>
      <c r="O2575"/>
      <c r="P2575"/>
      <c r="Q2575"/>
    </row>
    <row r="2576" spans="2:17">
      <c r="B2576" s="30">
        <f>資料貼入!A2576</f>
        <v>0</v>
      </c>
      <c r="C2576" s="38">
        <f>資料貼入!A2576</f>
        <v>0</v>
      </c>
      <c r="D2576" s="29">
        <f>資料貼入!B2576</f>
        <v>0</v>
      </c>
      <c r="E2576" s="29" cm="1">
        <f t="array" ref="E2576">MovingDayDD($D$3:D2576)</f>
        <v>-2980487.7599999681</v>
      </c>
      <c r="F2576" s="29">
        <f>IF(OR(C2576&gt;總表!$B$30,C2576=0),0,IF(E2576=0,0,1+F2575))</f>
        <v>0</v>
      </c>
      <c r="G2576" s="29">
        <f t="shared" si="285"/>
        <v>0</v>
      </c>
      <c r="H2576" s="42">
        <f t="shared" si="283"/>
        <v>0</v>
      </c>
      <c r="I2576" s="43">
        <f t="shared" si="286"/>
        <v>0</v>
      </c>
      <c r="J2576" s="42">
        <f t="shared" si="287"/>
        <v>0</v>
      </c>
      <c r="K2576" s="43">
        <f t="shared" si="288"/>
        <v>0</v>
      </c>
      <c r="L2576">
        <f t="shared" si="289"/>
        <v>126</v>
      </c>
      <c r="M2576">
        <f>IF($G2576="","",COUNTIF($G$3:$G2576, $G2576))</f>
        <v>2448</v>
      </c>
      <c r="N2576">
        <f t="shared" si="284"/>
        <v>2574</v>
      </c>
      <c r="O2576"/>
      <c r="P2576"/>
      <c r="Q2576"/>
    </row>
    <row r="2577" spans="2:17">
      <c r="B2577" s="30">
        <f>資料貼入!A2577</f>
        <v>0</v>
      </c>
      <c r="C2577" s="38">
        <f>資料貼入!A2577</f>
        <v>0</v>
      </c>
      <c r="D2577" s="29">
        <f>資料貼入!B2577</f>
        <v>0</v>
      </c>
      <c r="E2577" s="29" cm="1">
        <f t="array" ref="E2577">MovingDayDD($D$3:D2577)</f>
        <v>-2980487.7599999681</v>
      </c>
      <c r="F2577" s="29">
        <f>IF(OR(C2577&gt;總表!$B$30,C2577=0),0,IF(E2577=0,0,1+F2576))</f>
        <v>0</v>
      </c>
      <c r="G2577" s="29">
        <f t="shared" si="285"/>
        <v>0</v>
      </c>
      <c r="H2577" s="42">
        <f t="shared" si="283"/>
        <v>0</v>
      </c>
      <c r="I2577" s="43">
        <f t="shared" si="286"/>
        <v>0</v>
      </c>
      <c r="J2577" s="42">
        <f t="shared" si="287"/>
        <v>0</v>
      </c>
      <c r="K2577" s="43">
        <f t="shared" si="288"/>
        <v>0</v>
      </c>
      <c r="L2577">
        <f t="shared" si="289"/>
        <v>126</v>
      </c>
      <c r="M2577">
        <f>IF($G2577="","",COUNTIF($G$3:$G2577, $G2577))</f>
        <v>2449</v>
      </c>
      <c r="N2577">
        <f t="shared" si="284"/>
        <v>2575</v>
      </c>
      <c r="O2577"/>
      <c r="P2577"/>
      <c r="Q2577"/>
    </row>
    <row r="2578" spans="2:17">
      <c r="B2578" s="30">
        <f>資料貼入!A2578</f>
        <v>0</v>
      </c>
      <c r="C2578" s="38">
        <f>資料貼入!A2578</f>
        <v>0</v>
      </c>
      <c r="D2578" s="29">
        <f>資料貼入!B2578</f>
        <v>0</v>
      </c>
      <c r="E2578" s="29" cm="1">
        <f t="array" ref="E2578">MovingDayDD($D$3:D2578)</f>
        <v>-2980487.7599999681</v>
      </c>
      <c r="F2578" s="29">
        <f>IF(OR(C2578&gt;總表!$B$30,C2578=0),0,IF(E2578=0,0,1+F2577))</f>
        <v>0</v>
      </c>
      <c r="G2578" s="29">
        <f t="shared" si="285"/>
        <v>0</v>
      </c>
      <c r="H2578" s="42">
        <f t="shared" si="283"/>
        <v>0</v>
      </c>
      <c r="I2578" s="43">
        <f t="shared" si="286"/>
        <v>0</v>
      </c>
      <c r="J2578" s="42">
        <f t="shared" si="287"/>
        <v>0</v>
      </c>
      <c r="K2578" s="43">
        <f t="shared" si="288"/>
        <v>0</v>
      </c>
      <c r="L2578">
        <f t="shared" si="289"/>
        <v>126</v>
      </c>
      <c r="M2578">
        <f>IF($G2578="","",COUNTIF($G$3:$G2578, $G2578))</f>
        <v>2450</v>
      </c>
      <c r="N2578">
        <f t="shared" si="284"/>
        <v>2576</v>
      </c>
      <c r="O2578"/>
      <c r="P2578"/>
      <c r="Q2578"/>
    </row>
    <row r="2579" spans="2:17">
      <c r="B2579" s="30">
        <f>資料貼入!A2579</f>
        <v>0</v>
      </c>
      <c r="C2579" s="38">
        <f>資料貼入!A2579</f>
        <v>0</v>
      </c>
      <c r="D2579" s="29">
        <f>資料貼入!B2579</f>
        <v>0</v>
      </c>
      <c r="E2579" s="29" cm="1">
        <f t="array" ref="E2579">MovingDayDD($D$3:D2579)</f>
        <v>-2980487.7599999681</v>
      </c>
      <c r="F2579" s="29">
        <f>IF(OR(C2579&gt;總表!$B$30,C2579=0),0,IF(E2579=0,0,1+F2578))</f>
        <v>0</v>
      </c>
      <c r="G2579" s="29">
        <f t="shared" si="285"/>
        <v>0</v>
      </c>
      <c r="H2579" s="42">
        <f t="shared" si="283"/>
        <v>0</v>
      </c>
      <c r="I2579" s="43">
        <f t="shared" si="286"/>
        <v>0</v>
      </c>
      <c r="J2579" s="42">
        <f t="shared" si="287"/>
        <v>0</v>
      </c>
      <c r="K2579" s="43">
        <f t="shared" si="288"/>
        <v>0</v>
      </c>
      <c r="L2579">
        <f t="shared" si="289"/>
        <v>126</v>
      </c>
      <c r="M2579">
        <f>IF($G2579="","",COUNTIF($G$3:$G2579, $G2579))</f>
        <v>2451</v>
      </c>
      <c r="N2579">
        <f t="shared" si="284"/>
        <v>2577</v>
      </c>
      <c r="O2579"/>
      <c r="P2579"/>
      <c r="Q2579"/>
    </row>
    <row r="2580" spans="2:17">
      <c r="B2580" s="30">
        <f>資料貼入!A2580</f>
        <v>0</v>
      </c>
      <c r="C2580" s="38">
        <f>資料貼入!A2580</f>
        <v>0</v>
      </c>
      <c r="D2580" s="29">
        <f>資料貼入!B2580</f>
        <v>0</v>
      </c>
      <c r="E2580" s="29" cm="1">
        <f t="array" ref="E2580">MovingDayDD($D$3:D2580)</f>
        <v>-2980487.7599999681</v>
      </c>
      <c r="F2580" s="29">
        <f>IF(OR(C2580&gt;總表!$B$30,C2580=0),0,IF(E2580=0,0,1+F2579))</f>
        <v>0</v>
      </c>
      <c r="G2580" s="29">
        <f t="shared" si="285"/>
        <v>0</v>
      </c>
      <c r="H2580" s="42">
        <f t="shared" si="283"/>
        <v>0</v>
      </c>
      <c r="I2580" s="43">
        <f t="shared" si="286"/>
        <v>0</v>
      </c>
      <c r="J2580" s="42">
        <f t="shared" si="287"/>
        <v>0</v>
      </c>
      <c r="K2580" s="43">
        <f t="shared" si="288"/>
        <v>0</v>
      </c>
      <c r="L2580">
        <f t="shared" si="289"/>
        <v>126</v>
      </c>
      <c r="M2580">
        <f>IF($G2580="","",COUNTIF($G$3:$G2580, $G2580))</f>
        <v>2452</v>
      </c>
      <c r="N2580">
        <f t="shared" si="284"/>
        <v>2578</v>
      </c>
      <c r="O2580"/>
      <c r="P2580"/>
      <c r="Q2580"/>
    </row>
    <row r="2581" spans="2:17">
      <c r="B2581" s="30">
        <f>資料貼入!A2581</f>
        <v>0</v>
      </c>
      <c r="C2581" s="38">
        <f>資料貼入!A2581</f>
        <v>0</v>
      </c>
      <c r="D2581" s="29">
        <f>資料貼入!B2581</f>
        <v>0</v>
      </c>
      <c r="E2581" s="29" cm="1">
        <f t="array" ref="E2581">MovingDayDD($D$3:D2581)</f>
        <v>-2980487.7599999681</v>
      </c>
      <c r="F2581" s="29">
        <f>IF(OR(C2581&gt;總表!$B$30,C2581=0),0,IF(E2581=0,0,1+F2580))</f>
        <v>0</v>
      </c>
      <c r="G2581" s="29">
        <f t="shared" si="285"/>
        <v>0</v>
      </c>
      <c r="H2581" s="42">
        <f t="shared" si="283"/>
        <v>0</v>
      </c>
      <c r="I2581" s="43">
        <f t="shared" si="286"/>
        <v>0</v>
      </c>
      <c r="J2581" s="42">
        <f t="shared" si="287"/>
        <v>0</v>
      </c>
      <c r="K2581" s="43">
        <f t="shared" si="288"/>
        <v>0</v>
      </c>
      <c r="L2581">
        <f t="shared" si="289"/>
        <v>126</v>
      </c>
      <c r="M2581">
        <f>IF($G2581="","",COUNTIF($G$3:$G2581, $G2581))</f>
        <v>2453</v>
      </c>
      <c r="N2581">
        <f t="shared" si="284"/>
        <v>2579</v>
      </c>
      <c r="O2581"/>
      <c r="P2581"/>
      <c r="Q2581"/>
    </row>
    <row r="2582" spans="2:17">
      <c r="B2582" s="30">
        <f>資料貼入!A2582</f>
        <v>0</v>
      </c>
      <c r="C2582" s="38">
        <f>資料貼入!A2582</f>
        <v>0</v>
      </c>
      <c r="D2582" s="29">
        <f>資料貼入!B2582</f>
        <v>0</v>
      </c>
      <c r="E2582" s="29" cm="1">
        <f t="array" ref="E2582">MovingDayDD($D$3:D2582)</f>
        <v>-2980487.7599999681</v>
      </c>
      <c r="F2582" s="29">
        <f>IF(OR(C2582&gt;總表!$B$30,C2582=0),0,IF(E2582=0,0,1+F2581))</f>
        <v>0</v>
      </c>
      <c r="G2582" s="29">
        <f t="shared" si="285"/>
        <v>0</v>
      </c>
      <c r="H2582" s="42">
        <f t="shared" si="283"/>
        <v>0</v>
      </c>
      <c r="I2582" s="43">
        <f t="shared" si="286"/>
        <v>0</v>
      </c>
      <c r="J2582" s="42">
        <f t="shared" si="287"/>
        <v>0</v>
      </c>
      <c r="K2582" s="43">
        <f t="shared" si="288"/>
        <v>0</v>
      </c>
      <c r="L2582">
        <f t="shared" si="289"/>
        <v>126</v>
      </c>
      <c r="M2582">
        <f>IF($G2582="","",COUNTIF($G$3:$G2582, $G2582))</f>
        <v>2454</v>
      </c>
      <c r="N2582">
        <f t="shared" si="284"/>
        <v>2580</v>
      </c>
      <c r="O2582"/>
      <c r="P2582"/>
      <c r="Q2582"/>
    </row>
    <row r="2583" spans="2:17">
      <c r="B2583" s="30">
        <f>資料貼入!A2583</f>
        <v>0</v>
      </c>
      <c r="C2583" s="38">
        <f>資料貼入!A2583</f>
        <v>0</v>
      </c>
      <c r="D2583" s="29">
        <f>資料貼入!B2583</f>
        <v>0</v>
      </c>
      <c r="E2583" s="29" cm="1">
        <f t="array" ref="E2583">MovingDayDD($D$3:D2583)</f>
        <v>-2980487.7599999681</v>
      </c>
      <c r="F2583" s="29">
        <f>IF(OR(C2583&gt;總表!$B$30,C2583=0),0,IF(E2583=0,0,1+F2582))</f>
        <v>0</v>
      </c>
      <c r="G2583" s="29">
        <f t="shared" si="285"/>
        <v>0</v>
      </c>
      <c r="H2583" s="42">
        <f t="shared" si="283"/>
        <v>0</v>
      </c>
      <c r="I2583" s="43">
        <f t="shared" si="286"/>
        <v>0</v>
      </c>
      <c r="J2583" s="42">
        <f t="shared" si="287"/>
        <v>0</v>
      </c>
      <c r="K2583" s="43">
        <f t="shared" si="288"/>
        <v>0</v>
      </c>
      <c r="L2583">
        <f t="shared" si="289"/>
        <v>126</v>
      </c>
      <c r="M2583">
        <f>IF($G2583="","",COUNTIF($G$3:$G2583, $G2583))</f>
        <v>2455</v>
      </c>
      <c r="N2583">
        <f t="shared" si="284"/>
        <v>2581</v>
      </c>
      <c r="O2583"/>
      <c r="P2583"/>
      <c r="Q2583"/>
    </row>
    <row r="2584" spans="2:17">
      <c r="B2584" s="30">
        <f>資料貼入!A2584</f>
        <v>0</v>
      </c>
      <c r="C2584" s="38">
        <f>資料貼入!A2584</f>
        <v>0</v>
      </c>
      <c r="D2584" s="29">
        <f>資料貼入!B2584</f>
        <v>0</v>
      </c>
      <c r="E2584" s="29" cm="1">
        <f t="array" ref="E2584">MovingDayDD($D$3:D2584)</f>
        <v>-2980487.7599999681</v>
      </c>
      <c r="F2584" s="29">
        <f>IF(OR(C2584&gt;總表!$B$30,C2584=0),0,IF(E2584=0,0,1+F2583))</f>
        <v>0</v>
      </c>
      <c r="G2584" s="29">
        <f t="shared" si="285"/>
        <v>0</v>
      </c>
      <c r="H2584" s="42">
        <f t="shared" si="283"/>
        <v>0</v>
      </c>
      <c r="I2584" s="43">
        <f t="shared" si="286"/>
        <v>0</v>
      </c>
      <c r="J2584" s="42">
        <f t="shared" si="287"/>
        <v>0</v>
      </c>
      <c r="K2584" s="43">
        <f t="shared" si="288"/>
        <v>0</v>
      </c>
      <c r="L2584">
        <f t="shared" si="289"/>
        <v>126</v>
      </c>
      <c r="M2584">
        <f>IF($G2584="","",COUNTIF($G$3:$G2584, $G2584))</f>
        <v>2456</v>
      </c>
      <c r="N2584">
        <f t="shared" si="284"/>
        <v>2582</v>
      </c>
      <c r="O2584"/>
      <c r="P2584"/>
      <c r="Q2584"/>
    </row>
    <row r="2585" spans="2:17">
      <c r="B2585" s="30">
        <f>資料貼入!A2585</f>
        <v>0</v>
      </c>
      <c r="C2585" s="38">
        <f>資料貼入!A2585</f>
        <v>0</v>
      </c>
      <c r="D2585" s="29">
        <f>資料貼入!B2585</f>
        <v>0</v>
      </c>
      <c r="E2585" s="29" cm="1">
        <f t="array" ref="E2585">MovingDayDD($D$3:D2585)</f>
        <v>-2980487.7599999681</v>
      </c>
      <c r="F2585" s="29">
        <f>IF(OR(C2585&gt;總表!$B$30,C2585=0),0,IF(E2585=0,0,1+F2584))</f>
        <v>0</v>
      </c>
      <c r="G2585" s="29">
        <f t="shared" si="285"/>
        <v>0</v>
      </c>
      <c r="H2585" s="42">
        <f t="shared" si="283"/>
        <v>0</v>
      </c>
      <c r="I2585" s="43">
        <f t="shared" si="286"/>
        <v>0</v>
      </c>
      <c r="J2585" s="42">
        <f t="shared" si="287"/>
        <v>0</v>
      </c>
      <c r="K2585" s="43">
        <f t="shared" si="288"/>
        <v>0</v>
      </c>
      <c r="L2585">
        <f t="shared" si="289"/>
        <v>126</v>
      </c>
      <c r="M2585">
        <f>IF($G2585="","",COUNTIF($G$3:$G2585, $G2585))</f>
        <v>2457</v>
      </c>
      <c r="N2585">
        <f t="shared" si="284"/>
        <v>2583</v>
      </c>
      <c r="O2585"/>
      <c r="P2585"/>
      <c r="Q2585"/>
    </row>
    <row r="2586" spans="2:17">
      <c r="B2586" s="30">
        <f>資料貼入!A2586</f>
        <v>0</v>
      </c>
      <c r="C2586" s="38">
        <f>資料貼入!A2586</f>
        <v>0</v>
      </c>
      <c r="D2586" s="29">
        <f>資料貼入!B2586</f>
        <v>0</v>
      </c>
      <c r="E2586" s="29" cm="1">
        <f t="array" ref="E2586">MovingDayDD($D$3:D2586)</f>
        <v>-2980487.7599999681</v>
      </c>
      <c r="F2586" s="29">
        <f>IF(OR(C2586&gt;總表!$B$30,C2586=0),0,IF(E2586=0,0,1+F2585))</f>
        <v>0</v>
      </c>
      <c r="G2586" s="29">
        <f t="shared" si="285"/>
        <v>0</v>
      </c>
      <c r="H2586" s="42">
        <f t="shared" si="283"/>
        <v>0</v>
      </c>
      <c r="I2586" s="43">
        <f t="shared" si="286"/>
        <v>0</v>
      </c>
      <c r="J2586" s="42">
        <f t="shared" si="287"/>
        <v>0</v>
      </c>
      <c r="K2586" s="43">
        <f t="shared" si="288"/>
        <v>0</v>
      </c>
      <c r="L2586">
        <f t="shared" si="289"/>
        <v>126</v>
      </c>
      <c r="M2586">
        <f>IF($G2586="","",COUNTIF($G$3:$G2586, $G2586))</f>
        <v>2458</v>
      </c>
      <c r="N2586">
        <f t="shared" si="284"/>
        <v>2584</v>
      </c>
      <c r="O2586"/>
      <c r="P2586"/>
      <c r="Q2586"/>
    </row>
    <row r="2587" spans="2:17">
      <c r="B2587" s="30">
        <f>資料貼入!A2587</f>
        <v>0</v>
      </c>
      <c r="C2587" s="38">
        <f>資料貼入!A2587</f>
        <v>0</v>
      </c>
      <c r="D2587" s="29">
        <f>資料貼入!B2587</f>
        <v>0</v>
      </c>
      <c r="E2587" s="29" cm="1">
        <f t="array" ref="E2587">MovingDayDD($D$3:D2587)</f>
        <v>-2980487.7599999681</v>
      </c>
      <c r="F2587" s="29">
        <f>IF(OR(C2587&gt;總表!$B$30,C2587=0),0,IF(E2587=0,0,1+F2586))</f>
        <v>0</v>
      </c>
      <c r="G2587" s="29">
        <f t="shared" si="285"/>
        <v>0</v>
      </c>
      <c r="H2587" s="42">
        <f t="shared" si="283"/>
        <v>0</v>
      </c>
      <c r="I2587" s="43">
        <f t="shared" si="286"/>
        <v>0</v>
      </c>
      <c r="J2587" s="42">
        <f t="shared" si="287"/>
        <v>0</v>
      </c>
      <c r="K2587" s="43">
        <f t="shared" si="288"/>
        <v>0</v>
      </c>
      <c r="L2587">
        <f t="shared" si="289"/>
        <v>126</v>
      </c>
      <c r="M2587">
        <f>IF($G2587="","",COUNTIF($G$3:$G2587, $G2587))</f>
        <v>2459</v>
      </c>
      <c r="N2587">
        <f t="shared" si="284"/>
        <v>2585</v>
      </c>
      <c r="O2587"/>
      <c r="P2587"/>
      <c r="Q2587"/>
    </row>
    <row r="2588" spans="2:17">
      <c r="B2588" s="30">
        <f>資料貼入!A2588</f>
        <v>0</v>
      </c>
      <c r="C2588" s="38">
        <f>資料貼入!A2588</f>
        <v>0</v>
      </c>
      <c r="D2588" s="29">
        <f>資料貼入!B2588</f>
        <v>0</v>
      </c>
      <c r="E2588" s="29" cm="1">
        <f t="array" ref="E2588">MovingDayDD($D$3:D2588)</f>
        <v>-2980487.7599999681</v>
      </c>
      <c r="F2588" s="29">
        <f>IF(OR(C2588&gt;總表!$B$30,C2588=0),0,IF(E2588=0,0,1+F2587))</f>
        <v>0</v>
      </c>
      <c r="G2588" s="29">
        <f t="shared" si="285"/>
        <v>0</v>
      </c>
      <c r="H2588" s="42">
        <f t="shared" si="283"/>
        <v>0</v>
      </c>
      <c r="I2588" s="43">
        <f t="shared" si="286"/>
        <v>0</v>
      </c>
      <c r="J2588" s="42">
        <f t="shared" si="287"/>
        <v>0</v>
      </c>
      <c r="K2588" s="43">
        <f t="shared" si="288"/>
        <v>0</v>
      </c>
      <c r="L2588">
        <f t="shared" si="289"/>
        <v>126</v>
      </c>
      <c r="M2588">
        <f>IF($G2588="","",COUNTIF($G$3:$G2588, $G2588))</f>
        <v>2460</v>
      </c>
      <c r="N2588">
        <f t="shared" si="284"/>
        <v>2586</v>
      </c>
      <c r="O2588"/>
      <c r="P2588"/>
      <c r="Q2588"/>
    </row>
    <row r="2589" spans="2:17">
      <c r="B2589" s="30">
        <f>資料貼入!A2589</f>
        <v>0</v>
      </c>
      <c r="C2589" s="38">
        <f>資料貼入!A2589</f>
        <v>0</v>
      </c>
      <c r="D2589" s="29">
        <f>資料貼入!B2589</f>
        <v>0</v>
      </c>
      <c r="E2589" s="29" cm="1">
        <f t="array" ref="E2589">MovingDayDD($D$3:D2589)</f>
        <v>-2980487.7599999681</v>
      </c>
      <c r="F2589" s="29">
        <f>IF(OR(C2589&gt;總表!$B$30,C2589=0),0,IF(E2589=0,0,1+F2588))</f>
        <v>0</v>
      </c>
      <c r="G2589" s="29">
        <f t="shared" si="285"/>
        <v>0</v>
      </c>
      <c r="H2589" s="42">
        <f t="shared" si="283"/>
        <v>0</v>
      </c>
      <c r="I2589" s="43">
        <f t="shared" si="286"/>
        <v>0</v>
      </c>
      <c r="J2589" s="42">
        <f t="shared" si="287"/>
        <v>0</v>
      </c>
      <c r="K2589" s="43">
        <f t="shared" si="288"/>
        <v>0</v>
      </c>
      <c r="L2589">
        <f t="shared" si="289"/>
        <v>126</v>
      </c>
      <c r="M2589">
        <f>IF($G2589="","",COUNTIF($G$3:$G2589, $G2589))</f>
        <v>2461</v>
      </c>
      <c r="N2589">
        <f t="shared" si="284"/>
        <v>2587</v>
      </c>
      <c r="O2589"/>
      <c r="P2589"/>
      <c r="Q2589"/>
    </row>
    <row r="2590" spans="2:17">
      <c r="B2590" s="30">
        <f>資料貼入!A2590</f>
        <v>0</v>
      </c>
      <c r="C2590" s="38">
        <f>資料貼入!A2590</f>
        <v>0</v>
      </c>
      <c r="D2590" s="29">
        <f>資料貼入!B2590</f>
        <v>0</v>
      </c>
      <c r="E2590" s="29" cm="1">
        <f t="array" ref="E2590">MovingDayDD($D$3:D2590)</f>
        <v>-2980487.7599999681</v>
      </c>
      <c r="F2590" s="29">
        <f>IF(OR(C2590&gt;總表!$B$30,C2590=0),0,IF(E2590=0,0,1+F2589))</f>
        <v>0</v>
      </c>
      <c r="G2590" s="29">
        <f t="shared" si="285"/>
        <v>0</v>
      </c>
      <c r="H2590" s="42">
        <f t="shared" si="283"/>
        <v>0</v>
      </c>
      <c r="I2590" s="43">
        <f t="shared" si="286"/>
        <v>0</v>
      </c>
      <c r="J2590" s="42">
        <f t="shared" si="287"/>
        <v>0</v>
      </c>
      <c r="K2590" s="43">
        <f t="shared" si="288"/>
        <v>0</v>
      </c>
      <c r="L2590">
        <f t="shared" si="289"/>
        <v>126</v>
      </c>
      <c r="M2590">
        <f>IF($G2590="","",COUNTIF($G$3:$G2590, $G2590))</f>
        <v>2462</v>
      </c>
      <c r="N2590">
        <f t="shared" si="284"/>
        <v>2588</v>
      </c>
      <c r="O2590"/>
      <c r="P2590"/>
      <c r="Q2590"/>
    </row>
    <row r="2591" spans="2:17">
      <c r="B2591" s="30">
        <f>資料貼入!A2591</f>
        <v>0</v>
      </c>
      <c r="C2591" s="38">
        <f>資料貼入!A2591</f>
        <v>0</v>
      </c>
      <c r="D2591" s="29">
        <f>資料貼入!B2591</f>
        <v>0</v>
      </c>
      <c r="E2591" s="29" cm="1">
        <f t="array" ref="E2591">MovingDayDD($D$3:D2591)</f>
        <v>-2980487.7599999681</v>
      </c>
      <c r="F2591" s="29">
        <f>IF(OR(C2591&gt;總表!$B$30,C2591=0),0,IF(E2591=0,0,1+F2590))</f>
        <v>0</v>
      </c>
      <c r="G2591" s="29">
        <f t="shared" si="285"/>
        <v>0</v>
      </c>
      <c r="H2591" s="42">
        <f t="shared" si="283"/>
        <v>0</v>
      </c>
      <c r="I2591" s="43">
        <f t="shared" si="286"/>
        <v>0</v>
      </c>
      <c r="J2591" s="42">
        <f t="shared" si="287"/>
        <v>0</v>
      </c>
      <c r="K2591" s="43">
        <f t="shared" si="288"/>
        <v>0</v>
      </c>
      <c r="L2591">
        <f t="shared" si="289"/>
        <v>126</v>
      </c>
      <c r="M2591">
        <f>IF($G2591="","",COUNTIF($G$3:$G2591, $G2591))</f>
        <v>2463</v>
      </c>
      <c r="N2591">
        <f t="shared" si="284"/>
        <v>2589</v>
      </c>
      <c r="O2591"/>
      <c r="P2591"/>
      <c r="Q2591"/>
    </row>
    <row r="2592" spans="2:17">
      <c r="B2592" s="30">
        <f>資料貼入!A2592</f>
        <v>0</v>
      </c>
      <c r="C2592" s="38">
        <f>資料貼入!A2592</f>
        <v>0</v>
      </c>
      <c r="D2592" s="29">
        <f>資料貼入!B2592</f>
        <v>0</v>
      </c>
      <c r="E2592" s="29" cm="1">
        <f t="array" ref="E2592">MovingDayDD($D$3:D2592)</f>
        <v>-2980487.7599999681</v>
      </c>
      <c r="F2592" s="29">
        <f>IF(OR(C2592&gt;總表!$B$30,C2592=0),0,IF(E2592=0,0,1+F2591))</f>
        <v>0</v>
      </c>
      <c r="G2592" s="29">
        <f t="shared" si="285"/>
        <v>0</v>
      </c>
      <c r="H2592" s="42">
        <f t="shared" si="283"/>
        <v>0</v>
      </c>
      <c r="I2592" s="43">
        <f t="shared" si="286"/>
        <v>0</v>
      </c>
      <c r="J2592" s="42">
        <f t="shared" si="287"/>
        <v>0</v>
      </c>
      <c r="K2592" s="43">
        <f t="shared" si="288"/>
        <v>0</v>
      </c>
      <c r="L2592">
        <f t="shared" si="289"/>
        <v>126</v>
      </c>
      <c r="M2592">
        <f>IF($G2592="","",COUNTIF($G$3:$G2592, $G2592))</f>
        <v>2464</v>
      </c>
      <c r="N2592">
        <f t="shared" si="284"/>
        <v>2590</v>
      </c>
      <c r="O2592"/>
      <c r="P2592"/>
      <c r="Q2592"/>
    </row>
    <row r="2593" spans="2:17">
      <c r="B2593" s="30">
        <f>資料貼入!A2593</f>
        <v>0</v>
      </c>
      <c r="C2593" s="38">
        <f>資料貼入!A2593</f>
        <v>0</v>
      </c>
      <c r="D2593" s="29">
        <f>資料貼入!B2593</f>
        <v>0</v>
      </c>
      <c r="E2593" s="29" cm="1">
        <f t="array" ref="E2593">MovingDayDD($D$3:D2593)</f>
        <v>-2980487.7599999681</v>
      </c>
      <c r="F2593" s="29">
        <f>IF(OR(C2593&gt;總表!$B$30,C2593=0),0,IF(E2593=0,0,1+F2592))</f>
        <v>0</v>
      </c>
      <c r="G2593" s="29">
        <f t="shared" si="285"/>
        <v>0</v>
      </c>
      <c r="H2593" s="42">
        <f t="shared" si="283"/>
        <v>0</v>
      </c>
      <c r="I2593" s="43">
        <f t="shared" si="286"/>
        <v>0</v>
      </c>
      <c r="J2593" s="42">
        <f t="shared" si="287"/>
        <v>0</v>
      </c>
      <c r="K2593" s="43">
        <f t="shared" si="288"/>
        <v>0</v>
      </c>
      <c r="L2593">
        <f t="shared" si="289"/>
        <v>126</v>
      </c>
      <c r="M2593">
        <f>IF($G2593="","",COUNTIF($G$3:$G2593, $G2593))</f>
        <v>2465</v>
      </c>
      <c r="N2593">
        <f t="shared" si="284"/>
        <v>2591</v>
      </c>
      <c r="O2593"/>
      <c r="P2593"/>
      <c r="Q2593"/>
    </row>
    <row r="2594" spans="2:17">
      <c r="B2594" s="30">
        <f>資料貼入!A2594</f>
        <v>0</v>
      </c>
      <c r="C2594" s="38">
        <f>資料貼入!A2594</f>
        <v>0</v>
      </c>
      <c r="D2594" s="29">
        <f>資料貼入!B2594</f>
        <v>0</v>
      </c>
      <c r="E2594" s="29" cm="1">
        <f t="array" ref="E2594">MovingDayDD($D$3:D2594)</f>
        <v>-2980487.7599999681</v>
      </c>
      <c r="F2594" s="29">
        <f>IF(OR(C2594&gt;總表!$B$30,C2594=0),0,IF(E2594=0,0,1+F2593))</f>
        <v>0</v>
      </c>
      <c r="G2594" s="29">
        <f t="shared" si="285"/>
        <v>0</v>
      </c>
      <c r="H2594" s="42">
        <f t="shared" si="283"/>
        <v>0</v>
      </c>
      <c r="I2594" s="43">
        <f t="shared" si="286"/>
        <v>0</v>
      </c>
      <c r="J2594" s="42">
        <f t="shared" si="287"/>
        <v>0</v>
      </c>
      <c r="K2594" s="43">
        <f t="shared" si="288"/>
        <v>0</v>
      </c>
      <c r="L2594">
        <f t="shared" si="289"/>
        <v>126</v>
      </c>
      <c r="M2594">
        <f>IF($G2594="","",COUNTIF($G$3:$G2594, $G2594))</f>
        <v>2466</v>
      </c>
      <c r="N2594">
        <f t="shared" si="284"/>
        <v>2592</v>
      </c>
      <c r="O2594"/>
      <c r="P2594"/>
      <c r="Q2594"/>
    </row>
    <row r="2595" spans="2:17">
      <c r="B2595" s="30">
        <f>資料貼入!A2595</f>
        <v>0</v>
      </c>
      <c r="C2595" s="38">
        <f>資料貼入!A2595</f>
        <v>0</v>
      </c>
      <c r="D2595" s="29">
        <f>資料貼入!B2595</f>
        <v>0</v>
      </c>
      <c r="E2595" s="29" cm="1">
        <f t="array" ref="E2595">MovingDayDD($D$3:D2595)</f>
        <v>-2980487.7599999681</v>
      </c>
      <c r="F2595" s="29">
        <f>IF(OR(C2595&gt;總表!$B$30,C2595=0),0,IF(E2595=0,0,1+F2594))</f>
        <v>0</v>
      </c>
      <c r="G2595" s="29">
        <f t="shared" si="285"/>
        <v>0</v>
      </c>
      <c r="H2595" s="42">
        <f t="shared" si="283"/>
        <v>0</v>
      </c>
      <c r="I2595" s="43">
        <f t="shared" si="286"/>
        <v>0</v>
      </c>
      <c r="J2595" s="42">
        <f t="shared" si="287"/>
        <v>0</v>
      </c>
      <c r="K2595" s="43">
        <f t="shared" si="288"/>
        <v>0</v>
      </c>
      <c r="L2595">
        <f t="shared" si="289"/>
        <v>126</v>
      </c>
      <c r="M2595">
        <f>IF($G2595="","",COUNTIF($G$3:$G2595, $G2595))</f>
        <v>2467</v>
      </c>
      <c r="N2595">
        <f t="shared" si="284"/>
        <v>2593</v>
      </c>
      <c r="O2595"/>
      <c r="P2595"/>
      <c r="Q2595"/>
    </row>
    <row r="2596" spans="2:17">
      <c r="B2596" s="30">
        <f>資料貼入!A2596</f>
        <v>0</v>
      </c>
      <c r="C2596" s="38">
        <f>資料貼入!A2596</f>
        <v>0</v>
      </c>
      <c r="D2596" s="29">
        <f>資料貼入!B2596</f>
        <v>0</v>
      </c>
      <c r="E2596" s="29" cm="1">
        <f t="array" ref="E2596">MovingDayDD($D$3:D2596)</f>
        <v>-2980487.7599999681</v>
      </c>
      <c r="F2596" s="29">
        <f>IF(OR(C2596&gt;總表!$B$30,C2596=0),0,IF(E2596=0,0,1+F2595))</f>
        <v>0</v>
      </c>
      <c r="G2596" s="29">
        <f t="shared" si="285"/>
        <v>0</v>
      </c>
      <c r="H2596" s="42">
        <f t="shared" si="283"/>
        <v>0</v>
      </c>
      <c r="I2596" s="43">
        <f t="shared" si="286"/>
        <v>0</v>
      </c>
      <c r="J2596" s="42">
        <f t="shared" si="287"/>
        <v>0</v>
      </c>
      <c r="K2596" s="43">
        <f t="shared" si="288"/>
        <v>0</v>
      </c>
      <c r="L2596">
        <f t="shared" si="289"/>
        <v>126</v>
      </c>
      <c r="M2596">
        <f>IF($G2596="","",COUNTIF($G$3:$G2596, $G2596))</f>
        <v>2468</v>
      </c>
      <c r="N2596">
        <f t="shared" si="284"/>
        <v>2594</v>
      </c>
      <c r="O2596"/>
      <c r="P2596"/>
      <c r="Q2596"/>
    </row>
    <row r="2597" spans="2:17">
      <c r="B2597" s="30">
        <f>資料貼入!A2597</f>
        <v>0</v>
      </c>
      <c r="C2597" s="38">
        <f>資料貼入!A2597</f>
        <v>0</v>
      </c>
      <c r="D2597" s="29">
        <f>資料貼入!B2597</f>
        <v>0</v>
      </c>
      <c r="E2597" s="29" cm="1">
        <f t="array" ref="E2597">MovingDayDD($D$3:D2597)</f>
        <v>-2980487.7599999681</v>
      </c>
      <c r="F2597" s="29">
        <f>IF(OR(C2597&gt;總表!$B$30,C2597=0),0,IF(E2597=0,0,1+F2596))</f>
        <v>0</v>
      </c>
      <c r="G2597" s="29">
        <f t="shared" si="285"/>
        <v>0</v>
      </c>
      <c r="H2597" s="42">
        <f t="shared" si="283"/>
        <v>0</v>
      </c>
      <c r="I2597" s="43">
        <f t="shared" si="286"/>
        <v>0</v>
      </c>
      <c r="J2597" s="42">
        <f t="shared" si="287"/>
        <v>0</v>
      </c>
      <c r="K2597" s="43">
        <f t="shared" si="288"/>
        <v>0</v>
      </c>
      <c r="L2597">
        <f t="shared" si="289"/>
        <v>126</v>
      </c>
      <c r="M2597">
        <f>IF($G2597="","",COUNTIF($G$3:$G2597, $G2597))</f>
        <v>2469</v>
      </c>
      <c r="N2597">
        <f t="shared" si="284"/>
        <v>2595</v>
      </c>
      <c r="O2597"/>
      <c r="P2597"/>
      <c r="Q2597"/>
    </row>
    <row r="2598" spans="2:17">
      <c r="B2598" s="30">
        <f>資料貼入!A2598</f>
        <v>0</v>
      </c>
      <c r="C2598" s="38">
        <f>資料貼入!A2598</f>
        <v>0</v>
      </c>
      <c r="D2598" s="29">
        <f>資料貼入!B2598</f>
        <v>0</v>
      </c>
      <c r="E2598" s="29" cm="1">
        <f t="array" ref="E2598">MovingDayDD($D$3:D2598)</f>
        <v>-2980487.7599999681</v>
      </c>
      <c r="F2598" s="29">
        <f>IF(OR(C2598&gt;總表!$B$30,C2598=0),0,IF(E2598=0,0,1+F2597))</f>
        <v>0</v>
      </c>
      <c r="G2598" s="29">
        <f t="shared" si="285"/>
        <v>0</v>
      </c>
      <c r="H2598" s="42">
        <f t="shared" si="283"/>
        <v>0</v>
      </c>
      <c r="I2598" s="43">
        <f t="shared" si="286"/>
        <v>0</v>
      </c>
      <c r="J2598" s="42">
        <f t="shared" si="287"/>
        <v>0</v>
      </c>
      <c r="K2598" s="43">
        <f t="shared" si="288"/>
        <v>0</v>
      </c>
      <c r="L2598">
        <f t="shared" si="289"/>
        <v>126</v>
      </c>
      <c r="M2598">
        <f>IF($G2598="","",COUNTIF($G$3:$G2598, $G2598))</f>
        <v>2470</v>
      </c>
      <c r="N2598">
        <f t="shared" si="284"/>
        <v>2596</v>
      </c>
      <c r="O2598"/>
      <c r="P2598"/>
      <c r="Q2598"/>
    </row>
    <row r="2599" spans="2:17">
      <c r="B2599" s="30">
        <f>資料貼入!A2599</f>
        <v>0</v>
      </c>
      <c r="C2599" s="38">
        <f>資料貼入!A2599</f>
        <v>0</v>
      </c>
      <c r="D2599" s="29">
        <f>資料貼入!B2599</f>
        <v>0</v>
      </c>
      <c r="E2599" s="29" cm="1">
        <f t="array" ref="E2599">MovingDayDD($D$3:D2599)</f>
        <v>-2980487.7599999681</v>
      </c>
      <c r="F2599" s="29">
        <f>IF(OR(C2599&gt;總表!$B$30,C2599=0),0,IF(E2599=0,0,1+F2598))</f>
        <v>0</v>
      </c>
      <c r="G2599" s="29">
        <f t="shared" si="285"/>
        <v>0</v>
      </c>
      <c r="H2599" s="42">
        <f t="shared" si="283"/>
        <v>0</v>
      </c>
      <c r="I2599" s="43">
        <f t="shared" si="286"/>
        <v>0</v>
      </c>
      <c r="J2599" s="42">
        <f t="shared" si="287"/>
        <v>0</v>
      </c>
      <c r="K2599" s="43">
        <f t="shared" si="288"/>
        <v>0</v>
      </c>
      <c r="L2599">
        <f t="shared" si="289"/>
        <v>126</v>
      </c>
      <c r="M2599">
        <f>IF($G2599="","",COUNTIF($G$3:$G2599, $G2599))</f>
        <v>2471</v>
      </c>
      <c r="N2599">
        <f t="shared" si="284"/>
        <v>2597</v>
      </c>
      <c r="O2599"/>
      <c r="P2599"/>
      <c r="Q2599"/>
    </row>
    <row r="2600" spans="2:17">
      <c r="B2600" s="30">
        <f>資料貼入!A2600</f>
        <v>0</v>
      </c>
      <c r="C2600" s="38">
        <f>資料貼入!A2600</f>
        <v>0</v>
      </c>
      <c r="D2600" s="29">
        <f>資料貼入!B2600</f>
        <v>0</v>
      </c>
      <c r="E2600" s="29" cm="1">
        <f t="array" ref="E2600">MovingDayDD($D$3:D2600)</f>
        <v>-2980487.7599999681</v>
      </c>
      <c r="F2600" s="29">
        <f>IF(OR(C2600&gt;總表!$B$30,C2600=0),0,IF(E2600=0,0,1+F2599))</f>
        <v>0</v>
      </c>
      <c r="G2600" s="29">
        <f t="shared" si="285"/>
        <v>0</v>
      </c>
      <c r="H2600" s="42">
        <f t="shared" si="283"/>
        <v>0</v>
      </c>
      <c r="I2600" s="43">
        <f t="shared" si="286"/>
        <v>0</v>
      </c>
      <c r="J2600" s="42">
        <f t="shared" si="287"/>
        <v>0</v>
      </c>
      <c r="K2600" s="43">
        <f t="shared" si="288"/>
        <v>0</v>
      </c>
      <c r="L2600">
        <f t="shared" si="289"/>
        <v>126</v>
      </c>
      <c r="M2600">
        <f>IF($G2600="","",COUNTIF($G$3:$G2600, $G2600))</f>
        <v>2472</v>
      </c>
      <c r="N2600">
        <f t="shared" si="284"/>
        <v>2598</v>
      </c>
      <c r="O2600"/>
      <c r="P2600"/>
      <c r="Q2600"/>
    </row>
    <row r="2601" spans="2:17">
      <c r="B2601" s="30">
        <f>資料貼入!A2601</f>
        <v>0</v>
      </c>
      <c r="C2601" s="38">
        <f>資料貼入!A2601</f>
        <v>0</v>
      </c>
      <c r="D2601" s="29">
        <f>資料貼入!B2601</f>
        <v>0</v>
      </c>
      <c r="E2601" s="29" cm="1">
        <f t="array" ref="E2601">MovingDayDD($D$3:D2601)</f>
        <v>-2980487.7599999681</v>
      </c>
      <c r="F2601" s="29">
        <f>IF(OR(C2601&gt;總表!$B$30,C2601=0),0,IF(E2601=0,0,1+F2600))</f>
        <v>0</v>
      </c>
      <c r="G2601" s="29">
        <f t="shared" si="285"/>
        <v>0</v>
      </c>
      <c r="H2601" s="42">
        <f t="shared" si="283"/>
        <v>0</v>
      </c>
      <c r="I2601" s="43">
        <f t="shared" si="286"/>
        <v>0</v>
      </c>
      <c r="J2601" s="42">
        <f t="shared" si="287"/>
        <v>0</v>
      </c>
      <c r="K2601" s="43">
        <f t="shared" si="288"/>
        <v>0</v>
      </c>
      <c r="L2601">
        <f t="shared" si="289"/>
        <v>126</v>
      </c>
      <c r="M2601">
        <f>IF($G2601="","",COUNTIF($G$3:$G2601, $G2601))</f>
        <v>2473</v>
      </c>
      <c r="N2601">
        <f t="shared" si="284"/>
        <v>2599</v>
      </c>
      <c r="O2601"/>
      <c r="P2601"/>
      <c r="Q2601"/>
    </row>
    <row r="2602" spans="2:17">
      <c r="B2602" s="30">
        <f>資料貼入!A2602</f>
        <v>0</v>
      </c>
      <c r="C2602" s="38">
        <f>資料貼入!A2602</f>
        <v>0</v>
      </c>
      <c r="D2602" s="29">
        <f>資料貼入!B2602</f>
        <v>0</v>
      </c>
      <c r="E2602" s="29" cm="1">
        <f t="array" ref="E2602">MovingDayDD($D$3:D2602)</f>
        <v>-2980487.7599999681</v>
      </c>
      <c r="F2602" s="29">
        <f>IF(OR(C2602&gt;總表!$B$30,C2602=0),0,IF(E2602=0,0,1+F2601))</f>
        <v>0</v>
      </c>
      <c r="G2602" s="29">
        <f t="shared" si="285"/>
        <v>0</v>
      </c>
      <c r="H2602" s="42">
        <f t="shared" si="283"/>
        <v>0</v>
      </c>
      <c r="I2602" s="43">
        <f t="shared" si="286"/>
        <v>0</v>
      </c>
      <c r="J2602" s="42">
        <f t="shared" si="287"/>
        <v>0</v>
      </c>
      <c r="K2602" s="43">
        <f t="shared" si="288"/>
        <v>0</v>
      </c>
      <c r="L2602">
        <f t="shared" si="289"/>
        <v>126</v>
      </c>
      <c r="M2602">
        <f>IF($G2602="","",COUNTIF($G$3:$G2602, $G2602))</f>
        <v>2474</v>
      </c>
      <c r="N2602">
        <f t="shared" si="284"/>
        <v>2600</v>
      </c>
      <c r="O2602"/>
      <c r="P2602"/>
      <c r="Q2602"/>
    </row>
    <row r="2603" spans="2:17">
      <c r="B2603" s="30">
        <f>資料貼入!A2603</f>
        <v>0</v>
      </c>
      <c r="C2603" s="38">
        <f>資料貼入!A2603</f>
        <v>0</v>
      </c>
      <c r="D2603" s="29">
        <f>資料貼入!B2603</f>
        <v>0</v>
      </c>
      <c r="E2603" s="29" cm="1">
        <f t="array" ref="E2603">MovingDayDD($D$3:D2603)</f>
        <v>-2980487.7599999681</v>
      </c>
      <c r="F2603" s="29">
        <f>IF(OR(C2603&gt;總表!$B$30,C2603=0),0,IF(E2603=0,0,1+F2602))</f>
        <v>0</v>
      </c>
      <c r="G2603" s="29">
        <f t="shared" si="285"/>
        <v>0</v>
      </c>
      <c r="H2603" s="42">
        <f t="shared" si="283"/>
        <v>0</v>
      </c>
      <c r="I2603" s="43">
        <f t="shared" si="286"/>
        <v>0</v>
      </c>
      <c r="J2603" s="42">
        <f t="shared" si="287"/>
        <v>0</v>
      </c>
      <c r="K2603" s="43">
        <f t="shared" si="288"/>
        <v>0</v>
      </c>
      <c r="L2603">
        <f t="shared" si="289"/>
        <v>126</v>
      </c>
      <c r="M2603">
        <f>IF($G2603="","",COUNTIF($G$3:$G2603, $G2603))</f>
        <v>2475</v>
      </c>
      <c r="N2603">
        <f t="shared" si="284"/>
        <v>2601</v>
      </c>
      <c r="O2603"/>
      <c r="P2603"/>
      <c r="Q2603"/>
    </row>
    <row r="2604" spans="2:17">
      <c r="B2604" s="30">
        <f>資料貼入!A2604</f>
        <v>0</v>
      </c>
      <c r="C2604" s="38">
        <f>資料貼入!A2604</f>
        <v>0</v>
      </c>
      <c r="D2604" s="29">
        <f>資料貼入!B2604</f>
        <v>0</v>
      </c>
      <c r="E2604" s="29" cm="1">
        <f t="array" ref="E2604">MovingDayDD($D$3:D2604)</f>
        <v>-2980487.7599999681</v>
      </c>
      <c r="F2604" s="29">
        <f>IF(OR(C2604&gt;總表!$B$30,C2604=0),0,IF(E2604=0,0,1+F2603))</f>
        <v>0</v>
      </c>
      <c r="G2604" s="29">
        <f t="shared" si="285"/>
        <v>0</v>
      </c>
      <c r="H2604" s="42">
        <f t="shared" si="283"/>
        <v>0</v>
      </c>
      <c r="I2604" s="43">
        <f t="shared" si="286"/>
        <v>0</v>
      </c>
      <c r="J2604" s="42">
        <f t="shared" si="287"/>
        <v>0</v>
      </c>
      <c r="K2604" s="43">
        <f t="shared" si="288"/>
        <v>0</v>
      </c>
      <c r="L2604">
        <f t="shared" si="289"/>
        <v>126</v>
      </c>
      <c r="M2604">
        <f>IF($G2604="","",COUNTIF($G$3:$G2604, $G2604))</f>
        <v>2476</v>
      </c>
      <c r="N2604">
        <f t="shared" si="284"/>
        <v>2602</v>
      </c>
      <c r="O2604"/>
      <c r="P2604"/>
      <c r="Q2604"/>
    </row>
    <row r="2605" spans="2:17">
      <c r="B2605" s="30">
        <f>資料貼入!A2605</f>
        <v>0</v>
      </c>
      <c r="C2605" s="38">
        <f>資料貼入!A2605</f>
        <v>0</v>
      </c>
      <c r="D2605" s="29">
        <f>資料貼入!B2605</f>
        <v>0</v>
      </c>
      <c r="E2605" s="29" cm="1">
        <f t="array" ref="E2605">MovingDayDD($D$3:D2605)</f>
        <v>-2980487.7599999681</v>
      </c>
      <c r="F2605" s="29">
        <f>IF(OR(C2605&gt;總表!$B$30,C2605=0),0,IF(E2605=0,0,1+F2604))</f>
        <v>0</v>
      </c>
      <c r="G2605" s="29">
        <f t="shared" si="285"/>
        <v>0</v>
      </c>
      <c r="H2605" s="42">
        <f t="shared" si="283"/>
        <v>0</v>
      </c>
      <c r="I2605" s="43">
        <f t="shared" si="286"/>
        <v>0</v>
      </c>
      <c r="J2605" s="42">
        <f t="shared" si="287"/>
        <v>0</v>
      </c>
      <c r="K2605" s="43">
        <f t="shared" si="288"/>
        <v>0</v>
      </c>
      <c r="L2605">
        <f t="shared" si="289"/>
        <v>126</v>
      </c>
      <c r="M2605">
        <f>IF($G2605="","",COUNTIF($G$3:$G2605, $G2605))</f>
        <v>2477</v>
      </c>
      <c r="N2605">
        <f t="shared" si="284"/>
        <v>2603</v>
      </c>
      <c r="O2605"/>
      <c r="P2605"/>
      <c r="Q2605"/>
    </row>
    <row r="2606" spans="2:17">
      <c r="B2606" s="30">
        <f>資料貼入!A2606</f>
        <v>0</v>
      </c>
      <c r="C2606" s="38">
        <f>資料貼入!A2606</f>
        <v>0</v>
      </c>
      <c r="D2606" s="29">
        <f>資料貼入!B2606</f>
        <v>0</v>
      </c>
      <c r="E2606" s="29" cm="1">
        <f t="array" ref="E2606">MovingDayDD($D$3:D2606)</f>
        <v>-2980487.7599999681</v>
      </c>
      <c r="F2606" s="29">
        <f>IF(OR(C2606&gt;總表!$B$30,C2606=0),0,IF(E2606=0,0,1+F2605))</f>
        <v>0</v>
      </c>
      <c r="G2606" s="29">
        <f t="shared" si="285"/>
        <v>0</v>
      </c>
      <c r="H2606" s="42">
        <f t="shared" si="283"/>
        <v>0</v>
      </c>
      <c r="I2606" s="43">
        <f t="shared" si="286"/>
        <v>0</v>
      </c>
      <c r="J2606" s="42">
        <f t="shared" si="287"/>
        <v>0</v>
      </c>
      <c r="K2606" s="43">
        <f t="shared" si="288"/>
        <v>0</v>
      </c>
      <c r="L2606">
        <f t="shared" si="289"/>
        <v>126</v>
      </c>
      <c r="M2606">
        <f>IF($G2606="","",COUNTIF($G$3:$G2606, $G2606))</f>
        <v>2478</v>
      </c>
      <c r="N2606">
        <f t="shared" si="284"/>
        <v>2604</v>
      </c>
      <c r="O2606"/>
      <c r="P2606"/>
      <c r="Q2606"/>
    </row>
    <row r="2607" spans="2:17">
      <c r="B2607" s="30">
        <f>資料貼入!A2607</f>
        <v>0</v>
      </c>
      <c r="C2607" s="38">
        <f>資料貼入!A2607</f>
        <v>0</v>
      </c>
      <c r="D2607" s="29">
        <f>資料貼入!B2607</f>
        <v>0</v>
      </c>
      <c r="E2607" s="29" cm="1">
        <f t="array" ref="E2607">MovingDayDD($D$3:D2607)</f>
        <v>-2980487.7599999681</v>
      </c>
      <c r="F2607" s="29">
        <f>IF(OR(C2607&gt;總表!$B$30,C2607=0),0,IF(E2607=0,0,1+F2606))</f>
        <v>0</v>
      </c>
      <c r="G2607" s="29">
        <f t="shared" si="285"/>
        <v>0</v>
      </c>
      <c r="H2607" s="42">
        <f t="shared" si="283"/>
        <v>0</v>
      </c>
      <c r="I2607" s="43">
        <f t="shared" si="286"/>
        <v>0</v>
      </c>
      <c r="J2607" s="42">
        <f t="shared" si="287"/>
        <v>0</v>
      </c>
      <c r="K2607" s="43">
        <f t="shared" si="288"/>
        <v>0</v>
      </c>
      <c r="L2607">
        <f t="shared" si="289"/>
        <v>126</v>
      </c>
      <c r="M2607">
        <f>IF($G2607="","",COUNTIF($G$3:$G2607, $G2607))</f>
        <v>2479</v>
      </c>
      <c r="N2607">
        <f t="shared" si="284"/>
        <v>2605</v>
      </c>
      <c r="O2607"/>
      <c r="P2607"/>
      <c r="Q2607"/>
    </row>
    <row r="2608" spans="2:17">
      <c r="B2608" s="30">
        <f>資料貼入!A2608</f>
        <v>0</v>
      </c>
      <c r="C2608" s="38">
        <f>資料貼入!A2608</f>
        <v>0</v>
      </c>
      <c r="D2608" s="29">
        <f>資料貼入!B2608</f>
        <v>0</v>
      </c>
      <c r="E2608" s="29" cm="1">
        <f t="array" ref="E2608">MovingDayDD($D$3:D2608)</f>
        <v>-2980487.7599999681</v>
      </c>
      <c r="F2608" s="29">
        <f>IF(OR(C2608&gt;總表!$B$30,C2608=0),0,IF(E2608=0,0,1+F2607))</f>
        <v>0</v>
      </c>
      <c r="G2608" s="29">
        <f t="shared" si="285"/>
        <v>0</v>
      </c>
      <c r="H2608" s="42">
        <f t="shared" si="283"/>
        <v>0</v>
      </c>
      <c r="I2608" s="43">
        <f t="shared" si="286"/>
        <v>0</v>
      </c>
      <c r="J2608" s="42">
        <f t="shared" si="287"/>
        <v>0</v>
      </c>
      <c r="K2608" s="43">
        <f t="shared" si="288"/>
        <v>0</v>
      </c>
      <c r="L2608">
        <f t="shared" si="289"/>
        <v>126</v>
      </c>
      <c r="M2608">
        <f>IF($G2608="","",COUNTIF($G$3:$G2608, $G2608))</f>
        <v>2480</v>
      </c>
      <c r="N2608">
        <f t="shared" si="284"/>
        <v>2606</v>
      </c>
      <c r="O2608"/>
      <c r="P2608"/>
      <c r="Q2608"/>
    </row>
    <row r="2609" spans="2:17">
      <c r="B2609" s="30">
        <f>資料貼入!A2609</f>
        <v>0</v>
      </c>
      <c r="C2609" s="38">
        <f>資料貼入!A2609</f>
        <v>0</v>
      </c>
      <c r="D2609" s="29">
        <f>資料貼入!B2609</f>
        <v>0</v>
      </c>
      <c r="E2609" s="29" cm="1">
        <f t="array" ref="E2609">MovingDayDD($D$3:D2609)</f>
        <v>-2980487.7599999681</v>
      </c>
      <c r="F2609" s="29">
        <f>IF(OR(C2609&gt;總表!$B$30,C2609=0),0,IF(E2609=0,0,1+F2608))</f>
        <v>0</v>
      </c>
      <c r="G2609" s="29">
        <f t="shared" si="285"/>
        <v>0</v>
      </c>
      <c r="H2609" s="42">
        <f t="shared" si="283"/>
        <v>0</v>
      </c>
      <c r="I2609" s="43">
        <f t="shared" si="286"/>
        <v>0</v>
      </c>
      <c r="J2609" s="42">
        <f t="shared" si="287"/>
        <v>0</v>
      </c>
      <c r="K2609" s="43">
        <f t="shared" si="288"/>
        <v>0</v>
      </c>
      <c r="L2609">
        <f t="shared" si="289"/>
        <v>126</v>
      </c>
      <c r="M2609">
        <f>IF($G2609="","",COUNTIF($G$3:$G2609, $G2609))</f>
        <v>2481</v>
      </c>
      <c r="N2609">
        <f t="shared" si="284"/>
        <v>2607</v>
      </c>
      <c r="O2609"/>
      <c r="P2609"/>
      <c r="Q2609"/>
    </row>
    <row r="2610" spans="2:17">
      <c r="B2610" s="30">
        <f>資料貼入!A2610</f>
        <v>0</v>
      </c>
      <c r="C2610" s="38">
        <f>資料貼入!A2610</f>
        <v>0</v>
      </c>
      <c r="D2610" s="29">
        <f>資料貼入!B2610</f>
        <v>0</v>
      </c>
      <c r="E2610" s="29" cm="1">
        <f t="array" ref="E2610">MovingDayDD($D$3:D2610)</f>
        <v>-2980487.7599999681</v>
      </c>
      <c r="F2610" s="29">
        <f>IF(OR(C2610&gt;總表!$B$30,C2610=0),0,IF(E2610=0,0,1+F2609))</f>
        <v>0</v>
      </c>
      <c r="G2610" s="29">
        <f t="shared" si="285"/>
        <v>0</v>
      </c>
      <c r="H2610" s="42">
        <f t="shared" si="283"/>
        <v>0</v>
      </c>
      <c r="I2610" s="43">
        <f t="shared" si="286"/>
        <v>0</v>
      </c>
      <c r="J2610" s="42">
        <f t="shared" si="287"/>
        <v>0</v>
      </c>
      <c r="K2610" s="43">
        <f t="shared" si="288"/>
        <v>0</v>
      </c>
      <c r="L2610">
        <f t="shared" si="289"/>
        <v>126</v>
      </c>
      <c r="M2610">
        <f>IF($G2610="","",COUNTIF($G$3:$G2610, $G2610))</f>
        <v>2482</v>
      </c>
      <c r="N2610">
        <f t="shared" si="284"/>
        <v>2608</v>
      </c>
      <c r="O2610"/>
      <c r="P2610"/>
      <c r="Q2610"/>
    </row>
    <row r="2611" spans="2:17">
      <c r="B2611" s="30">
        <f>資料貼入!A2611</f>
        <v>0</v>
      </c>
      <c r="C2611" s="38">
        <f>資料貼入!A2611</f>
        <v>0</v>
      </c>
      <c r="D2611" s="29">
        <f>資料貼入!B2611</f>
        <v>0</v>
      </c>
      <c r="E2611" s="29" cm="1">
        <f t="array" ref="E2611">MovingDayDD($D$3:D2611)</f>
        <v>-2980487.7599999681</v>
      </c>
      <c r="F2611" s="29">
        <f>IF(OR(C2611&gt;總表!$B$30,C2611=0),0,IF(E2611=0,0,1+F2610))</f>
        <v>0</v>
      </c>
      <c r="G2611" s="29">
        <f t="shared" si="285"/>
        <v>0</v>
      </c>
      <c r="H2611" s="42">
        <f t="shared" si="283"/>
        <v>0</v>
      </c>
      <c r="I2611" s="43">
        <f t="shared" si="286"/>
        <v>0</v>
      </c>
      <c r="J2611" s="42">
        <f t="shared" si="287"/>
        <v>0</v>
      </c>
      <c r="K2611" s="43">
        <f t="shared" si="288"/>
        <v>0</v>
      </c>
      <c r="L2611">
        <f t="shared" si="289"/>
        <v>126</v>
      </c>
      <c r="M2611">
        <f>IF($G2611="","",COUNTIF($G$3:$G2611, $G2611))</f>
        <v>2483</v>
      </c>
      <c r="N2611">
        <f t="shared" si="284"/>
        <v>2609</v>
      </c>
      <c r="O2611"/>
      <c r="P2611"/>
      <c r="Q2611"/>
    </row>
    <row r="2612" spans="2:17">
      <c r="B2612" s="30">
        <f>資料貼入!A2612</f>
        <v>0</v>
      </c>
      <c r="C2612" s="38">
        <f>資料貼入!A2612</f>
        <v>0</v>
      </c>
      <c r="D2612" s="29">
        <f>資料貼入!B2612</f>
        <v>0</v>
      </c>
      <c r="E2612" s="29" cm="1">
        <f t="array" ref="E2612">MovingDayDD($D$3:D2612)</f>
        <v>-2980487.7599999681</v>
      </c>
      <c r="F2612" s="29">
        <f>IF(OR(C2612&gt;總表!$B$30,C2612=0),0,IF(E2612=0,0,1+F2611))</f>
        <v>0</v>
      </c>
      <c r="G2612" s="29">
        <f t="shared" si="285"/>
        <v>0</v>
      </c>
      <c r="H2612" s="42">
        <f t="shared" si="283"/>
        <v>0</v>
      </c>
      <c r="I2612" s="43">
        <f t="shared" si="286"/>
        <v>0</v>
      </c>
      <c r="J2612" s="42">
        <f t="shared" si="287"/>
        <v>0</v>
      </c>
      <c r="K2612" s="43">
        <f t="shared" si="288"/>
        <v>0</v>
      </c>
      <c r="L2612">
        <f t="shared" si="289"/>
        <v>126</v>
      </c>
      <c r="M2612">
        <f>IF($G2612="","",COUNTIF($G$3:$G2612, $G2612))</f>
        <v>2484</v>
      </c>
      <c r="N2612">
        <f t="shared" si="284"/>
        <v>2610</v>
      </c>
      <c r="O2612"/>
      <c r="P2612"/>
      <c r="Q2612"/>
    </row>
    <row r="2613" spans="2:17">
      <c r="B2613" s="30">
        <f>資料貼入!A2613</f>
        <v>0</v>
      </c>
      <c r="C2613" s="38">
        <f>資料貼入!A2613</f>
        <v>0</v>
      </c>
      <c r="D2613" s="29">
        <f>資料貼入!B2613</f>
        <v>0</v>
      </c>
      <c r="E2613" s="29" cm="1">
        <f t="array" ref="E2613">MovingDayDD($D$3:D2613)</f>
        <v>-2980487.7599999681</v>
      </c>
      <c r="F2613" s="29">
        <f>IF(OR(C2613&gt;總表!$B$30,C2613=0),0,IF(E2613=0,0,1+F2612))</f>
        <v>0</v>
      </c>
      <c r="G2613" s="29">
        <f t="shared" si="285"/>
        <v>0</v>
      </c>
      <c r="H2613" s="42">
        <f t="shared" si="283"/>
        <v>0</v>
      </c>
      <c r="I2613" s="43">
        <f t="shared" si="286"/>
        <v>0</v>
      </c>
      <c r="J2613" s="42">
        <f t="shared" si="287"/>
        <v>0</v>
      </c>
      <c r="K2613" s="43">
        <f t="shared" si="288"/>
        <v>0</v>
      </c>
      <c r="L2613">
        <f t="shared" si="289"/>
        <v>126</v>
      </c>
      <c r="M2613">
        <f>IF($G2613="","",COUNTIF($G$3:$G2613, $G2613))</f>
        <v>2485</v>
      </c>
      <c r="N2613">
        <f t="shared" si="284"/>
        <v>2611</v>
      </c>
      <c r="O2613"/>
      <c r="P2613"/>
      <c r="Q2613"/>
    </row>
    <row r="2614" spans="2:17">
      <c r="B2614" s="30">
        <f>資料貼入!A2614</f>
        <v>0</v>
      </c>
      <c r="C2614" s="38">
        <f>資料貼入!A2614</f>
        <v>0</v>
      </c>
      <c r="D2614" s="29">
        <f>資料貼入!B2614</f>
        <v>0</v>
      </c>
      <c r="E2614" s="29" cm="1">
        <f t="array" ref="E2614">MovingDayDD($D$3:D2614)</f>
        <v>-2980487.7599999681</v>
      </c>
      <c r="F2614" s="29">
        <f>IF(OR(C2614&gt;總表!$B$30,C2614=0),0,IF(E2614=0,0,1+F2613))</f>
        <v>0</v>
      </c>
      <c r="G2614" s="29">
        <f t="shared" si="285"/>
        <v>0</v>
      </c>
      <c r="H2614" s="42">
        <f t="shared" si="283"/>
        <v>0</v>
      </c>
      <c r="I2614" s="43">
        <f t="shared" si="286"/>
        <v>0</v>
      </c>
      <c r="J2614" s="42">
        <f t="shared" si="287"/>
        <v>0</v>
      </c>
      <c r="K2614" s="43">
        <f t="shared" si="288"/>
        <v>0</v>
      </c>
      <c r="L2614">
        <f t="shared" si="289"/>
        <v>126</v>
      </c>
      <c r="M2614">
        <f>IF($G2614="","",COUNTIF($G$3:$G2614, $G2614))</f>
        <v>2486</v>
      </c>
      <c r="N2614">
        <f t="shared" si="284"/>
        <v>2612</v>
      </c>
      <c r="O2614"/>
      <c r="P2614"/>
      <c r="Q2614"/>
    </row>
    <row r="2615" spans="2:17">
      <c r="B2615" s="30">
        <f>資料貼入!A2615</f>
        <v>0</v>
      </c>
      <c r="C2615" s="38">
        <f>資料貼入!A2615</f>
        <v>0</v>
      </c>
      <c r="D2615" s="29">
        <f>資料貼入!B2615</f>
        <v>0</v>
      </c>
      <c r="E2615" s="29" cm="1">
        <f t="array" ref="E2615">MovingDayDD($D$3:D2615)</f>
        <v>-2980487.7599999681</v>
      </c>
      <c r="F2615" s="29">
        <f>IF(OR(C2615&gt;總表!$B$30,C2615=0),0,IF(E2615=0,0,1+F2614))</f>
        <v>0</v>
      </c>
      <c r="G2615" s="29">
        <f t="shared" si="285"/>
        <v>0</v>
      </c>
      <c r="H2615" s="42">
        <f t="shared" si="283"/>
        <v>0</v>
      </c>
      <c r="I2615" s="43">
        <f t="shared" si="286"/>
        <v>0</v>
      </c>
      <c r="J2615" s="42">
        <f t="shared" si="287"/>
        <v>0</v>
      </c>
      <c r="K2615" s="43">
        <f t="shared" si="288"/>
        <v>0</v>
      </c>
      <c r="L2615">
        <f t="shared" si="289"/>
        <v>126</v>
      </c>
      <c r="M2615">
        <f>IF($G2615="","",COUNTIF($G$3:$G2615, $G2615))</f>
        <v>2487</v>
      </c>
      <c r="N2615">
        <f t="shared" si="284"/>
        <v>2613</v>
      </c>
      <c r="O2615"/>
      <c r="P2615"/>
      <c r="Q2615"/>
    </row>
    <row r="2616" spans="2:17">
      <c r="B2616" s="30">
        <f>資料貼入!A2616</f>
        <v>0</v>
      </c>
      <c r="C2616" s="38">
        <f>資料貼入!A2616</f>
        <v>0</v>
      </c>
      <c r="D2616" s="29">
        <f>資料貼入!B2616</f>
        <v>0</v>
      </c>
      <c r="E2616" s="29" cm="1">
        <f t="array" ref="E2616">MovingDayDD($D$3:D2616)</f>
        <v>-2980487.7599999681</v>
      </c>
      <c r="F2616" s="29">
        <f>IF(OR(C2616&gt;總表!$B$30,C2616=0),0,IF(E2616=0,0,1+F2615))</f>
        <v>0</v>
      </c>
      <c r="G2616" s="29">
        <f t="shared" si="285"/>
        <v>0</v>
      </c>
      <c r="H2616" s="42">
        <f t="shared" si="283"/>
        <v>0</v>
      </c>
      <c r="I2616" s="43">
        <f t="shared" si="286"/>
        <v>0</v>
      </c>
      <c r="J2616" s="42">
        <f t="shared" si="287"/>
        <v>0</v>
      </c>
      <c r="K2616" s="43">
        <f t="shared" si="288"/>
        <v>0</v>
      </c>
      <c r="L2616">
        <f t="shared" si="289"/>
        <v>126</v>
      </c>
      <c r="M2616">
        <f>IF($G2616="","",COUNTIF($G$3:$G2616, $G2616))</f>
        <v>2488</v>
      </c>
      <c r="N2616">
        <f t="shared" si="284"/>
        <v>2614</v>
      </c>
      <c r="O2616"/>
      <c r="P2616"/>
      <c r="Q2616"/>
    </row>
    <row r="2617" spans="2:17">
      <c r="B2617" s="30">
        <f>資料貼入!A2617</f>
        <v>0</v>
      </c>
      <c r="C2617" s="38">
        <f>資料貼入!A2617</f>
        <v>0</v>
      </c>
      <c r="D2617" s="29">
        <f>資料貼入!B2617</f>
        <v>0</v>
      </c>
      <c r="E2617" s="29" cm="1">
        <f t="array" ref="E2617">MovingDayDD($D$3:D2617)</f>
        <v>-2980487.7599999681</v>
      </c>
      <c r="F2617" s="29">
        <f>IF(OR(C2617&gt;總表!$B$30,C2617=0),0,IF(E2617=0,0,1+F2616))</f>
        <v>0</v>
      </c>
      <c r="G2617" s="29">
        <f t="shared" si="285"/>
        <v>0</v>
      </c>
      <c r="H2617" s="42">
        <f t="shared" si="283"/>
        <v>0</v>
      </c>
      <c r="I2617" s="43">
        <f t="shared" si="286"/>
        <v>0</v>
      </c>
      <c r="J2617" s="42">
        <f t="shared" si="287"/>
        <v>0</v>
      </c>
      <c r="K2617" s="43">
        <f t="shared" si="288"/>
        <v>0</v>
      </c>
      <c r="L2617">
        <f t="shared" si="289"/>
        <v>126</v>
      </c>
      <c r="M2617">
        <f>IF($G2617="","",COUNTIF($G$3:$G2617, $G2617))</f>
        <v>2489</v>
      </c>
      <c r="N2617">
        <f t="shared" si="284"/>
        <v>2615</v>
      </c>
      <c r="O2617"/>
      <c r="P2617"/>
      <c r="Q2617"/>
    </row>
    <row r="2618" spans="2:17">
      <c r="B2618" s="30">
        <f>資料貼入!A2618</f>
        <v>0</v>
      </c>
      <c r="C2618" s="38">
        <f>資料貼入!A2618</f>
        <v>0</v>
      </c>
      <c r="D2618" s="29">
        <f>資料貼入!B2618</f>
        <v>0</v>
      </c>
      <c r="E2618" s="29" cm="1">
        <f t="array" ref="E2618">MovingDayDD($D$3:D2618)</f>
        <v>-2980487.7599999681</v>
      </c>
      <c r="F2618" s="29">
        <f>IF(OR(C2618&gt;總表!$B$30,C2618=0),0,IF(E2618=0,0,1+F2617))</f>
        <v>0</v>
      </c>
      <c r="G2618" s="29">
        <f t="shared" si="285"/>
        <v>0</v>
      </c>
      <c r="H2618" s="42">
        <f t="shared" si="283"/>
        <v>0</v>
      </c>
      <c r="I2618" s="43">
        <f t="shared" si="286"/>
        <v>0</v>
      </c>
      <c r="J2618" s="42">
        <f t="shared" si="287"/>
        <v>0</v>
      </c>
      <c r="K2618" s="43">
        <f t="shared" si="288"/>
        <v>0</v>
      </c>
      <c r="L2618">
        <f t="shared" si="289"/>
        <v>126</v>
      </c>
      <c r="M2618">
        <f>IF($G2618="","",COUNTIF($G$3:$G2618, $G2618))</f>
        <v>2490</v>
      </c>
      <c r="N2618">
        <f t="shared" si="284"/>
        <v>2616</v>
      </c>
      <c r="O2618"/>
      <c r="P2618"/>
      <c r="Q2618"/>
    </row>
    <row r="2619" spans="2:17">
      <c r="B2619" s="30">
        <f>資料貼入!A2619</f>
        <v>0</v>
      </c>
      <c r="C2619" s="38">
        <f>資料貼入!A2619</f>
        <v>0</v>
      </c>
      <c r="D2619" s="29">
        <f>資料貼入!B2619</f>
        <v>0</v>
      </c>
      <c r="E2619" s="29" cm="1">
        <f t="array" ref="E2619">MovingDayDD($D$3:D2619)</f>
        <v>-2980487.7599999681</v>
      </c>
      <c r="F2619" s="29">
        <f>IF(OR(C2619&gt;總表!$B$30,C2619=0),0,IF(E2619=0,0,1+F2618))</f>
        <v>0</v>
      </c>
      <c r="G2619" s="29">
        <f t="shared" si="285"/>
        <v>0</v>
      </c>
      <c r="H2619" s="42">
        <f t="shared" si="283"/>
        <v>0</v>
      </c>
      <c r="I2619" s="43">
        <f t="shared" si="286"/>
        <v>0</v>
      </c>
      <c r="J2619" s="42">
        <f t="shared" si="287"/>
        <v>0</v>
      </c>
      <c r="K2619" s="43">
        <f t="shared" si="288"/>
        <v>0</v>
      </c>
      <c r="L2619">
        <f t="shared" si="289"/>
        <v>126</v>
      </c>
      <c r="M2619">
        <f>IF($G2619="","",COUNTIF($G$3:$G2619, $G2619))</f>
        <v>2491</v>
      </c>
      <c r="N2619">
        <f t="shared" si="284"/>
        <v>2617</v>
      </c>
      <c r="O2619"/>
      <c r="P2619"/>
      <c r="Q2619"/>
    </row>
    <row r="2620" spans="2:17">
      <c r="B2620" s="30">
        <f>資料貼入!A2620</f>
        <v>0</v>
      </c>
      <c r="C2620" s="38">
        <f>資料貼入!A2620</f>
        <v>0</v>
      </c>
      <c r="D2620" s="29">
        <f>資料貼入!B2620</f>
        <v>0</v>
      </c>
      <c r="E2620" s="29" cm="1">
        <f t="array" ref="E2620">MovingDayDD($D$3:D2620)</f>
        <v>-2980487.7599999681</v>
      </c>
      <c r="F2620" s="29">
        <f>IF(OR(C2620&gt;總表!$B$30,C2620=0),0,IF(E2620=0,0,1+F2619))</f>
        <v>0</v>
      </c>
      <c r="G2620" s="29">
        <f t="shared" si="285"/>
        <v>0</v>
      </c>
      <c r="H2620" s="42">
        <f t="shared" si="283"/>
        <v>0</v>
      </c>
      <c r="I2620" s="43">
        <f t="shared" si="286"/>
        <v>0</v>
      </c>
      <c r="J2620" s="42">
        <f t="shared" si="287"/>
        <v>0</v>
      </c>
      <c r="K2620" s="43">
        <f t="shared" si="288"/>
        <v>0</v>
      </c>
      <c r="L2620">
        <f t="shared" si="289"/>
        <v>126</v>
      </c>
      <c r="M2620">
        <f>IF($G2620="","",COUNTIF($G$3:$G2620, $G2620))</f>
        <v>2492</v>
      </c>
      <c r="N2620">
        <f t="shared" si="284"/>
        <v>2618</v>
      </c>
      <c r="O2620"/>
      <c r="P2620"/>
      <c r="Q2620"/>
    </row>
    <row r="2621" spans="2:17">
      <c r="B2621" s="30">
        <f>資料貼入!A2621</f>
        <v>0</v>
      </c>
      <c r="C2621" s="38">
        <f>資料貼入!A2621</f>
        <v>0</v>
      </c>
      <c r="D2621" s="29">
        <f>資料貼入!B2621</f>
        <v>0</v>
      </c>
      <c r="E2621" s="29" cm="1">
        <f t="array" ref="E2621">MovingDayDD($D$3:D2621)</f>
        <v>-2980487.7599999681</v>
      </c>
      <c r="F2621" s="29">
        <f>IF(OR(C2621&gt;總表!$B$30,C2621=0),0,IF(E2621=0,0,1+F2620))</f>
        <v>0</v>
      </c>
      <c r="G2621" s="29">
        <f t="shared" si="285"/>
        <v>0</v>
      </c>
      <c r="H2621" s="42">
        <f t="shared" si="283"/>
        <v>0</v>
      </c>
      <c r="I2621" s="43">
        <f t="shared" si="286"/>
        <v>0</v>
      </c>
      <c r="J2621" s="42">
        <f t="shared" si="287"/>
        <v>0</v>
      </c>
      <c r="K2621" s="43">
        <f t="shared" si="288"/>
        <v>0</v>
      </c>
      <c r="L2621">
        <f t="shared" si="289"/>
        <v>126</v>
      </c>
      <c r="M2621">
        <f>IF($G2621="","",COUNTIF($G$3:$G2621, $G2621))</f>
        <v>2493</v>
      </c>
      <c r="N2621">
        <f t="shared" si="284"/>
        <v>2619</v>
      </c>
      <c r="O2621"/>
      <c r="P2621"/>
      <c r="Q2621"/>
    </row>
    <row r="2622" spans="2:17">
      <c r="B2622" s="30">
        <f>資料貼入!A2622</f>
        <v>0</v>
      </c>
      <c r="C2622" s="38">
        <f>資料貼入!A2622</f>
        <v>0</v>
      </c>
      <c r="D2622" s="29">
        <f>資料貼入!B2622</f>
        <v>0</v>
      </c>
      <c r="E2622" s="29" cm="1">
        <f t="array" ref="E2622">MovingDayDD($D$3:D2622)</f>
        <v>-2980487.7599999681</v>
      </c>
      <c r="F2622" s="29">
        <f>IF(OR(C2622&gt;總表!$B$30,C2622=0),0,IF(E2622=0,0,1+F2621))</f>
        <v>0</v>
      </c>
      <c r="G2622" s="29">
        <f t="shared" si="285"/>
        <v>0</v>
      </c>
      <c r="H2622" s="42">
        <f t="shared" si="283"/>
        <v>0</v>
      </c>
      <c r="I2622" s="43">
        <f t="shared" si="286"/>
        <v>0</v>
      </c>
      <c r="J2622" s="42">
        <f t="shared" si="287"/>
        <v>0</v>
      </c>
      <c r="K2622" s="43">
        <f t="shared" si="288"/>
        <v>0</v>
      </c>
      <c r="L2622">
        <f t="shared" si="289"/>
        <v>126</v>
      </c>
      <c r="M2622">
        <f>IF($G2622="","",COUNTIF($G$3:$G2622, $G2622))</f>
        <v>2494</v>
      </c>
      <c r="N2622">
        <f t="shared" si="284"/>
        <v>2620</v>
      </c>
      <c r="O2622"/>
      <c r="P2622"/>
      <c r="Q2622"/>
    </row>
    <row r="2623" spans="2:17">
      <c r="B2623" s="30">
        <f>資料貼入!A2623</f>
        <v>0</v>
      </c>
      <c r="C2623" s="38">
        <f>資料貼入!A2623</f>
        <v>0</v>
      </c>
      <c r="D2623" s="29">
        <f>資料貼入!B2623</f>
        <v>0</v>
      </c>
      <c r="E2623" s="29" cm="1">
        <f t="array" ref="E2623">MovingDayDD($D$3:D2623)</f>
        <v>-2980487.7599999681</v>
      </c>
      <c r="F2623" s="29">
        <f>IF(OR(C2623&gt;總表!$B$30,C2623=0),0,IF(E2623=0,0,1+F2622))</f>
        <v>0</v>
      </c>
      <c r="G2623" s="29">
        <f t="shared" si="285"/>
        <v>0</v>
      </c>
      <c r="H2623" s="42">
        <f t="shared" si="283"/>
        <v>0</v>
      </c>
      <c r="I2623" s="43">
        <f t="shared" si="286"/>
        <v>0</v>
      </c>
      <c r="J2623" s="42">
        <f t="shared" si="287"/>
        <v>0</v>
      </c>
      <c r="K2623" s="43">
        <f t="shared" si="288"/>
        <v>0</v>
      </c>
      <c r="L2623">
        <f t="shared" si="289"/>
        <v>126</v>
      </c>
      <c r="M2623">
        <f>IF($G2623="","",COUNTIF($G$3:$G2623, $G2623))</f>
        <v>2495</v>
      </c>
      <c r="N2623">
        <f t="shared" si="284"/>
        <v>2621</v>
      </c>
      <c r="O2623"/>
      <c r="P2623"/>
      <c r="Q2623"/>
    </row>
    <row r="2624" spans="2:17">
      <c r="B2624" s="30">
        <f>資料貼入!A2624</f>
        <v>0</v>
      </c>
      <c r="C2624" s="38">
        <f>資料貼入!A2624</f>
        <v>0</v>
      </c>
      <c r="D2624" s="29">
        <f>資料貼入!B2624</f>
        <v>0</v>
      </c>
      <c r="E2624" s="29" cm="1">
        <f t="array" ref="E2624">MovingDayDD($D$3:D2624)</f>
        <v>-2980487.7599999681</v>
      </c>
      <c r="F2624" s="29">
        <f>IF(OR(C2624&gt;總表!$B$30,C2624=0),0,IF(E2624=0,0,1+F2623))</f>
        <v>0</v>
      </c>
      <c r="G2624" s="29">
        <f t="shared" si="285"/>
        <v>0</v>
      </c>
      <c r="H2624" s="42">
        <f t="shared" si="283"/>
        <v>0</v>
      </c>
      <c r="I2624" s="43">
        <f t="shared" si="286"/>
        <v>0</v>
      </c>
      <c r="J2624" s="42">
        <f t="shared" si="287"/>
        <v>0</v>
      </c>
      <c r="K2624" s="43">
        <f t="shared" si="288"/>
        <v>0</v>
      </c>
      <c r="L2624">
        <f t="shared" si="289"/>
        <v>126</v>
      </c>
      <c r="M2624">
        <f>IF($G2624="","",COUNTIF($G$3:$G2624, $G2624))</f>
        <v>2496</v>
      </c>
      <c r="N2624">
        <f t="shared" si="284"/>
        <v>2622</v>
      </c>
      <c r="O2624"/>
      <c r="P2624"/>
      <c r="Q2624"/>
    </row>
    <row r="2625" spans="2:17">
      <c r="B2625" s="30">
        <f>資料貼入!A2625</f>
        <v>0</v>
      </c>
      <c r="C2625" s="38">
        <f>資料貼入!A2625</f>
        <v>0</v>
      </c>
      <c r="D2625" s="29">
        <f>資料貼入!B2625</f>
        <v>0</v>
      </c>
      <c r="E2625" s="29" cm="1">
        <f t="array" ref="E2625">MovingDayDD($D$3:D2625)</f>
        <v>-2980487.7599999681</v>
      </c>
      <c r="F2625" s="29">
        <f>IF(OR(C2625&gt;總表!$B$30,C2625=0),0,IF(E2625=0,0,1+F2624))</f>
        <v>0</v>
      </c>
      <c r="G2625" s="29">
        <f t="shared" si="285"/>
        <v>0</v>
      </c>
      <c r="H2625" s="42">
        <f t="shared" si="283"/>
        <v>0</v>
      </c>
      <c r="I2625" s="43">
        <f t="shared" si="286"/>
        <v>0</v>
      </c>
      <c r="J2625" s="42">
        <f t="shared" si="287"/>
        <v>0</v>
      </c>
      <c r="K2625" s="43">
        <f t="shared" si="288"/>
        <v>0</v>
      </c>
      <c r="L2625">
        <f t="shared" si="289"/>
        <v>126</v>
      </c>
      <c r="M2625">
        <f>IF($G2625="","",COUNTIF($G$3:$G2625, $G2625))</f>
        <v>2497</v>
      </c>
      <c r="N2625">
        <f t="shared" si="284"/>
        <v>2623</v>
      </c>
      <c r="O2625"/>
      <c r="P2625"/>
      <c r="Q2625"/>
    </row>
    <row r="2626" spans="2:17">
      <c r="B2626" s="30">
        <f>資料貼入!A2626</f>
        <v>0</v>
      </c>
      <c r="C2626" s="38">
        <f>資料貼入!A2626</f>
        <v>0</v>
      </c>
      <c r="D2626" s="29">
        <f>資料貼入!B2626</f>
        <v>0</v>
      </c>
      <c r="E2626" s="29" cm="1">
        <f t="array" ref="E2626">MovingDayDD($D$3:D2626)</f>
        <v>-2980487.7599999681</v>
      </c>
      <c r="F2626" s="29">
        <f>IF(OR(C2626&gt;總表!$B$30,C2626=0),0,IF(E2626=0,0,1+F2625))</f>
        <v>0</v>
      </c>
      <c r="G2626" s="29">
        <f t="shared" si="285"/>
        <v>0</v>
      </c>
      <c r="H2626" s="42">
        <f t="shared" si="283"/>
        <v>0</v>
      </c>
      <c r="I2626" s="43">
        <f t="shared" si="286"/>
        <v>0</v>
      </c>
      <c r="J2626" s="42">
        <f t="shared" si="287"/>
        <v>0</v>
      </c>
      <c r="K2626" s="43">
        <f t="shared" si="288"/>
        <v>0</v>
      </c>
      <c r="L2626">
        <f t="shared" si="289"/>
        <v>126</v>
      </c>
      <c r="M2626">
        <f>IF($G2626="","",COUNTIF($G$3:$G2626, $G2626))</f>
        <v>2498</v>
      </c>
      <c r="N2626">
        <f t="shared" si="284"/>
        <v>2624</v>
      </c>
      <c r="O2626"/>
      <c r="P2626"/>
      <c r="Q2626"/>
    </row>
    <row r="2627" spans="2:17">
      <c r="B2627" s="30">
        <f>資料貼入!A2627</f>
        <v>0</v>
      </c>
      <c r="C2627" s="38">
        <f>資料貼入!A2627</f>
        <v>0</v>
      </c>
      <c r="D2627" s="29">
        <f>資料貼入!B2627</f>
        <v>0</v>
      </c>
      <c r="E2627" s="29" cm="1">
        <f t="array" ref="E2627">MovingDayDD($D$3:D2627)</f>
        <v>-2980487.7599999681</v>
      </c>
      <c r="F2627" s="29">
        <f>IF(OR(C2627&gt;總表!$B$30,C2627=0),0,IF(E2627=0,0,1+F2626))</f>
        <v>0</v>
      </c>
      <c r="G2627" s="29">
        <f t="shared" si="285"/>
        <v>0</v>
      </c>
      <c r="H2627" s="42">
        <f t="shared" ref="H2627:H2690" si="290">IF(G2627&gt;$V$1,B2627,0)</f>
        <v>0</v>
      </c>
      <c r="I2627" s="43">
        <f t="shared" si="286"/>
        <v>0</v>
      </c>
      <c r="J2627" s="42">
        <f t="shared" si="287"/>
        <v>0</v>
      </c>
      <c r="K2627" s="43">
        <f t="shared" si="288"/>
        <v>0</v>
      </c>
      <c r="L2627">
        <f t="shared" si="289"/>
        <v>126</v>
      </c>
      <c r="M2627">
        <f>IF($G2627="","",COUNTIF($G$3:$G2627, $G2627))</f>
        <v>2499</v>
      </c>
      <c r="N2627">
        <f t="shared" ref="N2627:N2690" si="291">IF($G2627="","",L2627+M2627)</f>
        <v>2625</v>
      </c>
      <c r="O2627"/>
      <c r="P2627"/>
      <c r="Q2627"/>
    </row>
    <row r="2628" spans="2:17">
      <c r="B2628" s="30">
        <f>資料貼入!A2628</f>
        <v>0</v>
      </c>
      <c r="C2628" s="38">
        <f>資料貼入!A2628</f>
        <v>0</v>
      </c>
      <c r="D2628" s="29">
        <f>資料貼入!B2628</f>
        <v>0</v>
      </c>
      <c r="E2628" s="29" cm="1">
        <f t="array" ref="E2628">MovingDayDD($D$3:D2628)</f>
        <v>-2980487.7599999681</v>
      </c>
      <c r="F2628" s="29">
        <f>IF(OR(C2628&gt;總表!$B$30,C2628=0),0,IF(E2628=0,0,1+F2627))</f>
        <v>0</v>
      </c>
      <c r="G2628" s="29">
        <f t="shared" ref="G2628:G2691" si="292">IF(F2629=0,F2628,0)</f>
        <v>0</v>
      </c>
      <c r="H2628" s="42">
        <f t="shared" si="290"/>
        <v>0</v>
      </c>
      <c r="I2628" s="43">
        <f t="shared" ref="I2628:I2691" si="293">G2628</f>
        <v>0</v>
      </c>
      <c r="J2628" s="42">
        <f t="shared" ref="J2628:J2691" si="294">IF(F2628=0,0,B2628)</f>
        <v>0</v>
      </c>
      <c r="K2628" s="43">
        <f t="shared" ref="K2628:K2691" si="295">G2628</f>
        <v>0</v>
      </c>
      <c r="L2628">
        <f t="shared" ref="L2628:L2691" si="296">IF($G2628="","",COUNTIF($G$3:$G$4053, "&gt;" &amp; $G2628))</f>
        <v>126</v>
      </c>
      <c r="M2628">
        <f>IF($G2628="","",COUNTIF($G$3:$G2628, $G2628))</f>
        <v>2500</v>
      </c>
      <c r="N2628">
        <f t="shared" si="291"/>
        <v>2626</v>
      </c>
      <c r="O2628"/>
      <c r="P2628"/>
      <c r="Q2628"/>
    </row>
    <row r="2629" spans="2:17">
      <c r="B2629" s="30">
        <f>資料貼入!A2629</f>
        <v>0</v>
      </c>
      <c r="C2629" s="38">
        <f>資料貼入!A2629</f>
        <v>0</v>
      </c>
      <c r="D2629" s="29">
        <f>資料貼入!B2629</f>
        <v>0</v>
      </c>
      <c r="E2629" s="29" cm="1">
        <f t="array" ref="E2629">MovingDayDD($D$3:D2629)</f>
        <v>-2980487.7599999681</v>
      </c>
      <c r="F2629" s="29">
        <f>IF(OR(C2629&gt;總表!$B$30,C2629=0),0,IF(E2629=0,0,1+F2628))</f>
        <v>0</v>
      </c>
      <c r="G2629" s="29">
        <f t="shared" si="292"/>
        <v>0</v>
      </c>
      <c r="H2629" s="42">
        <f t="shared" si="290"/>
        <v>0</v>
      </c>
      <c r="I2629" s="43">
        <f t="shared" si="293"/>
        <v>0</v>
      </c>
      <c r="J2629" s="42">
        <f t="shared" si="294"/>
        <v>0</v>
      </c>
      <c r="K2629" s="43">
        <f t="shared" si="295"/>
        <v>0</v>
      </c>
      <c r="L2629">
        <f t="shared" si="296"/>
        <v>126</v>
      </c>
      <c r="M2629">
        <f>IF($G2629="","",COUNTIF($G$3:$G2629, $G2629))</f>
        <v>2501</v>
      </c>
      <c r="N2629">
        <f t="shared" si="291"/>
        <v>2627</v>
      </c>
      <c r="O2629"/>
      <c r="P2629"/>
      <c r="Q2629"/>
    </row>
    <row r="2630" spans="2:17">
      <c r="B2630" s="30">
        <f>資料貼入!A2630</f>
        <v>0</v>
      </c>
      <c r="C2630" s="38">
        <f>資料貼入!A2630</f>
        <v>0</v>
      </c>
      <c r="D2630" s="29">
        <f>資料貼入!B2630</f>
        <v>0</v>
      </c>
      <c r="E2630" s="29" cm="1">
        <f t="array" ref="E2630">MovingDayDD($D$3:D2630)</f>
        <v>-2980487.7599999681</v>
      </c>
      <c r="F2630" s="29">
        <f>IF(OR(C2630&gt;總表!$B$30,C2630=0),0,IF(E2630=0,0,1+F2629))</f>
        <v>0</v>
      </c>
      <c r="G2630" s="29">
        <f t="shared" si="292"/>
        <v>0</v>
      </c>
      <c r="H2630" s="42">
        <f t="shared" si="290"/>
        <v>0</v>
      </c>
      <c r="I2630" s="43">
        <f t="shared" si="293"/>
        <v>0</v>
      </c>
      <c r="J2630" s="42">
        <f t="shared" si="294"/>
        <v>0</v>
      </c>
      <c r="K2630" s="43">
        <f t="shared" si="295"/>
        <v>0</v>
      </c>
      <c r="L2630">
        <f t="shared" si="296"/>
        <v>126</v>
      </c>
      <c r="M2630">
        <f>IF($G2630="","",COUNTIF($G$3:$G2630, $G2630))</f>
        <v>2502</v>
      </c>
      <c r="N2630">
        <f t="shared" si="291"/>
        <v>2628</v>
      </c>
      <c r="O2630"/>
      <c r="P2630"/>
      <c r="Q2630"/>
    </row>
    <row r="2631" spans="2:17">
      <c r="B2631" s="30">
        <f>資料貼入!A2631</f>
        <v>0</v>
      </c>
      <c r="C2631" s="38">
        <f>資料貼入!A2631</f>
        <v>0</v>
      </c>
      <c r="D2631" s="29">
        <f>資料貼入!B2631</f>
        <v>0</v>
      </c>
      <c r="E2631" s="29" cm="1">
        <f t="array" ref="E2631">MovingDayDD($D$3:D2631)</f>
        <v>-2980487.7599999681</v>
      </c>
      <c r="F2631" s="29">
        <f>IF(OR(C2631&gt;總表!$B$30,C2631=0),0,IF(E2631=0,0,1+F2630))</f>
        <v>0</v>
      </c>
      <c r="G2631" s="29">
        <f t="shared" si="292"/>
        <v>0</v>
      </c>
      <c r="H2631" s="42">
        <f t="shared" si="290"/>
        <v>0</v>
      </c>
      <c r="I2631" s="43">
        <f t="shared" si="293"/>
        <v>0</v>
      </c>
      <c r="J2631" s="42">
        <f t="shared" si="294"/>
        <v>0</v>
      </c>
      <c r="K2631" s="43">
        <f t="shared" si="295"/>
        <v>0</v>
      </c>
      <c r="L2631">
        <f t="shared" si="296"/>
        <v>126</v>
      </c>
      <c r="M2631">
        <f>IF($G2631="","",COUNTIF($G$3:$G2631, $G2631))</f>
        <v>2503</v>
      </c>
      <c r="N2631">
        <f t="shared" si="291"/>
        <v>2629</v>
      </c>
      <c r="O2631"/>
      <c r="P2631"/>
      <c r="Q2631"/>
    </row>
    <row r="2632" spans="2:17">
      <c r="B2632" s="30">
        <f>資料貼入!A2632</f>
        <v>0</v>
      </c>
      <c r="C2632" s="38">
        <f>資料貼入!A2632</f>
        <v>0</v>
      </c>
      <c r="D2632" s="29">
        <f>資料貼入!B2632</f>
        <v>0</v>
      </c>
      <c r="E2632" s="29" cm="1">
        <f t="array" ref="E2632">MovingDayDD($D$3:D2632)</f>
        <v>-2980487.7599999681</v>
      </c>
      <c r="F2632" s="29">
        <f>IF(OR(C2632&gt;總表!$B$30,C2632=0),0,IF(E2632=0,0,1+F2631))</f>
        <v>0</v>
      </c>
      <c r="G2632" s="29">
        <f t="shared" si="292"/>
        <v>0</v>
      </c>
      <c r="H2632" s="42">
        <f t="shared" si="290"/>
        <v>0</v>
      </c>
      <c r="I2632" s="43">
        <f t="shared" si="293"/>
        <v>0</v>
      </c>
      <c r="J2632" s="42">
        <f t="shared" si="294"/>
        <v>0</v>
      </c>
      <c r="K2632" s="43">
        <f t="shared" si="295"/>
        <v>0</v>
      </c>
      <c r="L2632">
        <f t="shared" si="296"/>
        <v>126</v>
      </c>
      <c r="M2632">
        <f>IF($G2632="","",COUNTIF($G$3:$G2632, $G2632))</f>
        <v>2504</v>
      </c>
      <c r="N2632">
        <f t="shared" si="291"/>
        <v>2630</v>
      </c>
      <c r="O2632"/>
      <c r="P2632"/>
      <c r="Q2632"/>
    </row>
    <row r="2633" spans="2:17">
      <c r="B2633" s="30">
        <f>資料貼入!A2633</f>
        <v>0</v>
      </c>
      <c r="C2633" s="38">
        <f>資料貼入!A2633</f>
        <v>0</v>
      </c>
      <c r="D2633" s="29">
        <f>資料貼入!B2633</f>
        <v>0</v>
      </c>
      <c r="E2633" s="29" cm="1">
        <f t="array" ref="E2633">MovingDayDD($D$3:D2633)</f>
        <v>-2980487.7599999681</v>
      </c>
      <c r="F2633" s="29">
        <f>IF(OR(C2633&gt;總表!$B$30,C2633=0),0,IF(E2633=0,0,1+F2632))</f>
        <v>0</v>
      </c>
      <c r="G2633" s="29">
        <f t="shared" si="292"/>
        <v>0</v>
      </c>
      <c r="H2633" s="42">
        <f t="shared" si="290"/>
        <v>0</v>
      </c>
      <c r="I2633" s="43">
        <f t="shared" si="293"/>
        <v>0</v>
      </c>
      <c r="J2633" s="42">
        <f t="shared" si="294"/>
        <v>0</v>
      </c>
      <c r="K2633" s="43">
        <f t="shared" si="295"/>
        <v>0</v>
      </c>
      <c r="L2633">
        <f t="shared" si="296"/>
        <v>126</v>
      </c>
      <c r="M2633">
        <f>IF($G2633="","",COUNTIF($G$3:$G2633, $G2633))</f>
        <v>2505</v>
      </c>
      <c r="N2633">
        <f t="shared" si="291"/>
        <v>2631</v>
      </c>
      <c r="O2633"/>
      <c r="P2633"/>
      <c r="Q2633"/>
    </row>
    <row r="2634" spans="2:17">
      <c r="B2634" s="30">
        <f>資料貼入!A2634</f>
        <v>0</v>
      </c>
      <c r="C2634" s="38">
        <f>資料貼入!A2634</f>
        <v>0</v>
      </c>
      <c r="D2634" s="29">
        <f>資料貼入!B2634</f>
        <v>0</v>
      </c>
      <c r="E2634" s="29" cm="1">
        <f t="array" ref="E2634">MovingDayDD($D$3:D2634)</f>
        <v>-2980487.7599999681</v>
      </c>
      <c r="F2634" s="29">
        <f>IF(OR(C2634&gt;總表!$B$30,C2634=0),0,IF(E2634=0,0,1+F2633))</f>
        <v>0</v>
      </c>
      <c r="G2634" s="29">
        <f t="shared" si="292"/>
        <v>0</v>
      </c>
      <c r="H2634" s="42">
        <f t="shared" si="290"/>
        <v>0</v>
      </c>
      <c r="I2634" s="43">
        <f t="shared" si="293"/>
        <v>0</v>
      </c>
      <c r="J2634" s="42">
        <f t="shared" si="294"/>
        <v>0</v>
      </c>
      <c r="K2634" s="43">
        <f t="shared" si="295"/>
        <v>0</v>
      </c>
      <c r="L2634">
        <f t="shared" si="296"/>
        <v>126</v>
      </c>
      <c r="M2634">
        <f>IF($G2634="","",COUNTIF($G$3:$G2634, $G2634))</f>
        <v>2506</v>
      </c>
      <c r="N2634">
        <f t="shared" si="291"/>
        <v>2632</v>
      </c>
      <c r="O2634"/>
      <c r="P2634"/>
      <c r="Q2634"/>
    </row>
    <row r="2635" spans="2:17">
      <c r="B2635" s="30">
        <f>資料貼入!A2635</f>
        <v>0</v>
      </c>
      <c r="C2635" s="38">
        <f>資料貼入!A2635</f>
        <v>0</v>
      </c>
      <c r="D2635" s="29">
        <f>資料貼入!B2635</f>
        <v>0</v>
      </c>
      <c r="E2635" s="29" cm="1">
        <f t="array" ref="E2635">MovingDayDD($D$3:D2635)</f>
        <v>-2980487.7599999681</v>
      </c>
      <c r="F2635" s="29">
        <f>IF(OR(C2635&gt;總表!$B$30,C2635=0),0,IF(E2635=0,0,1+F2634))</f>
        <v>0</v>
      </c>
      <c r="G2635" s="29">
        <f t="shared" si="292"/>
        <v>0</v>
      </c>
      <c r="H2635" s="42">
        <f t="shared" si="290"/>
        <v>0</v>
      </c>
      <c r="I2635" s="43">
        <f t="shared" si="293"/>
        <v>0</v>
      </c>
      <c r="J2635" s="42">
        <f t="shared" si="294"/>
        <v>0</v>
      </c>
      <c r="K2635" s="43">
        <f t="shared" si="295"/>
        <v>0</v>
      </c>
      <c r="L2635">
        <f t="shared" si="296"/>
        <v>126</v>
      </c>
      <c r="M2635">
        <f>IF($G2635="","",COUNTIF($G$3:$G2635, $G2635))</f>
        <v>2507</v>
      </c>
      <c r="N2635">
        <f t="shared" si="291"/>
        <v>2633</v>
      </c>
      <c r="O2635"/>
      <c r="P2635"/>
      <c r="Q2635"/>
    </row>
    <row r="2636" spans="2:17">
      <c r="B2636" s="30">
        <f>資料貼入!A2636</f>
        <v>0</v>
      </c>
      <c r="C2636" s="38">
        <f>資料貼入!A2636</f>
        <v>0</v>
      </c>
      <c r="D2636" s="29">
        <f>資料貼入!B2636</f>
        <v>0</v>
      </c>
      <c r="E2636" s="29" cm="1">
        <f t="array" ref="E2636">MovingDayDD($D$3:D2636)</f>
        <v>-2980487.7599999681</v>
      </c>
      <c r="F2636" s="29">
        <f>IF(OR(C2636&gt;總表!$B$30,C2636=0),0,IF(E2636=0,0,1+F2635))</f>
        <v>0</v>
      </c>
      <c r="G2636" s="29">
        <f t="shared" si="292"/>
        <v>0</v>
      </c>
      <c r="H2636" s="42">
        <f t="shared" si="290"/>
        <v>0</v>
      </c>
      <c r="I2636" s="43">
        <f t="shared" si="293"/>
        <v>0</v>
      </c>
      <c r="J2636" s="42">
        <f t="shared" si="294"/>
        <v>0</v>
      </c>
      <c r="K2636" s="43">
        <f t="shared" si="295"/>
        <v>0</v>
      </c>
      <c r="L2636">
        <f t="shared" si="296"/>
        <v>126</v>
      </c>
      <c r="M2636">
        <f>IF($G2636="","",COUNTIF($G$3:$G2636, $G2636))</f>
        <v>2508</v>
      </c>
      <c r="N2636">
        <f t="shared" si="291"/>
        <v>2634</v>
      </c>
      <c r="O2636"/>
      <c r="P2636"/>
      <c r="Q2636"/>
    </row>
    <row r="2637" spans="2:17">
      <c r="B2637" s="30">
        <f>資料貼入!A2637</f>
        <v>0</v>
      </c>
      <c r="C2637" s="38">
        <f>資料貼入!A2637</f>
        <v>0</v>
      </c>
      <c r="D2637" s="29">
        <f>資料貼入!B2637</f>
        <v>0</v>
      </c>
      <c r="E2637" s="29" cm="1">
        <f t="array" ref="E2637">MovingDayDD($D$3:D2637)</f>
        <v>-2980487.7599999681</v>
      </c>
      <c r="F2637" s="29">
        <f>IF(OR(C2637&gt;總表!$B$30,C2637=0),0,IF(E2637=0,0,1+F2636))</f>
        <v>0</v>
      </c>
      <c r="G2637" s="29">
        <f t="shared" si="292"/>
        <v>0</v>
      </c>
      <c r="H2637" s="42">
        <f t="shared" si="290"/>
        <v>0</v>
      </c>
      <c r="I2637" s="43">
        <f t="shared" si="293"/>
        <v>0</v>
      </c>
      <c r="J2637" s="42">
        <f t="shared" si="294"/>
        <v>0</v>
      </c>
      <c r="K2637" s="43">
        <f t="shared" si="295"/>
        <v>0</v>
      </c>
      <c r="L2637">
        <f t="shared" si="296"/>
        <v>126</v>
      </c>
      <c r="M2637">
        <f>IF($G2637="","",COUNTIF($G$3:$G2637, $G2637))</f>
        <v>2509</v>
      </c>
      <c r="N2637">
        <f t="shared" si="291"/>
        <v>2635</v>
      </c>
      <c r="O2637"/>
      <c r="P2637"/>
      <c r="Q2637"/>
    </row>
    <row r="2638" spans="2:17">
      <c r="B2638" s="30">
        <f>資料貼入!A2638</f>
        <v>0</v>
      </c>
      <c r="C2638" s="38">
        <f>資料貼入!A2638</f>
        <v>0</v>
      </c>
      <c r="D2638" s="29">
        <f>資料貼入!B2638</f>
        <v>0</v>
      </c>
      <c r="E2638" s="29" cm="1">
        <f t="array" ref="E2638">MovingDayDD($D$3:D2638)</f>
        <v>-2980487.7599999681</v>
      </c>
      <c r="F2638" s="29">
        <f>IF(OR(C2638&gt;總表!$B$30,C2638=0),0,IF(E2638=0,0,1+F2637))</f>
        <v>0</v>
      </c>
      <c r="G2638" s="29">
        <f t="shared" si="292"/>
        <v>0</v>
      </c>
      <c r="H2638" s="42">
        <f t="shared" si="290"/>
        <v>0</v>
      </c>
      <c r="I2638" s="43">
        <f t="shared" si="293"/>
        <v>0</v>
      </c>
      <c r="J2638" s="42">
        <f t="shared" si="294"/>
        <v>0</v>
      </c>
      <c r="K2638" s="43">
        <f t="shared" si="295"/>
        <v>0</v>
      </c>
      <c r="L2638">
        <f t="shared" si="296"/>
        <v>126</v>
      </c>
      <c r="M2638">
        <f>IF($G2638="","",COUNTIF($G$3:$G2638, $G2638))</f>
        <v>2510</v>
      </c>
      <c r="N2638">
        <f t="shared" si="291"/>
        <v>2636</v>
      </c>
      <c r="O2638"/>
      <c r="P2638"/>
      <c r="Q2638"/>
    </row>
    <row r="2639" spans="2:17">
      <c r="B2639" s="30">
        <f>資料貼入!A2639</f>
        <v>0</v>
      </c>
      <c r="C2639" s="38">
        <f>資料貼入!A2639</f>
        <v>0</v>
      </c>
      <c r="D2639" s="29">
        <f>資料貼入!B2639</f>
        <v>0</v>
      </c>
      <c r="E2639" s="29" cm="1">
        <f t="array" ref="E2639">MovingDayDD($D$3:D2639)</f>
        <v>-2980487.7599999681</v>
      </c>
      <c r="F2639" s="29">
        <f>IF(OR(C2639&gt;總表!$B$30,C2639=0),0,IF(E2639=0,0,1+F2638))</f>
        <v>0</v>
      </c>
      <c r="G2639" s="29">
        <f t="shared" si="292"/>
        <v>0</v>
      </c>
      <c r="H2639" s="42">
        <f t="shared" si="290"/>
        <v>0</v>
      </c>
      <c r="I2639" s="43">
        <f t="shared" si="293"/>
        <v>0</v>
      </c>
      <c r="J2639" s="42">
        <f t="shared" si="294"/>
        <v>0</v>
      </c>
      <c r="K2639" s="43">
        <f t="shared" si="295"/>
        <v>0</v>
      </c>
      <c r="L2639">
        <f t="shared" si="296"/>
        <v>126</v>
      </c>
      <c r="M2639">
        <f>IF($G2639="","",COUNTIF($G$3:$G2639, $G2639))</f>
        <v>2511</v>
      </c>
      <c r="N2639">
        <f t="shared" si="291"/>
        <v>2637</v>
      </c>
      <c r="O2639"/>
      <c r="P2639"/>
      <c r="Q2639"/>
    </row>
    <row r="2640" spans="2:17">
      <c r="B2640" s="30">
        <f>資料貼入!A2640</f>
        <v>0</v>
      </c>
      <c r="C2640" s="38">
        <f>資料貼入!A2640</f>
        <v>0</v>
      </c>
      <c r="D2640" s="29">
        <f>資料貼入!B2640</f>
        <v>0</v>
      </c>
      <c r="E2640" s="29" cm="1">
        <f t="array" ref="E2640">MovingDayDD($D$3:D2640)</f>
        <v>-2980487.7599999681</v>
      </c>
      <c r="F2640" s="29">
        <f>IF(OR(C2640&gt;總表!$B$30,C2640=0),0,IF(E2640=0,0,1+F2639))</f>
        <v>0</v>
      </c>
      <c r="G2640" s="29">
        <f t="shared" si="292"/>
        <v>0</v>
      </c>
      <c r="H2640" s="42">
        <f t="shared" si="290"/>
        <v>0</v>
      </c>
      <c r="I2640" s="43">
        <f t="shared" si="293"/>
        <v>0</v>
      </c>
      <c r="J2640" s="42">
        <f t="shared" si="294"/>
        <v>0</v>
      </c>
      <c r="K2640" s="43">
        <f t="shared" si="295"/>
        <v>0</v>
      </c>
      <c r="L2640">
        <f t="shared" si="296"/>
        <v>126</v>
      </c>
      <c r="M2640">
        <f>IF($G2640="","",COUNTIF($G$3:$G2640, $G2640))</f>
        <v>2512</v>
      </c>
      <c r="N2640">
        <f t="shared" si="291"/>
        <v>2638</v>
      </c>
      <c r="O2640"/>
      <c r="P2640"/>
      <c r="Q2640"/>
    </row>
    <row r="2641" spans="2:17">
      <c r="B2641" s="30">
        <f>資料貼入!A2641</f>
        <v>0</v>
      </c>
      <c r="C2641" s="38">
        <f>資料貼入!A2641</f>
        <v>0</v>
      </c>
      <c r="D2641" s="29">
        <f>資料貼入!B2641</f>
        <v>0</v>
      </c>
      <c r="E2641" s="29" cm="1">
        <f t="array" ref="E2641">MovingDayDD($D$3:D2641)</f>
        <v>-2980487.7599999681</v>
      </c>
      <c r="F2641" s="29">
        <f>IF(OR(C2641&gt;總表!$B$30,C2641=0),0,IF(E2641=0,0,1+F2640))</f>
        <v>0</v>
      </c>
      <c r="G2641" s="29">
        <f t="shared" si="292"/>
        <v>0</v>
      </c>
      <c r="H2641" s="42">
        <f t="shared" si="290"/>
        <v>0</v>
      </c>
      <c r="I2641" s="43">
        <f t="shared" si="293"/>
        <v>0</v>
      </c>
      <c r="J2641" s="42">
        <f t="shared" si="294"/>
        <v>0</v>
      </c>
      <c r="K2641" s="43">
        <f t="shared" si="295"/>
        <v>0</v>
      </c>
      <c r="L2641">
        <f t="shared" si="296"/>
        <v>126</v>
      </c>
      <c r="M2641">
        <f>IF($G2641="","",COUNTIF($G$3:$G2641, $G2641))</f>
        <v>2513</v>
      </c>
      <c r="N2641">
        <f t="shared" si="291"/>
        <v>2639</v>
      </c>
      <c r="O2641"/>
      <c r="P2641"/>
      <c r="Q2641"/>
    </row>
    <row r="2642" spans="2:17">
      <c r="B2642" s="30">
        <f>資料貼入!A2642</f>
        <v>0</v>
      </c>
      <c r="C2642" s="38">
        <f>資料貼入!A2642</f>
        <v>0</v>
      </c>
      <c r="D2642" s="29">
        <f>資料貼入!B2642</f>
        <v>0</v>
      </c>
      <c r="E2642" s="29" cm="1">
        <f t="array" ref="E2642">MovingDayDD($D$3:D2642)</f>
        <v>-2980487.7599999681</v>
      </c>
      <c r="F2642" s="29">
        <f>IF(OR(C2642&gt;總表!$B$30,C2642=0),0,IF(E2642=0,0,1+F2641))</f>
        <v>0</v>
      </c>
      <c r="G2642" s="29">
        <f t="shared" si="292"/>
        <v>0</v>
      </c>
      <c r="H2642" s="42">
        <f t="shared" si="290"/>
        <v>0</v>
      </c>
      <c r="I2642" s="43">
        <f t="shared" si="293"/>
        <v>0</v>
      </c>
      <c r="J2642" s="42">
        <f t="shared" si="294"/>
        <v>0</v>
      </c>
      <c r="K2642" s="43">
        <f t="shared" si="295"/>
        <v>0</v>
      </c>
      <c r="L2642">
        <f t="shared" si="296"/>
        <v>126</v>
      </c>
      <c r="M2642">
        <f>IF($G2642="","",COUNTIF($G$3:$G2642, $G2642))</f>
        <v>2514</v>
      </c>
      <c r="N2642">
        <f t="shared" si="291"/>
        <v>2640</v>
      </c>
      <c r="O2642"/>
      <c r="P2642"/>
      <c r="Q2642"/>
    </row>
    <row r="2643" spans="2:17">
      <c r="B2643" s="30">
        <f>資料貼入!A2643</f>
        <v>0</v>
      </c>
      <c r="C2643" s="38">
        <f>資料貼入!A2643</f>
        <v>0</v>
      </c>
      <c r="D2643" s="29">
        <f>資料貼入!B2643</f>
        <v>0</v>
      </c>
      <c r="E2643" s="29" cm="1">
        <f t="array" ref="E2643">MovingDayDD($D$3:D2643)</f>
        <v>-2980487.7599999681</v>
      </c>
      <c r="F2643" s="29">
        <f>IF(OR(C2643&gt;總表!$B$30,C2643=0),0,IF(E2643=0,0,1+F2642))</f>
        <v>0</v>
      </c>
      <c r="G2643" s="29">
        <f t="shared" si="292"/>
        <v>0</v>
      </c>
      <c r="H2643" s="42">
        <f t="shared" si="290"/>
        <v>0</v>
      </c>
      <c r="I2643" s="43">
        <f t="shared" si="293"/>
        <v>0</v>
      </c>
      <c r="J2643" s="42">
        <f t="shared" si="294"/>
        <v>0</v>
      </c>
      <c r="K2643" s="43">
        <f t="shared" si="295"/>
        <v>0</v>
      </c>
      <c r="L2643">
        <f t="shared" si="296"/>
        <v>126</v>
      </c>
      <c r="M2643">
        <f>IF($G2643="","",COUNTIF($G$3:$G2643, $G2643))</f>
        <v>2515</v>
      </c>
      <c r="N2643">
        <f t="shared" si="291"/>
        <v>2641</v>
      </c>
      <c r="O2643"/>
      <c r="P2643"/>
      <c r="Q2643"/>
    </row>
    <row r="2644" spans="2:17">
      <c r="B2644" s="30">
        <f>資料貼入!A2644</f>
        <v>0</v>
      </c>
      <c r="C2644" s="38">
        <f>資料貼入!A2644</f>
        <v>0</v>
      </c>
      <c r="D2644" s="29">
        <f>資料貼入!B2644</f>
        <v>0</v>
      </c>
      <c r="E2644" s="29" cm="1">
        <f t="array" ref="E2644">MovingDayDD($D$3:D2644)</f>
        <v>-2980487.7599999681</v>
      </c>
      <c r="F2644" s="29">
        <f>IF(OR(C2644&gt;總表!$B$30,C2644=0),0,IF(E2644=0,0,1+F2643))</f>
        <v>0</v>
      </c>
      <c r="G2644" s="29">
        <f t="shared" si="292"/>
        <v>0</v>
      </c>
      <c r="H2644" s="42">
        <f t="shared" si="290"/>
        <v>0</v>
      </c>
      <c r="I2644" s="43">
        <f t="shared" si="293"/>
        <v>0</v>
      </c>
      <c r="J2644" s="42">
        <f t="shared" si="294"/>
        <v>0</v>
      </c>
      <c r="K2644" s="43">
        <f t="shared" si="295"/>
        <v>0</v>
      </c>
      <c r="L2644">
        <f t="shared" si="296"/>
        <v>126</v>
      </c>
      <c r="M2644">
        <f>IF($G2644="","",COUNTIF($G$3:$G2644, $G2644))</f>
        <v>2516</v>
      </c>
      <c r="N2644">
        <f t="shared" si="291"/>
        <v>2642</v>
      </c>
      <c r="O2644"/>
      <c r="P2644"/>
      <c r="Q2644"/>
    </row>
    <row r="2645" spans="2:17">
      <c r="B2645" s="30">
        <f>資料貼入!A2645</f>
        <v>0</v>
      </c>
      <c r="C2645" s="38">
        <f>資料貼入!A2645</f>
        <v>0</v>
      </c>
      <c r="D2645" s="29">
        <f>資料貼入!B2645</f>
        <v>0</v>
      </c>
      <c r="E2645" s="29" cm="1">
        <f t="array" ref="E2645">MovingDayDD($D$3:D2645)</f>
        <v>-2980487.7599999681</v>
      </c>
      <c r="F2645" s="29">
        <f>IF(OR(C2645&gt;總表!$B$30,C2645=0),0,IF(E2645=0,0,1+F2644))</f>
        <v>0</v>
      </c>
      <c r="G2645" s="29">
        <f t="shared" si="292"/>
        <v>0</v>
      </c>
      <c r="H2645" s="42">
        <f t="shared" si="290"/>
        <v>0</v>
      </c>
      <c r="I2645" s="43">
        <f t="shared" si="293"/>
        <v>0</v>
      </c>
      <c r="J2645" s="42">
        <f t="shared" si="294"/>
        <v>0</v>
      </c>
      <c r="K2645" s="43">
        <f t="shared" si="295"/>
        <v>0</v>
      </c>
      <c r="L2645">
        <f t="shared" si="296"/>
        <v>126</v>
      </c>
      <c r="M2645">
        <f>IF($G2645="","",COUNTIF($G$3:$G2645, $G2645))</f>
        <v>2517</v>
      </c>
      <c r="N2645">
        <f t="shared" si="291"/>
        <v>2643</v>
      </c>
      <c r="O2645"/>
      <c r="P2645"/>
      <c r="Q2645"/>
    </row>
    <row r="2646" spans="2:17">
      <c r="B2646" s="30">
        <f>資料貼入!A2646</f>
        <v>0</v>
      </c>
      <c r="C2646" s="38">
        <f>資料貼入!A2646</f>
        <v>0</v>
      </c>
      <c r="D2646" s="29">
        <f>資料貼入!B2646</f>
        <v>0</v>
      </c>
      <c r="E2646" s="29" cm="1">
        <f t="array" ref="E2646">MovingDayDD($D$3:D2646)</f>
        <v>-2980487.7599999681</v>
      </c>
      <c r="F2646" s="29">
        <f>IF(OR(C2646&gt;總表!$B$30,C2646=0),0,IF(E2646=0,0,1+F2645))</f>
        <v>0</v>
      </c>
      <c r="G2646" s="29">
        <f t="shared" si="292"/>
        <v>0</v>
      </c>
      <c r="H2646" s="42">
        <f t="shared" si="290"/>
        <v>0</v>
      </c>
      <c r="I2646" s="43">
        <f t="shared" si="293"/>
        <v>0</v>
      </c>
      <c r="J2646" s="42">
        <f t="shared" si="294"/>
        <v>0</v>
      </c>
      <c r="K2646" s="43">
        <f t="shared" si="295"/>
        <v>0</v>
      </c>
      <c r="L2646">
        <f t="shared" si="296"/>
        <v>126</v>
      </c>
      <c r="M2646">
        <f>IF($G2646="","",COUNTIF($G$3:$G2646, $G2646))</f>
        <v>2518</v>
      </c>
      <c r="N2646">
        <f t="shared" si="291"/>
        <v>2644</v>
      </c>
      <c r="O2646"/>
      <c r="P2646"/>
      <c r="Q2646"/>
    </row>
    <row r="2647" spans="2:17">
      <c r="B2647" s="30">
        <f>資料貼入!A2647</f>
        <v>0</v>
      </c>
      <c r="C2647" s="38">
        <f>資料貼入!A2647</f>
        <v>0</v>
      </c>
      <c r="D2647" s="29">
        <f>資料貼入!B2647</f>
        <v>0</v>
      </c>
      <c r="E2647" s="29" cm="1">
        <f t="array" ref="E2647">MovingDayDD($D$3:D2647)</f>
        <v>-2980487.7599999681</v>
      </c>
      <c r="F2647" s="29">
        <f>IF(OR(C2647&gt;總表!$B$30,C2647=0),0,IF(E2647=0,0,1+F2646))</f>
        <v>0</v>
      </c>
      <c r="G2647" s="29">
        <f t="shared" si="292"/>
        <v>0</v>
      </c>
      <c r="H2647" s="42">
        <f t="shared" si="290"/>
        <v>0</v>
      </c>
      <c r="I2647" s="43">
        <f t="shared" si="293"/>
        <v>0</v>
      </c>
      <c r="J2647" s="42">
        <f t="shared" si="294"/>
        <v>0</v>
      </c>
      <c r="K2647" s="43">
        <f t="shared" si="295"/>
        <v>0</v>
      </c>
      <c r="L2647">
        <f t="shared" si="296"/>
        <v>126</v>
      </c>
      <c r="M2647">
        <f>IF($G2647="","",COUNTIF($G$3:$G2647, $G2647))</f>
        <v>2519</v>
      </c>
      <c r="N2647">
        <f t="shared" si="291"/>
        <v>2645</v>
      </c>
      <c r="O2647"/>
      <c r="P2647"/>
      <c r="Q2647"/>
    </row>
    <row r="2648" spans="2:17">
      <c r="B2648" s="30">
        <f>資料貼入!A2648</f>
        <v>0</v>
      </c>
      <c r="C2648" s="38">
        <f>資料貼入!A2648</f>
        <v>0</v>
      </c>
      <c r="D2648" s="29">
        <f>資料貼入!B2648</f>
        <v>0</v>
      </c>
      <c r="E2648" s="29" cm="1">
        <f t="array" ref="E2648">MovingDayDD($D$3:D2648)</f>
        <v>-2980487.7599999681</v>
      </c>
      <c r="F2648" s="29">
        <f>IF(OR(C2648&gt;總表!$B$30,C2648=0),0,IF(E2648=0,0,1+F2647))</f>
        <v>0</v>
      </c>
      <c r="G2648" s="29">
        <f t="shared" si="292"/>
        <v>0</v>
      </c>
      <c r="H2648" s="42">
        <f t="shared" si="290"/>
        <v>0</v>
      </c>
      <c r="I2648" s="43">
        <f t="shared" si="293"/>
        <v>0</v>
      </c>
      <c r="J2648" s="42">
        <f t="shared" si="294"/>
        <v>0</v>
      </c>
      <c r="K2648" s="43">
        <f t="shared" si="295"/>
        <v>0</v>
      </c>
      <c r="L2648">
        <f t="shared" si="296"/>
        <v>126</v>
      </c>
      <c r="M2648">
        <f>IF($G2648="","",COUNTIF($G$3:$G2648, $G2648))</f>
        <v>2520</v>
      </c>
      <c r="N2648">
        <f t="shared" si="291"/>
        <v>2646</v>
      </c>
      <c r="O2648"/>
      <c r="P2648"/>
      <c r="Q2648"/>
    </row>
    <row r="2649" spans="2:17">
      <c r="B2649" s="30">
        <f>資料貼入!A2649</f>
        <v>0</v>
      </c>
      <c r="C2649" s="38">
        <f>資料貼入!A2649</f>
        <v>0</v>
      </c>
      <c r="D2649" s="29">
        <f>資料貼入!B2649</f>
        <v>0</v>
      </c>
      <c r="E2649" s="29" cm="1">
        <f t="array" ref="E2649">MovingDayDD($D$3:D2649)</f>
        <v>-2980487.7599999681</v>
      </c>
      <c r="F2649" s="29">
        <f>IF(OR(C2649&gt;總表!$B$30,C2649=0),0,IF(E2649=0,0,1+F2648))</f>
        <v>0</v>
      </c>
      <c r="G2649" s="29">
        <f t="shared" si="292"/>
        <v>0</v>
      </c>
      <c r="H2649" s="42">
        <f t="shared" si="290"/>
        <v>0</v>
      </c>
      <c r="I2649" s="43">
        <f t="shared" si="293"/>
        <v>0</v>
      </c>
      <c r="J2649" s="42">
        <f t="shared" si="294"/>
        <v>0</v>
      </c>
      <c r="K2649" s="43">
        <f t="shared" si="295"/>
        <v>0</v>
      </c>
      <c r="L2649">
        <f t="shared" si="296"/>
        <v>126</v>
      </c>
      <c r="M2649">
        <f>IF($G2649="","",COUNTIF($G$3:$G2649, $G2649))</f>
        <v>2521</v>
      </c>
      <c r="N2649">
        <f t="shared" si="291"/>
        <v>2647</v>
      </c>
      <c r="O2649"/>
      <c r="P2649"/>
      <c r="Q2649"/>
    </row>
    <row r="2650" spans="2:17">
      <c r="B2650" s="30">
        <f>資料貼入!A2650</f>
        <v>0</v>
      </c>
      <c r="C2650" s="38">
        <f>資料貼入!A2650</f>
        <v>0</v>
      </c>
      <c r="D2650" s="29">
        <f>資料貼入!B2650</f>
        <v>0</v>
      </c>
      <c r="E2650" s="29" cm="1">
        <f t="array" ref="E2650">MovingDayDD($D$3:D2650)</f>
        <v>-2980487.7599999681</v>
      </c>
      <c r="F2650" s="29">
        <f>IF(OR(C2650&gt;總表!$B$30,C2650=0),0,IF(E2650=0,0,1+F2649))</f>
        <v>0</v>
      </c>
      <c r="G2650" s="29">
        <f t="shared" si="292"/>
        <v>0</v>
      </c>
      <c r="H2650" s="42">
        <f t="shared" si="290"/>
        <v>0</v>
      </c>
      <c r="I2650" s="43">
        <f t="shared" si="293"/>
        <v>0</v>
      </c>
      <c r="J2650" s="42">
        <f t="shared" si="294"/>
        <v>0</v>
      </c>
      <c r="K2650" s="43">
        <f t="shared" si="295"/>
        <v>0</v>
      </c>
      <c r="L2650">
        <f t="shared" si="296"/>
        <v>126</v>
      </c>
      <c r="M2650">
        <f>IF($G2650="","",COUNTIF($G$3:$G2650, $G2650))</f>
        <v>2522</v>
      </c>
      <c r="N2650">
        <f t="shared" si="291"/>
        <v>2648</v>
      </c>
      <c r="O2650"/>
      <c r="P2650"/>
      <c r="Q2650"/>
    </row>
    <row r="2651" spans="2:17">
      <c r="B2651" s="30">
        <f>資料貼入!A2651</f>
        <v>0</v>
      </c>
      <c r="C2651" s="38">
        <f>資料貼入!A2651</f>
        <v>0</v>
      </c>
      <c r="D2651" s="29">
        <f>資料貼入!B2651</f>
        <v>0</v>
      </c>
      <c r="E2651" s="29" cm="1">
        <f t="array" ref="E2651">MovingDayDD($D$3:D2651)</f>
        <v>-2980487.7599999681</v>
      </c>
      <c r="F2651" s="29">
        <f>IF(OR(C2651&gt;總表!$B$30,C2651=0),0,IF(E2651=0,0,1+F2650))</f>
        <v>0</v>
      </c>
      <c r="G2651" s="29">
        <f t="shared" si="292"/>
        <v>0</v>
      </c>
      <c r="H2651" s="42">
        <f t="shared" si="290"/>
        <v>0</v>
      </c>
      <c r="I2651" s="43">
        <f t="shared" si="293"/>
        <v>0</v>
      </c>
      <c r="J2651" s="42">
        <f t="shared" si="294"/>
        <v>0</v>
      </c>
      <c r="K2651" s="43">
        <f t="shared" si="295"/>
        <v>0</v>
      </c>
      <c r="L2651">
        <f t="shared" si="296"/>
        <v>126</v>
      </c>
      <c r="M2651">
        <f>IF($G2651="","",COUNTIF($G$3:$G2651, $G2651))</f>
        <v>2523</v>
      </c>
      <c r="N2651">
        <f t="shared" si="291"/>
        <v>2649</v>
      </c>
      <c r="O2651"/>
      <c r="P2651"/>
      <c r="Q2651"/>
    </row>
    <row r="2652" spans="2:17">
      <c r="B2652" s="30">
        <f>資料貼入!A2652</f>
        <v>0</v>
      </c>
      <c r="C2652" s="38">
        <f>資料貼入!A2652</f>
        <v>0</v>
      </c>
      <c r="D2652" s="29">
        <f>資料貼入!B2652</f>
        <v>0</v>
      </c>
      <c r="E2652" s="29" cm="1">
        <f t="array" ref="E2652">MovingDayDD($D$3:D2652)</f>
        <v>-2980487.7599999681</v>
      </c>
      <c r="F2652" s="29">
        <f>IF(OR(C2652&gt;總表!$B$30,C2652=0),0,IF(E2652=0,0,1+F2651))</f>
        <v>0</v>
      </c>
      <c r="G2652" s="29">
        <f t="shared" si="292"/>
        <v>0</v>
      </c>
      <c r="H2652" s="42">
        <f t="shared" si="290"/>
        <v>0</v>
      </c>
      <c r="I2652" s="43">
        <f t="shared" si="293"/>
        <v>0</v>
      </c>
      <c r="J2652" s="42">
        <f t="shared" si="294"/>
        <v>0</v>
      </c>
      <c r="K2652" s="43">
        <f t="shared" si="295"/>
        <v>0</v>
      </c>
      <c r="L2652">
        <f t="shared" si="296"/>
        <v>126</v>
      </c>
      <c r="M2652">
        <f>IF($G2652="","",COUNTIF($G$3:$G2652, $G2652))</f>
        <v>2524</v>
      </c>
      <c r="N2652">
        <f t="shared" si="291"/>
        <v>2650</v>
      </c>
      <c r="O2652"/>
      <c r="P2652"/>
      <c r="Q2652"/>
    </row>
    <row r="2653" spans="2:17">
      <c r="B2653" s="30">
        <f>資料貼入!A2653</f>
        <v>0</v>
      </c>
      <c r="C2653" s="38">
        <f>資料貼入!A2653</f>
        <v>0</v>
      </c>
      <c r="D2653" s="29">
        <f>資料貼入!B2653</f>
        <v>0</v>
      </c>
      <c r="E2653" s="29" cm="1">
        <f t="array" ref="E2653">MovingDayDD($D$3:D2653)</f>
        <v>-2980487.7599999681</v>
      </c>
      <c r="F2653" s="29">
        <f>IF(OR(C2653&gt;總表!$B$30,C2653=0),0,IF(E2653=0,0,1+F2652))</f>
        <v>0</v>
      </c>
      <c r="G2653" s="29">
        <f t="shared" si="292"/>
        <v>0</v>
      </c>
      <c r="H2653" s="42">
        <f t="shared" si="290"/>
        <v>0</v>
      </c>
      <c r="I2653" s="43">
        <f t="shared" si="293"/>
        <v>0</v>
      </c>
      <c r="J2653" s="42">
        <f t="shared" si="294"/>
        <v>0</v>
      </c>
      <c r="K2653" s="43">
        <f t="shared" si="295"/>
        <v>0</v>
      </c>
      <c r="L2653">
        <f t="shared" si="296"/>
        <v>126</v>
      </c>
      <c r="M2653">
        <f>IF($G2653="","",COUNTIF($G$3:$G2653, $G2653))</f>
        <v>2525</v>
      </c>
      <c r="N2653">
        <f t="shared" si="291"/>
        <v>2651</v>
      </c>
      <c r="O2653"/>
      <c r="P2653"/>
      <c r="Q2653"/>
    </row>
    <row r="2654" spans="2:17">
      <c r="B2654" s="30">
        <f>資料貼入!A2654</f>
        <v>0</v>
      </c>
      <c r="C2654" s="38">
        <f>資料貼入!A2654</f>
        <v>0</v>
      </c>
      <c r="D2654" s="29">
        <f>資料貼入!B2654</f>
        <v>0</v>
      </c>
      <c r="E2654" s="29" cm="1">
        <f t="array" ref="E2654">MovingDayDD($D$3:D2654)</f>
        <v>-2980487.7599999681</v>
      </c>
      <c r="F2654" s="29">
        <f>IF(OR(C2654&gt;總表!$B$30,C2654=0),0,IF(E2654=0,0,1+F2653))</f>
        <v>0</v>
      </c>
      <c r="G2654" s="29">
        <f t="shared" si="292"/>
        <v>0</v>
      </c>
      <c r="H2654" s="42">
        <f t="shared" si="290"/>
        <v>0</v>
      </c>
      <c r="I2654" s="43">
        <f t="shared" si="293"/>
        <v>0</v>
      </c>
      <c r="J2654" s="42">
        <f t="shared" si="294"/>
        <v>0</v>
      </c>
      <c r="K2654" s="43">
        <f t="shared" si="295"/>
        <v>0</v>
      </c>
      <c r="L2654">
        <f t="shared" si="296"/>
        <v>126</v>
      </c>
      <c r="M2654">
        <f>IF($G2654="","",COUNTIF($G$3:$G2654, $G2654))</f>
        <v>2526</v>
      </c>
      <c r="N2654">
        <f t="shared" si="291"/>
        <v>2652</v>
      </c>
      <c r="O2654"/>
      <c r="P2654"/>
      <c r="Q2654"/>
    </row>
    <row r="2655" spans="2:17">
      <c r="B2655" s="30">
        <f>資料貼入!A2655</f>
        <v>0</v>
      </c>
      <c r="C2655" s="38">
        <f>資料貼入!A2655</f>
        <v>0</v>
      </c>
      <c r="D2655" s="29">
        <f>資料貼入!B2655</f>
        <v>0</v>
      </c>
      <c r="E2655" s="29" cm="1">
        <f t="array" ref="E2655">MovingDayDD($D$3:D2655)</f>
        <v>-2980487.7599999681</v>
      </c>
      <c r="F2655" s="29">
        <f>IF(OR(C2655&gt;總表!$B$30,C2655=0),0,IF(E2655=0,0,1+F2654))</f>
        <v>0</v>
      </c>
      <c r="G2655" s="29">
        <f t="shared" si="292"/>
        <v>0</v>
      </c>
      <c r="H2655" s="42">
        <f t="shared" si="290"/>
        <v>0</v>
      </c>
      <c r="I2655" s="43">
        <f t="shared" si="293"/>
        <v>0</v>
      </c>
      <c r="J2655" s="42">
        <f t="shared" si="294"/>
        <v>0</v>
      </c>
      <c r="K2655" s="43">
        <f t="shared" si="295"/>
        <v>0</v>
      </c>
      <c r="L2655">
        <f t="shared" si="296"/>
        <v>126</v>
      </c>
      <c r="M2655">
        <f>IF($G2655="","",COUNTIF($G$3:$G2655, $G2655))</f>
        <v>2527</v>
      </c>
      <c r="N2655">
        <f t="shared" si="291"/>
        <v>2653</v>
      </c>
      <c r="O2655"/>
      <c r="P2655"/>
      <c r="Q2655"/>
    </row>
    <row r="2656" spans="2:17">
      <c r="B2656" s="30">
        <f>資料貼入!A2656</f>
        <v>0</v>
      </c>
      <c r="C2656" s="38">
        <f>資料貼入!A2656</f>
        <v>0</v>
      </c>
      <c r="D2656" s="29">
        <f>資料貼入!B2656</f>
        <v>0</v>
      </c>
      <c r="E2656" s="29" cm="1">
        <f t="array" ref="E2656">MovingDayDD($D$3:D2656)</f>
        <v>-2980487.7599999681</v>
      </c>
      <c r="F2656" s="29">
        <f>IF(OR(C2656&gt;總表!$B$30,C2656=0),0,IF(E2656=0,0,1+F2655))</f>
        <v>0</v>
      </c>
      <c r="G2656" s="29">
        <f t="shared" si="292"/>
        <v>0</v>
      </c>
      <c r="H2656" s="42">
        <f t="shared" si="290"/>
        <v>0</v>
      </c>
      <c r="I2656" s="43">
        <f t="shared" si="293"/>
        <v>0</v>
      </c>
      <c r="J2656" s="42">
        <f t="shared" si="294"/>
        <v>0</v>
      </c>
      <c r="K2656" s="43">
        <f t="shared" si="295"/>
        <v>0</v>
      </c>
      <c r="L2656">
        <f t="shared" si="296"/>
        <v>126</v>
      </c>
      <c r="M2656">
        <f>IF($G2656="","",COUNTIF($G$3:$G2656, $G2656))</f>
        <v>2528</v>
      </c>
      <c r="N2656">
        <f t="shared" si="291"/>
        <v>2654</v>
      </c>
      <c r="O2656"/>
      <c r="P2656"/>
      <c r="Q2656"/>
    </row>
    <row r="2657" spans="2:17">
      <c r="B2657" s="30">
        <f>資料貼入!A2657</f>
        <v>0</v>
      </c>
      <c r="C2657" s="38">
        <f>資料貼入!A2657</f>
        <v>0</v>
      </c>
      <c r="D2657" s="29">
        <f>資料貼入!B2657</f>
        <v>0</v>
      </c>
      <c r="E2657" s="29" cm="1">
        <f t="array" ref="E2657">MovingDayDD($D$3:D2657)</f>
        <v>-2980487.7599999681</v>
      </c>
      <c r="F2657" s="29">
        <f>IF(OR(C2657&gt;總表!$B$30,C2657=0),0,IF(E2657=0,0,1+F2656))</f>
        <v>0</v>
      </c>
      <c r="G2657" s="29">
        <f t="shared" si="292"/>
        <v>0</v>
      </c>
      <c r="H2657" s="42">
        <f t="shared" si="290"/>
        <v>0</v>
      </c>
      <c r="I2657" s="43">
        <f t="shared" si="293"/>
        <v>0</v>
      </c>
      <c r="J2657" s="42">
        <f t="shared" si="294"/>
        <v>0</v>
      </c>
      <c r="K2657" s="43">
        <f t="shared" si="295"/>
        <v>0</v>
      </c>
      <c r="L2657">
        <f t="shared" si="296"/>
        <v>126</v>
      </c>
      <c r="M2657">
        <f>IF($G2657="","",COUNTIF($G$3:$G2657, $G2657))</f>
        <v>2529</v>
      </c>
      <c r="N2657">
        <f t="shared" si="291"/>
        <v>2655</v>
      </c>
      <c r="O2657"/>
      <c r="P2657"/>
      <c r="Q2657"/>
    </row>
    <row r="2658" spans="2:17">
      <c r="B2658" s="30">
        <f>資料貼入!A2658</f>
        <v>0</v>
      </c>
      <c r="C2658" s="38">
        <f>資料貼入!A2658</f>
        <v>0</v>
      </c>
      <c r="D2658" s="29">
        <f>資料貼入!B2658</f>
        <v>0</v>
      </c>
      <c r="E2658" s="29" cm="1">
        <f t="array" ref="E2658">MovingDayDD($D$3:D2658)</f>
        <v>-2980487.7599999681</v>
      </c>
      <c r="F2658" s="29">
        <f>IF(OR(C2658&gt;總表!$B$30,C2658=0),0,IF(E2658=0,0,1+F2657))</f>
        <v>0</v>
      </c>
      <c r="G2658" s="29">
        <f t="shared" si="292"/>
        <v>0</v>
      </c>
      <c r="H2658" s="42">
        <f t="shared" si="290"/>
        <v>0</v>
      </c>
      <c r="I2658" s="43">
        <f t="shared" si="293"/>
        <v>0</v>
      </c>
      <c r="J2658" s="42">
        <f t="shared" si="294"/>
        <v>0</v>
      </c>
      <c r="K2658" s="43">
        <f t="shared" si="295"/>
        <v>0</v>
      </c>
      <c r="L2658">
        <f t="shared" si="296"/>
        <v>126</v>
      </c>
      <c r="M2658">
        <f>IF($G2658="","",COUNTIF($G$3:$G2658, $G2658))</f>
        <v>2530</v>
      </c>
      <c r="N2658">
        <f t="shared" si="291"/>
        <v>2656</v>
      </c>
      <c r="O2658"/>
      <c r="P2658"/>
      <c r="Q2658"/>
    </row>
    <row r="2659" spans="2:17">
      <c r="B2659" s="30">
        <f>資料貼入!A2659</f>
        <v>0</v>
      </c>
      <c r="C2659" s="38">
        <f>資料貼入!A2659</f>
        <v>0</v>
      </c>
      <c r="D2659" s="29">
        <f>資料貼入!B2659</f>
        <v>0</v>
      </c>
      <c r="E2659" s="29" cm="1">
        <f t="array" ref="E2659">MovingDayDD($D$3:D2659)</f>
        <v>-2980487.7599999681</v>
      </c>
      <c r="F2659" s="29">
        <f>IF(OR(C2659&gt;總表!$B$30,C2659=0),0,IF(E2659=0,0,1+F2658))</f>
        <v>0</v>
      </c>
      <c r="G2659" s="29">
        <f t="shared" si="292"/>
        <v>0</v>
      </c>
      <c r="H2659" s="42">
        <f t="shared" si="290"/>
        <v>0</v>
      </c>
      <c r="I2659" s="43">
        <f t="shared" si="293"/>
        <v>0</v>
      </c>
      <c r="J2659" s="42">
        <f t="shared" si="294"/>
        <v>0</v>
      </c>
      <c r="K2659" s="43">
        <f t="shared" si="295"/>
        <v>0</v>
      </c>
      <c r="L2659">
        <f t="shared" si="296"/>
        <v>126</v>
      </c>
      <c r="M2659">
        <f>IF($G2659="","",COUNTIF($G$3:$G2659, $G2659))</f>
        <v>2531</v>
      </c>
      <c r="N2659">
        <f t="shared" si="291"/>
        <v>2657</v>
      </c>
      <c r="O2659"/>
      <c r="P2659"/>
      <c r="Q2659"/>
    </row>
    <row r="2660" spans="2:17">
      <c r="B2660" s="30">
        <f>資料貼入!A2660</f>
        <v>0</v>
      </c>
      <c r="C2660" s="38">
        <f>資料貼入!A2660</f>
        <v>0</v>
      </c>
      <c r="D2660" s="29">
        <f>資料貼入!B2660</f>
        <v>0</v>
      </c>
      <c r="E2660" s="29" cm="1">
        <f t="array" ref="E2660">MovingDayDD($D$3:D2660)</f>
        <v>-2980487.7599999681</v>
      </c>
      <c r="F2660" s="29">
        <f>IF(OR(C2660&gt;總表!$B$30,C2660=0),0,IF(E2660=0,0,1+F2659))</f>
        <v>0</v>
      </c>
      <c r="G2660" s="29">
        <f t="shared" si="292"/>
        <v>0</v>
      </c>
      <c r="H2660" s="42">
        <f t="shared" si="290"/>
        <v>0</v>
      </c>
      <c r="I2660" s="43">
        <f t="shared" si="293"/>
        <v>0</v>
      </c>
      <c r="J2660" s="42">
        <f t="shared" si="294"/>
        <v>0</v>
      </c>
      <c r="K2660" s="43">
        <f t="shared" si="295"/>
        <v>0</v>
      </c>
      <c r="L2660">
        <f t="shared" si="296"/>
        <v>126</v>
      </c>
      <c r="M2660">
        <f>IF($G2660="","",COUNTIF($G$3:$G2660, $G2660))</f>
        <v>2532</v>
      </c>
      <c r="N2660">
        <f t="shared" si="291"/>
        <v>2658</v>
      </c>
      <c r="O2660"/>
      <c r="P2660"/>
      <c r="Q2660"/>
    </row>
    <row r="2661" spans="2:17">
      <c r="B2661" s="30">
        <f>資料貼入!A2661</f>
        <v>0</v>
      </c>
      <c r="C2661" s="38">
        <f>資料貼入!A2661</f>
        <v>0</v>
      </c>
      <c r="D2661" s="29">
        <f>資料貼入!B2661</f>
        <v>0</v>
      </c>
      <c r="E2661" s="29" cm="1">
        <f t="array" ref="E2661">MovingDayDD($D$3:D2661)</f>
        <v>-2980487.7599999681</v>
      </c>
      <c r="F2661" s="29">
        <f>IF(OR(C2661&gt;總表!$B$30,C2661=0),0,IF(E2661=0,0,1+F2660))</f>
        <v>0</v>
      </c>
      <c r="G2661" s="29">
        <f t="shared" si="292"/>
        <v>0</v>
      </c>
      <c r="H2661" s="42">
        <f t="shared" si="290"/>
        <v>0</v>
      </c>
      <c r="I2661" s="43">
        <f t="shared" si="293"/>
        <v>0</v>
      </c>
      <c r="J2661" s="42">
        <f t="shared" si="294"/>
        <v>0</v>
      </c>
      <c r="K2661" s="43">
        <f t="shared" si="295"/>
        <v>0</v>
      </c>
      <c r="L2661">
        <f t="shared" si="296"/>
        <v>126</v>
      </c>
      <c r="M2661">
        <f>IF($G2661="","",COUNTIF($G$3:$G2661, $G2661))</f>
        <v>2533</v>
      </c>
      <c r="N2661">
        <f t="shared" si="291"/>
        <v>2659</v>
      </c>
      <c r="O2661"/>
      <c r="P2661"/>
      <c r="Q2661"/>
    </row>
    <row r="2662" spans="2:17">
      <c r="B2662" s="30">
        <f>資料貼入!A2662</f>
        <v>0</v>
      </c>
      <c r="C2662" s="38">
        <f>資料貼入!A2662</f>
        <v>0</v>
      </c>
      <c r="D2662" s="29">
        <f>資料貼入!B2662</f>
        <v>0</v>
      </c>
      <c r="E2662" s="29" cm="1">
        <f t="array" ref="E2662">MovingDayDD($D$3:D2662)</f>
        <v>-2980487.7599999681</v>
      </c>
      <c r="F2662" s="29">
        <f>IF(OR(C2662&gt;總表!$B$30,C2662=0),0,IF(E2662=0,0,1+F2661))</f>
        <v>0</v>
      </c>
      <c r="G2662" s="29">
        <f t="shared" si="292"/>
        <v>0</v>
      </c>
      <c r="H2662" s="42">
        <f t="shared" si="290"/>
        <v>0</v>
      </c>
      <c r="I2662" s="43">
        <f t="shared" si="293"/>
        <v>0</v>
      </c>
      <c r="J2662" s="42">
        <f t="shared" si="294"/>
        <v>0</v>
      </c>
      <c r="K2662" s="43">
        <f t="shared" si="295"/>
        <v>0</v>
      </c>
      <c r="L2662">
        <f t="shared" si="296"/>
        <v>126</v>
      </c>
      <c r="M2662">
        <f>IF($G2662="","",COUNTIF($G$3:$G2662, $G2662))</f>
        <v>2534</v>
      </c>
      <c r="N2662">
        <f t="shared" si="291"/>
        <v>2660</v>
      </c>
      <c r="O2662"/>
      <c r="P2662"/>
      <c r="Q2662"/>
    </row>
    <row r="2663" spans="2:17">
      <c r="B2663" s="30">
        <f>資料貼入!A2663</f>
        <v>0</v>
      </c>
      <c r="C2663" s="38">
        <f>資料貼入!A2663</f>
        <v>0</v>
      </c>
      <c r="D2663" s="29">
        <f>資料貼入!B2663</f>
        <v>0</v>
      </c>
      <c r="E2663" s="29" cm="1">
        <f t="array" ref="E2663">MovingDayDD($D$3:D2663)</f>
        <v>-2980487.7599999681</v>
      </c>
      <c r="F2663" s="29">
        <f>IF(OR(C2663&gt;總表!$B$30,C2663=0),0,IF(E2663=0,0,1+F2662))</f>
        <v>0</v>
      </c>
      <c r="G2663" s="29">
        <f t="shared" si="292"/>
        <v>0</v>
      </c>
      <c r="H2663" s="42">
        <f t="shared" si="290"/>
        <v>0</v>
      </c>
      <c r="I2663" s="43">
        <f t="shared" si="293"/>
        <v>0</v>
      </c>
      <c r="J2663" s="42">
        <f t="shared" si="294"/>
        <v>0</v>
      </c>
      <c r="K2663" s="43">
        <f t="shared" si="295"/>
        <v>0</v>
      </c>
      <c r="L2663">
        <f t="shared" si="296"/>
        <v>126</v>
      </c>
      <c r="M2663">
        <f>IF($G2663="","",COUNTIF($G$3:$G2663, $G2663))</f>
        <v>2535</v>
      </c>
      <c r="N2663">
        <f t="shared" si="291"/>
        <v>2661</v>
      </c>
      <c r="O2663"/>
      <c r="P2663"/>
      <c r="Q2663"/>
    </row>
    <row r="2664" spans="2:17">
      <c r="B2664" s="30">
        <f>資料貼入!A2664</f>
        <v>0</v>
      </c>
      <c r="C2664" s="38">
        <f>資料貼入!A2664</f>
        <v>0</v>
      </c>
      <c r="D2664" s="29">
        <f>資料貼入!B2664</f>
        <v>0</v>
      </c>
      <c r="E2664" s="29" cm="1">
        <f t="array" ref="E2664">MovingDayDD($D$3:D2664)</f>
        <v>-2980487.7599999681</v>
      </c>
      <c r="F2664" s="29">
        <f>IF(OR(C2664&gt;總表!$B$30,C2664=0),0,IF(E2664=0,0,1+F2663))</f>
        <v>0</v>
      </c>
      <c r="G2664" s="29">
        <f t="shared" si="292"/>
        <v>0</v>
      </c>
      <c r="H2664" s="42">
        <f t="shared" si="290"/>
        <v>0</v>
      </c>
      <c r="I2664" s="43">
        <f t="shared" si="293"/>
        <v>0</v>
      </c>
      <c r="J2664" s="42">
        <f t="shared" si="294"/>
        <v>0</v>
      </c>
      <c r="K2664" s="43">
        <f t="shared" si="295"/>
        <v>0</v>
      </c>
      <c r="L2664">
        <f t="shared" si="296"/>
        <v>126</v>
      </c>
      <c r="M2664">
        <f>IF($G2664="","",COUNTIF($G$3:$G2664, $G2664))</f>
        <v>2536</v>
      </c>
      <c r="N2664">
        <f t="shared" si="291"/>
        <v>2662</v>
      </c>
      <c r="O2664"/>
      <c r="P2664"/>
      <c r="Q2664"/>
    </row>
    <row r="2665" spans="2:17">
      <c r="B2665" s="30">
        <f>資料貼入!A2665</f>
        <v>0</v>
      </c>
      <c r="C2665" s="38">
        <f>資料貼入!A2665</f>
        <v>0</v>
      </c>
      <c r="D2665" s="29">
        <f>資料貼入!B2665</f>
        <v>0</v>
      </c>
      <c r="E2665" s="29" cm="1">
        <f t="array" ref="E2665">MovingDayDD($D$3:D2665)</f>
        <v>-2980487.7599999681</v>
      </c>
      <c r="F2665" s="29">
        <f>IF(OR(C2665&gt;總表!$B$30,C2665=0),0,IF(E2665=0,0,1+F2664))</f>
        <v>0</v>
      </c>
      <c r="G2665" s="29">
        <f t="shared" si="292"/>
        <v>0</v>
      </c>
      <c r="H2665" s="42">
        <f t="shared" si="290"/>
        <v>0</v>
      </c>
      <c r="I2665" s="43">
        <f t="shared" si="293"/>
        <v>0</v>
      </c>
      <c r="J2665" s="42">
        <f t="shared" si="294"/>
        <v>0</v>
      </c>
      <c r="K2665" s="43">
        <f t="shared" si="295"/>
        <v>0</v>
      </c>
      <c r="L2665">
        <f t="shared" si="296"/>
        <v>126</v>
      </c>
      <c r="M2665">
        <f>IF($G2665="","",COUNTIF($G$3:$G2665, $G2665))</f>
        <v>2537</v>
      </c>
      <c r="N2665">
        <f t="shared" si="291"/>
        <v>2663</v>
      </c>
      <c r="O2665"/>
      <c r="P2665"/>
      <c r="Q2665"/>
    </row>
    <row r="2666" spans="2:17">
      <c r="B2666" s="30">
        <f>資料貼入!A2666</f>
        <v>0</v>
      </c>
      <c r="C2666" s="38">
        <f>資料貼入!A2666</f>
        <v>0</v>
      </c>
      <c r="D2666" s="29">
        <f>資料貼入!B2666</f>
        <v>0</v>
      </c>
      <c r="E2666" s="29" cm="1">
        <f t="array" ref="E2666">MovingDayDD($D$3:D2666)</f>
        <v>-2980487.7599999681</v>
      </c>
      <c r="F2666" s="29">
        <f>IF(OR(C2666&gt;總表!$B$30,C2666=0),0,IF(E2666=0,0,1+F2665))</f>
        <v>0</v>
      </c>
      <c r="G2666" s="29">
        <f t="shared" si="292"/>
        <v>0</v>
      </c>
      <c r="H2666" s="42">
        <f t="shared" si="290"/>
        <v>0</v>
      </c>
      <c r="I2666" s="43">
        <f t="shared" si="293"/>
        <v>0</v>
      </c>
      <c r="J2666" s="42">
        <f t="shared" si="294"/>
        <v>0</v>
      </c>
      <c r="K2666" s="43">
        <f t="shared" si="295"/>
        <v>0</v>
      </c>
      <c r="L2666">
        <f t="shared" si="296"/>
        <v>126</v>
      </c>
      <c r="M2666">
        <f>IF($G2666="","",COUNTIF($G$3:$G2666, $G2666))</f>
        <v>2538</v>
      </c>
      <c r="N2666">
        <f t="shared" si="291"/>
        <v>2664</v>
      </c>
      <c r="O2666"/>
      <c r="P2666"/>
      <c r="Q2666"/>
    </row>
    <row r="2667" spans="2:17">
      <c r="B2667" s="30">
        <f>資料貼入!A2667</f>
        <v>0</v>
      </c>
      <c r="C2667" s="38">
        <f>資料貼入!A2667</f>
        <v>0</v>
      </c>
      <c r="D2667" s="29">
        <f>資料貼入!B2667</f>
        <v>0</v>
      </c>
      <c r="E2667" s="29" cm="1">
        <f t="array" ref="E2667">MovingDayDD($D$3:D2667)</f>
        <v>-2980487.7599999681</v>
      </c>
      <c r="F2667" s="29">
        <f>IF(OR(C2667&gt;總表!$B$30,C2667=0),0,IF(E2667=0,0,1+F2666))</f>
        <v>0</v>
      </c>
      <c r="G2667" s="29">
        <f t="shared" si="292"/>
        <v>0</v>
      </c>
      <c r="H2667" s="42">
        <f t="shared" si="290"/>
        <v>0</v>
      </c>
      <c r="I2667" s="43">
        <f t="shared" si="293"/>
        <v>0</v>
      </c>
      <c r="J2667" s="42">
        <f t="shared" si="294"/>
        <v>0</v>
      </c>
      <c r="K2667" s="43">
        <f t="shared" si="295"/>
        <v>0</v>
      </c>
      <c r="L2667">
        <f t="shared" si="296"/>
        <v>126</v>
      </c>
      <c r="M2667">
        <f>IF($G2667="","",COUNTIF($G$3:$G2667, $G2667))</f>
        <v>2539</v>
      </c>
      <c r="N2667">
        <f t="shared" si="291"/>
        <v>2665</v>
      </c>
      <c r="O2667"/>
      <c r="P2667"/>
      <c r="Q2667"/>
    </row>
    <row r="2668" spans="2:17">
      <c r="B2668" s="30">
        <f>資料貼入!A2668</f>
        <v>0</v>
      </c>
      <c r="C2668" s="38">
        <f>資料貼入!A2668</f>
        <v>0</v>
      </c>
      <c r="D2668" s="29">
        <f>資料貼入!B2668</f>
        <v>0</v>
      </c>
      <c r="E2668" s="29" cm="1">
        <f t="array" ref="E2668">MovingDayDD($D$3:D2668)</f>
        <v>-2980487.7599999681</v>
      </c>
      <c r="F2668" s="29">
        <f>IF(OR(C2668&gt;總表!$B$30,C2668=0),0,IF(E2668=0,0,1+F2667))</f>
        <v>0</v>
      </c>
      <c r="G2668" s="29">
        <f t="shared" si="292"/>
        <v>0</v>
      </c>
      <c r="H2668" s="42">
        <f t="shared" si="290"/>
        <v>0</v>
      </c>
      <c r="I2668" s="43">
        <f t="shared" si="293"/>
        <v>0</v>
      </c>
      <c r="J2668" s="42">
        <f t="shared" si="294"/>
        <v>0</v>
      </c>
      <c r="K2668" s="43">
        <f t="shared" si="295"/>
        <v>0</v>
      </c>
      <c r="L2668">
        <f t="shared" si="296"/>
        <v>126</v>
      </c>
      <c r="M2668">
        <f>IF($G2668="","",COUNTIF($G$3:$G2668, $G2668))</f>
        <v>2540</v>
      </c>
      <c r="N2668">
        <f t="shared" si="291"/>
        <v>2666</v>
      </c>
      <c r="O2668"/>
      <c r="P2668"/>
      <c r="Q2668"/>
    </row>
    <row r="2669" spans="2:17">
      <c r="B2669" s="30">
        <f>資料貼入!A2669</f>
        <v>0</v>
      </c>
      <c r="C2669" s="38">
        <f>資料貼入!A2669</f>
        <v>0</v>
      </c>
      <c r="D2669" s="29">
        <f>資料貼入!B2669</f>
        <v>0</v>
      </c>
      <c r="E2669" s="29" cm="1">
        <f t="array" ref="E2669">MovingDayDD($D$3:D2669)</f>
        <v>-2980487.7599999681</v>
      </c>
      <c r="F2669" s="29">
        <f>IF(OR(C2669&gt;總表!$B$30,C2669=0),0,IF(E2669=0,0,1+F2668))</f>
        <v>0</v>
      </c>
      <c r="G2669" s="29">
        <f t="shared" si="292"/>
        <v>0</v>
      </c>
      <c r="H2669" s="42">
        <f t="shared" si="290"/>
        <v>0</v>
      </c>
      <c r="I2669" s="43">
        <f t="shared" si="293"/>
        <v>0</v>
      </c>
      <c r="J2669" s="42">
        <f t="shared" si="294"/>
        <v>0</v>
      </c>
      <c r="K2669" s="43">
        <f t="shared" si="295"/>
        <v>0</v>
      </c>
      <c r="L2669">
        <f t="shared" si="296"/>
        <v>126</v>
      </c>
      <c r="M2669">
        <f>IF($G2669="","",COUNTIF($G$3:$G2669, $G2669))</f>
        <v>2541</v>
      </c>
      <c r="N2669">
        <f t="shared" si="291"/>
        <v>2667</v>
      </c>
      <c r="O2669"/>
      <c r="P2669"/>
      <c r="Q2669"/>
    </row>
    <row r="2670" spans="2:17">
      <c r="B2670" s="30">
        <f>資料貼入!A2670</f>
        <v>0</v>
      </c>
      <c r="C2670" s="38">
        <f>資料貼入!A2670</f>
        <v>0</v>
      </c>
      <c r="D2670" s="29">
        <f>資料貼入!B2670</f>
        <v>0</v>
      </c>
      <c r="E2670" s="29" cm="1">
        <f t="array" ref="E2670">MovingDayDD($D$3:D2670)</f>
        <v>-2980487.7599999681</v>
      </c>
      <c r="F2670" s="29">
        <f>IF(OR(C2670&gt;總表!$B$30,C2670=0),0,IF(E2670=0,0,1+F2669))</f>
        <v>0</v>
      </c>
      <c r="G2670" s="29">
        <f t="shared" si="292"/>
        <v>0</v>
      </c>
      <c r="H2670" s="42">
        <f t="shared" si="290"/>
        <v>0</v>
      </c>
      <c r="I2670" s="43">
        <f t="shared" si="293"/>
        <v>0</v>
      </c>
      <c r="J2670" s="42">
        <f t="shared" si="294"/>
        <v>0</v>
      </c>
      <c r="K2670" s="43">
        <f t="shared" si="295"/>
        <v>0</v>
      </c>
      <c r="L2670">
        <f t="shared" si="296"/>
        <v>126</v>
      </c>
      <c r="M2670">
        <f>IF($G2670="","",COUNTIF($G$3:$G2670, $G2670))</f>
        <v>2542</v>
      </c>
      <c r="N2670">
        <f t="shared" si="291"/>
        <v>2668</v>
      </c>
      <c r="O2670"/>
      <c r="P2670"/>
      <c r="Q2670"/>
    </row>
    <row r="2671" spans="2:17">
      <c r="B2671" s="30">
        <f>資料貼入!A2671</f>
        <v>0</v>
      </c>
      <c r="C2671" s="38">
        <f>資料貼入!A2671</f>
        <v>0</v>
      </c>
      <c r="D2671" s="29">
        <f>資料貼入!B2671</f>
        <v>0</v>
      </c>
      <c r="E2671" s="29" cm="1">
        <f t="array" ref="E2671">MovingDayDD($D$3:D2671)</f>
        <v>-2980487.7599999681</v>
      </c>
      <c r="F2671" s="29">
        <f>IF(OR(C2671&gt;總表!$B$30,C2671=0),0,IF(E2671=0,0,1+F2670))</f>
        <v>0</v>
      </c>
      <c r="G2671" s="29">
        <f t="shared" si="292"/>
        <v>0</v>
      </c>
      <c r="H2671" s="42">
        <f t="shared" si="290"/>
        <v>0</v>
      </c>
      <c r="I2671" s="43">
        <f t="shared" si="293"/>
        <v>0</v>
      </c>
      <c r="J2671" s="42">
        <f t="shared" si="294"/>
        <v>0</v>
      </c>
      <c r="K2671" s="43">
        <f t="shared" si="295"/>
        <v>0</v>
      </c>
      <c r="L2671">
        <f t="shared" si="296"/>
        <v>126</v>
      </c>
      <c r="M2671">
        <f>IF($G2671="","",COUNTIF($G$3:$G2671, $G2671))</f>
        <v>2543</v>
      </c>
      <c r="N2671">
        <f t="shared" si="291"/>
        <v>2669</v>
      </c>
      <c r="O2671"/>
      <c r="P2671"/>
      <c r="Q2671"/>
    </row>
    <row r="2672" spans="2:17">
      <c r="B2672" s="30">
        <f>資料貼入!A2672</f>
        <v>0</v>
      </c>
      <c r="C2672" s="38">
        <f>資料貼入!A2672</f>
        <v>0</v>
      </c>
      <c r="D2672" s="29">
        <f>資料貼入!B2672</f>
        <v>0</v>
      </c>
      <c r="E2672" s="29" cm="1">
        <f t="array" ref="E2672">MovingDayDD($D$3:D2672)</f>
        <v>-2980487.7599999681</v>
      </c>
      <c r="F2672" s="29">
        <f>IF(OR(C2672&gt;總表!$B$30,C2672=0),0,IF(E2672=0,0,1+F2671))</f>
        <v>0</v>
      </c>
      <c r="G2672" s="29">
        <f t="shared" si="292"/>
        <v>0</v>
      </c>
      <c r="H2672" s="42">
        <f t="shared" si="290"/>
        <v>0</v>
      </c>
      <c r="I2672" s="43">
        <f t="shared" si="293"/>
        <v>0</v>
      </c>
      <c r="J2672" s="42">
        <f t="shared" si="294"/>
        <v>0</v>
      </c>
      <c r="K2672" s="43">
        <f t="shared" si="295"/>
        <v>0</v>
      </c>
      <c r="L2672">
        <f t="shared" si="296"/>
        <v>126</v>
      </c>
      <c r="M2672">
        <f>IF($G2672="","",COUNTIF($G$3:$G2672, $G2672))</f>
        <v>2544</v>
      </c>
      <c r="N2672">
        <f t="shared" si="291"/>
        <v>2670</v>
      </c>
      <c r="O2672"/>
      <c r="P2672"/>
      <c r="Q2672"/>
    </row>
    <row r="2673" spans="2:17">
      <c r="B2673" s="30">
        <f>資料貼入!A2673</f>
        <v>0</v>
      </c>
      <c r="C2673" s="38">
        <f>資料貼入!A2673</f>
        <v>0</v>
      </c>
      <c r="D2673" s="29">
        <f>資料貼入!B2673</f>
        <v>0</v>
      </c>
      <c r="E2673" s="29" cm="1">
        <f t="array" ref="E2673">MovingDayDD($D$3:D2673)</f>
        <v>-2980487.7599999681</v>
      </c>
      <c r="F2673" s="29">
        <f>IF(OR(C2673&gt;總表!$B$30,C2673=0),0,IF(E2673=0,0,1+F2672))</f>
        <v>0</v>
      </c>
      <c r="G2673" s="29">
        <f t="shared" si="292"/>
        <v>0</v>
      </c>
      <c r="H2673" s="42">
        <f t="shared" si="290"/>
        <v>0</v>
      </c>
      <c r="I2673" s="43">
        <f t="shared" si="293"/>
        <v>0</v>
      </c>
      <c r="J2673" s="42">
        <f t="shared" si="294"/>
        <v>0</v>
      </c>
      <c r="K2673" s="43">
        <f t="shared" si="295"/>
        <v>0</v>
      </c>
      <c r="L2673">
        <f t="shared" si="296"/>
        <v>126</v>
      </c>
      <c r="M2673">
        <f>IF($G2673="","",COUNTIF($G$3:$G2673, $G2673))</f>
        <v>2545</v>
      </c>
      <c r="N2673">
        <f t="shared" si="291"/>
        <v>2671</v>
      </c>
      <c r="O2673"/>
      <c r="P2673"/>
      <c r="Q2673"/>
    </row>
    <row r="2674" spans="2:17">
      <c r="B2674" s="30">
        <f>資料貼入!A2674</f>
        <v>0</v>
      </c>
      <c r="C2674" s="38">
        <f>資料貼入!A2674</f>
        <v>0</v>
      </c>
      <c r="D2674" s="29">
        <f>資料貼入!B2674</f>
        <v>0</v>
      </c>
      <c r="E2674" s="29" cm="1">
        <f t="array" ref="E2674">MovingDayDD($D$3:D2674)</f>
        <v>-2980487.7599999681</v>
      </c>
      <c r="F2674" s="29">
        <f>IF(OR(C2674&gt;總表!$B$30,C2674=0),0,IF(E2674=0,0,1+F2673))</f>
        <v>0</v>
      </c>
      <c r="G2674" s="29">
        <f t="shared" si="292"/>
        <v>0</v>
      </c>
      <c r="H2674" s="42">
        <f t="shared" si="290"/>
        <v>0</v>
      </c>
      <c r="I2674" s="43">
        <f t="shared" si="293"/>
        <v>0</v>
      </c>
      <c r="J2674" s="42">
        <f t="shared" si="294"/>
        <v>0</v>
      </c>
      <c r="K2674" s="43">
        <f t="shared" si="295"/>
        <v>0</v>
      </c>
      <c r="L2674">
        <f t="shared" si="296"/>
        <v>126</v>
      </c>
      <c r="M2674">
        <f>IF($G2674="","",COUNTIF($G$3:$G2674, $G2674))</f>
        <v>2546</v>
      </c>
      <c r="N2674">
        <f t="shared" si="291"/>
        <v>2672</v>
      </c>
      <c r="O2674"/>
      <c r="P2674"/>
      <c r="Q2674"/>
    </row>
    <row r="2675" spans="2:17">
      <c r="B2675" s="30">
        <f>資料貼入!A2675</f>
        <v>0</v>
      </c>
      <c r="C2675" s="38">
        <f>資料貼入!A2675</f>
        <v>0</v>
      </c>
      <c r="D2675" s="29">
        <f>資料貼入!B2675</f>
        <v>0</v>
      </c>
      <c r="E2675" s="29" cm="1">
        <f t="array" ref="E2675">MovingDayDD($D$3:D2675)</f>
        <v>-2980487.7599999681</v>
      </c>
      <c r="F2675" s="29">
        <f>IF(OR(C2675&gt;總表!$B$30,C2675=0),0,IF(E2675=0,0,1+F2674))</f>
        <v>0</v>
      </c>
      <c r="G2675" s="29">
        <f t="shared" si="292"/>
        <v>0</v>
      </c>
      <c r="H2675" s="42">
        <f t="shared" si="290"/>
        <v>0</v>
      </c>
      <c r="I2675" s="43">
        <f t="shared" si="293"/>
        <v>0</v>
      </c>
      <c r="J2675" s="42">
        <f t="shared" si="294"/>
        <v>0</v>
      </c>
      <c r="K2675" s="43">
        <f t="shared" si="295"/>
        <v>0</v>
      </c>
      <c r="L2675">
        <f t="shared" si="296"/>
        <v>126</v>
      </c>
      <c r="M2675">
        <f>IF($G2675="","",COUNTIF($G$3:$G2675, $G2675))</f>
        <v>2547</v>
      </c>
      <c r="N2675">
        <f t="shared" si="291"/>
        <v>2673</v>
      </c>
      <c r="O2675"/>
      <c r="P2675"/>
      <c r="Q2675"/>
    </row>
    <row r="2676" spans="2:17">
      <c r="B2676" s="30">
        <f>資料貼入!A2676</f>
        <v>0</v>
      </c>
      <c r="C2676" s="38">
        <f>資料貼入!A2676</f>
        <v>0</v>
      </c>
      <c r="D2676" s="29">
        <f>資料貼入!B2676</f>
        <v>0</v>
      </c>
      <c r="E2676" s="29" cm="1">
        <f t="array" ref="E2676">MovingDayDD($D$3:D2676)</f>
        <v>-2980487.7599999681</v>
      </c>
      <c r="F2676" s="29">
        <f>IF(OR(C2676&gt;總表!$B$30,C2676=0),0,IF(E2676=0,0,1+F2675))</f>
        <v>0</v>
      </c>
      <c r="G2676" s="29">
        <f t="shared" si="292"/>
        <v>0</v>
      </c>
      <c r="H2676" s="42">
        <f t="shared" si="290"/>
        <v>0</v>
      </c>
      <c r="I2676" s="43">
        <f t="shared" si="293"/>
        <v>0</v>
      </c>
      <c r="J2676" s="42">
        <f t="shared" si="294"/>
        <v>0</v>
      </c>
      <c r="K2676" s="43">
        <f t="shared" si="295"/>
        <v>0</v>
      </c>
      <c r="L2676">
        <f t="shared" si="296"/>
        <v>126</v>
      </c>
      <c r="M2676">
        <f>IF($G2676="","",COUNTIF($G$3:$G2676, $G2676))</f>
        <v>2548</v>
      </c>
      <c r="N2676">
        <f t="shared" si="291"/>
        <v>2674</v>
      </c>
      <c r="O2676"/>
      <c r="P2676"/>
      <c r="Q2676"/>
    </row>
    <row r="2677" spans="2:17">
      <c r="B2677" s="30">
        <f>資料貼入!A2677</f>
        <v>0</v>
      </c>
      <c r="C2677" s="38">
        <f>資料貼入!A2677</f>
        <v>0</v>
      </c>
      <c r="D2677" s="29">
        <f>資料貼入!B2677</f>
        <v>0</v>
      </c>
      <c r="E2677" s="29" cm="1">
        <f t="array" ref="E2677">MovingDayDD($D$3:D2677)</f>
        <v>-2980487.7599999681</v>
      </c>
      <c r="F2677" s="29">
        <f>IF(OR(C2677&gt;總表!$B$30,C2677=0),0,IF(E2677=0,0,1+F2676))</f>
        <v>0</v>
      </c>
      <c r="G2677" s="29">
        <f t="shared" si="292"/>
        <v>0</v>
      </c>
      <c r="H2677" s="42">
        <f t="shared" si="290"/>
        <v>0</v>
      </c>
      <c r="I2677" s="43">
        <f t="shared" si="293"/>
        <v>0</v>
      </c>
      <c r="J2677" s="42">
        <f t="shared" si="294"/>
        <v>0</v>
      </c>
      <c r="K2677" s="43">
        <f t="shared" si="295"/>
        <v>0</v>
      </c>
      <c r="L2677">
        <f t="shared" si="296"/>
        <v>126</v>
      </c>
      <c r="M2677">
        <f>IF($G2677="","",COUNTIF($G$3:$G2677, $G2677))</f>
        <v>2549</v>
      </c>
      <c r="N2677">
        <f t="shared" si="291"/>
        <v>2675</v>
      </c>
      <c r="O2677"/>
      <c r="P2677"/>
      <c r="Q2677"/>
    </row>
    <row r="2678" spans="2:17">
      <c r="B2678" s="30">
        <f>資料貼入!A2678</f>
        <v>0</v>
      </c>
      <c r="C2678" s="38">
        <f>資料貼入!A2678</f>
        <v>0</v>
      </c>
      <c r="D2678" s="29">
        <f>資料貼入!B2678</f>
        <v>0</v>
      </c>
      <c r="E2678" s="29" cm="1">
        <f t="array" ref="E2678">MovingDayDD($D$3:D2678)</f>
        <v>-2980487.7599999681</v>
      </c>
      <c r="F2678" s="29">
        <f>IF(OR(C2678&gt;總表!$B$30,C2678=0),0,IF(E2678=0,0,1+F2677))</f>
        <v>0</v>
      </c>
      <c r="G2678" s="29">
        <f t="shared" si="292"/>
        <v>0</v>
      </c>
      <c r="H2678" s="42">
        <f t="shared" si="290"/>
        <v>0</v>
      </c>
      <c r="I2678" s="43">
        <f t="shared" si="293"/>
        <v>0</v>
      </c>
      <c r="J2678" s="42">
        <f t="shared" si="294"/>
        <v>0</v>
      </c>
      <c r="K2678" s="43">
        <f t="shared" si="295"/>
        <v>0</v>
      </c>
      <c r="L2678">
        <f t="shared" si="296"/>
        <v>126</v>
      </c>
      <c r="M2678">
        <f>IF($G2678="","",COUNTIF($G$3:$G2678, $G2678))</f>
        <v>2550</v>
      </c>
      <c r="N2678">
        <f t="shared" si="291"/>
        <v>2676</v>
      </c>
      <c r="O2678"/>
      <c r="P2678"/>
      <c r="Q2678"/>
    </row>
    <row r="2679" spans="2:17">
      <c r="B2679" s="30">
        <f>資料貼入!A2679</f>
        <v>0</v>
      </c>
      <c r="C2679" s="38">
        <f>資料貼入!A2679</f>
        <v>0</v>
      </c>
      <c r="D2679" s="29">
        <f>資料貼入!B2679</f>
        <v>0</v>
      </c>
      <c r="E2679" s="29" cm="1">
        <f t="array" ref="E2679">MovingDayDD($D$3:D2679)</f>
        <v>-2980487.7599999681</v>
      </c>
      <c r="F2679" s="29">
        <f>IF(OR(C2679&gt;總表!$B$30,C2679=0),0,IF(E2679=0,0,1+F2678))</f>
        <v>0</v>
      </c>
      <c r="G2679" s="29">
        <f t="shared" si="292"/>
        <v>0</v>
      </c>
      <c r="H2679" s="42">
        <f t="shared" si="290"/>
        <v>0</v>
      </c>
      <c r="I2679" s="43">
        <f t="shared" si="293"/>
        <v>0</v>
      </c>
      <c r="J2679" s="42">
        <f t="shared" si="294"/>
        <v>0</v>
      </c>
      <c r="K2679" s="43">
        <f t="shared" si="295"/>
        <v>0</v>
      </c>
      <c r="L2679">
        <f t="shared" si="296"/>
        <v>126</v>
      </c>
      <c r="M2679">
        <f>IF($G2679="","",COUNTIF($G$3:$G2679, $G2679))</f>
        <v>2551</v>
      </c>
      <c r="N2679">
        <f t="shared" si="291"/>
        <v>2677</v>
      </c>
      <c r="O2679"/>
      <c r="P2679"/>
      <c r="Q2679"/>
    </row>
    <row r="2680" spans="2:17">
      <c r="B2680" s="30">
        <f>資料貼入!A2680</f>
        <v>0</v>
      </c>
      <c r="C2680" s="38">
        <f>資料貼入!A2680</f>
        <v>0</v>
      </c>
      <c r="D2680" s="29">
        <f>資料貼入!B2680</f>
        <v>0</v>
      </c>
      <c r="E2680" s="29" cm="1">
        <f t="array" ref="E2680">MovingDayDD($D$3:D2680)</f>
        <v>-2980487.7599999681</v>
      </c>
      <c r="F2680" s="29">
        <f>IF(OR(C2680&gt;總表!$B$30,C2680=0),0,IF(E2680=0,0,1+F2679))</f>
        <v>0</v>
      </c>
      <c r="G2680" s="29">
        <f t="shared" si="292"/>
        <v>0</v>
      </c>
      <c r="H2680" s="42">
        <f t="shared" si="290"/>
        <v>0</v>
      </c>
      <c r="I2680" s="43">
        <f t="shared" si="293"/>
        <v>0</v>
      </c>
      <c r="J2680" s="42">
        <f t="shared" si="294"/>
        <v>0</v>
      </c>
      <c r="K2680" s="43">
        <f t="shared" si="295"/>
        <v>0</v>
      </c>
      <c r="L2680">
        <f t="shared" si="296"/>
        <v>126</v>
      </c>
      <c r="M2680">
        <f>IF($G2680="","",COUNTIF($G$3:$G2680, $G2680))</f>
        <v>2552</v>
      </c>
      <c r="N2680">
        <f t="shared" si="291"/>
        <v>2678</v>
      </c>
      <c r="O2680"/>
      <c r="P2680"/>
      <c r="Q2680"/>
    </row>
    <row r="2681" spans="2:17">
      <c r="B2681" s="30">
        <f>資料貼入!A2681</f>
        <v>0</v>
      </c>
      <c r="C2681" s="38">
        <f>資料貼入!A2681</f>
        <v>0</v>
      </c>
      <c r="D2681" s="29">
        <f>資料貼入!B2681</f>
        <v>0</v>
      </c>
      <c r="E2681" s="29" cm="1">
        <f t="array" ref="E2681">MovingDayDD($D$3:D2681)</f>
        <v>-2980487.7599999681</v>
      </c>
      <c r="F2681" s="29">
        <f>IF(OR(C2681&gt;總表!$B$30,C2681=0),0,IF(E2681=0,0,1+F2680))</f>
        <v>0</v>
      </c>
      <c r="G2681" s="29">
        <f t="shared" si="292"/>
        <v>0</v>
      </c>
      <c r="H2681" s="42">
        <f t="shared" si="290"/>
        <v>0</v>
      </c>
      <c r="I2681" s="43">
        <f t="shared" si="293"/>
        <v>0</v>
      </c>
      <c r="J2681" s="42">
        <f t="shared" si="294"/>
        <v>0</v>
      </c>
      <c r="K2681" s="43">
        <f t="shared" si="295"/>
        <v>0</v>
      </c>
      <c r="L2681">
        <f t="shared" si="296"/>
        <v>126</v>
      </c>
      <c r="M2681">
        <f>IF($G2681="","",COUNTIF($G$3:$G2681, $G2681))</f>
        <v>2553</v>
      </c>
      <c r="N2681">
        <f t="shared" si="291"/>
        <v>2679</v>
      </c>
      <c r="O2681"/>
      <c r="P2681"/>
      <c r="Q2681"/>
    </row>
    <row r="2682" spans="2:17">
      <c r="B2682" s="30">
        <f>資料貼入!A2682</f>
        <v>0</v>
      </c>
      <c r="C2682" s="38">
        <f>資料貼入!A2682</f>
        <v>0</v>
      </c>
      <c r="D2682" s="29">
        <f>資料貼入!B2682</f>
        <v>0</v>
      </c>
      <c r="E2682" s="29" cm="1">
        <f t="array" ref="E2682">MovingDayDD($D$3:D2682)</f>
        <v>-2980487.7599999681</v>
      </c>
      <c r="F2682" s="29">
        <f>IF(OR(C2682&gt;總表!$B$30,C2682=0),0,IF(E2682=0,0,1+F2681))</f>
        <v>0</v>
      </c>
      <c r="G2682" s="29">
        <f t="shared" si="292"/>
        <v>0</v>
      </c>
      <c r="H2682" s="42">
        <f t="shared" si="290"/>
        <v>0</v>
      </c>
      <c r="I2682" s="43">
        <f t="shared" si="293"/>
        <v>0</v>
      </c>
      <c r="J2682" s="42">
        <f t="shared" si="294"/>
        <v>0</v>
      </c>
      <c r="K2682" s="43">
        <f t="shared" si="295"/>
        <v>0</v>
      </c>
      <c r="L2682">
        <f t="shared" si="296"/>
        <v>126</v>
      </c>
      <c r="M2682">
        <f>IF($G2682="","",COUNTIF($G$3:$G2682, $G2682))</f>
        <v>2554</v>
      </c>
      <c r="N2682">
        <f t="shared" si="291"/>
        <v>2680</v>
      </c>
      <c r="O2682"/>
      <c r="P2682"/>
      <c r="Q2682"/>
    </row>
    <row r="2683" spans="2:17">
      <c r="B2683" s="30">
        <f>資料貼入!A2683</f>
        <v>0</v>
      </c>
      <c r="C2683" s="38">
        <f>資料貼入!A2683</f>
        <v>0</v>
      </c>
      <c r="D2683" s="29">
        <f>資料貼入!B2683</f>
        <v>0</v>
      </c>
      <c r="E2683" s="29" cm="1">
        <f t="array" ref="E2683">MovingDayDD($D$3:D2683)</f>
        <v>-2980487.7599999681</v>
      </c>
      <c r="F2683" s="29">
        <f>IF(OR(C2683&gt;總表!$B$30,C2683=0),0,IF(E2683=0,0,1+F2682))</f>
        <v>0</v>
      </c>
      <c r="G2683" s="29">
        <f t="shared" si="292"/>
        <v>0</v>
      </c>
      <c r="H2683" s="42">
        <f t="shared" si="290"/>
        <v>0</v>
      </c>
      <c r="I2683" s="43">
        <f t="shared" si="293"/>
        <v>0</v>
      </c>
      <c r="J2683" s="42">
        <f t="shared" si="294"/>
        <v>0</v>
      </c>
      <c r="K2683" s="43">
        <f t="shared" si="295"/>
        <v>0</v>
      </c>
      <c r="L2683">
        <f t="shared" si="296"/>
        <v>126</v>
      </c>
      <c r="M2683">
        <f>IF($G2683="","",COUNTIF($G$3:$G2683, $G2683))</f>
        <v>2555</v>
      </c>
      <c r="N2683">
        <f t="shared" si="291"/>
        <v>2681</v>
      </c>
      <c r="O2683"/>
      <c r="P2683"/>
      <c r="Q2683"/>
    </row>
    <row r="2684" spans="2:17">
      <c r="B2684" s="30">
        <f>資料貼入!A2684</f>
        <v>0</v>
      </c>
      <c r="C2684" s="38">
        <f>資料貼入!A2684</f>
        <v>0</v>
      </c>
      <c r="D2684" s="29">
        <f>資料貼入!B2684</f>
        <v>0</v>
      </c>
      <c r="E2684" s="29" cm="1">
        <f t="array" ref="E2684">MovingDayDD($D$3:D2684)</f>
        <v>-2980487.7599999681</v>
      </c>
      <c r="F2684" s="29">
        <f>IF(OR(C2684&gt;總表!$B$30,C2684=0),0,IF(E2684=0,0,1+F2683))</f>
        <v>0</v>
      </c>
      <c r="G2684" s="29">
        <f t="shared" si="292"/>
        <v>0</v>
      </c>
      <c r="H2684" s="42">
        <f t="shared" si="290"/>
        <v>0</v>
      </c>
      <c r="I2684" s="43">
        <f t="shared" si="293"/>
        <v>0</v>
      </c>
      <c r="J2684" s="42">
        <f t="shared" si="294"/>
        <v>0</v>
      </c>
      <c r="K2684" s="43">
        <f t="shared" si="295"/>
        <v>0</v>
      </c>
      <c r="L2684">
        <f t="shared" si="296"/>
        <v>126</v>
      </c>
      <c r="M2684">
        <f>IF($G2684="","",COUNTIF($G$3:$G2684, $G2684))</f>
        <v>2556</v>
      </c>
      <c r="N2684">
        <f t="shared" si="291"/>
        <v>2682</v>
      </c>
      <c r="O2684"/>
      <c r="P2684"/>
      <c r="Q2684"/>
    </row>
    <row r="2685" spans="2:17">
      <c r="B2685" s="30">
        <f>資料貼入!A2685</f>
        <v>0</v>
      </c>
      <c r="C2685" s="38">
        <f>資料貼入!A2685</f>
        <v>0</v>
      </c>
      <c r="D2685" s="29">
        <f>資料貼入!B2685</f>
        <v>0</v>
      </c>
      <c r="E2685" s="29" cm="1">
        <f t="array" ref="E2685">MovingDayDD($D$3:D2685)</f>
        <v>-2980487.7599999681</v>
      </c>
      <c r="F2685" s="29">
        <f>IF(OR(C2685&gt;總表!$B$30,C2685=0),0,IF(E2685=0,0,1+F2684))</f>
        <v>0</v>
      </c>
      <c r="G2685" s="29">
        <f t="shared" si="292"/>
        <v>0</v>
      </c>
      <c r="H2685" s="42">
        <f t="shared" si="290"/>
        <v>0</v>
      </c>
      <c r="I2685" s="43">
        <f t="shared" si="293"/>
        <v>0</v>
      </c>
      <c r="J2685" s="42">
        <f t="shared" si="294"/>
        <v>0</v>
      </c>
      <c r="K2685" s="43">
        <f t="shared" si="295"/>
        <v>0</v>
      </c>
      <c r="L2685">
        <f t="shared" si="296"/>
        <v>126</v>
      </c>
      <c r="M2685">
        <f>IF($G2685="","",COUNTIF($G$3:$G2685, $G2685))</f>
        <v>2557</v>
      </c>
      <c r="N2685">
        <f t="shared" si="291"/>
        <v>2683</v>
      </c>
      <c r="O2685"/>
      <c r="P2685"/>
      <c r="Q2685"/>
    </row>
    <row r="2686" spans="2:17">
      <c r="B2686" s="30">
        <f>資料貼入!A2686</f>
        <v>0</v>
      </c>
      <c r="C2686" s="38">
        <f>資料貼入!A2686</f>
        <v>0</v>
      </c>
      <c r="D2686" s="29">
        <f>資料貼入!B2686</f>
        <v>0</v>
      </c>
      <c r="E2686" s="29" cm="1">
        <f t="array" ref="E2686">MovingDayDD($D$3:D2686)</f>
        <v>-2980487.7599999681</v>
      </c>
      <c r="F2686" s="29">
        <f>IF(OR(C2686&gt;總表!$B$30,C2686=0),0,IF(E2686=0,0,1+F2685))</f>
        <v>0</v>
      </c>
      <c r="G2686" s="29">
        <f t="shared" si="292"/>
        <v>0</v>
      </c>
      <c r="H2686" s="42">
        <f t="shared" si="290"/>
        <v>0</v>
      </c>
      <c r="I2686" s="43">
        <f t="shared" si="293"/>
        <v>0</v>
      </c>
      <c r="J2686" s="42">
        <f t="shared" si="294"/>
        <v>0</v>
      </c>
      <c r="K2686" s="43">
        <f t="shared" si="295"/>
        <v>0</v>
      </c>
      <c r="L2686">
        <f t="shared" si="296"/>
        <v>126</v>
      </c>
      <c r="M2686">
        <f>IF($G2686="","",COUNTIF($G$3:$G2686, $G2686))</f>
        <v>2558</v>
      </c>
      <c r="N2686">
        <f t="shared" si="291"/>
        <v>2684</v>
      </c>
      <c r="O2686"/>
      <c r="P2686"/>
      <c r="Q2686"/>
    </row>
    <row r="2687" spans="2:17">
      <c r="B2687" s="30">
        <f>資料貼入!A2687</f>
        <v>0</v>
      </c>
      <c r="C2687" s="38">
        <f>資料貼入!A2687</f>
        <v>0</v>
      </c>
      <c r="D2687" s="29">
        <f>資料貼入!B2687</f>
        <v>0</v>
      </c>
      <c r="E2687" s="29" cm="1">
        <f t="array" ref="E2687">MovingDayDD($D$3:D2687)</f>
        <v>-2980487.7599999681</v>
      </c>
      <c r="F2687" s="29">
        <f>IF(OR(C2687&gt;總表!$B$30,C2687=0),0,IF(E2687=0,0,1+F2686))</f>
        <v>0</v>
      </c>
      <c r="G2687" s="29">
        <f t="shared" si="292"/>
        <v>0</v>
      </c>
      <c r="H2687" s="42">
        <f t="shared" si="290"/>
        <v>0</v>
      </c>
      <c r="I2687" s="43">
        <f t="shared" si="293"/>
        <v>0</v>
      </c>
      <c r="J2687" s="42">
        <f t="shared" si="294"/>
        <v>0</v>
      </c>
      <c r="K2687" s="43">
        <f t="shared" si="295"/>
        <v>0</v>
      </c>
      <c r="L2687">
        <f t="shared" si="296"/>
        <v>126</v>
      </c>
      <c r="M2687">
        <f>IF($G2687="","",COUNTIF($G$3:$G2687, $G2687))</f>
        <v>2559</v>
      </c>
      <c r="N2687">
        <f t="shared" si="291"/>
        <v>2685</v>
      </c>
      <c r="O2687"/>
      <c r="P2687"/>
      <c r="Q2687"/>
    </row>
    <row r="2688" spans="2:17">
      <c r="B2688" s="30">
        <f>資料貼入!A2688</f>
        <v>0</v>
      </c>
      <c r="C2688" s="38">
        <f>資料貼入!A2688</f>
        <v>0</v>
      </c>
      <c r="D2688" s="29">
        <f>資料貼入!B2688</f>
        <v>0</v>
      </c>
      <c r="E2688" s="29" cm="1">
        <f t="array" ref="E2688">MovingDayDD($D$3:D2688)</f>
        <v>-2980487.7599999681</v>
      </c>
      <c r="F2688" s="29">
        <f>IF(OR(C2688&gt;總表!$B$30,C2688=0),0,IF(E2688=0,0,1+F2687))</f>
        <v>0</v>
      </c>
      <c r="G2688" s="29">
        <f t="shared" si="292"/>
        <v>0</v>
      </c>
      <c r="H2688" s="42">
        <f t="shared" si="290"/>
        <v>0</v>
      </c>
      <c r="I2688" s="43">
        <f t="shared" si="293"/>
        <v>0</v>
      </c>
      <c r="J2688" s="42">
        <f t="shared" si="294"/>
        <v>0</v>
      </c>
      <c r="K2688" s="43">
        <f t="shared" si="295"/>
        <v>0</v>
      </c>
      <c r="L2688">
        <f t="shared" si="296"/>
        <v>126</v>
      </c>
      <c r="M2688">
        <f>IF($G2688="","",COUNTIF($G$3:$G2688, $G2688))</f>
        <v>2560</v>
      </c>
      <c r="N2688">
        <f t="shared" si="291"/>
        <v>2686</v>
      </c>
      <c r="O2688"/>
      <c r="P2688"/>
      <c r="Q2688"/>
    </row>
    <row r="2689" spans="2:17">
      <c r="B2689" s="30">
        <f>資料貼入!A2689</f>
        <v>0</v>
      </c>
      <c r="C2689" s="38">
        <f>資料貼入!A2689</f>
        <v>0</v>
      </c>
      <c r="D2689" s="29">
        <f>資料貼入!B2689</f>
        <v>0</v>
      </c>
      <c r="E2689" s="29" cm="1">
        <f t="array" ref="E2689">MovingDayDD($D$3:D2689)</f>
        <v>-2980487.7599999681</v>
      </c>
      <c r="F2689" s="29">
        <f>IF(OR(C2689&gt;總表!$B$30,C2689=0),0,IF(E2689=0,0,1+F2688))</f>
        <v>0</v>
      </c>
      <c r="G2689" s="29">
        <f t="shared" si="292"/>
        <v>0</v>
      </c>
      <c r="H2689" s="42">
        <f t="shared" si="290"/>
        <v>0</v>
      </c>
      <c r="I2689" s="43">
        <f t="shared" si="293"/>
        <v>0</v>
      </c>
      <c r="J2689" s="42">
        <f t="shared" si="294"/>
        <v>0</v>
      </c>
      <c r="K2689" s="43">
        <f t="shared" si="295"/>
        <v>0</v>
      </c>
      <c r="L2689">
        <f t="shared" si="296"/>
        <v>126</v>
      </c>
      <c r="M2689">
        <f>IF($G2689="","",COUNTIF($G$3:$G2689, $G2689))</f>
        <v>2561</v>
      </c>
      <c r="N2689">
        <f t="shared" si="291"/>
        <v>2687</v>
      </c>
      <c r="O2689"/>
      <c r="P2689"/>
      <c r="Q2689"/>
    </row>
    <row r="2690" spans="2:17">
      <c r="B2690" s="30">
        <f>資料貼入!A2690</f>
        <v>0</v>
      </c>
      <c r="C2690" s="38">
        <f>資料貼入!A2690</f>
        <v>0</v>
      </c>
      <c r="D2690" s="29">
        <f>資料貼入!B2690</f>
        <v>0</v>
      </c>
      <c r="E2690" s="29" cm="1">
        <f t="array" ref="E2690">MovingDayDD($D$3:D2690)</f>
        <v>-2980487.7599999681</v>
      </c>
      <c r="F2690" s="29">
        <f>IF(OR(C2690&gt;總表!$B$30,C2690=0),0,IF(E2690=0,0,1+F2689))</f>
        <v>0</v>
      </c>
      <c r="G2690" s="29">
        <f t="shared" si="292"/>
        <v>0</v>
      </c>
      <c r="H2690" s="42">
        <f t="shared" si="290"/>
        <v>0</v>
      </c>
      <c r="I2690" s="43">
        <f t="shared" si="293"/>
        <v>0</v>
      </c>
      <c r="J2690" s="42">
        <f t="shared" si="294"/>
        <v>0</v>
      </c>
      <c r="K2690" s="43">
        <f t="shared" si="295"/>
        <v>0</v>
      </c>
      <c r="L2690">
        <f t="shared" si="296"/>
        <v>126</v>
      </c>
      <c r="M2690">
        <f>IF($G2690="","",COUNTIF($G$3:$G2690, $G2690))</f>
        <v>2562</v>
      </c>
      <c r="N2690">
        <f t="shared" si="291"/>
        <v>2688</v>
      </c>
      <c r="O2690"/>
      <c r="P2690"/>
      <c r="Q2690"/>
    </row>
    <row r="2691" spans="2:17">
      <c r="B2691" s="30">
        <f>資料貼入!A2691</f>
        <v>0</v>
      </c>
      <c r="C2691" s="38">
        <f>資料貼入!A2691</f>
        <v>0</v>
      </c>
      <c r="D2691" s="29">
        <f>資料貼入!B2691</f>
        <v>0</v>
      </c>
      <c r="E2691" s="29" cm="1">
        <f t="array" ref="E2691">MovingDayDD($D$3:D2691)</f>
        <v>-2980487.7599999681</v>
      </c>
      <c r="F2691" s="29">
        <f>IF(OR(C2691&gt;總表!$B$30,C2691=0),0,IF(E2691=0,0,1+F2690))</f>
        <v>0</v>
      </c>
      <c r="G2691" s="29">
        <f t="shared" si="292"/>
        <v>0</v>
      </c>
      <c r="H2691" s="42">
        <f t="shared" ref="H2691:H2754" si="297">IF(G2691&gt;$V$1,B2691,0)</f>
        <v>0</v>
      </c>
      <c r="I2691" s="43">
        <f t="shared" si="293"/>
        <v>0</v>
      </c>
      <c r="J2691" s="42">
        <f t="shared" si="294"/>
        <v>0</v>
      </c>
      <c r="K2691" s="43">
        <f t="shared" si="295"/>
        <v>0</v>
      </c>
      <c r="L2691">
        <f t="shared" si="296"/>
        <v>126</v>
      </c>
      <c r="M2691">
        <f>IF($G2691="","",COUNTIF($G$3:$G2691, $G2691))</f>
        <v>2563</v>
      </c>
      <c r="N2691">
        <f t="shared" ref="N2691:N2754" si="298">IF($G2691="","",L2691+M2691)</f>
        <v>2689</v>
      </c>
      <c r="O2691"/>
      <c r="P2691"/>
      <c r="Q2691"/>
    </row>
    <row r="2692" spans="2:17">
      <c r="B2692" s="30">
        <f>資料貼入!A2692</f>
        <v>0</v>
      </c>
      <c r="C2692" s="38">
        <f>資料貼入!A2692</f>
        <v>0</v>
      </c>
      <c r="D2692" s="29">
        <f>資料貼入!B2692</f>
        <v>0</v>
      </c>
      <c r="E2692" s="29" cm="1">
        <f t="array" ref="E2692">MovingDayDD($D$3:D2692)</f>
        <v>-2980487.7599999681</v>
      </c>
      <c r="F2692" s="29">
        <f>IF(OR(C2692&gt;總表!$B$30,C2692=0),0,IF(E2692=0,0,1+F2691))</f>
        <v>0</v>
      </c>
      <c r="G2692" s="29">
        <f t="shared" ref="G2692:G2755" si="299">IF(F2693=0,F2692,0)</f>
        <v>0</v>
      </c>
      <c r="H2692" s="42">
        <f t="shared" si="297"/>
        <v>0</v>
      </c>
      <c r="I2692" s="43">
        <f t="shared" ref="I2692:I2755" si="300">G2692</f>
        <v>0</v>
      </c>
      <c r="J2692" s="42">
        <f t="shared" ref="J2692:J2755" si="301">IF(F2692=0,0,B2692)</f>
        <v>0</v>
      </c>
      <c r="K2692" s="43">
        <f t="shared" ref="K2692:K2755" si="302">G2692</f>
        <v>0</v>
      </c>
      <c r="L2692">
        <f t="shared" ref="L2692:L2755" si="303">IF($G2692="","",COUNTIF($G$3:$G$4053, "&gt;" &amp; $G2692))</f>
        <v>126</v>
      </c>
      <c r="M2692">
        <f>IF($G2692="","",COUNTIF($G$3:$G2692, $G2692))</f>
        <v>2564</v>
      </c>
      <c r="N2692">
        <f t="shared" si="298"/>
        <v>2690</v>
      </c>
      <c r="O2692"/>
      <c r="P2692"/>
      <c r="Q2692"/>
    </row>
    <row r="2693" spans="2:17">
      <c r="B2693" s="30">
        <f>資料貼入!A2693</f>
        <v>0</v>
      </c>
      <c r="C2693" s="38">
        <f>資料貼入!A2693</f>
        <v>0</v>
      </c>
      <c r="D2693" s="29">
        <f>資料貼入!B2693</f>
        <v>0</v>
      </c>
      <c r="E2693" s="29" cm="1">
        <f t="array" ref="E2693">MovingDayDD($D$3:D2693)</f>
        <v>-2980487.7599999681</v>
      </c>
      <c r="F2693" s="29">
        <f>IF(OR(C2693&gt;總表!$B$30,C2693=0),0,IF(E2693=0,0,1+F2692))</f>
        <v>0</v>
      </c>
      <c r="G2693" s="29">
        <f t="shared" si="299"/>
        <v>0</v>
      </c>
      <c r="H2693" s="42">
        <f t="shared" si="297"/>
        <v>0</v>
      </c>
      <c r="I2693" s="43">
        <f t="shared" si="300"/>
        <v>0</v>
      </c>
      <c r="J2693" s="42">
        <f t="shared" si="301"/>
        <v>0</v>
      </c>
      <c r="K2693" s="43">
        <f t="shared" si="302"/>
        <v>0</v>
      </c>
      <c r="L2693">
        <f t="shared" si="303"/>
        <v>126</v>
      </c>
      <c r="M2693">
        <f>IF($G2693="","",COUNTIF($G$3:$G2693, $G2693))</f>
        <v>2565</v>
      </c>
      <c r="N2693">
        <f t="shared" si="298"/>
        <v>2691</v>
      </c>
      <c r="O2693"/>
      <c r="P2693"/>
      <c r="Q2693"/>
    </row>
    <row r="2694" spans="2:17">
      <c r="B2694" s="30">
        <f>資料貼入!A2694</f>
        <v>0</v>
      </c>
      <c r="C2694" s="38">
        <f>資料貼入!A2694</f>
        <v>0</v>
      </c>
      <c r="D2694" s="29">
        <f>資料貼入!B2694</f>
        <v>0</v>
      </c>
      <c r="E2694" s="29" cm="1">
        <f t="array" ref="E2694">MovingDayDD($D$3:D2694)</f>
        <v>-2980487.7599999681</v>
      </c>
      <c r="F2694" s="29">
        <f>IF(OR(C2694&gt;總表!$B$30,C2694=0),0,IF(E2694=0,0,1+F2693))</f>
        <v>0</v>
      </c>
      <c r="G2694" s="29">
        <f t="shared" si="299"/>
        <v>0</v>
      </c>
      <c r="H2694" s="42">
        <f t="shared" si="297"/>
        <v>0</v>
      </c>
      <c r="I2694" s="43">
        <f t="shared" si="300"/>
        <v>0</v>
      </c>
      <c r="J2694" s="42">
        <f t="shared" si="301"/>
        <v>0</v>
      </c>
      <c r="K2694" s="43">
        <f t="shared" si="302"/>
        <v>0</v>
      </c>
      <c r="L2694">
        <f t="shared" si="303"/>
        <v>126</v>
      </c>
      <c r="M2694">
        <f>IF($G2694="","",COUNTIF($G$3:$G2694, $G2694))</f>
        <v>2566</v>
      </c>
      <c r="N2694">
        <f t="shared" si="298"/>
        <v>2692</v>
      </c>
      <c r="O2694"/>
      <c r="P2694"/>
      <c r="Q2694"/>
    </row>
    <row r="2695" spans="2:17">
      <c r="B2695" s="30">
        <f>資料貼入!A2695</f>
        <v>0</v>
      </c>
      <c r="C2695" s="38">
        <f>資料貼入!A2695</f>
        <v>0</v>
      </c>
      <c r="D2695" s="29">
        <f>資料貼入!B2695</f>
        <v>0</v>
      </c>
      <c r="E2695" s="29" cm="1">
        <f t="array" ref="E2695">MovingDayDD($D$3:D2695)</f>
        <v>-2980487.7599999681</v>
      </c>
      <c r="F2695" s="29">
        <f>IF(OR(C2695&gt;總表!$B$30,C2695=0),0,IF(E2695=0,0,1+F2694))</f>
        <v>0</v>
      </c>
      <c r="G2695" s="29">
        <f t="shared" si="299"/>
        <v>0</v>
      </c>
      <c r="H2695" s="42">
        <f t="shared" si="297"/>
        <v>0</v>
      </c>
      <c r="I2695" s="43">
        <f t="shared" si="300"/>
        <v>0</v>
      </c>
      <c r="J2695" s="42">
        <f t="shared" si="301"/>
        <v>0</v>
      </c>
      <c r="K2695" s="43">
        <f t="shared" si="302"/>
        <v>0</v>
      </c>
      <c r="L2695">
        <f t="shared" si="303"/>
        <v>126</v>
      </c>
      <c r="M2695">
        <f>IF($G2695="","",COUNTIF($G$3:$G2695, $G2695))</f>
        <v>2567</v>
      </c>
      <c r="N2695">
        <f t="shared" si="298"/>
        <v>2693</v>
      </c>
      <c r="O2695"/>
      <c r="P2695"/>
      <c r="Q2695"/>
    </row>
    <row r="2696" spans="2:17">
      <c r="B2696" s="30">
        <f>資料貼入!A2696</f>
        <v>0</v>
      </c>
      <c r="C2696" s="38">
        <f>資料貼入!A2696</f>
        <v>0</v>
      </c>
      <c r="D2696" s="29">
        <f>資料貼入!B2696</f>
        <v>0</v>
      </c>
      <c r="E2696" s="29" cm="1">
        <f t="array" ref="E2696">MovingDayDD($D$3:D2696)</f>
        <v>-2980487.7599999681</v>
      </c>
      <c r="F2696" s="29">
        <f>IF(OR(C2696&gt;總表!$B$30,C2696=0),0,IF(E2696=0,0,1+F2695))</f>
        <v>0</v>
      </c>
      <c r="G2696" s="29">
        <f t="shared" si="299"/>
        <v>0</v>
      </c>
      <c r="H2696" s="42">
        <f t="shared" si="297"/>
        <v>0</v>
      </c>
      <c r="I2696" s="43">
        <f t="shared" si="300"/>
        <v>0</v>
      </c>
      <c r="J2696" s="42">
        <f t="shared" si="301"/>
        <v>0</v>
      </c>
      <c r="K2696" s="43">
        <f t="shared" si="302"/>
        <v>0</v>
      </c>
      <c r="L2696">
        <f t="shared" si="303"/>
        <v>126</v>
      </c>
      <c r="M2696">
        <f>IF($G2696="","",COUNTIF($G$3:$G2696, $G2696))</f>
        <v>2568</v>
      </c>
      <c r="N2696">
        <f t="shared" si="298"/>
        <v>2694</v>
      </c>
      <c r="O2696"/>
      <c r="P2696"/>
      <c r="Q2696"/>
    </row>
    <row r="2697" spans="2:17">
      <c r="B2697" s="30">
        <f>資料貼入!A2697</f>
        <v>0</v>
      </c>
      <c r="C2697" s="38">
        <f>資料貼入!A2697</f>
        <v>0</v>
      </c>
      <c r="D2697" s="29">
        <f>資料貼入!B2697</f>
        <v>0</v>
      </c>
      <c r="E2697" s="29" cm="1">
        <f t="array" ref="E2697">MovingDayDD($D$3:D2697)</f>
        <v>-2980487.7599999681</v>
      </c>
      <c r="F2697" s="29">
        <f>IF(OR(C2697&gt;總表!$B$30,C2697=0),0,IF(E2697=0,0,1+F2696))</f>
        <v>0</v>
      </c>
      <c r="G2697" s="29">
        <f t="shared" si="299"/>
        <v>0</v>
      </c>
      <c r="H2697" s="42">
        <f t="shared" si="297"/>
        <v>0</v>
      </c>
      <c r="I2697" s="43">
        <f t="shared" si="300"/>
        <v>0</v>
      </c>
      <c r="J2697" s="42">
        <f t="shared" si="301"/>
        <v>0</v>
      </c>
      <c r="K2697" s="43">
        <f t="shared" si="302"/>
        <v>0</v>
      </c>
      <c r="L2697">
        <f t="shared" si="303"/>
        <v>126</v>
      </c>
      <c r="M2697">
        <f>IF($G2697="","",COUNTIF($G$3:$G2697, $G2697))</f>
        <v>2569</v>
      </c>
      <c r="N2697">
        <f t="shared" si="298"/>
        <v>2695</v>
      </c>
      <c r="O2697"/>
      <c r="P2697"/>
      <c r="Q2697"/>
    </row>
    <row r="2698" spans="2:17">
      <c r="B2698" s="30">
        <f>資料貼入!A2698</f>
        <v>0</v>
      </c>
      <c r="C2698" s="38">
        <f>資料貼入!A2698</f>
        <v>0</v>
      </c>
      <c r="D2698" s="29">
        <f>資料貼入!B2698</f>
        <v>0</v>
      </c>
      <c r="E2698" s="29" cm="1">
        <f t="array" ref="E2698">MovingDayDD($D$3:D2698)</f>
        <v>-2980487.7599999681</v>
      </c>
      <c r="F2698" s="29">
        <f>IF(OR(C2698&gt;總表!$B$30,C2698=0),0,IF(E2698=0,0,1+F2697))</f>
        <v>0</v>
      </c>
      <c r="G2698" s="29">
        <f t="shared" si="299"/>
        <v>0</v>
      </c>
      <c r="H2698" s="42">
        <f t="shared" si="297"/>
        <v>0</v>
      </c>
      <c r="I2698" s="43">
        <f t="shared" si="300"/>
        <v>0</v>
      </c>
      <c r="J2698" s="42">
        <f t="shared" si="301"/>
        <v>0</v>
      </c>
      <c r="K2698" s="43">
        <f t="shared" si="302"/>
        <v>0</v>
      </c>
      <c r="L2698">
        <f t="shared" si="303"/>
        <v>126</v>
      </c>
      <c r="M2698">
        <f>IF($G2698="","",COUNTIF($G$3:$G2698, $G2698))</f>
        <v>2570</v>
      </c>
      <c r="N2698">
        <f t="shared" si="298"/>
        <v>2696</v>
      </c>
      <c r="O2698"/>
      <c r="P2698"/>
      <c r="Q2698"/>
    </row>
    <row r="2699" spans="2:17">
      <c r="B2699" s="30">
        <f>資料貼入!A2699</f>
        <v>0</v>
      </c>
      <c r="C2699" s="38">
        <f>資料貼入!A2699</f>
        <v>0</v>
      </c>
      <c r="D2699" s="29">
        <f>資料貼入!B2699</f>
        <v>0</v>
      </c>
      <c r="E2699" s="29" cm="1">
        <f t="array" ref="E2699">MovingDayDD($D$3:D2699)</f>
        <v>-2980487.7599999681</v>
      </c>
      <c r="F2699" s="29">
        <f>IF(OR(C2699&gt;總表!$B$30,C2699=0),0,IF(E2699=0,0,1+F2698))</f>
        <v>0</v>
      </c>
      <c r="G2699" s="29">
        <f t="shared" si="299"/>
        <v>0</v>
      </c>
      <c r="H2699" s="42">
        <f t="shared" si="297"/>
        <v>0</v>
      </c>
      <c r="I2699" s="43">
        <f t="shared" si="300"/>
        <v>0</v>
      </c>
      <c r="J2699" s="42">
        <f t="shared" si="301"/>
        <v>0</v>
      </c>
      <c r="K2699" s="43">
        <f t="shared" si="302"/>
        <v>0</v>
      </c>
      <c r="L2699">
        <f t="shared" si="303"/>
        <v>126</v>
      </c>
      <c r="M2699">
        <f>IF($G2699="","",COUNTIF($G$3:$G2699, $G2699))</f>
        <v>2571</v>
      </c>
      <c r="N2699">
        <f t="shared" si="298"/>
        <v>2697</v>
      </c>
      <c r="O2699"/>
      <c r="P2699"/>
      <c r="Q2699"/>
    </row>
    <row r="2700" spans="2:17">
      <c r="B2700" s="30">
        <f>資料貼入!A2700</f>
        <v>0</v>
      </c>
      <c r="C2700" s="38">
        <f>資料貼入!A2700</f>
        <v>0</v>
      </c>
      <c r="D2700" s="29">
        <f>資料貼入!B2700</f>
        <v>0</v>
      </c>
      <c r="E2700" s="29" cm="1">
        <f t="array" ref="E2700">MovingDayDD($D$3:D2700)</f>
        <v>-2980487.7599999681</v>
      </c>
      <c r="F2700" s="29">
        <f>IF(OR(C2700&gt;總表!$B$30,C2700=0),0,IF(E2700=0,0,1+F2699))</f>
        <v>0</v>
      </c>
      <c r="G2700" s="29">
        <f t="shared" si="299"/>
        <v>0</v>
      </c>
      <c r="H2700" s="42">
        <f t="shared" si="297"/>
        <v>0</v>
      </c>
      <c r="I2700" s="43">
        <f t="shared" si="300"/>
        <v>0</v>
      </c>
      <c r="J2700" s="42">
        <f t="shared" si="301"/>
        <v>0</v>
      </c>
      <c r="K2700" s="43">
        <f t="shared" si="302"/>
        <v>0</v>
      </c>
      <c r="L2700">
        <f t="shared" si="303"/>
        <v>126</v>
      </c>
      <c r="M2700">
        <f>IF($G2700="","",COUNTIF($G$3:$G2700, $G2700))</f>
        <v>2572</v>
      </c>
      <c r="N2700">
        <f t="shared" si="298"/>
        <v>2698</v>
      </c>
      <c r="O2700"/>
      <c r="P2700"/>
      <c r="Q2700"/>
    </row>
    <row r="2701" spans="2:17">
      <c r="B2701" s="30">
        <f>資料貼入!A2701</f>
        <v>0</v>
      </c>
      <c r="C2701" s="38">
        <f>資料貼入!A2701</f>
        <v>0</v>
      </c>
      <c r="D2701" s="29">
        <f>資料貼入!B2701</f>
        <v>0</v>
      </c>
      <c r="E2701" s="29" cm="1">
        <f t="array" ref="E2701">MovingDayDD($D$3:D2701)</f>
        <v>-2980487.7599999681</v>
      </c>
      <c r="F2701" s="29">
        <f>IF(OR(C2701&gt;總表!$B$30,C2701=0),0,IF(E2701=0,0,1+F2700))</f>
        <v>0</v>
      </c>
      <c r="G2701" s="29">
        <f t="shared" si="299"/>
        <v>0</v>
      </c>
      <c r="H2701" s="42">
        <f t="shared" si="297"/>
        <v>0</v>
      </c>
      <c r="I2701" s="43">
        <f t="shared" si="300"/>
        <v>0</v>
      </c>
      <c r="J2701" s="42">
        <f t="shared" si="301"/>
        <v>0</v>
      </c>
      <c r="K2701" s="43">
        <f t="shared" si="302"/>
        <v>0</v>
      </c>
      <c r="L2701">
        <f t="shared" si="303"/>
        <v>126</v>
      </c>
      <c r="M2701">
        <f>IF($G2701="","",COUNTIF($G$3:$G2701, $G2701))</f>
        <v>2573</v>
      </c>
      <c r="N2701">
        <f t="shared" si="298"/>
        <v>2699</v>
      </c>
      <c r="O2701"/>
      <c r="P2701"/>
      <c r="Q2701"/>
    </row>
    <row r="2702" spans="2:17">
      <c r="B2702" s="30">
        <f>資料貼入!A2702</f>
        <v>0</v>
      </c>
      <c r="C2702" s="38">
        <f>資料貼入!A2702</f>
        <v>0</v>
      </c>
      <c r="D2702" s="29">
        <f>資料貼入!B2702</f>
        <v>0</v>
      </c>
      <c r="E2702" s="29" cm="1">
        <f t="array" ref="E2702">MovingDayDD($D$3:D2702)</f>
        <v>-2980487.7599999681</v>
      </c>
      <c r="F2702" s="29">
        <f>IF(OR(C2702&gt;總表!$B$30,C2702=0),0,IF(E2702=0,0,1+F2701))</f>
        <v>0</v>
      </c>
      <c r="G2702" s="29">
        <f t="shared" si="299"/>
        <v>0</v>
      </c>
      <c r="H2702" s="42">
        <f t="shared" si="297"/>
        <v>0</v>
      </c>
      <c r="I2702" s="43">
        <f t="shared" si="300"/>
        <v>0</v>
      </c>
      <c r="J2702" s="42">
        <f t="shared" si="301"/>
        <v>0</v>
      </c>
      <c r="K2702" s="43">
        <f t="shared" si="302"/>
        <v>0</v>
      </c>
      <c r="L2702">
        <f t="shared" si="303"/>
        <v>126</v>
      </c>
      <c r="M2702">
        <f>IF($G2702="","",COUNTIF($G$3:$G2702, $G2702))</f>
        <v>2574</v>
      </c>
      <c r="N2702">
        <f t="shared" si="298"/>
        <v>2700</v>
      </c>
      <c r="O2702"/>
      <c r="P2702"/>
      <c r="Q2702"/>
    </row>
    <row r="2703" spans="2:17">
      <c r="B2703" s="30">
        <f>資料貼入!A2703</f>
        <v>0</v>
      </c>
      <c r="C2703" s="38">
        <f>資料貼入!A2703</f>
        <v>0</v>
      </c>
      <c r="D2703" s="29">
        <f>資料貼入!B2703</f>
        <v>0</v>
      </c>
      <c r="E2703" s="29" cm="1">
        <f t="array" ref="E2703">MovingDayDD($D$3:D2703)</f>
        <v>-2980487.7599999681</v>
      </c>
      <c r="F2703" s="29">
        <f>IF(OR(C2703&gt;總表!$B$30,C2703=0),0,IF(E2703=0,0,1+F2702))</f>
        <v>0</v>
      </c>
      <c r="G2703" s="29">
        <f t="shared" si="299"/>
        <v>0</v>
      </c>
      <c r="H2703" s="42">
        <f t="shared" si="297"/>
        <v>0</v>
      </c>
      <c r="I2703" s="43">
        <f t="shared" si="300"/>
        <v>0</v>
      </c>
      <c r="J2703" s="42">
        <f t="shared" si="301"/>
        <v>0</v>
      </c>
      <c r="K2703" s="43">
        <f t="shared" si="302"/>
        <v>0</v>
      </c>
      <c r="L2703">
        <f t="shared" si="303"/>
        <v>126</v>
      </c>
      <c r="M2703">
        <f>IF($G2703="","",COUNTIF($G$3:$G2703, $G2703))</f>
        <v>2575</v>
      </c>
      <c r="N2703">
        <f t="shared" si="298"/>
        <v>2701</v>
      </c>
      <c r="O2703"/>
      <c r="P2703"/>
      <c r="Q2703"/>
    </row>
    <row r="2704" spans="2:17">
      <c r="B2704" s="30">
        <f>資料貼入!A2704</f>
        <v>0</v>
      </c>
      <c r="C2704" s="38">
        <f>資料貼入!A2704</f>
        <v>0</v>
      </c>
      <c r="D2704" s="29">
        <f>資料貼入!B2704</f>
        <v>0</v>
      </c>
      <c r="E2704" s="29" cm="1">
        <f t="array" ref="E2704">MovingDayDD($D$3:D2704)</f>
        <v>-2980487.7599999681</v>
      </c>
      <c r="F2704" s="29">
        <f>IF(OR(C2704&gt;總表!$B$30,C2704=0),0,IF(E2704=0,0,1+F2703))</f>
        <v>0</v>
      </c>
      <c r="G2704" s="29">
        <f t="shared" si="299"/>
        <v>0</v>
      </c>
      <c r="H2704" s="42">
        <f t="shared" si="297"/>
        <v>0</v>
      </c>
      <c r="I2704" s="43">
        <f t="shared" si="300"/>
        <v>0</v>
      </c>
      <c r="J2704" s="42">
        <f t="shared" si="301"/>
        <v>0</v>
      </c>
      <c r="K2704" s="43">
        <f t="shared" si="302"/>
        <v>0</v>
      </c>
      <c r="L2704">
        <f t="shared" si="303"/>
        <v>126</v>
      </c>
      <c r="M2704">
        <f>IF($G2704="","",COUNTIF($G$3:$G2704, $G2704))</f>
        <v>2576</v>
      </c>
      <c r="N2704">
        <f t="shared" si="298"/>
        <v>2702</v>
      </c>
      <c r="O2704"/>
      <c r="P2704"/>
      <c r="Q2704"/>
    </row>
    <row r="2705" spans="2:17">
      <c r="B2705" s="30">
        <f>資料貼入!A2705</f>
        <v>0</v>
      </c>
      <c r="C2705" s="38">
        <f>資料貼入!A2705</f>
        <v>0</v>
      </c>
      <c r="D2705" s="29">
        <f>資料貼入!B2705</f>
        <v>0</v>
      </c>
      <c r="E2705" s="29" cm="1">
        <f t="array" ref="E2705">MovingDayDD($D$3:D2705)</f>
        <v>-2980487.7599999681</v>
      </c>
      <c r="F2705" s="29">
        <f>IF(OR(C2705&gt;總表!$B$30,C2705=0),0,IF(E2705=0,0,1+F2704))</f>
        <v>0</v>
      </c>
      <c r="G2705" s="29">
        <f t="shared" si="299"/>
        <v>0</v>
      </c>
      <c r="H2705" s="42">
        <f t="shared" si="297"/>
        <v>0</v>
      </c>
      <c r="I2705" s="43">
        <f t="shared" si="300"/>
        <v>0</v>
      </c>
      <c r="J2705" s="42">
        <f t="shared" si="301"/>
        <v>0</v>
      </c>
      <c r="K2705" s="43">
        <f t="shared" si="302"/>
        <v>0</v>
      </c>
      <c r="L2705">
        <f t="shared" si="303"/>
        <v>126</v>
      </c>
      <c r="M2705">
        <f>IF($G2705="","",COUNTIF($G$3:$G2705, $G2705))</f>
        <v>2577</v>
      </c>
      <c r="N2705">
        <f t="shared" si="298"/>
        <v>2703</v>
      </c>
      <c r="O2705"/>
      <c r="P2705"/>
      <c r="Q2705"/>
    </row>
    <row r="2706" spans="2:17">
      <c r="B2706" s="30">
        <f>資料貼入!A2706</f>
        <v>0</v>
      </c>
      <c r="C2706" s="38">
        <f>資料貼入!A2706</f>
        <v>0</v>
      </c>
      <c r="D2706" s="29">
        <f>資料貼入!B2706</f>
        <v>0</v>
      </c>
      <c r="E2706" s="29" cm="1">
        <f t="array" ref="E2706">MovingDayDD($D$3:D2706)</f>
        <v>-2980487.7599999681</v>
      </c>
      <c r="F2706" s="29">
        <f>IF(OR(C2706&gt;總表!$B$30,C2706=0),0,IF(E2706=0,0,1+F2705))</f>
        <v>0</v>
      </c>
      <c r="G2706" s="29">
        <f t="shared" si="299"/>
        <v>0</v>
      </c>
      <c r="H2706" s="42">
        <f t="shared" si="297"/>
        <v>0</v>
      </c>
      <c r="I2706" s="43">
        <f t="shared" si="300"/>
        <v>0</v>
      </c>
      <c r="J2706" s="42">
        <f t="shared" si="301"/>
        <v>0</v>
      </c>
      <c r="K2706" s="43">
        <f t="shared" si="302"/>
        <v>0</v>
      </c>
      <c r="L2706">
        <f t="shared" si="303"/>
        <v>126</v>
      </c>
      <c r="M2706">
        <f>IF($G2706="","",COUNTIF($G$3:$G2706, $G2706))</f>
        <v>2578</v>
      </c>
      <c r="N2706">
        <f t="shared" si="298"/>
        <v>2704</v>
      </c>
      <c r="O2706"/>
      <c r="P2706"/>
      <c r="Q2706"/>
    </row>
    <row r="2707" spans="2:17">
      <c r="B2707" s="30">
        <f>資料貼入!A2707</f>
        <v>0</v>
      </c>
      <c r="C2707" s="38">
        <f>資料貼入!A2707</f>
        <v>0</v>
      </c>
      <c r="D2707" s="29">
        <f>資料貼入!B2707</f>
        <v>0</v>
      </c>
      <c r="E2707" s="29" cm="1">
        <f t="array" ref="E2707">MovingDayDD($D$3:D2707)</f>
        <v>-2980487.7599999681</v>
      </c>
      <c r="F2707" s="29">
        <f>IF(OR(C2707&gt;總表!$B$30,C2707=0),0,IF(E2707=0,0,1+F2706))</f>
        <v>0</v>
      </c>
      <c r="G2707" s="29">
        <f t="shared" si="299"/>
        <v>0</v>
      </c>
      <c r="H2707" s="42">
        <f t="shared" si="297"/>
        <v>0</v>
      </c>
      <c r="I2707" s="43">
        <f t="shared" si="300"/>
        <v>0</v>
      </c>
      <c r="J2707" s="42">
        <f t="shared" si="301"/>
        <v>0</v>
      </c>
      <c r="K2707" s="43">
        <f t="shared" si="302"/>
        <v>0</v>
      </c>
      <c r="L2707">
        <f t="shared" si="303"/>
        <v>126</v>
      </c>
      <c r="M2707">
        <f>IF($G2707="","",COUNTIF($G$3:$G2707, $G2707))</f>
        <v>2579</v>
      </c>
      <c r="N2707">
        <f t="shared" si="298"/>
        <v>2705</v>
      </c>
      <c r="O2707"/>
      <c r="P2707"/>
      <c r="Q2707"/>
    </row>
    <row r="2708" spans="2:17">
      <c r="B2708" s="30">
        <f>資料貼入!A2708</f>
        <v>0</v>
      </c>
      <c r="C2708" s="38">
        <f>資料貼入!A2708</f>
        <v>0</v>
      </c>
      <c r="D2708" s="29">
        <f>資料貼入!B2708</f>
        <v>0</v>
      </c>
      <c r="E2708" s="29" cm="1">
        <f t="array" ref="E2708">MovingDayDD($D$3:D2708)</f>
        <v>-2980487.7599999681</v>
      </c>
      <c r="F2708" s="29">
        <f>IF(OR(C2708&gt;總表!$B$30,C2708=0),0,IF(E2708=0,0,1+F2707))</f>
        <v>0</v>
      </c>
      <c r="G2708" s="29">
        <f t="shared" si="299"/>
        <v>0</v>
      </c>
      <c r="H2708" s="42">
        <f t="shared" si="297"/>
        <v>0</v>
      </c>
      <c r="I2708" s="43">
        <f t="shared" si="300"/>
        <v>0</v>
      </c>
      <c r="J2708" s="42">
        <f t="shared" si="301"/>
        <v>0</v>
      </c>
      <c r="K2708" s="43">
        <f t="shared" si="302"/>
        <v>0</v>
      </c>
      <c r="L2708">
        <f t="shared" si="303"/>
        <v>126</v>
      </c>
      <c r="M2708">
        <f>IF($G2708="","",COUNTIF($G$3:$G2708, $G2708))</f>
        <v>2580</v>
      </c>
      <c r="N2708">
        <f t="shared" si="298"/>
        <v>2706</v>
      </c>
      <c r="O2708"/>
      <c r="P2708"/>
      <c r="Q2708"/>
    </row>
    <row r="2709" spans="2:17">
      <c r="B2709" s="30">
        <f>資料貼入!A2709</f>
        <v>0</v>
      </c>
      <c r="C2709" s="38">
        <f>資料貼入!A2709</f>
        <v>0</v>
      </c>
      <c r="D2709" s="29">
        <f>資料貼入!B2709</f>
        <v>0</v>
      </c>
      <c r="E2709" s="29" cm="1">
        <f t="array" ref="E2709">MovingDayDD($D$3:D2709)</f>
        <v>-2980487.7599999681</v>
      </c>
      <c r="F2709" s="29">
        <f>IF(OR(C2709&gt;總表!$B$30,C2709=0),0,IF(E2709=0,0,1+F2708))</f>
        <v>0</v>
      </c>
      <c r="G2709" s="29">
        <f t="shared" si="299"/>
        <v>0</v>
      </c>
      <c r="H2709" s="42">
        <f t="shared" si="297"/>
        <v>0</v>
      </c>
      <c r="I2709" s="43">
        <f t="shared" si="300"/>
        <v>0</v>
      </c>
      <c r="J2709" s="42">
        <f t="shared" si="301"/>
        <v>0</v>
      </c>
      <c r="K2709" s="43">
        <f t="shared" si="302"/>
        <v>0</v>
      </c>
      <c r="L2709">
        <f t="shared" si="303"/>
        <v>126</v>
      </c>
      <c r="M2709">
        <f>IF($G2709="","",COUNTIF($G$3:$G2709, $G2709))</f>
        <v>2581</v>
      </c>
      <c r="N2709">
        <f t="shared" si="298"/>
        <v>2707</v>
      </c>
      <c r="O2709"/>
      <c r="P2709"/>
      <c r="Q2709"/>
    </row>
    <row r="2710" spans="2:17">
      <c r="B2710" s="30">
        <f>資料貼入!A2710</f>
        <v>0</v>
      </c>
      <c r="C2710" s="38">
        <f>資料貼入!A2710</f>
        <v>0</v>
      </c>
      <c r="D2710" s="29">
        <f>資料貼入!B2710</f>
        <v>0</v>
      </c>
      <c r="E2710" s="29" cm="1">
        <f t="array" ref="E2710">MovingDayDD($D$3:D2710)</f>
        <v>-2980487.7599999681</v>
      </c>
      <c r="F2710" s="29">
        <f>IF(OR(C2710&gt;總表!$B$30,C2710=0),0,IF(E2710=0,0,1+F2709))</f>
        <v>0</v>
      </c>
      <c r="G2710" s="29">
        <f t="shared" si="299"/>
        <v>0</v>
      </c>
      <c r="H2710" s="42">
        <f t="shared" si="297"/>
        <v>0</v>
      </c>
      <c r="I2710" s="43">
        <f t="shared" si="300"/>
        <v>0</v>
      </c>
      <c r="J2710" s="42">
        <f t="shared" si="301"/>
        <v>0</v>
      </c>
      <c r="K2710" s="43">
        <f t="shared" si="302"/>
        <v>0</v>
      </c>
      <c r="L2710">
        <f t="shared" si="303"/>
        <v>126</v>
      </c>
      <c r="M2710">
        <f>IF($G2710="","",COUNTIF($G$3:$G2710, $G2710))</f>
        <v>2582</v>
      </c>
      <c r="N2710">
        <f t="shared" si="298"/>
        <v>2708</v>
      </c>
      <c r="O2710"/>
      <c r="P2710"/>
      <c r="Q2710"/>
    </row>
    <row r="2711" spans="2:17">
      <c r="B2711" s="30">
        <f>資料貼入!A2711</f>
        <v>0</v>
      </c>
      <c r="C2711" s="38">
        <f>資料貼入!A2711</f>
        <v>0</v>
      </c>
      <c r="D2711" s="29">
        <f>資料貼入!B2711</f>
        <v>0</v>
      </c>
      <c r="E2711" s="29" cm="1">
        <f t="array" ref="E2711">MovingDayDD($D$3:D2711)</f>
        <v>-2980487.7599999681</v>
      </c>
      <c r="F2711" s="29">
        <f>IF(OR(C2711&gt;總表!$B$30,C2711=0),0,IF(E2711=0,0,1+F2710))</f>
        <v>0</v>
      </c>
      <c r="G2711" s="29">
        <f t="shared" si="299"/>
        <v>0</v>
      </c>
      <c r="H2711" s="42">
        <f t="shared" si="297"/>
        <v>0</v>
      </c>
      <c r="I2711" s="43">
        <f t="shared" si="300"/>
        <v>0</v>
      </c>
      <c r="J2711" s="42">
        <f t="shared" si="301"/>
        <v>0</v>
      </c>
      <c r="K2711" s="43">
        <f t="shared" si="302"/>
        <v>0</v>
      </c>
      <c r="L2711">
        <f t="shared" si="303"/>
        <v>126</v>
      </c>
      <c r="M2711">
        <f>IF($G2711="","",COUNTIF($G$3:$G2711, $G2711))</f>
        <v>2583</v>
      </c>
      <c r="N2711">
        <f t="shared" si="298"/>
        <v>2709</v>
      </c>
      <c r="O2711"/>
      <c r="P2711"/>
      <c r="Q2711"/>
    </row>
    <row r="2712" spans="2:17">
      <c r="B2712" s="30">
        <f>資料貼入!A2712</f>
        <v>0</v>
      </c>
      <c r="C2712" s="38">
        <f>資料貼入!A2712</f>
        <v>0</v>
      </c>
      <c r="D2712" s="29">
        <f>資料貼入!B2712</f>
        <v>0</v>
      </c>
      <c r="E2712" s="29" cm="1">
        <f t="array" ref="E2712">MovingDayDD($D$3:D2712)</f>
        <v>-2980487.7599999681</v>
      </c>
      <c r="F2712" s="29">
        <f>IF(OR(C2712&gt;總表!$B$30,C2712=0),0,IF(E2712=0,0,1+F2711))</f>
        <v>0</v>
      </c>
      <c r="G2712" s="29">
        <f t="shared" si="299"/>
        <v>0</v>
      </c>
      <c r="H2712" s="42">
        <f t="shared" si="297"/>
        <v>0</v>
      </c>
      <c r="I2712" s="43">
        <f t="shared" si="300"/>
        <v>0</v>
      </c>
      <c r="J2712" s="42">
        <f t="shared" si="301"/>
        <v>0</v>
      </c>
      <c r="K2712" s="43">
        <f t="shared" si="302"/>
        <v>0</v>
      </c>
      <c r="L2712">
        <f t="shared" si="303"/>
        <v>126</v>
      </c>
      <c r="M2712">
        <f>IF($G2712="","",COUNTIF($G$3:$G2712, $G2712))</f>
        <v>2584</v>
      </c>
      <c r="N2712">
        <f t="shared" si="298"/>
        <v>2710</v>
      </c>
      <c r="O2712"/>
      <c r="P2712"/>
      <c r="Q2712"/>
    </row>
    <row r="2713" spans="2:17">
      <c r="B2713" s="30">
        <f>資料貼入!A2713</f>
        <v>0</v>
      </c>
      <c r="C2713" s="38">
        <f>資料貼入!A2713</f>
        <v>0</v>
      </c>
      <c r="D2713" s="29">
        <f>資料貼入!B2713</f>
        <v>0</v>
      </c>
      <c r="E2713" s="29" cm="1">
        <f t="array" ref="E2713">MovingDayDD($D$3:D2713)</f>
        <v>-2980487.7599999681</v>
      </c>
      <c r="F2713" s="29">
        <f>IF(OR(C2713&gt;總表!$B$30,C2713=0),0,IF(E2713=0,0,1+F2712))</f>
        <v>0</v>
      </c>
      <c r="G2713" s="29">
        <f t="shared" si="299"/>
        <v>0</v>
      </c>
      <c r="H2713" s="42">
        <f t="shared" si="297"/>
        <v>0</v>
      </c>
      <c r="I2713" s="43">
        <f t="shared" si="300"/>
        <v>0</v>
      </c>
      <c r="J2713" s="42">
        <f t="shared" si="301"/>
        <v>0</v>
      </c>
      <c r="K2713" s="43">
        <f t="shared" si="302"/>
        <v>0</v>
      </c>
      <c r="L2713">
        <f t="shared" si="303"/>
        <v>126</v>
      </c>
      <c r="M2713">
        <f>IF($G2713="","",COUNTIF($G$3:$G2713, $G2713))</f>
        <v>2585</v>
      </c>
      <c r="N2713">
        <f t="shared" si="298"/>
        <v>2711</v>
      </c>
      <c r="O2713"/>
      <c r="P2713"/>
      <c r="Q2713"/>
    </row>
    <row r="2714" spans="2:17">
      <c r="B2714" s="30">
        <f>資料貼入!A2714</f>
        <v>0</v>
      </c>
      <c r="C2714" s="38">
        <f>資料貼入!A2714</f>
        <v>0</v>
      </c>
      <c r="D2714" s="29">
        <f>資料貼入!B2714</f>
        <v>0</v>
      </c>
      <c r="E2714" s="29" cm="1">
        <f t="array" ref="E2714">MovingDayDD($D$3:D2714)</f>
        <v>-2980487.7599999681</v>
      </c>
      <c r="F2714" s="29">
        <f>IF(OR(C2714&gt;總表!$B$30,C2714=0),0,IF(E2714=0,0,1+F2713))</f>
        <v>0</v>
      </c>
      <c r="G2714" s="29">
        <f t="shared" si="299"/>
        <v>0</v>
      </c>
      <c r="H2714" s="42">
        <f t="shared" si="297"/>
        <v>0</v>
      </c>
      <c r="I2714" s="43">
        <f t="shared" si="300"/>
        <v>0</v>
      </c>
      <c r="J2714" s="42">
        <f t="shared" si="301"/>
        <v>0</v>
      </c>
      <c r="K2714" s="43">
        <f t="shared" si="302"/>
        <v>0</v>
      </c>
      <c r="L2714">
        <f t="shared" si="303"/>
        <v>126</v>
      </c>
      <c r="M2714">
        <f>IF($G2714="","",COUNTIF($G$3:$G2714, $G2714))</f>
        <v>2586</v>
      </c>
      <c r="N2714">
        <f t="shared" si="298"/>
        <v>2712</v>
      </c>
      <c r="O2714"/>
      <c r="P2714"/>
      <c r="Q2714"/>
    </row>
    <row r="2715" spans="2:17">
      <c r="B2715" s="30">
        <f>資料貼入!A2715</f>
        <v>0</v>
      </c>
      <c r="C2715" s="38">
        <f>資料貼入!A2715</f>
        <v>0</v>
      </c>
      <c r="D2715" s="29">
        <f>資料貼入!B2715</f>
        <v>0</v>
      </c>
      <c r="E2715" s="29" cm="1">
        <f t="array" ref="E2715">MovingDayDD($D$3:D2715)</f>
        <v>-2980487.7599999681</v>
      </c>
      <c r="F2715" s="29">
        <f>IF(OR(C2715&gt;總表!$B$30,C2715=0),0,IF(E2715=0,0,1+F2714))</f>
        <v>0</v>
      </c>
      <c r="G2715" s="29">
        <f t="shared" si="299"/>
        <v>0</v>
      </c>
      <c r="H2715" s="42">
        <f t="shared" si="297"/>
        <v>0</v>
      </c>
      <c r="I2715" s="43">
        <f t="shared" si="300"/>
        <v>0</v>
      </c>
      <c r="J2715" s="42">
        <f t="shared" si="301"/>
        <v>0</v>
      </c>
      <c r="K2715" s="43">
        <f t="shared" si="302"/>
        <v>0</v>
      </c>
      <c r="L2715">
        <f t="shared" si="303"/>
        <v>126</v>
      </c>
      <c r="M2715">
        <f>IF($G2715="","",COUNTIF($G$3:$G2715, $G2715))</f>
        <v>2587</v>
      </c>
      <c r="N2715">
        <f t="shared" si="298"/>
        <v>2713</v>
      </c>
      <c r="O2715"/>
      <c r="P2715"/>
      <c r="Q2715"/>
    </row>
    <row r="2716" spans="2:17">
      <c r="B2716" s="30">
        <f>資料貼入!A2716</f>
        <v>0</v>
      </c>
      <c r="C2716" s="38">
        <f>資料貼入!A2716</f>
        <v>0</v>
      </c>
      <c r="D2716" s="29">
        <f>資料貼入!B2716</f>
        <v>0</v>
      </c>
      <c r="E2716" s="29" cm="1">
        <f t="array" ref="E2716">MovingDayDD($D$3:D2716)</f>
        <v>-2980487.7599999681</v>
      </c>
      <c r="F2716" s="29">
        <f>IF(OR(C2716&gt;總表!$B$30,C2716=0),0,IF(E2716=0,0,1+F2715))</f>
        <v>0</v>
      </c>
      <c r="G2716" s="29">
        <f t="shared" si="299"/>
        <v>0</v>
      </c>
      <c r="H2716" s="42">
        <f t="shared" si="297"/>
        <v>0</v>
      </c>
      <c r="I2716" s="43">
        <f t="shared" si="300"/>
        <v>0</v>
      </c>
      <c r="J2716" s="42">
        <f t="shared" si="301"/>
        <v>0</v>
      </c>
      <c r="K2716" s="43">
        <f t="shared" si="302"/>
        <v>0</v>
      </c>
      <c r="L2716">
        <f t="shared" si="303"/>
        <v>126</v>
      </c>
      <c r="M2716">
        <f>IF($G2716="","",COUNTIF($G$3:$G2716, $G2716))</f>
        <v>2588</v>
      </c>
      <c r="N2716">
        <f t="shared" si="298"/>
        <v>2714</v>
      </c>
      <c r="O2716"/>
      <c r="P2716"/>
      <c r="Q2716"/>
    </row>
    <row r="2717" spans="2:17">
      <c r="B2717" s="30">
        <f>資料貼入!A2717</f>
        <v>0</v>
      </c>
      <c r="C2717" s="38">
        <f>資料貼入!A2717</f>
        <v>0</v>
      </c>
      <c r="D2717" s="29">
        <f>資料貼入!B2717</f>
        <v>0</v>
      </c>
      <c r="E2717" s="29" cm="1">
        <f t="array" ref="E2717">MovingDayDD($D$3:D2717)</f>
        <v>-2980487.7599999681</v>
      </c>
      <c r="F2717" s="29">
        <f>IF(OR(C2717&gt;總表!$B$30,C2717=0),0,IF(E2717=0,0,1+F2716))</f>
        <v>0</v>
      </c>
      <c r="G2717" s="29">
        <f t="shared" si="299"/>
        <v>0</v>
      </c>
      <c r="H2717" s="42">
        <f t="shared" si="297"/>
        <v>0</v>
      </c>
      <c r="I2717" s="43">
        <f t="shared" si="300"/>
        <v>0</v>
      </c>
      <c r="J2717" s="42">
        <f t="shared" si="301"/>
        <v>0</v>
      </c>
      <c r="K2717" s="43">
        <f t="shared" si="302"/>
        <v>0</v>
      </c>
      <c r="L2717">
        <f t="shared" si="303"/>
        <v>126</v>
      </c>
      <c r="M2717">
        <f>IF($G2717="","",COUNTIF($G$3:$G2717, $G2717))</f>
        <v>2589</v>
      </c>
      <c r="N2717">
        <f t="shared" si="298"/>
        <v>2715</v>
      </c>
      <c r="O2717"/>
      <c r="P2717"/>
      <c r="Q2717"/>
    </row>
    <row r="2718" spans="2:17">
      <c r="B2718" s="30">
        <f>資料貼入!A2718</f>
        <v>0</v>
      </c>
      <c r="C2718" s="38">
        <f>資料貼入!A2718</f>
        <v>0</v>
      </c>
      <c r="D2718" s="29">
        <f>資料貼入!B2718</f>
        <v>0</v>
      </c>
      <c r="E2718" s="29" cm="1">
        <f t="array" ref="E2718">MovingDayDD($D$3:D2718)</f>
        <v>-2980487.7599999681</v>
      </c>
      <c r="F2718" s="29">
        <f>IF(OR(C2718&gt;總表!$B$30,C2718=0),0,IF(E2718=0,0,1+F2717))</f>
        <v>0</v>
      </c>
      <c r="G2718" s="29">
        <f t="shared" si="299"/>
        <v>0</v>
      </c>
      <c r="H2718" s="42">
        <f t="shared" si="297"/>
        <v>0</v>
      </c>
      <c r="I2718" s="43">
        <f t="shared" si="300"/>
        <v>0</v>
      </c>
      <c r="J2718" s="42">
        <f t="shared" si="301"/>
        <v>0</v>
      </c>
      <c r="K2718" s="43">
        <f t="shared" si="302"/>
        <v>0</v>
      </c>
      <c r="L2718">
        <f t="shared" si="303"/>
        <v>126</v>
      </c>
      <c r="M2718">
        <f>IF($G2718="","",COUNTIF($G$3:$G2718, $G2718))</f>
        <v>2590</v>
      </c>
      <c r="N2718">
        <f t="shared" si="298"/>
        <v>2716</v>
      </c>
      <c r="O2718"/>
      <c r="P2718"/>
      <c r="Q2718"/>
    </row>
    <row r="2719" spans="2:17">
      <c r="B2719" s="30">
        <f>資料貼入!A2719</f>
        <v>0</v>
      </c>
      <c r="C2719" s="38">
        <f>資料貼入!A2719</f>
        <v>0</v>
      </c>
      <c r="D2719" s="29">
        <f>資料貼入!B2719</f>
        <v>0</v>
      </c>
      <c r="E2719" s="29" cm="1">
        <f t="array" ref="E2719">MovingDayDD($D$3:D2719)</f>
        <v>-2980487.7599999681</v>
      </c>
      <c r="F2719" s="29">
        <f>IF(OR(C2719&gt;總表!$B$30,C2719=0),0,IF(E2719=0,0,1+F2718))</f>
        <v>0</v>
      </c>
      <c r="G2719" s="29">
        <f t="shared" si="299"/>
        <v>0</v>
      </c>
      <c r="H2719" s="42">
        <f t="shared" si="297"/>
        <v>0</v>
      </c>
      <c r="I2719" s="43">
        <f t="shared" si="300"/>
        <v>0</v>
      </c>
      <c r="J2719" s="42">
        <f t="shared" si="301"/>
        <v>0</v>
      </c>
      <c r="K2719" s="43">
        <f t="shared" si="302"/>
        <v>0</v>
      </c>
      <c r="L2719">
        <f t="shared" si="303"/>
        <v>126</v>
      </c>
      <c r="M2719">
        <f>IF($G2719="","",COUNTIF($G$3:$G2719, $G2719))</f>
        <v>2591</v>
      </c>
      <c r="N2719">
        <f t="shared" si="298"/>
        <v>2717</v>
      </c>
      <c r="O2719"/>
      <c r="P2719"/>
      <c r="Q2719"/>
    </row>
    <row r="2720" spans="2:17">
      <c r="B2720" s="30">
        <f>資料貼入!A2720</f>
        <v>0</v>
      </c>
      <c r="C2720" s="38">
        <f>資料貼入!A2720</f>
        <v>0</v>
      </c>
      <c r="D2720" s="29">
        <f>資料貼入!B2720</f>
        <v>0</v>
      </c>
      <c r="E2720" s="29" cm="1">
        <f t="array" ref="E2720">MovingDayDD($D$3:D2720)</f>
        <v>-2980487.7599999681</v>
      </c>
      <c r="F2720" s="29">
        <f>IF(OR(C2720&gt;總表!$B$30,C2720=0),0,IF(E2720=0,0,1+F2719))</f>
        <v>0</v>
      </c>
      <c r="G2720" s="29">
        <f t="shared" si="299"/>
        <v>0</v>
      </c>
      <c r="H2720" s="42">
        <f t="shared" si="297"/>
        <v>0</v>
      </c>
      <c r="I2720" s="43">
        <f t="shared" si="300"/>
        <v>0</v>
      </c>
      <c r="J2720" s="42">
        <f t="shared" si="301"/>
        <v>0</v>
      </c>
      <c r="K2720" s="43">
        <f t="shared" si="302"/>
        <v>0</v>
      </c>
      <c r="L2720">
        <f t="shared" si="303"/>
        <v>126</v>
      </c>
      <c r="M2720">
        <f>IF($G2720="","",COUNTIF($G$3:$G2720, $G2720))</f>
        <v>2592</v>
      </c>
      <c r="N2720">
        <f t="shared" si="298"/>
        <v>2718</v>
      </c>
      <c r="O2720"/>
      <c r="P2720"/>
      <c r="Q2720"/>
    </row>
    <row r="2721" spans="2:17">
      <c r="B2721" s="30">
        <f>資料貼入!A2721</f>
        <v>0</v>
      </c>
      <c r="C2721" s="38">
        <f>資料貼入!A2721</f>
        <v>0</v>
      </c>
      <c r="D2721" s="29">
        <f>資料貼入!B2721</f>
        <v>0</v>
      </c>
      <c r="E2721" s="29" cm="1">
        <f t="array" ref="E2721">MovingDayDD($D$3:D2721)</f>
        <v>-2980487.7599999681</v>
      </c>
      <c r="F2721" s="29">
        <f>IF(OR(C2721&gt;總表!$B$30,C2721=0),0,IF(E2721=0,0,1+F2720))</f>
        <v>0</v>
      </c>
      <c r="G2721" s="29">
        <f t="shared" si="299"/>
        <v>0</v>
      </c>
      <c r="H2721" s="42">
        <f t="shared" si="297"/>
        <v>0</v>
      </c>
      <c r="I2721" s="43">
        <f t="shared" si="300"/>
        <v>0</v>
      </c>
      <c r="J2721" s="42">
        <f t="shared" si="301"/>
        <v>0</v>
      </c>
      <c r="K2721" s="43">
        <f t="shared" si="302"/>
        <v>0</v>
      </c>
      <c r="L2721">
        <f t="shared" si="303"/>
        <v>126</v>
      </c>
      <c r="M2721">
        <f>IF($G2721="","",COUNTIF($G$3:$G2721, $G2721))</f>
        <v>2593</v>
      </c>
      <c r="N2721">
        <f t="shared" si="298"/>
        <v>2719</v>
      </c>
      <c r="O2721"/>
      <c r="P2721"/>
      <c r="Q2721"/>
    </row>
    <row r="2722" spans="2:17">
      <c r="B2722" s="30">
        <f>資料貼入!A2722</f>
        <v>0</v>
      </c>
      <c r="C2722" s="38">
        <f>資料貼入!A2722</f>
        <v>0</v>
      </c>
      <c r="D2722" s="29">
        <f>資料貼入!B2722</f>
        <v>0</v>
      </c>
      <c r="E2722" s="29" cm="1">
        <f t="array" ref="E2722">MovingDayDD($D$3:D2722)</f>
        <v>-2980487.7599999681</v>
      </c>
      <c r="F2722" s="29">
        <f>IF(OR(C2722&gt;總表!$B$30,C2722=0),0,IF(E2722=0,0,1+F2721))</f>
        <v>0</v>
      </c>
      <c r="G2722" s="29">
        <f t="shared" si="299"/>
        <v>0</v>
      </c>
      <c r="H2722" s="42">
        <f t="shared" si="297"/>
        <v>0</v>
      </c>
      <c r="I2722" s="43">
        <f t="shared" si="300"/>
        <v>0</v>
      </c>
      <c r="J2722" s="42">
        <f t="shared" si="301"/>
        <v>0</v>
      </c>
      <c r="K2722" s="43">
        <f t="shared" si="302"/>
        <v>0</v>
      </c>
      <c r="L2722">
        <f t="shared" si="303"/>
        <v>126</v>
      </c>
      <c r="M2722">
        <f>IF($G2722="","",COUNTIF($G$3:$G2722, $G2722))</f>
        <v>2594</v>
      </c>
      <c r="N2722">
        <f t="shared" si="298"/>
        <v>2720</v>
      </c>
      <c r="O2722"/>
      <c r="P2722"/>
      <c r="Q2722"/>
    </row>
    <row r="2723" spans="2:17">
      <c r="B2723" s="30">
        <f>資料貼入!A2723</f>
        <v>0</v>
      </c>
      <c r="C2723" s="38">
        <f>資料貼入!A2723</f>
        <v>0</v>
      </c>
      <c r="D2723" s="29">
        <f>資料貼入!B2723</f>
        <v>0</v>
      </c>
      <c r="E2723" s="29" cm="1">
        <f t="array" ref="E2723">MovingDayDD($D$3:D2723)</f>
        <v>-2980487.7599999681</v>
      </c>
      <c r="F2723" s="29">
        <f>IF(OR(C2723&gt;總表!$B$30,C2723=0),0,IF(E2723=0,0,1+F2722))</f>
        <v>0</v>
      </c>
      <c r="G2723" s="29">
        <f t="shared" si="299"/>
        <v>0</v>
      </c>
      <c r="H2723" s="42">
        <f t="shared" si="297"/>
        <v>0</v>
      </c>
      <c r="I2723" s="43">
        <f t="shared" si="300"/>
        <v>0</v>
      </c>
      <c r="J2723" s="42">
        <f t="shared" si="301"/>
        <v>0</v>
      </c>
      <c r="K2723" s="43">
        <f t="shared" si="302"/>
        <v>0</v>
      </c>
      <c r="L2723">
        <f t="shared" si="303"/>
        <v>126</v>
      </c>
      <c r="M2723">
        <f>IF($G2723="","",COUNTIF($G$3:$G2723, $G2723))</f>
        <v>2595</v>
      </c>
      <c r="N2723">
        <f t="shared" si="298"/>
        <v>2721</v>
      </c>
      <c r="O2723"/>
      <c r="P2723"/>
      <c r="Q2723"/>
    </row>
    <row r="2724" spans="2:17">
      <c r="B2724" s="30">
        <f>資料貼入!A2724</f>
        <v>0</v>
      </c>
      <c r="C2724" s="38">
        <f>資料貼入!A2724</f>
        <v>0</v>
      </c>
      <c r="D2724" s="29">
        <f>資料貼入!B2724</f>
        <v>0</v>
      </c>
      <c r="E2724" s="29" cm="1">
        <f t="array" ref="E2724">MovingDayDD($D$3:D2724)</f>
        <v>-2980487.7599999681</v>
      </c>
      <c r="F2724" s="29">
        <f>IF(OR(C2724&gt;總表!$B$30,C2724=0),0,IF(E2724=0,0,1+F2723))</f>
        <v>0</v>
      </c>
      <c r="G2724" s="29">
        <f t="shared" si="299"/>
        <v>0</v>
      </c>
      <c r="H2724" s="42">
        <f t="shared" si="297"/>
        <v>0</v>
      </c>
      <c r="I2724" s="43">
        <f t="shared" si="300"/>
        <v>0</v>
      </c>
      <c r="J2724" s="42">
        <f t="shared" si="301"/>
        <v>0</v>
      </c>
      <c r="K2724" s="43">
        <f t="shared" si="302"/>
        <v>0</v>
      </c>
      <c r="L2724">
        <f t="shared" si="303"/>
        <v>126</v>
      </c>
      <c r="M2724">
        <f>IF($G2724="","",COUNTIF($G$3:$G2724, $G2724))</f>
        <v>2596</v>
      </c>
      <c r="N2724">
        <f t="shared" si="298"/>
        <v>2722</v>
      </c>
      <c r="O2724"/>
      <c r="P2724"/>
      <c r="Q2724"/>
    </row>
    <row r="2725" spans="2:17">
      <c r="B2725" s="30">
        <f>資料貼入!A2725</f>
        <v>0</v>
      </c>
      <c r="C2725" s="38">
        <f>資料貼入!A2725</f>
        <v>0</v>
      </c>
      <c r="D2725" s="29">
        <f>資料貼入!B2725</f>
        <v>0</v>
      </c>
      <c r="E2725" s="29" cm="1">
        <f t="array" ref="E2725">MovingDayDD($D$3:D2725)</f>
        <v>-2980487.7599999681</v>
      </c>
      <c r="F2725" s="29">
        <f>IF(OR(C2725&gt;總表!$B$30,C2725=0),0,IF(E2725=0,0,1+F2724))</f>
        <v>0</v>
      </c>
      <c r="G2725" s="29">
        <f t="shared" si="299"/>
        <v>0</v>
      </c>
      <c r="H2725" s="42">
        <f t="shared" si="297"/>
        <v>0</v>
      </c>
      <c r="I2725" s="43">
        <f t="shared" si="300"/>
        <v>0</v>
      </c>
      <c r="J2725" s="42">
        <f t="shared" si="301"/>
        <v>0</v>
      </c>
      <c r="K2725" s="43">
        <f t="shared" si="302"/>
        <v>0</v>
      </c>
      <c r="L2725">
        <f t="shared" si="303"/>
        <v>126</v>
      </c>
      <c r="M2725">
        <f>IF($G2725="","",COUNTIF($G$3:$G2725, $G2725))</f>
        <v>2597</v>
      </c>
      <c r="N2725">
        <f t="shared" si="298"/>
        <v>2723</v>
      </c>
      <c r="O2725"/>
      <c r="P2725"/>
      <c r="Q2725"/>
    </row>
    <row r="2726" spans="2:17">
      <c r="B2726" s="30">
        <f>資料貼入!A2726</f>
        <v>0</v>
      </c>
      <c r="C2726" s="38">
        <f>資料貼入!A2726</f>
        <v>0</v>
      </c>
      <c r="D2726" s="29">
        <f>資料貼入!B2726</f>
        <v>0</v>
      </c>
      <c r="E2726" s="29" cm="1">
        <f t="array" ref="E2726">MovingDayDD($D$3:D2726)</f>
        <v>-2980487.7599999681</v>
      </c>
      <c r="F2726" s="29">
        <f>IF(OR(C2726&gt;總表!$B$30,C2726=0),0,IF(E2726=0,0,1+F2725))</f>
        <v>0</v>
      </c>
      <c r="G2726" s="29">
        <f t="shared" si="299"/>
        <v>0</v>
      </c>
      <c r="H2726" s="42">
        <f t="shared" si="297"/>
        <v>0</v>
      </c>
      <c r="I2726" s="43">
        <f t="shared" si="300"/>
        <v>0</v>
      </c>
      <c r="J2726" s="42">
        <f t="shared" si="301"/>
        <v>0</v>
      </c>
      <c r="K2726" s="43">
        <f t="shared" si="302"/>
        <v>0</v>
      </c>
      <c r="L2726">
        <f t="shared" si="303"/>
        <v>126</v>
      </c>
      <c r="M2726">
        <f>IF($G2726="","",COUNTIF($G$3:$G2726, $G2726))</f>
        <v>2598</v>
      </c>
      <c r="N2726">
        <f t="shared" si="298"/>
        <v>2724</v>
      </c>
      <c r="O2726"/>
      <c r="P2726"/>
      <c r="Q2726"/>
    </row>
    <row r="2727" spans="2:17">
      <c r="B2727" s="30">
        <f>資料貼入!A2727</f>
        <v>0</v>
      </c>
      <c r="C2727" s="38">
        <f>資料貼入!A2727</f>
        <v>0</v>
      </c>
      <c r="D2727" s="29">
        <f>資料貼入!B2727</f>
        <v>0</v>
      </c>
      <c r="E2727" s="29" cm="1">
        <f t="array" ref="E2727">MovingDayDD($D$3:D2727)</f>
        <v>-2980487.7599999681</v>
      </c>
      <c r="F2727" s="29">
        <f>IF(OR(C2727&gt;總表!$B$30,C2727=0),0,IF(E2727=0,0,1+F2726))</f>
        <v>0</v>
      </c>
      <c r="G2727" s="29">
        <f t="shared" si="299"/>
        <v>0</v>
      </c>
      <c r="H2727" s="42">
        <f t="shared" si="297"/>
        <v>0</v>
      </c>
      <c r="I2727" s="43">
        <f t="shared" si="300"/>
        <v>0</v>
      </c>
      <c r="J2727" s="42">
        <f t="shared" si="301"/>
        <v>0</v>
      </c>
      <c r="K2727" s="43">
        <f t="shared" si="302"/>
        <v>0</v>
      </c>
      <c r="L2727">
        <f t="shared" si="303"/>
        <v>126</v>
      </c>
      <c r="M2727">
        <f>IF($G2727="","",COUNTIF($G$3:$G2727, $G2727))</f>
        <v>2599</v>
      </c>
      <c r="N2727">
        <f t="shared" si="298"/>
        <v>2725</v>
      </c>
      <c r="O2727"/>
      <c r="P2727"/>
      <c r="Q2727"/>
    </row>
    <row r="2728" spans="2:17">
      <c r="B2728" s="30">
        <f>資料貼入!A2728</f>
        <v>0</v>
      </c>
      <c r="C2728" s="38">
        <f>資料貼入!A2728</f>
        <v>0</v>
      </c>
      <c r="D2728" s="29">
        <f>資料貼入!B2728</f>
        <v>0</v>
      </c>
      <c r="E2728" s="29" cm="1">
        <f t="array" ref="E2728">MovingDayDD($D$3:D2728)</f>
        <v>-2980487.7599999681</v>
      </c>
      <c r="F2728" s="29">
        <f>IF(OR(C2728&gt;總表!$B$30,C2728=0),0,IF(E2728=0,0,1+F2727))</f>
        <v>0</v>
      </c>
      <c r="G2728" s="29">
        <f t="shared" si="299"/>
        <v>0</v>
      </c>
      <c r="H2728" s="42">
        <f t="shared" si="297"/>
        <v>0</v>
      </c>
      <c r="I2728" s="43">
        <f t="shared" si="300"/>
        <v>0</v>
      </c>
      <c r="J2728" s="42">
        <f t="shared" si="301"/>
        <v>0</v>
      </c>
      <c r="K2728" s="43">
        <f t="shared" si="302"/>
        <v>0</v>
      </c>
      <c r="L2728">
        <f t="shared" si="303"/>
        <v>126</v>
      </c>
      <c r="M2728">
        <f>IF($G2728="","",COUNTIF($G$3:$G2728, $G2728))</f>
        <v>2600</v>
      </c>
      <c r="N2728">
        <f t="shared" si="298"/>
        <v>2726</v>
      </c>
      <c r="O2728"/>
      <c r="P2728"/>
      <c r="Q2728"/>
    </row>
    <row r="2729" spans="2:17">
      <c r="B2729" s="30">
        <f>資料貼入!A2729</f>
        <v>0</v>
      </c>
      <c r="C2729" s="38">
        <f>資料貼入!A2729</f>
        <v>0</v>
      </c>
      <c r="D2729" s="29">
        <f>資料貼入!B2729</f>
        <v>0</v>
      </c>
      <c r="E2729" s="29" cm="1">
        <f t="array" ref="E2729">MovingDayDD($D$3:D2729)</f>
        <v>-2980487.7599999681</v>
      </c>
      <c r="F2729" s="29">
        <f>IF(OR(C2729&gt;總表!$B$30,C2729=0),0,IF(E2729=0,0,1+F2728))</f>
        <v>0</v>
      </c>
      <c r="G2729" s="29">
        <f t="shared" si="299"/>
        <v>0</v>
      </c>
      <c r="H2729" s="42">
        <f t="shared" si="297"/>
        <v>0</v>
      </c>
      <c r="I2729" s="43">
        <f t="shared" si="300"/>
        <v>0</v>
      </c>
      <c r="J2729" s="42">
        <f t="shared" si="301"/>
        <v>0</v>
      </c>
      <c r="K2729" s="43">
        <f t="shared" si="302"/>
        <v>0</v>
      </c>
      <c r="L2729">
        <f t="shared" si="303"/>
        <v>126</v>
      </c>
      <c r="M2729">
        <f>IF($G2729="","",COUNTIF($G$3:$G2729, $G2729))</f>
        <v>2601</v>
      </c>
      <c r="N2729">
        <f t="shared" si="298"/>
        <v>2727</v>
      </c>
      <c r="O2729"/>
      <c r="P2729"/>
      <c r="Q2729"/>
    </row>
    <row r="2730" spans="2:17">
      <c r="B2730" s="30">
        <f>資料貼入!A2730</f>
        <v>0</v>
      </c>
      <c r="C2730" s="38">
        <f>資料貼入!A2730</f>
        <v>0</v>
      </c>
      <c r="D2730" s="29">
        <f>資料貼入!B2730</f>
        <v>0</v>
      </c>
      <c r="E2730" s="29" cm="1">
        <f t="array" ref="E2730">MovingDayDD($D$3:D2730)</f>
        <v>-2980487.7599999681</v>
      </c>
      <c r="F2730" s="29">
        <f>IF(OR(C2730&gt;總表!$B$30,C2730=0),0,IF(E2730=0,0,1+F2729))</f>
        <v>0</v>
      </c>
      <c r="G2730" s="29">
        <f t="shared" si="299"/>
        <v>0</v>
      </c>
      <c r="H2730" s="42">
        <f t="shared" si="297"/>
        <v>0</v>
      </c>
      <c r="I2730" s="43">
        <f t="shared" si="300"/>
        <v>0</v>
      </c>
      <c r="J2730" s="42">
        <f t="shared" si="301"/>
        <v>0</v>
      </c>
      <c r="K2730" s="43">
        <f t="shared" si="302"/>
        <v>0</v>
      </c>
      <c r="L2730">
        <f t="shared" si="303"/>
        <v>126</v>
      </c>
      <c r="M2730">
        <f>IF($G2730="","",COUNTIF($G$3:$G2730, $G2730))</f>
        <v>2602</v>
      </c>
      <c r="N2730">
        <f t="shared" si="298"/>
        <v>2728</v>
      </c>
      <c r="O2730"/>
      <c r="P2730"/>
      <c r="Q2730"/>
    </row>
    <row r="2731" spans="2:17">
      <c r="B2731" s="30">
        <f>資料貼入!A2731</f>
        <v>0</v>
      </c>
      <c r="C2731" s="38">
        <f>資料貼入!A2731</f>
        <v>0</v>
      </c>
      <c r="D2731" s="29">
        <f>資料貼入!B2731</f>
        <v>0</v>
      </c>
      <c r="E2731" s="29" cm="1">
        <f t="array" ref="E2731">MovingDayDD($D$3:D2731)</f>
        <v>-2980487.7599999681</v>
      </c>
      <c r="F2731" s="29">
        <f>IF(OR(C2731&gt;總表!$B$30,C2731=0),0,IF(E2731=0,0,1+F2730))</f>
        <v>0</v>
      </c>
      <c r="G2731" s="29">
        <f t="shared" si="299"/>
        <v>0</v>
      </c>
      <c r="H2731" s="42">
        <f t="shared" si="297"/>
        <v>0</v>
      </c>
      <c r="I2731" s="43">
        <f t="shared" si="300"/>
        <v>0</v>
      </c>
      <c r="J2731" s="42">
        <f t="shared" si="301"/>
        <v>0</v>
      </c>
      <c r="K2731" s="43">
        <f t="shared" si="302"/>
        <v>0</v>
      </c>
      <c r="L2731">
        <f t="shared" si="303"/>
        <v>126</v>
      </c>
      <c r="M2731">
        <f>IF($G2731="","",COUNTIF($G$3:$G2731, $G2731))</f>
        <v>2603</v>
      </c>
      <c r="N2731">
        <f t="shared" si="298"/>
        <v>2729</v>
      </c>
      <c r="O2731"/>
      <c r="P2731"/>
      <c r="Q2731"/>
    </row>
    <row r="2732" spans="2:17">
      <c r="B2732" s="30">
        <f>資料貼入!A2732</f>
        <v>0</v>
      </c>
      <c r="C2732" s="38">
        <f>資料貼入!A2732</f>
        <v>0</v>
      </c>
      <c r="D2732" s="29">
        <f>資料貼入!B2732</f>
        <v>0</v>
      </c>
      <c r="E2732" s="29" cm="1">
        <f t="array" ref="E2732">MovingDayDD($D$3:D2732)</f>
        <v>-2980487.7599999681</v>
      </c>
      <c r="F2732" s="29">
        <f>IF(OR(C2732&gt;總表!$B$30,C2732=0),0,IF(E2732=0,0,1+F2731))</f>
        <v>0</v>
      </c>
      <c r="G2732" s="29">
        <f t="shared" si="299"/>
        <v>0</v>
      </c>
      <c r="H2732" s="42">
        <f t="shared" si="297"/>
        <v>0</v>
      </c>
      <c r="I2732" s="43">
        <f t="shared" si="300"/>
        <v>0</v>
      </c>
      <c r="J2732" s="42">
        <f t="shared" si="301"/>
        <v>0</v>
      </c>
      <c r="K2732" s="43">
        <f t="shared" si="302"/>
        <v>0</v>
      </c>
      <c r="L2732">
        <f t="shared" si="303"/>
        <v>126</v>
      </c>
      <c r="M2732">
        <f>IF($G2732="","",COUNTIF($G$3:$G2732, $G2732))</f>
        <v>2604</v>
      </c>
      <c r="N2732">
        <f t="shared" si="298"/>
        <v>2730</v>
      </c>
      <c r="O2732"/>
      <c r="P2732"/>
      <c r="Q2732"/>
    </row>
    <row r="2733" spans="2:17">
      <c r="B2733" s="30">
        <f>資料貼入!A2733</f>
        <v>0</v>
      </c>
      <c r="C2733" s="38">
        <f>資料貼入!A2733</f>
        <v>0</v>
      </c>
      <c r="D2733" s="29">
        <f>資料貼入!B2733</f>
        <v>0</v>
      </c>
      <c r="E2733" s="29" cm="1">
        <f t="array" ref="E2733">MovingDayDD($D$3:D2733)</f>
        <v>-2980487.7599999681</v>
      </c>
      <c r="F2733" s="29">
        <f>IF(OR(C2733&gt;總表!$B$30,C2733=0),0,IF(E2733=0,0,1+F2732))</f>
        <v>0</v>
      </c>
      <c r="G2733" s="29">
        <f t="shared" si="299"/>
        <v>0</v>
      </c>
      <c r="H2733" s="42">
        <f t="shared" si="297"/>
        <v>0</v>
      </c>
      <c r="I2733" s="43">
        <f t="shared" si="300"/>
        <v>0</v>
      </c>
      <c r="J2733" s="42">
        <f t="shared" si="301"/>
        <v>0</v>
      </c>
      <c r="K2733" s="43">
        <f t="shared" si="302"/>
        <v>0</v>
      </c>
      <c r="L2733">
        <f t="shared" si="303"/>
        <v>126</v>
      </c>
      <c r="M2733">
        <f>IF($G2733="","",COUNTIF($G$3:$G2733, $G2733))</f>
        <v>2605</v>
      </c>
      <c r="N2733">
        <f t="shared" si="298"/>
        <v>2731</v>
      </c>
      <c r="O2733"/>
      <c r="P2733"/>
      <c r="Q2733"/>
    </row>
    <row r="2734" spans="2:17">
      <c r="B2734" s="30">
        <f>資料貼入!A2734</f>
        <v>0</v>
      </c>
      <c r="C2734" s="38">
        <f>資料貼入!A2734</f>
        <v>0</v>
      </c>
      <c r="D2734" s="29">
        <f>資料貼入!B2734</f>
        <v>0</v>
      </c>
      <c r="E2734" s="29" cm="1">
        <f t="array" ref="E2734">MovingDayDD($D$3:D2734)</f>
        <v>-2980487.7599999681</v>
      </c>
      <c r="F2734" s="29">
        <f>IF(OR(C2734&gt;總表!$B$30,C2734=0),0,IF(E2734=0,0,1+F2733))</f>
        <v>0</v>
      </c>
      <c r="G2734" s="29">
        <f t="shared" si="299"/>
        <v>0</v>
      </c>
      <c r="H2734" s="42">
        <f t="shared" si="297"/>
        <v>0</v>
      </c>
      <c r="I2734" s="43">
        <f t="shared" si="300"/>
        <v>0</v>
      </c>
      <c r="J2734" s="42">
        <f t="shared" si="301"/>
        <v>0</v>
      </c>
      <c r="K2734" s="43">
        <f t="shared" si="302"/>
        <v>0</v>
      </c>
      <c r="L2734">
        <f t="shared" si="303"/>
        <v>126</v>
      </c>
      <c r="M2734">
        <f>IF($G2734="","",COUNTIF($G$3:$G2734, $G2734))</f>
        <v>2606</v>
      </c>
      <c r="N2734">
        <f t="shared" si="298"/>
        <v>2732</v>
      </c>
      <c r="O2734"/>
      <c r="P2734"/>
      <c r="Q2734"/>
    </row>
    <row r="2735" spans="2:17">
      <c r="B2735" s="30">
        <f>資料貼入!A2735</f>
        <v>0</v>
      </c>
      <c r="C2735" s="38">
        <f>資料貼入!A2735</f>
        <v>0</v>
      </c>
      <c r="D2735" s="29">
        <f>資料貼入!B2735</f>
        <v>0</v>
      </c>
      <c r="E2735" s="29" cm="1">
        <f t="array" ref="E2735">MovingDayDD($D$3:D2735)</f>
        <v>-2980487.7599999681</v>
      </c>
      <c r="F2735" s="29">
        <f>IF(OR(C2735&gt;總表!$B$30,C2735=0),0,IF(E2735=0,0,1+F2734))</f>
        <v>0</v>
      </c>
      <c r="G2735" s="29">
        <f t="shared" si="299"/>
        <v>0</v>
      </c>
      <c r="H2735" s="42">
        <f t="shared" si="297"/>
        <v>0</v>
      </c>
      <c r="I2735" s="43">
        <f t="shared" si="300"/>
        <v>0</v>
      </c>
      <c r="J2735" s="42">
        <f t="shared" si="301"/>
        <v>0</v>
      </c>
      <c r="K2735" s="43">
        <f t="shared" si="302"/>
        <v>0</v>
      </c>
      <c r="L2735">
        <f t="shared" si="303"/>
        <v>126</v>
      </c>
      <c r="M2735">
        <f>IF($G2735="","",COUNTIF($G$3:$G2735, $G2735))</f>
        <v>2607</v>
      </c>
      <c r="N2735">
        <f t="shared" si="298"/>
        <v>2733</v>
      </c>
      <c r="O2735"/>
      <c r="P2735"/>
      <c r="Q2735"/>
    </row>
    <row r="2736" spans="2:17">
      <c r="B2736" s="30">
        <f>資料貼入!A2736</f>
        <v>0</v>
      </c>
      <c r="C2736" s="38">
        <f>資料貼入!A2736</f>
        <v>0</v>
      </c>
      <c r="D2736" s="29">
        <f>資料貼入!B2736</f>
        <v>0</v>
      </c>
      <c r="E2736" s="29" cm="1">
        <f t="array" ref="E2736">MovingDayDD($D$3:D2736)</f>
        <v>-2980487.7599999681</v>
      </c>
      <c r="F2736" s="29">
        <f>IF(OR(C2736&gt;總表!$B$30,C2736=0),0,IF(E2736=0,0,1+F2735))</f>
        <v>0</v>
      </c>
      <c r="G2736" s="29">
        <f t="shared" si="299"/>
        <v>0</v>
      </c>
      <c r="H2736" s="42">
        <f t="shared" si="297"/>
        <v>0</v>
      </c>
      <c r="I2736" s="43">
        <f t="shared" si="300"/>
        <v>0</v>
      </c>
      <c r="J2736" s="42">
        <f t="shared" si="301"/>
        <v>0</v>
      </c>
      <c r="K2736" s="43">
        <f t="shared" si="302"/>
        <v>0</v>
      </c>
      <c r="L2736">
        <f t="shared" si="303"/>
        <v>126</v>
      </c>
      <c r="M2736">
        <f>IF($G2736="","",COUNTIF($G$3:$G2736, $G2736))</f>
        <v>2608</v>
      </c>
      <c r="N2736">
        <f t="shared" si="298"/>
        <v>2734</v>
      </c>
      <c r="O2736"/>
      <c r="P2736"/>
      <c r="Q2736"/>
    </row>
    <row r="2737" spans="2:17">
      <c r="B2737" s="30">
        <f>資料貼入!A2737</f>
        <v>0</v>
      </c>
      <c r="C2737" s="38">
        <f>資料貼入!A2737</f>
        <v>0</v>
      </c>
      <c r="D2737" s="29">
        <f>資料貼入!B2737</f>
        <v>0</v>
      </c>
      <c r="E2737" s="29" cm="1">
        <f t="array" ref="E2737">MovingDayDD($D$3:D2737)</f>
        <v>-2980487.7599999681</v>
      </c>
      <c r="F2737" s="29">
        <f>IF(OR(C2737&gt;總表!$B$30,C2737=0),0,IF(E2737=0,0,1+F2736))</f>
        <v>0</v>
      </c>
      <c r="G2737" s="29">
        <f t="shared" si="299"/>
        <v>0</v>
      </c>
      <c r="H2737" s="42">
        <f t="shared" si="297"/>
        <v>0</v>
      </c>
      <c r="I2737" s="43">
        <f t="shared" si="300"/>
        <v>0</v>
      </c>
      <c r="J2737" s="42">
        <f t="shared" si="301"/>
        <v>0</v>
      </c>
      <c r="K2737" s="43">
        <f t="shared" si="302"/>
        <v>0</v>
      </c>
      <c r="L2737">
        <f t="shared" si="303"/>
        <v>126</v>
      </c>
      <c r="M2737">
        <f>IF($G2737="","",COUNTIF($G$3:$G2737, $G2737))</f>
        <v>2609</v>
      </c>
      <c r="N2737">
        <f t="shared" si="298"/>
        <v>2735</v>
      </c>
      <c r="O2737"/>
      <c r="P2737"/>
      <c r="Q2737"/>
    </row>
    <row r="2738" spans="2:17">
      <c r="B2738" s="30">
        <f>資料貼入!A2738</f>
        <v>0</v>
      </c>
      <c r="C2738" s="38">
        <f>資料貼入!A2738</f>
        <v>0</v>
      </c>
      <c r="D2738" s="29">
        <f>資料貼入!B2738</f>
        <v>0</v>
      </c>
      <c r="E2738" s="29" cm="1">
        <f t="array" ref="E2738">MovingDayDD($D$3:D2738)</f>
        <v>-2980487.7599999681</v>
      </c>
      <c r="F2738" s="29">
        <f>IF(OR(C2738&gt;總表!$B$30,C2738=0),0,IF(E2738=0,0,1+F2737))</f>
        <v>0</v>
      </c>
      <c r="G2738" s="29">
        <f t="shared" si="299"/>
        <v>0</v>
      </c>
      <c r="H2738" s="42">
        <f t="shared" si="297"/>
        <v>0</v>
      </c>
      <c r="I2738" s="43">
        <f t="shared" si="300"/>
        <v>0</v>
      </c>
      <c r="J2738" s="42">
        <f t="shared" si="301"/>
        <v>0</v>
      </c>
      <c r="K2738" s="43">
        <f t="shared" si="302"/>
        <v>0</v>
      </c>
      <c r="L2738">
        <f t="shared" si="303"/>
        <v>126</v>
      </c>
      <c r="M2738">
        <f>IF($G2738="","",COUNTIF($G$3:$G2738, $G2738))</f>
        <v>2610</v>
      </c>
      <c r="N2738">
        <f t="shared" si="298"/>
        <v>2736</v>
      </c>
      <c r="O2738"/>
      <c r="P2738"/>
      <c r="Q2738"/>
    </row>
    <row r="2739" spans="2:17">
      <c r="B2739" s="30">
        <f>資料貼入!A2739</f>
        <v>0</v>
      </c>
      <c r="C2739" s="38">
        <f>資料貼入!A2739</f>
        <v>0</v>
      </c>
      <c r="D2739" s="29">
        <f>資料貼入!B2739</f>
        <v>0</v>
      </c>
      <c r="E2739" s="29" cm="1">
        <f t="array" ref="E2739">MovingDayDD($D$3:D2739)</f>
        <v>-2980487.7599999681</v>
      </c>
      <c r="F2739" s="29">
        <f>IF(OR(C2739&gt;總表!$B$30,C2739=0),0,IF(E2739=0,0,1+F2738))</f>
        <v>0</v>
      </c>
      <c r="G2739" s="29">
        <f t="shared" si="299"/>
        <v>0</v>
      </c>
      <c r="H2739" s="42">
        <f t="shared" si="297"/>
        <v>0</v>
      </c>
      <c r="I2739" s="43">
        <f t="shared" si="300"/>
        <v>0</v>
      </c>
      <c r="J2739" s="42">
        <f t="shared" si="301"/>
        <v>0</v>
      </c>
      <c r="K2739" s="43">
        <f t="shared" si="302"/>
        <v>0</v>
      </c>
      <c r="L2739">
        <f t="shared" si="303"/>
        <v>126</v>
      </c>
      <c r="M2739">
        <f>IF($G2739="","",COUNTIF($G$3:$G2739, $G2739))</f>
        <v>2611</v>
      </c>
      <c r="N2739">
        <f t="shared" si="298"/>
        <v>2737</v>
      </c>
      <c r="O2739"/>
      <c r="P2739"/>
      <c r="Q2739"/>
    </row>
    <row r="2740" spans="2:17">
      <c r="B2740" s="30">
        <f>資料貼入!A2740</f>
        <v>0</v>
      </c>
      <c r="C2740" s="38">
        <f>資料貼入!A2740</f>
        <v>0</v>
      </c>
      <c r="D2740" s="29">
        <f>資料貼入!B2740</f>
        <v>0</v>
      </c>
      <c r="E2740" s="29" cm="1">
        <f t="array" ref="E2740">MovingDayDD($D$3:D2740)</f>
        <v>-2980487.7599999681</v>
      </c>
      <c r="F2740" s="29">
        <f>IF(OR(C2740&gt;總表!$B$30,C2740=0),0,IF(E2740=0,0,1+F2739))</f>
        <v>0</v>
      </c>
      <c r="G2740" s="29">
        <f t="shared" si="299"/>
        <v>0</v>
      </c>
      <c r="H2740" s="42">
        <f t="shared" si="297"/>
        <v>0</v>
      </c>
      <c r="I2740" s="43">
        <f t="shared" si="300"/>
        <v>0</v>
      </c>
      <c r="J2740" s="42">
        <f t="shared" si="301"/>
        <v>0</v>
      </c>
      <c r="K2740" s="43">
        <f t="shared" si="302"/>
        <v>0</v>
      </c>
      <c r="L2740">
        <f t="shared" si="303"/>
        <v>126</v>
      </c>
      <c r="M2740">
        <f>IF($G2740="","",COUNTIF($G$3:$G2740, $G2740))</f>
        <v>2612</v>
      </c>
      <c r="N2740">
        <f t="shared" si="298"/>
        <v>2738</v>
      </c>
      <c r="O2740"/>
      <c r="P2740"/>
      <c r="Q2740"/>
    </row>
    <row r="2741" spans="2:17">
      <c r="B2741" s="30">
        <f>資料貼入!A2741</f>
        <v>0</v>
      </c>
      <c r="C2741" s="38">
        <f>資料貼入!A2741</f>
        <v>0</v>
      </c>
      <c r="D2741" s="29">
        <f>資料貼入!B2741</f>
        <v>0</v>
      </c>
      <c r="E2741" s="29" cm="1">
        <f t="array" ref="E2741">MovingDayDD($D$3:D2741)</f>
        <v>-2980487.7599999681</v>
      </c>
      <c r="F2741" s="29">
        <f>IF(OR(C2741&gt;總表!$B$30,C2741=0),0,IF(E2741=0,0,1+F2740))</f>
        <v>0</v>
      </c>
      <c r="G2741" s="29">
        <f t="shared" si="299"/>
        <v>0</v>
      </c>
      <c r="H2741" s="42">
        <f t="shared" si="297"/>
        <v>0</v>
      </c>
      <c r="I2741" s="43">
        <f t="shared" si="300"/>
        <v>0</v>
      </c>
      <c r="J2741" s="42">
        <f t="shared" si="301"/>
        <v>0</v>
      </c>
      <c r="K2741" s="43">
        <f t="shared" si="302"/>
        <v>0</v>
      </c>
      <c r="L2741">
        <f t="shared" si="303"/>
        <v>126</v>
      </c>
      <c r="M2741">
        <f>IF($G2741="","",COUNTIF($G$3:$G2741, $G2741))</f>
        <v>2613</v>
      </c>
      <c r="N2741">
        <f t="shared" si="298"/>
        <v>2739</v>
      </c>
      <c r="O2741"/>
      <c r="P2741"/>
      <c r="Q2741"/>
    </row>
    <row r="2742" spans="2:17">
      <c r="B2742" s="30">
        <f>資料貼入!A2742</f>
        <v>0</v>
      </c>
      <c r="C2742" s="38">
        <f>資料貼入!A2742</f>
        <v>0</v>
      </c>
      <c r="D2742" s="29">
        <f>資料貼入!B2742</f>
        <v>0</v>
      </c>
      <c r="E2742" s="29" cm="1">
        <f t="array" ref="E2742">MovingDayDD($D$3:D2742)</f>
        <v>-2980487.7599999681</v>
      </c>
      <c r="F2742" s="29">
        <f>IF(OR(C2742&gt;總表!$B$30,C2742=0),0,IF(E2742=0,0,1+F2741))</f>
        <v>0</v>
      </c>
      <c r="G2742" s="29">
        <f t="shared" si="299"/>
        <v>0</v>
      </c>
      <c r="H2742" s="42">
        <f t="shared" si="297"/>
        <v>0</v>
      </c>
      <c r="I2742" s="43">
        <f t="shared" si="300"/>
        <v>0</v>
      </c>
      <c r="J2742" s="42">
        <f t="shared" si="301"/>
        <v>0</v>
      </c>
      <c r="K2742" s="43">
        <f t="shared" si="302"/>
        <v>0</v>
      </c>
      <c r="L2742">
        <f t="shared" si="303"/>
        <v>126</v>
      </c>
      <c r="M2742">
        <f>IF($G2742="","",COUNTIF($G$3:$G2742, $G2742))</f>
        <v>2614</v>
      </c>
      <c r="N2742">
        <f t="shared" si="298"/>
        <v>2740</v>
      </c>
      <c r="O2742"/>
      <c r="P2742"/>
      <c r="Q2742"/>
    </row>
    <row r="2743" spans="2:17">
      <c r="B2743" s="30">
        <f>資料貼入!A2743</f>
        <v>0</v>
      </c>
      <c r="C2743" s="38">
        <f>資料貼入!A2743</f>
        <v>0</v>
      </c>
      <c r="D2743" s="29">
        <f>資料貼入!B2743</f>
        <v>0</v>
      </c>
      <c r="E2743" s="29" cm="1">
        <f t="array" ref="E2743">MovingDayDD($D$3:D2743)</f>
        <v>-2980487.7599999681</v>
      </c>
      <c r="F2743" s="29">
        <f>IF(OR(C2743&gt;總表!$B$30,C2743=0),0,IF(E2743=0,0,1+F2742))</f>
        <v>0</v>
      </c>
      <c r="G2743" s="29">
        <f t="shared" si="299"/>
        <v>0</v>
      </c>
      <c r="H2743" s="42">
        <f t="shared" si="297"/>
        <v>0</v>
      </c>
      <c r="I2743" s="43">
        <f t="shared" si="300"/>
        <v>0</v>
      </c>
      <c r="J2743" s="42">
        <f t="shared" si="301"/>
        <v>0</v>
      </c>
      <c r="K2743" s="43">
        <f t="shared" si="302"/>
        <v>0</v>
      </c>
      <c r="L2743">
        <f t="shared" si="303"/>
        <v>126</v>
      </c>
      <c r="M2743">
        <f>IF($G2743="","",COUNTIF($G$3:$G2743, $G2743))</f>
        <v>2615</v>
      </c>
      <c r="N2743">
        <f t="shared" si="298"/>
        <v>2741</v>
      </c>
      <c r="O2743"/>
      <c r="P2743"/>
      <c r="Q2743"/>
    </row>
    <row r="2744" spans="2:17">
      <c r="B2744" s="30">
        <f>資料貼入!A2744</f>
        <v>0</v>
      </c>
      <c r="C2744" s="38">
        <f>資料貼入!A2744</f>
        <v>0</v>
      </c>
      <c r="D2744" s="29">
        <f>資料貼入!B2744</f>
        <v>0</v>
      </c>
      <c r="E2744" s="29" cm="1">
        <f t="array" ref="E2744">MovingDayDD($D$3:D2744)</f>
        <v>-2980487.7599999681</v>
      </c>
      <c r="F2744" s="29">
        <f>IF(OR(C2744&gt;總表!$B$30,C2744=0),0,IF(E2744=0,0,1+F2743))</f>
        <v>0</v>
      </c>
      <c r="G2744" s="29">
        <f t="shared" si="299"/>
        <v>0</v>
      </c>
      <c r="H2744" s="42">
        <f t="shared" si="297"/>
        <v>0</v>
      </c>
      <c r="I2744" s="43">
        <f t="shared" si="300"/>
        <v>0</v>
      </c>
      <c r="J2744" s="42">
        <f t="shared" si="301"/>
        <v>0</v>
      </c>
      <c r="K2744" s="43">
        <f t="shared" si="302"/>
        <v>0</v>
      </c>
      <c r="L2744">
        <f t="shared" si="303"/>
        <v>126</v>
      </c>
      <c r="M2744">
        <f>IF($G2744="","",COUNTIF($G$3:$G2744, $G2744))</f>
        <v>2616</v>
      </c>
      <c r="N2744">
        <f t="shared" si="298"/>
        <v>2742</v>
      </c>
      <c r="O2744"/>
      <c r="P2744"/>
      <c r="Q2744"/>
    </row>
    <row r="2745" spans="2:17">
      <c r="B2745" s="30">
        <f>資料貼入!A2745</f>
        <v>0</v>
      </c>
      <c r="C2745" s="38">
        <f>資料貼入!A2745</f>
        <v>0</v>
      </c>
      <c r="D2745" s="29">
        <f>資料貼入!B2745</f>
        <v>0</v>
      </c>
      <c r="E2745" s="29" cm="1">
        <f t="array" ref="E2745">MovingDayDD($D$3:D2745)</f>
        <v>-2980487.7599999681</v>
      </c>
      <c r="F2745" s="29">
        <f>IF(OR(C2745&gt;總表!$B$30,C2745=0),0,IF(E2745=0,0,1+F2744))</f>
        <v>0</v>
      </c>
      <c r="G2745" s="29">
        <f t="shared" si="299"/>
        <v>0</v>
      </c>
      <c r="H2745" s="42">
        <f t="shared" si="297"/>
        <v>0</v>
      </c>
      <c r="I2745" s="43">
        <f t="shared" si="300"/>
        <v>0</v>
      </c>
      <c r="J2745" s="42">
        <f t="shared" si="301"/>
        <v>0</v>
      </c>
      <c r="K2745" s="43">
        <f t="shared" si="302"/>
        <v>0</v>
      </c>
      <c r="L2745">
        <f t="shared" si="303"/>
        <v>126</v>
      </c>
      <c r="M2745">
        <f>IF($G2745="","",COUNTIF($G$3:$G2745, $G2745))</f>
        <v>2617</v>
      </c>
      <c r="N2745">
        <f t="shared" si="298"/>
        <v>2743</v>
      </c>
      <c r="O2745"/>
      <c r="P2745"/>
      <c r="Q2745"/>
    </row>
    <row r="2746" spans="2:17">
      <c r="B2746" s="30">
        <f>資料貼入!A2746</f>
        <v>0</v>
      </c>
      <c r="C2746" s="38">
        <f>資料貼入!A2746</f>
        <v>0</v>
      </c>
      <c r="D2746" s="29">
        <f>資料貼入!B2746</f>
        <v>0</v>
      </c>
      <c r="E2746" s="29" cm="1">
        <f t="array" ref="E2746">MovingDayDD($D$3:D2746)</f>
        <v>-2980487.7599999681</v>
      </c>
      <c r="F2746" s="29">
        <f>IF(OR(C2746&gt;總表!$B$30,C2746=0),0,IF(E2746=0,0,1+F2745))</f>
        <v>0</v>
      </c>
      <c r="G2746" s="29">
        <f t="shared" si="299"/>
        <v>0</v>
      </c>
      <c r="H2746" s="42">
        <f t="shared" si="297"/>
        <v>0</v>
      </c>
      <c r="I2746" s="43">
        <f t="shared" si="300"/>
        <v>0</v>
      </c>
      <c r="J2746" s="42">
        <f t="shared" si="301"/>
        <v>0</v>
      </c>
      <c r="K2746" s="43">
        <f t="shared" si="302"/>
        <v>0</v>
      </c>
      <c r="L2746">
        <f t="shared" si="303"/>
        <v>126</v>
      </c>
      <c r="M2746">
        <f>IF($G2746="","",COUNTIF($G$3:$G2746, $G2746))</f>
        <v>2618</v>
      </c>
      <c r="N2746">
        <f t="shared" si="298"/>
        <v>2744</v>
      </c>
      <c r="O2746"/>
      <c r="P2746"/>
      <c r="Q2746"/>
    </row>
    <row r="2747" spans="2:17">
      <c r="B2747" s="30">
        <f>資料貼入!A2747</f>
        <v>0</v>
      </c>
      <c r="C2747" s="38">
        <f>資料貼入!A2747</f>
        <v>0</v>
      </c>
      <c r="D2747" s="29">
        <f>資料貼入!B2747</f>
        <v>0</v>
      </c>
      <c r="E2747" s="29" cm="1">
        <f t="array" ref="E2747">MovingDayDD($D$3:D2747)</f>
        <v>-2980487.7599999681</v>
      </c>
      <c r="F2747" s="29">
        <f>IF(OR(C2747&gt;總表!$B$30,C2747=0),0,IF(E2747=0,0,1+F2746))</f>
        <v>0</v>
      </c>
      <c r="G2747" s="29">
        <f t="shared" si="299"/>
        <v>0</v>
      </c>
      <c r="H2747" s="42">
        <f t="shared" si="297"/>
        <v>0</v>
      </c>
      <c r="I2747" s="43">
        <f t="shared" si="300"/>
        <v>0</v>
      </c>
      <c r="J2747" s="42">
        <f t="shared" si="301"/>
        <v>0</v>
      </c>
      <c r="K2747" s="43">
        <f t="shared" si="302"/>
        <v>0</v>
      </c>
      <c r="L2747">
        <f t="shared" si="303"/>
        <v>126</v>
      </c>
      <c r="M2747">
        <f>IF($G2747="","",COUNTIF($G$3:$G2747, $G2747))</f>
        <v>2619</v>
      </c>
      <c r="N2747">
        <f t="shared" si="298"/>
        <v>2745</v>
      </c>
      <c r="O2747"/>
      <c r="P2747"/>
      <c r="Q2747"/>
    </row>
    <row r="2748" spans="2:17">
      <c r="B2748" s="30">
        <f>資料貼入!A2748</f>
        <v>0</v>
      </c>
      <c r="C2748" s="38">
        <f>資料貼入!A2748</f>
        <v>0</v>
      </c>
      <c r="D2748" s="29">
        <f>資料貼入!B2748</f>
        <v>0</v>
      </c>
      <c r="E2748" s="29" cm="1">
        <f t="array" ref="E2748">MovingDayDD($D$3:D2748)</f>
        <v>-2980487.7599999681</v>
      </c>
      <c r="F2748" s="29">
        <f>IF(OR(C2748&gt;總表!$B$30,C2748=0),0,IF(E2748=0,0,1+F2747))</f>
        <v>0</v>
      </c>
      <c r="G2748" s="29">
        <f t="shared" si="299"/>
        <v>0</v>
      </c>
      <c r="H2748" s="42">
        <f t="shared" si="297"/>
        <v>0</v>
      </c>
      <c r="I2748" s="43">
        <f t="shared" si="300"/>
        <v>0</v>
      </c>
      <c r="J2748" s="42">
        <f t="shared" si="301"/>
        <v>0</v>
      </c>
      <c r="K2748" s="43">
        <f t="shared" si="302"/>
        <v>0</v>
      </c>
      <c r="L2748">
        <f t="shared" si="303"/>
        <v>126</v>
      </c>
      <c r="M2748">
        <f>IF($G2748="","",COUNTIF($G$3:$G2748, $G2748))</f>
        <v>2620</v>
      </c>
      <c r="N2748">
        <f t="shared" si="298"/>
        <v>2746</v>
      </c>
      <c r="O2748"/>
      <c r="P2748"/>
      <c r="Q2748"/>
    </row>
    <row r="2749" spans="2:17">
      <c r="B2749" s="30">
        <f>資料貼入!A2749</f>
        <v>0</v>
      </c>
      <c r="C2749" s="38">
        <f>資料貼入!A2749</f>
        <v>0</v>
      </c>
      <c r="D2749" s="29">
        <f>資料貼入!B2749</f>
        <v>0</v>
      </c>
      <c r="E2749" s="29" cm="1">
        <f t="array" ref="E2749">MovingDayDD($D$3:D2749)</f>
        <v>-2980487.7599999681</v>
      </c>
      <c r="F2749" s="29">
        <f>IF(OR(C2749&gt;總表!$B$30,C2749=0),0,IF(E2749=0,0,1+F2748))</f>
        <v>0</v>
      </c>
      <c r="G2749" s="29">
        <f t="shared" si="299"/>
        <v>0</v>
      </c>
      <c r="H2749" s="42">
        <f t="shared" si="297"/>
        <v>0</v>
      </c>
      <c r="I2749" s="43">
        <f t="shared" si="300"/>
        <v>0</v>
      </c>
      <c r="J2749" s="42">
        <f t="shared" si="301"/>
        <v>0</v>
      </c>
      <c r="K2749" s="43">
        <f t="shared" si="302"/>
        <v>0</v>
      </c>
      <c r="L2749">
        <f t="shared" si="303"/>
        <v>126</v>
      </c>
      <c r="M2749">
        <f>IF($G2749="","",COUNTIF($G$3:$G2749, $G2749))</f>
        <v>2621</v>
      </c>
      <c r="N2749">
        <f t="shared" si="298"/>
        <v>2747</v>
      </c>
      <c r="O2749"/>
      <c r="P2749"/>
      <c r="Q2749"/>
    </row>
    <row r="2750" spans="2:17">
      <c r="B2750" s="30">
        <f>資料貼入!A2750</f>
        <v>0</v>
      </c>
      <c r="C2750" s="38">
        <f>資料貼入!A2750</f>
        <v>0</v>
      </c>
      <c r="D2750" s="29">
        <f>資料貼入!B2750</f>
        <v>0</v>
      </c>
      <c r="E2750" s="29" cm="1">
        <f t="array" ref="E2750">MovingDayDD($D$3:D2750)</f>
        <v>-2980487.7599999681</v>
      </c>
      <c r="F2750" s="29">
        <f>IF(OR(C2750&gt;總表!$B$30,C2750=0),0,IF(E2750=0,0,1+F2749))</f>
        <v>0</v>
      </c>
      <c r="G2750" s="29">
        <f t="shared" si="299"/>
        <v>0</v>
      </c>
      <c r="H2750" s="42">
        <f t="shared" si="297"/>
        <v>0</v>
      </c>
      <c r="I2750" s="43">
        <f t="shared" si="300"/>
        <v>0</v>
      </c>
      <c r="J2750" s="42">
        <f t="shared" si="301"/>
        <v>0</v>
      </c>
      <c r="K2750" s="43">
        <f t="shared" si="302"/>
        <v>0</v>
      </c>
      <c r="L2750">
        <f t="shared" si="303"/>
        <v>126</v>
      </c>
      <c r="M2750">
        <f>IF($G2750="","",COUNTIF($G$3:$G2750, $G2750))</f>
        <v>2622</v>
      </c>
      <c r="N2750">
        <f t="shared" si="298"/>
        <v>2748</v>
      </c>
      <c r="O2750"/>
      <c r="P2750"/>
      <c r="Q2750"/>
    </row>
    <row r="2751" spans="2:17">
      <c r="B2751" s="30">
        <f>資料貼入!A2751</f>
        <v>0</v>
      </c>
      <c r="C2751" s="38">
        <f>資料貼入!A2751</f>
        <v>0</v>
      </c>
      <c r="D2751" s="29">
        <f>資料貼入!B2751</f>
        <v>0</v>
      </c>
      <c r="E2751" s="29" cm="1">
        <f t="array" ref="E2751">MovingDayDD($D$3:D2751)</f>
        <v>-2980487.7599999681</v>
      </c>
      <c r="F2751" s="29">
        <f>IF(OR(C2751&gt;總表!$B$30,C2751=0),0,IF(E2751=0,0,1+F2750))</f>
        <v>0</v>
      </c>
      <c r="G2751" s="29">
        <f t="shared" si="299"/>
        <v>0</v>
      </c>
      <c r="H2751" s="42">
        <f t="shared" si="297"/>
        <v>0</v>
      </c>
      <c r="I2751" s="43">
        <f t="shared" si="300"/>
        <v>0</v>
      </c>
      <c r="J2751" s="42">
        <f t="shared" si="301"/>
        <v>0</v>
      </c>
      <c r="K2751" s="43">
        <f t="shared" si="302"/>
        <v>0</v>
      </c>
      <c r="L2751">
        <f t="shared" si="303"/>
        <v>126</v>
      </c>
      <c r="M2751">
        <f>IF($G2751="","",COUNTIF($G$3:$G2751, $G2751))</f>
        <v>2623</v>
      </c>
      <c r="N2751">
        <f t="shared" si="298"/>
        <v>2749</v>
      </c>
      <c r="O2751"/>
      <c r="P2751"/>
      <c r="Q2751"/>
    </row>
    <row r="2752" spans="2:17">
      <c r="B2752" s="30">
        <f>資料貼入!A2752</f>
        <v>0</v>
      </c>
      <c r="C2752" s="38">
        <f>資料貼入!A2752</f>
        <v>0</v>
      </c>
      <c r="D2752" s="29">
        <f>資料貼入!B2752</f>
        <v>0</v>
      </c>
      <c r="E2752" s="29" cm="1">
        <f t="array" ref="E2752">MovingDayDD($D$3:D2752)</f>
        <v>-2980487.7599999681</v>
      </c>
      <c r="F2752" s="29">
        <f>IF(OR(C2752&gt;總表!$B$30,C2752=0),0,IF(E2752=0,0,1+F2751))</f>
        <v>0</v>
      </c>
      <c r="G2752" s="29">
        <f t="shared" si="299"/>
        <v>0</v>
      </c>
      <c r="H2752" s="42">
        <f t="shared" si="297"/>
        <v>0</v>
      </c>
      <c r="I2752" s="43">
        <f t="shared" si="300"/>
        <v>0</v>
      </c>
      <c r="J2752" s="42">
        <f t="shared" si="301"/>
        <v>0</v>
      </c>
      <c r="K2752" s="43">
        <f t="shared" si="302"/>
        <v>0</v>
      </c>
      <c r="L2752">
        <f t="shared" si="303"/>
        <v>126</v>
      </c>
      <c r="M2752">
        <f>IF($G2752="","",COUNTIF($G$3:$G2752, $G2752))</f>
        <v>2624</v>
      </c>
      <c r="N2752">
        <f t="shared" si="298"/>
        <v>2750</v>
      </c>
      <c r="O2752"/>
      <c r="P2752"/>
      <c r="Q2752"/>
    </row>
    <row r="2753" spans="2:17">
      <c r="B2753" s="30">
        <f>資料貼入!A2753</f>
        <v>0</v>
      </c>
      <c r="C2753" s="38">
        <f>資料貼入!A2753</f>
        <v>0</v>
      </c>
      <c r="D2753" s="29">
        <f>資料貼入!B2753</f>
        <v>0</v>
      </c>
      <c r="E2753" s="29" cm="1">
        <f t="array" ref="E2753">MovingDayDD($D$3:D2753)</f>
        <v>-2980487.7599999681</v>
      </c>
      <c r="F2753" s="29">
        <f>IF(OR(C2753&gt;總表!$B$30,C2753=0),0,IF(E2753=0,0,1+F2752))</f>
        <v>0</v>
      </c>
      <c r="G2753" s="29">
        <f t="shared" si="299"/>
        <v>0</v>
      </c>
      <c r="H2753" s="42">
        <f t="shared" si="297"/>
        <v>0</v>
      </c>
      <c r="I2753" s="43">
        <f t="shared" si="300"/>
        <v>0</v>
      </c>
      <c r="J2753" s="42">
        <f t="shared" si="301"/>
        <v>0</v>
      </c>
      <c r="K2753" s="43">
        <f t="shared" si="302"/>
        <v>0</v>
      </c>
      <c r="L2753">
        <f t="shared" si="303"/>
        <v>126</v>
      </c>
      <c r="M2753">
        <f>IF($G2753="","",COUNTIF($G$3:$G2753, $G2753))</f>
        <v>2625</v>
      </c>
      <c r="N2753">
        <f t="shared" si="298"/>
        <v>2751</v>
      </c>
      <c r="O2753"/>
      <c r="P2753"/>
      <c r="Q2753"/>
    </row>
    <row r="2754" spans="2:17">
      <c r="B2754" s="30">
        <f>資料貼入!A2754</f>
        <v>0</v>
      </c>
      <c r="C2754" s="38">
        <f>資料貼入!A2754</f>
        <v>0</v>
      </c>
      <c r="D2754" s="29">
        <f>資料貼入!B2754</f>
        <v>0</v>
      </c>
      <c r="E2754" s="29" cm="1">
        <f t="array" ref="E2754">MovingDayDD($D$3:D2754)</f>
        <v>-2980487.7599999681</v>
      </c>
      <c r="F2754" s="29">
        <f>IF(OR(C2754&gt;總表!$B$30,C2754=0),0,IF(E2754=0,0,1+F2753))</f>
        <v>0</v>
      </c>
      <c r="G2754" s="29">
        <f t="shared" si="299"/>
        <v>0</v>
      </c>
      <c r="H2754" s="42">
        <f t="shared" si="297"/>
        <v>0</v>
      </c>
      <c r="I2754" s="43">
        <f t="shared" si="300"/>
        <v>0</v>
      </c>
      <c r="J2754" s="42">
        <f t="shared" si="301"/>
        <v>0</v>
      </c>
      <c r="K2754" s="43">
        <f t="shared" si="302"/>
        <v>0</v>
      </c>
      <c r="L2754">
        <f t="shared" si="303"/>
        <v>126</v>
      </c>
      <c r="M2754">
        <f>IF($G2754="","",COUNTIF($G$3:$G2754, $G2754))</f>
        <v>2626</v>
      </c>
      <c r="N2754">
        <f t="shared" si="298"/>
        <v>2752</v>
      </c>
      <c r="O2754"/>
      <c r="P2754"/>
      <c r="Q2754"/>
    </row>
    <row r="2755" spans="2:17">
      <c r="B2755" s="30">
        <f>資料貼入!A2755</f>
        <v>0</v>
      </c>
      <c r="C2755" s="38">
        <f>資料貼入!A2755</f>
        <v>0</v>
      </c>
      <c r="D2755" s="29">
        <f>資料貼入!B2755</f>
        <v>0</v>
      </c>
      <c r="E2755" s="29" cm="1">
        <f t="array" ref="E2755">MovingDayDD($D$3:D2755)</f>
        <v>-2980487.7599999681</v>
      </c>
      <c r="F2755" s="29">
        <f>IF(OR(C2755&gt;總表!$B$30,C2755=0),0,IF(E2755=0,0,1+F2754))</f>
        <v>0</v>
      </c>
      <c r="G2755" s="29">
        <f t="shared" si="299"/>
        <v>0</v>
      </c>
      <c r="H2755" s="42">
        <f t="shared" ref="H2755:H2818" si="304">IF(G2755&gt;$V$1,B2755,0)</f>
        <v>0</v>
      </c>
      <c r="I2755" s="43">
        <f t="shared" si="300"/>
        <v>0</v>
      </c>
      <c r="J2755" s="42">
        <f t="shared" si="301"/>
        <v>0</v>
      </c>
      <c r="K2755" s="43">
        <f t="shared" si="302"/>
        <v>0</v>
      </c>
      <c r="L2755">
        <f t="shared" si="303"/>
        <v>126</v>
      </c>
      <c r="M2755">
        <f>IF($G2755="","",COUNTIF($G$3:$G2755, $G2755))</f>
        <v>2627</v>
      </c>
      <c r="N2755">
        <f t="shared" ref="N2755:N2818" si="305">IF($G2755="","",L2755+M2755)</f>
        <v>2753</v>
      </c>
      <c r="O2755"/>
      <c r="P2755"/>
      <c r="Q2755"/>
    </row>
    <row r="2756" spans="2:17">
      <c r="B2756" s="30">
        <f>資料貼入!A2756</f>
        <v>0</v>
      </c>
      <c r="C2756" s="38">
        <f>資料貼入!A2756</f>
        <v>0</v>
      </c>
      <c r="D2756" s="29">
        <f>資料貼入!B2756</f>
        <v>0</v>
      </c>
      <c r="E2756" s="29" cm="1">
        <f t="array" ref="E2756">MovingDayDD($D$3:D2756)</f>
        <v>-2980487.7599999681</v>
      </c>
      <c r="F2756" s="29">
        <f>IF(OR(C2756&gt;總表!$B$30,C2756=0),0,IF(E2756=0,0,1+F2755))</f>
        <v>0</v>
      </c>
      <c r="G2756" s="29">
        <f t="shared" ref="G2756:G2819" si="306">IF(F2757=0,F2756,0)</f>
        <v>0</v>
      </c>
      <c r="H2756" s="42">
        <f t="shared" si="304"/>
        <v>0</v>
      </c>
      <c r="I2756" s="43">
        <f t="shared" ref="I2756:I2819" si="307">G2756</f>
        <v>0</v>
      </c>
      <c r="J2756" s="42">
        <f t="shared" ref="J2756:J2819" si="308">IF(F2756=0,0,B2756)</f>
        <v>0</v>
      </c>
      <c r="K2756" s="43">
        <f t="shared" ref="K2756:K2819" si="309">G2756</f>
        <v>0</v>
      </c>
      <c r="L2756">
        <f t="shared" ref="L2756:L2819" si="310">IF($G2756="","",COUNTIF($G$3:$G$4053, "&gt;" &amp; $G2756))</f>
        <v>126</v>
      </c>
      <c r="M2756">
        <f>IF($G2756="","",COUNTIF($G$3:$G2756, $G2756))</f>
        <v>2628</v>
      </c>
      <c r="N2756">
        <f t="shared" si="305"/>
        <v>2754</v>
      </c>
      <c r="O2756"/>
      <c r="P2756"/>
      <c r="Q2756"/>
    </row>
    <row r="2757" spans="2:17">
      <c r="B2757" s="30">
        <f>資料貼入!A2757</f>
        <v>0</v>
      </c>
      <c r="C2757" s="38">
        <f>資料貼入!A2757</f>
        <v>0</v>
      </c>
      <c r="D2757" s="29">
        <f>資料貼入!B2757</f>
        <v>0</v>
      </c>
      <c r="E2757" s="29" cm="1">
        <f t="array" ref="E2757">MovingDayDD($D$3:D2757)</f>
        <v>-2980487.7599999681</v>
      </c>
      <c r="F2757" s="29">
        <f>IF(OR(C2757&gt;總表!$B$30,C2757=0),0,IF(E2757=0,0,1+F2756))</f>
        <v>0</v>
      </c>
      <c r="G2757" s="29">
        <f t="shared" si="306"/>
        <v>0</v>
      </c>
      <c r="H2757" s="42">
        <f t="shared" si="304"/>
        <v>0</v>
      </c>
      <c r="I2757" s="43">
        <f t="shared" si="307"/>
        <v>0</v>
      </c>
      <c r="J2757" s="42">
        <f t="shared" si="308"/>
        <v>0</v>
      </c>
      <c r="K2757" s="43">
        <f t="shared" si="309"/>
        <v>0</v>
      </c>
      <c r="L2757">
        <f t="shared" si="310"/>
        <v>126</v>
      </c>
      <c r="M2757">
        <f>IF($G2757="","",COUNTIF($G$3:$G2757, $G2757))</f>
        <v>2629</v>
      </c>
      <c r="N2757">
        <f t="shared" si="305"/>
        <v>2755</v>
      </c>
      <c r="O2757"/>
      <c r="P2757"/>
      <c r="Q2757"/>
    </row>
    <row r="2758" spans="2:17">
      <c r="B2758" s="30">
        <f>資料貼入!A2758</f>
        <v>0</v>
      </c>
      <c r="C2758" s="38">
        <f>資料貼入!A2758</f>
        <v>0</v>
      </c>
      <c r="D2758" s="29">
        <f>資料貼入!B2758</f>
        <v>0</v>
      </c>
      <c r="E2758" s="29" cm="1">
        <f t="array" ref="E2758">MovingDayDD($D$3:D2758)</f>
        <v>-2980487.7599999681</v>
      </c>
      <c r="F2758" s="29">
        <f>IF(OR(C2758&gt;總表!$B$30,C2758=0),0,IF(E2758=0,0,1+F2757))</f>
        <v>0</v>
      </c>
      <c r="G2758" s="29">
        <f t="shared" si="306"/>
        <v>0</v>
      </c>
      <c r="H2758" s="42">
        <f t="shared" si="304"/>
        <v>0</v>
      </c>
      <c r="I2758" s="43">
        <f t="shared" si="307"/>
        <v>0</v>
      </c>
      <c r="J2758" s="42">
        <f t="shared" si="308"/>
        <v>0</v>
      </c>
      <c r="K2758" s="43">
        <f t="shared" si="309"/>
        <v>0</v>
      </c>
      <c r="L2758">
        <f t="shared" si="310"/>
        <v>126</v>
      </c>
      <c r="M2758">
        <f>IF($G2758="","",COUNTIF($G$3:$G2758, $G2758))</f>
        <v>2630</v>
      </c>
      <c r="N2758">
        <f t="shared" si="305"/>
        <v>2756</v>
      </c>
      <c r="O2758"/>
      <c r="P2758"/>
      <c r="Q2758"/>
    </row>
    <row r="2759" spans="2:17">
      <c r="B2759" s="30">
        <f>資料貼入!A2759</f>
        <v>0</v>
      </c>
      <c r="C2759" s="38">
        <f>資料貼入!A2759</f>
        <v>0</v>
      </c>
      <c r="D2759" s="29">
        <f>資料貼入!B2759</f>
        <v>0</v>
      </c>
      <c r="E2759" s="29" cm="1">
        <f t="array" ref="E2759">MovingDayDD($D$3:D2759)</f>
        <v>-2980487.7599999681</v>
      </c>
      <c r="F2759" s="29">
        <f>IF(OR(C2759&gt;總表!$B$30,C2759=0),0,IF(E2759=0,0,1+F2758))</f>
        <v>0</v>
      </c>
      <c r="G2759" s="29">
        <f t="shared" si="306"/>
        <v>0</v>
      </c>
      <c r="H2759" s="42">
        <f t="shared" si="304"/>
        <v>0</v>
      </c>
      <c r="I2759" s="43">
        <f t="shared" si="307"/>
        <v>0</v>
      </c>
      <c r="J2759" s="42">
        <f t="shared" si="308"/>
        <v>0</v>
      </c>
      <c r="K2759" s="43">
        <f t="shared" si="309"/>
        <v>0</v>
      </c>
      <c r="L2759">
        <f t="shared" si="310"/>
        <v>126</v>
      </c>
      <c r="M2759">
        <f>IF($G2759="","",COUNTIF($G$3:$G2759, $G2759))</f>
        <v>2631</v>
      </c>
      <c r="N2759">
        <f t="shared" si="305"/>
        <v>2757</v>
      </c>
      <c r="O2759"/>
      <c r="P2759"/>
      <c r="Q2759"/>
    </row>
    <row r="2760" spans="2:17">
      <c r="B2760" s="30">
        <f>資料貼入!A2760</f>
        <v>0</v>
      </c>
      <c r="C2760" s="38">
        <f>資料貼入!A2760</f>
        <v>0</v>
      </c>
      <c r="D2760" s="29">
        <f>資料貼入!B2760</f>
        <v>0</v>
      </c>
      <c r="E2760" s="29" cm="1">
        <f t="array" ref="E2760">MovingDayDD($D$3:D2760)</f>
        <v>-2980487.7599999681</v>
      </c>
      <c r="F2760" s="29">
        <f>IF(OR(C2760&gt;總表!$B$30,C2760=0),0,IF(E2760=0,0,1+F2759))</f>
        <v>0</v>
      </c>
      <c r="G2760" s="29">
        <f t="shared" si="306"/>
        <v>0</v>
      </c>
      <c r="H2760" s="42">
        <f t="shared" si="304"/>
        <v>0</v>
      </c>
      <c r="I2760" s="43">
        <f t="shared" si="307"/>
        <v>0</v>
      </c>
      <c r="J2760" s="42">
        <f t="shared" si="308"/>
        <v>0</v>
      </c>
      <c r="K2760" s="43">
        <f t="shared" si="309"/>
        <v>0</v>
      </c>
      <c r="L2760">
        <f t="shared" si="310"/>
        <v>126</v>
      </c>
      <c r="M2760">
        <f>IF($G2760="","",COUNTIF($G$3:$G2760, $G2760))</f>
        <v>2632</v>
      </c>
      <c r="N2760">
        <f t="shared" si="305"/>
        <v>2758</v>
      </c>
      <c r="O2760"/>
      <c r="P2760"/>
      <c r="Q2760"/>
    </row>
    <row r="2761" spans="2:17">
      <c r="B2761" s="30">
        <f>資料貼入!A2761</f>
        <v>0</v>
      </c>
      <c r="C2761" s="38">
        <f>資料貼入!A2761</f>
        <v>0</v>
      </c>
      <c r="D2761" s="29">
        <f>資料貼入!B2761</f>
        <v>0</v>
      </c>
      <c r="E2761" s="29" cm="1">
        <f t="array" ref="E2761">MovingDayDD($D$3:D2761)</f>
        <v>-2980487.7599999681</v>
      </c>
      <c r="F2761" s="29">
        <f>IF(OR(C2761&gt;總表!$B$30,C2761=0),0,IF(E2761=0,0,1+F2760))</f>
        <v>0</v>
      </c>
      <c r="G2761" s="29">
        <f t="shared" si="306"/>
        <v>0</v>
      </c>
      <c r="H2761" s="42">
        <f t="shared" si="304"/>
        <v>0</v>
      </c>
      <c r="I2761" s="43">
        <f t="shared" si="307"/>
        <v>0</v>
      </c>
      <c r="J2761" s="42">
        <f t="shared" si="308"/>
        <v>0</v>
      </c>
      <c r="K2761" s="43">
        <f t="shared" si="309"/>
        <v>0</v>
      </c>
      <c r="L2761">
        <f t="shared" si="310"/>
        <v>126</v>
      </c>
      <c r="M2761">
        <f>IF($G2761="","",COUNTIF($G$3:$G2761, $G2761))</f>
        <v>2633</v>
      </c>
      <c r="N2761">
        <f t="shared" si="305"/>
        <v>2759</v>
      </c>
      <c r="O2761"/>
      <c r="P2761"/>
      <c r="Q2761"/>
    </row>
    <row r="2762" spans="2:17">
      <c r="B2762" s="30">
        <f>資料貼入!A2762</f>
        <v>0</v>
      </c>
      <c r="C2762" s="38">
        <f>資料貼入!A2762</f>
        <v>0</v>
      </c>
      <c r="D2762" s="29">
        <f>資料貼入!B2762</f>
        <v>0</v>
      </c>
      <c r="E2762" s="29" cm="1">
        <f t="array" ref="E2762">MovingDayDD($D$3:D2762)</f>
        <v>-2980487.7599999681</v>
      </c>
      <c r="F2762" s="29">
        <f>IF(OR(C2762&gt;總表!$B$30,C2762=0),0,IF(E2762=0,0,1+F2761))</f>
        <v>0</v>
      </c>
      <c r="G2762" s="29">
        <f t="shared" si="306"/>
        <v>0</v>
      </c>
      <c r="H2762" s="42">
        <f t="shared" si="304"/>
        <v>0</v>
      </c>
      <c r="I2762" s="43">
        <f t="shared" si="307"/>
        <v>0</v>
      </c>
      <c r="J2762" s="42">
        <f t="shared" si="308"/>
        <v>0</v>
      </c>
      <c r="K2762" s="43">
        <f t="shared" si="309"/>
        <v>0</v>
      </c>
      <c r="L2762">
        <f t="shared" si="310"/>
        <v>126</v>
      </c>
      <c r="M2762">
        <f>IF($G2762="","",COUNTIF($G$3:$G2762, $G2762))</f>
        <v>2634</v>
      </c>
      <c r="N2762">
        <f t="shared" si="305"/>
        <v>2760</v>
      </c>
      <c r="O2762"/>
      <c r="P2762"/>
      <c r="Q2762"/>
    </row>
    <row r="2763" spans="2:17">
      <c r="B2763" s="30">
        <f>資料貼入!A2763</f>
        <v>0</v>
      </c>
      <c r="C2763" s="38">
        <f>資料貼入!A2763</f>
        <v>0</v>
      </c>
      <c r="D2763" s="29">
        <f>資料貼入!B2763</f>
        <v>0</v>
      </c>
      <c r="E2763" s="29" cm="1">
        <f t="array" ref="E2763">MovingDayDD($D$3:D2763)</f>
        <v>-2980487.7599999681</v>
      </c>
      <c r="F2763" s="29">
        <f>IF(OR(C2763&gt;總表!$B$30,C2763=0),0,IF(E2763=0,0,1+F2762))</f>
        <v>0</v>
      </c>
      <c r="G2763" s="29">
        <f t="shared" si="306"/>
        <v>0</v>
      </c>
      <c r="H2763" s="42">
        <f t="shared" si="304"/>
        <v>0</v>
      </c>
      <c r="I2763" s="43">
        <f t="shared" si="307"/>
        <v>0</v>
      </c>
      <c r="J2763" s="42">
        <f t="shared" si="308"/>
        <v>0</v>
      </c>
      <c r="K2763" s="43">
        <f t="shared" si="309"/>
        <v>0</v>
      </c>
      <c r="L2763">
        <f t="shared" si="310"/>
        <v>126</v>
      </c>
      <c r="M2763">
        <f>IF($G2763="","",COUNTIF($G$3:$G2763, $G2763))</f>
        <v>2635</v>
      </c>
      <c r="N2763">
        <f t="shared" si="305"/>
        <v>2761</v>
      </c>
      <c r="O2763"/>
      <c r="P2763"/>
      <c r="Q2763"/>
    </row>
    <row r="2764" spans="2:17">
      <c r="B2764" s="30">
        <f>資料貼入!A2764</f>
        <v>0</v>
      </c>
      <c r="C2764" s="38">
        <f>資料貼入!A2764</f>
        <v>0</v>
      </c>
      <c r="D2764" s="29">
        <f>資料貼入!B2764</f>
        <v>0</v>
      </c>
      <c r="E2764" s="29" cm="1">
        <f t="array" ref="E2764">MovingDayDD($D$3:D2764)</f>
        <v>-2980487.7599999681</v>
      </c>
      <c r="F2764" s="29">
        <f>IF(OR(C2764&gt;總表!$B$30,C2764=0),0,IF(E2764=0,0,1+F2763))</f>
        <v>0</v>
      </c>
      <c r="G2764" s="29">
        <f t="shared" si="306"/>
        <v>0</v>
      </c>
      <c r="H2764" s="42">
        <f t="shared" si="304"/>
        <v>0</v>
      </c>
      <c r="I2764" s="43">
        <f t="shared" si="307"/>
        <v>0</v>
      </c>
      <c r="J2764" s="42">
        <f t="shared" si="308"/>
        <v>0</v>
      </c>
      <c r="K2764" s="43">
        <f t="shared" si="309"/>
        <v>0</v>
      </c>
      <c r="L2764">
        <f t="shared" si="310"/>
        <v>126</v>
      </c>
      <c r="M2764">
        <f>IF($G2764="","",COUNTIF($G$3:$G2764, $G2764))</f>
        <v>2636</v>
      </c>
      <c r="N2764">
        <f t="shared" si="305"/>
        <v>2762</v>
      </c>
      <c r="O2764"/>
      <c r="P2764"/>
      <c r="Q2764"/>
    </row>
    <row r="2765" spans="2:17">
      <c r="B2765" s="30">
        <f>資料貼入!A2765</f>
        <v>0</v>
      </c>
      <c r="C2765" s="38">
        <f>資料貼入!A2765</f>
        <v>0</v>
      </c>
      <c r="D2765" s="29">
        <f>資料貼入!B2765</f>
        <v>0</v>
      </c>
      <c r="E2765" s="29" cm="1">
        <f t="array" ref="E2765">MovingDayDD($D$3:D2765)</f>
        <v>-2980487.7599999681</v>
      </c>
      <c r="F2765" s="29">
        <f>IF(OR(C2765&gt;總表!$B$30,C2765=0),0,IF(E2765=0,0,1+F2764))</f>
        <v>0</v>
      </c>
      <c r="G2765" s="29">
        <f t="shared" si="306"/>
        <v>0</v>
      </c>
      <c r="H2765" s="42">
        <f t="shared" si="304"/>
        <v>0</v>
      </c>
      <c r="I2765" s="43">
        <f t="shared" si="307"/>
        <v>0</v>
      </c>
      <c r="J2765" s="42">
        <f t="shared" si="308"/>
        <v>0</v>
      </c>
      <c r="K2765" s="43">
        <f t="shared" si="309"/>
        <v>0</v>
      </c>
      <c r="L2765">
        <f t="shared" si="310"/>
        <v>126</v>
      </c>
      <c r="M2765">
        <f>IF($G2765="","",COUNTIF($G$3:$G2765, $G2765))</f>
        <v>2637</v>
      </c>
      <c r="N2765">
        <f t="shared" si="305"/>
        <v>2763</v>
      </c>
      <c r="O2765"/>
      <c r="P2765"/>
      <c r="Q2765"/>
    </row>
    <row r="2766" spans="2:17">
      <c r="B2766" s="30">
        <f>資料貼入!A2766</f>
        <v>0</v>
      </c>
      <c r="C2766" s="38">
        <f>資料貼入!A2766</f>
        <v>0</v>
      </c>
      <c r="D2766" s="29">
        <f>資料貼入!B2766</f>
        <v>0</v>
      </c>
      <c r="E2766" s="29" cm="1">
        <f t="array" ref="E2766">MovingDayDD($D$3:D2766)</f>
        <v>-2980487.7599999681</v>
      </c>
      <c r="F2766" s="29">
        <f>IF(OR(C2766&gt;總表!$B$30,C2766=0),0,IF(E2766=0,0,1+F2765))</f>
        <v>0</v>
      </c>
      <c r="G2766" s="29">
        <f t="shared" si="306"/>
        <v>0</v>
      </c>
      <c r="H2766" s="42">
        <f t="shared" si="304"/>
        <v>0</v>
      </c>
      <c r="I2766" s="43">
        <f t="shared" si="307"/>
        <v>0</v>
      </c>
      <c r="J2766" s="42">
        <f t="shared" si="308"/>
        <v>0</v>
      </c>
      <c r="K2766" s="43">
        <f t="shared" si="309"/>
        <v>0</v>
      </c>
      <c r="L2766">
        <f t="shared" si="310"/>
        <v>126</v>
      </c>
      <c r="M2766">
        <f>IF($G2766="","",COUNTIF($G$3:$G2766, $G2766))</f>
        <v>2638</v>
      </c>
      <c r="N2766">
        <f t="shared" si="305"/>
        <v>2764</v>
      </c>
      <c r="O2766"/>
      <c r="P2766"/>
      <c r="Q2766"/>
    </row>
    <row r="2767" spans="2:17">
      <c r="B2767" s="30">
        <f>資料貼入!A2767</f>
        <v>0</v>
      </c>
      <c r="C2767" s="38">
        <f>資料貼入!A2767</f>
        <v>0</v>
      </c>
      <c r="D2767" s="29">
        <f>資料貼入!B2767</f>
        <v>0</v>
      </c>
      <c r="E2767" s="29" cm="1">
        <f t="array" ref="E2767">MovingDayDD($D$3:D2767)</f>
        <v>-2980487.7599999681</v>
      </c>
      <c r="F2767" s="29">
        <f>IF(OR(C2767&gt;總表!$B$30,C2767=0),0,IF(E2767=0,0,1+F2766))</f>
        <v>0</v>
      </c>
      <c r="G2767" s="29">
        <f t="shared" si="306"/>
        <v>0</v>
      </c>
      <c r="H2767" s="42">
        <f t="shared" si="304"/>
        <v>0</v>
      </c>
      <c r="I2767" s="43">
        <f t="shared" si="307"/>
        <v>0</v>
      </c>
      <c r="J2767" s="42">
        <f t="shared" si="308"/>
        <v>0</v>
      </c>
      <c r="K2767" s="43">
        <f t="shared" si="309"/>
        <v>0</v>
      </c>
      <c r="L2767">
        <f t="shared" si="310"/>
        <v>126</v>
      </c>
      <c r="M2767">
        <f>IF($G2767="","",COUNTIF($G$3:$G2767, $G2767))</f>
        <v>2639</v>
      </c>
      <c r="N2767">
        <f t="shared" si="305"/>
        <v>2765</v>
      </c>
      <c r="O2767"/>
      <c r="P2767"/>
      <c r="Q2767"/>
    </row>
    <row r="2768" spans="2:17">
      <c r="B2768" s="30">
        <f>資料貼入!A2768</f>
        <v>0</v>
      </c>
      <c r="C2768" s="38">
        <f>資料貼入!A2768</f>
        <v>0</v>
      </c>
      <c r="D2768" s="29">
        <f>資料貼入!B2768</f>
        <v>0</v>
      </c>
      <c r="E2768" s="29" cm="1">
        <f t="array" ref="E2768">MovingDayDD($D$3:D2768)</f>
        <v>-2980487.7599999681</v>
      </c>
      <c r="F2768" s="29">
        <f>IF(OR(C2768&gt;總表!$B$30,C2768=0),0,IF(E2768=0,0,1+F2767))</f>
        <v>0</v>
      </c>
      <c r="G2768" s="29">
        <f t="shared" si="306"/>
        <v>0</v>
      </c>
      <c r="H2768" s="42">
        <f t="shared" si="304"/>
        <v>0</v>
      </c>
      <c r="I2768" s="43">
        <f t="shared" si="307"/>
        <v>0</v>
      </c>
      <c r="J2768" s="42">
        <f t="shared" si="308"/>
        <v>0</v>
      </c>
      <c r="K2768" s="43">
        <f t="shared" si="309"/>
        <v>0</v>
      </c>
      <c r="L2768">
        <f t="shared" si="310"/>
        <v>126</v>
      </c>
      <c r="M2768">
        <f>IF($G2768="","",COUNTIF($G$3:$G2768, $G2768))</f>
        <v>2640</v>
      </c>
      <c r="N2768">
        <f t="shared" si="305"/>
        <v>2766</v>
      </c>
      <c r="O2768"/>
      <c r="P2768"/>
      <c r="Q2768"/>
    </row>
    <row r="2769" spans="2:17">
      <c r="B2769" s="30">
        <f>資料貼入!A2769</f>
        <v>0</v>
      </c>
      <c r="C2769" s="38">
        <f>資料貼入!A2769</f>
        <v>0</v>
      </c>
      <c r="D2769" s="29">
        <f>資料貼入!B2769</f>
        <v>0</v>
      </c>
      <c r="E2769" s="29" cm="1">
        <f t="array" ref="E2769">MovingDayDD($D$3:D2769)</f>
        <v>-2980487.7599999681</v>
      </c>
      <c r="F2769" s="29">
        <f>IF(OR(C2769&gt;總表!$B$30,C2769=0),0,IF(E2769=0,0,1+F2768))</f>
        <v>0</v>
      </c>
      <c r="G2769" s="29">
        <f t="shared" si="306"/>
        <v>0</v>
      </c>
      <c r="H2769" s="42">
        <f t="shared" si="304"/>
        <v>0</v>
      </c>
      <c r="I2769" s="43">
        <f t="shared" si="307"/>
        <v>0</v>
      </c>
      <c r="J2769" s="42">
        <f t="shared" si="308"/>
        <v>0</v>
      </c>
      <c r="K2769" s="43">
        <f t="shared" si="309"/>
        <v>0</v>
      </c>
      <c r="L2769">
        <f t="shared" si="310"/>
        <v>126</v>
      </c>
      <c r="M2769">
        <f>IF($G2769="","",COUNTIF($G$3:$G2769, $G2769))</f>
        <v>2641</v>
      </c>
      <c r="N2769">
        <f t="shared" si="305"/>
        <v>2767</v>
      </c>
      <c r="O2769"/>
      <c r="P2769"/>
      <c r="Q2769"/>
    </row>
    <row r="2770" spans="2:17">
      <c r="B2770" s="30">
        <f>資料貼入!A2770</f>
        <v>0</v>
      </c>
      <c r="C2770" s="38">
        <f>資料貼入!A2770</f>
        <v>0</v>
      </c>
      <c r="D2770" s="29">
        <f>資料貼入!B2770</f>
        <v>0</v>
      </c>
      <c r="E2770" s="29" cm="1">
        <f t="array" ref="E2770">MovingDayDD($D$3:D2770)</f>
        <v>-2980487.7599999681</v>
      </c>
      <c r="F2770" s="29">
        <f>IF(OR(C2770&gt;總表!$B$30,C2770=0),0,IF(E2770=0,0,1+F2769))</f>
        <v>0</v>
      </c>
      <c r="G2770" s="29">
        <f t="shared" si="306"/>
        <v>0</v>
      </c>
      <c r="H2770" s="42">
        <f t="shared" si="304"/>
        <v>0</v>
      </c>
      <c r="I2770" s="43">
        <f t="shared" si="307"/>
        <v>0</v>
      </c>
      <c r="J2770" s="42">
        <f t="shared" si="308"/>
        <v>0</v>
      </c>
      <c r="K2770" s="43">
        <f t="shared" si="309"/>
        <v>0</v>
      </c>
      <c r="L2770">
        <f t="shared" si="310"/>
        <v>126</v>
      </c>
      <c r="M2770">
        <f>IF($G2770="","",COUNTIF($G$3:$G2770, $G2770))</f>
        <v>2642</v>
      </c>
      <c r="N2770">
        <f t="shared" si="305"/>
        <v>2768</v>
      </c>
      <c r="O2770"/>
      <c r="P2770"/>
      <c r="Q2770"/>
    </row>
    <row r="2771" spans="2:17">
      <c r="B2771" s="30">
        <f>資料貼入!A2771</f>
        <v>0</v>
      </c>
      <c r="C2771" s="38">
        <f>資料貼入!A2771</f>
        <v>0</v>
      </c>
      <c r="D2771" s="29">
        <f>資料貼入!B2771</f>
        <v>0</v>
      </c>
      <c r="E2771" s="29" cm="1">
        <f t="array" ref="E2771">MovingDayDD($D$3:D2771)</f>
        <v>-2980487.7599999681</v>
      </c>
      <c r="F2771" s="29">
        <f>IF(OR(C2771&gt;總表!$B$30,C2771=0),0,IF(E2771=0,0,1+F2770))</f>
        <v>0</v>
      </c>
      <c r="G2771" s="29">
        <f t="shared" si="306"/>
        <v>0</v>
      </c>
      <c r="H2771" s="42">
        <f t="shared" si="304"/>
        <v>0</v>
      </c>
      <c r="I2771" s="43">
        <f t="shared" si="307"/>
        <v>0</v>
      </c>
      <c r="J2771" s="42">
        <f t="shared" si="308"/>
        <v>0</v>
      </c>
      <c r="K2771" s="43">
        <f t="shared" si="309"/>
        <v>0</v>
      </c>
      <c r="L2771">
        <f t="shared" si="310"/>
        <v>126</v>
      </c>
      <c r="M2771">
        <f>IF($G2771="","",COUNTIF($G$3:$G2771, $G2771))</f>
        <v>2643</v>
      </c>
      <c r="N2771">
        <f t="shared" si="305"/>
        <v>2769</v>
      </c>
      <c r="O2771"/>
      <c r="P2771"/>
      <c r="Q2771"/>
    </row>
    <row r="2772" spans="2:17">
      <c r="B2772" s="30">
        <f>資料貼入!A2772</f>
        <v>0</v>
      </c>
      <c r="C2772" s="38">
        <f>資料貼入!A2772</f>
        <v>0</v>
      </c>
      <c r="D2772" s="29">
        <f>資料貼入!B2772</f>
        <v>0</v>
      </c>
      <c r="E2772" s="29" cm="1">
        <f t="array" ref="E2772">MovingDayDD($D$3:D2772)</f>
        <v>-2980487.7599999681</v>
      </c>
      <c r="F2772" s="29">
        <f>IF(OR(C2772&gt;總表!$B$30,C2772=0),0,IF(E2772=0,0,1+F2771))</f>
        <v>0</v>
      </c>
      <c r="G2772" s="29">
        <f t="shared" si="306"/>
        <v>0</v>
      </c>
      <c r="H2772" s="42">
        <f t="shared" si="304"/>
        <v>0</v>
      </c>
      <c r="I2772" s="43">
        <f t="shared" si="307"/>
        <v>0</v>
      </c>
      <c r="J2772" s="42">
        <f t="shared" si="308"/>
        <v>0</v>
      </c>
      <c r="K2772" s="43">
        <f t="shared" si="309"/>
        <v>0</v>
      </c>
      <c r="L2772">
        <f t="shared" si="310"/>
        <v>126</v>
      </c>
      <c r="M2772">
        <f>IF($G2772="","",COUNTIF($G$3:$G2772, $G2772))</f>
        <v>2644</v>
      </c>
      <c r="N2772">
        <f t="shared" si="305"/>
        <v>2770</v>
      </c>
      <c r="O2772"/>
      <c r="P2772"/>
      <c r="Q2772"/>
    </row>
    <row r="2773" spans="2:17">
      <c r="B2773" s="30">
        <f>資料貼入!A2773</f>
        <v>0</v>
      </c>
      <c r="C2773" s="38">
        <f>資料貼入!A2773</f>
        <v>0</v>
      </c>
      <c r="D2773" s="29">
        <f>資料貼入!B2773</f>
        <v>0</v>
      </c>
      <c r="E2773" s="29" cm="1">
        <f t="array" ref="E2773">MovingDayDD($D$3:D2773)</f>
        <v>-2980487.7599999681</v>
      </c>
      <c r="F2773" s="29">
        <f>IF(OR(C2773&gt;總表!$B$30,C2773=0),0,IF(E2773=0,0,1+F2772))</f>
        <v>0</v>
      </c>
      <c r="G2773" s="29">
        <f t="shared" si="306"/>
        <v>0</v>
      </c>
      <c r="H2773" s="42">
        <f t="shared" si="304"/>
        <v>0</v>
      </c>
      <c r="I2773" s="43">
        <f t="shared" si="307"/>
        <v>0</v>
      </c>
      <c r="J2773" s="42">
        <f t="shared" si="308"/>
        <v>0</v>
      </c>
      <c r="K2773" s="43">
        <f t="shared" si="309"/>
        <v>0</v>
      </c>
      <c r="L2773">
        <f t="shared" si="310"/>
        <v>126</v>
      </c>
      <c r="M2773">
        <f>IF($G2773="","",COUNTIF($G$3:$G2773, $G2773))</f>
        <v>2645</v>
      </c>
      <c r="N2773">
        <f t="shared" si="305"/>
        <v>2771</v>
      </c>
      <c r="O2773"/>
      <c r="P2773"/>
      <c r="Q2773"/>
    </row>
    <row r="2774" spans="2:17">
      <c r="B2774" s="30">
        <f>資料貼入!A2774</f>
        <v>0</v>
      </c>
      <c r="C2774" s="38">
        <f>資料貼入!A2774</f>
        <v>0</v>
      </c>
      <c r="D2774" s="29">
        <f>資料貼入!B2774</f>
        <v>0</v>
      </c>
      <c r="E2774" s="29" cm="1">
        <f t="array" ref="E2774">MovingDayDD($D$3:D2774)</f>
        <v>-2980487.7599999681</v>
      </c>
      <c r="F2774" s="29">
        <f>IF(OR(C2774&gt;總表!$B$30,C2774=0),0,IF(E2774=0,0,1+F2773))</f>
        <v>0</v>
      </c>
      <c r="G2774" s="29">
        <f t="shared" si="306"/>
        <v>0</v>
      </c>
      <c r="H2774" s="42">
        <f t="shared" si="304"/>
        <v>0</v>
      </c>
      <c r="I2774" s="43">
        <f t="shared" si="307"/>
        <v>0</v>
      </c>
      <c r="J2774" s="42">
        <f t="shared" si="308"/>
        <v>0</v>
      </c>
      <c r="K2774" s="43">
        <f t="shared" si="309"/>
        <v>0</v>
      </c>
      <c r="L2774">
        <f t="shared" si="310"/>
        <v>126</v>
      </c>
      <c r="M2774">
        <f>IF($G2774="","",COUNTIF($G$3:$G2774, $G2774))</f>
        <v>2646</v>
      </c>
      <c r="N2774">
        <f t="shared" si="305"/>
        <v>2772</v>
      </c>
      <c r="O2774"/>
      <c r="P2774"/>
      <c r="Q2774"/>
    </row>
    <row r="2775" spans="2:17">
      <c r="B2775" s="30">
        <f>資料貼入!A2775</f>
        <v>0</v>
      </c>
      <c r="C2775" s="38">
        <f>資料貼入!A2775</f>
        <v>0</v>
      </c>
      <c r="D2775" s="29">
        <f>資料貼入!B2775</f>
        <v>0</v>
      </c>
      <c r="E2775" s="29" cm="1">
        <f t="array" ref="E2775">MovingDayDD($D$3:D2775)</f>
        <v>-2980487.7599999681</v>
      </c>
      <c r="F2775" s="29">
        <f>IF(OR(C2775&gt;總表!$B$30,C2775=0),0,IF(E2775=0,0,1+F2774))</f>
        <v>0</v>
      </c>
      <c r="G2775" s="29">
        <f t="shared" si="306"/>
        <v>0</v>
      </c>
      <c r="H2775" s="42">
        <f t="shared" si="304"/>
        <v>0</v>
      </c>
      <c r="I2775" s="43">
        <f t="shared" si="307"/>
        <v>0</v>
      </c>
      <c r="J2775" s="42">
        <f t="shared" si="308"/>
        <v>0</v>
      </c>
      <c r="K2775" s="43">
        <f t="shared" si="309"/>
        <v>0</v>
      </c>
      <c r="L2775">
        <f t="shared" si="310"/>
        <v>126</v>
      </c>
      <c r="M2775">
        <f>IF($G2775="","",COUNTIF($G$3:$G2775, $G2775))</f>
        <v>2647</v>
      </c>
      <c r="N2775">
        <f t="shared" si="305"/>
        <v>2773</v>
      </c>
      <c r="O2775"/>
      <c r="P2775"/>
      <c r="Q2775"/>
    </row>
    <row r="2776" spans="2:17">
      <c r="B2776" s="30">
        <f>資料貼入!A2776</f>
        <v>0</v>
      </c>
      <c r="C2776" s="38">
        <f>資料貼入!A2776</f>
        <v>0</v>
      </c>
      <c r="D2776" s="29">
        <f>資料貼入!B2776</f>
        <v>0</v>
      </c>
      <c r="E2776" s="29" cm="1">
        <f t="array" ref="E2776">MovingDayDD($D$3:D2776)</f>
        <v>-2980487.7599999681</v>
      </c>
      <c r="F2776" s="29">
        <f>IF(OR(C2776&gt;總表!$B$30,C2776=0),0,IF(E2776=0,0,1+F2775))</f>
        <v>0</v>
      </c>
      <c r="G2776" s="29">
        <f t="shared" si="306"/>
        <v>0</v>
      </c>
      <c r="H2776" s="42">
        <f t="shared" si="304"/>
        <v>0</v>
      </c>
      <c r="I2776" s="43">
        <f t="shared" si="307"/>
        <v>0</v>
      </c>
      <c r="J2776" s="42">
        <f t="shared" si="308"/>
        <v>0</v>
      </c>
      <c r="K2776" s="43">
        <f t="shared" si="309"/>
        <v>0</v>
      </c>
      <c r="L2776">
        <f t="shared" si="310"/>
        <v>126</v>
      </c>
      <c r="M2776">
        <f>IF($G2776="","",COUNTIF($G$3:$G2776, $G2776))</f>
        <v>2648</v>
      </c>
      <c r="N2776">
        <f t="shared" si="305"/>
        <v>2774</v>
      </c>
      <c r="O2776"/>
      <c r="P2776"/>
      <c r="Q2776"/>
    </row>
    <row r="2777" spans="2:17">
      <c r="B2777" s="30">
        <f>資料貼入!A2777</f>
        <v>0</v>
      </c>
      <c r="C2777" s="38">
        <f>資料貼入!A2777</f>
        <v>0</v>
      </c>
      <c r="D2777" s="29">
        <f>資料貼入!B2777</f>
        <v>0</v>
      </c>
      <c r="E2777" s="29" cm="1">
        <f t="array" ref="E2777">MovingDayDD($D$3:D2777)</f>
        <v>-2980487.7599999681</v>
      </c>
      <c r="F2777" s="29">
        <f>IF(OR(C2777&gt;總表!$B$30,C2777=0),0,IF(E2777=0,0,1+F2776))</f>
        <v>0</v>
      </c>
      <c r="G2777" s="29">
        <f t="shared" si="306"/>
        <v>0</v>
      </c>
      <c r="H2777" s="42">
        <f t="shared" si="304"/>
        <v>0</v>
      </c>
      <c r="I2777" s="43">
        <f t="shared" si="307"/>
        <v>0</v>
      </c>
      <c r="J2777" s="42">
        <f t="shared" si="308"/>
        <v>0</v>
      </c>
      <c r="K2777" s="43">
        <f t="shared" si="309"/>
        <v>0</v>
      </c>
      <c r="L2777">
        <f t="shared" si="310"/>
        <v>126</v>
      </c>
      <c r="M2777">
        <f>IF($G2777="","",COUNTIF($G$3:$G2777, $G2777))</f>
        <v>2649</v>
      </c>
      <c r="N2777">
        <f t="shared" si="305"/>
        <v>2775</v>
      </c>
      <c r="O2777"/>
      <c r="P2777"/>
      <c r="Q2777"/>
    </row>
    <row r="2778" spans="2:17">
      <c r="B2778" s="30">
        <f>資料貼入!A2778</f>
        <v>0</v>
      </c>
      <c r="C2778" s="38">
        <f>資料貼入!A2778</f>
        <v>0</v>
      </c>
      <c r="D2778" s="29">
        <f>資料貼入!B2778</f>
        <v>0</v>
      </c>
      <c r="E2778" s="29" cm="1">
        <f t="array" ref="E2778">MovingDayDD($D$3:D2778)</f>
        <v>-2980487.7599999681</v>
      </c>
      <c r="F2778" s="29">
        <f>IF(OR(C2778&gt;總表!$B$30,C2778=0),0,IF(E2778=0,0,1+F2777))</f>
        <v>0</v>
      </c>
      <c r="G2778" s="29">
        <f t="shared" si="306"/>
        <v>0</v>
      </c>
      <c r="H2778" s="42">
        <f t="shared" si="304"/>
        <v>0</v>
      </c>
      <c r="I2778" s="43">
        <f t="shared" si="307"/>
        <v>0</v>
      </c>
      <c r="J2778" s="42">
        <f t="shared" si="308"/>
        <v>0</v>
      </c>
      <c r="K2778" s="43">
        <f t="shared" si="309"/>
        <v>0</v>
      </c>
      <c r="L2778">
        <f t="shared" si="310"/>
        <v>126</v>
      </c>
      <c r="M2778">
        <f>IF($G2778="","",COUNTIF($G$3:$G2778, $G2778))</f>
        <v>2650</v>
      </c>
      <c r="N2778">
        <f t="shared" si="305"/>
        <v>2776</v>
      </c>
      <c r="O2778"/>
      <c r="P2778"/>
      <c r="Q2778"/>
    </row>
    <row r="2779" spans="2:17">
      <c r="B2779" s="30">
        <f>資料貼入!A2779</f>
        <v>0</v>
      </c>
      <c r="C2779" s="38">
        <f>資料貼入!A2779</f>
        <v>0</v>
      </c>
      <c r="D2779" s="29">
        <f>資料貼入!B2779</f>
        <v>0</v>
      </c>
      <c r="E2779" s="29" cm="1">
        <f t="array" ref="E2779">MovingDayDD($D$3:D2779)</f>
        <v>-2980487.7599999681</v>
      </c>
      <c r="F2779" s="29">
        <f>IF(OR(C2779&gt;總表!$B$30,C2779=0),0,IF(E2779=0,0,1+F2778))</f>
        <v>0</v>
      </c>
      <c r="G2779" s="29">
        <f t="shared" si="306"/>
        <v>0</v>
      </c>
      <c r="H2779" s="42">
        <f t="shared" si="304"/>
        <v>0</v>
      </c>
      <c r="I2779" s="43">
        <f t="shared" si="307"/>
        <v>0</v>
      </c>
      <c r="J2779" s="42">
        <f t="shared" si="308"/>
        <v>0</v>
      </c>
      <c r="K2779" s="43">
        <f t="shared" si="309"/>
        <v>0</v>
      </c>
      <c r="L2779">
        <f t="shared" si="310"/>
        <v>126</v>
      </c>
      <c r="M2779">
        <f>IF($G2779="","",COUNTIF($G$3:$G2779, $G2779))</f>
        <v>2651</v>
      </c>
      <c r="N2779">
        <f t="shared" si="305"/>
        <v>2777</v>
      </c>
      <c r="O2779"/>
      <c r="P2779"/>
      <c r="Q2779"/>
    </row>
    <row r="2780" spans="2:17">
      <c r="B2780" s="30">
        <f>資料貼入!A2780</f>
        <v>0</v>
      </c>
      <c r="C2780" s="38">
        <f>資料貼入!A2780</f>
        <v>0</v>
      </c>
      <c r="D2780" s="29">
        <f>資料貼入!B2780</f>
        <v>0</v>
      </c>
      <c r="E2780" s="29" cm="1">
        <f t="array" ref="E2780">MovingDayDD($D$3:D2780)</f>
        <v>-2980487.7599999681</v>
      </c>
      <c r="F2780" s="29">
        <f>IF(OR(C2780&gt;總表!$B$30,C2780=0),0,IF(E2780=0,0,1+F2779))</f>
        <v>0</v>
      </c>
      <c r="G2780" s="29">
        <f t="shared" si="306"/>
        <v>0</v>
      </c>
      <c r="H2780" s="42">
        <f t="shared" si="304"/>
        <v>0</v>
      </c>
      <c r="I2780" s="43">
        <f t="shared" si="307"/>
        <v>0</v>
      </c>
      <c r="J2780" s="42">
        <f t="shared" si="308"/>
        <v>0</v>
      </c>
      <c r="K2780" s="43">
        <f t="shared" si="309"/>
        <v>0</v>
      </c>
      <c r="L2780">
        <f t="shared" si="310"/>
        <v>126</v>
      </c>
      <c r="M2780">
        <f>IF($G2780="","",COUNTIF($G$3:$G2780, $G2780))</f>
        <v>2652</v>
      </c>
      <c r="N2780">
        <f t="shared" si="305"/>
        <v>2778</v>
      </c>
      <c r="O2780"/>
      <c r="P2780"/>
      <c r="Q2780"/>
    </row>
    <row r="2781" spans="2:17">
      <c r="B2781" s="30">
        <f>資料貼入!A2781</f>
        <v>0</v>
      </c>
      <c r="C2781" s="38">
        <f>資料貼入!A2781</f>
        <v>0</v>
      </c>
      <c r="D2781" s="29">
        <f>資料貼入!B2781</f>
        <v>0</v>
      </c>
      <c r="E2781" s="29" cm="1">
        <f t="array" ref="E2781">MovingDayDD($D$3:D2781)</f>
        <v>-2980487.7599999681</v>
      </c>
      <c r="F2781" s="29">
        <f>IF(OR(C2781&gt;總表!$B$30,C2781=0),0,IF(E2781=0,0,1+F2780))</f>
        <v>0</v>
      </c>
      <c r="G2781" s="29">
        <f t="shared" si="306"/>
        <v>0</v>
      </c>
      <c r="H2781" s="42">
        <f t="shared" si="304"/>
        <v>0</v>
      </c>
      <c r="I2781" s="43">
        <f t="shared" si="307"/>
        <v>0</v>
      </c>
      <c r="J2781" s="42">
        <f t="shared" si="308"/>
        <v>0</v>
      </c>
      <c r="K2781" s="43">
        <f t="shared" si="309"/>
        <v>0</v>
      </c>
      <c r="L2781">
        <f t="shared" si="310"/>
        <v>126</v>
      </c>
      <c r="M2781">
        <f>IF($G2781="","",COUNTIF($G$3:$G2781, $G2781))</f>
        <v>2653</v>
      </c>
      <c r="N2781">
        <f t="shared" si="305"/>
        <v>2779</v>
      </c>
      <c r="O2781"/>
      <c r="P2781"/>
      <c r="Q2781"/>
    </row>
    <row r="2782" spans="2:17">
      <c r="B2782" s="30">
        <f>資料貼入!A2782</f>
        <v>0</v>
      </c>
      <c r="C2782" s="38">
        <f>資料貼入!A2782</f>
        <v>0</v>
      </c>
      <c r="D2782" s="29">
        <f>資料貼入!B2782</f>
        <v>0</v>
      </c>
      <c r="E2782" s="29" cm="1">
        <f t="array" ref="E2782">MovingDayDD($D$3:D2782)</f>
        <v>-2980487.7599999681</v>
      </c>
      <c r="F2782" s="29">
        <f>IF(OR(C2782&gt;總表!$B$30,C2782=0),0,IF(E2782=0,0,1+F2781))</f>
        <v>0</v>
      </c>
      <c r="G2782" s="29">
        <f t="shared" si="306"/>
        <v>0</v>
      </c>
      <c r="H2782" s="42">
        <f t="shared" si="304"/>
        <v>0</v>
      </c>
      <c r="I2782" s="43">
        <f t="shared" si="307"/>
        <v>0</v>
      </c>
      <c r="J2782" s="42">
        <f t="shared" si="308"/>
        <v>0</v>
      </c>
      <c r="K2782" s="43">
        <f t="shared" si="309"/>
        <v>0</v>
      </c>
      <c r="L2782">
        <f t="shared" si="310"/>
        <v>126</v>
      </c>
      <c r="M2782">
        <f>IF($G2782="","",COUNTIF($G$3:$G2782, $G2782))</f>
        <v>2654</v>
      </c>
      <c r="N2782">
        <f t="shared" si="305"/>
        <v>2780</v>
      </c>
      <c r="O2782"/>
      <c r="P2782"/>
      <c r="Q2782"/>
    </row>
    <row r="2783" spans="2:17">
      <c r="B2783" s="30">
        <f>資料貼入!A2783</f>
        <v>0</v>
      </c>
      <c r="C2783" s="38">
        <f>資料貼入!A2783</f>
        <v>0</v>
      </c>
      <c r="D2783" s="29">
        <f>資料貼入!B2783</f>
        <v>0</v>
      </c>
      <c r="E2783" s="29" cm="1">
        <f t="array" ref="E2783">MovingDayDD($D$3:D2783)</f>
        <v>-2980487.7599999681</v>
      </c>
      <c r="F2783" s="29">
        <f>IF(OR(C2783&gt;總表!$B$30,C2783=0),0,IF(E2783=0,0,1+F2782))</f>
        <v>0</v>
      </c>
      <c r="G2783" s="29">
        <f t="shared" si="306"/>
        <v>0</v>
      </c>
      <c r="H2783" s="42">
        <f t="shared" si="304"/>
        <v>0</v>
      </c>
      <c r="I2783" s="43">
        <f t="shared" si="307"/>
        <v>0</v>
      </c>
      <c r="J2783" s="42">
        <f t="shared" si="308"/>
        <v>0</v>
      </c>
      <c r="K2783" s="43">
        <f t="shared" si="309"/>
        <v>0</v>
      </c>
      <c r="L2783">
        <f t="shared" si="310"/>
        <v>126</v>
      </c>
      <c r="M2783">
        <f>IF($G2783="","",COUNTIF($G$3:$G2783, $G2783))</f>
        <v>2655</v>
      </c>
      <c r="N2783">
        <f t="shared" si="305"/>
        <v>2781</v>
      </c>
      <c r="O2783"/>
      <c r="P2783"/>
      <c r="Q2783"/>
    </row>
    <row r="2784" spans="2:17">
      <c r="B2784" s="30">
        <f>資料貼入!A2784</f>
        <v>0</v>
      </c>
      <c r="C2784" s="38">
        <f>資料貼入!A2784</f>
        <v>0</v>
      </c>
      <c r="D2784" s="29">
        <f>資料貼入!B2784</f>
        <v>0</v>
      </c>
      <c r="E2784" s="29" cm="1">
        <f t="array" ref="E2784">MovingDayDD($D$3:D2784)</f>
        <v>-2980487.7599999681</v>
      </c>
      <c r="F2784" s="29">
        <f>IF(OR(C2784&gt;總表!$B$30,C2784=0),0,IF(E2784=0,0,1+F2783))</f>
        <v>0</v>
      </c>
      <c r="G2784" s="29">
        <f t="shared" si="306"/>
        <v>0</v>
      </c>
      <c r="H2784" s="42">
        <f t="shared" si="304"/>
        <v>0</v>
      </c>
      <c r="I2784" s="43">
        <f t="shared" si="307"/>
        <v>0</v>
      </c>
      <c r="J2784" s="42">
        <f t="shared" si="308"/>
        <v>0</v>
      </c>
      <c r="K2784" s="43">
        <f t="shared" si="309"/>
        <v>0</v>
      </c>
      <c r="L2784">
        <f t="shared" si="310"/>
        <v>126</v>
      </c>
      <c r="M2784">
        <f>IF($G2784="","",COUNTIF($G$3:$G2784, $G2784))</f>
        <v>2656</v>
      </c>
      <c r="N2784">
        <f t="shared" si="305"/>
        <v>2782</v>
      </c>
      <c r="O2784"/>
      <c r="P2784"/>
      <c r="Q2784"/>
    </row>
    <row r="2785" spans="2:17">
      <c r="B2785" s="30">
        <f>資料貼入!A2785</f>
        <v>0</v>
      </c>
      <c r="C2785" s="38">
        <f>資料貼入!A2785</f>
        <v>0</v>
      </c>
      <c r="D2785" s="29">
        <f>資料貼入!B2785</f>
        <v>0</v>
      </c>
      <c r="E2785" s="29" cm="1">
        <f t="array" ref="E2785">MovingDayDD($D$3:D2785)</f>
        <v>-2980487.7599999681</v>
      </c>
      <c r="F2785" s="29">
        <f>IF(OR(C2785&gt;總表!$B$30,C2785=0),0,IF(E2785=0,0,1+F2784))</f>
        <v>0</v>
      </c>
      <c r="G2785" s="29">
        <f t="shared" si="306"/>
        <v>0</v>
      </c>
      <c r="H2785" s="42">
        <f t="shared" si="304"/>
        <v>0</v>
      </c>
      <c r="I2785" s="43">
        <f t="shared" si="307"/>
        <v>0</v>
      </c>
      <c r="J2785" s="42">
        <f t="shared" si="308"/>
        <v>0</v>
      </c>
      <c r="K2785" s="43">
        <f t="shared" si="309"/>
        <v>0</v>
      </c>
      <c r="L2785">
        <f t="shared" si="310"/>
        <v>126</v>
      </c>
      <c r="M2785">
        <f>IF($G2785="","",COUNTIF($G$3:$G2785, $G2785))</f>
        <v>2657</v>
      </c>
      <c r="N2785">
        <f t="shared" si="305"/>
        <v>2783</v>
      </c>
      <c r="O2785"/>
      <c r="P2785"/>
      <c r="Q2785"/>
    </row>
    <row r="2786" spans="2:17">
      <c r="B2786" s="30">
        <f>資料貼入!A2786</f>
        <v>0</v>
      </c>
      <c r="C2786" s="38">
        <f>資料貼入!A2786</f>
        <v>0</v>
      </c>
      <c r="D2786" s="29">
        <f>資料貼入!B2786</f>
        <v>0</v>
      </c>
      <c r="E2786" s="29" cm="1">
        <f t="array" ref="E2786">MovingDayDD($D$3:D2786)</f>
        <v>-2980487.7599999681</v>
      </c>
      <c r="F2786" s="29">
        <f>IF(OR(C2786&gt;總表!$B$30,C2786=0),0,IF(E2786=0,0,1+F2785))</f>
        <v>0</v>
      </c>
      <c r="G2786" s="29">
        <f t="shared" si="306"/>
        <v>0</v>
      </c>
      <c r="H2786" s="42">
        <f t="shared" si="304"/>
        <v>0</v>
      </c>
      <c r="I2786" s="43">
        <f t="shared" si="307"/>
        <v>0</v>
      </c>
      <c r="J2786" s="42">
        <f t="shared" si="308"/>
        <v>0</v>
      </c>
      <c r="K2786" s="43">
        <f t="shared" si="309"/>
        <v>0</v>
      </c>
      <c r="L2786">
        <f t="shared" si="310"/>
        <v>126</v>
      </c>
      <c r="M2786">
        <f>IF($G2786="","",COUNTIF($G$3:$G2786, $G2786))</f>
        <v>2658</v>
      </c>
      <c r="N2786">
        <f t="shared" si="305"/>
        <v>2784</v>
      </c>
      <c r="O2786"/>
      <c r="P2786"/>
      <c r="Q2786"/>
    </row>
    <row r="2787" spans="2:17">
      <c r="B2787" s="30">
        <f>資料貼入!A2787</f>
        <v>0</v>
      </c>
      <c r="C2787" s="38">
        <f>資料貼入!A2787</f>
        <v>0</v>
      </c>
      <c r="D2787" s="29">
        <f>資料貼入!B2787</f>
        <v>0</v>
      </c>
      <c r="E2787" s="29" cm="1">
        <f t="array" ref="E2787">MovingDayDD($D$3:D2787)</f>
        <v>-2980487.7599999681</v>
      </c>
      <c r="F2787" s="29">
        <f>IF(OR(C2787&gt;總表!$B$30,C2787=0),0,IF(E2787=0,0,1+F2786))</f>
        <v>0</v>
      </c>
      <c r="G2787" s="29">
        <f t="shared" si="306"/>
        <v>0</v>
      </c>
      <c r="H2787" s="42">
        <f t="shared" si="304"/>
        <v>0</v>
      </c>
      <c r="I2787" s="43">
        <f t="shared" si="307"/>
        <v>0</v>
      </c>
      <c r="J2787" s="42">
        <f t="shared" si="308"/>
        <v>0</v>
      </c>
      <c r="K2787" s="43">
        <f t="shared" si="309"/>
        <v>0</v>
      </c>
      <c r="L2787">
        <f t="shared" si="310"/>
        <v>126</v>
      </c>
      <c r="M2787">
        <f>IF($G2787="","",COUNTIF($G$3:$G2787, $G2787))</f>
        <v>2659</v>
      </c>
      <c r="N2787">
        <f t="shared" si="305"/>
        <v>2785</v>
      </c>
      <c r="O2787"/>
      <c r="P2787"/>
      <c r="Q2787"/>
    </row>
    <row r="2788" spans="2:17">
      <c r="B2788" s="30">
        <f>資料貼入!A2788</f>
        <v>0</v>
      </c>
      <c r="C2788" s="38">
        <f>資料貼入!A2788</f>
        <v>0</v>
      </c>
      <c r="D2788" s="29">
        <f>資料貼入!B2788</f>
        <v>0</v>
      </c>
      <c r="E2788" s="29" cm="1">
        <f t="array" ref="E2788">MovingDayDD($D$3:D2788)</f>
        <v>-2980487.7599999681</v>
      </c>
      <c r="F2788" s="29">
        <f>IF(OR(C2788&gt;總表!$B$30,C2788=0),0,IF(E2788=0,0,1+F2787))</f>
        <v>0</v>
      </c>
      <c r="G2788" s="29">
        <f t="shared" si="306"/>
        <v>0</v>
      </c>
      <c r="H2788" s="42">
        <f t="shared" si="304"/>
        <v>0</v>
      </c>
      <c r="I2788" s="43">
        <f t="shared" si="307"/>
        <v>0</v>
      </c>
      <c r="J2788" s="42">
        <f t="shared" si="308"/>
        <v>0</v>
      </c>
      <c r="K2788" s="43">
        <f t="shared" si="309"/>
        <v>0</v>
      </c>
      <c r="L2788">
        <f t="shared" si="310"/>
        <v>126</v>
      </c>
      <c r="M2788">
        <f>IF($G2788="","",COUNTIF($G$3:$G2788, $G2788))</f>
        <v>2660</v>
      </c>
      <c r="N2788">
        <f t="shared" si="305"/>
        <v>2786</v>
      </c>
      <c r="O2788"/>
      <c r="P2788"/>
      <c r="Q2788"/>
    </row>
    <row r="2789" spans="2:17">
      <c r="B2789" s="30">
        <f>資料貼入!A2789</f>
        <v>0</v>
      </c>
      <c r="C2789" s="38">
        <f>資料貼入!A2789</f>
        <v>0</v>
      </c>
      <c r="D2789" s="29">
        <f>資料貼入!B2789</f>
        <v>0</v>
      </c>
      <c r="E2789" s="29" cm="1">
        <f t="array" ref="E2789">MovingDayDD($D$3:D2789)</f>
        <v>-2980487.7599999681</v>
      </c>
      <c r="F2789" s="29">
        <f>IF(OR(C2789&gt;總表!$B$30,C2789=0),0,IF(E2789=0,0,1+F2788))</f>
        <v>0</v>
      </c>
      <c r="G2789" s="29">
        <f t="shared" si="306"/>
        <v>0</v>
      </c>
      <c r="H2789" s="42">
        <f t="shared" si="304"/>
        <v>0</v>
      </c>
      <c r="I2789" s="43">
        <f t="shared" si="307"/>
        <v>0</v>
      </c>
      <c r="J2789" s="42">
        <f t="shared" si="308"/>
        <v>0</v>
      </c>
      <c r="K2789" s="43">
        <f t="shared" si="309"/>
        <v>0</v>
      </c>
      <c r="L2789">
        <f t="shared" si="310"/>
        <v>126</v>
      </c>
      <c r="M2789">
        <f>IF($G2789="","",COUNTIF($G$3:$G2789, $G2789))</f>
        <v>2661</v>
      </c>
      <c r="N2789">
        <f t="shared" si="305"/>
        <v>2787</v>
      </c>
      <c r="O2789"/>
      <c r="P2789"/>
      <c r="Q2789"/>
    </row>
    <row r="2790" spans="2:17">
      <c r="B2790" s="30">
        <f>資料貼入!A2790</f>
        <v>0</v>
      </c>
      <c r="C2790" s="38">
        <f>資料貼入!A2790</f>
        <v>0</v>
      </c>
      <c r="D2790" s="29">
        <f>資料貼入!B2790</f>
        <v>0</v>
      </c>
      <c r="E2790" s="29" cm="1">
        <f t="array" ref="E2790">MovingDayDD($D$3:D2790)</f>
        <v>-2980487.7599999681</v>
      </c>
      <c r="F2790" s="29">
        <f>IF(OR(C2790&gt;總表!$B$30,C2790=0),0,IF(E2790=0,0,1+F2789))</f>
        <v>0</v>
      </c>
      <c r="G2790" s="29">
        <f t="shared" si="306"/>
        <v>0</v>
      </c>
      <c r="H2790" s="42">
        <f t="shared" si="304"/>
        <v>0</v>
      </c>
      <c r="I2790" s="43">
        <f t="shared" si="307"/>
        <v>0</v>
      </c>
      <c r="J2790" s="42">
        <f t="shared" si="308"/>
        <v>0</v>
      </c>
      <c r="K2790" s="43">
        <f t="shared" si="309"/>
        <v>0</v>
      </c>
      <c r="L2790">
        <f t="shared" si="310"/>
        <v>126</v>
      </c>
      <c r="M2790">
        <f>IF($G2790="","",COUNTIF($G$3:$G2790, $G2790))</f>
        <v>2662</v>
      </c>
      <c r="N2790">
        <f t="shared" si="305"/>
        <v>2788</v>
      </c>
      <c r="O2790"/>
      <c r="P2790"/>
      <c r="Q2790"/>
    </row>
    <row r="2791" spans="2:17">
      <c r="B2791" s="30">
        <f>資料貼入!A2791</f>
        <v>0</v>
      </c>
      <c r="C2791" s="38">
        <f>資料貼入!A2791</f>
        <v>0</v>
      </c>
      <c r="D2791" s="29">
        <f>資料貼入!B2791</f>
        <v>0</v>
      </c>
      <c r="E2791" s="29" cm="1">
        <f t="array" ref="E2791">MovingDayDD($D$3:D2791)</f>
        <v>-2980487.7599999681</v>
      </c>
      <c r="F2791" s="29">
        <f>IF(OR(C2791&gt;總表!$B$30,C2791=0),0,IF(E2791=0,0,1+F2790))</f>
        <v>0</v>
      </c>
      <c r="G2791" s="29">
        <f t="shared" si="306"/>
        <v>0</v>
      </c>
      <c r="H2791" s="42">
        <f t="shared" si="304"/>
        <v>0</v>
      </c>
      <c r="I2791" s="43">
        <f t="shared" si="307"/>
        <v>0</v>
      </c>
      <c r="J2791" s="42">
        <f t="shared" si="308"/>
        <v>0</v>
      </c>
      <c r="K2791" s="43">
        <f t="shared" si="309"/>
        <v>0</v>
      </c>
      <c r="L2791">
        <f t="shared" si="310"/>
        <v>126</v>
      </c>
      <c r="M2791">
        <f>IF($G2791="","",COUNTIF($G$3:$G2791, $G2791))</f>
        <v>2663</v>
      </c>
      <c r="N2791">
        <f t="shared" si="305"/>
        <v>2789</v>
      </c>
      <c r="O2791"/>
      <c r="P2791"/>
      <c r="Q2791"/>
    </row>
    <row r="2792" spans="2:17">
      <c r="B2792" s="30">
        <f>資料貼入!A2792</f>
        <v>0</v>
      </c>
      <c r="C2792" s="38">
        <f>資料貼入!A2792</f>
        <v>0</v>
      </c>
      <c r="D2792" s="29">
        <f>資料貼入!B2792</f>
        <v>0</v>
      </c>
      <c r="E2792" s="29" cm="1">
        <f t="array" ref="E2792">MovingDayDD($D$3:D2792)</f>
        <v>-2980487.7599999681</v>
      </c>
      <c r="F2792" s="29">
        <f>IF(OR(C2792&gt;總表!$B$30,C2792=0),0,IF(E2792=0,0,1+F2791))</f>
        <v>0</v>
      </c>
      <c r="G2792" s="29">
        <f t="shared" si="306"/>
        <v>0</v>
      </c>
      <c r="H2792" s="42">
        <f t="shared" si="304"/>
        <v>0</v>
      </c>
      <c r="I2792" s="43">
        <f t="shared" si="307"/>
        <v>0</v>
      </c>
      <c r="J2792" s="42">
        <f t="shared" si="308"/>
        <v>0</v>
      </c>
      <c r="K2792" s="43">
        <f t="shared" si="309"/>
        <v>0</v>
      </c>
      <c r="L2792">
        <f t="shared" si="310"/>
        <v>126</v>
      </c>
      <c r="M2792">
        <f>IF($G2792="","",COUNTIF($G$3:$G2792, $G2792))</f>
        <v>2664</v>
      </c>
      <c r="N2792">
        <f t="shared" si="305"/>
        <v>2790</v>
      </c>
      <c r="O2792"/>
      <c r="P2792"/>
      <c r="Q2792"/>
    </row>
    <row r="2793" spans="2:17">
      <c r="B2793" s="30">
        <f>資料貼入!A2793</f>
        <v>0</v>
      </c>
      <c r="C2793" s="38">
        <f>資料貼入!A2793</f>
        <v>0</v>
      </c>
      <c r="D2793" s="29">
        <f>資料貼入!B2793</f>
        <v>0</v>
      </c>
      <c r="E2793" s="29" cm="1">
        <f t="array" ref="E2793">MovingDayDD($D$3:D2793)</f>
        <v>-2980487.7599999681</v>
      </c>
      <c r="F2793" s="29">
        <f>IF(OR(C2793&gt;總表!$B$30,C2793=0),0,IF(E2793=0,0,1+F2792))</f>
        <v>0</v>
      </c>
      <c r="G2793" s="29">
        <f t="shared" si="306"/>
        <v>0</v>
      </c>
      <c r="H2793" s="42">
        <f t="shared" si="304"/>
        <v>0</v>
      </c>
      <c r="I2793" s="43">
        <f t="shared" si="307"/>
        <v>0</v>
      </c>
      <c r="J2793" s="42">
        <f t="shared" si="308"/>
        <v>0</v>
      </c>
      <c r="K2793" s="43">
        <f t="shared" si="309"/>
        <v>0</v>
      </c>
      <c r="L2793">
        <f t="shared" si="310"/>
        <v>126</v>
      </c>
      <c r="M2793">
        <f>IF($G2793="","",COUNTIF($G$3:$G2793, $G2793))</f>
        <v>2665</v>
      </c>
      <c r="N2793">
        <f t="shared" si="305"/>
        <v>2791</v>
      </c>
      <c r="O2793"/>
      <c r="P2793"/>
      <c r="Q2793"/>
    </row>
    <row r="2794" spans="2:17">
      <c r="B2794" s="30">
        <f>資料貼入!A2794</f>
        <v>0</v>
      </c>
      <c r="C2794" s="38">
        <f>資料貼入!A2794</f>
        <v>0</v>
      </c>
      <c r="D2794" s="29">
        <f>資料貼入!B2794</f>
        <v>0</v>
      </c>
      <c r="E2794" s="29" cm="1">
        <f t="array" ref="E2794">MovingDayDD($D$3:D2794)</f>
        <v>-2980487.7599999681</v>
      </c>
      <c r="F2794" s="29">
        <f>IF(OR(C2794&gt;總表!$B$30,C2794=0),0,IF(E2794=0,0,1+F2793))</f>
        <v>0</v>
      </c>
      <c r="G2794" s="29">
        <f t="shared" si="306"/>
        <v>0</v>
      </c>
      <c r="H2794" s="42">
        <f t="shared" si="304"/>
        <v>0</v>
      </c>
      <c r="I2794" s="43">
        <f t="shared" si="307"/>
        <v>0</v>
      </c>
      <c r="J2794" s="42">
        <f t="shared" si="308"/>
        <v>0</v>
      </c>
      <c r="K2794" s="43">
        <f t="shared" si="309"/>
        <v>0</v>
      </c>
      <c r="L2794">
        <f t="shared" si="310"/>
        <v>126</v>
      </c>
      <c r="M2794">
        <f>IF($G2794="","",COUNTIF($G$3:$G2794, $G2794))</f>
        <v>2666</v>
      </c>
      <c r="N2794">
        <f t="shared" si="305"/>
        <v>2792</v>
      </c>
      <c r="O2794"/>
      <c r="P2794"/>
      <c r="Q2794"/>
    </row>
    <row r="2795" spans="2:17">
      <c r="B2795" s="30">
        <f>資料貼入!A2795</f>
        <v>0</v>
      </c>
      <c r="C2795" s="38">
        <f>資料貼入!A2795</f>
        <v>0</v>
      </c>
      <c r="D2795" s="29">
        <f>資料貼入!B2795</f>
        <v>0</v>
      </c>
      <c r="E2795" s="29" cm="1">
        <f t="array" ref="E2795">MovingDayDD($D$3:D2795)</f>
        <v>-2980487.7599999681</v>
      </c>
      <c r="F2795" s="29">
        <f>IF(OR(C2795&gt;總表!$B$30,C2795=0),0,IF(E2795=0,0,1+F2794))</f>
        <v>0</v>
      </c>
      <c r="G2795" s="29">
        <f t="shared" si="306"/>
        <v>0</v>
      </c>
      <c r="H2795" s="42">
        <f t="shared" si="304"/>
        <v>0</v>
      </c>
      <c r="I2795" s="43">
        <f t="shared" si="307"/>
        <v>0</v>
      </c>
      <c r="J2795" s="42">
        <f t="shared" si="308"/>
        <v>0</v>
      </c>
      <c r="K2795" s="43">
        <f t="shared" si="309"/>
        <v>0</v>
      </c>
      <c r="L2795">
        <f t="shared" si="310"/>
        <v>126</v>
      </c>
      <c r="M2795">
        <f>IF($G2795="","",COUNTIF($G$3:$G2795, $G2795))</f>
        <v>2667</v>
      </c>
      <c r="N2795">
        <f t="shared" si="305"/>
        <v>2793</v>
      </c>
      <c r="O2795"/>
      <c r="P2795"/>
      <c r="Q2795"/>
    </row>
    <row r="2796" spans="2:17">
      <c r="B2796" s="30">
        <f>資料貼入!A2796</f>
        <v>0</v>
      </c>
      <c r="C2796" s="38">
        <f>資料貼入!A2796</f>
        <v>0</v>
      </c>
      <c r="D2796" s="29">
        <f>資料貼入!B2796</f>
        <v>0</v>
      </c>
      <c r="E2796" s="29" cm="1">
        <f t="array" ref="E2796">MovingDayDD($D$3:D2796)</f>
        <v>-2980487.7599999681</v>
      </c>
      <c r="F2796" s="29">
        <f>IF(OR(C2796&gt;總表!$B$30,C2796=0),0,IF(E2796=0,0,1+F2795))</f>
        <v>0</v>
      </c>
      <c r="G2796" s="29">
        <f t="shared" si="306"/>
        <v>0</v>
      </c>
      <c r="H2796" s="42">
        <f t="shared" si="304"/>
        <v>0</v>
      </c>
      <c r="I2796" s="43">
        <f t="shared" si="307"/>
        <v>0</v>
      </c>
      <c r="J2796" s="42">
        <f t="shared" si="308"/>
        <v>0</v>
      </c>
      <c r="K2796" s="43">
        <f t="shared" si="309"/>
        <v>0</v>
      </c>
      <c r="L2796">
        <f t="shared" si="310"/>
        <v>126</v>
      </c>
      <c r="M2796">
        <f>IF($G2796="","",COUNTIF($G$3:$G2796, $G2796))</f>
        <v>2668</v>
      </c>
      <c r="N2796">
        <f t="shared" si="305"/>
        <v>2794</v>
      </c>
      <c r="O2796"/>
      <c r="P2796"/>
      <c r="Q2796"/>
    </row>
    <row r="2797" spans="2:17">
      <c r="B2797" s="30">
        <f>資料貼入!A2797</f>
        <v>0</v>
      </c>
      <c r="C2797" s="38">
        <f>資料貼入!A2797</f>
        <v>0</v>
      </c>
      <c r="D2797" s="29">
        <f>資料貼入!B2797</f>
        <v>0</v>
      </c>
      <c r="E2797" s="29" cm="1">
        <f t="array" ref="E2797">MovingDayDD($D$3:D2797)</f>
        <v>-2980487.7599999681</v>
      </c>
      <c r="F2797" s="29">
        <f>IF(OR(C2797&gt;總表!$B$30,C2797=0),0,IF(E2797=0,0,1+F2796))</f>
        <v>0</v>
      </c>
      <c r="G2797" s="29">
        <f t="shared" si="306"/>
        <v>0</v>
      </c>
      <c r="H2797" s="42">
        <f t="shared" si="304"/>
        <v>0</v>
      </c>
      <c r="I2797" s="43">
        <f t="shared" si="307"/>
        <v>0</v>
      </c>
      <c r="J2797" s="42">
        <f t="shared" si="308"/>
        <v>0</v>
      </c>
      <c r="K2797" s="43">
        <f t="shared" si="309"/>
        <v>0</v>
      </c>
      <c r="L2797">
        <f t="shared" si="310"/>
        <v>126</v>
      </c>
      <c r="M2797">
        <f>IF($G2797="","",COUNTIF($G$3:$G2797, $G2797))</f>
        <v>2669</v>
      </c>
      <c r="N2797">
        <f t="shared" si="305"/>
        <v>2795</v>
      </c>
      <c r="O2797"/>
      <c r="P2797"/>
      <c r="Q2797"/>
    </row>
    <row r="2798" spans="2:17">
      <c r="B2798" s="30">
        <f>資料貼入!A2798</f>
        <v>0</v>
      </c>
      <c r="C2798" s="38">
        <f>資料貼入!A2798</f>
        <v>0</v>
      </c>
      <c r="D2798" s="29">
        <f>資料貼入!B2798</f>
        <v>0</v>
      </c>
      <c r="E2798" s="29" cm="1">
        <f t="array" ref="E2798">MovingDayDD($D$3:D2798)</f>
        <v>-2980487.7599999681</v>
      </c>
      <c r="F2798" s="29">
        <f>IF(OR(C2798&gt;總表!$B$30,C2798=0),0,IF(E2798=0,0,1+F2797))</f>
        <v>0</v>
      </c>
      <c r="G2798" s="29">
        <f t="shared" si="306"/>
        <v>0</v>
      </c>
      <c r="H2798" s="42">
        <f t="shared" si="304"/>
        <v>0</v>
      </c>
      <c r="I2798" s="43">
        <f t="shared" si="307"/>
        <v>0</v>
      </c>
      <c r="J2798" s="42">
        <f t="shared" si="308"/>
        <v>0</v>
      </c>
      <c r="K2798" s="43">
        <f t="shared" si="309"/>
        <v>0</v>
      </c>
      <c r="L2798">
        <f t="shared" si="310"/>
        <v>126</v>
      </c>
      <c r="M2798">
        <f>IF($G2798="","",COUNTIF($G$3:$G2798, $G2798))</f>
        <v>2670</v>
      </c>
      <c r="N2798">
        <f t="shared" si="305"/>
        <v>2796</v>
      </c>
      <c r="O2798"/>
      <c r="P2798"/>
      <c r="Q2798"/>
    </row>
    <row r="2799" spans="2:17">
      <c r="B2799" s="30">
        <f>資料貼入!A2799</f>
        <v>0</v>
      </c>
      <c r="C2799" s="38">
        <f>資料貼入!A2799</f>
        <v>0</v>
      </c>
      <c r="D2799" s="29">
        <f>資料貼入!B2799</f>
        <v>0</v>
      </c>
      <c r="E2799" s="29" cm="1">
        <f t="array" ref="E2799">MovingDayDD($D$3:D2799)</f>
        <v>-2980487.7599999681</v>
      </c>
      <c r="F2799" s="29">
        <f>IF(OR(C2799&gt;總表!$B$30,C2799=0),0,IF(E2799=0,0,1+F2798))</f>
        <v>0</v>
      </c>
      <c r="G2799" s="29">
        <f t="shared" si="306"/>
        <v>0</v>
      </c>
      <c r="H2799" s="42">
        <f t="shared" si="304"/>
        <v>0</v>
      </c>
      <c r="I2799" s="43">
        <f t="shared" si="307"/>
        <v>0</v>
      </c>
      <c r="J2799" s="42">
        <f t="shared" si="308"/>
        <v>0</v>
      </c>
      <c r="K2799" s="43">
        <f t="shared" si="309"/>
        <v>0</v>
      </c>
      <c r="L2799">
        <f t="shared" si="310"/>
        <v>126</v>
      </c>
      <c r="M2799">
        <f>IF($G2799="","",COUNTIF($G$3:$G2799, $G2799))</f>
        <v>2671</v>
      </c>
      <c r="N2799">
        <f t="shared" si="305"/>
        <v>2797</v>
      </c>
      <c r="O2799"/>
      <c r="P2799"/>
      <c r="Q2799"/>
    </row>
    <row r="2800" spans="2:17">
      <c r="B2800" s="30">
        <f>資料貼入!A2800</f>
        <v>0</v>
      </c>
      <c r="C2800" s="38">
        <f>資料貼入!A2800</f>
        <v>0</v>
      </c>
      <c r="D2800" s="29">
        <f>資料貼入!B2800</f>
        <v>0</v>
      </c>
      <c r="E2800" s="29" cm="1">
        <f t="array" ref="E2800">MovingDayDD($D$3:D2800)</f>
        <v>-2980487.7599999681</v>
      </c>
      <c r="F2800" s="29">
        <f>IF(OR(C2800&gt;總表!$B$30,C2800=0),0,IF(E2800=0,0,1+F2799))</f>
        <v>0</v>
      </c>
      <c r="G2800" s="29">
        <f t="shared" si="306"/>
        <v>0</v>
      </c>
      <c r="H2800" s="42">
        <f t="shared" si="304"/>
        <v>0</v>
      </c>
      <c r="I2800" s="43">
        <f t="shared" si="307"/>
        <v>0</v>
      </c>
      <c r="J2800" s="42">
        <f t="shared" si="308"/>
        <v>0</v>
      </c>
      <c r="K2800" s="43">
        <f t="shared" si="309"/>
        <v>0</v>
      </c>
      <c r="L2800">
        <f t="shared" si="310"/>
        <v>126</v>
      </c>
      <c r="M2800">
        <f>IF($G2800="","",COUNTIF($G$3:$G2800, $G2800))</f>
        <v>2672</v>
      </c>
      <c r="N2800">
        <f t="shared" si="305"/>
        <v>2798</v>
      </c>
      <c r="O2800"/>
      <c r="P2800"/>
      <c r="Q2800"/>
    </row>
    <row r="2801" spans="2:17">
      <c r="B2801" s="30">
        <f>資料貼入!A2801</f>
        <v>0</v>
      </c>
      <c r="C2801" s="38">
        <f>資料貼入!A2801</f>
        <v>0</v>
      </c>
      <c r="D2801" s="29">
        <f>資料貼入!B2801</f>
        <v>0</v>
      </c>
      <c r="E2801" s="29" cm="1">
        <f t="array" ref="E2801">MovingDayDD($D$3:D2801)</f>
        <v>-2980487.7599999681</v>
      </c>
      <c r="F2801" s="29">
        <f>IF(OR(C2801&gt;總表!$B$30,C2801=0),0,IF(E2801=0,0,1+F2800))</f>
        <v>0</v>
      </c>
      <c r="G2801" s="29">
        <f t="shared" si="306"/>
        <v>0</v>
      </c>
      <c r="H2801" s="42">
        <f t="shared" si="304"/>
        <v>0</v>
      </c>
      <c r="I2801" s="43">
        <f t="shared" si="307"/>
        <v>0</v>
      </c>
      <c r="J2801" s="42">
        <f t="shared" si="308"/>
        <v>0</v>
      </c>
      <c r="K2801" s="43">
        <f t="shared" si="309"/>
        <v>0</v>
      </c>
      <c r="L2801">
        <f t="shared" si="310"/>
        <v>126</v>
      </c>
      <c r="M2801">
        <f>IF($G2801="","",COUNTIF($G$3:$G2801, $G2801))</f>
        <v>2673</v>
      </c>
      <c r="N2801">
        <f t="shared" si="305"/>
        <v>2799</v>
      </c>
      <c r="O2801"/>
      <c r="P2801"/>
      <c r="Q2801"/>
    </row>
    <row r="2802" spans="2:17">
      <c r="B2802" s="30">
        <f>資料貼入!A2802</f>
        <v>0</v>
      </c>
      <c r="C2802" s="38">
        <f>資料貼入!A2802</f>
        <v>0</v>
      </c>
      <c r="D2802" s="29">
        <f>資料貼入!B2802</f>
        <v>0</v>
      </c>
      <c r="E2802" s="29" cm="1">
        <f t="array" ref="E2802">MovingDayDD($D$3:D2802)</f>
        <v>-2980487.7599999681</v>
      </c>
      <c r="F2802" s="29">
        <f>IF(OR(C2802&gt;總表!$B$30,C2802=0),0,IF(E2802=0,0,1+F2801))</f>
        <v>0</v>
      </c>
      <c r="G2802" s="29">
        <f t="shared" si="306"/>
        <v>0</v>
      </c>
      <c r="H2802" s="42">
        <f t="shared" si="304"/>
        <v>0</v>
      </c>
      <c r="I2802" s="43">
        <f t="shared" si="307"/>
        <v>0</v>
      </c>
      <c r="J2802" s="42">
        <f t="shared" si="308"/>
        <v>0</v>
      </c>
      <c r="K2802" s="43">
        <f t="shared" si="309"/>
        <v>0</v>
      </c>
      <c r="L2802">
        <f t="shared" si="310"/>
        <v>126</v>
      </c>
      <c r="M2802">
        <f>IF($G2802="","",COUNTIF($G$3:$G2802, $G2802))</f>
        <v>2674</v>
      </c>
      <c r="N2802">
        <f t="shared" si="305"/>
        <v>2800</v>
      </c>
      <c r="O2802"/>
      <c r="P2802"/>
      <c r="Q2802"/>
    </row>
    <row r="2803" spans="2:17">
      <c r="B2803" s="30">
        <f>資料貼入!A2803</f>
        <v>0</v>
      </c>
      <c r="C2803" s="38">
        <f>資料貼入!A2803</f>
        <v>0</v>
      </c>
      <c r="D2803" s="29">
        <f>資料貼入!B2803</f>
        <v>0</v>
      </c>
      <c r="E2803" s="29" cm="1">
        <f t="array" ref="E2803">MovingDayDD($D$3:D2803)</f>
        <v>-2980487.7599999681</v>
      </c>
      <c r="F2803" s="29">
        <f>IF(OR(C2803&gt;總表!$B$30,C2803=0),0,IF(E2803=0,0,1+F2802))</f>
        <v>0</v>
      </c>
      <c r="G2803" s="29">
        <f t="shared" si="306"/>
        <v>0</v>
      </c>
      <c r="H2803" s="42">
        <f t="shared" si="304"/>
        <v>0</v>
      </c>
      <c r="I2803" s="43">
        <f t="shared" si="307"/>
        <v>0</v>
      </c>
      <c r="J2803" s="42">
        <f t="shared" si="308"/>
        <v>0</v>
      </c>
      <c r="K2803" s="43">
        <f t="shared" si="309"/>
        <v>0</v>
      </c>
      <c r="L2803">
        <f t="shared" si="310"/>
        <v>126</v>
      </c>
      <c r="M2803">
        <f>IF($G2803="","",COUNTIF($G$3:$G2803, $G2803))</f>
        <v>2675</v>
      </c>
      <c r="N2803">
        <f t="shared" si="305"/>
        <v>2801</v>
      </c>
      <c r="O2803"/>
      <c r="P2803"/>
      <c r="Q2803"/>
    </row>
    <row r="2804" spans="2:17">
      <c r="B2804" s="30">
        <f>資料貼入!A2804</f>
        <v>0</v>
      </c>
      <c r="C2804" s="38">
        <f>資料貼入!A2804</f>
        <v>0</v>
      </c>
      <c r="D2804" s="29">
        <f>資料貼入!B2804</f>
        <v>0</v>
      </c>
      <c r="E2804" s="29" cm="1">
        <f t="array" ref="E2804">MovingDayDD($D$3:D2804)</f>
        <v>-2980487.7599999681</v>
      </c>
      <c r="F2804" s="29">
        <f>IF(OR(C2804&gt;總表!$B$30,C2804=0),0,IF(E2804=0,0,1+F2803))</f>
        <v>0</v>
      </c>
      <c r="G2804" s="29">
        <f t="shared" si="306"/>
        <v>0</v>
      </c>
      <c r="H2804" s="42">
        <f t="shared" si="304"/>
        <v>0</v>
      </c>
      <c r="I2804" s="43">
        <f t="shared" si="307"/>
        <v>0</v>
      </c>
      <c r="J2804" s="42">
        <f t="shared" si="308"/>
        <v>0</v>
      </c>
      <c r="K2804" s="43">
        <f t="shared" si="309"/>
        <v>0</v>
      </c>
      <c r="L2804">
        <f t="shared" si="310"/>
        <v>126</v>
      </c>
      <c r="M2804">
        <f>IF($G2804="","",COUNTIF($G$3:$G2804, $G2804))</f>
        <v>2676</v>
      </c>
      <c r="N2804">
        <f t="shared" si="305"/>
        <v>2802</v>
      </c>
      <c r="O2804"/>
      <c r="P2804"/>
      <c r="Q2804"/>
    </row>
    <row r="2805" spans="2:17">
      <c r="B2805" s="30">
        <f>資料貼入!A2805</f>
        <v>0</v>
      </c>
      <c r="C2805" s="38">
        <f>資料貼入!A2805</f>
        <v>0</v>
      </c>
      <c r="D2805" s="29">
        <f>資料貼入!B2805</f>
        <v>0</v>
      </c>
      <c r="E2805" s="29" cm="1">
        <f t="array" ref="E2805">MovingDayDD($D$3:D2805)</f>
        <v>-2980487.7599999681</v>
      </c>
      <c r="F2805" s="29">
        <f>IF(OR(C2805&gt;總表!$B$30,C2805=0),0,IF(E2805=0,0,1+F2804))</f>
        <v>0</v>
      </c>
      <c r="G2805" s="29">
        <f t="shared" si="306"/>
        <v>0</v>
      </c>
      <c r="H2805" s="42">
        <f t="shared" si="304"/>
        <v>0</v>
      </c>
      <c r="I2805" s="43">
        <f t="shared" si="307"/>
        <v>0</v>
      </c>
      <c r="J2805" s="42">
        <f t="shared" si="308"/>
        <v>0</v>
      </c>
      <c r="K2805" s="43">
        <f t="shared" si="309"/>
        <v>0</v>
      </c>
      <c r="L2805">
        <f t="shared" si="310"/>
        <v>126</v>
      </c>
      <c r="M2805">
        <f>IF($G2805="","",COUNTIF($G$3:$G2805, $G2805))</f>
        <v>2677</v>
      </c>
      <c r="N2805">
        <f t="shared" si="305"/>
        <v>2803</v>
      </c>
      <c r="O2805"/>
      <c r="P2805"/>
      <c r="Q2805"/>
    </row>
    <row r="2806" spans="2:17">
      <c r="B2806" s="30">
        <f>資料貼入!A2806</f>
        <v>0</v>
      </c>
      <c r="C2806" s="38">
        <f>資料貼入!A2806</f>
        <v>0</v>
      </c>
      <c r="D2806" s="29">
        <f>資料貼入!B2806</f>
        <v>0</v>
      </c>
      <c r="E2806" s="29" cm="1">
        <f t="array" ref="E2806">MovingDayDD($D$3:D2806)</f>
        <v>-2980487.7599999681</v>
      </c>
      <c r="F2806" s="29">
        <f>IF(OR(C2806&gt;總表!$B$30,C2806=0),0,IF(E2806=0,0,1+F2805))</f>
        <v>0</v>
      </c>
      <c r="G2806" s="29">
        <f t="shared" si="306"/>
        <v>0</v>
      </c>
      <c r="H2806" s="42">
        <f t="shared" si="304"/>
        <v>0</v>
      </c>
      <c r="I2806" s="43">
        <f t="shared" si="307"/>
        <v>0</v>
      </c>
      <c r="J2806" s="42">
        <f t="shared" si="308"/>
        <v>0</v>
      </c>
      <c r="K2806" s="43">
        <f t="shared" si="309"/>
        <v>0</v>
      </c>
      <c r="L2806">
        <f t="shared" si="310"/>
        <v>126</v>
      </c>
      <c r="M2806">
        <f>IF($G2806="","",COUNTIF($G$3:$G2806, $G2806))</f>
        <v>2678</v>
      </c>
      <c r="N2806">
        <f t="shared" si="305"/>
        <v>2804</v>
      </c>
      <c r="O2806"/>
      <c r="P2806"/>
      <c r="Q2806"/>
    </row>
    <row r="2807" spans="2:17">
      <c r="B2807" s="30">
        <f>資料貼入!A2807</f>
        <v>0</v>
      </c>
      <c r="C2807" s="38">
        <f>資料貼入!A2807</f>
        <v>0</v>
      </c>
      <c r="D2807" s="29">
        <f>資料貼入!B2807</f>
        <v>0</v>
      </c>
      <c r="E2807" s="29" cm="1">
        <f t="array" ref="E2807">MovingDayDD($D$3:D2807)</f>
        <v>-2980487.7599999681</v>
      </c>
      <c r="F2807" s="29">
        <f>IF(OR(C2807&gt;總表!$B$30,C2807=0),0,IF(E2807=0,0,1+F2806))</f>
        <v>0</v>
      </c>
      <c r="G2807" s="29">
        <f t="shared" si="306"/>
        <v>0</v>
      </c>
      <c r="H2807" s="42">
        <f t="shared" si="304"/>
        <v>0</v>
      </c>
      <c r="I2807" s="43">
        <f t="shared" si="307"/>
        <v>0</v>
      </c>
      <c r="J2807" s="42">
        <f t="shared" si="308"/>
        <v>0</v>
      </c>
      <c r="K2807" s="43">
        <f t="shared" si="309"/>
        <v>0</v>
      </c>
      <c r="L2807">
        <f t="shared" si="310"/>
        <v>126</v>
      </c>
      <c r="M2807">
        <f>IF($G2807="","",COUNTIF($G$3:$G2807, $G2807))</f>
        <v>2679</v>
      </c>
      <c r="N2807">
        <f t="shared" si="305"/>
        <v>2805</v>
      </c>
      <c r="O2807"/>
      <c r="P2807"/>
      <c r="Q2807"/>
    </row>
    <row r="2808" spans="2:17">
      <c r="B2808" s="30">
        <f>資料貼入!A2808</f>
        <v>0</v>
      </c>
      <c r="C2808" s="38">
        <f>資料貼入!A2808</f>
        <v>0</v>
      </c>
      <c r="D2808" s="29">
        <f>資料貼入!B2808</f>
        <v>0</v>
      </c>
      <c r="E2808" s="29" cm="1">
        <f t="array" ref="E2808">MovingDayDD($D$3:D2808)</f>
        <v>-2980487.7599999681</v>
      </c>
      <c r="F2808" s="29">
        <f>IF(OR(C2808&gt;總表!$B$30,C2808=0),0,IF(E2808=0,0,1+F2807))</f>
        <v>0</v>
      </c>
      <c r="G2808" s="29">
        <f t="shared" si="306"/>
        <v>0</v>
      </c>
      <c r="H2808" s="42">
        <f t="shared" si="304"/>
        <v>0</v>
      </c>
      <c r="I2808" s="43">
        <f t="shared" si="307"/>
        <v>0</v>
      </c>
      <c r="J2808" s="42">
        <f t="shared" si="308"/>
        <v>0</v>
      </c>
      <c r="K2808" s="43">
        <f t="shared" si="309"/>
        <v>0</v>
      </c>
      <c r="L2808">
        <f t="shared" si="310"/>
        <v>126</v>
      </c>
      <c r="M2808">
        <f>IF($G2808="","",COUNTIF($G$3:$G2808, $G2808))</f>
        <v>2680</v>
      </c>
      <c r="N2808">
        <f t="shared" si="305"/>
        <v>2806</v>
      </c>
      <c r="O2808"/>
      <c r="P2808"/>
      <c r="Q2808"/>
    </row>
    <row r="2809" spans="2:17">
      <c r="B2809" s="30">
        <f>資料貼入!A2809</f>
        <v>0</v>
      </c>
      <c r="C2809" s="38">
        <f>資料貼入!A2809</f>
        <v>0</v>
      </c>
      <c r="D2809" s="29">
        <f>資料貼入!B2809</f>
        <v>0</v>
      </c>
      <c r="E2809" s="29" cm="1">
        <f t="array" ref="E2809">MovingDayDD($D$3:D2809)</f>
        <v>-2980487.7599999681</v>
      </c>
      <c r="F2809" s="29">
        <f>IF(OR(C2809&gt;總表!$B$30,C2809=0),0,IF(E2809=0,0,1+F2808))</f>
        <v>0</v>
      </c>
      <c r="G2809" s="29">
        <f t="shared" si="306"/>
        <v>0</v>
      </c>
      <c r="H2809" s="42">
        <f t="shared" si="304"/>
        <v>0</v>
      </c>
      <c r="I2809" s="43">
        <f t="shared" si="307"/>
        <v>0</v>
      </c>
      <c r="J2809" s="42">
        <f t="shared" si="308"/>
        <v>0</v>
      </c>
      <c r="K2809" s="43">
        <f t="shared" si="309"/>
        <v>0</v>
      </c>
      <c r="L2809">
        <f t="shared" si="310"/>
        <v>126</v>
      </c>
      <c r="M2809">
        <f>IF($G2809="","",COUNTIF($G$3:$G2809, $G2809))</f>
        <v>2681</v>
      </c>
      <c r="N2809">
        <f t="shared" si="305"/>
        <v>2807</v>
      </c>
      <c r="O2809"/>
      <c r="P2809"/>
      <c r="Q2809"/>
    </row>
    <row r="2810" spans="2:17">
      <c r="B2810" s="30">
        <f>資料貼入!A2810</f>
        <v>0</v>
      </c>
      <c r="C2810" s="38">
        <f>資料貼入!A2810</f>
        <v>0</v>
      </c>
      <c r="D2810" s="29">
        <f>資料貼入!B2810</f>
        <v>0</v>
      </c>
      <c r="E2810" s="29" cm="1">
        <f t="array" ref="E2810">MovingDayDD($D$3:D2810)</f>
        <v>-2980487.7599999681</v>
      </c>
      <c r="F2810" s="29">
        <f>IF(OR(C2810&gt;總表!$B$30,C2810=0),0,IF(E2810=0,0,1+F2809))</f>
        <v>0</v>
      </c>
      <c r="G2810" s="29">
        <f t="shared" si="306"/>
        <v>0</v>
      </c>
      <c r="H2810" s="42">
        <f t="shared" si="304"/>
        <v>0</v>
      </c>
      <c r="I2810" s="43">
        <f t="shared" si="307"/>
        <v>0</v>
      </c>
      <c r="J2810" s="42">
        <f t="shared" si="308"/>
        <v>0</v>
      </c>
      <c r="K2810" s="43">
        <f t="shared" si="309"/>
        <v>0</v>
      </c>
      <c r="L2810">
        <f t="shared" si="310"/>
        <v>126</v>
      </c>
      <c r="M2810">
        <f>IF($G2810="","",COUNTIF($G$3:$G2810, $G2810))</f>
        <v>2682</v>
      </c>
      <c r="N2810">
        <f t="shared" si="305"/>
        <v>2808</v>
      </c>
      <c r="O2810"/>
      <c r="P2810"/>
      <c r="Q2810"/>
    </row>
    <row r="2811" spans="2:17">
      <c r="B2811" s="30">
        <f>資料貼入!A2811</f>
        <v>0</v>
      </c>
      <c r="C2811" s="38">
        <f>資料貼入!A2811</f>
        <v>0</v>
      </c>
      <c r="D2811" s="29">
        <f>資料貼入!B2811</f>
        <v>0</v>
      </c>
      <c r="E2811" s="29" cm="1">
        <f t="array" ref="E2811">MovingDayDD($D$3:D2811)</f>
        <v>-2980487.7599999681</v>
      </c>
      <c r="F2811" s="29">
        <f>IF(OR(C2811&gt;總表!$B$30,C2811=0),0,IF(E2811=0,0,1+F2810))</f>
        <v>0</v>
      </c>
      <c r="G2811" s="29">
        <f t="shared" si="306"/>
        <v>0</v>
      </c>
      <c r="H2811" s="42">
        <f t="shared" si="304"/>
        <v>0</v>
      </c>
      <c r="I2811" s="43">
        <f t="shared" si="307"/>
        <v>0</v>
      </c>
      <c r="J2811" s="42">
        <f t="shared" si="308"/>
        <v>0</v>
      </c>
      <c r="K2811" s="43">
        <f t="shared" si="309"/>
        <v>0</v>
      </c>
      <c r="L2811">
        <f t="shared" si="310"/>
        <v>126</v>
      </c>
      <c r="M2811">
        <f>IF($G2811="","",COUNTIF($G$3:$G2811, $G2811))</f>
        <v>2683</v>
      </c>
      <c r="N2811">
        <f t="shared" si="305"/>
        <v>2809</v>
      </c>
      <c r="O2811"/>
      <c r="P2811"/>
      <c r="Q2811"/>
    </row>
    <row r="2812" spans="2:17">
      <c r="B2812" s="30">
        <f>資料貼入!A2812</f>
        <v>0</v>
      </c>
      <c r="C2812" s="38">
        <f>資料貼入!A2812</f>
        <v>0</v>
      </c>
      <c r="D2812" s="29">
        <f>資料貼入!B2812</f>
        <v>0</v>
      </c>
      <c r="E2812" s="29" cm="1">
        <f t="array" ref="E2812">MovingDayDD($D$3:D2812)</f>
        <v>-2980487.7599999681</v>
      </c>
      <c r="F2812" s="29">
        <f>IF(OR(C2812&gt;總表!$B$30,C2812=0),0,IF(E2812=0,0,1+F2811))</f>
        <v>0</v>
      </c>
      <c r="G2812" s="29">
        <f t="shared" si="306"/>
        <v>0</v>
      </c>
      <c r="H2812" s="42">
        <f t="shared" si="304"/>
        <v>0</v>
      </c>
      <c r="I2812" s="43">
        <f t="shared" si="307"/>
        <v>0</v>
      </c>
      <c r="J2812" s="42">
        <f t="shared" si="308"/>
        <v>0</v>
      </c>
      <c r="K2812" s="43">
        <f t="shared" si="309"/>
        <v>0</v>
      </c>
      <c r="L2812">
        <f t="shared" si="310"/>
        <v>126</v>
      </c>
      <c r="M2812">
        <f>IF($G2812="","",COUNTIF($G$3:$G2812, $G2812))</f>
        <v>2684</v>
      </c>
      <c r="N2812">
        <f t="shared" si="305"/>
        <v>2810</v>
      </c>
      <c r="O2812"/>
      <c r="P2812"/>
      <c r="Q2812"/>
    </row>
    <row r="2813" spans="2:17">
      <c r="B2813" s="30">
        <f>資料貼入!A2813</f>
        <v>0</v>
      </c>
      <c r="C2813" s="38">
        <f>資料貼入!A2813</f>
        <v>0</v>
      </c>
      <c r="D2813" s="29">
        <f>資料貼入!B2813</f>
        <v>0</v>
      </c>
      <c r="E2813" s="29" cm="1">
        <f t="array" ref="E2813">MovingDayDD($D$3:D2813)</f>
        <v>-2980487.7599999681</v>
      </c>
      <c r="F2813" s="29">
        <f>IF(OR(C2813&gt;總表!$B$30,C2813=0),0,IF(E2813=0,0,1+F2812))</f>
        <v>0</v>
      </c>
      <c r="G2813" s="29">
        <f t="shared" si="306"/>
        <v>0</v>
      </c>
      <c r="H2813" s="42">
        <f t="shared" si="304"/>
        <v>0</v>
      </c>
      <c r="I2813" s="43">
        <f t="shared" si="307"/>
        <v>0</v>
      </c>
      <c r="J2813" s="42">
        <f t="shared" si="308"/>
        <v>0</v>
      </c>
      <c r="K2813" s="43">
        <f t="shared" si="309"/>
        <v>0</v>
      </c>
      <c r="L2813">
        <f t="shared" si="310"/>
        <v>126</v>
      </c>
      <c r="M2813">
        <f>IF($G2813="","",COUNTIF($G$3:$G2813, $G2813))</f>
        <v>2685</v>
      </c>
      <c r="N2813">
        <f t="shared" si="305"/>
        <v>2811</v>
      </c>
      <c r="O2813"/>
      <c r="P2813"/>
      <c r="Q2813"/>
    </row>
    <row r="2814" spans="2:17">
      <c r="B2814" s="30">
        <f>資料貼入!A2814</f>
        <v>0</v>
      </c>
      <c r="C2814" s="38">
        <f>資料貼入!A2814</f>
        <v>0</v>
      </c>
      <c r="D2814" s="29">
        <f>資料貼入!B2814</f>
        <v>0</v>
      </c>
      <c r="E2814" s="29" cm="1">
        <f t="array" ref="E2814">MovingDayDD($D$3:D2814)</f>
        <v>-2980487.7599999681</v>
      </c>
      <c r="F2814" s="29">
        <f>IF(OR(C2814&gt;總表!$B$30,C2814=0),0,IF(E2814=0,0,1+F2813))</f>
        <v>0</v>
      </c>
      <c r="G2814" s="29">
        <f t="shared" si="306"/>
        <v>0</v>
      </c>
      <c r="H2814" s="42">
        <f t="shared" si="304"/>
        <v>0</v>
      </c>
      <c r="I2814" s="43">
        <f t="shared" si="307"/>
        <v>0</v>
      </c>
      <c r="J2814" s="42">
        <f t="shared" si="308"/>
        <v>0</v>
      </c>
      <c r="K2814" s="43">
        <f t="shared" si="309"/>
        <v>0</v>
      </c>
      <c r="L2814">
        <f t="shared" si="310"/>
        <v>126</v>
      </c>
      <c r="M2814">
        <f>IF($G2814="","",COUNTIF($G$3:$G2814, $G2814))</f>
        <v>2686</v>
      </c>
      <c r="N2814">
        <f t="shared" si="305"/>
        <v>2812</v>
      </c>
      <c r="O2814"/>
      <c r="P2814"/>
      <c r="Q2814"/>
    </row>
    <row r="2815" spans="2:17">
      <c r="B2815" s="30">
        <f>資料貼入!A2815</f>
        <v>0</v>
      </c>
      <c r="C2815" s="38">
        <f>資料貼入!A2815</f>
        <v>0</v>
      </c>
      <c r="D2815" s="29">
        <f>資料貼入!B2815</f>
        <v>0</v>
      </c>
      <c r="E2815" s="29" cm="1">
        <f t="array" ref="E2815">MovingDayDD($D$3:D2815)</f>
        <v>-2980487.7599999681</v>
      </c>
      <c r="F2815" s="29">
        <f>IF(OR(C2815&gt;總表!$B$30,C2815=0),0,IF(E2815=0,0,1+F2814))</f>
        <v>0</v>
      </c>
      <c r="G2815" s="29">
        <f t="shared" si="306"/>
        <v>0</v>
      </c>
      <c r="H2815" s="42">
        <f t="shared" si="304"/>
        <v>0</v>
      </c>
      <c r="I2815" s="43">
        <f t="shared" si="307"/>
        <v>0</v>
      </c>
      <c r="J2815" s="42">
        <f t="shared" si="308"/>
        <v>0</v>
      </c>
      <c r="K2815" s="43">
        <f t="shared" si="309"/>
        <v>0</v>
      </c>
      <c r="L2815">
        <f t="shared" si="310"/>
        <v>126</v>
      </c>
      <c r="M2815">
        <f>IF($G2815="","",COUNTIF($G$3:$G2815, $G2815))</f>
        <v>2687</v>
      </c>
      <c r="N2815">
        <f t="shared" si="305"/>
        <v>2813</v>
      </c>
      <c r="O2815"/>
      <c r="P2815"/>
      <c r="Q2815"/>
    </row>
    <row r="2816" spans="2:17">
      <c r="B2816" s="30">
        <f>資料貼入!A2816</f>
        <v>0</v>
      </c>
      <c r="C2816" s="38">
        <f>資料貼入!A2816</f>
        <v>0</v>
      </c>
      <c r="D2816" s="29">
        <f>資料貼入!B2816</f>
        <v>0</v>
      </c>
      <c r="E2816" s="29" cm="1">
        <f t="array" ref="E2816">MovingDayDD($D$3:D2816)</f>
        <v>-2980487.7599999681</v>
      </c>
      <c r="F2816" s="29">
        <f>IF(OR(C2816&gt;總表!$B$30,C2816=0),0,IF(E2816=0,0,1+F2815))</f>
        <v>0</v>
      </c>
      <c r="G2816" s="29">
        <f t="shared" si="306"/>
        <v>0</v>
      </c>
      <c r="H2816" s="42">
        <f t="shared" si="304"/>
        <v>0</v>
      </c>
      <c r="I2816" s="43">
        <f t="shared" si="307"/>
        <v>0</v>
      </c>
      <c r="J2816" s="42">
        <f t="shared" si="308"/>
        <v>0</v>
      </c>
      <c r="K2816" s="43">
        <f t="shared" si="309"/>
        <v>0</v>
      </c>
      <c r="L2816">
        <f t="shared" si="310"/>
        <v>126</v>
      </c>
      <c r="M2816">
        <f>IF($G2816="","",COUNTIF($G$3:$G2816, $G2816))</f>
        <v>2688</v>
      </c>
      <c r="N2816">
        <f t="shared" si="305"/>
        <v>2814</v>
      </c>
      <c r="O2816"/>
      <c r="P2816"/>
      <c r="Q2816"/>
    </row>
    <row r="2817" spans="2:17">
      <c r="B2817" s="30">
        <f>資料貼入!A2817</f>
        <v>0</v>
      </c>
      <c r="C2817" s="38">
        <f>資料貼入!A2817</f>
        <v>0</v>
      </c>
      <c r="D2817" s="29">
        <f>資料貼入!B2817</f>
        <v>0</v>
      </c>
      <c r="E2817" s="29" cm="1">
        <f t="array" ref="E2817">MovingDayDD($D$3:D2817)</f>
        <v>-2980487.7599999681</v>
      </c>
      <c r="F2817" s="29">
        <f>IF(OR(C2817&gt;總表!$B$30,C2817=0),0,IF(E2817=0,0,1+F2816))</f>
        <v>0</v>
      </c>
      <c r="G2817" s="29">
        <f t="shared" si="306"/>
        <v>0</v>
      </c>
      <c r="H2817" s="42">
        <f t="shared" si="304"/>
        <v>0</v>
      </c>
      <c r="I2817" s="43">
        <f t="shared" si="307"/>
        <v>0</v>
      </c>
      <c r="J2817" s="42">
        <f t="shared" si="308"/>
        <v>0</v>
      </c>
      <c r="K2817" s="43">
        <f t="shared" si="309"/>
        <v>0</v>
      </c>
      <c r="L2817">
        <f t="shared" si="310"/>
        <v>126</v>
      </c>
      <c r="M2817">
        <f>IF($G2817="","",COUNTIF($G$3:$G2817, $G2817))</f>
        <v>2689</v>
      </c>
      <c r="N2817">
        <f t="shared" si="305"/>
        <v>2815</v>
      </c>
      <c r="O2817"/>
      <c r="P2817"/>
      <c r="Q2817"/>
    </row>
    <row r="2818" spans="2:17">
      <c r="B2818" s="30">
        <f>資料貼入!A2818</f>
        <v>0</v>
      </c>
      <c r="C2818" s="38">
        <f>資料貼入!A2818</f>
        <v>0</v>
      </c>
      <c r="D2818" s="29">
        <f>資料貼入!B2818</f>
        <v>0</v>
      </c>
      <c r="E2818" s="29" cm="1">
        <f t="array" ref="E2818">MovingDayDD($D$3:D2818)</f>
        <v>-2980487.7599999681</v>
      </c>
      <c r="F2818" s="29">
        <f>IF(OR(C2818&gt;總表!$B$30,C2818=0),0,IF(E2818=0,0,1+F2817))</f>
        <v>0</v>
      </c>
      <c r="G2818" s="29">
        <f t="shared" si="306"/>
        <v>0</v>
      </c>
      <c r="H2818" s="42">
        <f t="shared" si="304"/>
        <v>0</v>
      </c>
      <c r="I2818" s="43">
        <f t="shared" si="307"/>
        <v>0</v>
      </c>
      <c r="J2818" s="42">
        <f t="shared" si="308"/>
        <v>0</v>
      </c>
      <c r="K2818" s="43">
        <f t="shared" si="309"/>
        <v>0</v>
      </c>
      <c r="L2818">
        <f t="shared" si="310"/>
        <v>126</v>
      </c>
      <c r="M2818">
        <f>IF($G2818="","",COUNTIF($G$3:$G2818, $G2818))</f>
        <v>2690</v>
      </c>
      <c r="N2818">
        <f t="shared" si="305"/>
        <v>2816</v>
      </c>
      <c r="O2818"/>
      <c r="P2818"/>
      <c r="Q2818"/>
    </row>
    <row r="2819" spans="2:17">
      <c r="B2819" s="30">
        <f>資料貼入!A2819</f>
        <v>0</v>
      </c>
      <c r="C2819" s="38">
        <f>資料貼入!A2819</f>
        <v>0</v>
      </c>
      <c r="D2819" s="29">
        <f>資料貼入!B2819</f>
        <v>0</v>
      </c>
      <c r="E2819" s="29" cm="1">
        <f t="array" ref="E2819">MovingDayDD($D$3:D2819)</f>
        <v>-2980487.7599999681</v>
      </c>
      <c r="F2819" s="29">
        <f>IF(OR(C2819&gt;總表!$B$30,C2819=0),0,IF(E2819=0,0,1+F2818))</f>
        <v>0</v>
      </c>
      <c r="G2819" s="29">
        <f t="shared" si="306"/>
        <v>0</v>
      </c>
      <c r="H2819" s="42">
        <f t="shared" ref="H2819:H2882" si="311">IF(G2819&gt;$V$1,B2819,0)</f>
        <v>0</v>
      </c>
      <c r="I2819" s="43">
        <f t="shared" si="307"/>
        <v>0</v>
      </c>
      <c r="J2819" s="42">
        <f t="shared" si="308"/>
        <v>0</v>
      </c>
      <c r="K2819" s="43">
        <f t="shared" si="309"/>
        <v>0</v>
      </c>
      <c r="L2819">
        <f t="shared" si="310"/>
        <v>126</v>
      </c>
      <c r="M2819">
        <f>IF($G2819="","",COUNTIF($G$3:$G2819, $G2819))</f>
        <v>2691</v>
      </c>
      <c r="N2819">
        <f t="shared" ref="N2819:N2882" si="312">IF($G2819="","",L2819+M2819)</f>
        <v>2817</v>
      </c>
      <c r="O2819"/>
      <c r="P2819"/>
      <c r="Q2819"/>
    </row>
    <row r="2820" spans="2:17">
      <c r="B2820" s="30">
        <f>資料貼入!A2820</f>
        <v>0</v>
      </c>
      <c r="C2820" s="38">
        <f>資料貼入!A2820</f>
        <v>0</v>
      </c>
      <c r="D2820" s="29">
        <f>資料貼入!B2820</f>
        <v>0</v>
      </c>
      <c r="E2820" s="29" cm="1">
        <f t="array" ref="E2820">MovingDayDD($D$3:D2820)</f>
        <v>-2980487.7599999681</v>
      </c>
      <c r="F2820" s="29">
        <f>IF(OR(C2820&gt;總表!$B$30,C2820=0),0,IF(E2820=0,0,1+F2819))</f>
        <v>0</v>
      </c>
      <c r="G2820" s="29">
        <f t="shared" ref="G2820:G2883" si="313">IF(F2821=0,F2820,0)</f>
        <v>0</v>
      </c>
      <c r="H2820" s="42">
        <f t="shared" si="311"/>
        <v>0</v>
      </c>
      <c r="I2820" s="43">
        <f t="shared" ref="I2820:I2883" si="314">G2820</f>
        <v>0</v>
      </c>
      <c r="J2820" s="42">
        <f t="shared" ref="J2820:J2883" si="315">IF(F2820=0,0,B2820)</f>
        <v>0</v>
      </c>
      <c r="K2820" s="43">
        <f t="shared" ref="K2820:K2883" si="316">G2820</f>
        <v>0</v>
      </c>
      <c r="L2820">
        <f t="shared" ref="L2820:L2883" si="317">IF($G2820="","",COUNTIF($G$3:$G$4053, "&gt;" &amp; $G2820))</f>
        <v>126</v>
      </c>
      <c r="M2820">
        <f>IF($G2820="","",COUNTIF($G$3:$G2820, $G2820))</f>
        <v>2692</v>
      </c>
      <c r="N2820">
        <f t="shared" si="312"/>
        <v>2818</v>
      </c>
      <c r="O2820"/>
      <c r="P2820"/>
      <c r="Q2820"/>
    </row>
    <row r="2821" spans="2:17">
      <c r="B2821" s="30">
        <f>資料貼入!A2821</f>
        <v>0</v>
      </c>
      <c r="C2821" s="38">
        <f>資料貼入!A2821</f>
        <v>0</v>
      </c>
      <c r="D2821" s="29">
        <f>資料貼入!B2821</f>
        <v>0</v>
      </c>
      <c r="E2821" s="29" cm="1">
        <f t="array" ref="E2821">MovingDayDD($D$3:D2821)</f>
        <v>-2980487.7599999681</v>
      </c>
      <c r="F2821" s="29">
        <f>IF(OR(C2821&gt;總表!$B$30,C2821=0),0,IF(E2821=0,0,1+F2820))</f>
        <v>0</v>
      </c>
      <c r="G2821" s="29">
        <f t="shared" si="313"/>
        <v>0</v>
      </c>
      <c r="H2821" s="42">
        <f t="shared" si="311"/>
        <v>0</v>
      </c>
      <c r="I2821" s="43">
        <f t="shared" si="314"/>
        <v>0</v>
      </c>
      <c r="J2821" s="42">
        <f t="shared" si="315"/>
        <v>0</v>
      </c>
      <c r="K2821" s="43">
        <f t="shared" si="316"/>
        <v>0</v>
      </c>
      <c r="L2821">
        <f t="shared" si="317"/>
        <v>126</v>
      </c>
      <c r="M2821">
        <f>IF($G2821="","",COUNTIF($G$3:$G2821, $G2821))</f>
        <v>2693</v>
      </c>
      <c r="N2821">
        <f t="shared" si="312"/>
        <v>2819</v>
      </c>
      <c r="O2821"/>
      <c r="P2821"/>
      <c r="Q2821"/>
    </row>
    <row r="2822" spans="2:17">
      <c r="B2822" s="30">
        <f>資料貼入!A2822</f>
        <v>0</v>
      </c>
      <c r="C2822" s="38">
        <f>資料貼入!A2822</f>
        <v>0</v>
      </c>
      <c r="D2822" s="29">
        <f>資料貼入!B2822</f>
        <v>0</v>
      </c>
      <c r="E2822" s="29" cm="1">
        <f t="array" ref="E2822">MovingDayDD($D$3:D2822)</f>
        <v>-2980487.7599999681</v>
      </c>
      <c r="F2822" s="29">
        <f>IF(OR(C2822&gt;總表!$B$30,C2822=0),0,IF(E2822=0,0,1+F2821))</f>
        <v>0</v>
      </c>
      <c r="G2822" s="29">
        <f t="shared" si="313"/>
        <v>0</v>
      </c>
      <c r="H2822" s="42">
        <f t="shared" si="311"/>
        <v>0</v>
      </c>
      <c r="I2822" s="43">
        <f t="shared" si="314"/>
        <v>0</v>
      </c>
      <c r="J2822" s="42">
        <f t="shared" si="315"/>
        <v>0</v>
      </c>
      <c r="K2822" s="43">
        <f t="shared" si="316"/>
        <v>0</v>
      </c>
      <c r="L2822">
        <f t="shared" si="317"/>
        <v>126</v>
      </c>
      <c r="M2822">
        <f>IF($G2822="","",COUNTIF($G$3:$G2822, $G2822))</f>
        <v>2694</v>
      </c>
      <c r="N2822">
        <f t="shared" si="312"/>
        <v>2820</v>
      </c>
      <c r="O2822"/>
      <c r="P2822"/>
      <c r="Q2822"/>
    </row>
    <row r="2823" spans="2:17">
      <c r="B2823" s="30">
        <f>資料貼入!A2823</f>
        <v>0</v>
      </c>
      <c r="C2823" s="38">
        <f>資料貼入!A2823</f>
        <v>0</v>
      </c>
      <c r="D2823" s="29">
        <f>資料貼入!B2823</f>
        <v>0</v>
      </c>
      <c r="E2823" s="29" cm="1">
        <f t="array" ref="E2823">MovingDayDD($D$3:D2823)</f>
        <v>-2980487.7599999681</v>
      </c>
      <c r="F2823" s="29">
        <f>IF(OR(C2823&gt;總表!$B$30,C2823=0),0,IF(E2823=0,0,1+F2822))</f>
        <v>0</v>
      </c>
      <c r="G2823" s="29">
        <f t="shared" si="313"/>
        <v>0</v>
      </c>
      <c r="H2823" s="42">
        <f t="shared" si="311"/>
        <v>0</v>
      </c>
      <c r="I2823" s="43">
        <f t="shared" si="314"/>
        <v>0</v>
      </c>
      <c r="J2823" s="42">
        <f t="shared" si="315"/>
        <v>0</v>
      </c>
      <c r="K2823" s="43">
        <f t="shared" si="316"/>
        <v>0</v>
      </c>
      <c r="L2823">
        <f t="shared" si="317"/>
        <v>126</v>
      </c>
      <c r="M2823">
        <f>IF($G2823="","",COUNTIF($G$3:$G2823, $G2823))</f>
        <v>2695</v>
      </c>
      <c r="N2823">
        <f t="shared" si="312"/>
        <v>2821</v>
      </c>
      <c r="O2823"/>
      <c r="P2823"/>
      <c r="Q2823"/>
    </row>
    <row r="2824" spans="2:17">
      <c r="B2824" s="30">
        <f>資料貼入!A2824</f>
        <v>0</v>
      </c>
      <c r="C2824" s="38">
        <f>資料貼入!A2824</f>
        <v>0</v>
      </c>
      <c r="D2824" s="29">
        <f>資料貼入!B2824</f>
        <v>0</v>
      </c>
      <c r="E2824" s="29" cm="1">
        <f t="array" ref="E2824">MovingDayDD($D$3:D2824)</f>
        <v>-2980487.7599999681</v>
      </c>
      <c r="F2824" s="29">
        <f>IF(OR(C2824&gt;總表!$B$30,C2824=0),0,IF(E2824=0,0,1+F2823))</f>
        <v>0</v>
      </c>
      <c r="G2824" s="29">
        <f t="shared" si="313"/>
        <v>0</v>
      </c>
      <c r="H2824" s="42">
        <f t="shared" si="311"/>
        <v>0</v>
      </c>
      <c r="I2824" s="43">
        <f t="shared" si="314"/>
        <v>0</v>
      </c>
      <c r="J2824" s="42">
        <f t="shared" si="315"/>
        <v>0</v>
      </c>
      <c r="K2824" s="43">
        <f t="shared" si="316"/>
        <v>0</v>
      </c>
      <c r="L2824">
        <f t="shared" si="317"/>
        <v>126</v>
      </c>
      <c r="M2824">
        <f>IF($G2824="","",COUNTIF($G$3:$G2824, $G2824))</f>
        <v>2696</v>
      </c>
      <c r="N2824">
        <f t="shared" si="312"/>
        <v>2822</v>
      </c>
      <c r="O2824"/>
      <c r="P2824"/>
      <c r="Q2824"/>
    </row>
    <row r="2825" spans="2:17">
      <c r="B2825" s="30">
        <f>資料貼入!A2825</f>
        <v>0</v>
      </c>
      <c r="C2825" s="38">
        <f>資料貼入!A2825</f>
        <v>0</v>
      </c>
      <c r="D2825" s="29">
        <f>資料貼入!B2825</f>
        <v>0</v>
      </c>
      <c r="E2825" s="29" cm="1">
        <f t="array" ref="E2825">MovingDayDD($D$3:D2825)</f>
        <v>-2980487.7599999681</v>
      </c>
      <c r="F2825" s="29">
        <f>IF(OR(C2825&gt;總表!$B$30,C2825=0),0,IF(E2825=0,0,1+F2824))</f>
        <v>0</v>
      </c>
      <c r="G2825" s="29">
        <f t="shared" si="313"/>
        <v>0</v>
      </c>
      <c r="H2825" s="42">
        <f t="shared" si="311"/>
        <v>0</v>
      </c>
      <c r="I2825" s="43">
        <f t="shared" si="314"/>
        <v>0</v>
      </c>
      <c r="J2825" s="42">
        <f t="shared" si="315"/>
        <v>0</v>
      </c>
      <c r="K2825" s="43">
        <f t="shared" si="316"/>
        <v>0</v>
      </c>
      <c r="L2825">
        <f t="shared" si="317"/>
        <v>126</v>
      </c>
      <c r="M2825">
        <f>IF($G2825="","",COUNTIF($G$3:$G2825, $G2825))</f>
        <v>2697</v>
      </c>
      <c r="N2825">
        <f t="shared" si="312"/>
        <v>2823</v>
      </c>
      <c r="O2825"/>
      <c r="P2825"/>
      <c r="Q2825"/>
    </row>
    <row r="2826" spans="2:17">
      <c r="B2826" s="30">
        <f>資料貼入!A2826</f>
        <v>0</v>
      </c>
      <c r="C2826" s="38">
        <f>資料貼入!A2826</f>
        <v>0</v>
      </c>
      <c r="D2826" s="29">
        <f>資料貼入!B2826</f>
        <v>0</v>
      </c>
      <c r="E2826" s="29" cm="1">
        <f t="array" ref="E2826">MovingDayDD($D$3:D2826)</f>
        <v>-2980487.7599999681</v>
      </c>
      <c r="F2826" s="29">
        <f>IF(OR(C2826&gt;總表!$B$30,C2826=0),0,IF(E2826=0,0,1+F2825))</f>
        <v>0</v>
      </c>
      <c r="G2826" s="29">
        <f t="shared" si="313"/>
        <v>0</v>
      </c>
      <c r="H2826" s="42">
        <f t="shared" si="311"/>
        <v>0</v>
      </c>
      <c r="I2826" s="43">
        <f t="shared" si="314"/>
        <v>0</v>
      </c>
      <c r="J2826" s="42">
        <f t="shared" si="315"/>
        <v>0</v>
      </c>
      <c r="K2826" s="43">
        <f t="shared" si="316"/>
        <v>0</v>
      </c>
      <c r="L2826">
        <f t="shared" si="317"/>
        <v>126</v>
      </c>
      <c r="M2826">
        <f>IF($G2826="","",COUNTIF($G$3:$G2826, $G2826))</f>
        <v>2698</v>
      </c>
      <c r="N2826">
        <f t="shared" si="312"/>
        <v>2824</v>
      </c>
      <c r="O2826"/>
      <c r="P2826"/>
      <c r="Q2826"/>
    </row>
    <row r="2827" spans="2:17">
      <c r="B2827" s="30">
        <f>資料貼入!A2827</f>
        <v>0</v>
      </c>
      <c r="C2827" s="38">
        <f>資料貼入!A2827</f>
        <v>0</v>
      </c>
      <c r="D2827" s="29">
        <f>資料貼入!B2827</f>
        <v>0</v>
      </c>
      <c r="E2827" s="29" cm="1">
        <f t="array" ref="E2827">MovingDayDD($D$3:D2827)</f>
        <v>-2980487.7599999681</v>
      </c>
      <c r="F2827" s="29">
        <f>IF(OR(C2827&gt;總表!$B$30,C2827=0),0,IF(E2827=0,0,1+F2826))</f>
        <v>0</v>
      </c>
      <c r="G2827" s="29">
        <f t="shared" si="313"/>
        <v>0</v>
      </c>
      <c r="H2827" s="42">
        <f t="shared" si="311"/>
        <v>0</v>
      </c>
      <c r="I2827" s="43">
        <f t="shared" si="314"/>
        <v>0</v>
      </c>
      <c r="J2827" s="42">
        <f t="shared" si="315"/>
        <v>0</v>
      </c>
      <c r="K2827" s="43">
        <f t="shared" si="316"/>
        <v>0</v>
      </c>
      <c r="L2827">
        <f t="shared" si="317"/>
        <v>126</v>
      </c>
      <c r="M2827">
        <f>IF($G2827="","",COUNTIF($G$3:$G2827, $G2827))</f>
        <v>2699</v>
      </c>
      <c r="N2827">
        <f t="shared" si="312"/>
        <v>2825</v>
      </c>
      <c r="O2827"/>
      <c r="P2827"/>
      <c r="Q2827"/>
    </row>
    <row r="2828" spans="2:17">
      <c r="B2828" s="30">
        <f>資料貼入!A2828</f>
        <v>0</v>
      </c>
      <c r="C2828" s="38">
        <f>資料貼入!A2828</f>
        <v>0</v>
      </c>
      <c r="D2828" s="29">
        <f>資料貼入!B2828</f>
        <v>0</v>
      </c>
      <c r="E2828" s="29" cm="1">
        <f t="array" ref="E2828">MovingDayDD($D$3:D2828)</f>
        <v>-2980487.7599999681</v>
      </c>
      <c r="F2828" s="29">
        <f>IF(OR(C2828&gt;總表!$B$30,C2828=0),0,IF(E2828=0,0,1+F2827))</f>
        <v>0</v>
      </c>
      <c r="G2828" s="29">
        <f t="shared" si="313"/>
        <v>0</v>
      </c>
      <c r="H2828" s="42">
        <f t="shared" si="311"/>
        <v>0</v>
      </c>
      <c r="I2828" s="43">
        <f t="shared" si="314"/>
        <v>0</v>
      </c>
      <c r="J2828" s="42">
        <f t="shared" si="315"/>
        <v>0</v>
      </c>
      <c r="K2828" s="43">
        <f t="shared" si="316"/>
        <v>0</v>
      </c>
      <c r="L2828">
        <f t="shared" si="317"/>
        <v>126</v>
      </c>
      <c r="M2828">
        <f>IF($G2828="","",COUNTIF($G$3:$G2828, $G2828))</f>
        <v>2700</v>
      </c>
      <c r="N2828">
        <f t="shared" si="312"/>
        <v>2826</v>
      </c>
      <c r="O2828"/>
      <c r="P2828"/>
      <c r="Q2828"/>
    </row>
    <row r="2829" spans="2:17">
      <c r="B2829" s="30">
        <f>資料貼入!A2829</f>
        <v>0</v>
      </c>
      <c r="C2829" s="38">
        <f>資料貼入!A2829</f>
        <v>0</v>
      </c>
      <c r="D2829" s="29">
        <f>資料貼入!B2829</f>
        <v>0</v>
      </c>
      <c r="E2829" s="29" cm="1">
        <f t="array" ref="E2829">MovingDayDD($D$3:D2829)</f>
        <v>-2980487.7599999681</v>
      </c>
      <c r="F2829" s="29">
        <f>IF(OR(C2829&gt;總表!$B$30,C2829=0),0,IF(E2829=0,0,1+F2828))</f>
        <v>0</v>
      </c>
      <c r="G2829" s="29">
        <f t="shared" si="313"/>
        <v>0</v>
      </c>
      <c r="H2829" s="42">
        <f t="shared" si="311"/>
        <v>0</v>
      </c>
      <c r="I2829" s="43">
        <f t="shared" si="314"/>
        <v>0</v>
      </c>
      <c r="J2829" s="42">
        <f t="shared" si="315"/>
        <v>0</v>
      </c>
      <c r="K2829" s="43">
        <f t="shared" si="316"/>
        <v>0</v>
      </c>
      <c r="L2829">
        <f t="shared" si="317"/>
        <v>126</v>
      </c>
      <c r="M2829">
        <f>IF($G2829="","",COUNTIF($G$3:$G2829, $G2829))</f>
        <v>2701</v>
      </c>
      <c r="N2829">
        <f t="shared" si="312"/>
        <v>2827</v>
      </c>
      <c r="O2829"/>
      <c r="P2829"/>
      <c r="Q2829"/>
    </row>
    <row r="2830" spans="2:17">
      <c r="B2830" s="30">
        <f>資料貼入!A2830</f>
        <v>0</v>
      </c>
      <c r="C2830" s="38">
        <f>資料貼入!A2830</f>
        <v>0</v>
      </c>
      <c r="D2830" s="29">
        <f>資料貼入!B2830</f>
        <v>0</v>
      </c>
      <c r="E2830" s="29" cm="1">
        <f t="array" ref="E2830">MovingDayDD($D$3:D2830)</f>
        <v>-2980487.7599999681</v>
      </c>
      <c r="F2830" s="29">
        <f>IF(OR(C2830&gt;總表!$B$30,C2830=0),0,IF(E2830=0,0,1+F2829))</f>
        <v>0</v>
      </c>
      <c r="G2830" s="29">
        <f t="shared" si="313"/>
        <v>0</v>
      </c>
      <c r="H2830" s="42">
        <f t="shared" si="311"/>
        <v>0</v>
      </c>
      <c r="I2830" s="43">
        <f t="shared" si="314"/>
        <v>0</v>
      </c>
      <c r="J2830" s="42">
        <f t="shared" si="315"/>
        <v>0</v>
      </c>
      <c r="K2830" s="43">
        <f t="shared" si="316"/>
        <v>0</v>
      </c>
      <c r="L2830">
        <f t="shared" si="317"/>
        <v>126</v>
      </c>
      <c r="M2830">
        <f>IF($G2830="","",COUNTIF($G$3:$G2830, $G2830))</f>
        <v>2702</v>
      </c>
      <c r="N2830">
        <f t="shared" si="312"/>
        <v>2828</v>
      </c>
      <c r="O2830"/>
      <c r="P2830"/>
      <c r="Q2830"/>
    </row>
    <row r="2831" spans="2:17">
      <c r="B2831" s="30">
        <f>資料貼入!A2831</f>
        <v>0</v>
      </c>
      <c r="C2831" s="38">
        <f>資料貼入!A2831</f>
        <v>0</v>
      </c>
      <c r="D2831" s="29">
        <f>資料貼入!B2831</f>
        <v>0</v>
      </c>
      <c r="E2831" s="29" cm="1">
        <f t="array" ref="E2831">MovingDayDD($D$3:D2831)</f>
        <v>-2980487.7599999681</v>
      </c>
      <c r="F2831" s="29">
        <f>IF(OR(C2831&gt;總表!$B$30,C2831=0),0,IF(E2831=0,0,1+F2830))</f>
        <v>0</v>
      </c>
      <c r="G2831" s="29">
        <f t="shared" si="313"/>
        <v>0</v>
      </c>
      <c r="H2831" s="42">
        <f t="shared" si="311"/>
        <v>0</v>
      </c>
      <c r="I2831" s="43">
        <f t="shared" si="314"/>
        <v>0</v>
      </c>
      <c r="J2831" s="42">
        <f t="shared" si="315"/>
        <v>0</v>
      </c>
      <c r="K2831" s="43">
        <f t="shared" si="316"/>
        <v>0</v>
      </c>
      <c r="L2831">
        <f t="shared" si="317"/>
        <v>126</v>
      </c>
      <c r="M2831">
        <f>IF($G2831="","",COUNTIF($G$3:$G2831, $G2831))</f>
        <v>2703</v>
      </c>
      <c r="N2831">
        <f t="shared" si="312"/>
        <v>2829</v>
      </c>
      <c r="O2831"/>
      <c r="P2831"/>
      <c r="Q2831"/>
    </row>
    <row r="2832" spans="2:17">
      <c r="B2832" s="30">
        <f>資料貼入!A2832</f>
        <v>0</v>
      </c>
      <c r="C2832" s="38">
        <f>資料貼入!A2832</f>
        <v>0</v>
      </c>
      <c r="D2832" s="29">
        <f>資料貼入!B2832</f>
        <v>0</v>
      </c>
      <c r="E2832" s="29" cm="1">
        <f t="array" ref="E2832">MovingDayDD($D$3:D2832)</f>
        <v>-2980487.7599999681</v>
      </c>
      <c r="F2832" s="29">
        <f>IF(OR(C2832&gt;總表!$B$30,C2832=0),0,IF(E2832=0,0,1+F2831))</f>
        <v>0</v>
      </c>
      <c r="G2832" s="29">
        <f t="shared" si="313"/>
        <v>0</v>
      </c>
      <c r="H2832" s="42">
        <f t="shared" si="311"/>
        <v>0</v>
      </c>
      <c r="I2832" s="43">
        <f t="shared" si="314"/>
        <v>0</v>
      </c>
      <c r="J2832" s="42">
        <f t="shared" si="315"/>
        <v>0</v>
      </c>
      <c r="K2832" s="43">
        <f t="shared" si="316"/>
        <v>0</v>
      </c>
      <c r="L2832">
        <f t="shared" si="317"/>
        <v>126</v>
      </c>
      <c r="M2832">
        <f>IF($G2832="","",COUNTIF($G$3:$G2832, $G2832))</f>
        <v>2704</v>
      </c>
      <c r="N2832">
        <f t="shared" si="312"/>
        <v>2830</v>
      </c>
      <c r="O2832"/>
      <c r="P2832"/>
      <c r="Q2832"/>
    </row>
    <row r="2833" spans="2:17">
      <c r="B2833" s="30">
        <f>資料貼入!A2833</f>
        <v>0</v>
      </c>
      <c r="C2833" s="38">
        <f>資料貼入!A2833</f>
        <v>0</v>
      </c>
      <c r="D2833" s="29">
        <f>資料貼入!B2833</f>
        <v>0</v>
      </c>
      <c r="E2833" s="29" cm="1">
        <f t="array" ref="E2833">MovingDayDD($D$3:D2833)</f>
        <v>-2980487.7599999681</v>
      </c>
      <c r="F2833" s="29">
        <f>IF(OR(C2833&gt;總表!$B$30,C2833=0),0,IF(E2833=0,0,1+F2832))</f>
        <v>0</v>
      </c>
      <c r="G2833" s="29">
        <f t="shared" si="313"/>
        <v>0</v>
      </c>
      <c r="H2833" s="42">
        <f t="shared" si="311"/>
        <v>0</v>
      </c>
      <c r="I2833" s="43">
        <f t="shared" si="314"/>
        <v>0</v>
      </c>
      <c r="J2833" s="42">
        <f t="shared" si="315"/>
        <v>0</v>
      </c>
      <c r="K2833" s="43">
        <f t="shared" si="316"/>
        <v>0</v>
      </c>
      <c r="L2833">
        <f t="shared" si="317"/>
        <v>126</v>
      </c>
      <c r="M2833">
        <f>IF($G2833="","",COUNTIF($G$3:$G2833, $G2833))</f>
        <v>2705</v>
      </c>
      <c r="N2833">
        <f t="shared" si="312"/>
        <v>2831</v>
      </c>
      <c r="O2833"/>
      <c r="P2833"/>
      <c r="Q2833"/>
    </row>
    <row r="2834" spans="2:17">
      <c r="B2834" s="30">
        <f>資料貼入!A2834</f>
        <v>0</v>
      </c>
      <c r="C2834" s="38">
        <f>資料貼入!A2834</f>
        <v>0</v>
      </c>
      <c r="D2834" s="29">
        <f>資料貼入!B2834</f>
        <v>0</v>
      </c>
      <c r="E2834" s="29" cm="1">
        <f t="array" ref="E2834">MovingDayDD($D$3:D2834)</f>
        <v>-2980487.7599999681</v>
      </c>
      <c r="F2834" s="29">
        <f>IF(OR(C2834&gt;總表!$B$30,C2834=0),0,IF(E2834=0,0,1+F2833))</f>
        <v>0</v>
      </c>
      <c r="G2834" s="29">
        <f t="shared" si="313"/>
        <v>0</v>
      </c>
      <c r="H2834" s="42">
        <f t="shared" si="311"/>
        <v>0</v>
      </c>
      <c r="I2834" s="43">
        <f t="shared" si="314"/>
        <v>0</v>
      </c>
      <c r="J2834" s="42">
        <f t="shared" si="315"/>
        <v>0</v>
      </c>
      <c r="K2834" s="43">
        <f t="shared" si="316"/>
        <v>0</v>
      </c>
      <c r="L2834">
        <f t="shared" si="317"/>
        <v>126</v>
      </c>
      <c r="M2834">
        <f>IF($G2834="","",COUNTIF($G$3:$G2834, $G2834))</f>
        <v>2706</v>
      </c>
      <c r="N2834">
        <f t="shared" si="312"/>
        <v>2832</v>
      </c>
      <c r="O2834"/>
      <c r="P2834"/>
      <c r="Q2834"/>
    </row>
    <row r="2835" spans="2:17">
      <c r="B2835" s="30">
        <f>資料貼入!A2835</f>
        <v>0</v>
      </c>
      <c r="C2835" s="38">
        <f>資料貼入!A2835</f>
        <v>0</v>
      </c>
      <c r="D2835" s="29">
        <f>資料貼入!B2835</f>
        <v>0</v>
      </c>
      <c r="E2835" s="29" cm="1">
        <f t="array" ref="E2835">MovingDayDD($D$3:D2835)</f>
        <v>-2980487.7599999681</v>
      </c>
      <c r="F2835" s="29">
        <f>IF(OR(C2835&gt;總表!$B$30,C2835=0),0,IF(E2835=0,0,1+F2834))</f>
        <v>0</v>
      </c>
      <c r="G2835" s="29">
        <f t="shared" si="313"/>
        <v>0</v>
      </c>
      <c r="H2835" s="42">
        <f t="shared" si="311"/>
        <v>0</v>
      </c>
      <c r="I2835" s="43">
        <f t="shared" si="314"/>
        <v>0</v>
      </c>
      <c r="J2835" s="42">
        <f t="shared" si="315"/>
        <v>0</v>
      </c>
      <c r="K2835" s="43">
        <f t="shared" si="316"/>
        <v>0</v>
      </c>
      <c r="L2835">
        <f t="shared" si="317"/>
        <v>126</v>
      </c>
      <c r="M2835">
        <f>IF($G2835="","",COUNTIF($G$3:$G2835, $G2835))</f>
        <v>2707</v>
      </c>
      <c r="N2835">
        <f t="shared" si="312"/>
        <v>2833</v>
      </c>
      <c r="O2835"/>
      <c r="P2835"/>
      <c r="Q2835"/>
    </row>
    <row r="2836" spans="2:17">
      <c r="B2836" s="30">
        <f>資料貼入!A2836</f>
        <v>0</v>
      </c>
      <c r="C2836" s="38">
        <f>資料貼入!A2836</f>
        <v>0</v>
      </c>
      <c r="D2836" s="29">
        <f>資料貼入!B2836</f>
        <v>0</v>
      </c>
      <c r="E2836" s="29" cm="1">
        <f t="array" ref="E2836">MovingDayDD($D$3:D2836)</f>
        <v>-2980487.7599999681</v>
      </c>
      <c r="F2836" s="29">
        <f>IF(OR(C2836&gt;總表!$B$30,C2836=0),0,IF(E2836=0,0,1+F2835))</f>
        <v>0</v>
      </c>
      <c r="G2836" s="29">
        <f t="shared" si="313"/>
        <v>0</v>
      </c>
      <c r="H2836" s="42">
        <f t="shared" si="311"/>
        <v>0</v>
      </c>
      <c r="I2836" s="43">
        <f t="shared" si="314"/>
        <v>0</v>
      </c>
      <c r="J2836" s="42">
        <f t="shared" si="315"/>
        <v>0</v>
      </c>
      <c r="K2836" s="43">
        <f t="shared" si="316"/>
        <v>0</v>
      </c>
      <c r="L2836">
        <f t="shared" si="317"/>
        <v>126</v>
      </c>
      <c r="M2836">
        <f>IF($G2836="","",COUNTIF($G$3:$G2836, $G2836))</f>
        <v>2708</v>
      </c>
      <c r="N2836">
        <f t="shared" si="312"/>
        <v>2834</v>
      </c>
      <c r="O2836"/>
      <c r="P2836"/>
      <c r="Q2836"/>
    </row>
    <row r="2837" spans="2:17">
      <c r="B2837" s="30">
        <f>資料貼入!A2837</f>
        <v>0</v>
      </c>
      <c r="C2837" s="38">
        <f>資料貼入!A2837</f>
        <v>0</v>
      </c>
      <c r="D2837" s="29">
        <f>資料貼入!B2837</f>
        <v>0</v>
      </c>
      <c r="E2837" s="29" cm="1">
        <f t="array" ref="E2837">MovingDayDD($D$3:D2837)</f>
        <v>-2980487.7599999681</v>
      </c>
      <c r="F2837" s="29">
        <f>IF(OR(C2837&gt;總表!$B$30,C2837=0),0,IF(E2837=0,0,1+F2836))</f>
        <v>0</v>
      </c>
      <c r="G2837" s="29">
        <f t="shared" si="313"/>
        <v>0</v>
      </c>
      <c r="H2837" s="42">
        <f t="shared" si="311"/>
        <v>0</v>
      </c>
      <c r="I2837" s="43">
        <f t="shared" si="314"/>
        <v>0</v>
      </c>
      <c r="J2837" s="42">
        <f t="shared" si="315"/>
        <v>0</v>
      </c>
      <c r="K2837" s="43">
        <f t="shared" si="316"/>
        <v>0</v>
      </c>
      <c r="L2837">
        <f t="shared" si="317"/>
        <v>126</v>
      </c>
      <c r="M2837">
        <f>IF($G2837="","",COUNTIF($G$3:$G2837, $G2837))</f>
        <v>2709</v>
      </c>
      <c r="N2837">
        <f t="shared" si="312"/>
        <v>2835</v>
      </c>
      <c r="O2837"/>
      <c r="P2837"/>
      <c r="Q2837"/>
    </row>
    <row r="2838" spans="2:17">
      <c r="B2838" s="30">
        <f>資料貼入!A2838</f>
        <v>0</v>
      </c>
      <c r="C2838" s="38">
        <f>資料貼入!A2838</f>
        <v>0</v>
      </c>
      <c r="D2838" s="29">
        <f>資料貼入!B2838</f>
        <v>0</v>
      </c>
      <c r="E2838" s="29" cm="1">
        <f t="array" ref="E2838">MovingDayDD($D$3:D2838)</f>
        <v>-2980487.7599999681</v>
      </c>
      <c r="F2838" s="29">
        <f>IF(OR(C2838&gt;總表!$B$30,C2838=0),0,IF(E2838=0,0,1+F2837))</f>
        <v>0</v>
      </c>
      <c r="G2838" s="29">
        <f t="shared" si="313"/>
        <v>0</v>
      </c>
      <c r="H2838" s="42">
        <f t="shared" si="311"/>
        <v>0</v>
      </c>
      <c r="I2838" s="43">
        <f t="shared" si="314"/>
        <v>0</v>
      </c>
      <c r="J2838" s="42">
        <f t="shared" si="315"/>
        <v>0</v>
      </c>
      <c r="K2838" s="43">
        <f t="shared" si="316"/>
        <v>0</v>
      </c>
      <c r="L2838">
        <f t="shared" si="317"/>
        <v>126</v>
      </c>
      <c r="M2838">
        <f>IF($G2838="","",COUNTIF($G$3:$G2838, $G2838))</f>
        <v>2710</v>
      </c>
      <c r="N2838">
        <f t="shared" si="312"/>
        <v>2836</v>
      </c>
      <c r="O2838"/>
      <c r="P2838"/>
      <c r="Q2838"/>
    </row>
    <row r="2839" spans="2:17">
      <c r="B2839" s="30">
        <f>資料貼入!A2839</f>
        <v>0</v>
      </c>
      <c r="C2839" s="38">
        <f>資料貼入!A2839</f>
        <v>0</v>
      </c>
      <c r="D2839" s="29">
        <f>資料貼入!B2839</f>
        <v>0</v>
      </c>
      <c r="E2839" s="29" cm="1">
        <f t="array" ref="E2839">MovingDayDD($D$3:D2839)</f>
        <v>-2980487.7599999681</v>
      </c>
      <c r="F2839" s="29">
        <f>IF(OR(C2839&gt;總表!$B$30,C2839=0),0,IF(E2839=0,0,1+F2838))</f>
        <v>0</v>
      </c>
      <c r="G2839" s="29">
        <f t="shared" si="313"/>
        <v>0</v>
      </c>
      <c r="H2839" s="42">
        <f t="shared" si="311"/>
        <v>0</v>
      </c>
      <c r="I2839" s="43">
        <f t="shared" si="314"/>
        <v>0</v>
      </c>
      <c r="J2839" s="42">
        <f t="shared" si="315"/>
        <v>0</v>
      </c>
      <c r="K2839" s="43">
        <f t="shared" si="316"/>
        <v>0</v>
      </c>
      <c r="L2839">
        <f t="shared" si="317"/>
        <v>126</v>
      </c>
      <c r="M2839">
        <f>IF($G2839="","",COUNTIF($G$3:$G2839, $G2839))</f>
        <v>2711</v>
      </c>
      <c r="N2839">
        <f t="shared" si="312"/>
        <v>2837</v>
      </c>
      <c r="O2839"/>
      <c r="P2839"/>
      <c r="Q2839"/>
    </row>
    <row r="2840" spans="2:17">
      <c r="B2840" s="30">
        <f>資料貼入!A2840</f>
        <v>0</v>
      </c>
      <c r="C2840" s="38">
        <f>資料貼入!A2840</f>
        <v>0</v>
      </c>
      <c r="D2840" s="29">
        <f>資料貼入!B2840</f>
        <v>0</v>
      </c>
      <c r="E2840" s="29" cm="1">
        <f t="array" ref="E2840">MovingDayDD($D$3:D2840)</f>
        <v>-2980487.7599999681</v>
      </c>
      <c r="F2840" s="29">
        <f>IF(OR(C2840&gt;總表!$B$30,C2840=0),0,IF(E2840=0,0,1+F2839))</f>
        <v>0</v>
      </c>
      <c r="G2840" s="29">
        <f t="shared" si="313"/>
        <v>0</v>
      </c>
      <c r="H2840" s="42">
        <f t="shared" si="311"/>
        <v>0</v>
      </c>
      <c r="I2840" s="43">
        <f t="shared" si="314"/>
        <v>0</v>
      </c>
      <c r="J2840" s="42">
        <f t="shared" si="315"/>
        <v>0</v>
      </c>
      <c r="K2840" s="43">
        <f t="shared" si="316"/>
        <v>0</v>
      </c>
      <c r="L2840">
        <f t="shared" si="317"/>
        <v>126</v>
      </c>
      <c r="M2840">
        <f>IF($G2840="","",COUNTIF($G$3:$G2840, $G2840))</f>
        <v>2712</v>
      </c>
      <c r="N2840">
        <f t="shared" si="312"/>
        <v>2838</v>
      </c>
      <c r="O2840"/>
      <c r="P2840"/>
      <c r="Q2840"/>
    </row>
    <row r="2841" spans="2:17">
      <c r="B2841" s="30">
        <f>資料貼入!A2841</f>
        <v>0</v>
      </c>
      <c r="C2841" s="38">
        <f>資料貼入!A2841</f>
        <v>0</v>
      </c>
      <c r="D2841" s="29">
        <f>資料貼入!B2841</f>
        <v>0</v>
      </c>
      <c r="E2841" s="29" cm="1">
        <f t="array" ref="E2841">MovingDayDD($D$3:D2841)</f>
        <v>-2980487.7599999681</v>
      </c>
      <c r="F2841" s="29">
        <f>IF(OR(C2841&gt;總表!$B$30,C2841=0),0,IF(E2841=0,0,1+F2840))</f>
        <v>0</v>
      </c>
      <c r="G2841" s="29">
        <f t="shared" si="313"/>
        <v>0</v>
      </c>
      <c r="H2841" s="42">
        <f t="shared" si="311"/>
        <v>0</v>
      </c>
      <c r="I2841" s="43">
        <f t="shared" si="314"/>
        <v>0</v>
      </c>
      <c r="J2841" s="42">
        <f t="shared" si="315"/>
        <v>0</v>
      </c>
      <c r="K2841" s="43">
        <f t="shared" si="316"/>
        <v>0</v>
      </c>
      <c r="L2841">
        <f t="shared" si="317"/>
        <v>126</v>
      </c>
      <c r="M2841">
        <f>IF($G2841="","",COUNTIF($G$3:$G2841, $G2841))</f>
        <v>2713</v>
      </c>
      <c r="N2841">
        <f t="shared" si="312"/>
        <v>2839</v>
      </c>
      <c r="O2841"/>
      <c r="P2841"/>
      <c r="Q2841"/>
    </row>
    <row r="2842" spans="2:17">
      <c r="B2842" s="30">
        <f>資料貼入!A2842</f>
        <v>0</v>
      </c>
      <c r="C2842" s="38">
        <f>資料貼入!A2842</f>
        <v>0</v>
      </c>
      <c r="D2842" s="29">
        <f>資料貼入!B2842</f>
        <v>0</v>
      </c>
      <c r="E2842" s="29" cm="1">
        <f t="array" ref="E2842">MovingDayDD($D$3:D2842)</f>
        <v>-2980487.7599999681</v>
      </c>
      <c r="F2842" s="29">
        <f>IF(OR(C2842&gt;總表!$B$30,C2842=0),0,IF(E2842=0,0,1+F2841))</f>
        <v>0</v>
      </c>
      <c r="G2842" s="29">
        <f t="shared" si="313"/>
        <v>0</v>
      </c>
      <c r="H2842" s="42">
        <f t="shared" si="311"/>
        <v>0</v>
      </c>
      <c r="I2842" s="43">
        <f t="shared" si="314"/>
        <v>0</v>
      </c>
      <c r="J2842" s="42">
        <f t="shared" si="315"/>
        <v>0</v>
      </c>
      <c r="K2842" s="43">
        <f t="shared" si="316"/>
        <v>0</v>
      </c>
      <c r="L2842">
        <f t="shared" si="317"/>
        <v>126</v>
      </c>
      <c r="M2842">
        <f>IF($G2842="","",COUNTIF($G$3:$G2842, $G2842))</f>
        <v>2714</v>
      </c>
      <c r="N2842">
        <f t="shared" si="312"/>
        <v>2840</v>
      </c>
      <c r="O2842"/>
      <c r="P2842"/>
      <c r="Q2842"/>
    </row>
    <row r="2843" spans="2:17">
      <c r="B2843" s="30">
        <f>資料貼入!A2843</f>
        <v>0</v>
      </c>
      <c r="C2843" s="38">
        <f>資料貼入!A2843</f>
        <v>0</v>
      </c>
      <c r="D2843" s="29">
        <f>資料貼入!B2843</f>
        <v>0</v>
      </c>
      <c r="E2843" s="29" cm="1">
        <f t="array" ref="E2843">MovingDayDD($D$3:D2843)</f>
        <v>-2980487.7599999681</v>
      </c>
      <c r="F2843" s="29">
        <f>IF(OR(C2843&gt;總表!$B$30,C2843=0),0,IF(E2843=0,0,1+F2842))</f>
        <v>0</v>
      </c>
      <c r="G2843" s="29">
        <f t="shared" si="313"/>
        <v>0</v>
      </c>
      <c r="H2843" s="42">
        <f t="shared" si="311"/>
        <v>0</v>
      </c>
      <c r="I2843" s="43">
        <f t="shared" si="314"/>
        <v>0</v>
      </c>
      <c r="J2843" s="42">
        <f t="shared" si="315"/>
        <v>0</v>
      </c>
      <c r="K2843" s="43">
        <f t="shared" si="316"/>
        <v>0</v>
      </c>
      <c r="L2843">
        <f t="shared" si="317"/>
        <v>126</v>
      </c>
      <c r="M2843">
        <f>IF($G2843="","",COUNTIF($G$3:$G2843, $G2843))</f>
        <v>2715</v>
      </c>
      <c r="N2843">
        <f t="shared" si="312"/>
        <v>2841</v>
      </c>
      <c r="O2843"/>
      <c r="P2843"/>
      <c r="Q2843"/>
    </row>
    <row r="2844" spans="2:17">
      <c r="B2844" s="30">
        <f>資料貼入!A2844</f>
        <v>0</v>
      </c>
      <c r="C2844" s="38">
        <f>資料貼入!A2844</f>
        <v>0</v>
      </c>
      <c r="D2844" s="29">
        <f>資料貼入!B2844</f>
        <v>0</v>
      </c>
      <c r="E2844" s="29" cm="1">
        <f t="array" ref="E2844">MovingDayDD($D$3:D2844)</f>
        <v>-2980487.7599999681</v>
      </c>
      <c r="F2844" s="29">
        <f>IF(OR(C2844&gt;總表!$B$30,C2844=0),0,IF(E2844=0,0,1+F2843))</f>
        <v>0</v>
      </c>
      <c r="G2844" s="29">
        <f t="shared" si="313"/>
        <v>0</v>
      </c>
      <c r="H2844" s="42">
        <f t="shared" si="311"/>
        <v>0</v>
      </c>
      <c r="I2844" s="43">
        <f t="shared" si="314"/>
        <v>0</v>
      </c>
      <c r="J2844" s="42">
        <f t="shared" si="315"/>
        <v>0</v>
      </c>
      <c r="K2844" s="43">
        <f t="shared" si="316"/>
        <v>0</v>
      </c>
      <c r="L2844">
        <f t="shared" si="317"/>
        <v>126</v>
      </c>
      <c r="M2844">
        <f>IF($G2844="","",COUNTIF($G$3:$G2844, $G2844))</f>
        <v>2716</v>
      </c>
      <c r="N2844">
        <f t="shared" si="312"/>
        <v>2842</v>
      </c>
      <c r="O2844"/>
      <c r="P2844"/>
      <c r="Q2844"/>
    </row>
    <row r="2845" spans="2:17">
      <c r="B2845" s="30">
        <f>資料貼入!A2845</f>
        <v>0</v>
      </c>
      <c r="C2845" s="38">
        <f>資料貼入!A2845</f>
        <v>0</v>
      </c>
      <c r="D2845" s="29">
        <f>資料貼入!B2845</f>
        <v>0</v>
      </c>
      <c r="E2845" s="29" cm="1">
        <f t="array" ref="E2845">MovingDayDD($D$3:D2845)</f>
        <v>-2980487.7599999681</v>
      </c>
      <c r="F2845" s="29">
        <f>IF(OR(C2845&gt;總表!$B$30,C2845=0),0,IF(E2845=0,0,1+F2844))</f>
        <v>0</v>
      </c>
      <c r="G2845" s="29">
        <f t="shared" si="313"/>
        <v>0</v>
      </c>
      <c r="H2845" s="42">
        <f t="shared" si="311"/>
        <v>0</v>
      </c>
      <c r="I2845" s="43">
        <f t="shared" si="314"/>
        <v>0</v>
      </c>
      <c r="J2845" s="42">
        <f t="shared" si="315"/>
        <v>0</v>
      </c>
      <c r="K2845" s="43">
        <f t="shared" si="316"/>
        <v>0</v>
      </c>
      <c r="L2845">
        <f t="shared" si="317"/>
        <v>126</v>
      </c>
      <c r="M2845">
        <f>IF($G2845="","",COUNTIF($G$3:$G2845, $G2845))</f>
        <v>2717</v>
      </c>
      <c r="N2845">
        <f t="shared" si="312"/>
        <v>2843</v>
      </c>
      <c r="O2845"/>
      <c r="P2845"/>
      <c r="Q2845"/>
    </row>
    <row r="2846" spans="2:17">
      <c r="B2846" s="30">
        <f>資料貼入!A2846</f>
        <v>0</v>
      </c>
      <c r="C2846" s="38">
        <f>資料貼入!A2846</f>
        <v>0</v>
      </c>
      <c r="D2846" s="29">
        <f>資料貼入!B2846</f>
        <v>0</v>
      </c>
      <c r="E2846" s="29" cm="1">
        <f t="array" ref="E2846">MovingDayDD($D$3:D2846)</f>
        <v>-2980487.7599999681</v>
      </c>
      <c r="F2846" s="29">
        <f>IF(OR(C2846&gt;總表!$B$30,C2846=0),0,IF(E2846=0,0,1+F2845))</f>
        <v>0</v>
      </c>
      <c r="G2846" s="29">
        <f t="shared" si="313"/>
        <v>0</v>
      </c>
      <c r="H2846" s="42">
        <f t="shared" si="311"/>
        <v>0</v>
      </c>
      <c r="I2846" s="43">
        <f t="shared" si="314"/>
        <v>0</v>
      </c>
      <c r="J2846" s="42">
        <f t="shared" si="315"/>
        <v>0</v>
      </c>
      <c r="K2846" s="43">
        <f t="shared" si="316"/>
        <v>0</v>
      </c>
      <c r="L2846">
        <f t="shared" si="317"/>
        <v>126</v>
      </c>
      <c r="M2846">
        <f>IF($G2846="","",COUNTIF($G$3:$G2846, $G2846))</f>
        <v>2718</v>
      </c>
      <c r="N2846">
        <f t="shared" si="312"/>
        <v>2844</v>
      </c>
      <c r="O2846"/>
      <c r="P2846"/>
      <c r="Q2846"/>
    </row>
    <row r="2847" spans="2:17">
      <c r="B2847" s="30">
        <f>資料貼入!A2847</f>
        <v>0</v>
      </c>
      <c r="C2847" s="38">
        <f>資料貼入!A2847</f>
        <v>0</v>
      </c>
      <c r="D2847" s="29">
        <f>資料貼入!B2847</f>
        <v>0</v>
      </c>
      <c r="E2847" s="29" cm="1">
        <f t="array" ref="E2847">MovingDayDD($D$3:D2847)</f>
        <v>-2980487.7599999681</v>
      </c>
      <c r="F2847" s="29">
        <f>IF(OR(C2847&gt;總表!$B$30,C2847=0),0,IF(E2847=0,0,1+F2846))</f>
        <v>0</v>
      </c>
      <c r="G2847" s="29">
        <f t="shared" si="313"/>
        <v>0</v>
      </c>
      <c r="H2847" s="42">
        <f t="shared" si="311"/>
        <v>0</v>
      </c>
      <c r="I2847" s="43">
        <f t="shared" si="314"/>
        <v>0</v>
      </c>
      <c r="J2847" s="42">
        <f t="shared" si="315"/>
        <v>0</v>
      </c>
      <c r="K2847" s="43">
        <f t="shared" si="316"/>
        <v>0</v>
      </c>
      <c r="L2847">
        <f t="shared" si="317"/>
        <v>126</v>
      </c>
      <c r="M2847">
        <f>IF($G2847="","",COUNTIF($G$3:$G2847, $G2847))</f>
        <v>2719</v>
      </c>
      <c r="N2847">
        <f t="shared" si="312"/>
        <v>2845</v>
      </c>
      <c r="O2847"/>
      <c r="P2847"/>
      <c r="Q2847"/>
    </row>
    <row r="2848" spans="2:17">
      <c r="B2848" s="30">
        <f>資料貼入!A2848</f>
        <v>0</v>
      </c>
      <c r="C2848" s="38">
        <f>資料貼入!A2848</f>
        <v>0</v>
      </c>
      <c r="D2848" s="29">
        <f>資料貼入!B2848</f>
        <v>0</v>
      </c>
      <c r="E2848" s="29" cm="1">
        <f t="array" ref="E2848">MovingDayDD($D$3:D2848)</f>
        <v>-2980487.7599999681</v>
      </c>
      <c r="F2848" s="29">
        <f>IF(OR(C2848&gt;總表!$B$30,C2848=0),0,IF(E2848=0,0,1+F2847))</f>
        <v>0</v>
      </c>
      <c r="G2848" s="29">
        <f t="shared" si="313"/>
        <v>0</v>
      </c>
      <c r="H2848" s="42">
        <f t="shared" si="311"/>
        <v>0</v>
      </c>
      <c r="I2848" s="43">
        <f t="shared" si="314"/>
        <v>0</v>
      </c>
      <c r="J2848" s="42">
        <f t="shared" si="315"/>
        <v>0</v>
      </c>
      <c r="K2848" s="43">
        <f t="shared" si="316"/>
        <v>0</v>
      </c>
      <c r="L2848">
        <f t="shared" si="317"/>
        <v>126</v>
      </c>
      <c r="M2848">
        <f>IF($G2848="","",COUNTIF($G$3:$G2848, $G2848))</f>
        <v>2720</v>
      </c>
      <c r="N2848">
        <f t="shared" si="312"/>
        <v>2846</v>
      </c>
      <c r="O2848"/>
      <c r="P2848"/>
      <c r="Q2848"/>
    </row>
    <row r="2849" spans="2:17">
      <c r="B2849" s="30">
        <f>資料貼入!A2849</f>
        <v>0</v>
      </c>
      <c r="C2849" s="38">
        <f>資料貼入!A2849</f>
        <v>0</v>
      </c>
      <c r="D2849" s="29">
        <f>資料貼入!B2849</f>
        <v>0</v>
      </c>
      <c r="E2849" s="29" cm="1">
        <f t="array" ref="E2849">MovingDayDD($D$3:D2849)</f>
        <v>-2980487.7599999681</v>
      </c>
      <c r="F2849" s="29">
        <f>IF(OR(C2849&gt;總表!$B$30,C2849=0),0,IF(E2849=0,0,1+F2848))</f>
        <v>0</v>
      </c>
      <c r="G2849" s="29">
        <f t="shared" si="313"/>
        <v>0</v>
      </c>
      <c r="H2849" s="42">
        <f t="shared" si="311"/>
        <v>0</v>
      </c>
      <c r="I2849" s="43">
        <f t="shared" si="314"/>
        <v>0</v>
      </c>
      <c r="J2849" s="42">
        <f t="shared" si="315"/>
        <v>0</v>
      </c>
      <c r="K2849" s="43">
        <f t="shared" si="316"/>
        <v>0</v>
      </c>
      <c r="L2849">
        <f t="shared" si="317"/>
        <v>126</v>
      </c>
      <c r="M2849">
        <f>IF($G2849="","",COUNTIF($G$3:$G2849, $G2849))</f>
        <v>2721</v>
      </c>
      <c r="N2849">
        <f t="shared" si="312"/>
        <v>2847</v>
      </c>
      <c r="O2849"/>
      <c r="P2849"/>
      <c r="Q2849"/>
    </row>
    <row r="2850" spans="2:17">
      <c r="B2850" s="30">
        <f>資料貼入!A2850</f>
        <v>0</v>
      </c>
      <c r="C2850" s="38">
        <f>資料貼入!A2850</f>
        <v>0</v>
      </c>
      <c r="D2850" s="29">
        <f>資料貼入!B2850</f>
        <v>0</v>
      </c>
      <c r="E2850" s="29" cm="1">
        <f t="array" ref="E2850">MovingDayDD($D$3:D2850)</f>
        <v>-2980487.7599999681</v>
      </c>
      <c r="F2850" s="29">
        <f>IF(OR(C2850&gt;總表!$B$30,C2850=0),0,IF(E2850=0,0,1+F2849))</f>
        <v>0</v>
      </c>
      <c r="G2850" s="29">
        <f t="shared" si="313"/>
        <v>0</v>
      </c>
      <c r="H2850" s="42">
        <f t="shared" si="311"/>
        <v>0</v>
      </c>
      <c r="I2850" s="43">
        <f t="shared" si="314"/>
        <v>0</v>
      </c>
      <c r="J2850" s="42">
        <f t="shared" si="315"/>
        <v>0</v>
      </c>
      <c r="K2850" s="43">
        <f t="shared" si="316"/>
        <v>0</v>
      </c>
      <c r="L2850">
        <f t="shared" si="317"/>
        <v>126</v>
      </c>
      <c r="M2850">
        <f>IF($G2850="","",COUNTIF($G$3:$G2850, $G2850))</f>
        <v>2722</v>
      </c>
      <c r="N2850">
        <f t="shared" si="312"/>
        <v>2848</v>
      </c>
      <c r="O2850"/>
      <c r="P2850"/>
      <c r="Q2850"/>
    </row>
    <row r="2851" spans="2:17">
      <c r="B2851" s="30">
        <f>資料貼入!A2851</f>
        <v>0</v>
      </c>
      <c r="C2851" s="38">
        <f>資料貼入!A2851</f>
        <v>0</v>
      </c>
      <c r="D2851" s="29">
        <f>資料貼入!B2851</f>
        <v>0</v>
      </c>
      <c r="E2851" s="29" cm="1">
        <f t="array" ref="E2851">MovingDayDD($D$3:D2851)</f>
        <v>-2980487.7599999681</v>
      </c>
      <c r="F2851" s="29">
        <f>IF(OR(C2851&gt;總表!$B$30,C2851=0),0,IF(E2851=0,0,1+F2850))</f>
        <v>0</v>
      </c>
      <c r="G2851" s="29">
        <f t="shared" si="313"/>
        <v>0</v>
      </c>
      <c r="H2851" s="42">
        <f t="shared" si="311"/>
        <v>0</v>
      </c>
      <c r="I2851" s="43">
        <f t="shared" si="314"/>
        <v>0</v>
      </c>
      <c r="J2851" s="42">
        <f t="shared" si="315"/>
        <v>0</v>
      </c>
      <c r="K2851" s="43">
        <f t="shared" si="316"/>
        <v>0</v>
      </c>
      <c r="L2851">
        <f t="shared" si="317"/>
        <v>126</v>
      </c>
      <c r="M2851">
        <f>IF($G2851="","",COUNTIF($G$3:$G2851, $G2851))</f>
        <v>2723</v>
      </c>
      <c r="N2851">
        <f t="shared" si="312"/>
        <v>2849</v>
      </c>
      <c r="O2851"/>
      <c r="P2851"/>
      <c r="Q2851"/>
    </row>
    <row r="2852" spans="2:17">
      <c r="B2852" s="30">
        <f>資料貼入!A2852</f>
        <v>0</v>
      </c>
      <c r="C2852" s="38">
        <f>資料貼入!A2852</f>
        <v>0</v>
      </c>
      <c r="D2852" s="29">
        <f>資料貼入!B2852</f>
        <v>0</v>
      </c>
      <c r="E2852" s="29" cm="1">
        <f t="array" ref="E2852">MovingDayDD($D$3:D2852)</f>
        <v>-2980487.7599999681</v>
      </c>
      <c r="F2852" s="29">
        <f>IF(OR(C2852&gt;總表!$B$30,C2852=0),0,IF(E2852=0,0,1+F2851))</f>
        <v>0</v>
      </c>
      <c r="G2852" s="29">
        <f t="shared" si="313"/>
        <v>0</v>
      </c>
      <c r="H2852" s="42">
        <f t="shared" si="311"/>
        <v>0</v>
      </c>
      <c r="I2852" s="43">
        <f t="shared" si="314"/>
        <v>0</v>
      </c>
      <c r="J2852" s="42">
        <f t="shared" si="315"/>
        <v>0</v>
      </c>
      <c r="K2852" s="43">
        <f t="shared" si="316"/>
        <v>0</v>
      </c>
      <c r="L2852">
        <f t="shared" si="317"/>
        <v>126</v>
      </c>
      <c r="M2852">
        <f>IF($G2852="","",COUNTIF($G$3:$G2852, $G2852))</f>
        <v>2724</v>
      </c>
      <c r="N2852">
        <f t="shared" si="312"/>
        <v>2850</v>
      </c>
      <c r="O2852"/>
      <c r="P2852"/>
      <c r="Q2852"/>
    </row>
    <row r="2853" spans="2:17">
      <c r="B2853" s="30">
        <f>資料貼入!A2853</f>
        <v>0</v>
      </c>
      <c r="C2853" s="38">
        <f>資料貼入!A2853</f>
        <v>0</v>
      </c>
      <c r="D2853" s="29">
        <f>資料貼入!B2853</f>
        <v>0</v>
      </c>
      <c r="E2853" s="29" cm="1">
        <f t="array" ref="E2853">MovingDayDD($D$3:D2853)</f>
        <v>-2980487.7599999681</v>
      </c>
      <c r="F2853" s="29">
        <f>IF(OR(C2853&gt;總表!$B$30,C2853=0),0,IF(E2853=0,0,1+F2852))</f>
        <v>0</v>
      </c>
      <c r="G2853" s="29">
        <f t="shared" si="313"/>
        <v>0</v>
      </c>
      <c r="H2853" s="42">
        <f t="shared" si="311"/>
        <v>0</v>
      </c>
      <c r="I2853" s="43">
        <f t="shared" si="314"/>
        <v>0</v>
      </c>
      <c r="J2853" s="42">
        <f t="shared" si="315"/>
        <v>0</v>
      </c>
      <c r="K2853" s="43">
        <f t="shared" si="316"/>
        <v>0</v>
      </c>
      <c r="L2853">
        <f t="shared" si="317"/>
        <v>126</v>
      </c>
      <c r="M2853">
        <f>IF($G2853="","",COUNTIF($G$3:$G2853, $G2853))</f>
        <v>2725</v>
      </c>
      <c r="N2853">
        <f t="shared" si="312"/>
        <v>2851</v>
      </c>
      <c r="O2853"/>
      <c r="P2853"/>
      <c r="Q2853"/>
    </row>
    <row r="2854" spans="2:17">
      <c r="B2854" s="30">
        <f>資料貼入!A2854</f>
        <v>0</v>
      </c>
      <c r="C2854" s="38">
        <f>資料貼入!A2854</f>
        <v>0</v>
      </c>
      <c r="D2854" s="29">
        <f>資料貼入!B2854</f>
        <v>0</v>
      </c>
      <c r="E2854" s="29" cm="1">
        <f t="array" ref="E2854">MovingDayDD($D$3:D2854)</f>
        <v>-2980487.7599999681</v>
      </c>
      <c r="F2854" s="29">
        <f>IF(OR(C2854&gt;總表!$B$30,C2854=0),0,IF(E2854=0,0,1+F2853))</f>
        <v>0</v>
      </c>
      <c r="G2854" s="29">
        <f t="shared" si="313"/>
        <v>0</v>
      </c>
      <c r="H2854" s="42">
        <f t="shared" si="311"/>
        <v>0</v>
      </c>
      <c r="I2854" s="43">
        <f t="shared" si="314"/>
        <v>0</v>
      </c>
      <c r="J2854" s="42">
        <f t="shared" si="315"/>
        <v>0</v>
      </c>
      <c r="K2854" s="43">
        <f t="shared" si="316"/>
        <v>0</v>
      </c>
      <c r="L2854">
        <f t="shared" si="317"/>
        <v>126</v>
      </c>
      <c r="M2854">
        <f>IF($G2854="","",COUNTIF($G$3:$G2854, $G2854))</f>
        <v>2726</v>
      </c>
      <c r="N2854">
        <f t="shared" si="312"/>
        <v>2852</v>
      </c>
      <c r="O2854"/>
      <c r="P2854"/>
      <c r="Q2854"/>
    </row>
    <row r="2855" spans="2:17">
      <c r="B2855" s="30">
        <f>資料貼入!A2855</f>
        <v>0</v>
      </c>
      <c r="C2855" s="38">
        <f>資料貼入!A2855</f>
        <v>0</v>
      </c>
      <c r="D2855" s="29">
        <f>資料貼入!B2855</f>
        <v>0</v>
      </c>
      <c r="E2855" s="29" cm="1">
        <f t="array" ref="E2855">MovingDayDD($D$3:D2855)</f>
        <v>-2980487.7599999681</v>
      </c>
      <c r="F2855" s="29">
        <f>IF(OR(C2855&gt;總表!$B$30,C2855=0),0,IF(E2855=0,0,1+F2854))</f>
        <v>0</v>
      </c>
      <c r="G2855" s="29">
        <f t="shared" si="313"/>
        <v>0</v>
      </c>
      <c r="H2855" s="42">
        <f t="shared" si="311"/>
        <v>0</v>
      </c>
      <c r="I2855" s="43">
        <f t="shared" si="314"/>
        <v>0</v>
      </c>
      <c r="J2855" s="42">
        <f t="shared" si="315"/>
        <v>0</v>
      </c>
      <c r="K2855" s="43">
        <f t="shared" si="316"/>
        <v>0</v>
      </c>
      <c r="L2855">
        <f t="shared" si="317"/>
        <v>126</v>
      </c>
      <c r="M2855">
        <f>IF($G2855="","",COUNTIF($G$3:$G2855, $G2855))</f>
        <v>2727</v>
      </c>
      <c r="N2855">
        <f t="shared" si="312"/>
        <v>2853</v>
      </c>
      <c r="O2855"/>
      <c r="P2855"/>
      <c r="Q2855"/>
    </row>
    <row r="2856" spans="2:17">
      <c r="B2856" s="30">
        <f>資料貼入!A2856</f>
        <v>0</v>
      </c>
      <c r="C2856" s="38">
        <f>資料貼入!A2856</f>
        <v>0</v>
      </c>
      <c r="D2856" s="29">
        <f>資料貼入!B2856</f>
        <v>0</v>
      </c>
      <c r="E2856" s="29" cm="1">
        <f t="array" ref="E2856">MovingDayDD($D$3:D2856)</f>
        <v>-2980487.7599999681</v>
      </c>
      <c r="F2856" s="29">
        <f>IF(OR(C2856&gt;總表!$B$30,C2856=0),0,IF(E2856=0,0,1+F2855))</f>
        <v>0</v>
      </c>
      <c r="G2856" s="29">
        <f t="shared" si="313"/>
        <v>0</v>
      </c>
      <c r="H2856" s="42">
        <f t="shared" si="311"/>
        <v>0</v>
      </c>
      <c r="I2856" s="43">
        <f t="shared" si="314"/>
        <v>0</v>
      </c>
      <c r="J2856" s="42">
        <f t="shared" si="315"/>
        <v>0</v>
      </c>
      <c r="K2856" s="43">
        <f t="shared" si="316"/>
        <v>0</v>
      </c>
      <c r="L2856">
        <f t="shared" si="317"/>
        <v>126</v>
      </c>
      <c r="M2856">
        <f>IF($G2856="","",COUNTIF($G$3:$G2856, $G2856))</f>
        <v>2728</v>
      </c>
      <c r="N2856">
        <f t="shared" si="312"/>
        <v>2854</v>
      </c>
      <c r="O2856"/>
      <c r="P2856"/>
      <c r="Q2856"/>
    </row>
    <row r="2857" spans="2:17">
      <c r="B2857" s="30">
        <f>資料貼入!A2857</f>
        <v>0</v>
      </c>
      <c r="C2857" s="38">
        <f>資料貼入!A2857</f>
        <v>0</v>
      </c>
      <c r="D2857" s="29">
        <f>資料貼入!B2857</f>
        <v>0</v>
      </c>
      <c r="E2857" s="29" cm="1">
        <f t="array" ref="E2857">MovingDayDD($D$3:D2857)</f>
        <v>-2980487.7599999681</v>
      </c>
      <c r="F2857" s="29">
        <f>IF(OR(C2857&gt;總表!$B$30,C2857=0),0,IF(E2857=0,0,1+F2856))</f>
        <v>0</v>
      </c>
      <c r="G2857" s="29">
        <f t="shared" si="313"/>
        <v>0</v>
      </c>
      <c r="H2857" s="42">
        <f t="shared" si="311"/>
        <v>0</v>
      </c>
      <c r="I2857" s="43">
        <f t="shared" si="314"/>
        <v>0</v>
      </c>
      <c r="J2857" s="42">
        <f t="shared" si="315"/>
        <v>0</v>
      </c>
      <c r="K2857" s="43">
        <f t="shared" si="316"/>
        <v>0</v>
      </c>
      <c r="L2857">
        <f t="shared" si="317"/>
        <v>126</v>
      </c>
      <c r="M2857">
        <f>IF($G2857="","",COUNTIF($G$3:$G2857, $G2857))</f>
        <v>2729</v>
      </c>
      <c r="N2857">
        <f t="shared" si="312"/>
        <v>2855</v>
      </c>
      <c r="O2857"/>
      <c r="P2857"/>
      <c r="Q2857"/>
    </row>
    <row r="2858" spans="2:17">
      <c r="B2858" s="30">
        <f>資料貼入!A2858</f>
        <v>0</v>
      </c>
      <c r="C2858" s="38">
        <f>資料貼入!A2858</f>
        <v>0</v>
      </c>
      <c r="D2858" s="29">
        <f>資料貼入!B2858</f>
        <v>0</v>
      </c>
      <c r="E2858" s="29" cm="1">
        <f t="array" ref="E2858">MovingDayDD($D$3:D2858)</f>
        <v>-2980487.7599999681</v>
      </c>
      <c r="F2858" s="29">
        <f>IF(OR(C2858&gt;總表!$B$30,C2858=0),0,IF(E2858=0,0,1+F2857))</f>
        <v>0</v>
      </c>
      <c r="G2858" s="29">
        <f t="shared" si="313"/>
        <v>0</v>
      </c>
      <c r="H2858" s="42">
        <f t="shared" si="311"/>
        <v>0</v>
      </c>
      <c r="I2858" s="43">
        <f t="shared" si="314"/>
        <v>0</v>
      </c>
      <c r="J2858" s="42">
        <f t="shared" si="315"/>
        <v>0</v>
      </c>
      <c r="K2858" s="43">
        <f t="shared" si="316"/>
        <v>0</v>
      </c>
      <c r="L2858">
        <f t="shared" si="317"/>
        <v>126</v>
      </c>
      <c r="M2858">
        <f>IF($G2858="","",COUNTIF($G$3:$G2858, $G2858))</f>
        <v>2730</v>
      </c>
      <c r="N2858">
        <f t="shared" si="312"/>
        <v>2856</v>
      </c>
      <c r="O2858"/>
      <c r="P2858"/>
      <c r="Q2858"/>
    </row>
    <row r="2859" spans="2:17">
      <c r="B2859" s="30">
        <f>資料貼入!A2859</f>
        <v>0</v>
      </c>
      <c r="C2859" s="38">
        <f>資料貼入!A2859</f>
        <v>0</v>
      </c>
      <c r="D2859" s="29">
        <f>資料貼入!B2859</f>
        <v>0</v>
      </c>
      <c r="E2859" s="29" cm="1">
        <f t="array" ref="E2859">MovingDayDD($D$3:D2859)</f>
        <v>-2980487.7599999681</v>
      </c>
      <c r="F2859" s="29">
        <f>IF(OR(C2859&gt;總表!$B$30,C2859=0),0,IF(E2859=0,0,1+F2858))</f>
        <v>0</v>
      </c>
      <c r="G2859" s="29">
        <f t="shared" si="313"/>
        <v>0</v>
      </c>
      <c r="H2859" s="42">
        <f t="shared" si="311"/>
        <v>0</v>
      </c>
      <c r="I2859" s="43">
        <f t="shared" si="314"/>
        <v>0</v>
      </c>
      <c r="J2859" s="42">
        <f t="shared" si="315"/>
        <v>0</v>
      </c>
      <c r="K2859" s="43">
        <f t="shared" si="316"/>
        <v>0</v>
      </c>
      <c r="L2859">
        <f t="shared" si="317"/>
        <v>126</v>
      </c>
      <c r="M2859">
        <f>IF($G2859="","",COUNTIF($G$3:$G2859, $G2859))</f>
        <v>2731</v>
      </c>
      <c r="N2859">
        <f t="shared" si="312"/>
        <v>2857</v>
      </c>
      <c r="O2859"/>
      <c r="P2859"/>
      <c r="Q2859"/>
    </row>
    <row r="2860" spans="2:17">
      <c r="B2860" s="30">
        <f>資料貼入!A2860</f>
        <v>0</v>
      </c>
      <c r="C2860" s="38">
        <f>資料貼入!A2860</f>
        <v>0</v>
      </c>
      <c r="D2860" s="29">
        <f>資料貼入!B2860</f>
        <v>0</v>
      </c>
      <c r="E2860" s="29" cm="1">
        <f t="array" ref="E2860">MovingDayDD($D$3:D2860)</f>
        <v>-2980487.7599999681</v>
      </c>
      <c r="F2860" s="29">
        <f>IF(OR(C2860&gt;總表!$B$30,C2860=0),0,IF(E2860=0,0,1+F2859))</f>
        <v>0</v>
      </c>
      <c r="G2860" s="29">
        <f t="shared" si="313"/>
        <v>0</v>
      </c>
      <c r="H2860" s="42">
        <f t="shared" si="311"/>
        <v>0</v>
      </c>
      <c r="I2860" s="43">
        <f t="shared" si="314"/>
        <v>0</v>
      </c>
      <c r="J2860" s="42">
        <f t="shared" si="315"/>
        <v>0</v>
      </c>
      <c r="K2860" s="43">
        <f t="shared" si="316"/>
        <v>0</v>
      </c>
      <c r="L2860">
        <f t="shared" si="317"/>
        <v>126</v>
      </c>
      <c r="M2860">
        <f>IF($G2860="","",COUNTIF($G$3:$G2860, $G2860))</f>
        <v>2732</v>
      </c>
      <c r="N2860">
        <f t="shared" si="312"/>
        <v>2858</v>
      </c>
      <c r="O2860"/>
      <c r="P2860"/>
      <c r="Q2860"/>
    </row>
    <row r="2861" spans="2:17">
      <c r="B2861" s="30">
        <f>資料貼入!A2861</f>
        <v>0</v>
      </c>
      <c r="C2861" s="38">
        <f>資料貼入!A2861</f>
        <v>0</v>
      </c>
      <c r="D2861" s="29">
        <f>資料貼入!B2861</f>
        <v>0</v>
      </c>
      <c r="E2861" s="29" cm="1">
        <f t="array" ref="E2861">MovingDayDD($D$3:D2861)</f>
        <v>-2980487.7599999681</v>
      </c>
      <c r="F2861" s="29">
        <f>IF(OR(C2861&gt;總表!$B$30,C2861=0),0,IF(E2861=0,0,1+F2860))</f>
        <v>0</v>
      </c>
      <c r="G2861" s="29">
        <f t="shared" si="313"/>
        <v>0</v>
      </c>
      <c r="H2861" s="42">
        <f t="shared" si="311"/>
        <v>0</v>
      </c>
      <c r="I2861" s="43">
        <f t="shared" si="314"/>
        <v>0</v>
      </c>
      <c r="J2861" s="42">
        <f t="shared" si="315"/>
        <v>0</v>
      </c>
      <c r="K2861" s="43">
        <f t="shared" si="316"/>
        <v>0</v>
      </c>
      <c r="L2861">
        <f t="shared" si="317"/>
        <v>126</v>
      </c>
      <c r="M2861">
        <f>IF($G2861="","",COUNTIF($G$3:$G2861, $G2861))</f>
        <v>2733</v>
      </c>
      <c r="N2861">
        <f t="shared" si="312"/>
        <v>2859</v>
      </c>
      <c r="O2861"/>
      <c r="P2861"/>
      <c r="Q2861"/>
    </row>
    <row r="2862" spans="2:17">
      <c r="B2862" s="30">
        <f>資料貼入!A2862</f>
        <v>0</v>
      </c>
      <c r="C2862" s="38">
        <f>資料貼入!A2862</f>
        <v>0</v>
      </c>
      <c r="D2862" s="29">
        <f>資料貼入!B2862</f>
        <v>0</v>
      </c>
      <c r="E2862" s="29" cm="1">
        <f t="array" ref="E2862">MovingDayDD($D$3:D2862)</f>
        <v>-2980487.7599999681</v>
      </c>
      <c r="F2862" s="29">
        <f>IF(OR(C2862&gt;總表!$B$30,C2862=0),0,IF(E2862=0,0,1+F2861))</f>
        <v>0</v>
      </c>
      <c r="G2862" s="29">
        <f t="shared" si="313"/>
        <v>0</v>
      </c>
      <c r="H2862" s="42">
        <f t="shared" si="311"/>
        <v>0</v>
      </c>
      <c r="I2862" s="43">
        <f t="shared" si="314"/>
        <v>0</v>
      </c>
      <c r="J2862" s="42">
        <f t="shared" si="315"/>
        <v>0</v>
      </c>
      <c r="K2862" s="43">
        <f t="shared" si="316"/>
        <v>0</v>
      </c>
      <c r="L2862">
        <f t="shared" si="317"/>
        <v>126</v>
      </c>
      <c r="M2862">
        <f>IF($G2862="","",COUNTIF($G$3:$G2862, $G2862))</f>
        <v>2734</v>
      </c>
      <c r="N2862">
        <f t="shared" si="312"/>
        <v>2860</v>
      </c>
      <c r="O2862"/>
      <c r="P2862"/>
      <c r="Q2862"/>
    </row>
    <row r="2863" spans="2:17">
      <c r="B2863" s="30">
        <f>資料貼入!A2863</f>
        <v>0</v>
      </c>
      <c r="C2863" s="38">
        <f>資料貼入!A2863</f>
        <v>0</v>
      </c>
      <c r="D2863" s="29">
        <f>資料貼入!B2863</f>
        <v>0</v>
      </c>
      <c r="E2863" s="29" cm="1">
        <f t="array" ref="E2863">MovingDayDD($D$3:D2863)</f>
        <v>-2980487.7599999681</v>
      </c>
      <c r="F2863" s="29">
        <f>IF(OR(C2863&gt;總表!$B$30,C2863=0),0,IF(E2863=0,0,1+F2862))</f>
        <v>0</v>
      </c>
      <c r="G2863" s="29">
        <f t="shared" si="313"/>
        <v>0</v>
      </c>
      <c r="H2863" s="42">
        <f t="shared" si="311"/>
        <v>0</v>
      </c>
      <c r="I2863" s="43">
        <f t="shared" si="314"/>
        <v>0</v>
      </c>
      <c r="J2863" s="42">
        <f t="shared" si="315"/>
        <v>0</v>
      </c>
      <c r="K2863" s="43">
        <f t="shared" si="316"/>
        <v>0</v>
      </c>
      <c r="L2863">
        <f t="shared" si="317"/>
        <v>126</v>
      </c>
      <c r="M2863">
        <f>IF($G2863="","",COUNTIF($G$3:$G2863, $G2863))</f>
        <v>2735</v>
      </c>
      <c r="N2863">
        <f t="shared" si="312"/>
        <v>2861</v>
      </c>
      <c r="O2863"/>
      <c r="P2863"/>
      <c r="Q2863"/>
    </row>
    <row r="2864" spans="2:17">
      <c r="B2864" s="30">
        <f>資料貼入!A2864</f>
        <v>0</v>
      </c>
      <c r="C2864" s="38">
        <f>資料貼入!A2864</f>
        <v>0</v>
      </c>
      <c r="D2864" s="29">
        <f>資料貼入!B2864</f>
        <v>0</v>
      </c>
      <c r="E2864" s="29" cm="1">
        <f t="array" ref="E2864">MovingDayDD($D$3:D2864)</f>
        <v>-2980487.7599999681</v>
      </c>
      <c r="F2864" s="29">
        <f>IF(OR(C2864&gt;總表!$B$30,C2864=0),0,IF(E2864=0,0,1+F2863))</f>
        <v>0</v>
      </c>
      <c r="G2864" s="29">
        <f t="shared" si="313"/>
        <v>0</v>
      </c>
      <c r="H2864" s="42">
        <f t="shared" si="311"/>
        <v>0</v>
      </c>
      <c r="I2864" s="43">
        <f t="shared" si="314"/>
        <v>0</v>
      </c>
      <c r="J2864" s="42">
        <f t="shared" si="315"/>
        <v>0</v>
      </c>
      <c r="K2864" s="43">
        <f t="shared" si="316"/>
        <v>0</v>
      </c>
      <c r="L2864">
        <f t="shared" si="317"/>
        <v>126</v>
      </c>
      <c r="M2864">
        <f>IF($G2864="","",COUNTIF($G$3:$G2864, $G2864))</f>
        <v>2736</v>
      </c>
      <c r="N2864">
        <f t="shared" si="312"/>
        <v>2862</v>
      </c>
      <c r="O2864"/>
      <c r="P2864"/>
      <c r="Q2864"/>
    </row>
    <row r="2865" spans="2:17">
      <c r="B2865" s="30">
        <f>資料貼入!A2865</f>
        <v>0</v>
      </c>
      <c r="C2865" s="38">
        <f>資料貼入!A2865</f>
        <v>0</v>
      </c>
      <c r="D2865" s="29">
        <f>資料貼入!B2865</f>
        <v>0</v>
      </c>
      <c r="E2865" s="29" cm="1">
        <f t="array" ref="E2865">MovingDayDD($D$3:D2865)</f>
        <v>-2980487.7599999681</v>
      </c>
      <c r="F2865" s="29">
        <f>IF(OR(C2865&gt;總表!$B$30,C2865=0),0,IF(E2865=0,0,1+F2864))</f>
        <v>0</v>
      </c>
      <c r="G2865" s="29">
        <f t="shared" si="313"/>
        <v>0</v>
      </c>
      <c r="H2865" s="42">
        <f t="shared" si="311"/>
        <v>0</v>
      </c>
      <c r="I2865" s="43">
        <f t="shared" si="314"/>
        <v>0</v>
      </c>
      <c r="J2865" s="42">
        <f t="shared" si="315"/>
        <v>0</v>
      </c>
      <c r="K2865" s="43">
        <f t="shared" si="316"/>
        <v>0</v>
      </c>
      <c r="L2865">
        <f t="shared" si="317"/>
        <v>126</v>
      </c>
      <c r="M2865">
        <f>IF($G2865="","",COUNTIF($G$3:$G2865, $G2865))</f>
        <v>2737</v>
      </c>
      <c r="N2865">
        <f t="shared" si="312"/>
        <v>2863</v>
      </c>
      <c r="O2865"/>
      <c r="P2865"/>
      <c r="Q2865"/>
    </row>
    <row r="2866" spans="2:17">
      <c r="B2866" s="30">
        <f>資料貼入!A2866</f>
        <v>0</v>
      </c>
      <c r="C2866" s="38">
        <f>資料貼入!A2866</f>
        <v>0</v>
      </c>
      <c r="D2866" s="29">
        <f>資料貼入!B2866</f>
        <v>0</v>
      </c>
      <c r="E2866" s="29" cm="1">
        <f t="array" ref="E2866">MovingDayDD($D$3:D2866)</f>
        <v>-2980487.7599999681</v>
      </c>
      <c r="F2866" s="29">
        <f>IF(OR(C2866&gt;總表!$B$30,C2866=0),0,IF(E2866=0,0,1+F2865))</f>
        <v>0</v>
      </c>
      <c r="G2866" s="29">
        <f t="shared" si="313"/>
        <v>0</v>
      </c>
      <c r="H2866" s="42">
        <f t="shared" si="311"/>
        <v>0</v>
      </c>
      <c r="I2866" s="43">
        <f t="shared" si="314"/>
        <v>0</v>
      </c>
      <c r="J2866" s="42">
        <f t="shared" si="315"/>
        <v>0</v>
      </c>
      <c r="K2866" s="43">
        <f t="shared" si="316"/>
        <v>0</v>
      </c>
      <c r="L2866">
        <f t="shared" si="317"/>
        <v>126</v>
      </c>
      <c r="M2866">
        <f>IF($G2866="","",COUNTIF($G$3:$G2866, $G2866))</f>
        <v>2738</v>
      </c>
      <c r="N2866">
        <f t="shared" si="312"/>
        <v>2864</v>
      </c>
      <c r="O2866"/>
      <c r="P2866"/>
      <c r="Q2866"/>
    </row>
    <row r="2867" spans="2:17">
      <c r="B2867" s="30">
        <f>資料貼入!A2867</f>
        <v>0</v>
      </c>
      <c r="C2867" s="38">
        <f>資料貼入!A2867</f>
        <v>0</v>
      </c>
      <c r="D2867" s="29">
        <f>資料貼入!B2867</f>
        <v>0</v>
      </c>
      <c r="E2867" s="29" cm="1">
        <f t="array" ref="E2867">MovingDayDD($D$3:D2867)</f>
        <v>-2980487.7599999681</v>
      </c>
      <c r="F2867" s="29">
        <f>IF(OR(C2867&gt;總表!$B$30,C2867=0),0,IF(E2867=0,0,1+F2866))</f>
        <v>0</v>
      </c>
      <c r="G2867" s="29">
        <f t="shared" si="313"/>
        <v>0</v>
      </c>
      <c r="H2867" s="42">
        <f t="shared" si="311"/>
        <v>0</v>
      </c>
      <c r="I2867" s="43">
        <f t="shared" si="314"/>
        <v>0</v>
      </c>
      <c r="J2867" s="42">
        <f t="shared" si="315"/>
        <v>0</v>
      </c>
      <c r="K2867" s="43">
        <f t="shared" si="316"/>
        <v>0</v>
      </c>
      <c r="L2867">
        <f t="shared" si="317"/>
        <v>126</v>
      </c>
      <c r="M2867">
        <f>IF($G2867="","",COUNTIF($G$3:$G2867, $G2867))</f>
        <v>2739</v>
      </c>
      <c r="N2867">
        <f t="shared" si="312"/>
        <v>2865</v>
      </c>
      <c r="O2867"/>
      <c r="P2867"/>
      <c r="Q2867"/>
    </row>
    <row r="2868" spans="2:17">
      <c r="B2868" s="30">
        <f>資料貼入!A2868</f>
        <v>0</v>
      </c>
      <c r="C2868" s="38">
        <f>資料貼入!A2868</f>
        <v>0</v>
      </c>
      <c r="D2868" s="29">
        <f>資料貼入!B2868</f>
        <v>0</v>
      </c>
      <c r="E2868" s="29" cm="1">
        <f t="array" ref="E2868">MovingDayDD($D$3:D2868)</f>
        <v>-2980487.7599999681</v>
      </c>
      <c r="F2868" s="29">
        <f>IF(OR(C2868&gt;總表!$B$30,C2868=0),0,IF(E2868=0,0,1+F2867))</f>
        <v>0</v>
      </c>
      <c r="G2868" s="29">
        <f t="shared" si="313"/>
        <v>0</v>
      </c>
      <c r="H2868" s="42">
        <f t="shared" si="311"/>
        <v>0</v>
      </c>
      <c r="I2868" s="43">
        <f t="shared" si="314"/>
        <v>0</v>
      </c>
      <c r="J2868" s="42">
        <f t="shared" si="315"/>
        <v>0</v>
      </c>
      <c r="K2868" s="43">
        <f t="shared" si="316"/>
        <v>0</v>
      </c>
      <c r="L2868">
        <f t="shared" si="317"/>
        <v>126</v>
      </c>
      <c r="M2868">
        <f>IF($G2868="","",COUNTIF($G$3:$G2868, $G2868))</f>
        <v>2740</v>
      </c>
      <c r="N2868">
        <f t="shared" si="312"/>
        <v>2866</v>
      </c>
      <c r="O2868"/>
      <c r="P2868"/>
      <c r="Q2868"/>
    </row>
    <row r="2869" spans="2:17">
      <c r="B2869" s="30">
        <f>資料貼入!A2869</f>
        <v>0</v>
      </c>
      <c r="C2869" s="38">
        <f>資料貼入!A2869</f>
        <v>0</v>
      </c>
      <c r="D2869" s="29">
        <f>資料貼入!B2869</f>
        <v>0</v>
      </c>
      <c r="E2869" s="29" cm="1">
        <f t="array" ref="E2869">MovingDayDD($D$3:D2869)</f>
        <v>-2980487.7599999681</v>
      </c>
      <c r="F2869" s="29">
        <f>IF(OR(C2869&gt;總表!$B$30,C2869=0),0,IF(E2869=0,0,1+F2868))</f>
        <v>0</v>
      </c>
      <c r="G2869" s="29">
        <f t="shared" si="313"/>
        <v>0</v>
      </c>
      <c r="H2869" s="42">
        <f t="shared" si="311"/>
        <v>0</v>
      </c>
      <c r="I2869" s="43">
        <f t="shared" si="314"/>
        <v>0</v>
      </c>
      <c r="J2869" s="42">
        <f t="shared" si="315"/>
        <v>0</v>
      </c>
      <c r="K2869" s="43">
        <f t="shared" si="316"/>
        <v>0</v>
      </c>
      <c r="L2869">
        <f t="shared" si="317"/>
        <v>126</v>
      </c>
      <c r="M2869">
        <f>IF($G2869="","",COUNTIF($G$3:$G2869, $G2869))</f>
        <v>2741</v>
      </c>
      <c r="N2869">
        <f t="shared" si="312"/>
        <v>2867</v>
      </c>
      <c r="O2869"/>
      <c r="P2869"/>
      <c r="Q2869"/>
    </row>
    <row r="2870" spans="2:17">
      <c r="B2870" s="30">
        <f>資料貼入!A2870</f>
        <v>0</v>
      </c>
      <c r="C2870" s="38">
        <f>資料貼入!A2870</f>
        <v>0</v>
      </c>
      <c r="D2870" s="29">
        <f>資料貼入!B2870</f>
        <v>0</v>
      </c>
      <c r="E2870" s="29" cm="1">
        <f t="array" ref="E2870">MovingDayDD($D$3:D2870)</f>
        <v>-2980487.7599999681</v>
      </c>
      <c r="F2870" s="29">
        <f>IF(OR(C2870&gt;總表!$B$30,C2870=0),0,IF(E2870=0,0,1+F2869))</f>
        <v>0</v>
      </c>
      <c r="G2870" s="29">
        <f t="shared" si="313"/>
        <v>0</v>
      </c>
      <c r="H2870" s="42">
        <f t="shared" si="311"/>
        <v>0</v>
      </c>
      <c r="I2870" s="43">
        <f t="shared" si="314"/>
        <v>0</v>
      </c>
      <c r="J2870" s="42">
        <f t="shared" si="315"/>
        <v>0</v>
      </c>
      <c r="K2870" s="43">
        <f t="shared" si="316"/>
        <v>0</v>
      </c>
      <c r="L2870">
        <f t="shared" si="317"/>
        <v>126</v>
      </c>
      <c r="M2870">
        <f>IF($G2870="","",COUNTIF($G$3:$G2870, $G2870))</f>
        <v>2742</v>
      </c>
      <c r="N2870">
        <f t="shared" si="312"/>
        <v>2868</v>
      </c>
      <c r="O2870"/>
      <c r="P2870"/>
      <c r="Q2870"/>
    </row>
    <row r="2871" spans="2:17">
      <c r="B2871" s="30">
        <f>資料貼入!A2871</f>
        <v>0</v>
      </c>
      <c r="C2871" s="38">
        <f>資料貼入!A2871</f>
        <v>0</v>
      </c>
      <c r="D2871" s="29">
        <f>資料貼入!B2871</f>
        <v>0</v>
      </c>
      <c r="E2871" s="29" cm="1">
        <f t="array" ref="E2871">MovingDayDD($D$3:D2871)</f>
        <v>-2980487.7599999681</v>
      </c>
      <c r="F2871" s="29">
        <f>IF(OR(C2871&gt;總表!$B$30,C2871=0),0,IF(E2871=0,0,1+F2870))</f>
        <v>0</v>
      </c>
      <c r="G2871" s="29">
        <f t="shared" si="313"/>
        <v>0</v>
      </c>
      <c r="H2871" s="42">
        <f t="shared" si="311"/>
        <v>0</v>
      </c>
      <c r="I2871" s="43">
        <f t="shared" si="314"/>
        <v>0</v>
      </c>
      <c r="J2871" s="42">
        <f t="shared" si="315"/>
        <v>0</v>
      </c>
      <c r="K2871" s="43">
        <f t="shared" si="316"/>
        <v>0</v>
      </c>
      <c r="L2871">
        <f t="shared" si="317"/>
        <v>126</v>
      </c>
      <c r="M2871">
        <f>IF($G2871="","",COUNTIF($G$3:$G2871, $G2871))</f>
        <v>2743</v>
      </c>
      <c r="N2871">
        <f t="shared" si="312"/>
        <v>2869</v>
      </c>
      <c r="O2871"/>
      <c r="P2871"/>
      <c r="Q2871"/>
    </row>
    <row r="2872" spans="2:17">
      <c r="B2872" s="30">
        <f>資料貼入!A2872</f>
        <v>0</v>
      </c>
      <c r="C2872" s="38">
        <f>資料貼入!A2872</f>
        <v>0</v>
      </c>
      <c r="D2872" s="29">
        <f>資料貼入!B2872</f>
        <v>0</v>
      </c>
      <c r="E2872" s="29" cm="1">
        <f t="array" ref="E2872">MovingDayDD($D$3:D2872)</f>
        <v>-2980487.7599999681</v>
      </c>
      <c r="F2872" s="29">
        <f>IF(OR(C2872&gt;總表!$B$30,C2872=0),0,IF(E2872=0,0,1+F2871))</f>
        <v>0</v>
      </c>
      <c r="G2872" s="29">
        <f t="shared" si="313"/>
        <v>0</v>
      </c>
      <c r="H2872" s="42">
        <f t="shared" si="311"/>
        <v>0</v>
      </c>
      <c r="I2872" s="43">
        <f t="shared" si="314"/>
        <v>0</v>
      </c>
      <c r="J2872" s="42">
        <f t="shared" si="315"/>
        <v>0</v>
      </c>
      <c r="K2872" s="43">
        <f t="shared" si="316"/>
        <v>0</v>
      </c>
      <c r="L2872">
        <f t="shared" si="317"/>
        <v>126</v>
      </c>
      <c r="M2872">
        <f>IF($G2872="","",COUNTIF($G$3:$G2872, $G2872))</f>
        <v>2744</v>
      </c>
      <c r="N2872">
        <f t="shared" si="312"/>
        <v>2870</v>
      </c>
      <c r="O2872"/>
      <c r="P2872"/>
      <c r="Q2872"/>
    </row>
    <row r="2873" spans="2:17">
      <c r="B2873" s="30">
        <f>資料貼入!A2873</f>
        <v>0</v>
      </c>
      <c r="C2873" s="38">
        <f>資料貼入!A2873</f>
        <v>0</v>
      </c>
      <c r="D2873" s="29">
        <f>資料貼入!B2873</f>
        <v>0</v>
      </c>
      <c r="E2873" s="29" cm="1">
        <f t="array" ref="E2873">MovingDayDD($D$3:D2873)</f>
        <v>-2980487.7599999681</v>
      </c>
      <c r="F2873" s="29">
        <f>IF(OR(C2873&gt;總表!$B$30,C2873=0),0,IF(E2873=0,0,1+F2872))</f>
        <v>0</v>
      </c>
      <c r="G2873" s="29">
        <f t="shared" si="313"/>
        <v>0</v>
      </c>
      <c r="H2873" s="42">
        <f t="shared" si="311"/>
        <v>0</v>
      </c>
      <c r="I2873" s="43">
        <f t="shared" si="314"/>
        <v>0</v>
      </c>
      <c r="J2873" s="42">
        <f t="shared" si="315"/>
        <v>0</v>
      </c>
      <c r="K2873" s="43">
        <f t="shared" si="316"/>
        <v>0</v>
      </c>
      <c r="L2873">
        <f t="shared" si="317"/>
        <v>126</v>
      </c>
      <c r="M2873">
        <f>IF($G2873="","",COUNTIF($G$3:$G2873, $G2873))</f>
        <v>2745</v>
      </c>
      <c r="N2873">
        <f t="shared" si="312"/>
        <v>2871</v>
      </c>
      <c r="O2873"/>
      <c r="P2873"/>
      <c r="Q2873"/>
    </row>
    <row r="2874" spans="2:17">
      <c r="B2874" s="30">
        <f>資料貼入!A2874</f>
        <v>0</v>
      </c>
      <c r="C2874" s="38">
        <f>資料貼入!A2874</f>
        <v>0</v>
      </c>
      <c r="D2874" s="29">
        <f>資料貼入!B2874</f>
        <v>0</v>
      </c>
      <c r="E2874" s="29" cm="1">
        <f t="array" ref="E2874">MovingDayDD($D$3:D2874)</f>
        <v>-2980487.7599999681</v>
      </c>
      <c r="F2874" s="29">
        <f>IF(OR(C2874&gt;總表!$B$30,C2874=0),0,IF(E2874=0,0,1+F2873))</f>
        <v>0</v>
      </c>
      <c r="G2874" s="29">
        <f t="shared" si="313"/>
        <v>0</v>
      </c>
      <c r="H2874" s="42">
        <f t="shared" si="311"/>
        <v>0</v>
      </c>
      <c r="I2874" s="43">
        <f t="shared" si="314"/>
        <v>0</v>
      </c>
      <c r="J2874" s="42">
        <f t="shared" si="315"/>
        <v>0</v>
      </c>
      <c r="K2874" s="43">
        <f t="shared" si="316"/>
        <v>0</v>
      </c>
      <c r="L2874">
        <f t="shared" si="317"/>
        <v>126</v>
      </c>
      <c r="M2874">
        <f>IF($G2874="","",COUNTIF($G$3:$G2874, $G2874))</f>
        <v>2746</v>
      </c>
      <c r="N2874">
        <f t="shared" si="312"/>
        <v>2872</v>
      </c>
      <c r="O2874"/>
      <c r="P2874"/>
      <c r="Q2874"/>
    </row>
    <row r="2875" spans="2:17">
      <c r="B2875" s="30">
        <f>資料貼入!A2875</f>
        <v>0</v>
      </c>
      <c r="C2875" s="38">
        <f>資料貼入!A2875</f>
        <v>0</v>
      </c>
      <c r="D2875" s="29">
        <f>資料貼入!B2875</f>
        <v>0</v>
      </c>
      <c r="E2875" s="29" cm="1">
        <f t="array" ref="E2875">MovingDayDD($D$3:D2875)</f>
        <v>-2980487.7599999681</v>
      </c>
      <c r="F2875" s="29">
        <f>IF(OR(C2875&gt;總表!$B$30,C2875=0),0,IF(E2875=0,0,1+F2874))</f>
        <v>0</v>
      </c>
      <c r="G2875" s="29">
        <f t="shared" si="313"/>
        <v>0</v>
      </c>
      <c r="H2875" s="42">
        <f t="shared" si="311"/>
        <v>0</v>
      </c>
      <c r="I2875" s="43">
        <f t="shared" si="314"/>
        <v>0</v>
      </c>
      <c r="J2875" s="42">
        <f t="shared" si="315"/>
        <v>0</v>
      </c>
      <c r="K2875" s="43">
        <f t="shared" si="316"/>
        <v>0</v>
      </c>
      <c r="L2875">
        <f t="shared" si="317"/>
        <v>126</v>
      </c>
      <c r="M2875">
        <f>IF($G2875="","",COUNTIF($G$3:$G2875, $G2875))</f>
        <v>2747</v>
      </c>
      <c r="N2875">
        <f t="shared" si="312"/>
        <v>2873</v>
      </c>
      <c r="O2875"/>
      <c r="P2875"/>
      <c r="Q2875"/>
    </row>
    <row r="2876" spans="2:17">
      <c r="B2876" s="30">
        <f>資料貼入!A2876</f>
        <v>0</v>
      </c>
      <c r="C2876" s="38">
        <f>資料貼入!A2876</f>
        <v>0</v>
      </c>
      <c r="D2876" s="29">
        <f>資料貼入!B2876</f>
        <v>0</v>
      </c>
      <c r="E2876" s="29" cm="1">
        <f t="array" ref="E2876">MovingDayDD($D$3:D2876)</f>
        <v>-2980487.7599999681</v>
      </c>
      <c r="F2876" s="29">
        <f>IF(OR(C2876&gt;總表!$B$30,C2876=0),0,IF(E2876=0,0,1+F2875))</f>
        <v>0</v>
      </c>
      <c r="G2876" s="29">
        <f t="shared" si="313"/>
        <v>0</v>
      </c>
      <c r="H2876" s="42">
        <f t="shared" si="311"/>
        <v>0</v>
      </c>
      <c r="I2876" s="43">
        <f t="shared" si="314"/>
        <v>0</v>
      </c>
      <c r="J2876" s="42">
        <f t="shared" si="315"/>
        <v>0</v>
      </c>
      <c r="K2876" s="43">
        <f t="shared" si="316"/>
        <v>0</v>
      </c>
      <c r="L2876">
        <f t="shared" si="317"/>
        <v>126</v>
      </c>
      <c r="M2876">
        <f>IF($G2876="","",COUNTIF($G$3:$G2876, $G2876))</f>
        <v>2748</v>
      </c>
      <c r="N2876">
        <f t="shared" si="312"/>
        <v>2874</v>
      </c>
      <c r="O2876"/>
      <c r="P2876"/>
      <c r="Q2876"/>
    </row>
    <row r="2877" spans="2:17">
      <c r="B2877" s="30">
        <f>資料貼入!A2877</f>
        <v>0</v>
      </c>
      <c r="C2877" s="38">
        <f>資料貼入!A2877</f>
        <v>0</v>
      </c>
      <c r="D2877" s="29">
        <f>資料貼入!B2877</f>
        <v>0</v>
      </c>
      <c r="E2877" s="29" cm="1">
        <f t="array" ref="E2877">MovingDayDD($D$3:D2877)</f>
        <v>-2980487.7599999681</v>
      </c>
      <c r="F2877" s="29">
        <f>IF(OR(C2877&gt;總表!$B$30,C2877=0),0,IF(E2877=0,0,1+F2876))</f>
        <v>0</v>
      </c>
      <c r="G2877" s="29">
        <f t="shared" si="313"/>
        <v>0</v>
      </c>
      <c r="H2877" s="42">
        <f t="shared" si="311"/>
        <v>0</v>
      </c>
      <c r="I2877" s="43">
        <f t="shared" si="314"/>
        <v>0</v>
      </c>
      <c r="J2877" s="42">
        <f t="shared" si="315"/>
        <v>0</v>
      </c>
      <c r="K2877" s="43">
        <f t="shared" si="316"/>
        <v>0</v>
      </c>
      <c r="L2877">
        <f t="shared" si="317"/>
        <v>126</v>
      </c>
      <c r="M2877">
        <f>IF($G2877="","",COUNTIF($G$3:$G2877, $G2877))</f>
        <v>2749</v>
      </c>
      <c r="N2877">
        <f t="shared" si="312"/>
        <v>2875</v>
      </c>
      <c r="O2877"/>
      <c r="P2877"/>
      <c r="Q2877"/>
    </row>
    <row r="2878" spans="2:17">
      <c r="B2878" s="30">
        <f>資料貼入!A2878</f>
        <v>0</v>
      </c>
      <c r="C2878" s="38">
        <f>資料貼入!A2878</f>
        <v>0</v>
      </c>
      <c r="D2878" s="29">
        <f>資料貼入!B2878</f>
        <v>0</v>
      </c>
      <c r="E2878" s="29" cm="1">
        <f t="array" ref="E2878">MovingDayDD($D$3:D2878)</f>
        <v>-2980487.7599999681</v>
      </c>
      <c r="F2878" s="29">
        <f>IF(OR(C2878&gt;總表!$B$30,C2878=0),0,IF(E2878=0,0,1+F2877))</f>
        <v>0</v>
      </c>
      <c r="G2878" s="29">
        <f t="shared" si="313"/>
        <v>0</v>
      </c>
      <c r="H2878" s="42">
        <f t="shared" si="311"/>
        <v>0</v>
      </c>
      <c r="I2878" s="43">
        <f t="shared" si="314"/>
        <v>0</v>
      </c>
      <c r="J2878" s="42">
        <f t="shared" si="315"/>
        <v>0</v>
      </c>
      <c r="K2878" s="43">
        <f t="shared" si="316"/>
        <v>0</v>
      </c>
      <c r="L2878">
        <f t="shared" si="317"/>
        <v>126</v>
      </c>
      <c r="M2878">
        <f>IF($G2878="","",COUNTIF($G$3:$G2878, $G2878))</f>
        <v>2750</v>
      </c>
      <c r="N2878">
        <f t="shared" si="312"/>
        <v>2876</v>
      </c>
      <c r="O2878"/>
      <c r="P2878"/>
      <c r="Q2878"/>
    </row>
    <row r="2879" spans="2:17">
      <c r="B2879" s="30">
        <f>資料貼入!A2879</f>
        <v>0</v>
      </c>
      <c r="C2879" s="38">
        <f>資料貼入!A2879</f>
        <v>0</v>
      </c>
      <c r="D2879" s="29">
        <f>資料貼入!B2879</f>
        <v>0</v>
      </c>
      <c r="E2879" s="29" cm="1">
        <f t="array" ref="E2879">MovingDayDD($D$3:D2879)</f>
        <v>-2980487.7599999681</v>
      </c>
      <c r="F2879" s="29">
        <f>IF(OR(C2879&gt;總表!$B$30,C2879=0),0,IF(E2879=0,0,1+F2878))</f>
        <v>0</v>
      </c>
      <c r="G2879" s="29">
        <f t="shared" si="313"/>
        <v>0</v>
      </c>
      <c r="H2879" s="42">
        <f t="shared" si="311"/>
        <v>0</v>
      </c>
      <c r="I2879" s="43">
        <f t="shared" si="314"/>
        <v>0</v>
      </c>
      <c r="J2879" s="42">
        <f t="shared" si="315"/>
        <v>0</v>
      </c>
      <c r="K2879" s="43">
        <f t="shared" si="316"/>
        <v>0</v>
      </c>
      <c r="L2879">
        <f t="shared" si="317"/>
        <v>126</v>
      </c>
      <c r="M2879">
        <f>IF($G2879="","",COUNTIF($G$3:$G2879, $G2879))</f>
        <v>2751</v>
      </c>
      <c r="N2879">
        <f t="shared" si="312"/>
        <v>2877</v>
      </c>
      <c r="O2879"/>
      <c r="P2879"/>
      <c r="Q2879"/>
    </row>
    <row r="2880" spans="2:17">
      <c r="B2880" s="30">
        <f>資料貼入!A2880</f>
        <v>0</v>
      </c>
      <c r="C2880" s="38">
        <f>資料貼入!A2880</f>
        <v>0</v>
      </c>
      <c r="D2880" s="29">
        <f>資料貼入!B2880</f>
        <v>0</v>
      </c>
      <c r="E2880" s="29" cm="1">
        <f t="array" ref="E2880">MovingDayDD($D$3:D2880)</f>
        <v>-2980487.7599999681</v>
      </c>
      <c r="F2880" s="29">
        <f>IF(OR(C2880&gt;總表!$B$30,C2880=0),0,IF(E2880=0,0,1+F2879))</f>
        <v>0</v>
      </c>
      <c r="G2880" s="29">
        <f t="shared" si="313"/>
        <v>0</v>
      </c>
      <c r="H2880" s="42">
        <f t="shared" si="311"/>
        <v>0</v>
      </c>
      <c r="I2880" s="43">
        <f t="shared" si="314"/>
        <v>0</v>
      </c>
      <c r="J2880" s="42">
        <f t="shared" si="315"/>
        <v>0</v>
      </c>
      <c r="K2880" s="43">
        <f t="shared" si="316"/>
        <v>0</v>
      </c>
      <c r="L2880">
        <f t="shared" si="317"/>
        <v>126</v>
      </c>
      <c r="M2880">
        <f>IF($G2880="","",COUNTIF($G$3:$G2880, $G2880))</f>
        <v>2752</v>
      </c>
      <c r="N2880">
        <f t="shared" si="312"/>
        <v>2878</v>
      </c>
      <c r="O2880"/>
      <c r="P2880"/>
      <c r="Q2880"/>
    </row>
    <row r="2881" spans="2:17">
      <c r="B2881" s="30">
        <f>資料貼入!A2881</f>
        <v>0</v>
      </c>
      <c r="C2881" s="38">
        <f>資料貼入!A2881</f>
        <v>0</v>
      </c>
      <c r="D2881" s="29">
        <f>資料貼入!B2881</f>
        <v>0</v>
      </c>
      <c r="E2881" s="29" cm="1">
        <f t="array" ref="E2881">MovingDayDD($D$3:D2881)</f>
        <v>-2980487.7599999681</v>
      </c>
      <c r="F2881" s="29">
        <f>IF(OR(C2881&gt;總表!$B$30,C2881=0),0,IF(E2881=0,0,1+F2880))</f>
        <v>0</v>
      </c>
      <c r="G2881" s="29">
        <f t="shared" si="313"/>
        <v>0</v>
      </c>
      <c r="H2881" s="42">
        <f t="shared" si="311"/>
        <v>0</v>
      </c>
      <c r="I2881" s="43">
        <f t="shared" si="314"/>
        <v>0</v>
      </c>
      <c r="J2881" s="42">
        <f t="shared" si="315"/>
        <v>0</v>
      </c>
      <c r="K2881" s="43">
        <f t="shared" si="316"/>
        <v>0</v>
      </c>
      <c r="L2881">
        <f t="shared" si="317"/>
        <v>126</v>
      </c>
      <c r="M2881">
        <f>IF($G2881="","",COUNTIF($G$3:$G2881, $G2881))</f>
        <v>2753</v>
      </c>
      <c r="N2881">
        <f t="shared" si="312"/>
        <v>2879</v>
      </c>
      <c r="O2881"/>
      <c r="P2881"/>
      <c r="Q2881"/>
    </row>
    <row r="2882" spans="2:17">
      <c r="B2882" s="30">
        <f>資料貼入!A2882</f>
        <v>0</v>
      </c>
      <c r="C2882" s="38">
        <f>資料貼入!A2882</f>
        <v>0</v>
      </c>
      <c r="D2882" s="29">
        <f>資料貼入!B2882</f>
        <v>0</v>
      </c>
      <c r="E2882" s="29" cm="1">
        <f t="array" ref="E2882">MovingDayDD($D$3:D2882)</f>
        <v>-2980487.7599999681</v>
      </c>
      <c r="F2882" s="29">
        <f>IF(OR(C2882&gt;總表!$B$30,C2882=0),0,IF(E2882=0,0,1+F2881))</f>
        <v>0</v>
      </c>
      <c r="G2882" s="29">
        <f t="shared" si="313"/>
        <v>0</v>
      </c>
      <c r="H2882" s="42">
        <f t="shared" si="311"/>
        <v>0</v>
      </c>
      <c r="I2882" s="43">
        <f t="shared" si="314"/>
        <v>0</v>
      </c>
      <c r="J2882" s="42">
        <f t="shared" si="315"/>
        <v>0</v>
      </c>
      <c r="K2882" s="43">
        <f t="shared" si="316"/>
        <v>0</v>
      </c>
      <c r="L2882">
        <f t="shared" si="317"/>
        <v>126</v>
      </c>
      <c r="M2882">
        <f>IF($G2882="","",COUNTIF($G$3:$G2882, $G2882))</f>
        <v>2754</v>
      </c>
      <c r="N2882">
        <f t="shared" si="312"/>
        <v>2880</v>
      </c>
      <c r="O2882"/>
      <c r="P2882"/>
      <c r="Q2882"/>
    </row>
    <row r="2883" spans="2:17">
      <c r="B2883" s="30">
        <f>資料貼入!A2883</f>
        <v>0</v>
      </c>
      <c r="C2883" s="38">
        <f>資料貼入!A2883</f>
        <v>0</v>
      </c>
      <c r="D2883" s="29">
        <f>資料貼入!B2883</f>
        <v>0</v>
      </c>
      <c r="E2883" s="29" cm="1">
        <f t="array" ref="E2883">MovingDayDD($D$3:D2883)</f>
        <v>-2980487.7599999681</v>
      </c>
      <c r="F2883" s="29">
        <f>IF(OR(C2883&gt;總表!$B$30,C2883=0),0,IF(E2883=0,0,1+F2882))</f>
        <v>0</v>
      </c>
      <c r="G2883" s="29">
        <f t="shared" si="313"/>
        <v>0</v>
      </c>
      <c r="H2883" s="42">
        <f t="shared" ref="H2883:H2946" si="318">IF(G2883&gt;$V$1,B2883,0)</f>
        <v>0</v>
      </c>
      <c r="I2883" s="43">
        <f t="shared" si="314"/>
        <v>0</v>
      </c>
      <c r="J2883" s="42">
        <f t="shared" si="315"/>
        <v>0</v>
      </c>
      <c r="K2883" s="43">
        <f t="shared" si="316"/>
        <v>0</v>
      </c>
      <c r="L2883">
        <f t="shared" si="317"/>
        <v>126</v>
      </c>
      <c r="M2883">
        <f>IF($G2883="","",COUNTIF($G$3:$G2883, $G2883))</f>
        <v>2755</v>
      </c>
      <c r="N2883">
        <f t="shared" ref="N2883:N2946" si="319">IF($G2883="","",L2883+M2883)</f>
        <v>2881</v>
      </c>
      <c r="O2883"/>
      <c r="P2883"/>
      <c r="Q2883"/>
    </row>
    <row r="2884" spans="2:17">
      <c r="B2884" s="30">
        <f>資料貼入!A2884</f>
        <v>0</v>
      </c>
      <c r="C2884" s="38">
        <f>資料貼入!A2884</f>
        <v>0</v>
      </c>
      <c r="D2884" s="29">
        <f>資料貼入!B2884</f>
        <v>0</v>
      </c>
      <c r="E2884" s="29" cm="1">
        <f t="array" ref="E2884">MovingDayDD($D$3:D2884)</f>
        <v>-2980487.7599999681</v>
      </c>
      <c r="F2884" s="29">
        <f>IF(OR(C2884&gt;總表!$B$30,C2884=0),0,IF(E2884=0,0,1+F2883))</f>
        <v>0</v>
      </c>
      <c r="G2884" s="29">
        <f t="shared" ref="G2884:G2947" si="320">IF(F2885=0,F2884,0)</f>
        <v>0</v>
      </c>
      <c r="H2884" s="42">
        <f t="shared" si="318"/>
        <v>0</v>
      </c>
      <c r="I2884" s="43">
        <f t="shared" ref="I2884:I2947" si="321">G2884</f>
        <v>0</v>
      </c>
      <c r="J2884" s="42">
        <f t="shared" ref="J2884:J2947" si="322">IF(F2884=0,0,B2884)</f>
        <v>0</v>
      </c>
      <c r="K2884" s="43">
        <f t="shared" ref="K2884:K2947" si="323">G2884</f>
        <v>0</v>
      </c>
      <c r="L2884">
        <f t="shared" ref="L2884:L2947" si="324">IF($G2884="","",COUNTIF($G$3:$G$4053, "&gt;" &amp; $G2884))</f>
        <v>126</v>
      </c>
      <c r="M2884">
        <f>IF($G2884="","",COUNTIF($G$3:$G2884, $G2884))</f>
        <v>2756</v>
      </c>
      <c r="N2884">
        <f t="shared" si="319"/>
        <v>2882</v>
      </c>
      <c r="O2884"/>
      <c r="P2884"/>
      <c r="Q2884"/>
    </row>
    <row r="2885" spans="2:17">
      <c r="B2885" s="30">
        <f>資料貼入!A2885</f>
        <v>0</v>
      </c>
      <c r="C2885" s="38">
        <f>資料貼入!A2885</f>
        <v>0</v>
      </c>
      <c r="D2885" s="29">
        <f>資料貼入!B2885</f>
        <v>0</v>
      </c>
      <c r="E2885" s="29" cm="1">
        <f t="array" ref="E2885">MovingDayDD($D$3:D2885)</f>
        <v>-2980487.7599999681</v>
      </c>
      <c r="F2885" s="29">
        <f>IF(OR(C2885&gt;總表!$B$30,C2885=0),0,IF(E2885=0,0,1+F2884))</f>
        <v>0</v>
      </c>
      <c r="G2885" s="29">
        <f t="shared" si="320"/>
        <v>0</v>
      </c>
      <c r="H2885" s="42">
        <f t="shared" si="318"/>
        <v>0</v>
      </c>
      <c r="I2885" s="43">
        <f t="shared" si="321"/>
        <v>0</v>
      </c>
      <c r="J2885" s="42">
        <f t="shared" si="322"/>
        <v>0</v>
      </c>
      <c r="K2885" s="43">
        <f t="shared" si="323"/>
        <v>0</v>
      </c>
      <c r="L2885">
        <f t="shared" si="324"/>
        <v>126</v>
      </c>
      <c r="M2885">
        <f>IF($G2885="","",COUNTIF($G$3:$G2885, $G2885))</f>
        <v>2757</v>
      </c>
      <c r="N2885">
        <f t="shared" si="319"/>
        <v>2883</v>
      </c>
      <c r="O2885"/>
      <c r="P2885"/>
      <c r="Q2885"/>
    </row>
    <row r="2886" spans="2:17">
      <c r="B2886" s="30">
        <f>資料貼入!A2886</f>
        <v>0</v>
      </c>
      <c r="C2886" s="38">
        <f>資料貼入!A2886</f>
        <v>0</v>
      </c>
      <c r="D2886" s="29">
        <f>資料貼入!B2886</f>
        <v>0</v>
      </c>
      <c r="E2886" s="29" cm="1">
        <f t="array" ref="E2886">MovingDayDD($D$3:D2886)</f>
        <v>-2980487.7599999681</v>
      </c>
      <c r="F2886" s="29">
        <f>IF(OR(C2886&gt;總表!$B$30,C2886=0),0,IF(E2886=0,0,1+F2885))</f>
        <v>0</v>
      </c>
      <c r="G2886" s="29">
        <f t="shared" si="320"/>
        <v>0</v>
      </c>
      <c r="H2886" s="42">
        <f t="shared" si="318"/>
        <v>0</v>
      </c>
      <c r="I2886" s="43">
        <f t="shared" si="321"/>
        <v>0</v>
      </c>
      <c r="J2886" s="42">
        <f t="shared" si="322"/>
        <v>0</v>
      </c>
      <c r="K2886" s="43">
        <f t="shared" si="323"/>
        <v>0</v>
      </c>
      <c r="L2886">
        <f t="shared" si="324"/>
        <v>126</v>
      </c>
      <c r="M2886">
        <f>IF($G2886="","",COUNTIF($G$3:$G2886, $G2886))</f>
        <v>2758</v>
      </c>
      <c r="N2886">
        <f t="shared" si="319"/>
        <v>2884</v>
      </c>
      <c r="O2886"/>
      <c r="P2886"/>
      <c r="Q2886"/>
    </row>
    <row r="2887" spans="2:17">
      <c r="B2887" s="30">
        <f>資料貼入!A2887</f>
        <v>0</v>
      </c>
      <c r="C2887" s="38">
        <f>資料貼入!A2887</f>
        <v>0</v>
      </c>
      <c r="D2887" s="29">
        <f>資料貼入!B2887</f>
        <v>0</v>
      </c>
      <c r="E2887" s="29" cm="1">
        <f t="array" ref="E2887">MovingDayDD($D$3:D2887)</f>
        <v>-2980487.7599999681</v>
      </c>
      <c r="F2887" s="29">
        <f>IF(OR(C2887&gt;總表!$B$30,C2887=0),0,IF(E2887=0,0,1+F2886))</f>
        <v>0</v>
      </c>
      <c r="G2887" s="29">
        <f t="shared" si="320"/>
        <v>0</v>
      </c>
      <c r="H2887" s="42">
        <f t="shared" si="318"/>
        <v>0</v>
      </c>
      <c r="I2887" s="43">
        <f t="shared" si="321"/>
        <v>0</v>
      </c>
      <c r="J2887" s="42">
        <f t="shared" si="322"/>
        <v>0</v>
      </c>
      <c r="K2887" s="43">
        <f t="shared" si="323"/>
        <v>0</v>
      </c>
      <c r="L2887">
        <f t="shared" si="324"/>
        <v>126</v>
      </c>
      <c r="M2887">
        <f>IF($G2887="","",COUNTIF($G$3:$G2887, $G2887))</f>
        <v>2759</v>
      </c>
      <c r="N2887">
        <f t="shared" si="319"/>
        <v>2885</v>
      </c>
      <c r="O2887"/>
      <c r="P2887"/>
      <c r="Q2887"/>
    </row>
    <row r="2888" spans="2:17">
      <c r="B2888" s="30">
        <f>資料貼入!A2888</f>
        <v>0</v>
      </c>
      <c r="C2888" s="38">
        <f>資料貼入!A2888</f>
        <v>0</v>
      </c>
      <c r="D2888" s="29">
        <f>資料貼入!B2888</f>
        <v>0</v>
      </c>
      <c r="E2888" s="29" cm="1">
        <f t="array" ref="E2888">MovingDayDD($D$3:D2888)</f>
        <v>-2980487.7599999681</v>
      </c>
      <c r="F2888" s="29">
        <f>IF(OR(C2888&gt;總表!$B$30,C2888=0),0,IF(E2888=0,0,1+F2887))</f>
        <v>0</v>
      </c>
      <c r="G2888" s="29">
        <f t="shared" si="320"/>
        <v>0</v>
      </c>
      <c r="H2888" s="42">
        <f t="shared" si="318"/>
        <v>0</v>
      </c>
      <c r="I2888" s="43">
        <f t="shared" si="321"/>
        <v>0</v>
      </c>
      <c r="J2888" s="42">
        <f t="shared" si="322"/>
        <v>0</v>
      </c>
      <c r="K2888" s="43">
        <f t="shared" si="323"/>
        <v>0</v>
      </c>
      <c r="L2888">
        <f t="shared" si="324"/>
        <v>126</v>
      </c>
      <c r="M2888">
        <f>IF($G2888="","",COUNTIF($G$3:$G2888, $G2888))</f>
        <v>2760</v>
      </c>
      <c r="N2888">
        <f t="shared" si="319"/>
        <v>2886</v>
      </c>
      <c r="O2888"/>
      <c r="P2888"/>
      <c r="Q2888"/>
    </row>
    <row r="2889" spans="2:17">
      <c r="B2889" s="30">
        <f>資料貼入!A2889</f>
        <v>0</v>
      </c>
      <c r="C2889" s="38">
        <f>資料貼入!A2889</f>
        <v>0</v>
      </c>
      <c r="D2889" s="29">
        <f>資料貼入!B2889</f>
        <v>0</v>
      </c>
      <c r="E2889" s="29" cm="1">
        <f t="array" ref="E2889">MovingDayDD($D$3:D2889)</f>
        <v>-2980487.7599999681</v>
      </c>
      <c r="F2889" s="29">
        <f>IF(OR(C2889&gt;總表!$B$30,C2889=0),0,IF(E2889=0,0,1+F2888))</f>
        <v>0</v>
      </c>
      <c r="G2889" s="29">
        <f t="shared" si="320"/>
        <v>0</v>
      </c>
      <c r="H2889" s="42">
        <f t="shared" si="318"/>
        <v>0</v>
      </c>
      <c r="I2889" s="43">
        <f t="shared" si="321"/>
        <v>0</v>
      </c>
      <c r="J2889" s="42">
        <f t="shared" si="322"/>
        <v>0</v>
      </c>
      <c r="K2889" s="43">
        <f t="shared" si="323"/>
        <v>0</v>
      </c>
      <c r="L2889">
        <f t="shared" si="324"/>
        <v>126</v>
      </c>
      <c r="M2889">
        <f>IF($G2889="","",COUNTIF($G$3:$G2889, $G2889))</f>
        <v>2761</v>
      </c>
      <c r="N2889">
        <f t="shared" si="319"/>
        <v>2887</v>
      </c>
      <c r="O2889"/>
      <c r="P2889"/>
      <c r="Q2889"/>
    </row>
    <row r="2890" spans="2:17">
      <c r="B2890" s="30">
        <f>資料貼入!A2890</f>
        <v>0</v>
      </c>
      <c r="C2890" s="38">
        <f>資料貼入!A2890</f>
        <v>0</v>
      </c>
      <c r="D2890" s="29">
        <f>資料貼入!B2890</f>
        <v>0</v>
      </c>
      <c r="E2890" s="29" cm="1">
        <f t="array" ref="E2890">MovingDayDD($D$3:D2890)</f>
        <v>-2980487.7599999681</v>
      </c>
      <c r="F2890" s="29">
        <f>IF(OR(C2890&gt;總表!$B$30,C2890=0),0,IF(E2890=0,0,1+F2889))</f>
        <v>0</v>
      </c>
      <c r="G2890" s="29">
        <f t="shared" si="320"/>
        <v>0</v>
      </c>
      <c r="H2890" s="42">
        <f t="shared" si="318"/>
        <v>0</v>
      </c>
      <c r="I2890" s="43">
        <f t="shared" si="321"/>
        <v>0</v>
      </c>
      <c r="J2890" s="42">
        <f t="shared" si="322"/>
        <v>0</v>
      </c>
      <c r="K2890" s="43">
        <f t="shared" si="323"/>
        <v>0</v>
      </c>
      <c r="L2890">
        <f t="shared" si="324"/>
        <v>126</v>
      </c>
      <c r="M2890">
        <f>IF($G2890="","",COUNTIF($G$3:$G2890, $G2890))</f>
        <v>2762</v>
      </c>
      <c r="N2890">
        <f t="shared" si="319"/>
        <v>2888</v>
      </c>
      <c r="O2890"/>
      <c r="P2890"/>
      <c r="Q2890"/>
    </row>
    <row r="2891" spans="2:17">
      <c r="B2891" s="30">
        <f>資料貼入!A2891</f>
        <v>0</v>
      </c>
      <c r="C2891" s="38">
        <f>資料貼入!A2891</f>
        <v>0</v>
      </c>
      <c r="D2891" s="29">
        <f>資料貼入!B2891</f>
        <v>0</v>
      </c>
      <c r="E2891" s="29" cm="1">
        <f t="array" ref="E2891">MovingDayDD($D$3:D2891)</f>
        <v>-2980487.7599999681</v>
      </c>
      <c r="F2891" s="29">
        <f>IF(OR(C2891&gt;總表!$B$30,C2891=0),0,IF(E2891=0,0,1+F2890))</f>
        <v>0</v>
      </c>
      <c r="G2891" s="29">
        <f t="shared" si="320"/>
        <v>0</v>
      </c>
      <c r="H2891" s="42">
        <f t="shared" si="318"/>
        <v>0</v>
      </c>
      <c r="I2891" s="43">
        <f t="shared" si="321"/>
        <v>0</v>
      </c>
      <c r="J2891" s="42">
        <f t="shared" si="322"/>
        <v>0</v>
      </c>
      <c r="K2891" s="43">
        <f t="shared" si="323"/>
        <v>0</v>
      </c>
      <c r="L2891">
        <f t="shared" si="324"/>
        <v>126</v>
      </c>
      <c r="M2891">
        <f>IF($G2891="","",COUNTIF($G$3:$G2891, $G2891))</f>
        <v>2763</v>
      </c>
      <c r="N2891">
        <f t="shared" si="319"/>
        <v>2889</v>
      </c>
      <c r="O2891"/>
      <c r="P2891"/>
      <c r="Q2891"/>
    </row>
    <row r="2892" spans="2:17">
      <c r="B2892" s="30">
        <f>資料貼入!A2892</f>
        <v>0</v>
      </c>
      <c r="C2892" s="38">
        <f>資料貼入!A2892</f>
        <v>0</v>
      </c>
      <c r="D2892" s="29">
        <f>資料貼入!B2892</f>
        <v>0</v>
      </c>
      <c r="E2892" s="29" cm="1">
        <f t="array" ref="E2892">MovingDayDD($D$3:D2892)</f>
        <v>-2980487.7599999681</v>
      </c>
      <c r="F2892" s="29">
        <f>IF(OR(C2892&gt;總表!$B$30,C2892=0),0,IF(E2892=0,0,1+F2891))</f>
        <v>0</v>
      </c>
      <c r="G2892" s="29">
        <f t="shared" si="320"/>
        <v>0</v>
      </c>
      <c r="H2892" s="42">
        <f t="shared" si="318"/>
        <v>0</v>
      </c>
      <c r="I2892" s="43">
        <f t="shared" si="321"/>
        <v>0</v>
      </c>
      <c r="J2892" s="42">
        <f t="shared" si="322"/>
        <v>0</v>
      </c>
      <c r="K2892" s="43">
        <f t="shared" si="323"/>
        <v>0</v>
      </c>
      <c r="L2892">
        <f t="shared" si="324"/>
        <v>126</v>
      </c>
      <c r="M2892">
        <f>IF($G2892="","",COUNTIF($G$3:$G2892, $G2892))</f>
        <v>2764</v>
      </c>
      <c r="N2892">
        <f t="shared" si="319"/>
        <v>2890</v>
      </c>
      <c r="O2892"/>
      <c r="P2892"/>
      <c r="Q2892"/>
    </row>
    <row r="2893" spans="2:17">
      <c r="B2893" s="30">
        <f>資料貼入!A2893</f>
        <v>0</v>
      </c>
      <c r="C2893" s="38">
        <f>資料貼入!A2893</f>
        <v>0</v>
      </c>
      <c r="D2893" s="29">
        <f>資料貼入!B2893</f>
        <v>0</v>
      </c>
      <c r="E2893" s="29" cm="1">
        <f t="array" ref="E2893">MovingDayDD($D$3:D2893)</f>
        <v>-2980487.7599999681</v>
      </c>
      <c r="F2893" s="29">
        <f>IF(OR(C2893&gt;總表!$B$30,C2893=0),0,IF(E2893=0,0,1+F2892))</f>
        <v>0</v>
      </c>
      <c r="G2893" s="29">
        <f t="shared" si="320"/>
        <v>0</v>
      </c>
      <c r="H2893" s="42">
        <f t="shared" si="318"/>
        <v>0</v>
      </c>
      <c r="I2893" s="43">
        <f t="shared" si="321"/>
        <v>0</v>
      </c>
      <c r="J2893" s="42">
        <f t="shared" si="322"/>
        <v>0</v>
      </c>
      <c r="K2893" s="43">
        <f t="shared" si="323"/>
        <v>0</v>
      </c>
      <c r="L2893">
        <f t="shared" si="324"/>
        <v>126</v>
      </c>
      <c r="M2893">
        <f>IF($G2893="","",COUNTIF($G$3:$G2893, $G2893))</f>
        <v>2765</v>
      </c>
      <c r="N2893">
        <f t="shared" si="319"/>
        <v>2891</v>
      </c>
      <c r="O2893"/>
      <c r="P2893"/>
      <c r="Q2893"/>
    </row>
    <row r="2894" spans="2:17">
      <c r="B2894" s="30">
        <f>資料貼入!A2894</f>
        <v>0</v>
      </c>
      <c r="C2894" s="38">
        <f>資料貼入!A2894</f>
        <v>0</v>
      </c>
      <c r="D2894" s="29">
        <f>資料貼入!B2894</f>
        <v>0</v>
      </c>
      <c r="E2894" s="29" cm="1">
        <f t="array" ref="E2894">MovingDayDD($D$3:D2894)</f>
        <v>-2980487.7599999681</v>
      </c>
      <c r="F2894" s="29">
        <f>IF(OR(C2894&gt;總表!$B$30,C2894=0),0,IF(E2894=0,0,1+F2893))</f>
        <v>0</v>
      </c>
      <c r="G2894" s="29">
        <f t="shared" si="320"/>
        <v>0</v>
      </c>
      <c r="H2894" s="42">
        <f t="shared" si="318"/>
        <v>0</v>
      </c>
      <c r="I2894" s="43">
        <f t="shared" si="321"/>
        <v>0</v>
      </c>
      <c r="J2894" s="42">
        <f t="shared" si="322"/>
        <v>0</v>
      </c>
      <c r="K2894" s="43">
        <f t="shared" si="323"/>
        <v>0</v>
      </c>
      <c r="L2894">
        <f t="shared" si="324"/>
        <v>126</v>
      </c>
      <c r="M2894">
        <f>IF($G2894="","",COUNTIF($G$3:$G2894, $G2894))</f>
        <v>2766</v>
      </c>
      <c r="N2894">
        <f t="shared" si="319"/>
        <v>2892</v>
      </c>
      <c r="O2894"/>
      <c r="P2894"/>
      <c r="Q2894"/>
    </row>
    <row r="2895" spans="2:17">
      <c r="B2895" s="30">
        <f>資料貼入!A2895</f>
        <v>0</v>
      </c>
      <c r="C2895" s="38">
        <f>資料貼入!A2895</f>
        <v>0</v>
      </c>
      <c r="D2895" s="29">
        <f>資料貼入!B2895</f>
        <v>0</v>
      </c>
      <c r="E2895" s="29" cm="1">
        <f t="array" ref="E2895">MovingDayDD($D$3:D2895)</f>
        <v>-2980487.7599999681</v>
      </c>
      <c r="F2895" s="29">
        <f>IF(OR(C2895&gt;總表!$B$30,C2895=0),0,IF(E2895=0,0,1+F2894))</f>
        <v>0</v>
      </c>
      <c r="G2895" s="29">
        <f t="shared" si="320"/>
        <v>0</v>
      </c>
      <c r="H2895" s="42">
        <f t="shared" si="318"/>
        <v>0</v>
      </c>
      <c r="I2895" s="43">
        <f t="shared" si="321"/>
        <v>0</v>
      </c>
      <c r="J2895" s="42">
        <f t="shared" si="322"/>
        <v>0</v>
      </c>
      <c r="K2895" s="43">
        <f t="shared" si="323"/>
        <v>0</v>
      </c>
      <c r="L2895">
        <f t="shared" si="324"/>
        <v>126</v>
      </c>
      <c r="M2895">
        <f>IF($G2895="","",COUNTIF($G$3:$G2895, $G2895))</f>
        <v>2767</v>
      </c>
      <c r="N2895">
        <f t="shared" si="319"/>
        <v>2893</v>
      </c>
      <c r="O2895"/>
      <c r="P2895"/>
      <c r="Q2895"/>
    </row>
    <row r="2896" spans="2:17">
      <c r="B2896" s="30">
        <f>資料貼入!A2896</f>
        <v>0</v>
      </c>
      <c r="C2896" s="38">
        <f>資料貼入!A2896</f>
        <v>0</v>
      </c>
      <c r="D2896" s="29">
        <f>資料貼入!B2896</f>
        <v>0</v>
      </c>
      <c r="E2896" s="29" cm="1">
        <f t="array" ref="E2896">MovingDayDD($D$3:D2896)</f>
        <v>-2980487.7599999681</v>
      </c>
      <c r="F2896" s="29">
        <f>IF(OR(C2896&gt;總表!$B$30,C2896=0),0,IF(E2896=0,0,1+F2895))</f>
        <v>0</v>
      </c>
      <c r="G2896" s="29">
        <f t="shared" si="320"/>
        <v>0</v>
      </c>
      <c r="H2896" s="42">
        <f t="shared" si="318"/>
        <v>0</v>
      </c>
      <c r="I2896" s="43">
        <f t="shared" si="321"/>
        <v>0</v>
      </c>
      <c r="J2896" s="42">
        <f t="shared" si="322"/>
        <v>0</v>
      </c>
      <c r="K2896" s="43">
        <f t="shared" si="323"/>
        <v>0</v>
      </c>
      <c r="L2896">
        <f t="shared" si="324"/>
        <v>126</v>
      </c>
      <c r="M2896">
        <f>IF($G2896="","",COUNTIF($G$3:$G2896, $G2896))</f>
        <v>2768</v>
      </c>
      <c r="N2896">
        <f t="shared" si="319"/>
        <v>2894</v>
      </c>
      <c r="O2896"/>
      <c r="P2896"/>
      <c r="Q2896"/>
    </row>
    <row r="2897" spans="2:17">
      <c r="B2897" s="30">
        <f>資料貼入!A2897</f>
        <v>0</v>
      </c>
      <c r="C2897" s="38">
        <f>資料貼入!A2897</f>
        <v>0</v>
      </c>
      <c r="D2897" s="29">
        <f>資料貼入!B2897</f>
        <v>0</v>
      </c>
      <c r="E2897" s="29" cm="1">
        <f t="array" ref="E2897">MovingDayDD($D$3:D2897)</f>
        <v>-2980487.7599999681</v>
      </c>
      <c r="F2897" s="29">
        <f>IF(OR(C2897&gt;總表!$B$30,C2897=0),0,IF(E2897=0,0,1+F2896))</f>
        <v>0</v>
      </c>
      <c r="G2897" s="29">
        <f t="shared" si="320"/>
        <v>0</v>
      </c>
      <c r="H2897" s="42">
        <f t="shared" si="318"/>
        <v>0</v>
      </c>
      <c r="I2897" s="43">
        <f t="shared" si="321"/>
        <v>0</v>
      </c>
      <c r="J2897" s="42">
        <f t="shared" si="322"/>
        <v>0</v>
      </c>
      <c r="K2897" s="43">
        <f t="shared" si="323"/>
        <v>0</v>
      </c>
      <c r="L2897">
        <f t="shared" si="324"/>
        <v>126</v>
      </c>
      <c r="M2897">
        <f>IF($G2897="","",COUNTIF($G$3:$G2897, $G2897))</f>
        <v>2769</v>
      </c>
      <c r="N2897">
        <f t="shared" si="319"/>
        <v>2895</v>
      </c>
      <c r="O2897"/>
      <c r="P2897"/>
      <c r="Q2897"/>
    </row>
    <row r="2898" spans="2:17">
      <c r="B2898" s="30">
        <f>資料貼入!A2898</f>
        <v>0</v>
      </c>
      <c r="C2898" s="38">
        <f>資料貼入!A2898</f>
        <v>0</v>
      </c>
      <c r="D2898" s="29">
        <f>資料貼入!B2898</f>
        <v>0</v>
      </c>
      <c r="E2898" s="29" cm="1">
        <f t="array" ref="E2898">MovingDayDD($D$3:D2898)</f>
        <v>-2980487.7599999681</v>
      </c>
      <c r="F2898" s="29">
        <f>IF(OR(C2898&gt;總表!$B$30,C2898=0),0,IF(E2898=0,0,1+F2897))</f>
        <v>0</v>
      </c>
      <c r="G2898" s="29">
        <f t="shared" si="320"/>
        <v>0</v>
      </c>
      <c r="H2898" s="42">
        <f t="shared" si="318"/>
        <v>0</v>
      </c>
      <c r="I2898" s="43">
        <f t="shared" si="321"/>
        <v>0</v>
      </c>
      <c r="J2898" s="42">
        <f t="shared" si="322"/>
        <v>0</v>
      </c>
      <c r="K2898" s="43">
        <f t="shared" si="323"/>
        <v>0</v>
      </c>
      <c r="L2898">
        <f t="shared" si="324"/>
        <v>126</v>
      </c>
      <c r="M2898">
        <f>IF($G2898="","",COUNTIF($G$3:$G2898, $G2898))</f>
        <v>2770</v>
      </c>
      <c r="N2898">
        <f t="shared" si="319"/>
        <v>2896</v>
      </c>
      <c r="O2898"/>
      <c r="P2898"/>
      <c r="Q2898"/>
    </row>
    <row r="2899" spans="2:17">
      <c r="B2899" s="30">
        <f>資料貼入!A2899</f>
        <v>0</v>
      </c>
      <c r="C2899" s="38">
        <f>資料貼入!A2899</f>
        <v>0</v>
      </c>
      <c r="D2899" s="29">
        <f>資料貼入!B2899</f>
        <v>0</v>
      </c>
      <c r="E2899" s="29" cm="1">
        <f t="array" ref="E2899">MovingDayDD($D$3:D2899)</f>
        <v>-2980487.7599999681</v>
      </c>
      <c r="F2899" s="29">
        <f>IF(OR(C2899&gt;總表!$B$30,C2899=0),0,IF(E2899=0,0,1+F2898))</f>
        <v>0</v>
      </c>
      <c r="G2899" s="29">
        <f t="shared" si="320"/>
        <v>0</v>
      </c>
      <c r="H2899" s="42">
        <f t="shared" si="318"/>
        <v>0</v>
      </c>
      <c r="I2899" s="43">
        <f t="shared" si="321"/>
        <v>0</v>
      </c>
      <c r="J2899" s="42">
        <f t="shared" si="322"/>
        <v>0</v>
      </c>
      <c r="K2899" s="43">
        <f t="shared" si="323"/>
        <v>0</v>
      </c>
      <c r="L2899">
        <f t="shared" si="324"/>
        <v>126</v>
      </c>
      <c r="M2899">
        <f>IF($G2899="","",COUNTIF($G$3:$G2899, $G2899))</f>
        <v>2771</v>
      </c>
      <c r="N2899">
        <f t="shared" si="319"/>
        <v>2897</v>
      </c>
      <c r="O2899"/>
      <c r="P2899"/>
      <c r="Q2899"/>
    </row>
    <row r="2900" spans="2:17">
      <c r="B2900" s="30">
        <f>資料貼入!A2900</f>
        <v>0</v>
      </c>
      <c r="C2900" s="38">
        <f>資料貼入!A2900</f>
        <v>0</v>
      </c>
      <c r="D2900" s="29">
        <f>資料貼入!B2900</f>
        <v>0</v>
      </c>
      <c r="E2900" s="29" cm="1">
        <f t="array" ref="E2900">MovingDayDD($D$3:D2900)</f>
        <v>-2980487.7599999681</v>
      </c>
      <c r="F2900" s="29">
        <f>IF(OR(C2900&gt;總表!$B$30,C2900=0),0,IF(E2900=0,0,1+F2899))</f>
        <v>0</v>
      </c>
      <c r="G2900" s="29">
        <f t="shared" si="320"/>
        <v>0</v>
      </c>
      <c r="H2900" s="42">
        <f t="shared" si="318"/>
        <v>0</v>
      </c>
      <c r="I2900" s="43">
        <f t="shared" si="321"/>
        <v>0</v>
      </c>
      <c r="J2900" s="42">
        <f t="shared" si="322"/>
        <v>0</v>
      </c>
      <c r="K2900" s="43">
        <f t="shared" si="323"/>
        <v>0</v>
      </c>
      <c r="L2900">
        <f t="shared" si="324"/>
        <v>126</v>
      </c>
      <c r="M2900">
        <f>IF($G2900="","",COUNTIF($G$3:$G2900, $G2900))</f>
        <v>2772</v>
      </c>
      <c r="N2900">
        <f t="shared" si="319"/>
        <v>2898</v>
      </c>
      <c r="O2900"/>
      <c r="P2900"/>
      <c r="Q2900"/>
    </row>
    <row r="2901" spans="2:17">
      <c r="B2901" s="30">
        <f>資料貼入!A2901</f>
        <v>0</v>
      </c>
      <c r="C2901" s="38">
        <f>資料貼入!A2901</f>
        <v>0</v>
      </c>
      <c r="D2901" s="29">
        <f>資料貼入!B2901</f>
        <v>0</v>
      </c>
      <c r="E2901" s="29" cm="1">
        <f t="array" ref="E2901">MovingDayDD($D$3:D2901)</f>
        <v>-2980487.7599999681</v>
      </c>
      <c r="F2901" s="29">
        <f>IF(OR(C2901&gt;總表!$B$30,C2901=0),0,IF(E2901=0,0,1+F2900))</f>
        <v>0</v>
      </c>
      <c r="G2901" s="29">
        <f t="shared" si="320"/>
        <v>0</v>
      </c>
      <c r="H2901" s="42">
        <f t="shared" si="318"/>
        <v>0</v>
      </c>
      <c r="I2901" s="43">
        <f t="shared" si="321"/>
        <v>0</v>
      </c>
      <c r="J2901" s="42">
        <f t="shared" si="322"/>
        <v>0</v>
      </c>
      <c r="K2901" s="43">
        <f t="shared" si="323"/>
        <v>0</v>
      </c>
      <c r="L2901">
        <f t="shared" si="324"/>
        <v>126</v>
      </c>
      <c r="M2901">
        <f>IF($G2901="","",COUNTIF($G$3:$G2901, $G2901))</f>
        <v>2773</v>
      </c>
      <c r="N2901">
        <f t="shared" si="319"/>
        <v>2899</v>
      </c>
      <c r="O2901"/>
      <c r="P2901"/>
      <c r="Q2901"/>
    </row>
    <row r="2902" spans="2:17">
      <c r="B2902" s="30">
        <f>資料貼入!A2902</f>
        <v>0</v>
      </c>
      <c r="C2902" s="38">
        <f>資料貼入!A2902</f>
        <v>0</v>
      </c>
      <c r="D2902" s="29">
        <f>資料貼入!B2902</f>
        <v>0</v>
      </c>
      <c r="E2902" s="29" cm="1">
        <f t="array" ref="E2902">MovingDayDD($D$3:D2902)</f>
        <v>-2980487.7599999681</v>
      </c>
      <c r="F2902" s="29">
        <f>IF(OR(C2902&gt;總表!$B$30,C2902=0),0,IF(E2902=0,0,1+F2901))</f>
        <v>0</v>
      </c>
      <c r="G2902" s="29">
        <f t="shared" si="320"/>
        <v>0</v>
      </c>
      <c r="H2902" s="42">
        <f t="shared" si="318"/>
        <v>0</v>
      </c>
      <c r="I2902" s="43">
        <f t="shared" si="321"/>
        <v>0</v>
      </c>
      <c r="J2902" s="42">
        <f t="shared" si="322"/>
        <v>0</v>
      </c>
      <c r="K2902" s="43">
        <f t="shared" si="323"/>
        <v>0</v>
      </c>
      <c r="L2902">
        <f t="shared" si="324"/>
        <v>126</v>
      </c>
      <c r="M2902">
        <f>IF($G2902="","",COUNTIF($G$3:$G2902, $G2902))</f>
        <v>2774</v>
      </c>
      <c r="N2902">
        <f t="shared" si="319"/>
        <v>2900</v>
      </c>
      <c r="O2902"/>
      <c r="P2902"/>
      <c r="Q2902"/>
    </row>
    <row r="2903" spans="2:17">
      <c r="B2903" s="30">
        <f>資料貼入!A2903</f>
        <v>0</v>
      </c>
      <c r="C2903" s="38">
        <f>資料貼入!A2903</f>
        <v>0</v>
      </c>
      <c r="D2903" s="29">
        <f>資料貼入!B2903</f>
        <v>0</v>
      </c>
      <c r="E2903" s="29" cm="1">
        <f t="array" ref="E2903">MovingDayDD($D$3:D2903)</f>
        <v>-2980487.7599999681</v>
      </c>
      <c r="F2903" s="29">
        <f>IF(OR(C2903&gt;總表!$B$30,C2903=0),0,IF(E2903=0,0,1+F2902))</f>
        <v>0</v>
      </c>
      <c r="G2903" s="29">
        <f t="shared" si="320"/>
        <v>0</v>
      </c>
      <c r="H2903" s="42">
        <f t="shared" si="318"/>
        <v>0</v>
      </c>
      <c r="I2903" s="43">
        <f t="shared" si="321"/>
        <v>0</v>
      </c>
      <c r="J2903" s="42">
        <f t="shared" si="322"/>
        <v>0</v>
      </c>
      <c r="K2903" s="43">
        <f t="shared" si="323"/>
        <v>0</v>
      </c>
      <c r="L2903">
        <f t="shared" si="324"/>
        <v>126</v>
      </c>
      <c r="M2903">
        <f>IF($G2903="","",COUNTIF($G$3:$G2903, $G2903))</f>
        <v>2775</v>
      </c>
      <c r="N2903">
        <f t="shared" si="319"/>
        <v>2901</v>
      </c>
      <c r="O2903"/>
      <c r="P2903"/>
      <c r="Q2903"/>
    </row>
    <row r="2904" spans="2:17">
      <c r="B2904" s="30">
        <f>資料貼入!A2904</f>
        <v>0</v>
      </c>
      <c r="C2904" s="38">
        <f>資料貼入!A2904</f>
        <v>0</v>
      </c>
      <c r="D2904" s="29">
        <f>資料貼入!B2904</f>
        <v>0</v>
      </c>
      <c r="E2904" s="29" cm="1">
        <f t="array" ref="E2904">MovingDayDD($D$3:D2904)</f>
        <v>-2980487.7599999681</v>
      </c>
      <c r="F2904" s="29">
        <f>IF(OR(C2904&gt;總表!$B$30,C2904=0),0,IF(E2904=0,0,1+F2903))</f>
        <v>0</v>
      </c>
      <c r="G2904" s="29">
        <f t="shared" si="320"/>
        <v>0</v>
      </c>
      <c r="H2904" s="42">
        <f t="shared" si="318"/>
        <v>0</v>
      </c>
      <c r="I2904" s="43">
        <f t="shared" si="321"/>
        <v>0</v>
      </c>
      <c r="J2904" s="42">
        <f t="shared" si="322"/>
        <v>0</v>
      </c>
      <c r="K2904" s="43">
        <f t="shared" si="323"/>
        <v>0</v>
      </c>
      <c r="L2904">
        <f t="shared" si="324"/>
        <v>126</v>
      </c>
      <c r="M2904">
        <f>IF($G2904="","",COUNTIF($G$3:$G2904, $G2904))</f>
        <v>2776</v>
      </c>
      <c r="N2904">
        <f t="shared" si="319"/>
        <v>2902</v>
      </c>
      <c r="O2904"/>
      <c r="P2904"/>
      <c r="Q2904"/>
    </row>
    <row r="2905" spans="2:17">
      <c r="B2905" s="30">
        <f>資料貼入!A2905</f>
        <v>0</v>
      </c>
      <c r="C2905" s="38">
        <f>資料貼入!A2905</f>
        <v>0</v>
      </c>
      <c r="D2905" s="29">
        <f>資料貼入!B2905</f>
        <v>0</v>
      </c>
      <c r="E2905" s="29" cm="1">
        <f t="array" ref="E2905">MovingDayDD($D$3:D2905)</f>
        <v>-2980487.7599999681</v>
      </c>
      <c r="F2905" s="29">
        <f>IF(OR(C2905&gt;總表!$B$30,C2905=0),0,IF(E2905=0,0,1+F2904))</f>
        <v>0</v>
      </c>
      <c r="G2905" s="29">
        <f t="shared" si="320"/>
        <v>0</v>
      </c>
      <c r="H2905" s="42">
        <f t="shared" si="318"/>
        <v>0</v>
      </c>
      <c r="I2905" s="43">
        <f t="shared" si="321"/>
        <v>0</v>
      </c>
      <c r="J2905" s="42">
        <f t="shared" si="322"/>
        <v>0</v>
      </c>
      <c r="K2905" s="43">
        <f t="shared" si="323"/>
        <v>0</v>
      </c>
      <c r="L2905">
        <f t="shared" si="324"/>
        <v>126</v>
      </c>
      <c r="M2905">
        <f>IF($G2905="","",COUNTIF($G$3:$G2905, $G2905))</f>
        <v>2777</v>
      </c>
      <c r="N2905">
        <f t="shared" si="319"/>
        <v>2903</v>
      </c>
      <c r="O2905"/>
      <c r="P2905"/>
      <c r="Q2905"/>
    </row>
    <row r="2906" spans="2:17">
      <c r="B2906" s="30">
        <f>資料貼入!A2906</f>
        <v>0</v>
      </c>
      <c r="C2906" s="38">
        <f>資料貼入!A2906</f>
        <v>0</v>
      </c>
      <c r="D2906" s="29">
        <f>資料貼入!B2906</f>
        <v>0</v>
      </c>
      <c r="E2906" s="29" cm="1">
        <f t="array" ref="E2906">MovingDayDD($D$3:D2906)</f>
        <v>-2980487.7599999681</v>
      </c>
      <c r="F2906" s="29">
        <f>IF(OR(C2906&gt;總表!$B$30,C2906=0),0,IF(E2906=0,0,1+F2905))</f>
        <v>0</v>
      </c>
      <c r="G2906" s="29">
        <f t="shared" si="320"/>
        <v>0</v>
      </c>
      <c r="H2906" s="42">
        <f t="shared" si="318"/>
        <v>0</v>
      </c>
      <c r="I2906" s="43">
        <f t="shared" si="321"/>
        <v>0</v>
      </c>
      <c r="J2906" s="42">
        <f t="shared" si="322"/>
        <v>0</v>
      </c>
      <c r="K2906" s="43">
        <f t="shared" si="323"/>
        <v>0</v>
      </c>
      <c r="L2906">
        <f t="shared" si="324"/>
        <v>126</v>
      </c>
      <c r="M2906">
        <f>IF($G2906="","",COUNTIF($G$3:$G2906, $G2906))</f>
        <v>2778</v>
      </c>
      <c r="N2906">
        <f t="shared" si="319"/>
        <v>2904</v>
      </c>
      <c r="O2906"/>
      <c r="P2906"/>
      <c r="Q2906"/>
    </row>
    <row r="2907" spans="2:17">
      <c r="B2907" s="30">
        <f>資料貼入!A2907</f>
        <v>0</v>
      </c>
      <c r="C2907" s="38">
        <f>資料貼入!A2907</f>
        <v>0</v>
      </c>
      <c r="D2907" s="29">
        <f>資料貼入!B2907</f>
        <v>0</v>
      </c>
      <c r="E2907" s="29" cm="1">
        <f t="array" ref="E2907">MovingDayDD($D$3:D2907)</f>
        <v>-2980487.7599999681</v>
      </c>
      <c r="F2907" s="29">
        <f>IF(OR(C2907&gt;總表!$B$30,C2907=0),0,IF(E2907=0,0,1+F2906))</f>
        <v>0</v>
      </c>
      <c r="G2907" s="29">
        <f t="shared" si="320"/>
        <v>0</v>
      </c>
      <c r="H2907" s="42">
        <f t="shared" si="318"/>
        <v>0</v>
      </c>
      <c r="I2907" s="43">
        <f t="shared" si="321"/>
        <v>0</v>
      </c>
      <c r="J2907" s="42">
        <f t="shared" si="322"/>
        <v>0</v>
      </c>
      <c r="K2907" s="43">
        <f t="shared" si="323"/>
        <v>0</v>
      </c>
      <c r="L2907">
        <f t="shared" si="324"/>
        <v>126</v>
      </c>
      <c r="M2907">
        <f>IF($G2907="","",COUNTIF($G$3:$G2907, $G2907))</f>
        <v>2779</v>
      </c>
      <c r="N2907">
        <f t="shared" si="319"/>
        <v>2905</v>
      </c>
      <c r="O2907"/>
      <c r="P2907"/>
      <c r="Q2907"/>
    </row>
    <row r="2908" spans="2:17">
      <c r="B2908" s="30">
        <f>資料貼入!A2908</f>
        <v>0</v>
      </c>
      <c r="C2908" s="38">
        <f>資料貼入!A2908</f>
        <v>0</v>
      </c>
      <c r="D2908" s="29">
        <f>資料貼入!B2908</f>
        <v>0</v>
      </c>
      <c r="E2908" s="29" cm="1">
        <f t="array" ref="E2908">MovingDayDD($D$3:D2908)</f>
        <v>-2980487.7599999681</v>
      </c>
      <c r="F2908" s="29">
        <f>IF(OR(C2908&gt;總表!$B$30,C2908=0),0,IF(E2908=0,0,1+F2907))</f>
        <v>0</v>
      </c>
      <c r="G2908" s="29">
        <f t="shared" si="320"/>
        <v>0</v>
      </c>
      <c r="H2908" s="42">
        <f t="shared" si="318"/>
        <v>0</v>
      </c>
      <c r="I2908" s="43">
        <f t="shared" si="321"/>
        <v>0</v>
      </c>
      <c r="J2908" s="42">
        <f t="shared" si="322"/>
        <v>0</v>
      </c>
      <c r="K2908" s="43">
        <f t="shared" si="323"/>
        <v>0</v>
      </c>
      <c r="L2908">
        <f t="shared" si="324"/>
        <v>126</v>
      </c>
      <c r="M2908">
        <f>IF($G2908="","",COUNTIF($G$3:$G2908, $G2908))</f>
        <v>2780</v>
      </c>
      <c r="N2908">
        <f t="shared" si="319"/>
        <v>2906</v>
      </c>
      <c r="O2908"/>
      <c r="P2908"/>
      <c r="Q2908"/>
    </row>
    <row r="2909" spans="2:17">
      <c r="B2909" s="30">
        <f>資料貼入!A2909</f>
        <v>0</v>
      </c>
      <c r="C2909" s="38">
        <f>資料貼入!A2909</f>
        <v>0</v>
      </c>
      <c r="D2909" s="29">
        <f>資料貼入!B2909</f>
        <v>0</v>
      </c>
      <c r="E2909" s="29" cm="1">
        <f t="array" ref="E2909">MovingDayDD($D$3:D2909)</f>
        <v>-2980487.7599999681</v>
      </c>
      <c r="F2909" s="29">
        <f>IF(OR(C2909&gt;總表!$B$30,C2909=0),0,IF(E2909=0,0,1+F2908))</f>
        <v>0</v>
      </c>
      <c r="G2909" s="29">
        <f t="shared" si="320"/>
        <v>0</v>
      </c>
      <c r="H2909" s="42">
        <f t="shared" si="318"/>
        <v>0</v>
      </c>
      <c r="I2909" s="43">
        <f t="shared" si="321"/>
        <v>0</v>
      </c>
      <c r="J2909" s="42">
        <f t="shared" si="322"/>
        <v>0</v>
      </c>
      <c r="K2909" s="43">
        <f t="shared" si="323"/>
        <v>0</v>
      </c>
      <c r="L2909">
        <f t="shared" si="324"/>
        <v>126</v>
      </c>
      <c r="M2909">
        <f>IF($G2909="","",COUNTIF($G$3:$G2909, $G2909))</f>
        <v>2781</v>
      </c>
      <c r="N2909">
        <f t="shared" si="319"/>
        <v>2907</v>
      </c>
      <c r="O2909"/>
      <c r="P2909"/>
      <c r="Q2909"/>
    </row>
    <row r="2910" spans="2:17">
      <c r="B2910" s="30">
        <f>資料貼入!A2910</f>
        <v>0</v>
      </c>
      <c r="C2910" s="38">
        <f>資料貼入!A2910</f>
        <v>0</v>
      </c>
      <c r="D2910" s="29">
        <f>資料貼入!B2910</f>
        <v>0</v>
      </c>
      <c r="E2910" s="29" cm="1">
        <f t="array" ref="E2910">MovingDayDD($D$3:D2910)</f>
        <v>-2980487.7599999681</v>
      </c>
      <c r="F2910" s="29">
        <f>IF(OR(C2910&gt;總表!$B$30,C2910=0),0,IF(E2910=0,0,1+F2909))</f>
        <v>0</v>
      </c>
      <c r="G2910" s="29">
        <f t="shared" si="320"/>
        <v>0</v>
      </c>
      <c r="H2910" s="42">
        <f t="shared" si="318"/>
        <v>0</v>
      </c>
      <c r="I2910" s="43">
        <f t="shared" si="321"/>
        <v>0</v>
      </c>
      <c r="J2910" s="42">
        <f t="shared" si="322"/>
        <v>0</v>
      </c>
      <c r="K2910" s="43">
        <f t="shared" si="323"/>
        <v>0</v>
      </c>
      <c r="L2910">
        <f t="shared" si="324"/>
        <v>126</v>
      </c>
      <c r="M2910">
        <f>IF($G2910="","",COUNTIF($G$3:$G2910, $G2910))</f>
        <v>2782</v>
      </c>
      <c r="N2910">
        <f t="shared" si="319"/>
        <v>2908</v>
      </c>
      <c r="O2910"/>
      <c r="P2910"/>
      <c r="Q2910"/>
    </row>
    <row r="2911" spans="2:17">
      <c r="B2911" s="30">
        <f>資料貼入!A2911</f>
        <v>0</v>
      </c>
      <c r="C2911" s="38">
        <f>資料貼入!A2911</f>
        <v>0</v>
      </c>
      <c r="D2911" s="29">
        <f>資料貼入!B2911</f>
        <v>0</v>
      </c>
      <c r="E2911" s="29" cm="1">
        <f t="array" ref="E2911">MovingDayDD($D$3:D2911)</f>
        <v>-2980487.7599999681</v>
      </c>
      <c r="F2911" s="29">
        <f>IF(OR(C2911&gt;總表!$B$30,C2911=0),0,IF(E2911=0,0,1+F2910))</f>
        <v>0</v>
      </c>
      <c r="G2911" s="29">
        <f t="shared" si="320"/>
        <v>0</v>
      </c>
      <c r="H2911" s="42">
        <f t="shared" si="318"/>
        <v>0</v>
      </c>
      <c r="I2911" s="43">
        <f t="shared" si="321"/>
        <v>0</v>
      </c>
      <c r="J2911" s="42">
        <f t="shared" si="322"/>
        <v>0</v>
      </c>
      <c r="K2911" s="43">
        <f t="shared" si="323"/>
        <v>0</v>
      </c>
      <c r="L2911">
        <f t="shared" si="324"/>
        <v>126</v>
      </c>
      <c r="M2911">
        <f>IF($G2911="","",COUNTIF($G$3:$G2911, $G2911))</f>
        <v>2783</v>
      </c>
      <c r="N2911">
        <f t="shared" si="319"/>
        <v>2909</v>
      </c>
      <c r="O2911"/>
      <c r="P2911"/>
      <c r="Q2911"/>
    </row>
    <row r="2912" spans="2:17">
      <c r="B2912" s="30">
        <f>資料貼入!A2912</f>
        <v>0</v>
      </c>
      <c r="C2912" s="38">
        <f>資料貼入!A2912</f>
        <v>0</v>
      </c>
      <c r="D2912" s="29">
        <f>資料貼入!B2912</f>
        <v>0</v>
      </c>
      <c r="E2912" s="29" cm="1">
        <f t="array" ref="E2912">MovingDayDD($D$3:D2912)</f>
        <v>-2980487.7599999681</v>
      </c>
      <c r="F2912" s="29">
        <f>IF(OR(C2912&gt;總表!$B$30,C2912=0),0,IF(E2912=0,0,1+F2911))</f>
        <v>0</v>
      </c>
      <c r="G2912" s="29">
        <f t="shared" si="320"/>
        <v>0</v>
      </c>
      <c r="H2912" s="42">
        <f t="shared" si="318"/>
        <v>0</v>
      </c>
      <c r="I2912" s="43">
        <f t="shared" si="321"/>
        <v>0</v>
      </c>
      <c r="J2912" s="42">
        <f t="shared" si="322"/>
        <v>0</v>
      </c>
      <c r="K2912" s="43">
        <f t="shared" si="323"/>
        <v>0</v>
      </c>
      <c r="L2912">
        <f t="shared" si="324"/>
        <v>126</v>
      </c>
      <c r="M2912">
        <f>IF($G2912="","",COUNTIF($G$3:$G2912, $G2912))</f>
        <v>2784</v>
      </c>
      <c r="N2912">
        <f t="shared" si="319"/>
        <v>2910</v>
      </c>
      <c r="O2912"/>
      <c r="P2912"/>
      <c r="Q2912"/>
    </row>
    <row r="2913" spans="2:17">
      <c r="B2913" s="30">
        <f>資料貼入!A2913</f>
        <v>0</v>
      </c>
      <c r="C2913" s="38">
        <f>資料貼入!A2913</f>
        <v>0</v>
      </c>
      <c r="D2913" s="29">
        <f>資料貼入!B2913</f>
        <v>0</v>
      </c>
      <c r="E2913" s="29" cm="1">
        <f t="array" ref="E2913">MovingDayDD($D$3:D2913)</f>
        <v>-2980487.7599999681</v>
      </c>
      <c r="F2913" s="29">
        <f>IF(OR(C2913&gt;總表!$B$30,C2913=0),0,IF(E2913=0,0,1+F2912))</f>
        <v>0</v>
      </c>
      <c r="G2913" s="29">
        <f t="shared" si="320"/>
        <v>0</v>
      </c>
      <c r="H2913" s="42">
        <f t="shared" si="318"/>
        <v>0</v>
      </c>
      <c r="I2913" s="43">
        <f t="shared" si="321"/>
        <v>0</v>
      </c>
      <c r="J2913" s="42">
        <f t="shared" si="322"/>
        <v>0</v>
      </c>
      <c r="K2913" s="43">
        <f t="shared" si="323"/>
        <v>0</v>
      </c>
      <c r="L2913">
        <f t="shared" si="324"/>
        <v>126</v>
      </c>
      <c r="M2913">
        <f>IF($G2913="","",COUNTIF($G$3:$G2913, $G2913))</f>
        <v>2785</v>
      </c>
      <c r="N2913">
        <f t="shared" si="319"/>
        <v>2911</v>
      </c>
      <c r="O2913"/>
      <c r="P2913"/>
      <c r="Q2913"/>
    </row>
    <row r="2914" spans="2:17">
      <c r="B2914" s="30">
        <f>資料貼入!A2914</f>
        <v>0</v>
      </c>
      <c r="C2914" s="38">
        <f>資料貼入!A2914</f>
        <v>0</v>
      </c>
      <c r="D2914" s="29">
        <f>資料貼入!B2914</f>
        <v>0</v>
      </c>
      <c r="E2914" s="29" cm="1">
        <f t="array" ref="E2914">MovingDayDD($D$3:D2914)</f>
        <v>-2980487.7599999681</v>
      </c>
      <c r="F2914" s="29">
        <f>IF(OR(C2914&gt;總表!$B$30,C2914=0),0,IF(E2914=0,0,1+F2913))</f>
        <v>0</v>
      </c>
      <c r="G2914" s="29">
        <f t="shared" si="320"/>
        <v>0</v>
      </c>
      <c r="H2914" s="42">
        <f t="shared" si="318"/>
        <v>0</v>
      </c>
      <c r="I2914" s="43">
        <f t="shared" si="321"/>
        <v>0</v>
      </c>
      <c r="J2914" s="42">
        <f t="shared" si="322"/>
        <v>0</v>
      </c>
      <c r="K2914" s="43">
        <f t="shared" si="323"/>
        <v>0</v>
      </c>
      <c r="L2914">
        <f t="shared" si="324"/>
        <v>126</v>
      </c>
      <c r="M2914">
        <f>IF($G2914="","",COUNTIF($G$3:$G2914, $G2914))</f>
        <v>2786</v>
      </c>
      <c r="N2914">
        <f t="shared" si="319"/>
        <v>2912</v>
      </c>
      <c r="O2914"/>
      <c r="P2914"/>
      <c r="Q2914"/>
    </row>
    <row r="2915" spans="2:17">
      <c r="B2915" s="30">
        <f>資料貼入!A2915</f>
        <v>0</v>
      </c>
      <c r="C2915" s="38">
        <f>資料貼入!A2915</f>
        <v>0</v>
      </c>
      <c r="D2915" s="29">
        <f>資料貼入!B2915</f>
        <v>0</v>
      </c>
      <c r="E2915" s="29" cm="1">
        <f t="array" ref="E2915">MovingDayDD($D$3:D2915)</f>
        <v>-2980487.7599999681</v>
      </c>
      <c r="F2915" s="29">
        <f>IF(OR(C2915&gt;總表!$B$30,C2915=0),0,IF(E2915=0,0,1+F2914))</f>
        <v>0</v>
      </c>
      <c r="G2915" s="29">
        <f t="shared" si="320"/>
        <v>0</v>
      </c>
      <c r="H2915" s="42">
        <f t="shared" si="318"/>
        <v>0</v>
      </c>
      <c r="I2915" s="43">
        <f t="shared" si="321"/>
        <v>0</v>
      </c>
      <c r="J2915" s="42">
        <f t="shared" si="322"/>
        <v>0</v>
      </c>
      <c r="K2915" s="43">
        <f t="shared" si="323"/>
        <v>0</v>
      </c>
      <c r="L2915">
        <f t="shared" si="324"/>
        <v>126</v>
      </c>
      <c r="M2915">
        <f>IF($G2915="","",COUNTIF($G$3:$G2915, $G2915))</f>
        <v>2787</v>
      </c>
      <c r="N2915">
        <f t="shared" si="319"/>
        <v>2913</v>
      </c>
      <c r="O2915"/>
      <c r="P2915"/>
      <c r="Q2915"/>
    </row>
    <row r="2916" spans="2:17">
      <c r="B2916" s="30">
        <f>資料貼入!A2916</f>
        <v>0</v>
      </c>
      <c r="C2916" s="38">
        <f>資料貼入!A2916</f>
        <v>0</v>
      </c>
      <c r="D2916" s="29">
        <f>資料貼入!B2916</f>
        <v>0</v>
      </c>
      <c r="E2916" s="29" cm="1">
        <f t="array" ref="E2916">MovingDayDD($D$3:D2916)</f>
        <v>-2980487.7599999681</v>
      </c>
      <c r="F2916" s="29">
        <f>IF(OR(C2916&gt;總表!$B$30,C2916=0),0,IF(E2916=0,0,1+F2915))</f>
        <v>0</v>
      </c>
      <c r="G2916" s="29">
        <f t="shared" si="320"/>
        <v>0</v>
      </c>
      <c r="H2916" s="42">
        <f t="shared" si="318"/>
        <v>0</v>
      </c>
      <c r="I2916" s="43">
        <f t="shared" si="321"/>
        <v>0</v>
      </c>
      <c r="J2916" s="42">
        <f t="shared" si="322"/>
        <v>0</v>
      </c>
      <c r="K2916" s="43">
        <f t="shared" si="323"/>
        <v>0</v>
      </c>
      <c r="L2916">
        <f t="shared" si="324"/>
        <v>126</v>
      </c>
      <c r="M2916">
        <f>IF($G2916="","",COUNTIF($G$3:$G2916, $G2916))</f>
        <v>2788</v>
      </c>
      <c r="N2916">
        <f t="shared" si="319"/>
        <v>2914</v>
      </c>
      <c r="O2916"/>
      <c r="P2916"/>
      <c r="Q2916"/>
    </row>
    <row r="2917" spans="2:17">
      <c r="B2917" s="30">
        <f>資料貼入!A2917</f>
        <v>0</v>
      </c>
      <c r="C2917" s="38">
        <f>資料貼入!A2917</f>
        <v>0</v>
      </c>
      <c r="D2917" s="29">
        <f>資料貼入!B2917</f>
        <v>0</v>
      </c>
      <c r="E2917" s="29" cm="1">
        <f t="array" ref="E2917">MovingDayDD($D$3:D2917)</f>
        <v>-2980487.7599999681</v>
      </c>
      <c r="F2917" s="29">
        <f>IF(OR(C2917&gt;總表!$B$30,C2917=0),0,IF(E2917=0,0,1+F2916))</f>
        <v>0</v>
      </c>
      <c r="G2917" s="29">
        <f t="shared" si="320"/>
        <v>0</v>
      </c>
      <c r="H2917" s="42">
        <f t="shared" si="318"/>
        <v>0</v>
      </c>
      <c r="I2917" s="43">
        <f t="shared" si="321"/>
        <v>0</v>
      </c>
      <c r="J2917" s="42">
        <f t="shared" si="322"/>
        <v>0</v>
      </c>
      <c r="K2917" s="43">
        <f t="shared" si="323"/>
        <v>0</v>
      </c>
      <c r="L2917">
        <f t="shared" si="324"/>
        <v>126</v>
      </c>
      <c r="M2917">
        <f>IF($G2917="","",COUNTIF($G$3:$G2917, $G2917))</f>
        <v>2789</v>
      </c>
      <c r="N2917">
        <f t="shared" si="319"/>
        <v>2915</v>
      </c>
      <c r="O2917"/>
      <c r="P2917"/>
      <c r="Q2917"/>
    </row>
    <row r="2918" spans="2:17">
      <c r="B2918" s="30">
        <f>資料貼入!A2918</f>
        <v>0</v>
      </c>
      <c r="C2918" s="38">
        <f>資料貼入!A2918</f>
        <v>0</v>
      </c>
      <c r="D2918" s="29">
        <f>資料貼入!B2918</f>
        <v>0</v>
      </c>
      <c r="E2918" s="29" cm="1">
        <f t="array" ref="E2918">MovingDayDD($D$3:D2918)</f>
        <v>-2980487.7599999681</v>
      </c>
      <c r="F2918" s="29">
        <f>IF(OR(C2918&gt;總表!$B$30,C2918=0),0,IF(E2918=0,0,1+F2917))</f>
        <v>0</v>
      </c>
      <c r="G2918" s="29">
        <f t="shared" si="320"/>
        <v>0</v>
      </c>
      <c r="H2918" s="42">
        <f t="shared" si="318"/>
        <v>0</v>
      </c>
      <c r="I2918" s="43">
        <f t="shared" si="321"/>
        <v>0</v>
      </c>
      <c r="J2918" s="42">
        <f t="shared" si="322"/>
        <v>0</v>
      </c>
      <c r="K2918" s="43">
        <f t="shared" si="323"/>
        <v>0</v>
      </c>
      <c r="L2918">
        <f t="shared" si="324"/>
        <v>126</v>
      </c>
      <c r="M2918">
        <f>IF($G2918="","",COUNTIF($G$3:$G2918, $G2918))</f>
        <v>2790</v>
      </c>
      <c r="N2918">
        <f t="shared" si="319"/>
        <v>2916</v>
      </c>
      <c r="O2918"/>
      <c r="P2918"/>
      <c r="Q2918"/>
    </row>
    <row r="2919" spans="2:17">
      <c r="B2919" s="30">
        <f>資料貼入!A2919</f>
        <v>0</v>
      </c>
      <c r="C2919" s="38">
        <f>資料貼入!A2919</f>
        <v>0</v>
      </c>
      <c r="D2919" s="29">
        <f>資料貼入!B2919</f>
        <v>0</v>
      </c>
      <c r="E2919" s="29" cm="1">
        <f t="array" ref="E2919">MovingDayDD($D$3:D2919)</f>
        <v>-2980487.7599999681</v>
      </c>
      <c r="F2919" s="29">
        <f>IF(OR(C2919&gt;總表!$B$30,C2919=0),0,IF(E2919=0,0,1+F2918))</f>
        <v>0</v>
      </c>
      <c r="G2919" s="29">
        <f t="shared" si="320"/>
        <v>0</v>
      </c>
      <c r="H2919" s="42">
        <f t="shared" si="318"/>
        <v>0</v>
      </c>
      <c r="I2919" s="43">
        <f t="shared" si="321"/>
        <v>0</v>
      </c>
      <c r="J2919" s="42">
        <f t="shared" si="322"/>
        <v>0</v>
      </c>
      <c r="K2919" s="43">
        <f t="shared" si="323"/>
        <v>0</v>
      </c>
      <c r="L2919">
        <f t="shared" si="324"/>
        <v>126</v>
      </c>
      <c r="M2919">
        <f>IF($G2919="","",COUNTIF($G$3:$G2919, $G2919))</f>
        <v>2791</v>
      </c>
      <c r="N2919">
        <f t="shared" si="319"/>
        <v>2917</v>
      </c>
      <c r="O2919"/>
      <c r="P2919"/>
      <c r="Q2919"/>
    </row>
    <row r="2920" spans="2:17">
      <c r="B2920" s="30">
        <f>資料貼入!A2920</f>
        <v>0</v>
      </c>
      <c r="C2920" s="38">
        <f>資料貼入!A2920</f>
        <v>0</v>
      </c>
      <c r="D2920" s="29">
        <f>資料貼入!B2920</f>
        <v>0</v>
      </c>
      <c r="E2920" s="29" cm="1">
        <f t="array" ref="E2920">MovingDayDD($D$3:D2920)</f>
        <v>-2980487.7599999681</v>
      </c>
      <c r="F2920" s="29">
        <f>IF(OR(C2920&gt;總表!$B$30,C2920=0),0,IF(E2920=0,0,1+F2919))</f>
        <v>0</v>
      </c>
      <c r="G2920" s="29">
        <f t="shared" si="320"/>
        <v>0</v>
      </c>
      <c r="H2920" s="42">
        <f t="shared" si="318"/>
        <v>0</v>
      </c>
      <c r="I2920" s="43">
        <f t="shared" si="321"/>
        <v>0</v>
      </c>
      <c r="J2920" s="42">
        <f t="shared" si="322"/>
        <v>0</v>
      </c>
      <c r="K2920" s="43">
        <f t="shared" si="323"/>
        <v>0</v>
      </c>
      <c r="L2920">
        <f t="shared" si="324"/>
        <v>126</v>
      </c>
      <c r="M2920">
        <f>IF($G2920="","",COUNTIF($G$3:$G2920, $G2920))</f>
        <v>2792</v>
      </c>
      <c r="N2920">
        <f t="shared" si="319"/>
        <v>2918</v>
      </c>
      <c r="O2920"/>
      <c r="P2920"/>
      <c r="Q2920"/>
    </row>
    <row r="2921" spans="2:17">
      <c r="B2921" s="30">
        <f>資料貼入!A2921</f>
        <v>0</v>
      </c>
      <c r="C2921" s="38">
        <f>資料貼入!A2921</f>
        <v>0</v>
      </c>
      <c r="D2921" s="29">
        <f>資料貼入!B2921</f>
        <v>0</v>
      </c>
      <c r="E2921" s="29" cm="1">
        <f t="array" ref="E2921">MovingDayDD($D$3:D2921)</f>
        <v>-2980487.7599999681</v>
      </c>
      <c r="F2921" s="29">
        <f>IF(OR(C2921&gt;總表!$B$30,C2921=0),0,IF(E2921=0,0,1+F2920))</f>
        <v>0</v>
      </c>
      <c r="G2921" s="29">
        <f t="shared" si="320"/>
        <v>0</v>
      </c>
      <c r="H2921" s="42">
        <f t="shared" si="318"/>
        <v>0</v>
      </c>
      <c r="I2921" s="43">
        <f t="shared" si="321"/>
        <v>0</v>
      </c>
      <c r="J2921" s="42">
        <f t="shared" si="322"/>
        <v>0</v>
      </c>
      <c r="K2921" s="43">
        <f t="shared" si="323"/>
        <v>0</v>
      </c>
      <c r="L2921">
        <f t="shared" si="324"/>
        <v>126</v>
      </c>
      <c r="M2921">
        <f>IF($G2921="","",COUNTIF($G$3:$G2921, $G2921))</f>
        <v>2793</v>
      </c>
      <c r="N2921">
        <f t="shared" si="319"/>
        <v>2919</v>
      </c>
      <c r="O2921"/>
      <c r="P2921"/>
      <c r="Q2921"/>
    </row>
    <row r="2922" spans="2:17">
      <c r="B2922" s="30">
        <f>資料貼入!A2922</f>
        <v>0</v>
      </c>
      <c r="C2922" s="38">
        <f>資料貼入!A2922</f>
        <v>0</v>
      </c>
      <c r="D2922" s="29">
        <f>資料貼入!B2922</f>
        <v>0</v>
      </c>
      <c r="E2922" s="29" cm="1">
        <f t="array" ref="E2922">MovingDayDD($D$3:D2922)</f>
        <v>-2980487.7599999681</v>
      </c>
      <c r="F2922" s="29">
        <f>IF(OR(C2922&gt;總表!$B$30,C2922=0),0,IF(E2922=0,0,1+F2921))</f>
        <v>0</v>
      </c>
      <c r="G2922" s="29">
        <f t="shared" si="320"/>
        <v>0</v>
      </c>
      <c r="H2922" s="42">
        <f t="shared" si="318"/>
        <v>0</v>
      </c>
      <c r="I2922" s="43">
        <f t="shared" si="321"/>
        <v>0</v>
      </c>
      <c r="J2922" s="42">
        <f t="shared" si="322"/>
        <v>0</v>
      </c>
      <c r="K2922" s="43">
        <f t="shared" si="323"/>
        <v>0</v>
      </c>
      <c r="L2922">
        <f t="shared" si="324"/>
        <v>126</v>
      </c>
      <c r="M2922">
        <f>IF($G2922="","",COUNTIF($G$3:$G2922, $G2922))</f>
        <v>2794</v>
      </c>
      <c r="N2922">
        <f t="shared" si="319"/>
        <v>2920</v>
      </c>
      <c r="O2922"/>
      <c r="P2922"/>
      <c r="Q2922"/>
    </row>
    <row r="2923" spans="2:17">
      <c r="B2923" s="30">
        <f>資料貼入!A2923</f>
        <v>0</v>
      </c>
      <c r="C2923" s="38">
        <f>資料貼入!A2923</f>
        <v>0</v>
      </c>
      <c r="D2923" s="29">
        <f>資料貼入!B2923</f>
        <v>0</v>
      </c>
      <c r="E2923" s="29" cm="1">
        <f t="array" ref="E2923">MovingDayDD($D$3:D2923)</f>
        <v>-2980487.7599999681</v>
      </c>
      <c r="F2923" s="29">
        <f>IF(OR(C2923&gt;總表!$B$30,C2923=0),0,IF(E2923=0,0,1+F2922))</f>
        <v>0</v>
      </c>
      <c r="G2923" s="29">
        <f t="shared" si="320"/>
        <v>0</v>
      </c>
      <c r="H2923" s="42">
        <f t="shared" si="318"/>
        <v>0</v>
      </c>
      <c r="I2923" s="43">
        <f t="shared" si="321"/>
        <v>0</v>
      </c>
      <c r="J2923" s="42">
        <f t="shared" si="322"/>
        <v>0</v>
      </c>
      <c r="K2923" s="43">
        <f t="shared" si="323"/>
        <v>0</v>
      </c>
      <c r="L2923">
        <f t="shared" si="324"/>
        <v>126</v>
      </c>
      <c r="M2923">
        <f>IF($G2923="","",COUNTIF($G$3:$G2923, $G2923))</f>
        <v>2795</v>
      </c>
      <c r="N2923">
        <f t="shared" si="319"/>
        <v>2921</v>
      </c>
      <c r="O2923"/>
      <c r="P2923"/>
      <c r="Q2923"/>
    </row>
    <row r="2924" spans="2:17">
      <c r="B2924" s="30">
        <f>資料貼入!A2924</f>
        <v>0</v>
      </c>
      <c r="C2924" s="38">
        <f>資料貼入!A2924</f>
        <v>0</v>
      </c>
      <c r="D2924" s="29">
        <f>資料貼入!B2924</f>
        <v>0</v>
      </c>
      <c r="E2924" s="29" cm="1">
        <f t="array" ref="E2924">MovingDayDD($D$3:D2924)</f>
        <v>-2980487.7599999681</v>
      </c>
      <c r="F2924" s="29">
        <f>IF(OR(C2924&gt;總表!$B$30,C2924=0),0,IF(E2924=0,0,1+F2923))</f>
        <v>0</v>
      </c>
      <c r="G2924" s="29">
        <f t="shared" si="320"/>
        <v>0</v>
      </c>
      <c r="H2924" s="42">
        <f t="shared" si="318"/>
        <v>0</v>
      </c>
      <c r="I2924" s="43">
        <f t="shared" si="321"/>
        <v>0</v>
      </c>
      <c r="J2924" s="42">
        <f t="shared" si="322"/>
        <v>0</v>
      </c>
      <c r="K2924" s="43">
        <f t="shared" si="323"/>
        <v>0</v>
      </c>
      <c r="L2924">
        <f t="shared" si="324"/>
        <v>126</v>
      </c>
      <c r="M2924">
        <f>IF($G2924="","",COUNTIF($G$3:$G2924, $G2924))</f>
        <v>2796</v>
      </c>
      <c r="N2924">
        <f t="shared" si="319"/>
        <v>2922</v>
      </c>
      <c r="O2924"/>
      <c r="P2924"/>
      <c r="Q2924"/>
    </row>
    <row r="2925" spans="2:17">
      <c r="B2925" s="30">
        <f>資料貼入!A2925</f>
        <v>0</v>
      </c>
      <c r="C2925" s="38">
        <f>資料貼入!A2925</f>
        <v>0</v>
      </c>
      <c r="D2925" s="29">
        <f>資料貼入!B2925</f>
        <v>0</v>
      </c>
      <c r="E2925" s="29" cm="1">
        <f t="array" ref="E2925">MovingDayDD($D$3:D2925)</f>
        <v>-2980487.7599999681</v>
      </c>
      <c r="F2925" s="29">
        <f>IF(OR(C2925&gt;總表!$B$30,C2925=0),0,IF(E2925=0,0,1+F2924))</f>
        <v>0</v>
      </c>
      <c r="G2925" s="29">
        <f t="shared" si="320"/>
        <v>0</v>
      </c>
      <c r="H2925" s="42">
        <f t="shared" si="318"/>
        <v>0</v>
      </c>
      <c r="I2925" s="43">
        <f t="shared" si="321"/>
        <v>0</v>
      </c>
      <c r="J2925" s="42">
        <f t="shared" si="322"/>
        <v>0</v>
      </c>
      <c r="K2925" s="43">
        <f t="shared" si="323"/>
        <v>0</v>
      </c>
      <c r="L2925">
        <f t="shared" si="324"/>
        <v>126</v>
      </c>
      <c r="M2925">
        <f>IF($G2925="","",COUNTIF($G$3:$G2925, $G2925))</f>
        <v>2797</v>
      </c>
      <c r="N2925">
        <f t="shared" si="319"/>
        <v>2923</v>
      </c>
      <c r="O2925"/>
      <c r="P2925"/>
      <c r="Q2925"/>
    </row>
    <row r="2926" spans="2:17">
      <c r="B2926" s="30">
        <f>資料貼入!A2926</f>
        <v>0</v>
      </c>
      <c r="C2926" s="38">
        <f>資料貼入!A2926</f>
        <v>0</v>
      </c>
      <c r="D2926" s="29">
        <f>資料貼入!B2926</f>
        <v>0</v>
      </c>
      <c r="E2926" s="29" cm="1">
        <f t="array" ref="E2926">MovingDayDD($D$3:D2926)</f>
        <v>-2980487.7599999681</v>
      </c>
      <c r="F2926" s="29">
        <f>IF(OR(C2926&gt;總表!$B$30,C2926=0),0,IF(E2926=0,0,1+F2925))</f>
        <v>0</v>
      </c>
      <c r="G2926" s="29">
        <f t="shared" si="320"/>
        <v>0</v>
      </c>
      <c r="H2926" s="42">
        <f t="shared" si="318"/>
        <v>0</v>
      </c>
      <c r="I2926" s="43">
        <f t="shared" si="321"/>
        <v>0</v>
      </c>
      <c r="J2926" s="42">
        <f t="shared" si="322"/>
        <v>0</v>
      </c>
      <c r="K2926" s="43">
        <f t="shared" si="323"/>
        <v>0</v>
      </c>
      <c r="L2926">
        <f t="shared" si="324"/>
        <v>126</v>
      </c>
      <c r="M2926">
        <f>IF($G2926="","",COUNTIF($G$3:$G2926, $G2926))</f>
        <v>2798</v>
      </c>
      <c r="N2926">
        <f t="shared" si="319"/>
        <v>2924</v>
      </c>
      <c r="O2926"/>
      <c r="P2926"/>
      <c r="Q2926"/>
    </row>
    <row r="2927" spans="2:17">
      <c r="B2927" s="30">
        <f>資料貼入!A2927</f>
        <v>0</v>
      </c>
      <c r="C2927" s="38">
        <f>資料貼入!A2927</f>
        <v>0</v>
      </c>
      <c r="D2927" s="29">
        <f>資料貼入!B2927</f>
        <v>0</v>
      </c>
      <c r="E2927" s="29" cm="1">
        <f t="array" ref="E2927">MovingDayDD($D$3:D2927)</f>
        <v>-2980487.7599999681</v>
      </c>
      <c r="F2927" s="29">
        <f>IF(OR(C2927&gt;總表!$B$30,C2927=0),0,IF(E2927=0,0,1+F2926))</f>
        <v>0</v>
      </c>
      <c r="G2927" s="29">
        <f t="shared" si="320"/>
        <v>0</v>
      </c>
      <c r="H2927" s="42">
        <f t="shared" si="318"/>
        <v>0</v>
      </c>
      <c r="I2927" s="43">
        <f t="shared" si="321"/>
        <v>0</v>
      </c>
      <c r="J2927" s="42">
        <f t="shared" si="322"/>
        <v>0</v>
      </c>
      <c r="K2927" s="43">
        <f t="shared" si="323"/>
        <v>0</v>
      </c>
      <c r="L2927">
        <f t="shared" si="324"/>
        <v>126</v>
      </c>
      <c r="M2927">
        <f>IF($G2927="","",COUNTIF($G$3:$G2927, $G2927))</f>
        <v>2799</v>
      </c>
      <c r="N2927">
        <f t="shared" si="319"/>
        <v>2925</v>
      </c>
      <c r="O2927"/>
      <c r="P2927"/>
      <c r="Q2927"/>
    </row>
    <row r="2928" spans="2:17">
      <c r="B2928" s="30">
        <f>資料貼入!A2928</f>
        <v>0</v>
      </c>
      <c r="C2928" s="38">
        <f>資料貼入!A2928</f>
        <v>0</v>
      </c>
      <c r="D2928" s="29">
        <f>資料貼入!B2928</f>
        <v>0</v>
      </c>
      <c r="E2928" s="29" cm="1">
        <f t="array" ref="E2928">MovingDayDD($D$3:D2928)</f>
        <v>-2980487.7599999681</v>
      </c>
      <c r="F2928" s="29">
        <f>IF(OR(C2928&gt;總表!$B$30,C2928=0),0,IF(E2928=0,0,1+F2927))</f>
        <v>0</v>
      </c>
      <c r="G2928" s="29">
        <f t="shared" si="320"/>
        <v>0</v>
      </c>
      <c r="H2928" s="42">
        <f t="shared" si="318"/>
        <v>0</v>
      </c>
      <c r="I2928" s="43">
        <f t="shared" si="321"/>
        <v>0</v>
      </c>
      <c r="J2928" s="42">
        <f t="shared" si="322"/>
        <v>0</v>
      </c>
      <c r="K2928" s="43">
        <f t="shared" si="323"/>
        <v>0</v>
      </c>
      <c r="L2928">
        <f t="shared" si="324"/>
        <v>126</v>
      </c>
      <c r="M2928">
        <f>IF($G2928="","",COUNTIF($G$3:$G2928, $G2928))</f>
        <v>2800</v>
      </c>
      <c r="N2928">
        <f t="shared" si="319"/>
        <v>2926</v>
      </c>
      <c r="O2928"/>
      <c r="P2928"/>
      <c r="Q2928"/>
    </row>
    <row r="2929" spans="2:17">
      <c r="B2929" s="30">
        <f>資料貼入!A2929</f>
        <v>0</v>
      </c>
      <c r="C2929" s="38">
        <f>資料貼入!A2929</f>
        <v>0</v>
      </c>
      <c r="D2929" s="29">
        <f>資料貼入!B2929</f>
        <v>0</v>
      </c>
      <c r="E2929" s="29" cm="1">
        <f t="array" ref="E2929">MovingDayDD($D$3:D2929)</f>
        <v>-2980487.7599999681</v>
      </c>
      <c r="F2929" s="29">
        <f>IF(OR(C2929&gt;總表!$B$30,C2929=0),0,IF(E2929=0,0,1+F2928))</f>
        <v>0</v>
      </c>
      <c r="G2929" s="29">
        <f t="shared" si="320"/>
        <v>0</v>
      </c>
      <c r="H2929" s="42">
        <f t="shared" si="318"/>
        <v>0</v>
      </c>
      <c r="I2929" s="43">
        <f t="shared" si="321"/>
        <v>0</v>
      </c>
      <c r="J2929" s="42">
        <f t="shared" si="322"/>
        <v>0</v>
      </c>
      <c r="K2929" s="43">
        <f t="shared" si="323"/>
        <v>0</v>
      </c>
      <c r="L2929">
        <f t="shared" si="324"/>
        <v>126</v>
      </c>
      <c r="M2929">
        <f>IF($G2929="","",COUNTIF($G$3:$G2929, $G2929))</f>
        <v>2801</v>
      </c>
      <c r="N2929">
        <f t="shared" si="319"/>
        <v>2927</v>
      </c>
      <c r="O2929"/>
      <c r="P2929"/>
      <c r="Q2929"/>
    </row>
    <row r="2930" spans="2:17">
      <c r="B2930" s="30">
        <f>資料貼入!A2930</f>
        <v>0</v>
      </c>
      <c r="C2930" s="38">
        <f>資料貼入!A2930</f>
        <v>0</v>
      </c>
      <c r="D2930" s="29">
        <f>資料貼入!B2930</f>
        <v>0</v>
      </c>
      <c r="E2930" s="29" cm="1">
        <f t="array" ref="E2930">MovingDayDD($D$3:D2930)</f>
        <v>-2980487.7599999681</v>
      </c>
      <c r="F2930" s="29">
        <f>IF(OR(C2930&gt;總表!$B$30,C2930=0),0,IF(E2930=0,0,1+F2929))</f>
        <v>0</v>
      </c>
      <c r="G2930" s="29">
        <f t="shared" si="320"/>
        <v>0</v>
      </c>
      <c r="H2930" s="42">
        <f t="shared" si="318"/>
        <v>0</v>
      </c>
      <c r="I2930" s="43">
        <f t="shared" si="321"/>
        <v>0</v>
      </c>
      <c r="J2930" s="42">
        <f t="shared" si="322"/>
        <v>0</v>
      </c>
      <c r="K2930" s="43">
        <f t="shared" si="323"/>
        <v>0</v>
      </c>
      <c r="L2930">
        <f t="shared" si="324"/>
        <v>126</v>
      </c>
      <c r="M2930">
        <f>IF($G2930="","",COUNTIF($G$3:$G2930, $G2930))</f>
        <v>2802</v>
      </c>
      <c r="N2930">
        <f t="shared" si="319"/>
        <v>2928</v>
      </c>
      <c r="O2930"/>
      <c r="P2930"/>
      <c r="Q2930"/>
    </row>
    <row r="2931" spans="2:17">
      <c r="B2931" s="30">
        <f>資料貼入!A2931</f>
        <v>0</v>
      </c>
      <c r="C2931" s="38">
        <f>資料貼入!A2931</f>
        <v>0</v>
      </c>
      <c r="D2931" s="29">
        <f>資料貼入!B2931</f>
        <v>0</v>
      </c>
      <c r="E2931" s="29" cm="1">
        <f t="array" ref="E2931">MovingDayDD($D$3:D2931)</f>
        <v>-2980487.7599999681</v>
      </c>
      <c r="F2931" s="29">
        <f>IF(OR(C2931&gt;總表!$B$30,C2931=0),0,IF(E2931=0,0,1+F2930))</f>
        <v>0</v>
      </c>
      <c r="G2931" s="29">
        <f t="shared" si="320"/>
        <v>0</v>
      </c>
      <c r="H2931" s="42">
        <f t="shared" si="318"/>
        <v>0</v>
      </c>
      <c r="I2931" s="43">
        <f t="shared" si="321"/>
        <v>0</v>
      </c>
      <c r="J2931" s="42">
        <f t="shared" si="322"/>
        <v>0</v>
      </c>
      <c r="K2931" s="43">
        <f t="shared" si="323"/>
        <v>0</v>
      </c>
      <c r="L2931">
        <f t="shared" si="324"/>
        <v>126</v>
      </c>
      <c r="M2931">
        <f>IF($G2931="","",COUNTIF($G$3:$G2931, $G2931))</f>
        <v>2803</v>
      </c>
      <c r="N2931">
        <f t="shared" si="319"/>
        <v>2929</v>
      </c>
      <c r="O2931"/>
      <c r="P2931"/>
      <c r="Q2931"/>
    </row>
    <row r="2932" spans="2:17">
      <c r="B2932" s="30">
        <f>資料貼入!A2932</f>
        <v>0</v>
      </c>
      <c r="C2932" s="38">
        <f>資料貼入!A2932</f>
        <v>0</v>
      </c>
      <c r="D2932" s="29">
        <f>資料貼入!B2932</f>
        <v>0</v>
      </c>
      <c r="E2932" s="29" cm="1">
        <f t="array" ref="E2932">MovingDayDD($D$3:D2932)</f>
        <v>-2980487.7599999681</v>
      </c>
      <c r="F2932" s="29">
        <f>IF(OR(C2932&gt;總表!$B$30,C2932=0),0,IF(E2932=0,0,1+F2931))</f>
        <v>0</v>
      </c>
      <c r="G2932" s="29">
        <f t="shared" si="320"/>
        <v>0</v>
      </c>
      <c r="H2932" s="42">
        <f t="shared" si="318"/>
        <v>0</v>
      </c>
      <c r="I2932" s="43">
        <f t="shared" si="321"/>
        <v>0</v>
      </c>
      <c r="J2932" s="42">
        <f t="shared" si="322"/>
        <v>0</v>
      </c>
      <c r="K2932" s="43">
        <f t="shared" si="323"/>
        <v>0</v>
      </c>
      <c r="L2932">
        <f t="shared" si="324"/>
        <v>126</v>
      </c>
      <c r="M2932">
        <f>IF($G2932="","",COUNTIF($G$3:$G2932, $G2932))</f>
        <v>2804</v>
      </c>
      <c r="N2932">
        <f t="shared" si="319"/>
        <v>2930</v>
      </c>
      <c r="O2932"/>
      <c r="P2932"/>
      <c r="Q2932"/>
    </row>
    <row r="2933" spans="2:17">
      <c r="B2933" s="30">
        <f>資料貼入!A2933</f>
        <v>0</v>
      </c>
      <c r="C2933" s="38">
        <f>資料貼入!A2933</f>
        <v>0</v>
      </c>
      <c r="D2933" s="29">
        <f>資料貼入!B2933</f>
        <v>0</v>
      </c>
      <c r="E2933" s="29" cm="1">
        <f t="array" ref="E2933">MovingDayDD($D$3:D2933)</f>
        <v>-2980487.7599999681</v>
      </c>
      <c r="F2933" s="29">
        <f>IF(OR(C2933&gt;總表!$B$30,C2933=0),0,IF(E2933=0,0,1+F2932))</f>
        <v>0</v>
      </c>
      <c r="G2933" s="29">
        <f t="shared" si="320"/>
        <v>0</v>
      </c>
      <c r="H2933" s="42">
        <f t="shared" si="318"/>
        <v>0</v>
      </c>
      <c r="I2933" s="43">
        <f t="shared" si="321"/>
        <v>0</v>
      </c>
      <c r="J2933" s="42">
        <f t="shared" si="322"/>
        <v>0</v>
      </c>
      <c r="K2933" s="43">
        <f t="shared" si="323"/>
        <v>0</v>
      </c>
      <c r="L2933">
        <f t="shared" si="324"/>
        <v>126</v>
      </c>
      <c r="M2933">
        <f>IF($G2933="","",COUNTIF($G$3:$G2933, $G2933))</f>
        <v>2805</v>
      </c>
      <c r="N2933">
        <f t="shared" si="319"/>
        <v>2931</v>
      </c>
      <c r="O2933"/>
      <c r="P2933"/>
      <c r="Q2933"/>
    </row>
    <row r="2934" spans="2:17">
      <c r="B2934" s="30">
        <f>資料貼入!A2934</f>
        <v>0</v>
      </c>
      <c r="C2934" s="38">
        <f>資料貼入!A2934</f>
        <v>0</v>
      </c>
      <c r="D2934" s="29">
        <f>資料貼入!B2934</f>
        <v>0</v>
      </c>
      <c r="E2934" s="29" cm="1">
        <f t="array" ref="E2934">MovingDayDD($D$3:D2934)</f>
        <v>-2980487.7599999681</v>
      </c>
      <c r="F2934" s="29">
        <f>IF(OR(C2934&gt;總表!$B$30,C2934=0),0,IF(E2934=0,0,1+F2933))</f>
        <v>0</v>
      </c>
      <c r="G2934" s="29">
        <f t="shared" si="320"/>
        <v>0</v>
      </c>
      <c r="H2934" s="42">
        <f t="shared" si="318"/>
        <v>0</v>
      </c>
      <c r="I2934" s="43">
        <f t="shared" si="321"/>
        <v>0</v>
      </c>
      <c r="J2934" s="42">
        <f t="shared" si="322"/>
        <v>0</v>
      </c>
      <c r="K2934" s="43">
        <f t="shared" si="323"/>
        <v>0</v>
      </c>
      <c r="L2934">
        <f t="shared" si="324"/>
        <v>126</v>
      </c>
      <c r="M2934">
        <f>IF($G2934="","",COUNTIF($G$3:$G2934, $G2934))</f>
        <v>2806</v>
      </c>
      <c r="N2934">
        <f t="shared" si="319"/>
        <v>2932</v>
      </c>
      <c r="O2934"/>
      <c r="P2934"/>
      <c r="Q2934"/>
    </row>
    <row r="2935" spans="2:17">
      <c r="B2935" s="30">
        <f>資料貼入!A2935</f>
        <v>0</v>
      </c>
      <c r="C2935" s="38">
        <f>資料貼入!A2935</f>
        <v>0</v>
      </c>
      <c r="D2935" s="29">
        <f>資料貼入!B2935</f>
        <v>0</v>
      </c>
      <c r="E2935" s="29" cm="1">
        <f t="array" ref="E2935">MovingDayDD($D$3:D2935)</f>
        <v>-2980487.7599999681</v>
      </c>
      <c r="F2935" s="29">
        <f>IF(OR(C2935&gt;總表!$B$30,C2935=0),0,IF(E2935=0,0,1+F2934))</f>
        <v>0</v>
      </c>
      <c r="G2935" s="29">
        <f t="shared" si="320"/>
        <v>0</v>
      </c>
      <c r="H2935" s="42">
        <f t="shared" si="318"/>
        <v>0</v>
      </c>
      <c r="I2935" s="43">
        <f t="shared" si="321"/>
        <v>0</v>
      </c>
      <c r="J2935" s="42">
        <f t="shared" si="322"/>
        <v>0</v>
      </c>
      <c r="K2935" s="43">
        <f t="shared" si="323"/>
        <v>0</v>
      </c>
      <c r="L2935">
        <f t="shared" si="324"/>
        <v>126</v>
      </c>
      <c r="M2935">
        <f>IF($G2935="","",COUNTIF($G$3:$G2935, $G2935))</f>
        <v>2807</v>
      </c>
      <c r="N2935">
        <f t="shared" si="319"/>
        <v>2933</v>
      </c>
      <c r="O2935"/>
      <c r="P2935"/>
      <c r="Q2935"/>
    </row>
    <row r="2936" spans="2:17">
      <c r="B2936" s="30">
        <f>資料貼入!A2936</f>
        <v>0</v>
      </c>
      <c r="C2936" s="38">
        <f>資料貼入!A2936</f>
        <v>0</v>
      </c>
      <c r="D2936" s="29">
        <f>資料貼入!B2936</f>
        <v>0</v>
      </c>
      <c r="E2936" s="29" cm="1">
        <f t="array" ref="E2936">MovingDayDD($D$3:D2936)</f>
        <v>-2980487.7599999681</v>
      </c>
      <c r="F2936" s="29">
        <f>IF(OR(C2936&gt;總表!$B$30,C2936=0),0,IF(E2936=0,0,1+F2935))</f>
        <v>0</v>
      </c>
      <c r="G2936" s="29">
        <f t="shared" si="320"/>
        <v>0</v>
      </c>
      <c r="H2936" s="42">
        <f t="shared" si="318"/>
        <v>0</v>
      </c>
      <c r="I2936" s="43">
        <f t="shared" si="321"/>
        <v>0</v>
      </c>
      <c r="J2936" s="42">
        <f t="shared" si="322"/>
        <v>0</v>
      </c>
      <c r="K2936" s="43">
        <f t="shared" si="323"/>
        <v>0</v>
      </c>
      <c r="L2936">
        <f t="shared" si="324"/>
        <v>126</v>
      </c>
      <c r="M2936">
        <f>IF($G2936="","",COUNTIF($G$3:$G2936, $G2936))</f>
        <v>2808</v>
      </c>
      <c r="N2936">
        <f t="shared" si="319"/>
        <v>2934</v>
      </c>
      <c r="O2936"/>
      <c r="P2936"/>
      <c r="Q2936"/>
    </row>
    <row r="2937" spans="2:17">
      <c r="B2937" s="30">
        <f>資料貼入!A2937</f>
        <v>0</v>
      </c>
      <c r="C2937" s="38">
        <f>資料貼入!A2937</f>
        <v>0</v>
      </c>
      <c r="D2937" s="29">
        <f>資料貼入!B2937</f>
        <v>0</v>
      </c>
      <c r="E2937" s="29" cm="1">
        <f t="array" ref="E2937">MovingDayDD($D$3:D2937)</f>
        <v>-2980487.7599999681</v>
      </c>
      <c r="F2937" s="29">
        <f>IF(OR(C2937&gt;總表!$B$30,C2937=0),0,IF(E2937=0,0,1+F2936))</f>
        <v>0</v>
      </c>
      <c r="G2937" s="29">
        <f t="shared" si="320"/>
        <v>0</v>
      </c>
      <c r="H2937" s="42">
        <f t="shared" si="318"/>
        <v>0</v>
      </c>
      <c r="I2937" s="43">
        <f t="shared" si="321"/>
        <v>0</v>
      </c>
      <c r="J2937" s="42">
        <f t="shared" si="322"/>
        <v>0</v>
      </c>
      <c r="K2937" s="43">
        <f t="shared" si="323"/>
        <v>0</v>
      </c>
      <c r="L2937">
        <f t="shared" si="324"/>
        <v>126</v>
      </c>
      <c r="M2937">
        <f>IF($G2937="","",COUNTIF($G$3:$G2937, $G2937))</f>
        <v>2809</v>
      </c>
      <c r="N2937">
        <f t="shared" si="319"/>
        <v>2935</v>
      </c>
      <c r="O2937"/>
      <c r="P2937"/>
      <c r="Q2937"/>
    </row>
    <row r="2938" spans="2:17">
      <c r="B2938" s="30">
        <f>資料貼入!A2938</f>
        <v>0</v>
      </c>
      <c r="C2938" s="38">
        <f>資料貼入!A2938</f>
        <v>0</v>
      </c>
      <c r="D2938" s="29">
        <f>資料貼入!B2938</f>
        <v>0</v>
      </c>
      <c r="E2938" s="29" cm="1">
        <f t="array" ref="E2938">MovingDayDD($D$3:D2938)</f>
        <v>-2980487.7599999681</v>
      </c>
      <c r="F2938" s="29">
        <f>IF(OR(C2938&gt;總表!$B$30,C2938=0),0,IF(E2938=0,0,1+F2937))</f>
        <v>0</v>
      </c>
      <c r="G2938" s="29">
        <f t="shared" si="320"/>
        <v>0</v>
      </c>
      <c r="H2938" s="42">
        <f t="shared" si="318"/>
        <v>0</v>
      </c>
      <c r="I2938" s="43">
        <f t="shared" si="321"/>
        <v>0</v>
      </c>
      <c r="J2938" s="42">
        <f t="shared" si="322"/>
        <v>0</v>
      </c>
      <c r="K2938" s="43">
        <f t="shared" si="323"/>
        <v>0</v>
      </c>
      <c r="L2938">
        <f t="shared" si="324"/>
        <v>126</v>
      </c>
      <c r="M2938">
        <f>IF($G2938="","",COUNTIF($G$3:$G2938, $G2938))</f>
        <v>2810</v>
      </c>
      <c r="N2938">
        <f t="shared" si="319"/>
        <v>2936</v>
      </c>
      <c r="O2938"/>
      <c r="P2938"/>
      <c r="Q2938"/>
    </row>
    <row r="2939" spans="2:17">
      <c r="B2939" s="30">
        <f>資料貼入!A2939</f>
        <v>0</v>
      </c>
      <c r="C2939" s="38">
        <f>資料貼入!A2939</f>
        <v>0</v>
      </c>
      <c r="D2939" s="29">
        <f>資料貼入!B2939</f>
        <v>0</v>
      </c>
      <c r="E2939" s="29" cm="1">
        <f t="array" ref="E2939">MovingDayDD($D$3:D2939)</f>
        <v>-2980487.7599999681</v>
      </c>
      <c r="F2939" s="29">
        <f>IF(OR(C2939&gt;總表!$B$30,C2939=0),0,IF(E2939=0,0,1+F2938))</f>
        <v>0</v>
      </c>
      <c r="G2939" s="29">
        <f t="shared" si="320"/>
        <v>0</v>
      </c>
      <c r="H2939" s="42">
        <f t="shared" si="318"/>
        <v>0</v>
      </c>
      <c r="I2939" s="43">
        <f t="shared" si="321"/>
        <v>0</v>
      </c>
      <c r="J2939" s="42">
        <f t="shared" si="322"/>
        <v>0</v>
      </c>
      <c r="K2939" s="43">
        <f t="shared" si="323"/>
        <v>0</v>
      </c>
      <c r="L2939">
        <f t="shared" si="324"/>
        <v>126</v>
      </c>
      <c r="M2939">
        <f>IF($G2939="","",COUNTIF($G$3:$G2939, $G2939))</f>
        <v>2811</v>
      </c>
      <c r="N2939">
        <f t="shared" si="319"/>
        <v>2937</v>
      </c>
      <c r="O2939"/>
      <c r="P2939"/>
      <c r="Q2939"/>
    </row>
    <row r="2940" spans="2:17">
      <c r="B2940" s="30">
        <f>資料貼入!A2940</f>
        <v>0</v>
      </c>
      <c r="C2940" s="38">
        <f>資料貼入!A2940</f>
        <v>0</v>
      </c>
      <c r="D2940" s="29">
        <f>資料貼入!B2940</f>
        <v>0</v>
      </c>
      <c r="E2940" s="29" cm="1">
        <f t="array" ref="E2940">MovingDayDD($D$3:D2940)</f>
        <v>-2980487.7599999681</v>
      </c>
      <c r="F2940" s="29">
        <f>IF(OR(C2940&gt;總表!$B$30,C2940=0),0,IF(E2940=0,0,1+F2939))</f>
        <v>0</v>
      </c>
      <c r="G2940" s="29">
        <f t="shared" si="320"/>
        <v>0</v>
      </c>
      <c r="H2940" s="42">
        <f t="shared" si="318"/>
        <v>0</v>
      </c>
      <c r="I2940" s="43">
        <f t="shared" si="321"/>
        <v>0</v>
      </c>
      <c r="J2940" s="42">
        <f t="shared" si="322"/>
        <v>0</v>
      </c>
      <c r="K2940" s="43">
        <f t="shared" si="323"/>
        <v>0</v>
      </c>
      <c r="L2940">
        <f t="shared" si="324"/>
        <v>126</v>
      </c>
      <c r="M2940">
        <f>IF($G2940="","",COUNTIF($G$3:$G2940, $G2940))</f>
        <v>2812</v>
      </c>
      <c r="N2940">
        <f t="shared" si="319"/>
        <v>2938</v>
      </c>
      <c r="O2940"/>
      <c r="P2940"/>
      <c r="Q2940"/>
    </row>
    <row r="2941" spans="2:17">
      <c r="B2941" s="30">
        <f>資料貼入!A2941</f>
        <v>0</v>
      </c>
      <c r="C2941" s="38">
        <f>資料貼入!A2941</f>
        <v>0</v>
      </c>
      <c r="D2941" s="29">
        <f>資料貼入!B2941</f>
        <v>0</v>
      </c>
      <c r="E2941" s="29" cm="1">
        <f t="array" ref="E2941">MovingDayDD($D$3:D2941)</f>
        <v>-2980487.7599999681</v>
      </c>
      <c r="F2941" s="29">
        <f>IF(OR(C2941&gt;總表!$B$30,C2941=0),0,IF(E2941=0,0,1+F2940))</f>
        <v>0</v>
      </c>
      <c r="G2941" s="29">
        <f t="shared" si="320"/>
        <v>0</v>
      </c>
      <c r="H2941" s="42">
        <f t="shared" si="318"/>
        <v>0</v>
      </c>
      <c r="I2941" s="43">
        <f t="shared" si="321"/>
        <v>0</v>
      </c>
      <c r="J2941" s="42">
        <f t="shared" si="322"/>
        <v>0</v>
      </c>
      <c r="K2941" s="43">
        <f t="shared" si="323"/>
        <v>0</v>
      </c>
      <c r="L2941">
        <f t="shared" si="324"/>
        <v>126</v>
      </c>
      <c r="M2941">
        <f>IF($G2941="","",COUNTIF($G$3:$G2941, $G2941))</f>
        <v>2813</v>
      </c>
      <c r="N2941">
        <f t="shared" si="319"/>
        <v>2939</v>
      </c>
      <c r="O2941"/>
      <c r="P2941"/>
      <c r="Q2941"/>
    </row>
    <row r="2942" spans="2:17">
      <c r="B2942" s="30">
        <f>資料貼入!A2942</f>
        <v>0</v>
      </c>
      <c r="C2942" s="38">
        <f>資料貼入!A2942</f>
        <v>0</v>
      </c>
      <c r="D2942" s="29">
        <f>資料貼入!B2942</f>
        <v>0</v>
      </c>
      <c r="E2942" s="29" cm="1">
        <f t="array" ref="E2942">MovingDayDD($D$3:D2942)</f>
        <v>-2980487.7599999681</v>
      </c>
      <c r="F2942" s="29">
        <f>IF(OR(C2942&gt;總表!$B$30,C2942=0),0,IF(E2942=0,0,1+F2941))</f>
        <v>0</v>
      </c>
      <c r="G2942" s="29">
        <f t="shared" si="320"/>
        <v>0</v>
      </c>
      <c r="H2942" s="42">
        <f t="shared" si="318"/>
        <v>0</v>
      </c>
      <c r="I2942" s="43">
        <f t="shared" si="321"/>
        <v>0</v>
      </c>
      <c r="J2942" s="42">
        <f t="shared" si="322"/>
        <v>0</v>
      </c>
      <c r="K2942" s="43">
        <f t="shared" si="323"/>
        <v>0</v>
      </c>
      <c r="L2942">
        <f t="shared" si="324"/>
        <v>126</v>
      </c>
      <c r="M2942">
        <f>IF($G2942="","",COUNTIF($G$3:$G2942, $G2942))</f>
        <v>2814</v>
      </c>
      <c r="N2942">
        <f t="shared" si="319"/>
        <v>2940</v>
      </c>
      <c r="O2942"/>
      <c r="P2942"/>
      <c r="Q2942"/>
    </row>
    <row r="2943" spans="2:17">
      <c r="B2943" s="30">
        <f>資料貼入!A2943</f>
        <v>0</v>
      </c>
      <c r="C2943" s="38">
        <f>資料貼入!A2943</f>
        <v>0</v>
      </c>
      <c r="D2943" s="29">
        <f>資料貼入!B2943</f>
        <v>0</v>
      </c>
      <c r="E2943" s="29" cm="1">
        <f t="array" ref="E2943">MovingDayDD($D$3:D2943)</f>
        <v>-2980487.7599999681</v>
      </c>
      <c r="F2943" s="29">
        <f>IF(OR(C2943&gt;總表!$B$30,C2943=0),0,IF(E2943=0,0,1+F2942))</f>
        <v>0</v>
      </c>
      <c r="G2943" s="29">
        <f t="shared" si="320"/>
        <v>0</v>
      </c>
      <c r="H2943" s="42">
        <f t="shared" si="318"/>
        <v>0</v>
      </c>
      <c r="I2943" s="43">
        <f t="shared" si="321"/>
        <v>0</v>
      </c>
      <c r="J2943" s="42">
        <f t="shared" si="322"/>
        <v>0</v>
      </c>
      <c r="K2943" s="43">
        <f t="shared" si="323"/>
        <v>0</v>
      </c>
      <c r="L2943">
        <f t="shared" si="324"/>
        <v>126</v>
      </c>
      <c r="M2943">
        <f>IF($G2943="","",COUNTIF($G$3:$G2943, $G2943))</f>
        <v>2815</v>
      </c>
      <c r="N2943">
        <f t="shared" si="319"/>
        <v>2941</v>
      </c>
      <c r="O2943"/>
      <c r="P2943"/>
      <c r="Q2943"/>
    </row>
    <row r="2944" spans="2:17">
      <c r="B2944" s="30">
        <f>資料貼入!A2944</f>
        <v>0</v>
      </c>
      <c r="C2944" s="38">
        <f>資料貼入!A2944</f>
        <v>0</v>
      </c>
      <c r="D2944" s="29">
        <f>資料貼入!B2944</f>
        <v>0</v>
      </c>
      <c r="E2944" s="29" cm="1">
        <f t="array" ref="E2944">MovingDayDD($D$3:D2944)</f>
        <v>-2980487.7599999681</v>
      </c>
      <c r="F2944" s="29">
        <f>IF(OR(C2944&gt;總表!$B$30,C2944=0),0,IF(E2944=0,0,1+F2943))</f>
        <v>0</v>
      </c>
      <c r="G2944" s="29">
        <f t="shared" si="320"/>
        <v>0</v>
      </c>
      <c r="H2944" s="42">
        <f t="shared" si="318"/>
        <v>0</v>
      </c>
      <c r="I2944" s="43">
        <f t="shared" si="321"/>
        <v>0</v>
      </c>
      <c r="J2944" s="42">
        <f t="shared" si="322"/>
        <v>0</v>
      </c>
      <c r="K2944" s="43">
        <f t="shared" si="323"/>
        <v>0</v>
      </c>
      <c r="L2944">
        <f t="shared" si="324"/>
        <v>126</v>
      </c>
      <c r="M2944">
        <f>IF($G2944="","",COUNTIF($G$3:$G2944, $G2944))</f>
        <v>2816</v>
      </c>
      <c r="N2944">
        <f t="shared" si="319"/>
        <v>2942</v>
      </c>
      <c r="O2944"/>
      <c r="P2944"/>
      <c r="Q2944"/>
    </row>
    <row r="2945" spans="2:17">
      <c r="B2945" s="30">
        <f>資料貼入!A2945</f>
        <v>0</v>
      </c>
      <c r="C2945" s="38">
        <f>資料貼入!A2945</f>
        <v>0</v>
      </c>
      <c r="D2945" s="29">
        <f>資料貼入!B2945</f>
        <v>0</v>
      </c>
      <c r="E2945" s="29" cm="1">
        <f t="array" ref="E2945">MovingDayDD($D$3:D2945)</f>
        <v>-2980487.7599999681</v>
      </c>
      <c r="F2945" s="29">
        <f>IF(OR(C2945&gt;總表!$B$30,C2945=0),0,IF(E2945=0,0,1+F2944))</f>
        <v>0</v>
      </c>
      <c r="G2945" s="29">
        <f t="shared" si="320"/>
        <v>0</v>
      </c>
      <c r="H2945" s="42">
        <f t="shared" si="318"/>
        <v>0</v>
      </c>
      <c r="I2945" s="43">
        <f t="shared" si="321"/>
        <v>0</v>
      </c>
      <c r="J2945" s="42">
        <f t="shared" si="322"/>
        <v>0</v>
      </c>
      <c r="K2945" s="43">
        <f t="shared" si="323"/>
        <v>0</v>
      </c>
      <c r="L2945">
        <f t="shared" si="324"/>
        <v>126</v>
      </c>
      <c r="M2945">
        <f>IF($G2945="","",COUNTIF($G$3:$G2945, $G2945))</f>
        <v>2817</v>
      </c>
      <c r="N2945">
        <f t="shared" si="319"/>
        <v>2943</v>
      </c>
      <c r="O2945"/>
      <c r="P2945"/>
      <c r="Q2945"/>
    </row>
    <row r="2946" spans="2:17">
      <c r="B2946" s="30">
        <f>資料貼入!A2946</f>
        <v>0</v>
      </c>
      <c r="C2946" s="38">
        <f>資料貼入!A2946</f>
        <v>0</v>
      </c>
      <c r="D2946" s="29">
        <f>資料貼入!B2946</f>
        <v>0</v>
      </c>
      <c r="E2946" s="29" cm="1">
        <f t="array" ref="E2946">MovingDayDD($D$3:D2946)</f>
        <v>-2980487.7599999681</v>
      </c>
      <c r="F2946" s="29">
        <f>IF(OR(C2946&gt;總表!$B$30,C2946=0),0,IF(E2946=0,0,1+F2945))</f>
        <v>0</v>
      </c>
      <c r="G2946" s="29">
        <f t="shared" si="320"/>
        <v>0</v>
      </c>
      <c r="H2946" s="42">
        <f t="shared" si="318"/>
        <v>0</v>
      </c>
      <c r="I2946" s="43">
        <f t="shared" si="321"/>
        <v>0</v>
      </c>
      <c r="J2946" s="42">
        <f t="shared" si="322"/>
        <v>0</v>
      </c>
      <c r="K2946" s="43">
        <f t="shared" si="323"/>
        <v>0</v>
      </c>
      <c r="L2946">
        <f t="shared" si="324"/>
        <v>126</v>
      </c>
      <c r="M2946">
        <f>IF($G2946="","",COUNTIF($G$3:$G2946, $G2946))</f>
        <v>2818</v>
      </c>
      <c r="N2946">
        <f t="shared" si="319"/>
        <v>2944</v>
      </c>
      <c r="O2946"/>
      <c r="P2946"/>
      <c r="Q2946"/>
    </row>
    <row r="2947" spans="2:17">
      <c r="B2947" s="30">
        <f>資料貼入!A2947</f>
        <v>0</v>
      </c>
      <c r="C2947" s="38">
        <f>資料貼入!A2947</f>
        <v>0</v>
      </c>
      <c r="D2947" s="29">
        <f>資料貼入!B2947</f>
        <v>0</v>
      </c>
      <c r="E2947" s="29" cm="1">
        <f t="array" ref="E2947">MovingDayDD($D$3:D2947)</f>
        <v>-2980487.7599999681</v>
      </c>
      <c r="F2947" s="29">
        <f>IF(OR(C2947&gt;總表!$B$30,C2947=0),0,IF(E2947=0,0,1+F2946))</f>
        <v>0</v>
      </c>
      <c r="G2947" s="29">
        <f t="shared" si="320"/>
        <v>0</v>
      </c>
      <c r="H2947" s="42">
        <f t="shared" ref="H2947:H3010" si="325">IF(G2947&gt;$V$1,B2947,0)</f>
        <v>0</v>
      </c>
      <c r="I2947" s="43">
        <f t="shared" si="321"/>
        <v>0</v>
      </c>
      <c r="J2947" s="42">
        <f t="shared" si="322"/>
        <v>0</v>
      </c>
      <c r="K2947" s="43">
        <f t="shared" si="323"/>
        <v>0</v>
      </c>
      <c r="L2947">
        <f t="shared" si="324"/>
        <v>126</v>
      </c>
      <c r="M2947">
        <f>IF($G2947="","",COUNTIF($G$3:$G2947, $G2947))</f>
        <v>2819</v>
      </c>
      <c r="N2947">
        <f t="shared" ref="N2947:N3010" si="326">IF($G2947="","",L2947+M2947)</f>
        <v>2945</v>
      </c>
      <c r="O2947"/>
      <c r="P2947"/>
      <c r="Q2947"/>
    </row>
    <row r="2948" spans="2:17">
      <c r="B2948" s="30">
        <f>資料貼入!A2948</f>
        <v>0</v>
      </c>
      <c r="C2948" s="38">
        <f>資料貼入!A2948</f>
        <v>0</v>
      </c>
      <c r="D2948" s="29">
        <f>資料貼入!B2948</f>
        <v>0</v>
      </c>
      <c r="E2948" s="29" cm="1">
        <f t="array" ref="E2948">MovingDayDD($D$3:D2948)</f>
        <v>-2980487.7599999681</v>
      </c>
      <c r="F2948" s="29">
        <f>IF(OR(C2948&gt;總表!$B$30,C2948=0),0,IF(E2948=0,0,1+F2947))</f>
        <v>0</v>
      </c>
      <c r="G2948" s="29">
        <f t="shared" ref="G2948:G3011" si="327">IF(F2949=0,F2948,0)</f>
        <v>0</v>
      </c>
      <c r="H2948" s="42">
        <f t="shared" si="325"/>
        <v>0</v>
      </c>
      <c r="I2948" s="43">
        <f t="shared" ref="I2948:I3011" si="328">G2948</f>
        <v>0</v>
      </c>
      <c r="J2948" s="42">
        <f t="shared" ref="J2948:J3011" si="329">IF(F2948=0,0,B2948)</f>
        <v>0</v>
      </c>
      <c r="K2948" s="43">
        <f t="shared" ref="K2948:K3011" si="330">G2948</f>
        <v>0</v>
      </c>
      <c r="L2948">
        <f t="shared" ref="L2948:L3011" si="331">IF($G2948="","",COUNTIF($G$3:$G$4053, "&gt;" &amp; $G2948))</f>
        <v>126</v>
      </c>
      <c r="M2948">
        <f>IF($G2948="","",COUNTIF($G$3:$G2948, $G2948))</f>
        <v>2820</v>
      </c>
      <c r="N2948">
        <f t="shared" si="326"/>
        <v>2946</v>
      </c>
      <c r="O2948"/>
      <c r="P2948"/>
      <c r="Q2948"/>
    </row>
    <row r="2949" spans="2:17">
      <c r="B2949" s="30">
        <f>資料貼入!A2949</f>
        <v>0</v>
      </c>
      <c r="C2949" s="38">
        <f>資料貼入!A2949</f>
        <v>0</v>
      </c>
      <c r="D2949" s="29">
        <f>資料貼入!B2949</f>
        <v>0</v>
      </c>
      <c r="E2949" s="29" cm="1">
        <f t="array" ref="E2949">MovingDayDD($D$3:D2949)</f>
        <v>-2980487.7599999681</v>
      </c>
      <c r="F2949" s="29">
        <f>IF(OR(C2949&gt;總表!$B$30,C2949=0),0,IF(E2949=0,0,1+F2948))</f>
        <v>0</v>
      </c>
      <c r="G2949" s="29">
        <f t="shared" si="327"/>
        <v>0</v>
      </c>
      <c r="H2949" s="42">
        <f t="shared" si="325"/>
        <v>0</v>
      </c>
      <c r="I2949" s="43">
        <f t="shared" si="328"/>
        <v>0</v>
      </c>
      <c r="J2949" s="42">
        <f t="shared" si="329"/>
        <v>0</v>
      </c>
      <c r="K2949" s="43">
        <f t="shared" si="330"/>
        <v>0</v>
      </c>
      <c r="L2949">
        <f t="shared" si="331"/>
        <v>126</v>
      </c>
      <c r="M2949">
        <f>IF($G2949="","",COUNTIF($G$3:$G2949, $G2949))</f>
        <v>2821</v>
      </c>
      <c r="N2949">
        <f t="shared" si="326"/>
        <v>2947</v>
      </c>
      <c r="O2949"/>
      <c r="P2949"/>
      <c r="Q2949"/>
    </row>
    <row r="2950" spans="2:17">
      <c r="B2950" s="30">
        <f>資料貼入!A2950</f>
        <v>0</v>
      </c>
      <c r="C2950" s="38">
        <f>資料貼入!A2950</f>
        <v>0</v>
      </c>
      <c r="D2950" s="29">
        <f>資料貼入!B2950</f>
        <v>0</v>
      </c>
      <c r="E2950" s="29" cm="1">
        <f t="array" ref="E2950">MovingDayDD($D$3:D2950)</f>
        <v>-2980487.7599999681</v>
      </c>
      <c r="F2950" s="29">
        <f>IF(OR(C2950&gt;總表!$B$30,C2950=0),0,IF(E2950=0,0,1+F2949))</f>
        <v>0</v>
      </c>
      <c r="G2950" s="29">
        <f t="shared" si="327"/>
        <v>0</v>
      </c>
      <c r="H2950" s="42">
        <f t="shared" si="325"/>
        <v>0</v>
      </c>
      <c r="I2950" s="43">
        <f t="shared" si="328"/>
        <v>0</v>
      </c>
      <c r="J2950" s="42">
        <f t="shared" si="329"/>
        <v>0</v>
      </c>
      <c r="K2950" s="43">
        <f t="shared" si="330"/>
        <v>0</v>
      </c>
      <c r="L2950">
        <f t="shared" si="331"/>
        <v>126</v>
      </c>
      <c r="M2950">
        <f>IF($G2950="","",COUNTIF($G$3:$G2950, $G2950))</f>
        <v>2822</v>
      </c>
      <c r="N2950">
        <f t="shared" si="326"/>
        <v>2948</v>
      </c>
      <c r="O2950"/>
      <c r="P2950"/>
      <c r="Q2950"/>
    </row>
    <row r="2951" spans="2:17">
      <c r="B2951" s="30">
        <f>資料貼入!A2951</f>
        <v>0</v>
      </c>
      <c r="C2951" s="38">
        <f>資料貼入!A2951</f>
        <v>0</v>
      </c>
      <c r="D2951" s="29">
        <f>資料貼入!B2951</f>
        <v>0</v>
      </c>
      <c r="E2951" s="29" cm="1">
        <f t="array" ref="E2951">MovingDayDD($D$3:D2951)</f>
        <v>-2980487.7599999681</v>
      </c>
      <c r="F2951" s="29">
        <f>IF(OR(C2951&gt;總表!$B$30,C2951=0),0,IF(E2951=0,0,1+F2950))</f>
        <v>0</v>
      </c>
      <c r="G2951" s="29">
        <f t="shared" si="327"/>
        <v>0</v>
      </c>
      <c r="H2951" s="42">
        <f t="shared" si="325"/>
        <v>0</v>
      </c>
      <c r="I2951" s="43">
        <f t="shared" si="328"/>
        <v>0</v>
      </c>
      <c r="J2951" s="42">
        <f t="shared" si="329"/>
        <v>0</v>
      </c>
      <c r="K2951" s="43">
        <f t="shared" si="330"/>
        <v>0</v>
      </c>
      <c r="L2951">
        <f t="shared" si="331"/>
        <v>126</v>
      </c>
      <c r="M2951">
        <f>IF($G2951="","",COUNTIF($G$3:$G2951, $G2951))</f>
        <v>2823</v>
      </c>
      <c r="N2951">
        <f t="shared" si="326"/>
        <v>2949</v>
      </c>
      <c r="O2951"/>
      <c r="P2951"/>
      <c r="Q2951"/>
    </row>
    <row r="2952" spans="2:17">
      <c r="B2952" s="30">
        <f>資料貼入!A2952</f>
        <v>0</v>
      </c>
      <c r="C2952" s="38">
        <f>資料貼入!A2952</f>
        <v>0</v>
      </c>
      <c r="D2952" s="29">
        <f>資料貼入!B2952</f>
        <v>0</v>
      </c>
      <c r="E2952" s="29" cm="1">
        <f t="array" ref="E2952">MovingDayDD($D$3:D2952)</f>
        <v>-2980487.7599999681</v>
      </c>
      <c r="F2952" s="29">
        <f>IF(OR(C2952&gt;總表!$B$30,C2952=0),0,IF(E2952=0,0,1+F2951))</f>
        <v>0</v>
      </c>
      <c r="G2952" s="29">
        <f t="shared" si="327"/>
        <v>0</v>
      </c>
      <c r="H2952" s="42">
        <f t="shared" si="325"/>
        <v>0</v>
      </c>
      <c r="I2952" s="43">
        <f t="shared" si="328"/>
        <v>0</v>
      </c>
      <c r="J2952" s="42">
        <f t="shared" si="329"/>
        <v>0</v>
      </c>
      <c r="K2952" s="43">
        <f t="shared" si="330"/>
        <v>0</v>
      </c>
      <c r="L2952">
        <f t="shared" si="331"/>
        <v>126</v>
      </c>
      <c r="M2952">
        <f>IF($G2952="","",COUNTIF($G$3:$G2952, $G2952))</f>
        <v>2824</v>
      </c>
      <c r="N2952">
        <f t="shared" si="326"/>
        <v>2950</v>
      </c>
      <c r="O2952"/>
      <c r="P2952"/>
      <c r="Q2952"/>
    </row>
    <row r="2953" spans="2:17">
      <c r="B2953" s="30">
        <f>資料貼入!A2953</f>
        <v>0</v>
      </c>
      <c r="C2953" s="38">
        <f>資料貼入!A2953</f>
        <v>0</v>
      </c>
      <c r="D2953" s="29">
        <f>資料貼入!B2953</f>
        <v>0</v>
      </c>
      <c r="E2953" s="29" cm="1">
        <f t="array" ref="E2953">MovingDayDD($D$3:D2953)</f>
        <v>-2980487.7599999681</v>
      </c>
      <c r="F2953" s="29">
        <f>IF(OR(C2953&gt;總表!$B$30,C2953=0),0,IF(E2953=0,0,1+F2952))</f>
        <v>0</v>
      </c>
      <c r="G2953" s="29">
        <f t="shared" si="327"/>
        <v>0</v>
      </c>
      <c r="H2953" s="42">
        <f t="shared" si="325"/>
        <v>0</v>
      </c>
      <c r="I2953" s="43">
        <f t="shared" si="328"/>
        <v>0</v>
      </c>
      <c r="J2953" s="42">
        <f t="shared" si="329"/>
        <v>0</v>
      </c>
      <c r="K2953" s="43">
        <f t="shared" si="330"/>
        <v>0</v>
      </c>
      <c r="L2953">
        <f t="shared" si="331"/>
        <v>126</v>
      </c>
      <c r="M2953">
        <f>IF($G2953="","",COUNTIF($G$3:$G2953, $G2953))</f>
        <v>2825</v>
      </c>
      <c r="N2953">
        <f t="shared" si="326"/>
        <v>2951</v>
      </c>
      <c r="O2953"/>
      <c r="P2953"/>
      <c r="Q2953"/>
    </row>
    <row r="2954" spans="2:17">
      <c r="B2954" s="30">
        <f>資料貼入!A2954</f>
        <v>0</v>
      </c>
      <c r="C2954" s="38">
        <f>資料貼入!A2954</f>
        <v>0</v>
      </c>
      <c r="D2954" s="29">
        <f>資料貼入!B2954</f>
        <v>0</v>
      </c>
      <c r="E2954" s="29" cm="1">
        <f t="array" ref="E2954">MovingDayDD($D$3:D2954)</f>
        <v>-2980487.7599999681</v>
      </c>
      <c r="F2954" s="29">
        <f>IF(OR(C2954&gt;總表!$B$30,C2954=0),0,IF(E2954=0,0,1+F2953))</f>
        <v>0</v>
      </c>
      <c r="G2954" s="29">
        <f t="shared" si="327"/>
        <v>0</v>
      </c>
      <c r="H2954" s="42">
        <f t="shared" si="325"/>
        <v>0</v>
      </c>
      <c r="I2954" s="43">
        <f t="shared" si="328"/>
        <v>0</v>
      </c>
      <c r="J2954" s="42">
        <f t="shared" si="329"/>
        <v>0</v>
      </c>
      <c r="K2954" s="43">
        <f t="shared" si="330"/>
        <v>0</v>
      </c>
      <c r="L2954">
        <f t="shared" si="331"/>
        <v>126</v>
      </c>
      <c r="M2954">
        <f>IF($G2954="","",COUNTIF($G$3:$G2954, $G2954))</f>
        <v>2826</v>
      </c>
      <c r="N2954">
        <f t="shared" si="326"/>
        <v>2952</v>
      </c>
      <c r="O2954"/>
      <c r="P2954"/>
      <c r="Q2954"/>
    </row>
    <row r="2955" spans="2:17">
      <c r="B2955" s="30">
        <f>資料貼入!A2955</f>
        <v>0</v>
      </c>
      <c r="C2955" s="38">
        <f>資料貼入!A2955</f>
        <v>0</v>
      </c>
      <c r="D2955" s="29">
        <f>資料貼入!B2955</f>
        <v>0</v>
      </c>
      <c r="E2955" s="29" cm="1">
        <f t="array" ref="E2955">MovingDayDD($D$3:D2955)</f>
        <v>-2980487.7599999681</v>
      </c>
      <c r="F2955" s="29">
        <f>IF(OR(C2955&gt;總表!$B$30,C2955=0),0,IF(E2955=0,0,1+F2954))</f>
        <v>0</v>
      </c>
      <c r="G2955" s="29">
        <f t="shared" si="327"/>
        <v>0</v>
      </c>
      <c r="H2955" s="42">
        <f t="shared" si="325"/>
        <v>0</v>
      </c>
      <c r="I2955" s="43">
        <f t="shared" si="328"/>
        <v>0</v>
      </c>
      <c r="J2955" s="42">
        <f t="shared" si="329"/>
        <v>0</v>
      </c>
      <c r="K2955" s="43">
        <f t="shared" si="330"/>
        <v>0</v>
      </c>
      <c r="L2955">
        <f t="shared" si="331"/>
        <v>126</v>
      </c>
      <c r="M2955">
        <f>IF($G2955="","",COUNTIF($G$3:$G2955, $G2955))</f>
        <v>2827</v>
      </c>
      <c r="N2955">
        <f t="shared" si="326"/>
        <v>2953</v>
      </c>
      <c r="O2955"/>
      <c r="P2955"/>
      <c r="Q2955"/>
    </row>
    <row r="2956" spans="2:17">
      <c r="B2956" s="30">
        <f>資料貼入!A2956</f>
        <v>0</v>
      </c>
      <c r="C2956" s="38">
        <f>資料貼入!A2956</f>
        <v>0</v>
      </c>
      <c r="D2956" s="29">
        <f>資料貼入!B2956</f>
        <v>0</v>
      </c>
      <c r="E2956" s="29" cm="1">
        <f t="array" ref="E2956">MovingDayDD($D$3:D2956)</f>
        <v>-2980487.7599999681</v>
      </c>
      <c r="F2956" s="29">
        <f>IF(OR(C2956&gt;總表!$B$30,C2956=0),0,IF(E2956=0,0,1+F2955))</f>
        <v>0</v>
      </c>
      <c r="G2956" s="29">
        <f t="shared" si="327"/>
        <v>0</v>
      </c>
      <c r="H2956" s="42">
        <f t="shared" si="325"/>
        <v>0</v>
      </c>
      <c r="I2956" s="43">
        <f t="shared" si="328"/>
        <v>0</v>
      </c>
      <c r="J2956" s="42">
        <f t="shared" si="329"/>
        <v>0</v>
      </c>
      <c r="K2956" s="43">
        <f t="shared" si="330"/>
        <v>0</v>
      </c>
      <c r="L2956">
        <f t="shared" si="331"/>
        <v>126</v>
      </c>
      <c r="M2956">
        <f>IF($G2956="","",COUNTIF($G$3:$G2956, $G2956))</f>
        <v>2828</v>
      </c>
      <c r="N2956">
        <f t="shared" si="326"/>
        <v>2954</v>
      </c>
      <c r="O2956"/>
      <c r="P2956"/>
      <c r="Q2956"/>
    </row>
    <row r="2957" spans="2:17">
      <c r="B2957" s="30">
        <f>資料貼入!A2957</f>
        <v>0</v>
      </c>
      <c r="C2957" s="38">
        <f>資料貼入!A2957</f>
        <v>0</v>
      </c>
      <c r="D2957" s="29">
        <f>資料貼入!B2957</f>
        <v>0</v>
      </c>
      <c r="E2957" s="29" cm="1">
        <f t="array" ref="E2957">MovingDayDD($D$3:D2957)</f>
        <v>-2980487.7599999681</v>
      </c>
      <c r="F2957" s="29">
        <f>IF(OR(C2957&gt;總表!$B$30,C2957=0),0,IF(E2957=0,0,1+F2956))</f>
        <v>0</v>
      </c>
      <c r="G2957" s="29">
        <f t="shared" si="327"/>
        <v>0</v>
      </c>
      <c r="H2957" s="42">
        <f t="shared" si="325"/>
        <v>0</v>
      </c>
      <c r="I2957" s="43">
        <f t="shared" si="328"/>
        <v>0</v>
      </c>
      <c r="J2957" s="42">
        <f t="shared" si="329"/>
        <v>0</v>
      </c>
      <c r="K2957" s="43">
        <f t="shared" si="330"/>
        <v>0</v>
      </c>
      <c r="L2957">
        <f t="shared" si="331"/>
        <v>126</v>
      </c>
      <c r="M2957">
        <f>IF($G2957="","",COUNTIF($G$3:$G2957, $G2957))</f>
        <v>2829</v>
      </c>
      <c r="N2957">
        <f t="shared" si="326"/>
        <v>2955</v>
      </c>
      <c r="O2957"/>
      <c r="P2957"/>
      <c r="Q2957"/>
    </row>
    <row r="2958" spans="2:17">
      <c r="B2958" s="30">
        <f>資料貼入!A2958</f>
        <v>0</v>
      </c>
      <c r="C2958" s="38">
        <f>資料貼入!A2958</f>
        <v>0</v>
      </c>
      <c r="D2958" s="29">
        <f>資料貼入!B2958</f>
        <v>0</v>
      </c>
      <c r="E2958" s="29" cm="1">
        <f t="array" ref="E2958">MovingDayDD($D$3:D2958)</f>
        <v>-2980487.7599999681</v>
      </c>
      <c r="F2958" s="29">
        <f>IF(OR(C2958&gt;總表!$B$30,C2958=0),0,IF(E2958=0,0,1+F2957))</f>
        <v>0</v>
      </c>
      <c r="G2958" s="29">
        <f t="shared" si="327"/>
        <v>0</v>
      </c>
      <c r="H2958" s="42">
        <f t="shared" si="325"/>
        <v>0</v>
      </c>
      <c r="I2958" s="43">
        <f t="shared" si="328"/>
        <v>0</v>
      </c>
      <c r="J2958" s="42">
        <f t="shared" si="329"/>
        <v>0</v>
      </c>
      <c r="K2958" s="43">
        <f t="shared" si="330"/>
        <v>0</v>
      </c>
      <c r="L2958">
        <f t="shared" si="331"/>
        <v>126</v>
      </c>
      <c r="M2958">
        <f>IF($G2958="","",COUNTIF($G$3:$G2958, $G2958))</f>
        <v>2830</v>
      </c>
      <c r="N2958">
        <f t="shared" si="326"/>
        <v>2956</v>
      </c>
      <c r="O2958"/>
      <c r="P2958"/>
      <c r="Q2958"/>
    </row>
    <row r="2959" spans="2:17">
      <c r="B2959" s="30">
        <f>資料貼入!A2959</f>
        <v>0</v>
      </c>
      <c r="C2959" s="38">
        <f>資料貼入!A2959</f>
        <v>0</v>
      </c>
      <c r="D2959" s="29">
        <f>資料貼入!B2959</f>
        <v>0</v>
      </c>
      <c r="E2959" s="29" cm="1">
        <f t="array" ref="E2959">MovingDayDD($D$3:D2959)</f>
        <v>-2980487.7599999681</v>
      </c>
      <c r="F2959" s="29">
        <f>IF(OR(C2959&gt;總表!$B$30,C2959=0),0,IF(E2959=0,0,1+F2958))</f>
        <v>0</v>
      </c>
      <c r="G2959" s="29">
        <f t="shared" si="327"/>
        <v>0</v>
      </c>
      <c r="H2959" s="42">
        <f t="shared" si="325"/>
        <v>0</v>
      </c>
      <c r="I2959" s="43">
        <f t="shared" si="328"/>
        <v>0</v>
      </c>
      <c r="J2959" s="42">
        <f t="shared" si="329"/>
        <v>0</v>
      </c>
      <c r="K2959" s="43">
        <f t="shared" si="330"/>
        <v>0</v>
      </c>
      <c r="L2959">
        <f t="shared" si="331"/>
        <v>126</v>
      </c>
      <c r="M2959">
        <f>IF($G2959="","",COUNTIF($G$3:$G2959, $G2959))</f>
        <v>2831</v>
      </c>
      <c r="N2959">
        <f t="shared" si="326"/>
        <v>2957</v>
      </c>
      <c r="O2959"/>
      <c r="P2959"/>
      <c r="Q2959"/>
    </row>
    <row r="2960" spans="2:17">
      <c r="B2960" s="30">
        <f>資料貼入!A2960</f>
        <v>0</v>
      </c>
      <c r="C2960" s="38">
        <f>資料貼入!A2960</f>
        <v>0</v>
      </c>
      <c r="D2960" s="29">
        <f>資料貼入!B2960</f>
        <v>0</v>
      </c>
      <c r="E2960" s="29" cm="1">
        <f t="array" ref="E2960">MovingDayDD($D$3:D2960)</f>
        <v>-2980487.7599999681</v>
      </c>
      <c r="F2960" s="29">
        <f>IF(OR(C2960&gt;總表!$B$30,C2960=0),0,IF(E2960=0,0,1+F2959))</f>
        <v>0</v>
      </c>
      <c r="G2960" s="29">
        <f t="shared" si="327"/>
        <v>0</v>
      </c>
      <c r="H2960" s="42">
        <f t="shared" si="325"/>
        <v>0</v>
      </c>
      <c r="I2960" s="43">
        <f t="shared" si="328"/>
        <v>0</v>
      </c>
      <c r="J2960" s="42">
        <f t="shared" si="329"/>
        <v>0</v>
      </c>
      <c r="K2960" s="43">
        <f t="shared" si="330"/>
        <v>0</v>
      </c>
      <c r="L2960">
        <f t="shared" si="331"/>
        <v>126</v>
      </c>
      <c r="M2960">
        <f>IF($G2960="","",COUNTIF($G$3:$G2960, $G2960))</f>
        <v>2832</v>
      </c>
      <c r="N2960">
        <f t="shared" si="326"/>
        <v>2958</v>
      </c>
      <c r="O2960"/>
      <c r="P2960"/>
      <c r="Q2960"/>
    </row>
    <row r="2961" spans="2:17">
      <c r="B2961" s="30">
        <f>資料貼入!A2961</f>
        <v>0</v>
      </c>
      <c r="C2961" s="38">
        <f>資料貼入!A2961</f>
        <v>0</v>
      </c>
      <c r="D2961" s="29">
        <f>資料貼入!B2961</f>
        <v>0</v>
      </c>
      <c r="E2961" s="29" cm="1">
        <f t="array" ref="E2961">MovingDayDD($D$3:D2961)</f>
        <v>-2980487.7599999681</v>
      </c>
      <c r="F2961" s="29">
        <f>IF(OR(C2961&gt;總表!$B$30,C2961=0),0,IF(E2961=0,0,1+F2960))</f>
        <v>0</v>
      </c>
      <c r="G2961" s="29">
        <f t="shared" si="327"/>
        <v>0</v>
      </c>
      <c r="H2961" s="42">
        <f t="shared" si="325"/>
        <v>0</v>
      </c>
      <c r="I2961" s="43">
        <f t="shared" si="328"/>
        <v>0</v>
      </c>
      <c r="J2961" s="42">
        <f t="shared" si="329"/>
        <v>0</v>
      </c>
      <c r="K2961" s="43">
        <f t="shared" si="330"/>
        <v>0</v>
      </c>
      <c r="L2961">
        <f t="shared" si="331"/>
        <v>126</v>
      </c>
      <c r="M2961">
        <f>IF($G2961="","",COUNTIF($G$3:$G2961, $G2961))</f>
        <v>2833</v>
      </c>
      <c r="N2961">
        <f t="shared" si="326"/>
        <v>2959</v>
      </c>
      <c r="O2961"/>
      <c r="P2961"/>
      <c r="Q2961"/>
    </row>
    <row r="2962" spans="2:17">
      <c r="B2962" s="30">
        <f>資料貼入!A2962</f>
        <v>0</v>
      </c>
      <c r="C2962" s="38">
        <f>資料貼入!A2962</f>
        <v>0</v>
      </c>
      <c r="D2962" s="29">
        <f>資料貼入!B2962</f>
        <v>0</v>
      </c>
      <c r="E2962" s="29" cm="1">
        <f t="array" ref="E2962">MovingDayDD($D$3:D2962)</f>
        <v>-2980487.7599999681</v>
      </c>
      <c r="F2962" s="29">
        <f>IF(OR(C2962&gt;總表!$B$30,C2962=0),0,IF(E2962=0,0,1+F2961))</f>
        <v>0</v>
      </c>
      <c r="G2962" s="29">
        <f t="shared" si="327"/>
        <v>0</v>
      </c>
      <c r="H2962" s="42">
        <f t="shared" si="325"/>
        <v>0</v>
      </c>
      <c r="I2962" s="43">
        <f t="shared" si="328"/>
        <v>0</v>
      </c>
      <c r="J2962" s="42">
        <f t="shared" si="329"/>
        <v>0</v>
      </c>
      <c r="K2962" s="43">
        <f t="shared" si="330"/>
        <v>0</v>
      </c>
      <c r="L2962">
        <f t="shared" si="331"/>
        <v>126</v>
      </c>
      <c r="M2962">
        <f>IF($G2962="","",COUNTIF($G$3:$G2962, $G2962))</f>
        <v>2834</v>
      </c>
      <c r="N2962">
        <f t="shared" si="326"/>
        <v>2960</v>
      </c>
      <c r="O2962"/>
      <c r="P2962"/>
      <c r="Q2962"/>
    </row>
    <row r="2963" spans="2:17">
      <c r="B2963" s="30">
        <f>資料貼入!A2963</f>
        <v>0</v>
      </c>
      <c r="C2963" s="38">
        <f>資料貼入!A2963</f>
        <v>0</v>
      </c>
      <c r="D2963" s="29">
        <f>資料貼入!B2963</f>
        <v>0</v>
      </c>
      <c r="E2963" s="29" cm="1">
        <f t="array" ref="E2963">MovingDayDD($D$3:D2963)</f>
        <v>-2980487.7599999681</v>
      </c>
      <c r="F2963" s="29">
        <f>IF(OR(C2963&gt;總表!$B$30,C2963=0),0,IF(E2963=0,0,1+F2962))</f>
        <v>0</v>
      </c>
      <c r="G2963" s="29">
        <f t="shared" si="327"/>
        <v>0</v>
      </c>
      <c r="H2963" s="42">
        <f t="shared" si="325"/>
        <v>0</v>
      </c>
      <c r="I2963" s="43">
        <f t="shared" si="328"/>
        <v>0</v>
      </c>
      <c r="J2963" s="42">
        <f t="shared" si="329"/>
        <v>0</v>
      </c>
      <c r="K2963" s="43">
        <f t="shared" si="330"/>
        <v>0</v>
      </c>
      <c r="L2963">
        <f t="shared" si="331"/>
        <v>126</v>
      </c>
      <c r="M2963">
        <f>IF($G2963="","",COUNTIF($G$3:$G2963, $G2963))</f>
        <v>2835</v>
      </c>
      <c r="N2963">
        <f t="shared" si="326"/>
        <v>2961</v>
      </c>
      <c r="O2963"/>
      <c r="P2963"/>
      <c r="Q2963"/>
    </row>
    <row r="2964" spans="2:17">
      <c r="B2964" s="30">
        <f>資料貼入!A2964</f>
        <v>0</v>
      </c>
      <c r="C2964" s="38">
        <f>資料貼入!A2964</f>
        <v>0</v>
      </c>
      <c r="D2964" s="29">
        <f>資料貼入!B2964</f>
        <v>0</v>
      </c>
      <c r="E2964" s="29" cm="1">
        <f t="array" ref="E2964">MovingDayDD($D$3:D2964)</f>
        <v>-2980487.7599999681</v>
      </c>
      <c r="F2964" s="29">
        <f>IF(OR(C2964&gt;總表!$B$30,C2964=0),0,IF(E2964=0,0,1+F2963))</f>
        <v>0</v>
      </c>
      <c r="G2964" s="29">
        <f t="shared" si="327"/>
        <v>0</v>
      </c>
      <c r="H2964" s="42">
        <f t="shared" si="325"/>
        <v>0</v>
      </c>
      <c r="I2964" s="43">
        <f t="shared" si="328"/>
        <v>0</v>
      </c>
      <c r="J2964" s="42">
        <f t="shared" si="329"/>
        <v>0</v>
      </c>
      <c r="K2964" s="43">
        <f t="shared" si="330"/>
        <v>0</v>
      </c>
      <c r="L2964">
        <f t="shared" si="331"/>
        <v>126</v>
      </c>
      <c r="M2964">
        <f>IF($G2964="","",COUNTIF($G$3:$G2964, $G2964))</f>
        <v>2836</v>
      </c>
      <c r="N2964">
        <f t="shared" si="326"/>
        <v>2962</v>
      </c>
      <c r="O2964"/>
      <c r="P2964"/>
      <c r="Q2964"/>
    </row>
    <row r="2965" spans="2:17">
      <c r="B2965" s="30">
        <f>資料貼入!A2965</f>
        <v>0</v>
      </c>
      <c r="C2965" s="38">
        <f>資料貼入!A2965</f>
        <v>0</v>
      </c>
      <c r="D2965" s="29">
        <f>資料貼入!B2965</f>
        <v>0</v>
      </c>
      <c r="E2965" s="29" cm="1">
        <f t="array" ref="E2965">MovingDayDD($D$3:D2965)</f>
        <v>-2980487.7599999681</v>
      </c>
      <c r="F2965" s="29">
        <f>IF(OR(C2965&gt;總表!$B$30,C2965=0),0,IF(E2965=0,0,1+F2964))</f>
        <v>0</v>
      </c>
      <c r="G2965" s="29">
        <f t="shared" si="327"/>
        <v>0</v>
      </c>
      <c r="H2965" s="42">
        <f t="shared" si="325"/>
        <v>0</v>
      </c>
      <c r="I2965" s="43">
        <f t="shared" si="328"/>
        <v>0</v>
      </c>
      <c r="J2965" s="42">
        <f t="shared" si="329"/>
        <v>0</v>
      </c>
      <c r="K2965" s="43">
        <f t="shared" si="330"/>
        <v>0</v>
      </c>
      <c r="L2965">
        <f t="shared" si="331"/>
        <v>126</v>
      </c>
      <c r="M2965">
        <f>IF($G2965="","",COUNTIF($G$3:$G2965, $G2965))</f>
        <v>2837</v>
      </c>
      <c r="N2965">
        <f t="shared" si="326"/>
        <v>2963</v>
      </c>
      <c r="O2965"/>
      <c r="P2965"/>
      <c r="Q2965"/>
    </row>
    <row r="2966" spans="2:17">
      <c r="B2966" s="30">
        <f>資料貼入!A2966</f>
        <v>0</v>
      </c>
      <c r="C2966" s="38">
        <f>資料貼入!A2966</f>
        <v>0</v>
      </c>
      <c r="D2966" s="29">
        <f>資料貼入!B2966</f>
        <v>0</v>
      </c>
      <c r="E2966" s="29" cm="1">
        <f t="array" ref="E2966">MovingDayDD($D$3:D2966)</f>
        <v>-2980487.7599999681</v>
      </c>
      <c r="F2966" s="29">
        <f>IF(OR(C2966&gt;總表!$B$30,C2966=0),0,IF(E2966=0,0,1+F2965))</f>
        <v>0</v>
      </c>
      <c r="G2966" s="29">
        <f t="shared" si="327"/>
        <v>0</v>
      </c>
      <c r="H2966" s="42">
        <f t="shared" si="325"/>
        <v>0</v>
      </c>
      <c r="I2966" s="43">
        <f t="shared" si="328"/>
        <v>0</v>
      </c>
      <c r="J2966" s="42">
        <f t="shared" si="329"/>
        <v>0</v>
      </c>
      <c r="K2966" s="43">
        <f t="shared" si="330"/>
        <v>0</v>
      </c>
      <c r="L2966">
        <f t="shared" si="331"/>
        <v>126</v>
      </c>
      <c r="M2966">
        <f>IF($G2966="","",COUNTIF($G$3:$G2966, $G2966))</f>
        <v>2838</v>
      </c>
      <c r="N2966">
        <f t="shared" si="326"/>
        <v>2964</v>
      </c>
      <c r="O2966"/>
      <c r="P2966"/>
      <c r="Q2966"/>
    </row>
    <row r="2967" spans="2:17">
      <c r="B2967" s="30">
        <f>資料貼入!A2967</f>
        <v>0</v>
      </c>
      <c r="C2967" s="38">
        <f>資料貼入!A2967</f>
        <v>0</v>
      </c>
      <c r="D2967" s="29">
        <f>資料貼入!B2967</f>
        <v>0</v>
      </c>
      <c r="E2967" s="29" cm="1">
        <f t="array" ref="E2967">MovingDayDD($D$3:D2967)</f>
        <v>-2980487.7599999681</v>
      </c>
      <c r="F2967" s="29">
        <f>IF(OR(C2967&gt;總表!$B$30,C2967=0),0,IF(E2967=0,0,1+F2966))</f>
        <v>0</v>
      </c>
      <c r="G2967" s="29">
        <f t="shared" si="327"/>
        <v>0</v>
      </c>
      <c r="H2967" s="42">
        <f t="shared" si="325"/>
        <v>0</v>
      </c>
      <c r="I2967" s="43">
        <f t="shared" si="328"/>
        <v>0</v>
      </c>
      <c r="J2967" s="42">
        <f t="shared" si="329"/>
        <v>0</v>
      </c>
      <c r="K2967" s="43">
        <f t="shared" si="330"/>
        <v>0</v>
      </c>
      <c r="L2967">
        <f t="shared" si="331"/>
        <v>126</v>
      </c>
      <c r="M2967">
        <f>IF($G2967="","",COUNTIF($G$3:$G2967, $G2967))</f>
        <v>2839</v>
      </c>
      <c r="N2967">
        <f t="shared" si="326"/>
        <v>2965</v>
      </c>
      <c r="O2967"/>
      <c r="P2967"/>
      <c r="Q2967"/>
    </row>
    <row r="2968" spans="2:17">
      <c r="B2968" s="30">
        <f>資料貼入!A2968</f>
        <v>0</v>
      </c>
      <c r="C2968" s="38">
        <f>資料貼入!A2968</f>
        <v>0</v>
      </c>
      <c r="D2968" s="29">
        <f>資料貼入!B2968</f>
        <v>0</v>
      </c>
      <c r="E2968" s="29" cm="1">
        <f t="array" ref="E2968">MovingDayDD($D$3:D2968)</f>
        <v>-2980487.7599999681</v>
      </c>
      <c r="F2968" s="29">
        <f>IF(OR(C2968&gt;總表!$B$30,C2968=0),0,IF(E2968=0,0,1+F2967))</f>
        <v>0</v>
      </c>
      <c r="G2968" s="29">
        <f t="shared" si="327"/>
        <v>0</v>
      </c>
      <c r="H2968" s="42">
        <f t="shared" si="325"/>
        <v>0</v>
      </c>
      <c r="I2968" s="43">
        <f t="shared" si="328"/>
        <v>0</v>
      </c>
      <c r="J2968" s="42">
        <f t="shared" si="329"/>
        <v>0</v>
      </c>
      <c r="K2968" s="43">
        <f t="shared" si="330"/>
        <v>0</v>
      </c>
      <c r="L2968">
        <f t="shared" si="331"/>
        <v>126</v>
      </c>
      <c r="M2968">
        <f>IF($G2968="","",COUNTIF($G$3:$G2968, $G2968))</f>
        <v>2840</v>
      </c>
      <c r="N2968">
        <f t="shared" si="326"/>
        <v>2966</v>
      </c>
      <c r="O2968"/>
      <c r="P2968"/>
      <c r="Q2968"/>
    </row>
    <row r="2969" spans="2:17">
      <c r="B2969" s="30">
        <f>資料貼入!A2969</f>
        <v>0</v>
      </c>
      <c r="C2969" s="38">
        <f>資料貼入!A2969</f>
        <v>0</v>
      </c>
      <c r="D2969" s="29">
        <f>資料貼入!B2969</f>
        <v>0</v>
      </c>
      <c r="E2969" s="29" cm="1">
        <f t="array" ref="E2969">MovingDayDD($D$3:D2969)</f>
        <v>-2980487.7599999681</v>
      </c>
      <c r="F2969" s="29">
        <f>IF(OR(C2969&gt;總表!$B$30,C2969=0),0,IF(E2969=0,0,1+F2968))</f>
        <v>0</v>
      </c>
      <c r="G2969" s="29">
        <f t="shared" si="327"/>
        <v>0</v>
      </c>
      <c r="H2969" s="42">
        <f t="shared" si="325"/>
        <v>0</v>
      </c>
      <c r="I2969" s="43">
        <f t="shared" si="328"/>
        <v>0</v>
      </c>
      <c r="J2969" s="42">
        <f t="shared" si="329"/>
        <v>0</v>
      </c>
      <c r="K2969" s="43">
        <f t="shared" si="330"/>
        <v>0</v>
      </c>
      <c r="L2969">
        <f t="shared" si="331"/>
        <v>126</v>
      </c>
      <c r="M2969">
        <f>IF($G2969="","",COUNTIF($G$3:$G2969, $G2969))</f>
        <v>2841</v>
      </c>
      <c r="N2969">
        <f t="shared" si="326"/>
        <v>2967</v>
      </c>
      <c r="O2969"/>
      <c r="P2969"/>
      <c r="Q2969"/>
    </row>
    <row r="2970" spans="2:17">
      <c r="B2970" s="30">
        <f>資料貼入!A2970</f>
        <v>0</v>
      </c>
      <c r="C2970" s="38">
        <f>資料貼入!A2970</f>
        <v>0</v>
      </c>
      <c r="D2970" s="29">
        <f>資料貼入!B2970</f>
        <v>0</v>
      </c>
      <c r="E2970" s="29" cm="1">
        <f t="array" ref="E2970">MovingDayDD($D$3:D2970)</f>
        <v>-2980487.7599999681</v>
      </c>
      <c r="F2970" s="29">
        <f>IF(OR(C2970&gt;總表!$B$30,C2970=0),0,IF(E2970=0,0,1+F2969))</f>
        <v>0</v>
      </c>
      <c r="G2970" s="29">
        <f t="shared" si="327"/>
        <v>0</v>
      </c>
      <c r="H2970" s="42">
        <f t="shared" si="325"/>
        <v>0</v>
      </c>
      <c r="I2970" s="43">
        <f t="shared" si="328"/>
        <v>0</v>
      </c>
      <c r="J2970" s="42">
        <f t="shared" si="329"/>
        <v>0</v>
      </c>
      <c r="K2970" s="43">
        <f t="shared" si="330"/>
        <v>0</v>
      </c>
      <c r="L2970">
        <f t="shared" si="331"/>
        <v>126</v>
      </c>
      <c r="M2970">
        <f>IF($G2970="","",COUNTIF($G$3:$G2970, $G2970))</f>
        <v>2842</v>
      </c>
      <c r="N2970">
        <f t="shared" si="326"/>
        <v>2968</v>
      </c>
      <c r="O2970"/>
      <c r="P2970"/>
      <c r="Q2970"/>
    </row>
    <row r="2971" spans="2:17">
      <c r="B2971" s="30">
        <f>資料貼入!A2971</f>
        <v>0</v>
      </c>
      <c r="C2971" s="38">
        <f>資料貼入!A2971</f>
        <v>0</v>
      </c>
      <c r="D2971" s="29">
        <f>資料貼入!B2971</f>
        <v>0</v>
      </c>
      <c r="E2971" s="29" cm="1">
        <f t="array" ref="E2971">MovingDayDD($D$3:D2971)</f>
        <v>-2980487.7599999681</v>
      </c>
      <c r="F2971" s="29">
        <f>IF(OR(C2971&gt;總表!$B$30,C2971=0),0,IF(E2971=0,0,1+F2970))</f>
        <v>0</v>
      </c>
      <c r="G2971" s="29">
        <f t="shared" si="327"/>
        <v>0</v>
      </c>
      <c r="H2971" s="42">
        <f t="shared" si="325"/>
        <v>0</v>
      </c>
      <c r="I2971" s="43">
        <f t="shared" si="328"/>
        <v>0</v>
      </c>
      <c r="J2971" s="42">
        <f t="shared" si="329"/>
        <v>0</v>
      </c>
      <c r="K2971" s="43">
        <f t="shared" si="330"/>
        <v>0</v>
      </c>
      <c r="L2971">
        <f t="shared" si="331"/>
        <v>126</v>
      </c>
      <c r="M2971">
        <f>IF($G2971="","",COUNTIF($G$3:$G2971, $G2971))</f>
        <v>2843</v>
      </c>
      <c r="N2971">
        <f t="shared" si="326"/>
        <v>2969</v>
      </c>
      <c r="O2971"/>
      <c r="P2971"/>
      <c r="Q2971"/>
    </row>
    <row r="2972" spans="2:17">
      <c r="B2972" s="30">
        <f>資料貼入!A2972</f>
        <v>0</v>
      </c>
      <c r="C2972" s="38">
        <f>資料貼入!A2972</f>
        <v>0</v>
      </c>
      <c r="D2972" s="29">
        <f>資料貼入!B2972</f>
        <v>0</v>
      </c>
      <c r="E2972" s="29" cm="1">
        <f t="array" ref="E2972">MovingDayDD($D$3:D2972)</f>
        <v>-2980487.7599999681</v>
      </c>
      <c r="F2972" s="29">
        <f>IF(OR(C2972&gt;總表!$B$30,C2972=0),0,IF(E2972=0,0,1+F2971))</f>
        <v>0</v>
      </c>
      <c r="G2972" s="29">
        <f t="shared" si="327"/>
        <v>0</v>
      </c>
      <c r="H2972" s="42">
        <f t="shared" si="325"/>
        <v>0</v>
      </c>
      <c r="I2972" s="43">
        <f t="shared" si="328"/>
        <v>0</v>
      </c>
      <c r="J2972" s="42">
        <f t="shared" si="329"/>
        <v>0</v>
      </c>
      <c r="K2972" s="43">
        <f t="shared" si="330"/>
        <v>0</v>
      </c>
      <c r="L2972">
        <f t="shared" si="331"/>
        <v>126</v>
      </c>
      <c r="M2972">
        <f>IF($G2972="","",COUNTIF($G$3:$G2972, $G2972))</f>
        <v>2844</v>
      </c>
      <c r="N2972">
        <f t="shared" si="326"/>
        <v>2970</v>
      </c>
      <c r="O2972"/>
      <c r="P2972"/>
      <c r="Q2972"/>
    </row>
    <row r="2973" spans="2:17">
      <c r="B2973" s="30">
        <f>資料貼入!A2973</f>
        <v>0</v>
      </c>
      <c r="C2973" s="38">
        <f>資料貼入!A2973</f>
        <v>0</v>
      </c>
      <c r="D2973" s="29">
        <f>資料貼入!B2973</f>
        <v>0</v>
      </c>
      <c r="E2973" s="29" cm="1">
        <f t="array" ref="E2973">MovingDayDD($D$3:D2973)</f>
        <v>-2980487.7599999681</v>
      </c>
      <c r="F2973" s="29">
        <f>IF(OR(C2973&gt;總表!$B$30,C2973=0),0,IF(E2973=0,0,1+F2972))</f>
        <v>0</v>
      </c>
      <c r="G2973" s="29">
        <f t="shared" si="327"/>
        <v>0</v>
      </c>
      <c r="H2973" s="42">
        <f t="shared" si="325"/>
        <v>0</v>
      </c>
      <c r="I2973" s="43">
        <f t="shared" si="328"/>
        <v>0</v>
      </c>
      <c r="J2973" s="42">
        <f t="shared" si="329"/>
        <v>0</v>
      </c>
      <c r="K2973" s="43">
        <f t="shared" si="330"/>
        <v>0</v>
      </c>
      <c r="L2973">
        <f t="shared" si="331"/>
        <v>126</v>
      </c>
      <c r="M2973">
        <f>IF($G2973="","",COUNTIF($G$3:$G2973, $G2973))</f>
        <v>2845</v>
      </c>
      <c r="N2973">
        <f t="shared" si="326"/>
        <v>2971</v>
      </c>
      <c r="O2973"/>
      <c r="P2973"/>
      <c r="Q2973"/>
    </row>
    <row r="2974" spans="2:17">
      <c r="B2974" s="30">
        <f>資料貼入!A2974</f>
        <v>0</v>
      </c>
      <c r="C2974" s="38">
        <f>資料貼入!A2974</f>
        <v>0</v>
      </c>
      <c r="D2974" s="29">
        <f>資料貼入!B2974</f>
        <v>0</v>
      </c>
      <c r="E2974" s="29" cm="1">
        <f t="array" ref="E2974">MovingDayDD($D$3:D2974)</f>
        <v>-2980487.7599999681</v>
      </c>
      <c r="F2974" s="29">
        <f>IF(OR(C2974&gt;總表!$B$30,C2974=0),0,IF(E2974=0,0,1+F2973))</f>
        <v>0</v>
      </c>
      <c r="G2974" s="29">
        <f t="shared" si="327"/>
        <v>0</v>
      </c>
      <c r="H2974" s="42">
        <f t="shared" si="325"/>
        <v>0</v>
      </c>
      <c r="I2974" s="43">
        <f t="shared" si="328"/>
        <v>0</v>
      </c>
      <c r="J2974" s="42">
        <f t="shared" si="329"/>
        <v>0</v>
      </c>
      <c r="K2974" s="43">
        <f t="shared" si="330"/>
        <v>0</v>
      </c>
      <c r="L2974">
        <f t="shared" si="331"/>
        <v>126</v>
      </c>
      <c r="M2974">
        <f>IF($G2974="","",COUNTIF($G$3:$G2974, $G2974))</f>
        <v>2846</v>
      </c>
      <c r="N2974">
        <f t="shared" si="326"/>
        <v>2972</v>
      </c>
      <c r="O2974"/>
      <c r="P2974"/>
      <c r="Q2974"/>
    </row>
    <row r="2975" spans="2:17">
      <c r="B2975" s="30">
        <f>資料貼入!A2975</f>
        <v>0</v>
      </c>
      <c r="C2975" s="38">
        <f>資料貼入!A2975</f>
        <v>0</v>
      </c>
      <c r="D2975" s="29">
        <f>資料貼入!B2975</f>
        <v>0</v>
      </c>
      <c r="E2975" s="29" cm="1">
        <f t="array" ref="E2975">MovingDayDD($D$3:D2975)</f>
        <v>-2980487.7599999681</v>
      </c>
      <c r="F2975" s="29">
        <f>IF(OR(C2975&gt;總表!$B$30,C2975=0),0,IF(E2975=0,0,1+F2974))</f>
        <v>0</v>
      </c>
      <c r="G2975" s="29">
        <f t="shared" si="327"/>
        <v>0</v>
      </c>
      <c r="H2975" s="42">
        <f t="shared" si="325"/>
        <v>0</v>
      </c>
      <c r="I2975" s="43">
        <f t="shared" si="328"/>
        <v>0</v>
      </c>
      <c r="J2975" s="42">
        <f t="shared" si="329"/>
        <v>0</v>
      </c>
      <c r="K2975" s="43">
        <f t="shared" si="330"/>
        <v>0</v>
      </c>
      <c r="L2975">
        <f t="shared" si="331"/>
        <v>126</v>
      </c>
      <c r="M2975">
        <f>IF($G2975="","",COUNTIF($G$3:$G2975, $G2975))</f>
        <v>2847</v>
      </c>
      <c r="N2975">
        <f t="shared" si="326"/>
        <v>2973</v>
      </c>
      <c r="O2975"/>
      <c r="P2975"/>
      <c r="Q2975"/>
    </row>
    <row r="2976" spans="2:17">
      <c r="B2976" s="30">
        <f>資料貼入!A2976</f>
        <v>0</v>
      </c>
      <c r="C2976" s="38">
        <f>資料貼入!A2976</f>
        <v>0</v>
      </c>
      <c r="D2976" s="29">
        <f>資料貼入!B2976</f>
        <v>0</v>
      </c>
      <c r="E2976" s="29" cm="1">
        <f t="array" ref="E2976">MovingDayDD($D$3:D2976)</f>
        <v>-2980487.7599999681</v>
      </c>
      <c r="F2976" s="29">
        <f>IF(OR(C2976&gt;總表!$B$30,C2976=0),0,IF(E2976=0,0,1+F2975))</f>
        <v>0</v>
      </c>
      <c r="G2976" s="29">
        <f t="shared" si="327"/>
        <v>0</v>
      </c>
      <c r="H2976" s="42">
        <f t="shared" si="325"/>
        <v>0</v>
      </c>
      <c r="I2976" s="43">
        <f t="shared" si="328"/>
        <v>0</v>
      </c>
      <c r="J2976" s="42">
        <f t="shared" si="329"/>
        <v>0</v>
      </c>
      <c r="K2976" s="43">
        <f t="shared" si="330"/>
        <v>0</v>
      </c>
      <c r="L2976">
        <f t="shared" si="331"/>
        <v>126</v>
      </c>
      <c r="M2976">
        <f>IF($G2976="","",COUNTIF($G$3:$G2976, $G2976))</f>
        <v>2848</v>
      </c>
      <c r="N2976">
        <f t="shared" si="326"/>
        <v>2974</v>
      </c>
      <c r="O2976"/>
      <c r="P2976"/>
      <c r="Q2976"/>
    </row>
    <row r="2977" spans="2:17">
      <c r="B2977" s="30">
        <f>資料貼入!A2977</f>
        <v>0</v>
      </c>
      <c r="C2977" s="38">
        <f>資料貼入!A2977</f>
        <v>0</v>
      </c>
      <c r="D2977" s="29">
        <f>資料貼入!B2977</f>
        <v>0</v>
      </c>
      <c r="E2977" s="29" cm="1">
        <f t="array" ref="E2977">MovingDayDD($D$3:D2977)</f>
        <v>-2980487.7599999681</v>
      </c>
      <c r="F2977" s="29">
        <f>IF(OR(C2977&gt;總表!$B$30,C2977=0),0,IF(E2977=0,0,1+F2976))</f>
        <v>0</v>
      </c>
      <c r="G2977" s="29">
        <f t="shared" si="327"/>
        <v>0</v>
      </c>
      <c r="H2977" s="42">
        <f t="shared" si="325"/>
        <v>0</v>
      </c>
      <c r="I2977" s="43">
        <f t="shared" si="328"/>
        <v>0</v>
      </c>
      <c r="J2977" s="42">
        <f t="shared" si="329"/>
        <v>0</v>
      </c>
      <c r="K2977" s="43">
        <f t="shared" si="330"/>
        <v>0</v>
      </c>
      <c r="L2977">
        <f t="shared" si="331"/>
        <v>126</v>
      </c>
      <c r="M2977">
        <f>IF($G2977="","",COUNTIF($G$3:$G2977, $G2977))</f>
        <v>2849</v>
      </c>
      <c r="N2977">
        <f t="shared" si="326"/>
        <v>2975</v>
      </c>
      <c r="O2977"/>
      <c r="P2977"/>
      <c r="Q2977"/>
    </row>
    <row r="2978" spans="2:17">
      <c r="B2978" s="30">
        <f>資料貼入!A2978</f>
        <v>0</v>
      </c>
      <c r="C2978" s="38">
        <f>資料貼入!A2978</f>
        <v>0</v>
      </c>
      <c r="D2978" s="29">
        <f>資料貼入!B2978</f>
        <v>0</v>
      </c>
      <c r="E2978" s="29" cm="1">
        <f t="array" ref="E2978">MovingDayDD($D$3:D2978)</f>
        <v>-2980487.7599999681</v>
      </c>
      <c r="F2978" s="29">
        <f>IF(OR(C2978&gt;總表!$B$30,C2978=0),0,IF(E2978=0,0,1+F2977))</f>
        <v>0</v>
      </c>
      <c r="G2978" s="29">
        <f t="shared" si="327"/>
        <v>0</v>
      </c>
      <c r="H2978" s="42">
        <f t="shared" si="325"/>
        <v>0</v>
      </c>
      <c r="I2978" s="43">
        <f t="shared" si="328"/>
        <v>0</v>
      </c>
      <c r="J2978" s="42">
        <f t="shared" si="329"/>
        <v>0</v>
      </c>
      <c r="K2978" s="43">
        <f t="shared" si="330"/>
        <v>0</v>
      </c>
      <c r="L2978">
        <f t="shared" si="331"/>
        <v>126</v>
      </c>
      <c r="M2978">
        <f>IF($G2978="","",COUNTIF($G$3:$G2978, $G2978))</f>
        <v>2850</v>
      </c>
      <c r="N2978">
        <f t="shared" si="326"/>
        <v>2976</v>
      </c>
      <c r="O2978"/>
      <c r="P2978"/>
      <c r="Q2978"/>
    </row>
    <row r="2979" spans="2:17">
      <c r="B2979" s="30">
        <f>資料貼入!A2979</f>
        <v>0</v>
      </c>
      <c r="C2979" s="38">
        <f>資料貼入!A2979</f>
        <v>0</v>
      </c>
      <c r="D2979" s="29">
        <f>資料貼入!B2979</f>
        <v>0</v>
      </c>
      <c r="E2979" s="29" cm="1">
        <f t="array" ref="E2979">MovingDayDD($D$3:D2979)</f>
        <v>-2980487.7599999681</v>
      </c>
      <c r="F2979" s="29">
        <f>IF(OR(C2979&gt;總表!$B$30,C2979=0),0,IF(E2979=0,0,1+F2978))</f>
        <v>0</v>
      </c>
      <c r="G2979" s="29">
        <f t="shared" si="327"/>
        <v>0</v>
      </c>
      <c r="H2979" s="42">
        <f t="shared" si="325"/>
        <v>0</v>
      </c>
      <c r="I2979" s="43">
        <f t="shared" si="328"/>
        <v>0</v>
      </c>
      <c r="J2979" s="42">
        <f t="shared" si="329"/>
        <v>0</v>
      </c>
      <c r="K2979" s="43">
        <f t="shared" si="330"/>
        <v>0</v>
      </c>
      <c r="L2979">
        <f t="shared" si="331"/>
        <v>126</v>
      </c>
      <c r="M2979">
        <f>IF($G2979="","",COUNTIF($G$3:$G2979, $G2979))</f>
        <v>2851</v>
      </c>
      <c r="N2979">
        <f t="shared" si="326"/>
        <v>2977</v>
      </c>
      <c r="O2979"/>
      <c r="P2979"/>
      <c r="Q2979"/>
    </row>
    <row r="2980" spans="2:17">
      <c r="B2980" s="30">
        <f>資料貼入!A2980</f>
        <v>0</v>
      </c>
      <c r="C2980" s="38">
        <f>資料貼入!A2980</f>
        <v>0</v>
      </c>
      <c r="D2980" s="29">
        <f>資料貼入!B2980</f>
        <v>0</v>
      </c>
      <c r="E2980" s="29" cm="1">
        <f t="array" ref="E2980">MovingDayDD($D$3:D2980)</f>
        <v>-2980487.7599999681</v>
      </c>
      <c r="F2980" s="29">
        <f>IF(OR(C2980&gt;總表!$B$30,C2980=0),0,IF(E2980=0,0,1+F2979))</f>
        <v>0</v>
      </c>
      <c r="G2980" s="29">
        <f t="shared" si="327"/>
        <v>0</v>
      </c>
      <c r="H2980" s="42">
        <f t="shared" si="325"/>
        <v>0</v>
      </c>
      <c r="I2980" s="43">
        <f t="shared" si="328"/>
        <v>0</v>
      </c>
      <c r="J2980" s="42">
        <f t="shared" si="329"/>
        <v>0</v>
      </c>
      <c r="K2980" s="43">
        <f t="shared" si="330"/>
        <v>0</v>
      </c>
      <c r="L2980">
        <f t="shared" si="331"/>
        <v>126</v>
      </c>
      <c r="M2980">
        <f>IF($G2980="","",COUNTIF($G$3:$G2980, $G2980))</f>
        <v>2852</v>
      </c>
      <c r="N2980">
        <f t="shared" si="326"/>
        <v>2978</v>
      </c>
      <c r="O2980"/>
      <c r="P2980"/>
      <c r="Q2980"/>
    </row>
    <row r="2981" spans="2:17">
      <c r="B2981" s="30">
        <f>資料貼入!A2981</f>
        <v>0</v>
      </c>
      <c r="C2981" s="38">
        <f>資料貼入!A2981</f>
        <v>0</v>
      </c>
      <c r="D2981" s="29">
        <f>資料貼入!B2981</f>
        <v>0</v>
      </c>
      <c r="E2981" s="29" cm="1">
        <f t="array" ref="E2981">MovingDayDD($D$3:D2981)</f>
        <v>-2980487.7599999681</v>
      </c>
      <c r="F2981" s="29">
        <f>IF(OR(C2981&gt;總表!$B$30,C2981=0),0,IF(E2981=0,0,1+F2980))</f>
        <v>0</v>
      </c>
      <c r="G2981" s="29">
        <f t="shared" si="327"/>
        <v>0</v>
      </c>
      <c r="H2981" s="42">
        <f t="shared" si="325"/>
        <v>0</v>
      </c>
      <c r="I2981" s="43">
        <f t="shared" si="328"/>
        <v>0</v>
      </c>
      <c r="J2981" s="42">
        <f t="shared" si="329"/>
        <v>0</v>
      </c>
      <c r="K2981" s="43">
        <f t="shared" si="330"/>
        <v>0</v>
      </c>
      <c r="L2981">
        <f t="shared" si="331"/>
        <v>126</v>
      </c>
      <c r="M2981">
        <f>IF($G2981="","",COUNTIF($G$3:$G2981, $G2981))</f>
        <v>2853</v>
      </c>
      <c r="N2981">
        <f t="shared" si="326"/>
        <v>2979</v>
      </c>
      <c r="O2981"/>
      <c r="P2981"/>
      <c r="Q2981"/>
    </row>
    <row r="2982" spans="2:17">
      <c r="B2982" s="30">
        <f>資料貼入!A2982</f>
        <v>0</v>
      </c>
      <c r="C2982" s="38">
        <f>資料貼入!A2982</f>
        <v>0</v>
      </c>
      <c r="D2982" s="29">
        <f>資料貼入!B2982</f>
        <v>0</v>
      </c>
      <c r="E2982" s="29" cm="1">
        <f t="array" ref="E2982">MovingDayDD($D$3:D2982)</f>
        <v>-2980487.7599999681</v>
      </c>
      <c r="F2982" s="29">
        <f>IF(OR(C2982&gt;總表!$B$30,C2982=0),0,IF(E2982=0,0,1+F2981))</f>
        <v>0</v>
      </c>
      <c r="G2982" s="29">
        <f t="shared" si="327"/>
        <v>0</v>
      </c>
      <c r="H2982" s="42">
        <f t="shared" si="325"/>
        <v>0</v>
      </c>
      <c r="I2982" s="43">
        <f t="shared" si="328"/>
        <v>0</v>
      </c>
      <c r="J2982" s="42">
        <f t="shared" si="329"/>
        <v>0</v>
      </c>
      <c r="K2982" s="43">
        <f t="shared" si="330"/>
        <v>0</v>
      </c>
      <c r="L2982">
        <f t="shared" si="331"/>
        <v>126</v>
      </c>
      <c r="M2982">
        <f>IF($G2982="","",COUNTIF($G$3:$G2982, $G2982))</f>
        <v>2854</v>
      </c>
      <c r="N2982">
        <f t="shared" si="326"/>
        <v>2980</v>
      </c>
      <c r="O2982"/>
      <c r="P2982"/>
      <c r="Q2982"/>
    </row>
    <row r="2983" spans="2:17">
      <c r="B2983" s="30">
        <f>資料貼入!A2983</f>
        <v>0</v>
      </c>
      <c r="C2983" s="38">
        <f>資料貼入!A2983</f>
        <v>0</v>
      </c>
      <c r="D2983" s="29">
        <f>資料貼入!B2983</f>
        <v>0</v>
      </c>
      <c r="E2983" s="29" cm="1">
        <f t="array" ref="E2983">MovingDayDD($D$3:D2983)</f>
        <v>-2980487.7599999681</v>
      </c>
      <c r="F2983" s="29">
        <f>IF(OR(C2983&gt;總表!$B$30,C2983=0),0,IF(E2983=0,0,1+F2982))</f>
        <v>0</v>
      </c>
      <c r="G2983" s="29">
        <f t="shared" si="327"/>
        <v>0</v>
      </c>
      <c r="H2983" s="42">
        <f t="shared" si="325"/>
        <v>0</v>
      </c>
      <c r="I2983" s="43">
        <f t="shared" si="328"/>
        <v>0</v>
      </c>
      <c r="J2983" s="42">
        <f t="shared" si="329"/>
        <v>0</v>
      </c>
      <c r="K2983" s="43">
        <f t="shared" si="330"/>
        <v>0</v>
      </c>
      <c r="L2983">
        <f t="shared" si="331"/>
        <v>126</v>
      </c>
      <c r="M2983">
        <f>IF($G2983="","",COUNTIF($G$3:$G2983, $G2983))</f>
        <v>2855</v>
      </c>
      <c r="N2983">
        <f t="shared" si="326"/>
        <v>2981</v>
      </c>
      <c r="O2983"/>
      <c r="P2983"/>
      <c r="Q2983"/>
    </row>
    <row r="2984" spans="2:17">
      <c r="B2984" s="30">
        <f>資料貼入!A2984</f>
        <v>0</v>
      </c>
      <c r="C2984" s="38">
        <f>資料貼入!A2984</f>
        <v>0</v>
      </c>
      <c r="D2984" s="29">
        <f>資料貼入!B2984</f>
        <v>0</v>
      </c>
      <c r="E2984" s="29" cm="1">
        <f t="array" ref="E2984">MovingDayDD($D$3:D2984)</f>
        <v>-2980487.7599999681</v>
      </c>
      <c r="F2984" s="29">
        <f>IF(OR(C2984&gt;總表!$B$30,C2984=0),0,IF(E2984=0,0,1+F2983))</f>
        <v>0</v>
      </c>
      <c r="G2984" s="29">
        <f t="shared" si="327"/>
        <v>0</v>
      </c>
      <c r="H2984" s="42">
        <f t="shared" si="325"/>
        <v>0</v>
      </c>
      <c r="I2984" s="43">
        <f t="shared" si="328"/>
        <v>0</v>
      </c>
      <c r="J2984" s="42">
        <f t="shared" si="329"/>
        <v>0</v>
      </c>
      <c r="K2984" s="43">
        <f t="shared" si="330"/>
        <v>0</v>
      </c>
      <c r="L2984">
        <f t="shared" si="331"/>
        <v>126</v>
      </c>
      <c r="M2984">
        <f>IF($G2984="","",COUNTIF($G$3:$G2984, $G2984))</f>
        <v>2856</v>
      </c>
      <c r="N2984">
        <f t="shared" si="326"/>
        <v>2982</v>
      </c>
      <c r="O2984"/>
      <c r="P2984"/>
      <c r="Q2984"/>
    </row>
    <row r="2985" spans="2:17">
      <c r="B2985" s="30">
        <f>資料貼入!A2985</f>
        <v>0</v>
      </c>
      <c r="C2985" s="38">
        <f>資料貼入!A2985</f>
        <v>0</v>
      </c>
      <c r="D2985" s="29">
        <f>資料貼入!B2985</f>
        <v>0</v>
      </c>
      <c r="E2985" s="29" cm="1">
        <f t="array" ref="E2985">MovingDayDD($D$3:D2985)</f>
        <v>-2980487.7599999681</v>
      </c>
      <c r="F2985" s="29">
        <f>IF(OR(C2985&gt;總表!$B$30,C2985=0),0,IF(E2985=0,0,1+F2984))</f>
        <v>0</v>
      </c>
      <c r="G2985" s="29">
        <f t="shared" si="327"/>
        <v>0</v>
      </c>
      <c r="H2985" s="42">
        <f t="shared" si="325"/>
        <v>0</v>
      </c>
      <c r="I2985" s="43">
        <f t="shared" si="328"/>
        <v>0</v>
      </c>
      <c r="J2985" s="42">
        <f t="shared" si="329"/>
        <v>0</v>
      </c>
      <c r="K2985" s="43">
        <f t="shared" si="330"/>
        <v>0</v>
      </c>
      <c r="L2985">
        <f t="shared" si="331"/>
        <v>126</v>
      </c>
      <c r="M2985">
        <f>IF($G2985="","",COUNTIF($G$3:$G2985, $G2985))</f>
        <v>2857</v>
      </c>
      <c r="N2985">
        <f t="shared" si="326"/>
        <v>2983</v>
      </c>
      <c r="O2985"/>
      <c r="P2985"/>
      <c r="Q2985"/>
    </row>
    <row r="2986" spans="2:17">
      <c r="B2986" s="30">
        <f>資料貼入!A2986</f>
        <v>0</v>
      </c>
      <c r="C2986" s="38">
        <f>資料貼入!A2986</f>
        <v>0</v>
      </c>
      <c r="D2986" s="29">
        <f>資料貼入!B2986</f>
        <v>0</v>
      </c>
      <c r="E2986" s="29" cm="1">
        <f t="array" ref="E2986">MovingDayDD($D$3:D2986)</f>
        <v>-2980487.7599999681</v>
      </c>
      <c r="F2986" s="29">
        <f>IF(OR(C2986&gt;總表!$B$30,C2986=0),0,IF(E2986=0,0,1+F2985))</f>
        <v>0</v>
      </c>
      <c r="G2986" s="29">
        <f t="shared" si="327"/>
        <v>0</v>
      </c>
      <c r="H2986" s="42">
        <f t="shared" si="325"/>
        <v>0</v>
      </c>
      <c r="I2986" s="43">
        <f t="shared" si="328"/>
        <v>0</v>
      </c>
      <c r="J2986" s="42">
        <f t="shared" si="329"/>
        <v>0</v>
      </c>
      <c r="K2986" s="43">
        <f t="shared" si="330"/>
        <v>0</v>
      </c>
      <c r="L2986">
        <f t="shared" si="331"/>
        <v>126</v>
      </c>
      <c r="M2986">
        <f>IF($G2986="","",COUNTIF($G$3:$G2986, $G2986))</f>
        <v>2858</v>
      </c>
      <c r="N2986">
        <f t="shared" si="326"/>
        <v>2984</v>
      </c>
      <c r="O2986"/>
      <c r="P2986"/>
      <c r="Q2986"/>
    </row>
    <row r="2987" spans="2:17">
      <c r="B2987" s="30">
        <f>資料貼入!A2987</f>
        <v>0</v>
      </c>
      <c r="C2987" s="38">
        <f>資料貼入!A2987</f>
        <v>0</v>
      </c>
      <c r="D2987" s="29">
        <f>資料貼入!B2987</f>
        <v>0</v>
      </c>
      <c r="E2987" s="29" cm="1">
        <f t="array" ref="E2987">MovingDayDD($D$3:D2987)</f>
        <v>-2980487.7599999681</v>
      </c>
      <c r="F2987" s="29">
        <f>IF(OR(C2987&gt;總表!$B$30,C2987=0),0,IF(E2987=0,0,1+F2986))</f>
        <v>0</v>
      </c>
      <c r="G2987" s="29">
        <f t="shared" si="327"/>
        <v>0</v>
      </c>
      <c r="H2987" s="42">
        <f t="shared" si="325"/>
        <v>0</v>
      </c>
      <c r="I2987" s="43">
        <f t="shared" si="328"/>
        <v>0</v>
      </c>
      <c r="J2987" s="42">
        <f t="shared" si="329"/>
        <v>0</v>
      </c>
      <c r="K2987" s="43">
        <f t="shared" si="330"/>
        <v>0</v>
      </c>
      <c r="L2987">
        <f t="shared" si="331"/>
        <v>126</v>
      </c>
      <c r="M2987">
        <f>IF($G2987="","",COUNTIF($G$3:$G2987, $G2987))</f>
        <v>2859</v>
      </c>
      <c r="N2987">
        <f t="shared" si="326"/>
        <v>2985</v>
      </c>
      <c r="O2987"/>
      <c r="P2987"/>
      <c r="Q2987"/>
    </row>
    <row r="2988" spans="2:17">
      <c r="B2988" s="30">
        <f>資料貼入!A2988</f>
        <v>0</v>
      </c>
      <c r="C2988" s="38">
        <f>資料貼入!A2988</f>
        <v>0</v>
      </c>
      <c r="D2988" s="29">
        <f>資料貼入!B2988</f>
        <v>0</v>
      </c>
      <c r="E2988" s="29" cm="1">
        <f t="array" ref="E2988">MovingDayDD($D$3:D2988)</f>
        <v>-2980487.7599999681</v>
      </c>
      <c r="F2988" s="29">
        <f>IF(OR(C2988&gt;總表!$B$30,C2988=0),0,IF(E2988=0,0,1+F2987))</f>
        <v>0</v>
      </c>
      <c r="G2988" s="29">
        <f t="shared" si="327"/>
        <v>0</v>
      </c>
      <c r="H2988" s="42">
        <f t="shared" si="325"/>
        <v>0</v>
      </c>
      <c r="I2988" s="43">
        <f t="shared" si="328"/>
        <v>0</v>
      </c>
      <c r="J2988" s="42">
        <f t="shared" si="329"/>
        <v>0</v>
      </c>
      <c r="K2988" s="43">
        <f t="shared" si="330"/>
        <v>0</v>
      </c>
      <c r="L2988">
        <f t="shared" si="331"/>
        <v>126</v>
      </c>
      <c r="M2988">
        <f>IF($G2988="","",COUNTIF($G$3:$G2988, $G2988))</f>
        <v>2860</v>
      </c>
      <c r="N2988">
        <f t="shared" si="326"/>
        <v>2986</v>
      </c>
      <c r="O2988"/>
      <c r="P2988"/>
      <c r="Q2988"/>
    </row>
    <row r="2989" spans="2:17">
      <c r="B2989" s="30">
        <f>資料貼入!A2989</f>
        <v>0</v>
      </c>
      <c r="C2989" s="38">
        <f>資料貼入!A2989</f>
        <v>0</v>
      </c>
      <c r="D2989" s="29">
        <f>資料貼入!B2989</f>
        <v>0</v>
      </c>
      <c r="E2989" s="29" cm="1">
        <f t="array" ref="E2989">MovingDayDD($D$3:D2989)</f>
        <v>-2980487.7599999681</v>
      </c>
      <c r="F2989" s="29">
        <f>IF(OR(C2989&gt;總表!$B$30,C2989=0),0,IF(E2989=0,0,1+F2988))</f>
        <v>0</v>
      </c>
      <c r="G2989" s="29">
        <f t="shared" si="327"/>
        <v>0</v>
      </c>
      <c r="H2989" s="42">
        <f t="shared" si="325"/>
        <v>0</v>
      </c>
      <c r="I2989" s="43">
        <f t="shared" si="328"/>
        <v>0</v>
      </c>
      <c r="J2989" s="42">
        <f t="shared" si="329"/>
        <v>0</v>
      </c>
      <c r="K2989" s="43">
        <f t="shared" si="330"/>
        <v>0</v>
      </c>
      <c r="L2989">
        <f t="shared" si="331"/>
        <v>126</v>
      </c>
      <c r="M2989">
        <f>IF($G2989="","",COUNTIF($G$3:$G2989, $G2989))</f>
        <v>2861</v>
      </c>
      <c r="N2989">
        <f t="shared" si="326"/>
        <v>2987</v>
      </c>
      <c r="O2989"/>
      <c r="P2989"/>
      <c r="Q2989"/>
    </row>
    <row r="2990" spans="2:17">
      <c r="B2990" s="30">
        <f>資料貼入!A2990</f>
        <v>0</v>
      </c>
      <c r="C2990" s="38">
        <f>資料貼入!A2990</f>
        <v>0</v>
      </c>
      <c r="D2990" s="29">
        <f>資料貼入!B2990</f>
        <v>0</v>
      </c>
      <c r="E2990" s="29" cm="1">
        <f t="array" ref="E2990">MovingDayDD($D$3:D2990)</f>
        <v>-2980487.7599999681</v>
      </c>
      <c r="F2990" s="29">
        <f>IF(OR(C2990&gt;總表!$B$30,C2990=0),0,IF(E2990=0,0,1+F2989))</f>
        <v>0</v>
      </c>
      <c r="G2990" s="29">
        <f t="shared" si="327"/>
        <v>0</v>
      </c>
      <c r="H2990" s="42">
        <f t="shared" si="325"/>
        <v>0</v>
      </c>
      <c r="I2990" s="43">
        <f t="shared" si="328"/>
        <v>0</v>
      </c>
      <c r="J2990" s="42">
        <f t="shared" si="329"/>
        <v>0</v>
      </c>
      <c r="K2990" s="43">
        <f t="shared" si="330"/>
        <v>0</v>
      </c>
      <c r="L2990">
        <f t="shared" si="331"/>
        <v>126</v>
      </c>
      <c r="M2990">
        <f>IF($G2990="","",COUNTIF($G$3:$G2990, $G2990))</f>
        <v>2862</v>
      </c>
      <c r="N2990">
        <f t="shared" si="326"/>
        <v>2988</v>
      </c>
      <c r="O2990"/>
      <c r="P2990"/>
      <c r="Q2990"/>
    </row>
    <row r="2991" spans="2:17">
      <c r="B2991" s="30">
        <f>資料貼入!A2991</f>
        <v>0</v>
      </c>
      <c r="C2991" s="38">
        <f>資料貼入!A2991</f>
        <v>0</v>
      </c>
      <c r="D2991" s="29">
        <f>資料貼入!B2991</f>
        <v>0</v>
      </c>
      <c r="E2991" s="29" cm="1">
        <f t="array" ref="E2991">MovingDayDD($D$3:D2991)</f>
        <v>-2980487.7599999681</v>
      </c>
      <c r="F2991" s="29">
        <f>IF(OR(C2991&gt;總表!$B$30,C2991=0),0,IF(E2991=0,0,1+F2990))</f>
        <v>0</v>
      </c>
      <c r="G2991" s="29">
        <f t="shared" si="327"/>
        <v>0</v>
      </c>
      <c r="H2991" s="42">
        <f t="shared" si="325"/>
        <v>0</v>
      </c>
      <c r="I2991" s="43">
        <f t="shared" si="328"/>
        <v>0</v>
      </c>
      <c r="J2991" s="42">
        <f t="shared" si="329"/>
        <v>0</v>
      </c>
      <c r="K2991" s="43">
        <f t="shared" si="330"/>
        <v>0</v>
      </c>
      <c r="L2991">
        <f t="shared" si="331"/>
        <v>126</v>
      </c>
      <c r="M2991">
        <f>IF($G2991="","",COUNTIF($G$3:$G2991, $G2991))</f>
        <v>2863</v>
      </c>
      <c r="N2991">
        <f t="shared" si="326"/>
        <v>2989</v>
      </c>
      <c r="O2991"/>
      <c r="P2991"/>
      <c r="Q2991"/>
    </row>
    <row r="2992" spans="2:17">
      <c r="B2992" s="30">
        <f>資料貼入!A2992</f>
        <v>0</v>
      </c>
      <c r="C2992" s="38">
        <f>資料貼入!A2992</f>
        <v>0</v>
      </c>
      <c r="D2992" s="29">
        <f>資料貼入!B2992</f>
        <v>0</v>
      </c>
      <c r="E2992" s="29" cm="1">
        <f t="array" ref="E2992">MovingDayDD($D$3:D2992)</f>
        <v>-2980487.7599999681</v>
      </c>
      <c r="F2992" s="29">
        <f>IF(OR(C2992&gt;總表!$B$30,C2992=0),0,IF(E2992=0,0,1+F2991))</f>
        <v>0</v>
      </c>
      <c r="G2992" s="29">
        <f t="shared" si="327"/>
        <v>0</v>
      </c>
      <c r="H2992" s="42">
        <f t="shared" si="325"/>
        <v>0</v>
      </c>
      <c r="I2992" s="43">
        <f t="shared" si="328"/>
        <v>0</v>
      </c>
      <c r="J2992" s="42">
        <f t="shared" si="329"/>
        <v>0</v>
      </c>
      <c r="K2992" s="43">
        <f t="shared" si="330"/>
        <v>0</v>
      </c>
      <c r="L2992">
        <f t="shared" si="331"/>
        <v>126</v>
      </c>
      <c r="M2992">
        <f>IF($G2992="","",COUNTIF($G$3:$G2992, $G2992))</f>
        <v>2864</v>
      </c>
      <c r="N2992">
        <f t="shared" si="326"/>
        <v>2990</v>
      </c>
      <c r="O2992"/>
      <c r="P2992"/>
      <c r="Q2992"/>
    </row>
    <row r="2993" spans="2:17">
      <c r="B2993" s="30">
        <f>資料貼入!A2993</f>
        <v>0</v>
      </c>
      <c r="C2993" s="38">
        <f>資料貼入!A2993</f>
        <v>0</v>
      </c>
      <c r="D2993" s="29">
        <f>資料貼入!B2993</f>
        <v>0</v>
      </c>
      <c r="E2993" s="29" cm="1">
        <f t="array" ref="E2993">MovingDayDD($D$3:D2993)</f>
        <v>-2980487.7599999681</v>
      </c>
      <c r="F2993" s="29">
        <f>IF(OR(C2993&gt;總表!$B$30,C2993=0),0,IF(E2993=0,0,1+F2992))</f>
        <v>0</v>
      </c>
      <c r="G2993" s="29">
        <f t="shared" si="327"/>
        <v>0</v>
      </c>
      <c r="H2993" s="42">
        <f t="shared" si="325"/>
        <v>0</v>
      </c>
      <c r="I2993" s="43">
        <f t="shared" si="328"/>
        <v>0</v>
      </c>
      <c r="J2993" s="42">
        <f t="shared" si="329"/>
        <v>0</v>
      </c>
      <c r="K2993" s="43">
        <f t="shared" si="330"/>
        <v>0</v>
      </c>
      <c r="L2993">
        <f t="shared" si="331"/>
        <v>126</v>
      </c>
      <c r="M2993">
        <f>IF($G2993="","",COUNTIF($G$3:$G2993, $G2993))</f>
        <v>2865</v>
      </c>
      <c r="N2993">
        <f t="shared" si="326"/>
        <v>2991</v>
      </c>
      <c r="O2993"/>
      <c r="P2993"/>
      <c r="Q2993"/>
    </row>
    <row r="2994" spans="2:17">
      <c r="B2994" s="30">
        <f>資料貼入!A2994</f>
        <v>0</v>
      </c>
      <c r="C2994" s="38">
        <f>資料貼入!A2994</f>
        <v>0</v>
      </c>
      <c r="D2994" s="29">
        <f>資料貼入!B2994</f>
        <v>0</v>
      </c>
      <c r="E2994" s="29" cm="1">
        <f t="array" ref="E2994">MovingDayDD($D$3:D2994)</f>
        <v>-2980487.7599999681</v>
      </c>
      <c r="F2994" s="29">
        <f>IF(OR(C2994&gt;總表!$B$30,C2994=0),0,IF(E2994=0,0,1+F2993))</f>
        <v>0</v>
      </c>
      <c r="G2994" s="29">
        <f t="shared" si="327"/>
        <v>0</v>
      </c>
      <c r="H2994" s="42">
        <f t="shared" si="325"/>
        <v>0</v>
      </c>
      <c r="I2994" s="43">
        <f t="shared" si="328"/>
        <v>0</v>
      </c>
      <c r="J2994" s="42">
        <f t="shared" si="329"/>
        <v>0</v>
      </c>
      <c r="K2994" s="43">
        <f t="shared" si="330"/>
        <v>0</v>
      </c>
      <c r="L2994">
        <f t="shared" si="331"/>
        <v>126</v>
      </c>
      <c r="M2994">
        <f>IF($G2994="","",COUNTIF($G$3:$G2994, $G2994))</f>
        <v>2866</v>
      </c>
      <c r="N2994">
        <f t="shared" si="326"/>
        <v>2992</v>
      </c>
      <c r="O2994"/>
      <c r="P2994"/>
      <c r="Q2994"/>
    </row>
    <row r="2995" spans="2:17">
      <c r="B2995" s="30">
        <f>資料貼入!A2995</f>
        <v>0</v>
      </c>
      <c r="C2995" s="38">
        <f>資料貼入!A2995</f>
        <v>0</v>
      </c>
      <c r="D2995" s="29">
        <f>資料貼入!B2995</f>
        <v>0</v>
      </c>
      <c r="E2995" s="29" cm="1">
        <f t="array" ref="E2995">MovingDayDD($D$3:D2995)</f>
        <v>-2980487.7599999681</v>
      </c>
      <c r="F2995" s="29">
        <f>IF(OR(C2995&gt;總表!$B$30,C2995=0),0,IF(E2995=0,0,1+F2994))</f>
        <v>0</v>
      </c>
      <c r="G2995" s="29">
        <f t="shared" si="327"/>
        <v>0</v>
      </c>
      <c r="H2995" s="42">
        <f t="shared" si="325"/>
        <v>0</v>
      </c>
      <c r="I2995" s="43">
        <f t="shared" si="328"/>
        <v>0</v>
      </c>
      <c r="J2995" s="42">
        <f t="shared" si="329"/>
        <v>0</v>
      </c>
      <c r="K2995" s="43">
        <f t="shared" si="330"/>
        <v>0</v>
      </c>
      <c r="L2995">
        <f t="shared" si="331"/>
        <v>126</v>
      </c>
      <c r="M2995">
        <f>IF($G2995="","",COUNTIF($G$3:$G2995, $G2995))</f>
        <v>2867</v>
      </c>
      <c r="N2995">
        <f t="shared" si="326"/>
        <v>2993</v>
      </c>
      <c r="O2995"/>
      <c r="P2995"/>
      <c r="Q2995"/>
    </row>
    <row r="2996" spans="2:17">
      <c r="B2996" s="30">
        <f>資料貼入!A2996</f>
        <v>0</v>
      </c>
      <c r="C2996" s="38">
        <f>資料貼入!A2996</f>
        <v>0</v>
      </c>
      <c r="D2996" s="29">
        <f>資料貼入!B2996</f>
        <v>0</v>
      </c>
      <c r="E2996" s="29" cm="1">
        <f t="array" ref="E2996">MovingDayDD($D$3:D2996)</f>
        <v>-2980487.7599999681</v>
      </c>
      <c r="F2996" s="29">
        <f>IF(OR(C2996&gt;總表!$B$30,C2996=0),0,IF(E2996=0,0,1+F2995))</f>
        <v>0</v>
      </c>
      <c r="G2996" s="29">
        <f t="shared" si="327"/>
        <v>0</v>
      </c>
      <c r="H2996" s="42">
        <f t="shared" si="325"/>
        <v>0</v>
      </c>
      <c r="I2996" s="43">
        <f t="shared" si="328"/>
        <v>0</v>
      </c>
      <c r="J2996" s="42">
        <f t="shared" si="329"/>
        <v>0</v>
      </c>
      <c r="K2996" s="43">
        <f t="shared" si="330"/>
        <v>0</v>
      </c>
      <c r="L2996">
        <f t="shared" si="331"/>
        <v>126</v>
      </c>
      <c r="M2996">
        <f>IF($G2996="","",COUNTIF($G$3:$G2996, $G2996))</f>
        <v>2868</v>
      </c>
      <c r="N2996">
        <f t="shared" si="326"/>
        <v>2994</v>
      </c>
      <c r="O2996"/>
      <c r="P2996"/>
      <c r="Q2996"/>
    </row>
    <row r="2997" spans="2:17">
      <c r="B2997" s="30">
        <f>資料貼入!A2997</f>
        <v>0</v>
      </c>
      <c r="C2997" s="38">
        <f>資料貼入!A2997</f>
        <v>0</v>
      </c>
      <c r="D2997" s="29">
        <f>資料貼入!B2997</f>
        <v>0</v>
      </c>
      <c r="E2997" s="29" cm="1">
        <f t="array" ref="E2997">MovingDayDD($D$3:D2997)</f>
        <v>-2980487.7599999681</v>
      </c>
      <c r="F2997" s="29">
        <f>IF(OR(C2997&gt;總表!$B$30,C2997=0),0,IF(E2997=0,0,1+F2996))</f>
        <v>0</v>
      </c>
      <c r="G2997" s="29">
        <f t="shared" si="327"/>
        <v>0</v>
      </c>
      <c r="H2997" s="42">
        <f t="shared" si="325"/>
        <v>0</v>
      </c>
      <c r="I2997" s="43">
        <f t="shared" si="328"/>
        <v>0</v>
      </c>
      <c r="J2997" s="42">
        <f t="shared" si="329"/>
        <v>0</v>
      </c>
      <c r="K2997" s="43">
        <f t="shared" si="330"/>
        <v>0</v>
      </c>
      <c r="L2997">
        <f t="shared" si="331"/>
        <v>126</v>
      </c>
      <c r="M2997">
        <f>IF($G2997="","",COUNTIF($G$3:$G2997, $G2997))</f>
        <v>2869</v>
      </c>
      <c r="N2997">
        <f t="shared" si="326"/>
        <v>2995</v>
      </c>
      <c r="O2997"/>
      <c r="P2997"/>
      <c r="Q2997"/>
    </row>
    <row r="2998" spans="2:17">
      <c r="B2998" s="30">
        <f>資料貼入!A2998</f>
        <v>0</v>
      </c>
      <c r="C2998" s="38">
        <f>資料貼入!A2998</f>
        <v>0</v>
      </c>
      <c r="D2998" s="29">
        <f>資料貼入!B2998</f>
        <v>0</v>
      </c>
      <c r="E2998" s="29" cm="1">
        <f t="array" ref="E2998">MovingDayDD($D$3:D2998)</f>
        <v>-2980487.7599999681</v>
      </c>
      <c r="F2998" s="29">
        <f>IF(OR(C2998&gt;總表!$B$30,C2998=0),0,IF(E2998=0,0,1+F2997))</f>
        <v>0</v>
      </c>
      <c r="G2998" s="29">
        <f t="shared" si="327"/>
        <v>0</v>
      </c>
      <c r="H2998" s="42">
        <f t="shared" si="325"/>
        <v>0</v>
      </c>
      <c r="I2998" s="43">
        <f t="shared" si="328"/>
        <v>0</v>
      </c>
      <c r="J2998" s="42">
        <f t="shared" si="329"/>
        <v>0</v>
      </c>
      <c r="K2998" s="43">
        <f t="shared" si="330"/>
        <v>0</v>
      </c>
      <c r="L2998">
        <f t="shared" si="331"/>
        <v>126</v>
      </c>
      <c r="M2998">
        <f>IF($G2998="","",COUNTIF($G$3:$G2998, $G2998))</f>
        <v>2870</v>
      </c>
      <c r="N2998">
        <f t="shared" si="326"/>
        <v>2996</v>
      </c>
      <c r="O2998"/>
      <c r="P2998"/>
      <c r="Q2998"/>
    </row>
    <row r="2999" spans="2:17">
      <c r="B2999" s="30">
        <f>資料貼入!A2999</f>
        <v>0</v>
      </c>
      <c r="C2999" s="38">
        <f>資料貼入!A2999</f>
        <v>0</v>
      </c>
      <c r="D2999" s="29">
        <f>資料貼入!B2999</f>
        <v>0</v>
      </c>
      <c r="E2999" s="29" cm="1">
        <f t="array" ref="E2999">MovingDayDD($D$3:D2999)</f>
        <v>-2980487.7599999681</v>
      </c>
      <c r="F2999" s="29">
        <f>IF(OR(C2999&gt;總表!$B$30,C2999=0),0,IF(E2999=0,0,1+F2998))</f>
        <v>0</v>
      </c>
      <c r="G2999" s="29">
        <f t="shared" si="327"/>
        <v>0</v>
      </c>
      <c r="H2999" s="42">
        <f t="shared" si="325"/>
        <v>0</v>
      </c>
      <c r="I2999" s="43">
        <f t="shared" si="328"/>
        <v>0</v>
      </c>
      <c r="J2999" s="42">
        <f t="shared" si="329"/>
        <v>0</v>
      </c>
      <c r="K2999" s="43">
        <f t="shared" si="330"/>
        <v>0</v>
      </c>
      <c r="L2999">
        <f t="shared" si="331"/>
        <v>126</v>
      </c>
      <c r="M2999">
        <f>IF($G2999="","",COUNTIF($G$3:$G2999, $G2999))</f>
        <v>2871</v>
      </c>
      <c r="N2999">
        <f t="shared" si="326"/>
        <v>2997</v>
      </c>
      <c r="O2999"/>
      <c r="P2999"/>
      <c r="Q2999"/>
    </row>
    <row r="3000" spans="2:17">
      <c r="B3000" s="30">
        <f>資料貼入!A3000</f>
        <v>0</v>
      </c>
      <c r="C3000" s="38">
        <f>資料貼入!A3000</f>
        <v>0</v>
      </c>
      <c r="D3000" s="29">
        <f>資料貼入!B3000</f>
        <v>0</v>
      </c>
      <c r="E3000" s="29" cm="1">
        <f t="array" ref="E3000">MovingDayDD($D$3:D3000)</f>
        <v>-2980487.7599999681</v>
      </c>
      <c r="F3000" s="29">
        <f>IF(OR(C3000&gt;總表!$B$30,C3000=0),0,IF(E3000=0,0,1+F2999))</f>
        <v>0</v>
      </c>
      <c r="G3000" s="29">
        <f t="shared" si="327"/>
        <v>0</v>
      </c>
      <c r="H3000" s="42">
        <f t="shared" si="325"/>
        <v>0</v>
      </c>
      <c r="I3000" s="43">
        <f t="shared" si="328"/>
        <v>0</v>
      </c>
      <c r="J3000" s="42">
        <f t="shared" si="329"/>
        <v>0</v>
      </c>
      <c r="K3000" s="43">
        <f t="shared" si="330"/>
        <v>0</v>
      </c>
      <c r="L3000">
        <f t="shared" si="331"/>
        <v>126</v>
      </c>
      <c r="M3000">
        <f>IF($G3000="","",COUNTIF($G$3:$G3000, $G3000))</f>
        <v>2872</v>
      </c>
      <c r="N3000">
        <f t="shared" si="326"/>
        <v>2998</v>
      </c>
      <c r="O3000"/>
      <c r="P3000"/>
      <c r="Q3000"/>
    </row>
    <row r="3001" spans="2:17">
      <c r="B3001" s="30">
        <f>資料貼入!A3001</f>
        <v>0</v>
      </c>
      <c r="C3001" s="38">
        <f>資料貼入!A3001</f>
        <v>0</v>
      </c>
      <c r="D3001" s="29">
        <f>資料貼入!B3001</f>
        <v>0</v>
      </c>
      <c r="E3001" s="29" cm="1">
        <f t="array" ref="E3001">MovingDayDD($D$3:D3001)</f>
        <v>-2980487.7599999681</v>
      </c>
      <c r="F3001" s="29">
        <f>IF(OR(C3001&gt;總表!$B$30,C3001=0),0,IF(E3001=0,0,1+F3000))</f>
        <v>0</v>
      </c>
      <c r="G3001" s="29">
        <f t="shared" si="327"/>
        <v>0</v>
      </c>
      <c r="H3001" s="42">
        <f t="shared" si="325"/>
        <v>0</v>
      </c>
      <c r="I3001" s="43">
        <f t="shared" si="328"/>
        <v>0</v>
      </c>
      <c r="J3001" s="42">
        <f t="shared" si="329"/>
        <v>0</v>
      </c>
      <c r="K3001" s="43">
        <f t="shared" si="330"/>
        <v>0</v>
      </c>
      <c r="L3001">
        <f t="shared" si="331"/>
        <v>126</v>
      </c>
      <c r="M3001">
        <f>IF($G3001="","",COUNTIF($G$3:$G3001, $G3001))</f>
        <v>2873</v>
      </c>
      <c r="N3001">
        <f t="shared" si="326"/>
        <v>2999</v>
      </c>
      <c r="O3001"/>
      <c r="P3001"/>
      <c r="Q3001"/>
    </row>
    <row r="3002" spans="2:17">
      <c r="B3002" s="30">
        <f>資料貼入!A3002</f>
        <v>0</v>
      </c>
      <c r="C3002" s="38">
        <f>資料貼入!A3002</f>
        <v>0</v>
      </c>
      <c r="D3002" s="29">
        <f>資料貼入!B3002</f>
        <v>0</v>
      </c>
      <c r="E3002" s="29" cm="1">
        <f t="array" ref="E3002">MovingDayDD($D$3:D3002)</f>
        <v>-2980487.7599999681</v>
      </c>
      <c r="F3002" s="29">
        <f>IF(OR(C3002&gt;總表!$B$30,C3002=0),0,IF(E3002=0,0,1+F3001))</f>
        <v>0</v>
      </c>
      <c r="G3002" s="29">
        <f t="shared" si="327"/>
        <v>0</v>
      </c>
      <c r="H3002" s="42">
        <f t="shared" si="325"/>
        <v>0</v>
      </c>
      <c r="I3002" s="43">
        <f t="shared" si="328"/>
        <v>0</v>
      </c>
      <c r="J3002" s="42">
        <f t="shared" si="329"/>
        <v>0</v>
      </c>
      <c r="K3002" s="43">
        <f t="shared" si="330"/>
        <v>0</v>
      </c>
      <c r="L3002">
        <f t="shared" si="331"/>
        <v>126</v>
      </c>
      <c r="M3002">
        <f>IF($G3002="","",COUNTIF($G$3:$G3002, $G3002))</f>
        <v>2874</v>
      </c>
      <c r="N3002">
        <f t="shared" si="326"/>
        <v>3000</v>
      </c>
      <c r="O3002"/>
      <c r="P3002"/>
      <c r="Q3002"/>
    </row>
    <row r="3003" spans="2:17">
      <c r="B3003" s="30">
        <f>資料貼入!A3003</f>
        <v>0</v>
      </c>
      <c r="C3003" s="38">
        <f>資料貼入!A3003</f>
        <v>0</v>
      </c>
      <c r="D3003" s="29">
        <f>資料貼入!B3003</f>
        <v>0</v>
      </c>
      <c r="E3003" s="29" cm="1">
        <f t="array" ref="E3003">MovingDayDD($D$3:D3003)</f>
        <v>-2980487.7599999681</v>
      </c>
      <c r="F3003" s="29">
        <f>IF(OR(C3003&gt;總表!$B$30,C3003=0),0,IF(E3003=0,0,1+F3002))</f>
        <v>0</v>
      </c>
      <c r="G3003" s="29">
        <f t="shared" si="327"/>
        <v>0</v>
      </c>
      <c r="H3003" s="42">
        <f t="shared" si="325"/>
        <v>0</v>
      </c>
      <c r="I3003" s="43">
        <f t="shared" si="328"/>
        <v>0</v>
      </c>
      <c r="J3003" s="42">
        <f t="shared" si="329"/>
        <v>0</v>
      </c>
      <c r="K3003" s="43">
        <f t="shared" si="330"/>
        <v>0</v>
      </c>
      <c r="L3003">
        <f t="shared" si="331"/>
        <v>126</v>
      </c>
      <c r="M3003">
        <f>IF($G3003="","",COUNTIF($G$3:$G3003, $G3003))</f>
        <v>2875</v>
      </c>
      <c r="N3003">
        <f t="shared" si="326"/>
        <v>3001</v>
      </c>
      <c r="O3003"/>
      <c r="P3003"/>
      <c r="Q3003"/>
    </row>
    <row r="3004" spans="2:17">
      <c r="B3004" s="30">
        <f>資料貼入!A3004</f>
        <v>0</v>
      </c>
      <c r="C3004" s="38">
        <f>資料貼入!A3004</f>
        <v>0</v>
      </c>
      <c r="D3004" s="29">
        <f>資料貼入!B3004</f>
        <v>0</v>
      </c>
      <c r="E3004" s="29" cm="1">
        <f t="array" ref="E3004">MovingDayDD($D$3:D3004)</f>
        <v>-2980487.7599999681</v>
      </c>
      <c r="F3004" s="29">
        <f>IF(OR(C3004&gt;總表!$B$30,C3004=0),0,IF(E3004=0,0,1+F3003))</f>
        <v>0</v>
      </c>
      <c r="G3004" s="29">
        <f t="shared" si="327"/>
        <v>0</v>
      </c>
      <c r="H3004" s="42">
        <f t="shared" si="325"/>
        <v>0</v>
      </c>
      <c r="I3004" s="43">
        <f t="shared" si="328"/>
        <v>0</v>
      </c>
      <c r="J3004" s="42">
        <f t="shared" si="329"/>
        <v>0</v>
      </c>
      <c r="K3004" s="43">
        <f t="shared" si="330"/>
        <v>0</v>
      </c>
      <c r="L3004">
        <f t="shared" si="331"/>
        <v>126</v>
      </c>
      <c r="M3004">
        <f>IF($G3004="","",COUNTIF($G$3:$G3004, $G3004))</f>
        <v>2876</v>
      </c>
      <c r="N3004">
        <f t="shared" si="326"/>
        <v>3002</v>
      </c>
      <c r="O3004"/>
      <c r="P3004"/>
      <c r="Q3004"/>
    </row>
    <row r="3005" spans="2:17">
      <c r="B3005" s="30">
        <f>資料貼入!A3005</f>
        <v>0</v>
      </c>
      <c r="C3005" s="38">
        <f>資料貼入!A3005</f>
        <v>0</v>
      </c>
      <c r="D3005" s="29">
        <f>資料貼入!B3005</f>
        <v>0</v>
      </c>
      <c r="E3005" s="29" cm="1">
        <f t="array" ref="E3005">MovingDayDD($D$3:D3005)</f>
        <v>-2980487.7599999681</v>
      </c>
      <c r="F3005" s="29">
        <f>IF(OR(C3005&gt;總表!$B$30,C3005=0),0,IF(E3005=0,0,1+F3004))</f>
        <v>0</v>
      </c>
      <c r="G3005" s="29">
        <f t="shared" si="327"/>
        <v>0</v>
      </c>
      <c r="H3005" s="42">
        <f t="shared" si="325"/>
        <v>0</v>
      </c>
      <c r="I3005" s="43">
        <f t="shared" si="328"/>
        <v>0</v>
      </c>
      <c r="J3005" s="42">
        <f t="shared" si="329"/>
        <v>0</v>
      </c>
      <c r="K3005" s="43">
        <f t="shared" si="330"/>
        <v>0</v>
      </c>
      <c r="L3005">
        <f t="shared" si="331"/>
        <v>126</v>
      </c>
      <c r="M3005">
        <f>IF($G3005="","",COUNTIF($G$3:$G3005, $G3005))</f>
        <v>2877</v>
      </c>
      <c r="N3005">
        <f t="shared" si="326"/>
        <v>3003</v>
      </c>
      <c r="O3005"/>
      <c r="P3005"/>
      <c r="Q3005"/>
    </row>
    <row r="3006" spans="2:17">
      <c r="B3006" s="30">
        <f>資料貼入!A3006</f>
        <v>0</v>
      </c>
      <c r="C3006" s="38">
        <f>資料貼入!A3006</f>
        <v>0</v>
      </c>
      <c r="D3006" s="29">
        <f>資料貼入!B3006</f>
        <v>0</v>
      </c>
      <c r="E3006" s="29" cm="1">
        <f t="array" ref="E3006">MovingDayDD($D$3:D3006)</f>
        <v>-2980487.7599999681</v>
      </c>
      <c r="F3006" s="29">
        <f>IF(OR(C3006&gt;總表!$B$30,C3006=0),0,IF(E3006=0,0,1+F3005))</f>
        <v>0</v>
      </c>
      <c r="G3006" s="29">
        <f t="shared" si="327"/>
        <v>0</v>
      </c>
      <c r="H3006" s="42">
        <f t="shared" si="325"/>
        <v>0</v>
      </c>
      <c r="I3006" s="43">
        <f t="shared" si="328"/>
        <v>0</v>
      </c>
      <c r="J3006" s="42">
        <f t="shared" si="329"/>
        <v>0</v>
      </c>
      <c r="K3006" s="43">
        <f t="shared" si="330"/>
        <v>0</v>
      </c>
      <c r="L3006">
        <f t="shared" si="331"/>
        <v>126</v>
      </c>
      <c r="M3006">
        <f>IF($G3006="","",COUNTIF($G$3:$G3006, $G3006))</f>
        <v>2878</v>
      </c>
      <c r="N3006">
        <f t="shared" si="326"/>
        <v>3004</v>
      </c>
      <c r="O3006"/>
      <c r="P3006"/>
      <c r="Q3006"/>
    </row>
    <row r="3007" spans="2:17">
      <c r="B3007" s="30">
        <f>資料貼入!A3007</f>
        <v>0</v>
      </c>
      <c r="C3007" s="38">
        <f>資料貼入!A3007</f>
        <v>0</v>
      </c>
      <c r="D3007" s="29">
        <f>資料貼入!B3007</f>
        <v>0</v>
      </c>
      <c r="E3007" s="29" cm="1">
        <f t="array" ref="E3007">MovingDayDD($D$3:D3007)</f>
        <v>-2980487.7599999681</v>
      </c>
      <c r="F3007" s="29">
        <f>IF(OR(C3007&gt;總表!$B$30,C3007=0),0,IF(E3007=0,0,1+F3006))</f>
        <v>0</v>
      </c>
      <c r="G3007" s="29">
        <f t="shared" si="327"/>
        <v>0</v>
      </c>
      <c r="H3007" s="42">
        <f t="shared" si="325"/>
        <v>0</v>
      </c>
      <c r="I3007" s="43">
        <f t="shared" si="328"/>
        <v>0</v>
      </c>
      <c r="J3007" s="42">
        <f t="shared" si="329"/>
        <v>0</v>
      </c>
      <c r="K3007" s="43">
        <f t="shared" si="330"/>
        <v>0</v>
      </c>
      <c r="L3007">
        <f t="shared" si="331"/>
        <v>126</v>
      </c>
      <c r="M3007">
        <f>IF($G3007="","",COUNTIF($G$3:$G3007, $G3007))</f>
        <v>2879</v>
      </c>
      <c r="N3007">
        <f t="shared" si="326"/>
        <v>3005</v>
      </c>
      <c r="O3007"/>
      <c r="P3007"/>
      <c r="Q3007"/>
    </row>
    <row r="3008" spans="2:17">
      <c r="B3008" s="30">
        <f>資料貼入!A3008</f>
        <v>0</v>
      </c>
      <c r="C3008" s="38">
        <f>資料貼入!A3008</f>
        <v>0</v>
      </c>
      <c r="D3008" s="29">
        <f>資料貼入!B3008</f>
        <v>0</v>
      </c>
      <c r="E3008" s="29" cm="1">
        <f t="array" ref="E3008">MovingDayDD($D$3:D3008)</f>
        <v>-2980487.7599999681</v>
      </c>
      <c r="F3008" s="29">
        <f>IF(OR(C3008&gt;總表!$B$30,C3008=0),0,IF(E3008=0,0,1+F3007))</f>
        <v>0</v>
      </c>
      <c r="G3008" s="29">
        <f t="shared" si="327"/>
        <v>0</v>
      </c>
      <c r="H3008" s="42">
        <f t="shared" si="325"/>
        <v>0</v>
      </c>
      <c r="I3008" s="43">
        <f t="shared" si="328"/>
        <v>0</v>
      </c>
      <c r="J3008" s="42">
        <f t="shared" si="329"/>
        <v>0</v>
      </c>
      <c r="K3008" s="43">
        <f t="shared" si="330"/>
        <v>0</v>
      </c>
      <c r="L3008">
        <f t="shared" si="331"/>
        <v>126</v>
      </c>
      <c r="M3008">
        <f>IF($G3008="","",COUNTIF($G$3:$G3008, $G3008))</f>
        <v>2880</v>
      </c>
      <c r="N3008">
        <f t="shared" si="326"/>
        <v>3006</v>
      </c>
      <c r="O3008"/>
      <c r="P3008"/>
      <c r="Q3008"/>
    </row>
    <row r="3009" spans="2:17">
      <c r="B3009" s="30">
        <f>資料貼入!A3009</f>
        <v>0</v>
      </c>
      <c r="C3009" s="38">
        <f>資料貼入!A3009</f>
        <v>0</v>
      </c>
      <c r="D3009" s="29">
        <f>資料貼入!B3009</f>
        <v>0</v>
      </c>
      <c r="E3009" s="29" cm="1">
        <f t="array" ref="E3009">MovingDayDD($D$3:D3009)</f>
        <v>-2980487.7599999681</v>
      </c>
      <c r="F3009" s="29">
        <f>IF(OR(C3009&gt;總表!$B$30,C3009=0),0,IF(E3009=0,0,1+F3008))</f>
        <v>0</v>
      </c>
      <c r="G3009" s="29">
        <f t="shared" si="327"/>
        <v>0</v>
      </c>
      <c r="H3009" s="42">
        <f t="shared" si="325"/>
        <v>0</v>
      </c>
      <c r="I3009" s="43">
        <f t="shared" si="328"/>
        <v>0</v>
      </c>
      <c r="J3009" s="42">
        <f t="shared" si="329"/>
        <v>0</v>
      </c>
      <c r="K3009" s="43">
        <f t="shared" si="330"/>
        <v>0</v>
      </c>
      <c r="L3009">
        <f t="shared" si="331"/>
        <v>126</v>
      </c>
      <c r="M3009">
        <f>IF($G3009="","",COUNTIF($G$3:$G3009, $G3009))</f>
        <v>2881</v>
      </c>
      <c r="N3009">
        <f t="shared" si="326"/>
        <v>3007</v>
      </c>
      <c r="O3009"/>
      <c r="P3009"/>
      <c r="Q3009"/>
    </row>
    <row r="3010" spans="2:17">
      <c r="B3010" s="30">
        <f>資料貼入!A3010</f>
        <v>0</v>
      </c>
      <c r="C3010" s="38">
        <f>資料貼入!A3010</f>
        <v>0</v>
      </c>
      <c r="D3010" s="29">
        <f>資料貼入!B3010</f>
        <v>0</v>
      </c>
      <c r="E3010" s="29" cm="1">
        <f t="array" ref="E3010">MovingDayDD($D$3:D3010)</f>
        <v>-2980487.7599999681</v>
      </c>
      <c r="F3010" s="29">
        <f>IF(OR(C3010&gt;總表!$B$30,C3010=0),0,IF(E3010=0,0,1+F3009))</f>
        <v>0</v>
      </c>
      <c r="G3010" s="29">
        <f t="shared" si="327"/>
        <v>0</v>
      </c>
      <c r="H3010" s="42">
        <f t="shared" si="325"/>
        <v>0</v>
      </c>
      <c r="I3010" s="43">
        <f t="shared" si="328"/>
        <v>0</v>
      </c>
      <c r="J3010" s="42">
        <f t="shared" si="329"/>
        <v>0</v>
      </c>
      <c r="K3010" s="43">
        <f t="shared" si="330"/>
        <v>0</v>
      </c>
      <c r="L3010">
        <f t="shared" si="331"/>
        <v>126</v>
      </c>
      <c r="M3010">
        <f>IF($G3010="","",COUNTIF($G$3:$G3010, $G3010))</f>
        <v>2882</v>
      </c>
      <c r="N3010">
        <f t="shared" si="326"/>
        <v>3008</v>
      </c>
      <c r="O3010"/>
      <c r="P3010"/>
      <c r="Q3010"/>
    </row>
    <row r="3011" spans="2:17">
      <c r="B3011" s="30">
        <f>資料貼入!A3011</f>
        <v>0</v>
      </c>
      <c r="C3011" s="38">
        <f>資料貼入!A3011</f>
        <v>0</v>
      </c>
      <c r="D3011" s="29">
        <f>資料貼入!B3011</f>
        <v>0</v>
      </c>
      <c r="E3011" s="29" cm="1">
        <f t="array" ref="E3011">MovingDayDD($D$3:D3011)</f>
        <v>-2980487.7599999681</v>
      </c>
      <c r="F3011" s="29">
        <f>IF(OR(C3011&gt;總表!$B$30,C3011=0),0,IF(E3011=0,0,1+F3010))</f>
        <v>0</v>
      </c>
      <c r="G3011" s="29">
        <f t="shared" si="327"/>
        <v>0</v>
      </c>
      <c r="H3011" s="42">
        <f t="shared" ref="H3011:H3074" si="332">IF(G3011&gt;$V$1,B3011,0)</f>
        <v>0</v>
      </c>
      <c r="I3011" s="43">
        <f t="shared" si="328"/>
        <v>0</v>
      </c>
      <c r="J3011" s="42">
        <f t="shared" si="329"/>
        <v>0</v>
      </c>
      <c r="K3011" s="43">
        <f t="shared" si="330"/>
        <v>0</v>
      </c>
      <c r="L3011">
        <f t="shared" si="331"/>
        <v>126</v>
      </c>
      <c r="M3011">
        <f>IF($G3011="","",COUNTIF($G$3:$G3011, $G3011))</f>
        <v>2883</v>
      </c>
      <c r="N3011">
        <f t="shared" ref="N3011:N3074" si="333">IF($G3011="","",L3011+M3011)</f>
        <v>3009</v>
      </c>
      <c r="O3011"/>
      <c r="P3011"/>
      <c r="Q3011"/>
    </row>
    <row r="3012" spans="2:17">
      <c r="B3012" s="30">
        <f>資料貼入!A3012</f>
        <v>0</v>
      </c>
      <c r="C3012" s="38">
        <f>資料貼入!A3012</f>
        <v>0</v>
      </c>
      <c r="D3012" s="29">
        <f>資料貼入!B3012</f>
        <v>0</v>
      </c>
      <c r="E3012" s="29" cm="1">
        <f t="array" ref="E3012">MovingDayDD($D$3:D3012)</f>
        <v>-2980487.7599999681</v>
      </c>
      <c r="F3012" s="29">
        <f>IF(OR(C3012&gt;總表!$B$30,C3012=0),0,IF(E3012=0,0,1+F3011))</f>
        <v>0</v>
      </c>
      <c r="G3012" s="29">
        <f t="shared" ref="G3012:G3075" si="334">IF(F3013=0,F3012,0)</f>
        <v>0</v>
      </c>
      <c r="H3012" s="42">
        <f t="shared" si="332"/>
        <v>0</v>
      </c>
      <c r="I3012" s="43">
        <f t="shared" ref="I3012:I3075" si="335">G3012</f>
        <v>0</v>
      </c>
      <c r="J3012" s="42">
        <f t="shared" ref="J3012:J3075" si="336">IF(F3012=0,0,B3012)</f>
        <v>0</v>
      </c>
      <c r="K3012" s="43">
        <f t="shared" ref="K3012:K3075" si="337">G3012</f>
        <v>0</v>
      </c>
      <c r="L3012">
        <f t="shared" ref="L3012:L3075" si="338">IF($G3012="","",COUNTIF($G$3:$G$4053, "&gt;" &amp; $G3012))</f>
        <v>126</v>
      </c>
      <c r="M3012">
        <f>IF($G3012="","",COUNTIF($G$3:$G3012, $G3012))</f>
        <v>2884</v>
      </c>
      <c r="N3012">
        <f t="shared" si="333"/>
        <v>3010</v>
      </c>
      <c r="O3012"/>
      <c r="P3012"/>
      <c r="Q3012"/>
    </row>
    <row r="3013" spans="2:17">
      <c r="B3013" s="30">
        <f>資料貼入!A3013</f>
        <v>0</v>
      </c>
      <c r="C3013" s="38">
        <f>資料貼入!A3013</f>
        <v>0</v>
      </c>
      <c r="D3013" s="29">
        <f>資料貼入!B3013</f>
        <v>0</v>
      </c>
      <c r="E3013" s="29" cm="1">
        <f t="array" ref="E3013">MovingDayDD($D$3:D3013)</f>
        <v>-2980487.7599999681</v>
      </c>
      <c r="F3013" s="29">
        <f>IF(OR(C3013&gt;總表!$B$30,C3013=0),0,IF(E3013=0,0,1+F3012))</f>
        <v>0</v>
      </c>
      <c r="G3013" s="29">
        <f t="shared" si="334"/>
        <v>0</v>
      </c>
      <c r="H3013" s="42">
        <f t="shared" si="332"/>
        <v>0</v>
      </c>
      <c r="I3013" s="43">
        <f t="shared" si="335"/>
        <v>0</v>
      </c>
      <c r="J3013" s="42">
        <f t="shared" si="336"/>
        <v>0</v>
      </c>
      <c r="K3013" s="43">
        <f t="shared" si="337"/>
        <v>0</v>
      </c>
      <c r="L3013">
        <f t="shared" si="338"/>
        <v>126</v>
      </c>
      <c r="M3013">
        <f>IF($G3013="","",COUNTIF($G$3:$G3013, $G3013))</f>
        <v>2885</v>
      </c>
      <c r="N3013">
        <f t="shared" si="333"/>
        <v>3011</v>
      </c>
      <c r="O3013"/>
      <c r="P3013"/>
      <c r="Q3013"/>
    </row>
    <row r="3014" spans="2:17">
      <c r="B3014" s="30">
        <f>資料貼入!A3014</f>
        <v>0</v>
      </c>
      <c r="C3014" s="38">
        <f>資料貼入!A3014</f>
        <v>0</v>
      </c>
      <c r="D3014" s="29">
        <f>資料貼入!B3014</f>
        <v>0</v>
      </c>
      <c r="E3014" s="29" cm="1">
        <f t="array" ref="E3014">MovingDayDD($D$3:D3014)</f>
        <v>-2980487.7599999681</v>
      </c>
      <c r="F3014" s="29">
        <f>IF(OR(C3014&gt;總表!$B$30,C3014=0),0,IF(E3014=0,0,1+F3013))</f>
        <v>0</v>
      </c>
      <c r="G3014" s="29">
        <f t="shared" si="334"/>
        <v>0</v>
      </c>
      <c r="H3014" s="42">
        <f t="shared" si="332"/>
        <v>0</v>
      </c>
      <c r="I3014" s="43">
        <f t="shared" si="335"/>
        <v>0</v>
      </c>
      <c r="J3014" s="42">
        <f t="shared" si="336"/>
        <v>0</v>
      </c>
      <c r="K3014" s="43">
        <f t="shared" si="337"/>
        <v>0</v>
      </c>
      <c r="L3014">
        <f t="shared" si="338"/>
        <v>126</v>
      </c>
      <c r="M3014">
        <f>IF($G3014="","",COUNTIF($G$3:$G3014, $G3014))</f>
        <v>2886</v>
      </c>
      <c r="N3014">
        <f t="shared" si="333"/>
        <v>3012</v>
      </c>
      <c r="O3014"/>
      <c r="P3014"/>
      <c r="Q3014"/>
    </row>
    <row r="3015" spans="2:17">
      <c r="B3015" s="30">
        <f>資料貼入!A3015</f>
        <v>0</v>
      </c>
      <c r="C3015" s="38">
        <f>資料貼入!A3015</f>
        <v>0</v>
      </c>
      <c r="D3015" s="29">
        <f>資料貼入!B3015</f>
        <v>0</v>
      </c>
      <c r="E3015" s="29" cm="1">
        <f t="array" ref="E3015">MovingDayDD($D$3:D3015)</f>
        <v>-2980487.7599999681</v>
      </c>
      <c r="F3015" s="29">
        <f>IF(OR(C3015&gt;總表!$B$30,C3015=0),0,IF(E3015=0,0,1+F3014))</f>
        <v>0</v>
      </c>
      <c r="G3015" s="29">
        <f t="shared" si="334"/>
        <v>0</v>
      </c>
      <c r="H3015" s="42">
        <f t="shared" si="332"/>
        <v>0</v>
      </c>
      <c r="I3015" s="43">
        <f t="shared" si="335"/>
        <v>0</v>
      </c>
      <c r="J3015" s="42">
        <f t="shared" si="336"/>
        <v>0</v>
      </c>
      <c r="K3015" s="43">
        <f t="shared" si="337"/>
        <v>0</v>
      </c>
      <c r="L3015">
        <f t="shared" si="338"/>
        <v>126</v>
      </c>
      <c r="M3015">
        <f>IF($G3015="","",COUNTIF($G$3:$G3015, $G3015))</f>
        <v>2887</v>
      </c>
      <c r="N3015">
        <f t="shared" si="333"/>
        <v>3013</v>
      </c>
      <c r="O3015"/>
      <c r="P3015"/>
      <c r="Q3015"/>
    </row>
    <row r="3016" spans="2:17">
      <c r="B3016" s="30">
        <f>資料貼入!A3016</f>
        <v>0</v>
      </c>
      <c r="C3016" s="38">
        <f>資料貼入!A3016</f>
        <v>0</v>
      </c>
      <c r="D3016" s="29">
        <f>資料貼入!B3016</f>
        <v>0</v>
      </c>
      <c r="E3016" s="29" cm="1">
        <f t="array" ref="E3016">MovingDayDD($D$3:D3016)</f>
        <v>-2980487.7599999681</v>
      </c>
      <c r="F3016" s="29">
        <f>IF(OR(C3016&gt;總表!$B$30,C3016=0),0,IF(E3016=0,0,1+F3015))</f>
        <v>0</v>
      </c>
      <c r="G3016" s="29">
        <f t="shared" si="334"/>
        <v>0</v>
      </c>
      <c r="H3016" s="42">
        <f t="shared" si="332"/>
        <v>0</v>
      </c>
      <c r="I3016" s="43">
        <f t="shared" si="335"/>
        <v>0</v>
      </c>
      <c r="J3016" s="42">
        <f t="shared" si="336"/>
        <v>0</v>
      </c>
      <c r="K3016" s="43">
        <f t="shared" si="337"/>
        <v>0</v>
      </c>
      <c r="L3016">
        <f t="shared" si="338"/>
        <v>126</v>
      </c>
      <c r="M3016">
        <f>IF($G3016="","",COUNTIF($G$3:$G3016, $G3016))</f>
        <v>2888</v>
      </c>
      <c r="N3016">
        <f t="shared" si="333"/>
        <v>3014</v>
      </c>
      <c r="O3016"/>
      <c r="P3016"/>
      <c r="Q3016"/>
    </row>
    <row r="3017" spans="2:17">
      <c r="B3017" s="30">
        <f>資料貼入!A3017</f>
        <v>0</v>
      </c>
      <c r="C3017" s="38">
        <f>資料貼入!A3017</f>
        <v>0</v>
      </c>
      <c r="D3017" s="29">
        <f>資料貼入!B3017</f>
        <v>0</v>
      </c>
      <c r="E3017" s="29" cm="1">
        <f t="array" ref="E3017">MovingDayDD($D$3:D3017)</f>
        <v>-2980487.7599999681</v>
      </c>
      <c r="F3017" s="29">
        <f>IF(OR(C3017&gt;總表!$B$30,C3017=0),0,IF(E3017=0,0,1+F3016))</f>
        <v>0</v>
      </c>
      <c r="G3017" s="29">
        <f t="shared" si="334"/>
        <v>0</v>
      </c>
      <c r="H3017" s="42">
        <f t="shared" si="332"/>
        <v>0</v>
      </c>
      <c r="I3017" s="43">
        <f t="shared" si="335"/>
        <v>0</v>
      </c>
      <c r="J3017" s="42">
        <f t="shared" si="336"/>
        <v>0</v>
      </c>
      <c r="K3017" s="43">
        <f t="shared" si="337"/>
        <v>0</v>
      </c>
      <c r="L3017">
        <f t="shared" si="338"/>
        <v>126</v>
      </c>
      <c r="M3017">
        <f>IF($G3017="","",COUNTIF($G$3:$G3017, $G3017))</f>
        <v>2889</v>
      </c>
      <c r="N3017">
        <f t="shared" si="333"/>
        <v>3015</v>
      </c>
      <c r="O3017"/>
      <c r="P3017"/>
      <c r="Q3017"/>
    </row>
    <row r="3018" spans="2:17">
      <c r="B3018" s="30">
        <f>資料貼入!A3018</f>
        <v>0</v>
      </c>
      <c r="C3018" s="38">
        <f>資料貼入!A3018</f>
        <v>0</v>
      </c>
      <c r="D3018" s="29">
        <f>資料貼入!B3018</f>
        <v>0</v>
      </c>
      <c r="E3018" s="29" cm="1">
        <f t="array" ref="E3018">MovingDayDD($D$3:D3018)</f>
        <v>-2980487.7599999681</v>
      </c>
      <c r="F3018" s="29">
        <f>IF(OR(C3018&gt;總表!$B$30,C3018=0),0,IF(E3018=0,0,1+F3017))</f>
        <v>0</v>
      </c>
      <c r="G3018" s="29">
        <f t="shared" si="334"/>
        <v>0</v>
      </c>
      <c r="H3018" s="42">
        <f t="shared" si="332"/>
        <v>0</v>
      </c>
      <c r="I3018" s="43">
        <f t="shared" si="335"/>
        <v>0</v>
      </c>
      <c r="J3018" s="42">
        <f t="shared" si="336"/>
        <v>0</v>
      </c>
      <c r="K3018" s="43">
        <f t="shared" si="337"/>
        <v>0</v>
      </c>
      <c r="L3018">
        <f t="shared" si="338"/>
        <v>126</v>
      </c>
      <c r="M3018">
        <f>IF($G3018="","",COUNTIF($G$3:$G3018, $G3018))</f>
        <v>2890</v>
      </c>
      <c r="N3018">
        <f t="shared" si="333"/>
        <v>3016</v>
      </c>
      <c r="O3018"/>
      <c r="P3018"/>
      <c r="Q3018"/>
    </row>
    <row r="3019" spans="2:17">
      <c r="B3019" s="30">
        <f>資料貼入!A3019</f>
        <v>0</v>
      </c>
      <c r="C3019" s="38">
        <f>資料貼入!A3019</f>
        <v>0</v>
      </c>
      <c r="D3019" s="29">
        <f>資料貼入!B3019</f>
        <v>0</v>
      </c>
      <c r="E3019" s="29" cm="1">
        <f t="array" ref="E3019">MovingDayDD($D$3:D3019)</f>
        <v>-2980487.7599999681</v>
      </c>
      <c r="F3019" s="29">
        <f>IF(OR(C3019&gt;總表!$B$30,C3019=0),0,IF(E3019=0,0,1+F3018))</f>
        <v>0</v>
      </c>
      <c r="G3019" s="29">
        <f t="shared" si="334"/>
        <v>0</v>
      </c>
      <c r="H3019" s="42">
        <f t="shared" si="332"/>
        <v>0</v>
      </c>
      <c r="I3019" s="43">
        <f t="shared" si="335"/>
        <v>0</v>
      </c>
      <c r="J3019" s="42">
        <f t="shared" si="336"/>
        <v>0</v>
      </c>
      <c r="K3019" s="43">
        <f t="shared" si="337"/>
        <v>0</v>
      </c>
      <c r="L3019">
        <f t="shared" si="338"/>
        <v>126</v>
      </c>
      <c r="M3019">
        <f>IF($G3019="","",COUNTIF($G$3:$G3019, $G3019))</f>
        <v>2891</v>
      </c>
      <c r="N3019">
        <f t="shared" si="333"/>
        <v>3017</v>
      </c>
      <c r="O3019"/>
      <c r="P3019"/>
      <c r="Q3019"/>
    </row>
    <row r="3020" spans="2:17">
      <c r="B3020" s="30">
        <f>資料貼入!A3020</f>
        <v>0</v>
      </c>
      <c r="C3020" s="38">
        <f>資料貼入!A3020</f>
        <v>0</v>
      </c>
      <c r="D3020" s="29">
        <f>資料貼入!B3020</f>
        <v>0</v>
      </c>
      <c r="E3020" s="29" cm="1">
        <f t="array" ref="E3020">MovingDayDD($D$3:D3020)</f>
        <v>-2980487.7599999681</v>
      </c>
      <c r="F3020" s="29">
        <f>IF(OR(C3020&gt;總表!$B$30,C3020=0),0,IF(E3020=0,0,1+F3019))</f>
        <v>0</v>
      </c>
      <c r="G3020" s="29">
        <f t="shared" si="334"/>
        <v>0</v>
      </c>
      <c r="H3020" s="42">
        <f t="shared" si="332"/>
        <v>0</v>
      </c>
      <c r="I3020" s="43">
        <f t="shared" si="335"/>
        <v>0</v>
      </c>
      <c r="J3020" s="42">
        <f t="shared" si="336"/>
        <v>0</v>
      </c>
      <c r="K3020" s="43">
        <f t="shared" si="337"/>
        <v>0</v>
      </c>
      <c r="L3020">
        <f t="shared" si="338"/>
        <v>126</v>
      </c>
      <c r="M3020">
        <f>IF($G3020="","",COUNTIF($G$3:$G3020, $G3020))</f>
        <v>2892</v>
      </c>
      <c r="N3020">
        <f t="shared" si="333"/>
        <v>3018</v>
      </c>
      <c r="O3020"/>
      <c r="P3020"/>
      <c r="Q3020"/>
    </row>
    <row r="3021" spans="2:17">
      <c r="B3021" s="30">
        <f>資料貼入!A3021</f>
        <v>0</v>
      </c>
      <c r="C3021" s="38">
        <f>資料貼入!A3021</f>
        <v>0</v>
      </c>
      <c r="D3021" s="29">
        <f>資料貼入!B3021</f>
        <v>0</v>
      </c>
      <c r="E3021" s="29" cm="1">
        <f t="array" ref="E3021">MovingDayDD($D$3:D3021)</f>
        <v>-2980487.7599999681</v>
      </c>
      <c r="F3021" s="29">
        <f>IF(OR(C3021&gt;總表!$B$30,C3021=0),0,IF(E3021=0,0,1+F3020))</f>
        <v>0</v>
      </c>
      <c r="G3021" s="29">
        <f t="shared" si="334"/>
        <v>0</v>
      </c>
      <c r="H3021" s="42">
        <f t="shared" si="332"/>
        <v>0</v>
      </c>
      <c r="I3021" s="43">
        <f t="shared" si="335"/>
        <v>0</v>
      </c>
      <c r="J3021" s="42">
        <f t="shared" si="336"/>
        <v>0</v>
      </c>
      <c r="K3021" s="43">
        <f t="shared" si="337"/>
        <v>0</v>
      </c>
      <c r="L3021">
        <f t="shared" si="338"/>
        <v>126</v>
      </c>
      <c r="M3021">
        <f>IF($G3021="","",COUNTIF($G$3:$G3021, $G3021))</f>
        <v>2893</v>
      </c>
      <c r="N3021">
        <f t="shared" si="333"/>
        <v>3019</v>
      </c>
      <c r="O3021"/>
      <c r="P3021"/>
      <c r="Q3021"/>
    </row>
    <row r="3022" spans="2:17">
      <c r="B3022" s="30">
        <f>資料貼入!A3022</f>
        <v>0</v>
      </c>
      <c r="C3022" s="38">
        <f>資料貼入!A3022</f>
        <v>0</v>
      </c>
      <c r="D3022" s="29">
        <f>資料貼入!B3022</f>
        <v>0</v>
      </c>
      <c r="E3022" s="29" cm="1">
        <f t="array" ref="E3022">MovingDayDD($D$3:D3022)</f>
        <v>-2980487.7599999681</v>
      </c>
      <c r="F3022" s="29">
        <f>IF(OR(C3022&gt;總表!$B$30,C3022=0),0,IF(E3022=0,0,1+F3021))</f>
        <v>0</v>
      </c>
      <c r="G3022" s="29">
        <f t="shared" si="334"/>
        <v>0</v>
      </c>
      <c r="H3022" s="42">
        <f t="shared" si="332"/>
        <v>0</v>
      </c>
      <c r="I3022" s="43">
        <f t="shared" si="335"/>
        <v>0</v>
      </c>
      <c r="J3022" s="42">
        <f t="shared" si="336"/>
        <v>0</v>
      </c>
      <c r="K3022" s="43">
        <f t="shared" si="337"/>
        <v>0</v>
      </c>
      <c r="L3022">
        <f t="shared" si="338"/>
        <v>126</v>
      </c>
      <c r="M3022">
        <f>IF($G3022="","",COUNTIF($G$3:$G3022, $G3022))</f>
        <v>2894</v>
      </c>
      <c r="N3022">
        <f t="shared" si="333"/>
        <v>3020</v>
      </c>
      <c r="O3022"/>
      <c r="P3022"/>
      <c r="Q3022"/>
    </row>
    <row r="3023" spans="2:17">
      <c r="B3023" s="30">
        <f>資料貼入!A3023</f>
        <v>0</v>
      </c>
      <c r="C3023" s="38">
        <f>資料貼入!A3023</f>
        <v>0</v>
      </c>
      <c r="D3023" s="29">
        <f>資料貼入!B3023</f>
        <v>0</v>
      </c>
      <c r="E3023" s="29" cm="1">
        <f t="array" ref="E3023">MovingDayDD($D$3:D3023)</f>
        <v>-2980487.7599999681</v>
      </c>
      <c r="F3023" s="29">
        <f>IF(OR(C3023&gt;總表!$B$30,C3023=0),0,IF(E3023=0,0,1+F3022))</f>
        <v>0</v>
      </c>
      <c r="G3023" s="29">
        <f t="shared" si="334"/>
        <v>0</v>
      </c>
      <c r="H3023" s="42">
        <f t="shared" si="332"/>
        <v>0</v>
      </c>
      <c r="I3023" s="43">
        <f t="shared" si="335"/>
        <v>0</v>
      </c>
      <c r="J3023" s="42">
        <f t="shared" si="336"/>
        <v>0</v>
      </c>
      <c r="K3023" s="43">
        <f t="shared" si="337"/>
        <v>0</v>
      </c>
      <c r="L3023">
        <f t="shared" si="338"/>
        <v>126</v>
      </c>
      <c r="M3023">
        <f>IF($G3023="","",COUNTIF($G$3:$G3023, $G3023))</f>
        <v>2895</v>
      </c>
      <c r="N3023">
        <f t="shared" si="333"/>
        <v>3021</v>
      </c>
      <c r="O3023"/>
      <c r="P3023"/>
      <c r="Q3023"/>
    </row>
    <row r="3024" spans="2:17">
      <c r="B3024" s="30">
        <f>資料貼入!A3024</f>
        <v>0</v>
      </c>
      <c r="C3024" s="38">
        <f>資料貼入!A3024</f>
        <v>0</v>
      </c>
      <c r="D3024" s="29">
        <f>資料貼入!B3024</f>
        <v>0</v>
      </c>
      <c r="E3024" s="29" cm="1">
        <f t="array" ref="E3024">MovingDayDD($D$3:D3024)</f>
        <v>-2980487.7599999681</v>
      </c>
      <c r="F3024" s="29">
        <f>IF(OR(C3024&gt;總表!$B$30,C3024=0),0,IF(E3024=0,0,1+F3023))</f>
        <v>0</v>
      </c>
      <c r="G3024" s="29">
        <f t="shared" si="334"/>
        <v>0</v>
      </c>
      <c r="H3024" s="42">
        <f t="shared" si="332"/>
        <v>0</v>
      </c>
      <c r="I3024" s="43">
        <f t="shared" si="335"/>
        <v>0</v>
      </c>
      <c r="J3024" s="42">
        <f t="shared" si="336"/>
        <v>0</v>
      </c>
      <c r="K3024" s="43">
        <f t="shared" si="337"/>
        <v>0</v>
      </c>
      <c r="L3024">
        <f t="shared" si="338"/>
        <v>126</v>
      </c>
      <c r="M3024">
        <f>IF($G3024="","",COUNTIF($G$3:$G3024, $G3024))</f>
        <v>2896</v>
      </c>
      <c r="N3024">
        <f t="shared" si="333"/>
        <v>3022</v>
      </c>
      <c r="O3024"/>
      <c r="P3024"/>
      <c r="Q3024"/>
    </row>
    <row r="3025" spans="2:17">
      <c r="B3025" s="30">
        <f>資料貼入!A3025</f>
        <v>0</v>
      </c>
      <c r="C3025" s="38">
        <f>資料貼入!A3025</f>
        <v>0</v>
      </c>
      <c r="D3025" s="29">
        <f>資料貼入!B3025</f>
        <v>0</v>
      </c>
      <c r="E3025" s="29" cm="1">
        <f t="array" ref="E3025">MovingDayDD($D$3:D3025)</f>
        <v>-2980487.7599999681</v>
      </c>
      <c r="F3025" s="29">
        <f>IF(OR(C3025&gt;總表!$B$30,C3025=0),0,IF(E3025=0,0,1+F3024))</f>
        <v>0</v>
      </c>
      <c r="G3025" s="29">
        <f t="shared" si="334"/>
        <v>0</v>
      </c>
      <c r="H3025" s="42">
        <f t="shared" si="332"/>
        <v>0</v>
      </c>
      <c r="I3025" s="43">
        <f t="shared" si="335"/>
        <v>0</v>
      </c>
      <c r="J3025" s="42">
        <f t="shared" si="336"/>
        <v>0</v>
      </c>
      <c r="K3025" s="43">
        <f t="shared" si="337"/>
        <v>0</v>
      </c>
      <c r="L3025">
        <f t="shared" si="338"/>
        <v>126</v>
      </c>
      <c r="M3025">
        <f>IF($G3025="","",COUNTIF($G$3:$G3025, $G3025))</f>
        <v>2897</v>
      </c>
      <c r="N3025">
        <f t="shared" si="333"/>
        <v>3023</v>
      </c>
      <c r="O3025"/>
      <c r="P3025"/>
      <c r="Q3025"/>
    </row>
    <row r="3026" spans="2:17">
      <c r="B3026" s="30">
        <f>資料貼入!A3026</f>
        <v>0</v>
      </c>
      <c r="C3026" s="38">
        <f>資料貼入!A3026</f>
        <v>0</v>
      </c>
      <c r="D3026" s="29">
        <f>資料貼入!B3026</f>
        <v>0</v>
      </c>
      <c r="E3026" s="29" cm="1">
        <f t="array" ref="E3026">MovingDayDD($D$3:D3026)</f>
        <v>-2980487.7599999681</v>
      </c>
      <c r="F3026" s="29">
        <f>IF(OR(C3026&gt;總表!$B$30,C3026=0),0,IF(E3026=0,0,1+F3025))</f>
        <v>0</v>
      </c>
      <c r="G3026" s="29">
        <f t="shared" si="334"/>
        <v>0</v>
      </c>
      <c r="H3026" s="42">
        <f t="shared" si="332"/>
        <v>0</v>
      </c>
      <c r="I3026" s="43">
        <f t="shared" si="335"/>
        <v>0</v>
      </c>
      <c r="J3026" s="42">
        <f t="shared" si="336"/>
        <v>0</v>
      </c>
      <c r="K3026" s="43">
        <f t="shared" si="337"/>
        <v>0</v>
      </c>
      <c r="L3026">
        <f t="shared" si="338"/>
        <v>126</v>
      </c>
      <c r="M3026">
        <f>IF($G3026="","",COUNTIF($G$3:$G3026, $G3026))</f>
        <v>2898</v>
      </c>
      <c r="N3026">
        <f t="shared" si="333"/>
        <v>3024</v>
      </c>
      <c r="O3026"/>
      <c r="P3026"/>
      <c r="Q3026"/>
    </row>
    <row r="3027" spans="2:17">
      <c r="B3027" s="30">
        <f>資料貼入!A3027</f>
        <v>0</v>
      </c>
      <c r="C3027" s="38">
        <f>資料貼入!A3027</f>
        <v>0</v>
      </c>
      <c r="D3027" s="29">
        <f>資料貼入!B3027</f>
        <v>0</v>
      </c>
      <c r="E3027" s="29" cm="1">
        <f t="array" ref="E3027">MovingDayDD($D$3:D3027)</f>
        <v>-2980487.7599999681</v>
      </c>
      <c r="F3027" s="29">
        <f>IF(OR(C3027&gt;總表!$B$30,C3027=0),0,IF(E3027=0,0,1+F3026))</f>
        <v>0</v>
      </c>
      <c r="G3027" s="29">
        <f t="shared" si="334"/>
        <v>0</v>
      </c>
      <c r="H3027" s="42">
        <f t="shared" si="332"/>
        <v>0</v>
      </c>
      <c r="I3027" s="43">
        <f t="shared" si="335"/>
        <v>0</v>
      </c>
      <c r="J3027" s="42">
        <f t="shared" si="336"/>
        <v>0</v>
      </c>
      <c r="K3027" s="43">
        <f t="shared" si="337"/>
        <v>0</v>
      </c>
      <c r="L3027">
        <f t="shared" si="338"/>
        <v>126</v>
      </c>
      <c r="M3027">
        <f>IF($G3027="","",COUNTIF($G$3:$G3027, $G3027))</f>
        <v>2899</v>
      </c>
      <c r="N3027">
        <f t="shared" si="333"/>
        <v>3025</v>
      </c>
      <c r="O3027"/>
      <c r="P3027"/>
      <c r="Q3027"/>
    </row>
    <row r="3028" spans="2:17">
      <c r="B3028" s="30">
        <f>資料貼入!A3028</f>
        <v>0</v>
      </c>
      <c r="C3028" s="38">
        <f>資料貼入!A3028</f>
        <v>0</v>
      </c>
      <c r="D3028" s="29">
        <f>資料貼入!B3028</f>
        <v>0</v>
      </c>
      <c r="E3028" s="29" cm="1">
        <f t="array" ref="E3028">MovingDayDD($D$3:D3028)</f>
        <v>-2980487.7599999681</v>
      </c>
      <c r="F3028" s="29">
        <f>IF(OR(C3028&gt;總表!$B$30,C3028=0),0,IF(E3028=0,0,1+F3027))</f>
        <v>0</v>
      </c>
      <c r="G3028" s="29">
        <f t="shared" si="334"/>
        <v>0</v>
      </c>
      <c r="H3028" s="42">
        <f t="shared" si="332"/>
        <v>0</v>
      </c>
      <c r="I3028" s="43">
        <f t="shared" si="335"/>
        <v>0</v>
      </c>
      <c r="J3028" s="42">
        <f t="shared" si="336"/>
        <v>0</v>
      </c>
      <c r="K3028" s="43">
        <f t="shared" si="337"/>
        <v>0</v>
      </c>
      <c r="L3028">
        <f t="shared" si="338"/>
        <v>126</v>
      </c>
      <c r="M3028">
        <f>IF($G3028="","",COUNTIF($G$3:$G3028, $G3028))</f>
        <v>2900</v>
      </c>
      <c r="N3028">
        <f t="shared" si="333"/>
        <v>3026</v>
      </c>
      <c r="O3028"/>
      <c r="P3028"/>
      <c r="Q3028"/>
    </row>
    <row r="3029" spans="2:17">
      <c r="B3029" s="30">
        <f>資料貼入!A3029</f>
        <v>0</v>
      </c>
      <c r="C3029" s="38">
        <f>資料貼入!A3029</f>
        <v>0</v>
      </c>
      <c r="D3029" s="29">
        <f>資料貼入!B3029</f>
        <v>0</v>
      </c>
      <c r="E3029" s="29" cm="1">
        <f t="array" ref="E3029">MovingDayDD($D$3:D3029)</f>
        <v>-2980487.7599999681</v>
      </c>
      <c r="F3029" s="29">
        <f>IF(OR(C3029&gt;總表!$B$30,C3029=0),0,IF(E3029=0,0,1+F3028))</f>
        <v>0</v>
      </c>
      <c r="G3029" s="29">
        <f t="shared" si="334"/>
        <v>0</v>
      </c>
      <c r="H3029" s="42">
        <f t="shared" si="332"/>
        <v>0</v>
      </c>
      <c r="I3029" s="43">
        <f t="shared" si="335"/>
        <v>0</v>
      </c>
      <c r="J3029" s="42">
        <f t="shared" si="336"/>
        <v>0</v>
      </c>
      <c r="K3029" s="43">
        <f t="shared" si="337"/>
        <v>0</v>
      </c>
      <c r="L3029">
        <f t="shared" si="338"/>
        <v>126</v>
      </c>
      <c r="M3029">
        <f>IF($G3029="","",COUNTIF($G$3:$G3029, $G3029))</f>
        <v>2901</v>
      </c>
      <c r="N3029">
        <f t="shared" si="333"/>
        <v>3027</v>
      </c>
      <c r="O3029"/>
      <c r="P3029"/>
      <c r="Q3029"/>
    </row>
    <row r="3030" spans="2:17">
      <c r="B3030" s="30">
        <f>資料貼入!A3030</f>
        <v>0</v>
      </c>
      <c r="C3030" s="38">
        <f>資料貼入!A3030</f>
        <v>0</v>
      </c>
      <c r="D3030" s="29">
        <f>資料貼入!B3030</f>
        <v>0</v>
      </c>
      <c r="E3030" s="29" cm="1">
        <f t="array" ref="E3030">MovingDayDD($D$3:D3030)</f>
        <v>-2980487.7599999681</v>
      </c>
      <c r="F3030" s="29">
        <f>IF(OR(C3030&gt;總表!$B$30,C3030=0),0,IF(E3030=0,0,1+F3029))</f>
        <v>0</v>
      </c>
      <c r="G3030" s="29">
        <f t="shared" si="334"/>
        <v>0</v>
      </c>
      <c r="H3030" s="42">
        <f t="shared" si="332"/>
        <v>0</v>
      </c>
      <c r="I3030" s="43">
        <f t="shared" si="335"/>
        <v>0</v>
      </c>
      <c r="J3030" s="42">
        <f t="shared" si="336"/>
        <v>0</v>
      </c>
      <c r="K3030" s="43">
        <f t="shared" si="337"/>
        <v>0</v>
      </c>
      <c r="L3030">
        <f t="shared" si="338"/>
        <v>126</v>
      </c>
      <c r="M3030">
        <f>IF($G3030="","",COUNTIF($G$3:$G3030, $G3030))</f>
        <v>2902</v>
      </c>
      <c r="N3030">
        <f t="shared" si="333"/>
        <v>3028</v>
      </c>
      <c r="O3030"/>
      <c r="P3030"/>
      <c r="Q3030"/>
    </row>
    <row r="3031" spans="2:17">
      <c r="B3031" s="30">
        <f>資料貼入!A3031</f>
        <v>0</v>
      </c>
      <c r="C3031" s="38">
        <f>資料貼入!A3031</f>
        <v>0</v>
      </c>
      <c r="D3031" s="29">
        <f>資料貼入!B3031</f>
        <v>0</v>
      </c>
      <c r="E3031" s="29" cm="1">
        <f t="array" ref="E3031">MovingDayDD($D$3:D3031)</f>
        <v>-2980487.7599999681</v>
      </c>
      <c r="F3031" s="29">
        <f>IF(OR(C3031&gt;總表!$B$30,C3031=0),0,IF(E3031=0,0,1+F3030))</f>
        <v>0</v>
      </c>
      <c r="G3031" s="29">
        <f t="shared" si="334"/>
        <v>0</v>
      </c>
      <c r="H3031" s="42">
        <f t="shared" si="332"/>
        <v>0</v>
      </c>
      <c r="I3031" s="43">
        <f t="shared" si="335"/>
        <v>0</v>
      </c>
      <c r="J3031" s="42">
        <f t="shared" si="336"/>
        <v>0</v>
      </c>
      <c r="K3031" s="43">
        <f t="shared" si="337"/>
        <v>0</v>
      </c>
      <c r="L3031">
        <f t="shared" si="338"/>
        <v>126</v>
      </c>
      <c r="M3031">
        <f>IF($G3031="","",COUNTIF($G$3:$G3031, $G3031))</f>
        <v>2903</v>
      </c>
      <c r="N3031">
        <f t="shared" si="333"/>
        <v>3029</v>
      </c>
      <c r="O3031"/>
      <c r="P3031"/>
      <c r="Q3031"/>
    </row>
    <row r="3032" spans="2:17">
      <c r="B3032" s="30">
        <f>資料貼入!A3032</f>
        <v>0</v>
      </c>
      <c r="C3032" s="38">
        <f>資料貼入!A3032</f>
        <v>0</v>
      </c>
      <c r="D3032" s="29">
        <f>資料貼入!B3032</f>
        <v>0</v>
      </c>
      <c r="E3032" s="29" cm="1">
        <f t="array" ref="E3032">MovingDayDD($D$3:D3032)</f>
        <v>-2980487.7599999681</v>
      </c>
      <c r="F3032" s="29">
        <f>IF(OR(C3032&gt;總表!$B$30,C3032=0),0,IF(E3032=0,0,1+F3031))</f>
        <v>0</v>
      </c>
      <c r="G3032" s="29">
        <f t="shared" si="334"/>
        <v>0</v>
      </c>
      <c r="H3032" s="42">
        <f t="shared" si="332"/>
        <v>0</v>
      </c>
      <c r="I3032" s="43">
        <f t="shared" si="335"/>
        <v>0</v>
      </c>
      <c r="J3032" s="42">
        <f t="shared" si="336"/>
        <v>0</v>
      </c>
      <c r="K3032" s="43">
        <f t="shared" si="337"/>
        <v>0</v>
      </c>
      <c r="L3032">
        <f t="shared" si="338"/>
        <v>126</v>
      </c>
      <c r="M3032">
        <f>IF($G3032="","",COUNTIF($G$3:$G3032, $G3032))</f>
        <v>2904</v>
      </c>
      <c r="N3032">
        <f t="shared" si="333"/>
        <v>3030</v>
      </c>
      <c r="O3032"/>
      <c r="P3032"/>
      <c r="Q3032"/>
    </row>
    <row r="3033" spans="2:17">
      <c r="B3033" s="30">
        <f>資料貼入!A3033</f>
        <v>0</v>
      </c>
      <c r="C3033" s="38">
        <f>資料貼入!A3033</f>
        <v>0</v>
      </c>
      <c r="D3033" s="29">
        <f>資料貼入!B3033</f>
        <v>0</v>
      </c>
      <c r="E3033" s="29" cm="1">
        <f t="array" ref="E3033">MovingDayDD($D$3:D3033)</f>
        <v>-2980487.7599999681</v>
      </c>
      <c r="F3033" s="29">
        <f>IF(OR(C3033&gt;總表!$B$30,C3033=0),0,IF(E3033=0,0,1+F3032))</f>
        <v>0</v>
      </c>
      <c r="G3033" s="29">
        <f t="shared" si="334"/>
        <v>0</v>
      </c>
      <c r="H3033" s="42">
        <f t="shared" si="332"/>
        <v>0</v>
      </c>
      <c r="I3033" s="43">
        <f t="shared" si="335"/>
        <v>0</v>
      </c>
      <c r="J3033" s="42">
        <f t="shared" si="336"/>
        <v>0</v>
      </c>
      <c r="K3033" s="43">
        <f t="shared" si="337"/>
        <v>0</v>
      </c>
      <c r="L3033">
        <f t="shared" si="338"/>
        <v>126</v>
      </c>
      <c r="M3033">
        <f>IF($G3033="","",COUNTIF($G$3:$G3033, $G3033))</f>
        <v>2905</v>
      </c>
      <c r="N3033">
        <f t="shared" si="333"/>
        <v>3031</v>
      </c>
      <c r="O3033"/>
      <c r="P3033"/>
      <c r="Q3033"/>
    </row>
    <row r="3034" spans="2:17">
      <c r="B3034" s="30">
        <f>資料貼入!A3034</f>
        <v>0</v>
      </c>
      <c r="C3034" s="38">
        <f>資料貼入!A3034</f>
        <v>0</v>
      </c>
      <c r="D3034" s="29">
        <f>資料貼入!B3034</f>
        <v>0</v>
      </c>
      <c r="E3034" s="29" cm="1">
        <f t="array" ref="E3034">MovingDayDD($D$3:D3034)</f>
        <v>-2980487.7599999681</v>
      </c>
      <c r="F3034" s="29">
        <f>IF(OR(C3034&gt;總表!$B$30,C3034=0),0,IF(E3034=0,0,1+F3033))</f>
        <v>0</v>
      </c>
      <c r="G3034" s="29">
        <f t="shared" si="334"/>
        <v>0</v>
      </c>
      <c r="H3034" s="42">
        <f t="shared" si="332"/>
        <v>0</v>
      </c>
      <c r="I3034" s="43">
        <f t="shared" si="335"/>
        <v>0</v>
      </c>
      <c r="J3034" s="42">
        <f t="shared" si="336"/>
        <v>0</v>
      </c>
      <c r="K3034" s="43">
        <f t="shared" si="337"/>
        <v>0</v>
      </c>
      <c r="L3034">
        <f t="shared" si="338"/>
        <v>126</v>
      </c>
      <c r="M3034">
        <f>IF($G3034="","",COUNTIF($G$3:$G3034, $G3034))</f>
        <v>2906</v>
      </c>
      <c r="N3034">
        <f t="shared" si="333"/>
        <v>3032</v>
      </c>
      <c r="O3034"/>
      <c r="P3034"/>
      <c r="Q3034"/>
    </row>
    <row r="3035" spans="2:17">
      <c r="B3035" s="30">
        <f>資料貼入!A3035</f>
        <v>0</v>
      </c>
      <c r="C3035" s="38">
        <f>資料貼入!A3035</f>
        <v>0</v>
      </c>
      <c r="D3035" s="29">
        <f>資料貼入!B3035</f>
        <v>0</v>
      </c>
      <c r="E3035" s="29" cm="1">
        <f t="array" ref="E3035">MovingDayDD($D$3:D3035)</f>
        <v>-2980487.7599999681</v>
      </c>
      <c r="F3035" s="29">
        <f>IF(OR(C3035&gt;總表!$B$30,C3035=0),0,IF(E3035=0,0,1+F3034))</f>
        <v>0</v>
      </c>
      <c r="G3035" s="29">
        <f t="shared" si="334"/>
        <v>0</v>
      </c>
      <c r="H3035" s="42">
        <f t="shared" si="332"/>
        <v>0</v>
      </c>
      <c r="I3035" s="43">
        <f t="shared" si="335"/>
        <v>0</v>
      </c>
      <c r="J3035" s="42">
        <f t="shared" si="336"/>
        <v>0</v>
      </c>
      <c r="K3035" s="43">
        <f t="shared" si="337"/>
        <v>0</v>
      </c>
      <c r="L3035">
        <f t="shared" si="338"/>
        <v>126</v>
      </c>
      <c r="M3035">
        <f>IF($G3035="","",COUNTIF($G$3:$G3035, $G3035))</f>
        <v>2907</v>
      </c>
      <c r="N3035">
        <f t="shared" si="333"/>
        <v>3033</v>
      </c>
      <c r="O3035"/>
      <c r="P3035"/>
      <c r="Q3035"/>
    </row>
    <row r="3036" spans="2:17">
      <c r="B3036" s="30">
        <f>資料貼入!A3036</f>
        <v>0</v>
      </c>
      <c r="C3036" s="38">
        <f>資料貼入!A3036</f>
        <v>0</v>
      </c>
      <c r="D3036" s="29">
        <f>資料貼入!B3036</f>
        <v>0</v>
      </c>
      <c r="E3036" s="29" cm="1">
        <f t="array" ref="E3036">MovingDayDD($D$3:D3036)</f>
        <v>-2980487.7599999681</v>
      </c>
      <c r="F3036" s="29">
        <f>IF(OR(C3036&gt;總表!$B$30,C3036=0),0,IF(E3036=0,0,1+F3035))</f>
        <v>0</v>
      </c>
      <c r="G3036" s="29">
        <f t="shared" si="334"/>
        <v>0</v>
      </c>
      <c r="H3036" s="42">
        <f t="shared" si="332"/>
        <v>0</v>
      </c>
      <c r="I3036" s="43">
        <f t="shared" si="335"/>
        <v>0</v>
      </c>
      <c r="J3036" s="42">
        <f t="shared" si="336"/>
        <v>0</v>
      </c>
      <c r="K3036" s="43">
        <f t="shared" si="337"/>
        <v>0</v>
      </c>
      <c r="L3036">
        <f t="shared" si="338"/>
        <v>126</v>
      </c>
      <c r="M3036">
        <f>IF($G3036="","",COUNTIF($G$3:$G3036, $G3036))</f>
        <v>2908</v>
      </c>
      <c r="N3036">
        <f t="shared" si="333"/>
        <v>3034</v>
      </c>
      <c r="O3036"/>
      <c r="P3036"/>
      <c r="Q3036"/>
    </row>
    <row r="3037" spans="2:17">
      <c r="B3037" s="30">
        <f>資料貼入!A3037</f>
        <v>0</v>
      </c>
      <c r="C3037" s="38">
        <f>資料貼入!A3037</f>
        <v>0</v>
      </c>
      <c r="D3037" s="29">
        <f>資料貼入!B3037</f>
        <v>0</v>
      </c>
      <c r="E3037" s="29" cm="1">
        <f t="array" ref="E3037">MovingDayDD($D$3:D3037)</f>
        <v>-2980487.7599999681</v>
      </c>
      <c r="F3037" s="29">
        <f>IF(OR(C3037&gt;總表!$B$30,C3037=0),0,IF(E3037=0,0,1+F3036))</f>
        <v>0</v>
      </c>
      <c r="G3037" s="29">
        <f t="shared" si="334"/>
        <v>0</v>
      </c>
      <c r="H3037" s="42">
        <f t="shared" si="332"/>
        <v>0</v>
      </c>
      <c r="I3037" s="43">
        <f t="shared" si="335"/>
        <v>0</v>
      </c>
      <c r="J3037" s="42">
        <f t="shared" si="336"/>
        <v>0</v>
      </c>
      <c r="K3037" s="43">
        <f t="shared" si="337"/>
        <v>0</v>
      </c>
      <c r="L3037">
        <f t="shared" si="338"/>
        <v>126</v>
      </c>
      <c r="M3037">
        <f>IF($G3037="","",COUNTIF($G$3:$G3037, $G3037))</f>
        <v>2909</v>
      </c>
      <c r="N3037">
        <f t="shared" si="333"/>
        <v>3035</v>
      </c>
      <c r="O3037"/>
      <c r="P3037"/>
      <c r="Q3037"/>
    </row>
    <row r="3038" spans="2:17">
      <c r="B3038" s="30">
        <f>資料貼入!A3038</f>
        <v>0</v>
      </c>
      <c r="C3038" s="38">
        <f>資料貼入!A3038</f>
        <v>0</v>
      </c>
      <c r="D3038" s="29">
        <f>資料貼入!B3038</f>
        <v>0</v>
      </c>
      <c r="E3038" s="29" cm="1">
        <f t="array" ref="E3038">MovingDayDD($D$3:D3038)</f>
        <v>-2980487.7599999681</v>
      </c>
      <c r="F3038" s="29">
        <f>IF(OR(C3038&gt;總表!$B$30,C3038=0),0,IF(E3038=0,0,1+F3037))</f>
        <v>0</v>
      </c>
      <c r="G3038" s="29">
        <f t="shared" si="334"/>
        <v>0</v>
      </c>
      <c r="H3038" s="42">
        <f t="shared" si="332"/>
        <v>0</v>
      </c>
      <c r="I3038" s="43">
        <f t="shared" si="335"/>
        <v>0</v>
      </c>
      <c r="J3038" s="42">
        <f t="shared" si="336"/>
        <v>0</v>
      </c>
      <c r="K3038" s="43">
        <f t="shared" si="337"/>
        <v>0</v>
      </c>
      <c r="L3038">
        <f t="shared" si="338"/>
        <v>126</v>
      </c>
      <c r="M3038">
        <f>IF($G3038="","",COUNTIF($G$3:$G3038, $G3038))</f>
        <v>2910</v>
      </c>
      <c r="N3038">
        <f t="shared" si="333"/>
        <v>3036</v>
      </c>
      <c r="O3038"/>
      <c r="P3038"/>
      <c r="Q3038"/>
    </row>
    <row r="3039" spans="2:17">
      <c r="B3039" s="30">
        <f>資料貼入!A3039</f>
        <v>0</v>
      </c>
      <c r="C3039" s="38">
        <f>資料貼入!A3039</f>
        <v>0</v>
      </c>
      <c r="D3039" s="29">
        <f>資料貼入!B3039</f>
        <v>0</v>
      </c>
      <c r="E3039" s="29" cm="1">
        <f t="array" ref="E3039">MovingDayDD($D$3:D3039)</f>
        <v>-2980487.7599999681</v>
      </c>
      <c r="F3039" s="29">
        <f>IF(OR(C3039&gt;總表!$B$30,C3039=0),0,IF(E3039=0,0,1+F3038))</f>
        <v>0</v>
      </c>
      <c r="G3039" s="29">
        <f t="shared" si="334"/>
        <v>0</v>
      </c>
      <c r="H3039" s="42">
        <f t="shared" si="332"/>
        <v>0</v>
      </c>
      <c r="I3039" s="43">
        <f t="shared" si="335"/>
        <v>0</v>
      </c>
      <c r="J3039" s="42">
        <f t="shared" si="336"/>
        <v>0</v>
      </c>
      <c r="K3039" s="43">
        <f t="shared" si="337"/>
        <v>0</v>
      </c>
      <c r="L3039">
        <f t="shared" si="338"/>
        <v>126</v>
      </c>
      <c r="M3039">
        <f>IF($G3039="","",COUNTIF($G$3:$G3039, $G3039))</f>
        <v>2911</v>
      </c>
      <c r="N3039">
        <f t="shared" si="333"/>
        <v>3037</v>
      </c>
      <c r="O3039"/>
      <c r="P3039"/>
      <c r="Q3039"/>
    </row>
    <row r="3040" spans="2:17">
      <c r="B3040" s="30">
        <f>資料貼入!A3040</f>
        <v>0</v>
      </c>
      <c r="C3040" s="38">
        <f>資料貼入!A3040</f>
        <v>0</v>
      </c>
      <c r="D3040" s="29">
        <f>資料貼入!B3040</f>
        <v>0</v>
      </c>
      <c r="E3040" s="29" cm="1">
        <f t="array" ref="E3040">MovingDayDD($D$3:D3040)</f>
        <v>-2980487.7599999681</v>
      </c>
      <c r="F3040" s="29">
        <f>IF(OR(C3040&gt;總表!$B$30,C3040=0),0,IF(E3040=0,0,1+F3039))</f>
        <v>0</v>
      </c>
      <c r="G3040" s="29">
        <f t="shared" si="334"/>
        <v>0</v>
      </c>
      <c r="H3040" s="42">
        <f t="shared" si="332"/>
        <v>0</v>
      </c>
      <c r="I3040" s="43">
        <f t="shared" si="335"/>
        <v>0</v>
      </c>
      <c r="J3040" s="42">
        <f t="shared" si="336"/>
        <v>0</v>
      </c>
      <c r="K3040" s="43">
        <f t="shared" si="337"/>
        <v>0</v>
      </c>
      <c r="L3040">
        <f t="shared" si="338"/>
        <v>126</v>
      </c>
      <c r="M3040">
        <f>IF($G3040="","",COUNTIF($G$3:$G3040, $G3040))</f>
        <v>2912</v>
      </c>
      <c r="N3040">
        <f t="shared" si="333"/>
        <v>3038</v>
      </c>
      <c r="O3040"/>
      <c r="P3040"/>
      <c r="Q3040"/>
    </row>
    <row r="3041" spans="2:17">
      <c r="B3041" s="30">
        <f>資料貼入!A3041</f>
        <v>0</v>
      </c>
      <c r="C3041" s="38">
        <f>資料貼入!A3041</f>
        <v>0</v>
      </c>
      <c r="D3041" s="29">
        <f>資料貼入!B3041</f>
        <v>0</v>
      </c>
      <c r="E3041" s="29" cm="1">
        <f t="array" ref="E3041">MovingDayDD($D$3:D3041)</f>
        <v>-2980487.7599999681</v>
      </c>
      <c r="F3041" s="29">
        <f>IF(OR(C3041&gt;總表!$B$30,C3041=0),0,IF(E3041=0,0,1+F3040))</f>
        <v>0</v>
      </c>
      <c r="G3041" s="29">
        <f t="shared" si="334"/>
        <v>0</v>
      </c>
      <c r="H3041" s="42">
        <f t="shared" si="332"/>
        <v>0</v>
      </c>
      <c r="I3041" s="43">
        <f t="shared" si="335"/>
        <v>0</v>
      </c>
      <c r="J3041" s="42">
        <f t="shared" si="336"/>
        <v>0</v>
      </c>
      <c r="K3041" s="43">
        <f t="shared" si="337"/>
        <v>0</v>
      </c>
      <c r="L3041">
        <f t="shared" si="338"/>
        <v>126</v>
      </c>
      <c r="M3041">
        <f>IF($G3041="","",COUNTIF($G$3:$G3041, $G3041))</f>
        <v>2913</v>
      </c>
      <c r="N3041">
        <f t="shared" si="333"/>
        <v>3039</v>
      </c>
      <c r="O3041"/>
      <c r="P3041"/>
      <c r="Q3041"/>
    </row>
    <row r="3042" spans="2:17">
      <c r="B3042" s="30">
        <f>資料貼入!A3042</f>
        <v>0</v>
      </c>
      <c r="C3042" s="38">
        <f>資料貼入!A3042</f>
        <v>0</v>
      </c>
      <c r="D3042" s="29">
        <f>資料貼入!B3042</f>
        <v>0</v>
      </c>
      <c r="E3042" s="29" cm="1">
        <f t="array" ref="E3042">MovingDayDD($D$3:D3042)</f>
        <v>-2980487.7599999681</v>
      </c>
      <c r="F3042" s="29">
        <f>IF(OR(C3042&gt;總表!$B$30,C3042=0),0,IF(E3042=0,0,1+F3041))</f>
        <v>0</v>
      </c>
      <c r="G3042" s="29">
        <f t="shared" si="334"/>
        <v>0</v>
      </c>
      <c r="H3042" s="42">
        <f t="shared" si="332"/>
        <v>0</v>
      </c>
      <c r="I3042" s="43">
        <f t="shared" si="335"/>
        <v>0</v>
      </c>
      <c r="J3042" s="42">
        <f t="shared" si="336"/>
        <v>0</v>
      </c>
      <c r="K3042" s="43">
        <f t="shared" si="337"/>
        <v>0</v>
      </c>
      <c r="L3042">
        <f t="shared" si="338"/>
        <v>126</v>
      </c>
      <c r="M3042">
        <f>IF($G3042="","",COUNTIF($G$3:$G3042, $G3042))</f>
        <v>2914</v>
      </c>
      <c r="N3042">
        <f t="shared" si="333"/>
        <v>3040</v>
      </c>
      <c r="O3042"/>
      <c r="P3042"/>
      <c r="Q3042"/>
    </row>
    <row r="3043" spans="2:17">
      <c r="B3043" s="30">
        <f>資料貼入!A3043</f>
        <v>0</v>
      </c>
      <c r="C3043" s="38">
        <f>資料貼入!A3043</f>
        <v>0</v>
      </c>
      <c r="D3043" s="29">
        <f>資料貼入!B3043</f>
        <v>0</v>
      </c>
      <c r="E3043" s="29" cm="1">
        <f t="array" ref="E3043">MovingDayDD($D$3:D3043)</f>
        <v>-2980487.7599999681</v>
      </c>
      <c r="F3043" s="29">
        <f>IF(OR(C3043&gt;總表!$B$30,C3043=0),0,IF(E3043=0,0,1+F3042))</f>
        <v>0</v>
      </c>
      <c r="G3043" s="29">
        <f t="shared" si="334"/>
        <v>0</v>
      </c>
      <c r="H3043" s="42">
        <f t="shared" si="332"/>
        <v>0</v>
      </c>
      <c r="I3043" s="43">
        <f t="shared" si="335"/>
        <v>0</v>
      </c>
      <c r="J3043" s="42">
        <f t="shared" si="336"/>
        <v>0</v>
      </c>
      <c r="K3043" s="43">
        <f t="shared" si="337"/>
        <v>0</v>
      </c>
      <c r="L3043">
        <f t="shared" si="338"/>
        <v>126</v>
      </c>
      <c r="M3043">
        <f>IF($G3043="","",COUNTIF($G$3:$G3043, $G3043))</f>
        <v>2915</v>
      </c>
      <c r="N3043">
        <f t="shared" si="333"/>
        <v>3041</v>
      </c>
      <c r="O3043"/>
      <c r="P3043"/>
      <c r="Q3043"/>
    </row>
    <row r="3044" spans="2:17">
      <c r="B3044" s="30">
        <f>資料貼入!A3044</f>
        <v>0</v>
      </c>
      <c r="C3044" s="38">
        <f>資料貼入!A3044</f>
        <v>0</v>
      </c>
      <c r="D3044" s="29">
        <f>資料貼入!B3044</f>
        <v>0</v>
      </c>
      <c r="E3044" s="29" cm="1">
        <f t="array" ref="E3044">MovingDayDD($D$3:D3044)</f>
        <v>-2980487.7599999681</v>
      </c>
      <c r="F3044" s="29">
        <f>IF(OR(C3044&gt;總表!$B$30,C3044=0),0,IF(E3044=0,0,1+F3043))</f>
        <v>0</v>
      </c>
      <c r="G3044" s="29">
        <f t="shared" si="334"/>
        <v>0</v>
      </c>
      <c r="H3044" s="42">
        <f t="shared" si="332"/>
        <v>0</v>
      </c>
      <c r="I3044" s="43">
        <f t="shared" si="335"/>
        <v>0</v>
      </c>
      <c r="J3044" s="42">
        <f t="shared" si="336"/>
        <v>0</v>
      </c>
      <c r="K3044" s="43">
        <f t="shared" si="337"/>
        <v>0</v>
      </c>
      <c r="L3044">
        <f t="shared" si="338"/>
        <v>126</v>
      </c>
      <c r="M3044">
        <f>IF($G3044="","",COUNTIF($G$3:$G3044, $G3044))</f>
        <v>2916</v>
      </c>
      <c r="N3044">
        <f t="shared" si="333"/>
        <v>3042</v>
      </c>
      <c r="O3044"/>
      <c r="P3044"/>
      <c r="Q3044"/>
    </row>
    <row r="3045" spans="2:17">
      <c r="B3045" s="30">
        <f>資料貼入!A3045</f>
        <v>0</v>
      </c>
      <c r="C3045" s="38">
        <f>資料貼入!A3045</f>
        <v>0</v>
      </c>
      <c r="D3045" s="29">
        <f>資料貼入!B3045</f>
        <v>0</v>
      </c>
      <c r="E3045" s="29" cm="1">
        <f t="array" ref="E3045">MovingDayDD($D$3:D3045)</f>
        <v>-2980487.7599999681</v>
      </c>
      <c r="F3045" s="29">
        <f>IF(OR(C3045&gt;總表!$B$30,C3045=0),0,IF(E3045=0,0,1+F3044))</f>
        <v>0</v>
      </c>
      <c r="G3045" s="29">
        <f t="shared" si="334"/>
        <v>0</v>
      </c>
      <c r="H3045" s="42">
        <f t="shared" si="332"/>
        <v>0</v>
      </c>
      <c r="I3045" s="43">
        <f t="shared" si="335"/>
        <v>0</v>
      </c>
      <c r="J3045" s="42">
        <f t="shared" si="336"/>
        <v>0</v>
      </c>
      <c r="K3045" s="43">
        <f t="shared" si="337"/>
        <v>0</v>
      </c>
      <c r="L3045">
        <f t="shared" si="338"/>
        <v>126</v>
      </c>
      <c r="M3045">
        <f>IF($G3045="","",COUNTIF($G$3:$G3045, $G3045))</f>
        <v>2917</v>
      </c>
      <c r="N3045">
        <f t="shared" si="333"/>
        <v>3043</v>
      </c>
      <c r="O3045"/>
      <c r="P3045"/>
      <c r="Q3045"/>
    </row>
    <row r="3046" spans="2:17">
      <c r="B3046" s="30">
        <f>資料貼入!A3046</f>
        <v>0</v>
      </c>
      <c r="C3046" s="38">
        <f>資料貼入!A3046</f>
        <v>0</v>
      </c>
      <c r="D3046" s="29">
        <f>資料貼入!B3046</f>
        <v>0</v>
      </c>
      <c r="E3046" s="29" cm="1">
        <f t="array" ref="E3046">MovingDayDD($D$3:D3046)</f>
        <v>-2980487.7599999681</v>
      </c>
      <c r="F3046" s="29">
        <f>IF(OR(C3046&gt;總表!$B$30,C3046=0),0,IF(E3046=0,0,1+F3045))</f>
        <v>0</v>
      </c>
      <c r="G3046" s="29">
        <f t="shared" si="334"/>
        <v>0</v>
      </c>
      <c r="H3046" s="42">
        <f t="shared" si="332"/>
        <v>0</v>
      </c>
      <c r="I3046" s="43">
        <f t="shared" si="335"/>
        <v>0</v>
      </c>
      <c r="J3046" s="42">
        <f t="shared" si="336"/>
        <v>0</v>
      </c>
      <c r="K3046" s="43">
        <f t="shared" si="337"/>
        <v>0</v>
      </c>
      <c r="L3046">
        <f t="shared" si="338"/>
        <v>126</v>
      </c>
      <c r="M3046">
        <f>IF($G3046="","",COUNTIF($G$3:$G3046, $G3046))</f>
        <v>2918</v>
      </c>
      <c r="N3046">
        <f t="shared" si="333"/>
        <v>3044</v>
      </c>
      <c r="O3046"/>
      <c r="P3046"/>
      <c r="Q3046"/>
    </row>
    <row r="3047" spans="2:17">
      <c r="B3047" s="30">
        <f>資料貼入!A3047</f>
        <v>0</v>
      </c>
      <c r="C3047" s="38">
        <f>資料貼入!A3047</f>
        <v>0</v>
      </c>
      <c r="D3047" s="29">
        <f>資料貼入!B3047</f>
        <v>0</v>
      </c>
      <c r="E3047" s="29" cm="1">
        <f t="array" ref="E3047">MovingDayDD($D$3:D3047)</f>
        <v>-2980487.7599999681</v>
      </c>
      <c r="F3047" s="29">
        <f>IF(OR(C3047&gt;總表!$B$30,C3047=0),0,IF(E3047=0,0,1+F3046))</f>
        <v>0</v>
      </c>
      <c r="G3047" s="29">
        <f t="shared" si="334"/>
        <v>0</v>
      </c>
      <c r="H3047" s="42">
        <f t="shared" si="332"/>
        <v>0</v>
      </c>
      <c r="I3047" s="43">
        <f t="shared" si="335"/>
        <v>0</v>
      </c>
      <c r="J3047" s="42">
        <f t="shared" si="336"/>
        <v>0</v>
      </c>
      <c r="K3047" s="43">
        <f t="shared" si="337"/>
        <v>0</v>
      </c>
      <c r="L3047">
        <f t="shared" si="338"/>
        <v>126</v>
      </c>
      <c r="M3047">
        <f>IF($G3047="","",COUNTIF($G$3:$G3047, $G3047))</f>
        <v>2919</v>
      </c>
      <c r="N3047">
        <f t="shared" si="333"/>
        <v>3045</v>
      </c>
      <c r="O3047"/>
      <c r="P3047"/>
      <c r="Q3047"/>
    </row>
    <row r="3048" spans="2:17">
      <c r="B3048" s="30">
        <f>資料貼入!A3048</f>
        <v>0</v>
      </c>
      <c r="C3048" s="38">
        <f>資料貼入!A3048</f>
        <v>0</v>
      </c>
      <c r="D3048" s="29">
        <f>資料貼入!B3048</f>
        <v>0</v>
      </c>
      <c r="E3048" s="29" cm="1">
        <f t="array" ref="E3048">MovingDayDD($D$3:D3048)</f>
        <v>-2980487.7599999681</v>
      </c>
      <c r="F3048" s="29">
        <f>IF(OR(C3048&gt;總表!$B$30,C3048=0),0,IF(E3048=0,0,1+F3047))</f>
        <v>0</v>
      </c>
      <c r="G3048" s="29">
        <f t="shared" si="334"/>
        <v>0</v>
      </c>
      <c r="H3048" s="42">
        <f t="shared" si="332"/>
        <v>0</v>
      </c>
      <c r="I3048" s="43">
        <f t="shared" si="335"/>
        <v>0</v>
      </c>
      <c r="J3048" s="42">
        <f t="shared" si="336"/>
        <v>0</v>
      </c>
      <c r="K3048" s="43">
        <f t="shared" si="337"/>
        <v>0</v>
      </c>
      <c r="L3048">
        <f t="shared" si="338"/>
        <v>126</v>
      </c>
      <c r="M3048">
        <f>IF($G3048="","",COUNTIF($G$3:$G3048, $G3048))</f>
        <v>2920</v>
      </c>
      <c r="N3048">
        <f t="shared" si="333"/>
        <v>3046</v>
      </c>
      <c r="O3048"/>
      <c r="P3048"/>
      <c r="Q3048"/>
    </row>
    <row r="3049" spans="2:17">
      <c r="B3049" s="30">
        <f>資料貼入!A3049</f>
        <v>0</v>
      </c>
      <c r="C3049" s="38">
        <f>資料貼入!A3049</f>
        <v>0</v>
      </c>
      <c r="D3049" s="29">
        <f>資料貼入!B3049</f>
        <v>0</v>
      </c>
      <c r="E3049" s="29" cm="1">
        <f t="array" ref="E3049">MovingDayDD($D$3:D3049)</f>
        <v>-2980487.7599999681</v>
      </c>
      <c r="F3049" s="29">
        <f>IF(OR(C3049&gt;總表!$B$30,C3049=0),0,IF(E3049=0,0,1+F3048))</f>
        <v>0</v>
      </c>
      <c r="G3049" s="29">
        <f t="shared" si="334"/>
        <v>0</v>
      </c>
      <c r="H3049" s="42">
        <f t="shared" si="332"/>
        <v>0</v>
      </c>
      <c r="I3049" s="43">
        <f t="shared" si="335"/>
        <v>0</v>
      </c>
      <c r="J3049" s="42">
        <f t="shared" si="336"/>
        <v>0</v>
      </c>
      <c r="K3049" s="43">
        <f t="shared" si="337"/>
        <v>0</v>
      </c>
      <c r="L3049">
        <f t="shared" si="338"/>
        <v>126</v>
      </c>
      <c r="M3049">
        <f>IF($G3049="","",COUNTIF($G$3:$G3049, $G3049))</f>
        <v>2921</v>
      </c>
      <c r="N3049">
        <f t="shared" si="333"/>
        <v>3047</v>
      </c>
      <c r="O3049"/>
      <c r="P3049"/>
      <c r="Q3049"/>
    </row>
    <row r="3050" spans="2:17">
      <c r="B3050" s="30">
        <f>資料貼入!A3050</f>
        <v>0</v>
      </c>
      <c r="C3050" s="38">
        <f>資料貼入!A3050</f>
        <v>0</v>
      </c>
      <c r="D3050" s="29">
        <f>資料貼入!B3050</f>
        <v>0</v>
      </c>
      <c r="E3050" s="29" cm="1">
        <f t="array" ref="E3050">MovingDayDD($D$3:D3050)</f>
        <v>-2980487.7599999681</v>
      </c>
      <c r="F3050" s="29">
        <f>IF(OR(C3050&gt;總表!$B$30,C3050=0),0,IF(E3050=0,0,1+F3049))</f>
        <v>0</v>
      </c>
      <c r="G3050" s="29">
        <f t="shared" si="334"/>
        <v>0</v>
      </c>
      <c r="H3050" s="42">
        <f t="shared" si="332"/>
        <v>0</v>
      </c>
      <c r="I3050" s="43">
        <f t="shared" si="335"/>
        <v>0</v>
      </c>
      <c r="J3050" s="42">
        <f t="shared" si="336"/>
        <v>0</v>
      </c>
      <c r="K3050" s="43">
        <f t="shared" si="337"/>
        <v>0</v>
      </c>
      <c r="L3050">
        <f t="shared" si="338"/>
        <v>126</v>
      </c>
      <c r="M3050">
        <f>IF($G3050="","",COUNTIF($G$3:$G3050, $G3050))</f>
        <v>2922</v>
      </c>
      <c r="N3050">
        <f t="shared" si="333"/>
        <v>3048</v>
      </c>
      <c r="O3050"/>
      <c r="P3050"/>
      <c r="Q3050"/>
    </row>
    <row r="3051" spans="2:17">
      <c r="B3051" s="30">
        <f>資料貼入!A3051</f>
        <v>0</v>
      </c>
      <c r="C3051" s="38">
        <f>資料貼入!A3051</f>
        <v>0</v>
      </c>
      <c r="D3051" s="29">
        <f>資料貼入!B3051</f>
        <v>0</v>
      </c>
      <c r="E3051" s="29" cm="1">
        <f t="array" ref="E3051">MovingDayDD($D$3:D3051)</f>
        <v>-2980487.7599999681</v>
      </c>
      <c r="F3051" s="29">
        <f>IF(OR(C3051&gt;總表!$B$30,C3051=0),0,IF(E3051=0,0,1+F3050))</f>
        <v>0</v>
      </c>
      <c r="G3051" s="29">
        <f t="shared" si="334"/>
        <v>0</v>
      </c>
      <c r="H3051" s="42">
        <f t="shared" si="332"/>
        <v>0</v>
      </c>
      <c r="I3051" s="43">
        <f t="shared" si="335"/>
        <v>0</v>
      </c>
      <c r="J3051" s="42">
        <f t="shared" si="336"/>
        <v>0</v>
      </c>
      <c r="K3051" s="43">
        <f t="shared" si="337"/>
        <v>0</v>
      </c>
      <c r="L3051">
        <f t="shared" si="338"/>
        <v>126</v>
      </c>
      <c r="M3051">
        <f>IF($G3051="","",COUNTIF($G$3:$G3051, $G3051))</f>
        <v>2923</v>
      </c>
      <c r="N3051">
        <f t="shared" si="333"/>
        <v>3049</v>
      </c>
      <c r="O3051"/>
      <c r="P3051"/>
      <c r="Q3051"/>
    </row>
    <row r="3052" spans="2:17">
      <c r="B3052" s="30">
        <f>資料貼入!A3052</f>
        <v>0</v>
      </c>
      <c r="C3052" s="38">
        <f>資料貼入!A3052</f>
        <v>0</v>
      </c>
      <c r="D3052" s="29">
        <f>資料貼入!B3052</f>
        <v>0</v>
      </c>
      <c r="E3052" s="29" cm="1">
        <f t="array" ref="E3052">MovingDayDD($D$3:D3052)</f>
        <v>-2980487.7599999681</v>
      </c>
      <c r="F3052" s="29">
        <f>IF(OR(C3052&gt;總表!$B$30,C3052=0),0,IF(E3052=0,0,1+F3051))</f>
        <v>0</v>
      </c>
      <c r="G3052" s="29">
        <f t="shared" si="334"/>
        <v>0</v>
      </c>
      <c r="H3052" s="42">
        <f t="shared" si="332"/>
        <v>0</v>
      </c>
      <c r="I3052" s="43">
        <f t="shared" si="335"/>
        <v>0</v>
      </c>
      <c r="J3052" s="42">
        <f t="shared" si="336"/>
        <v>0</v>
      </c>
      <c r="K3052" s="43">
        <f t="shared" si="337"/>
        <v>0</v>
      </c>
      <c r="L3052">
        <f t="shared" si="338"/>
        <v>126</v>
      </c>
      <c r="M3052">
        <f>IF($G3052="","",COUNTIF($G$3:$G3052, $G3052))</f>
        <v>2924</v>
      </c>
      <c r="N3052">
        <f t="shared" si="333"/>
        <v>3050</v>
      </c>
      <c r="O3052"/>
      <c r="P3052"/>
      <c r="Q3052"/>
    </row>
    <row r="3053" spans="2:17">
      <c r="B3053" s="30">
        <f>資料貼入!A3053</f>
        <v>0</v>
      </c>
      <c r="C3053" s="38">
        <f>資料貼入!A3053</f>
        <v>0</v>
      </c>
      <c r="D3053" s="29">
        <f>資料貼入!B3053</f>
        <v>0</v>
      </c>
      <c r="E3053" s="29" cm="1">
        <f t="array" ref="E3053">MovingDayDD($D$3:D3053)</f>
        <v>-2980487.7599999681</v>
      </c>
      <c r="F3053" s="29">
        <f>IF(OR(C3053&gt;總表!$B$30,C3053=0),0,IF(E3053=0,0,1+F3052))</f>
        <v>0</v>
      </c>
      <c r="G3053" s="29">
        <f t="shared" si="334"/>
        <v>0</v>
      </c>
      <c r="H3053" s="42">
        <f t="shared" si="332"/>
        <v>0</v>
      </c>
      <c r="I3053" s="43">
        <f t="shared" si="335"/>
        <v>0</v>
      </c>
      <c r="J3053" s="42">
        <f t="shared" si="336"/>
        <v>0</v>
      </c>
      <c r="K3053" s="43">
        <f t="shared" si="337"/>
        <v>0</v>
      </c>
      <c r="L3053">
        <f t="shared" si="338"/>
        <v>126</v>
      </c>
      <c r="M3053">
        <f>IF($G3053="","",COUNTIF($G$3:$G3053, $G3053))</f>
        <v>2925</v>
      </c>
      <c r="N3053">
        <f t="shared" si="333"/>
        <v>3051</v>
      </c>
      <c r="O3053"/>
      <c r="P3053"/>
      <c r="Q3053"/>
    </row>
    <row r="3054" spans="2:17">
      <c r="B3054" s="30">
        <f>資料貼入!A3054</f>
        <v>0</v>
      </c>
      <c r="C3054" s="38">
        <f>資料貼入!A3054</f>
        <v>0</v>
      </c>
      <c r="D3054" s="29">
        <f>資料貼入!B3054</f>
        <v>0</v>
      </c>
      <c r="E3054" s="29" cm="1">
        <f t="array" ref="E3054">MovingDayDD($D$3:D3054)</f>
        <v>-2980487.7599999681</v>
      </c>
      <c r="F3054" s="29">
        <f>IF(OR(C3054&gt;總表!$B$30,C3054=0),0,IF(E3054=0,0,1+F3053))</f>
        <v>0</v>
      </c>
      <c r="G3054" s="29">
        <f t="shared" si="334"/>
        <v>0</v>
      </c>
      <c r="H3054" s="42">
        <f t="shared" si="332"/>
        <v>0</v>
      </c>
      <c r="I3054" s="43">
        <f t="shared" si="335"/>
        <v>0</v>
      </c>
      <c r="J3054" s="42">
        <f t="shared" si="336"/>
        <v>0</v>
      </c>
      <c r="K3054" s="43">
        <f t="shared" si="337"/>
        <v>0</v>
      </c>
      <c r="L3054">
        <f t="shared" si="338"/>
        <v>126</v>
      </c>
      <c r="M3054">
        <f>IF($G3054="","",COUNTIF($G$3:$G3054, $G3054))</f>
        <v>2926</v>
      </c>
      <c r="N3054">
        <f t="shared" si="333"/>
        <v>3052</v>
      </c>
      <c r="O3054"/>
      <c r="P3054"/>
      <c r="Q3054"/>
    </row>
    <row r="3055" spans="2:17">
      <c r="B3055" s="30">
        <f>資料貼入!A3055</f>
        <v>0</v>
      </c>
      <c r="C3055" s="38">
        <f>資料貼入!A3055</f>
        <v>0</v>
      </c>
      <c r="D3055" s="29">
        <f>資料貼入!B3055</f>
        <v>0</v>
      </c>
      <c r="E3055" s="29" cm="1">
        <f t="array" ref="E3055">MovingDayDD($D$3:D3055)</f>
        <v>-2980487.7599999681</v>
      </c>
      <c r="F3055" s="29">
        <f>IF(OR(C3055&gt;總表!$B$30,C3055=0),0,IF(E3055=0,0,1+F3054))</f>
        <v>0</v>
      </c>
      <c r="G3055" s="29">
        <f t="shared" si="334"/>
        <v>0</v>
      </c>
      <c r="H3055" s="42">
        <f t="shared" si="332"/>
        <v>0</v>
      </c>
      <c r="I3055" s="43">
        <f t="shared" si="335"/>
        <v>0</v>
      </c>
      <c r="J3055" s="42">
        <f t="shared" si="336"/>
        <v>0</v>
      </c>
      <c r="K3055" s="43">
        <f t="shared" si="337"/>
        <v>0</v>
      </c>
      <c r="L3055">
        <f t="shared" si="338"/>
        <v>126</v>
      </c>
      <c r="M3055">
        <f>IF($G3055="","",COUNTIF($G$3:$G3055, $G3055))</f>
        <v>2927</v>
      </c>
      <c r="N3055">
        <f t="shared" si="333"/>
        <v>3053</v>
      </c>
      <c r="O3055"/>
      <c r="P3055"/>
      <c r="Q3055"/>
    </row>
    <row r="3056" spans="2:17">
      <c r="B3056" s="30">
        <f>資料貼入!A3056</f>
        <v>0</v>
      </c>
      <c r="C3056" s="38">
        <f>資料貼入!A3056</f>
        <v>0</v>
      </c>
      <c r="D3056" s="29">
        <f>資料貼入!B3056</f>
        <v>0</v>
      </c>
      <c r="E3056" s="29" cm="1">
        <f t="array" ref="E3056">MovingDayDD($D$3:D3056)</f>
        <v>-2980487.7599999681</v>
      </c>
      <c r="F3056" s="29">
        <f>IF(OR(C3056&gt;總表!$B$30,C3056=0),0,IF(E3056=0,0,1+F3055))</f>
        <v>0</v>
      </c>
      <c r="G3056" s="29">
        <f t="shared" si="334"/>
        <v>0</v>
      </c>
      <c r="H3056" s="42">
        <f t="shared" si="332"/>
        <v>0</v>
      </c>
      <c r="I3056" s="43">
        <f t="shared" si="335"/>
        <v>0</v>
      </c>
      <c r="J3056" s="42">
        <f t="shared" si="336"/>
        <v>0</v>
      </c>
      <c r="K3056" s="43">
        <f t="shared" si="337"/>
        <v>0</v>
      </c>
      <c r="L3056">
        <f t="shared" si="338"/>
        <v>126</v>
      </c>
      <c r="M3056">
        <f>IF($G3056="","",COUNTIF($G$3:$G3056, $G3056))</f>
        <v>2928</v>
      </c>
      <c r="N3056">
        <f t="shared" si="333"/>
        <v>3054</v>
      </c>
      <c r="O3056"/>
      <c r="P3056"/>
      <c r="Q3056"/>
    </row>
    <row r="3057" spans="2:17">
      <c r="B3057" s="30">
        <f>資料貼入!A3057</f>
        <v>0</v>
      </c>
      <c r="C3057" s="38">
        <f>資料貼入!A3057</f>
        <v>0</v>
      </c>
      <c r="D3057" s="29">
        <f>資料貼入!B3057</f>
        <v>0</v>
      </c>
      <c r="E3057" s="29" cm="1">
        <f t="array" ref="E3057">MovingDayDD($D$3:D3057)</f>
        <v>-2980487.7599999681</v>
      </c>
      <c r="F3057" s="29">
        <f>IF(OR(C3057&gt;總表!$B$30,C3057=0),0,IF(E3057=0,0,1+F3056))</f>
        <v>0</v>
      </c>
      <c r="G3057" s="29">
        <f t="shared" si="334"/>
        <v>0</v>
      </c>
      <c r="H3057" s="42">
        <f t="shared" si="332"/>
        <v>0</v>
      </c>
      <c r="I3057" s="43">
        <f t="shared" si="335"/>
        <v>0</v>
      </c>
      <c r="J3057" s="42">
        <f t="shared" si="336"/>
        <v>0</v>
      </c>
      <c r="K3057" s="43">
        <f t="shared" si="337"/>
        <v>0</v>
      </c>
      <c r="L3057">
        <f t="shared" si="338"/>
        <v>126</v>
      </c>
      <c r="M3057">
        <f>IF($G3057="","",COUNTIF($G$3:$G3057, $G3057))</f>
        <v>2929</v>
      </c>
      <c r="N3057">
        <f t="shared" si="333"/>
        <v>3055</v>
      </c>
      <c r="O3057"/>
      <c r="P3057"/>
      <c r="Q3057"/>
    </row>
    <row r="3058" spans="2:17">
      <c r="B3058" s="30">
        <f>資料貼入!A3058</f>
        <v>0</v>
      </c>
      <c r="C3058" s="38">
        <f>資料貼入!A3058</f>
        <v>0</v>
      </c>
      <c r="D3058" s="29">
        <f>資料貼入!B3058</f>
        <v>0</v>
      </c>
      <c r="E3058" s="29" cm="1">
        <f t="array" ref="E3058">MovingDayDD($D$3:D3058)</f>
        <v>-2980487.7599999681</v>
      </c>
      <c r="F3058" s="29">
        <f>IF(OR(C3058&gt;總表!$B$30,C3058=0),0,IF(E3058=0,0,1+F3057))</f>
        <v>0</v>
      </c>
      <c r="G3058" s="29">
        <f t="shared" si="334"/>
        <v>0</v>
      </c>
      <c r="H3058" s="42">
        <f t="shared" si="332"/>
        <v>0</v>
      </c>
      <c r="I3058" s="43">
        <f t="shared" si="335"/>
        <v>0</v>
      </c>
      <c r="J3058" s="42">
        <f t="shared" si="336"/>
        <v>0</v>
      </c>
      <c r="K3058" s="43">
        <f t="shared" si="337"/>
        <v>0</v>
      </c>
      <c r="L3058">
        <f t="shared" si="338"/>
        <v>126</v>
      </c>
      <c r="M3058">
        <f>IF($G3058="","",COUNTIF($G$3:$G3058, $G3058))</f>
        <v>2930</v>
      </c>
      <c r="N3058">
        <f t="shared" si="333"/>
        <v>3056</v>
      </c>
      <c r="O3058"/>
      <c r="P3058"/>
      <c r="Q3058"/>
    </row>
    <row r="3059" spans="2:17">
      <c r="B3059" s="30">
        <f>資料貼入!A3059</f>
        <v>0</v>
      </c>
      <c r="C3059" s="38">
        <f>資料貼入!A3059</f>
        <v>0</v>
      </c>
      <c r="D3059" s="29">
        <f>資料貼入!B3059</f>
        <v>0</v>
      </c>
      <c r="E3059" s="29" cm="1">
        <f t="array" ref="E3059">MovingDayDD($D$3:D3059)</f>
        <v>-2980487.7599999681</v>
      </c>
      <c r="F3059" s="29">
        <f>IF(OR(C3059&gt;總表!$B$30,C3059=0),0,IF(E3059=0,0,1+F3058))</f>
        <v>0</v>
      </c>
      <c r="G3059" s="29">
        <f t="shared" si="334"/>
        <v>0</v>
      </c>
      <c r="H3059" s="42">
        <f t="shared" si="332"/>
        <v>0</v>
      </c>
      <c r="I3059" s="43">
        <f t="shared" si="335"/>
        <v>0</v>
      </c>
      <c r="J3059" s="42">
        <f t="shared" si="336"/>
        <v>0</v>
      </c>
      <c r="K3059" s="43">
        <f t="shared" si="337"/>
        <v>0</v>
      </c>
      <c r="L3059">
        <f t="shared" si="338"/>
        <v>126</v>
      </c>
      <c r="M3059">
        <f>IF($G3059="","",COUNTIF($G$3:$G3059, $G3059))</f>
        <v>2931</v>
      </c>
      <c r="N3059">
        <f t="shared" si="333"/>
        <v>3057</v>
      </c>
      <c r="O3059"/>
      <c r="P3059"/>
      <c r="Q3059"/>
    </row>
    <row r="3060" spans="2:17">
      <c r="B3060" s="30">
        <f>資料貼入!A3060</f>
        <v>0</v>
      </c>
      <c r="C3060" s="38">
        <f>資料貼入!A3060</f>
        <v>0</v>
      </c>
      <c r="D3060" s="29">
        <f>資料貼入!B3060</f>
        <v>0</v>
      </c>
      <c r="E3060" s="29" cm="1">
        <f t="array" ref="E3060">MovingDayDD($D$3:D3060)</f>
        <v>-2980487.7599999681</v>
      </c>
      <c r="F3060" s="29">
        <f>IF(OR(C3060&gt;總表!$B$30,C3060=0),0,IF(E3060=0,0,1+F3059))</f>
        <v>0</v>
      </c>
      <c r="G3060" s="29">
        <f t="shared" si="334"/>
        <v>0</v>
      </c>
      <c r="H3060" s="42">
        <f t="shared" si="332"/>
        <v>0</v>
      </c>
      <c r="I3060" s="43">
        <f t="shared" si="335"/>
        <v>0</v>
      </c>
      <c r="J3060" s="42">
        <f t="shared" si="336"/>
        <v>0</v>
      </c>
      <c r="K3060" s="43">
        <f t="shared" si="337"/>
        <v>0</v>
      </c>
      <c r="L3060">
        <f t="shared" si="338"/>
        <v>126</v>
      </c>
      <c r="M3060">
        <f>IF($G3060="","",COUNTIF($G$3:$G3060, $G3060))</f>
        <v>2932</v>
      </c>
      <c r="N3060">
        <f t="shared" si="333"/>
        <v>3058</v>
      </c>
      <c r="O3060"/>
      <c r="P3060"/>
      <c r="Q3060"/>
    </row>
    <row r="3061" spans="2:17">
      <c r="B3061" s="30">
        <f>資料貼入!A3061</f>
        <v>0</v>
      </c>
      <c r="C3061" s="38">
        <f>資料貼入!A3061</f>
        <v>0</v>
      </c>
      <c r="D3061" s="29">
        <f>資料貼入!B3061</f>
        <v>0</v>
      </c>
      <c r="E3061" s="29" cm="1">
        <f t="array" ref="E3061">MovingDayDD($D$3:D3061)</f>
        <v>-2980487.7599999681</v>
      </c>
      <c r="F3061" s="29">
        <f>IF(OR(C3061&gt;總表!$B$30,C3061=0),0,IF(E3061=0,0,1+F3060))</f>
        <v>0</v>
      </c>
      <c r="G3061" s="29">
        <f t="shared" si="334"/>
        <v>0</v>
      </c>
      <c r="H3061" s="42">
        <f t="shared" si="332"/>
        <v>0</v>
      </c>
      <c r="I3061" s="43">
        <f t="shared" si="335"/>
        <v>0</v>
      </c>
      <c r="J3061" s="42">
        <f t="shared" si="336"/>
        <v>0</v>
      </c>
      <c r="K3061" s="43">
        <f t="shared" si="337"/>
        <v>0</v>
      </c>
      <c r="L3061">
        <f t="shared" si="338"/>
        <v>126</v>
      </c>
      <c r="M3061">
        <f>IF($G3061="","",COUNTIF($G$3:$G3061, $G3061))</f>
        <v>2933</v>
      </c>
      <c r="N3061">
        <f t="shared" si="333"/>
        <v>3059</v>
      </c>
      <c r="O3061"/>
      <c r="P3061"/>
      <c r="Q3061"/>
    </row>
    <row r="3062" spans="2:17">
      <c r="B3062" s="30">
        <f>資料貼入!A3062</f>
        <v>0</v>
      </c>
      <c r="C3062" s="38">
        <f>資料貼入!A3062</f>
        <v>0</v>
      </c>
      <c r="D3062" s="29">
        <f>資料貼入!B3062</f>
        <v>0</v>
      </c>
      <c r="E3062" s="29" cm="1">
        <f t="array" ref="E3062">MovingDayDD($D$3:D3062)</f>
        <v>-2980487.7599999681</v>
      </c>
      <c r="F3062" s="29">
        <f>IF(OR(C3062&gt;總表!$B$30,C3062=0),0,IF(E3062=0,0,1+F3061))</f>
        <v>0</v>
      </c>
      <c r="G3062" s="29">
        <f t="shared" si="334"/>
        <v>0</v>
      </c>
      <c r="H3062" s="42">
        <f t="shared" si="332"/>
        <v>0</v>
      </c>
      <c r="I3062" s="43">
        <f t="shared" si="335"/>
        <v>0</v>
      </c>
      <c r="J3062" s="42">
        <f t="shared" si="336"/>
        <v>0</v>
      </c>
      <c r="K3062" s="43">
        <f t="shared" si="337"/>
        <v>0</v>
      </c>
      <c r="L3062">
        <f t="shared" si="338"/>
        <v>126</v>
      </c>
      <c r="M3062">
        <f>IF($G3062="","",COUNTIF($G$3:$G3062, $G3062))</f>
        <v>2934</v>
      </c>
      <c r="N3062">
        <f t="shared" si="333"/>
        <v>3060</v>
      </c>
      <c r="O3062"/>
      <c r="P3062"/>
      <c r="Q3062"/>
    </row>
    <row r="3063" spans="2:17">
      <c r="B3063" s="30">
        <f>資料貼入!A3063</f>
        <v>0</v>
      </c>
      <c r="C3063" s="38">
        <f>資料貼入!A3063</f>
        <v>0</v>
      </c>
      <c r="D3063" s="29">
        <f>資料貼入!B3063</f>
        <v>0</v>
      </c>
      <c r="E3063" s="29" cm="1">
        <f t="array" ref="E3063">MovingDayDD($D$3:D3063)</f>
        <v>-2980487.7599999681</v>
      </c>
      <c r="F3063" s="29">
        <f>IF(OR(C3063&gt;總表!$B$30,C3063=0),0,IF(E3063=0,0,1+F3062))</f>
        <v>0</v>
      </c>
      <c r="G3063" s="29">
        <f t="shared" si="334"/>
        <v>0</v>
      </c>
      <c r="H3063" s="42">
        <f t="shared" si="332"/>
        <v>0</v>
      </c>
      <c r="I3063" s="43">
        <f t="shared" si="335"/>
        <v>0</v>
      </c>
      <c r="J3063" s="42">
        <f t="shared" si="336"/>
        <v>0</v>
      </c>
      <c r="K3063" s="43">
        <f t="shared" si="337"/>
        <v>0</v>
      </c>
      <c r="L3063">
        <f t="shared" si="338"/>
        <v>126</v>
      </c>
      <c r="M3063">
        <f>IF($G3063="","",COUNTIF($G$3:$G3063, $G3063))</f>
        <v>2935</v>
      </c>
      <c r="N3063">
        <f t="shared" si="333"/>
        <v>3061</v>
      </c>
      <c r="O3063"/>
      <c r="P3063"/>
      <c r="Q3063"/>
    </row>
    <row r="3064" spans="2:17">
      <c r="B3064" s="30">
        <f>資料貼入!A3064</f>
        <v>0</v>
      </c>
      <c r="C3064" s="38">
        <f>資料貼入!A3064</f>
        <v>0</v>
      </c>
      <c r="D3064" s="29">
        <f>資料貼入!B3064</f>
        <v>0</v>
      </c>
      <c r="E3064" s="29" cm="1">
        <f t="array" ref="E3064">MovingDayDD($D$3:D3064)</f>
        <v>-2980487.7599999681</v>
      </c>
      <c r="F3064" s="29">
        <f>IF(OR(C3064&gt;總表!$B$30,C3064=0),0,IF(E3064=0,0,1+F3063))</f>
        <v>0</v>
      </c>
      <c r="G3064" s="29">
        <f t="shared" si="334"/>
        <v>0</v>
      </c>
      <c r="H3064" s="42">
        <f t="shared" si="332"/>
        <v>0</v>
      </c>
      <c r="I3064" s="43">
        <f t="shared" si="335"/>
        <v>0</v>
      </c>
      <c r="J3064" s="42">
        <f t="shared" si="336"/>
        <v>0</v>
      </c>
      <c r="K3064" s="43">
        <f t="shared" si="337"/>
        <v>0</v>
      </c>
      <c r="L3064">
        <f t="shared" si="338"/>
        <v>126</v>
      </c>
      <c r="M3064">
        <f>IF($G3064="","",COUNTIF($G$3:$G3064, $G3064))</f>
        <v>2936</v>
      </c>
      <c r="N3064">
        <f t="shared" si="333"/>
        <v>3062</v>
      </c>
      <c r="O3064"/>
      <c r="P3064"/>
      <c r="Q3064"/>
    </row>
    <row r="3065" spans="2:17">
      <c r="B3065" s="30">
        <f>資料貼入!A3065</f>
        <v>0</v>
      </c>
      <c r="C3065" s="38">
        <f>資料貼入!A3065</f>
        <v>0</v>
      </c>
      <c r="D3065" s="29">
        <f>資料貼入!B3065</f>
        <v>0</v>
      </c>
      <c r="E3065" s="29" cm="1">
        <f t="array" ref="E3065">MovingDayDD($D$3:D3065)</f>
        <v>-2980487.7599999681</v>
      </c>
      <c r="F3065" s="29">
        <f>IF(OR(C3065&gt;總表!$B$30,C3065=0),0,IF(E3065=0,0,1+F3064))</f>
        <v>0</v>
      </c>
      <c r="G3065" s="29">
        <f t="shared" si="334"/>
        <v>0</v>
      </c>
      <c r="H3065" s="42">
        <f t="shared" si="332"/>
        <v>0</v>
      </c>
      <c r="I3065" s="43">
        <f t="shared" si="335"/>
        <v>0</v>
      </c>
      <c r="J3065" s="42">
        <f t="shared" si="336"/>
        <v>0</v>
      </c>
      <c r="K3065" s="43">
        <f t="shared" si="337"/>
        <v>0</v>
      </c>
      <c r="L3065">
        <f t="shared" si="338"/>
        <v>126</v>
      </c>
      <c r="M3065">
        <f>IF($G3065="","",COUNTIF($G$3:$G3065, $G3065))</f>
        <v>2937</v>
      </c>
      <c r="N3065">
        <f t="shared" si="333"/>
        <v>3063</v>
      </c>
      <c r="O3065"/>
      <c r="P3065"/>
      <c r="Q3065"/>
    </row>
    <row r="3066" spans="2:17">
      <c r="B3066" s="30">
        <f>資料貼入!A3066</f>
        <v>0</v>
      </c>
      <c r="C3066" s="38">
        <f>資料貼入!A3066</f>
        <v>0</v>
      </c>
      <c r="D3066" s="29">
        <f>資料貼入!B3066</f>
        <v>0</v>
      </c>
      <c r="E3066" s="29" cm="1">
        <f t="array" ref="E3066">MovingDayDD($D$3:D3066)</f>
        <v>-2980487.7599999681</v>
      </c>
      <c r="F3066" s="29">
        <f>IF(OR(C3066&gt;總表!$B$30,C3066=0),0,IF(E3066=0,0,1+F3065))</f>
        <v>0</v>
      </c>
      <c r="G3066" s="29">
        <f t="shared" si="334"/>
        <v>0</v>
      </c>
      <c r="H3066" s="42">
        <f t="shared" si="332"/>
        <v>0</v>
      </c>
      <c r="I3066" s="43">
        <f t="shared" si="335"/>
        <v>0</v>
      </c>
      <c r="J3066" s="42">
        <f t="shared" si="336"/>
        <v>0</v>
      </c>
      <c r="K3066" s="43">
        <f t="shared" si="337"/>
        <v>0</v>
      </c>
      <c r="L3066">
        <f t="shared" si="338"/>
        <v>126</v>
      </c>
      <c r="M3066">
        <f>IF($G3066="","",COUNTIF($G$3:$G3066, $G3066))</f>
        <v>2938</v>
      </c>
      <c r="N3066">
        <f t="shared" si="333"/>
        <v>3064</v>
      </c>
      <c r="O3066"/>
      <c r="P3066"/>
      <c r="Q3066"/>
    </row>
    <row r="3067" spans="2:17">
      <c r="B3067" s="30">
        <f>資料貼入!A3067</f>
        <v>0</v>
      </c>
      <c r="C3067" s="38">
        <f>資料貼入!A3067</f>
        <v>0</v>
      </c>
      <c r="D3067" s="29">
        <f>資料貼入!B3067</f>
        <v>0</v>
      </c>
      <c r="E3067" s="29" cm="1">
        <f t="array" ref="E3067">MovingDayDD($D$3:D3067)</f>
        <v>-2980487.7599999681</v>
      </c>
      <c r="F3067" s="29">
        <f>IF(OR(C3067&gt;總表!$B$30,C3067=0),0,IF(E3067=0,0,1+F3066))</f>
        <v>0</v>
      </c>
      <c r="G3067" s="29">
        <f t="shared" si="334"/>
        <v>0</v>
      </c>
      <c r="H3067" s="42">
        <f t="shared" si="332"/>
        <v>0</v>
      </c>
      <c r="I3067" s="43">
        <f t="shared" si="335"/>
        <v>0</v>
      </c>
      <c r="J3067" s="42">
        <f t="shared" si="336"/>
        <v>0</v>
      </c>
      <c r="K3067" s="43">
        <f t="shared" si="337"/>
        <v>0</v>
      </c>
      <c r="L3067">
        <f t="shared" si="338"/>
        <v>126</v>
      </c>
      <c r="M3067">
        <f>IF($G3067="","",COUNTIF($G$3:$G3067, $G3067))</f>
        <v>2939</v>
      </c>
      <c r="N3067">
        <f t="shared" si="333"/>
        <v>3065</v>
      </c>
      <c r="O3067"/>
      <c r="P3067"/>
      <c r="Q3067"/>
    </row>
    <row r="3068" spans="2:17">
      <c r="B3068" s="30">
        <f>資料貼入!A3068</f>
        <v>0</v>
      </c>
      <c r="C3068" s="38">
        <f>資料貼入!A3068</f>
        <v>0</v>
      </c>
      <c r="D3068" s="29">
        <f>資料貼入!B3068</f>
        <v>0</v>
      </c>
      <c r="E3068" s="29" cm="1">
        <f t="array" ref="E3068">MovingDayDD($D$3:D3068)</f>
        <v>-2980487.7599999681</v>
      </c>
      <c r="F3068" s="29">
        <f>IF(OR(C3068&gt;總表!$B$30,C3068=0),0,IF(E3068=0,0,1+F3067))</f>
        <v>0</v>
      </c>
      <c r="G3068" s="29">
        <f t="shared" si="334"/>
        <v>0</v>
      </c>
      <c r="H3068" s="42">
        <f t="shared" si="332"/>
        <v>0</v>
      </c>
      <c r="I3068" s="43">
        <f t="shared" si="335"/>
        <v>0</v>
      </c>
      <c r="J3068" s="42">
        <f t="shared" si="336"/>
        <v>0</v>
      </c>
      <c r="K3068" s="43">
        <f t="shared" si="337"/>
        <v>0</v>
      </c>
      <c r="L3068">
        <f t="shared" si="338"/>
        <v>126</v>
      </c>
      <c r="M3068">
        <f>IF($G3068="","",COUNTIF($G$3:$G3068, $G3068))</f>
        <v>2940</v>
      </c>
      <c r="N3068">
        <f t="shared" si="333"/>
        <v>3066</v>
      </c>
      <c r="O3068"/>
      <c r="P3068"/>
      <c r="Q3068"/>
    </row>
    <row r="3069" spans="2:17">
      <c r="B3069" s="30">
        <f>資料貼入!A3069</f>
        <v>0</v>
      </c>
      <c r="C3069" s="38">
        <f>資料貼入!A3069</f>
        <v>0</v>
      </c>
      <c r="D3069" s="29">
        <f>資料貼入!B3069</f>
        <v>0</v>
      </c>
      <c r="E3069" s="29" cm="1">
        <f t="array" ref="E3069">MovingDayDD($D$3:D3069)</f>
        <v>-2980487.7599999681</v>
      </c>
      <c r="F3069" s="29">
        <f>IF(OR(C3069&gt;總表!$B$30,C3069=0),0,IF(E3069=0,0,1+F3068))</f>
        <v>0</v>
      </c>
      <c r="G3069" s="29">
        <f t="shared" si="334"/>
        <v>0</v>
      </c>
      <c r="H3069" s="42">
        <f t="shared" si="332"/>
        <v>0</v>
      </c>
      <c r="I3069" s="43">
        <f t="shared" si="335"/>
        <v>0</v>
      </c>
      <c r="J3069" s="42">
        <f t="shared" si="336"/>
        <v>0</v>
      </c>
      <c r="K3069" s="43">
        <f t="shared" si="337"/>
        <v>0</v>
      </c>
      <c r="L3069">
        <f t="shared" si="338"/>
        <v>126</v>
      </c>
      <c r="M3069">
        <f>IF($G3069="","",COUNTIF($G$3:$G3069, $G3069))</f>
        <v>2941</v>
      </c>
      <c r="N3069">
        <f t="shared" si="333"/>
        <v>3067</v>
      </c>
      <c r="O3069"/>
      <c r="P3069"/>
      <c r="Q3069"/>
    </row>
    <row r="3070" spans="2:17">
      <c r="B3070" s="30">
        <f>資料貼入!A3070</f>
        <v>0</v>
      </c>
      <c r="C3070" s="38">
        <f>資料貼入!A3070</f>
        <v>0</v>
      </c>
      <c r="D3070" s="29">
        <f>資料貼入!B3070</f>
        <v>0</v>
      </c>
      <c r="E3070" s="29" cm="1">
        <f t="array" ref="E3070">MovingDayDD($D$3:D3070)</f>
        <v>-2980487.7599999681</v>
      </c>
      <c r="F3070" s="29">
        <f>IF(OR(C3070&gt;總表!$B$30,C3070=0),0,IF(E3070=0,0,1+F3069))</f>
        <v>0</v>
      </c>
      <c r="G3070" s="29">
        <f t="shared" si="334"/>
        <v>0</v>
      </c>
      <c r="H3070" s="42">
        <f t="shared" si="332"/>
        <v>0</v>
      </c>
      <c r="I3070" s="43">
        <f t="shared" si="335"/>
        <v>0</v>
      </c>
      <c r="J3070" s="42">
        <f t="shared" si="336"/>
        <v>0</v>
      </c>
      <c r="K3070" s="43">
        <f t="shared" si="337"/>
        <v>0</v>
      </c>
      <c r="L3070">
        <f t="shared" si="338"/>
        <v>126</v>
      </c>
      <c r="M3070">
        <f>IF($G3070="","",COUNTIF($G$3:$G3070, $G3070))</f>
        <v>2942</v>
      </c>
      <c r="N3070">
        <f t="shared" si="333"/>
        <v>3068</v>
      </c>
      <c r="O3070"/>
      <c r="P3070"/>
      <c r="Q3070"/>
    </row>
    <row r="3071" spans="2:17">
      <c r="B3071" s="30">
        <f>資料貼入!A3071</f>
        <v>0</v>
      </c>
      <c r="C3071" s="38">
        <f>資料貼入!A3071</f>
        <v>0</v>
      </c>
      <c r="D3071" s="29">
        <f>資料貼入!B3071</f>
        <v>0</v>
      </c>
      <c r="E3071" s="29" cm="1">
        <f t="array" ref="E3071">MovingDayDD($D$3:D3071)</f>
        <v>-2980487.7599999681</v>
      </c>
      <c r="F3071" s="29">
        <f>IF(OR(C3071&gt;總表!$B$30,C3071=0),0,IF(E3071=0,0,1+F3070))</f>
        <v>0</v>
      </c>
      <c r="G3071" s="29">
        <f t="shared" si="334"/>
        <v>0</v>
      </c>
      <c r="H3071" s="42">
        <f t="shared" si="332"/>
        <v>0</v>
      </c>
      <c r="I3071" s="43">
        <f t="shared" si="335"/>
        <v>0</v>
      </c>
      <c r="J3071" s="42">
        <f t="shared" si="336"/>
        <v>0</v>
      </c>
      <c r="K3071" s="43">
        <f t="shared" si="337"/>
        <v>0</v>
      </c>
      <c r="L3071">
        <f t="shared" si="338"/>
        <v>126</v>
      </c>
      <c r="M3071">
        <f>IF($G3071="","",COUNTIF($G$3:$G3071, $G3071))</f>
        <v>2943</v>
      </c>
      <c r="N3071">
        <f t="shared" si="333"/>
        <v>3069</v>
      </c>
      <c r="O3071"/>
      <c r="P3071"/>
      <c r="Q3071"/>
    </row>
    <row r="3072" spans="2:17">
      <c r="B3072" s="30">
        <f>資料貼入!A3072</f>
        <v>0</v>
      </c>
      <c r="C3072" s="38">
        <f>資料貼入!A3072</f>
        <v>0</v>
      </c>
      <c r="D3072" s="29">
        <f>資料貼入!B3072</f>
        <v>0</v>
      </c>
      <c r="E3072" s="29" cm="1">
        <f t="array" ref="E3072">MovingDayDD($D$3:D3072)</f>
        <v>-2980487.7599999681</v>
      </c>
      <c r="F3072" s="29">
        <f>IF(OR(C3072&gt;總表!$B$30,C3072=0),0,IF(E3072=0,0,1+F3071))</f>
        <v>0</v>
      </c>
      <c r="G3072" s="29">
        <f t="shared" si="334"/>
        <v>0</v>
      </c>
      <c r="H3072" s="42">
        <f t="shared" si="332"/>
        <v>0</v>
      </c>
      <c r="I3072" s="43">
        <f t="shared" si="335"/>
        <v>0</v>
      </c>
      <c r="J3072" s="42">
        <f t="shared" si="336"/>
        <v>0</v>
      </c>
      <c r="K3072" s="43">
        <f t="shared" si="337"/>
        <v>0</v>
      </c>
      <c r="L3072">
        <f t="shared" si="338"/>
        <v>126</v>
      </c>
      <c r="M3072">
        <f>IF($G3072="","",COUNTIF($G$3:$G3072, $G3072))</f>
        <v>2944</v>
      </c>
      <c r="N3072">
        <f t="shared" si="333"/>
        <v>3070</v>
      </c>
      <c r="O3072"/>
      <c r="P3072"/>
      <c r="Q3072"/>
    </row>
    <row r="3073" spans="2:17">
      <c r="B3073" s="30">
        <f>資料貼入!A3073</f>
        <v>0</v>
      </c>
      <c r="C3073" s="38">
        <f>資料貼入!A3073</f>
        <v>0</v>
      </c>
      <c r="D3073" s="29">
        <f>資料貼入!B3073</f>
        <v>0</v>
      </c>
      <c r="E3073" s="29" cm="1">
        <f t="array" ref="E3073">MovingDayDD($D$3:D3073)</f>
        <v>-2980487.7599999681</v>
      </c>
      <c r="F3073" s="29">
        <f>IF(OR(C3073&gt;總表!$B$30,C3073=0),0,IF(E3073=0,0,1+F3072))</f>
        <v>0</v>
      </c>
      <c r="G3073" s="29">
        <f t="shared" si="334"/>
        <v>0</v>
      </c>
      <c r="H3073" s="42">
        <f t="shared" si="332"/>
        <v>0</v>
      </c>
      <c r="I3073" s="43">
        <f t="shared" si="335"/>
        <v>0</v>
      </c>
      <c r="J3073" s="42">
        <f t="shared" si="336"/>
        <v>0</v>
      </c>
      <c r="K3073" s="43">
        <f t="shared" si="337"/>
        <v>0</v>
      </c>
      <c r="L3073">
        <f t="shared" si="338"/>
        <v>126</v>
      </c>
      <c r="M3073">
        <f>IF($G3073="","",COUNTIF($G$3:$G3073, $G3073))</f>
        <v>2945</v>
      </c>
      <c r="N3073">
        <f t="shared" si="333"/>
        <v>3071</v>
      </c>
      <c r="O3073"/>
      <c r="P3073"/>
      <c r="Q3073"/>
    </row>
    <row r="3074" spans="2:17">
      <c r="B3074" s="30">
        <f>資料貼入!A3074</f>
        <v>0</v>
      </c>
      <c r="C3074" s="38">
        <f>資料貼入!A3074</f>
        <v>0</v>
      </c>
      <c r="D3074" s="29">
        <f>資料貼入!B3074</f>
        <v>0</v>
      </c>
      <c r="E3074" s="29" cm="1">
        <f t="array" ref="E3074">MovingDayDD($D$3:D3074)</f>
        <v>-2980487.7599999681</v>
      </c>
      <c r="F3074" s="29">
        <f>IF(OR(C3074&gt;總表!$B$30,C3074=0),0,IF(E3074=0,0,1+F3073))</f>
        <v>0</v>
      </c>
      <c r="G3074" s="29">
        <f t="shared" si="334"/>
        <v>0</v>
      </c>
      <c r="H3074" s="42">
        <f t="shared" si="332"/>
        <v>0</v>
      </c>
      <c r="I3074" s="43">
        <f t="shared" si="335"/>
        <v>0</v>
      </c>
      <c r="J3074" s="42">
        <f t="shared" si="336"/>
        <v>0</v>
      </c>
      <c r="K3074" s="43">
        <f t="shared" si="337"/>
        <v>0</v>
      </c>
      <c r="L3074">
        <f t="shared" si="338"/>
        <v>126</v>
      </c>
      <c r="M3074">
        <f>IF($G3074="","",COUNTIF($G$3:$G3074, $G3074))</f>
        <v>2946</v>
      </c>
      <c r="N3074">
        <f t="shared" si="333"/>
        <v>3072</v>
      </c>
      <c r="O3074"/>
      <c r="P3074"/>
      <c r="Q3074"/>
    </row>
    <row r="3075" spans="2:17">
      <c r="B3075" s="30">
        <f>資料貼入!A3075</f>
        <v>0</v>
      </c>
      <c r="C3075" s="38">
        <f>資料貼入!A3075</f>
        <v>0</v>
      </c>
      <c r="D3075" s="29">
        <f>資料貼入!B3075</f>
        <v>0</v>
      </c>
      <c r="E3075" s="29" cm="1">
        <f t="array" ref="E3075">MovingDayDD($D$3:D3075)</f>
        <v>-2980487.7599999681</v>
      </c>
      <c r="F3075" s="29">
        <f>IF(OR(C3075&gt;總表!$B$30,C3075=0),0,IF(E3075=0,0,1+F3074))</f>
        <v>0</v>
      </c>
      <c r="G3075" s="29">
        <f t="shared" si="334"/>
        <v>0</v>
      </c>
      <c r="H3075" s="42">
        <f t="shared" ref="H3075:H3138" si="339">IF(G3075&gt;$V$1,B3075,0)</f>
        <v>0</v>
      </c>
      <c r="I3075" s="43">
        <f t="shared" si="335"/>
        <v>0</v>
      </c>
      <c r="J3075" s="42">
        <f t="shared" si="336"/>
        <v>0</v>
      </c>
      <c r="K3075" s="43">
        <f t="shared" si="337"/>
        <v>0</v>
      </c>
      <c r="L3075">
        <f t="shared" si="338"/>
        <v>126</v>
      </c>
      <c r="M3075">
        <f>IF($G3075="","",COUNTIF($G$3:$G3075, $G3075))</f>
        <v>2947</v>
      </c>
      <c r="N3075">
        <f t="shared" ref="N3075:N3138" si="340">IF($G3075="","",L3075+M3075)</f>
        <v>3073</v>
      </c>
      <c r="O3075"/>
      <c r="P3075"/>
      <c r="Q3075"/>
    </row>
    <row r="3076" spans="2:17">
      <c r="B3076" s="30">
        <f>資料貼入!A3076</f>
        <v>0</v>
      </c>
      <c r="C3076" s="38">
        <f>資料貼入!A3076</f>
        <v>0</v>
      </c>
      <c r="D3076" s="29">
        <f>資料貼入!B3076</f>
        <v>0</v>
      </c>
      <c r="E3076" s="29" cm="1">
        <f t="array" ref="E3076">MovingDayDD($D$3:D3076)</f>
        <v>-2980487.7599999681</v>
      </c>
      <c r="F3076" s="29">
        <f>IF(OR(C3076&gt;總表!$B$30,C3076=0),0,IF(E3076=0,0,1+F3075))</f>
        <v>0</v>
      </c>
      <c r="G3076" s="29">
        <f t="shared" ref="G3076:G3139" si="341">IF(F3077=0,F3076,0)</f>
        <v>0</v>
      </c>
      <c r="H3076" s="42">
        <f t="shared" si="339"/>
        <v>0</v>
      </c>
      <c r="I3076" s="43">
        <f t="shared" ref="I3076:I3139" si="342">G3076</f>
        <v>0</v>
      </c>
      <c r="J3076" s="42">
        <f t="shared" ref="J3076:J3139" si="343">IF(F3076=0,0,B3076)</f>
        <v>0</v>
      </c>
      <c r="K3076" s="43">
        <f t="shared" ref="K3076:K3139" si="344">G3076</f>
        <v>0</v>
      </c>
      <c r="L3076">
        <f t="shared" ref="L3076:L3139" si="345">IF($G3076="","",COUNTIF($G$3:$G$4053, "&gt;" &amp; $G3076))</f>
        <v>126</v>
      </c>
      <c r="M3076">
        <f>IF($G3076="","",COUNTIF($G$3:$G3076, $G3076))</f>
        <v>2948</v>
      </c>
      <c r="N3076">
        <f t="shared" si="340"/>
        <v>3074</v>
      </c>
      <c r="O3076"/>
      <c r="P3076"/>
      <c r="Q3076"/>
    </row>
    <row r="3077" spans="2:17">
      <c r="B3077" s="30">
        <f>資料貼入!A3077</f>
        <v>0</v>
      </c>
      <c r="C3077" s="38">
        <f>資料貼入!A3077</f>
        <v>0</v>
      </c>
      <c r="D3077" s="29">
        <f>資料貼入!B3077</f>
        <v>0</v>
      </c>
      <c r="E3077" s="29" cm="1">
        <f t="array" ref="E3077">MovingDayDD($D$3:D3077)</f>
        <v>-2980487.7599999681</v>
      </c>
      <c r="F3077" s="29">
        <f>IF(OR(C3077&gt;總表!$B$30,C3077=0),0,IF(E3077=0,0,1+F3076))</f>
        <v>0</v>
      </c>
      <c r="G3077" s="29">
        <f t="shared" si="341"/>
        <v>0</v>
      </c>
      <c r="H3077" s="42">
        <f t="shared" si="339"/>
        <v>0</v>
      </c>
      <c r="I3077" s="43">
        <f t="shared" si="342"/>
        <v>0</v>
      </c>
      <c r="J3077" s="42">
        <f t="shared" si="343"/>
        <v>0</v>
      </c>
      <c r="K3077" s="43">
        <f t="shared" si="344"/>
        <v>0</v>
      </c>
      <c r="L3077">
        <f t="shared" si="345"/>
        <v>126</v>
      </c>
      <c r="M3077">
        <f>IF($G3077="","",COUNTIF($G$3:$G3077, $G3077))</f>
        <v>2949</v>
      </c>
      <c r="N3077">
        <f t="shared" si="340"/>
        <v>3075</v>
      </c>
      <c r="O3077"/>
      <c r="P3077"/>
      <c r="Q3077"/>
    </row>
    <row r="3078" spans="2:17">
      <c r="B3078" s="30">
        <f>資料貼入!A3078</f>
        <v>0</v>
      </c>
      <c r="C3078" s="38">
        <f>資料貼入!A3078</f>
        <v>0</v>
      </c>
      <c r="D3078" s="29">
        <f>資料貼入!B3078</f>
        <v>0</v>
      </c>
      <c r="E3078" s="29" cm="1">
        <f t="array" ref="E3078">MovingDayDD($D$3:D3078)</f>
        <v>-2980487.7599999681</v>
      </c>
      <c r="F3078" s="29">
        <f>IF(OR(C3078&gt;總表!$B$30,C3078=0),0,IF(E3078=0,0,1+F3077))</f>
        <v>0</v>
      </c>
      <c r="G3078" s="29">
        <f t="shared" si="341"/>
        <v>0</v>
      </c>
      <c r="H3078" s="42">
        <f t="shared" si="339"/>
        <v>0</v>
      </c>
      <c r="I3078" s="43">
        <f t="shared" si="342"/>
        <v>0</v>
      </c>
      <c r="J3078" s="42">
        <f t="shared" si="343"/>
        <v>0</v>
      </c>
      <c r="K3078" s="43">
        <f t="shared" si="344"/>
        <v>0</v>
      </c>
      <c r="L3078">
        <f t="shared" si="345"/>
        <v>126</v>
      </c>
      <c r="M3078">
        <f>IF($G3078="","",COUNTIF($G$3:$G3078, $G3078))</f>
        <v>2950</v>
      </c>
      <c r="N3078">
        <f t="shared" si="340"/>
        <v>3076</v>
      </c>
      <c r="O3078"/>
      <c r="P3078"/>
      <c r="Q3078"/>
    </row>
    <row r="3079" spans="2:17">
      <c r="B3079" s="30">
        <f>資料貼入!A3079</f>
        <v>0</v>
      </c>
      <c r="C3079" s="38">
        <f>資料貼入!A3079</f>
        <v>0</v>
      </c>
      <c r="D3079" s="29">
        <f>資料貼入!B3079</f>
        <v>0</v>
      </c>
      <c r="E3079" s="29" cm="1">
        <f t="array" ref="E3079">MovingDayDD($D$3:D3079)</f>
        <v>-2980487.7599999681</v>
      </c>
      <c r="F3079" s="29">
        <f>IF(OR(C3079&gt;總表!$B$30,C3079=0),0,IF(E3079=0,0,1+F3078))</f>
        <v>0</v>
      </c>
      <c r="G3079" s="29">
        <f t="shared" si="341"/>
        <v>0</v>
      </c>
      <c r="H3079" s="42">
        <f t="shared" si="339"/>
        <v>0</v>
      </c>
      <c r="I3079" s="43">
        <f t="shared" si="342"/>
        <v>0</v>
      </c>
      <c r="J3079" s="42">
        <f t="shared" si="343"/>
        <v>0</v>
      </c>
      <c r="K3079" s="43">
        <f t="shared" si="344"/>
        <v>0</v>
      </c>
      <c r="L3079">
        <f t="shared" si="345"/>
        <v>126</v>
      </c>
      <c r="M3079">
        <f>IF($G3079="","",COUNTIF($G$3:$G3079, $G3079))</f>
        <v>2951</v>
      </c>
      <c r="N3079">
        <f t="shared" si="340"/>
        <v>3077</v>
      </c>
      <c r="O3079"/>
      <c r="P3079"/>
      <c r="Q3079"/>
    </row>
    <row r="3080" spans="2:17">
      <c r="B3080" s="30">
        <f>資料貼入!A3080</f>
        <v>0</v>
      </c>
      <c r="C3080" s="38">
        <f>資料貼入!A3080</f>
        <v>0</v>
      </c>
      <c r="D3080" s="29">
        <f>資料貼入!B3080</f>
        <v>0</v>
      </c>
      <c r="E3080" s="29" cm="1">
        <f t="array" ref="E3080">MovingDayDD($D$3:D3080)</f>
        <v>-2980487.7599999681</v>
      </c>
      <c r="F3080" s="29">
        <f>IF(OR(C3080&gt;總表!$B$30,C3080=0),0,IF(E3080=0,0,1+F3079))</f>
        <v>0</v>
      </c>
      <c r="G3080" s="29">
        <f t="shared" si="341"/>
        <v>0</v>
      </c>
      <c r="H3080" s="42">
        <f t="shared" si="339"/>
        <v>0</v>
      </c>
      <c r="I3080" s="43">
        <f t="shared" si="342"/>
        <v>0</v>
      </c>
      <c r="J3080" s="42">
        <f t="shared" si="343"/>
        <v>0</v>
      </c>
      <c r="K3080" s="43">
        <f t="shared" si="344"/>
        <v>0</v>
      </c>
      <c r="L3080">
        <f t="shared" si="345"/>
        <v>126</v>
      </c>
      <c r="M3080">
        <f>IF($G3080="","",COUNTIF($G$3:$G3080, $G3080))</f>
        <v>2952</v>
      </c>
      <c r="N3080">
        <f t="shared" si="340"/>
        <v>3078</v>
      </c>
      <c r="O3080"/>
      <c r="P3080"/>
      <c r="Q3080"/>
    </row>
    <row r="3081" spans="2:17">
      <c r="B3081" s="30">
        <f>資料貼入!A3081</f>
        <v>0</v>
      </c>
      <c r="C3081" s="38">
        <f>資料貼入!A3081</f>
        <v>0</v>
      </c>
      <c r="D3081" s="29">
        <f>資料貼入!B3081</f>
        <v>0</v>
      </c>
      <c r="E3081" s="29" cm="1">
        <f t="array" ref="E3081">MovingDayDD($D$3:D3081)</f>
        <v>-2980487.7599999681</v>
      </c>
      <c r="F3081" s="29">
        <f>IF(OR(C3081&gt;總表!$B$30,C3081=0),0,IF(E3081=0,0,1+F3080))</f>
        <v>0</v>
      </c>
      <c r="G3081" s="29">
        <f t="shared" si="341"/>
        <v>0</v>
      </c>
      <c r="H3081" s="42">
        <f t="shared" si="339"/>
        <v>0</v>
      </c>
      <c r="I3081" s="43">
        <f t="shared" si="342"/>
        <v>0</v>
      </c>
      <c r="J3081" s="42">
        <f t="shared" si="343"/>
        <v>0</v>
      </c>
      <c r="K3081" s="43">
        <f t="shared" si="344"/>
        <v>0</v>
      </c>
      <c r="L3081">
        <f t="shared" si="345"/>
        <v>126</v>
      </c>
      <c r="M3081">
        <f>IF($G3081="","",COUNTIF($G$3:$G3081, $G3081))</f>
        <v>2953</v>
      </c>
      <c r="N3081">
        <f t="shared" si="340"/>
        <v>3079</v>
      </c>
      <c r="O3081"/>
      <c r="P3081"/>
      <c r="Q3081"/>
    </row>
    <row r="3082" spans="2:17">
      <c r="B3082" s="30">
        <f>資料貼入!A3082</f>
        <v>0</v>
      </c>
      <c r="C3082" s="38">
        <f>資料貼入!A3082</f>
        <v>0</v>
      </c>
      <c r="D3082" s="29">
        <f>資料貼入!B3082</f>
        <v>0</v>
      </c>
      <c r="E3082" s="29" cm="1">
        <f t="array" ref="E3082">MovingDayDD($D$3:D3082)</f>
        <v>-2980487.7599999681</v>
      </c>
      <c r="F3082" s="29">
        <f>IF(OR(C3082&gt;總表!$B$30,C3082=0),0,IF(E3082=0,0,1+F3081))</f>
        <v>0</v>
      </c>
      <c r="G3082" s="29">
        <f t="shared" si="341"/>
        <v>0</v>
      </c>
      <c r="H3082" s="42">
        <f t="shared" si="339"/>
        <v>0</v>
      </c>
      <c r="I3082" s="43">
        <f t="shared" si="342"/>
        <v>0</v>
      </c>
      <c r="J3082" s="42">
        <f t="shared" si="343"/>
        <v>0</v>
      </c>
      <c r="K3082" s="43">
        <f t="shared" si="344"/>
        <v>0</v>
      </c>
      <c r="L3082">
        <f t="shared" si="345"/>
        <v>126</v>
      </c>
      <c r="M3082">
        <f>IF($G3082="","",COUNTIF($G$3:$G3082, $G3082))</f>
        <v>2954</v>
      </c>
      <c r="N3082">
        <f t="shared" si="340"/>
        <v>3080</v>
      </c>
      <c r="O3082"/>
      <c r="P3082"/>
      <c r="Q3082"/>
    </row>
    <row r="3083" spans="2:17">
      <c r="B3083" s="30">
        <f>資料貼入!A3083</f>
        <v>0</v>
      </c>
      <c r="C3083" s="38">
        <f>資料貼入!A3083</f>
        <v>0</v>
      </c>
      <c r="D3083" s="29">
        <f>資料貼入!B3083</f>
        <v>0</v>
      </c>
      <c r="E3083" s="29" cm="1">
        <f t="array" ref="E3083">MovingDayDD($D$3:D3083)</f>
        <v>-2980487.7599999681</v>
      </c>
      <c r="F3083" s="29">
        <f>IF(OR(C3083&gt;總表!$B$30,C3083=0),0,IF(E3083=0,0,1+F3082))</f>
        <v>0</v>
      </c>
      <c r="G3083" s="29">
        <f t="shared" si="341"/>
        <v>0</v>
      </c>
      <c r="H3083" s="42">
        <f t="shared" si="339"/>
        <v>0</v>
      </c>
      <c r="I3083" s="43">
        <f t="shared" si="342"/>
        <v>0</v>
      </c>
      <c r="J3083" s="42">
        <f t="shared" si="343"/>
        <v>0</v>
      </c>
      <c r="K3083" s="43">
        <f t="shared" si="344"/>
        <v>0</v>
      </c>
      <c r="L3083">
        <f t="shared" si="345"/>
        <v>126</v>
      </c>
      <c r="M3083">
        <f>IF($G3083="","",COUNTIF($G$3:$G3083, $G3083))</f>
        <v>2955</v>
      </c>
      <c r="N3083">
        <f t="shared" si="340"/>
        <v>3081</v>
      </c>
      <c r="O3083"/>
      <c r="P3083"/>
      <c r="Q3083"/>
    </row>
    <row r="3084" spans="2:17">
      <c r="B3084" s="30">
        <f>資料貼入!A3084</f>
        <v>0</v>
      </c>
      <c r="C3084" s="38">
        <f>資料貼入!A3084</f>
        <v>0</v>
      </c>
      <c r="D3084" s="29">
        <f>資料貼入!B3084</f>
        <v>0</v>
      </c>
      <c r="E3084" s="29" cm="1">
        <f t="array" ref="E3084">MovingDayDD($D$3:D3084)</f>
        <v>-2980487.7599999681</v>
      </c>
      <c r="F3084" s="29">
        <f>IF(OR(C3084&gt;總表!$B$30,C3084=0),0,IF(E3084=0,0,1+F3083))</f>
        <v>0</v>
      </c>
      <c r="G3084" s="29">
        <f t="shared" si="341"/>
        <v>0</v>
      </c>
      <c r="H3084" s="42">
        <f t="shared" si="339"/>
        <v>0</v>
      </c>
      <c r="I3084" s="43">
        <f t="shared" si="342"/>
        <v>0</v>
      </c>
      <c r="J3084" s="42">
        <f t="shared" si="343"/>
        <v>0</v>
      </c>
      <c r="K3084" s="43">
        <f t="shared" si="344"/>
        <v>0</v>
      </c>
      <c r="L3084">
        <f t="shared" si="345"/>
        <v>126</v>
      </c>
      <c r="M3084">
        <f>IF($G3084="","",COUNTIF($G$3:$G3084, $G3084))</f>
        <v>2956</v>
      </c>
      <c r="N3084">
        <f t="shared" si="340"/>
        <v>3082</v>
      </c>
      <c r="O3084"/>
      <c r="P3084"/>
      <c r="Q3084"/>
    </row>
    <row r="3085" spans="2:17">
      <c r="B3085" s="30">
        <f>資料貼入!A3085</f>
        <v>0</v>
      </c>
      <c r="C3085" s="38">
        <f>資料貼入!A3085</f>
        <v>0</v>
      </c>
      <c r="D3085" s="29">
        <f>資料貼入!B3085</f>
        <v>0</v>
      </c>
      <c r="E3085" s="29" cm="1">
        <f t="array" ref="E3085">MovingDayDD($D$3:D3085)</f>
        <v>-2980487.7599999681</v>
      </c>
      <c r="F3085" s="29">
        <f>IF(OR(C3085&gt;總表!$B$30,C3085=0),0,IF(E3085=0,0,1+F3084))</f>
        <v>0</v>
      </c>
      <c r="G3085" s="29">
        <f t="shared" si="341"/>
        <v>0</v>
      </c>
      <c r="H3085" s="42">
        <f t="shared" si="339"/>
        <v>0</v>
      </c>
      <c r="I3085" s="43">
        <f t="shared" si="342"/>
        <v>0</v>
      </c>
      <c r="J3085" s="42">
        <f t="shared" si="343"/>
        <v>0</v>
      </c>
      <c r="K3085" s="43">
        <f t="shared" si="344"/>
        <v>0</v>
      </c>
      <c r="L3085">
        <f t="shared" si="345"/>
        <v>126</v>
      </c>
      <c r="M3085">
        <f>IF($G3085="","",COUNTIF($G$3:$G3085, $G3085))</f>
        <v>2957</v>
      </c>
      <c r="N3085">
        <f t="shared" si="340"/>
        <v>3083</v>
      </c>
      <c r="O3085"/>
      <c r="P3085"/>
      <c r="Q3085"/>
    </row>
    <row r="3086" spans="2:17">
      <c r="B3086" s="30">
        <f>資料貼入!A3086</f>
        <v>0</v>
      </c>
      <c r="C3086" s="38">
        <f>資料貼入!A3086</f>
        <v>0</v>
      </c>
      <c r="D3086" s="29">
        <f>資料貼入!B3086</f>
        <v>0</v>
      </c>
      <c r="E3086" s="29" cm="1">
        <f t="array" ref="E3086">MovingDayDD($D$3:D3086)</f>
        <v>-2980487.7599999681</v>
      </c>
      <c r="F3086" s="29">
        <f>IF(OR(C3086&gt;總表!$B$30,C3086=0),0,IF(E3086=0,0,1+F3085))</f>
        <v>0</v>
      </c>
      <c r="G3086" s="29">
        <f t="shared" si="341"/>
        <v>0</v>
      </c>
      <c r="H3086" s="42">
        <f t="shared" si="339"/>
        <v>0</v>
      </c>
      <c r="I3086" s="43">
        <f t="shared" si="342"/>
        <v>0</v>
      </c>
      <c r="J3086" s="42">
        <f t="shared" si="343"/>
        <v>0</v>
      </c>
      <c r="K3086" s="43">
        <f t="shared" si="344"/>
        <v>0</v>
      </c>
      <c r="L3086">
        <f t="shared" si="345"/>
        <v>126</v>
      </c>
      <c r="M3086">
        <f>IF($G3086="","",COUNTIF($G$3:$G3086, $G3086))</f>
        <v>2958</v>
      </c>
      <c r="N3086">
        <f t="shared" si="340"/>
        <v>3084</v>
      </c>
      <c r="O3086"/>
      <c r="P3086"/>
      <c r="Q3086"/>
    </row>
    <row r="3087" spans="2:17">
      <c r="B3087" s="30">
        <f>資料貼入!A3087</f>
        <v>0</v>
      </c>
      <c r="C3087" s="38">
        <f>資料貼入!A3087</f>
        <v>0</v>
      </c>
      <c r="D3087" s="29">
        <f>資料貼入!B3087</f>
        <v>0</v>
      </c>
      <c r="E3087" s="29" cm="1">
        <f t="array" ref="E3087">MovingDayDD($D$3:D3087)</f>
        <v>-2980487.7599999681</v>
      </c>
      <c r="F3087" s="29">
        <f>IF(OR(C3087&gt;總表!$B$30,C3087=0),0,IF(E3087=0,0,1+F3086))</f>
        <v>0</v>
      </c>
      <c r="G3087" s="29">
        <f t="shared" si="341"/>
        <v>0</v>
      </c>
      <c r="H3087" s="42">
        <f t="shared" si="339"/>
        <v>0</v>
      </c>
      <c r="I3087" s="43">
        <f t="shared" si="342"/>
        <v>0</v>
      </c>
      <c r="J3087" s="42">
        <f t="shared" si="343"/>
        <v>0</v>
      </c>
      <c r="K3087" s="43">
        <f t="shared" si="344"/>
        <v>0</v>
      </c>
      <c r="L3087">
        <f t="shared" si="345"/>
        <v>126</v>
      </c>
      <c r="M3087">
        <f>IF($G3087="","",COUNTIF($G$3:$G3087, $G3087))</f>
        <v>2959</v>
      </c>
      <c r="N3087">
        <f t="shared" si="340"/>
        <v>3085</v>
      </c>
      <c r="O3087"/>
      <c r="P3087"/>
      <c r="Q3087"/>
    </row>
    <row r="3088" spans="2:17">
      <c r="B3088" s="30">
        <f>資料貼入!A3088</f>
        <v>0</v>
      </c>
      <c r="C3088" s="38">
        <f>資料貼入!A3088</f>
        <v>0</v>
      </c>
      <c r="D3088" s="29">
        <f>資料貼入!B3088</f>
        <v>0</v>
      </c>
      <c r="E3088" s="29" cm="1">
        <f t="array" ref="E3088">MovingDayDD($D$3:D3088)</f>
        <v>-2980487.7599999681</v>
      </c>
      <c r="F3088" s="29">
        <f>IF(OR(C3088&gt;總表!$B$30,C3088=0),0,IF(E3088=0,0,1+F3087))</f>
        <v>0</v>
      </c>
      <c r="G3088" s="29">
        <f t="shared" si="341"/>
        <v>0</v>
      </c>
      <c r="H3088" s="42">
        <f t="shared" si="339"/>
        <v>0</v>
      </c>
      <c r="I3088" s="43">
        <f t="shared" si="342"/>
        <v>0</v>
      </c>
      <c r="J3088" s="42">
        <f t="shared" si="343"/>
        <v>0</v>
      </c>
      <c r="K3088" s="43">
        <f t="shared" si="344"/>
        <v>0</v>
      </c>
      <c r="L3088">
        <f t="shared" si="345"/>
        <v>126</v>
      </c>
      <c r="M3088">
        <f>IF($G3088="","",COUNTIF($G$3:$G3088, $G3088))</f>
        <v>2960</v>
      </c>
      <c r="N3088">
        <f t="shared" si="340"/>
        <v>3086</v>
      </c>
      <c r="O3088"/>
      <c r="P3088"/>
      <c r="Q3088"/>
    </row>
    <row r="3089" spans="2:17">
      <c r="B3089" s="30">
        <f>資料貼入!A3089</f>
        <v>0</v>
      </c>
      <c r="C3089" s="38">
        <f>資料貼入!A3089</f>
        <v>0</v>
      </c>
      <c r="D3089" s="29">
        <f>資料貼入!B3089</f>
        <v>0</v>
      </c>
      <c r="E3089" s="29" cm="1">
        <f t="array" ref="E3089">MovingDayDD($D$3:D3089)</f>
        <v>-2980487.7599999681</v>
      </c>
      <c r="F3089" s="29">
        <f>IF(OR(C3089&gt;總表!$B$30,C3089=0),0,IF(E3089=0,0,1+F3088))</f>
        <v>0</v>
      </c>
      <c r="G3089" s="29">
        <f t="shared" si="341"/>
        <v>0</v>
      </c>
      <c r="H3089" s="42">
        <f t="shared" si="339"/>
        <v>0</v>
      </c>
      <c r="I3089" s="43">
        <f t="shared" si="342"/>
        <v>0</v>
      </c>
      <c r="J3089" s="42">
        <f t="shared" si="343"/>
        <v>0</v>
      </c>
      <c r="K3089" s="43">
        <f t="shared" si="344"/>
        <v>0</v>
      </c>
      <c r="L3089">
        <f t="shared" si="345"/>
        <v>126</v>
      </c>
      <c r="M3089">
        <f>IF($G3089="","",COUNTIF($G$3:$G3089, $G3089))</f>
        <v>2961</v>
      </c>
      <c r="N3089">
        <f t="shared" si="340"/>
        <v>3087</v>
      </c>
      <c r="O3089"/>
      <c r="P3089"/>
      <c r="Q3089"/>
    </row>
    <row r="3090" spans="2:17">
      <c r="B3090" s="30">
        <f>資料貼入!A3090</f>
        <v>0</v>
      </c>
      <c r="C3090" s="38">
        <f>資料貼入!A3090</f>
        <v>0</v>
      </c>
      <c r="D3090" s="29">
        <f>資料貼入!B3090</f>
        <v>0</v>
      </c>
      <c r="E3090" s="29" cm="1">
        <f t="array" ref="E3090">MovingDayDD($D$3:D3090)</f>
        <v>-2980487.7599999681</v>
      </c>
      <c r="F3090" s="29">
        <f>IF(OR(C3090&gt;總表!$B$30,C3090=0),0,IF(E3090=0,0,1+F3089))</f>
        <v>0</v>
      </c>
      <c r="G3090" s="29">
        <f t="shared" si="341"/>
        <v>0</v>
      </c>
      <c r="H3090" s="42">
        <f t="shared" si="339"/>
        <v>0</v>
      </c>
      <c r="I3090" s="43">
        <f t="shared" si="342"/>
        <v>0</v>
      </c>
      <c r="J3090" s="42">
        <f t="shared" si="343"/>
        <v>0</v>
      </c>
      <c r="K3090" s="43">
        <f t="shared" si="344"/>
        <v>0</v>
      </c>
      <c r="L3090">
        <f t="shared" si="345"/>
        <v>126</v>
      </c>
      <c r="M3090">
        <f>IF($G3090="","",COUNTIF($G$3:$G3090, $G3090))</f>
        <v>2962</v>
      </c>
      <c r="N3090">
        <f t="shared" si="340"/>
        <v>3088</v>
      </c>
      <c r="O3090"/>
      <c r="P3090"/>
      <c r="Q3090"/>
    </row>
    <row r="3091" spans="2:17">
      <c r="B3091" s="30">
        <f>資料貼入!A3091</f>
        <v>0</v>
      </c>
      <c r="C3091" s="38">
        <f>資料貼入!A3091</f>
        <v>0</v>
      </c>
      <c r="D3091" s="29">
        <f>資料貼入!B3091</f>
        <v>0</v>
      </c>
      <c r="E3091" s="29" cm="1">
        <f t="array" ref="E3091">MovingDayDD($D$3:D3091)</f>
        <v>-2980487.7599999681</v>
      </c>
      <c r="F3091" s="29">
        <f>IF(OR(C3091&gt;總表!$B$30,C3091=0),0,IF(E3091=0,0,1+F3090))</f>
        <v>0</v>
      </c>
      <c r="G3091" s="29">
        <f t="shared" si="341"/>
        <v>0</v>
      </c>
      <c r="H3091" s="42">
        <f t="shared" si="339"/>
        <v>0</v>
      </c>
      <c r="I3091" s="43">
        <f t="shared" si="342"/>
        <v>0</v>
      </c>
      <c r="J3091" s="42">
        <f t="shared" si="343"/>
        <v>0</v>
      </c>
      <c r="K3091" s="43">
        <f t="shared" si="344"/>
        <v>0</v>
      </c>
      <c r="L3091">
        <f t="shared" si="345"/>
        <v>126</v>
      </c>
      <c r="M3091">
        <f>IF($G3091="","",COUNTIF($G$3:$G3091, $G3091))</f>
        <v>2963</v>
      </c>
      <c r="N3091">
        <f t="shared" si="340"/>
        <v>3089</v>
      </c>
      <c r="O3091"/>
      <c r="P3091"/>
      <c r="Q3091"/>
    </row>
    <row r="3092" spans="2:17">
      <c r="B3092" s="30">
        <f>資料貼入!A3092</f>
        <v>0</v>
      </c>
      <c r="C3092" s="38">
        <f>資料貼入!A3092</f>
        <v>0</v>
      </c>
      <c r="D3092" s="29">
        <f>資料貼入!B3092</f>
        <v>0</v>
      </c>
      <c r="E3092" s="29" cm="1">
        <f t="array" ref="E3092">MovingDayDD($D$3:D3092)</f>
        <v>-2980487.7599999681</v>
      </c>
      <c r="F3092" s="29">
        <f>IF(OR(C3092&gt;總表!$B$30,C3092=0),0,IF(E3092=0,0,1+F3091))</f>
        <v>0</v>
      </c>
      <c r="G3092" s="29">
        <f t="shared" si="341"/>
        <v>0</v>
      </c>
      <c r="H3092" s="42">
        <f t="shared" si="339"/>
        <v>0</v>
      </c>
      <c r="I3092" s="43">
        <f t="shared" si="342"/>
        <v>0</v>
      </c>
      <c r="J3092" s="42">
        <f t="shared" si="343"/>
        <v>0</v>
      </c>
      <c r="K3092" s="43">
        <f t="shared" si="344"/>
        <v>0</v>
      </c>
      <c r="L3092">
        <f t="shared" si="345"/>
        <v>126</v>
      </c>
      <c r="M3092">
        <f>IF($G3092="","",COUNTIF($G$3:$G3092, $G3092))</f>
        <v>2964</v>
      </c>
      <c r="N3092">
        <f t="shared" si="340"/>
        <v>3090</v>
      </c>
      <c r="O3092"/>
      <c r="P3092"/>
      <c r="Q3092"/>
    </row>
    <row r="3093" spans="2:17">
      <c r="B3093" s="30">
        <f>資料貼入!A3093</f>
        <v>0</v>
      </c>
      <c r="C3093" s="38">
        <f>資料貼入!A3093</f>
        <v>0</v>
      </c>
      <c r="D3093" s="29">
        <f>資料貼入!B3093</f>
        <v>0</v>
      </c>
      <c r="E3093" s="29" cm="1">
        <f t="array" ref="E3093">MovingDayDD($D$3:D3093)</f>
        <v>-2980487.7599999681</v>
      </c>
      <c r="F3093" s="29">
        <f>IF(OR(C3093&gt;總表!$B$30,C3093=0),0,IF(E3093=0,0,1+F3092))</f>
        <v>0</v>
      </c>
      <c r="G3093" s="29">
        <f t="shared" si="341"/>
        <v>0</v>
      </c>
      <c r="H3093" s="42">
        <f t="shared" si="339"/>
        <v>0</v>
      </c>
      <c r="I3093" s="43">
        <f t="shared" si="342"/>
        <v>0</v>
      </c>
      <c r="J3093" s="42">
        <f t="shared" si="343"/>
        <v>0</v>
      </c>
      <c r="K3093" s="43">
        <f t="shared" si="344"/>
        <v>0</v>
      </c>
      <c r="L3093">
        <f t="shared" si="345"/>
        <v>126</v>
      </c>
      <c r="M3093">
        <f>IF($G3093="","",COUNTIF($G$3:$G3093, $G3093))</f>
        <v>2965</v>
      </c>
      <c r="N3093">
        <f t="shared" si="340"/>
        <v>3091</v>
      </c>
      <c r="O3093"/>
      <c r="P3093"/>
      <c r="Q3093"/>
    </row>
    <row r="3094" spans="2:17">
      <c r="B3094" s="30">
        <f>資料貼入!A3094</f>
        <v>0</v>
      </c>
      <c r="C3094" s="38">
        <f>資料貼入!A3094</f>
        <v>0</v>
      </c>
      <c r="D3094" s="29">
        <f>資料貼入!B3094</f>
        <v>0</v>
      </c>
      <c r="E3094" s="29" cm="1">
        <f t="array" ref="E3094">MovingDayDD($D$3:D3094)</f>
        <v>-2980487.7599999681</v>
      </c>
      <c r="F3094" s="29">
        <f>IF(OR(C3094&gt;總表!$B$30,C3094=0),0,IF(E3094=0,0,1+F3093))</f>
        <v>0</v>
      </c>
      <c r="G3094" s="29">
        <f t="shared" si="341"/>
        <v>0</v>
      </c>
      <c r="H3094" s="42">
        <f t="shared" si="339"/>
        <v>0</v>
      </c>
      <c r="I3094" s="43">
        <f t="shared" si="342"/>
        <v>0</v>
      </c>
      <c r="J3094" s="42">
        <f t="shared" si="343"/>
        <v>0</v>
      </c>
      <c r="K3094" s="43">
        <f t="shared" si="344"/>
        <v>0</v>
      </c>
      <c r="L3094">
        <f t="shared" si="345"/>
        <v>126</v>
      </c>
      <c r="M3094">
        <f>IF($G3094="","",COUNTIF($G$3:$G3094, $G3094))</f>
        <v>2966</v>
      </c>
      <c r="N3094">
        <f t="shared" si="340"/>
        <v>3092</v>
      </c>
      <c r="O3094"/>
      <c r="P3094"/>
      <c r="Q3094"/>
    </row>
    <row r="3095" spans="2:17">
      <c r="B3095" s="30">
        <f>資料貼入!A3095</f>
        <v>0</v>
      </c>
      <c r="C3095" s="38">
        <f>資料貼入!A3095</f>
        <v>0</v>
      </c>
      <c r="D3095" s="29">
        <f>資料貼入!B3095</f>
        <v>0</v>
      </c>
      <c r="E3095" s="29" cm="1">
        <f t="array" ref="E3095">MovingDayDD($D$3:D3095)</f>
        <v>-2980487.7599999681</v>
      </c>
      <c r="F3095" s="29">
        <f>IF(OR(C3095&gt;總表!$B$30,C3095=0),0,IF(E3095=0,0,1+F3094))</f>
        <v>0</v>
      </c>
      <c r="G3095" s="29">
        <f t="shared" si="341"/>
        <v>0</v>
      </c>
      <c r="H3095" s="42">
        <f t="shared" si="339"/>
        <v>0</v>
      </c>
      <c r="I3095" s="43">
        <f t="shared" si="342"/>
        <v>0</v>
      </c>
      <c r="J3095" s="42">
        <f t="shared" si="343"/>
        <v>0</v>
      </c>
      <c r="K3095" s="43">
        <f t="shared" si="344"/>
        <v>0</v>
      </c>
      <c r="L3095">
        <f t="shared" si="345"/>
        <v>126</v>
      </c>
      <c r="M3095">
        <f>IF($G3095="","",COUNTIF($G$3:$G3095, $G3095))</f>
        <v>2967</v>
      </c>
      <c r="N3095">
        <f t="shared" si="340"/>
        <v>3093</v>
      </c>
      <c r="O3095"/>
      <c r="P3095"/>
      <c r="Q3095"/>
    </row>
    <row r="3096" spans="2:17">
      <c r="B3096" s="30">
        <f>資料貼入!A3096</f>
        <v>0</v>
      </c>
      <c r="C3096" s="38">
        <f>資料貼入!A3096</f>
        <v>0</v>
      </c>
      <c r="D3096" s="29">
        <f>資料貼入!B3096</f>
        <v>0</v>
      </c>
      <c r="E3096" s="29" cm="1">
        <f t="array" ref="E3096">MovingDayDD($D$3:D3096)</f>
        <v>-2980487.7599999681</v>
      </c>
      <c r="F3096" s="29">
        <f>IF(OR(C3096&gt;總表!$B$30,C3096=0),0,IF(E3096=0,0,1+F3095))</f>
        <v>0</v>
      </c>
      <c r="G3096" s="29">
        <f t="shared" si="341"/>
        <v>0</v>
      </c>
      <c r="H3096" s="42">
        <f t="shared" si="339"/>
        <v>0</v>
      </c>
      <c r="I3096" s="43">
        <f t="shared" si="342"/>
        <v>0</v>
      </c>
      <c r="J3096" s="42">
        <f t="shared" si="343"/>
        <v>0</v>
      </c>
      <c r="K3096" s="43">
        <f t="shared" si="344"/>
        <v>0</v>
      </c>
      <c r="L3096">
        <f t="shared" si="345"/>
        <v>126</v>
      </c>
      <c r="M3096">
        <f>IF($G3096="","",COUNTIF($G$3:$G3096, $G3096))</f>
        <v>2968</v>
      </c>
      <c r="N3096">
        <f t="shared" si="340"/>
        <v>3094</v>
      </c>
      <c r="O3096"/>
      <c r="P3096"/>
      <c r="Q3096"/>
    </row>
    <row r="3097" spans="2:17">
      <c r="B3097" s="30">
        <f>資料貼入!A3097</f>
        <v>0</v>
      </c>
      <c r="C3097" s="38">
        <f>資料貼入!A3097</f>
        <v>0</v>
      </c>
      <c r="D3097" s="29">
        <f>資料貼入!B3097</f>
        <v>0</v>
      </c>
      <c r="E3097" s="29" cm="1">
        <f t="array" ref="E3097">MovingDayDD($D$3:D3097)</f>
        <v>-2980487.7599999681</v>
      </c>
      <c r="F3097" s="29">
        <f>IF(OR(C3097&gt;總表!$B$30,C3097=0),0,IF(E3097=0,0,1+F3096))</f>
        <v>0</v>
      </c>
      <c r="G3097" s="29">
        <f t="shared" si="341"/>
        <v>0</v>
      </c>
      <c r="H3097" s="42">
        <f t="shared" si="339"/>
        <v>0</v>
      </c>
      <c r="I3097" s="43">
        <f t="shared" si="342"/>
        <v>0</v>
      </c>
      <c r="J3097" s="42">
        <f t="shared" si="343"/>
        <v>0</v>
      </c>
      <c r="K3097" s="43">
        <f t="shared" si="344"/>
        <v>0</v>
      </c>
      <c r="L3097">
        <f t="shared" si="345"/>
        <v>126</v>
      </c>
      <c r="M3097">
        <f>IF($G3097="","",COUNTIF($G$3:$G3097, $G3097))</f>
        <v>2969</v>
      </c>
      <c r="N3097">
        <f t="shared" si="340"/>
        <v>3095</v>
      </c>
      <c r="O3097"/>
      <c r="P3097"/>
      <c r="Q3097"/>
    </row>
    <row r="3098" spans="2:17">
      <c r="B3098" s="30">
        <f>資料貼入!A3098</f>
        <v>0</v>
      </c>
      <c r="C3098" s="38">
        <f>資料貼入!A3098</f>
        <v>0</v>
      </c>
      <c r="D3098" s="29">
        <f>資料貼入!B3098</f>
        <v>0</v>
      </c>
      <c r="E3098" s="29" cm="1">
        <f t="array" ref="E3098">MovingDayDD($D$3:D3098)</f>
        <v>-2980487.7599999681</v>
      </c>
      <c r="F3098" s="29">
        <f>IF(OR(C3098&gt;總表!$B$30,C3098=0),0,IF(E3098=0,0,1+F3097))</f>
        <v>0</v>
      </c>
      <c r="G3098" s="29">
        <f t="shared" si="341"/>
        <v>0</v>
      </c>
      <c r="H3098" s="42">
        <f t="shared" si="339"/>
        <v>0</v>
      </c>
      <c r="I3098" s="43">
        <f t="shared" si="342"/>
        <v>0</v>
      </c>
      <c r="J3098" s="42">
        <f t="shared" si="343"/>
        <v>0</v>
      </c>
      <c r="K3098" s="43">
        <f t="shared" si="344"/>
        <v>0</v>
      </c>
      <c r="L3098">
        <f t="shared" si="345"/>
        <v>126</v>
      </c>
      <c r="M3098">
        <f>IF($G3098="","",COUNTIF($G$3:$G3098, $G3098))</f>
        <v>2970</v>
      </c>
      <c r="N3098">
        <f t="shared" si="340"/>
        <v>3096</v>
      </c>
      <c r="O3098"/>
      <c r="P3098"/>
      <c r="Q3098"/>
    </row>
    <row r="3099" spans="2:17">
      <c r="B3099" s="30">
        <f>資料貼入!A3099</f>
        <v>0</v>
      </c>
      <c r="C3099" s="38">
        <f>資料貼入!A3099</f>
        <v>0</v>
      </c>
      <c r="D3099" s="29">
        <f>資料貼入!B3099</f>
        <v>0</v>
      </c>
      <c r="E3099" s="29" cm="1">
        <f t="array" ref="E3099">MovingDayDD($D$3:D3099)</f>
        <v>-2980487.7599999681</v>
      </c>
      <c r="F3099" s="29">
        <f>IF(OR(C3099&gt;總表!$B$30,C3099=0),0,IF(E3099=0,0,1+F3098))</f>
        <v>0</v>
      </c>
      <c r="G3099" s="29">
        <f t="shared" si="341"/>
        <v>0</v>
      </c>
      <c r="H3099" s="42">
        <f t="shared" si="339"/>
        <v>0</v>
      </c>
      <c r="I3099" s="43">
        <f t="shared" si="342"/>
        <v>0</v>
      </c>
      <c r="J3099" s="42">
        <f t="shared" si="343"/>
        <v>0</v>
      </c>
      <c r="K3099" s="43">
        <f t="shared" si="344"/>
        <v>0</v>
      </c>
      <c r="L3099">
        <f t="shared" si="345"/>
        <v>126</v>
      </c>
      <c r="M3099">
        <f>IF($G3099="","",COUNTIF($G$3:$G3099, $G3099))</f>
        <v>2971</v>
      </c>
      <c r="N3099">
        <f t="shared" si="340"/>
        <v>3097</v>
      </c>
      <c r="O3099"/>
      <c r="P3099"/>
      <c r="Q3099"/>
    </row>
    <row r="3100" spans="2:17">
      <c r="B3100" s="30">
        <f>資料貼入!A3100</f>
        <v>0</v>
      </c>
      <c r="C3100" s="38">
        <f>資料貼入!A3100</f>
        <v>0</v>
      </c>
      <c r="D3100" s="29">
        <f>資料貼入!B3100</f>
        <v>0</v>
      </c>
      <c r="E3100" s="29" cm="1">
        <f t="array" ref="E3100">MovingDayDD($D$3:D3100)</f>
        <v>-2980487.7599999681</v>
      </c>
      <c r="F3100" s="29">
        <f>IF(OR(C3100&gt;總表!$B$30,C3100=0),0,IF(E3100=0,0,1+F3099))</f>
        <v>0</v>
      </c>
      <c r="G3100" s="29">
        <f t="shared" si="341"/>
        <v>0</v>
      </c>
      <c r="H3100" s="42">
        <f t="shared" si="339"/>
        <v>0</v>
      </c>
      <c r="I3100" s="43">
        <f t="shared" si="342"/>
        <v>0</v>
      </c>
      <c r="J3100" s="42">
        <f t="shared" si="343"/>
        <v>0</v>
      </c>
      <c r="K3100" s="43">
        <f t="shared" si="344"/>
        <v>0</v>
      </c>
      <c r="L3100">
        <f t="shared" si="345"/>
        <v>126</v>
      </c>
      <c r="M3100">
        <f>IF($G3100="","",COUNTIF($G$3:$G3100, $G3100))</f>
        <v>2972</v>
      </c>
      <c r="N3100">
        <f t="shared" si="340"/>
        <v>3098</v>
      </c>
      <c r="O3100"/>
      <c r="P3100"/>
      <c r="Q3100"/>
    </row>
    <row r="3101" spans="2:17">
      <c r="B3101" s="30">
        <f>資料貼入!A3101</f>
        <v>0</v>
      </c>
      <c r="C3101" s="38">
        <f>資料貼入!A3101</f>
        <v>0</v>
      </c>
      <c r="D3101" s="29">
        <f>資料貼入!B3101</f>
        <v>0</v>
      </c>
      <c r="E3101" s="29" cm="1">
        <f t="array" ref="E3101">MovingDayDD($D$3:D3101)</f>
        <v>-2980487.7599999681</v>
      </c>
      <c r="F3101" s="29">
        <f>IF(OR(C3101&gt;總表!$B$30,C3101=0),0,IF(E3101=0,0,1+F3100))</f>
        <v>0</v>
      </c>
      <c r="G3101" s="29">
        <f t="shared" si="341"/>
        <v>0</v>
      </c>
      <c r="H3101" s="42">
        <f t="shared" si="339"/>
        <v>0</v>
      </c>
      <c r="I3101" s="43">
        <f t="shared" si="342"/>
        <v>0</v>
      </c>
      <c r="J3101" s="42">
        <f t="shared" si="343"/>
        <v>0</v>
      </c>
      <c r="K3101" s="43">
        <f t="shared" si="344"/>
        <v>0</v>
      </c>
      <c r="L3101">
        <f t="shared" si="345"/>
        <v>126</v>
      </c>
      <c r="M3101">
        <f>IF($G3101="","",COUNTIF($G$3:$G3101, $G3101))</f>
        <v>2973</v>
      </c>
      <c r="N3101">
        <f t="shared" si="340"/>
        <v>3099</v>
      </c>
      <c r="O3101"/>
      <c r="P3101"/>
      <c r="Q3101"/>
    </row>
    <row r="3102" spans="2:17">
      <c r="B3102" s="30">
        <f>資料貼入!A3102</f>
        <v>0</v>
      </c>
      <c r="C3102" s="38">
        <f>資料貼入!A3102</f>
        <v>0</v>
      </c>
      <c r="D3102" s="29">
        <f>資料貼入!B3102</f>
        <v>0</v>
      </c>
      <c r="E3102" s="29" cm="1">
        <f t="array" ref="E3102">MovingDayDD($D$3:D3102)</f>
        <v>-2980487.7599999681</v>
      </c>
      <c r="F3102" s="29">
        <f>IF(OR(C3102&gt;總表!$B$30,C3102=0),0,IF(E3102=0,0,1+F3101))</f>
        <v>0</v>
      </c>
      <c r="G3102" s="29">
        <f t="shared" si="341"/>
        <v>0</v>
      </c>
      <c r="H3102" s="42">
        <f t="shared" si="339"/>
        <v>0</v>
      </c>
      <c r="I3102" s="43">
        <f t="shared" si="342"/>
        <v>0</v>
      </c>
      <c r="J3102" s="42">
        <f t="shared" si="343"/>
        <v>0</v>
      </c>
      <c r="K3102" s="43">
        <f t="shared" si="344"/>
        <v>0</v>
      </c>
      <c r="L3102">
        <f t="shared" si="345"/>
        <v>126</v>
      </c>
      <c r="M3102">
        <f>IF($G3102="","",COUNTIF($G$3:$G3102, $G3102))</f>
        <v>2974</v>
      </c>
      <c r="N3102">
        <f t="shared" si="340"/>
        <v>3100</v>
      </c>
      <c r="O3102"/>
      <c r="P3102"/>
      <c r="Q3102"/>
    </row>
    <row r="3103" spans="2:17">
      <c r="B3103" s="30">
        <f>資料貼入!A3103</f>
        <v>0</v>
      </c>
      <c r="C3103" s="38">
        <f>資料貼入!A3103</f>
        <v>0</v>
      </c>
      <c r="D3103" s="29">
        <f>資料貼入!B3103</f>
        <v>0</v>
      </c>
      <c r="E3103" s="29" cm="1">
        <f t="array" ref="E3103">MovingDayDD($D$3:D3103)</f>
        <v>-2980487.7599999681</v>
      </c>
      <c r="F3103" s="29">
        <f>IF(OR(C3103&gt;總表!$B$30,C3103=0),0,IF(E3103=0,0,1+F3102))</f>
        <v>0</v>
      </c>
      <c r="G3103" s="29">
        <f t="shared" si="341"/>
        <v>0</v>
      </c>
      <c r="H3103" s="42">
        <f t="shared" si="339"/>
        <v>0</v>
      </c>
      <c r="I3103" s="43">
        <f t="shared" si="342"/>
        <v>0</v>
      </c>
      <c r="J3103" s="42">
        <f t="shared" si="343"/>
        <v>0</v>
      </c>
      <c r="K3103" s="43">
        <f t="shared" si="344"/>
        <v>0</v>
      </c>
      <c r="L3103">
        <f t="shared" si="345"/>
        <v>126</v>
      </c>
      <c r="M3103">
        <f>IF($G3103="","",COUNTIF($G$3:$G3103, $G3103))</f>
        <v>2975</v>
      </c>
      <c r="N3103">
        <f t="shared" si="340"/>
        <v>3101</v>
      </c>
      <c r="O3103"/>
      <c r="P3103"/>
      <c r="Q3103"/>
    </row>
    <row r="3104" spans="2:17">
      <c r="B3104" s="30">
        <f>資料貼入!A3104</f>
        <v>0</v>
      </c>
      <c r="C3104" s="38">
        <f>資料貼入!A3104</f>
        <v>0</v>
      </c>
      <c r="D3104" s="29">
        <f>資料貼入!B3104</f>
        <v>0</v>
      </c>
      <c r="E3104" s="29" cm="1">
        <f t="array" ref="E3104">MovingDayDD($D$3:D3104)</f>
        <v>-2980487.7599999681</v>
      </c>
      <c r="F3104" s="29">
        <f>IF(OR(C3104&gt;總表!$B$30,C3104=0),0,IF(E3104=0,0,1+F3103))</f>
        <v>0</v>
      </c>
      <c r="G3104" s="29">
        <f t="shared" si="341"/>
        <v>0</v>
      </c>
      <c r="H3104" s="42">
        <f t="shared" si="339"/>
        <v>0</v>
      </c>
      <c r="I3104" s="43">
        <f t="shared" si="342"/>
        <v>0</v>
      </c>
      <c r="J3104" s="42">
        <f t="shared" si="343"/>
        <v>0</v>
      </c>
      <c r="K3104" s="43">
        <f t="shared" si="344"/>
        <v>0</v>
      </c>
      <c r="L3104">
        <f t="shared" si="345"/>
        <v>126</v>
      </c>
      <c r="M3104">
        <f>IF($G3104="","",COUNTIF($G$3:$G3104, $G3104))</f>
        <v>2976</v>
      </c>
      <c r="N3104">
        <f t="shared" si="340"/>
        <v>3102</v>
      </c>
      <c r="O3104"/>
      <c r="P3104"/>
      <c r="Q3104"/>
    </row>
    <row r="3105" spans="2:17">
      <c r="B3105" s="30">
        <f>資料貼入!A3105</f>
        <v>0</v>
      </c>
      <c r="C3105" s="38">
        <f>資料貼入!A3105</f>
        <v>0</v>
      </c>
      <c r="D3105" s="29">
        <f>資料貼入!B3105</f>
        <v>0</v>
      </c>
      <c r="E3105" s="29" cm="1">
        <f t="array" ref="E3105">MovingDayDD($D$3:D3105)</f>
        <v>-2980487.7599999681</v>
      </c>
      <c r="F3105" s="29">
        <f>IF(OR(C3105&gt;總表!$B$30,C3105=0),0,IF(E3105=0,0,1+F3104))</f>
        <v>0</v>
      </c>
      <c r="G3105" s="29">
        <f t="shared" si="341"/>
        <v>0</v>
      </c>
      <c r="H3105" s="42">
        <f t="shared" si="339"/>
        <v>0</v>
      </c>
      <c r="I3105" s="43">
        <f t="shared" si="342"/>
        <v>0</v>
      </c>
      <c r="J3105" s="42">
        <f t="shared" si="343"/>
        <v>0</v>
      </c>
      <c r="K3105" s="43">
        <f t="shared" si="344"/>
        <v>0</v>
      </c>
      <c r="L3105">
        <f t="shared" si="345"/>
        <v>126</v>
      </c>
      <c r="M3105">
        <f>IF($G3105="","",COUNTIF($G$3:$G3105, $G3105))</f>
        <v>2977</v>
      </c>
      <c r="N3105">
        <f t="shared" si="340"/>
        <v>3103</v>
      </c>
      <c r="O3105"/>
      <c r="P3105"/>
      <c r="Q3105"/>
    </row>
    <row r="3106" spans="2:17">
      <c r="B3106" s="30">
        <f>資料貼入!A3106</f>
        <v>0</v>
      </c>
      <c r="C3106" s="38">
        <f>資料貼入!A3106</f>
        <v>0</v>
      </c>
      <c r="D3106" s="29">
        <f>資料貼入!B3106</f>
        <v>0</v>
      </c>
      <c r="E3106" s="29" cm="1">
        <f t="array" ref="E3106">MovingDayDD($D$3:D3106)</f>
        <v>-2980487.7599999681</v>
      </c>
      <c r="F3106" s="29">
        <f>IF(OR(C3106&gt;總表!$B$30,C3106=0),0,IF(E3106=0,0,1+F3105))</f>
        <v>0</v>
      </c>
      <c r="G3106" s="29">
        <f t="shared" si="341"/>
        <v>0</v>
      </c>
      <c r="H3106" s="42">
        <f t="shared" si="339"/>
        <v>0</v>
      </c>
      <c r="I3106" s="43">
        <f t="shared" si="342"/>
        <v>0</v>
      </c>
      <c r="J3106" s="42">
        <f t="shared" si="343"/>
        <v>0</v>
      </c>
      <c r="K3106" s="43">
        <f t="shared" si="344"/>
        <v>0</v>
      </c>
      <c r="L3106">
        <f t="shared" si="345"/>
        <v>126</v>
      </c>
      <c r="M3106">
        <f>IF($G3106="","",COUNTIF($G$3:$G3106, $G3106))</f>
        <v>2978</v>
      </c>
      <c r="N3106">
        <f t="shared" si="340"/>
        <v>3104</v>
      </c>
      <c r="O3106"/>
      <c r="P3106"/>
      <c r="Q3106"/>
    </row>
    <row r="3107" spans="2:17">
      <c r="B3107" s="30">
        <f>資料貼入!A3107</f>
        <v>0</v>
      </c>
      <c r="C3107" s="38">
        <f>資料貼入!A3107</f>
        <v>0</v>
      </c>
      <c r="D3107" s="29">
        <f>資料貼入!B3107</f>
        <v>0</v>
      </c>
      <c r="E3107" s="29" cm="1">
        <f t="array" ref="E3107">MovingDayDD($D$3:D3107)</f>
        <v>-2980487.7599999681</v>
      </c>
      <c r="F3107" s="29">
        <f>IF(OR(C3107&gt;總表!$B$30,C3107=0),0,IF(E3107=0,0,1+F3106))</f>
        <v>0</v>
      </c>
      <c r="G3107" s="29">
        <f t="shared" si="341"/>
        <v>0</v>
      </c>
      <c r="H3107" s="42">
        <f t="shared" si="339"/>
        <v>0</v>
      </c>
      <c r="I3107" s="43">
        <f t="shared" si="342"/>
        <v>0</v>
      </c>
      <c r="J3107" s="42">
        <f t="shared" si="343"/>
        <v>0</v>
      </c>
      <c r="K3107" s="43">
        <f t="shared" si="344"/>
        <v>0</v>
      </c>
      <c r="L3107">
        <f t="shared" si="345"/>
        <v>126</v>
      </c>
      <c r="M3107">
        <f>IF($G3107="","",COUNTIF($G$3:$G3107, $G3107))</f>
        <v>2979</v>
      </c>
      <c r="N3107">
        <f t="shared" si="340"/>
        <v>3105</v>
      </c>
      <c r="O3107"/>
      <c r="P3107"/>
      <c r="Q3107"/>
    </row>
    <row r="3108" spans="2:17">
      <c r="B3108" s="30">
        <f>資料貼入!A3108</f>
        <v>0</v>
      </c>
      <c r="C3108" s="38">
        <f>資料貼入!A3108</f>
        <v>0</v>
      </c>
      <c r="D3108" s="29">
        <f>資料貼入!B3108</f>
        <v>0</v>
      </c>
      <c r="E3108" s="29" cm="1">
        <f t="array" ref="E3108">MovingDayDD($D$3:D3108)</f>
        <v>-2980487.7599999681</v>
      </c>
      <c r="F3108" s="29">
        <f>IF(OR(C3108&gt;總表!$B$30,C3108=0),0,IF(E3108=0,0,1+F3107))</f>
        <v>0</v>
      </c>
      <c r="G3108" s="29">
        <f t="shared" si="341"/>
        <v>0</v>
      </c>
      <c r="H3108" s="42">
        <f t="shared" si="339"/>
        <v>0</v>
      </c>
      <c r="I3108" s="43">
        <f t="shared" si="342"/>
        <v>0</v>
      </c>
      <c r="J3108" s="42">
        <f t="shared" si="343"/>
        <v>0</v>
      </c>
      <c r="K3108" s="43">
        <f t="shared" si="344"/>
        <v>0</v>
      </c>
      <c r="L3108">
        <f t="shared" si="345"/>
        <v>126</v>
      </c>
      <c r="M3108">
        <f>IF($G3108="","",COUNTIF($G$3:$G3108, $G3108))</f>
        <v>2980</v>
      </c>
      <c r="N3108">
        <f t="shared" si="340"/>
        <v>3106</v>
      </c>
      <c r="O3108"/>
      <c r="P3108"/>
      <c r="Q3108"/>
    </row>
    <row r="3109" spans="2:17">
      <c r="B3109" s="30">
        <f>資料貼入!A3109</f>
        <v>0</v>
      </c>
      <c r="C3109" s="38">
        <f>資料貼入!A3109</f>
        <v>0</v>
      </c>
      <c r="D3109" s="29">
        <f>資料貼入!B3109</f>
        <v>0</v>
      </c>
      <c r="E3109" s="29" cm="1">
        <f t="array" ref="E3109">MovingDayDD($D$3:D3109)</f>
        <v>-2980487.7599999681</v>
      </c>
      <c r="F3109" s="29">
        <f>IF(OR(C3109&gt;總表!$B$30,C3109=0),0,IF(E3109=0,0,1+F3108))</f>
        <v>0</v>
      </c>
      <c r="G3109" s="29">
        <f t="shared" si="341"/>
        <v>0</v>
      </c>
      <c r="H3109" s="42">
        <f t="shared" si="339"/>
        <v>0</v>
      </c>
      <c r="I3109" s="43">
        <f t="shared" si="342"/>
        <v>0</v>
      </c>
      <c r="J3109" s="42">
        <f t="shared" si="343"/>
        <v>0</v>
      </c>
      <c r="K3109" s="43">
        <f t="shared" si="344"/>
        <v>0</v>
      </c>
      <c r="L3109">
        <f t="shared" si="345"/>
        <v>126</v>
      </c>
      <c r="M3109">
        <f>IF($G3109="","",COUNTIF($G$3:$G3109, $G3109))</f>
        <v>2981</v>
      </c>
      <c r="N3109">
        <f t="shared" si="340"/>
        <v>3107</v>
      </c>
      <c r="O3109"/>
      <c r="P3109"/>
      <c r="Q3109"/>
    </row>
    <row r="3110" spans="2:17">
      <c r="B3110" s="30">
        <f>資料貼入!A3110</f>
        <v>0</v>
      </c>
      <c r="C3110" s="38">
        <f>資料貼入!A3110</f>
        <v>0</v>
      </c>
      <c r="D3110" s="29">
        <f>資料貼入!B3110</f>
        <v>0</v>
      </c>
      <c r="E3110" s="29" cm="1">
        <f t="array" ref="E3110">MovingDayDD($D$3:D3110)</f>
        <v>-2980487.7599999681</v>
      </c>
      <c r="F3110" s="29">
        <f>IF(OR(C3110&gt;總表!$B$30,C3110=0),0,IF(E3110=0,0,1+F3109))</f>
        <v>0</v>
      </c>
      <c r="G3110" s="29">
        <f t="shared" si="341"/>
        <v>0</v>
      </c>
      <c r="H3110" s="42">
        <f t="shared" si="339"/>
        <v>0</v>
      </c>
      <c r="I3110" s="43">
        <f t="shared" si="342"/>
        <v>0</v>
      </c>
      <c r="J3110" s="42">
        <f t="shared" si="343"/>
        <v>0</v>
      </c>
      <c r="K3110" s="43">
        <f t="shared" si="344"/>
        <v>0</v>
      </c>
      <c r="L3110">
        <f t="shared" si="345"/>
        <v>126</v>
      </c>
      <c r="M3110">
        <f>IF($G3110="","",COUNTIF($G$3:$G3110, $G3110))</f>
        <v>2982</v>
      </c>
      <c r="N3110">
        <f t="shared" si="340"/>
        <v>3108</v>
      </c>
      <c r="O3110"/>
      <c r="P3110"/>
      <c r="Q3110"/>
    </row>
    <row r="3111" spans="2:17">
      <c r="B3111" s="30">
        <f>資料貼入!A3111</f>
        <v>0</v>
      </c>
      <c r="C3111" s="38">
        <f>資料貼入!A3111</f>
        <v>0</v>
      </c>
      <c r="D3111" s="29">
        <f>資料貼入!B3111</f>
        <v>0</v>
      </c>
      <c r="E3111" s="29" cm="1">
        <f t="array" ref="E3111">MovingDayDD($D$3:D3111)</f>
        <v>-2980487.7599999681</v>
      </c>
      <c r="F3111" s="29">
        <f>IF(OR(C3111&gt;總表!$B$30,C3111=0),0,IF(E3111=0,0,1+F3110))</f>
        <v>0</v>
      </c>
      <c r="G3111" s="29">
        <f t="shared" si="341"/>
        <v>0</v>
      </c>
      <c r="H3111" s="42">
        <f t="shared" si="339"/>
        <v>0</v>
      </c>
      <c r="I3111" s="43">
        <f t="shared" si="342"/>
        <v>0</v>
      </c>
      <c r="J3111" s="42">
        <f t="shared" si="343"/>
        <v>0</v>
      </c>
      <c r="K3111" s="43">
        <f t="shared" si="344"/>
        <v>0</v>
      </c>
      <c r="L3111">
        <f t="shared" si="345"/>
        <v>126</v>
      </c>
      <c r="M3111">
        <f>IF($G3111="","",COUNTIF($G$3:$G3111, $G3111))</f>
        <v>2983</v>
      </c>
      <c r="N3111">
        <f t="shared" si="340"/>
        <v>3109</v>
      </c>
      <c r="O3111"/>
      <c r="P3111"/>
      <c r="Q3111"/>
    </row>
    <row r="3112" spans="2:17">
      <c r="B3112" s="30">
        <f>資料貼入!A3112</f>
        <v>0</v>
      </c>
      <c r="C3112" s="38">
        <f>資料貼入!A3112</f>
        <v>0</v>
      </c>
      <c r="D3112" s="29">
        <f>資料貼入!B3112</f>
        <v>0</v>
      </c>
      <c r="E3112" s="29" cm="1">
        <f t="array" ref="E3112">MovingDayDD($D$3:D3112)</f>
        <v>-2980487.7599999681</v>
      </c>
      <c r="F3112" s="29">
        <f>IF(OR(C3112&gt;總表!$B$30,C3112=0),0,IF(E3112=0,0,1+F3111))</f>
        <v>0</v>
      </c>
      <c r="G3112" s="29">
        <f t="shared" si="341"/>
        <v>0</v>
      </c>
      <c r="H3112" s="42">
        <f t="shared" si="339"/>
        <v>0</v>
      </c>
      <c r="I3112" s="43">
        <f t="shared" si="342"/>
        <v>0</v>
      </c>
      <c r="J3112" s="42">
        <f t="shared" si="343"/>
        <v>0</v>
      </c>
      <c r="K3112" s="43">
        <f t="shared" si="344"/>
        <v>0</v>
      </c>
      <c r="L3112">
        <f t="shared" si="345"/>
        <v>126</v>
      </c>
      <c r="M3112">
        <f>IF($G3112="","",COUNTIF($G$3:$G3112, $G3112))</f>
        <v>2984</v>
      </c>
      <c r="N3112">
        <f t="shared" si="340"/>
        <v>3110</v>
      </c>
      <c r="O3112"/>
      <c r="P3112"/>
      <c r="Q3112"/>
    </row>
    <row r="3113" spans="2:17">
      <c r="B3113" s="30">
        <f>資料貼入!A3113</f>
        <v>0</v>
      </c>
      <c r="C3113" s="38">
        <f>資料貼入!A3113</f>
        <v>0</v>
      </c>
      <c r="D3113" s="29">
        <f>資料貼入!B3113</f>
        <v>0</v>
      </c>
      <c r="E3113" s="29" cm="1">
        <f t="array" ref="E3113">MovingDayDD($D$3:D3113)</f>
        <v>-2980487.7599999681</v>
      </c>
      <c r="F3113" s="29">
        <f>IF(OR(C3113&gt;總表!$B$30,C3113=0),0,IF(E3113=0,0,1+F3112))</f>
        <v>0</v>
      </c>
      <c r="G3113" s="29">
        <f t="shared" si="341"/>
        <v>0</v>
      </c>
      <c r="H3113" s="42">
        <f t="shared" si="339"/>
        <v>0</v>
      </c>
      <c r="I3113" s="43">
        <f t="shared" si="342"/>
        <v>0</v>
      </c>
      <c r="J3113" s="42">
        <f t="shared" si="343"/>
        <v>0</v>
      </c>
      <c r="K3113" s="43">
        <f t="shared" si="344"/>
        <v>0</v>
      </c>
      <c r="L3113">
        <f t="shared" si="345"/>
        <v>126</v>
      </c>
      <c r="M3113">
        <f>IF($G3113="","",COUNTIF($G$3:$G3113, $G3113))</f>
        <v>2985</v>
      </c>
      <c r="N3113">
        <f t="shared" si="340"/>
        <v>3111</v>
      </c>
      <c r="O3113"/>
      <c r="P3113"/>
      <c r="Q3113"/>
    </row>
    <row r="3114" spans="2:17">
      <c r="B3114" s="30">
        <f>資料貼入!A3114</f>
        <v>0</v>
      </c>
      <c r="C3114" s="38">
        <f>資料貼入!A3114</f>
        <v>0</v>
      </c>
      <c r="D3114" s="29">
        <f>資料貼入!B3114</f>
        <v>0</v>
      </c>
      <c r="E3114" s="29" cm="1">
        <f t="array" ref="E3114">MovingDayDD($D$3:D3114)</f>
        <v>-2980487.7599999681</v>
      </c>
      <c r="F3114" s="29">
        <f>IF(OR(C3114&gt;總表!$B$30,C3114=0),0,IF(E3114=0,0,1+F3113))</f>
        <v>0</v>
      </c>
      <c r="G3114" s="29">
        <f t="shared" si="341"/>
        <v>0</v>
      </c>
      <c r="H3114" s="42">
        <f t="shared" si="339"/>
        <v>0</v>
      </c>
      <c r="I3114" s="43">
        <f t="shared" si="342"/>
        <v>0</v>
      </c>
      <c r="J3114" s="42">
        <f t="shared" si="343"/>
        <v>0</v>
      </c>
      <c r="K3114" s="43">
        <f t="shared" si="344"/>
        <v>0</v>
      </c>
      <c r="L3114">
        <f t="shared" si="345"/>
        <v>126</v>
      </c>
      <c r="M3114">
        <f>IF($G3114="","",COUNTIF($G$3:$G3114, $G3114))</f>
        <v>2986</v>
      </c>
      <c r="N3114">
        <f t="shared" si="340"/>
        <v>3112</v>
      </c>
      <c r="O3114"/>
      <c r="P3114"/>
      <c r="Q3114"/>
    </row>
    <row r="3115" spans="2:17">
      <c r="B3115" s="30">
        <f>資料貼入!A3115</f>
        <v>0</v>
      </c>
      <c r="C3115" s="38">
        <f>資料貼入!A3115</f>
        <v>0</v>
      </c>
      <c r="D3115" s="29">
        <f>資料貼入!B3115</f>
        <v>0</v>
      </c>
      <c r="E3115" s="29" cm="1">
        <f t="array" ref="E3115">MovingDayDD($D$3:D3115)</f>
        <v>-2980487.7599999681</v>
      </c>
      <c r="F3115" s="29">
        <f>IF(OR(C3115&gt;總表!$B$30,C3115=0),0,IF(E3115=0,0,1+F3114))</f>
        <v>0</v>
      </c>
      <c r="G3115" s="29">
        <f t="shared" si="341"/>
        <v>0</v>
      </c>
      <c r="H3115" s="42">
        <f t="shared" si="339"/>
        <v>0</v>
      </c>
      <c r="I3115" s="43">
        <f t="shared" si="342"/>
        <v>0</v>
      </c>
      <c r="J3115" s="42">
        <f t="shared" si="343"/>
        <v>0</v>
      </c>
      <c r="K3115" s="43">
        <f t="shared" si="344"/>
        <v>0</v>
      </c>
      <c r="L3115">
        <f t="shared" si="345"/>
        <v>126</v>
      </c>
      <c r="M3115">
        <f>IF($G3115="","",COUNTIF($G$3:$G3115, $G3115))</f>
        <v>2987</v>
      </c>
      <c r="N3115">
        <f t="shared" si="340"/>
        <v>3113</v>
      </c>
      <c r="O3115"/>
      <c r="P3115"/>
      <c r="Q3115"/>
    </row>
    <row r="3116" spans="2:17">
      <c r="B3116" s="30">
        <f>資料貼入!A3116</f>
        <v>0</v>
      </c>
      <c r="C3116" s="38">
        <f>資料貼入!A3116</f>
        <v>0</v>
      </c>
      <c r="D3116" s="29">
        <f>資料貼入!B3116</f>
        <v>0</v>
      </c>
      <c r="E3116" s="29" cm="1">
        <f t="array" ref="E3116">MovingDayDD($D$3:D3116)</f>
        <v>-2980487.7599999681</v>
      </c>
      <c r="F3116" s="29">
        <f>IF(OR(C3116&gt;總表!$B$30,C3116=0),0,IF(E3116=0,0,1+F3115))</f>
        <v>0</v>
      </c>
      <c r="G3116" s="29">
        <f t="shared" si="341"/>
        <v>0</v>
      </c>
      <c r="H3116" s="42">
        <f t="shared" si="339"/>
        <v>0</v>
      </c>
      <c r="I3116" s="43">
        <f t="shared" si="342"/>
        <v>0</v>
      </c>
      <c r="J3116" s="42">
        <f t="shared" si="343"/>
        <v>0</v>
      </c>
      <c r="K3116" s="43">
        <f t="shared" si="344"/>
        <v>0</v>
      </c>
      <c r="L3116">
        <f t="shared" si="345"/>
        <v>126</v>
      </c>
      <c r="M3116">
        <f>IF($G3116="","",COUNTIF($G$3:$G3116, $G3116))</f>
        <v>2988</v>
      </c>
      <c r="N3116">
        <f t="shared" si="340"/>
        <v>3114</v>
      </c>
      <c r="O3116"/>
      <c r="P3116"/>
      <c r="Q3116"/>
    </row>
    <row r="3117" spans="2:17">
      <c r="B3117" s="30">
        <f>資料貼入!A3117</f>
        <v>0</v>
      </c>
      <c r="C3117" s="38">
        <f>資料貼入!A3117</f>
        <v>0</v>
      </c>
      <c r="D3117" s="29">
        <f>資料貼入!B3117</f>
        <v>0</v>
      </c>
      <c r="E3117" s="29" cm="1">
        <f t="array" ref="E3117">MovingDayDD($D$3:D3117)</f>
        <v>-2980487.7599999681</v>
      </c>
      <c r="F3117" s="29">
        <f>IF(OR(C3117&gt;總表!$B$30,C3117=0),0,IF(E3117=0,0,1+F3116))</f>
        <v>0</v>
      </c>
      <c r="G3117" s="29">
        <f t="shared" si="341"/>
        <v>0</v>
      </c>
      <c r="H3117" s="42">
        <f t="shared" si="339"/>
        <v>0</v>
      </c>
      <c r="I3117" s="43">
        <f t="shared" si="342"/>
        <v>0</v>
      </c>
      <c r="J3117" s="42">
        <f t="shared" si="343"/>
        <v>0</v>
      </c>
      <c r="K3117" s="43">
        <f t="shared" si="344"/>
        <v>0</v>
      </c>
      <c r="L3117">
        <f t="shared" si="345"/>
        <v>126</v>
      </c>
      <c r="M3117">
        <f>IF($G3117="","",COUNTIF($G$3:$G3117, $G3117))</f>
        <v>2989</v>
      </c>
      <c r="N3117">
        <f t="shared" si="340"/>
        <v>3115</v>
      </c>
      <c r="O3117"/>
      <c r="P3117"/>
      <c r="Q3117"/>
    </row>
    <row r="3118" spans="2:17">
      <c r="B3118" s="30">
        <f>資料貼入!A3118</f>
        <v>0</v>
      </c>
      <c r="C3118" s="38">
        <f>資料貼入!A3118</f>
        <v>0</v>
      </c>
      <c r="D3118" s="29">
        <f>資料貼入!B3118</f>
        <v>0</v>
      </c>
      <c r="E3118" s="29" cm="1">
        <f t="array" ref="E3118">MovingDayDD($D$3:D3118)</f>
        <v>-2980487.7599999681</v>
      </c>
      <c r="F3118" s="29">
        <f>IF(OR(C3118&gt;總表!$B$30,C3118=0),0,IF(E3118=0,0,1+F3117))</f>
        <v>0</v>
      </c>
      <c r="G3118" s="29">
        <f t="shared" si="341"/>
        <v>0</v>
      </c>
      <c r="H3118" s="42">
        <f t="shared" si="339"/>
        <v>0</v>
      </c>
      <c r="I3118" s="43">
        <f t="shared" si="342"/>
        <v>0</v>
      </c>
      <c r="J3118" s="42">
        <f t="shared" si="343"/>
        <v>0</v>
      </c>
      <c r="K3118" s="43">
        <f t="shared" si="344"/>
        <v>0</v>
      </c>
      <c r="L3118">
        <f t="shared" si="345"/>
        <v>126</v>
      </c>
      <c r="M3118">
        <f>IF($G3118="","",COUNTIF($G$3:$G3118, $G3118))</f>
        <v>2990</v>
      </c>
      <c r="N3118">
        <f t="shared" si="340"/>
        <v>3116</v>
      </c>
      <c r="O3118"/>
      <c r="P3118"/>
      <c r="Q3118"/>
    </row>
    <row r="3119" spans="2:17">
      <c r="B3119" s="30">
        <f>資料貼入!A3119</f>
        <v>0</v>
      </c>
      <c r="C3119" s="38">
        <f>資料貼入!A3119</f>
        <v>0</v>
      </c>
      <c r="D3119" s="29">
        <f>資料貼入!B3119</f>
        <v>0</v>
      </c>
      <c r="E3119" s="29" cm="1">
        <f t="array" ref="E3119">MovingDayDD($D$3:D3119)</f>
        <v>-2980487.7599999681</v>
      </c>
      <c r="F3119" s="29">
        <f>IF(OR(C3119&gt;總表!$B$30,C3119=0),0,IF(E3119=0,0,1+F3118))</f>
        <v>0</v>
      </c>
      <c r="G3119" s="29">
        <f t="shared" si="341"/>
        <v>0</v>
      </c>
      <c r="H3119" s="42">
        <f t="shared" si="339"/>
        <v>0</v>
      </c>
      <c r="I3119" s="43">
        <f t="shared" si="342"/>
        <v>0</v>
      </c>
      <c r="J3119" s="42">
        <f t="shared" si="343"/>
        <v>0</v>
      </c>
      <c r="K3119" s="43">
        <f t="shared" si="344"/>
        <v>0</v>
      </c>
      <c r="L3119">
        <f t="shared" si="345"/>
        <v>126</v>
      </c>
      <c r="M3119">
        <f>IF($G3119="","",COUNTIF($G$3:$G3119, $G3119))</f>
        <v>2991</v>
      </c>
      <c r="N3119">
        <f t="shared" si="340"/>
        <v>3117</v>
      </c>
      <c r="O3119"/>
      <c r="P3119"/>
      <c r="Q3119"/>
    </row>
    <row r="3120" spans="2:17">
      <c r="B3120" s="30">
        <f>資料貼入!A3120</f>
        <v>0</v>
      </c>
      <c r="C3120" s="38">
        <f>資料貼入!A3120</f>
        <v>0</v>
      </c>
      <c r="D3120" s="29">
        <f>資料貼入!B3120</f>
        <v>0</v>
      </c>
      <c r="E3120" s="29" cm="1">
        <f t="array" ref="E3120">MovingDayDD($D$3:D3120)</f>
        <v>-2980487.7599999681</v>
      </c>
      <c r="F3120" s="29">
        <f>IF(OR(C3120&gt;總表!$B$30,C3120=0),0,IF(E3120=0,0,1+F3119))</f>
        <v>0</v>
      </c>
      <c r="G3120" s="29">
        <f t="shared" si="341"/>
        <v>0</v>
      </c>
      <c r="H3120" s="42">
        <f t="shared" si="339"/>
        <v>0</v>
      </c>
      <c r="I3120" s="43">
        <f t="shared" si="342"/>
        <v>0</v>
      </c>
      <c r="J3120" s="42">
        <f t="shared" si="343"/>
        <v>0</v>
      </c>
      <c r="K3120" s="43">
        <f t="shared" si="344"/>
        <v>0</v>
      </c>
      <c r="L3120">
        <f t="shared" si="345"/>
        <v>126</v>
      </c>
      <c r="M3120">
        <f>IF($G3120="","",COUNTIF($G$3:$G3120, $G3120))</f>
        <v>2992</v>
      </c>
      <c r="N3120">
        <f t="shared" si="340"/>
        <v>3118</v>
      </c>
      <c r="O3120"/>
      <c r="P3120"/>
      <c r="Q3120"/>
    </row>
    <row r="3121" spans="2:17">
      <c r="B3121" s="30">
        <f>資料貼入!A3121</f>
        <v>0</v>
      </c>
      <c r="C3121" s="38">
        <f>資料貼入!A3121</f>
        <v>0</v>
      </c>
      <c r="D3121" s="29">
        <f>資料貼入!B3121</f>
        <v>0</v>
      </c>
      <c r="E3121" s="29" cm="1">
        <f t="array" ref="E3121">MovingDayDD($D$3:D3121)</f>
        <v>-2980487.7599999681</v>
      </c>
      <c r="F3121" s="29">
        <f>IF(OR(C3121&gt;總表!$B$30,C3121=0),0,IF(E3121=0,0,1+F3120))</f>
        <v>0</v>
      </c>
      <c r="G3121" s="29">
        <f t="shared" si="341"/>
        <v>0</v>
      </c>
      <c r="H3121" s="42">
        <f t="shared" si="339"/>
        <v>0</v>
      </c>
      <c r="I3121" s="43">
        <f t="shared" si="342"/>
        <v>0</v>
      </c>
      <c r="J3121" s="42">
        <f t="shared" si="343"/>
        <v>0</v>
      </c>
      <c r="K3121" s="43">
        <f t="shared" si="344"/>
        <v>0</v>
      </c>
      <c r="L3121">
        <f t="shared" si="345"/>
        <v>126</v>
      </c>
      <c r="M3121">
        <f>IF($G3121="","",COUNTIF($G$3:$G3121, $G3121))</f>
        <v>2993</v>
      </c>
      <c r="N3121">
        <f t="shared" si="340"/>
        <v>3119</v>
      </c>
      <c r="O3121"/>
      <c r="P3121"/>
      <c r="Q3121"/>
    </row>
    <row r="3122" spans="2:17">
      <c r="B3122" s="30">
        <f>資料貼入!A3122</f>
        <v>0</v>
      </c>
      <c r="C3122" s="38">
        <f>資料貼入!A3122</f>
        <v>0</v>
      </c>
      <c r="D3122" s="29">
        <f>資料貼入!B3122</f>
        <v>0</v>
      </c>
      <c r="E3122" s="29" cm="1">
        <f t="array" ref="E3122">MovingDayDD($D$3:D3122)</f>
        <v>-2980487.7599999681</v>
      </c>
      <c r="F3122" s="29">
        <f>IF(OR(C3122&gt;總表!$B$30,C3122=0),0,IF(E3122=0,0,1+F3121))</f>
        <v>0</v>
      </c>
      <c r="G3122" s="29">
        <f t="shared" si="341"/>
        <v>0</v>
      </c>
      <c r="H3122" s="42">
        <f t="shared" si="339"/>
        <v>0</v>
      </c>
      <c r="I3122" s="43">
        <f t="shared" si="342"/>
        <v>0</v>
      </c>
      <c r="J3122" s="42">
        <f t="shared" si="343"/>
        <v>0</v>
      </c>
      <c r="K3122" s="43">
        <f t="shared" si="344"/>
        <v>0</v>
      </c>
      <c r="L3122">
        <f t="shared" si="345"/>
        <v>126</v>
      </c>
      <c r="M3122">
        <f>IF($G3122="","",COUNTIF($G$3:$G3122, $G3122))</f>
        <v>2994</v>
      </c>
      <c r="N3122">
        <f t="shared" si="340"/>
        <v>3120</v>
      </c>
      <c r="O3122"/>
      <c r="P3122"/>
      <c r="Q3122"/>
    </row>
    <row r="3123" spans="2:17">
      <c r="B3123" s="30">
        <f>資料貼入!A3123</f>
        <v>0</v>
      </c>
      <c r="C3123" s="38">
        <f>資料貼入!A3123</f>
        <v>0</v>
      </c>
      <c r="D3123" s="29">
        <f>資料貼入!B3123</f>
        <v>0</v>
      </c>
      <c r="E3123" s="29" cm="1">
        <f t="array" ref="E3123">MovingDayDD($D$3:D3123)</f>
        <v>-2980487.7599999681</v>
      </c>
      <c r="F3123" s="29">
        <f>IF(OR(C3123&gt;總表!$B$30,C3123=0),0,IF(E3123=0,0,1+F3122))</f>
        <v>0</v>
      </c>
      <c r="G3123" s="29">
        <f t="shared" si="341"/>
        <v>0</v>
      </c>
      <c r="H3123" s="42">
        <f t="shared" si="339"/>
        <v>0</v>
      </c>
      <c r="I3123" s="43">
        <f t="shared" si="342"/>
        <v>0</v>
      </c>
      <c r="J3123" s="42">
        <f t="shared" si="343"/>
        <v>0</v>
      </c>
      <c r="K3123" s="43">
        <f t="shared" si="344"/>
        <v>0</v>
      </c>
      <c r="L3123">
        <f t="shared" si="345"/>
        <v>126</v>
      </c>
      <c r="M3123">
        <f>IF($G3123="","",COUNTIF($G$3:$G3123, $G3123))</f>
        <v>2995</v>
      </c>
      <c r="N3123">
        <f t="shared" si="340"/>
        <v>3121</v>
      </c>
      <c r="O3123"/>
      <c r="P3123"/>
      <c r="Q3123"/>
    </row>
    <row r="3124" spans="2:17">
      <c r="B3124" s="30">
        <f>資料貼入!A3124</f>
        <v>0</v>
      </c>
      <c r="C3124" s="38">
        <f>資料貼入!A3124</f>
        <v>0</v>
      </c>
      <c r="D3124" s="29">
        <f>資料貼入!B3124</f>
        <v>0</v>
      </c>
      <c r="E3124" s="29" cm="1">
        <f t="array" ref="E3124">MovingDayDD($D$3:D3124)</f>
        <v>-2980487.7599999681</v>
      </c>
      <c r="F3124" s="29">
        <f>IF(OR(C3124&gt;總表!$B$30,C3124=0),0,IF(E3124=0,0,1+F3123))</f>
        <v>0</v>
      </c>
      <c r="G3124" s="29">
        <f t="shared" si="341"/>
        <v>0</v>
      </c>
      <c r="H3124" s="42">
        <f t="shared" si="339"/>
        <v>0</v>
      </c>
      <c r="I3124" s="43">
        <f t="shared" si="342"/>
        <v>0</v>
      </c>
      <c r="J3124" s="42">
        <f t="shared" si="343"/>
        <v>0</v>
      </c>
      <c r="K3124" s="43">
        <f t="shared" si="344"/>
        <v>0</v>
      </c>
      <c r="L3124">
        <f t="shared" si="345"/>
        <v>126</v>
      </c>
      <c r="M3124">
        <f>IF($G3124="","",COUNTIF($G$3:$G3124, $G3124))</f>
        <v>2996</v>
      </c>
      <c r="N3124">
        <f t="shared" si="340"/>
        <v>3122</v>
      </c>
      <c r="O3124"/>
      <c r="P3124"/>
      <c r="Q3124"/>
    </row>
    <row r="3125" spans="2:17">
      <c r="B3125" s="30">
        <f>資料貼入!A3125</f>
        <v>0</v>
      </c>
      <c r="C3125" s="38">
        <f>資料貼入!A3125</f>
        <v>0</v>
      </c>
      <c r="D3125" s="29">
        <f>資料貼入!B3125</f>
        <v>0</v>
      </c>
      <c r="E3125" s="29" cm="1">
        <f t="array" ref="E3125">MovingDayDD($D$3:D3125)</f>
        <v>-2980487.7599999681</v>
      </c>
      <c r="F3125" s="29">
        <f>IF(OR(C3125&gt;總表!$B$30,C3125=0),0,IF(E3125=0,0,1+F3124))</f>
        <v>0</v>
      </c>
      <c r="G3125" s="29">
        <f t="shared" si="341"/>
        <v>0</v>
      </c>
      <c r="H3125" s="42">
        <f t="shared" si="339"/>
        <v>0</v>
      </c>
      <c r="I3125" s="43">
        <f t="shared" si="342"/>
        <v>0</v>
      </c>
      <c r="J3125" s="42">
        <f t="shared" si="343"/>
        <v>0</v>
      </c>
      <c r="K3125" s="43">
        <f t="shared" si="344"/>
        <v>0</v>
      </c>
      <c r="L3125">
        <f t="shared" si="345"/>
        <v>126</v>
      </c>
      <c r="M3125">
        <f>IF($G3125="","",COUNTIF($G$3:$G3125, $G3125))</f>
        <v>2997</v>
      </c>
      <c r="N3125">
        <f t="shared" si="340"/>
        <v>3123</v>
      </c>
      <c r="O3125"/>
      <c r="P3125"/>
      <c r="Q3125"/>
    </row>
    <row r="3126" spans="2:17">
      <c r="B3126" s="30">
        <f>資料貼入!A3126</f>
        <v>0</v>
      </c>
      <c r="C3126" s="38">
        <f>資料貼入!A3126</f>
        <v>0</v>
      </c>
      <c r="D3126" s="29">
        <f>資料貼入!B3126</f>
        <v>0</v>
      </c>
      <c r="E3126" s="29" cm="1">
        <f t="array" ref="E3126">MovingDayDD($D$3:D3126)</f>
        <v>-2980487.7599999681</v>
      </c>
      <c r="F3126" s="29">
        <f>IF(OR(C3126&gt;總表!$B$30,C3126=0),0,IF(E3126=0,0,1+F3125))</f>
        <v>0</v>
      </c>
      <c r="G3126" s="29">
        <f t="shared" si="341"/>
        <v>0</v>
      </c>
      <c r="H3126" s="42">
        <f t="shared" si="339"/>
        <v>0</v>
      </c>
      <c r="I3126" s="43">
        <f t="shared" si="342"/>
        <v>0</v>
      </c>
      <c r="J3126" s="42">
        <f t="shared" si="343"/>
        <v>0</v>
      </c>
      <c r="K3126" s="43">
        <f t="shared" si="344"/>
        <v>0</v>
      </c>
      <c r="L3126">
        <f t="shared" si="345"/>
        <v>126</v>
      </c>
      <c r="M3126">
        <f>IF($G3126="","",COUNTIF($G$3:$G3126, $G3126))</f>
        <v>2998</v>
      </c>
      <c r="N3126">
        <f t="shared" si="340"/>
        <v>3124</v>
      </c>
      <c r="O3126"/>
      <c r="P3126"/>
      <c r="Q3126"/>
    </row>
    <row r="3127" spans="2:17">
      <c r="B3127" s="30">
        <f>資料貼入!A3127</f>
        <v>0</v>
      </c>
      <c r="C3127" s="38">
        <f>資料貼入!A3127</f>
        <v>0</v>
      </c>
      <c r="D3127" s="29">
        <f>資料貼入!B3127</f>
        <v>0</v>
      </c>
      <c r="E3127" s="29" cm="1">
        <f t="array" ref="E3127">MovingDayDD($D$3:D3127)</f>
        <v>-2980487.7599999681</v>
      </c>
      <c r="F3127" s="29">
        <f>IF(OR(C3127&gt;總表!$B$30,C3127=0),0,IF(E3127=0,0,1+F3126))</f>
        <v>0</v>
      </c>
      <c r="G3127" s="29">
        <f t="shared" si="341"/>
        <v>0</v>
      </c>
      <c r="H3127" s="42">
        <f t="shared" si="339"/>
        <v>0</v>
      </c>
      <c r="I3127" s="43">
        <f t="shared" si="342"/>
        <v>0</v>
      </c>
      <c r="J3127" s="42">
        <f t="shared" si="343"/>
        <v>0</v>
      </c>
      <c r="K3127" s="43">
        <f t="shared" si="344"/>
        <v>0</v>
      </c>
      <c r="L3127">
        <f t="shared" si="345"/>
        <v>126</v>
      </c>
      <c r="M3127">
        <f>IF($G3127="","",COUNTIF($G$3:$G3127, $G3127))</f>
        <v>2999</v>
      </c>
      <c r="N3127">
        <f t="shared" si="340"/>
        <v>3125</v>
      </c>
      <c r="O3127"/>
      <c r="P3127"/>
      <c r="Q3127"/>
    </row>
    <row r="3128" spans="2:17">
      <c r="B3128" s="30">
        <f>資料貼入!A3128</f>
        <v>0</v>
      </c>
      <c r="C3128" s="38">
        <f>資料貼入!A3128</f>
        <v>0</v>
      </c>
      <c r="D3128" s="29">
        <f>資料貼入!B3128</f>
        <v>0</v>
      </c>
      <c r="E3128" s="29" cm="1">
        <f t="array" ref="E3128">MovingDayDD($D$3:D3128)</f>
        <v>-2980487.7599999681</v>
      </c>
      <c r="F3128" s="29">
        <f>IF(OR(C3128&gt;總表!$B$30,C3128=0),0,IF(E3128=0,0,1+F3127))</f>
        <v>0</v>
      </c>
      <c r="G3128" s="29">
        <f t="shared" si="341"/>
        <v>0</v>
      </c>
      <c r="H3128" s="42">
        <f t="shared" si="339"/>
        <v>0</v>
      </c>
      <c r="I3128" s="43">
        <f t="shared" si="342"/>
        <v>0</v>
      </c>
      <c r="J3128" s="42">
        <f t="shared" si="343"/>
        <v>0</v>
      </c>
      <c r="K3128" s="43">
        <f t="shared" si="344"/>
        <v>0</v>
      </c>
      <c r="L3128">
        <f t="shared" si="345"/>
        <v>126</v>
      </c>
      <c r="M3128">
        <f>IF($G3128="","",COUNTIF($G$3:$G3128, $G3128))</f>
        <v>3000</v>
      </c>
      <c r="N3128">
        <f t="shared" si="340"/>
        <v>3126</v>
      </c>
      <c r="O3128"/>
      <c r="P3128"/>
      <c r="Q3128"/>
    </row>
    <row r="3129" spans="2:17">
      <c r="B3129" s="30">
        <f>資料貼入!A3129</f>
        <v>0</v>
      </c>
      <c r="C3129" s="38">
        <f>資料貼入!A3129</f>
        <v>0</v>
      </c>
      <c r="D3129" s="29">
        <f>資料貼入!B3129</f>
        <v>0</v>
      </c>
      <c r="E3129" s="29" cm="1">
        <f t="array" ref="E3129">MovingDayDD($D$3:D3129)</f>
        <v>-2980487.7599999681</v>
      </c>
      <c r="F3129" s="29">
        <f>IF(OR(C3129&gt;總表!$B$30,C3129=0),0,IF(E3129=0,0,1+F3128))</f>
        <v>0</v>
      </c>
      <c r="G3129" s="29">
        <f t="shared" si="341"/>
        <v>0</v>
      </c>
      <c r="H3129" s="42">
        <f t="shared" si="339"/>
        <v>0</v>
      </c>
      <c r="I3129" s="43">
        <f t="shared" si="342"/>
        <v>0</v>
      </c>
      <c r="J3129" s="42">
        <f t="shared" si="343"/>
        <v>0</v>
      </c>
      <c r="K3129" s="43">
        <f t="shared" si="344"/>
        <v>0</v>
      </c>
      <c r="L3129">
        <f t="shared" si="345"/>
        <v>126</v>
      </c>
      <c r="M3129">
        <f>IF($G3129="","",COUNTIF($G$3:$G3129, $G3129))</f>
        <v>3001</v>
      </c>
      <c r="N3129">
        <f t="shared" si="340"/>
        <v>3127</v>
      </c>
      <c r="O3129"/>
      <c r="P3129"/>
      <c r="Q3129"/>
    </row>
    <row r="3130" spans="2:17">
      <c r="B3130" s="30">
        <f>資料貼入!A3130</f>
        <v>0</v>
      </c>
      <c r="C3130" s="38">
        <f>資料貼入!A3130</f>
        <v>0</v>
      </c>
      <c r="D3130" s="29">
        <f>資料貼入!B3130</f>
        <v>0</v>
      </c>
      <c r="E3130" s="29" cm="1">
        <f t="array" ref="E3130">MovingDayDD($D$3:D3130)</f>
        <v>-2980487.7599999681</v>
      </c>
      <c r="F3130" s="29">
        <f>IF(OR(C3130&gt;總表!$B$30,C3130=0),0,IF(E3130=0,0,1+F3129))</f>
        <v>0</v>
      </c>
      <c r="G3130" s="29">
        <f t="shared" si="341"/>
        <v>0</v>
      </c>
      <c r="H3130" s="42">
        <f t="shared" si="339"/>
        <v>0</v>
      </c>
      <c r="I3130" s="43">
        <f t="shared" si="342"/>
        <v>0</v>
      </c>
      <c r="J3130" s="42">
        <f t="shared" si="343"/>
        <v>0</v>
      </c>
      <c r="K3130" s="43">
        <f t="shared" si="344"/>
        <v>0</v>
      </c>
      <c r="L3130">
        <f t="shared" si="345"/>
        <v>126</v>
      </c>
      <c r="M3130">
        <f>IF($G3130="","",COUNTIF($G$3:$G3130, $G3130))</f>
        <v>3002</v>
      </c>
      <c r="N3130">
        <f t="shared" si="340"/>
        <v>3128</v>
      </c>
      <c r="O3130"/>
      <c r="P3130"/>
      <c r="Q3130"/>
    </row>
    <row r="3131" spans="2:17">
      <c r="B3131" s="30">
        <f>資料貼入!A3131</f>
        <v>0</v>
      </c>
      <c r="C3131" s="38">
        <f>資料貼入!A3131</f>
        <v>0</v>
      </c>
      <c r="D3131" s="29">
        <f>資料貼入!B3131</f>
        <v>0</v>
      </c>
      <c r="E3131" s="29" cm="1">
        <f t="array" ref="E3131">MovingDayDD($D$3:D3131)</f>
        <v>-2980487.7599999681</v>
      </c>
      <c r="F3131" s="29">
        <f>IF(OR(C3131&gt;總表!$B$30,C3131=0),0,IF(E3131=0,0,1+F3130))</f>
        <v>0</v>
      </c>
      <c r="G3131" s="29">
        <f t="shared" si="341"/>
        <v>0</v>
      </c>
      <c r="H3131" s="42">
        <f t="shared" si="339"/>
        <v>0</v>
      </c>
      <c r="I3131" s="43">
        <f t="shared" si="342"/>
        <v>0</v>
      </c>
      <c r="J3131" s="42">
        <f t="shared" si="343"/>
        <v>0</v>
      </c>
      <c r="K3131" s="43">
        <f t="shared" si="344"/>
        <v>0</v>
      </c>
      <c r="L3131">
        <f t="shared" si="345"/>
        <v>126</v>
      </c>
      <c r="M3131">
        <f>IF($G3131="","",COUNTIF($G$3:$G3131, $G3131))</f>
        <v>3003</v>
      </c>
      <c r="N3131">
        <f t="shared" si="340"/>
        <v>3129</v>
      </c>
      <c r="O3131"/>
      <c r="P3131"/>
      <c r="Q3131"/>
    </row>
    <row r="3132" spans="2:17">
      <c r="B3132" s="30">
        <f>資料貼入!A3132</f>
        <v>0</v>
      </c>
      <c r="C3132" s="38">
        <f>資料貼入!A3132</f>
        <v>0</v>
      </c>
      <c r="D3132" s="29">
        <f>資料貼入!B3132</f>
        <v>0</v>
      </c>
      <c r="E3132" s="29" cm="1">
        <f t="array" ref="E3132">MovingDayDD($D$3:D3132)</f>
        <v>-2980487.7599999681</v>
      </c>
      <c r="F3132" s="29">
        <f>IF(OR(C3132&gt;總表!$B$30,C3132=0),0,IF(E3132=0,0,1+F3131))</f>
        <v>0</v>
      </c>
      <c r="G3132" s="29">
        <f t="shared" si="341"/>
        <v>0</v>
      </c>
      <c r="H3132" s="42">
        <f t="shared" si="339"/>
        <v>0</v>
      </c>
      <c r="I3132" s="43">
        <f t="shared" si="342"/>
        <v>0</v>
      </c>
      <c r="J3132" s="42">
        <f t="shared" si="343"/>
        <v>0</v>
      </c>
      <c r="K3132" s="43">
        <f t="shared" si="344"/>
        <v>0</v>
      </c>
      <c r="L3132">
        <f t="shared" si="345"/>
        <v>126</v>
      </c>
      <c r="M3132">
        <f>IF($G3132="","",COUNTIF($G$3:$G3132, $G3132))</f>
        <v>3004</v>
      </c>
      <c r="N3132">
        <f t="shared" si="340"/>
        <v>3130</v>
      </c>
      <c r="O3132"/>
      <c r="P3132"/>
      <c r="Q3132"/>
    </row>
    <row r="3133" spans="2:17">
      <c r="B3133" s="30">
        <f>資料貼入!A3133</f>
        <v>0</v>
      </c>
      <c r="C3133" s="38">
        <f>資料貼入!A3133</f>
        <v>0</v>
      </c>
      <c r="D3133" s="29">
        <f>資料貼入!B3133</f>
        <v>0</v>
      </c>
      <c r="E3133" s="29" cm="1">
        <f t="array" ref="E3133">MovingDayDD($D$3:D3133)</f>
        <v>-2980487.7599999681</v>
      </c>
      <c r="F3133" s="29">
        <f>IF(OR(C3133&gt;總表!$B$30,C3133=0),0,IF(E3133=0,0,1+F3132))</f>
        <v>0</v>
      </c>
      <c r="G3133" s="29">
        <f t="shared" si="341"/>
        <v>0</v>
      </c>
      <c r="H3133" s="42">
        <f t="shared" si="339"/>
        <v>0</v>
      </c>
      <c r="I3133" s="43">
        <f t="shared" si="342"/>
        <v>0</v>
      </c>
      <c r="J3133" s="42">
        <f t="shared" si="343"/>
        <v>0</v>
      </c>
      <c r="K3133" s="43">
        <f t="shared" si="344"/>
        <v>0</v>
      </c>
      <c r="L3133">
        <f t="shared" si="345"/>
        <v>126</v>
      </c>
      <c r="M3133">
        <f>IF($G3133="","",COUNTIF($G$3:$G3133, $G3133))</f>
        <v>3005</v>
      </c>
      <c r="N3133">
        <f t="shared" si="340"/>
        <v>3131</v>
      </c>
      <c r="O3133"/>
      <c r="P3133"/>
      <c r="Q3133"/>
    </row>
    <row r="3134" spans="2:17">
      <c r="B3134" s="30">
        <f>資料貼入!A3134</f>
        <v>0</v>
      </c>
      <c r="C3134" s="38">
        <f>資料貼入!A3134</f>
        <v>0</v>
      </c>
      <c r="D3134" s="29">
        <f>資料貼入!B3134</f>
        <v>0</v>
      </c>
      <c r="E3134" s="29" cm="1">
        <f t="array" ref="E3134">MovingDayDD($D$3:D3134)</f>
        <v>-2980487.7599999681</v>
      </c>
      <c r="F3134" s="29">
        <f>IF(OR(C3134&gt;總表!$B$30,C3134=0),0,IF(E3134=0,0,1+F3133))</f>
        <v>0</v>
      </c>
      <c r="G3134" s="29">
        <f t="shared" si="341"/>
        <v>0</v>
      </c>
      <c r="H3134" s="42">
        <f t="shared" si="339"/>
        <v>0</v>
      </c>
      <c r="I3134" s="43">
        <f t="shared" si="342"/>
        <v>0</v>
      </c>
      <c r="J3134" s="42">
        <f t="shared" si="343"/>
        <v>0</v>
      </c>
      <c r="K3134" s="43">
        <f t="shared" si="344"/>
        <v>0</v>
      </c>
      <c r="L3134">
        <f t="shared" si="345"/>
        <v>126</v>
      </c>
      <c r="M3134">
        <f>IF($G3134="","",COUNTIF($G$3:$G3134, $G3134))</f>
        <v>3006</v>
      </c>
      <c r="N3134">
        <f t="shared" si="340"/>
        <v>3132</v>
      </c>
      <c r="O3134"/>
      <c r="P3134"/>
      <c r="Q3134"/>
    </row>
    <row r="3135" spans="2:17">
      <c r="B3135" s="30">
        <f>資料貼入!A3135</f>
        <v>0</v>
      </c>
      <c r="C3135" s="38">
        <f>資料貼入!A3135</f>
        <v>0</v>
      </c>
      <c r="D3135" s="29">
        <f>資料貼入!B3135</f>
        <v>0</v>
      </c>
      <c r="E3135" s="29" cm="1">
        <f t="array" ref="E3135">MovingDayDD($D$3:D3135)</f>
        <v>-2980487.7599999681</v>
      </c>
      <c r="F3135" s="29">
        <f>IF(OR(C3135&gt;總表!$B$30,C3135=0),0,IF(E3135=0,0,1+F3134))</f>
        <v>0</v>
      </c>
      <c r="G3135" s="29">
        <f t="shared" si="341"/>
        <v>0</v>
      </c>
      <c r="H3135" s="42">
        <f t="shared" si="339"/>
        <v>0</v>
      </c>
      <c r="I3135" s="43">
        <f t="shared" si="342"/>
        <v>0</v>
      </c>
      <c r="J3135" s="42">
        <f t="shared" si="343"/>
        <v>0</v>
      </c>
      <c r="K3135" s="43">
        <f t="shared" si="344"/>
        <v>0</v>
      </c>
      <c r="L3135">
        <f t="shared" si="345"/>
        <v>126</v>
      </c>
      <c r="M3135">
        <f>IF($G3135="","",COUNTIF($G$3:$G3135, $G3135))</f>
        <v>3007</v>
      </c>
      <c r="N3135">
        <f t="shared" si="340"/>
        <v>3133</v>
      </c>
      <c r="O3135"/>
      <c r="P3135"/>
      <c r="Q3135"/>
    </row>
    <row r="3136" spans="2:17">
      <c r="B3136" s="30">
        <f>資料貼入!A3136</f>
        <v>0</v>
      </c>
      <c r="C3136" s="38">
        <f>資料貼入!A3136</f>
        <v>0</v>
      </c>
      <c r="D3136" s="29">
        <f>資料貼入!B3136</f>
        <v>0</v>
      </c>
      <c r="E3136" s="29" cm="1">
        <f t="array" ref="E3136">MovingDayDD($D$3:D3136)</f>
        <v>-2980487.7599999681</v>
      </c>
      <c r="F3136" s="29">
        <f>IF(OR(C3136&gt;總表!$B$30,C3136=0),0,IF(E3136=0,0,1+F3135))</f>
        <v>0</v>
      </c>
      <c r="G3136" s="29">
        <f t="shared" si="341"/>
        <v>0</v>
      </c>
      <c r="H3136" s="42">
        <f t="shared" si="339"/>
        <v>0</v>
      </c>
      <c r="I3136" s="43">
        <f t="shared" si="342"/>
        <v>0</v>
      </c>
      <c r="J3136" s="42">
        <f t="shared" si="343"/>
        <v>0</v>
      </c>
      <c r="K3136" s="43">
        <f t="shared" si="344"/>
        <v>0</v>
      </c>
      <c r="L3136">
        <f t="shared" si="345"/>
        <v>126</v>
      </c>
      <c r="M3136">
        <f>IF($G3136="","",COUNTIF($G$3:$G3136, $G3136))</f>
        <v>3008</v>
      </c>
      <c r="N3136">
        <f t="shared" si="340"/>
        <v>3134</v>
      </c>
      <c r="O3136"/>
      <c r="P3136"/>
      <c r="Q3136"/>
    </row>
    <row r="3137" spans="2:17">
      <c r="B3137" s="30">
        <f>資料貼入!A3137</f>
        <v>0</v>
      </c>
      <c r="C3137" s="38">
        <f>資料貼入!A3137</f>
        <v>0</v>
      </c>
      <c r="D3137" s="29">
        <f>資料貼入!B3137</f>
        <v>0</v>
      </c>
      <c r="E3137" s="29" cm="1">
        <f t="array" ref="E3137">MovingDayDD($D$3:D3137)</f>
        <v>-2980487.7599999681</v>
      </c>
      <c r="F3137" s="29">
        <f>IF(OR(C3137&gt;總表!$B$30,C3137=0),0,IF(E3137=0,0,1+F3136))</f>
        <v>0</v>
      </c>
      <c r="G3137" s="29">
        <f t="shared" si="341"/>
        <v>0</v>
      </c>
      <c r="H3137" s="42">
        <f t="shared" si="339"/>
        <v>0</v>
      </c>
      <c r="I3137" s="43">
        <f t="shared" si="342"/>
        <v>0</v>
      </c>
      <c r="J3137" s="42">
        <f t="shared" si="343"/>
        <v>0</v>
      </c>
      <c r="K3137" s="43">
        <f t="shared" si="344"/>
        <v>0</v>
      </c>
      <c r="L3137">
        <f t="shared" si="345"/>
        <v>126</v>
      </c>
      <c r="M3137">
        <f>IF($G3137="","",COUNTIF($G$3:$G3137, $G3137))</f>
        <v>3009</v>
      </c>
      <c r="N3137">
        <f t="shared" si="340"/>
        <v>3135</v>
      </c>
      <c r="O3137"/>
      <c r="P3137"/>
      <c r="Q3137"/>
    </row>
    <row r="3138" spans="2:17">
      <c r="B3138" s="30">
        <f>資料貼入!A3138</f>
        <v>0</v>
      </c>
      <c r="C3138" s="38">
        <f>資料貼入!A3138</f>
        <v>0</v>
      </c>
      <c r="D3138" s="29">
        <f>資料貼入!B3138</f>
        <v>0</v>
      </c>
      <c r="E3138" s="29" cm="1">
        <f t="array" ref="E3138">MovingDayDD($D$3:D3138)</f>
        <v>-2980487.7599999681</v>
      </c>
      <c r="F3138" s="29">
        <f>IF(OR(C3138&gt;總表!$B$30,C3138=0),0,IF(E3138=0,0,1+F3137))</f>
        <v>0</v>
      </c>
      <c r="G3138" s="29">
        <f t="shared" si="341"/>
        <v>0</v>
      </c>
      <c r="H3138" s="42">
        <f t="shared" si="339"/>
        <v>0</v>
      </c>
      <c r="I3138" s="43">
        <f t="shared" si="342"/>
        <v>0</v>
      </c>
      <c r="J3138" s="42">
        <f t="shared" si="343"/>
        <v>0</v>
      </c>
      <c r="K3138" s="43">
        <f t="shared" si="344"/>
        <v>0</v>
      </c>
      <c r="L3138">
        <f t="shared" si="345"/>
        <v>126</v>
      </c>
      <c r="M3138">
        <f>IF($G3138="","",COUNTIF($G$3:$G3138, $G3138))</f>
        <v>3010</v>
      </c>
      <c r="N3138">
        <f t="shared" si="340"/>
        <v>3136</v>
      </c>
      <c r="O3138"/>
      <c r="P3138"/>
      <c r="Q3138"/>
    </row>
    <row r="3139" spans="2:17">
      <c r="B3139" s="30">
        <f>資料貼入!A3139</f>
        <v>0</v>
      </c>
      <c r="C3139" s="38">
        <f>資料貼入!A3139</f>
        <v>0</v>
      </c>
      <c r="D3139" s="29">
        <f>資料貼入!B3139</f>
        <v>0</v>
      </c>
      <c r="E3139" s="29" cm="1">
        <f t="array" ref="E3139">MovingDayDD($D$3:D3139)</f>
        <v>-2980487.7599999681</v>
      </c>
      <c r="F3139" s="29">
        <f>IF(OR(C3139&gt;總表!$B$30,C3139=0),0,IF(E3139=0,0,1+F3138))</f>
        <v>0</v>
      </c>
      <c r="G3139" s="29">
        <f t="shared" si="341"/>
        <v>0</v>
      </c>
      <c r="H3139" s="42">
        <f t="shared" ref="H3139:H3202" si="346">IF(G3139&gt;$V$1,B3139,0)</f>
        <v>0</v>
      </c>
      <c r="I3139" s="43">
        <f t="shared" si="342"/>
        <v>0</v>
      </c>
      <c r="J3139" s="42">
        <f t="shared" si="343"/>
        <v>0</v>
      </c>
      <c r="K3139" s="43">
        <f t="shared" si="344"/>
        <v>0</v>
      </c>
      <c r="L3139">
        <f t="shared" si="345"/>
        <v>126</v>
      </c>
      <c r="M3139">
        <f>IF($G3139="","",COUNTIF($G$3:$G3139, $G3139))</f>
        <v>3011</v>
      </c>
      <c r="N3139">
        <f t="shared" ref="N3139:N3202" si="347">IF($G3139="","",L3139+M3139)</f>
        <v>3137</v>
      </c>
      <c r="O3139"/>
      <c r="P3139"/>
      <c r="Q3139"/>
    </row>
    <row r="3140" spans="2:17">
      <c r="B3140" s="30">
        <f>資料貼入!A3140</f>
        <v>0</v>
      </c>
      <c r="C3140" s="38">
        <f>資料貼入!A3140</f>
        <v>0</v>
      </c>
      <c r="D3140" s="29">
        <f>資料貼入!B3140</f>
        <v>0</v>
      </c>
      <c r="E3140" s="29" cm="1">
        <f t="array" ref="E3140">MovingDayDD($D$3:D3140)</f>
        <v>-2980487.7599999681</v>
      </c>
      <c r="F3140" s="29">
        <f>IF(OR(C3140&gt;總表!$B$30,C3140=0),0,IF(E3140=0,0,1+F3139))</f>
        <v>0</v>
      </c>
      <c r="G3140" s="29">
        <f t="shared" ref="G3140:G3203" si="348">IF(F3141=0,F3140,0)</f>
        <v>0</v>
      </c>
      <c r="H3140" s="42">
        <f t="shared" si="346"/>
        <v>0</v>
      </c>
      <c r="I3140" s="43">
        <f t="shared" ref="I3140:I3203" si="349">G3140</f>
        <v>0</v>
      </c>
      <c r="J3140" s="42">
        <f t="shared" ref="J3140:J3203" si="350">IF(F3140=0,0,B3140)</f>
        <v>0</v>
      </c>
      <c r="K3140" s="43">
        <f t="shared" ref="K3140:K3203" si="351">G3140</f>
        <v>0</v>
      </c>
      <c r="L3140">
        <f t="shared" ref="L3140:L3203" si="352">IF($G3140="","",COUNTIF($G$3:$G$4053, "&gt;" &amp; $G3140))</f>
        <v>126</v>
      </c>
      <c r="M3140">
        <f>IF($G3140="","",COUNTIF($G$3:$G3140, $G3140))</f>
        <v>3012</v>
      </c>
      <c r="N3140">
        <f t="shared" si="347"/>
        <v>3138</v>
      </c>
      <c r="O3140"/>
      <c r="P3140"/>
      <c r="Q3140"/>
    </row>
    <row r="3141" spans="2:17">
      <c r="B3141" s="30">
        <f>資料貼入!A3141</f>
        <v>0</v>
      </c>
      <c r="C3141" s="38">
        <f>資料貼入!A3141</f>
        <v>0</v>
      </c>
      <c r="D3141" s="29">
        <f>資料貼入!B3141</f>
        <v>0</v>
      </c>
      <c r="E3141" s="29" cm="1">
        <f t="array" ref="E3141">MovingDayDD($D$3:D3141)</f>
        <v>-2980487.7599999681</v>
      </c>
      <c r="F3141" s="29">
        <f>IF(OR(C3141&gt;總表!$B$30,C3141=0),0,IF(E3141=0,0,1+F3140))</f>
        <v>0</v>
      </c>
      <c r="G3141" s="29">
        <f t="shared" si="348"/>
        <v>0</v>
      </c>
      <c r="H3141" s="42">
        <f t="shared" si="346"/>
        <v>0</v>
      </c>
      <c r="I3141" s="43">
        <f t="shared" si="349"/>
        <v>0</v>
      </c>
      <c r="J3141" s="42">
        <f t="shared" si="350"/>
        <v>0</v>
      </c>
      <c r="K3141" s="43">
        <f t="shared" si="351"/>
        <v>0</v>
      </c>
      <c r="L3141">
        <f t="shared" si="352"/>
        <v>126</v>
      </c>
      <c r="M3141">
        <f>IF($G3141="","",COUNTIF($G$3:$G3141, $G3141))</f>
        <v>3013</v>
      </c>
      <c r="N3141">
        <f t="shared" si="347"/>
        <v>3139</v>
      </c>
      <c r="O3141"/>
      <c r="P3141"/>
      <c r="Q3141"/>
    </row>
    <row r="3142" spans="2:17">
      <c r="B3142" s="30">
        <f>資料貼入!A3142</f>
        <v>0</v>
      </c>
      <c r="C3142" s="38">
        <f>資料貼入!A3142</f>
        <v>0</v>
      </c>
      <c r="D3142" s="29">
        <f>資料貼入!B3142</f>
        <v>0</v>
      </c>
      <c r="E3142" s="29" cm="1">
        <f t="array" ref="E3142">MovingDayDD($D$3:D3142)</f>
        <v>-2980487.7599999681</v>
      </c>
      <c r="F3142" s="29">
        <f>IF(OR(C3142&gt;總表!$B$30,C3142=0),0,IF(E3142=0,0,1+F3141))</f>
        <v>0</v>
      </c>
      <c r="G3142" s="29">
        <f t="shared" si="348"/>
        <v>0</v>
      </c>
      <c r="H3142" s="42">
        <f t="shared" si="346"/>
        <v>0</v>
      </c>
      <c r="I3142" s="43">
        <f t="shared" si="349"/>
        <v>0</v>
      </c>
      <c r="J3142" s="42">
        <f t="shared" si="350"/>
        <v>0</v>
      </c>
      <c r="K3142" s="43">
        <f t="shared" si="351"/>
        <v>0</v>
      </c>
      <c r="L3142">
        <f t="shared" si="352"/>
        <v>126</v>
      </c>
      <c r="M3142">
        <f>IF($G3142="","",COUNTIF($G$3:$G3142, $G3142))</f>
        <v>3014</v>
      </c>
      <c r="N3142">
        <f t="shared" si="347"/>
        <v>3140</v>
      </c>
      <c r="O3142"/>
      <c r="P3142"/>
      <c r="Q3142"/>
    </row>
    <row r="3143" spans="2:17">
      <c r="B3143" s="30">
        <f>資料貼入!A3143</f>
        <v>0</v>
      </c>
      <c r="C3143" s="38">
        <f>資料貼入!A3143</f>
        <v>0</v>
      </c>
      <c r="D3143" s="29">
        <f>資料貼入!B3143</f>
        <v>0</v>
      </c>
      <c r="E3143" s="29" cm="1">
        <f t="array" ref="E3143">MovingDayDD($D$3:D3143)</f>
        <v>-2980487.7599999681</v>
      </c>
      <c r="F3143" s="29">
        <f>IF(OR(C3143&gt;總表!$B$30,C3143=0),0,IF(E3143=0,0,1+F3142))</f>
        <v>0</v>
      </c>
      <c r="G3143" s="29">
        <f t="shared" si="348"/>
        <v>0</v>
      </c>
      <c r="H3143" s="42">
        <f t="shared" si="346"/>
        <v>0</v>
      </c>
      <c r="I3143" s="43">
        <f t="shared" si="349"/>
        <v>0</v>
      </c>
      <c r="J3143" s="42">
        <f t="shared" si="350"/>
        <v>0</v>
      </c>
      <c r="K3143" s="43">
        <f t="shared" si="351"/>
        <v>0</v>
      </c>
      <c r="L3143">
        <f t="shared" si="352"/>
        <v>126</v>
      </c>
      <c r="M3143">
        <f>IF($G3143="","",COUNTIF($G$3:$G3143, $G3143))</f>
        <v>3015</v>
      </c>
      <c r="N3143">
        <f t="shared" si="347"/>
        <v>3141</v>
      </c>
      <c r="O3143"/>
      <c r="P3143"/>
      <c r="Q3143"/>
    </row>
    <row r="3144" spans="2:17">
      <c r="B3144" s="30">
        <f>資料貼入!A3144</f>
        <v>0</v>
      </c>
      <c r="C3144" s="38">
        <f>資料貼入!A3144</f>
        <v>0</v>
      </c>
      <c r="D3144" s="29">
        <f>資料貼入!B3144</f>
        <v>0</v>
      </c>
      <c r="E3144" s="29" cm="1">
        <f t="array" ref="E3144">MovingDayDD($D$3:D3144)</f>
        <v>-2980487.7599999681</v>
      </c>
      <c r="F3144" s="29">
        <f>IF(OR(C3144&gt;總表!$B$30,C3144=0),0,IF(E3144=0,0,1+F3143))</f>
        <v>0</v>
      </c>
      <c r="G3144" s="29">
        <f t="shared" si="348"/>
        <v>0</v>
      </c>
      <c r="H3144" s="42">
        <f t="shared" si="346"/>
        <v>0</v>
      </c>
      <c r="I3144" s="43">
        <f t="shared" si="349"/>
        <v>0</v>
      </c>
      <c r="J3144" s="42">
        <f t="shared" si="350"/>
        <v>0</v>
      </c>
      <c r="K3144" s="43">
        <f t="shared" si="351"/>
        <v>0</v>
      </c>
      <c r="L3144">
        <f t="shared" si="352"/>
        <v>126</v>
      </c>
      <c r="M3144">
        <f>IF($G3144="","",COUNTIF($G$3:$G3144, $G3144))</f>
        <v>3016</v>
      </c>
      <c r="N3144">
        <f t="shared" si="347"/>
        <v>3142</v>
      </c>
      <c r="O3144"/>
      <c r="P3144"/>
      <c r="Q3144"/>
    </row>
    <row r="3145" spans="2:17">
      <c r="B3145" s="30">
        <f>資料貼入!A3145</f>
        <v>0</v>
      </c>
      <c r="C3145" s="38">
        <f>資料貼入!A3145</f>
        <v>0</v>
      </c>
      <c r="D3145" s="29">
        <f>資料貼入!B3145</f>
        <v>0</v>
      </c>
      <c r="E3145" s="29" cm="1">
        <f t="array" ref="E3145">MovingDayDD($D$3:D3145)</f>
        <v>-2980487.7599999681</v>
      </c>
      <c r="F3145" s="29">
        <f>IF(OR(C3145&gt;總表!$B$30,C3145=0),0,IF(E3145=0,0,1+F3144))</f>
        <v>0</v>
      </c>
      <c r="G3145" s="29">
        <f t="shared" si="348"/>
        <v>0</v>
      </c>
      <c r="H3145" s="42">
        <f t="shared" si="346"/>
        <v>0</v>
      </c>
      <c r="I3145" s="43">
        <f t="shared" si="349"/>
        <v>0</v>
      </c>
      <c r="J3145" s="42">
        <f t="shared" si="350"/>
        <v>0</v>
      </c>
      <c r="K3145" s="43">
        <f t="shared" si="351"/>
        <v>0</v>
      </c>
      <c r="L3145">
        <f t="shared" si="352"/>
        <v>126</v>
      </c>
      <c r="M3145">
        <f>IF($G3145="","",COUNTIF($G$3:$G3145, $G3145))</f>
        <v>3017</v>
      </c>
      <c r="N3145">
        <f t="shared" si="347"/>
        <v>3143</v>
      </c>
      <c r="O3145"/>
      <c r="P3145"/>
      <c r="Q3145"/>
    </row>
    <row r="3146" spans="2:17">
      <c r="B3146" s="30">
        <f>資料貼入!A3146</f>
        <v>0</v>
      </c>
      <c r="C3146" s="38">
        <f>資料貼入!A3146</f>
        <v>0</v>
      </c>
      <c r="D3146" s="29">
        <f>資料貼入!B3146</f>
        <v>0</v>
      </c>
      <c r="E3146" s="29" cm="1">
        <f t="array" ref="E3146">MovingDayDD($D$3:D3146)</f>
        <v>-2980487.7599999681</v>
      </c>
      <c r="F3146" s="29">
        <f>IF(OR(C3146&gt;總表!$B$30,C3146=0),0,IF(E3146=0,0,1+F3145))</f>
        <v>0</v>
      </c>
      <c r="G3146" s="29">
        <f t="shared" si="348"/>
        <v>0</v>
      </c>
      <c r="H3146" s="42">
        <f t="shared" si="346"/>
        <v>0</v>
      </c>
      <c r="I3146" s="43">
        <f t="shared" si="349"/>
        <v>0</v>
      </c>
      <c r="J3146" s="42">
        <f t="shared" si="350"/>
        <v>0</v>
      </c>
      <c r="K3146" s="43">
        <f t="shared" si="351"/>
        <v>0</v>
      </c>
      <c r="L3146">
        <f t="shared" si="352"/>
        <v>126</v>
      </c>
      <c r="M3146">
        <f>IF($G3146="","",COUNTIF($G$3:$G3146, $G3146))</f>
        <v>3018</v>
      </c>
      <c r="N3146">
        <f t="shared" si="347"/>
        <v>3144</v>
      </c>
      <c r="O3146"/>
      <c r="P3146"/>
      <c r="Q3146"/>
    </row>
    <row r="3147" spans="2:17">
      <c r="B3147" s="30">
        <f>資料貼入!A3147</f>
        <v>0</v>
      </c>
      <c r="C3147" s="38">
        <f>資料貼入!A3147</f>
        <v>0</v>
      </c>
      <c r="D3147" s="29">
        <f>資料貼入!B3147</f>
        <v>0</v>
      </c>
      <c r="E3147" s="29" cm="1">
        <f t="array" ref="E3147">MovingDayDD($D$3:D3147)</f>
        <v>-2980487.7599999681</v>
      </c>
      <c r="F3147" s="29">
        <f>IF(OR(C3147&gt;總表!$B$30,C3147=0),0,IF(E3147=0,0,1+F3146))</f>
        <v>0</v>
      </c>
      <c r="G3147" s="29">
        <f t="shared" si="348"/>
        <v>0</v>
      </c>
      <c r="H3147" s="42">
        <f t="shared" si="346"/>
        <v>0</v>
      </c>
      <c r="I3147" s="43">
        <f t="shared" si="349"/>
        <v>0</v>
      </c>
      <c r="J3147" s="42">
        <f t="shared" si="350"/>
        <v>0</v>
      </c>
      <c r="K3147" s="43">
        <f t="shared" si="351"/>
        <v>0</v>
      </c>
      <c r="L3147">
        <f t="shared" si="352"/>
        <v>126</v>
      </c>
      <c r="M3147">
        <f>IF($G3147="","",COUNTIF($G$3:$G3147, $G3147))</f>
        <v>3019</v>
      </c>
      <c r="N3147">
        <f t="shared" si="347"/>
        <v>3145</v>
      </c>
      <c r="O3147"/>
      <c r="P3147"/>
      <c r="Q3147"/>
    </row>
    <row r="3148" spans="2:17">
      <c r="B3148" s="30">
        <f>資料貼入!A3148</f>
        <v>0</v>
      </c>
      <c r="C3148" s="38">
        <f>資料貼入!A3148</f>
        <v>0</v>
      </c>
      <c r="D3148" s="29">
        <f>資料貼入!B3148</f>
        <v>0</v>
      </c>
      <c r="E3148" s="29" cm="1">
        <f t="array" ref="E3148">MovingDayDD($D$3:D3148)</f>
        <v>-2980487.7599999681</v>
      </c>
      <c r="F3148" s="29">
        <f>IF(OR(C3148&gt;總表!$B$30,C3148=0),0,IF(E3148=0,0,1+F3147))</f>
        <v>0</v>
      </c>
      <c r="G3148" s="29">
        <f t="shared" si="348"/>
        <v>0</v>
      </c>
      <c r="H3148" s="42">
        <f t="shared" si="346"/>
        <v>0</v>
      </c>
      <c r="I3148" s="43">
        <f t="shared" si="349"/>
        <v>0</v>
      </c>
      <c r="J3148" s="42">
        <f t="shared" si="350"/>
        <v>0</v>
      </c>
      <c r="K3148" s="43">
        <f t="shared" si="351"/>
        <v>0</v>
      </c>
      <c r="L3148">
        <f t="shared" si="352"/>
        <v>126</v>
      </c>
      <c r="M3148">
        <f>IF($G3148="","",COUNTIF($G$3:$G3148, $G3148))</f>
        <v>3020</v>
      </c>
      <c r="N3148">
        <f t="shared" si="347"/>
        <v>3146</v>
      </c>
      <c r="O3148"/>
      <c r="P3148"/>
      <c r="Q3148"/>
    </row>
    <row r="3149" spans="2:17">
      <c r="B3149" s="30">
        <f>資料貼入!A3149</f>
        <v>0</v>
      </c>
      <c r="C3149" s="38">
        <f>資料貼入!A3149</f>
        <v>0</v>
      </c>
      <c r="D3149" s="29">
        <f>資料貼入!B3149</f>
        <v>0</v>
      </c>
      <c r="E3149" s="29" cm="1">
        <f t="array" ref="E3149">MovingDayDD($D$3:D3149)</f>
        <v>-2980487.7599999681</v>
      </c>
      <c r="F3149" s="29">
        <f>IF(OR(C3149&gt;總表!$B$30,C3149=0),0,IF(E3149=0,0,1+F3148))</f>
        <v>0</v>
      </c>
      <c r="G3149" s="29">
        <f t="shared" si="348"/>
        <v>0</v>
      </c>
      <c r="H3149" s="42">
        <f t="shared" si="346"/>
        <v>0</v>
      </c>
      <c r="I3149" s="43">
        <f t="shared" si="349"/>
        <v>0</v>
      </c>
      <c r="J3149" s="42">
        <f t="shared" si="350"/>
        <v>0</v>
      </c>
      <c r="K3149" s="43">
        <f t="shared" si="351"/>
        <v>0</v>
      </c>
      <c r="L3149">
        <f t="shared" si="352"/>
        <v>126</v>
      </c>
      <c r="M3149">
        <f>IF($G3149="","",COUNTIF($G$3:$G3149, $G3149))</f>
        <v>3021</v>
      </c>
      <c r="N3149">
        <f t="shared" si="347"/>
        <v>3147</v>
      </c>
      <c r="O3149"/>
      <c r="P3149"/>
      <c r="Q3149"/>
    </row>
    <row r="3150" spans="2:17">
      <c r="B3150" s="30">
        <f>資料貼入!A3150</f>
        <v>0</v>
      </c>
      <c r="C3150" s="38">
        <f>資料貼入!A3150</f>
        <v>0</v>
      </c>
      <c r="D3150" s="29">
        <f>資料貼入!B3150</f>
        <v>0</v>
      </c>
      <c r="E3150" s="29" cm="1">
        <f t="array" ref="E3150">MovingDayDD($D$3:D3150)</f>
        <v>-2980487.7599999681</v>
      </c>
      <c r="F3150" s="29">
        <f>IF(OR(C3150&gt;總表!$B$30,C3150=0),0,IF(E3150=0,0,1+F3149))</f>
        <v>0</v>
      </c>
      <c r="G3150" s="29">
        <f t="shared" si="348"/>
        <v>0</v>
      </c>
      <c r="H3150" s="42">
        <f t="shared" si="346"/>
        <v>0</v>
      </c>
      <c r="I3150" s="43">
        <f t="shared" si="349"/>
        <v>0</v>
      </c>
      <c r="J3150" s="42">
        <f t="shared" si="350"/>
        <v>0</v>
      </c>
      <c r="K3150" s="43">
        <f t="shared" si="351"/>
        <v>0</v>
      </c>
      <c r="L3150">
        <f t="shared" si="352"/>
        <v>126</v>
      </c>
      <c r="M3150">
        <f>IF($G3150="","",COUNTIF($G$3:$G3150, $G3150))</f>
        <v>3022</v>
      </c>
      <c r="N3150">
        <f t="shared" si="347"/>
        <v>3148</v>
      </c>
      <c r="O3150"/>
      <c r="P3150"/>
      <c r="Q3150"/>
    </row>
    <row r="3151" spans="2:17">
      <c r="B3151" s="30">
        <f>資料貼入!A3151</f>
        <v>0</v>
      </c>
      <c r="C3151" s="38">
        <f>資料貼入!A3151</f>
        <v>0</v>
      </c>
      <c r="D3151" s="29">
        <f>資料貼入!B3151</f>
        <v>0</v>
      </c>
      <c r="E3151" s="29" cm="1">
        <f t="array" ref="E3151">MovingDayDD($D$3:D3151)</f>
        <v>-2980487.7599999681</v>
      </c>
      <c r="F3151" s="29">
        <f>IF(OR(C3151&gt;總表!$B$30,C3151=0),0,IF(E3151=0,0,1+F3150))</f>
        <v>0</v>
      </c>
      <c r="G3151" s="29">
        <f t="shared" si="348"/>
        <v>0</v>
      </c>
      <c r="H3151" s="42">
        <f t="shared" si="346"/>
        <v>0</v>
      </c>
      <c r="I3151" s="43">
        <f t="shared" si="349"/>
        <v>0</v>
      </c>
      <c r="J3151" s="42">
        <f t="shared" si="350"/>
        <v>0</v>
      </c>
      <c r="K3151" s="43">
        <f t="shared" si="351"/>
        <v>0</v>
      </c>
      <c r="L3151">
        <f t="shared" si="352"/>
        <v>126</v>
      </c>
      <c r="M3151">
        <f>IF($G3151="","",COUNTIF($G$3:$G3151, $G3151))</f>
        <v>3023</v>
      </c>
      <c r="N3151">
        <f t="shared" si="347"/>
        <v>3149</v>
      </c>
      <c r="O3151"/>
      <c r="P3151"/>
      <c r="Q3151"/>
    </row>
    <row r="3152" spans="2:17">
      <c r="B3152" s="30">
        <f>資料貼入!A3152</f>
        <v>0</v>
      </c>
      <c r="C3152" s="38">
        <f>資料貼入!A3152</f>
        <v>0</v>
      </c>
      <c r="D3152" s="29">
        <f>資料貼入!B3152</f>
        <v>0</v>
      </c>
      <c r="E3152" s="29" cm="1">
        <f t="array" ref="E3152">MovingDayDD($D$3:D3152)</f>
        <v>-2980487.7599999681</v>
      </c>
      <c r="F3152" s="29">
        <f>IF(OR(C3152&gt;總表!$B$30,C3152=0),0,IF(E3152=0,0,1+F3151))</f>
        <v>0</v>
      </c>
      <c r="G3152" s="29">
        <f t="shared" si="348"/>
        <v>0</v>
      </c>
      <c r="H3152" s="42">
        <f t="shared" si="346"/>
        <v>0</v>
      </c>
      <c r="I3152" s="43">
        <f t="shared" si="349"/>
        <v>0</v>
      </c>
      <c r="J3152" s="42">
        <f t="shared" si="350"/>
        <v>0</v>
      </c>
      <c r="K3152" s="43">
        <f t="shared" si="351"/>
        <v>0</v>
      </c>
      <c r="L3152">
        <f t="shared" si="352"/>
        <v>126</v>
      </c>
      <c r="M3152">
        <f>IF($G3152="","",COUNTIF($G$3:$G3152, $G3152))</f>
        <v>3024</v>
      </c>
      <c r="N3152">
        <f t="shared" si="347"/>
        <v>3150</v>
      </c>
      <c r="O3152"/>
      <c r="P3152"/>
      <c r="Q3152"/>
    </row>
    <row r="3153" spans="2:17">
      <c r="B3153" s="30">
        <f>資料貼入!A3153</f>
        <v>0</v>
      </c>
      <c r="C3153" s="38">
        <f>資料貼入!A3153</f>
        <v>0</v>
      </c>
      <c r="D3153" s="29">
        <f>資料貼入!B3153</f>
        <v>0</v>
      </c>
      <c r="E3153" s="29" cm="1">
        <f t="array" ref="E3153">MovingDayDD($D$3:D3153)</f>
        <v>-2980487.7599999681</v>
      </c>
      <c r="F3153" s="29">
        <f>IF(OR(C3153&gt;總表!$B$30,C3153=0),0,IF(E3153=0,0,1+F3152))</f>
        <v>0</v>
      </c>
      <c r="G3153" s="29">
        <f t="shared" si="348"/>
        <v>0</v>
      </c>
      <c r="H3153" s="42">
        <f t="shared" si="346"/>
        <v>0</v>
      </c>
      <c r="I3153" s="43">
        <f t="shared" si="349"/>
        <v>0</v>
      </c>
      <c r="J3153" s="42">
        <f t="shared" si="350"/>
        <v>0</v>
      </c>
      <c r="K3153" s="43">
        <f t="shared" si="351"/>
        <v>0</v>
      </c>
      <c r="L3153">
        <f t="shared" si="352"/>
        <v>126</v>
      </c>
      <c r="M3153">
        <f>IF($G3153="","",COUNTIF($G$3:$G3153, $G3153))</f>
        <v>3025</v>
      </c>
      <c r="N3153">
        <f t="shared" si="347"/>
        <v>3151</v>
      </c>
      <c r="O3153"/>
      <c r="P3153"/>
      <c r="Q3153"/>
    </row>
    <row r="3154" spans="2:17">
      <c r="B3154" s="30">
        <f>資料貼入!A3154</f>
        <v>0</v>
      </c>
      <c r="C3154" s="38">
        <f>資料貼入!A3154</f>
        <v>0</v>
      </c>
      <c r="D3154" s="29">
        <f>資料貼入!B3154</f>
        <v>0</v>
      </c>
      <c r="E3154" s="29" cm="1">
        <f t="array" ref="E3154">MovingDayDD($D$3:D3154)</f>
        <v>-2980487.7599999681</v>
      </c>
      <c r="F3154" s="29">
        <f>IF(OR(C3154&gt;總表!$B$30,C3154=0),0,IF(E3154=0,0,1+F3153))</f>
        <v>0</v>
      </c>
      <c r="G3154" s="29">
        <f t="shared" si="348"/>
        <v>0</v>
      </c>
      <c r="H3154" s="42">
        <f t="shared" si="346"/>
        <v>0</v>
      </c>
      <c r="I3154" s="43">
        <f t="shared" si="349"/>
        <v>0</v>
      </c>
      <c r="J3154" s="42">
        <f t="shared" si="350"/>
        <v>0</v>
      </c>
      <c r="K3154" s="43">
        <f t="shared" si="351"/>
        <v>0</v>
      </c>
      <c r="L3154">
        <f t="shared" si="352"/>
        <v>126</v>
      </c>
      <c r="M3154">
        <f>IF($G3154="","",COUNTIF($G$3:$G3154, $G3154))</f>
        <v>3026</v>
      </c>
      <c r="N3154">
        <f t="shared" si="347"/>
        <v>3152</v>
      </c>
      <c r="O3154"/>
      <c r="P3154"/>
      <c r="Q3154"/>
    </row>
    <row r="3155" spans="2:17">
      <c r="B3155" s="30">
        <f>資料貼入!A3155</f>
        <v>0</v>
      </c>
      <c r="C3155" s="38">
        <f>資料貼入!A3155</f>
        <v>0</v>
      </c>
      <c r="D3155" s="29">
        <f>資料貼入!B3155</f>
        <v>0</v>
      </c>
      <c r="E3155" s="29" cm="1">
        <f t="array" ref="E3155">MovingDayDD($D$3:D3155)</f>
        <v>-2980487.7599999681</v>
      </c>
      <c r="F3155" s="29">
        <f>IF(OR(C3155&gt;總表!$B$30,C3155=0),0,IF(E3155=0,0,1+F3154))</f>
        <v>0</v>
      </c>
      <c r="G3155" s="29">
        <f t="shared" si="348"/>
        <v>0</v>
      </c>
      <c r="H3155" s="42">
        <f t="shared" si="346"/>
        <v>0</v>
      </c>
      <c r="I3155" s="43">
        <f t="shared" si="349"/>
        <v>0</v>
      </c>
      <c r="J3155" s="42">
        <f t="shared" si="350"/>
        <v>0</v>
      </c>
      <c r="K3155" s="43">
        <f t="shared" si="351"/>
        <v>0</v>
      </c>
      <c r="L3155">
        <f t="shared" si="352"/>
        <v>126</v>
      </c>
      <c r="M3155">
        <f>IF($G3155="","",COUNTIF($G$3:$G3155, $G3155))</f>
        <v>3027</v>
      </c>
      <c r="N3155">
        <f t="shared" si="347"/>
        <v>3153</v>
      </c>
      <c r="O3155"/>
      <c r="P3155"/>
      <c r="Q3155"/>
    </row>
    <row r="3156" spans="2:17">
      <c r="B3156" s="30">
        <f>資料貼入!A3156</f>
        <v>0</v>
      </c>
      <c r="C3156" s="38">
        <f>資料貼入!A3156</f>
        <v>0</v>
      </c>
      <c r="D3156" s="29">
        <f>資料貼入!B3156</f>
        <v>0</v>
      </c>
      <c r="E3156" s="29" cm="1">
        <f t="array" ref="E3156">MovingDayDD($D$3:D3156)</f>
        <v>-2980487.7599999681</v>
      </c>
      <c r="F3156" s="29">
        <f>IF(OR(C3156&gt;總表!$B$30,C3156=0),0,IF(E3156=0,0,1+F3155))</f>
        <v>0</v>
      </c>
      <c r="G3156" s="29">
        <f t="shared" si="348"/>
        <v>0</v>
      </c>
      <c r="H3156" s="42">
        <f t="shared" si="346"/>
        <v>0</v>
      </c>
      <c r="I3156" s="43">
        <f t="shared" si="349"/>
        <v>0</v>
      </c>
      <c r="J3156" s="42">
        <f t="shared" si="350"/>
        <v>0</v>
      </c>
      <c r="K3156" s="43">
        <f t="shared" si="351"/>
        <v>0</v>
      </c>
      <c r="L3156">
        <f t="shared" si="352"/>
        <v>126</v>
      </c>
      <c r="M3156">
        <f>IF($G3156="","",COUNTIF($G$3:$G3156, $G3156))</f>
        <v>3028</v>
      </c>
      <c r="N3156">
        <f t="shared" si="347"/>
        <v>3154</v>
      </c>
      <c r="O3156"/>
      <c r="P3156"/>
      <c r="Q3156"/>
    </row>
    <row r="3157" spans="2:17">
      <c r="B3157" s="30">
        <f>資料貼入!A3157</f>
        <v>0</v>
      </c>
      <c r="C3157" s="38">
        <f>資料貼入!A3157</f>
        <v>0</v>
      </c>
      <c r="D3157" s="29">
        <f>資料貼入!B3157</f>
        <v>0</v>
      </c>
      <c r="E3157" s="29" cm="1">
        <f t="array" ref="E3157">MovingDayDD($D$3:D3157)</f>
        <v>-2980487.7599999681</v>
      </c>
      <c r="F3157" s="29">
        <f>IF(OR(C3157&gt;總表!$B$30,C3157=0),0,IF(E3157=0,0,1+F3156))</f>
        <v>0</v>
      </c>
      <c r="G3157" s="29">
        <f t="shared" si="348"/>
        <v>0</v>
      </c>
      <c r="H3157" s="42">
        <f t="shared" si="346"/>
        <v>0</v>
      </c>
      <c r="I3157" s="43">
        <f t="shared" si="349"/>
        <v>0</v>
      </c>
      <c r="J3157" s="42">
        <f t="shared" si="350"/>
        <v>0</v>
      </c>
      <c r="K3157" s="43">
        <f t="shared" si="351"/>
        <v>0</v>
      </c>
      <c r="L3157">
        <f t="shared" si="352"/>
        <v>126</v>
      </c>
      <c r="M3157">
        <f>IF($G3157="","",COUNTIF($G$3:$G3157, $G3157))</f>
        <v>3029</v>
      </c>
      <c r="N3157">
        <f t="shared" si="347"/>
        <v>3155</v>
      </c>
      <c r="O3157"/>
      <c r="P3157"/>
      <c r="Q3157"/>
    </row>
    <row r="3158" spans="2:17">
      <c r="B3158" s="30">
        <f>資料貼入!A3158</f>
        <v>0</v>
      </c>
      <c r="C3158" s="38">
        <f>資料貼入!A3158</f>
        <v>0</v>
      </c>
      <c r="D3158" s="29">
        <f>資料貼入!B3158</f>
        <v>0</v>
      </c>
      <c r="E3158" s="29" cm="1">
        <f t="array" ref="E3158">MovingDayDD($D$3:D3158)</f>
        <v>-2980487.7599999681</v>
      </c>
      <c r="F3158" s="29">
        <f>IF(OR(C3158&gt;總表!$B$30,C3158=0),0,IF(E3158=0,0,1+F3157))</f>
        <v>0</v>
      </c>
      <c r="G3158" s="29">
        <f t="shared" si="348"/>
        <v>0</v>
      </c>
      <c r="H3158" s="42">
        <f t="shared" si="346"/>
        <v>0</v>
      </c>
      <c r="I3158" s="43">
        <f t="shared" si="349"/>
        <v>0</v>
      </c>
      <c r="J3158" s="42">
        <f t="shared" si="350"/>
        <v>0</v>
      </c>
      <c r="K3158" s="43">
        <f t="shared" si="351"/>
        <v>0</v>
      </c>
      <c r="L3158">
        <f t="shared" si="352"/>
        <v>126</v>
      </c>
      <c r="M3158">
        <f>IF($G3158="","",COUNTIF($G$3:$G3158, $G3158))</f>
        <v>3030</v>
      </c>
      <c r="N3158">
        <f t="shared" si="347"/>
        <v>3156</v>
      </c>
      <c r="O3158"/>
      <c r="P3158"/>
      <c r="Q3158"/>
    </row>
    <row r="3159" spans="2:17">
      <c r="B3159" s="30">
        <f>資料貼入!A3159</f>
        <v>0</v>
      </c>
      <c r="C3159" s="38">
        <f>資料貼入!A3159</f>
        <v>0</v>
      </c>
      <c r="D3159" s="29">
        <f>資料貼入!B3159</f>
        <v>0</v>
      </c>
      <c r="E3159" s="29" cm="1">
        <f t="array" ref="E3159">MovingDayDD($D$3:D3159)</f>
        <v>-2980487.7599999681</v>
      </c>
      <c r="F3159" s="29">
        <f>IF(OR(C3159&gt;總表!$B$30,C3159=0),0,IF(E3159=0,0,1+F3158))</f>
        <v>0</v>
      </c>
      <c r="G3159" s="29">
        <f t="shared" si="348"/>
        <v>0</v>
      </c>
      <c r="H3159" s="42">
        <f t="shared" si="346"/>
        <v>0</v>
      </c>
      <c r="I3159" s="43">
        <f t="shared" si="349"/>
        <v>0</v>
      </c>
      <c r="J3159" s="42">
        <f t="shared" si="350"/>
        <v>0</v>
      </c>
      <c r="K3159" s="43">
        <f t="shared" si="351"/>
        <v>0</v>
      </c>
      <c r="L3159">
        <f t="shared" si="352"/>
        <v>126</v>
      </c>
      <c r="M3159">
        <f>IF($G3159="","",COUNTIF($G$3:$G3159, $G3159))</f>
        <v>3031</v>
      </c>
      <c r="N3159">
        <f t="shared" si="347"/>
        <v>3157</v>
      </c>
      <c r="O3159"/>
      <c r="P3159"/>
      <c r="Q3159"/>
    </row>
    <row r="3160" spans="2:17">
      <c r="B3160" s="30">
        <f>資料貼入!A3160</f>
        <v>0</v>
      </c>
      <c r="C3160" s="38">
        <f>資料貼入!A3160</f>
        <v>0</v>
      </c>
      <c r="D3160" s="29">
        <f>資料貼入!B3160</f>
        <v>0</v>
      </c>
      <c r="E3160" s="29" cm="1">
        <f t="array" ref="E3160">MovingDayDD($D$3:D3160)</f>
        <v>-2980487.7599999681</v>
      </c>
      <c r="F3160" s="29">
        <f>IF(OR(C3160&gt;總表!$B$30,C3160=0),0,IF(E3160=0,0,1+F3159))</f>
        <v>0</v>
      </c>
      <c r="G3160" s="29">
        <f t="shared" si="348"/>
        <v>0</v>
      </c>
      <c r="H3160" s="42">
        <f t="shared" si="346"/>
        <v>0</v>
      </c>
      <c r="I3160" s="43">
        <f t="shared" si="349"/>
        <v>0</v>
      </c>
      <c r="J3160" s="42">
        <f t="shared" si="350"/>
        <v>0</v>
      </c>
      <c r="K3160" s="43">
        <f t="shared" si="351"/>
        <v>0</v>
      </c>
      <c r="L3160">
        <f t="shared" si="352"/>
        <v>126</v>
      </c>
      <c r="M3160">
        <f>IF($G3160="","",COUNTIF($G$3:$G3160, $G3160))</f>
        <v>3032</v>
      </c>
      <c r="N3160">
        <f t="shared" si="347"/>
        <v>3158</v>
      </c>
      <c r="O3160"/>
      <c r="P3160"/>
      <c r="Q3160"/>
    </row>
    <row r="3161" spans="2:17">
      <c r="B3161" s="30">
        <f>資料貼入!A3161</f>
        <v>0</v>
      </c>
      <c r="C3161" s="38">
        <f>資料貼入!A3161</f>
        <v>0</v>
      </c>
      <c r="D3161" s="29">
        <f>資料貼入!B3161</f>
        <v>0</v>
      </c>
      <c r="E3161" s="29" cm="1">
        <f t="array" ref="E3161">MovingDayDD($D$3:D3161)</f>
        <v>-2980487.7599999681</v>
      </c>
      <c r="F3161" s="29">
        <f>IF(OR(C3161&gt;總表!$B$30,C3161=0),0,IF(E3161=0,0,1+F3160))</f>
        <v>0</v>
      </c>
      <c r="G3161" s="29">
        <f t="shared" si="348"/>
        <v>0</v>
      </c>
      <c r="H3161" s="42">
        <f t="shared" si="346"/>
        <v>0</v>
      </c>
      <c r="I3161" s="43">
        <f t="shared" si="349"/>
        <v>0</v>
      </c>
      <c r="J3161" s="42">
        <f t="shared" si="350"/>
        <v>0</v>
      </c>
      <c r="K3161" s="43">
        <f t="shared" si="351"/>
        <v>0</v>
      </c>
      <c r="L3161">
        <f t="shared" si="352"/>
        <v>126</v>
      </c>
      <c r="M3161">
        <f>IF($G3161="","",COUNTIF($G$3:$G3161, $G3161))</f>
        <v>3033</v>
      </c>
      <c r="N3161">
        <f t="shared" si="347"/>
        <v>3159</v>
      </c>
      <c r="O3161"/>
      <c r="P3161"/>
      <c r="Q3161"/>
    </row>
    <row r="3162" spans="2:17">
      <c r="B3162" s="30">
        <f>資料貼入!A3162</f>
        <v>0</v>
      </c>
      <c r="C3162" s="38">
        <f>資料貼入!A3162</f>
        <v>0</v>
      </c>
      <c r="D3162" s="29">
        <f>資料貼入!B3162</f>
        <v>0</v>
      </c>
      <c r="E3162" s="29" cm="1">
        <f t="array" ref="E3162">MovingDayDD($D$3:D3162)</f>
        <v>-2980487.7599999681</v>
      </c>
      <c r="F3162" s="29">
        <f>IF(OR(C3162&gt;總表!$B$30,C3162=0),0,IF(E3162=0,0,1+F3161))</f>
        <v>0</v>
      </c>
      <c r="G3162" s="29">
        <f t="shared" si="348"/>
        <v>0</v>
      </c>
      <c r="H3162" s="42">
        <f t="shared" si="346"/>
        <v>0</v>
      </c>
      <c r="I3162" s="43">
        <f t="shared" si="349"/>
        <v>0</v>
      </c>
      <c r="J3162" s="42">
        <f t="shared" si="350"/>
        <v>0</v>
      </c>
      <c r="K3162" s="43">
        <f t="shared" si="351"/>
        <v>0</v>
      </c>
      <c r="L3162">
        <f t="shared" si="352"/>
        <v>126</v>
      </c>
      <c r="M3162">
        <f>IF($G3162="","",COUNTIF($G$3:$G3162, $G3162))</f>
        <v>3034</v>
      </c>
      <c r="N3162">
        <f t="shared" si="347"/>
        <v>3160</v>
      </c>
      <c r="O3162"/>
      <c r="P3162"/>
      <c r="Q3162"/>
    </row>
    <row r="3163" spans="2:17">
      <c r="B3163" s="30">
        <f>資料貼入!A3163</f>
        <v>0</v>
      </c>
      <c r="C3163" s="38">
        <f>資料貼入!A3163</f>
        <v>0</v>
      </c>
      <c r="D3163" s="29">
        <f>資料貼入!B3163</f>
        <v>0</v>
      </c>
      <c r="E3163" s="29" cm="1">
        <f t="array" ref="E3163">MovingDayDD($D$3:D3163)</f>
        <v>-2980487.7599999681</v>
      </c>
      <c r="F3163" s="29">
        <f>IF(OR(C3163&gt;總表!$B$30,C3163=0),0,IF(E3163=0,0,1+F3162))</f>
        <v>0</v>
      </c>
      <c r="G3163" s="29">
        <f t="shared" si="348"/>
        <v>0</v>
      </c>
      <c r="H3163" s="42">
        <f t="shared" si="346"/>
        <v>0</v>
      </c>
      <c r="I3163" s="43">
        <f t="shared" si="349"/>
        <v>0</v>
      </c>
      <c r="J3163" s="42">
        <f t="shared" si="350"/>
        <v>0</v>
      </c>
      <c r="K3163" s="43">
        <f t="shared" si="351"/>
        <v>0</v>
      </c>
      <c r="L3163">
        <f t="shared" si="352"/>
        <v>126</v>
      </c>
      <c r="M3163">
        <f>IF($G3163="","",COUNTIF($G$3:$G3163, $G3163))</f>
        <v>3035</v>
      </c>
      <c r="N3163">
        <f t="shared" si="347"/>
        <v>3161</v>
      </c>
      <c r="O3163"/>
      <c r="P3163"/>
      <c r="Q3163"/>
    </row>
    <row r="3164" spans="2:17">
      <c r="B3164" s="30">
        <f>資料貼入!A3164</f>
        <v>0</v>
      </c>
      <c r="C3164" s="38">
        <f>資料貼入!A3164</f>
        <v>0</v>
      </c>
      <c r="D3164" s="29">
        <f>資料貼入!B3164</f>
        <v>0</v>
      </c>
      <c r="E3164" s="29" cm="1">
        <f t="array" ref="E3164">MovingDayDD($D$3:D3164)</f>
        <v>-2980487.7599999681</v>
      </c>
      <c r="F3164" s="29">
        <f>IF(OR(C3164&gt;總表!$B$30,C3164=0),0,IF(E3164=0,0,1+F3163))</f>
        <v>0</v>
      </c>
      <c r="G3164" s="29">
        <f t="shared" si="348"/>
        <v>0</v>
      </c>
      <c r="H3164" s="42">
        <f t="shared" si="346"/>
        <v>0</v>
      </c>
      <c r="I3164" s="43">
        <f t="shared" si="349"/>
        <v>0</v>
      </c>
      <c r="J3164" s="42">
        <f t="shared" si="350"/>
        <v>0</v>
      </c>
      <c r="K3164" s="43">
        <f t="shared" si="351"/>
        <v>0</v>
      </c>
      <c r="L3164">
        <f t="shared" si="352"/>
        <v>126</v>
      </c>
      <c r="M3164">
        <f>IF($G3164="","",COUNTIF($G$3:$G3164, $G3164))</f>
        <v>3036</v>
      </c>
      <c r="N3164">
        <f t="shared" si="347"/>
        <v>3162</v>
      </c>
      <c r="O3164"/>
      <c r="P3164"/>
      <c r="Q3164"/>
    </row>
    <row r="3165" spans="2:17">
      <c r="B3165" s="30">
        <f>資料貼入!A3165</f>
        <v>0</v>
      </c>
      <c r="C3165" s="38">
        <f>資料貼入!A3165</f>
        <v>0</v>
      </c>
      <c r="D3165" s="29">
        <f>資料貼入!B3165</f>
        <v>0</v>
      </c>
      <c r="E3165" s="29" cm="1">
        <f t="array" ref="E3165">MovingDayDD($D$3:D3165)</f>
        <v>-2980487.7599999681</v>
      </c>
      <c r="F3165" s="29">
        <f>IF(OR(C3165&gt;總表!$B$30,C3165=0),0,IF(E3165=0,0,1+F3164))</f>
        <v>0</v>
      </c>
      <c r="G3165" s="29">
        <f t="shared" si="348"/>
        <v>0</v>
      </c>
      <c r="H3165" s="42">
        <f t="shared" si="346"/>
        <v>0</v>
      </c>
      <c r="I3165" s="43">
        <f t="shared" si="349"/>
        <v>0</v>
      </c>
      <c r="J3165" s="42">
        <f t="shared" si="350"/>
        <v>0</v>
      </c>
      <c r="K3165" s="43">
        <f t="shared" si="351"/>
        <v>0</v>
      </c>
      <c r="L3165">
        <f t="shared" si="352"/>
        <v>126</v>
      </c>
      <c r="M3165">
        <f>IF($G3165="","",COUNTIF($G$3:$G3165, $G3165))</f>
        <v>3037</v>
      </c>
      <c r="N3165">
        <f t="shared" si="347"/>
        <v>3163</v>
      </c>
      <c r="O3165"/>
      <c r="P3165"/>
      <c r="Q3165"/>
    </row>
    <row r="3166" spans="2:17">
      <c r="B3166" s="30">
        <f>資料貼入!A3166</f>
        <v>0</v>
      </c>
      <c r="C3166" s="38">
        <f>資料貼入!A3166</f>
        <v>0</v>
      </c>
      <c r="D3166" s="29">
        <f>資料貼入!B3166</f>
        <v>0</v>
      </c>
      <c r="E3166" s="29" cm="1">
        <f t="array" ref="E3166">MovingDayDD($D$3:D3166)</f>
        <v>-2980487.7599999681</v>
      </c>
      <c r="F3166" s="29">
        <f>IF(OR(C3166&gt;總表!$B$30,C3166=0),0,IF(E3166=0,0,1+F3165))</f>
        <v>0</v>
      </c>
      <c r="G3166" s="29">
        <f t="shared" si="348"/>
        <v>0</v>
      </c>
      <c r="H3166" s="42">
        <f t="shared" si="346"/>
        <v>0</v>
      </c>
      <c r="I3166" s="43">
        <f t="shared" si="349"/>
        <v>0</v>
      </c>
      <c r="J3166" s="42">
        <f t="shared" si="350"/>
        <v>0</v>
      </c>
      <c r="K3166" s="43">
        <f t="shared" si="351"/>
        <v>0</v>
      </c>
      <c r="L3166">
        <f t="shared" si="352"/>
        <v>126</v>
      </c>
      <c r="M3166">
        <f>IF($G3166="","",COUNTIF($G$3:$G3166, $G3166))</f>
        <v>3038</v>
      </c>
      <c r="N3166">
        <f t="shared" si="347"/>
        <v>3164</v>
      </c>
      <c r="O3166"/>
      <c r="P3166"/>
      <c r="Q3166"/>
    </row>
    <row r="3167" spans="2:17">
      <c r="B3167" s="30">
        <f>資料貼入!A3167</f>
        <v>0</v>
      </c>
      <c r="C3167" s="38">
        <f>資料貼入!A3167</f>
        <v>0</v>
      </c>
      <c r="D3167" s="29">
        <f>資料貼入!B3167</f>
        <v>0</v>
      </c>
      <c r="E3167" s="29" cm="1">
        <f t="array" ref="E3167">MovingDayDD($D$3:D3167)</f>
        <v>-2980487.7599999681</v>
      </c>
      <c r="F3167" s="29">
        <f>IF(OR(C3167&gt;總表!$B$30,C3167=0),0,IF(E3167=0,0,1+F3166))</f>
        <v>0</v>
      </c>
      <c r="G3167" s="29">
        <f t="shared" si="348"/>
        <v>0</v>
      </c>
      <c r="H3167" s="42">
        <f t="shared" si="346"/>
        <v>0</v>
      </c>
      <c r="I3167" s="43">
        <f t="shared" si="349"/>
        <v>0</v>
      </c>
      <c r="J3167" s="42">
        <f t="shared" si="350"/>
        <v>0</v>
      </c>
      <c r="K3167" s="43">
        <f t="shared" si="351"/>
        <v>0</v>
      </c>
      <c r="L3167">
        <f t="shared" si="352"/>
        <v>126</v>
      </c>
      <c r="M3167">
        <f>IF($G3167="","",COUNTIF($G$3:$G3167, $G3167))</f>
        <v>3039</v>
      </c>
      <c r="N3167">
        <f t="shared" si="347"/>
        <v>3165</v>
      </c>
      <c r="O3167"/>
      <c r="P3167"/>
      <c r="Q3167"/>
    </row>
    <row r="3168" spans="2:17">
      <c r="B3168" s="30">
        <f>資料貼入!A3168</f>
        <v>0</v>
      </c>
      <c r="C3168" s="38">
        <f>資料貼入!A3168</f>
        <v>0</v>
      </c>
      <c r="D3168" s="29">
        <f>資料貼入!B3168</f>
        <v>0</v>
      </c>
      <c r="E3168" s="29" cm="1">
        <f t="array" ref="E3168">MovingDayDD($D$3:D3168)</f>
        <v>-2980487.7599999681</v>
      </c>
      <c r="F3168" s="29">
        <f>IF(OR(C3168&gt;總表!$B$30,C3168=0),0,IF(E3168=0,0,1+F3167))</f>
        <v>0</v>
      </c>
      <c r="G3168" s="29">
        <f t="shared" si="348"/>
        <v>0</v>
      </c>
      <c r="H3168" s="42">
        <f t="shared" si="346"/>
        <v>0</v>
      </c>
      <c r="I3168" s="43">
        <f t="shared" si="349"/>
        <v>0</v>
      </c>
      <c r="J3168" s="42">
        <f t="shared" si="350"/>
        <v>0</v>
      </c>
      <c r="K3168" s="43">
        <f t="shared" si="351"/>
        <v>0</v>
      </c>
      <c r="L3168">
        <f t="shared" si="352"/>
        <v>126</v>
      </c>
      <c r="M3168">
        <f>IF($G3168="","",COUNTIF($G$3:$G3168, $G3168))</f>
        <v>3040</v>
      </c>
      <c r="N3168">
        <f t="shared" si="347"/>
        <v>3166</v>
      </c>
      <c r="O3168"/>
      <c r="P3168"/>
      <c r="Q3168"/>
    </row>
    <row r="3169" spans="2:17">
      <c r="B3169" s="30">
        <f>資料貼入!A3169</f>
        <v>0</v>
      </c>
      <c r="C3169" s="38">
        <f>資料貼入!A3169</f>
        <v>0</v>
      </c>
      <c r="D3169" s="29">
        <f>資料貼入!B3169</f>
        <v>0</v>
      </c>
      <c r="E3169" s="29" cm="1">
        <f t="array" ref="E3169">MovingDayDD($D$3:D3169)</f>
        <v>-2980487.7599999681</v>
      </c>
      <c r="F3169" s="29">
        <f>IF(OR(C3169&gt;總表!$B$30,C3169=0),0,IF(E3169=0,0,1+F3168))</f>
        <v>0</v>
      </c>
      <c r="G3169" s="29">
        <f t="shared" si="348"/>
        <v>0</v>
      </c>
      <c r="H3169" s="42">
        <f t="shared" si="346"/>
        <v>0</v>
      </c>
      <c r="I3169" s="43">
        <f t="shared" si="349"/>
        <v>0</v>
      </c>
      <c r="J3169" s="42">
        <f t="shared" si="350"/>
        <v>0</v>
      </c>
      <c r="K3169" s="43">
        <f t="shared" si="351"/>
        <v>0</v>
      </c>
      <c r="L3169">
        <f t="shared" si="352"/>
        <v>126</v>
      </c>
      <c r="M3169">
        <f>IF($G3169="","",COUNTIF($G$3:$G3169, $G3169))</f>
        <v>3041</v>
      </c>
      <c r="N3169">
        <f t="shared" si="347"/>
        <v>3167</v>
      </c>
      <c r="O3169"/>
      <c r="P3169"/>
      <c r="Q3169"/>
    </row>
    <row r="3170" spans="2:17">
      <c r="B3170" s="30">
        <f>資料貼入!A3170</f>
        <v>0</v>
      </c>
      <c r="C3170" s="38">
        <f>資料貼入!A3170</f>
        <v>0</v>
      </c>
      <c r="D3170" s="29">
        <f>資料貼入!B3170</f>
        <v>0</v>
      </c>
      <c r="E3170" s="29" cm="1">
        <f t="array" ref="E3170">MovingDayDD($D$3:D3170)</f>
        <v>-2980487.7599999681</v>
      </c>
      <c r="F3170" s="29">
        <f>IF(OR(C3170&gt;總表!$B$30,C3170=0),0,IF(E3170=0,0,1+F3169))</f>
        <v>0</v>
      </c>
      <c r="G3170" s="29">
        <f t="shared" si="348"/>
        <v>0</v>
      </c>
      <c r="H3170" s="42">
        <f t="shared" si="346"/>
        <v>0</v>
      </c>
      <c r="I3170" s="43">
        <f t="shared" si="349"/>
        <v>0</v>
      </c>
      <c r="J3170" s="42">
        <f t="shared" si="350"/>
        <v>0</v>
      </c>
      <c r="K3170" s="43">
        <f t="shared" si="351"/>
        <v>0</v>
      </c>
      <c r="L3170">
        <f t="shared" si="352"/>
        <v>126</v>
      </c>
      <c r="M3170">
        <f>IF($G3170="","",COUNTIF($G$3:$G3170, $G3170))</f>
        <v>3042</v>
      </c>
      <c r="N3170">
        <f t="shared" si="347"/>
        <v>3168</v>
      </c>
      <c r="O3170"/>
      <c r="P3170"/>
      <c r="Q3170"/>
    </row>
    <row r="3171" spans="2:17">
      <c r="B3171" s="30">
        <f>資料貼入!A3171</f>
        <v>0</v>
      </c>
      <c r="C3171" s="38">
        <f>資料貼入!A3171</f>
        <v>0</v>
      </c>
      <c r="D3171" s="29">
        <f>資料貼入!B3171</f>
        <v>0</v>
      </c>
      <c r="E3171" s="29" cm="1">
        <f t="array" ref="E3171">MovingDayDD($D$3:D3171)</f>
        <v>-2980487.7599999681</v>
      </c>
      <c r="F3171" s="29">
        <f>IF(OR(C3171&gt;總表!$B$30,C3171=0),0,IF(E3171=0,0,1+F3170))</f>
        <v>0</v>
      </c>
      <c r="G3171" s="29">
        <f t="shared" si="348"/>
        <v>0</v>
      </c>
      <c r="H3171" s="42">
        <f t="shared" si="346"/>
        <v>0</v>
      </c>
      <c r="I3171" s="43">
        <f t="shared" si="349"/>
        <v>0</v>
      </c>
      <c r="J3171" s="42">
        <f t="shared" si="350"/>
        <v>0</v>
      </c>
      <c r="K3171" s="43">
        <f t="shared" si="351"/>
        <v>0</v>
      </c>
      <c r="L3171">
        <f t="shared" si="352"/>
        <v>126</v>
      </c>
      <c r="M3171">
        <f>IF($G3171="","",COUNTIF($G$3:$G3171, $G3171))</f>
        <v>3043</v>
      </c>
      <c r="N3171">
        <f t="shared" si="347"/>
        <v>3169</v>
      </c>
      <c r="O3171"/>
      <c r="P3171"/>
      <c r="Q3171"/>
    </row>
    <row r="3172" spans="2:17">
      <c r="B3172" s="30">
        <f>資料貼入!A3172</f>
        <v>0</v>
      </c>
      <c r="C3172" s="38">
        <f>資料貼入!A3172</f>
        <v>0</v>
      </c>
      <c r="D3172" s="29">
        <f>資料貼入!B3172</f>
        <v>0</v>
      </c>
      <c r="E3172" s="29" cm="1">
        <f t="array" ref="E3172">MovingDayDD($D$3:D3172)</f>
        <v>-2980487.7599999681</v>
      </c>
      <c r="F3172" s="29">
        <f>IF(OR(C3172&gt;總表!$B$30,C3172=0),0,IF(E3172=0,0,1+F3171))</f>
        <v>0</v>
      </c>
      <c r="G3172" s="29">
        <f t="shared" si="348"/>
        <v>0</v>
      </c>
      <c r="H3172" s="42">
        <f t="shared" si="346"/>
        <v>0</v>
      </c>
      <c r="I3172" s="43">
        <f t="shared" si="349"/>
        <v>0</v>
      </c>
      <c r="J3172" s="42">
        <f t="shared" si="350"/>
        <v>0</v>
      </c>
      <c r="K3172" s="43">
        <f t="shared" si="351"/>
        <v>0</v>
      </c>
      <c r="L3172">
        <f t="shared" si="352"/>
        <v>126</v>
      </c>
      <c r="M3172">
        <f>IF($G3172="","",COUNTIF($G$3:$G3172, $G3172))</f>
        <v>3044</v>
      </c>
      <c r="N3172">
        <f t="shared" si="347"/>
        <v>3170</v>
      </c>
      <c r="O3172"/>
      <c r="P3172"/>
      <c r="Q3172"/>
    </row>
    <row r="3173" spans="2:17">
      <c r="B3173" s="30">
        <f>資料貼入!A3173</f>
        <v>0</v>
      </c>
      <c r="C3173" s="38">
        <f>資料貼入!A3173</f>
        <v>0</v>
      </c>
      <c r="D3173" s="29">
        <f>資料貼入!B3173</f>
        <v>0</v>
      </c>
      <c r="E3173" s="29" cm="1">
        <f t="array" ref="E3173">MovingDayDD($D$3:D3173)</f>
        <v>-2980487.7599999681</v>
      </c>
      <c r="F3173" s="29">
        <f>IF(OR(C3173&gt;總表!$B$30,C3173=0),0,IF(E3173=0,0,1+F3172))</f>
        <v>0</v>
      </c>
      <c r="G3173" s="29">
        <f t="shared" si="348"/>
        <v>0</v>
      </c>
      <c r="H3173" s="42">
        <f t="shared" si="346"/>
        <v>0</v>
      </c>
      <c r="I3173" s="43">
        <f t="shared" si="349"/>
        <v>0</v>
      </c>
      <c r="J3173" s="42">
        <f t="shared" si="350"/>
        <v>0</v>
      </c>
      <c r="K3173" s="43">
        <f t="shared" si="351"/>
        <v>0</v>
      </c>
      <c r="L3173">
        <f t="shared" si="352"/>
        <v>126</v>
      </c>
      <c r="M3173">
        <f>IF($G3173="","",COUNTIF($G$3:$G3173, $G3173))</f>
        <v>3045</v>
      </c>
      <c r="N3173">
        <f t="shared" si="347"/>
        <v>3171</v>
      </c>
      <c r="O3173"/>
      <c r="P3173"/>
      <c r="Q3173"/>
    </row>
    <row r="3174" spans="2:17">
      <c r="B3174" s="30">
        <f>資料貼入!A3174</f>
        <v>0</v>
      </c>
      <c r="C3174" s="38">
        <f>資料貼入!A3174</f>
        <v>0</v>
      </c>
      <c r="D3174" s="29">
        <f>資料貼入!B3174</f>
        <v>0</v>
      </c>
      <c r="E3174" s="29" cm="1">
        <f t="array" ref="E3174">MovingDayDD($D$3:D3174)</f>
        <v>-2980487.7599999681</v>
      </c>
      <c r="F3174" s="29">
        <f>IF(OR(C3174&gt;總表!$B$30,C3174=0),0,IF(E3174=0,0,1+F3173))</f>
        <v>0</v>
      </c>
      <c r="G3174" s="29">
        <f t="shared" si="348"/>
        <v>0</v>
      </c>
      <c r="H3174" s="42">
        <f t="shared" si="346"/>
        <v>0</v>
      </c>
      <c r="I3174" s="43">
        <f t="shared" si="349"/>
        <v>0</v>
      </c>
      <c r="J3174" s="42">
        <f t="shared" si="350"/>
        <v>0</v>
      </c>
      <c r="K3174" s="43">
        <f t="shared" si="351"/>
        <v>0</v>
      </c>
      <c r="L3174">
        <f t="shared" si="352"/>
        <v>126</v>
      </c>
      <c r="M3174">
        <f>IF($G3174="","",COUNTIF($G$3:$G3174, $G3174))</f>
        <v>3046</v>
      </c>
      <c r="N3174">
        <f t="shared" si="347"/>
        <v>3172</v>
      </c>
      <c r="O3174"/>
      <c r="P3174"/>
      <c r="Q3174"/>
    </row>
    <row r="3175" spans="2:17">
      <c r="B3175" s="30">
        <f>資料貼入!A3175</f>
        <v>0</v>
      </c>
      <c r="C3175" s="38">
        <f>資料貼入!A3175</f>
        <v>0</v>
      </c>
      <c r="D3175" s="29">
        <f>資料貼入!B3175</f>
        <v>0</v>
      </c>
      <c r="E3175" s="29" cm="1">
        <f t="array" ref="E3175">MovingDayDD($D$3:D3175)</f>
        <v>-2980487.7599999681</v>
      </c>
      <c r="F3175" s="29">
        <f>IF(OR(C3175&gt;總表!$B$30,C3175=0),0,IF(E3175=0,0,1+F3174))</f>
        <v>0</v>
      </c>
      <c r="G3175" s="29">
        <f t="shared" si="348"/>
        <v>0</v>
      </c>
      <c r="H3175" s="42">
        <f t="shared" si="346"/>
        <v>0</v>
      </c>
      <c r="I3175" s="43">
        <f t="shared" si="349"/>
        <v>0</v>
      </c>
      <c r="J3175" s="42">
        <f t="shared" si="350"/>
        <v>0</v>
      </c>
      <c r="K3175" s="43">
        <f t="shared" si="351"/>
        <v>0</v>
      </c>
      <c r="L3175">
        <f t="shared" si="352"/>
        <v>126</v>
      </c>
      <c r="M3175">
        <f>IF($G3175="","",COUNTIF($G$3:$G3175, $G3175))</f>
        <v>3047</v>
      </c>
      <c r="N3175">
        <f t="shared" si="347"/>
        <v>3173</v>
      </c>
      <c r="O3175"/>
      <c r="P3175"/>
      <c r="Q3175"/>
    </row>
    <row r="3176" spans="2:17">
      <c r="B3176" s="30">
        <f>資料貼入!A3176</f>
        <v>0</v>
      </c>
      <c r="C3176" s="38">
        <f>資料貼入!A3176</f>
        <v>0</v>
      </c>
      <c r="D3176" s="29">
        <f>資料貼入!B3176</f>
        <v>0</v>
      </c>
      <c r="E3176" s="29" cm="1">
        <f t="array" ref="E3176">MovingDayDD($D$3:D3176)</f>
        <v>-2980487.7599999681</v>
      </c>
      <c r="F3176" s="29">
        <f>IF(OR(C3176&gt;總表!$B$30,C3176=0),0,IF(E3176=0,0,1+F3175))</f>
        <v>0</v>
      </c>
      <c r="G3176" s="29">
        <f t="shared" si="348"/>
        <v>0</v>
      </c>
      <c r="H3176" s="42">
        <f t="shared" si="346"/>
        <v>0</v>
      </c>
      <c r="I3176" s="43">
        <f t="shared" si="349"/>
        <v>0</v>
      </c>
      <c r="J3176" s="42">
        <f t="shared" si="350"/>
        <v>0</v>
      </c>
      <c r="K3176" s="43">
        <f t="shared" si="351"/>
        <v>0</v>
      </c>
      <c r="L3176">
        <f t="shared" si="352"/>
        <v>126</v>
      </c>
      <c r="M3176">
        <f>IF($G3176="","",COUNTIF($G$3:$G3176, $G3176))</f>
        <v>3048</v>
      </c>
      <c r="N3176">
        <f t="shared" si="347"/>
        <v>3174</v>
      </c>
      <c r="O3176"/>
      <c r="P3176"/>
      <c r="Q3176"/>
    </row>
    <row r="3177" spans="2:17">
      <c r="B3177" s="30">
        <f>資料貼入!A3177</f>
        <v>0</v>
      </c>
      <c r="C3177" s="38">
        <f>資料貼入!A3177</f>
        <v>0</v>
      </c>
      <c r="D3177" s="29">
        <f>資料貼入!B3177</f>
        <v>0</v>
      </c>
      <c r="E3177" s="29" cm="1">
        <f t="array" ref="E3177">MovingDayDD($D$3:D3177)</f>
        <v>-2980487.7599999681</v>
      </c>
      <c r="F3177" s="29">
        <f>IF(OR(C3177&gt;總表!$B$30,C3177=0),0,IF(E3177=0,0,1+F3176))</f>
        <v>0</v>
      </c>
      <c r="G3177" s="29">
        <f t="shared" si="348"/>
        <v>0</v>
      </c>
      <c r="H3177" s="42">
        <f t="shared" si="346"/>
        <v>0</v>
      </c>
      <c r="I3177" s="43">
        <f t="shared" si="349"/>
        <v>0</v>
      </c>
      <c r="J3177" s="42">
        <f t="shared" si="350"/>
        <v>0</v>
      </c>
      <c r="K3177" s="43">
        <f t="shared" si="351"/>
        <v>0</v>
      </c>
      <c r="L3177">
        <f t="shared" si="352"/>
        <v>126</v>
      </c>
      <c r="M3177">
        <f>IF($G3177="","",COUNTIF($G$3:$G3177, $G3177))</f>
        <v>3049</v>
      </c>
      <c r="N3177">
        <f t="shared" si="347"/>
        <v>3175</v>
      </c>
      <c r="O3177"/>
      <c r="P3177"/>
      <c r="Q3177"/>
    </row>
    <row r="3178" spans="2:17">
      <c r="B3178" s="30">
        <f>資料貼入!A3178</f>
        <v>0</v>
      </c>
      <c r="C3178" s="38">
        <f>資料貼入!A3178</f>
        <v>0</v>
      </c>
      <c r="D3178" s="29">
        <f>資料貼入!B3178</f>
        <v>0</v>
      </c>
      <c r="E3178" s="29" cm="1">
        <f t="array" ref="E3178">MovingDayDD($D$3:D3178)</f>
        <v>-2980487.7599999681</v>
      </c>
      <c r="F3178" s="29">
        <f>IF(OR(C3178&gt;總表!$B$30,C3178=0),0,IF(E3178=0,0,1+F3177))</f>
        <v>0</v>
      </c>
      <c r="G3178" s="29">
        <f t="shared" si="348"/>
        <v>0</v>
      </c>
      <c r="H3178" s="42">
        <f t="shared" si="346"/>
        <v>0</v>
      </c>
      <c r="I3178" s="43">
        <f t="shared" si="349"/>
        <v>0</v>
      </c>
      <c r="J3178" s="42">
        <f t="shared" si="350"/>
        <v>0</v>
      </c>
      <c r="K3178" s="43">
        <f t="shared" si="351"/>
        <v>0</v>
      </c>
      <c r="L3178">
        <f t="shared" si="352"/>
        <v>126</v>
      </c>
      <c r="M3178">
        <f>IF($G3178="","",COUNTIF($G$3:$G3178, $G3178))</f>
        <v>3050</v>
      </c>
      <c r="N3178">
        <f t="shared" si="347"/>
        <v>3176</v>
      </c>
      <c r="O3178"/>
      <c r="P3178"/>
      <c r="Q3178"/>
    </row>
    <row r="3179" spans="2:17">
      <c r="B3179" s="30">
        <f>資料貼入!A3179</f>
        <v>0</v>
      </c>
      <c r="C3179" s="38">
        <f>資料貼入!A3179</f>
        <v>0</v>
      </c>
      <c r="D3179" s="29">
        <f>資料貼入!B3179</f>
        <v>0</v>
      </c>
      <c r="E3179" s="29" cm="1">
        <f t="array" ref="E3179">MovingDayDD($D$3:D3179)</f>
        <v>-2980487.7599999681</v>
      </c>
      <c r="F3179" s="29">
        <f>IF(OR(C3179&gt;總表!$B$30,C3179=0),0,IF(E3179=0,0,1+F3178))</f>
        <v>0</v>
      </c>
      <c r="G3179" s="29">
        <f t="shared" si="348"/>
        <v>0</v>
      </c>
      <c r="H3179" s="42">
        <f t="shared" si="346"/>
        <v>0</v>
      </c>
      <c r="I3179" s="43">
        <f t="shared" si="349"/>
        <v>0</v>
      </c>
      <c r="J3179" s="42">
        <f t="shared" si="350"/>
        <v>0</v>
      </c>
      <c r="K3179" s="43">
        <f t="shared" si="351"/>
        <v>0</v>
      </c>
      <c r="L3179">
        <f t="shared" si="352"/>
        <v>126</v>
      </c>
      <c r="M3179">
        <f>IF($G3179="","",COUNTIF($G$3:$G3179, $G3179))</f>
        <v>3051</v>
      </c>
      <c r="N3179">
        <f t="shared" si="347"/>
        <v>3177</v>
      </c>
      <c r="O3179"/>
      <c r="P3179"/>
      <c r="Q3179"/>
    </row>
    <row r="3180" spans="2:17">
      <c r="B3180" s="30">
        <f>資料貼入!A3180</f>
        <v>0</v>
      </c>
      <c r="C3180" s="38">
        <f>資料貼入!A3180</f>
        <v>0</v>
      </c>
      <c r="D3180" s="29">
        <f>資料貼入!B3180</f>
        <v>0</v>
      </c>
      <c r="E3180" s="29" cm="1">
        <f t="array" ref="E3180">MovingDayDD($D$3:D3180)</f>
        <v>-2980487.7599999681</v>
      </c>
      <c r="F3180" s="29">
        <f>IF(OR(C3180&gt;總表!$B$30,C3180=0),0,IF(E3180=0,0,1+F3179))</f>
        <v>0</v>
      </c>
      <c r="G3180" s="29">
        <f t="shared" si="348"/>
        <v>0</v>
      </c>
      <c r="H3180" s="42">
        <f t="shared" si="346"/>
        <v>0</v>
      </c>
      <c r="I3180" s="43">
        <f t="shared" si="349"/>
        <v>0</v>
      </c>
      <c r="J3180" s="42">
        <f t="shared" si="350"/>
        <v>0</v>
      </c>
      <c r="K3180" s="43">
        <f t="shared" si="351"/>
        <v>0</v>
      </c>
      <c r="L3180">
        <f t="shared" si="352"/>
        <v>126</v>
      </c>
      <c r="M3180">
        <f>IF($G3180="","",COUNTIF($G$3:$G3180, $G3180))</f>
        <v>3052</v>
      </c>
      <c r="N3180">
        <f t="shared" si="347"/>
        <v>3178</v>
      </c>
      <c r="O3180"/>
      <c r="P3180"/>
      <c r="Q3180"/>
    </row>
    <row r="3181" spans="2:17">
      <c r="B3181" s="30">
        <f>資料貼入!A3181</f>
        <v>0</v>
      </c>
      <c r="C3181" s="38">
        <f>資料貼入!A3181</f>
        <v>0</v>
      </c>
      <c r="D3181" s="29">
        <f>資料貼入!B3181</f>
        <v>0</v>
      </c>
      <c r="E3181" s="29" cm="1">
        <f t="array" ref="E3181">MovingDayDD($D$3:D3181)</f>
        <v>-2980487.7599999681</v>
      </c>
      <c r="F3181" s="29">
        <f>IF(OR(C3181&gt;總表!$B$30,C3181=0),0,IF(E3181=0,0,1+F3180))</f>
        <v>0</v>
      </c>
      <c r="G3181" s="29">
        <f t="shared" si="348"/>
        <v>0</v>
      </c>
      <c r="H3181" s="42">
        <f t="shared" si="346"/>
        <v>0</v>
      </c>
      <c r="I3181" s="43">
        <f t="shared" si="349"/>
        <v>0</v>
      </c>
      <c r="J3181" s="42">
        <f t="shared" si="350"/>
        <v>0</v>
      </c>
      <c r="K3181" s="43">
        <f t="shared" si="351"/>
        <v>0</v>
      </c>
      <c r="L3181">
        <f t="shared" si="352"/>
        <v>126</v>
      </c>
      <c r="M3181">
        <f>IF($G3181="","",COUNTIF($G$3:$G3181, $G3181))</f>
        <v>3053</v>
      </c>
      <c r="N3181">
        <f t="shared" si="347"/>
        <v>3179</v>
      </c>
      <c r="O3181"/>
      <c r="P3181"/>
      <c r="Q3181"/>
    </row>
    <row r="3182" spans="2:17">
      <c r="B3182" s="30">
        <f>資料貼入!A3182</f>
        <v>0</v>
      </c>
      <c r="C3182" s="38">
        <f>資料貼入!A3182</f>
        <v>0</v>
      </c>
      <c r="D3182" s="29">
        <f>資料貼入!B3182</f>
        <v>0</v>
      </c>
      <c r="E3182" s="29" cm="1">
        <f t="array" ref="E3182">MovingDayDD($D$3:D3182)</f>
        <v>-2980487.7599999681</v>
      </c>
      <c r="F3182" s="29">
        <f>IF(OR(C3182&gt;總表!$B$30,C3182=0),0,IF(E3182=0,0,1+F3181))</f>
        <v>0</v>
      </c>
      <c r="G3182" s="29">
        <f t="shared" si="348"/>
        <v>0</v>
      </c>
      <c r="H3182" s="42">
        <f t="shared" si="346"/>
        <v>0</v>
      </c>
      <c r="I3182" s="43">
        <f t="shared" si="349"/>
        <v>0</v>
      </c>
      <c r="J3182" s="42">
        <f t="shared" si="350"/>
        <v>0</v>
      </c>
      <c r="K3182" s="43">
        <f t="shared" si="351"/>
        <v>0</v>
      </c>
      <c r="L3182">
        <f t="shared" si="352"/>
        <v>126</v>
      </c>
      <c r="M3182">
        <f>IF($G3182="","",COUNTIF($G$3:$G3182, $G3182))</f>
        <v>3054</v>
      </c>
      <c r="N3182">
        <f t="shared" si="347"/>
        <v>3180</v>
      </c>
      <c r="O3182"/>
      <c r="P3182"/>
      <c r="Q3182"/>
    </row>
    <row r="3183" spans="2:17">
      <c r="B3183" s="30">
        <f>資料貼入!A3183</f>
        <v>0</v>
      </c>
      <c r="C3183" s="38">
        <f>資料貼入!A3183</f>
        <v>0</v>
      </c>
      <c r="D3183" s="29">
        <f>資料貼入!B3183</f>
        <v>0</v>
      </c>
      <c r="E3183" s="29" cm="1">
        <f t="array" ref="E3183">MovingDayDD($D$3:D3183)</f>
        <v>-2980487.7599999681</v>
      </c>
      <c r="F3183" s="29">
        <f>IF(OR(C3183&gt;總表!$B$30,C3183=0),0,IF(E3183=0,0,1+F3182))</f>
        <v>0</v>
      </c>
      <c r="G3183" s="29">
        <f t="shared" si="348"/>
        <v>0</v>
      </c>
      <c r="H3183" s="42">
        <f t="shared" si="346"/>
        <v>0</v>
      </c>
      <c r="I3183" s="43">
        <f t="shared" si="349"/>
        <v>0</v>
      </c>
      <c r="J3183" s="42">
        <f t="shared" si="350"/>
        <v>0</v>
      </c>
      <c r="K3183" s="43">
        <f t="shared" si="351"/>
        <v>0</v>
      </c>
      <c r="L3183">
        <f t="shared" si="352"/>
        <v>126</v>
      </c>
      <c r="M3183">
        <f>IF($G3183="","",COUNTIF($G$3:$G3183, $G3183))</f>
        <v>3055</v>
      </c>
      <c r="N3183">
        <f t="shared" si="347"/>
        <v>3181</v>
      </c>
      <c r="O3183"/>
      <c r="P3183"/>
      <c r="Q3183"/>
    </row>
    <row r="3184" spans="2:17">
      <c r="B3184" s="30">
        <f>資料貼入!A3184</f>
        <v>0</v>
      </c>
      <c r="C3184" s="38">
        <f>資料貼入!A3184</f>
        <v>0</v>
      </c>
      <c r="D3184" s="29">
        <f>資料貼入!B3184</f>
        <v>0</v>
      </c>
      <c r="E3184" s="29" cm="1">
        <f t="array" ref="E3184">MovingDayDD($D$3:D3184)</f>
        <v>-2980487.7599999681</v>
      </c>
      <c r="F3184" s="29">
        <f>IF(OR(C3184&gt;總表!$B$30,C3184=0),0,IF(E3184=0,0,1+F3183))</f>
        <v>0</v>
      </c>
      <c r="G3184" s="29">
        <f t="shared" si="348"/>
        <v>0</v>
      </c>
      <c r="H3184" s="42">
        <f t="shared" si="346"/>
        <v>0</v>
      </c>
      <c r="I3184" s="43">
        <f t="shared" si="349"/>
        <v>0</v>
      </c>
      <c r="J3184" s="42">
        <f t="shared" si="350"/>
        <v>0</v>
      </c>
      <c r="K3184" s="43">
        <f t="shared" si="351"/>
        <v>0</v>
      </c>
      <c r="L3184">
        <f t="shared" si="352"/>
        <v>126</v>
      </c>
      <c r="M3184">
        <f>IF($G3184="","",COUNTIF($G$3:$G3184, $G3184))</f>
        <v>3056</v>
      </c>
      <c r="N3184">
        <f t="shared" si="347"/>
        <v>3182</v>
      </c>
      <c r="O3184"/>
      <c r="P3184"/>
      <c r="Q3184"/>
    </row>
    <row r="3185" spans="2:17">
      <c r="B3185" s="30">
        <f>資料貼入!A3185</f>
        <v>0</v>
      </c>
      <c r="C3185" s="38">
        <f>資料貼入!A3185</f>
        <v>0</v>
      </c>
      <c r="D3185" s="29">
        <f>資料貼入!B3185</f>
        <v>0</v>
      </c>
      <c r="E3185" s="29" cm="1">
        <f t="array" ref="E3185">MovingDayDD($D$3:D3185)</f>
        <v>-2980487.7599999681</v>
      </c>
      <c r="F3185" s="29">
        <f>IF(OR(C3185&gt;總表!$B$30,C3185=0),0,IF(E3185=0,0,1+F3184))</f>
        <v>0</v>
      </c>
      <c r="G3185" s="29">
        <f t="shared" si="348"/>
        <v>0</v>
      </c>
      <c r="H3185" s="42">
        <f t="shared" si="346"/>
        <v>0</v>
      </c>
      <c r="I3185" s="43">
        <f t="shared" si="349"/>
        <v>0</v>
      </c>
      <c r="J3185" s="42">
        <f t="shared" si="350"/>
        <v>0</v>
      </c>
      <c r="K3185" s="43">
        <f t="shared" si="351"/>
        <v>0</v>
      </c>
      <c r="L3185">
        <f t="shared" si="352"/>
        <v>126</v>
      </c>
      <c r="M3185">
        <f>IF($G3185="","",COUNTIF($G$3:$G3185, $G3185))</f>
        <v>3057</v>
      </c>
      <c r="N3185">
        <f t="shared" si="347"/>
        <v>3183</v>
      </c>
      <c r="O3185"/>
      <c r="P3185"/>
      <c r="Q3185"/>
    </row>
    <row r="3186" spans="2:17">
      <c r="B3186" s="30">
        <f>資料貼入!A3186</f>
        <v>0</v>
      </c>
      <c r="C3186" s="38">
        <f>資料貼入!A3186</f>
        <v>0</v>
      </c>
      <c r="D3186" s="29">
        <f>資料貼入!B3186</f>
        <v>0</v>
      </c>
      <c r="E3186" s="29" cm="1">
        <f t="array" ref="E3186">MovingDayDD($D$3:D3186)</f>
        <v>-2980487.7599999681</v>
      </c>
      <c r="F3186" s="29">
        <f>IF(OR(C3186&gt;總表!$B$30,C3186=0),0,IF(E3186=0,0,1+F3185))</f>
        <v>0</v>
      </c>
      <c r="G3186" s="29">
        <f t="shared" si="348"/>
        <v>0</v>
      </c>
      <c r="H3186" s="42">
        <f t="shared" si="346"/>
        <v>0</v>
      </c>
      <c r="I3186" s="43">
        <f t="shared" si="349"/>
        <v>0</v>
      </c>
      <c r="J3186" s="42">
        <f t="shared" si="350"/>
        <v>0</v>
      </c>
      <c r="K3186" s="43">
        <f t="shared" si="351"/>
        <v>0</v>
      </c>
      <c r="L3186">
        <f t="shared" si="352"/>
        <v>126</v>
      </c>
      <c r="M3186">
        <f>IF($G3186="","",COUNTIF($G$3:$G3186, $G3186))</f>
        <v>3058</v>
      </c>
      <c r="N3186">
        <f t="shared" si="347"/>
        <v>3184</v>
      </c>
      <c r="O3186"/>
      <c r="P3186"/>
      <c r="Q3186"/>
    </row>
    <row r="3187" spans="2:17">
      <c r="B3187" s="30">
        <f>資料貼入!A3187</f>
        <v>0</v>
      </c>
      <c r="C3187" s="38">
        <f>資料貼入!A3187</f>
        <v>0</v>
      </c>
      <c r="D3187" s="29">
        <f>資料貼入!B3187</f>
        <v>0</v>
      </c>
      <c r="E3187" s="29" cm="1">
        <f t="array" ref="E3187">MovingDayDD($D$3:D3187)</f>
        <v>-2980487.7599999681</v>
      </c>
      <c r="F3187" s="29">
        <f>IF(OR(C3187&gt;總表!$B$30,C3187=0),0,IF(E3187=0,0,1+F3186))</f>
        <v>0</v>
      </c>
      <c r="G3187" s="29">
        <f t="shared" si="348"/>
        <v>0</v>
      </c>
      <c r="H3187" s="42">
        <f t="shared" si="346"/>
        <v>0</v>
      </c>
      <c r="I3187" s="43">
        <f t="shared" si="349"/>
        <v>0</v>
      </c>
      <c r="J3187" s="42">
        <f t="shared" si="350"/>
        <v>0</v>
      </c>
      <c r="K3187" s="43">
        <f t="shared" si="351"/>
        <v>0</v>
      </c>
      <c r="L3187">
        <f t="shared" si="352"/>
        <v>126</v>
      </c>
      <c r="M3187">
        <f>IF($G3187="","",COUNTIF($G$3:$G3187, $G3187))</f>
        <v>3059</v>
      </c>
      <c r="N3187">
        <f t="shared" si="347"/>
        <v>3185</v>
      </c>
      <c r="O3187"/>
      <c r="P3187"/>
      <c r="Q3187"/>
    </row>
    <row r="3188" spans="2:17">
      <c r="B3188" s="30">
        <f>資料貼入!A3188</f>
        <v>0</v>
      </c>
      <c r="C3188" s="38">
        <f>資料貼入!A3188</f>
        <v>0</v>
      </c>
      <c r="D3188" s="29">
        <f>資料貼入!B3188</f>
        <v>0</v>
      </c>
      <c r="E3188" s="29" cm="1">
        <f t="array" ref="E3188">MovingDayDD($D$3:D3188)</f>
        <v>-2980487.7599999681</v>
      </c>
      <c r="F3188" s="29">
        <f>IF(OR(C3188&gt;總表!$B$30,C3188=0),0,IF(E3188=0,0,1+F3187))</f>
        <v>0</v>
      </c>
      <c r="G3188" s="29">
        <f t="shared" si="348"/>
        <v>0</v>
      </c>
      <c r="H3188" s="42">
        <f t="shared" si="346"/>
        <v>0</v>
      </c>
      <c r="I3188" s="43">
        <f t="shared" si="349"/>
        <v>0</v>
      </c>
      <c r="J3188" s="42">
        <f t="shared" si="350"/>
        <v>0</v>
      </c>
      <c r="K3188" s="43">
        <f t="shared" si="351"/>
        <v>0</v>
      </c>
      <c r="L3188">
        <f t="shared" si="352"/>
        <v>126</v>
      </c>
      <c r="M3188">
        <f>IF($G3188="","",COUNTIF($G$3:$G3188, $G3188))</f>
        <v>3060</v>
      </c>
      <c r="N3188">
        <f t="shared" si="347"/>
        <v>3186</v>
      </c>
      <c r="O3188"/>
      <c r="P3188"/>
      <c r="Q3188"/>
    </row>
    <row r="3189" spans="2:17">
      <c r="B3189" s="30">
        <f>資料貼入!A3189</f>
        <v>0</v>
      </c>
      <c r="C3189" s="38">
        <f>資料貼入!A3189</f>
        <v>0</v>
      </c>
      <c r="D3189" s="29">
        <f>資料貼入!B3189</f>
        <v>0</v>
      </c>
      <c r="E3189" s="29" cm="1">
        <f t="array" ref="E3189">MovingDayDD($D$3:D3189)</f>
        <v>-2980487.7599999681</v>
      </c>
      <c r="F3189" s="29">
        <f>IF(OR(C3189&gt;總表!$B$30,C3189=0),0,IF(E3189=0,0,1+F3188))</f>
        <v>0</v>
      </c>
      <c r="G3189" s="29">
        <f t="shared" si="348"/>
        <v>0</v>
      </c>
      <c r="H3189" s="42">
        <f t="shared" si="346"/>
        <v>0</v>
      </c>
      <c r="I3189" s="43">
        <f t="shared" si="349"/>
        <v>0</v>
      </c>
      <c r="J3189" s="42">
        <f t="shared" si="350"/>
        <v>0</v>
      </c>
      <c r="K3189" s="43">
        <f t="shared" si="351"/>
        <v>0</v>
      </c>
      <c r="L3189">
        <f t="shared" si="352"/>
        <v>126</v>
      </c>
      <c r="M3189">
        <f>IF($G3189="","",COUNTIF($G$3:$G3189, $G3189))</f>
        <v>3061</v>
      </c>
      <c r="N3189">
        <f t="shared" si="347"/>
        <v>3187</v>
      </c>
      <c r="O3189"/>
      <c r="P3189"/>
      <c r="Q3189"/>
    </row>
    <row r="3190" spans="2:17">
      <c r="B3190" s="30">
        <f>資料貼入!A3190</f>
        <v>0</v>
      </c>
      <c r="C3190" s="38">
        <f>資料貼入!A3190</f>
        <v>0</v>
      </c>
      <c r="D3190" s="29">
        <f>資料貼入!B3190</f>
        <v>0</v>
      </c>
      <c r="E3190" s="29" cm="1">
        <f t="array" ref="E3190">MovingDayDD($D$3:D3190)</f>
        <v>-2980487.7599999681</v>
      </c>
      <c r="F3190" s="29">
        <f>IF(OR(C3190&gt;總表!$B$30,C3190=0),0,IF(E3190=0,0,1+F3189))</f>
        <v>0</v>
      </c>
      <c r="G3190" s="29">
        <f t="shared" si="348"/>
        <v>0</v>
      </c>
      <c r="H3190" s="42">
        <f t="shared" si="346"/>
        <v>0</v>
      </c>
      <c r="I3190" s="43">
        <f t="shared" si="349"/>
        <v>0</v>
      </c>
      <c r="J3190" s="42">
        <f t="shared" si="350"/>
        <v>0</v>
      </c>
      <c r="K3190" s="43">
        <f t="shared" si="351"/>
        <v>0</v>
      </c>
      <c r="L3190">
        <f t="shared" si="352"/>
        <v>126</v>
      </c>
      <c r="M3190">
        <f>IF($G3190="","",COUNTIF($G$3:$G3190, $G3190))</f>
        <v>3062</v>
      </c>
      <c r="N3190">
        <f t="shared" si="347"/>
        <v>3188</v>
      </c>
      <c r="O3190"/>
      <c r="P3190"/>
      <c r="Q3190"/>
    </row>
    <row r="3191" spans="2:17">
      <c r="B3191" s="30">
        <f>資料貼入!A3191</f>
        <v>0</v>
      </c>
      <c r="C3191" s="38">
        <f>資料貼入!A3191</f>
        <v>0</v>
      </c>
      <c r="D3191" s="29">
        <f>資料貼入!B3191</f>
        <v>0</v>
      </c>
      <c r="E3191" s="29" cm="1">
        <f t="array" ref="E3191">MovingDayDD($D$3:D3191)</f>
        <v>-2980487.7599999681</v>
      </c>
      <c r="F3191" s="29">
        <f>IF(OR(C3191&gt;總表!$B$30,C3191=0),0,IF(E3191=0,0,1+F3190))</f>
        <v>0</v>
      </c>
      <c r="G3191" s="29">
        <f t="shared" si="348"/>
        <v>0</v>
      </c>
      <c r="H3191" s="42">
        <f t="shared" si="346"/>
        <v>0</v>
      </c>
      <c r="I3191" s="43">
        <f t="shared" si="349"/>
        <v>0</v>
      </c>
      <c r="J3191" s="42">
        <f t="shared" si="350"/>
        <v>0</v>
      </c>
      <c r="K3191" s="43">
        <f t="shared" si="351"/>
        <v>0</v>
      </c>
      <c r="L3191">
        <f t="shared" si="352"/>
        <v>126</v>
      </c>
      <c r="M3191">
        <f>IF($G3191="","",COUNTIF($G$3:$G3191, $G3191))</f>
        <v>3063</v>
      </c>
      <c r="N3191">
        <f t="shared" si="347"/>
        <v>3189</v>
      </c>
      <c r="O3191"/>
      <c r="P3191"/>
      <c r="Q3191"/>
    </row>
    <row r="3192" spans="2:17">
      <c r="B3192" s="30">
        <f>資料貼入!A3192</f>
        <v>0</v>
      </c>
      <c r="C3192" s="38">
        <f>資料貼入!A3192</f>
        <v>0</v>
      </c>
      <c r="D3192" s="29">
        <f>資料貼入!B3192</f>
        <v>0</v>
      </c>
      <c r="E3192" s="29" cm="1">
        <f t="array" ref="E3192">MovingDayDD($D$3:D3192)</f>
        <v>-2980487.7599999681</v>
      </c>
      <c r="F3192" s="29">
        <f>IF(OR(C3192&gt;總表!$B$30,C3192=0),0,IF(E3192=0,0,1+F3191))</f>
        <v>0</v>
      </c>
      <c r="G3192" s="29">
        <f t="shared" si="348"/>
        <v>0</v>
      </c>
      <c r="H3192" s="42">
        <f t="shared" si="346"/>
        <v>0</v>
      </c>
      <c r="I3192" s="43">
        <f t="shared" si="349"/>
        <v>0</v>
      </c>
      <c r="J3192" s="42">
        <f t="shared" si="350"/>
        <v>0</v>
      </c>
      <c r="K3192" s="43">
        <f t="shared" si="351"/>
        <v>0</v>
      </c>
      <c r="L3192">
        <f t="shared" si="352"/>
        <v>126</v>
      </c>
      <c r="M3192">
        <f>IF($G3192="","",COUNTIF($G$3:$G3192, $G3192))</f>
        <v>3064</v>
      </c>
      <c r="N3192">
        <f t="shared" si="347"/>
        <v>3190</v>
      </c>
      <c r="O3192"/>
      <c r="P3192"/>
      <c r="Q3192"/>
    </row>
    <row r="3193" spans="2:17">
      <c r="B3193" s="30">
        <f>資料貼入!A3193</f>
        <v>0</v>
      </c>
      <c r="C3193" s="38">
        <f>資料貼入!A3193</f>
        <v>0</v>
      </c>
      <c r="D3193" s="29">
        <f>資料貼入!B3193</f>
        <v>0</v>
      </c>
      <c r="E3193" s="29" cm="1">
        <f t="array" ref="E3193">MovingDayDD($D$3:D3193)</f>
        <v>-2980487.7599999681</v>
      </c>
      <c r="F3193" s="29">
        <f>IF(OR(C3193&gt;總表!$B$30,C3193=0),0,IF(E3193=0,0,1+F3192))</f>
        <v>0</v>
      </c>
      <c r="G3193" s="29">
        <f t="shared" si="348"/>
        <v>0</v>
      </c>
      <c r="H3193" s="42">
        <f t="shared" si="346"/>
        <v>0</v>
      </c>
      <c r="I3193" s="43">
        <f t="shared" si="349"/>
        <v>0</v>
      </c>
      <c r="J3193" s="42">
        <f t="shared" si="350"/>
        <v>0</v>
      </c>
      <c r="K3193" s="43">
        <f t="shared" si="351"/>
        <v>0</v>
      </c>
      <c r="L3193">
        <f t="shared" si="352"/>
        <v>126</v>
      </c>
      <c r="M3193">
        <f>IF($G3193="","",COUNTIF($G$3:$G3193, $G3193))</f>
        <v>3065</v>
      </c>
      <c r="N3193">
        <f t="shared" si="347"/>
        <v>3191</v>
      </c>
      <c r="O3193"/>
      <c r="P3193"/>
      <c r="Q3193"/>
    </row>
    <row r="3194" spans="2:17">
      <c r="B3194" s="30">
        <f>資料貼入!A3194</f>
        <v>0</v>
      </c>
      <c r="C3194" s="38">
        <f>資料貼入!A3194</f>
        <v>0</v>
      </c>
      <c r="D3194" s="29">
        <f>資料貼入!B3194</f>
        <v>0</v>
      </c>
      <c r="E3194" s="29" cm="1">
        <f t="array" ref="E3194">MovingDayDD($D$3:D3194)</f>
        <v>-2980487.7599999681</v>
      </c>
      <c r="F3194" s="29">
        <f>IF(OR(C3194&gt;總表!$B$30,C3194=0),0,IF(E3194=0,0,1+F3193))</f>
        <v>0</v>
      </c>
      <c r="G3194" s="29">
        <f t="shared" si="348"/>
        <v>0</v>
      </c>
      <c r="H3194" s="42">
        <f t="shared" si="346"/>
        <v>0</v>
      </c>
      <c r="I3194" s="43">
        <f t="shared" si="349"/>
        <v>0</v>
      </c>
      <c r="J3194" s="42">
        <f t="shared" si="350"/>
        <v>0</v>
      </c>
      <c r="K3194" s="43">
        <f t="shared" si="351"/>
        <v>0</v>
      </c>
      <c r="L3194">
        <f t="shared" si="352"/>
        <v>126</v>
      </c>
      <c r="M3194">
        <f>IF($G3194="","",COUNTIF($G$3:$G3194, $G3194))</f>
        <v>3066</v>
      </c>
      <c r="N3194">
        <f t="shared" si="347"/>
        <v>3192</v>
      </c>
      <c r="O3194"/>
      <c r="P3194"/>
      <c r="Q3194"/>
    </row>
    <row r="3195" spans="2:17">
      <c r="B3195" s="30">
        <f>資料貼入!A3195</f>
        <v>0</v>
      </c>
      <c r="C3195" s="38">
        <f>資料貼入!A3195</f>
        <v>0</v>
      </c>
      <c r="D3195" s="29">
        <f>資料貼入!B3195</f>
        <v>0</v>
      </c>
      <c r="E3195" s="29" cm="1">
        <f t="array" ref="E3195">MovingDayDD($D$3:D3195)</f>
        <v>-2980487.7599999681</v>
      </c>
      <c r="F3195" s="29">
        <f>IF(OR(C3195&gt;總表!$B$30,C3195=0),0,IF(E3195=0,0,1+F3194))</f>
        <v>0</v>
      </c>
      <c r="G3195" s="29">
        <f t="shared" si="348"/>
        <v>0</v>
      </c>
      <c r="H3195" s="42">
        <f t="shared" si="346"/>
        <v>0</v>
      </c>
      <c r="I3195" s="43">
        <f t="shared" si="349"/>
        <v>0</v>
      </c>
      <c r="J3195" s="42">
        <f t="shared" si="350"/>
        <v>0</v>
      </c>
      <c r="K3195" s="43">
        <f t="shared" si="351"/>
        <v>0</v>
      </c>
      <c r="L3195">
        <f t="shared" si="352"/>
        <v>126</v>
      </c>
      <c r="M3195">
        <f>IF($G3195="","",COUNTIF($G$3:$G3195, $G3195))</f>
        <v>3067</v>
      </c>
      <c r="N3195">
        <f t="shared" si="347"/>
        <v>3193</v>
      </c>
      <c r="O3195"/>
      <c r="P3195"/>
      <c r="Q3195"/>
    </row>
    <row r="3196" spans="2:17">
      <c r="B3196" s="30">
        <f>資料貼入!A3196</f>
        <v>0</v>
      </c>
      <c r="C3196" s="38">
        <f>資料貼入!A3196</f>
        <v>0</v>
      </c>
      <c r="D3196" s="29">
        <f>資料貼入!B3196</f>
        <v>0</v>
      </c>
      <c r="E3196" s="29" cm="1">
        <f t="array" ref="E3196">MovingDayDD($D$3:D3196)</f>
        <v>-2980487.7599999681</v>
      </c>
      <c r="F3196" s="29">
        <f>IF(OR(C3196&gt;總表!$B$30,C3196=0),0,IF(E3196=0,0,1+F3195))</f>
        <v>0</v>
      </c>
      <c r="G3196" s="29">
        <f t="shared" si="348"/>
        <v>0</v>
      </c>
      <c r="H3196" s="42">
        <f t="shared" si="346"/>
        <v>0</v>
      </c>
      <c r="I3196" s="43">
        <f t="shared" si="349"/>
        <v>0</v>
      </c>
      <c r="J3196" s="42">
        <f t="shared" si="350"/>
        <v>0</v>
      </c>
      <c r="K3196" s="43">
        <f t="shared" si="351"/>
        <v>0</v>
      </c>
      <c r="L3196">
        <f t="shared" si="352"/>
        <v>126</v>
      </c>
      <c r="M3196">
        <f>IF($G3196="","",COUNTIF($G$3:$G3196, $G3196))</f>
        <v>3068</v>
      </c>
      <c r="N3196">
        <f t="shared" si="347"/>
        <v>3194</v>
      </c>
      <c r="O3196"/>
      <c r="P3196"/>
      <c r="Q3196"/>
    </row>
    <row r="3197" spans="2:17">
      <c r="B3197" s="30">
        <f>資料貼入!A3197</f>
        <v>0</v>
      </c>
      <c r="C3197" s="38">
        <f>資料貼入!A3197</f>
        <v>0</v>
      </c>
      <c r="D3197" s="29">
        <f>資料貼入!B3197</f>
        <v>0</v>
      </c>
      <c r="E3197" s="29" cm="1">
        <f t="array" ref="E3197">MovingDayDD($D$3:D3197)</f>
        <v>-2980487.7599999681</v>
      </c>
      <c r="F3197" s="29">
        <f>IF(OR(C3197&gt;總表!$B$30,C3197=0),0,IF(E3197=0,0,1+F3196))</f>
        <v>0</v>
      </c>
      <c r="G3197" s="29">
        <f t="shared" si="348"/>
        <v>0</v>
      </c>
      <c r="H3197" s="42">
        <f t="shared" si="346"/>
        <v>0</v>
      </c>
      <c r="I3197" s="43">
        <f t="shared" si="349"/>
        <v>0</v>
      </c>
      <c r="J3197" s="42">
        <f t="shared" si="350"/>
        <v>0</v>
      </c>
      <c r="K3197" s="43">
        <f t="shared" si="351"/>
        <v>0</v>
      </c>
      <c r="L3197">
        <f t="shared" si="352"/>
        <v>126</v>
      </c>
      <c r="M3197">
        <f>IF($G3197="","",COUNTIF($G$3:$G3197, $G3197))</f>
        <v>3069</v>
      </c>
      <c r="N3197">
        <f t="shared" si="347"/>
        <v>3195</v>
      </c>
      <c r="O3197"/>
      <c r="P3197"/>
      <c r="Q3197"/>
    </row>
    <row r="3198" spans="2:17">
      <c r="B3198" s="30">
        <f>資料貼入!A3198</f>
        <v>0</v>
      </c>
      <c r="C3198" s="38">
        <f>資料貼入!A3198</f>
        <v>0</v>
      </c>
      <c r="D3198" s="29">
        <f>資料貼入!B3198</f>
        <v>0</v>
      </c>
      <c r="E3198" s="29" cm="1">
        <f t="array" ref="E3198">MovingDayDD($D$3:D3198)</f>
        <v>-2980487.7599999681</v>
      </c>
      <c r="F3198" s="29">
        <f>IF(OR(C3198&gt;總表!$B$30,C3198=0),0,IF(E3198=0,0,1+F3197))</f>
        <v>0</v>
      </c>
      <c r="G3198" s="29">
        <f t="shared" si="348"/>
        <v>0</v>
      </c>
      <c r="H3198" s="42">
        <f t="shared" si="346"/>
        <v>0</v>
      </c>
      <c r="I3198" s="43">
        <f t="shared" si="349"/>
        <v>0</v>
      </c>
      <c r="J3198" s="42">
        <f t="shared" si="350"/>
        <v>0</v>
      </c>
      <c r="K3198" s="43">
        <f t="shared" si="351"/>
        <v>0</v>
      </c>
      <c r="L3198">
        <f t="shared" si="352"/>
        <v>126</v>
      </c>
      <c r="M3198">
        <f>IF($G3198="","",COUNTIF($G$3:$G3198, $G3198))</f>
        <v>3070</v>
      </c>
      <c r="N3198">
        <f t="shared" si="347"/>
        <v>3196</v>
      </c>
      <c r="O3198"/>
      <c r="P3198"/>
      <c r="Q3198"/>
    </row>
    <row r="3199" spans="2:17">
      <c r="B3199" s="30">
        <f>資料貼入!A3199</f>
        <v>0</v>
      </c>
      <c r="C3199" s="38">
        <f>資料貼入!A3199</f>
        <v>0</v>
      </c>
      <c r="D3199" s="29">
        <f>資料貼入!B3199</f>
        <v>0</v>
      </c>
      <c r="E3199" s="29" cm="1">
        <f t="array" ref="E3199">MovingDayDD($D$3:D3199)</f>
        <v>-2980487.7599999681</v>
      </c>
      <c r="F3199" s="29">
        <f>IF(OR(C3199&gt;總表!$B$30,C3199=0),0,IF(E3199=0,0,1+F3198))</f>
        <v>0</v>
      </c>
      <c r="G3199" s="29">
        <f t="shared" si="348"/>
        <v>0</v>
      </c>
      <c r="H3199" s="42">
        <f t="shared" si="346"/>
        <v>0</v>
      </c>
      <c r="I3199" s="43">
        <f t="shared" si="349"/>
        <v>0</v>
      </c>
      <c r="J3199" s="42">
        <f t="shared" si="350"/>
        <v>0</v>
      </c>
      <c r="K3199" s="43">
        <f t="shared" si="351"/>
        <v>0</v>
      </c>
      <c r="L3199">
        <f t="shared" si="352"/>
        <v>126</v>
      </c>
      <c r="M3199">
        <f>IF($G3199="","",COUNTIF($G$3:$G3199, $G3199))</f>
        <v>3071</v>
      </c>
      <c r="N3199">
        <f t="shared" si="347"/>
        <v>3197</v>
      </c>
      <c r="O3199"/>
      <c r="P3199"/>
      <c r="Q3199"/>
    </row>
    <row r="3200" spans="2:17">
      <c r="B3200" s="30">
        <f>資料貼入!A3200</f>
        <v>0</v>
      </c>
      <c r="C3200" s="38">
        <f>資料貼入!A3200</f>
        <v>0</v>
      </c>
      <c r="D3200" s="29">
        <f>資料貼入!B3200</f>
        <v>0</v>
      </c>
      <c r="E3200" s="29" cm="1">
        <f t="array" ref="E3200">MovingDayDD($D$3:D3200)</f>
        <v>-2980487.7599999681</v>
      </c>
      <c r="F3200" s="29">
        <f>IF(OR(C3200&gt;總表!$B$30,C3200=0),0,IF(E3200=0,0,1+F3199))</f>
        <v>0</v>
      </c>
      <c r="G3200" s="29">
        <f t="shared" si="348"/>
        <v>0</v>
      </c>
      <c r="H3200" s="42">
        <f t="shared" si="346"/>
        <v>0</v>
      </c>
      <c r="I3200" s="43">
        <f t="shared" si="349"/>
        <v>0</v>
      </c>
      <c r="J3200" s="42">
        <f t="shared" si="350"/>
        <v>0</v>
      </c>
      <c r="K3200" s="43">
        <f t="shared" si="351"/>
        <v>0</v>
      </c>
      <c r="L3200">
        <f t="shared" si="352"/>
        <v>126</v>
      </c>
      <c r="M3200">
        <f>IF($G3200="","",COUNTIF($G$3:$G3200, $G3200))</f>
        <v>3072</v>
      </c>
      <c r="N3200">
        <f t="shared" si="347"/>
        <v>3198</v>
      </c>
      <c r="O3200"/>
      <c r="P3200"/>
      <c r="Q3200"/>
    </row>
    <row r="3201" spans="2:17">
      <c r="B3201" s="30">
        <f>資料貼入!A3201</f>
        <v>0</v>
      </c>
      <c r="C3201" s="38">
        <f>資料貼入!A3201</f>
        <v>0</v>
      </c>
      <c r="D3201" s="29">
        <f>資料貼入!B3201</f>
        <v>0</v>
      </c>
      <c r="E3201" s="29" cm="1">
        <f t="array" ref="E3201">MovingDayDD($D$3:D3201)</f>
        <v>-2980487.7599999681</v>
      </c>
      <c r="F3201" s="29">
        <f>IF(OR(C3201&gt;總表!$B$30,C3201=0),0,IF(E3201=0,0,1+F3200))</f>
        <v>0</v>
      </c>
      <c r="G3201" s="29">
        <f t="shared" si="348"/>
        <v>0</v>
      </c>
      <c r="H3201" s="42">
        <f t="shared" si="346"/>
        <v>0</v>
      </c>
      <c r="I3201" s="43">
        <f t="shared" si="349"/>
        <v>0</v>
      </c>
      <c r="J3201" s="42">
        <f t="shared" si="350"/>
        <v>0</v>
      </c>
      <c r="K3201" s="43">
        <f t="shared" si="351"/>
        <v>0</v>
      </c>
      <c r="L3201">
        <f t="shared" si="352"/>
        <v>126</v>
      </c>
      <c r="M3201">
        <f>IF($G3201="","",COUNTIF($G$3:$G3201, $G3201))</f>
        <v>3073</v>
      </c>
      <c r="N3201">
        <f t="shared" si="347"/>
        <v>3199</v>
      </c>
      <c r="O3201"/>
      <c r="P3201"/>
      <c r="Q3201"/>
    </row>
    <row r="3202" spans="2:17">
      <c r="B3202" s="30">
        <f>資料貼入!A3202</f>
        <v>0</v>
      </c>
      <c r="C3202" s="38">
        <f>資料貼入!A3202</f>
        <v>0</v>
      </c>
      <c r="D3202" s="29">
        <f>資料貼入!B3202</f>
        <v>0</v>
      </c>
      <c r="E3202" s="29" cm="1">
        <f t="array" ref="E3202">MovingDayDD($D$3:D3202)</f>
        <v>-2980487.7599999681</v>
      </c>
      <c r="F3202" s="29">
        <f>IF(OR(C3202&gt;總表!$B$30,C3202=0),0,IF(E3202=0,0,1+F3201))</f>
        <v>0</v>
      </c>
      <c r="G3202" s="29">
        <f t="shared" si="348"/>
        <v>0</v>
      </c>
      <c r="H3202" s="42">
        <f t="shared" si="346"/>
        <v>0</v>
      </c>
      <c r="I3202" s="43">
        <f t="shared" si="349"/>
        <v>0</v>
      </c>
      <c r="J3202" s="42">
        <f t="shared" si="350"/>
        <v>0</v>
      </c>
      <c r="K3202" s="43">
        <f t="shared" si="351"/>
        <v>0</v>
      </c>
      <c r="L3202">
        <f t="shared" si="352"/>
        <v>126</v>
      </c>
      <c r="M3202">
        <f>IF($G3202="","",COUNTIF($G$3:$G3202, $G3202))</f>
        <v>3074</v>
      </c>
      <c r="N3202">
        <f t="shared" si="347"/>
        <v>3200</v>
      </c>
      <c r="O3202"/>
      <c r="P3202"/>
      <c r="Q3202"/>
    </row>
    <row r="3203" spans="2:17">
      <c r="B3203" s="30">
        <f>資料貼入!A3203</f>
        <v>0</v>
      </c>
      <c r="C3203" s="38">
        <f>資料貼入!A3203</f>
        <v>0</v>
      </c>
      <c r="D3203" s="29">
        <f>資料貼入!B3203</f>
        <v>0</v>
      </c>
      <c r="E3203" s="29" cm="1">
        <f t="array" ref="E3203">MovingDayDD($D$3:D3203)</f>
        <v>-2980487.7599999681</v>
      </c>
      <c r="F3203" s="29">
        <f>IF(OR(C3203&gt;總表!$B$30,C3203=0),0,IF(E3203=0,0,1+F3202))</f>
        <v>0</v>
      </c>
      <c r="G3203" s="29">
        <f t="shared" si="348"/>
        <v>0</v>
      </c>
      <c r="H3203" s="42">
        <f t="shared" ref="H3203:H3266" si="353">IF(G3203&gt;$V$1,B3203,0)</f>
        <v>0</v>
      </c>
      <c r="I3203" s="43">
        <f t="shared" si="349"/>
        <v>0</v>
      </c>
      <c r="J3203" s="42">
        <f t="shared" si="350"/>
        <v>0</v>
      </c>
      <c r="K3203" s="43">
        <f t="shared" si="351"/>
        <v>0</v>
      </c>
      <c r="L3203">
        <f t="shared" si="352"/>
        <v>126</v>
      </c>
      <c r="M3203">
        <f>IF($G3203="","",COUNTIF($G$3:$G3203, $G3203))</f>
        <v>3075</v>
      </c>
      <c r="N3203">
        <f t="shared" ref="N3203:N3266" si="354">IF($G3203="","",L3203+M3203)</f>
        <v>3201</v>
      </c>
      <c r="O3203"/>
      <c r="P3203"/>
      <c r="Q3203"/>
    </row>
    <row r="3204" spans="2:17">
      <c r="B3204" s="30">
        <f>資料貼入!A3204</f>
        <v>0</v>
      </c>
      <c r="C3204" s="38">
        <f>資料貼入!A3204</f>
        <v>0</v>
      </c>
      <c r="D3204" s="29">
        <f>資料貼入!B3204</f>
        <v>0</v>
      </c>
      <c r="E3204" s="29" cm="1">
        <f t="array" ref="E3204">MovingDayDD($D$3:D3204)</f>
        <v>-2980487.7599999681</v>
      </c>
      <c r="F3204" s="29">
        <f>IF(OR(C3204&gt;總表!$B$30,C3204=0),0,IF(E3204=0,0,1+F3203))</f>
        <v>0</v>
      </c>
      <c r="G3204" s="29">
        <f t="shared" ref="G3204:G3267" si="355">IF(F3205=0,F3204,0)</f>
        <v>0</v>
      </c>
      <c r="H3204" s="42">
        <f t="shared" si="353"/>
        <v>0</v>
      </c>
      <c r="I3204" s="43">
        <f t="shared" ref="I3204:I3267" si="356">G3204</f>
        <v>0</v>
      </c>
      <c r="J3204" s="42">
        <f t="shared" ref="J3204:J3267" si="357">IF(F3204=0,0,B3204)</f>
        <v>0</v>
      </c>
      <c r="K3204" s="43">
        <f t="shared" ref="K3204:K3267" si="358">G3204</f>
        <v>0</v>
      </c>
      <c r="L3204">
        <f t="shared" ref="L3204:L3267" si="359">IF($G3204="","",COUNTIF($G$3:$G$4053, "&gt;" &amp; $G3204))</f>
        <v>126</v>
      </c>
      <c r="M3204">
        <f>IF($G3204="","",COUNTIF($G$3:$G3204, $G3204))</f>
        <v>3076</v>
      </c>
      <c r="N3204">
        <f t="shared" si="354"/>
        <v>3202</v>
      </c>
      <c r="O3204"/>
      <c r="P3204"/>
      <c r="Q3204"/>
    </row>
    <row r="3205" spans="2:17">
      <c r="B3205" s="30">
        <f>資料貼入!A3205</f>
        <v>0</v>
      </c>
      <c r="C3205" s="38">
        <f>資料貼入!A3205</f>
        <v>0</v>
      </c>
      <c r="D3205" s="29">
        <f>資料貼入!B3205</f>
        <v>0</v>
      </c>
      <c r="E3205" s="29" cm="1">
        <f t="array" ref="E3205">MovingDayDD($D$3:D3205)</f>
        <v>-2980487.7599999681</v>
      </c>
      <c r="F3205" s="29">
        <f>IF(OR(C3205&gt;總表!$B$30,C3205=0),0,IF(E3205=0,0,1+F3204))</f>
        <v>0</v>
      </c>
      <c r="G3205" s="29">
        <f t="shared" si="355"/>
        <v>0</v>
      </c>
      <c r="H3205" s="42">
        <f t="shared" si="353"/>
        <v>0</v>
      </c>
      <c r="I3205" s="43">
        <f t="shared" si="356"/>
        <v>0</v>
      </c>
      <c r="J3205" s="42">
        <f t="shared" si="357"/>
        <v>0</v>
      </c>
      <c r="K3205" s="43">
        <f t="shared" si="358"/>
        <v>0</v>
      </c>
      <c r="L3205">
        <f t="shared" si="359"/>
        <v>126</v>
      </c>
      <c r="M3205">
        <f>IF($G3205="","",COUNTIF($G$3:$G3205, $G3205))</f>
        <v>3077</v>
      </c>
      <c r="N3205">
        <f t="shared" si="354"/>
        <v>3203</v>
      </c>
      <c r="O3205"/>
      <c r="P3205"/>
      <c r="Q3205"/>
    </row>
    <row r="3206" spans="2:17">
      <c r="B3206" s="30">
        <f>資料貼入!A3206</f>
        <v>0</v>
      </c>
      <c r="C3206" s="38">
        <f>資料貼入!A3206</f>
        <v>0</v>
      </c>
      <c r="D3206" s="29">
        <f>資料貼入!B3206</f>
        <v>0</v>
      </c>
      <c r="E3206" s="29" cm="1">
        <f t="array" ref="E3206">MovingDayDD($D$3:D3206)</f>
        <v>-2980487.7599999681</v>
      </c>
      <c r="F3206" s="29">
        <f>IF(OR(C3206&gt;總表!$B$30,C3206=0),0,IF(E3206=0,0,1+F3205))</f>
        <v>0</v>
      </c>
      <c r="G3206" s="29">
        <f t="shared" si="355"/>
        <v>0</v>
      </c>
      <c r="H3206" s="42">
        <f t="shared" si="353"/>
        <v>0</v>
      </c>
      <c r="I3206" s="43">
        <f t="shared" si="356"/>
        <v>0</v>
      </c>
      <c r="J3206" s="42">
        <f t="shared" si="357"/>
        <v>0</v>
      </c>
      <c r="K3206" s="43">
        <f t="shared" si="358"/>
        <v>0</v>
      </c>
      <c r="L3206">
        <f t="shared" si="359"/>
        <v>126</v>
      </c>
      <c r="M3206">
        <f>IF($G3206="","",COUNTIF($G$3:$G3206, $G3206))</f>
        <v>3078</v>
      </c>
      <c r="N3206">
        <f t="shared" si="354"/>
        <v>3204</v>
      </c>
      <c r="O3206"/>
      <c r="P3206"/>
      <c r="Q3206"/>
    </row>
    <row r="3207" spans="2:17">
      <c r="B3207" s="30">
        <f>資料貼入!A3207</f>
        <v>0</v>
      </c>
      <c r="C3207" s="38">
        <f>資料貼入!A3207</f>
        <v>0</v>
      </c>
      <c r="D3207" s="29">
        <f>資料貼入!B3207</f>
        <v>0</v>
      </c>
      <c r="E3207" s="29" cm="1">
        <f t="array" ref="E3207">MovingDayDD($D$3:D3207)</f>
        <v>-2980487.7599999681</v>
      </c>
      <c r="F3207" s="29">
        <f>IF(OR(C3207&gt;總表!$B$30,C3207=0),0,IF(E3207=0,0,1+F3206))</f>
        <v>0</v>
      </c>
      <c r="G3207" s="29">
        <f t="shared" si="355"/>
        <v>0</v>
      </c>
      <c r="H3207" s="42">
        <f t="shared" si="353"/>
        <v>0</v>
      </c>
      <c r="I3207" s="43">
        <f t="shared" si="356"/>
        <v>0</v>
      </c>
      <c r="J3207" s="42">
        <f t="shared" si="357"/>
        <v>0</v>
      </c>
      <c r="K3207" s="43">
        <f t="shared" si="358"/>
        <v>0</v>
      </c>
      <c r="L3207">
        <f t="shared" si="359"/>
        <v>126</v>
      </c>
      <c r="M3207">
        <f>IF($G3207="","",COUNTIF($G$3:$G3207, $G3207))</f>
        <v>3079</v>
      </c>
      <c r="N3207">
        <f t="shared" si="354"/>
        <v>3205</v>
      </c>
      <c r="O3207"/>
      <c r="P3207"/>
      <c r="Q3207"/>
    </row>
    <row r="3208" spans="2:17">
      <c r="B3208" s="30">
        <f>資料貼入!A3208</f>
        <v>0</v>
      </c>
      <c r="C3208" s="38">
        <f>資料貼入!A3208</f>
        <v>0</v>
      </c>
      <c r="D3208" s="29">
        <f>資料貼入!B3208</f>
        <v>0</v>
      </c>
      <c r="E3208" s="29" cm="1">
        <f t="array" ref="E3208">MovingDayDD($D$3:D3208)</f>
        <v>-2980487.7599999681</v>
      </c>
      <c r="F3208" s="29">
        <f>IF(OR(C3208&gt;總表!$B$30,C3208=0),0,IF(E3208=0,0,1+F3207))</f>
        <v>0</v>
      </c>
      <c r="G3208" s="29">
        <f t="shared" si="355"/>
        <v>0</v>
      </c>
      <c r="H3208" s="42">
        <f t="shared" si="353"/>
        <v>0</v>
      </c>
      <c r="I3208" s="43">
        <f t="shared" si="356"/>
        <v>0</v>
      </c>
      <c r="J3208" s="42">
        <f t="shared" si="357"/>
        <v>0</v>
      </c>
      <c r="K3208" s="43">
        <f t="shared" si="358"/>
        <v>0</v>
      </c>
      <c r="L3208">
        <f t="shared" si="359"/>
        <v>126</v>
      </c>
      <c r="M3208">
        <f>IF($G3208="","",COUNTIF($G$3:$G3208, $G3208))</f>
        <v>3080</v>
      </c>
      <c r="N3208">
        <f t="shared" si="354"/>
        <v>3206</v>
      </c>
      <c r="O3208"/>
      <c r="P3208"/>
      <c r="Q3208"/>
    </row>
    <row r="3209" spans="2:17">
      <c r="B3209" s="30">
        <f>資料貼入!A3209</f>
        <v>0</v>
      </c>
      <c r="C3209" s="38">
        <f>資料貼入!A3209</f>
        <v>0</v>
      </c>
      <c r="D3209" s="29">
        <f>資料貼入!B3209</f>
        <v>0</v>
      </c>
      <c r="E3209" s="29" cm="1">
        <f t="array" ref="E3209">MovingDayDD($D$3:D3209)</f>
        <v>-2980487.7599999681</v>
      </c>
      <c r="F3209" s="29">
        <f>IF(OR(C3209&gt;總表!$B$30,C3209=0),0,IF(E3209=0,0,1+F3208))</f>
        <v>0</v>
      </c>
      <c r="G3209" s="29">
        <f t="shared" si="355"/>
        <v>0</v>
      </c>
      <c r="H3209" s="42">
        <f t="shared" si="353"/>
        <v>0</v>
      </c>
      <c r="I3209" s="43">
        <f t="shared" si="356"/>
        <v>0</v>
      </c>
      <c r="J3209" s="42">
        <f t="shared" si="357"/>
        <v>0</v>
      </c>
      <c r="K3209" s="43">
        <f t="shared" si="358"/>
        <v>0</v>
      </c>
      <c r="L3209">
        <f t="shared" si="359"/>
        <v>126</v>
      </c>
      <c r="M3209">
        <f>IF($G3209="","",COUNTIF($G$3:$G3209, $G3209))</f>
        <v>3081</v>
      </c>
      <c r="N3209">
        <f t="shared" si="354"/>
        <v>3207</v>
      </c>
      <c r="O3209"/>
      <c r="P3209"/>
      <c r="Q3209"/>
    </row>
    <row r="3210" spans="2:17">
      <c r="B3210" s="30">
        <f>資料貼入!A3210</f>
        <v>0</v>
      </c>
      <c r="C3210" s="38">
        <f>資料貼入!A3210</f>
        <v>0</v>
      </c>
      <c r="D3210" s="29">
        <f>資料貼入!B3210</f>
        <v>0</v>
      </c>
      <c r="E3210" s="29" cm="1">
        <f t="array" ref="E3210">MovingDayDD($D$3:D3210)</f>
        <v>-2980487.7599999681</v>
      </c>
      <c r="F3210" s="29">
        <f>IF(OR(C3210&gt;總表!$B$30,C3210=0),0,IF(E3210=0,0,1+F3209))</f>
        <v>0</v>
      </c>
      <c r="G3210" s="29">
        <f t="shared" si="355"/>
        <v>0</v>
      </c>
      <c r="H3210" s="42">
        <f t="shared" si="353"/>
        <v>0</v>
      </c>
      <c r="I3210" s="43">
        <f t="shared" si="356"/>
        <v>0</v>
      </c>
      <c r="J3210" s="42">
        <f t="shared" si="357"/>
        <v>0</v>
      </c>
      <c r="K3210" s="43">
        <f t="shared" si="358"/>
        <v>0</v>
      </c>
      <c r="L3210">
        <f t="shared" si="359"/>
        <v>126</v>
      </c>
      <c r="M3210">
        <f>IF($G3210="","",COUNTIF($G$3:$G3210, $G3210))</f>
        <v>3082</v>
      </c>
      <c r="N3210">
        <f t="shared" si="354"/>
        <v>3208</v>
      </c>
      <c r="O3210"/>
      <c r="P3210"/>
      <c r="Q3210"/>
    </row>
    <row r="3211" spans="2:17">
      <c r="B3211" s="30">
        <f>資料貼入!A3211</f>
        <v>0</v>
      </c>
      <c r="C3211" s="38">
        <f>資料貼入!A3211</f>
        <v>0</v>
      </c>
      <c r="D3211" s="29">
        <f>資料貼入!B3211</f>
        <v>0</v>
      </c>
      <c r="E3211" s="29" cm="1">
        <f t="array" ref="E3211">MovingDayDD($D$3:D3211)</f>
        <v>-2980487.7599999681</v>
      </c>
      <c r="F3211" s="29">
        <f>IF(OR(C3211&gt;總表!$B$30,C3211=0),0,IF(E3211=0,0,1+F3210))</f>
        <v>0</v>
      </c>
      <c r="G3211" s="29">
        <f t="shared" si="355"/>
        <v>0</v>
      </c>
      <c r="H3211" s="42">
        <f t="shared" si="353"/>
        <v>0</v>
      </c>
      <c r="I3211" s="43">
        <f t="shared" si="356"/>
        <v>0</v>
      </c>
      <c r="J3211" s="42">
        <f t="shared" si="357"/>
        <v>0</v>
      </c>
      <c r="K3211" s="43">
        <f t="shared" si="358"/>
        <v>0</v>
      </c>
      <c r="L3211">
        <f t="shared" si="359"/>
        <v>126</v>
      </c>
      <c r="M3211">
        <f>IF($G3211="","",COUNTIF($G$3:$G3211, $G3211))</f>
        <v>3083</v>
      </c>
      <c r="N3211">
        <f t="shared" si="354"/>
        <v>3209</v>
      </c>
      <c r="O3211"/>
      <c r="P3211"/>
      <c r="Q3211"/>
    </row>
    <row r="3212" spans="2:17">
      <c r="B3212" s="30">
        <f>資料貼入!A3212</f>
        <v>0</v>
      </c>
      <c r="C3212" s="38">
        <f>資料貼入!A3212</f>
        <v>0</v>
      </c>
      <c r="D3212" s="29">
        <f>資料貼入!B3212</f>
        <v>0</v>
      </c>
      <c r="E3212" s="29" cm="1">
        <f t="array" ref="E3212">MovingDayDD($D$3:D3212)</f>
        <v>-2980487.7599999681</v>
      </c>
      <c r="F3212" s="29">
        <f>IF(OR(C3212&gt;總表!$B$30,C3212=0),0,IF(E3212=0,0,1+F3211))</f>
        <v>0</v>
      </c>
      <c r="G3212" s="29">
        <f t="shared" si="355"/>
        <v>0</v>
      </c>
      <c r="H3212" s="42">
        <f t="shared" si="353"/>
        <v>0</v>
      </c>
      <c r="I3212" s="43">
        <f t="shared" si="356"/>
        <v>0</v>
      </c>
      <c r="J3212" s="42">
        <f t="shared" si="357"/>
        <v>0</v>
      </c>
      <c r="K3212" s="43">
        <f t="shared" si="358"/>
        <v>0</v>
      </c>
      <c r="L3212">
        <f t="shared" si="359"/>
        <v>126</v>
      </c>
      <c r="M3212">
        <f>IF($G3212="","",COUNTIF($G$3:$G3212, $G3212))</f>
        <v>3084</v>
      </c>
      <c r="N3212">
        <f t="shared" si="354"/>
        <v>3210</v>
      </c>
      <c r="O3212"/>
      <c r="P3212"/>
      <c r="Q3212"/>
    </row>
    <row r="3213" spans="2:17">
      <c r="B3213" s="30">
        <f>資料貼入!A3213</f>
        <v>0</v>
      </c>
      <c r="C3213" s="38">
        <f>資料貼入!A3213</f>
        <v>0</v>
      </c>
      <c r="D3213" s="29">
        <f>資料貼入!B3213</f>
        <v>0</v>
      </c>
      <c r="E3213" s="29" cm="1">
        <f t="array" ref="E3213">MovingDayDD($D$3:D3213)</f>
        <v>-2980487.7599999681</v>
      </c>
      <c r="F3213" s="29">
        <f>IF(OR(C3213&gt;總表!$B$30,C3213=0),0,IF(E3213=0,0,1+F3212))</f>
        <v>0</v>
      </c>
      <c r="G3213" s="29">
        <f t="shared" si="355"/>
        <v>0</v>
      </c>
      <c r="H3213" s="42">
        <f t="shared" si="353"/>
        <v>0</v>
      </c>
      <c r="I3213" s="43">
        <f t="shared" si="356"/>
        <v>0</v>
      </c>
      <c r="J3213" s="42">
        <f t="shared" si="357"/>
        <v>0</v>
      </c>
      <c r="K3213" s="43">
        <f t="shared" si="358"/>
        <v>0</v>
      </c>
      <c r="L3213">
        <f t="shared" si="359"/>
        <v>126</v>
      </c>
      <c r="M3213">
        <f>IF($G3213="","",COUNTIF($G$3:$G3213, $G3213))</f>
        <v>3085</v>
      </c>
      <c r="N3213">
        <f t="shared" si="354"/>
        <v>3211</v>
      </c>
      <c r="O3213"/>
      <c r="P3213"/>
      <c r="Q3213"/>
    </row>
    <row r="3214" spans="2:17">
      <c r="B3214" s="30">
        <f>資料貼入!A3214</f>
        <v>0</v>
      </c>
      <c r="C3214" s="38">
        <f>資料貼入!A3214</f>
        <v>0</v>
      </c>
      <c r="D3214" s="29">
        <f>資料貼入!B3214</f>
        <v>0</v>
      </c>
      <c r="E3214" s="29" cm="1">
        <f t="array" ref="E3214">MovingDayDD($D$3:D3214)</f>
        <v>-2980487.7599999681</v>
      </c>
      <c r="F3214" s="29">
        <f>IF(OR(C3214&gt;總表!$B$30,C3214=0),0,IF(E3214=0,0,1+F3213))</f>
        <v>0</v>
      </c>
      <c r="G3214" s="29">
        <f t="shared" si="355"/>
        <v>0</v>
      </c>
      <c r="H3214" s="42">
        <f t="shared" si="353"/>
        <v>0</v>
      </c>
      <c r="I3214" s="43">
        <f t="shared" si="356"/>
        <v>0</v>
      </c>
      <c r="J3214" s="42">
        <f t="shared" si="357"/>
        <v>0</v>
      </c>
      <c r="K3214" s="43">
        <f t="shared" si="358"/>
        <v>0</v>
      </c>
      <c r="L3214">
        <f t="shared" si="359"/>
        <v>126</v>
      </c>
      <c r="M3214">
        <f>IF($G3214="","",COUNTIF($G$3:$G3214, $G3214))</f>
        <v>3086</v>
      </c>
      <c r="N3214">
        <f t="shared" si="354"/>
        <v>3212</v>
      </c>
      <c r="O3214"/>
      <c r="P3214"/>
      <c r="Q3214"/>
    </row>
    <row r="3215" spans="2:17">
      <c r="B3215" s="30">
        <f>資料貼入!A3215</f>
        <v>0</v>
      </c>
      <c r="C3215" s="38">
        <f>資料貼入!A3215</f>
        <v>0</v>
      </c>
      <c r="D3215" s="29">
        <f>資料貼入!B3215</f>
        <v>0</v>
      </c>
      <c r="E3215" s="29" cm="1">
        <f t="array" ref="E3215">MovingDayDD($D$3:D3215)</f>
        <v>-2980487.7599999681</v>
      </c>
      <c r="F3215" s="29">
        <f>IF(OR(C3215&gt;總表!$B$30,C3215=0),0,IF(E3215=0,0,1+F3214))</f>
        <v>0</v>
      </c>
      <c r="G3215" s="29">
        <f t="shared" si="355"/>
        <v>0</v>
      </c>
      <c r="H3215" s="42">
        <f t="shared" si="353"/>
        <v>0</v>
      </c>
      <c r="I3215" s="43">
        <f t="shared" si="356"/>
        <v>0</v>
      </c>
      <c r="J3215" s="42">
        <f t="shared" si="357"/>
        <v>0</v>
      </c>
      <c r="K3215" s="43">
        <f t="shared" si="358"/>
        <v>0</v>
      </c>
      <c r="L3215">
        <f t="shared" si="359"/>
        <v>126</v>
      </c>
      <c r="M3215">
        <f>IF($G3215="","",COUNTIF($G$3:$G3215, $G3215))</f>
        <v>3087</v>
      </c>
      <c r="N3215">
        <f t="shared" si="354"/>
        <v>3213</v>
      </c>
      <c r="O3215"/>
      <c r="P3215"/>
      <c r="Q3215"/>
    </row>
    <row r="3216" spans="2:17">
      <c r="B3216" s="30">
        <f>資料貼入!A3216</f>
        <v>0</v>
      </c>
      <c r="C3216" s="38">
        <f>資料貼入!A3216</f>
        <v>0</v>
      </c>
      <c r="D3216" s="29">
        <f>資料貼入!B3216</f>
        <v>0</v>
      </c>
      <c r="E3216" s="29" cm="1">
        <f t="array" ref="E3216">MovingDayDD($D$3:D3216)</f>
        <v>-2980487.7599999681</v>
      </c>
      <c r="F3216" s="29">
        <f>IF(OR(C3216&gt;總表!$B$30,C3216=0),0,IF(E3216=0,0,1+F3215))</f>
        <v>0</v>
      </c>
      <c r="G3216" s="29">
        <f t="shared" si="355"/>
        <v>0</v>
      </c>
      <c r="H3216" s="42">
        <f t="shared" si="353"/>
        <v>0</v>
      </c>
      <c r="I3216" s="43">
        <f t="shared" si="356"/>
        <v>0</v>
      </c>
      <c r="J3216" s="42">
        <f t="shared" si="357"/>
        <v>0</v>
      </c>
      <c r="K3216" s="43">
        <f t="shared" si="358"/>
        <v>0</v>
      </c>
      <c r="L3216">
        <f t="shared" si="359"/>
        <v>126</v>
      </c>
      <c r="M3216">
        <f>IF($G3216="","",COUNTIF($G$3:$G3216, $G3216))</f>
        <v>3088</v>
      </c>
      <c r="N3216">
        <f t="shared" si="354"/>
        <v>3214</v>
      </c>
      <c r="O3216"/>
      <c r="P3216"/>
      <c r="Q3216"/>
    </row>
    <row r="3217" spans="2:17">
      <c r="B3217" s="30">
        <f>資料貼入!A3217</f>
        <v>0</v>
      </c>
      <c r="C3217" s="38">
        <f>資料貼入!A3217</f>
        <v>0</v>
      </c>
      <c r="D3217" s="29">
        <f>資料貼入!B3217</f>
        <v>0</v>
      </c>
      <c r="E3217" s="29" cm="1">
        <f t="array" ref="E3217">MovingDayDD($D$3:D3217)</f>
        <v>-2980487.7599999681</v>
      </c>
      <c r="F3217" s="29">
        <f>IF(OR(C3217&gt;總表!$B$30,C3217=0),0,IF(E3217=0,0,1+F3216))</f>
        <v>0</v>
      </c>
      <c r="G3217" s="29">
        <f t="shared" si="355"/>
        <v>0</v>
      </c>
      <c r="H3217" s="42">
        <f t="shared" si="353"/>
        <v>0</v>
      </c>
      <c r="I3217" s="43">
        <f t="shared" si="356"/>
        <v>0</v>
      </c>
      <c r="J3217" s="42">
        <f t="shared" si="357"/>
        <v>0</v>
      </c>
      <c r="K3217" s="43">
        <f t="shared" si="358"/>
        <v>0</v>
      </c>
      <c r="L3217">
        <f t="shared" si="359"/>
        <v>126</v>
      </c>
      <c r="M3217">
        <f>IF($G3217="","",COUNTIF($G$3:$G3217, $G3217))</f>
        <v>3089</v>
      </c>
      <c r="N3217">
        <f t="shared" si="354"/>
        <v>3215</v>
      </c>
      <c r="O3217"/>
      <c r="P3217"/>
      <c r="Q3217"/>
    </row>
    <row r="3218" spans="2:17">
      <c r="B3218" s="30">
        <f>資料貼入!A3218</f>
        <v>0</v>
      </c>
      <c r="C3218" s="38">
        <f>資料貼入!A3218</f>
        <v>0</v>
      </c>
      <c r="D3218" s="29">
        <f>資料貼入!B3218</f>
        <v>0</v>
      </c>
      <c r="E3218" s="29" cm="1">
        <f t="array" ref="E3218">MovingDayDD($D$3:D3218)</f>
        <v>-2980487.7599999681</v>
      </c>
      <c r="F3218" s="29">
        <f>IF(OR(C3218&gt;總表!$B$30,C3218=0),0,IF(E3218=0,0,1+F3217))</f>
        <v>0</v>
      </c>
      <c r="G3218" s="29">
        <f t="shared" si="355"/>
        <v>0</v>
      </c>
      <c r="H3218" s="42">
        <f t="shared" si="353"/>
        <v>0</v>
      </c>
      <c r="I3218" s="43">
        <f t="shared" si="356"/>
        <v>0</v>
      </c>
      <c r="J3218" s="42">
        <f t="shared" si="357"/>
        <v>0</v>
      </c>
      <c r="K3218" s="43">
        <f t="shared" si="358"/>
        <v>0</v>
      </c>
      <c r="L3218">
        <f t="shared" si="359"/>
        <v>126</v>
      </c>
      <c r="M3218">
        <f>IF($G3218="","",COUNTIF($G$3:$G3218, $G3218))</f>
        <v>3090</v>
      </c>
      <c r="N3218">
        <f t="shared" si="354"/>
        <v>3216</v>
      </c>
      <c r="O3218"/>
      <c r="P3218"/>
      <c r="Q3218"/>
    </row>
    <row r="3219" spans="2:17">
      <c r="B3219" s="30">
        <f>資料貼入!A3219</f>
        <v>0</v>
      </c>
      <c r="C3219" s="38">
        <f>資料貼入!A3219</f>
        <v>0</v>
      </c>
      <c r="D3219" s="29">
        <f>資料貼入!B3219</f>
        <v>0</v>
      </c>
      <c r="E3219" s="29" cm="1">
        <f t="array" ref="E3219">MovingDayDD($D$3:D3219)</f>
        <v>-2980487.7599999681</v>
      </c>
      <c r="F3219" s="29">
        <f>IF(OR(C3219&gt;總表!$B$30,C3219=0),0,IF(E3219=0,0,1+F3218))</f>
        <v>0</v>
      </c>
      <c r="G3219" s="29">
        <f t="shared" si="355"/>
        <v>0</v>
      </c>
      <c r="H3219" s="42">
        <f t="shared" si="353"/>
        <v>0</v>
      </c>
      <c r="I3219" s="43">
        <f t="shared" si="356"/>
        <v>0</v>
      </c>
      <c r="J3219" s="42">
        <f t="shared" si="357"/>
        <v>0</v>
      </c>
      <c r="K3219" s="43">
        <f t="shared" si="358"/>
        <v>0</v>
      </c>
      <c r="L3219">
        <f t="shared" si="359"/>
        <v>126</v>
      </c>
      <c r="M3219">
        <f>IF($G3219="","",COUNTIF($G$3:$G3219, $G3219))</f>
        <v>3091</v>
      </c>
      <c r="N3219">
        <f t="shared" si="354"/>
        <v>3217</v>
      </c>
      <c r="O3219"/>
      <c r="P3219"/>
      <c r="Q3219"/>
    </row>
    <row r="3220" spans="2:17">
      <c r="B3220" s="30">
        <f>資料貼入!A3220</f>
        <v>0</v>
      </c>
      <c r="C3220" s="38">
        <f>資料貼入!A3220</f>
        <v>0</v>
      </c>
      <c r="D3220" s="29">
        <f>資料貼入!B3220</f>
        <v>0</v>
      </c>
      <c r="E3220" s="29" cm="1">
        <f t="array" ref="E3220">MovingDayDD($D$3:D3220)</f>
        <v>-2980487.7599999681</v>
      </c>
      <c r="F3220" s="29">
        <f>IF(OR(C3220&gt;總表!$B$30,C3220=0),0,IF(E3220=0,0,1+F3219))</f>
        <v>0</v>
      </c>
      <c r="G3220" s="29">
        <f t="shared" si="355"/>
        <v>0</v>
      </c>
      <c r="H3220" s="42">
        <f t="shared" si="353"/>
        <v>0</v>
      </c>
      <c r="I3220" s="43">
        <f t="shared" si="356"/>
        <v>0</v>
      </c>
      <c r="J3220" s="42">
        <f t="shared" si="357"/>
        <v>0</v>
      </c>
      <c r="K3220" s="43">
        <f t="shared" si="358"/>
        <v>0</v>
      </c>
      <c r="L3220">
        <f t="shared" si="359"/>
        <v>126</v>
      </c>
      <c r="M3220">
        <f>IF($G3220="","",COUNTIF($G$3:$G3220, $G3220))</f>
        <v>3092</v>
      </c>
      <c r="N3220">
        <f t="shared" si="354"/>
        <v>3218</v>
      </c>
      <c r="O3220"/>
      <c r="P3220"/>
      <c r="Q3220"/>
    </row>
    <row r="3221" spans="2:17">
      <c r="B3221" s="30">
        <f>資料貼入!A3221</f>
        <v>0</v>
      </c>
      <c r="C3221" s="38">
        <f>資料貼入!A3221</f>
        <v>0</v>
      </c>
      <c r="D3221" s="29">
        <f>資料貼入!B3221</f>
        <v>0</v>
      </c>
      <c r="E3221" s="29" cm="1">
        <f t="array" ref="E3221">MovingDayDD($D$3:D3221)</f>
        <v>-2980487.7599999681</v>
      </c>
      <c r="F3221" s="29">
        <f>IF(OR(C3221&gt;總表!$B$30,C3221=0),0,IF(E3221=0,0,1+F3220))</f>
        <v>0</v>
      </c>
      <c r="G3221" s="29">
        <f t="shared" si="355"/>
        <v>0</v>
      </c>
      <c r="H3221" s="42">
        <f t="shared" si="353"/>
        <v>0</v>
      </c>
      <c r="I3221" s="43">
        <f t="shared" si="356"/>
        <v>0</v>
      </c>
      <c r="J3221" s="42">
        <f t="shared" si="357"/>
        <v>0</v>
      </c>
      <c r="K3221" s="43">
        <f t="shared" si="358"/>
        <v>0</v>
      </c>
      <c r="L3221">
        <f t="shared" si="359"/>
        <v>126</v>
      </c>
      <c r="M3221">
        <f>IF($G3221="","",COUNTIF($G$3:$G3221, $G3221))</f>
        <v>3093</v>
      </c>
      <c r="N3221">
        <f t="shared" si="354"/>
        <v>3219</v>
      </c>
      <c r="O3221"/>
      <c r="P3221"/>
      <c r="Q3221"/>
    </row>
    <row r="3222" spans="2:17">
      <c r="B3222" s="30">
        <f>資料貼入!A3222</f>
        <v>0</v>
      </c>
      <c r="C3222" s="38">
        <f>資料貼入!A3222</f>
        <v>0</v>
      </c>
      <c r="D3222" s="29">
        <f>資料貼入!B3222</f>
        <v>0</v>
      </c>
      <c r="E3222" s="29" cm="1">
        <f t="array" ref="E3222">MovingDayDD($D$3:D3222)</f>
        <v>-2980487.7599999681</v>
      </c>
      <c r="F3222" s="29">
        <f>IF(OR(C3222&gt;總表!$B$30,C3222=0),0,IF(E3222=0,0,1+F3221))</f>
        <v>0</v>
      </c>
      <c r="G3222" s="29">
        <f t="shared" si="355"/>
        <v>0</v>
      </c>
      <c r="H3222" s="42">
        <f t="shared" si="353"/>
        <v>0</v>
      </c>
      <c r="I3222" s="43">
        <f t="shared" si="356"/>
        <v>0</v>
      </c>
      <c r="J3222" s="42">
        <f t="shared" si="357"/>
        <v>0</v>
      </c>
      <c r="K3222" s="43">
        <f t="shared" si="358"/>
        <v>0</v>
      </c>
      <c r="L3222">
        <f t="shared" si="359"/>
        <v>126</v>
      </c>
      <c r="M3222">
        <f>IF($G3222="","",COUNTIF($G$3:$G3222, $G3222))</f>
        <v>3094</v>
      </c>
      <c r="N3222">
        <f t="shared" si="354"/>
        <v>3220</v>
      </c>
      <c r="O3222"/>
      <c r="P3222"/>
      <c r="Q3222"/>
    </row>
    <row r="3223" spans="2:17">
      <c r="B3223" s="30">
        <f>資料貼入!A3223</f>
        <v>0</v>
      </c>
      <c r="C3223" s="38">
        <f>資料貼入!A3223</f>
        <v>0</v>
      </c>
      <c r="D3223" s="29">
        <f>資料貼入!B3223</f>
        <v>0</v>
      </c>
      <c r="E3223" s="29" cm="1">
        <f t="array" ref="E3223">MovingDayDD($D$3:D3223)</f>
        <v>-2980487.7599999681</v>
      </c>
      <c r="F3223" s="29">
        <f>IF(OR(C3223&gt;總表!$B$30,C3223=0),0,IF(E3223=0,0,1+F3222))</f>
        <v>0</v>
      </c>
      <c r="G3223" s="29">
        <f t="shared" si="355"/>
        <v>0</v>
      </c>
      <c r="H3223" s="42">
        <f t="shared" si="353"/>
        <v>0</v>
      </c>
      <c r="I3223" s="43">
        <f t="shared" si="356"/>
        <v>0</v>
      </c>
      <c r="J3223" s="42">
        <f t="shared" si="357"/>
        <v>0</v>
      </c>
      <c r="K3223" s="43">
        <f t="shared" si="358"/>
        <v>0</v>
      </c>
      <c r="L3223">
        <f t="shared" si="359"/>
        <v>126</v>
      </c>
      <c r="M3223">
        <f>IF($G3223="","",COUNTIF($G$3:$G3223, $G3223))</f>
        <v>3095</v>
      </c>
      <c r="N3223">
        <f t="shared" si="354"/>
        <v>3221</v>
      </c>
      <c r="O3223"/>
      <c r="P3223"/>
      <c r="Q3223"/>
    </row>
    <row r="3224" spans="2:17">
      <c r="B3224" s="30">
        <f>資料貼入!A3224</f>
        <v>0</v>
      </c>
      <c r="C3224" s="38">
        <f>資料貼入!A3224</f>
        <v>0</v>
      </c>
      <c r="D3224" s="29">
        <f>資料貼入!B3224</f>
        <v>0</v>
      </c>
      <c r="E3224" s="29" cm="1">
        <f t="array" ref="E3224">MovingDayDD($D$3:D3224)</f>
        <v>-2980487.7599999681</v>
      </c>
      <c r="F3224" s="29">
        <f>IF(OR(C3224&gt;總表!$B$30,C3224=0),0,IF(E3224=0,0,1+F3223))</f>
        <v>0</v>
      </c>
      <c r="G3224" s="29">
        <f t="shared" si="355"/>
        <v>0</v>
      </c>
      <c r="H3224" s="42">
        <f t="shared" si="353"/>
        <v>0</v>
      </c>
      <c r="I3224" s="43">
        <f t="shared" si="356"/>
        <v>0</v>
      </c>
      <c r="J3224" s="42">
        <f t="shared" si="357"/>
        <v>0</v>
      </c>
      <c r="K3224" s="43">
        <f t="shared" si="358"/>
        <v>0</v>
      </c>
      <c r="L3224">
        <f t="shared" si="359"/>
        <v>126</v>
      </c>
      <c r="M3224">
        <f>IF($G3224="","",COUNTIF($G$3:$G3224, $G3224))</f>
        <v>3096</v>
      </c>
      <c r="N3224">
        <f t="shared" si="354"/>
        <v>3222</v>
      </c>
      <c r="O3224"/>
      <c r="P3224"/>
      <c r="Q3224"/>
    </row>
    <row r="3225" spans="2:17">
      <c r="B3225" s="30">
        <f>資料貼入!A3225</f>
        <v>0</v>
      </c>
      <c r="C3225" s="38">
        <f>資料貼入!A3225</f>
        <v>0</v>
      </c>
      <c r="D3225" s="29">
        <f>資料貼入!B3225</f>
        <v>0</v>
      </c>
      <c r="E3225" s="29" cm="1">
        <f t="array" ref="E3225">MovingDayDD($D$3:D3225)</f>
        <v>-2980487.7599999681</v>
      </c>
      <c r="F3225" s="29">
        <f>IF(OR(C3225&gt;總表!$B$30,C3225=0),0,IF(E3225=0,0,1+F3224))</f>
        <v>0</v>
      </c>
      <c r="G3225" s="29">
        <f t="shared" si="355"/>
        <v>0</v>
      </c>
      <c r="H3225" s="42">
        <f t="shared" si="353"/>
        <v>0</v>
      </c>
      <c r="I3225" s="43">
        <f t="shared" si="356"/>
        <v>0</v>
      </c>
      <c r="J3225" s="42">
        <f t="shared" si="357"/>
        <v>0</v>
      </c>
      <c r="K3225" s="43">
        <f t="shared" si="358"/>
        <v>0</v>
      </c>
      <c r="L3225">
        <f t="shared" si="359"/>
        <v>126</v>
      </c>
      <c r="M3225">
        <f>IF($G3225="","",COUNTIF($G$3:$G3225, $G3225))</f>
        <v>3097</v>
      </c>
      <c r="N3225">
        <f t="shared" si="354"/>
        <v>3223</v>
      </c>
      <c r="O3225"/>
      <c r="P3225"/>
      <c r="Q3225"/>
    </row>
    <row r="3226" spans="2:17">
      <c r="B3226" s="30">
        <f>資料貼入!A3226</f>
        <v>0</v>
      </c>
      <c r="C3226" s="38">
        <f>資料貼入!A3226</f>
        <v>0</v>
      </c>
      <c r="D3226" s="29">
        <f>資料貼入!B3226</f>
        <v>0</v>
      </c>
      <c r="E3226" s="29" cm="1">
        <f t="array" ref="E3226">MovingDayDD($D$3:D3226)</f>
        <v>-2980487.7599999681</v>
      </c>
      <c r="F3226" s="29">
        <f>IF(OR(C3226&gt;總表!$B$30,C3226=0),0,IF(E3226=0,0,1+F3225))</f>
        <v>0</v>
      </c>
      <c r="G3226" s="29">
        <f t="shared" si="355"/>
        <v>0</v>
      </c>
      <c r="H3226" s="42">
        <f t="shared" si="353"/>
        <v>0</v>
      </c>
      <c r="I3226" s="43">
        <f t="shared" si="356"/>
        <v>0</v>
      </c>
      <c r="J3226" s="42">
        <f t="shared" si="357"/>
        <v>0</v>
      </c>
      <c r="K3226" s="43">
        <f t="shared" si="358"/>
        <v>0</v>
      </c>
      <c r="L3226">
        <f t="shared" si="359"/>
        <v>126</v>
      </c>
      <c r="M3226">
        <f>IF($G3226="","",COUNTIF($G$3:$G3226, $G3226))</f>
        <v>3098</v>
      </c>
      <c r="N3226">
        <f t="shared" si="354"/>
        <v>3224</v>
      </c>
      <c r="O3226"/>
      <c r="P3226"/>
      <c r="Q3226"/>
    </row>
    <row r="3227" spans="2:17">
      <c r="B3227" s="30">
        <f>資料貼入!A3227</f>
        <v>0</v>
      </c>
      <c r="C3227" s="38">
        <f>資料貼入!A3227</f>
        <v>0</v>
      </c>
      <c r="D3227" s="29">
        <f>資料貼入!B3227</f>
        <v>0</v>
      </c>
      <c r="E3227" s="29" cm="1">
        <f t="array" ref="E3227">MovingDayDD($D$3:D3227)</f>
        <v>-2980487.7599999681</v>
      </c>
      <c r="F3227" s="29">
        <f>IF(OR(C3227&gt;總表!$B$30,C3227=0),0,IF(E3227=0,0,1+F3226))</f>
        <v>0</v>
      </c>
      <c r="G3227" s="29">
        <f t="shared" si="355"/>
        <v>0</v>
      </c>
      <c r="H3227" s="42">
        <f t="shared" si="353"/>
        <v>0</v>
      </c>
      <c r="I3227" s="43">
        <f t="shared" si="356"/>
        <v>0</v>
      </c>
      <c r="J3227" s="42">
        <f t="shared" si="357"/>
        <v>0</v>
      </c>
      <c r="K3227" s="43">
        <f t="shared" si="358"/>
        <v>0</v>
      </c>
      <c r="L3227">
        <f t="shared" si="359"/>
        <v>126</v>
      </c>
      <c r="M3227">
        <f>IF($G3227="","",COUNTIF($G$3:$G3227, $G3227))</f>
        <v>3099</v>
      </c>
      <c r="N3227">
        <f t="shared" si="354"/>
        <v>3225</v>
      </c>
      <c r="O3227"/>
      <c r="P3227"/>
      <c r="Q3227"/>
    </row>
    <row r="3228" spans="2:17">
      <c r="B3228" s="30">
        <f>資料貼入!A3228</f>
        <v>0</v>
      </c>
      <c r="C3228" s="38">
        <f>資料貼入!A3228</f>
        <v>0</v>
      </c>
      <c r="D3228" s="29">
        <f>資料貼入!B3228</f>
        <v>0</v>
      </c>
      <c r="E3228" s="29" cm="1">
        <f t="array" ref="E3228">MovingDayDD($D$3:D3228)</f>
        <v>-2980487.7599999681</v>
      </c>
      <c r="F3228" s="29">
        <f>IF(OR(C3228&gt;總表!$B$30,C3228=0),0,IF(E3228=0,0,1+F3227))</f>
        <v>0</v>
      </c>
      <c r="G3228" s="29">
        <f t="shared" si="355"/>
        <v>0</v>
      </c>
      <c r="H3228" s="42">
        <f t="shared" si="353"/>
        <v>0</v>
      </c>
      <c r="I3228" s="43">
        <f t="shared" si="356"/>
        <v>0</v>
      </c>
      <c r="J3228" s="42">
        <f t="shared" si="357"/>
        <v>0</v>
      </c>
      <c r="K3228" s="43">
        <f t="shared" si="358"/>
        <v>0</v>
      </c>
      <c r="L3228">
        <f t="shared" si="359"/>
        <v>126</v>
      </c>
      <c r="M3228">
        <f>IF($G3228="","",COUNTIF($G$3:$G3228, $G3228))</f>
        <v>3100</v>
      </c>
      <c r="N3228">
        <f t="shared" si="354"/>
        <v>3226</v>
      </c>
      <c r="O3228"/>
      <c r="P3228"/>
      <c r="Q3228"/>
    </row>
    <row r="3229" spans="2:17">
      <c r="B3229" s="30">
        <f>資料貼入!A3229</f>
        <v>0</v>
      </c>
      <c r="C3229" s="38">
        <f>資料貼入!A3229</f>
        <v>0</v>
      </c>
      <c r="D3229" s="29">
        <f>資料貼入!B3229</f>
        <v>0</v>
      </c>
      <c r="E3229" s="29" cm="1">
        <f t="array" ref="E3229">MovingDayDD($D$3:D3229)</f>
        <v>-2980487.7599999681</v>
      </c>
      <c r="F3229" s="29">
        <f>IF(OR(C3229&gt;總表!$B$30,C3229=0),0,IF(E3229=0,0,1+F3228))</f>
        <v>0</v>
      </c>
      <c r="G3229" s="29">
        <f t="shared" si="355"/>
        <v>0</v>
      </c>
      <c r="H3229" s="42">
        <f t="shared" si="353"/>
        <v>0</v>
      </c>
      <c r="I3229" s="43">
        <f t="shared" si="356"/>
        <v>0</v>
      </c>
      <c r="J3229" s="42">
        <f t="shared" si="357"/>
        <v>0</v>
      </c>
      <c r="K3229" s="43">
        <f t="shared" si="358"/>
        <v>0</v>
      </c>
      <c r="L3229">
        <f t="shared" si="359"/>
        <v>126</v>
      </c>
      <c r="M3229">
        <f>IF($G3229="","",COUNTIF($G$3:$G3229, $G3229))</f>
        <v>3101</v>
      </c>
      <c r="N3229">
        <f t="shared" si="354"/>
        <v>3227</v>
      </c>
      <c r="O3229"/>
      <c r="P3229"/>
      <c r="Q3229"/>
    </row>
    <row r="3230" spans="2:17">
      <c r="B3230" s="30">
        <f>資料貼入!A3230</f>
        <v>0</v>
      </c>
      <c r="C3230" s="38">
        <f>資料貼入!A3230</f>
        <v>0</v>
      </c>
      <c r="D3230" s="29">
        <f>資料貼入!B3230</f>
        <v>0</v>
      </c>
      <c r="E3230" s="29" cm="1">
        <f t="array" ref="E3230">MovingDayDD($D$3:D3230)</f>
        <v>-2980487.7599999681</v>
      </c>
      <c r="F3230" s="29">
        <f>IF(OR(C3230&gt;總表!$B$30,C3230=0),0,IF(E3230=0,0,1+F3229))</f>
        <v>0</v>
      </c>
      <c r="G3230" s="29">
        <f t="shared" si="355"/>
        <v>0</v>
      </c>
      <c r="H3230" s="42">
        <f t="shared" si="353"/>
        <v>0</v>
      </c>
      <c r="I3230" s="43">
        <f t="shared" si="356"/>
        <v>0</v>
      </c>
      <c r="J3230" s="42">
        <f t="shared" si="357"/>
        <v>0</v>
      </c>
      <c r="K3230" s="43">
        <f t="shared" si="358"/>
        <v>0</v>
      </c>
      <c r="L3230">
        <f t="shared" si="359"/>
        <v>126</v>
      </c>
      <c r="M3230">
        <f>IF($G3230="","",COUNTIF($G$3:$G3230, $G3230))</f>
        <v>3102</v>
      </c>
      <c r="N3230">
        <f t="shared" si="354"/>
        <v>3228</v>
      </c>
      <c r="O3230"/>
      <c r="P3230"/>
      <c r="Q3230"/>
    </row>
    <row r="3231" spans="2:17">
      <c r="B3231" s="30">
        <f>資料貼入!A3231</f>
        <v>0</v>
      </c>
      <c r="C3231" s="38">
        <f>資料貼入!A3231</f>
        <v>0</v>
      </c>
      <c r="D3231" s="29">
        <f>資料貼入!B3231</f>
        <v>0</v>
      </c>
      <c r="E3231" s="29" cm="1">
        <f t="array" ref="E3231">MovingDayDD($D$3:D3231)</f>
        <v>-2980487.7599999681</v>
      </c>
      <c r="F3231" s="29">
        <f>IF(OR(C3231&gt;總表!$B$30,C3231=0),0,IF(E3231=0,0,1+F3230))</f>
        <v>0</v>
      </c>
      <c r="G3231" s="29">
        <f t="shared" si="355"/>
        <v>0</v>
      </c>
      <c r="H3231" s="42">
        <f t="shared" si="353"/>
        <v>0</v>
      </c>
      <c r="I3231" s="43">
        <f t="shared" si="356"/>
        <v>0</v>
      </c>
      <c r="J3231" s="42">
        <f t="shared" si="357"/>
        <v>0</v>
      </c>
      <c r="K3231" s="43">
        <f t="shared" si="358"/>
        <v>0</v>
      </c>
      <c r="L3231">
        <f t="shared" si="359"/>
        <v>126</v>
      </c>
      <c r="M3231">
        <f>IF($G3231="","",COUNTIF($G$3:$G3231, $G3231))</f>
        <v>3103</v>
      </c>
      <c r="N3231">
        <f t="shared" si="354"/>
        <v>3229</v>
      </c>
      <c r="O3231"/>
      <c r="P3231"/>
      <c r="Q3231"/>
    </row>
    <row r="3232" spans="2:17">
      <c r="B3232" s="30">
        <f>資料貼入!A3232</f>
        <v>0</v>
      </c>
      <c r="C3232" s="38">
        <f>資料貼入!A3232</f>
        <v>0</v>
      </c>
      <c r="D3232" s="29">
        <f>資料貼入!B3232</f>
        <v>0</v>
      </c>
      <c r="E3232" s="29" cm="1">
        <f t="array" ref="E3232">MovingDayDD($D$3:D3232)</f>
        <v>-2980487.7599999681</v>
      </c>
      <c r="F3232" s="29">
        <f>IF(OR(C3232&gt;總表!$B$30,C3232=0),0,IF(E3232=0,0,1+F3231))</f>
        <v>0</v>
      </c>
      <c r="G3232" s="29">
        <f t="shared" si="355"/>
        <v>0</v>
      </c>
      <c r="H3232" s="42">
        <f t="shared" si="353"/>
        <v>0</v>
      </c>
      <c r="I3232" s="43">
        <f t="shared" si="356"/>
        <v>0</v>
      </c>
      <c r="J3232" s="42">
        <f t="shared" si="357"/>
        <v>0</v>
      </c>
      <c r="K3232" s="43">
        <f t="shared" si="358"/>
        <v>0</v>
      </c>
      <c r="L3232">
        <f t="shared" si="359"/>
        <v>126</v>
      </c>
      <c r="M3232">
        <f>IF($G3232="","",COUNTIF($G$3:$G3232, $G3232))</f>
        <v>3104</v>
      </c>
      <c r="N3232">
        <f t="shared" si="354"/>
        <v>3230</v>
      </c>
      <c r="O3232"/>
      <c r="P3232"/>
      <c r="Q3232"/>
    </row>
    <row r="3233" spans="2:17">
      <c r="B3233" s="30">
        <f>資料貼入!A3233</f>
        <v>0</v>
      </c>
      <c r="C3233" s="38">
        <f>資料貼入!A3233</f>
        <v>0</v>
      </c>
      <c r="D3233" s="29">
        <f>資料貼入!B3233</f>
        <v>0</v>
      </c>
      <c r="E3233" s="29" cm="1">
        <f t="array" ref="E3233">MovingDayDD($D$3:D3233)</f>
        <v>-2980487.7599999681</v>
      </c>
      <c r="F3233" s="29">
        <f>IF(OR(C3233&gt;總表!$B$30,C3233=0),0,IF(E3233=0,0,1+F3232))</f>
        <v>0</v>
      </c>
      <c r="G3233" s="29">
        <f t="shared" si="355"/>
        <v>0</v>
      </c>
      <c r="H3233" s="42">
        <f t="shared" si="353"/>
        <v>0</v>
      </c>
      <c r="I3233" s="43">
        <f t="shared" si="356"/>
        <v>0</v>
      </c>
      <c r="J3233" s="42">
        <f t="shared" si="357"/>
        <v>0</v>
      </c>
      <c r="K3233" s="43">
        <f t="shared" si="358"/>
        <v>0</v>
      </c>
      <c r="L3233">
        <f t="shared" si="359"/>
        <v>126</v>
      </c>
      <c r="M3233">
        <f>IF($G3233="","",COUNTIF($G$3:$G3233, $G3233))</f>
        <v>3105</v>
      </c>
      <c r="N3233">
        <f t="shared" si="354"/>
        <v>3231</v>
      </c>
      <c r="O3233"/>
      <c r="P3233"/>
      <c r="Q3233"/>
    </row>
    <row r="3234" spans="2:17">
      <c r="B3234" s="30">
        <f>資料貼入!A3234</f>
        <v>0</v>
      </c>
      <c r="C3234" s="38">
        <f>資料貼入!A3234</f>
        <v>0</v>
      </c>
      <c r="D3234" s="29">
        <f>資料貼入!B3234</f>
        <v>0</v>
      </c>
      <c r="E3234" s="29" cm="1">
        <f t="array" ref="E3234">MovingDayDD($D$3:D3234)</f>
        <v>-2980487.7599999681</v>
      </c>
      <c r="F3234" s="29">
        <f>IF(OR(C3234&gt;總表!$B$30,C3234=0),0,IF(E3234=0,0,1+F3233))</f>
        <v>0</v>
      </c>
      <c r="G3234" s="29">
        <f t="shared" si="355"/>
        <v>0</v>
      </c>
      <c r="H3234" s="42">
        <f t="shared" si="353"/>
        <v>0</v>
      </c>
      <c r="I3234" s="43">
        <f t="shared" si="356"/>
        <v>0</v>
      </c>
      <c r="J3234" s="42">
        <f t="shared" si="357"/>
        <v>0</v>
      </c>
      <c r="K3234" s="43">
        <f t="shared" si="358"/>
        <v>0</v>
      </c>
      <c r="L3234">
        <f t="shared" si="359"/>
        <v>126</v>
      </c>
      <c r="M3234">
        <f>IF($G3234="","",COUNTIF($G$3:$G3234, $G3234))</f>
        <v>3106</v>
      </c>
      <c r="N3234">
        <f t="shared" si="354"/>
        <v>3232</v>
      </c>
      <c r="O3234"/>
      <c r="P3234"/>
      <c r="Q3234"/>
    </row>
    <row r="3235" spans="2:17">
      <c r="B3235" s="30">
        <f>資料貼入!A3235</f>
        <v>0</v>
      </c>
      <c r="C3235" s="38">
        <f>資料貼入!A3235</f>
        <v>0</v>
      </c>
      <c r="D3235" s="29">
        <f>資料貼入!B3235</f>
        <v>0</v>
      </c>
      <c r="E3235" s="29" cm="1">
        <f t="array" ref="E3235">MovingDayDD($D$3:D3235)</f>
        <v>-2980487.7599999681</v>
      </c>
      <c r="F3235" s="29">
        <f>IF(OR(C3235&gt;總表!$B$30,C3235=0),0,IF(E3235=0,0,1+F3234))</f>
        <v>0</v>
      </c>
      <c r="G3235" s="29">
        <f t="shared" si="355"/>
        <v>0</v>
      </c>
      <c r="H3235" s="42">
        <f t="shared" si="353"/>
        <v>0</v>
      </c>
      <c r="I3235" s="43">
        <f t="shared" si="356"/>
        <v>0</v>
      </c>
      <c r="J3235" s="42">
        <f t="shared" si="357"/>
        <v>0</v>
      </c>
      <c r="K3235" s="43">
        <f t="shared" si="358"/>
        <v>0</v>
      </c>
      <c r="L3235">
        <f t="shared" si="359"/>
        <v>126</v>
      </c>
      <c r="M3235">
        <f>IF($G3235="","",COUNTIF($G$3:$G3235, $G3235))</f>
        <v>3107</v>
      </c>
      <c r="N3235">
        <f t="shared" si="354"/>
        <v>3233</v>
      </c>
      <c r="O3235"/>
      <c r="P3235"/>
      <c r="Q3235"/>
    </row>
    <row r="3236" spans="2:17">
      <c r="B3236" s="30">
        <f>資料貼入!A3236</f>
        <v>0</v>
      </c>
      <c r="C3236" s="38">
        <f>資料貼入!A3236</f>
        <v>0</v>
      </c>
      <c r="D3236" s="29">
        <f>資料貼入!B3236</f>
        <v>0</v>
      </c>
      <c r="E3236" s="29" cm="1">
        <f t="array" ref="E3236">MovingDayDD($D$3:D3236)</f>
        <v>-2980487.7599999681</v>
      </c>
      <c r="F3236" s="29">
        <f>IF(OR(C3236&gt;總表!$B$30,C3236=0),0,IF(E3236=0,0,1+F3235))</f>
        <v>0</v>
      </c>
      <c r="G3236" s="29">
        <f t="shared" si="355"/>
        <v>0</v>
      </c>
      <c r="H3236" s="42">
        <f t="shared" si="353"/>
        <v>0</v>
      </c>
      <c r="I3236" s="43">
        <f t="shared" si="356"/>
        <v>0</v>
      </c>
      <c r="J3236" s="42">
        <f t="shared" si="357"/>
        <v>0</v>
      </c>
      <c r="K3236" s="43">
        <f t="shared" si="358"/>
        <v>0</v>
      </c>
      <c r="L3236">
        <f t="shared" si="359"/>
        <v>126</v>
      </c>
      <c r="M3236">
        <f>IF($G3236="","",COUNTIF($G$3:$G3236, $G3236))</f>
        <v>3108</v>
      </c>
      <c r="N3236">
        <f t="shared" si="354"/>
        <v>3234</v>
      </c>
      <c r="O3236"/>
      <c r="P3236"/>
      <c r="Q3236"/>
    </row>
    <row r="3237" spans="2:17">
      <c r="B3237" s="30">
        <f>資料貼入!A3237</f>
        <v>0</v>
      </c>
      <c r="C3237" s="38">
        <f>資料貼入!A3237</f>
        <v>0</v>
      </c>
      <c r="D3237" s="29">
        <f>資料貼入!B3237</f>
        <v>0</v>
      </c>
      <c r="E3237" s="29" cm="1">
        <f t="array" ref="E3237">MovingDayDD($D$3:D3237)</f>
        <v>-2980487.7599999681</v>
      </c>
      <c r="F3237" s="29">
        <f>IF(OR(C3237&gt;總表!$B$30,C3237=0),0,IF(E3237=0,0,1+F3236))</f>
        <v>0</v>
      </c>
      <c r="G3237" s="29">
        <f t="shared" si="355"/>
        <v>0</v>
      </c>
      <c r="H3237" s="42">
        <f t="shared" si="353"/>
        <v>0</v>
      </c>
      <c r="I3237" s="43">
        <f t="shared" si="356"/>
        <v>0</v>
      </c>
      <c r="J3237" s="42">
        <f t="shared" si="357"/>
        <v>0</v>
      </c>
      <c r="K3237" s="43">
        <f t="shared" si="358"/>
        <v>0</v>
      </c>
      <c r="L3237">
        <f t="shared" si="359"/>
        <v>126</v>
      </c>
      <c r="M3237">
        <f>IF($G3237="","",COUNTIF($G$3:$G3237, $G3237))</f>
        <v>3109</v>
      </c>
      <c r="N3237">
        <f t="shared" si="354"/>
        <v>3235</v>
      </c>
      <c r="O3237"/>
      <c r="P3237"/>
      <c r="Q3237"/>
    </row>
    <row r="3238" spans="2:17">
      <c r="B3238" s="30">
        <f>資料貼入!A3238</f>
        <v>0</v>
      </c>
      <c r="C3238" s="38">
        <f>資料貼入!A3238</f>
        <v>0</v>
      </c>
      <c r="D3238" s="29">
        <f>資料貼入!B3238</f>
        <v>0</v>
      </c>
      <c r="E3238" s="29" cm="1">
        <f t="array" ref="E3238">MovingDayDD($D$3:D3238)</f>
        <v>-2980487.7599999681</v>
      </c>
      <c r="F3238" s="29">
        <f>IF(OR(C3238&gt;總表!$B$30,C3238=0),0,IF(E3238=0,0,1+F3237))</f>
        <v>0</v>
      </c>
      <c r="G3238" s="29">
        <f t="shared" si="355"/>
        <v>0</v>
      </c>
      <c r="H3238" s="42">
        <f t="shared" si="353"/>
        <v>0</v>
      </c>
      <c r="I3238" s="43">
        <f t="shared" si="356"/>
        <v>0</v>
      </c>
      <c r="J3238" s="42">
        <f t="shared" si="357"/>
        <v>0</v>
      </c>
      <c r="K3238" s="43">
        <f t="shared" si="358"/>
        <v>0</v>
      </c>
      <c r="L3238">
        <f t="shared" si="359"/>
        <v>126</v>
      </c>
      <c r="M3238">
        <f>IF($G3238="","",COUNTIF($G$3:$G3238, $G3238))</f>
        <v>3110</v>
      </c>
      <c r="N3238">
        <f t="shared" si="354"/>
        <v>3236</v>
      </c>
      <c r="O3238"/>
      <c r="P3238"/>
      <c r="Q3238"/>
    </row>
    <row r="3239" spans="2:17">
      <c r="B3239" s="30">
        <f>資料貼入!A3239</f>
        <v>0</v>
      </c>
      <c r="C3239" s="38">
        <f>資料貼入!A3239</f>
        <v>0</v>
      </c>
      <c r="D3239" s="29">
        <f>資料貼入!B3239</f>
        <v>0</v>
      </c>
      <c r="E3239" s="29" cm="1">
        <f t="array" ref="E3239">MovingDayDD($D$3:D3239)</f>
        <v>-2980487.7599999681</v>
      </c>
      <c r="F3239" s="29">
        <f>IF(OR(C3239&gt;總表!$B$30,C3239=0),0,IF(E3239=0,0,1+F3238))</f>
        <v>0</v>
      </c>
      <c r="G3239" s="29">
        <f t="shared" si="355"/>
        <v>0</v>
      </c>
      <c r="H3239" s="42">
        <f t="shared" si="353"/>
        <v>0</v>
      </c>
      <c r="I3239" s="43">
        <f t="shared" si="356"/>
        <v>0</v>
      </c>
      <c r="J3239" s="42">
        <f t="shared" si="357"/>
        <v>0</v>
      </c>
      <c r="K3239" s="43">
        <f t="shared" si="358"/>
        <v>0</v>
      </c>
      <c r="L3239">
        <f t="shared" si="359"/>
        <v>126</v>
      </c>
      <c r="M3239">
        <f>IF($G3239="","",COUNTIF($G$3:$G3239, $G3239))</f>
        <v>3111</v>
      </c>
      <c r="N3239">
        <f t="shared" si="354"/>
        <v>3237</v>
      </c>
      <c r="O3239"/>
      <c r="P3239"/>
      <c r="Q3239"/>
    </row>
    <row r="3240" spans="2:17">
      <c r="B3240" s="30">
        <f>資料貼入!A3240</f>
        <v>0</v>
      </c>
      <c r="C3240" s="38">
        <f>資料貼入!A3240</f>
        <v>0</v>
      </c>
      <c r="D3240" s="29">
        <f>資料貼入!B3240</f>
        <v>0</v>
      </c>
      <c r="E3240" s="29" cm="1">
        <f t="array" ref="E3240">MovingDayDD($D$3:D3240)</f>
        <v>-2980487.7599999681</v>
      </c>
      <c r="F3240" s="29">
        <f>IF(OR(C3240&gt;總表!$B$30,C3240=0),0,IF(E3240=0,0,1+F3239))</f>
        <v>0</v>
      </c>
      <c r="G3240" s="29">
        <f t="shared" si="355"/>
        <v>0</v>
      </c>
      <c r="H3240" s="42">
        <f t="shared" si="353"/>
        <v>0</v>
      </c>
      <c r="I3240" s="43">
        <f t="shared" si="356"/>
        <v>0</v>
      </c>
      <c r="J3240" s="42">
        <f t="shared" si="357"/>
        <v>0</v>
      </c>
      <c r="K3240" s="43">
        <f t="shared" si="358"/>
        <v>0</v>
      </c>
      <c r="L3240">
        <f t="shared" si="359"/>
        <v>126</v>
      </c>
      <c r="M3240">
        <f>IF($G3240="","",COUNTIF($G$3:$G3240, $G3240))</f>
        <v>3112</v>
      </c>
      <c r="N3240">
        <f t="shared" si="354"/>
        <v>3238</v>
      </c>
      <c r="O3240"/>
      <c r="P3240"/>
      <c r="Q3240"/>
    </row>
    <row r="3241" spans="2:17">
      <c r="B3241" s="30">
        <f>資料貼入!A3241</f>
        <v>0</v>
      </c>
      <c r="C3241" s="38">
        <f>資料貼入!A3241</f>
        <v>0</v>
      </c>
      <c r="D3241" s="29">
        <f>資料貼入!B3241</f>
        <v>0</v>
      </c>
      <c r="E3241" s="29" cm="1">
        <f t="array" ref="E3241">MovingDayDD($D$3:D3241)</f>
        <v>-2980487.7599999681</v>
      </c>
      <c r="F3241" s="29">
        <f>IF(OR(C3241&gt;總表!$B$30,C3241=0),0,IF(E3241=0,0,1+F3240))</f>
        <v>0</v>
      </c>
      <c r="G3241" s="29">
        <f t="shared" si="355"/>
        <v>0</v>
      </c>
      <c r="H3241" s="42">
        <f t="shared" si="353"/>
        <v>0</v>
      </c>
      <c r="I3241" s="43">
        <f t="shared" si="356"/>
        <v>0</v>
      </c>
      <c r="J3241" s="42">
        <f t="shared" si="357"/>
        <v>0</v>
      </c>
      <c r="K3241" s="43">
        <f t="shared" si="358"/>
        <v>0</v>
      </c>
      <c r="L3241">
        <f t="shared" si="359"/>
        <v>126</v>
      </c>
      <c r="M3241">
        <f>IF($G3241="","",COUNTIF($G$3:$G3241, $G3241))</f>
        <v>3113</v>
      </c>
      <c r="N3241">
        <f t="shared" si="354"/>
        <v>3239</v>
      </c>
      <c r="O3241"/>
      <c r="P3241"/>
      <c r="Q3241"/>
    </row>
    <row r="3242" spans="2:17">
      <c r="B3242" s="30">
        <f>資料貼入!A3242</f>
        <v>0</v>
      </c>
      <c r="C3242" s="38">
        <f>資料貼入!A3242</f>
        <v>0</v>
      </c>
      <c r="D3242" s="29">
        <f>資料貼入!B3242</f>
        <v>0</v>
      </c>
      <c r="E3242" s="29" cm="1">
        <f t="array" ref="E3242">MovingDayDD($D$3:D3242)</f>
        <v>-2980487.7599999681</v>
      </c>
      <c r="F3242" s="29">
        <f>IF(OR(C3242&gt;總表!$B$30,C3242=0),0,IF(E3242=0,0,1+F3241))</f>
        <v>0</v>
      </c>
      <c r="G3242" s="29">
        <f t="shared" si="355"/>
        <v>0</v>
      </c>
      <c r="H3242" s="42">
        <f t="shared" si="353"/>
        <v>0</v>
      </c>
      <c r="I3242" s="43">
        <f t="shared" si="356"/>
        <v>0</v>
      </c>
      <c r="J3242" s="42">
        <f t="shared" si="357"/>
        <v>0</v>
      </c>
      <c r="K3242" s="43">
        <f t="shared" si="358"/>
        <v>0</v>
      </c>
      <c r="L3242">
        <f t="shared" si="359"/>
        <v>126</v>
      </c>
      <c r="M3242">
        <f>IF($G3242="","",COUNTIF($G$3:$G3242, $G3242))</f>
        <v>3114</v>
      </c>
      <c r="N3242">
        <f t="shared" si="354"/>
        <v>3240</v>
      </c>
      <c r="O3242"/>
      <c r="P3242"/>
      <c r="Q3242"/>
    </row>
    <row r="3243" spans="2:17">
      <c r="B3243" s="30">
        <f>資料貼入!A3243</f>
        <v>0</v>
      </c>
      <c r="C3243" s="38">
        <f>資料貼入!A3243</f>
        <v>0</v>
      </c>
      <c r="D3243" s="29">
        <f>資料貼入!B3243</f>
        <v>0</v>
      </c>
      <c r="E3243" s="29" cm="1">
        <f t="array" ref="E3243">MovingDayDD($D$3:D3243)</f>
        <v>-2980487.7599999681</v>
      </c>
      <c r="F3243" s="29">
        <f>IF(OR(C3243&gt;總表!$B$30,C3243=0),0,IF(E3243=0,0,1+F3242))</f>
        <v>0</v>
      </c>
      <c r="G3243" s="29">
        <f t="shared" si="355"/>
        <v>0</v>
      </c>
      <c r="H3243" s="42">
        <f t="shared" si="353"/>
        <v>0</v>
      </c>
      <c r="I3243" s="43">
        <f t="shared" si="356"/>
        <v>0</v>
      </c>
      <c r="J3243" s="42">
        <f t="shared" si="357"/>
        <v>0</v>
      </c>
      <c r="K3243" s="43">
        <f t="shared" si="358"/>
        <v>0</v>
      </c>
      <c r="L3243">
        <f t="shared" si="359"/>
        <v>126</v>
      </c>
      <c r="M3243">
        <f>IF($G3243="","",COUNTIF($G$3:$G3243, $G3243))</f>
        <v>3115</v>
      </c>
      <c r="N3243">
        <f t="shared" si="354"/>
        <v>3241</v>
      </c>
      <c r="O3243"/>
      <c r="P3243"/>
      <c r="Q3243"/>
    </row>
    <row r="3244" spans="2:17">
      <c r="B3244" s="30">
        <f>資料貼入!A3244</f>
        <v>0</v>
      </c>
      <c r="C3244" s="38">
        <f>資料貼入!A3244</f>
        <v>0</v>
      </c>
      <c r="D3244" s="29">
        <f>資料貼入!B3244</f>
        <v>0</v>
      </c>
      <c r="E3244" s="29" cm="1">
        <f t="array" ref="E3244">MovingDayDD($D$3:D3244)</f>
        <v>-2980487.7599999681</v>
      </c>
      <c r="F3244" s="29">
        <f>IF(OR(C3244&gt;總表!$B$30,C3244=0),0,IF(E3244=0,0,1+F3243))</f>
        <v>0</v>
      </c>
      <c r="G3244" s="29">
        <f t="shared" si="355"/>
        <v>0</v>
      </c>
      <c r="H3244" s="42">
        <f t="shared" si="353"/>
        <v>0</v>
      </c>
      <c r="I3244" s="43">
        <f t="shared" si="356"/>
        <v>0</v>
      </c>
      <c r="J3244" s="42">
        <f t="shared" si="357"/>
        <v>0</v>
      </c>
      <c r="K3244" s="43">
        <f t="shared" si="358"/>
        <v>0</v>
      </c>
      <c r="L3244">
        <f t="shared" si="359"/>
        <v>126</v>
      </c>
      <c r="M3244">
        <f>IF($G3244="","",COUNTIF($G$3:$G3244, $G3244))</f>
        <v>3116</v>
      </c>
      <c r="N3244">
        <f t="shared" si="354"/>
        <v>3242</v>
      </c>
      <c r="O3244"/>
      <c r="P3244"/>
      <c r="Q3244"/>
    </row>
    <row r="3245" spans="2:17">
      <c r="B3245" s="30">
        <f>資料貼入!A3245</f>
        <v>0</v>
      </c>
      <c r="C3245" s="38">
        <f>資料貼入!A3245</f>
        <v>0</v>
      </c>
      <c r="D3245" s="29">
        <f>資料貼入!B3245</f>
        <v>0</v>
      </c>
      <c r="E3245" s="29" cm="1">
        <f t="array" ref="E3245">MovingDayDD($D$3:D3245)</f>
        <v>-2980487.7599999681</v>
      </c>
      <c r="F3245" s="29">
        <f>IF(OR(C3245&gt;總表!$B$30,C3245=0),0,IF(E3245=0,0,1+F3244))</f>
        <v>0</v>
      </c>
      <c r="G3245" s="29">
        <f t="shared" si="355"/>
        <v>0</v>
      </c>
      <c r="H3245" s="42">
        <f t="shared" si="353"/>
        <v>0</v>
      </c>
      <c r="I3245" s="43">
        <f t="shared" si="356"/>
        <v>0</v>
      </c>
      <c r="J3245" s="42">
        <f t="shared" si="357"/>
        <v>0</v>
      </c>
      <c r="K3245" s="43">
        <f t="shared" si="358"/>
        <v>0</v>
      </c>
      <c r="L3245">
        <f t="shared" si="359"/>
        <v>126</v>
      </c>
      <c r="M3245">
        <f>IF($G3245="","",COUNTIF($G$3:$G3245, $G3245))</f>
        <v>3117</v>
      </c>
      <c r="N3245">
        <f t="shared" si="354"/>
        <v>3243</v>
      </c>
      <c r="O3245"/>
      <c r="P3245"/>
      <c r="Q3245"/>
    </row>
    <row r="3246" spans="2:17">
      <c r="B3246" s="30">
        <f>資料貼入!A3246</f>
        <v>0</v>
      </c>
      <c r="C3246" s="38">
        <f>資料貼入!A3246</f>
        <v>0</v>
      </c>
      <c r="D3246" s="29">
        <f>資料貼入!B3246</f>
        <v>0</v>
      </c>
      <c r="E3246" s="29" cm="1">
        <f t="array" ref="E3246">MovingDayDD($D$3:D3246)</f>
        <v>-2980487.7599999681</v>
      </c>
      <c r="F3246" s="29">
        <f>IF(OR(C3246&gt;總表!$B$30,C3246=0),0,IF(E3246=0,0,1+F3245))</f>
        <v>0</v>
      </c>
      <c r="G3246" s="29">
        <f t="shared" si="355"/>
        <v>0</v>
      </c>
      <c r="H3246" s="42">
        <f t="shared" si="353"/>
        <v>0</v>
      </c>
      <c r="I3246" s="43">
        <f t="shared" si="356"/>
        <v>0</v>
      </c>
      <c r="J3246" s="42">
        <f t="shared" si="357"/>
        <v>0</v>
      </c>
      <c r="K3246" s="43">
        <f t="shared" si="358"/>
        <v>0</v>
      </c>
      <c r="L3246">
        <f t="shared" si="359"/>
        <v>126</v>
      </c>
      <c r="M3246">
        <f>IF($G3246="","",COUNTIF($G$3:$G3246, $G3246))</f>
        <v>3118</v>
      </c>
      <c r="N3246">
        <f t="shared" si="354"/>
        <v>3244</v>
      </c>
      <c r="O3246"/>
      <c r="P3246"/>
      <c r="Q3246"/>
    </row>
    <row r="3247" spans="2:17">
      <c r="B3247" s="30">
        <f>資料貼入!A3247</f>
        <v>0</v>
      </c>
      <c r="C3247" s="38">
        <f>資料貼入!A3247</f>
        <v>0</v>
      </c>
      <c r="D3247" s="29">
        <f>資料貼入!B3247</f>
        <v>0</v>
      </c>
      <c r="E3247" s="29" cm="1">
        <f t="array" ref="E3247">MovingDayDD($D$3:D3247)</f>
        <v>-2980487.7599999681</v>
      </c>
      <c r="F3247" s="29">
        <f>IF(OR(C3247&gt;總表!$B$30,C3247=0),0,IF(E3247=0,0,1+F3246))</f>
        <v>0</v>
      </c>
      <c r="G3247" s="29">
        <f t="shared" si="355"/>
        <v>0</v>
      </c>
      <c r="H3247" s="42">
        <f t="shared" si="353"/>
        <v>0</v>
      </c>
      <c r="I3247" s="43">
        <f t="shared" si="356"/>
        <v>0</v>
      </c>
      <c r="J3247" s="42">
        <f t="shared" si="357"/>
        <v>0</v>
      </c>
      <c r="K3247" s="43">
        <f t="shared" si="358"/>
        <v>0</v>
      </c>
      <c r="L3247">
        <f t="shared" si="359"/>
        <v>126</v>
      </c>
      <c r="M3247">
        <f>IF($G3247="","",COUNTIF($G$3:$G3247, $G3247))</f>
        <v>3119</v>
      </c>
      <c r="N3247">
        <f t="shared" si="354"/>
        <v>3245</v>
      </c>
      <c r="O3247"/>
      <c r="P3247"/>
      <c r="Q3247"/>
    </row>
    <row r="3248" spans="2:17">
      <c r="B3248" s="30">
        <f>資料貼入!A3248</f>
        <v>0</v>
      </c>
      <c r="C3248" s="38">
        <f>資料貼入!A3248</f>
        <v>0</v>
      </c>
      <c r="D3248" s="29">
        <f>資料貼入!B3248</f>
        <v>0</v>
      </c>
      <c r="E3248" s="29" cm="1">
        <f t="array" ref="E3248">MovingDayDD($D$3:D3248)</f>
        <v>-2980487.7599999681</v>
      </c>
      <c r="F3248" s="29">
        <f>IF(OR(C3248&gt;總表!$B$30,C3248=0),0,IF(E3248=0,0,1+F3247))</f>
        <v>0</v>
      </c>
      <c r="G3248" s="29">
        <f t="shared" si="355"/>
        <v>0</v>
      </c>
      <c r="H3248" s="42">
        <f t="shared" si="353"/>
        <v>0</v>
      </c>
      <c r="I3248" s="43">
        <f t="shared" si="356"/>
        <v>0</v>
      </c>
      <c r="J3248" s="42">
        <f t="shared" si="357"/>
        <v>0</v>
      </c>
      <c r="K3248" s="43">
        <f t="shared" si="358"/>
        <v>0</v>
      </c>
      <c r="L3248">
        <f t="shared" si="359"/>
        <v>126</v>
      </c>
      <c r="M3248">
        <f>IF($G3248="","",COUNTIF($G$3:$G3248, $G3248))</f>
        <v>3120</v>
      </c>
      <c r="N3248">
        <f t="shared" si="354"/>
        <v>3246</v>
      </c>
      <c r="O3248"/>
      <c r="P3248"/>
      <c r="Q3248"/>
    </row>
    <row r="3249" spans="2:17">
      <c r="B3249" s="30">
        <f>資料貼入!A3249</f>
        <v>0</v>
      </c>
      <c r="C3249" s="38">
        <f>資料貼入!A3249</f>
        <v>0</v>
      </c>
      <c r="D3249" s="29">
        <f>資料貼入!B3249</f>
        <v>0</v>
      </c>
      <c r="E3249" s="29" cm="1">
        <f t="array" ref="E3249">MovingDayDD($D$3:D3249)</f>
        <v>-2980487.7599999681</v>
      </c>
      <c r="F3249" s="29">
        <f>IF(OR(C3249&gt;總表!$B$30,C3249=0),0,IF(E3249=0,0,1+F3248))</f>
        <v>0</v>
      </c>
      <c r="G3249" s="29">
        <f t="shared" si="355"/>
        <v>0</v>
      </c>
      <c r="H3249" s="42">
        <f t="shared" si="353"/>
        <v>0</v>
      </c>
      <c r="I3249" s="43">
        <f t="shared" si="356"/>
        <v>0</v>
      </c>
      <c r="J3249" s="42">
        <f t="shared" si="357"/>
        <v>0</v>
      </c>
      <c r="K3249" s="43">
        <f t="shared" si="358"/>
        <v>0</v>
      </c>
      <c r="L3249">
        <f t="shared" si="359"/>
        <v>126</v>
      </c>
      <c r="M3249">
        <f>IF($G3249="","",COUNTIF($G$3:$G3249, $G3249))</f>
        <v>3121</v>
      </c>
      <c r="N3249">
        <f t="shared" si="354"/>
        <v>3247</v>
      </c>
      <c r="O3249"/>
      <c r="P3249"/>
      <c r="Q3249"/>
    </row>
    <row r="3250" spans="2:17">
      <c r="B3250" s="30">
        <f>資料貼入!A3250</f>
        <v>0</v>
      </c>
      <c r="C3250" s="38">
        <f>資料貼入!A3250</f>
        <v>0</v>
      </c>
      <c r="D3250" s="29">
        <f>資料貼入!B3250</f>
        <v>0</v>
      </c>
      <c r="E3250" s="29" cm="1">
        <f t="array" ref="E3250">MovingDayDD($D$3:D3250)</f>
        <v>-2980487.7599999681</v>
      </c>
      <c r="F3250" s="29">
        <f>IF(OR(C3250&gt;總表!$B$30,C3250=0),0,IF(E3250=0,0,1+F3249))</f>
        <v>0</v>
      </c>
      <c r="G3250" s="29">
        <f t="shared" si="355"/>
        <v>0</v>
      </c>
      <c r="H3250" s="42">
        <f t="shared" si="353"/>
        <v>0</v>
      </c>
      <c r="I3250" s="43">
        <f t="shared" si="356"/>
        <v>0</v>
      </c>
      <c r="J3250" s="42">
        <f t="shared" si="357"/>
        <v>0</v>
      </c>
      <c r="K3250" s="43">
        <f t="shared" si="358"/>
        <v>0</v>
      </c>
      <c r="L3250">
        <f t="shared" si="359"/>
        <v>126</v>
      </c>
      <c r="M3250">
        <f>IF($G3250="","",COUNTIF($G$3:$G3250, $G3250))</f>
        <v>3122</v>
      </c>
      <c r="N3250">
        <f t="shared" si="354"/>
        <v>3248</v>
      </c>
      <c r="O3250"/>
      <c r="P3250"/>
      <c r="Q3250"/>
    </row>
    <row r="3251" spans="2:17">
      <c r="B3251" s="30">
        <f>資料貼入!A3251</f>
        <v>0</v>
      </c>
      <c r="C3251" s="38">
        <f>資料貼入!A3251</f>
        <v>0</v>
      </c>
      <c r="D3251" s="29">
        <f>資料貼入!B3251</f>
        <v>0</v>
      </c>
      <c r="E3251" s="29" cm="1">
        <f t="array" ref="E3251">MovingDayDD($D$3:D3251)</f>
        <v>-2980487.7599999681</v>
      </c>
      <c r="F3251" s="29">
        <f>IF(OR(C3251&gt;總表!$B$30,C3251=0),0,IF(E3251=0,0,1+F3250))</f>
        <v>0</v>
      </c>
      <c r="G3251" s="29">
        <f t="shared" si="355"/>
        <v>0</v>
      </c>
      <c r="H3251" s="42">
        <f t="shared" si="353"/>
        <v>0</v>
      </c>
      <c r="I3251" s="43">
        <f t="shared" si="356"/>
        <v>0</v>
      </c>
      <c r="J3251" s="42">
        <f t="shared" si="357"/>
        <v>0</v>
      </c>
      <c r="K3251" s="43">
        <f t="shared" si="358"/>
        <v>0</v>
      </c>
      <c r="L3251">
        <f t="shared" si="359"/>
        <v>126</v>
      </c>
      <c r="M3251">
        <f>IF($G3251="","",COUNTIF($G$3:$G3251, $G3251))</f>
        <v>3123</v>
      </c>
      <c r="N3251">
        <f t="shared" si="354"/>
        <v>3249</v>
      </c>
      <c r="O3251"/>
      <c r="P3251"/>
      <c r="Q3251"/>
    </row>
    <row r="3252" spans="2:17">
      <c r="B3252" s="30">
        <f>資料貼入!A3252</f>
        <v>0</v>
      </c>
      <c r="C3252" s="38">
        <f>資料貼入!A3252</f>
        <v>0</v>
      </c>
      <c r="D3252" s="29">
        <f>資料貼入!B3252</f>
        <v>0</v>
      </c>
      <c r="E3252" s="29" cm="1">
        <f t="array" ref="E3252">MovingDayDD($D$3:D3252)</f>
        <v>-2980487.7599999681</v>
      </c>
      <c r="F3252" s="29">
        <f>IF(OR(C3252&gt;總表!$B$30,C3252=0),0,IF(E3252=0,0,1+F3251))</f>
        <v>0</v>
      </c>
      <c r="G3252" s="29">
        <f t="shared" si="355"/>
        <v>0</v>
      </c>
      <c r="H3252" s="42">
        <f t="shared" si="353"/>
        <v>0</v>
      </c>
      <c r="I3252" s="43">
        <f t="shared" si="356"/>
        <v>0</v>
      </c>
      <c r="J3252" s="42">
        <f t="shared" si="357"/>
        <v>0</v>
      </c>
      <c r="K3252" s="43">
        <f t="shared" si="358"/>
        <v>0</v>
      </c>
      <c r="L3252">
        <f t="shared" si="359"/>
        <v>126</v>
      </c>
      <c r="M3252">
        <f>IF($G3252="","",COUNTIF($G$3:$G3252, $G3252))</f>
        <v>3124</v>
      </c>
      <c r="N3252">
        <f t="shared" si="354"/>
        <v>3250</v>
      </c>
      <c r="O3252"/>
      <c r="P3252"/>
      <c r="Q3252"/>
    </row>
    <row r="3253" spans="2:17">
      <c r="B3253" s="30">
        <f>資料貼入!A3253</f>
        <v>0</v>
      </c>
      <c r="C3253" s="38">
        <f>資料貼入!A3253</f>
        <v>0</v>
      </c>
      <c r="D3253" s="29">
        <f>資料貼入!B3253</f>
        <v>0</v>
      </c>
      <c r="E3253" s="29" cm="1">
        <f t="array" ref="E3253">MovingDayDD($D$3:D3253)</f>
        <v>-2980487.7599999681</v>
      </c>
      <c r="F3253" s="29">
        <f>IF(OR(C3253&gt;總表!$B$30,C3253=0),0,IF(E3253=0,0,1+F3252))</f>
        <v>0</v>
      </c>
      <c r="G3253" s="29">
        <f t="shared" si="355"/>
        <v>0</v>
      </c>
      <c r="H3253" s="42">
        <f t="shared" si="353"/>
        <v>0</v>
      </c>
      <c r="I3253" s="43">
        <f t="shared" si="356"/>
        <v>0</v>
      </c>
      <c r="J3253" s="42">
        <f t="shared" si="357"/>
        <v>0</v>
      </c>
      <c r="K3253" s="43">
        <f t="shared" si="358"/>
        <v>0</v>
      </c>
      <c r="L3253">
        <f t="shared" si="359"/>
        <v>126</v>
      </c>
      <c r="M3253">
        <f>IF($G3253="","",COUNTIF($G$3:$G3253, $G3253))</f>
        <v>3125</v>
      </c>
      <c r="N3253">
        <f t="shared" si="354"/>
        <v>3251</v>
      </c>
      <c r="O3253"/>
      <c r="P3253"/>
      <c r="Q3253"/>
    </row>
    <row r="3254" spans="2:17">
      <c r="B3254" s="30">
        <f>資料貼入!A3254</f>
        <v>0</v>
      </c>
      <c r="C3254" s="38">
        <f>資料貼入!A3254</f>
        <v>0</v>
      </c>
      <c r="D3254" s="29">
        <f>資料貼入!B3254</f>
        <v>0</v>
      </c>
      <c r="E3254" s="29" cm="1">
        <f t="array" ref="E3254">MovingDayDD($D$3:D3254)</f>
        <v>-2980487.7599999681</v>
      </c>
      <c r="F3254" s="29">
        <f>IF(OR(C3254&gt;總表!$B$30,C3254=0),0,IF(E3254=0,0,1+F3253))</f>
        <v>0</v>
      </c>
      <c r="G3254" s="29">
        <f t="shared" si="355"/>
        <v>0</v>
      </c>
      <c r="H3254" s="42">
        <f t="shared" si="353"/>
        <v>0</v>
      </c>
      <c r="I3254" s="43">
        <f t="shared" si="356"/>
        <v>0</v>
      </c>
      <c r="J3254" s="42">
        <f t="shared" si="357"/>
        <v>0</v>
      </c>
      <c r="K3254" s="43">
        <f t="shared" si="358"/>
        <v>0</v>
      </c>
      <c r="L3254">
        <f t="shared" si="359"/>
        <v>126</v>
      </c>
      <c r="M3254">
        <f>IF($G3254="","",COUNTIF($G$3:$G3254, $G3254))</f>
        <v>3126</v>
      </c>
      <c r="N3254">
        <f t="shared" si="354"/>
        <v>3252</v>
      </c>
      <c r="O3254"/>
      <c r="P3254"/>
      <c r="Q3254"/>
    </row>
    <row r="3255" spans="2:17">
      <c r="B3255" s="30">
        <f>資料貼入!A3255</f>
        <v>0</v>
      </c>
      <c r="C3255" s="38">
        <f>資料貼入!A3255</f>
        <v>0</v>
      </c>
      <c r="D3255" s="29">
        <f>資料貼入!B3255</f>
        <v>0</v>
      </c>
      <c r="E3255" s="29" cm="1">
        <f t="array" ref="E3255">MovingDayDD($D$3:D3255)</f>
        <v>-2980487.7599999681</v>
      </c>
      <c r="F3255" s="29">
        <f>IF(OR(C3255&gt;總表!$B$30,C3255=0),0,IF(E3255=0,0,1+F3254))</f>
        <v>0</v>
      </c>
      <c r="G3255" s="29">
        <f t="shared" si="355"/>
        <v>0</v>
      </c>
      <c r="H3255" s="42">
        <f t="shared" si="353"/>
        <v>0</v>
      </c>
      <c r="I3255" s="43">
        <f t="shared" si="356"/>
        <v>0</v>
      </c>
      <c r="J3255" s="42">
        <f t="shared" si="357"/>
        <v>0</v>
      </c>
      <c r="K3255" s="43">
        <f t="shared" si="358"/>
        <v>0</v>
      </c>
      <c r="L3255">
        <f t="shared" si="359"/>
        <v>126</v>
      </c>
      <c r="M3255">
        <f>IF($G3255="","",COUNTIF($G$3:$G3255, $G3255))</f>
        <v>3127</v>
      </c>
      <c r="N3255">
        <f t="shared" si="354"/>
        <v>3253</v>
      </c>
      <c r="O3255"/>
      <c r="P3255"/>
      <c r="Q3255"/>
    </row>
    <row r="3256" spans="2:17">
      <c r="B3256" s="30">
        <f>資料貼入!A3256</f>
        <v>0</v>
      </c>
      <c r="C3256" s="38">
        <f>資料貼入!A3256</f>
        <v>0</v>
      </c>
      <c r="D3256" s="29">
        <f>資料貼入!B3256</f>
        <v>0</v>
      </c>
      <c r="E3256" s="29" cm="1">
        <f t="array" ref="E3256">MovingDayDD($D$3:D3256)</f>
        <v>-2980487.7599999681</v>
      </c>
      <c r="F3256" s="29">
        <f>IF(OR(C3256&gt;總表!$B$30,C3256=0),0,IF(E3256=0,0,1+F3255))</f>
        <v>0</v>
      </c>
      <c r="G3256" s="29">
        <f t="shared" si="355"/>
        <v>0</v>
      </c>
      <c r="H3256" s="42">
        <f t="shared" si="353"/>
        <v>0</v>
      </c>
      <c r="I3256" s="43">
        <f t="shared" si="356"/>
        <v>0</v>
      </c>
      <c r="J3256" s="42">
        <f t="shared" si="357"/>
        <v>0</v>
      </c>
      <c r="K3256" s="43">
        <f t="shared" si="358"/>
        <v>0</v>
      </c>
      <c r="L3256">
        <f t="shared" si="359"/>
        <v>126</v>
      </c>
      <c r="M3256">
        <f>IF($G3256="","",COUNTIF($G$3:$G3256, $G3256))</f>
        <v>3128</v>
      </c>
      <c r="N3256">
        <f t="shared" si="354"/>
        <v>3254</v>
      </c>
      <c r="O3256"/>
      <c r="P3256"/>
      <c r="Q3256"/>
    </row>
    <row r="3257" spans="2:17">
      <c r="B3257" s="30">
        <f>資料貼入!A3257</f>
        <v>0</v>
      </c>
      <c r="C3257" s="38">
        <f>資料貼入!A3257</f>
        <v>0</v>
      </c>
      <c r="D3257" s="29">
        <f>資料貼入!B3257</f>
        <v>0</v>
      </c>
      <c r="E3257" s="29" cm="1">
        <f t="array" ref="E3257">MovingDayDD($D$3:D3257)</f>
        <v>-2980487.7599999681</v>
      </c>
      <c r="F3257" s="29">
        <f>IF(OR(C3257&gt;總表!$B$30,C3257=0),0,IF(E3257=0,0,1+F3256))</f>
        <v>0</v>
      </c>
      <c r="G3257" s="29">
        <f t="shared" si="355"/>
        <v>0</v>
      </c>
      <c r="H3257" s="42">
        <f t="shared" si="353"/>
        <v>0</v>
      </c>
      <c r="I3257" s="43">
        <f t="shared" si="356"/>
        <v>0</v>
      </c>
      <c r="J3257" s="42">
        <f t="shared" si="357"/>
        <v>0</v>
      </c>
      <c r="K3257" s="43">
        <f t="shared" si="358"/>
        <v>0</v>
      </c>
      <c r="L3257">
        <f t="shared" si="359"/>
        <v>126</v>
      </c>
      <c r="M3257">
        <f>IF($G3257="","",COUNTIF($G$3:$G3257, $G3257))</f>
        <v>3129</v>
      </c>
      <c r="N3257">
        <f t="shared" si="354"/>
        <v>3255</v>
      </c>
      <c r="O3257"/>
      <c r="P3257"/>
      <c r="Q3257"/>
    </row>
    <row r="3258" spans="2:17">
      <c r="B3258" s="30">
        <f>資料貼入!A3258</f>
        <v>0</v>
      </c>
      <c r="C3258" s="38">
        <f>資料貼入!A3258</f>
        <v>0</v>
      </c>
      <c r="D3258" s="29">
        <f>資料貼入!B3258</f>
        <v>0</v>
      </c>
      <c r="E3258" s="29" cm="1">
        <f t="array" ref="E3258">MovingDayDD($D$3:D3258)</f>
        <v>-2980487.7599999681</v>
      </c>
      <c r="F3258" s="29">
        <f>IF(OR(C3258&gt;總表!$B$30,C3258=0),0,IF(E3258=0,0,1+F3257))</f>
        <v>0</v>
      </c>
      <c r="G3258" s="29">
        <f t="shared" si="355"/>
        <v>0</v>
      </c>
      <c r="H3258" s="42">
        <f t="shared" si="353"/>
        <v>0</v>
      </c>
      <c r="I3258" s="43">
        <f t="shared" si="356"/>
        <v>0</v>
      </c>
      <c r="J3258" s="42">
        <f t="shared" si="357"/>
        <v>0</v>
      </c>
      <c r="K3258" s="43">
        <f t="shared" si="358"/>
        <v>0</v>
      </c>
      <c r="L3258">
        <f t="shared" si="359"/>
        <v>126</v>
      </c>
      <c r="M3258">
        <f>IF($G3258="","",COUNTIF($G$3:$G3258, $G3258))</f>
        <v>3130</v>
      </c>
      <c r="N3258">
        <f t="shared" si="354"/>
        <v>3256</v>
      </c>
      <c r="O3258"/>
      <c r="P3258"/>
      <c r="Q3258"/>
    </row>
    <row r="3259" spans="2:17">
      <c r="B3259" s="30">
        <f>資料貼入!A3259</f>
        <v>0</v>
      </c>
      <c r="C3259" s="38">
        <f>資料貼入!A3259</f>
        <v>0</v>
      </c>
      <c r="D3259" s="29">
        <f>資料貼入!B3259</f>
        <v>0</v>
      </c>
      <c r="E3259" s="29" cm="1">
        <f t="array" ref="E3259">MovingDayDD($D$3:D3259)</f>
        <v>-2980487.7599999681</v>
      </c>
      <c r="F3259" s="29">
        <f>IF(OR(C3259&gt;總表!$B$30,C3259=0),0,IF(E3259=0,0,1+F3258))</f>
        <v>0</v>
      </c>
      <c r="G3259" s="29">
        <f t="shared" si="355"/>
        <v>0</v>
      </c>
      <c r="H3259" s="42">
        <f t="shared" si="353"/>
        <v>0</v>
      </c>
      <c r="I3259" s="43">
        <f t="shared" si="356"/>
        <v>0</v>
      </c>
      <c r="J3259" s="42">
        <f t="shared" si="357"/>
        <v>0</v>
      </c>
      <c r="K3259" s="43">
        <f t="shared" si="358"/>
        <v>0</v>
      </c>
      <c r="L3259">
        <f t="shared" si="359"/>
        <v>126</v>
      </c>
      <c r="M3259">
        <f>IF($G3259="","",COUNTIF($G$3:$G3259, $G3259))</f>
        <v>3131</v>
      </c>
      <c r="N3259">
        <f t="shared" si="354"/>
        <v>3257</v>
      </c>
      <c r="O3259"/>
      <c r="P3259"/>
      <c r="Q3259"/>
    </row>
    <row r="3260" spans="2:17">
      <c r="B3260" s="30">
        <f>資料貼入!A3260</f>
        <v>0</v>
      </c>
      <c r="C3260" s="38">
        <f>資料貼入!A3260</f>
        <v>0</v>
      </c>
      <c r="D3260" s="29">
        <f>資料貼入!B3260</f>
        <v>0</v>
      </c>
      <c r="E3260" s="29" cm="1">
        <f t="array" ref="E3260">MovingDayDD($D$3:D3260)</f>
        <v>-2980487.7599999681</v>
      </c>
      <c r="F3260" s="29">
        <f>IF(OR(C3260&gt;總表!$B$30,C3260=0),0,IF(E3260=0,0,1+F3259))</f>
        <v>0</v>
      </c>
      <c r="G3260" s="29">
        <f t="shared" si="355"/>
        <v>0</v>
      </c>
      <c r="H3260" s="42">
        <f t="shared" si="353"/>
        <v>0</v>
      </c>
      <c r="I3260" s="43">
        <f t="shared" si="356"/>
        <v>0</v>
      </c>
      <c r="J3260" s="42">
        <f t="shared" si="357"/>
        <v>0</v>
      </c>
      <c r="K3260" s="43">
        <f t="shared" si="358"/>
        <v>0</v>
      </c>
      <c r="L3260">
        <f t="shared" si="359"/>
        <v>126</v>
      </c>
      <c r="M3260">
        <f>IF($G3260="","",COUNTIF($G$3:$G3260, $G3260))</f>
        <v>3132</v>
      </c>
      <c r="N3260">
        <f t="shared" si="354"/>
        <v>3258</v>
      </c>
      <c r="O3260"/>
      <c r="P3260"/>
      <c r="Q3260"/>
    </row>
    <row r="3261" spans="2:17">
      <c r="B3261" s="30">
        <f>資料貼入!A3261</f>
        <v>0</v>
      </c>
      <c r="C3261" s="38">
        <f>資料貼入!A3261</f>
        <v>0</v>
      </c>
      <c r="D3261" s="29">
        <f>資料貼入!B3261</f>
        <v>0</v>
      </c>
      <c r="E3261" s="29" cm="1">
        <f t="array" ref="E3261">MovingDayDD($D$3:D3261)</f>
        <v>-2980487.7599999681</v>
      </c>
      <c r="F3261" s="29">
        <f>IF(OR(C3261&gt;總表!$B$30,C3261=0),0,IF(E3261=0,0,1+F3260))</f>
        <v>0</v>
      </c>
      <c r="G3261" s="29">
        <f t="shared" si="355"/>
        <v>0</v>
      </c>
      <c r="H3261" s="42">
        <f t="shared" si="353"/>
        <v>0</v>
      </c>
      <c r="I3261" s="43">
        <f t="shared" si="356"/>
        <v>0</v>
      </c>
      <c r="J3261" s="42">
        <f t="shared" si="357"/>
        <v>0</v>
      </c>
      <c r="K3261" s="43">
        <f t="shared" si="358"/>
        <v>0</v>
      </c>
      <c r="L3261">
        <f t="shared" si="359"/>
        <v>126</v>
      </c>
      <c r="M3261">
        <f>IF($G3261="","",COUNTIF($G$3:$G3261, $G3261))</f>
        <v>3133</v>
      </c>
      <c r="N3261">
        <f t="shared" si="354"/>
        <v>3259</v>
      </c>
      <c r="O3261"/>
      <c r="P3261"/>
      <c r="Q3261"/>
    </row>
    <row r="3262" spans="2:17">
      <c r="B3262" s="30">
        <f>資料貼入!A3262</f>
        <v>0</v>
      </c>
      <c r="C3262" s="38">
        <f>資料貼入!A3262</f>
        <v>0</v>
      </c>
      <c r="D3262" s="29">
        <f>資料貼入!B3262</f>
        <v>0</v>
      </c>
      <c r="E3262" s="29" cm="1">
        <f t="array" ref="E3262">MovingDayDD($D$3:D3262)</f>
        <v>-2980487.7599999681</v>
      </c>
      <c r="F3262" s="29">
        <f>IF(OR(C3262&gt;總表!$B$30,C3262=0),0,IF(E3262=0,0,1+F3261))</f>
        <v>0</v>
      </c>
      <c r="G3262" s="29">
        <f t="shared" si="355"/>
        <v>0</v>
      </c>
      <c r="H3262" s="42">
        <f t="shared" si="353"/>
        <v>0</v>
      </c>
      <c r="I3262" s="43">
        <f t="shared" si="356"/>
        <v>0</v>
      </c>
      <c r="J3262" s="42">
        <f t="shared" si="357"/>
        <v>0</v>
      </c>
      <c r="K3262" s="43">
        <f t="shared" si="358"/>
        <v>0</v>
      </c>
      <c r="L3262">
        <f t="shared" si="359"/>
        <v>126</v>
      </c>
      <c r="M3262">
        <f>IF($G3262="","",COUNTIF($G$3:$G3262, $G3262))</f>
        <v>3134</v>
      </c>
      <c r="N3262">
        <f t="shared" si="354"/>
        <v>3260</v>
      </c>
      <c r="O3262"/>
      <c r="P3262"/>
      <c r="Q3262"/>
    </row>
    <row r="3263" spans="2:17">
      <c r="B3263" s="30">
        <f>資料貼入!A3263</f>
        <v>0</v>
      </c>
      <c r="C3263" s="38">
        <f>資料貼入!A3263</f>
        <v>0</v>
      </c>
      <c r="D3263" s="29">
        <f>資料貼入!B3263</f>
        <v>0</v>
      </c>
      <c r="E3263" s="29" cm="1">
        <f t="array" ref="E3263">MovingDayDD($D$3:D3263)</f>
        <v>-2980487.7599999681</v>
      </c>
      <c r="F3263" s="29">
        <f>IF(OR(C3263&gt;總表!$B$30,C3263=0),0,IF(E3263=0,0,1+F3262))</f>
        <v>0</v>
      </c>
      <c r="G3263" s="29">
        <f t="shared" si="355"/>
        <v>0</v>
      </c>
      <c r="H3263" s="42">
        <f t="shared" si="353"/>
        <v>0</v>
      </c>
      <c r="I3263" s="43">
        <f t="shared" si="356"/>
        <v>0</v>
      </c>
      <c r="J3263" s="42">
        <f t="shared" si="357"/>
        <v>0</v>
      </c>
      <c r="K3263" s="43">
        <f t="shared" si="358"/>
        <v>0</v>
      </c>
      <c r="L3263">
        <f t="shared" si="359"/>
        <v>126</v>
      </c>
      <c r="M3263">
        <f>IF($G3263="","",COUNTIF($G$3:$G3263, $G3263))</f>
        <v>3135</v>
      </c>
      <c r="N3263">
        <f t="shared" si="354"/>
        <v>3261</v>
      </c>
      <c r="O3263"/>
      <c r="P3263"/>
      <c r="Q3263"/>
    </row>
    <row r="3264" spans="2:17">
      <c r="B3264" s="30">
        <f>資料貼入!A3264</f>
        <v>0</v>
      </c>
      <c r="C3264" s="38">
        <f>資料貼入!A3264</f>
        <v>0</v>
      </c>
      <c r="D3264" s="29">
        <f>資料貼入!B3264</f>
        <v>0</v>
      </c>
      <c r="E3264" s="29" cm="1">
        <f t="array" ref="E3264">MovingDayDD($D$3:D3264)</f>
        <v>-2980487.7599999681</v>
      </c>
      <c r="F3264" s="29">
        <f>IF(OR(C3264&gt;總表!$B$30,C3264=0),0,IF(E3264=0,0,1+F3263))</f>
        <v>0</v>
      </c>
      <c r="G3264" s="29">
        <f t="shared" si="355"/>
        <v>0</v>
      </c>
      <c r="H3264" s="42">
        <f t="shared" si="353"/>
        <v>0</v>
      </c>
      <c r="I3264" s="43">
        <f t="shared" si="356"/>
        <v>0</v>
      </c>
      <c r="J3264" s="42">
        <f t="shared" si="357"/>
        <v>0</v>
      </c>
      <c r="K3264" s="43">
        <f t="shared" si="358"/>
        <v>0</v>
      </c>
      <c r="L3264">
        <f t="shared" si="359"/>
        <v>126</v>
      </c>
      <c r="M3264">
        <f>IF($G3264="","",COUNTIF($G$3:$G3264, $G3264))</f>
        <v>3136</v>
      </c>
      <c r="N3264">
        <f t="shared" si="354"/>
        <v>3262</v>
      </c>
      <c r="O3264"/>
      <c r="P3264"/>
      <c r="Q3264"/>
    </row>
    <row r="3265" spans="2:17">
      <c r="B3265" s="30">
        <f>資料貼入!A3265</f>
        <v>0</v>
      </c>
      <c r="C3265" s="38">
        <f>資料貼入!A3265</f>
        <v>0</v>
      </c>
      <c r="D3265" s="29">
        <f>資料貼入!B3265</f>
        <v>0</v>
      </c>
      <c r="E3265" s="29" cm="1">
        <f t="array" ref="E3265">MovingDayDD($D$3:D3265)</f>
        <v>-2980487.7599999681</v>
      </c>
      <c r="F3265" s="29">
        <f>IF(OR(C3265&gt;總表!$B$30,C3265=0),0,IF(E3265=0,0,1+F3264))</f>
        <v>0</v>
      </c>
      <c r="G3265" s="29">
        <f t="shared" si="355"/>
        <v>0</v>
      </c>
      <c r="H3265" s="42">
        <f t="shared" si="353"/>
        <v>0</v>
      </c>
      <c r="I3265" s="43">
        <f t="shared" si="356"/>
        <v>0</v>
      </c>
      <c r="J3265" s="42">
        <f t="shared" si="357"/>
        <v>0</v>
      </c>
      <c r="K3265" s="43">
        <f t="shared" si="358"/>
        <v>0</v>
      </c>
      <c r="L3265">
        <f t="shared" si="359"/>
        <v>126</v>
      </c>
      <c r="M3265">
        <f>IF($G3265="","",COUNTIF($G$3:$G3265, $G3265))</f>
        <v>3137</v>
      </c>
      <c r="N3265">
        <f t="shared" si="354"/>
        <v>3263</v>
      </c>
      <c r="O3265"/>
      <c r="P3265"/>
      <c r="Q3265"/>
    </row>
    <row r="3266" spans="2:17">
      <c r="B3266" s="30">
        <f>資料貼入!A3266</f>
        <v>0</v>
      </c>
      <c r="C3266" s="38">
        <f>資料貼入!A3266</f>
        <v>0</v>
      </c>
      <c r="D3266" s="29">
        <f>資料貼入!B3266</f>
        <v>0</v>
      </c>
      <c r="E3266" s="29" cm="1">
        <f t="array" ref="E3266">MovingDayDD($D$3:D3266)</f>
        <v>-2980487.7599999681</v>
      </c>
      <c r="F3266" s="29">
        <f>IF(OR(C3266&gt;總表!$B$30,C3266=0),0,IF(E3266=0,0,1+F3265))</f>
        <v>0</v>
      </c>
      <c r="G3266" s="29">
        <f t="shared" si="355"/>
        <v>0</v>
      </c>
      <c r="H3266" s="42">
        <f t="shared" si="353"/>
        <v>0</v>
      </c>
      <c r="I3266" s="43">
        <f t="shared" si="356"/>
        <v>0</v>
      </c>
      <c r="J3266" s="42">
        <f t="shared" si="357"/>
        <v>0</v>
      </c>
      <c r="K3266" s="43">
        <f t="shared" si="358"/>
        <v>0</v>
      </c>
      <c r="L3266">
        <f t="shared" si="359"/>
        <v>126</v>
      </c>
      <c r="M3266">
        <f>IF($G3266="","",COUNTIF($G$3:$G3266, $G3266))</f>
        <v>3138</v>
      </c>
      <c r="N3266">
        <f t="shared" si="354"/>
        <v>3264</v>
      </c>
      <c r="O3266"/>
      <c r="P3266"/>
      <c r="Q3266"/>
    </row>
    <row r="3267" spans="2:17">
      <c r="B3267" s="30">
        <f>資料貼入!A3267</f>
        <v>0</v>
      </c>
      <c r="C3267" s="38">
        <f>資料貼入!A3267</f>
        <v>0</v>
      </c>
      <c r="D3267" s="29">
        <f>資料貼入!B3267</f>
        <v>0</v>
      </c>
      <c r="E3267" s="29" cm="1">
        <f t="array" ref="E3267">MovingDayDD($D$3:D3267)</f>
        <v>-2980487.7599999681</v>
      </c>
      <c r="F3267" s="29">
        <f>IF(OR(C3267&gt;總表!$B$30,C3267=0),0,IF(E3267=0,0,1+F3266))</f>
        <v>0</v>
      </c>
      <c r="G3267" s="29">
        <f t="shared" si="355"/>
        <v>0</v>
      </c>
      <c r="H3267" s="42">
        <f t="shared" ref="H3267:H3330" si="360">IF(G3267&gt;$V$1,B3267,0)</f>
        <v>0</v>
      </c>
      <c r="I3267" s="43">
        <f t="shared" si="356"/>
        <v>0</v>
      </c>
      <c r="J3267" s="42">
        <f t="shared" si="357"/>
        <v>0</v>
      </c>
      <c r="K3267" s="43">
        <f t="shared" si="358"/>
        <v>0</v>
      </c>
      <c r="L3267">
        <f t="shared" si="359"/>
        <v>126</v>
      </c>
      <c r="M3267">
        <f>IF($G3267="","",COUNTIF($G$3:$G3267, $G3267))</f>
        <v>3139</v>
      </c>
      <c r="N3267">
        <f t="shared" ref="N3267:N3330" si="361">IF($G3267="","",L3267+M3267)</f>
        <v>3265</v>
      </c>
      <c r="O3267"/>
      <c r="P3267"/>
      <c r="Q3267"/>
    </row>
    <row r="3268" spans="2:17">
      <c r="B3268" s="30">
        <f>資料貼入!A3268</f>
        <v>0</v>
      </c>
      <c r="C3268" s="38">
        <f>資料貼入!A3268</f>
        <v>0</v>
      </c>
      <c r="D3268" s="29">
        <f>資料貼入!B3268</f>
        <v>0</v>
      </c>
      <c r="E3268" s="29" cm="1">
        <f t="array" ref="E3268">MovingDayDD($D$3:D3268)</f>
        <v>-2980487.7599999681</v>
      </c>
      <c r="F3268" s="29">
        <f>IF(OR(C3268&gt;總表!$B$30,C3268=0),0,IF(E3268=0,0,1+F3267))</f>
        <v>0</v>
      </c>
      <c r="G3268" s="29">
        <f t="shared" ref="G3268:G3331" si="362">IF(F3269=0,F3268,0)</f>
        <v>0</v>
      </c>
      <c r="H3268" s="42">
        <f t="shared" si="360"/>
        <v>0</v>
      </c>
      <c r="I3268" s="43">
        <f t="shared" ref="I3268:I3331" si="363">G3268</f>
        <v>0</v>
      </c>
      <c r="J3268" s="42">
        <f t="shared" ref="J3268:J3331" si="364">IF(F3268=0,0,B3268)</f>
        <v>0</v>
      </c>
      <c r="K3268" s="43">
        <f t="shared" ref="K3268:K3331" si="365">G3268</f>
        <v>0</v>
      </c>
      <c r="L3268">
        <f t="shared" ref="L3268:L3331" si="366">IF($G3268="","",COUNTIF($G$3:$G$4053, "&gt;" &amp; $G3268))</f>
        <v>126</v>
      </c>
      <c r="M3268">
        <f>IF($G3268="","",COUNTIF($G$3:$G3268, $G3268))</f>
        <v>3140</v>
      </c>
      <c r="N3268">
        <f t="shared" si="361"/>
        <v>3266</v>
      </c>
      <c r="O3268"/>
      <c r="P3268"/>
      <c r="Q3268"/>
    </row>
    <row r="3269" spans="2:17">
      <c r="B3269" s="30">
        <f>資料貼入!A3269</f>
        <v>0</v>
      </c>
      <c r="C3269" s="38">
        <f>資料貼入!A3269</f>
        <v>0</v>
      </c>
      <c r="D3269" s="29">
        <f>資料貼入!B3269</f>
        <v>0</v>
      </c>
      <c r="E3269" s="29" cm="1">
        <f t="array" ref="E3269">MovingDayDD($D$3:D3269)</f>
        <v>-2980487.7599999681</v>
      </c>
      <c r="F3269" s="29">
        <f>IF(OR(C3269&gt;總表!$B$30,C3269=0),0,IF(E3269=0,0,1+F3268))</f>
        <v>0</v>
      </c>
      <c r="G3269" s="29">
        <f t="shared" si="362"/>
        <v>0</v>
      </c>
      <c r="H3269" s="42">
        <f t="shared" si="360"/>
        <v>0</v>
      </c>
      <c r="I3269" s="43">
        <f t="shared" si="363"/>
        <v>0</v>
      </c>
      <c r="J3269" s="42">
        <f t="shared" si="364"/>
        <v>0</v>
      </c>
      <c r="K3269" s="43">
        <f t="shared" si="365"/>
        <v>0</v>
      </c>
      <c r="L3269">
        <f t="shared" si="366"/>
        <v>126</v>
      </c>
      <c r="M3269">
        <f>IF($G3269="","",COUNTIF($G$3:$G3269, $G3269))</f>
        <v>3141</v>
      </c>
      <c r="N3269">
        <f t="shared" si="361"/>
        <v>3267</v>
      </c>
      <c r="O3269"/>
      <c r="P3269"/>
      <c r="Q3269"/>
    </row>
    <row r="3270" spans="2:17">
      <c r="B3270" s="30">
        <f>資料貼入!A3270</f>
        <v>0</v>
      </c>
      <c r="C3270" s="38">
        <f>資料貼入!A3270</f>
        <v>0</v>
      </c>
      <c r="D3270" s="29">
        <f>資料貼入!B3270</f>
        <v>0</v>
      </c>
      <c r="E3270" s="29" cm="1">
        <f t="array" ref="E3270">MovingDayDD($D$3:D3270)</f>
        <v>-2980487.7599999681</v>
      </c>
      <c r="F3270" s="29">
        <f>IF(OR(C3270&gt;總表!$B$30,C3270=0),0,IF(E3270=0,0,1+F3269))</f>
        <v>0</v>
      </c>
      <c r="G3270" s="29">
        <f t="shared" si="362"/>
        <v>0</v>
      </c>
      <c r="H3270" s="42">
        <f t="shared" si="360"/>
        <v>0</v>
      </c>
      <c r="I3270" s="43">
        <f t="shared" si="363"/>
        <v>0</v>
      </c>
      <c r="J3270" s="42">
        <f t="shared" si="364"/>
        <v>0</v>
      </c>
      <c r="K3270" s="43">
        <f t="shared" si="365"/>
        <v>0</v>
      </c>
      <c r="L3270">
        <f t="shared" si="366"/>
        <v>126</v>
      </c>
      <c r="M3270">
        <f>IF($G3270="","",COUNTIF($G$3:$G3270, $G3270))</f>
        <v>3142</v>
      </c>
      <c r="N3270">
        <f t="shared" si="361"/>
        <v>3268</v>
      </c>
      <c r="O3270"/>
      <c r="P3270"/>
      <c r="Q3270"/>
    </row>
    <row r="3271" spans="2:17">
      <c r="B3271" s="30">
        <f>資料貼入!A3271</f>
        <v>0</v>
      </c>
      <c r="C3271" s="38">
        <f>資料貼入!A3271</f>
        <v>0</v>
      </c>
      <c r="D3271" s="29">
        <f>資料貼入!B3271</f>
        <v>0</v>
      </c>
      <c r="E3271" s="29" cm="1">
        <f t="array" ref="E3271">MovingDayDD($D$3:D3271)</f>
        <v>-2980487.7599999681</v>
      </c>
      <c r="F3271" s="29">
        <f>IF(OR(C3271&gt;總表!$B$30,C3271=0),0,IF(E3271=0,0,1+F3270))</f>
        <v>0</v>
      </c>
      <c r="G3271" s="29">
        <f t="shared" si="362"/>
        <v>0</v>
      </c>
      <c r="H3271" s="42">
        <f t="shared" si="360"/>
        <v>0</v>
      </c>
      <c r="I3271" s="43">
        <f t="shared" si="363"/>
        <v>0</v>
      </c>
      <c r="J3271" s="42">
        <f t="shared" si="364"/>
        <v>0</v>
      </c>
      <c r="K3271" s="43">
        <f t="shared" si="365"/>
        <v>0</v>
      </c>
      <c r="L3271">
        <f t="shared" si="366"/>
        <v>126</v>
      </c>
      <c r="M3271">
        <f>IF($G3271="","",COUNTIF($G$3:$G3271, $G3271))</f>
        <v>3143</v>
      </c>
      <c r="N3271">
        <f t="shared" si="361"/>
        <v>3269</v>
      </c>
      <c r="O3271"/>
      <c r="P3271"/>
      <c r="Q3271"/>
    </row>
    <row r="3272" spans="2:17">
      <c r="B3272" s="30">
        <f>資料貼入!A3272</f>
        <v>0</v>
      </c>
      <c r="C3272" s="38">
        <f>資料貼入!A3272</f>
        <v>0</v>
      </c>
      <c r="D3272" s="29">
        <f>資料貼入!B3272</f>
        <v>0</v>
      </c>
      <c r="E3272" s="29" cm="1">
        <f t="array" ref="E3272">MovingDayDD($D$3:D3272)</f>
        <v>-2980487.7599999681</v>
      </c>
      <c r="F3272" s="29">
        <f>IF(OR(C3272&gt;總表!$B$30,C3272=0),0,IF(E3272=0,0,1+F3271))</f>
        <v>0</v>
      </c>
      <c r="G3272" s="29">
        <f t="shared" si="362"/>
        <v>0</v>
      </c>
      <c r="H3272" s="42">
        <f t="shared" si="360"/>
        <v>0</v>
      </c>
      <c r="I3272" s="43">
        <f t="shared" si="363"/>
        <v>0</v>
      </c>
      <c r="J3272" s="42">
        <f t="shared" si="364"/>
        <v>0</v>
      </c>
      <c r="K3272" s="43">
        <f t="shared" si="365"/>
        <v>0</v>
      </c>
      <c r="L3272">
        <f t="shared" si="366"/>
        <v>126</v>
      </c>
      <c r="M3272">
        <f>IF($G3272="","",COUNTIF($G$3:$G3272, $G3272))</f>
        <v>3144</v>
      </c>
      <c r="N3272">
        <f t="shared" si="361"/>
        <v>3270</v>
      </c>
      <c r="O3272"/>
      <c r="P3272"/>
      <c r="Q3272"/>
    </row>
    <row r="3273" spans="2:17">
      <c r="B3273" s="30">
        <f>資料貼入!A3273</f>
        <v>0</v>
      </c>
      <c r="C3273" s="38">
        <f>資料貼入!A3273</f>
        <v>0</v>
      </c>
      <c r="D3273" s="29">
        <f>資料貼入!B3273</f>
        <v>0</v>
      </c>
      <c r="E3273" s="29" cm="1">
        <f t="array" ref="E3273">MovingDayDD($D$3:D3273)</f>
        <v>-2980487.7599999681</v>
      </c>
      <c r="F3273" s="29">
        <f>IF(OR(C3273&gt;總表!$B$30,C3273=0),0,IF(E3273=0,0,1+F3272))</f>
        <v>0</v>
      </c>
      <c r="G3273" s="29">
        <f t="shared" si="362"/>
        <v>0</v>
      </c>
      <c r="H3273" s="42">
        <f t="shared" si="360"/>
        <v>0</v>
      </c>
      <c r="I3273" s="43">
        <f t="shared" si="363"/>
        <v>0</v>
      </c>
      <c r="J3273" s="42">
        <f t="shared" si="364"/>
        <v>0</v>
      </c>
      <c r="K3273" s="43">
        <f t="shared" si="365"/>
        <v>0</v>
      </c>
      <c r="L3273">
        <f t="shared" si="366"/>
        <v>126</v>
      </c>
      <c r="M3273">
        <f>IF($G3273="","",COUNTIF($G$3:$G3273, $G3273))</f>
        <v>3145</v>
      </c>
      <c r="N3273">
        <f t="shared" si="361"/>
        <v>3271</v>
      </c>
      <c r="O3273"/>
      <c r="P3273"/>
      <c r="Q3273"/>
    </row>
    <row r="3274" spans="2:17">
      <c r="B3274" s="30">
        <f>資料貼入!A3274</f>
        <v>0</v>
      </c>
      <c r="C3274" s="38">
        <f>資料貼入!A3274</f>
        <v>0</v>
      </c>
      <c r="D3274" s="29">
        <f>資料貼入!B3274</f>
        <v>0</v>
      </c>
      <c r="E3274" s="29" cm="1">
        <f t="array" ref="E3274">MovingDayDD($D$3:D3274)</f>
        <v>-2980487.7599999681</v>
      </c>
      <c r="F3274" s="29">
        <f>IF(OR(C3274&gt;總表!$B$30,C3274=0),0,IF(E3274=0,0,1+F3273))</f>
        <v>0</v>
      </c>
      <c r="G3274" s="29">
        <f t="shared" si="362"/>
        <v>0</v>
      </c>
      <c r="H3274" s="42">
        <f t="shared" si="360"/>
        <v>0</v>
      </c>
      <c r="I3274" s="43">
        <f t="shared" si="363"/>
        <v>0</v>
      </c>
      <c r="J3274" s="42">
        <f t="shared" si="364"/>
        <v>0</v>
      </c>
      <c r="K3274" s="43">
        <f t="shared" si="365"/>
        <v>0</v>
      </c>
      <c r="L3274">
        <f t="shared" si="366"/>
        <v>126</v>
      </c>
      <c r="M3274">
        <f>IF($G3274="","",COUNTIF($G$3:$G3274, $G3274))</f>
        <v>3146</v>
      </c>
      <c r="N3274">
        <f t="shared" si="361"/>
        <v>3272</v>
      </c>
      <c r="O3274"/>
      <c r="P3274"/>
      <c r="Q3274"/>
    </row>
    <row r="3275" spans="2:17">
      <c r="B3275" s="30">
        <f>資料貼入!A3275</f>
        <v>0</v>
      </c>
      <c r="C3275" s="38">
        <f>資料貼入!A3275</f>
        <v>0</v>
      </c>
      <c r="D3275" s="29">
        <f>資料貼入!B3275</f>
        <v>0</v>
      </c>
      <c r="E3275" s="29" cm="1">
        <f t="array" ref="E3275">MovingDayDD($D$3:D3275)</f>
        <v>-2980487.7599999681</v>
      </c>
      <c r="F3275" s="29">
        <f>IF(OR(C3275&gt;總表!$B$30,C3275=0),0,IF(E3275=0,0,1+F3274))</f>
        <v>0</v>
      </c>
      <c r="G3275" s="29">
        <f t="shared" si="362"/>
        <v>0</v>
      </c>
      <c r="H3275" s="42">
        <f t="shared" si="360"/>
        <v>0</v>
      </c>
      <c r="I3275" s="43">
        <f t="shared" si="363"/>
        <v>0</v>
      </c>
      <c r="J3275" s="42">
        <f t="shared" si="364"/>
        <v>0</v>
      </c>
      <c r="K3275" s="43">
        <f t="shared" si="365"/>
        <v>0</v>
      </c>
      <c r="L3275">
        <f t="shared" si="366"/>
        <v>126</v>
      </c>
      <c r="M3275">
        <f>IF($G3275="","",COUNTIF($G$3:$G3275, $G3275))</f>
        <v>3147</v>
      </c>
      <c r="N3275">
        <f t="shared" si="361"/>
        <v>3273</v>
      </c>
      <c r="O3275"/>
      <c r="P3275"/>
      <c r="Q3275"/>
    </row>
    <row r="3276" spans="2:17">
      <c r="B3276" s="30">
        <f>資料貼入!A3276</f>
        <v>0</v>
      </c>
      <c r="C3276" s="38">
        <f>資料貼入!A3276</f>
        <v>0</v>
      </c>
      <c r="D3276" s="29">
        <f>資料貼入!B3276</f>
        <v>0</v>
      </c>
      <c r="E3276" s="29" cm="1">
        <f t="array" ref="E3276">MovingDayDD($D$3:D3276)</f>
        <v>-2980487.7599999681</v>
      </c>
      <c r="F3276" s="29">
        <f>IF(OR(C3276&gt;總表!$B$30,C3276=0),0,IF(E3276=0,0,1+F3275))</f>
        <v>0</v>
      </c>
      <c r="G3276" s="29">
        <f t="shared" si="362"/>
        <v>0</v>
      </c>
      <c r="H3276" s="42">
        <f t="shared" si="360"/>
        <v>0</v>
      </c>
      <c r="I3276" s="43">
        <f t="shared" si="363"/>
        <v>0</v>
      </c>
      <c r="J3276" s="42">
        <f t="shared" si="364"/>
        <v>0</v>
      </c>
      <c r="K3276" s="43">
        <f t="shared" si="365"/>
        <v>0</v>
      </c>
      <c r="L3276">
        <f t="shared" si="366"/>
        <v>126</v>
      </c>
      <c r="M3276">
        <f>IF($G3276="","",COUNTIF($G$3:$G3276, $G3276))</f>
        <v>3148</v>
      </c>
      <c r="N3276">
        <f t="shared" si="361"/>
        <v>3274</v>
      </c>
      <c r="O3276"/>
      <c r="P3276"/>
      <c r="Q3276"/>
    </row>
    <row r="3277" spans="2:17">
      <c r="B3277" s="30">
        <f>資料貼入!A3277</f>
        <v>0</v>
      </c>
      <c r="C3277" s="38">
        <f>資料貼入!A3277</f>
        <v>0</v>
      </c>
      <c r="D3277" s="29">
        <f>資料貼入!B3277</f>
        <v>0</v>
      </c>
      <c r="E3277" s="29" cm="1">
        <f t="array" ref="E3277">MovingDayDD($D$3:D3277)</f>
        <v>-2980487.7599999681</v>
      </c>
      <c r="F3277" s="29">
        <f>IF(OR(C3277&gt;總表!$B$30,C3277=0),0,IF(E3277=0,0,1+F3276))</f>
        <v>0</v>
      </c>
      <c r="G3277" s="29">
        <f t="shared" si="362"/>
        <v>0</v>
      </c>
      <c r="H3277" s="42">
        <f t="shared" si="360"/>
        <v>0</v>
      </c>
      <c r="I3277" s="43">
        <f t="shared" si="363"/>
        <v>0</v>
      </c>
      <c r="J3277" s="42">
        <f t="shared" si="364"/>
        <v>0</v>
      </c>
      <c r="K3277" s="43">
        <f t="shared" si="365"/>
        <v>0</v>
      </c>
      <c r="L3277">
        <f t="shared" si="366"/>
        <v>126</v>
      </c>
      <c r="M3277">
        <f>IF($G3277="","",COUNTIF($G$3:$G3277, $G3277))</f>
        <v>3149</v>
      </c>
      <c r="N3277">
        <f t="shared" si="361"/>
        <v>3275</v>
      </c>
      <c r="O3277"/>
      <c r="P3277"/>
      <c r="Q3277"/>
    </row>
    <row r="3278" spans="2:17">
      <c r="B3278" s="30">
        <f>資料貼入!A3278</f>
        <v>0</v>
      </c>
      <c r="C3278" s="38">
        <f>資料貼入!A3278</f>
        <v>0</v>
      </c>
      <c r="D3278" s="29">
        <f>資料貼入!B3278</f>
        <v>0</v>
      </c>
      <c r="E3278" s="29" cm="1">
        <f t="array" ref="E3278">MovingDayDD($D$3:D3278)</f>
        <v>-2980487.7599999681</v>
      </c>
      <c r="F3278" s="29">
        <f>IF(OR(C3278&gt;總表!$B$30,C3278=0),0,IF(E3278=0,0,1+F3277))</f>
        <v>0</v>
      </c>
      <c r="G3278" s="29">
        <f t="shared" si="362"/>
        <v>0</v>
      </c>
      <c r="H3278" s="42">
        <f t="shared" si="360"/>
        <v>0</v>
      </c>
      <c r="I3278" s="43">
        <f t="shared" si="363"/>
        <v>0</v>
      </c>
      <c r="J3278" s="42">
        <f t="shared" si="364"/>
        <v>0</v>
      </c>
      <c r="K3278" s="43">
        <f t="shared" si="365"/>
        <v>0</v>
      </c>
      <c r="L3278">
        <f t="shared" si="366"/>
        <v>126</v>
      </c>
      <c r="M3278">
        <f>IF($G3278="","",COUNTIF($G$3:$G3278, $G3278))</f>
        <v>3150</v>
      </c>
      <c r="N3278">
        <f t="shared" si="361"/>
        <v>3276</v>
      </c>
      <c r="O3278"/>
      <c r="P3278"/>
      <c r="Q3278"/>
    </row>
    <row r="3279" spans="2:17">
      <c r="B3279" s="30">
        <f>資料貼入!A3279</f>
        <v>0</v>
      </c>
      <c r="C3279" s="38">
        <f>資料貼入!A3279</f>
        <v>0</v>
      </c>
      <c r="D3279" s="29">
        <f>資料貼入!B3279</f>
        <v>0</v>
      </c>
      <c r="E3279" s="29" cm="1">
        <f t="array" ref="E3279">MovingDayDD($D$3:D3279)</f>
        <v>-2980487.7599999681</v>
      </c>
      <c r="F3279" s="29">
        <f>IF(OR(C3279&gt;總表!$B$30,C3279=0),0,IF(E3279=0,0,1+F3278))</f>
        <v>0</v>
      </c>
      <c r="G3279" s="29">
        <f t="shared" si="362"/>
        <v>0</v>
      </c>
      <c r="H3279" s="42">
        <f t="shared" si="360"/>
        <v>0</v>
      </c>
      <c r="I3279" s="43">
        <f t="shared" si="363"/>
        <v>0</v>
      </c>
      <c r="J3279" s="42">
        <f t="shared" si="364"/>
        <v>0</v>
      </c>
      <c r="K3279" s="43">
        <f t="shared" si="365"/>
        <v>0</v>
      </c>
      <c r="L3279">
        <f t="shared" si="366"/>
        <v>126</v>
      </c>
      <c r="M3279">
        <f>IF($G3279="","",COUNTIF($G$3:$G3279, $G3279))</f>
        <v>3151</v>
      </c>
      <c r="N3279">
        <f t="shared" si="361"/>
        <v>3277</v>
      </c>
      <c r="O3279"/>
      <c r="P3279"/>
      <c r="Q3279"/>
    </row>
    <row r="3280" spans="2:17">
      <c r="B3280" s="30">
        <f>資料貼入!A3280</f>
        <v>0</v>
      </c>
      <c r="C3280" s="38">
        <f>資料貼入!A3280</f>
        <v>0</v>
      </c>
      <c r="D3280" s="29">
        <f>資料貼入!B3280</f>
        <v>0</v>
      </c>
      <c r="E3280" s="29" cm="1">
        <f t="array" ref="E3280">MovingDayDD($D$3:D3280)</f>
        <v>-2980487.7599999681</v>
      </c>
      <c r="F3280" s="29">
        <f>IF(OR(C3280&gt;總表!$B$30,C3280=0),0,IF(E3280=0,0,1+F3279))</f>
        <v>0</v>
      </c>
      <c r="G3280" s="29">
        <f t="shared" si="362"/>
        <v>0</v>
      </c>
      <c r="H3280" s="42">
        <f t="shared" si="360"/>
        <v>0</v>
      </c>
      <c r="I3280" s="43">
        <f t="shared" si="363"/>
        <v>0</v>
      </c>
      <c r="J3280" s="42">
        <f t="shared" si="364"/>
        <v>0</v>
      </c>
      <c r="K3280" s="43">
        <f t="shared" si="365"/>
        <v>0</v>
      </c>
      <c r="L3280">
        <f t="shared" si="366"/>
        <v>126</v>
      </c>
      <c r="M3280">
        <f>IF($G3280="","",COUNTIF($G$3:$G3280, $G3280))</f>
        <v>3152</v>
      </c>
      <c r="N3280">
        <f t="shared" si="361"/>
        <v>3278</v>
      </c>
      <c r="O3280"/>
      <c r="P3280"/>
      <c r="Q3280"/>
    </row>
    <row r="3281" spans="2:17">
      <c r="B3281" s="30">
        <f>資料貼入!A3281</f>
        <v>0</v>
      </c>
      <c r="C3281" s="38">
        <f>資料貼入!A3281</f>
        <v>0</v>
      </c>
      <c r="D3281" s="29">
        <f>資料貼入!B3281</f>
        <v>0</v>
      </c>
      <c r="E3281" s="29" cm="1">
        <f t="array" ref="E3281">MovingDayDD($D$3:D3281)</f>
        <v>-2980487.7599999681</v>
      </c>
      <c r="F3281" s="29">
        <f>IF(OR(C3281&gt;總表!$B$30,C3281=0),0,IF(E3281=0,0,1+F3280))</f>
        <v>0</v>
      </c>
      <c r="G3281" s="29">
        <f t="shared" si="362"/>
        <v>0</v>
      </c>
      <c r="H3281" s="42">
        <f t="shared" si="360"/>
        <v>0</v>
      </c>
      <c r="I3281" s="43">
        <f t="shared" si="363"/>
        <v>0</v>
      </c>
      <c r="J3281" s="42">
        <f t="shared" si="364"/>
        <v>0</v>
      </c>
      <c r="K3281" s="43">
        <f t="shared" si="365"/>
        <v>0</v>
      </c>
      <c r="L3281">
        <f t="shared" si="366"/>
        <v>126</v>
      </c>
      <c r="M3281">
        <f>IF($G3281="","",COUNTIF($G$3:$G3281, $G3281))</f>
        <v>3153</v>
      </c>
      <c r="N3281">
        <f t="shared" si="361"/>
        <v>3279</v>
      </c>
      <c r="O3281"/>
      <c r="P3281"/>
      <c r="Q3281"/>
    </row>
    <row r="3282" spans="2:17">
      <c r="B3282" s="30">
        <f>資料貼入!A3282</f>
        <v>0</v>
      </c>
      <c r="C3282" s="38">
        <f>資料貼入!A3282</f>
        <v>0</v>
      </c>
      <c r="D3282" s="29">
        <f>資料貼入!B3282</f>
        <v>0</v>
      </c>
      <c r="E3282" s="29" cm="1">
        <f t="array" ref="E3282">MovingDayDD($D$3:D3282)</f>
        <v>-2980487.7599999681</v>
      </c>
      <c r="F3282" s="29">
        <f>IF(OR(C3282&gt;總表!$B$30,C3282=0),0,IF(E3282=0,0,1+F3281))</f>
        <v>0</v>
      </c>
      <c r="G3282" s="29">
        <f t="shared" si="362"/>
        <v>0</v>
      </c>
      <c r="H3282" s="42">
        <f t="shared" si="360"/>
        <v>0</v>
      </c>
      <c r="I3282" s="43">
        <f t="shared" si="363"/>
        <v>0</v>
      </c>
      <c r="J3282" s="42">
        <f t="shared" si="364"/>
        <v>0</v>
      </c>
      <c r="K3282" s="43">
        <f t="shared" si="365"/>
        <v>0</v>
      </c>
      <c r="L3282">
        <f t="shared" si="366"/>
        <v>126</v>
      </c>
      <c r="M3282">
        <f>IF($G3282="","",COUNTIF($G$3:$G3282, $G3282))</f>
        <v>3154</v>
      </c>
      <c r="N3282">
        <f t="shared" si="361"/>
        <v>3280</v>
      </c>
      <c r="O3282"/>
      <c r="P3282"/>
      <c r="Q3282"/>
    </row>
    <row r="3283" spans="2:17">
      <c r="B3283" s="30">
        <f>資料貼入!A3283</f>
        <v>0</v>
      </c>
      <c r="C3283" s="38">
        <f>資料貼入!A3283</f>
        <v>0</v>
      </c>
      <c r="D3283" s="29">
        <f>資料貼入!B3283</f>
        <v>0</v>
      </c>
      <c r="E3283" s="29" cm="1">
        <f t="array" ref="E3283">MovingDayDD($D$3:D3283)</f>
        <v>-2980487.7599999681</v>
      </c>
      <c r="F3283" s="29">
        <f>IF(OR(C3283&gt;總表!$B$30,C3283=0),0,IF(E3283=0,0,1+F3282))</f>
        <v>0</v>
      </c>
      <c r="G3283" s="29">
        <f t="shared" si="362"/>
        <v>0</v>
      </c>
      <c r="H3283" s="42">
        <f t="shared" si="360"/>
        <v>0</v>
      </c>
      <c r="I3283" s="43">
        <f t="shared" si="363"/>
        <v>0</v>
      </c>
      <c r="J3283" s="42">
        <f t="shared" si="364"/>
        <v>0</v>
      </c>
      <c r="K3283" s="43">
        <f t="shared" si="365"/>
        <v>0</v>
      </c>
      <c r="L3283">
        <f t="shared" si="366"/>
        <v>126</v>
      </c>
      <c r="M3283">
        <f>IF($G3283="","",COUNTIF($G$3:$G3283, $G3283))</f>
        <v>3155</v>
      </c>
      <c r="N3283">
        <f t="shared" si="361"/>
        <v>3281</v>
      </c>
      <c r="O3283"/>
      <c r="P3283"/>
      <c r="Q3283"/>
    </row>
    <row r="3284" spans="2:17">
      <c r="B3284" s="30">
        <f>資料貼入!A3284</f>
        <v>0</v>
      </c>
      <c r="C3284" s="38">
        <f>資料貼入!A3284</f>
        <v>0</v>
      </c>
      <c r="D3284" s="29">
        <f>資料貼入!B3284</f>
        <v>0</v>
      </c>
      <c r="E3284" s="29" cm="1">
        <f t="array" ref="E3284">MovingDayDD($D$3:D3284)</f>
        <v>-2980487.7599999681</v>
      </c>
      <c r="F3284" s="29">
        <f>IF(OR(C3284&gt;總表!$B$30,C3284=0),0,IF(E3284=0,0,1+F3283))</f>
        <v>0</v>
      </c>
      <c r="G3284" s="29">
        <f t="shared" si="362"/>
        <v>0</v>
      </c>
      <c r="H3284" s="42">
        <f t="shared" si="360"/>
        <v>0</v>
      </c>
      <c r="I3284" s="43">
        <f t="shared" si="363"/>
        <v>0</v>
      </c>
      <c r="J3284" s="42">
        <f t="shared" si="364"/>
        <v>0</v>
      </c>
      <c r="K3284" s="43">
        <f t="shared" si="365"/>
        <v>0</v>
      </c>
      <c r="L3284">
        <f t="shared" si="366"/>
        <v>126</v>
      </c>
      <c r="M3284">
        <f>IF($G3284="","",COUNTIF($G$3:$G3284, $G3284))</f>
        <v>3156</v>
      </c>
      <c r="N3284">
        <f t="shared" si="361"/>
        <v>3282</v>
      </c>
      <c r="O3284"/>
      <c r="P3284"/>
      <c r="Q3284"/>
    </row>
    <row r="3285" spans="2:17">
      <c r="B3285" s="30">
        <f>資料貼入!A3285</f>
        <v>0</v>
      </c>
      <c r="C3285" s="38">
        <f>資料貼入!A3285</f>
        <v>0</v>
      </c>
      <c r="D3285" s="29">
        <f>資料貼入!B3285</f>
        <v>0</v>
      </c>
      <c r="E3285" s="29" cm="1">
        <f t="array" ref="E3285">MovingDayDD($D$3:D3285)</f>
        <v>-2980487.7599999681</v>
      </c>
      <c r="F3285" s="29">
        <f>IF(OR(C3285&gt;總表!$B$30,C3285=0),0,IF(E3285=0,0,1+F3284))</f>
        <v>0</v>
      </c>
      <c r="G3285" s="29">
        <f t="shared" si="362"/>
        <v>0</v>
      </c>
      <c r="H3285" s="42">
        <f t="shared" si="360"/>
        <v>0</v>
      </c>
      <c r="I3285" s="43">
        <f t="shared" si="363"/>
        <v>0</v>
      </c>
      <c r="J3285" s="42">
        <f t="shared" si="364"/>
        <v>0</v>
      </c>
      <c r="K3285" s="43">
        <f t="shared" si="365"/>
        <v>0</v>
      </c>
      <c r="L3285">
        <f t="shared" si="366"/>
        <v>126</v>
      </c>
      <c r="M3285">
        <f>IF($G3285="","",COUNTIF($G$3:$G3285, $G3285))</f>
        <v>3157</v>
      </c>
      <c r="N3285">
        <f t="shared" si="361"/>
        <v>3283</v>
      </c>
      <c r="O3285"/>
      <c r="P3285"/>
      <c r="Q3285"/>
    </row>
    <row r="3286" spans="2:17">
      <c r="B3286" s="30">
        <f>資料貼入!A3286</f>
        <v>0</v>
      </c>
      <c r="C3286" s="38">
        <f>資料貼入!A3286</f>
        <v>0</v>
      </c>
      <c r="D3286" s="29">
        <f>資料貼入!B3286</f>
        <v>0</v>
      </c>
      <c r="E3286" s="29" cm="1">
        <f t="array" ref="E3286">MovingDayDD($D$3:D3286)</f>
        <v>-2980487.7599999681</v>
      </c>
      <c r="F3286" s="29">
        <f>IF(OR(C3286&gt;總表!$B$30,C3286=0),0,IF(E3286=0,0,1+F3285))</f>
        <v>0</v>
      </c>
      <c r="G3286" s="29">
        <f t="shared" si="362"/>
        <v>0</v>
      </c>
      <c r="H3286" s="42">
        <f t="shared" si="360"/>
        <v>0</v>
      </c>
      <c r="I3286" s="43">
        <f t="shared" si="363"/>
        <v>0</v>
      </c>
      <c r="J3286" s="42">
        <f t="shared" si="364"/>
        <v>0</v>
      </c>
      <c r="K3286" s="43">
        <f t="shared" si="365"/>
        <v>0</v>
      </c>
      <c r="L3286">
        <f t="shared" si="366"/>
        <v>126</v>
      </c>
      <c r="M3286">
        <f>IF($G3286="","",COUNTIF($G$3:$G3286, $G3286))</f>
        <v>3158</v>
      </c>
      <c r="N3286">
        <f t="shared" si="361"/>
        <v>3284</v>
      </c>
      <c r="O3286"/>
      <c r="P3286"/>
      <c r="Q3286"/>
    </row>
    <row r="3287" spans="2:17">
      <c r="B3287" s="30">
        <f>資料貼入!A3287</f>
        <v>0</v>
      </c>
      <c r="C3287" s="38">
        <f>資料貼入!A3287</f>
        <v>0</v>
      </c>
      <c r="D3287" s="29">
        <f>資料貼入!B3287</f>
        <v>0</v>
      </c>
      <c r="E3287" s="29" cm="1">
        <f t="array" ref="E3287">MovingDayDD($D$3:D3287)</f>
        <v>-2980487.7599999681</v>
      </c>
      <c r="F3287" s="29">
        <f>IF(OR(C3287&gt;總表!$B$30,C3287=0),0,IF(E3287=0,0,1+F3286))</f>
        <v>0</v>
      </c>
      <c r="G3287" s="29">
        <f t="shared" si="362"/>
        <v>0</v>
      </c>
      <c r="H3287" s="42">
        <f t="shared" si="360"/>
        <v>0</v>
      </c>
      <c r="I3287" s="43">
        <f t="shared" si="363"/>
        <v>0</v>
      </c>
      <c r="J3287" s="42">
        <f t="shared" si="364"/>
        <v>0</v>
      </c>
      <c r="K3287" s="43">
        <f t="shared" si="365"/>
        <v>0</v>
      </c>
      <c r="L3287">
        <f t="shared" si="366"/>
        <v>126</v>
      </c>
      <c r="M3287">
        <f>IF($G3287="","",COUNTIF($G$3:$G3287, $G3287))</f>
        <v>3159</v>
      </c>
      <c r="N3287">
        <f t="shared" si="361"/>
        <v>3285</v>
      </c>
      <c r="O3287"/>
      <c r="P3287"/>
      <c r="Q3287"/>
    </row>
    <row r="3288" spans="2:17">
      <c r="B3288" s="30">
        <f>資料貼入!A3288</f>
        <v>0</v>
      </c>
      <c r="C3288" s="38">
        <f>資料貼入!A3288</f>
        <v>0</v>
      </c>
      <c r="D3288" s="29">
        <f>資料貼入!B3288</f>
        <v>0</v>
      </c>
      <c r="E3288" s="29" cm="1">
        <f t="array" ref="E3288">MovingDayDD($D$3:D3288)</f>
        <v>-2980487.7599999681</v>
      </c>
      <c r="F3288" s="29">
        <f>IF(OR(C3288&gt;總表!$B$30,C3288=0),0,IF(E3288=0,0,1+F3287))</f>
        <v>0</v>
      </c>
      <c r="G3288" s="29">
        <f t="shared" si="362"/>
        <v>0</v>
      </c>
      <c r="H3288" s="42">
        <f t="shared" si="360"/>
        <v>0</v>
      </c>
      <c r="I3288" s="43">
        <f t="shared" si="363"/>
        <v>0</v>
      </c>
      <c r="J3288" s="42">
        <f t="shared" si="364"/>
        <v>0</v>
      </c>
      <c r="K3288" s="43">
        <f t="shared" si="365"/>
        <v>0</v>
      </c>
      <c r="L3288">
        <f t="shared" si="366"/>
        <v>126</v>
      </c>
      <c r="M3288">
        <f>IF($G3288="","",COUNTIF($G$3:$G3288, $G3288))</f>
        <v>3160</v>
      </c>
      <c r="N3288">
        <f t="shared" si="361"/>
        <v>3286</v>
      </c>
      <c r="O3288"/>
      <c r="P3288"/>
      <c r="Q3288"/>
    </row>
    <row r="3289" spans="2:17">
      <c r="B3289" s="30">
        <f>資料貼入!A3289</f>
        <v>0</v>
      </c>
      <c r="C3289" s="38">
        <f>資料貼入!A3289</f>
        <v>0</v>
      </c>
      <c r="D3289" s="29">
        <f>資料貼入!B3289</f>
        <v>0</v>
      </c>
      <c r="E3289" s="29" cm="1">
        <f t="array" ref="E3289">MovingDayDD($D$3:D3289)</f>
        <v>-2980487.7599999681</v>
      </c>
      <c r="F3289" s="29">
        <f>IF(OR(C3289&gt;總表!$B$30,C3289=0),0,IF(E3289=0,0,1+F3288))</f>
        <v>0</v>
      </c>
      <c r="G3289" s="29">
        <f t="shared" si="362"/>
        <v>0</v>
      </c>
      <c r="H3289" s="42">
        <f t="shared" si="360"/>
        <v>0</v>
      </c>
      <c r="I3289" s="43">
        <f t="shared" si="363"/>
        <v>0</v>
      </c>
      <c r="J3289" s="42">
        <f t="shared" si="364"/>
        <v>0</v>
      </c>
      <c r="K3289" s="43">
        <f t="shared" si="365"/>
        <v>0</v>
      </c>
      <c r="L3289">
        <f t="shared" si="366"/>
        <v>126</v>
      </c>
      <c r="M3289">
        <f>IF($G3289="","",COUNTIF($G$3:$G3289, $G3289))</f>
        <v>3161</v>
      </c>
      <c r="N3289">
        <f t="shared" si="361"/>
        <v>3287</v>
      </c>
      <c r="O3289"/>
      <c r="P3289"/>
      <c r="Q3289"/>
    </row>
    <row r="3290" spans="2:17">
      <c r="B3290" s="30">
        <f>資料貼入!A3290</f>
        <v>0</v>
      </c>
      <c r="C3290" s="38">
        <f>資料貼入!A3290</f>
        <v>0</v>
      </c>
      <c r="D3290" s="29">
        <f>資料貼入!B3290</f>
        <v>0</v>
      </c>
      <c r="E3290" s="29" cm="1">
        <f t="array" ref="E3290">MovingDayDD($D$3:D3290)</f>
        <v>-2980487.7599999681</v>
      </c>
      <c r="F3290" s="29">
        <f>IF(OR(C3290&gt;總表!$B$30,C3290=0),0,IF(E3290=0,0,1+F3289))</f>
        <v>0</v>
      </c>
      <c r="G3290" s="29">
        <f t="shared" si="362"/>
        <v>0</v>
      </c>
      <c r="H3290" s="42">
        <f t="shared" si="360"/>
        <v>0</v>
      </c>
      <c r="I3290" s="43">
        <f t="shared" si="363"/>
        <v>0</v>
      </c>
      <c r="J3290" s="42">
        <f t="shared" si="364"/>
        <v>0</v>
      </c>
      <c r="K3290" s="43">
        <f t="shared" si="365"/>
        <v>0</v>
      </c>
      <c r="L3290">
        <f t="shared" si="366"/>
        <v>126</v>
      </c>
      <c r="M3290">
        <f>IF($G3290="","",COUNTIF($G$3:$G3290, $G3290))</f>
        <v>3162</v>
      </c>
      <c r="N3290">
        <f t="shared" si="361"/>
        <v>3288</v>
      </c>
      <c r="O3290"/>
      <c r="P3290"/>
      <c r="Q3290"/>
    </row>
    <row r="3291" spans="2:17">
      <c r="B3291" s="30">
        <f>資料貼入!A3291</f>
        <v>0</v>
      </c>
      <c r="C3291" s="38">
        <f>資料貼入!A3291</f>
        <v>0</v>
      </c>
      <c r="D3291" s="29">
        <f>資料貼入!B3291</f>
        <v>0</v>
      </c>
      <c r="E3291" s="29" cm="1">
        <f t="array" ref="E3291">MovingDayDD($D$3:D3291)</f>
        <v>-2980487.7599999681</v>
      </c>
      <c r="F3291" s="29">
        <f>IF(OR(C3291&gt;總表!$B$30,C3291=0),0,IF(E3291=0,0,1+F3290))</f>
        <v>0</v>
      </c>
      <c r="G3291" s="29">
        <f t="shared" si="362"/>
        <v>0</v>
      </c>
      <c r="H3291" s="42">
        <f t="shared" si="360"/>
        <v>0</v>
      </c>
      <c r="I3291" s="43">
        <f t="shared" si="363"/>
        <v>0</v>
      </c>
      <c r="J3291" s="42">
        <f t="shared" si="364"/>
        <v>0</v>
      </c>
      <c r="K3291" s="43">
        <f t="shared" si="365"/>
        <v>0</v>
      </c>
      <c r="L3291">
        <f t="shared" si="366"/>
        <v>126</v>
      </c>
      <c r="M3291">
        <f>IF($G3291="","",COUNTIF($G$3:$G3291, $G3291))</f>
        <v>3163</v>
      </c>
      <c r="N3291">
        <f t="shared" si="361"/>
        <v>3289</v>
      </c>
      <c r="O3291"/>
      <c r="P3291"/>
      <c r="Q3291"/>
    </row>
    <row r="3292" spans="2:17">
      <c r="B3292" s="30">
        <f>資料貼入!A3292</f>
        <v>0</v>
      </c>
      <c r="C3292" s="38">
        <f>資料貼入!A3292</f>
        <v>0</v>
      </c>
      <c r="D3292" s="29">
        <f>資料貼入!B3292</f>
        <v>0</v>
      </c>
      <c r="E3292" s="29" cm="1">
        <f t="array" ref="E3292">MovingDayDD($D$3:D3292)</f>
        <v>-2980487.7599999681</v>
      </c>
      <c r="F3292" s="29">
        <f>IF(OR(C3292&gt;總表!$B$30,C3292=0),0,IF(E3292=0,0,1+F3291))</f>
        <v>0</v>
      </c>
      <c r="G3292" s="29">
        <f t="shared" si="362"/>
        <v>0</v>
      </c>
      <c r="H3292" s="42">
        <f t="shared" si="360"/>
        <v>0</v>
      </c>
      <c r="I3292" s="43">
        <f t="shared" si="363"/>
        <v>0</v>
      </c>
      <c r="J3292" s="42">
        <f t="shared" si="364"/>
        <v>0</v>
      </c>
      <c r="K3292" s="43">
        <f t="shared" si="365"/>
        <v>0</v>
      </c>
      <c r="L3292">
        <f t="shared" si="366"/>
        <v>126</v>
      </c>
      <c r="M3292">
        <f>IF($G3292="","",COUNTIF($G$3:$G3292, $G3292))</f>
        <v>3164</v>
      </c>
      <c r="N3292">
        <f t="shared" si="361"/>
        <v>3290</v>
      </c>
      <c r="O3292"/>
      <c r="P3292"/>
      <c r="Q3292"/>
    </row>
    <row r="3293" spans="2:17">
      <c r="B3293" s="30">
        <f>資料貼入!A3293</f>
        <v>0</v>
      </c>
      <c r="C3293" s="38">
        <f>資料貼入!A3293</f>
        <v>0</v>
      </c>
      <c r="D3293" s="29">
        <f>資料貼入!B3293</f>
        <v>0</v>
      </c>
      <c r="E3293" s="29" cm="1">
        <f t="array" ref="E3293">MovingDayDD($D$3:D3293)</f>
        <v>-2980487.7599999681</v>
      </c>
      <c r="F3293" s="29">
        <f>IF(OR(C3293&gt;總表!$B$30,C3293=0),0,IF(E3293=0,0,1+F3292))</f>
        <v>0</v>
      </c>
      <c r="G3293" s="29">
        <f t="shared" si="362"/>
        <v>0</v>
      </c>
      <c r="H3293" s="42">
        <f t="shared" si="360"/>
        <v>0</v>
      </c>
      <c r="I3293" s="43">
        <f t="shared" si="363"/>
        <v>0</v>
      </c>
      <c r="J3293" s="42">
        <f t="shared" si="364"/>
        <v>0</v>
      </c>
      <c r="K3293" s="43">
        <f t="shared" si="365"/>
        <v>0</v>
      </c>
      <c r="L3293">
        <f t="shared" si="366"/>
        <v>126</v>
      </c>
      <c r="M3293">
        <f>IF($G3293="","",COUNTIF($G$3:$G3293, $G3293))</f>
        <v>3165</v>
      </c>
      <c r="N3293">
        <f t="shared" si="361"/>
        <v>3291</v>
      </c>
      <c r="O3293"/>
      <c r="P3293"/>
      <c r="Q3293"/>
    </row>
    <row r="3294" spans="2:17">
      <c r="B3294" s="30">
        <f>資料貼入!A3294</f>
        <v>0</v>
      </c>
      <c r="C3294" s="38">
        <f>資料貼入!A3294</f>
        <v>0</v>
      </c>
      <c r="D3294" s="29">
        <f>資料貼入!B3294</f>
        <v>0</v>
      </c>
      <c r="E3294" s="29" cm="1">
        <f t="array" ref="E3294">MovingDayDD($D$3:D3294)</f>
        <v>-2980487.7599999681</v>
      </c>
      <c r="F3294" s="29">
        <f>IF(OR(C3294&gt;總表!$B$30,C3294=0),0,IF(E3294=0,0,1+F3293))</f>
        <v>0</v>
      </c>
      <c r="G3294" s="29">
        <f t="shared" si="362"/>
        <v>0</v>
      </c>
      <c r="H3294" s="42">
        <f t="shared" si="360"/>
        <v>0</v>
      </c>
      <c r="I3294" s="43">
        <f t="shared" si="363"/>
        <v>0</v>
      </c>
      <c r="J3294" s="42">
        <f t="shared" si="364"/>
        <v>0</v>
      </c>
      <c r="K3294" s="43">
        <f t="shared" si="365"/>
        <v>0</v>
      </c>
      <c r="L3294">
        <f t="shared" si="366"/>
        <v>126</v>
      </c>
      <c r="M3294">
        <f>IF($G3294="","",COUNTIF($G$3:$G3294, $G3294))</f>
        <v>3166</v>
      </c>
      <c r="N3294">
        <f t="shared" si="361"/>
        <v>3292</v>
      </c>
      <c r="O3294"/>
      <c r="P3294"/>
      <c r="Q3294"/>
    </row>
    <row r="3295" spans="2:17">
      <c r="B3295" s="30">
        <f>資料貼入!A3295</f>
        <v>0</v>
      </c>
      <c r="C3295" s="38">
        <f>資料貼入!A3295</f>
        <v>0</v>
      </c>
      <c r="D3295" s="29">
        <f>資料貼入!B3295</f>
        <v>0</v>
      </c>
      <c r="E3295" s="29" cm="1">
        <f t="array" ref="E3295">MovingDayDD($D$3:D3295)</f>
        <v>-2980487.7599999681</v>
      </c>
      <c r="F3295" s="29">
        <f>IF(OR(C3295&gt;總表!$B$30,C3295=0),0,IF(E3295=0,0,1+F3294))</f>
        <v>0</v>
      </c>
      <c r="G3295" s="29">
        <f t="shared" si="362"/>
        <v>0</v>
      </c>
      <c r="H3295" s="42">
        <f t="shared" si="360"/>
        <v>0</v>
      </c>
      <c r="I3295" s="43">
        <f t="shared" si="363"/>
        <v>0</v>
      </c>
      <c r="J3295" s="42">
        <f t="shared" si="364"/>
        <v>0</v>
      </c>
      <c r="K3295" s="43">
        <f t="shared" si="365"/>
        <v>0</v>
      </c>
      <c r="L3295">
        <f t="shared" si="366"/>
        <v>126</v>
      </c>
      <c r="M3295">
        <f>IF($G3295="","",COUNTIF($G$3:$G3295, $G3295))</f>
        <v>3167</v>
      </c>
      <c r="N3295">
        <f t="shared" si="361"/>
        <v>3293</v>
      </c>
      <c r="O3295"/>
      <c r="P3295"/>
      <c r="Q3295"/>
    </row>
    <row r="3296" spans="2:17">
      <c r="B3296" s="30">
        <f>資料貼入!A3296</f>
        <v>0</v>
      </c>
      <c r="C3296" s="38">
        <f>資料貼入!A3296</f>
        <v>0</v>
      </c>
      <c r="D3296" s="29">
        <f>資料貼入!B3296</f>
        <v>0</v>
      </c>
      <c r="E3296" s="29" cm="1">
        <f t="array" ref="E3296">MovingDayDD($D$3:D3296)</f>
        <v>-2980487.7599999681</v>
      </c>
      <c r="F3296" s="29">
        <f>IF(OR(C3296&gt;總表!$B$30,C3296=0),0,IF(E3296=0,0,1+F3295))</f>
        <v>0</v>
      </c>
      <c r="G3296" s="29">
        <f t="shared" si="362"/>
        <v>0</v>
      </c>
      <c r="H3296" s="42">
        <f t="shared" si="360"/>
        <v>0</v>
      </c>
      <c r="I3296" s="43">
        <f t="shared" si="363"/>
        <v>0</v>
      </c>
      <c r="J3296" s="42">
        <f t="shared" si="364"/>
        <v>0</v>
      </c>
      <c r="K3296" s="43">
        <f t="shared" si="365"/>
        <v>0</v>
      </c>
      <c r="L3296">
        <f t="shared" si="366"/>
        <v>126</v>
      </c>
      <c r="M3296">
        <f>IF($G3296="","",COUNTIF($G$3:$G3296, $G3296))</f>
        <v>3168</v>
      </c>
      <c r="N3296">
        <f t="shared" si="361"/>
        <v>3294</v>
      </c>
      <c r="O3296"/>
      <c r="P3296"/>
      <c r="Q3296"/>
    </row>
    <row r="3297" spans="2:17">
      <c r="B3297" s="30">
        <f>資料貼入!A3297</f>
        <v>0</v>
      </c>
      <c r="C3297" s="38">
        <f>資料貼入!A3297</f>
        <v>0</v>
      </c>
      <c r="D3297" s="29">
        <f>資料貼入!B3297</f>
        <v>0</v>
      </c>
      <c r="E3297" s="29" cm="1">
        <f t="array" ref="E3297">MovingDayDD($D$3:D3297)</f>
        <v>-2980487.7599999681</v>
      </c>
      <c r="F3297" s="29">
        <f>IF(OR(C3297&gt;總表!$B$30,C3297=0),0,IF(E3297=0,0,1+F3296))</f>
        <v>0</v>
      </c>
      <c r="G3297" s="29">
        <f t="shared" si="362"/>
        <v>0</v>
      </c>
      <c r="H3297" s="42">
        <f t="shared" si="360"/>
        <v>0</v>
      </c>
      <c r="I3297" s="43">
        <f t="shared" si="363"/>
        <v>0</v>
      </c>
      <c r="J3297" s="42">
        <f t="shared" si="364"/>
        <v>0</v>
      </c>
      <c r="K3297" s="43">
        <f t="shared" si="365"/>
        <v>0</v>
      </c>
      <c r="L3297">
        <f t="shared" si="366"/>
        <v>126</v>
      </c>
      <c r="M3297">
        <f>IF($G3297="","",COUNTIF($G$3:$G3297, $G3297))</f>
        <v>3169</v>
      </c>
      <c r="N3297">
        <f t="shared" si="361"/>
        <v>3295</v>
      </c>
      <c r="O3297"/>
      <c r="P3297"/>
      <c r="Q3297"/>
    </row>
    <row r="3298" spans="2:17">
      <c r="B3298" s="30">
        <f>資料貼入!A3298</f>
        <v>0</v>
      </c>
      <c r="C3298" s="38">
        <f>資料貼入!A3298</f>
        <v>0</v>
      </c>
      <c r="D3298" s="29">
        <f>資料貼入!B3298</f>
        <v>0</v>
      </c>
      <c r="E3298" s="29" cm="1">
        <f t="array" ref="E3298">MovingDayDD($D$3:D3298)</f>
        <v>-2980487.7599999681</v>
      </c>
      <c r="F3298" s="29">
        <f>IF(OR(C3298&gt;總表!$B$30,C3298=0),0,IF(E3298=0,0,1+F3297))</f>
        <v>0</v>
      </c>
      <c r="G3298" s="29">
        <f t="shared" si="362"/>
        <v>0</v>
      </c>
      <c r="H3298" s="42">
        <f t="shared" si="360"/>
        <v>0</v>
      </c>
      <c r="I3298" s="43">
        <f t="shared" si="363"/>
        <v>0</v>
      </c>
      <c r="J3298" s="42">
        <f t="shared" si="364"/>
        <v>0</v>
      </c>
      <c r="K3298" s="43">
        <f t="shared" si="365"/>
        <v>0</v>
      </c>
      <c r="L3298">
        <f t="shared" si="366"/>
        <v>126</v>
      </c>
      <c r="M3298">
        <f>IF($G3298="","",COUNTIF($G$3:$G3298, $G3298))</f>
        <v>3170</v>
      </c>
      <c r="N3298">
        <f t="shared" si="361"/>
        <v>3296</v>
      </c>
      <c r="O3298"/>
      <c r="P3298"/>
      <c r="Q3298"/>
    </row>
    <row r="3299" spans="2:17">
      <c r="B3299" s="30">
        <f>資料貼入!A3299</f>
        <v>0</v>
      </c>
      <c r="C3299" s="38">
        <f>資料貼入!A3299</f>
        <v>0</v>
      </c>
      <c r="D3299" s="29">
        <f>資料貼入!B3299</f>
        <v>0</v>
      </c>
      <c r="E3299" s="29" cm="1">
        <f t="array" ref="E3299">MovingDayDD($D$3:D3299)</f>
        <v>-2980487.7599999681</v>
      </c>
      <c r="F3299" s="29">
        <f>IF(OR(C3299&gt;總表!$B$30,C3299=0),0,IF(E3299=0,0,1+F3298))</f>
        <v>0</v>
      </c>
      <c r="G3299" s="29">
        <f t="shared" si="362"/>
        <v>0</v>
      </c>
      <c r="H3299" s="42">
        <f t="shared" si="360"/>
        <v>0</v>
      </c>
      <c r="I3299" s="43">
        <f t="shared" si="363"/>
        <v>0</v>
      </c>
      <c r="J3299" s="42">
        <f t="shared" si="364"/>
        <v>0</v>
      </c>
      <c r="K3299" s="43">
        <f t="shared" si="365"/>
        <v>0</v>
      </c>
      <c r="L3299">
        <f t="shared" si="366"/>
        <v>126</v>
      </c>
      <c r="M3299">
        <f>IF($G3299="","",COUNTIF($G$3:$G3299, $G3299))</f>
        <v>3171</v>
      </c>
      <c r="N3299">
        <f t="shared" si="361"/>
        <v>3297</v>
      </c>
      <c r="O3299"/>
      <c r="P3299"/>
      <c r="Q3299"/>
    </row>
    <row r="3300" spans="2:17">
      <c r="B3300" s="30">
        <f>資料貼入!A3300</f>
        <v>0</v>
      </c>
      <c r="C3300" s="38">
        <f>資料貼入!A3300</f>
        <v>0</v>
      </c>
      <c r="D3300" s="29">
        <f>資料貼入!B3300</f>
        <v>0</v>
      </c>
      <c r="E3300" s="29" cm="1">
        <f t="array" ref="E3300">MovingDayDD($D$3:D3300)</f>
        <v>-2980487.7599999681</v>
      </c>
      <c r="F3300" s="29">
        <f>IF(OR(C3300&gt;總表!$B$30,C3300=0),0,IF(E3300=0,0,1+F3299))</f>
        <v>0</v>
      </c>
      <c r="G3300" s="29">
        <f t="shared" si="362"/>
        <v>0</v>
      </c>
      <c r="H3300" s="42">
        <f t="shared" si="360"/>
        <v>0</v>
      </c>
      <c r="I3300" s="43">
        <f t="shared" si="363"/>
        <v>0</v>
      </c>
      <c r="J3300" s="42">
        <f t="shared" si="364"/>
        <v>0</v>
      </c>
      <c r="K3300" s="43">
        <f t="shared" si="365"/>
        <v>0</v>
      </c>
      <c r="L3300">
        <f t="shared" si="366"/>
        <v>126</v>
      </c>
      <c r="M3300">
        <f>IF($G3300="","",COUNTIF($G$3:$G3300, $G3300))</f>
        <v>3172</v>
      </c>
      <c r="N3300">
        <f t="shared" si="361"/>
        <v>3298</v>
      </c>
      <c r="O3300"/>
      <c r="P3300"/>
      <c r="Q3300"/>
    </row>
    <row r="3301" spans="2:17">
      <c r="B3301" s="30">
        <f>資料貼入!A3301</f>
        <v>0</v>
      </c>
      <c r="C3301" s="38">
        <f>資料貼入!A3301</f>
        <v>0</v>
      </c>
      <c r="D3301" s="29">
        <f>資料貼入!B3301</f>
        <v>0</v>
      </c>
      <c r="E3301" s="29" cm="1">
        <f t="array" ref="E3301">MovingDayDD($D$3:D3301)</f>
        <v>-2980487.7599999681</v>
      </c>
      <c r="F3301" s="29">
        <f>IF(OR(C3301&gt;總表!$B$30,C3301=0),0,IF(E3301=0,0,1+F3300))</f>
        <v>0</v>
      </c>
      <c r="G3301" s="29">
        <f t="shared" si="362"/>
        <v>0</v>
      </c>
      <c r="H3301" s="42">
        <f t="shared" si="360"/>
        <v>0</v>
      </c>
      <c r="I3301" s="43">
        <f t="shared" si="363"/>
        <v>0</v>
      </c>
      <c r="J3301" s="42">
        <f t="shared" si="364"/>
        <v>0</v>
      </c>
      <c r="K3301" s="43">
        <f t="shared" si="365"/>
        <v>0</v>
      </c>
      <c r="L3301">
        <f t="shared" si="366"/>
        <v>126</v>
      </c>
      <c r="M3301">
        <f>IF($G3301="","",COUNTIF($G$3:$G3301, $G3301))</f>
        <v>3173</v>
      </c>
      <c r="N3301">
        <f t="shared" si="361"/>
        <v>3299</v>
      </c>
      <c r="O3301"/>
      <c r="P3301"/>
      <c r="Q3301"/>
    </row>
    <row r="3302" spans="2:17">
      <c r="B3302" s="30">
        <f>資料貼入!A3302</f>
        <v>0</v>
      </c>
      <c r="C3302" s="38">
        <f>資料貼入!A3302</f>
        <v>0</v>
      </c>
      <c r="D3302" s="29">
        <f>資料貼入!B3302</f>
        <v>0</v>
      </c>
      <c r="E3302" s="29" cm="1">
        <f t="array" ref="E3302">MovingDayDD($D$3:D3302)</f>
        <v>-2980487.7599999681</v>
      </c>
      <c r="F3302" s="29">
        <f>IF(OR(C3302&gt;總表!$B$30,C3302=0),0,IF(E3302=0,0,1+F3301))</f>
        <v>0</v>
      </c>
      <c r="G3302" s="29">
        <f t="shared" si="362"/>
        <v>0</v>
      </c>
      <c r="H3302" s="42">
        <f t="shared" si="360"/>
        <v>0</v>
      </c>
      <c r="I3302" s="43">
        <f t="shared" si="363"/>
        <v>0</v>
      </c>
      <c r="J3302" s="42">
        <f t="shared" si="364"/>
        <v>0</v>
      </c>
      <c r="K3302" s="43">
        <f t="shared" si="365"/>
        <v>0</v>
      </c>
      <c r="L3302">
        <f t="shared" si="366"/>
        <v>126</v>
      </c>
      <c r="M3302">
        <f>IF($G3302="","",COUNTIF($G$3:$G3302, $G3302))</f>
        <v>3174</v>
      </c>
      <c r="N3302">
        <f t="shared" si="361"/>
        <v>3300</v>
      </c>
      <c r="O3302"/>
      <c r="P3302"/>
      <c r="Q3302"/>
    </row>
    <row r="3303" spans="2:17">
      <c r="B3303" s="30">
        <f>資料貼入!A3303</f>
        <v>0</v>
      </c>
      <c r="C3303" s="38">
        <f>資料貼入!A3303</f>
        <v>0</v>
      </c>
      <c r="D3303" s="29">
        <f>資料貼入!B3303</f>
        <v>0</v>
      </c>
      <c r="E3303" s="29" cm="1">
        <f t="array" ref="E3303">MovingDayDD($D$3:D3303)</f>
        <v>-2980487.7599999681</v>
      </c>
      <c r="F3303" s="29">
        <f>IF(OR(C3303&gt;總表!$B$30,C3303=0),0,IF(E3303=0,0,1+F3302))</f>
        <v>0</v>
      </c>
      <c r="G3303" s="29">
        <f t="shared" si="362"/>
        <v>0</v>
      </c>
      <c r="H3303" s="42">
        <f t="shared" si="360"/>
        <v>0</v>
      </c>
      <c r="I3303" s="43">
        <f t="shared" si="363"/>
        <v>0</v>
      </c>
      <c r="J3303" s="42">
        <f t="shared" si="364"/>
        <v>0</v>
      </c>
      <c r="K3303" s="43">
        <f t="shared" si="365"/>
        <v>0</v>
      </c>
      <c r="L3303">
        <f t="shared" si="366"/>
        <v>126</v>
      </c>
      <c r="M3303">
        <f>IF($G3303="","",COUNTIF($G$3:$G3303, $G3303))</f>
        <v>3175</v>
      </c>
      <c r="N3303">
        <f t="shared" si="361"/>
        <v>3301</v>
      </c>
      <c r="O3303"/>
      <c r="P3303"/>
      <c r="Q3303"/>
    </row>
    <row r="3304" spans="2:17">
      <c r="B3304" s="30">
        <f>資料貼入!A3304</f>
        <v>0</v>
      </c>
      <c r="C3304" s="38">
        <f>資料貼入!A3304</f>
        <v>0</v>
      </c>
      <c r="D3304" s="29">
        <f>資料貼入!B3304</f>
        <v>0</v>
      </c>
      <c r="E3304" s="29" cm="1">
        <f t="array" ref="E3304">MovingDayDD($D$3:D3304)</f>
        <v>-2980487.7599999681</v>
      </c>
      <c r="F3304" s="29">
        <f>IF(OR(C3304&gt;總表!$B$30,C3304=0),0,IF(E3304=0,0,1+F3303))</f>
        <v>0</v>
      </c>
      <c r="G3304" s="29">
        <f t="shared" si="362"/>
        <v>0</v>
      </c>
      <c r="H3304" s="42">
        <f t="shared" si="360"/>
        <v>0</v>
      </c>
      <c r="I3304" s="43">
        <f t="shared" si="363"/>
        <v>0</v>
      </c>
      <c r="J3304" s="42">
        <f t="shared" si="364"/>
        <v>0</v>
      </c>
      <c r="K3304" s="43">
        <f t="shared" si="365"/>
        <v>0</v>
      </c>
      <c r="L3304">
        <f t="shared" si="366"/>
        <v>126</v>
      </c>
      <c r="M3304">
        <f>IF($G3304="","",COUNTIF($G$3:$G3304, $G3304))</f>
        <v>3176</v>
      </c>
      <c r="N3304">
        <f t="shared" si="361"/>
        <v>3302</v>
      </c>
      <c r="O3304"/>
      <c r="P3304"/>
      <c r="Q3304"/>
    </row>
    <row r="3305" spans="2:17">
      <c r="B3305" s="30">
        <f>資料貼入!A3305</f>
        <v>0</v>
      </c>
      <c r="C3305" s="38">
        <f>資料貼入!A3305</f>
        <v>0</v>
      </c>
      <c r="D3305" s="29">
        <f>資料貼入!B3305</f>
        <v>0</v>
      </c>
      <c r="E3305" s="29" cm="1">
        <f t="array" ref="E3305">MovingDayDD($D$3:D3305)</f>
        <v>-2980487.7599999681</v>
      </c>
      <c r="F3305" s="29">
        <f>IF(OR(C3305&gt;總表!$B$30,C3305=0),0,IF(E3305=0,0,1+F3304))</f>
        <v>0</v>
      </c>
      <c r="G3305" s="29">
        <f t="shared" si="362"/>
        <v>0</v>
      </c>
      <c r="H3305" s="42">
        <f t="shared" si="360"/>
        <v>0</v>
      </c>
      <c r="I3305" s="43">
        <f t="shared" si="363"/>
        <v>0</v>
      </c>
      <c r="J3305" s="42">
        <f t="shared" si="364"/>
        <v>0</v>
      </c>
      <c r="K3305" s="43">
        <f t="shared" si="365"/>
        <v>0</v>
      </c>
      <c r="L3305">
        <f t="shared" si="366"/>
        <v>126</v>
      </c>
      <c r="M3305">
        <f>IF($G3305="","",COUNTIF($G$3:$G3305, $G3305))</f>
        <v>3177</v>
      </c>
      <c r="N3305">
        <f t="shared" si="361"/>
        <v>3303</v>
      </c>
      <c r="O3305"/>
      <c r="P3305"/>
      <c r="Q3305"/>
    </row>
    <row r="3306" spans="2:17">
      <c r="B3306" s="30">
        <f>資料貼入!A3306</f>
        <v>0</v>
      </c>
      <c r="C3306" s="38">
        <f>資料貼入!A3306</f>
        <v>0</v>
      </c>
      <c r="D3306" s="29">
        <f>資料貼入!B3306</f>
        <v>0</v>
      </c>
      <c r="E3306" s="29" cm="1">
        <f t="array" ref="E3306">MovingDayDD($D$3:D3306)</f>
        <v>-2980487.7599999681</v>
      </c>
      <c r="F3306" s="29">
        <f>IF(OR(C3306&gt;總表!$B$30,C3306=0),0,IF(E3306=0,0,1+F3305))</f>
        <v>0</v>
      </c>
      <c r="G3306" s="29">
        <f t="shared" si="362"/>
        <v>0</v>
      </c>
      <c r="H3306" s="42">
        <f t="shared" si="360"/>
        <v>0</v>
      </c>
      <c r="I3306" s="43">
        <f t="shared" si="363"/>
        <v>0</v>
      </c>
      <c r="J3306" s="42">
        <f t="shared" si="364"/>
        <v>0</v>
      </c>
      <c r="K3306" s="43">
        <f t="shared" si="365"/>
        <v>0</v>
      </c>
      <c r="L3306">
        <f t="shared" si="366"/>
        <v>126</v>
      </c>
      <c r="M3306">
        <f>IF($G3306="","",COUNTIF($G$3:$G3306, $G3306))</f>
        <v>3178</v>
      </c>
      <c r="N3306">
        <f t="shared" si="361"/>
        <v>3304</v>
      </c>
      <c r="O3306"/>
      <c r="P3306"/>
      <c r="Q3306"/>
    </row>
    <row r="3307" spans="2:17">
      <c r="B3307" s="30">
        <f>資料貼入!A3307</f>
        <v>0</v>
      </c>
      <c r="C3307" s="38">
        <f>資料貼入!A3307</f>
        <v>0</v>
      </c>
      <c r="D3307" s="29">
        <f>資料貼入!B3307</f>
        <v>0</v>
      </c>
      <c r="E3307" s="29" cm="1">
        <f t="array" ref="E3307">MovingDayDD($D$3:D3307)</f>
        <v>-2980487.7599999681</v>
      </c>
      <c r="F3307" s="29">
        <f>IF(OR(C3307&gt;總表!$B$30,C3307=0),0,IF(E3307=0,0,1+F3306))</f>
        <v>0</v>
      </c>
      <c r="G3307" s="29">
        <f t="shared" si="362"/>
        <v>0</v>
      </c>
      <c r="H3307" s="42">
        <f t="shared" si="360"/>
        <v>0</v>
      </c>
      <c r="I3307" s="43">
        <f t="shared" si="363"/>
        <v>0</v>
      </c>
      <c r="J3307" s="42">
        <f t="shared" si="364"/>
        <v>0</v>
      </c>
      <c r="K3307" s="43">
        <f t="shared" si="365"/>
        <v>0</v>
      </c>
      <c r="L3307">
        <f t="shared" si="366"/>
        <v>126</v>
      </c>
      <c r="M3307">
        <f>IF($G3307="","",COUNTIF($G$3:$G3307, $G3307))</f>
        <v>3179</v>
      </c>
      <c r="N3307">
        <f t="shared" si="361"/>
        <v>3305</v>
      </c>
      <c r="O3307"/>
      <c r="P3307"/>
      <c r="Q3307"/>
    </row>
    <row r="3308" spans="2:17">
      <c r="B3308" s="30">
        <f>資料貼入!A3308</f>
        <v>0</v>
      </c>
      <c r="C3308" s="38">
        <f>資料貼入!A3308</f>
        <v>0</v>
      </c>
      <c r="D3308" s="29">
        <f>資料貼入!B3308</f>
        <v>0</v>
      </c>
      <c r="E3308" s="29" cm="1">
        <f t="array" ref="E3308">MovingDayDD($D$3:D3308)</f>
        <v>-2980487.7599999681</v>
      </c>
      <c r="F3308" s="29">
        <f>IF(OR(C3308&gt;總表!$B$30,C3308=0),0,IF(E3308=0,0,1+F3307))</f>
        <v>0</v>
      </c>
      <c r="G3308" s="29">
        <f t="shared" si="362"/>
        <v>0</v>
      </c>
      <c r="H3308" s="42">
        <f t="shared" si="360"/>
        <v>0</v>
      </c>
      <c r="I3308" s="43">
        <f t="shared" si="363"/>
        <v>0</v>
      </c>
      <c r="J3308" s="42">
        <f t="shared" si="364"/>
        <v>0</v>
      </c>
      <c r="K3308" s="43">
        <f t="shared" si="365"/>
        <v>0</v>
      </c>
      <c r="L3308">
        <f t="shared" si="366"/>
        <v>126</v>
      </c>
      <c r="M3308">
        <f>IF($G3308="","",COUNTIF($G$3:$G3308, $G3308))</f>
        <v>3180</v>
      </c>
      <c r="N3308">
        <f t="shared" si="361"/>
        <v>3306</v>
      </c>
      <c r="O3308"/>
      <c r="P3308"/>
      <c r="Q3308"/>
    </row>
    <row r="3309" spans="2:17">
      <c r="B3309" s="30">
        <f>資料貼入!A3309</f>
        <v>0</v>
      </c>
      <c r="C3309" s="38">
        <f>資料貼入!A3309</f>
        <v>0</v>
      </c>
      <c r="D3309" s="29">
        <f>資料貼入!B3309</f>
        <v>0</v>
      </c>
      <c r="E3309" s="29" cm="1">
        <f t="array" ref="E3309">MovingDayDD($D$3:D3309)</f>
        <v>-2980487.7599999681</v>
      </c>
      <c r="F3309" s="29">
        <f>IF(OR(C3309&gt;總表!$B$30,C3309=0),0,IF(E3309=0,0,1+F3308))</f>
        <v>0</v>
      </c>
      <c r="G3309" s="29">
        <f t="shared" si="362"/>
        <v>0</v>
      </c>
      <c r="H3309" s="42">
        <f t="shared" si="360"/>
        <v>0</v>
      </c>
      <c r="I3309" s="43">
        <f t="shared" si="363"/>
        <v>0</v>
      </c>
      <c r="J3309" s="42">
        <f t="shared" si="364"/>
        <v>0</v>
      </c>
      <c r="K3309" s="43">
        <f t="shared" si="365"/>
        <v>0</v>
      </c>
      <c r="L3309">
        <f t="shared" si="366"/>
        <v>126</v>
      </c>
      <c r="M3309">
        <f>IF($G3309="","",COUNTIF($G$3:$G3309, $G3309))</f>
        <v>3181</v>
      </c>
      <c r="N3309">
        <f t="shared" si="361"/>
        <v>3307</v>
      </c>
      <c r="O3309"/>
      <c r="P3309"/>
      <c r="Q3309"/>
    </row>
    <row r="3310" spans="2:17">
      <c r="B3310" s="30">
        <f>資料貼入!A3310</f>
        <v>0</v>
      </c>
      <c r="C3310" s="38">
        <f>資料貼入!A3310</f>
        <v>0</v>
      </c>
      <c r="D3310" s="29">
        <f>資料貼入!B3310</f>
        <v>0</v>
      </c>
      <c r="E3310" s="29" cm="1">
        <f t="array" ref="E3310">MovingDayDD($D$3:D3310)</f>
        <v>-2980487.7599999681</v>
      </c>
      <c r="F3310" s="29">
        <f>IF(OR(C3310&gt;總表!$B$30,C3310=0),0,IF(E3310=0,0,1+F3309))</f>
        <v>0</v>
      </c>
      <c r="G3310" s="29">
        <f t="shared" si="362"/>
        <v>0</v>
      </c>
      <c r="H3310" s="42">
        <f t="shared" si="360"/>
        <v>0</v>
      </c>
      <c r="I3310" s="43">
        <f t="shared" si="363"/>
        <v>0</v>
      </c>
      <c r="J3310" s="42">
        <f t="shared" si="364"/>
        <v>0</v>
      </c>
      <c r="K3310" s="43">
        <f t="shared" si="365"/>
        <v>0</v>
      </c>
      <c r="L3310">
        <f t="shared" si="366"/>
        <v>126</v>
      </c>
      <c r="M3310">
        <f>IF($G3310="","",COUNTIF($G$3:$G3310, $G3310))</f>
        <v>3182</v>
      </c>
      <c r="N3310">
        <f t="shared" si="361"/>
        <v>3308</v>
      </c>
      <c r="O3310"/>
      <c r="P3310"/>
      <c r="Q3310"/>
    </row>
    <row r="3311" spans="2:17">
      <c r="B3311" s="30">
        <f>資料貼入!A3311</f>
        <v>0</v>
      </c>
      <c r="C3311" s="38">
        <f>資料貼入!A3311</f>
        <v>0</v>
      </c>
      <c r="D3311" s="29">
        <f>資料貼入!B3311</f>
        <v>0</v>
      </c>
      <c r="E3311" s="29" cm="1">
        <f t="array" ref="E3311">MovingDayDD($D$3:D3311)</f>
        <v>-2980487.7599999681</v>
      </c>
      <c r="F3311" s="29">
        <f>IF(OR(C3311&gt;總表!$B$30,C3311=0),0,IF(E3311=0,0,1+F3310))</f>
        <v>0</v>
      </c>
      <c r="G3311" s="29">
        <f t="shared" si="362"/>
        <v>0</v>
      </c>
      <c r="H3311" s="42">
        <f t="shared" si="360"/>
        <v>0</v>
      </c>
      <c r="I3311" s="43">
        <f t="shared" si="363"/>
        <v>0</v>
      </c>
      <c r="J3311" s="42">
        <f t="shared" si="364"/>
        <v>0</v>
      </c>
      <c r="K3311" s="43">
        <f t="shared" si="365"/>
        <v>0</v>
      </c>
      <c r="L3311">
        <f t="shared" si="366"/>
        <v>126</v>
      </c>
      <c r="M3311">
        <f>IF($G3311="","",COUNTIF($G$3:$G3311, $G3311))</f>
        <v>3183</v>
      </c>
      <c r="N3311">
        <f t="shared" si="361"/>
        <v>3309</v>
      </c>
      <c r="O3311"/>
      <c r="P3311"/>
      <c r="Q3311"/>
    </row>
    <row r="3312" spans="2:17">
      <c r="B3312" s="30">
        <f>資料貼入!A3312</f>
        <v>0</v>
      </c>
      <c r="C3312" s="38">
        <f>資料貼入!A3312</f>
        <v>0</v>
      </c>
      <c r="D3312" s="29">
        <f>資料貼入!B3312</f>
        <v>0</v>
      </c>
      <c r="E3312" s="29" cm="1">
        <f t="array" ref="E3312">MovingDayDD($D$3:D3312)</f>
        <v>-2980487.7599999681</v>
      </c>
      <c r="F3312" s="29">
        <f>IF(OR(C3312&gt;總表!$B$30,C3312=0),0,IF(E3312=0,0,1+F3311))</f>
        <v>0</v>
      </c>
      <c r="G3312" s="29">
        <f t="shared" si="362"/>
        <v>0</v>
      </c>
      <c r="H3312" s="42">
        <f t="shared" si="360"/>
        <v>0</v>
      </c>
      <c r="I3312" s="43">
        <f t="shared" si="363"/>
        <v>0</v>
      </c>
      <c r="J3312" s="42">
        <f t="shared" si="364"/>
        <v>0</v>
      </c>
      <c r="K3312" s="43">
        <f t="shared" si="365"/>
        <v>0</v>
      </c>
      <c r="L3312">
        <f t="shared" si="366"/>
        <v>126</v>
      </c>
      <c r="M3312">
        <f>IF($G3312="","",COUNTIF($G$3:$G3312, $G3312))</f>
        <v>3184</v>
      </c>
      <c r="N3312">
        <f t="shared" si="361"/>
        <v>3310</v>
      </c>
      <c r="O3312"/>
      <c r="P3312"/>
      <c r="Q3312"/>
    </row>
    <row r="3313" spans="2:17">
      <c r="B3313" s="30">
        <f>資料貼入!A3313</f>
        <v>0</v>
      </c>
      <c r="C3313" s="38">
        <f>資料貼入!A3313</f>
        <v>0</v>
      </c>
      <c r="D3313" s="29">
        <f>資料貼入!B3313</f>
        <v>0</v>
      </c>
      <c r="E3313" s="29" cm="1">
        <f t="array" ref="E3313">MovingDayDD($D$3:D3313)</f>
        <v>-2980487.7599999681</v>
      </c>
      <c r="F3313" s="29">
        <f>IF(OR(C3313&gt;總表!$B$30,C3313=0),0,IF(E3313=0,0,1+F3312))</f>
        <v>0</v>
      </c>
      <c r="G3313" s="29">
        <f t="shared" si="362"/>
        <v>0</v>
      </c>
      <c r="H3313" s="42">
        <f t="shared" si="360"/>
        <v>0</v>
      </c>
      <c r="I3313" s="43">
        <f t="shared" si="363"/>
        <v>0</v>
      </c>
      <c r="J3313" s="42">
        <f t="shared" si="364"/>
        <v>0</v>
      </c>
      <c r="K3313" s="43">
        <f t="shared" si="365"/>
        <v>0</v>
      </c>
      <c r="L3313">
        <f t="shared" si="366"/>
        <v>126</v>
      </c>
      <c r="M3313">
        <f>IF($G3313="","",COUNTIF($G$3:$G3313, $G3313))</f>
        <v>3185</v>
      </c>
      <c r="N3313">
        <f t="shared" si="361"/>
        <v>3311</v>
      </c>
      <c r="O3313"/>
      <c r="P3313"/>
      <c r="Q3313"/>
    </row>
    <row r="3314" spans="2:17">
      <c r="B3314" s="30">
        <f>資料貼入!A3314</f>
        <v>0</v>
      </c>
      <c r="C3314" s="38">
        <f>資料貼入!A3314</f>
        <v>0</v>
      </c>
      <c r="D3314" s="29">
        <f>資料貼入!B3314</f>
        <v>0</v>
      </c>
      <c r="E3314" s="29" cm="1">
        <f t="array" ref="E3314">MovingDayDD($D$3:D3314)</f>
        <v>-2980487.7599999681</v>
      </c>
      <c r="F3314" s="29">
        <f>IF(OR(C3314&gt;總表!$B$30,C3314=0),0,IF(E3314=0,0,1+F3313))</f>
        <v>0</v>
      </c>
      <c r="G3314" s="29">
        <f t="shared" si="362"/>
        <v>0</v>
      </c>
      <c r="H3314" s="42">
        <f t="shared" si="360"/>
        <v>0</v>
      </c>
      <c r="I3314" s="43">
        <f t="shared" si="363"/>
        <v>0</v>
      </c>
      <c r="J3314" s="42">
        <f t="shared" si="364"/>
        <v>0</v>
      </c>
      <c r="K3314" s="43">
        <f t="shared" si="365"/>
        <v>0</v>
      </c>
      <c r="L3314">
        <f t="shared" si="366"/>
        <v>126</v>
      </c>
      <c r="M3314">
        <f>IF($G3314="","",COUNTIF($G$3:$G3314, $G3314))</f>
        <v>3186</v>
      </c>
      <c r="N3314">
        <f t="shared" si="361"/>
        <v>3312</v>
      </c>
      <c r="O3314"/>
      <c r="P3314"/>
      <c r="Q3314"/>
    </row>
    <row r="3315" spans="2:17">
      <c r="B3315" s="30">
        <f>資料貼入!A3315</f>
        <v>0</v>
      </c>
      <c r="C3315" s="38">
        <f>資料貼入!A3315</f>
        <v>0</v>
      </c>
      <c r="D3315" s="29">
        <f>資料貼入!B3315</f>
        <v>0</v>
      </c>
      <c r="E3315" s="29" cm="1">
        <f t="array" ref="E3315">MovingDayDD($D$3:D3315)</f>
        <v>-2980487.7599999681</v>
      </c>
      <c r="F3315" s="29">
        <f>IF(OR(C3315&gt;總表!$B$30,C3315=0),0,IF(E3315=0,0,1+F3314))</f>
        <v>0</v>
      </c>
      <c r="G3315" s="29">
        <f t="shared" si="362"/>
        <v>0</v>
      </c>
      <c r="H3315" s="42">
        <f t="shared" si="360"/>
        <v>0</v>
      </c>
      <c r="I3315" s="43">
        <f t="shared" si="363"/>
        <v>0</v>
      </c>
      <c r="J3315" s="42">
        <f t="shared" si="364"/>
        <v>0</v>
      </c>
      <c r="K3315" s="43">
        <f t="shared" si="365"/>
        <v>0</v>
      </c>
      <c r="L3315">
        <f t="shared" si="366"/>
        <v>126</v>
      </c>
      <c r="M3315">
        <f>IF($G3315="","",COUNTIF($G$3:$G3315, $G3315))</f>
        <v>3187</v>
      </c>
      <c r="N3315">
        <f t="shared" si="361"/>
        <v>3313</v>
      </c>
      <c r="O3315"/>
      <c r="P3315"/>
      <c r="Q3315"/>
    </row>
    <row r="3316" spans="2:17">
      <c r="B3316" s="30">
        <f>資料貼入!A3316</f>
        <v>0</v>
      </c>
      <c r="C3316" s="38">
        <f>資料貼入!A3316</f>
        <v>0</v>
      </c>
      <c r="D3316" s="29">
        <f>資料貼入!B3316</f>
        <v>0</v>
      </c>
      <c r="E3316" s="29" cm="1">
        <f t="array" ref="E3316">MovingDayDD($D$3:D3316)</f>
        <v>-2980487.7599999681</v>
      </c>
      <c r="F3316" s="29">
        <f>IF(OR(C3316&gt;總表!$B$30,C3316=0),0,IF(E3316=0,0,1+F3315))</f>
        <v>0</v>
      </c>
      <c r="G3316" s="29">
        <f t="shared" si="362"/>
        <v>0</v>
      </c>
      <c r="H3316" s="42">
        <f t="shared" si="360"/>
        <v>0</v>
      </c>
      <c r="I3316" s="43">
        <f t="shared" si="363"/>
        <v>0</v>
      </c>
      <c r="J3316" s="42">
        <f t="shared" si="364"/>
        <v>0</v>
      </c>
      <c r="K3316" s="43">
        <f t="shared" si="365"/>
        <v>0</v>
      </c>
      <c r="L3316">
        <f t="shared" si="366"/>
        <v>126</v>
      </c>
      <c r="M3316">
        <f>IF($G3316="","",COUNTIF($G$3:$G3316, $G3316))</f>
        <v>3188</v>
      </c>
      <c r="N3316">
        <f t="shared" si="361"/>
        <v>3314</v>
      </c>
      <c r="O3316"/>
      <c r="P3316"/>
      <c r="Q3316"/>
    </row>
    <row r="3317" spans="2:17">
      <c r="B3317" s="30">
        <f>資料貼入!A3317</f>
        <v>0</v>
      </c>
      <c r="C3317" s="38">
        <f>資料貼入!A3317</f>
        <v>0</v>
      </c>
      <c r="D3317" s="29">
        <f>資料貼入!B3317</f>
        <v>0</v>
      </c>
      <c r="E3317" s="29" cm="1">
        <f t="array" ref="E3317">MovingDayDD($D$3:D3317)</f>
        <v>-2980487.7599999681</v>
      </c>
      <c r="F3317" s="29">
        <f>IF(OR(C3317&gt;總表!$B$30,C3317=0),0,IF(E3317=0,0,1+F3316))</f>
        <v>0</v>
      </c>
      <c r="G3317" s="29">
        <f t="shared" si="362"/>
        <v>0</v>
      </c>
      <c r="H3317" s="42">
        <f t="shared" si="360"/>
        <v>0</v>
      </c>
      <c r="I3317" s="43">
        <f t="shared" si="363"/>
        <v>0</v>
      </c>
      <c r="J3317" s="42">
        <f t="shared" si="364"/>
        <v>0</v>
      </c>
      <c r="K3317" s="43">
        <f t="shared" si="365"/>
        <v>0</v>
      </c>
      <c r="L3317">
        <f t="shared" si="366"/>
        <v>126</v>
      </c>
      <c r="M3317">
        <f>IF($G3317="","",COUNTIF($G$3:$G3317, $G3317))</f>
        <v>3189</v>
      </c>
      <c r="N3317">
        <f t="shared" si="361"/>
        <v>3315</v>
      </c>
      <c r="O3317"/>
      <c r="P3317"/>
      <c r="Q3317"/>
    </row>
    <row r="3318" spans="2:17">
      <c r="B3318" s="30">
        <f>資料貼入!A3318</f>
        <v>0</v>
      </c>
      <c r="C3318" s="38">
        <f>資料貼入!A3318</f>
        <v>0</v>
      </c>
      <c r="D3318" s="29">
        <f>資料貼入!B3318</f>
        <v>0</v>
      </c>
      <c r="E3318" s="29" cm="1">
        <f t="array" ref="E3318">MovingDayDD($D$3:D3318)</f>
        <v>-2980487.7599999681</v>
      </c>
      <c r="F3318" s="29">
        <f>IF(OR(C3318&gt;總表!$B$30,C3318=0),0,IF(E3318=0,0,1+F3317))</f>
        <v>0</v>
      </c>
      <c r="G3318" s="29">
        <f t="shared" si="362"/>
        <v>0</v>
      </c>
      <c r="H3318" s="42">
        <f t="shared" si="360"/>
        <v>0</v>
      </c>
      <c r="I3318" s="43">
        <f t="shared" si="363"/>
        <v>0</v>
      </c>
      <c r="J3318" s="42">
        <f t="shared" si="364"/>
        <v>0</v>
      </c>
      <c r="K3318" s="43">
        <f t="shared" si="365"/>
        <v>0</v>
      </c>
      <c r="L3318">
        <f t="shared" si="366"/>
        <v>126</v>
      </c>
      <c r="M3318">
        <f>IF($G3318="","",COUNTIF($G$3:$G3318, $G3318))</f>
        <v>3190</v>
      </c>
      <c r="N3318">
        <f t="shared" si="361"/>
        <v>3316</v>
      </c>
      <c r="O3318"/>
      <c r="P3318"/>
      <c r="Q3318"/>
    </row>
    <row r="3319" spans="2:17">
      <c r="B3319" s="30">
        <f>資料貼入!A3319</f>
        <v>0</v>
      </c>
      <c r="C3319" s="38">
        <f>資料貼入!A3319</f>
        <v>0</v>
      </c>
      <c r="D3319" s="29">
        <f>資料貼入!B3319</f>
        <v>0</v>
      </c>
      <c r="E3319" s="29" cm="1">
        <f t="array" ref="E3319">MovingDayDD($D$3:D3319)</f>
        <v>-2980487.7599999681</v>
      </c>
      <c r="F3319" s="29">
        <f>IF(OR(C3319&gt;總表!$B$30,C3319=0),0,IF(E3319=0,0,1+F3318))</f>
        <v>0</v>
      </c>
      <c r="G3319" s="29">
        <f t="shared" si="362"/>
        <v>0</v>
      </c>
      <c r="H3319" s="42">
        <f t="shared" si="360"/>
        <v>0</v>
      </c>
      <c r="I3319" s="43">
        <f t="shared" si="363"/>
        <v>0</v>
      </c>
      <c r="J3319" s="42">
        <f t="shared" si="364"/>
        <v>0</v>
      </c>
      <c r="K3319" s="43">
        <f t="shared" si="365"/>
        <v>0</v>
      </c>
      <c r="L3319">
        <f t="shared" si="366"/>
        <v>126</v>
      </c>
      <c r="M3319">
        <f>IF($G3319="","",COUNTIF($G$3:$G3319, $G3319))</f>
        <v>3191</v>
      </c>
      <c r="N3319">
        <f t="shared" si="361"/>
        <v>3317</v>
      </c>
      <c r="O3319"/>
      <c r="P3319"/>
      <c r="Q3319"/>
    </row>
    <row r="3320" spans="2:17">
      <c r="B3320" s="30">
        <f>資料貼入!A3320</f>
        <v>0</v>
      </c>
      <c r="C3320" s="38">
        <f>資料貼入!A3320</f>
        <v>0</v>
      </c>
      <c r="D3320" s="29">
        <f>資料貼入!B3320</f>
        <v>0</v>
      </c>
      <c r="E3320" s="29" cm="1">
        <f t="array" ref="E3320">MovingDayDD($D$3:D3320)</f>
        <v>-2980487.7599999681</v>
      </c>
      <c r="F3320" s="29">
        <f>IF(OR(C3320&gt;總表!$B$30,C3320=0),0,IF(E3320=0,0,1+F3319))</f>
        <v>0</v>
      </c>
      <c r="G3320" s="29">
        <f t="shared" si="362"/>
        <v>0</v>
      </c>
      <c r="H3320" s="42">
        <f t="shared" si="360"/>
        <v>0</v>
      </c>
      <c r="I3320" s="43">
        <f t="shared" si="363"/>
        <v>0</v>
      </c>
      <c r="J3320" s="42">
        <f t="shared" si="364"/>
        <v>0</v>
      </c>
      <c r="K3320" s="43">
        <f t="shared" si="365"/>
        <v>0</v>
      </c>
      <c r="L3320">
        <f t="shared" si="366"/>
        <v>126</v>
      </c>
      <c r="M3320">
        <f>IF($G3320="","",COUNTIF($G$3:$G3320, $G3320))</f>
        <v>3192</v>
      </c>
      <c r="N3320">
        <f t="shared" si="361"/>
        <v>3318</v>
      </c>
      <c r="O3320"/>
      <c r="P3320"/>
      <c r="Q3320"/>
    </row>
    <row r="3321" spans="2:17">
      <c r="B3321" s="30">
        <f>資料貼入!A3321</f>
        <v>0</v>
      </c>
      <c r="C3321" s="38">
        <f>資料貼入!A3321</f>
        <v>0</v>
      </c>
      <c r="D3321" s="29">
        <f>資料貼入!B3321</f>
        <v>0</v>
      </c>
      <c r="E3321" s="29" cm="1">
        <f t="array" ref="E3321">MovingDayDD($D$3:D3321)</f>
        <v>-2980487.7599999681</v>
      </c>
      <c r="F3321" s="29">
        <f>IF(OR(C3321&gt;總表!$B$30,C3321=0),0,IF(E3321=0,0,1+F3320))</f>
        <v>0</v>
      </c>
      <c r="G3321" s="29">
        <f t="shared" si="362"/>
        <v>0</v>
      </c>
      <c r="H3321" s="42">
        <f t="shared" si="360"/>
        <v>0</v>
      </c>
      <c r="I3321" s="43">
        <f t="shared" si="363"/>
        <v>0</v>
      </c>
      <c r="J3321" s="42">
        <f t="shared" si="364"/>
        <v>0</v>
      </c>
      <c r="K3321" s="43">
        <f t="shared" si="365"/>
        <v>0</v>
      </c>
      <c r="L3321">
        <f t="shared" si="366"/>
        <v>126</v>
      </c>
      <c r="M3321">
        <f>IF($G3321="","",COUNTIF($G$3:$G3321, $G3321))</f>
        <v>3193</v>
      </c>
      <c r="N3321">
        <f t="shared" si="361"/>
        <v>3319</v>
      </c>
      <c r="O3321"/>
      <c r="P3321"/>
      <c r="Q3321"/>
    </row>
    <row r="3322" spans="2:17">
      <c r="B3322" s="30">
        <f>資料貼入!A3322</f>
        <v>0</v>
      </c>
      <c r="C3322" s="38">
        <f>資料貼入!A3322</f>
        <v>0</v>
      </c>
      <c r="D3322" s="29">
        <f>資料貼入!B3322</f>
        <v>0</v>
      </c>
      <c r="E3322" s="29" cm="1">
        <f t="array" ref="E3322">MovingDayDD($D$3:D3322)</f>
        <v>-2980487.7599999681</v>
      </c>
      <c r="F3322" s="29">
        <f>IF(OR(C3322&gt;總表!$B$30,C3322=0),0,IF(E3322=0,0,1+F3321))</f>
        <v>0</v>
      </c>
      <c r="G3322" s="29">
        <f t="shared" si="362"/>
        <v>0</v>
      </c>
      <c r="H3322" s="42">
        <f t="shared" si="360"/>
        <v>0</v>
      </c>
      <c r="I3322" s="43">
        <f t="shared" si="363"/>
        <v>0</v>
      </c>
      <c r="J3322" s="42">
        <f t="shared" si="364"/>
        <v>0</v>
      </c>
      <c r="K3322" s="43">
        <f t="shared" si="365"/>
        <v>0</v>
      </c>
      <c r="L3322">
        <f t="shared" si="366"/>
        <v>126</v>
      </c>
      <c r="M3322">
        <f>IF($G3322="","",COUNTIF($G$3:$G3322, $G3322))</f>
        <v>3194</v>
      </c>
      <c r="N3322">
        <f t="shared" si="361"/>
        <v>3320</v>
      </c>
      <c r="O3322"/>
      <c r="P3322"/>
      <c r="Q3322"/>
    </row>
    <row r="3323" spans="2:17">
      <c r="B3323" s="30">
        <f>資料貼入!A3323</f>
        <v>0</v>
      </c>
      <c r="C3323" s="38">
        <f>資料貼入!A3323</f>
        <v>0</v>
      </c>
      <c r="D3323" s="29">
        <f>資料貼入!B3323</f>
        <v>0</v>
      </c>
      <c r="E3323" s="29" cm="1">
        <f t="array" ref="E3323">MovingDayDD($D$3:D3323)</f>
        <v>-2980487.7599999681</v>
      </c>
      <c r="F3323" s="29">
        <f>IF(OR(C3323&gt;總表!$B$30,C3323=0),0,IF(E3323=0,0,1+F3322))</f>
        <v>0</v>
      </c>
      <c r="G3323" s="29">
        <f t="shared" si="362"/>
        <v>0</v>
      </c>
      <c r="H3323" s="42">
        <f t="shared" si="360"/>
        <v>0</v>
      </c>
      <c r="I3323" s="43">
        <f t="shared" si="363"/>
        <v>0</v>
      </c>
      <c r="J3323" s="42">
        <f t="shared" si="364"/>
        <v>0</v>
      </c>
      <c r="K3323" s="43">
        <f t="shared" si="365"/>
        <v>0</v>
      </c>
      <c r="L3323">
        <f t="shared" si="366"/>
        <v>126</v>
      </c>
      <c r="M3323">
        <f>IF($G3323="","",COUNTIF($G$3:$G3323, $G3323))</f>
        <v>3195</v>
      </c>
      <c r="N3323">
        <f t="shared" si="361"/>
        <v>3321</v>
      </c>
      <c r="O3323"/>
      <c r="P3323"/>
      <c r="Q3323"/>
    </row>
    <row r="3324" spans="2:17">
      <c r="B3324" s="30">
        <f>資料貼入!A3324</f>
        <v>0</v>
      </c>
      <c r="C3324" s="38">
        <f>資料貼入!A3324</f>
        <v>0</v>
      </c>
      <c r="D3324" s="29">
        <f>資料貼入!B3324</f>
        <v>0</v>
      </c>
      <c r="E3324" s="29" cm="1">
        <f t="array" ref="E3324">MovingDayDD($D$3:D3324)</f>
        <v>-2980487.7599999681</v>
      </c>
      <c r="F3324" s="29">
        <f>IF(OR(C3324&gt;總表!$B$30,C3324=0),0,IF(E3324=0,0,1+F3323))</f>
        <v>0</v>
      </c>
      <c r="G3324" s="29">
        <f t="shared" si="362"/>
        <v>0</v>
      </c>
      <c r="H3324" s="42">
        <f t="shared" si="360"/>
        <v>0</v>
      </c>
      <c r="I3324" s="43">
        <f t="shared" si="363"/>
        <v>0</v>
      </c>
      <c r="J3324" s="42">
        <f t="shared" si="364"/>
        <v>0</v>
      </c>
      <c r="K3324" s="43">
        <f t="shared" si="365"/>
        <v>0</v>
      </c>
      <c r="L3324">
        <f t="shared" si="366"/>
        <v>126</v>
      </c>
      <c r="M3324">
        <f>IF($G3324="","",COUNTIF($G$3:$G3324, $G3324))</f>
        <v>3196</v>
      </c>
      <c r="N3324">
        <f t="shared" si="361"/>
        <v>3322</v>
      </c>
      <c r="O3324"/>
      <c r="P3324"/>
      <c r="Q3324"/>
    </row>
    <row r="3325" spans="2:17">
      <c r="B3325" s="30">
        <f>資料貼入!A3325</f>
        <v>0</v>
      </c>
      <c r="C3325" s="38">
        <f>資料貼入!A3325</f>
        <v>0</v>
      </c>
      <c r="D3325" s="29">
        <f>資料貼入!B3325</f>
        <v>0</v>
      </c>
      <c r="E3325" s="29" cm="1">
        <f t="array" ref="E3325">MovingDayDD($D$3:D3325)</f>
        <v>-2980487.7599999681</v>
      </c>
      <c r="F3325" s="29">
        <f>IF(OR(C3325&gt;總表!$B$30,C3325=0),0,IF(E3325=0,0,1+F3324))</f>
        <v>0</v>
      </c>
      <c r="G3325" s="29">
        <f t="shared" si="362"/>
        <v>0</v>
      </c>
      <c r="H3325" s="42">
        <f t="shared" si="360"/>
        <v>0</v>
      </c>
      <c r="I3325" s="43">
        <f t="shared" si="363"/>
        <v>0</v>
      </c>
      <c r="J3325" s="42">
        <f t="shared" si="364"/>
        <v>0</v>
      </c>
      <c r="K3325" s="43">
        <f t="shared" si="365"/>
        <v>0</v>
      </c>
      <c r="L3325">
        <f t="shared" si="366"/>
        <v>126</v>
      </c>
      <c r="M3325">
        <f>IF($G3325="","",COUNTIF($G$3:$G3325, $G3325))</f>
        <v>3197</v>
      </c>
      <c r="N3325">
        <f t="shared" si="361"/>
        <v>3323</v>
      </c>
      <c r="O3325"/>
      <c r="P3325"/>
      <c r="Q3325"/>
    </row>
    <row r="3326" spans="2:17">
      <c r="B3326" s="30">
        <f>資料貼入!A3326</f>
        <v>0</v>
      </c>
      <c r="C3326" s="38">
        <f>資料貼入!A3326</f>
        <v>0</v>
      </c>
      <c r="D3326" s="29">
        <f>資料貼入!B3326</f>
        <v>0</v>
      </c>
      <c r="E3326" s="29" cm="1">
        <f t="array" ref="E3326">MovingDayDD($D$3:D3326)</f>
        <v>-2980487.7599999681</v>
      </c>
      <c r="F3326" s="29">
        <f>IF(OR(C3326&gt;總表!$B$30,C3326=0),0,IF(E3326=0,0,1+F3325))</f>
        <v>0</v>
      </c>
      <c r="G3326" s="29">
        <f t="shared" si="362"/>
        <v>0</v>
      </c>
      <c r="H3326" s="42">
        <f t="shared" si="360"/>
        <v>0</v>
      </c>
      <c r="I3326" s="43">
        <f t="shared" si="363"/>
        <v>0</v>
      </c>
      <c r="J3326" s="42">
        <f t="shared" si="364"/>
        <v>0</v>
      </c>
      <c r="K3326" s="43">
        <f t="shared" si="365"/>
        <v>0</v>
      </c>
      <c r="L3326">
        <f t="shared" si="366"/>
        <v>126</v>
      </c>
      <c r="M3326">
        <f>IF($G3326="","",COUNTIF($G$3:$G3326, $G3326))</f>
        <v>3198</v>
      </c>
      <c r="N3326">
        <f t="shared" si="361"/>
        <v>3324</v>
      </c>
      <c r="O3326"/>
      <c r="P3326"/>
      <c r="Q3326"/>
    </row>
    <row r="3327" spans="2:17">
      <c r="B3327" s="30">
        <f>資料貼入!A3327</f>
        <v>0</v>
      </c>
      <c r="C3327" s="38">
        <f>資料貼入!A3327</f>
        <v>0</v>
      </c>
      <c r="D3327" s="29">
        <f>資料貼入!B3327</f>
        <v>0</v>
      </c>
      <c r="E3327" s="29" cm="1">
        <f t="array" ref="E3327">MovingDayDD($D$3:D3327)</f>
        <v>-2980487.7599999681</v>
      </c>
      <c r="F3327" s="29">
        <f>IF(OR(C3327&gt;總表!$B$30,C3327=0),0,IF(E3327=0,0,1+F3326))</f>
        <v>0</v>
      </c>
      <c r="G3327" s="29">
        <f t="shared" si="362"/>
        <v>0</v>
      </c>
      <c r="H3327" s="42">
        <f t="shared" si="360"/>
        <v>0</v>
      </c>
      <c r="I3327" s="43">
        <f t="shared" si="363"/>
        <v>0</v>
      </c>
      <c r="J3327" s="42">
        <f t="shared" si="364"/>
        <v>0</v>
      </c>
      <c r="K3327" s="43">
        <f t="shared" si="365"/>
        <v>0</v>
      </c>
      <c r="L3327">
        <f t="shared" si="366"/>
        <v>126</v>
      </c>
      <c r="M3327">
        <f>IF($G3327="","",COUNTIF($G$3:$G3327, $G3327))</f>
        <v>3199</v>
      </c>
      <c r="N3327">
        <f t="shared" si="361"/>
        <v>3325</v>
      </c>
      <c r="O3327"/>
      <c r="P3327"/>
      <c r="Q3327"/>
    </row>
    <row r="3328" spans="2:17">
      <c r="B3328" s="30">
        <f>資料貼入!A3328</f>
        <v>0</v>
      </c>
      <c r="C3328" s="38">
        <f>資料貼入!A3328</f>
        <v>0</v>
      </c>
      <c r="D3328" s="29">
        <f>資料貼入!B3328</f>
        <v>0</v>
      </c>
      <c r="E3328" s="29" cm="1">
        <f t="array" ref="E3328">MovingDayDD($D$3:D3328)</f>
        <v>-2980487.7599999681</v>
      </c>
      <c r="F3328" s="29">
        <f>IF(OR(C3328&gt;總表!$B$30,C3328=0),0,IF(E3328=0,0,1+F3327))</f>
        <v>0</v>
      </c>
      <c r="G3328" s="29">
        <f t="shared" si="362"/>
        <v>0</v>
      </c>
      <c r="H3328" s="42">
        <f t="shared" si="360"/>
        <v>0</v>
      </c>
      <c r="I3328" s="43">
        <f t="shared" si="363"/>
        <v>0</v>
      </c>
      <c r="J3328" s="42">
        <f t="shared" si="364"/>
        <v>0</v>
      </c>
      <c r="K3328" s="43">
        <f t="shared" si="365"/>
        <v>0</v>
      </c>
      <c r="L3328">
        <f t="shared" si="366"/>
        <v>126</v>
      </c>
      <c r="M3328">
        <f>IF($G3328="","",COUNTIF($G$3:$G3328, $G3328))</f>
        <v>3200</v>
      </c>
      <c r="N3328">
        <f t="shared" si="361"/>
        <v>3326</v>
      </c>
      <c r="O3328"/>
      <c r="P3328"/>
      <c r="Q3328"/>
    </row>
    <row r="3329" spans="2:17">
      <c r="B3329" s="30">
        <f>資料貼入!A3329</f>
        <v>0</v>
      </c>
      <c r="C3329" s="38">
        <f>資料貼入!A3329</f>
        <v>0</v>
      </c>
      <c r="D3329" s="29">
        <f>資料貼入!B3329</f>
        <v>0</v>
      </c>
      <c r="E3329" s="29" cm="1">
        <f t="array" ref="E3329">MovingDayDD($D$3:D3329)</f>
        <v>-2980487.7599999681</v>
      </c>
      <c r="F3329" s="29">
        <f>IF(OR(C3329&gt;總表!$B$30,C3329=0),0,IF(E3329=0,0,1+F3328))</f>
        <v>0</v>
      </c>
      <c r="G3329" s="29">
        <f t="shared" si="362"/>
        <v>0</v>
      </c>
      <c r="H3329" s="42">
        <f t="shared" si="360"/>
        <v>0</v>
      </c>
      <c r="I3329" s="43">
        <f t="shared" si="363"/>
        <v>0</v>
      </c>
      <c r="J3329" s="42">
        <f t="shared" si="364"/>
        <v>0</v>
      </c>
      <c r="K3329" s="43">
        <f t="shared" si="365"/>
        <v>0</v>
      </c>
      <c r="L3329">
        <f t="shared" si="366"/>
        <v>126</v>
      </c>
      <c r="M3329">
        <f>IF($G3329="","",COUNTIF($G$3:$G3329, $G3329))</f>
        <v>3201</v>
      </c>
      <c r="N3329">
        <f t="shared" si="361"/>
        <v>3327</v>
      </c>
      <c r="O3329"/>
      <c r="P3329"/>
      <c r="Q3329"/>
    </row>
    <row r="3330" spans="2:17">
      <c r="B3330" s="30">
        <f>資料貼入!A3330</f>
        <v>0</v>
      </c>
      <c r="C3330" s="38">
        <f>資料貼入!A3330</f>
        <v>0</v>
      </c>
      <c r="D3330" s="29">
        <f>資料貼入!B3330</f>
        <v>0</v>
      </c>
      <c r="E3330" s="29" cm="1">
        <f t="array" ref="E3330">MovingDayDD($D$3:D3330)</f>
        <v>-2980487.7599999681</v>
      </c>
      <c r="F3330" s="29">
        <f>IF(OR(C3330&gt;總表!$B$30,C3330=0),0,IF(E3330=0,0,1+F3329))</f>
        <v>0</v>
      </c>
      <c r="G3330" s="29">
        <f t="shared" si="362"/>
        <v>0</v>
      </c>
      <c r="H3330" s="42">
        <f t="shared" si="360"/>
        <v>0</v>
      </c>
      <c r="I3330" s="43">
        <f t="shared" si="363"/>
        <v>0</v>
      </c>
      <c r="J3330" s="42">
        <f t="shared" si="364"/>
        <v>0</v>
      </c>
      <c r="K3330" s="43">
        <f t="shared" si="365"/>
        <v>0</v>
      </c>
      <c r="L3330">
        <f t="shared" si="366"/>
        <v>126</v>
      </c>
      <c r="M3330">
        <f>IF($G3330="","",COUNTIF($G$3:$G3330, $G3330))</f>
        <v>3202</v>
      </c>
      <c r="N3330">
        <f t="shared" si="361"/>
        <v>3328</v>
      </c>
      <c r="O3330"/>
      <c r="P3330"/>
      <c r="Q3330"/>
    </row>
    <row r="3331" spans="2:17">
      <c r="B3331" s="30">
        <f>資料貼入!A3331</f>
        <v>0</v>
      </c>
      <c r="C3331" s="38">
        <f>資料貼入!A3331</f>
        <v>0</v>
      </c>
      <c r="D3331" s="29">
        <f>資料貼入!B3331</f>
        <v>0</v>
      </c>
      <c r="E3331" s="29" cm="1">
        <f t="array" ref="E3331">MovingDayDD($D$3:D3331)</f>
        <v>-2980487.7599999681</v>
      </c>
      <c r="F3331" s="29">
        <f>IF(OR(C3331&gt;總表!$B$30,C3331=0),0,IF(E3331=0,0,1+F3330))</f>
        <v>0</v>
      </c>
      <c r="G3331" s="29">
        <f t="shared" si="362"/>
        <v>0</v>
      </c>
      <c r="H3331" s="42">
        <f t="shared" ref="H3331:H3394" si="367">IF(G3331&gt;$V$1,B3331,0)</f>
        <v>0</v>
      </c>
      <c r="I3331" s="43">
        <f t="shared" si="363"/>
        <v>0</v>
      </c>
      <c r="J3331" s="42">
        <f t="shared" si="364"/>
        <v>0</v>
      </c>
      <c r="K3331" s="43">
        <f t="shared" si="365"/>
        <v>0</v>
      </c>
      <c r="L3331">
        <f t="shared" si="366"/>
        <v>126</v>
      </c>
      <c r="M3331">
        <f>IF($G3331="","",COUNTIF($G$3:$G3331, $G3331))</f>
        <v>3203</v>
      </c>
      <c r="N3331">
        <f t="shared" ref="N3331:N3394" si="368">IF($G3331="","",L3331+M3331)</f>
        <v>3329</v>
      </c>
      <c r="O3331"/>
      <c r="P3331"/>
      <c r="Q3331"/>
    </row>
    <row r="3332" spans="2:17">
      <c r="B3332" s="30">
        <f>資料貼入!A3332</f>
        <v>0</v>
      </c>
      <c r="C3332" s="38">
        <f>資料貼入!A3332</f>
        <v>0</v>
      </c>
      <c r="D3332" s="29">
        <f>資料貼入!B3332</f>
        <v>0</v>
      </c>
      <c r="E3332" s="29" cm="1">
        <f t="array" ref="E3332">MovingDayDD($D$3:D3332)</f>
        <v>-2980487.7599999681</v>
      </c>
      <c r="F3332" s="29">
        <f>IF(OR(C3332&gt;總表!$B$30,C3332=0),0,IF(E3332=0,0,1+F3331))</f>
        <v>0</v>
      </c>
      <c r="G3332" s="29">
        <f t="shared" ref="G3332:G3395" si="369">IF(F3333=0,F3332,0)</f>
        <v>0</v>
      </c>
      <c r="H3332" s="42">
        <f t="shared" si="367"/>
        <v>0</v>
      </c>
      <c r="I3332" s="43">
        <f t="shared" ref="I3332:I3395" si="370">G3332</f>
        <v>0</v>
      </c>
      <c r="J3332" s="42">
        <f t="shared" ref="J3332:J3395" si="371">IF(F3332=0,0,B3332)</f>
        <v>0</v>
      </c>
      <c r="K3332" s="43">
        <f t="shared" ref="K3332:K3395" si="372">G3332</f>
        <v>0</v>
      </c>
      <c r="L3332">
        <f t="shared" ref="L3332:L3395" si="373">IF($G3332="","",COUNTIF($G$3:$G$4053, "&gt;" &amp; $G3332))</f>
        <v>126</v>
      </c>
      <c r="M3332">
        <f>IF($G3332="","",COUNTIF($G$3:$G3332, $G3332))</f>
        <v>3204</v>
      </c>
      <c r="N3332">
        <f t="shared" si="368"/>
        <v>3330</v>
      </c>
      <c r="O3332"/>
      <c r="P3332"/>
      <c r="Q3332"/>
    </row>
    <row r="3333" spans="2:17">
      <c r="B3333" s="30">
        <f>資料貼入!A3333</f>
        <v>0</v>
      </c>
      <c r="C3333" s="38">
        <f>資料貼入!A3333</f>
        <v>0</v>
      </c>
      <c r="D3333" s="29">
        <f>資料貼入!B3333</f>
        <v>0</v>
      </c>
      <c r="E3333" s="29" cm="1">
        <f t="array" ref="E3333">MovingDayDD($D$3:D3333)</f>
        <v>-2980487.7599999681</v>
      </c>
      <c r="F3333" s="29">
        <f>IF(OR(C3333&gt;總表!$B$30,C3333=0),0,IF(E3333=0,0,1+F3332))</f>
        <v>0</v>
      </c>
      <c r="G3333" s="29">
        <f t="shared" si="369"/>
        <v>0</v>
      </c>
      <c r="H3333" s="42">
        <f t="shared" si="367"/>
        <v>0</v>
      </c>
      <c r="I3333" s="43">
        <f t="shared" si="370"/>
        <v>0</v>
      </c>
      <c r="J3333" s="42">
        <f t="shared" si="371"/>
        <v>0</v>
      </c>
      <c r="K3333" s="43">
        <f t="shared" si="372"/>
        <v>0</v>
      </c>
      <c r="L3333">
        <f t="shared" si="373"/>
        <v>126</v>
      </c>
      <c r="M3333">
        <f>IF($G3333="","",COUNTIF($G$3:$G3333, $G3333))</f>
        <v>3205</v>
      </c>
      <c r="N3333">
        <f t="shared" si="368"/>
        <v>3331</v>
      </c>
      <c r="O3333"/>
      <c r="P3333"/>
      <c r="Q3333"/>
    </row>
    <row r="3334" spans="2:17">
      <c r="B3334" s="30">
        <f>資料貼入!A3334</f>
        <v>0</v>
      </c>
      <c r="C3334" s="38">
        <f>資料貼入!A3334</f>
        <v>0</v>
      </c>
      <c r="D3334" s="29">
        <f>資料貼入!B3334</f>
        <v>0</v>
      </c>
      <c r="E3334" s="29" cm="1">
        <f t="array" ref="E3334">MovingDayDD($D$3:D3334)</f>
        <v>-2980487.7599999681</v>
      </c>
      <c r="F3334" s="29">
        <f>IF(OR(C3334&gt;總表!$B$30,C3334=0),0,IF(E3334=0,0,1+F3333))</f>
        <v>0</v>
      </c>
      <c r="G3334" s="29">
        <f t="shared" si="369"/>
        <v>0</v>
      </c>
      <c r="H3334" s="42">
        <f t="shared" si="367"/>
        <v>0</v>
      </c>
      <c r="I3334" s="43">
        <f t="shared" si="370"/>
        <v>0</v>
      </c>
      <c r="J3334" s="42">
        <f t="shared" si="371"/>
        <v>0</v>
      </c>
      <c r="K3334" s="43">
        <f t="shared" si="372"/>
        <v>0</v>
      </c>
      <c r="L3334">
        <f t="shared" si="373"/>
        <v>126</v>
      </c>
      <c r="M3334">
        <f>IF($G3334="","",COUNTIF($G$3:$G3334, $G3334))</f>
        <v>3206</v>
      </c>
      <c r="N3334">
        <f t="shared" si="368"/>
        <v>3332</v>
      </c>
      <c r="O3334"/>
      <c r="P3334"/>
      <c r="Q3334"/>
    </row>
    <row r="3335" spans="2:17">
      <c r="B3335" s="30">
        <f>資料貼入!A3335</f>
        <v>0</v>
      </c>
      <c r="C3335" s="38">
        <f>資料貼入!A3335</f>
        <v>0</v>
      </c>
      <c r="D3335" s="29">
        <f>資料貼入!B3335</f>
        <v>0</v>
      </c>
      <c r="E3335" s="29" cm="1">
        <f t="array" ref="E3335">MovingDayDD($D$3:D3335)</f>
        <v>-2980487.7599999681</v>
      </c>
      <c r="F3335" s="29">
        <f>IF(OR(C3335&gt;總表!$B$30,C3335=0),0,IF(E3335=0,0,1+F3334))</f>
        <v>0</v>
      </c>
      <c r="G3335" s="29">
        <f t="shared" si="369"/>
        <v>0</v>
      </c>
      <c r="H3335" s="42">
        <f t="shared" si="367"/>
        <v>0</v>
      </c>
      <c r="I3335" s="43">
        <f t="shared" si="370"/>
        <v>0</v>
      </c>
      <c r="J3335" s="42">
        <f t="shared" si="371"/>
        <v>0</v>
      </c>
      <c r="K3335" s="43">
        <f t="shared" si="372"/>
        <v>0</v>
      </c>
      <c r="L3335">
        <f t="shared" si="373"/>
        <v>126</v>
      </c>
      <c r="M3335">
        <f>IF($G3335="","",COUNTIF($G$3:$G3335, $G3335))</f>
        <v>3207</v>
      </c>
      <c r="N3335">
        <f t="shared" si="368"/>
        <v>3333</v>
      </c>
      <c r="O3335"/>
      <c r="P3335"/>
      <c r="Q3335"/>
    </row>
    <row r="3336" spans="2:17">
      <c r="B3336" s="30">
        <f>資料貼入!A3336</f>
        <v>0</v>
      </c>
      <c r="C3336" s="38">
        <f>資料貼入!A3336</f>
        <v>0</v>
      </c>
      <c r="D3336" s="29">
        <f>資料貼入!B3336</f>
        <v>0</v>
      </c>
      <c r="E3336" s="29" cm="1">
        <f t="array" ref="E3336">MovingDayDD($D$3:D3336)</f>
        <v>-2980487.7599999681</v>
      </c>
      <c r="F3336" s="29">
        <f>IF(OR(C3336&gt;總表!$B$30,C3336=0),0,IF(E3336=0,0,1+F3335))</f>
        <v>0</v>
      </c>
      <c r="G3336" s="29">
        <f t="shared" si="369"/>
        <v>0</v>
      </c>
      <c r="H3336" s="42">
        <f t="shared" si="367"/>
        <v>0</v>
      </c>
      <c r="I3336" s="43">
        <f t="shared" si="370"/>
        <v>0</v>
      </c>
      <c r="J3336" s="42">
        <f t="shared" si="371"/>
        <v>0</v>
      </c>
      <c r="K3336" s="43">
        <f t="shared" si="372"/>
        <v>0</v>
      </c>
      <c r="L3336">
        <f t="shared" si="373"/>
        <v>126</v>
      </c>
      <c r="M3336">
        <f>IF($G3336="","",COUNTIF($G$3:$G3336, $G3336))</f>
        <v>3208</v>
      </c>
      <c r="N3336">
        <f t="shared" si="368"/>
        <v>3334</v>
      </c>
      <c r="O3336"/>
      <c r="P3336"/>
      <c r="Q3336"/>
    </row>
    <row r="3337" spans="2:17">
      <c r="B3337" s="30">
        <f>資料貼入!A3337</f>
        <v>0</v>
      </c>
      <c r="C3337" s="38">
        <f>資料貼入!A3337</f>
        <v>0</v>
      </c>
      <c r="D3337" s="29">
        <f>資料貼入!B3337</f>
        <v>0</v>
      </c>
      <c r="E3337" s="29" cm="1">
        <f t="array" ref="E3337">MovingDayDD($D$3:D3337)</f>
        <v>-2980487.7599999681</v>
      </c>
      <c r="F3337" s="29">
        <f>IF(OR(C3337&gt;總表!$B$30,C3337=0),0,IF(E3337=0,0,1+F3336))</f>
        <v>0</v>
      </c>
      <c r="G3337" s="29">
        <f t="shared" si="369"/>
        <v>0</v>
      </c>
      <c r="H3337" s="42">
        <f t="shared" si="367"/>
        <v>0</v>
      </c>
      <c r="I3337" s="43">
        <f t="shared" si="370"/>
        <v>0</v>
      </c>
      <c r="J3337" s="42">
        <f t="shared" si="371"/>
        <v>0</v>
      </c>
      <c r="K3337" s="43">
        <f t="shared" si="372"/>
        <v>0</v>
      </c>
      <c r="L3337">
        <f t="shared" si="373"/>
        <v>126</v>
      </c>
      <c r="M3337">
        <f>IF($G3337="","",COUNTIF($G$3:$G3337, $G3337))</f>
        <v>3209</v>
      </c>
      <c r="N3337">
        <f t="shared" si="368"/>
        <v>3335</v>
      </c>
      <c r="O3337"/>
      <c r="P3337"/>
      <c r="Q3337"/>
    </row>
    <row r="3338" spans="2:17">
      <c r="B3338" s="30">
        <f>資料貼入!A3338</f>
        <v>0</v>
      </c>
      <c r="C3338" s="38">
        <f>資料貼入!A3338</f>
        <v>0</v>
      </c>
      <c r="D3338" s="29">
        <f>資料貼入!B3338</f>
        <v>0</v>
      </c>
      <c r="E3338" s="29" cm="1">
        <f t="array" ref="E3338">MovingDayDD($D$3:D3338)</f>
        <v>-2980487.7599999681</v>
      </c>
      <c r="F3338" s="29">
        <f>IF(OR(C3338&gt;總表!$B$30,C3338=0),0,IF(E3338=0,0,1+F3337))</f>
        <v>0</v>
      </c>
      <c r="G3338" s="29">
        <f t="shared" si="369"/>
        <v>0</v>
      </c>
      <c r="H3338" s="42">
        <f t="shared" si="367"/>
        <v>0</v>
      </c>
      <c r="I3338" s="43">
        <f t="shared" si="370"/>
        <v>0</v>
      </c>
      <c r="J3338" s="42">
        <f t="shared" si="371"/>
        <v>0</v>
      </c>
      <c r="K3338" s="43">
        <f t="shared" si="372"/>
        <v>0</v>
      </c>
      <c r="L3338">
        <f t="shared" si="373"/>
        <v>126</v>
      </c>
      <c r="M3338">
        <f>IF($G3338="","",COUNTIF($G$3:$G3338, $G3338))</f>
        <v>3210</v>
      </c>
      <c r="N3338">
        <f t="shared" si="368"/>
        <v>3336</v>
      </c>
      <c r="O3338"/>
      <c r="P3338"/>
      <c r="Q3338"/>
    </row>
    <row r="3339" spans="2:17">
      <c r="B3339" s="30">
        <f>資料貼入!A3339</f>
        <v>0</v>
      </c>
      <c r="C3339" s="38">
        <f>資料貼入!A3339</f>
        <v>0</v>
      </c>
      <c r="D3339" s="29">
        <f>資料貼入!B3339</f>
        <v>0</v>
      </c>
      <c r="E3339" s="29" cm="1">
        <f t="array" ref="E3339">MovingDayDD($D$3:D3339)</f>
        <v>-2980487.7599999681</v>
      </c>
      <c r="F3339" s="29">
        <f>IF(OR(C3339&gt;總表!$B$30,C3339=0),0,IF(E3339=0,0,1+F3338))</f>
        <v>0</v>
      </c>
      <c r="G3339" s="29">
        <f t="shared" si="369"/>
        <v>0</v>
      </c>
      <c r="H3339" s="42">
        <f t="shared" si="367"/>
        <v>0</v>
      </c>
      <c r="I3339" s="43">
        <f t="shared" si="370"/>
        <v>0</v>
      </c>
      <c r="J3339" s="42">
        <f t="shared" si="371"/>
        <v>0</v>
      </c>
      <c r="K3339" s="43">
        <f t="shared" si="372"/>
        <v>0</v>
      </c>
      <c r="L3339">
        <f t="shared" si="373"/>
        <v>126</v>
      </c>
      <c r="M3339">
        <f>IF($G3339="","",COUNTIF($G$3:$G3339, $G3339))</f>
        <v>3211</v>
      </c>
      <c r="N3339">
        <f t="shared" si="368"/>
        <v>3337</v>
      </c>
      <c r="O3339"/>
      <c r="P3339"/>
      <c r="Q3339"/>
    </row>
    <row r="3340" spans="2:17">
      <c r="B3340" s="30">
        <f>資料貼入!A3340</f>
        <v>0</v>
      </c>
      <c r="C3340" s="38">
        <f>資料貼入!A3340</f>
        <v>0</v>
      </c>
      <c r="D3340" s="29">
        <f>資料貼入!B3340</f>
        <v>0</v>
      </c>
      <c r="E3340" s="29" cm="1">
        <f t="array" ref="E3340">MovingDayDD($D$3:D3340)</f>
        <v>-2980487.7599999681</v>
      </c>
      <c r="F3340" s="29">
        <f>IF(OR(C3340&gt;總表!$B$30,C3340=0),0,IF(E3340=0,0,1+F3339))</f>
        <v>0</v>
      </c>
      <c r="G3340" s="29">
        <f t="shared" si="369"/>
        <v>0</v>
      </c>
      <c r="H3340" s="42">
        <f t="shared" si="367"/>
        <v>0</v>
      </c>
      <c r="I3340" s="43">
        <f t="shared" si="370"/>
        <v>0</v>
      </c>
      <c r="J3340" s="42">
        <f t="shared" si="371"/>
        <v>0</v>
      </c>
      <c r="K3340" s="43">
        <f t="shared" si="372"/>
        <v>0</v>
      </c>
      <c r="L3340">
        <f t="shared" si="373"/>
        <v>126</v>
      </c>
      <c r="M3340">
        <f>IF($G3340="","",COUNTIF($G$3:$G3340, $G3340))</f>
        <v>3212</v>
      </c>
      <c r="N3340">
        <f t="shared" si="368"/>
        <v>3338</v>
      </c>
      <c r="O3340"/>
      <c r="P3340"/>
      <c r="Q3340"/>
    </row>
    <row r="3341" spans="2:17">
      <c r="B3341" s="30">
        <f>資料貼入!A3341</f>
        <v>0</v>
      </c>
      <c r="C3341" s="38">
        <f>資料貼入!A3341</f>
        <v>0</v>
      </c>
      <c r="D3341" s="29">
        <f>資料貼入!B3341</f>
        <v>0</v>
      </c>
      <c r="E3341" s="29" cm="1">
        <f t="array" ref="E3341">MovingDayDD($D$3:D3341)</f>
        <v>-2980487.7599999681</v>
      </c>
      <c r="F3341" s="29">
        <f>IF(OR(C3341&gt;總表!$B$30,C3341=0),0,IF(E3341=0,0,1+F3340))</f>
        <v>0</v>
      </c>
      <c r="G3341" s="29">
        <f t="shared" si="369"/>
        <v>0</v>
      </c>
      <c r="H3341" s="42">
        <f t="shared" si="367"/>
        <v>0</v>
      </c>
      <c r="I3341" s="43">
        <f t="shared" si="370"/>
        <v>0</v>
      </c>
      <c r="J3341" s="42">
        <f t="shared" si="371"/>
        <v>0</v>
      </c>
      <c r="K3341" s="43">
        <f t="shared" si="372"/>
        <v>0</v>
      </c>
      <c r="L3341">
        <f t="shared" si="373"/>
        <v>126</v>
      </c>
      <c r="M3341">
        <f>IF($G3341="","",COUNTIF($G$3:$G3341, $G3341))</f>
        <v>3213</v>
      </c>
      <c r="N3341">
        <f t="shared" si="368"/>
        <v>3339</v>
      </c>
      <c r="O3341"/>
      <c r="P3341"/>
      <c r="Q3341"/>
    </row>
    <row r="3342" spans="2:17">
      <c r="B3342" s="30">
        <f>資料貼入!A3342</f>
        <v>0</v>
      </c>
      <c r="C3342" s="38">
        <f>資料貼入!A3342</f>
        <v>0</v>
      </c>
      <c r="D3342" s="29">
        <f>資料貼入!B3342</f>
        <v>0</v>
      </c>
      <c r="E3342" s="29" cm="1">
        <f t="array" ref="E3342">MovingDayDD($D$3:D3342)</f>
        <v>-2980487.7599999681</v>
      </c>
      <c r="F3342" s="29">
        <f>IF(OR(C3342&gt;總表!$B$30,C3342=0),0,IF(E3342=0,0,1+F3341))</f>
        <v>0</v>
      </c>
      <c r="G3342" s="29">
        <f t="shared" si="369"/>
        <v>0</v>
      </c>
      <c r="H3342" s="42">
        <f t="shared" si="367"/>
        <v>0</v>
      </c>
      <c r="I3342" s="43">
        <f t="shared" si="370"/>
        <v>0</v>
      </c>
      <c r="J3342" s="42">
        <f t="shared" si="371"/>
        <v>0</v>
      </c>
      <c r="K3342" s="43">
        <f t="shared" si="372"/>
        <v>0</v>
      </c>
      <c r="L3342">
        <f t="shared" si="373"/>
        <v>126</v>
      </c>
      <c r="M3342">
        <f>IF($G3342="","",COUNTIF($G$3:$G3342, $G3342))</f>
        <v>3214</v>
      </c>
      <c r="N3342">
        <f t="shared" si="368"/>
        <v>3340</v>
      </c>
      <c r="O3342"/>
      <c r="P3342"/>
      <c r="Q3342"/>
    </row>
    <row r="3343" spans="2:17">
      <c r="B3343" s="30">
        <f>資料貼入!A3343</f>
        <v>0</v>
      </c>
      <c r="C3343" s="38">
        <f>資料貼入!A3343</f>
        <v>0</v>
      </c>
      <c r="D3343" s="29">
        <f>資料貼入!B3343</f>
        <v>0</v>
      </c>
      <c r="E3343" s="29" cm="1">
        <f t="array" ref="E3343">MovingDayDD($D$3:D3343)</f>
        <v>-2980487.7599999681</v>
      </c>
      <c r="F3343" s="29">
        <f>IF(OR(C3343&gt;總表!$B$30,C3343=0),0,IF(E3343=0,0,1+F3342))</f>
        <v>0</v>
      </c>
      <c r="G3343" s="29">
        <f t="shared" si="369"/>
        <v>0</v>
      </c>
      <c r="H3343" s="42">
        <f t="shared" si="367"/>
        <v>0</v>
      </c>
      <c r="I3343" s="43">
        <f t="shared" si="370"/>
        <v>0</v>
      </c>
      <c r="J3343" s="42">
        <f t="shared" si="371"/>
        <v>0</v>
      </c>
      <c r="K3343" s="43">
        <f t="shared" si="372"/>
        <v>0</v>
      </c>
      <c r="L3343">
        <f t="shared" si="373"/>
        <v>126</v>
      </c>
      <c r="M3343">
        <f>IF($G3343="","",COUNTIF($G$3:$G3343, $G3343))</f>
        <v>3215</v>
      </c>
      <c r="N3343">
        <f t="shared" si="368"/>
        <v>3341</v>
      </c>
      <c r="O3343"/>
      <c r="P3343"/>
      <c r="Q3343"/>
    </row>
    <row r="3344" spans="2:17">
      <c r="B3344" s="30">
        <f>資料貼入!A3344</f>
        <v>0</v>
      </c>
      <c r="C3344" s="38">
        <f>資料貼入!A3344</f>
        <v>0</v>
      </c>
      <c r="D3344" s="29">
        <f>資料貼入!B3344</f>
        <v>0</v>
      </c>
      <c r="E3344" s="29" cm="1">
        <f t="array" ref="E3344">MovingDayDD($D$3:D3344)</f>
        <v>-2980487.7599999681</v>
      </c>
      <c r="F3344" s="29">
        <f>IF(OR(C3344&gt;總表!$B$30,C3344=0),0,IF(E3344=0,0,1+F3343))</f>
        <v>0</v>
      </c>
      <c r="G3344" s="29">
        <f t="shared" si="369"/>
        <v>0</v>
      </c>
      <c r="H3344" s="42">
        <f t="shared" si="367"/>
        <v>0</v>
      </c>
      <c r="I3344" s="43">
        <f t="shared" si="370"/>
        <v>0</v>
      </c>
      <c r="J3344" s="42">
        <f t="shared" si="371"/>
        <v>0</v>
      </c>
      <c r="K3344" s="43">
        <f t="shared" si="372"/>
        <v>0</v>
      </c>
      <c r="L3344">
        <f t="shared" si="373"/>
        <v>126</v>
      </c>
      <c r="M3344">
        <f>IF($G3344="","",COUNTIF($G$3:$G3344, $G3344))</f>
        <v>3216</v>
      </c>
      <c r="N3344">
        <f t="shared" si="368"/>
        <v>3342</v>
      </c>
      <c r="O3344"/>
      <c r="P3344"/>
      <c r="Q3344"/>
    </row>
    <row r="3345" spans="2:17">
      <c r="B3345" s="30">
        <f>資料貼入!A3345</f>
        <v>0</v>
      </c>
      <c r="C3345" s="38">
        <f>資料貼入!A3345</f>
        <v>0</v>
      </c>
      <c r="D3345" s="29">
        <f>資料貼入!B3345</f>
        <v>0</v>
      </c>
      <c r="E3345" s="29" cm="1">
        <f t="array" ref="E3345">MovingDayDD($D$3:D3345)</f>
        <v>-2980487.7599999681</v>
      </c>
      <c r="F3345" s="29">
        <f>IF(OR(C3345&gt;總表!$B$30,C3345=0),0,IF(E3345=0,0,1+F3344))</f>
        <v>0</v>
      </c>
      <c r="G3345" s="29">
        <f t="shared" si="369"/>
        <v>0</v>
      </c>
      <c r="H3345" s="42">
        <f t="shared" si="367"/>
        <v>0</v>
      </c>
      <c r="I3345" s="43">
        <f t="shared" si="370"/>
        <v>0</v>
      </c>
      <c r="J3345" s="42">
        <f t="shared" si="371"/>
        <v>0</v>
      </c>
      <c r="K3345" s="43">
        <f t="shared" si="372"/>
        <v>0</v>
      </c>
      <c r="L3345">
        <f t="shared" si="373"/>
        <v>126</v>
      </c>
      <c r="M3345">
        <f>IF($G3345="","",COUNTIF($G$3:$G3345, $G3345))</f>
        <v>3217</v>
      </c>
      <c r="N3345">
        <f t="shared" si="368"/>
        <v>3343</v>
      </c>
      <c r="O3345"/>
      <c r="P3345"/>
      <c r="Q3345"/>
    </row>
    <row r="3346" spans="2:17">
      <c r="B3346" s="30">
        <f>資料貼入!A3346</f>
        <v>0</v>
      </c>
      <c r="C3346" s="38">
        <f>資料貼入!A3346</f>
        <v>0</v>
      </c>
      <c r="D3346" s="29">
        <f>資料貼入!B3346</f>
        <v>0</v>
      </c>
      <c r="E3346" s="29" cm="1">
        <f t="array" ref="E3346">MovingDayDD($D$3:D3346)</f>
        <v>-2980487.7599999681</v>
      </c>
      <c r="F3346" s="29">
        <f>IF(OR(C3346&gt;總表!$B$30,C3346=0),0,IF(E3346=0,0,1+F3345))</f>
        <v>0</v>
      </c>
      <c r="G3346" s="29">
        <f t="shared" si="369"/>
        <v>0</v>
      </c>
      <c r="H3346" s="42">
        <f t="shared" si="367"/>
        <v>0</v>
      </c>
      <c r="I3346" s="43">
        <f t="shared" si="370"/>
        <v>0</v>
      </c>
      <c r="J3346" s="42">
        <f t="shared" si="371"/>
        <v>0</v>
      </c>
      <c r="K3346" s="43">
        <f t="shared" si="372"/>
        <v>0</v>
      </c>
      <c r="L3346">
        <f t="shared" si="373"/>
        <v>126</v>
      </c>
      <c r="M3346">
        <f>IF($G3346="","",COUNTIF($G$3:$G3346, $G3346))</f>
        <v>3218</v>
      </c>
      <c r="N3346">
        <f t="shared" si="368"/>
        <v>3344</v>
      </c>
      <c r="O3346"/>
      <c r="P3346"/>
      <c r="Q3346"/>
    </row>
    <row r="3347" spans="2:17">
      <c r="B3347" s="30">
        <f>資料貼入!A3347</f>
        <v>0</v>
      </c>
      <c r="C3347" s="38">
        <f>資料貼入!A3347</f>
        <v>0</v>
      </c>
      <c r="D3347" s="29">
        <f>資料貼入!B3347</f>
        <v>0</v>
      </c>
      <c r="E3347" s="29" cm="1">
        <f t="array" ref="E3347">MovingDayDD($D$3:D3347)</f>
        <v>-2980487.7599999681</v>
      </c>
      <c r="F3347" s="29">
        <f>IF(OR(C3347&gt;總表!$B$30,C3347=0),0,IF(E3347=0,0,1+F3346))</f>
        <v>0</v>
      </c>
      <c r="G3347" s="29">
        <f t="shared" si="369"/>
        <v>0</v>
      </c>
      <c r="H3347" s="42">
        <f t="shared" si="367"/>
        <v>0</v>
      </c>
      <c r="I3347" s="43">
        <f t="shared" si="370"/>
        <v>0</v>
      </c>
      <c r="J3347" s="42">
        <f t="shared" si="371"/>
        <v>0</v>
      </c>
      <c r="K3347" s="43">
        <f t="shared" si="372"/>
        <v>0</v>
      </c>
      <c r="L3347">
        <f t="shared" si="373"/>
        <v>126</v>
      </c>
      <c r="M3347">
        <f>IF($G3347="","",COUNTIF($G$3:$G3347, $G3347))</f>
        <v>3219</v>
      </c>
      <c r="N3347">
        <f t="shared" si="368"/>
        <v>3345</v>
      </c>
      <c r="O3347"/>
      <c r="P3347"/>
      <c r="Q3347"/>
    </row>
    <row r="3348" spans="2:17">
      <c r="B3348" s="30">
        <f>資料貼入!A3348</f>
        <v>0</v>
      </c>
      <c r="C3348" s="38">
        <f>資料貼入!A3348</f>
        <v>0</v>
      </c>
      <c r="D3348" s="29">
        <f>資料貼入!B3348</f>
        <v>0</v>
      </c>
      <c r="E3348" s="29" cm="1">
        <f t="array" ref="E3348">MovingDayDD($D$3:D3348)</f>
        <v>-2980487.7599999681</v>
      </c>
      <c r="F3348" s="29">
        <f>IF(OR(C3348&gt;總表!$B$30,C3348=0),0,IF(E3348=0,0,1+F3347))</f>
        <v>0</v>
      </c>
      <c r="G3348" s="29">
        <f t="shared" si="369"/>
        <v>0</v>
      </c>
      <c r="H3348" s="42">
        <f t="shared" si="367"/>
        <v>0</v>
      </c>
      <c r="I3348" s="43">
        <f t="shared" si="370"/>
        <v>0</v>
      </c>
      <c r="J3348" s="42">
        <f t="shared" si="371"/>
        <v>0</v>
      </c>
      <c r="K3348" s="43">
        <f t="shared" si="372"/>
        <v>0</v>
      </c>
      <c r="L3348">
        <f t="shared" si="373"/>
        <v>126</v>
      </c>
      <c r="M3348">
        <f>IF($G3348="","",COUNTIF($G$3:$G3348, $G3348))</f>
        <v>3220</v>
      </c>
      <c r="N3348">
        <f t="shared" si="368"/>
        <v>3346</v>
      </c>
      <c r="O3348"/>
      <c r="P3348"/>
      <c r="Q3348"/>
    </row>
    <row r="3349" spans="2:17">
      <c r="B3349" s="30">
        <f>資料貼入!A3349</f>
        <v>0</v>
      </c>
      <c r="C3349" s="38">
        <f>資料貼入!A3349</f>
        <v>0</v>
      </c>
      <c r="D3349" s="29">
        <f>資料貼入!B3349</f>
        <v>0</v>
      </c>
      <c r="E3349" s="29" cm="1">
        <f t="array" ref="E3349">MovingDayDD($D$3:D3349)</f>
        <v>-2980487.7599999681</v>
      </c>
      <c r="F3349" s="29">
        <f>IF(OR(C3349&gt;總表!$B$30,C3349=0),0,IF(E3349=0,0,1+F3348))</f>
        <v>0</v>
      </c>
      <c r="G3349" s="29">
        <f t="shared" si="369"/>
        <v>0</v>
      </c>
      <c r="H3349" s="42">
        <f t="shared" si="367"/>
        <v>0</v>
      </c>
      <c r="I3349" s="43">
        <f t="shared" si="370"/>
        <v>0</v>
      </c>
      <c r="J3349" s="42">
        <f t="shared" si="371"/>
        <v>0</v>
      </c>
      <c r="K3349" s="43">
        <f t="shared" si="372"/>
        <v>0</v>
      </c>
      <c r="L3349">
        <f t="shared" si="373"/>
        <v>126</v>
      </c>
      <c r="M3349">
        <f>IF($G3349="","",COUNTIF($G$3:$G3349, $G3349))</f>
        <v>3221</v>
      </c>
      <c r="N3349">
        <f t="shared" si="368"/>
        <v>3347</v>
      </c>
      <c r="O3349"/>
      <c r="P3349"/>
      <c r="Q3349"/>
    </row>
    <row r="3350" spans="2:17">
      <c r="B3350" s="30">
        <f>資料貼入!A3350</f>
        <v>0</v>
      </c>
      <c r="C3350" s="38">
        <f>資料貼入!A3350</f>
        <v>0</v>
      </c>
      <c r="D3350" s="29">
        <f>資料貼入!B3350</f>
        <v>0</v>
      </c>
      <c r="E3350" s="29" cm="1">
        <f t="array" ref="E3350">MovingDayDD($D$3:D3350)</f>
        <v>-2980487.7599999681</v>
      </c>
      <c r="F3350" s="29">
        <f>IF(OR(C3350&gt;總表!$B$30,C3350=0),0,IF(E3350=0,0,1+F3349))</f>
        <v>0</v>
      </c>
      <c r="G3350" s="29">
        <f t="shared" si="369"/>
        <v>0</v>
      </c>
      <c r="H3350" s="42">
        <f t="shared" si="367"/>
        <v>0</v>
      </c>
      <c r="I3350" s="43">
        <f t="shared" si="370"/>
        <v>0</v>
      </c>
      <c r="J3350" s="42">
        <f t="shared" si="371"/>
        <v>0</v>
      </c>
      <c r="K3350" s="43">
        <f t="shared" si="372"/>
        <v>0</v>
      </c>
      <c r="L3350">
        <f t="shared" si="373"/>
        <v>126</v>
      </c>
      <c r="M3350">
        <f>IF($G3350="","",COUNTIF($G$3:$G3350, $G3350))</f>
        <v>3222</v>
      </c>
      <c r="N3350">
        <f t="shared" si="368"/>
        <v>3348</v>
      </c>
      <c r="O3350"/>
      <c r="P3350"/>
      <c r="Q3350"/>
    </row>
    <row r="3351" spans="2:17">
      <c r="B3351" s="30">
        <f>資料貼入!A3351</f>
        <v>0</v>
      </c>
      <c r="C3351" s="38">
        <f>資料貼入!A3351</f>
        <v>0</v>
      </c>
      <c r="D3351" s="29">
        <f>資料貼入!B3351</f>
        <v>0</v>
      </c>
      <c r="E3351" s="29" cm="1">
        <f t="array" ref="E3351">MovingDayDD($D$3:D3351)</f>
        <v>-2980487.7599999681</v>
      </c>
      <c r="F3351" s="29">
        <f>IF(OR(C3351&gt;總表!$B$30,C3351=0),0,IF(E3351=0,0,1+F3350))</f>
        <v>0</v>
      </c>
      <c r="G3351" s="29">
        <f t="shared" si="369"/>
        <v>0</v>
      </c>
      <c r="H3351" s="42">
        <f t="shared" si="367"/>
        <v>0</v>
      </c>
      <c r="I3351" s="43">
        <f t="shared" si="370"/>
        <v>0</v>
      </c>
      <c r="J3351" s="42">
        <f t="shared" si="371"/>
        <v>0</v>
      </c>
      <c r="K3351" s="43">
        <f t="shared" si="372"/>
        <v>0</v>
      </c>
      <c r="L3351">
        <f t="shared" si="373"/>
        <v>126</v>
      </c>
      <c r="M3351">
        <f>IF($G3351="","",COUNTIF($G$3:$G3351, $G3351))</f>
        <v>3223</v>
      </c>
      <c r="N3351">
        <f t="shared" si="368"/>
        <v>3349</v>
      </c>
      <c r="O3351"/>
      <c r="P3351"/>
      <c r="Q3351"/>
    </row>
    <row r="3352" spans="2:17">
      <c r="B3352" s="30">
        <f>資料貼入!A3352</f>
        <v>0</v>
      </c>
      <c r="C3352" s="38">
        <f>資料貼入!A3352</f>
        <v>0</v>
      </c>
      <c r="D3352" s="29">
        <f>資料貼入!B3352</f>
        <v>0</v>
      </c>
      <c r="E3352" s="29" cm="1">
        <f t="array" ref="E3352">MovingDayDD($D$3:D3352)</f>
        <v>-2980487.7599999681</v>
      </c>
      <c r="F3352" s="29">
        <f>IF(OR(C3352&gt;總表!$B$30,C3352=0),0,IF(E3352=0,0,1+F3351))</f>
        <v>0</v>
      </c>
      <c r="G3352" s="29">
        <f t="shared" si="369"/>
        <v>0</v>
      </c>
      <c r="H3352" s="42">
        <f t="shared" si="367"/>
        <v>0</v>
      </c>
      <c r="I3352" s="43">
        <f t="shared" si="370"/>
        <v>0</v>
      </c>
      <c r="J3352" s="42">
        <f t="shared" si="371"/>
        <v>0</v>
      </c>
      <c r="K3352" s="43">
        <f t="shared" si="372"/>
        <v>0</v>
      </c>
      <c r="L3352">
        <f t="shared" si="373"/>
        <v>126</v>
      </c>
      <c r="M3352">
        <f>IF($G3352="","",COUNTIF($G$3:$G3352, $G3352))</f>
        <v>3224</v>
      </c>
      <c r="N3352">
        <f t="shared" si="368"/>
        <v>3350</v>
      </c>
      <c r="O3352"/>
      <c r="P3352"/>
      <c r="Q3352"/>
    </row>
    <row r="3353" spans="2:17">
      <c r="B3353" s="30">
        <f>資料貼入!A3353</f>
        <v>0</v>
      </c>
      <c r="C3353" s="38">
        <f>資料貼入!A3353</f>
        <v>0</v>
      </c>
      <c r="D3353" s="29">
        <f>資料貼入!B3353</f>
        <v>0</v>
      </c>
      <c r="E3353" s="29" cm="1">
        <f t="array" ref="E3353">MovingDayDD($D$3:D3353)</f>
        <v>-2980487.7599999681</v>
      </c>
      <c r="F3353" s="29">
        <f>IF(OR(C3353&gt;總表!$B$30,C3353=0),0,IF(E3353=0,0,1+F3352))</f>
        <v>0</v>
      </c>
      <c r="G3353" s="29">
        <f t="shared" si="369"/>
        <v>0</v>
      </c>
      <c r="H3353" s="42">
        <f t="shared" si="367"/>
        <v>0</v>
      </c>
      <c r="I3353" s="43">
        <f t="shared" si="370"/>
        <v>0</v>
      </c>
      <c r="J3353" s="42">
        <f t="shared" si="371"/>
        <v>0</v>
      </c>
      <c r="K3353" s="43">
        <f t="shared" si="372"/>
        <v>0</v>
      </c>
      <c r="L3353">
        <f t="shared" si="373"/>
        <v>126</v>
      </c>
      <c r="M3353">
        <f>IF($G3353="","",COUNTIF($G$3:$G3353, $G3353))</f>
        <v>3225</v>
      </c>
      <c r="N3353">
        <f t="shared" si="368"/>
        <v>3351</v>
      </c>
      <c r="O3353"/>
      <c r="P3353"/>
      <c r="Q3353"/>
    </row>
    <row r="3354" spans="2:17">
      <c r="B3354" s="30">
        <f>資料貼入!A3354</f>
        <v>0</v>
      </c>
      <c r="C3354" s="38">
        <f>資料貼入!A3354</f>
        <v>0</v>
      </c>
      <c r="D3354" s="29">
        <f>資料貼入!B3354</f>
        <v>0</v>
      </c>
      <c r="E3354" s="29" cm="1">
        <f t="array" ref="E3354">MovingDayDD($D$3:D3354)</f>
        <v>-2980487.7599999681</v>
      </c>
      <c r="F3354" s="29">
        <f>IF(OR(C3354&gt;總表!$B$30,C3354=0),0,IF(E3354=0,0,1+F3353))</f>
        <v>0</v>
      </c>
      <c r="G3354" s="29">
        <f t="shared" si="369"/>
        <v>0</v>
      </c>
      <c r="H3354" s="42">
        <f t="shared" si="367"/>
        <v>0</v>
      </c>
      <c r="I3354" s="43">
        <f t="shared" si="370"/>
        <v>0</v>
      </c>
      <c r="J3354" s="42">
        <f t="shared" si="371"/>
        <v>0</v>
      </c>
      <c r="K3354" s="43">
        <f t="shared" si="372"/>
        <v>0</v>
      </c>
      <c r="L3354">
        <f t="shared" si="373"/>
        <v>126</v>
      </c>
      <c r="M3354">
        <f>IF($G3354="","",COUNTIF($G$3:$G3354, $G3354))</f>
        <v>3226</v>
      </c>
      <c r="N3354">
        <f t="shared" si="368"/>
        <v>3352</v>
      </c>
      <c r="O3354"/>
      <c r="P3354"/>
      <c r="Q3354"/>
    </row>
    <row r="3355" spans="2:17">
      <c r="B3355" s="30">
        <f>資料貼入!A3355</f>
        <v>0</v>
      </c>
      <c r="C3355" s="38">
        <f>資料貼入!A3355</f>
        <v>0</v>
      </c>
      <c r="D3355" s="29">
        <f>資料貼入!B3355</f>
        <v>0</v>
      </c>
      <c r="E3355" s="29" cm="1">
        <f t="array" ref="E3355">MovingDayDD($D$3:D3355)</f>
        <v>-2980487.7599999681</v>
      </c>
      <c r="F3355" s="29">
        <f>IF(OR(C3355&gt;總表!$B$30,C3355=0),0,IF(E3355=0,0,1+F3354))</f>
        <v>0</v>
      </c>
      <c r="G3355" s="29">
        <f t="shared" si="369"/>
        <v>0</v>
      </c>
      <c r="H3355" s="42">
        <f t="shared" si="367"/>
        <v>0</v>
      </c>
      <c r="I3355" s="43">
        <f t="shared" si="370"/>
        <v>0</v>
      </c>
      <c r="J3355" s="42">
        <f t="shared" si="371"/>
        <v>0</v>
      </c>
      <c r="K3355" s="43">
        <f t="shared" si="372"/>
        <v>0</v>
      </c>
      <c r="L3355">
        <f t="shared" si="373"/>
        <v>126</v>
      </c>
      <c r="M3355">
        <f>IF($G3355="","",COUNTIF($G$3:$G3355, $G3355))</f>
        <v>3227</v>
      </c>
      <c r="N3355">
        <f t="shared" si="368"/>
        <v>3353</v>
      </c>
      <c r="O3355"/>
      <c r="P3355"/>
      <c r="Q3355"/>
    </row>
    <row r="3356" spans="2:17">
      <c r="B3356" s="30">
        <f>資料貼入!A3356</f>
        <v>0</v>
      </c>
      <c r="C3356" s="38">
        <f>資料貼入!A3356</f>
        <v>0</v>
      </c>
      <c r="D3356" s="29">
        <f>資料貼入!B3356</f>
        <v>0</v>
      </c>
      <c r="E3356" s="29" cm="1">
        <f t="array" ref="E3356">MovingDayDD($D$3:D3356)</f>
        <v>-2980487.7599999681</v>
      </c>
      <c r="F3356" s="29">
        <f>IF(OR(C3356&gt;總表!$B$30,C3356=0),0,IF(E3356=0,0,1+F3355))</f>
        <v>0</v>
      </c>
      <c r="G3356" s="29">
        <f t="shared" si="369"/>
        <v>0</v>
      </c>
      <c r="H3356" s="42">
        <f t="shared" si="367"/>
        <v>0</v>
      </c>
      <c r="I3356" s="43">
        <f t="shared" si="370"/>
        <v>0</v>
      </c>
      <c r="J3356" s="42">
        <f t="shared" si="371"/>
        <v>0</v>
      </c>
      <c r="K3356" s="43">
        <f t="shared" si="372"/>
        <v>0</v>
      </c>
      <c r="L3356">
        <f t="shared" si="373"/>
        <v>126</v>
      </c>
      <c r="M3356">
        <f>IF($G3356="","",COUNTIF($G$3:$G3356, $G3356))</f>
        <v>3228</v>
      </c>
      <c r="N3356">
        <f t="shared" si="368"/>
        <v>3354</v>
      </c>
      <c r="O3356"/>
      <c r="P3356"/>
      <c r="Q3356"/>
    </row>
    <row r="3357" spans="2:17">
      <c r="B3357" s="30">
        <f>資料貼入!A3357</f>
        <v>0</v>
      </c>
      <c r="C3357" s="38">
        <f>資料貼入!A3357</f>
        <v>0</v>
      </c>
      <c r="D3357" s="29">
        <f>資料貼入!B3357</f>
        <v>0</v>
      </c>
      <c r="E3357" s="29" cm="1">
        <f t="array" ref="E3357">MovingDayDD($D$3:D3357)</f>
        <v>-2980487.7599999681</v>
      </c>
      <c r="F3357" s="29">
        <f>IF(OR(C3357&gt;總表!$B$30,C3357=0),0,IF(E3357=0,0,1+F3356))</f>
        <v>0</v>
      </c>
      <c r="G3357" s="29">
        <f t="shared" si="369"/>
        <v>0</v>
      </c>
      <c r="H3357" s="42">
        <f t="shared" si="367"/>
        <v>0</v>
      </c>
      <c r="I3357" s="43">
        <f t="shared" si="370"/>
        <v>0</v>
      </c>
      <c r="J3357" s="42">
        <f t="shared" si="371"/>
        <v>0</v>
      </c>
      <c r="K3357" s="43">
        <f t="shared" si="372"/>
        <v>0</v>
      </c>
      <c r="L3357">
        <f t="shared" si="373"/>
        <v>126</v>
      </c>
      <c r="M3357">
        <f>IF($G3357="","",COUNTIF($G$3:$G3357, $G3357))</f>
        <v>3229</v>
      </c>
      <c r="N3357">
        <f t="shared" si="368"/>
        <v>3355</v>
      </c>
      <c r="O3357"/>
      <c r="P3357"/>
      <c r="Q3357"/>
    </row>
    <row r="3358" spans="2:17">
      <c r="B3358" s="30">
        <f>資料貼入!A3358</f>
        <v>0</v>
      </c>
      <c r="C3358" s="38">
        <f>資料貼入!A3358</f>
        <v>0</v>
      </c>
      <c r="D3358" s="29">
        <f>資料貼入!B3358</f>
        <v>0</v>
      </c>
      <c r="E3358" s="29" cm="1">
        <f t="array" ref="E3358">MovingDayDD($D$3:D3358)</f>
        <v>-2980487.7599999681</v>
      </c>
      <c r="F3358" s="29">
        <f>IF(OR(C3358&gt;總表!$B$30,C3358=0),0,IF(E3358=0,0,1+F3357))</f>
        <v>0</v>
      </c>
      <c r="G3358" s="29">
        <f t="shared" si="369"/>
        <v>0</v>
      </c>
      <c r="H3358" s="42">
        <f t="shared" si="367"/>
        <v>0</v>
      </c>
      <c r="I3358" s="43">
        <f t="shared" si="370"/>
        <v>0</v>
      </c>
      <c r="J3358" s="42">
        <f t="shared" si="371"/>
        <v>0</v>
      </c>
      <c r="K3358" s="43">
        <f t="shared" si="372"/>
        <v>0</v>
      </c>
      <c r="L3358">
        <f t="shared" si="373"/>
        <v>126</v>
      </c>
      <c r="M3358">
        <f>IF($G3358="","",COUNTIF($G$3:$G3358, $G3358))</f>
        <v>3230</v>
      </c>
      <c r="N3358">
        <f t="shared" si="368"/>
        <v>3356</v>
      </c>
      <c r="O3358"/>
      <c r="P3358"/>
      <c r="Q3358"/>
    </row>
    <row r="3359" spans="2:17">
      <c r="B3359" s="30">
        <f>資料貼入!A3359</f>
        <v>0</v>
      </c>
      <c r="C3359" s="38">
        <f>資料貼入!A3359</f>
        <v>0</v>
      </c>
      <c r="D3359" s="29">
        <f>資料貼入!B3359</f>
        <v>0</v>
      </c>
      <c r="E3359" s="29" cm="1">
        <f t="array" ref="E3359">MovingDayDD($D$3:D3359)</f>
        <v>-2980487.7599999681</v>
      </c>
      <c r="F3359" s="29">
        <f>IF(OR(C3359&gt;總表!$B$30,C3359=0),0,IF(E3359=0,0,1+F3358))</f>
        <v>0</v>
      </c>
      <c r="G3359" s="29">
        <f t="shared" si="369"/>
        <v>0</v>
      </c>
      <c r="H3359" s="42">
        <f t="shared" si="367"/>
        <v>0</v>
      </c>
      <c r="I3359" s="43">
        <f t="shared" si="370"/>
        <v>0</v>
      </c>
      <c r="J3359" s="42">
        <f t="shared" si="371"/>
        <v>0</v>
      </c>
      <c r="K3359" s="43">
        <f t="shared" si="372"/>
        <v>0</v>
      </c>
      <c r="L3359">
        <f t="shared" si="373"/>
        <v>126</v>
      </c>
      <c r="M3359">
        <f>IF($G3359="","",COUNTIF($G$3:$G3359, $G3359))</f>
        <v>3231</v>
      </c>
      <c r="N3359">
        <f t="shared" si="368"/>
        <v>3357</v>
      </c>
      <c r="O3359"/>
      <c r="P3359"/>
      <c r="Q3359"/>
    </row>
    <row r="3360" spans="2:17">
      <c r="B3360" s="30">
        <f>資料貼入!A3360</f>
        <v>0</v>
      </c>
      <c r="C3360" s="38">
        <f>資料貼入!A3360</f>
        <v>0</v>
      </c>
      <c r="D3360" s="29">
        <f>資料貼入!B3360</f>
        <v>0</v>
      </c>
      <c r="E3360" s="29" cm="1">
        <f t="array" ref="E3360">MovingDayDD($D$3:D3360)</f>
        <v>-2980487.7599999681</v>
      </c>
      <c r="F3360" s="29">
        <f>IF(OR(C3360&gt;總表!$B$30,C3360=0),0,IF(E3360=0,0,1+F3359))</f>
        <v>0</v>
      </c>
      <c r="G3360" s="29">
        <f t="shared" si="369"/>
        <v>0</v>
      </c>
      <c r="H3360" s="42">
        <f t="shared" si="367"/>
        <v>0</v>
      </c>
      <c r="I3360" s="43">
        <f t="shared" si="370"/>
        <v>0</v>
      </c>
      <c r="J3360" s="42">
        <f t="shared" si="371"/>
        <v>0</v>
      </c>
      <c r="K3360" s="43">
        <f t="shared" si="372"/>
        <v>0</v>
      </c>
      <c r="L3360">
        <f t="shared" si="373"/>
        <v>126</v>
      </c>
      <c r="M3360">
        <f>IF($G3360="","",COUNTIF($G$3:$G3360, $G3360))</f>
        <v>3232</v>
      </c>
      <c r="N3360">
        <f t="shared" si="368"/>
        <v>3358</v>
      </c>
      <c r="O3360"/>
      <c r="P3360"/>
      <c r="Q3360"/>
    </row>
    <row r="3361" spans="2:17">
      <c r="B3361" s="30">
        <f>資料貼入!A3361</f>
        <v>0</v>
      </c>
      <c r="C3361" s="38">
        <f>資料貼入!A3361</f>
        <v>0</v>
      </c>
      <c r="D3361" s="29">
        <f>資料貼入!B3361</f>
        <v>0</v>
      </c>
      <c r="E3361" s="29" cm="1">
        <f t="array" ref="E3361">MovingDayDD($D$3:D3361)</f>
        <v>-2980487.7599999681</v>
      </c>
      <c r="F3361" s="29">
        <f>IF(OR(C3361&gt;總表!$B$30,C3361=0),0,IF(E3361=0,0,1+F3360))</f>
        <v>0</v>
      </c>
      <c r="G3361" s="29">
        <f t="shared" si="369"/>
        <v>0</v>
      </c>
      <c r="H3361" s="42">
        <f t="shared" si="367"/>
        <v>0</v>
      </c>
      <c r="I3361" s="43">
        <f t="shared" si="370"/>
        <v>0</v>
      </c>
      <c r="J3361" s="42">
        <f t="shared" si="371"/>
        <v>0</v>
      </c>
      <c r="K3361" s="43">
        <f t="shared" si="372"/>
        <v>0</v>
      </c>
      <c r="L3361">
        <f t="shared" si="373"/>
        <v>126</v>
      </c>
      <c r="M3361">
        <f>IF($G3361="","",COUNTIF($G$3:$G3361, $G3361))</f>
        <v>3233</v>
      </c>
      <c r="N3361">
        <f t="shared" si="368"/>
        <v>3359</v>
      </c>
      <c r="O3361"/>
      <c r="P3361"/>
      <c r="Q3361"/>
    </row>
    <row r="3362" spans="2:17">
      <c r="B3362" s="30">
        <f>資料貼入!A3362</f>
        <v>0</v>
      </c>
      <c r="C3362" s="38">
        <f>資料貼入!A3362</f>
        <v>0</v>
      </c>
      <c r="D3362" s="29">
        <f>資料貼入!B3362</f>
        <v>0</v>
      </c>
      <c r="E3362" s="29" cm="1">
        <f t="array" ref="E3362">MovingDayDD($D$3:D3362)</f>
        <v>-2980487.7599999681</v>
      </c>
      <c r="F3362" s="29">
        <f>IF(OR(C3362&gt;總表!$B$30,C3362=0),0,IF(E3362=0,0,1+F3361))</f>
        <v>0</v>
      </c>
      <c r="G3362" s="29">
        <f t="shared" si="369"/>
        <v>0</v>
      </c>
      <c r="H3362" s="42">
        <f t="shared" si="367"/>
        <v>0</v>
      </c>
      <c r="I3362" s="43">
        <f t="shared" si="370"/>
        <v>0</v>
      </c>
      <c r="J3362" s="42">
        <f t="shared" si="371"/>
        <v>0</v>
      </c>
      <c r="K3362" s="43">
        <f t="shared" si="372"/>
        <v>0</v>
      </c>
      <c r="L3362">
        <f t="shared" si="373"/>
        <v>126</v>
      </c>
      <c r="M3362">
        <f>IF($G3362="","",COUNTIF($G$3:$G3362, $G3362))</f>
        <v>3234</v>
      </c>
      <c r="N3362">
        <f t="shared" si="368"/>
        <v>3360</v>
      </c>
      <c r="O3362"/>
      <c r="P3362"/>
      <c r="Q3362"/>
    </row>
    <row r="3363" spans="2:17">
      <c r="B3363" s="30">
        <f>資料貼入!A3363</f>
        <v>0</v>
      </c>
      <c r="C3363" s="38">
        <f>資料貼入!A3363</f>
        <v>0</v>
      </c>
      <c r="D3363" s="29">
        <f>資料貼入!B3363</f>
        <v>0</v>
      </c>
      <c r="E3363" s="29" cm="1">
        <f t="array" ref="E3363">MovingDayDD($D$3:D3363)</f>
        <v>-2980487.7599999681</v>
      </c>
      <c r="F3363" s="29">
        <f>IF(OR(C3363&gt;總表!$B$30,C3363=0),0,IF(E3363=0,0,1+F3362))</f>
        <v>0</v>
      </c>
      <c r="G3363" s="29">
        <f t="shared" si="369"/>
        <v>0</v>
      </c>
      <c r="H3363" s="42">
        <f t="shared" si="367"/>
        <v>0</v>
      </c>
      <c r="I3363" s="43">
        <f t="shared" si="370"/>
        <v>0</v>
      </c>
      <c r="J3363" s="42">
        <f t="shared" si="371"/>
        <v>0</v>
      </c>
      <c r="K3363" s="43">
        <f t="shared" si="372"/>
        <v>0</v>
      </c>
      <c r="L3363">
        <f t="shared" si="373"/>
        <v>126</v>
      </c>
      <c r="M3363">
        <f>IF($G3363="","",COUNTIF($G$3:$G3363, $G3363))</f>
        <v>3235</v>
      </c>
      <c r="N3363">
        <f t="shared" si="368"/>
        <v>3361</v>
      </c>
      <c r="O3363"/>
      <c r="P3363"/>
      <c r="Q3363"/>
    </row>
    <row r="3364" spans="2:17">
      <c r="B3364" s="30">
        <f>資料貼入!A3364</f>
        <v>0</v>
      </c>
      <c r="C3364" s="38">
        <f>資料貼入!A3364</f>
        <v>0</v>
      </c>
      <c r="D3364" s="29">
        <f>資料貼入!B3364</f>
        <v>0</v>
      </c>
      <c r="E3364" s="29" cm="1">
        <f t="array" ref="E3364">MovingDayDD($D$3:D3364)</f>
        <v>-2980487.7599999681</v>
      </c>
      <c r="F3364" s="29">
        <f>IF(OR(C3364&gt;總表!$B$30,C3364=0),0,IF(E3364=0,0,1+F3363))</f>
        <v>0</v>
      </c>
      <c r="G3364" s="29">
        <f t="shared" si="369"/>
        <v>0</v>
      </c>
      <c r="H3364" s="42">
        <f t="shared" si="367"/>
        <v>0</v>
      </c>
      <c r="I3364" s="43">
        <f t="shared" si="370"/>
        <v>0</v>
      </c>
      <c r="J3364" s="42">
        <f t="shared" si="371"/>
        <v>0</v>
      </c>
      <c r="K3364" s="43">
        <f t="shared" si="372"/>
        <v>0</v>
      </c>
      <c r="L3364">
        <f t="shared" si="373"/>
        <v>126</v>
      </c>
      <c r="M3364">
        <f>IF($G3364="","",COUNTIF($G$3:$G3364, $G3364))</f>
        <v>3236</v>
      </c>
      <c r="N3364">
        <f t="shared" si="368"/>
        <v>3362</v>
      </c>
      <c r="O3364"/>
      <c r="P3364"/>
      <c r="Q3364"/>
    </row>
    <row r="3365" spans="2:17">
      <c r="B3365" s="30">
        <f>資料貼入!A3365</f>
        <v>0</v>
      </c>
      <c r="C3365" s="38">
        <f>資料貼入!A3365</f>
        <v>0</v>
      </c>
      <c r="D3365" s="29">
        <f>資料貼入!B3365</f>
        <v>0</v>
      </c>
      <c r="E3365" s="29" cm="1">
        <f t="array" ref="E3365">MovingDayDD($D$3:D3365)</f>
        <v>-2980487.7599999681</v>
      </c>
      <c r="F3365" s="29">
        <f>IF(OR(C3365&gt;總表!$B$30,C3365=0),0,IF(E3365=0,0,1+F3364))</f>
        <v>0</v>
      </c>
      <c r="G3365" s="29">
        <f t="shared" si="369"/>
        <v>0</v>
      </c>
      <c r="H3365" s="42">
        <f t="shared" si="367"/>
        <v>0</v>
      </c>
      <c r="I3365" s="43">
        <f t="shared" si="370"/>
        <v>0</v>
      </c>
      <c r="J3365" s="42">
        <f t="shared" si="371"/>
        <v>0</v>
      </c>
      <c r="K3365" s="43">
        <f t="shared" si="372"/>
        <v>0</v>
      </c>
      <c r="L3365">
        <f t="shared" si="373"/>
        <v>126</v>
      </c>
      <c r="M3365">
        <f>IF($G3365="","",COUNTIF($G$3:$G3365, $G3365))</f>
        <v>3237</v>
      </c>
      <c r="N3365">
        <f t="shared" si="368"/>
        <v>3363</v>
      </c>
      <c r="O3365"/>
      <c r="P3365"/>
      <c r="Q3365"/>
    </row>
    <row r="3366" spans="2:17">
      <c r="B3366" s="30">
        <f>資料貼入!A3366</f>
        <v>0</v>
      </c>
      <c r="C3366" s="38">
        <f>資料貼入!A3366</f>
        <v>0</v>
      </c>
      <c r="D3366" s="29">
        <f>資料貼入!B3366</f>
        <v>0</v>
      </c>
      <c r="E3366" s="29" cm="1">
        <f t="array" ref="E3366">MovingDayDD($D$3:D3366)</f>
        <v>-2980487.7599999681</v>
      </c>
      <c r="F3366" s="29">
        <f>IF(OR(C3366&gt;總表!$B$30,C3366=0),0,IF(E3366=0,0,1+F3365))</f>
        <v>0</v>
      </c>
      <c r="G3366" s="29">
        <f t="shared" si="369"/>
        <v>0</v>
      </c>
      <c r="H3366" s="42">
        <f t="shared" si="367"/>
        <v>0</v>
      </c>
      <c r="I3366" s="43">
        <f t="shared" si="370"/>
        <v>0</v>
      </c>
      <c r="J3366" s="42">
        <f t="shared" si="371"/>
        <v>0</v>
      </c>
      <c r="K3366" s="43">
        <f t="shared" si="372"/>
        <v>0</v>
      </c>
      <c r="L3366">
        <f t="shared" si="373"/>
        <v>126</v>
      </c>
      <c r="M3366">
        <f>IF($G3366="","",COUNTIF($G$3:$G3366, $G3366))</f>
        <v>3238</v>
      </c>
      <c r="N3366">
        <f t="shared" si="368"/>
        <v>3364</v>
      </c>
      <c r="O3366"/>
      <c r="P3366"/>
      <c r="Q3366"/>
    </row>
    <row r="3367" spans="2:17">
      <c r="B3367" s="30">
        <f>資料貼入!A3367</f>
        <v>0</v>
      </c>
      <c r="C3367" s="38">
        <f>資料貼入!A3367</f>
        <v>0</v>
      </c>
      <c r="D3367" s="29">
        <f>資料貼入!B3367</f>
        <v>0</v>
      </c>
      <c r="E3367" s="29" cm="1">
        <f t="array" ref="E3367">MovingDayDD($D$3:D3367)</f>
        <v>-2980487.7599999681</v>
      </c>
      <c r="F3367" s="29">
        <f>IF(OR(C3367&gt;總表!$B$30,C3367=0),0,IF(E3367=0,0,1+F3366))</f>
        <v>0</v>
      </c>
      <c r="G3367" s="29">
        <f t="shared" si="369"/>
        <v>0</v>
      </c>
      <c r="H3367" s="42">
        <f t="shared" si="367"/>
        <v>0</v>
      </c>
      <c r="I3367" s="43">
        <f t="shared" si="370"/>
        <v>0</v>
      </c>
      <c r="J3367" s="42">
        <f t="shared" si="371"/>
        <v>0</v>
      </c>
      <c r="K3367" s="43">
        <f t="shared" si="372"/>
        <v>0</v>
      </c>
      <c r="L3367">
        <f t="shared" si="373"/>
        <v>126</v>
      </c>
      <c r="M3367">
        <f>IF($G3367="","",COUNTIF($G$3:$G3367, $G3367))</f>
        <v>3239</v>
      </c>
      <c r="N3367">
        <f t="shared" si="368"/>
        <v>3365</v>
      </c>
      <c r="O3367"/>
      <c r="P3367"/>
      <c r="Q3367"/>
    </row>
    <row r="3368" spans="2:17">
      <c r="B3368" s="30">
        <f>資料貼入!A3368</f>
        <v>0</v>
      </c>
      <c r="C3368" s="38">
        <f>資料貼入!A3368</f>
        <v>0</v>
      </c>
      <c r="D3368" s="29">
        <f>資料貼入!B3368</f>
        <v>0</v>
      </c>
      <c r="E3368" s="29" cm="1">
        <f t="array" ref="E3368">MovingDayDD($D$3:D3368)</f>
        <v>-2980487.7599999681</v>
      </c>
      <c r="F3368" s="29">
        <f>IF(OR(C3368&gt;總表!$B$30,C3368=0),0,IF(E3368=0,0,1+F3367))</f>
        <v>0</v>
      </c>
      <c r="G3368" s="29">
        <f t="shared" si="369"/>
        <v>0</v>
      </c>
      <c r="H3368" s="42">
        <f t="shared" si="367"/>
        <v>0</v>
      </c>
      <c r="I3368" s="43">
        <f t="shared" si="370"/>
        <v>0</v>
      </c>
      <c r="J3368" s="42">
        <f t="shared" si="371"/>
        <v>0</v>
      </c>
      <c r="K3368" s="43">
        <f t="shared" si="372"/>
        <v>0</v>
      </c>
      <c r="L3368">
        <f t="shared" si="373"/>
        <v>126</v>
      </c>
      <c r="M3368">
        <f>IF($G3368="","",COUNTIF($G$3:$G3368, $G3368))</f>
        <v>3240</v>
      </c>
      <c r="N3368">
        <f t="shared" si="368"/>
        <v>3366</v>
      </c>
      <c r="O3368"/>
      <c r="P3368"/>
      <c r="Q3368"/>
    </row>
    <row r="3369" spans="2:17">
      <c r="B3369" s="30">
        <f>資料貼入!A3369</f>
        <v>0</v>
      </c>
      <c r="C3369" s="38">
        <f>資料貼入!A3369</f>
        <v>0</v>
      </c>
      <c r="D3369" s="29">
        <f>資料貼入!B3369</f>
        <v>0</v>
      </c>
      <c r="E3369" s="29" cm="1">
        <f t="array" ref="E3369">MovingDayDD($D$3:D3369)</f>
        <v>-2980487.7599999681</v>
      </c>
      <c r="F3369" s="29">
        <f>IF(OR(C3369&gt;總表!$B$30,C3369=0),0,IF(E3369=0,0,1+F3368))</f>
        <v>0</v>
      </c>
      <c r="G3369" s="29">
        <f t="shared" si="369"/>
        <v>0</v>
      </c>
      <c r="H3369" s="42">
        <f t="shared" si="367"/>
        <v>0</v>
      </c>
      <c r="I3369" s="43">
        <f t="shared" si="370"/>
        <v>0</v>
      </c>
      <c r="J3369" s="42">
        <f t="shared" si="371"/>
        <v>0</v>
      </c>
      <c r="K3369" s="43">
        <f t="shared" si="372"/>
        <v>0</v>
      </c>
      <c r="L3369">
        <f t="shared" si="373"/>
        <v>126</v>
      </c>
      <c r="M3369">
        <f>IF($G3369="","",COUNTIF($G$3:$G3369, $G3369))</f>
        <v>3241</v>
      </c>
      <c r="N3369">
        <f t="shared" si="368"/>
        <v>3367</v>
      </c>
      <c r="O3369"/>
      <c r="P3369"/>
      <c r="Q3369"/>
    </row>
    <row r="3370" spans="2:17">
      <c r="B3370" s="30">
        <f>資料貼入!A3370</f>
        <v>0</v>
      </c>
      <c r="C3370" s="38">
        <f>資料貼入!A3370</f>
        <v>0</v>
      </c>
      <c r="D3370" s="29">
        <f>資料貼入!B3370</f>
        <v>0</v>
      </c>
      <c r="E3370" s="29" cm="1">
        <f t="array" ref="E3370">MovingDayDD($D$3:D3370)</f>
        <v>-2980487.7599999681</v>
      </c>
      <c r="F3370" s="29">
        <f>IF(OR(C3370&gt;總表!$B$30,C3370=0),0,IF(E3370=0,0,1+F3369))</f>
        <v>0</v>
      </c>
      <c r="G3370" s="29">
        <f t="shared" si="369"/>
        <v>0</v>
      </c>
      <c r="H3370" s="42">
        <f t="shared" si="367"/>
        <v>0</v>
      </c>
      <c r="I3370" s="43">
        <f t="shared" si="370"/>
        <v>0</v>
      </c>
      <c r="J3370" s="42">
        <f t="shared" si="371"/>
        <v>0</v>
      </c>
      <c r="K3370" s="43">
        <f t="shared" si="372"/>
        <v>0</v>
      </c>
      <c r="L3370">
        <f t="shared" si="373"/>
        <v>126</v>
      </c>
      <c r="M3370">
        <f>IF($G3370="","",COUNTIF($G$3:$G3370, $G3370))</f>
        <v>3242</v>
      </c>
      <c r="N3370">
        <f t="shared" si="368"/>
        <v>3368</v>
      </c>
      <c r="O3370"/>
      <c r="P3370"/>
      <c r="Q3370"/>
    </row>
    <row r="3371" spans="2:17">
      <c r="B3371" s="30">
        <f>資料貼入!A3371</f>
        <v>0</v>
      </c>
      <c r="C3371" s="38">
        <f>資料貼入!A3371</f>
        <v>0</v>
      </c>
      <c r="D3371" s="29">
        <f>資料貼入!B3371</f>
        <v>0</v>
      </c>
      <c r="E3371" s="29" cm="1">
        <f t="array" ref="E3371">MovingDayDD($D$3:D3371)</f>
        <v>-2980487.7599999681</v>
      </c>
      <c r="F3371" s="29">
        <f>IF(OR(C3371&gt;總表!$B$30,C3371=0),0,IF(E3371=0,0,1+F3370))</f>
        <v>0</v>
      </c>
      <c r="G3371" s="29">
        <f t="shared" si="369"/>
        <v>0</v>
      </c>
      <c r="H3371" s="42">
        <f t="shared" si="367"/>
        <v>0</v>
      </c>
      <c r="I3371" s="43">
        <f t="shared" si="370"/>
        <v>0</v>
      </c>
      <c r="J3371" s="42">
        <f t="shared" si="371"/>
        <v>0</v>
      </c>
      <c r="K3371" s="43">
        <f t="shared" si="372"/>
        <v>0</v>
      </c>
      <c r="L3371">
        <f t="shared" si="373"/>
        <v>126</v>
      </c>
      <c r="M3371">
        <f>IF($G3371="","",COUNTIF($G$3:$G3371, $G3371))</f>
        <v>3243</v>
      </c>
      <c r="N3371">
        <f t="shared" si="368"/>
        <v>3369</v>
      </c>
      <c r="O3371"/>
      <c r="P3371"/>
      <c r="Q3371"/>
    </row>
    <row r="3372" spans="2:17">
      <c r="B3372" s="30">
        <f>資料貼入!A3372</f>
        <v>0</v>
      </c>
      <c r="C3372" s="38">
        <f>資料貼入!A3372</f>
        <v>0</v>
      </c>
      <c r="D3372" s="29">
        <f>資料貼入!B3372</f>
        <v>0</v>
      </c>
      <c r="E3372" s="29" cm="1">
        <f t="array" ref="E3372">MovingDayDD($D$3:D3372)</f>
        <v>-2980487.7599999681</v>
      </c>
      <c r="F3372" s="29">
        <f>IF(OR(C3372&gt;總表!$B$30,C3372=0),0,IF(E3372=0,0,1+F3371))</f>
        <v>0</v>
      </c>
      <c r="G3372" s="29">
        <f t="shared" si="369"/>
        <v>0</v>
      </c>
      <c r="H3372" s="42">
        <f t="shared" si="367"/>
        <v>0</v>
      </c>
      <c r="I3372" s="43">
        <f t="shared" si="370"/>
        <v>0</v>
      </c>
      <c r="J3372" s="42">
        <f t="shared" si="371"/>
        <v>0</v>
      </c>
      <c r="K3372" s="43">
        <f t="shared" si="372"/>
        <v>0</v>
      </c>
      <c r="L3372">
        <f t="shared" si="373"/>
        <v>126</v>
      </c>
      <c r="M3372">
        <f>IF($G3372="","",COUNTIF($G$3:$G3372, $G3372))</f>
        <v>3244</v>
      </c>
      <c r="N3372">
        <f t="shared" si="368"/>
        <v>3370</v>
      </c>
      <c r="O3372"/>
      <c r="P3372"/>
      <c r="Q3372"/>
    </row>
    <row r="3373" spans="2:17">
      <c r="B3373" s="30">
        <f>資料貼入!A3373</f>
        <v>0</v>
      </c>
      <c r="C3373" s="38">
        <f>資料貼入!A3373</f>
        <v>0</v>
      </c>
      <c r="D3373" s="29">
        <f>資料貼入!B3373</f>
        <v>0</v>
      </c>
      <c r="E3373" s="29" cm="1">
        <f t="array" ref="E3373">MovingDayDD($D$3:D3373)</f>
        <v>-2980487.7599999681</v>
      </c>
      <c r="F3373" s="29">
        <f>IF(OR(C3373&gt;總表!$B$30,C3373=0),0,IF(E3373=0,0,1+F3372))</f>
        <v>0</v>
      </c>
      <c r="G3373" s="29">
        <f t="shared" si="369"/>
        <v>0</v>
      </c>
      <c r="H3373" s="42">
        <f t="shared" si="367"/>
        <v>0</v>
      </c>
      <c r="I3373" s="43">
        <f t="shared" si="370"/>
        <v>0</v>
      </c>
      <c r="J3373" s="42">
        <f t="shared" si="371"/>
        <v>0</v>
      </c>
      <c r="K3373" s="43">
        <f t="shared" si="372"/>
        <v>0</v>
      </c>
      <c r="L3373">
        <f t="shared" si="373"/>
        <v>126</v>
      </c>
      <c r="M3373">
        <f>IF($G3373="","",COUNTIF($G$3:$G3373, $G3373))</f>
        <v>3245</v>
      </c>
      <c r="N3373">
        <f t="shared" si="368"/>
        <v>3371</v>
      </c>
      <c r="O3373"/>
      <c r="P3373"/>
      <c r="Q3373"/>
    </row>
    <row r="3374" spans="2:17">
      <c r="B3374" s="30">
        <f>資料貼入!A3374</f>
        <v>0</v>
      </c>
      <c r="C3374" s="38">
        <f>資料貼入!A3374</f>
        <v>0</v>
      </c>
      <c r="D3374" s="29">
        <f>資料貼入!B3374</f>
        <v>0</v>
      </c>
      <c r="E3374" s="29" cm="1">
        <f t="array" ref="E3374">MovingDayDD($D$3:D3374)</f>
        <v>-2980487.7599999681</v>
      </c>
      <c r="F3374" s="29">
        <f>IF(OR(C3374&gt;總表!$B$30,C3374=0),0,IF(E3374=0,0,1+F3373))</f>
        <v>0</v>
      </c>
      <c r="G3374" s="29">
        <f t="shared" si="369"/>
        <v>0</v>
      </c>
      <c r="H3374" s="42">
        <f t="shared" si="367"/>
        <v>0</v>
      </c>
      <c r="I3374" s="43">
        <f t="shared" si="370"/>
        <v>0</v>
      </c>
      <c r="J3374" s="42">
        <f t="shared" si="371"/>
        <v>0</v>
      </c>
      <c r="K3374" s="43">
        <f t="shared" si="372"/>
        <v>0</v>
      </c>
      <c r="L3374">
        <f t="shared" si="373"/>
        <v>126</v>
      </c>
      <c r="M3374">
        <f>IF($G3374="","",COUNTIF($G$3:$G3374, $G3374))</f>
        <v>3246</v>
      </c>
      <c r="N3374">
        <f t="shared" si="368"/>
        <v>3372</v>
      </c>
      <c r="O3374"/>
      <c r="P3374"/>
      <c r="Q3374"/>
    </row>
    <row r="3375" spans="2:17">
      <c r="B3375" s="30">
        <f>資料貼入!A3375</f>
        <v>0</v>
      </c>
      <c r="C3375" s="38">
        <f>資料貼入!A3375</f>
        <v>0</v>
      </c>
      <c r="D3375" s="29">
        <f>資料貼入!B3375</f>
        <v>0</v>
      </c>
      <c r="E3375" s="29" cm="1">
        <f t="array" ref="E3375">MovingDayDD($D$3:D3375)</f>
        <v>-2980487.7599999681</v>
      </c>
      <c r="F3375" s="29">
        <f>IF(OR(C3375&gt;總表!$B$30,C3375=0),0,IF(E3375=0,0,1+F3374))</f>
        <v>0</v>
      </c>
      <c r="G3375" s="29">
        <f t="shared" si="369"/>
        <v>0</v>
      </c>
      <c r="H3375" s="42">
        <f t="shared" si="367"/>
        <v>0</v>
      </c>
      <c r="I3375" s="43">
        <f t="shared" si="370"/>
        <v>0</v>
      </c>
      <c r="J3375" s="42">
        <f t="shared" si="371"/>
        <v>0</v>
      </c>
      <c r="K3375" s="43">
        <f t="shared" si="372"/>
        <v>0</v>
      </c>
      <c r="L3375">
        <f t="shared" si="373"/>
        <v>126</v>
      </c>
      <c r="M3375">
        <f>IF($G3375="","",COUNTIF($G$3:$G3375, $G3375))</f>
        <v>3247</v>
      </c>
      <c r="N3375">
        <f t="shared" si="368"/>
        <v>3373</v>
      </c>
      <c r="O3375"/>
      <c r="P3375"/>
      <c r="Q3375"/>
    </row>
    <row r="3376" spans="2:17">
      <c r="B3376" s="30">
        <f>資料貼入!A3376</f>
        <v>0</v>
      </c>
      <c r="C3376" s="38">
        <f>資料貼入!A3376</f>
        <v>0</v>
      </c>
      <c r="D3376" s="29">
        <f>資料貼入!B3376</f>
        <v>0</v>
      </c>
      <c r="E3376" s="29" cm="1">
        <f t="array" ref="E3376">MovingDayDD($D$3:D3376)</f>
        <v>-2980487.7599999681</v>
      </c>
      <c r="F3376" s="29">
        <f>IF(OR(C3376&gt;總表!$B$30,C3376=0),0,IF(E3376=0,0,1+F3375))</f>
        <v>0</v>
      </c>
      <c r="G3376" s="29">
        <f t="shared" si="369"/>
        <v>0</v>
      </c>
      <c r="H3376" s="42">
        <f t="shared" si="367"/>
        <v>0</v>
      </c>
      <c r="I3376" s="43">
        <f t="shared" si="370"/>
        <v>0</v>
      </c>
      <c r="J3376" s="42">
        <f t="shared" si="371"/>
        <v>0</v>
      </c>
      <c r="K3376" s="43">
        <f t="shared" si="372"/>
        <v>0</v>
      </c>
      <c r="L3376">
        <f t="shared" si="373"/>
        <v>126</v>
      </c>
      <c r="M3376">
        <f>IF($G3376="","",COUNTIF($G$3:$G3376, $G3376))</f>
        <v>3248</v>
      </c>
      <c r="N3376">
        <f t="shared" si="368"/>
        <v>3374</v>
      </c>
      <c r="O3376"/>
      <c r="P3376"/>
      <c r="Q3376"/>
    </row>
    <row r="3377" spans="2:17">
      <c r="B3377" s="30">
        <f>資料貼入!A3377</f>
        <v>0</v>
      </c>
      <c r="C3377" s="38">
        <f>資料貼入!A3377</f>
        <v>0</v>
      </c>
      <c r="D3377" s="29">
        <f>資料貼入!B3377</f>
        <v>0</v>
      </c>
      <c r="E3377" s="29" cm="1">
        <f t="array" ref="E3377">MovingDayDD($D$3:D3377)</f>
        <v>-2980487.7599999681</v>
      </c>
      <c r="F3377" s="29">
        <f>IF(OR(C3377&gt;總表!$B$30,C3377=0),0,IF(E3377=0,0,1+F3376))</f>
        <v>0</v>
      </c>
      <c r="G3377" s="29">
        <f t="shared" si="369"/>
        <v>0</v>
      </c>
      <c r="H3377" s="42">
        <f t="shared" si="367"/>
        <v>0</v>
      </c>
      <c r="I3377" s="43">
        <f t="shared" si="370"/>
        <v>0</v>
      </c>
      <c r="J3377" s="42">
        <f t="shared" si="371"/>
        <v>0</v>
      </c>
      <c r="K3377" s="43">
        <f t="shared" si="372"/>
        <v>0</v>
      </c>
      <c r="L3377">
        <f t="shared" si="373"/>
        <v>126</v>
      </c>
      <c r="M3377">
        <f>IF($G3377="","",COUNTIF($G$3:$G3377, $G3377))</f>
        <v>3249</v>
      </c>
      <c r="N3377">
        <f t="shared" si="368"/>
        <v>3375</v>
      </c>
      <c r="O3377"/>
      <c r="P3377"/>
      <c r="Q3377"/>
    </row>
    <row r="3378" spans="2:17">
      <c r="B3378" s="30">
        <f>資料貼入!A3378</f>
        <v>0</v>
      </c>
      <c r="C3378" s="38">
        <f>資料貼入!A3378</f>
        <v>0</v>
      </c>
      <c r="D3378" s="29">
        <f>資料貼入!B3378</f>
        <v>0</v>
      </c>
      <c r="E3378" s="29" cm="1">
        <f t="array" ref="E3378">MovingDayDD($D$3:D3378)</f>
        <v>-2980487.7599999681</v>
      </c>
      <c r="F3378" s="29">
        <f>IF(OR(C3378&gt;總表!$B$30,C3378=0),0,IF(E3378=0,0,1+F3377))</f>
        <v>0</v>
      </c>
      <c r="G3378" s="29">
        <f t="shared" si="369"/>
        <v>0</v>
      </c>
      <c r="H3378" s="42">
        <f t="shared" si="367"/>
        <v>0</v>
      </c>
      <c r="I3378" s="43">
        <f t="shared" si="370"/>
        <v>0</v>
      </c>
      <c r="J3378" s="42">
        <f t="shared" si="371"/>
        <v>0</v>
      </c>
      <c r="K3378" s="43">
        <f t="shared" si="372"/>
        <v>0</v>
      </c>
      <c r="L3378">
        <f t="shared" si="373"/>
        <v>126</v>
      </c>
      <c r="M3378">
        <f>IF($G3378="","",COUNTIF($G$3:$G3378, $G3378))</f>
        <v>3250</v>
      </c>
      <c r="N3378">
        <f t="shared" si="368"/>
        <v>3376</v>
      </c>
      <c r="O3378"/>
      <c r="P3378"/>
      <c r="Q3378"/>
    </row>
    <row r="3379" spans="2:17">
      <c r="B3379" s="30">
        <f>資料貼入!A3379</f>
        <v>0</v>
      </c>
      <c r="C3379" s="38">
        <f>資料貼入!A3379</f>
        <v>0</v>
      </c>
      <c r="D3379" s="29">
        <f>資料貼入!B3379</f>
        <v>0</v>
      </c>
      <c r="E3379" s="29" cm="1">
        <f t="array" ref="E3379">MovingDayDD($D$3:D3379)</f>
        <v>-2980487.7599999681</v>
      </c>
      <c r="F3379" s="29">
        <f>IF(OR(C3379&gt;總表!$B$30,C3379=0),0,IF(E3379=0,0,1+F3378))</f>
        <v>0</v>
      </c>
      <c r="G3379" s="29">
        <f t="shared" si="369"/>
        <v>0</v>
      </c>
      <c r="H3379" s="42">
        <f t="shared" si="367"/>
        <v>0</v>
      </c>
      <c r="I3379" s="43">
        <f t="shared" si="370"/>
        <v>0</v>
      </c>
      <c r="J3379" s="42">
        <f t="shared" si="371"/>
        <v>0</v>
      </c>
      <c r="K3379" s="43">
        <f t="shared" si="372"/>
        <v>0</v>
      </c>
      <c r="L3379">
        <f t="shared" si="373"/>
        <v>126</v>
      </c>
      <c r="M3379">
        <f>IF($G3379="","",COUNTIF($G$3:$G3379, $G3379))</f>
        <v>3251</v>
      </c>
      <c r="N3379">
        <f t="shared" si="368"/>
        <v>3377</v>
      </c>
      <c r="O3379"/>
      <c r="P3379"/>
      <c r="Q3379"/>
    </row>
    <row r="3380" spans="2:17">
      <c r="B3380" s="30">
        <f>資料貼入!A3380</f>
        <v>0</v>
      </c>
      <c r="C3380" s="38">
        <f>資料貼入!A3380</f>
        <v>0</v>
      </c>
      <c r="D3380" s="29">
        <f>資料貼入!B3380</f>
        <v>0</v>
      </c>
      <c r="E3380" s="29" cm="1">
        <f t="array" ref="E3380">MovingDayDD($D$3:D3380)</f>
        <v>-2980487.7599999681</v>
      </c>
      <c r="F3380" s="29">
        <f>IF(OR(C3380&gt;總表!$B$30,C3380=0),0,IF(E3380=0,0,1+F3379))</f>
        <v>0</v>
      </c>
      <c r="G3380" s="29">
        <f t="shared" si="369"/>
        <v>0</v>
      </c>
      <c r="H3380" s="42">
        <f t="shared" si="367"/>
        <v>0</v>
      </c>
      <c r="I3380" s="43">
        <f t="shared" si="370"/>
        <v>0</v>
      </c>
      <c r="J3380" s="42">
        <f t="shared" si="371"/>
        <v>0</v>
      </c>
      <c r="K3380" s="43">
        <f t="shared" si="372"/>
        <v>0</v>
      </c>
      <c r="L3380">
        <f t="shared" si="373"/>
        <v>126</v>
      </c>
      <c r="M3380">
        <f>IF($G3380="","",COUNTIF($G$3:$G3380, $G3380))</f>
        <v>3252</v>
      </c>
      <c r="N3380">
        <f t="shared" si="368"/>
        <v>3378</v>
      </c>
      <c r="O3380"/>
      <c r="P3380"/>
      <c r="Q3380"/>
    </row>
    <row r="3381" spans="2:17">
      <c r="B3381" s="30">
        <f>資料貼入!A3381</f>
        <v>0</v>
      </c>
      <c r="C3381" s="38">
        <f>資料貼入!A3381</f>
        <v>0</v>
      </c>
      <c r="D3381" s="29">
        <f>資料貼入!B3381</f>
        <v>0</v>
      </c>
      <c r="E3381" s="29" cm="1">
        <f t="array" ref="E3381">MovingDayDD($D$3:D3381)</f>
        <v>-2980487.7599999681</v>
      </c>
      <c r="F3381" s="29">
        <f>IF(OR(C3381&gt;總表!$B$30,C3381=0),0,IF(E3381=0,0,1+F3380))</f>
        <v>0</v>
      </c>
      <c r="G3381" s="29">
        <f t="shared" si="369"/>
        <v>0</v>
      </c>
      <c r="H3381" s="42">
        <f t="shared" si="367"/>
        <v>0</v>
      </c>
      <c r="I3381" s="43">
        <f t="shared" si="370"/>
        <v>0</v>
      </c>
      <c r="J3381" s="42">
        <f t="shared" si="371"/>
        <v>0</v>
      </c>
      <c r="K3381" s="43">
        <f t="shared" si="372"/>
        <v>0</v>
      </c>
      <c r="L3381">
        <f t="shared" si="373"/>
        <v>126</v>
      </c>
      <c r="M3381">
        <f>IF($G3381="","",COUNTIF($G$3:$G3381, $G3381))</f>
        <v>3253</v>
      </c>
      <c r="N3381">
        <f t="shared" si="368"/>
        <v>3379</v>
      </c>
      <c r="O3381"/>
      <c r="P3381"/>
      <c r="Q3381"/>
    </row>
    <row r="3382" spans="2:17">
      <c r="B3382" s="30">
        <f>資料貼入!A3382</f>
        <v>0</v>
      </c>
      <c r="C3382" s="38">
        <f>資料貼入!A3382</f>
        <v>0</v>
      </c>
      <c r="D3382" s="29">
        <f>資料貼入!B3382</f>
        <v>0</v>
      </c>
      <c r="E3382" s="29" cm="1">
        <f t="array" ref="E3382">MovingDayDD($D$3:D3382)</f>
        <v>-2980487.7599999681</v>
      </c>
      <c r="F3382" s="29">
        <f>IF(OR(C3382&gt;總表!$B$30,C3382=0),0,IF(E3382=0,0,1+F3381))</f>
        <v>0</v>
      </c>
      <c r="G3382" s="29">
        <f t="shared" si="369"/>
        <v>0</v>
      </c>
      <c r="H3382" s="42">
        <f t="shared" si="367"/>
        <v>0</v>
      </c>
      <c r="I3382" s="43">
        <f t="shared" si="370"/>
        <v>0</v>
      </c>
      <c r="J3382" s="42">
        <f t="shared" si="371"/>
        <v>0</v>
      </c>
      <c r="K3382" s="43">
        <f t="shared" si="372"/>
        <v>0</v>
      </c>
      <c r="L3382">
        <f t="shared" si="373"/>
        <v>126</v>
      </c>
      <c r="M3382">
        <f>IF($G3382="","",COUNTIF($G$3:$G3382, $G3382))</f>
        <v>3254</v>
      </c>
      <c r="N3382">
        <f t="shared" si="368"/>
        <v>3380</v>
      </c>
      <c r="O3382"/>
      <c r="P3382"/>
      <c r="Q3382"/>
    </row>
    <row r="3383" spans="2:17">
      <c r="B3383" s="30">
        <f>資料貼入!A3383</f>
        <v>0</v>
      </c>
      <c r="C3383" s="38">
        <f>資料貼入!A3383</f>
        <v>0</v>
      </c>
      <c r="D3383" s="29">
        <f>資料貼入!B3383</f>
        <v>0</v>
      </c>
      <c r="E3383" s="29" cm="1">
        <f t="array" ref="E3383">MovingDayDD($D$3:D3383)</f>
        <v>-2980487.7599999681</v>
      </c>
      <c r="F3383" s="29">
        <f>IF(OR(C3383&gt;總表!$B$30,C3383=0),0,IF(E3383=0,0,1+F3382))</f>
        <v>0</v>
      </c>
      <c r="G3383" s="29">
        <f t="shared" si="369"/>
        <v>0</v>
      </c>
      <c r="H3383" s="42">
        <f t="shared" si="367"/>
        <v>0</v>
      </c>
      <c r="I3383" s="43">
        <f t="shared" si="370"/>
        <v>0</v>
      </c>
      <c r="J3383" s="42">
        <f t="shared" si="371"/>
        <v>0</v>
      </c>
      <c r="K3383" s="43">
        <f t="shared" si="372"/>
        <v>0</v>
      </c>
      <c r="L3383">
        <f t="shared" si="373"/>
        <v>126</v>
      </c>
      <c r="M3383">
        <f>IF($G3383="","",COUNTIF($G$3:$G3383, $G3383))</f>
        <v>3255</v>
      </c>
      <c r="N3383">
        <f t="shared" si="368"/>
        <v>3381</v>
      </c>
      <c r="O3383"/>
      <c r="P3383"/>
      <c r="Q3383"/>
    </row>
    <row r="3384" spans="2:17">
      <c r="B3384" s="30">
        <f>資料貼入!A3384</f>
        <v>0</v>
      </c>
      <c r="C3384" s="38">
        <f>資料貼入!A3384</f>
        <v>0</v>
      </c>
      <c r="D3384" s="29">
        <f>資料貼入!B3384</f>
        <v>0</v>
      </c>
      <c r="E3384" s="29" cm="1">
        <f t="array" ref="E3384">MovingDayDD($D$3:D3384)</f>
        <v>-2980487.7599999681</v>
      </c>
      <c r="F3384" s="29">
        <f>IF(OR(C3384&gt;總表!$B$30,C3384=0),0,IF(E3384=0,0,1+F3383))</f>
        <v>0</v>
      </c>
      <c r="G3384" s="29">
        <f t="shared" si="369"/>
        <v>0</v>
      </c>
      <c r="H3384" s="42">
        <f t="shared" si="367"/>
        <v>0</v>
      </c>
      <c r="I3384" s="43">
        <f t="shared" si="370"/>
        <v>0</v>
      </c>
      <c r="J3384" s="42">
        <f t="shared" si="371"/>
        <v>0</v>
      </c>
      <c r="K3384" s="43">
        <f t="shared" si="372"/>
        <v>0</v>
      </c>
      <c r="L3384">
        <f t="shared" si="373"/>
        <v>126</v>
      </c>
      <c r="M3384">
        <f>IF($G3384="","",COUNTIF($G$3:$G3384, $G3384))</f>
        <v>3256</v>
      </c>
      <c r="N3384">
        <f t="shared" si="368"/>
        <v>3382</v>
      </c>
      <c r="O3384"/>
      <c r="P3384"/>
      <c r="Q3384"/>
    </row>
    <row r="3385" spans="2:17">
      <c r="B3385" s="30">
        <f>資料貼入!A3385</f>
        <v>0</v>
      </c>
      <c r="C3385" s="38">
        <f>資料貼入!A3385</f>
        <v>0</v>
      </c>
      <c r="D3385" s="29">
        <f>資料貼入!B3385</f>
        <v>0</v>
      </c>
      <c r="E3385" s="29" cm="1">
        <f t="array" ref="E3385">MovingDayDD($D$3:D3385)</f>
        <v>-2980487.7599999681</v>
      </c>
      <c r="F3385" s="29">
        <f>IF(OR(C3385&gt;總表!$B$30,C3385=0),0,IF(E3385=0,0,1+F3384))</f>
        <v>0</v>
      </c>
      <c r="G3385" s="29">
        <f t="shared" si="369"/>
        <v>0</v>
      </c>
      <c r="H3385" s="42">
        <f t="shared" si="367"/>
        <v>0</v>
      </c>
      <c r="I3385" s="43">
        <f t="shared" si="370"/>
        <v>0</v>
      </c>
      <c r="J3385" s="42">
        <f t="shared" si="371"/>
        <v>0</v>
      </c>
      <c r="K3385" s="43">
        <f t="shared" si="372"/>
        <v>0</v>
      </c>
      <c r="L3385">
        <f t="shared" si="373"/>
        <v>126</v>
      </c>
      <c r="M3385">
        <f>IF($G3385="","",COUNTIF($G$3:$G3385, $G3385))</f>
        <v>3257</v>
      </c>
      <c r="N3385">
        <f t="shared" si="368"/>
        <v>3383</v>
      </c>
      <c r="O3385"/>
      <c r="P3385"/>
      <c r="Q3385"/>
    </row>
    <row r="3386" spans="2:17">
      <c r="B3386" s="30">
        <f>資料貼入!A3386</f>
        <v>0</v>
      </c>
      <c r="C3386" s="38">
        <f>資料貼入!A3386</f>
        <v>0</v>
      </c>
      <c r="D3386" s="29">
        <f>資料貼入!B3386</f>
        <v>0</v>
      </c>
      <c r="E3386" s="29" cm="1">
        <f t="array" ref="E3386">MovingDayDD($D$3:D3386)</f>
        <v>-2980487.7599999681</v>
      </c>
      <c r="F3386" s="29">
        <f>IF(OR(C3386&gt;總表!$B$30,C3386=0),0,IF(E3386=0,0,1+F3385))</f>
        <v>0</v>
      </c>
      <c r="G3386" s="29">
        <f t="shared" si="369"/>
        <v>0</v>
      </c>
      <c r="H3386" s="42">
        <f t="shared" si="367"/>
        <v>0</v>
      </c>
      <c r="I3386" s="43">
        <f t="shared" si="370"/>
        <v>0</v>
      </c>
      <c r="J3386" s="42">
        <f t="shared" si="371"/>
        <v>0</v>
      </c>
      <c r="K3386" s="43">
        <f t="shared" si="372"/>
        <v>0</v>
      </c>
      <c r="L3386">
        <f t="shared" si="373"/>
        <v>126</v>
      </c>
      <c r="M3386">
        <f>IF($G3386="","",COUNTIF($G$3:$G3386, $G3386))</f>
        <v>3258</v>
      </c>
      <c r="N3386">
        <f t="shared" si="368"/>
        <v>3384</v>
      </c>
      <c r="O3386"/>
      <c r="P3386"/>
      <c r="Q3386"/>
    </row>
    <row r="3387" spans="2:17">
      <c r="B3387" s="30">
        <f>資料貼入!A3387</f>
        <v>0</v>
      </c>
      <c r="C3387" s="38">
        <f>資料貼入!A3387</f>
        <v>0</v>
      </c>
      <c r="D3387" s="29">
        <f>資料貼入!B3387</f>
        <v>0</v>
      </c>
      <c r="E3387" s="29" cm="1">
        <f t="array" ref="E3387">MovingDayDD($D$3:D3387)</f>
        <v>-2980487.7599999681</v>
      </c>
      <c r="F3387" s="29">
        <f>IF(OR(C3387&gt;總表!$B$30,C3387=0),0,IF(E3387=0,0,1+F3386))</f>
        <v>0</v>
      </c>
      <c r="G3387" s="29">
        <f t="shared" si="369"/>
        <v>0</v>
      </c>
      <c r="H3387" s="42">
        <f t="shared" si="367"/>
        <v>0</v>
      </c>
      <c r="I3387" s="43">
        <f t="shared" si="370"/>
        <v>0</v>
      </c>
      <c r="J3387" s="42">
        <f t="shared" si="371"/>
        <v>0</v>
      </c>
      <c r="K3387" s="43">
        <f t="shared" si="372"/>
        <v>0</v>
      </c>
      <c r="L3387">
        <f t="shared" si="373"/>
        <v>126</v>
      </c>
      <c r="M3387">
        <f>IF($G3387="","",COUNTIF($G$3:$G3387, $G3387))</f>
        <v>3259</v>
      </c>
      <c r="N3387">
        <f t="shared" si="368"/>
        <v>3385</v>
      </c>
      <c r="O3387"/>
      <c r="P3387"/>
      <c r="Q3387"/>
    </row>
    <row r="3388" spans="2:17">
      <c r="B3388" s="30">
        <f>資料貼入!A3388</f>
        <v>0</v>
      </c>
      <c r="C3388" s="38">
        <f>資料貼入!A3388</f>
        <v>0</v>
      </c>
      <c r="D3388" s="29">
        <f>資料貼入!B3388</f>
        <v>0</v>
      </c>
      <c r="E3388" s="29" cm="1">
        <f t="array" ref="E3388">MovingDayDD($D$3:D3388)</f>
        <v>-2980487.7599999681</v>
      </c>
      <c r="F3388" s="29">
        <f>IF(OR(C3388&gt;總表!$B$30,C3388=0),0,IF(E3388=0,0,1+F3387))</f>
        <v>0</v>
      </c>
      <c r="G3388" s="29">
        <f t="shared" si="369"/>
        <v>0</v>
      </c>
      <c r="H3388" s="42">
        <f t="shared" si="367"/>
        <v>0</v>
      </c>
      <c r="I3388" s="43">
        <f t="shared" si="370"/>
        <v>0</v>
      </c>
      <c r="J3388" s="42">
        <f t="shared" si="371"/>
        <v>0</v>
      </c>
      <c r="K3388" s="43">
        <f t="shared" si="372"/>
        <v>0</v>
      </c>
      <c r="L3388">
        <f t="shared" si="373"/>
        <v>126</v>
      </c>
      <c r="M3388">
        <f>IF($G3388="","",COUNTIF($G$3:$G3388, $G3388))</f>
        <v>3260</v>
      </c>
      <c r="N3388">
        <f t="shared" si="368"/>
        <v>3386</v>
      </c>
      <c r="O3388"/>
      <c r="P3388"/>
      <c r="Q3388"/>
    </row>
    <row r="3389" spans="2:17">
      <c r="B3389" s="30">
        <f>資料貼入!A3389</f>
        <v>0</v>
      </c>
      <c r="C3389" s="38">
        <f>資料貼入!A3389</f>
        <v>0</v>
      </c>
      <c r="D3389" s="29">
        <f>資料貼入!B3389</f>
        <v>0</v>
      </c>
      <c r="E3389" s="29" cm="1">
        <f t="array" ref="E3389">MovingDayDD($D$3:D3389)</f>
        <v>-2980487.7599999681</v>
      </c>
      <c r="F3389" s="29">
        <f>IF(OR(C3389&gt;總表!$B$30,C3389=0),0,IF(E3389=0,0,1+F3388))</f>
        <v>0</v>
      </c>
      <c r="G3389" s="29">
        <f t="shared" si="369"/>
        <v>0</v>
      </c>
      <c r="H3389" s="42">
        <f t="shared" si="367"/>
        <v>0</v>
      </c>
      <c r="I3389" s="43">
        <f t="shared" si="370"/>
        <v>0</v>
      </c>
      <c r="J3389" s="42">
        <f t="shared" si="371"/>
        <v>0</v>
      </c>
      <c r="K3389" s="43">
        <f t="shared" si="372"/>
        <v>0</v>
      </c>
      <c r="L3389">
        <f t="shared" si="373"/>
        <v>126</v>
      </c>
      <c r="M3389">
        <f>IF($G3389="","",COUNTIF($G$3:$G3389, $G3389))</f>
        <v>3261</v>
      </c>
      <c r="N3389">
        <f t="shared" si="368"/>
        <v>3387</v>
      </c>
      <c r="O3389"/>
      <c r="P3389"/>
      <c r="Q3389"/>
    </row>
    <row r="3390" spans="2:17">
      <c r="B3390" s="30">
        <f>資料貼入!A3390</f>
        <v>0</v>
      </c>
      <c r="C3390" s="38">
        <f>資料貼入!A3390</f>
        <v>0</v>
      </c>
      <c r="D3390" s="29">
        <f>資料貼入!B3390</f>
        <v>0</v>
      </c>
      <c r="E3390" s="29" cm="1">
        <f t="array" ref="E3390">MovingDayDD($D$3:D3390)</f>
        <v>-2980487.7599999681</v>
      </c>
      <c r="F3390" s="29">
        <f>IF(OR(C3390&gt;總表!$B$30,C3390=0),0,IF(E3390=0,0,1+F3389))</f>
        <v>0</v>
      </c>
      <c r="G3390" s="29">
        <f t="shared" si="369"/>
        <v>0</v>
      </c>
      <c r="H3390" s="42">
        <f t="shared" si="367"/>
        <v>0</v>
      </c>
      <c r="I3390" s="43">
        <f t="shared" si="370"/>
        <v>0</v>
      </c>
      <c r="J3390" s="42">
        <f t="shared" si="371"/>
        <v>0</v>
      </c>
      <c r="K3390" s="43">
        <f t="shared" si="372"/>
        <v>0</v>
      </c>
      <c r="L3390">
        <f t="shared" si="373"/>
        <v>126</v>
      </c>
      <c r="M3390">
        <f>IF($G3390="","",COUNTIF($G$3:$G3390, $G3390))</f>
        <v>3262</v>
      </c>
      <c r="N3390">
        <f t="shared" si="368"/>
        <v>3388</v>
      </c>
      <c r="O3390"/>
      <c r="P3390"/>
      <c r="Q3390"/>
    </row>
    <row r="3391" spans="2:17">
      <c r="B3391" s="30">
        <f>資料貼入!A3391</f>
        <v>0</v>
      </c>
      <c r="C3391" s="38">
        <f>資料貼入!A3391</f>
        <v>0</v>
      </c>
      <c r="D3391" s="29">
        <f>資料貼入!B3391</f>
        <v>0</v>
      </c>
      <c r="E3391" s="29" cm="1">
        <f t="array" ref="E3391">MovingDayDD($D$3:D3391)</f>
        <v>-2980487.7599999681</v>
      </c>
      <c r="F3391" s="29">
        <f>IF(OR(C3391&gt;總表!$B$30,C3391=0),0,IF(E3391=0,0,1+F3390))</f>
        <v>0</v>
      </c>
      <c r="G3391" s="29">
        <f t="shared" si="369"/>
        <v>0</v>
      </c>
      <c r="H3391" s="42">
        <f t="shared" si="367"/>
        <v>0</v>
      </c>
      <c r="I3391" s="43">
        <f t="shared" si="370"/>
        <v>0</v>
      </c>
      <c r="J3391" s="42">
        <f t="shared" si="371"/>
        <v>0</v>
      </c>
      <c r="K3391" s="43">
        <f t="shared" si="372"/>
        <v>0</v>
      </c>
      <c r="L3391">
        <f t="shared" si="373"/>
        <v>126</v>
      </c>
      <c r="M3391">
        <f>IF($G3391="","",COUNTIF($G$3:$G3391, $G3391))</f>
        <v>3263</v>
      </c>
      <c r="N3391">
        <f t="shared" si="368"/>
        <v>3389</v>
      </c>
      <c r="O3391"/>
      <c r="P3391"/>
      <c r="Q3391"/>
    </row>
    <row r="3392" spans="2:17">
      <c r="B3392" s="30">
        <f>資料貼入!A3392</f>
        <v>0</v>
      </c>
      <c r="C3392" s="38">
        <f>資料貼入!A3392</f>
        <v>0</v>
      </c>
      <c r="D3392" s="29">
        <f>資料貼入!B3392</f>
        <v>0</v>
      </c>
      <c r="E3392" s="29" cm="1">
        <f t="array" ref="E3392">MovingDayDD($D$3:D3392)</f>
        <v>-2980487.7599999681</v>
      </c>
      <c r="F3392" s="29">
        <f>IF(OR(C3392&gt;總表!$B$30,C3392=0),0,IF(E3392=0,0,1+F3391))</f>
        <v>0</v>
      </c>
      <c r="G3392" s="29">
        <f t="shared" si="369"/>
        <v>0</v>
      </c>
      <c r="H3392" s="42">
        <f t="shared" si="367"/>
        <v>0</v>
      </c>
      <c r="I3392" s="43">
        <f t="shared" si="370"/>
        <v>0</v>
      </c>
      <c r="J3392" s="42">
        <f t="shared" si="371"/>
        <v>0</v>
      </c>
      <c r="K3392" s="43">
        <f t="shared" si="372"/>
        <v>0</v>
      </c>
      <c r="L3392">
        <f t="shared" si="373"/>
        <v>126</v>
      </c>
      <c r="M3392">
        <f>IF($G3392="","",COUNTIF($G$3:$G3392, $G3392))</f>
        <v>3264</v>
      </c>
      <c r="N3392">
        <f t="shared" si="368"/>
        <v>3390</v>
      </c>
      <c r="O3392"/>
      <c r="P3392"/>
      <c r="Q3392"/>
    </row>
    <row r="3393" spans="2:17">
      <c r="B3393" s="30">
        <f>資料貼入!A3393</f>
        <v>0</v>
      </c>
      <c r="C3393" s="38">
        <f>資料貼入!A3393</f>
        <v>0</v>
      </c>
      <c r="D3393" s="29">
        <f>資料貼入!B3393</f>
        <v>0</v>
      </c>
      <c r="E3393" s="29" cm="1">
        <f t="array" ref="E3393">MovingDayDD($D$3:D3393)</f>
        <v>-2980487.7599999681</v>
      </c>
      <c r="F3393" s="29">
        <f>IF(OR(C3393&gt;總表!$B$30,C3393=0),0,IF(E3393=0,0,1+F3392))</f>
        <v>0</v>
      </c>
      <c r="G3393" s="29">
        <f t="shared" si="369"/>
        <v>0</v>
      </c>
      <c r="H3393" s="42">
        <f t="shared" si="367"/>
        <v>0</v>
      </c>
      <c r="I3393" s="43">
        <f t="shared" si="370"/>
        <v>0</v>
      </c>
      <c r="J3393" s="42">
        <f t="shared" si="371"/>
        <v>0</v>
      </c>
      <c r="K3393" s="43">
        <f t="shared" si="372"/>
        <v>0</v>
      </c>
      <c r="L3393">
        <f t="shared" si="373"/>
        <v>126</v>
      </c>
      <c r="M3393">
        <f>IF($G3393="","",COUNTIF($G$3:$G3393, $G3393))</f>
        <v>3265</v>
      </c>
      <c r="N3393">
        <f t="shared" si="368"/>
        <v>3391</v>
      </c>
      <c r="O3393"/>
      <c r="P3393"/>
      <c r="Q3393"/>
    </row>
    <row r="3394" spans="2:17">
      <c r="B3394" s="30">
        <f>資料貼入!A3394</f>
        <v>0</v>
      </c>
      <c r="C3394" s="38">
        <f>資料貼入!A3394</f>
        <v>0</v>
      </c>
      <c r="D3394" s="29">
        <f>資料貼入!B3394</f>
        <v>0</v>
      </c>
      <c r="E3394" s="29" cm="1">
        <f t="array" ref="E3394">MovingDayDD($D$3:D3394)</f>
        <v>-2980487.7599999681</v>
      </c>
      <c r="F3394" s="29">
        <f>IF(OR(C3394&gt;總表!$B$30,C3394=0),0,IF(E3394=0,0,1+F3393))</f>
        <v>0</v>
      </c>
      <c r="G3394" s="29">
        <f t="shared" si="369"/>
        <v>0</v>
      </c>
      <c r="H3394" s="42">
        <f t="shared" si="367"/>
        <v>0</v>
      </c>
      <c r="I3394" s="43">
        <f t="shared" si="370"/>
        <v>0</v>
      </c>
      <c r="J3394" s="42">
        <f t="shared" si="371"/>
        <v>0</v>
      </c>
      <c r="K3394" s="43">
        <f t="shared" si="372"/>
        <v>0</v>
      </c>
      <c r="L3394">
        <f t="shared" si="373"/>
        <v>126</v>
      </c>
      <c r="M3394">
        <f>IF($G3394="","",COUNTIF($G$3:$G3394, $G3394))</f>
        <v>3266</v>
      </c>
      <c r="N3394">
        <f t="shared" si="368"/>
        <v>3392</v>
      </c>
      <c r="O3394"/>
      <c r="P3394"/>
      <c r="Q3394"/>
    </row>
    <row r="3395" spans="2:17">
      <c r="B3395" s="30">
        <f>資料貼入!A3395</f>
        <v>0</v>
      </c>
      <c r="C3395" s="38">
        <f>資料貼入!A3395</f>
        <v>0</v>
      </c>
      <c r="D3395" s="29">
        <f>資料貼入!B3395</f>
        <v>0</v>
      </c>
      <c r="E3395" s="29" cm="1">
        <f t="array" ref="E3395">MovingDayDD($D$3:D3395)</f>
        <v>-2980487.7599999681</v>
      </c>
      <c r="F3395" s="29">
        <f>IF(OR(C3395&gt;總表!$B$30,C3395=0),0,IF(E3395=0,0,1+F3394))</f>
        <v>0</v>
      </c>
      <c r="G3395" s="29">
        <f t="shared" si="369"/>
        <v>0</v>
      </c>
      <c r="H3395" s="42">
        <f t="shared" ref="H3395:H3458" si="374">IF(G3395&gt;$V$1,B3395,0)</f>
        <v>0</v>
      </c>
      <c r="I3395" s="43">
        <f t="shared" si="370"/>
        <v>0</v>
      </c>
      <c r="J3395" s="42">
        <f t="shared" si="371"/>
        <v>0</v>
      </c>
      <c r="K3395" s="43">
        <f t="shared" si="372"/>
        <v>0</v>
      </c>
      <c r="L3395">
        <f t="shared" si="373"/>
        <v>126</v>
      </c>
      <c r="M3395">
        <f>IF($G3395="","",COUNTIF($G$3:$G3395, $G3395))</f>
        <v>3267</v>
      </c>
      <c r="N3395">
        <f t="shared" ref="N3395:N3458" si="375">IF($G3395="","",L3395+M3395)</f>
        <v>3393</v>
      </c>
      <c r="O3395"/>
      <c r="P3395"/>
      <c r="Q3395"/>
    </row>
    <row r="3396" spans="2:17">
      <c r="B3396" s="30">
        <f>資料貼入!A3396</f>
        <v>0</v>
      </c>
      <c r="C3396" s="38">
        <f>資料貼入!A3396</f>
        <v>0</v>
      </c>
      <c r="D3396" s="29">
        <f>資料貼入!B3396</f>
        <v>0</v>
      </c>
      <c r="E3396" s="29" cm="1">
        <f t="array" ref="E3396">MovingDayDD($D$3:D3396)</f>
        <v>-2980487.7599999681</v>
      </c>
      <c r="F3396" s="29">
        <f>IF(OR(C3396&gt;總表!$B$30,C3396=0),0,IF(E3396=0,0,1+F3395))</f>
        <v>0</v>
      </c>
      <c r="G3396" s="29">
        <f t="shared" ref="G3396:G3459" si="376">IF(F3397=0,F3396,0)</f>
        <v>0</v>
      </c>
      <c r="H3396" s="42">
        <f t="shared" si="374"/>
        <v>0</v>
      </c>
      <c r="I3396" s="43">
        <f t="shared" ref="I3396:I3459" si="377">G3396</f>
        <v>0</v>
      </c>
      <c r="J3396" s="42">
        <f t="shared" ref="J3396:J3459" si="378">IF(F3396=0,0,B3396)</f>
        <v>0</v>
      </c>
      <c r="K3396" s="43">
        <f t="shared" ref="K3396:K3459" si="379">G3396</f>
        <v>0</v>
      </c>
      <c r="L3396">
        <f t="shared" ref="L3396:L3459" si="380">IF($G3396="","",COUNTIF($G$3:$G$4053, "&gt;" &amp; $G3396))</f>
        <v>126</v>
      </c>
      <c r="M3396">
        <f>IF($G3396="","",COUNTIF($G$3:$G3396, $G3396))</f>
        <v>3268</v>
      </c>
      <c r="N3396">
        <f t="shared" si="375"/>
        <v>3394</v>
      </c>
      <c r="O3396"/>
      <c r="P3396"/>
      <c r="Q3396"/>
    </row>
    <row r="3397" spans="2:17">
      <c r="B3397" s="30">
        <f>資料貼入!A3397</f>
        <v>0</v>
      </c>
      <c r="C3397" s="38">
        <f>資料貼入!A3397</f>
        <v>0</v>
      </c>
      <c r="D3397" s="29">
        <f>資料貼入!B3397</f>
        <v>0</v>
      </c>
      <c r="E3397" s="29" cm="1">
        <f t="array" ref="E3397">MovingDayDD($D$3:D3397)</f>
        <v>-2980487.7599999681</v>
      </c>
      <c r="F3397" s="29">
        <f>IF(OR(C3397&gt;總表!$B$30,C3397=0),0,IF(E3397=0,0,1+F3396))</f>
        <v>0</v>
      </c>
      <c r="G3397" s="29">
        <f t="shared" si="376"/>
        <v>0</v>
      </c>
      <c r="H3397" s="42">
        <f t="shared" si="374"/>
        <v>0</v>
      </c>
      <c r="I3397" s="43">
        <f t="shared" si="377"/>
        <v>0</v>
      </c>
      <c r="J3397" s="42">
        <f t="shared" si="378"/>
        <v>0</v>
      </c>
      <c r="K3397" s="43">
        <f t="shared" si="379"/>
        <v>0</v>
      </c>
      <c r="L3397">
        <f t="shared" si="380"/>
        <v>126</v>
      </c>
      <c r="M3397">
        <f>IF($G3397="","",COUNTIF($G$3:$G3397, $G3397))</f>
        <v>3269</v>
      </c>
      <c r="N3397">
        <f t="shared" si="375"/>
        <v>3395</v>
      </c>
      <c r="O3397"/>
      <c r="P3397"/>
      <c r="Q3397"/>
    </row>
    <row r="3398" spans="2:17">
      <c r="B3398" s="30">
        <f>資料貼入!A3398</f>
        <v>0</v>
      </c>
      <c r="C3398" s="38">
        <f>資料貼入!A3398</f>
        <v>0</v>
      </c>
      <c r="D3398" s="29">
        <f>資料貼入!B3398</f>
        <v>0</v>
      </c>
      <c r="E3398" s="29" cm="1">
        <f t="array" ref="E3398">MovingDayDD($D$3:D3398)</f>
        <v>-2980487.7599999681</v>
      </c>
      <c r="F3398" s="29">
        <f>IF(OR(C3398&gt;總表!$B$30,C3398=0),0,IF(E3398=0,0,1+F3397))</f>
        <v>0</v>
      </c>
      <c r="G3398" s="29">
        <f t="shared" si="376"/>
        <v>0</v>
      </c>
      <c r="H3398" s="42">
        <f t="shared" si="374"/>
        <v>0</v>
      </c>
      <c r="I3398" s="43">
        <f t="shared" si="377"/>
        <v>0</v>
      </c>
      <c r="J3398" s="42">
        <f t="shared" si="378"/>
        <v>0</v>
      </c>
      <c r="K3398" s="43">
        <f t="shared" si="379"/>
        <v>0</v>
      </c>
      <c r="L3398">
        <f t="shared" si="380"/>
        <v>126</v>
      </c>
      <c r="M3398">
        <f>IF($G3398="","",COUNTIF($G$3:$G3398, $G3398))</f>
        <v>3270</v>
      </c>
      <c r="N3398">
        <f t="shared" si="375"/>
        <v>3396</v>
      </c>
      <c r="O3398"/>
      <c r="P3398"/>
      <c r="Q3398"/>
    </row>
    <row r="3399" spans="2:17">
      <c r="B3399" s="30">
        <f>資料貼入!A3399</f>
        <v>0</v>
      </c>
      <c r="C3399" s="38">
        <f>資料貼入!A3399</f>
        <v>0</v>
      </c>
      <c r="D3399" s="29">
        <f>資料貼入!B3399</f>
        <v>0</v>
      </c>
      <c r="E3399" s="29" cm="1">
        <f t="array" ref="E3399">MovingDayDD($D$3:D3399)</f>
        <v>-2980487.7599999681</v>
      </c>
      <c r="F3399" s="29">
        <f>IF(OR(C3399&gt;總表!$B$30,C3399=0),0,IF(E3399=0,0,1+F3398))</f>
        <v>0</v>
      </c>
      <c r="G3399" s="29">
        <f t="shared" si="376"/>
        <v>0</v>
      </c>
      <c r="H3399" s="42">
        <f t="shared" si="374"/>
        <v>0</v>
      </c>
      <c r="I3399" s="43">
        <f t="shared" si="377"/>
        <v>0</v>
      </c>
      <c r="J3399" s="42">
        <f t="shared" si="378"/>
        <v>0</v>
      </c>
      <c r="K3399" s="43">
        <f t="shared" si="379"/>
        <v>0</v>
      </c>
      <c r="L3399">
        <f t="shared" si="380"/>
        <v>126</v>
      </c>
      <c r="M3399">
        <f>IF($G3399="","",COUNTIF($G$3:$G3399, $G3399))</f>
        <v>3271</v>
      </c>
      <c r="N3399">
        <f t="shared" si="375"/>
        <v>3397</v>
      </c>
      <c r="O3399"/>
      <c r="P3399"/>
      <c r="Q3399"/>
    </row>
    <row r="3400" spans="2:17">
      <c r="B3400" s="30">
        <f>資料貼入!A3400</f>
        <v>0</v>
      </c>
      <c r="C3400" s="38">
        <f>資料貼入!A3400</f>
        <v>0</v>
      </c>
      <c r="D3400" s="29">
        <f>資料貼入!B3400</f>
        <v>0</v>
      </c>
      <c r="E3400" s="29" cm="1">
        <f t="array" ref="E3400">MovingDayDD($D$3:D3400)</f>
        <v>-2980487.7599999681</v>
      </c>
      <c r="F3400" s="29">
        <f>IF(OR(C3400&gt;總表!$B$30,C3400=0),0,IF(E3400=0,0,1+F3399))</f>
        <v>0</v>
      </c>
      <c r="G3400" s="29">
        <f t="shared" si="376"/>
        <v>0</v>
      </c>
      <c r="H3400" s="42">
        <f t="shared" si="374"/>
        <v>0</v>
      </c>
      <c r="I3400" s="43">
        <f t="shared" si="377"/>
        <v>0</v>
      </c>
      <c r="J3400" s="42">
        <f t="shared" si="378"/>
        <v>0</v>
      </c>
      <c r="K3400" s="43">
        <f t="shared" si="379"/>
        <v>0</v>
      </c>
      <c r="L3400">
        <f t="shared" si="380"/>
        <v>126</v>
      </c>
      <c r="M3400">
        <f>IF($G3400="","",COUNTIF($G$3:$G3400, $G3400))</f>
        <v>3272</v>
      </c>
      <c r="N3400">
        <f t="shared" si="375"/>
        <v>3398</v>
      </c>
      <c r="O3400"/>
      <c r="P3400"/>
      <c r="Q3400"/>
    </row>
    <row r="3401" spans="2:17">
      <c r="B3401" s="30">
        <f>資料貼入!A3401</f>
        <v>0</v>
      </c>
      <c r="C3401" s="38">
        <f>資料貼入!A3401</f>
        <v>0</v>
      </c>
      <c r="D3401" s="29">
        <f>資料貼入!B3401</f>
        <v>0</v>
      </c>
      <c r="E3401" s="29" cm="1">
        <f t="array" ref="E3401">MovingDayDD($D$3:D3401)</f>
        <v>-2980487.7599999681</v>
      </c>
      <c r="F3401" s="29">
        <f>IF(OR(C3401&gt;總表!$B$30,C3401=0),0,IF(E3401=0,0,1+F3400))</f>
        <v>0</v>
      </c>
      <c r="G3401" s="29">
        <f t="shared" si="376"/>
        <v>0</v>
      </c>
      <c r="H3401" s="42">
        <f t="shared" si="374"/>
        <v>0</v>
      </c>
      <c r="I3401" s="43">
        <f t="shared" si="377"/>
        <v>0</v>
      </c>
      <c r="J3401" s="42">
        <f t="shared" si="378"/>
        <v>0</v>
      </c>
      <c r="K3401" s="43">
        <f t="shared" si="379"/>
        <v>0</v>
      </c>
      <c r="L3401">
        <f t="shared" si="380"/>
        <v>126</v>
      </c>
      <c r="M3401">
        <f>IF($G3401="","",COUNTIF($G$3:$G3401, $G3401))</f>
        <v>3273</v>
      </c>
      <c r="N3401">
        <f t="shared" si="375"/>
        <v>3399</v>
      </c>
      <c r="O3401"/>
      <c r="P3401"/>
      <c r="Q3401"/>
    </row>
    <row r="3402" spans="2:17">
      <c r="B3402" s="30">
        <f>資料貼入!A3402</f>
        <v>0</v>
      </c>
      <c r="C3402" s="38">
        <f>資料貼入!A3402</f>
        <v>0</v>
      </c>
      <c r="D3402" s="29">
        <f>資料貼入!B3402</f>
        <v>0</v>
      </c>
      <c r="E3402" s="29" cm="1">
        <f t="array" ref="E3402">MovingDayDD($D$3:D3402)</f>
        <v>-2980487.7599999681</v>
      </c>
      <c r="F3402" s="29">
        <f>IF(OR(C3402&gt;總表!$B$30,C3402=0),0,IF(E3402=0,0,1+F3401))</f>
        <v>0</v>
      </c>
      <c r="G3402" s="29">
        <f t="shared" si="376"/>
        <v>0</v>
      </c>
      <c r="H3402" s="42">
        <f t="shared" si="374"/>
        <v>0</v>
      </c>
      <c r="I3402" s="43">
        <f t="shared" si="377"/>
        <v>0</v>
      </c>
      <c r="J3402" s="42">
        <f t="shared" si="378"/>
        <v>0</v>
      </c>
      <c r="K3402" s="43">
        <f t="shared" si="379"/>
        <v>0</v>
      </c>
      <c r="L3402">
        <f t="shared" si="380"/>
        <v>126</v>
      </c>
      <c r="M3402">
        <f>IF($G3402="","",COUNTIF($G$3:$G3402, $G3402))</f>
        <v>3274</v>
      </c>
      <c r="N3402">
        <f t="shared" si="375"/>
        <v>3400</v>
      </c>
      <c r="O3402"/>
      <c r="P3402"/>
      <c r="Q3402"/>
    </row>
    <row r="3403" spans="2:17">
      <c r="B3403" s="30">
        <f>資料貼入!A3403</f>
        <v>0</v>
      </c>
      <c r="C3403" s="38">
        <f>資料貼入!A3403</f>
        <v>0</v>
      </c>
      <c r="D3403" s="29">
        <f>資料貼入!B3403</f>
        <v>0</v>
      </c>
      <c r="E3403" s="29" cm="1">
        <f t="array" ref="E3403">MovingDayDD($D$3:D3403)</f>
        <v>-2980487.7599999681</v>
      </c>
      <c r="F3403" s="29">
        <f>IF(OR(C3403&gt;總表!$B$30,C3403=0),0,IF(E3403=0,0,1+F3402))</f>
        <v>0</v>
      </c>
      <c r="G3403" s="29">
        <f t="shared" si="376"/>
        <v>0</v>
      </c>
      <c r="H3403" s="42">
        <f t="shared" si="374"/>
        <v>0</v>
      </c>
      <c r="I3403" s="43">
        <f t="shared" si="377"/>
        <v>0</v>
      </c>
      <c r="J3403" s="42">
        <f t="shared" si="378"/>
        <v>0</v>
      </c>
      <c r="K3403" s="43">
        <f t="shared" si="379"/>
        <v>0</v>
      </c>
      <c r="L3403">
        <f t="shared" si="380"/>
        <v>126</v>
      </c>
      <c r="M3403">
        <f>IF($G3403="","",COUNTIF($G$3:$G3403, $G3403))</f>
        <v>3275</v>
      </c>
      <c r="N3403">
        <f t="shared" si="375"/>
        <v>3401</v>
      </c>
      <c r="O3403"/>
      <c r="P3403"/>
      <c r="Q3403"/>
    </row>
    <row r="3404" spans="2:17">
      <c r="B3404" s="30">
        <f>資料貼入!A3404</f>
        <v>0</v>
      </c>
      <c r="C3404" s="38">
        <f>資料貼入!A3404</f>
        <v>0</v>
      </c>
      <c r="D3404" s="29">
        <f>資料貼入!B3404</f>
        <v>0</v>
      </c>
      <c r="E3404" s="29" cm="1">
        <f t="array" ref="E3404">MovingDayDD($D$3:D3404)</f>
        <v>-2980487.7599999681</v>
      </c>
      <c r="F3404" s="29">
        <f>IF(OR(C3404&gt;總表!$B$30,C3404=0),0,IF(E3404=0,0,1+F3403))</f>
        <v>0</v>
      </c>
      <c r="G3404" s="29">
        <f t="shared" si="376"/>
        <v>0</v>
      </c>
      <c r="H3404" s="42">
        <f t="shared" si="374"/>
        <v>0</v>
      </c>
      <c r="I3404" s="43">
        <f t="shared" si="377"/>
        <v>0</v>
      </c>
      <c r="J3404" s="42">
        <f t="shared" si="378"/>
        <v>0</v>
      </c>
      <c r="K3404" s="43">
        <f t="shared" si="379"/>
        <v>0</v>
      </c>
      <c r="L3404">
        <f t="shared" si="380"/>
        <v>126</v>
      </c>
      <c r="M3404">
        <f>IF($G3404="","",COUNTIF($G$3:$G3404, $G3404))</f>
        <v>3276</v>
      </c>
      <c r="N3404">
        <f t="shared" si="375"/>
        <v>3402</v>
      </c>
      <c r="O3404"/>
      <c r="P3404"/>
      <c r="Q3404"/>
    </row>
    <row r="3405" spans="2:17">
      <c r="B3405" s="30">
        <f>資料貼入!A3405</f>
        <v>0</v>
      </c>
      <c r="C3405" s="38">
        <f>資料貼入!A3405</f>
        <v>0</v>
      </c>
      <c r="D3405" s="29">
        <f>資料貼入!B3405</f>
        <v>0</v>
      </c>
      <c r="E3405" s="29" cm="1">
        <f t="array" ref="E3405">MovingDayDD($D$3:D3405)</f>
        <v>-2980487.7599999681</v>
      </c>
      <c r="F3405" s="29">
        <f>IF(OR(C3405&gt;總表!$B$30,C3405=0),0,IF(E3405=0,0,1+F3404))</f>
        <v>0</v>
      </c>
      <c r="G3405" s="29">
        <f t="shared" si="376"/>
        <v>0</v>
      </c>
      <c r="H3405" s="42">
        <f t="shared" si="374"/>
        <v>0</v>
      </c>
      <c r="I3405" s="43">
        <f t="shared" si="377"/>
        <v>0</v>
      </c>
      <c r="J3405" s="42">
        <f t="shared" si="378"/>
        <v>0</v>
      </c>
      <c r="K3405" s="43">
        <f t="shared" si="379"/>
        <v>0</v>
      </c>
      <c r="L3405">
        <f t="shared" si="380"/>
        <v>126</v>
      </c>
      <c r="M3405">
        <f>IF($G3405="","",COUNTIF($G$3:$G3405, $G3405))</f>
        <v>3277</v>
      </c>
      <c r="N3405">
        <f t="shared" si="375"/>
        <v>3403</v>
      </c>
      <c r="O3405"/>
      <c r="P3405"/>
      <c r="Q3405"/>
    </row>
    <row r="3406" spans="2:17">
      <c r="B3406" s="30">
        <f>資料貼入!A3406</f>
        <v>0</v>
      </c>
      <c r="C3406" s="38">
        <f>資料貼入!A3406</f>
        <v>0</v>
      </c>
      <c r="D3406" s="29">
        <f>資料貼入!B3406</f>
        <v>0</v>
      </c>
      <c r="E3406" s="29" cm="1">
        <f t="array" ref="E3406">MovingDayDD($D$3:D3406)</f>
        <v>-2980487.7599999681</v>
      </c>
      <c r="F3406" s="29">
        <f>IF(OR(C3406&gt;總表!$B$30,C3406=0),0,IF(E3406=0,0,1+F3405))</f>
        <v>0</v>
      </c>
      <c r="G3406" s="29">
        <f t="shared" si="376"/>
        <v>0</v>
      </c>
      <c r="H3406" s="42">
        <f t="shared" si="374"/>
        <v>0</v>
      </c>
      <c r="I3406" s="43">
        <f t="shared" si="377"/>
        <v>0</v>
      </c>
      <c r="J3406" s="42">
        <f t="shared" si="378"/>
        <v>0</v>
      </c>
      <c r="K3406" s="43">
        <f t="shared" si="379"/>
        <v>0</v>
      </c>
      <c r="L3406">
        <f t="shared" si="380"/>
        <v>126</v>
      </c>
      <c r="M3406">
        <f>IF($G3406="","",COUNTIF($G$3:$G3406, $G3406))</f>
        <v>3278</v>
      </c>
      <c r="N3406">
        <f t="shared" si="375"/>
        <v>3404</v>
      </c>
      <c r="O3406"/>
      <c r="P3406"/>
      <c r="Q3406"/>
    </row>
    <row r="3407" spans="2:17">
      <c r="B3407" s="30">
        <f>資料貼入!A3407</f>
        <v>0</v>
      </c>
      <c r="C3407" s="38">
        <f>資料貼入!A3407</f>
        <v>0</v>
      </c>
      <c r="D3407" s="29">
        <f>資料貼入!B3407</f>
        <v>0</v>
      </c>
      <c r="E3407" s="29" cm="1">
        <f t="array" ref="E3407">MovingDayDD($D$3:D3407)</f>
        <v>-2980487.7599999681</v>
      </c>
      <c r="F3407" s="29">
        <f>IF(OR(C3407&gt;總表!$B$30,C3407=0),0,IF(E3407=0,0,1+F3406))</f>
        <v>0</v>
      </c>
      <c r="G3407" s="29">
        <f t="shared" si="376"/>
        <v>0</v>
      </c>
      <c r="H3407" s="42">
        <f t="shared" si="374"/>
        <v>0</v>
      </c>
      <c r="I3407" s="43">
        <f t="shared" si="377"/>
        <v>0</v>
      </c>
      <c r="J3407" s="42">
        <f t="shared" si="378"/>
        <v>0</v>
      </c>
      <c r="K3407" s="43">
        <f t="shared" si="379"/>
        <v>0</v>
      </c>
      <c r="L3407">
        <f t="shared" si="380"/>
        <v>126</v>
      </c>
      <c r="M3407">
        <f>IF($G3407="","",COUNTIF($G$3:$G3407, $G3407))</f>
        <v>3279</v>
      </c>
      <c r="N3407">
        <f t="shared" si="375"/>
        <v>3405</v>
      </c>
      <c r="O3407"/>
      <c r="P3407"/>
      <c r="Q3407"/>
    </row>
    <row r="3408" spans="2:17">
      <c r="B3408" s="30">
        <f>資料貼入!A3408</f>
        <v>0</v>
      </c>
      <c r="C3408" s="38">
        <f>資料貼入!A3408</f>
        <v>0</v>
      </c>
      <c r="D3408" s="29">
        <f>資料貼入!B3408</f>
        <v>0</v>
      </c>
      <c r="E3408" s="29" cm="1">
        <f t="array" ref="E3408">MovingDayDD($D$3:D3408)</f>
        <v>-2980487.7599999681</v>
      </c>
      <c r="F3408" s="29">
        <f>IF(OR(C3408&gt;總表!$B$30,C3408=0),0,IF(E3408=0,0,1+F3407))</f>
        <v>0</v>
      </c>
      <c r="G3408" s="29">
        <f t="shared" si="376"/>
        <v>0</v>
      </c>
      <c r="H3408" s="42">
        <f t="shared" si="374"/>
        <v>0</v>
      </c>
      <c r="I3408" s="43">
        <f t="shared" si="377"/>
        <v>0</v>
      </c>
      <c r="J3408" s="42">
        <f t="shared" si="378"/>
        <v>0</v>
      </c>
      <c r="K3408" s="43">
        <f t="shared" si="379"/>
        <v>0</v>
      </c>
      <c r="L3408">
        <f t="shared" si="380"/>
        <v>126</v>
      </c>
      <c r="M3408">
        <f>IF($G3408="","",COUNTIF($G$3:$G3408, $G3408))</f>
        <v>3280</v>
      </c>
      <c r="N3408">
        <f t="shared" si="375"/>
        <v>3406</v>
      </c>
      <c r="O3408"/>
      <c r="P3408"/>
      <c r="Q3408"/>
    </row>
    <row r="3409" spans="2:17">
      <c r="B3409" s="30">
        <f>資料貼入!A3409</f>
        <v>0</v>
      </c>
      <c r="C3409" s="38">
        <f>資料貼入!A3409</f>
        <v>0</v>
      </c>
      <c r="D3409" s="29">
        <f>資料貼入!B3409</f>
        <v>0</v>
      </c>
      <c r="E3409" s="29" cm="1">
        <f t="array" ref="E3409">MovingDayDD($D$3:D3409)</f>
        <v>-2980487.7599999681</v>
      </c>
      <c r="F3409" s="29">
        <f>IF(OR(C3409&gt;總表!$B$30,C3409=0),0,IF(E3409=0,0,1+F3408))</f>
        <v>0</v>
      </c>
      <c r="G3409" s="29">
        <f t="shared" si="376"/>
        <v>0</v>
      </c>
      <c r="H3409" s="42">
        <f t="shared" si="374"/>
        <v>0</v>
      </c>
      <c r="I3409" s="43">
        <f t="shared" si="377"/>
        <v>0</v>
      </c>
      <c r="J3409" s="42">
        <f t="shared" si="378"/>
        <v>0</v>
      </c>
      <c r="K3409" s="43">
        <f t="shared" si="379"/>
        <v>0</v>
      </c>
      <c r="L3409">
        <f t="shared" si="380"/>
        <v>126</v>
      </c>
      <c r="M3409">
        <f>IF($G3409="","",COUNTIF($G$3:$G3409, $G3409))</f>
        <v>3281</v>
      </c>
      <c r="N3409">
        <f t="shared" si="375"/>
        <v>3407</v>
      </c>
      <c r="O3409"/>
      <c r="P3409"/>
      <c r="Q3409"/>
    </row>
    <row r="3410" spans="2:17">
      <c r="B3410" s="30">
        <f>資料貼入!A3410</f>
        <v>0</v>
      </c>
      <c r="C3410" s="38">
        <f>資料貼入!A3410</f>
        <v>0</v>
      </c>
      <c r="D3410" s="29">
        <f>資料貼入!B3410</f>
        <v>0</v>
      </c>
      <c r="E3410" s="29" cm="1">
        <f t="array" ref="E3410">MovingDayDD($D$3:D3410)</f>
        <v>-2980487.7599999681</v>
      </c>
      <c r="F3410" s="29">
        <f>IF(OR(C3410&gt;總表!$B$30,C3410=0),0,IF(E3410=0,0,1+F3409))</f>
        <v>0</v>
      </c>
      <c r="G3410" s="29">
        <f t="shared" si="376"/>
        <v>0</v>
      </c>
      <c r="H3410" s="42">
        <f t="shared" si="374"/>
        <v>0</v>
      </c>
      <c r="I3410" s="43">
        <f t="shared" si="377"/>
        <v>0</v>
      </c>
      <c r="J3410" s="42">
        <f t="shared" si="378"/>
        <v>0</v>
      </c>
      <c r="K3410" s="43">
        <f t="shared" si="379"/>
        <v>0</v>
      </c>
      <c r="L3410">
        <f t="shared" si="380"/>
        <v>126</v>
      </c>
      <c r="M3410">
        <f>IF($G3410="","",COUNTIF($G$3:$G3410, $G3410))</f>
        <v>3282</v>
      </c>
      <c r="N3410">
        <f t="shared" si="375"/>
        <v>3408</v>
      </c>
      <c r="O3410"/>
      <c r="P3410"/>
      <c r="Q3410"/>
    </row>
    <row r="3411" spans="2:17">
      <c r="B3411" s="30">
        <f>資料貼入!A3411</f>
        <v>0</v>
      </c>
      <c r="C3411" s="38">
        <f>資料貼入!A3411</f>
        <v>0</v>
      </c>
      <c r="D3411" s="29">
        <f>資料貼入!B3411</f>
        <v>0</v>
      </c>
      <c r="E3411" s="29" cm="1">
        <f t="array" ref="E3411">MovingDayDD($D$3:D3411)</f>
        <v>-2980487.7599999681</v>
      </c>
      <c r="F3411" s="29">
        <f>IF(OR(C3411&gt;總表!$B$30,C3411=0),0,IF(E3411=0,0,1+F3410))</f>
        <v>0</v>
      </c>
      <c r="G3411" s="29">
        <f t="shared" si="376"/>
        <v>0</v>
      </c>
      <c r="H3411" s="42">
        <f t="shared" si="374"/>
        <v>0</v>
      </c>
      <c r="I3411" s="43">
        <f t="shared" si="377"/>
        <v>0</v>
      </c>
      <c r="J3411" s="42">
        <f t="shared" si="378"/>
        <v>0</v>
      </c>
      <c r="K3411" s="43">
        <f t="shared" si="379"/>
        <v>0</v>
      </c>
      <c r="L3411">
        <f t="shared" si="380"/>
        <v>126</v>
      </c>
      <c r="M3411">
        <f>IF($G3411="","",COUNTIF($G$3:$G3411, $G3411))</f>
        <v>3283</v>
      </c>
      <c r="N3411">
        <f t="shared" si="375"/>
        <v>3409</v>
      </c>
      <c r="O3411"/>
      <c r="P3411"/>
      <c r="Q3411"/>
    </row>
    <row r="3412" spans="2:17">
      <c r="B3412" s="30">
        <f>資料貼入!A3412</f>
        <v>0</v>
      </c>
      <c r="C3412" s="38">
        <f>資料貼入!A3412</f>
        <v>0</v>
      </c>
      <c r="D3412" s="29">
        <f>資料貼入!B3412</f>
        <v>0</v>
      </c>
      <c r="E3412" s="29" cm="1">
        <f t="array" ref="E3412">MovingDayDD($D$3:D3412)</f>
        <v>-2980487.7599999681</v>
      </c>
      <c r="F3412" s="29">
        <f>IF(OR(C3412&gt;總表!$B$30,C3412=0),0,IF(E3412=0,0,1+F3411))</f>
        <v>0</v>
      </c>
      <c r="G3412" s="29">
        <f t="shared" si="376"/>
        <v>0</v>
      </c>
      <c r="H3412" s="42">
        <f t="shared" si="374"/>
        <v>0</v>
      </c>
      <c r="I3412" s="43">
        <f t="shared" si="377"/>
        <v>0</v>
      </c>
      <c r="J3412" s="42">
        <f t="shared" si="378"/>
        <v>0</v>
      </c>
      <c r="K3412" s="43">
        <f t="shared" si="379"/>
        <v>0</v>
      </c>
      <c r="L3412">
        <f t="shared" si="380"/>
        <v>126</v>
      </c>
      <c r="M3412">
        <f>IF($G3412="","",COUNTIF($G$3:$G3412, $G3412))</f>
        <v>3284</v>
      </c>
      <c r="N3412">
        <f t="shared" si="375"/>
        <v>3410</v>
      </c>
      <c r="O3412"/>
      <c r="P3412"/>
      <c r="Q3412"/>
    </row>
    <row r="3413" spans="2:17">
      <c r="B3413" s="30">
        <f>資料貼入!A3413</f>
        <v>0</v>
      </c>
      <c r="C3413" s="38">
        <f>資料貼入!A3413</f>
        <v>0</v>
      </c>
      <c r="D3413" s="29">
        <f>資料貼入!B3413</f>
        <v>0</v>
      </c>
      <c r="E3413" s="29" cm="1">
        <f t="array" ref="E3413">MovingDayDD($D$3:D3413)</f>
        <v>-2980487.7599999681</v>
      </c>
      <c r="F3413" s="29">
        <f>IF(OR(C3413&gt;總表!$B$30,C3413=0),0,IF(E3413=0,0,1+F3412))</f>
        <v>0</v>
      </c>
      <c r="G3413" s="29">
        <f t="shared" si="376"/>
        <v>0</v>
      </c>
      <c r="H3413" s="42">
        <f t="shared" si="374"/>
        <v>0</v>
      </c>
      <c r="I3413" s="43">
        <f t="shared" si="377"/>
        <v>0</v>
      </c>
      <c r="J3413" s="42">
        <f t="shared" si="378"/>
        <v>0</v>
      </c>
      <c r="K3413" s="43">
        <f t="shared" si="379"/>
        <v>0</v>
      </c>
      <c r="L3413">
        <f t="shared" si="380"/>
        <v>126</v>
      </c>
      <c r="M3413">
        <f>IF($G3413="","",COUNTIF($G$3:$G3413, $G3413))</f>
        <v>3285</v>
      </c>
      <c r="N3413">
        <f t="shared" si="375"/>
        <v>3411</v>
      </c>
      <c r="O3413"/>
      <c r="P3413"/>
      <c r="Q3413"/>
    </row>
    <row r="3414" spans="2:17">
      <c r="B3414" s="30">
        <f>資料貼入!A3414</f>
        <v>0</v>
      </c>
      <c r="C3414" s="38">
        <f>資料貼入!A3414</f>
        <v>0</v>
      </c>
      <c r="D3414" s="29">
        <f>資料貼入!B3414</f>
        <v>0</v>
      </c>
      <c r="E3414" s="29" cm="1">
        <f t="array" ref="E3414">MovingDayDD($D$3:D3414)</f>
        <v>-2980487.7599999681</v>
      </c>
      <c r="F3414" s="29">
        <f>IF(OR(C3414&gt;總表!$B$30,C3414=0),0,IF(E3414=0,0,1+F3413))</f>
        <v>0</v>
      </c>
      <c r="G3414" s="29">
        <f t="shared" si="376"/>
        <v>0</v>
      </c>
      <c r="H3414" s="42">
        <f t="shared" si="374"/>
        <v>0</v>
      </c>
      <c r="I3414" s="43">
        <f t="shared" si="377"/>
        <v>0</v>
      </c>
      <c r="J3414" s="42">
        <f t="shared" si="378"/>
        <v>0</v>
      </c>
      <c r="K3414" s="43">
        <f t="shared" si="379"/>
        <v>0</v>
      </c>
      <c r="L3414">
        <f t="shared" si="380"/>
        <v>126</v>
      </c>
      <c r="M3414">
        <f>IF($G3414="","",COUNTIF($G$3:$G3414, $G3414))</f>
        <v>3286</v>
      </c>
      <c r="N3414">
        <f t="shared" si="375"/>
        <v>3412</v>
      </c>
      <c r="O3414"/>
      <c r="P3414"/>
      <c r="Q3414"/>
    </row>
    <row r="3415" spans="2:17">
      <c r="B3415" s="30">
        <f>資料貼入!A3415</f>
        <v>0</v>
      </c>
      <c r="C3415" s="38">
        <f>資料貼入!A3415</f>
        <v>0</v>
      </c>
      <c r="D3415" s="29">
        <f>資料貼入!B3415</f>
        <v>0</v>
      </c>
      <c r="E3415" s="29" cm="1">
        <f t="array" ref="E3415">MovingDayDD($D$3:D3415)</f>
        <v>-2980487.7599999681</v>
      </c>
      <c r="F3415" s="29">
        <f>IF(OR(C3415&gt;總表!$B$30,C3415=0),0,IF(E3415=0,0,1+F3414))</f>
        <v>0</v>
      </c>
      <c r="G3415" s="29">
        <f t="shared" si="376"/>
        <v>0</v>
      </c>
      <c r="H3415" s="42">
        <f t="shared" si="374"/>
        <v>0</v>
      </c>
      <c r="I3415" s="43">
        <f t="shared" si="377"/>
        <v>0</v>
      </c>
      <c r="J3415" s="42">
        <f t="shared" si="378"/>
        <v>0</v>
      </c>
      <c r="K3415" s="43">
        <f t="shared" si="379"/>
        <v>0</v>
      </c>
      <c r="L3415">
        <f t="shared" si="380"/>
        <v>126</v>
      </c>
      <c r="M3415">
        <f>IF($G3415="","",COUNTIF($G$3:$G3415, $G3415))</f>
        <v>3287</v>
      </c>
      <c r="N3415">
        <f t="shared" si="375"/>
        <v>3413</v>
      </c>
      <c r="O3415"/>
      <c r="P3415"/>
      <c r="Q3415"/>
    </row>
    <row r="3416" spans="2:17">
      <c r="B3416" s="30">
        <f>資料貼入!A3416</f>
        <v>0</v>
      </c>
      <c r="C3416" s="38">
        <f>資料貼入!A3416</f>
        <v>0</v>
      </c>
      <c r="D3416" s="29">
        <f>資料貼入!B3416</f>
        <v>0</v>
      </c>
      <c r="E3416" s="29" cm="1">
        <f t="array" ref="E3416">MovingDayDD($D$3:D3416)</f>
        <v>-2980487.7599999681</v>
      </c>
      <c r="F3416" s="29">
        <f>IF(OR(C3416&gt;總表!$B$30,C3416=0),0,IF(E3416=0,0,1+F3415))</f>
        <v>0</v>
      </c>
      <c r="G3416" s="29">
        <f t="shared" si="376"/>
        <v>0</v>
      </c>
      <c r="H3416" s="42">
        <f t="shared" si="374"/>
        <v>0</v>
      </c>
      <c r="I3416" s="43">
        <f t="shared" si="377"/>
        <v>0</v>
      </c>
      <c r="J3416" s="42">
        <f t="shared" si="378"/>
        <v>0</v>
      </c>
      <c r="K3416" s="43">
        <f t="shared" si="379"/>
        <v>0</v>
      </c>
      <c r="L3416">
        <f t="shared" si="380"/>
        <v>126</v>
      </c>
      <c r="M3416">
        <f>IF($G3416="","",COUNTIF($G$3:$G3416, $G3416))</f>
        <v>3288</v>
      </c>
      <c r="N3416">
        <f t="shared" si="375"/>
        <v>3414</v>
      </c>
      <c r="O3416"/>
      <c r="P3416"/>
      <c r="Q3416"/>
    </row>
    <row r="3417" spans="2:17">
      <c r="B3417" s="30">
        <f>資料貼入!A3417</f>
        <v>0</v>
      </c>
      <c r="C3417" s="38">
        <f>資料貼入!A3417</f>
        <v>0</v>
      </c>
      <c r="D3417" s="29">
        <f>資料貼入!B3417</f>
        <v>0</v>
      </c>
      <c r="E3417" s="29" cm="1">
        <f t="array" ref="E3417">MovingDayDD($D$3:D3417)</f>
        <v>-2980487.7599999681</v>
      </c>
      <c r="F3417" s="29">
        <f>IF(OR(C3417&gt;總表!$B$30,C3417=0),0,IF(E3417=0,0,1+F3416))</f>
        <v>0</v>
      </c>
      <c r="G3417" s="29">
        <f t="shared" si="376"/>
        <v>0</v>
      </c>
      <c r="H3417" s="42">
        <f t="shared" si="374"/>
        <v>0</v>
      </c>
      <c r="I3417" s="43">
        <f t="shared" si="377"/>
        <v>0</v>
      </c>
      <c r="J3417" s="42">
        <f t="shared" si="378"/>
        <v>0</v>
      </c>
      <c r="K3417" s="43">
        <f t="shared" si="379"/>
        <v>0</v>
      </c>
      <c r="L3417">
        <f t="shared" si="380"/>
        <v>126</v>
      </c>
      <c r="M3417">
        <f>IF($G3417="","",COUNTIF($G$3:$G3417, $G3417))</f>
        <v>3289</v>
      </c>
      <c r="N3417">
        <f t="shared" si="375"/>
        <v>3415</v>
      </c>
      <c r="O3417"/>
      <c r="P3417"/>
      <c r="Q3417"/>
    </row>
    <row r="3418" spans="2:17">
      <c r="B3418" s="30">
        <f>資料貼入!A3418</f>
        <v>0</v>
      </c>
      <c r="C3418" s="38">
        <f>資料貼入!A3418</f>
        <v>0</v>
      </c>
      <c r="D3418" s="29">
        <f>資料貼入!B3418</f>
        <v>0</v>
      </c>
      <c r="E3418" s="29" cm="1">
        <f t="array" ref="E3418">MovingDayDD($D$3:D3418)</f>
        <v>-2980487.7599999681</v>
      </c>
      <c r="F3418" s="29">
        <f>IF(OR(C3418&gt;總表!$B$30,C3418=0),0,IF(E3418=0,0,1+F3417))</f>
        <v>0</v>
      </c>
      <c r="G3418" s="29">
        <f t="shared" si="376"/>
        <v>0</v>
      </c>
      <c r="H3418" s="42">
        <f t="shared" si="374"/>
        <v>0</v>
      </c>
      <c r="I3418" s="43">
        <f t="shared" si="377"/>
        <v>0</v>
      </c>
      <c r="J3418" s="42">
        <f t="shared" si="378"/>
        <v>0</v>
      </c>
      <c r="K3418" s="43">
        <f t="shared" si="379"/>
        <v>0</v>
      </c>
      <c r="L3418">
        <f t="shared" si="380"/>
        <v>126</v>
      </c>
      <c r="M3418">
        <f>IF($G3418="","",COUNTIF($G$3:$G3418, $G3418))</f>
        <v>3290</v>
      </c>
      <c r="N3418">
        <f t="shared" si="375"/>
        <v>3416</v>
      </c>
      <c r="O3418"/>
      <c r="P3418"/>
      <c r="Q3418"/>
    </row>
    <row r="3419" spans="2:17">
      <c r="B3419" s="30">
        <f>資料貼入!A3419</f>
        <v>0</v>
      </c>
      <c r="C3419" s="38">
        <f>資料貼入!A3419</f>
        <v>0</v>
      </c>
      <c r="D3419" s="29">
        <f>資料貼入!B3419</f>
        <v>0</v>
      </c>
      <c r="E3419" s="29" cm="1">
        <f t="array" ref="E3419">MovingDayDD($D$3:D3419)</f>
        <v>-2980487.7599999681</v>
      </c>
      <c r="F3419" s="29">
        <f>IF(OR(C3419&gt;總表!$B$30,C3419=0),0,IF(E3419=0,0,1+F3418))</f>
        <v>0</v>
      </c>
      <c r="G3419" s="29">
        <f t="shared" si="376"/>
        <v>0</v>
      </c>
      <c r="H3419" s="42">
        <f t="shared" si="374"/>
        <v>0</v>
      </c>
      <c r="I3419" s="43">
        <f t="shared" si="377"/>
        <v>0</v>
      </c>
      <c r="J3419" s="42">
        <f t="shared" si="378"/>
        <v>0</v>
      </c>
      <c r="K3419" s="43">
        <f t="shared" si="379"/>
        <v>0</v>
      </c>
      <c r="L3419">
        <f t="shared" si="380"/>
        <v>126</v>
      </c>
      <c r="M3419">
        <f>IF($G3419="","",COUNTIF($G$3:$G3419, $G3419))</f>
        <v>3291</v>
      </c>
      <c r="N3419">
        <f t="shared" si="375"/>
        <v>3417</v>
      </c>
      <c r="O3419"/>
      <c r="P3419"/>
      <c r="Q3419"/>
    </row>
    <row r="3420" spans="2:17">
      <c r="B3420" s="30">
        <f>資料貼入!A3420</f>
        <v>0</v>
      </c>
      <c r="C3420" s="38">
        <f>資料貼入!A3420</f>
        <v>0</v>
      </c>
      <c r="D3420" s="29">
        <f>資料貼入!B3420</f>
        <v>0</v>
      </c>
      <c r="E3420" s="29" cm="1">
        <f t="array" ref="E3420">MovingDayDD($D$3:D3420)</f>
        <v>-2980487.7599999681</v>
      </c>
      <c r="F3420" s="29">
        <f>IF(OR(C3420&gt;總表!$B$30,C3420=0),0,IF(E3420=0,0,1+F3419))</f>
        <v>0</v>
      </c>
      <c r="G3420" s="29">
        <f t="shared" si="376"/>
        <v>0</v>
      </c>
      <c r="H3420" s="42">
        <f t="shared" si="374"/>
        <v>0</v>
      </c>
      <c r="I3420" s="43">
        <f t="shared" si="377"/>
        <v>0</v>
      </c>
      <c r="J3420" s="42">
        <f t="shared" si="378"/>
        <v>0</v>
      </c>
      <c r="K3420" s="43">
        <f t="shared" si="379"/>
        <v>0</v>
      </c>
      <c r="L3420">
        <f t="shared" si="380"/>
        <v>126</v>
      </c>
      <c r="M3420">
        <f>IF($G3420="","",COUNTIF($G$3:$G3420, $G3420))</f>
        <v>3292</v>
      </c>
      <c r="N3420">
        <f t="shared" si="375"/>
        <v>3418</v>
      </c>
      <c r="O3420"/>
      <c r="P3420"/>
      <c r="Q3420"/>
    </row>
    <row r="3421" spans="2:17">
      <c r="B3421" s="30">
        <f>資料貼入!A3421</f>
        <v>0</v>
      </c>
      <c r="C3421" s="38">
        <f>資料貼入!A3421</f>
        <v>0</v>
      </c>
      <c r="D3421" s="29">
        <f>資料貼入!B3421</f>
        <v>0</v>
      </c>
      <c r="E3421" s="29" cm="1">
        <f t="array" ref="E3421">MovingDayDD($D$3:D3421)</f>
        <v>-2980487.7599999681</v>
      </c>
      <c r="F3421" s="29">
        <f>IF(OR(C3421&gt;總表!$B$30,C3421=0),0,IF(E3421=0,0,1+F3420))</f>
        <v>0</v>
      </c>
      <c r="G3421" s="29">
        <f t="shared" si="376"/>
        <v>0</v>
      </c>
      <c r="H3421" s="42">
        <f t="shared" si="374"/>
        <v>0</v>
      </c>
      <c r="I3421" s="43">
        <f t="shared" si="377"/>
        <v>0</v>
      </c>
      <c r="J3421" s="42">
        <f t="shared" si="378"/>
        <v>0</v>
      </c>
      <c r="K3421" s="43">
        <f t="shared" si="379"/>
        <v>0</v>
      </c>
      <c r="L3421">
        <f t="shared" si="380"/>
        <v>126</v>
      </c>
      <c r="M3421">
        <f>IF($G3421="","",COUNTIF($G$3:$G3421, $G3421))</f>
        <v>3293</v>
      </c>
      <c r="N3421">
        <f t="shared" si="375"/>
        <v>3419</v>
      </c>
      <c r="O3421"/>
      <c r="P3421"/>
      <c r="Q3421"/>
    </row>
    <row r="3422" spans="2:17">
      <c r="B3422" s="30">
        <f>資料貼入!A3422</f>
        <v>0</v>
      </c>
      <c r="C3422" s="38">
        <f>資料貼入!A3422</f>
        <v>0</v>
      </c>
      <c r="D3422" s="29">
        <f>資料貼入!B3422</f>
        <v>0</v>
      </c>
      <c r="E3422" s="29" cm="1">
        <f t="array" ref="E3422">MovingDayDD($D$3:D3422)</f>
        <v>-2980487.7599999681</v>
      </c>
      <c r="F3422" s="29">
        <f>IF(OR(C3422&gt;總表!$B$30,C3422=0),0,IF(E3422=0,0,1+F3421))</f>
        <v>0</v>
      </c>
      <c r="G3422" s="29">
        <f t="shared" si="376"/>
        <v>0</v>
      </c>
      <c r="H3422" s="42">
        <f t="shared" si="374"/>
        <v>0</v>
      </c>
      <c r="I3422" s="43">
        <f t="shared" si="377"/>
        <v>0</v>
      </c>
      <c r="J3422" s="42">
        <f t="shared" si="378"/>
        <v>0</v>
      </c>
      <c r="K3422" s="43">
        <f t="shared" si="379"/>
        <v>0</v>
      </c>
      <c r="L3422">
        <f t="shared" si="380"/>
        <v>126</v>
      </c>
      <c r="M3422">
        <f>IF($G3422="","",COUNTIF($G$3:$G3422, $G3422))</f>
        <v>3294</v>
      </c>
      <c r="N3422">
        <f t="shared" si="375"/>
        <v>3420</v>
      </c>
      <c r="O3422"/>
      <c r="P3422"/>
      <c r="Q3422"/>
    </row>
    <row r="3423" spans="2:17">
      <c r="B3423" s="30">
        <f>資料貼入!A3423</f>
        <v>0</v>
      </c>
      <c r="C3423" s="38">
        <f>資料貼入!A3423</f>
        <v>0</v>
      </c>
      <c r="D3423" s="29">
        <f>資料貼入!B3423</f>
        <v>0</v>
      </c>
      <c r="E3423" s="29" cm="1">
        <f t="array" ref="E3423">MovingDayDD($D$3:D3423)</f>
        <v>-2980487.7599999681</v>
      </c>
      <c r="F3423" s="29">
        <f>IF(OR(C3423&gt;總表!$B$30,C3423=0),0,IF(E3423=0,0,1+F3422))</f>
        <v>0</v>
      </c>
      <c r="G3423" s="29">
        <f t="shared" si="376"/>
        <v>0</v>
      </c>
      <c r="H3423" s="42">
        <f t="shared" si="374"/>
        <v>0</v>
      </c>
      <c r="I3423" s="43">
        <f t="shared" si="377"/>
        <v>0</v>
      </c>
      <c r="J3423" s="42">
        <f t="shared" si="378"/>
        <v>0</v>
      </c>
      <c r="K3423" s="43">
        <f t="shared" si="379"/>
        <v>0</v>
      </c>
      <c r="L3423">
        <f t="shared" si="380"/>
        <v>126</v>
      </c>
      <c r="M3423">
        <f>IF($G3423="","",COUNTIF($G$3:$G3423, $G3423))</f>
        <v>3295</v>
      </c>
      <c r="N3423">
        <f t="shared" si="375"/>
        <v>3421</v>
      </c>
      <c r="O3423"/>
      <c r="P3423"/>
      <c r="Q3423"/>
    </row>
    <row r="3424" spans="2:17">
      <c r="B3424" s="30">
        <f>資料貼入!A3424</f>
        <v>0</v>
      </c>
      <c r="C3424" s="38">
        <f>資料貼入!A3424</f>
        <v>0</v>
      </c>
      <c r="D3424" s="29">
        <f>資料貼入!B3424</f>
        <v>0</v>
      </c>
      <c r="E3424" s="29" cm="1">
        <f t="array" ref="E3424">MovingDayDD($D$3:D3424)</f>
        <v>-2980487.7599999681</v>
      </c>
      <c r="F3424" s="29">
        <f>IF(OR(C3424&gt;總表!$B$30,C3424=0),0,IF(E3424=0,0,1+F3423))</f>
        <v>0</v>
      </c>
      <c r="G3424" s="29">
        <f t="shared" si="376"/>
        <v>0</v>
      </c>
      <c r="H3424" s="42">
        <f t="shared" si="374"/>
        <v>0</v>
      </c>
      <c r="I3424" s="43">
        <f t="shared" si="377"/>
        <v>0</v>
      </c>
      <c r="J3424" s="42">
        <f t="shared" si="378"/>
        <v>0</v>
      </c>
      <c r="K3424" s="43">
        <f t="shared" si="379"/>
        <v>0</v>
      </c>
      <c r="L3424">
        <f t="shared" si="380"/>
        <v>126</v>
      </c>
      <c r="M3424">
        <f>IF($G3424="","",COUNTIF($G$3:$G3424, $G3424))</f>
        <v>3296</v>
      </c>
      <c r="N3424">
        <f t="shared" si="375"/>
        <v>3422</v>
      </c>
      <c r="O3424"/>
      <c r="P3424"/>
      <c r="Q3424"/>
    </row>
    <row r="3425" spans="2:17">
      <c r="B3425" s="30">
        <f>資料貼入!A3425</f>
        <v>0</v>
      </c>
      <c r="C3425" s="38">
        <f>資料貼入!A3425</f>
        <v>0</v>
      </c>
      <c r="D3425" s="29">
        <f>資料貼入!B3425</f>
        <v>0</v>
      </c>
      <c r="E3425" s="29" cm="1">
        <f t="array" ref="E3425">MovingDayDD($D$3:D3425)</f>
        <v>-2980487.7599999681</v>
      </c>
      <c r="F3425" s="29">
        <f>IF(OR(C3425&gt;總表!$B$30,C3425=0),0,IF(E3425=0,0,1+F3424))</f>
        <v>0</v>
      </c>
      <c r="G3425" s="29">
        <f t="shared" si="376"/>
        <v>0</v>
      </c>
      <c r="H3425" s="42">
        <f t="shared" si="374"/>
        <v>0</v>
      </c>
      <c r="I3425" s="43">
        <f t="shared" si="377"/>
        <v>0</v>
      </c>
      <c r="J3425" s="42">
        <f t="shared" si="378"/>
        <v>0</v>
      </c>
      <c r="K3425" s="43">
        <f t="shared" si="379"/>
        <v>0</v>
      </c>
      <c r="L3425">
        <f t="shared" si="380"/>
        <v>126</v>
      </c>
      <c r="M3425">
        <f>IF($G3425="","",COUNTIF($G$3:$G3425, $G3425))</f>
        <v>3297</v>
      </c>
      <c r="N3425">
        <f t="shared" si="375"/>
        <v>3423</v>
      </c>
      <c r="O3425"/>
      <c r="P3425"/>
      <c r="Q3425"/>
    </row>
    <row r="3426" spans="2:17">
      <c r="B3426" s="30">
        <f>資料貼入!A3426</f>
        <v>0</v>
      </c>
      <c r="C3426" s="38">
        <f>資料貼入!A3426</f>
        <v>0</v>
      </c>
      <c r="D3426" s="29">
        <f>資料貼入!B3426</f>
        <v>0</v>
      </c>
      <c r="E3426" s="29" cm="1">
        <f t="array" ref="E3426">MovingDayDD($D$3:D3426)</f>
        <v>-2980487.7599999681</v>
      </c>
      <c r="F3426" s="29">
        <f>IF(OR(C3426&gt;總表!$B$30,C3426=0),0,IF(E3426=0,0,1+F3425))</f>
        <v>0</v>
      </c>
      <c r="G3426" s="29">
        <f t="shared" si="376"/>
        <v>0</v>
      </c>
      <c r="H3426" s="42">
        <f t="shared" si="374"/>
        <v>0</v>
      </c>
      <c r="I3426" s="43">
        <f t="shared" si="377"/>
        <v>0</v>
      </c>
      <c r="J3426" s="42">
        <f t="shared" si="378"/>
        <v>0</v>
      </c>
      <c r="K3426" s="43">
        <f t="shared" si="379"/>
        <v>0</v>
      </c>
      <c r="L3426">
        <f t="shared" si="380"/>
        <v>126</v>
      </c>
      <c r="M3426">
        <f>IF($G3426="","",COUNTIF($G$3:$G3426, $G3426))</f>
        <v>3298</v>
      </c>
      <c r="N3426">
        <f t="shared" si="375"/>
        <v>3424</v>
      </c>
      <c r="O3426"/>
      <c r="P3426"/>
      <c r="Q3426"/>
    </row>
    <row r="3427" spans="2:17">
      <c r="B3427" s="30">
        <f>資料貼入!A3427</f>
        <v>0</v>
      </c>
      <c r="C3427" s="38">
        <f>資料貼入!A3427</f>
        <v>0</v>
      </c>
      <c r="D3427" s="29">
        <f>資料貼入!B3427</f>
        <v>0</v>
      </c>
      <c r="E3427" s="29" cm="1">
        <f t="array" ref="E3427">MovingDayDD($D$3:D3427)</f>
        <v>-2980487.7599999681</v>
      </c>
      <c r="F3427" s="29">
        <f>IF(OR(C3427&gt;總表!$B$30,C3427=0),0,IF(E3427=0,0,1+F3426))</f>
        <v>0</v>
      </c>
      <c r="G3427" s="29">
        <f t="shared" si="376"/>
        <v>0</v>
      </c>
      <c r="H3427" s="42">
        <f t="shared" si="374"/>
        <v>0</v>
      </c>
      <c r="I3427" s="43">
        <f t="shared" si="377"/>
        <v>0</v>
      </c>
      <c r="J3427" s="42">
        <f t="shared" si="378"/>
        <v>0</v>
      </c>
      <c r="K3427" s="43">
        <f t="shared" si="379"/>
        <v>0</v>
      </c>
      <c r="L3427">
        <f t="shared" si="380"/>
        <v>126</v>
      </c>
      <c r="M3427">
        <f>IF($G3427="","",COUNTIF($G$3:$G3427, $G3427))</f>
        <v>3299</v>
      </c>
      <c r="N3427">
        <f t="shared" si="375"/>
        <v>3425</v>
      </c>
      <c r="O3427"/>
      <c r="P3427"/>
      <c r="Q3427"/>
    </row>
    <row r="3428" spans="2:17">
      <c r="B3428" s="30">
        <f>資料貼入!A3428</f>
        <v>0</v>
      </c>
      <c r="C3428" s="38">
        <f>資料貼入!A3428</f>
        <v>0</v>
      </c>
      <c r="D3428" s="29">
        <f>資料貼入!B3428</f>
        <v>0</v>
      </c>
      <c r="E3428" s="29" cm="1">
        <f t="array" ref="E3428">MovingDayDD($D$3:D3428)</f>
        <v>-2980487.7599999681</v>
      </c>
      <c r="F3428" s="29">
        <f>IF(OR(C3428&gt;總表!$B$30,C3428=0),0,IF(E3428=0,0,1+F3427))</f>
        <v>0</v>
      </c>
      <c r="G3428" s="29">
        <f t="shared" si="376"/>
        <v>0</v>
      </c>
      <c r="H3428" s="42">
        <f t="shared" si="374"/>
        <v>0</v>
      </c>
      <c r="I3428" s="43">
        <f t="shared" si="377"/>
        <v>0</v>
      </c>
      <c r="J3428" s="42">
        <f t="shared" si="378"/>
        <v>0</v>
      </c>
      <c r="K3428" s="43">
        <f t="shared" si="379"/>
        <v>0</v>
      </c>
      <c r="L3428">
        <f t="shared" si="380"/>
        <v>126</v>
      </c>
      <c r="M3428">
        <f>IF($G3428="","",COUNTIF($G$3:$G3428, $G3428))</f>
        <v>3300</v>
      </c>
      <c r="N3428">
        <f t="shared" si="375"/>
        <v>3426</v>
      </c>
      <c r="O3428"/>
      <c r="P3428"/>
      <c r="Q3428"/>
    </row>
    <row r="3429" spans="2:17">
      <c r="B3429" s="30">
        <f>資料貼入!A3429</f>
        <v>0</v>
      </c>
      <c r="C3429" s="38">
        <f>資料貼入!A3429</f>
        <v>0</v>
      </c>
      <c r="D3429" s="29">
        <f>資料貼入!B3429</f>
        <v>0</v>
      </c>
      <c r="E3429" s="29" cm="1">
        <f t="array" ref="E3429">MovingDayDD($D$3:D3429)</f>
        <v>-2980487.7599999681</v>
      </c>
      <c r="F3429" s="29">
        <f>IF(OR(C3429&gt;總表!$B$30,C3429=0),0,IF(E3429=0,0,1+F3428))</f>
        <v>0</v>
      </c>
      <c r="G3429" s="29">
        <f t="shared" si="376"/>
        <v>0</v>
      </c>
      <c r="H3429" s="42">
        <f t="shared" si="374"/>
        <v>0</v>
      </c>
      <c r="I3429" s="43">
        <f t="shared" si="377"/>
        <v>0</v>
      </c>
      <c r="J3429" s="42">
        <f t="shared" si="378"/>
        <v>0</v>
      </c>
      <c r="K3429" s="43">
        <f t="shared" si="379"/>
        <v>0</v>
      </c>
      <c r="L3429">
        <f t="shared" si="380"/>
        <v>126</v>
      </c>
      <c r="M3429">
        <f>IF($G3429="","",COUNTIF($G$3:$G3429, $G3429))</f>
        <v>3301</v>
      </c>
      <c r="N3429">
        <f t="shared" si="375"/>
        <v>3427</v>
      </c>
      <c r="O3429"/>
      <c r="P3429"/>
      <c r="Q3429"/>
    </row>
    <row r="3430" spans="2:17">
      <c r="B3430" s="30">
        <f>資料貼入!A3430</f>
        <v>0</v>
      </c>
      <c r="C3430" s="38">
        <f>資料貼入!A3430</f>
        <v>0</v>
      </c>
      <c r="D3430" s="29">
        <f>資料貼入!B3430</f>
        <v>0</v>
      </c>
      <c r="E3430" s="29" cm="1">
        <f t="array" ref="E3430">MovingDayDD($D$3:D3430)</f>
        <v>-2980487.7599999681</v>
      </c>
      <c r="F3430" s="29">
        <f>IF(OR(C3430&gt;總表!$B$30,C3430=0),0,IF(E3430=0,0,1+F3429))</f>
        <v>0</v>
      </c>
      <c r="G3430" s="29">
        <f t="shared" si="376"/>
        <v>0</v>
      </c>
      <c r="H3430" s="42">
        <f t="shared" si="374"/>
        <v>0</v>
      </c>
      <c r="I3430" s="43">
        <f t="shared" si="377"/>
        <v>0</v>
      </c>
      <c r="J3430" s="42">
        <f t="shared" si="378"/>
        <v>0</v>
      </c>
      <c r="K3430" s="43">
        <f t="shared" si="379"/>
        <v>0</v>
      </c>
      <c r="L3430">
        <f t="shared" si="380"/>
        <v>126</v>
      </c>
      <c r="M3430">
        <f>IF($G3430="","",COUNTIF($G$3:$G3430, $G3430))</f>
        <v>3302</v>
      </c>
      <c r="N3430">
        <f t="shared" si="375"/>
        <v>3428</v>
      </c>
      <c r="O3430"/>
      <c r="P3430"/>
      <c r="Q3430"/>
    </row>
    <row r="3431" spans="2:17">
      <c r="B3431" s="30">
        <f>資料貼入!A3431</f>
        <v>0</v>
      </c>
      <c r="C3431" s="38">
        <f>資料貼入!A3431</f>
        <v>0</v>
      </c>
      <c r="D3431" s="29">
        <f>資料貼入!B3431</f>
        <v>0</v>
      </c>
      <c r="E3431" s="29" cm="1">
        <f t="array" ref="E3431">MovingDayDD($D$3:D3431)</f>
        <v>-2980487.7599999681</v>
      </c>
      <c r="F3431" s="29">
        <f>IF(OR(C3431&gt;總表!$B$30,C3431=0),0,IF(E3431=0,0,1+F3430))</f>
        <v>0</v>
      </c>
      <c r="G3431" s="29">
        <f t="shared" si="376"/>
        <v>0</v>
      </c>
      <c r="H3431" s="42">
        <f t="shared" si="374"/>
        <v>0</v>
      </c>
      <c r="I3431" s="43">
        <f t="shared" si="377"/>
        <v>0</v>
      </c>
      <c r="J3431" s="42">
        <f t="shared" si="378"/>
        <v>0</v>
      </c>
      <c r="K3431" s="43">
        <f t="shared" si="379"/>
        <v>0</v>
      </c>
      <c r="L3431">
        <f t="shared" si="380"/>
        <v>126</v>
      </c>
      <c r="M3431">
        <f>IF($G3431="","",COUNTIF($G$3:$G3431, $G3431))</f>
        <v>3303</v>
      </c>
      <c r="N3431">
        <f t="shared" si="375"/>
        <v>3429</v>
      </c>
      <c r="O3431"/>
      <c r="P3431"/>
      <c r="Q3431"/>
    </row>
    <row r="3432" spans="2:17">
      <c r="B3432" s="30">
        <f>資料貼入!A3432</f>
        <v>0</v>
      </c>
      <c r="C3432" s="38">
        <f>資料貼入!A3432</f>
        <v>0</v>
      </c>
      <c r="D3432" s="29">
        <f>資料貼入!B3432</f>
        <v>0</v>
      </c>
      <c r="E3432" s="29" cm="1">
        <f t="array" ref="E3432">MovingDayDD($D$3:D3432)</f>
        <v>-2980487.7599999681</v>
      </c>
      <c r="F3432" s="29">
        <f>IF(OR(C3432&gt;總表!$B$30,C3432=0),0,IF(E3432=0,0,1+F3431))</f>
        <v>0</v>
      </c>
      <c r="G3432" s="29">
        <f t="shared" si="376"/>
        <v>0</v>
      </c>
      <c r="H3432" s="42">
        <f t="shared" si="374"/>
        <v>0</v>
      </c>
      <c r="I3432" s="43">
        <f t="shared" si="377"/>
        <v>0</v>
      </c>
      <c r="J3432" s="42">
        <f t="shared" si="378"/>
        <v>0</v>
      </c>
      <c r="K3432" s="43">
        <f t="shared" si="379"/>
        <v>0</v>
      </c>
      <c r="L3432">
        <f t="shared" si="380"/>
        <v>126</v>
      </c>
      <c r="M3432">
        <f>IF($G3432="","",COUNTIF($G$3:$G3432, $G3432))</f>
        <v>3304</v>
      </c>
      <c r="N3432">
        <f t="shared" si="375"/>
        <v>3430</v>
      </c>
      <c r="O3432"/>
      <c r="P3432"/>
      <c r="Q3432"/>
    </row>
    <row r="3433" spans="2:17">
      <c r="B3433" s="30">
        <f>資料貼入!A3433</f>
        <v>0</v>
      </c>
      <c r="C3433" s="38">
        <f>資料貼入!A3433</f>
        <v>0</v>
      </c>
      <c r="D3433" s="29">
        <f>資料貼入!B3433</f>
        <v>0</v>
      </c>
      <c r="E3433" s="29" cm="1">
        <f t="array" ref="E3433">MovingDayDD($D$3:D3433)</f>
        <v>-2980487.7599999681</v>
      </c>
      <c r="F3433" s="29">
        <f>IF(OR(C3433&gt;總表!$B$30,C3433=0),0,IF(E3433=0,0,1+F3432))</f>
        <v>0</v>
      </c>
      <c r="G3433" s="29">
        <f t="shared" si="376"/>
        <v>0</v>
      </c>
      <c r="H3433" s="42">
        <f t="shared" si="374"/>
        <v>0</v>
      </c>
      <c r="I3433" s="43">
        <f t="shared" si="377"/>
        <v>0</v>
      </c>
      <c r="J3433" s="42">
        <f t="shared" si="378"/>
        <v>0</v>
      </c>
      <c r="K3433" s="43">
        <f t="shared" si="379"/>
        <v>0</v>
      </c>
      <c r="L3433">
        <f t="shared" si="380"/>
        <v>126</v>
      </c>
      <c r="M3433">
        <f>IF($G3433="","",COUNTIF($G$3:$G3433, $G3433))</f>
        <v>3305</v>
      </c>
      <c r="N3433">
        <f t="shared" si="375"/>
        <v>3431</v>
      </c>
      <c r="O3433"/>
      <c r="P3433"/>
      <c r="Q3433"/>
    </row>
    <row r="3434" spans="2:17">
      <c r="B3434" s="30">
        <f>資料貼入!A3434</f>
        <v>0</v>
      </c>
      <c r="C3434" s="38">
        <f>資料貼入!A3434</f>
        <v>0</v>
      </c>
      <c r="D3434" s="29">
        <f>資料貼入!B3434</f>
        <v>0</v>
      </c>
      <c r="E3434" s="29" cm="1">
        <f t="array" ref="E3434">MovingDayDD($D$3:D3434)</f>
        <v>-2980487.7599999681</v>
      </c>
      <c r="F3434" s="29">
        <f>IF(OR(C3434&gt;總表!$B$30,C3434=0),0,IF(E3434=0,0,1+F3433))</f>
        <v>0</v>
      </c>
      <c r="G3434" s="29">
        <f t="shared" si="376"/>
        <v>0</v>
      </c>
      <c r="H3434" s="42">
        <f t="shared" si="374"/>
        <v>0</v>
      </c>
      <c r="I3434" s="43">
        <f t="shared" si="377"/>
        <v>0</v>
      </c>
      <c r="J3434" s="42">
        <f t="shared" si="378"/>
        <v>0</v>
      </c>
      <c r="K3434" s="43">
        <f t="shared" si="379"/>
        <v>0</v>
      </c>
      <c r="L3434">
        <f t="shared" si="380"/>
        <v>126</v>
      </c>
      <c r="M3434">
        <f>IF($G3434="","",COUNTIF($G$3:$G3434, $G3434))</f>
        <v>3306</v>
      </c>
      <c r="N3434">
        <f t="shared" si="375"/>
        <v>3432</v>
      </c>
      <c r="O3434"/>
      <c r="P3434"/>
      <c r="Q3434"/>
    </row>
    <row r="3435" spans="2:17">
      <c r="B3435" s="30">
        <f>資料貼入!A3435</f>
        <v>0</v>
      </c>
      <c r="C3435" s="38">
        <f>資料貼入!A3435</f>
        <v>0</v>
      </c>
      <c r="D3435" s="29">
        <f>資料貼入!B3435</f>
        <v>0</v>
      </c>
      <c r="E3435" s="29" cm="1">
        <f t="array" ref="E3435">MovingDayDD($D$3:D3435)</f>
        <v>-2980487.7599999681</v>
      </c>
      <c r="F3435" s="29">
        <f>IF(OR(C3435&gt;總表!$B$30,C3435=0),0,IF(E3435=0,0,1+F3434))</f>
        <v>0</v>
      </c>
      <c r="G3435" s="29">
        <f t="shared" si="376"/>
        <v>0</v>
      </c>
      <c r="H3435" s="42">
        <f t="shared" si="374"/>
        <v>0</v>
      </c>
      <c r="I3435" s="43">
        <f t="shared" si="377"/>
        <v>0</v>
      </c>
      <c r="J3435" s="42">
        <f t="shared" si="378"/>
        <v>0</v>
      </c>
      <c r="K3435" s="43">
        <f t="shared" si="379"/>
        <v>0</v>
      </c>
      <c r="L3435">
        <f t="shared" si="380"/>
        <v>126</v>
      </c>
      <c r="M3435">
        <f>IF($G3435="","",COUNTIF($G$3:$G3435, $G3435))</f>
        <v>3307</v>
      </c>
      <c r="N3435">
        <f t="shared" si="375"/>
        <v>3433</v>
      </c>
      <c r="O3435"/>
      <c r="P3435"/>
      <c r="Q3435"/>
    </row>
    <row r="3436" spans="2:17">
      <c r="B3436" s="30">
        <f>資料貼入!A3436</f>
        <v>0</v>
      </c>
      <c r="C3436" s="38">
        <f>資料貼入!A3436</f>
        <v>0</v>
      </c>
      <c r="D3436" s="29">
        <f>資料貼入!B3436</f>
        <v>0</v>
      </c>
      <c r="E3436" s="29" cm="1">
        <f t="array" ref="E3436">MovingDayDD($D$3:D3436)</f>
        <v>-2980487.7599999681</v>
      </c>
      <c r="F3436" s="29">
        <f>IF(OR(C3436&gt;總表!$B$30,C3436=0),0,IF(E3436=0,0,1+F3435))</f>
        <v>0</v>
      </c>
      <c r="G3436" s="29">
        <f t="shared" si="376"/>
        <v>0</v>
      </c>
      <c r="H3436" s="42">
        <f t="shared" si="374"/>
        <v>0</v>
      </c>
      <c r="I3436" s="43">
        <f t="shared" si="377"/>
        <v>0</v>
      </c>
      <c r="J3436" s="42">
        <f t="shared" si="378"/>
        <v>0</v>
      </c>
      <c r="K3436" s="43">
        <f t="shared" si="379"/>
        <v>0</v>
      </c>
      <c r="L3436">
        <f t="shared" si="380"/>
        <v>126</v>
      </c>
      <c r="M3436">
        <f>IF($G3436="","",COUNTIF($G$3:$G3436, $G3436))</f>
        <v>3308</v>
      </c>
      <c r="N3436">
        <f t="shared" si="375"/>
        <v>3434</v>
      </c>
      <c r="O3436"/>
      <c r="P3436"/>
      <c r="Q3436"/>
    </row>
    <row r="3437" spans="2:17">
      <c r="B3437" s="30">
        <f>資料貼入!A3437</f>
        <v>0</v>
      </c>
      <c r="C3437" s="38">
        <f>資料貼入!A3437</f>
        <v>0</v>
      </c>
      <c r="D3437" s="29">
        <f>資料貼入!B3437</f>
        <v>0</v>
      </c>
      <c r="E3437" s="29" cm="1">
        <f t="array" ref="E3437">MovingDayDD($D$3:D3437)</f>
        <v>-2980487.7599999681</v>
      </c>
      <c r="F3437" s="29">
        <f>IF(OR(C3437&gt;總表!$B$30,C3437=0),0,IF(E3437=0,0,1+F3436))</f>
        <v>0</v>
      </c>
      <c r="G3437" s="29">
        <f t="shared" si="376"/>
        <v>0</v>
      </c>
      <c r="H3437" s="42">
        <f t="shared" si="374"/>
        <v>0</v>
      </c>
      <c r="I3437" s="43">
        <f t="shared" si="377"/>
        <v>0</v>
      </c>
      <c r="J3437" s="42">
        <f t="shared" si="378"/>
        <v>0</v>
      </c>
      <c r="K3437" s="43">
        <f t="shared" si="379"/>
        <v>0</v>
      </c>
      <c r="L3437">
        <f t="shared" si="380"/>
        <v>126</v>
      </c>
      <c r="M3437">
        <f>IF($G3437="","",COUNTIF($G$3:$G3437, $G3437))</f>
        <v>3309</v>
      </c>
      <c r="N3437">
        <f t="shared" si="375"/>
        <v>3435</v>
      </c>
      <c r="O3437"/>
      <c r="P3437"/>
      <c r="Q3437"/>
    </row>
    <row r="3438" spans="2:17">
      <c r="B3438" s="30">
        <f>資料貼入!A3438</f>
        <v>0</v>
      </c>
      <c r="C3438" s="38">
        <f>資料貼入!A3438</f>
        <v>0</v>
      </c>
      <c r="D3438" s="29">
        <f>資料貼入!B3438</f>
        <v>0</v>
      </c>
      <c r="E3438" s="29" cm="1">
        <f t="array" ref="E3438">MovingDayDD($D$3:D3438)</f>
        <v>-2980487.7599999681</v>
      </c>
      <c r="F3438" s="29">
        <f>IF(OR(C3438&gt;總表!$B$30,C3438=0),0,IF(E3438=0,0,1+F3437))</f>
        <v>0</v>
      </c>
      <c r="G3438" s="29">
        <f t="shared" si="376"/>
        <v>0</v>
      </c>
      <c r="H3438" s="42">
        <f t="shared" si="374"/>
        <v>0</v>
      </c>
      <c r="I3438" s="43">
        <f t="shared" si="377"/>
        <v>0</v>
      </c>
      <c r="J3438" s="42">
        <f t="shared" si="378"/>
        <v>0</v>
      </c>
      <c r="K3438" s="43">
        <f t="shared" si="379"/>
        <v>0</v>
      </c>
      <c r="L3438">
        <f t="shared" si="380"/>
        <v>126</v>
      </c>
      <c r="M3438">
        <f>IF($G3438="","",COUNTIF($G$3:$G3438, $G3438))</f>
        <v>3310</v>
      </c>
      <c r="N3438">
        <f t="shared" si="375"/>
        <v>3436</v>
      </c>
      <c r="O3438"/>
      <c r="P3438"/>
      <c r="Q3438"/>
    </row>
    <row r="3439" spans="2:17">
      <c r="B3439" s="30">
        <f>資料貼入!A3439</f>
        <v>0</v>
      </c>
      <c r="C3439" s="38">
        <f>資料貼入!A3439</f>
        <v>0</v>
      </c>
      <c r="D3439" s="29">
        <f>資料貼入!B3439</f>
        <v>0</v>
      </c>
      <c r="E3439" s="29" cm="1">
        <f t="array" ref="E3439">MovingDayDD($D$3:D3439)</f>
        <v>-2980487.7599999681</v>
      </c>
      <c r="F3439" s="29">
        <f>IF(OR(C3439&gt;總表!$B$30,C3439=0),0,IF(E3439=0,0,1+F3438))</f>
        <v>0</v>
      </c>
      <c r="G3439" s="29">
        <f t="shared" si="376"/>
        <v>0</v>
      </c>
      <c r="H3439" s="42">
        <f t="shared" si="374"/>
        <v>0</v>
      </c>
      <c r="I3439" s="43">
        <f t="shared" si="377"/>
        <v>0</v>
      </c>
      <c r="J3439" s="42">
        <f t="shared" si="378"/>
        <v>0</v>
      </c>
      <c r="K3439" s="43">
        <f t="shared" si="379"/>
        <v>0</v>
      </c>
      <c r="L3439">
        <f t="shared" si="380"/>
        <v>126</v>
      </c>
      <c r="M3439">
        <f>IF($G3439="","",COUNTIF($G$3:$G3439, $G3439))</f>
        <v>3311</v>
      </c>
      <c r="N3439">
        <f t="shared" si="375"/>
        <v>3437</v>
      </c>
      <c r="O3439"/>
      <c r="P3439"/>
      <c r="Q3439"/>
    </row>
    <row r="3440" spans="2:17">
      <c r="B3440" s="30">
        <f>資料貼入!A3440</f>
        <v>0</v>
      </c>
      <c r="C3440" s="38">
        <f>資料貼入!A3440</f>
        <v>0</v>
      </c>
      <c r="D3440" s="29">
        <f>資料貼入!B3440</f>
        <v>0</v>
      </c>
      <c r="E3440" s="29" cm="1">
        <f t="array" ref="E3440">MovingDayDD($D$3:D3440)</f>
        <v>-2980487.7599999681</v>
      </c>
      <c r="F3440" s="29">
        <f>IF(OR(C3440&gt;總表!$B$30,C3440=0),0,IF(E3440=0,0,1+F3439))</f>
        <v>0</v>
      </c>
      <c r="G3440" s="29">
        <f t="shared" si="376"/>
        <v>0</v>
      </c>
      <c r="H3440" s="42">
        <f t="shared" si="374"/>
        <v>0</v>
      </c>
      <c r="I3440" s="43">
        <f t="shared" si="377"/>
        <v>0</v>
      </c>
      <c r="J3440" s="42">
        <f t="shared" si="378"/>
        <v>0</v>
      </c>
      <c r="K3440" s="43">
        <f t="shared" si="379"/>
        <v>0</v>
      </c>
      <c r="L3440">
        <f t="shared" si="380"/>
        <v>126</v>
      </c>
      <c r="M3440">
        <f>IF($G3440="","",COUNTIF($G$3:$G3440, $G3440))</f>
        <v>3312</v>
      </c>
      <c r="N3440">
        <f t="shared" si="375"/>
        <v>3438</v>
      </c>
      <c r="O3440"/>
      <c r="P3440"/>
      <c r="Q3440"/>
    </row>
    <row r="3441" spans="2:17">
      <c r="B3441" s="30">
        <f>資料貼入!A3441</f>
        <v>0</v>
      </c>
      <c r="C3441" s="38">
        <f>資料貼入!A3441</f>
        <v>0</v>
      </c>
      <c r="D3441" s="29">
        <f>資料貼入!B3441</f>
        <v>0</v>
      </c>
      <c r="E3441" s="29" cm="1">
        <f t="array" ref="E3441">MovingDayDD($D$3:D3441)</f>
        <v>-2980487.7599999681</v>
      </c>
      <c r="F3441" s="29">
        <f>IF(OR(C3441&gt;總表!$B$30,C3441=0),0,IF(E3441=0,0,1+F3440))</f>
        <v>0</v>
      </c>
      <c r="G3441" s="29">
        <f t="shared" si="376"/>
        <v>0</v>
      </c>
      <c r="H3441" s="42">
        <f t="shared" si="374"/>
        <v>0</v>
      </c>
      <c r="I3441" s="43">
        <f t="shared" si="377"/>
        <v>0</v>
      </c>
      <c r="J3441" s="42">
        <f t="shared" si="378"/>
        <v>0</v>
      </c>
      <c r="K3441" s="43">
        <f t="shared" si="379"/>
        <v>0</v>
      </c>
      <c r="L3441">
        <f t="shared" si="380"/>
        <v>126</v>
      </c>
      <c r="M3441">
        <f>IF($G3441="","",COUNTIF($G$3:$G3441, $G3441))</f>
        <v>3313</v>
      </c>
      <c r="N3441">
        <f t="shared" si="375"/>
        <v>3439</v>
      </c>
      <c r="O3441"/>
      <c r="P3441"/>
      <c r="Q3441"/>
    </row>
    <row r="3442" spans="2:17">
      <c r="B3442" s="30">
        <f>資料貼入!A3442</f>
        <v>0</v>
      </c>
      <c r="C3442" s="38">
        <f>資料貼入!A3442</f>
        <v>0</v>
      </c>
      <c r="D3442" s="29">
        <f>資料貼入!B3442</f>
        <v>0</v>
      </c>
      <c r="E3442" s="29" cm="1">
        <f t="array" ref="E3442">MovingDayDD($D$3:D3442)</f>
        <v>-2980487.7599999681</v>
      </c>
      <c r="F3442" s="29">
        <f>IF(OR(C3442&gt;總表!$B$30,C3442=0),0,IF(E3442=0,0,1+F3441))</f>
        <v>0</v>
      </c>
      <c r="G3442" s="29">
        <f t="shared" si="376"/>
        <v>0</v>
      </c>
      <c r="H3442" s="42">
        <f t="shared" si="374"/>
        <v>0</v>
      </c>
      <c r="I3442" s="43">
        <f t="shared" si="377"/>
        <v>0</v>
      </c>
      <c r="J3442" s="42">
        <f t="shared" si="378"/>
        <v>0</v>
      </c>
      <c r="K3442" s="43">
        <f t="shared" si="379"/>
        <v>0</v>
      </c>
      <c r="L3442">
        <f t="shared" si="380"/>
        <v>126</v>
      </c>
      <c r="M3442">
        <f>IF($G3442="","",COUNTIF($G$3:$G3442, $G3442))</f>
        <v>3314</v>
      </c>
      <c r="N3442">
        <f t="shared" si="375"/>
        <v>3440</v>
      </c>
      <c r="O3442"/>
      <c r="P3442"/>
      <c r="Q3442"/>
    </row>
    <row r="3443" spans="2:17">
      <c r="B3443" s="30">
        <f>資料貼入!A3443</f>
        <v>0</v>
      </c>
      <c r="C3443" s="38">
        <f>資料貼入!A3443</f>
        <v>0</v>
      </c>
      <c r="D3443" s="29">
        <f>資料貼入!B3443</f>
        <v>0</v>
      </c>
      <c r="E3443" s="29" cm="1">
        <f t="array" ref="E3443">MovingDayDD($D$3:D3443)</f>
        <v>-2980487.7599999681</v>
      </c>
      <c r="F3443" s="29">
        <f>IF(OR(C3443&gt;總表!$B$30,C3443=0),0,IF(E3443=0,0,1+F3442))</f>
        <v>0</v>
      </c>
      <c r="G3443" s="29">
        <f t="shared" si="376"/>
        <v>0</v>
      </c>
      <c r="H3443" s="42">
        <f t="shared" si="374"/>
        <v>0</v>
      </c>
      <c r="I3443" s="43">
        <f t="shared" si="377"/>
        <v>0</v>
      </c>
      <c r="J3443" s="42">
        <f t="shared" si="378"/>
        <v>0</v>
      </c>
      <c r="K3443" s="43">
        <f t="shared" si="379"/>
        <v>0</v>
      </c>
      <c r="L3443">
        <f t="shared" si="380"/>
        <v>126</v>
      </c>
      <c r="M3443">
        <f>IF($G3443="","",COUNTIF($G$3:$G3443, $G3443))</f>
        <v>3315</v>
      </c>
      <c r="N3443">
        <f t="shared" si="375"/>
        <v>3441</v>
      </c>
      <c r="O3443"/>
      <c r="P3443"/>
      <c r="Q3443"/>
    </row>
    <row r="3444" spans="2:17">
      <c r="B3444" s="30">
        <f>資料貼入!A3444</f>
        <v>0</v>
      </c>
      <c r="C3444" s="38">
        <f>資料貼入!A3444</f>
        <v>0</v>
      </c>
      <c r="D3444" s="29">
        <f>資料貼入!B3444</f>
        <v>0</v>
      </c>
      <c r="E3444" s="29" cm="1">
        <f t="array" ref="E3444">MovingDayDD($D$3:D3444)</f>
        <v>-2980487.7599999681</v>
      </c>
      <c r="F3444" s="29">
        <f>IF(OR(C3444&gt;總表!$B$30,C3444=0),0,IF(E3444=0,0,1+F3443))</f>
        <v>0</v>
      </c>
      <c r="G3444" s="29">
        <f t="shared" si="376"/>
        <v>0</v>
      </c>
      <c r="H3444" s="42">
        <f t="shared" si="374"/>
        <v>0</v>
      </c>
      <c r="I3444" s="43">
        <f t="shared" si="377"/>
        <v>0</v>
      </c>
      <c r="J3444" s="42">
        <f t="shared" si="378"/>
        <v>0</v>
      </c>
      <c r="K3444" s="43">
        <f t="shared" si="379"/>
        <v>0</v>
      </c>
      <c r="L3444">
        <f t="shared" si="380"/>
        <v>126</v>
      </c>
      <c r="M3444">
        <f>IF($G3444="","",COUNTIF($G$3:$G3444, $G3444))</f>
        <v>3316</v>
      </c>
      <c r="N3444">
        <f t="shared" si="375"/>
        <v>3442</v>
      </c>
      <c r="O3444"/>
      <c r="P3444"/>
      <c r="Q3444"/>
    </row>
    <row r="3445" spans="2:17">
      <c r="B3445" s="30">
        <f>資料貼入!A3445</f>
        <v>0</v>
      </c>
      <c r="C3445" s="38">
        <f>資料貼入!A3445</f>
        <v>0</v>
      </c>
      <c r="D3445" s="29">
        <f>資料貼入!B3445</f>
        <v>0</v>
      </c>
      <c r="E3445" s="29" cm="1">
        <f t="array" ref="E3445">MovingDayDD($D$3:D3445)</f>
        <v>-2980487.7599999681</v>
      </c>
      <c r="F3445" s="29">
        <f>IF(OR(C3445&gt;總表!$B$30,C3445=0),0,IF(E3445=0,0,1+F3444))</f>
        <v>0</v>
      </c>
      <c r="G3445" s="29">
        <f t="shared" si="376"/>
        <v>0</v>
      </c>
      <c r="H3445" s="42">
        <f t="shared" si="374"/>
        <v>0</v>
      </c>
      <c r="I3445" s="43">
        <f t="shared" si="377"/>
        <v>0</v>
      </c>
      <c r="J3445" s="42">
        <f t="shared" si="378"/>
        <v>0</v>
      </c>
      <c r="K3445" s="43">
        <f t="shared" si="379"/>
        <v>0</v>
      </c>
      <c r="L3445">
        <f t="shared" si="380"/>
        <v>126</v>
      </c>
      <c r="M3445">
        <f>IF($G3445="","",COUNTIF($G$3:$G3445, $G3445))</f>
        <v>3317</v>
      </c>
      <c r="N3445">
        <f t="shared" si="375"/>
        <v>3443</v>
      </c>
      <c r="O3445"/>
      <c r="P3445"/>
      <c r="Q3445"/>
    </row>
    <row r="3446" spans="2:17">
      <c r="B3446" s="30">
        <f>資料貼入!A3446</f>
        <v>0</v>
      </c>
      <c r="C3446" s="38">
        <f>資料貼入!A3446</f>
        <v>0</v>
      </c>
      <c r="D3446" s="29">
        <f>資料貼入!B3446</f>
        <v>0</v>
      </c>
      <c r="E3446" s="29" cm="1">
        <f t="array" ref="E3446">MovingDayDD($D$3:D3446)</f>
        <v>-2980487.7599999681</v>
      </c>
      <c r="F3446" s="29">
        <f>IF(OR(C3446&gt;總表!$B$30,C3446=0),0,IF(E3446=0,0,1+F3445))</f>
        <v>0</v>
      </c>
      <c r="G3446" s="29">
        <f t="shared" si="376"/>
        <v>0</v>
      </c>
      <c r="H3446" s="42">
        <f t="shared" si="374"/>
        <v>0</v>
      </c>
      <c r="I3446" s="43">
        <f t="shared" si="377"/>
        <v>0</v>
      </c>
      <c r="J3446" s="42">
        <f t="shared" si="378"/>
        <v>0</v>
      </c>
      <c r="K3446" s="43">
        <f t="shared" si="379"/>
        <v>0</v>
      </c>
      <c r="L3446">
        <f t="shared" si="380"/>
        <v>126</v>
      </c>
      <c r="M3446">
        <f>IF($G3446="","",COUNTIF($G$3:$G3446, $G3446))</f>
        <v>3318</v>
      </c>
      <c r="N3446">
        <f t="shared" si="375"/>
        <v>3444</v>
      </c>
      <c r="O3446"/>
      <c r="P3446"/>
      <c r="Q3446"/>
    </row>
    <row r="3447" spans="2:17">
      <c r="B3447" s="30">
        <f>資料貼入!A3447</f>
        <v>0</v>
      </c>
      <c r="C3447" s="38">
        <f>資料貼入!A3447</f>
        <v>0</v>
      </c>
      <c r="D3447" s="29">
        <f>資料貼入!B3447</f>
        <v>0</v>
      </c>
      <c r="E3447" s="29" cm="1">
        <f t="array" ref="E3447">MovingDayDD($D$3:D3447)</f>
        <v>-2980487.7599999681</v>
      </c>
      <c r="F3447" s="29">
        <f>IF(OR(C3447&gt;總表!$B$30,C3447=0),0,IF(E3447=0,0,1+F3446))</f>
        <v>0</v>
      </c>
      <c r="G3447" s="29">
        <f t="shared" si="376"/>
        <v>0</v>
      </c>
      <c r="H3447" s="42">
        <f t="shared" si="374"/>
        <v>0</v>
      </c>
      <c r="I3447" s="43">
        <f t="shared" si="377"/>
        <v>0</v>
      </c>
      <c r="J3447" s="42">
        <f t="shared" si="378"/>
        <v>0</v>
      </c>
      <c r="K3447" s="43">
        <f t="shared" si="379"/>
        <v>0</v>
      </c>
      <c r="L3447">
        <f t="shared" si="380"/>
        <v>126</v>
      </c>
      <c r="M3447">
        <f>IF($G3447="","",COUNTIF($G$3:$G3447, $G3447))</f>
        <v>3319</v>
      </c>
      <c r="N3447">
        <f t="shared" si="375"/>
        <v>3445</v>
      </c>
      <c r="O3447"/>
      <c r="P3447"/>
      <c r="Q3447"/>
    </row>
    <row r="3448" spans="2:17">
      <c r="B3448" s="30">
        <f>資料貼入!A3448</f>
        <v>0</v>
      </c>
      <c r="C3448" s="38">
        <f>資料貼入!A3448</f>
        <v>0</v>
      </c>
      <c r="D3448" s="29">
        <f>資料貼入!B3448</f>
        <v>0</v>
      </c>
      <c r="E3448" s="29" cm="1">
        <f t="array" ref="E3448">MovingDayDD($D$3:D3448)</f>
        <v>-2980487.7599999681</v>
      </c>
      <c r="F3448" s="29">
        <f>IF(OR(C3448&gt;總表!$B$30,C3448=0),0,IF(E3448=0,0,1+F3447))</f>
        <v>0</v>
      </c>
      <c r="G3448" s="29">
        <f t="shared" si="376"/>
        <v>0</v>
      </c>
      <c r="H3448" s="42">
        <f t="shared" si="374"/>
        <v>0</v>
      </c>
      <c r="I3448" s="43">
        <f t="shared" si="377"/>
        <v>0</v>
      </c>
      <c r="J3448" s="42">
        <f t="shared" si="378"/>
        <v>0</v>
      </c>
      <c r="K3448" s="43">
        <f t="shared" si="379"/>
        <v>0</v>
      </c>
      <c r="L3448">
        <f t="shared" si="380"/>
        <v>126</v>
      </c>
      <c r="M3448">
        <f>IF($G3448="","",COUNTIF($G$3:$G3448, $G3448))</f>
        <v>3320</v>
      </c>
      <c r="N3448">
        <f t="shared" si="375"/>
        <v>3446</v>
      </c>
      <c r="O3448"/>
      <c r="P3448"/>
      <c r="Q3448"/>
    </row>
    <row r="3449" spans="2:17">
      <c r="B3449" s="30">
        <f>資料貼入!A3449</f>
        <v>0</v>
      </c>
      <c r="C3449" s="38">
        <f>資料貼入!A3449</f>
        <v>0</v>
      </c>
      <c r="D3449" s="29">
        <f>資料貼入!B3449</f>
        <v>0</v>
      </c>
      <c r="E3449" s="29" cm="1">
        <f t="array" ref="E3449">MovingDayDD($D$3:D3449)</f>
        <v>-2980487.7599999681</v>
      </c>
      <c r="F3449" s="29">
        <f>IF(OR(C3449&gt;總表!$B$30,C3449=0),0,IF(E3449=0,0,1+F3448))</f>
        <v>0</v>
      </c>
      <c r="G3449" s="29">
        <f t="shared" si="376"/>
        <v>0</v>
      </c>
      <c r="H3449" s="42">
        <f t="shared" si="374"/>
        <v>0</v>
      </c>
      <c r="I3449" s="43">
        <f t="shared" si="377"/>
        <v>0</v>
      </c>
      <c r="J3449" s="42">
        <f t="shared" si="378"/>
        <v>0</v>
      </c>
      <c r="K3449" s="43">
        <f t="shared" si="379"/>
        <v>0</v>
      </c>
      <c r="L3449">
        <f t="shared" si="380"/>
        <v>126</v>
      </c>
      <c r="M3449">
        <f>IF($G3449="","",COUNTIF($G$3:$G3449, $G3449))</f>
        <v>3321</v>
      </c>
      <c r="N3449">
        <f t="shared" si="375"/>
        <v>3447</v>
      </c>
      <c r="O3449"/>
      <c r="P3449"/>
      <c r="Q3449"/>
    </row>
    <row r="3450" spans="2:17">
      <c r="B3450" s="30">
        <f>資料貼入!A3450</f>
        <v>0</v>
      </c>
      <c r="C3450" s="38">
        <f>資料貼入!A3450</f>
        <v>0</v>
      </c>
      <c r="D3450" s="29">
        <f>資料貼入!B3450</f>
        <v>0</v>
      </c>
      <c r="E3450" s="29" cm="1">
        <f t="array" ref="E3450">MovingDayDD($D$3:D3450)</f>
        <v>-2980487.7599999681</v>
      </c>
      <c r="F3450" s="29">
        <f>IF(OR(C3450&gt;總表!$B$30,C3450=0),0,IF(E3450=0,0,1+F3449))</f>
        <v>0</v>
      </c>
      <c r="G3450" s="29">
        <f t="shared" si="376"/>
        <v>0</v>
      </c>
      <c r="H3450" s="42">
        <f t="shared" si="374"/>
        <v>0</v>
      </c>
      <c r="I3450" s="43">
        <f t="shared" si="377"/>
        <v>0</v>
      </c>
      <c r="J3450" s="42">
        <f t="shared" si="378"/>
        <v>0</v>
      </c>
      <c r="K3450" s="43">
        <f t="shared" si="379"/>
        <v>0</v>
      </c>
      <c r="L3450">
        <f t="shared" si="380"/>
        <v>126</v>
      </c>
      <c r="M3450">
        <f>IF($G3450="","",COUNTIF($G$3:$G3450, $G3450))</f>
        <v>3322</v>
      </c>
      <c r="N3450">
        <f t="shared" si="375"/>
        <v>3448</v>
      </c>
      <c r="O3450"/>
      <c r="P3450"/>
      <c r="Q3450"/>
    </row>
    <row r="3451" spans="2:17">
      <c r="B3451" s="30">
        <f>資料貼入!A3451</f>
        <v>0</v>
      </c>
      <c r="C3451" s="38">
        <f>資料貼入!A3451</f>
        <v>0</v>
      </c>
      <c r="D3451" s="29">
        <f>資料貼入!B3451</f>
        <v>0</v>
      </c>
      <c r="E3451" s="29" cm="1">
        <f t="array" ref="E3451">MovingDayDD($D$3:D3451)</f>
        <v>-2980487.7599999681</v>
      </c>
      <c r="F3451" s="29">
        <f>IF(OR(C3451&gt;總表!$B$30,C3451=0),0,IF(E3451=0,0,1+F3450))</f>
        <v>0</v>
      </c>
      <c r="G3451" s="29">
        <f t="shared" si="376"/>
        <v>0</v>
      </c>
      <c r="H3451" s="42">
        <f t="shared" si="374"/>
        <v>0</v>
      </c>
      <c r="I3451" s="43">
        <f t="shared" si="377"/>
        <v>0</v>
      </c>
      <c r="J3451" s="42">
        <f t="shared" si="378"/>
        <v>0</v>
      </c>
      <c r="K3451" s="43">
        <f t="shared" si="379"/>
        <v>0</v>
      </c>
      <c r="L3451">
        <f t="shared" si="380"/>
        <v>126</v>
      </c>
      <c r="M3451">
        <f>IF($G3451="","",COUNTIF($G$3:$G3451, $G3451))</f>
        <v>3323</v>
      </c>
      <c r="N3451">
        <f t="shared" si="375"/>
        <v>3449</v>
      </c>
      <c r="O3451"/>
      <c r="P3451"/>
      <c r="Q3451"/>
    </row>
    <row r="3452" spans="2:17">
      <c r="B3452" s="30">
        <f>資料貼入!A3452</f>
        <v>0</v>
      </c>
      <c r="C3452" s="38">
        <f>資料貼入!A3452</f>
        <v>0</v>
      </c>
      <c r="D3452" s="29">
        <f>資料貼入!B3452</f>
        <v>0</v>
      </c>
      <c r="E3452" s="29" cm="1">
        <f t="array" ref="E3452">MovingDayDD($D$3:D3452)</f>
        <v>-2980487.7599999681</v>
      </c>
      <c r="F3452" s="29">
        <f>IF(OR(C3452&gt;總表!$B$30,C3452=0),0,IF(E3452=0,0,1+F3451))</f>
        <v>0</v>
      </c>
      <c r="G3452" s="29">
        <f t="shared" si="376"/>
        <v>0</v>
      </c>
      <c r="H3452" s="42">
        <f t="shared" si="374"/>
        <v>0</v>
      </c>
      <c r="I3452" s="43">
        <f t="shared" si="377"/>
        <v>0</v>
      </c>
      <c r="J3452" s="42">
        <f t="shared" si="378"/>
        <v>0</v>
      </c>
      <c r="K3452" s="43">
        <f t="shared" si="379"/>
        <v>0</v>
      </c>
      <c r="L3452">
        <f t="shared" si="380"/>
        <v>126</v>
      </c>
      <c r="M3452">
        <f>IF($G3452="","",COUNTIF($G$3:$G3452, $G3452))</f>
        <v>3324</v>
      </c>
      <c r="N3452">
        <f t="shared" si="375"/>
        <v>3450</v>
      </c>
      <c r="O3452"/>
      <c r="P3452"/>
      <c r="Q3452"/>
    </row>
    <row r="3453" spans="2:17">
      <c r="B3453" s="30">
        <f>資料貼入!A3453</f>
        <v>0</v>
      </c>
      <c r="C3453" s="38">
        <f>資料貼入!A3453</f>
        <v>0</v>
      </c>
      <c r="D3453" s="29">
        <f>資料貼入!B3453</f>
        <v>0</v>
      </c>
      <c r="E3453" s="29" cm="1">
        <f t="array" ref="E3453">MovingDayDD($D$3:D3453)</f>
        <v>-2980487.7599999681</v>
      </c>
      <c r="F3453" s="29">
        <f>IF(OR(C3453&gt;總表!$B$30,C3453=0),0,IF(E3453=0,0,1+F3452))</f>
        <v>0</v>
      </c>
      <c r="G3453" s="29">
        <f t="shared" si="376"/>
        <v>0</v>
      </c>
      <c r="H3453" s="42">
        <f t="shared" si="374"/>
        <v>0</v>
      </c>
      <c r="I3453" s="43">
        <f t="shared" si="377"/>
        <v>0</v>
      </c>
      <c r="J3453" s="42">
        <f t="shared" si="378"/>
        <v>0</v>
      </c>
      <c r="K3453" s="43">
        <f t="shared" si="379"/>
        <v>0</v>
      </c>
      <c r="L3453">
        <f t="shared" si="380"/>
        <v>126</v>
      </c>
      <c r="M3453">
        <f>IF($G3453="","",COUNTIF($G$3:$G3453, $G3453))</f>
        <v>3325</v>
      </c>
      <c r="N3453">
        <f t="shared" si="375"/>
        <v>3451</v>
      </c>
      <c r="O3453"/>
      <c r="P3453"/>
      <c r="Q3453"/>
    </row>
    <row r="3454" spans="2:17">
      <c r="B3454" s="30">
        <f>資料貼入!A3454</f>
        <v>0</v>
      </c>
      <c r="C3454" s="38">
        <f>資料貼入!A3454</f>
        <v>0</v>
      </c>
      <c r="D3454" s="29">
        <f>資料貼入!B3454</f>
        <v>0</v>
      </c>
      <c r="E3454" s="29" cm="1">
        <f t="array" ref="E3454">MovingDayDD($D$3:D3454)</f>
        <v>-2980487.7599999681</v>
      </c>
      <c r="F3454" s="29">
        <f>IF(OR(C3454&gt;總表!$B$30,C3454=0),0,IF(E3454=0,0,1+F3453))</f>
        <v>0</v>
      </c>
      <c r="G3454" s="29">
        <f t="shared" si="376"/>
        <v>0</v>
      </c>
      <c r="H3454" s="42">
        <f t="shared" si="374"/>
        <v>0</v>
      </c>
      <c r="I3454" s="43">
        <f t="shared" si="377"/>
        <v>0</v>
      </c>
      <c r="J3454" s="42">
        <f t="shared" si="378"/>
        <v>0</v>
      </c>
      <c r="K3454" s="43">
        <f t="shared" si="379"/>
        <v>0</v>
      </c>
      <c r="L3454">
        <f t="shared" si="380"/>
        <v>126</v>
      </c>
      <c r="M3454">
        <f>IF($G3454="","",COUNTIF($G$3:$G3454, $G3454))</f>
        <v>3326</v>
      </c>
      <c r="N3454">
        <f t="shared" si="375"/>
        <v>3452</v>
      </c>
      <c r="O3454"/>
      <c r="P3454"/>
      <c r="Q3454"/>
    </row>
    <row r="3455" spans="2:17">
      <c r="B3455" s="30">
        <f>資料貼入!A3455</f>
        <v>0</v>
      </c>
      <c r="C3455" s="38">
        <f>資料貼入!A3455</f>
        <v>0</v>
      </c>
      <c r="D3455" s="29">
        <f>資料貼入!B3455</f>
        <v>0</v>
      </c>
      <c r="E3455" s="29" cm="1">
        <f t="array" ref="E3455">MovingDayDD($D$3:D3455)</f>
        <v>-2980487.7599999681</v>
      </c>
      <c r="F3455" s="29">
        <f>IF(OR(C3455&gt;總表!$B$30,C3455=0),0,IF(E3455=0,0,1+F3454))</f>
        <v>0</v>
      </c>
      <c r="G3455" s="29">
        <f t="shared" si="376"/>
        <v>0</v>
      </c>
      <c r="H3455" s="42">
        <f t="shared" si="374"/>
        <v>0</v>
      </c>
      <c r="I3455" s="43">
        <f t="shared" si="377"/>
        <v>0</v>
      </c>
      <c r="J3455" s="42">
        <f t="shared" si="378"/>
        <v>0</v>
      </c>
      <c r="K3455" s="43">
        <f t="shared" si="379"/>
        <v>0</v>
      </c>
      <c r="L3455">
        <f t="shared" si="380"/>
        <v>126</v>
      </c>
      <c r="M3455">
        <f>IF($G3455="","",COUNTIF($G$3:$G3455, $G3455))</f>
        <v>3327</v>
      </c>
      <c r="N3455">
        <f t="shared" si="375"/>
        <v>3453</v>
      </c>
      <c r="O3455"/>
      <c r="P3455"/>
      <c r="Q3455"/>
    </row>
    <row r="3456" spans="2:17">
      <c r="B3456" s="30">
        <f>資料貼入!A3456</f>
        <v>0</v>
      </c>
      <c r="C3456" s="38">
        <f>資料貼入!A3456</f>
        <v>0</v>
      </c>
      <c r="D3456" s="29">
        <f>資料貼入!B3456</f>
        <v>0</v>
      </c>
      <c r="E3456" s="29" cm="1">
        <f t="array" ref="E3456">MovingDayDD($D$3:D3456)</f>
        <v>-2980487.7599999681</v>
      </c>
      <c r="F3456" s="29">
        <f>IF(OR(C3456&gt;總表!$B$30,C3456=0),0,IF(E3456=0,0,1+F3455))</f>
        <v>0</v>
      </c>
      <c r="G3456" s="29">
        <f t="shared" si="376"/>
        <v>0</v>
      </c>
      <c r="H3456" s="42">
        <f t="shared" si="374"/>
        <v>0</v>
      </c>
      <c r="I3456" s="43">
        <f t="shared" si="377"/>
        <v>0</v>
      </c>
      <c r="J3456" s="42">
        <f t="shared" si="378"/>
        <v>0</v>
      </c>
      <c r="K3456" s="43">
        <f t="shared" si="379"/>
        <v>0</v>
      </c>
      <c r="L3456">
        <f t="shared" si="380"/>
        <v>126</v>
      </c>
      <c r="M3456">
        <f>IF($G3456="","",COUNTIF($G$3:$G3456, $G3456))</f>
        <v>3328</v>
      </c>
      <c r="N3456">
        <f t="shared" si="375"/>
        <v>3454</v>
      </c>
      <c r="O3456"/>
      <c r="P3456"/>
      <c r="Q3456"/>
    </row>
    <row r="3457" spans="2:17">
      <c r="B3457" s="30">
        <f>資料貼入!A3457</f>
        <v>0</v>
      </c>
      <c r="C3457" s="38">
        <f>資料貼入!A3457</f>
        <v>0</v>
      </c>
      <c r="D3457" s="29">
        <f>資料貼入!B3457</f>
        <v>0</v>
      </c>
      <c r="E3457" s="29" cm="1">
        <f t="array" ref="E3457">MovingDayDD($D$3:D3457)</f>
        <v>-2980487.7599999681</v>
      </c>
      <c r="F3457" s="29">
        <f>IF(OR(C3457&gt;總表!$B$30,C3457=0),0,IF(E3457=0,0,1+F3456))</f>
        <v>0</v>
      </c>
      <c r="G3457" s="29">
        <f t="shared" si="376"/>
        <v>0</v>
      </c>
      <c r="H3457" s="42">
        <f t="shared" si="374"/>
        <v>0</v>
      </c>
      <c r="I3457" s="43">
        <f t="shared" si="377"/>
        <v>0</v>
      </c>
      <c r="J3457" s="42">
        <f t="shared" si="378"/>
        <v>0</v>
      </c>
      <c r="K3457" s="43">
        <f t="shared" si="379"/>
        <v>0</v>
      </c>
      <c r="L3457">
        <f t="shared" si="380"/>
        <v>126</v>
      </c>
      <c r="M3457">
        <f>IF($G3457="","",COUNTIF($G$3:$G3457, $G3457))</f>
        <v>3329</v>
      </c>
      <c r="N3457">
        <f t="shared" si="375"/>
        <v>3455</v>
      </c>
      <c r="O3457"/>
      <c r="P3457"/>
      <c r="Q3457"/>
    </row>
    <row r="3458" spans="2:17">
      <c r="B3458" s="30">
        <f>資料貼入!A3458</f>
        <v>0</v>
      </c>
      <c r="C3458" s="38">
        <f>資料貼入!A3458</f>
        <v>0</v>
      </c>
      <c r="D3458" s="29">
        <f>資料貼入!B3458</f>
        <v>0</v>
      </c>
      <c r="E3458" s="29" cm="1">
        <f t="array" ref="E3458">MovingDayDD($D$3:D3458)</f>
        <v>-2980487.7599999681</v>
      </c>
      <c r="F3458" s="29">
        <f>IF(OR(C3458&gt;總表!$B$30,C3458=0),0,IF(E3458=0,0,1+F3457))</f>
        <v>0</v>
      </c>
      <c r="G3458" s="29">
        <f t="shared" si="376"/>
        <v>0</v>
      </c>
      <c r="H3458" s="42">
        <f t="shared" si="374"/>
        <v>0</v>
      </c>
      <c r="I3458" s="43">
        <f t="shared" si="377"/>
        <v>0</v>
      </c>
      <c r="J3458" s="42">
        <f t="shared" si="378"/>
        <v>0</v>
      </c>
      <c r="K3458" s="43">
        <f t="shared" si="379"/>
        <v>0</v>
      </c>
      <c r="L3458">
        <f t="shared" si="380"/>
        <v>126</v>
      </c>
      <c r="M3458">
        <f>IF($G3458="","",COUNTIF($G$3:$G3458, $G3458))</f>
        <v>3330</v>
      </c>
      <c r="N3458">
        <f t="shared" si="375"/>
        <v>3456</v>
      </c>
      <c r="O3458"/>
      <c r="P3458"/>
      <c r="Q3458"/>
    </row>
    <row r="3459" spans="2:17">
      <c r="B3459" s="30">
        <f>資料貼入!A3459</f>
        <v>0</v>
      </c>
      <c r="C3459" s="38">
        <f>資料貼入!A3459</f>
        <v>0</v>
      </c>
      <c r="D3459" s="29">
        <f>資料貼入!B3459</f>
        <v>0</v>
      </c>
      <c r="E3459" s="29" cm="1">
        <f t="array" ref="E3459">MovingDayDD($D$3:D3459)</f>
        <v>-2980487.7599999681</v>
      </c>
      <c r="F3459" s="29">
        <f>IF(OR(C3459&gt;總表!$B$30,C3459=0),0,IF(E3459=0,0,1+F3458))</f>
        <v>0</v>
      </c>
      <c r="G3459" s="29">
        <f t="shared" si="376"/>
        <v>0</v>
      </c>
      <c r="H3459" s="42">
        <f t="shared" ref="H3459:H3522" si="381">IF(G3459&gt;$V$1,B3459,0)</f>
        <v>0</v>
      </c>
      <c r="I3459" s="43">
        <f t="shared" si="377"/>
        <v>0</v>
      </c>
      <c r="J3459" s="42">
        <f t="shared" si="378"/>
        <v>0</v>
      </c>
      <c r="K3459" s="43">
        <f t="shared" si="379"/>
        <v>0</v>
      </c>
      <c r="L3459">
        <f t="shared" si="380"/>
        <v>126</v>
      </c>
      <c r="M3459">
        <f>IF($G3459="","",COUNTIF($G$3:$G3459, $G3459))</f>
        <v>3331</v>
      </c>
      <c r="N3459">
        <f t="shared" ref="N3459:N3522" si="382">IF($G3459="","",L3459+M3459)</f>
        <v>3457</v>
      </c>
      <c r="O3459"/>
      <c r="P3459"/>
      <c r="Q3459"/>
    </row>
    <row r="3460" spans="2:17">
      <c r="B3460" s="30">
        <f>資料貼入!A3460</f>
        <v>0</v>
      </c>
      <c r="C3460" s="38">
        <f>資料貼入!A3460</f>
        <v>0</v>
      </c>
      <c r="D3460" s="29">
        <f>資料貼入!B3460</f>
        <v>0</v>
      </c>
      <c r="E3460" s="29" cm="1">
        <f t="array" ref="E3460">MovingDayDD($D$3:D3460)</f>
        <v>-2980487.7599999681</v>
      </c>
      <c r="F3460" s="29">
        <f>IF(OR(C3460&gt;總表!$B$30,C3460=0),0,IF(E3460=0,0,1+F3459))</f>
        <v>0</v>
      </c>
      <c r="G3460" s="29">
        <f t="shared" ref="G3460:G3523" si="383">IF(F3461=0,F3460,0)</f>
        <v>0</v>
      </c>
      <c r="H3460" s="42">
        <f t="shared" si="381"/>
        <v>0</v>
      </c>
      <c r="I3460" s="43">
        <f t="shared" ref="I3460:I3523" si="384">G3460</f>
        <v>0</v>
      </c>
      <c r="J3460" s="42">
        <f t="shared" ref="J3460:J3523" si="385">IF(F3460=0,0,B3460)</f>
        <v>0</v>
      </c>
      <c r="K3460" s="43">
        <f t="shared" ref="K3460:K3523" si="386">G3460</f>
        <v>0</v>
      </c>
      <c r="L3460">
        <f t="shared" ref="L3460:L3523" si="387">IF($G3460="","",COUNTIF($G$3:$G$4053, "&gt;" &amp; $G3460))</f>
        <v>126</v>
      </c>
      <c r="M3460">
        <f>IF($G3460="","",COUNTIF($G$3:$G3460, $G3460))</f>
        <v>3332</v>
      </c>
      <c r="N3460">
        <f t="shared" si="382"/>
        <v>3458</v>
      </c>
      <c r="O3460"/>
      <c r="P3460"/>
      <c r="Q3460"/>
    </row>
    <row r="3461" spans="2:17">
      <c r="B3461" s="30">
        <f>資料貼入!A3461</f>
        <v>0</v>
      </c>
      <c r="C3461" s="38">
        <f>資料貼入!A3461</f>
        <v>0</v>
      </c>
      <c r="D3461" s="29">
        <f>資料貼入!B3461</f>
        <v>0</v>
      </c>
      <c r="E3461" s="29" cm="1">
        <f t="array" ref="E3461">MovingDayDD($D$3:D3461)</f>
        <v>-2980487.7599999681</v>
      </c>
      <c r="F3461" s="29">
        <f>IF(OR(C3461&gt;總表!$B$30,C3461=0),0,IF(E3461=0,0,1+F3460))</f>
        <v>0</v>
      </c>
      <c r="G3461" s="29">
        <f t="shared" si="383"/>
        <v>0</v>
      </c>
      <c r="H3461" s="42">
        <f t="shared" si="381"/>
        <v>0</v>
      </c>
      <c r="I3461" s="43">
        <f t="shared" si="384"/>
        <v>0</v>
      </c>
      <c r="J3461" s="42">
        <f t="shared" si="385"/>
        <v>0</v>
      </c>
      <c r="K3461" s="43">
        <f t="shared" si="386"/>
        <v>0</v>
      </c>
      <c r="L3461">
        <f t="shared" si="387"/>
        <v>126</v>
      </c>
      <c r="M3461">
        <f>IF($G3461="","",COUNTIF($G$3:$G3461, $G3461))</f>
        <v>3333</v>
      </c>
      <c r="N3461">
        <f t="shared" si="382"/>
        <v>3459</v>
      </c>
      <c r="O3461"/>
      <c r="P3461"/>
      <c r="Q3461"/>
    </row>
    <row r="3462" spans="2:17">
      <c r="B3462" s="30">
        <f>資料貼入!A3462</f>
        <v>0</v>
      </c>
      <c r="C3462" s="38">
        <f>資料貼入!A3462</f>
        <v>0</v>
      </c>
      <c r="D3462" s="29">
        <f>資料貼入!B3462</f>
        <v>0</v>
      </c>
      <c r="E3462" s="29" cm="1">
        <f t="array" ref="E3462">MovingDayDD($D$3:D3462)</f>
        <v>-2980487.7599999681</v>
      </c>
      <c r="F3462" s="29">
        <f>IF(OR(C3462&gt;總表!$B$30,C3462=0),0,IF(E3462=0,0,1+F3461))</f>
        <v>0</v>
      </c>
      <c r="G3462" s="29">
        <f t="shared" si="383"/>
        <v>0</v>
      </c>
      <c r="H3462" s="42">
        <f t="shared" si="381"/>
        <v>0</v>
      </c>
      <c r="I3462" s="43">
        <f t="shared" si="384"/>
        <v>0</v>
      </c>
      <c r="J3462" s="42">
        <f t="shared" si="385"/>
        <v>0</v>
      </c>
      <c r="K3462" s="43">
        <f t="shared" si="386"/>
        <v>0</v>
      </c>
      <c r="L3462">
        <f t="shared" si="387"/>
        <v>126</v>
      </c>
      <c r="M3462">
        <f>IF($G3462="","",COUNTIF($G$3:$G3462, $G3462))</f>
        <v>3334</v>
      </c>
      <c r="N3462">
        <f t="shared" si="382"/>
        <v>3460</v>
      </c>
      <c r="O3462"/>
      <c r="P3462"/>
      <c r="Q3462"/>
    </row>
    <row r="3463" spans="2:17">
      <c r="B3463" s="30">
        <f>資料貼入!A3463</f>
        <v>0</v>
      </c>
      <c r="C3463" s="38">
        <f>資料貼入!A3463</f>
        <v>0</v>
      </c>
      <c r="D3463" s="29">
        <f>資料貼入!B3463</f>
        <v>0</v>
      </c>
      <c r="E3463" s="29" cm="1">
        <f t="array" ref="E3463">MovingDayDD($D$3:D3463)</f>
        <v>-2980487.7599999681</v>
      </c>
      <c r="F3463" s="29">
        <f>IF(OR(C3463&gt;總表!$B$30,C3463=0),0,IF(E3463=0,0,1+F3462))</f>
        <v>0</v>
      </c>
      <c r="G3463" s="29">
        <f t="shared" si="383"/>
        <v>0</v>
      </c>
      <c r="H3463" s="42">
        <f t="shared" si="381"/>
        <v>0</v>
      </c>
      <c r="I3463" s="43">
        <f t="shared" si="384"/>
        <v>0</v>
      </c>
      <c r="J3463" s="42">
        <f t="shared" si="385"/>
        <v>0</v>
      </c>
      <c r="K3463" s="43">
        <f t="shared" si="386"/>
        <v>0</v>
      </c>
      <c r="L3463">
        <f t="shared" si="387"/>
        <v>126</v>
      </c>
      <c r="M3463">
        <f>IF($G3463="","",COUNTIF($G$3:$G3463, $G3463))</f>
        <v>3335</v>
      </c>
      <c r="N3463">
        <f t="shared" si="382"/>
        <v>3461</v>
      </c>
      <c r="O3463"/>
      <c r="P3463"/>
      <c r="Q3463"/>
    </row>
    <row r="3464" spans="2:17">
      <c r="B3464" s="30">
        <f>資料貼入!A3464</f>
        <v>0</v>
      </c>
      <c r="C3464" s="38">
        <f>資料貼入!A3464</f>
        <v>0</v>
      </c>
      <c r="D3464" s="29">
        <f>資料貼入!B3464</f>
        <v>0</v>
      </c>
      <c r="E3464" s="29" cm="1">
        <f t="array" ref="E3464">MovingDayDD($D$3:D3464)</f>
        <v>-2980487.7599999681</v>
      </c>
      <c r="F3464" s="29">
        <f>IF(OR(C3464&gt;總表!$B$30,C3464=0),0,IF(E3464=0,0,1+F3463))</f>
        <v>0</v>
      </c>
      <c r="G3464" s="29">
        <f t="shared" si="383"/>
        <v>0</v>
      </c>
      <c r="H3464" s="42">
        <f t="shared" si="381"/>
        <v>0</v>
      </c>
      <c r="I3464" s="43">
        <f t="shared" si="384"/>
        <v>0</v>
      </c>
      <c r="J3464" s="42">
        <f t="shared" si="385"/>
        <v>0</v>
      </c>
      <c r="K3464" s="43">
        <f t="shared" si="386"/>
        <v>0</v>
      </c>
      <c r="L3464">
        <f t="shared" si="387"/>
        <v>126</v>
      </c>
      <c r="M3464">
        <f>IF($G3464="","",COUNTIF($G$3:$G3464, $G3464))</f>
        <v>3336</v>
      </c>
      <c r="N3464">
        <f t="shared" si="382"/>
        <v>3462</v>
      </c>
      <c r="O3464"/>
      <c r="P3464"/>
      <c r="Q3464"/>
    </row>
    <row r="3465" spans="2:17">
      <c r="B3465" s="30">
        <f>資料貼入!A3465</f>
        <v>0</v>
      </c>
      <c r="C3465" s="38">
        <f>資料貼入!A3465</f>
        <v>0</v>
      </c>
      <c r="D3465" s="29">
        <f>資料貼入!B3465</f>
        <v>0</v>
      </c>
      <c r="E3465" s="29" cm="1">
        <f t="array" ref="E3465">MovingDayDD($D$3:D3465)</f>
        <v>-2980487.7599999681</v>
      </c>
      <c r="F3465" s="29">
        <f>IF(OR(C3465&gt;總表!$B$30,C3465=0),0,IF(E3465=0,0,1+F3464))</f>
        <v>0</v>
      </c>
      <c r="G3465" s="29">
        <f t="shared" si="383"/>
        <v>0</v>
      </c>
      <c r="H3465" s="42">
        <f t="shared" si="381"/>
        <v>0</v>
      </c>
      <c r="I3465" s="43">
        <f t="shared" si="384"/>
        <v>0</v>
      </c>
      <c r="J3465" s="42">
        <f t="shared" si="385"/>
        <v>0</v>
      </c>
      <c r="K3465" s="43">
        <f t="shared" si="386"/>
        <v>0</v>
      </c>
      <c r="L3465">
        <f t="shared" si="387"/>
        <v>126</v>
      </c>
      <c r="M3465">
        <f>IF($G3465="","",COUNTIF($G$3:$G3465, $G3465))</f>
        <v>3337</v>
      </c>
      <c r="N3465">
        <f t="shared" si="382"/>
        <v>3463</v>
      </c>
      <c r="O3465"/>
      <c r="P3465"/>
      <c r="Q3465"/>
    </row>
    <row r="3466" spans="2:17">
      <c r="B3466" s="30">
        <f>資料貼入!A3466</f>
        <v>0</v>
      </c>
      <c r="C3466" s="38">
        <f>資料貼入!A3466</f>
        <v>0</v>
      </c>
      <c r="D3466" s="29">
        <f>資料貼入!B3466</f>
        <v>0</v>
      </c>
      <c r="E3466" s="29" cm="1">
        <f t="array" ref="E3466">MovingDayDD($D$3:D3466)</f>
        <v>-2980487.7599999681</v>
      </c>
      <c r="F3466" s="29">
        <f>IF(OR(C3466&gt;總表!$B$30,C3466=0),0,IF(E3466=0,0,1+F3465))</f>
        <v>0</v>
      </c>
      <c r="G3466" s="29">
        <f t="shared" si="383"/>
        <v>0</v>
      </c>
      <c r="H3466" s="42">
        <f t="shared" si="381"/>
        <v>0</v>
      </c>
      <c r="I3466" s="43">
        <f t="shared" si="384"/>
        <v>0</v>
      </c>
      <c r="J3466" s="42">
        <f t="shared" si="385"/>
        <v>0</v>
      </c>
      <c r="K3466" s="43">
        <f t="shared" si="386"/>
        <v>0</v>
      </c>
      <c r="L3466">
        <f t="shared" si="387"/>
        <v>126</v>
      </c>
      <c r="M3466">
        <f>IF($G3466="","",COUNTIF($G$3:$G3466, $G3466))</f>
        <v>3338</v>
      </c>
      <c r="N3466">
        <f t="shared" si="382"/>
        <v>3464</v>
      </c>
      <c r="O3466"/>
      <c r="P3466"/>
      <c r="Q3466"/>
    </row>
    <row r="3467" spans="2:17">
      <c r="B3467" s="30">
        <f>資料貼入!A3467</f>
        <v>0</v>
      </c>
      <c r="C3467" s="38">
        <f>資料貼入!A3467</f>
        <v>0</v>
      </c>
      <c r="D3467" s="29">
        <f>資料貼入!B3467</f>
        <v>0</v>
      </c>
      <c r="E3467" s="29" cm="1">
        <f t="array" ref="E3467">MovingDayDD($D$3:D3467)</f>
        <v>-2980487.7599999681</v>
      </c>
      <c r="F3467" s="29">
        <f>IF(OR(C3467&gt;總表!$B$30,C3467=0),0,IF(E3467=0,0,1+F3466))</f>
        <v>0</v>
      </c>
      <c r="G3467" s="29">
        <f t="shared" si="383"/>
        <v>0</v>
      </c>
      <c r="H3467" s="42">
        <f t="shared" si="381"/>
        <v>0</v>
      </c>
      <c r="I3467" s="43">
        <f t="shared" si="384"/>
        <v>0</v>
      </c>
      <c r="J3467" s="42">
        <f t="shared" si="385"/>
        <v>0</v>
      </c>
      <c r="K3467" s="43">
        <f t="shared" si="386"/>
        <v>0</v>
      </c>
      <c r="L3467">
        <f t="shared" si="387"/>
        <v>126</v>
      </c>
      <c r="M3467">
        <f>IF($G3467="","",COUNTIF($G$3:$G3467, $G3467))</f>
        <v>3339</v>
      </c>
      <c r="N3467">
        <f t="shared" si="382"/>
        <v>3465</v>
      </c>
      <c r="O3467"/>
      <c r="P3467"/>
      <c r="Q3467"/>
    </row>
    <row r="3468" spans="2:17">
      <c r="B3468" s="30">
        <f>資料貼入!A3468</f>
        <v>0</v>
      </c>
      <c r="C3468" s="38">
        <f>資料貼入!A3468</f>
        <v>0</v>
      </c>
      <c r="D3468" s="29">
        <f>資料貼入!B3468</f>
        <v>0</v>
      </c>
      <c r="E3468" s="29" cm="1">
        <f t="array" ref="E3468">MovingDayDD($D$3:D3468)</f>
        <v>-2980487.7599999681</v>
      </c>
      <c r="F3468" s="29">
        <f>IF(OR(C3468&gt;總表!$B$30,C3468=0),0,IF(E3468=0,0,1+F3467))</f>
        <v>0</v>
      </c>
      <c r="G3468" s="29">
        <f t="shared" si="383"/>
        <v>0</v>
      </c>
      <c r="H3468" s="42">
        <f t="shared" si="381"/>
        <v>0</v>
      </c>
      <c r="I3468" s="43">
        <f t="shared" si="384"/>
        <v>0</v>
      </c>
      <c r="J3468" s="42">
        <f t="shared" si="385"/>
        <v>0</v>
      </c>
      <c r="K3468" s="43">
        <f t="shared" si="386"/>
        <v>0</v>
      </c>
      <c r="L3468">
        <f t="shared" si="387"/>
        <v>126</v>
      </c>
      <c r="M3468">
        <f>IF($G3468="","",COUNTIF($G$3:$G3468, $G3468))</f>
        <v>3340</v>
      </c>
      <c r="N3468">
        <f t="shared" si="382"/>
        <v>3466</v>
      </c>
      <c r="O3468"/>
      <c r="P3468"/>
      <c r="Q3468"/>
    </row>
    <row r="3469" spans="2:17">
      <c r="B3469" s="30">
        <f>資料貼入!A3469</f>
        <v>0</v>
      </c>
      <c r="C3469" s="38">
        <f>資料貼入!A3469</f>
        <v>0</v>
      </c>
      <c r="D3469" s="29">
        <f>資料貼入!B3469</f>
        <v>0</v>
      </c>
      <c r="E3469" s="29" cm="1">
        <f t="array" ref="E3469">MovingDayDD($D$3:D3469)</f>
        <v>-2980487.7599999681</v>
      </c>
      <c r="F3469" s="29">
        <f>IF(OR(C3469&gt;總表!$B$30,C3469=0),0,IF(E3469=0,0,1+F3468))</f>
        <v>0</v>
      </c>
      <c r="G3469" s="29">
        <f t="shared" si="383"/>
        <v>0</v>
      </c>
      <c r="H3469" s="42">
        <f t="shared" si="381"/>
        <v>0</v>
      </c>
      <c r="I3469" s="43">
        <f t="shared" si="384"/>
        <v>0</v>
      </c>
      <c r="J3469" s="42">
        <f t="shared" si="385"/>
        <v>0</v>
      </c>
      <c r="K3469" s="43">
        <f t="shared" si="386"/>
        <v>0</v>
      </c>
      <c r="L3469">
        <f t="shared" si="387"/>
        <v>126</v>
      </c>
      <c r="M3469">
        <f>IF($G3469="","",COUNTIF($G$3:$G3469, $G3469))</f>
        <v>3341</v>
      </c>
      <c r="N3469">
        <f t="shared" si="382"/>
        <v>3467</v>
      </c>
      <c r="O3469"/>
      <c r="P3469"/>
      <c r="Q3469"/>
    </row>
    <row r="3470" spans="2:17">
      <c r="B3470" s="30">
        <f>資料貼入!A3470</f>
        <v>0</v>
      </c>
      <c r="C3470" s="38">
        <f>資料貼入!A3470</f>
        <v>0</v>
      </c>
      <c r="D3470" s="29">
        <f>資料貼入!B3470</f>
        <v>0</v>
      </c>
      <c r="E3470" s="29" cm="1">
        <f t="array" ref="E3470">MovingDayDD($D$3:D3470)</f>
        <v>-2980487.7599999681</v>
      </c>
      <c r="F3470" s="29">
        <f>IF(OR(C3470&gt;總表!$B$30,C3470=0),0,IF(E3470=0,0,1+F3469))</f>
        <v>0</v>
      </c>
      <c r="G3470" s="29">
        <f t="shared" si="383"/>
        <v>0</v>
      </c>
      <c r="H3470" s="42">
        <f t="shared" si="381"/>
        <v>0</v>
      </c>
      <c r="I3470" s="43">
        <f t="shared" si="384"/>
        <v>0</v>
      </c>
      <c r="J3470" s="42">
        <f t="shared" si="385"/>
        <v>0</v>
      </c>
      <c r="K3470" s="43">
        <f t="shared" si="386"/>
        <v>0</v>
      </c>
      <c r="L3470">
        <f t="shared" si="387"/>
        <v>126</v>
      </c>
      <c r="M3470">
        <f>IF($G3470="","",COUNTIF($G$3:$G3470, $G3470))</f>
        <v>3342</v>
      </c>
      <c r="N3470">
        <f t="shared" si="382"/>
        <v>3468</v>
      </c>
      <c r="O3470"/>
      <c r="P3470"/>
      <c r="Q3470"/>
    </row>
    <row r="3471" spans="2:17">
      <c r="B3471" s="30">
        <f>資料貼入!A3471</f>
        <v>0</v>
      </c>
      <c r="C3471" s="38">
        <f>資料貼入!A3471</f>
        <v>0</v>
      </c>
      <c r="D3471" s="29">
        <f>資料貼入!B3471</f>
        <v>0</v>
      </c>
      <c r="E3471" s="29" cm="1">
        <f t="array" ref="E3471">MovingDayDD($D$3:D3471)</f>
        <v>-2980487.7599999681</v>
      </c>
      <c r="F3471" s="29">
        <f>IF(OR(C3471&gt;總表!$B$30,C3471=0),0,IF(E3471=0,0,1+F3470))</f>
        <v>0</v>
      </c>
      <c r="G3471" s="29">
        <f t="shared" si="383"/>
        <v>0</v>
      </c>
      <c r="H3471" s="42">
        <f t="shared" si="381"/>
        <v>0</v>
      </c>
      <c r="I3471" s="43">
        <f t="shared" si="384"/>
        <v>0</v>
      </c>
      <c r="J3471" s="42">
        <f t="shared" si="385"/>
        <v>0</v>
      </c>
      <c r="K3471" s="43">
        <f t="shared" si="386"/>
        <v>0</v>
      </c>
      <c r="L3471">
        <f t="shared" si="387"/>
        <v>126</v>
      </c>
      <c r="M3471">
        <f>IF($G3471="","",COUNTIF($G$3:$G3471, $G3471))</f>
        <v>3343</v>
      </c>
      <c r="N3471">
        <f t="shared" si="382"/>
        <v>3469</v>
      </c>
      <c r="O3471"/>
      <c r="P3471"/>
      <c r="Q3471"/>
    </row>
    <row r="3472" spans="2:17">
      <c r="B3472" s="30">
        <f>資料貼入!A3472</f>
        <v>0</v>
      </c>
      <c r="C3472" s="38">
        <f>資料貼入!A3472</f>
        <v>0</v>
      </c>
      <c r="D3472" s="29">
        <f>資料貼入!B3472</f>
        <v>0</v>
      </c>
      <c r="E3472" s="29" cm="1">
        <f t="array" ref="E3472">MovingDayDD($D$3:D3472)</f>
        <v>-2980487.7599999681</v>
      </c>
      <c r="F3472" s="29">
        <f>IF(OR(C3472&gt;總表!$B$30,C3472=0),0,IF(E3472=0,0,1+F3471))</f>
        <v>0</v>
      </c>
      <c r="G3472" s="29">
        <f t="shared" si="383"/>
        <v>0</v>
      </c>
      <c r="H3472" s="42">
        <f t="shared" si="381"/>
        <v>0</v>
      </c>
      <c r="I3472" s="43">
        <f t="shared" si="384"/>
        <v>0</v>
      </c>
      <c r="J3472" s="42">
        <f t="shared" si="385"/>
        <v>0</v>
      </c>
      <c r="K3472" s="43">
        <f t="shared" si="386"/>
        <v>0</v>
      </c>
      <c r="L3472">
        <f t="shared" si="387"/>
        <v>126</v>
      </c>
      <c r="M3472">
        <f>IF($G3472="","",COUNTIF($G$3:$G3472, $G3472))</f>
        <v>3344</v>
      </c>
      <c r="N3472">
        <f t="shared" si="382"/>
        <v>3470</v>
      </c>
      <c r="O3472"/>
      <c r="P3472"/>
      <c r="Q3472"/>
    </row>
    <row r="3473" spans="2:17">
      <c r="B3473" s="30">
        <f>資料貼入!A3473</f>
        <v>0</v>
      </c>
      <c r="C3473" s="38">
        <f>資料貼入!A3473</f>
        <v>0</v>
      </c>
      <c r="D3473" s="29">
        <f>資料貼入!B3473</f>
        <v>0</v>
      </c>
      <c r="E3473" s="29" cm="1">
        <f t="array" ref="E3473">MovingDayDD($D$3:D3473)</f>
        <v>-2980487.7599999681</v>
      </c>
      <c r="F3473" s="29">
        <f>IF(OR(C3473&gt;總表!$B$30,C3473=0),0,IF(E3473=0,0,1+F3472))</f>
        <v>0</v>
      </c>
      <c r="G3473" s="29">
        <f t="shared" si="383"/>
        <v>0</v>
      </c>
      <c r="H3473" s="42">
        <f t="shared" si="381"/>
        <v>0</v>
      </c>
      <c r="I3473" s="43">
        <f t="shared" si="384"/>
        <v>0</v>
      </c>
      <c r="J3473" s="42">
        <f t="shared" si="385"/>
        <v>0</v>
      </c>
      <c r="K3473" s="43">
        <f t="shared" si="386"/>
        <v>0</v>
      </c>
      <c r="L3473">
        <f t="shared" si="387"/>
        <v>126</v>
      </c>
      <c r="M3473">
        <f>IF($G3473="","",COUNTIF($G$3:$G3473, $G3473))</f>
        <v>3345</v>
      </c>
      <c r="N3473">
        <f t="shared" si="382"/>
        <v>3471</v>
      </c>
      <c r="O3473"/>
      <c r="P3473"/>
      <c r="Q3473"/>
    </row>
    <row r="3474" spans="2:17">
      <c r="B3474" s="30">
        <f>資料貼入!A3474</f>
        <v>0</v>
      </c>
      <c r="C3474" s="38">
        <f>資料貼入!A3474</f>
        <v>0</v>
      </c>
      <c r="D3474" s="29">
        <f>資料貼入!B3474</f>
        <v>0</v>
      </c>
      <c r="E3474" s="29" cm="1">
        <f t="array" ref="E3474">MovingDayDD($D$3:D3474)</f>
        <v>-2980487.7599999681</v>
      </c>
      <c r="F3474" s="29">
        <f>IF(OR(C3474&gt;總表!$B$30,C3474=0),0,IF(E3474=0,0,1+F3473))</f>
        <v>0</v>
      </c>
      <c r="G3474" s="29">
        <f t="shared" si="383"/>
        <v>0</v>
      </c>
      <c r="H3474" s="42">
        <f t="shared" si="381"/>
        <v>0</v>
      </c>
      <c r="I3474" s="43">
        <f t="shared" si="384"/>
        <v>0</v>
      </c>
      <c r="J3474" s="42">
        <f t="shared" si="385"/>
        <v>0</v>
      </c>
      <c r="K3474" s="43">
        <f t="shared" si="386"/>
        <v>0</v>
      </c>
      <c r="L3474">
        <f t="shared" si="387"/>
        <v>126</v>
      </c>
      <c r="M3474">
        <f>IF($G3474="","",COUNTIF($G$3:$G3474, $G3474))</f>
        <v>3346</v>
      </c>
      <c r="N3474">
        <f t="shared" si="382"/>
        <v>3472</v>
      </c>
      <c r="O3474"/>
      <c r="P3474"/>
      <c r="Q3474"/>
    </row>
    <row r="3475" spans="2:17">
      <c r="B3475" s="30">
        <f>資料貼入!A3475</f>
        <v>0</v>
      </c>
      <c r="C3475" s="38">
        <f>資料貼入!A3475</f>
        <v>0</v>
      </c>
      <c r="D3475" s="29">
        <f>資料貼入!B3475</f>
        <v>0</v>
      </c>
      <c r="E3475" s="29" cm="1">
        <f t="array" ref="E3475">MovingDayDD($D$3:D3475)</f>
        <v>-2980487.7599999681</v>
      </c>
      <c r="F3475" s="29">
        <f>IF(OR(C3475&gt;總表!$B$30,C3475=0),0,IF(E3475=0,0,1+F3474))</f>
        <v>0</v>
      </c>
      <c r="G3475" s="29">
        <f t="shared" si="383"/>
        <v>0</v>
      </c>
      <c r="H3475" s="42">
        <f t="shared" si="381"/>
        <v>0</v>
      </c>
      <c r="I3475" s="43">
        <f t="shared" si="384"/>
        <v>0</v>
      </c>
      <c r="J3475" s="42">
        <f t="shared" si="385"/>
        <v>0</v>
      </c>
      <c r="K3475" s="43">
        <f t="shared" si="386"/>
        <v>0</v>
      </c>
      <c r="L3475">
        <f t="shared" si="387"/>
        <v>126</v>
      </c>
      <c r="M3475">
        <f>IF($G3475="","",COUNTIF($G$3:$G3475, $G3475))</f>
        <v>3347</v>
      </c>
      <c r="N3475">
        <f t="shared" si="382"/>
        <v>3473</v>
      </c>
      <c r="O3475"/>
      <c r="P3475"/>
      <c r="Q3475"/>
    </row>
    <row r="3476" spans="2:17">
      <c r="B3476" s="30">
        <f>資料貼入!A3476</f>
        <v>0</v>
      </c>
      <c r="C3476" s="38">
        <f>資料貼入!A3476</f>
        <v>0</v>
      </c>
      <c r="D3476" s="29">
        <f>資料貼入!B3476</f>
        <v>0</v>
      </c>
      <c r="E3476" s="29" cm="1">
        <f t="array" ref="E3476">MovingDayDD($D$3:D3476)</f>
        <v>-2980487.7599999681</v>
      </c>
      <c r="F3476" s="29">
        <f>IF(OR(C3476&gt;總表!$B$30,C3476=0),0,IF(E3476=0,0,1+F3475))</f>
        <v>0</v>
      </c>
      <c r="G3476" s="29">
        <f t="shared" si="383"/>
        <v>0</v>
      </c>
      <c r="H3476" s="42">
        <f t="shared" si="381"/>
        <v>0</v>
      </c>
      <c r="I3476" s="43">
        <f t="shared" si="384"/>
        <v>0</v>
      </c>
      <c r="J3476" s="42">
        <f t="shared" si="385"/>
        <v>0</v>
      </c>
      <c r="K3476" s="43">
        <f t="shared" si="386"/>
        <v>0</v>
      </c>
      <c r="L3476">
        <f t="shared" si="387"/>
        <v>126</v>
      </c>
      <c r="M3476">
        <f>IF($G3476="","",COUNTIF($G$3:$G3476, $G3476))</f>
        <v>3348</v>
      </c>
      <c r="N3476">
        <f t="shared" si="382"/>
        <v>3474</v>
      </c>
      <c r="O3476"/>
      <c r="P3476"/>
      <c r="Q3476"/>
    </row>
    <row r="3477" spans="2:17">
      <c r="B3477" s="30">
        <f>資料貼入!A3477</f>
        <v>0</v>
      </c>
      <c r="C3477" s="38">
        <f>資料貼入!A3477</f>
        <v>0</v>
      </c>
      <c r="D3477" s="29">
        <f>資料貼入!B3477</f>
        <v>0</v>
      </c>
      <c r="E3477" s="29" cm="1">
        <f t="array" ref="E3477">MovingDayDD($D$3:D3477)</f>
        <v>-2980487.7599999681</v>
      </c>
      <c r="F3477" s="29">
        <f>IF(OR(C3477&gt;總表!$B$30,C3477=0),0,IF(E3477=0,0,1+F3476))</f>
        <v>0</v>
      </c>
      <c r="G3477" s="29">
        <f t="shared" si="383"/>
        <v>0</v>
      </c>
      <c r="H3477" s="42">
        <f t="shared" si="381"/>
        <v>0</v>
      </c>
      <c r="I3477" s="43">
        <f t="shared" si="384"/>
        <v>0</v>
      </c>
      <c r="J3477" s="42">
        <f t="shared" si="385"/>
        <v>0</v>
      </c>
      <c r="K3477" s="43">
        <f t="shared" si="386"/>
        <v>0</v>
      </c>
      <c r="L3477">
        <f t="shared" si="387"/>
        <v>126</v>
      </c>
      <c r="M3477">
        <f>IF($G3477="","",COUNTIF($G$3:$G3477, $G3477))</f>
        <v>3349</v>
      </c>
      <c r="N3477">
        <f t="shared" si="382"/>
        <v>3475</v>
      </c>
      <c r="O3477"/>
      <c r="P3477"/>
      <c r="Q3477"/>
    </row>
    <row r="3478" spans="2:17">
      <c r="B3478" s="30">
        <f>資料貼入!A3478</f>
        <v>0</v>
      </c>
      <c r="C3478" s="38">
        <f>資料貼入!A3478</f>
        <v>0</v>
      </c>
      <c r="D3478" s="29">
        <f>資料貼入!B3478</f>
        <v>0</v>
      </c>
      <c r="E3478" s="29" cm="1">
        <f t="array" ref="E3478">MovingDayDD($D$3:D3478)</f>
        <v>-2980487.7599999681</v>
      </c>
      <c r="F3478" s="29">
        <f>IF(OR(C3478&gt;總表!$B$30,C3478=0),0,IF(E3478=0,0,1+F3477))</f>
        <v>0</v>
      </c>
      <c r="G3478" s="29">
        <f t="shared" si="383"/>
        <v>0</v>
      </c>
      <c r="H3478" s="42">
        <f t="shared" si="381"/>
        <v>0</v>
      </c>
      <c r="I3478" s="43">
        <f t="shared" si="384"/>
        <v>0</v>
      </c>
      <c r="J3478" s="42">
        <f t="shared" si="385"/>
        <v>0</v>
      </c>
      <c r="K3478" s="43">
        <f t="shared" si="386"/>
        <v>0</v>
      </c>
      <c r="L3478">
        <f t="shared" si="387"/>
        <v>126</v>
      </c>
      <c r="M3478">
        <f>IF($G3478="","",COUNTIF($G$3:$G3478, $G3478))</f>
        <v>3350</v>
      </c>
      <c r="N3478">
        <f t="shared" si="382"/>
        <v>3476</v>
      </c>
      <c r="O3478"/>
      <c r="P3478"/>
      <c r="Q3478"/>
    </row>
    <row r="3479" spans="2:17">
      <c r="B3479" s="30">
        <f>資料貼入!A3479</f>
        <v>0</v>
      </c>
      <c r="C3479" s="38">
        <f>資料貼入!A3479</f>
        <v>0</v>
      </c>
      <c r="D3479" s="29">
        <f>資料貼入!B3479</f>
        <v>0</v>
      </c>
      <c r="E3479" s="29" cm="1">
        <f t="array" ref="E3479">MovingDayDD($D$3:D3479)</f>
        <v>-2980487.7599999681</v>
      </c>
      <c r="F3479" s="29">
        <f>IF(OR(C3479&gt;總表!$B$30,C3479=0),0,IF(E3479=0,0,1+F3478))</f>
        <v>0</v>
      </c>
      <c r="G3479" s="29">
        <f t="shared" si="383"/>
        <v>0</v>
      </c>
      <c r="H3479" s="42">
        <f t="shared" si="381"/>
        <v>0</v>
      </c>
      <c r="I3479" s="43">
        <f t="shared" si="384"/>
        <v>0</v>
      </c>
      <c r="J3479" s="42">
        <f t="shared" si="385"/>
        <v>0</v>
      </c>
      <c r="K3479" s="43">
        <f t="shared" si="386"/>
        <v>0</v>
      </c>
      <c r="L3479">
        <f t="shared" si="387"/>
        <v>126</v>
      </c>
      <c r="M3479">
        <f>IF($G3479="","",COUNTIF($G$3:$G3479, $G3479))</f>
        <v>3351</v>
      </c>
      <c r="N3479">
        <f t="shared" si="382"/>
        <v>3477</v>
      </c>
      <c r="O3479"/>
      <c r="P3479"/>
      <c r="Q3479"/>
    </row>
    <row r="3480" spans="2:17">
      <c r="B3480" s="30">
        <f>資料貼入!A3480</f>
        <v>0</v>
      </c>
      <c r="C3480" s="38">
        <f>資料貼入!A3480</f>
        <v>0</v>
      </c>
      <c r="D3480" s="29">
        <f>資料貼入!B3480</f>
        <v>0</v>
      </c>
      <c r="E3480" s="29" cm="1">
        <f t="array" ref="E3480">MovingDayDD($D$3:D3480)</f>
        <v>-2980487.7599999681</v>
      </c>
      <c r="F3480" s="29">
        <f>IF(OR(C3480&gt;總表!$B$30,C3480=0),0,IF(E3480=0,0,1+F3479))</f>
        <v>0</v>
      </c>
      <c r="G3480" s="29">
        <f t="shared" si="383"/>
        <v>0</v>
      </c>
      <c r="H3480" s="42">
        <f t="shared" si="381"/>
        <v>0</v>
      </c>
      <c r="I3480" s="43">
        <f t="shared" si="384"/>
        <v>0</v>
      </c>
      <c r="J3480" s="42">
        <f t="shared" si="385"/>
        <v>0</v>
      </c>
      <c r="K3480" s="43">
        <f t="shared" si="386"/>
        <v>0</v>
      </c>
      <c r="L3480">
        <f t="shared" si="387"/>
        <v>126</v>
      </c>
      <c r="M3480">
        <f>IF($G3480="","",COUNTIF($G$3:$G3480, $G3480))</f>
        <v>3352</v>
      </c>
      <c r="N3480">
        <f t="shared" si="382"/>
        <v>3478</v>
      </c>
      <c r="O3480"/>
      <c r="P3480"/>
      <c r="Q3480"/>
    </row>
    <row r="3481" spans="2:17">
      <c r="B3481" s="30">
        <f>資料貼入!A3481</f>
        <v>0</v>
      </c>
      <c r="C3481" s="38">
        <f>資料貼入!A3481</f>
        <v>0</v>
      </c>
      <c r="D3481" s="29">
        <f>資料貼入!B3481</f>
        <v>0</v>
      </c>
      <c r="E3481" s="29" cm="1">
        <f t="array" ref="E3481">MovingDayDD($D$3:D3481)</f>
        <v>-2980487.7599999681</v>
      </c>
      <c r="F3481" s="29">
        <f>IF(OR(C3481&gt;總表!$B$30,C3481=0),0,IF(E3481=0,0,1+F3480))</f>
        <v>0</v>
      </c>
      <c r="G3481" s="29">
        <f t="shared" si="383"/>
        <v>0</v>
      </c>
      <c r="H3481" s="42">
        <f t="shared" si="381"/>
        <v>0</v>
      </c>
      <c r="I3481" s="43">
        <f t="shared" si="384"/>
        <v>0</v>
      </c>
      <c r="J3481" s="42">
        <f t="shared" si="385"/>
        <v>0</v>
      </c>
      <c r="K3481" s="43">
        <f t="shared" si="386"/>
        <v>0</v>
      </c>
      <c r="L3481">
        <f t="shared" si="387"/>
        <v>126</v>
      </c>
      <c r="M3481">
        <f>IF($G3481="","",COUNTIF($G$3:$G3481, $G3481))</f>
        <v>3353</v>
      </c>
      <c r="N3481">
        <f t="shared" si="382"/>
        <v>3479</v>
      </c>
      <c r="O3481"/>
      <c r="P3481"/>
      <c r="Q3481"/>
    </row>
    <row r="3482" spans="2:17">
      <c r="B3482" s="30">
        <f>資料貼入!A3482</f>
        <v>0</v>
      </c>
      <c r="C3482" s="38">
        <f>資料貼入!A3482</f>
        <v>0</v>
      </c>
      <c r="D3482" s="29">
        <f>資料貼入!B3482</f>
        <v>0</v>
      </c>
      <c r="E3482" s="29" cm="1">
        <f t="array" ref="E3482">MovingDayDD($D$3:D3482)</f>
        <v>-2980487.7599999681</v>
      </c>
      <c r="F3482" s="29">
        <f>IF(OR(C3482&gt;總表!$B$30,C3482=0),0,IF(E3482=0,0,1+F3481))</f>
        <v>0</v>
      </c>
      <c r="G3482" s="29">
        <f t="shared" si="383"/>
        <v>0</v>
      </c>
      <c r="H3482" s="42">
        <f t="shared" si="381"/>
        <v>0</v>
      </c>
      <c r="I3482" s="43">
        <f t="shared" si="384"/>
        <v>0</v>
      </c>
      <c r="J3482" s="42">
        <f t="shared" si="385"/>
        <v>0</v>
      </c>
      <c r="K3482" s="43">
        <f t="shared" si="386"/>
        <v>0</v>
      </c>
      <c r="L3482">
        <f t="shared" si="387"/>
        <v>126</v>
      </c>
      <c r="M3482">
        <f>IF($G3482="","",COUNTIF($G$3:$G3482, $G3482))</f>
        <v>3354</v>
      </c>
      <c r="N3482">
        <f t="shared" si="382"/>
        <v>3480</v>
      </c>
      <c r="O3482"/>
      <c r="P3482"/>
      <c r="Q3482"/>
    </row>
    <row r="3483" spans="2:17">
      <c r="B3483" s="30">
        <f>資料貼入!A3483</f>
        <v>0</v>
      </c>
      <c r="C3483" s="38">
        <f>資料貼入!A3483</f>
        <v>0</v>
      </c>
      <c r="D3483" s="29">
        <f>資料貼入!B3483</f>
        <v>0</v>
      </c>
      <c r="E3483" s="29" cm="1">
        <f t="array" ref="E3483">MovingDayDD($D$3:D3483)</f>
        <v>-2980487.7599999681</v>
      </c>
      <c r="F3483" s="29">
        <f>IF(OR(C3483&gt;總表!$B$30,C3483=0),0,IF(E3483=0,0,1+F3482))</f>
        <v>0</v>
      </c>
      <c r="G3483" s="29">
        <f t="shared" si="383"/>
        <v>0</v>
      </c>
      <c r="H3483" s="42">
        <f t="shared" si="381"/>
        <v>0</v>
      </c>
      <c r="I3483" s="43">
        <f t="shared" si="384"/>
        <v>0</v>
      </c>
      <c r="J3483" s="42">
        <f t="shared" si="385"/>
        <v>0</v>
      </c>
      <c r="K3483" s="43">
        <f t="shared" si="386"/>
        <v>0</v>
      </c>
      <c r="L3483">
        <f t="shared" si="387"/>
        <v>126</v>
      </c>
      <c r="M3483">
        <f>IF($G3483="","",COUNTIF($G$3:$G3483, $G3483))</f>
        <v>3355</v>
      </c>
      <c r="N3483">
        <f t="shared" si="382"/>
        <v>3481</v>
      </c>
      <c r="O3483"/>
      <c r="P3483"/>
      <c r="Q3483"/>
    </row>
    <row r="3484" spans="2:17">
      <c r="B3484" s="30">
        <f>資料貼入!A3484</f>
        <v>0</v>
      </c>
      <c r="C3484" s="38">
        <f>資料貼入!A3484</f>
        <v>0</v>
      </c>
      <c r="D3484" s="29">
        <f>資料貼入!B3484</f>
        <v>0</v>
      </c>
      <c r="E3484" s="29" cm="1">
        <f t="array" ref="E3484">MovingDayDD($D$3:D3484)</f>
        <v>-2980487.7599999681</v>
      </c>
      <c r="F3484" s="29">
        <f>IF(OR(C3484&gt;總表!$B$30,C3484=0),0,IF(E3484=0,0,1+F3483))</f>
        <v>0</v>
      </c>
      <c r="G3484" s="29">
        <f t="shared" si="383"/>
        <v>0</v>
      </c>
      <c r="H3484" s="42">
        <f t="shared" si="381"/>
        <v>0</v>
      </c>
      <c r="I3484" s="43">
        <f t="shared" si="384"/>
        <v>0</v>
      </c>
      <c r="J3484" s="42">
        <f t="shared" si="385"/>
        <v>0</v>
      </c>
      <c r="K3484" s="43">
        <f t="shared" si="386"/>
        <v>0</v>
      </c>
      <c r="L3484">
        <f t="shared" si="387"/>
        <v>126</v>
      </c>
      <c r="M3484">
        <f>IF($G3484="","",COUNTIF($G$3:$G3484, $G3484))</f>
        <v>3356</v>
      </c>
      <c r="N3484">
        <f t="shared" si="382"/>
        <v>3482</v>
      </c>
      <c r="O3484"/>
      <c r="P3484"/>
      <c r="Q3484"/>
    </row>
    <row r="3485" spans="2:17">
      <c r="B3485" s="30">
        <f>資料貼入!A3485</f>
        <v>0</v>
      </c>
      <c r="C3485" s="38">
        <f>資料貼入!A3485</f>
        <v>0</v>
      </c>
      <c r="D3485" s="29">
        <f>資料貼入!B3485</f>
        <v>0</v>
      </c>
      <c r="E3485" s="29" cm="1">
        <f t="array" ref="E3485">MovingDayDD($D$3:D3485)</f>
        <v>-2980487.7599999681</v>
      </c>
      <c r="F3485" s="29">
        <f>IF(OR(C3485&gt;總表!$B$30,C3485=0),0,IF(E3485=0,0,1+F3484))</f>
        <v>0</v>
      </c>
      <c r="G3485" s="29">
        <f t="shared" si="383"/>
        <v>0</v>
      </c>
      <c r="H3485" s="42">
        <f t="shared" si="381"/>
        <v>0</v>
      </c>
      <c r="I3485" s="43">
        <f t="shared" si="384"/>
        <v>0</v>
      </c>
      <c r="J3485" s="42">
        <f t="shared" si="385"/>
        <v>0</v>
      </c>
      <c r="K3485" s="43">
        <f t="shared" si="386"/>
        <v>0</v>
      </c>
      <c r="L3485">
        <f t="shared" si="387"/>
        <v>126</v>
      </c>
      <c r="M3485">
        <f>IF($G3485="","",COUNTIF($G$3:$G3485, $G3485))</f>
        <v>3357</v>
      </c>
      <c r="N3485">
        <f t="shared" si="382"/>
        <v>3483</v>
      </c>
      <c r="O3485"/>
      <c r="P3485"/>
      <c r="Q3485"/>
    </row>
    <row r="3486" spans="2:17">
      <c r="B3486" s="30">
        <f>資料貼入!A3486</f>
        <v>0</v>
      </c>
      <c r="C3486" s="38">
        <f>資料貼入!A3486</f>
        <v>0</v>
      </c>
      <c r="D3486" s="29">
        <f>資料貼入!B3486</f>
        <v>0</v>
      </c>
      <c r="E3486" s="29" cm="1">
        <f t="array" ref="E3486">MovingDayDD($D$3:D3486)</f>
        <v>-2980487.7599999681</v>
      </c>
      <c r="F3486" s="29">
        <f>IF(OR(C3486&gt;總表!$B$30,C3486=0),0,IF(E3486=0,0,1+F3485))</f>
        <v>0</v>
      </c>
      <c r="G3486" s="29">
        <f t="shared" si="383"/>
        <v>0</v>
      </c>
      <c r="H3486" s="42">
        <f t="shared" si="381"/>
        <v>0</v>
      </c>
      <c r="I3486" s="43">
        <f t="shared" si="384"/>
        <v>0</v>
      </c>
      <c r="J3486" s="42">
        <f t="shared" si="385"/>
        <v>0</v>
      </c>
      <c r="K3486" s="43">
        <f t="shared" si="386"/>
        <v>0</v>
      </c>
      <c r="L3486">
        <f t="shared" si="387"/>
        <v>126</v>
      </c>
      <c r="M3486">
        <f>IF($G3486="","",COUNTIF($G$3:$G3486, $G3486))</f>
        <v>3358</v>
      </c>
      <c r="N3486">
        <f t="shared" si="382"/>
        <v>3484</v>
      </c>
      <c r="O3486"/>
      <c r="P3486"/>
      <c r="Q3486"/>
    </row>
    <row r="3487" spans="2:17">
      <c r="B3487" s="30">
        <f>資料貼入!A3487</f>
        <v>0</v>
      </c>
      <c r="C3487" s="38">
        <f>資料貼入!A3487</f>
        <v>0</v>
      </c>
      <c r="D3487" s="29">
        <f>資料貼入!B3487</f>
        <v>0</v>
      </c>
      <c r="E3487" s="29" cm="1">
        <f t="array" ref="E3487">MovingDayDD($D$3:D3487)</f>
        <v>-2980487.7599999681</v>
      </c>
      <c r="F3487" s="29">
        <f>IF(OR(C3487&gt;總表!$B$30,C3487=0),0,IF(E3487=0,0,1+F3486))</f>
        <v>0</v>
      </c>
      <c r="G3487" s="29">
        <f t="shared" si="383"/>
        <v>0</v>
      </c>
      <c r="H3487" s="42">
        <f t="shared" si="381"/>
        <v>0</v>
      </c>
      <c r="I3487" s="43">
        <f t="shared" si="384"/>
        <v>0</v>
      </c>
      <c r="J3487" s="42">
        <f t="shared" si="385"/>
        <v>0</v>
      </c>
      <c r="K3487" s="43">
        <f t="shared" si="386"/>
        <v>0</v>
      </c>
      <c r="L3487">
        <f t="shared" si="387"/>
        <v>126</v>
      </c>
      <c r="M3487">
        <f>IF($G3487="","",COUNTIF($G$3:$G3487, $G3487))</f>
        <v>3359</v>
      </c>
      <c r="N3487">
        <f t="shared" si="382"/>
        <v>3485</v>
      </c>
      <c r="O3487"/>
      <c r="P3487"/>
      <c r="Q3487"/>
    </row>
    <row r="3488" spans="2:17">
      <c r="B3488" s="30">
        <f>資料貼入!A3488</f>
        <v>0</v>
      </c>
      <c r="C3488" s="38">
        <f>資料貼入!A3488</f>
        <v>0</v>
      </c>
      <c r="D3488" s="29">
        <f>資料貼入!B3488</f>
        <v>0</v>
      </c>
      <c r="E3488" s="29" cm="1">
        <f t="array" ref="E3488">MovingDayDD($D$3:D3488)</f>
        <v>-2980487.7599999681</v>
      </c>
      <c r="F3488" s="29">
        <f>IF(OR(C3488&gt;總表!$B$30,C3488=0),0,IF(E3488=0,0,1+F3487))</f>
        <v>0</v>
      </c>
      <c r="G3488" s="29">
        <f t="shared" si="383"/>
        <v>0</v>
      </c>
      <c r="H3488" s="42">
        <f t="shared" si="381"/>
        <v>0</v>
      </c>
      <c r="I3488" s="43">
        <f t="shared" si="384"/>
        <v>0</v>
      </c>
      <c r="J3488" s="42">
        <f t="shared" si="385"/>
        <v>0</v>
      </c>
      <c r="K3488" s="43">
        <f t="shared" si="386"/>
        <v>0</v>
      </c>
      <c r="L3488">
        <f t="shared" si="387"/>
        <v>126</v>
      </c>
      <c r="M3488">
        <f>IF($G3488="","",COUNTIF($G$3:$G3488, $G3488))</f>
        <v>3360</v>
      </c>
      <c r="N3488">
        <f t="shared" si="382"/>
        <v>3486</v>
      </c>
      <c r="O3488"/>
      <c r="P3488"/>
      <c r="Q3488"/>
    </row>
    <row r="3489" spans="2:17">
      <c r="B3489" s="30">
        <f>資料貼入!A3489</f>
        <v>0</v>
      </c>
      <c r="C3489" s="38">
        <f>資料貼入!A3489</f>
        <v>0</v>
      </c>
      <c r="D3489" s="29">
        <f>資料貼入!B3489</f>
        <v>0</v>
      </c>
      <c r="E3489" s="29" cm="1">
        <f t="array" ref="E3489">MovingDayDD($D$3:D3489)</f>
        <v>-2980487.7599999681</v>
      </c>
      <c r="F3489" s="29">
        <f>IF(OR(C3489&gt;總表!$B$30,C3489=0),0,IF(E3489=0,0,1+F3488))</f>
        <v>0</v>
      </c>
      <c r="G3489" s="29">
        <f t="shared" si="383"/>
        <v>0</v>
      </c>
      <c r="H3489" s="42">
        <f t="shared" si="381"/>
        <v>0</v>
      </c>
      <c r="I3489" s="43">
        <f t="shared" si="384"/>
        <v>0</v>
      </c>
      <c r="J3489" s="42">
        <f t="shared" si="385"/>
        <v>0</v>
      </c>
      <c r="K3489" s="43">
        <f t="shared" si="386"/>
        <v>0</v>
      </c>
      <c r="L3489">
        <f t="shared" si="387"/>
        <v>126</v>
      </c>
      <c r="M3489">
        <f>IF($G3489="","",COUNTIF($G$3:$G3489, $G3489))</f>
        <v>3361</v>
      </c>
      <c r="N3489">
        <f t="shared" si="382"/>
        <v>3487</v>
      </c>
      <c r="O3489"/>
      <c r="P3489"/>
      <c r="Q3489"/>
    </row>
    <row r="3490" spans="2:17">
      <c r="B3490" s="30">
        <f>資料貼入!A3490</f>
        <v>0</v>
      </c>
      <c r="C3490" s="38">
        <f>資料貼入!A3490</f>
        <v>0</v>
      </c>
      <c r="D3490" s="29">
        <f>資料貼入!B3490</f>
        <v>0</v>
      </c>
      <c r="E3490" s="29" cm="1">
        <f t="array" ref="E3490">MovingDayDD($D$3:D3490)</f>
        <v>-2980487.7599999681</v>
      </c>
      <c r="F3490" s="29">
        <f>IF(OR(C3490&gt;總表!$B$30,C3490=0),0,IF(E3490=0,0,1+F3489))</f>
        <v>0</v>
      </c>
      <c r="G3490" s="29">
        <f t="shared" si="383"/>
        <v>0</v>
      </c>
      <c r="H3490" s="42">
        <f t="shared" si="381"/>
        <v>0</v>
      </c>
      <c r="I3490" s="43">
        <f t="shared" si="384"/>
        <v>0</v>
      </c>
      <c r="J3490" s="42">
        <f t="shared" si="385"/>
        <v>0</v>
      </c>
      <c r="K3490" s="43">
        <f t="shared" si="386"/>
        <v>0</v>
      </c>
      <c r="L3490">
        <f t="shared" si="387"/>
        <v>126</v>
      </c>
      <c r="M3490">
        <f>IF($G3490="","",COUNTIF($G$3:$G3490, $G3490))</f>
        <v>3362</v>
      </c>
      <c r="N3490">
        <f t="shared" si="382"/>
        <v>3488</v>
      </c>
      <c r="O3490"/>
      <c r="P3490"/>
      <c r="Q3490"/>
    </row>
    <row r="3491" spans="2:17">
      <c r="B3491" s="30">
        <f>資料貼入!A3491</f>
        <v>0</v>
      </c>
      <c r="C3491" s="38">
        <f>資料貼入!A3491</f>
        <v>0</v>
      </c>
      <c r="D3491" s="29">
        <f>資料貼入!B3491</f>
        <v>0</v>
      </c>
      <c r="E3491" s="29" cm="1">
        <f t="array" ref="E3491">MovingDayDD($D$3:D3491)</f>
        <v>-2980487.7599999681</v>
      </c>
      <c r="F3491" s="29">
        <f>IF(OR(C3491&gt;總表!$B$30,C3491=0),0,IF(E3491=0,0,1+F3490))</f>
        <v>0</v>
      </c>
      <c r="G3491" s="29">
        <f t="shared" si="383"/>
        <v>0</v>
      </c>
      <c r="H3491" s="42">
        <f t="shared" si="381"/>
        <v>0</v>
      </c>
      <c r="I3491" s="43">
        <f t="shared" si="384"/>
        <v>0</v>
      </c>
      <c r="J3491" s="42">
        <f t="shared" si="385"/>
        <v>0</v>
      </c>
      <c r="K3491" s="43">
        <f t="shared" si="386"/>
        <v>0</v>
      </c>
      <c r="L3491">
        <f t="shared" si="387"/>
        <v>126</v>
      </c>
      <c r="M3491">
        <f>IF($G3491="","",COUNTIF($G$3:$G3491, $G3491))</f>
        <v>3363</v>
      </c>
      <c r="N3491">
        <f t="shared" si="382"/>
        <v>3489</v>
      </c>
      <c r="O3491"/>
      <c r="P3491"/>
      <c r="Q3491"/>
    </row>
    <row r="3492" spans="2:17">
      <c r="B3492" s="30">
        <f>資料貼入!A3492</f>
        <v>0</v>
      </c>
      <c r="C3492" s="38">
        <f>資料貼入!A3492</f>
        <v>0</v>
      </c>
      <c r="D3492" s="29">
        <f>資料貼入!B3492</f>
        <v>0</v>
      </c>
      <c r="E3492" s="29" cm="1">
        <f t="array" ref="E3492">MovingDayDD($D$3:D3492)</f>
        <v>-2980487.7599999681</v>
      </c>
      <c r="F3492" s="29">
        <f>IF(OR(C3492&gt;總表!$B$30,C3492=0),0,IF(E3492=0,0,1+F3491))</f>
        <v>0</v>
      </c>
      <c r="G3492" s="29">
        <f t="shared" si="383"/>
        <v>0</v>
      </c>
      <c r="H3492" s="42">
        <f t="shared" si="381"/>
        <v>0</v>
      </c>
      <c r="I3492" s="43">
        <f t="shared" si="384"/>
        <v>0</v>
      </c>
      <c r="J3492" s="42">
        <f t="shared" si="385"/>
        <v>0</v>
      </c>
      <c r="K3492" s="43">
        <f t="shared" si="386"/>
        <v>0</v>
      </c>
      <c r="L3492">
        <f t="shared" si="387"/>
        <v>126</v>
      </c>
      <c r="M3492">
        <f>IF($G3492="","",COUNTIF($G$3:$G3492, $G3492))</f>
        <v>3364</v>
      </c>
      <c r="N3492">
        <f t="shared" si="382"/>
        <v>3490</v>
      </c>
      <c r="O3492"/>
      <c r="P3492"/>
      <c r="Q3492"/>
    </row>
    <row r="3493" spans="2:17">
      <c r="B3493" s="30">
        <f>資料貼入!A3493</f>
        <v>0</v>
      </c>
      <c r="C3493" s="38">
        <f>資料貼入!A3493</f>
        <v>0</v>
      </c>
      <c r="D3493" s="29">
        <f>資料貼入!B3493</f>
        <v>0</v>
      </c>
      <c r="E3493" s="29" cm="1">
        <f t="array" ref="E3493">MovingDayDD($D$3:D3493)</f>
        <v>-2980487.7599999681</v>
      </c>
      <c r="F3493" s="29">
        <f>IF(OR(C3493&gt;總表!$B$30,C3493=0),0,IF(E3493=0,0,1+F3492))</f>
        <v>0</v>
      </c>
      <c r="G3493" s="29">
        <f t="shared" si="383"/>
        <v>0</v>
      </c>
      <c r="H3493" s="42">
        <f t="shared" si="381"/>
        <v>0</v>
      </c>
      <c r="I3493" s="43">
        <f t="shared" si="384"/>
        <v>0</v>
      </c>
      <c r="J3493" s="42">
        <f t="shared" si="385"/>
        <v>0</v>
      </c>
      <c r="K3493" s="43">
        <f t="shared" si="386"/>
        <v>0</v>
      </c>
      <c r="L3493">
        <f t="shared" si="387"/>
        <v>126</v>
      </c>
      <c r="M3493">
        <f>IF($G3493="","",COUNTIF($G$3:$G3493, $G3493))</f>
        <v>3365</v>
      </c>
      <c r="N3493">
        <f t="shared" si="382"/>
        <v>3491</v>
      </c>
      <c r="O3493"/>
      <c r="P3493"/>
      <c r="Q3493"/>
    </row>
    <row r="3494" spans="2:17">
      <c r="B3494" s="30">
        <f>資料貼入!A3494</f>
        <v>0</v>
      </c>
      <c r="C3494" s="38">
        <f>資料貼入!A3494</f>
        <v>0</v>
      </c>
      <c r="D3494" s="29">
        <f>資料貼入!B3494</f>
        <v>0</v>
      </c>
      <c r="E3494" s="29" cm="1">
        <f t="array" ref="E3494">MovingDayDD($D$3:D3494)</f>
        <v>-2980487.7599999681</v>
      </c>
      <c r="F3494" s="29">
        <f>IF(OR(C3494&gt;總表!$B$30,C3494=0),0,IF(E3494=0,0,1+F3493))</f>
        <v>0</v>
      </c>
      <c r="G3494" s="29">
        <f t="shared" si="383"/>
        <v>0</v>
      </c>
      <c r="H3494" s="42">
        <f t="shared" si="381"/>
        <v>0</v>
      </c>
      <c r="I3494" s="43">
        <f t="shared" si="384"/>
        <v>0</v>
      </c>
      <c r="J3494" s="42">
        <f t="shared" si="385"/>
        <v>0</v>
      </c>
      <c r="K3494" s="43">
        <f t="shared" si="386"/>
        <v>0</v>
      </c>
      <c r="L3494">
        <f t="shared" si="387"/>
        <v>126</v>
      </c>
      <c r="M3494">
        <f>IF($G3494="","",COUNTIF($G$3:$G3494, $G3494))</f>
        <v>3366</v>
      </c>
      <c r="N3494">
        <f t="shared" si="382"/>
        <v>3492</v>
      </c>
      <c r="O3494"/>
      <c r="P3494"/>
      <c r="Q3494"/>
    </row>
    <row r="3495" spans="2:17">
      <c r="B3495" s="30">
        <f>資料貼入!A3495</f>
        <v>0</v>
      </c>
      <c r="C3495" s="38">
        <f>資料貼入!A3495</f>
        <v>0</v>
      </c>
      <c r="D3495" s="29">
        <f>資料貼入!B3495</f>
        <v>0</v>
      </c>
      <c r="E3495" s="29" cm="1">
        <f t="array" ref="E3495">MovingDayDD($D$3:D3495)</f>
        <v>-2980487.7599999681</v>
      </c>
      <c r="F3495" s="29">
        <f>IF(OR(C3495&gt;總表!$B$30,C3495=0),0,IF(E3495=0,0,1+F3494))</f>
        <v>0</v>
      </c>
      <c r="G3495" s="29">
        <f t="shared" si="383"/>
        <v>0</v>
      </c>
      <c r="H3495" s="42">
        <f t="shared" si="381"/>
        <v>0</v>
      </c>
      <c r="I3495" s="43">
        <f t="shared" si="384"/>
        <v>0</v>
      </c>
      <c r="J3495" s="42">
        <f t="shared" si="385"/>
        <v>0</v>
      </c>
      <c r="K3495" s="43">
        <f t="shared" si="386"/>
        <v>0</v>
      </c>
      <c r="L3495">
        <f t="shared" si="387"/>
        <v>126</v>
      </c>
      <c r="M3495">
        <f>IF($G3495="","",COUNTIF($G$3:$G3495, $G3495))</f>
        <v>3367</v>
      </c>
      <c r="N3495">
        <f t="shared" si="382"/>
        <v>3493</v>
      </c>
      <c r="O3495"/>
      <c r="P3495"/>
      <c r="Q3495"/>
    </row>
    <row r="3496" spans="2:17">
      <c r="B3496" s="30">
        <f>資料貼入!A3496</f>
        <v>0</v>
      </c>
      <c r="C3496" s="38">
        <f>資料貼入!A3496</f>
        <v>0</v>
      </c>
      <c r="D3496" s="29">
        <f>資料貼入!B3496</f>
        <v>0</v>
      </c>
      <c r="E3496" s="29" cm="1">
        <f t="array" ref="E3496">MovingDayDD($D$3:D3496)</f>
        <v>-2980487.7599999681</v>
      </c>
      <c r="F3496" s="29">
        <f>IF(OR(C3496&gt;總表!$B$30,C3496=0),0,IF(E3496=0,0,1+F3495))</f>
        <v>0</v>
      </c>
      <c r="G3496" s="29">
        <f t="shared" si="383"/>
        <v>0</v>
      </c>
      <c r="H3496" s="42">
        <f t="shared" si="381"/>
        <v>0</v>
      </c>
      <c r="I3496" s="43">
        <f t="shared" si="384"/>
        <v>0</v>
      </c>
      <c r="J3496" s="42">
        <f t="shared" si="385"/>
        <v>0</v>
      </c>
      <c r="K3496" s="43">
        <f t="shared" si="386"/>
        <v>0</v>
      </c>
      <c r="L3496">
        <f t="shared" si="387"/>
        <v>126</v>
      </c>
      <c r="M3496">
        <f>IF($G3496="","",COUNTIF($G$3:$G3496, $G3496))</f>
        <v>3368</v>
      </c>
      <c r="N3496">
        <f t="shared" si="382"/>
        <v>3494</v>
      </c>
      <c r="O3496"/>
      <c r="P3496"/>
      <c r="Q3496"/>
    </row>
    <row r="3497" spans="2:17">
      <c r="B3497" s="30">
        <f>資料貼入!A3497</f>
        <v>0</v>
      </c>
      <c r="C3497" s="38">
        <f>資料貼入!A3497</f>
        <v>0</v>
      </c>
      <c r="D3497" s="29">
        <f>資料貼入!B3497</f>
        <v>0</v>
      </c>
      <c r="E3497" s="29" cm="1">
        <f t="array" ref="E3497">MovingDayDD($D$3:D3497)</f>
        <v>-2980487.7599999681</v>
      </c>
      <c r="F3497" s="29">
        <f>IF(OR(C3497&gt;總表!$B$30,C3497=0),0,IF(E3497=0,0,1+F3496))</f>
        <v>0</v>
      </c>
      <c r="G3497" s="29">
        <f t="shared" si="383"/>
        <v>0</v>
      </c>
      <c r="H3497" s="42">
        <f t="shared" si="381"/>
        <v>0</v>
      </c>
      <c r="I3497" s="43">
        <f t="shared" si="384"/>
        <v>0</v>
      </c>
      <c r="J3497" s="42">
        <f t="shared" si="385"/>
        <v>0</v>
      </c>
      <c r="K3497" s="43">
        <f t="shared" si="386"/>
        <v>0</v>
      </c>
      <c r="L3497">
        <f t="shared" si="387"/>
        <v>126</v>
      </c>
      <c r="M3497">
        <f>IF($G3497="","",COUNTIF($G$3:$G3497, $G3497))</f>
        <v>3369</v>
      </c>
      <c r="N3497">
        <f t="shared" si="382"/>
        <v>3495</v>
      </c>
      <c r="O3497"/>
      <c r="P3497"/>
      <c r="Q3497"/>
    </row>
    <row r="3498" spans="2:17">
      <c r="B3498" s="30">
        <f>資料貼入!A3498</f>
        <v>0</v>
      </c>
      <c r="C3498" s="38">
        <f>資料貼入!A3498</f>
        <v>0</v>
      </c>
      <c r="D3498" s="29">
        <f>資料貼入!B3498</f>
        <v>0</v>
      </c>
      <c r="E3498" s="29" cm="1">
        <f t="array" ref="E3498">MovingDayDD($D$3:D3498)</f>
        <v>-2980487.7599999681</v>
      </c>
      <c r="F3498" s="29">
        <f>IF(OR(C3498&gt;總表!$B$30,C3498=0),0,IF(E3498=0,0,1+F3497))</f>
        <v>0</v>
      </c>
      <c r="G3498" s="29">
        <f t="shared" si="383"/>
        <v>0</v>
      </c>
      <c r="H3498" s="42">
        <f t="shared" si="381"/>
        <v>0</v>
      </c>
      <c r="I3498" s="43">
        <f t="shared" si="384"/>
        <v>0</v>
      </c>
      <c r="J3498" s="42">
        <f t="shared" si="385"/>
        <v>0</v>
      </c>
      <c r="K3498" s="43">
        <f t="shared" si="386"/>
        <v>0</v>
      </c>
      <c r="L3498">
        <f t="shared" si="387"/>
        <v>126</v>
      </c>
      <c r="M3498">
        <f>IF($G3498="","",COUNTIF($G$3:$G3498, $G3498))</f>
        <v>3370</v>
      </c>
      <c r="N3498">
        <f t="shared" si="382"/>
        <v>3496</v>
      </c>
      <c r="O3498"/>
      <c r="P3498"/>
      <c r="Q3498"/>
    </row>
    <row r="3499" spans="2:17">
      <c r="B3499" s="30">
        <f>資料貼入!A3499</f>
        <v>0</v>
      </c>
      <c r="C3499" s="38">
        <f>資料貼入!A3499</f>
        <v>0</v>
      </c>
      <c r="D3499" s="29">
        <f>資料貼入!B3499</f>
        <v>0</v>
      </c>
      <c r="E3499" s="29" cm="1">
        <f t="array" ref="E3499">MovingDayDD($D$3:D3499)</f>
        <v>-2980487.7599999681</v>
      </c>
      <c r="F3499" s="29">
        <f>IF(OR(C3499&gt;總表!$B$30,C3499=0),0,IF(E3499=0,0,1+F3498))</f>
        <v>0</v>
      </c>
      <c r="G3499" s="29">
        <f t="shared" si="383"/>
        <v>0</v>
      </c>
      <c r="H3499" s="42">
        <f t="shared" si="381"/>
        <v>0</v>
      </c>
      <c r="I3499" s="43">
        <f t="shared" si="384"/>
        <v>0</v>
      </c>
      <c r="J3499" s="42">
        <f t="shared" si="385"/>
        <v>0</v>
      </c>
      <c r="K3499" s="43">
        <f t="shared" si="386"/>
        <v>0</v>
      </c>
      <c r="L3499">
        <f t="shared" si="387"/>
        <v>126</v>
      </c>
      <c r="M3499">
        <f>IF($G3499="","",COUNTIF($G$3:$G3499, $G3499))</f>
        <v>3371</v>
      </c>
      <c r="N3499">
        <f t="shared" si="382"/>
        <v>3497</v>
      </c>
      <c r="O3499"/>
      <c r="P3499"/>
      <c r="Q3499"/>
    </row>
    <row r="3500" spans="2:17">
      <c r="B3500" s="30">
        <f>資料貼入!A3500</f>
        <v>0</v>
      </c>
      <c r="C3500" s="38">
        <f>資料貼入!A3500</f>
        <v>0</v>
      </c>
      <c r="D3500" s="29">
        <f>資料貼入!B3500</f>
        <v>0</v>
      </c>
      <c r="E3500" s="29" cm="1">
        <f t="array" ref="E3500">MovingDayDD($D$3:D3500)</f>
        <v>-2980487.7599999681</v>
      </c>
      <c r="F3500" s="29">
        <f>IF(OR(C3500&gt;總表!$B$30,C3500=0),0,IF(E3500=0,0,1+F3499))</f>
        <v>0</v>
      </c>
      <c r="G3500" s="29">
        <f t="shared" si="383"/>
        <v>0</v>
      </c>
      <c r="H3500" s="42">
        <f t="shared" si="381"/>
        <v>0</v>
      </c>
      <c r="I3500" s="43">
        <f t="shared" si="384"/>
        <v>0</v>
      </c>
      <c r="J3500" s="42">
        <f t="shared" si="385"/>
        <v>0</v>
      </c>
      <c r="K3500" s="43">
        <f t="shared" si="386"/>
        <v>0</v>
      </c>
      <c r="L3500">
        <f t="shared" si="387"/>
        <v>126</v>
      </c>
      <c r="M3500">
        <f>IF($G3500="","",COUNTIF($G$3:$G3500, $G3500))</f>
        <v>3372</v>
      </c>
      <c r="N3500">
        <f t="shared" si="382"/>
        <v>3498</v>
      </c>
      <c r="O3500"/>
      <c r="P3500"/>
      <c r="Q3500"/>
    </row>
    <row r="3501" spans="2:17">
      <c r="B3501" s="30">
        <f>資料貼入!A3501</f>
        <v>0</v>
      </c>
      <c r="C3501" s="38">
        <f>資料貼入!A3501</f>
        <v>0</v>
      </c>
      <c r="D3501" s="29">
        <f>資料貼入!B3501</f>
        <v>0</v>
      </c>
      <c r="E3501" s="29" cm="1">
        <f t="array" ref="E3501">MovingDayDD($D$3:D3501)</f>
        <v>-2980487.7599999681</v>
      </c>
      <c r="F3501" s="29">
        <f>IF(OR(C3501&gt;總表!$B$30,C3501=0),0,IF(E3501=0,0,1+F3500))</f>
        <v>0</v>
      </c>
      <c r="G3501" s="29">
        <f t="shared" si="383"/>
        <v>0</v>
      </c>
      <c r="H3501" s="42">
        <f t="shared" si="381"/>
        <v>0</v>
      </c>
      <c r="I3501" s="43">
        <f t="shared" si="384"/>
        <v>0</v>
      </c>
      <c r="J3501" s="42">
        <f t="shared" si="385"/>
        <v>0</v>
      </c>
      <c r="K3501" s="43">
        <f t="shared" si="386"/>
        <v>0</v>
      </c>
      <c r="L3501">
        <f t="shared" si="387"/>
        <v>126</v>
      </c>
      <c r="M3501">
        <f>IF($G3501="","",COUNTIF($G$3:$G3501, $G3501))</f>
        <v>3373</v>
      </c>
      <c r="N3501">
        <f t="shared" si="382"/>
        <v>3499</v>
      </c>
      <c r="O3501"/>
      <c r="P3501"/>
      <c r="Q3501"/>
    </row>
    <row r="3502" spans="2:17">
      <c r="B3502" s="30">
        <f>資料貼入!A3502</f>
        <v>0</v>
      </c>
      <c r="C3502" s="38">
        <f>資料貼入!A3502</f>
        <v>0</v>
      </c>
      <c r="D3502" s="29">
        <f>資料貼入!B3502</f>
        <v>0</v>
      </c>
      <c r="E3502" s="29" cm="1">
        <f t="array" ref="E3502">MovingDayDD($D$3:D3502)</f>
        <v>-2980487.7599999681</v>
      </c>
      <c r="F3502" s="29">
        <f>IF(OR(C3502&gt;總表!$B$30,C3502=0),0,IF(E3502=0,0,1+F3501))</f>
        <v>0</v>
      </c>
      <c r="G3502" s="29">
        <f t="shared" si="383"/>
        <v>0</v>
      </c>
      <c r="H3502" s="42">
        <f t="shared" si="381"/>
        <v>0</v>
      </c>
      <c r="I3502" s="43">
        <f t="shared" si="384"/>
        <v>0</v>
      </c>
      <c r="J3502" s="42">
        <f t="shared" si="385"/>
        <v>0</v>
      </c>
      <c r="K3502" s="43">
        <f t="shared" si="386"/>
        <v>0</v>
      </c>
      <c r="L3502">
        <f t="shared" si="387"/>
        <v>126</v>
      </c>
      <c r="M3502">
        <f>IF($G3502="","",COUNTIF($G$3:$G3502, $G3502))</f>
        <v>3374</v>
      </c>
      <c r="N3502">
        <f t="shared" si="382"/>
        <v>3500</v>
      </c>
      <c r="O3502"/>
      <c r="P3502"/>
      <c r="Q3502"/>
    </row>
    <row r="3503" spans="2:17">
      <c r="B3503" s="30">
        <f>資料貼入!A3503</f>
        <v>0</v>
      </c>
      <c r="C3503" s="38">
        <f>資料貼入!A3503</f>
        <v>0</v>
      </c>
      <c r="D3503" s="29">
        <f>資料貼入!B3503</f>
        <v>0</v>
      </c>
      <c r="E3503" s="29" cm="1">
        <f t="array" ref="E3503">MovingDayDD($D$3:D3503)</f>
        <v>-2980487.7599999681</v>
      </c>
      <c r="F3503" s="29">
        <f>IF(OR(C3503&gt;總表!$B$30,C3503=0),0,IF(E3503=0,0,1+F3502))</f>
        <v>0</v>
      </c>
      <c r="G3503" s="29">
        <f t="shared" si="383"/>
        <v>0</v>
      </c>
      <c r="H3503" s="42">
        <f t="shared" si="381"/>
        <v>0</v>
      </c>
      <c r="I3503" s="43">
        <f t="shared" si="384"/>
        <v>0</v>
      </c>
      <c r="J3503" s="42">
        <f t="shared" si="385"/>
        <v>0</v>
      </c>
      <c r="K3503" s="43">
        <f t="shared" si="386"/>
        <v>0</v>
      </c>
      <c r="L3503">
        <f t="shared" si="387"/>
        <v>126</v>
      </c>
      <c r="M3503">
        <f>IF($G3503="","",COUNTIF($G$3:$G3503, $G3503))</f>
        <v>3375</v>
      </c>
      <c r="N3503">
        <f t="shared" si="382"/>
        <v>3501</v>
      </c>
      <c r="O3503"/>
      <c r="P3503"/>
      <c r="Q3503"/>
    </row>
    <row r="3504" spans="2:17">
      <c r="B3504" s="30">
        <f>資料貼入!A3504</f>
        <v>0</v>
      </c>
      <c r="C3504" s="38">
        <f>資料貼入!A3504</f>
        <v>0</v>
      </c>
      <c r="D3504" s="29">
        <f>資料貼入!B3504</f>
        <v>0</v>
      </c>
      <c r="E3504" s="29" cm="1">
        <f t="array" ref="E3504">MovingDayDD($D$3:D3504)</f>
        <v>-2980487.7599999681</v>
      </c>
      <c r="F3504" s="29">
        <f>IF(OR(C3504&gt;總表!$B$30,C3504=0),0,IF(E3504=0,0,1+F3503))</f>
        <v>0</v>
      </c>
      <c r="G3504" s="29">
        <f t="shared" si="383"/>
        <v>0</v>
      </c>
      <c r="H3504" s="42">
        <f t="shared" si="381"/>
        <v>0</v>
      </c>
      <c r="I3504" s="43">
        <f t="shared" si="384"/>
        <v>0</v>
      </c>
      <c r="J3504" s="42">
        <f t="shared" si="385"/>
        <v>0</v>
      </c>
      <c r="K3504" s="43">
        <f t="shared" si="386"/>
        <v>0</v>
      </c>
      <c r="L3504">
        <f t="shared" si="387"/>
        <v>126</v>
      </c>
      <c r="M3504">
        <f>IF($G3504="","",COUNTIF($G$3:$G3504, $G3504))</f>
        <v>3376</v>
      </c>
      <c r="N3504">
        <f t="shared" si="382"/>
        <v>3502</v>
      </c>
      <c r="O3504"/>
      <c r="P3504"/>
      <c r="Q3504"/>
    </row>
    <row r="3505" spans="2:17">
      <c r="B3505" s="30">
        <f>資料貼入!A3505</f>
        <v>0</v>
      </c>
      <c r="C3505" s="38">
        <f>資料貼入!A3505</f>
        <v>0</v>
      </c>
      <c r="D3505" s="29">
        <f>資料貼入!B3505</f>
        <v>0</v>
      </c>
      <c r="E3505" s="29" cm="1">
        <f t="array" ref="E3505">MovingDayDD($D$3:D3505)</f>
        <v>-2980487.7599999681</v>
      </c>
      <c r="F3505" s="29">
        <f>IF(OR(C3505&gt;總表!$B$30,C3505=0),0,IF(E3505=0,0,1+F3504))</f>
        <v>0</v>
      </c>
      <c r="G3505" s="29">
        <f t="shared" si="383"/>
        <v>0</v>
      </c>
      <c r="H3505" s="42">
        <f t="shared" si="381"/>
        <v>0</v>
      </c>
      <c r="I3505" s="43">
        <f t="shared" si="384"/>
        <v>0</v>
      </c>
      <c r="J3505" s="42">
        <f t="shared" si="385"/>
        <v>0</v>
      </c>
      <c r="K3505" s="43">
        <f t="shared" si="386"/>
        <v>0</v>
      </c>
      <c r="L3505">
        <f t="shared" si="387"/>
        <v>126</v>
      </c>
      <c r="M3505">
        <f>IF($G3505="","",COUNTIF($G$3:$G3505, $G3505))</f>
        <v>3377</v>
      </c>
      <c r="N3505">
        <f t="shared" si="382"/>
        <v>3503</v>
      </c>
      <c r="O3505"/>
      <c r="P3505"/>
      <c r="Q3505"/>
    </row>
    <row r="3506" spans="2:17">
      <c r="B3506" s="30">
        <f>資料貼入!A3506</f>
        <v>0</v>
      </c>
      <c r="C3506" s="38">
        <f>資料貼入!A3506</f>
        <v>0</v>
      </c>
      <c r="D3506" s="29">
        <f>資料貼入!B3506</f>
        <v>0</v>
      </c>
      <c r="E3506" s="29" cm="1">
        <f t="array" ref="E3506">MovingDayDD($D$3:D3506)</f>
        <v>-2980487.7599999681</v>
      </c>
      <c r="F3506" s="29">
        <f>IF(OR(C3506&gt;總表!$B$30,C3506=0),0,IF(E3506=0,0,1+F3505))</f>
        <v>0</v>
      </c>
      <c r="G3506" s="29">
        <f t="shared" si="383"/>
        <v>0</v>
      </c>
      <c r="H3506" s="42">
        <f t="shared" si="381"/>
        <v>0</v>
      </c>
      <c r="I3506" s="43">
        <f t="shared" si="384"/>
        <v>0</v>
      </c>
      <c r="J3506" s="42">
        <f t="shared" si="385"/>
        <v>0</v>
      </c>
      <c r="K3506" s="43">
        <f t="shared" si="386"/>
        <v>0</v>
      </c>
      <c r="L3506">
        <f t="shared" si="387"/>
        <v>126</v>
      </c>
      <c r="M3506">
        <f>IF($G3506="","",COUNTIF($G$3:$G3506, $G3506))</f>
        <v>3378</v>
      </c>
      <c r="N3506">
        <f t="shared" si="382"/>
        <v>3504</v>
      </c>
      <c r="O3506"/>
      <c r="P3506"/>
      <c r="Q3506"/>
    </row>
    <row r="3507" spans="2:17">
      <c r="B3507" s="30">
        <f>資料貼入!A3507</f>
        <v>0</v>
      </c>
      <c r="C3507" s="38">
        <f>資料貼入!A3507</f>
        <v>0</v>
      </c>
      <c r="D3507" s="29">
        <f>資料貼入!B3507</f>
        <v>0</v>
      </c>
      <c r="E3507" s="29" cm="1">
        <f t="array" ref="E3507">MovingDayDD($D$3:D3507)</f>
        <v>-2980487.7599999681</v>
      </c>
      <c r="F3507" s="29">
        <f>IF(OR(C3507&gt;總表!$B$30,C3507=0),0,IF(E3507=0,0,1+F3506))</f>
        <v>0</v>
      </c>
      <c r="G3507" s="29">
        <f t="shared" si="383"/>
        <v>0</v>
      </c>
      <c r="H3507" s="42">
        <f t="shared" si="381"/>
        <v>0</v>
      </c>
      <c r="I3507" s="43">
        <f t="shared" si="384"/>
        <v>0</v>
      </c>
      <c r="J3507" s="42">
        <f t="shared" si="385"/>
        <v>0</v>
      </c>
      <c r="K3507" s="43">
        <f t="shared" si="386"/>
        <v>0</v>
      </c>
      <c r="L3507">
        <f t="shared" si="387"/>
        <v>126</v>
      </c>
      <c r="M3507">
        <f>IF($G3507="","",COUNTIF($G$3:$G3507, $G3507))</f>
        <v>3379</v>
      </c>
      <c r="N3507">
        <f t="shared" si="382"/>
        <v>3505</v>
      </c>
      <c r="O3507"/>
      <c r="P3507"/>
      <c r="Q3507"/>
    </row>
    <row r="3508" spans="2:17">
      <c r="B3508" s="30">
        <f>資料貼入!A3508</f>
        <v>0</v>
      </c>
      <c r="C3508" s="38">
        <f>資料貼入!A3508</f>
        <v>0</v>
      </c>
      <c r="D3508" s="29">
        <f>資料貼入!B3508</f>
        <v>0</v>
      </c>
      <c r="E3508" s="29" cm="1">
        <f t="array" ref="E3508">MovingDayDD($D$3:D3508)</f>
        <v>-2980487.7599999681</v>
      </c>
      <c r="F3508" s="29">
        <f>IF(OR(C3508&gt;總表!$B$30,C3508=0),0,IF(E3508=0,0,1+F3507))</f>
        <v>0</v>
      </c>
      <c r="G3508" s="29">
        <f t="shared" si="383"/>
        <v>0</v>
      </c>
      <c r="H3508" s="42">
        <f t="shared" si="381"/>
        <v>0</v>
      </c>
      <c r="I3508" s="43">
        <f t="shared" si="384"/>
        <v>0</v>
      </c>
      <c r="J3508" s="42">
        <f t="shared" si="385"/>
        <v>0</v>
      </c>
      <c r="K3508" s="43">
        <f t="shared" si="386"/>
        <v>0</v>
      </c>
      <c r="L3508">
        <f t="shared" si="387"/>
        <v>126</v>
      </c>
      <c r="M3508">
        <f>IF($G3508="","",COUNTIF($G$3:$G3508, $G3508))</f>
        <v>3380</v>
      </c>
      <c r="N3508">
        <f t="shared" si="382"/>
        <v>3506</v>
      </c>
      <c r="O3508"/>
      <c r="P3508"/>
      <c r="Q3508"/>
    </row>
    <row r="3509" spans="2:17">
      <c r="B3509" s="30">
        <f>資料貼入!A3509</f>
        <v>0</v>
      </c>
      <c r="C3509" s="38">
        <f>資料貼入!A3509</f>
        <v>0</v>
      </c>
      <c r="D3509" s="29">
        <f>資料貼入!B3509</f>
        <v>0</v>
      </c>
      <c r="E3509" s="29" cm="1">
        <f t="array" ref="E3509">MovingDayDD($D$3:D3509)</f>
        <v>-2980487.7599999681</v>
      </c>
      <c r="F3509" s="29">
        <f>IF(OR(C3509&gt;總表!$B$30,C3509=0),0,IF(E3509=0,0,1+F3508))</f>
        <v>0</v>
      </c>
      <c r="G3509" s="29">
        <f t="shared" si="383"/>
        <v>0</v>
      </c>
      <c r="H3509" s="42">
        <f t="shared" si="381"/>
        <v>0</v>
      </c>
      <c r="I3509" s="43">
        <f t="shared" si="384"/>
        <v>0</v>
      </c>
      <c r="J3509" s="42">
        <f t="shared" si="385"/>
        <v>0</v>
      </c>
      <c r="K3509" s="43">
        <f t="shared" si="386"/>
        <v>0</v>
      </c>
      <c r="L3509">
        <f t="shared" si="387"/>
        <v>126</v>
      </c>
      <c r="M3509">
        <f>IF($G3509="","",COUNTIF($G$3:$G3509, $G3509))</f>
        <v>3381</v>
      </c>
      <c r="N3509">
        <f t="shared" si="382"/>
        <v>3507</v>
      </c>
      <c r="O3509"/>
      <c r="P3509"/>
      <c r="Q3509"/>
    </row>
    <row r="3510" spans="2:17">
      <c r="B3510" s="30">
        <f>資料貼入!A3510</f>
        <v>0</v>
      </c>
      <c r="C3510" s="38">
        <f>資料貼入!A3510</f>
        <v>0</v>
      </c>
      <c r="D3510" s="29">
        <f>資料貼入!B3510</f>
        <v>0</v>
      </c>
      <c r="E3510" s="29" cm="1">
        <f t="array" ref="E3510">MovingDayDD($D$3:D3510)</f>
        <v>-2980487.7599999681</v>
      </c>
      <c r="F3510" s="29">
        <f>IF(OR(C3510&gt;總表!$B$30,C3510=0),0,IF(E3510=0,0,1+F3509))</f>
        <v>0</v>
      </c>
      <c r="G3510" s="29">
        <f t="shared" si="383"/>
        <v>0</v>
      </c>
      <c r="H3510" s="42">
        <f t="shared" si="381"/>
        <v>0</v>
      </c>
      <c r="I3510" s="43">
        <f t="shared" si="384"/>
        <v>0</v>
      </c>
      <c r="J3510" s="42">
        <f t="shared" si="385"/>
        <v>0</v>
      </c>
      <c r="K3510" s="43">
        <f t="shared" si="386"/>
        <v>0</v>
      </c>
      <c r="L3510">
        <f t="shared" si="387"/>
        <v>126</v>
      </c>
      <c r="M3510">
        <f>IF($G3510="","",COUNTIF($G$3:$G3510, $G3510))</f>
        <v>3382</v>
      </c>
      <c r="N3510">
        <f t="shared" si="382"/>
        <v>3508</v>
      </c>
      <c r="O3510"/>
      <c r="P3510"/>
      <c r="Q3510"/>
    </row>
    <row r="3511" spans="2:17">
      <c r="B3511" s="30">
        <f>資料貼入!A3511</f>
        <v>0</v>
      </c>
      <c r="C3511" s="38">
        <f>資料貼入!A3511</f>
        <v>0</v>
      </c>
      <c r="D3511" s="29">
        <f>資料貼入!B3511</f>
        <v>0</v>
      </c>
      <c r="E3511" s="29" cm="1">
        <f t="array" ref="E3511">MovingDayDD($D$3:D3511)</f>
        <v>-2980487.7599999681</v>
      </c>
      <c r="F3511" s="29">
        <f>IF(OR(C3511&gt;總表!$B$30,C3511=0),0,IF(E3511=0,0,1+F3510))</f>
        <v>0</v>
      </c>
      <c r="G3511" s="29">
        <f t="shared" si="383"/>
        <v>0</v>
      </c>
      <c r="H3511" s="42">
        <f t="shared" si="381"/>
        <v>0</v>
      </c>
      <c r="I3511" s="43">
        <f t="shared" si="384"/>
        <v>0</v>
      </c>
      <c r="J3511" s="42">
        <f t="shared" si="385"/>
        <v>0</v>
      </c>
      <c r="K3511" s="43">
        <f t="shared" si="386"/>
        <v>0</v>
      </c>
      <c r="L3511">
        <f t="shared" si="387"/>
        <v>126</v>
      </c>
      <c r="M3511">
        <f>IF($G3511="","",COUNTIF($G$3:$G3511, $G3511))</f>
        <v>3383</v>
      </c>
      <c r="N3511">
        <f t="shared" si="382"/>
        <v>3509</v>
      </c>
      <c r="O3511"/>
      <c r="P3511"/>
      <c r="Q3511"/>
    </row>
    <row r="3512" spans="2:17">
      <c r="B3512" s="30">
        <f>資料貼入!A3512</f>
        <v>0</v>
      </c>
      <c r="C3512" s="38">
        <f>資料貼入!A3512</f>
        <v>0</v>
      </c>
      <c r="D3512" s="29">
        <f>資料貼入!B3512</f>
        <v>0</v>
      </c>
      <c r="E3512" s="29" cm="1">
        <f t="array" ref="E3512">MovingDayDD($D$3:D3512)</f>
        <v>-2980487.7599999681</v>
      </c>
      <c r="F3512" s="29">
        <f>IF(OR(C3512&gt;總表!$B$30,C3512=0),0,IF(E3512=0,0,1+F3511))</f>
        <v>0</v>
      </c>
      <c r="G3512" s="29">
        <f t="shared" si="383"/>
        <v>0</v>
      </c>
      <c r="H3512" s="42">
        <f t="shared" si="381"/>
        <v>0</v>
      </c>
      <c r="I3512" s="43">
        <f t="shared" si="384"/>
        <v>0</v>
      </c>
      <c r="J3512" s="42">
        <f t="shared" si="385"/>
        <v>0</v>
      </c>
      <c r="K3512" s="43">
        <f t="shared" si="386"/>
        <v>0</v>
      </c>
      <c r="L3512">
        <f t="shared" si="387"/>
        <v>126</v>
      </c>
      <c r="M3512">
        <f>IF($G3512="","",COUNTIF($G$3:$G3512, $G3512))</f>
        <v>3384</v>
      </c>
      <c r="N3512">
        <f t="shared" si="382"/>
        <v>3510</v>
      </c>
      <c r="O3512"/>
      <c r="P3512"/>
      <c r="Q3512"/>
    </row>
    <row r="3513" spans="2:17">
      <c r="B3513" s="30">
        <f>資料貼入!A3513</f>
        <v>0</v>
      </c>
      <c r="C3513" s="38">
        <f>資料貼入!A3513</f>
        <v>0</v>
      </c>
      <c r="D3513" s="29">
        <f>資料貼入!B3513</f>
        <v>0</v>
      </c>
      <c r="E3513" s="29" cm="1">
        <f t="array" ref="E3513">MovingDayDD($D$3:D3513)</f>
        <v>-2980487.7599999681</v>
      </c>
      <c r="F3513" s="29">
        <f>IF(OR(C3513&gt;總表!$B$30,C3513=0),0,IF(E3513=0,0,1+F3512))</f>
        <v>0</v>
      </c>
      <c r="G3513" s="29">
        <f t="shared" si="383"/>
        <v>0</v>
      </c>
      <c r="H3513" s="42">
        <f t="shared" si="381"/>
        <v>0</v>
      </c>
      <c r="I3513" s="43">
        <f t="shared" si="384"/>
        <v>0</v>
      </c>
      <c r="J3513" s="42">
        <f t="shared" si="385"/>
        <v>0</v>
      </c>
      <c r="K3513" s="43">
        <f t="shared" si="386"/>
        <v>0</v>
      </c>
      <c r="L3513">
        <f t="shared" si="387"/>
        <v>126</v>
      </c>
      <c r="M3513">
        <f>IF($G3513="","",COUNTIF($G$3:$G3513, $G3513))</f>
        <v>3385</v>
      </c>
      <c r="N3513">
        <f t="shared" si="382"/>
        <v>3511</v>
      </c>
      <c r="O3513"/>
      <c r="P3513"/>
      <c r="Q3513"/>
    </row>
    <row r="3514" spans="2:17">
      <c r="B3514" s="30">
        <f>資料貼入!A3514</f>
        <v>0</v>
      </c>
      <c r="C3514" s="38">
        <f>資料貼入!A3514</f>
        <v>0</v>
      </c>
      <c r="D3514" s="29">
        <f>資料貼入!B3514</f>
        <v>0</v>
      </c>
      <c r="E3514" s="29" cm="1">
        <f t="array" ref="E3514">MovingDayDD($D$3:D3514)</f>
        <v>-2980487.7599999681</v>
      </c>
      <c r="F3514" s="29">
        <f>IF(OR(C3514&gt;總表!$B$30,C3514=0),0,IF(E3514=0,0,1+F3513))</f>
        <v>0</v>
      </c>
      <c r="G3514" s="29">
        <f t="shared" si="383"/>
        <v>0</v>
      </c>
      <c r="H3514" s="42">
        <f t="shared" si="381"/>
        <v>0</v>
      </c>
      <c r="I3514" s="43">
        <f t="shared" si="384"/>
        <v>0</v>
      </c>
      <c r="J3514" s="42">
        <f t="shared" si="385"/>
        <v>0</v>
      </c>
      <c r="K3514" s="43">
        <f t="shared" si="386"/>
        <v>0</v>
      </c>
      <c r="L3514">
        <f t="shared" si="387"/>
        <v>126</v>
      </c>
      <c r="M3514">
        <f>IF($G3514="","",COUNTIF($G$3:$G3514, $G3514))</f>
        <v>3386</v>
      </c>
      <c r="N3514">
        <f t="shared" si="382"/>
        <v>3512</v>
      </c>
      <c r="O3514"/>
      <c r="P3514"/>
      <c r="Q3514"/>
    </row>
    <row r="3515" spans="2:17">
      <c r="B3515" s="30">
        <f>資料貼入!A3515</f>
        <v>0</v>
      </c>
      <c r="C3515" s="38">
        <f>資料貼入!A3515</f>
        <v>0</v>
      </c>
      <c r="D3515" s="29">
        <f>資料貼入!B3515</f>
        <v>0</v>
      </c>
      <c r="E3515" s="29" cm="1">
        <f t="array" ref="E3515">MovingDayDD($D$3:D3515)</f>
        <v>-2980487.7599999681</v>
      </c>
      <c r="F3515" s="29">
        <f>IF(OR(C3515&gt;總表!$B$30,C3515=0),0,IF(E3515=0,0,1+F3514))</f>
        <v>0</v>
      </c>
      <c r="G3515" s="29">
        <f t="shared" si="383"/>
        <v>0</v>
      </c>
      <c r="H3515" s="42">
        <f t="shared" si="381"/>
        <v>0</v>
      </c>
      <c r="I3515" s="43">
        <f t="shared" si="384"/>
        <v>0</v>
      </c>
      <c r="J3515" s="42">
        <f t="shared" si="385"/>
        <v>0</v>
      </c>
      <c r="K3515" s="43">
        <f t="shared" si="386"/>
        <v>0</v>
      </c>
      <c r="L3515">
        <f t="shared" si="387"/>
        <v>126</v>
      </c>
      <c r="M3515">
        <f>IF($G3515="","",COUNTIF($G$3:$G3515, $G3515))</f>
        <v>3387</v>
      </c>
      <c r="N3515">
        <f t="shared" si="382"/>
        <v>3513</v>
      </c>
      <c r="O3515"/>
      <c r="P3515"/>
      <c r="Q3515"/>
    </row>
    <row r="3516" spans="2:17">
      <c r="B3516" s="30">
        <f>資料貼入!A3516</f>
        <v>0</v>
      </c>
      <c r="C3516" s="38">
        <f>資料貼入!A3516</f>
        <v>0</v>
      </c>
      <c r="D3516" s="29">
        <f>資料貼入!B3516</f>
        <v>0</v>
      </c>
      <c r="E3516" s="29" cm="1">
        <f t="array" ref="E3516">MovingDayDD($D$3:D3516)</f>
        <v>-2980487.7599999681</v>
      </c>
      <c r="F3516" s="29">
        <f>IF(OR(C3516&gt;總表!$B$30,C3516=0),0,IF(E3516=0,0,1+F3515))</f>
        <v>0</v>
      </c>
      <c r="G3516" s="29">
        <f t="shared" si="383"/>
        <v>0</v>
      </c>
      <c r="H3516" s="42">
        <f t="shared" si="381"/>
        <v>0</v>
      </c>
      <c r="I3516" s="43">
        <f t="shared" si="384"/>
        <v>0</v>
      </c>
      <c r="J3516" s="42">
        <f t="shared" si="385"/>
        <v>0</v>
      </c>
      <c r="K3516" s="43">
        <f t="shared" si="386"/>
        <v>0</v>
      </c>
      <c r="L3516">
        <f t="shared" si="387"/>
        <v>126</v>
      </c>
      <c r="M3516">
        <f>IF($G3516="","",COUNTIF($G$3:$G3516, $G3516))</f>
        <v>3388</v>
      </c>
      <c r="N3516">
        <f t="shared" si="382"/>
        <v>3514</v>
      </c>
      <c r="O3516"/>
      <c r="P3516"/>
      <c r="Q3516"/>
    </row>
    <row r="3517" spans="2:17">
      <c r="B3517" s="30">
        <f>資料貼入!A3517</f>
        <v>0</v>
      </c>
      <c r="C3517" s="38">
        <f>資料貼入!A3517</f>
        <v>0</v>
      </c>
      <c r="D3517" s="29">
        <f>資料貼入!B3517</f>
        <v>0</v>
      </c>
      <c r="E3517" s="29" cm="1">
        <f t="array" ref="E3517">MovingDayDD($D$3:D3517)</f>
        <v>-2980487.7599999681</v>
      </c>
      <c r="F3517" s="29">
        <f>IF(OR(C3517&gt;總表!$B$30,C3517=0),0,IF(E3517=0,0,1+F3516))</f>
        <v>0</v>
      </c>
      <c r="G3517" s="29">
        <f t="shared" si="383"/>
        <v>0</v>
      </c>
      <c r="H3517" s="42">
        <f t="shared" si="381"/>
        <v>0</v>
      </c>
      <c r="I3517" s="43">
        <f t="shared" si="384"/>
        <v>0</v>
      </c>
      <c r="J3517" s="42">
        <f t="shared" si="385"/>
        <v>0</v>
      </c>
      <c r="K3517" s="43">
        <f t="shared" si="386"/>
        <v>0</v>
      </c>
      <c r="L3517">
        <f t="shared" si="387"/>
        <v>126</v>
      </c>
      <c r="M3517">
        <f>IF($G3517="","",COUNTIF($G$3:$G3517, $G3517))</f>
        <v>3389</v>
      </c>
      <c r="N3517">
        <f t="shared" si="382"/>
        <v>3515</v>
      </c>
      <c r="O3517"/>
      <c r="P3517"/>
      <c r="Q3517"/>
    </row>
    <row r="3518" spans="2:17">
      <c r="B3518" s="30">
        <f>資料貼入!A3518</f>
        <v>0</v>
      </c>
      <c r="C3518" s="38">
        <f>資料貼入!A3518</f>
        <v>0</v>
      </c>
      <c r="D3518" s="29">
        <f>資料貼入!B3518</f>
        <v>0</v>
      </c>
      <c r="E3518" s="29" cm="1">
        <f t="array" ref="E3518">MovingDayDD($D$3:D3518)</f>
        <v>-2980487.7599999681</v>
      </c>
      <c r="F3518" s="29">
        <f>IF(OR(C3518&gt;總表!$B$30,C3518=0),0,IF(E3518=0,0,1+F3517))</f>
        <v>0</v>
      </c>
      <c r="G3518" s="29">
        <f t="shared" si="383"/>
        <v>0</v>
      </c>
      <c r="H3518" s="42">
        <f t="shared" si="381"/>
        <v>0</v>
      </c>
      <c r="I3518" s="43">
        <f t="shared" si="384"/>
        <v>0</v>
      </c>
      <c r="J3518" s="42">
        <f t="shared" si="385"/>
        <v>0</v>
      </c>
      <c r="K3518" s="43">
        <f t="shared" si="386"/>
        <v>0</v>
      </c>
      <c r="L3518">
        <f t="shared" si="387"/>
        <v>126</v>
      </c>
      <c r="M3518">
        <f>IF($G3518="","",COUNTIF($G$3:$G3518, $G3518))</f>
        <v>3390</v>
      </c>
      <c r="N3518">
        <f t="shared" si="382"/>
        <v>3516</v>
      </c>
      <c r="O3518"/>
      <c r="P3518"/>
      <c r="Q3518"/>
    </row>
    <row r="3519" spans="2:17">
      <c r="B3519" s="30">
        <f>資料貼入!A3519</f>
        <v>0</v>
      </c>
      <c r="C3519" s="38">
        <f>資料貼入!A3519</f>
        <v>0</v>
      </c>
      <c r="D3519" s="29">
        <f>資料貼入!B3519</f>
        <v>0</v>
      </c>
      <c r="E3519" s="29" cm="1">
        <f t="array" ref="E3519">MovingDayDD($D$3:D3519)</f>
        <v>-2980487.7599999681</v>
      </c>
      <c r="F3519" s="29">
        <f>IF(OR(C3519&gt;總表!$B$30,C3519=0),0,IF(E3519=0,0,1+F3518))</f>
        <v>0</v>
      </c>
      <c r="G3519" s="29">
        <f t="shared" si="383"/>
        <v>0</v>
      </c>
      <c r="H3519" s="42">
        <f t="shared" si="381"/>
        <v>0</v>
      </c>
      <c r="I3519" s="43">
        <f t="shared" si="384"/>
        <v>0</v>
      </c>
      <c r="J3519" s="42">
        <f t="shared" si="385"/>
        <v>0</v>
      </c>
      <c r="K3519" s="43">
        <f t="shared" si="386"/>
        <v>0</v>
      </c>
      <c r="L3519">
        <f t="shared" si="387"/>
        <v>126</v>
      </c>
      <c r="M3519">
        <f>IF($G3519="","",COUNTIF($G$3:$G3519, $G3519))</f>
        <v>3391</v>
      </c>
      <c r="N3519">
        <f t="shared" si="382"/>
        <v>3517</v>
      </c>
      <c r="O3519"/>
      <c r="P3519"/>
      <c r="Q3519"/>
    </row>
    <row r="3520" spans="2:17">
      <c r="B3520" s="30">
        <f>資料貼入!A3520</f>
        <v>0</v>
      </c>
      <c r="C3520" s="38">
        <f>資料貼入!A3520</f>
        <v>0</v>
      </c>
      <c r="D3520" s="29">
        <f>資料貼入!B3520</f>
        <v>0</v>
      </c>
      <c r="E3520" s="29" cm="1">
        <f t="array" ref="E3520">MovingDayDD($D$3:D3520)</f>
        <v>-2980487.7599999681</v>
      </c>
      <c r="F3520" s="29">
        <f>IF(OR(C3520&gt;總表!$B$30,C3520=0),0,IF(E3520=0,0,1+F3519))</f>
        <v>0</v>
      </c>
      <c r="G3520" s="29">
        <f t="shared" si="383"/>
        <v>0</v>
      </c>
      <c r="H3520" s="42">
        <f t="shared" si="381"/>
        <v>0</v>
      </c>
      <c r="I3520" s="43">
        <f t="shared" si="384"/>
        <v>0</v>
      </c>
      <c r="J3520" s="42">
        <f t="shared" si="385"/>
        <v>0</v>
      </c>
      <c r="K3520" s="43">
        <f t="shared" si="386"/>
        <v>0</v>
      </c>
      <c r="L3520">
        <f t="shared" si="387"/>
        <v>126</v>
      </c>
      <c r="M3520">
        <f>IF($G3520="","",COUNTIF($G$3:$G3520, $G3520))</f>
        <v>3392</v>
      </c>
      <c r="N3520">
        <f t="shared" si="382"/>
        <v>3518</v>
      </c>
      <c r="O3520"/>
      <c r="P3520"/>
      <c r="Q3520"/>
    </row>
    <row r="3521" spans="2:17">
      <c r="B3521" s="30">
        <f>資料貼入!A3521</f>
        <v>0</v>
      </c>
      <c r="C3521" s="38">
        <f>資料貼入!A3521</f>
        <v>0</v>
      </c>
      <c r="D3521" s="29">
        <f>資料貼入!B3521</f>
        <v>0</v>
      </c>
      <c r="E3521" s="29" cm="1">
        <f t="array" ref="E3521">MovingDayDD($D$3:D3521)</f>
        <v>-2980487.7599999681</v>
      </c>
      <c r="F3521" s="29">
        <f>IF(OR(C3521&gt;總表!$B$30,C3521=0),0,IF(E3521=0,0,1+F3520))</f>
        <v>0</v>
      </c>
      <c r="G3521" s="29">
        <f t="shared" si="383"/>
        <v>0</v>
      </c>
      <c r="H3521" s="42">
        <f t="shared" si="381"/>
        <v>0</v>
      </c>
      <c r="I3521" s="43">
        <f t="shared" si="384"/>
        <v>0</v>
      </c>
      <c r="J3521" s="42">
        <f t="shared" si="385"/>
        <v>0</v>
      </c>
      <c r="K3521" s="43">
        <f t="shared" si="386"/>
        <v>0</v>
      </c>
      <c r="L3521">
        <f t="shared" si="387"/>
        <v>126</v>
      </c>
      <c r="M3521">
        <f>IF($G3521="","",COUNTIF($G$3:$G3521, $G3521))</f>
        <v>3393</v>
      </c>
      <c r="N3521">
        <f t="shared" si="382"/>
        <v>3519</v>
      </c>
      <c r="O3521"/>
      <c r="P3521"/>
      <c r="Q3521"/>
    </row>
    <row r="3522" spans="2:17">
      <c r="B3522" s="30">
        <f>資料貼入!A3522</f>
        <v>0</v>
      </c>
      <c r="C3522" s="38">
        <f>資料貼入!A3522</f>
        <v>0</v>
      </c>
      <c r="D3522" s="29">
        <f>資料貼入!B3522</f>
        <v>0</v>
      </c>
      <c r="E3522" s="29" cm="1">
        <f t="array" ref="E3522">MovingDayDD($D$3:D3522)</f>
        <v>-2980487.7599999681</v>
      </c>
      <c r="F3522" s="29">
        <f>IF(OR(C3522&gt;總表!$B$30,C3522=0),0,IF(E3522=0,0,1+F3521))</f>
        <v>0</v>
      </c>
      <c r="G3522" s="29">
        <f t="shared" si="383"/>
        <v>0</v>
      </c>
      <c r="H3522" s="42">
        <f t="shared" si="381"/>
        <v>0</v>
      </c>
      <c r="I3522" s="43">
        <f t="shared" si="384"/>
        <v>0</v>
      </c>
      <c r="J3522" s="42">
        <f t="shared" si="385"/>
        <v>0</v>
      </c>
      <c r="K3522" s="43">
        <f t="shared" si="386"/>
        <v>0</v>
      </c>
      <c r="L3522">
        <f t="shared" si="387"/>
        <v>126</v>
      </c>
      <c r="M3522">
        <f>IF($G3522="","",COUNTIF($G$3:$G3522, $G3522))</f>
        <v>3394</v>
      </c>
      <c r="N3522">
        <f t="shared" si="382"/>
        <v>3520</v>
      </c>
      <c r="O3522"/>
      <c r="P3522"/>
      <c r="Q3522"/>
    </row>
    <row r="3523" spans="2:17">
      <c r="B3523" s="30">
        <f>資料貼入!A3523</f>
        <v>0</v>
      </c>
      <c r="C3523" s="38">
        <f>資料貼入!A3523</f>
        <v>0</v>
      </c>
      <c r="D3523" s="29">
        <f>資料貼入!B3523</f>
        <v>0</v>
      </c>
      <c r="E3523" s="29" cm="1">
        <f t="array" ref="E3523">MovingDayDD($D$3:D3523)</f>
        <v>-2980487.7599999681</v>
      </c>
      <c r="F3523" s="29">
        <f>IF(OR(C3523&gt;總表!$B$30,C3523=0),0,IF(E3523=0,0,1+F3522))</f>
        <v>0</v>
      </c>
      <c r="G3523" s="29">
        <f t="shared" si="383"/>
        <v>0</v>
      </c>
      <c r="H3523" s="42">
        <f t="shared" ref="H3523:H3586" si="388">IF(G3523&gt;$V$1,B3523,0)</f>
        <v>0</v>
      </c>
      <c r="I3523" s="43">
        <f t="shared" si="384"/>
        <v>0</v>
      </c>
      <c r="J3523" s="42">
        <f t="shared" si="385"/>
        <v>0</v>
      </c>
      <c r="K3523" s="43">
        <f t="shared" si="386"/>
        <v>0</v>
      </c>
      <c r="L3523">
        <f t="shared" si="387"/>
        <v>126</v>
      </c>
      <c r="M3523">
        <f>IF($G3523="","",COUNTIF($G$3:$G3523, $G3523))</f>
        <v>3395</v>
      </c>
      <c r="N3523">
        <f t="shared" ref="N3523:N3586" si="389">IF($G3523="","",L3523+M3523)</f>
        <v>3521</v>
      </c>
      <c r="O3523"/>
      <c r="P3523"/>
      <c r="Q3523"/>
    </row>
    <row r="3524" spans="2:17">
      <c r="B3524" s="30">
        <f>資料貼入!A3524</f>
        <v>0</v>
      </c>
      <c r="C3524" s="38">
        <f>資料貼入!A3524</f>
        <v>0</v>
      </c>
      <c r="D3524" s="29">
        <f>資料貼入!B3524</f>
        <v>0</v>
      </c>
      <c r="E3524" s="29" cm="1">
        <f t="array" ref="E3524">MovingDayDD($D$3:D3524)</f>
        <v>-2980487.7599999681</v>
      </c>
      <c r="F3524" s="29">
        <f>IF(OR(C3524&gt;總表!$B$30,C3524=0),0,IF(E3524=0,0,1+F3523))</f>
        <v>0</v>
      </c>
      <c r="G3524" s="29">
        <f t="shared" ref="G3524:G3587" si="390">IF(F3525=0,F3524,0)</f>
        <v>0</v>
      </c>
      <c r="H3524" s="42">
        <f t="shared" si="388"/>
        <v>0</v>
      </c>
      <c r="I3524" s="43">
        <f t="shared" ref="I3524:I3587" si="391">G3524</f>
        <v>0</v>
      </c>
      <c r="J3524" s="42">
        <f t="shared" ref="J3524:J3587" si="392">IF(F3524=0,0,B3524)</f>
        <v>0</v>
      </c>
      <c r="K3524" s="43">
        <f t="shared" ref="K3524:K3587" si="393">G3524</f>
        <v>0</v>
      </c>
      <c r="L3524">
        <f t="shared" ref="L3524:L3587" si="394">IF($G3524="","",COUNTIF($G$3:$G$4053, "&gt;" &amp; $G3524))</f>
        <v>126</v>
      </c>
      <c r="M3524">
        <f>IF($G3524="","",COUNTIF($G$3:$G3524, $G3524))</f>
        <v>3396</v>
      </c>
      <c r="N3524">
        <f t="shared" si="389"/>
        <v>3522</v>
      </c>
      <c r="O3524"/>
      <c r="P3524"/>
      <c r="Q3524"/>
    </row>
    <row r="3525" spans="2:17">
      <c r="B3525" s="30">
        <f>資料貼入!A3525</f>
        <v>0</v>
      </c>
      <c r="C3525" s="38">
        <f>資料貼入!A3525</f>
        <v>0</v>
      </c>
      <c r="D3525" s="29">
        <f>資料貼入!B3525</f>
        <v>0</v>
      </c>
      <c r="E3525" s="29" cm="1">
        <f t="array" ref="E3525">MovingDayDD($D$3:D3525)</f>
        <v>-2980487.7599999681</v>
      </c>
      <c r="F3525" s="29">
        <f>IF(OR(C3525&gt;總表!$B$30,C3525=0),0,IF(E3525=0,0,1+F3524))</f>
        <v>0</v>
      </c>
      <c r="G3525" s="29">
        <f t="shared" si="390"/>
        <v>0</v>
      </c>
      <c r="H3525" s="42">
        <f t="shared" si="388"/>
        <v>0</v>
      </c>
      <c r="I3525" s="43">
        <f t="shared" si="391"/>
        <v>0</v>
      </c>
      <c r="J3525" s="42">
        <f t="shared" si="392"/>
        <v>0</v>
      </c>
      <c r="K3525" s="43">
        <f t="shared" si="393"/>
        <v>0</v>
      </c>
      <c r="L3525">
        <f t="shared" si="394"/>
        <v>126</v>
      </c>
      <c r="M3525">
        <f>IF($G3525="","",COUNTIF($G$3:$G3525, $G3525))</f>
        <v>3397</v>
      </c>
      <c r="N3525">
        <f t="shared" si="389"/>
        <v>3523</v>
      </c>
      <c r="O3525"/>
      <c r="P3525"/>
      <c r="Q3525"/>
    </row>
    <row r="3526" spans="2:17">
      <c r="B3526" s="30">
        <f>資料貼入!A3526</f>
        <v>0</v>
      </c>
      <c r="C3526" s="38">
        <f>資料貼入!A3526</f>
        <v>0</v>
      </c>
      <c r="D3526" s="29">
        <f>資料貼入!B3526</f>
        <v>0</v>
      </c>
      <c r="E3526" s="29" cm="1">
        <f t="array" ref="E3526">MovingDayDD($D$3:D3526)</f>
        <v>-2980487.7599999681</v>
      </c>
      <c r="F3526" s="29">
        <f>IF(OR(C3526&gt;總表!$B$30,C3526=0),0,IF(E3526=0,0,1+F3525))</f>
        <v>0</v>
      </c>
      <c r="G3526" s="29">
        <f t="shared" si="390"/>
        <v>0</v>
      </c>
      <c r="H3526" s="42">
        <f t="shared" si="388"/>
        <v>0</v>
      </c>
      <c r="I3526" s="43">
        <f t="shared" si="391"/>
        <v>0</v>
      </c>
      <c r="J3526" s="42">
        <f t="shared" si="392"/>
        <v>0</v>
      </c>
      <c r="K3526" s="43">
        <f t="shared" si="393"/>
        <v>0</v>
      </c>
      <c r="L3526">
        <f t="shared" si="394"/>
        <v>126</v>
      </c>
      <c r="M3526">
        <f>IF($G3526="","",COUNTIF($G$3:$G3526, $G3526))</f>
        <v>3398</v>
      </c>
      <c r="N3526">
        <f t="shared" si="389"/>
        <v>3524</v>
      </c>
      <c r="O3526"/>
      <c r="P3526"/>
      <c r="Q3526"/>
    </row>
    <row r="3527" spans="2:17">
      <c r="B3527" s="30">
        <f>資料貼入!A3527</f>
        <v>0</v>
      </c>
      <c r="C3527" s="38">
        <f>資料貼入!A3527</f>
        <v>0</v>
      </c>
      <c r="D3527" s="29">
        <f>資料貼入!B3527</f>
        <v>0</v>
      </c>
      <c r="E3527" s="29" cm="1">
        <f t="array" ref="E3527">MovingDayDD($D$3:D3527)</f>
        <v>-2980487.7599999681</v>
      </c>
      <c r="F3527" s="29">
        <f>IF(OR(C3527&gt;總表!$B$30,C3527=0),0,IF(E3527=0,0,1+F3526))</f>
        <v>0</v>
      </c>
      <c r="G3527" s="29">
        <f t="shared" si="390"/>
        <v>0</v>
      </c>
      <c r="H3527" s="42">
        <f t="shared" si="388"/>
        <v>0</v>
      </c>
      <c r="I3527" s="43">
        <f t="shared" si="391"/>
        <v>0</v>
      </c>
      <c r="J3527" s="42">
        <f t="shared" si="392"/>
        <v>0</v>
      </c>
      <c r="K3527" s="43">
        <f t="shared" si="393"/>
        <v>0</v>
      </c>
      <c r="L3527">
        <f t="shared" si="394"/>
        <v>126</v>
      </c>
      <c r="M3527">
        <f>IF($G3527="","",COUNTIF($G$3:$G3527, $G3527))</f>
        <v>3399</v>
      </c>
      <c r="N3527">
        <f t="shared" si="389"/>
        <v>3525</v>
      </c>
      <c r="O3527"/>
      <c r="P3527"/>
      <c r="Q3527"/>
    </row>
    <row r="3528" spans="2:17">
      <c r="B3528" s="30">
        <f>資料貼入!A3528</f>
        <v>0</v>
      </c>
      <c r="C3528" s="38">
        <f>資料貼入!A3528</f>
        <v>0</v>
      </c>
      <c r="D3528" s="29">
        <f>資料貼入!B3528</f>
        <v>0</v>
      </c>
      <c r="E3528" s="29" cm="1">
        <f t="array" ref="E3528">MovingDayDD($D$3:D3528)</f>
        <v>-2980487.7599999681</v>
      </c>
      <c r="F3528" s="29">
        <f>IF(OR(C3528&gt;總表!$B$30,C3528=0),0,IF(E3528=0,0,1+F3527))</f>
        <v>0</v>
      </c>
      <c r="G3528" s="29">
        <f t="shared" si="390"/>
        <v>0</v>
      </c>
      <c r="H3528" s="42">
        <f t="shared" si="388"/>
        <v>0</v>
      </c>
      <c r="I3528" s="43">
        <f t="shared" si="391"/>
        <v>0</v>
      </c>
      <c r="J3528" s="42">
        <f t="shared" si="392"/>
        <v>0</v>
      </c>
      <c r="K3528" s="43">
        <f t="shared" si="393"/>
        <v>0</v>
      </c>
      <c r="L3528">
        <f t="shared" si="394"/>
        <v>126</v>
      </c>
      <c r="M3528">
        <f>IF($G3528="","",COUNTIF($G$3:$G3528, $G3528))</f>
        <v>3400</v>
      </c>
      <c r="N3528">
        <f t="shared" si="389"/>
        <v>3526</v>
      </c>
      <c r="O3528"/>
      <c r="P3528"/>
      <c r="Q3528"/>
    </row>
    <row r="3529" spans="2:17">
      <c r="B3529" s="30">
        <f>資料貼入!A3529</f>
        <v>0</v>
      </c>
      <c r="C3529" s="38">
        <f>資料貼入!A3529</f>
        <v>0</v>
      </c>
      <c r="D3529" s="29">
        <f>資料貼入!B3529</f>
        <v>0</v>
      </c>
      <c r="E3529" s="29" cm="1">
        <f t="array" ref="E3529">MovingDayDD($D$3:D3529)</f>
        <v>-2980487.7599999681</v>
      </c>
      <c r="F3529" s="29">
        <f>IF(OR(C3529&gt;總表!$B$30,C3529=0),0,IF(E3529=0,0,1+F3528))</f>
        <v>0</v>
      </c>
      <c r="G3529" s="29">
        <f t="shared" si="390"/>
        <v>0</v>
      </c>
      <c r="H3529" s="42">
        <f t="shared" si="388"/>
        <v>0</v>
      </c>
      <c r="I3529" s="43">
        <f t="shared" si="391"/>
        <v>0</v>
      </c>
      <c r="J3529" s="42">
        <f t="shared" si="392"/>
        <v>0</v>
      </c>
      <c r="K3529" s="43">
        <f t="shared" si="393"/>
        <v>0</v>
      </c>
      <c r="L3529">
        <f t="shared" si="394"/>
        <v>126</v>
      </c>
      <c r="M3529">
        <f>IF($G3529="","",COUNTIF($G$3:$G3529, $G3529))</f>
        <v>3401</v>
      </c>
      <c r="N3529">
        <f t="shared" si="389"/>
        <v>3527</v>
      </c>
      <c r="O3529"/>
      <c r="P3529"/>
      <c r="Q3529"/>
    </row>
    <row r="3530" spans="2:17">
      <c r="B3530" s="30">
        <f>資料貼入!A3530</f>
        <v>0</v>
      </c>
      <c r="C3530" s="38">
        <f>資料貼入!A3530</f>
        <v>0</v>
      </c>
      <c r="D3530" s="29">
        <f>資料貼入!B3530</f>
        <v>0</v>
      </c>
      <c r="E3530" s="29" cm="1">
        <f t="array" ref="E3530">MovingDayDD($D$3:D3530)</f>
        <v>-2980487.7599999681</v>
      </c>
      <c r="F3530" s="29">
        <f>IF(OR(C3530&gt;總表!$B$30,C3530=0),0,IF(E3530=0,0,1+F3529))</f>
        <v>0</v>
      </c>
      <c r="G3530" s="29">
        <f t="shared" si="390"/>
        <v>0</v>
      </c>
      <c r="H3530" s="42">
        <f t="shared" si="388"/>
        <v>0</v>
      </c>
      <c r="I3530" s="43">
        <f t="shared" si="391"/>
        <v>0</v>
      </c>
      <c r="J3530" s="42">
        <f t="shared" si="392"/>
        <v>0</v>
      </c>
      <c r="K3530" s="43">
        <f t="shared" si="393"/>
        <v>0</v>
      </c>
      <c r="L3530">
        <f t="shared" si="394"/>
        <v>126</v>
      </c>
      <c r="M3530">
        <f>IF($G3530="","",COUNTIF($G$3:$G3530, $G3530))</f>
        <v>3402</v>
      </c>
      <c r="N3530">
        <f t="shared" si="389"/>
        <v>3528</v>
      </c>
      <c r="O3530"/>
      <c r="P3530"/>
      <c r="Q3530"/>
    </row>
    <row r="3531" spans="2:17">
      <c r="B3531" s="30">
        <f>資料貼入!A3531</f>
        <v>0</v>
      </c>
      <c r="C3531" s="38">
        <f>資料貼入!A3531</f>
        <v>0</v>
      </c>
      <c r="D3531" s="29">
        <f>資料貼入!B3531</f>
        <v>0</v>
      </c>
      <c r="E3531" s="29" cm="1">
        <f t="array" ref="E3531">MovingDayDD($D$3:D3531)</f>
        <v>-2980487.7599999681</v>
      </c>
      <c r="F3531" s="29">
        <f>IF(OR(C3531&gt;總表!$B$30,C3531=0),0,IF(E3531=0,0,1+F3530))</f>
        <v>0</v>
      </c>
      <c r="G3531" s="29">
        <f t="shared" si="390"/>
        <v>0</v>
      </c>
      <c r="H3531" s="42">
        <f t="shared" si="388"/>
        <v>0</v>
      </c>
      <c r="I3531" s="43">
        <f t="shared" si="391"/>
        <v>0</v>
      </c>
      <c r="J3531" s="42">
        <f t="shared" si="392"/>
        <v>0</v>
      </c>
      <c r="K3531" s="43">
        <f t="shared" si="393"/>
        <v>0</v>
      </c>
      <c r="L3531">
        <f t="shared" si="394"/>
        <v>126</v>
      </c>
      <c r="M3531">
        <f>IF($G3531="","",COUNTIF($G$3:$G3531, $G3531))</f>
        <v>3403</v>
      </c>
      <c r="N3531">
        <f t="shared" si="389"/>
        <v>3529</v>
      </c>
      <c r="O3531"/>
      <c r="P3531"/>
      <c r="Q3531"/>
    </row>
    <row r="3532" spans="2:17">
      <c r="B3532" s="30">
        <f>資料貼入!A3532</f>
        <v>0</v>
      </c>
      <c r="C3532" s="38">
        <f>資料貼入!A3532</f>
        <v>0</v>
      </c>
      <c r="D3532" s="29">
        <f>資料貼入!B3532</f>
        <v>0</v>
      </c>
      <c r="E3532" s="29" cm="1">
        <f t="array" ref="E3532">MovingDayDD($D$3:D3532)</f>
        <v>-2980487.7599999681</v>
      </c>
      <c r="F3532" s="29">
        <f>IF(OR(C3532&gt;總表!$B$30,C3532=0),0,IF(E3532=0,0,1+F3531))</f>
        <v>0</v>
      </c>
      <c r="G3532" s="29">
        <f t="shared" si="390"/>
        <v>0</v>
      </c>
      <c r="H3532" s="42">
        <f t="shared" si="388"/>
        <v>0</v>
      </c>
      <c r="I3532" s="43">
        <f t="shared" si="391"/>
        <v>0</v>
      </c>
      <c r="J3532" s="42">
        <f t="shared" si="392"/>
        <v>0</v>
      </c>
      <c r="K3532" s="43">
        <f t="shared" si="393"/>
        <v>0</v>
      </c>
      <c r="L3532">
        <f t="shared" si="394"/>
        <v>126</v>
      </c>
      <c r="M3532">
        <f>IF($G3532="","",COUNTIF($G$3:$G3532, $G3532))</f>
        <v>3404</v>
      </c>
      <c r="N3532">
        <f t="shared" si="389"/>
        <v>3530</v>
      </c>
      <c r="O3532"/>
      <c r="P3532"/>
      <c r="Q3532"/>
    </row>
    <row r="3533" spans="2:17">
      <c r="B3533" s="30">
        <f>資料貼入!A3533</f>
        <v>0</v>
      </c>
      <c r="C3533" s="38">
        <f>資料貼入!A3533</f>
        <v>0</v>
      </c>
      <c r="D3533" s="29">
        <f>資料貼入!B3533</f>
        <v>0</v>
      </c>
      <c r="E3533" s="29" cm="1">
        <f t="array" ref="E3533">MovingDayDD($D$3:D3533)</f>
        <v>-2980487.7599999681</v>
      </c>
      <c r="F3533" s="29">
        <f>IF(OR(C3533&gt;總表!$B$30,C3533=0),0,IF(E3533=0,0,1+F3532))</f>
        <v>0</v>
      </c>
      <c r="G3533" s="29">
        <f t="shared" si="390"/>
        <v>0</v>
      </c>
      <c r="H3533" s="42">
        <f t="shared" si="388"/>
        <v>0</v>
      </c>
      <c r="I3533" s="43">
        <f t="shared" si="391"/>
        <v>0</v>
      </c>
      <c r="J3533" s="42">
        <f t="shared" si="392"/>
        <v>0</v>
      </c>
      <c r="K3533" s="43">
        <f t="shared" si="393"/>
        <v>0</v>
      </c>
      <c r="L3533">
        <f t="shared" si="394"/>
        <v>126</v>
      </c>
      <c r="M3533">
        <f>IF($G3533="","",COUNTIF($G$3:$G3533, $G3533))</f>
        <v>3405</v>
      </c>
      <c r="N3533">
        <f t="shared" si="389"/>
        <v>3531</v>
      </c>
      <c r="O3533"/>
      <c r="P3533"/>
      <c r="Q3533"/>
    </row>
    <row r="3534" spans="2:17">
      <c r="B3534" s="30">
        <f>資料貼入!A3534</f>
        <v>0</v>
      </c>
      <c r="C3534" s="38">
        <f>資料貼入!A3534</f>
        <v>0</v>
      </c>
      <c r="D3534" s="29">
        <f>資料貼入!B3534</f>
        <v>0</v>
      </c>
      <c r="E3534" s="29" cm="1">
        <f t="array" ref="E3534">MovingDayDD($D$3:D3534)</f>
        <v>-2980487.7599999681</v>
      </c>
      <c r="F3534" s="29">
        <f>IF(OR(C3534&gt;總表!$B$30,C3534=0),0,IF(E3534=0,0,1+F3533))</f>
        <v>0</v>
      </c>
      <c r="G3534" s="29">
        <f t="shared" si="390"/>
        <v>0</v>
      </c>
      <c r="H3534" s="42">
        <f t="shared" si="388"/>
        <v>0</v>
      </c>
      <c r="I3534" s="43">
        <f t="shared" si="391"/>
        <v>0</v>
      </c>
      <c r="J3534" s="42">
        <f t="shared" si="392"/>
        <v>0</v>
      </c>
      <c r="K3534" s="43">
        <f t="shared" si="393"/>
        <v>0</v>
      </c>
      <c r="L3534">
        <f t="shared" si="394"/>
        <v>126</v>
      </c>
      <c r="M3534">
        <f>IF($G3534="","",COUNTIF($G$3:$G3534, $G3534))</f>
        <v>3406</v>
      </c>
      <c r="N3534">
        <f t="shared" si="389"/>
        <v>3532</v>
      </c>
      <c r="O3534"/>
      <c r="P3534"/>
      <c r="Q3534"/>
    </row>
    <row r="3535" spans="2:17">
      <c r="B3535" s="30">
        <f>資料貼入!A3535</f>
        <v>0</v>
      </c>
      <c r="C3535" s="38">
        <f>資料貼入!A3535</f>
        <v>0</v>
      </c>
      <c r="D3535" s="29">
        <f>資料貼入!B3535</f>
        <v>0</v>
      </c>
      <c r="E3535" s="29" cm="1">
        <f t="array" ref="E3535">MovingDayDD($D$3:D3535)</f>
        <v>-2980487.7599999681</v>
      </c>
      <c r="F3535" s="29">
        <f>IF(OR(C3535&gt;總表!$B$30,C3535=0),0,IF(E3535=0,0,1+F3534))</f>
        <v>0</v>
      </c>
      <c r="G3535" s="29">
        <f t="shared" si="390"/>
        <v>0</v>
      </c>
      <c r="H3535" s="42">
        <f t="shared" si="388"/>
        <v>0</v>
      </c>
      <c r="I3535" s="43">
        <f t="shared" si="391"/>
        <v>0</v>
      </c>
      <c r="J3535" s="42">
        <f t="shared" si="392"/>
        <v>0</v>
      </c>
      <c r="K3535" s="43">
        <f t="shared" si="393"/>
        <v>0</v>
      </c>
      <c r="L3535">
        <f t="shared" si="394"/>
        <v>126</v>
      </c>
      <c r="M3535">
        <f>IF($G3535="","",COUNTIF($G$3:$G3535, $G3535))</f>
        <v>3407</v>
      </c>
      <c r="N3535">
        <f t="shared" si="389"/>
        <v>3533</v>
      </c>
      <c r="O3535"/>
      <c r="P3535"/>
      <c r="Q3535"/>
    </row>
    <row r="3536" spans="2:17">
      <c r="B3536" s="30">
        <f>資料貼入!A3536</f>
        <v>0</v>
      </c>
      <c r="C3536" s="38">
        <f>資料貼入!A3536</f>
        <v>0</v>
      </c>
      <c r="D3536" s="29">
        <f>資料貼入!B3536</f>
        <v>0</v>
      </c>
      <c r="E3536" s="29" cm="1">
        <f t="array" ref="E3536">MovingDayDD($D$3:D3536)</f>
        <v>-2980487.7599999681</v>
      </c>
      <c r="F3536" s="29">
        <f>IF(OR(C3536&gt;總表!$B$30,C3536=0),0,IF(E3536=0,0,1+F3535))</f>
        <v>0</v>
      </c>
      <c r="G3536" s="29">
        <f t="shared" si="390"/>
        <v>0</v>
      </c>
      <c r="H3536" s="42">
        <f t="shared" si="388"/>
        <v>0</v>
      </c>
      <c r="I3536" s="43">
        <f t="shared" si="391"/>
        <v>0</v>
      </c>
      <c r="J3536" s="42">
        <f t="shared" si="392"/>
        <v>0</v>
      </c>
      <c r="K3536" s="43">
        <f t="shared" si="393"/>
        <v>0</v>
      </c>
      <c r="L3536">
        <f t="shared" si="394"/>
        <v>126</v>
      </c>
      <c r="M3536">
        <f>IF($G3536="","",COUNTIF($G$3:$G3536, $G3536))</f>
        <v>3408</v>
      </c>
      <c r="N3536">
        <f t="shared" si="389"/>
        <v>3534</v>
      </c>
      <c r="O3536"/>
      <c r="P3536"/>
      <c r="Q3536"/>
    </row>
    <row r="3537" spans="2:17">
      <c r="B3537" s="30">
        <f>資料貼入!A3537</f>
        <v>0</v>
      </c>
      <c r="C3537" s="38">
        <f>資料貼入!A3537</f>
        <v>0</v>
      </c>
      <c r="D3537" s="29">
        <f>資料貼入!B3537</f>
        <v>0</v>
      </c>
      <c r="E3537" s="29" cm="1">
        <f t="array" ref="E3537">MovingDayDD($D$3:D3537)</f>
        <v>-2980487.7599999681</v>
      </c>
      <c r="F3537" s="29">
        <f>IF(OR(C3537&gt;總表!$B$30,C3537=0),0,IF(E3537=0,0,1+F3536))</f>
        <v>0</v>
      </c>
      <c r="G3537" s="29">
        <f t="shared" si="390"/>
        <v>0</v>
      </c>
      <c r="H3537" s="42">
        <f t="shared" si="388"/>
        <v>0</v>
      </c>
      <c r="I3537" s="43">
        <f t="shared" si="391"/>
        <v>0</v>
      </c>
      <c r="J3537" s="42">
        <f t="shared" si="392"/>
        <v>0</v>
      </c>
      <c r="K3537" s="43">
        <f t="shared" si="393"/>
        <v>0</v>
      </c>
      <c r="L3537">
        <f t="shared" si="394"/>
        <v>126</v>
      </c>
      <c r="M3537">
        <f>IF($G3537="","",COUNTIF($G$3:$G3537, $G3537))</f>
        <v>3409</v>
      </c>
      <c r="N3537">
        <f t="shared" si="389"/>
        <v>3535</v>
      </c>
      <c r="O3537"/>
      <c r="P3537"/>
      <c r="Q3537"/>
    </row>
    <row r="3538" spans="2:17">
      <c r="B3538" s="30">
        <f>資料貼入!A3538</f>
        <v>0</v>
      </c>
      <c r="C3538" s="38">
        <f>資料貼入!A3538</f>
        <v>0</v>
      </c>
      <c r="D3538" s="29">
        <f>資料貼入!B3538</f>
        <v>0</v>
      </c>
      <c r="E3538" s="29" cm="1">
        <f t="array" ref="E3538">MovingDayDD($D$3:D3538)</f>
        <v>-2980487.7599999681</v>
      </c>
      <c r="F3538" s="29">
        <f>IF(OR(C3538&gt;總表!$B$30,C3538=0),0,IF(E3538=0,0,1+F3537))</f>
        <v>0</v>
      </c>
      <c r="G3538" s="29">
        <f t="shared" si="390"/>
        <v>0</v>
      </c>
      <c r="H3538" s="42">
        <f t="shared" si="388"/>
        <v>0</v>
      </c>
      <c r="I3538" s="43">
        <f t="shared" si="391"/>
        <v>0</v>
      </c>
      <c r="J3538" s="42">
        <f t="shared" si="392"/>
        <v>0</v>
      </c>
      <c r="K3538" s="43">
        <f t="shared" si="393"/>
        <v>0</v>
      </c>
      <c r="L3538">
        <f t="shared" si="394"/>
        <v>126</v>
      </c>
      <c r="M3538">
        <f>IF($G3538="","",COUNTIF($G$3:$G3538, $G3538))</f>
        <v>3410</v>
      </c>
      <c r="N3538">
        <f t="shared" si="389"/>
        <v>3536</v>
      </c>
      <c r="O3538"/>
      <c r="P3538"/>
      <c r="Q3538"/>
    </row>
    <row r="3539" spans="2:17">
      <c r="B3539" s="30">
        <f>資料貼入!A3539</f>
        <v>0</v>
      </c>
      <c r="C3539" s="38">
        <f>資料貼入!A3539</f>
        <v>0</v>
      </c>
      <c r="D3539" s="29">
        <f>資料貼入!B3539</f>
        <v>0</v>
      </c>
      <c r="E3539" s="29" cm="1">
        <f t="array" ref="E3539">MovingDayDD($D$3:D3539)</f>
        <v>-2980487.7599999681</v>
      </c>
      <c r="F3539" s="29">
        <f>IF(OR(C3539&gt;總表!$B$30,C3539=0),0,IF(E3539=0,0,1+F3538))</f>
        <v>0</v>
      </c>
      <c r="G3539" s="29">
        <f t="shared" si="390"/>
        <v>0</v>
      </c>
      <c r="H3539" s="42">
        <f t="shared" si="388"/>
        <v>0</v>
      </c>
      <c r="I3539" s="43">
        <f t="shared" si="391"/>
        <v>0</v>
      </c>
      <c r="J3539" s="42">
        <f t="shared" si="392"/>
        <v>0</v>
      </c>
      <c r="K3539" s="43">
        <f t="shared" si="393"/>
        <v>0</v>
      </c>
      <c r="L3539">
        <f t="shared" si="394"/>
        <v>126</v>
      </c>
      <c r="M3539">
        <f>IF($G3539="","",COUNTIF($G$3:$G3539, $G3539))</f>
        <v>3411</v>
      </c>
      <c r="N3539">
        <f t="shared" si="389"/>
        <v>3537</v>
      </c>
      <c r="O3539"/>
      <c r="P3539"/>
      <c r="Q3539"/>
    </row>
    <row r="3540" spans="2:17">
      <c r="B3540" s="30">
        <f>資料貼入!A3540</f>
        <v>0</v>
      </c>
      <c r="C3540" s="38">
        <f>資料貼入!A3540</f>
        <v>0</v>
      </c>
      <c r="D3540" s="29">
        <f>資料貼入!B3540</f>
        <v>0</v>
      </c>
      <c r="E3540" s="29" cm="1">
        <f t="array" ref="E3540">MovingDayDD($D$3:D3540)</f>
        <v>-2980487.7599999681</v>
      </c>
      <c r="F3540" s="29">
        <f>IF(OR(C3540&gt;總表!$B$30,C3540=0),0,IF(E3540=0,0,1+F3539))</f>
        <v>0</v>
      </c>
      <c r="G3540" s="29">
        <f t="shared" si="390"/>
        <v>0</v>
      </c>
      <c r="H3540" s="42">
        <f t="shared" si="388"/>
        <v>0</v>
      </c>
      <c r="I3540" s="43">
        <f t="shared" si="391"/>
        <v>0</v>
      </c>
      <c r="J3540" s="42">
        <f t="shared" si="392"/>
        <v>0</v>
      </c>
      <c r="K3540" s="43">
        <f t="shared" si="393"/>
        <v>0</v>
      </c>
      <c r="L3540">
        <f t="shared" si="394"/>
        <v>126</v>
      </c>
      <c r="M3540">
        <f>IF($G3540="","",COUNTIF($G$3:$G3540, $G3540))</f>
        <v>3412</v>
      </c>
      <c r="N3540">
        <f t="shared" si="389"/>
        <v>3538</v>
      </c>
      <c r="O3540"/>
      <c r="P3540"/>
      <c r="Q3540"/>
    </row>
    <row r="3541" spans="2:17">
      <c r="B3541" s="30">
        <f>資料貼入!A3541</f>
        <v>0</v>
      </c>
      <c r="C3541" s="38">
        <f>資料貼入!A3541</f>
        <v>0</v>
      </c>
      <c r="D3541" s="29">
        <f>資料貼入!B3541</f>
        <v>0</v>
      </c>
      <c r="E3541" s="29" cm="1">
        <f t="array" ref="E3541">MovingDayDD($D$3:D3541)</f>
        <v>-2980487.7599999681</v>
      </c>
      <c r="F3541" s="29">
        <f>IF(OR(C3541&gt;總表!$B$30,C3541=0),0,IF(E3541=0,0,1+F3540))</f>
        <v>0</v>
      </c>
      <c r="G3541" s="29">
        <f t="shared" si="390"/>
        <v>0</v>
      </c>
      <c r="H3541" s="42">
        <f t="shared" si="388"/>
        <v>0</v>
      </c>
      <c r="I3541" s="43">
        <f t="shared" si="391"/>
        <v>0</v>
      </c>
      <c r="J3541" s="42">
        <f t="shared" si="392"/>
        <v>0</v>
      </c>
      <c r="K3541" s="43">
        <f t="shared" si="393"/>
        <v>0</v>
      </c>
      <c r="L3541">
        <f t="shared" si="394"/>
        <v>126</v>
      </c>
      <c r="M3541">
        <f>IF($G3541="","",COUNTIF($G$3:$G3541, $G3541))</f>
        <v>3413</v>
      </c>
      <c r="N3541">
        <f t="shared" si="389"/>
        <v>3539</v>
      </c>
      <c r="O3541"/>
      <c r="P3541"/>
      <c r="Q3541"/>
    </row>
    <row r="3542" spans="2:17">
      <c r="B3542" s="30">
        <f>資料貼入!A3542</f>
        <v>0</v>
      </c>
      <c r="C3542" s="38">
        <f>資料貼入!A3542</f>
        <v>0</v>
      </c>
      <c r="D3542" s="29">
        <f>資料貼入!B3542</f>
        <v>0</v>
      </c>
      <c r="E3542" s="29" cm="1">
        <f t="array" ref="E3542">MovingDayDD($D$3:D3542)</f>
        <v>-2980487.7599999681</v>
      </c>
      <c r="F3542" s="29">
        <f>IF(OR(C3542&gt;總表!$B$30,C3542=0),0,IF(E3542=0,0,1+F3541))</f>
        <v>0</v>
      </c>
      <c r="G3542" s="29">
        <f t="shared" si="390"/>
        <v>0</v>
      </c>
      <c r="H3542" s="42">
        <f t="shared" si="388"/>
        <v>0</v>
      </c>
      <c r="I3542" s="43">
        <f t="shared" si="391"/>
        <v>0</v>
      </c>
      <c r="J3542" s="42">
        <f t="shared" si="392"/>
        <v>0</v>
      </c>
      <c r="K3542" s="43">
        <f t="shared" si="393"/>
        <v>0</v>
      </c>
      <c r="L3542">
        <f t="shared" si="394"/>
        <v>126</v>
      </c>
      <c r="M3542">
        <f>IF($G3542="","",COUNTIF($G$3:$G3542, $G3542))</f>
        <v>3414</v>
      </c>
      <c r="N3542">
        <f t="shared" si="389"/>
        <v>3540</v>
      </c>
      <c r="O3542"/>
      <c r="P3542"/>
      <c r="Q3542"/>
    </row>
    <row r="3543" spans="2:17">
      <c r="B3543" s="30">
        <f>資料貼入!A3543</f>
        <v>0</v>
      </c>
      <c r="C3543" s="38">
        <f>資料貼入!A3543</f>
        <v>0</v>
      </c>
      <c r="D3543" s="29">
        <f>資料貼入!B3543</f>
        <v>0</v>
      </c>
      <c r="E3543" s="29" cm="1">
        <f t="array" ref="E3543">MovingDayDD($D$3:D3543)</f>
        <v>-2980487.7599999681</v>
      </c>
      <c r="F3543" s="29">
        <f>IF(OR(C3543&gt;總表!$B$30,C3543=0),0,IF(E3543=0,0,1+F3542))</f>
        <v>0</v>
      </c>
      <c r="G3543" s="29">
        <f t="shared" si="390"/>
        <v>0</v>
      </c>
      <c r="H3543" s="42">
        <f t="shared" si="388"/>
        <v>0</v>
      </c>
      <c r="I3543" s="43">
        <f t="shared" si="391"/>
        <v>0</v>
      </c>
      <c r="J3543" s="42">
        <f t="shared" si="392"/>
        <v>0</v>
      </c>
      <c r="K3543" s="43">
        <f t="shared" si="393"/>
        <v>0</v>
      </c>
      <c r="L3543">
        <f t="shared" si="394"/>
        <v>126</v>
      </c>
      <c r="M3543">
        <f>IF($G3543="","",COUNTIF($G$3:$G3543, $G3543))</f>
        <v>3415</v>
      </c>
      <c r="N3543">
        <f t="shared" si="389"/>
        <v>3541</v>
      </c>
      <c r="O3543"/>
      <c r="P3543"/>
      <c r="Q3543"/>
    </row>
    <row r="3544" spans="2:17">
      <c r="B3544" s="30">
        <f>資料貼入!A3544</f>
        <v>0</v>
      </c>
      <c r="C3544" s="38">
        <f>資料貼入!A3544</f>
        <v>0</v>
      </c>
      <c r="D3544" s="29">
        <f>資料貼入!B3544</f>
        <v>0</v>
      </c>
      <c r="E3544" s="29" cm="1">
        <f t="array" ref="E3544">MovingDayDD($D$3:D3544)</f>
        <v>-2980487.7599999681</v>
      </c>
      <c r="F3544" s="29">
        <f>IF(OR(C3544&gt;總表!$B$30,C3544=0),0,IF(E3544=0,0,1+F3543))</f>
        <v>0</v>
      </c>
      <c r="G3544" s="29">
        <f t="shared" si="390"/>
        <v>0</v>
      </c>
      <c r="H3544" s="42">
        <f t="shared" si="388"/>
        <v>0</v>
      </c>
      <c r="I3544" s="43">
        <f t="shared" si="391"/>
        <v>0</v>
      </c>
      <c r="J3544" s="42">
        <f t="shared" si="392"/>
        <v>0</v>
      </c>
      <c r="K3544" s="43">
        <f t="shared" si="393"/>
        <v>0</v>
      </c>
      <c r="L3544">
        <f t="shared" si="394"/>
        <v>126</v>
      </c>
      <c r="M3544">
        <f>IF($G3544="","",COUNTIF($G$3:$G3544, $G3544))</f>
        <v>3416</v>
      </c>
      <c r="N3544">
        <f t="shared" si="389"/>
        <v>3542</v>
      </c>
      <c r="O3544"/>
      <c r="P3544"/>
      <c r="Q3544"/>
    </row>
    <row r="3545" spans="2:17">
      <c r="B3545" s="30">
        <f>資料貼入!A3545</f>
        <v>0</v>
      </c>
      <c r="C3545" s="38">
        <f>資料貼入!A3545</f>
        <v>0</v>
      </c>
      <c r="D3545" s="29">
        <f>資料貼入!B3545</f>
        <v>0</v>
      </c>
      <c r="E3545" s="29" cm="1">
        <f t="array" ref="E3545">MovingDayDD($D$3:D3545)</f>
        <v>-2980487.7599999681</v>
      </c>
      <c r="F3545" s="29">
        <f>IF(OR(C3545&gt;總表!$B$30,C3545=0),0,IF(E3545=0,0,1+F3544))</f>
        <v>0</v>
      </c>
      <c r="G3545" s="29">
        <f t="shared" si="390"/>
        <v>0</v>
      </c>
      <c r="H3545" s="42">
        <f t="shared" si="388"/>
        <v>0</v>
      </c>
      <c r="I3545" s="43">
        <f t="shared" si="391"/>
        <v>0</v>
      </c>
      <c r="J3545" s="42">
        <f t="shared" si="392"/>
        <v>0</v>
      </c>
      <c r="K3545" s="43">
        <f t="shared" si="393"/>
        <v>0</v>
      </c>
      <c r="L3545">
        <f t="shared" si="394"/>
        <v>126</v>
      </c>
      <c r="M3545">
        <f>IF($G3545="","",COUNTIF($G$3:$G3545, $G3545))</f>
        <v>3417</v>
      </c>
      <c r="N3545">
        <f t="shared" si="389"/>
        <v>3543</v>
      </c>
      <c r="O3545"/>
      <c r="P3545"/>
      <c r="Q3545"/>
    </row>
    <row r="3546" spans="2:17">
      <c r="B3546" s="30">
        <f>資料貼入!A3546</f>
        <v>0</v>
      </c>
      <c r="C3546" s="38">
        <f>資料貼入!A3546</f>
        <v>0</v>
      </c>
      <c r="D3546" s="29">
        <f>資料貼入!B3546</f>
        <v>0</v>
      </c>
      <c r="E3546" s="29" cm="1">
        <f t="array" ref="E3546">MovingDayDD($D$3:D3546)</f>
        <v>-2980487.7599999681</v>
      </c>
      <c r="F3546" s="29">
        <f>IF(OR(C3546&gt;總表!$B$30,C3546=0),0,IF(E3546=0,0,1+F3545))</f>
        <v>0</v>
      </c>
      <c r="G3546" s="29">
        <f t="shared" si="390"/>
        <v>0</v>
      </c>
      <c r="H3546" s="42">
        <f t="shared" si="388"/>
        <v>0</v>
      </c>
      <c r="I3546" s="43">
        <f t="shared" si="391"/>
        <v>0</v>
      </c>
      <c r="J3546" s="42">
        <f t="shared" si="392"/>
        <v>0</v>
      </c>
      <c r="K3546" s="43">
        <f t="shared" si="393"/>
        <v>0</v>
      </c>
      <c r="L3546">
        <f t="shared" si="394"/>
        <v>126</v>
      </c>
      <c r="M3546">
        <f>IF($G3546="","",COUNTIF($G$3:$G3546, $G3546))</f>
        <v>3418</v>
      </c>
      <c r="N3546">
        <f t="shared" si="389"/>
        <v>3544</v>
      </c>
      <c r="O3546"/>
      <c r="P3546"/>
      <c r="Q3546"/>
    </row>
    <row r="3547" spans="2:17">
      <c r="B3547" s="30">
        <f>資料貼入!A3547</f>
        <v>0</v>
      </c>
      <c r="C3547" s="38">
        <f>資料貼入!A3547</f>
        <v>0</v>
      </c>
      <c r="D3547" s="29">
        <f>資料貼入!B3547</f>
        <v>0</v>
      </c>
      <c r="E3547" s="29" cm="1">
        <f t="array" ref="E3547">MovingDayDD($D$3:D3547)</f>
        <v>-2980487.7599999681</v>
      </c>
      <c r="F3547" s="29">
        <f>IF(OR(C3547&gt;總表!$B$30,C3547=0),0,IF(E3547=0,0,1+F3546))</f>
        <v>0</v>
      </c>
      <c r="G3547" s="29">
        <f t="shared" si="390"/>
        <v>0</v>
      </c>
      <c r="H3547" s="42">
        <f t="shared" si="388"/>
        <v>0</v>
      </c>
      <c r="I3547" s="43">
        <f t="shared" si="391"/>
        <v>0</v>
      </c>
      <c r="J3547" s="42">
        <f t="shared" si="392"/>
        <v>0</v>
      </c>
      <c r="K3547" s="43">
        <f t="shared" si="393"/>
        <v>0</v>
      </c>
      <c r="L3547">
        <f t="shared" si="394"/>
        <v>126</v>
      </c>
      <c r="M3547">
        <f>IF($G3547="","",COUNTIF($G$3:$G3547, $G3547))</f>
        <v>3419</v>
      </c>
      <c r="N3547">
        <f t="shared" si="389"/>
        <v>3545</v>
      </c>
      <c r="O3547"/>
      <c r="P3547"/>
      <c r="Q3547"/>
    </row>
    <row r="3548" spans="2:17">
      <c r="B3548" s="30">
        <f>資料貼入!A3548</f>
        <v>0</v>
      </c>
      <c r="C3548" s="38">
        <f>資料貼入!A3548</f>
        <v>0</v>
      </c>
      <c r="D3548" s="29">
        <f>資料貼入!B3548</f>
        <v>0</v>
      </c>
      <c r="E3548" s="29" cm="1">
        <f t="array" ref="E3548">MovingDayDD($D$3:D3548)</f>
        <v>-2980487.7599999681</v>
      </c>
      <c r="F3548" s="29">
        <f>IF(OR(C3548&gt;總表!$B$30,C3548=0),0,IF(E3548=0,0,1+F3547))</f>
        <v>0</v>
      </c>
      <c r="G3548" s="29">
        <f t="shared" si="390"/>
        <v>0</v>
      </c>
      <c r="H3548" s="42">
        <f t="shared" si="388"/>
        <v>0</v>
      </c>
      <c r="I3548" s="43">
        <f t="shared" si="391"/>
        <v>0</v>
      </c>
      <c r="J3548" s="42">
        <f t="shared" si="392"/>
        <v>0</v>
      </c>
      <c r="K3548" s="43">
        <f t="shared" si="393"/>
        <v>0</v>
      </c>
      <c r="L3548">
        <f t="shared" si="394"/>
        <v>126</v>
      </c>
      <c r="M3548">
        <f>IF($G3548="","",COUNTIF($G$3:$G3548, $G3548))</f>
        <v>3420</v>
      </c>
      <c r="N3548">
        <f t="shared" si="389"/>
        <v>3546</v>
      </c>
      <c r="O3548"/>
      <c r="P3548"/>
      <c r="Q3548"/>
    </row>
    <row r="3549" spans="2:17">
      <c r="B3549" s="30">
        <f>資料貼入!A3549</f>
        <v>0</v>
      </c>
      <c r="C3549" s="38">
        <f>資料貼入!A3549</f>
        <v>0</v>
      </c>
      <c r="D3549" s="29">
        <f>資料貼入!B3549</f>
        <v>0</v>
      </c>
      <c r="E3549" s="29" cm="1">
        <f t="array" ref="E3549">MovingDayDD($D$3:D3549)</f>
        <v>-2980487.7599999681</v>
      </c>
      <c r="F3549" s="29">
        <f>IF(OR(C3549&gt;總表!$B$30,C3549=0),0,IF(E3549=0,0,1+F3548))</f>
        <v>0</v>
      </c>
      <c r="G3549" s="29">
        <f t="shared" si="390"/>
        <v>0</v>
      </c>
      <c r="H3549" s="42">
        <f t="shared" si="388"/>
        <v>0</v>
      </c>
      <c r="I3549" s="43">
        <f t="shared" si="391"/>
        <v>0</v>
      </c>
      <c r="J3549" s="42">
        <f t="shared" si="392"/>
        <v>0</v>
      </c>
      <c r="K3549" s="43">
        <f t="shared" si="393"/>
        <v>0</v>
      </c>
      <c r="L3549">
        <f t="shared" si="394"/>
        <v>126</v>
      </c>
      <c r="M3549">
        <f>IF($G3549="","",COUNTIF($G$3:$G3549, $G3549))</f>
        <v>3421</v>
      </c>
      <c r="N3549">
        <f t="shared" si="389"/>
        <v>3547</v>
      </c>
      <c r="O3549"/>
      <c r="P3549"/>
      <c r="Q3549"/>
    </row>
    <row r="3550" spans="2:17">
      <c r="B3550" s="30">
        <f>資料貼入!A3550</f>
        <v>0</v>
      </c>
      <c r="C3550" s="38">
        <f>資料貼入!A3550</f>
        <v>0</v>
      </c>
      <c r="D3550" s="29">
        <f>資料貼入!B3550</f>
        <v>0</v>
      </c>
      <c r="E3550" s="29" cm="1">
        <f t="array" ref="E3550">MovingDayDD($D$3:D3550)</f>
        <v>-2980487.7599999681</v>
      </c>
      <c r="F3550" s="29">
        <f>IF(OR(C3550&gt;總表!$B$30,C3550=0),0,IF(E3550=0,0,1+F3549))</f>
        <v>0</v>
      </c>
      <c r="G3550" s="29">
        <f t="shared" si="390"/>
        <v>0</v>
      </c>
      <c r="H3550" s="42">
        <f t="shared" si="388"/>
        <v>0</v>
      </c>
      <c r="I3550" s="43">
        <f t="shared" si="391"/>
        <v>0</v>
      </c>
      <c r="J3550" s="42">
        <f t="shared" si="392"/>
        <v>0</v>
      </c>
      <c r="K3550" s="43">
        <f t="shared" si="393"/>
        <v>0</v>
      </c>
      <c r="L3550">
        <f t="shared" si="394"/>
        <v>126</v>
      </c>
      <c r="M3550">
        <f>IF($G3550="","",COUNTIF($G$3:$G3550, $G3550))</f>
        <v>3422</v>
      </c>
      <c r="N3550">
        <f t="shared" si="389"/>
        <v>3548</v>
      </c>
      <c r="O3550"/>
      <c r="P3550"/>
      <c r="Q3550"/>
    </row>
    <row r="3551" spans="2:17">
      <c r="B3551" s="30">
        <f>資料貼入!A3551</f>
        <v>0</v>
      </c>
      <c r="C3551" s="38">
        <f>資料貼入!A3551</f>
        <v>0</v>
      </c>
      <c r="D3551" s="29">
        <f>資料貼入!B3551</f>
        <v>0</v>
      </c>
      <c r="E3551" s="29" cm="1">
        <f t="array" ref="E3551">MovingDayDD($D$3:D3551)</f>
        <v>-2980487.7599999681</v>
      </c>
      <c r="F3551" s="29">
        <f>IF(OR(C3551&gt;總表!$B$30,C3551=0),0,IF(E3551=0,0,1+F3550))</f>
        <v>0</v>
      </c>
      <c r="G3551" s="29">
        <f t="shared" si="390"/>
        <v>0</v>
      </c>
      <c r="H3551" s="42">
        <f t="shared" si="388"/>
        <v>0</v>
      </c>
      <c r="I3551" s="43">
        <f t="shared" si="391"/>
        <v>0</v>
      </c>
      <c r="J3551" s="42">
        <f t="shared" si="392"/>
        <v>0</v>
      </c>
      <c r="K3551" s="43">
        <f t="shared" si="393"/>
        <v>0</v>
      </c>
      <c r="L3551">
        <f t="shared" si="394"/>
        <v>126</v>
      </c>
      <c r="M3551">
        <f>IF($G3551="","",COUNTIF($G$3:$G3551, $G3551))</f>
        <v>3423</v>
      </c>
      <c r="N3551">
        <f t="shared" si="389"/>
        <v>3549</v>
      </c>
      <c r="O3551"/>
      <c r="P3551"/>
      <c r="Q3551"/>
    </row>
    <row r="3552" spans="2:17">
      <c r="B3552" s="30">
        <f>資料貼入!A3552</f>
        <v>0</v>
      </c>
      <c r="C3552" s="38">
        <f>資料貼入!A3552</f>
        <v>0</v>
      </c>
      <c r="D3552" s="29">
        <f>資料貼入!B3552</f>
        <v>0</v>
      </c>
      <c r="E3552" s="29" cm="1">
        <f t="array" ref="E3552">MovingDayDD($D$3:D3552)</f>
        <v>-2980487.7599999681</v>
      </c>
      <c r="F3552" s="29">
        <f>IF(OR(C3552&gt;總表!$B$30,C3552=0),0,IF(E3552=0,0,1+F3551))</f>
        <v>0</v>
      </c>
      <c r="G3552" s="29">
        <f t="shared" si="390"/>
        <v>0</v>
      </c>
      <c r="H3552" s="42">
        <f t="shared" si="388"/>
        <v>0</v>
      </c>
      <c r="I3552" s="43">
        <f t="shared" si="391"/>
        <v>0</v>
      </c>
      <c r="J3552" s="42">
        <f t="shared" si="392"/>
        <v>0</v>
      </c>
      <c r="K3552" s="43">
        <f t="shared" si="393"/>
        <v>0</v>
      </c>
      <c r="L3552">
        <f t="shared" si="394"/>
        <v>126</v>
      </c>
      <c r="M3552">
        <f>IF($G3552="","",COUNTIF($G$3:$G3552, $G3552))</f>
        <v>3424</v>
      </c>
      <c r="N3552">
        <f t="shared" si="389"/>
        <v>3550</v>
      </c>
      <c r="O3552"/>
      <c r="P3552"/>
      <c r="Q3552"/>
    </row>
    <row r="3553" spans="2:17">
      <c r="B3553" s="30">
        <f>資料貼入!A3553</f>
        <v>0</v>
      </c>
      <c r="C3553" s="38">
        <f>資料貼入!A3553</f>
        <v>0</v>
      </c>
      <c r="D3553" s="29">
        <f>資料貼入!B3553</f>
        <v>0</v>
      </c>
      <c r="E3553" s="29" cm="1">
        <f t="array" ref="E3553">MovingDayDD($D$3:D3553)</f>
        <v>-2980487.7599999681</v>
      </c>
      <c r="F3553" s="29">
        <f>IF(OR(C3553&gt;總表!$B$30,C3553=0),0,IF(E3553=0,0,1+F3552))</f>
        <v>0</v>
      </c>
      <c r="G3553" s="29">
        <f t="shared" si="390"/>
        <v>0</v>
      </c>
      <c r="H3553" s="42">
        <f t="shared" si="388"/>
        <v>0</v>
      </c>
      <c r="I3553" s="43">
        <f t="shared" si="391"/>
        <v>0</v>
      </c>
      <c r="J3553" s="42">
        <f t="shared" si="392"/>
        <v>0</v>
      </c>
      <c r="K3553" s="43">
        <f t="shared" si="393"/>
        <v>0</v>
      </c>
      <c r="L3553">
        <f t="shared" si="394"/>
        <v>126</v>
      </c>
      <c r="M3553">
        <f>IF($G3553="","",COUNTIF($G$3:$G3553, $G3553))</f>
        <v>3425</v>
      </c>
      <c r="N3553">
        <f t="shared" si="389"/>
        <v>3551</v>
      </c>
      <c r="O3553"/>
      <c r="P3553"/>
      <c r="Q3553"/>
    </row>
    <row r="3554" spans="2:17">
      <c r="B3554" s="30">
        <f>資料貼入!A3554</f>
        <v>0</v>
      </c>
      <c r="C3554" s="38">
        <f>資料貼入!A3554</f>
        <v>0</v>
      </c>
      <c r="D3554" s="29">
        <f>資料貼入!B3554</f>
        <v>0</v>
      </c>
      <c r="E3554" s="29" cm="1">
        <f t="array" ref="E3554">MovingDayDD($D$3:D3554)</f>
        <v>-2980487.7599999681</v>
      </c>
      <c r="F3554" s="29">
        <f>IF(OR(C3554&gt;總表!$B$30,C3554=0),0,IF(E3554=0,0,1+F3553))</f>
        <v>0</v>
      </c>
      <c r="G3554" s="29">
        <f t="shared" si="390"/>
        <v>0</v>
      </c>
      <c r="H3554" s="42">
        <f t="shared" si="388"/>
        <v>0</v>
      </c>
      <c r="I3554" s="43">
        <f t="shared" si="391"/>
        <v>0</v>
      </c>
      <c r="J3554" s="42">
        <f t="shared" si="392"/>
        <v>0</v>
      </c>
      <c r="K3554" s="43">
        <f t="shared" si="393"/>
        <v>0</v>
      </c>
      <c r="L3554">
        <f t="shared" si="394"/>
        <v>126</v>
      </c>
      <c r="M3554">
        <f>IF($G3554="","",COUNTIF($G$3:$G3554, $G3554))</f>
        <v>3426</v>
      </c>
      <c r="N3554">
        <f t="shared" si="389"/>
        <v>3552</v>
      </c>
      <c r="O3554"/>
      <c r="P3554"/>
      <c r="Q3554"/>
    </row>
    <row r="3555" spans="2:17">
      <c r="B3555" s="30">
        <f>資料貼入!A3555</f>
        <v>0</v>
      </c>
      <c r="C3555" s="38">
        <f>資料貼入!A3555</f>
        <v>0</v>
      </c>
      <c r="D3555" s="29">
        <f>資料貼入!B3555</f>
        <v>0</v>
      </c>
      <c r="E3555" s="29" cm="1">
        <f t="array" ref="E3555">MovingDayDD($D$3:D3555)</f>
        <v>-2980487.7599999681</v>
      </c>
      <c r="F3555" s="29">
        <f>IF(OR(C3555&gt;總表!$B$30,C3555=0),0,IF(E3555=0,0,1+F3554))</f>
        <v>0</v>
      </c>
      <c r="G3555" s="29">
        <f t="shared" si="390"/>
        <v>0</v>
      </c>
      <c r="H3555" s="42">
        <f t="shared" si="388"/>
        <v>0</v>
      </c>
      <c r="I3555" s="43">
        <f t="shared" si="391"/>
        <v>0</v>
      </c>
      <c r="J3555" s="42">
        <f t="shared" si="392"/>
        <v>0</v>
      </c>
      <c r="K3555" s="43">
        <f t="shared" si="393"/>
        <v>0</v>
      </c>
      <c r="L3555">
        <f t="shared" si="394"/>
        <v>126</v>
      </c>
      <c r="M3555">
        <f>IF($G3555="","",COUNTIF($G$3:$G3555, $G3555))</f>
        <v>3427</v>
      </c>
      <c r="N3555">
        <f t="shared" si="389"/>
        <v>3553</v>
      </c>
      <c r="O3555"/>
      <c r="P3555"/>
      <c r="Q3555"/>
    </row>
    <row r="3556" spans="2:17">
      <c r="B3556" s="30">
        <f>資料貼入!A3556</f>
        <v>0</v>
      </c>
      <c r="C3556" s="38">
        <f>資料貼入!A3556</f>
        <v>0</v>
      </c>
      <c r="D3556" s="29">
        <f>資料貼入!B3556</f>
        <v>0</v>
      </c>
      <c r="E3556" s="29" cm="1">
        <f t="array" ref="E3556">MovingDayDD($D$3:D3556)</f>
        <v>-2980487.7599999681</v>
      </c>
      <c r="F3556" s="29">
        <f>IF(OR(C3556&gt;總表!$B$30,C3556=0),0,IF(E3556=0,0,1+F3555))</f>
        <v>0</v>
      </c>
      <c r="G3556" s="29">
        <f t="shared" si="390"/>
        <v>0</v>
      </c>
      <c r="H3556" s="42">
        <f t="shared" si="388"/>
        <v>0</v>
      </c>
      <c r="I3556" s="43">
        <f t="shared" si="391"/>
        <v>0</v>
      </c>
      <c r="J3556" s="42">
        <f t="shared" si="392"/>
        <v>0</v>
      </c>
      <c r="K3556" s="43">
        <f t="shared" si="393"/>
        <v>0</v>
      </c>
      <c r="L3556">
        <f t="shared" si="394"/>
        <v>126</v>
      </c>
      <c r="M3556">
        <f>IF($G3556="","",COUNTIF($G$3:$G3556, $G3556))</f>
        <v>3428</v>
      </c>
      <c r="N3556">
        <f t="shared" si="389"/>
        <v>3554</v>
      </c>
      <c r="O3556"/>
      <c r="P3556"/>
      <c r="Q3556"/>
    </row>
    <row r="3557" spans="2:17">
      <c r="B3557" s="30">
        <f>資料貼入!A3557</f>
        <v>0</v>
      </c>
      <c r="C3557" s="38">
        <f>資料貼入!A3557</f>
        <v>0</v>
      </c>
      <c r="D3557" s="29">
        <f>資料貼入!B3557</f>
        <v>0</v>
      </c>
      <c r="E3557" s="29" cm="1">
        <f t="array" ref="E3557">MovingDayDD($D$3:D3557)</f>
        <v>-2980487.7599999681</v>
      </c>
      <c r="F3557" s="29">
        <f>IF(OR(C3557&gt;總表!$B$30,C3557=0),0,IF(E3557=0,0,1+F3556))</f>
        <v>0</v>
      </c>
      <c r="G3557" s="29">
        <f t="shared" si="390"/>
        <v>0</v>
      </c>
      <c r="H3557" s="42">
        <f t="shared" si="388"/>
        <v>0</v>
      </c>
      <c r="I3557" s="43">
        <f t="shared" si="391"/>
        <v>0</v>
      </c>
      <c r="J3557" s="42">
        <f t="shared" si="392"/>
        <v>0</v>
      </c>
      <c r="K3557" s="43">
        <f t="shared" si="393"/>
        <v>0</v>
      </c>
      <c r="L3557">
        <f t="shared" si="394"/>
        <v>126</v>
      </c>
      <c r="M3557">
        <f>IF($G3557="","",COUNTIF($G$3:$G3557, $G3557))</f>
        <v>3429</v>
      </c>
      <c r="N3557">
        <f t="shared" si="389"/>
        <v>3555</v>
      </c>
      <c r="O3557"/>
      <c r="P3557"/>
      <c r="Q3557"/>
    </row>
    <row r="3558" spans="2:17">
      <c r="B3558" s="30">
        <f>資料貼入!A3558</f>
        <v>0</v>
      </c>
      <c r="C3558" s="38">
        <f>資料貼入!A3558</f>
        <v>0</v>
      </c>
      <c r="D3558" s="29">
        <f>資料貼入!B3558</f>
        <v>0</v>
      </c>
      <c r="E3558" s="29" cm="1">
        <f t="array" ref="E3558">MovingDayDD($D$3:D3558)</f>
        <v>-2980487.7599999681</v>
      </c>
      <c r="F3558" s="29">
        <f>IF(OR(C3558&gt;總表!$B$30,C3558=0),0,IF(E3558=0,0,1+F3557))</f>
        <v>0</v>
      </c>
      <c r="G3558" s="29">
        <f t="shared" si="390"/>
        <v>0</v>
      </c>
      <c r="H3558" s="42">
        <f t="shared" si="388"/>
        <v>0</v>
      </c>
      <c r="I3558" s="43">
        <f t="shared" si="391"/>
        <v>0</v>
      </c>
      <c r="J3558" s="42">
        <f t="shared" si="392"/>
        <v>0</v>
      </c>
      <c r="K3558" s="43">
        <f t="shared" si="393"/>
        <v>0</v>
      </c>
      <c r="L3558">
        <f t="shared" si="394"/>
        <v>126</v>
      </c>
      <c r="M3558">
        <f>IF($G3558="","",COUNTIF($G$3:$G3558, $G3558))</f>
        <v>3430</v>
      </c>
      <c r="N3558">
        <f t="shared" si="389"/>
        <v>3556</v>
      </c>
      <c r="O3558"/>
      <c r="P3558"/>
      <c r="Q3558"/>
    </row>
    <row r="3559" spans="2:17">
      <c r="B3559" s="30">
        <f>資料貼入!A3559</f>
        <v>0</v>
      </c>
      <c r="C3559" s="38">
        <f>資料貼入!A3559</f>
        <v>0</v>
      </c>
      <c r="D3559" s="29">
        <f>資料貼入!B3559</f>
        <v>0</v>
      </c>
      <c r="E3559" s="29" cm="1">
        <f t="array" ref="E3559">MovingDayDD($D$3:D3559)</f>
        <v>-2980487.7599999681</v>
      </c>
      <c r="F3559" s="29">
        <f>IF(OR(C3559&gt;總表!$B$30,C3559=0),0,IF(E3559=0,0,1+F3558))</f>
        <v>0</v>
      </c>
      <c r="G3559" s="29">
        <f t="shared" si="390"/>
        <v>0</v>
      </c>
      <c r="H3559" s="42">
        <f t="shared" si="388"/>
        <v>0</v>
      </c>
      <c r="I3559" s="43">
        <f t="shared" si="391"/>
        <v>0</v>
      </c>
      <c r="J3559" s="42">
        <f t="shared" si="392"/>
        <v>0</v>
      </c>
      <c r="K3559" s="43">
        <f t="shared" si="393"/>
        <v>0</v>
      </c>
      <c r="L3559">
        <f t="shared" si="394"/>
        <v>126</v>
      </c>
      <c r="M3559">
        <f>IF($G3559="","",COUNTIF($G$3:$G3559, $G3559))</f>
        <v>3431</v>
      </c>
      <c r="N3559">
        <f t="shared" si="389"/>
        <v>3557</v>
      </c>
      <c r="O3559"/>
      <c r="P3559"/>
      <c r="Q3559"/>
    </row>
    <row r="3560" spans="2:17">
      <c r="B3560" s="30">
        <f>資料貼入!A3560</f>
        <v>0</v>
      </c>
      <c r="C3560" s="38">
        <f>資料貼入!A3560</f>
        <v>0</v>
      </c>
      <c r="D3560" s="29">
        <f>資料貼入!B3560</f>
        <v>0</v>
      </c>
      <c r="E3560" s="29" cm="1">
        <f t="array" ref="E3560">MovingDayDD($D$3:D3560)</f>
        <v>-2980487.7599999681</v>
      </c>
      <c r="F3560" s="29">
        <f>IF(OR(C3560&gt;總表!$B$30,C3560=0),0,IF(E3560=0,0,1+F3559))</f>
        <v>0</v>
      </c>
      <c r="G3560" s="29">
        <f t="shared" si="390"/>
        <v>0</v>
      </c>
      <c r="H3560" s="42">
        <f t="shared" si="388"/>
        <v>0</v>
      </c>
      <c r="I3560" s="43">
        <f t="shared" si="391"/>
        <v>0</v>
      </c>
      <c r="J3560" s="42">
        <f t="shared" si="392"/>
        <v>0</v>
      </c>
      <c r="K3560" s="43">
        <f t="shared" si="393"/>
        <v>0</v>
      </c>
      <c r="L3560">
        <f t="shared" si="394"/>
        <v>126</v>
      </c>
      <c r="M3560">
        <f>IF($G3560="","",COUNTIF($G$3:$G3560, $G3560))</f>
        <v>3432</v>
      </c>
      <c r="N3560">
        <f t="shared" si="389"/>
        <v>3558</v>
      </c>
      <c r="O3560"/>
      <c r="P3560"/>
      <c r="Q3560"/>
    </row>
    <row r="3561" spans="2:17">
      <c r="B3561" s="30">
        <f>資料貼入!A3561</f>
        <v>0</v>
      </c>
      <c r="C3561" s="38">
        <f>資料貼入!A3561</f>
        <v>0</v>
      </c>
      <c r="D3561" s="29">
        <f>資料貼入!B3561</f>
        <v>0</v>
      </c>
      <c r="E3561" s="29" cm="1">
        <f t="array" ref="E3561">MovingDayDD($D$3:D3561)</f>
        <v>-2980487.7599999681</v>
      </c>
      <c r="F3561" s="29">
        <f>IF(OR(C3561&gt;總表!$B$30,C3561=0),0,IF(E3561=0,0,1+F3560))</f>
        <v>0</v>
      </c>
      <c r="G3561" s="29">
        <f t="shared" si="390"/>
        <v>0</v>
      </c>
      <c r="H3561" s="42">
        <f t="shared" si="388"/>
        <v>0</v>
      </c>
      <c r="I3561" s="43">
        <f t="shared" si="391"/>
        <v>0</v>
      </c>
      <c r="J3561" s="42">
        <f t="shared" si="392"/>
        <v>0</v>
      </c>
      <c r="K3561" s="43">
        <f t="shared" si="393"/>
        <v>0</v>
      </c>
      <c r="L3561">
        <f t="shared" si="394"/>
        <v>126</v>
      </c>
      <c r="M3561">
        <f>IF($G3561="","",COUNTIF($G$3:$G3561, $G3561))</f>
        <v>3433</v>
      </c>
      <c r="N3561">
        <f t="shared" si="389"/>
        <v>3559</v>
      </c>
      <c r="O3561"/>
      <c r="P3561"/>
      <c r="Q3561"/>
    </row>
    <row r="3562" spans="2:17">
      <c r="B3562" s="30">
        <f>資料貼入!A3562</f>
        <v>0</v>
      </c>
      <c r="C3562" s="38">
        <f>資料貼入!A3562</f>
        <v>0</v>
      </c>
      <c r="D3562" s="29">
        <f>資料貼入!B3562</f>
        <v>0</v>
      </c>
      <c r="E3562" s="29" cm="1">
        <f t="array" ref="E3562">MovingDayDD($D$3:D3562)</f>
        <v>-2980487.7599999681</v>
      </c>
      <c r="F3562" s="29">
        <f>IF(OR(C3562&gt;總表!$B$30,C3562=0),0,IF(E3562=0,0,1+F3561))</f>
        <v>0</v>
      </c>
      <c r="G3562" s="29">
        <f t="shared" si="390"/>
        <v>0</v>
      </c>
      <c r="H3562" s="42">
        <f t="shared" si="388"/>
        <v>0</v>
      </c>
      <c r="I3562" s="43">
        <f t="shared" si="391"/>
        <v>0</v>
      </c>
      <c r="J3562" s="42">
        <f t="shared" si="392"/>
        <v>0</v>
      </c>
      <c r="K3562" s="43">
        <f t="shared" si="393"/>
        <v>0</v>
      </c>
      <c r="L3562">
        <f t="shared" si="394"/>
        <v>126</v>
      </c>
      <c r="M3562">
        <f>IF($G3562="","",COUNTIF($G$3:$G3562, $G3562))</f>
        <v>3434</v>
      </c>
      <c r="N3562">
        <f t="shared" si="389"/>
        <v>3560</v>
      </c>
      <c r="O3562"/>
      <c r="P3562"/>
      <c r="Q3562"/>
    </row>
    <row r="3563" spans="2:17">
      <c r="B3563" s="30">
        <f>資料貼入!A3563</f>
        <v>0</v>
      </c>
      <c r="C3563" s="38">
        <f>資料貼入!A3563</f>
        <v>0</v>
      </c>
      <c r="D3563" s="29">
        <f>資料貼入!B3563</f>
        <v>0</v>
      </c>
      <c r="E3563" s="29" cm="1">
        <f t="array" ref="E3563">MovingDayDD($D$3:D3563)</f>
        <v>-2980487.7599999681</v>
      </c>
      <c r="F3563" s="29">
        <f>IF(OR(C3563&gt;總表!$B$30,C3563=0),0,IF(E3563=0,0,1+F3562))</f>
        <v>0</v>
      </c>
      <c r="G3563" s="29">
        <f t="shared" si="390"/>
        <v>0</v>
      </c>
      <c r="H3563" s="42">
        <f t="shared" si="388"/>
        <v>0</v>
      </c>
      <c r="I3563" s="43">
        <f t="shared" si="391"/>
        <v>0</v>
      </c>
      <c r="J3563" s="42">
        <f t="shared" si="392"/>
        <v>0</v>
      </c>
      <c r="K3563" s="43">
        <f t="shared" si="393"/>
        <v>0</v>
      </c>
      <c r="L3563">
        <f t="shared" si="394"/>
        <v>126</v>
      </c>
      <c r="M3563">
        <f>IF($G3563="","",COUNTIF($G$3:$G3563, $G3563))</f>
        <v>3435</v>
      </c>
      <c r="N3563">
        <f t="shared" si="389"/>
        <v>3561</v>
      </c>
      <c r="O3563"/>
      <c r="P3563"/>
      <c r="Q3563"/>
    </row>
    <row r="3564" spans="2:17">
      <c r="B3564" s="30">
        <f>資料貼入!A3564</f>
        <v>0</v>
      </c>
      <c r="C3564" s="38">
        <f>資料貼入!A3564</f>
        <v>0</v>
      </c>
      <c r="D3564" s="29">
        <f>資料貼入!B3564</f>
        <v>0</v>
      </c>
      <c r="E3564" s="29" cm="1">
        <f t="array" ref="E3564">MovingDayDD($D$3:D3564)</f>
        <v>-2980487.7599999681</v>
      </c>
      <c r="F3564" s="29">
        <f>IF(OR(C3564&gt;總表!$B$30,C3564=0),0,IF(E3564=0,0,1+F3563))</f>
        <v>0</v>
      </c>
      <c r="G3564" s="29">
        <f t="shared" si="390"/>
        <v>0</v>
      </c>
      <c r="H3564" s="42">
        <f t="shared" si="388"/>
        <v>0</v>
      </c>
      <c r="I3564" s="43">
        <f t="shared" si="391"/>
        <v>0</v>
      </c>
      <c r="J3564" s="42">
        <f t="shared" si="392"/>
        <v>0</v>
      </c>
      <c r="K3564" s="43">
        <f t="shared" si="393"/>
        <v>0</v>
      </c>
      <c r="L3564">
        <f t="shared" si="394"/>
        <v>126</v>
      </c>
      <c r="M3564">
        <f>IF($G3564="","",COUNTIF($G$3:$G3564, $G3564))</f>
        <v>3436</v>
      </c>
      <c r="N3564">
        <f t="shared" si="389"/>
        <v>3562</v>
      </c>
      <c r="O3564"/>
      <c r="P3564"/>
      <c r="Q3564"/>
    </row>
    <row r="3565" spans="2:17">
      <c r="B3565" s="30">
        <f>資料貼入!A3565</f>
        <v>0</v>
      </c>
      <c r="C3565" s="38">
        <f>資料貼入!A3565</f>
        <v>0</v>
      </c>
      <c r="D3565" s="29">
        <f>資料貼入!B3565</f>
        <v>0</v>
      </c>
      <c r="E3565" s="29" cm="1">
        <f t="array" ref="E3565">MovingDayDD($D$3:D3565)</f>
        <v>-2980487.7599999681</v>
      </c>
      <c r="F3565" s="29">
        <f>IF(OR(C3565&gt;總表!$B$30,C3565=0),0,IF(E3565=0,0,1+F3564))</f>
        <v>0</v>
      </c>
      <c r="G3565" s="29">
        <f t="shared" si="390"/>
        <v>0</v>
      </c>
      <c r="H3565" s="42">
        <f t="shared" si="388"/>
        <v>0</v>
      </c>
      <c r="I3565" s="43">
        <f t="shared" si="391"/>
        <v>0</v>
      </c>
      <c r="J3565" s="42">
        <f t="shared" si="392"/>
        <v>0</v>
      </c>
      <c r="K3565" s="43">
        <f t="shared" si="393"/>
        <v>0</v>
      </c>
      <c r="L3565">
        <f t="shared" si="394"/>
        <v>126</v>
      </c>
      <c r="M3565">
        <f>IF($G3565="","",COUNTIF($G$3:$G3565, $G3565))</f>
        <v>3437</v>
      </c>
      <c r="N3565">
        <f t="shared" si="389"/>
        <v>3563</v>
      </c>
      <c r="O3565"/>
      <c r="P3565"/>
      <c r="Q3565"/>
    </row>
    <row r="3566" spans="2:17">
      <c r="B3566" s="30">
        <f>資料貼入!A3566</f>
        <v>0</v>
      </c>
      <c r="C3566" s="38">
        <f>資料貼入!A3566</f>
        <v>0</v>
      </c>
      <c r="D3566" s="29">
        <f>資料貼入!B3566</f>
        <v>0</v>
      </c>
      <c r="E3566" s="29" cm="1">
        <f t="array" ref="E3566">MovingDayDD($D$3:D3566)</f>
        <v>-2980487.7599999681</v>
      </c>
      <c r="F3566" s="29">
        <f>IF(OR(C3566&gt;總表!$B$30,C3566=0),0,IF(E3566=0,0,1+F3565))</f>
        <v>0</v>
      </c>
      <c r="G3566" s="29">
        <f t="shared" si="390"/>
        <v>0</v>
      </c>
      <c r="H3566" s="42">
        <f t="shared" si="388"/>
        <v>0</v>
      </c>
      <c r="I3566" s="43">
        <f t="shared" si="391"/>
        <v>0</v>
      </c>
      <c r="J3566" s="42">
        <f t="shared" si="392"/>
        <v>0</v>
      </c>
      <c r="K3566" s="43">
        <f t="shared" si="393"/>
        <v>0</v>
      </c>
      <c r="L3566">
        <f t="shared" si="394"/>
        <v>126</v>
      </c>
      <c r="M3566">
        <f>IF($G3566="","",COUNTIF($G$3:$G3566, $G3566))</f>
        <v>3438</v>
      </c>
      <c r="N3566">
        <f t="shared" si="389"/>
        <v>3564</v>
      </c>
      <c r="O3566"/>
      <c r="P3566"/>
      <c r="Q3566"/>
    </row>
    <row r="3567" spans="2:17">
      <c r="B3567" s="30">
        <f>資料貼入!A3567</f>
        <v>0</v>
      </c>
      <c r="C3567" s="38">
        <f>資料貼入!A3567</f>
        <v>0</v>
      </c>
      <c r="D3567" s="29">
        <f>資料貼入!B3567</f>
        <v>0</v>
      </c>
      <c r="E3567" s="29" cm="1">
        <f t="array" ref="E3567">MovingDayDD($D$3:D3567)</f>
        <v>-2980487.7599999681</v>
      </c>
      <c r="F3567" s="29">
        <f>IF(OR(C3567&gt;總表!$B$30,C3567=0),0,IF(E3567=0,0,1+F3566))</f>
        <v>0</v>
      </c>
      <c r="G3567" s="29">
        <f t="shared" si="390"/>
        <v>0</v>
      </c>
      <c r="H3567" s="42">
        <f t="shared" si="388"/>
        <v>0</v>
      </c>
      <c r="I3567" s="43">
        <f t="shared" si="391"/>
        <v>0</v>
      </c>
      <c r="J3567" s="42">
        <f t="shared" si="392"/>
        <v>0</v>
      </c>
      <c r="K3567" s="43">
        <f t="shared" si="393"/>
        <v>0</v>
      </c>
      <c r="L3567">
        <f t="shared" si="394"/>
        <v>126</v>
      </c>
      <c r="M3567">
        <f>IF($G3567="","",COUNTIF($G$3:$G3567, $G3567))</f>
        <v>3439</v>
      </c>
      <c r="N3567">
        <f t="shared" si="389"/>
        <v>3565</v>
      </c>
      <c r="O3567"/>
      <c r="P3567"/>
      <c r="Q3567"/>
    </row>
    <row r="3568" spans="2:17">
      <c r="B3568" s="30">
        <f>資料貼入!A3568</f>
        <v>0</v>
      </c>
      <c r="C3568" s="38">
        <f>資料貼入!A3568</f>
        <v>0</v>
      </c>
      <c r="D3568" s="29">
        <f>資料貼入!B3568</f>
        <v>0</v>
      </c>
      <c r="E3568" s="29" cm="1">
        <f t="array" ref="E3568">MovingDayDD($D$3:D3568)</f>
        <v>-2980487.7599999681</v>
      </c>
      <c r="F3568" s="29">
        <f>IF(OR(C3568&gt;總表!$B$30,C3568=0),0,IF(E3568=0,0,1+F3567))</f>
        <v>0</v>
      </c>
      <c r="G3568" s="29">
        <f t="shared" si="390"/>
        <v>0</v>
      </c>
      <c r="H3568" s="42">
        <f t="shared" si="388"/>
        <v>0</v>
      </c>
      <c r="I3568" s="43">
        <f t="shared" si="391"/>
        <v>0</v>
      </c>
      <c r="J3568" s="42">
        <f t="shared" si="392"/>
        <v>0</v>
      </c>
      <c r="K3568" s="43">
        <f t="shared" si="393"/>
        <v>0</v>
      </c>
      <c r="L3568">
        <f t="shared" si="394"/>
        <v>126</v>
      </c>
      <c r="M3568">
        <f>IF($G3568="","",COUNTIF($G$3:$G3568, $G3568))</f>
        <v>3440</v>
      </c>
      <c r="N3568">
        <f t="shared" si="389"/>
        <v>3566</v>
      </c>
      <c r="O3568"/>
      <c r="P3568"/>
      <c r="Q3568"/>
    </row>
    <row r="3569" spans="2:17">
      <c r="B3569" s="30">
        <f>資料貼入!A3569</f>
        <v>0</v>
      </c>
      <c r="C3569" s="38">
        <f>資料貼入!A3569</f>
        <v>0</v>
      </c>
      <c r="D3569" s="29">
        <f>資料貼入!B3569</f>
        <v>0</v>
      </c>
      <c r="E3569" s="29" cm="1">
        <f t="array" ref="E3569">MovingDayDD($D$3:D3569)</f>
        <v>-2980487.7599999681</v>
      </c>
      <c r="F3569" s="29">
        <f>IF(OR(C3569&gt;總表!$B$30,C3569=0),0,IF(E3569=0,0,1+F3568))</f>
        <v>0</v>
      </c>
      <c r="G3569" s="29">
        <f t="shared" si="390"/>
        <v>0</v>
      </c>
      <c r="H3569" s="42">
        <f t="shared" si="388"/>
        <v>0</v>
      </c>
      <c r="I3569" s="43">
        <f t="shared" si="391"/>
        <v>0</v>
      </c>
      <c r="J3569" s="42">
        <f t="shared" si="392"/>
        <v>0</v>
      </c>
      <c r="K3569" s="43">
        <f t="shared" si="393"/>
        <v>0</v>
      </c>
      <c r="L3569">
        <f t="shared" si="394"/>
        <v>126</v>
      </c>
      <c r="M3569">
        <f>IF($G3569="","",COUNTIF($G$3:$G3569, $G3569))</f>
        <v>3441</v>
      </c>
      <c r="N3569">
        <f t="shared" si="389"/>
        <v>3567</v>
      </c>
      <c r="O3569"/>
      <c r="P3569"/>
      <c r="Q3569"/>
    </row>
    <row r="3570" spans="2:17">
      <c r="B3570" s="30">
        <f>資料貼入!A3570</f>
        <v>0</v>
      </c>
      <c r="C3570" s="38">
        <f>資料貼入!A3570</f>
        <v>0</v>
      </c>
      <c r="D3570" s="29">
        <f>資料貼入!B3570</f>
        <v>0</v>
      </c>
      <c r="E3570" s="29" cm="1">
        <f t="array" ref="E3570">MovingDayDD($D$3:D3570)</f>
        <v>-2980487.7599999681</v>
      </c>
      <c r="F3570" s="29">
        <f>IF(OR(C3570&gt;總表!$B$30,C3570=0),0,IF(E3570=0,0,1+F3569))</f>
        <v>0</v>
      </c>
      <c r="G3570" s="29">
        <f t="shared" si="390"/>
        <v>0</v>
      </c>
      <c r="H3570" s="42">
        <f t="shared" si="388"/>
        <v>0</v>
      </c>
      <c r="I3570" s="43">
        <f t="shared" si="391"/>
        <v>0</v>
      </c>
      <c r="J3570" s="42">
        <f t="shared" si="392"/>
        <v>0</v>
      </c>
      <c r="K3570" s="43">
        <f t="shared" si="393"/>
        <v>0</v>
      </c>
      <c r="L3570">
        <f t="shared" si="394"/>
        <v>126</v>
      </c>
      <c r="M3570">
        <f>IF($G3570="","",COUNTIF($G$3:$G3570, $G3570))</f>
        <v>3442</v>
      </c>
      <c r="N3570">
        <f t="shared" si="389"/>
        <v>3568</v>
      </c>
      <c r="O3570"/>
      <c r="P3570"/>
      <c r="Q3570"/>
    </row>
    <row r="3571" spans="2:17">
      <c r="B3571" s="30">
        <f>資料貼入!A3571</f>
        <v>0</v>
      </c>
      <c r="C3571" s="38">
        <f>資料貼入!A3571</f>
        <v>0</v>
      </c>
      <c r="D3571" s="29">
        <f>資料貼入!B3571</f>
        <v>0</v>
      </c>
      <c r="E3571" s="29" cm="1">
        <f t="array" ref="E3571">MovingDayDD($D$3:D3571)</f>
        <v>-2980487.7599999681</v>
      </c>
      <c r="F3571" s="29">
        <f>IF(OR(C3571&gt;總表!$B$30,C3571=0),0,IF(E3571=0,0,1+F3570))</f>
        <v>0</v>
      </c>
      <c r="G3571" s="29">
        <f t="shared" si="390"/>
        <v>0</v>
      </c>
      <c r="H3571" s="42">
        <f t="shared" si="388"/>
        <v>0</v>
      </c>
      <c r="I3571" s="43">
        <f t="shared" si="391"/>
        <v>0</v>
      </c>
      <c r="J3571" s="42">
        <f t="shared" si="392"/>
        <v>0</v>
      </c>
      <c r="K3571" s="43">
        <f t="shared" si="393"/>
        <v>0</v>
      </c>
      <c r="L3571">
        <f t="shared" si="394"/>
        <v>126</v>
      </c>
      <c r="M3571">
        <f>IF($G3571="","",COUNTIF($G$3:$G3571, $G3571))</f>
        <v>3443</v>
      </c>
      <c r="N3571">
        <f t="shared" si="389"/>
        <v>3569</v>
      </c>
      <c r="O3571"/>
      <c r="P3571"/>
      <c r="Q3571"/>
    </row>
    <row r="3572" spans="2:17">
      <c r="B3572" s="30">
        <f>資料貼入!A3572</f>
        <v>0</v>
      </c>
      <c r="C3572" s="38">
        <f>資料貼入!A3572</f>
        <v>0</v>
      </c>
      <c r="D3572" s="29">
        <f>資料貼入!B3572</f>
        <v>0</v>
      </c>
      <c r="E3572" s="29" cm="1">
        <f t="array" ref="E3572">MovingDayDD($D$3:D3572)</f>
        <v>-2980487.7599999681</v>
      </c>
      <c r="F3572" s="29">
        <f>IF(OR(C3572&gt;總表!$B$30,C3572=0),0,IF(E3572=0,0,1+F3571))</f>
        <v>0</v>
      </c>
      <c r="G3572" s="29">
        <f t="shared" si="390"/>
        <v>0</v>
      </c>
      <c r="H3572" s="42">
        <f t="shared" si="388"/>
        <v>0</v>
      </c>
      <c r="I3572" s="43">
        <f t="shared" si="391"/>
        <v>0</v>
      </c>
      <c r="J3572" s="42">
        <f t="shared" si="392"/>
        <v>0</v>
      </c>
      <c r="K3572" s="43">
        <f t="shared" si="393"/>
        <v>0</v>
      </c>
      <c r="L3572">
        <f t="shared" si="394"/>
        <v>126</v>
      </c>
      <c r="M3572">
        <f>IF($G3572="","",COUNTIF($G$3:$G3572, $G3572))</f>
        <v>3444</v>
      </c>
      <c r="N3572">
        <f t="shared" si="389"/>
        <v>3570</v>
      </c>
      <c r="O3572"/>
      <c r="P3572"/>
      <c r="Q3572"/>
    </row>
    <row r="3573" spans="2:17">
      <c r="B3573" s="30">
        <f>資料貼入!A3573</f>
        <v>0</v>
      </c>
      <c r="C3573" s="38">
        <f>資料貼入!A3573</f>
        <v>0</v>
      </c>
      <c r="D3573" s="29">
        <f>資料貼入!B3573</f>
        <v>0</v>
      </c>
      <c r="E3573" s="29" cm="1">
        <f t="array" ref="E3573">MovingDayDD($D$3:D3573)</f>
        <v>-2980487.7599999681</v>
      </c>
      <c r="F3573" s="29">
        <f>IF(OR(C3573&gt;總表!$B$30,C3573=0),0,IF(E3573=0,0,1+F3572))</f>
        <v>0</v>
      </c>
      <c r="G3573" s="29">
        <f t="shared" si="390"/>
        <v>0</v>
      </c>
      <c r="H3573" s="42">
        <f t="shared" si="388"/>
        <v>0</v>
      </c>
      <c r="I3573" s="43">
        <f t="shared" si="391"/>
        <v>0</v>
      </c>
      <c r="J3573" s="42">
        <f t="shared" si="392"/>
        <v>0</v>
      </c>
      <c r="K3573" s="43">
        <f t="shared" si="393"/>
        <v>0</v>
      </c>
      <c r="L3573">
        <f t="shared" si="394"/>
        <v>126</v>
      </c>
      <c r="M3573">
        <f>IF($G3573="","",COUNTIF($G$3:$G3573, $G3573))</f>
        <v>3445</v>
      </c>
      <c r="N3573">
        <f t="shared" si="389"/>
        <v>3571</v>
      </c>
      <c r="O3573"/>
      <c r="P3573"/>
      <c r="Q3573"/>
    </row>
    <row r="3574" spans="2:17">
      <c r="B3574" s="30">
        <f>資料貼入!A3574</f>
        <v>0</v>
      </c>
      <c r="C3574" s="38">
        <f>資料貼入!A3574</f>
        <v>0</v>
      </c>
      <c r="D3574" s="29">
        <f>資料貼入!B3574</f>
        <v>0</v>
      </c>
      <c r="E3574" s="29" cm="1">
        <f t="array" ref="E3574">MovingDayDD($D$3:D3574)</f>
        <v>-2980487.7599999681</v>
      </c>
      <c r="F3574" s="29">
        <f>IF(OR(C3574&gt;總表!$B$30,C3574=0),0,IF(E3574=0,0,1+F3573))</f>
        <v>0</v>
      </c>
      <c r="G3574" s="29">
        <f t="shared" si="390"/>
        <v>0</v>
      </c>
      <c r="H3574" s="42">
        <f t="shared" si="388"/>
        <v>0</v>
      </c>
      <c r="I3574" s="43">
        <f t="shared" si="391"/>
        <v>0</v>
      </c>
      <c r="J3574" s="42">
        <f t="shared" si="392"/>
        <v>0</v>
      </c>
      <c r="K3574" s="43">
        <f t="shared" si="393"/>
        <v>0</v>
      </c>
      <c r="L3574">
        <f t="shared" si="394"/>
        <v>126</v>
      </c>
      <c r="M3574">
        <f>IF($G3574="","",COUNTIF($G$3:$G3574, $G3574))</f>
        <v>3446</v>
      </c>
      <c r="N3574">
        <f t="shared" si="389"/>
        <v>3572</v>
      </c>
      <c r="O3574"/>
      <c r="P3574"/>
      <c r="Q3574"/>
    </row>
    <row r="3575" spans="2:17">
      <c r="B3575" s="30">
        <f>資料貼入!A3575</f>
        <v>0</v>
      </c>
      <c r="C3575" s="38">
        <f>資料貼入!A3575</f>
        <v>0</v>
      </c>
      <c r="D3575" s="29">
        <f>資料貼入!B3575</f>
        <v>0</v>
      </c>
      <c r="E3575" s="29" cm="1">
        <f t="array" ref="E3575">MovingDayDD($D$3:D3575)</f>
        <v>-2980487.7599999681</v>
      </c>
      <c r="F3575" s="29">
        <f>IF(OR(C3575&gt;總表!$B$30,C3575=0),0,IF(E3575=0,0,1+F3574))</f>
        <v>0</v>
      </c>
      <c r="G3575" s="29">
        <f t="shared" si="390"/>
        <v>0</v>
      </c>
      <c r="H3575" s="42">
        <f t="shared" si="388"/>
        <v>0</v>
      </c>
      <c r="I3575" s="43">
        <f t="shared" si="391"/>
        <v>0</v>
      </c>
      <c r="J3575" s="42">
        <f t="shared" si="392"/>
        <v>0</v>
      </c>
      <c r="K3575" s="43">
        <f t="shared" si="393"/>
        <v>0</v>
      </c>
      <c r="L3575">
        <f t="shared" si="394"/>
        <v>126</v>
      </c>
      <c r="M3575">
        <f>IF($G3575="","",COUNTIF($G$3:$G3575, $G3575))</f>
        <v>3447</v>
      </c>
      <c r="N3575">
        <f t="shared" si="389"/>
        <v>3573</v>
      </c>
      <c r="O3575"/>
      <c r="P3575"/>
      <c r="Q3575"/>
    </row>
    <row r="3576" spans="2:17">
      <c r="B3576" s="30">
        <f>資料貼入!A3576</f>
        <v>0</v>
      </c>
      <c r="C3576" s="38">
        <f>資料貼入!A3576</f>
        <v>0</v>
      </c>
      <c r="D3576" s="29">
        <f>資料貼入!B3576</f>
        <v>0</v>
      </c>
      <c r="E3576" s="29" cm="1">
        <f t="array" ref="E3576">MovingDayDD($D$3:D3576)</f>
        <v>-2980487.7599999681</v>
      </c>
      <c r="F3576" s="29">
        <f>IF(OR(C3576&gt;總表!$B$30,C3576=0),0,IF(E3576=0,0,1+F3575))</f>
        <v>0</v>
      </c>
      <c r="G3576" s="29">
        <f t="shared" si="390"/>
        <v>0</v>
      </c>
      <c r="H3576" s="42">
        <f t="shared" si="388"/>
        <v>0</v>
      </c>
      <c r="I3576" s="43">
        <f t="shared" si="391"/>
        <v>0</v>
      </c>
      <c r="J3576" s="42">
        <f t="shared" si="392"/>
        <v>0</v>
      </c>
      <c r="K3576" s="43">
        <f t="shared" si="393"/>
        <v>0</v>
      </c>
      <c r="L3576">
        <f t="shared" si="394"/>
        <v>126</v>
      </c>
      <c r="M3576">
        <f>IF($G3576="","",COUNTIF($G$3:$G3576, $G3576))</f>
        <v>3448</v>
      </c>
      <c r="N3576">
        <f t="shared" si="389"/>
        <v>3574</v>
      </c>
      <c r="O3576"/>
      <c r="P3576"/>
      <c r="Q3576"/>
    </row>
    <row r="3577" spans="2:17">
      <c r="B3577" s="30">
        <f>資料貼入!A3577</f>
        <v>0</v>
      </c>
      <c r="C3577" s="38">
        <f>資料貼入!A3577</f>
        <v>0</v>
      </c>
      <c r="D3577" s="29">
        <f>資料貼入!B3577</f>
        <v>0</v>
      </c>
      <c r="E3577" s="29" cm="1">
        <f t="array" ref="E3577">MovingDayDD($D$3:D3577)</f>
        <v>-2980487.7599999681</v>
      </c>
      <c r="F3577" s="29">
        <f>IF(OR(C3577&gt;總表!$B$30,C3577=0),0,IF(E3577=0,0,1+F3576))</f>
        <v>0</v>
      </c>
      <c r="G3577" s="29">
        <f t="shared" si="390"/>
        <v>0</v>
      </c>
      <c r="H3577" s="42">
        <f t="shared" si="388"/>
        <v>0</v>
      </c>
      <c r="I3577" s="43">
        <f t="shared" si="391"/>
        <v>0</v>
      </c>
      <c r="J3577" s="42">
        <f t="shared" si="392"/>
        <v>0</v>
      </c>
      <c r="K3577" s="43">
        <f t="shared" si="393"/>
        <v>0</v>
      </c>
      <c r="L3577">
        <f t="shared" si="394"/>
        <v>126</v>
      </c>
      <c r="M3577">
        <f>IF($G3577="","",COUNTIF($G$3:$G3577, $G3577))</f>
        <v>3449</v>
      </c>
      <c r="N3577">
        <f t="shared" si="389"/>
        <v>3575</v>
      </c>
      <c r="O3577"/>
      <c r="P3577"/>
      <c r="Q3577"/>
    </row>
    <row r="3578" spans="2:17">
      <c r="B3578" s="30">
        <f>資料貼入!A3578</f>
        <v>0</v>
      </c>
      <c r="C3578" s="38">
        <f>資料貼入!A3578</f>
        <v>0</v>
      </c>
      <c r="D3578" s="29">
        <f>資料貼入!B3578</f>
        <v>0</v>
      </c>
      <c r="E3578" s="29" cm="1">
        <f t="array" ref="E3578">MovingDayDD($D$3:D3578)</f>
        <v>-2980487.7599999681</v>
      </c>
      <c r="F3578" s="29">
        <f>IF(OR(C3578&gt;總表!$B$30,C3578=0),0,IF(E3578=0,0,1+F3577))</f>
        <v>0</v>
      </c>
      <c r="G3578" s="29">
        <f t="shared" si="390"/>
        <v>0</v>
      </c>
      <c r="H3578" s="42">
        <f t="shared" si="388"/>
        <v>0</v>
      </c>
      <c r="I3578" s="43">
        <f t="shared" si="391"/>
        <v>0</v>
      </c>
      <c r="J3578" s="42">
        <f t="shared" si="392"/>
        <v>0</v>
      </c>
      <c r="K3578" s="43">
        <f t="shared" si="393"/>
        <v>0</v>
      </c>
      <c r="L3578">
        <f t="shared" si="394"/>
        <v>126</v>
      </c>
      <c r="M3578">
        <f>IF($G3578="","",COUNTIF($G$3:$G3578, $G3578))</f>
        <v>3450</v>
      </c>
      <c r="N3578">
        <f t="shared" si="389"/>
        <v>3576</v>
      </c>
      <c r="O3578"/>
      <c r="P3578"/>
      <c r="Q3578"/>
    </row>
    <row r="3579" spans="2:17">
      <c r="B3579" s="30">
        <f>資料貼入!A3579</f>
        <v>0</v>
      </c>
      <c r="C3579" s="38">
        <f>資料貼入!A3579</f>
        <v>0</v>
      </c>
      <c r="D3579" s="29">
        <f>資料貼入!B3579</f>
        <v>0</v>
      </c>
      <c r="E3579" s="29" cm="1">
        <f t="array" ref="E3579">MovingDayDD($D$3:D3579)</f>
        <v>-2980487.7599999681</v>
      </c>
      <c r="F3579" s="29">
        <f>IF(OR(C3579&gt;總表!$B$30,C3579=0),0,IF(E3579=0,0,1+F3578))</f>
        <v>0</v>
      </c>
      <c r="G3579" s="29">
        <f t="shared" si="390"/>
        <v>0</v>
      </c>
      <c r="H3579" s="42">
        <f t="shared" si="388"/>
        <v>0</v>
      </c>
      <c r="I3579" s="43">
        <f t="shared" si="391"/>
        <v>0</v>
      </c>
      <c r="J3579" s="42">
        <f t="shared" si="392"/>
        <v>0</v>
      </c>
      <c r="K3579" s="43">
        <f t="shared" si="393"/>
        <v>0</v>
      </c>
      <c r="L3579">
        <f t="shared" si="394"/>
        <v>126</v>
      </c>
      <c r="M3579">
        <f>IF($G3579="","",COUNTIF($G$3:$G3579, $G3579))</f>
        <v>3451</v>
      </c>
      <c r="N3579">
        <f t="shared" si="389"/>
        <v>3577</v>
      </c>
      <c r="O3579"/>
      <c r="P3579"/>
      <c r="Q3579"/>
    </row>
    <row r="3580" spans="2:17">
      <c r="B3580" s="30">
        <f>資料貼入!A3580</f>
        <v>0</v>
      </c>
      <c r="C3580" s="38">
        <f>資料貼入!A3580</f>
        <v>0</v>
      </c>
      <c r="D3580" s="29">
        <f>資料貼入!B3580</f>
        <v>0</v>
      </c>
      <c r="E3580" s="29" cm="1">
        <f t="array" ref="E3580">MovingDayDD($D$3:D3580)</f>
        <v>-2980487.7599999681</v>
      </c>
      <c r="F3580" s="29">
        <f>IF(OR(C3580&gt;總表!$B$30,C3580=0),0,IF(E3580=0,0,1+F3579))</f>
        <v>0</v>
      </c>
      <c r="G3580" s="29">
        <f t="shared" si="390"/>
        <v>0</v>
      </c>
      <c r="H3580" s="42">
        <f t="shared" si="388"/>
        <v>0</v>
      </c>
      <c r="I3580" s="43">
        <f t="shared" si="391"/>
        <v>0</v>
      </c>
      <c r="J3580" s="42">
        <f t="shared" si="392"/>
        <v>0</v>
      </c>
      <c r="K3580" s="43">
        <f t="shared" si="393"/>
        <v>0</v>
      </c>
      <c r="L3580">
        <f t="shared" si="394"/>
        <v>126</v>
      </c>
      <c r="M3580">
        <f>IF($G3580="","",COUNTIF($G$3:$G3580, $G3580))</f>
        <v>3452</v>
      </c>
      <c r="N3580">
        <f t="shared" si="389"/>
        <v>3578</v>
      </c>
      <c r="O3580"/>
      <c r="P3580"/>
      <c r="Q3580"/>
    </row>
    <row r="3581" spans="2:17">
      <c r="B3581" s="30">
        <f>資料貼入!A3581</f>
        <v>0</v>
      </c>
      <c r="C3581" s="38">
        <f>資料貼入!A3581</f>
        <v>0</v>
      </c>
      <c r="D3581" s="29">
        <f>資料貼入!B3581</f>
        <v>0</v>
      </c>
      <c r="E3581" s="29" cm="1">
        <f t="array" ref="E3581">MovingDayDD($D$3:D3581)</f>
        <v>-2980487.7599999681</v>
      </c>
      <c r="F3581" s="29">
        <f>IF(OR(C3581&gt;總表!$B$30,C3581=0),0,IF(E3581=0,0,1+F3580))</f>
        <v>0</v>
      </c>
      <c r="G3581" s="29">
        <f t="shared" si="390"/>
        <v>0</v>
      </c>
      <c r="H3581" s="42">
        <f t="shared" si="388"/>
        <v>0</v>
      </c>
      <c r="I3581" s="43">
        <f t="shared" si="391"/>
        <v>0</v>
      </c>
      <c r="J3581" s="42">
        <f t="shared" si="392"/>
        <v>0</v>
      </c>
      <c r="K3581" s="43">
        <f t="shared" si="393"/>
        <v>0</v>
      </c>
      <c r="L3581">
        <f t="shared" si="394"/>
        <v>126</v>
      </c>
      <c r="M3581">
        <f>IF($G3581="","",COUNTIF($G$3:$G3581, $G3581))</f>
        <v>3453</v>
      </c>
      <c r="N3581">
        <f t="shared" si="389"/>
        <v>3579</v>
      </c>
      <c r="O3581"/>
      <c r="P3581"/>
      <c r="Q3581"/>
    </row>
    <row r="3582" spans="2:17">
      <c r="B3582" s="30">
        <f>資料貼入!A3582</f>
        <v>0</v>
      </c>
      <c r="C3582" s="38">
        <f>資料貼入!A3582</f>
        <v>0</v>
      </c>
      <c r="D3582" s="29">
        <f>資料貼入!B3582</f>
        <v>0</v>
      </c>
      <c r="E3582" s="29" cm="1">
        <f t="array" ref="E3582">MovingDayDD($D$3:D3582)</f>
        <v>-2980487.7599999681</v>
      </c>
      <c r="F3582" s="29">
        <f>IF(OR(C3582&gt;總表!$B$30,C3582=0),0,IF(E3582=0,0,1+F3581))</f>
        <v>0</v>
      </c>
      <c r="G3582" s="29">
        <f t="shared" si="390"/>
        <v>0</v>
      </c>
      <c r="H3582" s="42">
        <f t="shared" si="388"/>
        <v>0</v>
      </c>
      <c r="I3582" s="43">
        <f t="shared" si="391"/>
        <v>0</v>
      </c>
      <c r="J3582" s="42">
        <f t="shared" si="392"/>
        <v>0</v>
      </c>
      <c r="K3582" s="43">
        <f t="shared" si="393"/>
        <v>0</v>
      </c>
      <c r="L3582">
        <f t="shared" si="394"/>
        <v>126</v>
      </c>
      <c r="M3582">
        <f>IF($G3582="","",COUNTIF($G$3:$G3582, $G3582))</f>
        <v>3454</v>
      </c>
      <c r="N3582">
        <f t="shared" si="389"/>
        <v>3580</v>
      </c>
      <c r="O3582"/>
      <c r="P3582"/>
      <c r="Q3582"/>
    </row>
    <row r="3583" spans="2:17">
      <c r="B3583" s="30">
        <f>資料貼入!A3583</f>
        <v>0</v>
      </c>
      <c r="C3583" s="38">
        <f>資料貼入!A3583</f>
        <v>0</v>
      </c>
      <c r="D3583" s="29">
        <f>資料貼入!B3583</f>
        <v>0</v>
      </c>
      <c r="E3583" s="29" cm="1">
        <f t="array" ref="E3583">MovingDayDD($D$3:D3583)</f>
        <v>-2980487.7599999681</v>
      </c>
      <c r="F3583" s="29">
        <f>IF(OR(C3583&gt;總表!$B$30,C3583=0),0,IF(E3583=0,0,1+F3582))</f>
        <v>0</v>
      </c>
      <c r="G3583" s="29">
        <f t="shared" si="390"/>
        <v>0</v>
      </c>
      <c r="H3583" s="42">
        <f t="shared" si="388"/>
        <v>0</v>
      </c>
      <c r="I3583" s="43">
        <f t="shared" si="391"/>
        <v>0</v>
      </c>
      <c r="J3583" s="42">
        <f t="shared" si="392"/>
        <v>0</v>
      </c>
      <c r="K3583" s="43">
        <f t="shared" si="393"/>
        <v>0</v>
      </c>
      <c r="L3583">
        <f t="shared" si="394"/>
        <v>126</v>
      </c>
      <c r="M3583">
        <f>IF($G3583="","",COUNTIF($G$3:$G3583, $G3583))</f>
        <v>3455</v>
      </c>
      <c r="N3583">
        <f t="shared" si="389"/>
        <v>3581</v>
      </c>
      <c r="O3583"/>
      <c r="P3583"/>
      <c r="Q3583"/>
    </row>
    <row r="3584" spans="2:17">
      <c r="B3584" s="30">
        <f>資料貼入!A3584</f>
        <v>0</v>
      </c>
      <c r="C3584" s="38">
        <f>資料貼入!A3584</f>
        <v>0</v>
      </c>
      <c r="D3584" s="29">
        <f>資料貼入!B3584</f>
        <v>0</v>
      </c>
      <c r="E3584" s="29" cm="1">
        <f t="array" ref="E3584">MovingDayDD($D$3:D3584)</f>
        <v>-2980487.7599999681</v>
      </c>
      <c r="F3584" s="29">
        <f>IF(OR(C3584&gt;總表!$B$30,C3584=0),0,IF(E3584=0,0,1+F3583))</f>
        <v>0</v>
      </c>
      <c r="G3584" s="29">
        <f t="shared" si="390"/>
        <v>0</v>
      </c>
      <c r="H3584" s="42">
        <f t="shared" si="388"/>
        <v>0</v>
      </c>
      <c r="I3584" s="43">
        <f t="shared" si="391"/>
        <v>0</v>
      </c>
      <c r="J3584" s="42">
        <f t="shared" si="392"/>
        <v>0</v>
      </c>
      <c r="K3584" s="43">
        <f t="shared" si="393"/>
        <v>0</v>
      </c>
      <c r="L3584">
        <f t="shared" si="394"/>
        <v>126</v>
      </c>
      <c r="M3584">
        <f>IF($G3584="","",COUNTIF($G$3:$G3584, $G3584))</f>
        <v>3456</v>
      </c>
      <c r="N3584">
        <f t="shared" si="389"/>
        <v>3582</v>
      </c>
      <c r="O3584"/>
      <c r="P3584"/>
      <c r="Q3584"/>
    </row>
    <row r="3585" spans="2:17">
      <c r="B3585" s="30">
        <f>資料貼入!A3585</f>
        <v>0</v>
      </c>
      <c r="C3585" s="38">
        <f>資料貼入!A3585</f>
        <v>0</v>
      </c>
      <c r="D3585" s="29">
        <f>資料貼入!B3585</f>
        <v>0</v>
      </c>
      <c r="E3585" s="29" cm="1">
        <f t="array" ref="E3585">MovingDayDD($D$3:D3585)</f>
        <v>-2980487.7599999681</v>
      </c>
      <c r="F3585" s="29">
        <f>IF(OR(C3585&gt;總表!$B$30,C3585=0),0,IF(E3585=0,0,1+F3584))</f>
        <v>0</v>
      </c>
      <c r="G3585" s="29">
        <f t="shared" si="390"/>
        <v>0</v>
      </c>
      <c r="H3585" s="42">
        <f t="shared" si="388"/>
        <v>0</v>
      </c>
      <c r="I3585" s="43">
        <f t="shared" si="391"/>
        <v>0</v>
      </c>
      <c r="J3585" s="42">
        <f t="shared" si="392"/>
        <v>0</v>
      </c>
      <c r="K3585" s="43">
        <f t="shared" si="393"/>
        <v>0</v>
      </c>
      <c r="L3585">
        <f t="shared" si="394"/>
        <v>126</v>
      </c>
      <c r="M3585">
        <f>IF($G3585="","",COUNTIF($G$3:$G3585, $G3585))</f>
        <v>3457</v>
      </c>
      <c r="N3585">
        <f t="shared" si="389"/>
        <v>3583</v>
      </c>
      <c r="O3585"/>
      <c r="P3585"/>
      <c r="Q3585"/>
    </row>
    <row r="3586" spans="2:17">
      <c r="B3586" s="30">
        <f>資料貼入!A3586</f>
        <v>0</v>
      </c>
      <c r="C3586" s="38">
        <f>資料貼入!A3586</f>
        <v>0</v>
      </c>
      <c r="D3586" s="29">
        <f>資料貼入!B3586</f>
        <v>0</v>
      </c>
      <c r="E3586" s="29" cm="1">
        <f t="array" ref="E3586">MovingDayDD($D$3:D3586)</f>
        <v>-2980487.7599999681</v>
      </c>
      <c r="F3586" s="29">
        <f>IF(OR(C3586&gt;總表!$B$30,C3586=0),0,IF(E3586=0,0,1+F3585))</f>
        <v>0</v>
      </c>
      <c r="G3586" s="29">
        <f t="shared" si="390"/>
        <v>0</v>
      </c>
      <c r="H3586" s="42">
        <f t="shared" si="388"/>
        <v>0</v>
      </c>
      <c r="I3586" s="43">
        <f t="shared" si="391"/>
        <v>0</v>
      </c>
      <c r="J3586" s="42">
        <f t="shared" si="392"/>
        <v>0</v>
      </c>
      <c r="K3586" s="43">
        <f t="shared" si="393"/>
        <v>0</v>
      </c>
      <c r="L3586">
        <f t="shared" si="394"/>
        <v>126</v>
      </c>
      <c r="M3586">
        <f>IF($G3586="","",COUNTIF($G$3:$G3586, $G3586))</f>
        <v>3458</v>
      </c>
      <c r="N3586">
        <f t="shared" si="389"/>
        <v>3584</v>
      </c>
      <c r="O3586"/>
      <c r="P3586"/>
      <c r="Q3586"/>
    </row>
    <row r="3587" spans="2:17">
      <c r="B3587" s="30">
        <f>資料貼入!A3587</f>
        <v>0</v>
      </c>
      <c r="C3587" s="38">
        <f>資料貼入!A3587</f>
        <v>0</v>
      </c>
      <c r="D3587" s="29">
        <f>資料貼入!B3587</f>
        <v>0</v>
      </c>
      <c r="E3587" s="29" cm="1">
        <f t="array" ref="E3587">MovingDayDD($D$3:D3587)</f>
        <v>-2980487.7599999681</v>
      </c>
      <c r="F3587" s="29">
        <f>IF(OR(C3587&gt;總表!$B$30,C3587=0),0,IF(E3587=0,0,1+F3586))</f>
        <v>0</v>
      </c>
      <c r="G3587" s="29">
        <f t="shared" si="390"/>
        <v>0</v>
      </c>
      <c r="H3587" s="42">
        <f t="shared" ref="H3587:H3650" si="395">IF(G3587&gt;$V$1,B3587,0)</f>
        <v>0</v>
      </c>
      <c r="I3587" s="43">
        <f t="shared" si="391"/>
        <v>0</v>
      </c>
      <c r="J3587" s="42">
        <f t="shared" si="392"/>
        <v>0</v>
      </c>
      <c r="K3587" s="43">
        <f t="shared" si="393"/>
        <v>0</v>
      </c>
      <c r="L3587">
        <f t="shared" si="394"/>
        <v>126</v>
      </c>
      <c r="M3587">
        <f>IF($G3587="","",COUNTIF($G$3:$G3587, $G3587))</f>
        <v>3459</v>
      </c>
      <c r="N3587">
        <f t="shared" ref="N3587:N3650" si="396">IF($G3587="","",L3587+M3587)</f>
        <v>3585</v>
      </c>
      <c r="O3587"/>
      <c r="P3587"/>
      <c r="Q3587"/>
    </row>
    <row r="3588" spans="2:17">
      <c r="B3588" s="30">
        <f>資料貼入!A3588</f>
        <v>0</v>
      </c>
      <c r="C3588" s="38">
        <f>資料貼入!A3588</f>
        <v>0</v>
      </c>
      <c r="D3588" s="29">
        <f>資料貼入!B3588</f>
        <v>0</v>
      </c>
      <c r="E3588" s="29" cm="1">
        <f t="array" ref="E3588">MovingDayDD($D$3:D3588)</f>
        <v>-2980487.7599999681</v>
      </c>
      <c r="F3588" s="29">
        <f>IF(OR(C3588&gt;總表!$B$30,C3588=0),0,IF(E3588=0,0,1+F3587))</f>
        <v>0</v>
      </c>
      <c r="G3588" s="29">
        <f t="shared" ref="G3588:G3651" si="397">IF(F3589=0,F3588,0)</f>
        <v>0</v>
      </c>
      <c r="H3588" s="42">
        <f t="shared" si="395"/>
        <v>0</v>
      </c>
      <c r="I3588" s="43">
        <f t="shared" ref="I3588:I3651" si="398">G3588</f>
        <v>0</v>
      </c>
      <c r="J3588" s="42">
        <f t="shared" ref="J3588:J3651" si="399">IF(F3588=0,0,B3588)</f>
        <v>0</v>
      </c>
      <c r="K3588" s="43">
        <f t="shared" ref="K3588:K3651" si="400">G3588</f>
        <v>0</v>
      </c>
      <c r="L3588">
        <f t="shared" ref="L3588:L3651" si="401">IF($G3588="","",COUNTIF($G$3:$G$4053, "&gt;" &amp; $G3588))</f>
        <v>126</v>
      </c>
      <c r="M3588">
        <f>IF($G3588="","",COUNTIF($G$3:$G3588, $G3588))</f>
        <v>3460</v>
      </c>
      <c r="N3588">
        <f t="shared" si="396"/>
        <v>3586</v>
      </c>
      <c r="O3588"/>
      <c r="P3588"/>
      <c r="Q3588"/>
    </row>
    <row r="3589" spans="2:17">
      <c r="B3589" s="30">
        <f>資料貼入!A3589</f>
        <v>0</v>
      </c>
      <c r="C3589" s="38">
        <f>資料貼入!A3589</f>
        <v>0</v>
      </c>
      <c r="D3589" s="29">
        <f>資料貼入!B3589</f>
        <v>0</v>
      </c>
      <c r="E3589" s="29" cm="1">
        <f t="array" ref="E3589">MovingDayDD($D$3:D3589)</f>
        <v>-2980487.7599999681</v>
      </c>
      <c r="F3589" s="29">
        <f>IF(OR(C3589&gt;總表!$B$30,C3589=0),0,IF(E3589=0,0,1+F3588))</f>
        <v>0</v>
      </c>
      <c r="G3589" s="29">
        <f t="shared" si="397"/>
        <v>0</v>
      </c>
      <c r="H3589" s="42">
        <f t="shared" si="395"/>
        <v>0</v>
      </c>
      <c r="I3589" s="43">
        <f t="shared" si="398"/>
        <v>0</v>
      </c>
      <c r="J3589" s="42">
        <f t="shared" si="399"/>
        <v>0</v>
      </c>
      <c r="K3589" s="43">
        <f t="shared" si="400"/>
        <v>0</v>
      </c>
      <c r="L3589">
        <f t="shared" si="401"/>
        <v>126</v>
      </c>
      <c r="M3589">
        <f>IF($G3589="","",COUNTIF($G$3:$G3589, $G3589))</f>
        <v>3461</v>
      </c>
      <c r="N3589">
        <f t="shared" si="396"/>
        <v>3587</v>
      </c>
      <c r="O3589"/>
      <c r="P3589"/>
      <c r="Q3589"/>
    </row>
    <row r="3590" spans="2:17">
      <c r="B3590" s="30">
        <f>資料貼入!A3590</f>
        <v>0</v>
      </c>
      <c r="C3590" s="38">
        <f>資料貼入!A3590</f>
        <v>0</v>
      </c>
      <c r="D3590" s="29">
        <f>資料貼入!B3590</f>
        <v>0</v>
      </c>
      <c r="E3590" s="29" cm="1">
        <f t="array" ref="E3590">MovingDayDD($D$3:D3590)</f>
        <v>-2980487.7599999681</v>
      </c>
      <c r="F3590" s="29">
        <f>IF(OR(C3590&gt;總表!$B$30,C3590=0),0,IF(E3590=0,0,1+F3589))</f>
        <v>0</v>
      </c>
      <c r="G3590" s="29">
        <f t="shared" si="397"/>
        <v>0</v>
      </c>
      <c r="H3590" s="42">
        <f t="shared" si="395"/>
        <v>0</v>
      </c>
      <c r="I3590" s="43">
        <f t="shared" si="398"/>
        <v>0</v>
      </c>
      <c r="J3590" s="42">
        <f t="shared" si="399"/>
        <v>0</v>
      </c>
      <c r="K3590" s="43">
        <f t="shared" si="400"/>
        <v>0</v>
      </c>
      <c r="L3590">
        <f t="shared" si="401"/>
        <v>126</v>
      </c>
      <c r="M3590">
        <f>IF($G3590="","",COUNTIF($G$3:$G3590, $G3590))</f>
        <v>3462</v>
      </c>
      <c r="N3590">
        <f t="shared" si="396"/>
        <v>3588</v>
      </c>
      <c r="O3590"/>
      <c r="P3590"/>
      <c r="Q3590"/>
    </row>
    <row r="3591" spans="2:17">
      <c r="B3591" s="30">
        <f>資料貼入!A3591</f>
        <v>0</v>
      </c>
      <c r="C3591" s="38">
        <f>資料貼入!A3591</f>
        <v>0</v>
      </c>
      <c r="D3591" s="29">
        <f>資料貼入!B3591</f>
        <v>0</v>
      </c>
      <c r="E3591" s="29" cm="1">
        <f t="array" ref="E3591">MovingDayDD($D$3:D3591)</f>
        <v>-2980487.7599999681</v>
      </c>
      <c r="F3591" s="29">
        <f>IF(OR(C3591&gt;總表!$B$30,C3591=0),0,IF(E3591=0,0,1+F3590))</f>
        <v>0</v>
      </c>
      <c r="G3591" s="29">
        <f t="shared" si="397"/>
        <v>0</v>
      </c>
      <c r="H3591" s="42">
        <f t="shared" si="395"/>
        <v>0</v>
      </c>
      <c r="I3591" s="43">
        <f t="shared" si="398"/>
        <v>0</v>
      </c>
      <c r="J3591" s="42">
        <f t="shared" si="399"/>
        <v>0</v>
      </c>
      <c r="K3591" s="43">
        <f t="shared" si="400"/>
        <v>0</v>
      </c>
      <c r="L3591">
        <f t="shared" si="401"/>
        <v>126</v>
      </c>
      <c r="M3591">
        <f>IF($G3591="","",COUNTIF($G$3:$G3591, $G3591))</f>
        <v>3463</v>
      </c>
      <c r="N3591">
        <f t="shared" si="396"/>
        <v>3589</v>
      </c>
      <c r="O3591"/>
      <c r="P3591"/>
      <c r="Q3591"/>
    </row>
    <row r="3592" spans="2:17">
      <c r="B3592" s="30">
        <f>資料貼入!A3592</f>
        <v>0</v>
      </c>
      <c r="C3592" s="38">
        <f>資料貼入!A3592</f>
        <v>0</v>
      </c>
      <c r="D3592" s="29">
        <f>資料貼入!B3592</f>
        <v>0</v>
      </c>
      <c r="E3592" s="29" cm="1">
        <f t="array" ref="E3592">MovingDayDD($D$3:D3592)</f>
        <v>-2980487.7599999681</v>
      </c>
      <c r="F3592" s="29">
        <f>IF(OR(C3592&gt;總表!$B$30,C3592=0),0,IF(E3592=0,0,1+F3591))</f>
        <v>0</v>
      </c>
      <c r="G3592" s="29">
        <f t="shared" si="397"/>
        <v>0</v>
      </c>
      <c r="H3592" s="42">
        <f t="shared" si="395"/>
        <v>0</v>
      </c>
      <c r="I3592" s="43">
        <f t="shared" si="398"/>
        <v>0</v>
      </c>
      <c r="J3592" s="42">
        <f t="shared" si="399"/>
        <v>0</v>
      </c>
      <c r="K3592" s="43">
        <f t="shared" si="400"/>
        <v>0</v>
      </c>
      <c r="L3592">
        <f t="shared" si="401"/>
        <v>126</v>
      </c>
      <c r="M3592">
        <f>IF($G3592="","",COUNTIF($G$3:$G3592, $G3592))</f>
        <v>3464</v>
      </c>
      <c r="N3592">
        <f t="shared" si="396"/>
        <v>3590</v>
      </c>
      <c r="O3592"/>
      <c r="P3592"/>
      <c r="Q3592"/>
    </row>
    <row r="3593" spans="2:17">
      <c r="B3593" s="30">
        <f>資料貼入!A3593</f>
        <v>0</v>
      </c>
      <c r="C3593" s="38">
        <f>資料貼入!A3593</f>
        <v>0</v>
      </c>
      <c r="D3593" s="29">
        <f>資料貼入!B3593</f>
        <v>0</v>
      </c>
      <c r="E3593" s="29" cm="1">
        <f t="array" ref="E3593">MovingDayDD($D$3:D3593)</f>
        <v>-2980487.7599999681</v>
      </c>
      <c r="F3593" s="29">
        <f>IF(OR(C3593&gt;總表!$B$30,C3593=0),0,IF(E3593=0,0,1+F3592))</f>
        <v>0</v>
      </c>
      <c r="G3593" s="29">
        <f t="shared" si="397"/>
        <v>0</v>
      </c>
      <c r="H3593" s="42">
        <f t="shared" si="395"/>
        <v>0</v>
      </c>
      <c r="I3593" s="43">
        <f t="shared" si="398"/>
        <v>0</v>
      </c>
      <c r="J3593" s="42">
        <f t="shared" si="399"/>
        <v>0</v>
      </c>
      <c r="K3593" s="43">
        <f t="shared" si="400"/>
        <v>0</v>
      </c>
      <c r="L3593">
        <f t="shared" si="401"/>
        <v>126</v>
      </c>
      <c r="M3593">
        <f>IF($G3593="","",COUNTIF($G$3:$G3593, $G3593))</f>
        <v>3465</v>
      </c>
      <c r="N3593">
        <f t="shared" si="396"/>
        <v>3591</v>
      </c>
      <c r="O3593"/>
      <c r="P3593"/>
      <c r="Q3593"/>
    </row>
    <row r="3594" spans="2:17">
      <c r="B3594" s="30">
        <f>資料貼入!A3594</f>
        <v>0</v>
      </c>
      <c r="C3594" s="38">
        <f>資料貼入!A3594</f>
        <v>0</v>
      </c>
      <c r="D3594" s="29">
        <f>資料貼入!B3594</f>
        <v>0</v>
      </c>
      <c r="E3594" s="29" cm="1">
        <f t="array" ref="E3594">MovingDayDD($D$3:D3594)</f>
        <v>-2980487.7599999681</v>
      </c>
      <c r="F3594" s="29">
        <f>IF(OR(C3594&gt;總表!$B$30,C3594=0),0,IF(E3594=0,0,1+F3593))</f>
        <v>0</v>
      </c>
      <c r="G3594" s="29">
        <f t="shared" si="397"/>
        <v>0</v>
      </c>
      <c r="H3594" s="42">
        <f t="shared" si="395"/>
        <v>0</v>
      </c>
      <c r="I3594" s="43">
        <f t="shared" si="398"/>
        <v>0</v>
      </c>
      <c r="J3594" s="42">
        <f t="shared" si="399"/>
        <v>0</v>
      </c>
      <c r="K3594" s="43">
        <f t="shared" si="400"/>
        <v>0</v>
      </c>
      <c r="L3594">
        <f t="shared" si="401"/>
        <v>126</v>
      </c>
      <c r="M3594">
        <f>IF($G3594="","",COUNTIF($G$3:$G3594, $G3594))</f>
        <v>3466</v>
      </c>
      <c r="N3594">
        <f t="shared" si="396"/>
        <v>3592</v>
      </c>
      <c r="O3594"/>
      <c r="P3594"/>
      <c r="Q3594"/>
    </row>
    <row r="3595" spans="2:17">
      <c r="B3595" s="30">
        <f>資料貼入!A3595</f>
        <v>0</v>
      </c>
      <c r="C3595" s="38">
        <f>資料貼入!A3595</f>
        <v>0</v>
      </c>
      <c r="D3595" s="29">
        <f>資料貼入!B3595</f>
        <v>0</v>
      </c>
      <c r="E3595" s="29" cm="1">
        <f t="array" ref="E3595">MovingDayDD($D$3:D3595)</f>
        <v>-2980487.7599999681</v>
      </c>
      <c r="F3595" s="29">
        <f>IF(OR(C3595&gt;總表!$B$30,C3595=0),0,IF(E3595=0,0,1+F3594))</f>
        <v>0</v>
      </c>
      <c r="G3595" s="29">
        <f t="shared" si="397"/>
        <v>0</v>
      </c>
      <c r="H3595" s="42">
        <f t="shared" si="395"/>
        <v>0</v>
      </c>
      <c r="I3595" s="43">
        <f t="shared" si="398"/>
        <v>0</v>
      </c>
      <c r="J3595" s="42">
        <f t="shared" si="399"/>
        <v>0</v>
      </c>
      <c r="K3595" s="43">
        <f t="shared" si="400"/>
        <v>0</v>
      </c>
      <c r="L3595">
        <f t="shared" si="401"/>
        <v>126</v>
      </c>
      <c r="M3595">
        <f>IF($G3595="","",COUNTIF($G$3:$G3595, $G3595))</f>
        <v>3467</v>
      </c>
      <c r="N3595">
        <f t="shared" si="396"/>
        <v>3593</v>
      </c>
      <c r="O3595"/>
      <c r="P3595"/>
      <c r="Q3595"/>
    </row>
    <row r="3596" spans="2:17">
      <c r="B3596" s="30">
        <f>資料貼入!A3596</f>
        <v>0</v>
      </c>
      <c r="C3596" s="38">
        <f>資料貼入!A3596</f>
        <v>0</v>
      </c>
      <c r="D3596" s="29">
        <f>資料貼入!B3596</f>
        <v>0</v>
      </c>
      <c r="E3596" s="29" cm="1">
        <f t="array" ref="E3596">MovingDayDD($D$3:D3596)</f>
        <v>-2980487.7599999681</v>
      </c>
      <c r="F3596" s="29">
        <f>IF(OR(C3596&gt;總表!$B$30,C3596=0),0,IF(E3596=0,0,1+F3595))</f>
        <v>0</v>
      </c>
      <c r="G3596" s="29">
        <f t="shared" si="397"/>
        <v>0</v>
      </c>
      <c r="H3596" s="42">
        <f t="shared" si="395"/>
        <v>0</v>
      </c>
      <c r="I3596" s="43">
        <f t="shared" si="398"/>
        <v>0</v>
      </c>
      <c r="J3596" s="42">
        <f t="shared" si="399"/>
        <v>0</v>
      </c>
      <c r="K3596" s="43">
        <f t="shared" si="400"/>
        <v>0</v>
      </c>
      <c r="L3596">
        <f t="shared" si="401"/>
        <v>126</v>
      </c>
      <c r="M3596">
        <f>IF($G3596="","",COUNTIF($G$3:$G3596, $G3596))</f>
        <v>3468</v>
      </c>
      <c r="N3596">
        <f t="shared" si="396"/>
        <v>3594</v>
      </c>
      <c r="O3596"/>
      <c r="P3596"/>
      <c r="Q3596"/>
    </row>
    <row r="3597" spans="2:17">
      <c r="B3597" s="30">
        <f>資料貼入!A3597</f>
        <v>0</v>
      </c>
      <c r="C3597" s="38">
        <f>資料貼入!A3597</f>
        <v>0</v>
      </c>
      <c r="D3597" s="29">
        <f>資料貼入!B3597</f>
        <v>0</v>
      </c>
      <c r="E3597" s="29" cm="1">
        <f t="array" ref="E3597">MovingDayDD($D$3:D3597)</f>
        <v>-2980487.7599999681</v>
      </c>
      <c r="F3597" s="29">
        <f>IF(OR(C3597&gt;總表!$B$30,C3597=0),0,IF(E3597=0,0,1+F3596))</f>
        <v>0</v>
      </c>
      <c r="G3597" s="29">
        <f t="shared" si="397"/>
        <v>0</v>
      </c>
      <c r="H3597" s="42">
        <f t="shared" si="395"/>
        <v>0</v>
      </c>
      <c r="I3597" s="43">
        <f t="shared" si="398"/>
        <v>0</v>
      </c>
      <c r="J3597" s="42">
        <f t="shared" si="399"/>
        <v>0</v>
      </c>
      <c r="K3597" s="43">
        <f t="shared" si="400"/>
        <v>0</v>
      </c>
      <c r="L3597">
        <f t="shared" si="401"/>
        <v>126</v>
      </c>
      <c r="M3597">
        <f>IF($G3597="","",COUNTIF($G$3:$G3597, $G3597))</f>
        <v>3469</v>
      </c>
      <c r="N3597">
        <f t="shared" si="396"/>
        <v>3595</v>
      </c>
      <c r="O3597"/>
      <c r="P3597"/>
      <c r="Q3597"/>
    </row>
    <row r="3598" spans="2:17">
      <c r="B3598" s="30">
        <f>資料貼入!A3598</f>
        <v>0</v>
      </c>
      <c r="C3598" s="38">
        <f>資料貼入!A3598</f>
        <v>0</v>
      </c>
      <c r="D3598" s="29">
        <f>資料貼入!B3598</f>
        <v>0</v>
      </c>
      <c r="E3598" s="29" cm="1">
        <f t="array" ref="E3598">MovingDayDD($D$3:D3598)</f>
        <v>-2980487.7599999681</v>
      </c>
      <c r="F3598" s="29">
        <f>IF(OR(C3598&gt;總表!$B$30,C3598=0),0,IF(E3598=0,0,1+F3597))</f>
        <v>0</v>
      </c>
      <c r="G3598" s="29">
        <f t="shared" si="397"/>
        <v>0</v>
      </c>
      <c r="H3598" s="42">
        <f t="shared" si="395"/>
        <v>0</v>
      </c>
      <c r="I3598" s="43">
        <f t="shared" si="398"/>
        <v>0</v>
      </c>
      <c r="J3598" s="42">
        <f t="shared" si="399"/>
        <v>0</v>
      </c>
      <c r="K3598" s="43">
        <f t="shared" si="400"/>
        <v>0</v>
      </c>
      <c r="L3598">
        <f t="shared" si="401"/>
        <v>126</v>
      </c>
      <c r="M3598">
        <f>IF($G3598="","",COUNTIF($G$3:$G3598, $G3598))</f>
        <v>3470</v>
      </c>
      <c r="N3598">
        <f t="shared" si="396"/>
        <v>3596</v>
      </c>
      <c r="O3598"/>
      <c r="P3598"/>
      <c r="Q3598"/>
    </row>
    <row r="3599" spans="2:17">
      <c r="B3599" s="30">
        <f>資料貼入!A3599</f>
        <v>0</v>
      </c>
      <c r="C3599" s="38">
        <f>資料貼入!A3599</f>
        <v>0</v>
      </c>
      <c r="D3599" s="29">
        <f>資料貼入!B3599</f>
        <v>0</v>
      </c>
      <c r="E3599" s="29" cm="1">
        <f t="array" ref="E3599">MovingDayDD($D$3:D3599)</f>
        <v>-2980487.7599999681</v>
      </c>
      <c r="F3599" s="29">
        <f>IF(OR(C3599&gt;總表!$B$30,C3599=0),0,IF(E3599=0,0,1+F3598))</f>
        <v>0</v>
      </c>
      <c r="G3599" s="29">
        <f t="shared" si="397"/>
        <v>0</v>
      </c>
      <c r="H3599" s="42">
        <f t="shared" si="395"/>
        <v>0</v>
      </c>
      <c r="I3599" s="43">
        <f t="shared" si="398"/>
        <v>0</v>
      </c>
      <c r="J3599" s="42">
        <f t="shared" si="399"/>
        <v>0</v>
      </c>
      <c r="K3599" s="43">
        <f t="shared" si="400"/>
        <v>0</v>
      </c>
      <c r="L3599">
        <f t="shared" si="401"/>
        <v>126</v>
      </c>
      <c r="M3599">
        <f>IF($G3599="","",COUNTIF($G$3:$G3599, $G3599))</f>
        <v>3471</v>
      </c>
      <c r="N3599">
        <f t="shared" si="396"/>
        <v>3597</v>
      </c>
      <c r="O3599"/>
      <c r="P3599"/>
      <c r="Q3599"/>
    </row>
    <row r="3600" spans="2:17">
      <c r="B3600" s="30">
        <f>資料貼入!A3600</f>
        <v>0</v>
      </c>
      <c r="C3600" s="38">
        <f>資料貼入!A3600</f>
        <v>0</v>
      </c>
      <c r="D3600" s="29">
        <f>資料貼入!B3600</f>
        <v>0</v>
      </c>
      <c r="E3600" s="29" cm="1">
        <f t="array" ref="E3600">MovingDayDD($D$3:D3600)</f>
        <v>-2980487.7599999681</v>
      </c>
      <c r="F3600" s="29">
        <f>IF(OR(C3600&gt;總表!$B$30,C3600=0),0,IF(E3600=0,0,1+F3599))</f>
        <v>0</v>
      </c>
      <c r="G3600" s="29">
        <f t="shared" si="397"/>
        <v>0</v>
      </c>
      <c r="H3600" s="42">
        <f t="shared" si="395"/>
        <v>0</v>
      </c>
      <c r="I3600" s="43">
        <f t="shared" si="398"/>
        <v>0</v>
      </c>
      <c r="J3600" s="42">
        <f t="shared" si="399"/>
        <v>0</v>
      </c>
      <c r="K3600" s="43">
        <f t="shared" si="400"/>
        <v>0</v>
      </c>
      <c r="L3600">
        <f t="shared" si="401"/>
        <v>126</v>
      </c>
      <c r="M3600">
        <f>IF($G3600="","",COUNTIF($G$3:$G3600, $G3600))</f>
        <v>3472</v>
      </c>
      <c r="N3600">
        <f t="shared" si="396"/>
        <v>3598</v>
      </c>
      <c r="O3600"/>
      <c r="P3600"/>
      <c r="Q3600"/>
    </row>
    <row r="3601" spans="2:17">
      <c r="B3601" s="30">
        <f>資料貼入!A3601</f>
        <v>0</v>
      </c>
      <c r="C3601" s="38">
        <f>資料貼入!A3601</f>
        <v>0</v>
      </c>
      <c r="D3601" s="29">
        <f>資料貼入!B3601</f>
        <v>0</v>
      </c>
      <c r="E3601" s="29" cm="1">
        <f t="array" ref="E3601">MovingDayDD($D$3:D3601)</f>
        <v>-2980487.7599999681</v>
      </c>
      <c r="F3601" s="29">
        <f>IF(OR(C3601&gt;總表!$B$30,C3601=0),0,IF(E3601=0,0,1+F3600))</f>
        <v>0</v>
      </c>
      <c r="G3601" s="29">
        <f t="shared" si="397"/>
        <v>0</v>
      </c>
      <c r="H3601" s="42">
        <f t="shared" si="395"/>
        <v>0</v>
      </c>
      <c r="I3601" s="43">
        <f t="shared" si="398"/>
        <v>0</v>
      </c>
      <c r="J3601" s="42">
        <f t="shared" si="399"/>
        <v>0</v>
      </c>
      <c r="K3601" s="43">
        <f t="shared" si="400"/>
        <v>0</v>
      </c>
      <c r="L3601">
        <f t="shared" si="401"/>
        <v>126</v>
      </c>
      <c r="M3601">
        <f>IF($G3601="","",COUNTIF($G$3:$G3601, $G3601))</f>
        <v>3473</v>
      </c>
      <c r="N3601">
        <f t="shared" si="396"/>
        <v>3599</v>
      </c>
      <c r="O3601"/>
      <c r="P3601"/>
      <c r="Q3601"/>
    </row>
    <row r="3602" spans="2:17">
      <c r="B3602" s="30">
        <f>資料貼入!A3602</f>
        <v>0</v>
      </c>
      <c r="C3602" s="38">
        <f>資料貼入!A3602</f>
        <v>0</v>
      </c>
      <c r="D3602" s="29">
        <f>資料貼入!B3602</f>
        <v>0</v>
      </c>
      <c r="E3602" s="29" cm="1">
        <f t="array" ref="E3602">MovingDayDD($D$3:D3602)</f>
        <v>-2980487.7599999681</v>
      </c>
      <c r="F3602" s="29">
        <f>IF(OR(C3602&gt;總表!$B$30,C3602=0),0,IF(E3602=0,0,1+F3601))</f>
        <v>0</v>
      </c>
      <c r="G3602" s="29">
        <f t="shared" si="397"/>
        <v>0</v>
      </c>
      <c r="H3602" s="42">
        <f t="shared" si="395"/>
        <v>0</v>
      </c>
      <c r="I3602" s="43">
        <f t="shared" si="398"/>
        <v>0</v>
      </c>
      <c r="J3602" s="42">
        <f t="shared" si="399"/>
        <v>0</v>
      </c>
      <c r="K3602" s="43">
        <f t="shared" si="400"/>
        <v>0</v>
      </c>
      <c r="L3602">
        <f t="shared" si="401"/>
        <v>126</v>
      </c>
      <c r="M3602">
        <f>IF($G3602="","",COUNTIF($G$3:$G3602, $G3602))</f>
        <v>3474</v>
      </c>
      <c r="N3602">
        <f t="shared" si="396"/>
        <v>3600</v>
      </c>
      <c r="O3602"/>
      <c r="P3602"/>
      <c r="Q3602"/>
    </row>
    <row r="3603" spans="2:17">
      <c r="B3603" s="30">
        <f>資料貼入!A3603</f>
        <v>0</v>
      </c>
      <c r="C3603" s="38">
        <f>資料貼入!A3603</f>
        <v>0</v>
      </c>
      <c r="D3603" s="29">
        <f>資料貼入!B3603</f>
        <v>0</v>
      </c>
      <c r="E3603" s="29" cm="1">
        <f t="array" ref="E3603">MovingDayDD($D$3:D3603)</f>
        <v>-2980487.7599999681</v>
      </c>
      <c r="F3603" s="29">
        <f>IF(OR(C3603&gt;總表!$B$30,C3603=0),0,IF(E3603=0,0,1+F3602))</f>
        <v>0</v>
      </c>
      <c r="G3603" s="29">
        <f t="shared" si="397"/>
        <v>0</v>
      </c>
      <c r="H3603" s="42">
        <f t="shared" si="395"/>
        <v>0</v>
      </c>
      <c r="I3603" s="43">
        <f t="shared" si="398"/>
        <v>0</v>
      </c>
      <c r="J3603" s="42">
        <f t="shared" si="399"/>
        <v>0</v>
      </c>
      <c r="K3603" s="43">
        <f t="shared" si="400"/>
        <v>0</v>
      </c>
      <c r="L3603">
        <f t="shared" si="401"/>
        <v>126</v>
      </c>
      <c r="M3603">
        <f>IF($G3603="","",COUNTIF($G$3:$G3603, $G3603))</f>
        <v>3475</v>
      </c>
      <c r="N3603">
        <f t="shared" si="396"/>
        <v>3601</v>
      </c>
      <c r="O3603"/>
      <c r="P3603"/>
      <c r="Q3603"/>
    </row>
    <row r="3604" spans="2:17">
      <c r="B3604" s="30">
        <f>資料貼入!A3604</f>
        <v>0</v>
      </c>
      <c r="C3604" s="38">
        <f>資料貼入!A3604</f>
        <v>0</v>
      </c>
      <c r="D3604" s="29">
        <f>資料貼入!B3604</f>
        <v>0</v>
      </c>
      <c r="E3604" s="29" cm="1">
        <f t="array" ref="E3604">MovingDayDD($D$3:D3604)</f>
        <v>-2980487.7599999681</v>
      </c>
      <c r="F3604" s="29">
        <f>IF(OR(C3604&gt;總表!$B$30,C3604=0),0,IF(E3604=0,0,1+F3603))</f>
        <v>0</v>
      </c>
      <c r="G3604" s="29">
        <f t="shared" si="397"/>
        <v>0</v>
      </c>
      <c r="H3604" s="42">
        <f t="shared" si="395"/>
        <v>0</v>
      </c>
      <c r="I3604" s="43">
        <f t="shared" si="398"/>
        <v>0</v>
      </c>
      <c r="J3604" s="42">
        <f t="shared" si="399"/>
        <v>0</v>
      </c>
      <c r="K3604" s="43">
        <f t="shared" si="400"/>
        <v>0</v>
      </c>
      <c r="L3604">
        <f t="shared" si="401"/>
        <v>126</v>
      </c>
      <c r="M3604">
        <f>IF($G3604="","",COUNTIF($G$3:$G3604, $G3604))</f>
        <v>3476</v>
      </c>
      <c r="N3604">
        <f t="shared" si="396"/>
        <v>3602</v>
      </c>
      <c r="O3604"/>
      <c r="P3604"/>
      <c r="Q3604"/>
    </row>
    <row r="3605" spans="2:17">
      <c r="B3605" s="30">
        <f>資料貼入!A3605</f>
        <v>0</v>
      </c>
      <c r="C3605" s="38">
        <f>資料貼入!A3605</f>
        <v>0</v>
      </c>
      <c r="D3605" s="29">
        <f>資料貼入!B3605</f>
        <v>0</v>
      </c>
      <c r="E3605" s="29" cm="1">
        <f t="array" ref="E3605">MovingDayDD($D$3:D3605)</f>
        <v>-2980487.7599999681</v>
      </c>
      <c r="F3605" s="29">
        <f>IF(OR(C3605&gt;總表!$B$30,C3605=0),0,IF(E3605=0,0,1+F3604))</f>
        <v>0</v>
      </c>
      <c r="G3605" s="29">
        <f t="shared" si="397"/>
        <v>0</v>
      </c>
      <c r="H3605" s="42">
        <f t="shared" si="395"/>
        <v>0</v>
      </c>
      <c r="I3605" s="43">
        <f t="shared" si="398"/>
        <v>0</v>
      </c>
      <c r="J3605" s="42">
        <f t="shared" si="399"/>
        <v>0</v>
      </c>
      <c r="K3605" s="43">
        <f t="shared" si="400"/>
        <v>0</v>
      </c>
      <c r="L3605">
        <f t="shared" si="401"/>
        <v>126</v>
      </c>
      <c r="M3605">
        <f>IF($G3605="","",COUNTIF($G$3:$G3605, $G3605))</f>
        <v>3477</v>
      </c>
      <c r="N3605">
        <f t="shared" si="396"/>
        <v>3603</v>
      </c>
      <c r="O3605"/>
      <c r="P3605"/>
      <c r="Q3605"/>
    </row>
    <row r="3606" spans="2:17">
      <c r="B3606" s="30">
        <f>資料貼入!A3606</f>
        <v>0</v>
      </c>
      <c r="C3606" s="38">
        <f>資料貼入!A3606</f>
        <v>0</v>
      </c>
      <c r="D3606" s="29">
        <f>資料貼入!B3606</f>
        <v>0</v>
      </c>
      <c r="E3606" s="29" cm="1">
        <f t="array" ref="E3606">MovingDayDD($D$3:D3606)</f>
        <v>-2980487.7599999681</v>
      </c>
      <c r="F3606" s="29">
        <f>IF(OR(C3606&gt;總表!$B$30,C3606=0),0,IF(E3606=0,0,1+F3605))</f>
        <v>0</v>
      </c>
      <c r="G3606" s="29">
        <f t="shared" si="397"/>
        <v>0</v>
      </c>
      <c r="H3606" s="42">
        <f t="shared" si="395"/>
        <v>0</v>
      </c>
      <c r="I3606" s="43">
        <f t="shared" si="398"/>
        <v>0</v>
      </c>
      <c r="J3606" s="42">
        <f t="shared" si="399"/>
        <v>0</v>
      </c>
      <c r="K3606" s="43">
        <f t="shared" si="400"/>
        <v>0</v>
      </c>
      <c r="L3606">
        <f t="shared" si="401"/>
        <v>126</v>
      </c>
      <c r="M3606">
        <f>IF($G3606="","",COUNTIF($G$3:$G3606, $G3606))</f>
        <v>3478</v>
      </c>
      <c r="N3606">
        <f t="shared" si="396"/>
        <v>3604</v>
      </c>
      <c r="O3606"/>
      <c r="P3606"/>
      <c r="Q3606"/>
    </row>
    <row r="3607" spans="2:17">
      <c r="B3607" s="30">
        <f>資料貼入!A3607</f>
        <v>0</v>
      </c>
      <c r="C3607" s="38">
        <f>資料貼入!A3607</f>
        <v>0</v>
      </c>
      <c r="D3607" s="29">
        <f>資料貼入!B3607</f>
        <v>0</v>
      </c>
      <c r="E3607" s="29" cm="1">
        <f t="array" ref="E3607">MovingDayDD($D$3:D3607)</f>
        <v>-2980487.7599999681</v>
      </c>
      <c r="F3607" s="29">
        <f>IF(OR(C3607&gt;總表!$B$30,C3607=0),0,IF(E3607=0,0,1+F3606))</f>
        <v>0</v>
      </c>
      <c r="G3607" s="29">
        <f t="shared" si="397"/>
        <v>0</v>
      </c>
      <c r="H3607" s="42">
        <f t="shared" si="395"/>
        <v>0</v>
      </c>
      <c r="I3607" s="43">
        <f t="shared" si="398"/>
        <v>0</v>
      </c>
      <c r="J3607" s="42">
        <f t="shared" si="399"/>
        <v>0</v>
      </c>
      <c r="K3607" s="43">
        <f t="shared" si="400"/>
        <v>0</v>
      </c>
      <c r="L3607">
        <f t="shared" si="401"/>
        <v>126</v>
      </c>
      <c r="M3607">
        <f>IF($G3607="","",COUNTIF($G$3:$G3607, $G3607))</f>
        <v>3479</v>
      </c>
      <c r="N3607">
        <f t="shared" si="396"/>
        <v>3605</v>
      </c>
      <c r="O3607"/>
      <c r="P3607"/>
      <c r="Q3607"/>
    </row>
    <row r="3608" spans="2:17">
      <c r="B3608" s="30">
        <f>資料貼入!A3608</f>
        <v>0</v>
      </c>
      <c r="C3608" s="38">
        <f>資料貼入!A3608</f>
        <v>0</v>
      </c>
      <c r="D3608" s="29">
        <f>資料貼入!B3608</f>
        <v>0</v>
      </c>
      <c r="E3608" s="29" cm="1">
        <f t="array" ref="E3608">MovingDayDD($D$3:D3608)</f>
        <v>-2980487.7599999681</v>
      </c>
      <c r="F3608" s="29">
        <f>IF(OR(C3608&gt;總表!$B$30,C3608=0),0,IF(E3608=0,0,1+F3607))</f>
        <v>0</v>
      </c>
      <c r="G3608" s="29">
        <f t="shared" si="397"/>
        <v>0</v>
      </c>
      <c r="H3608" s="42">
        <f t="shared" si="395"/>
        <v>0</v>
      </c>
      <c r="I3608" s="43">
        <f t="shared" si="398"/>
        <v>0</v>
      </c>
      <c r="J3608" s="42">
        <f t="shared" si="399"/>
        <v>0</v>
      </c>
      <c r="K3608" s="43">
        <f t="shared" si="400"/>
        <v>0</v>
      </c>
      <c r="L3608">
        <f t="shared" si="401"/>
        <v>126</v>
      </c>
      <c r="M3608">
        <f>IF($G3608="","",COUNTIF($G$3:$G3608, $G3608))</f>
        <v>3480</v>
      </c>
      <c r="N3608">
        <f t="shared" si="396"/>
        <v>3606</v>
      </c>
      <c r="O3608"/>
      <c r="P3608"/>
      <c r="Q3608"/>
    </row>
    <row r="3609" spans="2:17">
      <c r="B3609" s="30">
        <f>資料貼入!A3609</f>
        <v>0</v>
      </c>
      <c r="C3609" s="38">
        <f>資料貼入!A3609</f>
        <v>0</v>
      </c>
      <c r="D3609" s="29">
        <f>資料貼入!B3609</f>
        <v>0</v>
      </c>
      <c r="E3609" s="29" cm="1">
        <f t="array" ref="E3609">MovingDayDD($D$3:D3609)</f>
        <v>-2980487.7599999681</v>
      </c>
      <c r="F3609" s="29">
        <f>IF(OR(C3609&gt;總表!$B$30,C3609=0),0,IF(E3609=0,0,1+F3608))</f>
        <v>0</v>
      </c>
      <c r="G3609" s="29">
        <f t="shared" si="397"/>
        <v>0</v>
      </c>
      <c r="H3609" s="42">
        <f t="shared" si="395"/>
        <v>0</v>
      </c>
      <c r="I3609" s="43">
        <f t="shared" si="398"/>
        <v>0</v>
      </c>
      <c r="J3609" s="42">
        <f t="shared" si="399"/>
        <v>0</v>
      </c>
      <c r="K3609" s="43">
        <f t="shared" si="400"/>
        <v>0</v>
      </c>
      <c r="L3609">
        <f t="shared" si="401"/>
        <v>126</v>
      </c>
      <c r="M3609">
        <f>IF($G3609="","",COUNTIF($G$3:$G3609, $G3609))</f>
        <v>3481</v>
      </c>
      <c r="N3609">
        <f t="shared" si="396"/>
        <v>3607</v>
      </c>
      <c r="O3609"/>
      <c r="P3609"/>
      <c r="Q3609"/>
    </row>
    <row r="3610" spans="2:17">
      <c r="B3610" s="30">
        <f>資料貼入!A3610</f>
        <v>0</v>
      </c>
      <c r="C3610" s="38">
        <f>資料貼入!A3610</f>
        <v>0</v>
      </c>
      <c r="D3610" s="29">
        <f>資料貼入!B3610</f>
        <v>0</v>
      </c>
      <c r="E3610" s="29" cm="1">
        <f t="array" ref="E3610">MovingDayDD($D$3:D3610)</f>
        <v>-2980487.7599999681</v>
      </c>
      <c r="F3610" s="29">
        <f>IF(OR(C3610&gt;總表!$B$30,C3610=0),0,IF(E3610=0,0,1+F3609))</f>
        <v>0</v>
      </c>
      <c r="G3610" s="29">
        <f t="shared" si="397"/>
        <v>0</v>
      </c>
      <c r="H3610" s="42">
        <f t="shared" si="395"/>
        <v>0</v>
      </c>
      <c r="I3610" s="43">
        <f t="shared" si="398"/>
        <v>0</v>
      </c>
      <c r="J3610" s="42">
        <f t="shared" si="399"/>
        <v>0</v>
      </c>
      <c r="K3610" s="43">
        <f t="shared" si="400"/>
        <v>0</v>
      </c>
      <c r="L3610">
        <f t="shared" si="401"/>
        <v>126</v>
      </c>
      <c r="M3610">
        <f>IF($G3610="","",COUNTIF($G$3:$G3610, $G3610))</f>
        <v>3482</v>
      </c>
      <c r="N3610">
        <f t="shared" si="396"/>
        <v>3608</v>
      </c>
      <c r="O3610"/>
      <c r="P3610"/>
      <c r="Q3610"/>
    </row>
    <row r="3611" spans="2:17">
      <c r="B3611" s="30">
        <f>資料貼入!A3611</f>
        <v>0</v>
      </c>
      <c r="C3611" s="38">
        <f>資料貼入!A3611</f>
        <v>0</v>
      </c>
      <c r="D3611" s="29">
        <f>資料貼入!B3611</f>
        <v>0</v>
      </c>
      <c r="E3611" s="29" cm="1">
        <f t="array" ref="E3611">MovingDayDD($D$3:D3611)</f>
        <v>-2980487.7599999681</v>
      </c>
      <c r="F3611" s="29">
        <f>IF(OR(C3611&gt;總表!$B$30,C3611=0),0,IF(E3611=0,0,1+F3610))</f>
        <v>0</v>
      </c>
      <c r="G3611" s="29">
        <f t="shared" si="397"/>
        <v>0</v>
      </c>
      <c r="H3611" s="42">
        <f t="shared" si="395"/>
        <v>0</v>
      </c>
      <c r="I3611" s="43">
        <f t="shared" si="398"/>
        <v>0</v>
      </c>
      <c r="J3611" s="42">
        <f t="shared" si="399"/>
        <v>0</v>
      </c>
      <c r="K3611" s="43">
        <f t="shared" si="400"/>
        <v>0</v>
      </c>
      <c r="L3611">
        <f t="shared" si="401"/>
        <v>126</v>
      </c>
      <c r="M3611">
        <f>IF($G3611="","",COUNTIF($G$3:$G3611, $G3611))</f>
        <v>3483</v>
      </c>
      <c r="N3611">
        <f t="shared" si="396"/>
        <v>3609</v>
      </c>
      <c r="O3611"/>
      <c r="P3611"/>
      <c r="Q3611"/>
    </row>
    <row r="3612" spans="2:17">
      <c r="B3612" s="30">
        <f>資料貼入!A3612</f>
        <v>0</v>
      </c>
      <c r="C3612" s="38">
        <f>資料貼入!A3612</f>
        <v>0</v>
      </c>
      <c r="D3612" s="29">
        <f>資料貼入!B3612</f>
        <v>0</v>
      </c>
      <c r="E3612" s="29" cm="1">
        <f t="array" ref="E3612">MovingDayDD($D$3:D3612)</f>
        <v>-2980487.7599999681</v>
      </c>
      <c r="F3612" s="29">
        <f>IF(OR(C3612&gt;總表!$B$30,C3612=0),0,IF(E3612=0,0,1+F3611))</f>
        <v>0</v>
      </c>
      <c r="G3612" s="29">
        <f t="shared" si="397"/>
        <v>0</v>
      </c>
      <c r="H3612" s="42">
        <f t="shared" si="395"/>
        <v>0</v>
      </c>
      <c r="I3612" s="43">
        <f t="shared" si="398"/>
        <v>0</v>
      </c>
      <c r="J3612" s="42">
        <f t="shared" si="399"/>
        <v>0</v>
      </c>
      <c r="K3612" s="43">
        <f t="shared" si="400"/>
        <v>0</v>
      </c>
      <c r="L3612">
        <f t="shared" si="401"/>
        <v>126</v>
      </c>
      <c r="M3612">
        <f>IF($G3612="","",COUNTIF($G$3:$G3612, $G3612))</f>
        <v>3484</v>
      </c>
      <c r="N3612">
        <f t="shared" si="396"/>
        <v>3610</v>
      </c>
      <c r="O3612"/>
      <c r="P3612"/>
      <c r="Q3612"/>
    </row>
    <row r="3613" spans="2:17">
      <c r="B3613" s="30">
        <f>資料貼入!A3613</f>
        <v>0</v>
      </c>
      <c r="C3613" s="38">
        <f>資料貼入!A3613</f>
        <v>0</v>
      </c>
      <c r="D3613" s="29">
        <f>資料貼入!B3613</f>
        <v>0</v>
      </c>
      <c r="E3613" s="29" cm="1">
        <f t="array" ref="E3613">MovingDayDD($D$3:D3613)</f>
        <v>-2980487.7599999681</v>
      </c>
      <c r="F3613" s="29">
        <f>IF(OR(C3613&gt;總表!$B$30,C3613=0),0,IF(E3613=0,0,1+F3612))</f>
        <v>0</v>
      </c>
      <c r="G3613" s="29">
        <f t="shared" si="397"/>
        <v>0</v>
      </c>
      <c r="H3613" s="42">
        <f t="shared" si="395"/>
        <v>0</v>
      </c>
      <c r="I3613" s="43">
        <f t="shared" si="398"/>
        <v>0</v>
      </c>
      <c r="J3613" s="42">
        <f t="shared" si="399"/>
        <v>0</v>
      </c>
      <c r="K3613" s="43">
        <f t="shared" si="400"/>
        <v>0</v>
      </c>
      <c r="L3613">
        <f t="shared" si="401"/>
        <v>126</v>
      </c>
      <c r="M3613">
        <f>IF($G3613="","",COUNTIF($G$3:$G3613, $G3613))</f>
        <v>3485</v>
      </c>
      <c r="N3613">
        <f t="shared" si="396"/>
        <v>3611</v>
      </c>
      <c r="O3613"/>
      <c r="P3613"/>
      <c r="Q3613"/>
    </row>
    <row r="3614" spans="2:17">
      <c r="B3614" s="30">
        <f>資料貼入!A3614</f>
        <v>0</v>
      </c>
      <c r="C3614" s="38">
        <f>資料貼入!A3614</f>
        <v>0</v>
      </c>
      <c r="D3614" s="29">
        <f>資料貼入!B3614</f>
        <v>0</v>
      </c>
      <c r="E3614" s="29" cm="1">
        <f t="array" ref="E3614">MovingDayDD($D$3:D3614)</f>
        <v>-2980487.7599999681</v>
      </c>
      <c r="F3614" s="29">
        <f>IF(OR(C3614&gt;總表!$B$30,C3614=0),0,IF(E3614=0,0,1+F3613))</f>
        <v>0</v>
      </c>
      <c r="G3614" s="29">
        <f t="shared" si="397"/>
        <v>0</v>
      </c>
      <c r="H3614" s="42">
        <f t="shared" si="395"/>
        <v>0</v>
      </c>
      <c r="I3614" s="43">
        <f t="shared" si="398"/>
        <v>0</v>
      </c>
      <c r="J3614" s="42">
        <f t="shared" si="399"/>
        <v>0</v>
      </c>
      <c r="K3614" s="43">
        <f t="shared" si="400"/>
        <v>0</v>
      </c>
      <c r="L3614">
        <f t="shared" si="401"/>
        <v>126</v>
      </c>
      <c r="M3614">
        <f>IF($G3614="","",COUNTIF($G$3:$G3614, $G3614))</f>
        <v>3486</v>
      </c>
      <c r="N3614">
        <f t="shared" si="396"/>
        <v>3612</v>
      </c>
      <c r="O3614"/>
      <c r="P3614"/>
      <c r="Q3614"/>
    </row>
    <row r="3615" spans="2:17">
      <c r="B3615" s="30">
        <f>資料貼入!A3615</f>
        <v>0</v>
      </c>
      <c r="C3615" s="38">
        <f>資料貼入!A3615</f>
        <v>0</v>
      </c>
      <c r="D3615" s="29">
        <f>資料貼入!B3615</f>
        <v>0</v>
      </c>
      <c r="E3615" s="29" cm="1">
        <f t="array" ref="E3615">MovingDayDD($D$3:D3615)</f>
        <v>-2980487.7599999681</v>
      </c>
      <c r="F3615" s="29">
        <f>IF(OR(C3615&gt;總表!$B$30,C3615=0),0,IF(E3615=0,0,1+F3614))</f>
        <v>0</v>
      </c>
      <c r="G3615" s="29">
        <f t="shared" si="397"/>
        <v>0</v>
      </c>
      <c r="H3615" s="42">
        <f t="shared" si="395"/>
        <v>0</v>
      </c>
      <c r="I3615" s="43">
        <f t="shared" si="398"/>
        <v>0</v>
      </c>
      <c r="J3615" s="42">
        <f t="shared" si="399"/>
        <v>0</v>
      </c>
      <c r="K3615" s="43">
        <f t="shared" si="400"/>
        <v>0</v>
      </c>
      <c r="L3615">
        <f t="shared" si="401"/>
        <v>126</v>
      </c>
      <c r="M3615">
        <f>IF($G3615="","",COUNTIF($G$3:$G3615, $G3615))</f>
        <v>3487</v>
      </c>
      <c r="N3615">
        <f t="shared" si="396"/>
        <v>3613</v>
      </c>
      <c r="O3615"/>
      <c r="P3615"/>
      <c r="Q3615"/>
    </row>
    <row r="3616" spans="2:17">
      <c r="B3616" s="30">
        <f>資料貼入!A3616</f>
        <v>0</v>
      </c>
      <c r="C3616" s="38">
        <f>資料貼入!A3616</f>
        <v>0</v>
      </c>
      <c r="D3616" s="29">
        <f>資料貼入!B3616</f>
        <v>0</v>
      </c>
      <c r="E3616" s="29" cm="1">
        <f t="array" ref="E3616">MovingDayDD($D$3:D3616)</f>
        <v>-2980487.7599999681</v>
      </c>
      <c r="F3616" s="29">
        <f>IF(OR(C3616&gt;總表!$B$30,C3616=0),0,IF(E3616=0,0,1+F3615))</f>
        <v>0</v>
      </c>
      <c r="G3616" s="29">
        <f t="shared" si="397"/>
        <v>0</v>
      </c>
      <c r="H3616" s="42">
        <f t="shared" si="395"/>
        <v>0</v>
      </c>
      <c r="I3616" s="43">
        <f t="shared" si="398"/>
        <v>0</v>
      </c>
      <c r="J3616" s="42">
        <f t="shared" si="399"/>
        <v>0</v>
      </c>
      <c r="K3616" s="43">
        <f t="shared" si="400"/>
        <v>0</v>
      </c>
      <c r="L3616">
        <f t="shared" si="401"/>
        <v>126</v>
      </c>
      <c r="M3616">
        <f>IF($G3616="","",COUNTIF($G$3:$G3616, $G3616))</f>
        <v>3488</v>
      </c>
      <c r="N3616">
        <f t="shared" si="396"/>
        <v>3614</v>
      </c>
      <c r="O3616"/>
      <c r="P3616"/>
      <c r="Q3616"/>
    </row>
    <row r="3617" spans="2:17">
      <c r="B3617" s="30">
        <f>資料貼入!A3617</f>
        <v>0</v>
      </c>
      <c r="C3617" s="38">
        <f>資料貼入!A3617</f>
        <v>0</v>
      </c>
      <c r="D3617" s="29">
        <f>資料貼入!B3617</f>
        <v>0</v>
      </c>
      <c r="E3617" s="29" cm="1">
        <f t="array" ref="E3617">MovingDayDD($D$3:D3617)</f>
        <v>-2980487.7599999681</v>
      </c>
      <c r="F3617" s="29">
        <f>IF(OR(C3617&gt;總表!$B$30,C3617=0),0,IF(E3617=0,0,1+F3616))</f>
        <v>0</v>
      </c>
      <c r="G3617" s="29">
        <f t="shared" si="397"/>
        <v>0</v>
      </c>
      <c r="H3617" s="42">
        <f t="shared" si="395"/>
        <v>0</v>
      </c>
      <c r="I3617" s="43">
        <f t="shared" si="398"/>
        <v>0</v>
      </c>
      <c r="J3617" s="42">
        <f t="shared" si="399"/>
        <v>0</v>
      </c>
      <c r="K3617" s="43">
        <f t="shared" si="400"/>
        <v>0</v>
      </c>
      <c r="L3617">
        <f t="shared" si="401"/>
        <v>126</v>
      </c>
      <c r="M3617">
        <f>IF($G3617="","",COUNTIF($G$3:$G3617, $G3617))</f>
        <v>3489</v>
      </c>
      <c r="N3617">
        <f t="shared" si="396"/>
        <v>3615</v>
      </c>
      <c r="O3617"/>
      <c r="P3617"/>
      <c r="Q3617"/>
    </row>
    <row r="3618" spans="2:17">
      <c r="B3618" s="30">
        <f>資料貼入!A3618</f>
        <v>0</v>
      </c>
      <c r="C3618" s="38">
        <f>資料貼入!A3618</f>
        <v>0</v>
      </c>
      <c r="D3618" s="29">
        <f>資料貼入!B3618</f>
        <v>0</v>
      </c>
      <c r="E3618" s="29" cm="1">
        <f t="array" ref="E3618">MovingDayDD($D$3:D3618)</f>
        <v>-2980487.7599999681</v>
      </c>
      <c r="F3618" s="29">
        <f>IF(OR(C3618&gt;總表!$B$30,C3618=0),0,IF(E3618=0,0,1+F3617))</f>
        <v>0</v>
      </c>
      <c r="G3618" s="29">
        <f t="shared" si="397"/>
        <v>0</v>
      </c>
      <c r="H3618" s="42">
        <f t="shared" si="395"/>
        <v>0</v>
      </c>
      <c r="I3618" s="43">
        <f t="shared" si="398"/>
        <v>0</v>
      </c>
      <c r="J3618" s="42">
        <f t="shared" si="399"/>
        <v>0</v>
      </c>
      <c r="K3618" s="43">
        <f t="shared" si="400"/>
        <v>0</v>
      </c>
      <c r="L3618">
        <f t="shared" si="401"/>
        <v>126</v>
      </c>
      <c r="M3618">
        <f>IF($G3618="","",COUNTIF($G$3:$G3618, $G3618))</f>
        <v>3490</v>
      </c>
      <c r="N3618">
        <f t="shared" si="396"/>
        <v>3616</v>
      </c>
      <c r="O3618"/>
      <c r="P3618"/>
      <c r="Q3618"/>
    </row>
    <row r="3619" spans="2:17">
      <c r="B3619" s="30">
        <f>資料貼入!A3619</f>
        <v>0</v>
      </c>
      <c r="C3619" s="38">
        <f>資料貼入!A3619</f>
        <v>0</v>
      </c>
      <c r="D3619" s="29">
        <f>資料貼入!B3619</f>
        <v>0</v>
      </c>
      <c r="E3619" s="29" cm="1">
        <f t="array" ref="E3619">MovingDayDD($D$3:D3619)</f>
        <v>-2980487.7599999681</v>
      </c>
      <c r="F3619" s="29">
        <f>IF(OR(C3619&gt;總表!$B$30,C3619=0),0,IF(E3619=0,0,1+F3618))</f>
        <v>0</v>
      </c>
      <c r="G3619" s="29">
        <f t="shared" si="397"/>
        <v>0</v>
      </c>
      <c r="H3619" s="42">
        <f t="shared" si="395"/>
        <v>0</v>
      </c>
      <c r="I3619" s="43">
        <f t="shared" si="398"/>
        <v>0</v>
      </c>
      <c r="J3619" s="42">
        <f t="shared" si="399"/>
        <v>0</v>
      </c>
      <c r="K3619" s="43">
        <f t="shared" si="400"/>
        <v>0</v>
      </c>
      <c r="L3619">
        <f t="shared" si="401"/>
        <v>126</v>
      </c>
      <c r="M3619">
        <f>IF($G3619="","",COUNTIF($G$3:$G3619, $G3619))</f>
        <v>3491</v>
      </c>
      <c r="N3619">
        <f t="shared" si="396"/>
        <v>3617</v>
      </c>
      <c r="O3619"/>
      <c r="P3619"/>
      <c r="Q3619"/>
    </row>
    <row r="3620" spans="2:17">
      <c r="B3620" s="30">
        <f>資料貼入!A3620</f>
        <v>0</v>
      </c>
      <c r="C3620" s="38">
        <f>資料貼入!A3620</f>
        <v>0</v>
      </c>
      <c r="D3620" s="29">
        <f>資料貼入!B3620</f>
        <v>0</v>
      </c>
      <c r="E3620" s="29" cm="1">
        <f t="array" ref="E3620">MovingDayDD($D$3:D3620)</f>
        <v>-2980487.7599999681</v>
      </c>
      <c r="F3620" s="29">
        <f>IF(OR(C3620&gt;總表!$B$30,C3620=0),0,IF(E3620=0,0,1+F3619))</f>
        <v>0</v>
      </c>
      <c r="G3620" s="29">
        <f t="shared" si="397"/>
        <v>0</v>
      </c>
      <c r="H3620" s="42">
        <f t="shared" si="395"/>
        <v>0</v>
      </c>
      <c r="I3620" s="43">
        <f t="shared" si="398"/>
        <v>0</v>
      </c>
      <c r="J3620" s="42">
        <f t="shared" si="399"/>
        <v>0</v>
      </c>
      <c r="K3620" s="43">
        <f t="shared" si="400"/>
        <v>0</v>
      </c>
      <c r="L3620">
        <f t="shared" si="401"/>
        <v>126</v>
      </c>
      <c r="M3620">
        <f>IF($G3620="","",COUNTIF($G$3:$G3620, $G3620))</f>
        <v>3492</v>
      </c>
      <c r="N3620">
        <f t="shared" si="396"/>
        <v>3618</v>
      </c>
      <c r="O3620"/>
      <c r="P3620"/>
      <c r="Q3620"/>
    </row>
    <row r="3621" spans="2:17">
      <c r="B3621" s="30">
        <f>資料貼入!A3621</f>
        <v>0</v>
      </c>
      <c r="C3621" s="38">
        <f>資料貼入!A3621</f>
        <v>0</v>
      </c>
      <c r="D3621" s="29">
        <f>資料貼入!B3621</f>
        <v>0</v>
      </c>
      <c r="E3621" s="29" cm="1">
        <f t="array" ref="E3621">MovingDayDD($D$3:D3621)</f>
        <v>-2980487.7599999681</v>
      </c>
      <c r="F3621" s="29">
        <f>IF(OR(C3621&gt;總表!$B$30,C3621=0),0,IF(E3621=0,0,1+F3620))</f>
        <v>0</v>
      </c>
      <c r="G3621" s="29">
        <f t="shared" si="397"/>
        <v>0</v>
      </c>
      <c r="H3621" s="42">
        <f t="shared" si="395"/>
        <v>0</v>
      </c>
      <c r="I3621" s="43">
        <f t="shared" si="398"/>
        <v>0</v>
      </c>
      <c r="J3621" s="42">
        <f t="shared" si="399"/>
        <v>0</v>
      </c>
      <c r="K3621" s="43">
        <f t="shared" si="400"/>
        <v>0</v>
      </c>
      <c r="L3621">
        <f t="shared" si="401"/>
        <v>126</v>
      </c>
      <c r="M3621">
        <f>IF($G3621="","",COUNTIF($G$3:$G3621, $G3621))</f>
        <v>3493</v>
      </c>
      <c r="N3621">
        <f t="shared" si="396"/>
        <v>3619</v>
      </c>
      <c r="O3621"/>
      <c r="P3621"/>
      <c r="Q3621"/>
    </row>
    <row r="3622" spans="2:17">
      <c r="B3622" s="30">
        <f>資料貼入!A3622</f>
        <v>0</v>
      </c>
      <c r="C3622" s="38">
        <f>資料貼入!A3622</f>
        <v>0</v>
      </c>
      <c r="D3622" s="29">
        <f>資料貼入!B3622</f>
        <v>0</v>
      </c>
      <c r="E3622" s="29" cm="1">
        <f t="array" ref="E3622">MovingDayDD($D$3:D3622)</f>
        <v>-2980487.7599999681</v>
      </c>
      <c r="F3622" s="29">
        <f>IF(OR(C3622&gt;總表!$B$30,C3622=0),0,IF(E3622=0,0,1+F3621))</f>
        <v>0</v>
      </c>
      <c r="G3622" s="29">
        <f t="shared" si="397"/>
        <v>0</v>
      </c>
      <c r="H3622" s="42">
        <f t="shared" si="395"/>
        <v>0</v>
      </c>
      <c r="I3622" s="43">
        <f t="shared" si="398"/>
        <v>0</v>
      </c>
      <c r="J3622" s="42">
        <f t="shared" si="399"/>
        <v>0</v>
      </c>
      <c r="K3622" s="43">
        <f t="shared" si="400"/>
        <v>0</v>
      </c>
      <c r="L3622">
        <f t="shared" si="401"/>
        <v>126</v>
      </c>
      <c r="M3622">
        <f>IF($G3622="","",COUNTIF($G$3:$G3622, $G3622))</f>
        <v>3494</v>
      </c>
      <c r="N3622">
        <f t="shared" si="396"/>
        <v>3620</v>
      </c>
      <c r="O3622"/>
      <c r="P3622"/>
      <c r="Q3622"/>
    </row>
    <row r="3623" spans="2:17">
      <c r="B3623" s="30">
        <f>資料貼入!A3623</f>
        <v>0</v>
      </c>
      <c r="C3623" s="38">
        <f>資料貼入!A3623</f>
        <v>0</v>
      </c>
      <c r="D3623" s="29">
        <f>資料貼入!B3623</f>
        <v>0</v>
      </c>
      <c r="E3623" s="29" cm="1">
        <f t="array" ref="E3623">MovingDayDD($D$3:D3623)</f>
        <v>-2980487.7599999681</v>
      </c>
      <c r="F3623" s="29">
        <f>IF(OR(C3623&gt;總表!$B$30,C3623=0),0,IF(E3623=0,0,1+F3622))</f>
        <v>0</v>
      </c>
      <c r="G3623" s="29">
        <f t="shared" si="397"/>
        <v>0</v>
      </c>
      <c r="H3623" s="42">
        <f t="shared" si="395"/>
        <v>0</v>
      </c>
      <c r="I3623" s="43">
        <f t="shared" si="398"/>
        <v>0</v>
      </c>
      <c r="J3623" s="42">
        <f t="shared" si="399"/>
        <v>0</v>
      </c>
      <c r="K3623" s="43">
        <f t="shared" si="400"/>
        <v>0</v>
      </c>
      <c r="L3623">
        <f t="shared" si="401"/>
        <v>126</v>
      </c>
      <c r="M3623">
        <f>IF($G3623="","",COUNTIF($G$3:$G3623, $G3623))</f>
        <v>3495</v>
      </c>
      <c r="N3623">
        <f t="shared" si="396"/>
        <v>3621</v>
      </c>
      <c r="O3623"/>
      <c r="P3623"/>
      <c r="Q3623"/>
    </row>
    <row r="3624" spans="2:17">
      <c r="B3624" s="30">
        <f>資料貼入!A3624</f>
        <v>0</v>
      </c>
      <c r="C3624" s="38">
        <f>資料貼入!A3624</f>
        <v>0</v>
      </c>
      <c r="D3624" s="29">
        <f>資料貼入!B3624</f>
        <v>0</v>
      </c>
      <c r="E3624" s="29" cm="1">
        <f t="array" ref="E3624">MovingDayDD($D$3:D3624)</f>
        <v>-2980487.7599999681</v>
      </c>
      <c r="F3624" s="29">
        <f>IF(OR(C3624&gt;總表!$B$30,C3624=0),0,IF(E3624=0,0,1+F3623))</f>
        <v>0</v>
      </c>
      <c r="G3624" s="29">
        <f t="shared" si="397"/>
        <v>0</v>
      </c>
      <c r="H3624" s="42">
        <f t="shared" si="395"/>
        <v>0</v>
      </c>
      <c r="I3624" s="43">
        <f t="shared" si="398"/>
        <v>0</v>
      </c>
      <c r="J3624" s="42">
        <f t="shared" si="399"/>
        <v>0</v>
      </c>
      <c r="K3624" s="43">
        <f t="shared" si="400"/>
        <v>0</v>
      </c>
      <c r="L3624">
        <f t="shared" si="401"/>
        <v>126</v>
      </c>
      <c r="M3624">
        <f>IF($G3624="","",COUNTIF($G$3:$G3624, $G3624))</f>
        <v>3496</v>
      </c>
      <c r="N3624">
        <f t="shared" si="396"/>
        <v>3622</v>
      </c>
      <c r="O3624"/>
      <c r="P3624"/>
      <c r="Q3624"/>
    </row>
    <row r="3625" spans="2:17">
      <c r="B3625" s="30">
        <f>資料貼入!A3625</f>
        <v>0</v>
      </c>
      <c r="C3625" s="38">
        <f>資料貼入!A3625</f>
        <v>0</v>
      </c>
      <c r="D3625" s="29">
        <f>資料貼入!B3625</f>
        <v>0</v>
      </c>
      <c r="E3625" s="29" cm="1">
        <f t="array" ref="E3625">MovingDayDD($D$3:D3625)</f>
        <v>-2980487.7599999681</v>
      </c>
      <c r="F3625" s="29">
        <f>IF(OR(C3625&gt;總表!$B$30,C3625=0),0,IF(E3625=0,0,1+F3624))</f>
        <v>0</v>
      </c>
      <c r="G3625" s="29">
        <f t="shared" si="397"/>
        <v>0</v>
      </c>
      <c r="H3625" s="42">
        <f t="shared" si="395"/>
        <v>0</v>
      </c>
      <c r="I3625" s="43">
        <f t="shared" si="398"/>
        <v>0</v>
      </c>
      <c r="J3625" s="42">
        <f t="shared" si="399"/>
        <v>0</v>
      </c>
      <c r="K3625" s="43">
        <f t="shared" si="400"/>
        <v>0</v>
      </c>
      <c r="L3625">
        <f t="shared" si="401"/>
        <v>126</v>
      </c>
      <c r="M3625">
        <f>IF($G3625="","",COUNTIF($G$3:$G3625, $G3625))</f>
        <v>3497</v>
      </c>
      <c r="N3625">
        <f t="shared" si="396"/>
        <v>3623</v>
      </c>
      <c r="O3625"/>
      <c r="P3625"/>
      <c r="Q3625"/>
    </row>
    <row r="3626" spans="2:17">
      <c r="B3626" s="30">
        <f>資料貼入!A3626</f>
        <v>0</v>
      </c>
      <c r="C3626" s="38">
        <f>資料貼入!A3626</f>
        <v>0</v>
      </c>
      <c r="D3626" s="29">
        <f>資料貼入!B3626</f>
        <v>0</v>
      </c>
      <c r="E3626" s="29" cm="1">
        <f t="array" ref="E3626">MovingDayDD($D$3:D3626)</f>
        <v>-2980487.7599999681</v>
      </c>
      <c r="F3626" s="29">
        <f>IF(OR(C3626&gt;總表!$B$30,C3626=0),0,IF(E3626=0,0,1+F3625))</f>
        <v>0</v>
      </c>
      <c r="G3626" s="29">
        <f t="shared" si="397"/>
        <v>0</v>
      </c>
      <c r="H3626" s="42">
        <f t="shared" si="395"/>
        <v>0</v>
      </c>
      <c r="I3626" s="43">
        <f t="shared" si="398"/>
        <v>0</v>
      </c>
      <c r="J3626" s="42">
        <f t="shared" si="399"/>
        <v>0</v>
      </c>
      <c r="K3626" s="43">
        <f t="shared" si="400"/>
        <v>0</v>
      </c>
      <c r="L3626">
        <f t="shared" si="401"/>
        <v>126</v>
      </c>
      <c r="M3626">
        <f>IF($G3626="","",COUNTIF($G$3:$G3626, $G3626))</f>
        <v>3498</v>
      </c>
      <c r="N3626">
        <f t="shared" si="396"/>
        <v>3624</v>
      </c>
      <c r="O3626"/>
      <c r="P3626"/>
      <c r="Q3626"/>
    </row>
    <row r="3627" spans="2:17">
      <c r="B3627" s="30">
        <f>資料貼入!A3627</f>
        <v>0</v>
      </c>
      <c r="C3627" s="38">
        <f>資料貼入!A3627</f>
        <v>0</v>
      </c>
      <c r="D3627" s="29">
        <f>資料貼入!B3627</f>
        <v>0</v>
      </c>
      <c r="E3627" s="29" cm="1">
        <f t="array" ref="E3627">MovingDayDD($D$3:D3627)</f>
        <v>-2980487.7599999681</v>
      </c>
      <c r="F3627" s="29">
        <f>IF(OR(C3627&gt;總表!$B$30,C3627=0),0,IF(E3627=0,0,1+F3626))</f>
        <v>0</v>
      </c>
      <c r="G3627" s="29">
        <f t="shared" si="397"/>
        <v>0</v>
      </c>
      <c r="H3627" s="42">
        <f t="shared" si="395"/>
        <v>0</v>
      </c>
      <c r="I3627" s="43">
        <f t="shared" si="398"/>
        <v>0</v>
      </c>
      <c r="J3627" s="42">
        <f t="shared" si="399"/>
        <v>0</v>
      </c>
      <c r="K3627" s="43">
        <f t="shared" si="400"/>
        <v>0</v>
      </c>
      <c r="L3627">
        <f t="shared" si="401"/>
        <v>126</v>
      </c>
      <c r="M3627">
        <f>IF($G3627="","",COUNTIF($G$3:$G3627, $G3627))</f>
        <v>3499</v>
      </c>
      <c r="N3627">
        <f t="shared" si="396"/>
        <v>3625</v>
      </c>
      <c r="O3627"/>
      <c r="P3627"/>
      <c r="Q3627"/>
    </row>
    <row r="3628" spans="2:17">
      <c r="B3628" s="30">
        <f>資料貼入!A3628</f>
        <v>0</v>
      </c>
      <c r="C3628" s="38">
        <f>資料貼入!A3628</f>
        <v>0</v>
      </c>
      <c r="D3628" s="29">
        <f>資料貼入!B3628</f>
        <v>0</v>
      </c>
      <c r="E3628" s="29" cm="1">
        <f t="array" ref="E3628">MovingDayDD($D$3:D3628)</f>
        <v>-2980487.7599999681</v>
      </c>
      <c r="F3628" s="29">
        <f>IF(OR(C3628&gt;總表!$B$30,C3628=0),0,IF(E3628=0,0,1+F3627))</f>
        <v>0</v>
      </c>
      <c r="G3628" s="29">
        <f t="shared" si="397"/>
        <v>0</v>
      </c>
      <c r="H3628" s="42">
        <f t="shared" si="395"/>
        <v>0</v>
      </c>
      <c r="I3628" s="43">
        <f t="shared" si="398"/>
        <v>0</v>
      </c>
      <c r="J3628" s="42">
        <f t="shared" si="399"/>
        <v>0</v>
      </c>
      <c r="K3628" s="43">
        <f t="shared" si="400"/>
        <v>0</v>
      </c>
      <c r="L3628">
        <f t="shared" si="401"/>
        <v>126</v>
      </c>
      <c r="M3628">
        <f>IF($G3628="","",COUNTIF($G$3:$G3628, $G3628))</f>
        <v>3500</v>
      </c>
      <c r="N3628">
        <f t="shared" si="396"/>
        <v>3626</v>
      </c>
      <c r="O3628"/>
      <c r="P3628"/>
      <c r="Q3628"/>
    </row>
    <row r="3629" spans="2:17">
      <c r="B3629" s="30">
        <f>資料貼入!A3629</f>
        <v>0</v>
      </c>
      <c r="C3629" s="38">
        <f>資料貼入!A3629</f>
        <v>0</v>
      </c>
      <c r="D3629" s="29">
        <f>資料貼入!B3629</f>
        <v>0</v>
      </c>
      <c r="E3629" s="29" cm="1">
        <f t="array" ref="E3629">MovingDayDD($D$3:D3629)</f>
        <v>-2980487.7599999681</v>
      </c>
      <c r="F3629" s="29">
        <f>IF(OR(C3629&gt;總表!$B$30,C3629=0),0,IF(E3629=0,0,1+F3628))</f>
        <v>0</v>
      </c>
      <c r="G3629" s="29">
        <f t="shared" si="397"/>
        <v>0</v>
      </c>
      <c r="H3629" s="42">
        <f t="shared" si="395"/>
        <v>0</v>
      </c>
      <c r="I3629" s="43">
        <f t="shared" si="398"/>
        <v>0</v>
      </c>
      <c r="J3629" s="42">
        <f t="shared" si="399"/>
        <v>0</v>
      </c>
      <c r="K3629" s="43">
        <f t="shared" si="400"/>
        <v>0</v>
      </c>
      <c r="L3629">
        <f t="shared" si="401"/>
        <v>126</v>
      </c>
      <c r="M3629">
        <f>IF($G3629="","",COUNTIF($G$3:$G3629, $G3629))</f>
        <v>3501</v>
      </c>
      <c r="N3629">
        <f t="shared" si="396"/>
        <v>3627</v>
      </c>
      <c r="O3629"/>
      <c r="P3629"/>
      <c r="Q3629"/>
    </row>
    <row r="3630" spans="2:17">
      <c r="B3630" s="30">
        <f>資料貼入!A3630</f>
        <v>0</v>
      </c>
      <c r="C3630" s="38">
        <f>資料貼入!A3630</f>
        <v>0</v>
      </c>
      <c r="D3630" s="29">
        <f>資料貼入!B3630</f>
        <v>0</v>
      </c>
      <c r="E3630" s="29" cm="1">
        <f t="array" ref="E3630">MovingDayDD($D$3:D3630)</f>
        <v>-2980487.7599999681</v>
      </c>
      <c r="F3630" s="29">
        <f>IF(OR(C3630&gt;總表!$B$30,C3630=0),0,IF(E3630=0,0,1+F3629))</f>
        <v>0</v>
      </c>
      <c r="G3630" s="29">
        <f t="shared" si="397"/>
        <v>0</v>
      </c>
      <c r="H3630" s="42">
        <f t="shared" si="395"/>
        <v>0</v>
      </c>
      <c r="I3630" s="43">
        <f t="shared" si="398"/>
        <v>0</v>
      </c>
      <c r="J3630" s="42">
        <f t="shared" si="399"/>
        <v>0</v>
      </c>
      <c r="K3630" s="43">
        <f t="shared" si="400"/>
        <v>0</v>
      </c>
      <c r="L3630">
        <f t="shared" si="401"/>
        <v>126</v>
      </c>
      <c r="M3630">
        <f>IF($G3630="","",COUNTIF($G$3:$G3630, $G3630))</f>
        <v>3502</v>
      </c>
      <c r="N3630">
        <f t="shared" si="396"/>
        <v>3628</v>
      </c>
      <c r="O3630"/>
      <c r="P3630"/>
      <c r="Q3630"/>
    </row>
    <row r="3631" spans="2:17">
      <c r="B3631" s="30">
        <f>資料貼入!A3631</f>
        <v>0</v>
      </c>
      <c r="C3631" s="38">
        <f>資料貼入!A3631</f>
        <v>0</v>
      </c>
      <c r="D3631" s="29">
        <f>資料貼入!B3631</f>
        <v>0</v>
      </c>
      <c r="E3631" s="29" cm="1">
        <f t="array" ref="E3631">MovingDayDD($D$3:D3631)</f>
        <v>-2980487.7599999681</v>
      </c>
      <c r="F3631" s="29">
        <f>IF(OR(C3631&gt;總表!$B$30,C3631=0),0,IF(E3631=0,0,1+F3630))</f>
        <v>0</v>
      </c>
      <c r="G3631" s="29">
        <f t="shared" si="397"/>
        <v>0</v>
      </c>
      <c r="H3631" s="42">
        <f t="shared" si="395"/>
        <v>0</v>
      </c>
      <c r="I3631" s="43">
        <f t="shared" si="398"/>
        <v>0</v>
      </c>
      <c r="J3631" s="42">
        <f t="shared" si="399"/>
        <v>0</v>
      </c>
      <c r="K3631" s="43">
        <f t="shared" si="400"/>
        <v>0</v>
      </c>
      <c r="L3631">
        <f t="shared" si="401"/>
        <v>126</v>
      </c>
      <c r="M3631">
        <f>IF($G3631="","",COUNTIF($G$3:$G3631, $G3631))</f>
        <v>3503</v>
      </c>
      <c r="N3631">
        <f t="shared" si="396"/>
        <v>3629</v>
      </c>
      <c r="O3631"/>
      <c r="P3631"/>
      <c r="Q3631"/>
    </row>
    <row r="3632" spans="2:17">
      <c r="B3632" s="30">
        <f>資料貼入!A3632</f>
        <v>0</v>
      </c>
      <c r="C3632" s="38">
        <f>資料貼入!A3632</f>
        <v>0</v>
      </c>
      <c r="D3632" s="29">
        <f>資料貼入!B3632</f>
        <v>0</v>
      </c>
      <c r="E3632" s="29" cm="1">
        <f t="array" ref="E3632">MovingDayDD($D$3:D3632)</f>
        <v>-2980487.7599999681</v>
      </c>
      <c r="F3632" s="29">
        <f>IF(OR(C3632&gt;總表!$B$30,C3632=0),0,IF(E3632=0,0,1+F3631))</f>
        <v>0</v>
      </c>
      <c r="G3632" s="29">
        <f t="shared" si="397"/>
        <v>0</v>
      </c>
      <c r="H3632" s="42">
        <f t="shared" si="395"/>
        <v>0</v>
      </c>
      <c r="I3632" s="43">
        <f t="shared" si="398"/>
        <v>0</v>
      </c>
      <c r="J3632" s="42">
        <f t="shared" si="399"/>
        <v>0</v>
      </c>
      <c r="K3632" s="43">
        <f t="shared" si="400"/>
        <v>0</v>
      </c>
      <c r="L3632">
        <f t="shared" si="401"/>
        <v>126</v>
      </c>
      <c r="M3632">
        <f>IF($G3632="","",COUNTIF($G$3:$G3632, $G3632))</f>
        <v>3504</v>
      </c>
      <c r="N3632">
        <f t="shared" si="396"/>
        <v>3630</v>
      </c>
      <c r="O3632"/>
      <c r="P3632"/>
      <c r="Q3632"/>
    </row>
    <row r="3633" spans="2:17">
      <c r="B3633" s="30">
        <f>資料貼入!A3633</f>
        <v>0</v>
      </c>
      <c r="C3633" s="38">
        <f>資料貼入!A3633</f>
        <v>0</v>
      </c>
      <c r="D3633" s="29">
        <f>資料貼入!B3633</f>
        <v>0</v>
      </c>
      <c r="E3633" s="29" cm="1">
        <f t="array" ref="E3633">MovingDayDD($D$3:D3633)</f>
        <v>-2980487.7599999681</v>
      </c>
      <c r="F3633" s="29">
        <f>IF(OR(C3633&gt;總表!$B$30,C3633=0),0,IF(E3633=0,0,1+F3632))</f>
        <v>0</v>
      </c>
      <c r="G3633" s="29">
        <f t="shared" si="397"/>
        <v>0</v>
      </c>
      <c r="H3633" s="42">
        <f t="shared" si="395"/>
        <v>0</v>
      </c>
      <c r="I3633" s="43">
        <f t="shared" si="398"/>
        <v>0</v>
      </c>
      <c r="J3633" s="42">
        <f t="shared" si="399"/>
        <v>0</v>
      </c>
      <c r="K3633" s="43">
        <f t="shared" si="400"/>
        <v>0</v>
      </c>
      <c r="L3633">
        <f t="shared" si="401"/>
        <v>126</v>
      </c>
      <c r="M3633">
        <f>IF($G3633="","",COUNTIF($G$3:$G3633, $G3633))</f>
        <v>3505</v>
      </c>
      <c r="N3633">
        <f t="shared" si="396"/>
        <v>3631</v>
      </c>
      <c r="O3633"/>
      <c r="P3633"/>
      <c r="Q3633"/>
    </row>
    <row r="3634" spans="2:17">
      <c r="B3634" s="30">
        <f>資料貼入!A3634</f>
        <v>0</v>
      </c>
      <c r="C3634" s="38">
        <f>資料貼入!A3634</f>
        <v>0</v>
      </c>
      <c r="D3634" s="29">
        <f>資料貼入!B3634</f>
        <v>0</v>
      </c>
      <c r="E3634" s="29" cm="1">
        <f t="array" ref="E3634">MovingDayDD($D$3:D3634)</f>
        <v>-2980487.7599999681</v>
      </c>
      <c r="F3634" s="29">
        <f>IF(OR(C3634&gt;總表!$B$30,C3634=0),0,IF(E3634=0,0,1+F3633))</f>
        <v>0</v>
      </c>
      <c r="G3634" s="29">
        <f t="shared" si="397"/>
        <v>0</v>
      </c>
      <c r="H3634" s="42">
        <f t="shared" si="395"/>
        <v>0</v>
      </c>
      <c r="I3634" s="43">
        <f t="shared" si="398"/>
        <v>0</v>
      </c>
      <c r="J3634" s="42">
        <f t="shared" si="399"/>
        <v>0</v>
      </c>
      <c r="K3634" s="43">
        <f t="shared" si="400"/>
        <v>0</v>
      </c>
      <c r="L3634">
        <f t="shared" si="401"/>
        <v>126</v>
      </c>
      <c r="M3634">
        <f>IF($G3634="","",COUNTIF($G$3:$G3634, $G3634))</f>
        <v>3506</v>
      </c>
      <c r="N3634">
        <f t="shared" si="396"/>
        <v>3632</v>
      </c>
      <c r="O3634"/>
      <c r="P3634"/>
      <c r="Q3634"/>
    </row>
    <row r="3635" spans="2:17">
      <c r="B3635" s="30">
        <f>資料貼入!A3635</f>
        <v>0</v>
      </c>
      <c r="C3635" s="38">
        <f>資料貼入!A3635</f>
        <v>0</v>
      </c>
      <c r="D3635" s="29">
        <f>資料貼入!B3635</f>
        <v>0</v>
      </c>
      <c r="E3635" s="29" cm="1">
        <f t="array" ref="E3635">MovingDayDD($D$3:D3635)</f>
        <v>-2980487.7599999681</v>
      </c>
      <c r="F3635" s="29">
        <f>IF(OR(C3635&gt;總表!$B$30,C3635=0),0,IF(E3635=0,0,1+F3634))</f>
        <v>0</v>
      </c>
      <c r="G3635" s="29">
        <f t="shared" si="397"/>
        <v>0</v>
      </c>
      <c r="H3635" s="42">
        <f t="shared" si="395"/>
        <v>0</v>
      </c>
      <c r="I3635" s="43">
        <f t="shared" si="398"/>
        <v>0</v>
      </c>
      <c r="J3635" s="42">
        <f t="shared" si="399"/>
        <v>0</v>
      </c>
      <c r="K3635" s="43">
        <f t="shared" si="400"/>
        <v>0</v>
      </c>
      <c r="L3635">
        <f t="shared" si="401"/>
        <v>126</v>
      </c>
      <c r="M3635">
        <f>IF($G3635="","",COUNTIF($G$3:$G3635, $G3635))</f>
        <v>3507</v>
      </c>
      <c r="N3635">
        <f t="shared" si="396"/>
        <v>3633</v>
      </c>
      <c r="O3635"/>
      <c r="P3635"/>
      <c r="Q3635"/>
    </row>
    <row r="3636" spans="2:17">
      <c r="B3636" s="30">
        <f>資料貼入!A3636</f>
        <v>0</v>
      </c>
      <c r="C3636" s="38">
        <f>資料貼入!A3636</f>
        <v>0</v>
      </c>
      <c r="D3636" s="29">
        <f>資料貼入!B3636</f>
        <v>0</v>
      </c>
      <c r="E3636" s="29" cm="1">
        <f t="array" ref="E3636">MovingDayDD($D$3:D3636)</f>
        <v>-2980487.7599999681</v>
      </c>
      <c r="F3636" s="29">
        <f>IF(OR(C3636&gt;總表!$B$30,C3636=0),0,IF(E3636=0,0,1+F3635))</f>
        <v>0</v>
      </c>
      <c r="G3636" s="29">
        <f t="shared" si="397"/>
        <v>0</v>
      </c>
      <c r="H3636" s="42">
        <f t="shared" si="395"/>
        <v>0</v>
      </c>
      <c r="I3636" s="43">
        <f t="shared" si="398"/>
        <v>0</v>
      </c>
      <c r="J3636" s="42">
        <f t="shared" si="399"/>
        <v>0</v>
      </c>
      <c r="K3636" s="43">
        <f t="shared" si="400"/>
        <v>0</v>
      </c>
      <c r="L3636">
        <f t="shared" si="401"/>
        <v>126</v>
      </c>
      <c r="M3636">
        <f>IF($G3636="","",COUNTIF($G$3:$G3636, $G3636))</f>
        <v>3508</v>
      </c>
      <c r="N3636">
        <f t="shared" si="396"/>
        <v>3634</v>
      </c>
      <c r="O3636"/>
      <c r="P3636"/>
      <c r="Q3636"/>
    </row>
    <row r="3637" spans="2:17">
      <c r="B3637" s="30">
        <f>資料貼入!A3637</f>
        <v>0</v>
      </c>
      <c r="C3637" s="38">
        <f>資料貼入!A3637</f>
        <v>0</v>
      </c>
      <c r="D3637" s="29">
        <f>資料貼入!B3637</f>
        <v>0</v>
      </c>
      <c r="E3637" s="29" cm="1">
        <f t="array" ref="E3637">MovingDayDD($D$3:D3637)</f>
        <v>-2980487.7599999681</v>
      </c>
      <c r="F3637" s="29">
        <f>IF(OR(C3637&gt;總表!$B$30,C3637=0),0,IF(E3637=0,0,1+F3636))</f>
        <v>0</v>
      </c>
      <c r="G3637" s="29">
        <f t="shared" si="397"/>
        <v>0</v>
      </c>
      <c r="H3637" s="42">
        <f t="shared" si="395"/>
        <v>0</v>
      </c>
      <c r="I3637" s="43">
        <f t="shared" si="398"/>
        <v>0</v>
      </c>
      <c r="J3637" s="42">
        <f t="shared" si="399"/>
        <v>0</v>
      </c>
      <c r="K3637" s="43">
        <f t="shared" si="400"/>
        <v>0</v>
      </c>
      <c r="L3637">
        <f t="shared" si="401"/>
        <v>126</v>
      </c>
      <c r="M3637">
        <f>IF($G3637="","",COUNTIF($G$3:$G3637, $G3637))</f>
        <v>3509</v>
      </c>
      <c r="N3637">
        <f t="shared" si="396"/>
        <v>3635</v>
      </c>
      <c r="O3637"/>
      <c r="P3637"/>
      <c r="Q3637"/>
    </row>
    <row r="3638" spans="2:17">
      <c r="B3638" s="30">
        <f>資料貼入!A3638</f>
        <v>0</v>
      </c>
      <c r="C3638" s="38">
        <f>資料貼入!A3638</f>
        <v>0</v>
      </c>
      <c r="D3638" s="29">
        <f>資料貼入!B3638</f>
        <v>0</v>
      </c>
      <c r="E3638" s="29" cm="1">
        <f t="array" ref="E3638">MovingDayDD($D$3:D3638)</f>
        <v>-2980487.7599999681</v>
      </c>
      <c r="F3638" s="29">
        <f>IF(OR(C3638&gt;總表!$B$30,C3638=0),0,IF(E3638=0,0,1+F3637))</f>
        <v>0</v>
      </c>
      <c r="G3638" s="29">
        <f t="shared" si="397"/>
        <v>0</v>
      </c>
      <c r="H3638" s="42">
        <f t="shared" si="395"/>
        <v>0</v>
      </c>
      <c r="I3638" s="43">
        <f t="shared" si="398"/>
        <v>0</v>
      </c>
      <c r="J3638" s="42">
        <f t="shared" si="399"/>
        <v>0</v>
      </c>
      <c r="K3638" s="43">
        <f t="shared" si="400"/>
        <v>0</v>
      </c>
      <c r="L3638">
        <f t="shared" si="401"/>
        <v>126</v>
      </c>
      <c r="M3638">
        <f>IF($G3638="","",COUNTIF($G$3:$G3638, $G3638))</f>
        <v>3510</v>
      </c>
      <c r="N3638">
        <f t="shared" si="396"/>
        <v>3636</v>
      </c>
      <c r="O3638"/>
      <c r="P3638"/>
      <c r="Q3638"/>
    </row>
    <row r="3639" spans="2:17">
      <c r="B3639" s="30">
        <f>資料貼入!A3639</f>
        <v>0</v>
      </c>
      <c r="C3639" s="38">
        <f>資料貼入!A3639</f>
        <v>0</v>
      </c>
      <c r="D3639" s="29">
        <f>資料貼入!B3639</f>
        <v>0</v>
      </c>
      <c r="E3639" s="29" cm="1">
        <f t="array" ref="E3639">MovingDayDD($D$3:D3639)</f>
        <v>-2980487.7599999681</v>
      </c>
      <c r="F3639" s="29">
        <f>IF(OR(C3639&gt;總表!$B$30,C3639=0),0,IF(E3639=0,0,1+F3638))</f>
        <v>0</v>
      </c>
      <c r="G3639" s="29">
        <f t="shared" si="397"/>
        <v>0</v>
      </c>
      <c r="H3639" s="42">
        <f t="shared" si="395"/>
        <v>0</v>
      </c>
      <c r="I3639" s="43">
        <f t="shared" si="398"/>
        <v>0</v>
      </c>
      <c r="J3639" s="42">
        <f t="shared" si="399"/>
        <v>0</v>
      </c>
      <c r="K3639" s="43">
        <f t="shared" si="400"/>
        <v>0</v>
      </c>
      <c r="L3639">
        <f t="shared" si="401"/>
        <v>126</v>
      </c>
      <c r="M3639">
        <f>IF($G3639="","",COUNTIF($G$3:$G3639, $G3639))</f>
        <v>3511</v>
      </c>
      <c r="N3639">
        <f t="shared" si="396"/>
        <v>3637</v>
      </c>
      <c r="O3639"/>
      <c r="P3639"/>
      <c r="Q3639"/>
    </row>
    <row r="3640" spans="2:17">
      <c r="B3640" s="30">
        <f>資料貼入!A3640</f>
        <v>0</v>
      </c>
      <c r="C3640" s="38">
        <f>資料貼入!A3640</f>
        <v>0</v>
      </c>
      <c r="D3640" s="29">
        <f>資料貼入!B3640</f>
        <v>0</v>
      </c>
      <c r="E3640" s="29" cm="1">
        <f t="array" ref="E3640">MovingDayDD($D$3:D3640)</f>
        <v>-2980487.7599999681</v>
      </c>
      <c r="F3640" s="29">
        <f>IF(OR(C3640&gt;總表!$B$30,C3640=0),0,IF(E3640=0,0,1+F3639))</f>
        <v>0</v>
      </c>
      <c r="G3640" s="29">
        <f t="shared" si="397"/>
        <v>0</v>
      </c>
      <c r="H3640" s="42">
        <f t="shared" si="395"/>
        <v>0</v>
      </c>
      <c r="I3640" s="43">
        <f t="shared" si="398"/>
        <v>0</v>
      </c>
      <c r="J3640" s="42">
        <f t="shared" si="399"/>
        <v>0</v>
      </c>
      <c r="K3640" s="43">
        <f t="shared" si="400"/>
        <v>0</v>
      </c>
      <c r="L3640">
        <f t="shared" si="401"/>
        <v>126</v>
      </c>
      <c r="M3640">
        <f>IF($G3640="","",COUNTIF($G$3:$G3640, $G3640))</f>
        <v>3512</v>
      </c>
      <c r="N3640">
        <f t="shared" si="396"/>
        <v>3638</v>
      </c>
      <c r="O3640"/>
      <c r="P3640"/>
      <c r="Q3640"/>
    </row>
    <row r="3641" spans="2:17">
      <c r="B3641" s="30">
        <f>資料貼入!A3641</f>
        <v>0</v>
      </c>
      <c r="C3641" s="38">
        <f>資料貼入!A3641</f>
        <v>0</v>
      </c>
      <c r="D3641" s="29">
        <f>資料貼入!B3641</f>
        <v>0</v>
      </c>
      <c r="E3641" s="29" cm="1">
        <f t="array" ref="E3641">MovingDayDD($D$3:D3641)</f>
        <v>-2980487.7599999681</v>
      </c>
      <c r="F3641" s="29">
        <f>IF(OR(C3641&gt;總表!$B$30,C3641=0),0,IF(E3641=0,0,1+F3640))</f>
        <v>0</v>
      </c>
      <c r="G3641" s="29">
        <f t="shared" si="397"/>
        <v>0</v>
      </c>
      <c r="H3641" s="42">
        <f t="shared" si="395"/>
        <v>0</v>
      </c>
      <c r="I3641" s="43">
        <f t="shared" si="398"/>
        <v>0</v>
      </c>
      <c r="J3641" s="42">
        <f t="shared" si="399"/>
        <v>0</v>
      </c>
      <c r="K3641" s="43">
        <f t="shared" si="400"/>
        <v>0</v>
      </c>
      <c r="L3641">
        <f t="shared" si="401"/>
        <v>126</v>
      </c>
      <c r="M3641">
        <f>IF($G3641="","",COUNTIF($G$3:$G3641, $G3641))</f>
        <v>3513</v>
      </c>
      <c r="N3641">
        <f t="shared" si="396"/>
        <v>3639</v>
      </c>
      <c r="O3641"/>
      <c r="P3641"/>
      <c r="Q3641"/>
    </row>
    <row r="3642" spans="2:17">
      <c r="B3642" s="30">
        <f>資料貼入!A3642</f>
        <v>0</v>
      </c>
      <c r="C3642" s="38">
        <f>資料貼入!A3642</f>
        <v>0</v>
      </c>
      <c r="D3642" s="29">
        <f>資料貼入!B3642</f>
        <v>0</v>
      </c>
      <c r="E3642" s="29" cm="1">
        <f t="array" ref="E3642">MovingDayDD($D$3:D3642)</f>
        <v>-2980487.7599999681</v>
      </c>
      <c r="F3642" s="29">
        <f>IF(OR(C3642&gt;總表!$B$30,C3642=0),0,IF(E3642=0,0,1+F3641))</f>
        <v>0</v>
      </c>
      <c r="G3642" s="29">
        <f t="shared" si="397"/>
        <v>0</v>
      </c>
      <c r="H3642" s="42">
        <f t="shared" si="395"/>
        <v>0</v>
      </c>
      <c r="I3642" s="43">
        <f t="shared" si="398"/>
        <v>0</v>
      </c>
      <c r="J3642" s="42">
        <f t="shared" si="399"/>
        <v>0</v>
      </c>
      <c r="K3642" s="43">
        <f t="shared" si="400"/>
        <v>0</v>
      </c>
      <c r="L3642">
        <f t="shared" si="401"/>
        <v>126</v>
      </c>
      <c r="M3642">
        <f>IF($G3642="","",COUNTIF($G$3:$G3642, $G3642))</f>
        <v>3514</v>
      </c>
      <c r="N3642">
        <f t="shared" si="396"/>
        <v>3640</v>
      </c>
      <c r="O3642"/>
      <c r="P3642"/>
      <c r="Q3642"/>
    </row>
    <row r="3643" spans="2:17">
      <c r="B3643" s="30">
        <f>資料貼入!A3643</f>
        <v>0</v>
      </c>
      <c r="C3643" s="38">
        <f>資料貼入!A3643</f>
        <v>0</v>
      </c>
      <c r="D3643" s="29">
        <f>資料貼入!B3643</f>
        <v>0</v>
      </c>
      <c r="E3643" s="29" cm="1">
        <f t="array" ref="E3643">MovingDayDD($D$3:D3643)</f>
        <v>-2980487.7599999681</v>
      </c>
      <c r="F3643" s="29">
        <f>IF(OR(C3643&gt;總表!$B$30,C3643=0),0,IF(E3643=0,0,1+F3642))</f>
        <v>0</v>
      </c>
      <c r="G3643" s="29">
        <f t="shared" si="397"/>
        <v>0</v>
      </c>
      <c r="H3643" s="42">
        <f t="shared" si="395"/>
        <v>0</v>
      </c>
      <c r="I3643" s="43">
        <f t="shared" si="398"/>
        <v>0</v>
      </c>
      <c r="J3643" s="42">
        <f t="shared" si="399"/>
        <v>0</v>
      </c>
      <c r="K3643" s="43">
        <f t="shared" si="400"/>
        <v>0</v>
      </c>
      <c r="L3643">
        <f t="shared" si="401"/>
        <v>126</v>
      </c>
      <c r="M3643">
        <f>IF($G3643="","",COUNTIF($G$3:$G3643, $G3643))</f>
        <v>3515</v>
      </c>
      <c r="N3643">
        <f t="shared" si="396"/>
        <v>3641</v>
      </c>
      <c r="O3643"/>
      <c r="P3643"/>
      <c r="Q3643"/>
    </row>
    <row r="3644" spans="2:17">
      <c r="B3644" s="30">
        <f>資料貼入!A3644</f>
        <v>0</v>
      </c>
      <c r="C3644" s="38">
        <f>資料貼入!A3644</f>
        <v>0</v>
      </c>
      <c r="D3644" s="29">
        <f>資料貼入!B3644</f>
        <v>0</v>
      </c>
      <c r="E3644" s="29" cm="1">
        <f t="array" ref="E3644">MovingDayDD($D$3:D3644)</f>
        <v>-2980487.7599999681</v>
      </c>
      <c r="F3644" s="29">
        <f>IF(OR(C3644&gt;總表!$B$30,C3644=0),0,IF(E3644=0,0,1+F3643))</f>
        <v>0</v>
      </c>
      <c r="G3644" s="29">
        <f t="shared" si="397"/>
        <v>0</v>
      </c>
      <c r="H3644" s="42">
        <f t="shared" si="395"/>
        <v>0</v>
      </c>
      <c r="I3644" s="43">
        <f t="shared" si="398"/>
        <v>0</v>
      </c>
      <c r="J3644" s="42">
        <f t="shared" si="399"/>
        <v>0</v>
      </c>
      <c r="K3644" s="43">
        <f t="shared" si="400"/>
        <v>0</v>
      </c>
      <c r="L3644">
        <f t="shared" si="401"/>
        <v>126</v>
      </c>
      <c r="M3644">
        <f>IF($G3644="","",COUNTIF($G$3:$G3644, $G3644))</f>
        <v>3516</v>
      </c>
      <c r="N3644">
        <f t="shared" si="396"/>
        <v>3642</v>
      </c>
      <c r="O3644"/>
      <c r="P3644"/>
      <c r="Q3644"/>
    </row>
    <row r="3645" spans="2:17">
      <c r="B3645" s="30">
        <f>資料貼入!A3645</f>
        <v>0</v>
      </c>
      <c r="C3645" s="38">
        <f>資料貼入!A3645</f>
        <v>0</v>
      </c>
      <c r="D3645" s="29">
        <f>資料貼入!B3645</f>
        <v>0</v>
      </c>
      <c r="E3645" s="29" cm="1">
        <f t="array" ref="E3645">MovingDayDD($D$3:D3645)</f>
        <v>-2980487.7599999681</v>
      </c>
      <c r="F3645" s="29">
        <f>IF(OR(C3645&gt;總表!$B$30,C3645=0),0,IF(E3645=0,0,1+F3644))</f>
        <v>0</v>
      </c>
      <c r="G3645" s="29">
        <f t="shared" si="397"/>
        <v>0</v>
      </c>
      <c r="H3645" s="42">
        <f t="shared" si="395"/>
        <v>0</v>
      </c>
      <c r="I3645" s="43">
        <f t="shared" si="398"/>
        <v>0</v>
      </c>
      <c r="J3645" s="42">
        <f t="shared" si="399"/>
        <v>0</v>
      </c>
      <c r="K3645" s="43">
        <f t="shared" si="400"/>
        <v>0</v>
      </c>
      <c r="L3645">
        <f t="shared" si="401"/>
        <v>126</v>
      </c>
      <c r="M3645">
        <f>IF($G3645="","",COUNTIF($G$3:$G3645, $G3645))</f>
        <v>3517</v>
      </c>
      <c r="N3645">
        <f t="shared" si="396"/>
        <v>3643</v>
      </c>
      <c r="O3645"/>
      <c r="P3645"/>
      <c r="Q3645"/>
    </row>
    <row r="3646" spans="2:17">
      <c r="B3646" s="30">
        <f>資料貼入!A3646</f>
        <v>0</v>
      </c>
      <c r="C3646" s="38">
        <f>資料貼入!A3646</f>
        <v>0</v>
      </c>
      <c r="D3646" s="29">
        <f>資料貼入!B3646</f>
        <v>0</v>
      </c>
      <c r="E3646" s="29" cm="1">
        <f t="array" ref="E3646">MovingDayDD($D$3:D3646)</f>
        <v>-2980487.7599999681</v>
      </c>
      <c r="F3646" s="29">
        <f>IF(OR(C3646&gt;總表!$B$30,C3646=0),0,IF(E3646=0,0,1+F3645))</f>
        <v>0</v>
      </c>
      <c r="G3646" s="29">
        <f t="shared" si="397"/>
        <v>0</v>
      </c>
      <c r="H3646" s="42">
        <f t="shared" si="395"/>
        <v>0</v>
      </c>
      <c r="I3646" s="43">
        <f t="shared" si="398"/>
        <v>0</v>
      </c>
      <c r="J3646" s="42">
        <f t="shared" si="399"/>
        <v>0</v>
      </c>
      <c r="K3646" s="43">
        <f t="shared" si="400"/>
        <v>0</v>
      </c>
      <c r="L3646">
        <f t="shared" si="401"/>
        <v>126</v>
      </c>
      <c r="M3646">
        <f>IF($G3646="","",COUNTIF($G$3:$G3646, $G3646))</f>
        <v>3518</v>
      </c>
      <c r="N3646">
        <f t="shared" si="396"/>
        <v>3644</v>
      </c>
      <c r="O3646"/>
      <c r="P3646"/>
      <c r="Q3646"/>
    </row>
    <row r="3647" spans="2:17">
      <c r="B3647" s="30">
        <f>資料貼入!A3647</f>
        <v>0</v>
      </c>
      <c r="C3647" s="38">
        <f>資料貼入!A3647</f>
        <v>0</v>
      </c>
      <c r="D3647" s="29">
        <f>資料貼入!B3647</f>
        <v>0</v>
      </c>
      <c r="E3647" s="29" cm="1">
        <f t="array" ref="E3647">MovingDayDD($D$3:D3647)</f>
        <v>-2980487.7599999681</v>
      </c>
      <c r="F3647" s="29">
        <f>IF(OR(C3647&gt;總表!$B$30,C3647=0),0,IF(E3647=0,0,1+F3646))</f>
        <v>0</v>
      </c>
      <c r="G3647" s="29">
        <f t="shared" si="397"/>
        <v>0</v>
      </c>
      <c r="H3647" s="42">
        <f t="shared" si="395"/>
        <v>0</v>
      </c>
      <c r="I3647" s="43">
        <f t="shared" si="398"/>
        <v>0</v>
      </c>
      <c r="J3647" s="42">
        <f t="shared" si="399"/>
        <v>0</v>
      </c>
      <c r="K3647" s="43">
        <f t="shared" si="400"/>
        <v>0</v>
      </c>
      <c r="L3647">
        <f t="shared" si="401"/>
        <v>126</v>
      </c>
      <c r="M3647">
        <f>IF($G3647="","",COUNTIF($G$3:$G3647, $G3647))</f>
        <v>3519</v>
      </c>
      <c r="N3647">
        <f t="shared" si="396"/>
        <v>3645</v>
      </c>
      <c r="O3647"/>
      <c r="P3647"/>
      <c r="Q3647"/>
    </row>
    <row r="3648" spans="2:17">
      <c r="B3648" s="30">
        <f>資料貼入!A3648</f>
        <v>0</v>
      </c>
      <c r="C3648" s="38">
        <f>資料貼入!A3648</f>
        <v>0</v>
      </c>
      <c r="D3648" s="29">
        <f>資料貼入!B3648</f>
        <v>0</v>
      </c>
      <c r="E3648" s="29" cm="1">
        <f t="array" ref="E3648">MovingDayDD($D$3:D3648)</f>
        <v>-2980487.7599999681</v>
      </c>
      <c r="F3648" s="29">
        <f>IF(OR(C3648&gt;總表!$B$30,C3648=0),0,IF(E3648=0,0,1+F3647))</f>
        <v>0</v>
      </c>
      <c r="G3648" s="29">
        <f t="shared" si="397"/>
        <v>0</v>
      </c>
      <c r="H3648" s="42">
        <f t="shared" si="395"/>
        <v>0</v>
      </c>
      <c r="I3648" s="43">
        <f t="shared" si="398"/>
        <v>0</v>
      </c>
      <c r="J3648" s="42">
        <f t="shared" si="399"/>
        <v>0</v>
      </c>
      <c r="K3648" s="43">
        <f t="shared" si="400"/>
        <v>0</v>
      </c>
      <c r="L3648">
        <f t="shared" si="401"/>
        <v>126</v>
      </c>
      <c r="M3648">
        <f>IF($G3648="","",COUNTIF($G$3:$G3648, $G3648))</f>
        <v>3520</v>
      </c>
      <c r="N3648">
        <f t="shared" si="396"/>
        <v>3646</v>
      </c>
      <c r="O3648"/>
      <c r="P3648"/>
      <c r="Q3648"/>
    </row>
    <row r="3649" spans="2:17">
      <c r="B3649" s="30">
        <f>資料貼入!A3649</f>
        <v>0</v>
      </c>
      <c r="C3649" s="38">
        <f>資料貼入!A3649</f>
        <v>0</v>
      </c>
      <c r="D3649" s="29">
        <f>資料貼入!B3649</f>
        <v>0</v>
      </c>
      <c r="E3649" s="29" cm="1">
        <f t="array" ref="E3649">MovingDayDD($D$3:D3649)</f>
        <v>-2980487.7599999681</v>
      </c>
      <c r="F3649" s="29">
        <f>IF(OR(C3649&gt;總表!$B$30,C3649=0),0,IF(E3649=0,0,1+F3648))</f>
        <v>0</v>
      </c>
      <c r="G3649" s="29">
        <f t="shared" si="397"/>
        <v>0</v>
      </c>
      <c r="H3649" s="42">
        <f t="shared" si="395"/>
        <v>0</v>
      </c>
      <c r="I3649" s="43">
        <f t="shared" si="398"/>
        <v>0</v>
      </c>
      <c r="J3649" s="42">
        <f t="shared" si="399"/>
        <v>0</v>
      </c>
      <c r="K3649" s="43">
        <f t="shared" si="400"/>
        <v>0</v>
      </c>
      <c r="L3649">
        <f t="shared" si="401"/>
        <v>126</v>
      </c>
      <c r="M3649">
        <f>IF($G3649="","",COUNTIF($G$3:$G3649, $G3649))</f>
        <v>3521</v>
      </c>
      <c r="N3649">
        <f t="shared" si="396"/>
        <v>3647</v>
      </c>
      <c r="O3649"/>
      <c r="P3649"/>
      <c r="Q3649"/>
    </row>
    <row r="3650" spans="2:17">
      <c r="B3650" s="30">
        <f>資料貼入!A3650</f>
        <v>0</v>
      </c>
      <c r="C3650" s="38">
        <f>資料貼入!A3650</f>
        <v>0</v>
      </c>
      <c r="D3650" s="29">
        <f>資料貼入!B3650</f>
        <v>0</v>
      </c>
      <c r="E3650" s="29" cm="1">
        <f t="array" ref="E3650">MovingDayDD($D$3:D3650)</f>
        <v>-2980487.7599999681</v>
      </c>
      <c r="F3650" s="29">
        <f>IF(OR(C3650&gt;總表!$B$30,C3650=0),0,IF(E3650=0,0,1+F3649))</f>
        <v>0</v>
      </c>
      <c r="G3650" s="29">
        <f t="shared" si="397"/>
        <v>0</v>
      </c>
      <c r="H3650" s="42">
        <f t="shared" si="395"/>
        <v>0</v>
      </c>
      <c r="I3650" s="43">
        <f t="shared" si="398"/>
        <v>0</v>
      </c>
      <c r="J3650" s="42">
        <f t="shared" si="399"/>
        <v>0</v>
      </c>
      <c r="K3650" s="43">
        <f t="shared" si="400"/>
        <v>0</v>
      </c>
      <c r="L3650">
        <f t="shared" si="401"/>
        <v>126</v>
      </c>
      <c r="M3650">
        <f>IF($G3650="","",COUNTIF($G$3:$G3650, $G3650))</f>
        <v>3522</v>
      </c>
      <c r="N3650">
        <f t="shared" si="396"/>
        <v>3648</v>
      </c>
      <c r="O3650"/>
      <c r="P3650"/>
      <c r="Q3650"/>
    </row>
    <row r="3651" spans="2:17">
      <c r="B3651" s="30">
        <f>資料貼入!A3651</f>
        <v>0</v>
      </c>
      <c r="C3651" s="38">
        <f>資料貼入!A3651</f>
        <v>0</v>
      </c>
      <c r="D3651" s="29">
        <f>資料貼入!B3651</f>
        <v>0</v>
      </c>
      <c r="E3651" s="29" cm="1">
        <f t="array" ref="E3651">MovingDayDD($D$3:D3651)</f>
        <v>-2980487.7599999681</v>
      </c>
      <c r="F3651" s="29">
        <f>IF(OR(C3651&gt;總表!$B$30,C3651=0),0,IF(E3651=0,0,1+F3650))</f>
        <v>0</v>
      </c>
      <c r="G3651" s="29">
        <f t="shared" si="397"/>
        <v>0</v>
      </c>
      <c r="H3651" s="42">
        <f t="shared" ref="H3651:H3714" si="402">IF(G3651&gt;$V$1,B3651,0)</f>
        <v>0</v>
      </c>
      <c r="I3651" s="43">
        <f t="shared" si="398"/>
        <v>0</v>
      </c>
      <c r="J3651" s="42">
        <f t="shared" si="399"/>
        <v>0</v>
      </c>
      <c r="K3651" s="43">
        <f t="shared" si="400"/>
        <v>0</v>
      </c>
      <c r="L3651">
        <f t="shared" si="401"/>
        <v>126</v>
      </c>
      <c r="M3651">
        <f>IF($G3651="","",COUNTIF($G$3:$G3651, $G3651))</f>
        <v>3523</v>
      </c>
      <c r="N3651">
        <f t="shared" ref="N3651:N3714" si="403">IF($G3651="","",L3651+M3651)</f>
        <v>3649</v>
      </c>
      <c r="O3651"/>
      <c r="P3651"/>
      <c r="Q3651"/>
    </row>
    <row r="3652" spans="2:17">
      <c r="B3652" s="30">
        <f>資料貼入!A3652</f>
        <v>0</v>
      </c>
      <c r="C3652" s="38">
        <f>資料貼入!A3652</f>
        <v>0</v>
      </c>
      <c r="D3652" s="29">
        <f>資料貼入!B3652</f>
        <v>0</v>
      </c>
      <c r="E3652" s="29" cm="1">
        <f t="array" ref="E3652">MovingDayDD($D$3:D3652)</f>
        <v>-2980487.7599999681</v>
      </c>
      <c r="F3652" s="29">
        <f>IF(OR(C3652&gt;總表!$B$30,C3652=0),0,IF(E3652=0,0,1+F3651))</f>
        <v>0</v>
      </c>
      <c r="G3652" s="29">
        <f t="shared" ref="G3652:G3715" si="404">IF(F3653=0,F3652,0)</f>
        <v>0</v>
      </c>
      <c r="H3652" s="42">
        <f t="shared" si="402"/>
        <v>0</v>
      </c>
      <c r="I3652" s="43">
        <f t="shared" ref="I3652:I3715" si="405">G3652</f>
        <v>0</v>
      </c>
      <c r="J3652" s="42">
        <f t="shared" ref="J3652:J3715" si="406">IF(F3652=0,0,B3652)</f>
        <v>0</v>
      </c>
      <c r="K3652" s="43">
        <f t="shared" ref="K3652:K3715" si="407">G3652</f>
        <v>0</v>
      </c>
      <c r="L3652">
        <f t="shared" ref="L3652:L3715" si="408">IF($G3652="","",COUNTIF($G$3:$G$4053, "&gt;" &amp; $G3652))</f>
        <v>126</v>
      </c>
      <c r="M3652">
        <f>IF($G3652="","",COUNTIF($G$3:$G3652, $G3652))</f>
        <v>3524</v>
      </c>
      <c r="N3652">
        <f t="shared" si="403"/>
        <v>3650</v>
      </c>
      <c r="O3652"/>
      <c r="P3652"/>
      <c r="Q3652"/>
    </row>
    <row r="3653" spans="2:17">
      <c r="B3653" s="30">
        <f>資料貼入!A3653</f>
        <v>0</v>
      </c>
      <c r="C3653" s="38">
        <f>資料貼入!A3653</f>
        <v>0</v>
      </c>
      <c r="D3653" s="29">
        <f>資料貼入!B3653</f>
        <v>0</v>
      </c>
      <c r="E3653" s="29" cm="1">
        <f t="array" ref="E3653">MovingDayDD($D$3:D3653)</f>
        <v>-2980487.7599999681</v>
      </c>
      <c r="F3653" s="29">
        <f>IF(OR(C3653&gt;總表!$B$30,C3653=0),0,IF(E3653=0,0,1+F3652))</f>
        <v>0</v>
      </c>
      <c r="G3653" s="29">
        <f t="shared" si="404"/>
        <v>0</v>
      </c>
      <c r="H3653" s="42">
        <f t="shared" si="402"/>
        <v>0</v>
      </c>
      <c r="I3653" s="43">
        <f t="shared" si="405"/>
        <v>0</v>
      </c>
      <c r="J3653" s="42">
        <f t="shared" si="406"/>
        <v>0</v>
      </c>
      <c r="K3653" s="43">
        <f t="shared" si="407"/>
        <v>0</v>
      </c>
      <c r="L3653">
        <f t="shared" si="408"/>
        <v>126</v>
      </c>
      <c r="M3653">
        <f>IF($G3653="","",COUNTIF($G$3:$G3653, $G3653))</f>
        <v>3525</v>
      </c>
      <c r="N3653">
        <f t="shared" si="403"/>
        <v>3651</v>
      </c>
      <c r="O3653"/>
      <c r="P3653"/>
      <c r="Q3653"/>
    </row>
    <row r="3654" spans="2:17">
      <c r="B3654" s="30">
        <f>資料貼入!A3654</f>
        <v>0</v>
      </c>
      <c r="C3654" s="38">
        <f>資料貼入!A3654</f>
        <v>0</v>
      </c>
      <c r="D3654" s="29">
        <f>資料貼入!B3654</f>
        <v>0</v>
      </c>
      <c r="E3654" s="29" cm="1">
        <f t="array" ref="E3654">MovingDayDD($D$3:D3654)</f>
        <v>-2980487.7599999681</v>
      </c>
      <c r="F3654" s="29">
        <f>IF(OR(C3654&gt;總表!$B$30,C3654=0),0,IF(E3654=0,0,1+F3653))</f>
        <v>0</v>
      </c>
      <c r="G3654" s="29">
        <f t="shared" si="404"/>
        <v>0</v>
      </c>
      <c r="H3654" s="42">
        <f t="shared" si="402"/>
        <v>0</v>
      </c>
      <c r="I3654" s="43">
        <f t="shared" si="405"/>
        <v>0</v>
      </c>
      <c r="J3654" s="42">
        <f t="shared" si="406"/>
        <v>0</v>
      </c>
      <c r="K3654" s="43">
        <f t="shared" si="407"/>
        <v>0</v>
      </c>
      <c r="L3654">
        <f t="shared" si="408"/>
        <v>126</v>
      </c>
      <c r="M3654">
        <f>IF($G3654="","",COUNTIF($G$3:$G3654, $G3654))</f>
        <v>3526</v>
      </c>
      <c r="N3654">
        <f t="shared" si="403"/>
        <v>3652</v>
      </c>
      <c r="O3654"/>
      <c r="P3654"/>
      <c r="Q3654"/>
    </row>
    <row r="3655" spans="2:17">
      <c r="B3655" s="30">
        <f>資料貼入!A3655</f>
        <v>0</v>
      </c>
      <c r="C3655" s="38">
        <f>資料貼入!A3655</f>
        <v>0</v>
      </c>
      <c r="D3655" s="29">
        <f>資料貼入!B3655</f>
        <v>0</v>
      </c>
      <c r="E3655" s="29" cm="1">
        <f t="array" ref="E3655">MovingDayDD($D$3:D3655)</f>
        <v>-2980487.7599999681</v>
      </c>
      <c r="F3655" s="29">
        <f>IF(OR(C3655&gt;總表!$B$30,C3655=0),0,IF(E3655=0,0,1+F3654))</f>
        <v>0</v>
      </c>
      <c r="G3655" s="29">
        <f t="shared" si="404"/>
        <v>0</v>
      </c>
      <c r="H3655" s="42">
        <f t="shared" si="402"/>
        <v>0</v>
      </c>
      <c r="I3655" s="43">
        <f t="shared" si="405"/>
        <v>0</v>
      </c>
      <c r="J3655" s="42">
        <f t="shared" si="406"/>
        <v>0</v>
      </c>
      <c r="K3655" s="43">
        <f t="shared" si="407"/>
        <v>0</v>
      </c>
      <c r="L3655">
        <f t="shared" si="408"/>
        <v>126</v>
      </c>
      <c r="M3655">
        <f>IF($G3655="","",COUNTIF($G$3:$G3655, $G3655))</f>
        <v>3527</v>
      </c>
      <c r="N3655">
        <f t="shared" si="403"/>
        <v>3653</v>
      </c>
      <c r="O3655"/>
      <c r="P3655"/>
      <c r="Q3655"/>
    </row>
    <row r="3656" spans="2:17">
      <c r="B3656" s="30">
        <f>資料貼入!A3656</f>
        <v>0</v>
      </c>
      <c r="C3656" s="38">
        <f>資料貼入!A3656</f>
        <v>0</v>
      </c>
      <c r="D3656" s="29">
        <f>資料貼入!B3656</f>
        <v>0</v>
      </c>
      <c r="E3656" s="29" cm="1">
        <f t="array" ref="E3656">MovingDayDD($D$3:D3656)</f>
        <v>-2980487.7599999681</v>
      </c>
      <c r="F3656" s="29">
        <f>IF(OR(C3656&gt;總表!$B$30,C3656=0),0,IF(E3656=0,0,1+F3655))</f>
        <v>0</v>
      </c>
      <c r="G3656" s="29">
        <f t="shared" si="404"/>
        <v>0</v>
      </c>
      <c r="H3656" s="42">
        <f t="shared" si="402"/>
        <v>0</v>
      </c>
      <c r="I3656" s="43">
        <f t="shared" si="405"/>
        <v>0</v>
      </c>
      <c r="J3656" s="42">
        <f t="shared" si="406"/>
        <v>0</v>
      </c>
      <c r="K3656" s="43">
        <f t="shared" si="407"/>
        <v>0</v>
      </c>
      <c r="L3656">
        <f t="shared" si="408"/>
        <v>126</v>
      </c>
      <c r="M3656">
        <f>IF($G3656="","",COUNTIF($G$3:$G3656, $G3656))</f>
        <v>3528</v>
      </c>
      <c r="N3656">
        <f t="shared" si="403"/>
        <v>3654</v>
      </c>
      <c r="O3656"/>
      <c r="P3656"/>
      <c r="Q3656"/>
    </row>
    <row r="3657" spans="2:17">
      <c r="B3657" s="30">
        <f>資料貼入!A3657</f>
        <v>0</v>
      </c>
      <c r="C3657" s="38">
        <f>資料貼入!A3657</f>
        <v>0</v>
      </c>
      <c r="D3657" s="29">
        <f>資料貼入!B3657</f>
        <v>0</v>
      </c>
      <c r="E3657" s="29" cm="1">
        <f t="array" ref="E3657">MovingDayDD($D$3:D3657)</f>
        <v>-2980487.7599999681</v>
      </c>
      <c r="F3657" s="29">
        <f>IF(OR(C3657&gt;總表!$B$30,C3657=0),0,IF(E3657=0,0,1+F3656))</f>
        <v>0</v>
      </c>
      <c r="G3657" s="29">
        <f t="shared" si="404"/>
        <v>0</v>
      </c>
      <c r="H3657" s="42">
        <f t="shared" si="402"/>
        <v>0</v>
      </c>
      <c r="I3657" s="43">
        <f t="shared" si="405"/>
        <v>0</v>
      </c>
      <c r="J3657" s="42">
        <f t="shared" si="406"/>
        <v>0</v>
      </c>
      <c r="K3657" s="43">
        <f t="shared" si="407"/>
        <v>0</v>
      </c>
      <c r="L3657">
        <f t="shared" si="408"/>
        <v>126</v>
      </c>
      <c r="M3657">
        <f>IF($G3657="","",COUNTIF($G$3:$G3657, $G3657))</f>
        <v>3529</v>
      </c>
      <c r="N3657">
        <f t="shared" si="403"/>
        <v>3655</v>
      </c>
      <c r="O3657"/>
      <c r="P3657"/>
      <c r="Q3657"/>
    </row>
    <row r="3658" spans="2:17">
      <c r="B3658" s="30">
        <f>資料貼入!A3658</f>
        <v>0</v>
      </c>
      <c r="C3658" s="38">
        <f>資料貼入!A3658</f>
        <v>0</v>
      </c>
      <c r="D3658" s="29">
        <f>資料貼入!B3658</f>
        <v>0</v>
      </c>
      <c r="E3658" s="29" cm="1">
        <f t="array" ref="E3658">MovingDayDD($D$3:D3658)</f>
        <v>-2980487.7599999681</v>
      </c>
      <c r="F3658" s="29">
        <f>IF(OR(C3658&gt;總表!$B$30,C3658=0),0,IF(E3658=0,0,1+F3657))</f>
        <v>0</v>
      </c>
      <c r="G3658" s="29">
        <f t="shared" si="404"/>
        <v>0</v>
      </c>
      <c r="H3658" s="42">
        <f t="shared" si="402"/>
        <v>0</v>
      </c>
      <c r="I3658" s="43">
        <f t="shared" si="405"/>
        <v>0</v>
      </c>
      <c r="J3658" s="42">
        <f t="shared" si="406"/>
        <v>0</v>
      </c>
      <c r="K3658" s="43">
        <f t="shared" si="407"/>
        <v>0</v>
      </c>
      <c r="L3658">
        <f t="shared" si="408"/>
        <v>126</v>
      </c>
      <c r="M3658">
        <f>IF($G3658="","",COUNTIF($G$3:$G3658, $G3658))</f>
        <v>3530</v>
      </c>
      <c r="N3658">
        <f t="shared" si="403"/>
        <v>3656</v>
      </c>
      <c r="O3658"/>
      <c r="P3658"/>
      <c r="Q3658"/>
    </row>
    <row r="3659" spans="2:17">
      <c r="B3659" s="30">
        <f>資料貼入!A3659</f>
        <v>0</v>
      </c>
      <c r="C3659" s="38">
        <f>資料貼入!A3659</f>
        <v>0</v>
      </c>
      <c r="D3659" s="29">
        <f>資料貼入!B3659</f>
        <v>0</v>
      </c>
      <c r="E3659" s="29" cm="1">
        <f t="array" ref="E3659">MovingDayDD($D$3:D3659)</f>
        <v>-2980487.7599999681</v>
      </c>
      <c r="F3659" s="29">
        <f>IF(OR(C3659&gt;總表!$B$30,C3659=0),0,IF(E3659=0,0,1+F3658))</f>
        <v>0</v>
      </c>
      <c r="G3659" s="29">
        <f t="shared" si="404"/>
        <v>0</v>
      </c>
      <c r="H3659" s="42">
        <f t="shared" si="402"/>
        <v>0</v>
      </c>
      <c r="I3659" s="43">
        <f t="shared" si="405"/>
        <v>0</v>
      </c>
      <c r="J3659" s="42">
        <f t="shared" si="406"/>
        <v>0</v>
      </c>
      <c r="K3659" s="43">
        <f t="shared" si="407"/>
        <v>0</v>
      </c>
      <c r="L3659">
        <f t="shared" si="408"/>
        <v>126</v>
      </c>
      <c r="M3659">
        <f>IF($G3659="","",COUNTIF($G$3:$G3659, $G3659))</f>
        <v>3531</v>
      </c>
      <c r="N3659">
        <f t="shared" si="403"/>
        <v>3657</v>
      </c>
      <c r="O3659"/>
      <c r="P3659"/>
      <c r="Q3659"/>
    </row>
    <row r="3660" spans="2:17">
      <c r="B3660" s="30">
        <f>資料貼入!A3660</f>
        <v>0</v>
      </c>
      <c r="C3660" s="38">
        <f>資料貼入!A3660</f>
        <v>0</v>
      </c>
      <c r="D3660" s="29">
        <f>資料貼入!B3660</f>
        <v>0</v>
      </c>
      <c r="E3660" s="29" cm="1">
        <f t="array" ref="E3660">MovingDayDD($D$3:D3660)</f>
        <v>-2980487.7599999681</v>
      </c>
      <c r="F3660" s="29">
        <f>IF(OR(C3660&gt;總表!$B$30,C3660=0),0,IF(E3660=0,0,1+F3659))</f>
        <v>0</v>
      </c>
      <c r="G3660" s="29">
        <f t="shared" si="404"/>
        <v>0</v>
      </c>
      <c r="H3660" s="42">
        <f t="shared" si="402"/>
        <v>0</v>
      </c>
      <c r="I3660" s="43">
        <f t="shared" si="405"/>
        <v>0</v>
      </c>
      <c r="J3660" s="42">
        <f t="shared" si="406"/>
        <v>0</v>
      </c>
      <c r="K3660" s="43">
        <f t="shared" si="407"/>
        <v>0</v>
      </c>
      <c r="L3660">
        <f t="shared" si="408"/>
        <v>126</v>
      </c>
      <c r="M3660">
        <f>IF($G3660="","",COUNTIF($G$3:$G3660, $G3660))</f>
        <v>3532</v>
      </c>
      <c r="N3660">
        <f t="shared" si="403"/>
        <v>3658</v>
      </c>
      <c r="O3660"/>
      <c r="P3660"/>
      <c r="Q3660"/>
    </row>
    <row r="3661" spans="2:17">
      <c r="B3661" s="30">
        <f>資料貼入!A3661</f>
        <v>0</v>
      </c>
      <c r="C3661" s="38">
        <f>資料貼入!A3661</f>
        <v>0</v>
      </c>
      <c r="D3661" s="29">
        <f>資料貼入!B3661</f>
        <v>0</v>
      </c>
      <c r="E3661" s="29" cm="1">
        <f t="array" ref="E3661">MovingDayDD($D$3:D3661)</f>
        <v>-2980487.7599999681</v>
      </c>
      <c r="F3661" s="29">
        <f>IF(OR(C3661&gt;總表!$B$30,C3661=0),0,IF(E3661=0,0,1+F3660))</f>
        <v>0</v>
      </c>
      <c r="G3661" s="29">
        <f t="shared" si="404"/>
        <v>0</v>
      </c>
      <c r="H3661" s="42">
        <f t="shared" si="402"/>
        <v>0</v>
      </c>
      <c r="I3661" s="43">
        <f t="shared" si="405"/>
        <v>0</v>
      </c>
      <c r="J3661" s="42">
        <f t="shared" si="406"/>
        <v>0</v>
      </c>
      <c r="K3661" s="43">
        <f t="shared" si="407"/>
        <v>0</v>
      </c>
      <c r="L3661">
        <f t="shared" si="408"/>
        <v>126</v>
      </c>
      <c r="M3661">
        <f>IF($G3661="","",COUNTIF($G$3:$G3661, $G3661))</f>
        <v>3533</v>
      </c>
      <c r="N3661">
        <f t="shared" si="403"/>
        <v>3659</v>
      </c>
      <c r="O3661"/>
      <c r="P3661"/>
      <c r="Q3661"/>
    </row>
    <row r="3662" spans="2:17">
      <c r="B3662" s="30">
        <f>資料貼入!A3662</f>
        <v>0</v>
      </c>
      <c r="C3662" s="38">
        <f>資料貼入!A3662</f>
        <v>0</v>
      </c>
      <c r="D3662" s="29">
        <f>資料貼入!B3662</f>
        <v>0</v>
      </c>
      <c r="E3662" s="29" cm="1">
        <f t="array" ref="E3662">MovingDayDD($D$3:D3662)</f>
        <v>-2980487.7599999681</v>
      </c>
      <c r="F3662" s="29">
        <f>IF(OR(C3662&gt;總表!$B$30,C3662=0),0,IF(E3662=0,0,1+F3661))</f>
        <v>0</v>
      </c>
      <c r="G3662" s="29">
        <f t="shared" si="404"/>
        <v>0</v>
      </c>
      <c r="H3662" s="42">
        <f t="shared" si="402"/>
        <v>0</v>
      </c>
      <c r="I3662" s="43">
        <f t="shared" si="405"/>
        <v>0</v>
      </c>
      <c r="J3662" s="42">
        <f t="shared" si="406"/>
        <v>0</v>
      </c>
      <c r="K3662" s="43">
        <f t="shared" si="407"/>
        <v>0</v>
      </c>
      <c r="L3662">
        <f t="shared" si="408"/>
        <v>126</v>
      </c>
      <c r="M3662">
        <f>IF($G3662="","",COUNTIF($G$3:$G3662, $G3662))</f>
        <v>3534</v>
      </c>
      <c r="N3662">
        <f t="shared" si="403"/>
        <v>3660</v>
      </c>
      <c r="O3662"/>
      <c r="P3662"/>
      <c r="Q3662"/>
    </row>
    <row r="3663" spans="2:17">
      <c r="B3663" s="30">
        <f>資料貼入!A3663</f>
        <v>0</v>
      </c>
      <c r="C3663" s="38">
        <f>資料貼入!A3663</f>
        <v>0</v>
      </c>
      <c r="D3663" s="29">
        <f>資料貼入!B3663</f>
        <v>0</v>
      </c>
      <c r="E3663" s="29" cm="1">
        <f t="array" ref="E3663">MovingDayDD($D$3:D3663)</f>
        <v>-2980487.7599999681</v>
      </c>
      <c r="F3663" s="29">
        <f>IF(OR(C3663&gt;總表!$B$30,C3663=0),0,IF(E3663=0,0,1+F3662))</f>
        <v>0</v>
      </c>
      <c r="G3663" s="29">
        <f t="shared" si="404"/>
        <v>0</v>
      </c>
      <c r="H3663" s="42">
        <f t="shared" si="402"/>
        <v>0</v>
      </c>
      <c r="I3663" s="43">
        <f t="shared" si="405"/>
        <v>0</v>
      </c>
      <c r="J3663" s="42">
        <f t="shared" si="406"/>
        <v>0</v>
      </c>
      <c r="K3663" s="43">
        <f t="shared" si="407"/>
        <v>0</v>
      </c>
      <c r="L3663">
        <f t="shared" si="408"/>
        <v>126</v>
      </c>
      <c r="M3663">
        <f>IF($G3663="","",COUNTIF($G$3:$G3663, $G3663))</f>
        <v>3535</v>
      </c>
      <c r="N3663">
        <f t="shared" si="403"/>
        <v>3661</v>
      </c>
      <c r="O3663"/>
      <c r="P3663"/>
      <c r="Q3663"/>
    </row>
    <row r="3664" spans="2:17">
      <c r="B3664" s="30">
        <f>資料貼入!A3664</f>
        <v>0</v>
      </c>
      <c r="C3664" s="38">
        <f>資料貼入!A3664</f>
        <v>0</v>
      </c>
      <c r="D3664" s="29">
        <f>資料貼入!B3664</f>
        <v>0</v>
      </c>
      <c r="E3664" s="29" cm="1">
        <f t="array" ref="E3664">MovingDayDD($D$3:D3664)</f>
        <v>-2980487.7599999681</v>
      </c>
      <c r="F3664" s="29">
        <f>IF(OR(C3664&gt;總表!$B$30,C3664=0),0,IF(E3664=0,0,1+F3663))</f>
        <v>0</v>
      </c>
      <c r="G3664" s="29">
        <f t="shared" si="404"/>
        <v>0</v>
      </c>
      <c r="H3664" s="42">
        <f t="shared" si="402"/>
        <v>0</v>
      </c>
      <c r="I3664" s="43">
        <f t="shared" si="405"/>
        <v>0</v>
      </c>
      <c r="J3664" s="42">
        <f t="shared" si="406"/>
        <v>0</v>
      </c>
      <c r="K3664" s="43">
        <f t="shared" si="407"/>
        <v>0</v>
      </c>
      <c r="L3664">
        <f t="shared" si="408"/>
        <v>126</v>
      </c>
      <c r="M3664">
        <f>IF($G3664="","",COUNTIF($G$3:$G3664, $G3664))</f>
        <v>3536</v>
      </c>
      <c r="N3664">
        <f t="shared" si="403"/>
        <v>3662</v>
      </c>
      <c r="O3664"/>
      <c r="P3664"/>
      <c r="Q3664"/>
    </row>
    <row r="3665" spans="2:17">
      <c r="B3665" s="30">
        <f>資料貼入!A3665</f>
        <v>0</v>
      </c>
      <c r="C3665" s="38">
        <f>資料貼入!A3665</f>
        <v>0</v>
      </c>
      <c r="D3665" s="29">
        <f>資料貼入!B3665</f>
        <v>0</v>
      </c>
      <c r="E3665" s="29" cm="1">
        <f t="array" ref="E3665">MovingDayDD($D$3:D3665)</f>
        <v>-2980487.7599999681</v>
      </c>
      <c r="F3665" s="29">
        <f>IF(OR(C3665&gt;總表!$B$30,C3665=0),0,IF(E3665=0,0,1+F3664))</f>
        <v>0</v>
      </c>
      <c r="G3665" s="29">
        <f t="shared" si="404"/>
        <v>0</v>
      </c>
      <c r="H3665" s="42">
        <f t="shared" si="402"/>
        <v>0</v>
      </c>
      <c r="I3665" s="43">
        <f t="shared" si="405"/>
        <v>0</v>
      </c>
      <c r="J3665" s="42">
        <f t="shared" si="406"/>
        <v>0</v>
      </c>
      <c r="K3665" s="43">
        <f t="shared" si="407"/>
        <v>0</v>
      </c>
      <c r="L3665">
        <f t="shared" si="408"/>
        <v>126</v>
      </c>
      <c r="M3665">
        <f>IF($G3665="","",COUNTIF($G$3:$G3665, $G3665))</f>
        <v>3537</v>
      </c>
      <c r="N3665">
        <f t="shared" si="403"/>
        <v>3663</v>
      </c>
      <c r="O3665"/>
      <c r="P3665"/>
      <c r="Q3665"/>
    </row>
    <row r="3666" spans="2:17">
      <c r="B3666" s="30">
        <f>資料貼入!A3666</f>
        <v>0</v>
      </c>
      <c r="C3666" s="38">
        <f>資料貼入!A3666</f>
        <v>0</v>
      </c>
      <c r="D3666" s="29">
        <f>資料貼入!B3666</f>
        <v>0</v>
      </c>
      <c r="E3666" s="29" cm="1">
        <f t="array" ref="E3666">MovingDayDD($D$3:D3666)</f>
        <v>-2980487.7599999681</v>
      </c>
      <c r="F3666" s="29">
        <f>IF(OR(C3666&gt;總表!$B$30,C3666=0),0,IF(E3666=0,0,1+F3665))</f>
        <v>0</v>
      </c>
      <c r="G3666" s="29">
        <f t="shared" si="404"/>
        <v>0</v>
      </c>
      <c r="H3666" s="42">
        <f t="shared" si="402"/>
        <v>0</v>
      </c>
      <c r="I3666" s="43">
        <f t="shared" si="405"/>
        <v>0</v>
      </c>
      <c r="J3666" s="42">
        <f t="shared" si="406"/>
        <v>0</v>
      </c>
      <c r="K3666" s="43">
        <f t="shared" si="407"/>
        <v>0</v>
      </c>
      <c r="L3666">
        <f t="shared" si="408"/>
        <v>126</v>
      </c>
      <c r="M3666">
        <f>IF($G3666="","",COUNTIF($G$3:$G3666, $G3666))</f>
        <v>3538</v>
      </c>
      <c r="N3666">
        <f t="shared" si="403"/>
        <v>3664</v>
      </c>
      <c r="O3666"/>
      <c r="P3666"/>
      <c r="Q3666"/>
    </row>
    <row r="3667" spans="2:17">
      <c r="B3667" s="30">
        <f>資料貼入!A3667</f>
        <v>0</v>
      </c>
      <c r="C3667" s="38">
        <f>資料貼入!A3667</f>
        <v>0</v>
      </c>
      <c r="D3667" s="29">
        <f>資料貼入!B3667</f>
        <v>0</v>
      </c>
      <c r="E3667" s="29" cm="1">
        <f t="array" ref="E3667">MovingDayDD($D$3:D3667)</f>
        <v>-2980487.7599999681</v>
      </c>
      <c r="F3667" s="29">
        <f>IF(OR(C3667&gt;總表!$B$30,C3667=0),0,IF(E3667=0,0,1+F3666))</f>
        <v>0</v>
      </c>
      <c r="G3667" s="29">
        <f t="shared" si="404"/>
        <v>0</v>
      </c>
      <c r="H3667" s="42">
        <f t="shared" si="402"/>
        <v>0</v>
      </c>
      <c r="I3667" s="43">
        <f t="shared" si="405"/>
        <v>0</v>
      </c>
      <c r="J3667" s="42">
        <f t="shared" si="406"/>
        <v>0</v>
      </c>
      <c r="K3667" s="43">
        <f t="shared" si="407"/>
        <v>0</v>
      </c>
      <c r="L3667">
        <f t="shared" si="408"/>
        <v>126</v>
      </c>
      <c r="M3667">
        <f>IF($G3667="","",COUNTIF($G$3:$G3667, $G3667))</f>
        <v>3539</v>
      </c>
      <c r="N3667">
        <f t="shared" si="403"/>
        <v>3665</v>
      </c>
      <c r="O3667"/>
      <c r="P3667"/>
      <c r="Q3667"/>
    </row>
    <row r="3668" spans="2:17">
      <c r="B3668" s="30">
        <f>資料貼入!A3668</f>
        <v>0</v>
      </c>
      <c r="C3668" s="38">
        <f>資料貼入!A3668</f>
        <v>0</v>
      </c>
      <c r="D3668" s="29">
        <f>資料貼入!B3668</f>
        <v>0</v>
      </c>
      <c r="E3668" s="29" cm="1">
        <f t="array" ref="E3668">MovingDayDD($D$3:D3668)</f>
        <v>-2980487.7599999681</v>
      </c>
      <c r="F3668" s="29">
        <f>IF(OR(C3668&gt;總表!$B$30,C3668=0),0,IF(E3668=0,0,1+F3667))</f>
        <v>0</v>
      </c>
      <c r="G3668" s="29">
        <f t="shared" si="404"/>
        <v>0</v>
      </c>
      <c r="H3668" s="42">
        <f t="shared" si="402"/>
        <v>0</v>
      </c>
      <c r="I3668" s="43">
        <f t="shared" si="405"/>
        <v>0</v>
      </c>
      <c r="J3668" s="42">
        <f t="shared" si="406"/>
        <v>0</v>
      </c>
      <c r="K3668" s="43">
        <f t="shared" si="407"/>
        <v>0</v>
      </c>
      <c r="L3668">
        <f t="shared" si="408"/>
        <v>126</v>
      </c>
      <c r="M3668">
        <f>IF($G3668="","",COUNTIF($G$3:$G3668, $G3668))</f>
        <v>3540</v>
      </c>
      <c r="N3668">
        <f t="shared" si="403"/>
        <v>3666</v>
      </c>
      <c r="O3668"/>
      <c r="P3668"/>
      <c r="Q3668"/>
    </row>
    <row r="3669" spans="2:17">
      <c r="B3669" s="30">
        <f>資料貼入!A3669</f>
        <v>0</v>
      </c>
      <c r="C3669" s="38">
        <f>資料貼入!A3669</f>
        <v>0</v>
      </c>
      <c r="D3669" s="29">
        <f>資料貼入!B3669</f>
        <v>0</v>
      </c>
      <c r="E3669" s="29" cm="1">
        <f t="array" ref="E3669">MovingDayDD($D$3:D3669)</f>
        <v>-2980487.7599999681</v>
      </c>
      <c r="F3669" s="29">
        <f>IF(OR(C3669&gt;總表!$B$30,C3669=0),0,IF(E3669=0,0,1+F3668))</f>
        <v>0</v>
      </c>
      <c r="G3669" s="29">
        <f t="shared" si="404"/>
        <v>0</v>
      </c>
      <c r="H3669" s="42">
        <f t="shared" si="402"/>
        <v>0</v>
      </c>
      <c r="I3669" s="43">
        <f t="shared" si="405"/>
        <v>0</v>
      </c>
      <c r="J3669" s="42">
        <f t="shared" si="406"/>
        <v>0</v>
      </c>
      <c r="K3669" s="43">
        <f t="shared" si="407"/>
        <v>0</v>
      </c>
      <c r="L3669">
        <f t="shared" si="408"/>
        <v>126</v>
      </c>
      <c r="M3669">
        <f>IF($G3669="","",COUNTIF($G$3:$G3669, $G3669))</f>
        <v>3541</v>
      </c>
      <c r="N3669">
        <f t="shared" si="403"/>
        <v>3667</v>
      </c>
      <c r="O3669"/>
      <c r="P3669"/>
      <c r="Q3669"/>
    </row>
    <row r="3670" spans="2:17">
      <c r="B3670" s="30">
        <f>資料貼入!A3670</f>
        <v>0</v>
      </c>
      <c r="C3670" s="38">
        <f>資料貼入!A3670</f>
        <v>0</v>
      </c>
      <c r="D3670" s="29">
        <f>資料貼入!B3670</f>
        <v>0</v>
      </c>
      <c r="E3670" s="29" cm="1">
        <f t="array" ref="E3670">MovingDayDD($D$3:D3670)</f>
        <v>-2980487.7599999681</v>
      </c>
      <c r="F3670" s="29">
        <f>IF(OR(C3670&gt;總表!$B$30,C3670=0),0,IF(E3670=0,0,1+F3669))</f>
        <v>0</v>
      </c>
      <c r="G3670" s="29">
        <f t="shared" si="404"/>
        <v>0</v>
      </c>
      <c r="H3670" s="42">
        <f t="shared" si="402"/>
        <v>0</v>
      </c>
      <c r="I3670" s="43">
        <f t="shared" si="405"/>
        <v>0</v>
      </c>
      <c r="J3670" s="42">
        <f t="shared" si="406"/>
        <v>0</v>
      </c>
      <c r="K3670" s="43">
        <f t="shared" si="407"/>
        <v>0</v>
      </c>
      <c r="L3670">
        <f t="shared" si="408"/>
        <v>126</v>
      </c>
      <c r="M3670">
        <f>IF($G3670="","",COUNTIF($G$3:$G3670, $G3670))</f>
        <v>3542</v>
      </c>
      <c r="N3670">
        <f t="shared" si="403"/>
        <v>3668</v>
      </c>
      <c r="O3670"/>
      <c r="P3670"/>
      <c r="Q3670"/>
    </row>
    <row r="3671" spans="2:17">
      <c r="B3671" s="30">
        <f>資料貼入!A3671</f>
        <v>0</v>
      </c>
      <c r="C3671" s="38">
        <f>資料貼入!A3671</f>
        <v>0</v>
      </c>
      <c r="D3671" s="29">
        <f>資料貼入!B3671</f>
        <v>0</v>
      </c>
      <c r="E3671" s="29" cm="1">
        <f t="array" ref="E3671">MovingDayDD($D$3:D3671)</f>
        <v>-2980487.7599999681</v>
      </c>
      <c r="F3671" s="29">
        <f>IF(OR(C3671&gt;總表!$B$30,C3671=0),0,IF(E3671=0,0,1+F3670))</f>
        <v>0</v>
      </c>
      <c r="G3671" s="29">
        <f t="shared" si="404"/>
        <v>0</v>
      </c>
      <c r="H3671" s="42">
        <f t="shared" si="402"/>
        <v>0</v>
      </c>
      <c r="I3671" s="43">
        <f t="shared" si="405"/>
        <v>0</v>
      </c>
      <c r="J3671" s="42">
        <f t="shared" si="406"/>
        <v>0</v>
      </c>
      <c r="K3671" s="43">
        <f t="shared" si="407"/>
        <v>0</v>
      </c>
      <c r="L3671">
        <f t="shared" si="408"/>
        <v>126</v>
      </c>
      <c r="M3671">
        <f>IF($G3671="","",COUNTIF($G$3:$G3671, $G3671))</f>
        <v>3543</v>
      </c>
      <c r="N3671">
        <f t="shared" si="403"/>
        <v>3669</v>
      </c>
      <c r="O3671"/>
      <c r="P3671"/>
      <c r="Q3671"/>
    </row>
    <row r="3672" spans="2:17">
      <c r="B3672" s="30">
        <f>資料貼入!A3672</f>
        <v>0</v>
      </c>
      <c r="C3672" s="38">
        <f>資料貼入!A3672</f>
        <v>0</v>
      </c>
      <c r="D3672" s="29">
        <f>資料貼入!B3672</f>
        <v>0</v>
      </c>
      <c r="E3672" s="29" cm="1">
        <f t="array" ref="E3672">MovingDayDD($D$3:D3672)</f>
        <v>-2980487.7599999681</v>
      </c>
      <c r="F3672" s="29">
        <f>IF(OR(C3672&gt;總表!$B$30,C3672=0),0,IF(E3672=0,0,1+F3671))</f>
        <v>0</v>
      </c>
      <c r="G3672" s="29">
        <f t="shared" si="404"/>
        <v>0</v>
      </c>
      <c r="H3672" s="42">
        <f t="shared" si="402"/>
        <v>0</v>
      </c>
      <c r="I3672" s="43">
        <f t="shared" si="405"/>
        <v>0</v>
      </c>
      <c r="J3672" s="42">
        <f t="shared" si="406"/>
        <v>0</v>
      </c>
      <c r="K3672" s="43">
        <f t="shared" si="407"/>
        <v>0</v>
      </c>
      <c r="L3672">
        <f t="shared" si="408"/>
        <v>126</v>
      </c>
      <c r="M3672">
        <f>IF($G3672="","",COUNTIF($G$3:$G3672, $G3672))</f>
        <v>3544</v>
      </c>
      <c r="N3672">
        <f t="shared" si="403"/>
        <v>3670</v>
      </c>
      <c r="O3672"/>
      <c r="P3672"/>
      <c r="Q3672"/>
    </row>
    <row r="3673" spans="2:17">
      <c r="B3673" s="30">
        <f>資料貼入!A3673</f>
        <v>0</v>
      </c>
      <c r="C3673" s="38">
        <f>資料貼入!A3673</f>
        <v>0</v>
      </c>
      <c r="D3673" s="29">
        <f>資料貼入!B3673</f>
        <v>0</v>
      </c>
      <c r="E3673" s="29" cm="1">
        <f t="array" ref="E3673">MovingDayDD($D$3:D3673)</f>
        <v>-2980487.7599999681</v>
      </c>
      <c r="F3673" s="29">
        <f>IF(OR(C3673&gt;總表!$B$30,C3673=0),0,IF(E3673=0,0,1+F3672))</f>
        <v>0</v>
      </c>
      <c r="G3673" s="29">
        <f t="shared" si="404"/>
        <v>0</v>
      </c>
      <c r="H3673" s="42">
        <f t="shared" si="402"/>
        <v>0</v>
      </c>
      <c r="I3673" s="43">
        <f t="shared" si="405"/>
        <v>0</v>
      </c>
      <c r="J3673" s="42">
        <f t="shared" si="406"/>
        <v>0</v>
      </c>
      <c r="K3673" s="43">
        <f t="shared" si="407"/>
        <v>0</v>
      </c>
      <c r="L3673">
        <f t="shared" si="408"/>
        <v>126</v>
      </c>
      <c r="M3673">
        <f>IF($G3673="","",COUNTIF($G$3:$G3673, $G3673))</f>
        <v>3545</v>
      </c>
      <c r="N3673">
        <f t="shared" si="403"/>
        <v>3671</v>
      </c>
      <c r="O3673"/>
      <c r="P3673"/>
      <c r="Q3673"/>
    </row>
    <row r="3674" spans="2:17">
      <c r="B3674" s="30">
        <f>資料貼入!A3674</f>
        <v>0</v>
      </c>
      <c r="C3674" s="38">
        <f>資料貼入!A3674</f>
        <v>0</v>
      </c>
      <c r="D3674" s="29">
        <f>資料貼入!B3674</f>
        <v>0</v>
      </c>
      <c r="E3674" s="29" cm="1">
        <f t="array" ref="E3674">MovingDayDD($D$3:D3674)</f>
        <v>-2980487.7599999681</v>
      </c>
      <c r="F3674" s="29">
        <f>IF(OR(C3674&gt;總表!$B$30,C3674=0),0,IF(E3674=0,0,1+F3673))</f>
        <v>0</v>
      </c>
      <c r="G3674" s="29">
        <f t="shared" si="404"/>
        <v>0</v>
      </c>
      <c r="H3674" s="42">
        <f t="shared" si="402"/>
        <v>0</v>
      </c>
      <c r="I3674" s="43">
        <f t="shared" si="405"/>
        <v>0</v>
      </c>
      <c r="J3674" s="42">
        <f t="shared" si="406"/>
        <v>0</v>
      </c>
      <c r="K3674" s="43">
        <f t="shared" si="407"/>
        <v>0</v>
      </c>
      <c r="L3674">
        <f t="shared" si="408"/>
        <v>126</v>
      </c>
      <c r="M3674">
        <f>IF($G3674="","",COUNTIF($G$3:$G3674, $G3674))</f>
        <v>3546</v>
      </c>
      <c r="N3674">
        <f t="shared" si="403"/>
        <v>3672</v>
      </c>
      <c r="O3674"/>
      <c r="P3674"/>
      <c r="Q3674"/>
    </row>
    <row r="3675" spans="2:17">
      <c r="B3675" s="30">
        <f>資料貼入!A3675</f>
        <v>0</v>
      </c>
      <c r="C3675" s="38">
        <f>資料貼入!A3675</f>
        <v>0</v>
      </c>
      <c r="D3675" s="29">
        <f>資料貼入!B3675</f>
        <v>0</v>
      </c>
      <c r="E3675" s="29" cm="1">
        <f t="array" ref="E3675">MovingDayDD($D$3:D3675)</f>
        <v>-2980487.7599999681</v>
      </c>
      <c r="F3675" s="29">
        <f>IF(OR(C3675&gt;總表!$B$30,C3675=0),0,IF(E3675=0,0,1+F3674))</f>
        <v>0</v>
      </c>
      <c r="G3675" s="29">
        <f t="shared" si="404"/>
        <v>0</v>
      </c>
      <c r="H3675" s="42">
        <f t="shared" si="402"/>
        <v>0</v>
      </c>
      <c r="I3675" s="43">
        <f t="shared" si="405"/>
        <v>0</v>
      </c>
      <c r="J3675" s="42">
        <f t="shared" si="406"/>
        <v>0</v>
      </c>
      <c r="K3675" s="43">
        <f t="shared" si="407"/>
        <v>0</v>
      </c>
      <c r="L3675">
        <f t="shared" si="408"/>
        <v>126</v>
      </c>
      <c r="M3675">
        <f>IF($G3675="","",COUNTIF($G$3:$G3675, $G3675))</f>
        <v>3547</v>
      </c>
      <c r="N3675">
        <f t="shared" si="403"/>
        <v>3673</v>
      </c>
      <c r="O3675"/>
      <c r="P3675"/>
      <c r="Q3675"/>
    </row>
    <row r="3676" spans="2:17">
      <c r="B3676" s="30">
        <f>資料貼入!A3676</f>
        <v>0</v>
      </c>
      <c r="C3676" s="38">
        <f>資料貼入!A3676</f>
        <v>0</v>
      </c>
      <c r="D3676" s="29">
        <f>資料貼入!B3676</f>
        <v>0</v>
      </c>
      <c r="E3676" s="29" cm="1">
        <f t="array" ref="E3676">MovingDayDD($D$3:D3676)</f>
        <v>-2980487.7599999681</v>
      </c>
      <c r="F3676" s="29">
        <f>IF(OR(C3676&gt;總表!$B$30,C3676=0),0,IF(E3676=0,0,1+F3675))</f>
        <v>0</v>
      </c>
      <c r="G3676" s="29">
        <f t="shared" si="404"/>
        <v>0</v>
      </c>
      <c r="H3676" s="42">
        <f t="shared" si="402"/>
        <v>0</v>
      </c>
      <c r="I3676" s="43">
        <f t="shared" si="405"/>
        <v>0</v>
      </c>
      <c r="J3676" s="42">
        <f t="shared" si="406"/>
        <v>0</v>
      </c>
      <c r="K3676" s="43">
        <f t="shared" si="407"/>
        <v>0</v>
      </c>
      <c r="L3676">
        <f t="shared" si="408"/>
        <v>126</v>
      </c>
      <c r="M3676">
        <f>IF($G3676="","",COUNTIF($G$3:$G3676, $G3676))</f>
        <v>3548</v>
      </c>
      <c r="N3676">
        <f t="shared" si="403"/>
        <v>3674</v>
      </c>
      <c r="O3676"/>
      <c r="P3676"/>
      <c r="Q3676"/>
    </row>
    <row r="3677" spans="2:17">
      <c r="B3677" s="30">
        <f>資料貼入!A3677</f>
        <v>0</v>
      </c>
      <c r="C3677" s="38">
        <f>資料貼入!A3677</f>
        <v>0</v>
      </c>
      <c r="D3677" s="29">
        <f>資料貼入!B3677</f>
        <v>0</v>
      </c>
      <c r="E3677" s="29" cm="1">
        <f t="array" ref="E3677">MovingDayDD($D$3:D3677)</f>
        <v>-2980487.7599999681</v>
      </c>
      <c r="F3677" s="29">
        <f>IF(OR(C3677&gt;總表!$B$30,C3677=0),0,IF(E3677=0,0,1+F3676))</f>
        <v>0</v>
      </c>
      <c r="G3677" s="29">
        <f t="shared" si="404"/>
        <v>0</v>
      </c>
      <c r="H3677" s="42">
        <f t="shared" si="402"/>
        <v>0</v>
      </c>
      <c r="I3677" s="43">
        <f t="shared" si="405"/>
        <v>0</v>
      </c>
      <c r="J3677" s="42">
        <f t="shared" si="406"/>
        <v>0</v>
      </c>
      <c r="K3677" s="43">
        <f t="shared" si="407"/>
        <v>0</v>
      </c>
      <c r="L3677">
        <f t="shared" si="408"/>
        <v>126</v>
      </c>
      <c r="M3677">
        <f>IF($G3677="","",COUNTIF($G$3:$G3677, $G3677))</f>
        <v>3549</v>
      </c>
      <c r="N3677">
        <f t="shared" si="403"/>
        <v>3675</v>
      </c>
      <c r="O3677"/>
      <c r="P3677"/>
      <c r="Q3677"/>
    </row>
    <row r="3678" spans="2:17">
      <c r="B3678" s="30">
        <f>資料貼入!A3678</f>
        <v>0</v>
      </c>
      <c r="C3678" s="38">
        <f>資料貼入!A3678</f>
        <v>0</v>
      </c>
      <c r="D3678" s="29">
        <f>資料貼入!B3678</f>
        <v>0</v>
      </c>
      <c r="E3678" s="29" cm="1">
        <f t="array" ref="E3678">MovingDayDD($D$3:D3678)</f>
        <v>-2980487.7599999681</v>
      </c>
      <c r="F3678" s="29">
        <f>IF(OR(C3678&gt;總表!$B$30,C3678=0),0,IF(E3678=0,0,1+F3677))</f>
        <v>0</v>
      </c>
      <c r="G3678" s="29">
        <f t="shared" si="404"/>
        <v>0</v>
      </c>
      <c r="H3678" s="42">
        <f t="shared" si="402"/>
        <v>0</v>
      </c>
      <c r="I3678" s="43">
        <f t="shared" si="405"/>
        <v>0</v>
      </c>
      <c r="J3678" s="42">
        <f t="shared" si="406"/>
        <v>0</v>
      </c>
      <c r="K3678" s="43">
        <f t="shared" si="407"/>
        <v>0</v>
      </c>
      <c r="L3678">
        <f t="shared" si="408"/>
        <v>126</v>
      </c>
      <c r="M3678">
        <f>IF($G3678="","",COUNTIF($G$3:$G3678, $G3678))</f>
        <v>3550</v>
      </c>
      <c r="N3678">
        <f t="shared" si="403"/>
        <v>3676</v>
      </c>
      <c r="O3678"/>
      <c r="P3678"/>
      <c r="Q3678"/>
    </row>
    <row r="3679" spans="2:17">
      <c r="B3679" s="30">
        <f>資料貼入!A3679</f>
        <v>0</v>
      </c>
      <c r="C3679" s="38">
        <f>資料貼入!A3679</f>
        <v>0</v>
      </c>
      <c r="D3679" s="29">
        <f>資料貼入!B3679</f>
        <v>0</v>
      </c>
      <c r="E3679" s="29" cm="1">
        <f t="array" ref="E3679">MovingDayDD($D$3:D3679)</f>
        <v>-2980487.7599999681</v>
      </c>
      <c r="F3679" s="29">
        <f>IF(OR(C3679&gt;總表!$B$30,C3679=0),0,IF(E3679=0,0,1+F3678))</f>
        <v>0</v>
      </c>
      <c r="G3679" s="29">
        <f t="shared" si="404"/>
        <v>0</v>
      </c>
      <c r="H3679" s="42">
        <f t="shared" si="402"/>
        <v>0</v>
      </c>
      <c r="I3679" s="43">
        <f t="shared" si="405"/>
        <v>0</v>
      </c>
      <c r="J3679" s="42">
        <f t="shared" si="406"/>
        <v>0</v>
      </c>
      <c r="K3679" s="43">
        <f t="shared" si="407"/>
        <v>0</v>
      </c>
      <c r="L3679">
        <f t="shared" si="408"/>
        <v>126</v>
      </c>
      <c r="M3679">
        <f>IF($G3679="","",COUNTIF($G$3:$G3679, $G3679))</f>
        <v>3551</v>
      </c>
      <c r="N3679">
        <f t="shared" si="403"/>
        <v>3677</v>
      </c>
      <c r="O3679"/>
      <c r="P3679"/>
      <c r="Q3679"/>
    </row>
    <row r="3680" spans="2:17">
      <c r="B3680" s="30">
        <f>資料貼入!A3680</f>
        <v>0</v>
      </c>
      <c r="C3680" s="38">
        <f>資料貼入!A3680</f>
        <v>0</v>
      </c>
      <c r="D3680" s="29">
        <f>資料貼入!B3680</f>
        <v>0</v>
      </c>
      <c r="E3680" s="29" cm="1">
        <f t="array" ref="E3680">MovingDayDD($D$3:D3680)</f>
        <v>-2980487.7599999681</v>
      </c>
      <c r="F3680" s="29">
        <f>IF(OR(C3680&gt;總表!$B$30,C3680=0),0,IF(E3680=0,0,1+F3679))</f>
        <v>0</v>
      </c>
      <c r="G3680" s="29">
        <f t="shared" si="404"/>
        <v>0</v>
      </c>
      <c r="H3680" s="42">
        <f t="shared" si="402"/>
        <v>0</v>
      </c>
      <c r="I3680" s="43">
        <f t="shared" si="405"/>
        <v>0</v>
      </c>
      <c r="J3680" s="42">
        <f t="shared" si="406"/>
        <v>0</v>
      </c>
      <c r="K3680" s="43">
        <f t="shared" si="407"/>
        <v>0</v>
      </c>
      <c r="L3680">
        <f t="shared" si="408"/>
        <v>126</v>
      </c>
      <c r="M3680">
        <f>IF($G3680="","",COUNTIF($G$3:$G3680, $G3680))</f>
        <v>3552</v>
      </c>
      <c r="N3680">
        <f t="shared" si="403"/>
        <v>3678</v>
      </c>
      <c r="O3680"/>
      <c r="P3680"/>
      <c r="Q3680"/>
    </row>
    <row r="3681" spans="2:17">
      <c r="B3681" s="30">
        <f>資料貼入!A3681</f>
        <v>0</v>
      </c>
      <c r="C3681" s="38">
        <f>資料貼入!A3681</f>
        <v>0</v>
      </c>
      <c r="D3681" s="29">
        <f>資料貼入!B3681</f>
        <v>0</v>
      </c>
      <c r="E3681" s="29" cm="1">
        <f t="array" ref="E3681">MovingDayDD($D$3:D3681)</f>
        <v>-2980487.7599999681</v>
      </c>
      <c r="F3681" s="29">
        <f>IF(OR(C3681&gt;總表!$B$30,C3681=0),0,IF(E3681=0,0,1+F3680))</f>
        <v>0</v>
      </c>
      <c r="G3681" s="29">
        <f t="shared" si="404"/>
        <v>0</v>
      </c>
      <c r="H3681" s="42">
        <f t="shared" si="402"/>
        <v>0</v>
      </c>
      <c r="I3681" s="43">
        <f t="shared" si="405"/>
        <v>0</v>
      </c>
      <c r="J3681" s="42">
        <f t="shared" si="406"/>
        <v>0</v>
      </c>
      <c r="K3681" s="43">
        <f t="shared" si="407"/>
        <v>0</v>
      </c>
      <c r="L3681">
        <f t="shared" si="408"/>
        <v>126</v>
      </c>
      <c r="M3681">
        <f>IF($G3681="","",COUNTIF($G$3:$G3681, $G3681))</f>
        <v>3553</v>
      </c>
      <c r="N3681">
        <f t="shared" si="403"/>
        <v>3679</v>
      </c>
      <c r="O3681"/>
      <c r="P3681"/>
      <c r="Q3681"/>
    </row>
    <row r="3682" spans="2:17">
      <c r="B3682" s="30">
        <f>資料貼入!A3682</f>
        <v>0</v>
      </c>
      <c r="C3682" s="38">
        <f>資料貼入!A3682</f>
        <v>0</v>
      </c>
      <c r="D3682" s="29">
        <f>資料貼入!B3682</f>
        <v>0</v>
      </c>
      <c r="E3682" s="29" cm="1">
        <f t="array" ref="E3682">MovingDayDD($D$3:D3682)</f>
        <v>-2980487.7599999681</v>
      </c>
      <c r="F3682" s="29">
        <f>IF(OR(C3682&gt;總表!$B$30,C3682=0),0,IF(E3682=0,0,1+F3681))</f>
        <v>0</v>
      </c>
      <c r="G3682" s="29">
        <f t="shared" si="404"/>
        <v>0</v>
      </c>
      <c r="H3682" s="42">
        <f t="shared" si="402"/>
        <v>0</v>
      </c>
      <c r="I3682" s="43">
        <f t="shared" si="405"/>
        <v>0</v>
      </c>
      <c r="J3682" s="42">
        <f t="shared" si="406"/>
        <v>0</v>
      </c>
      <c r="K3682" s="43">
        <f t="shared" si="407"/>
        <v>0</v>
      </c>
      <c r="L3682">
        <f t="shared" si="408"/>
        <v>126</v>
      </c>
      <c r="M3682">
        <f>IF($G3682="","",COUNTIF($G$3:$G3682, $G3682))</f>
        <v>3554</v>
      </c>
      <c r="N3682">
        <f t="shared" si="403"/>
        <v>3680</v>
      </c>
      <c r="O3682"/>
      <c r="P3682"/>
      <c r="Q3682"/>
    </row>
    <row r="3683" spans="2:17">
      <c r="B3683" s="30">
        <f>資料貼入!A3683</f>
        <v>0</v>
      </c>
      <c r="C3683" s="38">
        <f>資料貼入!A3683</f>
        <v>0</v>
      </c>
      <c r="D3683" s="29">
        <f>資料貼入!B3683</f>
        <v>0</v>
      </c>
      <c r="E3683" s="29" cm="1">
        <f t="array" ref="E3683">MovingDayDD($D$3:D3683)</f>
        <v>-2980487.7599999681</v>
      </c>
      <c r="F3683" s="29">
        <f>IF(OR(C3683&gt;總表!$B$30,C3683=0),0,IF(E3683=0,0,1+F3682))</f>
        <v>0</v>
      </c>
      <c r="G3683" s="29">
        <f t="shared" si="404"/>
        <v>0</v>
      </c>
      <c r="H3683" s="42">
        <f t="shared" si="402"/>
        <v>0</v>
      </c>
      <c r="I3683" s="43">
        <f t="shared" si="405"/>
        <v>0</v>
      </c>
      <c r="J3683" s="42">
        <f t="shared" si="406"/>
        <v>0</v>
      </c>
      <c r="K3683" s="43">
        <f t="shared" si="407"/>
        <v>0</v>
      </c>
      <c r="L3683">
        <f t="shared" si="408"/>
        <v>126</v>
      </c>
      <c r="M3683">
        <f>IF($G3683="","",COUNTIF($G$3:$G3683, $G3683))</f>
        <v>3555</v>
      </c>
      <c r="N3683">
        <f t="shared" si="403"/>
        <v>3681</v>
      </c>
      <c r="O3683"/>
      <c r="P3683"/>
      <c r="Q3683"/>
    </row>
    <row r="3684" spans="2:17">
      <c r="B3684" s="30">
        <f>資料貼入!A3684</f>
        <v>0</v>
      </c>
      <c r="C3684" s="38">
        <f>資料貼入!A3684</f>
        <v>0</v>
      </c>
      <c r="D3684" s="29">
        <f>資料貼入!B3684</f>
        <v>0</v>
      </c>
      <c r="E3684" s="29" cm="1">
        <f t="array" ref="E3684">MovingDayDD($D$3:D3684)</f>
        <v>-2980487.7599999681</v>
      </c>
      <c r="F3684" s="29">
        <f>IF(OR(C3684&gt;總表!$B$30,C3684=0),0,IF(E3684=0,0,1+F3683))</f>
        <v>0</v>
      </c>
      <c r="G3684" s="29">
        <f t="shared" si="404"/>
        <v>0</v>
      </c>
      <c r="H3684" s="42">
        <f t="shared" si="402"/>
        <v>0</v>
      </c>
      <c r="I3684" s="43">
        <f t="shared" si="405"/>
        <v>0</v>
      </c>
      <c r="J3684" s="42">
        <f t="shared" si="406"/>
        <v>0</v>
      </c>
      <c r="K3684" s="43">
        <f t="shared" si="407"/>
        <v>0</v>
      </c>
      <c r="L3684">
        <f t="shared" si="408"/>
        <v>126</v>
      </c>
      <c r="M3684">
        <f>IF($G3684="","",COUNTIF($G$3:$G3684, $G3684))</f>
        <v>3556</v>
      </c>
      <c r="N3684">
        <f t="shared" si="403"/>
        <v>3682</v>
      </c>
      <c r="O3684"/>
      <c r="P3684"/>
      <c r="Q3684"/>
    </row>
    <row r="3685" spans="2:17">
      <c r="B3685" s="30">
        <f>資料貼入!A3685</f>
        <v>0</v>
      </c>
      <c r="C3685" s="38">
        <f>資料貼入!A3685</f>
        <v>0</v>
      </c>
      <c r="D3685" s="29">
        <f>資料貼入!B3685</f>
        <v>0</v>
      </c>
      <c r="E3685" s="29" cm="1">
        <f t="array" ref="E3685">MovingDayDD($D$3:D3685)</f>
        <v>-2980487.7599999681</v>
      </c>
      <c r="F3685" s="29">
        <f>IF(OR(C3685&gt;總表!$B$30,C3685=0),0,IF(E3685=0,0,1+F3684))</f>
        <v>0</v>
      </c>
      <c r="G3685" s="29">
        <f t="shared" si="404"/>
        <v>0</v>
      </c>
      <c r="H3685" s="42">
        <f t="shared" si="402"/>
        <v>0</v>
      </c>
      <c r="I3685" s="43">
        <f t="shared" si="405"/>
        <v>0</v>
      </c>
      <c r="J3685" s="42">
        <f t="shared" si="406"/>
        <v>0</v>
      </c>
      <c r="K3685" s="43">
        <f t="shared" si="407"/>
        <v>0</v>
      </c>
      <c r="L3685">
        <f t="shared" si="408"/>
        <v>126</v>
      </c>
      <c r="M3685">
        <f>IF($G3685="","",COUNTIF($G$3:$G3685, $G3685))</f>
        <v>3557</v>
      </c>
      <c r="N3685">
        <f t="shared" si="403"/>
        <v>3683</v>
      </c>
      <c r="O3685"/>
      <c r="P3685"/>
      <c r="Q3685"/>
    </row>
    <row r="3686" spans="2:17">
      <c r="B3686" s="30">
        <f>資料貼入!A3686</f>
        <v>0</v>
      </c>
      <c r="C3686" s="38">
        <f>資料貼入!A3686</f>
        <v>0</v>
      </c>
      <c r="D3686" s="29">
        <f>資料貼入!B3686</f>
        <v>0</v>
      </c>
      <c r="E3686" s="29" cm="1">
        <f t="array" ref="E3686">MovingDayDD($D$3:D3686)</f>
        <v>-2980487.7599999681</v>
      </c>
      <c r="F3686" s="29">
        <f>IF(OR(C3686&gt;總表!$B$30,C3686=0),0,IF(E3686=0,0,1+F3685))</f>
        <v>0</v>
      </c>
      <c r="G3686" s="29">
        <f t="shared" si="404"/>
        <v>0</v>
      </c>
      <c r="H3686" s="42">
        <f t="shared" si="402"/>
        <v>0</v>
      </c>
      <c r="I3686" s="43">
        <f t="shared" si="405"/>
        <v>0</v>
      </c>
      <c r="J3686" s="42">
        <f t="shared" si="406"/>
        <v>0</v>
      </c>
      <c r="K3686" s="43">
        <f t="shared" si="407"/>
        <v>0</v>
      </c>
      <c r="L3686">
        <f t="shared" si="408"/>
        <v>126</v>
      </c>
      <c r="M3686">
        <f>IF($G3686="","",COUNTIF($G$3:$G3686, $G3686))</f>
        <v>3558</v>
      </c>
      <c r="N3686">
        <f t="shared" si="403"/>
        <v>3684</v>
      </c>
      <c r="O3686"/>
      <c r="P3686"/>
      <c r="Q3686"/>
    </row>
    <row r="3687" spans="2:17">
      <c r="B3687" s="30">
        <f>資料貼入!A3687</f>
        <v>0</v>
      </c>
      <c r="C3687" s="38">
        <f>資料貼入!A3687</f>
        <v>0</v>
      </c>
      <c r="D3687" s="29">
        <f>資料貼入!B3687</f>
        <v>0</v>
      </c>
      <c r="E3687" s="29" cm="1">
        <f t="array" ref="E3687">MovingDayDD($D$3:D3687)</f>
        <v>-2980487.7599999681</v>
      </c>
      <c r="F3687" s="29">
        <f>IF(OR(C3687&gt;總表!$B$30,C3687=0),0,IF(E3687=0,0,1+F3686))</f>
        <v>0</v>
      </c>
      <c r="G3687" s="29">
        <f t="shared" si="404"/>
        <v>0</v>
      </c>
      <c r="H3687" s="42">
        <f t="shared" si="402"/>
        <v>0</v>
      </c>
      <c r="I3687" s="43">
        <f t="shared" si="405"/>
        <v>0</v>
      </c>
      <c r="J3687" s="42">
        <f t="shared" si="406"/>
        <v>0</v>
      </c>
      <c r="K3687" s="43">
        <f t="shared" si="407"/>
        <v>0</v>
      </c>
      <c r="L3687">
        <f t="shared" si="408"/>
        <v>126</v>
      </c>
      <c r="M3687">
        <f>IF($G3687="","",COUNTIF($G$3:$G3687, $G3687))</f>
        <v>3559</v>
      </c>
      <c r="N3687">
        <f t="shared" si="403"/>
        <v>3685</v>
      </c>
      <c r="O3687"/>
      <c r="P3687"/>
      <c r="Q3687"/>
    </row>
    <row r="3688" spans="2:17">
      <c r="B3688" s="30">
        <f>資料貼入!A3688</f>
        <v>0</v>
      </c>
      <c r="C3688" s="38">
        <f>資料貼入!A3688</f>
        <v>0</v>
      </c>
      <c r="D3688" s="29">
        <f>資料貼入!B3688</f>
        <v>0</v>
      </c>
      <c r="E3688" s="29" cm="1">
        <f t="array" ref="E3688">MovingDayDD($D$3:D3688)</f>
        <v>-2980487.7599999681</v>
      </c>
      <c r="F3688" s="29">
        <f>IF(OR(C3688&gt;總表!$B$30,C3688=0),0,IF(E3688=0,0,1+F3687))</f>
        <v>0</v>
      </c>
      <c r="G3688" s="29">
        <f t="shared" si="404"/>
        <v>0</v>
      </c>
      <c r="H3688" s="42">
        <f t="shared" si="402"/>
        <v>0</v>
      </c>
      <c r="I3688" s="43">
        <f t="shared" si="405"/>
        <v>0</v>
      </c>
      <c r="J3688" s="42">
        <f t="shared" si="406"/>
        <v>0</v>
      </c>
      <c r="K3688" s="43">
        <f t="shared" si="407"/>
        <v>0</v>
      </c>
      <c r="L3688">
        <f t="shared" si="408"/>
        <v>126</v>
      </c>
      <c r="M3688">
        <f>IF($G3688="","",COUNTIF($G$3:$G3688, $G3688))</f>
        <v>3560</v>
      </c>
      <c r="N3688">
        <f t="shared" si="403"/>
        <v>3686</v>
      </c>
      <c r="O3688"/>
      <c r="P3688"/>
      <c r="Q3688"/>
    </row>
    <row r="3689" spans="2:17">
      <c r="B3689" s="30">
        <f>資料貼入!A3689</f>
        <v>0</v>
      </c>
      <c r="C3689" s="38">
        <f>資料貼入!A3689</f>
        <v>0</v>
      </c>
      <c r="D3689" s="29">
        <f>資料貼入!B3689</f>
        <v>0</v>
      </c>
      <c r="E3689" s="29" cm="1">
        <f t="array" ref="E3689">MovingDayDD($D$3:D3689)</f>
        <v>-2980487.7599999681</v>
      </c>
      <c r="F3689" s="29">
        <f>IF(OR(C3689&gt;總表!$B$30,C3689=0),0,IF(E3689=0,0,1+F3688))</f>
        <v>0</v>
      </c>
      <c r="G3689" s="29">
        <f t="shared" si="404"/>
        <v>0</v>
      </c>
      <c r="H3689" s="42">
        <f t="shared" si="402"/>
        <v>0</v>
      </c>
      <c r="I3689" s="43">
        <f t="shared" si="405"/>
        <v>0</v>
      </c>
      <c r="J3689" s="42">
        <f t="shared" si="406"/>
        <v>0</v>
      </c>
      <c r="K3689" s="43">
        <f t="shared" si="407"/>
        <v>0</v>
      </c>
      <c r="L3689">
        <f t="shared" si="408"/>
        <v>126</v>
      </c>
      <c r="M3689">
        <f>IF($G3689="","",COUNTIF($G$3:$G3689, $G3689))</f>
        <v>3561</v>
      </c>
      <c r="N3689">
        <f t="shared" si="403"/>
        <v>3687</v>
      </c>
      <c r="O3689"/>
      <c r="P3689"/>
      <c r="Q3689"/>
    </row>
    <row r="3690" spans="2:17">
      <c r="B3690" s="30">
        <f>資料貼入!A3690</f>
        <v>0</v>
      </c>
      <c r="C3690" s="38">
        <f>資料貼入!A3690</f>
        <v>0</v>
      </c>
      <c r="D3690" s="29">
        <f>資料貼入!B3690</f>
        <v>0</v>
      </c>
      <c r="E3690" s="29" cm="1">
        <f t="array" ref="E3690">MovingDayDD($D$3:D3690)</f>
        <v>-2980487.7599999681</v>
      </c>
      <c r="F3690" s="29">
        <f>IF(OR(C3690&gt;總表!$B$30,C3690=0),0,IF(E3690=0,0,1+F3689))</f>
        <v>0</v>
      </c>
      <c r="G3690" s="29">
        <f t="shared" si="404"/>
        <v>0</v>
      </c>
      <c r="H3690" s="42">
        <f t="shared" si="402"/>
        <v>0</v>
      </c>
      <c r="I3690" s="43">
        <f t="shared" si="405"/>
        <v>0</v>
      </c>
      <c r="J3690" s="42">
        <f t="shared" si="406"/>
        <v>0</v>
      </c>
      <c r="K3690" s="43">
        <f t="shared" si="407"/>
        <v>0</v>
      </c>
      <c r="L3690">
        <f t="shared" si="408"/>
        <v>126</v>
      </c>
      <c r="M3690">
        <f>IF($G3690="","",COUNTIF($G$3:$G3690, $G3690))</f>
        <v>3562</v>
      </c>
      <c r="N3690">
        <f t="shared" si="403"/>
        <v>3688</v>
      </c>
      <c r="O3690"/>
      <c r="P3690"/>
      <c r="Q3690"/>
    </row>
    <row r="3691" spans="2:17">
      <c r="B3691" s="30">
        <f>資料貼入!A3691</f>
        <v>0</v>
      </c>
      <c r="C3691" s="38">
        <f>資料貼入!A3691</f>
        <v>0</v>
      </c>
      <c r="D3691" s="29">
        <f>資料貼入!B3691</f>
        <v>0</v>
      </c>
      <c r="E3691" s="29" cm="1">
        <f t="array" ref="E3691">MovingDayDD($D$3:D3691)</f>
        <v>-2980487.7599999681</v>
      </c>
      <c r="F3691" s="29">
        <f>IF(OR(C3691&gt;總表!$B$30,C3691=0),0,IF(E3691=0,0,1+F3690))</f>
        <v>0</v>
      </c>
      <c r="G3691" s="29">
        <f t="shared" si="404"/>
        <v>0</v>
      </c>
      <c r="H3691" s="42">
        <f t="shared" si="402"/>
        <v>0</v>
      </c>
      <c r="I3691" s="43">
        <f t="shared" si="405"/>
        <v>0</v>
      </c>
      <c r="J3691" s="42">
        <f t="shared" si="406"/>
        <v>0</v>
      </c>
      <c r="K3691" s="43">
        <f t="shared" si="407"/>
        <v>0</v>
      </c>
      <c r="L3691">
        <f t="shared" si="408"/>
        <v>126</v>
      </c>
      <c r="M3691">
        <f>IF($G3691="","",COUNTIF($G$3:$G3691, $G3691))</f>
        <v>3563</v>
      </c>
      <c r="N3691">
        <f t="shared" si="403"/>
        <v>3689</v>
      </c>
      <c r="O3691"/>
      <c r="P3691"/>
      <c r="Q3691"/>
    </row>
    <row r="3692" spans="2:17">
      <c r="B3692" s="30">
        <f>資料貼入!A3692</f>
        <v>0</v>
      </c>
      <c r="C3692" s="38">
        <f>資料貼入!A3692</f>
        <v>0</v>
      </c>
      <c r="D3692" s="29">
        <f>資料貼入!B3692</f>
        <v>0</v>
      </c>
      <c r="E3692" s="29" cm="1">
        <f t="array" ref="E3692">MovingDayDD($D$3:D3692)</f>
        <v>-2980487.7599999681</v>
      </c>
      <c r="F3692" s="29">
        <f>IF(OR(C3692&gt;總表!$B$30,C3692=0),0,IF(E3692=0,0,1+F3691))</f>
        <v>0</v>
      </c>
      <c r="G3692" s="29">
        <f t="shared" si="404"/>
        <v>0</v>
      </c>
      <c r="H3692" s="42">
        <f t="shared" si="402"/>
        <v>0</v>
      </c>
      <c r="I3692" s="43">
        <f t="shared" si="405"/>
        <v>0</v>
      </c>
      <c r="J3692" s="42">
        <f t="shared" si="406"/>
        <v>0</v>
      </c>
      <c r="K3692" s="43">
        <f t="shared" si="407"/>
        <v>0</v>
      </c>
      <c r="L3692">
        <f t="shared" si="408"/>
        <v>126</v>
      </c>
      <c r="M3692">
        <f>IF($G3692="","",COUNTIF($G$3:$G3692, $G3692))</f>
        <v>3564</v>
      </c>
      <c r="N3692">
        <f t="shared" si="403"/>
        <v>3690</v>
      </c>
      <c r="O3692"/>
      <c r="P3692"/>
      <c r="Q3692"/>
    </row>
    <row r="3693" spans="2:17">
      <c r="B3693" s="30">
        <f>資料貼入!A3693</f>
        <v>0</v>
      </c>
      <c r="C3693" s="38">
        <f>資料貼入!A3693</f>
        <v>0</v>
      </c>
      <c r="D3693" s="29">
        <f>資料貼入!B3693</f>
        <v>0</v>
      </c>
      <c r="E3693" s="29" cm="1">
        <f t="array" ref="E3693">MovingDayDD($D$3:D3693)</f>
        <v>-2980487.7599999681</v>
      </c>
      <c r="F3693" s="29">
        <f>IF(OR(C3693&gt;總表!$B$30,C3693=0),0,IF(E3693=0,0,1+F3692))</f>
        <v>0</v>
      </c>
      <c r="G3693" s="29">
        <f t="shared" si="404"/>
        <v>0</v>
      </c>
      <c r="H3693" s="42">
        <f t="shared" si="402"/>
        <v>0</v>
      </c>
      <c r="I3693" s="43">
        <f t="shared" si="405"/>
        <v>0</v>
      </c>
      <c r="J3693" s="42">
        <f t="shared" si="406"/>
        <v>0</v>
      </c>
      <c r="K3693" s="43">
        <f t="shared" si="407"/>
        <v>0</v>
      </c>
      <c r="L3693">
        <f t="shared" si="408"/>
        <v>126</v>
      </c>
      <c r="M3693">
        <f>IF($G3693="","",COUNTIF($G$3:$G3693, $G3693))</f>
        <v>3565</v>
      </c>
      <c r="N3693">
        <f t="shared" si="403"/>
        <v>3691</v>
      </c>
      <c r="O3693"/>
      <c r="P3693"/>
      <c r="Q3693"/>
    </row>
    <row r="3694" spans="2:17">
      <c r="B3694" s="30">
        <f>資料貼入!A3694</f>
        <v>0</v>
      </c>
      <c r="C3694" s="38">
        <f>資料貼入!A3694</f>
        <v>0</v>
      </c>
      <c r="D3694" s="29">
        <f>資料貼入!B3694</f>
        <v>0</v>
      </c>
      <c r="E3694" s="29" cm="1">
        <f t="array" ref="E3694">MovingDayDD($D$3:D3694)</f>
        <v>-2980487.7599999681</v>
      </c>
      <c r="F3694" s="29">
        <f>IF(OR(C3694&gt;總表!$B$30,C3694=0),0,IF(E3694=0,0,1+F3693))</f>
        <v>0</v>
      </c>
      <c r="G3694" s="29">
        <f t="shared" si="404"/>
        <v>0</v>
      </c>
      <c r="H3694" s="42">
        <f t="shared" si="402"/>
        <v>0</v>
      </c>
      <c r="I3694" s="43">
        <f t="shared" si="405"/>
        <v>0</v>
      </c>
      <c r="J3694" s="42">
        <f t="shared" si="406"/>
        <v>0</v>
      </c>
      <c r="K3694" s="43">
        <f t="shared" si="407"/>
        <v>0</v>
      </c>
      <c r="L3694">
        <f t="shared" si="408"/>
        <v>126</v>
      </c>
      <c r="M3694">
        <f>IF($G3694="","",COUNTIF($G$3:$G3694, $G3694))</f>
        <v>3566</v>
      </c>
      <c r="N3694">
        <f t="shared" si="403"/>
        <v>3692</v>
      </c>
      <c r="O3694"/>
      <c r="P3694"/>
      <c r="Q3694"/>
    </row>
    <row r="3695" spans="2:17">
      <c r="B3695" s="30">
        <f>資料貼入!A3695</f>
        <v>0</v>
      </c>
      <c r="C3695" s="38">
        <f>資料貼入!A3695</f>
        <v>0</v>
      </c>
      <c r="D3695" s="29">
        <f>資料貼入!B3695</f>
        <v>0</v>
      </c>
      <c r="E3695" s="29" cm="1">
        <f t="array" ref="E3695">MovingDayDD($D$3:D3695)</f>
        <v>-2980487.7599999681</v>
      </c>
      <c r="F3695" s="29">
        <f>IF(OR(C3695&gt;總表!$B$30,C3695=0),0,IF(E3695=0,0,1+F3694))</f>
        <v>0</v>
      </c>
      <c r="G3695" s="29">
        <f t="shared" si="404"/>
        <v>0</v>
      </c>
      <c r="H3695" s="42">
        <f t="shared" si="402"/>
        <v>0</v>
      </c>
      <c r="I3695" s="43">
        <f t="shared" si="405"/>
        <v>0</v>
      </c>
      <c r="J3695" s="42">
        <f t="shared" si="406"/>
        <v>0</v>
      </c>
      <c r="K3695" s="43">
        <f t="shared" si="407"/>
        <v>0</v>
      </c>
      <c r="L3695">
        <f t="shared" si="408"/>
        <v>126</v>
      </c>
      <c r="M3695">
        <f>IF($G3695="","",COUNTIF($G$3:$G3695, $G3695))</f>
        <v>3567</v>
      </c>
      <c r="N3695">
        <f t="shared" si="403"/>
        <v>3693</v>
      </c>
      <c r="O3695"/>
      <c r="P3695"/>
      <c r="Q3695"/>
    </row>
    <row r="3696" spans="2:17">
      <c r="B3696" s="30">
        <f>資料貼入!A3696</f>
        <v>0</v>
      </c>
      <c r="C3696" s="38">
        <f>資料貼入!A3696</f>
        <v>0</v>
      </c>
      <c r="D3696" s="29">
        <f>資料貼入!B3696</f>
        <v>0</v>
      </c>
      <c r="E3696" s="29" cm="1">
        <f t="array" ref="E3696">MovingDayDD($D$3:D3696)</f>
        <v>-2980487.7599999681</v>
      </c>
      <c r="F3696" s="29">
        <f>IF(OR(C3696&gt;總表!$B$30,C3696=0),0,IF(E3696=0,0,1+F3695))</f>
        <v>0</v>
      </c>
      <c r="G3696" s="29">
        <f t="shared" si="404"/>
        <v>0</v>
      </c>
      <c r="H3696" s="42">
        <f t="shared" si="402"/>
        <v>0</v>
      </c>
      <c r="I3696" s="43">
        <f t="shared" si="405"/>
        <v>0</v>
      </c>
      <c r="J3696" s="42">
        <f t="shared" si="406"/>
        <v>0</v>
      </c>
      <c r="K3696" s="43">
        <f t="shared" si="407"/>
        <v>0</v>
      </c>
      <c r="L3696">
        <f t="shared" si="408"/>
        <v>126</v>
      </c>
      <c r="M3696">
        <f>IF($G3696="","",COUNTIF($G$3:$G3696, $G3696))</f>
        <v>3568</v>
      </c>
      <c r="N3696">
        <f t="shared" si="403"/>
        <v>3694</v>
      </c>
      <c r="O3696"/>
      <c r="P3696"/>
      <c r="Q3696"/>
    </row>
    <row r="3697" spans="2:17">
      <c r="B3697" s="30">
        <f>資料貼入!A3697</f>
        <v>0</v>
      </c>
      <c r="C3697" s="38">
        <f>資料貼入!A3697</f>
        <v>0</v>
      </c>
      <c r="D3697" s="29">
        <f>資料貼入!B3697</f>
        <v>0</v>
      </c>
      <c r="E3697" s="29" cm="1">
        <f t="array" ref="E3697">MovingDayDD($D$3:D3697)</f>
        <v>-2980487.7599999681</v>
      </c>
      <c r="F3697" s="29">
        <f>IF(OR(C3697&gt;總表!$B$30,C3697=0),0,IF(E3697=0,0,1+F3696))</f>
        <v>0</v>
      </c>
      <c r="G3697" s="29">
        <f t="shared" si="404"/>
        <v>0</v>
      </c>
      <c r="H3697" s="42">
        <f t="shared" si="402"/>
        <v>0</v>
      </c>
      <c r="I3697" s="43">
        <f t="shared" si="405"/>
        <v>0</v>
      </c>
      <c r="J3697" s="42">
        <f t="shared" si="406"/>
        <v>0</v>
      </c>
      <c r="K3697" s="43">
        <f t="shared" si="407"/>
        <v>0</v>
      </c>
      <c r="L3697">
        <f t="shared" si="408"/>
        <v>126</v>
      </c>
      <c r="M3697">
        <f>IF($G3697="","",COUNTIF($G$3:$G3697, $G3697))</f>
        <v>3569</v>
      </c>
      <c r="N3697">
        <f t="shared" si="403"/>
        <v>3695</v>
      </c>
      <c r="O3697"/>
      <c r="P3697"/>
      <c r="Q3697"/>
    </row>
    <row r="3698" spans="2:17">
      <c r="B3698" s="30">
        <f>資料貼入!A3698</f>
        <v>0</v>
      </c>
      <c r="C3698" s="38">
        <f>資料貼入!A3698</f>
        <v>0</v>
      </c>
      <c r="D3698" s="29">
        <f>資料貼入!B3698</f>
        <v>0</v>
      </c>
      <c r="E3698" s="29" cm="1">
        <f t="array" ref="E3698">MovingDayDD($D$3:D3698)</f>
        <v>-2980487.7599999681</v>
      </c>
      <c r="F3698" s="29">
        <f>IF(OR(C3698&gt;總表!$B$30,C3698=0),0,IF(E3698=0,0,1+F3697))</f>
        <v>0</v>
      </c>
      <c r="G3698" s="29">
        <f t="shared" si="404"/>
        <v>0</v>
      </c>
      <c r="H3698" s="42">
        <f t="shared" si="402"/>
        <v>0</v>
      </c>
      <c r="I3698" s="43">
        <f t="shared" si="405"/>
        <v>0</v>
      </c>
      <c r="J3698" s="42">
        <f t="shared" si="406"/>
        <v>0</v>
      </c>
      <c r="K3698" s="43">
        <f t="shared" si="407"/>
        <v>0</v>
      </c>
      <c r="L3698">
        <f t="shared" si="408"/>
        <v>126</v>
      </c>
      <c r="M3698">
        <f>IF($G3698="","",COUNTIF($G$3:$G3698, $G3698))</f>
        <v>3570</v>
      </c>
      <c r="N3698">
        <f t="shared" si="403"/>
        <v>3696</v>
      </c>
      <c r="O3698"/>
      <c r="P3698"/>
      <c r="Q3698"/>
    </row>
    <row r="3699" spans="2:17">
      <c r="B3699" s="30">
        <f>資料貼入!A3699</f>
        <v>0</v>
      </c>
      <c r="C3699" s="38">
        <f>資料貼入!A3699</f>
        <v>0</v>
      </c>
      <c r="D3699" s="29">
        <f>資料貼入!B3699</f>
        <v>0</v>
      </c>
      <c r="E3699" s="29" cm="1">
        <f t="array" ref="E3699">MovingDayDD($D$3:D3699)</f>
        <v>-2980487.7599999681</v>
      </c>
      <c r="F3699" s="29">
        <f>IF(OR(C3699&gt;總表!$B$30,C3699=0),0,IF(E3699=0,0,1+F3698))</f>
        <v>0</v>
      </c>
      <c r="G3699" s="29">
        <f t="shared" si="404"/>
        <v>0</v>
      </c>
      <c r="H3699" s="42">
        <f t="shared" si="402"/>
        <v>0</v>
      </c>
      <c r="I3699" s="43">
        <f t="shared" si="405"/>
        <v>0</v>
      </c>
      <c r="J3699" s="42">
        <f t="shared" si="406"/>
        <v>0</v>
      </c>
      <c r="K3699" s="43">
        <f t="shared" si="407"/>
        <v>0</v>
      </c>
      <c r="L3699">
        <f t="shared" si="408"/>
        <v>126</v>
      </c>
      <c r="M3699">
        <f>IF($G3699="","",COUNTIF($G$3:$G3699, $G3699))</f>
        <v>3571</v>
      </c>
      <c r="N3699">
        <f t="shared" si="403"/>
        <v>3697</v>
      </c>
      <c r="O3699"/>
      <c r="P3699"/>
      <c r="Q3699"/>
    </row>
    <row r="3700" spans="2:17">
      <c r="B3700" s="30">
        <f>資料貼入!A3700</f>
        <v>0</v>
      </c>
      <c r="C3700" s="38">
        <f>資料貼入!A3700</f>
        <v>0</v>
      </c>
      <c r="D3700" s="29">
        <f>資料貼入!B3700</f>
        <v>0</v>
      </c>
      <c r="E3700" s="29" cm="1">
        <f t="array" ref="E3700">MovingDayDD($D$3:D3700)</f>
        <v>-2980487.7599999681</v>
      </c>
      <c r="F3700" s="29">
        <f>IF(OR(C3700&gt;總表!$B$30,C3700=0),0,IF(E3700=0,0,1+F3699))</f>
        <v>0</v>
      </c>
      <c r="G3700" s="29">
        <f t="shared" si="404"/>
        <v>0</v>
      </c>
      <c r="H3700" s="42">
        <f t="shared" si="402"/>
        <v>0</v>
      </c>
      <c r="I3700" s="43">
        <f t="shared" si="405"/>
        <v>0</v>
      </c>
      <c r="J3700" s="42">
        <f t="shared" si="406"/>
        <v>0</v>
      </c>
      <c r="K3700" s="43">
        <f t="shared" si="407"/>
        <v>0</v>
      </c>
      <c r="L3700">
        <f t="shared" si="408"/>
        <v>126</v>
      </c>
      <c r="M3700">
        <f>IF($G3700="","",COUNTIF($G$3:$G3700, $G3700))</f>
        <v>3572</v>
      </c>
      <c r="N3700">
        <f t="shared" si="403"/>
        <v>3698</v>
      </c>
      <c r="O3700"/>
      <c r="P3700"/>
      <c r="Q3700"/>
    </row>
    <row r="3701" spans="2:17">
      <c r="B3701" s="30">
        <f>資料貼入!A3701</f>
        <v>0</v>
      </c>
      <c r="C3701" s="38">
        <f>資料貼入!A3701</f>
        <v>0</v>
      </c>
      <c r="D3701" s="29">
        <f>資料貼入!B3701</f>
        <v>0</v>
      </c>
      <c r="E3701" s="29" cm="1">
        <f t="array" ref="E3701">MovingDayDD($D$3:D3701)</f>
        <v>-2980487.7599999681</v>
      </c>
      <c r="F3701" s="29">
        <f>IF(OR(C3701&gt;總表!$B$30,C3701=0),0,IF(E3701=0,0,1+F3700))</f>
        <v>0</v>
      </c>
      <c r="G3701" s="29">
        <f t="shared" si="404"/>
        <v>0</v>
      </c>
      <c r="H3701" s="42">
        <f t="shared" si="402"/>
        <v>0</v>
      </c>
      <c r="I3701" s="43">
        <f t="shared" si="405"/>
        <v>0</v>
      </c>
      <c r="J3701" s="42">
        <f t="shared" si="406"/>
        <v>0</v>
      </c>
      <c r="K3701" s="43">
        <f t="shared" si="407"/>
        <v>0</v>
      </c>
      <c r="L3701">
        <f t="shared" si="408"/>
        <v>126</v>
      </c>
      <c r="M3701">
        <f>IF($G3701="","",COUNTIF($G$3:$G3701, $G3701))</f>
        <v>3573</v>
      </c>
      <c r="N3701">
        <f t="shared" si="403"/>
        <v>3699</v>
      </c>
      <c r="O3701"/>
      <c r="P3701"/>
      <c r="Q3701"/>
    </row>
    <row r="3702" spans="2:17">
      <c r="B3702" s="30">
        <f>資料貼入!A3702</f>
        <v>0</v>
      </c>
      <c r="C3702" s="38">
        <f>資料貼入!A3702</f>
        <v>0</v>
      </c>
      <c r="D3702" s="29">
        <f>資料貼入!B3702</f>
        <v>0</v>
      </c>
      <c r="E3702" s="29" cm="1">
        <f t="array" ref="E3702">MovingDayDD($D$3:D3702)</f>
        <v>-2980487.7599999681</v>
      </c>
      <c r="F3702" s="29">
        <f>IF(OR(C3702&gt;總表!$B$30,C3702=0),0,IF(E3702=0,0,1+F3701))</f>
        <v>0</v>
      </c>
      <c r="G3702" s="29">
        <f t="shared" si="404"/>
        <v>0</v>
      </c>
      <c r="H3702" s="42">
        <f t="shared" si="402"/>
        <v>0</v>
      </c>
      <c r="I3702" s="43">
        <f t="shared" si="405"/>
        <v>0</v>
      </c>
      <c r="J3702" s="42">
        <f t="shared" si="406"/>
        <v>0</v>
      </c>
      <c r="K3702" s="43">
        <f t="shared" si="407"/>
        <v>0</v>
      </c>
      <c r="L3702">
        <f t="shared" si="408"/>
        <v>126</v>
      </c>
      <c r="M3702">
        <f>IF($G3702="","",COUNTIF($G$3:$G3702, $G3702))</f>
        <v>3574</v>
      </c>
      <c r="N3702">
        <f t="shared" si="403"/>
        <v>3700</v>
      </c>
      <c r="O3702"/>
      <c r="P3702"/>
      <c r="Q3702"/>
    </row>
    <row r="3703" spans="2:17">
      <c r="B3703" s="30">
        <f>資料貼入!A3703</f>
        <v>0</v>
      </c>
      <c r="C3703" s="38">
        <f>資料貼入!A3703</f>
        <v>0</v>
      </c>
      <c r="D3703" s="29">
        <f>資料貼入!B3703</f>
        <v>0</v>
      </c>
      <c r="E3703" s="29" cm="1">
        <f t="array" ref="E3703">MovingDayDD($D$3:D3703)</f>
        <v>-2980487.7599999681</v>
      </c>
      <c r="F3703" s="29">
        <f>IF(OR(C3703&gt;總表!$B$30,C3703=0),0,IF(E3703=0,0,1+F3702))</f>
        <v>0</v>
      </c>
      <c r="G3703" s="29">
        <f t="shared" si="404"/>
        <v>0</v>
      </c>
      <c r="H3703" s="42">
        <f t="shared" si="402"/>
        <v>0</v>
      </c>
      <c r="I3703" s="43">
        <f t="shared" si="405"/>
        <v>0</v>
      </c>
      <c r="J3703" s="42">
        <f t="shared" si="406"/>
        <v>0</v>
      </c>
      <c r="K3703" s="43">
        <f t="shared" si="407"/>
        <v>0</v>
      </c>
      <c r="L3703">
        <f t="shared" si="408"/>
        <v>126</v>
      </c>
      <c r="M3703">
        <f>IF($G3703="","",COUNTIF($G$3:$G3703, $G3703))</f>
        <v>3575</v>
      </c>
      <c r="N3703">
        <f t="shared" si="403"/>
        <v>3701</v>
      </c>
      <c r="O3703"/>
      <c r="P3703"/>
      <c r="Q3703"/>
    </row>
    <row r="3704" spans="2:17">
      <c r="B3704" s="30">
        <f>資料貼入!A3704</f>
        <v>0</v>
      </c>
      <c r="C3704" s="38">
        <f>資料貼入!A3704</f>
        <v>0</v>
      </c>
      <c r="D3704" s="29">
        <f>資料貼入!B3704</f>
        <v>0</v>
      </c>
      <c r="E3704" s="29" cm="1">
        <f t="array" ref="E3704">MovingDayDD($D$3:D3704)</f>
        <v>-2980487.7599999681</v>
      </c>
      <c r="F3704" s="29">
        <f>IF(OR(C3704&gt;總表!$B$30,C3704=0),0,IF(E3704=0,0,1+F3703))</f>
        <v>0</v>
      </c>
      <c r="G3704" s="29">
        <f t="shared" si="404"/>
        <v>0</v>
      </c>
      <c r="H3704" s="42">
        <f t="shared" si="402"/>
        <v>0</v>
      </c>
      <c r="I3704" s="43">
        <f t="shared" si="405"/>
        <v>0</v>
      </c>
      <c r="J3704" s="42">
        <f t="shared" si="406"/>
        <v>0</v>
      </c>
      <c r="K3704" s="43">
        <f t="shared" si="407"/>
        <v>0</v>
      </c>
      <c r="L3704">
        <f t="shared" si="408"/>
        <v>126</v>
      </c>
      <c r="M3704">
        <f>IF($G3704="","",COUNTIF($G$3:$G3704, $G3704))</f>
        <v>3576</v>
      </c>
      <c r="N3704">
        <f t="shared" si="403"/>
        <v>3702</v>
      </c>
      <c r="O3704"/>
      <c r="P3704"/>
      <c r="Q3704"/>
    </row>
    <row r="3705" spans="2:17">
      <c r="B3705" s="30">
        <f>資料貼入!A3705</f>
        <v>0</v>
      </c>
      <c r="C3705" s="38">
        <f>資料貼入!A3705</f>
        <v>0</v>
      </c>
      <c r="D3705" s="29">
        <f>資料貼入!B3705</f>
        <v>0</v>
      </c>
      <c r="E3705" s="29" cm="1">
        <f t="array" ref="E3705">MovingDayDD($D$3:D3705)</f>
        <v>-2980487.7599999681</v>
      </c>
      <c r="F3705" s="29">
        <f>IF(OR(C3705&gt;總表!$B$30,C3705=0),0,IF(E3705=0,0,1+F3704))</f>
        <v>0</v>
      </c>
      <c r="G3705" s="29">
        <f t="shared" si="404"/>
        <v>0</v>
      </c>
      <c r="H3705" s="42">
        <f t="shared" si="402"/>
        <v>0</v>
      </c>
      <c r="I3705" s="43">
        <f t="shared" si="405"/>
        <v>0</v>
      </c>
      <c r="J3705" s="42">
        <f t="shared" si="406"/>
        <v>0</v>
      </c>
      <c r="K3705" s="43">
        <f t="shared" si="407"/>
        <v>0</v>
      </c>
      <c r="L3705">
        <f t="shared" si="408"/>
        <v>126</v>
      </c>
      <c r="M3705">
        <f>IF($G3705="","",COUNTIF($G$3:$G3705, $G3705))</f>
        <v>3577</v>
      </c>
      <c r="N3705">
        <f t="shared" si="403"/>
        <v>3703</v>
      </c>
      <c r="O3705"/>
      <c r="P3705"/>
      <c r="Q3705"/>
    </row>
    <row r="3706" spans="2:17">
      <c r="B3706" s="30">
        <f>資料貼入!A3706</f>
        <v>0</v>
      </c>
      <c r="C3706" s="38">
        <f>資料貼入!A3706</f>
        <v>0</v>
      </c>
      <c r="D3706" s="29">
        <f>資料貼入!B3706</f>
        <v>0</v>
      </c>
      <c r="E3706" s="29" cm="1">
        <f t="array" ref="E3706">MovingDayDD($D$3:D3706)</f>
        <v>-2980487.7599999681</v>
      </c>
      <c r="F3706" s="29">
        <f>IF(OR(C3706&gt;總表!$B$30,C3706=0),0,IF(E3706=0,0,1+F3705))</f>
        <v>0</v>
      </c>
      <c r="G3706" s="29">
        <f t="shared" si="404"/>
        <v>0</v>
      </c>
      <c r="H3706" s="42">
        <f t="shared" si="402"/>
        <v>0</v>
      </c>
      <c r="I3706" s="43">
        <f t="shared" si="405"/>
        <v>0</v>
      </c>
      <c r="J3706" s="42">
        <f t="shared" si="406"/>
        <v>0</v>
      </c>
      <c r="K3706" s="43">
        <f t="shared" si="407"/>
        <v>0</v>
      </c>
      <c r="L3706">
        <f t="shared" si="408"/>
        <v>126</v>
      </c>
      <c r="M3706">
        <f>IF($G3706="","",COUNTIF($G$3:$G3706, $G3706))</f>
        <v>3578</v>
      </c>
      <c r="N3706">
        <f t="shared" si="403"/>
        <v>3704</v>
      </c>
      <c r="O3706"/>
      <c r="P3706"/>
      <c r="Q3706"/>
    </row>
    <row r="3707" spans="2:17">
      <c r="B3707" s="30">
        <f>資料貼入!A3707</f>
        <v>0</v>
      </c>
      <c r="C3707" s="38">
        <f>資料貼入!A3707</f>
        <v>0</v>
      </c>
      <c r="D3707" s="29">
        <f>資料貼入!B3707</f>
        <v>0</v>
      </c>
      <c r="E3707" s="29" cm="1">
        <f t="array" ref="E3707">MovingDayDD($D$3:D3707)</f>
        <v>-2980487.7599999681</v>
      </c>
      <c r="F3707" s="29">
        <f>IF(OR(C3707&gt;總表!$B$30,C3707=0),0,IF(E3707=0,0,1+F3706))</f>
        <v>0</v>
      </c>
      <c r="G3707" s="29">
        <f t="shared" si="404"/>
        <v>0</v>
      </c>
      <c r="H3707" s="42">
        <f t="shared" si="402"/>
        <v>0</v>
      </c>
      <c r="I3707" s="43">
        <f t="shared" si="405"/>
        <v>0</v>
      </c>
      <c r="J3707" s="42">
        <f t="shared" si="406"/>
        <v>0</v>
      </c>
      <c r="K3707" s="43">
        <f t="shared" si="407"/>
        <v>0</v>
      </c>
      <c r="L3707">
        <f t="shared" si="408"/>
        <v>126</v>
      </c>
      <c r="M3707">
        <f>IF($G3707="","",COUNTIF($G$3:$G3707, $G3707))</f>
        <v>3579</v>
      </c>
      <c r="N3707">
        <f t="shared" si="403"/>
        <v>3705</v>
      </c>
      <c r="O3707"/>
      <c r="P3707"/>
      <c r="Q3707"/>
    </row>
    <row r="3708" spans="2:17">
      <c r="B3708" s="30">
        <f>資料貼入!A3708</f>
        <v>0</v>
      </c>
      <c r="C3708" s="38">
        <f>資料貼入!A3708</f>
        <v>0</v>
      </c>
      <c r="D3708" s="29">
        <f>資料貼入!B3708</f>
        <v>0</v>
      </c>
      <c r="E3708" s="29" cm="1">
        <f t="array" ref="E3708">MovingDayDD($D$3:D3708)</f>
        <v>-2980487.7599999681</v>
      </c>
      <c r="F3708" s="29">
        <f>IF(OR(C3708&gt;總表!$B$30,C3708=0),0,IF(E3708=0,0,1+F3707))</f>
        <v>0</v>
      </c>
      <c r="G3708" s="29">
        <f t="shared" si="404"/>
        <v>0</v>
      </c>
      <c r="H3708" s="42">
        <f t="shared" si="402"/>
        <v>0</v>
      </c>
      <c r="I3708" s="43">
        <f t="shared" si="405"/>
        <v>0</v>
      </c>
      <c r="J3708" s="42">
        <f t="shared" si="406"/>
        <v>0</v>
      </c>
      <c r="K3708" s="43">
        <f t="shared" si="407"/>
        <v>0</v>
      </c>
      <c r="L3708">
        <f t="shared" si="408"/>
        <v>126</v>
      </c>
      <c r="M3708">
        <f>IF($G3708="","",COUNTIF($G$3:$G3708, $G3708))</f>
        <v>3580</v>
      </c>
      <c r="N3708">
        <f t="shared" si="403"/>
        <v>3706</v>
      </c>
      <c r="O3708"/>
      <c r="P3708"/>
      <c r="Q3708"/>
    </row>
    <row r="3709" spans="2:17">
      <c r="B3709" s="30">
        <f>資料貼入!A3709</f>
        <v>0</v>
      </c>
      <c r="C3709" s="38">
        <f>資料貼入!A3709</f>
        <v>0</v>
      </c>
      <c r="D3709" s="29">
        <f>資料貼入!B3709</f>
        <v>0</v>
      </c>
      <c r="E3709" s="29" cm="1">
        <f t="array" ref="E3709">MovingDayDD($D$3:D3709)</f>
        <v>-2980487.7599999681</v>
      </c>
      <c r="F3709" s="29">
        <f>IF(OR(C3709&gt;總表!$B$30,C3709=0),0,IF(E3709=0,0,1+F3708))</f>
        <v>0</v>
      </c>
      <c r="G3709" s="29">
        <f t="shared" si="404"/>
        <v>0</v>
      </c>
      <c r="H3709" s="42">
        <f t="shared" si="402"/>
        <v>0</v>
      </c>
      <c r="I3709" s="43">
        <f t="shared" si="405"/>
        <v>0</v>
      </c>
      <c r="J3709" s="42">
        <f t="shared" si="406"/>
        <v>0</v>
      </c>
      <c r="K3709" s="43">
        <f t="shared" si="407"/>
        <v>0</v>
      </c>
      <c r="L3709">
        <f t="shared" si="408"/>
        <v>126</v>
      </c>
      <c r="M3709">
        <f>IF($G3709="","",COUNTIF($G$3:$G3709, $G3709))</f>
        <v>3581</v>
      </c>
      <c r="N3709">
        <f t="shared" si="403"/>
        <v>3707</v>
      </c>
      <c r="O3709"/>
      <c r="P3709"/>
      <c r="Q3709"/>
    </row>
    <row r="3710" spans="2:17">
      <c r="B3710" s="30">
        <f>資料貼入!A3710</f>
        <v>0</v>
      </c>
      <c r="C3710" s="38">
        <f>資料貼入!A3710</f>
        <v>0</v>
      </c>
      <c r="D3710" s="29">
        <f>資料貼入!B3710</f>
        <v>0</v>
      </c>
      <c r="E3710" s="29" cm="1">
        <f t="array" ref="E3710">MovingDayDD($D$3:D3710)</f>
        <v>-2980487.7599999681</v>
      </c>
      <c r="F3710" s="29">
        <f>IF(OR(C3710&gt;總表!$B$30,C3710=0),0,IF(E3710=0,0,1+F3709))</f>
        <v>0</v>
      </c>
      <c r="G3710" s="29">
        <f t="shared" si="404"/>
        <v>0</v>
      </c>
      <c r="H3710" s="42">
        <f t="shared" si="402"/>
        <v>0</v>
      </c>
      <c r="I3710" s="43">
        <f t="shared" si="405"/>
        <v>0</v>
      </c>
      <c r="J3710" s="42">
        <f t="shared" si="406"/>
        <v>0</v>
      </c>
      <c r="K3710" s="43">
        <f t="shared" si="407"/>
        <v>0</v>
      </c>
      <c r="L3710">
        <f t="shared" si="408"/>
        <v>126</v>
      </c>
      <c r="M3710">
        <f>IF($G3710="","",COUNTIF($G$3:$G3710, $G3710))</f>
        <v>3582</v>
      </c>
      <c r="N3710">
        <f t="shared" si="403"/>
        <v>3708</v>
      </c>
      <c r="O3710"/>
      <c r="P3710"/>
      <c r="Q3710"/>
    </row>
    <row r="3711" spans="2:17">
      <c r="B3711" s="30">
        <f>資料貼入!A3711</f>
        <v>0</v>
      </c>
      <c r="C3711" s="38">
        <f>資料貼入!A3711</f>
        <v>0</v>
      </c>
      <c r="D3711" s="29">
        <f>資料貼入!B3711</f>
        <v>0</v>
      </c>
      <c r="E3711" s="29" cm="1">
        <f t="array" ref="E3711">MovingDayDD($D$3:D3711)</f>
        <v>-2980487.7599999681</v>
      </c>
      <c r="F3711" s="29">
        <f>IF(OR(C3711&gt;總表!$B$30,C3711=0),0,IF(E3711=0,0,1+F3710))</f>
        <v>0</v>
      </c>
      <c r="G3711" s="29">
        <f t="shared" si="404"/>
        <v>0</v>
      </c>
      <c r="H3711" s="42">
        <f t="shared" si="402"/>
        <v>0</v>
      </c>
      <c r="I3711" s="43">
        <f t="shared" si="405"/>
        <v>0</v>
      </c>
      <c r="J3711" s="42">
        <f t="shared" si="406"/>
        <v>0</v>
      </c>
      <c r="K3711" s="43">
        <f t="shared" si="407"/>
        <v>0</v>
      </c>
      <c r="L3711">
        <f t="shared" si="408"/>
        <v>126</v>
      </c>
      <c r="M3711">
        <f>IF($G3711="","",COUNTIF($G$3:$G3711, $G3711))</f>
        <v>3583</v>
      </c>
      <c r="N3711">
        <f t="shared" si="403"/>
        <v>3709</v>
      </c>
      <c r="O3711"/>
      <c r="P3711"/>
      <c r="Q3711"/>
    </row>
    <row r="3712" spans="2:17">
      <c r="B3712" s="30">
        <f>資料貼入!A3712</f>
        <v>0</v>
      </c>
      <c r="C3712" s="38">
        <f>資料貼入!A3712</f>
        <v>0</v>
      </c>
      <c r="D3712" s="29">
        <f>資料貼入!B3712</f>
        <v>0</v>
      </c>
      <c r="E3712" s="29" cm="1">
        <f t="array" ref="E3712">MovingDayDD($D$3:D3712)</f>
        <v>-2980487.7599999681</v>
      </c>
      <c r="F3712" s="29">
        <f>IF(OR(C3712&gt;總表!$B$30,C3712=0),0,IF(E3712=0,0,1+F3711))</f>
        <v>0</v>
      </c>
      <c r="G3712" s="29">
        <f t="shared" si="404"/>
        <v>0</v>
      </c>
      <c r="H3712" s="42">
        <f t="shared" si="402"/>
        <v>0</v>
      </c>
      <c r="I3712" s="43">
        <f t="shared" si="405"/>
        <v>0</v>
      </c>
      <c r="J3712" s="42">
        <f t="shared" si="406"/>
        <v>0</v>
      </c>
      <c r="K3712" s="43">
        <f t="shared" si="407"/>
        <v>0</v>
      </c>
      <c r="L3712">
        <f t="shared" si="408"/>
        <v>126</v>
      </c>
      <c r="M3712">
        <f>IF($G3712="","",COUNTIF($G$3:$G3712, $G3712))</f>
        <v>3584</v>
      </c>
      <c r="N3712">
        <f t="shared" si="403"/>
        <v>3710</v>
      </c>
      <c r="O3712"/>
      <c r="P3712"/>
      <c r="Q3712"/>
    </row>
    <row r="3713" spans="2:17">
      <c r="B3713" s="30">
        <f>資料貼入!A3713</f>
        <v>0</v>
      </c>
      <c r="C3713" s="38">
        <f>資料貼入!A3713</f>
        <v>0</v>
      </c>
      <c r="D3713" s="29">
        <f>資料貼入!B3713</f>
        <v>0</v>
      </c>
      <c r="E3713" s="29" cm="1">
        <f t="array" ref="E3713">MovingDayDD($D$3:D3713)</f>
        <v>-2980487.7599999681</v>
      </c>
      <c r="F3713" s="29">
        <f>IF(OR(C3713&gt;總表!$B$30,C3713=0),0,IF(E3713=0,0,1+F3712))</f>
        <v>0</v>
      </c>
      <c r="G3713" s="29">
        <f t="shared" si="404"/>
        <v>0</v>
      </c>
      <c r="H3713" s="42">
        <f t="shared" si="402"/>
        <v>0</v>
      </c>
      <c r="I3713" s="43">
        <f t="shared" si="405"/>
        <v>0</v>
      </c>
      <c r="J3713" s="42">
        <f t="shared" si="406"/>
        <v>0</v>
      </c>
      <c r="K3713" s="43">
        <f t="shared" si="407"/>
        <v>0</v>
      </c>
      <c r="L3713">
        <f t="shared" si="408"/>
        <v>126</v>
      </c>
      <c r="M3713">
        <f>IF($G3713="","",COUNTIF($G$3:$G3713, $G3713))</f>
        <v>3585</v>
      </c>
      <c r="N3713">
        <f t="shared" si="403"/>
        <v>3711</v>
      </c>
      <c r="O3713"/>
      <c r="P3713"/>
      <c r="Q3713"/>
    </row>
    <row r="3714" spans="2:17">
      <c r="B3714" s="30">
        <f>資料貼入!A3714</f>
        <v>0</v>
      </c>
      <c r="C3714" s="38">
        <f>資料貼入!A3714</f>
        <v>0</v>
      </c>
      <c r="D3714" s="29">
        <f>資料貼入!B3714</f>
        <v>0</v>
      </c>
      <c r="E3714" s="29" cm="1">
        <f t="array" ref="E3714">MovingDayDD($D$3:D3714)</f>
        <v>-2980487.7599999681</v>
      </c>
      <c r="F3714" s="29">
        <f>IF(OR(C3714&gt;總表!$B$30,C3714=0),0,IF(E3714=0,0,1+F3713))</f>
        <v>0</v>
      </c>
      <c r="G3714" s="29">
        <f t="shared" si="404"/>
        <v>0</v>
      </c>
      <c r="H3714" s="42">
        <f t="shared" si="402"/>
        <v>0</v>
      </c>
      <c r="I3714" s="43">
        <f t="shared" si="405"/>
        <v>0</v>
      </c>
      <c r="J3714" s="42">
        <f t="shared" si="406"/>
        <v>0</v>
      </c>
      <c r="K3714" s="43">
        <f t="shared" si="407"/>
        <v>0</v>
      </c>
      <c r="L3714">
        <f t="shared" si="408"/>
        <v>126</v>
      </c>
      <c r="M3714">
        <f>IF($G3714="","",COUNTIF($G$3:$G3714, $G3714))</f>
        <v>3586</v>
      </c>
      <c r="N3714">
        <f t="shared" si="403"/>
        <v>3712</v>
      </c>
      <c r="O3714"/>
      <c r="P3714"/>
      <c r="Q3714"/>
    </row>
    <row r="3715" spans="2:17">
      <c r="B3715" s="30">
        <f>資料貼入!A3715</f>
        <v>0</v>
      </c>
      <c r="C3715" s="38">
        <f>資料貼入!A3715</f>
        <v>0</v>
      </c>
      <c r="D3715" s="29">
        <f>資料貼入!B3715</f>
        <v>0</v>
      </c>
      <c r="E3715" s="29" cm="1">
        <f t="array" ref="E3715">MovingDayDD($D$3:D3715)</f>
        <v>-2980487.7599999681</v>
      </c>
      <c r="F3715" s="29">
        <f>IF(OR(C3715&gt;總表!$B$30,C3715=0),0,IF(E3715=0,0,1+F3714))</f>
        <v>0</v>
      </c>
      <c r="G3715" s="29">
        <f t="shared" si="404"/>
        <v>0</v>
      </c>
      <c r="H3715" s="42">
        <f t="shared" ref="H3715:H3778" si="409">IF(G3715&gt;$V$1,B3715,0)</f>
        <v>0</v>
      </c>
      <c r="I3715" s="43">
        <f t="shared" si="405"/>
        <v>0</v>
      </c>
      <c r="J3715" s="42">
        <f t="shared" si="406"/>
        <v>0</v>
      </c>
      <c r="K3715" s="43">
        <f t="shared" si="407"/>
        <v>0</v>
      </c>
      <c r="L3715">
        <f t="shared" si="408"/>
        <v>126</v>
      </c>
      <c r="M3715">
        <f>IF($G3715="","",COUNTIF($G$3:$G3715, $G3715))</f>
        <v>3587</v>
      </c>
      <c r="N3715">
        <f t="shared" ref="N3715:N3778" si="410">IF($G3715="","",L3715+M3715)</f>
        <v>3713</v>
      </c>
      <c r="O3715"/>
      <c r="P3715"/>
      <c r="Q3715"/>
    </row>
    <row r="3716" spans="2:17">
      <c r="B3716" s="30">
        <f>資料貼入!A3716</f>
        <v>0</v>
      </c>
      <c r="C3716" s="38">
        <f>資料貼入!A3716</f>
        <v>0</v>
      </c>
      <c r="D3716" s="29">
        <f>資料貼入!B3716</f>
        <v>0</v>
      </c>
      <c r="E3716" s="29" cm="1">
        <f t="array" ref="E3716">MovingDayDD($D$3:D3716)</f>
        <v>-2980487.7599999681</v>
      </c>
      <c r="F3716" s="29">
        <f>IF(OR(C3716&gt;總表!$B$30,C3716=0),0,IF(E3716=0,0,1+F3715))</f>
        <v>0</v>
      </c>
      <c r="G3716" s="29">
        <f t="shared" ref="G3716:G3779" si="411">IF(F3717=0,F3716,0)</f>
        <v>0</v>
      </c>
      <c r="H3716" s="42">
        <f t="shared" si="409"/>
        <v>0</v>
      </c>
      <c r="I3716" s="43">
        <f t="shared" ref="I3716:I3779" si="412">G3716</f>
        <v>0</v>
      </c>
      <c r="J3716" s="42">
        <f t="shared" ref="J3716:J3779" si="413">IF(F3716=0,0,B3716)</f>
        <v>0</v>
      </c>
      <c r="K3716" s="43">
        <f t="shared" ref="K3716:K3779" si="414">G3716</f>
        <v>0</v>
      </c>
      <c r="L3716">
        <f t="shared" ref="L3716:L3779" si="415">IF($G3716="","",COUNTIF($G$3:$G$4053, "&gt;" &amp; $G3716))</f>
        <v>126</v>
      </c>
      <c r="M3716">
        <f>IF($G3716="","",COUNTIF($G$3:$G3716, $G3716))</f>
        <v>3588</v>
      </c>
      <c r="N3716">
        <f t="shared" si="410"/>
        <v>3714</v>
      </c>
      <c r="O3716"/>
      <c r="P3716"/>
      <c r="Q3716"/>
    </row>
    <row r="3717" spans="2:17">
      <c r="B3717" s="30">
        <f>資料貼入!A3717</f>
        <v>0</v>
      </c>
      <c r="C3717" s="38">
        <f>資料貼入!A3717</f>
        <v>0</v>
      </c>
      <c r="D3717" s="29">
        <f>資料貼入!B3717</f>
        <v>0</v>
      </c>
      <c r="E3717" s="29" cm="1">
        <f t="array" ref="E3717">MovingDayDD($D$3:D3717)</f>
        <v>-2980487.7599999681</v>
      </c>
      <c r="F3717" s="29">
        <f>IF(OR(C3717&gt;總表!$B$30,C3717=0),0,IF(E3717=0,0,1+F3716))</f>
        <v>0</v>
      </c>
      <c r="G3717" s="29">
        <f t="shared" si="411"/>
        <v>0</v>
      </c>
      <c r="H3717" s="42">
        <f t="shared" si="409"/>
        <v>0</v>
      </c>
      <c r="I3717" s="43">
        <f t="shared" si="412"/>
        <v>0</v>
      </c>
      <c r="J3717" s="42">
        <f t="shared" si="413"/>
        <v>0</v>
      </c>
      <c r="K3717" s="43">
        <f t="shared" si="414"/>
        <v>0</v>
      </c>
      <c r="L3717">
        <f t="shared" si="415"/>
        <v>126</v>
      </c>
      <c r="M3717">
        <f>IF($G3717="","",COUNTIF($G$3:$G3717, $G3717))</f>
        <v>3589</v>
      </c>
      <c r="N3717">
        <f t="shared" si="410"/>
        <v>3715</v>
      </c>
      <c r="O3717"/>
      <c r="P3717"/>
      <c r="Q3717"/>
    </row>
    <row r="3718" spans="2:17">
      <c r="B3718" s="30">
        <f>資料貼入!A3718</f>
        <v>0</v>
      </c>
      <c r="C3718" s="38">
        <f>資料貼入!A3718</f>
        <v>0</v>
      </c>
      <c r="D3718" s="29">
        <f>資料貼入!B3718</f>
        <v>0</v>
      </c>
      <c r="E3718" s="29" cm="1">
        <f t="array" ref="E3718">MovingDayDD($D$3:D3718)</f>
        <v>-2980487.7599999681</v>
      </c>
      <c r="F3718" s="29">
        <f>IF(OR(C3718&gt;總表!$B$30,C3718=0),0,IF(E3718=0,0,1+F3717))</f>
        <v>0</v>
      </c>
      <c r="G3718" s="29">
        <f t="shared" si="411"/>
        <v>0</v>
      </c>
      <c r="H3718" s="42">
        <f t="shared" si="409"/>
        <v>0</v>
      </c>
      <c r="I3718" s="43">
        <f t="shared" si="412"/>
        <v>0</v>
      </c>
      <c r="J3718" s="42">
        <f t="shared" si="413"/>
        <v>0</v>
      </c>
      <c r="K3718" s="43">
        <f t="shared" si="414"/>
        <v>0</v>
      </c>
      <c r="L3718">
        <f t="shared" si="415"/>
        <v>126</v>
      </c>
      <c r="M3718">
        <f>IF($G3718="","",COUNTIF($G$3:$G3718, $G3718))</f>
        <v>3590</v>
      </c>
      <c r="N3718">
        <f t="shared" si="410"/>
        <v>3716</v>
      </c>
      <c r="O3718"/>
      <c r="P3718"/>
      <c r="Q3718"/>
    </row>
    <row r="3719" spans="2:17">
      <c r="B3719" s="30">
        <f>資料貼入!A3719</f>
        <v>0</v>
      </c>
      <c r="C3719" s="38">
        <f>資料貼入!A3719</f>
        <v>0</v>
      </c>
      <c r="D3719" s="29">
        <f>資料貼入!B3719</f>
        <v>0</v>
      </c>
      <c r="E3719" s="29" cm="1">
        <f t="array" ref="E3719">MovingDayDD($D$3:D3719)</f>
        <v>-2980487.7599999681</v>
      </c>
      <c r="F3719" s="29">
        <f>IF(OR(C3719&gt;總表!$B$30,C3719=0),0,IF(E3719=0,0,1+F3718))</f>
        <v>0</v>
      </c>
      <c r="G3719" s="29">
        <f t="shared" si="411"/>
        <v>0</v>
      </c>
      <c r="H3719" s="42">
        <f t="shared" si="409"/>
        <v>0</v>
      </c>
      <c r="I3719" s="43">
        <f t="shared" si="412"/>
        <v>0</v>
      </c>
      <c r="J3719" s="42">
        <f t="shared" si="413"/>
        <v>0</v>
      </c>
      <c r="K3719" s="43">
        <f t="shared" si="414"/>
        <v>0</v>
      </c>
      <c r="L3719">
        <f t="shared" si="415"/>
        <v>126</v>
      </c>
      <c r="M3719">
        <f>IF($G3719="","",COUNTIF($G$3:$G3719, $G3719))</f>
        <v>3591</v>
      </c>
      <c r="N3719">
        <f t="shared" si="410"/>
        <v>3717</v>
      </c>
      <c r="O3719"/>
      <c r="P3719"/>
      <c r="Q3719"/>
    </row>
    <row r="3720" spans="2:17">
      <c r="B3720" s="30">
        <f>資料貼入!A3720</f>
        <v>0</v>
      </c>
      <c r="C3720" s="38">
        <f>資料貼入!A3720</f>
        <v>0</v>
      </c>
      <c r="D3720" s="29">
        <f>資料貼入!B3720</f>
        <v>0</v>
      </c>
      <c r="E3720" s="29" cm="1">
        <f t="array" ref="E3720">MovingDayDD($D$3:D3720)</f>
        <v>-2980487.7599999681</v>
      </c>
      <c r="F3720" s="29">
        <f>IF(OR(C3720&gt;總表!$B$30,C3720=0),0,IF(E3720=0,0,1+F3719))</f>
        <v>0</v>
      </c>
      <c r="G3720" s="29">
        <f t="shared" si="411"/>
        <v>0</v>
      </c>
      <c r="H3720" s="42">
        <f t="shared" si="409"/>
        <v>0</v>
      </c>
      <c r="I3720" s="43">
        <f t="shared" si="412"/>
        <v>0</v>
      </c>
      <c r="J3720" s="42">
        <f t="shared" si="413"/>
        <v>0</v>
      </c>
      <c r="K3720" s="43">
        <f t="shared" si="414"/>
        <v>0</v>
      </c>
      <c r="L3720">
        <f t="shared" si="415"/>
        <v>126</v>
      </c>
      <c r="M3720">
        <f>IF($G3720="","",COUNTIF($G$3:$G3720, $G3720))</f>
        <v>3592</v>
      </c>
      <c r="N3720">
        <f t="shared" si="410"/>
        <v>3718</v>
      </c>
      <c r="O3720"/>
      <c r="P3720"/>
      <c r="Q3720"/>
    </row>
    <row r="3721" spans="2:17">
      <c r="B3721" s="30">
        <f>資料貼入!A3721</f>
        <v>0</v>
      </c>
      <c r="C3721" s="38">
        <f>資料貼入!A3721</f>
        <v>0</v>
      </c>
      <c r="D3721" s="29">
        <f>資料貼入!B3721</f>
        <v>0</v>
      </c>
      <c r="E3721" s="29" cm="1">
        <f t="array" ref="E3721">MovingDayDD($D$3:D3721)</f>
        <v>-2980487.7599999681</v>
      </c>
      <c r="F3721" s="29">
        <f>IF(OR(C3721&gt;總表!$B$30,C3721=0),0,IF(E3721=0,0,1+F3720))</f>
        <v>0</v>
      </c>
      <c r="G3721" s="29">
        <f t="shared" si="411"/>
        <v>0</v>
      </c>
      <c r="H3721" s="42">
        <f t="shared" si="409"/>
        <v>0</v>
      </c>
      <c r="I3721" s="43">
        <f t="shared" si="412"/>
        <v>0</v>
      </c>
      <c r="J3721" s="42">
        <f t="shared" si="413"/>
        <v>0</v>
      </c>
      <c r="K3721" s="43">
        <f t="shared" si="414"/>
        <v>0</v>
      </c>
      <c r="L3721">
        <f t="shared" si="415"/>
        <v>126</v>
      </c>
      <c r="M3721">
        <f>IF($G3721="","",COUNTIF($G$3:$G3721, $G3721))</f>
        <v>3593</v>
      </c>
      <c r="N3721">
        <f t="shared" si="410"/>
        <v>3719</v>
      </c>
      <c r="O3721"/>
      <c r="P3721"/>
      <c r="Q3721"/>
    </row>
    <row r="3722" spans="2:17">
      <c r="B3722" s="30">
        <f>資料貼入!A3722</f>
        <v>0</v>
      </c>
      <c r="C3722" s="38">
        <f>資料貼入!A3722</f>
        <v>0</v>
      </c>
      <c r="D3722" s="29">
        <f>資料貼入!B3722</f>
        <v>0</v>
      </c>
      <c r="E3722" s="29" cm="1">
        <f t="array" ref="E3722">MovingDayDD($D$3:D3722)</f>
        <v>-2980487.7599999681</v>
      </c>
      <c r="F3722" s="29">
        <f>IF(OR(C3722&gt;總表!$B$30,C3722=0),0,IF(E3722=0,0,1+F3721))</f>
        <v>0</v>
      </c>
      <c r="G3722" s="29">
        <f t="shared" si="411"/>
        <v>0</v>
      </c>
      <c r="H3722" s="42">
        <f t="shared" si="409"/>
        <v>0</v>
      </c>
      <c r="I3722" s="43">
        <f t="shared" si="412"/>
        <v>0</v>
      </c>
      <c r="J3722" s="42">
        <f t="shared" si="413"/>
        <v>0</v>
      </c>
      <c r="K3722" s="43">
        <f t="shared" si="414"/>
        <v>0</v>
      </c>
      <c r="L3722">
        <f t="shared" si="415"/>
        <v>126</v>
      </c>
      <c r="M3722">
        <f>IF($G3722="","",COUNTIF($G$3:$G3722, $G3722))</f>
        <v>3594</v>
      </c>
      <c r="N3722">
        <f t="shared" si="410"/>
        <v>3720</v>
      </c>
      <c r="O3722"/>
      <c r="P3722"/>
      <c r="Q3722"/>
    </row>
    <row r="3723" spans="2:17">
      <c r="B3723" s="30">
        <f>資料貼入!A3723</f>
        <v>0</v>
      </c>
      <c r="C3723" s="38">
        <f>資料貼入!A3723</f>
        <v>0</v>
      </c>
      <c r="D3723" s="29">
        <f>資料貼入!B3723</f>
        <v>0</v>
      </c>
      <c r="E3723" s="29" cm="1">
        <f t="array" ref="E3723">MovingDayDD($D$3:D3723)</f>
        <v>-2980487.7599999681</v>
      </c>
      <c r="F3723" s="29">
        <f>IF(OR(C3723&gt;總表!$B$30,C3723=0),0,IF(E3723=0,0,1+F3722))</f>
        <v>0</v>
      </c>
      <c r="G3723" s="29">
        <f t="shared" si="411"/>
        <v>0</v>
      </c>
      <c r="H3723" s="42">
        <f t="shared" si="409"/>
        <v>0</v>
      </c>
      <c r="I3723" s="43">
        <f t="shared" si="412"/>
        <v>0</v>
      </c>
      <c r="J3723" s="42">
        <f t="shared" si="413"/>
        <v>0</v>
      </c>
      <c r="K3723" s="43">
        <f t="shared" si="414"/>
        <v>0</v>
      </c>
      <c r="L3723">
        <f t="shared" si="415"/>
        <v>126</v>
      </c>
      <c r="M3723">
        <f>IF($G3723="","",COUNTIF($G$3:$G3723, $G3723))</f>
        <v>3595</v>
      </c>
      <c r="N3723">
        <f t="shared" si="410"/>
        <v>3721</v>
      </c>
      <c r="O3723"/>
      <c r="P3723"/>
      <c r="Q3723"/>
    </row>
    <row r="3724" spans="2:17">
      <c r="B3724" s="30">
        <f>資料貼入!A3724</f>
        <v>0</v>
      </c>
      <c r="C3724" s="38">
        <f>資料貼入!A3724</f>
        <v>0</v>
      </c>
      <c r="D3724" s="29">
        <f>資料貼入!B3724</f>
        <v>0</v>
      </c>
      <c r="E3724" s="29" cm="1">
        <f t="array" ref="E3724">MovingDayDD($D$3:D3724)</f>
        <v>-2980487.7599999681</v>
      </c>
      <c r="F3724" s="29">
        <f>IF(OR(C3724&gt;總表!$B$30,C3724=0),0,IF(E3724=0,0,1+F3723))</f>
        <v>0</v>
      </c>
      <c r="G3724" s="29">
        <f t="shared" si="411"/>
        <v>0</v>
      </c>
      <c r="H3724" s="42">
        <f t="shared" si="409"/>
        <v>0</v>
      </c>
      <c r="I3724" s="43">
        <f t="shared" si="412"/>
        <v>0</v>
      </c>
      <c r="J3724" s="42">
        <f t="shared" si="413"/>
        <v>0</v>
      </c>
      <c r="K3724" s="43">
        <f t="shared" si="414"/>
        <v>0</v>
      </c>
      <c r="L3724">
        <f t="shared" si="415"/>
        <v>126</v>
      </c>
      <c r="M3724">
        <f>IF($G3724="","",COUNTIF($G$3:$G3724, $G3724))</f>
        <v>3596</v>
      </c>
      <c r="N3724">
        <f t="shared" si="410"/>
        <v>3722</v>
      </c>
      <c r="O3724"/>
      <c r="P3724"/>
      <c r="Q3724"/>
    </row>
    <row r="3725" spans="2:17">
      <c r="B3725" s="30">
        <f>資料貼入!A3725</f>
        <v>0</v>
      </c>
      <c r="C3725" s="38">
        <f>資料貼入!A3725</f>
        <v>0</v>
      </c>
      <c r="D3725" s="29">
        <f>資料貼入!B3725</f>
        <v>0</v>
      </c>
      <c r="E3725" s="29" cm="1">
        <f t="array" ref="E3725">MovingDayDD($D$3:D3725)</f>
        <v>-2980487.7599999681</v>
      </c>
      <c r="F3725" s="29">
        <f>IF(OR(C3725&gt;總表!$B$30,C3725=0),0,IF(E3725=0,0,1+F3724))</f>
        <v>0</v>
      </c>
      <c r="G3725" s="29">
        <f t="shared" si="411"/>
        <v>0</v>
      </c>
      <c r="H3725" s="42">
        <f t="shared" si="409"/>
        <v>0</v>
      </c>
      <c r="I3725" s="43">
        <f t="shared" si="412"/>
        <v>0</v>
      </c>
      <c r="J3725" s="42">
        <f t="shared" si="413"/>
        <v>0</v>
      </c>
      <c r="K3725" s="43">
        <f t="shared" si="414"/>
        <v>0</v>
      </c>
      <c r="L3725">
        <f t="shared" si="415"/>
        <v>126</v>
      </c>
      <c r="M3725">
        <f>IF($G3725="","",COUNTIF($G$3:$G3725, $G3725))</f>
        <v>3597</v>
      </c>
      <c r="N3725">
        <f t="shared" si="410"/>
        <v>3723</v>
      </c>
      <c r="O3725"/>
      <c r="P3725"/>
      <c r="Q3725"/>
    </row>
    <row r="3726" spans="2:17">
      <c r="B3726" s="30">
        <f>資料貼入!A3726</f>
        <v>0</v>
      </c>
      <c r="C3726" s="38">
        <f>資料貼入!A3726</f>
        <v>0</v>
      </c>
      <c r="D3726" s="29">
        <f>資料貼入!B3726</f>
        <v>0</v>
      </c>
      <c r="E3726" s="29" cm="1">
        <f t="array" ref="E3726">MovingDayDD($D$3:D3726)</f>
        <v>-2980487.7599999681</v>
      </c>
      <c r="F3726" s="29">
        <f>IF(OR(C3726&gt;總表!$B$30,C3726=0),0,IF(E3726=0,0,1+F3725))</f>
        <v>0</v>
      </c>
      <c r="G3726" s="29">
        <f t="shared" si="411"/>
        <v>0</v>
      </c>
      <c r="H3726" s="42">
        <f t="shared" si="409"/>
        <v>0</v>
      </c>
      <c r="I3726" s="43">
        <f t="shared" si="412"/>
        <v>0</v>
      </c>
      <c r="J3726" s="42">
        <f t="shared" si="413"/>
        <v>0</v>
      </c>
      <c r="K3726" s="43">
        <f t="shared" si="414"/>
        <v>0</v>
      </c>
      <c r="L3726">
        <f t="shared" si="415"/>
        <v>126</v>
      </c>
      <c r="M3726">
        <f>IF($G3726="","",COUNTIF($G$3:$G3726, $G3726))</f>
        <v>3598</v>
      </c>
      <c r="N3726">
        <f t="shared" si="410"/>
        <v>3724</v>
      </c>
      <c r="O3726"/>
      <c r="P3726"/>
      <c r="Q3726"/>
    </row>
    <row r="3727" spans="2:17">
      <c r="B3727" s="30">
        <f>資料貼入!A3727</f>
        <v>0</v>
      </c>
      <c r="C3727" s="38">
        <f>資料貼入!A3727</f>
        <v>0</v>
      </c>
      <c r="D3727" s="29">
        <f>資料貼入!B3727</f>
        <v>0</v>
      </c>
      <c r="E3727" s="29" cm="1">
        <f t="array" ref="E3727">MovingDayDD($D$3:D3727)</f>
        <v>-2980487.7599999681</v>
      </c>
      <c r="F3727" s="29">
        <f>IF(OR(C3727&gt;總表!$B$30,C3727=0),0,IF(E3727=0,0,1+F3726))</f>
        <v>0</v>
      </c>
      <c r="G3727" s="29">
        <f t="shared" si="411"/>
        <v>0</v>
      </c>
      <c r="H3727" s="42">
        <f t="shared" si="409"/>
        <v>0</v>
      </c>
      <c r="I3727" s="43">
        <f t="shared" si="412"/>
        <v>0</v>
      </c>
      <c r="J3727" s="42">
        <f t="shared" si="413"/>
        <v>0</v>
      </c>
      <c r="K3727" s="43">
        <f t="shared" si="414"/>
        <v>0</v>
      </c>
      <c r="L3727">
        <f t="shared" si="415"/>
        <v>126</v>
      </c>
      <c r="M3727">
        <f>IF($G3727="","",COUNTIF($G$3:$G3727, $G3727))</f>
        <v>3599</v>
      </c>
      <c r="N3727">
        <f t="shared" si="410"/>
        <v>3725</v>
      </c>
      <c r="O3727"/>
      <c r="P3727"/>
      <c r="Q3727"/>
    </row>
    <row r="3728" spans="2:17">
      <c r="B3728" s="30">
        <f>資料貼入!A3728</f>
        <v>0</v>
      </c>
      <c r="C3728" s="38">
        <f>資料貼入!A3728</f>
        <v>0</v>
      </c>
      <c r="D3728" s="29">
        <f>資料貼入!B3728</f>
        <v>0</v>
      </c>
      <c r="E3728" s="29" cm="1">
        <f t="array" ref="E3728">MovingDayDD($D$3:D3728)</f>
        <v>-2980487.7599999681</v>
      </c>
      <c r="F3728" s="29">
        <f>IF(OR(C3728&gt;總表!$B$30,C3728=0),0,IF(E3728=0,0,1+F3727))</f>
        <v>0</v>
      </c>
      <c r="G3728" s="29">
        <f t="shared" si="411"/>
        <v>0</v>
      </c>
      <c r="H3728" s="42">
        <f t="shared" si="409"/>
        <v>0</v>
      </c>
      <c r="I3728" s="43">
        <f t="shared" si="412"/>
        <v>0</v>
      </c>
      <c r="J3728" s="42">
        <f t="shared" si="413"/>
        <v>0</v>
      </c>
      <c r="K3728" s="43">
        <f t="shared" si="414"/>
        <v>0</v>
      </c>
      <c r="L3728">
        <f t="shared" si="415"/>
        <v>126</v>
      </c>
      <c r="M3728">
        <f>IF($G3728="","",COUNTIF($G$3:$G3728, $G3728))</f>
        <v>3600</v>
      </c>
      <c r="N3728">
        <f t="shared" si="410"/>
        <v>3726</v>
      </c>
      <c r="O3728"/>
      <c r="P3728"/>
      <c r="Q3728"/>
    </row>
    <row r="3729" spans="2:17">
      <c r="B3729" s="30">
        <f>資料貼入!A3729</f>
        <v>0</v>
      </c>
      <c r="C3729" s="38">
        <f>資料貼入!A3729</f>
        <v>0</v>
      </c>
      <c r="D3729" s="29">
        <f>資料貼入!B3729</f>
        <v>0</v>
      </c>
      <c r="E3729" s="29" cm="1">
        <f t="array" ref="E3729">MovingDayDD($D$3:D3729)</f>
        <v>-2980487.7599999681</v>
      </c>
      <c r="F3729" s="29">
        <f>IF(OR(C3729&gt;總表!$B$30,C3729=0),0,IF(E3729=0,0,1+F3728))</f>
        <v>0</v>
      </c>
      <c r="G3729" s="29">
        <f t="shared" si="411"/>
        <v>0</v>
      </c>
      <c r="H3729" s="42">
        <f t="shared" si="409"/>
        <v>0</v>
      </c>
      <c r="I3729" s="43">
        <f t="shared" si="412"/>
        <v>0</v>
      </c>
      <c r="J3729" s="42">
        <f t="shared" si="413"/>
        <v>0</v>
      </c>
      <c r="K3729" s="43">
        <f t="shared" si="414"/>
        <v>0</v>
      </c>
      <c r="L3729">
        <f t="shared" si="415"/>
        <v>126</v>
      </c>
      <c r="M3729">
        <f>IF($G3729="","",COUNTIF($G$3:$G3729, $G3729))</f>
        <v>3601</v>
      </c>
      <c r="N3729">
        <f t="shared" si="410"/>
        <v>3727</v>
      </c>
      <c r="O3729"/>
      <c r="P3729"/>
      <c r="Q3729"/>
    </row>
    <row r="3730" spans="2:17">
      <c r="B3730" s="30">
        <f>資料貼入!A3730</f>
        <v>0</v>
      </c>
      <c r="C3730" s="38">
        <f>資料貼入!A3730</f>
        <v>0</v>
      </c>
      <c r="D3730" s="29">
        <f>資料貼入!B3730</f>
        <v>0</v>
      </c>
      <c r="E3730" s="29" cm="1">
        <f t="array" ref="E3730">MovingDayDD($D$3:D3730)</f>
        <v>-2980487.7599999681</v>
      </c>
      <c r="F3730" s="29">
        <f>IF(OR(C3730&gt;總表!$B$30,C3730=0),0,IF(E3730=0,0,1+F3729))</f>
        <v>0</v>
      </c>
      <c r="G3730" s="29">
        <f t="shared" si="411"/>
        <v>0</v>
      </c>
      <c r="H3730" s="42">
        <f t="shared" si="409"/>
        <v>0</v>
      </c>
      <c r="I3730" s="43">
        <f t="shared" si="412"/>
        <v>0</v>
      </c>
      <c r="J3730" s="42">
        <f t="shared" si="413"/>
        <v>0</v>
      </c>
      <c r="K3730" s="43">
        <f t="shared" si="414"/>
        <v>0</v>
      </c>
      <c r="L3730">
        <f t="shared" si="415"/>
        <v>126</v>
      </c>
      <c r="M3730">
        <f>IF($G3730="","",COUNTIF($G$3:$G3730, $G3730))</f>
        <v>3602</v>
      </c>
      <c r="N3730">
        <f t="shared" si="410"/>
        <v>3728</v>
      </c>
      <c r="O3730"/>
      <c r="P3730"/>
      <c r="Q3730"/>
    </row>
    <row r="3731" spans="2:17">
      <c r="B3731" s="30">
        <f>資料貼入!A3731</f>
        <v>0</v>
      </c>
      <c r="C3731" s="38">
        <f>資料貼入!A3731</f>
        <v>0</v>
      </c>
      <c r="D3731" s="29">
        <f>資料貼入!B3731</f>
        <v>0</v>
      </c>
      <c r="E3731" s="29" cm="1">
        <f t="array" ref="E3731">MovingDayDD($D$3:D3731)</f>
        <v>-2980487.7599999681</v>
      </c>
      <c r="F3731" s="29">
        <f>IF(OR(C3731&gt;總表!$B$30,C3731=0),0,IF(E3731=0,0,1+F3730))</f>
        <v>0</v>
      </c>
      <c r="G3731" s="29">
        <f t="shared" si="411"/>
        <v>0</v>
      </c>
      <c r="H3731" s="42">
        <f t="shared" si="409"/>
        <v>0</v>
      </c>
      <c r="I3731" s="43">
        <f t="shared" si="412"/>
        <v>0</v>
      </c>
      <c r="J3731" s="42">
        <f t="shared" si="413"/>
        <v>0</v>
      </c>
      <c r="K3731" s="43">
        <f t="shared" si="414"/>
        <v>0</v>
      </c>
      <c r="L3731">
        <f t="shared" si="415"/>
        <v>126</v>
      </c>
      <c r="M3731">
        <f>IF($G3731="","",COUNTIF($G$3:$G3731, $G3731))</f>
        <v>3603</v>
      </c>
      <c r="N3731">
        <f t="shared" si="410"/>
        <v>3729</v>
      </c>
      <c r="O3731"/>
      <c r="P3731"/>
      <c r="Q3731"/>
    </row>
    <row r="3732" spans="2:17">
      <c r="B3732" s="30">
        <f>資料貼入!A3732</f>
        <v>0</v>
      </c>
      <c r="C3732" s="38">
        <f>資料貼入!A3732</f>
        <v>0</v>
      </c>
      <c r="D3732" s="29">
        <f>資料貼入!B3732</f>
        <v>0</v>
      </c>
      <c r="E3732" s="29" cm="1">
        <f t="array" ref="E3732">MovingDayDD($D$3:D3732)</f>
        <v>-2980487.7599999681</v>
      </c>
      <c r="F3732" s="29">
        <f>IF(OR(C3732&gt;總表!$B$30,C3732=0),0,IF(E3732=0,0,1+F3731))</f>
        <v>0</v>
      </c>
      <c r="G3732" s="29">
        <f t="shared" si="411"/>
        <v>0</v>
      </c>
      <c r="H3732" s="42">
        <f t="shared" si="409"/>
        <v>0</v>
      </c>
      <c r="I3732" s="43">
        <f t="shared" si="412"/>
        <v>0</v>
      </c>
      <c r="J3732" s="42">
        <f t="shared" si="413"/>
        <v>0</v>
      </c>
      <c r="K3732" s="43">
        <f t="shared" si="414"/>
        <v>0</v>
      </c>
      <c r="L3732">
        <f t="shared" si="415"/>
        <v>126</v>
      </c>
      <c r="M3732">
        <f>IF($G3732="","",COUNTIF($G$3:$G3732, $G3732))</f>
        <v>3604</v>
      </c>
      <c r="N3732">
        <f t="shared" si="410"/>
        <v>3730</v>
      </c>
      <c r="O3732"/>
      <c r="P3732"/>
      <c r="Q3732"/>
    </row>
    <row r="3733" spans="2:17">
      <c r="B3733" s="30">
        <f>資料貼入!A3733</f>
        <v>0</v>
      </c>
      <c r="C3733" s="38">
        <f>資料貼入!A3733</f>
        <v>0</v>
      </c>
      <c r="D3733" s="29">
        <f>資料貼入!B3733</f>
        <v>0</v>
      </c>
      <c r="E3733" s="29" cm="1">
        <f t="array" ref="E3733">MovingDayDD($D$3:D3733)</f>
        <v>-2980487.7599999681</v>
      </c>
      <c r="F3733" s="29">
        <f>IF(OR(C3733&gt;總表!$B$30,C3733=0),0,IF(E3733=0,0,1+F3732))</f>
        <v>0</v>
      </c>
      <c r="G3733" s="29">
        <f t="shared" si="411"/>
        <v>0</v>
      </c>
      <c r="H3733" s="42">
        <f t="shared" si="409"/>
        <v>0</v>
      </c>
      <c r="I3733" s="43">
        <f t="shared" si="412"/>
        <v>0</v>
      </c>
      <c r="J3733" s="42">
        <f t="shared" si="413"/>
        <v>0</v>
      </c>
      <c r="K3733" s="43">
        <f t="shared" si="414"/>
        <v>0</v>
      </c>
      <c r="L3733">
        <f t="shared" si="415"/>
        <v>126</v>
      </c>
      <c r="M3733">
        <f>IF($G3733="","",COUNTIF($G$3:$G3733, $G3733))</f>
        <v>3605</v>
      </c>
      <c r="N3733">
        <f t="shared" si="410"/>
        <v>3731</v>
      </c>
      <c r="O3733"/>
      <c r="P3733"/>
      <c r="Q3733"/>
    </row>
    <row r="3734" spans="2:17">
      <c r="B3734" s="30">
        <f>資料貼入!A3734</f>
        <v>0</v>
      </c>
      <c r="C3734" s="38">
        <f>資料貼入!A3734</f>
        <v>0</v>
      </c>
      <c r="D3734" s="29">
        <f>資料貼入!B3734</f>
        <v>0</v>
      </c>
      <c r="E3734" s="29" cm="1">
        <f t="array" ref="E3734">MovingDayDD($D$3:D3734)</f>
        <v>-2980487.7599999681</v>
      </c>
      <c r="F3734" s="29">
        <f>IF(OR(C3734&gt;總表!$B$30,C3734=0),0,IF(E3734=0,0,1+F3733))</f>
        <v>0</v>
      </c>
      <c r="G3734" s="29">
        <f t="shared" si="411"/>
        <v>0</v>
      </c>
      <c r="H3734" s="42">
        <f t="shared" si="409"/>
        <v>0</v>
      </c>
      <c r="I3734" s="43">
        <f t="shared" si="412"/>
        <v>0</v>
      </c>
      <c r="J3734" s="42">
        <f t="shared" si="413"/>
        <v>0</v>
      </c>
      <c r="K3734" s="43">
        <f t="shared" si="414"/>
        <v>0</v>
      </c>
      <c r="L3734">
        <f t="shared" si="415"/>
        <v>126</v>
      </c>
      <c r="M3734">
        <f>IF($G3734="","",COUNTIF($G$3:$G3734, $G3734))</f>
        <v>3606</v>
      </c>
      <c r="N3734">
        <f t="shared" si="410"/>
        <v>3732</v>
      </c>
      <c r="O3734"/>
      <c r="P3734"/>
      <c r="Q3734"/>
    </row>
    <row r="3735" spans="2:17">
      <c r="B3735" s="30">
        <f>資料貼入!A3735</f>
        <v>0</v>
      </c>
      <c r="C3735" s="38">
        <f>資料貼入!A3735</f>
        <v>0</v>
      </c>
      <c r="D3735" s="29">
        <f>資料貼入!B3735</f>
        <v>0</v>
      </c>
      <c r="E3735" s="29" cm="1">
        <f t="array" ref="E3735">MovingDayDD($D$3:D3735)</f>
        <v>-2980487.7599999681</v>
      </c>
      <c r="F3735" s="29">
        <f>IF(OR(C3735&gt;總表!$B$30,C3735=0),0,IF(E3735=0,0,1+F3734))</f>
        <v>0</v>
      </c>
      <c r="G3735" s="29">
        <f t="shared" si="411"/>
        <v>0</v>
      </c>
      <c r="H3735" s="42">
        <f t="shared" si="409"/>
        <v>0</v>
      </c>
      <c r="I3735" s="43">
        <f t="shared" si="412"/>
        <v>0</v>
      </c>
      <c r="J3735" s="42">
        <f t="shared" si="413"/>
        <v>0</v>
      </c>
      <c r="K3735" s="43">
        <f t="shared" si="414"/>
        <v>0</v>
      </c>
      <c r="L3735">
        <f t="shared" si="415"/>
        <v>126</v>
      </c>
      <c r="M3735">
        <f>IF($G3735="","",COUNTIF($G$3:$G3735, $G3735))</f>
        <v>3607</v>
      </c>
      <c r="N3735">
        <f t="shared" si="410"/>
        <v>3733</v>
      </c>
      <c r="O3735"/>
      <c r="P3735"/>
      <c r="Q3735"/>
    </row>
    <row r="3736" spans="2:17">
      <c r="B3736" s="30">
        <f>資料貼入!A3736</f>
        <v>0</v>
      </c>
      <c r="C3736" s="38">
        <f>資料貼入!A3736</f>
        <v>0</v>
      </c>
      <c r="D3736" s="29">
        <f>資料貼入!B3736</f>
        <v>0</v>
      </c>
      <c r="E3736" s="29" cm="1">
        <f t="array" ref="E3736">MovingDayDD($D$3:D3736)</f>
        <v>-2980487.7599999681</v>
      </c>
      <c r="F3736" s="29">
        <f>IF(OR(C3736&gt;總表!$B$30,C3736=0),0,IF(E3736=0,0,1+F3735))</f>
        <v>0</v>
      </c>
      <c r="G3736" s="29">
        <f t="shared" si="411"/>
        <v>0</v>
      </c>
      <c r="H3736" s="42">
        <f t="shared" si="409"/>
        <v>0</v>
      </c>
      <c r="I3736" s="43">
        <f t="shared" si="412"/>
        <v>0</v>
      </c>
      <c r="J3736" s="42">
        <f t="shared" si="413"/>
        <v>0</v>
      </c>
      <c r="K3736" s="43">
        <f t="shared" si="414"/>
        <v>0</v>
      </c>
      <c r="L3736">
        <f t="shared" si="415"/>
        <v>126</v>
      </c>
      <c r="M3736">
        <f>IF($G3736="","",COUNTIF($G$3:$G3736, $G3736))</f>
        <v>3608</v>
      </c>
      <c r="N3736">
        <f t="shared" si="410"/>
        <v>3734</v>
      </c>
      <c r="O3736"/>
      <c r="P3736"/>
      <c r="Q3736"/>
    </row>
    <row r="3737" spans="2:17">
      <c r="B3737" s="30">
        <f>資料貼入!A3737</f>
        <v>0</v>
      </c>
      <c r="C3737" s="38">
        <f>資料貼入!A3737</f>
        <v>0</v>
      </c>
      <c r="D3737" s="29">
        <f>資料貼入!B3737</f>
        <v>0</v>
      </c>
      <c r="E3737" s="29" cm="1">
        <f t="array" ref="E3737">MovingDayDD($D$3:D3737)</f>
        <v>-2980487.7599999681</v>
      </c>
      <c r="F3737" s="29">
        <f>IF(OR(C3737&gt;總表!$B$30,C3737=0),0,IF(E3737=0,0,1+F3736))</f>
        <v>0</v>
      </c>
      <c r="G3737" s="29">
        <f t="shared" si="411"/>
        <v>0</v>
      </c>
      <c r="H3737" s="42">
        <f t="shared" si="409"/>
        <v>0</v>
      </c>
      <c r="I3737" s="43">
        <f t="shared" si="412"/>
        <v>0</v>
      </c>
      <c r="J3737" s="42">
        <f t="shared" si="413"/>
        <v>0</v>
      </c>
      <c r="K3737" s="43">
        <f t="shared" si="414"/>
        <v>0</v>
      </c>
      <c r="L3737">
        <f t="shared" si="415"/>
        <v>126</v>
      </c>
      <c r="M3737">
        <f>IF($G3737="","",COUNTIF($G$3:$G3737, $G3737))</f>
        <v>3609</v>
      </c>
      <c r="N3737">
        <f t="shared" si="410"/>
        <v>3735</v>
      </c>
      <c r="O3737"/>
      <c r="P3737"/>
      <c r="Q3737"/>
    </row>
    <row r="3738" spans="2:17">
      <c r="B3738" s="30">
        <f>資料貼入!A3738</f>
        <v>0</v>
      </c>
      <c r="C3738" s="38">
        <f>資料貼入!A3738</f>
        <v>0</v>
      </c>
      <c r="D3738" s="29">
        <f>資料貼入!B3738</f>
        <v>0</v>
      </c>
      <c r="E3738" s="29" cm="1">
        <f t="array" ref="E3738">MovingDayDD($D$3:D3738)</f>
        <v>-2980487.7599999681</v>
      </c>
      <c r="F3738" s="29">
        <f>IF(OR(C3738&gt;總表!$B$30,C3738=0),0,IF(E3738=0,0,1+F3737))</f>
        <v>0</v>
      </c>
      <c r="G3738" s="29">
        <f t="shared" si="411"/>
        <v>0</v>
      </c>
      <c r="H3738" s="42">
        <f t="shared" si="409"/>
        <v>0</v>
      </c>
      <c r="I3738" s="43">
        <f t="shared" si="412"/>
        <v>0</v>
      </c>
      <c r="J3738" s="42">
        <f t="shared" si="413"/>
        <v>0</v>
      </c>
      <c r="K3738" s="43">
        <f t="shared" si="414"/>
        <v>0</v>
      </c>
      <c r="L3738">
        <f t="shared" si="415"/>
        <v>126</v>
      </c>
      <c r="M3738">
        <f>IF($G3738="","",COUNTIF($G$3:$G3738, $G3738))</f>
        <v>3610</v>
      </c>
      <c r="N3738">
        <f t="shared" si="410"/>
        <v>3736</v>
      </c>
      <c r="O3738"/>
      <c r="P3738"/>
      <c r="Q3738"/>
    </row>
    <row r="3739" spans="2:17">
      <c r="B3739" s="30">
        <f>資料貼入!A3739</f>
        <v>0</v>
      </c>
      <c r="C3739" s="38">
        <f>資料貼入!A3739</f>
        <v>0</v>
      </c>
      <c r="D3739" s="29">
        <f>資料貼入!B3739</f>
        <v>0</v>
      </c>
      <c r="E3739" s="29" cm="1">
        <f t="array" ref="E3739">MovingDayDD($D$3:D3739)</f>
        <v>-2980487.7599999681</v>
      </c>
      <c r="F3739" s="29">
        <f>IF(OR(C3739&gt;總表!$B$30,C3739=0),0,IF(E3739=0,0,1+F3738))</f>
        <v>0</v>
      </c>
      <c r="G3739" s="29">
        <f t="shared" si="411"/>
        <v>0</v>
      </c>
      <c r="H3739" s="42">
        <f t="shared" si="409"/>
        <v>0</v>
      </c>
      <c r="I3739" s="43">
        <f t="shared" si="412"/>
        <v>0</v>
      </c>
      <c r="J3739" s="42">
        <f t="shared" si="413"/>
        <v>0</v>
      </c>
      <c r="K3739" s="43">
        <f t="shared" si="414"/>
        <v>0</v>
      </c>
      <c r="L3739">
        <f t="shared" si="415"/>
        <v>126</v>
      </c>
      <c r="M3739">
        <f>IF($G3739="","",COUNTIF($G$3:$G3739, $G3739))</f>
        <v>3611</v>
      </c>
      <c r="N3739">
        <f t="shared" si="410"/>
        <v>3737</v>
      </c>
      <c r="O3739"/>
      <c r="P3739"/>
      <c r="Q3739"/>
    </row>
    <row r="3740" spans="2:17">
      <c r="B3740" s="30">
        <f>資料貼入!A3740</f>
        <v>0</v>
      </c>
      <c r="C3740" s="38">
        <f>資料貼入!A3740</f>
        <v>0</v>
      </c>
      <c r="D3740" s="29">
        <f>資料貼入!B3740</f>
        <v>0</v>
      </c>
      <c r="E3740" s="29" cm="1">
        <f t="array" ref="E3740">MovingDayDD($D$3:D3740)</f>
        <v>-2980487.7599999681</v>
      </c>
      <c r="F3740" s="29">
        <f>IF(OR(C3740&gt;總表!$B$30,C3740=0),0,IF(E3740=0,0,1+F3739))</f>
        <v>0</v>
      </c>
      <c r="G3740" s="29">
        <f t="shared" si="411"/>
        <v>0</v>
      </c>
      <c r="H3740" s="42">
        <f t="shared" si="409"/>
        <v>0</v>
      </c>
      <c r="I3740" s="43">
        <f t="shared" si="412"/>
        <v>0</v>
      </c>
      <c r="J3740" s="42">
        <f t="shared" si="413"/>
        <v>0</v>
      </c>
      <c r="K3740" s="43">
        <f t="shared" si="414"/>
        <v>0</v>
      </c>
      <c r="L3740">
        <f t="shared" si="415"/>
        <v>126</v>
      </c>
      <c r="M3740">
        <f>IF($G3740="","",COUNTIF($G$3:$G3740, $G3740))</f>
        <v>3612</v>
      </c>
      <c r="N3740">
        <f t="shared" si="410"/>
        <v>3738</v>
      </c>
      <c r="O3740"/>
      <c r="P3740"/>
      <c r="Q3740"/>
    </row>
    <row r="3741" spans="2:17">
      <c r="B3741" s="30">
        <f>資料貼入!A3741</f>
        <v>0</v>
      </c>
      <c r="C3741" s="38">
        <f>資料貼入!A3741</f>
        <v>0</v>
      </c>
      <c r="D3741" s="29">
        <f>資料貼入!B3741</f>
        <v>0</v>
      </c>
      <c r="E3741" s="29" cm="1">
        <f t="array" ref="E3741">MovingDayDD($D$3:D3741)</f>
        <v>-2980487.7599999681</v>
      </c>
      <c r="F3741" s="29">
        <f>IF(OR(C3741&gt;總表!$B$30,C3741=0),0,IF(E3741=0,0,1+F3740))</f>
        <v>0</v>
      </c>
      <c r="G3741" s="29">
        <f t="shared" si="411"/>
        <v>0</v>
      </c>
      <c r="H3741" s="42">
        <f t="shared" si="409"/>
        <v>0</v>
      </c>
      <c r="I3741" s="43">
        <f t="shared" si="412"/>
        <v>0</v>
      </c>
      <c r="J3741" s="42">
        <f t="shared" si="413"/>
        <v>0</v>
      </c>
      <c r="K3741" s="43">
        <f t="shared" si="414"/>
        <v>0</v>
      </c>
      <c r="L3741">
        <f t="shared" si="415"/>
        <v>126</v>
      </c>
      <c r="M3741">
        <f>IF($G3741="","",COUNTIF($G$3:$G3741, $G3741))</f>
        <v>3613</v>
      </c>
      <c r="N3741">
        <f t="shared" si="410"/>
        <v>3739</v>
      </c>
      <c r="O3741"/>
      <c r="P3741"/>
      <c r="Q3741"/>
    </row>
    <row r="3742" spans="2:17">
      <c r="B3742" s="30">
        <f>資料貼入!A3742</f>
        <v>0</v>
      </c>
      <c r="C3742" s="38">
        <f>資料貼入!A3742</f>
        <v>0</v>
      </c>
      <c r="D3742" s="29">
        <f>資料貼入!B3742</f>
        <v>0</v>
      </c>
      <c r="E3742" s="29" cm="1">
        <f t="array" ref="E3742">MovingDayDD($D$3:D3742)</f>
        <v>-2980487.7599999681</v>
      </c>
      <c r="F3742" s="29">
        <f>IF(OR(C3742&gt;總表!$B$30,C3742=0),0,IF(E3742=0,0,1+F3741))</f>
        <v>0</v>
      </c>
      <c r="G3742" s="29">
        <f t="shared" si="411"/>
        <v>0</v>
      </c>
      <c r="H3742" s="42">
        <f t="shared" si="409"/>
        <v>0</v>
      </c>
      <c r="I3742" s="43">
        <f t="shared" si="412"/>
        <v>0</v>
      </c>
      <c r="J3742" s="42">
        <f t="shared" si="413"/>
        <v>0</v>
      </c>
      <c r="K3742" s="43">
        <f t="shared" si="414"/>
        <v>0</v>
      </c>
      <c r="L3742">
        <f t="shared" si="415"/>
        <v>126</v>
      </c>
      <c r="M3742">
        <f>IF($G3742="","",COUNTIF($G$3:$G3742, $G3742))</f>
        <v>3614</v>
      </c>
      <c r="N3742">
        <f t="shared" si="410"/>
        <v>3740</v>
      </c>
      <c r="O3742"/>
      <c r="P3742"/>
      <c r="Q3742"/>
    </row>
    <row r="3743" spans="2:17">
      <c r="B3743" s="30">
        <f>資料貼入!A3743</f>
        <v>0</v>
      </c>
      <c r="C3743" s="38">
        <f>資料貼入!A3743</f>
        <v>0</v>
      </c>
      <c r="D3743" s="29">
        <f>資料貼入!B3743</f>
        <v>0</v>
      </c>
      <c r="E3743" s="29" cm="1">
        <f t="array" ref="E3743">MovingDayDD($D$3:D3743)</f>
        <v>-2980487.7599999681</v>
      </c>
      <c r="F3743" s="29">
        <f>IF(OR(C3743&gt;總表!$B$30,C3743=0),0,IF(E3743=0,0,1+F3742))</f>
        <v>0</v>
      </c>
      <c r="G3743" s="29">
        <f t="shared" si="411"/>
        <v>0</v>
      </c>
      <c r="H3743" s="42">
        <f t="shared" si="409"/>
        <v>0</v>
      </c>
      <c r="I3743" s="43">
        <f t="shared" si="412"/>
        <v>0</v>
      </c>
      <c r="J3743" s="42">
        <f t="shared" si="413"/>
        <v>0</v>
      </c>
      <c r="K3743" s="43">
        <f t="shared" si="414"/>
        <v>0</v>
      </c>
      <c r="L3743">
        <f t="shared" si="415"/>
        <v>126</v>
      </c>
      <c r="M3743">
        <f>IF($G3743="","",COUNTIF($G$3:$G3743, $G3743))</f>
        <v>3615</v>
      </c>
      <c r="N3743">
        <f t="shared" si="410"/>
        <v>3741</v>
      </c>
      <c r="O3743"/>
      <c r="P3743"/>
      <c r="Q3743"/>
    </row>
    <row r="3744" spans="2:17">
      <c r="B3744" s="30">
        <f>資料貼入!A3744</f>
        <v>0</v>
      </c>
      <c r="C3744" s="38">
        <f>資料貼入!A3744</f>
        <v>0</v>
      </c>
      <c r="D3744" s="29">
        <f>資料貼入!B3744</f>
        <v>0</v>
      </c>
      <c r="E3744" s="29" cm="1">
        <f t="array" ref="E3744">MovingDayDD($D$3:D3744)</f>
        <v>-2980487.7599999681</v>
      </c>
      <c r="F3744" s="29">
        <f>IF(OR(C3744&gt;總表!$B$30,C3744=0),0,IF(E3744=0,0,1+F3743))</f>
        <v>0</v>
      </c>
      <c r="G3744" s="29">
        <f t="shared" si="411"/>
        <v>0</v>
      </c>
      <c r="H3744" s="42">
        <f t="shared" si="409"/>
        <v>0</v>
      </c>
      <c r="I3744" s="43">
        <f t="shared" si="412"/>
        <v>0</v>
      </c>
      <c r="J3744" s="42">
        <f t="shared" si="413"/>
        <v>0</v>
      </c>
      <c r="K3744" s="43">
        <f t="shared" si="414"/>
        <v>0</v>
      </c>
      <c r="L3744">
        <f t="shared" si="415"/>
        <v>126</v>
      </c>
      <c r="M3744">
        <f>IF($G3744="","",COUNTIF($G$3:$G3744, $G3744))</f>
        <v>3616</v>
      </c>
      <c r="N3744">
        <f t="shared" si="410"/>
        <v>3742</v>
      </c>
      <c r="O3744"/>
      <c r="P3744"/>
      <c r="Q3744"/>
    </row>
    <row r="3745" spans="2:17">
      <c r="B3745" s="30">
        <f>資料貼入!A3745</f>
        <v>0</v>
      </c>
      <c r="C3745" s="38">
        <f>資料貼入!A3745</f>
        <v>0</v>
      </c>
      <c r="D3745" s="29">
        <f>資料貼入!B3745</f>
        <v>0</v>
      </c>
      <c r="E3745" s="29" cm="1">
        <f t="array" ref="E3745">MovingDayDD($D$3:D3745)</f>
        <v>-2980487.7599999681</v>
      </c>
      <c r="F3745" s="29">
        <f>IF(OR(C3745&gt;總表!$B$30,C3745=0),0,IF(E3745=0,0,1+F3744))</f>
        <v>0</v>
      </c>
      <c r="G3745" s="29">
        <f t="shared" si="411"/>
        <v>0</v>
      </c>
      <c r="H3745" s="42">
        <f t="shared" si="409"/>
        <v>0</v>
      </c>
      <c r="I3745" s="43">
        <f t="shared" si="412"/>
        <v>0</v>
      </c>
      <c r="J3745" s="42">
        <f t="shared" si="413"/>
        <v>0</v>
      </c>
      <c r="K3745" s="43">
        <f t="shared" si="414"/>
        <v>0</v>
      </c>
      <c r="L3745">
        <f t="shared" si="415"/>
        <v>126</v>
      </c>
      <c r="M3745">
        <f>IF($G3745="","",COUNTIF($G$3:$G3745, $G3745))</f>
        <v>3617</v>
      </c>
      <c r="N3745">
        <f t="shared" si="410"/>
        <v>3743</v>
      </c>
      <c r="O3745"/>
      <c r="P3745"/>
      <c r="Q3745"/>
    </row>
    <row r="3746" spans="2:17">
      <c r="B3746" s="30">
        <f>資料貼入!A3746</f>
        <v>0</v>
      </c>
      <c r="C3746" s="38">
        <f>資料貼入!A3746</f>
        <v>0</v>
      </c>
      <c r="D3746" s="29">
        <f>資料貼入!B3746</f>
        <v>0</v>
      </c>
      <c r="E3746" s="29" cm="1">
        <f t="array" ref="E3746">MovingDayDD($D$3:D3746)</f>
        <v>-2980487.7599999681</v>
      </c>
      <c r="F3746" s="29">
        <f>IF(OR(C3746&gt;總表!$B$30,C3746=0),0,IF(E3746=0,0,1+F3745))</f>
        <v>0</v>
      </c>
      <c r="G3746" s="29">
        <f t="shared" si="411"/>
        <v>0</v>
      </c>
      <c r="H3746" s="42">
        <f t="shared" si="409"/>
        <v>0</v>
      </c>
      <c r="I3746" s="43">
        <f t="shared" si="412"/>
        <v>0</v>
      </c>
      <c r="J3746" s="42">
        <f t="shared" si="413"/>
        <v>0</v>
      </c>
      <c r="K3746" s="43">
        <f t="shared" si="414"/>
        <v>0</v>
      </c>
      <c r="L3746">
        <f t="shared" si="415"/>
        <v>126</v>
      </c>
      <c r="M3746">
        <f>IF($G3746="","",COUNTIF($G$3:$G3746, $G3746))</f>
        <v>3618</v>
      </c>
      <c r="N3746">
        <f t="shared" si="410"/>
        <v>3744</v>
      </c>
      <c r="O3746"/>
      <c r="P3746"/>
      <c r="Q3746"/>
    </row>
    <row r="3747" spans="2:17">
      <c r="B3747" s="30">
        <f>資料貼入!A3747</f>
        <v>0</v>
      </c>
      <c r="C3747" s="38">
        <f>資料貼入!A3747</f>
        <v>0</v>
      </c>
      <c r="D3747" s="29">
        <f>資料貼入!B3747</f>
        <v>0</v>
      </c>
      <c r="E3747" s="29" cm="1">
        <f t="array" ref="E3747">MovingDayDD($D$3:D3747)</f>
        <v>-2980487.7599999681</v>
      </c>
      <c r="F3747" s="29">
        <f>IF(OR(C3747&gt;總表!$B$30,C3747=0),0,IF(E3747=0,0,1+F3746))</f>
        <v>0</v>
      </c>
      <c r="G3747" s="29">
        <f t="shared" si="411"/>
        <v>0</v>
      </c>
      <c r="H3747" s="42">
        <f t="shared" si="409"/>
        <v>0</v>
      </c>
      <c r="I3747" s="43">
        <f t="shared" si="412"/>
        <v>0</v>
      </c>
      <c r="J3747" s="42">
        <f t="shared" si="413"/>
        <v>0</v>
      </c>
      <c r="K3747" s="43">
        <f t="shared" si="414"/>
        <v>0</v>
      </c>
      <c r="L3747">
        <f t="shared" si="415"/>
        <v>126</v>
      </c>
      <c r="M3747">
        <f>IF($G3747="","",COUNTIF($G$3:$G3747, $G3747))</f>
        <v>3619</v>
      </c>
      <c r="N3747">
        <f t="shared" si="410"/>
        <v>3745</v>
      </c>
      <c r="O3747"/>
      <c r="P3747"/>
      <c r="Q3747"/>
    </row>
    <row r="3748" spans="2:17">
      <c r="B3748" s="30">
        <f>資料貼入!A3748</f>
        <v>0</v>
      </c>
      <c r="C3748" s="38">
        <f>資料貼入!A3748</f>
        <v>0</v>
      </c>
      <c r="D3748" s="29">
        <f>資料貼入!B3748</f>
        <v>0</v>
      </c>
      <c r="E3748" s="29" cm="1">
        <f t="array" ref="E3748">MovingDayDD($D$3:D3748)</f>
        <v>-2980487.7599999681</v>
      </c>
      <c r="F3748" s="29">
        <f>IF(OR(C3748&gt;總表!$B$30,C3748=0),0,IF(E3748=0,0,1+F3747))</f>
        <v>0</v>
      </c>
      <c r="G3748" s="29">
        <f t="shared" si="411"/>
        <v>0</v>
      </c>
      <c r="H3748" s="42">
        <f t="shared" si="409"/>
        <v>0</v>
      </c>
      <c r="I3748" s="43">
        <f t="shared" si="412"/>
        <v>0</v>
      </c>
      <c r="J3748" s="42">
        <f t="shared" si="413"/>
        <v>0</v>
      </c>
      <c r="K3748" s="43">
        <f t="shared" si="414"/>
        <v>0</v>
      </c>
      <c r="L3748">
        <f t="shared" si="415"/>
        <v>126</v>
      </c>
      <c r="M3748">
        <f>IF($G3748="","",COUNTIF($G$3:$G3748, $G3748))</f>
        <v>3620</v>
      </c>
      <c r="N3748">
        <f t="shared" si="410"/>
        <v>3746</v>
      </c>
      <c r="O3748"/>
      <c r="P3748"/>
      <c r="Q3748"/>
    </row>
    <row r="3749" spans="2:17">
      <c r="B3749" s="30">
        <f>資料貼入!A3749</f>
        <v>0</v>
      </c>
      <c r="C3749" s="38">
        <f>資料貼入!A3749</f>
        <v>0</v>
      </c>
      <c r="D3749" s="29">
        <f>資料貼入!B3749</f>
        <v>0</v>
      </c>
      <c r="E3749" s="29" cm="1">
        <f t="array" ref="E3749">MovingDayDD($D$3:D3749)</f>
        <v>-2980487.7599999681</v>
      </c>
      <c r="F3749" s="29">
        <f>IF(OR(C3749&gt;總表!$B$30,C3749=0),0,IF(E3749=0,0,1+F3748))</f>
        <v>0</v>
      </c>
      <c r="G3749" s="29">
        <f t="shared" si="411"/>
        <v>0</v>
      </c>
      <c r="H3749" s="42">
        <f t="shared" si="409"/>
        <v>0</v>
      </c>
      <c r="I3749" s="43">
        <f t="shared" si="412"/>
        <v>0</v>
      </c>
      <c r="J3749" s="42">
        <f t="shared" si="413"/>
        <v>0</v>
      </c>
      <c r="K3749" s="43">
        <f t="shared" si="414"/>
        <v>0</v>
      </c>
      <c r="L3749">
        <f t="shared" si="415"/>
        <v>126</v>
      </c>
      <c r="M3749">
        <f>IF($G3749="","",COUNTIF($G$3:$G3749, $G3749))</f>
        <v>3621</v>
      </c>
      <c r="N3749">
        <f t="shared" si="410"/>
        <v>3747</v>
      </c>
      <c r="O3749"/>
      <c r="P3749"/>
      <c r="Q3749"/>
    </row>
    <row r="3750" spans="2:17">
      <c r="B3750" s="30">
        <f>資料貼入!A3750</f>
        <v>0</v>
      </c>
      <c r="C3750" s="38">
        <f>資料貼入!A3750</f>
        <v>0</v>
      </c>
      <c r="D3750" s="29">
        <f>資料貼入!B3750</f>
        <v>0</v>
      </c>
      <c r="E3750" s="29" cm="1">
        <f t="array" ref="E3750">MovingDayDD($D$3:D3750)</f>
        <v>-2980487.7599999681</v>
      </c>
      <c r="F3750" s="29">
        <f>IF(OR(C3750&gt;總表!$B$30,C3750=0),0,IF(E3750=0,0,1+F3749))</f>
        <v>0</v>
      </c>
      <c r="G3750" s="29">
        <f t="shared" si="411"/>
        <v>0</v>
      </c>
      <c r="H3750" s="42">
        <f t="shared" si="409"/>
        <v>0</v>
      </c>
      <c r="I3750" s="43">
        <f t="shared" si="412"/>
        <v>0</v>
      </c>
      <c r="J3750" s="42">
        <f t="shared" si="413"/>
        <v>0</v>
      </c>
      <c r="K3750" s="43">
        <f t="shared" si="414"/>
        <v>0</v>
      </c>
      <c r="L3750">
        <f t="shared" si="415"/>
        <v>126</v>
      </c>
      <c r="M3750">
        <f>IF($G3750="","",COUNTIF($G$3:$G3750, $G3750))</f>
        <v>3622</v>
      </c>
      <c r="N3750">
        <f t="shared" si="410"/>
        <v>3748</v>
      </c>
      <c r="O3750"/>
      <c r="P3750"/>
      <c r="Q3750"/>
    </row>
    <row r="3751" spans="2:17">
      <c r="B3751" s="30">
        <f>資料貼入!A3751</f>
        <v>0</v>
      </c>
      <c r="C3751" s="38">
        <f>資料貼入!A3751</f>
        <v>0</v>
      </c>
      <c r="D3751" s="29">
        <f>資料貼入!B3751</f>
        <v>0</v>
      </c>
      <c r="E3751" s="29" cm="1">
        <f t="array" ref="E3751">MovingDayDD($D$3:D3751)</f>
        <v>-2980487.7599999681</v>
      </c>
      <c r="F3751" s="29">
        <f>IF(OR(C3751&gt;總表!$B$30,C3751=0),0,IF(E3751=0,0,1+F3750))</f>
        <v>0</v>
      </c>
      <c r="G3751" s="29">
        <f t="shared" si="411"/>
        <v>0</v>
      </c>
      <c r="H3751" s="42">
        <f t="shared" si="409"/>
        <v>0</v>
      </c>
      <c r="I3751" s="43">
        <f t="shared" si="412"/>
        <v>0</v>
      </c>
      <c r="J3751" s="42">
        <f t="shared" si="413"/>
        <v>0</v>
      </c>
      <c r="K3751" s="43">
        <f t="shared" si="414"/>
        <v>0</v>
      </c>
      <c r="L3751">
        <f t="shared" si="415"/>
        <v>126</v>
      </c>
      <c r="M3751">
        <f>IF($G3751="","",COUNTIF($G$3:$G3751, $G3751))</f>
        <v>3623</v>
      </c>
      <c r="N3751">
        <f t="shared" si="410"/>
        <v>3749</v>
      </c>
      <c r="O3751"/>
      <c r="P3751"/>
      <c r="Q3751"/>
    </row>
    <row r="3752" spans="2:17">
      <c r="B3752" s="30">
        <f>資料貼入!A3752</f>
        <v>0</v>
      </c>
      <c r="C3752" s="38">
        <f>資料貼入!A3752</f>
        <v>0</v>
      </c>
      <c r="D3752" s="29">
        <f>資料貼入!B3752</f>
        <v>0</v>
      </c>
      <c r="E3752" s="29" cm="1">
        <f t="array" ref="E3752">MovingDayDD($D$3:D3752)</f>
        <v>-2980487.7599999681</v>
      </c>
      <c r="F3752" s="29">
        <f>IF(OR(C3752&gt;總表!$B$30,C3752=0),0,IF(E3752=0,0,1+F3751))</f>
        <v>0</v>
      </c>
      <c r="G3752" s="29">
        <f t="shared" si="411"/>
        <v>0</v>
      </c>
      <c r="H3752" s="42">
        <f t="shared" si="409"/>
        <v>0</v>
      </c>
      <c r="I3752" s="43">
        <f t="shared" si="412"/>
        <v>0</v>
      </c>
      <c r="J3752" s="42">
        <f t="shared" si="413"/>
        <v>0</v>
      </c>
      <c r="K3752" s="43">
        <f t="shared" si="414"/>
        <v>0</v>
      </c>
      <c r="L3752">
        <f t="shared" si="415"/>
        <v>126</v>
      </c>
      <c r="M3752">
        <f>IF($G3752="","",COUNTIF($G$3:$G3752, $G3752))</f>
        <v>3624</v>
      </c>
      <c r="N3752">
        <f t="shared" si="410"/>
        <v>3750</v>
      </c>
      <c r="O3752"/>
      <c r="P3752"/>
      <c r="Q3752"/>
    </row>
    <row r="3753" spans="2:17">
      <c r="B3753" s="30">
        <f>資料貼入!A3753</f>
        <v>0</v>
      </c>
      <c r="C3753" s="38">
        <f>資料貼入!A3753</f>
        <v>0</v>
      </c>
      <c r="D3753" s="29">
        <f>資料貼入!B3753</f>
        <v>0</v>
      </c>
      <c r="E3753" s="29" cm="1">
        <f t="array" ref="E3753">MovingDayDD($D$3:D3753)</f>
        <v>-2980487.7599999681</v>
      </c>
      <c r="F3753" s="29">
        <f>IF(OR(C3753&gt;總表!$B$30,C3753=0),0,IF(E3753=0,0,1+F3752))</f>
        <v>0</v>
      </c>
      <c r="G3753" s="29">
        <f t="shared" si="411"/>
        <v>0</v>
      </c>
      <c r="H3753" s="42">
        <f t="shared" si="409"/>
        <v>0</v>
      </c>
      <c r="I3753" s="43">
        <f t="shared" si="412"/>
        <v>0</v>
      </c>
      <c r="J3753" s="42">
        <f t="shared" si="413"/>
        <v>0</v>
      </c>
      <c r="K3753" s="43">
        <f t="shared" si="414"/>
        <v>0</v>
      </c>
      <c r="L3753">
        <f t="shared" si="415"/>
        <v>126</v>
      </c>
      <c r="M3753">
        <f>IF($G3753="","",COUNTIF($G$3:$G3753, $G3753))</f>
        <v>3625</v>
      </c>
      <c r="N3753">
        <f t="shared" si="410"/>
        <v>3751</v>
      </c>
      <c r="O3753"/>
      <c r="P3753"/>
      <c r="Q3753"/>
    </row>
    <row r="3754" spans="2:17">
      <c r="B3754" s="30">
        <f>資料貼入!A3754</f>
        <v>0</v>
      </c>
      <c r="C3754" s="38">
        <f>資料貼入!A3754</f>
        <v>0</v>
      </c>
      <c r="D3754" s="29">
        <f>資料貼入!B3754</f>
        <v>0</v>
      </c>
      <c r="E3754" s="29" cm="1">
        <f t="array" ref="E3754">MovingDayDD($D$3:D3754)</f>
        <v>-2980487.7599999681</v>
      </c>
      <c r="F3754" s="29">
        <f>IF(OR(C3754&gt;總表!$B$30,C3754=0),0,IF(E3754=0,0,1+F3753))</f>
        <v>0</v>
      </c>
      <c r="G3754" s="29">
        <f t="shared" si="411"/>
        <v>0</v>
      </c>
      <c r="H3754" s="42">
        <f t="shared" si="409"/>
        <v>0</v>
      </c>
      <c r="I3754" s="43">
        <f t="shared" si="412"/>
        <v>0</v>
      </c>
      <c r="J3754" s="42">
        <f t="shared" si="413"/>
        <v>0</v>
      </c>
      <c r="K3754" s="43">
        <f t="shared" si="414"/>
        <v>0</v>
      </c>
      <c r="L3754">
        <f t="shared" si="415"/>
        <v>126</v>
      </c>
      <c r="M3754">
        <f>IF($G3754="","",COUNTIF($G$3:$G3754, $G3754))</f>
        <v>3626</v>
      </c>
      <c r="N3754">
        <f t="shared" si="410"/>
        <v>3752</v>
      </c>
      <c r="O3754"/>
      <c r="P3754"/>
      <c r="Q3754"/>
    </row>
    <row r="3755" spans="2:17">
      <c r="B3755" s="30">
        <f>資料貼入!A3755</f>
        <v>0</v>
      </c>
      <c r="C3755" s="38">
        <f>資料貼入!A3755</f>
        <v>0</v>
      </c>
      <c r="D3755" s="29">
        <f>資料貼入!B3755</f>
        <v>0</v>
      </c>
      <c r="E3755" s="29" cm="1">
        <f t="array" ref="E3755">MovingDayDD($D$3:D3755)</f>
        <v>-2980487.7599999681</v>
      </c>
      <c r="F3755" s="29">
        <f>IF(OR(C3755&gt;總表!$B$30,C3755=0),0,IF(E3755=0,0,1+F3754))</f>
        <v>0</v>
      </c>
      <c r="G3755" s="29">
        <f t="shared" si="411"/>
        <v>0</v>
      </c>
      <c r="H3755" s="42">
        <f t="shared" si="409"/>
        <v>0</v>
      </c>
      <c r="I3755" s="43">
        <f t="shared" si="412"/>
        <v>0</v>
      </c>
      <c r="J3755" s="42">
        <f t="shared" si="413"/>
        <v>0</v>
      </c>
      <c r="K3755" s="43">
        <f t="shared" si="414"/>
        <v>0</v>
      </c>
      <c r="L3755">
        <f t="shared" si="415"/>
        <v>126</v>
      </c>
      <c r="M3755">
        <f>IF($G3755="","",COUNTIF($G$3:$G3755, $G3755))</f>
        <v>3627</v>
      </c>
      <c r="N3755">
        <f t="shared" si="410"/>
        <v>3753</v>
      </c>
      <c r="O3755"/>
      <c r="P3755"/>
      <c r="Q3755"/>
    </row>
    <row r="3756" spans="2:17">
      <c r="B3756" s="30">
        <f>資料貼入!A3756</f>
        <v>0</v>
      </c>
      <c r="C3756" s="38">
        <f>資料貼入!A3756</f>
        <v>0</v>
      </c>
      <c r="D3756" s="29">
        <f>資料貼入!B3756</f>
        <v>0</v>
      </c>
      <c r="E3756" s="29" cm="1">
        <f t="array" ref="E3756">MovingDayDD($D$3:D3756)</f>
        <v>-2980487.7599999681</v>
      </c>
      <c r="F3756" s="29">
        <f>IF(OR(C3756&gt;總表!$B$30,C3756=0),0,IF(E3756=0,0,1+F3755))</f>
        <v>0</v>
      </c>
      <c r="G3756" s="29">
        <f t="shared" si="411"/>
        <v>0</v>
      </c>
      <c r="H3756" s="42">
        <f t="shared" si="409"/>
        <v>0</v>
      </c>
      <c r="I3756" s="43">
        <f t="shared" si="412"/>
        <v>0</v>
      </c>
      <c r="J3756" s="42">
        <f t="shared" si="413"/>
        <v>0</v>
      </c>
      <c r="K3756" s="43">
        <f t="shared" si="414"/>
        <v>0</v>
      </c>
      <c r="L3756">
        <f t="shared" si="415"/>
        <v>126</v>
      </c>
      <c r="M3756">
        <f>IF($G3756="","",COUNTIF($G$3:$G3756, $G3756))</f>
        <v>3628</v>
      </c>
      <c r="N3756">
        <f t="shared" si="410"/>
        <v>3754</v>
      </c>
      <c r="O3756"/>
      <c r="P3756"/>
      <c r="Q3756"/>
    </row>
    <row r="3757" spans="2:17">
      <c r="B3757" s="30">
        <f>資料貼入!A3757</f>
        <v>0</v>
      </c>
      <c r="C3757" s="38">
        <f>資料貼入!A3757</f>
        <v>0</v>
      </c>
      <c r="D3757" s="29">
        <f>資料貼入!B3757</f>
        <v>0</v>
      </c>
      <c r="E3757" s="29" cm="1">
        <f t="array" ref="E3757">MovingDayDD($D$3:D3757)</f>
        <v>-2980487.7599999681</v>
      </c>
      <c r="F3757" s="29">
        <f>IF(OR(C3757&gt;總表!$B$30,C3757=0),0,IF(E3757=0,0,1+F3756))</f>
        <v>0</v>
      </c>
      <c r="G3757" s="29">
        <f t="shared" si="411"/>
        <v>0</v>
      </c>
      <c r="H3757" s="42">
        <f t="shared" si="409"/>
        <v>0</v>
      </c>
      <c r="I3757" s="43">
        <f t="shared" si="412"/>
        <v>0</v>
      </c>
      <c r="J3757" s="42">
        <f t="shared" si="413"/>
        <v>0</v>
      </c>
      <c r="K3757" s="43">
        <f t="shared" si="414"/>
        <v>0</v>
      </c>
      <c r="L3757">
        <f t="shared" si="415"/>
        <v>126</v>
      </c>
      <c r="M3757">
        <f>IF($G3757="","",COUNTIF($G$3:$G3757, $G3757))</f>
        <v>3629</v>
      </c>
      <c r="N3757">
        <f t="shared" si="410"/>
        <v>3755</v>
      </c>
      <c r="O3757"/>
      <c r="P3757"/>
      <c r="Q3757"/>
    </row>
    <row r="3758" spans="2:17">
      <c r="B3758" s="30">
        <f>資料貼入!A3758</f>
        <v>0</v>
      </c>
      <c r="C3758" s="38">
        <f>資料貼入!A3758</f>
        <v>0</v>
      </c>
      <c r="D3758" s="29">
        <f>資料貼入!B3758</f>
        <v>0</v>
      </c>
      <c r="E3758" s="29" cm="1">
        <f t="array" ref="E3758">MovingDayDD($D$3:D3758)</f>
        <v>-2980487.7599999681</v>
      </c>
      <c r="F3758" s="29">
        <f>IF(OR(C3758&gt;總表!$B$30,C3758=0),0,IF(E3758=0,0,1+F3757))</f>
        <v>0</v>
      </c>
      <c r="G3758" s="29">
        <f t="shared" si="411"/>
        <v>0</v>
      </c>
      <c r="H3758" s="42">
        <f t="shared" si="409"/>
        <v>0</v>
      </c>
      <c r="I3758" s="43">
        <f t="shared" si="412"/>
        <v>0</v>
      </c>
      <c r="J3758" s="42">
        <f t="shared" si="413"/>
        <v>0</v>
      </c>
      <c r="K3758" s="43">
        <f t="shared" si="414"/>
        <v>0</v>
      </c>
      <c r="L3758">
        <f t="shared" si="415"/>
        <v>126</v>
      </c>
      <c r="M3758">
        <f>IF($G3758="","",COUNTIF($G$3:$G3758, $G3758))</f>
        <v>3630</v>
      </c>
      <c r="N3758">
        <f t="shared" si="410"/>
        <v>3756</v>
      </c>
      <c r="O3758"/>
      <c r="P3758"/>
      <c r="Q3758"/>
    </row>
    <row r="3759" spans="2:17">
      <c r="B3759" s="30">
        <f>資料貼入!A3759</f>
        <v>0</v>
      </c>
      <c r="C3759" s="38">
        <f>資料貼入!A3759</f>
        <v>0</v>
      </c>
      <c r="D3759" s="29">
        <f>資料貼入!B3759</f>
        <v>0</v>
      </c>
      <c r="E3759" s="29" cm="1">
        <f t="array" ref="E3759">MovingDayDD($D$3:D3759)</f>
        <v>-2980487.7599999681</v>
      </c>
      <c r="F3759" s="29">
        <f>IF(OR(C3759&gt;總表!$B$30,C3759=0),0,IF(E3759=0,0,1+F3758))</f>
        <v>0</v>
      </c>
      <c r="G3759" s="29">
        <f t="shared" si="411"/>
        <v>0</v>
      </c>
      <c r="H3759" s="42">
        <f t="shared" si="409"/>
        <v>0</v>
      </c>
      <c r="I3759" s="43">
        <f t="shared" si="412"/>
        <v>0</v>
      </c>
      <c r="J3759" s="42">
        <f t="shared" si="413"/>
        <v>0</v>
      </c>
      <c r="K3759" s="43">
        <f t="shared" si="414"/>
        <v>0</v>
      </c>
      <c r="L3759">
        <f t="shared" si="415"/>
        <v>126</v>
      </c>
      <c r="M3759">
        <f>IF($G3759="","",COUNTIF($G$3:$G3759, $G3759))</f>
        <v>3631</v>
      </c>
      <c r="N3759">
        <f t="shared" si="410"/>
        <v>3757</v>
      </c>
      <c r="O3759"/>
      <c r="P3759"/>
      <c r="Q3759"/>
    </row>
    <row r="3760" spans="2:17">
      <c r="B3760" s="30">
        <f>資料貼入!A3760</f>
        <v>0</v>
      </c>
      <c r="C3760" s="38">
        <f>資料貼入!A3760</f>
        <v>0</v>
      </c>
      <c r="D3760" s="29">
        <f>資料貼入!B3760</f>
        <v>0</v>
      </c>
      <c r="E3760" s="29" cm="1">
        <f t="array" ref="E3760">MovingDayDD($D$3:D3760)</f>
        <v>-2980487.7599999681</v>
      </c>
      <c r="F3760" s="29">
        <f>IF(OR(C3760&gt;總表!$B$30,C3760=0),0,IF(E3760=0,0,1+F3759))</f>
        <v>0</v>
      </c>
      <c r="G3760" s="29">
        <f t="shared" si="411"/>
        <v>0</v>
      </c>
      <c r="H3760" s="42">
        <f t="shared" si="409"/>
        <v>0</v>
      </c>
      <c r="I3760" s="43">
        <f t="shared" si="412"/>
        <v>0</v>
      </c>
      <c r="J3760" s="42">
        <f t="shared" si="413"/>
        <v>0</v>
      </c>
      <c r="K3760" s="43">
        <f t="shared" si="414"/>
        <v>0</v>
      </c>
      <c r="L3760">
        <f t="shared" si="415"/>
        <v>126</v>
      </c>
      <c r="M3760">
        <f>IF($G3760="","",COUNTIF($G$3:$G3760, $G3760))</f>
        <v>3632</v>
      </c>
      <c r="N3760">
        <f t="shared" si="410"/>
        <v>3758</v>
      </c>
      <c r="O3760"/>
      <c r="P3760"/>
      <c r="Q3760"/>
    </row>
    <row r="3761" spans="2:17">
      <c r="B3761" s="30">
        <f>資料貼入!A3761</f>
        <v>0</v>
      </c>
      <c r="C3761" s="38">
        <f>資料貼入!A3761</f>
        <v>0</v>
      </c>
      <c r="D3761" s="29">
        <f>資料貼入!B3761</f>
        <v>0</v>
      </c>
      <c r="E3761" s="29" cm="1">
        <f t="array" ref="E3761">MovingDayDD($D$3:D3761)</f>
        <v>-2980487.7599999681</v>
      </c>
      <c r="F3761" s="29">
        <f>IF(OR(C3761&gt;總表!$B$30,C3761=0),0,IF(E3761=0,0,1+F3760))</f>
        <v>0</v>
      </c>
      <c r="G3761" s="29">
        <f t="shared" si="411"/>
        <v>0</v>
      </c>
      <c r="H3761" s="42">
        <f t="shared" si="409"/>
        <v>0</v>
      </c>
      <c r="I3761" s="43">
        <f t="shared" si="412"/>
        <v>0</v>
      </c>
      <c r="J3761" s="42">
        <f t="shared" si="413"/>
        <v>0</v>
      </c>
      <c r="K3761" s="43">
        <f t="shared" si="414"/>
        <v>0</v>
      </c>
      <c r="L3761">
        <f t="shared" si="415"/>
        <v>126</v>
      </c>
      <c r="M3761">
        <f>IF($G3761="","",COUNTIF($G$3:$G3761, $G3761))</f>
        <v>3633</v>
      </c>
      <c r="N3761">
        <f t="shared" si="410"/>
        <v>3759</v>
      </c>
      <c r="O3761"/>
      <c r="P3761"/>
      <c r="Q3761"/>
    </row>
    <row r="3762" spans="2:17">
      <c r="B3762" s="30">
        <f>資料貼入!A3762</f>
        <v>0</v>
      </c>
      <c r="C3762" s="38">
        <f>資料貼入!A3762</f>
        <v>0</v>
      </c>
      <c r="D3762" s="29">
        <f>資料貼入!B3762</f>
        <v>0</v>
      </c>
      <c r="E3762" s="29" cm="1">
        <f t="array" ref="E3762">MovingDayDD($D$3:D3762)</f>
        <v>-2980487.7599999681</v>
      </c>
      <c r="F3762" s="29">
        <f>IF(OR(C3762&gt;總表!$B$30,C3762=0),0,IF(E3762=0,0,1+F3761))</f>
        <v>0</v>
      </c>
      <c r="G3762" s="29">
        <f t="shared" si="411"/>
        <v>0</v>
      </c>
      <c r="H3762" s="42">
        <f t="shared" si="409"/>
        <v>0</v>
      </c>
      <c r="I3762" s="43">
        <f t="shared" si="412"/>
        <v>0</v>
      </c>
      <c r="J3762" s="42">
        <f t="shared" si="413"/>
        <v>0</v>
      </c>
      <c r="K3762" s="43">
        <f t="shared" si="414"/>
        <v>0</v>
      </c>
      <c r="L3762">
        <f t="shared" si="415"/>
        <v>126</v>
      </c>
      <c r="M3762">
        <f>IF($G3762="","",COUNTIF($G$3:$G3762, $G3762))</f>
        <v>3634</v>
      </c>
      <c r="N3762">
        <f t="shared" si="410"/>
        <v>3760</v>
      </c>
      <c r="O3762"/>
      <c r="P3762"/>
      <c r="Q3762"/>
    </row>
    <row r="3763" spans="2:17">
      <c r="B3763" s="30">
        <f>資料貼入!A3763</f>
        <v>0</v>
      </c>
      <c r="C3763" s="38">
        <f>資料貼入!A3763</f>
        <v>0</v>
      </c>
      <c r="D3763" s="29">
        <f>資料貼入!B3763</f>
        <v>0</v>
      </c>
      <c r="E3763" s="29" cm="1">
        <f t="array" ref="E3763">MovingDayDD($D$3:D3763)</f>
        <v>-2980487.7599999681</v>
      </c>
      <c r="F3763" s="29">
        <f>IF(OR(C3763&gt;總表!$B$30,C3763=0),0,IF(E3763=0,0,1+F3762))</f>
        <v>0</v>
      </c>
      <c r="G3763" s="29">
        <f t="shared" si="411"/>
        <v>0</v>
      </c>
      <c r="H3763" s="42">
        <f t="shared" si="409"/>
        <v>0</v>
      </c>
      <c r="I3763" s="43">
        <f t="shared" si="412"/>
        <v>0</v>
      </c>
      <c r="J3763" s="42">
        <f t="shared" si="413"/>
        <v>0</v>
      </c>
      <c r="K3763" s="43">
        <f t="shared" si="414"/>
        <v>0</v>
      </c>
      <c r="L3763">
        <f t="shared" si="415"/>
        <v>126</v>
      </c>
      <c r="M3763">
        <f>IF($G3763="","",COUNTIF($G$3:$G3763, $G3763))</f>
        <v>3635</v>
      </c>
      <c r="N3763">
        <f t="shared" si="410"/>
        <v>3761</v>
      </c>
      <c r="O3763"/>
      <c r="P3763"/>
      <c r="Q3763"/>
    </row>
    <row r="3764" spans="2:17">
      <c r="B3764" s="30">
        <f>資料貼入!A3764</f>
        <v>0</v>
      </c>
      <c r="C3764" s="38">
        <f>資料貼入!A3764</f>
        <v>0</v>
      </c>
      <c r="D3764" s="29">
        <f>資料貼入!B3764</f>
        <v>0</v>
      </c>
      <c r="E3764" s="29" cm="1">
        <f t="array" ref="E3764">MovingDayDD($D$3:D3764)</f>
        <v>-2980487.7599999681</v>
      </c>
      <c r="F3764" s="29">
        <f>IF(OR(C3764&gt;總表!$B$30,C3764=0),0,IF(E3764=0,0,1+F3763))</f>
        <v>0</v>
      </c>
      <c r="G3764" s="29">
        <f t="shared" si="411"/>
        <v>0</v>
      </c>
      <c r="H3764" s="42">
        <f t="shared" si="409"/>
        <v>0</v>
      </c>
      <c r="I3764" s="43">
        <f t="shared" si="412"/>
        <v>0</v>
      </c>
      <c r="J3764" s="42">
        <f t="shared" si="413"/>
        <v>0</v>
      </c>
      <c r="K3764" s="43">
        <f t="shared" si="414"/>
        <v>0</v>
      </c>
      <c r="L3764">
        <f t="shared" si="415"/>
        <v>126</v>
      </c>
      <c r="M3764">
        <f>IF($G3764="","",COUNTIF($G$3:$G3764, $G3764))</f>
        <v>3636</v>
      </c>
      <c r="N3764">
        <f t="shared" si="410"/>
        <v>3762</v>
      </c>
      <c r="O3764"/>
      <c r="P3764"/>
      <c r="Q3764"/>
    </row>
    <row r="3765" spans="2:17">
      <c r="B3765" s="30">
        <f>資料貼入!A3765</f>
        <v>0</v>
      </c>
      <c r="C3765" s="38">
        <f>資料貼入!A3765</f>
        <v>0</v>
      </c>
      <c r="D3765" s="29">
        <f>資料貼入!B3765</f>
        <v>0</v>
      </c>
      <c r="E3765" s="29" cm="1">
        <f t="array" ref="E3765">MovingDayDD($D$3:D3765)</f>
        <v>-2980487.7599999681</v>
      </c>
      <c r="F3765" s="29">
        <f>IF(OR(C3765&gt;總表!$B$30,C3765=0),0,IF(E3765=0,0,1+F3764))</f>
        <v>0</v>
      </c>
      <c r="G3765" s="29">
        <f t="shared" si="411"/>
        <v>0</v>
      </c>
      <c r="H3765" s="42">
        <f t="shared" si="409"/>
        <v>0</v>
      </c>
      <c r="I3765" s="43">
        <f t="shared" si="412"/>
        <v>0</v>
      </c>
      <c r="J3765" s="42">
        <f t="shared" si="413"/>
        <v>0</v>
      </c>
      <c r="K3765" s="43">
        <f t="shared" si="414"/>
        <v>0</v>
      </c>
      <c r="L3765">
        <f t="shared" si="415"/>
        <v>126</v>
      </c>
      <c r="M3765">
        <f>IF($G3765="","",COUNTIF($G$3:$G3765, $G3765))</f>
        <v>3637</v>
      </c>
      <c r="N3765">
        <f t="shared" si="410"/>
        <v>3763</v>
      </c>
      <c r="O3765"/>
      <c r="P3765"/>
      <c r="Q3765"/>
    </row>
    <row r="3766" spans="2:17">
      <c r="B3766" s="30">
        <f>資料貼入!A3766</f>
        <v>0</v>
      </c>
      <c r="C3766" s="38">
        <f>資料貼入!A3766</f>
        <v>0</v>
      </c>
      <c r="D3766" s="29">
        <f>資料貼入!B3766</f>
        <v>0</v>
      </c>
      <c r="E3766" s="29" cm="1">
        <f t="array" ref="E3766">MovingDayDD($D$3:D3766)</f>
        <v>-2980487.7599999681</v>
      </c>
      <c r="F3766" s="29">
        <f>IF(OR(C3766&gt;總表!$B$30,C3766=0),0,IF(E3766=0,0,1+F3765))</f>
        <v>0</v>
      </c>
      <c r="G3766" s="29">
        <f t="shared" si="411"/>
        <v>0</v>
      </c>
      <c r="H3766" s="42">
        <f t="shared" si="409"/>
        <v>0</v>
      </c>
      <c r="I3766" s="43">
        <f t="shared" si="412"/>
        <v>0</v>
      </c>
      <c r="J3766" s="42">
        <f t="shared" si="413"/>
        <v>0</v>
      </c>
      <c r="K3766" s="43">
        <f t="shared" si="414"/>
        <v>0</v>
      </c>
      <c r="L3766">
        <f t="shared" si="415"/>
        <v>126</v>
      </c>
      <c r="M3766">
        <f>IF($G3766="","",COUNTIF($G$3:$G3766, $G3766))</f>
        <v>3638</v>
      </c>
      <c r="N3766">
        <f t="shared" si="410"/>
        <v>3764</v>
      </c>
      <c r="O3766"/>
      <c r="P3766"/>
      <c r="Q3766"/>
    </row>
    <row r="3767" spans="2:17">
      <c r="B3767" s="30">
        <f>資料貼入!A3767</f>
        <v>0</v>
      </c>
      <c r="C3767" s="38">
        <f>資料貼入!A3767</f>
        <v>0</v>
      </c>
      <c r="D3767" s="29">
        <f>資料貼入!B3767</f>
        <v>0</v>
      </c>
      <c r="E3767" s="29" cm="1">
        <f t="array" ref="E3767">MovingDayDD($D$3:D3767)</f>
        <v>-2980487.7599999681</v>
      </c>
      <c r="F3767" s="29">
        <f>IF(OR(C3767&gt;總表!$B$30,C3767=0),0,IF(E3767=0,0,1+F3766))</f>
        <v>0</v>
      </c>
      <c r="G3767" s="29">
        <f t="shared" si="411"/>
        <v>0</v>
      </c>
      <c r="H3767" s="42">
        <f t="shared" si="409"/>
        <v>0</v>
      </c>
      <c r="I3767" s="43">
        <f t="shared" si="412"/>
        <v>0</v>
      </c>
      <c r="J3767" s="42">
        <f t="shared" si="413"/>
        <v>0</v>
      </c>
      <c r="K3767" s="43">
        <f t="shared" si="414"/>
        <v>0</v>
      </c>
      <c r="L3767">
        <f t="shared" si="415"/>
        <v>126</v>
      </c>
      <c r="M3767">
        <f>IF($G3767="","",COUNTIF($G$3:$G3767, $G3767))</f>
        <v>3639</v>
      </c>
      <c r="N3767">
        <f t="shared" si="410"/>
        <v>3765</v>
      </c>
      <c r="O3767"/>
      <c r="P3767"/>
      <c r="Q3767"/>
    </row>
    <row r="3768" spans="2:17">
      <c r="B3768" s="30">
        <f>資料貼入!A3768</f>
        <v>0</v>
      </c>
      <c r="C3768" s="38">
        <f>資料貼入!A3768</f>
        <v>0</v>
      </c>
      <c r="D3768" s="29">
        <f>資料貼入!B3768</f>
        <v>0</v>
      </c>
      <c r="E3768" s="29" cm="1">
        <f t="array" ref="E3768">MovingDayDD($D$3:D3768)</f>
        <v>-2980487.7599999681</v>
      </c>
      <c r="F3768" s="29">
        <f>IF(OR(C3768&gt;總表!$B$30,C3768=0),0,IF(E3768=0,0,1+F3767))</f>
        <v>0</v>
      </c>
      <c r="G3768" s="29">
        <f t="shared" si="411"/>
        <v>0</v>
      </c>
      <c r="H3768" s="42">
        <f t="shared" si="409"/>
        <v>0</v>
      </c>
      <c r="I3768" s="43">
        <f t="shared" si="412"/>
        <v>0</v>
      </c>
      <c r="J3768" s="42">
        <f t="shared" si="413"/>
        <v>0</v>
      </c>
      <c r="K3768" s="43">
        <f t="shared" si="414"/>
        <v>0</v>
      </c>
      <c r="L3768">
        <f t="shared" si="415"/>
        <v>126</v>
      </c>
      <c r="M3768">
        <f>IF($G3768="","",COUNTIF($G$3:$G3768, $G3768))</f>
        <v>3640</v>
      </c>
      <c r="N3768">
        <f t="shared" si="410"/>
        <v>3766</v>
      </c>
      <c r="O3768"/>
      <c r="P3768"/>
      <c r="Q3768"/>
    </row>
    <row r="3769" spans="2:17">
      <c r="B3769" s="30">
        <f>資料貼入!A3769</f>
        <v>0</v>
      </c>
      <c r="C3769" s="38">
        <f>資料貼入!A3769</f>
        <v>0</v>
      </c>
      <c r="D3769" s="29">
        <f>資料貼入!B3769</f>
        <v>0</v>
      </c>
      <c r="E3769" s="29" cm="1">
        <f t="array" ref="E3769">MovingDayDD($D$3:D3769)</f>
        <v>-2980487.7599999681</v>
      </c>
      <c r="F3769" s="29">
        <f>IF(OR(C3769&gt;總表!$B$30,C3769=0),0,IF(E3769=0,0,1+F3768))</f>
        <v>0</v>
      </c>
      <c r="G3769" s="29">
        <f t="shared" si="411"/>
        <v>0</v>
      </c>
      <c r="H3769" s="42">
        <f t="shared" si="409"/>
        <v>0</v>
      </c>
      <c r="I3769" s="43">
        <f t="shared" si="412"/>
        <v>0</v>
      </c>
      <c r="J3769" s="42">
        <f t="shared" si="413"/>
        <v>0</v>
      </c>
      <c r="K3769" s="43">
        <f t="shared" si="414"/>
        <v>0</v>
      </c>
      <c r="L3769">
        <f t="shared" si="415"/>
        <v>126</v>
      </c>
      <c r="M3769">
        <f>IF($G3769="","",COUNTIF($G$3:$G3769, $G3769))</f>
        <v>3641</v>
      </c>
      <c r="N3769">
        <f t="shared" si="410"/>
        <v>3767</v>
      </c>
      <c r="O3769"/>
      <c r="P3769"/>
      <c r="Q3769"/>
    </row>
    <row r="3770" spans="2:17">
      <c r="B3770" s="30">
        <f>資料貼入!A3770</f>
        <v>0</v>
      </c>
      <c r="C3770" s="38">
        <f>資料貼入!A3770</f>
        <v>0</v>
      </c>
      <c r="D3770" s="29">
        <f>資料貼入!B3770</f>
        <v>0</v>
      </c>
      <c r="E3770" s="29" cm="1">
        <f t="array" ref="E3770">MovingDayDD($D$3:D3770)</f>
        <v>-2980487.7599999681</v>
      </c>
      <c r="F3770" s="29">
        <f>IF(OR(C3770&gt;總表!$B$30,C3770=0),0,IF(E3770=0,0,1+F3769))</f>
        <v>0</v>
      </c>
      <c r="G3770" s="29">
        <f t="shared" si="411"/>
        <v>0</v>
      </c>
      <c r="H3770" s="42">
        <f t="shared" si="409"/>
        <v>0</v>
      </c>
      <c r="I3770" s="43">
        <f t="shared" si="412"/>
        <v>0</v>
      </c>
      <c r="J3770" s="42">
        <f t="shared" si="413"/>
        <v>0</v>
      </c>
      <c r="K3770" s="43">
        <f t="shared" si="414"/>
        <v>0</v>
      </c>
      <c r="L3770">
        <f t="shared" si="415"/>
        <v>126</v>
      </c>
      <c r="M3770">
        <f>IF($G3770="","",COUNTIF($G$3:$G3770, $G3770))</f>
        <v>3642</v>
      </c>
      <c r="N3770">
        <f t="shared" si="410"/>
        <v>3768</v>
      </c>
      <c r="O3770"/>
      <c r="P3770"/>
      <c r="Q3770"/>
    </row>
    <row r="3771" spans="2:17">
      <c r="B3771" s="30">
        <f>資料貼入!A3771</f>
        <v>0</v>
      </c>
      <c r="C3771" s="38">
        <f>資料貼入!A3771</f>
        <v>0</v>
      </c>
      <c r="D3771" s="29">
        <f>資料貼入!B3771</f>
        <v>0</v>
      </c>
      <c r="E3771" s="29" cm="1">
        <f t="array" ref="E3771">MovingDayDD($D$3:D3771)</f>
        <v>-2980487.7599999681</v>
      </c>
      <c r="F3771" s="29">
        <f>IF(OR(C3771&gt;總表!$B$30,C3771=0),0,IF(E3771=0,0,1+F3770))</f>
        <v>0</v>
      </c>
      <c r="G3771" s="29">
        <f t="shared" si="411"/>
        <v>0</v>
      </c>
      <c r="H3771" s="42">
        <f t="shared" si="409"/>
        <v>0</v>
      </c>
      <c r="I3771" s="43">
        <f t="shared" si="412"/>
        <v>0</v>
      </c>
      <c r="J3771" s="42">
        <f t="shared" si="413"/>
        <v>0</v>
      </c>
      <c r="K3771" s="43">
        <f t="shared" si="414"/>
        <v>0</v>
      </c>
      <c r="L3771">
        <f t="shared" si="415"/>
        <v>126</v>
      </c>
      <c r="M3771">
        <f>IF($G3771="","",COUNTIF($G$3:$G3771, $G3771))</f>
        <v>3643</v>
      </c>
      <c r="N3771">
        <f t="shared" si="410"/>
        <v>3769</v>
      </c>
      <c r="O3771"/>
      <c r="P3771"/>
      <c r="Q3771"/>
    </row>
    <row r="3772" spans="2:17">
      <c r="B3772" s="30">
        <f>資料貼入!A3772</f>
        <v>0</v>
      </c>
      <c r="C3772" s="38">
        <f>資料貼入!A3772</f>
        <v>0</v>
      </c>
      <c r="D3772" s="29">
        <f>資料貼入!B3772</f>
        <v>0</v>
      </c>
      <c r="E3772" s="29" cm="1">
        <f t="array" ref="E3772">MovingDayDD($D$3:D3772)</f>
        <v>-2980487.7599999681</v>
      </c>
      <c r="F3772" s="29">
        <f>IF(OR(C3772&gt;總表!$B$30,C3772=0),0,IF(E3772=0,0,1+F3771))</f>
        <v>0</v>
      </c>
      <c r="G3772" s="29">
        <f t="shared" si="411"/>
        <v>0</v>
      </c>
      <c r="H3772" s="42">
        <f t="shared" si="409"/>
        <v>0</v>
      </c>
      <c r="I3772" s="43">
        <f t="shared" si="412"/>
        <v>0</v>
      </c>
      <c r="J3772" s="42">
        <f t="shared" si="413"/>
        <v>0</v>
      </c>
      <c r="K3772" s="43">
        <f t="shared" si="414"/>
        <v>0</v>
      </c>
      <c r="L3772">
        <f t="shared" si="415"/>
        <v>126</v>
      </c>
      <c r="M3772">
        <f>IF($G3772="","",COUNTIF($G$3:$G3772, $G3772))</f>
        <v>3644</v>
      </c>
      <c r="N3772">
        <f t="shared" si="410"/>
        <v>3770</v>
      </c>
      <c r="O3772"/>
      <c r="P3772"/>
      <c r="Q3772"/>
    </row>
    <row r="3773" spans="2:17">
      <c r="B3773" s="30">
        <f>資料貼入!A3773</f>
        <v>0</v>
      </c>
      <c r="C3773" s="38">
        <f>資料貼入!A3773</f>
        <v>0</v>
      </c>
      <c r="D3773" s="29">
        <f>資料貼入!B3773</f>
        <v>0</v>
      </c>
      <c r="E3773" s="29" cm="1">
        <f t="array" ref="E3773">MovingDayDD($D$3:D3773)</f>
        <v>-2980487.7599999681</v>
      </c>
      <c r="F3773" s="29">
        <f>IF(OR(C3773&gt;總表!$B$30,C3773=0),0,IF(E3773=0,0,1+F3772))</f>
        <v>0</v>
      </c>
      <c r="G3773" s="29">
        <f t="shared" si="411"/>
        <v>0</v>
      </c>
      <c r="H3773" s="42">
        <f t="shared" si="409"/>
        <v>0</v>
      </c>
      <c r="I3773" s="43">
        <f t="shared" si="412"/>
        <v>0</v>
      </c>
      <c r="J3773" s="42">
        <f t="shared" si="413"/>
        <v>0</v>
      </c>
      <c r="K3773" s="43">
        <f t="shared" si="414"/>
        <v>0</v>
      </c>
      <c r="L3773">
        <f t="shared" si="415"/>
        <v>126</v>
      </c>
      <c r="M3773">
        <f>IF($G3773="","",COUNTIF($G$3:$G3773, $G3773))</f>
        <v>3645</v>
      </c>
      <c r="N3773">
        <f t="shared" si="410"/>
        <v>3771</v>
      </c>
      <c r="O3773"/>
      <c r="P3773"/>
      <c r="Q3773"/>
    </row>
    <row r="3774" spans="2:17">
      <c r="B3774" s="30">
        <f>資料貼入!A3774</f>
        <v>0</v>
      </c>
      <c r="C3774" s="38">
        <f>資料貼入!A3774</f>
        <v>0</v>
      </c>
      <c r="D3774" s="29">
        <f>資料貼入!B3774</f>
        <v>0</v>
      </c>
      <c r="E3774" s="29" cm="1">
        <f t="array" ref="E3774">MovingDayDD($D$3:D3774)</f>
        <v>-2980487.7599999681</v>
      </c>
      <c r="F3774" s="29">
        <f>IF(OR(C3774&gt;總表!$B$30,C3774=0),0,IF(E3774=0,0,1+F3773))</f>
        <v>0</v>
      </c>
      <c r="G3774" s="29">
        <f t="shared" si="411"/>
        <v>0</v>
      </c>
      <c r="H3774" s="42">
        <f t="shared" si="409"/>
        <v>0</v>
      </c>
      <c r="I3774" s="43">
        <f t="shared" si="412"/>
        <v>0</v>
      </c>
      <c r="J3774" s="42">
        <f t="shared" si="413"/>
        <v>0</v>
      </c>
      <c r="K3774" s="43">
        <f t="shared" si="414"/>
        <v>0</v>
      </c>
      <c r="L3774">
        <f t="shared" si="415"/>
        <v>126</v>
      </c>
      <c r="M3774">
        <f>IF($G3774="","",COUNTIF($G$3:$G3774, $G3774))</f>
        <v>3646</v>
      </c>
      <c r="N3774">
        <f t="shared" si="410"/>
        <v>3772</v>
      </c>
      <c r="O3774"/>
      <c r="P3774"/>
      <c r="Q3774"/>
    </row>
    <row r="3775" spans="2:17">
      <c r="B3775" s="30">
        <f>資料貼入!A3775</f>
        <v>0</v>
      </c>
      <c r="C3775" s="38">
        <f>資料貼入!A3775</f>
        <v>0</v>
      </c>
      <c r="D3775" s="29">
        <f>資料貼入!B3775</f>
        <v>0</v>
      </c>
      <c r="E3775" s="29" cm="1">
        <f t="array" ref="E3775">MovingDayDD($D$3:D3775)</f>
        <v>-2980487.7599999681</v>
      </c>
      <c r="F3775" s="29">
        <f>IF(OR(C3775&gt;總表!$B$30,C3775=0),0,IF(E3775=0,0,1+F3774))</f>
        <v>0</v>
      </c>
      <c r="G3775" s="29">
        <f t="shared" si="411"/>
        <v>0</v>
      </c>
      <c r="H3775" s="42">
        <f t="shared" si="409"/>
        <v>0</v>
      </c>
      <c r="I3775" s="43">
        <f t="shared" si="412"/>
        <v>0</v>
      </c>
      <c r="J3775" s="42">
        <f t="shared" si="413"/>
        <v>0</v>
      </c>
      <c r="K3775" s="43">
        <f t="shared" si="414"/>
        <v>0</v>
      </c>
      <c r="L3775">
        <f t="shared" si="415"/>
        <v>126</v>
      </c>
      <c r="M3775">
        <f>IF($G3775="","",COUNTIF($G$3:$G3775, $G3775))</f>
        <v>3647</v>
      </c>
      <c r="N3775">
        <f t="shared" si="410"/>
        <v>3773</v>
      </c>
      <c r="O3775"/>
      <c r="P3775"/>
      <c r="Q3775"/>
    </row>
    <row r="3776" spans="2:17">
      <c r="B3776" s="30">
        <f>資料貼入!A3776</f>
        <v>0</v>
      </c>
      <c r="C3776" s="38">
        <f>資料貼入!A3776</f>
        <v>0</v>
      </c>
      <c r="D3776" s="29">
        <f>資料貼入!B3776</f>
        <v>0</v>
      </c>
      <c r="E3776" s="29" cm="1">
        <f t="array" ref="E3776">MovingDayDD($D$3:D3776)</f>
        <v>-2980487.7599999681</v>
      </c>
      <c r="F3776" s="29">
        <f>IF(OR(C3776&gt;總表!$B$30,C3776=0),0,IF(E3776=0,0,1+F3775))</f>
        <v>0</v>
      </c>
      <c r="G3776" s="29">
        <f t="shared" si="411"/>
        <v>0</v>
      </c>
      <c r="H3776" s="42">
        <f t="shared" si="409"/>
        <v>0</v>
      </c>
      <c r="I3776" s="43">
        <f t="shared" si="412"/>
        <v>0</v>
      </c>
      <c r="J3776" s="42">
        <f t="shared" si="413"/>
        <v>0</v>
      </c>
      <c r="K3776" s="43">
        <f t="shared" si="414"/>
        <v>0</v>
      </c>
      <c r="L3776">
        <f t="shared" si="415"/>
        <v>126</v>
      </c>
      <c r="M3776">
        <f>IF($G3776="","",COUNTIF($G$3:$G3776, $G3776))</f>
        <v>3648</v>
      </c>
      <c r="N3776">
        <f t="shared" si="410"/>
        <v>3774</v>
      </c>
      <c r="O3776"/>
      <c r="P3776"/>
      <c r="Q3776"/>
    </row>
    <row r="3777" spans="2:17">
      <c r="B3777" s="30">
        <f>資料貼入!A3777</f>
        <v>0</v>
      </c>
      <c r="C3777" s="38">
        <f>資料貼入!A3777</f>
        <v>0</v>
      </c>
      <c r="D3777" s="29">
        <f>資料貼入!B3777</f>
        <v>0</v>
      </c>
      <c r="E3777" s="29" cm="1">
        <f t="array" ref="E3777">MovingDayDD($D$3:D3777)</f>
        <v>-2980487.7599999681</v>
      </c>
      <c r="F3777" s="29">
        <f>IF(OR(C3777&gt;總表!$B$30,C3777=0),0,IF(E3777=0,0,1+F3776))</f>
        <v>0</v>
      </c>
      <c r="G3777" s="29">
        <f t="shared" si="411"/>
        <v>0</v>
      </c>
      <c r="H3777" s="42">
        <f t="shared" si="409"/>
        <v>0</v>
      </c>
      <c r="I3777" s="43">
        <f t="shared" si="412"/>
        <v>0</v>
      </c>
      <c r="J3777" s="42">
        <f t="shared" si="413"/>
        <v>0</v>
      </c>
      <c r="K3777" s="43">
        <f t="shared" si="414"/>
        <v>0</v>
      </c>
      <c r="L3777">
        <f t="shared" si="415"/>
        <v>126</v>
      </c>
      <c r="M3777">
        <f>IF($G3777="","",COUNTIF($G$3:$G3777, $G3777))</f>
        <v>3649</v>
      </c>
      <c r="N3777">
        <f t="shared" si="410"/>
        <v>3775</v>
      </c>
      <c r="O3777"/>
      <c r="P3777"/>
      <c r="Q3777"/>
    </row>
    <row r="3778" spans="2:17">
      <c r="B3778" s="30">
        <f>資料貼入!A3778</f>
        <v>0</v>
      </c>
      <c r="C3778" s="38">
        <f>資料貼入!A3778</f>
        <v>0</v>
      </c>
      <c r="D3778" s="29">
        <f>資料貼入!B3778</f>
        <v>0</v>
      </c>
      <c r="E3778" s="29" cm="1">
        <f t="array" ref="E3778">MovingDayDD($D$3:D3778)</f>
        <v>-2980487.7599999681</v>
      </c>
      <c r="F3778" s="29">
        <f>IF(OR(C3778&gt;總表!$B$30,C3778=0),0,IF(E3778=0,0,1+F3777))</f>
        <v>0</v>
      </c>
      <c r="G3778" s="29">
        <f t="shared" si="411"/>
        <v>0</v>
      </c>
      <c r="H3778" s="42">
        <f t="shared" si="409"/>
        <v>0</v>
      </c>
      <c r="I3778" s="43">
        <f t="shared" si="412"/>
        <v>0</v>
      </c>
      <c r="J3778" s="42">
        <f t="shared" si="413"/>
        <v>0</v>
      </c>
      <c r="K3778" s="43">
        <f t="shared" si="414"/>
        <v>0</v>
      </c>
      <c r="L3778">
        <f t="shared" si="415"/>
        <v>126</v>
      </c>
      <c r="M3778">
        <f>IF($G3778="","",COUNTIF($G$3:$G3778, $G3778))</f>
        <v>3650</v>
      </c>
      <c r="N3778">
        <f t="shared" si="410"/>
        <v>3776</v>
      </c>
      <c r="O3778"/>
      <c r="P3778"/>
      <c r="Q3778"/>
    </row>
    <row r="3779" spans="2:17">
      <c r="B3779" s="30">
        <f>資料貼入!A3779</f>
        <v>0</v>
      </c>
      <c r="C3779" s="38">
        <f>資料貼入!A3779</f>
        <v>0</v>
      </c>
      <c r="D3779" s="29">
        <f>資料貼入!B3779</f>
        <v>0</v>
      </c>
      <c r="E3779" s="29" cm="1">
        <f t="array" ref="E3779">MovingDayDD($D$3:D3779)</f>
        <v>-2980487.7599999681</v>
      </c>
      <c r="F3779" s="29">
        <f>IF(OR(C3779&gt;總表!$B$30,C3779=0),0,IF(E3779=0,0,1+F3778))</f>
        <v>0</v>
      </c>
      <c r="G3779" s="29">
        <f t="shared" si="411"/>
        <v>0</v>
      </c>
      <c r="H3779" s="42">
        <f t="shared" ref="H3779:H3842" si="416">IF(G3779&gt;$V$1,B3779,0)</f>
        <v>0</v>
      </c>
      <c r="I3779" s="43">
        <f t="shared" si="412"/>
        <v>0</v>
      </c>
      <c r="J3779" s="42">
        <f t="shared" si="413"/>
        <v>0</v>
      </c>
      <c r="K3779" s="43">
        <f t="shared" si="414"/>
        <v>0</v>
      </c>
      <c r="L3779">
        <f t="shared" si="415"/>
        <v>126</v>
      </c>
      <c r="M3779">
        <f>IF($G3779="","",COUNTIF($G$3:$G3779, $G3779))</f>
        <v>3651</v>
      </c>
      <c r="N3779">
        <f t="shared" ref="N3779:N3842" si="417">IF($G3779="","",L3779+M3779)</f>
        <v>3777</v>
      </c>
      <c r="O3779"/>
      <c r="P3779"/>
      <c r="Q3779"/>
    </row>
    <row r="3780" spans="2:17">
      <c r="B3780" s="30">
        <f>資料貼入!A3780</f>
        <v>0</v>
      </c>
      <c r="C3780" s="38">
        <f>資料貼入!A3780</f>
        <v>0</v>
      </c>
      <c r="D3780" s="29">
        <f>資料貼入!B3780</f>
        <v>0</v>
      </c>
      <c r="E3780" s="29" cm="1">
        <f t="array" ref="E3780">MovingDayDD($D$3:D3780)</f>
        <v>-2980487.7599999681</v>
      </c>
      <c r="F3780" s="29">
        <f>IF(OR(C3780&gt;總表!$B$30,C3780=0),0,IF(E3780=0,0,1+F3779))</f>
        <v>0</v>
      </c>
      <c r="G3780" s="29">
        <f t="shared" ref="G3780:G3843" si="418">IF(F3781=0,F3780,0)</f>
        <v>0</v>
      </c>
      <c r="H3780" s="42">
        <f t="shared" si="416"/>
        <v>0</v>
      </c>
      <c r="I3780" s="43">
        <f t="shared" ref="I3780:I3843" si="419">G3780</f>
        <v>0</v>
      </c>
      <c r="J3780" s="42">
        <f t="shared" ref="J3780:J3843" si="420">IF(F3780=0,0,B3780)</f>
        <v>0</v>
      </c>
      <c r="K3780" s="43">
        <f t="shared" ref="K3780:K3843" si="421">G3780</f>
        <v>0</v>
      </c>
      <c r="L3780">
        <f t="shared" ref="L3780:L3843" si="422">IF($G3780="","",COUNTIF($G$3:$G$4053, "&gt;" &amp; $G3780))</f>
        <v>126</v>
      </c>
      <c r="M3780">
        <f>IF($G3780="","",COUNTIF($G$3:$G3780, $G3780))</f>
        <v>3652</v>
      </c>
      <c r="N3780">
        <f t="shared" si="417"/>
        <v>3778</v>
      </c>
      <c r="O3780"/>
      <c r="P3780"/>
      <c r="Q3780"/>
    </row>
    <row r="3781" spans="2:17">
      <c r="B3781" s="30">
        <f>資料貼入!A3781</f>
        <v>0</v>
      </c>
      <c r="C3781" s="38">
        <f>資料貼入!A3781</f>
        <v>0</v>
      </c>
      <c r="D3781" s="29">
        <f>資料貼入!B3781</f>
        <v>0</v>
      </c>
      <c r="E3781" s="29" cm="1">
        <f t="array" ref="E3781">MovingDayDD($D$3:D3781)</f>
        <v>-2980487.7599999681</v>
      </c>
      <c r="F3781" s="29">
        <f>IF(OR(C3781&gt;總表!$B$30,C3781=0),0,IF(E3781=0,0,1+F3780))</f>
        <v>0</v>
      </c>
      <c r="G3781" s="29">
        <f t="shared" si="418"/>
        <v>0</v>
      </c>
      <c r="H3781" s="42">
        <f t="shared" si="416"/>
        <v>0</v>
      </c>
      <c r="I3781" s="43">
        <f t="shared" si="419"/>
        <v>0</v>
      </c>
      <c r="J3781" s="42">
        <f t="shared" si="420"/>
        <v>0</v>
      </c>
      <c r="K3781" s="43">
        <f t="shared" si="421"/>
        <v>0</v>
      </c>
      <c r="L3781">
        <f t="shared" si="422"/>
        <v>126</v>
      </c>
      <c r="M3781">
        <f>IF($G3781="","",COUNTIF($G$3:$G3781, $G3781))</f>
        <v>3653</v>
      </c>
      <c r="N3781">
        <f t="shared" si="417"/>
        <v>3779</v>
      </c>
      <c r="O3781"/>
      <c r="P3781"/>
      <c r="Q3781"/>
    </row>
    <row r="3782" spans="2:17">
      <c r="B3782" s="30">
        <f>資料貼入!A3782</f>
        <v>0</v>
      </c>
      <c r="C3782" s="38">
        <f>資料貼入!A3782</f>
        <v>0</v>
      </c>
      <c r="D3782" s="29">
        <f>資料貼入!B3782</f>
        <v>0</v>
      </c>
      <c r="E3782" s="29" cm="1">
        <f t="array" ref="E3782">MovingDayDD($D$3:D3782)</f>
        <v>-2980487.7599999681</v>
      </c>
      <c r="F3782" s="29">
        <f>IF(OR(C3782&gt;總表!$B$30,C3782=0),0,IF(E3782=0,0,1+F3781))</f>
        <v>0</v>
      </c>
      <c r="G3782" s="29">
        <f t="shared" si="418"/>
        <v>0</v>
      </c>
      <c r="H3782" s="42">
        <f t="shared" si="416"/>
        <v>0</v>
      </c>
      <c r="I3782" s="43">
        <f t="shared" si="419"/>
        <v>0</v>
      </c>
      <c r="J3782" s="42">
        <f t="shared" si="420"/>
        <v>0</v>
      </c>
      <c r="K3782" s="43">
        <f t="shared" si="421"/>
        <v>0</v>
      </c>
      <c r="L3782">
        <f t="shared" si="422"/>
        <v>126</v>
      </c>
      <c r="M3782">
        <f>IF($G3782="","",COUNTIF($G$3:$G3782, $G3782))</f>
        <v>3654</v>
      </c>
      <c r="N3782">
        <f t="shared" si="417"/>
        <v>3780</v>
      </c>
      <c r="O3782"/>
      <c r="P3782"/>
      <c r="Q3782"/>
    </row>
    <row r="3783" spans="2:17">
      <c r="B3783" s="30">
        <f>資料貼入!A3783</f>
        <v>0</v>
      </c>
      <c r="C3783" s="38">
        <f>資料貼入!A3783</f>
        <v>0</v>
      </c>
      <c r="D3783" s="29">
        <f>資料貼入!B3783</f>
        <v>0</v>
      </c>
      <c r="E3783" s="29" cm="1">
        <f t="array" ref="E3783">MovingDayDD($D$3:D3783)</f>
        <v>-2980487.7599999681</v>
      </c>
      <c r="F3783" s="29">
        <f>IF(OR(C3783&gt;總表!$B$30,C3783=0),0,IF(E3783=0,0,1+F3782))</f>
        <v>0</v>
      </c>
      <c r="G3783" s="29">
        <f t="shared" si="418"/>
        <v>0</v>
      </c>
      <c r="H3783" s="42">
        <f t="shared" si="416"/>
        <v>0</v>
      </c>
      <c r="I3783" s="43">
        <f t="shared" si="419"/>
        <v>0</v>
      </c>
      <c r="J3783" s="42">
        <f t="shared" si="420"/>
        <v>0</v>
      </c>
      <c r="K3783" s="43">
        <f t="shared" si="421"/>
        <v>0</v>
      </c>
      <c r="L3783">
        <f t="shared" si="422"/>
        <v>126</v>
      </c>
      <c r="M3783">
        <f>IF($G3783="","",COUNTIF($G$3:$G3783, $G3783))</f>
        <v>3655</v>
      </c>
      <c r="N3783">
        <f t="shared" si="417"/>
        <v>3781</v>
      </c>
      <c r="O3783"/>
      <c r="P3783"/>
      <c r="Q3783"/>
    </row>
    <row r="3784" spans="2:17">
      <c r="B3784" s="30">
        <f>資料貼入!A3784</f>
        <v>0</v>
      </c>
      <c r="C3784" s="38">
        <f>資料貼入!A3784</f>
        <v>0</v>
      </c>
      <c r="D3784" s="29">
        <f>資料貼入!B3784</f>
        <v>0</v>
      </c>
      <c r="E3784" s="29" cm="1">
        <f t="array" ref="E3784">MovingDayDD($D$3:D3784)</f>
        <v>-2980487.7599999681</v>
      </c>
      <c r="F3784" s="29">
        <f>IF(OR(C3784&gt;總表!$B$30,C3784=0),0,IF(E3784=0,0,1+F3783))</f>
        <v>0</v>
      </c>
      <c r="G3784" s="29">
        <f t="shared" si="418"/>
        <v>0</v>
      </c>
      <c r="H3784" s="42">
        <f t="shared" si="416"/>
        <v>0</v>
      </c>
      <c r="I3784" s="43">
        <f t="shared" si="419"/>
        <v>0</v>
      </c>
      <c r="J3784" s="42">
        <f t="shared" si="420"/>
        <v>0</v>
      </c>
      <c r="K3784" s="43">
        <f t="shared" si="421"/>
        <v>0</v>
      </c>
      <c r="L3784">
        <f t="shared" si="422"/>
        <v>126</v>
      </c>
      <c r="M3784">
        <f>IF($G3784="","",COUNTIF($G$3:$G3784, $G3784))</f>
        <v>3656</v>
      </c>
      <c r="N3784">
        <f t="shared" si="417"/>
        <v>3782</v>
      </c>
      <c r="O3784"/>
      <c r="P3784"/>
      <c r="Q3784"/>
    </row>
    <row r="3785" spans="2:17">
      <c r="B3785" s="30">
        <f>資料貼入!A3785</f>
        <v>0</v>
      </c>
      <c r="C3785" s="38">
        <f>資料貼入!A3785</f>
        <v>0</v>
      </c>
      <c r="D3785" s="29">
        <f>資料貼入!B3785</f>
        <v>0</v>
      </c>
      <c r="E3785" s="29" cm="1">
        <f t="array" ref="E3785">MovingDayDD($D$3:D3785)</f>
        <v>-2980487.7599999681</v>
      </c>
      <c r="F3785" s="29">
        <f>IF(OR(C3785&gt;總表!$B$30,C3785=0),0,IF(E3785=0,0,1+F3784))</f>
        <v>0</v>
      </c>
      <c r="G3785" s="29">
        <f t="shared" si="418"/>
        <v>0</v>
      </c>
      <c r="H3785" s="42">
        <f t="shared" si="416"/>
        <v>0</v>
      </c>
      <c r="I3785" s="43">
        <f t="shared" si="419"/>
        <v>0</v>
      </c>
      <c r="J3785" s="42">
        <f t="shared" si="420"/>
        <v>0</v>
      </c>
      <c r="K3785" s="43">
        <f t="shared" si="421"/>
        <v>0</v>
      </c>
      <c r="L3785">
        <f t="shared" si="422"/>
        <v>126</v>
      </c>
      <c r="M3785">
        <f>IF($G3785="","",COUNTIF($G$3:$G3785, $G3785))</f>
        <v>3657</v>
      </c>
      <c r="N3785">
        <f t="shared" si="417"/>
        <v>3783</v>
      </c>
      <c r="O3785"/>
      <c r="P3785"/>
      <c r="Q3785"/>
    </row>
    <row r="3786" spans="2:17">
      <c r="B3786" s="30">
        <f>資料貼入!A3786</f>
        <v>0</v>
      </c>
      <c r="C3786" s="38">
        <f>資料貼入!A3786</f>
        <v>0</v>
      </c>
      <c r="D3786" s="29">
        <f>資料貼入!B3786</f>
        <v>0</v>
      </c>
      <c r="E3786" s="29" cm="1">
        <f t="array" ref="E3786">MovingDayDD($D$3:D3786)</f>
        <v>-2980487.7599999681</v>
      </c>
      <c r="F3786" s="29">
        <f>IF(OR(C3786&gt;總表!$B$30,C3786=0),0,IF(E3786=0,0,1+F3785))</f>
        <v>0</v>
      </c>
      <c r="G3786" s="29">
        <f t="shared" si="418"/>
        <v>0</v>
      </c>
      <c r="H3786" s="42">
        <f t="shared" si="416"/>
        <v>0</v>
      </c>
      <c r="I3786" s="43">
        <f t="shared" si="419"/>
        <v>0</v>
      </c>
      <c r="J3786" s="42">
        <f t="shared" si="420"/>
        <v>0</v>
      </c>
      <c r="K3786" s="43">
        <f t="shared" si="421"/>
        <v>0</v>
      </c>
      <c r="L3786">
        <f t="shared" si="422"/>
        <v>126</v>
      </c>
      <c r="M3786">
        <f>IF($G3786="","",COUNTIF($G$3:$G3786, $G3786))</f>
        <v>3658</v>
      </c>
      <c r="N3786">
        <f t="shared" si="417"/>
        <v>3784</v>
      </c>
      <c r="O3786"/>
      <c r="P3786"/>
      <c r="Q3786"/>
    </row>
    <row r="3787" spans="2:17">
      <c r="B3787" s="30">
        <f>資料貼入!A3787</f>
        <v>0</v>
      </c>
      <c r="C3787" s="38">
        <f>資料貼入!A3787</f>
        <v>0</v>
      </c>
      <c r="D3787" s="29">
        <f>資料貼入!B3787</f>
        <v>0</v>
      </c>
      <c r="E3787" s="29" cm="1">
        <f t="array" ref="E3787">MovingDayDD($D$3:D3787)</f>
        <v>-2980487.7599999681</v>
      </c>
      <c r="F3787" s="29">
        <f>IF(OR(C3787&gt;總表!$B$30,C3787=0),0,IF(E3787=0,0,1+F3786))</f>
        <v>0</v>
      </c>
      <c r="G3787" s="29">
        <f t="shared" si="418"/>
        <v>0</v>
      </c>
      <c r="H3787" s="42">
        <f t="shared" si="416"/>
        <v>0</v>
      </c>
      <c r="I3787" s="43">
        <f t="shared" si="419"/>
        <v>0</v>
      </c>
      <c r="J3787" s="42">
        <f t="shared" si="420"/>
        <v>0</v>
      </c>
      <c r="K3787" s="43">
        <f t="shared" si="421"/>
        <v>0</v>
      </c>
      <c r="L3787">
        <f t="shared" si="422"/>
        <v>126</v>
      </c>
      <c r="M3787">
        <f>IF($G3787="","",COUNTIF($G$3:$G3787, $G3787))</f>
        <v>3659</v>
      </c>
      <c r="N3787">
        <f t="shared" si="417"/>
        <v>3785</v>
      </c>
      <c r="O3787"/>
      <c r="P3787"/>
      <c r="Q3787"/>
    </row>
    <row r="3788" spans="2:17">
      <c r="B3788" s="30">
        <f>資料貼入!A3788</f>
        <v>0</v>
      </c>
      <c r="C3788" s="38">
        <f>資料貼入!A3788</f>
        <v>0</v>
      </c>
      <c r="D3788" s="29">
        <f>資料貼入!B3788</f>
        <v>0</v>
      </c>
      <c r="E3788" s="29" cm="1">
        <f t="array" ref="E3788">MovingDayDD($D$3:D3788)</f>
        <v>-2980487.7599999681</v>
      </c>
      <c r="F3788" s="29">
        <f>IF(OR(C3788&gt;總表!$B$30,C3788=0),0,IF(E3788=0,0,1+F3787))</f>
        <v>0</v>
      </c>
      <c r="G3788" s="29">
        <f t="shared" si="418"/>
        <v>0</v>
      </c>
      <c r="H3788" s="42">
        <f t="shared" si="416"/>
        <v>0</v>
      </c>
      <c r="I3788" s="43">
        <f t="shared" si="419"/>
        <v>0</v>
      </c>
      <c r="J3788" s="42">
        <f t="shared" si="420"/>
        <v>0</v>
      </c>
      <c r="K3788" s="43">
        <f t="shared" si="421"/>
        <v>0</v>
      </c>
      <c r="L3788">
        <f t="shared" si="422"/>
        <v>126</v>
      </c>
      <c r="M3788">
        <f>IF($G3788="","",COUNTIF($G$3:$G3788, $G3788))</f>
        <v>3660</v>
      </c>
      <c r="N3788">
        <f t="shared" si="417"/>
        <v>3786</v>
      </c>
      <c r="O3788"/>
      <c r="P3788"/>
      <c r="Q3788"/>
    </row>
    <row r="3789" spans="2:17">
      <c r="B3789" s="30">
        <f>資料貼入!A3789</f>
        <v>0</v>
      </c>
      <c r="C3789" s="38">
        <f>資料貼入!A3789</f>
        <v>0</v>
      </c>
      <c r="D3789" s="29">
        <f>資料貼入!B3789</f>
        <v>0</v>
      </c>
      <c r="E3789" s="29" cm="1">
        <f t="array" ref="E3789">MovingDayDD($D$3:D3789)</f>
        <v>-2980487.7599999681</v>
      </c>
      <c r="F3789" s="29">
        <f>IF(OR(C3789&gt;總表!$B$30,C3789=0),0,IF(E3789=0,0,1+F3788))</f>
        <v>0</v>
      </c>
      <c r="G3789" s="29">
        <f t="shared" si="418"/>
        <v>0</v>
      </c>
      <c r="H3789" s="42">
        <f t="shared" si="416"/>
        <v>0</v>
      </c>
      <c r="I3789" s="43">
        <f t="shared" si="419"/>
        <v>0</v>
      </c>
      <c r="J3789" s="42">
        <f t="shared" si="420"/>
        <v>0</v>
      </c>
      <c r="K3789" s="43">
        <f t="shared" si="421"/>
        <v>0</v>
      </c>
      <c r="L3789">
        <f t="shared" si="422"/>
        <v>126</v>
      </c>
      <c r="M3789">
        <f>IF($G3789="","",COUNTIF($G$3:$G3789, $G3789))</f>
        <v>3661</v>
      </c>
      <c r="N3789">
        <f t="shared" si="417"/>
        <v>3787</v>
      </c>
      <c r="O3789"/>
      <c r="P3789"/>
      <c r="Q3789"/>
    </row>
    <row r="3790" spans="2:17">
      <c r="B3790" s="30">
        <f>資料貼入!A3790</f>
        <v>0</v>
      </c>
      <c r="C3790" s="38">
        <f>資料貼入!A3790</f>
        <v>0</v>
      </c>
      <c r="D3790" s="29">
        <f>資料貼入!B3790</f>
        <v>0</v>
      </c>
      <c r="E3790" s="29" cm="1">
        <f t="array" ref="E3790">MovingDayDD($D$3:D3790)</f>
        <v>-2980487.7599999681</v>
      </c>
      <c r="F3790" s="29">
        <f>IF(OR(C3790&gt;總表!$B$30,C3790=0),0,IF(E3790=0,0,1+F3789))</f>
        <v>0</v>
      </c>
      <c r="G3790" s="29">
        <f t="shared" si="418"/>
        <v>0</v>
      </c>
      <c r="H3790" s="42">
        <f t="shared" si="416"/>
        <v>0</v>
      </c>
      <c r="I3790" s="43">
        <f t="shared" si="419"/>
        <v>0</v>
      </c>
      <c r="J3790" s="42">
        <f t="shared" si="420"/>
        <v>0</v>
      </c>
      <c r="K3790" s="43">
        <f t="shared" si="421"/>
        <v>0</v>
      </c>
      <c r="L3790">
        <f t="shared" si="422"/>
        <v>126</v>
      </c>
      <c r="M3790">
        <f>IF($G3790="","",COUNTIF($G$3:$G3790, $G3790))</f>
        <v>3662</v>
      </c>
      <c r="N3790">
        <f t="shared" si="417"/>
        <v>3788</v>
      </c>
      <c r="O3790"/>
      <c r="P3790"/>
      <c r="Q3790"/>
    </row>
    <row r="3791" spans="2:17">
      <c r="B3791" s="30">
        <f>資料貼入!A3791</f>
        <v>0</v>
      </c>
      <c r="C3791" s="38">
        <f>資料貼入!A3791</f>
        <v>0</v>
      </c>
      <c r="D3791" s="29">
        <f>資料貼入!B3791</f>
        <v>0</v>
      </c>
      <c r="E3791" s="29" cm="1">
        <f t="array" ref="E3791">MovingDayDD($D$3:D3791)</f>
        <v>-2980487.7599999681</v>
      </c>
      <c r="F3791" s="29">
        <f>IF(OR(C3791&gt;總表!$B$30,C3791=0),0,IF(E3791=0,0,1+F3790))</f>
        <v>0</v>
      </c>
      <c r="G3791" s="29">
        <f t="shared" si="418"/>
        <v>0</v>
      </c>
      <c r="H3791" s="42">
        <f t="shared" si="416"/>
        <v>0</v>
      </c>
      <c r="I3791" s="43">
        <f t="shared" si="419"/>
        <v>0</v>
      </c>
      <c r="J3791" s="42">
        <f t="shared" si="420"/>
        <v>0</v>
      </c>
      <c r="K3791" s="43">
        <f t="shared" si="421"/>
        <v>0</v>
      </c>
      <c r="L3791">
        <f t="shared" si="422"/>
        <v>126</v>
      </c>
      <c r="M3791">
        <f>IF($G3791="","",COUNTIF($G$3:$G3791, $G3791))</f>
        <v>3663</v>
      </c>
      <c r="N3791">
        <f t="shared" si="417"/>
        <v>3789</v>
      </c>
      <c r="O3791"/>
      <c r="P3791"/>
      <c r="Q3791"/>
    </row>
    <row r="3792" spans="2:17">
      <c r="B3792" s="30">
        <f>資料貼入!A3792</f>
        <v>0</v>
      </c>
      <c r="C3792" s="38">
        <f>資料貼入!A3792</f>
        <v>0</v>
      </c>
      <c r="D3792" s="29">
        <f>資料貼入!B3792</f>
        <v>0</v>
      </c>
      <c r="E3792" s="29" cm="1">
        <f t="array" ref="E3792">MovingDayDD($D$3:D3792)</f>
        <v>-2980487.7599999681</v>
      </c>
      <c r="F3792" s="29">
        <f>IF(OR(C3792&gt;總表!$B$30,C3792=0),0,IF(E3792=0,0,1+F3791))</f>
        <v>0</v>
      </c>
      <c r="G3792" s="29">
        <f t="shared" si="418"/>
        <v>0</v>
      </c>
      <c r="H3792" s="42">
        <f t="shared" si="416"/>
        <v>0</v>
      </c>
      <c r="I3792" s="43">
        <f t="shared" si="419"/>
        <v>0</v>
      </c>
      <c r="J3792" s="42">
        <f t="shared" si="420"/>
        <v>0</v>
      </c>
      <c r="K3792" s="43">
        <f t="shared" si="421"/>
        <v>0</v>
      </c>
      <c r="L3792">
        <f t="shared" si="422"/>
        <v>126</v>
      </c>
      <c r="M3792">
        <f>IF($G3792="","",COUNTIF($G$3:$G3792, $G3792))</f>
        <v>3664</v>
      </c>
      <c r="N3792">
        <f t="shared" si="417"/>
        <v>3790</v>
      </c>
      <c r="O3792"/>
      <c r="P3792"/>
      <c r="Q3792"/>
    </row>
    <row r="3793" spans="2:17">
      <c r="B3793" s="30">
        <f>資料貼入!A3793</f>
        <v>0</v>
      </c>
      <c r="C3793" s="38">
        <f>資料貼入!A3793</f>
        <v>0</v>
      </c>
      <c r="D3793" s="29">
        <f>資料貼入!B3793</f>
        <v>0</v>
      </c>
      <c r="E3793" s="29" cm="1">
        <f t="array" ref="E3793">MovingDayDD($D$3:D3793)</f>
        <v>-2980487.7599999681</v>
      </c>
      <c r="F3793" s="29">
        <f>IF(OR(C3793&gt;總表!$B$30,C3793=0),0,IF(E3793=0,0,1+F3792))</f>
        <v>0</v>
      </c>
      <c r="G3793" s="29">
        <f t="shared" si="418"/>
        <v>0</v>
      </c>
      <c r="H3793" s="42">
        <f t="shared" si="416"/>
        <v>0</v>
      </c>
      <c r="I3793" s="43">
        <f t="shared" si="419"/>
        <v>0</v>
      </c>
      <c r="J3793" s="42">
        <f t="shared" si="420"/>
        <v>0</v>
      </c>
      <c r="K3793" s="43">
        <f t="shared" si="421"/>
        <v>0</v>
      </c>
      <c r="L3793">
        <f t="shared" si="422"/>
        <v>126</v>
      </c>
      <c r="M3793">
        <f>IF($G3793="","",COUNTIF($G$3:$G3793, $G3793))</f>
        <v>3665</v>
      </c>
      <c r="N3793">
        <f t="shared" si="417"/>
        <v>3791</v>
      </c>
      <c r="O3793"/>
      <c r="P3793"/>
      <c r="Q3793"/>
    </row>
    <row r="3794" spans="2:17">
      <c r="B3794" s="30">
        <f>資料貼入!A3794</f>
        <v>0</v>
      </c>
      <c r="C3794" s="38">
        <f>資料貼入!A3794</f>
        <v>0</v>
      </c>
      <c r="D3794" s="29">
        <f>資料貼入!B3794</f>
        <v>0</v>
      </c>
      <c r="E3794" s="29" cm="1">
        <f t="array" ref="E3794">MovingDayDD($D$3:D3794)</f>
        <v>-2980487.7599999681</v>
      </c>
      <c r="F3794" s="29">
        <f>IF(OR(C3794&gt;總表!$B$30,C3794=0),0,IF(E3794=0,0,1+F3793))</f>
        <v>0</v>
      </c>
      <c r="G3794" s="29">
        <f t="shared" si="418"/>
        <v>0</v>
      </c>
      <c r="H3794" s="42">
        <f t="shared" si="416"/>
        <v>0</v>
      </c>
      <c r="I3794" s="43">
        <f t="shared" si="419"/>
        <v>0</v>
      </c>
      <c r="J3794" s="42">
        <f t="shared" si="420"/>
        <v>0</v>
      </c>
      <c r="K3794" s="43">
        <f t="shared" si="421"/>
        <v>0</v>
      </c>
      <c r="L3794">
        <f t="shared" si="422"/>
        <v>126</v>
      </c>
      <c r="M3794">
        <f>IF($G3794="","",COUNTIF($G$3:$G3794, $G3794))</f>
        <v>3666</v>
      </c>
      <c r="N3794">
        <f t="shared" si="417"/>
        <v>3792</v>
      </c>
      <c r="O3794"/>
      <c r="P3794"/>
      <c r="Q3794"/>
    </row>
    <row r="3795" spans="2:17">
      <c r="B3795" s="30">
        <f>資料貼入!A3795</f>
        <v>0</v>
      </c>
      <c r="C3795" s="38">
        <f>資料貼入!A3795</f>
        <v>0</v>
      </c>
      <c r="D3795" s="29">
        <f>資料貼入!B3795</f>
        <v>0</v>
      </c>
      <c r="E3795" s="29" cm="1">
        <f t="array" ref="E3795">MovingDayDD($D$3:D3795)</f>
        <v>-2980487.7599999681</v>
      </c>
      <c r="F3795" s="29">
        <f>IF(OR(C3795&gt;總表!$B$30,C3795=0),0,IF(E3795=0,0,1+F3794))</f>
        <v>0</v>
      </c>
      <c r="G3795" s="29">
        <f t="shared" si="418"/>
        <v>0</v>
      </c>
      <c r="H3795" s="42">
        <f t="shared" si="416"/>
        <v>0</v>
      </c>
      <c r="I3795" s="43">
        <f t="shared" si="419"/>
        <v>0</v>
      </c>
      <c r="J3795" s="42">
        <f t="shared" si="420"/>
        <v>0</v>
      </c>
      <c r="K3795" s="43">
        <f t="shared" si="421"/>
        <v>0</v>
      </c>
      <c r="L3795">
        <f t="shared" si="422"/>
        <v>126</v>
      </c>
      <c r="M3795">
        <f>IF($G3795="","",COUNTIF($G$3:$G3795, $G3795))</f>
        <v>3667</v>
      </c>
      <c r="N3795">
        <f t="shared" si="417"/>
        <v>3793</v>
      </c>
      <c r="O3795"/>
      <c r="P3795"/>
      <c r="Q3795"/>
    </row>
    <row r="3796" spans="2:17">
      <c r="B3796" s="30">
        <f>資料貼入!A3796</f>
        <v>0</v>
      </c>
      <c r="C3796" s="38">
        <f>資料貼入!A3796</f>
        <v>0</v>
      </c>
      <c r="D3796" s="29">
        <f>資料貼入!B3796</f>
        <v>0</v>
      </c>
      <c r="E3796" s="29" cm="1">
        <f t="array" ref="E3796">MovingDayDD($D$3:D3796)</f>
        <v>-2980487.7599999681</v>
      </c>
      <c r="F3796" s="29">
        <f>IF(OR(C3796&gt;總表!$B$30,C3796=0),0,IF(E3796=0,0,1+F3795))</f>
        <v>0</v>
      </c>
      <c r="G3796" s="29">
        <f t="shared" si="418"/>
        <v>0</v>
      </c>
      <c r="H3796" s="42">
        <f t="shared" si="416"/>
        <v>0</v>
      </c>
      <c r="I3796" s="43">
        <f t="shared" si="419"/>
        <v>0</v>
      </c>
      <c r="J3796" s="42">
        <f t="shared" si="420"/>
        <v>0</v>
      </c>
      <c r="K3796" s="43">
        <f t="shared" si="421"/>
        <v>0</v>
      </c>
      <c r="L3796">
        <f t="shared" si="422"/>
        <v>126</v>
      </c>
      <c r="M3796">
        <f>IF($G3796="","",COUNTIF($G$3:$G3796, $G3796))</f>
        <v>3668</v>
      </c>
      <c r="N3796">
        <f t="shared" si="417"/>
        <v>3794</v>
      </c>
      <c r="O3796"/>
      <c r="P3796"/>
      <c r="Q3796"/>
    </row>
    <row r="3797" spans="2:17">
      <c r="B3797" s="30">
        <f>資料貼入!A3797</f>
        <v>0</v>
      </c>
      <c r="C3797" s="38">
        <f>資料貼入!A3797</f>
        <v>0</v>
      </c>
      <c r="D3797" s="29">
        <f>資料貼入!B3797</f>
        <v>0</v>
      </c>
      <c r="E3797" s="29" cm="1">
        <f t="array" ref="E3797">MovingDayDD($D$3:D3797)</f>
        <v>-2980487.7599999681</v>
      </c>
      <c r="F3797" s="29">
        <f>IF(OR(C3797&gt;總表!$B$30,C3797=0),0,IF(E3797=0,0,1+F3796))</f>
        <v>0</v>
      </c>
      <c r="G3797" s="29">
        <f t="shared" si="418"/>
        <v>0</v>
      </c>
      <c r="H3797" s="42">
        <f t="shared" si="416"/>
        <v>0</v>
      </c>
      <c r="I3797" s="43">
        <f t="shared" si="419"/>
        <v>0</v>
      </c>
      <c r="J3797" s="42">
        <f t="shared" si="420"/>
        <v>0</v>
      </c>
      <c r="K3797" s="43">
        <f t="shared" si="421"/>
        <v>0</v>
      </c>
      <c r="L3797">
        <f t="shared" si="422"/>
        <v>126</v>
      </c>
      <c r="M3797">
        <f>IF($G3797="","",COUNTIF($G$3:$G3797, $G3797))</f>
        <v>3669</v>
      </c>
      <c r="N3797">
        <f t="shared" si="417"/>
        <v>3795</v>
      </c>
      <c r="O3797"/>
      <c r="P3797"/>
      <c r="Q3797"/>
    </row>
    <row r="3798" spans="2:17">
      <c r="B3798" s="30">
        <f>資料貼入!A3798</f>
        <v>0</v>
      </c>
      <c r="C3798" s="38">
        <f>資料貼入!A3798</f>
        <v>0</v>
      </c>
      <c r="D3798" s="29">
        <f>資料貼入!B3798</f>
        <v>0</v>
      </c>
      <c r="E3798" s="29" cm="1">
        <f t="array" ref="E3798">MovingDayDD($D$3:D3798)</f>
        <v>-2980487.7599999681</v>
      </c>
      <c r="F3798" s="29">
        <f>IF(OR(C3798&gt;總表!$B$30,C3798=0),0,IF(E3798=0,0,1+F3797))</f>
        <v>0</v>
      </c>
      <c r="G3798" s="29">
        <f t="shared" si="418"/>
        <v>0</v>
      </c>
      <c r="H3798" s="42">
        <f t="shared" si="416"/>
        <v>0</v>
      </c>
      <c r="I3798" s="43">
        <f t="shared" si="419"/>
        <v>0</v>
      </c>
      <c r="J3798" s="42">
        <f t="shared" si="420"/>
        <v>0</v>
      </c>
      <c r="K3798" s="43">
        <f t="shared" si="421"/>
        <v>0</v>
      </c>
      <c r="L3798">
        <f t="shared" si="422"/>
        <v>126</v>
      </c>
      <c r="M3798">
        <f>IF($G3798="","",COUNTIF($G$3:$G3798, $G3798))</f>
        <v>3670</v>
      </c>
      <c r="N3798">
        <f t="shared" si="417"/>
        <v>3796</v>
      </c>
      <c r="O3798"/>
      <c r="P3798"/>
      <c r="Q3798"/>
    </row>
    <row r="3799" spans="2:17">
      <c r="B3799" s="30">
        <f>資料貼入!A3799</f>
        <v>0</v>
      </c>
      <c r="C3799" s="38">
        <f>資料貼入!A3799</f>
        <v>0</v>
      </c>
      <c r="D3799" s="29">
        <f>資料貼入!B3799</f>
        <v>0</v>
      </c>
      <c r="E3799" s="29" cm="1">
        <f t="array" ref="E3799">MovingDayDD($D$3:D3799)</f>
        <v>-2980487.7599999681</v>
      </c>
      <c r="F3799" s="29">
        <f>IF(OR(C3799&gt;總表!$B$30,C3799=0),0,IF(E3799=0,0,1+F3798))</f>
        <v>0</v>
      </c>
      <c r="G3799" s="29">
        <f t="shared" si="418"/>
        <v>0</v>
      </c>
      <c r="H3799" s="42">
        <f t="shared" si="416"/>
        <v>0</v>
      </c>
      <c r="I3799" s="43">
        <f t="shared" si="419"/>
        <v>0</v>
      </c>
      <c r="J3799" s="42">
        <f t="shared" si="420"/>
        <v>0</v>
      </c>
      <c r="K3799" s="43">
        <f t="shared" si="421"/>
        <v>0</v>
      </c>
      <c r="L3799">
        <f t="shared" si="422"/>
        <v>126</v>
      </c>
      <c r="M3799">
        <f>IF($G3799="","",COUNTIF($G$3:$G3799, $G3799))</f>
        <v>3671</v>
      </c>
      <c r="N3799">
        <f t="shared" si="417"/>
        <v>3797</v>
      </c>
      <c r="O3799"/>
      <c r="P3799"/>
      <c r="Q3799"/>
    </row>
    <row r="3800" spans="2:17">
      <c r="B3800" s="30">
        <f>資料貼入!A3800</f>
        <v>0</v>
      </c>
      <c r="C3800" s="38">
        <f>資料貼入!A3800</f>
        <v>0</v>
      </c>
      <c r="D3800" s="29">
        <f>資料貼入!B3800</f>
        <v>0</v>
      </c>
      <c r="E3800" s="29" cm="1">
        <f t="array" ref="E3800">MovingDayDD($D$3:D3800)</f>
        <v>-2980487.7599999681</v>
      </c>
      <c r="F3800" s="29">
        <f>IF(OR(C3800&gt;總表!$B$30,C3800=0),0,IF(E3800=0,0,1+F3799))</f>
        <v>0</v>
      </c>
      <c r="G3800" s="29">
        <f t="shared" si="418"/>
        <v>0</v>
      </c>
      <c r="H3800" s="42">
        <f t="shared" si="416"/>
        <v>0</v>
      </c>
      <c r="I3800" s="43">
        <f t="shared" si="419"/>
        <v>0</v>
      </c>
      <c r="J3800" s="42">
        <f t="shared" si="420"/>
        <v>0</v>
      </c>
      <c r="K3800" s="43">
        <f t="shared" si="421"/>
        <v>0</v>
      </c>
      <c r="L3800">
        <f t="shared" si="422"/>
        <v>126</v>
      </c>
      <c r="M3800">
        <f>IF($G3800="","",COUNTIF($G$3:$G3800, $G3800))</f>
        <v>3672</v>
      </c>
      <c r="N3800">
        <f t="shared" si="417"/>
        <v>3798</v>
      </c>
      <c r="O3800"/>
      <c r="P3800"/>
      <c r="Q3800"/>
    </row>
    <row r="3801" spans="2:17">
      <c r="B3801" s="30">
        <f>資料貼入!A3801</f>
        <v>0</v>
      </c>
      <c r="C3801" s="38">
        <f>資料貼入!A3801</f>
        <v>0</v>
      </c>
      <c r="D3801" s="29">
        <f>資料貼入!B3801</f>
        <v>0</v>
      </c>
      <c r="E3801" s="29" cm="1">
        <f t="array" ref="E3801">MovingDayDD($D$3:D3801)</f>
        <v>-2980487.7599999681</v>
      </c>
      <c r="F3801" s="29">
        <f>IF(OR(C3801&gt;總表!$B$30,C3801=0),0,IF(E3801=0,0,1+F3800))</f>
        <v>0</v>
      </c>
      <c r="G3801" s="29">
        <f t="shared" si="418"/>
        <v>0</v>
      </c>
      <c r="H3801" s="42">
        <f t="shared" si="416"/>
        <v>0</v>
      </c>
      <c r="I3801" s="43">
        <f t="shared" si="419"/>
        <v>0</v>
      </c>
      <c r="J3801" s="42">
        <f t="shared" si="420"/>
        <v>0</v>
      </c>
      <c r="K3801" s="43">
        <f t="shared" si="421"/>
        <v>0</v>
      </c>
      <c r="L3801">
        <f t="shared" si="422"/>
        <v>126</v>
      </c>
      <c r="M3801">
        <f>IF($G3801="","",COUNTIF($G$3:$G3801, $G3801))</f>
        <v>3673</v>
      </c>
      <c r="N3801">
        <f t="shared" si="417"/>
        <v>3799</v>
      </c>
      <c r="O3801"/>
      <c r="P3801"/>
      <c r="Q3801"/>
    </row>
    <row r="3802" spans="2:17">
      <c r="B3802" s="30">
        <f>資料貼入!A3802</f>
        <v>0</v>
      </c>
      <c r="C3802" s="38">
        <f>資料貼入!A3802</f>
        <v>0</v>
      </c>
      <c r="D3802" s="29">
        <f>資料貼入!B3802</f>
        <v>0</v>
      </c>
      <c r="E3802" s="29" cm="1">
        <f t="array" ref="E3802">MovingDayDD($D$3:D3802)</f>
        <v>-2980487.7599999681</v>
      </c>
      <c r="F3802" s="29">
        <f>IF(OR(C3802&gt;總表!$B$30,C3802=0),0,IF(E3802=0,0,1+F3801))</f>
        <v>0</v>
      </c>
      <c r="G3802" s="29">
        <f t="shared" si="418"/>
        <v>0</v>
      </c>
      <c r="H3802" s="42">
        <f t="shared" si="416"/>
        <v>0</v>
      </c>
      <c r="I3802" s="43">
        <f t="shared" si="419"/>
        <v>0</v>
      </c>
      <c r="J3802" s="42">
        <f t="shared" si="420"/>
        <v>0</v>
      </c>
      <c r="K3802" s="43">
        <f t="shared" si="421"/>
        <v>0</v>
      </c>
      <c r="L3802">
        <f t="shared" si="422"/>
        <v>126</v>
      </c>
      <c r="M3802">
        <f>IF($G3802="","",COUNTIF($G$3:$G3802, $G3802))</f>
        <v>3674</v>
      </c>
      <c r="N3802">
        <f t="shared" si="417"/>
        <v>3800</v>
      </c>
      <c r="O3802"/>
      <c r="P3802"/>
      <c r="Q3802"/>
    </row>
    <row r="3803" spans="2:17">
      <c r="B3803" s="30">
        <f>資料貼入!A3803</f>
        <v>0</v>
      </c>
      <c r="C3803" s="38">
        <f>資料貼入!A3803</f>
        <v>0</v>
      </c>
      <c r="D3803" s="29">
        <f>資料貼入!B3803</f>
        <v>0</v>
      </c>
      <c r="E3803" s="29" cm="1">
        <f t="array" ref="E3803">MovingDayDD($D$3:D3803)</f>
        <v>-2980487.7599999681</v>
      </c>
      <c r="F3803" s="29">
        <f>IF(OR(C3803&gt;總表!$B$30,C3803=0),0,IF(E3803=0,0,1+F3802))</f>
        <v>0</v>
      </c>
      <c r="G3803" s="29">
        <f t="shared" si="418"/>
        <v>0</v>
      </c>
      <c r="H3803" s="42">
        <f t="shared" si="416"/>
        <v>0</v>
      </c>
      <c r="I3803" s="43">
        <f t="shared" si="419"/>
        <v>0</v>
      </c>
      <c r="J3803" s="42">
        <f t="shared" si="420"/>
        <v>0</v>
      </c>
      <c r="K3803" s="43">
        <f t="shared" si="421"/>
        <v>0</v>
      </c>
      <c r="L3803">
        <f t="shared" si="422"/>
        <v>126</v>
      </c>
      <c r="M3803">
        <f>IF($G3803="","",COUNTIF($G$3:$G3803, $G3803))</f>
        <v>3675</v>
      </c>
      <c r="N3803">
        <f t="shared" si="417"/>
        <v>3801</v>
      </c>
      <c r="O3803"/>
      <c r="P3803"/>
      <c r="Q3803"/>
    </row>
    <row r="3804" spans="2:17">
      <c r="B3804" s="30">
        <f>資料貼入!A3804</f>
        <v>0</v>
      </c>
      <c r="C3804" s="38">
        <f>資料貼入!A3804</f>
        <v>0</v>
      </c>
      <c r="D3804" s="29">
        <f>資料貼入!B3804</f>
        <v>0</v>
      </c>
      <c r="E3804" s="29" cm="1">
        <f t="array" ref="E3804">MovingDayDD($D$3:D3804)</f>
        <v>-2980487.7599999681</v>
      </c>
      <c r="F3804" s="29">
        <f>IF(OR(C3804&gt;總表!$B$30,C3804=0),0,IF(E3804=0,0,1+F3803))</f>
        <v>0</v>
      </c>
      <c r="G3804" s="29">
        <f t="shared" si="418"/>
        <v>0</v>
      </c>
      <c r="H3804" s="42">
        <f t="shared" si="416"/>
        <v>0</v>
      </c>
      <c r="I3804" s="43">
        <f t="shared" si="419"/>
        <v>0</v>
      </c>
      <c r="J3804" s="42">
        <f t="shared" si="420"/>
        <v>0</v>
      </c>
      <c r="K3804" s="43">
        <f t="shared" si="421"/>
        <v>0</v>
      </c>
      <c r="L3804">
        <f t="shared" si="422"/>
        <v>126</v>
      </c>
      <c r="M3804">
        <f>IF($G3804="","",COUNTIF($G$3:$G3804, $G3804))</f>
        <v>3676</v>
      </c>
      <c r="N3804">
        <f t="shared" si="417"/>
        <v>3802</v>
      </c>
      <c r="O3804"/>
      <c r="P3804"/>
      <c r="Q3804"/>
    </row>
    <row r="3805" spans="2:17">
      <c r="B3805" s="30">
        <f>資料貼入!A3805</f>
        <v>0</v>
      </c>
      <c r="C3805" s="38">
        <f>資料貼入!A3805</f>
        <v>0</v>
      </c>
      <c r="D3805" s="29">
        <f>資料貼入!B3805</f>
        <v>0</v>
      </c>
      <c r="E3805" s="29" cm="1">
        <f t="array" ref="E3805">MovingDayDD($D$3:D3805)</f>
        <v>-2980487.7599999681</v>
      </c>
      <c r="F3805" s="29">
        <f>IF(OR(C3805&gt;總表!$B$30,C3805=0),0,IF(E3805=0,0,1+F3804))</f>
        <v>0</v>
      </c>
      <c r="G3805" s="29">
        <f t="shared" si="418"/>
        <v>0</v>
      </c>
      <c r="H3805" s="42">
        <f t="shared" si="416"/>
        <v>0</v>
      </c>
      <c r="I3805" s="43">
        <f t="shared" si="419"/>
        <v>0</v>
      </c>
      <c r="J3805" s="42">
        <f t="shared" si="420"/>
        <v>0</v>
      </c>
      <c r="K3805" s="43">
        <f t="shared" si="421"/>
        <v>0</v>
      </c>
      <c r="L3805">
        <f t="shared" si="422"/>
        <v>126</v>
      </c>
      <c r="M3805">
        <f>IF($G3805="","",COUNTIF($G$3:$G3805, $G3805))</f>
        <v>3677</v>
      </c>
      <c r="N3805">
        <f t="shared" si="417"/>
        <v>3803</v>
      </c>
      <c r="O3805"/>
      <c r="P3805"/>
      <c r="Q3805"/>
    </row>
    <row r="3806" spans="2:17">
      <c r="B3806" s="30">
        <f>資料貼入!A3806</f>
        <v>0</v>
      </c>
      <c r="C3806" s="38">
        <f>資料貼入!A3806</f>
        <v>0</v>
      </c>
      <c r="D3806" s="29">
        <f>資料貼入!B3806</f>
        <v>0</v>
      </c>
      <c r="E3806" s="29" cm="1">
        <f t="array" ref="E3806">MovingDayDD($D$3:D3806)</f>
        <v>-2980487.7599999681</v>
      </c>
      <c r="F3806" s="29">
        <f>IF(OR(C3806&gt;總表!$B$30,C3806=0),0,IF(E3806=0,0,1+F3805))</f>
        <v>0</v>
      </c>
      <c r="G3806" s="29">
        <f t="shared" si="418"/>
        <v>0</v>
      </c>
      <c r="H3806" s="42">
        <f t="shared" si="416"/>
        <v>0</v>
      </c>
      <c r="I3806" s="43">
        <f t="shared" si="419"/>
        <v>0</v>
      </c>
      <c r="J3806" s="42">
        <f t="shared" si="420"/>
        <v>0</v>
      </c>
      <c r="K3806" s="43">
        <f t="shared" si="421"/>
        <v>0</v>
      </c>
      <c r="L3806">
        <f t="shared" si="422"/>
        <v>126</v>
      </c>
      <c r="M3806">
        <f>IF($G3806="","",COUNTIF($G$3:$G3806, $G3806))</f>
        <v>3678</v>
      </c>
      <c r="N3806">
        <f t="shared" si="417"/>
        <v>3804</v>
      </c>
      <c r="O3806"/>
      <c r="P3806"/>
      <c r="Q3806"/>
    </row>
    <row r="3807" spans="2:17">
      <c r="B3807" s="30">
        <f>資料貼入!A3807</f>
        <v>0</v>
      </c>
      <c r="C3807" s="38">
        <f>資料貼入!A3807</f>
        <v>0</v>
      </c>
      <c r="D3807" s="29">
        <f>資料貼入!B3807</f>
        <v>0</v>
      </c>
      <c r="E3807" s="29" cm="1">
        <f t="array" ref="E3807">MovingDayDD($D$3:D3807)</f>
        <v>-2980487.7599999681</v>
      </c>
      <c r="F3807" s="29">
        <f>IF(OR(C3807&gt;總表!$B$30,C3807=0),0,IF(E3807=0,0,1+F3806))</f>
        <v>0</v>
      </c>
      <c r="G3807" s="29">
        <f t="shared" si="418"/>
        <v>0</v>
      </c>
      <c r="H3807" s="42">
        <f t="shared" si="416"/>
        <v>0</v>
      </c>
      <c r="I3807" s="43">
        <f t="shared" si="419"/>
        <v>0</v>
      </c>
      <c r="J3807" s="42">
        <f t="shared" si="420"/>
        <v>0</v>
      </c>
      <c r="K3807" s="43">
        <f t="shared" si="421"/>
        <v>0</v>
      </c>
      <c r="L3807">
        <f t="shared" si="422"/>
        <v>126</v>
      </c>
      <c r="M3807">
        <f>IF($G3807="","",COUNTIF($G$3:$G3807, $G3807))</f>
        <v>3679</v>
      </c>
      <c r="N3807">
        <f t="shared" si="417"/>
        <v>3805</v>
      </c>
      <c r="O3807"/>
      <c r="P3807"/>
      <c r="Q3807"/>
    </row>
    <row r="3808" spans="2:17">
      <c r="B3808" s="30">
        <f>資料貼入!A3808</f>
        <v>0</v>
      </c>
      <c r="C3808" s="38">
        <f>資料貼入!A3808</f>
        <v>0</v>
      </c>
      <c r="D3808" s="29">
        <f>資料貼入!B3808</f>
        <v>0</v>
      </c>
      <c r="E3808" s="29" cm="1">
        <f t="array" ref="E3808">MovingDayDD($D$3:D3808)</f>
        <v>-2980487.7599999681</v>
      </c>
      <c r="F3808" s="29">
        <f>IF(OR(C3808&gt;總表!$B$30,C3808=0),0,IF(E3808=0,0,1+F3807))</f>
        <v>0</v>
      </c>
      <c r="G3808" s="29">
        <f t="shared" si="418"/>
        <v>0</v>
      </c>
      <c r="H3808" s="42">
        <f t="shared" si="416"/>
        <v>0</v>
      </c>
      <c r="I3808" s="43">
        <f t="shared" si="419"/>
        <v>0</v>
      </c>
      <c r="J3808" s="42">
        <f t="shared" si="420"/>
        <v>0</v>
      </c>
      <c r="K3808" s="43">
        <f t="shared" si="421"/>
        <v>0</v>
      </c>
      <c r="L3808">
        <f t="shared" si="422"/>
        <v>126</v>
      </c>
      <c r="M3808">
        <f>IF($G3808="","",COUNTIF($G$3:$G3808, $G3808))</f>
        <v>3680</v>
      </c>
      <c r="N3808">
        <f t="shared" si="417"/>
        <v>3806</v>
      </c>
      <c r="O3808"/>
      <c r="P3808"/>
      <c r="Q3808"/>
    </row>
    <row r="3809" spans="2:17">
      <c r="B3809" s="30">
        <f>資料貼入!A3809</f>
        <v>0</v>
      </c>
      <c r="C3809" s="38">
        <f>資料貼入!A3809</f>
        <v>0</v>
      </c>
      <c r="D3809" s="29">
        <f>資料貼入!B3809</f>
        <v>0</v>
      </c>
      <c r="E3809" s="29" cm="1">
        <f t="array" ref="E3809">MovingDayDD($D$3:D3809)</f>
        <v>-2980487.7599999681</v>
      </c>
      <c r="F3809" s="29">
        <f>IF(OR(C3809&gt;總表!$B$30,C3809=0),0,IF(E3809=0,0,1+F3808))</f>
        <v>0</v>
      </c>
      <c r="G3809" s="29">
        <f t="shared" si="418"/>
        <v>0</v>
      </c>
      <c r="H3809" s="42">
        <f t="shared" si="416"/>
        <v>0</v>
      </c>
      <c r="I3809" s="43">
        <f t="shared" si="419"/>
        <v>0</v>
      </c>
      <c r="J3809" s="42">
        <f t="shared" si="420"/>
        <v>0</v>
      </c>
      <c r="K3809" s="43">
        <f t="shared" si="421"/>
        <v>0</v>
      </c>
      <c r="L3809">
        <f t="shared" si="422"/>
        <v>126</v>
      </c>
      <c r="M3809">
        <f>IF($G3809="","",COUNTIF($G$3:$G3809, $G3809))</f>
        <v>3681</v>
      </c>
      <c r="N3809">
        <f t="shared" si="417"/>
        <v>3807</v>
      </c>
      <c r="O3809"/>
      <c r="P3809"/>
      <c r="Q3809"/>
    </row>
    <row r="3810" spans="2:17">
      <c r="B3810" s="30">
        <f>資料貼入!A3810</f>
        <v>0</v>
      </c>
      <c r="C3810" s="38">
        <f>資料貼入!A3810</f>
        <v>0</v>
      </c>
      <c r="D3810" s="29">
        <f>資料貼入!B3810</f>
        <v>0</v>
      </c>
      <c r="E3810" s="29" cm="1">
        <f t="array" ref="E3810">MovingDayDD($D$3:D3810)</f>
        <v>-2980487.7599999681</v>
      </c>
      <c r="F3810" s="29">
        <f>IF(OR(C3810&gt;總表!$B$30,C3810=0),0,IF(E3810=0,0,1+F3809))</f>
        <v>0</v>
      </c>
      <c r="G3810" s="29">
        <f t="shared" si="418"/>
        <v>0</v>
      </c>
      <c r="H3810" s="42">
        <f t="shared" si="416"/>
        <v>0</v>
      </c>
      <c r="I3810" s="43">
        <f t="shared" si="419"/>
        <v>0</v>
      </c>
      <c r="J3810" s="42">
        <f t="shared" si="420"/>
        <v>0</v>
      </c>
      <c r="K3810" s="43">
        <f t="shared" si="421"/>
        <v>0</v>
      </c>
      <c r="L3810">
        <f t="shared" si="422"/>
        <v>126</v>
      </c>
      <c r="M3810">
        <f>IF($G3810="","",COUNTIF($G$3:$G3810, $G3810))</f>
        <v>3682</v>
      </c>
      <c r="N3810">
        <f t="shared" si="417"/>
        <v>3808</v>
      </c>
      <c r="O3810"/>
      <c r="P3810"/>
      <c r="Q3810"/>
    </row>
    <row r="3811" spans="2:17">
      <c r="B3811" s="30">
        <f>資料貼入!A3811</f>
        <v>0</v>
      </c>
      <c r="C3811" s="38">
        <f>資料貼入!A3811</f>
        <v>0</v>
      </c>
      <c r="D3811" s="29">
        <f>資料貼入!B3811</f>
        <v>0</v>
      </c>
      <c r="E3811" s="29" cm="1">
        <f t="array" ref="E3811">MovingDayDD($D$3:D3811)</f>
        <v>-2980487.7599999681</v>
      </c>
      <c r="F3811" s="29">
        <f>IF(OR(C3811&gt;總表!$B$30,C3811=0),0,IF(E3811=0,0,1+F3810))</f>
        <v>0</v>
      </c>
      <c r="G3811" s="29">
        <f t="shared" si="418"/>
        <v>0</v>
      </c>
      <c r="H3811" s="42">
        <f t="shared" si="416"/>
        <v>0</v>
      </c>
      <c r="I3811" s="43">
        <f t="shared" si="419"/>
        <v>0</v>
      </c>
      <c r="J3811" s="42">
        <f t="shared" si="420"/>
        <v>0</v>
      </c>
      <c r="K3811" s="43">
        <f t="shared" si="421"/>
        <v>0</v>
      </c>
      <c r="L3811">
        <f t="shared" si="422"/>
        <v>126</v>
      </c>
      <c r="M3811">
        <f>IF($G3811="","",COUNTIF($G$3:$G3811, $G3811))</f>
        <v>3683</v>
      </c>
      <c r="N3811">
        <f t="shared" si="417"/>
        <v>3809</v>
      </c>
      <c r="O3811"/>
      <c r="P3811"/>
      <c r="Q3811"/>
    </row>
    <row r="3812" spans="2:17">
      <c r="B3812" s="30">
        <f>資料貼入!A3812</f>
        <v>0</v>
      </c>
      <c r="C3812" s="38">
        <f>資料貼入!A3812</f>
        <v>0</v>
      </c>
      <c r="D3812" s="29">
        <f>資料貼入!B3812</f>
        <v>0</v>
      </c>
      <c r="E3812" s="29" cm="1">
        <f t="array" ref="E3812">MovingDayDD($D$3:D3812)</f>
        <v>-2980487.7599999681</v>
      </c>
      <c r="F3812" s="29">
        <f>IF(OR(C3812&gt;總表!$B$30,C3812=0),0,IF(E3812=0,0,1+F3811))</f>
        <v>0</v>
      </c>
      <c r="G3812" s="29">
        <f t="shared" si="418"/>
        <v>0</v>
      </c>
      <c r="H3812" s="42">
        <f t="shared" si="416"/>
        <v>0</v>
      </c>
      <c r="I3812" s="43">
        <f t="shared" si="419"/>
        <v>0</v>
      </c>
      <c r="J3812" s="42">
        <f t="shared" si="420"/>
        <v>0</v>
      </c>
      <c r="K3812" s="43">
        <f t="shared" si="421"/>
        <v>0</v>
      </c>
      <c r="L3812">
        <f t="shared" si="422"/>
        <v>126</v>
      </c>
      <c r="M3812">
        <f>IF($G3812="","",COUNTIF($G$3:$G3812, $G3812))</f>
        <v>3684</v>
      </c>
      <c r="N3812">
        <f t="shared" si="417"/>
        <v>3810</v>
      </c>
      <c r="O3812"/>
      <c r="P3812"/>
      <c r="Q3812"/>
    </row>
    <row r="3813" spans="2:17">
      <c r="B3813" s="30">
        <f>資料貼入!A3813</f>
        <v>0</v>
      </c>
      <c r="C3813" s="38">
        <f>資料貼入!A3813</f>
        <v>0</v>
      </c>
      <c r="D3813" s="29">
        <f>資料貼入!B3813</f>
        <v>0</v>
      </c>
      <c r="E3813" s="29" cm="1">
        <f t="array" ref="E3813">MovingDayDD($D$3:D3813)</f>
        <v>-2980487.7599999681</v>
      </c>
      <c r="F3813" s="29">
        <f>IF(OR(C3813&gt;總表!$B$30,C3813=0),0,IF(E3813=0,0,1+F3812))</f>
        <v>0</v>
      </c>
      <c r="G3813" s="29">
        <f t="shared" si="418"/>
        <v>0</v>
      </c>
      <c r="H3813" s="42">
        <f t="shared" si="416"/>
        <v>0</v>
      </c>
      <c r="I3813" s="43">
        <f t="shared" si="419"/>
        <v>0</v>
      </c>
      <c r="J3813" s="42">
        <f t="shared" si="420"/>
        <v>0</v>
      </c>
      <c r="K3813" s="43">
        <f t="shared" si="421"/>
        <v>0</v>
      </c>
      <c r="L3813">
        <f t="shared" si="422"/>
        <v>126</v>
      </c>
      <c r="M3813">
        <f>IF($G3813="","",COUNTIF($G$3:$G3813, $G3813))</f>
        <v>3685</v>
      </c>
      <c r="N3813">
        <f t="shared" si="417"/>
        <v>3811</v>
      </c>
      <c r="O3813"/>
      <c r="P3813"/>
      <c r="Q3813"/>
    </row>
    <row r="3814" spans="2:17">
      <c r="B3814" s="30">
        <f>資料貼入!A3814</f>
        <v>0</v>
      </c>
      <c r="C3814" s="38">
        <f>資料貼入!A3814</f>
        <v>0</v>
      </c>
      <c r="D3814" s="29">
        <f>資料貼入!B3814</f>
        <v>0</v>
      </c>
      <c r="E3814" s="29" cm="1">
        <f t="array" ref="E3814">MovingDayDD($D$3:D3814)</f>
        <v>-2980487.7599999681</v>
      </c>
      <c r="F3814" s="29">
        <f>IF(OR(C3814&gt;總表!$B$30,C3814=0),0,IF(E3814=0,0,1+F3813))</f>
        <v>0</v>
      </c>
      <c r="G3814" s="29">
        <f t="shared" si="418"/>
        <v>0</v>
      </c>
      <c r="H3814" s="42">
        <f t="shared" si="416"/>
        <v>0</v>
      </c>
      <c r="I3814" s="43">
        <f t="shared" si="419"/>
        <v>0</v>
      </c>
      <c r="J3814" s="42">
        <f t="shared" si="420"/>
        <v>0</v>
      </c>
      <c r="K3814" s="43">
        <f t="shared" si="421"/>
        <v>0</v>
      </c>
      <c r="L3814">
        <f t="shared" si="422"/>
        <v>126</v>
      </c>
      <c r="M3814">
        <f>IF($G3814="","",COUNTIF($G$3:$G3814, $G3814))</f>
        <v>3686</v>
      </c>
      <c r="N3814">
        <f t="shared" si="417"/>
        <v>3812</v>
      </c>
      <c r="O3814"/>
      <c r="P3814"/>
      <c r="Q3814"/>
    </row>
    <row r="3815" spans="2:17">
      <c r="B3815" s="30">
        <f>資料貼入!A3815</f>
        <v>0</v>
      </c>
      <c r="C3815" s="38">
        <f>資料貼入!A3815</f>
        <v>0</v>
      </c>
      <c r="D3815" s="29">
        <f>資料貼入!B3815</f>
        <v>0</v>
      </c>
      <c r="E3815" s="29" cm="1">
        <f t="array" ref="E3815">MovingDayDD($D$3:D3815)</f>
        <v>-2980487.7599999681</v>
      </c>
      <c r="F3815" s="29">
        <f>IF(OR(C3815&gt;總表!$B$30,C3815=0),0,IF(E3815=0,0,1+F3814))</f>
        <v>0</v>
      </c>
      <c r="G3815" s="29">
        <f t="shared" si="418"/>
        <v>0</v>
      </c>
      <c r="H3815" s="42">
        <f t="shared" si="416"/>
        <v>0</v>
      </c>
      <c r="I3815" s="43">
        <f t="shared" si="419"/>
        <v>0</v>
      </c>
      <c r="J3815" s="42">
        <f t="shared" si="420"/>
        <v>0</v>
      </c>
      <c r="K3815" s="43">
        <f t="shared" si="421"/>
        <v>0</v>
      </c>
      <c r="L3815">
        <f t="shared" si="422"/>
        <v>126</v>
      </c>
      <c r="M3815">
        <f>IF($G3815="","",COUNTIF($G$3:$G3815, $G3815))</f>
        <v>3687</v>
      </c>
      <c r="N3815">
        <f t="shared" si="417"/>
        <v>3813</v>
      </c>
      <c r="O3815"/>
      <c r="P3815"/>
      <c r="Q3815"/>
    </row>
    <row r="3816" spans="2:17">
      <c r="B3816" s="30">
        <f>資料貼入!A3816</f>
        <v>0</v>
      </c>
      <c r="C3816" s="38">
        <f>資料貼入!A3816</f>
        <v>0</v>
      </c>
      <c r="D3816" s="29">
        <f>資料貼入!B3816</f>
        <v>0</v>
      </c>
      <c r="E3816" s="29" cm="1">
        <f t="array" ref="E3816">MovingDayDD($D$3:D3816)</f>
        <v>-2980487.7599999681</v>
      </c>
      <c r="F3816" s="29">
        <f>IF(OR(C3816&gt;總表!$B$30,C3816=0),0,IF(E3816=0,0,1+F3815))</f>
        <v>0</v>
      </c>
      <c r="G3816" s="29">
        <f t="shared" si="418"/>
        <v>0</v>
      </c>
      <c r="H3816" s="42">
        <f t="shared" si="416"/>
        <v>0</v>
      </c>
      <c r="I3816" s="43">
        <f t="shared" si="419"/>
        <v>0</v>
      </c>
      <c r="J3816" s="42">
        <f t="shared" si="420"/>
        <v>0</v>
      </c>
      <c r="K3816" s="43">
        <f t="shared" si="421"/>
        <v>0</v>
      </c>
      <c r="L3816">
        <f t="shared" si="422"/>
        <v>126</v>
      </c>
      <c r="M3816">
        <f>IF($G3816="","",COUNTIF($G$3:$G3816, $G3816))</f>
        <v>3688</v>
      </c>
      <c r="N3816">
        <f t="shared" si="417"/>
        <v>3814</v>
      </c>
      <c r="O3816"/>
      <c r="P3816"/>
      <c r="Q3816"/>
    </row>
    <row r="3817" spans="2:17">
      <c r="B3817" s="30">
        <f>資料貼入!A3817</f>
        <v>0</v>
      </c>
      <c r="C3817" s="38">
        <f>資料貼入!A3817</f>
        <v>0</v>
      </c>
      <c r="D3817" s="29">
        <f>資料貼入!B3817</f>
        <v>0</v>
      </c>
      <c r="E3817" s="29" cm="1">
        <f t="array" ref="E3817">MovingDayDD($D$3:D3817)</f>
        <v>-2980487.7599999681</v>
      </c>
      <c r="F3817" s="29">
        <f>IF(OR(C3817&gt;總表!$B$30,C3817=0),0,IF(E3817=0,0,1+F3816))</f>
        <v>0</v>
      </c>
      <c r="G3817" s="29">
        <f t="shared" si="418"/>
        <v>0</v>
      </c>
      <c r="H3817" s="42">
        <f t="shared" si="416"/>
        <v>0</v>
      </c>
      <c r="I3817" s="43">
        <f t="shared" si="419"/>
        <v>0</v>
      </c>
      <c r="J3817" s="42">
        <f t="shared" si="420"/>
        <v>0</v>
      </c>
      <c r="K3817" s="43">
        <f t="shared" si="421"/>
        <v>0</v>
      </c>
      <c r="L3817">
        <f t="shared" si="422"/>
        <v>126</v>
      </c>
      <c r="M3817">
        <f>IF($G3817="","",COUNTIF($G$3:$G3817, $G3817))</f>
        <v>3689</v>
      </c>
      <c r="N3817">
        <f t="shared" si="417"/>
        <v>3815</v>
      </c>
      <c r="O3817"/>
      <c r="P3817"/>
      <c r="Q3817"/>
    </row>
    <row r="3818" spans="2:17">
      <c r="B3818" s="30">
        <f>資料貼入!A3818</f>
        <v>0</v>
      </c>
      <c r="C3818" s="38">
        <f>資料貼入!A3818</f>
        <v>0</v>
      </c>
      <c r="D3818" s="29">
        <f>資料貼入!B3818</f>
        <v>0</v>
      </c>
      <c r="E3818" s="29" cm="1">
        <f t="array" ref="E3818">MovingDayDD($D$3:D3818)</f>
        <v>-2980487.7599999681</v>
      </c>
      <c r="F3818" s="29">
        <f>IF(OR(C3818&gt;總表!$B$30,C3818=0),0,IF(E3818=0,0,1+F3817))</f>
        <v>0</v>
      </c>
      <c r="G3818" s="29">
        <f t="shared" si="418"/>
        <v>0</v>
      </c>
      <c r="H3818" s="42">
        <f t="shared" si="416"/>
        <v>0</v>
      </c>
      <c r="I3818" s="43">
        <f t="shared" si="419"/>
        <v>0</v>
      </c>
      <c r="J3818" s="42">
        <f t="shared" si="420"/>
        <v>0</v>
      </c>
      <c r="K3818" s="43">
        <f t="shared" si="421"/>
        <v>0</v>
      </c>
      <c r="L3818">
        <f t="shared" si="422"/>
        <v>126</v>
      </c>
      <c r="M3818">
        <f>IF($G3818="","",COUNTIF($G$3:$G3818, $G3818))</f>
        <v>3690</v>
      </c>
      <c r="N3818">
        <f t="shared" si="417"/>
        <v>3816</v>
      </c>
      <c r="O3818"/>
      <c r="P3818"/>
      <c r="Q3818"/>
    </row>
    <row r="3819" spans="2:17">
      <c r="B3819" s="30">
        <f>資料貼入!A3819</f>
        <v>0</v>
      </c>
      <c r="C3819" s="38">
        <f>資料貼入!A3819</f>
        <v>0</v>
      </c>
      <c r="D3819" s="29">
        <f>資料貼入!B3819</f>
        <v>0</v>
      </c>
      <c r="E3819" s="29" cm="1">
        <f t="array" ref="E3819">MovingDayDD($D$3:D3819)</f>
        <v>-2980487.7599999681</v>
      </c>
      <c r="F3819" s="29">
        <f>IF(OR(C3819&gt;總表!$B$30,C3819=0),0,IF(E3819=0,0,1+F3818))</f>
        <v>0</v>
      </c>
      <c r="G3819" s="29">
        <f t="shared" si="418"/>
        <v>0</v>
      </c>
      <c r="H3819" s="42">
        <f t="shared" si="416"/>
        <v>0</v>
      </c>
      <c r="I3819" s="43">
        <f t="shared" si="419"/>
        <v>0</v>
      </c>
      <c r="J3819" s="42">
        <f t="shared" si="420"/>
        <v>0</v>
      </c>
      <c r="K3819" s="43">
        <f t="shared" si="421"/>
        <v>0</v>
      </c>
      <c r="L3819">
        <f t="shared" si="422"/>
        <v>126</v>
      </c>
      <c r="M3819">
        <f>IF($G3819="","",COUNTIF($G$3:$G3819, $G3819))</f>
        <v>3691</v>
      </c>
      <c r="N3819">
        <f t="shared" si="417"/>
        <v>3817</v>
      </c>
      <c r="O3819"/>
      <c r="P3819"/>
      <c r="Q3819"/>
    </row>
    <row r="3820" spans="2:17">
      <c r="B3820" s="30">
        <f>資料貼入!A3820</f>
        <v>0</v>
      </c>
      <c r="C3820" s="38">
        <f>資料貼入!A3820</f>
        <v>0</v>
      </c>
      <c r="D3820" s="29">
        <f>資料貼入!B3820</f>
        <v>0</v>
      </c>
      <c r="E3820" s="29" cm="1">
        <f t="array" ref="E3820">MovingDayDD($D$3:D3820)</f>
        <v>-2980487.7599999681</v>
      </c>
      <c r="F3820" s="29">
        <f>IF(OR(C3820&gt;總表!$B$30,C3820=0),0,IF(E3820=0,0,1+F3819))</f>
        <v>0</v>
      </c>
      <c r="G3820" s="29">
        <f t="shared" si="418"/>
        <v>0</v>
      </c>
      <c r="H3820" s="42">
        <f t="shared" si="416"/>
        <v>0</v>
      </c>
      <c r="I3820" s="43">
        <f t="shared" si="419"/>
        <v>0</v>
      </c>
      <c r="J3820" s="42">
        <f t="shared" si="420"/>
        <v>0</v>
      </c>
      <c r="K3820" s="43">
        <f t="shared" si="421"/>
        <v>0</v>
      </c>
      <c r="L3820">
        <f t="shared" si="422"/>
        <v>126</v>
      </c>
      <c r="M3820">
        <f>IF($G3820="","",COUNTIF($G$3:$G3820, $G3820))</f>
        <v>3692</v>
      </c>
      <c r="N3820">
        <f t="shared" si="417"/>
        <v>3818</v>
      </c>
      <c r="O3820"/>
      <c r="P3820"/>
      <c r="Q3820"/>
    </row>
    <row r="3821" spans="2:17">
      <c r="B3821" s="30">
        <f>資料貼入!A3821</f>
        <v>0</v>
      </c>
      <c r="C3821" s="38">
        <f>資料貼入!A3821</f>
        <v>0</v>
      </c>
      <c r="D3821" s="29">
        <f>資料貼入!B3821</f>
        <v>0</v>
      </c>
      <c r="E3821" s="29" cm="1">
        <f t="array" ref="E3821">MovingDayDD($D$3:D3821)</f>
        <v>-2980487.7599999681</v>
      </c>
      <c r="F3821" s="29">
        <f>IF(OR(C3821&gt;總表!$B$30,C3821=0),0,IF(E3821=0,0,1+F3820))</f>
        <v>0</v>
      </c>
      <c r="G3821" s="29">
        <f t="shared" si="418"/>
        <v>0</v>
      </c>
      <c r="H3821" s="42">
        <f t="shared" si="416"/>
        <v>0</v>
      </c>
      <c r="I3821" s="43">
        <f t="shared" si="419"/>
        <v>0</v>
      </c>
      <c r="J3821" s="42">
        <f t="shared" si="420"/>
        <v>0</v>
      </c>
      <c r="K3821" s="43">
        <f t="shared" si="421"/>
        <v>0</v>
      </c>
      <c r="L3821">
        <f t="shared" si="422"/>
        <v>126</v>
      </c>
      <c r="M3821">
        <f>IF($G3821="","",COUNTIF($G$3:$G3821, $G3821))</f>
        <v>3693</v>
      </c>
      <c r="N3821">
        <f t="shared" si="417"/>
        <v>3819</v>
      </c>
      <c r="O3821"/>
      <c r="P3821"/>
      <c r="Q3821"/>
    </row>
    <row r="3822" spans="2:17">
      <c r="B3822" s="30">
        <f>資料貼入!A3822</f>
        <v>0</v>
      </c>
      <c r="C3822" s="38">
        <f>資料貼入!A3822</f>
        <v>0</v>
      </c>
      <c r="D3822" s="29">
        <f>資料貼入!B3822</f>
        <v>0</v>
      </c>
      <c r="E3822" s="29" cm="1">
        <f t="array" ref="E3822">MovingDayDD($D$3:D3822)</f>
        <v>-2980487.7599999681</v>
      </c>
      <c r="F3822" s="29">
        <f>IF(OR(C3822&gt;總表!$B$30,C3822=0),0,IF(E3822=0,0,1+F3821))</f>
        <v>0</v>
      </c>
      <c r="G3822" s="29">
        <f t="shared" si="418"/>
        <v>0</v>
      </c>
      <c r="H3822" s="42">
        <f t="shared" si="416"/>
        <v>0</v>
      </c>
      <c r="I3822" s="43">
        <f t="shared" si="419"/>
        <v>0</v>
      </c>
      <c r="J3822" s="42">
        <f t="shared" si="420"/>
        <v>0</v>
      </c>
      <c r="K3822" s="43">
        <f t="shared" si="421"/>
        <v>0</v>
      </c>
      <c r="L3822">
        <f t="shared" si="422"/>
        <v>126</v>
      </c>
      <c r="M3822">
        <f>IF($G3822="","",COUNTIF($G$3:$G3822, $G3822))</f>
        <v>3694</v>
      </c>
      <c r="N3822">
        <f t="shared" si="417"/>
        <v>3820</v>
      </c>
      <c r="O3822"/>
      <c r="P3822"/>
      <c r="Q3822"/>
    </row>
    <row r="3823" spans="2:17">
      <c r="B3823" s="30">
        <f>資料貼入!A3823</f>
        <v>0</v>
      </c>
      <c r="C3823" s="38">
        <f>資料貼入!A3823</f>
        <v>0</v>
      </c>
      <c r="D3823" s="29">
        <f>資料貼入!B3823</f>
        <v>0</v>
      </c>
      <c r="E3823" s="29" cm="1">
        <f t="array" ref="E3823">MovingDayDD($D$3:D3823)</f>
        <v>-2980487.7599999681</v>
      </c>
      <c r="F3823" s="29">
        <f>IF(OR(C3823&gt;總表!$B$30,C3823=0),0,IF(E3823=0,0,1+F3822))</f>
        <v>0</v>
      </c>
      <c r="G3823" s="29">
        <f t="shared" si="418"/>
        <v>0</v>
      </c>
      <c r="H3823" s="42">
        <f t="shared" si="416"/>
        <v>0</v>
      </c>
      <c r="I3823" s="43">
        <f t="shared" si="419"/>
        <v>0</v>
      </c>
      <c r="J3823" s="42">
        <f t="shared" si="420"/>
        <v>0</v>
      </c>
      <c r="K3823" s="43">
        <f t="shared" si="421"/>
        <v>0</v>
      </c>
      <c r="L3823">
        <f t="shared" si="422"/>
        <v>126</v>
      </c>
      <c r="M3823">
        <f>IF($G3823="","",COUNTIF($G$3:$G3823, $G3823))</f>
        <v>3695</v>
      </c>
      <c r="N3823">
        <f t="shared" si="417"/>
        <v>3821</v>
      </c>
      <c r="O3823"/>
      <c r="P3823"/>
      <c r="Q3823"/>
    </row>
    <row r="3824" spans="2:17">
      <c r="B3824" s="30">
        <f>資料貼入!A3824</f>
        <v>0</v>
      </c>
      <c r="C3824" s="38">
        <f>資料貼入!A3824</f>
        <v>0</v>
      </c>
      <c r="D3824" s="29">
        <f>資料貼入!B3824</f>
        <v>0</v>
      </c>
      <c r="E3824" s="29" cm="1">
        <f t="array" ref="E3824">MovingDayDD($D$3:D3824)</f>
        <v>-2980487.7599999681</v>
      </c>
      <c r="F3824" s="29">
        <f>IF(OR(C3824&gt;總表!$B$30,C3824=0),0,IF(E3824=0,0,1+F3823))</f>
        <v>0</v>
      </c>
      <c r="G3824" s="29">
        <f t="shared" si="418"/>
        <v>0</v>
      </c>
      <c r="H3824" s="42">
        <f t="shared" si="416"/>
        <v>0</v>
      </c>
      <c r="I3824" s="43">
        <f t="shared" si="419"/>
        <v>0</v>
      </c>
      <c r="J3824" s="42">
        <f t="shared" si="420"/>
        <v>0</v>
      </c>
      <c r="K3824" s="43">
        <f t="shared" si="421"/>
        <v>0</v>
      </c>
      <c r="L3824">
        <f t="shared" si="422"/>
        <v>126</v>
      </c>
      <c r="M3824">
        <f>IF($G3824="","",COUNTIF($G$3:$G3824, $G3824))</f>
        <v>3696</v>
      </c>
      <c r="N3824">
        <f t="shared" si="417"/>
        <v>3822</v>
      </c>
      <c r="O3824"/>
      <c r="P3824"/>
      <c r="Q3824"/>
    </row>
    <row r="3825" spans="2:17">
      <c r="B3825" s="30">
        <f>資料貼入!A3825</f>
        <v>0</v>
      </c>
      <c r="C3825" s="38">
        <f>資料貼入!A3825</f>
        <v>0</v>
      </c>
      <c r="D3825" s="29">
        <f>資料貼入!B3825</f>
        <v>0</v>
      </c>
      <c r="E3825" s="29" cm="1">
        <f t="array" ref="E3825">MovingDayDD($D$3:D3825)</f>
        <v>-2980487.7599999681</v>
      </c>
      <c r="F3825" s="29">
        <f>IF(OR(C3825&gt;總表!$B$30,C3825=0),0,IF(E3825=0,0,1+F3824))</f>
        <v>0</v>
      </c>
      <c r="G3825" s="29">
        <f t="shared" si="418"/>
        <v>0</v>
      </c>
      <c r="H3825" s="42">
        <f t="shared" si="416"/>
        <v>0</v>
      </c>
      <c r="I3825" s="43">
        <f t="shared" si="419"/>
        <v>0</v>
      </c>
      <c r="J3825" s="42">
        <f t="shared" si="420"/>
        <v>0</v>
      </c>
      <c r="K3825" s="43">
        <f t="shared" si="421"/>
        <v>0</v>
      </c>
      <c r="L3825">
        <f t="shared" si="422"/>
        <v>126</v>
      </c>
      <c r="M3825">
        <f>IF($G3825="","",COUNTIF($G$3:$G3825, $G3825))</f>
        <v>3697</v>
      </c>
      <c r="N3825">
        <f t="shared" si="417"/>
        <v>3823</v>
      </c>
      <c r="O3825"/>
      <c r="P3825"/>
      <c r="Q3825"/>
    </row>
    <row r="3826" spans="2:17">
      <c r="B3826" s="30">
        <f>資料貼入!A3826</f>
        <v>0</v>
      </c>
      <c r="C3826" s="38">
        <f>資料貼入!A3826</f>
        <v>0</v>
      </c>
      <c r="D3826" s="29">
        <f>資料貼入!B3826</f>
        <v>0</v>
      </c>
      <c r="E3826" s="29" cm="1">
        <f t="array" ref="E3826">MovingDayDD($D$3:D3826)</f>
        <v>-2980487.7599999681</v>
      </c>
      <c r="F3826" s="29">
        <f>IF(OR(C3826&gt;總表!$B$30,C3826=0),0,IF(E3826=0,0,1+F3825))</f>
        <v>0</v>
      </c>
      <c r="G3826" s="29">
        <f t="shared" si="418"/>
        <v>0</v>
      </c>
      <c r="H3826" s="42">
        <f t="shared" si="416"/>
        <v>0</v>
      </c>
      <c r="I3826" s="43">
        <f t="shared" si="419"/>
        <v>0</v>
      </c>
      <c r="J3826" s="42">
        <f t="shared" si="420"/>
        <v>0</v>
      </c>
      <c r="K3826" s="43">
        <f t="shared" si="421"/>
        <v>0</v>
      </c>
      <c r="L3826">
        <f t="shared" si="422"/>
        <v>126</v>
      </c>
      <c r="M3826">
        <f>IF($G3826="","",COUNTIF($G$3:$G3826, $G3826))</f>
        <v>3698</v>
      </c>
      <c r="N3826">
        <f t="shared" si="417"/>
        <v>3824</v>
      </c>
      <c r="O3826"/>
      <c r="P3826"/>
      <c r="Q3826"/>
    </row>
    <row r="3827" spans="2:17">
      <c r="B3827" s="30">
        <f>資料貼入!A3827</f>
        <v>0</v>
      </c>
      <c r="C3827" s="38">
        <f>資料貼入!A3827</f>
        <v>0</v>
      </c>
      <c r="D3827" s="29">
        <f>資料貼入!B3827</f>
        <v>0</v>
      </c>
      <c r="E3827" s="29" cm="1">
        <f t="array" ref="E3827">MovingDayDD($D$3:D3827)</f>
        <v>-2980487.7599999681</v>
      </c>
      <c r="F3827" s="29">
        <f>IF(OR(C3827&gt;總表!$B$30,C3827=0),0,IF(E3827=0,0,1+F3826))</f>
        <v>0</v>
      </c>
      <c r="G3827" s="29">
        <f t="shared" si="418"/>
        <v>0</v>
      </c>
      <c r="H3827" s="42">
        <f t="shared" si="416"/>
        <v>0</v>
      </c>
      <c r="I3827" s="43">
        <f t="shared" si="419"/>
        <v>0</v>
      </c>
      <c r="J3827" s="42">
        <f t="shared" si="420"/>
        <v>0</v>
      </c>
      <c r="K3827" s="43">
        <f t="shared" si="421"/>
        <v>0</v>
      </c>
      <c r="L3827">
        <f t="shared" si="422"/>
        <v>126</v>
      </c>
      <c r="M3827">
        <f>IF($G3827="","",COUNTIF($G$3:$G3827, $G3827))</f>
        <v>3699</v>
      </c>
      <c r="N3827">
        <f t="shared" si="417"/>
        <v>3825</v>
      </c>
      <c r="O3827"/>
      <c r="P3827"/>
      <c r="Q3827"/>
    </row>
    <row r="3828" spans="2:17">
      <c r="B3828" s="30">
        <f>資料貼入!A3828</f>
        <v>0</v>
      </c>
      <c r="C3828" s="38">
        <f>資料貼入!A3828</f>
        <v>0</v>
      </c>
      <c r="D3828" s="29">
        <f>資料貼入!B3828</f>
        <v>0</v>
      </c>
      <c r="E3828" s="29" cm="1">
        <f t="array" ref="E3828">MovingDayDD($D$3:D3828)</f>
        <v>-2980487.7599999681</v>
      </c>
      <c r="F3828" s="29">
        <f>IF(OR(C3828&gt;總表!$B$30,C3828=0),0,IF(E3828=0,0,1+F3827))</f>
        <v>0</v>
      </c>
      <c r="G3828" s="29">
        <f t="shared" si="418"/>
        <v>0</v>
      </c>
      <c r="H3828" s="42">
        <f t="shared" si="416"/>
        <v>0</v>
      </c>
      <c r="I3828" s="43">
        <f t="shared" si="419"/>
        <v>0</v>
      </c>
      <c r="J3828" s="42">
        <f t="shared" si="420"/>
        <v>0</v>
      </c>
      <c r="K3828" s="43">
        <f t="shared" si="421"/>
        <v>0</v>
      </c>
      <c r="L3828">
        <f t="shared" si="422"/>
        <v>126</v>
      </c>
      <c r="M3828">
        <f>IF($G3828="","",COUNTIF($G$3:$G3828, $G3828))</f>
        <v>3700</v>
      </c>
      <c r="N3828">
        <f t="shared" si="417"/>
        <v>3826</v>
      </c>
      <c r="O3828"/>
      <c r="P3828"/>
      <c r="Q3828"/>
    </row>
    <row r="3829" spans="2:17">
      <c r="B3829" s="30">
        <f>資料貼入!A3829</f>
        <v>0</v>
      </c>
      <c r="C3829" s="38">
        <f>資料貼入!A3829</f>
        <v>0</v>
      </c>
      <c r="D3829" s="29">
        <f>資料貼入!B3829</f>
        <v>0</v>
      </c>
      <c r="E3829" s="29" cm="1">
        <f t="array" ref="E3829">MovingDayDD($D$3:D3829)</f>
        <v>-2980487.7599999681</v>
      </c>
      <c r="F3829" s="29">
        <f>IF(OR(C3829&gt;總表!$B$30,C3829=0),0,IF(E3829=0,0,1+F3828))</f>
        <v>0</v>
      </c>
      <c r="G3829" s="29">
        <f t="shared" si="418"/>
        <v>0</v>
      </c>
      <c r="H3829" s="42">
        <f t="shared" si="416"/>
        <v>0</v>
      </c>
      <c r="I3829" s="43">
        <f t="shared" si="419"/>
        <v>0</v>
      </c>
      <c r="J3829" s="42">
        <f t="shared" si="420"/>
        <v>0</v>
      </c>
      <c r="K3829" s="43">
        <f t="shared" si="421"/>
        <v>0</v>
      </c>
      <c r="L3829">
        <f t="shared" si="422"/>
        <v>126</v>
      </c>
      <c r="M3829">
        <f>IF($G3829="","",COUNTIF($G$3:$G3829, $G3829))</f>
        <v>3701</v>
      </c>
      <c r="N3829">
        <f t="shared" si="417"/>
        <v>3827</v>
      </c>
      <c r="O3829"/>
      <c r="P3829"/>
      <c r="Q3829"/>
    </row>
    <row r="3830" spans="2:17">
      <c r="B3830" s="30">
        <f>資料貼入!A3830</f>
        <v>0</v>
      </c>
      <c r="C3830" s="38">
        <f>資料貼入!A3830</f>
        <v>0</v>
      </c>
      <c r="D3830" s="29">
        <f>資料貼入!B3830</f>
        <v>0</v>
      </c>
      <c r="E3830" s="29" cm="1">
        <f t="array" ref="E3830">MovingDayDD($D$3:D3830)</f>
        <v>-2980487.7599999681</v>
      </c>
      <c r="F3830" s="29">
        <f>IF(OR(C3830&gt;總表!$B$30,C3830=0),0,IF(E3830=0,0,1+F3829))</f>
        <v>0</v>
      </c>
      <c r="G3830" s="29">
        <f t="shared" si="418"/>
        <v>0</v>
      </c>
      <c r="H3830" s="42">
        <f t="shared" si="416"/>
        <v>0</v>
      </c>
      <c r="I3830" s="43">
        <f t="shared" si="419"/>
        <v>0</v>
      </c>
      <c r="J3830" s="42">
        <f t="shared" si="420"/>
        <v>0</v>
      </c>
      <c r="K3830" s="43">
        <f t="shared" si="421"/>
        <v>0</v>
      </c>
      <c r="L3830">
        <f t="shared" si="422"/>
        <v>126</v>
      </c>
      <c r="M3830">
        <f>IF($G3830="","",COUNTIF($G$3:$G3830, $G3830))</f>
        <v>3702</v>
      </c>
      <c r="N3830">
        <f t="shared" si="417"/>
        <v>3828</v>
      </c>
      <c r="O3830"/>
      <c r="P3830"/>
      <c r="Q3830"/>
    </row>
    <row r="3831" spans="2:17">
      <c r="B3831" s="30">
        <f>資料貼入!A3831</f>
        <v>0</v>
      </c>
      <c r="C3831" s="38">
        <f>資料貼入!A3831</f>
        <v>0</v>
      </c>
      <c r="D3831" s="29">
        <f>資料貼入!B3831</f>
        <v>0</v>
      </c>
      <c r="E3831" s="29" cm="1">
        <f t="array" ref="E3831">MovingDayDD($D$3:D3831)</f>
        <v>-2980487.7599999681</v>
      </c>
      <c r="F3831" s="29">
        <f>IF(OR(C3831&gt;總表!$B$30,C3831=0),0,IF(E3831=0,0,1+F3830))</f>
        <v>0</v>
      </c>
      <c r="G3831" s="29">
        <f t="shared" si="418"/>
        <v>0</v>
      </c>
      <c r="H3831" s="42">
        <f t="shared" si="416"/>
        <v>0</v>
      </c>
      <c r="I3831" s="43">
        <f t="shared" si="419"/>
        <v>0</v>
      </c>
      <c r="J3831" s="42">
        <f t="shared" si="420"/>
        <v>0</v>
      </c>
      <c r="K3831" s="43">
        <f t="shared" si="421"/>
        <v>0</v>
      </c>
      <c r="L3831">
        <f t="shared" si="422"/>
        <v>126</v>
      </c>
      <c r="M3831">
        <f>IF($G3831="","",COUNTIF($G$3:$G3831, $G3831))</f>
        <v>3703</v>
      </c>
      <c r="N3831">
        <f t="shared" si="417"/>
        <v>3829</v>
      </c>
      <c r="O3831"/>
      <c r="P3831"/>
      <c r="Q3831"/>
    </row>
    <row r="3832" spans="2:17">
      <c r="B3832" s="30">
        <f>資料貼入!A3832</f>
        <v>0</v>
      </c>
      <c r="C3832" s="38">
        <f>資料貼入!A3832</f>
        <v>0</v>
      </c>
      <c r="D3832" s="29">
        <f>資料貼入!B3832</f>
        <v>0</v>
      </c>
      <c r="E3832" s="29" cm="1">
        <f t="array" ref="E3832">MovingDayDD($D$3:D3832)</f>
        <v>-2980487.7599999681</v>
      </c>
      <c r="F3832" s="29">
        <f>IF(OR(C3832&gt;總表!$B$30,C3832=0),0,IF(E3832=0,0,1+F3831))</f>
        <v>0</v>
      </c>
      <c r="G3832" s="29">
        <f t="shared" si="418"/>
        <v>0</v>
      </c>
      <c r="H3832" s="42">
        <f t="shared" si="416"/>
        <v>0</v>
      </c>
      <c r="I3832" s="43">
        <f t="shared" si="419"/>
        <v>0</v>
      </c>
      <c r="J3832" s="42">
        <f t="shared" si="420"/>
        <v>0</v>
      </c>
      <c r="K3832" s="43">
        <f t="shared" si="421"/>
        <v>0</v>
      </c>
      <c r="L3832">
        <f t="shared" si="422"/>
        <v>126</v>
      </c>
      <c r="M3832">
        <f>IF($G3832="","",COUNTIF($G$3:$G3832, $G3832))</f>
        <v>3704</v>
      </c>
      <c r="N3832">
        <f t="shared" si="417"/>
        <v>3830</v>
      </c>
      <c r="O3832"/>
      <c r="P3832"/>
      <c r="Q3832"/>
    </row>
    <row r="3833" spans="2:17">
      <c r="B3833" s="30">
        <f>資料貼入!A3833</f>
        <v>0</v>
      </c>
      <c r="C3833" s="38">
        <f>資料貼入!A3833</f>
        <v>0</v>
      </c>
      <c r="D3833" s="29">
        <f>資料貼入!B3833</f>
        <v>0</v>
      </c>
      <c r="E3833" s="29" cm="1">
        <f t="array" ref="E3833">MovingDayDD($D$3:D3833)</f>
        <v>-2980487.7599999681</v>
      </c>
      <c r="F3833" s="29">
        <f>IF(OR(C3833&gt;總表!$B$30,C3833=0),0,IF(E3833=0,0,1+F3832))</f>
        <v>0</v>
      </c>
      <c r="G3833" s="29">
        <f t="shared" si="418"/>
        <v>0</v>
      </c>
      <c r="H3833" s="42">
        <f t="shared" si="416"/>
        <v>0</v>
      </c>
      <c r="I3833" s="43">
        <f t="shared" si="419"/>
        <v>0</v>
      </c>
      <c r="J3833" s="42">
        <f t="shared" si="420"/>
        <v>0</v>
      </c>
      <c r="K3833" s="43">
        <f t="shared" si="421"/>
        <v>0</v>
      </c>
      <c r="L3833">
        <f t="shared" si="422"/>
        <v>126</v>
      </c>
      <c r="M3833">
        <f>IF($G3833="","",COUNTIF($G$3:$G3833, $G3833))</f>
        <v>3705</v>
      </c>
      <c r="N3833">
        <f t="shared" si="417"/>
        <v>3831</v>
      </c>
      <c r="O3833"/>
      <c r="P3833"/>
      <c r="Q3833"/>
    </row>
    <row r="3834" spans="2:17">
      <c r="B3834" s="30">
        <f>資料貼入!A3834</f>
        <v>0</v>
      </c>
      <c r="C3834" s="38">
        <f>資料貼入!A3834</f>
        <v>0</v>
      </c>
      <c r="D3834" s="29">
        <f>資料貼入!B3834</f>
        <v>0</v>
      </c>
      <c r="E3834" s="29" cm="1">
        <f t="array" ref="E3834">MovingDayDD($D$3:D3834)</f>
        <v>-2980487.7599999681</v>
      </c>
      <c r="F3834" s="29">
        <f>IF(OR(C3834&gt;總表!$B$30,C3834=0),0,IF(E3834=0,0,1+F3833))</f>
        <v>0</v>
      </c>
      <c r="G3834" s="29">
        <f t="shared" si="418"/>
        <v>0</v>
      </c>
      <c r="H3834" s="42">
        <f t="shared" si="416"/>
        <v>0</v>
      </c>
      <c r="I3834" s="43">
        <f t="shared" si="419"/>
        <v>0</v>
      </c>
      <c r="J3834" s="42">
        <f t="shared" si="420"/>
        <v>0</v>
      </c>
      <c r="K3834" s="43">
        <f t="shared" si="421"/>
        <v>0</v>
      </c>
      <c r="L3834">
        <f t="shared" si="422"/>
        <v>126</v>
      </c>
      <c r="M3834">
        <f>IF($G3834="","",COUNTIF($G$3:$G3834, $G3834))</f>
        <v>3706</v>
      </c>
      <c r="N3834">
        <f t="shared" si="417"/>
        <v>3832</v>
      </c>
      <c r="O3834"/>
      <c r="P3834"/>
      <c r="Q3834"/>
    </row>
    <row r="3835" spans="2:17">
      <c r="B3835" s="30">
        <f>資料貼入!A3835</f>
        <v>0</v>
      </c>
      <c r="C3835" s="38">
        <f>資料貼入!A3835</f>
        <v>0</v>
      </c>
      <c r="D3835" s="29">
        <f>資料貼入!B3835</f>
        <v>0</v>
      </c>
      <c r="E3835" s="29" cm="1">
        <f t="array" ref="E3835">MovingDayDD($D$3:D3835)</f>
        <v>-2980487.7599999681</v>
      </c>
      <c r="F3835" s="29">
        <f>IF(OR(C3835&gt;總表!$B$30,C3835=0),0,IF(E3835=0,0,1+F3834))</f>
        <v>0</v>
      </c>
      <c r="G3835" s="29">
        <f t="shared" si="418"/>
        <v>0</v>
      </c>
      <c r="H3835" s="42">
        <f t="shared" si="416"/>
        <v>0</v>
      </c>
      <c r="I3835" s="43">
        <f t="shared" si="419"/>
        <v>0</v>
      </c>
      <c r="J3835" s="42">
        <f t="shared" si="420"/>
        <v>0</v>
      </c>
      <c r="K3835" s="43">
        <f t="shared" si="421"/>
        <v>0</v>
      </c>
      <c r="L3835">
        <f t="shared" si="422"/>
        <v>126</v>
      </c>
      <c r="M3835">
        <f>IF($G3835="","",COUNTIF($G$3:$G3835, $G3835))</f>
        <v>3707</v>
      </c>
      <c r="N3835">
        <f t="shared" si="417"/>
        <v>3833</v>
      </c>
      <c r="O3835"/>
      <c r="P3835"/>
      <c r="Q3835"/>
    </row>
    <row r="3836" spans="2:17">
      <c r="B3836" s="30">
        <f>資料貼入!A3836</f>
        <v>0</v>
      </c>
      <c r="C3836" s="38">
        <f>資料貼入!A3836</f>
        <v>0</v>
      </c>
      <c r="D3836" s="29">
        <f>資料貼入!B3836</f>
        <v>0</v>
      </c>
      <c r="E3836" s="29" cm="1">
        <f t="array" ref="E3836">MovingDayDD($D$3:D3836)</f>
        <v>-2980487.7599999681</v>
      </c>
      <c r="F3836" s="29">
        <f>IF(OR(C3836&gt;總表!$B$30,C3836=0),0,IF(E3836=0,0,1+F3835))</f>
        <v>0</v>
      </c>
      <c r="G3836" s="29">
        <f t="shared" si="418"/>
        <v>0</v>
      </c>
      <c r="H3836" s="42">
        <f t="shared" si="416"/>
        <v>0</v>
      </c>
      <c r="I3836" s="43">
        <f t="shared" si="419"/>
        <v>0</v>
      </c>
      <c r="J3836" s="42">
        <f t="shared" si="420"/>
        <v>0</v>
      </c>
      <c r="K3836" s="43">
        <f t="shared" si="421"/>
        <v>0</v>
      </c>
      <c r="L3836">
        <f t="shared" si="422"/>
        <v>126</v>
      </c>
      <c r="M3836">
        <f>IF($G3836="","",COUNTIF($G$3:$G3836, $G3836))</f>
        <v>3708</v>
      </c>
      <c r="N3836">
        <f t="shared" si="417"/>
        <v>3834</v>
      </c>
      <c r="O3836"/>
      <c r="P3836"/>
      <c r="Q3836"/>
    </row>
    <row r="3837" spans="2:17">
      <c r="B3837" s="30">
        <f>資料貼入!A3837</f>
        <v>0</v>
      </c>
      <c r="C3837" s="38">
        <f>資料貼入!A3837</f>
        <v>0</v>
      </c>
      <c r="D3837" s="29">
        <f>資料貼入!B3837</f>
        <v>0</v>
      </c>
      <c r="E3837" s="29" cm="1">
        <f t="array" ref="E3837">MovingDayDD($D$3:D3837)</f>
        <v>-2980487.7599999681</v>
      </c>
      <c r="F3837" s="29">
        <f>IF(OR(C3837&gt;總表!$B$30,C3837=0),0,IF(E3837=0,0,1+F3836))</f>
        <v>0</v>
      </c>
      <c r="G3837" s="29">
        <f t="shared" si="418"/>
        <v>0</v>
      </c>
      <c r="H3837" s="42">
        <f t="shared" si="416"/>
        <v>0</v>
      </c>
      <c r="I3837" s="43">
        <f t="shared" si="419"/>
        <v>0</v>
      </c>
      <c r="J3837" s="42">
        <f t="shared" si="420"/>
        <v>0</v>
      </c>
      <c r="K3837" s="43">
        <f t="shared" si="421"/>
        <v>0</v>
      </c>
      <c r="L3837">
        <f t="shared" si="422"/>
        <v>126</v>
      </c>
      <c r="M3837">
        <f>IF($G3837="","",COUNTIF($G$3:$G3837, $G3837))</f>
        <v>3709</v>
      </c>
      <c r="N3837">
        <f t="shared" si="417"/>
        <v>3835</v>
      </c>
      <c r="O3837"/>
      <c r="P3837"/>
      <c r="Q3837"/>
    </row>
    <row r="3838" spans="2:17">
      <c r="B3838" s="30">
        <f>資料貼入!A3838</f>
        <v>0</v>
      </c>
      <c r="C3838" s="38">
        <f>資料貼入!A3838</f>
        <v>0</v>
      </c>
      <c r="D3838" s="29">
        <f>資料貼入!B3838</f>
        <v>0</v>
      </c>
      <c r="E3838" s="29" cm="1">
        <f t="array" ref="E3838">MovingDayDD($D$3:D3838)</f>
        <v>-2980487.7599999681</v>
      </c>
      <c r="F3838" s="29">
        <f>IF(OR(C3838&gt;總表!$B$30,C3838=0),0,IF(E3838=0,0,1+F3837))</f>
        <v>0</v>
      </c>
      <c r="G3838" s="29">
        <f t="shared" si="418"/>
        <v>0</v>
      </c>
      <c r="H3838" s="42">
        <f t="shared" si="416"/>
        <v>0</v>
      </c>
      <c r="I3838" s="43">
        <f t="shared" si="419"/>
        <v>0</v>
      </c>
      <c r="J3838" s="42">
        <f t="shared" si="420"/>
        <v>0</v>
      </c>
      <c r="K3838" s="43">
        <f t="shared" si="421"/>
        <v>0</v>
      </c>
      <c r="L3838">
        <f t="shared" si="422"/>
        <v>126</v>
      </c>
      <c r="M3838">
        <f>IF($G3838="","",COUNTIF($G$3:$G3838, $G3838))</f>
        <v>3710</v>
      </c>
      <c r="N3838">
        <f t="shared" si="417"/>
        <v>3836</v>
      </c>
      <c r="O3838"/>
      <c r="P3838"/>
      <c r="Q3838"/>
    </row>
    <row r="3839" spans="2:17">
      <c r="B3839" s="30">
        <f>資料貼入!A3839</f>
        <v>0</v>
      </c>
      <c r="C3839" s="38">
        <f>資料貼入!A3839</f>
        <v>0</v>
      </c>
      <c r="D3839" s="29">
        <f>資料貼入!B3839</f>
        <v>0</v>
      </c>
      <c r="E3839" s="29" cm="1">
        <f t="array" ref="E3839">MovingDayDD($D$3:D3839)</f>
        <v>-2980487.7599999681</v>
      </c>
      <c r="F3839" s="29">
        <f>IF(OR(C3839&gt;總表!$B$30,C3839=0),0,IF(E3839=0,0,1+F3838))</f>
        <v>0</v>
      </c>
      <c r="G3839" s="29">
        <f t="shared" si="418"/>
        <v>0</v>
      </c>
      <c r="H3839" s="42">
        <f t="shared" si="416"/>
        <v>0</v>
      </c>
      <c r="I3839" s="43">
        <f t="shared" si="419"/>
        <v>0</v>
      </c>
      <c r="J3839" s="42">
        <f t="shared" si="420"/>
        <v>0</v>
      </c>
      <c r="K3839" s="43">
        <f t="shared" si="421"/>
        <v>0</v>
      </c>
      <c r="L3839">
        <f t="shared" si="422"/>
        <v>126</v>
      </c>
      <c r="M3839">
        <f>IF($G3839="","",COUNTIF($G$3:$G3839, $G3839))</f>
        <v>3711</v>
      </c>
      <c r="N3839">
        <f t="shared" si="417"/>
        <v>3837</v>
      </c>
      <c r="O3839"/>
      <c r="P3839"/>
      <c r="Q3839"/>
    </row>
    <row r="3840" spans="2:17">
      <c r="B3840" s="30">
        <f>資料貼入!A3840</f>
        <v>0</v>
      </c>
      <c r="C3840" s="38">
        <f>資料貼入!A3840</f>
        <v>0</v>
      </c>
      <c r="D3840" s="29">
        <f>資料貼入!B3840</f>
        <v>0</v>
      </c>
      <c r="E3840" s="29" cm="1">
        <f t="array" ref="E3840">MovingDayDD($D$3:D3840)</f>
        <v>-2980487.7599999681</v>
      </c>
      <c r="F3840" s="29">
        <f>IF(OR(C3840&gt;總表!$B$30,C3840=0),0,IF(E3840=0,0,1+F3839))</f>
        <v>0</v>
      </c>
      <c r="G3840" s="29">
        <f t="shared" si="418"/>
        <v>0</v>
      </c>
      <c r="H3840" s="42">
        <f t="shared" si="416"/>
        <v>0</v>
      </c>
      <c r="I3840" s="43">
        <f t="shared" si="419"/>
        <v>0</v>
      </c>
      <c r="J3840" s="42">
        <f t="shared" si="420"/>
        <v>0</v>
      </c>
      <c r="K3840" s="43">
        <f t="shared" si="421"/>
        <v>0</v>
      </c>
      <c r="L3840">
        <f t="shared" si="422"/>
        <v>126</v>
      </c>
      <c r="M3840">
        <f>IF($G3840="","",COUNTIF($G$3:$G3840, $G3840))</f>
        <v>3712</v>
      </c>
      <c r="N3840">
        <f t="shared" si="417"/>
        <v>3838</v>
      </c>
      <c r="O3840"/>
      <c r="P3840"/>
      <c r="Q3840"/>
    </row>
    <row r="3841" spans="2:17">
      <c r="B3841" s="30">
        <f>資料貼入!A3841</f>
        <v>0</v>
      </c>
      <c r="C3841" s="38">
        <f>資料貼入!A3841</f>
        <v>0</v>
      </c>
      <c r="D3841" s="29">
        <f>資料貼入!B3841</f>
        <v>0</v>
      </c>
      <c r="E3841" s="29" cm="1">
        <f t="array" ref="E3841">MovingDayDD($D$3:D3841)</f>
        <v>-2980487.7599999681</v>
      </c>
      <c r="F3841" s="29">
        <f>IF(OR(C3841&gt;總表!$B$30,C3841=0),0,IF(E3841=0,0,1+F3840))</f>
        <v>0</v>
      </c>
      <c r="G3841" s="29">
        <f t="shared" si="418"/>
        <v>0</v>
      </c>
      <c r="H3841" s="42">
        <f t="shared" si="416"/>
        <v>0</v>
      </c>
      <c r="I3841" s="43">
        <f t="shared" si="419"/>
        <v>0</v>
      </c>
      <c r="J3841" s="42">
        <f t="shared" si="420"/>
        <v>0</v>
      </c>
      <c r="K3841" s="43">
        <f t="shared" si="421"/>
        <v>0</v>
      </c>
      <c r="L3841">
        <f t="shared" si="422"/>
        <v>126</v>
      </c>
      <c r="M3841">
        <f>IF($G3841="","",COUNTIF($G$3:$G3841, $G3841))</f>
        <v>3713</v>
      </c>
      <c r="N3841">
        <f t="shared" si="417"/>
        <v>3839</v>
      </c>
      <c r="O3841"/>
      <c r="P3841"/>
      <c r="Q3841"/>
    </row>
    <row r="3842" spans="2:17">
      <c r="B3842" s="30">
        <f>資料貼入!A3842</f>
        <v>0</v>
      </c>
      <c r="C3842" s="38">
        <f>資料貼入!A3842</f>
        <v>0</v>
      </c>
      <c r="D3842" s="29">
        <f>資料貼入!B3842</f>
        <v>0</v>
      </c>
      <c r="E3842" s="29" cm="1">
        <f t="array" ref="E3842">MovingDayDD($D$3:D3842)</f>
        <v>-2980487.7599999681</v>
      </c>
      <c r="F3842" s="29">
        <f>IF(OR(C3842&gt;總表!$B$30,C3842=0),0,IF(E3842=0,0,1+F3841))</f>
        <v>0</v>
      </c>
      <c r="G3842" s="29">
        <f t="shared" si="418"/>
        <v>0</v>
      </c>
      <c r="H3842" s="42">
        <f t="shared" si="416"/>
        <v>0</v>
      </c>
      <c r="I3842" s="43">
        <f t="shared" si="419"/>
        <v>0</v>
      </c>
      <c r="J3842" s="42">
        <f t="shared" si="420"/>
        <v>0</v>
      </c>
      <c r="K3842" s="43">
        <f t="shared" si="421"/>
        <v>0</v>
      </c>
      <c r="L3842">
        <f t="shared" si="422"/>
        <v>126</v>
      </c>
      <c r="M3842">
        <f>IF($G3842="","",COUNTIF($G$3:$G3842, $G3842))</f>
        <v>3714</v>
      </c>
      <c r="N3842">
        <f t="shared" si="417"/>
        <v>3840</v>
      </c>
      <c r="O3842"/>
      <c r="P3842"/>
      <c r="Q3842"/>
    </row>
    <row r="3843" spans="2:17">
      <c r="B3843" s="30">
        <f>資料貼入!A3843</f>
        <v>0</v>
      </c>
      <c r="C3843" s="38">
        <f>資料貼入!A3843</f>
        <v>0</v>
      </c>
      <c r="D3843" s="29">
        <f>資料貼入!B3843</f>
        <v>0</v>
      </c>
      <c r="E3843" s="29" cm="1">
        <f t="array" ref="E3843">MovingDayDD($D$3:D3843)</f>
        <v>-2980487.7599999681</v>
      </c>
      <c r="F3843" s="29">
        <f>IF(OR(C3843&gt;總表!$B$30,C3843=0),0,IF(E3843=0,0,1+F3842))</f>
        <v>0</v>
      </c>
      <c r="G3843" s="29">
        <f t="shared" si="418"/>
        <v>0</v>
      </c>
      <c r="H3843" s="42">
        <f t="shared" ref="H3843:H3906" si="423">IF(G3843&gt;$V$1,B3843,0)</f>
        <v>0</v>
      </c>
      <c r="I3843" s="43">
        <f t="shared" si="419"/>
        <v>0</v>
      </c>
      <c r="J3843" s="42">
        <f t="shared" si="420"/>
        <v>0</v>
      </c>
      <c r="K3843" s="43">
        <f t="shared" si="421"/>
        <v>0</v>
      </c>
      <c r="L3843">
        <f t="shared" si="422"/>
        <v>126</v>
      </c>
      <c r="M3843">
        <f>IF($G3843="","",COUNTIF($G$3:$G3843, $G3843))</f>
        <v>3715</v>
      </c>
      <c r="N3843">
        <f t="shared" ref="N3843:N3906" si="424">IF($G3843="","",L3843+M3843)</f>
        <v>3841</v>
      </c>
      <c r="O3843"/>
      <c r="P3843"/>
      <c r="Q3843"/>
    </row>
    <row r="3844" spans="2:17">
      <c r="B3844" s="30">
        <f>資料貼入!A3844</f>
        <v>0</v>
      </c>
      <c r="C3844" s="38">
        <f>資料貼入!A3844</f>
        <v>0</v>
      </c>
      <c r="D3844" s="29">
        <f>資料貼入!B3844</f>
        <v>0</v>
      </c>
      <c r="E3844" s="29" cm="1">
        <f t="array" ref="E3844">MovingDayDD($D$3:D3844)</f>
        <v>-2980487.7599999681</v>
      </c>
      <c r="F3844" s="29">
        <f>IF(OR(C3844&gt;總表!$B$30,C3844=0),0,IF(E3844=0,0,1+F3843))</f>
        <v>0</v>
      </c>
      <c r="G3844" s="29">
        <f t="shared" ref="G3844:G3907" si="425">IF(F3845=0,F3844,0)</f>
        <v>0</v>
      </c>
      <c r="H3844" s="42">
        <f t="shared" si="423"/>
        <v>0</v>
      </c>
      <c r="I3844" s="43">
        <f t="shared" ref="I3844:I3907" si="426">G3844</f>
        <v>0</v>
      </c>
      <c r="J3844" s="42">
        <f t="shared" ref="J3844:J3907" si="427">IF(F3844=0,0,B3844)</f>
        <v>0</v>
      </c>
      <c r="K3844" s="43">
        <f t="shared" ref="K3844:K3907" si="428">G3844</f>
        <v>0</v>
      </c>
      <c r="L3844">
        <f t="shared" ref="L3844:L3907" si="429">IF($G3844="","",COUNTIF($G$3:$G$4053, "&gt;" &amp; $G3844))</f>
        <v>126</v>
      </c>
      <c r="M3844">
        <f>IF($G3844="","",COUNTIF($G$3:$G3844, $G3844))</f>
        <v>3716</v>
      </c>
      <c r="N3844">
        <f t="shared" si="424"/>
        <v>3842</v>
      </c>
      <c r="O3844"/>
      <c r="P3844"/>
      <c r="Q3844"/>
    </row>
    <row r="3845" spans="2:17">
      <c r="B3845" s="30">
        <f>資料貼入!A3845</f>
        <v>0</v>
      </c>
      <c r="C3845" s="38">
        <f>資料貼入!A3845</f>
        <v>0</v>
      </c>
      <c r="D3845" s="29">
        <f>資料貼入!B3845</f>
        <v>0</v>
      </c>
      <c r="E3845" s="29" cm="1">
        <f t="array" ref="E3845">MovingDayDD($D$3:D3845)</f>
        <v>-2980487.7599999681</v>
      </c>
      <c r="F3845" s="29">
        <f>IF(OR(C3845&gt;總表!$B$30,C3845=0),0,IF(E3845=0,0,1+F3844))</f>
        <v>0</v>
      </c>
      <c r="G3845" s="29">
        <f t="shared" si="425"/>
        <v>0</v>
      </c>
      <c r="H3845" s="42">
        <f t="shared" si="423"/>
        <v>0</v>
      </c>
      <c r="I3845" s="43">
        <f t="shared" si="426"/>
        <v>0</v>
      </c>
      <c r="J3845" s="42">
        <f t="shared" si="427"/>
        <v>0</v>
      </c>
      <c r="K3845" s="43">
        <f t="shared" si="428"/>
        <v>0</v>
      </c>
      <c r="L3845">
        <f t="shared" si="429"/>
        <v>126</v>
      </c>
      <c r="M3845">
        <f>IF($G3845="","",COUNTIF($G$3:$G3845, $G3845))</f>
        <v>3717</v>
      </c>
      <c r="N3845">
        <f t="shared" si="424"/>
        <v>3843</v>
      </c>
      <c r="O3845"/>
      <c r="P3845"/>
      <c r="Q3845"/>
    </row>
    <row r="3846" spans="2:17">
      <c r="B3846" s="30">
        <f>資料貼入!A3846</f>
        <v>0</v>
      </c>
      <c r="C3846" s="38">
        <f>資料貼入!A3846</f>
        <v>0</v>
      </c>
      <c r="D3846" s="29">
        <f>資料貼入!B3846</f>
        <v>0</v>
      </c>
      <c r="E3846" s="29" cm="1">
        <f t="array" ref="E3846">MovingDayDD($D$3:D3846)</f>
        <v>-2980487.7599999681</v>
      </c>
      <c r="F3846" s="29">
        <f>IF(OR(C3846&gt;總表!$B$30,C3846=0),0,IF(E3846=0,0,1+F3845))</f>
        <v>0</v>
      </c>
      <c r="G3846" s="29">
        <f t="shared" si="425"/>
        <v>0</v>
      </c>
      <c r="H3846" s="42">
        <f t="shared" si="423"/>
        <v>0</v>
      </c>
      <c r="I3846" s="43">
        <f t="shared" si="426"/>
        <v>0</v>
      </c>
      <c r="J3846" s="42">
        <f t="shared" si="427"/>
        <v>0</v>
      </c>
      <c r="K3846" s="43">
        <f t="shared" si="428"/>
        <v>0</v>
      </c>
      <c r="L3846">
        <f t="shared" si="429"/>
        <v>126</v>
      </c>
      <c r="M3846">
        <f>IF($G3846="","",COUNTIF($G$3:$G3846, $G3846))</f>
        <v>3718</v>
      </c>
      <c r="N3846">
        <f t="shared" si="424"/>
        <v>3844</v>
      </c>
      <c r="O3846"/>
      <c r="P3846"/>
      <c r="Q3846"/>
    </row>
    <row r="3847" spans="2:17">
      <c r="B3847" s="30">
        <f>資料貼入!A3847</f>
        <v>0</v>
      </c>
      <c r="C3847" s="38">
        <f>資料貼入!A3847</f>
        <v>0</v>
      </c>
      <c r="D3847" s="29">
        <f>資料貼入!B3847</f>
        <v>0</v>
      </c>
      <c r="E3847" s="29" cm="1">
        <f t="array" ref="E3847">MovingDayDD($D$3:D3847)</f>
        <v>-2980487.7599999681</v>
      </c>
      <c r="F3847" s="29">
        <f>IF(OR(C3847&gt;總表!$B$30,C3847=0),0,IF(E3847=0,0,1+F3846))</f>
        <v>0</v>
      </c>
      <c r="G3847" s="29">
        <f t="shared" si="425"/>
        <v>0</v>
      </c>
      <c r="H3847" s="42">
        <f t="shared" si="423"/>
        <v>0</v>
      </c>
      <c r="I3847" s="43">
        <f t="shared" si="426"/>
        <v>0</v>
      </c>
      <c r="J3847" s="42">
        <f t="shared" si="427"/>
        <v>0</v>
      </c>
      <c r="K3847" s="43">
        <f t="shared" si="428"/>
        <v>0</v>
      </c>
      <c r="L3847">
        <f t="shared" si="429"/>
        <v>126</v>
      </c>
      <c r="M3847">
        <f>IF($G3847="","",COUNTIF($G$3:$G3847, $G3847))</f>
        <v>3719</v>
      </c>
      <c r="N3847">
        <f t="shared" si="424"/>
        <v>3845</v>
      </c>
      <c r="O3847"/>
      <c r="P3847"/>
      <c r="Q3847"/>
    </row>
    <row r="3848" spans="2:17">
      <c r="B3848" s="30">
        <f>資料貼入!A3848</f>
        <v>0</v>
      </c>
      <c r="C3848" s="38">
        <f>資料貼入!A3848</f>
        <v>0</v>
      </c>
      <c r="D3848" s="29">
        <f>資料貼入!B3848</f>
        <v>0</v>
      </c>
      <c r="E3848" s="29" cm="1">
        <f t="array" ref="E3848">MovingDayDD($D$3:D3848)</f>
        <v>-2980487.7599999681</v>
      </c>
      <c r="F3848" s="29">
        <f>IF(OR(C3848&gt;總表!$B$30,C3848=0),0,IF(E3848=0,0,1+F3847))</f>
        <v>0</v>
      </c>
      <c r="G3848" s="29">
        <f t="shared" si="425"/>
        <v>0</v>
      </c>
      <c r="H3848" s="42">
        <f t="shared" si="423"/>
        <v>0</v>
      </c>
      <c r="I3848" s="43">
        <f t="shared" si="426"/>
        <v>0</v>
      </c>
      <c r="J3848" s="42">
        <f t="shared" si="427"/>
        <v>0</v>
      </c>
      <c r="K3848" s="43">
        <f t="shared" si="428"/>
        <v>0</v>
      </c>
      <c r="L3848">
        <f t="shared" si="429"/>
        <v>126</v>
      </c>
      <c r="M3848">
        <f>IF($G3848="","",COUNTIF($G$3:$G3848, $G3848))</f>
        <v>3720</v>
      </c>
      <c r="N3848">
        <f t="shared" si="424"/>
        <v>3846</v>
      </c>
      <c r="O3848"/>
      <c r="P3848"/>
      <c r="Q3848"/>
    </row>
    <row r="3849" spans="2:17">
      <c r="B3849" s="30">
        <f>資料貼入!A3849</f>
        <v>0</v>
      </c>
      <c r="C3849" s="38">
        <f>資料貼入!A3849</f>
        <v>0</v>
      </c>
      <c r="D3849" s="29">
        <f>資料貼入!B3849</f>
        <v>0</v>
      </c>
      <c r="E3849" s="29" cm="1">
        <f t="array" ref="E3849">MovingDayDD($D$3:D3849)</f>
        <v>-2980487.7599999681</v>
      </c>
      <c r="F3849" s="29">
        <f>IF(OR(C3849&gt;總表!$B$30,C3849=0),0,IF(E3849=0,0,1+F3848))</f>
        <v>0</v>
      </c>
      <c r="G3849" s="29">
        <f t="shared" si="425"/>
        <v>0</v>
      </c>
      <c r="H3849" s="42">
        <f t="shared" si="423"/>
        <v>0</v>
      </c>
      <c r="I3849" s="43">
        <f t="shared" si="426"/>
        <v>0</v>
      </c>
      <c r="J3849" s="42">
        <f t="shared" si="427"/>
        <v>0</v>
      </c>
      <c r="K3849" s="43">
        <f t="shared" si="428"/>
        <v>0</v>
      </c>
      <c r="L3849">
        <f t="shared" si="429"/>
        <v>126</v>
      </c>
      <c r="M3849">
        <f>IF($G3849="","",COUNTIF($G$3:$G3849, $G3849))</f>
        <v>3721</v>
      </c>
      <c r="N3849">
        <f t="shared" si="424"/>
        <v>3847</v>
      </c>
      <c r="O3849"/>
      <c r="P3849"/>
      <c r="Q3849"/>
    </row>
    <row r="3850" spans="2:17">
      <c r="B3850" s="30">
        <f>資料貼入!A3850</f>
        <v>0</v>
      </c>
      <c r="C3850" s="38">
        <f>資料貼入!A3850</f>
        <v>0</v>
      </c>
      <c r="D3850" s="29">
        <f>資料貼入!B3850</f>
        <v>0</v>
      </c>
      <c r="E3850" s="29" cm="1">
        <f t="array" ref="E3850">MovingDayDD($D$3:D3850)</f>
        <v>-2980487.7599999681</v>
      </c>
      <c r="F3850" s="29">
        <f>IF(OR(C3850&gt;總表!$B$30,C3850=0),0,IF(E3850=0,0,1+F3849))</f>
        <v>0</v>
      </c>
      <c r="G3850" s="29">
        <f t="shared" si="425"/>
        <v>0</v>
      </c>
      <c r="H3850" s="42">
        <f t="shared" si="423"/>
        <v>0</v>
      </c>
      <c r="I3850" s="43">
        <f t="shared" si="426"/>
        <v>0</v>
      </c>
      <c r="J3850" s="42">
        <f t="shared" si="427"/>
        <v>0</v>
      </c>
      <c r="K3850" s="43">
        <f t="shared" si="428"/>
        <v>0</v>
      </c>
      <c r="L3850">
        <f t="shared" si="429"/>
        <v>126</v>
      </c>
      <c r="M3850">
        <f>IF($G3850="","",COUNTIF($G$3:$G3850, $G3850))</f>
        <v>3722</v>
      </c>
      <c r="N3850">
        <f t="shared" si="424"/>
        <v>3848</v>
      </c>
      <c r="O3850"/>
      <c r="P3850"/>
      <c r="Q3850"/>
    </row>
    <row r="3851" spans="2:17">
      <c r="B3851" s="30">
        <f>資料貼入!A3851</f>
        <v>0</v>
      </c>
      <c r="C3851" s="38">
        <f>資料貼入!A3851</f>
        <v>0</v>
      </c>
      <c r="D3851" s="29">
        <f>資料貼入!B3851</f>
        <v>0</v>
      </c>
      <c r="E3851" s="29" cm="1">
        <f t="array" ref="E3851">MovingDayDD($D$3:D3851)</f>
        <v>-2980487.7599999681</v>
      </c>
      <c r="F3851" s="29">
        <f>IF(OR(C3851&gt;總表!$B$30,C3851=0),0,IF(E3851=0,0,1+F3850))</f>
        <v>0</v>
      </c>
      <c r="G3851" s="29">
        <f t="shared" si="425"/>
        <v>0</v>
      </c>
      <c r="H3851" s="42">
        <f t="shared" si="423"/>
        <v>0</v>
      </c>
      <c r="I3851" s="43">
        <f t="shared" si="426"/>
        <v>0</v>
      </c>
      <c r="J3851" s="42">
        <f t="shared" si="427"/>
        <v>0</v>
      </c>
      <c r="K3851" s="43">
        <f t="shared" si="428"/>
        <v>0</v>
      </c>
      <c r="L3851">
        <f t="shared" si="429"/>
        <v>126</v>
      </c>
      <c r="M3851">
        <f>IF($G3851="","",COUNTIF($G$3:$G3851, $G3851))</f>
        <v>3723</v>
      </c>
      <c r="N3851">
        <f t="shared" si="424"/>
        <v>3849</v>
      </c>
      <c r="O3851"/>
      <c r="P3851"/>
      <c r="Q3851"/>
    </row>
    <row r="3852" spans="2:17">
      <c r="B3852" s="30">
        <f>資料貼入!A3852</f>
        <v>0</v>
      </c>
      <c r="C3852" s="38">
        <f>資料貼入!A3852</f>
        <v>0</v>
      </c>
      <c r="D3852" s="29">
        <f>資料貼入!B3852</f>
        <v>0</v>
      </c>
      <c r="E3852" s="29" cm="1">
        <f t="array" ref="E3852">MovingDayDD($D$3:D3852)</f>
        <v>-2980487.7599999681</v>
      </c>
      <c r="F3852" s="29">
        <f>IF(OR(C3852&gt;總表!$B$30,C3852=0),0,IF(E3852=0,0,1+F3851))</f>
        <v>0</v>
      </c>
      <c r="G3852" s="29">
        <f t="shared" si="425"/>
        <v>0</v>
      </c>
      <c r="H3852" s="42">
        <f t="shared" si="423"/>
        <v>0</v>
      </c>
      <c r="I3852" s="43">
        <f t="shared" si="426"/>
        <v>0</v>
      </c>
      <c r="J3852" s="42">
        <f t="shared" si="427"/>
        <v>0</v>
      </c>
      <c r="K3852" s="43">
        <f t="shared" si="428"/>
        <v>0</v>
      </c>
      <c r="L3852">
        <f t="shared" si="429"/>
        <v>126</v>
      </c>
      <c r="M3852">
        <f>IF($G3852="","",COUNTIF($G$3:$G3852, $G3852))</f>
        <v>3724</v>
      </c>
      <c r="N3852">
        <f t="shared" si="424"/>
        <v>3850</v>
      </c>
      <c r="O3852"/>
      <c r="P3852"/>
      <c r="Q3852"/>
    </row>
    <row r="3853" spans="2:17">
      <c r="B3853" s="30">
        <f>資料貼入!A3853</f>
        <v>0</v>
      </c>
      <c r="C3853" s="38">
        <f>資料貼入!A3853</f>
        <v>0</v>
      </c>
      <c r="D3853" s="29">
        <f>資料貼入!B3853</f>
        <v>0</v>
      </c>
      <c r="E3853" s="29" cm="1">
        <f t="array" ref="E3853">MovingDayDD($D$3:D3853)</f>
        <v>-2980487.7599999681</v>
      </c>
      <c r="F3853" s="29">
        <f>IF(OR(C3853&gt;總表!$B$30,C3853=0),0,IF(E3853=0,0,1+F3852))</f>
        <v>0</v>
      </c>
      <c r="G3853" s="29">
        <f t="shared" si="425"/>
        <v>0</v>
      </c>
      <c r="H3853" s="42">
        <f t="shared" si="423"/>
        <v>0</v>
      </c>
      <c r="I3853" s="43">
        <f t="shared" si="426"/>
        <v>0</v>
      </c>
      <c r="J3853" s="42">
        <f t="shared" si="427"/>
        <v>0</v>
      </c>
      <c r="K3853" s="43">
        <f t="shared" si="428"/>
        <v>0</v>
      </c>
      <c r="L3853">
        <f t="shared" si="429"/>
        <v>126</v>
      </c>
      <c r="M3853">
        <f>IF($G3853="","",COUNTIF($G$3:$G3853, $G3853))</f>
        <v>3725</v>
      </c>
      <c r="N3853">
        <f t="shared" si="424"/>
        <v>3851</v>
      </c>
      <c r="O3853"/>
      <c r="P3853"/>
      <c r="Q3853"/>
    </row>
    <row r="3854" spans="2:17">
      <c r="B3854" s="30">
        <f>資料貼入!A3854</f>
        <v>0</v>
      </c>
      <c r="C3854" s="38">
        <f>資料貼入!A3854</f>
        <v>0</v>
      </c>
      <c r="D3854" s="29">
        <f>資料貼入!B3854</f>
        <v>0</v>
      </c>
      <c r="E3854" s="29" cm="1">
        <f t="array" ref="E3854">MovingDayDD($D$3:D3854)</f>
        <v>-2980487.7599999681</v>
      </c>
      <c r="F3854" s="29">
        <f>IF(OR(C3854&gt;總表!$B$30,C3854=0),0,IF(E3854=0,0,1+F3853))</f>
        <v>0</v>
      </c>
      <c r="G3854" s="29">
        <f t="shared" si="425"/>
        <v>0</v>
      </c>
      <c r="H3854" s="42">
        <f t="shared" si="423"/>
        <v>0</v>
      </c>
      <c r="I3854" s="43">
        <f t="shared" si="426"/>
        <v>0</v>
      </c>
      <c r="J3854" s="42">
        <f t="shared" si="427"/>
        <v>0</v>
      </c>
      <c r="K3854" s="43">
        <f t="shared" si="428"/>
        <v>0</v>
      </c>
      <c r="L3854">
        <f t="shared" si="429"/>
        <v>126</v>
      </c>
      <c r="M3854">
        <f>IF($G3854="","",COUNTIF($G$3:$G3854, $G3854))</f>
        <v>3726</v>
      </c>
      <c r="N3854">
        <f t="shared" si="424"/>
        <v>3852</v>
      </c>
      <c r="O3854"/>
      <c r="P3854"/>
      <c r="Q3854"/>
    </row>
    <row r="3855" spans="2:17">
      <c r="B3855" s="30">
        <f>資料貼入!A3855</f>
        <v>0</v>
      </c>
      <c r="C3855" s="38">
        <f>資料貼入!A3855</f>
        <v>0</v>
      </c>
      <c r="D3855" s="29">
        <f>資料貼入!B3855</f>
        <v>0</v>
      </c>
      <c r="E3855" s="29" cm="1">
        <f t="array" ref="E3855">MovingDayDD($D$3:D3855)</f>
        <v>-2980487.7599999681</v>
      </c>
      <c r="F3855" s="29">
        <f>IF(OR(C3855&gt;總表!$B$30,C3855=0),0,IF(E3855=0,0,1+F3854))</f>
        <v>0</v>
      </c>
      <c r="G3855" s="29">
        <f t="shared" si="425"/>
        <v>0</v>
      </c>
      <c r="H3855" s="42">
        <f t="shared" si="423"/>
        <v>0</v>
      </c>
      <c r="I3855" s="43">
        <f t="shared" si="426"/>
        <v>0</v>
      </c>
      <c r="J3855" s="42">
        <f t="shared" si="427"/>
        <v>0</v>
      </c>
      <c r="K3855" s="43">
        <f t="shared" si="428"/>
        <v>0</v>
      </c>
      <c r="L3855">
        <f t="shared" si="429"/>
        <v>126</v>
      </c>
      <c r="M3855">
        <f>IF($G3855="","",COUNTIF($G$3:$G3855, $G3855))</f>
        <v>3727</v>
      </c>
      <c r="N3855">
        <f t="shared" si="424"/>
        <v>3853</v>
      </c>
      <c r="O3855"/>
      <c r="P3855"/>
      <c r="Q3855"/>
    </row>
    <row r="3856" spans="2:17">
      <c r="B3856" s="30">
        <f>資料貼入!A3856</f>
        <v>0</v>
      </c>
      <c r="C3856" s="38">
        <f>資料貼入!A3856</f>
        <v>0</v>
      </c>
      <c r="D3856" s="29">
        <f>資料貼入!B3856</f>
        <v>0</v>
      </c>
      <c r="E3856" s="29" cm="1">
        <f t="array" ref="E3856">MovingDayDD($D$3:D3856)</f>
        <v>-2980487.7599999681</v>
      </c>
      <c r="F3856" s="29">
        <f>IF(OR(C3856&gt;總表!$B$30,C3856=0),0,IF(E3856=0,0,1+F3855))</f>
        <v>0</v>
      </c>
      <c r="G3856" s="29">
        <f t="shared" si="425"/>
        <v>0</v>
      </c>
      <c r="H3856" s="42">
        <f t="shared" si="423"/>
        <v>0</v>
      </c>
      <c r="I3856" s="43">
        <f t="shared" si="426"/>
        <v>0</v>
      </c>
      <c r="J3856" s="42">
        <f t="shared" si="427"/>
        <v>0</v>
      </c>
      <c r="K3856" s="43">
        <f t="shared" si="428"/>
        <v>0</v>
      </c>
      <c r="L3856">
        <f t="shared" si="429"/>
        <v>126</v>
      </c>
      <c r="M3856">
        <f>IF($G3856="","",COUNTIF($G$3:$G3856, $G3856))</f>
        <v>3728</v>
      </c>
      <c r="N3856">
        <f t="shared" si="424"/>
        <v>3854</v>
      </c>
      <c r="O3856"/>
      <c r="P3856"/>
      <c r="Q3856"/>
    </row>
    <row r="3857" spans="2:17">
      <c r="B3857" s="30">
        <f>資料貼入!A3857</f>
        <v>0</v>
      </c>
      <c r="C3857" s="38">
        <f>資料貼入!A3857</f>
        <v>0</v>
      </c>
      <c r="D3857" s="29">
        <f>資料貼入!B3857</f>
        <v>0</v>
      </c>
      <c r="E3857" s="29" cm="1">
        <f t="array" ref="E3857">MovingDayDD($D$3:D3857)</f>
        <v>-2980487.7599999681</v>
      </c>
      <c r="F3857" s="29">
        <f>IF(OR(C3857&gt;總表!$B$30,C3857=0),0,IF(E3857=0,0,1+F3856))</f>
        <v>0</v>
      </c>
      <c r="G3857" s="29">
        <f t="shared" si="425"/>
        <v>0</v>
      </c>
      <c r="H3857" s="42">
        <f t="shared" si="423"/>
        <v>0</v>
      </c>
      <c r="I3857" s="43">
        <f t="shared" si="426"/>
        <v>0</v>
      </c>
      <c r="J3857" s="42">
        <f t="shared" si="427"/>
        <v>0</v>
      </c>
      <c r="K3857" s="43">
        <f t="shared" si="428"/>
        <v>0</v>
      </c>
      <c r="L3857">
        <f t="shared" si="429"/>
        <v>126</v>
      </c>
      <c r="M3857">
        <f>IF($G3857="","",COUNTIF($G$3:$G3857, $G3857))</f>
        <v>3729</v>
      </c>
      <c r="N3857">
        <f t="shared" si="424"/>
        <v>3855</v>
      </c>
      <c r="O3857"/>
      <c r="P3857"/>
      <c r="Q3857"/>
    </row>
    <row r="3858" spans="2:17">
      <c r="B3858" s="30">
        <f>資料貼入!A3858</f>
        <v>0</v>
      </c>
      <c r="C3858" s="38">
        <f>資料貼入!A3858</f>
        <v>0</v>
      </c>
      <c r="D3858" s="29">
        <f>資料貼入!B3858</f>
        <v>0</v>
      </c>
      <c r="E3858" s="29" cm="1">
        <f t="array" ref="E3858">MovingDayDD($D$3:D3858)</f>
        <v>-2980487.7599999681</v>
      </c>
      <c r="F3858" s="29">
        <f>IF(OR(C3858&gt;總表!$B$30,C3858=0),0,IF(E3858=0,0,1+F3857))</f>
        <v>0</v>
      </c>
      <c r="G3858" s="29">
        <f t="shared" si="425"/>
        <v>0</v>
      </c>
      <c r="H3858" s="42">
        <f t="shared" si="423"/>
        <v>0</v>
      </c>
      <c r="I3858" s="43">
        <f t="shared" si="426"/>
        <v>0</v>
      </c>
      <c r="J3858" s="42">
        <f t="shared" si="427"/>
        <v>0</v>
      </c>
      <c r="K3858" s="43">
        <f t="shared" si="428"/>
        <v>0</v>
      </c>
      <c r="L3858">
        <f t="shared" si="429"/>
        <v>126</v>
      </c>
      <c r="M3858">
        <f>IF($G3858="","",COUNTIF($G$3:$G3858, $G3858))</f>
        <v>3730</v>
      </c>
      <c r="N3858">
        <f t="shared" si="424"/>
        <v>3856</v>
      </c>
      <c r="O3858"/>
      <c r="P3858"/>
      <c r="Q3858"/>
    </row>
    <row r="3859" spans="2:17">
      <c r="B3859" s="30">
        <f>資料貼入!A3859</f>
        <v>0</v>
      </c>
      <c r="C3859" s="38">
        <f>資料貼入!A3859</f>
        <v>0</v>
      </c>
      <c r="D3859" s="29">
        <f>資料貼入!B3859</f>
        <v>0</v>
      </c>
      <c r="E3859" s="29" cm="1">
        <f t="array" ref="E3859">MovingDayDD($D$3:D3859)</f>
        <v>-2980487.7599999681</v>
      </c>
      <c r="F3859" s="29">
        <f>IF(OR(C3859&gt;總表!$B$30,C3859=0),0,IF(E3859=0,0,1+F3858))</f>
        <v>0</v>
      </c>
      <c r="G3859" s="29">
        <f t="shared" si="425"/>
        <v>0</v>
      </c>
      <c r="H3859" s="42">
        <f t="shared" si="423"/>
        <v>0</v>
      </c>
      <c r="I3859" s="43">
        <f t="shared" si="426"/>
        <v>0</v>
      </c>
      <c r="J3859" s="42">
        <f t="shared" si="427"/>
        <v>0</v>
      </c>
      <c r="K3859" s="43">
        <f t="shared" si="428"/>
        <v>0</v>
      </c>
      <c r="L3859">
        <f t="shared" si="429"/>
        <v>126</v>
      </c>
      <c r="M3859">
        <f>IF($G3859="","",COUNTIF($G$3:$G3859, $G3859))</f>
        <v>3731</v>
      </c>
      <c r="N3859">
        <f t="shared" si="424"/>
        <v>3857</v>
      </c>
      <c r="O3859"/>
      <c r="P3859"/>
      <c r="Q3859"/>
    </row>
    <row r="3860" spans="2:17">
      <c r="B3860" s="30">
        <f>資料貼入!A3860</f>
        <v>0</v>
      </c>
      <c r="C3860" s="38">
        <f>資料貼入!A3860</f>
        <v>0</v>
      </c>
      <c r="D3860" s="29">
        <f>資料貼入!B3860</f>
        <v>0</v>
      </c>
      <c r="E3860" s="29" cm="1">
        <f t="array" ref="E3860">MovingDayDD($D$3:D3860)</f>
        <v>-2980487.7599999681</v>
      </c>
      <c r="F3860" s="29">
        <f>IF(OR(C3860&gt;總表!$B$30,C3860=0),0,IF(E3860=0,0,1+F3859))</f>
        <v>0</v>
      </c>
      <c r="G3860" s="29">
        <f t="shared" si="425"/>
        <v>0</v>
      </c>
      <c r="H3860" s="42">
        <f t="shared" si="423"/>
        <v>0</v>
      </c>
      <c r="I3860" s="43">
        <f t="shared" si="426"/>
        <v>0</v>
      </c>
      <c r="J3860" s="42">
        <f t="shared" si="427"/>
        <v>0</v>
      </c>
      <c r="K3860" s="43">
        <f t="shared" si="428"/>
        <v>0</v>
      </c>
      <c r="L3860">
        <f t="shared" si="429"/>
        <v>126</v>
      </c>
      <c r="M3860">
        <f>IF($G3860="","",COUNTIF($G$3:$G3860, $G3860))</f>
        <v>3732</v>
      </c>
      <c r="N3860">
        <f t="shared" si="424"/>
        <v>3858</v>
      </c>
      <c r="O3860"/>
      <c r="P3860"/>
      <c r="Q3860"/>
    </row>
    <row r="3861" spans="2:17">
      <c r="B3861" s="30">
        <f>資料貼入!A3861</f>
        <v>0</v>
      </c>
      <c r="C3861" s="38">
        <f>資料貼入!A3861</f>
        <v>0</v>
      </c>
      <c r="D3861" s="29">
        <f>資料貼入!B3861</f>
        <v>0</v>
      </c>
      <c r="E3861" s="29" cm="1">
        <f t="array" ref="E3861">MovingDayDD($D$3:D3861)</f>
        <v>-2980487.7599999681</v>
      </c>
      <c r="F3861" s="29">
        <f>IF(OR(C3861&gt;總表!$B$30,C3861=0),0,IF(E3861=0,0,1+F3860))</f>
        <v>0</v>
      </c>
      <c r="G3861" s="29">
        <f t="shared" si="425"/>
        <v>0</v>
      </c>
      <c r="H3861" s="42">
        <f t="shared" si="423"/>
        <v>0</v>
      </c>
      <c r="I3861" s="43">
        <f t="shared" si="426"/>
        <v>0</v>
      </c>
      <c r="J3861" s="42">
        <f t="shared" si="427"/>
        <v>0</v>
      </c>
      <c r="K3861" s="43">
        <f t="shared" si="428"/>
        <v>0</v>
      </c>
      <c r="L3861">
        <f t="shared" si="429"/>
        <v>126</v>
      </c>
      <c r="M3861">
        <f>IF($G3861="","",COUNTIF($G$3:$G3861, $G3861))</f>
        <v>3733</v>
      </c>
      <c r="N3861">
        <f t="shared" si="424"/>
        <v>3859</v>
      </c>
      <c r="O3861"/>
      <c r="P3861"/>
      <c r="Q3861"/>
    </row>
    <row r="3862" spans="2:17">
      <c r="B3862" s="30">
        <f>資料貼入!A3862</f>
        <v>0</v>
      </c>
      <c r="C3862" s="38">
        <f>資料貼入!A3862</f>
        <v>0</v>
      </c>
      <c r="D3862" s="29">
        <f>資料貼入!B3862</f>
        <v>0</v>
      </c>
      <c r="E3862" s="29" cm="1">
        <f t="array" ref="E3862">MovingDayDD($D$3:D3862)</f>
        <v>-2980487.7599999681</v>
      </c>
      <c r="F3862" s="29">
        <f>IF(OR(C3862&gt;總表!$B$30,C3862=0),0,IF(E3862=0,0,1+F3861))</f>
        <v>0</v>
      </c>
      <c r="G3862" s="29">
        <f t="shared" si="425"/>
        <v>0</v>
      </c>
      <c r="H3862" s="42">
        <f t="shared" si="423"/>
        <v>0</v>
      </c>
      <c r="I3862" s="43">
        <f t="shared" si="426"/>
        <v>0</v>
      </c>
      <c r="J3862" s="42">
        <f t="shared" si="427"/>
        <v>0</v>
      </c>
      <c r="K3862" s="43">
        <f t="shared" si="428"/>
        <v>0</v>
      </c>
      <c r="L3862">
        <f t="shared" si="429"/>
        <v>126</v>
      </c>
      <c r="M3862">
        <f>IF($G3862="","",COUNTIF($G$3:$G3862, $G3862))</f>
        <v>3734</v>
      </c>
      <c r="N3862">
        <f t="shared" si="424"/>
        <v>3860</v>
      </c>
      <c r="O3862"/>
      <c r="P3862"/>
      <c r="Q3862"/>
    </row>
    <row r="3863" spans="2:17">
      <c r="B3863" s="30">
        <f>資料貼入!A3863</f>
        <v>0</v>
      </c>
      <c r="C3863" s="38">
        <f>資料貼入!A3863</f>
        <v>0</v>
      </c>
      <c r="D3863" s="29">
        <f>資料貼入!B3863</f>
        <v>0</v>
      </c>
      <c r="E3863" s="29" cm="1">
        <f t="array" ref="E3863">MovingDayDD($D$3:D3863)</f>
        <v>-2980487.7599999681</v>
      </c>
      <c r="F3863" s="29">
        <f>IF(OR(C3863&gt;總表!$B$30,C3863=0),0,IF(E3863=0,0,1+F3862))</f>
        <v>0</v>
      </c>
      <c r="G3863" s="29">
        <f t="shared" si="425"/>
        <v>0</v>
      </c>
      <c r="H3863" s="42">
        <f t="shared" si="423"/>
        <v>0</v>
      </c>
      <c r="I3863" s="43">
        <f t="shared" si="426"/>
        <v>0</v>
      </c>
      <c r="J3863" s="42">
        <f t="shared" si="427"/>
        <v>0</v>
      </c>
      <c r="K3863" s="43">
        <f t="shared" si="428"/>
        <v>0</v>
      </c>
      <c r="L3863">
        <f t="shared" si="429"/>
        <v>126</v>
      </c>
      <c r="M3863">
        <f>IF($G3863="","",COUNTIF($G$3:$G3863, $G3863))</f>
        <v>3735</v>
      </c>
      <c r="N3863">
        <f t="shared" si="424"/>
        <v>3861</v>
      </c>
      <c r="O3863"/>
      <c r="P3863"/>
      <c r="Q3863"/>
    </row>
    <row r="3864" spans="2:17">
      <c r="B3864" s="30">
        <f>資料貼入!A3864</f>
        <v>0</v>
      </c>
      <c r="C3864" s="38">
        <f>資料貼入!A3864</f>
        <v>0</v>
      </c>
      <c r="D3864" s="29">
        <f>資料貼入!B3864</f>
        <v>0</v>
      </c>
      <c r="E3864" s="29" cm="1">
        <f t="array" ref="E3864">MovingDayDD($D$3:D3864)</f>
        <v>-2980487.7599999681</v>
      </c>
      <c r="F3864" s="29">
        <f>IF(OR(C3864&gt;總表!$B$30,C3864=0),0,IF(E3864=0,0,1+F3863))</f>
        <v>0</v>
      </c>
      <c r="G3864" s="29">
        <f t="shared" si="425"/>
        <v>0</v>
      </c>
      <c r="H3864" s="42">
        <f t="shared" si="423"/>
        <v>0</v>
      </c>
      <c r="I3864" s="43">
        <f t="shared" si="426"/>
        <v>0</v>
      </c>
      <c r="J3864" s="42">
        <f t="shared" si="427"/>
        <v>0</v>
      </c>
      <c r="K3864" s="43">
        <f t="shared" si="428"/>
        <v>0</v>
      </c>
      <c r="L3864">
        <f t="shared" si="429"/>
        <v>126</v>
      </c>
      <c r="M3864">
        <f>IF($G3864="","",COUNTIF($G$3:$G3864, $G3864))</f>
        <v>3736</v>
      </c>
      <c r="N3864">
        <f t="shared" si="424"/>
        <v>3862</v>
      </c>
      <c r="O3864"/>
      <c r="P3864"/>
      <c r="Q3864"/>
    </row>
    <row r="3865" spans="2:17">
      <c r="B3865" s="30">
        <f>資料貼入!A3865</f>
        <v>0</v>
      </c>
      <c r="C3865" s="38">
        <f>資料貼入!A3865</f>
        <v>0</v>
      </c>
      <c r="D3865" s="29">
        <f>資料貼入!B3865</f>
        <v>0</v>
      </c>
      <c r="E3865" s="29" cm="1">
        <f t="array" ref="E3865">MovingDayDD($D$3:D3865)</f>
        <v>-2980487.7599999681</v>
      </c>
      <c r="F3865" s="29">
        <f>IF(OR(C3865&gt;總表!$B$30,C3865=0),0,IF(E3865=0,0,1+F3864))</f>
        <v>0</v>
      </c>
      <c r="G3865" s="29">
        <f t="shared" si="425"/>
        <v>0</v>
      </c>
      <c r="H3865" s="42">
        <f t="shared" si="423"/>
        <v>0</v>
      </c>
      <c r="I3865" s="43">
        <f t="shared" si="426"/>
        <v>0</v>
      </c>
      <c r="J3865" s="42">
        <f t="shared" si="427"/>
        <v>0</v>
      </c>
      <c r="K3865" s="43">
        <f t="shared" si="428"/>
        <v>0</v>
      </c>
      <c r="L3865">
        <f t="shared" si="429"/>
        <v>126</v>
      </c>
      <c r="M3865">
        <f>IF($G3865="","",COUNTIF($G$3:$G3865, $G3865))</f>
        <v>3737</v>
      </c>
      <c r="N3865">
        <f t="shared" si="424"/>
        <v>3863</v>
      </c>
      <c r="O3865"/>
      <c r="P3865"/>
      <c r="Q3865"/>
    </row>
    <row r="3866" spans="2:17">
      <c r="B3866" s="30">
        <f>資料貼入!A3866</f>
        <v>0</v>
      </c>
      <c r="C3866" s="38">
        <f>資料貼入!A3866</f>
        <v>0</v>
      </c>
      <c r="D3866" s="29">
        <f>資料貼入!B3866</f>
        <v>0</v>
      </c>
      <c r="E3866" s="29" cm="1">
        <f t="array" ref="E3866">MovingDayDD($D$3:D3866)</f>
        <v>-2980487.7599999681</v>
      </c>
      <c r="F3866" s="29">
        <f>IF(OR(C3866&gt;總表!$B$30,C3866=0),0,IF(E3866=0,0,1+F3865))</f>
        <v>0</v>
      </c>
      <c r="G3866" s="29">
        <f t="shared" si="425"/>
        <v>0</v>
      </c>
      <c r="H3866" s="42">
        <f t="shared" si="423"/>
        <v>0</v>
      </c>
      <c r="I3866" s="43">
        <f t="shared" si="426"/>
        <v>0</v>
      </c>
      <c r="J3866" s="42">
        <f t="shared" si="427"/>
        <v>0</v>
      </c>
      <c r="K3866" s="43">
        <f t="shared" si="428"/>
        <v>0</v>
      </c>
      <c r="L3866">
        <f t="shared" si="429"/>
        <v>126</v>
      </c>
      <c r="M3866">
        <f>IF($G3866="","",COUNTIF($G$3:$G3866, $G3866))</f>
        <v>3738</v>
      </c>
      <c r="N3866">
        <f t="shared" si="424"/>
        <v>3864</v>
      </c>
      <c r="O3866"/>
      <c r="P3866"/>
      <c r="Q3866"/>
    </row>
    <row r="3867" spans="2:17">
      <c r="B3867" s="30">
        <f>資料貼入!A3867</f>
        <v>0</v>
      </c>
      <c r="C3867" s="38">
        <f>資料貼入!A3867</f>
        <v>0</v>
      </c>
      <c r="D3867" s="29">
        <f>資料貼入!B3867</f>
        <v>0</v>
      </c>
      <c r="E3867" s="29" cm="1">
        <f t="array" ref="E3867">MovingDayDD($D$3:D3867)</f>
        <v>-2980487.7599999681</v>
      </c>
      <c r="F3867" s="29">
        <f>IF(OR(C3867&gt;總表!$B$30,C3867=0),0,IF(E3867=0,0,1+F3866))</f>
        <v>0</v>
      </c>
      <c r="G3867" s="29">
        <f t="shared" si="425"/>
        <v>0</v>
      </c>
      <c r="H3867" s="42">
        <f t="shared" si="423"/>
        <v>0</v>
      </c>
      <c r="I3867" s="43">
        <f t="shared" si="426"/>
        <v>0</v>
      </c>
      <c r="J3867" s="42">
        <f t="shared" si="427"/>
        <v>0</v>
      </c>
      <c r="K3867" s="43">
        <f t="shared" si="428"/>
        <v>0</v>
      </c>
      <c r="L3867">
        <f t="shared" si="429"/>
        <v>126</v>
      </c>
      <c r="M3867">
        <f>IF($G3867="","",COUNTIF($G$3:$G3867, $G3867))</f>
        <v>3739</v>
      </c>
      <c r="N3867">
        <f t="shared" si="424"/>
        <v>3865</v>
      </c>
      <c r="O3867"/>
      <c r="P3867"/>
      <c r="Q3867"/>
    </row>
    <row r="3868" spans="2:17">
      <c r="B3868" s="30">
        <f>資料貼入!A3868</f>
        <v>0</v>
      </c>
      <c r="C3868" s="38">
        <f>資料貼入!A3868</f>
        <v>0</v>
      </c>
      <c r="D3868" s="29">
        <f>資料貼入!B3868</f>
        <v>0</v>
      </c>
      <c r="E3868" s="29" cm="1">
        <f t="array" ref="E3868">MovingDayDD($D$3:D3868)</f>
        <v>-2980487.7599999681</v>
      </c>
      <c r="F3868" s="29">
        <f>IF(OR(C3868&gt;總表!$B$30,C3868=0),0,IF(E3868=0,0,1+F3867))</f>
        <v>0</v>
      </c>
      <c r="G3868" s="29">
        <f t="shared" si="425"/>
        <v>0</v>
      </c>
      <c r="H3868" s="42">
        <f t="shared" si="423"/>
        <v>0</v>
      </c>
      <c r="I3868" s="43">
        <f t="shared" si="426"/>
        <v>0</v>
      </c>
      <c r="J3868" s="42">
        <f t="shared" si="427"/>
        <v>0</v>
      </c>
      <c r="K3868" s="43">
        <f t="shared" si="428"/>
        <v>0</v>
      </c>
      <c r="L3868">
        <f t="shared" si="429"/>
        <v>126</v>
      </c>
      <c r="M3868">
        <f>IF($G3868="","",COUNTIF($G$3:$G3868, $G3868))</f>
        <v>3740</v>
      </c>
      <c r="N3868">
        <f t="shared" si="424"/>
        <v>3866</v>
      </c>
      <c r="O3868"/>
      <c r="P3868"/>
      <c r="Q3868"/>
    </row>
    <row r="3869" spans="2:17">
      <c r="B3869" s="30">
        <f>資料貼入!A3869</f>
        <v>0</v>
      </c>
      <c r="C3869" s="38">
        <f>資料貼入!A3869</f>
        <v>0</v>
      </c>
      <c r="D3869" s="29">
        <f>資料貼入!B3869</f>
        <v>0</v>
      </c>
      <c r="E3869" s="29" cm="1">
        <f t="array" ref="E3869">MovingDayDD($D$3:D3869)</f>
        <v>-2980487.7599999681</v>
      </c>
      <c r="F3869" s="29">
        <f>IF(OR(C3869&gt;總表!$B$30,C3869=0),0,IF(E3869=0,0,1+F3868))</f>
        <v>0</v>
      </c>
      <c r="G3869" s="29">
        <f t="shared" si="425"/>
        <v>0</v>
      </c>
      <c r="H3869" s="42">
        <f t="shared" si="423"/>
        <v>0</v>
      </c>
      <c r="I3869" s="43">
        <f t="shared" si="426"/>
        <v>0</v>
      </c>
      <c r="J3869" s="42">
        <f t="shared" si="427"/>
        <v>0</v>
      </c>
      <c r="K3869" s="43">
        <f t="shared" si="428"/>
        <v>0</v>
      </c>
      <c r="L3869">
        <f t="shared" si="429"/>
        <v>126</v>
      </c>
      <c r="M3869">
        <f>IF($G3869="","",COUNTIF($G$3:$G3869, $G3869))</f>
        <v>3741</v>
      </c>
      <c r="N3869">
        <f t="shared" si="424"/>
        <v>3867</v>
      </c>
      <c r="O3869"/>
      <c r="P3869"/>
      <c r="Q3869"/>
    </row>
    <row r="3870" spans="2:17">
      <c r="B3870" s="30">
        <f>資料貼入!A3870</f>
        <v>0</v>
      </c>
      <c r="C3870" s="38">
        <f>資料貼入!A3870</f>
        <v>0</v>
      </c>
      <c r="D3870" s="29">
        <f>資料貼入!B3870</f>
        <v>0</v>
      </c>
      <c r="E3870" s="29" cm="1">
        <f t="array" ref="E3870">MovingDayDD($D$3:D3870)</f>
        <v>-2980487.7599999681</v>
      </c>
      <c r="F3870" s="29">
        <f>IF(OR(C3870&gt;總表!$B$30,C3870=0),0,IF(E3870=0,0,1+F3869))</f>
        <v>0</v>
      </c>
      <c r="G3870" s="29">
        <f t="shared" si="425"/>
        <v>0</v>
      </c>
      <c r="H3870" s="42">
        <f t="shared" si="423"/>
        <v>0</v>
      </c>
      <c r="I3870" s="43">
        <f t="shared" si="426"/>
        <v>0</v>
      </c>
      <c r="J3870" s="42">
        <f t="shared" si="427"/>
        <v>0</v>
      </c>
      <c r="K3870" s="43">
        <f t="shared" si="428"/>
        <v>0</v>
      </c>
      <c r="L3870">
        <f t="shared" si="429"/>
        <v>126</v>
      </c>
      <c r="M3870">
        <f>IF($G3870="","",COUNTIF($G$3:$G3870, $G3870))</f>
        <v>3742</v>
      </c>
      <c r="N3870">
        <f t="shared" si="424"/>
        <v>3868</v>
      </c>
      <c r="O3870"/>
      <c r="P3870"/>
      <c r="Q3870"/>
    </row>
    <row r="3871" spans="2:17">
      <c r="B3871" s="30">
        <f>資料貼入!A3871</f>
        <v>0</v>
      </c>
      <c r="C3871" s="38">
        <f>資料貼入!A3871</f>
        <v>0</v>
      </c>
      <c r="D3871" s="29">
        <f>資料貼入!B3871</f>
        <v>0</v>
      </c>
      <c r="E3871" s="29" cm="1">
        <f t="array" ref="E3871">MovingDayDD($D$3:D3871)</f>
        <v>-2980487.7599999681</v>
      </c>
      <c r="F3871" s="29">
        <f>IF(OR(C3871&gt;總表!$B$30,C3871=0),0,IF(E3871=0,0,1+F3870))</f>
        <v>0</v>
      </c>
      <c r="G3871" s="29">
        <f t="shared" si="425"/>
        <v>0</v>
      </c>
      <c r="H3871" s="42">
        <f t="shared" si="423"/>
        <v>0</v>
      </c>
      <c r="I3871" s="43">
        <f t="shared" si="426"/>
        <v>0</v>
      </c>
      <c r="J3871" s="42">
        <f t="shared" si="427"/>
        <v>0</v>
      </c>
      <c r="K3871" s="43">
        <f t="shared" si="428"/>
        <v>0</v>
      </c>
      <c r="L3871">
        <f t="shared" si="429"/>
        <v>126</v>
      </c>
      <c r="M3871">
        <f>IF($G3871="","",COUNTIF($G$3:$G3871, $G3871))</f>
        <v>3743</v>
      </c>
      <c r="N3871">
        <f t="shared" si="424"/>
        <v>3869</v>
      </c>
      <c r="O3871"/>
      <c r="P3871"/>
      <c r="Q3871"/>
    </row>
    <row r="3872" spans="2:17">
      <c r="B3872" s="30">
        <f>資料貼入!A3872</f>
        <v>0</v>
      </c>
      <c r="C3872" s="38">
        <f>資料貼入!A3872</f>
        <v>0</v>
      </c>
      <c r="D3872" s="29">
        <f>資料貼入!B3872</f>
        <v>0</v>
      </c>
      <c r="E3872" s="29" cm="1">
        <f t="array" ref="E3872">MovingDayDD($D$3:D3872)</f>
        <v>-2980487.7599999681</v>
      </c>
      <c r="F3872" s="29">
        <f>IF(OR(C3872&gt;總表!$B$30,C3872=0),0,IF(E3872=0,0,1+F3871))</f>
        <v>0</v>
      </c>
      <c r="G3872" s="29">
        <f t="shared" si="425"/>
        <v>0</v>
      </c>
      <c r="H3872" s="42">
        <f t="shared" si="423"/>
        <v>0</v>
      </c>
      <c r="I3872" s="43">
        <f t="shared" si="426"/>
        <v>0</v>
      </c>
      <c r="J3872" s="42">
        <f t="shared" si="427"/>
        <v>0</v>
      </c>
      <c r="K3872" s="43">
        <f t="shared" si="428"/>
        <v>0</v>
      </c>
      <c r="L3872">
        <f t="shared" si="429"/>
        <v>126</v>
      </c>
      <c r="M3872">
        <f>IF($G3872="","",COUNTIF($G$3:$G3872, $G3872))</f>
        <v>3744</v>
      </c>
      <c r="N3872">
        <f t="shared" si="424"/>
        <v>3870</v>
      </c>
      <c r="O3872"/>
      <c r="P3872"/>
      <c r="Q3872"/>
    </row>
    <row r="3873" spans="2:17">
      <c r="B3873" s="30">
        <f>資料貼入!A3873</f>
        <v>0</v>
      </c>
      <c r="C3873" s="38">
        <f>資料貼入!A3873</f>
        <v>0</v>
      </c>
      <c r="D3873" s="29">
        <f>資料貼入!B3873</f>
        <v>0</v>
      </c>
      <c r="E3873" s="29" cm="1">
        <f t="array" ref="E3873">MovingDayDD($D$3:D3873)</f>
        <v>-2980487.7599999681</v>
      </c>
      <c r="F3873" s="29">
        <f>IF(OR(C3873&gt;總表!$B$30,C3873=0),0,IF(E3873=0,0,1+F3872))</f>
        <v>0</v>
      </c>
      <c r="G3873" s="29">
        <f t="shared" si="425"/>
        <v>0</v>
      </c>
      <c r="H3873" s="42">
        <f t="shared" si="423"/>
        <v>0</v>
      </c>
      <c r="I3873" s="43">
        <f t="shared" si="426"/>
        <v>0</v>
      </c>
      <c r="J3873" s="42">
        <f t="shared" si="427"/>
        <v>0</v>
      </c>
      <c r="K3873" s="43">
        <f t="shared" si="428"/>
        <v>0</v>
      </c>
      <c r="L3873">
        <f t="shared" si="429"/>
        <v>126</v>
      </c>
      <c r="M3873">
        <f>IF($G3873="","",COUNTIF($G$3:$G3873, $G3873))</f>
        <v>3745</v>
      </c>
      <c r="N3873">
        <f t="shared" si="424"/>
        <v>3871</v>
      </c>
      <c r="O3873"/>
      <c r="P3873"/>
      <c r="Q3873"/>
    </row>
    <row r="3874" spans="2:17">
      <c r="B3874" s="30">
        <f>資料貼入!A3874</f>
        <v>0</v>
      </c>
      <c r="C3874" s="38">
        <f>資料貼入!A3874</f>
        <v>0</v>
      </c>
      <c r="D3874" s="29">
        <f>資料貼入!B3874</f>
        <v>0</v>
      </c>
      <c r="E3874" s="29" cm="1">
        <f t="array" ref="E3874">MovingDayDD($D$3:D3874)</f>
        <v>-2980487.7599999681</v>
      </c>
      <c r="F3874" s="29">
        <f>IF(OR(C3874&gt;總表!$B$30,C3874=0),0,IF(E3874=0,0,1+F3873))</f>
        <v>0</v>
      </c>
      <c r="G3874" s="29">
        <f t="shared" si="425"/>
        <v>0</v>
      </c>
      <c r="H3874" s="42">
        <f t="shared" si="423"/>
        <v>0</v>
      </c>
      <c r="I3874" s="43">
        <f t="shared" si="426"/>
        <v>0</v>
      </c>
      <c r="J3874" s="42">
        <f t="shared" si="427"/>
        <v>0</v>
      </c>
      <c r="K3874" s="43">
        <f t="shared" si="428"/>
        <v>0</v>
      </c>
      <c r="L3874">
        <f t="shared" si="429"/>
        <v>126</v>
      </c>
      <c r="M3874">
        <f>IF($G3874="","",COUNTIF($G$3:$G3874, $G3874))</f>
        <v>3746</v>
      </c>
      <c r="N3874">
        <f t="shared" si="424"/>
        <v>3872</v>
      </c>
      <c r="O3874"/>
      <c r="P3874"/>
      <c r="Q3874"/>
    </row>
    <row r="3875" spans="2:17">
      <c r="B3875" s="30">
        <f>資料貼入!A3875</f>
        <v>0</v>
      </c>
      <c r="C3875" s="38">
        <f>資料貼入!A3875</f>
        <v>0</v>
      </c>
      <c r="D3875" s="29">
        <f>資料貼入!B3875</f>
        <v>0</v>
      </c>
      <c r="E3875" s="29" cm="1">
        <f t="array" ref="E3875">MovingDayDD($D$3:D3875)</f>
        <v>-2980487.7599999681</v>
      </c>
      <c r="F3875" s="29">
        <f>IF(OR(C3875&gt;總表!$B$30,C3875=0),0,IF(E3875=0,0,1+F3874))</f>
        <v>0</v>
      </c>
      <c r="G3875" s="29">
        <f t="shared" si="425"/>
        <v>0</v>
      </c>
      <c r="H3875" s="42">
        <f t="shared" si="423"/>
        <v>0</v>
      </c>
      <c r="I3875" s="43">
        <f t="shared" si="426"/>
        <v>0</v>
      </c>
      <c r="J3875" s="42">
        <f t="shared" si="427"/>
        <v>0</v>
      </c>
      <c r="K3875" s="43">
        <f t="shared" si="428"/>
        <v>0</v>
      </c>
      <c r="L3875">
        <f t="shared" si="429"/>
        <v>126</v>
      </c>
      <c r="M3875">
        <f>IF($G3875="","",COUNTIF($G$3:$G3875, $G3875))</f>
        <v>3747</v>
      </c>
      <c r="N3875">
        <f t="shared" si="424"/>
        <v>3873</v>
      </c>
      <c r="O3875"/>
      <c r="P3875"/>
      <c r="Q3875"/>
    </row>
    <row r="3876" spans="2:17">
      <c r="B3876" s="30">
        <f>資料貼入!A3876</f>
        <v>0</v>
      </c>
      <c r="C3876" s="38">
        <f>資料貼入!A3876</f>
        <v>0</v>
      </c>
      <c r="D3876" s="29">
        <f>資料貼入!B3876</f>
        <v>0</v>
      </c>
      <c r="E3876" s="29" cm="1">
        <f t="array" ref="E3876">MovingDayDD($D$3:D3876)</f>
        <v>-2980487.7599999681</v>
      </c>
      <c r="F3876" s="29">
        <f>IF(OR(C3876&gt;總表!$B$30,C3876=0),0,IF(E3876=0,0,1+F3875))</f>
        <v>0</v>
      </c>
      <c r="G3876" s="29">
        <f t="shared" si="425"/>
        <v>0</v>
      </c>
      <c r="H3876" s="42">
        <f t="shared" si="423"/>
        <v>0</v>
      </c>
      <c r="I3876" s="43">
        <f t="shared" si="426"/>
        <v>0</v>
      </c>
      <c r="J3876" s="42">
        <f t="shared" si="427"/>
        <v>0</v>
      </c>
      <c r="K3876" s="43">
        <f t="shared" si="428"/>
        <v>0</v>
      </c>
      <c r="L3876">
        <f t="shared" si="429"/>
        <v>126</v>
      </c>
      <c r="M3876">
        <f>IF($G3876="","",COUNTIF($G$3:$G3876, $G3876))</f>
        <v>3748</v>
      </c>
      <c r="N3876">
        <f t="shared" si="424"/>
        <v>3874</v>
      </c>
      <c r="O3876"/>
      <c r="P3876"/>
      <c r="Q3876"/>
    </row>
    <row r="3877" spans="2:17">
      <c r="B3877" s="30">
        <f>資料貼入!A3877</f>
        <v>0</v>
      </c>
      <c r="C3877" s="38">
        <f>資料貼入!A3877</f>
        <v>0</v>
      </c>
      <c r="D3877" s="29">
        <f>資料貼入!B3877</f>
        <v>0</v>
      </c>
      <c r="E3877" s="29" cm="1">
        <f t="array" ref="E3877">MovingDayDD($D$3:D3877)</f>
        <v>-2980487.7599999681</v>
      </c>
      <c r="F3877" s="29">
        <f>IF(OR(C3877&gt;總表!$B$30,C3877=0),0,IF(E3877=0,0,1+F3876))</f>
        <v>0</v>
      </c>
      <c r="G3877" s="29">
        <f t="shared" si="425"/>
        <v>0</v>
      </c>
      <c r="H3877" s="42">
        <f t="shared" si="423"/>
        <v>0</v>
      </c>
      <c r="I3877" s="43">
        <f t="shared" si="426"/>
        <v>0</v>
      </c>
      <c r="J3877" s="42">
        <f t="shared" si="427"/>
        <v>0</v>
      </c>
      <c r="K3877" s="43">
        <f t="shared" si="428"/>
        <v>0</v>
      </c>
      <c r="L3877">
        <f t="shared" si="429"/>
        <v>126</v>
      </c>
      <c r="M3877">
        <f>IF($G3877="","",COUNTIF($G$3:$G3877, $G3877))</f>
        <v>3749</v>
      </c>
      <c r="N3877">
        <f t="shared" si="424"/>
        <v>3875</v>
      </c>
      <c r="O3877"/>
      <c r="P3877"/>
      <c r="Q3877"/>
    </row>
    <row r="3878" spans="2:17">
      <c r="B3878" s="30">
        <f>資料貼入!A3878</f>
        <v>0</v>
      </c>
      <c r="C3878" s="38">
        <f>資料貼入!A3878</f>
        <v>0</v>
      </c>
      <c r="D3878" s="29">
        <f>資料貼入!B3878</f>
        <v>0</v>
      </c>
      <c r="E3878" s="29" cm="1">
        <f t="array" ref="E3878">MovingDayDD($D$3:D3878)</f>
        <v>-2980487.7599999681</v>
      </c>
      <c r="F3878" s="29">
        <f>IF(OR(C3878&gt;總表!$B$30,C3878=0),0,IF(E3878=0,0,1+F3877))</f>
        <v>0</v>
      </c>
      <c r="G3878" s="29">
        <f t="shared" si="425"/>
        <v>0</v>
      </c>
      <c r="H3878" s="42">
        <f t="shared" si="423"/>
        <v>0</v>
      </c>
      <c r="I3878" s="43">
        <f t="shared" si="426"/>
        <v>0</v>
      </c>
      <c r="J3878" s="42">
        <f t="shared" si="427"/>
        <v>0</v>
      </c>
      <c r="K3878" s="43">
        <f t="shared" si="428"/>
        <v>0</v>
      </c>
      <c r="L3878">
        <f t="shared" si="429"/>
        <v>126</v>
      </c>
      <c r="M3878">
        <f>IF($G3878="","",COUNTIF($G$3:$G3878, $G3878))</f>
        <v>3750</v>
      </c>
      <c r="N3878">
        <f t="shared" si="424"/>
        <v>3876</v>
      </c>
      <c r="O3878"/>
      <c r="P3878"/>
      <c r="Q3878"/>
    </row>
    <row r="3879" spans="2:17">
      <c r="B3879" s="30">
        <f>資料貼入!A3879</f>
        <v>0</v>
      </c>
      <c r="C3879" s="38">
        <f>資料貼入!A3879</f>
        <v>0</v>
      </c>
      <c r="D3879" s="29">
        <f>資料貼入!B3879</f>
        <v>0</v>
      </c>
      <c r="E3879" s="29" cm="1">
        <f t="array" ref="E3879">MovingDayDD($D$3:D3879)</f>
        <v>-2980487.7599999681</v>
      </c>
      <c r="F3879" s="29">
        <f>IF(OR(C3879&gt;總表!$B$30,C3879=0),0,IF(E3879=0,0,1+F3878))</f>
        <v>0</v>
      </c>
      <c r="G3879" s="29">
        <f t="shared" si="425"/>
        <v>0</v>
      </c>
      <c r="H3879" s="42">
        <f t="shared" si="423"/>
        <v>0</v>
      </c>
      <c r="I3879" s="43">
        <f t="shared" si="426"/>
        <v>0</v>
      </c>
      <c r="J3879" s="42">
        <f t="shared" si="427"/>
        <v>0</v>
      </c>
      <c r="K3879" s="43">
        <f t="shared" si="428"/>
        <v>0</v>
      </c>
      <c r="L3879">
        <f t="shared" si="429"/>
        <v>126</v>
      </c>
      <c r="M3879">
        <f>IF($G3879="","",COUNTIF($G$3:$G3879, $G3879))</f>
        <v>3751</v>
      </c>
      <c r="N3879">
        <f t="shared" si="424"/>
        <v>3877</v>
      </c>
      <c r="O3879"/>
      <c r="P3879"/>
      <c r="Q3879"/>
    </row>
    <row r="3880" spans="2:17">
      <c r="B3880" s="30">
        <f>資料貼入!A3880</f>
        <v>0</v>
      </c>
      <c r="C3880" s="38">
        <f>資料貼入!A3880</f>
        <v>0</v>
      </c>
      <c r="D3880" s="29">
        <f>資料貼入!B3880</f>
        <v>0</v>
      </c>
      <c r="E3880" s="29" cm="1">
        <f t="array" ref="E3880">MovingDayDD($D$3:D3880)</f>
        <v>-2980487.7599999681</v>
      </c>
      <c r="F3880" s="29">
        <f>IF(OR(C3880&gt;總表!$B$30,C3880=0),0,IF(E3880=0,0,1+F3879))</f>
        <v>0</v>
      </c>
      <c r="G3880" s="29">
        <f t="shared" si="425"/>
        <v>0</v>
      </c>
      <c r="H3880" s="42">
        <f t="shared" si="423"/>
        <v>0</v>
      </c>
      <c r="I3880" s="43">
        <f t="shared" si="426"/>
        <v>0</v>
      </c>
      <c r="J3880" s="42">
        <f t="shared" si="427"/>
        <v>0</v>
      </c>
      <c r="K3880" s="43">
        <f t="shared" si="428"/>
        <v>0</v>
      </c>
      <c r="L3880">
        <f t="shared" si="429"/>
        <v>126</v>
      </c>
      <c r="M3880">
        <f>IF($G3880="","",COUNTIF($G$3:$G3880, $G3880))</f>
        <v>3752</v>
      </c>
      <c r="N3880">
        <f t="shared" si="424"/>
        <v>3878</v>
      </c>
      <c r="O3880"/>
      <c r="P3880"/>
      <c r="Q3880"/>
    </row>
    <row r="3881" spans="2:17">
      <c r="B3881" s="30">
        <f>資料貼入!A3881</f>
        <v>0</v>
      </c>
      <c r="C3881" s="38">
        <f>資料貼入!A3881</f>
        <v>0</v>
      </c>
      <c r="D3881" s="29">
        <f>資料貼入!B3881</f>
        <v>0</v>
      </c>
      <c r="E3881" s="29" cm="1">
        <f t="array" ref="E3881">MovingDayDD($D$3:D3881)</f>
        <v>-2980487.7599999681</v>
      </c>
      <c r="F3881" s="29">
        <f>IF(OR(C3881&gt;總表!$B$30,C3881=0),0,IF(E3881=0,0,1+F3880))</f>
        <v>0</v>
      </c>
      <c r="G3881" s="29">
        <f t="shared" si="425"/>
        <v>0</v>
      </c>
      <c r="H3881" s="42">
        <f t="shared" si="423"/>
        <v>0</v>
      </c>
      <c r="I3881" s="43">
        <f t="shared" si="426"/>
        <v>0</v>
      </c>
      <c r="J3881" s="42">
        <f t="shared" si="427"/>
        <v>0</v>
      </c>
      <c r="K3881" s="43">
        <f t="shared" si="428"/>
        <v>0</v>
      </c>
      <c r="L3881">
        <f t="shared" si="429"/>
        <v>126</v>
      </c>
      <c r="M3881">
        <f>IF($G3881="","",COUNTIF($G$3:$G3881, $G3881))</f>
        <v>3753</v>
      </c>
      <c r="N3881">
        <f t="shared" si="424"/>
        <v>3879</v>
      </c>
      <c r="O3881"/>
      <c r="P3881"/>
      <c r="Q3881"/>
    </row>
    <row r="3882" spans="2:17">
      <c r="B3882" s="30">
        <f>資料貼入!A3882</f>
        <v>0</v>
      </c>
      <c r="C3882" s="38">
        <f>資料貼入!A3882</f>
        <v>0</v>
      </c>
      <c r="D3882" s="29">
        <f>資料貼入!B3882</f>
        <v>0</v>
      </c>
      <c r="E3882" s="29" cm="1">
        <f t="array" ref="E3882">MovingDayDD($D$3:D3882)</f>
        <v>-2980487.7599999681</v>
      </c>
      <c r="F3882" s="29">
        <f>IF(OR(C3882&gt;總表!$B$30,C3882=0),0,IF(E3882=0,0,1+F3881))</f>
        <v>0</v>
      </c>
      <c r="G3882" s="29">
        <f t="shared" si="425"/>
        <v>0</v>
      </c>
      <c r="H3882" s="42">
        <f t="shared" si="423"/>
        <v>0</v>
      </c>
      <c r="I3882" s="43">
        <f t="shared" si="426"/>
        <v>0</v>
      </c>
      <c r="J3882" s="42">
        <f t="shared" si="427"/>
        <v>0</v>
      </c>
      <c r="K3882" s="43">
        <f t="shared" si="428"/>
        <v>0</v>
      </c>
      <c r="L3882">
        <f t="shared" si="429"/>
        <v>126</v>
      </c>
      <c r="M3882">
        <f>IF($G3882="","",COUNTIF($G$3:$G3882, $G3882))</f>
        <v>3754</v>
      </c>
      <c r="N3882">
        <f t="shared" si="424"/>
        <v>3880</v>
      </c>
      <c r="O3882"/>
      <c r="P3882"/>
      <c r="Q3882"/>
    </row>
    <row r="3883" spans="2:17">
      <c r="B3883" s="30">
        <f>資料貼入!A3883</f>
        <v>0</v>
      </c>
      <c r="C3883" s="38">
        <f>資料貼入!A3883</f>
        <v>0</v>
      </c>
      <c r="D3883" s="29">
        <f>資料貼入!B3883</f>
        <v>0</v>
      </c>
      <c r="E3883" s="29" cm="1">
        <f t="array" ref="E3883">MovingDayDD($D$3:D3883)</f>
        <v>-2980487.7599999681</v>
      </c>
      <c r="F3883" s="29">
        <f>IF(OR(C3883&gt;總表!$B$30,C3883=0),0,IF(E3883=0,0,1+F3882))</f>
        <v>0</v>
      </c>
      <c r="G3883" s="29">
        <f t="shared" si="425"/>
        <v>0</v>
      </c>
      <c r="H3883" s="42">
        <f t="shared" si="423"/>
        <v>0</v>
      </c>
      <c r="I3883" s="43">
        <f t="shared" si="426"/>
        <v>0</v>
      </c>
      <c r="J3883" s="42">
        <f t="shared" si="427"/>
        <v>0</v>
      </c>
      <c r="K3883" s="43">
        <f t="shared" si="428"/>
        <v>0</v>
      </c>
      <c r="L3883">
        <f t="shared" si="429"/>
        <v>126</v>
      </c>
      <c r="M3883">
        <f>IF($G3883="","",COUNTIF($G$3:$G3883, $G3883))</f>
        <v>3755</v>
      </c>
      <c r="N3883">
        <f t="shared" si="424"/>
        <v>3881</v>
      </c>
      <c r="O3883"/>
      <c r="P3883"/>
      <c r="Q3883"/>
    </row>
    <row r="3884" spans="2:17">
      <c r="B3884" s="30">
        <f>資料貼入!A3884</f>
        <v>0</v>
      </c>
      <c r="C3884" s="38">
        <f>資料貼入!A3884</f>
        <v>0</v>
      </c>
      <c r="D3884" s="29">
        <f>資料貼入!B3884</f>
        <v>0</v>
      </c>
      <c r="E3884" s="29" cm="1">
        <f t="array" ref="E3884">MovingDayDD($D$3:D3884)</f>
        <v>-2980487.7599999681</v>
      </c>
      <c r="F3884" s="29">
        <f>IF(OR(C3884&gt;總表!$B$30,C3884=0),0,IF(E3884=0,0,1+F3883))</f>
        <v>0</v>
      </c>
      <c r="G3884" s="29">
        <f t="shared" si="425"/>
        <v>0</v>
      </c>
      <c r="H3884" s="42">
        <f t="shared" si="423"/>
        <v>0</v>
      </c>
      <c r="I3884" s="43">
        <f t="shared" si="426"/>
        <v>0</v>
      </c>
      <c r="J3884" s="42">
        <f t="shared" si="427"/>
        <v>0</v>
      </c>
      <c r="K3884" s="43">
        <f t="shared" si="428"/>
        <v>0</v>
      </c>
      <c r="L3884">
        <f t="shared" si="429"/>
        <v>126</v>
      </c>
      <c r="M3884">
        <f>IF($G3884="","",COUNTIF($G$3:$G3884, $G3884))</f>
        <v>3756</v>
      </c>
      <c r="N3884">
        <f t="shared" si="424"/>
        <v>3882</v>
      </c>
      <c r="O3884"/>
      <c r="P3884"/>
      <c r="Q3884"/>
    </row>
    <row r="3885" spans="2:17">
      <c r="B3885" s="30">
        <f>資料貼入!A3885</f>
        <v>0</v>
      </c>
      <c r="C3885" s="38">
        <f>資料貼入!A3885</f>
        <v>0</v>
      </c>
      <c r="D3885" s="29">
        <f>資料貼入!B3885</f>
        <v>0</v>
      </c>
      <c r="E3885" s="29" cm="1">
        <f t="array" ref="E3885">MovingDayDD($D$3:D3885)</f>
        <v>-2980487.7599999681</v>
      </c>
      <c r="F3885" s="29">
        <f>IF(OR(C3885&gt;總表!$B$30,C3885=0),0,IF(E3885=0,0,1+F3884))</f>
        <v>0</v>
      </c>
      <c r="G3885" s="29">
        <f t="shared" si="425"/>
        <v>0</v>
      </c>
      <c r="H3885" s="42">
        <f t="shared" si="423"/>
        <v>0</v>
      </c>
      <c r="I3885" s="43">
        <f t="shared" si="426"/>
        <v>0</v>
      </c>
      <c r="J3885" s="42">
        <f t="shared" si="427"/>
        <v>0</v>
      </c>
      <c r="K3885" s="43">
        <f t="shared" si="428"/>
        <v>0</v>
      </c>
      <c r="L3885">
        <f t="shared" si="429"/>
        <v>126</v>
      </c>
      <c r="M3885">
        <f>IF($G3885="","",COUNTIF($G$3:$G3885, $G3885))</f>
        <v>3757</v>
      </c>
      <c r="N3885">
        <f t="shared" si="424"/>
        <v>3883</v>
      </c>
      <c r="O3885"/>
      <c r="P3885"/>
      <c r="Q3885"/>
    </row>
    <row r="3886" spans="2:17">
      <c r="B3886" s="30">
        <f>資料貼入!A3886</f>
        <v>0</v>
      </c>
      <c r="C3886" s="38">
        <f>資料貼入!A3886</f>
        <v>0</v>
      </c>
      <c r="D3886" s="29">
        <f>資料貼入!B3886</f>
        <v>0</v>
      </c>
      <c r="E3886" s="29" cm="1">
        <f t="array" ref="E3886">MovingDayDD($D$3:D3886)</f>
        <v>-2980487.7599999681</v>
      </c>
      <c r="F3886" s="29">
        <f>IF(OR(C3886&gt;總表!$B$30,C3886=0),0,IF(E3886=0,0,1+F3885))</f>
        <v>0</v>
      </c>
      <c r="G3886" s="29">
        <f t="shared" si="425"/>
        <v>0</v>
      </c>
      <c r="H3886" s="42">
        <f t="shared" si="423"/>
        <v>0</v>
      </c>
      <c r="I3886" s="43">
        <f t="shared" si="426"/>
        <v>0</v>
      </c>
      <c r="J3886" s="42">
        <f t="shared" si="427"/>
        <v>0</v>
      </c>
      <c r="K3886" s="43">
        <f t="shared" si="428"/>
        <v>0</v>
      </c>
      <c r="L3886">
        <f t="shared" si="429"/>
        <v>126</v>
      </c>
      <c r="M3886">
        <f>IF($G3886="","",COUNTIF($G$3:$G3886, $G3886))</f>
        <v>3758</v>
      </c>
      <c r="N3886">
        <f t="shared" si="424"/>
        <v>3884</v>
      </c>
      <c r="O3886"/>
      <c r="P3886"/>
      <c r="Q3886"/>
    </row>
    <row r="3887" spans="2:17">
      <c r="B3887" s="30">
        <f>資料貼入!A3887</f>
        <v>0</v>
      </c>
      <c r="C3887" s="38">
        <f>資料貼入!A3887</f>
        <v>0</v>
      </c>
      <c r="D3887" s="29">
        <f>資料貼入!B3887</f>
        <v>0</v>
      </c>
      <c r="E3887" s="29" cm="1">
        <f t="array" ref="E3887">MovingDayDD($D$3:D3887)</f>
        <v>-2980487.7599999681</v>
      </c>
      <c r="F3887" s="29">
        <f>IF(OR(C3887&gt;總表!$B$30,C3887=0),0,IF(E3887=0,0,1+F3886))</f>
        <v>0</v>
      </c>
      <c r="G3887" s="29">
        <f t="shared" si="425"/>
        <v>0</v>
      </c>
      <c r="H3887" s="42">
        <f t="shared" si="423"/>
        <v>0</v>
      </c>
      <c r="I3887" s="43">
        <f t="shared" si="426"/>
        <v>0</v>
      </c>
      <c r="J3887" s="42">
        <f t="shared" si="427"/>
        <v>0</v>
      </c>
      <c r="K3887" s="43">
        <f t="shared" si="428"/>
        <v>0</v>
      </c>
      <c r="L3887">
        <f t="shared" si="429"/>
        <v>126</v>
      </c>
      <c r="M3887">
        <f>IF($G3887="","",COUNTIF($G$3:$G3887, $G3887))</f>
        <v>3759</v>
      </c>
      <c r="N3887">
        <f t="shared" si="424"/>
        <v>3885</v>
      </c>
      <c r="O3887"/>
      <c r="P3887"/>
      <c r="Q3887"/>
    </row>
    <row r="3888" spans="2:17">
      <c r="B3888" s="30">
        <f>資料貼入!A3888</f>
        <v>0</v>
      </c>
      <c r="C3888" s="38">
        <f>資料貼入!A3888</f>
        <v>0</v>
      </c>
      <c r="D3888" s="29">
        <f>資料貼入!B3888</f>
        <v>0</v>
      </c>
      <c r="E3888" s="29" cm="1">
        <f t="array" ref="E3888">MovingDayDD($D$3:D3888)</f>
        <v>-2980487.7599999681</v>
      </c>
      <c r="F3888" s="29">
        <f>IF(OR(C3888&gt;總表!$B$30,C3888=0),0,IF(E3888=0,0,1+F3887))</f>
        <v>0</v>
      </c>
      <c r="G3888" s="29">
        <f t="shared" si="425"/>
        <v>0</v>
      </c>
      <c r="H3888" s="42">
        <f t="shared" si="423"/>
        <v>0</v>
      </c>
      <c r="I3888" s="43">
        <f t="shared" si="426"/>
        <v>0</v>
      </c>
      <c r="J3888" s="42">
        <f t="shared" si="427"/>
        <v>0</v>
      </c>
      <c r="K3888" s="43">
        <f t="shared" si="428"/>
        <v>0</v>
      </c>
      <c r="L3888">
        <f t="shared" si="429"/>
        <v>126</v>
      </c>
      <c r="M3888">
        <f>IF($G3888="","",COUNTIF($G$3:$G3888, $G3888))</f>
        <v>3760</v>
      </c>
      <c r="N3888">
        <f t="shared" si="424"/>
        <v>3886</v>
      </c>
      <c r="O3888"/>
      <c r="P3888"/>
      <c r="Q3888"/>
    </row>
    <row r="3889" spans="2:17">
      <c r="B3889" s="30">
        <f>資料貼入!A3889</f>
        <v>0</v>
      </c>
      <c r="C3889" s="38">
        <f>資料貼入!A3889</f>
        <v>0</v>
      </c>
      <c r="D3889" s="29">
        <f>資料貼入!B3889</f>
        <v>0</v>
      </c>
      <c r="E3889" s="29" cm="1">
        <f t="array" ref="E3889">MovingDayDD($D$3:D3889)</f>
        <v>-2980487.7599999681</v>
      </c>
      <c r="F3889" s="29">
        <f>IF(OR(C3889&gt;總表!$B$30,C3889=0),0,IF(E3889=0,0,1+F3888))</f>
        <v>0</v>
      </c>
      <c r="G3889" s="29">
        <f t="shared" si="425"/>
        <v>0</v>
      </c>
      <c r="H3889" s="42">
        <f t="shared" si="423"/>
        <v>0</v>
      </c>
      <c r="I3889" s="43">
        <f t="shared" si="426"/>
        <v>0</v>
      </c>
      <c r="J3889" s="42">
        <f t="shared" si="427"/>
        <v>0</v>
      </c>
      <c r="K3889" s="43">
        <f t="shared" si="428"/>
        <v>0</v>
      </c>
      <c r="L3889">
        <f t="shared" si="429"/>
        <v>126</v>
      </c>
      <c r="M3889">
        <f>IF($G3889="","",COUNTIF($G$3:$G3889, $G3889))</f>
        <v>3761</v>
      </c>
      <c r="N3889">
        <f t="shared" si="424"/>
        <v>3887</v>
      </c>
      <c r="O3889"/>
      <c r="P3889"/>
      <c r="Q3889"/>
    </row>
    <row r="3890" spans="2:17">
      <c r="B3890" s="30">
        <f>資料貼入!A3890</f>
        <v>0</v>
      </c>
      <c r="C3890" s="38">
        <f>資料貼入!A3890</f>
        <v>0</v>
      </c>
      <c r="D3890" s="29">
        <f>資料貼入!B3890</f>
        <v>0</v>
      </c>
      <c r="E3890" s="29" cm="1">
        <f t="array" ref="E3890">MovingDayDD($D$3:D3890)</f>
        <v>-2980487.7599999681</v>
      </c>
      <c r="F3890" s="29">
        <f>IF(OR(C3890&gt;總表!$B$30,C3890=0),0,IF(E3890=0,0,1+F3889))</f>
        <v>0</v>
      </c>
      <c r="G3890" s="29">
        <f t="shared" si="425"/>
        <v>0</v>
      </c>
      <c r="H3890" s="42">
        <f t="shared" si="423"/>
        <v>0</v>
      </c>
      <c r="I3890" s="43">
        <f t="shared" si="426"/>
        <v>0</v>
      </c>
      <c r="J3890" s="42">
        <f t="shared" si="427"/>
        <v>0</v>
      </c>
      <c r="K3890" s="43">
        <f t="shared" si="428"/>
        <v>0</v>
      </c>
      <c r="L3890">
        <f t="shared" si="429"/>
        <v>126</v>
      </c>
      <c r="M3890">
        <f>IF($G3890="","",COUNTIF($G$3:$G3890, $G3890))</f>
        <v>3762</v>
      </c>
      <c r="N3890">
        <f t="shared" si="424"/>
        <v>3888</v>
      </c>
      <c r="O3890"/>
      <c r="P3890"/>
      <c r="Q3890"/>
    </row>
    <row r="3891" spans="2:17">
      <c r="B3891" s="30">
        <f>資料貼入!A3891</f>
        <v>0</v>
      </c>
      <c r="C3891" s="38">
        <f>資料貼入!A3891</f>
        <v>0</v>
      </c>
      <c r="D3891" s="29">
        <f>資料貼入!B3891</f>
        <v>0</v>
      </c>
      <c r="E3891" s="29" cm="1">
        <f t="array" ref="E3891">MovingDayDD($D$3:D3891)</f>
        <v>-2980487.7599999681</v>
      </c>
      <c r="F3891" s="29">
        <f>IF(OR(C3891&gt;總表!$B$30,C3891=0),0,IF(E3891=0,0,1+F3890))</f>
        <v>0</v>
      </c>
      <c r="G3891" s="29">
        <f t="shared" si="425"/>
        <v>0</v>
      </c>
      <c r="H3891" s="42">
        <f t="shared" si="423"/>
        <v>0</v>
      </c>
      <c r="I3891" s="43">
        <f t="shared" si="426"/>
        <v>0</v>
      </c>
      <c r="J3891" s="42">
        <f t="shared" si="427"/>
        <v>0</v>
      </c>
      <c r="K3891" s="43">
        <f t="shared" si="428"/>
        <v>0</v>
      </c>
      <c r="L3891">
        <f t="shared" si="429"/>
        <v>126</v>
      </c>
      <c r="M3891">
        <f>IF($G3891="","",COUNTIF($G$3:$G3891, $G3891))</f>
        <v>3763</v>
      </c>
      <c r="N3891">
        <f t="shared" si="424"/>
        <v>3889</v>
      </c>
      <c r="O3891"/>
      <c r="P3891"/>
      <c r="Q3891"/>
    </row>
    <row r="3892" spans="2:17">
      <c r="B3892" s="30">
        <f>資料貼入!A3892</f>
        <v>0</v>
      </c>
      <c r="C3892" s="38">
        <f>資料貼入!A3892</f>
        <v>0</v>
      </c>
      <c r="D3892" s="29">
        <f>資料貼入!B3892</f>
        <v>0</v>
      </c>
      <c r="E3892" s="29" cm="1">
        <f t="array" ref="E3892">MovingDayDD($D$3:D3892)</f>
        <v>-2980487.7599999681</v>
      </c>
      <c r="F3892" s="29">
        <f>IF(OR(C3892&gt;總表!$B$30,C3892=0),0,IF(E3892=0,0,1+F3891))</f>
        <v>0</v>
      </c>
      <c r="G3892" s="29">
        <f t="shared" si="425"/>
        <v>0</v>
      </c>
      <c r="H3892" s="42">
        <f t="shared" si="423"/>
        <v>0</v>
      </c>
      <c r="I3892" s="43">
        <f t="shared" si="426"/>
        <v>0</v>
      </c>
      <c r="J3892" s="42">
        <f t="shared" si="427"/>
        <v>0</v>
      </c>
      <c r="K3892" s="43">
        <f t="shared" si="428"/>
        <v>0</v>
      </c>
      <c r="L3892">
        <f t="shared" si="429"/>
        <v>126</v>
      </c>
      <c r="M3892">
        <f>IF($G3892="","",COUNTIF($G$3:$G3892, $G3892))</f>
        <v>3764</v>
      </c>
      <c r="N3892">
        <f t="shared" si="424"/>
        <v>3890</v>
      </c>
      <c r="O3892"/>
      <c r="P3892"/>
      <c r="Q3892"/>
    </row>
    <row r="3893" spans="2:17">
      <c r="B3893" s="30">
        <f>資料貼入!A3893</f>
        <v>0</v>
      </c>
      <c r="C3893" s="38">
        <f>資料貼入!A3893</f>
        <v>0</v>
      </c>
      <c r="D3893" s="29">
        <f>資料貼入!B3893</f>
        <v>0</v>
      </c>
      <c r="E3893" s="29" cm="1">
        <f t="array" ref="E3893">MovingDayDD($D$3:D3893)</f>
        <v>-2980487.7599999681</v>
      </c>
      <c r="F3893" s="29">
        <f>IF(OR(C3893&gt;總表!$B$30,C3893=0),0,IF(E3893=0,0,1+F3892))</f>
        <v>0</v>
      </c>
      <c r="G3893" s="29">
        <f t="shared" si="425"/>
        <v>0</v>
      </c>
      <c r="H3893" s="42">
        <f t="shared" si="423"/>
        <v>0</v>
      </c>
      <c r="I3893" s="43">
        <f t="shared" si="426"/>
        <v>0</v>
      </c>
      <c r="J3893" s="42">
        <f t="shared" si="427"/>
        <v>0</v>
      </c>
      <c r="K3893" s="43">
        <f t="shared" si="428"/>
        <v>0</v>
      </c>
      <c r="L3893">
        <f t="shared" si="429"/>
        <v>126</v>
      </c>
      <c r="M3893">
        <f>IF($G3893="","",COUNTIF($G$3:$G3893, $G3893))</f>
        <v>3765</v>
      </c>
      <c r="N3893">
        <f t="shared" si="424"/>
        <v>3891</v>
      </c>
      <c r="O3893"/>
      <c r="P3893"/>
      <c r="Q3893"/>
    </row>
    <row r="3894" spans="2:17">
      <c r="B3894" s="30">
        <f>資料貼入!A3894</f>
        <v>0</v>
      </c>
      <c r="C3894" s="38">
        <f>資料貼入!A3894</f>
        <v>0</v>
      </c>
      <c r="D3894" s="29">
        <f>資料貼入!B3894</f>
        <v>0</v>
      </c>
      <c r="E3894" s="29" cm="1">
        <f t="array" ref="E3894">MovingDayDD($D$3:D3894)</f>
        <v>-2980487.7599999681</v>
      </c>
      <c r="F3894" s="29">
        <f>IF(OR(C3894&gt;總表!$B$30,C3894=0),0,IF(E3894=0,0,1+F3893))</f>
        <v>0</v>
      </c>
      <c r="G3894" s="29">
        <f t="shared" si="425"/>
        <v>0</v>
      </c>
      <c r="H3894" s="42">
        <f t="shared" si="423"/>
        <v>0</v>
      </c>
      <c r="I3894" s="43">
        <f t="shared" si="426"/>
        <v>0</v>
      </c>
      <c r="J3894" s="42">
        <f t="shared" si="427"/>
        <v>0</v>
      </c>
      <c r="K3894" s="43">
        <f t="shared" si="428"/>
        <v>0</v>
      </c>
      <c r="L3894">
        <f t="shared" si="429"/>
        <v>126</v>
      </c>
      <c r="M3894">
        <f>IF($G3894="","",COUNTIF($G$3:$G3894, $G3894))</f>
        <v>3766</v>
      </c>
      <c r="N3894">
        <f t="shared" si="424"/>
        <v>3892</v>
      </c>
      <c r="O3894"/>
      <c r="P3894"/>
      <c r="Q3894"/>
    </row>
    <row r="3895" spans="2:17">
      <c r="B3895" s="30">
        <f>資料貼入!A3895</f>
        <v>0</v>
      </c>
      <c r="C3895" s="38">
        <f>資料貼入!A3895</f>
        <v>0</v>
      </c>
      <c r="D3895" s="29">
        <f>資料貼入!B3895</f>
        <v>0</v>
      </c>
      <c r="E3895" s="29" cm="1">
        <f t="array" ref="E3895">MovingDayDD($D$3:D3895)</f>
        <v>-2980487.7599999681</v>
      </c>
      <c r="F3895" s="29">
        <f>IF(OR(C3895&gt;總表!$B$30,C3895=0),0,IF(E3895=0,0,1+F3894))</f>
        <v>0</v>
      </c>
      <c r="G3895" s="29">
        <f t="shared" si="425"/>
        <v>0</v>
      </c>
      <c r="H3895" s="42">
        <f t="shared" si="423"/>
        <v>0</v>
      </c>
      <c r="I3895" s="43">
        <f t="shared" si="426"/>
        <v>0</v>
      </c>
      <c r="J3895" s="42">
        <f t="shared" si="427"/>
        <v>0</v>
      </c>
      <c r="K3895" s="43">
        <f t="shared" si="428"/>
        <v>0</v>
      </c>
      <c r="L3895">
        <f t="shared" si="429"/>
        <v>126</v>
      </c>
      <c r="M3895">
        <f>IF($G3895="","",COUNTIF($G$3:$G3895, $G3895))</f>
        <v>3767</v>
      </c>
      <c r="N3895">
        <f t="shared" si="424"/>
        <v>3893</v>
      </c>
      <c r="O3895"/>
      <c r="P3895"/>
      <c r="Q3895"/>
    </row>
    <row r="3896" spans="2:17">
      <c r="B3896" s="30">
        <f>資料貼入!A3896</f>
        <v>0</v>
      </c>
      <c r="C3896" s="38">
        <f>資料貼入!A3896</f>
        <v>0</v>
      </c>
      <c r="D3896" s="29">
        <f>資料貼入!B3896</f>
        <v>0</v>
      </c>
      <c r="E3896" s="29" cm="1">
        <f t="array" ref="E3896">MovingDayDD($D$3:D3896)</f>
        <v>-2980487.7599999681</v>
      </c>
      <c r="F3896" s="29">
        <f>IF(OR(C3896&gt;總表!$B$30,C3896=0),0,IF(E3896=0,0,1+F3895))</f>
        <v>0</v>
      </c>
      <c r="G3896" s="29">
        <f t="shared" si="425"/>
        <v>0</v>
      </c>
      <c r="H3896" s="42">
        <f t="shared" si="423"/>
        <v>0</v>
      </c>
      <c r="I3896" s="43">
        <f t="shared" si="426"/>
        <v>0</v>
      </c>
      <c r="J3896" s="42">
        <f t="shared" si="427"/>
        <v>0</v>
      </c>
      <c r="K3896" s="43">
        <f t="shared" si="428"/>
        <v>0</v>
      </c>
      <c r="L3896">
        <f t="shared" si="429"/>
        <v>126</v>
      </c>
      <c r="M3896">
        <f>IF($G3896="","",COUNTIF($G$3:$G3896, $G3896))</f>
        <v>3768</v>
      </c>
      <c r="N3896">
        <f t="shared" si="424"/>
        <v>3894</v>
      </c>
      <c r="O3896"/>
      <c r="P3896"/>
      <c r="Q3896"/>
    </row>
    <row r="3897" spans="2:17">
      <c r="B3897" s="30">
        <f>資料貼入!A3897</f>
        <v>0</v>
      </c>
      <c r="C3897" s="38">
        <f>資料貼入!A3897</f>
        <v>0</v>
      </c>
      <c r="D3897" s="29">
        <f>資料貼入!B3897</f>
        <v>0</v>
      </c>
      <c r="E3897" s="29" cm="1">
        <f t="array" ref="E3897">MovingDayDD($D$3:D3897)</f>
        <v>-2980487.7599999681</v>
      </c>
      <c r="F3897" s="29">
        <f>IF(OR(C3897&gt;總表!$B$30,C3897=0),0,IF(E3897=0,0,1+F3896))</f>
        <v>0</v>
      </c>
      <c r="G3897" s="29">
        <f t="shared" si="425"/>
        <v>0</v>
      </c>
      <c r="H3897" s="42">
        <f t="shared" si="423"/>
        <v>0</v>
      </c>
      <c r="I3897" s="43">
        <f t="shared" si="426"/>
        <v>0</v>
      </c>
      <c r="J3897" s="42">
        <f t="shared" si="427"/>
        <v>0</v>
      </c>
      <c r="K3897" s="43">
        <f t="shared" si="428"/>
        <v>0</v>
      </c>
      <c r="L3897">
        <f t="shared" si="429"/>
        <v>126</v>
      </c>
      <c r="M3897">
        <f>IF($G3897="","",COUNTIF($G$3:$G3897, $G3897))</f>
        <v>3769</v>
      </c>
      <c r="N3897">
        <f t="shared" si="424"/>
        <v>3895</v>
      </c>
      <c r="O3897"/>
      <c r="P3897"/>
      <c r="Q3897"/>
    </row>
    <row r="3898" spans="2:17">
      <c r="B3898" s="30">
        <f>資料貼入!A3898</f>
        <v>0</v>
      </c>
      <c r="C3898" s="38">
        <f>資料貼入!A3898</f>
        <v>0</v>
      </c>
      <c r="D3898" s="29">
        <f>資料貼入!B3898</f>
        <v>0</v>
      </c>
      <c r="E3898" s="29" cm="1">
        <f t="array" ref="E3898">MovingDayDD($D$3:D3898)</f>
        <v>-2980487.7599999681</v>
      </c>
      <c r="F3898" s="29">
        <f>IF(OR(C3898&gt;總表!$B$30,C3898=0),0,IF(E3898=0,0,1+F3897))</f>
        <v>0</v>
      </c>
      <c r="G3898" s="29">
        <f t="shared" si="425"/>
        <v>0</v>
      </c>
      <c r="H3898" s="42">
        <f t="shared" si="423"/>
        <v>0</v>
      </c>
      <c r="I3898" s="43">
        <f t="shared" si="426"/>
        <v>0</v>
      </c>
      <c r="J3898" s="42">
        <f t="shared" si="427"/>
        <v>0</v>
      </c>
      <c r="K3898" s="43">
        <f t="shared" si="428"/>
        <v>0</v>
      </c>
      <c r="L3898">
        <f t="shared" si="429"/>
        <v>126</v>
      </c>
      <c r="M3898">
        <f>IF($G3898="","",COUNTIF($G$3:$G3898, $G3898))</f>
        <v>3770</v>
      </c>
      <c r="N3898">
        <f t="shared" si="424"/>
        <v>3896</v>
      </c>
      <c r="O3898"/>
      <c r="P3898"/>
      <c r="Q3898"/>
    </row>
    <row r="3899" spans="2:17">
      <c r="B3899" s="30">
        <f>資料貼入!A3899</f>
        <v>0</v>
      </c>
      <c r="C3899" s="38">
        <f>資料貼入!A3899</f>
        <v>0</v>
      </c>
      <c r="D3899" s="29">
        <f>資料貼入!B3899</f>
        <v>0</v>
      </c>
      <c r="E3899" s="29" cm="1">
        <f t="array" ref="E3899">MovingDayDD($D$3:D3899)</f>
        <v>-2980487.7599999681</v>
      </c>
      <c r="F3899" s="29">
        <f>IF(OR(C3899&gt;總表!$B$30,C3899=0),0,IF(E3899=0,0,1+F3898))</f>
        <v>0</v>
      </c>
      <c r="G3899" s="29">
        <f t="shared" si="425"/>
        <v>0</v>
      </c>
      <c r="H3899" s="42">
        <f t="shared" si="423"/>
        <v>0</v>
      </c>
      <c r="I3899" s="43">
        <f t="shared" si="426"/>
        <v>0</v>
      </c>
      <c r="J3899" s="42">
        <f t="shared" si="427"/>
        <v>0</v>
      </c>
      <c r="K3899" s="43">
        <f t="shared" si="428"/>
        <v>0</v>
      </c>
      <c r="L3899">
        <f t="shared" si="429"/>
        <v>126</v>
      </c>
      <c r="M3899">
        <f>IF($G3899="","",COUNTIF($G$3:$G3899, $G3899))</f>
        <v>3771</v>
      </c>
      <c r="N3899">
        <f t="shared" si="424"/>
        <v>3897</v>
      </c>
      <c r="O3899"/>
      <c r="P3899"/>
      <c r="Q3899"/>
    </row>
    <row r="3900" spans="2:17">
      <c r="B3900" s="30">
        <f>資料貼入!A3900</f>
        <v>0</v>
      </c>
      <c r="C3900" s="38">
        <f>資料貼入!A3900</f>
        <v>0</v>
      </c>
      <c r="D3900" s="29">
        <f>資料貼入!B3900</f>
        <v>0</v>
      </c>
      <c r="E3900" s="29" cm="1">
        <f t="array" ref="E3900">MovingDayDD($D$3:D3900)</f>
        <v>-2980487.7599999681</v>
      </c>
      <c r="F3900" s="29">
        <f>IF(OR(C3900&gt;總表!$B$30,C3900=0),0,IF(E3900=0,0,1+F3899))</f>
        <v>0</v>
      </c>
      <c r="G3900" s="29">
        <f t="shared" si="425"/>
        <v>0</v>
      </c>
      <c r="H3900" s="42">
        <f t="shared" si="423"/>
        <v>0</v>
      </c>
      <c r="I3900" s="43">
        <f t="shared" si="426"/>
        <v>0</v>
      </c>
      <c r="J3900" s="42">
        <f t="shared" si="427"/>
        <v>0</v>
      </c>
      <c r="K3900" s="43">
        <f t="shared" si="428"/>
        <v>0</v>
      </c>
      <c r="L3900">
        <f t="shared" si="429"/>
        <v>126</v>
      </c>
      <c r="M3900">
        <f>IF($G3900="","",COUNTIF($G$3:$G3900, $G3900))</f>
        <v>3772</v>
      </c>
      <c r="N3900">
        <f t="shared" si="424"/>
        <v>3898</v>
      </c>
      <c r="O3900"/>
      <c r="P3900"/>
      <c r="Q3900"/>
    </row>
    <row r="3901" spans="2:17">
      <c r="B3901" s="30">
        <f>資料貼入!A3901</f>
        <v>0</v>
      </c>
      <c r="C3901" s="38">
        <f>資料貼入!A3901</f>
        <v>0</v>
      </c>
      <c r="D3901" s="29">
        <f>資料貼入!B3901</f>
        <v>0</v>
      </c>
      <c r="E3901" s="29" cm="1">
        <f t="array" ref="E3901">MovingDayDD($D$3:D3901)</f>
        <v>-2980487.7599999681</v>
      </c>
      <c r="F3901" s="29">
        <f>IF(OR(C3901&gt;總表!$B$30,C3901=0),0,IF(E3901=0,0,1+F3900))</f>
        <v>0</v>
      </c>
      <c r="G3901" s="29">
        <f t="shared" si="425"/>
        <v>0</v>
      </c>
      <c r="H3901" s="42">
        <f t="shared" si="423"/>
        <v>0</v>
      </c>
      <c r="I3901" s="43">
        <f t="shared" si="426"/>
        <v>0</v>
      </c>
      <c r="J3901" s="42">
        <f t="shared" si="427"/>
        <v>0</v>
      </c>
      <c r="K3901" s="43">
        <f t="shared" si="428"/>
        <v>0</v>
      </c>
      <c r="L3901">
        <f t="shared" si="429"/>
        <v>126</v>
      </c>
      <c r="M3901">
        <f>IF($G3901="","",COUNTIF($G$3:$G3901, $G3901))</f>
        <v>3773</v>
      </c>
      <c r="N3901">
        <f t="shared" si="424"/>
        <v>3899</v>
      </c>
      <c r="O3901"/>
      <c r="P3901"/>
      <c r="Q3901"/>
    </row>
    <row r="3902" spans="2:17">
      <c r="B3902" s="30">
        <f>資料貼入!A3902</f>
        <v>0</v>
      </c>
      <c r="C3902" s="38">
        <f>資料貼入!A3902</f>
        <v>0</v>
      </c>
      <c r="D3902" s="29">
        <f>資料貼入!B3902</f>
        <v>0</v>
      </c>
      <c r="E3902" s="29" cm="1">
        <f t="array" ref="E3902">MovingDayDD($D$3:D3902)</f>
        <v>-2980487.7599999681</v>
      </c>
      <c r="F3902" s="29">
        <f>IF(OR(C3902&gt;總表!$B$30,C3902=0),0,IF(E3902=0,0,1+F3901))</f>
        <v>0</v>
      </c>
      <c r="G3902" s="29">
        <f t="shared" si="425"/>
        <v>0</v>
      </c>
      <c r="H3902" s="42">
        <f t="shared" si="423"/>
        <v>0</v>
      </c>
      <c r="I3902" s="43">
        <f t="shared" si="426"/>
        <v>0</v>
      </c>
      <c r="J3902" s="42">
        <f t="shared" si="427"/>
        <v>0</v>
      </c>
      <c r="K3902" s="43">
        <f t="shared" si="428"/>
        <v>0</v>
      </c>
      <c r="L3902">
        <f t="shared" si="429"/>
        <v>126</v>
      </c>
      <c r="M3902">
        <f>IF($G3902="","",COUNTIF($G$3:$G3902, $G3902))</f>
        <v>3774</v>
      </c>
      <c r="N3902">
        <f t="shared" si="424"/>
        <v>3900</v>
      </c>
      <c r="O3902"/>
      <c r="P3902"/>
      <c r="Q3902"/>
    </row>
    <row r="3903" spans="2:17">
      <c r="B3903" s="30">
        <f>資料貼入!A3903</f>
        <v>0</v>
      </c>
      <c r="C3903" s="38">
        <f>資料貼入!A3903</f>
        <v>0</v>
      </c>
      <c r="D3903" s="29">
        <f>資料貼入!B3903</f>
        <v>0</v>
      </c>
      <c r="E3903" s="29" cm="1">
        <f t="array" ref="E3903">MovingDayDD($D$3:D3903)</f>
        <v>-2980487.7599999681</v>
      </c>
      <c r="F3903" s="29">
        <f>IF(OR(C3903&gt;總表!$B$30,C3903=0),0,IF(E3903=0,0,1+F3902))</f>
        <v>0</v>
      </c>
      <c r="G3903" s="29">
        <f t="shared" si="425"/>
        <v>0</v>
      </c>
      <c r="H3903" s="42">
        <f t="shared" si="423"/>
        <v>0</v>
      </c>
      <c r="I3903" s="43">
        <f t="shared" si="426"/>
        <v>0</v>
      </c>
      <c r="J3903" s="42">
        <f t="shared" si="427"/>
        <v>0</v>
      </c>
      <c r="K3903" s="43">
        <f t="shared" si="428"/>
        <v>0</v>
      </c>
      <c r="L3903">
        <f t="shared" si="429"/>
        <v>126</v>
      </c>
      <c r="M3903">
        <f>IF($G3903="","",COUNTIF($G$3:$G3903, $G3903))</f>
        <v>3775</v>
      </c>
      <c r="N3903">
        <f t="shared" si="424"/>
        <v>3901</v>
      </c>
      <c r="O3903"/>
      <c r="P3903"/>
      <c r="Q3903"/>
    </row>
    <row r="3904" spans="2:17">
      <c r="B3904" s="30">
        <f>資料貼入!A3904</f>
        <v>0</v>
      </c>
      <c r="C3904" s="38">
        <f>資料貼入!A3904</f>
        <v>0</v>
      </c>
      <c r="D3904" s="29">
        <f>資料貼入!B3904</f>
        <v>0</v>
      </c>
      <c r="E3904" s="29" cm="1">
        <f t="array" ref="E3904">MovingDayDD($D$3:D3904)</f>
        <v>-2980487.7599999681</v>
      </c>
      <c r="F3904" s="29">
        <f>IF(OR(C3904&gt;總表!$B$30,C3904=0),0,IF(E3904=0,0,1+F3903))</f>
        <v>0</v>
      </c>
      <c r="G3904" s="29">
        <f t="shared" si="425"/>
        <v>0</v>
      </c>
      <c r="H3904" s="42">
        <f t="shared" si="423"/>
        <v>0</v>
      </c>
      <c r="I3904" s="43">
        <f t="shared" si="426"/>
        <v>0</v>
      </c>
      <c r="J3904" s="42">
        <f t="shared" si="427"/>
        <v>0</v>
      </c>
      <c r="K3904" s="43">
        <f t="shared" si="428"/>
        <v>0</v>
      </c>
      <c r="L3904">
        <f t="shared" si="429"/>
        <v>126</v>
      </c>
      <c r="M3904">
        <f>IF($G3904="","",COUNTIF($G$3:$G3904, $G3904))</f>
        <v>3776</v>
      </c>
      <c r="N3904">
        <f t="shared" si="424"/>
        <v>3902</v>
      </c>
      <c r="O3904"/>
      <c r="P3904"/>
      <c r="Q3904"/>
    </row>
    <row r="3905" spans="2:17">
      <c r="B3905" s="30">
        <f>資料貼入!A3905</f>
        <v>0</v>
      </c>
      <c r="C3905" s="38">
        <f>資料貼入!A3905</f>
        <v>0</v>
      </c>
      <c r="D3905" s="29">
        <f>資料貼入!B3905</f>
        <v>0</v>
      </c>
      <c r="E3905" s="29" cm="1">
        <f t="array" ref="E3905">MovingDayDD($D$3:D3905)</f>
        <v>-2980487.7599999681</v>
      </c>
      <c r="F3905" s="29">
        <f>IF(OR(C3905&gt;總表!$B$30,C3905=0),0,IF(E3905=0,0,1+F3904))</f>
        <v>0</v>
      </c>
      <c r="G3905" s="29">
        <f t="shared" si="425"/>
        <v>0</v>
      </c>
      <c r="H3905" s="42">
        <f t="shared" si="423"/>
        <v>0</v>
      </c>
      <c r="I3905" s="43">
        <f t="shared" si="426"/>
        <v>0</v>
      </c>
      <c r="J3905" s="42">
        <f t="shared" si="427"/>
        <v>0</v>
      </c>
      <c r="K3905" s="43">
        <f t="shared" si="428"/>
        <v>0</v>
      </c>
      <c r="L3905">
        <f t="shared" si="429"/>
        <v>126</v>
      </c>
      <c r="M3905">
        <f>IF($G3905="","",COUNTIF($G$3:$G3905, $G3905))</f>
        <v>3777</v>
      </c>
      <c r="N3905">
        <f t="shared" si="424"/>
        <v>3903</v>
      </c>
      <c r="O3905"/>
      <c r="P3905"/>
      <c r="Q3905"/>
    </row>
    <row r="3906" spans="2:17">
      <c r="B3906" s="30">
        <f>資料貼入!A3906</f>
        <v>0</v>
      </c>
      <c r="C3906" s="38">
        <f>資料貼入!A3906</f>
        <v>0</v>
      </c>
      <c r="D3906" s="29">
        <f>資料貼入!B3906</f>
        <v>0</v>
      </c>
      <c r="E3906" s="29" cm="1">
        <f t="array" ref="E3906">MovingDayDD($D$3:D3906)</f>
        <v>-2980487.7599999681</v>
      </c>
      <c r="F3906" s="29">
        <f>IF(OR(C3906&gt;總表!$B$30,C3906=0),0,IF(E3906=0,0,1+F3905))</f>
        <v>0</v>
      </c>
      <c r="G3906" s="29">
        <f t="shared" si="425"/>
        <v>0</v>
      </c>
      <c r="H3906" s="42">
        <f t="shared" si="423"/>
        <v>0</v>
      </c>
      <c r="I3906" s="43">
        <f t="shared" si="426"/>
        <v>0</v>
      </c>
      <c r="J3906" s="42">
        <f t="shared" si="427"/>
        <v>0</v>
      </c>
      <c r="K3906" s="43">
        <f t="shared" si="428"/>
        <v>0</v>
      </c>
      <c r="L3906">
        <f t="shared" si="429"/>
        <v>126</v>
      </c>
      <c r="M3906">
        <f>IF($G3906="","",COUNTIF($G$3:$G3906, $G3906))</f>
        <v>3778</v>
      </c>
      <c r="N3906">
        <f t="shared" si="424"/>
        <v>3904</v>
      </c>
      <c r="O3906"/>
      <c r="P3906"/>
      <c r="Q3906"/>
    </row>
    <row r="3907" spans="2:17">
      <c r="B3907" s="30">
        <f>資料貼入!A3907</f>
        <v>0</v>
      </c>
      <c r="C3907" s="38">
        <f>資料貼入!A3907</f>
        <v>0</v>
      </c>
      <c r="D3907" s="29">
        <f>資料貼入!B3907</f>
        <v>0</v>
      </c>
      <c r="E3907" s="29" cm="1">
        <f t="array" ref="E3907">MovingDayDD($D$3:D3907)</f>
        <v>-2980487.7599999681</v>
      </c>
      <c r="F3907" s="29">
        <f>IF(OR(C3907&gt;總表!$B$30,C3907=0),0,IF(E3907=0,0,1+F3906))</f>
        <v>0</v>
      </c>
      <c r="G3907" s="29">
        <f t="shared" si="425"/>
        <v>0</v>
      </c>
      <c r="H3907" s="42">
        <f t="shared" ref="H3907:H3970" si="430">IF(G3907&gt;$V$1,B3907,0)</f>
        <v>0</v>
      </c>
      <c r="I3907" s="43">
        <f t="shared" si="426"/>
        <v>0</v>
      </c>
      <c r="J3907" s="42">
        <f t="shared" si="427"/>
        <v>0</v>
      </c>
      <c r="K3907" s="43">
        <f t="shared" si="428"/>
        <v>0</v>
      </c>
      <c r="L3907">
        <f t="shared" si="429"/>
        <v>126</v>
      </c>
      <c r="M3907">
        <f>IF($G3907="","",COUNTIF($G$3:$G3907, $G3907))</f>
        <v>3779</v>
      </c>
      <c r="N3907">
        <f t="shared" ref="N3907:N3970" si="431">IF($G3907="","",L3907+M3907)</f>
        <v>3905</v>
      </c>
      <c r="O3907"/>
      <c r="P3907"/>
      <c r="Q3907"/>
    </row>
    <row r="3908" spans="2:17">
      <c r="B3908" s="30">
        <f>資料貼入!A3908</f>
        <v>0</v>
      </c>
      <c r="C3908" s="38">
        <f>資料貼入!A3908</f>
        <v>0</v>
      </c>
      <c r="D3908" s="29">
        <f>資料貼入!B3908</f>
        <v>0</v>
      </c>
      <c r="E3908" s="29" cm="1">
        <f t="array" ref="E3908">MovingDayDD($D$3:D3908)</f>
        <v>-2980487.7599999681</v>
      </c>
      <c r="F3908" s="29">
        <f>IF(OR(C3908&gt;總表!$B$30,C3908=0),0,IF(E3908=0,0,1+F3907))</f>
        <v>0</v>
      </c>
      <c r="G3908" s="29">
        <f t="shared" ref="G3908:G3971" si="432">IF(F3909=0,F3908,0)</f>
        <v>0</v>
      </c>
      <c r="H3908" s="42">
        <f t="shared" si="430"/>
        <v>0</v>
      </c>
      <c r="I3908" s="43">
        <f t="shared" ref="I3908:I3971" si="433">G3908</f>
        <v>0</v>
      </c>
      <c r="J3908" s="42">
        <f t="shared" ref="J3908:J3971" si="434">IF(F3908=0,0,B3908)</f>
        <v>0</v>
      </c>
      <c r="K3908" s="43">
        <f t="shared" ref="K3908:K3971" si="435">G3908</f>
        <v>0</v>
      </c>
      <c r="L3908">
        <f t="shared" ref="L3908:L3971" si="436">IF($G3908="","",COUNTIF($G$3:$G$4053, "&gt;" &amp; $G3908))</f>
        <v>126</v>
      </c>
      <c r="M3908">
        <f>IF($G3908="","",COUNTIF($G$3:$G3908, $G3908))</f>
        <v>3780</v>
      </c>
      <c r="N3908">
        <f t="shared" si="431"/>
        <v>3906</v>
      </c>
      <c r="O3908"/>
      <c r="P3908"/>
      <c r="Q3908"/>
    </row>
    <row r="3909" spans="2:17">
      <c r="B3909" s="30">
        <f>資料貼入!A3909</f>
        <v>0</v>
      </c>
      <c r="C3909" s="38">
        <f>資料貼入!A3909</f>
        <v>0</v>
      </c>
      <c r="D3909" s="29">
        <f>資料貼入!B3909</f>
        <v>0</v>
      </c>
      <c r="E3909" s="29" cm="1">
        <f t="array" ref="E3909">MovingDayDD($D$3:D3909)</f>
        <v>-2980487.7599999681</v>
      </c>
      <c r="F3909" s="29">
        <f>IF(OR(C3909&gt;總表!$B$30,C3909=0),0,IF(E3909=0,0,1+F3908))</f>
        <v>0</v>
      </c>
      <c r="G3909" s="29">
        <f t="shared" si="432"/>
        <v>0</v>
      </c>
      <c r="H3909" s="42">
        <f t="shared" si="430"/>
        <v>0</v>
      </c>
      <c r="I3909" s="43">
        <f t="shared" si="433"/>
        <v>0</v>
      </c>
      <c r="J3909" s="42">
        <f t="shared" si="434"/>
        <v>0</v>
      </c>
      <c r="K3909" s="43">
        <f t="shared" si="435"/>
        <v>0</v>
      </c>
      <c r="L3909">
        <f t="shared" si="436"/>
        <v>126</v>
      </c>
      <c r="M3909">
        <f>IF($G3909="","",COUNTIF($G$3:$G3909, $G3909))</f>
        <v>3781</v>
      </c>
      <c r="N3909">
        <f t="shared" si="431"/>
        <v>3907</v>
      </c>
      <c r="O3909"/>
      <c r="P3909"/>
      <c r="Q3909"/>
    </row>
    <row r="3910" spans="2:17">
      <c r="B3910" s="30">
        <f>資料貼入!A3910</f>
        <v>0</v>
      </c>
      <c r="C3910" s="38">
        <f>資料貼入!A3910</f>
        <v>0</v>
      </c>
      <c r="D3910" s="29">
        <f>資料貼入!B3910</f>
        <v>0</v>
      </c>
      <c r="E3910" s="29" cm="1">
        <f t="array" ref="E3910">MovingDayDD($D$3:D3910)</f>
        <v>-2980487.7599999681</v>
      </c>
      <c r="F3910" s="29">
        <f>IF(OR(C3910&gt;總表!$B$30,C3910=0),0,IF(E3910=0,0,1+F3909))</f>
        <v>0</v>
      </c>
      <c r="G3910" s="29">
        <f t="shared" si="432"/>
        <v>0</v>
      </c>
      <c r="H3910" s="42">
        <f t="shared" si="430"/>
        <v>0</v>
      </c>
      <c r="I3910" s="43">
        <f t="shared" si="433"/>
        <v>0</v>
      </c>
      <c r="J3910" s="42">
        <f t="shared" si="434"/>
        <v>0</v>
      </c>
      <c r="K3910" s="43">
        <f t="shared" si="435"/>
        <v>0</v>
      </c>
      <c r="L3910">
        <f t="shared" si="436"/>
        <v>126</v>
      </c>
      <c r="M3910">
        <f>IF($G3910="","",COUNTIF($G$3:$G3910, $G3910))</f>
        <v>3782</v>
      </c>
      <c r="N3910">
        <f t="shared" si="431"/>
        <v>3908</v>
      </c>
      <c r="O3910"/>
      <c r="P3910"/>
      <c r="Q3910"/>
    </row>
    <row r="3911" spans="2:17">
      <c r="B3911" s="30">
        <f>資料貼入!A3911</f>
        <v>0</v>
      </c>
      <c r="C3911" s="38">
        <f>資料貼入!A3911</f>
        <v>0</v>
      </c>
      <c r="D3911" s="29">
        <f>資料貼入!B3911</f>
        <v>0</v>
      </c>
      <c r="E3911" s="29" cm="1">
        <f t="array" ref="E3911">MovingDayDD($D$3:D3911)</f>
        <v>-2980487.7599999681</v>
      </c>
      <c r="F3911" s="29">
        <f>IF(OR(C3911&gt;總表!$B$30,C3911=0),0,IF(E3911=0,0,1+F3910))</f>
        <v>0</v>
      </c>
      <c r="G3911" s="29">
        <f t="shared" si="432"/>
        <v>0</v>
      </c>
      <c r="H3911" s="42">
        <f t="shared" si="430"/>
        <v>0</v>
      </c>
      <c r="I3911" s="43">
        <f t="shared" si="433"/>
        <v>0</v>
      </c>
      <c r="J3911" s="42">
        <f t="shared" si="434"/>
        <v>0</v>
      </c>
      <c r="K3911" s="43">
        <f t="shared" si="435"/>
        <v>0</v>
      </c>
      <c r="L3911">
        <f t="shared" si="436"/>
        <v>126</v>
      </c>
      <c r="M3911">
        <f>IF($G3911="","",COUNTIF($G$3:$G3911, $G3911))</f>
        <v>3783</v>
      </c>
      <c r="N3911">
        <f t="shared" si="431"/>
        <v>3909</v>
      </c>
      <c r="O3911"/>
      <c r="P3911"/>
      <c r="Q3911"/>
    </row>
    <row r="3912" spans="2:17">
      <c r="B3912" s="30">
        <f>資料貼入!A3912</f>
        <v>0</v>
      </c>
      <c r="C3912" s="38">
        <f>資料貼入!A3912</f>
        <v>0</v>
      </c>
      <c r="D3912" s="29">
        <f>資料貼入!B3912</f>
        <v>0</v>
      </c>
      <c r="E3912" s="29" cm="1">
        <f t="array" ref="E3912">MovingDayDD($D$3:D3912)</f>
        <v>-2980487.7599999681</v>
      </c>
      <c r="F3912" s="29">
        <f>IF(OR(C3912&gt;總表!$B$30,C3912=0),0,IF(E3912=0,0,1+F3911))</f>
        <v>0</v>
      </c>
      <c r="G3912" s="29">
        <f t="shared" si="432"/>
        <v>0</v>
      </c>
      <c r="H3912" s="42">
        <f t="shared" si="430"/>
        <v>0</v>
      </c>
      <c r="I3912" s="43">
        <f t="shared" si="433"/>
        <v>0</v>
      </c>
      <c r="J3912" s="42">
        <f t="shared" si="434"/>
        <v>0</v>
      </c>
      <c r="K3912" s="43">
        <f t="shared" si="435"/>
        <v>0</v>
      </c>
      <c r="L3912">
        <f t="shared" si="436"/>
        <v>126</v>
      </c>
      <c r="M3912">
        <f>IF($G3912="","",COUNTIF($G$3:$G3912, $G3912))</f>
        <v>3784</v>
      </c>
      <c r="N3912">
        <f t="shared" si="431"/>
        <v>3910</v>
      </c>
      <c r="O3912"/>
      <c r="P3912"/>
      <c r="Q3912"/>
    </row>
    <row r="3913" spans="2:17">
      <c r="B3913" s="30">
        <f>資料貼入!A3913</f>
        <v>0</v>
      </c>
      <c r="C3913" s="38">
        <f>資料貼入!A3913</f>
        <v>0</v>
      </c>
      <c r="D3913" s="29">
        <f>資料貼入!B3913</f>
        <v>0</v>
      </c>
      <c r="E3913" s="29" cm="1">
        <f t="array" ref="E3913">MovingDayDD($D$3:D3913)</f>
        <v>-2980487.7599999681</v>
      </c>
      <c r="F3913" s="29">
        <f>IF(OR(C3913&gt;總表!$B$30,C3913=0),0,IF(E3913=0,0,1+F3912))</f>
        <v>0</v>
      </c>
      <c r="G3913" s="29">
        <f t="shared" si="432"/>
        <v>0</v>
      </c>
      <c r="H3913" s="42">
        <f t="shared" si="430"/>
        <v>0</v>
      </c>
      <c r="I3913" s="43">
        <f t="shared" si="433"/>
        <v>0</v>
      </c>
      <c r="J3913" s="42">
        <f t="shared" si="434"/>
        <v>0</v>
      </c>
      <c r="K3913" s="43">
        <f t="shared" si="435"/>
        <v>0</v>
      </c>
      <c r="L3913">
        <f t="shared" si="436"/>
        <v>126</v>
      </c>
      <c r="M3913">
        <f>IF($G3913="","",COUNTIF($G$3:$G3913, $G3913))</f>
        <v>3785</v>
      </c>
      <c r="N3913">
        <f t="shared" si="431"/>
        <v>3911</v>
      </c>
      <c r="O3913"/>
      <c r="P3913"/>
      <c r="Q3913"/>
    </row>
    <row r="3914" spans="2:17">
      <c r="B3914" s="30">
        <f>資料貼入!A3914</f>
        <v>0</v>
      </c>
      <c r="C3914" s="38">
        <f>資料貼入!A3914</f>
        <v>0</v>
      </c>
      <c r="D3914" s="29">
        <f>資料貼入!B3914</f>
        <v>0</v>
      </c>
      <c r="E3914" s="29" cm="1">
        <f t="array" ref="E3914">MovingDayDD($D$3:D3914)</f>
        <v>-2980487.7599999681</v>
      </c>
      <c r="F3914" s="29">
        <f>IF(OR(C3914&gt;總表!$B$30,C3914=0),0,IF(E3914=0,0,1+F3913))</f>
        <v>0</v>
      </c>
      <c r="G3914" s="29">
        <f t="shared" si="432"/>
        <v>0</v>
      </c>
      <c r="H3914" s="42">
        <f t="shared" si="430"/>
        <v>0</v>
      </c>
      <c r="I3914" s="43">
        <f t="shared" si="433"/>
        <v>0</v>
      </c>
      <c r="J3914" s="42">
        <f t="shared" si="434"/>
        <v>0</v>
      </c>
      <c r="K3914" s="43">
        <f t="shared" si="435"/>
        <v>0</v>
      </c>
      <c r="L3914">
        <f t="shared" si="436"/>
        <v>126</v>
      </c>
      <c r="M3914">
        <f>IF($G3914="","",COUNTIF($G$3:$G3914, $G3914))</f>
        <v>3786</v>
      </c>
      <c r="N3914">
        <f t="shared" si="431"/>
        <v>3912</v>
      </c>
      <c r="O3914"/>
      <c r="P3914"/>
      <c r="Q3914"/>
    </row>
    <row r="3915" spans="2:17">
      <c r="B3915" s="30">
        <f>資料貼入!A3915</f>
        <v>0</v>
      </c>
      <c r="C3915" s="38">
        <f>資料貼入!A3915</f>
        <v>0</v>
      </c>
      <c r="D3915" s="29">
        <f>資料貼入!B3915</f>
        <v>0</v>
      </c>
      <c r="E3915" s="29" cm="1">
        <f t="array" ref="E3915">MovingDayDD($D$3:D3915)</f>
        <v>-2980487.7599999681</v>
      </c>
      <c r="F3915" s="29">
        <f>IF(OR(C3915&gt;總表!$B$30,C3915=0),0,IF(E3915=0,0,1+F3914))</f>
        <v>0</v>
      </c>
      <c r="G3915" s="29">
        <f t="shared" si="432"/>
        <v>0</v>
      </c>
      <c r="H3915" s="42">
        <f t="shared" si="430"/>
        <v>0</v>
      </c>
      <c r="I3915" s="43">
        <f t="shared" si="433"/>
        <v>0</v>
      </c>
      <c r="J3915" s="42">
        <f t="shared" si="434"/>
        <v>0</v>
      </c>
      <c r="K3915" s="43">
        <f t="shared" si="435"/>
        <v>0</v>
      </c>
      <c r="L3915">
        <f t="shared" si="436"/>
        <v>126</v>
      </c>
      <c r="M3915">
        <f>IF($G3915="","",COUNTIF($G$3:$G3915, $G3915))</f>
        <v>3787</v>
      </c>
      <c r="N3915">
        <f t="shared" si="431"/>
        <v>3913</v>
      </c>
      <c r="O3915"/>
      <c r="P3915"/>
      <c r="Q3915"/>
    </row>
    <row r="3916" spans="2:17">
      <c r="B3916" s="30">
        <f>資料貼入!A3916</f>
        <v>0</v>
      </c>
      <c r="C3916" s="38">
        <f>資料貼入!A3916</f>
        <v>0</v>
      </c>
      <c r="D3916" s="29">
        <f>資料貼入!B3916</f>
        <v>0</v>
      </c>
      <c r="E3916" s="29" cm="1">
        <f t="array" ref="E3916">MovingDayDD($D$3:D3916)</f>
        <v>-2980487.7599999681</v>
      </c>
      <c r="F3916" s="29">
        <f>IF(OR(C3916&gt;總表!$B$30,C3916=0),0,IF(E3916=0,0,1+F3915))</f>
        <v>0</v>
      </c>
      <c r="G3916" s="29">
        <f t="shared" si="432"/>
        <v>0</v>
      </c>
      <c r="H3916" s="42">
        <f t="shared" si="430"/>
        <v>0</v>
      </c>
      <c r="I3916" s="43">
        <f t="shared" si="433"/>
        <v>0</v>
      </c>
      <c r="J3916" s="42">
        <f t="shared" si="434"/>
        <v>0</v>
      </c>
      <c r="K3916" s="43">
        <f t="shared" si="435"/>
        <v>0</v>
      </c>
      <c r="L3916">
        <f t="shared" si="436"/>
        <v>126</v>
      </c>
      <c r="M3916">
        <f>IF($G3916="","",COUNTIF($G$3:$G3916, $G3916))</f>
        <v>3788</v>
      </c>
      <c r="N3916">
        <f t="shared" si="431"/>
        <v>3914</v>
      </c>
      <c r="O3916"/>
      <c r="P3916"/>
      <c r="Q3916"/>
    </row>
    <row r="3917" spans="2:17">
      <c r="B3917" s="30">
        <f>資料貼入!A3917</f>
        <v>0</v>
      </c>
      <c r="C3917" s="38">
        <f>資料貼入!A3917</f>
        <v>0</v>
      </c>
      <c r="D3917" s="29">
        <f>資料貼入!B3917</f>
        <v>0</v>
      </c>
      <c r="E3917" s="29" cm="1">
        <f t="array" ref="E3917">MovingDayDD($D$3:D3917)</f>
        <v>-2980487.7599999681</v>
      </c>
      <c r="F3917" s="29">
        <f>IF(OR(C3917&gt;總表!$B$30,C3917=0),0,IF(E3917=0,0,1+F3916))</f>
        <v>0</v>
      </c>
      <c r="G3917" s="29">
        <f t="shared" si="432"/>
        <v>0</v>
      </c>
      <c r="H3917" s="42">
        <f t="shared" si="430"/>
        <v>0</v>
      </c>
      <c r="I3917" s="43">
        <f t="shared" si="433"/>
        <v>0</v>
      </c>
      <c r="J3917" s="42">
        <f t="shared" si="434"/>
        <v>0</v>
      </c>
      <c r="K3917" s="43">
        <f t="shared" si="435"/>
        <v>0</v>
      </c>
      <c r="L3917">
        <f t="shared" si="436"/>
        <v>126</v>
      </c>
      <c r="M3917">
        <f>IF($G3917="","",COUNTIF($G$3:$G3917, $G3917))</f>
        <v>3789</v>
      </c>
      <c r="N3917">
        <f t="shared" si="431"/>
        <v>3915</v>
      </c>
      <c r="O3917"/>
      <c r="P3917"/>
      <c r="Q3917"/>
    </row>
    <row r="3918" spans="2:17">
      <c r="B3918" s="30">
        <f>資料貼入!A3918</f>
        <v>0</v>
      </c>
      <c r="C3918" s="38">
        <f>資料貼入!A3918</f>
        <v>0</v>
      </c>
      <c r="D3918" s="29">
        <f>資料貼入!B3918</f>
        <v>0</v>
      </c>
      <c r="E3918" s="29" cm="1">
        <f t="array" ref="E3918">MovingDayDD($D$3:D3918)</f>
        <v>-2980487.7599999681</v>
      </c>
      <c r="F3918" s="29">
        <f>IF(OR(C3918&gt;總表!$B$30,C3918=0),0,IF(E3918=0,0,1+F3917))</f>
        <v>0</v>
      </c>
      <c r="G3918" s="29">
        <f t="shared" si="432"/>
        <v>0</v>
      </c>
      <c r="H3918" s="42">
        <f t="shared" si="430"/>
        <v>0</v>
      </c>
      <c r="I3918" s="43">
        <f t="shared" si="433"/>
        <v>0</v>
      </c>
      <c r="J3918" s="42">
        <f t="shared" si="434"/>
        <v>0</v>
      </c>
      <c r="K3918" s="43">
        <f t="shared" si="435"/>
        <v>0</v>
      </c>
      <c r="L3918">
        <f t="shared" si="436"/>
        <v>126</v>
      </c>
      <c r="M3918">
        <f>IF($G3918="","",COUNTIF($G$3:$G3918, $G3918))</f>
        <v>3790</v>
      </c>
      <c r="N3918">
        <f t="shared" si="431"/>
        <v>3916</v>
      </c>
      <c r="O3918"/>
      <c r="P3918"/>
      <c r="Q3918"/>
    </row>
    <row r="3919" spans="2:17">
      <c r="B3919" s="30">
        <f>資料貼入!A3919</f>
        <v>0</v>
      </c>
      <c r="C3919" s="38">
        <f>資料貼入!A3919</f>
        <v>0</v>
      </c>
      <c r="D3919" s="29">
        <f>資料貼入!B3919</f>
        <v>0</v>
      </c>
      <c r="E3919" s="29" cm="1">
        <f t="array" ref="E3919">MovingDayDD($D$3:D3919)</f>
        <v>-2980487.7599999681</v>
      </c>
      <c r="F3919" s="29">
        <f>IF(OR(C3919&gt;總表!$B$30,C3919=0),0,IF(E3919=0,0,1+F3918))</f>
        <v>0</v>
      </c>
      <c r="G3919" s="29">
        <f t="shared" si="432"/>
        <v>0</v>
      </c>
      <c r="H3919" s="42">
        <f t="shared" si="430"/>
        <v>0</v>
      </c>
      <c r="I3919" s="43">
        <f t="shared" si="433"/>
        <v>0</v>
      </c>
      <c r="J3919" s="42">
        <f t="shared" si="434"/>
        <v>0</v>
      </c>
      <c r="K3919" s="43">
        <f t="shared" si="435"/>
        <v>0</v>
      </c>
      <c r="L3919">
        <f t="shared" si="436"/>
        <v>126</v>
      </c>
      <c r="M3919">
        <f>IF($G3919="","",COUNTIF($G$3:$G3919, $G3919))</f>
        <v>3791</v>
      </c>
      <c r="N3919">
        <f t="shared" si="431"/>
        <v>3917</v>
      </c>
      <c r="O3919"/>
      <c r="P3919"/>
      <c r="Q3919"/>
    </row>
    <row r="3920" spans="2:17">
      <c r="B3920" s="30">
        <f>資料貼入!A3920</f>
        <v>0</v>
      </c>
      <c r="C3920" s="38">
        <f>資料貼入!A3920</f>
        <v>0</v>
      </c>
      <c r="D3920" s="29">
        <f>資料貼入!B3920</f>
        <v>0</v>
      </c>
      <c r="E3920" s="29" cm="1">
        <f t="array" ref="E3920">MovingDayDD($D$3:D3920)</f>
        <v>-2980487.7599999681</v>
      </c>
      <c r="F3920" s="29">
        <f>IF(OR(C3920&gt;總表!$B$30,C3920=0),0,IF(E3920=0,0,1+F3919))</f>
        <v>0</v>
      </c>
      <c r="G3920" s="29">
        <f t="shared" si="432"/>
        <v>0</v>
      </c>
      <c r="H3920" s="42">
        <f t="shared" si="430"/>
        <v>0</v>
      </c>
      <c r="I3920" s="43">
        <f t="shared" si="433"/>
        <v>0</v>
      </c>
      <c r="J3920" s="42">
        <f t="shared" si="434"/>
        <v>0</v>
      </c>
      <c r="K3920" s="43">
        <f t="shared" si="435"/>
        <v>0</v>
      </c>
      <c r="L3920">
        <f t="shared" si="436"/>
        <v>126</v>
      </c>
      <c r="M3920">
        <f>IF($G3920="","",COUNTIF($G$3:$G3920, $G3920))</f>
        <v>3792</v>
      </c>
      <c r="N3920">
        <f t="shared" si="431"/>
        <v>3918</v>
      </c>
      <c r="O3920"/>
      <c r="P3920"/>
      <c r="Q3920"/>
    </row>
    <row r="3921" spans="2:17">
      <c r="B3921" s="30">
        <f>資料貼入!A3921</f>
        <v>0</v>
      </c>
      <c r="C3921" s="38">
        <f>資料貼入!A3921</f>
        <v>0</v>
      </c>
      <c r="D3921" s="29">
        <f>資料貼入!B3921</f>
        <v>0</v>
      </c>
      <c r="E3921" s="29" cm="1">
        <f t="array" ref="E3921">MovingDayDD($D$3:D3921)</f>
        <v>-2980487.7599999681</v>
      </c>
      <c r="F3921" s="29">
        <f>IF(OR(C3921&gt;總表!$B$30,C3921=0),0,IF(E3921=0,0,1+F3920))</f>
        <v>0</v>
      </c>
      <c r="G3921" s="29">
        <f t="shared" si="432"/>
        <v>0</v>
      </c>
      <c r="H3921" s="42">
        <f t="shared" si="430"/>
        <v>0</v>
      </c>
      <c r="I3921" s="43">
        <f t="shared" si="433"/>
        <v>0</v>
      </c>
      <c r="J3921" s="42">
        <f t="shared" si="434"/>
        <v>0</v>
      </c>
      <c r="K3921" s="43">
        <f t="shared" si="435"/>
        <v>0</v>
      </c>
      <c r="L3921">
        <f t="shared" si="436"/>
        <v>126</v>
      </c>
      <c r="M3921">
        <f>IF($G3921="","",COUNTIF($G$3:$G3921, $G3921))</f>
        <v>3793</v>
      </c>
      <c r="N3921">
        <f t="shared" si="431"/>
        <v>3919</v>
      </c>
      <c r="O3921"/>
      <c r="P3921"/>
      <c r="Q3921"/>
    </row>
    <row r="3922" spans="2:17">
      <c r="B3922" s="30">
        <f>資料貼入!A3922</f>
        <v>0</v>
      </c>
      <c r="C3922" s="38">
        <f>資料貼入!A3922</f>
        <v>0</v>
      </c>
      <c r="D3922" s="29">
        <f>資料貼入!B3922</f>
        <v>0</v>
      </c>
      <c r="E3922" s="29" cm="1">
        <f t="array" ref="E3922">MovingDayDD($D$3:D3922)</f>
        <v>-2980487.7599999681</v>
      </c>
      <c r="F3922" s="29">
        <f>IF(OR(C3922&gt;總表!$B$30,C3922=0),0,IF(E3922=0,0,1+F3921))</f>
        <v>0</v>
      </c>
      <c r="G3922" s="29">
        <f t="shared" si="432"/>
        <v>0</v>
      </c>
      <c r="H3922" s="42">
        <f t="shared" si="430"/>
        <v>0</v>
      </c>
      <c r="I3922" s="43">
        <f t="shared" si="433"/>
        <v>0</v>
      </c>
      <c r="J3922" s="42">
        <f t="shared" si="434"/>
        <v>0</v>
      </c>
      <c r="K3922" s="43">
        <f t="shared" si="435"/>
        <v>0</v>
      </c>
      <c r="L3922">
        <f t="shared" si="436"/>
        <v>126</v>
      </c>
      <c r="M3922">
        <f>IF($G3922="","",COUNTIF($G$3:$G3922, $G3922))</f>
        <v>3794</v>
      </c>
      <c r="N3922">
        <f t="shared" si="431"/>
        <v>3920</v>
      </c>
      <c r="O3922"/>
      <c r="P3922"/>
      <c r="Q3922"/>
    </row>
    <row r="3923" spans="2:17">
      <c r="B3923" s="30">
        <f>資料貼入!A3923</f>
        <v>0</v>
      </c>
      <c r="C3923" s="38">
        <f>資料貼入!A3923</f>
        <v>0</v>
      </c>
      <c r="D3923" s="29">
        <f>資料貼入!B3923</f>
        <v>0</v>
      </c>
      <c r="E3923" s="29" cm="1">
        <f t="array" ref="E3923">MovingDayDD($D$3:D3923)</f>
        <v>-2980487.7599999681</v>
      </c>
      <c r="F3923" s="29">
        <f>IF(OR(C3923&gt;總表!$B$30,C3923=0),0,IF(E3923=0,0,1+F3922))</f>
        <v>0</v>
      </c>
      <c r="G3923" s="29">
        <f t="shared" si="432"/>
        <v>0</v>
      </c>
      <c r="H3923" s="42">
        <f t="shared" si="430"/>
        <v>0</v>
      </c>
      <c r="I3923" s="43">
        <f t="shared" si="433"/>
        <v>0</v>
      </c>
      <c r="J3923" s="42">
        <f t="shared" si="434"/>
        <v>0</v>
      </c>
      <c r="K3923" s="43">
        <f t="shared" si="435"/>
        <v>0</v>
      </c>
      <c r="L3923">
        <f t="shared" si="436"/>
        <v>126</v>
      </c>
      <c r="M3923">
        <f>IF($G3923="","",COUNTIF($G$3:$G3923, $G3923))</f>
        <v>3795</v>
      </c>
      <c r="N3923">
        <f t="shared" si="431"/>
        <v>3921</v>
      </c>
      <c r="O3923"/>
      <c r="P3923"/>
      <c r="Q3923"/>
    </row>
    <row r="3924" spans="2:17">
      <c r="B3924" s="30">
        <f>資料貼入!A3924</f>
        <v>0</v>
      </c>
      <c r="C3924" s="38">
        <f>資料貼入!A3924</f>
        <v>0</v>
      </c>
      <c r="D3924" s="29">
        <f>資料貼入!B3924</f>
        <v>0</v>
      </c>
      <c r="E3924" s="29" cm="1">
        <f t="array" ref="E3924">MovingDayDD($D$3:D3924)</f>
        <v>-2980487.7599999681</v>
      </c>
      <c r="F3924" s="29">
        <f>IF(OR(C3924&gt;總表!$B$30,C3924=0),0,IF(E3924=0,0,1+F3923))</f>
        <v>0</v>
      </c>
      <c r="G3924" s="29">
        <f t="shared" si="432"/>
        <v>0</v>
      </c>
      <c r="H3924" s="42">
        <f t="shared" si="430"/>
        <v>0</v>
      </c>
      <c r="I3924" s="43">
        <f t="shared" si="433"/>
        <v>0</v>
      </c>
      <c r="J3924" s="42">
        <f t="shared" si="434"/>
        <v>0</v>
      </c>
      <c r="K3924" s="43">
        <f t="shared" si="435"/>
        <v>0</v>
      </c>
      <c r="L3924">
        <f t="shared" si="436"/>
        <v>126</v>
      </c>
      <c r="M3924">
        <f>IF($G3924="","",COUNTIF($G$3:$G3924, $G3924))</f>
        <v>3796</v>
      </c>
      <c r="N3924">
        <f t="shared" si="431"/>
        <v>3922</v>
      </c>
      <c r="O3924"/>
      <c r="P3924"/>
      <c r="Q3924"/>
    </row>
    <row r="3925" spans="2:17">
      <c r="B3925" s="30">
        <f>資料貼入!A3925</f>
        <v>0</v>
      </c>
      <c r="C3925" s="38">
        <f>資料貼入!A3925</f>
        <v>0</v>
      </c>
      <c r="D3925" s="29">
        <f>資料貼入!B3925</f>
        <v>0</v>
      </c>
      <c r="E3925" s="29" cm="1">
        <f t="array" ref="E3925">MovingDayDD($D$3:D3925)</f>
        <v>-2980487.7599999681</v>
      </c>
      <c r="F3925" s="29">
        <f>IF(OR(C3925&gt;總表!$B$30,C3925=0),0,IF(E3925=0,0,1+F3924))</f>
        <v>0</v>
      </c>
      <c r="G3925" s="29">
        <f t="shared" si="432"/>
        <v>0</v>
      </c>
      <c r="H3925" s="42">
        <f t="shared" si="430"/>
        <v>0</v>
      </c>
      <c r="I3925" s="43">
        <f t="shared" si="433"/>
        <v>0</v>
      </c>
      <c r="J3925" s="42">
        <f t="shared" si="434"/>
        <v>0</v>
      </c>
      <c r="K3925" s="43">
        <f t="shared" si="435"/>
        <v>0</v>
      </c>
      <c r="L3925">
        <f t="shared" si="436"/>
        <v>126</v>
      </c>
      <c r="M3925">
        <f>IF($G3925="","",COUNTIF($G$3:$G3925, $G3925))</f>
        <v>3797</v>
      </c>
      <c r="N3925">
        <f t="shared" si="431"/>
        <v>3923</v>
      </c>
      <c r="O3925"/>
      <c r="P3925"/>
      <c r="Q3925"/>
    </row>
    <row r="3926" spans="2:17">
      <c r="B3926" s="30">
        <f>資料貼入!A3926</f>
        <v>0</v>
      </c>
      <c r="C3926" s="38">
        <f>資料貼入!A3926</f>
        <v>0</v>
      </c>
      <c r="D3926" s="29">
        <f>資料貼入!B3926</f>
        <v>0</v>
      </c>
      <c r="E3926" s="29" cm="1">
        <f t="array" ref="E3926">MovingDayDD($D$3:D3926)</f>
        <v>-2980487.7599999681</v>
      </c>
      <c r="F3926" s="29">
        <f>IF(OR(C3926&gt;總表!$B$30,C3926=0),0,IF(E3926=0,0,1+F3925))</f>
        <v>0</v>
      </c>
      <c r="G3926" s="29">
        <f t="shared" si="432"/>
        <v>0</v>
      </c>
      <c r="H3926" s="42">
        <f t="shared" si="430"/>
        <v>0</v>
      </c>
      <c r="I3926" s="43">
        <f t="shared" si="433"/>
        <v>0</v>
      </c>
      <c r="J3926" s="42">
        <f t="shared" si="434"/>
        <v>0</v>
      </c>
      <c r="K3926" s="43">
        <f t="shared" si="435"/>
        <v>0</v>
      </c>
      <c r="L3926">
        <f t="shared" si="436"/>
        <v>126</v>
      </c>
      <c r="M3926">
        <f>IF($G3926="","",COUNTIF($G$3:$G3926, $G3926))</f>
        <v>3798</v>
      </c>
      <c r="N3926">
        <f t="shared" si="431"/>
        <v>3924</v>
      </c>
      <c r="O3926"/>
      <c r="P3926"/>
      <c r="Q3926"/>
    </row>
    <row r="3927" spans="2:17">
      <c r="B3927" s="30">
        <f>資料貼入!A3927</f>
        <v>0</v>
      </c>
      <c r="C3927" s="38">
        <f>資料貼入!A3927</f>
        <v>0</v>
      </c>
      <c r="D3927" s="29">
        <f>資料貼入!B3927</f>
        <v>0</v>
      </c>
      <c r="E3927" s="29" cm="1">
        <f t="array" ref="E3927">MovingDayDD($D$3:D3927)</f>
        <v>-2980487.7599999681</v>
      </c>
      <c r="F3927" s="29">
        <f>IF(OR(C3927&gt;總表!$B$30,C3927=0),0,IF(E3927=0,0,1+F3926))</f>
        <v>0</v>
      </c>
      <c r="G3927" s="29">
        <f t="shared" si="432"/>
        <v>0</v>
      </c>
      <c r="H3927" s="42">
        <f t="shared" si="430"/>
        <v>0</v>
      </c>
      <c r="I3927" s="43">
        <f t="shared" si="433"/>
        <v>0</v>
      </c>
      <c r="J3927" s="42">
        <f t="shared" si="434"/>
        <v>0</v>
      </c>
      <c r="K3927" s="43">
        <f t="shared" si="435"/>
        <v>0</v>
      </c>
      <c r="L3927">
        <f t="shared" si="436"/>
        <v>126</v>
      </c>
      <c r="M3927">
        <f>IF($G3927="","",COUNTIF($G$3:$G3927, $G3927))</f>
        <v>3799</v>
      </c>
      <c r="N3927">
        <f t="shared" si="431"/>
        <v>3925</v>
      </c>
      <c r="O3927"/>
      <c r="P3927"/>
      <c r="Q3927"/>
    </row>
    <row r="3928" spans="2:17">
      <c r="B3928" s="30">
        <f>資料貼入!A3928</f>
        <v>0</v>
      </c>
      <c r="C3928" s="38">
        <f>資料貼入!A3928</f>
        <v>0</v>
      </c>
      <c r="D3928" s="29">
        <f>資料貼入!B3928</f>
        <v>0</v>
      </c>
      <c r="E3928" s="29" cm="1">
        <f t="array" ref="E3928">MovingDayDD($D$3:D3928)</f>
        <v>-2980487.7599999681</v>
      </c>
      <c r="F3928" s="29">
        <f>IF(OR(C3928&gt;總表!$B$30,C3928=0),0,IF(E3928=0,0,1+F3927))</f>
        <v>0</v>
      </c>
      <c r="G3928" s="29">
        <f t="shared" si="432"/>
        <v>0</v>
      </c>
      <c r="H3928" s="42">
        <f t="shared" si="430"/>
        <v>0</v>
      </c>
      <c r="I3928" s="43">
        <f t="shared" si="433"/>
        <v>0</v>
      </c>
      <c r="J3928" s="42">
        <f t="shared" si="434"/>
        <v>0</v>
      </c>
      <c r="K3928" s="43">
        <f t="shared" si="435"/>
        <v>0</v>
      </c>
      <c r="L3928">
        <f t="shared" si="436"/>
        <v>126</v>
      </c>
      <c r="M3928">
        <f>IF($G3928="","",COUNTIF($G$3:$G3928, $G3928))</f>
        <v>3800</v>
      </c>
      <c r="N3928">
        <f t="shared" si="431"/>
        <v>3926</v>
      </c>
      <c r="O3928"/>
      <c r="P3928"/>
      <c r="Q3928"/>
    </row>
    <row r="3929" spans="2:17">
      <c r="B3929" s="30">
        <f>資料貼入!A3929</f>
        <v>0</v>
      </c>
      <c r="C3929" s="38">
        <f>資料貼入!A3929</f>
        <v>0</v>
      </c>
      <c r="D3929" s="29">
        <f>資料貼入!B3929</f>
        <v>0</v>
      </c>
      <c r="E3929" s="29" cm="1">
        <f t="array" ref="E3929">MovingDayDD($D$3:D3929)</f>
        <v>-2980487.7599999681</v>
      </c>
      <c r="F3929" s="29">
        <f>IF(OR(C3929&gt;總表!$B$30,C3929=0),0,IF(E3929=0,0,1+F3928))</f>
        <v>0</v>
      </c>
      <c r="G3929" s="29">
        <f t="shared" si="432"/>
        <v>0</v>
      </c>
      <c r="H3929" s="42">
        <f t="shared" si="430"/>
        <v>0</v>
      </c>
      <c r="I3929" s="43">
        <f t="shared" si="433"/>
        <v>0</v>
      </c>
      <c r="J3929" s="42">
        <f t="shared" si="434"/>
        <v>0</v>
      </c>
      <c r="K3929" s="43">
        <f t="shared" si="435"/>
        <v>0</v>
      </c>
      <c r="L3929">
        <f t="shared" si="436"/>
        <v>126</v>
      </c>
      <c r="M3929">
        <f>IF($G3929="","",COUNTIF($G$3:$G3929, $G3929))</f>
        <v>3801</v>
      </c>
      <c r="N3929">
        <f t="shared" si="431"/>
        <v>3927</v>
      </c>
      <c r="O3929"/>
      <c r="P3929"/>
      <c r="Q3929"/>
    </row>
    <row r="3930" spans="2:17">
      <c r="B3930" s="30">
        <f>資料貼入!A3930</f>
        <v>0</v>
      </c>
      <c r="C3930" s="38">
        <f>資料貼入!A3930</f>
        <v>0</v>
      </c>
      <c r="D3930" s="29">
        <f>資料貼入!B3930</f>
        <v>0</v>
      </c>
      <c r="E3930" s="29" cm="1">
        <f t="array" ref="E3930">MovingDayDD($D$3:D3930)</f>
        <v>-2980487.7599999681</v>
      </c>
      <c r="F3930" s="29">
        <f>IF(OR(C3930&gt;總表!$B$30,C3930=0),0,IF(E3930=0,0,1+F3929))</f>
        <v>0</v>
      </c>
      <c r="G3930" s="29">
        <f t="shared" si="432"/>
        <v>0</v>
      </c>
      <c r="H3930" s="42">
        <f t="shared" si="430"/>
        <v>0</v>
      </c>
      <c r="I3930" s="43">
        <f t="shared" si="433"/>
        <v>0</v>
      </c>
      <c r="J3930" s="42">
        <f t="shared" si="434"/>
        <v>0</v>
      </c>
      <c r="K3930" s="43">
        <f t="shared" si="435"/>
        <v>0</v>
      </c>
      <c r="L3930">
        <f t="shared" si="436"/>
        <v>126</v>
      </c>
      <c r="M3930">
        <f>IF($G3930="","",COUNTIF($G$3:$G3930, $G3930))</f>
        <v>3802</v>
      </c>
      <c r="N3930">
        <f t="shared" si="431"/>
        <v>3928</v>
      </c>
      <c r="O3930"/>
      <c r="P3930"/>
      <c r="Q3930"/>
    </row>
    <row r="3931" spans="2:17">
      <c r="B3931" s="30">
        <f>資料貼入!A3931</f>
        <v>0</v>
      </c>
      <c r="C3931" s="38">
        <f>資料貼入!A3931</f>
        <v>0</v>
      </c>
      <c r="D3931" s="29">
        <f>資料貼入!B3931</f>
        <v>0</v>
      </c>
      <c r="E3931" s="29" cm="1">
        <f t="array" ref="E3931">MovingDayDD($D$3:D3931)</f>
        <v>-2980487.7599999681</v>
      </c>
      <c r="F3931" s="29">
        <f>IF(OR(C3931&gt;總表!$B$30,C3931=0),0,IF(E3931=0,0,1+F3930))</f>
        <v>0</v>
      </c>
      <c r="G3931" s="29">
        <f t="shared" si="432"/>
        <v>0</v>
      </c>
      <c r="H3931" s="42">
        <f t="shared" si="430"/>
        <v>0</v>
      </c>
      <c r="I3931" s="43">
        <f t="shared" si="433"/>
        <v>0</v>
      </c>
      <c r="J3931" s="42">
        <f t="shared" si="434"/>
        <v>0</v>
      </c>
      <c r="K3931" s="43">
        <f t="shared" si="435"/>
        <v>0</v>
      </c>
      <c r="L3931">
        <f t="shared" si="436"/>
        <v>126</v>
      </c>
      <c r="M3931">
        <f>IF($G3931="","",COUNTIF($G$3:$G3931, $G3931))</f>
        <v>3803</v>
      </c>
      <c r="N3931">
        <f t="shared" si="431"/>
        <v>3929</v>
      </c>
      <c r="O3931"/>
      <c r="P3931"/>
      <c r="Q3931"/>
    </row>
    <row r="3932" spans="2:17">
      <c r="B3932" s="30">
        <f>資料貼入!A3932</f>
        <v>0</v>
      </c>
      <c r="C3932" s="38">
        <f>資料貼入!A3932</f>
        <v>0</v>
      </c>
      <c r="D3932" s="29">
        <f>資料貼入!B3932</f>
        <v>0</v>
      </c>
      <c r="E3932" s="29" cm="1">
        <f t="array" ref="E3932">MovingDayDD($D$3:D3932)</f>
        <v>-2980487.7599999681</v>
      </c>
      <c r="F3932" s="29">
        <f>IF(OR(C3932&gt;總表!$B$30,C3932=0),0,IF(E3932=0,0,1+F3931))</f>
        <v>0</v>
      </c>
      <c r="G3932" s="29">
        <f t="shared" si="432"/>
        <v>0</v>
      </c>
      <c r="H3932" s="42">
        <f t="shared" si="430"/>
        <v>0</v>
      </c>
      <c r="I3932" s="43">
        <f t="shared" si="433"/>
        <v>0</v>
      </c>
      <c r="J3932" s="42">
        <f t="shared" si="434"/>
        <v>0</v>
      </c>
      <c r="K3932" s="43">
        <f t="shared" si="435"/>
        <v>0</v>
      </c>
      <c r="L3932">
        <f t="shared" si="436"/>
        <v>126</v>
      </c>
      <c r="M3932">
        <f>IF($G3932="","",COUNTIF($G$3:$G3932, $G3932))</f>
        <v>3804</v>
      </c>
      <c r="N3932">
        <f t="shared" si="431"/>
        <v>3930</v>
      </c>
      <c r="O3932"/>
      <c r="P3932"/>
      <c r="Q3932"/>
    </row>
    <row r="3933" spans="2:17">
      <c r="B3933" s="30">
        <f>資料貼入!A3933</f>
        <v>0</v>
      </c>
      <c r="C3933" s="38">
        <f>資料貼入!A3933</f>
        <v>0</v>
      </c>
      <c r="D3933" s="29">
        <f>資料貼入!B3933</f>
        <v>0</v>
      </c>
      <c r="E3933" s="29" cm="1">
        <f t="array" ref="E3933">MovingDayDD($D$3:D3933)</f>
        <v>-2980487.7599999681</v>
      </c>
      <c r="F3933" s="29">
        <f>IF(OR(C3933&gt;總表!$B$30,C3933=0),0,IF(E3933=0,0,1+F3932))</f>
        <v>0</v>
      </c>
      <c r="G3933" s="29">
        <f t="shared" si="432"/>
        <v>0</v>
      </c>
      <c r="H3933" s="42">
        <f t="shared" si="430"/>
        <v>0</v>
      </c>
      <c r="I3933" s="43">
        <f t="shared" si="433"/>
        <v>0</v>
      </c>
      <c r="J3933" s="42">
        <f t="shared" si="434"/>
        <v>0</v>
      </c>
      <c r="K3933" s="43">
        <f t="shared" si="435"/>
        <v>0</v>
      </c>
      <c r="L3933">
        <f t="shared" si="436"/>
        <v>126</v>
      </c>
      <c r="M3933">
        <f>IF($G3933="","",COUNTIF($G$3:$G3933, $G3933))</f>
        <v>3805</v>
      </c>
      <c r="N3933">
        <f t="shared" si="431"/>
        <v>3931</v>
      </c>
      <c r="O3933"/>
      <c r="P3933"/>
      <c r="Q3933"/>
    </row>
    <row r="3934" spans="2:17">
      <c r="B3934" s="30">
        <f>資料貼入!A3934</f>
        <v>0</v>
      </c>
      <c r="C3934" s="38">
        <f>資料貼入!A3934</f>
        <v>0</v>
      </c>
      <c r="D3934" s="29">
        <f>資料貼入!B3934</f>
        <v>0</v>
      </c>
      <c r="E3934" s="29" cm="1">
        <f t="array" ref="E3934">MovingDayDD($D$3:D3934)</f>
        <v>-2980487.7599999681</v>
      </c>
      <c r="F3934" s="29">
        <f>IF(OR(C3934&gt;總表!$B$30,C3934=0),0,IF(E3934=0,0,1+F3933))</f>
        <v>0</v>
      </c>
      <c r="G3934" s="29">
        <f t="shared" si="432"/>
        <v>0</v>
      </c>
      <c r="H3934" s="42">
        <f t="shared" si="430"/>
        <v>0</v>
      </c>
      <c r="I3934" s="43">
        <f t="shared" si="433"/>
        <v>0</v>
      </c>
      <c r="J3934" s="42">
        <f t="shared" si="434"/>
        <v>0</v>
      </c>
      <c r="K3934" s="43">
        <f t="shared" si="435"/>
        <v>0</v>
      </c>
      <c r="L3934">
        <f t="shared" si="436"/>
        <v>126</v>
      </c>
      <c r="M3934">
        <f>IF($G3934="","",COUNTIF($G$3:$G3934, $G3934))</f>
        <v>3806</v>
      </c>
      <c r="N3934">
        <f t="shared" si="431"/>
        <v>3932</v>
      </c>
      <c r="O3934"/>
      <c r="P3934"/>
      <c r="Q3934"/>
    </row>
    <row r="3935" spans="2:17">
      <c r="B3935" s="30">
        <f>資料貼入!A3935</f>
        <v>0</v>
      </c>
      <c r="C3935" s="38">
        <f>資料貼入!A3935</f>
        <v>0</v>
      </c>
      <c r="D3935" s="29">
        <f>資料貼入!B3935</f>
        <v>0</v>
      </c>
      <c r="E3935" s="29" cm="1">
        <f t="array" ref="E3935">MovingDayDD($D$3:D3935)</f>
        <v>-2980487.7599999681</v>
      </c>
      <c r="F3935" s="29">
        <f>IF(OR(C3935&gt;總表!$B$30,C3935=0),0,IF(E3935=0,0,1+F3934))</f>
        <v>0</v>
      </c>
      <c r="G3935" s="29">
        <f t="shared" si="432"/>
        <v>0</v>
      </c>
      <c r="H3935" s="42">
        <f t="shared" si="430"/>
        <v>0</v>
      </c>
      <c r="I3935" s="43">
        <f t="shared" si="433"/>
        <v>0</v>
      </c>
      <c r="J3935" s="42">
        <f t="shared" si="434"/>
        <v>0</v>
      </c>
      <c r="K3935" s="43">
        <f t="shared" si="435"/>
        <v>0</v>
      </c>
      <c r="L3935">
        <f t="shared" si="436"/>
        <v>126</v>
      </c>
      <c r="M3935">
        <f>IF($G3935="","",COUNTIF($G$3:$G3935, $G3935))</f>
        <v>3807</v>
      </c>
      <c r="N3935">
        <f t="shared" si="431"/>
        <v>3933</v>
      </c>
      <c r="O3935"/>
      <c r="P3935"/>
      <c r="Q3935"/>
    </row>
    <row r="3936" spans="2:17">
      <c r="B3936" s="30">
        <f>資料貼入!A3936</f>
        <v>0</v>
      </c>
      <c r="C3936" s="38">
        <f>資料貼入!A3936</f>
        <v>0</v>
      </c>
      <c r="D3936" s="29">
        <f>資料貼入!B3936</f>
        <v>0</v>
      </c>
      <c r="E3936" s="29" cm="1">
        <f t="array" ref="E3936">MovingDayDD($D$3:D3936)</f>
        <v>-2980487.7599999681</v>
      </c>
      <c r="F3936" s="29">
        <f>IF(OR(C3936&gt;總表!$B$30,C3936=0),0,IF(E3936=0,0,1+F3935))</f>
        <v>0</v>
      </c>
      <c r="G3936" s="29">
        <f t="shared" si="432"/>
        <v>0</v>
      </c>
      <c r="H3936" s="42">
        <f t="shared" si="430"/>
        <v>0</v>
      </c>
      <c r="I3936" s="43">
        <f t="shared" si="433"/>
        <v>0</v>
      </c>
      <c r="J3936" s="42">
        <f t="shared" si="434"/>
        <v>0</v>
      </c>
      <c r="K3936" s="43">
        <f t="shared" si="435"/>
        <v>0</v>
      </c>
      <c r="L3936">
        <f t="shared" si="436"/>
        <v>126</v>
      </c>
      <c r="M3936">
        <f>IF($G3936="","",COUNTIF($G$3:$G3936, $G3936))</f>
        <v>3808</v>
      </c>
      <c r="N3936">
        <f t="shared" si="431"/>
        <v>3934</v>
      </c>
      <c r="O3936"/>
      <c r="P3936"/>
      <c r="Q3936"/>
    </row>
    <row r="3937" spans="2:17">
      <c r="B3937" s="30">
        <f>資料貼入!A3937</f>
        <v>0</v>
      </c>
      <c r="C3937" s="38">
        <f>資料貼入!A3937</f>
        <v>0</v>
      </c>
      <c r="D3937" s="29">
        <f>資料貼入!B3937</f>
        <v>0</v>
      </c>
      <c r="E3937" s="29" cm="1">
        <f t="array" ref="E3937">MovingDayDD($D$3:D3937)</f>
        <v>-2980487.7599999681</v>
      </c>
      <c r="F3937" s="29">
        <f>IF(OR(C3937&gt;總表!$B$30,C3937=0),0,IF(E3937=0,0,1+F3936))</f>
        <v>0</v>
      </c>
      <c r="G3937" s="29">
        <f t="shared" si="432"/>
        <v>0</v>
      </c>
      <c r="H3937" s="42">
        <f t="shared" si="430"/>
        <v>0</v>
      </c>
      <c r="I3937" s="43">
        <f t="shared" si="433"/>
        <v>0</v>
      </c>
      <c r="J3937" s="42">
        <f t="shared" si="434"/>
        <v>0</v>
      </c>
      <c r="K3937" s="43">
        <f t="shared" si="435"/>
        <v>0</v>
      </c>
      <c r="L3937">
        <f t="shared" si="436"/>
        <v>126</v>
      </c>
      <c r="M3937">
        <f>IF($G3937="","",COUNTIF($G$3:$G3937, $G3937))</f>
        <v>3809</v>
      </c>
      <c r="N3937">
        <f t="shared" si="431"/>
        <v>3935</v>
      </c>
      <c r="O3937"/>
      <c r="P3937"/>
      <c r="Q3937"/>
    </row>
    <row r="3938" spans="2:17">
      <c r="B3938" s="30">
        <f>資料貼入!A3938</f>
        <v>0</v>
      </c>
      <c r="C3938" s="38">
        <f>資料貼入!A3938</f>
        <v>0</v>
      </c>
      <c r="D3938" s="29">
        <f>資料貼入!B3938</f>
        <v>0</v>
      </c>
      <c r="E3938" s="29" cm="1">
        <f t="array" ref="E3938">MovingDayDD($D$3:D3938)</f>
        <v>-2980487.7599999681</v>
      </c>
      <c r="F3938" s="29">
        <f>IF(OR(C3938&gt;總表!$B$30,C3938=0),0,IF(E3938=0,0,1+F3937))</f>
        <v>0</v>
      </c>
      <c r="G3938" s="29">
        <f t="shared" si="432"/>
        <v>0</v>
      </c>
      <c r="H3938" s="42">
        <f t="shared" si="430"/>
        <v>0</v>
      </c>
      <c r="I3938" s="43">
        <f t="shared" si="433"/>
        <v>0</v>
      </c>
      <c r="J3938" s="42">
        <f t="shared" si="434"/>
        <v>0</v>
      </c>
      <c r="K3938" s="43">
        <f t="shared" si="435"/>
        <v>0</v>
      </c>
      <c r="L3938">
        <f t="shared" si="436"/>
        <v>126</v>
      </c>
      <c r="M3938">
        <f>IF($G3938="","",COUNTIF($G$3:$G3938, $G3938))</f>
        <v>3810</v>
      </c>
      <c r="N3938">
        <f t="shared" si="431"/>
        <v>3936</v>
      </c>
      <c r="O3938"/>
      <c r="P3938"/>
      <c r="Q3938"/>
    </row>
    <row r="3939" spans="2:17">
      <c r="B3939" s="30">
        <f>資料貼入!A3939</f>
        <v>0</v>
      </c>
      <c r="C3939" s="38">
        <f>資料貼入!A3939</f>
        <v>0</v>
      </c>
      <c r="D3939" s="29">
        <f>資料貼入!B3939</f>
        <v>0</v>
      </c>
      <c r="E3939" s="29" cm="1">
        <f t="array" ref="E3939">MovingDayDD($D$3:D3939)</f>
        <v>-2980487.7599999681</v>
      </c>
      <c r="F3939" s="29">
        <f>IF(OR(C3939&gt;總表!$B$30,C3939=0),0,IF(E3939=0,0,1+F3938))</f>
        <v>0</v>
      </c>
      <c r="G3939" s="29">
        <f t="shared" si="432"/>
        <v>0</v>
      </c>
      <c r="H3939" s="42">
        <f t="shared" si="430"/>
        <v>0</v>
      </c>
      <c r="I3939" s="43">
        <f t="shared" si="433"/>
        <v>0</v>
      </c>
      <c r="J3939" s="42">
        <f t="shared" si="434"/>
        <v>0</v>
      </c>
      <c r="K3939" s="43">
        <f t="shared" si="435"/>
        <v>0</v>
      </c>
      <c r="L3939">
        <f t="shared" si="436"/>
        <v>126</v>
      </c>
      <c r="M3939">
        <f>IF($G3939="","",COUNTIF($G$3:$G3939, $G3939))</f>
        <v>3811</v>
      </c>
      <c r="N3939">
        <f t="shared" si="431"/>
        <v>3937</v>
      </c>
      <c r="O3939"/>
      <c r="P3939"/>
      <c r="Q3939"/>
    </row>
    <row r="3940" spans="2:17">
      <c r="B3940" s="30">
        <f>資料貼入!A3940</f>
        <v>0</v>
      </c>
      <c r="C3940" s="38">
        <f>資料貼入!A3940</f>
        <v>0</v>
      </c>
      <c r="D3940" s="29">
        <f>資料貼入!B3940</f>
        <v>0</v>
      </c>
      <c r="E3940" s="29" cm="1">
        <f t="array" ref="E3940">MovingDayDD($D$3:D3940)</f>
        <v>-2980487.7599999681</v>
      </c>
      <c r="F3940" s="29">
        <f>IF(OR(C3940&gt;總表!$B$30,C3940=0),0,IF(E3940=0,0,1+F3939))</f>
        <v>0</v>
      </c>
      <c r="G3940" s="29">
        <f t="shared" si="432"/>
        <v>0</v>
      </c>
      <c r="H3940" s="42">
        <f t="shared" si="430"/>
        <v>0</v>
      </c>
      <c r="I3940" s="43">
        <f t="shared" si="433"/>
        <v>0</v>
      </c>
      <c r="J3940" s="42">
        <f t="shared" si="434"/>
        <v>0</v>
      </c>
      <c r="K3940" s="43">
        <f t="shared" si="435"/>
        <v>0</v>
      </c>
      <c r="L3940">
        <f t="shared" si="436"/>
        <v>126</v>
      </c>
      <c r="M3940">
        <f>IF($G3940="","",COUNTIF($G$3:$G3940, $G3940))</f>
        <v>3812</v>
      </c>
      <c r="N3940">
        <f t="shared" si="431"/>
        <v>3938</v>
      </c>
      <c r="O3940"/>
      <c r="P3940"/>
      <c r="Q3940"/>
    </row>
    <row r="3941" spans="2:17">
      <c r="B3941" s="30">
        <f>資料貼入!A3941</f>
        <v>0</v>
      </c>
      <c r="C3941" s="38">
        <f>資料貼入!A3941</f>
        <v>0</v>
      </c>
      <c r="D3941" s="29">
        <f>資料貼入!B3941</f>
        <v>0</v>
      </c>
      <c r="E3941" s="29" cm="1">
        <f t="array" ref="E3941">MovingDayDD($D$3:D3941)</f>
        <v>-2980487.7599999681</v>
      </c>
      <c r="F3941" s="29">
        <f>IF(OR(C3941&gt;總表!$B$30,C3941=0),0,IF(E3941=0,0,1+F3940))</f>
        <v>0</v>
      </c>
      <c r="G3941" s="29">
        <f t="shared" si="432"/>
        <v>0</v>
      </c>
      <c r="H3941" s="42">
        <f t="shared" si="430"/>
        <v>0</v>
      </c>
      <c r="I3941" s="43">
        <f t="shared" si="433"/>
        <v>0</v>
      </c>
      <c r="J3941" s="42">
        <f t="shared" si="434"/>
        <v>0</v>
      </c>
      <c r="K3941" s="43">
        <f t="shared" si="435"/>
        <v>0</v>
      </c>
      <c r="L3941">
        <f t="shared" si="436"/>
        <v>126</v>
      </c>
      <c r="M3941">
        <f>IF($G3941="","",COUNTIF($G$3:$G3941, $G3941))</f>
        <v>3813</v>
      </c>
      <c r="N3941">
        <f t="shared" si="431"/>
        <v>3939</v>
      </c>
      <c r="O3941"/>
      <c r="P3941"/>
      <c r="Q3941"/>
    </row>
    <row r="3942" spans="2:17">
      <c r="B3942" s="30">
        <f>資料貼入!A3942</f>
        <v>0</v>
      </c>
      <c r="C3942" s="38">
        <f>資料貼入!A3942</f>
        <v>0</v>
      </c>
      <c r="D3942" s="29">
        <f>資料貼入!B3942</f>
        <v>0</v>
      </c>
      <c r="E3942" s="29" cm="1">
        <f t="array" ref="E3942">MovingDayDD($D$3:D3942)</f>
        <v>-2980487.7599999681</v>
      </c>
      <c r="F3942" s="29">
        <f>IF(OR(C3942&gt;總表!$B$30,C3942=0),0,IF(E3942=0,0,1+F3941))</f>
        <v>0</v>
      </c>
      <c r="G3942" s="29">
        <f t="shared" si="432"/>
        <v>0</v>
      </c>
      <c r="H3942" s="42">
        <f t="shared" si="430"/>
        <v>0</v>
      </c>
      <c r="I3942" s="43">
        <f t="shared" si="433"/>
        <v>0</v>
      </c>
      <c r="J3942" s="42">
        <f t="shared" si="434"/>
        <v>0</v>
      </c>
      <c r="K3942" s="43">
        <f t="shared" si="435"/>
        <v>0</v>
      </c>
      <c r="L3942">
        <f t="shared" si="436"/>
        <v>126</v>
      </c>
      <c r="M3942">
        <f>IF($G3942="","",COUNTIF($G$3:$G3942, $G3942))</f>
        <v>3814</v>
      </c>
      <c r="N3942">
        <f t="shared" si="431"/>
        <v>3940</v>
      </c>
      <c r="O3942"/>
      <c r="P3942"/>
      <c r="Q3942"/>
    </row>
    <row r="3943" spans="2:17">
      <c r="B3943" s="30">
        <f>資料貼入!A3943</f>
        <v>0</v>
      </c>
      <c r="C3943" s="38">
        <f>資料貼入!A3943</f>
        <v>0</v>
      </c>
      <c r="D3943" s="29">
        <f>資料貼入!B3943</f>
        <v>0</v>
      </c>
      <c r="E3943" s="29" cm="1">
        <f t="array" ref="E3943">MovingDayDD($D$3:D3943)</f>
        <v>-2980487.7599999681</v>
      </c>
      <c r="F3943" s="29">
        <f>IF(OR(C3943&gt;總表!$B$30,C3943=0),0,IF(E3943=0,0,1+F3942))</f>
        <v>0</v>
      </c>
      <c r="G3943" s="29">
        <f t="shared" si="432"/>
        <v>0</v>
      </c>
      <c r="H3943" s="42">
        <f t="shared" si="430"/>
        <v>0</v>
      </c>
      <c r="I3943" s="43">
        <f t="shared" si="433"/>
        <v>0</v>
      </c>
      <c r="J3943" s="42">
        <f t="shared" si="434"/>
        <v>0</v>
      </c>
      <c r="K3943" s="43">
        <f t="shared" si="435"/>
        <v>0</v>
      </c>
      <c r="L3943">
        <f t="shared" si="436"/>
        <v>126</v>
      </c>
      <c r="M3943">
        <f>IF($G3943="","",COUNTIF($G$3:$G3943, $G3943))</f>
        <v>3815</v>
      </c>
      <c r="N3943">
        <f t="shared" si="431"/>
        <v>3941</v>
      </c>
      <c r="O3943"/>
      <c r="P3943"/>
      <c r="Q3943"/>
    </row>
    <row r="3944" spans="2:17">
      <c r="B3944" s="30">
        <f>資料貼入!A3944</f>
        <v>0</v>
      </c>
      <c r="C3944" s="38">
        <f>資料貼入!A3944</f>
        <v>0</v>
      </c>
      <c r="D3944" s="29">
        <f>資料貼入!B3944</f>
        <v>0</v>
      </c>
      <c r="E3944" s="29" cm="1">
        <f t="array" ref="E3944">MovingDayDD($D$3:D3944)</f>
        <v>-2980487.7599999681</v>
      </c>
      <c r="F3944" s="29">
        <f>IF(OR(C3944&gt;總表!$B$30,C3944=0),0,IF(E3944=0,0,1+F3943))</f>
        <v>0</v>
      </c>
      <c r="G3944" s="29">
        <f t="shared" si="432"/>
        <v>0</v>
      </c>
      <c r="H3944" s="42">
        <f t="shared" si="430"/>
        <v>0</v>
      </c>
      <c r="I3944" s="43">
        <f t="shared" si="433"/>
        <v>0</v>
      </c>
      <c r="J3944" s="42">
        <f t="shared" si="434"/>
        <v>0</v>
      </c>
      <c r="K3944" s="43">
        <f t="shared" si="435"/>
        <v>0</v>
      </c>
      <c r="L3944">
        <f t="shared" si="436"/>
        <v>126</v>
      </c>
      <c r="M3944">
        <f>IF($G3944="","",COUNTIF($G$3:$G3944, $G3944))</f>
        <v>3816</v>
      </c>
      <c r="N3944">
        <f t="shared" si="431"/>
        <v>3942</v>
      </c>
      <c r="O3944"/>
      <c r="P3944"/>
      <c r="Q3944"/>
    </row>
    <row r="3945" spans="2:17">
      <c r="B3945" s="30">
        <f>資料貼入!A3945</f>
        <v>0</v>
      </c>
      <c r="C3945" s="38">
        <f>資料貼入!A3945</f>
        <v>0</v>
      </c>
      <c r="D3945" s="29">
        <f>資料貼入!B3945</f>
        <v>0</v>
      </c>
      <c r="E3945" s="29" cm="1">
        <f t="array" ref="E3945">MovingDayDD($D$3:D3945)</f>
        <v>-2980487.7599999681</v>
      </c>
      <c r="F3945" s="29">
        <f>IF(OR(C3945&gt;總表!$B$30,C3945=0),0,IF(E3945=0,0,1+F3944))</f>
        <v>0</v>
      </c>
      <c r="G3945" s="29">
        <f t="shared" si="432"/>
        <v>0</v>
      </c>
      <c r="H3945" s="42">
        <f t="shared" si="430"/>
        <v>0</v>
      </c>
      <c r="I3945" s="43">
        <f t="shared" si="433"/>
        <v>0</v>
      </c>
      <c r="J3945" s="42">
        <f t="shared" si="434"/>
        <v>0</v>
      </c>
      <c r="K3945" s="43">
        <f t="shared" si="435"/>
        <v>0</v>
      </c>
      <c r="L3945">
        <f t="shared" si="436"/>
        <v>126</v>
      </c>
      <c r="M3945">
        <f>IF($G3945="","",COUNTIF($G$3:$G3945, $G3945))</f>
        <v>3817</v>
      </c>
      <c r="N3945">
        <f t="shared" si="431"/>
        <v>3943</v>
      </c>
      <c r="O3945"/>
      <c r="P3945"/>
      <c r="Q3945"/>
    </row>
    <row r="3946" spans="2:17">
      <c r="B3946" s="30">
        <f>資料貼入!A3946</f>
        <v>0</v>
      </c>
      <c r="C3946" s="38">
        <f>資料貼入!A3946</f>
        <v>0</v>
      </c>
      <c r="D3946" s="29">
        <f>資料貼入!B3946</f>
        <v>0</v>
      </c>
      <c r="E3946" s="29" cm="1">
        <f t="array" ref="E3946">MovingDayDD($D$3:D3946)</f>
        <v>-2980487.7599999681</v>
      </c>
      <c r="F3946" s="29">
        <f>IF(OR(C3946&gt;總表!$B$30,C3946=0),0,IF(E3946=0,0,1+F3945))</f>
        <v>0</v>
      </c>
      <c r="G3946" s="29">
        <f t="shared" si="432"/>
        <v>0</v>
      </c>
      <c r="H3946" s="42">
        <f t="shared" si="430"/>
        <v>0</v>
      </c>
      <c r="I3946" s="43">
        <f t="shared" si="433"/>
        <v>0</v>
      </c>
      <c r="J3946" s="42">
        <f t="shared" si="434"/>
        <v>0</v>
      </c>
      <c r="K3946" s="43">
        <f t="shared" si="435"/>
        <v>0</v>
      </c>
      <c r="L3946">
        <f t="shared" si="436"/>
        <v>126</v>
      </c>
      <c r="M3946">
        <f>IF($G3946="","",COUNTIF($G$3:$G3946, $G3946))</f>
        <v>3818</v>
      </c>
      <c r="N3946">
        <f t="shared" si="431"/>
        <v>3944</v>
      </c>
      <c r="O3946"/>
      <c r="P3946"/>
      <c r="Q3946"/>
    </row>
    <row r="3947" spans="2:17">
      <c r="B3947" s="30">
        <f>資料貼入!A3947</f>
        <v>0</v>
      </c>
      <c r="C3947" s="38">
        <f>資料貼入!A3947</f>
        <v>0</v>
      </c>
      <c r="D3947" s="29">
        <f>資料貼入!B3947</f>
        <v>0</v>
      </c>
      <c r="E3947" s="29" cm="1">
        <f t="array" ref="E3947">MovingDayDD($D$3:D3947)</f>
        <v>-2980487.7599999681</v>
      </c>
      <c r="F3947" s="29">
        <f>IF(OR(C3947&gt;總表!$B$30,C3947=0),0,IF(E3947=0,0,1+F3946))</f>
        <v>0</v>
      </c>
      <c r="G3947" s="29">
        <f t="shared" si="432"/>
        <v>0</v>
      </c>
      <c r="H3947" s="42">
        <f t="shared" si="430"/>
        <v>0</v>
      </c>
      <c r="I3947" s="43">
        <f t="shared" si="433"/>
        <v>0</v>
      </c>
      <c r="J3947" s="42">
        <f t="shared" si="434"/>
        <v>0</v>
      </c>
      <c r="K3947" s="43">
        <f t="shared" si="435"/>
        <v>0</v>
      </c>
      <c r="L3947">
        <f t="shared" si="436"/>
        <v>126</v>
      </c>
      <c r="M3947">
        <f>IF($G3947="","",COUNTIF($G$3:$G3947, $G3947))</f>
        <v>3819</v>
      </c>
      <c r="N3947">
        <f t="shared" si="431"/>
        <v>3945</v>
      </c>
      <c r="O3947"/>
      <c r="P3947"/>
      <c r="Q3947"/>
    </row>
    <row r="3948" spans="2:17">
      <c r="B3948" s="30">
        <f>資料貼入!A3948</f>
        <v>0</v>
      </c>
      <c r="C3948" s="38">
        <f>資料貼入!A3948</f>
        <v>0</v>
      </c>
      <c r="D3948" s="29">
        <f>資料貼入!B3948</f>
        <v>0</v>
      </c>
      <c r="E3948" s="29" cm="1">
        <f t="array" ref="E3948">MovingDayDD($D$3:D3948)</f>
        <v>-2980487.7599999681</v>
      </c>
      <c r="F3948" s="29">
        <f>IF(OR(C3948&gt;總表!$B$30,C3948=0),0,IF(E3948=0,0,1+F3947))</f>
        <v>0</v>
      </c>
      <c r="G3948" s="29">
        <f t="shared" si="432"/>
        <v>0</v>
      </c>
      <c r="H3948" s="42">
        <f t="shared" si="430"/>
        <v>0</v>
      </c>
      <c r="I3948" s="43">
        <f t="shared" si="433"/>
        <v>0</v>
      </c>
      <c r="J3948" s="42">
        <f t="shared" si="434"/>
        <v>0</v>
      </c>
      <c r="K3948" s="43">
        <f t="shared" si="435"/>
        <v>0</v>
      </c>
      <c r="L3948">
        <f t="shared" si="436"/>
        <v>126</v>
      </c>
      <c r="M3948">
        <f>IF($G3948="","",COUNTIF($G$3:$G3948, $G3948))</f>
        <v>3820</v>
      </c>
      <c r="N3948">
        <f t="shared" si="431"/>
        <v>3946</v>
      </c>
      <c r="O3948"/>
      <c r="P3948"/>
      <c r="Q3948"/>
    </row>
    <row r="3949" spans="2:17">
      <c r="B3949" s="30">
        <f>資料貼入!A3949</f>
        <v>0</v>
      </c>
      <c r="C3949" s="38">
        <f>資料貼入!A3949</f>
        <v>0</v>
      </c>
      <c r="D3949" s="29">
        <f>資料貼入!B3949</f>
        <v>0</v>
      </c>
      <c r="E3949" s="29" cm="1">
        <f t="array" ref="E3949">MovingDayDD($D$3:D3949)</f>
        <v>-2980487.7599999681</v>
      </c>
      <c r="F3949" s="29">
        <f>IF(OR(C3949&gt;總表!$B$30,C3949=0),0,IF(E3949=0,0,1+F3948))</f>
        <v>0</v>
      </c>
      <c r="G3949" s="29">
        <f t="shared" si="432"/>
        <v>0</v>
      </c>
      <c r="H3949" s="42">
        <f t="shared" si="430"/>
        <v>0</v>
      </c>
      <c r="I3949" s="43">
        <f t="shared" si="433"/>
        <v>0</v>
      </c>
      <c r="J3949" s="42">
        <f t="shared" si="434"/>
        <v>0</v>
      </c>
      <c r="K3949" s="43">
        <f t="shared" si="435"/>
        <v>0</v>
      </c>
      <c r="L3949">
        <f t="shared" si="436"/>
        <v>126</v>
      </c>
      <c r="M3949">
        <f>IF($G3949="","",COUNTIF($G$3:$G3949, $G3949))</f>
        <v>3821</v>
      </c>
      <c r="N3949">
        <f t="shared" si="431"/>
        <v>3947</v>
      </c>
      <c r="O3949"/>
      <c r="P3949"/>
      <c r="Q3949"/>
    </row>
    <row r="3950" spans="2:17">
      <c r="B3950" s="30">
        <f>資料貼入!A3950</f>
        <v>0</v>
      </c>
      <c r="C3950" s="38">
        <f>資料貼入!A3950</f>
        <v>0</v>
      </c>
      <c r="D3950" s="29">
        <f>資料貼入!B3950</f>
        <v>0</v>
      </c>
      <c r="E3950" s="29" cm="1">
        <f t="array" ref="E3950">MovingDayDD($D$3:D3950)</f>
        <v>-2980487.7599999681</v>
      </c>
      <c r="F3950" s="29">
        <f>IF(OR(C3950&gt;總表!$B$30,C3950=0),0,IF(E3950=0,0,1+F3949))</f>
        <v>0</v>
      </c>
      <c r="G3950" s="29">
        <f t="shared" si="432"/>
        <v>0</v>
      </c>
      <c r="H3950" s="42">
        <f t="shared" si="430"/>
        <v>0</v>
      </c>
      <c r="I3950" s="43">
        <f t="shared" si="433"/>
        <v>0</v>
      </c>
      <c r="J3950" s="42">
        <f t="shared" si="434"/>
        <v>0</v>
      </c>
      <c r="K3950" s="43">
        <f t="shared" si="435"/>
        <v>0</v>
      </c>
      <c r="L3950">
        <f t="shared" si="436"/>
        <v>126</v>
      </c>
      <c r="M3950">
        <f>IF($G3950="","",COUNTIF($G$3:$G3950, $G3950))</f>
        <v>3822</v>
      </c>
      <c r="N3950">
        <f t="shared" si="431"/>
        <v>3948</v>
      </c>
      <c r="O3950"/>
      <c r="P3950"/>
      <c r="Q3950"/>
    </row>
    <row r="3951" spans="2:17">
      <c r="B3951" s="30">
        <f>資料貼入!A3951</f>
        <v>0</v>
      </c>
      <c r="C3951" s="38">
        <f>資料貼入!A3951</f>
        <v>0</v>
      </c>
      <c r="D3951" s="29">
        <f>資料貼入!B3951</f>
        <v>0</v>
      </c>
      <c r="E3951" s="29" cm="1">
        <f t="array" ref="E3951">MovingDayDD($D$3:D3951)</f>
        <v>-2980487.7599999681</v>
      </c>
      <c r="F3951" s="29">
        <f>IF(OR(C3951&gt;總表!$B$30,C3951=0),0,IF(E3951=0,0,1+F3950))</f>
        <v>0</v>
      </c>
      <c r="G3951" s="29">
        <f t="shared" si="432"/>
        <v>0</v>
      </c>
      <c r="H3951" s="42">
        <f t="shared" si="430"/>
        <v>0</v>
      </c>
      <c r="I3951" s="43">
        <f t="shared" si="433"/>
        <v>0</v>
      </c>
      <c r="J3951" s="42">
        <f t="shared" si="434"/>
        <v>0</v>
      </c>
      <c r="K3951" s="43">
        <f t="shared" si="435"/>
        <v>0</v>
      </c>
      <c r="L3951">
        <f t="shared" si="436"/>
        <v>126</v>
      </c>
      <c r="M3951">
        <f>IF($G3951="","",COUNTIF($G$3:$G3951, $G3951))</f>
        <v>3823</v>
      </c>
      <c r="N3951">
        <f t="shared" si="431"/>
        <v>3949</v>
      </c>
      <c r="O3951"/>
      <c r="P3951"/>
      <c r="Q3951"/>
    </row>
    <row r="3952" spans="2:17">
      <c r="B3952" s="30">
        <f>資料貼入!A3952</f>
        <v>0</v>
      </c>
      <c r="C3952" s="38">
        <f>資料貼入!A3952</f>
        <v>0</v>
      </c>
      <c r="D3952" s="29">
        <f>資料貼入!B3952</f>
        <v>0</v>
      </c>
      <c r="E3952" s="29" cm="1">
        <f t="array" ref="E3952">MovingDayDD($D$3:D3952)</f>
        <v>-2980487.7599999681</v>
      </c>
      <c r="F3952" s="29">
        <f>IF(OR(C3952&gt;總表!$B$30,C3952=0),0,IF(E3952=0,0,1+F3951))</f>
        <v>0</v>
      </c>
      <c r="G3952" s="29">
        <f t="shared" si="432"/>
        <v>0</v>
      </c>
      <c r="H3952" s="42">
        <f t="shared" si="430"/>
        <v>0</v>
      </c>
      <c r="I3952" s="43">
        <f t="shared" si="433"/>
        <v>0</v>
      </c>
      <c r="J3952" s="42">
        <f t="shared" si="434"/>
        <v>0</v>
      </c>
      <c r="K3952" s="43">
        <f t="shared" si="435"/>
        <v>0</v>
      </c>
      <c r="L3952">
        <f t="shared" si="436"/>
        <v>126</v>
      </c>
      <c r="M3952">
        <f>IF($G3952="","",COUNTIF($G$3:$G3952, $G3952))</f>
        <v>3824</v>
      </c>
      <c r="N3952">
        <f t="shared" si="431"/>
        <v>3950</v>
      </c>
      <c r="O3952"/>
      <c r="P3952"/>
      <c r="Q3952"/>
    </row>
    <row r="3953" spans="2:17">
      <c r="B3953" s="30">
        <f>資料貼入!A3953</f>
        <v>0</v>
      </c>
      <c r="C3953" s="38">
        <f>資料貼入!A3953</f>
        <v>0</v>
      </c>
      <c r="D3953" s="29">
        <f>資料貼入!B3953</f>
        <v>0</v>
      </c>
      <c r="E3953" s="29" cm="1">
        <f t="array" ref="E3953">MovingDayDD($D$3:D3953)</f>
        <v>-2980487.7599999681</v>
      </c>
      <c r="F3953" s="29">
        <f>IF(OR(C3953&gt;總表!$B$30,C3953=0),0,IF(E3953=0,0,1+F3952))</f>
        <v>0</v>
      </c>
      <c r="G3953" s="29">
        <f t="shared" si="432"/>
        <v>0</v>
      </c>
      <c r="H3953" s="42">
        <f t="shared" si="430"/>
        <v>0</v>
      </c>
      <c r="I3953" s="43">
        <f t="shared" si="433"/>
        <v>0</v>
      </c>
      <c r="J3953" s="42">
        <f t="shared" si="434"/>
        <v>0</v>
      </c>
      <c r="K3953" s="43">
        <f t="shared" si="435"/>
        <v>0</v>
      </c>
      <c r="L3953">
        <f t="shared" si="436"/>
        <v>126</v>
      </c>
      <c r="M3953">
        <f>IF($G3953="","",COUNTIF($G$3:$G3953, $G3953))</f>
        <v>3825</v>
      </c>
      <c r="N3953">
        <f t="shared" si="431"/>
        <v>3951</v>
      </c>
      <c r="O3953"/>
      <c r="P3953"/>
      <c r="Q3953"/>
    </row>
    <row r="3954" spans="2:17">
      <c r="B3954" s="30">
        <f>資料貼入!A3954</f>
        <v>0</v>
      </c>
      <c r="C3954" s="38">
        <f>資料貼入!A3954</f>
        <v>0</v>
      </c>
      <c r="D3954" s="29">
        <f>資料貼入!B3954</f>
        <v>0</v>
      </c>
      <c r="E3954" s="29" cm="1">
        <f t="array" ref="E3954">MovingDayDD($D$3:D3954)</f>
        <v>-2980487.7599999681</v>
      </c>
      <c r="F3954" s="29">
        <f>IF(OR(C3954&gt;總表!$B$30,C3954=0),0,IF(E3954=0,0,1+F3953))</f>
        <v>0</v>
      </c>
      <c r="G3954" s="29">
        <f t="shared" si="432"/>
        <v>0</v>
      </c>
      <c r="H3954" s="42">
        <f t="shared" si="430"/>
        <v>0</v>
      </c>
      <c r="I3954" s="43">
        <f t="shared" si="433"/>
        <v>0</v>
      </c>
      <c r="J3954" s="42">
        <f t="shared" si="434"/>
        <v>0</v>
      </c>
      <c r="K3954" s="43">
        <f t="shared" si="435"/>
        <v>0</v>
      </c>
      <c r="L3954">
        <f t="shared" si="436"/>
        <v>126</v>
      </c>
      <c r="M3954">
        <f>IF($G3954="","",COUNTIF($G$3:$G3954, $G3954))</f>
        <v>3826</v>
      </c>
      <c r="N3954">
        <f t="shared" si="431"/>
        <v>3952</v>
      </c>
      <c r="O3954"/>
      <c r="P3954"/>
      <c r="Q3954"/>
    </row>
    <row r="3955" spans="2:17">
      <c r="B3955" s="30">
        <f>資料貼入!A3955</f>
        <v>0</v>
      </c>
      <c r="C3955" s="38">
        <f>資料貼入!A3955</f>
        <v>0</v>
      </c>
      <c r="D3955" s="29">
        <f>資料貼入!B3955</f>
        <v>0</v>
      </c>
      <c r="E3955" s="29" cm="1">
        <f t="array" ref="E3955">MovingDayDD($D$3:D3955)</f>
        <v>-2980487.7599999681</v>
      </c>
      <c r="F3955" s="29">
        <f>IF(OR(C3955&gt;總表!$B$30,C3955=0),0,IF(E3955=0,0,1+F3954))</f>
        <v>0</v>
      </c>
      <c r="G3955" s="29">
        <f t="shared" si="432"/>
        <v>0</v>
      </c>
      <c r="H3955" s="42">
        <f t="shared" si="430"/>
        <v>0</v>
      </c>
      <c r="I3955" s="43">
        <f t="shared" si="433"/>
        <v>0</v>
      </c>
      <c r="J3955" s="42">
        <f t="shared" si="434"/>
        <v>0</v>
      </c>
      <c r="K3955" s="43">
        <f t="shared" si="435"/>
        <v>0</v>
      </c>
      <c r="L3955">
        <f t="shared" si="436"/>
        <v>126</v>
      </c>
      <c r="M3955">
        <f>IF($G3955="","",COUNTIF($G$3:$G3955, $G3955))</f>
        <v>3827</v>
      </c>
      <c r="N3955">
        <f t="shared" si="431"/>
        <v>3953</v>
      </c>
      <c r="O3955"/>
      <c r="P3955"/>
      <c r="Q3955"/>
    </row>
    <row r="3956" spans="2:17">
      <c r="B3956" s="30">
        <f>資料貼入!A3956</f>
        <v>0</v>
      </c>
      <c r="C3956" s="38">
        <f>資料貼入!A3956</f>
        <v>0</v>
      </c>
      <c r="D3956" s="29">
        <f>資料貼入!B3956</f>
        <v>0</v>
      </c>
      <c r="E3956" s="29" cm="1">
        <f t="array" ref="E3956">MovingDayDD($D$3:D3956)</f>
        <v>-2980487.7599999681</v>
      </c>
      <c r="F3956" s="29">
        <f>IF(OR(C3956&gt;總表!$B$30,C3956=0),0,IF(E3956=0,0,1+F3955))</f>
        <v>0</v>
      </c>
      <c r="G3956" s="29">
        <f t="shared" si="432"/>
        <v>0</v>
      </c>
      <c r="H3956" s="42">
        <f t="shared" si="430"/>
        <v>0</v>
      </c>
      <c r="I3956" s="43">
        <f t="shared" si="433"/>
        <v>0</v>
      </c>
      <c r="J3956" s="42">
        <f t="shared" si="434"/>
        <v>0</v>
      </c>
      <c r="K3956" s="43">
        <f t="shared" si="435"/>
        <v>0</v>
      </c>
      <c r="L3956">
        <f t="shared" si="436"/>
        <v>126</v>
      </c>
      <c r="M3956">
        <f>IF($G3956="","",COUNTIF($G$3:$G3956, $G3956))</f>
        <v>3828</v>
      </c>
      <c r="N3956">
        <f t="shared" si="431"/>
        <v>3954</v>
      </c>
      <c r="O3956"/>
      <c r="P3956"/>
      <c r="Q3956"/>
    </row>
    <row r="3957" spans="2:17">
      <c r="B3957" s="30">
        <f>資料貼入!A3957</f>
        <v>0</v>
      </c>
      <c r="C3957" s="38">
        <f>資料貼入!A3957</f>
        <v>0</v>
      </c>
      <c r="D3957" s="29">
        <f>資料貼入!B3957</f>
        <v>0</v>
      </c>
      <c r="E3957" s="29" cm="1">
        <f t="array" ref="E3957">MovingDayDD($D$3:D3957)</f>
        <v>-2980487.7599999681</v>
      </c>
      <c r="F3957" s="29">
        <f>IF(OR(C3957&gt;總表!$B$30,C3957=0),0,IF(E3957=0,0,1+F3956))</f>
        <v>0</v>
      </c>
      <c r="G3957" s="29">
        <f t="shared" si="432"/>
        <v>0</v>
      </c>
      <c r="H3957" s="42">
        <f t="shared" si="430"/>
        <v>0</v>
      </c>
      <c r="I3957" s="43">
        <f t="shared" si="433"/>
        <v>0</v>
      </c>
      <c r="J3957" s="42">
        <f t="shared" si="434"/>
        <v>0</v>
      </c>
      <c r="K3957" s="43">
        <f t="shared" si="435"/>
        <v>0</v>
      </c>
      <c r="L3957">
        <f t="shared" si="436"/>
        <v>126</v>
      </c>
      <c r="M3957">
        <f>IF($G3957="","",COUNTIF($G$3:$G3957, $G3957))</f>
        <v>3829</v>
      </c>
      <c r="N3957">
        <f t="shared" si="431"/>
        <v>3955</v>
      </c>
      <c r="O3957"/>
      <c r="P3957"/>
      <c r="Q3957"/>
    </row>
    <row r="3958" spans="2:17">
      <c r="B3958" s="30">
        <f>資料貼入!A3958</f>
        <v>0</v>
      </c>
      <c r="C3958" s="38">
        <f>資料貼入!A3958</f>
        <v>0</v>
      </c>
      <c r="D3958" s="29">
        <f>資料貼入!B3958</f>
        <v>0</v>
      </c>
      <c r="E3958" s="29" cm="1">
        <f t="array" ref="E3958">MovingDayDD($D$3:D3958)</f>
        <v>-2980487.7599999681</v>
      </c>
      <c r="F3958" s="29">
        <f>IF(OR(C3958&gt;總表!$B$30,C3958=0),0,IF(E3958=0,0,1+F3957))</f>
        <v>0</v>
      </c>
      <c r="G3958" s="29">
        <f t="shared" si="432"/>
        <v>0</v>
      </c>
      <c r="H3958" s="42">
        <f t="shared" si="430"/>
        <v>0</v>
      </c>
      <c r="I3958" s="43">
        <f t="shared" si="433"/>
        <v>0</v>
      </c>
      <c r="J3958" s="42">
        <f t="shared" si="434"/>
        <v>0</v>
      </c>
      <c r="K3958" s="43">
        <f t="shared" si="435"/>
        <v>0</v>
      </c>
      <c r="L3958">
        <f t="shared" si="436"/>
        <v>126</v>
      </c>
      <c r="M3958">
        <f>IF($G3958="","",COUNTIF($G$3:$G3958, $G3958))</f>
        <v>3830</v>
      </c>
      <c r="N3958">
        <f t="shared" si="431"/>
        <v>3956</v>
      </c>
      <c r="O3958"/>
      <c r="P3958"/>
      <c r="Q3958"/>
    </row>
    <row r="3959" spans="2:17">
      <c r="B3959" s="30">
        <f>資料貼入!A3959</f>
        <v>0</v>
      </c>
      <c r="C3959" s="38">
        <f>資料貼入!A3959</f>
        <v>0</v>
      </c>
      <c r="D3959" s="29">
        <f>資料貼入!B3959</f>
        <v>0</v>
      </c>
      <c r="E3959" s="29" cm="1">
        <f t="array" ref="E3959">MovingDayDD($D$3:D3959)</f>
        <v>-2980487.7599999681</v>
      </c>
      <c r="F3959" s="29">
        <f>IF(OR(C3959&gt;總表!$B$30,C3959=0),0,IF(E3959=0,0,1+F3958))</f>
        <v>0</v>
      </c>
      <c r="G3959" s="29">
        <f t="shared" si="432"/>
        <v>0</v>
      </c>
      <c r="H3959" s="42">
        <f t="shared" si="430"/>
        <v>0</v>
      </c>
      <c r="I3959" s="43">
        <f t="shared" si="433"/>
        <v>0</v>
      </c>
      <c r="J3959" s="42">
        <f t="shared" si="434"/>
        <v>0</v>
      </c>
      <c r="K3959" s="43">
        <f t="shared" si="435"/>
        <v>0</v>
      </c>
      <c r="L3959">
        <f t="shared" si="436"/>
        <v>126</v>
      </c>
      <c r="M3959">
        <f>IF($G3959="","",COUNTIF($G$3:$G3959, $G3959))</f>
        <v>3831</v>
      </c>
      <c r="N3959">
        <f t="shared" si="431"/>
        <v>3957</v>
      </c>
      <c r="O3959"/>
      <c r="P3959"/>
      <c r="Q3959"/>
    </row>
    <row r="3960" spans="2:17">
      <c r="B3960" s="30">
        <f>資料貼入!A3960</f>
        <v>0</v>
      </c>
      <c r="C3960" s="38">
        <f>資料貼入!A3960</f>
        <v>0</v>
      </c>
      <c r="D3960" s="29">
        <f>資料貼入!B3960</f>
        <v>0</v>
      </c>
      <c r="E3960" s="29" cm="1">
        <f t="array" ref="E3960">MovingDayDD($D$3:D3960)</f>
        <v>-2980487.7599999681</v>
      </c>
      <c r="F3960" s="29">
        <f>IF(OR(C3960&gt;總表!$B$30,C3960=0),0,IF(E3960=0,0,1+F3959))</f>
        <v>0</v>
      </c>
      <c r="G3960" s="29">
        <f t="shared" si="432"/>
        <v>0</v>
      </c>
      <c r="H3960" s="42">
        <f t="shared" si="430"/>
        <v>0</v>
      </c>
      <c r="I3960" s="43">
        <f t="shared" si="433"/>
        <v>0</v>
      </c>
      <c r="J3960" s="42">
        <f t="shared" si="434"/>
        <v>0</v>
      </c>
      <c r="K3960" s="43">
        <f t="shared" si="435"/>
        <v>0</v>
      </c>
      <c r="L3960">
        <f t="shared" si="436"/>
        <v>126</v>
      </c>
      <c r="M3960">
        <f>IF($G3960="","",COUNTIF($G$3:$G3960, $G3960))</f>
        <v>3832</v>
      </c>
      <c r="N3960">
        <f t="shared" si="431"/>
        <v>3958</v>
      </c>
      <c r="O3960"/>
      <c r="P3960"/>
      <c r="Q3960"/>
    </row>
    <row r="3961" spans="2:17">
      <c r="B3961" s="30">
        <f>資料貼入!A3961</f>
        <v>0</v>
      </c>
      <c r="C3961" s="38">
        <f>資料貼入!A3961</f>
        <v>0</v>
      </c>
      <c r="D3961" s="29">
        <f>資料貼入!B3961</f>
        <v>0</v>
      </c>
      <c r="E3961" s="29" cm="1">
        <f t="array" ref="E3961">MovingDayDD($D$3:D3961)</f>
        <v>-2980487.7599999681</v>
      </c>
      <c r="F3961" s="29">
        <f>IF(OR(C3961&gt;總表!$B$30,C3961=0),0,IF(E3961=0,0,1+F3960))</f>
        <v>0</v>
      </c>
      <c r="G3961" s="29">
        <f t="shared" si="432"/>
        <v>0</v>
      </c>
      <c r="H3961" s="42">
        <f t="shared" si="430"/>
        <v>0</v>
      </c>
      <c r="I3961" s="43">
        <f t="shared" si="433"/>
        <v>0</v>
      </c>
      <c r="J3961" s="42">
        <f t="shared" si="434"/>
        <v>0</v>
      </c>
      <c r="K3961" s="43">
        <f t="shared" si="435"/>
        <v>0</v>
      </c>
      <c r="L3961">
        <f t="shared" si="436"/>
        <v>126</v>
      </c>
      <c r="M3961">
        <f>IF($G3961="","",COUNTIF($G$3:$G3961, $G3961))</f>
        <v>3833</v>
      </c>
      <c r="N3961">
        <f t="shared" si="431"/>
        <v>3959</v>
      </c>
      <c r="O3961"/>
      <c r="P3961"/>
      <c r="Q3961"/>
    </row>
    <row r="3962" spans="2:17">
      <c r="B3962" s="30">
        <f>資料貼入!A3962</f>
        <v>0</v>
      </c>
      <c r="C3962" s="38">
        <f>資料貼入!A3962</f>
        <v>0</v>
      </c>
      <c r="D3962" s="29">
        <f>資料貼入!B3962</f>
        <v>0</v>
      </c>
      <c r="E3962" s="29" cm="1">
        <f t="array" ref="E3962">MovingDayDD($D$3:D3962)</f>
        <v>-2980487.7599999681</v>
      </c>
      <c r="F3962" s="29">
        <f>IF(OR(C3962&gt;總表!$B$30,C3962=0),0,IF(E3962=0,0,1+F3961))</f>
        <v>0</v>
      </c>
      <c r="G3962" s="29">
        <f t="shared" si="432"/>
        <v>0</v>
      </c>
      <c r="H3962" s="42">
        <f t="shared" si="430"/>
        <v>0</v>
      </c>
      <c r="I3962" s="43">
        <f t="shared" si="433"/>
        <v>0</v>
      </c>
      <c r="J3962" s="42">
        <f t="shared" si="434"/>
        <v>0</v>
      </c>
      <c r="K3962" s="43">
        <f t="shared" si="435"/>
        <v>0</v>
      </c>
      <c r="L3962">
        <f t="shared" si="436"/>
        <v>126</v>
      </c>
      <c r="M3962">
        <f>IF($G3962="","",COUNTIF($G$3:$G3962, $G3962))</f>
        <v>3834</v>
      </c>
      <c r="N3962">
        <f t="shared" si="431"/>
        <v>3960</v>
      </c>
      <c r="O3962"/>
      <c r="P3962"/>
      <c r="Q3962"/>
    </row>
    <row r="3963" spans="2:17">
      <c r="B3963" s="30">
        <f>資料貼入!A3963</f>
        <v>0</v>
      </c>
      <c r="C3963" s="38">
        <f>資料貼入!A3963</f>
        <v>0</v>
      </c>
      <c r="D3963" s="29">
        <f>資料貼入!B3963</f>
        <v>0</v>
      </c>
      <c r="E3963" s="29" cm="1">
        <f t="array" ref="E3963">MovingDayDD($D$3:D3963)</f>
        <v>-2980487.7599999681</v>
      </c>
      <c r="F3963" s="29">
        <f>IF(OR(C3963&gt;總表!$B$30,C3963=0),0,IF(E3963=0,0,1+F3962))</f>
        <v>0</v>
      </c>
      <c r="G3963" s="29">
        <f t="shared" si="432"/>
        <v>0</v>
      </c>
      <c r="H3963" s="42">
        <f t="shared" si="430"/>
        <v>0</v>
      </c>
      <c r="I3963" s="43">
        <f t="shared" si="433"/>
        <v>0</v>
      </c>
      <c r="J3963" s="42">
        <f t="shared" si="434"/>
        <v>0</v>
      </c>
      <c r="K3963" s="43">
        <f t="shared" si="435"/>
        <v>0</v>
      </c>
      <c r="L3963">
        <f t="shared" si="436"/>
        <v>126</v>
      </c>
      <c r="M3963">
        <f>IF($G3963="","",COUNTIF($G$3:$G3963, $G3963))</f>
        <v>3835</v>
      </c>
      <c r="N3963">
        <f t="shared" si="431"/>
        <v>3961</v>
      </c>
      <c r="O3963"/>
      <c r="P3963"/>
      <c r="Q3963"/>
    </row>
    <row r="3964" spans="2:17">
      <c r="B3964" s="30">
        <f>資料貼入!A3964</f>
        <v>0</v>
      </c>
      <c r="C3964" s="38">
        <f>資料貼入!A3964</f>
        <v>0</v>
      </c>
      <c r="D3964" s="29">
        <f>資料貼入!B3964</f>
        <v>0</v>
      </c>
      <c r="E3964" s="29" cm="1">
        <f t="array" ref="E3964">MovingDayDD($D$3:D3964)</f>
        <v>-2980487.7599999681</v>
      </c>
      <c r="F3964" s="29">
        <f>IF(OR(C3964&gt;總表!$B$30,C3964=0),0,IF(E3964=0,0,1+F3963))</f>
        <v>0</v>
      </c>
      <c r="G3964" s="29">
        <f t="shared" si="432"/>
        <v>0</v>
      </c>
      <c r="H3964" s="42">
        <f t="shared" si="430"/>
        <v>0</v>
      </c>
      <c r="I3964" s="43">
        <f t="shared" si="433"/>
        <v>0</v>
      </c>
      <c r="J3964" s="42">
        <f t="shared" si="434"/>
        <v>0</v>
      </c>
      <c r="K3964" s="43">
        <f t="shared" si="435"/>
        <v>0</v>
      </c>
      <c r="L3964">
        <f t="shared" si="436"/>
        <v>126</v>
      </c>
      <c r="M3964">
        <f>IF($G3964="","",COUNTIF($G$3:$G3964, $G3964))</f>
        <v>3836</v>
      </c>
      <c r="N3964">
        <f t="shared" si="431"/>
        <v>3962</v>
      </c>
      <c r="O3964"/>
      <c r="P3964"/>
      <c r="Q3964"/>
    </row>
    <row r="3965" spans="2:17">
      <c r="B3965" s="30">
        <f>資料貼入!A3965</f>
        <v>0</v>
      </c>
      <c r="C3965" s="38">
        <f>資料貼入!A3965</f>
        <v>0</v>
      </c>
      <c r="D3965" s="29">
        <f>資料貼入!B3965</f>
        <v>0</v>
      </c>
      <c r="E3965" s="29" cm="1">
        <f t="array" ref="E3965">MovingDayDD($D$3:D3965)</f>
        <v>-2980487.7599999681</v>
      </c>
      <c r="F3965" s="29">
        <f>IF(OR(C3965&gt;總表!$B$30,C3965=0),0,IF(E3965=0,0,1+F3964))</f>
        <v>0</v>
      </c>
      <c r="G3965" s="29">
        <f t="shared" si="432"/>
        <v>0</v>
      </c>
      <c r="H3965" s="42">
        <f t="shared" si="430"/>
        <v>0</v>
      </c>
      <c r="I3965" s="43">
        <f t="shared" si="433"/>
        <v>0</v>
      </c>
      <c r="J3965" s="42">
        <f t="shared" si="434"/>
        <v>0</v>
      </c>
      <c r="K3965" s="43">
        <f t="shared" si="435"/>
        <v>0</v>
      </c>
      <c r="L3965">
        <f t="shared" si="436"/>
        <v>126</v>
      </c>
      <c r="M3965">
        <f>IF($G3965="","",COUNTIF($G$3:$G3965, $G3965))</f>
        <v>3837</v>
      </c>
      <c r="N3965">
        <f t="shared" si="431"/>
        <v>3963</v>
      </c>
      <c r="O3965"/>
      <c r="P3965"/>
      <c r="Q3965"/>
    </row>
    <row r="3966" spans="2:17">
      <c r="B3966" s="30">
        <f>資料貼入!A3966</f>
        <v>0</v>
      </c>
      <c r="C3966" s="38">
        <f>資料貼入!A3966</f>
        <v>0</v>
      </c>
      <c r="D3966" s="29">
        <f>資料貼入!B3966</f>
        <v>0</v>
      </c>
      <c r="E3966" s="29" cm="1">
        <f t="array" ref="E3966">MovingDayDD($D$3:D3966)</f>
        <v>-2980487.7599999681</v>
      </c>
      <c r="F3966" s="29">
        <f>IF(OR(C3966&gt;總表!$B$30,C3966=0),0,IF(E3966=0,0,1+F3965))</f>
        <v>0</v>
      </c>
      <c r="G3966" s="29">
        <f t="shared" si="432"/>
        <v>0</v>
      </c>
      <c r="H3966" s="42">
        <f t="shared" si="430"/>
        <v>0</v>
      </c>
      <c r="I3966" s="43">
        <f t="shared" si="433"/>
        <v>0</v>
      </c>
      <c r="J3966" s="42">
        <f t="shared" si="434"/>
        <v>0</v>
      </c>
      <c r="K3966" s="43">
        <f t="shared" si="435"/>
        <v>0</v>
      </c>
      <c r="L3966">
        <f t="shared" si="436"/>
        <v>126</v>
      </c>
      <c r="M3966">
        <f>IF($G3966="","",COUNTIF($G$3:$G3966, $G3966))</f>
        <v>3838</v>
      </c>
      <c r="N3966">
        <f t="shared" si="431"/>
        <v>3964</v>
      </c>
      <c r="O3966"/>
      <c r="P3966"/>
      <c r="Q3966"/>
    </row>
    <row r="3967" spans="2:17">
      <c r="B3967" s="30">
        <f>資料貼入!A3967</f>
        <v>0</v>
      </c>
      <c r="C3967" s="38">
        <f>資料貼入!A3967</f>
        <v>0</v>
      </c>
      <c r="D3967" s="29">
        <f>資料貼入!B3967</f>
        <v>0</v>
      </c>
      <c r="E3967" s="29" cm="1">
        <f t="array" ref="E3967">MovingDayDD($D$3:D3967)</f>
        <v>-2980487.7599999681</v>
      </c>
      <c r="F3967" s="29">
        <f>IF(OR(C3967&gt;總表!$B$30,C3967=0),0,IF(E3967=0,0,1+F3966))</f>
        <v>0</v>
      </c>
      <c r="G3967" s="29">
        <f t="shared" si="432"/>
        <v>0</v>
      </c>
      <c r="H3967" s="42">
        <f t="shared" si="430"/>
        <v>0</v>
      </c>
      <c r="I3967" s="43">
        <f t="shared" si="433"/>
        <v>0</v>
      </c>
      <c r="J3967" s="42">
        <f t="shared" si="434"/>
        <v>0</v>
      </c>
      <c r="K3967" s="43">
        <f t="shared" si="435"/>
        <v>0</v>
      </c>
      <c r="L3967">
        <f t="shared" si="436"/>
        <v>126</v>
      </c>
      <c r="M3967">
        <f>IF($G3967="","",COUNTIF($G$3:$G3967, $G3967))</f>
        <v>3839</v>
      </c>
      <c r="N3967">
        <f t="shared" si="431"/>
        <v>3965</v>
      </c>
      <c r="O3967"/>
      <c r="P3967"/>
      <c r="Q3967"/>
    </row>
    <row r="3968" spans="2:17">
      <c r="B3968" s="30">
        <f>資料貼入!A3968</f>
        <v>0</v>
      </c>
      <c r="C3968" s="38">
        <f>資料貼入!A3968</f>
        <v>0</v>
      </c>
      <c r="D3968" s="29">
        <f>資料貼入!B3968</f>
        <v>0</v>
      </c>
      <c r="E3968" s="29" cm="1">
        <f t="array" ref="E3968">MovingDayDD($D$3:D3968)</f>
        <v>-2980487.7599999681</v>
      </c>
      <c r="F3968" s="29">
        <f>IF(OR(C3968&gt;總表!$B$30,C3968=0),0,IF(E3968=0,0,1+F3967))</f>
        <v>0</v>
      </c>
      <c r="G3968" s="29">
        <f t="shared" si="432"/>
        <v>0</v>
      </c>
      <c r="H3968" s="42">
        <f t="shared" si="430"/>
        <v>0</v>
      </c>
      <c r="I3968" s="43">
        <f t="shared" si="433"/>
        <v>0</v>
      </c>
      <c r="J3968" s="42">
        <f t="shared" si="434"/>
        <v>0</v>
      </c>
      <c r="K3968" s="43">
        <f t="shared" si="435"/>
        <v>0</v>
      </c>
      <c r="L3968">
        <f t="shared" si="436"/>
        <v>126</v>
      </c>
      <c r="M3968">
        <f>IF($G3968="","",COUNTIF($G$3:$G3968, $G3968))</f>
        <v>3840</v>
      </c>
      <c r="N3968">
        <f t="shared" si="431"/>
        <v>3966</v>
      </c>
      <c r="O3968"/>
      <c r="P3968"/>
      <c r="Q3968"/>
    </row>
    <row r="3969" spans="2:17">
      <c r="B3969" s="30">
        <f>資料貼入!A3969</f>
        <v>0</v>
      </c>
      <c r="C3969" s="38">
        <f>資料貼入!A3969</f>
        <v>0</v>
      </c>
      <c r="D3969" s="29">
        <f>資料貼入!B3969</f>
        <v>0</v>
      </c>
      <c r="E3969" s="29" cm="1">
        <f t="array" ref="E3969">MovingDayDD($D$3:D3969)</f>
        <v>-2980487.7599999681</v>
      </c>
      <c r="F3969" s="29">
        <f>IF(OR(C3969&gt;總表!$B$30,C3969=0),0,IF(E3969=0,0,1+F3968))</f>
        <v>0</v>
      </c>
      <c r="G3969" s="29">
        <f t="shared" si="432"/>
        <v>0</v>
      </c>
      <c r="H3969" s="42">
        <f t="shared" si="430"/>
        <v>0</v>
      </c>
      <c r="I3969" s="43">
        <f t="shared" si="433"/>
        <v>0</v>
      </c>
      <c r="J3969" s="42">
        <f t="shared" si="434"/>
        <v>0</v>
      </c>
      <c r="K3969" s="43">
        <f t="shared" si="435"/>
        <v>0</v>
      </c>
      <c r="L3969">
        <f t="shared" si="436"/>
        <v>126</v>
      </c>
      <c r="M3969">
        <f>IF($G3969="","",COUNTIF($G$3:$G3969, $G3969))</f>
        <v>3841</v>
      </c>
      <c r="N3969">
        <f t="shared" si="431"/>
        <v>3967</v>
      </c>
      <c r="O3969"/>
      <c r="P3969"/>
      <c r="Q3969"/>
    </row>
    <row r="3970" spans="2:17">
      <c r="B3970" s="30">
        <f>資料貼入!A3970</f>
        <v>0</v>
      </c>
      <c r="C3970" s="38">
        <f>資料貼入!A3970</f>
        <v>0</v>
      </c>
      <c r="D3970" s="29">
        <f>資料貼入!B3970</f>
        <v>0</v>
      </c>
      <c r="E3970" s="29" cm="1">
        <f t="array" ref="E3970">MovingDayDD($D$3:D3970)</f>
        <v>-2980487.7599999681</v>
      </c>
      <c r="F3970" s="29">
        <f>IF(OR(C3970&gt;總表!$B$30,C3970=0),0,IF(E3970=0,0,1+F3969))</f>
        <v>0</v>
      </c>
      <c r="G3970" s="29">
        <f t="shared" si="432"/>
        <v>0</v>
      </c>
      <c r="H3970" s="42">
        <f t="shared" si="430"/>
        <v>0</v>
      </c>
      <c r="I3970" s="43">
        <f t="shared" si="433"/>
        <v>0</v>
      </c>
      <c r="J3970" s="42">
        <f t="shared" si="434"/>
        <v>0</v>
      </c>
      <c r="K3970" s="43">
        <f t="shared" si="435"/>
        <v>0</v>
      </c>
      <c r="L3970">
        <f t="shared" si="436"/>
        <v>126</v>
      </c>
      <c r="M3970">
        <f>IF($G3970="","",COUNTIF($G$3:$G3970, $G3970))</f>
        <v>3842</v>
      </c>
      <c r="N3970">
        <f t="shared" si="431"/>
        <v>3968</v>
      </c>
      <c r="O3970"/>
      <c r="P3970"/>
      <c r="Q3970"/>
    </row>
    <row r="3971" spans="2:17">
      <c r="B3971" s="30">
        <f>資料貼入!A3971</f>
        <v>0</v>
      </c>
      <c r="C3971" s="38">
        <f>資料貼入!A3971</f>
        <v>0</v>
      </c>
      <c r="D3971" s="29">
        <f>資料貼入!B3971</f>
        <v>0</v>
      </c>
      <c r="E3971" s="29" cm="1">
        <f t="array" ref="E3971">MovingDayDD($D$3:D3971)</f>
        <v>-2980487.7599999681</v>
      </c>
      <c r="F3971" s="29">
        <f>IF(OR(C3971&gt;總表!$B$30,C3971=0),0,IF(E3971=0,0,1+F3970))</f>
        <v>0</v>
      </c>
      <c r="G3971" s="29">
        <f t="shared" si="432"/>
        <v>0</v>
      </c>
      <c r="H3971" s="42">
        <f t="shared" ref="H3971:H4034" si="437">IF(G3971&gt;$V$1,B3971,0)</f>
        <v>0</v>
      </c>
      <c r="I3971" s="43">
        <f t="shared" si="433"/>
        <v>0</v>
      </c>
      <c r="J3971" s="42">
        <f t="shared" si="434"/>
        <v>0</v>
      </c>
      <c r="K3971" s="43">
        <f t="shared" si="435"/>
        <v>0</v>
      </c>
      <c r="L3971">
        <f t="shared" si="436"/>
        <v>126</v>
      </c>
      <c r="M3971">
        <f>IF($G3971="","",COUNTIF($G$3:$G3971, $G3971))</f>
        <v>3843</v>
      </c>
      <c r="N3971">
        <f t="shared" ref="N3971:N4034" si="438">IF($G3971="","",L3971+M3971)</f>
        <v>3969</v>
      </c>
      <c r="O3971"/>
      <c r="P3971"/>
      <c r="Q3971"/>
    </row>
    <row r="3972" spans="2:17">
      <c r="B3972" s="30">
        <f>資料貼入!A3972</f>
        <v>0</v>
      </c>
      <c r="C3972" s="38">
        <f>資料貼入!A3972</f>
        <v>0</v>
      </c>
      <c r="D3972" s="29">
        <f>資料貼入!B3972</f>
        <v>0</v>
      </c>
      <c r="E3972" s="29" cm="1">
        <f t="array" ref="E3972">MovingDayDD($D$3:D3972)</f>
        <v>-2980487.7599999681</v>
      </c>
      <c r="F3972" s="29">
        <f>IF(OR(C3972&gt;總表!$B$30,C3972=0),0,IF(E3972=0,0,1+F3971))</f>
        <v>0</v>
      </c>
      <c r="G3972" s="29">
        <f t="shared" ref="G3972:G4035" si="439">IF(F3973=0,F3972,0)</f>
        <v>0</v>
      </c>
      <c r="H3972" s="42">
        <f t="shared" si="437"/>
        <v>0</v>
      </c>
      <c r="I3972" s="43">
        <f t="shared" ref="I3972:I4035" si="440">G3972</f>
        <v>0</v>
      </c>
      <c r="J3972" s="42">
        <f t="shared" ref="J3972:J4035" si="441">IF(F3972=0,0,B3972)</f>
        <v>0</v>
      </c>
      <c r="K3972" s="43">
        <f t="shared" ref="K3972:K4035" si="442">G3972</f>
        <v>0</v>
      </c>
      <c r="L3972">
        <f t="shared" ref="L3972:L4035" si="443">IF($G3972="","",COUNTIF($G$3:$G$4053, "&gt;" &amp; $G3972))</f>
        <v>126</v>
      </c>
      <c r="M3972">
        <f>IF($G3972="","",COUNTIF($G$3:$G3972, $G3972))</f>
        <v>3844</v>
      </c>
      <c r="N3972">
        <f t="shared" si="438"/>
        <v>3970</v>
      </c>
      <c r="O3972"/>
      <c r="P3972"/>
      <c r="Q3972"/>
    </row>
    <row r="3973" spans="2:17">
      <c r="B3973" s="30">
        <f>資料貼入!A3973</f>
        <v>0</v>
      </c>
      <c r="C3973" s="38">
        <f>資料貼入!A3973</f>
        <v>0</v>
      </c>
      <c r="D3973" s="29">
        <f>資料貼入!B3973</f>
        <v>0</v>
      </c>
      <c r="E3973" s="29" cm="1">
        <f t="array" ref="E3973">MovingDayDD($D$3:D3973)</f>
        <v>-2980487.7599999681</v>
      </c>
      <c r="F3973" s="29">
        <f>IF(OR(C3973&gt;總表!$B$30,C3973=0),0,IF(E3973=0,0,1+F3972))</f>
        <v>0</v>
      </c>
      <c r="G3973" s="29">
        <f t="shared" si="439"/>
        <v>0</v>
      </c>
      <c r="H3973" s="42">
        <f t="shared" si="437"/>
        <v>0</v>
      </c>
      <c r="I3973" s="43">
        <f t="shared" si="440"/>
        <v>0</v>
      </c>
      <c r="J3973" s="42">
        <f t="shared" si="441"/>
        <v>0</v>
      </c>
      <c r="K3973" s="43">
        <f t="shared" si="442"/>
        <v>0</v>
      </c>
      <c r="L3973">
        <f t="shared" si="443"/>
        <v>126</v>
      </c>
      <c r="M3973">
        <f>IF($G3973="","",COUNTIF($G$3:$G3973, $G3973))</f>
        <v>3845</v>
      </c>
      <c r="N3973">
        <f t="shared" si="438"/>
        <v>3971</v>
      </c>
      <c r="O3973"/>
      <c r="P3973"/>
      <c r="Q3973"/>
    </row>
    <row r="3974" spans="2:17">
      <c r="B3974" s="30">
        <f>資料貼入!A3974</f>
        <v>0</v>
      </c>
      <c r="C3974" s="38">
        <f>資料貼入!A3974</f>
        <v>0</v>
      </c>
      <c r="D3974" s="29">
        <f>資料貼入!B3974</f>
        <v>0</v>
      </c>
      <c r="E3974" s="29" cm="1">
        <f t="array" ref="E3974">MovingDayDD($D$3:D3974)</f>
        <v>-2980487.7599999681</v>
      </c>
      <c r="F3974" s="29">
        <f>IF(OR(C3974&gt;總表!$B$30,C3974=0),0,IF(E3974=0,0,1+F3973))</f>
        <v>0</v>
      </c>
      <c r="G3974" s="29">
        <f t="shared" si="439"/>
        <v>0</v>
      </c>
      <c r="H3974" s="42">
        <f t="shared" si="437"/>
        <v>0</v>
      </c>
      <c r="I3974" s="43">
        <f t="shared" si="440"/>
        <v>0</v>
      </c>
      <c r="J3974" s="42">
        <f t="shared" si="441"/>
        <v>0</v>
      </c>
      <c r="K3974" s="43">
        <f t="shared" si="442"/>
        <v>0</v>
      </c>
      <c r="L3974">
        <f t="shared" si="443"/>
        <v>126</v>
      </c>
      <c r="M3974">
        <f>IF($G3974="","",COUNTIF($G$3:$G3974, $G3974))</f>
        <v>3846</v>
      </c>
      <c r="N3974">
        <f t="shared" si="438"/>
        <v>3972</v>
      </c>
      <c r="O3974"/>
      <c r="P3974"/>
      <c r="Q3974"/>
    </row>
    <row r="3975" spans="2:17">
      <c r="B3975" s="30">
        <f>資料貼入!A3975</f>
        <v>0</v>
      </c>
      <c r="C3975" s="38">
        <f>資料貼入!A3975</f>
        <v>0</v>
      </c>
      <c r="D3975" s="29">
        <f>資料貼入!B3975</f>
        <v>0</v>
      </c>
      <c r="E3975" s="29" cm="1">
        <f t="array" ref="E3975">MovingDayDD($D$3:D3975)</f>
        <v>-2980487.7599999681</v>
      </c>
      <c r="F3975" s="29">
        <f>IF(OR(C3975&gt;總表!$B$30,C3975=0),0,IF(E3975=0,0,1+F3974))</f>
        <v>0</v>
      </c>
      <c r="G3975" s="29">
        <f t="shared" si="439"/>
        <v>0</v>
      </c>
      <c r="H3975" s="42">
        <f t="shared" si="437"/>
        <v>0</v>
      </c>
      <c r="I3975" s="43">
        <f t="shared" si="440"/>
        <v>0</v>
      </c>
      <c r="J3975" s="42">
        <f t="shared" si="441"/>
        <v>0</v>
      </c>
      <c r="K3975" s="43">
        <f t="shared" si="442"/>
        <v>0</v>
      </c>
      <c r="L3975">
        <f t="shared" si="443"/>
        <v>126</v>
      </c>
      <c r="M3975">
        <f>IF($G3975="","",COUNTIF($G$3:$G3975, $G3975))</f>
        <v>3847</v>
      </c>
      <c r="N3975">
        <f t="shared" si="438"/>
        <v>3973</v>
      </c>
      <c r="O3975"/>
      <c r="P3975"/>
      <c r="Q3975"/>
    </row>
    <row r="3976" spans="2:17">
      <c r="B3976" s="30">
        <f>資料貼入!A3976</f>
        <v>0</v>
      </c>
      <c r="C3976" s="38">
        <f>資料貼入!A3976</f>
        <v>0</v>
      </c>
      <c r="D3976" s="29">
        <f>資料貼入!B3976</f>
        <v>0</v>
      </c>
      <c r="E3976" s="29" cm="1">
        <f t="array" ref="E3976">MovingDayDD($D$3:D3976)</f>
        <v>-2980487.7599999681</v>
      </c>
      <c r="F3976" s="29">
        <f>IF(OR(C3976&gt;總表!$B$30,C3976=0),0,IF(E3976=0,0,1+F3975))</f>
        <v>0</v>
      </c>
      <c r="G3976" s="29">
        <f t="shared" si="439"/>
        <v>0</v>
      </c>
      <c r="H3976" s="42">
        <f t="shared" si="437"/>
        <v>0</v>
      </c>
      <c r="I3976" s="43">
        <f t="shared" si="440"/>
        <v>0</v>
      </c>
      <c r="J3976" s="42">
        <f t="shared" si="441"/>
        <v>0</v>
      </c>
      <c r="K3976" s="43">
        <f t="shared" si="442"/>
        <v>0</v>
      </c>
      <c r="L3976">
        <f t="shared" si="443"/>
        <v>126</v>
      </c>
      <c r="M3976">
        <f>IF($G3976="","",COUNTIF($G$3:$G3976, $G3976))</f>
        <v>3848</v>
      </c>
      <c r="N3976">
        <f t="shared" si="438"/>
        <v>3974</v>
      </c>
      <c r="O3976"/>
      <c r="P3976"/>
      <c r="Q3976"/>
    </row>
    <row r="3977" spans="2:17">
      <c r="B3977" s="30">
        <f>資料貼入!A3977</f>
        <v>0</v>
      </c>
      <c r="C3977" s="38">
        <f>資料貼入!A3977</f>
        <v>0</v>
      </c>
      <c r="D3977" s="29">
        <f>資料貼入!B3977</f>
        <v>0</v>
      </c>
      <c r="E3977" s="29" cm="1">
        <f t="array" ref="E3977">MovingDayDD($D$3:D3977)</f>
        <v>-2980487.7599999681</v>
      </c>
      <c r="F3977" s="29">
        <f>IF(OR(C3977&gt;總表!$B$30,C3977=0),0,IF(E3977=0,0,1+F3976))</f>
        <v>0</v>
      </c>
      <c r="G3977" s="29">
        <f t="shared" si="439"/>
        <v>0</v>
      </c>
      <c r="H3977" s="42">
        <f t="shared" si="437"/>
        <v>0</v>
      </c>
      <c r="I3977" s="43">
        <f t="shared" si="440"/>
        <v>0</v>
      </c>
      <c r="J3977" s="42">
        <f t="shared" si="441"/>
        <v>0</v>
      </c>
      <c r="K3977" s="43">
        <f t="shared" si="442"/>
        <v>0</v>
      </c>
      <c r="L3977">
        <f t="shared" si="443"/>
        <v>126</v>
      </c>
      <c r="M3977">
        <f>IF($G3977="","",COUNTIF($G$3:$G3977, $G3977))</f>
        <v>3849</v>
      </c>
      <c r="N3977">
        <f t="shared" si="438"/>
        <v>3975</v>
      </c>
      <c r="O3977"/>
      <c r="P3977"/>
      <c r="Q3977"/>
    </row>
    <row r="3978" spans="2:17">
      <c r="B3978" s="30">
        <f>資料貼入!A3978</f>
        <v>0</v>
      </c>
      <c r="C3978" s="38">
        <f>資料貼入!A3978</f>
        <v>0</v>
      </c>
      <c r="D3978" s="29">
        <f>資料貼入!B3978</f>
        <v>0</v>
      </c>
      <c r="E3978" s="29" cm="1">
        <f t="array" ref="E3978">MovingDayDD($D$3:D3978)</f>
        <v>-2980487.7599999681</v>
      </c>
      <c r="F3978" s="29">
        <f>IF(OR(C3978&gt;總表!$B$30,C3978=0),0,IF(E3978=0,0,1+F3977))</f>
        <v>0</v>
      </c>
      <c r="G3978" s="29">
        <f t="shared" si="439"/>
        <v>0</v>
      </c>
      <c r="H3978" s="42">
        <f t="shared" si="437"/>
        <v>0</v>
      </c>
      <c r="I3978" s="43">
        <f t="shared" si="440"/>
        <v>0</v>
      </c>
      <c r="J3978" s="42">
        <f t="shared" si="441"/>
        <v>0</v>
      </c>
      <c r="K3978" s="43">
        <f t="shared" si="442"/>
        <v>0</v>
      </c>
      <c r="L3978">
        <f t="shared" si="443"/>
        <v>126</v>
      </c>
      <c r="M3978">
        <f>IF($G3978="","",COUNTIF($G$3:$G3978, $G3978))</f>
        <v>3850</v>
      </c>
      <c r="N3978">
        <f t="shared" si="438"/>
        <v>3976</v>
      </c>
      <c r="O3978"/>
      <c r="P3978"/>
      <c r="Q3978"/>
    </row>
    <row r="3979" spans="2:17">
      <c r="B3979" s="30">
        <f>資料貼入!A3979</f>
        <v>0</v>
      </c>
      <c r="C3979" s="38">
        <f>資料貼入!A3979</f>
        <v>0</v>
      </c>
      <c r="D3979" s="29">
        <f>資料貼入!B3979</f>
        <v>0</v>
      </c>
      <c r="E3979" s="29" cm="1">
        <f t="array" ref="E3979">MovingDayDD($D$3:D3979)</f>
        <v>-2980487.7599999681</v>
      </c>
      <c r="F3979" s="29">
        <f>IF(OR(C3979&gt;總表!$B$30,C3979=0),0,IF(E3979=0,0,1+F3978))</f>
        <v>0</v>
      </c>
      <c r="G3979" s="29">
        <f t="shared" si="439"/>
        <v>0</v>
      </c>
      <c r="H3979" s="42">
        <f t="shared" si="437"/>
        <v>0</v>
      </c>
      <c r="I3979" s="43">
        <f t="shared" si="440"/>
        <v>0</v>
      </c>
      <c r="J3979" s="42">
        <f t="shared" si="441"/>
        <v>0</v>
      </c>
      <c r="K3979" s="43">
        <f t="shared" si="442"/>
        <v>0</v>
      </c>
      <c r="L3979">
        <f t="shared" si="443"/>
        <v>126</v>
      </c>
      <c r="M3979">
        <f>IF($G3979="","",COUNTIF($G$3:$G3979, $G3979))</f>
        <v>3851</v>
      </c>
      <c r="N3979">
        <f t="shared" si="438"/>
        <v>3977</v>
      </c>
      <c r="O3979"/>
      <c r="P3979"/>
      <c r="Q3979"/>
    </row>
    <row r="3980" spans="2:17">
      <c r="B3980" s="30">
        <f>資料貼入!A3980</f>
        <v>0</v>
      </c>
      <c r="C3980" s="38">
        <f>資料貼入!A3980</f>
        <v>0</v>
      </c>
      <c r="D3980" s="29">
        <f>資料貼入!B3980</f>
        <v>0</v>
      </c>
      <c r="E3980" s="29" cm="1">
        <f t="array" ref="E3980">MovingDayDD($D$3:D3980)</f>
        <v>-2980487.7599999681</v>
      </c>
      <c r="F3980" s="29">
        <f>IF(OR(C3980&gt;總表!$B$30,C3980=0),0,IF(E3980=0,0,1+F3979))</f>
        <v>0</v>
      </c>
      <c r="G3980" s="29">
        <f t="shared" si="439"/>
        <v>0</v>
      </c>
      <c r="H3980" s="42">
        <f t="shared" si="437"/>
        <v>0</v>
      </c>
      <c r="I3980" s="43">
        <f t="shared" si="440"/>
        <v>0</v>
      </c>
      <c r="J3980" s="42">
        <f t="shared" si="441"/>
        <v>0</v>
      </c>
      <c r="K3980" s="43">
        <f t="shared" si="442"/>
        <v>0</v>
      </c>
      <c r="L3980">
        <f t="shared" si="443"/>
        <v>126</v>
      </c>
      <c r="M3980">
        <f>IF($G3980="","",COUNTIF($G$3:$G3980, $G3980))</f>
        <v>3852</v>
      </c>
      <c r="N3980">
        <f t="shared" si="438"/>
        <v>3978</v>
      </c>
      <c r="O3980"/>
      <c r="P3980"/>
      <c r="Q3980"/>
    </row>
    <row r="3981" spans="2:17">
      <c r="B3981" s="30">
        <f>資料貼入!A3981</f>
        <v>0</v>
      </c>
      <c r="C3981" s="38">
        <f>資料貼入!A3981</f>
        <v>0</v>
      </c>
      <c r="D3981" s="29">
        <f>資料貼入!B3981</f>
        <v>0</v>
      </c>
      <c r="E3981" s="29" cm="1">
        <f t="array" ref="E3981">MovingDayDD($D$3:D3981)</f>
        <v>-2980487.7599999681</v>
      </c>
      <c r="F3981" s="29">
        <f>IF(OR(C3981&gt;總表!$B$30,C3981=0),0,IF(E3981=0,0,1+F3980))</f>
        <v>0</v>
      </c>
      <c r="G3981" s="29">
        <f t="shared" si="439"/>
        <v>0</v>
      </c>
      <c r="H3981" s="42">
        <f t="shared" si="437"/>
        <v>0</v>
      </c>
      <c r="I3981" s="43">
        <f t="shared" si="440"/>
        <v>0</v>
      </c>
      <c r="J3981" s="42">
        <f t="shared" si="441"/>
        <v>0</v>
      </c>
      <c r="K3981" s="43">
        <f t="shared" si="442"/>
        <v>0</v>
      </c>
      <c r="L3981">
        <f t="shared" si="443"/>
        <v>126</v>
      </c>
      <c r="M3981">
        <f>IF($G3981="","",COUNTIF($G$3:$G3981, $G3981))</f>
        <v>3853</v>
      </c>
      <c r="N3981">
        <f t="shared" si="438"/>
        <v>3979</v>
      </c>
      <c r="O3981"/>
      <c r="P3981"/>
      <c r="Q3981"/>
    </row>
    <row r="3982" spans="2:17">
      <c r="B3982" s="30">
        <f>資料貼入!A3982</f>
        <v>0</v>
      </c>
      <c r="C3982" s="38">
        <f>資料貼入!A3982</f>
        <v>0</v>
      </c>
      <c r="D3982" s="29">
        <f>資料貼入!B3982</f>
        <v>0</v>
      </c>
      <c r="E3982" s="29" cm="1">
        <f t="array" ref="E3982">MovingDayDD($D$3:D3982)</f>
        <v>-2980487.7599999681</v>
      </c>
      <c r="F3982" s="29">
        <f>IF(OR(C3982&gt;總表!$B$30,C3982=0),0,IF(E3982=0,0,1+F3981))</f>
        <v>0</v>
      </c>
      <c r="G3982" s="29">
        <f t="shared" si="439"/>
        <v>0</v>
      </c>
      <c r="H3982" s="42">
        <f t="shared" si="437"/>
        <v>0</v>
      </c>
      <c r="I3982" s="43">
        <f t="shared" si="440"/>
        <v>0</v>
      </c>
      <c r="J3982" s="42">
        <f t="shared" si="441"/>
        <v>0</v>
      </c>
      <c r="K3982" s="43">
        <f t="shared" si="442"/>
        <v>0</v>
      </c>
      <c r="L3982">
        <f t="shared" si="443"/>
        <v>126</v>
      </c>
      <c r="M3982">
        <f>IF($G3982="","",COUNTIF($G$3:$G3982, $G3982))</f>
        <v>3854</v>
      </c>
      <c r="N3982">
        <f t="shared" si="438"/>
        <v>3980</v>
      </c>
      <c r="O3982"/>
      <c r="P3982"/>
      <c r="Q3982"/>
    </row>
    <row r="3983" spans="2:17">
      <c r="B3983" s="30">
        <f>資料貼入!A3983</f>
        <v>0</v>
      </c>
      <c r="C3983" s="38">
        <f>資料貼入!A3983</f>
        <v>0</v>
      </c>
      <c r="D3983" s="29">
        <f>資料貼入!B3983</f>
        <v>0</v>
      </c>
      <c r="E3983" s="29" cm="1">
        <f t="array" ref="E3983">MovingDayDD($D$3:D3983)</f>
        <v>-2980487.7599999681</v>
      </c>
      <c r="F3983" s="29">
        <f>IF(OR(C3983&gt;總表!$B$30,C3983=0),0,IF(E3983=0,0,1+F3982))</f>
        <v>0</v>
      </c>
      <c r="G3983" s="29">
        <f t="shared" si="439"/>
        <v>0</v>
      </c>
      <c r="H3983" s="42">
        <f t="shared" si="437"/>
        <v>0</v>
      </c>
      <c r="I3983" s="43">
        <f t="shared" si="440"/>
        <v>0</v>
      </c>
      <c r="J3983" s="42">
        <f t="shared" si="441"/>
        <v>0</v>
      </c>
      <c r="K3983" s="43">
        <f t="shared" si="442"/>
        <v>0</v>
      </c>
      <c r="L3983">
        <f t="shared" si="443"/>
        <v>126</v>
      </c>
      <c r="M3983">
        <f>IF($G3983="","",COUNTIF($G$3:$G3983, $G3983))</f>
        <v>3855</v>
      </c>
      <c r="N3983">
        <f t="shared" si="438"/>
        <v>3981</v>
      </c>
      <c r="O3983"/>
      <c r="P3983"/>
      <c r="Q3983"/>
    </row>
    <row r="3984" spans="2:17">
      <c r="B3984" s="30">
        <f>資料貼入!A3984</f>
        <v>0</v>
      </c>
      <c r="C3984" s="38">
        <f>資料貼入!A3984</f>
        <v>0</v>
      </c>
      <c r="D3984" s="29">
        <f>資料貼入!B3984</f>
        <v>0</v>
      </c>
      <c r="E3984" s="29" cm="1">
        <f t="array" ref="E3984">MovingDayDD($D$3:D3984)</f>
        <v>-2980487.7599999681</v>
      </c>
      <c r="F3984" s="29">
        <f>IF(OR(C3984&gt;總表!$B$30,C3984=0),0,IF(E3984=0,0,1+F3983))</f>
        <v>0</v>
      </c>
      <c r="G3984" s="29">
        <f t="shared" si="439"/>
        <v>0</v>
      </c>
      <c r="H3984" s="42">
        <f t="shared" si="437"/>
        <v>0</v>
      </c>
      <c r="I3984" s="43">
        <f t="shared" si="440"/>
        <v>0</v>
      </c>
      <c r="J3984" s="42">
        <f t="shared" si="441"/>
        <v>0</v>
      </c>
      <c r="K3984" s="43">
        <f t="shared" si="442"/>
        <v>0</v>
      </c>
      <c r="L3984">
        <f t="shared" si="443"/>
        <v>126</v>
      </c>
      <c r="M3984">
        <f>IF($G3984="","",COUNTIF($G$3:$G3984, $G3984))</f>
        <v>3856</v>
      </c>
      <c r="N3984">
        <f t="shared" si="438"/>
        <v>3982</v>
      </c>
      <c r="O3984"/>
      <c r="P3984"/>
      <c r="Q3984"/>
    </row>
    <row r="3985" spans="2:17">
      <c r="B3985" s="30">
        <f>資料貼入!A3985</f>
        <v>0</v>
      </c>
      <c r="C3985" s="38">
        <f>資料貼入!A3985</f>
        <v>0</v>
      </c>
      <c r="D3985" s="29">
        <f>資料貼入!B3985</f>
        <v>0</v>
      </c>
      <c r="E3985" s="29" cm="1">
        <f t="array" ref="E3985">MovingDayDD($D$3:D3985)</f>
        <v>-2980487.7599999681</v>
      </c>
      <c r="F3985" s="29">
        <f>IF(OR(C3985&gt;總表!$B$30,C3985=0),0,IF(E3985=0,0,1+F3984))</f>
        <v>0</v>
      </c>
      <c r="G3985" s="29">
        <f t="shared" si="439"/>
        <v>0</v>
      </c>
      <c r="H3985" s="42">
        <f t="shared" si="437"/>
        <v>0</v>
      </c>
      <c r="I3985" s="43">
        <f t="shared" si="440"/>
        <v>0</v>
      </c>
      <c r="J3985" s="42">
        <f t="shared" si="441"/>
        <v>0</v>
      </c>
      <c r="K3985" s="43">
        <f t="shared" si="442"/>
        <v>0</v>
      </c>
      <c r="L3985">
        <f t="shared" si="443"/>
        <v>126</v>
      </c>
      <c r="M3985">
        <f>IF($G3985="","",COUNTIF($G$3:$G3985, $G3985))</f>
        <v>3857</v>
      </c>
      <c r="N3985">
        <f t="shared" si="438"/>
        <v>3983</v>
      </c>
      <c r="O3985"/>
      <c r="P3985"/>
      <c r="Q3985"/>
    </row>
    <row r="3986" spans="2:17">
      <c r="B3986" s="30">
        <f>資料貼入!A3986</f>
        <v>0</v>
      </c>
      <c r="C3986" s="38">
        <f>資料貼入!A3986</f>
        <v>0</v>
      </c>
      <c r="D3986" s="29">
        <f>資料貼入!B3986</f>
        <v>0</v>
      </c>
      <c r="E3986" s="29" cm="1">
        <f t="array" ref="E3986">MovingDayDD($D$3:D3986)</f>
        <v>-2980487.7599999681</v>
      </c>
      <c r="F3986" s="29">
        <f>IF(OR(C3986&gt;總表!$B$30,C3986=0),0,IF(E3986=0,0,1+F3985))</f>
        <v>0</v>
      </c>
      <c r="G3986" s="29">
        <f t="shared" si="439"/>
        <v>0</v>
      </c>
      <c r="H3986" s="42">
        <f t="shared" si="437"/>
        <v>0</v>
      </c>
      <c r="I3986" s="43">
        <f t="shared" si="440"/>
        <v>0</v>
      </c>
      <c r="J3986" s="42">
        <f t="shared" si="441"/>
        <v>0</v>
      </c>
      <c r="K3986" s="43">
        <f t="shared" si="442"/>
        <v>0</v>
      </c>
      <c r="L3986">
        <f t="shared" si="443"/>
        <v>126</v>
      </c>
      <c r="M3986">
        <f>IF($G3986="","",COUNTIF($G$3:$G3986, $G3986))</f>
        <v>3858</v>
      </c>
      <c r="N3986">
        <f t="shared" si="438"/>
        <v>3984</v>
      </c>
      <c r="O3986"/>
      <c r="P3986"/>
      <c r="Q3986"/>
    </row>
    <row r="3987" spans="2:17">
      <c r="B3987" s="30">
        <f>資料貼入!A3987</f>
        <v>0</v>
      </c>
      <c r="C3987" s="38">
        <f>資料貼入!A3987</f>
        <v>0</v>
      </c>
      <c r="D3987" s="29">
        <f>資料貼入!B3987</f>
        <v>0</v>
      </c>
      <c r="E3987" s="29" cm="1">
        <f t="array" ref="E3987">MovingDayDD($D$3:D3987)</f>
        <v>-2980487.7599999681</v>
      </c>
      <c r="F3987" s="29">
        <f>IF(OR(C3987&gt;總表!$B$30,C3987=0),0,IF(E3987=0,0,1+F3986))</f>
        <v>0</v>
      </c>
      <c r="G3987" s="29">
        <f t="shared" si="439"/>
        <v>0</v>
      </c>
      <c r="H3987" s="42">
        <f t="shared" si="437"/>
        <v>0</v>
      </c>
      <c r="I3987" s="43">
        <f t="shared" si="440"/>
        <v>0</v>
      </c>
      <c r="J3987" s="42">
        <f t="shared" si="441"/>
        <v>0</v>
      </c>
      <c r="K3987" s="43">
        <f t="shared" si="442"/>
        <v>0</v>
      </c>
      <c r="L3987">
        <f t="shared" si="443"/>
        <v>126</v>
      </c>
      <c r="M3987">
        <f>IF($G3987="","",COUNTIF($G$3:$G3987, $G3987))</f>
        <v>3859</v>
      </c>
      <c r="N3987">
        <f t="shared" si="438"/>
        <v>3985</v>
      </c>
      <c r="O3987"/>
      <c r="P3987"/>
      <c r="Q3987"/>
    </row>
    <row r="3988" spans="2:17">
      <c r="B3988" s="30">
        <f>資料貼入!A3988</f>
        <v>0</v>
      </c>
      <c r="C3988" s="38">
        <f>資料貼入!A3988</f>
        <v>0</v>
      </c>
      <c r="D3988" s="29">
        <f>資料貼入!B3988</f>
        <v>0</v>
      </c>
      <c r="E3988" s="29" cm="1">
        <f t="array" ref="E3988">MovingDayDD($D$3:D3988)</f>
        <v>-2980487.7599999681</v>
      </c>
      <c r="F3988" s="29">
        <f>IF(OR(C3988&gt;總表!$B$30,C3988=0),0,IF(E3988=0,0,1+F3987))</f>
        <v>0</v>
      </c>
      <c r="G3988" s="29">
        <f t="shared" si="439"/>
        <v>0</v>
      </c>
      <c r="H3988" s="42">
        <f t="shared" si="437"/>
        <v>0</v>
      </c>
      <c r="I3988" s="43">
        <f t="shared" si="440"/>
        <v>0</v>
      </c>
      <c r="J3988" s="42">
        <f t="shared" si="441"/>
        <v>0</v>
      </c>
      <c r="K3988" s="43">
        <f t="shared" si="442"/>
        <v>0</v>
      </c>
      <c r="L3988">
        <f t="shared" si="443"/>
        <v>126</v>
      </c>
      <c r="M3988">
        <f>IF($G3988="","",COUNTIF($G$3:$G3988, $G3988))</f>
        <v>3860</v>
      </c>
      <c r="N3988">
        <f t="shared" si="438"/>
        <v>3986</v>
      </c>
      <c r="O3988"/>
      <c r="P3988"/>
      <c r="Q3988"/>
    </row>
    <row r="3989" spans="2:17">
      <c r="B3989" s="30">
        <f>資料貼入!A3989</f>
        <v>0</v>
      </c>
      <c r="C3989" s="38">
        <f>資料貼入!A3989</f>
        <v>0</v>
      </c>
      <c r="D3989" s="29">
        <f>資料貼入!B3989</f>
        <v>0</v>
      </c>
      <c r="E3989" s="29" cm="1">
        <f t="array" ref="E3989">MovingDayDD($D$3:D3989)</f>
        <v>-2980487.7599999681</v>
      </c>
      <c r="F3989" s="29">
        <f>IF(OR(C3989&gt;總表!$B$30,C3989=0),0,IF(E3989=0,0,1+F3988))</f>
        <v>0</v>
      </c>
      <c r="G3989" s="29">
        <f t="shared" si="439"/>
        <v>0</v>
      </c>
      <c r="H3989" s="42">
        <f t="shared" si="437"/>
        <v>0</v>
      </c>
      <c r="I3989" s="43">
        <f t="shared" si="440"/>
        <v>0</v>
      </c>
      <c r="J3989" s="42">
        <f t="shared" si="441"/>
        <v>0</v>
      </c>
      <c r="K3989" s="43">
        <f t="shared" si="442"/>
        <v>0</v>
      </c>
      <c r="L3989">
        <f t="shared" si="443"/>
        <v>126</v>
      </c>
      <c r="M3989">
        <f>IF($G3989="","",COUNTIF($G$3:$G3989, $G3989))</f>
        <v>3861</v>
      </c>
      <c r="N3989">
        <f t="shared" si="438"/>
        <v>3987</v>
      </c>
      <c r="O3989"/>
      <c r="P3989"/>
      <c r="Q3989"/>
    </row>
    <row r="3990" spans="2:17">
      <c r="B3990" s="30">
        <f>資料貼入!A3990</f>
        <v>0</v>
      </c>
      <c r="C3990" s="38">
        <f>資料貼入!A3990</f>
        <v>0</v>
      </c>
      <c r="D3990" s="29">
        <f>資料貼入!B3990</f>
        <v>0</v>
      </c>
      <c r="E3990" s="29" cm="1">
        <f t="array" ref="E3990">MovingDayDD($D$3:D3990)</f>
        <v>-2980487.7599999681</v>
      </c>
      <c r="F3990" s="29">
        <f>IF(OR(C3990&gt;總表!$B$30,C3990=0),0,IF(E3990=0,0,1+F3989))</f>
        <v>0</v>
      </c>
      <c r="G3990" s="29">
        <f t="shared" si="439"/>
        <v>0</v>
      </c>
      <c r="H3990" s="42">
        <f t="shared" si="437"/>
        <v>0</v>
      </c>
      <c r="I3990" s="43">
        <f t="shared" si="440"/>
        <v>0</v>
      </c>
      <c r="J3990" s="42">
        <f t="shared" si="441"/>
        <v>0</v>
      </c>
      <c r="K3990" s="43">
        <f t="shared" si="442"/>
        <v>0</v>
      </c>
      <c r="L3990">
        <f t="shared" si="443"/>
        <v>126</v>
      </c>
      <c r="M3990">
        <f>IF($G3990="","",COUNTIF($G$3:$G3990, $G3990))</f>
        <v>3862</v>
      </c>
      <c r="N3990">
        <f t="shared" si="438"/>
        <v>3988</v>
      </c>
      <c r="O3990"/>
      <c r="P3990"/>
      <c r="Q3990"/>
    </row>
    <row r="3991" spans="2:17">
      <c r="B3991" s="30">
        <f>資料貼入!A3991</f>
        <v>0</v>
      </c>
      <c r="C3991" s="38">
        <f>資料貼入!A3991</f>
        <v>0</v>
      </c>
      <c r="D3991" s="29">
        <f>資料貼入!B3991</f>
        <v>0</v>
      </c>
      <c r="E3991" s="29" cm="1">
        <f t="array" ref="E3991">MovingDayDD($D$3:D3991)</f>
        <v>-2980487.7599999681</v>
      </c>
      <c r="F3991" s="29">
        <f>IF(OR(C3991&gt;總表!$B$30,C3991=0),0,IF(E3991=0,0,1+F3990))</f>
        <v>0</v>
      </c>
      <c r="G3991" s="29">
        <f t="shared" si="439"/>
        <v>0</v>
      </c>
      <c r="H3991" s="42">
        <f t="shared" si="437"/>
        <v>0</v>
      </c>
      <c r="I3991" s="43">
        <f t="shared" si="440"/>
        <v>0</v>
      </c>
      <c r="J3991" s="42">
        <f t="shared" si="441"/>
        <v>0</v>
      </c>
      <c r="K3991" s="43">
        <f t="shared" si="442"/>
        <v>0</v>
      </c>
      <c r="L3991">
        <f t="shared" si="443"/>
        <v>126</v>
      </c>
      <c r="M3991">
        <f>IF($G3991="","",COUNTIF($G$3:$G3991, $G3991))</f>
        <v>3863</v>
      </c>
      <c r="N3991">
        <f t="shared" si="438"/>
        <v>3989</v>
      </c>
      <c r="O3991"/>
      <c r="P3991"/>
      <c r="Q3991"/>
    </row>
    <row r="3992" spans="2:17">
      <c r="B3992" s="30">
        <f>資料貼入!A3992</f>
        <v>0</v>
      </c>
      <c r="C3992" s="38">
        <f>資料貼入!A3992</f>
        <v>0</v>
      </c>
      <c r="D3992" s="29">
        <f>資料貼入!B3992</f>
        <v>0</v>
      </c>
      <c r="E3992" s="29" cm="1">
        <f t="array" ref="E3992">MovingDayDD($D$3:D3992)</f>
        <v>-2980487.7599999681</v>
      </c>
      <c r="F3992" s="29">
        <f>IF(OR(C3992&gt;總表!$B$30,C3992=0),0,IF(E3992=0,0,1+F3991))</f>
        <v>0</v>
      </c>
      <c r="G3992" s="29">
        <f t="shared" si="439"/>
        <v>0</v>
      </c>
      <c r="H3992" s="42">
        <f t="shared" si="437"/>
        <v>0</v>
      </c>
      <c r="I3992" s="43">
        <f t="shared" si="440"/>
        <v>0</v>
      </c>
      <c r="J3992" s="42">
        <f t="shared" si="441"/>
        <v>0</v>
      </c>
      <c r="K3992" s="43">
        <f t="shared" si="442"/>
        <v>0</v>
      </c>
      <c r="L3992">
        <f t="shared" si="443"/>
        <v>126</v>
      </c>
      <c r="M3992">
        <f>IF($G3992="","",COUNTIF($G$3:$G3992, $G3992))</f>
        <v>3864</v>
      </c>
      <c r="N3992">
        <f t="shared" si="438"/>
        <v>3990</v>
      </c>
      <c r="O3992"/>
      <c r="P3992"/>
      <c r="Q3992"/>
    </row>
    <row r="3993" spans="2:17">
      <c r="B3993" s="30">
        <f>資料貼入!A3993</f>
        <v>0</v>
      </c>
      <c r="C3993" s="38">
        <f>資料貼入!A3993</f>
        <v>0</v>
      </c>
      <c r="D3993" s="29">
        <f>資料貼入!B3993</f>
        <v>0</v>
      </c>
      <c r="E3993" s="29" cm="1">
        <f t="array" ref="E3993">MovingDayDD($D$3:D3993)</f>
        <v>-2980487.7599999681</v>
      </c>
      <c r="F3993" s="29">
        <f>IF(OR(C3993&gt;總表!$B$30,C3993=0),0,IF(E3993=0,0,1+F3992))</f>
        <v>0</v>
      </c>
      <c r="G3993" s="29">
        <f t="shared" si="439"/>
        <v>0</v>
      </c>
      <c r="H3993" s="42">
        <f t="shared" si="437"/>
        <v>0</v>
      </c>
      <c r="I3993" s="43">
        <f t="shared" si="440"/>
        <v>0</v>
      </c>
      <c r="J3993" s="42">
        <f t="shared" si="441"/>
        <v>0</v>
      </c>
      <c r="K3993" s="43">
        <f t="shared" si="442"/>
        <v>0</v>
      </c>
      <c r="L3993">
        <f t="shared" si="443"/>
        <v>126</v>
      </c>
      <c r="M3993">
        <f>IF($G3993="","",COUNTIF($G$3:$G3993, $G3993))</f>
        <v>3865</v>
      </c>
      <c r="N3993">
        <f t="shared" si="438"/>
        <v>3991</v>
      </c>
      <c r="O3993"/>
      <c r="P3993"/>
      <c r="Q3993"/>
    </row>
    <row r="3994" spans="2:17">
      <c r="B3994" s="30">
        <f>資料貼入!A3994</f>
        <v>0</v>
      </c>
      <c r="C3994" s="38">
        <f>資料貼入!A3994</f>
        <v>0</v>
      </c>
      <c r="D3994" s="29">
        <f>資料貼入!B3994</f>
        <v>0</v>
      </c>
      <c r="E3994" s="29" cm="1">
        <f t="array" ref="E3994">MovingDayDD($D$3:D3994)</f>
        <v>-2980487.7599999681</v>
      </c>
      <c r="F3994" s="29">
        <f>IF(OR(C3994&gt;總表!$B$30,C3994=0),0,IF(E3994=0,0,1+F3993))</f>
        <v>0</v>
      </c>
      <c r="G3994" s="29">
        <f t="shared" si="439"/>
        <v>0</v>
      </c>
      <c r="H3994" s="42">
        <f t="shared" si="437"/>
        <v>0</v>
      </c>
      <c r="I3994" s="43">
        <f t="shared" si="440"/>
        <v>0</v>
      </c>
      <c r="J3994" s="42">
        <f t="shared" si="441"/>
        <v>0</v>
      </c>
      <c r="K3994" s="43">
        <f t="shared" si="442"/>
        <v>0</v>
      </c>
      <c r="L3994">
        <f t="shared" si="443"/>
        <v>126</v>
      </c>
      <c r="M3994">
        <f>IF($G3994="","",COUNTIF($G$3:$G3994, $G3994))</f>
        <v>3866</v>
      </c>
      <c r="N3994">
        <f t="shared" si="438"/>
        <v>3992</v>
      </c>
      <c r="O3994"/>
      <c r="P3994"/>
      <c r="Q3994"/>
    </row>
    <row r="3995" spans="2:17">
      <c r="B3995" s="30">
        <f>資料貼入!A3995</f>
        <v>0</v>
      </c>
      <c r="C3995" s="38">
        <f>資料貼入!A3995</f>
        <v>0</v>
      </c>
      <c r="D3995" s="29">
        <f>資料貼入!B3995</f>
        <v>0</v>
      </c>
      <c r="E3995" s="29" cm="1">
        <f t="array" ref="E3995">MovingDayDD($D$3:D3995)</f>
        <v>-2980487.7599999681</v>
      </c>
      <c r="F3995" s="29">
        <f>IF(OR(C3995&gt;總表!$B$30,C3995=0),0,IF(E3995=0,0,1+F3994))</f>
        <v>0</v>
      </c>
      <c r="G3995" s="29">
        <f t="shared" si="439"/>
        <v>0</v>
      </c>
      <c r="H3995" s="42">
        <f t="shared" si="437"/>
        <v>0</v>
      </c>
      <c r="I3995" s="43">
        <f t="shared" si="440"/>
        <v>0</v>
      </c>
      <c r="J3995" s="42">
        <f t="shared" si="441"/>
        <v>0</v>
      </c>
      <c r="K3995" s="43">
        <f t="shared" si="442"/>
        <v>0</v>
      </c>
      <c r="L3995">
        <f t="shared" si="443"/>
        <v>126</v>
      </c>
      <c r="M3995">
        <f>IF($G3995="","",COUNTIF($G$3:$G3995, $G3995))</f>
        <v>3867</v>
      </c>
      <c r="N3995">
        <f t="shared" si="438"/>
        <v>3993</v>
      </c>
      <c r="O3995"/>
      <c r="P3995"/>
      <c r="Q3995"/>
    </row>
    <row r="3996" spans="2:17">
      <c r="B3996" s="30">
        <f>資料貼入!A3996</f>
        <v>0</v>
      </c>
      <c r="C3996" s="38">
        <f>資料貼入!A3996</f>
        <v>0</v>
      </c>
      <c r="D3996" s="29">
        <f>資料貼入!B3996</f>
        <v>0</v>
      </c>
      <c r="E3996" s="29" cm="1">
        <f t="array" ref="E3996">MovingDayDD($D$3:D3996)</f>
        <v>-2980487.7599999681</v>
      </c>
      <c r="F3996" s="29">
        <f>IF(OR(C3996&gt;總表!$B$30,C3996=0),0,IF(E3996=0,0,1+F3995))</f>
        <v>0</v>
      </c>
      <c r="G3996" s="29">
        <f t="shared" si="439"/>
        <v>0</v>
      </c>
      <c r="H3996" s="42">
        <f t="shared" si="437"/>
        <v>0</v>
      </c>
      <c r="I3996" s="43">
        <f t="shared" si="440"/>
        <v>0</v>
      </c>
      <c r="J3996" s="42">
        <f t="shared" si="441"/>
        <v>0</v>
      </c>
      <c r="K3996" s="43">
        <f t="shared" si="442"/>
        <v>0</v>
      </c>
      <c r="L3996">
        <f t="shared" si="443"/>
        <v>126</v>
      </c>
      <c r="M3996">
        <f>IF($G3996="","",COUNTIF($G$3:$G3996, $G3996))</f>
        <v>3868</v>
      </c>
      <c r="N3996">
        <f t="shared" si="438"/>
        <v>3994</v>
      </c>
      <c r="O3996"/>
      <c r="P3996"/>
      <c r="Q3996"/>
    </row>
    <row r="3997" spans="2:17">
      <c r="B3997" s="30">
        <f>資料貼入!A3997</f>
        <v>0</v>
      </c>
      <c r="C3997" s="38">
        <f>資料貼入!A3997</f>
        <v>0</v>
      </c>
      <c r="D3997" s="29">
        <f>資料貼入!B3997</f>
        <v>0</v>
      </c>
      <c r="E3997" s="29" cm="1">
        <f t="array" ref="E3997">MovingDayDD($D$3:D3997)</f>
        <v>-2980487.7599999681</v>
      </c>
      <c r="F3997" s="29">
        <f>IF(OR(C3997&gt;總表!$B$30,C3997=0),0,IF(E3997=0,0,1+F3996))</f>
        <v>0</v>
      </c>
      <c r="G3997" s="29">
        <f t="shared" si="439"/>
        <v>0</v>
      </c>
      <c r="H3997" s="42">
        <f t="shared" si="437"/>
        <v>0</v>
      </c>
      <c r="I3997" s="43">
        <f t="shared" si="440"/>
        <v>0</v>
      </c>
      <c r="J3997" s="42">
        <f t="shared" si="441"/>
        <v>0</v>
      </c>
      <c r="K3997" s="43">
        <f t="shared" si="442"/>
        <v>0</v>
      </c>
      <c r="L3997">
        <f t="shared" si="443"/>
        <v>126</v>
      </c>
      <c r="M3997">
        <f>IF($G3997="","",COUNTIF($G$3:$G3997, $G3997))</f>
        <v>3869</v>
      </c>
      <c r="N3997">
        <f t="shared" si="438"/>
        <v>3995</v>
      </c>
      <c r="O3997"/>
      <c r="P3997"/>
      <c r="Q3997"/>
    </row>
    <row r="3998" spans="2:17">
      <c r="B3998" s="30">
        <f>資料貼入!A3998</f>
        <v>0</v>
      </c>
      <c r="C3998" s="38">
        <f>資料貼入!A3998</f>
        <v>0</v>
      </c>
      <c r="D3998" s="29">
        <f>資料貼入!B3998</f>
        <v>0</v>
      </c>
      <c r="E3998" s="29" cm="1">
        <f t="array" ref="E3998">MovingDayDD($D$3:D3998)</f>
        <v>-2980487.7599999681</v>
      </c>
      <c r="F3998" s="29">
        <f>IF(OR(C3998&gt;總表!$B$30,C3998=0),0,IF(E3998=0,0,1+F3997))</f>
        <v>0</v>
      </c>
      <c r="G3998" s="29">
        <f t="shared" si="439"/>
        <v>0</v>
      </c>
      <c r="H3998" s="42">
        <f t="shared" si="437"/>
        <v>0</v>
      </c>
      <c r="I3998" s="43">
        <f t="shared" si="440"/>
        <v>0</v>
      </c>
      <c r="J3998" s="42">
        <f t="shared" si="441"/>
        <v>0</v>
      </c>
      <c r="K3998" s="43">
        <f t="shared" si="442"/>
        <v>0</v>
      </c>
      <c r="L3998">
        <f t="shared" si="443"/>
        <v>126</v>
      </c>
      <c r="M3998">
        <f>IF($G3998="","",COUNTIF($G$3:$G3998, $G3998))</f>
        <v>3870</v>
      </c>
      <c r="N3998">
        <f t="shared" si="438"/>
        <v>3996</v>
      </c>
      <c r="O3998"/>
      <c r="P3998"/>
      <c r="Q3998"/>
    </row>
    <row r="3999" spans="2:17">
      <c r="B3999" s="30">
        <f>資料貼入!A3999</f>
        <v>0</v>
      </c>
      <c r="C3999" s="38">
        <f>資料貼入!A3999</f>
        <v>0</v>
      </c>
      <c r="D3999" s="29">
        <f>資料貼入!B3999</f>
        <v>0</v>
      </c>
      <c r="E3999" s="29" cm="1">
        <f t="array" ref="E3999">MovingDayDD($D$3:D3999)</f>
        <v>-2980487.7599999681</v>
      </c>
      <c r="F3999" s="29">
        <f>IF(OR(C3999&gt;總表!$B$30,C3999=0),0,IF(E3999=0,0,1+F3998))</f>
        <v>0</v>
      </c>
      <c r="G3999" s="29">
        <f t="shared" si="439"/>
        <v>0</v>
      </c>
      <c r="H3999" s="42">
        <f t="shared" si="437"/>
        <v>0</v>
      </c>
      <c r="I3999" s="43">
        <f t="shared" si="440"/>
        <v>0</v>
      </c>
      <c r="J3999" s="42">
        <f t="shared" si="441"/>
        <v>0</v>
      </c>
      <c r="K3999" s="43">
        <f t="shared" si="442"/>
        <v>0</v>
      </c>
      <c r="L3999">
        <f t="shared" si="443"/>
        <v>126</v>
      </c>
      <c r="M3999">
        <f>IF($G3999="","",COUNTIF($G$3:$G3999, $G3999))</f>
        <v>3871</v>
      </c>
      <c r="N3999">
        <f t="shared" si="438"/>
        <v>3997</v>
      </c>
      <c r="O3999"/>
      <c r="P3999"/>
      <c r="Q3999"/>
    </row>
    <row r="4000" spans="2:17">
      <c r="B4000" s="30">
        <f>資料貼入!A4000</f>
        <v>0</v>
      </c>
      <c r="C4000" s="38">
        <f>資料貼入!A4000</f>
        <v>0</v>
      </c>
      <c r="D4000" s="29">
        <f>資料貼入!B4000</f>
        <v>0</v>
      </c>
      <c r="E4000" s="29" cm="1">
        <f t="array" ref="E4000">MovingDayDD($D$3:D4000)</f>
        <v>-2980487.7599999681</v>
      </c>
      <c r="F4000" s="29">
        <f>IF(OR(C4000&gt;總表!$B$30,C4000=0),0,IF(E4000=0,0,1+F3999))</f>
        <v>0</v>
      </c>
      <c r="G4000" s="29">
        <f t="shared" si="439"/>
        <v>0</v>
      </c>
      <c r="H4000" s="42">
        <f t="shared" si="437"/>
        <v>0</v>
      </c>
      <c r="I4000" s="43">
        <f t="shared" si="440"/>
        <v>0</v>
      </c>
      <c r="J4000" s="42">
        <f t="shared" si="441"/>
        <v>0</v>
      </c>
      <c r="K4000" s="43">
        <f t="shared" si="442"/>
        <v>0</v>
      </c>
      <c r="L4000">
        <f t="shared" si="443"/>
        <v>126</v>
      </c>
      <c r="M4000">
        <f>IF($G4000="","",COUNTIF($G$3:$G4000, $G4000))</f>
        <v>3872</v>
      </c>
      <c r="N4000">
        <f t="shared" si="438"/>
        <v>3998</v>
      </c>
      <c r="O4000"/>
      <c r="P4000"/>
      <c r="Q4000"/>
    </row>
    <row r="4001" spans="2:17">
      <c r="B4001" s="30">
        <f>資料貼入!A4001</f>
        <v>0</v>
      </c>
      <c r="C4001" s="38">
        <f>資料貼入!A4001</f>
        <v>0</v>
      </c>
      <c r="D4001" s="29">
        <f>資料貼入!B4001</f>
        <v>0</v>
      </c>
      <c r="E4001" s="29" cm="1">
        <f t="array" ref="E4001">MovingDayDD($D$3:D4001)</f>
        <v>-2980487.7599999681</v>
      </c>
      <c r="F4001" s="29">
        <f>IF(OR(C4001&gt;總表!$B$30,C4001=0),0,IF(E4001=0,0,1+F4000))</f>
        <v>0</v>
      </c>
      <c r="G4001" s="29">
        <f t="shared" si="439"/>
        <v>0</v>
      </c>
      <c r="H4001" s="42">
        <f t="shared" si="437"/>
        <v>0</v>
      </c>
      <c r="I4001" s="43">
        <f t="shared" si="440"/>
        <v>0</v>
      </c>
      <c r="J4001" s="42">
        <f t="shared" si="441"/>
        <v>0</v>
      </c>
      <c r="K4001" s="43">
        <f t="shared" si="442"/>
        <v>0</v>
      </c>
      <c r="L4001">
        <f t="shared" si="443"/>
        <v>126</v>
      </c>
      <c r="M4001">
        <f>IF($G4001="","",COUNTIF($G$3:$G4001, $G4001))</f>
        <v>3873</v>
      </c>
      <c r="N4001">
        <f t="shared" si="438"/>
        <v>3999</v>
      </c>
      <c r="O4001"/>
      <c r="P4001"/>
      <c r="Q4001"/>
    </row>
    <row r="4002" spans="2:17">
      <c r="B4002" s="30">
        <f>資料貼入!A4002</f>
        <v>0</v>
      </c>
      <c r="C4002" s="38">
        <f>資料貼入!A4002</f>
        <v>0</v>
      </c>
      <c r="D4002" s="29">
        <f>資料貼入!B4002</f>
        <v>0</v>
      </c>
      <c r="E4002" s="29" cm="1">
        <f t="array" ref="E4002">MovingDayDD($D$3:D4002)</f>
        <v>-2980487.7599999681</v>
      </c>
      <c r="F4002" s="29">
        <f>IF(OR(C4002&gt;總表!$B$30,C4002=0),0,IF(E4002=0,0,1+F4001))</f>
        <v>0</v>
      </c>
      <c r="G4002" s="29">
        <f t="shared" si="439"/>
        <v>0</v>
      </c>
      <c r="H4002" s="42">
        <f t="shared" si="437"/>
        <v>0</v>
      </c>
      <c r="I4002" s="43">
        <f t="shared" si="440"/>
        <v>0</v>
      </c>
      <c r="J4002" s="42">
        <f t="shared" si="441"/>
        <v>0</v>
      </c>
      <c r="K4002" s="43">
        <f t="shared" si="442"/>
        <v>0</v>
      </c>
      <c r="L4002">
        <f t="shared" si="443"/>
        <v>126</v>
      </c>
      <c r="M4002">
        <f>IF($G4002="","",COUNTIF($G$3:$G4002, $G4002))</f>
        <v>3874</v>
      </c>
      <c r="N4002">
        <f t="shared" si="438"/>
        <v>4000</v>
      </c>
      <c r="O4002"/>
      <c r="P4002"/>
      <c r="Q4002"/>
    </row>
    <row r="4003" spans="2:17">
      <c r="B4003" s="30">
        <f>資料貼入!A4003</f>
        <v>0</v>
      </c>
      <c r="C4003" s="38">
        <f>資料貼入!A4003</f>
        <v>0</v>
      </c>
      <c r="D4003" s="29">
        <f>資料貼入!B4003</f>
        <v>0</v>
      </c>
      <c r="E4003" s="29" cm="1">
        <f t="array" ref="E4003">MovingDayDD($D$3:D4003)</f>
        <v>-2980487.7599999681</v>
      </c>
      <c r="F4003" s="29">
        <f>IF(OR(C4003&gt;總表!$B$30,C4003=0),0,IF(E4003=0,0,1+F4002))</f>
        <v>0</v>
      </c>
      <c r="G4003" s="29">
        <f t="shared" si="439"/>
        <v>0</v>
      </c>
      <c r="H4003" s="42">
        <f t="shared" si="437"/>
        <v>0</v>
      </c>
      <c r="I4003" s="43">
        <f t="shared" si="440"/>
        <v>0</v>
      </c>
      <c r="J4003" s="42">
        <f t="shared" si="441"/>
        <v>0</v>
      </c>
      <c r="K4003" s="43">
        <f t="shared" si="442"/>
        <v>0</v>
      </c>
      <c r="L4003">
        <f t="shared" si="443"/>
        <v>126</v>
      </c>
      <c r="M4003">
        <f>IF($G4003="","",COUNTIF($G$3:$G4003, $G4003))</f>
        <v>3875</v>
      </c>
      <c r="N4003">
        <f t="shared" si="438"/>
        <v>4001</v>
      </c>
      <c r="O4003"/>
      <c r="P4003"/>
      <c r="Q4003"/>
    </row>
    <row r="4004" spans="2:17">
      <c r="B4004" s="30">
        <f>資料貼入!A4004</f>
        <v>0</v>
      </c>
      <c r="C4004" s="38">
        <f>資料貼入!A4004</f>
        <v>0</v>
      </c>
      <c r="D4004" s="29">
        <f>資料貼入!B4004</f>
        <v>0</v>
      </c>
      <c r="E4004" s="29" cm="1">
        <f t="array" ref="E4004">MovingDayDD($D$3:D4004)</f>
        <v>-2980487.7599999681</v>
      </c>
      <c r="F4004" s="29">
        <f>IF(OR(C4004&gt;總表!$B$30,C4004=0),0,IF(E4004=0,0,1+F4003))</f>
        <v>0</v>
      </c>
      <c r="G4004" s="29">
        <f t="shared" si="439"/>
        <v>0</v>
      </c>
      <c r="H4004" s="42">
        <f t="shared" si="437"/>
        <v>0</v>
      </c>
      <c r="I4004" s="43">
        <f t="shared" si="440"/>
        <v>0</v>
      </c>
      <c r="J4004" s="42">
        <f t="shared" si="441"/>
        <v>0</v>
      </c>
      <c r="K4004" s="43">
        <f t="shared" si="442"/>
        <v>0</v>
      </c>
      <c r="L4004">
        <f t="shared" si="443"/>
        <v>126</v>
      </c>
      <c r="M4004">
        <f>IF($G4004="","",COUNTIF($G$3:$G4004, $G4004))</f>
        <v>3876</v>
      </c>
      <c r="N4004">
        <f t="shared" si="438"/>
        <v>4002</v>
      </c>
      <c r="O4004"/>
      <c r="P4004"/>
      <c r="Q4004"/>
    </row>
    <row r="4005" spans="2:17">
      <c r="B4005" s="30">
        <f>資料貼入!A4005</f>
        <v>0</v>
      </c>
      <c r="C4005" s="38">
        <f>資料貼入!A4005</f>
        <v>0</v>
      </c>
      <c r="D4005" s="29">
        <f>資料貼入!B4005</f>
        <v>0</v>
      </c>
      <c r="E4005" s="29" cm="1">
        <f t="array" ref="E4005">MovingDayDD($D$3:D4005)</f>
        <v>-2980487.7599999681</v>
      </c>
      <c r="F4005" s="29">
        <f>IF(OR(C4005&gt;總表!$B$30,C4005=0),0,IF(E4005=0,0,1+F4004))</f>
        <v>0</v>
      </c>
      <c r="G4005" s="29">
        <f t="shared" si="439"/>
        <v>0</v>
      </c>
      <c r="H4005" s="42">
        <f t="shared" si="437"/>
        <v>0</v>
      </c>
      <c r="I4005" s="43">
        <f t="shared" si="440"/>
        <v>0</v>
      </c>
      <c r="J4005" s="42">
        <f t="shared" si="441"/>
        <v>0</v>
      </c>
      <c r="K4005" s="43">
        <f t="shared" si="442"/>
        <v>0</v>
      </c>
      <c r="L4005">
        <f t="shared" si="443"/>
        <v>126</v>
      </c>
      <c r="M4005">
        <f>IF($G4005="","",COUNTIF($G$3:$G4005, $G4005))</f>
        <v>3877</v>
      </c>
      <c r="N4005">
        <f t="shared" si="438"/>
        <v>4003</v>
      </c>
      <c r="O4005"/>
      <c r="P4005"/>
      <c r="Q4005"/>
    </row>
    <row r="4006" spans="2:17">
      <c r="B4006" s="30">
        <f>資料貼入!A4006</f>
        <v>0</v>
      </c>
      <c r="C4006" s="38">
        <f>資料貼入!A4006</f>
        <v>0</v>
      </c>
      <c r="D4006" s="29">
        <f>資料貼入!B4006</f>
        <v>0</v>
      </c>
      <c r="E4006" s="29" cm="1">
        <f t="array" ref="E4006">MovingDayDD($D$3:D4006)</f>
        <v>-2980487.7599999681</v>
      </c>
      <c r="F4006" s="29">
        <f>IF(OR(C4006&gt;總表!$B$30,C4006=0),0,IF(E4006=0,0,1+F4005))</f>
        <v>0</v>
      </c>
      <c r="G4006" s="29">
        <f t="shared" si="439"/>
        <v>0</v>
      </c>
      <c r="H4006" s="42">
        <f t="shared" si="437"/>
        <v>0</v>
      </c>
      <c r="I4006" s="43">
        <f t="shared" si="440"/>
        <v>0</v>
      </c>
      <c r="J4006" s="42">
        <f t="shared" si="441"/>
        <v>0</v>
      </c>
      <c r="K4006" s="43">
        <f t="shared" si="442"/>
        <v>0</v>
      </c>
      <c r="L4006">
        <f t="shared" si="443"/>
        <v>126</v>
      </c>
      <c r="M4006">
        <f>IF($G4006="","",COUNTIF($G$3:$G4006, $G4006))</f>
        <v>3878</v>
      </c>
      <c r="N4006">
        <f t="shared" si="438"/>
        <v>4004</v>
      </c>
      <c r="O4006"/>
      <c r="P4006"/>
      <c r="Q4006"/>
    </row>
    <row r="4007" spans="2:17">
      <c r="B4007" s="30">
        <f>資料貼入!A4007</f>
        <v>0</v>
      </c>
      <c r="C4007" s="38">
        <f>資料貼入!A4007</f>
        <v>0</v>
      </c>
      <c r="D4007" s="29">
        <f>資料貼入!B4007</f>
        <v>0</v>
      </c>
      <c r="E4007" s="29" cm="1">
        <f t="array" ref="E4007">MovingDayDD($D$3:D4007)</f>
        <v>-2980487.7599999681</v>
      </c>
      <c r="F4007" s="29">
        <f>IF(OR(C4007&gt;總表!$B$30,C4007=0),0,IF(E4007=0,0,1+F4006))</f>
        <v>0</v>
      </c>
      <c r="G4007" s="29">
        <f t="shared" si="439"/>
        <v>0</v>
      </c>
      <c r="H4007" s="42">
        <f t="shared" si="437"/>
        <v>0</v>
      </c>
      <c r="I4007" s="43">
        <f t="shared" si="440"/>
        <v>0</v>
      </c>
      <c r="J4007" s="42">
        <f t="shared" si="441"/>
        <v>0</v>
      </c>
      <c r="K4007" s="43">
        <f t="shared" si="442"/>
        <v>0</v>
      </c>
      <c r="L4007">
        <f t="shared" si="443"/>
        <v>126</v>
      </c>
      <c r="M4007">
        <f>IF($G4007="","",COUNTIF($G$3:$G4007, $G4007))</f>
        <v>3879</v>
      </c>
      <c r="N4007">
        <f t="shared" si="438"/>
        <v>4005</v>
      </c>
      <c r="O4007"/>
      <c r="P4007"/>
      <c r="Q4007"/>
    </row>
    <row r="4008" spans="2:17">
      <c r="B4008" s="30">
        <f>資料貼入!A4008</f>
        <v>0</v>
      </c>
      <c r="C4008" s="38">
        <f>資料貼入!A4008</f>
        <v>0</v>
      </c>
      <c r="D4008" s="29">
        <f>資料貼入!B4008</f>
        <v>0</v>
      </c>
      <c r="E4008" s="29" cm="1">
        <f t="array" ref="E4008">MovingDayDD($D$3:D4008)</f>
        <v>-2980487.7599999681</v>
      </c>
      <c r="F4008" s="29">
        <f>IF(OR(C4008&gt;總表!$B$30,C4008=0),0,IF(E4008=0,0,1+F4007))</f>
        <v>0</v>
      </c>
      <c r="G4008" s="29">
        <f t="shared" si="439"/>
        <v>0</v>
      </c>
      <c r="H4008" s="42">
        <f t="shared" si="437"/>
        <v>0</v>
      </c>
      <c r="I4008" s="43">
        <f t="shared" si="440"/>
        <v>0</v>
      </c>
      <c r="J4008" s="42">
        <f t="shared" si="441"/>
        <v>0</v>
      </c>
      <c r="K4008" s="43">
        <f t="shared" si="442"/>
        <v>0</v>
      </c>
      <c r="L4008">
        <f t="shared" si="443"/>
        <v>126</v>
      </c>
      <c r="M4008">
        <f>IF($G4008="","",COUNTIF($G$3:$G4008, $G4008))</f>
        <v>3880</v>
      </c>
      <c r="N4008">
        <f t="shared" si="438"/>
        <v>4006</v>
      </c>
      <c r="O4008"/>
      <c r="P4008"/>
      <c r="Q4008"/>
    </row>
    <row r="4009" spans="2:17">
      <c r="B4009" s="30">
        <f>資料貼入!A4009</f>
        <v>0</v>
      </c>
      <c r="C4009" s="38">
        <f>資料貼入!A4009</f>
        <v>0</v>
      </c>
      <c r="D4009" s="29">
        <f>資料貼入!B4009</f>
        <v>0</v>
      </c>
      <c r="E4009" s="29" cm="1">
        <f t="array" ref="E4009">MovingDayDD($D$3:D4009)</f>
        <v>-2980487.7599999681</v>
      </c>
      <c r="F4009" s="29">
        <f>IF(OR(C4009&gt;總表!$B$30,C4009=0),0,IF(E4009=0,0,1+F4008))</f>
        <v>0</v>
      </c>
      <c r="G4009" s="29">
        <f t="shared" si="439"/>
        <v>0</v>
      </c>
      <c r="H4009" s="42">
        <f t="shared" si="437"/>
        <v>0</v>
      </c>
      <c r="I4009" s="43">
        <f t="shared" si="440"/>
        <v>0</v>
      </c>
      <c r="J4009" s="42">
        <f t="shared" si="441"/>
        <v>0</v>
      </c>
      <c r="K4009" s="43">
        <f t="shared" si="442"/>
        <v>0</v>
      </c>
      <c r="L4009">
        <f t="shared" si="443"/>
        <v>126</v>
      </c>
      <c r="M4009">
        <f>IF($G4009="","",COUNTIF($G$3:$G4009, $G4009))</f>
        <v>3881</v>
      </c>
      <c r="N4009">
        <f t="shared" si="438"/>
        <v>4007</v>
      </c>
      <c r="O4009"/>
      <c r="P4009"/>
      <c r="Q4009"/>
    </row>
    <row r="4010" spans="2:17">
      <c r="B4010" s="30">
        <f>資料貼入!A4010</f>
        <v>0</v>
      </c>
      <c r="C4010" s="38">
        <f>資料貼入!A4010</f>
        <v>0</v>
      </c>
      <c r="D4010" s="29">
        <f>資料貼入!B4010</f>
        <v>0</v>
      </c>
      <c r="E4010" s="29" cm="1">
        <f t="array" ref="E4010">MovingDayDD($D$3:D4010)</f>
        <v>-2980487.7599999681</v>
      </c>
      <c r="F4010" s="29">
        <f>IF(OR(C4010&gt;總表!$B$30,C4010=0),0,IF(E4010=0,0,1+F4009))</f>
        <v>0</v>
      </c>
      <c r="G4010" s="29">
        <f t="shared" si="439"/>
        <v>0</v>
      </c>
      <c r="H4010" s="42">
        <f t="shared" si="437"/>
        <v>0</v>
      </c>
      <c r="I4010" s="43">
        <f t="shared" si="440"/>
        <v>0</v>
      </c>
      <c r="J4010" s="42">
        <f t="shared" si="441"/>
        <v>0</v>
      </c>
      <c r="K4010" s="43">
        <f t="shared" si="442"/>
        <v>0</v>
      </c>
      <c r="L4010">
        <f t="shared" si="443"/>
        <v>126</v>
      </c>
      <c r="M4010">
        <f>IF($G4010="","",COUNTIF($G$3:$G4010, $G4010))</f>
        <v>3882</v>
      </c>
      <c r="N4010">
        <f t="shared" si="438"/>
        <v>4008</v>
      </c>
      <c r="O4010"/>
      <c r="P4010"/>
      <c r="Q4010"/>
    </row>
    <row r="4011" spans="2:17">
      <c r="B4011" s="30">
        <f>資料貼入!A4011</f>
        <v>0</v>
      </c>
      <c r="C4011" s="38">
        <f>資料貼入!A4011</f>
        <v>0</v>
      </c>
      <c r="D4011" s="29">
        <f>資料貼入!B4011</f>
        <v>0</v>
      </c>
      <c r="E4011" s="29" cm="1">
        <f t="array" ref="E4011">MovingDayDD($D$3:D4011)</f>
        <v>-2980487.7599999681</v>
      </c>
      <c r="F4011" s="29">
        <f>IF(OR(C4011&gt;總表!$B$30,C4011=0),0,IF(E4011=0,0,1+F4010))</f>
        <v>0</v>
      </c>
      <c r="G4011" s="29">
        <f t="shared" si="439"/>
        <v>0</v>
      </c>
      <c r="H4011" s="42">
        <f t="shared" si="437"/>
        <v>0</v>
      </c>
      <c r="I4011" s="43">
        <f t="shared" si="440"/>
        <v>0</v>
      </c>
      <c r="J4011" s="42">
        <f t="shared" si="441"/>
        <v>0</v>
      </c>
      <c r="K4011" s="43">
        <f t="shared" si="442"/>
        <v>0</v>
      </c>
      <c r="L4011">
        <f t="shared" si="443"/>
        <v>126</v>
      </c>
      <c r="M4011">
        <f>IF($G4011="","",COUNTIF($G$3:$G4011, $G4011))</f>
        <v>3883</v>
      </c>
      <c r="N4011">
        <f t="shared" si="438"/>
        <v>4009</v>
      </c>
      <c r="O4011"/>
      <c r="P4011"/>
      <c r="Q4011"/>
    </row>
    <row r="4012" spans="2:17">
      <c r="B4012" s="30">
        <f>資料貼入!A4012</f>
        <v>0</v>
      </c>
      <c r="C4012" s="38">
        <f>資料貼入!A4012</f>
        <v>0</v>
      </c>
      <c r="D4012" s="29">
        <f>資料貼入!B4012</f>
        <v>0</v>
      </c>
      <c r="E4012" s="29" cm="1">
        <f t="array" ref="E4012">MovingDayDD($D$3:D4012)</f>
        <v>-2980487.7599999681</v>
      </c>
      <c r="F4012" s="29">
        <f>IF(OR(C4012&gt;總表!$B$30,C4012=0),0,IF(E4012=0,0,1+F4011))</f>
        <v>0</v>
      </c>
      <c r="G4012" s="29">
        <f t="shared" si="439"/>
        <v>0</v>
      </c>
      <c r="H4012" s="42">
        <f t="shared" si="437"/>
        <v>0</v>
      </c>
      <c r="I4012" s="43">
        <f t="shared" si="440"/>
        <v>0</v>
      </c>
      <c r="J4012" s="42">
        <f t="shared" si="441"/>
        <v>0</v>
      </c>
      <c r="K4012" s="43">
        <f t="shared" si="442"/>
        <v>0</v>
      </c>
      <c r="L4012">
        <f t="shared" si="443"/>
        <v>126</v>
      </c>
      <c r="M4012">
        <f>IF($G4012="","",COUNTIF($G$3:$G4012, $G4012))</f>
        <v>3884</v>
      </c>
      <c r="N4012">
        <f t="shared" si="438"/>
        <v>4010</v>
      </c>
      <c r="O4012"/>
      <c r="P4012"/>
      <c r="Q4012"/>
    </row>
    <row r="4013" spans="2:17">
      <c r="B4013" s="30">
        <f>資料貼入!A4013</f>
        <v>0</v>
      </c>
      <c r="C4013" s="38">
        <f>資料貼入!A4013</f>
        <v>0</v>
      </c>
      <c r="D4013" s="29">
        <f>資料貼入!B4013</f>
        <v>0</v>
      </c>
      <c r="E4013" s="29" cm="1">
        <f t="array" ref="E4013">MovingDayDD($D$3:D4013)</f>
        <v>-2980487.7599999681</v>
      </c>
      <c r="F4013" s="29">
        <f>IF(OR(C4013&gt;總表!$B$30,C4013=0),0,IF(E4013=0,0,1+F4012))</f>
        <v>0</v>
      </c>
      <c r="G4013" s="29">
        <f t="shared" si="439"/>
        <v>0</v>
      </c>
      <c r="H4013" s="42">
        <f t="shared" si="437"/>
        <v>0</v>
      </c>
      <c r="I4013" s="43">
        <f t="shared" si="440"/>
        <v>0</v>
      </c>
      <c r="J4013" s="42">
        <f t="shared" si="441"/>
        <v>0</v>
      </c>
      <c r="K4013" s="43">
        <f t="shared" si="442"/>
        <v>0</v>
      </c>
      <c r="L4013">
        <f t="shared" si="443"/>
        <v>126</v>
      </c>
      <c r="M4013">
        <f>IF($G4013="","",COUNTIF($G$3:$G4013, $G4013))</f>
        <v>3885</v>
      </c>
      <c r="N4013">
        <f t="shared" si="438"/>
        <v>4011</v>
      </c>
      <c r="O4013"/>
      <c r="P4013"/>
      <c r="Q4013"/>
    </row>
    <row r="4014" spans="2:17">
      <c r="B4014" s="30">
        <f>資料貼入!A4014</f>
        <v>0</v>
      </c>
      <c r="C4014" s="38">
        <f>資料貼入!A4014</f>
        <v>0</v>
      </c>
      <c r="D4014" s="29">
        <f>資料貼入!B4014</f>
        <v>0</v>
      </c>
      <c r="E4014" s="29" cm="1">
        <f t="array" ref="E4014">MovingDayDD($D$3:D4014)</f>
        <v>-2980487.7599999681</v>
      </c>
      <c r="F4014" s="29">
        <f>IF(OR(C4014&gt;總表!$B$30,C4014=0),0,IF(E4014=0,0,1+F4013))</f>
        <v>0</v>
      </c>
      <c r="G4014" s="29">
        <f t="shared" si="439"/>
        <v>0</v>
      </c>
      <c r="H4014" s="42">
        <f t="shared" si="437"/>
        <v>0</v>
      </c>
      <c r="I4014" s="43">
        <f t="shared" si="440"/>
        <v>0</v>
      </c>
      <c r="J4014" s="42">
        <f t="shared" si="441"/>
        <v>0</v>
      </c>
      <c r="K4014" s="43">
        <f t="shared" si="442"/>
        <v>0</v>
      </c>
      <c r="L4014">
        <f t="shared" si="443"/>
        <v>126</v>
      </c>
      <c r="M4014">
        <f>IF($G4014="","",COUNTIF($G$3:$G4014, $G4014))</f>
        <v>3886</v>
      </c>
      <c r="N4014">
        <f t="shared" si="438"/>
        <v>4012</v>
      </c>
      <c r="O4014"/>
      <c r="P4014"/>
      <c r="Q4014"/>
    </row>
    <row r="4015" spans="2:17">
      <c r="B4015" s="30">
        <f>資料貼入!A4015</f>
        <v>0</v>
      </c>
      <c r="C4015" s="38">
        <f>資料貼入!A4015</f>
        <v>0</v>
      </c>
      <c r="D4015" s="29">
        <f>資料貼入!B4015</f>
        <v>0</v>
      </c>
      <c r="E4015" s="29" cm="1">
        <f t="array" ref="E4015">MovingDayDD($D$3:D4015)</f>
        <v>-2980487.7599999681</v>
      </c>
      <c r="F4015" s="29">
        <f>IF(OR(C4015&gt;總表!$B$30,C4015=0),0,IF(E4015=0,0,1+F4014))</f>
        <v>0</v>
      </c>
      <c r="G4015" s="29">
        <f t="shared" si="439"/>
        <v>0</v>
      </c>
      <c r="H4015" s="42">
        <f t="shared" si="437"/>
        <v>0</v>
      </c>
      <c r="I4015" s="43">
        <f t="shared" si="440"/>
        <v>0</v>
      </c>
      <c r="J4015" s="42">
        <f t="shared" si="441"/>
        <v>0</v>
      </c>
      <c r="K4015" s="43">
        <f t="shared" si="442"/>
        <v>0</v>
      </c>
      <c r="L4015">
        <f t="shared" si="443"/>
        <v>126</v>
      </c>
      <c r="M4015">
        <f>IF($G4015="","",COUNTIF($G$3:$G4015, $G4015))</f>
        <v>3887</v>
      </c>
      <c r="N4015">
        <f t="shared" si="438"/>
        <v>4013</v>
      </c>
      <c r="O4015"/>
      <c r="P4015"/>
      <c r="Q4015"/>
    </row>
    <row r="4016" spans="2:17">
      <c r="B4016" s="30">
        <f>資料貼入!A4016</f>
        <v>0</v>
      </c>
      <c r="C4016" s="38">
        <f>資料貼入!A4016</f>
        <v>0</v>
      </c>
      <c r="D4016" s="29">
        <f>資料貼入!B4016</f>
        <v>0</v>
      </c>
      <c r="E4016" s="29" cm="1">
        <f t="array" ref="E4016">MovingDayDD($D$3:D4016)</f>
        <v>-2980487.7599999681</v>
      </c>
      <c r="F4016" s="29">
        <f>IF(OR(C4016&gt;總表!$B$30,C4016=0),0,IF(E4016=0,0,1+F4015))</f>
        <v>0</v>
      </c>
      <c r="G4016" s="29">
        <f t="shared" si="439"/>
        <v>0</v>
      </c>
      <c r="H4016" s="42">
        <f t="shared" si="437"/>
        <v>0</v>
      </c>
      <c r="I4016" s="43">
        <f t="shared" si="440"/>
        <v>0</v>
      </c>
      <c r="J4016" s="42">
        <f t="shared" si="441"/>
        <v>0</v>
      </c>
      <c r="K4016" s="43">
        <f t="shared" si="442"/>
        <v>0</v>
      </c>
      <c r="L4016">
        <f t="shared" si="443"/>
        <v>126</v>
      </c>
      <c r="M4016">
        <f>IF($G4016="","",COUNTIF($G$3:$G4016, $G4016))</f>
        <v>3888</v>
      </c>
      <c r="N4016">
        <f t="shared" si="438"/>
        <v>4014</v>
      </c>
      <c r="O4016"/>
      <c r="P4016"/>
      <c r="Q4016"/>
    </row>
    <row r="4017" spans="2:17">
      <c r="B4017" s="30">
        <f>資料貼入!A4017</f>
        <v>0</v>
      </c>
      <c r="C4017" s="38">
        <f>資料貼入!A4017</f>
        <v>0</v>
      </c>
      <c r="D4017" s="29">
        <f>資料貼入!B4017</f>
        <v>0</v>
      </c>
      <c r="E4017" s="29" cm="1">
        <f t="array" ref="E4017">MovingDayDD($D$3:D4017)</f>
        <v>-2980487.7599999681</v>
      </c>
      <c r="F4017" s="29">
        <f>IF(OR(C4017&gt;總表!$B$30,C4017=0),0,IF(E4017=0,0,1+F4016))</f>
        <v>0</v>
      </c>
      <c r="G4017" s="29">
        <f t="shared" si="439"/>
        <v>0</v>
      </c>
      <c r="H4017" s="42">
        <f t="shared" si="437"/>
        <v>0</v>
      </c>
      <c r="I4017" s="43">
        <f t="shared" si="440"/>
        <v>0</v>
      </c>
      <c r="J4017" s="42">
        <f t="shared" si="441"/>
        <v>0</v>
      </c>
      <c r="K4017" s="43">
        <f t="shared" si="442"/>
        <v>0</v>
      </c>
      <c r="L4017">
        <f t="shared" si="443"/>
        <v>126</v>
      </c>
      <c r="M4017">
        <f>IF($G4017="","",COUNTIF($G$3:$G4017, $G4017))</f>
        <v>3889</v>
      </c>
      <c r="N4017">
        <f t="shared" si="438"/>
        <v>4015</v>
      </c>
      <c r="O4017"/>
      <c r="P4017"/>
      <c r="Q4017"/>
    </row>
    <row r="4018" spans="2:17">
      <c r="B4018" s="30">
        <f>資料貼入!A4018</f>
        <v>0</v>
      </c>
      <c r="C4018" s="38">
        <f>資料貼入!A4018</f>
        <v>0</v>
      </c>
      <c r="D4018" s="29">
        <f>資料貼入!B4018</f>
        <v>0</v>
      </c>
      <c r="E4018" s="29" cm="1">
        <f t="array" ref="E4018">MovingDayDD($D$3:D4018)</f>
        <v>-2980487.7599999681</v>
      </c>
      <c r="F4018" s="29">
        <f>IF(OR(C4018&gt;總表!$B$30,C4018=0),0,IF(E4018=0,0,1+F4017))</f>
        <v>0</v>
      </c>
      <c r="G4018" s="29">
        <f t="shared" si="439"/>
        <v>0</v>
      </c>
      <c r="H4018" s="42">
        <f t="shared" si="437"/>
        <v>0</v>
      </c>
      <c r="I4018" s="43">
        <f t="shared" si="440"/>
        <v>0</v>
      </c>
      <c r="J4018" s="42">
        <f t="shared" si="441"/>
        <v>0</v>
      </c>
      <c r="K4018" s="43">
        <f t="shared" si="442"/>
        <v>0</v>
      </c>
      <c r="L4018">
        <f t="shared" si="443"/>
        <v>126</v>
      </c>
      <c r="M4018">
        <f>IF($G4018="","",COUNTIF($G$3:$G4018, $G4018))</f>
        <v>3890</v>
      </c>
      <c r="N4018">
        <f t="shared" si="438"/>
        <v>4016</v>
      </c>
      <c r="O4018"/>
      <c r="P4018"/>
      <c r="Q4018"/>
    </row>
    <row r="4019" spans="2:17">
      <c r="B4019" s="30">
        <f>資料貼入!A4019</f>
        <v>0</v>
      </c>
      <c r="C4019" s="38">
        <f>資料貼入!A4019</f>
        <v>0</v>
      </c>
      <c r="D4019" s="29">
        <f>資料貼入!B4019</f>
        <v>0</v>
      </c>
      <c r="E4019" s="29" cm="1">
        <f t="array" ref="E4019">MovingDayDD($D$3:D4019)</f>
        <v>-2980487.7599999681</v>
      </c>
      <c r="F4019" s="29">
        <f>IF(OR(C4019&gt;總表!$B$30,C4019=0),0,IF(E4019=0,0,1+F4018))</f>
        <v>0</v>
      </c>
      <c r="G4019" s="29">
        <f t="shared" si="439"/>
        <v>0</v>
      </c>
      <c r="H4019" s="42">
        <f t="shared" si="437"/>
        <v>0</v>
      </c>
      <c r="I4019" s="43">
        <f t="shared" si="440"/>
        <v>0</v>
      </c>
      <c r="J4019" s="42">
        <f t="shared" si="441"/>
        <v>0</v>
      </c>
      <c r="K4019" s="43">
        <f t="shared" si="442"/>
        <v>0</v>
      </c>
      <c r="L4019">
        <f t="shared" si="443"/>
        <v>126</v>
      </c>
      <c r="M4019">
        <f>IF($G4019="","",COUNTIF($G$3:$G4019, $G4019))</f>
        <v>3891</v>
      </c>
      <c r="N4019">
        <f t="shared" si="438"/>
        <v>4017</v>
      </c>
      <c r="O4019"/>
      <c r="P4019"/>
      <c r="Q4019"/>
    </row>
    <row r="4020" spans="2:17">
      <c r="B4020" s="30">
        <f>資料貼入!A4020</f>
        <v>0</v>
      </c>
      <c r="C4020" s="38">
        <f>資料貼入!A4020</f>
        <v>0</v>
      </c>
      <c r="D4020" s="29">
        <f>資料貼入!B4020</f>
        <v>0</v>
      </c>
      <c r="E4020" s="29" cm="1">
        <f t="array" ref="E4020">MovingDayDD($D$3:D4020)</f>
        <v>-2980487.7599999681</v>
      </c>
      <c r="F4020" s="29">
        <f>IF(OR(C4020&gt;總表!$B$30,C4020=0),0,IF(E4020=0,0,1+F4019))</f>
        <v>0</v>
      </c>
      <c r="G4020" s="29">
        <f t="shared" si="439"/>
        <v>0</v>
      </c>
      <c r="H4020" s="42">
        <f t="shared" si="437"/>
        <v>0</v>
      </c>
      <c r="I4020" s="43">
        <f t="shared" si="440"/>
        <v>0</v>
      </c>
      <c r="J4020" s="42">
        <f t="shared" si="441"/>
        <v>0</v>
      </c>
      <c r="K4020" s="43">
        <f t="shared" si="442"/>
        <v>0</v>
      </c>
      <c r="L4020">
        <f t="shared" si="443"/>
        <v>126</v>
      </c>
      <c r="M4020">
        <f>IF($G4020="","",COUNTIF($G$3:$G4020, $G4020))</f>
        <v>3892</v>
      </c>
      <c r="N4020">
        <f t="shared" si="438"/>
        <v>4018</v>
      </c>
      <c r="O4020"/>
      <c r="P4020"/>
      <c r="Q4020"/>
    </row>
    <row r="4021" spans="2:17">
      <c r="B4021" s="30">
        <f>資料貼入!A4021</f>
        <v>0</v>
      </c>
      <c r="C4021" s="38">
        <f>資料貼入!A4021</f>
        <v>0</v>
      </c>
      <c r="D4021" s="29">
        <f>資料貼入!B4021</f>
        <v>0</v>
      </c>
      <c r="E4021" s="29" cm="1">
        <f t="array" ref="E4021">MovingDayDD($D$3:D4021)</f>
        <v>-2980487.7599999681</v>
      </c>
      <c r="F4021" s="29">
        <f>IF(OR(C4021&gt;總表!$B$30,C4021=0),0,IF(E4021=0,0,1+F4020))</f>
        <v>0</v>
      </c>
      <c r="G4021" s="29">
        <f t="shared" si="439"/>
        <v>0</v>
      </c>
      <c r="H4021" s="42">
        <f t="shared" si="437"/>
        <v>0</v>
      </c>
      <c r="I4021" s="43">
        <f t="shared" si="440"/>
        <v>0</v>
      </c>
      <c r="J4021" s="42">
        <f t="shared" si="441"/>
        <v>0</v>
      </c>
      <c r="K4021" s="43">
        <f t="shared" si="442"/>
        <v>0</v>
      </c>
      <c r="L4021">
        <f t="shared" si="443"/>
        <v>126</v>
      </c>
      <c r="M4021">
        <f>IF($G4021="","",COUNTIF($G$3:$G4021, $G4021))</f>
        <v>3893</v>
      </c>
      <c r="N4021">
        <f t="shared" si="438"/>
        <v>4019</v>
      </c>
      <c r="O4021"/>
      <c r="P4021"/>
      <c r="Q4021"/>
    </row>
    <row r="4022" spans="2:17">
      <c r="B4022" s="30">
        <f>資料貼入!A4022</f>
        <v>0</v>
      </c>
      <c r="C4022" s="38">
        <f>資料貼入!A4022</f>
        <v>0</v>
      </c>
      <c r="D4022" s="29">
        <f>資料貼入!B4022</f>
        <v>0</v>
      </c>
      <c r="E4022" s="29" cm="1">
        <f t="array" ref="E4022">MovingDayDD($D$3:D4022)</f>
        <v>-2980487.7599999681</v>
      </c>
      <c r="F4022" s="29">
        <f>IF(OR(C4022&gt;總表!$B$30,C4022=0),0,IF(E4022=0,0,1+F4021))</f>
        <v>0</v>
      </c>
      <c r="G4022" s="29">
        <f t="shared" si="439"/>
        <v>0</v>
      </c>
      <c r="H4022" s="42">
        <f t="shared" si="437"/>
        <v>0</v>
      </c>
      <c r="I4022" s="43">
        <f t="shared" si="440"/>
        <v>0</v>
      </c>
      <c r="J4022" s="42">
        <f t="shared" si="441"/>
        <v>0</v>
      </c>
      <c r="K4022" s="43">
        <f t="shared" si="442"/>
        <v>0</v>
      </c>
      <c r="L4022">
        <f t="shared" si="443"/>
        <v>126</v>
      </c>
      <c r="M4022">
        <f>IF($G4022="","",COUNTIF($G$3:$G4022, $G4022))</f>
        <v>3894</v>
      </c>
      <c r="N4022">
        <f t="shared" si="438"/>
        <v>4020</v>
      </c>
      <c r="O4022"/>
      <c r="P4022"/>
      <c r="Q4022"/>
    </row>
    <row r="4023" spans="2:17">
      <c r="B4023" s="30">
        <f>資料貼入!A4023</f>
        <v>0</v>
      </c>
      <c r="C4023" s="38">
        <f>資料貼入!A4023</f>
        <v>0</v>
      </c>
      <c r="D4023" s="29">
        <f>資料貼入!B4023</f>
        <v>0</v>
      </c>
      <c r="E4023" s="29" cm="1">
        <f t="array" ref="E4023">MovingDayDD($D$3:D4023)</f>
        <v>-2980487.7599999681</v>
      </c>
      <c r="F4023" s="29">
        <f>IF(OR(C4023&gt;總表!$B$30,C4023=0),0,IF(E4023=0,0,1+F4022))</f>
        <v>0</v>
      </c>
      <c r="G4023" s="29">
        <f t="shared" si="439"/>
        <v>0</v>
      </c>
      <c r="H4023" s="42">
        <f t="shared" si="437"/>
        <v>0</v>
      </c>
      <c r="I4023" s="43">
        <f t="shared" si="440"/>
        <v>0</v>
      </c>
      <c r="J4023" s="42">
        <f t="shared" si="441"/>
        <v>0</v>
      </c>
      <c r="K4023" s="43">
        <f t="shared" si="442"/>
        <v>0</v>
      </c>
      <c r="L4023">
        <f t="shared" si="443"/>
        <v>126</v>
      </c>
      <c r="M4023">
        <f>IF($G4023="","",COUNTIF($G$3:$G4023, $G4023))</f>
        <v>3895</v>
      </c>
      <c r="N4023">
        <f t="shared" si="438"/>
        <v>4021</v>
      </c>
      <c r="O4023"/>
      <c r="P4023"/>
      <c r="Q4023"/>
    </row>
    <row r="4024" spans="2:17">
      <c r="B4024" s="30">
        <f>資料貼入!A4024</f>
        <v>0</v>
      </c>
      <c r="C4024" s="38">
        <f>資料貼入!A4024</f>
        <v>0</v>
      </c>
      <c r="D4024" s="29">
        <f>資料貼入!B4024</f>
        <v>0</v>
      </c>
      <c r="E4024" s="29" cm="1">
        <f t="array" ref="E4024">MovingDayDD($D$3:D4024)</f>
        <v>-2980487.7599999681</v>
      </c>
      <c r="F4024" s="29">
        <f>IF(OR(C4024&gt;總表!$B$30,C4024=0),0,IF(E4024=0,0,1+F4023))</f>
        <v>0</v>
      </c>
      <c r="G4024" s="29">
        <f t="shared" si="439"/>
        <v>0</v>
      </c>
      <c r="H4024" s="42">
        <f t="shared" si="437"/>
        <v>0</v>
      </c>
      <c r="I4024" s="43">
        <f t="shared" si="440"/>
        <v>0</v>
      </c>
      <c r="J4024" s="42">
        <f t="shared" si="441"/>
        <v>0</v>
      </c>
      <c r="K4024" s="43">
        <f t="shared" si="442"/>
        <v>0</v>
      </c>
      <c r="L4024">
        <f t="shared" si="443"/>
        <v>126</v>
      </c>
      <c r="M4024">
        <f>IF($G4024="","",COUNTIF($G$3:$G4024, $G4024))</f>
        <v>3896</v>
      </c>
      <c r="N4024">
        <f t="shared" si="438"/>
        <v>4022</v>
      </c>
      <c r="O4024"/>
      <c r="P4024"/>
      <c r="Q4024"/>
    </row>
    <row r="4025" spans="2:17">
      <c r="B4025" s="30">
        <f>資料貼入!A4025</f>
        <v>0</v>
      </c>
      <c r="C4025" s="38">
        <f>資料貼入!A4025</f>
        <v>0</v>
      </c>
      <c r="D4025" s="29">
        <f>資料貼入!B4025</f>
        <v>0</v>
      </c>
      <c r="E4025" s="29" cm="1">
        <f t="array" ref="E4025">MovingDayDD($D$3:D4025)</f>
        <v>-2980487.7599999681</v>
      </c>
      <c r="F4025" s="29">
        <f>IF(OR(C4025&gt;總表!$B$30,C4025=0),0,IF(E4025=0,0,1+F4024))</f>
        <v>0</v>
      </c>
      <c r="G4025" s="29">
        <f t="shared" si="439"/>
        <v>0</v>
      </c>
      <c r="H4025" s="42">
        <f t="shared" si="437"/>
        <v>0</v>
      </c>
      <c r="I4025" s="43">
        <f t="shared" si="440"/>
        <v>0</v>
      </c>
      <c r="J4025" s="42">
        <f t="shared" si="441"/>
        <v>0</v>
      </c>
      <c r="K4025" s="43">
        <f t="shared" si="442"/>
        <v>0</v>
      </c>
      <c r="L4025">
        <f t="shared" si="443"/>
        <v>126</v>
      </c>
      <c r="M4025">
        <f>IF($G4025="","",COUNTIF($G$3:$G4025, $G4025))</f>
        <v>3897</v>
      </c>
      <c r="N4025">
        <f t="shared" si="438"/>
        <v>4023</v>
      </c>
      <c r="O4025"/>
      <c r="P4025"/>
      <c r="Q4025"/>
    </row>
    <row r="4026" spans="2:17">
      <c r="B4026" s="30">
        <f>資料貼入!A4026</f>
        <v>0</v>
      </c>
      <c r="C4026" s="38">
        <f>資料貼入!A4026</f>
        <v>0</v>
      </c>
      <c r="D4026" s="29">
        <f>資料貼入!B4026</f>
        <v>0</v>
      </c>
      <c r="E4026" s="29" cm="1">
        <f t="array" ref="E4026">MovingDayDD($D$3:D4026)</f>
        <v>-2980487.7599999681</v>
      </c>
      <c r="F4026" s="29">
        <f>IF(OR(C4026&gt;總表!$B$30,C4026=0),0,IF(E4026=0,0,1+F4025))</f>
        <v>0</v>
      </c>
      <c r="G4026" s="29">
        <f t="shared" si="439"/>
        <v>0</v>
      </c>
      <c r="H4026" s="42">
        <f t="shared" si="437"/>
        <v>0</v>
      </c>
      <c r="I4026" s="43">
        <f t="shared" si="440"/>
        <v>0</v>
      </c>
      <c r="J4026" s="42">
        <f t="shared" si="441"/>
        <v>0</v>
      </c>
      <c r="K4026" s="43">
        <f t="shared" si="442"/>
        <v>0</v>
      </c>
      <c r="L4026">
        <f t="shared" si="443"/>
        <v>126</v>
      </c>
      <c r="M4026">
        <f>IF($G4026="","",COUNTIF($G$3:$G4026, $G4026))</f>
        <v>3898</v>
      </c>
      <c r="N4026">
        <f t="shared" si="438"/>
        <v>4024</v>
      </c>
      <c r="O4026"/>
      <c r="P4026"/>
      <c r="Q4026"/>
    </row>
    <row r="4027" spans="2:17">
      <c r="B4027" s="30">
        <f>資料貼入!A4027</f>
        <v>0</v>
      </c>
      <c r="C4027" s="38">
        <f>資料貼入!A4027</f>
        <v>0</v>
      </c>
      <c r="D4027" s="29">
        <f>資料貼入!B4027</f>
        <v>0</v>
      </c>
      <c r="E4027" s="29" cm="1">
        <f t="array" ref="E4027">MovingDayDD($D$3:D4027)</f>
        <v>-2980487.7599999681</v>
      </c>
      <c r="F4027" s="29">
        <f>IF(OR(C4027&gt;總表!$B$30,C4027=0),0,IF(E4027=0,0,1+F4026))</f>
        <v>0</v>
      </c>
      <c r="G4027" s="29">
        <f t="shared" si="439"/>
        <v>0</v>
      </c>
      <c r="H4027" s="42">
        <f t="shared" si="437"/>
        <v>0</v>
      </c>
      <c r="I4027" s="43">
        <f t="shared" si="440"/>
        <v>0</v>
      </c>
      <c r="J4027" s="42">
        <f t="shared" si="441"/>
        <v>0</v>
      </c>
      <c r="K4027" s="43">
        <f t="shared" si="442"/>
        <v>0</v>
      </c>
      <c r="L4027">
        <f t="shared" si="443"/>
        <v>126</v>
      </c>
      <c r="M4027">
        <f>IF($G4027="","",COUNTIF($G$3:$G4027, $G4027))</f>
        <v>3899</v>
      </c>
      <c r="N4027">
        <f t="shared" si="438"/>
        <v>4025</v>
      </c>
      <c r="O4027"/>
      <c r="P4027"/>
      <c r="Q4027"/>
    </row>
    <row r="4028" spans="2:17">
      <c r="B4028" s="30">
        <f>資料貼入!A4028</f>
        <v>0</v>
      </c>
      <c r="C4028" s="38">
        <f>資料貼入!A4028</f>
        <v>0</v>
      </c>
      <c r="D4028" s="29">
        <f>資料貼入!B4028</f>
        <v>0</v>
      </c>
      <c r="E4028" s="29" cm="1">
        <f t="array" ref="E4028">MovingDayDD($D$3:D4028)</f>
        <v>-2980487.7599999681</v>
      </c>
      <c r="F4028" s="29">
        <f>IF(OR(C4028&gt;總表!$B$30,C4028=0),0,IF(E4028=0,0,1+F4027))</f>
        <v>0</v>
      </c>
      <c r="G4028" s="29">
        <f t="shared" si="439"/>
        <v>0</v>
      </c>
      <c r="H4028" s="42">
        <f t="shared" si="437"/>
        <v>0</v>
      </c>
      <c r="I4028" s="43">
        <f t="shared" si="440"/>
        <v>0</v>
      </c>
      <c r="J4028" s="42">
        <f t="shared" si="441"/>
        <v>0</v>
      </c>
      <c r="K4028" s="43">
        <f t="shared" si="442"/>
        <v>0</v>
      </c>
      <c r="L4028">
        <f t="shared" si="443"/>
        <v>126</v>
      </c>
      <c r="M4028">
        <f>IF($G4028="","",COUNTIF($G$3:$G4028, $G4028))</f>
        <v>3900</v>
      </c>
      <c r="N4028">
        <f t="shared" si="438"/>
        <v>4026</v>
      </c>
      <c r="O4028"/>
      <c r="P4028"/>
      <c r="Q4028"/>
    </row>
    <row r="4029" spans="2:17">
      <c r="B4029" s="30">
        <f>資料貼入!A4029</f>
        <v>0</v>
      </c>
      <c r="C4029" s="38">
        <f>資料貼入!A4029</f>
        <v>0</v>
      </c>
      <c r="D4029" s="29">
        <f>資料貼入!B4029</f>
        <v>0</v>
      </c>
      <c r="E4029" s="29" cm="1">
        <f t="array" ref="E4029">MovingDayDD($D$3:D4029)</f>
        <v>-2980487.7599999681</v>
      </c>
      <c r="F4029" s="29">
        <f>IF(OR(C4029&gt;總表!$B$30,C4029=0),0,IF(E4029=0,0,1+F4028))</f>
        <v>0</v>
      </c>
      <c r="G4029" s="29">
        <f t="shared" si="439"/>
        <v>0</v>
      </c>
      <c r="H4029" s="42">
        <f t="shared" si="437"/>
        <v>0</v>
      </c>
      <c r="I4029" s="43">
        <f t="shared" si="440"/>
        <v>0</v>
      </c>
      <c r="J4029" s="42">
        <f t="shared" si="441"/>
        <v>0</v>
      </c>
      <c r="K4029" s="43">
        <f t="shared" si="442"/>
        <v>0</v>
      </c>
      <c r="L4029">
        <f t="shared" si="443"/>
        <v>126</v>
      </c>
      <c r="M4029">
        <f>IF($G4029="","",COUNTIF($G$3:$G4029, $G4029))</f>
        <v>3901</v>
      </c>
      <c r="N4029">
        <f t="shared" si="438"/>
        <v>4027</v>
      </c>
      <c r="O4029"/>
      <c r="P4029"/>
      <c r="Q4029"/>
    </row>
    <row r="4030" spans="2:17">
      <c r="B4030" s="30">
        <f>資料貼入!A4030</f>
        <v>0</v>
      </c>
      <c r="C4030" s="38">
        <f>資料貼入!A4030</f>
        <v>0</v>
      </c>
      <c r="D4030" s="29">
        <f>資料貼入!B4030</f>
        <v>0</v>
      </c>
      <c r="E4030" s="29" cm="1">
        <f t="array" ref="E4030">MovingDayDD($D$3:D4030)</f>
        <v>-2980487.7599999681</v>
      </c>
      <c r="F4030" s="29">
        <f>IF(OR(C4030&gt;總表!$B$30,C4030=0),0,IF(E4030=0,0,1+F4029))</f>
        <v>0</v>
      </c>
      <c r="G4030" s="29">
        <f t="shared" si="439"/>
        <v>0</v>
      </c>
      <c r="H4030" s="42">
        <f t="shared" si="437"/>
        <v>0</v>
      </c>
      <c r="I4030" s="43">
        <f t="shared" si="440"/>
        <v>0</v>
      </c>
      <c r="J4030" s="42">
        <f t="shared" si="441"/>
        <v>0</v>
      </c>
      <c r="K4030" s="43">
        <f t="shared" si="442"/>
        <v>0</v>
      </c>
      <c r="L4030">
        <f t="shared" si="443"/>
        <v>126</v>
      </c>
      <c r="M4030">
        <f>IF($G4030="","",COUNTIF($G$3:$G4030, $G4030))</f>
        <v>3902</v>
      </c>
      <c r="N4030">
        <f t="shared" si="438"/>
        <v>4028</v>
      </c>
      <c r="O4030"/>
      <c r="P4030"/>
      <c r="Q4030"/>
    </row>
    <row r="4031" spans="2:17">
      <c r="B4031" s="30">
        <f>資料貼入!A4031</f>
        <v>0</v>
      </c>
      <c r="C4031" s="38">
        <f>資料貼入!A4031</f>
        <v>0</v>
      </c>
      <c r="D4031" s="29">
        <f>資料貼入!B4031</f>
        <v>0</v>
      </c>
      <c r="E4031" s="29" cm="1">
        <f t="array" ref="E4031">MovingDayDD($D$3:D4031)</f>
        <v>-2980487.7599999681</v>
      </c>
      <c r="F4031" s="29">
        <f>IF(OR(C4031&gt;總表!$B$30,C4031=0),0,IF(E4031=0,0,1+F4030))</f>
        <v>0</v>
      </c>
      <c r="G4031" s="29">
        <f t="shared" si="439"/>
        <v>0</v>
      </c>
      <c r="H4031" s="42">
        <f t="shared" si="437"/>
        <v>0</v>
      </c>
      <c r="I4031" s="43">
        <f t="shared" si="440"/>
        <v>0</v>
      </c>
      <c r="J4031" s="42">
        <f t="shared" si="441"/>
        <v>0</v>
      </c>
      <c r="K4031" s="43">
        <f t="shared" si="442"/>
        <v>0</v>
      </c>
      <c r="L4031">
        <f t="shared" si="443"/>
        <v>126</v>
      </c>
      <c r="M4031">
        <f>IF($G4031="","",COUNTIF($G$3:$G4031, $G4031))</f>
        <v>3903</v>
      </c>
      <c r="N4031">
        <f t="shared" si="438"/>
        <v>4029</v>
      </c>
      <c r="O4031"/>
      <c r="P4031"/>
      <c r="Q4031"/>
    </row>
    <row r="4032" spans="2:17">
      <c r="B4032" s="30">
        <f>資料貼入!A4032</f>
        <v>0</v>
      </c>
      <c r="C4032" s="38">
        <f>資料貼入!A4032</f>
        <v>0</v>
      </c>
      <c r="D4032" s="29">
        <f>資料貼入!B4032</f>
        <v>0</v>
      </c>
      <c r="E4032" s="29" cm="1">
        <f t="array" ref="E4032">MovingDayDD($D$3:D4032)</f>
        <v>-2980487.7599999681</v>
      </c>
      <c r="F4032" s="29">
        <f>IF(OR(C4032&gt;總表!$B$30,C4032=0),0,IF(E4032=0,0,1+F4031))</f>
        <v>0</v>
      </c>
      <c r="G4032" s="29">
        <f t="shared" si="439"/>
        <v>0</v>
      </c>
      <c r="H4032" s="42">
        <f t="shared" si="437"/>
        <v>0</v>
      </c>
      <c r="I4032" s="43">
        <f t="shared" si="440"/>
        <v>0</v>
      </c>
      <c r="J4032" s="42">
        <f t="shared" si="441"/>
        <v>0</v>
      </c>
      <c r="K4032" s="43">
        <f t="shared" si="442"/>
        <v>0</v>
      </c>
      <c r="L4032">
        <f t="shared" si="443"/>
        <v>126</v>
      </c>
      <c r="M4032">
        <f>IF($G4032="","",COUNTIF($G$3:$G4032, $G4032))</f>
        <v>3904</v>
      </c>
      <c r="N4032">
        <f t="shared" si="438"/>
        <v>4030</v>
      </c>
      <c r="O4032"/>
      <c r="P4032"/>
      <c r="Q4032"/>
    </row>
    <row r="4033" spans="2:17">
      <c r="B4033" s="30">
        <f>資料貼入!A4033</f>
        <v>0</v>
      </c>
      <c r="C4033" s="38">
        <f>資料貼入!A4033</f>
        <v>0</v>
      </c>
      <c r="D4033" s="29">
        <f>資料貼入!B4033</f>
        <v>0</v>
      </c>
      <c r="E4033" s="29" cm="1">
        <f t="array" ref="E4033">MovingDayDD($D$3:D4033)</f>
        <v>-2980487.7599999681</v>
      </c>
      <c r="F4033" s="29">
        <f>IF(OR(C4033&gt;總表!$B$30,C4033=0),0,IF(E4033=0,0,1+F4032))</f>
        <v>0</v>
      </c>
      <c r="G4033" s="29">
        <f t="shared" si="439"/>
        <v>0</v>
      </c>
      <c r="H4033" s="42">
        <f t="shared" si="437"/>
        <v>0</v>
      </c>
      <c r="I4033" s="43">
        <f t="shared" si="440"/>
        <v>0</v>
      </c>
      <c r="J4033" s="42">
        <f t="shared" si="441"/>
        <v>0</v>
      </c>
      <c r="K4033" s="43">
        <f t="shared" si="442"/>
        <v>0</v>
      </c>
      <c r="L4033">
        <f t="shared" si="443"/>
        <v>126</v>
      </c>
      <c r="M4033">
        <f>IF($G4033="","",COUNTIF($G$3:$G4033, $G4033))</f>
        <v>3905</v>
      </c>
      <c r="N4033">
        <f t="shared" si="438"/>
        <v>4031</v>
      </c>
      <c r="O4033"/>
      <c r="P4033"/>
      <c r="Q4033"/>
    </row>
    <row r="4034" spans="2:17">
      <c r="B4034" s="30">
        <f>資料貼入!A4034</f>
        <v>0</v>
      </c>
      <c r="C4034" s="38">
        <f>資料貼入!A4034</f>
        <v>0</v>
      </c>
      <c r="D4034" s="29">
        <f>資料貼入!B4034</f>
        <v>0</v>
      </c>
      <c r="E4034" s="29" cm="1">
        <f t="array" ref="E4034">MovingDayDD($D$3:D4034)</f>
        <v>-2980487.7599999681</v>
      </c>
      <c r="F4034" s="29">
        <f>IF(OR(C4034&gt;總表!$B$30,C4034=0),0,IF(E4034=0,0,1+F4033))</f>
        <v>0</v>
      </c>
      <c r="G4034" s="29">
        <f t="shared" si="439"/>
        <v>0</v>
      </c>
      <c r="H4034" s="42">
        <f t="shared" si="437"/>
        <v>0</v>
      </c>
      <c r="I4034" s="43">
        <f t="shared" si="440"/>
        <v>0</v>
      </c>
      <c r="J4034" s="42">
        <f t="shared" si="441"/>
        <v>0</v>
      </c>
      <c r="K4034" s="43">
        <f t="shared" si="442"/>
        <v>0</v>
      </c>
      <c r="L4034">
        <f t="shared" si="443"/>
        <v>126</v>
      </c>
      <c r="M4034">
        <f>IF($G4034="","",COUNTIF($G$3:$G4034, $G4034))</f>
        <v>3906</v>
      </c>
      <c r="N4034">
        <f t="shared" si="438"/>
        <v>4032</v>
      </c>
      <c r="O4034"/>
      <c r="P4034"/>
      <c r="Q4034"/>
    </row>
    <row r="4035" spans="2:17">
      <c r="B4035" s="30">
        <f>資料貼入!A4035</f>
        <v>0</v>
      </c>
      <c r="C4035" s="38">
        <f>資料貼入!A4035</f>
        <v>0</v>
      </c>
      <c r="D4035" s="29">
        <f>資料貼入!B4035</f>
        <v>0</v>
      </c>
      <c r="E4035" s="29" cm="1">
        <f t="array" ref="E4035">MovingDayDD($D$3:D4035)</f>
        <v>-2980487.7599999681</v>
      </c>
      <c r="F4035" s="29">
        <f>IF(OR(C4035&gt;總表!$B$30,C4035=0),0,IF(E4035=0,0,1+F4034))</f>
        <v>0</v>
      </c>
      <c r="G4035" s="29">
        <f t="shared" si="439"/>
        <v>0</v>
      </c>
      <c r="H4035" s="42">
        <f t="shared" ref="H4035:H4053" si="444">IF(G4035&gt;$V$1,B4035,0)</f>
        <v>0</v>
      </c>
      <c r="I4035" s="43">
        <f t="shared" si="440"/>
        <v>0</v>
      </c>
      <c r="J4035" s="42">
        <f t="shared" si="441"/>
        <v>0</v>
      </c>
      <c r="K4035" s="43">
        <f t="shared" si="442"/>
        <v>0</v>
      </c>
      <c r="L4035">
        <f t="shared" si="443"/>
        <v>126</v>
      </c>
      <c r="M4035">
        <f>IF($G4035="","",COUNTIF($G$3:$G4035, $G4035))</f>
        <v>3907</v>
      </c>
      <c r="N4035">
        <f t="shared" ref="N4035:N4052" si="445">IF($G4035="","",L4035+M4035)</f>
        <v>4033</v>
      </c>
      <c r="O4035"/>
      <c r="P4035"/>
      <c r="Q4035"/>
    </row>
    <row r="4036" spans="2:17">
      <c r="B4036" s="30">
        <f>資料貼入!A4036</f>
        <v>0</v>
      </c>
      <c r="C4036" s="38">
        <f>資料貼入!A4036</f>
        <v>0</v>
      </c>
      <c r="D4036" s="29">
        <f>資料貼入!B4036</f>
        <v>0</v>
      </c>
      <c r="E4036" s="29" cm="1">
        <f t="array" ref="E4036">MovingDayDD($D$3:D4036)</f>
        <v>-2980487.7599999681</v>
      </c>
      <c r="F4036" s="29">
        <f>IF(OR(C4036&gt;總表!$B$30,C4036=0),0,IF(E4036=0,0,1+F4035))</f>
        <v>0</v>
      </c>
      <c r="G4036" s="29">
        <f t="shared" ref="G4036:G4052" si="446">IF(F4037=0,F4036,0)</f>
        <v>0</v>
      </c>
      <c r="H4036" s="42">
        <f t="shared" si="444"/>
        <v>0</v>
      </c>
      <c r="I4036" s="43">
        <f t="shared" ref="I4036:I4053" si="447">G4036</f>
        <v>0</v>
      </c>
      <c r="J4036" s="42">
        <f t="shared" ref="J4036:J4053" si="448">IF(F4036=0,0,B4036)</f>
        <v>0</v>
      </c>
      <c r="K4036" s="43">
        <f t="shared" ref="K4036:K4053" si="449">G4036</f>
        <v>0</v>
      </c>
      <c r="L4036">
        <f t="shared" ref="L4036:L4053" si="450">IF($G4036="","",COUNTIF($G$3:$G$4053, "&gt;" &amp; $G4036))</f>
        <v>126</v>
      </c>
      <c r="M4036">
        <f>IF($G4036="","",COUNTIF($G$3:$G4036, $G4036))</f>
        <v>3908</v>
      </c>
      <c r="N4036">
        <f t="shared" si="445"/>
        <v>4034</v>
      </c>
      <c r="O4036"/>
      <c r="P4036"/>
      <c r="Q4036"/>
    </row>
    <row r="4037" spans="2:17">
      <c r="B4037" s="30">
        <f>資料貼入!A4037</f>
        <v>0</v>
      </c>
      <c r="C4037" s="38">
        <f>資料貼入!A4037</f>
        <v>0</v>
      </c>
      <c r="D4037" s="29">
        <f>資料貼入!B4037</f>
        <v>0</v>
      </c>
      <c r="E4037" s="29" cm="1">
        <f t="array" ref="E4037">MovingDayDD($D$3:D4037)</f>
        <v>-2980487.7599999681</v>
      </c>
      <c r="F4037" s="29">
        <f>IF(OR(C4037&gt;總表!$B$30,C4037=0),0,IF(E4037=0,0,1+F4036))</f>
        <v>0</v>
      </c>
      <c r="G4037" s="29">
        <f t="shared" si="446"/>
        <v>0</v>
      </c>
      <c r="H4037" s="42">
        <f t="shared" si="444"/>
        <v>0</v>
      </c>
      <c r="I4037" s="43">
        <f t="shared" si="447"/>
        <v>0</v>
      </c>
      <c r="J4037" s="42">
        <f t="shared" si="448"/>
        <v>0</v>
      </c>
      <c r="K4037" s="43">
        <f t="shared" si="449"/>
        <v>0</v>
      </c>
      <c r="L4037">
        <f t="shared" si="450"/>
        <v>126</v>
      </c>
      <c r="M4037">
        <f>IF($G4037="","",COUNTIF($G$3:$G4037, $G4037))</f>
        <v>3909</v>
      </c>
      <c r="N4037">
        <f t="shared" si="445"/>
        <v>4035</v>
      </c>
      <c r="O4037"/>
      <c r="P4037"/>
      <c r="Q4037"/>
    </row>
    <row r="4038" spans="2:17">
      <c r="B4038" s="30">
        <f>資料貼入!A4038</f>
        <v>0</v>
      </c>
      <c r="C4038" s="38">
        <f>資料貼入!A4038</f>
        <v>0</v>
      </c>
      <c r="D4038" s="29">
        <f>資料貼入!B4038</f>
        <v>0</v>
      </c>
      <c r="E4038" s="29" cm="1">
        <f t="array" ref="E4038">MovingDayDD($D$3:D4038)</f>
        <v>-2980487.7599999681</v>
      </c>
      <c r="F4038" s="29">
        <f>IF(OR(C4038&gt;總表!$B$30,C4038=0),0,IF(E4038=0,0,1+F4037))</f>
        <v>0</v>
      </c>
      <c r="G4038" s="29">
        <f t="shared" si="446"/>
        <v>0</v>
      </c>
      <c r="H4038" s="42">
        <f t="shared" si="444"/>
        <v>0</v>
      </c>
      <c r="I4038" s="43">
        <f t="shared" si="447"/>
        <v>0</v>
      </c>
      <c r="J4038" s="42">
        <f t="shared" si="448"/>
        <v>0</v>
      </c>
      <c r="K4038" s="43">
        <f t="shared" si="449"/>
        <v>0</v>
      </c>
      <c r="L4038">
        <f t="shared" si="450"/>
        <v>126</v>
      </c>
      <c r="M4038">
        <f>IF($G4038="","",COUNTIF($G$3:$G4038, $G4038))</f>
        <v>3910</v>
      </c>
      <c r="N4038">
        <f t="shared" si="445"/>
        <v>4036</v>
      </c>
      <c r="O4038"/>
      <c r="P4038"/>
      <c r="Q4038"/>
    </row>
    <row r="4039" spans="2:17">
      <c r="B4039" s="30">
        <f>資料貼入!A4039</f>
        <v>0</v>
      </c>
      <c r="C4039" s="38">
        <f>資料貼入!A4039</f>
        <v>0</v>
      </c>
      <c r="D4039" s="29">
        <f>資料貼入!B4039</f>
        <v>0</v>
      </c>
      <c r="E4039" s="29" cm="1">
        <f t="array" ref="E4039">MovingDayDD($D$3:D4039)</f>
        <v>-2980487.7599999681</v>
      </c>
      <c r="F4039" s="29">
        <f>IF(OR(C4039&gt;總表!$B$30,C4039=0),0,IF(E4039=0,0,1+F4038))</f>
        <v>0</v>
      </c>
      <c r="G4039" s="29">
        <f t="shared" si="446"/>
        <v>0</v>
      </c>
      <c r="H4039" s="42">
        <f t="shared" si="444"/>
        <v>0</v>
      </c>
      <c r="I4039" s="43">
        <f t="shared" si="447"/>
        <v>0</v>
      </c>
      <c r="J4039" s="42">
        <f t="shared" si="448"/>
        <v>0</v>
      </c>
      <c r="K4039" s="43">
        <f t="shared" si="449"/>
        <v>0</v>
      </c>
      <c r="L4039">
        <f t="shared" si="450"/>
        <v>126</v>
      </c>
      <c r="M4039">
        <f>IF($G4039="","",COUNTIF($G$3:$G4039, $G4039))</f>
        <v>3911</v>
      </c>
      <c r="N4039">
        <f t="shared" si="445"/>
        <v>4037</v>
      </c>
      <c r="O4039"/>
      <c r="P4039"/>
      <c r="Q4039"/>
    </row>
    <row r="4040" spans="2:17">
      <c r="B4040" s="30">
        <f>資料貼入!A4040</f>
        <v>0</v>
      </c>
      <c r="C4040" s="38">
        <f>資料貼入!A4040</f>
        <v>0</v>
      </c>
      <c r="D4040" s="29">
        <f>資料貼入!B4040</f>
        <v>0</v>
      </c>
      <c r="E4040" s="29" cm="1">
        <f t="array" ref="E4040">MovingDayDD($D$3:D4040)</f>
        <v>-2980487.7599999681</v>
      </c>
      <c r="F4040" s="29">
        <f>IF(OR(C4040&gt;總表!$B$30,C4040=0),0,IF(E4040=0,0,1+F4039))</f>
        <v>0</v>
      </c>
      <c r="G4040" s="29">
        <f t="shared" si="446"/>
        <v>0</v>
      </c>
      <c r="H4040" s="42">
        <f t="shared" si="444"/>
        <v>0</v>
      </c>
      <c r="I4040" s="43">
        <f t="shared" si="447"/>
        <v>0</v>
      </c>
      <c r="J4040" s="42">
        <f t="shared" si="448"/>
        <v>0</v>
      </c>
      <c r="K4040" s="43">
        <f t="shared" si="449"/>
        <v>0</v>
      </c>
      <c r="L4040">
        <f t="shared" si="450"/>
        <v>126</v>
      </c>
      <c r="M4040">
        <f>IF($G4040="","",COUNTIF($G$3:$G4040, $G4040))</f>
        <v>3912</v>
      </c>
      <c r="N4040">
        <f t="shared" si="445"/>
        <v>4038</v>
      </c>
      <c r="O4040"/>
      <c r="P4040"/>
      <c r="Q4040"/>
    </row>
    <row r="4041" spans="2:17">
      <c r="B4041" s="30">
        <f>資料貼入!A4041</f>
        <v>0</v>
      </c>
      <c r="C4041" s="38">
        <f>資料貼入!A4041</f>
        <v>0</v>
      </c>
      <c r="D4041" s="29">
        <f>資料貼入!B4041</f>
        <v>0</v>
      </c>
      <c r="E4041" s="29" cm="1">
        <f t="array" ref="E4041">MovingDayDD($D$3:D4041)</f>
        <v>-2980487.7599999681</v>
      </c>
      <c r="F4041" s="29">
        <f>IF(OR(C4041&gt;總表!$B$30,C4041=0),0,IF(E4041=0,0,1+F4040))</f>
        <v>0</v>
      </c>
      <c r="G4041" s="29">
        <f t="shared" si="446"/>
        <v>0</v>
      </c>
      <c r="H4041" s="42">
        <f t="shared" si="444"/>
        <v>0</v>
      </c>
      <c r="I4041" s="43">
        <f t="shared" si="447"/>
        <v>0</v>
      </c>
      <c r="J4041" s="42">
        <f t="shared" si="448"/>
        <v>0</v>
      </c>
      <c r="K4041" s="43">
        <f t="shared" si="449"/>
        <v>0</v>
      </c>
      <c r="L4041">
        <f t="shared" si="450"/>
        <v>126</v>
      </c>
      <c r="M4041">
        <f>IF($G4041="","",COUNTIF($G$3:$G4041, $G4041))</f>
        <v>3913</v>
      </c>
      <c r="N4041">
        <f t="shared" si="445"/>
        <v>4039</v>
      </c>
      <c r="O4041"/>
      <c r="P4041"/>
      <c r="Q4041"/>
    </row>
    <row r="4042" spans="2:17">
      <c r="B4042" s="30">
        <f>資料貼入!A4042</f>
        <v>0</v>
      </c>
      <c r="C4042" s="38">
        <f>資料貼入!A4042</f>
        <v>0</v>
      </c>
      <c r="D4042" s="29">
        <f>資料貼入!B4042</f>
        <v>0</v>
      </c>
      <c r="E4042" s="29" cm="1">
        <f t="array" ref="E4042">MovingDayDD($D$3:D4042)</f>
        <v>-2980487.7599999681</v>
      </c>
      <c r="F4042" s="29">
        <f>IF(OR(C4042&gt;總表!$B$30,C4042=0),0,IF(E4042=0,0,1+F4041))</f>
        <v>0</v>
      </c>
      <c r="G4042" s="29">
        <f t="shared" si="446"/>
        <v>0</v>
      </c>
      <c r="H4042" s="42">
        <f t="shared" si="444"/>
        <v>0</v>
      </c>
      <c r="I4042" s="43">
        <f t="shared" si="447"/>
        <v>0</v>
      </c>
      <c r="J4042" s="42">
        <f t="shared" si="448"/>
        <v>0</v>
      </c>
      <c r="K4042" s="43">
        <f t="shared" si="449"/>
        <v>0</v>
      </c>
      <c r="L4042">
        <f t="shared" si="450"/>
        <v>126</v>
      </c>
      <c r="M4042">
        <f>IF($G4042="","",COUNTIF($G$3:$G4042, $G4042))</f>
        <v>3914</v>
      </c>
      <c r="N4042">
        <f t="shared" si="445"/>
        <v>4040</v>
      </c>
      <c r="O4042"/>
      <c r="P4042"/>
      <c r="Q4042"/>
    </row>
    <row r="4043" spans="2:17">
      <c r="B4043" s="30">
        <f>資料貼入!A4043</f>
        <v>0</v>
      </c>
      <c r="C4043" s="38">
        <f>資料貼入!A4043</f>
        <v>0</v>
      </c>
      <c r="D4043" s="29">
        <f>資料貼入!B4043</f>
        <v>0</v>
      </c>
      <c r="E4043" s="29" cm="1">
        <f t="array" ref="E4043">MovingDayDD($D$3:D4043)</f>
        <v>-2980487.7599999681</v>
      </c>
      <c r="F4043" s="29">
        <f>IF(OR(C4043&gt;總表!$B$30,C4043=0),0,IF(E4043=0,0,1+F4042))</f>
        <v>0</v>
      </c>
      <c r="G4043" s="29">
        <f t="shared" si="446"/>
        <v>0</v>
      </c>
      <c r="H4043" s="42">
        <f t="shared" si="444"/>
        <v>0</v>
      </c>
      <c r="I4043" s="43">
        <f t="shared" si="447"/>
        <v>0</v>
      </c>
      <c r="J4043" s="42">
        <f t="shared" si="448"/>
        <v>0</v>
      </c>
      <c r="K4043" s="43">
        <f t="shared" si="449"/>
        <v>0</v>
      </c>
      <c r="L4043">
        <f t="shared" si="450"/>
        <v>126</v>
      </c>
      <c r="M4043">
        <f>IF($G4043="","",COUNTIF($G$3:$G4043, $G4043))</f>
        <v>3915</v>
      </c>
      <c r="N4043">
        <f t="shared" si="445"/>
        <v>4041</v>
      </c>
      <c r="O4043"/>
      <c r="P4043"/>
      <c r="Q4043"/>
    </row>
    <row r="4044" spans="2:17">
      <c r="B4044" s="30">
        <f>資料貼入!A4044</f>
        <v>0</v>
      </c>
      <c r="C4044" s="38">
        <f>資料貼入!A4044</f>
        <v>0</v>
      </c>
      <c r="D4044" s="29">
        <f>資料貼入!B4044</f>
        <v>0</v>
      </c>
      <c r="E4044" s="29" cm="1">
        <f t="array" ref="E4044">MovingDayDD($D$3:D4044)</f>
        <v>-2980487.7599999681</v>
      </c>
      <c r="F4044" s="29">
        <f>IF(OR(C4044&gt;總表!$B$30,C4044=0),0,IF(E4044=0,0,1+F4043))</f>
        <v>0</v>
      </c>
      <c r="G4044" s="29">
        <f t="shared" si="446"/>
        <v>0</v>
      </c>
      <c r="H4044" s="42">
        <f t="shared" si="444"/>
        <v>0</v>
      </c>
      <c r="I4044" s="43">
        <f t="shared" si="447"/>
        <v>0</v>
      </c>
      <c r="J4044" s="42">
        <f t="shared" si="448"/>
        <v>0</v>
      </c>
      <c r="K4044" s="43">
        <f t="shared" si="449"/>
        <v>0</v>
      </c>
      <c r="L4044">
        <f t="shared" si="450"/>
        <v>126</v>
      </c>
      <c r="M4044">
        <f>IF($G4044="","",COUNTIF($G$3:$G4044, $G4044))</f>
        <v>3916</v>
      </c>
      <c r="N4044">
        <f t="shared" si="445"/>
        <v>4042</v>
      </c>
      <c r="O4044"/>
      <c r="P4044"/>
      <c r="Q4044"/>
    </row>
    <row r="4045" spans="2:17">
      <c r="B4045" s="30">
        <f>資料貼入!A4045</f>
        <v>0</v>
      </c>
      <c r="C4045" s="38">
        <f>資料貼入!A4045</f>
        <v>0</v>
      </c>
      <c r="D4045" s="29">
        <f>資料貼入!B4045</f>
        <v>0</v>
      </c>
      <c r="E4045" s="29" cm="1">
        <f t="array" ref="E4045">MovingDayDD($D$3:D4045)</f>
        <v>-2980487.7599999681</v>
      </c>
      <c r="F4045" s="29">
        <f>IF(OR(C4045&gt;總表!$B$30,C4045=0),0,IF(E4045=0,0,1+F4044))</f>
        <v>0</v>
      </c>
      <c r="G4045" s="29">
        <f t="shared" si="446"/>
        <v>0</v>
      </c>
      <c r="H4045" s="42">
        <f t="shared" si="444"/>
        <v>0</v>
      </c>
      <c r="I4045" s="43">
        <f t="shared" si="447"/>
        <v>0</v>
      </c>
      <c r="J4045" s="42">
        <f t="shared" si="448"/>
        <v>0</v>
      </c>
      <c r="K4045" s="43">
        <f t="shared" si="449"/>
        <v>0</v>
      </c>
      <c r="L4045">
        <f t="shared" si="450"/>
        <v>126</v>
      </c>
      <c r="M4045">
        <f>IF($G4045="","",COUNTIF($G$3:$G4045, $G4045))</f>
        <v>3917</v>
      </c>
      <c r="N4045">
        <f t="shared" si="445"/>
        <v>4043</v>
      </c>
      <c r="O4045"/>
      <c r="P4045"/>
      <c r="Q4045"/>
    </row>
    <row r="4046" spans="2:17">
      <c r="B4046" s="30">
        <f>資料貼入!A4046</f>
        <v>0</v>
      </c>
      <c r="C4046" s="38">
        <f>資料貼入!A4046</f>
        <v>0</v>
      </c>
      <c r="D4046" s="29">
        <f>資料貼入!B4046</f>
        <v>0</v>
      </c>
      <c r="E4046" s="29" cm="1">
        <f t="array" ref="E4046">MovingDayDD($D$3:D4046)</f>
        <v>-2980487.7599999681</v>
      </c>
      <c r="F4046" s="29">
        <f>IF(OR(C4046&gt;總表!$B$30,C4046=0),0,IF(E4046=0,0,1+F4045))</f>
        <v>0</v>
      </c>
      <c r="G4046" s="29">
        <f t="shared" si="446"/>
        <v>0</v>
      </c>
      <c r="H4046" s="42">
        <f t="shared" si="444"/>
        <v>0</v>
      </c>
      <c r="I4046" s="43">
        <f t="shared" si="447"/>
        <v>0</v>
      </c>
      <c r="J4046" s="42">
        <f t="shared" si="448"/>
        <v>0</v>
      </c>
      <c r="K4046" s="43">
        <f t="shared" si="449"/>
        <v>0</v>
      </c>
      <c r="L4046">
        <f t="shared" si="450"/>
        <v>126</v>
      </c>
      <c r="M4046">
        <f>IF($G4046="","",COUNTIF($G$3:$G4046, $G4046))</f>
        <v>3918</v>
      </c>
      <c r="N4046">
        <f t="shared" si="445"/>
        <v>4044</v>
      </c>
      <c r="O4046"/>
      <c r="P4046"/>
      <c r="Q4046"/>
    </row>
    <row r="4047" spans="2:17">
      <c r="B4047" s="30">
        <f>資料貼入!A4047</f>
        <v>0</v>
      </c>
      <c r="C4047" s="38">
        <f>資料貼入!A4047</f>
        <v>0</v>
      </c>
      <c r="D4047" s="29">
        <f>資料貼入!B4047</f>
        <v>0</v>
      </c>
      <c r="E4047" s="29" cm="1">
        <f t="array" ref="E4047">MovingDayDD($D$3:D4047)</f>
        <v>-2980487.7599999681</v>
      </c>
      <c r="F4047" s="29">
        <f>IF(OR(C4047&gt;總表!$B$30,C4047=0),0,IF(E4047=0,0,1+F4046))</f>
        <v>0</v>
      </c>
      <c r="G4047" s="29">
        <f t="shared" si="446"/>
        <v>0</v>
      </c>
      <c r="H4047" s="42">
        <f t="shared" si="444"/>
        <v>0</v>
      </c>
      <c r="I4047" s="43">
        <f t="shared" si="447"/>
        <v>0</v>
      </c>
      <c r="J4047" s="42">
        <f t="shared" si="448"/>
        <v>0</v>
      </c>
      <c r="K4047" s="43">
        <f t="shared" si="449"/>
        <v>0</v>
      </c>
      <c r="L4047">
        <f t="shared" si="450"/>
        <v>126</v>
      </c>
      <c r="M4047">
        <f>IF($G4047="","",COUNTIF($G$3:$G4047, $G4047))</f>
        <v>3919</v>
      </c>
      <c r="N4047">
        <f t="shared" si="445"/>
        <v>4045</v>
      </c>
      <c r="O4047"/>
      <c r="P4047"/>
      <c r="Q4047"/>
    </row>
    <row r="4048" spans="2:17">
      <c r="B4048" s="30">
        <f>資料貼入!A4048</f>
        <v>0</v>
      </c>
      <c r="C4048" s="38">
        <f>資料貼入!A4048</f>
        <v>0</v>
      </c>
      <c r="D4048" s="29">
        <f>資料貼入!B4048</f>
        <v>0</v>
      </c>
      <c r="E4048" s="29" cm="1">
        <f t="array" ref="E4048">MovingDayDD($D$3:D4048)</f>
        <v>-2980487.7599999681</v>
      </c>
      <c r="F4048" s="29">
        <f>IF(OR(C4048&gt;總表!$B$30,C4048=0),0,IF(E4048=0,0,1+F4047))</f>
        <v>0</v>
      </c>
      <c r="G4048" s="29">
        <f t="shared" si="446"/>
        <v>0</v>
      </c>
      <c r="H4048" s="42">
        <f t="shared" si="444"/>
        <v>0</v>
      </c>
      <c r="I4048" s="43">
        <f t="shared" si="447"/>
        <v>0</v>
      </c>
      <c r="J4048" s="42">
        <f t="shared" si="448"/>
        <v>0</v>
      </c>
      <c r="K4048" s="43">
        <f t="shared" si="449"/>
        <v>0</v>
      </c>
      <c r="L4048">
        <f t="shared" si="450"/>
        <v>126</v>
      </c>
      <c r="M4048">
        <f>IF($G4048="","",COUNTIF($G$3:$G4048, $G4048))</f>
        <v>3920</v>
      </c>
      <c r="N4048">
        <f t="shared" si="445"/>
        <v>4046</v>
      </c>
      <c r="O4048"/>
      <c r="P4048"/>
      <c r="Q4048"/>
    </row>
    <row r="4049" spans="2:17">
      <c r="B4049" s="30">
        <f>資料貼入!A4049</f>
        <v>0</v>
      </c>
      <c r="C4049" s="38">
        <f>資料貼入!A4049</f>
        <v>0</v>
      </c>
      <c r="D4049" s="29">
        <f>資料貼入!B4049</f>
        <v>0</v>
      </c>
      <c r="E4049" s="29" cm="1">
        <f t="array" ref="E4049">MovingDayDD($D$3:D4049)</f>
        <v>-2980487.7599999681</v>
      </c>
      <c r="F4049" s="29">
        <f>IF(OR(C4049&gt;總表!$B$30,C4049=0),0,IF(E4049=0,0,1+F4048))</f>
        <v>0</v>
      </c>
      <c r="G4049" s="29">
        <f t="shared" si="446"/>
        <v>0</v>
      </c>
      <c r="H4049" s="42">
        <f t="shared" si="444"/>
        <v>0</v>
      </c>
      <c r="I4049" s="43">
        <f t="shared" si="447"/>
        <v>0</v>
      </c>
      <c r="J4049" s="42">
        <f t="shared" si="448"/>
        <v>0</v>
      </c>
      <c r="K4049" s="43">
        <f t="shared" si="449"/>
        <v>0</v>
      </c>
      <c r="L4049">
        <f t="shared" si="450"/>
        <v>126</v>
      </c>
      <c r="M4049">
        <f>IF($G4049="","",COUNTIF($G$3:$G4049, $G4049))</f>
        <v>3921</v>
      </c>
      <c r="N4049">
        <f t="shared" si="445"/>
        <v>4047</v>
      </c>
      <c r="O4049"/>
      <c r="P4049"/>
      <c r="Q4049"/>
    </row>
    <row r="4050" spans="2:17">
      <c r="B4050" s="30">
        <f>資料貼入!A4050</f>
        <v>0</v>
      </c>
      <c r="C4050" s="38">
        <f>資料貼入!A4050</f>
        <v>0</v>
      </c>
      <c r="D4050" s="29">
        <f>資料貼入!B4050</f>
        <v>0</v>
      </c>
      <c r="E4050" s="29" cm="1">
        <f t="array" ref="E4050">MovingDayDD($D$3:D4050)</f>
        <v>-2980487.7599999681</v>
      </c>
      <c r="F4050" s="29">
        <f>IF(OR(C4050&gt;總表!$B$30,C4050=0),0,IF(E4050=0,0,1+F4049))</f>
        <v>0</v>
      </c>
      <c r="G4050" s="29">
        <f t="shared" si="446"/>
        <v>0</v>
      </c>
      <c r="H4050" s="42">
        <f t="shared" si="444"/>
        <v>0</v>
      </c>
      <c r="I4050" s="43">
        <f t="shared" si="447"/>
        <v>0</v>
      </c>
      <c r="J4050" s="42">
        <f t="shared" si="448"/>
        <v>0</v>
      </c>
      <c r="K4050" s="43">
        <f t="shared" si="449"/>
        <v>0</v>
      </c>
      <c r="L4050">
        <f t="shared" si="450"/>
        <v>126</v>
      </c>
      <c r="M4050">
        <f>IF($G4050="","",COUNTIF($G$3:$G4050, $G4050))</f>
        <v>3922</v>
      </c>
      <c r="N4050">
        <f t="shared" si="445"/>
        <v>4048</v>
      </c>
      <c r="O4050"/>
      <c r="P4050"/>
      <c r="Q4050"/>
    </row>
    <row r="4051" spans="2:17">
      <c r="B4051" s="30">
        <f>資料貼入!A4051</f>
        <v>0</v>
      </c>
      <c r="C4051" s="38">
        <f>資料貼入!A4051</f>
        <v>0</v>
      </c>
      <c r="D4051" s="29">
        <f>資料貼入!B4051</f>
        <v>0</v>
      </c>
      <c r="E4051" s="29" cm="1">
        <f t="array" ref="E4051">MovingDayDD($D$3:D4051)</f>
        <v>-2980487.7599999681</v>
      </c>
      <c r="F4051" s="29">
        <f>IF(OR(C4051&gt;總表!$B$30,C4051=0),0,IF(E4051=0,0,1+F4050))</f>
        <v>0</v>
      </c>
      <c r="G4051" s="29">
        <f t="shared" si="446"/>
        <v>0</v>
      </c>
      <c r="H4051" s="42">
        <f t="shared" si="444"/>
        <v>0</v>
      </c>
      <c r="I4051" s="43">
        <f t="shared" si="447"/>
        <v>0</v>
      </c>
      <c r="J4051" s="42">
        <f t="shared" si="448"/>
        <v>0</v>
      </c>
      <c r="K4051" s="43">
        <f t="shared" si="449"/>
        <v>0</v>
      </c>
      <c r="L4051">
        <f t="shared" si="450"/>
        <v>126</v>
      </c>
      <c r="M4051">
        <f>IF($G4051="","",COUNTIF($G$3:$G4051, $G4051))</f>
        <v>3923</v>
      </c>
      <c r="N4051">
        <f t="shared" si="445"/>
        <v>4049</v>
      </c>
      <c r="O4051"/>
      <c r="P4051"/>
      <c r="Q4051"/>
    </row>
    <row r="4052" spans="2:17">
      <c r="B4052" s="30">
        <f>資料貼入!A4052</f>
        <v>0</v>
      </c>
      <c r="C4052" s="38">
        <f>資料貼入!A4052</f>
        <v>0</v>
      </c>
      <c r="D4052" s="29">
        <f>資料貼入!B4052</f>
        <v>0</v>
      </c>
      <c r="E4052" s="29" cm="1">
        <f t="array" ref="E4052">MovingDayDD($D$3:D4052)</f>
        <v>-2980487.7599999681</v>
      </c>
      <c r="F4052" s="29">
        <f>IF(OR(C4052&gt;總表!$B$30,C4052=0),0,IF(E4052=0,0,1+F4051))</f>
        <v>0</v>
      </c>
      <c r="G4052" s="29">
        <f t="shared" si="446"/>
        <v>0</v>
      </c>
      <c r="H4052" s="42">
        <f t="shared" si="444"/>
        <v>0</v>
      </c>
      <c r="I4052" s="43">
        <f t="shared" si="447"/>
        <v>0</v>
      </c>
      <c r="J4052" s="42">
        <f t="shared" si="448"/>
        <v>0</v>
      </c>
      <c r="K4052" s="43">
        <f t="shared" si="449"/>
        <v>0</v>
      </c>
      <c r="L4052">
        <f t="shared" si="450"/>
        <v>126</v>
      </c>
      <c r="M4052">
        <f>IF($G4052="","",COUNTIF($G$3:$G4052, $G4052))</f>
        <v>3924</v>
      </c>
      <c r="N4052">
        <f t="shared" si="445"/>
        <v>4050</v>
      </c>
      <c r="O4052"/>
      <c r="P4052"/>
      <c r="Q4052"/>
    </row>
    <row r="4053" spans="2:17">
      <c r="B4053" s="30">
        <f>資料貼入!A4053</f>
        <v>0</v>
      </c>
      <c r="C4053" s="38">
        <f>資料貼入!A4053</f>
        <v>0</v>
      </c>
      <c r="D4053" s="29">
        <f>資料貼入!B4053</f>
        <v>0</v>
      </c>
      <c r="E4053" s="29" cm="1">
        <f t="array" ref="E4053">MovingDayDD($D$3:D4053)</f>
        <v>-2980487.7599999681</v>
      </c>
      <c r="F4053" s="29">
        <f>IF(OR(C4053&gt;總表!$B$30,C4053=0),0,IF(E4053=0,0,1+F4052))</f>
        <v>0</v>
      </c>
      <c r="G4053" s="29">
        <f>IF(F4054=0,F4053,0)</f>
        <v>0</v>
      </c>
      <c r="H4053" s="42">
        <f t="shared" si="444"/>
        <v>0</v>
      </c>
      <c r="I4053" s="43">
        <f t="shared" si="447"/>
        <v>0</v>
      </c>
      <c r="J4053" s="42">
        <f t="shared" si="448"/>
        <v>0</v>
      </c>
      <c r="K4053" s="43">
        <f t="shared" si="449"/>
        <v>0</v>
      </c>
      <c r="L4053">
        <f t="shared" si="450"/>
        <v>126</v>
      </c>
      <c r="M4053">
        <f>IF($G4053="","",COUNTIF($G$3:$G4053, $G4053))</f>
        <v>3925</v>
      </c>
      <c r="N4053">
        <f>IF($G4053="","",L4053+M4053)</f>
        <v>4051</v>
      </c>
      <c r="O4053"/>
      <c r="P4053"/>
      <c r="Q405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AH6473"/>
  <sheetViews>
    <sheetView topLeftCell="A154" zoomScaleNormal="100" workbookViewId="0">
      <selection activeCell="G9" sqref="G9"/>
    </sheetView>
  </sheetViews>
  <sheetFormatPr defaultRowHeight="16.5" customHeight="1"/>
  <cols>
    <col min="1" max="1" width="17.33203125" customWidth="1"/>
    <col min="3" max="3" width="13.6640625" bestFit="1" customWidth="1"/>
    <col min="6" max="6" width="13.88671875" bestFit="1" customWidth="1"/>
    <col min="8" max="8" width="9.44140625" bestFit="1" customWidth="1"/>
  </cols>
  <sheetData>
    <row r="1" spans="1:34" ht="16.5" customHeight="1">
      <c r="A1" s="1" t="s">
        <v>19</v>
      </c>
      <c r="B1" t="s">
        <v>20</v>
      </c>
      <c r="C1" t="s">
        <v>41</v>
      </c>
    </row>
    <row r="2" spans="1:34" ht="16.5" customHeight="1">
      <c r="A2" s="1" t="s">
        <v>26</v>
      </c>
      <c r="E2" t="s">
        <v>45</v>
      </c>
      <c r="F2" t="s">
        <v>22</v>
      </c>
      <c r="G2">
        <f>ROUND(AVERAGE(B3:INDEX(B:B,$G$8)),1)-ROUND(STDEVP(B3:INDEX(B:B,$G$8)),1)</f>
        <v>-154753.20000000001</v>
      </c>
      <c r="H2">
        <f>ROUND(AVERAGE(B3:INDEX(B:B,$G$8)),1)+ROUND(STDEVP(B3:INDEX(B:B,$G$8)),1)</f>
        <v>182441</v>
      </c>
      <c r="L2" t="s">
        <v>44</v>
      </c>
      <c r="M2">
        <v>2009</v>
      </c>
      <c r="N2">
        <v>2010</v>
      </c>
      <c r="O2">
        <v>2011</v>
      </c>
      <c r="P2">
        <v>2012</v>
      </c>
      <c r="Q2">
        <v>2013</v>
      </c>
      <c r="R2">
        <v>2014</v>
      </c>
      <c r="S2">
        <v>2015</v>
      </c>
      <c r="T2">
        <v>2016</v>
      </c>
      <c r="U2">
        <v>2017</v>
      </c>
      <c r="V2">
        <v>2018</v>
      </c>
      <c r="W2">
        <v>2019</v>
      </c>
      <c r="X2">
        <v>2020</v>
      </c>
      <c r="Y2">
        <v>2021</v>
      </c>
      <c r="Z2">
        <v>2022</v>
      </c>
      <c r="AA2">
        <v>2023</v>
      </c>
      <c r="AB2">
        <v>2024</v>
      </c>
      <c r="AC2">
        <v>2025</v>
      </c>
      <c r="AD2">
        <v>2026</v>
      </c>
      <c r="AE2">
        <v>2027</v>
      </c>
      <c r="AF2">
        <v>2028</v>
      </c>
      <c r="AG2">
        <v>2029</v>
      </c>
      <c r="AH2">
        <v>2030</v>
      </c>
    </row>
    <row r="3" spans="1:34" ht="16.5" customHeight="1">
      <c r="A3" s="1">
        <f>策略報表!A3</f>
        <v>43739</v>
      </c>
      <c r="B3">
        <f>資料貼入!B3</f>
        <v>-34882.229999999996</v>
      </c>
      <c r="C3">
        <f>SUM($B$3:B3)</f>
        <v>-34882.229999999996</v>
      </c>
      <c r="E3" t="s">
        <v>46</v>
      </c>
      <c r="G3">
        <f>ROUND(AVERAGE(INDEX(B:B,$G$8-1095):INDEX(B:B,$G$8)),1)-ROUND(STDEVP(INDEX(B:B,$G$8-1095):INDEX(B:B,$G$8)),1)</f>
        <v>-214626.69999999998</v>
      </c>
      <c r="H3">
        <f>ROUND(AVERAGE(INDEX(B:B,$G$8-1095):INDEX(B:B,$G$8)),1)+ROUND(STDEVP(INDEX(B:B,$G$8-1095):INDEX(B:B,$G$8)),1)</f>
        <v>256459.9</v>
      </c>
      <c r="L3" t="str">
        <f>IF(ISBLANK(A3),"",TEXT(A3,"yyyy"))</f>
        <v>2019</v>
      </c>
      <c r="M3">
        <f t="shared" ref="M3:AA3" si="0">COUNTIF($L$3:$L$6473,M2)</f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92</v>
      </c>
      <c r="X3">
        <f t="shared" si="0"/>
        <v>366</v>
      </c>
      <c r="Y3">
        <f t="shared" si="0"/>
        <v>365</v>
      </c>
      <c r="Z3">
        <f t="shared" si="0"/>
        <v>365</v>
      </c>
      <c r="AA3">
        <f t="shared" si="0"/>
        <v>365</v>
      </c>
      <c r="AB3">
        <f t="shared" ref="AB3:AH3" si="1">COUNTIF($L$3:$L$6473,AB2)</f>
        <v>366</v>
      </c>
      <c r="AC3">
        <f t="shared" si="1"/>
        <v>365</v>
      </c>
      <c r="AD3">
        <f t="shared" si="1"/>
        <v>284</v>
      </c>
      <c r="AE3">
        <f t="shared" si="1"/>
        <v>0</v>
      </c>
      <c r="AF3">
        <f t="shared" si="1"/>
        <v>0</v>
      </c>
      <c r="AG3">
        <f t="shared" si="1"/>
        <v>0</v>
      </c>
      <c r="AH3">
        <f t="shared" si="1"/>
        <v>0</v>
      </c>
    </row>
    <row r="4" spans="1:34" ht="16.5" customHeight="1">
      <c r="A4" s="1">
        <f>策略報表!A4</f>
        <v>43740</v>
      </c>
      <c r="B4">
        <f>資料貼入!B4</f>
        <v>-47727.09</v>
      </c>
      <c r="C4">
        <f>SUM($B$3:B4)</f>
        <v>-82609.319999999992</v>
      </c>
      <c r="L4" t="str">
        <f t="shared" ref="L4:L67" si="2">IF(ISBLANK(A4),"",TEXT(A4,"yyyy"))</f>
        <v>2019</v>
      </c>
      <c r="M4">
        <f>M3+2</f>
        <v>2</v>
      </c>
      <c r="N4">
        <f>M4+N3</f>
        <v>2</v>
      </c>
      <c r="O4">
        <f>N4+O3</f>
        <v>2</v>
      </c>
      <c r="P4">
        <f t="shared" ref="P4:AA4" si="3">O4+P3</f>
        <v>2</v>
      </c>
      <c r="Q4">
        <f t="shared" si="3"/>
        <v>2</v>
      </c>
      <c r="R4">
        <f t="shared" si="3"/>
        <v>2</v>
      </c>
      <c r="S4">
        <f t="shared" si="3"/>
        <v>2</v>
      </c>
      <c r="T4">
        <f t="shared" si="3"/>
        <v>2</v>
      </c>
      <c r="U4">
        <f t="shared" si="3"/>
        <v>2</v>
      </c>
      <c r="V4">
        <f t="shared" si="3"/>
        <v>2</v>
      </c>
      <c r="W4">
        <f t="shared" si="3"/>
        <v>94</v>
      </c>
      <c r="X4">
        <f t="shared" si="3"/>
        <v>460</v>
      </c>
      <c r="Y4">
        <f t="shared" si="3"/>
        <v>825</v>
      </c>
      <c r="Z4">
        <f t="shared" si="3"/>
        <v>1190</v>
      </c>
      <c r="AA4">
        <f t="shared" si="3"/>
        <v>1555</v>
      </c>
      <c r="AB4">
        <f t="shared" ref="AB4" si="4">AA4+AB3</f>
        <v>1921</v>
      </c>
      <c r="AC4">
        <f t="shared" ref="AC4" si="5">AB4+AC3</f>
        <v>2286</v>
      </c>
      <c r="AD4">
        <f t="shared" ref="AD4" si="6">AC4+AD3</f>
        <v>2570</v>
      </c>
      <c r="AE4">
        <f t="shared" ref="AE4" si="7">AD4+AE3</f>
        <v>2570</v>
      </c>
      <c r="AF4">
        <f t="shared" ref="AF4" si="8">AE4+AF3</f>
        <v>2570</v>
      </c>
      <c r="AG4">
        <f t="shared" ref="AG4" si="9">AF4+AG3</f>
        <v>2570</v>
      </c>
      <c r="AH4">
        <f t="shared" ref="AH4" si="10">AG4+AH3</f>
        <v>2570</v>
      </c>
    </row>
    <row r="5" spans="1:34" ht="16.5" customHeight="1">
      <c r="A5" s="1">
        <f>策略報表!A5</f>
        <v>43741</v>
      </c>
      <c r="B5">
        <f>資料貼入!B5</f>
        <v>-27348.660000000003</v>
      </c>
      <c r="C5">
        <f>SUM($B$3:B5)</f>
        <v>-109957.98</v>
      </c>
      <c r="G5">
        <v>-37650.200000000004</v>
      </c>
      <c r="H5">
        <v>47145.599999999999</v>
      </c>
      <c r="L5" t="str">
        <f t="shared" si="2"/>
        <v>2019</v>
      </c>
    </row>
    <row r="6" spans="1:34" ht="16.5" customHeight="1">
      <c r="A6" s="1">
        <f>策略報表!A6</f>
        <v>43742</v>
      </c>
      <c r="B6">
        <f>資料貼入!B6</f>
        <v>-25552.89</v>
      </c>
      <c r="C6">
        <f>SUM($B$3:B6)</f>
        <v>-135510.87</v>
      </c>
      <c r="G6">
        <v>-49033.299999999996</v>
      </c>
      <c r="H6">
        <v>60679.9</v>
      </c>
      <c r="L6" t="str">
        <f t="shared" si="2"/>
        <v>2019</v>
      </c>
    </row>
    <row r="7" spans="1:34" ht="16.5" customHeight="1">
      <c r="A7" s="1">
        <f>策略報表!A7</f>
        <v>43743</v>
      </c>
      <c r="B7">
        <f>資料貼入!B7</f>
        <v>0</v>
      </c>
      <c r="C7">
        <f>SUM($B$3:B7)</f>
        <v>-135510.87</v>
      </c>
      <c r="L7" t="str">
        <f t="shared" si="2"/>
        <v>2019</v>
      </c>
    </row>
    <row r="8" spans="1:34" ht="16.5" customHeight="1">
      <c r="A8" s="1">
        <f>策略報表!A8</f>
        <v>43744</v>
      </c>
      <c r="B8">
        <f>資料貼入!B8</f>
        <v>0</v>
      </c>
      <c r="C8">
        <f>SUM($B$3:B8)</f>
        <v>-135510.87</v>
      </c>
      <c r="F8" t="s">
        <v>54</v>
      </c>
      <c r="G8">
        <f>HLOOKUP(總表!B14,日週期!$M$2:$AH$4,3)</f>
        <v>2570</v>
      </c>
      <c r="L8" t="str">
        <f t="shared" si="2"/>
        <v>2019</v>
      </c>
    </row>
    <row r="9" spans="1:34" ht="16.5" customHeight="1">
      <c r="A9" s="1">
        <f>策略報表!A9</f>
        <v>43745</v>
      </c>
      <c r="B9">
        <f>資料貼入!B9</f>
        <v>-1636.8600000000006</v>
      </c>
      <c r="C9">
        <f>SUM($B$3:B9)</f>
        <v>-137147.72999999998</v>
      </c>
      <c r="L9" t="str">
        <f t="shared" si="2"/>
        <v>2019</v>
      </c>
    </row>
    <row r="10" spans="1:34" ht="16.5" customHeight="1">
      <c r="A10" s="1">
        <f>策略報表!A10</f>
        <v>43746</v>
      </c>
      <c r="B10">
        <f>資料貼入!B10</f>
        <v>40583</v>
      </c>
      <c r="C10">
        <f>SUM($B$3:B10)</f>
        <v>-96564.729999999981</v>
      </c>
      <c r="L10" t="str">
        <f t="shared" si="2"/>
        <v>2019</v>
      </c>
    </row>
    <row r="11" spans="1:34" ht="16.5" customHeight="1">
      <c r="A11" s="1">
        <f>策略報表!A11</f>
        <v>43747</v>
      </c>
      <c r="B11">
        <f>資料貼入!B11</f>
        <v>-30429.550000000003</v>
      </c>
      <c r="C11">
        <f>SUM($B$3:B11)</f>
        <v>-126994.27999999998</v>
      </c>
      <c r="L11" t="str">
        <f t="shared" si="2"/>
        <v>2019</v>
      </c>
    </row>
    <row r="12" spans="1:34" ht="16.5" customHeight="1">
      <c r="A12" s="1">
        <f>策略報表!A12</f>
        <v>43748</v>
      </c>
      <c r="B12">
        <f>資料貼入!B12</f>
        <v>0</v>
      </c>
      <c r="C12">
        <f>SUM($B$3:B12)</f>
        <v>-126994.27999999998</v>
      </c>
      <c r="L12" t="str">
        <f t="shared" si="2"/>
        <v>2019</v>
      </c>
    </row>
    <row r="13" spans="1:34" ht="16.5" customHeight="1">
      <c r="A13" s="1">
        <f>策略報表!A13</f>
        <v>43749</v>
      </c>
      <c r="B13">
        <f>資料貼入!B13</f>
        <v>0</v>
      </c>
      <c r="C13">
        <f>SUM($B$3:B13)</f>
        <v>-126994.27999999998</v>
      </c>
      <c r="L13" t="str">
        <f t="shared" si="2"/>
        <v>2019</v>
      </c>
    </row>
    <row r="14" spans="1:34" ht="16.5" customHeight="1">
      <c r="A14" s="1">
        <f>策略報表!A14</f>
        <v>43750</v>
      </c>
      <c r="B14">
        <f>資料貼入!B14</f>
        <v>0</v>
      </c>
      <c r="C14">
        <f>SUM($B$3:B14)</f>
        <v>-126994.27999999998</v>
      </c>
      <c r="L14" t="str">
        <f t="shared" si="2"/>
        <v>2019</v>
      </c>
    </row>
    <row r="15" spans="1:34" ht="16.5" customHeight="1">
      <c r="A15" s="1">
        <f>策略報表!A15</f>
        <v>43751</v>
      </c>
      <c r="B15">
        <f>資料貼入!B15</f>
        <v>0</v>
      </c>
      <c r="C15">
        <f>SUM($B$3:B15)</f>
        <v>-126994.27999999998</v>
      </c>
      <c r="L15" t="str">
        <f t="shared" si="2"/>
        <v>2019</v>
      </c>
    </row>
    <row r="16" spans="1:34" ht="16.5" customHeight="1">
      <c r="A16" s="1">
        <f>策略報表!A16</f>
        <v>43752</v>
      </c>
      <c r="B16">
        <f>資料貼入!B16</f>
        <v>80372.47</v>
      </c>
      <c r="C16">
        <f>SUM($B$3:B16)</f>
        <v>-46621.809999999983</v>
      </c>
      <c r="L16" t="str">
        <f t="shared" si="2"/>
        <v>2019</v>
      </c>
    </row>
    <row r="17" spans="1:12" ht="16.5" customHeight="1">
      <c r="A17" s="1">
        <f>策略報表!A17</f>
        <v>43753</v>
      </c>
      <c r="B17">
        <f>資料貼入!B17</f>
        <v>23900.73</v>
      </c>
      <c r="C17">
        <f>SUM($B$3:B17)</f>
        <v>-22721.079999999984</v>
      </c>
      <c r="L17" t="str">
        <f t="shared" si="2"/>
        <v>2019</v>
      </c>
    </row>
    <row r="18" spans="1:12" ht="16.5" customHeight="1">
      <c r="A18" s="1">
        <f>策略報表!A18</f>
        <v>43754</v>
      </c>
      <c r="B18">
        <f>資料貼入!B18</f>
        <v>48296.35</v>
      </c>
      <c r="C18">
        <f>SUM($B$3:B18)</f>
        <v>25575.270000000015</v>
      </c>
      <c r="L18" t="str">
        <f t="shared" si="2"/>
        <v>2019</v>
      </c>
    </row>
    <row r="19" spans="1:12" ht="16.5" customHeight="1">
      <c r="A19" s="1">
        <f>策略報表!A19</f>
        <v>43755</v>
      </c>
      <c r="B19">
        <f>資料貼入!B19</f>
        <v>-1100</v>
      </c>
      <c r="C19">
        <f>SUM($B$3:B19)</f>
        <v>24475.270000000015</v>
      </c>
      <c r="L19" t="str">
        <f t="shared" si="2"/>
        <v>2019</v>
      </c>
    </row>
    <row r="20" spans="1:12" ht="16.5" customHeight="1">
      <c r="A20" s="1">
        <f>策略報表!A20</f>
        <v>43756</v>
      </c>
      <c r="B20">
        <f>資料貼入!B20</f>
        <v>-30800</v>
      </c>
      <c r="C20">
        <f>SUM($B$3:B20)</f>
        <v>-6324.729999999985</v>
      </c>
      <c r="L20" t="str">
        <f t="shared" si="2"/>
        <v>2019</v>
      </c>
    </row>
    <row r="21" spans="1:12" ht="16.5" customHeight="1">
      <c r="A21" s="1">
        <f>策略報表!A21</f>
        <v>43757</v>
      </c>
      <c r="B21">
        <f>資料貼入!B21</f>
        <v>0</v>
      </c>
      <c r="C21">
        <f>SUM($B$3:B21)</f>
        <v>-6324.729999999985</v>
      </c>
      <c r="L21" t="str">
        <f t="shared" si="2"/>
        <v>2019</v>
      </c>
    </row>
    <row r="22" spans="1:12" ht="16.5" customHeight="1">
      <c r="A22" s="1">
        <f>策略報表!A22</f>
        <v>43758</v>
      </c>
      <c r="B22">
        <f>資料貼入!B22</f>
        <v>0</v>
      </c>
      <c r="C22">
        <f>SUM($B$3:B22)</f>
        <v>-6324.729999999985</v>
      </c>
      <c r="L22" t="str">
        <f t="shared" si="2"/>
        <v>2019</v>
      </c>
    </row>
    <row r="23" spans="1:12" ht="16.5" customHeight="1">
      <c r="A23" s="1">
        <f>策略報表!A23</f>
        <v>43759</v>
      </c>
      <c r="B23">
        <f>資料貼入!B23</f>
        <v>-13900</v>
      </c>
      <c r="C23">
        <f>SUM($B$3:B23)</f>
        <v>-20224.729999999985</v>
      </c>
      <c r="L23" t="str">
        <f t="shared" si="2"/>
        <v>2019</v>
      </c>
    </row>
    <row r="24" spans="1:12" ht="16.5" customHeight="1">
      <c r="A24" s="1">
        <f>策略報表!A24</f>
        <v>43760</v>
      </c>
      <c r="B24">
        <f>資料貼入!B24</f>
        <v>58852.340000000004</v>
      </c>
      <c r="C24">
        <f>SUM($B$3:B24)</f>
        <v>38627.610000000015</v>
      </c>
      <c r="L24" t="str">
        <f t="shared" si="2"/>
        <v>2019</v>
      </c>
    </row>
    <row r="25" spans="1:12" ht="16.5" customHeight="1">
      <c r="A25" s="1">
        <f>策略報表!A25</f>
        <v>43761</v>
      </c>
      <c r="B25">
        <f>資料貼入!B25</f>
        <v>-18000</v>
      </c>
      <c r="C25">
        <f>SUM($B$3:B25)</f>
        <v>20627.610000000015</v>
      </c>
      <c r="L25" t="str">
        <f t="shared" si="2"/>
        <v>2019</v>
      </c>
    </row>
    <row r="26" spans="1:12" ht="16.5" customHeight="1">
      <c r="A26" s="1">
        <f>策略報表!A26</f>
        <v>43762</v>
      </c>
      <c r="B26">
        <f>資料貼入!B26</f>
        <v>38725.869999999995</v>
      </c>
      <c r="C26">
        <f>SUM($B$3:B26)</f>
        <v>59353.48000000001</v>
      </c>
      <c r="L26" t="str">
        <f t="shared" si="2"/>
        <v>2019</v>
      </c>
    </row>
    <row r="27" spans="1:12" ht="16.2">
      <c r="A27" s="1">
        <f>策略報表!A27</f>
        <v>43763</v>
      </c>
      <c r="B27">
        <f>資料貼入!B27</f>
        <v>-1477.6399999999999</v>
      </c>
      <c r="C27">
        <f>SUM($B$3:B27)</f>
        <v>57875.840000000011</v>
      </c>
      <c r="L27" t="str">
        <f t="shared" si="2"/>
        <v>2019</v>
      </c>
    </row>
    <row r="28" spans="1:12" ht="16.2">
      <c r="A28" s="1">
        <f>策略報表!A28</f>
        <v>43764</v>
      </c>
      <c r="B28">
        <f>資料貼入!B28</f>
        <v>0</v>
      </c>
      <c r="C28">
        <f>SUM($B$3:B28)</f>
        <v>57875.840000000011</v>
      </c>
      <c r="L28" t="str">
        <f t="shared" si="2"/>
        <v>2019</v>
      </c>
    </row>
    <row r="29" spans="1:12" ht="16.2">
      <c r="A29" s="1">
        <f>策略報表!A29</f>
        <v>43765</v>
      </c>
      <c r="B29">
        <f>資料貼入!B29</f>
        <v>0</v>
      </c>
      <c r="C29">
        <f>SUM($B$3:B29)</f>
        <v>57875.840000000011</v>
      </c>
      <c r="L29" t="str">
        <f t="shared" si="2"/>
        <v>2019</v>
      </c>
    </row>
    <row r="30" spans="1:12" ht="16.2">
      <c r="A30" s="1">
        <f>策略報表!A30</f>
        <v>43766</v>
      </c>
      <c r="B30">
        <f>資料貼入!B30</f>
        <v>16521.580000000002</v>
      </c>
      <c r="C30">
        <f>SUM($B$3:B30)</f>
        <v>74397.420000000013</v>
      </c>
      <c r="L30" t="str">
        <f t="shared" si="2"/>
        <v>2019</v>
      </c>
    </row>
    <row r="31" spans="1:12" ht="16.2">
      <c r="A31" s="1">
        <f>策略報表!A31</f>
        <v>43767</v>
      </c>
      <c r="B31">
        <f>資料貼入!B31</f>
        <v>6778.47</v>
      </c>
      <c r="C31">
        <f>SUM($B$3:B31)</f>
        <v>81175.890000000014</v>
      </c>
      <c r="L31" t="str">
        <f t="shared" si="2"/>
        <v>2019</v>
      </c>
    </row>
    <row r="32" spans="1:12" ht="16.2">
      <c r="A32" s="1">
        <f>策略報表!A32</f>
        <v>43768</v>
      </c>
      <c r="B32">
        <f>資料貼入!B32</f>
        <v>-6718.1399999999994</v>
      </c>
      <c r="C32">
        <f>SUM($B$3:B32)</f>
        <v>74457.750000000015</v>
      </c>
      <c r="L32" t="str">
        <f t="shared" si="2"/>
        <v>2019</v>
      </c>
    </row>
    <row r="33" spans="1:12" ht="16.2">
      <c r="A33" s="1">
        <f>策略報表!A33</f>
        <v>43769</v>
      </c>
      <c r="B33">
        <f>資料貼入!B33</f>
        <v>-12381.869999999999</v>
      </c>
      <c r="C33">
        <f>SUM($B$3:B33)</f>
        <v>62075.880000000019</v>
      </c>
      <c r="L33" t="str">
        <f t="shared" si="2"/>
        <v>2019</v>
      </c>
    </row>
    <row r="34" spans="1:12" ht="16.2">
      <c r="A34" s="1">
        <f>策略報表!A34</f>
        <v>43770</v>
      </c>
      <c r="B34">
        <f>資料貼入!B34</f>
        <v>6600</v>
      </c>
      <c r="C34">
        <f>SUM($B$3:B34)</f>
        <v>68675.880000000019</v>
      </c>
      <c r="L34" t="str">
        <f t="shared" si="2"/>
        <v>2019</v>
      </c>
    </row>
    <row r="35" spans="1:12" ht="16.2">
      <c r="A35" s="1">
        <f>策略報表!A35</f>
        <v>43771</v>
      </c>
      <c r="B35">
        <f>資料貼入!B35</f>
        <v>0</v>
      </c>
      <c r="C35">
        <f>SUM($B$3:B35)</f>
        <v>68675.880000000019</v>
      </c>
      <c r="L35" t="str">
        <f t="shared" si="2"/>
        <v>2019</v>
      </c>
    </row>
    <row r="36" spans="1:12" ht="16.2">
      <c r="A36" s="1">
        <f>策略報表!A36</f>
        <v>43772</v>
      </c>
      <c r="B36">
        <f>資料貼入!B36</f>
        <v>0</v>
      </c>
      <c r="C36">
        <f>SUM($B$3:B36)</f>
        <v>68675.880000000019</v>
      </c>
      <c r="L36" t="str">
        <f t="shared" si="2"/>
        <v>2019</v>
      </c>
    </row>
    <row r="37" spans="1:12" ht="16.2">
      <c r="A37" s="1">
        <f>策略報表!A37</f>
        <v>43773</v>
      </c>
      <c r="B37">
        <f>資料貼入!B37</f>
        <v>218967.61</v>
      </c>
      <c r="C37">
        <f>SUM($B$3:B37)</f>
        <v>287643.49</v>
      </c>
      <c r="L37" t="str">
        <f t="shared" si="2"/>
        <v>2019</v>
      </c>
    </row>
    <row r="38" spans="1:12" ht="16.2">
      <c r="A38" s="1">
        <f>策略報表!A38</f>
        <v>43774</v>
      </c>
      <c r="B38">
        <f>資料貼入!B38</f>
        <v>88303.7</v>
      </c>
      <c r="C38">
        <f>SUM($B$3:B38)</f>
        <v>375947.19</v>
      </c>
      <c r="L38" t="str">
        <f t="shared" si="2"/>
        <v>2019</v>
      </c>
    </row>
    <row r="39" spans="1:12" ht="16.2">
      <c r="A39" s="1">
        <f>策略報表!A39</f>
        <v>43775</v>
      </c>
      <c r="B39">
        <f>資料貼入!B39</f>
        <v>-16049.470000000001</v>
      </c>
      <c r="C39">
        <f>SUM($B$3:B39)</f>
        <v>359897.72</v>
      </c>
      <c r="L39" t="str">
        <f t="shared" si="2"/>
        <v>2019</v>
      </c>
    </row>
    <row r="40" spans="1:12" ht="16.2">
      <c r="A40" s="1">
        <f>策略報表!A40</f>
        <v>43776</v>
      </c>
      <c r="B40">
        <f>資料貼入!B40</f>
        <v>-14600</v>
      </c>
      <c r="C40">
        <f>SUM($B$3:B40)</f>
        <v>345297.72</v>
      </c>
      <c r="L40" t="str">
        <f t="shared" si="2"/>
        <v>2019</v>
      </c>
    </row>
    <row r="41" spans="1:12" ht="16.2">
      <c r="A41" s="1">
        <f>策略報表!A41</f>
        <v>43777</v>
      </c>
      <c r="B41">
        <f>資料貼入!B41</f>
        <v>-54195.4</v>
      </c>
      <c r="C41">
        <f>SUM($B$3:B41)</f>
        <v>291102.31999999995</v>
      </c>
      <c r="L41" t="str">
        <f t="shared" si="2"/>
        <v>2019</v>
      </c>
    </row>
    <row r="42" spans="1:12" ht="16.2">
      <c r="A42" s="1">
        <f>策略報表!A42</f>
        <v>43778</v>
      </c>
      <c r="B42">
        <f>資料貼入!B42</f>
        <v>0</v>
      </c>
      <c r="C42">
        <f>SUM($B$3:B42)</f>
        <v>291102.31999999995</v>
      </c>
      <c r="L42" t="str">
        <f t="shared" si="2"/>
        <v>2019</v>
      </c>
    </row>
    <row r="43" spans="1:12" ht="16.2">
      <c r="A43" s="1">
        <f>策略報表!A43</f>
        <v>43779</v>
      </c>
      <c r="B43">
        <f>資料貼入!B43</f>
        <v>0</v>
      </c>
      <c r="C43">
        <f>SUM($B$3:B43)</f>
        <v>291102.31999999995</v>
      </c>
      <c r="L43" t="str">
        <f t="shared" si="2"/>
        <v>2019</v>
      </c>
    </row>
    <row r="44" spans="1:12" ht="16.2">
      <c r="A44" s="1">
        <f>策略報表!A44</f>
        <v>43780</v>
      </c>
      <c r="B44">
        <f>資料貼入!B44</f>
        <v>72465.33</v>
      </c>
      <c r="C44">
        <f>SUM($B$3:B44)</f>
        <v>363567.64999999997</v>
      </c>
      <c r="L44" t="str">
        <f t="shared" si="2"/>
        <v>2019</v>
      </c>
    </row>
    <row r="45" spans="1:12" ht="16.2">
      <c r="A45" s="1">
        <f>策略報表!A45</f>
        <v>43781</v>
      </c>
      <c r="B45">
        <f>資料貼入!B45</f>
        <v>-22044.400000000001</v>
      </c>
      <c r="C45">
        <f>SUM($B$3:B45)</f>
        <v>341523.24999999994</v>
      </c>
      <c r="L45" t="str">
        <f t="shared" si="2"/>
        <v>2019</v>
      </c>
    </row>
    <row r="46" spans="1:12" ht="16.2">
      <c r="A46" s="1">
        <f>策略報表!A46</f>
        <v>43782</v>
      </c>
      <c r="B46">
        <f>資料貼入!B46</f>
        <v>-12787.869999999999</v>
      </c>
      <c r="C46">
        <f>SUM($B$3:B46)</f>
        <v>328735.37999999995</v>
      </c>
      <c r="L46" t="str">
        <f t="shared" si="2"/>
        <v>2019</v>
      </c>
    </row>
    <row r="47" spans="1:12" ht="16.2">
      <c r="A47" s="1">
        <f>策略報表!A47</f>
        <v>43783</v>
      </c>
      <c r="B47">
        <f>資料貼入!B47</f>
        <v>-14000</v>
      </c>
      <c r="C47">
        <f>SUM($B$3:B47)</f>
        <v>314735.37999999995</v>
      </c>
      <c r="L47" t="str">
        <f t="shared" si="2"/>
        <v>2019</v>
      </c>
    </row>
    <row r="48" spans="1:12" ht="16.2">
      <c r="A48" s="1">
        <f>策略報表!A48</f>
        <v>43784</v>
      </c>
      <c r="B48">
        <f>資料貼入!B48</f>
        <v>18161.730000000003</v>
      </c>
      <c r="C48">
        <f>SUM($B$3:B48)</f>
        <v>332897.10999999993</v>
      </c>
      <c r="L48" t="str">
        <f t="shared" si="2"/>
        <v>2019</v>
      </c>
    </row>
    <row r="49" spans="1:12" ht="16.2">
      <c r="A49" s="1">
        <f>策略報表!A49</f>
        <v>43785</v>
      </c>
      <c r="B49">
        <f>資料貼入!B49</f>
        <v>0</v>
      </c>
      <c r="C49">
        <f>SUM($B$3:B49)</f>
        <v>332897.10999999993</v>
      </c>
      <c r="L49" t="str">
        <f t="shared" si="2"/>
        <v>2019</v>
      </c>
    </row>
    <row r="50" spans="1:12" ht="16.2">
      <c r="A50" s="1">
        <f>策略報表!A50</f>
        <v>43786</v>
      </c>
      <c r="B50">
        <f>資料貼入!B50</f>
        <v>0</v>
      </c>
      <c r="C50">
        <f>SUM($B$3:B50)</f>
        <v>332897.10999999993</v>
      </c>
      <c r="L50" t="str">
        <f t="shared" si="2"/>
        <v>2019</v>
      </c>
    </row>
    <row r="51" spans="1:12" ht="16.2">
      <c r="A51" s="1">
        <f>策略報表!A51</f>
        <v>43787</v>
      </c>
      <c r="B51">
        <f>資料貼入!B51</f>
        <v>51953.74</v>
      </c>
      <c r="C51">
        <f>SUM($B$3:B51)</f>
        <v>384850.84999999992</v>
      </c>
      <c r="L51" t="str">
        <f t="shared" si="2"/>
        <v>2019</v>
      </c>
    </row>
    <row r="52" spans="1:12" ht="16.2">
      <c r="A52" s="1">
        <f>策略報表!A52</f>
        <v>43788</v>
      </c>
      <c r="B52">
        <f>資料貼入!B52</f>
        <v>15100</v>
      </c>
      <c r="C52">
        <f>SUM($B$3:B52)</f>
        <v>399950.84999999992</v>
      </c>
      <c r="L52" t="str">
        <f t="shared" si="2"/>
        <v>2019</v>
      </c>
    </row>
    <row r="53" spans="1:12" ht="16.2">
      <c r="A53" s="1">
        <f>策略報表!A53</f>
        <v>43789</v>
      </c>
      <c r="B53">
        <f>資料貼入!B53</f>
        <v>-33700</v>
      </c>
      <c r="C53">
        <f>SUM($B$3:B53)</f>
        <v>366250.84999999992</v>
      </c>
      <c r="L53" t="str">
        <f t="shared" si="2"/>
        <v>2019</v>
      </c>
    </row>
    <row r="54" spans="1:12" ht="16.2">
      <c r="A54" s="1">
        <f>策略報表!A54</f>
        <v>43790</v>
      </c>
      <c r="B54">
        <f>資料貼入!B54</f>
        <v>-59481.86</v>
      </c>
      <c r="C54">
        <f>SUM($B$3:B54)</f>
        <v>306768.98999999993</v>
      </c>
      <c r="L54" t="str">
        <f t="shared" si="2"/>
        <v>2019</v>
      </c>
    </row>
    <row r="55" spans="1:12" ht="16.2">
      <c r="A55" s="1">
        <f>策略報表!A55</f>
        <v>43791</v>
      </c>
      <c r="B55">
        <f>資料貼入!B55</f>
        <v>-14093.93</v>
      </c>
      <c r="C55">
        <f>SUM($B$3:B55)</f>
        <v>292675.05999999994</v>
      </c>
      <c r="L55" t="str">
        <f t="shared" si="2"/>
        <v>2019</v>
      </c>
    </row>
    <row r="56" spans="1:12" ht="16.2">
      <c r="A56" s="1">
        <f>策略報表!A56</f>
        <v>43792</v>
      </c>
      <c r="B56">
        <f>資料貼入!B56</f>
        <v>0</v>
      </c>
      <c r="C56">
        <f>SUM($B$3:B56)</f>
        <v>292675.05999999994</v>
      </c>
      <c r="L56" t="str">
        <f t="shared" si="2"/>
        <v>2019</v>
      </c>
    </row>
    <row r="57" spans="1:12" ht="16.2">
      <c r="A57" s="1">
        <f>策略報表!A57</f>
        <v>43793</v>
      </c>
      <c r="B57">
        <f>資料貼入!B57</f>
        <v>0</v>
      </c>
      <c r="C57">
        <f>SUM($B$3:B57)</f>
        <v>292675.05999999994</v>
      </c>
      <c r="L57" t="str">
        <f t="shared" si="2"/>
        <v>2019</v>
      </c>
    </row>
    <row r="58" spans="1:12" ht="16.2">
      <c r="A58" s="1">
        <f>策略報表!A58</f>
        <v>43794</v>
      </c>
      <c r="B58">
        <f>資料貼入!B58</f>
        <v>-7596.119999999999</v>
      </c>
      <c r="C58">
        <f>SUM($B$3:B58)</f>
        <v>285078.93999999994</v>
      </c>
      <c r="L58" t="str">
        <f t="shared" si="2"/>
        <v>2019</v>
      </c>
    </row>
    <row r="59" spans="1:12" ht="16.2">
      <c r="A59" s="1">
        <f>策略報表!A59</f>
        <v>43795</v>
      </c>
      <c r="B59">
        <f>資料貼入!B59</f>
        <v>-26197.11</v>
      </c>
      <c r="C59">
        <f>SUM($B$3:B59)</f>
        <v>258881.82999999996</v>
      </c>
      <c r="L59" t="str">
        <f t="shared" si="2"/>
        <v>2019</v>
      </c>
    </row>
    <row r="60" spans="1:12" ht="16.2">
      <c r="A60" s="1">
        <f>策略報表!A60</f>
        <v>43796</v>
      </c>
      <c r="B60">
        <f>資料貼入!B60</f>
        <v>16205.96</v>
      </c>
      <c r="C60">
        <f>SUM($B$3:B60)</f>
        <v>275087.78999999998</v>
      </c>
      <c r="L60" t="str">
        <f t="shared" si="2"/>
        <v>2019</v>
      </c>
    </row>
    <row r="61" spans="1:12" ht="16.2">
      <c r="A61" s="1">
        <f>策略報表!A61</f>
        <v>43797</v>
      </c>
      <c r="B61">
        <f>資料貼入!B61</f>
        <v>-42397.47</v>
      </c>
      <c r="C61">
        <f>SUM($B$3:B61)</f>
        <v>232690.31999999998</v>
      </c>
      <c r="L61" t="str">
        <f t="shared" si="2"/>
        <v>2019</v>
      </c>
    </row>
    <row r="62" spans="1:12" ht="16.2">
      <c r="A62" s="1">
        <f>策略報表!A62</f>
        <v>43798</v>
      </c>
      <c r="B62">
        <f>資料貼入!B62</f>
        <v>59160.979999999996</v>
      </c>
      <c r="C62">
        <f>SUM($B$3:B62)</f>
        <v>291851.3</v>
      </c>
      <c r="L62" t="str">
        <f t="shared" si="2"/>
        <v>2019</v>
      </c>
    </row>
    <row r="63" spans="1:12" ht="16.2">
      <c r="A63" s="1">
        <f>策略報表!A63</f>
        <v>43799</v>
      </c>
      <c r="B63">
        <f>資料貼入!B63</f>
        <v>0</v>
      </c>
      <c r="C63">
        <f>SUM($B$3:B63)</f>
        <v>291851.3</v>
      </c>
      <c r="L63" t="str">
        <f t="shared" si="2"/>
        <v>2019</v>
      </c>
    </row>
    <row r="64" spans="1:12" ht="16.2">
      <c r="A64" s="1">
        <f>策略報表!A64</f>
        <v>43800</v>
      </c>
      <c r="B64">
        <f>資料貼入!B64</f>
        <v>0</v>
      </c>
      <c r="C64">
        <f>SUM($B$3:B64)</f>
        <v>291851.3</v>
      </c>
      <c r="L64" t="str">
        <f t="shared" si="2"/>
        <v>2019</v>
      </c>
    </row>
    <row r="65" spans="1:12" ht="16.2">
      <c r="A65" s="1">
        <f>策略報表!A65</f>
        <v>43801</v>
      </c>
      <c r="B65">
        <f>資料貼入!B65</f>
        <v>-42844.34</v>
      </c>
      <c r="C65">
        <f>SUM($B$3:B65)</f>
        <v>249006.96</v>
      </c>
      <c r="L65" t="str">
        <f t="shared" si="2"/>
        <v>2019</v>
      </c>
    </row>
    <row r="66" spans="1:12" ht="16.2">
      <c r="A66" s="1">
        <f>策略報表!A66</f>
        <v>43802</v>
      </c>
      <c r="B66">
        <f>資料貼入!B66</f>
        <v>-14878.769999999999</v>
      </c>
      <c r="C66">
        <f>SUM($B$3:B66)</f>
        <v>234128.19</v>
      </c>
      <c r="L66" t="str">
        <f t="shared" si="2"/>
        <v>2019</v>
      </c>
    </row>
    <row r="67" spans="1:12" ht="16.2">
      <c r="A67" s="1">
        <f>策略報表!A67</f>
        <v>43803</v>
      </c>
      <c r="B67">
        <f>資料貼入!B67</f>
        <v>7600</v>
      </c>
      <c r="C67">
        <f>SUM($B$3:B67)</f>
        <v>241728.19</v>
      </c>
      <c r="L67" t="str">
        <f t="shared" si="2"/>
        <v>2019</v>
      </c>
    </row>
    <row r="68" spans="1:12" ht="16.2">
      <c r="A68" s="1">
        <f>策略報表!A68</f>
        <v>43804</v>
      </c>
      <c r="B68">
        <f>資料貼入!B68</f>
        <v>-4742.4399999999987</v>
      </c>
      <c r="C68">
        <f>SUM($B$3:B68)</f>
        <v>236985.75</v>
      </c>
      <c r="L68" t="str">
        <f t="shared" ref="L68:L131" si="11">IF(ISBLANK(A68),"",TEXT(A68,"yyyy"))</f>
        <v>2019</v>
      </c>
    </row>
    <row r="69" spans="1:12" ht="16.2">
      <c r="A69" s="1">
        <f>策略報表!A69</f>
        <v>43805</v>
      </c>
      <c r="B69">
        <f>資料貼入!B69</f>
        <v>7352.46</v>
      </c>
      <c r="C69">
        <f>SUM($B$3:B69)</f>
        <v>244338.21</v>
      </c>
      <c r="L69" t="str">
        <f t="shared" si="11"/>
        <v>2019</v>
      </c>
    </row>
    <row r="70" spans="1:12" ht="16.2">
      <c r="A70" s="1">
        <f>策略報表!A70</f>
        <v>43806</v>
      </c>
      <c r="B70">
        <f>資料貼入!B70</f>
        <v>0</v>
      </c>
      <c r="C70">
        <f>SUM($B$3:B70)</f>
        <v>244338.21</v>
      </c>
      <c r="L70" t="str">
        <f t="shared" si="11"/>
        <v>2019</v>
      </c>
    </row>
    <row r="71" spans="1:12" ht="16.2">
      <c r="A71" s="1">
        <f>策略報表!A71</f>
        <v>43807</v>
      </c>
      <c r="B71">
        <f>資料貼入!B71</f>
        <v>0</v>
      </c>
      <c r="C71">
        <f>SUM($B$3:B71)</f>
        <v>244338.21</v>
      </c>
      <c r="L71" t="str">
        <f t="shared" si="11"/>
        <v>2019</v>
      </c>
    </row>
    <row r="72" spans="1:12" ht="16.2">
      <c r="A72" s="1">
        <f>策略報表!A72</f>
        <v>43808</v>
      </c>
      <c r="B72">
        <f>資料貼入!B72</f>
        <v>48401.270000000004</v>
      </c>
      <c r="C72">
        <f>SUM($B$3:B72)</f>
        <v>292739.48</v>
      </c>
      <c r="L72" t="str">
        <f t="shared" si="11"/>
        <v>2019</v>
      </c>
    </row>
    <row r="73" spans="1:12" ht="16.2">
      <c r="A73" s="1">
        <f>策略報表!A73</f>
        <v>43809</v>
      </c>
      <c r="B73">
        <f>資料貼入!B73</f>
        <v>-14747.54</v>
      </c>
      <c r="C73">
        <f>SUM($B$3:B73)</f>
        <v>277991.94</v>
      </c>
      <c r="L73" t="str">
        <f t="shared" si="11"/>
        <v>2019</v>
      </c>
    </row>
    <row r="74" spans="1:12" ht="16.2">
      <c r="A74" s="1">
        <f>策略報表!A74</f>
        <v>43810</v>
      </c>
      <c r="B74">
        <f>資料貼入!B74</f>
        <v>46651.520000000004</v>
      </c>
      <c r="C74">
        <f>SUM($B$3:B74)</f>
        <v>324643.46000000002</v>
      </c>
      <c r="L74" t="str">
        <f t="shared" si="11"/>
        <v>2019</v>
      </c>
    </row>
    <row r="75" spans="1:12" ht="16.2">
      <c r="A75" s="1">
        <f>策略報表!A75</f>
        <v>43811</v>
      </c>
      <c r="B75">
        <f>資料貼入!B75</f>
        <v>138335.87</v>
      </c>
      <c r="C75">
        <f>SUM($B$3:B75)</f>
        <v>462979.33</v>
      </c>
      <c r="L75" t="str">
        <f t="shared" si="11"/>
        <v>2019</v>
      </c>
    </row>
    <row r="76" spans="1:12" ht="16.2">
      <c r="A76" s="1">
        <f>策略報表!A76</f>
        <v>43812</v>
      </c>
      <c r="B76">
        <f>資料貼入!B76</f>
        <v>45322.79</v>
      </c>
      <c r="C76">
        <f>SUM($B$3:B76)</f>
        <v>508302.12</v>
      </c>
      <c r="L76" t="str">
        <f t="shared" si="11"/>
        <v>2019</v>
      </c>
    </row>
    <row r="77" spans="1:12" ht="16.2">
      <c r="A77" s="1">
        <f>策略報表!A77</f>
        <v>43813</v>
      </c>
      <c r="B77">
        <f>資料貼入!B77</f>
        <v>0</v>
      </c>
      <c r="C77">
        <f>SUM($B$3:B77)</f>
        <v>508302.12</v>
      </c>
      <c r="L77" t="str">
        <f t="shared" si="11"/>
        <v>2019</v>
      </c>
    </row>
    <row r="78" spans="1:12" ht="16.2">
      <c r="A78" s="1">
        <f>策略報表!A78</f>
        <v>43814</v>
      </c>
      <c r="B78">
        <f>資料貼入!B78</f>
        <v>0</v>
      </c>
      <c r="C78">
        <f>SUM($B$3:B78)</f>
        <v>508302.12</v>
      </c>
      <c r="L78" t="str">
        <f t="shared" si="11"/>
        <v>2019</v>
      </c>
    </row>
    <row r="79" spans="1:12" ht="16.2">
      <c r="A79" s="1">
        <f>策略報表!A79</f>
        <v>43815</v>
      </c>
      <c r="B79">
        <f>資料貼入!B79</f>
        <v>-22800</v>
      </c>
      <c r="C79">
        <f>SUM($B$3:B79)</f>
        <v>485502.12</v>
      </c>
      <c r="L79" t="str">
        <f t="shared" si="11"/>
        <v>2019</v>
      </c>
    </row>
    <row r="80" spans="1:12" ht="16.2">
      <c r="A80" s="1">
        <f>策略報表!A80</f>
        <v>43816</v>
      </c>
      <c r="B80">
        <f>資料貼入!B80</f>
        <v>106480.48</v>
      </c>
      <c r="C80">
        <f>SUM($B$3:B80)</f>
        <v>591982.6</v>
      </c>
      <c r="L80" t="str">
        <f t="shared" si="11"/>
        <v>2019</v>
      </c>
    </row>
    <row r="81" spans="1:12" ht="16.2">
      <c r="A81" s="1">
        <f>策略報表!A81</f>
        <v>43817</v>
      </c>
      <c r="B81">
        <f>資料貼入!B81</f>
        <v>-351.28000000000065</v>
      </c>
      <c r="C81">
        <f>SUM($B$3:B81)</f>
        <v>591631.31999999995</v>
      </c>
      <c r="L81" t="str">
        <f t="shared" si="11"/>
        <v>2019</v>
      </c>
    </row>
    <row r="82" spans="1:12" ht="16.2">
      <c r="A82" s="1">
        <f>策略報表!A82</f>
        <v>43818</v>
      </c>
      <c r="B82">
        <f>資料貼入!B82</f>
        <v>10477.719999999999</v>
      </c>
      <c r="C82">
        <f>SUM($B$3:B82)</f>
        <v>602109.03999999992</v>
      </c>
      <c r="L82" t="str">
        <f t="shared" si="11"/>
        <v>2019</v>
      </c>
    </row>
    <row r="83" spans="1:12" ht="16.2">
      <c r="A83" s="1">
        <f>策略報表!A83</f>
        <v>43819</v>
      </c>
      <c r="B83">
        <f>資料貼入!B83</f>
        <v>-23919.489999999998</v>
      </c>
      <c r="C83">
        <f>SUM($B$3:B83)</f>
        <v>578189.54999999993</v>
      </c>
      <c r="L83" t="str">
        <f t="shared" si="11"/>
        <v>2019</v>
      </c>
    </row>
    <row r="84" spans="1:12" ht="16.2">
      <c r="A84" s="1">
        <f>策略報表!A84</f>
        <v>43820</v>
      </c>
      <c r="B84">
        <f>資料貼入!B84</f>
        <v>0</v>
      </c>
      <c r="C84">
        <f>SUM($B$3:B84)</f>
        <v>578189.54999999993</v>
      </c>
      <c r="L84" t="str">
        <f t="shared" si="11"/>
        <v>2019</v>
      </c>
    </row>
    <row r="85" spans="1:12" ht="16.2">
      <c r="A85" s="1">
        <f>策略報表!A85</f>
        <v>43821</v>
      </c>
      <c r="B85">
        <f>資料貼入!B85</f>
        <v>0</v>
      </c>
      <c r="C85">
        <f>SUM($B$3:B85)</f>
        <v>578189.54999999993</v>
      </c>
      <c r="L85" t="str">
        <f t="shared" si="11"/>
        <v>2019</v>
      </c>
    </row>
    <row r="86" spans="1:12" ht="16.2">
      <c r="A86" s="1">
        <f>策略報表!A86</f>
        <v>43822</v>
      </c>
      <c r="B86">
        <f>資料貼入!B86</f>
        <v>-24200</v>
      </c>
      <c r="C86">
        <f>SUM($B$3:B86)</f>
        <v>553989.54999999993</v>
      </c>
      <c r="L86" t="str">
        <f t="shared" si="11"/>
        <v>2019</v>
      </c>
    </row>
    <row r="87" spans="1:12" ht="16.2">
      <c r="A87" s="1">
        <f>策略報表!A87</f>
        <v>43823</v>
      </c>
      <c r="B87">
        <f>資料貼入!B87</f>
        <v>-7120.99</v>
      </c>
      <c r="C87">
        <f>SUM($B$3:B87)</f>
        <v>546868.55999999994</v>
      </c>
      <c r="L87" t="str">
        <f t="shared" si="11"/>
        <v>2019</v>
      </c>
    </row>
    <row r="88" spans="1:12" ht="16.2">
      <c r="A88" s="1">
        <f>策略報表!A88</f>
        <v>43824</v>
      </c>
      <c r="B88">
        <f>資料貼入!B88</f>
        <v>-23300</v>
      </c>
      <c r="C88">
        <f>SUM($B$3:B88)</f>
        <v>523568.55999999994</v>
      </c>
      <c r="L88" t="str">
        <f t="shared" si="11"/>
        <v>2019</v>
      </c>
    </row>
    <row r="89" spans="1:12" ht="16.2">
      <c r="A89" s="1">
        <f>策略報表!A89</f>
        <v>43825</v>
      </c>
      <c r="B89">
        <f>資料貼入!B89</f>
        <v>378.5300000000002</v>
      </c>
      <c r="C89">
        <f>SUM($B$3:B89)</f>
        <v>523947.08999999997</v>
      </c>
      <c r="L89" t="str">
        <f t="shared" si="11"/>
        <v>2019</v>
      </c>
    </row>
    <row r="90" spans="1:12" ht="16.2">
      <c r="A90" s="1">
        <f>策略報表!A90</f>
        <v>43826</v>
      </c>
      <c r="B90">
        <f>資料貼入!B90</f>
        <v>29613.160000000003</v>
      </c>
      <c r="C90">
        <f>SUM($B$3:B90)</f>
        <v>553560.25</v>
      </c>
      <c r="L90" t="str">
        <f t="shared" si="11"/>
        <v>2019</v>
      </c>
    </row>
    <row r="91" spans="1:12" ht="16.2">
      <c r="A91" s="1">
        <f>策略報表!A91</f>
        <v>43827</v>
      </c>
      <c r="B91">
        <f>資料貼入!B91</f>
        <v>0</v>
      </c>
      <c r="C91">
        <f>SUM($B$3:B91)</f>
        <v>553560.25</v>
      </c>
      <c r="L91" t="str">
        <f t="shared" si="11"/>
        <v>2019</v>
      </c>
    </row>
    <row r="92" spans="1:12" ht="16.2">
      <c r="A92" s="1">
        <f>策略報表!A92</f>
        <v>43828</v>
      </c>
      <c r="B92">
        <f>資料貼入!B92</f>
        <v>0</v>
      </c>
      <c r="C92">
        <f>SUM($B$3:B92)</f>
        <v>553560.25</v>
      </c>
      <c r="L92" t="str">
        <f t="shared" si="11"/>
        <v>2019</v>
      </c>
    </row>
    <row r="93" spans="1:12" ht="16.2">
      <c r="A93" s="1">
        <f>策略報表!A93</f>
        <v>43829</v>
      </c>
      <c r="B93">
        <f>資料貼入!B93</f>
        <v>-42614.01</v>
      </c>
      <c r="C93">
        <f>SUM($B$3:B93)</f>
        <v>510946.24</v>
      </c>
      <c r="L93" t="str">
        <f t="shared" si="11"/>
        <v>2019</v>
      </c>
    </row>
    <row r="94" spans="1:12" ht="16.2">
      <c r="A94" s="1">
        <f>策略報表!A94</f>
        <v>43830</v>
      </c>
      <c r="B94">
        <f>資料貼入!B94</f>
        <v>-2121.380000000001</v>
      </c>
      <c r="C94">
        <f>SUM($B$3:B94)</f>
        <v>508824.86</v>
      </c>
      <c r="L94" t="str">
        <f t="shared" si="11"/>
        <v>2019</v>
      </c>
    </row>
    <row r="95" spans="1:12" ht="16.2">
      <c r="A95" s="1">
        <f>策略報表!A95</f>
        <v>43831</v>
      </c>
      <c r="B95">
        <f>資料貼入!B95</f>
        <v>0</v>
      </c>
      <c r="C95">
        <f>SUM($B$3:B95)</f>
        <v>508824.86</v>
      </c>
      <c r="L95" t="str">
        <f t="shared" si="11"/>
        <v>2020</v>
      </c>
    </row>
    <row r="96" spans="1:12" ht="16.2">
      <c r="A96" s="1">
        <f>策略報表!A96</f>
        <v>43832</v>
      </c>
      <c r="B96">
        <f>資料貼入!B96</f>
        <v>45352.020000000004</v>
      </c>
      <c r="C96">
        <f>SUM($B$3:B96)</f>
        <v>554176.88</v>
      </c>
      <c r="L96" t="str">
        <f t="shared" si="11"/>
        <v>2020</v>
      </c>
    </row>
    <row r="97" spans="1:12" ht="16.2">
      <c r="A97" s="1">
        <f>策略報表!A97</f>
        <v>43833</v>
      </c>
      <c r="B97">
        <f>資料貼入!B97</f>
        <v>-39030.32</v>
      </c>
      <c r="C97">
        <f>SUM($B$3:B97)</f>
        <v>515146.56</v>
      </c>
      <c r="L97" t="str">
        <f t="shared" si="11"/>
        <v>2020</v>
      </c>
    </row>
    <row r="98" spans="1:12" ht="16.2">
      <c r="A98" s="1">
        <f>策略報表!A98</f>
        <v>43834</v>
      </c>
      <c r="B98">
        <f>資料貼入!B98</f>
        <v>0</v>
      </c>
      <c r="C98">
        <f>SUM($B$3:B98)</f>
        <v>515146.56</v>
      </c>
      <c r="L98" t="str">
        <f t="shared" si="11"/>
        <v>2020</v>
      </c>
    </row>
    <row r="99" spans="1:12" ht="16.2">
      <c r="A99" s="1">
        <f>策略報表!A99</f>
        <v>43835</v>
      </c>
      <c r="B99">
        <f>資料貼入!B99</f>
        <v>0</v>
      </c>
      <c r="C99">
        <f>SUM($B$3:B99)</f>
        <v>515146.56</v>
      </c>
      <c r="L99" t="str">
        <f t="shared" si="11"/>
        <v>2020</v>
      </c>
    </row>
    <row r="100" spans="1:12" ht="16.2">
      <c r="A100" s="1">
        <f>策略報表!A100</f>
        <v>43836</v>
      </c>
      <c r="B100">
        <f>資料貼入!B100</f>
        <v>-25074.84</v>
      </c>
      <c r="C100">
        <f>SUM($B$3:B100)</f>
        <v>490071.72</v>
      </c>
      <c r="L100" t="str">
        <f t="shared" si="11"/>
        <v>2020</v>
      </c>
    </row>
    <row r="101" spans="1:12" ht="16.2">
      <c r="A101" s="1">
        <f>策略報表!A101</f>
        <v>43837</v>
      </c>
      <c r="B101">
        <f>資料貼入!B101</f>
        <v>17986.93</v>
      </c>
      <c r="C101">
        <f>SUM($B$3:B101)</f>
        <v>508058.64999999997</v>
      </c>
      <c r="L101" t="str">
        <f t="shared" si="11"/>
        <v>2020</v>
      </c>
    </row>
    <row r="102" spans="1:12" ht="16.2">
      <c r="A102" s="1">
        <f>策略報表!A102</f>
        <v>43838</v>
      </c>
      <c r="B102">
        <f>資料貼入!B102</f>
        <v>-59807.58</v>
      </c>
      <c r="C102">
        <f>SUM($B$3:B102)</f>
        <v>448251.06999999995</v>
      </c>
      <c r="L102" t="str">
        <f t="shared" si="11"/>
        <v>2020</v>
      </c>
    </row>
    <row r="103" spans="1:12" ht="16.2">
      <c r="A103" s="1">
        <f>策略報表!A103</f>
        <v>43839</v>
      </c>
      <c r="B103">
        <f>資料貼入!B103</f>
        <v>33708.04</v>
      </c>
      <c r="C103">
        <f>SUM($B$3:B103)</f>
        <v>481959.10999999993</v>
      </c>
      <c r="L103" t="str">
        <f t="shared" si="11"/>
        <v>2020</v>
      </c>
    </row>
    <row r="104" spans="1:12" ht="16.2">
      <c r="A104" s="1">
        <f>策略報表!A104</f>
        <v>43840</v>
      </c>
      <c r="B104">
        <f>資料貼入!B104</f>
        <v>-3178.8300000000017</v>
      </c>
      <c r="C104">
        <f>SUM($B$3:B104)</f>
        <v>478780.27999999991</v>
      </c>
      <c r="L104" t="str">
        <f t="shared" si="11"/>
        <v>2020</v>
      </c>
    </row>
    <row r="105" spans="1:12" ht="16.2">
      <c r="A105" s="1">
        <f>策略報表!A105</f>
        <v>43841</v>
      </c>
      <c r="B105">
        <f>資料貼入!B105</f>
        <v>0</v>
      </c>
      <c r="C105">
        <f>SUM($B$3:B105)</f>
        <v>478780.27999999991</v>
      </c>
      <c r="L105" t="str">
        <f t="shared" si="11"/>
        <v>2020</v>
      </c>
    </row>
    <row r="106" spans="1:12" ht="16.2">
      <c r="A106" s="1">
        <f>策略報表!A106</f>
        <v>43842</v>
      </c>
      <c r="B106">
        <f>資料貼入!B106</f>
        <v>0</v>
      </c>
      <c r="C106">
        <f>SUM($B$3:B106)</f>
        <v>478780.27999999991</v>
      </c>
      <c r="L106" t="str">
        <f t="shared" si="11"/>
        <v>2020</v>
      </c>
    </row>
    <row r="107" spans="1:12" ht="16.2">
      <c r="A107" s="1">
        <f>策略報表!A107</f>
        <v>43843</v>
      </c>
      <c r="B107">
        <f>資料貼入!B107</f>
        <v>99676.34</v>
      </c>
      <c r="C107">
        <f>SUM($B$3:B107)</f>
        <v>578456.61999999988</v>
      </c>
      <c r="L107" t="str">
        <f t="shared" si="11"/>
        <v>2020</v>
      </c>
    </row>
    <row r="108" spans="1:12" ht="16.2">
      <c r="A108" s="1">
        <f>策略報表!A108</f>
        <v>43844</v>
      </c>
      <c r="B108">
        <f>資料貼入!B108</f>
        <v>90169.68</v>
      </c>
      <c r="C108">
        <f>SUM($B$3:B108)</f>
        <v>668626.29999999981</v>
      </c>
      <c r="L108" t="str">
        <f t="shared" si="11"/>
        <v>2020</v>
      </c>
    </row>
    <row r="109" spans="1:12" ht="16.2">
      <c r="A109" s="1">
        <f>策略報表!A109</f>
        <v>43845</v>
      </c>
      <c r="B109">
        <f>資料貼入!B109</f>
        <v>-96154.94</v>
      </c>
      <c r="C109">
        <f>SUM($B$3:B109)</f>
        <v>572471.35999999987</v>
      </c>
      <c r="L109" t="str">
        <f t="shared" si="11"/>
        <v>2020</v>
      </c>
    </row>
    <row r="110" spans="1:12" ht="16.2">
      <c r="A110" s="1">
        <f>策略報表!A110</f>
        <v>43846</v>
      </c>
      <c r="B110">
        <f>資料貼入!B110</f>
        <v>-18521.68</v>
      </c>
      <c r="C110">
        <f>SUM($B$3:B110)</f>
        <v>553949.67999999982</v>
      </c>
      <c r="L110" t="str">
        <f t="shared" si="11"/>
        <v>2020</v>
      </c>
    </row>
    <row r="111" spans="1:12" ht="16.2">
      <c r="A111" s="1">
        <f>策略報表!A111</f>
        <v>43847</v>
      </c>
      <c r="B111">
        <f>資料貼入!B111</f>
        <v>-17623.84</v>
      </c>
      <c r="C111">
        <f>SUM($B$3:B111)</f>
        <v>536325.83999999985</v>
      </c>
      <c r="L111" t="str">
        <f t="shared" si="11"/>
        <v>2020</v>
      </c>
    </row>
    <row r="112" spans="1:12" ht="16.2">
      <c r="A112" s="1">
        <f>策略報表!A112</f>
        <v>43848</v>
      </c>
      <c r="B112">
        <f>資料貼入!B112</f>
        <v>0</v>
      </c>
      <c r="C112">
        <f>SUM($B$3:B112)</f>
        <v>536325.83999999985</v>
      </c>
      <c r="L112" t="str">
        <f t="shared" si="11"/>
        <v>2020</v>
      </c>
    </row>
    <row r="113" spans="1:12" ht="16.2">
      <c r="A113" s="1">
        <f>策略報表!A113</f>
        <v>43849</v>
      </c>
      <c r="B113">
        <f>資料貼入!B113</f>
        <v>0</v>
      </c>
      <c r="C113">
        <f>SUM($B$3:B113)</f>
        <v>536325.83999999985</v>
      </c>
      <c r="L113" t="str">
        <f t="shared" si="11"/>
        <v>2020</v>
      </c>
    </row>
    <row r="114" spans="1:12" ht="16.2">
      <c r="A114" s="1">
        <f>策略報表!A114</f>
        <v>43850</v>
      </c>
      <c r="B114">
        <f>資料貼入!B114</f>
        <v>4917.32</v>
      </c>
      <c r="C114">
        <f>SUM($B$3:B114)</f>
        <v>541243.1599999998</v>
      </c>
      <c r="L114" t="str">
        <f t="shared" si="11"/>
        <v>2020</v>
      </c>
    </row>
    <row r="115" spans="1:12" ht="16.2">
      <c r="A115" s="1">
        <f>策略報表!A115</f>
        <v>43851</v>
      </c>
      <c r="B115">
        <f>資料貼入!B115</f>
        <v>0</v>
      </c>
      <c r="C115">
        <f>SUM($B$3:B115)</f>
        <v>541243.1599999998</v>
      </c>
      <c r="L115" t="str">
        <f t="shared" si="11"/>
        <v>2020</v>
      </c>
    </row>
    <row r="116" spans="1:12" ht="16.2">
      <c r="A116" s="1">
        <f>策略報表!A116</f>
        <v>43852</v>
      </c>
      <c r="B116">
        <f>資料貼入!B116</f>
        <v>0</v>
      </c>
      <c r="C116">
        <f>SUM($B$3:B116)</f>
        <v>541243.1599999998</v>
      </c>
      <c r="L116" t="str">
        <f t="shared" si="11"/>
        <v>2020</v>
      </c>
    </row>
    <row r="117" spans="1:12" ht="16.2">
      <c r="A117" s="1">
        <f>策略報表!A117</f>
        <v>43853</v>
      </c>
      <c r="B117">
        <f>資料貼入!B117</f>
        <v>0</v>
      </c>
      <c r="C117">
        <f>SUM($B$3:B117)</f>
        <v>541243.1599999998</v>
      </c>
      <c r="L117" t="str">
        <f t="shared" si="11"/>
        <v>2020</v>
      </c>
    </row>
    <row r="118" spans="1:12" ht="16.2">
      <c r="A118" s="1">
        <f>策略報表!A118</f>
        <v>43854</v>
      </c>
      <c r="B118">
        <f>資料貼入!B118</f>
        <v>0</v>
      </c>
      <c r="C118">
        <f>SUM($B$3:B118)</f>
        <v>541243.1599999998</v>
      </c>
      <c r="L118" t="str">
        <f t="shared" si="11"/>
        <v>2020</v>
      </c>
    </row>
    <row r="119" spans="1:12" ht="16.2">
      <c r="A119" s="1">
        <f>策略報表!A119</f>
        <v>43855</v>
      </c>
      <c r="B119">
        <f>資料貼入!B119</f>
        <v>0</v>
      </c>
      <c r="C119">
        <f>SUM($B$3:B119)</f>
        <v>541243.1599999998</v>
      </c>
      <c r="L119" t="str">
        <f t="shared" si="11"/>
        <v>2020</v>
      </c>
    </row>
    <row r="120" spans="1:12" ht="16.2">
      <c r="A120" s="1">
        <f>策略報表!A120</f>
        <v>43856</v>
      </c>
      <c r="B120">
        <f>資料貼入!B120</f>
        <v>0</v>
      </c>
      <c r="C120">
        <f>SUM($B$3:B120)</f>
        <v>541243.1599999998</v>
      </c>
      <c r="L120" t="str">
        <f t="shared" si="11"/>
        <v>2020</v>
      </c>
    </row>
    <row r="121" spans="1:12" ht="16.2">
      <c r="A121" s="1">
        <f>策略報表!A121</f>
        <v>43857</v>
      </c>
      <c r="B121">
        <f>資料貼入!B121</f>
        <v>0</v>
      </c>
      <c r="C121">
        <f>SUM($B$3:B121)</f>
        <v>541243.1599999998</v>
      </c>
      <c r="L121" t="str">
        <f t="shared" si="11"/>
        <v>2020</v>
      </c>
    </row>
    <row r="122" spans="1:12" ht="16.2">
      <c r="A122" s="1">
        <f>策略報表!A122</f>
        <v>43858</v>
      </c>
      <c r="B122">
        <f>資料貼入!B122</f>
        <v>0</v>
      </c>
      <c r="C122">
        <f>SUM($B$3:B122)</f>
        <v>541243.1599999998</v>
      </c>
      <c r="L122" t="str">
        <f t="shared" si="11"/>
        <v>2020</v>
      </c>
    </row>
    <row r="123" spans="1:12" ht="16.2">
      <c r="A123" s="1">
        <f>策略報表!A123</f>
        <v>43859</v>
      </c>
      <c r="B123">
        <f>資料貼入!B123</f>
        <v>0</v>
      </c>
      <c r="C123">
        <f>SUM($B$3:B123)</f>
        <v>541243.1599999998</v>
      </c>
      <c r="L123" t="str">
        <f t="shared" si="11"/>
        <v>2020</v>
      </c>
    </row>
    <row r="124" spans="1:12" ht="16.2">
      <c r="A124" s="1">
        <f>策略報表!A124</f>
        <v>43860</v>
      </c>
      <c r="B124">
        <f>資料貼入!B124</f>
        <v>352061.20999999996</v>
      </c>
      <c r="C124">
        <f>SUM($B$3:B124)</f>
        <v>893304.36999999976</v>
      </c>
      <c r="L124" t="str">
        <f t="shared" si="11"/>
        <v>2020</v>
      </c>
    </row>
    <row r="125" spans="1:12" ht="16.2">
      <c r="A125" s="1">
        <f>策略報表!A125</f>
        <v>43861</v>
      </c>
      <c r="B125">
        <f>資料貼入!B125</f>
        <v>-91831.91</v>
      </c>
      <c r="C125">
        <f>SUM($B$3:B125)</f>
        <v>801472.45999999973</v>
      </c>
      <c r="L125" t="str">
        <f t="shared" si="11"/>
        <v>2020</v>
      </c>
    </row>
    <row r="126" spans="1:12" ht="16.2">
      <c r="A126" s="1">
        <f>策略報表!A126</f>
        <v>43862</v>
      </c>
      <c r="B126">
        <f>資料貼入!B126</f>
        <v>0</v>
      </c>
      <c r="C126">
        <f>SUM($B$3:B126)</f>
        <v>801472.45999999973</v>
      </c>
      <c r="L126" t="str">
        <f t="shared" si="11"/>
        <v>2020</v>
      </c>
    </row>
    <row r="127" spans="1:12" ht="16.2">
      <c r="A127" s="1">
        <f>策略報表!A127</f>
        <v>43863</v>
      </c>
      <c r="B127">
        <f>資料貼入!B127</f>
        <v>0</v>
      </c>
      <c r="C127">
        <f>SUM($B$3:B127)</f>
        <v>801472.45999999973</v>
      </c>
      <c r="L127" t="str">
        <f t="shared" si="11"/>
        <v>2020</v>
      </c>
    </row>
    <row r="128" spans="1:12" ht="16.2">
      <c r="A128" s="1">
        <f>策略報表!A128</f>
        <v>43864</v>
      </c>
      <c r="B128">
        <f>資料貼入!B128</f>
        <v>42000.959999999999</v>
      </c>
      <c r="C128">
        <f>SUM($B$3:B128)</f>
        <v>843473.41999999969</v>
      </c>
      <c r="L128" t="str">
        <f t="shared" si="11"/>
        <v>2020</v>
      </c>
    </row>
    <row r="129" spans="1:12" ht="16.2">
      <c r="A129" s="1">
        <f>策略報表!A129</f>
        <v>43865</v>
      </c>
      <c r="B129">
        <f>資料貼入!B129</f>
        <v>107876.47</v>
      </c>
      <c r="C129">
        <f>SUM($B$3:B129)</f>
        <v>951349.88999999966</v>
      </c>
      <c r="L129" t="str">
        <f t="shared" si="11"/>
        <v>2020</v>
      </c>
    </row>
    <row r="130" spans="1:12" ht="16.2">
      <c r="A130" s="1">
        <f>策略報表!A130</f>
        <v>43866</v>
      </c>
      <c r="B130">
        <f>資料貼入!B130</f>
        <v>-9827.2400000000016</v>
      </c>
      <c r="C130">
        <f>SUM($B$3:B130)</f>
        <v>941522.64999999967</v>
      </c>
      <c r="L130" t="str">
        <f t="shared" si="11"/>
        <v>2020</v>
      </c>
    </row>
    <row r="131" spans="1:12" ht="16.2">
      <c r="A131" s="1">
        <f>策略報表!A131</f>
        <v>43867</v>
      </c>
      <c r="B131">
        <f>資料貼入!B131</f>
        <v>152497.47999999998</v>
      </c>
      <c r="C131">
        <f>SUM($B$3:B131)</f>
        <v>1094020.1299999997</v>
      </c>
      <c r="L131" t="str">
        <f t="shared" si="11"/>
        <v>2020</v>
      </c>
    </row>
    <row r="132" spans="1:12" ht="16.2">
      <c r="A132" s="1">
        <f>策略報表!A132</f>
        <v>43868</v>
      </c>
      <c r="B132">
        <f>資料貼入!B132</f>
        <v>-162137.91999999998</v>
      </c>
      <c r="C132">
        <f>SUM($B$3:B132)</f>
        <v>931882.20999999973</v>
      </c>
      <c r="L132" t="str">
        <f t="shared" ref="L132:L195" si="12">IF(ISBLANK(A132),"",TEXT(A132,"yyyy"))</f>
        <v>2020</v>
      </c>
    </row>
    <row r="133" spans="1:12" ht="16.2">
      <c r="A133" s="1">
        <f>策略報表!A133</f>
        <v>43869</v>
      </c>
      <c r="B133">
        <f>資料貼入!B133</f>
        <v>0</v>
      </c>
      <c r="C133">
        <f>SUM($B$3:B133)</f>
        <v>931882.20999999973</v>
      </c>
      <c r="L133" t="str">
        <f t="shared" si="12"/>
        <v>2020</v>
      </c>
    </row>
    <row r="134" spans="1:12" ht="16.2">
      <c r="A134" s="1">
        <f>策略報表!A134</f>
        <v>43870</v>
      </c>
      <c r="B134">
        <f>資料貼入!B134</f>
        <v>0</v>
      </c>
      <c r="C134">
        <f>SUM($B$3:B134)</f>
        <v>931882.20999999973</v>
      </c>
      <c r="L134" t="str">
        <f t="shared" si="12"/>
        <v>2020</v>
      </c>
    </row>
    <row r="135" spans="1:12" ht="16.2">
      <c r="A135" s="1">
        <f>策略報表!A135</f>
        <v>43871</v>
      </c>
      <c r="B135">
        <f>資料貼入!B135</f>
        <v>-70112.39</v>
      </c>
      <c r="C135">
        <f>SUM($B$3:B135)</f>
        <v>861769.81999999972</v>
      </c>
      <c r="L135" t="str">
        <f t="shared" si="12"/>
        <v>2020</v>
      </c>
    </row>
    <row r="136" spans="1:12" ht="16.2">
      <c r="A136" s="1">
        <f>策略報表!A136</f>
        <v>43872</v>
      </c>
      <c r="B136">
        <f>資料貼入!B136</f>
        <v>72802.260000000009</v>
      </c>
      <c r="C136">
        <f>SUM($B$3:B136)</f>
        <v>934572.07999999973</v>
      </c>
      <c r="L136" t="str">
        <f t="shared" si="12"/>
        <v>2020</v>
      </c>
    </row>
    <row r="137" spans="1:12" ht="16.2">
      <c r="A137" s="1">
        <f>策略報表!A137</f>
        <v>43873</v>
      </c>
      <c r="B137">
        <f>資料貼入!B137</f>
        <v>102594.85</v>
      </c>
      <c r="C137">
        <f>SUM($B$3:B137)</f>
        <v>1037166.9299999997</v>
      </c>
      <c r="L137" t="str">
        <f t="shared" si="12"/>
        <v>2020</v>
      </c>
    </row>
    <row r="138" spans="1:12" ht="16.2">
      <c r="A138" s="1">
        <f>策略報表!A138</f>
        <v>43874</v>
      </c>
      <c r="B138">
        <f>資料貼入!B138</f>
        <v>4600</v>
      </c>
      <c r="C138">
        <f>SUM($B$3:B138)</f>
        <v>1041766.9299999997</v>
      </c>
      <c r="L138" t="str">
        <f t="shared" si="12"/>
        <v>2020</v>
      </c>
    </row>
    <row r="139" spans="1:12" ht="16.2">
      <c r="A139" s="1">
        <f>策略報表!A139</f>
        <v>43875</v>
      </c>
      <c r="B139">
        <f>資料貼入!B139</f>
        <v>30690.68</v>
      </c>
      <c r="C139">
        <f>SUM($B$3:B139)</f>
        <v>1072457.6099999996</v>
      </c>
      <c r="L139" t="str">
        <f t="shared" si="12"/>
        <v>2020</v>
      </c>
    </row>
    <row r="140" spans="1:12" ht="16.2">
      <c r="A140" s="1">
        <f>策略報表!A140</f>
        <v>43876</v>
      </c>
      <c r="B140">
        <f>資料貼入!B140</f>
        <v>0</v>
      </c>
      <c r="C140">
        <f>SUM($B$3:B140)</f>
        <v>1072457.6099999996</v>
      </c>
      <c r="L140" t="str">
        <f t="shared" si="12"/>
        <v>2020</v>
      </c>
    </row>
    <row r="141" spans="1:12" ht="16.2">
      <c r="A141" s="1">
        <f>策略報表!A141</f>
        <v>43877</v>
      </c>
      <c r="B141">
        <f>資料貼入!B141</f>
        <v>0</v>
      </c>
      <c r="C141">
        <f>SUM($B$3:B141)</f>
        <v>1072457.6099999996</v>
      </c>
      <c r="L141" t="str">
        <f t="shared" si="12"/>
        <v>2020</v>
      </c>
    </row>
    <row r="142" spans="1:12" ht="16.2">
      <c r="A142" s="1">
        <f>策略報表!A142</f>
        <v>43878</v>
      </c>
      <c r="B142">
        <f>資料貼入!B142</f>
        <v>-59508.800000000003</v>
      </c>
      <c r="C142">
        <f>SUM($B$3:B142)</f>
        <v>1012948.8099999996</v>
      </c>
      <c r="L142" t="str">
        <f t="shared" si="12"/>
        <v>2020</v>
      </c>
    </row>
    <row r="143" spans="1:12" ht="16.2">
      <c r="A143" s="1">
        <f>策略報表!A143</f>
        <v>43879</v>
      </c>
      <c r="B143">
        <f>資料貼入!B143</f>
        <v>-108298.91</v>
      </c>
      <c r="C143">
        <f>SUM($B$3:B143)</f>
        <v>904649.89999999956</v>
      </c>
      <c r="L143" t="str">
        <f t="shared" si="12"/>
        <v>2020</v>
      </c>
    </row>
    <row r="144" spans="1:12" ht="16.2">
      <c r="A144" s="1">
        <f>策略報表!A144</f>
        <v>43880</v>
      </c>
      <c r="B144">
        <f>資料貼入!B144</f>
        <v>49396.94</v>
      </c>
      <c r="C144">
        <f>SUM($B$3:B144)</f>
        <v>954046.83999999962</v>
      </c>
      <c r="L144" t="str">
        <f t="shared" si="12"/>
        <v>2020</v>
      </c>
    </row>
    <row r="145" spans="1:12" ht="16.2">
      <c r="A145" s="1">
        <f>策略報表!A145</f>
        <v>43881</v>
      </c>
      <c r="B145">
        <f>資料貼入!B145</f>
        <v>6585.86</v>
      </c>
      <c r="C145">
        <f>SUM($B$3:B145)</f>
        <v>960632.6999999996</v>
      </c>
      <c r="L145" t="str">
        <f t="shared" si="12"/>
        <v>2020</v>
      </c>
    </row>
    <row r="146" spans="1:12" ht="16.2">
      <c r="A146" s="1">
        <f>策略報表!A146</f>
        <v>43882</v>
      </c>
      <c r="B146">
        <f>資料貼入!B146</f>
        <v>-51803.020000000004</v>
      </c>
      <c r="C146">
        <f>SUM($B$3:B146)</f>
        <v>908829.67999999959</v>
      </c>
      <c r="L146" t="str">
        <f t="shared" si="12"/>
        <v>2020</v>
      </c>
    </row>
    <row r="147" spans="1:12" ht="16.2">
      <c r="A147" s="1">
        <f>策略報表!A147</f>
        <v>43883</v>
      </c>
      <c r="B147">
        <f>資料貼入!B147</f>
        <v>0</v>
      </c>
      <c r="C147">
        <f>SUM($B$3:B147)</f>
        <v>908829.67999999959</v>
      </c>
      <c r="L147" t="str">
        <f t="shared" si="12"/>
        <v>2020</v>
      </c>
    </row>
    <row r="148" spans="1:12" ht="16.2">
      <c r="A148" s="1">
        <f>策略報表!A148</f>
        <v>43884</v>
      </c>
      <c r="B148">
        <f>資料貼入!B148</f>
        <v>0</v>
      </c>
      <c r="C148">
        <f>SUM($B$3:B148)</f>
        <v>908829.67999999959</v>
      </c>
      <c r="L148" t="str">
        <f t="shared" si="12"/>
        <v>2020</v>
      </c>
    </row>
    <row r="149" spans="1:12" ht="16.2">
      <c r="A149" s="1">
        <f>策略報表!A149</f>
        <v>43885</v>
      </c>
      <c r="B149">
        <f>資料貼入!B149</f>
        <v>90232.74</v>
      </c>
      <c r="C149">
        <f>SUM($B$3:B149)</f>
        <v>999062.41999999958</v>
      </c>
      <c r="L149" t="str">
        <f t="shared" si="12"/>
        <v>2020</v>
      </c>
    </row>
    <row r="150" spans="1:12" ht="16.2">
      <c r="A150" s="1">
        <f>策略報表!A150</f>
        <v>43886</v>
      </c>
      <c r="B150">
        <f>資料貼入!B150</f>
        <v>-36091.56</v>
      </c>
      <c r="C150">
        <f>SUM($B$3:B150)</f>
        <v>962970.85999999964</v>
      </c>
      <c r="L150" t="str">
        <f t="shared" si="12"/>
        <v>2020</v>
      </c>
    </row>
    <row r="151" spans="1:12" ht="16.2">
      <c r="A151" s="1">
        <f>策略報表!A151</f>
        <v>43887</v>
      </c>
      <c r="B151">
        <f>資料貼入!B151</f>
        <v>35600</v>
      </c>
      <c r="C151">
        <f>SUM($B$3:B151)</f>
        <v>998570.85999999964</v>
      </c>
      <c r="L151" t="str">
        <f t="shared" si="12"/>
        <v>2020</v>
      </c>
    </row>
    <row r="152" spans="1:12" ht="16.2">
      <c r="A152" s="1">
        <f>策略報表!A152</f>
        <v>43888</v>
      </c>
      <c r="B152">
        <f>資料貼入!B152</f>
        <v>73980.89</v>
      </c>
      <c r="C152">
        <f>SUM($B$3:B152)</f>
        <v>1072551.7499999995</v>
      </c>
      <c r="L152" t="str">
        <f t="shared" si="12"/>
        <v>2020</v>
      </c>
    </row>
    <row r="153" spans="1:12" ht="16.2">
      <c r="A153" s="1">
        <f>策略報表!A153</f>
        <v>43889</v>
      </c>
      <c r="B153">
        <f>資料貼入!B153</f>
        <v>0</v>
      </c>
      <c r="C153">
        <f>SUM($B$3:B153)</f>
        <v>1072551.7499999995</v>
      </c>
      <c r="L153" t="str">
        <f t="shared" si="12"/>
        <v>2020</v>
      </c>
    </row>
    <row r="154" spans="1:12" ht="16.2">
      <c r="A154" s="1">
        <f>策略報表!A154</f>
        <v>43890</v>
      </c>
      <c r="B154">
        <f>資料貼入!B154</f>
        <v>0</v>
      </c>
      <c r="C154">
        <f>SUM($B$3:B154)</f>
        <v>1072551.7499999995</v>
      </c>
      <c r="L154" t="str">
        <f t="shared" si="12"/>
        <v>2020</v>
      </c>
    </row>
    <row r="155" spans="1:12" ht="16.2">
      <c r="A155" s="1">
        <f>策略報表!A155</f>
        <v>43891</v>
      </c>
      <c r="B155">
        <f>資料貼入!B155</f>
        <v>0</v>
      </c>
      <c r="C155">
        <f>SUM($B$3:B155)</f>
        <v>1072551.7499999995</v>
      </c>
      <c r="L155" t="str">
        <f t="shared" si="12"/>
        <v>2020</v>
      </c>
    </row>
    <row r="156" spans="1:12" ht="16.2">
      <c r="A156" s="1">
        <f>策略報表!A156</f>
        <v>43892</v>
      </c>
      <c r="B156">
        <f>資料貼入!B156</f>
        <v>126965.87</v>
      </c>
      <c r="C156">
        <f>SUM($B$3:B156)</f>
        <v>1199517.6199999996</v>
      </c>
      <c r="L156" t="str">
        <f t="shared" si="12"/>
        <v>2020</v>
      </c>
    </row>
    <row r="157" spans="1:12" ht="16.2">
      <c r="A157" s="1">
        <f>策略報表!A157</f>
        <v>43893</v>
      </c>
      <c r="B157">
        <f>資料貼入!B157</f>
        <v>-71936.13</v>
      </c>
      <c r="C157">
        <f>SUM($B$3:B157)</f>
        <v>1127581.4899999998</v>
      </c>
      <c r="L157" t="str">
        <f t="shared" si="12"/>
        <v>2020</v>
      </c>
    </row>
    <row r="158" spans="1:12" ht="16.2">
      <c r="A158" s="1">
        <f>策略報表!A158</f>
        <v>43894</v>
      </c>
      <c r="B158">
        <f>資料貼入!B158</f>
        <v>-21218.53</v>
      </c>
      <c r="C158">
        <f>SUM($B$3:B158)</f>
        <v>1106362.9599999997</v>
      </c>
      <c r="L158" t="str">
        <f t="shared" si="12"/>
        <v>2020</v>
      </c>
    </row>
    <row r="159" spans="1:12" ht="16.2">
      <c r="A159" s="1">
        <f>策略報表!A159</f>
        <v>43895</v>
      </c>
      <c r="B159">
        <f>資料貼入!B159</f>
        <v>5336.5999999999985</v>
      </c>
      <c r="C159">
        <f>SUM($B$3:B159)</f>
        <v>1111699.5599999998</v>
      </c>
      <c r="L159" t="str">
        <f t="shared" si="12"/>
        <v>2020</v>
      </c>
    </row>
    <row r="160" spans="1:12" ht="16.2">
      <c r="A160" s="1">
        <f>策略報表!A160</f>
        <v>43896</v>
      </c>
      <c r="B160">
        <f>資料貼入!B160</f>
        <v>44651.45</v>
      </c>
      <c r="C160">
        <f>SUM($B$3:B160)</f>
        <v>1156351.0099999998</v>
      </c>
      <c r="L160" t="str">
        <f t="shared" si="12"/>
        <v>2020</v>
      </c>
    </row>
    <row r="161" spans="1:12" ht="16.2">
      <c r="A161" s="1">
        <f>策略報表!A161</f>
        <v>43897</v>
      </c>
      <c r="B161">
        <f>資料貼入!B161</f>
        <v>0</v>
      </c>
      <c r="C161">
        <f>SUM($B$3:B161)</f>
        <v>1156351.0099999998</v>
      </c>
      <c r="L161" t="str">
        <f t="shared" si="12"/>
        <v>2020</v>
      </c>
    </row>
    <row r="162" spans="1:12" ht="16.2">
      <c r="A162" s="1">
        <f>策略報表!A162</f>
        <v>43898</v>
      </c>
      <c r="B162">
        <f>資料貼入!B162</f>
        <v>0</v>
      </c>
      <c r="C162">
        <f>SUM($B$3:B162)</f>
        <v>1156351.0099999998</v>
      </c>
      <c r="L162" t="str">
        <f t="shared" si="12"/>
        <v>2020</v>
      </c>
    </row>
    <row r="163" spans="1:12" ht="16.2">
      <c r="A163" s="1">
        <f>策略報表!A163</f>
        <v>43899</v>
      </c>
      <c r="B163">
        <f>資料貼入!B163</f>
        <v>256321.78</v>
      </c>
      <c r="C163">
        <f>SUM($B$3:B163)</f>
        <v>1412672.7899999998</v>
      </c>
      <c r="L163" t="str">
        <f t="shared" si="12"/>
        <v>2020</v>
      </c>
    </row>
    <row r="164" spans="1:12" ht="16.2">
      <c r="A164" s="1">
        <f>策略報表!A164</f>
        <v>43900</v>
      </c>
      <c r="B164">
        <f>資料貼入!B164</f>
        <v>-98352.37</v>
      </c>
      <c r="C164">
        <f>SUM($B$3:B164)</f>
        <v>1314320.42</v>
      </c>
      <c r="L164" t="str">
        <f t="shared" si="12"/>
        <v>2020</v>
      </c>
    </row>
    <row r="165" spans="1:12" ht="16.2">
      <c r="A165" s="1">
        <f>策略報表!A165</f>
        <v>43901</v>
      </c>
      <c r="B165">
        <f>資料貼入!B165</f>
        <v>89200</v>
      </c>
      <c r="C165">
        <f>SUM($B$3:B165)</f>
        <v>1403520.42</v>
      </c>
      <c r="L165" t="str">
        <f t="shared" si="12"/>
        <v>2020</v>
      </c>
    </row>
    <row r="166" spans="1:12" ht="16.2">
      <c r="A166" s="1">
        <f>策略報表!A166</f>
        <v>43902</v>
      </c>
      <c r="B166">
        <f>資料貼入!B166</f>
        <v>921788.35</v>
      </c>
      <c r="C166">
        <f>SUM($B$3:B166)</f>
        <v>2325308.77</v>
      </c>
      <c r="L166" t="str">
        <f t="shared" si="12"/>
        <v>2020</v>
      </c>
    </row>
    <row r="167" spans="1:12" ht="16.2">
      <c r="A167" s="1">
        <f>策略報表!A167</f>
        <v>43903</v>
      </c>
      <c r="B167">
        <f>資料貼入!B167</f>
        <v>715599.22</v>
      </c>
      <c r="C167">
        <f>SUM($B$3:B167)</f>
        <v>3040907.99</v>
      </c>
      <c r="L167" t="str">
        <f t="shared" si="12"/>
        <v>2020</v>
      </c>
    </row>
    <row r="168" spans="1:12" ht="16.2">
      <c r="A168" s="1">
        <f>策略報表!A168</f>
        <v>43904</v>
      </c>
      <c r="B168">
        <f>資料貼入!B168</f>
        <v>0</v>
      </c>
      <c r="C168">
        <f>SUM($B$3:B168)</f>
        <v>3040907.99</v>
      </c>
      <c r="L168" t="str">
        <f t="shared" si="12"/>
        <v>2020</v>
      </c>
    </row>
    <row r="169" spans="1:12" ht="16.2">
      <c r="A169" s="1">
        <f>策略報表!A169</f>
        <v>43905</v>
      </c>
      <c r="B169">
        <f>資料貼入!B169</f>
        <v>0</v>
      </c>
      <c r="C169">
        <f>SUM($B$3:B169)</f>
        <v>3040907.99</v>
      </c>
      <c r="L169" t="str">
        <f t="shared" si="12"/>
        <v>2020</v>
      </c>
    </row>
    <row r="170" spans="1:12" ht="16.2">
      <c r="A170" s="1">
        <f>策略報表!A170</f>
        <v>43906</v>
      </c>
      <c r="B170">
        <f>資料貼入!B170</f>
        <v>42500</v>
      </c>
      <c r="C170">
        <f>SUM($B$3:B170)</f>
        <v>3083407.99</v>
      </c>
      <c r="L170" t="str">
        <f t="shared" si="12"/>
        <v>2020</v>
      </c>
    </row>
    <row r="171" spans="1:12" ht="16.2">
      <c r="A171" s="1">
        <f>策略報表!A171</f>
        <v>43907</v>
      </c>
      <c r="B171">
        <f>資料貼入!B171</f>
        <v>211900</v>
      </c>
      <c r="C171">
        <f>SUM($B$3:B171)</f>
        <v>3295307.99</v>
      </c>
      <c r="L171" t="str">
        <f t="shared" si="12"/>
        <v>2020</v>
      </c>
    </row>
    <row r="172" spans="1:12" ht="16.2">
      <c r="A172" s="1">
        <f>策略報表!A172</f>
        <v>43908</v>
      </c>
      <c r="B172">
        <f>資料貼入!B172</f>
        <v>-238400</v>
      </c>
      <c r="C172">
        <f>SUM($B$3:B172)</f>
        <v>3056907.99</v>
      </c>
      <c r="L172" t="str">
        <f t="shared" si="12"/>
        <v>2020</v>
      </c>
    </row>
    <row r="173" spans="1:12" ht="16.2">
      <c r="A173" s="1">
        <f>策略報表!A173</f>
        <v>43909</v>
      </c>
      <c r="B173">
        <f>資料貼入!B173</f>
        <v>171900</v>
      </c>
      <c r="C173">
        <f>SUM($B$3:B173)</f>
        <v>3228807.99</v>
      </c>
      <c r="L173" t="str">
        <f t="shared" si="12"/>
        <v>2020</v>
      </c>
    </row>
    <row r="174" spans="1:12" ht="16.2">
      <c r="A174" s="1">
        <f>策略報表!A174</f>
        <v>43910</v>
      </c>
      <c r="B174">
        <f>資料貼入!B174</f>
        <v>-51000</v>
      </c>
      <c r="C174">
        <f>SUM($B$3:B174)</f>
        <v>3177807.99</v>
      </c>
      <c r="L174" t="str">
        <f t="shared" si="12"/>
        <v>2020</v>
      </c>
    </row>
    <row r="175" spans="1:12" ht="16.2">
      <c r="A175" s="1">
        <f>策略報表!A175</f>
        <v>43911</v>
      </c>
      <c r="B175">
        <f>資料貼入!B175</f>
        <v>0</v>
      </c>
      <c r="C175">
        <f>SUM($B$3:B175)</f>
        <v>3177807.99</v>
      </c>
      <c r="L175" t="str">
        <f t="shared" si="12"/>
        <v>2020</v>
      </c>
    </row>
    <row r="176" spans="1:12" ht="16.2">
      <c r="A176" s="1">
        <f>策略報表!A176</f>
        <v>43912</v>
      </c>
      <c r="B176">
        <f>資料貼入!B176</f>
        <v>0</v>
      </c>
      <c r="C176">
        <f>SUM($B$3:B176)</f>
        <v>3177807.99</v>
      </c>
      <c r="L176" t="str">
        <f t="shared" si="12"/>
        <v>2020</v>
      </c>
    </row>
    <row r="177" spans="1:12" ht="16.2">
      <c r="A177" s="1">
        <f>策略報表!A177</f>
        <v>43913</v>
      </c>
      <c r="B177">
        <f>資料貼入!B177</f>
        <v>-68500</v>
      </c>
      <c r="C177">
        <f>SUM($B$3:B177)</f>
        <v>3109307.99</v>
      </c>
      <c r="L177" t="str">
        <f t="shared" si="12"/>
        <v>2020</v>
      </c>
    </row>
    <row r="178" spans="1:12" ht="16.2">
      <c r="A178" s="1">
        <f>策略報表!A178</f>
        <v>43914</v>
      </c>
      <c r="B178">
        <f>資料貼入!B178</f>
        <v>-35500</v>
      </c>
      <c r="C178">
        <f>SUM($B$3:B178)</f>
        <v>3073807.99</v>
      </c>
      <c r="L178" t="str">
        <f t="shared" si="12"/>
        <v>2020</v>
      </c>
    </row>
    <row r="179" spans="1:12" ht="16.2">
      <c r="A179" s="1">
        <f>策略報表!A179</f>
        <v>43915</v>
      </c>
      <c r="B179">
        <f>資料貼入!B179</f>
        <v>189300</v>
      </c>
      <c r="C179">
        <f>SUM($B$3:B179)</f>
        <v>3263107.99</v>
      </c>
      <c r="L179" t="str">
        <f t="shared" si="12"/>
        <v>2020</v>
      </c>
    </row>
    <row r="180" spans="1:12" ht="16.2">
      <c r="A180" s="1">
        <f>策略報表!A180</f>
        <v>43916</v>
      </c>
      <c r="B180">
        <f>資料貼入!B180</f>
        <v>-5300</v>
      </c>
      <c r="C180">
        <f>SUM($B$3:B180)</f>
        <v>3257807.99</v>
      </c>
      <c r="L180" t="str">
        <f t="shared" si="12"/>
        <v>2020</v>
      </c>
    </row>
    <row r="181" spans="1:12" ht="16.2">
      <c r="A181" s="1">
        <f>策略報表!A181</f>
        <v>43917</v>
      </c>
      <c r="B181">
        <f>資料貼入!B181</f>
        <v>-46200</v>
      </c>
      <c r="C181">
        <f>SUM($B$3:B181)</f>
        <v>3211607.99</v>
      </c>
      <c r="L181" t="str">
        <f t="shared" si="12"/>
        <v>2020</v>
      </c>
    </row>
    <row r="182" spans="1:12" ht="16.2">
      <c r="A182" s="1">
        <f>策略報表!A182</f>
        <v>43918</v>
      </c>
      <c r="B182">
        <f>資料貼入!B182</f>
        <v>0</v>
      </c>
      <c r="C182">
        <f>SUM($B$3:B182)</f>
        <v>3211607.99</v>
      </c>
      <c r="L182" t="str">
        <f t="shared" si="12"/>
        <v>2020</v>
      </c>
    </row>
    <row r="183" spans="1:12" ht="16.2">
      <c r="A183" s="1">
        <f>策略報表!A183</f>
        <v>43919</v>
      </c>
      <c r="B183">
        <f>資料貼入!B183</f>
        <v>0</v>
      </c>
      <c r="C183">
        <f>SUM($B$3:B183)</f>
        <v>3211607.99</v>
      </c>
      <c r="L183" t="str">
        <f t="shared" si="12"/>
        <v>2020</v>
      </c>
    </row>
    <row r="184" spans="1:12" ht="16.2">
      <c r="A184" s="1">
        <f>策略報表!A184</f>
        <v>43920</v>
      </c>
      <c r="B184">
        <f>資料貼入!B184</f>
        <v>-68600</v>
      </c>
      <c r="C184">
        <f>SUM($B$3:B184)</f>
        <v>3143007.99</v>
      </c>
      <c r="L184" t="str">
        <f t="shared" si="12"/>
        <v>2020</v>
      </c>
    </row>
    <row r="185" spans="1:12" ht="16.2">
      <c r="A185" s="1">
        <f>策略報表!A185</f>
        <v>43921</v>
      </c>
      <c r="B185">
        <f>資料貼入!B185</f>
        <v>32700</v>
      </c>
      <c r="C185">
        <f>SUM($B$3:B185)</f>
        <v>3175707.99</v>
      </c>
      <c r="L185" t="str">
        <f t="shared" si="12"/>
        <v>2020</v>
      </c>
    </row>
    <row r="186" spans="1:12" ht="16.2">
      <c r="A186" s="1">
        <f>策略報表!A186</f>
        <v>43922</v>
      </c>
      <c r="B186">
        <f>資料貼入!B186</f>
        <v>-50000</v>
      </c>
      <c r="C186">
        <f>SUM($B$3:B186)</f>
        <v>3125707.99</v>
      </c>
      <c r="L186" t="str">
        <f t="shared" si="12"/>
        <v>2020</v>
      </c>
    </row>
    <row r="187" spans="1:12" ht="16.2">
      <c r="A187" s="1">
        <f>策略報表!A187</f>
        <v>43923</v>
      </c>
      <c r="B187">
        <f>資料貼入!B187</f>
        <v>0</v>
      </c>
      <c r="C187">
        <f>SUM($B$3:B187)</f>
        <v>3125707.99</v>
      </c>
      <c r="L187" t="str">
        <f t="shared" si="12"/>
        <v>2020</v>
      </c>
    </row>
    <row r="188" spans="1:12" ht="16.2">
      <c r="A188" s="1">
        <f>策略報表!A188</f>
        <v>43924</v>
      </c>
      <c r="B188">
        <f>資料貼入!B188</f>
        <v>0</v>
      </c>
      <c r="C188">
        <f>SUM($B$3:B188)</f>
        <v>3125707.99</v>
      </c>
      <c r="L188" t="str">
        <f t="shared" si="12"/>
        <v>2020</v>
      </c>
    </row>
    <row r="189" spans="1:12" ht="16.2">
      <c r="A189" s="1">
        <f>策略報表!A189</f>
        <v>43925</v>
      </c>
      <c r="B189">
        <f>資料貼入!B189</f>
        <v>0</v>
      </c>
      <c r="C189">
        <f>SUM($B$3:B189)</f>
        <v>3125707.99</v>
      </c>
      <c r="L189" t="str">
        <f t="shared" si="12"/>
        <v>2020</v>
      </c>
    </row>
    <row r="190" spans="1:12" ht="16.2">
      <c r="A190" s="1">
        <f>策略報表!A190</f>
        <v>43926</v>
      </c>
      <c r="B190">
        <f>資料貼入!B190</f>
        <v>0</v>
      </c>
      <c r="C190">
        <f>SUM($B$3:B190)</f>
        <v>3125707.99</v>
      </c>
      <c r="L190" t="str">
        <f t="shared" si="12"/>
        <v>2020</v>
      </c>
    </row>
    <row r="191" spans="1:12" ht="16.2">
      <c r="A191" s="1">
        <f>策略報表!A191</f>
        <v>43927</v>
      </c>
      <c r="B191">
        <f>資料貼入!B191</f>
        <v>-108800</v>
      </c>
      <c r="C191">
        <f>SUM($B$3:B191)</f>
        <v>3016907.99</v>
      </c>
      <c r="L191" t="str">
        <f t="shared" si="12"/>
        <v>2020</v>
      </c>
    </row>
    <row r="192" spans="1:12" ht="16.2">
      <c r="A192" s="1">
        <f>策略報表!A192</f>
        <v>43928</v>
      </c>
      <c r="B192">
        <f>資料貼入!B192</f>
        <v>40400</v>
      </c>
      <c r="C192">
        <f>SUM($B$3:B192)</f>
        <v>3057307.99</v>
      </c>
      <c r="L192" t="str">
        <f t="shared" si="12"/>
        <v>2020</v>
      </c>
    </row>
    <row r="193" spans="1:12" ht="16.2">
      <c r="A193" s="1">
        <f>策略報表!A193</f>
        <v>43929</v>
      </c>
      <c r="B193">
        <f>資料貼入!B193</f>
        <v>11298.199999999997</v>
      </c>
      <c r="C193">
        <f>SUM($B$3:B193)</f>
        <v>3068606.1900000004</v>
      </c>
      <c r="L193" t="str">
        <f t="shared" si="12"/>
        <v>2020</v>
      </c>
    </row>
    <row r="194" spans="1:12" ht="16.2">
      <c r="A194" s="1">
        <f>策略報表!A194</f>
        <v>43930</v>
      </c>
      <c r="B194">
        <f>資料貼入!B194</f>
        <v>-19317.97</v>
      </c>
      <c r="C194">
        <f>SUM($B$3:B194)</f>
        <v>3049288.22</v>
      </c>
      <c r="L194" t="str">
        <f t="shared" si="12"/>
        <v>2020</v>
      </c>
    </row>
    <row r="195" spans="1:12" ht="16.2">
      <c r="A195" s="1">
        <f>策略報表!A195</f>
        <v>43931</v>
      </c>
      <c r="B195">
        <f>資料貼入!B195</f>
        <v>-34500</v>
      </c>
      <c r="C195">
        <f>SUM($B$3:B195)</f>
        <v>3014788.22</v>
      </c>
      <c r="L195" t="str">
        <f t="shared" si="12"/>
        <v>2020</v>
      </c>
    </row>
    <row r="196" spans="1:12" ht="16.2">
      <c r="A196" s="1">
        <f>策略報表!A196</f>
        <v>43932</v>
      </c>
      <c r="B196">
        <f>資料貼入!B196</f>
        <v>0</v>
      </c>
      <c r="C196">
        <f>SUM($B$3:B196)</f>
        <v>3014788.22</v>
      </c>
      <c r="L196" t="str">
        <f t="shared" ref="L196:L259" si="13">IF(ISBLANK(A196),"",TEXT(A196,"yyyy"))</f>
        <v>2020</v>
      </c>
    </row>
    <row r="197" spans="1:12" ht="16.2">
      <c r="A197" s="1">
        <f>策略報表!A197</f>
        <v>43933</v>
      </c>
      <c r="B197">
        <f>資料貼入!B197</f>
        <v>0</v>
      </c>
      <c r="C197">
        <f>SUM($B$3:B197)</f>
        <v>3014788.22</v>
      </c>
      <c r="L197" t="str">
        <f t="shared" si="13"/>
        <v>2020</v>
      </c>
    </row>
    <row r="198" spans="1:12" ht="16.2">
      <c r="A198" s="1">
        <f>策略報表!A198</f>
        <v>43934</v>
      </c>
      <c r="B198">
        <f>資料貼入!B198</f>
        <v>-16509.899999999998</v>
      </c>
      <c r="C198">
        <f>SUM($B$3:B198)</f>
        <v>2998278.3200000003</v>
      </c>
      <c r="L198" t="str">
        <f t="shared" si="13"/>
        <v>2020</v>
      </c>
    </row>
    <row r="199" spans="1:12" ht="16.2">
      <c r="A199" s="1">
        <f>策略報表!A199</f>
        <v>43935</v>
      </c>
      <c r="B199">
        <f>資料貼入!B199</f>
        <v>244660.78999999998</v>
      </c>
      <c r="C199">
        <f>SUM($B$3:B199)</f>
        <v>3242939.1100000003</v>
      </c>
      <c r="L199" t="str">
        <f t="shared" si="13"/>
        <v>2020</v>
      </c>
    </row>
    <row r="200" spans="1:12" ht="16.2">
      <c r="A200" s="1">
        <f>策略報表!A200</f>
        <v>43936</v>
      </c>
      <c r="B200">
        <f>資料貼入!B200</f>
        <v>103839.67</v>
      </c>
      <c r="C200">
        <f>SUM($B$3:B200)</f>
        <v>3346778.7800000003</v>
      </c>
      <c r="L200" t="str">
        <f t="shared" si="13"/>
        <v>2020</v>
      </c>
    </row>
    <row r="201" spans="1:12" ht="16.2">
      <c r="A201" s="1">
        <f>策略報表!A201</f>
        <v>43937</v>
      </c>
      <c r="B201">
        <f>資料貼入!B201</f>
        <v>14867.059999999998</v>
      </c>
      <c r="C201">
        <f>SUM($B$3:B201)</f>
        <v>3361645.8400000003</v>
      </c>
      <c r="L201" t="str">
        <f t="shared" si="13"/>
        <v>2020</v>
      </c>
    </row>
    <row r="202" spans="1:12" ht="16.2">
      <c r="A202" s="1">
        <f>策略報表!A202</f>
        <v>43938</v>
      </c>
      <c r="B202">
        <f>資料貼入!B202</f>
        <v>34822.67</v>
      </c>
      <c r="C202">
        <f>SUM($B$3:B202)</f>
        <v>3396468.5100000002</v>
      </c>
      <c r="L202" t="str">
        <f t="shared" si="13"/>
        <v>2020</v>
      </c>
    </row>
    <row r="203" spans="1:12" ht="16.2">
      <c r="A203" s="1">
        <f>策略報表!A203</f>
        <v>43939</v>
      </c>
      <c r="B203">
        <f>資料貼入!B203</f>
        <v>0</v>
      </c>
      <c r="C203">
        <f>SUM($B$3:B203)</f>
        <v>3396468.5100000002</v>
      </c>
      <c r="L203" t="str">
        <f t="shared" si="13"/>
        <v>2020</v>
      </c>
    </row>
    <row r="204" spans="1:12" ht="16.2">
      <c r="A204" s="1">
        <f>策略報表!A204</f>
        <v>43940</v>
      </c>
      <c r="B204">
        <f>資料貼入!B204</f>
        <v>0</v>
      </c>
      <c r="C204">
        <f>SUM($B$3:B204)</f>
        <v>3396468.5100000002</v>
      </c>
      <c r="L204" t="str">
        <f t="shared" si="13"/>
        <v>2020</v>
      </c>
    </row>
    <row r="205" spans="1:12" ht="16.2">
      <c r="A205" s="1">
        <f>策略報表!A205</f>
        <v>43941</v>
      </c>
      <c r="B205">
        <f>資料貼入!B205</f>
        <v>-38074.1</v>
      </c>
      <c r="C205">
        <f>SUM($B$3:B205)</f>
        <v>3358394.41</v>
      </c>
      <c r="L205" t="str">
        <f t="shared" si="13"/>
        <v>2020</v>
      </c>
    </row>
    <row r="206" spans="1:12" ht="16.2">
      <c r="A206" s="1">
        <f>策略報表!A206</f>
        <v>43942</v>
      </c>
      <c r="B206">
        <f>資料貼入!B206</f>
        <v>19240.600000000006</v>
      </c>
      <c r="C206">
        <f>SUM($B$3:B206)</f>
        <v>3377635.0100000002</v>
      </c>
      <c r="L206" t="str">
        <f t="shared" si="13"/>
        <v>2020</v>
      </c>
    </row>
    <row r="207" spans="1:12" ht="16.2">
      <c r="A207" s="1">
        <f>策略報表!A207</f>
        <v>43943</v>
      </c>
      <c r="B207">
        <f>資料貼入!B207</f>
        <v>36687.520000000004</v>
      </c>
      <c r="C207">
        <f>SUM($B$3:B207)</f>
        <v>3414322.5300000003</v>
      </c>
      <c r="L207" t="str">
        <f t="shared" si="13"/>
        <v>2020</v>
      </c>
    </row>
    <row r="208" spans="1:12" ht="16.2">
      <c r="A208" s="1">
        <f>策略報表!A208</f>
        <v>43944</v>
      </c>
      <c r="B208">
        <f>資料貼入!B208</f>
        <v>-5963.9600000000028</v>
      </c>
      <c r="C208">
        <f>SUM($B$3:B208)</f>
        <v>3408358.5700000003</v>
      </c>
      <c r="L208" t="str">
        <f t="shared" si="13"/>
        <v>2020</v>
      </c>
    </row>
    <row r="209" spans="1:12" ht="16.2">
      <c r="A209" s="1">
        <f>策略報表!A209</f>
        <v>43945</v>
      </c>
      <c r="B209">
        <f>資料貼入!B209</f>
        <v>-45114.34</v>
      </c>
      <c r="C209">
        <f>SUM($B$3:B209)</f>
        <v>3363244.2300000004</v>
      </c>
      <c r="L209" t="str">
        <f t="shared" si="13"/>
        <v>2020</v>
      </c>
    </row>
    <row r="210" spans="1:12" ht="16.2">
      <c r="A210" s="1">
        <f>策略報表!A210</f>
        <v>43946</v>
      </c>
      <c r="B210">
        <f>資料貼入!B210</f>
        <v>0</v>
      </c>
      <c r="C210">
        <f>SUM($B$3:B210)</f>
        <v>3363244.2300000004</v>
      </c>
      <c r="L210" t="str">
        <f t="shared" si="13"/>
        <v>2020</v>
      </c>
    </row>
    <row r="211" spans="1:12" ht="16.2">
      <c r="A211" s="1">
        <f>策略報表!A211</f>
        <v>43947</v>
      </c>
      <c r="B211">
        <f>資料貼入!B211</f>
        <v>0</v>
      </c>
      <c r="C211">
        <f>SUM($B$3:B211)</f>
        <v>3363244.2300000004</v>
      </c>
      <c r="L211" t="str">
        <f t="shared" si="13"/>
        <v>2020</v>
      </c>
    </row>
    <row r="212" spans="1:12" ht="16.2">
      <c r="A212" s="1">
        <f>策略報表!A212</f>
        <v>43948</v>
      </c>
      <c r="B212">
        <f>資料貼入!B212</f>
        <v>134488.58000000002</v>
      </c>
      <c r="C212">
        <f>SUM($B$3:B212)</f>
        <v>3497732.8100000005</v>
      </c>
      <c r="L212" t="str">
        <f t="shared" si="13"/>
        <v>2020</v>
      </c>
    </row>
    <row r="213" spans="1:12" ht="16.2">
      <c r="A213" s="1">
        <f>策略報表!A213</f>
        <v>43949</v>
      </c>
      <c r="B213">
        <f>資料貼入!B213</f>
        <v>10767.51</v>
      </c>
      <c r="C213">
        <f>SUM($B$3:B213)</f>
        <v>3508500.3200000003</v>
      </c>
      <c r="L213" t="str">
        <f t="shared" si="13"/>
        <v>2020</v>
      </c>
    </row>
    <row r="214" spans="1:12" ht="16.2">
      <c r="A214" s="1">
        <f>策略報表!A214</f>
        <v>43950</v>
      </c>
      <c r="B214">
        <f>資料貼入!B214</f>
        <v>20992.15</v>
      </c>
      <c r="C214">
        <f>SUM($B$3:B214)</f>
        <v>3529492.47</v>
      </c>
      <c r="L214" t="str">
        <f t="shared" si="13"/>
        <v>2020</v>
      </c>
    </row>
    <row r="215" spans="1:12" ht="16.2">
      <c r="A215" s="1">
        <f>策略報表!A215</f>
        <v>43951</v>
      </c>
      <c r="B215">
        <f>資料貼入!B215</f>
        <v>205442.47</v>
      </c>
      <c r="C215">
        <f>SUM($B$3:B215)</f>
        <v>3734934.9400000004</v>
      </c>
      <c r="L215" t="str">
        <f t="shared" si="13"/>
        <v>2020</v>
      </c>
    </row>
    <row r="216" spans="1:12" ht="16.2">
      <c r="A216" s="1">
        <f>策略報表!A216</f>
        <v>43952</v>
      </c>
      <c r="B216">
        <f>資料貼入!B216</f>
        <v>0</v>
      </c>
      <c r="C216">
        <f>SUM($B$3:B216)</f>
        <v>3734934.9400000004</v>
      </c>
      <c r="L216" t="str">
        <f t="shared" si="13"/>
        <v>2020</v>
      </c>
    </row>
    <row r="217" spans="1:12" ht="16.2">
      <c r="A217" s="1">
        <f>策略報表!A217</f>
        <v>43953</v>
      </c>
      <c r="B217">
        <f>資料貼入!B217</f>
        <v>0</v>
      </c>
      <c r="C217">
        <f>SUM($B$3:B217)</f>
        <v>3734934.9400000004</v>
      </c>
      <c r="L217" t="str">
        <f t="shared" si="13"/>
        <v>2020</v>
      </c>
    </row>
    <row r="218" spans="1:12" ht="16.2">
      <c r="A218" s="1">
        <f>策略報表!A218</f>
        <v>43954</v>
      </c>
      <c r="B218">
        <f>資料貼入!B218</f>
        <v>0</v>
      </c>
      <c r="C218">
        <f>SUM($B$3:B218)</f>
        <v>3734934.9400000004</v>
      </c>
      <c r="L218" t="str">
        <f t="shared" si="13"/>
        <v>2020</v>
      </c>
    </row>
    <row r="219" spans="1:12" ht="16.2">
      <c r="A219" s="1">
        <f>策略報表!A219</f>
        <v>43955</v>
      </c>
      <c r="B219">
        <f>資料貼入!B219</f>
        <v>-59201.520000000004</v>
      </c>
      <c r="C219">
        <f>SUM($B$3:B219)</f>
        <v>3675733.4200000004</v>
      </c>
      <c r="L219" t="str">
        <f t="shared" si="13"/>
        <v>2020</v>
      </c>
    </row>
    <row r="220" spans="1:12" ht="16.2">
      <c r="A220" s="1">
        <f>策略報表!A220</f>
        <v>43956</v>
      </c>
      <c r="B220">
        <f>資料貼入!B220</f>
        <v>-11586.580000000002</v>
      </c>
      <c r="C220">
        <f>SUM($B$3:B220)</f>
        <v>3664146.8400000003</v>
      </c>
      <c r="L220" t="str">
        <f t="shared" si="13"/>
        <v>2020</v>
      </c>
    </row>
    <row r="221" spans="1:12" ht="16.2">
      <c r="A221" s="1">
        <f>策略報表!A221</f>
        <v>43957</v>
      </c>
      <c r="B221">
        <f>資料貼入!B221</f>
        <v>-14239.96</v>
      </c>
      <c r="C221">
        <f>SUM($B$3:B221)</f>
        <v>3649906.8800000004</v>
      </c>
      <c r="L221" t="str">
        <f t="shared" si="13"/>
        <v>2020</v>
      </c>
    </row>
    <row r="222" spans="1:12" ht="16.2">
      <c r="A222" s="1">
        <f>策略報表!A222</f>
        <v>43958</v>
      </c>
      <c r="B222">
        <f>資料貼入!B222</f>
        <v>-23046.910000000003</v>
      </c>
      <c r="C222">
        <f>SUM($B$3:B222)</f>
        <v>3626859.97</v>
      </c>
      <c r="L222" t="str">
        <f t="shared" si="13"/>
        <v>2020</v>
      </c>
    </row>
    <row r="223" spans="1:12" ht="16.2">
      <c r="A223" s="1">
        <f>策略報表!A223</f>
        <v>43959</v>
      </c>
      <c r="B223">
        <f>資料貼入!B223</f>
        <v>-19708.18</v>
      </c>
      <c r="C223">
        <f>SUM($B$3:B223)</f>
        <v>3607151.79</v>
      </c>
      <c r="L223" t="str">
        <f t="shared" si="13"/>
        <v>2020</v>
      </c>
    </row>
    <row r="224" spans="1:12" ht="16.2">
      <c r="A224" s="1">
        <f>策略報表!A224</f>
        <v>43960</v>
      </c>
      <c r="B224">
        <f>資料貼入!B224</f>
        <v>0</v>
      </c>
      <c r="C224">
        <f>SUM($B$3:B224)</f>
        <v>3607151.79</v>
      </c>
      <c r="L224" t="str">
        <f t="shared" si="13"/>
        <v>2020</v>
      </c>
    </row>
    <row r="225" spans="1:12" ht="16.2">
      <c r="A225" s="1">
        <f>策略報表!A225</f>
        <v>43961</v>
      </c>
      <c r="B225">
        <f>資料貼入!B225</f>
        <v>0</v>
      </c>
      <c r="C225">
        <f>SUM($B$3:B225)</f>
        <v>3607151.79</v>
      </c>
      <c r="L225" t="str">
        <f t="shared" si="13"/>
        <v>2020</v>
      </c>
    </row>
    <row r="226" spans="1:12" ht="16.2">
      <c r="A226" s="1">
        <f>策略報表!A226</f>
        <v>43962</v>
      </c>
      <c r="B226">
        <f>資料貼入!B226</f>
        <v>30003.42</v>
      </c>
      <c r="C226">
        <f>SUM($B$3:B226)</f>
        <v>3637155.21</v>
      </c>
      <c r="L226" t="str">
        <f t="shared" si="13"/>
        <v>2020</v>
      </c>
    </row>
    <row r="227" spans="1:12" ht="16.2">
      <c r="A227" s="1">
        <f>策略報表!A227</f>
        <v>43963</v>
      </c>
      <c r="B227">
        <f>資料貼入!B227</f>
        <v>-122210.6</v>
      </c>
      <c r="C227">
        <f>SUM($B$3:B227)</f>
        <v>3514944.61</v>
      </c>
      <c r="L227" t="str">
        <f t="shared" si="13"/>
        <v>2020</v>
      </c>
    </row>
    <row r="228" spans="1:12" ht="16.2">
      <c r="A228" s="1">
        <f>策略報表!A228</f>
        <v>43964</v>
      </c>
      <c r="B228">
        <f>資料貼入!B228</f>
        <v>-53749.95</v>
      </c>
      <c r="C228">
        <f>SUM($B$3:B228)</f>
        <v>3461194.6599999997</v>
      </c>
      <c r="L228" t="str">
        <f t="shared" si="13"/>
        <v>2020</v>
      </c>
    </row>
    <row r="229" spans="1:12" ht="16.2">
      <c r="A229" s="1">
        <f>策略報表!A229</f>
        <v>43965</v>
      </c>
      <c r="B229">
        <f>資料貼入!B229</f>
        <v>-60316.539999999994</v>
      </c>
      <c r="C229">
        <f>SUM($B$3:B229)</f>
        <v>3400878.1199999996</v>
      </c>
      <c r="L229" t="str">
        <f t="shared" si="13"/>
        <v>2020</v>
      </c>
    </row>
    <row r="230" spans="1:12" ht="16.2">
      <c r="A230" s="1">
        <f>策略報表!A230</f>
        <v>43966</v>
      </c>
      <c r="B230">
        <f>資料貼入!B230</f>
        <v>29528.149999999994</v>
      </c>
      <c r="C230">
        <f>SUM($B$3:B230)</f>
        <v>3430406.2699999996</v>
      </c>
      <c r="L230" t="str">
        <f t="shared" si="13"/>
        <v>2020</v>
      </c>
    </row>
    <row r="231" spans="1:12" ht="16.2">
      <c r="A231" s="1">
        <f>策略報表!A231</f>
        <v>43967</v>
      </c>
      <c r="B231">
        <f>資料貼入!B231</f>
        <v>0</v>
      </c>
      <c r="C231">
        <f>SUM($B$3:B231)</f>
        <v>3430406.2699999996</v>
      </c>
      <c r="L231" t="str">
        <f t="shared" si="13"/>
        <v>2020</v>
      </c>
    </row>
    <row r="232" spans="1:12" ht="16.2">
      <c r="A232" s="1">
        <f>策略報表!A232</f>
        <v>43968</v>
      </c>
      <c r="B232">
        <f>資料貼入!B232</f>
        <v>0</v>
      </c>
      <c r="C232">
        <f>SUM($B$3:B232)</f>
        <v>3430406.2699999996</v>
      </c>
      <c r="L232" t="str">
        <f t="shared" si="13"/>
        <v>2020</v>
      </c>
    </row>
    <row r="233" spans="1:12" ht="16.2">
      <c r="A233" s="1">
        <f>策略報表!A233</f>
        <v>43969</v>
      </c>
      <c r="B233">
        <f>資料貼入!B233</f>
        <v>-12900</v>
      </c>
      <c r="C233">
        <f>SUM($B$3:B233)</f>
        <v>3417506.2699999996</v>
      </c>
      <c r="L233" t="str">
        <f t="shared" si="13"/>
        <v>2020</v>
      </c>
    </row>
    <row r="234" spans="1:12" ht="16.2">
      <c r="A234" s="1">
        <f>策略報表!A234</f>
        <v>43970</v>
      </c>
      <c r="B234">
        <f>資料貼入!B234</f>
        <v>53093.71</v>
      </c>
      <c r="C234">
        <f>SUM($B$3:B234)</f>
        <v>3470599.9799999995</v>
      </c>
      <c r="L234" t="str">
        <f t="shared" si="13"/>
        <v>2020</v>
      </c>
    </row>
    <row r="235" spans="1:12" ht="16.2">
      <c r="A235" s="1">
        <f>策略報表!A235</f>
        <v>43971</v>
      </c>
      <c r="B235">
        <f>資料貼入!B235</f>
        <v>-13666.44</v>
      </c>
      <c r="C235">
        <f>SUM($B$3:B235)</f>
        <v>3456933.5399999996</v>
      </c>
      <c r="L235" t="str">
        <f t="shared" si="13"/>
        <v>2020</v>
      </c>
    </row>
    <row r="236" spans="1:12" ht="16.2">
      <c r="A236" s="1">
        <f>策略報表!A236</f>
        <v>43972</v>
      </c>
      <c r="B236">
        <f>資料貼入!B236</f>
        <v>-22973.34</v>
      </c>
      <c r="C236">
        <f>SUM($B$3:B236)</f>
        <v>3433960.1999999997</v>
      </c>
      <c r="L236" t="str">
        <f t="shared" si="13"/>
        <v>2020</v>
      </c>
    </row>
    <row r="237" spans="1:12" ht="16.2">
      <c r="A237" s="1">
        <f>策略報表!A237</f>
        <v>43973</v>
      </c>
      <c r="B237">
        <f>資料貼入!B237</f>
        <v>46201.630000000005</v>
      </c>
      <c r="C237">
        <f>SUM($B$3:B237)</f>
        <v>3480161.8299999996</v>
      </c>
      <c r="L237" t="str">
        <f t="shared" si="13"/>
        <v>2020</v>
      </c>
    </row>
    <row r="238" spans="1:12" ht="16.2">
      <c r="A238" s="1">
        <f>策略報表!A238</f>
        <v>43974</v>
      </c>
      <c r="B238">
        <f>資料貼入!B238</f>
        <v>0</v>
      </c>
      <c r="C238">
        <f>SUM($B$3:B238)</f>
        <v>3480161.8299999996</v>
      </c>
      <c r="L238" t="str">
        <f t="shared" si="13"/>
        <v>2020</v>
      </c>
    </row>
    <row r="239" spans="1:12" ht="16.2">
      <c r="A239" s="1">
        <f>策略報表!A239</f>
        <v>43975</v>
      </c>
      <c r="B239">
        <f>資料貼入!B239</f>
        <v>0</v>
      </c>
      <c r="C239">
        <f>SUM($B$3:B239)</f>
        <v>3480161.8299999996</v>
      </c>
      <c r="L239" t="str">
        <f t="shared" si="13"/>
        <v>2020</v>
      </c>
    </row>
    <row r="240" spans="1:12" ht="16.2">
      <c r="A240" s="1">
        <f>策略報表!A240</f>
        <v>43976</v>
      </c>
      <c r="B240">
        <f>資料貼入!B240</f>
        <v>-46744.1</v>
      </c>
      <c r="C240">
        <f>SUM($B$3:B240)</f>
        <v>3433417.7299999995</v>
      </c>
      <c r="L240" t="str">
        <f t="shared" si="13"/>
        <v>2020</v>
      </c>
    </row>
    <row r="241" spans="1:12" ht="16.2">
      <c r="A241" s="1">
        <f>策略報表!A241</f>
        <v>43977</v>
      </c>
      <c r="B241">
        <f>資料貼入!B241</f>
        <v>8673.0299999999988</v>
      </c>
      <c r="C241">
        <f>SUM($B$3:B241)</f>
        <v>3442090.7599999993</v>
      </c>
      <c r="L241" t="str">
        <f t="shared" si="13"/>
        <v>2020</v>
      </c>
    </row>
    <row r="242" spans="1:12" ht="16.2">
      <c r="A242" s="1">
        <f>策略報表!A242</f>
        <v>43978</v>
      </c>
      <c r="B242">
        <f>資料貼入!B242</f>
        <v>-35628.979999999996</v>
      </c>
      <c r="C242">
        <f>SUM($B$3:B242)</f>
        <v>3406461.7799999993</v>
      </c>
      <c r="L242" t="str">
        <f t="shared" si="13"/>
        <v>2020</v>
      </c>
    </row>
    <row r="243" spans="1:12" ht="16.2">
      <c r="A243" s="1">
        <f>策略報表!A243</f>
        <v>43979</v>
      </c>
      <c r="B243">
        <f>資料貼入!B243</f>
        <v>-27981.68</v>
      </c>
      <c r="C243">
        <f>SUM($B$3:B243)</f>
        <v>3378480.0999999992</v>
      </c>
      <c r="L243" t="str">
        <f t="shared" si="13"/>
        <v>2020</v>
      </c>
    </row>
    <row r="244" spans="1:12" ht="16.2">
      <c r="A244" s="1">
        <f>策略報表!A244</f>
        <v>43980</v>
      </c>
      <c r="B244">
        <f>資料貼入!B244</f>
        <v>-39751.39</v>
      </c>
      <c r="C244">
        <f>SUM($B$3:B244)</f>
        <v>3338728.709999999</v>
      </c>
      <c r="L244" t="str">
        <f t="shared" si="13"/>
        <v>2020</v>
      </c>
    </row>
    <row r="245" spans="1:12" ht="16.2">
      <c r="A245" s="1">
        <f>策略報表!A245</f>
        <v>43981</v>
      </c>
      <c r="B245">
        <f>資料貼入!B245</f>
        <v>0</v>
      </c>
      <c r="C245">
        <f>SUM($B$3:B245)</f>
        <v>3338728.709999999</v>
      </c>
      <c r="L245" t="str">
        <f t="shared" si="13"/>
        <v>2020</v>
      </c>
    </row>
    <row r="246" spans="1:12" ht="16.2">
      <c r="A246" s="1">
        <f>策略報表!A246</f>
        <v>43982</v>
      </c>
      <c r="B246">
        <f>資料貼入!B246</f>
        <v>0</v>
      </c>
      <c r="C246">
        <f>SUM($B$3:B246)</f>
        <v>3338728.709999999</v>
      </c>
      <c r="L246" t="str">
        <f t="shared" si="13"/>
        <v>2020</v>
      </c>
    </row>
    <row r="247" spans="1:12" ht="16.2">
      <c r="A247" s="1">
        <f>策略報表!A247</f>
        <v>43983</v>
      </c>
      <c r="B247">
        <f>資料貼入!B247</f>
        <v>99575.93</v>
      </c>
      <c r="C247">
        <f>SUM($B$3:B247)</f>
        <v>3438304.6399999992</v>
      </c>
      <c r="L247" t="str">
        <f t="shared" si="13"/>
        <v>2020</v>
      </c>
    </row>
    <row r="248" spans="1:12" ht="16.2">
      <c r="A248" s="1">
        <f>策略報表!A248</f>
        <v>43984</v>
      </c>
      <c r="B248">
        <f>資料貼入!B248</f>
        <v>53503.25</v>
      </c>
      <c r="C248">
        <f>SUM($B$3:B248)</f>
        <v>3491807.8899999992</v>
      </c>
      <c r="L248" t="str">
        <f t="shared" si="13"/>
        <v>2020</v>
      </c>
    </row>
    <row r="249" spans="1:12" ht="16.2">
      <c r="A249" s="1">
        <f>策略報表!A249</f>
        <v>43985</v>
      </c>
      <c r="B249">
        <f>資料貼入!B249</f>
        <v>253374.49</v>
      </c>
      <c r="C249">
        <f>SUM($B$3:B249)</f>
        <v>3745182.379999999</v>
      </c>
      <c r="L249" t="str">
        <f t="shared" si="13"/>
        <v>2020</v>
      </c>
    </row>
    <row r="250" spans="1:12" ht="16.2">
      <c r="A250" s="1">
        <f>策略報表!A250</f>
        <v>43986</v>
      </c>
      <c r="B250">
        <f>資料貼入!B250</f>
        <v>119419.42</v>
      </c>
      <c r="C250">
        <f>SUM($B$3:B250)</f>
        <v>3864601.7999999989</v>
      </c>
      <c r="L250" t="str">
        <f t="shared" si="13"/>
        <v>2020</v>
      </c>
    </row>
    <row r="251" spans="1:12" ht="16.2">
      <c r="A251" s="1">
        <f>策略報表!A251</f>
        <v>43987</v>
      </c>
      <c r="B251">
        <f>資料貼入!B251</f>
        <v>77716.149999999994</v>
      </c>
      <c r="C251">
        <f>SUM($B$3:B251)</f>
        <v>3942317.9499999988</v>
      </c>
      <c r="L251" t="str">
        <f t="shared" si="13"/>
        <v>2020</v>
      </c>
    </row>
    <row r="252" spans="1:12" ht="16.2">
      <c r="A252" s="1">
        <f>策略報表!A252</f>
        <v>43988</v>
      </c>
      <c r="B252">
        <f>資料貼入!B252</f>
        <v>0</v>
      </c>
      <c r="C252">
        <f>SUM($B$3:B252)</f>
        <v>3942317.9499999988</v>
      </c>
      <c r="L252" t="str">
        <f t="shared" si="13"/>
        <v>2020</v>
      </c>
    </row>
    <row r="253" spans="1:12" ht="16.2">
      <c r="A253" s="1">
        <f>策略報表!A253</f>
        <v>43989</v>
      </c>
      <c r="B253">
        <f>資料貼入!B253</f>
        <v>0</v>
      </c>
      <c r="C253">
        <f>SUM($B$3:B253)</f>
        <v>3942317.9499999988</v>
      </c>
      <c r="L253" t="str">
        <f t="shared" si="13"/>
        <v>2020</v>
      </c>
    </row>
    <row r="254" spans="1:12" ht="16.2">
      <c r="A254" s="1">
        <f>策略報表!A254</f>
        <v>43990</v>
      </c>
      <c r="B254">
        <f>資料貼入!B254</f>
        <v>114800</v>
      </c>
      <c r="C254">
        <f>SUM($B$3:B254)</f>
        <v>4057117.9499999988</v>
      </c>
      <c r="L254" t="str">
        <f t="shared" si="13"/>
        <v>2020</v>
      </c>
    </row>
    <row r="255" spans="1:12" ht="16.2">
      <c r="A255" s="1">
        <f>策略報表!A255</f>
        <v>43991</v>
      </c>
      <c r="B255">
        <f>資料貼入!B255</f>
        <v>-2390.3499999999985</v>
      </c>
      <c r="C255">
        <f>SUM($B$3:B255)</f>
        <v>4054727.5999999987</v>
      </c>
      <c r="L255" t="str">
        <f t="shared" si="13"/>
        <v>2020</v>
      </c>
    </row>
    <row r="256" spans="1:12" ht="16.2">
      <c r="A256" s="1">
        <f>策略報表!A256</f>
        <v>43992</v>
      </c>
      <c r="B256">
        <f>資料貼入!B256</f>
        <v>70098.98</v>
      </c>
      <c r="C256">
        <f>SUM($B$3:B256)</f>
        <v>4124826.5799999987</v>
      </c>
      <c r="L256" t="str">
        <f t="shared" si="13"/>
        <v>2020</v>
      </c>
    </row>
    <row r="257" spans="1:12" ht="16.2">
      <c r="A257" s="1">
        <f>策略報表!A257</f>
        <v>43993</v>
      </c>
      <c r="B257">
        <f>資料貼入!B257</f>
        <v>-157986.69</v>
      </c>
      <c r="C257">
        <f>SUM($B$3:B257)</f>
        <v>3966839.8899999987</v>
      </c>
      <c r="L257" t="str">
        <f t="shared" si="13"/>
        <v>2020</v>
      </c>
    </row>
    <row r="258" spans="1:12" ht="16.2">
      <c r="A258" s="1">
        <f>策略報表!A258</f>
        <v>43994</v>
      </c>
      <c r="B258">
        <f>資料貼入!B258</f>
        <v>42981.53</v>
      </c>
      <c r="C258">
        <f>SUM($B$3:B258)</f>
        <v>4009821.4199999985</v>
      </c>
      <c r="L258" t="str">
        <f t="shared" si="13"/>
        <v>2020</v>
      </c>
    </row>
    <row r="259" spans="1:12" ht="16.2">
      <c r="A259" s="1">
        <f>策略報表!A259</f>
        <v>43995</v>
      </c>
      <c r="B259">
        <f>資料貼入!B259</f>
        <v>0</v>
      </c>
      <c r="C259">
        <f>SUM($B$3:B259)</f>
        <v>4009821.4199999985</v>
      </c>
      <c r="L259" t="str">
        <f t="shared" si="13"/>
        <v>2020</v>
      </c>
    </row>
    <row r="260" spans="1:12" ht="16.2">
      <c r="A260" s="1">
        <f>策略報表!A260</f>
        <v>43996</v>
      </c>
      <c r="B260">
        <f>資料貼入!B260</f>
        <v>0</v>
      </c>
      <c r="C260">
        <f>SUM($B$3:B260)</f>
        <v>4009821.4199999985</v>
      </c>
      <c r="L260" t="str">
        <f t="shared" ref="L260:L323" si="14">IF(ISBLANK(A260),"",TEXT(A260,"yyyy"))</f>
        <v>2020</v>
      </c>
    </row>
    <row r="261" spans="1:12" ht="16.2">
      <c r="A261" s="1">
        <f>策略報表!A261</f>
        <v>43997</v>
      </c>
      <c r="B261">
        <f>資料貼入!B261</f>
        <v>-10164.310000000001</v>
      </c>
      <c r="C261">
        <f>SUM($B$3:B261)</f>
        <v>3999657.1099999985</v>
      </c>
      <c r="L261" t="str">
        <f t="shared" si="14"/>
        <v>2020</v>
      </c>
    </row>
    <row r="262" spans="1:12" ht="16.2">
      <c r="A262" s="1">
        <f>策略報表!A262</f>
        <v>43998</v>
      </c>
      <c r="B262">
        <f>資料貼入!B262</f>
        <v>61598.44</v>
      </c>
      <c r="C262">
        <f>SUM($B$3:B262)</f>
        <v>4061255.5499999984</v>
      </c>
      <c r="L262" t="str">
        <f t="shared" si="14"/>
        <v>2020</v>
      </c>
    </row>
    <row r="263" spans="1:12" ht="16.2">
      <c r="A263" s="1">
        <f>策略報表!A263</f>
        <v>43999</v>
      </c>
      <c r="B263">
        <f>資料貼入!B263</f>
        <v>-32900</v>
      </c>
      <c r="C263">
        <f>SUM($B$3:B263)</f>
        <v>4028355.5499999984</v>
      </c>
      <c r="L263" t="str">
        <f t="shared" si="14"/>
        <v>2020</v>
      </c>
    </row>
    <row r="264" spans="1:12" ht="16.2">
      <c r="A264" s="1">
        <f>策略報表!A264</f>
        <v>44000</v>
      </c>
      <c r="B264">
        <f>資料貼入!B264</f>
        <v>-74327.299999999988</v>
      </c>
      <c r="C264">
        <f>SUM($B$3:B264)</f>
        <v>3954028.2499999986</v>
      </c>
      <c r="L264" t="str">
        <f t="shared" si="14"/>
        <v>2020</v>
      </c>
    </row>
    <row r="265" spans="1:12" ht="16.2">
      <c r="A265" s="1">
        <f>策略報表!A265</f>
        <v>44001</v>
      </c>
      <c r="B265">
        <f>資料貼入!B265</f>
        <v>-20000</v>
      </c>
      <c r="C265">
        <f>SUM($B$3:B265)</f>
        <v>3934028.2499999986</v>
      </c>
      <c r="L265" t="str">
        <f t="shared" si="14"/>
        <v>2020</v>
      </c>
    </row>
    <row r="266" spans="1:12" ht="16.2">
      <c r="A266" s="1">
        <f>策略報表!A266</f>
        <v>44002</v>
      </c>
      <c r="B266">
        <f>資料貼入!B266</f>
        <v>0</v>
      </c>
      <c r="C266">
        <f>SUM($B$3:B266)</f>
        <v>3934028.2499999986</v>
      </c>
      <c r="L266" t="str">
        <f t="shared" si="14"/>
        <v>2020</v>
      </c>
    </row>
    <row r="267" spans="1:12" ht="16.2">
      <c r="A267" s="1">
        <f>策略報表!A267</f>
        <v>44003</v>
      </c>
      <c r="B267">
        <f>資料貼入!B267</f>
        <v>0</v>
      </c>
      <c r="C267">
        <f>SUM($B$3:B267)</f>
        <v>3934028.2499999986</v>
      </c>
      <c r="L267" t="str">
        <f t="shared" si="14"/>
        <v>2020</v>
      </c>
    </row>
    <row r="268" spans="1:12" ht="16.2">
      <c r="A268" s="1">
        <f>策略報表!A268</f>
        <v>44004</v>
      </c>
      <c r="B268">
        <f>資料貼入!B268</f>
        <v>-34345.06</v>
      </c>
      <c r="C268">
        <f>SUM($B$3:B268)</f>
        <v>3899683.1899999985</v>
      </c>
      <c r="L268" t="str">
        <f t="shared" si="14"/>
        <v>2020</v>
      </c>
    </row>
    <row r="269" spans="1:12" ht="16.2">
      <c r="A269" s="1">
        <f>策略報表!A269</f>
        <v>44005</v>
      </c>
      <c r="B269">
        <f>資料貼入!B269</f>
        <v>-25876.489999999998</v>
      </c>
      <c r="C269">
        <f>SUM($B$3:B269)</f>
        <v>3873806.6999999983</v>
      </c>
      <c r="L269" t="str">
        <f t="shared" si="14"/>
        <v>2020</v>
      </c>
    </row>
    <row r="270" spans="1:12" ht="16.2">
      <c r="A270" s="1">
        <f>策略報表!A270</f>
        <v>44006</v>
      </c>
      <c r="B270">
        <f>資料貼入!B270</f>
        <v>33516.04</v>
      </c>
      <c r="C270">
        <f>SUM($B$3:B270)</f>
        <v>3907322.7399999984</v>
      </c>
      <c r="L270" t="str">
        <f t="shared" si="14"/>
        <v>2020</v>
      </c>
    </row>
    <row r="271" spans="1:12" ht="16.2">
      <c r="A271" s="1">
        <f>策略報表!A271</f>
        <v>44007</v>
      </c>
      <c r="B271">
        <f>資料貼入!B271</f>
        <v>0</v>
      </c>
      <c r="C271">
        <f>SUM($B$3:B271)</f>
        <v>3907322.7399999984</v>
      </c>
      <c r="L271" t="str">
        <f t="shared" si="14"/>
        <v>2020</v>
      </c>
    </row>
    <row r="272" spans="1:12" ht="16.2">
      <c r="A272" s="1">
        <f>策略報表!A272</f>
        <v>44008</v>
      </c>
      <c r="B272">
        <f>資料貼入!B272</f>
        <v>0</v>
      </c>
      <c r="C272">
        <f>SUM($B$3:B272)</f>
        <v>3907322.7399999984</v>
      </c>
      <c r="L272" t="str">
        <f t="shared" si="14"/>
        <v>2020</v>
      </c>
    </row>
    <row r="273" spans="1:12" ht="16.2">
      <c r="A273" s="1">
        <f>策略報表!A273</f>
        <v>44009</v>
      </c>
      <c r="B273">
        <f>資料貼入!B273</f>
        <v>0</v>
      </c>
      <c r="C273">
        <f>SUM($B$3:B273)</f>
        <v>3907322.7399999984</v>
      </c>
      <c r="L273" t="str">
        <f t="shared" si="14"/>
        <v>2020</v>
      </c>
    </row>
    <row r="274" spans="1:12" ht="16.2">
      <c r="A274" s="1">
        <f>策略報表!A274</f>
        <v>44010</v>
      </c>
      <c r="B274">
        <f>資料貼入!B274</f>
        <v>0</v>
      </c>
      <c r="C274">
        <f>SUM($B$3:B274)</f>
        <v>3907322.7399999984</v>
      </c>
      <c r="L274" t="str">
        <f t="shared" si="14"/>
        <v>2020</v>
      </c>
    </row>
    <row r="275" spans="1:12" ht="16.2">
      <c r="A275" s="1">
        <f>策略報表!A275</f>
        <v>44011</v>
      </c>
      <c r="B275">
        <f>資料貼入!B275</f>
        <v>-111235.97</v>
      </c>
      <c r="C275">
        <f>SUM($B$3:B275)</f>
        <v>3796086.7699999982</v>
      </c>
      <c r="L275" t="str">
        <f t="shared" si="14"/>
        <v>2020</v>
      </c>
    </row>
    <row r="276" spans="1:12" ht="16.2">
      <c r="A276" s="1">
        <f>策略報表!A276</f>
        <v>44012</v>
      </c>
      <c r="B276">
        <f>資料貼入!B276</f>
        <v>-8362.41</v>
      </c>
      <c r="C276">
        <f>SUM($B$3:B276)</f>
        <v>3787724.359999998</v>
      </c>
      <c r="L276" t="str">
        <f t="shared" si="14"/>
        <v>2020</v>
      </c>
    </row>
    <row r="277" spans="1:12" ht="16.2">
      <c r="A277" s="1">
        <f>策略報表!A277</f>
        <v>44013</v>
      </c>
      <c r="B277">
        <f>資料貼入!B277</f>
        <v>40469.39</v>
      </c>
      <c r="C277">
        <f>SUM($B$3:B277)</f>
        <v>3828193.7499999981</v>
      </c>
      <c r="L277" t="str">
        <f t="shared" si="14"/>
        <v>2020</v>
      </c>
    </row>
    <row r="278" spans="1:12" ht="16.2">
      <c r="A278" s="1">
        <f>策略報表!A278</f>
        <v>44014</v>
      </c>
      <c r="B278">
        <f>資料貼入!B278</f>
        <v>160207.35</v>
      </c>
      <c r="C278">
        <f>SUM($B$3:B278)</f>
        <v>3988401.0999999982</v>
      </c>
      <c r="L278" t="str">
        <f t="shared" si="14"/>
        <v>2020</v>
      </c>
    </row>
    <row r="279" spans="1:12" ht="16.2">
      <c r="A279" s="1">
        <f>策略報表!A279</f>
        <v>44015</v>
      </c>
      <c r="B279">
        <f>資料貼入!B279</f>
        <v>119738.75</v>
      </c>
      <c r="C279">
        <f>SUM($B$3:B279)</f>
        <v>4108139.8499999982</v>
      </c>
      <c r="L279" t="str">
        <f t="shared" si="14"/>
        <v>2020</v>
      </c>
    </row>
    <row r="280" spans="1:12" ht="16.2">
      <c r="A280" s="1">
        <f>策略報表!A280</f>
        <v>44016</v>
      </c>
      <c r="B280">
        <f>資料貼入!B280</f>
        <v>0</v>
      </c>
      <c r="C280">
        <f>SUM($B$3:B280)</f>
        <v>4108139.8499999982</v>
      </c>
      <c r="L280" t="str">
        <f t="shared" si="14"/>
        <v>2020</v>
      </c>
    </row>
    <row r="281" spans="1:12" ht="16.2">
      <c r="A281" s="1">
        <f>策略報表!A281</f>
        <v>44017</v>
      </c>
      <c r="B281">
        <f>資料貼入!B281</f>
        <v>0</v>
      </c>
      <c r="C281">
        <f>SUM($B$3:B281)</f>
        <v>4108139.8499999982</v>
      </c>
      <c r="L281" t="str">
        <f t="shared" si="14"/>
        <v>2020</v>
      </c>
    </row>
    <row r="282" spans="1:12" ht="16.2">
      <c r="A282" s="1">
        <f>策略報表!A282</f>
        <v>44018</v>
      </c>
      <c r="B282">
        <f>資料貼入!B282</f>
        <v>285599.84999999998</v>
      </c>
      <c r="C282">
        <f>SUM($B$3:B282)</f>
        <v>4393739.6999999983</v>
      </c>
      <c r="L282" t="str">
        <f t="shared" si="14"/>
        <v>2020</v>
      </c>
    </row>
    <row r="283" spans="1:12" ht="16.2">
      <c r="A283" s="1">
        <f>策略報表!A283</f>
        <v>44019</v>
      </c>
      <c r="B283">
        <f>資料貼入!B283</f>
        <v>-22547.33</v>
      </c>
      <c r="C283">
        <f>SUM($B$3:B283)</f>
        <v>4371192.3699999982</v>
      </c>
      <c r="L283" t="str">
        <f t="shared" si="14"/>
        <v>2020</v>
      </c>
    </row>
    <row r="284" spans="1:12" ht="16.2">
      <c r="A284" s="1">
        <f>策略報表!A284</f>
        <v>44020</v>
      </c>
      <c r="B284">
        <f>資料貼入!B284</f>
        <v>31600</v>
      </c>
      <c r="C284">
        <f>SUM($B$3:B284)</f>
        <v>4402792.3699999982</v>
      </c>
      <c r="L284" t="str">
        <f t="shared" si="14"/>
        <v>2020</v>
      </c>
    </row>
    <row r="285" spans="1:12" ht="16.2">
      <c r="A285" s="1">
        <f>策略報表!A285</f>
        <v>44021</v>
      </c>
      <c r="B285">
        <f>資料貼入!B285</f>
        <v>17806.16</v>
      </c>
      <c r="C285">
        <f>SUM($B$3:B285)</f>
        <v>4420598.5299999984</v>
      </c>
      <c r="L285" t="str">
        <f t="shared" si="14"/>
        <v>2020</v>
      </c>
    </row>
    <row r="286" spans="1:12" ht="16.2">
      <c r="A286" s="1">
        <f>策略報表!A286</f>
        <v>44022</v>
      </c>
      <c r="B286">
        <f>資料貼入!B286</f>
        <v>-113600.01</v>
      </c>
      <c r="C286">
        <f>SUM($B$3:B286)</f>
        <v>4306998.5199999986</v>
      </c>
      <c r="L286" t="str">
        <f t="shared" si="14"/>
        <v>2020</v>
      </c>
    </row>
    <row r="287" spans="1:12" ht="16.2">
      <c r="A287" s="1">
        <f>策略報表!A287</f>
        <v>44023</v>
      </c>
      <c r="B287">
        <f>資料貼入!B287</f>
        <v>0</v>
      </c>
      <c r="C287">
        <f>SUM($B$3:B287)</f>
        <v>4306998.5199999986</v>
      </c>
      <c r="L287" t="str">
        <f t="shared" si="14"/>
        <v>2020</v>
      </c>
    </row>
    <row r="288" spans="1:12" ht="16.2">
      <c r="A288" s="1">
        <f>策略報表!A288</f>
        <v>44024</v>
      </c>
      <c r="B288">
        <f>資料貼入!B288</f>
        <v>0</v>
      </c>
      <c r="C288">
        <f>SUM($B$3:B288)</f>
        <v>4306998.5199999986</v>
      </c>
      <c r="L288" t="str">
        <f t="shared" si="14"/>
        <v>2020</v>
      </c>
    </row>
    <row r="289" spans="1:12" ht="16.2">
      <c r="A289" s="1">
        <f>策略報表!A289</f>
        <v>44025</v>
      </c>
      <c r="B289">
        <f>資料貼入!B289</f>
        <v>177304.46</v>
      </c>
      <c r="C289">
        <f>SUM($B$3:B289)</f>
        <v>4484302.9799999986</v>
      </c>
      <c r="L289" t="str">
        <f t="shared" si="14"/>
        <v>2020</v>
      </c>
    </row>
    <row r="290" spans="1:12" ht="16.2">
      <c r="A290" s="1">
        <f>策略報表!A290</f>
        <v>44026</v>
      </c>
      <c r="B290">
        <f>資料貼入!B290</f>
        <v>-44187.93</v>
      </c>
      <c r="C290">
        <f>SUM($B$3:B290)</f>
        <v>4440115.0499999989</v>
      </c>
      <c r="L290" t="str">
        <f t="shared" si="14"/>
        <v>2020</v>
      </c>
    </row>
    <row r="291" spans="1:12" ht="16.2">
      <c r="A291" s="1">
        <f>策略報表!A291</f>
        <v>44027</v>
      </c>
      <c r="B291">
        <f>資料貼入!B291</f>
        <v>40960.22</v>
      </c>
      <c r="C291">
        <f>SUM($B$3:B291)</f>
        <v>4481075.2699999986</v>
      </c>
      <c r="L291" t="str">
        <f t="shared" si="14"/>
        <v>2020</v>
      </c>
    </row>
    <row r="292" spans="1:12" ht="16.2">
      <c r="A292" s="1">
        <f>策略報表!A292</f>
        <v>44028</v>
      </c>
      <c r="B292">
        <f>資料貼入!B292</f>
        <v>-30765.97</v>
      </c>
      <c r="C292">
        <f>SUM($B$3:B292)</f>
        <v>4450309.2999999989</v>
      </c>
      <c r="L292" t="str">
        <f t="shared" si="14"/>
        <v>2020</v>
      </c>
    </row>
    <row r="293" spans="1:12" ht="16.2">
      <c r="A293" s="1">
        <f>策略報表!A293</f>
        <v>44029</v>
      </c>
      <c r="B293">
        <f>資料貼入!B293</f>
        <v>-27125.309999999998</v>
      </c>
      <c r="C293">
        <f>SUM($B$3:B293)</f>
        <v>4423183.9899999993</v>
      </c>
      <c r="L293" t="str">
        <f t="shared" si="14"/>
        <v>2020</v>
      </c>
    </row>
    <row r="294" spans="1:12" ht="16.2">
      <c r="A294" s="1">
        <f>策略報表!A294</f>
        <v>44030</v>
      </c>
      <c r="B294">
        <f>資料貼入!B294</f>
        <v>0</v>
      </c>
      <c r="C294">
        <f>SUM($B$3:B294)</f>
        <v>4423183.9899999993</v>
      </c>
      <c r="L294" t="str">
        <f t="shared" si="14"/>
        <v>2020</v>
      </c>
    </row>
    <row r="295" spans="1:12" ht="16.2">
      <c r="A295" s="1">
        <f>策略報表!A295</f>
        <v>44031</v>
      </c>
      <c r="B295">
        <f>資料貼入!B295</f>
        <v>0</v>
      </c>
      <c r="C295">
        <f>SUM($B$3:B295)</f>
        <v>4423183.9899999993</v>
      </c>
      <c r="L295" t="str">
        <f t="shared" si="14"/>
        <v>2020</v>
      </c>
    </row>
    <row r="296" spans="1:12" ht="16.2">
      <c r="A296" s="1">
        <f>策略報表!A296</f>
        <v>44032</v>
      </c>
      <c r="B296">
        <f>資料貼入!B296</f>
        <v>-637.98999999999978</v>
      </c>
      <c r="C296">
        <f>SUM($B$3:B296)</f>
        <v>4422545.9999999991</v>
      </c>
      <c r="L296" t="str">
        <f t="shared" si="14"/>
        <v>2020</v>
      </c>
    </row>
    <row r="297" spans="1:12" ht="16.2">
      <c r="A297" s="1">
        <f>策略報表!A297</f>
        <v>44033</v>
      </c>
      <c r="B297">
        <f>資料貼入!B297</f>
        <v>209366.27999999997</v>
      </c>
      <c r="C297">
        <f>SUM($B$3:B297)</f>
        <v>4631912.2799999993</v>
      </c>
      <c r="L297" t="str">
        <f t="shared" si="14"/>
        <v>2020</v>
      </c>
    </row>
    <row r="298" spans="1:12" ht="16.2">
      <c r="A298" s="1">
        <f>策略報表!A298</f>
        <v>44034</v>
      </c>
      <c r="B298">
        <f>資料貼入!B298</f>
        <v>-1976.9300000000003</v>
      </c>
      <c r="C298">
        <f>SUM($B$3:B298)</f>
        <v>4629935.3499999996</v>
      </c>
      <c r="L298" t="str">
        <f t="shared" si="14"/>
        <v>2020</v>
      </c>
    </row>
    <row r="299" spans="1:12" ht="16.2">
      <c r="A299" s="1">
        <f>策略報表!A299</f>
        <v>44035</v>
      </c>
      <c r="B299">
        <f>資料貼入!B299</f>
        <v>-41940.92</v>
      </c>
      <c r="C299">
        <f>SUM($B$3:B299)</f>
        <v>4587994.43</v>
      </c>
      <c r="L299" t="str">
        <f t="shared" si="14"/>
        <v>2020</v>
      </c>
    </row>
    <row r="300" spans="1:12" ht="16.2">
      <c r="A300" s="1">
        <f>策略報表!A300</f>
        <v>44036</v>
      </c>
      <c r="B300">
        <f>資料貼入!B300</f>
        <v>-122466.01</v>
      </c>
      <c r="C300">
        <f>SUM($B$3:B300)</f>
        <v>4465528.42</v>
      </c>
      <c r="L300" t="str">
        <f t="shared" si="14"/>
        <v>2020</v>
      </c>
    </row>
    <row r="301" spans="1:12" ht="16.2">
      <c r="A301" s="1">
        <f>策略報表!A301</f>
        <v>44037</v>
      </c>
      <c r="B301">
        <f>資料貼入!B301</f>
        <v>0</v>
      </c>
      <c r="C301">
        <f>SUM($B$3:B301)</f>
        <v>4465528.42</v>
      </c>
      <c r="L301" t="str">
        <f t="shared" si="14"/>
        <v>2020</v>
      </c>
    </row>
    <row r="302" spans="1:12" ht="16.2">
      <c r="A302" s="1">
        <f>策略報表!A302</f>
        <v>44038</v>
      </c>
      <c r="B302">
        <f>資料貼入!B302</f>
        <v>0</v>
      </c>
      <c r="C302">
        <f>SUM($B$3:B302)</f>
        <v>4465528.42</v>
      </c>
      <c r="L302" t="str">
        <f t="shared" si="14"/>
        <v>2020</v>
      </c>
    </row>
    <row r="303" spans="1:12" ht="16.2">
      <c r="A303" s="1">
        <f>策略報表!A303</f>
        <v>44039</v>
      </c>
      <c r="B303">
        <f>資料貼入!B303</f>
        <v>224854.08</v>
      </c>
      <c r="C303">
        <f>SUM($B$3:B303)</f>
        <v>4690382.5</v>
      </c>
      <c r="L303" t="str">
        <f t="shared" si="14"/>
        <v>2020</v>
      </c>
    </row>
    <row r="304" spans="1:12" ht="16.2">
      <c r="A304" s="1">
        <f>策略報表!A304</f>
        <v>44040</v>
      </c>
      <c r="B304">
        <f>資料貼入!B304</f>
        <v>134905.27000000002</v>
      </c>
      <c r="C304">
        <f>SUM($B$3:B304)</f>
        <v>4825287.7699999996</v>
      </c>
      <c r="L304" t="str">
        <f t="shared" si="14"/>
        <v>2020</v>
      </c>
    </row>
    <row r="305" spans="1:12" ht="16.2">
      <c r="A305" s="1">
        <f>策略報表!A305</f>
        <v>44041</v>
      </c>
      <c r="B305">
        <f>資料貼入!B305</f>
        <v>-41700</v>
      </c>
      <c r="C305">
        <f>SUM($B$3:B305)</f>
        <v>4783587.7699999996</v>
      </c>
      <c r="L305" t="str">
        <f t="shared" si="14"/>
        <v>2020</v>
      </c>
    </row>
    <row r="306" spans="1:12" ht="16.2">
      <c r="A306" s="1">
        <f>策略報表!A306</f>
        <v>44042</v>
      </c>
      <c r="B306">
        <f>資料貼入!B306</f>
        <v>71891.48</v>
      </c>
      <c r="C306">
        <f>SUM($B$3:B306)</f>
        <v>4855479.25</v>
      </c>
      <c r="L306" t="str">
        <f t="shared" si="14"/>
        <v>2020</v>
      </c>
    </row>
    <row r="307" spans="1:12" ht="16.2">
      <c r="A307" s="1">
        <f>策略報表!A307</f>
        <v>44043</v>
      </c>
      <c r="B307">
        <f>資料貼入!B307</f>
        <v>-68154.95</v>
      </c>
      <c r="C307">
        <f>SUM($B$3:B307)</f>
        <v>4787324.3</v>
      </c>
      <c r="L307" t="str">
        <f t="shared" si="14"/>
        <v>2020</v>
      </c>
    </row>
    <row r="308" spans="1:12" ht="16.2">
      <c r="A308" s="1">
        <f>策略報表!A308</f>
        <v>44044</v>
      </c>
      <c r="B308">
        <f>資料貼入!B308</f>
        <v>0</v>
      </c>
      <c r="C308">
        <f>SUM($B$3:B308)</f>
        <v>4787324.3</v>
      </c>
      <c r="L308" t="str">
        <f t="shared" si="14"/>
        <v>2020</v>
      </c>
    </row>
    <row r="309" spans="1:12" ht="16.2">
      <c r="A309" s="1">
        <f>策略報表!A309</f>
        <v>44045</v>
      </c>
      <c r="B309">
        <f>資料貼入!B309</f>
        <v>0</v>
      </c>
      <c r="C309">
        <f>SUM($B$3:B309)</f>
        <v>4787324.3</v>
      </c>
      <c r="L309" t="str">
        <f t="shared" si="14"/>
        <v>2020</v>
      </c>
    </row>
    <row r="310" spans="1:12" ht="16.2">
      <c r="A310" s="1">
        <f>策略報表!A310</f>
        <v>44046</v>
      </c>
      <c r="B310">
        <f>資料貼入!B310</f>
        <v>-73193.73</v>
      </c>
      <c r="C310">
        <f>SUM($B$3:B310)</f>
        <v>4714130.5699999994</v>
      </c>
      <c r="L310" t="str">
        <f t="shared" si="14"/>
        <v>2020</v>
      </c>
    </row>
    <row r="311" spans="1:12" ht="16.2">
      <c r="A311" s="1">
        <f>策略報表!A311</f>
        <v>44047</v>
      </c>
      <c r="B311">
        <f>資料貼入!B311</f>
        <v>84342.56</v>
      </c>
      <c r="C311">
        <f>SUM($B$3:B311)</f>
        <v>4798473.129999999</v>
      </c>
      <c r="L311" t="str">
        <f t="shared" si="14"/>
        <v>2020</v>
      </c>
    </row>
    <row r="312" spans="1:12" ht="16.2">
      <c r="A312" s="1">
        <f>策略報表!A312</f>
        <v>44048</v>
      </c>
      <c r="B312">
        <f>資料貼入!B312</f>
        <v>87138.48</v>
      </c>
      <c r="C312">
        <f>SUM($B$3:B312)</f>
        <v>4885611.6099999994</v>
      </c>
      <c r="L312" t="str">
        <f t="shared" si="14"/>
        <v>2020</v>
      </c>
    </row>
    <row r="313" spans="1:12" ht="16.2">
      <c r="A313" s="1">
        <f>策略報表!A313</f>
        <v>44049</v>
      </c>
      <c r="B313">
        <f>資料貼入!B313</f>
        <v>80960.94</v>
      </c>
      <c r="C313">
        <f>SUM($B$3:B313)</f>
        <v>4966572.55</v>
      </c>
      <c r="L313" t="str">
        <f t="shared" si="14"/>
        <v>2020</v>
      </c>
    </row>
    <row r="314" spans="1:12" ht="16.2">
      <c r="A314" s="1">
        <f>策略報表!A314</f>
        <v>44050</v>
      </c>
      <c r="B314">
        <f>資料貼入!B314</f>
        <v>-56700</v>
      </c>
      <c r="C314">
        <f>SUM($B$3:B314)</f>
        <v>4909872.55</v>
      </c>
      <c r="L314" t="str">
        <f t="shared" si="14"/>
        <v>2020</v>
      </c>
    </row>
    <row r="315" spans="1:12" ht="16.2">
      <c r="A315" s="1">
        <f>策略報表!A315</f>
        <v>44051</v>
      </c>
      <c r="B315">
        <f>資料貼入!B315</f>
        <v>0</v>
      </c>
      <c r="C315">
        <f>SUM($B$3:B315)</f>
        <v>4909872.55</v>
      </c>
      <c r="L315" t="str">
        <f t="shared" si="14"/>
        <v>2020</v>
      </c>
    </row>
    <row r="316" spans="1:12" ht="16.2">
      <c r="A316" s="1">
        <f>策略報表!A316</f>
        <v>44052</v>
      </c>
      <c r="B316">
        <f>資料貼入!B316</f>
        <v>0</v>
      </c>
      <c r="C316">
        <f>SUM($B$3:B316)</f>
        <v>4909872.55</v>
      </c>
      <c r="L316" t="str">
        <f t="shared" si="14"/>
        <v>2020</v>
      </c>
    </row>
    <row r="317" spans="1:12" ht="16.2">
      <c r="A317" s="1">
        <f>策略報表!A317</f>
        <v>44053</v>
      </c>
      <c r="B317">
        <f>資料貼入!B317</f>
        <v>600</v>
      </c>
      <c r="C317">
        <f>SUM($B$3:B317)</f>
        <v>4910472.55</v>
      </c>
      <c r="L317" t="str">
        <f t="shared" si="14"/>
        <v>2020</v>
      </c>
    </row>
    <row r="318" spans="1:12" ht="16.2">
      <c r="A318" s="1">
        <f>策略報表!A318</f>
        <v>44054</v>
      </c>
      <c r="B318">
        <f>資料貼入!B318</f>
        <v>-117900</v>
      </c>
      <c r="C318">
        <f>SUM($B$3:B318)</f>
        <v>4792572.55</v>
      </c>
      <c r="L318" t="str">
        <f t="shared" si="14"/>
        <v>2020</v>
      </c>
    </row>
    <row r="319" spans="1:12" ht="16.2">
      <c r="A319" s="1">
        <f>策略報表!A319</f>
        <v>44055</v>
      </c>
      <c r="B319">
        <f>資料貼入!B319</f>
        <v>-55480.4</v>
      </c>
      <c r="C319">
        <f>SUM($B$3:B319)</f>
        <v>4737092.1499999994</v>
      </c>
      <c r="L319" t="str">
        <f t="shared" si="14"/>
        <v>2020</v>
      </c>
    </row>
    <row r="320" spans="1:12" ht="16.2">
      <c r="A320" s="1">
        <f>策略報表!A320</f>
        <v>44056</v>
      </c>
      <c r="B320">
        <f>資料貼入!B320</f>
        <v>-33310.82</v>
      </c>
      <c r="C320">
        <f>SUM($B$3:B320)</f>
        <v>4703781.3299999991</v>
      </c>
      <c r="L320" t="str">
        <f t="shared" si="14"/>
        <v>2020</v>
      </c>
    </row>
    <row r="321" spans="1:12" ht="16.2">
      <c r="A321" s="1">
        <f>策略報表!A321</f>
        <v>44057</v>
      </c>
      <c r="B321">
        <f>資料貼入!B321</f>
        <v>-66561.16</v>
      </c>
      <c r="C321">
        <f>SUM($B$3:B321)</f>
        <v>4637220.169999999</v>
      </c>
      <c r="L321" t="str">
        <f t="shared" si="14"/>
        <v>2020</v>
      </c>
    </row>
    <row r="322" spans="1:12" ht="16.2">
      <c r="A322" s="1">
        <f>策略報表!A322</f>
        <v>44058</v>
      </c>
      <c r="B322">
        <f>資料貼入!B322</f>
        <v>0</v>
      </c>
      <c r="C322">
        <f>SUM($B$3:B322)</f>
        <v>4637220.169999999</v>
      </c>
      <c r="L322" t="str">
        <f t="shared" si="14"/>
        <v>2020</v>
      </c>
    </row>
    <row r="323" spans="1:12" ht="16.2">
      <c r="A323" s="1">
        <f>策略報表!A323</f>
        <v>44059</v>
      </c>
      <c r="B323">
        <f>資料貼入!B323</f>
        <v>0</v>
      </c>
      <c r="C323">
        <f>SUM($B$3:B323)</f>
        <v>4637220.169999999</v>
      </c>
      <c r="L323" t="str">
        <f t="shared" si="14"/>
        <v>2020</v>
      </c>
    </row>
    <row r="324" spans="1:12" ht="16.2">
      <c r="A324" s="1">
        <f>策略報表!A324</f>
        <v>44060</v>
      </c>
      <c r="B324">
        <f>資料貼入!B324</f>
        <v>115039.95999999999</v>
      </c>
      <c r="C324">
        <f>SUM($B$3:B324)</f>
        <v>4752260.129999999</v>
      </c>
      <c r="L324" t="str">
        <f t="shared" ref="L324:L387" si="15">IF(ISBLANK(A324),"",TEXT(A324,"yyyy"))</f>
        <v>2020</v>
      </c>
    </row>
    <row r="325" spans="1:12" ht="16.2">
      <c r="A325" s="1">
        <f>策略報表!A325</f>
        <v>44061</v>
      </c>
      <c r="B325">
        <f>資料貼入!B325</f>
        <v>-83311.34</v>
      </c>
      <c r="C325">
        <f>SUM($B$3:B325)</f>
        <v>4668948.7899999991</v>
      </c>
      <c r="L325" t="str">
        <f t="shared" si="15"/>
        <v>2020</v>
      </c>
    </row>
    <row r="326" spans="1:12" ht="16.2">
      <c r="A326" s="1">
        <f>策略報表!A326</f>
        <v>44062</v>
      </c>
      <c r="B326">
        <f>資料貼入!B326</f>
        <v>-20900</v>
      </c>
      <c r="C326">
        <f>SUM($B$3:B326)</f>
        <v>4648048.7899999991</v>
      </c>
      <c r="L326" t="str">
        <f t="shared" si="15"/>
        <v>2020</v>
      </c>
    </row>
    <row r="327" spans="1:12" ht="16.2">
      <c r="A327" s="1">
        <f>策略報表!A327</f>
        <v>44063</v>
      </c>
      <c r="B327">
        <f>資料貼入!B327</f>
        <v>644467.07000000007</v>
      </c>
      <c r="C327">
        <f>SUM($B$3:B327)</f>
        <v>5292515.8599999994</v>
      </c>
      <c r="L327" t="str">
        <f t="shared" si="15"/>
        <v>2020</v>
      </c>
    </row>
    <row r="328" spans="1:12" ht="16.2">
      <c r="A328" s="1">
        <f>策略報表!A328</f>
        <v>44064</v>
      </c>
      <c r="B328">
        <f>資料貼入!B328</f>
        <v>-21951.199999999997</v>
      </c>
      <c r="C328">
        <f>SUM($B$3:B328)</f>
        <v>5270564.6599999992</v>
      </c>
      <c r="L328" t="str">
        <f t="shared" si="15"/>
        <v>2020</v>
      </c>
    </row>
    <row r="329" spans="1:12" ht="16.2">
      <c r="A329" s="1">
        <f>策略報表!A329</f>
        <v>44065</v>
      </c>
      <c r="B329">
        <f>資料貼入!B329</f>
        <v>0</v>
      </c>
      <c r="C329">
        <f>SUM($B$3:B329)</f>
        <v>5270564.6599999992</v>
      </c>
      <c r="L329" t="str">
        <f t="shared" si="15"/>
        <v>2020</v>
      </c>
    </row>
    <row r="330" spans="1:12" ht="16.2">
      <c r="A330" s="1">
        <f>策略報表!A330</f>
        <v>44066</v>
      </c>
      <c r="B330">
        <f>資料貼入!B330</f>
        <v>0</v>
      </c>
      <c r="C330">
        <f>SUM($B$3:B330)</f>
        <v>5270564.6599999992</v>
      </c>
      <c r="L330" t="str">
        <f t="shared" si="15"/>
        <v>2020</v>
      </c>
    </row>
    <row r="331" spans="1:12" ht="16.2">
      <c r="A331" s="1">
        <f>策略報表!A331</f>
        <v>44067</v>
      </c>
      <c r="B331">
        <f>資料貼入!B331</f>
        <v>-43406.479999999996</v>
      </c>
      <c r="C331">
        <f>SUM($B$3:B331)</f>
        <v>5227158.1799999988</v>
      </c>
      <c r="L331" t="str">
        <f t="shared" si="15"/>
        <v>2020</v>
      </c>
    </row>
    <row r="332" spans="1:12" ht="16.2">
      <c r="A332" s="1">
        <f>策略報表!A332</f>
        <v>44068</v>
      </c>
      <c r="B332">
        <f>資料貼入!B332</f>
        <v>-57249.59</v>
      </c>
      <c r="C332">
        <f>SUM($B$3:B332)</f>
        <v>5169908.5899999989</v>
      </c>
      <c r="L332" t="str">
        <f t="shared" si="15"/>
        <v>2020</v>
      </c>
    </row>
    <row r="333" spans="1:12" ht="16.2">
      <c r="A333" s="1">
        <f>策略報表!A333</f>
        <v>44069</v>
      </c>
      <c r="B333">
        <f>資料貼入!B333</f>
        <v>10300</v>
      </c>
      <c r="C333">
        <f>SUM($B$3:B333)</f>
        <v>5180208.5899999989</v>
      </c>
      <c r="L333" t="str">
        <f t="shared" si="15"/>
        <v>2020</v>
      </c>
    </row>
    <row r="334" spans="1:12" ht="16.2">
      <c r="A334" s="1">
        <f>策略報表!A334</f>
        <v>44070</v>
      </c>
      <c r="B334">
        <f>資料貼入!B334</f>
        <v>-25238.73</v>
      </c>
      <c r="C334">
        <f>SUM($B$3:B334)</f>
        <v>5154969.8599999985</v>
      </c>
      <c r="L334" t="str">
        <f t="shared" si="15"/>
        <v>2020</v>
      </c>
    </row>
    <row r="335" spans="1:12" ht="16.2">
      <c r="A335" s="1">
        <f>策略報表!A335</f>
        <v>44071</v>
      </c>
      <c r="B335">
        <f>資料貼入!B335</f>
        <v>-64962.33</v>
      </c>
      <c r="C335">
        <f>SUM($B$3:B335)</f>
        <v>5090007.5299999984</v>
      </c>
      <c r="L335" t="str">
        <f t="shared" si="15"/>
        <v>2020</v>
      </c>
    </row>
    <row r="336" spans="1:12" ht="16.2">
      <c r="A336" s="1">
        <f>策略報表!A336</f>
        <v>44072</v>
      </c>
      <c r="B336">
        <f>資料貼入!B336</f>
        <v>0</v>
      </c>
      <c r="C336">
        <f>SUM($B$3:B336)</f>
        <v>5090007.5299999984</v>
      </c>
      <c r="L336" t="str">
        <f t="shared" si="15"/>
        <v>2020</v>
      </c>
    </row>
    <row r="337" spans="1:12" ht="16.2">
      <c r="A337" s="1">
        <f>策略報表!A337</f>
        <v>44073</v>
      </c>
      <c r="B337">
        <f>資料貼入!B337</f>
        <v>0</v>
      </c>
      <c r="C337">
        <f>SUM($B$3:B337)</f>
        <v>5090007.5299999984</v>
      </c>
      <c r="L337" t="str">
        <f t="shared" si="15"/>
        <v>2020</v>
      </c>
    </row>
    <row r="338" spans="1:12" ht="16.2">
      <c r="A338" s="1">
        <f>策略報表!A338</f>
        <v>44074</v>
      </c>
      <c r="B338">
        <f>資料貼入!B338</f>
        <v>-33191.43</v>
      </c>
      <c r="C338">
        <f>SUM($B$3:B338)</f>
        <v>5056816.0999999987</v>
      </c>
      <c r="L338" t="str">
        <f t="shared" si="15"/>
        <v>2020</v>
      </c>
    </row>
    <row r="339" spans="1:12" ht="16.2">
      <c r="A339" s="1">
        <f>策略報表!A339</f>
        <v>44075</v>
      </c>
      <c r="B339">
        <f>資料貼入!B339</f>
        <v>-39200</v>
      </c>
      <c r="C339">
        <f>SUM($B$3:B339)</f>
        <v>5017616.0999999987</v>
      </c>
      <c r="L339" t="str">
        <f t="shared" si="15"/>
        <v>2020</v>
      </c>
    </row>
    <row r="340" spans="1:12" ht="16.2">
      <c r="A340" s="1">
        <f>策略報表!A340</f>
        <v>44076</v>
      </c>
      <c r="B340">
        <f>資料貼入!B340</f>
        <v>-25064.79</v>
      </c>
      <c r="C340">
        <f>SUM($B$3:B340)</f>
        <v>4992551.3099999987</v>
      </c>
      <c r="L340" t="str">
        <f t="shared" si="15"/>
        <v>2020</v>
      </c>
    </row>
    <row r="341" spans="1:12" ht="16.2">
      <c r="A341" s="1">
        <f>策略報表!A341</f>
        <v>44077</v>
      </c>
      <c r="B341">
        <f>資料貼入!B341</f>
        <v>-6497.9700000000012</v>
      </c>
      <c r="C341">
        <f>SUM($B$3:B341)</f>
        <v>4986053.3399999989</v>
      </c>
      <c r="L341" t="str">
        <f t="shared" si="15"/>
        <v>2020</v>
      </c>
    </row>
    <row r="342" spans="1:12" ht="16.2">
      <c r="A342" s="1">
        <f>策略報表!A342</f>
        <v>44078</v>
      </c>
      <c r="B342">
        <f>資料貼入!B342</f>
        <v>6935.7200000000012</v>
      </c>
      <c r="C342">
        <f>SUM($B$3:B342)</f>
        <v>4992989.0599999987</v>
      </c>
      <c r="L342" t="str">
        <f t="shared" si="15"/>
        <v>2020</v>
      </c>
    </row>
    <row r="343" spans="1:12" ht="16.2">
      <c r="A343" s="1">
        <f>策略報表!A343</f>
        <v>44079</v>
      </c>
      <c r="B343">
        <f>資料貼入!B343</f>
        <v>0</v>
      </c>
      <c r="C343">
        <f>SUM($B$3:B343)</f>
        <v>4992989.0599999987</v>
      </c>
      <c r="L343" t="str">
        <f t="shared" si="15"/>
        <v>2020</v>
      </c>
    </row>
    <row r="344" spans="1:12" ht="16.2">
      <c r="A344" s="1">
        <f>策略報表!A344</f>
        <v>44080</v>
      </c>
      <c r="B344">
        <f>資料貼入!B344</f>
        <v>0</v>
      </c>
      <c r="C344">
        <f>SUM($B$3:B344)</f>
        <v>4992989.0599999987</v>
      </c>
      <c r="L344" t="str">
        <f t="shared" si="15"/>
        <v>2020</v>
      </c>
    </row>
    <row r="345" spans="1:12" ht="16.2">
      <c r="A345" s="1">
        <f>策略報表!A345</f>
        <v>44081</v>
      </c>
      <c r="B345">
        <f>資料貼入!B345</f>
        <v>-65140.62</v>
      </c>
      <c r="C345">
        <f>SUM($B$3:B345)</f>
        <v>4927848.4399999985</v>
      </c>
      <c r="L345" t="str">
        <f t="shared" si="15"/>
        <v>2020</v>
      </c>
    </row>
    <row r="346" spans="1:12" ht="16.2">
      <c r="A346" s="1">
        <f>策略報表!A346</f>
        <v>44082</v>
      </c>
      <c r="B346">
        <f>資料貼入!B346</f>
        <v>-16120.34</v>
      </c>
      <c r="C346">
        <f>SUM($B$3:B346)</f>
        <v>4911728.0999999987</v>
      </c>
      <c r="L346" t="str">
        <f t="shared" si="15"/>
        <v>2020</v>
      </c>
    </row>
    <row r="347" spans="1:12" ht="16.2">
      <c r="A347" s="1">
        <f>策略報表!A347</f>
        <v>44083</v>
      </c>
      <c r="B347">
        <f>資料貼入!B347</f>
        <v>-83152.820000000007</v>
      </c>
      <c r="C347">
        <f>SUM($B$3:B347)</f>
        <v>4828575.2799999984</v>
      </c>
      <c r="L347" t="str">
        <f t="shared" si="15"/>
        <v>2020</v>
      </c>
    </row>
    <row r="348" spans="1:12" ht="16.2">
      <c r="A348" s="1">
        <f>策略報表!A348</f>
        <v>44084</v>
      </c>
      <c r="B348">
        <f>資料貼入!B348</f>
        <v>-3359.6299999999992</v>
      </c>
      <c r="C348">
        <f>SUM($B$3:B348)</f>
        <v>4825215.6499999985</v>
      </c>
      <c r="L348" t="str">
        <f t="shared" si="15"/>
        <v>2020</v>
      </c>
    </row>
    <row r="349" spans="1:12" ht="16.2">
      <c r="A349" s="1">
        <f>策略報表!A349</f>
        <v>44085</v>
      </c>
      <c r="B349">
        <f>資料貼入!B349</f>
        <v>-46717.520000000004</v>
      </c>
      <c r="C349">
        <f>SUM($B$3:B349)</f>
        <v>4778498.129999999</v>
      </c>
      <c r="L349" t="str">
        <f t="shared" si="15"/>
        <v>2020</v>
      </c>
    </row>
    <row r="350" spans="1:12" ht="16.2">
      <c r="A350" s="1">
        <f>策略報表!A350</f>
        <v>44086</v>
      </c>
      <c r="B350">
        <f>資料貼入!B350</f>
        <v>0</v>
      </c>
      <c r="C350">
        <f>SUM($B$3:B350)</f>
        <v>4778498.129999999</v>
      </c>
      <c r="L350" t="str">
        <f t="shared" si="15"/>
        <v>2020</v>
      </c>
    </row>
    <row r="351" spans="1:12" ht="16.2">
      <c r="A351" s="1">
        <f>策略報表!A351</f>
        <v>44087</v>
      </c>
      <c r="B351">
        <f>資料貼入!B351</f>
        <v>0</v>
      </c>
      <c r="C351">
        <f>SUM($B$3:B351)</f>
        <v>4778498.129999999</v>
      </c>
      <c r="L351" t="str">
        <f t="shared" si="15"/>
        <v>2020</v>
      </c>
    </row>
    <row r="352" spans="1:12" ht="16.2">
      <c r="A352" s="1">
        <f>策略報表!A352</f>
        <v>44088</v>
      </c>
      <c r="B352">
        <f>資料貼入!B352</f>
        <v>-84228.89</v>
      </c>
      <c r="C352">
        <f>SUM($B$3:B352)</f>
        <v>4694269.2399999993</v>
      </c>
      <c r="L352" t="str">
        <f t="shared" si="15"/>
        <v>2020</v>
      </c>
    </row>
    <row r="353" spans="1:12" ht="16.2">
      <c r="A353" s="1">
        <f>策略報表!A353</f>
        <v>44089</v>
      </c>
      <c r="B353">
        <f>資料貼入!B353</f>
        <v>-15200</v>
      </c>
      <c r="C353">
        <f>SUM($B$3:B353)</f>
        <v>4679069.2399999993</v>
      </c>
      <c r="L353" t="str">
        <f t="shared" si="15"/>
        <v>2020</v>
      </c>
    </row>
    <row r="354" spans="1:12" ht="16.2">
      <c r="A354" s="1">
        <f>策略報表!A354</f>
        <v>44090</v>
      </c>
      <c r="B354">
        <f>資料貼入!B354</f>
        <v>17666.21</v>
      </c>
      <c r="C354">
        <f>SUM($B$3:B354)</f>
        <v>4696735.4499999993</v>
      </c>
      <c r="L354" t="str">
        <f t="shared" si="15"/>
        <v>2020</v>
      </c>
    </row>
    <row r="355" spans="1:12" ht="16.2">
      <c r="A355" s="1">
        <f>策略報表!A355</f>
        <v>44091</v>
      </c>
      <c r="B355">
        <f>資料貼入!B355</f>
        <v>41616.57</v>
      </c>
      <c r="C355">
        <f>SUM($B$3:B355)</f>
        <v>4738352.0199999996</v>
      </c>
      <c r="L355" t="str">
        <f t="shared" si="15"/>
        <v>2020</v>
      </c>
    </row>
    <row r="356" spans="1:12" ht="16.2">
      <c r="A356" s="1">
        <f>策略報表!A356</f>
        <v>44092</v>
      </c>
      <c r="B356">
        <f>資料貼入!B356</f>
        <v>7300</v>
      </c>
      <c r="C356">
        <f>SUM($B$3:B356)</f>
        <v>4745652.0199999996</v>
      </c>
      <c r="L356" t="str">
        <f t="shared" si="15"/>
        <v>2020</v>
      </c>
    </row>
    <row r="357" spans="1:12" ht="16.2">
      <c r="A357" s="1">
        <f>策略報表!A357</f>
        <v>44093</v>
      </c>
      <c r="B357">
        <f>資料貼入!B357</f>
        <v>0</v>
      </c>
      <c r="C357">
        <f>SUM($B$3:B357)</f>
        <v>4745652.0199999996</v>
      </c>
      <c r="L357" t="str">
        <f t="shared" si="15"/>
        <v>2020</v>
      </c>
    </row>
    <row r="358" spans="1:12" ht="16.2">
      <c r="A358" s="1">
        <f>策略報表!A358</f>
        <v>44094</v>
      </c>
      <c r="B358">
        <f>資料貼入!B358</f>
        <v>0</v>
      </c>
      <c r="C358">
        <f>SUM($B$3:B358)</f>
        <v>4745652.0199999996</v>
      </c>
      <c r="L358" t="str">
        <f t="shared" si="15"/>
        <v>2020</v>
      </c>
    </row>
    <row r="359" spans="1:12" ht="16.2">
      <c r="A359" s="1">
        <f>策略報表!A359</f>
        <v>44095</v>
      </c>
      <c r="B359">
        <f>資料貼入!B359</f>
        <v>17701.61</v>
      </c>
      <c r="C359">
        <f>SUM($B$3:B359)</f>
        <v>4763353.63</v>
      </c>
      <c r="L359" t="str">
        <f t="shared" si="15"/>
        <v>2020</v>
      </c>
    </row>
    <row r="360" spans="1:12" ht="16.2">
      <c r="A360" s="1">
        <f>策略報表!A360</f>
        <v>44096</v>
      </c>
      <c r="B360">
        <f>資料貼入!B360</f>
        <v>-14285.529999999999</v>
      </c>
      <c r="C360">
        <f>SUM($B$3:B360)</f>
        <v>4749068.0999999996</v>
      </c>
      <c r="L360" t="str">
        <f t="shared" si="15"/>
        <v>2020</v>
      </c>
    </row>
    <row r="361" spans="1:12" ht="16.2">
      <c r="A361" s="1">
        <f>策略報表!A361</f>
        <v>44097</v>
      </c>
      <c r="B361">
        <f>資料貼入!B361</f>
        <v>-13776.92</v>
      </c>
      <c r="C361">
        <f>SUM($B$3:B361)</f>
        <v>4735291.18</v>
      </c>
      <c r="L361" t="str">
        <f t="shared" si="15"/>
        <v>2020</v>
      </c>
    </row>
    <row r="362" spans="1:12" ht="16.2">
      <c r="A362" s="1">
        <f>策略報表!A362</f>
        <v>44098</v>
      </c>
      <c r="B362">
        <f>資料貼入!B362</f>
        <v>237224.36</v>
      </c>
      <c r="C362">
        <f>SUM($B$3:B362)</f>
        <v>4972515.54</v>
      </c>
      <c r="L362" t="str">
        <f t="shared" si="15"/>
        <v>2020</v>
      </c>
    </row>
    <row r="363" spans="1:12" ht="16.2">
      <c r="A363" s="1">
        <f>策略報表!A363</f>
        <v>44099</v>
      </c>
      <c r="B363">
        <f>資料貼入!B363</f>
        <v>-100100</v>
      </c>
      <c r="C363">
        <f>SUM($B$3:B363)</f>
        <v>4872415.54</v>
      </c>
      <c r="L363" t="str">
        <f t="shared" si="15"/>
        <v>2020</v>
      </c>
    </row>
    <row r="364" spans="1:12" ht="16.2">
      <c r="A364" s="1">
        <f>策略報表!A364</f>
        <v>44100</v>
      </c>
      <c r="B364">
        <f>資料貼入!B364</f>
        <v>0</v>
      </c>
      <c r="C364">
        <f>SUM($B$3:B364)</f>
        <v>4872415.54</v>
      </c>
      <c r="L364" t="str">
        <f t="shared" si="15"/>
        <v>2020</v>
      </c>
    </row>
    <row r="365" spans="1:12" ht="16.2">
      <c r="A365" s="1">
        <f>策略報表!A365</f>
        <v>44101</v>
      </c>
      <c r="B365">
        <f>資料貼入!B365</f>
        <v>0</v>
      </c>
      <c r="C365">
        <f>SUM($B$3:B365)</f>
        <v>4872415.54</v>
      </c>
      <c r="L365" t="str">
        <f t="shared" si="15"/>
        <v>2020</v>
      </c>
    </row>
    <row r="366" spans="1:12" ht="16.2">
      <c r="A366" s="1">
        <f>策略報表!A366</f>
        <v>44102</v>
      </c>
      <c r="B366">
        <f>資料貼入!B366</f>
        <v>13319.559999999998</v>
      </c>
      <c r="C366">
        <f>SUM($B$3:B366)</f>
        <v>4885735.0999999996</v>
      </c>
      <c r="L366" t="str">
        <f t="shared" si="15"/>
        <v>2020</v>
      </c>
    </row>
    <row r="367" spans="1:12" ht="16.2">
      <c r="A367" s="1">
        <f>策略報表!A367</f>
        <v>44103</v>
      </c>
      <c r="B367">
        <f>資料貼入!B367</f>
        <v>7105.16</v>
      </c>
      <c r="C367">
        <f>SUM($B$3:B367)</f>
        <v>4892840.26</v>
      </c>
      <c r="L367" t="str">
        <f t="shared" si="15"/>
        <v>2020</v>
      </c>
    </row>
    <row r="368" spans="1:12" ht="16.2">
      <c r="A368" s="1">
        <f>策略報表!A368</f>
        <v>44104</v>
      </c>
      <c r="B368">
        <f>資料貼入!B368</f>
        <v>5100</v>
      </c>
      <c r="C368">
        <f>SUM($B$3:B368)</f>
        <v>4897940.26</v>
      </c>
      <c r="L368" t="str">
        <f t="shared" si="15"/>
        <v>2020</v>
      </c>
    </row>
    <row r="369" spans="1:12" ht="16.2">
      <c r="A369" s="1">
        <f>策略報表!A369</f>
        <v>44105</v>
      </c>
      <c r="B369">
        <f>資料貼入!B369</f>
        <v>0</v>
      </c>
      <c r="C369">
        <f>SUM($B$3:B369)</f>
        <v>4897940.26</v>
      </c>
      <c r="L369" t="str">
        <f t="shared" si="15"/>
        <v>2020</v>
      </c>
    </row>
    <row r="370" spans="1:12" ht="16.2">
      <c r="A370" s="1">
        <f>策略報表!A370</f>
        <v>44106</v>
      </c>
      <c r="B370">
        <f>資料貼入!B370</f>
        <v>0</v>
      </c>
      <c r="C370">
        <f>SUM($B$3:B370)</f>
        <v>4897940.26</v>
      </c>
      <c r="L370" t="str">
        <f t="shared" si="15"/>
        <v>2020</v>
      </c>
    </row>
    <row r="371" spans="1:12" ht="16.2">
      <c r="A371" s="1">
        <f>策略報表!A371</f>
        <v>44107</v>
      </c>
      <c r="B371">
        <f>資料貼入!B371</f>
        <v>0</v>
      </c>
      <c r="C371">
        <f>SUM($B$3:B371)</f>
        <v>4897940.26</v>
      </c>
      <c r="L371" t="str">
        <f t="shared" si="15"/>
        <v>2020</v>
      </c>
    </row>
    <row r="372" spans="1:12" ht="16.2">
      <c r="A372" s="1">
        <f>策略報表!A372</f>
        <v>44108</v>
      </c>
      <c r="B372">
        <f>資料貼入!B372</f>
        <v>0</v>
      </c>
      <c r="C372">
        <f>SUM($B$3:B372)</f>
        <v>4897940.26</v>
      </c>
      <c r="L372" t="str">
        <f t="shared" si="15"/>
        <v>2020</v>
      </c>
    </row>
    <row r="373" spans="1:12" ht="16.2">
      <c r="A373" s="1">
        <f>策略報表!A373</f>
        <v>44109</v>
      </c>
      <c r="B373">
        <f>資料貼入!B373</f>
        <v>34941.18</v>
      </c>
      <c r="C373">
        <f>SUM($B$3:B373)</f>
        <v>4932881.4399999995</v>
      </c>
      <c r="L373" t="str">
        <f t="shared" si="15"/>
        <v>2020</v>
      </c>
    </row>
    <row r="374" spans="1:12" ht="16.2">
      <c r="A374" s="1">
        <f>策略報表!A374</f>
        <v>44110</v>
      </c>
      <c r="B374">
        <f>資料貼入!B374</f>
        <v>189164.12</v>
      </c>
      <c r="C374">
        <f>SUM($B$3:B374)</f>
        <v>5122045.5599999996</v>
      </c>
      <c r="L374" t="str">
        <f t="shared" si="15"/>
        <v>2020</v>
      </c>
    </row>
    <row r="375" spans="1:12" ht="16.2">
      <c r="A375" s="1">
        <f>策略報表!A375</f>
        <v>44111</v>
      </c>
      <c r="B375">
        <f>資料貼入!B375</f>
        <v>95500</v>
      </c>
      <c r="C375">
        <f>SUM($B$3:B375)</f>
        <v>5217545.5599999996</v>
      </c>
      <c r="L375" t="str">
        <f t="shared" si="15"/>
        <v>2020</v>
      </c>
    </row>
    <row r="376" spans="1:12" ht="16.2">
      <c r="A376" s="1">
        <f>策略報表!A376</f>
        <v>44112</v>
      </c>
      <c r="B376">
        <f>資料貼入!B376</f>
        <v>94561.42</v>
      </c>
      <c r="C376">
        <f>SUM($B$3:B376)</f>
        <v>5312106.9799999995</v>
      </c>
      <c r="L376" t="str">
        <f t="shared" si="15"/>
        <v>2020</v>
      </c>
    </row>
    <row r="377" spans="1:12" ht="16.2">
      <c r="A377" s="1">
        <f>策略報表!A377</f>
        <v>44113</v>
      </c>
      <c r="B377">
        <f>資料貼入!B377</f>
        <v>0</v>
      </c>
      <c r="C377">
        <f>SUM($B$3:B377)</f>
        <v>5312106.9799999995</v>
      </c>
      <c r="L377" t="str">
        <f t="shared" si="15"/>
        <v>2020</v>
      </c>
    </row>
    <row r="378" spans="1:12" ht="16.2">
      <c r="A378" s="1">
        <f>策略報表!A378</f>
        <v>44114</v>
      </c>
      <c r="B378">
        <f>資料貼入!B378</f>
        <v>0</v>
      </c>
      <c r="C378">
        <f>SUM($B$3:B378)</f>
        <v>5312106.9799999995</v>
      </c>
      <c r="L378" t="str">
        <f t="shared" si="15"/>
        <v>2020</v>
      </c>
    </row>
    <row r="379" spans="1:12" ht="16.2">
      <c r="A379" s="1">
        <f>策略報表!A379</f>
        <v>44115</v>
      </c>
      <c r="B379">
        <f>資料貼入!B379</f>
        <v>0</v>
      </c>
      <c r="C379">
        <f>SUM($B$3:B379)</f>
        <v>5312106.9799999995</v>
      </c>
      <c r="L379" t="str">
        <f t="shared" si="15"/>
        <v>2020</v>
      </c>
    </row>
    <row r="380" spans="1:12" ht="16.2">
      <c r="A380" s="1">
        <f>策略報表!A380</f>
        <v>44116</v>
      </c>
      <c r="B380">
        <f>資料貼入!B380</f>
        <v>27948.43</v>
      </c>
      <c r="C380">
        <f>SUM($B$3:B380)</f>
        <v>5340055.4099999992</v>
      </c>
      <c r="L380" t="str">
        <f t="shared" si="15"/>
        <v>2020</v>
      </c>
    </row>
    <row r="381" spans="1:12" ht="16.2">
      <c r="A381" s="1">
        <f>策略報表!A381</f>
        <v>44117</v>
      </c>
      <c r="B381">
        <f>資料貼入!B381</f>
        <v>-91816.93</v>
      </c>
      <c r="C381">
        <f>SUM($B$3:B381)</f>
        <v>5248238.4799999995</v>
      </c>
      <c r="L381" t="str">
        <f t="shared" si="15"/>
        <v>2020</v>
      </c>
    </row>
    <row r="382" spans="1:12" ht="16.2">
      <c r="A382" s="1">
        <f>策略報表!A382</f>
        <v>44118</v>
      </c>
      <c r="B382">
        <f>資料貼入!B382</f>
        <v>-35275.440000000002</v>
      </c>
      <c r="C382">
        <f>SUM($B$3:B382)</f>
        <v>5212963.0399999991</v>
      </c>
      <c r="L382" t="str">
        <f t="shared" si="15"/>
        <v>2020</v>
      </c>
    </row>
    <row r="383" spans="1:12" ht="16.2">
      <c r="A383" s="1">
        <f>策略報表!A383</f>
        <v>44119</v>
      </c>
      <c r="B383">
        <f>資料貼入!B383</f>
        <v>-74.429999999993015</v>
      </c>
      <c r="C383">
        <f>SUM($B$3:B383)</f>
        <v>5212888.6099999994</v>
      </c>
      <c r="L383" t="str">
        <f t="shared" si="15"/>
        <v>2020</v>
      </c>
    </row>
    <row r="384" spans="1:12" ht="16.2">
      <c r="A384" s="1">
        <f>策略報表!A384</f>
        <v>44120</v>
      </c>
      <c r="B384">
        <f>資料貼入!B384</f>
        <v>3400</v>
      </c>
      <c r="C384">
        <f>SUM($B$3:B384)</f>
        <v>5216288.6099999994</v>
      </c>
      <c r="L384" t="str">
        <f t="shared" si="15"/>
        <v>2020</v>
      </c>
    </row>
    <row r="385" spans="1:12" ht="16.2">
      <c r="A385" s="1">
        <f>策略報表!A385</f>
        <v>44121</v>
      </c>
      <c r="B385">
        <f>資料貼入!B385</f>
        <v>0</v>
      </c>
      <c r="C385">
        <f>SUM($B$3:B385)</f>
        <v>5216288.6099999994</v>
      </c>
      <c r="L385" t="str">
        <f t="shared" si="15"/>
        <v>2020</v>
      </c>
    </row>
    <row r="386" spans="1:12" ht="16.2">
      <c r="A386" s="1">
        <f>策略報表!A386</f>
        <v>44122</v>
      </c>
      <c r="B386">
        <f>資料貼入!B386</f>
        <v>0</v>
      </c>
      <c r="C386">
        <f>SUM($B$3:B386)</f>
        <v>5216288.6099999994</v>
      </c>
      <c r="L386" t="str">
        <f t="shared" si="15"/>
        <v>2020</v>
      </c>
    </row>
    <row r="387" spans="1:12" ht="16.2">
      <c r="A387" s="1">
        <f>策略報表!A387</f>
        <v>44123</v>
      </c>
      <c r="B387">
        <f>資料貼入!B387</f>
        <v>31554.760000000002</v>
      </c>
      <c r="C387">
        <f>SUM($B$3:B387)</f>
        <v>5247843.3699999992</v>
      </c>
      <c r="L387" t="str">
        <f t="shared" si="15"/>
        <v>2020</v>
      </c>
    </row>
    <row r="388" spans="1:12" ht="16.2">
      <c r="A388" s="1">
        <f>策略報表!A388</f>
        <v>44124</v>
      </c>
      <c r="B388">
        <f>資料貼入!B388</f>
        <v>-41343.979999999996</v>
      </c>
      <c r="C388">
        <f>SUM($B$3:B388)</f>
        <v>5206499.3899999987</v>
      </c>
      <c r="L388" t="str">
        <f t="shared" ref="L388:L451" si="16">IF(ISBLANK(A388),"",TEXT(A388,"yyyy"))</f>
        <v>2020</v>
      </c>
    </row>
    <row r="389" spans="1:12" ht="16.2">
      <c r="A389" s="1">
        <f>策略報表!A389</f>
        <v>44125</v>
      </c>
      <c r="B389">
        <f>資料貼入!B389</f>
        <v>-40224.19</v>
      </c>
      <c r="C389">
        <f>SUM($B$3:B389)</f>
        <v>5166275.1999999983</v>
      </c>
      <c r="L389" t="str">
        <f t="shared" si="16"/>
        <v>2020</v>
      </c>
    </row>
    <row r="390" spans="1:12" ht="16.2">
      <c r="A390" s="1">
        <f>策略報表!A390</f>
        <v>44126</v>
      </c>
      <c r="B390">
        <f>資料貼入!B390</f>
        <v>-12033.779999999999</v>
      </c>
      <c r="C390">
        <f>SUM($B$3:B390)</f>
        <v>5154241.4199999981</v>
      </c>
      <c r="L390" t="str">
        <f t="shared" si="16"/>
        <v>2020</v>
      </c>
    </row>
    <row r="391" spans="1:12" ht="16.2">
      <c r="A391" s="1">
        <f>策略報表!A391</f>
        <v>44127</v>
      </c>
      <c r="B391">
        <f>資料貼入!B391</f>
        <v>-5569.86</v>
      </c>
      <c r="C391">
        <f>SUM($B$3:B391)</f>
        <v>5148671.5599999977</v>
      </c>
      <c r="L391" t="str">
        <f t="shared" si="16"/>
        <v>2020</v>
      </c>
    </row>
    <row r="392" spans="1:12" ht="16.2">
      <c r="A392" s="1">
        <f>策略報表!A392</f>
        <v>44128</v>
      </c>
      <c r="B392">
        <f>資料貼入!B392</f>
        <v>0</v>
      </c>
      <c r="C392">
        <f>SUM($B$3:B392)</f>
        <v>5148671.5599999977</v>
      </c>
      <c r="L392" t="str">
        <f t="shared" si="16"/>
        <v>2020</v>
      </c>
    </row>
    <row r="393" spans="1:12" ht="16.2">
      <c r="A393" s="1">
        <f>策略報表!A393</f>
        <v>44129</v>
      </c>
      <c r="B393">
        <f>資料貼入!B393</f>
        <v>0</v>
      </c>
      <c r="C393">
        <f>SUM($B$3:B393)</f>
        <v>5148671.5599999977</v>
      </c>
      <c r="L393" t="str">
        <f t="shared" si="16"/>
        <v>2020</v>
      </c>
    </row>
    <row r="394" spans="1:12" ht="16.2">
      <c r="A394" s="1">
        <f>策略報表!A394</f>
        <v>44130</v>
      </c>
      <c r="B394">
        <f>資料貼入!B394</f>
        <v>-30646.079999999994</v>
      </c>
      <c r="C394">
        <f>SUM($B$3:B394)</f>
        <v>5118025.4799999977</v>
      </c>
      <c r="L394" t="str">
        <f t="shared" si="16"/>
        <v>2020</v>
      </c>
    </row>
    <row r="395" spans="1:12" ht="16.2">
      <c r="A395" s="1">
        <f>策略報表!A395</f>
        <v>44131</v>
      </c>
      <c r="B395">
        <f>資料貼入!B395</f>
        <v>7300</v>
      </c>
      <c r="C395">
        <f>SUM($B$3:B395)</f>
        <v>5125325.4799999977</v>
      </c>
      <c r="L395" t="str">
        <f t="shared" si="16"/>
        <v>2020</v>
      </c>
    </row>
    <row r="396" spans="1:12" ht="16.2">
      <c r="A396" s="1">
        <f>策略報表!A396</f>
        <v>44132</v>
      </c>
      <c r="B396">
        <f>資料貼入!B396</f>
        <v>1468.619999999999</v>
      </c>
      <c r="C396">
        <f>SUM($B$3:B396)</f>
        <v>5126794.0999999978</v>
      </c>
      <c r="L396" t="str">
        <f t="shared" si="16"/>
        <v>2020</v>
      </c>
    </row>
    <row r="397" spans="1:12" ht="16.2">
      <c r="A397" s="1">
        <f>策略報表!A397</f>
        <v>44133</v>
      </c>
      <c r="B397">
        <f>資料貼入!B397</f>
        <v>86937.16</v>
      </c>
      <c r="C397">
        <f>SUM($B$3:B397)</f>
        <v>5213731.2599999979</v>
      </c>
      <c r="L397" t="str">
        <f t="shared" si="16"/>
        <v>2020</v>
      </c>
    </row>
    <row r="398" spans="1:12" ht="16.2">
      <c r="A398" s="1">
        <f>策略報表!A398</f>
        <v>44134</v>
      </c>
      <c r="B398">
        <f>資料貼入!B398</f>
        <v>49551.199999999997</v>
      </c>
      <c r="C398">
        <f>SUM($B$3:B398)</f>
        <v>5263282.4599999981</v>
      </c>
      <c r="L398" t="str">
        <f t="shared" si="16"/>
        <v>2020</v>
      </c>
    </row>
    <row r="399" spans="1:12" ht="16.2">
      <c r="A399" s="1">
        <f>策略報表!A399</f>
        <v>44135</v>
      </c>
      <c r="B399">
        <f>資料貼入!B399</f>
        <v>0</v>
      </c>
      <c r="C399">
        <f>SUM($B$3:B399)</f>
        <v>5263282.4599999981</v>
      </c>
      <c r="L399" t="str">
        <f t="shared" si="16"/>
        <v>2020</v>
      </c>
    </row>
    <row r="400" spans="1:12" ht="16.2">
      <c r="A400" s="1">
        <f>策略報表!A400</f>
        <v>44136</v>
      </c>
      <c r="B400">
        <f>資料貼入!B400</f>
        <v>0</v>
      </c>
      <c r="C400">
        <f>SUM($B$3:B400)</f>
        <v>5263282.4599999981</v>
      </c>
      <c r="L400" t="str">
        <f t="shared" si="16"/>
        <v>2020</v>
      </c>
    </row>
    <row r="401" spans="1:12" ht="16.2">
      <c r="A401" s="1">
        <f>策略報表!A401</f>
        <v>44137</v>
      </c>
      <c r="B401">
        <f>資料貼入!B401</f>
        <v>-46495.23</v>
      </c>
      <c r="C401">
        <f>SUM($B$3:B401)</f>
        <v>5216787.2299999977</v>
      </c>
      <c r="L401" t="str">
        <f t="shared" si="16"/>
        <v>2020</v>
      </c>
    </row>
    <row r="402" spans="1:12" ht="16.2">
      <c r="A402" s="1">
        <f>策略報表!A402</f>
        <v>44138</v>
      </c>
      <c r="B402">
        <f>資料貼入!B402</f>
        <v>9042.9800000000032</v>
      </c>
      <c r="C402">
        <f>SUM($B$3:B402)</f>
        <v>5225830.2099999981</v>
      </c>
      <c r="L402" t="str">
        <f t="shared" si="16"/>
        <v>2020</v>
      </c>
    </row>
    <row r="403" spans="1:12" ht="16.2">
      <c r="A403" s="1">
        <f>策略報表!A403</f>
        <v>44139</v>
      </c>
      <c r="B403">
        <f>資料貼入!B403</f>
        <v>67767.42</v>
      </c>
      <c r="C403">
        <f>SUM($B$3:B403)</f>
        <v>5293597.629999998</v>
      </c>
      <c r="L403" t="str">
        <f t="shared" si="16"/>
        <v>2020</v>
      </c>
    </row>
    <row r="404" spans="1:12" ht="16.2">
      <c r="A404" s="1">
        <f>策略報表!A404</f>
        <v>44140</v>
      </c>
      <c r="B404">
        <f>資料貼入!B404</f>
        <v>7113.75</v>
      </c>
      <c r="C404">
        <f>SUM($B$3:B404)</f>
        <v>5300711.379999998</v>
      </c>
      <c r="L404" t="str">
        <f t="shared" si="16"/>
        <v>2020</v>
      </c>
    </row>
    <row r="405" spans="1:12" ht="16.2">
      <c r="A405" s="1">
        <f>策略報表!A405</f>
        <v>44141</v>
      </c>
      <c r="B405">
        <f>資料貼入!B405</f>
        <v>-26243.31</v>
      </c>
      <c r="C405">
        <f>SUM($B$3:B405)</f>
        <v>5274468.0699999984</v>
      </c>
      <c r="L405" t="str">
        <f t="shared" si="16"/>
        <v>2020</v>
      </c>
    </row>
    <row r="406" spans="1:12" ht="16.2">
      <c r="A406" s="1">
        <f>策略報表!A406</f>
        <v>44142</v>
      </c>
      <c r="B406">
        <f>資料貼入!B406</f>
        <v>0</v>
      </c>
      <c r="C406">
        <f>SUM($B$3:B406)</f>
        <v>5274468.0699999984</v>
      </c>
      <c r="L406" t="str">
        <f t="shared" si="16"/>
        <v>2020</v>
      </c>
    </row>
    <row r="407" spans="1:12" ht="16.2">
      <c r="A407" s="1">
        <f>策略報表!A407</f>
        <v>44143</v>
      </c>
      <c r="B407">
        <f>資料貼入!B407</f>
        <v>0</v>
      </c>
      <c r="C407">
        <f>SUM($B$3:B407)</f>
        <v>5274468.0699999984</v>
      </c>
      <c r="L407" t="str">
        <f t="shared" si="16"/>
        <v>2020</v>
      </c>
    </row>
    <row r="408" spans="1:12" ht="16.2">
      <c r="A408" s="1">
        <f>策略報表!A408</f>
        <v>44144</v>
      </c>
      <c r="B408">
        <f>資料貼入!B408</f>
        <v>109049.97</v>
      </c>
      <c r="C408">
        <f>SUM($B$3:B408)</f>
        <v>5383518.0399999982</v>
      </c>
      <c r="L408" t="str">
        <f t="shared" si="16"/>
        <v>2020</v>
      </c>
    </row>
    <row r="409" spans="1:12" ht="16.2">
      <c r="A409" s="1">
        <f>策略報表!A409</f>
        <v>44145</v>
      </c>
      <c r="B409">
        <f>資料貼入!B409</f>
        <v>-1962.3000000000011</v>
      </c>
      <c r="C409">
        <f>SUM($B$3:B409)</f>
        <v>5381555.7399999984</v>
      </c>
      <c r="L409" t="str">
        <f t="shared" si="16"/>
        <v>2020</v>
      </c>
    </row>
    <row r="410" spans="1:12" ht="16.2">
      <c r="A410" s="1">
        <f>策略報表!A410</f>
        <v>44146</v>
      </c>
      <c r="B410">
        <f>資料貼入!B410</f>
        <v>86219.12</v>
      </c>
      <c r="C410">
        <f>SUM($B$3:B410)</f>
        <v>5467774.8599999985</v>
      </c>
      <c r="L410" t="str">
        <f t="shared" si="16"/>
        <v>2020</v>
      </c>
    </row>
    <row r="411" spans="1:12" ht="16.2">
      <c r="A411" s="1">
        <f>策略報表!A411</f>
        <v>44147</v>
      </c>
      <c r="B411">
        <f>資料貼入!B411</f>
        <v>-18892.080000000002</v>
      </c>
      <c r="C411">
        <f>SUM($B$3:B411)</f>
        <v>5448882.7799999984</v>
      </c>
      <c r="L411" t="str">
        <f t="shared" si="16"/>
        <v>2020</v>
      </c>
    </row>
    <row r="412" spans="1:12" ht="16.2">
      <c r="A412" s="1">
        <f>策略報表!A412</f>
        <v>44148</v>
      </c>
      <c r="B412">
        <f>資料貼入!B412</f>
        <v>-2800</v>
      </c>
      <c r="C412">
        <f>SUM($B$3:B412)</f>
        <v>5446082.7799999984</v>
      </c>
      <c r="L412" t="str">
        <f t="shared" si="16"/>
        <v>2020</v>
      </c>
    </row>
    <row r="413" spans="1:12" ht="16.2">
      <c r="A413" s="1">
        <f>策略報表!A413</f>
        <v>44149</v>
      </c>
      <c r="B413">
        <f>資料貼入!B413</f>
        <v>0</v>
      </c>
      <c r="C413">
        <f>SUM($B$3:B413)</f>
        <v>5446082.7799999984</v>
      </c>
      <c r="L413" t="str">
        <f t="shared" si="16"/>
        <v>2020</v>
      </c>
    </row>
    <row r="414" spans="1:12" ht="16.2">
      <c r="A414" s="1">
        <f>策略報表!A414</f>
        <v>44150</v>
      </c>
      <c r="B414">
        <f>資料貼入!B414</f>
        <v>0</v>
      </c>
      <c r="C414">
        <f>SUM($B$3:B414)</f>
        <v>5446082.7799999984</v>
      </c>
      <c r="L414" t="str">
        <f t="shared" si="16"/>
        <v>2020</v>
      </c>
    </row>
    <row r="415" spans="1:12" ht="16.2">
      <c r="A415" s="1">
        <f>策略報表!A415</f>
        <v>44151</v>
      </c>
      <c r="B415">
        <f>資料貼入!B415</f>
        <v>304076.23</v>
      </c>
      <c r="C415">
        <f>SUM($B$3:B415)</f>
        <v>5750159.0099999979</v>
      </c>
      <c r="L415" t="str">
        <f t="shared" si="16"/>
        <v>2020</v>
      </c>
    </row>
    <row r="416" spans="1:12" ht="16.2">
      <c r="A416" s="1">
        <f>策略報表!A416</f>
        <v>44152</v>
      </c>
      <c r="B416">
        <f>資料貼入!B416</f>
        <v>94172.55</v>
      </c>
      <c r="C416">
        <f>SUM($B$3:B416)</f>
        <v>5844331.5599999977</v>
      </c>
      <c r="L416" t="str">
        <f t="shared" si="16"/>
        <v>2020</v>
      </c>
    </row>
    <row r="417" spans="1:12" ht="16.2">
      <c r="A417" s="1">
        <f>策略報表!A417</f>
        <v>44153</v>
      </c>
      <c r="B417">
        <f>資料貼入!B417</f>
        <v>29155.550000000003</v>
      </c>
      <c r="C417">
        <f>SUM($B$3:B417)</f>
        <v>5873487.1099999975</v>
      </c>
      <c r="L417" t="str">
        <f t="shared" si="16"/>
        <v>2020</v>
      </c>
    </row>
    <row r="418" spans="1:12" ht="16.2">
      <c r="A418" s="1">
        <f>策略報表!A418</f>
        <v>44154</v>
      </c>
      <c r="B418">
        <f>資料貼入!B418</f>
        <v>-15822</v>
      </c>
      <c r="C418">
        <f>SUM($B$3:B418)</f>
        <v>5857665.1099999975</v>
      </c>
      <c r="L418" t="str">
        <f t="shared" si="16"/>
        <v>2020</v>
      </c>
    </row>
    <row r="419" spans="1:12" ht="16.2">
      <c r="A419" s="1">
        <f>策略報表!A419</f>
        <v>44155</v>
      </c>
      <c r="B419">
        <f>資料貼入!B419</f>
        <v>-5021.3100000000013</v>
      </c>
      <c r="C419">
        <f>SUM($B$3:B419)</f>
        <v>5852643.799999998</v>
      </c>
      <c r="L419" t="str">
        <f t="shared" si="16"/>
        <v>2020</v>
      </c>
    </row>
    <row r="420" spans="1:12" ht="16.2">
      <c r="A420" s="1">
        <f>策略報表!A420</f>
        <v>44156</v>
      </c>
      <c r="B420">
        <f>資料貼入!B420</f>
        <v>0</v>
      </c>
      <c r="C420">
        <f>SUM($B$3:B420)</f>
        <v>5852643.799999998</v>
      </c>
      <c r="L420" t="str">
        <f t="shared" si="16"/>
        <v>2020</v>
      </c>
    </row>
    <row r="421" spans="1:12" ht="16.2">
      <c r="A421" s="1">
        <f>策略報表!A421</f>
        <v>44157</v>
      </c>
      <c r="B421">
        <f>資料貼入!B421</f>
        <v>0</v>
      </c>
      <c r="C421">
        <f>SUM($B$3:B421)</f>
        <v>5852643.799999998</v>
      </c>
      <c r="L421" t="str">
        <f t="shared" si="16"/>
        <v>2020</v>
      </c>
    </row>
    <row r="422" spans="1:12" ht="16.2">
      <c r="A422" s="1">
        <f>策略報表!A422</f>
        <v>44158</v>
      </c>
      <c r="B422">
        <f>資料貼入!B422</f>
        <v>-8758.3000000000029</v>
      </c>
      <c r="C422">
        <f>SUM($B$3:B422)</f>
        <v>5843885.4999999981</v>
      </c>
      <c r="L422" t="str">
        <f t="shared" si="16"/>
        <v>2020</v>
      </c>
    </row>
    <row r="423" spans="1:12" ht="16.2">
      <c r="A423" s="1">
        <f>策略報表!A423</f>
        <v>44159</v>
      </c>
      <c r="B423">
        <f>資料貼入!B423</f>
        <v>8067.98</v>
      </c>
      <c r="C423">
        <f>SUM($B$3:B423)</f>
        <v>5851953.4799999986</v>
      </c>
      <c r="L423" t="str">
        <f t="shared" si="16"/>
        <v>2020</v>
      </c>
    </row>
    <row r="424" spans="1:12" ht="16.2">
      <c r="A424" s="1">
        <f>策略報表!A424</f>
        <v>44160</v>
      </c>
      <c r="B424">
        <f>資料貼入!B424</f>
        <v>29971.4</v>
      </c>
      <c r="C424">
        <f>SUM($B$3:B424)</f>
        <v>5881924.879999999</v>
      </c>
      <c r="L424" t="str">
        <f t="shared" si="16"/>
        <v>2020</v>
      </c>
    </row>
    <row r="425" spans="1:12" ht="16.2">
      <c r="A425" s="1">
        <f>策略報表!A425</f>
        <v>44161</v>
      </c>
      <c r="B425">
        <f>資料貼入!B425</f>
        <v>500</v>
      </c>
      <c r="C425">
        <f>SUM($B$3:B425)</f>
        <v>5882424.879999999</v>
      </c>
      <c r="L425" t="str">
        <f t="shared" si="16"/>
        <v>2020</v>
      </c>
    </row>
    <row r="426" spans="1:12" ht="16.2">
      <c r="A426" s="1">
        <f>策略報表!A426</f>
        <v>44162</v>
      </c>
      <c r="B426">
        <f>資料貼入!B426</f>
        <v>15670.32</v>
      </c>
      <c r="C426">
        <f>SUM($B$3:B426)</f>
        <v>5898095.1999999993</v>
      </c>
      <c r="L426" t="str">
        <f t="shared" si="16"/>
        <v>2020</v>
      </c>
    </row>
    <row r="427" spans="1:12" ht="16.2">
      <c r="A427" s="1">
        <f>策略報表!A427</f>
        <v>44163</v>
      </c>
      <c r="B427">
        <f>資料貼入!B427</f>
        <v>0</v>
      </c>
      <c r="C427">
        <f>SUM($B$3:B427)</f>
        <v>5898095.1999999993</v>
      </c>
      <c r="L427" t="str">
        <f t="shared" si="16"/>
        <v>2020</v>
      </c>
    </row>
    <row r="428" spans="1:12" ht="16.2">
      <c r="A428" s="1">
        <f>策略報表!A428</f>
        <v>44164</v>
      </c>
      <c r="B428">
        <f>資料貼入!B428</f>
        <v>0</v>
      </c>
      <c r="C428">
        <f>SUM($B$3:B428)</f>
        <v>5898095.1999999993</v>
      </c>
      <c r="L428" t="str">
        <f t="shared" si="16"/>
        <v>2020</v>
      </c>
    </row>
    <row r="429" spans="1:12" ht="16.2">
      <c r="A429" s="1">
        <f>策略報表!A429</f>
        <v>44165</v>
      </c>
      <c r="B429">
        <f>資料貼入!B429</f>
        <v>-28928.21</v>
      </c>
      <c r="C429">
        <f>SUM($B$3:B429)</f>
        <v>5869166.9899999993</v>
      </c>
      <c r="L429" t="str">
        <f t="shared" si="16"/>
        <v>2020</v>
      </c>
    </row>
    <row r="430" spans="1:12" ht="16.2">
      <c r="A430" s="1">
        <f>策略報表!A430</f>
        <v>44166</v>
      </c>
      <c r="B430">
        <f>資料貼入!B430</f>
        <v>-70027.760000000009</v>
      </c>
      <c r="C430">
        <f>SUM($B$3:B430)</f>
        <v>5799139.2299999995</v>
      </c>
      <c r="L430" t="str">
        <f t="shared" si="16"/>
        <v>2020</v>
      </c>
    </row>
    <row r="431" spans="1:12" ht="16.2">
      <c r="A431" s="1">
        <f>策略報表!A431</f>
        <v>44167</v>
      </c>
      <c r="B431">
        <f>資料貼入!B431</f>
        <v>25529.03</v>
      </c>
      <c r="C431">
        <f>SUM($B$3:B431)</f>
        <v>5824668.2599999998</v>
      </c>
      <c r="L431" t="str">
        <f t="shared" si="16"/>
        <v>2020</v>
      </c>
    </row>
    <row r="432" spans="1:12" ht="16.2">
      <c r="A432" s="1">
        <f>策略報表!A432</f>
        <v>44168</v>
      </c>
      <c r="B432">
        <f>資料貼入!B432</f>
        <v>9663.7799999999988</v>
      </c>
      <c r="C432">
        <f>SUM($B$3:B432)</f>
        <v>5834332.04</v>
      </c>
      <c r="L432" t="str">
        <f t="shared" si="16"/>
        <v>2020</v>
      </c>
    </row>
    <row r="433" spans="1:12" ht="16.2">
      <c r="A433" s="1">
        <f>策略報表!A433</f>
        <v>44169</v>
      </c>
      <c r="B433">
        <f>資料貼入!B433</f>
        <v>74967.51999999999</v>
      </c>
      <c r="C433">
        <f>SUM($B$3:B433)</f>
        <v>5909299.5599999996</v>
      </c>
      <c r="L433" t="str">
        <f t="shared" si="16"/>
        <v>2020</v>
      </c>
    </row>
    <row r="434" spans="1:12" ht="16.2">
      <c r="A434" s="1">
        <f>策略報表!A434</f>
        <v>44170</v>
      </c>
      <c r="B434">
        <f>資料貼入!B434</f>
        <v>0</v>
      </c>
      <c r="C434">
        <f>SUM($B$3:B434)</f>
        <v>5909299.5599999996</v>
      </c>
      <c r="L434" t="str">
        <f t="shared" si="16"/>
        <v>2020</v>
      </c>
    </row>
    <row r="435" spans="1:12" ht="16.2">
      <c r="A435" s="1">
        <f>策略報表!A435</f>
        <v>44171</v>
      </c>
      <c r="B435">
        <f>資料貼入!B435</f>
        <v>0</v>
      </c>
      <c r="C435">
        <f>SUM($B$3:B435)</f>
        <v>5909299.5599999996</v>
      </c>
      <c r="L435" t="str">
        <f t="shared" si="16"/>
        <v>2020</v>
      </c>
    </row>
    <row r="436" spans="1:12" ht="16.2">
      <c r="A436" s="1">
        <f>策略報表!A436</f>
        <v>44172</v>
      </c>
      <c r="B436">
        <f>資料貼入!B436</f>
        <v>-13303.22</v>
      </c>
      <c r="C436">
        <f>SUM($B$3:B436)</f>
        <v>5895996.3399999999</v>
      </c>
      <c r="L436" t="str">
        <f t="shared" si="16"/>
        <v>2020</v>
      </c>
    </row>
    <row r="437" spans="1:12" ht="16.2">
      <c r="A437" s="1">
        <f>策略報表!A437</f>
        <v>44173</v>
      </c>
      <c r="B437">
        <f>資料貼入!B437</f>
        <v>6500</v>
      </c>
      <c r="C437">
        <f>SUM($B$3:B437)</f>
        <v>5902496.3399999999</v>
      </c>
      <c r="L437" t="str">
        <f t="shared" si="16"/>
        <v>2020</v>
      </c>
    </row>
    <row r="438" spans="1:12" ht="16.2">
      <c r="A438" s="1">
        <f>策略報表!A438</f>
        <v>44174</v>
      </c>
      <c r="B438">
        <f>資料貼入!B438</f>
        <v>25007.3</v>
      </c>
      <c r="C438">
        <f>SUM($B$3:B438)</f>
        <v>5927503.6399999997</v>
      </c>
      <c r="L438" t="str">
        <f t="shared" si="16"/>
        <v>2020</v>
      </c>
    </row>
    <row r="439" spans="1:12" ht="16.2">
      <c r="A439" s="1">
        <f>策略報表!A439</f>
        <v>44175</v>
      </c>
      <c r="B439">
        <f>資料貼入!B439</f>
        <v>-81793.58</v>
      </c>
      <c r="C439">
        <f>SUM($B$3:B439)</f>
        <v>5845710.0599999996</v>
      </c>
      <c r="L439" t="str">
        <f t="shared" si="16"/>
        <v>2020</v>
      </c>
    </row>
    <row r="440" spans="1:12" ht="16.2">
      <c r="A440" s="1">
        <f>策略報表!A440</f>
        <v>44176</v>
      </c>
      <c r="B440">
        <f>資料貼入!B440</f>
        <v>-45457.71</v>
      </c>
      <c r="C440">
        <f>SUM($B$3:B440)</f>
        <v>5800252.3499999996</v>
      </c>
      <c r="L440" t="str">
        <f t="shared" si="16"/>
        <v>2020</v>
      </c>
    </row>
    <row r="441" spans="1:12" ht="16.2">
      <c r="A441" s="1">
        <f>策略報表!A441</f>
        <v>44177</v>
      </c>
      <c r="B441">
        <f>資料貼入!B441</f>
        <v>0</v>
      </c>
      <c r="C441">
        <f>SUM($B$3:B441)</f>
        <v>5800252.3499999996</v>
      </c>
      <c r="L441" t="str">
        <f t="shared" si="16"/>
        <v>2020</v>
      </c>
    </row>
    <row r="442" spans="1:12" ht="16.2">
      <c r="A442" s="1">
        <f>策略報表!A442</f>
        <v>44178</v>
      </c>
      <c r="B442">
        <f>資料貼入!B442</f>
        <v>0</v>
      </c>
      <c r="C442">
        <f>SUM($B$3:B442)</f>
        <v>5800252.3499999996</v>
      </c>
      <c r="L442" t="str">
        <f t="shared" si="16"/>
        <v>2020</v>
      </c>
    </row>
    <row r="443" spans="1:12" ht="16.2">
      <c r="A443" s="1">
        <f>策略報表!A443</f>
        <v>44179</v>
      </c>
      <c r="B443">
        <f>資料貼入!B443</f>
        <v>-52310</v>
      </c>
      <c r="C443">
        <f>SUM($B$3:B443)</f>
        <v>5747942.3499999996</v>
      </c>
      <c r="L443" t="str">
        <f t="shared" si="16"/>
        <v>2020</v>
      </c>
    </row>
    <row r="444" spans="1:12" ht="16.2">
      <c r="A444" s="1">
        <f>策略報表!A444</f>
        <v>44180</v>
      </c>
      <c r="B444">
        <f>資料貼入!B444</f>
        <v>-34738.579999999994</v>
      </c>
      <c r="C444">
        <f>SUM($B$3:B444)</f>
        <v>5713203.7699999996</v>
      </c>
      <c r="L444" t="str">
        <f t="shared" si="16"/>
        <v>2020</v>
      </c>
    </row>
    <row r="445" spans="1:12" ht="16.2">
      <c r="A445" s="1">
        <f>策略報表!A445</f>
        <v>44181</v>
      </c>
      <c r="B445">
        <f>資料貼入!B445</f>
        <v>115285.26000000001</v>
      </c>
      <c r="C445">
        <f>SUM($B$3:B445)</f>
        <v>5828489.0299999993</v>
      </c>
      <c r="L445" t="str">
        <f t="shared" si="16"/>
        <v>2020</v>
      </c>
    </row>
    <row r="446" spans="1:12" ht="16.2">
      <c r="A446" s="1">
        <f>策略報表!A446</f>
        <v>44182</v>
      </c>
      <c r="B446">
        <f>資料貼入!B446</f>
        <v>-13501.630000000001</v>
      </c>
      <c r="C446">
        <f>SUM($B$3:B446)</f>
        <v>5814987.3999999994</v>
      </c>
      <c r="L446" t="str">
        <f t="shared" si="16"/>
        <v>2020</v>
      </c>
    </row>
    <row r="447" spans="1:12" ht="16.2">
      <c r="A447" s="1">
        <f>策略報表!A447</f>
        <v>44183</v>
      </c>
      <c r="B447">
        <f>資料貼入!B447</f>
        <v>-26251.97</v>
      </c>
      <c r="C447">
        <f>SUM($B$3:B447)</f>
        <v>5788735.4299999997</v>
      </c>
      <c r="L447" t="str">
        <f t="shared" si="16"/>
        <v>2020</v>
      </c>
    </row>
    <row r="448" spans="1:12" ht="16.2">
      <c r="A448" s="1">
        <f>策略報表!A448</f>
        <v>44184</v>
      </c>
      <c r="B448">
        <f>資料貼入!B448</f>
        <v>0</v>
      </c>
      <c r="C448">
        <f>SUM($B$3:B448)</f>
        <v>5788735.4299999997</v>
      </c>
      <c r="L448" t="str">
        <f t="shared" si="16"/>
        <v>2020</v>
      </c>
    </row>
    <row r="449" spans="1:12" ht="16.2">
      <c r="A449" s="1">
        <f>策略報表!A449</f>
        <v>44185</v>
      </c>
      <c r="B449">
        <f>資料貼入!B449</f>
        <v>0</v>
      </c>
      <c r="C449">
        <f>SUM($B$3:B449)</f>
        <v>5788735.4299999997</v>
      </c>
      <c r="L449" t="str">
        <f t="shared" si="16"/>
        <v>2020</v>
      </c>
    </row>
    <row r="450" spans="1:12" ht="16.2">
      <c r="A450" s="1">
        <f>策略報表!A450</f>
        <v>44186</v>
      </c>
      <c r="B450">
        <f>資料貼入!B450</f>
        <v>-24879.229999999996</v>
      </c>
      <c r="C450">
        <f>SUM($B$3:B450)</f>
        <v>5763856.1999999993</v>
      </c>
      <c r="L450" t="str">
        <f t="shared" si="16"/>
        <v>2020</v>
      </c>
    </row>
    <row r="451" spans="1:12" ht="16.2">
      <c r="A451" s="1">
        <f>策略報表!A451</f>
        <v>44187</v>
      </c>
      <c r="B451">
        <f>資料貼入!B451</f>
        <v>-143086.04</v>
      </c>
      <c r="C451">
        <f>SUM($B$3:B451)</f>
        <v>5620770.1599999992</v>
      </c>
      <c r="L451" t="str">
        <f t="shared" si="16"/>
        <v>2020</v>
      </c>
    </row>
    <row r="452" spans="1:12" ht="16.2">
      <c r="A452" s="1">
        <f>策略報表!A452</f>
        <v>44188</v>
      </c>
      <c r="B452">
        <f>資料貼入!B452</f>
        <v>-11422.79</v>
      </c>
      <c r="C452">
        <f>SUM($B$3:B452)</f>
        <v>5609347.3699999992</v>
      </c>
      <c r="L452" t="str">
        <f t="shared" ref="L452:L515" si="17">IF(ISBLANK(A452),"",TEXT(A452,"yyyy"))</f>
        <v>2020</v>
      </c>
    </row>
    <row r="453" spans="1:12" ht="16.2">
      <c r="A453" s="1">
        <f>策略報表!A453</f>
        <v>44189</v>
      </c>
      <c r="B453">
        <f>資料貼入!B453</f>
        <v>16736.050000000003</v>
      </c>
      <c r="C453">
        <f>SUM($B$3:B453)</f>
        <v>5626083.419999999</v>
      </c>
      <c r="L453" t="str">
        <f t="shared" si="17"/>
        <v>2020</v>
      </c>
    </row>
    <row r="454" spans="1:12" ht="16.2">
      <c r="A454" s="1">
        <f>策略報表!A454</f>
        <v>44190</v>
      </c>
      <c r="B454">
        <f>資料貼入!B454</f>
        <v>-680.15000000000146</v>
      </c>
      <c r="C454">
        <f>SUM($B$3:B454)</f>
        <v>5625403.2699999986</v>
      </c>
      <c r="L454" t="str">
        <f t="shared" si="17"/>
        <v>2020</v>
      </c>
    </row>
    <row r="455" spans="1:12" ht="16.2">
      <c r="A455" s="1">
        <f>策略報表!A455</f>
        <v>44191</v>
      </c>
      <c r="B455">
        <f>資料貼入!B455</f>
        <v>0</v>
      </c>
      <c r="C455">
        <f>SUM($B$3:B455)</f>
        <v>5625403.2699999986</v>
      </c>
      <c r="L455" t="str">
        <f t="shared" si="17"/>
        <v>2020</v>
      </c>
    </row>
    <row r="456" spans="1:12" ht="16.2">
      <c r="A456" s="1">
        <f>策略報表!A456</f>
        <v>44192</v>
      </c>
      <c r="B456">
        <f>資料貼入!B456</f>
        <v>0</v>
      </c>
      <c r="C456">
        <f>SUM($B$3:B456)</f>
        <v>5625403.2699999986</v>
      </c>
      <c r="L456" t="str">
        <f t="shared" si="17"/>
        <v>2020</v>
      </c>
    </row>
    <row r="457" spans="1:12" ht="16.2">
      <c r="A457" s="1">
        <f>策略報表!A457</f>
        <v>44193</v>
      </c>
      <c r="B457">
        <f>資料貼入!B457</f>
        <v>107069.56</v>
      </c>
      <c r="C457">
        <f>SUM($B$3:B457)</f>
        <v>5732472.8299999982</v>
      </c>
      <c r="L457" t="str">
        <f t="shared" si="17"/>
        <v>2020</v>
      </c>
    </row>
    <row r="458" spans="1:12" ht="16.2">
      <c r="A458" s="1">
        <f>策略報表!A458</f>
        <v>44194</v>
      </c>
      <c r="B458">
        <f>資料貼入!B458</f>
        <v>18802.739999999998</v>
      </c>
      <c r="C458">
        <f>SUM($B$3:B458)</f>
        <v>5751275.5699999984</v>
      </c>
      <c r="L458" t="str">
        <f t="shared" si="17"/>
        <v>2020</v>
      </c>
    </row>
    <row r="459" spans="1:12" ht="16.2">
      <c r="A459" s="1">
        <f>策略報表!A459</f>
        <v>44195</v>
      </c>
      <c r="B459">
        <f>資料貼入!B459</f>
        <v>149025.20000000001</v>
      </c>
      <c r="C459">
        <f>SUM($B$3:B459)</f>
        <v>5900300.7699999986</v>
      </c>
      <c r="L459" t="str">
        <f t="shared" si="17"/>
        <v>2020</v>
      </c>
    </row>
    <row r="460" spans="1:12" ht="16.2">
      <c r="A460" s="1">
        <f>策略報表!A460</f>
        <v>44196</v>
      </c>
      <c r="B460">
        <f>資料貼入!B460</f>
        <v>9281.68</v>
      </c>
      <c r="C460">
        <f>SUM($B$3:B460)</f>
        <v>5909582.4499999983</v>
      </c>
      <c r="L460" t="str">
        <f t="shared" si="17"/>
        <v>2020</v>
      </c>
    </row>
    <row r="461" spans="1:12" ht="16.2">
      <c r="A461" s="1">
        <f>策略報表!A461</f>
        <v>44197</v>
      </c>
      <c r="B461">
        <f>資料貼入!B461</f>
        <v>0</v>
      </c>
      <c r="C461">
        <f>SUM($B$3:B461)</f>
        <v>5909582.4499999983</v>
      </c>
      <c r="L461" t="str">
        <f t="shared" si="17"/>
        <v>2021</v>
      </c>
    </row>
    <row r="462" spans="1:12" ht="16.2">
      <c r="A462" s="1">
        <f>策略報表!A462</f>
        <v>44198</v>
      </c>
      <c r="B462">
        <f>資料貼入!B462</f>
        <v>0</v>
      </c>
      <c r="C462">
        <f>SUM($B$3:B462)</f>
        <v>5909582.4499999983</v>
      </c>
      <c r="L462" t="str">
        <f t="shared" si="17"/>
        <v>2021</v>
      </c>
    </row>
    <row r="463" spans="1:12" ht="16.2">
      <c r="A463" s="1">
        <f>策略報表!A463</f>
        <v>44199</v>
      </c>
      <c r="B463">
        <f>資料貼入!B463</f>
        <v>0</v>
      </c>
      <c r="C463">
        <f>SUM($B$3:B463)</f>
        <v>5909582.4499999983</v>
      </c>
      <c r="L463" t="str">
        <f t="shared" si="17"/>
        <v>2021</v>
      </c>
    </row>
    <row r="464" spans="1:12" ht="16.2">
      <c r="A464" s="1">
        <f>策略報表!A464</f>
        <v>44200</v>
      </c>
      <c r="B464">
        <f>資料貼入!B464</f>
        <v>210969.65</v>
      </c>
      <c r="C464">
        <f>SUM($B$3:B464)</f>
        <v>6120552.0999999987</v>
      </c>
      <c r="L464" t="str">
        <f t="shared" si="17"/>
        <v>2021</v>
      </c>
    </row>
    <row r="465" spans="1:12" ht="16.2">
      <c r="A465" s="1">
        <f>策略報表!A465</f>
        <v>44201</v>
      </c>
      <c r="B465">
        <f>資料貼入!B465</f>
        <v>37206.870000000003</v>
      </c>
      <c r="C465">
        <f>SUM($B$3:B465)</f>
        <v>6157758.9699999988</v>
      </c>
      <c r="L465" t="str">
        <f t="shared" si="17"/>
        <v>2021</v>
      </c>
    </row>
    <row r="466" spans="1:12" ht="16.2">
      <c r="A466" s="1">
        <f>策略報表!A466</f>
        <v>44202</v>
      </c>
      <c r="B466">
        <f>資料貼入!B466</f>
        <v>-45001.71</v>
      </c>
      <c r="C466">
        <f>SUM($B$3:B466)</f>
        <v>6112757.2599999988</v>
      </c>
      <c r="L466" t="str">
        <f t="shared" si="17"/>
        <v>2021</v>
      </c>
    </row>
    <row r="467" spans="1:12" ht="16.2">
      <c r="A467" s="1">
        <f>策略報表!A467</f>
        <v>44203</v>
      </c>
      <c r="B467">
        <f>資料貼入!B467</f>
        <v>369880.05</v>
      </c>
      <c r="C467">
        <f>SUM($B$3:B467)</f>
        <v>6482637.3099999987</v>
      </c>
      <c r="L467" t="str">
        <f t="shared" si="17"/>
        <v>2021</v>
      </c>
    </row>
    <row r="468" spans="1:12" ht="16.2">
      <c r="A468" s="1">
        <f>策略報表!A468</f>
        <v>44204</v>
      </c>
      <c r="B468">
        <f>資料貼入!B468</f>
        <v>228177.68</v>
      </c>
      <c r="C468">
        <f>SUM($B$3:B468)</f>
        <v>6710814.9899999984</v>
      </c>
      <c r="L468" t="str">
        <f t="shared" si="17"/>
        <v>2021</v>
      </c>
    </row>
    <row r="469" spans="1:12" ht="16.2">
      <c r="A469" s="1">
        <f>策略報表!A469</f>
        <v>44205</v>
      </c>
      <c r="B469">
        <f>資料貼入!B469</f>
        <v>0</v>
      </c>
      <c r="C469">
        <f>SUM($B$3:B469)</f>
        <v>6710814.9899999984</v>
      </c>
      <c r="L469" t="str">
        <f t="shared" si="17"/>
        <v>2021</v>
      </c>
    </row>
    <row r="470" spans="1:12" ht="16.2">
      <c r="A470" s="1">
        <f>策略報表!A470</f>
        <v>44206</v>
      </c>
      <c r="B470">
        <f>資料貼入!B470</f>
        <v>0</v>
      </c>
      <c r="C470">
        <f>SUM($B$3:B470)</f>
        <v>6710814.9899999984</v>
      </c>
      <c r="L470" t="str">
        <f t="shared" si="17"/>
        <v>2021</v>
      </c>
    </row>
    <row r="471" spans="1:12" ht="16.2">
      <c r="A471" s="1">
        <f>策略報表!A471</f>
        <v>44207</v>
      </c>
      <c r="B471">
        <f>資料貼入!B471</f>
        <v>-10926.64</v>
      </c>
      <c r="C471">
        <f>SUM($B$3:B471)</f>
        <v>6699888.3499999987</v>
      </c>
      <c r="L471" t="str">
        <f t="shared" si="17"/>
        <v>2021</v>
      </c>
    </row>
    <row r="472" spans="1:12" ht="16.2">
      <c r="A472" s="1">
        <f>策略報表!A472</f>
        <v>44208</v>
      </c>
      <c r="B472">
        <f>資料貼入!B472</f>
        <v>-57961.020000000004</v>
      </c>
      <c r="C472">
        <f>SUM($B$3:B472)</f>
        <v>6641927.3299999991</v>
      </c>
      <c r="L472" t="str">
        <f t="shared" si="17"/>
        <v>2021</v>
      </c>
    </row>
    <row r="473" spans="1:12" ht="16.2">
      <c r="A473" s="1">
        <f>策略報表!A473</f>
        <v>44209</v>
      </c>
      <c r="B473">
        <f>資料貼入!B473</f>
        <v>314545.81</v>
      </c>
      <c r="C473">
        <f>SUM($B$3:B473)</f>
        <v>6956473.1399999987</v>
      </c>
      <c r="L473" t="str">
        <f t="shared" si="17"/>
        <v>2021</v>
      </c>
    </row>
    <row r="474" spans="1:12" ht="16.2">
      <c r="A474" s="1">
        <f>策略報表!A474</f>
        <v>44210</v>
      </c>
      <c r="B474">
        <f>資料貼入!B474</f>
        <v>-80271.03</v>
      </c>
      <c r="C474">
        <f>SUM($B$3:B474)</f>
        <v>6876202.1099999985</v>
      </c>
      <c r="L474" t="str">
        <f t="shared" si="17"/>
        <v>2021</v>
      </c>
    </row>
    <row r="475" spans="1:12" ht="16.2">
      <c r="A475" s="1">
        <f>策略報表!A475</f>
        <v>44211</v>
      </c>
      <c r="B475">
        <f>資料貼入!B475</f>
        <v>-45600</v>
      </c>
      <c r="C475">
        <f>SUM($B$3:B475)</f>
        <v>6830602.1099999985</v>
      </c>
      <c r="L475" t="str">
        <f t="shared" si="17"/>
        <v>2021</v>
      </c>
    </row>
    <row r="476" spans="1:12" ht="16.2">
      <c r="A476" s="1">
        <f>策略報表!A476</f>
        <v>44212</v>
      </c>
      <c r="B476">
        <f>資料貼入!B476</f>
        <v>0</v>
      </c>
      <c r="C476">
        <f>SUM($B$3:B476)</f>
        <v>6830602.1099999985</v>
      </c>
      <c r="L476" t="str">
        <f t="shared" si="17"/>
        <v>2021</v>
      </c>
    </row>
    <row r="477" spans="1:12" ht="16.2">
      <c r="A477" s="1">
        <f>策略報表!A477</f>
        <v>44213</v>
      </c>
      <c r="B477">
        <f>資料貼入!B477</f>
        <v>0</v>
      </c>
      <c r="C477">
        <f>SUM($B$3:B477)</f>
        <v>6830602.1099999985</v>
      </c>
      <c r="L477" t="str">
        <f t="shared" si="17"/>
        <v>2021</v>
      </c>
    </row>
    <row r="478" spans="1:12" ht="16.2">
      <c r="A478" s="1">
        <f>策略報表!A478</f>
        <v>44214</v>
      </c>
      <c r="B478">
        <f>資料貼入!B478</f>
        <v>-71318.62</v>
      </c>
      <c r="C478">
        <f>SUM($B$3:B478)</f>
        <v>6759283.4899999984</v>
      </c>
      <c r="L478" t="str">
        <f t="shared" si="17"/>
        <v>2021</v>
      </c>
    </row>
    <row r="479" spans="1:12" ht="16.2">
      <c r="A479" s="1">
        <f>策略報表!A479</f>
        <v>44215</v>
      </c>
      <c r="B479">
        <f>資料貼入!B479</f>
        <v>175656.26</v>
      </c>
      <c r="C479">
        <f>SUM($B$3:B479)</f>
        <v>6934939.7499999981</v>
      </c>
      <c r="L479" t="str">
        <f t="shared" si="17"/>
        <v>2021</v>
      </c>
    </row>
    <row r="480" spans="1:12" ht="16.2">
      <c r="A480" s="1">
        <f>策略報表!A480</f>
        <v>44216</v>
      </c>
      <c r="B480">
        <f>資料貼入!B480</f>
        <v>-136854.35999999999</v>
      </c>
      <c r="C480">
        <f>SUM($B$3:B480)</f>
        <v>6798085.3899999978</v>
      </c>
      <c r="L480" t="str">
        <f t="shared" si="17"/>
        <v>2021</v>
      </c>
    </row>
    <row r="481" spans="1:12" ht="16.2">
      <c r="A481" s="1">
        <f>策略報表!A481</f>
        <v>44217</v>
      </c>
      <c r="B481">
        <f>資料貼入!B481</f>
        <v>224910.13</v>
      </c>
      <c r="C481">
        <f>SUM($B$3:B481)</f>
        <v>7022995.5199999977</v>
      </c>
      <c r="L481" t="str">
        <f t="shared" si="17"/>
        <v>2021</v>
      </c>
    </row>
    <row r="482" spans="1:12" ht="16.2">
      <c r="A482" s="1">
        <f>策略報表!A482</f>
        <v>44218</v>
      </c>
      <c r="B482">
        <f>資料貼入!B482</f>
        <v>-144800</v>
      </c>
      <c r="C482">
        <f>SUM($B$3:B482)</f>
        <v>6878195.5199999977</v>
      </c>
      <c r="L482" t="str">
        <f t="shared" si="17"/>
        <v>2021</v>
      </c>
    </row>
    <row r="483" spans="1:12" ht="16.2">
      <c r="A483" s="1">
        <f>策略報表!A483</f>
        <v>44219</v>
      </c>
      <c r="B483">
        <f>資料貼入!B483</f>
        <v>0</v>
      </c>
      <c r="C483">
        <f>SUM($B$3:B483)</f>
        <v>6878195.5199999977</v>
      </c>
      <c r="L483" t="str">
        <f t="shared" si="17"/>
        <v>2021</v>
      </c>
    </row>
    <row r="484" spans="1:12" ht="16.2">
      <c r="A484" s="1">
        <f>策略報表!A484</f>
        <v>44220</v>
      </c>
      <c r="B484">
        <f>資料貼入!B484</f>
        <v>0</v>
      </c>
      <c r="C484">
        <f>SUM($B$3:B484)</f>
        <v>6878195.5199999977</v>
      </c>
      <c r="L484" t="str">
        <f t="shared" si="17"/>
        <v>2021</v>
      </c>
    </row>
    <row r="485" spans="1:12" ht="16.2">
      <c r="A485" s="1">
        <f>策略報表!A485</f>
        <v>44221</v>
      </c>
      <c r="B485">
        <f>資料貼入!B485</f>
        <v>-80658.040000000008</v>
      </c>
      <c r="C485">
        <f>SUM($B$3:B485)</f>
        <v>6797537.4799999977</v>
      </c>
      <c r="L485" t="str">
        <f t="shared" si="17"/>
        <v>2021</v>
      </c>
    </row>
    <row r="486" spans="1:12" ht="16.2">
      <c r="A486" s="1">
        <f>策略報表!A486</f>
        <v>44222</v>
      </c>
      <c r="B486">
        <f>資料貼入!B486</f>
        <v>-242647.22</v>
      </c>
      <c r="C486">
        <f>SUM($B$3:B486)</f>
        <v>6554890.2599999979</v>
      </c>
      <c r="L486" t="str">
        <f t="shared" si="17"/>
        <v>2021</v>
      </c>
    </row>
    <row r="487" spans="1:12" ht="16.2">
      <c r="A487" s="1">
        <f>策略報表!A487</f>
        <v>44223</v>
      </c>
      <c r="B487">
        <f>資料貼入!B487</f>
        <v>15900</v>
      </c>
      <c r="C487">
        <f>SUM($B$3:B487)</f>
        <v>6570790.2599999979</v>
      </c>
      <c r="L487" t="str">
        <f t="shared" si="17"/>
        <v>2021</v>
      </c>
    </row>
    <row r="488" spans="1:12" ht="16.2">
      <c r="A488" s="1">
        <f>策略報表!A488</f>
        <v>44224</v>
      </c>
      <c r="B488">
        <f>資料貼入!B488</f>
        <v>68402.5</v>
      </c>
      <c r="C488">
        <f>SUM($B$3:B488)</f>
        <v>6639192.7599999979</v>
      </c>
      <c r="L488" t="str">
        <f t="shared" si="17"/>
        <v>2021</v>
      </c>
    </row>
    <row r="489" spans="1:12" ht="16.2">
      <c r="A489" s="1">
        <f>策略報表!A489</f>
        <v>44225</v>
      </c>
      <c r="B489">
        <f>資料貼入!B489</f>
        <v>-101824.27</v>
      </c>
      <c r="C489">
        <f>SUM($B$3:B489)</f>
        <v>6537368.4899999984</v>
      </c>
      <c r="L489" t="str">
        <f t="shared" si="17"/>
        <v>2021</v>
      </c>
    </row>
    <row r="490" spans="1:12" ht="16.2">
      <c r="A490" s="1">
        <f>策略報表!A490</f>
        <v>44226</v>
      </c>
      <c r="B490">
        <f>資料貼入!B490</f>
        <v>0</v>
      </c>
      <c r="C490">
        <f>SUM($B$3:B490)</f>
        <v>6537368.4899999984</v>
      </c>
      <c r="L490" t="str">
        <f t="shared" si="17"/>
        <v>2021</v>
      </c>
    </row>
    <row r="491" spans="1:12" ht="16.2">
      <c r="A491" s="1">
        <f>策略報表!A491</f>
        <v>44227</v>
      </c>
      <c r="B491">
        <f>資料貼入!B491</f>
        <v>0</v>
      </c>
      <c r="C491">
        <f>SUM($B$3:B491)</f>
        <v>6537368.4899999984</v>
      </c>
      <c r="L491" t="str">
        <f t="shared" si="17"/>
        <v>2021</v>
      </c>
    </row>
    <row r="492" spans="1:12" ht="16.2">
      <c r="A492" s="1">
        <f>策略報表!A492</f>
        <v>44228</v>
      </c>
      <c r="B492">
        <f>資料貼入!B492</f>
        <v>-86800</v>
      </c>
      <c r="C492">
        <f>SUM($B$3:B492)</f>
        <v>6450568.4899999984</v>
      </c>
      <c r="L492" t="str">
        <f t="shared" si="17"/>
        <v>2021</v>
      </c>
    </row>
    <row r="493" spans="1:12" ht="16.2">
      <c r="A493" s="1">
        <f>策略報表!A493</f>
        <v>44229</v>
      </c>
      <c r="B493">
        <f>資料貼入!B493</f>
        <v>270321.67</v>
      </c>
      <c r="C493">
        <f>SUM($B$3:B493)</f>
        <v>6720890.1599999983</v>
      </c>
      <c r="L493" t="str">
        <f t="shared" si="17"/>
        <v>2021</v>
      </c>
    </row>
    <row r="494" spans="1:12" ht="16.2">
      <c r="A494" s="1">
        <f>策略報表!A494</f>
        <v>44230</v>
      </c>
      <c r="B494">
        <f>資料貼入!B494</f>
        <v>42152</v>
      </c>
      <c r="C494">
        <f>SUM($B$3:B494)</f>
        <v>6763042.1599999983</v>
      </c>
      <c r="L494" t="str">
        <f t="shared" si="17"/>
        <v>2021</v>
      </c>
    </row>
    <row r="495" spans="1:12" ht="16.2">
      <c r="A495" s="1">
        <f>策略報表!A495</f>
        <v>44231</v>
      </c>
      <c r="B495">
        <f>資料貼入!B495</f>
        <v>-99122.47</v>
      </c>
      <c r="C495">
        <f>SUM($B$3:B495)</f>
        <v>6663919.6899999985</v>
      </c>
      <c r="L495" t="str">
        <f t="shared" si="17"/>
        <v>2021</v>
      </c>
    </row>
    <row r="496" spans="1:12" ht="16.2">
      <c r="A496" s="1">
        <f>策略報表!A496</f>
        <v>44232</v>
      </c>
      <c r="B496">
        <f>資料貼入!B496</f>
        <v>45744.84</v>
      </c>
      <c r="C496">
        <f>SUM($B$3:B496)</f>
        <v>6709664.5299999984</v>
      </c>
      <c r="L496" t="str">
        <f t="shared" si="17"/>
        <v>2021</v>
      </c>
    </row>
    <row r="497" spans="1:12" ht="16.2">
      <c r="A497" s="1">
        <f>策略報表!A497</f>
        <v>44233</v>
      </c>
      <c r="B497">
        <f>資料貼入!B497</f>
        <v>0</v>
      </c>
      <c r="C497">
        <f>SUM($B$3:B497)</f>
        <v>6709664.5299999984</v>
      </c>
      <c r="L497" t="str">
        <f t="shared" si="17"/>
        <v>2021</v>
      </c>
    </row>
    <row r="498" spans="1:12" ht="16.2">
      <c r="A498" s="1">
        <f>策略報表!A498</f>
        <v>44234</v>
      </c>
      <c r="B498">
        <f>資料貼入!B498</f>
        <v>0</v>
      </c>
      <c r="C498">
        <f>SUM($B$3:B498)</f>
        <v>6709664.5299999984</v>
      </c>
      <c r="L498" t="str">
        <f t="shared" si="17"/>
        <v>2021</v>
      </c>
    </row>
    <row r="499" spans="1:12" ht="16.2">
      <c r="A499" s="1">
        <f>策略報表!A499</f>
        <v>44235</v>
      </c>
      <c r="B499">
        <f>資料貼入!B499</f>
        <v>0</v>
      </c>
      <c r="C499">
        <f>SUM($B$3:B499)</f>
        <v>6709664.5299999984</v>
      </c>
      <c r="L499" t="str">
        <f t="shared" si="17"/>
        <v>2021</v>
      </c>
    </row>
    <row r="500" spans="1:12" ht="16.2">
      <c r="A500" s="1">
        <f>策略報表!A500</f>
        <v>44236</v>
      </c>
      <c r="B500">
        <f>資料貼入!B500</f>
        <v>0</v>
      </c>
      <c r="C500">
        <f>SUM($B$3:B500)</f>
        <v>6709664.5299999984</v>
      </c>
      <c r="L500" t="str">
        <f t="shared" si="17"/>
        <v>2021</v>
      </c>
    </row>
    <row r="501" spans="1:12" ht="16.2">
      <c r="A501" s="1">
        <f>策略報表!A501</f>
        <v>44237</v>
      </c>
      <c r="B501">
        <f>資料貼入!B501</f>
        <v>0</v>
      </c>
      <c r="C501">
        <f>SUM($B$3:B501)</f>
        <v>6709664.5299999984</v>
      </c>
      <c r="L501" t="str">
        <f t="shared" si="17"/>
        <v>2021</v>
      </c>
    </row>
    <row r="502" spans="1:12" ht="16.2">
      <c r="A502" s="1">
        <f>策略報表!A502</f>
        <v>44238</v>
      </c>
      <c r="B502">
        <f>資料貼入!B502</f>
        <v>0</v>
      </c>
      <c r="C502">
        <f>SUM($B$3:B502)</f>
        <v>6709664.5299999984</v>
      </c>
      <c r="L502" t="str">
        <f t="shared" si="17"/>
        <v>2021</v>
      </c>
    </row>
    <row r="503" spans="1:12" ht="16.2">
      <c r="A503" s="1">
        <f>策略報表!A503</f>
        <v>44239</v>
      </c>
      <c r="B503">
        <f>資料貼入!B503</f>
        <v>0</v>
      </c>
      <c r="C503">
        <f>SUM($B$3:B503)</f>
        <v>6709664.5299999984</v>
      </c>
      <c r="L503" t="str">
        <f t="shared" si="17"/>
        <v>2021</v>
      </c>
    </row>
    <row r="504" spans="1:12" ht="16.2">
      <c r="A504" s="1">
        <f>策略報表!A504</f>
        <v>44240</v>
      </c>
      <c r="B504">
        <f>資料貼入!B504</f>
        <v>0</v>
      </c>
      <c r="C504">
        <f>SUM($B$3:B504)</f>
        <v>6709664.5299999984</v>
      </c>
      <c r="L504" t="str">
        <f t="shared" si="17"/>
        <v>2021</v>
      </c>
    </row>
    <row r="505" spans="1:12" ht="16.2">
      <c r="A505" s="1">
        <f>策略報表!A505</f>
        <v>44241</v>
      </c>
      <c r="B505">
        <f>資料貼入!B505</f>
        <v>0</v>
      </c>
      <c r="C505">
        <f>SUM($B$3:B505)</f>
        <v>6709664.5299999984</v>
      </c>
      <c r="L505" t="str">
        <f t="shared" si="17"/>
        <v>2021</v>
      </c>
    </row>
    <row r="506" spans="1:12" ht="16.2">
      <c r="A506" s="1">
        <f>策略報表!A506</f>
        <v>44242</v>
      </c>
      <c r="B506">
        <f>資料貼入!B506</f>
        <v>0</v>
      </c>
      <c r="C506">
        <f>SUM($B$3:B506)</f>
        <v>6709664.5299999984</v>
      </c>
      <c r="L506" t="str">
        <f t="shared" si="17"/>
        <v>2021</v>
      </c>
    </row>
    <row r="507" spans="1:12" ht="16.2">
      <c r="A507" s="1">
        <f>策略報表!A507</f>
        <v>44243</v>
      </c>
      <c r="B507">
        <f>資料貼入!B507</f>
        <v>0</v>
      </c>
      <c r="C507">
        <f>SUM($B$3:B507)</f>
        <v>6709664.5299999984</v>
      </c>
      <c r="L507" t="str">
        <f t="shared" si="17"/>
        <v>2021</v>
      </c>
    </row>
    <row r="508" spans="1:12" ht="16.2">
      <c r="A508" s="1">
        <f>策略報表!A508</f>
        <v>44244</v>
      </c>
      <c r="B508">
        <f>資料貼入!B508</f>
        <v>174850.28</v>
      </c>
      <c r="C508">
        <f>SUM($B$3:B508)</f>
        <v>6884514.8099999987</v>
      </c>
      <c r="L508" t="str">
        <f t="shared" si="17"/>
        <v>2021</v>
      </c>
    </row>
    <row r="509" spans="1:12" ht="16.2">
      <c r="A509" s="1">
        <f>策略報表!A509</f>
        <v>44245</v>
      </c>
      <c r="B509">
        <f>資料貼入!B509</f>
        <v>3320.95</v>
      </c>
      <c r="C509">
        <f>SUM($B$3:B509)</f>
        <v>6887835.7599999988</v>
      </c>
      <c r="L509" t="str">
        <f t="shared" si="17"/>
        <v>2021</v>
      </c>
    </row>
    <row r="510" spans="1:12" ht="16.2">
      <c r="A510" s="1">
        <f>策略報表!A510</f>
        <v>44246</v>
      </c>
      <c r="B510">
        <f>資料貼入!B510</f>
        <v>-73624.459999999992</v>
      </c>
      <c r="C510">
        <f>SUM($B$3:B510)</f>
        <v>6814211.2999999989</v>
      </c>
      <c r="L510" t="str">
        <f t="shared" si="17"/>
        <v>2021</v>
      </c>
    </row>
    <row r="511" spans="1:12" ht="16.2">
      <c r="A511" s="1">
        <f>策略報表!A511</f>
        <v>44247</v>
      </c>
      <c r="B511">
        <f>資料貼入!B511</f>
        <v>0</v>
      </c>
      <c r="C511">
        <f>SUM($B$3:B511)</f>
        <v>6814211.2999999989</v>
      </c>
      <c r="L511" t="str">
        <f t="shared" si="17"/>
        <v>2021</v>
      </c>
    </row>
    <row r="512" spans="1:12" ht="16.2">
      <c r="A512" s="1">
        <f>策略報表!A512</f>
        <v>44248</v>
      </c>
      <c r="B512">
        <f>資料貼入!B512</f>
        <v>0</v>
      </c>
      <c r="C512">
        <f>SUM($B$3:B512)</f>
        <v>6814211.2999999989</v>
      </c>
      <c r="L512" t="str">
        <f t="shared" si="17"/>
        <v>2021</v>
      </c>
    </row>
    <row r="513" spans="1:12" ht="16.2">
      <c r="A513" s="1">
        <f>策略報表!A513</f>
        <v>44249</v>
      </c>
      <c r="B513">
        <f>資料貼入!B513</f>
        <v>18340.949999999997</v>
      </c>
      <c r="C513">
        <f>SUM($B$3:B513)</f>
        <v>6832552.2499999991</v>
      </c>
      <c r="L513" t="str">
        <f t="shared" si="17"/>
        <v>2021</v>
      </c>
    </row>
    <row r="514" spans="1:12" ht="16.2">
      <c r="A514" s="1">
        <f>策略報表!A514</f>
        <v>44250</v>
      </c>
      <c r="B514">
        <f>資料貼入!B514</f>
        <v>-873.88999999999942</v>
      </c>
      <c r="C514">
        <f>SUM($B$3:B514)</f>
        <v>6831678.3599999994</v>
      </c>
      <c r="L514" t="str">
        <f t="shared" si="17"/>
        <v>2021</v>
      </c>
    </row>
    <row r="515" spans="1:12" ht="16.2">
      <c r="A515" s="1">
        <f>策略報表!A515</f>
        <v>44251</v>
      </c>
      <c r="B515">
        <f>資料貼入!B515</f>
        <v>-104152.76</v>
      </c>
      <c r="C515">
        <f>SUM($B$3:B515)</f>
        <v>6727525.5999999996</v>
      </c>
      <c r="L515" t="str">
        <f t="shared" si="17"/>
        <v>2021</v>
      </c>
    </row>
    <row r="516" spans="1:12" ht="16.2">
      <c r="A516" s="1">
        <f>策略報表!A516</f>
        <v>44252</v>
      </c>
      <c r="B516">
        <f>資料貼入!B516</f>
        <v>66554.510000000009</v>
      </c>
      <c r="C516">
        <f>SUM($B$3:B516)</f>
        <v>6794080.1099999994</v>
      </c>
      <c r="L516" t="str">
        <f t="shared" ref="L516:L579" si="18">IF(ISBLANK(A516),"",TEXT(A516,"yyyy"))</f>
        <v>2021</v>
      </c>
    </row>
    <row r="517" spans="1:12" ht="16.2">
      <c r="A517" s="1">
        <f>策略報表!A517</f>
        <v>44253</v>
      </c>
      <c r="B517">
        <f>資料貼入!B517</f>
        <v>-27084.260000000009</v>
      </c>
      <c r="C517">
        <f>SUM($B$3:B517)</f>
        <v>6766995.8499999996</v>
      </c>
      <c r="L517" t="str">
        <f t="shared" si="18"/>
        <v>2021</v>
      </c>
    </row>
    <row r="518" spans="1:12" ht="16.2">
      <c r="A518" s="1">
        <f>策略報表!A518</f>
        <v>44254</v>
      </c>
      <c r="B518">
        <f>資料貼入!B518</f>
        <v>0</v>
      </c>
      <c r="C518">
        <f>SUM($B$3:B518)</f>
        <v>6766995.8499999996</v>
      </c>
      <c r="L518" t="str">
        <f t="shared" si="18"/>
        <v>2021</v>
      </c>
    </row>
    <row r="519" spans="1:12" ht="16.2">
      <c r="A519" s="1">
        <f>策略報表!A519</f>
        <v>44255</v>
      </c>
      <c r="B519">
        <f>資料貼入!B519</f>
        <v>0</v>
      </c>
      <c r="C519">
        <f>SUM($B$3:B519)</f>
        <v>6766995.8499999996</v>
      </c>
      <c r="L519" t="str">
        <f t="shared" si="18"/>
        <v>2021</v>
      </c>
    </row>
    <row r="520" spans="1:12" ht="16.2">
      <c r="A520" s="1">
        <f>策略報表!A520</f>
        <v>44256</v>
      </c>
      <c r="B520">
        <f>資料貼入!B520</f>
        <v>0</v>
      </c>
      <c r="C520">
        <f>SUM($B$3:B520)</f>
        <v>6766995.8499999996</v>
      </c>
      <c r="L520" t="str">
        <f t="shared" si="18"/>
        <v>2021</v>
      </c>
    </row>
    <row r="521" spans="1:12" ht="16.2">
      <c r="A521" s="1">
        <f>策略報表!A521</f>
        <v>44257</v>
      </c>
      <c r="B521">
        <f>資料貼入!B521</f>
        <v>-112006.48999999999</v>
      </c>
      <c r="C521">
        <f>SUM($B$3:B521)</f>
        <v>6654989.3599999994</v>
      </c>
      <c r="L521" t="str">
        <f t="shared" si="18"/>
        <v>2021</v>
      </c>
    </row>
    <row r="522" spans="1:12" ht="16.2">
      <c r="A522" s="1">
        <f>策略報表!A522</f>
        <v>44258</v>
      </c>
      <c r="B522">
        <f>資料貼入!B522</f>
        <v>-13967.380000000005</v>
      </c>
      <c r="C522">
        <f>SUM($B$3:B522)</f>
        <v>6641021.9799999995</v>
      </c>
      <c r="L522" t="str">
        <f t="shared" si="18"/>
        <v>2021</v>
      </c>
    </row>
    <row r="523" spans="1:12" ht="16.2">
      <c r="A523" s="1">
        <f>策略報表!A523</f>
        <v>44259</v>
      </c>
      <c r="B523">
        <f>資料貼入!B523</f>
        <v>-22575.799999999988</v>
      </c>
      <c r="C523">
        <f>SUM($B$3:B523)</f>
        <v>6618446.1799999997</v>
      </c>
      <c r="L523" t="str">
        <f t="shared" si="18"/>
        <v>2021</v>
      </c>
    </row>
    <row r="524" spans="1:12" ht="16.2">
      <c r="A524" s="1">
        <f>策略報表!A524</f>
        <v>44260</v>
      </c>
      <c r="B524">
        <f>資料貼入!B524</f>
        <v>-15983.25</v>
      </c>
      <c r="C524">
        <f>SUM($B$3:B524)</f>
        <v>6602462.9299999997</v>
      </c>
      <c r="L524" t="str">
        <f t="shared" si="18"/>
        <v>2021</v>
      </c>
    </row>
    <row r="525" spans="1:12" ht="16.2">
      <c r="A525" s="1">
        <f>策略報表!A525</f>
        <v>44261</v>
      </c>
      <c r="B525">
        <f>資料貼入!B525</f>
        <v>0</v>
      </c>
      <c r="C525">
        <f>SUM($B$3:B525)</f>
        <v>6602462.9299999997</v>
      </c>
      <c r="L525" t="str">
        <f t="shared" si="18"/>
        <v>2021</v>
      </c>
    </row>
    <row r="526" spans="1:12" ht="16.2">
      <c r="A526" s="1">
        <f>策略報表!A526</f>
        <v>44262</v>
      </c>
      <c r="B526">
        <f>資料貼入!B526</f>
        <v>0</v>
      </c>
      <c r="C526">
        <f>SUM($B$3:B526)</f>
        <v>6602462.9299999997</v>
      </c>
      <c r="L526" t="str">
        <f t="shared" si="18"/>
        <v>2021</v>
      </c>
    </row>
    <row r="527" spans="1:12" ht="16.2">
      <c r="A527" s="1">
        <f>策略報表!A527</f>
        <v>44263</v>
      </c>
      <c r="B527">
        <f>資料貼入!B527</f>
        <v>5331.25</v>
      </c>
      <c r="C527">
        <f>SUM($B$3:B527)</f>
        <v>6607794.1799999997</v>
      </c>
      <c r="L527" t="str">
        <f t="shared" si="18"/>
        <v>2021</v>
      </c>
    </row>
    <row r="528" spans="1:12" ht="16.2">
      <c r="A528" s="1">
        <f>策略報表!A528</f>
        <v>44264</v>
      </c>
      <c r="B528">
        <f>資料貼入!B528</f>
        <v>-100790.98999999999</v>
      </c>
      <c r="C528">
        <f>SUM($B$3:B528)</f>
        <v>6507003.1899999995</v>
      </c>
      <c r="L528" t="str">
        <f t="shared" si="18"/>
        <v>2021</v>
      </c>
    </row>
    <row r="529" spans="1:12" ht="16.2">
      <c r="A529" s="1">
        <f>策略報表!A529</f>
        <v>44265</v>
      </c>
      <c r="B529">
        <f>資料貼入!B529</f>
        <v>9747.260000000002</v>
      </c>
      <c r="C529">
        <f>SUM($B$3:B529)</f>
        <v>6516750.4499999993</v>
      </c>
      <c r="L529" t="str">
        <f t="shared" si="18"/>
        <v>2021</v>
      </c>
    </row>
    <row r="530" spans="1:12" ht="16.2">
      <c r="A530" s="1">
        <f>策略報表!A530</f>
        <v>44266</v>
      </c>
      <c r="B530">
        <f>資料貼入!B530</f>
        <v>186283.97999999998</v>
      </c>
      <c r="C530">
        <f>SUM($B$3:B530)</f>
        <v>6703034.4299999997</v>
      </c>
      <c r="L530" t="str">
        <f t="shared" si="18"/>
        <v>2021</v>
      </c>
    </row>
    <row r="531" spans="1:12" ht="16.2">
      <c r="A531" s="1">
        <f>策略報表!A531</f>
        <v>44267</v>
      </c>
      <c r="B531">
        <f>資料貼入!B531</f>
        <v>55926.29</v>
      </c>
      <c r="C531">
        <f>SUM($B$3:B531)</f>
        <v>6758960.7199999997</v>
      </c>
      <c r="L531" t="str">
        <f t="shared" si="18"/>
        <v>2021</v>
      </c>
    </row>
    <row r="532" spans="1:12" ht="16.2">
      <c r="A532" s="1">
        <f>策略報表!A532</f>
        <v>44268</v>
      </c>
      <c r="B532">
        <f>資料貼入!B532</f>
        <v>0</v>
      </c>
      <c r="C532">
        <f>SUM($B$3:B532)</f>
        <v>6758960.7199999997</v>
      </c>
      <c r="L532" t="str">
        <f t="shared" si="18"/>
        <v>2021</v>
      </c>
    </row>
    <row r="533" spans="1:12" ht="16.2">
      <c r="A533" s="1">
        <f>策略報表!A533</f>
        <v>44269</v>
      </c>
      <c r="B533">
        <f>資料貼入!B533</f>
        <v>0</v>
      </c>
      <c r="C533">
        <f>SUM($B$3:B533)</f>
        <v>6758960.7199999997</v>
      </c>
      <c r="L533" t="str">
        <f t="shared" si="18"/>
        <v>2021</v>
      </c>
    </row>
    <row r="534" spans="1:12" ht="16.2">
      <c r="A534" s="1">
        <f>策略報表!A534</f>
        <v>44270</v>
      </c>
      <c r="B534">
        <f>資料貼入!B534</f>
        <v>-19557.52</v>
      </c>
      <c r="C534">
        <f>SUM($B$3:B534)</f>
        <v>6739403.2000000002</v>
      </c>
      <c r="L534" t="str">
        <f t="shared" si="18"/>
        <v>2021</v>
      </c>
    </row>
    <row r="535" spans="1:12" ht="16.2">
      <c r="A535" s="1">
        <f>策略報表!A535</f>
        <v>44271</v>
      </c>
      <c r="B535">
        <f>資料貼入!B535</f>
        <v>94074.49</v>
      </c>
      <c r="C535">
        <f>SUM($B$3:B535)</f>
        <v>6833477.6900000004</v>
      </c>
      <c r="L535" t="str">
        <f t="shared" si="18"/>
        <v>2021</v>
      </c>
    </row>
    <row r="536" spans="1:12" ht="16.2">
      <c r="A536" s="1">
        <f>策略報表!A536</f>
        <v>44272</v>
      </c>
      <c r="B536">
        <f>資料貼入!B536</f>
        <v>-136100</v>
      </c>
      <c r="C536">
        <f>SUM($B$3:B536)</f>
        <v>6697377.6900000004</v>
      </c>
      <c r="L536" t="str">
        <f t="shared" si="18"/>
        <v>2021</v>
      </c>
    </row>
    <row r="537" spans="1:12" ht="16.2">
      <c r="A537" s="1">
        <f>策略報表!A537</f>
        <v>44273</v>
      </c>
      <c r="B537">
        <f>資料貼入!B537</f>
        <v>-80156.28</v>
      </c>
      <c r="C537">
        <f>SUM($B$3:B537)</f>
        <v>6617221.4100000001</v>
      </c>
      <c r="L537" t="str">
        <f t="shared" si="18"/>
        <v>2021</v>
      </c>
    </row>
    <row r="538" spans="1:12" ht="16.2">
      <c r="A538" s="1">
        <f>策略報表!A538</f>
        <v>44274</v>
      </c>
      <c r="B538">
        <f>資料貼入!B538</f>
        <v>-65244.56</v>
      </c>
      <c r="C538">
        <f>SUM($B$3:B538)</f>
        <v>6551976.8500000006</v>
      </c>
      <c r="L538" t="str">
        <f t="shared" si="18"/>
        <v>2021</v>
      </c>
    </row>
    <row r="539" spans="1:12" ht="16.2">
      <c r="A539" s="1">
        <f>策略報表!A539</f>
        <v>44275</v>
      </c>
      <c r="B539">
        <f>資料貼入!B539</f>
        <v>0</v>
      </c>
      <c r="C539">
        <f>SUM($B$3:B539)</f>
        <v>6551976.8500000006</v>
      </c>
      <c r="L539" t="str">
        <f t="shared" si="18"/>
        <v>2021</v>
      </c>
    </row>
    <row r="540" spans="1:12" ht="16.2">
      <c r="A540" s="1">
        <f>策略報表!A540</f>
        <v>44276</v>
      </c>
      <c r="B540">
        <f>資料貼入!B540</f>
        <v>0</v>
      </c>
      <c r="C540">
        <f>SUM($B$3:B540)</f>
        <v>6551976.8500000006</v>
      </c>
      <c r="L540" t="str">
        <f t="shared" si="18"/>
        <v>2021</v>
      </c>
    </row>
    <row r="541" spans="1:12" ht="16.2">
      <c r="A541" s="1">
        <f>策略報表!A541</f>
        <v>44277</v>
      </c>
      <c r="B541">
        <f>資料貼入!B541</f>
        <v>-16221.620000000003</v>
      </c>
      <c r="C541">
        <f>SUM($B$3:B541)</f>
        <v>6535755.2300000004</v>
      </c>
      <c r="L541" t="str">
        <f t="shared" si="18"/>
        <v>2021</v>
      </c>
    </row>
    <row r="542" spans="1:12" ht="16.2">
      <c r="A542" s="1">
        <f>策略報表!A542</f>
        <v>44278</v>
      </c>
      <c r="B542">
        <f>資料貼入!B542</f>
        <v>-46141.72</v>
      </c>
      <c r="C542">
        <f>SUM($B$3:B542)</f>
        <v>6489613.5100000007</v>
      </c>
      <c r="L542" t="str">
        <f t="shared" si="18"/>
        <v>2021</v>
      </c>
    </row>
    <row r="543" spans="1:12" ht="16.2">
      <c r="A543" s="1">
        <f>策略報表!A543</f>
        <v>44279</v>
      </c>
      <c r="B543">
        <f>資料貼入!B543</f>
        <v>-38077.21</v>
      </c>
      <c r="C543">
        <f>SUM($B$3:B543)</f>
        <v>6451536.3000000007</v>
      </c>
      <c r="L543" t="str">
        <f t="shared" si="18"/>
        <v>2021</v>
      </c>
    </row>
    <row r="544" spans="1:12" ht="16.2">
      <c r="A544" s="1">
        <f>策略報表!A544</f>
        <v>44280</v>
      </c>
      <c r="B544">
        <f>資料貼入!B544</f>
        <v>-35813.43</v>
      </c>
      <c r="C544">
        <f>SUM($B$3:B544)</f>
        <v>6415722.870000001</v>
      </c>
      <c r="L544" t="str">
        <f t="shared" si="18"/>
        <v>2021</v>
      </c>
    </row>
    <row r="545" spans="1:12" ht="16.2">
      <c r="A545" s="1">
        <f>策略報表!A545</f>
        <v>44281</v>
      </c>
      <c r="B545">
        <f>資料貼入!B545</f>
        <v>167959.24</v>
      </c>
      <c r="C545">
        <f>SUM($B$3:B545)</f>
        <v>6583682.1100000013</v>
      </c>
      <c r="L545" t="str">
        <f t="shared" si="18"/>
        <v>2021</v>
      </c>
    </row>
    <row r="546" spans="1:12" ht="16.2">
      <c r="A546" s="1">
        <f>策略報表!A546</f>
        <v>44282</v>
      </c>
      <c r="B546">
        <f>資料貼入!B546</f>
        <v>0</v>
      </c>
      <c r="C546">
        <f>SUM($B$3:B546)</f>
        <v>6583682.1100000013</v>
      </c>
      <c r="L546" t="str">
        <f t="shared" si="18"/>
        <v>2021</v>
      </c>
    </row>
    <row r="547" spans="1:12" ht="16.2">
      <c r="A547" s="1">
        <f>策略報表!A547</f>
        <v>44283</v>
      </c>
      <c r="B547">
        <f>資料貼入!B547</f>
        <v>0</v>
      </c>
      <c r="C547">
        <f>SUM($B$3:B547)</f>
        <v>6583682.1100000013</v>
      </c>
      <c r="L547" t="str">
        <f t="shared" si="18"/>
        <v>2021</v>
      </c>
    </row>
    <row r="548" spans="1:12" ht="16.2">
      <c r="A548" s="1">
        <f>策略報表!A548</f>
        <v>44284</v>
      </c>
      <c r="B548">
        <f>資料貼入!B548</f>
        <v>135613.87</v>
      </c>
      <c r="C548">
        <f>SUM($B$3:B548)</f>
        <v>6719295.9800000014</v>
      </c>
      <c r="L548" t="str">
        <f t="shared" si="18"/>
        <v>2021</v>
      </c>
    </row>
    <row r="549" spans="1:12" ht="16.2">
      <c r="A549" s="1">
        <f>策略報表!A549</f>
        <v>44285</v>
      </c>
      <c r="B549">
        <f>資料貼入!B549</f>
        <v>103145.58</v>
      </c>
      <c r="C549">
        <f>SUM($B$3:B549)</f>
        <v>6822441.5600000015</v>
      </c>
      <c r="L549" t="str">
        <f t="shared" si="18"/>
        <v>2021</v>
      </c>
    </row>
    <row r="550" spans="1:12" ht="16.2">
      <c r="A550" s="1">
        <f>策略報表!A550</f>
        <v>44286</v>
      </c>
      <c r="B550">
        <f>資料貼入!B550</f>
        <v>-39389.910000000003</v>
      </c>
      <c r="C550">
        <f>SUM($B$3:B550)</f>
        <v>6783051.6500000013</v>
      </c>
      <c r="L550" t="str">
        <f t="shared" si="18"/>
        <v>2021</v>
      </c>
    </row>
    <row r="551" spans="1:12" ht="16.2">
      <c r="A551" s="1">
        <f>策略報表!A551</f>
        <v>44287</v>
      </c>
      <c r="B551">
        <f>資料貼入!B551</f>
        <v>24032.29</v>
      </c>
      <c r="C551">
        <f>SUM($B$3:B551)</f>
        <v>6807083.9400000013</v>
      </c>
      <c r="L551" t="str">
        <f t="shared" si="18"/>
        <v>2021</v>
      </c>
    </row>
    <row r="552" spans="1:12" ht="16.2">
      <c r="A552" s="1">
        <f>策略報表!A552</f>
        <v>44288</v>
      </c>
      <c r="B552">
        <f>資料貼入!B552</f>
        <v>0</v>
      </c>
      <c r="C552">
        <f>SUM($B$3:B552)</f>
        <v>6807083.9400000013</v>
      </c>
      <c r="L552" t="str">
        <f t="shared" si="18"/>
        <v>2021</v>
      </c>
    </row>
    <row r="553" spans="1:12" ht="16.2">
      <c r="A553" s="1">
        <f>策略報表!A553</f>
        <v>44289</v>
      </c>
      <c r="B553">
        <f>資料貼入!B553</f>
        <v>0</v>
      </c>
      <c r="C553">
        <f>SUM($B$3:B553)</f>
        <v>6807083.9400000013</v>
      </c>
      <c r="L553" t="str">
        <f t="shared" si="18"/>
        <v>2021</v>
      </c>
    </row>
    <row r="554" spans="1:12" ht="16.2">
      <c r="A554" s="1">
        <f>策略報表!A554</f>
        <v>44290</v>
      </c>
      <c r="B554">
        <f>資料貼入!B554</f>
        <v>0</v>
      </c>
      <c r="C554">
        <f>SUM($B$3:B554)</f>
        <v>6807083.9400000013</v>
      </c>
      <c r="L554" t="str">
        <f t="shared" si="18"/>
        <v>2021</v>
      </c>
    </row>
    <row r="555" spans="1:12" ht="16.2">
      <c r="A555" s="1">
        <f>策略報表!A555</f>
        <v>44291</v>
      </c>
      <c r="B555">
        <f>資料貼入!B555</f>
        <v>0</v>
      </c>
      <c r="C555">
        <f>SUM($B$3:B555)</f>
        <v>6807083.9400000013</v>
      </c>
      <c r="L555" t="str">
        <f t="shared" si="18"/>
        <v>2021</v>
      </c>
    </row>
    <row r="556" spans="1:12" ht="16.2">
      <c r="A556" s="1">
        <f>策略報表!A556</f>
        <v>44292</v>
      </c>
      <c r="B556">
        <f>資料貼入!B556</f>
        <v>83568.320000000007</v>
      </c>
      <c r="C556">
        <f>SUM($B$3:B556)</f>
        <v>6890652.2600000016</v>
      </c>
      <c r="L556" t="str">
        <f t="shared" si="18"/>
        <v>2021</v>
      </c>
    </row>
    <row r="557" spans="1:12" ht="16.2">
      <c r="A557" s="1">
        <f>策略報表!A557</f>
        <v>44293</v>
      </c>
      <c r="B557">
        <f>資料貼入!B557</f>
        <v>12881.48</v>
      </c>
      <c r="C557">
        <f>SUM($B$3:B557)</f>
        <v>6903533.7400000021</v>
      </c>
      <c r="L557" t="str">
        <f t="shared" si="18"/>
        <v>2021</v>
      </c>
    </row>
    <row r="558" spans="1:12" ht="16.2">
      <c r="A558" s="1">
        <f>策略報表!A558</f>
        <v>44294</v>
      </c>
      <c r="B558">
        <f>資料貼入!B558</f>
        <v>12781.489999999998</v>
      </c>
      <c r="C558">
        <f>SUM($B$3:B558)</f>
        <v>6916315.2300000023</v>
      </c>
      <c r="L558" t="str">
        <f t="shared" si="18"/>
        <v>2021</v>
      </c>
    </row>
    <row r="559" spans="1:12" ht="16.2">
      <c r="A559" s="1">
        <f>策略報表!A559</f>
        <v>44295</v>
      </c>
      <c r="B559">
        <f>資料貼入!B559</f>
        <v>-66946.26999999999</v>
      </c>
      <c r="C559">
        <f>SUM($B$3:B559)</f>
        <v>6849368.9600000028</v>
      </c>
      <c r="L559" t="str">
        <f t="shared" si="18"/>
        <v>2021</v>
      </c>
    </row>
    <row r="560" spans="1:12" ht="16.2">
      <c r="A560" s="1">
        <f>策略報表!A560</f>
        <v>44296</v>
      </c>
      <c r="B560">
        <f>資料貼入!B560</f>
        <v>0</v>
      </c>
      <c r="C560">
        <f>SUM($B$3:B560)</f>
        <v>6849368.9600000028</v>
      </c>
      <c r="L560" t="str">
        <f t="shared" si="18"/>
        <v>2021</v>
      </c>
    </row>
    <row r="561" spans="1:12" ht="16.2">
      <c r="A561" s="1">
        <f>策略報表!A561</f>
        <v>44297</v>
      </c>
      <c r="B561">
        <f>資料貼入!B561</f>
        <v>0</v>
      </c>
      <c r="C561">
        <f>SUM($B$3:B561)</f>
        <v>6849368.9600000028</v>
      </c>
      <c r="L561" t="str">
        <f t="shared" si="18"/>
        <v>2021</v>
      </c>
    </row>
    <row r="562" spans="1:12" ht="16.2">
      <c r="A562" s="1">
        <f>策略報表!A562</f>
        <v>44298</v>
      </c>
      <c r="B562">
        <f>資料貼入!B562</f>
        <v>-5857.52</v>
      </c>
      <c r="C562">
        <f>SUM($B$3:B562)</f>
        <v>6843511.4400000032</v>
      </c>
      <c r="L562" t="str">
        <f t="shared" si="18"/>
        <v>2021</v>
      </c>
    </row>
    <row r="563" spans="1:12" ht="16.2">
      <c r="A563" s="1">
        <f>策略報表!A563</f>
        <v>44299</v>
      </c>
      <c r="B563">
        <f>資料貼入!B563</f>
        <v>-161712.24999999997</v>
      </c>
      <c r="C563">
        <f>SUM($B$3:B563)</f>
        <v>6681799.1900000032</v>
      </c>
      <c r="L563" t="str">
        <f t="shared" si="18"/>
        <v>2021</v>
      </c>
    </row>
    <row r="564" spans="1:12" ht="16.2">
      <c r="A564" s="1">
        <f>策略報表!A564</f>
        <v>44300</v>
      </c>
      <c r="B564">
        <f>資料貼入!B564</f>
        <v>5061.6500000000051</v>
      </c>
      <c r="C564">
        <f>SUM($B$3:B564)</f>
        <v>6686860.8400000036</v>
      </c>
      <c r="L564" t="str">
        <f t="shared" si="18"/>
        <v>2021</v>
      </c>
    </row>
    <row r="565" spans="1:12" ht="16.2">
      <c r="A565" s="1">
        <f>策略報表!A565</f>
        <v>44301</v>
      </c>
      <c r="B565">
        <f>資料貼入!B565</f>
        <v>130847.4</v>
      </c>
      <c r="C565">
        <f>SUM($B$3:B565)</f>
        <v>6817708.2400000039</v>
      </c>
      <c r="L565" t="str">
        <f t="shared" si="18"/>
        <v>2021</v>
      </c>
    </row>
    <row r="566" spans="1:12" ht="16.2">
      <c r="A566" s="1">
        <f>策略報表!A566</f>
        <v>44302</v>
      </c>
      <c r="B566">
        <f>資料貼入!B566</f>
        <v>9038.6600000000035</v>
      </c>
      <c r="C566">
        <f>SUM($B$3:B566)</f>
        <v>6826746.9000000041</v>
      </c>
      <c r="L566" t="str">
        <f t="shared" si="18"/>
        <v>2021</v>
      </c>
    </row>
    <row r="567" spans="1:12" ht="16.2">
      <c r="A567" s="1">
        <f>策略報表!A567</f>
        <v>44303</v>
      </c>
      <c r="B567">
        <f>資料貼入!B567</f>
        <v>0</v>
      </c>
      <c r="C567">
        <f>SUM($B$3:B567)</f>
        <v>6826746.9000000041</v>
      </c>
      <c r="L567" t="str">
        <f t="shared" si="18"/>
        <v>2021</v>
      </c>
    </row>
    <row r="568" spans="1:12" ht="16.2">
      <c r="A568" s="1">
        <f>策略報表!A568</f>
        <v>44304</v>
      </c>
      <c r="B568">
        <f>資料貼入!B568</f>
        <v>0</v>
      </c>
      <c r="C568">
        <f>SUM($B$3:B568)</f>
        <v>6826746.9000000041</v>
      </c>
      <c r="L568" t="str">
        <f t="shared" si="18"/>
        <v>2021</v>
      </c>
    </row>
    <row r="569" spans="1:12" ht="16.2">
      <c r="A569" s="1">
        <f>策略報表!A569</f>
        <v>44305</v>
      </c>
      <c r="B569">
        <f>資料貼入!B569</f>
        <v>50942.450000000004</v>
      </c>
      <c r="C569">
        <f>SUM($B$3:B569)</f>
        <v>6877689.3500000043</v>
      </c>
      <c r="L569" t="str">
        <f t="shared" si="18"/>
        <v>2021</v>
      </c>
    </row>
    <row r="570" spans="1:12" ht="16.2">
      <c r="A570" s="1">
        <f>策略報表!A570</f>
        <v>44306</v>
      </c>
      <c r="B570">
        <f>資料貼入!B570</f>
        <v>-26822.560000000005</v>
      </c>
      <c r="C570">
        <f>SUM($B$3:B570)</f>
        <v>6850866.7900000047</v>
      </c>
      <c r="L570" t="str">
        <f t="shared" si="18"/>
        <v>2021</v>
      </c>
    </row>
    <row r="571" spans="1:12" ht="16.2">
      <c r="A571" s="1">
        <f>策略報表!A571</f>
        <v>44307</v>
      </c>
      <c r="B571">
        <f>資料貼入!B571</f>
        <v>-101877.72</v>
      </c>
      <c r="C571">
        <f>SUM($B$3:B571)</f>
        <v>6748989.070000005</v>
      </c>
      <c r="L571" t="str">
        <f t="shared" si="18"/>
        <v>2021</v>
      </c>
    </row>
    <row r="572" spans="1:12" ht="16.2">
      <c r="A572" s="1">
        <f>策略報表!A572</f>
        <v>44308</v>
      </c>
      <c r="B572">
        <f>資料貼入!B572</f>
        <v>-134215.82</v>
      </c>
      <c r="C572">
        <f>SUM($B$3:B572)</f>
        <v>6614773.2500000047</v>
      </c>
      <c r="L572" t="str">
        <f t="shared" si="18"/>
        <v>2021</v>
      </c>
    </row>
    <row r="573" spans="1:12" ht="16.2">
      <c r="A573" s="1">
        <f>策略報表!A573</f>
        <v>44309</v>
      </c>
      <c r="B573">
        <f>資料貼入!B573</f>
        <v>83115.55</v>
      </c>
      <c r="C573">
        <f>SUM($B$3:B573)</f>
        <v>6697888.8000000045</v>
      </c>
      <c r="L573" t="str">
        <f t="shared" si="18"/>
        <v>2021</v>
      </c>
    </row>
    <row r="574" spans="1:12" ht="16.2">
      <c r="A574" s="1">
        <f>策略報表!A574</f>
        <v>44310</v>
      </c>
      <c r="B574">
        <f>資料貼入!B574</f>
        <v>0</v>
      </c>
      <c r="C574">
        <f>SUM($B$3:B574)</f>
        <v>6697888.8000000045</v>
      </c>
      <c r="L574" t="str">
        <f t="shared" si="18"/>
        <v>2021</v>
      </c>
    </row>
    <row r="575" spans="1:12" ht="16.2">
      <c r="A575" s="1">
        <f>策略報表!A575</f>
        <v>44311</v>
      </c>
      <c r="B575">
        <f>資料貼入!B575</f>
        <v>0</v>
      </c>
      <c r="C575">
        <f>SUM($B$3:B575)</f>
        <v>6697888.8000000045</v>
      </c>
      <c r="L575" t="str">
        <f t="shared" si="18"/>
        <v>2021</v>
      </c>
    </row>
    <row r="576" spans="1:12" ht="16.2">
      <c r="A576" s="1">
        <f>策略報表!A576</f>
        <v>44312</v>
      </c>
      <c r="B576">
        <f>資料貼入!B576</f>
        <v>348310.97</v>
      </c>
      <c r="C576">
        <f>SUM($B$3:B576)</f>
        <v>7046199.7700000042</v>
      </c>
      <c r="L576" t="str">
        <f t="shared" si="18"/>
        <v>2021</v>
      </c>
    </row>
    <row r="577" spans="1:12" ht="16.2">
      <c r="A577" s="1">
        <f>策略報表!A577</f>
        <v>44313</v>
      </c>
      <c r="B577">
        <f>資料貼入!B577</f>
        <v>-20530.489999999998</v>
      </c>
      <c r="C577">
        <f>SUM($B$3:B577)</f>
        <v>7025669.280000004</v>
      </c>
      <c r="L577" t="str">
        <f t="shared" si="18"/>
        <v>2021</v>
      </c>
    </row>
    <row r="578" spans="1:12" ht="16.2">
      <c r="A578" s="1">
        <f>策略報表!A578</f>
        <v>44314</v>
      </c>
      <c r="B578">
        <f>資料貼入!B578</f>
        <v>-42027.22</v>
      </c>
      <c r="C578">
        <f>SUM($B$3:B578)</f>
        <v>6983642.0600000042</v>
      </c>
      <c r="L578" t="str">
        <f t="shared" si="18"/>
        <v>2021</v>
      </c>
    </row>
    <row r="579" spans="1:12" ht="16.2">
      <c r="A579" s="1">
        <f>策略報表!A579</f>
        <v>44315</v>
      </c>
      <c r="B579">
        <f>資料貼入!B579</f>
        <v>47554.28</v>
      </c>
      <c r="C579">
        <f>SUM($B$3:B579)</f>
        <v>7031196.3400000045</v>
      </c>
      <c r="L579" t="str">
        <f t="shared" si="18"/>
        <v>2021</v>
      </c>
    </row>
    <row r="580" spans="1:12" ht="16.2">
      <c r="A580" s="1">
        <f>策略報表!A580</f>
        <v>44316</v>
      </c>
      <c r="B580">
        <f>資料貼入!B580</f>
        <v>0</v>
      </c>
      <c r="C580">
        <f>SUM($B$3:B580)</f>
        <v>7031196.3400000045</v>
      </c>
      <c r="L580" t="str">
        <f t="shared" ref="L580:L643" si="19">IF(ISBLANK(A580),"",TEXT(A580,"yyyy"))</f>
        <v>2021</v>
      </c>
    </row>
    <row r="581" spans="1:12" ht="16.2">
      <c r="A581" s="1">
        <f>策略報表!A581</f>
        <v>44317</v>
      </c>
      <c r="B581">
        <f>資料貼入!B581</f>
        <v>0</v>
      </c>
      <c r="C581">
        <f>SUM($B$3:B581)</f>
        <v>7031196.3400000045</v>
      </c>
      <c r="L581" t="str">
        <f t="shared" si="19"/>
        <v>2021</v>
      </c>
    </row>
    <row r="582" spans="1:12" ht="16.2">
      <c r="A582" s="1">
        <f>策略報表!A582</f>
        <v>44318</v>
      </c>
      <c r="B582">
        <f>資料貼入!B582</f>
        <v>0</v>
      </c>
      <c r="C582">
        <f>SUM($B$3:B582)</f>
        <v>7031196.3400000045</v>
      </c>
      <c r="L582" t="str">
        <f t="shared" si="19"/>
        <v>2021</v>
      </c>
    </row>
    <row r="583" spans="1:12" ht="16.2">
      <c r="A583" s="1">
        <f>策略報表!A583</f>
        <v>44319</v>
      </c>
      <c r="B583">
        <f>資料貼入!B583</f>
        <v>43260.849999999984</v>
      </c>
      <c r="C583">
        <f>SUM($B$3:B583)</f>
        <v>7074457.1900000041</v>
      </c>
      <c r="L583" t="str">
        <f t="shared" si="19"/>
        <v>2021</v>
      </c>
    </row>
    <row r="584" spans="1:12" ht="16.2">
      <c r="A584" s="1">
        <f>策略報表!A584</f>
        <v>44320</v>
      </c>
      <c r="B584">
        <f>資料貼入!B584</f>
        <v>228562.49</v>
      </c>
      <c r="C584">
        <f>SUM($B$3:B584)</f>
        <v>7303019.6800000044</v>
      </c>
      <c r="L584" t="str">
        <f t="shared" si="19"/>
        <v>2021</v>
      </c>
    </row>
    <row r="585" spans="1:12" ht="16.2">
      <c r="A585" s="1">
        <f>策略報表!A585</f>
        <v>44321</v>
      </c>
      <c r="B585">
        <f>資料貼入!B585</f>
        <v>-50969.5</v>
      </c>
      <c r="C585">
        <f>SUM($B$3:B585)</f>
        <v>7252050.1800000044</v>
      </c>
      <c r="L585" t="str">
        <f t="shared" si="19"/>
        <v>2021</v>
      </c>
    </row>
    <row r="586" spans="1:12" ht="16.2">
      <c r="A586" s="1">
        <f>策略報表!A586</f>
        <v>44322</v>
      </c>
      <c r="B586">
        <f>資料貼入!B586</f>
        <v>-112005.33</v>
      </c>
      <c r="C586">
        <f>SUM($B$3:B586)</f>
        <v>7140044.8500000043</v>
      </c>
      <c r="L586" t="str">
        <f t="shared" si="19"/>
        <v>2021</v>
      </c>
    </row>
    <row r="587" spans="1:12" ht="16.2">
      <c r="A587" s="1">
        <f>策略報表!A587</f>
        <v>44323</v>
      </c>
      <c r="B587">
        <f>資料貼入!B587</f>
        <v>165954.45000000001</v>
      </c>
      <c r="C587">
        <f>SUM($B$3:B587)</f>
        <v>7305999.3000000045</v>
      </c>
      <c r="L587" t="str">
        <f t="shared" si="19"/>
        <v>2021</v>
      </c>
    </row>
    <row r="588" spans="1:12" ht="16.2">
      <c r="A588" s="1">
        <f>策略報表!A588</f>
        <v>44324</v>
      </c>
      <c r="B588">
        <f>資料貼入!B588</f>
        <v>0</v>
      </c>
      <c r="C588">
        <f>SUM($B$3:B588)</f>
        <v>7305999.3000000045</v>
      </c>
      <c r="L588" t="str">
        <f t="shared" si="19"/>
        <v>2021</v>
      </c>
    </row>
    <row r="589" spans="1:12" ht="16.2">
      <c r="A589" s="1">
        <f>策略報表!A589</f>
        <v>44325</v>
      </c>
      <c r="B589">
        <f>資料貼入!B589</f>
        <v>0</v>
      </c>
      <c r="C589">
        <f>SUM($B$3:B589)</f>
        <v>7305999.3000000045</v>
      </c>
      <c r="L589" t="str">
        <f t="shared" si="19"/>
        <v>2021</v>
      </c>
    </row>
    <row r="590" spans="1:12" ht="16.2">
      <c r="A590" s="1">
        <f>策略報表!A590</f>
        <v>44326</v>
      </c>
      <c r="B590">
        <f>資料貼入!B590</f>
        <v>-55308.299999999996</v>
      </c>
      <c r="C590">
        <f>SUM($B$3:B590)</f>
        <v>7250691.0000000047</v>
      </c>
      <c r="L590" t="str">
        <f t="shared" si="19"/>
        <v>2021</v>
      </c>
    </row>
    <row r="591" spans="1:12" ht="16.2">
      <c r="A591" s="1">
        <f>策略報表!A591</f>
        <v>44327</v>
      </c>
      <c r="B591">
        <f>資料貼入!B591</f>
        <v>105988.64000000001</v>
      </c>
      <c r="C591">
        <f>SUM($B$3:B591)</f>
        <v>7356679.6400000043</v>
      </c>
      <c r="L591" t="str">
        <f t="shared" si="19"/>
        <v>2021</v>
      </c>
    </row>
    <row r="592" spans="1:12" ht="16.2">
      <c r="A592" s="1">
        <f>策略報表!A592</f>
        <v>44328</v>
      </c>
      <c r="B592">
        <f>資料貼入!B592</f>
        <v>289597.58999999997</v>
      </c>
      <c r="C592">
        <f>SUM($B$3:B592)</f>
        <v>7646277.2300000042</v>
      </c>
      <c r="L592" t="str">
        <f t="shared" si="19"/>
        <v>2021</v>
      </c>
    </row>
    <row r="593" spans="1:12" ht="16.2">
      <c r="A593" s="1">
        <f>策略報表!A593</f>
        <v>44329</v>
      </c>
      <c r="B593">
        <f>資料貼入!B593</f>
        <v>-182027.84</v>
      </c>
      <c r="C593">
        <f>SUM($B$3:B593)</f>
        <v>7464249.3900000043</v>
      </c>
      <c r="L593" t="str">
        <f t="shared" si="19"/>
        <v>2021</v>
      </c>
    </row>
    <row r="594" spans="1:12" ht="16.2">
      <c r="A594" s="1">
        <f>策略報表!A594</f>
        <v>44330</v>
      </c>
      <c r="B594">
        <f>資料貼入!B594</f>
        <v>-20109.740000000005</v>
      </c>
      <c r="C594">
        <f>SUM($B$3:B594)</f>
        <v>7444139.6500000041</v>
      </c>
      <c r="L594" t="str">
        <f t="shared" si="19"/>
        <v>2021</v>
      </c>
    </row>
    <row r="595" spans="1:12" ht="16.2">
      <c r="A595" s="1">
        <f>策略報表!A595</f>
        <v>44331</v>
      </c>
      <c r="B595">
        <f>資料貼入!B595</f>
        <v>0</v>
      </c>
      <c r="C595">
        <f>SUM($B$3:B595)</f>
        <v>7444139.6500000041</v>
      </c>
      <c r="L595" t="str">
        <f t="shared" si="19"/>
        <v>2021</v>
      </c>
    </row>
    <row r="596" spans="1:12" ht="16.2">
      <c r="A596" s="1">
        <f>策略報表!A596</f>
        <v>44332</v>
      </c>
      <c r="B596">
        <f>資料貼入!B596</f>
        <v>0</v>
      </c>
      <c r="C596">
        <f>SUM($B$3:B596)</f>
        <v>7444139.6500000041</v>
      </c>
      <c r="L596" t="str">
        <f t="shared" si="19"/>
        <v>2021</v>
      </c>
    </row>
    <row r="597" spans="1:12" ht="16.2">
      <c r="A597" s="1">
        <f>策略報表!A597</f>
        <v>44333</v>
      </c>
      <c r="B597">
        <f>資料貼入!B597</f>
        <v>-170666.63</v>
      </c>
      <c r="C597">
        <f>SUM($B$3:B597)</f>
        <v>7273473.0200000042</v>
      </c>
      <c r="L597" t="str">
        <f t="shared" si="19"/>
        <v>2021</v>
      </c>
    </row>
    <row r="598" spans="1:12" ht="16.2">
      <c r="A598" s="1">
        <f>策略報表!A598</f>
        <v>44334</v>
      </c>
      <c r="B598">
        <f>資料貼入!B598</f>
        <v>772823.34</v>
      </c>
      <c r="C598">
        <f>SUM($B$3:B598)</f>
        <v>8046296.3600000041</v>
      </c>
      <c r="L598" t="str">
        <f t="shared" si="19"/>
        <v>2021</v>
      </c>
    </row>
    <row r="599" spans="1:12" ht="16.2">
      <c r="A599" s="1">
        <f>策略報表!A599</f>
        <v>44335</v>
      </c>
      <c r="B599">
        <f>資料貼入!B599</f>
        <v>915.44000000000233</v>
      </c>
      <c r="C599">
        <f>SUM($B$3:B599)</f>
        <v>8047211.8000000045</v>
      </c>
      <c r="L599" t="str">
        <f t="shared" si="19"/>
        <v>2021</v>
      </c>
    </row>
    <row r="600" spans="1:12" ht="16.2">
      <c r="A600" s="1">
        <f>策略報表!A600</f>
        <v>44336</v>
      </c>
      <c r="B600">
        <f>資料貼入!B600</f>
        <v>5300</v>
      </c>
      <c r="C600">
        <f>SUM($B$3:B600)</f>
        <v>8052511.8000000045</v>
      </c>
      <c r="L600" t="str">
        <f t="shared" si="19"/>
        <v>2021</v>
      </c>
    </row>
    <row r="601" spans="1:12" ht="16.2">
      <c r="A601" s="1">
        <f>策略報表!A601</f>
        <v>44337</v>
      </c>
      <c r="B601">
        <f>資料貼入!B601</f>
        <v>149543.60999999999</v>
      </c>
      <c r="C601">
        <f>SUM($B$3:B601)</f>
        <v>8202055.4100000048</v>
      </c>
      <c r="L601" t="str">
        <f t="shared" si="19"/>
        <v>2021</v>
      </c>
    </row>
    <row r="602" spans="1:12" ht="16.2">
      <c r="A602" s="1">
        <f>策略報表!A602</f>
        <v>44338</v>
      </c>
      <c r="B602">
        <f>資料貼入!B602</f>
        <v>0</v>
      </c>
      <c r="C602">
        <f>SUM($B$3:B602)</f>
        <v>8202055.4100000048</v>
      </c>
      <c r="L602" t="str">
        <f t="shared" si="19"/>
        <v>2021</v>
      </c>
    </row>
    <row r="603" spans="1:12" ht="16.2">
      <c r="A603" s="1">
        <f>策略報表!A603</f>
        <v>44339</v>
      </c>
      <c r="B603">
        <f>資料貼入!B603</f>
        <v>0</v>
      </c>
      <c r="C603">
        <f>SUM($B$3:B603)</f>
        <v>8202055.4100000048</v>
      </c>
      <c r="L603" t="str">
        <f t="shared" si="19"/>
        <v>2021</v>
      </c>
    </row>
    <row r="604" spans="1:12" ht="16.2">
      <c r="A604" s="1">
        <f>策略報表!A604</f>
        <v>44340</v>
      </c>
      <c r="B604">
        <f>資料貼入!B604</f>
        <v>-89400</v>
      </c>
      <c r="C604">
        <f>SUM($B$3:B604)</f>
        <v>8112655.4100000048</v>
      </c>
      <c r="L604" t="str">
        <f t="shared" si="19"/>
        <v>2021</v>
      </c>
    </row>
    <row r="605" spans="1:12" ht="16.2">
      <c r="A605" s="1">
        <f>策略報表!A605</f>
        <v>44341</v>
      </c>
      <c r="B605">
        <f>資料貼入!B605</f>
        <v>196219.90999999997</v>
      </c>
      <c r="C605">
        <f>SUM($B$3:B605)</f>
        <v>8308875.320000005</v>
      </c>
      <c r="L605" t="str">
        <f t="shared" si="19"/>
        <v>2021</v>
      </c>
    </row>
    <row r="606" spans="1:12" ht="16.2">
      <c r="A606" s="1">
        <f>策略報表!A606</f>
        <v>44342</v>
      </c>
      <c r="B606">
        <f>資料貼入!B606</f>
        <v>3002.83</v>
      </c>
      <c r="C606">
        <f>SUM($B$3:B606)</f>
        <v>8311878.150000005</v>
      </c>
      <c r="L606" t="str">
        <f t="shared" si="19"/>
        <v>2021</v>
      </c>
    </row>
    <row r="607" spans="1:12" ht="16.2">
      <c r="A607" s="1">
        <f>策略報表!A607</f>
        <v>44343</v>
      </c>
      <c r="B607">
        <f>資料貼入!B607</f>
        <v>-94884.42</v>
      </c>
      <c r="C607">
        <f>SUM($B$3:B607)</f>
        <v>8216993.7300000051</v>
      </c>
      <c r="L607" t="str">
        <f t="shared" si="19"/>
        <v>2021</v>
      </c>
    </row>
    <row r="608" spans="1:12" ht="16.2">
      <c r="A608" s="1">
        <f>策略報表!A608</f>
        <v>44344</v>
      </c>
      <c r="B608">
        <f>資料貼入!B608</f>
        <v>211994.65000000002</v>
      </c>
      <c r="C608">
        <f>SUM($B$3:B608)</f>
        <v>8428988.3800000045</v>
      </c>
      <c r="L608" t="str">
        <f t="shared" si="19"/>
        <v>2021</v>
      </c>
    </row>
    <row r="609" spans="1:12" ht="16.2">
      <c r="A609" s="1">
        <f>策略報表!A609</f>
        <v>44345</v>
      </c>
      <c r="B609">
        <f>資料貼入!B609</f>
        <v>0</v>
      </c>
      <c r="C609">
        <f>SUM($B$3:B609)</f>
        <v>8428988.3800000045</v>
      </c>
      <c r="L609" t="str">
        <f t="shared" si="19"/>
        <v>2021</v>
      </c>
    </row>
    <row r="610" spans="1:12" ht="16.2">
      <c r="A610" s="1">
        <f>策略報表!A610</f>
        <v>44346</v>
      </c>
      <c r="B610">
        <f>資料貼入!B610</f>
        <v>0</v>
      </c>
      <c r="C610">
        <f>SUM($B$3:B610)</f>
        <v>8428988.3800000045</v>
      </c>
      <c r="L610" t="str">
        <f t="shared" si="19"/>
        <v>2021</v>
      </c>
    </row>
    <row r="611" spans="1:12" ht="16.2">
      <c r="A611" s="1">
        <f>策略報表!A611</f>
        <v>44347</v>
      </c>
      <c r="B611">
        <f>資料貼入!B611</f>
        <v>50202.970000000016</v>
      </c>
      <c r="C611">
        <f>SUM($B$3:B611)</f>
        <v>8479191.3500000052</v>
      </c>
      <c r="L611" t="str">
        <f t="shared" si="19"/>
        <v>2021</v>
      </c>
    </row>
    <row r="612" spans="1:12" ht="16.2">
      <c r="A612" s="1">
        <f>策略報表!A612</f>
        <v>44348</v>
      </c>
      <c r="B612">
        <f>資料貼入!B612</f>
        <v>21993.53</v>
      </c>
      <c r="C612">
        <f>SUM($B$3:B612)</f>
        <v>8501184.8800000045</v>
      </c>
      <c r="L612" t="str">
        <f t="shared" si="19"/>
        <v>2021</v>
      </c>
    </row>
    <row r="613" spans="1:12" ht="16.2">
      <c r="A613" s="1">
        <f>策略報表!A613</f>
        <v>44349</v>
      </c>
      <c r="B613">
        <f>資料貼入!B613</f>
        <v>-51485.38</v>
      </c>
      <c r="C613">
        <f>SUM($B$3:B613)</f>
        <v>8449699.5000000037</v>
      </c>
      <c r="L613" t="str">
        <f t="shared" si="19"/>
        <v>2021</v>
      </c>
    </row>
    <row r="614" spans="1:12" ht="16.2">
      <c r="A614" s="1">
        <f>策略報表!A614</f>
        <v>44350</v>
      </c>
      <c r="B614">
        <f>資料貼入!B614</f>
        <v>87172.82</v>
      </c>
      <c r="C614">
        <f>SUM($B$3:B614)</f>
        <v>8536872.320000004</v>
      </c>
      <c r="L614" t="str">
        <f t="shared" si="19"/>
        <v>2021</v>
      </c>
    </row>
    <row r="615" spans="1:12" ht="16.2">
      <c r="A615" s="1">
        <f>策略報表!A615</f>
        <v>44351</v>
      </c>
      <c r="B615">
        <f>資料貼入!B615</f>
        <v>-155759.95999999996</v>
      </c>
      <c r="C615">
        <f>SUM($B$3:B615)</f>
        <v>8381112.3600000041</v>
      </c>
      <c r="L615" t="str">
        <f t="shared" si="19"/>
        <v>2021</v>
      </c>
    </row>
    <row r="616" spans="1:12" ht="16.2">
      <c r="A616" s="1">
        <f>策略報表!A616</f>
        <v>44352</v>
      </c>
      <c r="B616">
        <f>資料貼入!B616</f>
        <v>0</v>
      </c>
      <c r="C616">
        <f>SUM($B$3:B616)</f>
        <v>8381112.3600000041</v>
      </c>
      <c r="L616" t="str">
        <f t="shared" si="19"/>
        <v>2021</v>
      </c>
    </row>
    <row r="617" spans="1:12" ht="16.2">
      <c r="A617" s="1">
        <f>策略報表!A617</f>
        <v>44353</v>
      </c>
      <c r="B617">
        <f>資料貼入!B617</f>
        <v>0</v>
      </c>
      <c r="C617">
        <f>SUM($B$3:B617)</f>
        <v>8381112.3600000041</v>
      </c>
      <c r="L617" t="str">
        <f t="shared" si="19"/>
        <v>2021</v>
      </c>
    </row>
    <row r="618" spans="1:12" ht="16.2">
      <c r="A618" s="1">
        <f>策略報表!A618</f>
        <v>44354</v>
      </c>
      <c r="B618">
        <f>資料貼入!B618</f>
        <v>-19379.159999999989</v>
      </c>
      <c r="C618">
        <f>SUM($B$3:B618)</f>
        <v>8361733.2000000039</v>
      </c>
      <c r="L618" t="str">
        <f t="shared" si="19"/>
        <v>2021</v>
      </c>
    </row>
    <row r="619" spans="1:12" ht="16.2">
      <c r="A619" s="1">
        <f>策略報表!A619</f>
        <v>44355</v>
      </c>
      <c r="B619">
        <f>資料貼入!B619</f>
        <v>-32656.53</v>
      </c>
      <c r="C619">
        <f>SUM($B$3:B619)</f>
        <v>8329076.6700000037</v>
      </c>
      <c r="L619" t="str">
        <f t="shared" si="19"/>
        <v>2021</v>
      </c>
    </row>
    <row r="620" spans="1:12" ht="16.2">
      <c r="A620" s="1">
        <f>策略報表!A620</f>
        <v>44356</v>
      </c>
      <c r="B620">
        <f>資料貼入!B620</f>
        <v>-74343.72</v>
      </c>
      <c r="C620">
        <f>SUM($B$3:B620)</f>
        <v>8254732.9500000039</v>
      </c>
      <c r="L620" t="str">
        <f t="shared" si="19"/>
        <v>2021</v>
      </c>
    </row>
    <row r="621" spans="1:12" ht="16.2">
      <c r="A621" s="1">
        <f>策略報表!A621</f>
        <v>44357</v>
      </c>
      <c r="B621">
        <f>資料貼入!B621</f>
        <v>-3566.4599999999991</v>
      </c>
      <c r="C621">
        <f>SUM($B$3:B621)</f>
        <v>8251166.4900000039</v>
      </c>
      <c r="L621" t="str">
        <f t="shared" si="19"/>
        <v>2021</v>
      </c>
    </row>
    <row r="622" spans="1:12" ht="16.2">
      <c r="A622" s="1">
        <f>策略報表!A622</f>
        <v>44358</v>
      </c>
      <c r="B622">
        <f>資料貼入!B622</f>
        <v>43589.17</v>
      </c>
      <c r="C622">
        <f>SUM($B$3:B622)</f>
        <v>8294755.6600000039</v>
      </c>
      <c r="L622" t="str">
        <f t="shared" si="19"/>
        <v>2021</v>
      </c>
    </row>
    <row r="623" spans="1:12" ht="16.2">
      <c r="A623" s="1">
        <f>策略報表!A623</f>
        <v>44359</v>
      </c>
      <c r="B623">
        <f>資料貼入!B623</f>
        <v>0</v>
      </c>
      <c r="C623">
        <f>SUM($B$3:B623)</f>
        <v>8294755.6600000039</v>
      </c>
      <c r="L623" t="str">
        <f t="shared" si="19"/>
        <v>2021</v>
      </c>
    </row>
    <row r="624" spans="1:12" ht="16.2">
      <c r="A624" s="1">
        <f>策略報表!A624</f>
        <v>44360</v>
      </c>
      <c r="B624">
        <f>資料貼入!B624</f>
        <v>0</v>
      </c>
      <c r="C624">
        <f>SUM($B$3:B624)</f>
        <v>8294755.6600000039</v>
      </c>
      <c r="L624" t="str">
        <f t="shared" si="19"/>
        <v>2021</v>
      </c>
    </row>
    <row r="625" spans="1:12" ht="16.2">
      <c r="A625" s="1">
        <f>策略報表!A625</f>
        <v>44361</v>
      </c>
      <c r="B625">
        <f>資料貼入!B625</f>
        <v>0</v>
      </c>
      <c r="C625">
        <f>SUM($B$3:B625)</f>
        <v>8294755.6600000039</v>
      </c>
      <c r="L625" t="str">
        <f t="shared" si="19"/>
        <v>2021</v>
      </c>
    </row>
    <row r="626" spans="1:12" ht="16.2">
      <c r="A626" s="1">
        <f>策略報表!A626</f>
        <v>44362</v>
      </c>
      <c r="B626">
        <f>資料貼入!B626</f>
        <v>193283.08</v>
      </c>
      <c r="C626">
        <f>SUM($B$3:B626)</f>
        <v>8488038.7400000039</v>
      </c>
      <c r="L626" t="str">
        <f t="shared" si="19"/>
        <v>2021</v>
      </c>
    </row>
    <row r="627" spans="1:12" ht="16.2">
      <c r="A627" s="1">
        <f>策略報表!A627</f>
        <v>44363</v>
      </c>
      <c r="B627">
        <f>資料貼入!B627</f>
        <v>-140629.85999999999</v>
      </c>
      <c r="C627">
        <f>SUM($B$3:B627)</f>
        <v>8347408.8800000036</v>
      </c>
      <c r="L627" t="str">
        <f t="shared" si="19"/>
        <v>2021</v>
      </c>
    </row>
    <row r="628" spans="1:12" ht="16.2">
      <c r="A628" s="1">
        <f>策略報表!A628</f>
        <v>44364</v>
      </c>
      <c r="B628">
        <f>資料貼入!B628</f>
        <v>-136314.76999999999</v>
      </c>
      <c r="C628">
        <f>SUM($B$3:B628)</f>
        <v>8211094.1100000041</v>
      </c>
      <c r="L628" t="str">
        <f t="shared" si="19"/>
        <v>2021</v>
      </c>
    </row>
    <row r="629" spans="1:12" ht="16.2">
      <c r="A629" s="1">
        <f>策略報表!A629</f>
        <v>44365</v>
      </c>
      <c r="B629">
        <f>資料貼入!B629</f>
        <v>-16228.77</v>
      </c>
      <c r="C629">
        <f>SUM($B$3:B629)</f>
        <v>8194865.3400000045</v>
      </c>
      <c r="L629" t="str">
        <f t="shared" si="19"/>
        <v>2021</v>
      </c>
    </row>
    <row r="630" spans="1:12" ht="16.2">
      <c r="A630" s="1">
        <f>策略報表!A630</f>
        <v>44366</v>
      </c>
      <c r="B630">
        <f>資料貼入!B630</f>
        <v>0</v>
      </c>
      <c r="C630">
        <f>SUM($B$3:B630)</f>
        <v>8194865.3400000045</v>
      </c>
      <c r="L630" t="str">
        <f t="shared" si="19"/>
        <v>2021</v>
      </c>
    </row>
    <row r="631" spans="1:12" ht="16.2">
      <c r="A631" s="1">
        <f>策略報表!A631</f>
        <v>44367</v>
      </c>
      <c r="B631">
        <f>資料貼入!B631</f>
        <v>0</v>
      </c>
      <c r="C631">
        <f>SUM($B$3:B631)</f>
        <v>8194865.3400000045</v>
      </c>
      <c r="L631" t="str">
        <f t="shared" si="19"/>
        <v>2021</v>
      </c>
    </row>
    <row r="632" spans="1:12" ht="16.2">
      <c r="A632" s="1">
        <f>策略報表!A632</f>
        <v>44368</v>
      </c>
      <c r="B632">
        <f>資料貼入!B632</f>
        <v>72275.37</v>
      </c>
      <c r="C632">
        <f>SUM($B$3:B632)</f>
        <v>8267140.7100000046</v>
      </c>
      <c r="L632" t="str">
        <f t="shared" si="19"/>
        <v>2021</v>
      </c>
    </row>
    <row r="633" spans="1:12" ht="16.2">
      <c r="A633" s="1">
        <f>策略報表!A633</f>
        <v>44369</v>
      </c>
      <c r="B633">
        <f>資料貼入!B633</f>
        <v>-133414.42000000001</v>
      </c>
      <c r="C633">
        <f>SUM($B$3:B633)</f>
        <v>8133726.2900000047</v>
      </c>
      <c r="L633" t="str">
        <f t="shared" si="19"/>
        <v>2021</v>
      </c>
    </row>
    <row r="634" spans="1:12" ht="16.2">
      <c r="A634" s="1">
        <f>策略報表!A634</f>
        <v>44370</v>
      </c>
      <c r="B634">
        <f>資料貼入!B634</f>
        <v>7714.8599999999951</v>
      </c>
      <c r="C634">
        <f>SUM($B$3:B634)</f>
        <v>8141441.150000005</v>
      </c>
      <c r="L634" t="str">
        <f t="shared" si="19"/>
        <v>2021</v>
      </c>
    </row>
    <row r="635" spans="1:12" ht="16.2">
      <c r="A635" s="1">
        <f>策略報表!A635</f>
        <v>44371</v>
      </c>
      <c r="B635">
        <f>資料貼入!B635</f>
        <v>15285.880000000001</v>
      </c>
      <c r="C635">
        <f>SUM($B$3:B635)</f>
        <v>8156727.0300000049</v>
      </c>
      <c r="L635" t="str">
        <f t="shared" si="19"/>
        <v>2021</v>
      </c>
    </row>
    <row r="636" spans="1:12" ht="16.2">
      <c r="A636" s="1">
        <f>策略報表!A636</f>
        <v>44372</v>
      </c>
      <c r="B636">
        <f>資料貼入!B636</f>
        <v>105290.84</v>
      </c>
      <c r="C636">
        <f>SUM($B$3:B636)</f>
        <v>8262017.8700000048</v>
      </c>
      <c r="L636" t="str">
        <f t="shared" si="19"/>
        <v>2021</v>
      </c>
    </row>
    <row r="637" spans="1:12" ht="16.2">
      <c r="A637" s="1">
        <f>策略報表!A637</f>
        <v>44373</v>
      </c>
      <c r="B637">
        <f>資料貼入!B637</f>
        <v>0</v>
      </c>
      <c r="C637">
        <f>SUM($B$3:B637)</f>
        <v>8262017.8700000048</v>
      </c>
      <c r="L637" t="str">
        <f t="shared" si="19"/>
        <v>2021</v>
      </c>
    </row>
    <row r="638" spans="1:12" ht="16.2">
      <c r="A638" s="1">
        <f>策略報表!A638</f>
        <v>44374</v>
      </c>
      <c r="B638">
        <f>資料貼入!B638</f>
        <v>0</v>
      </c>
      <c r="C638">
        <f>SUM($B$3:B638)</f>
        <v>8262017.8700000048</v>
      </c>
      <c r="L638" t="str">
        <f t="shared" si="19"/>
        <v>2021</v>
      </c>
    </row>
    <row r="639" spans="1:12" ht="16.2">
      <c r="A639" s="1">
        <f>策略報表!A639</f>
        <v>44375</v>
      </c>
      <c r="B639">
        <f>資料貼入!B639</f>
        <v>75076.53</v>
      </c>
      <c r="C639">
        <f>SUM($B$3:B639)</f>
        <v>8337094.400000005</v>
      </c>
      <c r="L639" t="str">
        <f t="shared" si="19"/>
        <v>2021</v>
      </c>
    </row>
    <row r="640" spans="1:12" ht="16.2">
      <c r="A640" s="1">
        <f>策略報表!A640</f>
        <v>44376</v>
      </c>
      <c r="B640">
        <f>資料貼入!B640</f>
        <v>-35412.179999999993</v>
      </c>
      <c r="C640">
        <f>SUM($B$3:B640)</f>
        <v>8301682.2200000053</v>
      </c>
      <c r="L640" t="str">
        <f t="shared" si="19"/>
        <v>2021</v>
      </c>
    </row>
    <row r="641" spans="1:12" ht="16.2">
      <c r="A641" s="1">
        <f>策略報表!A641</f>
        <v>44377</v>
      </c>
      <c r="B641">
        <f>資料貼入!B641</f>
        <v>254091.34</v>
      </c>
      <c r="C641">
        <f>SUM($B$3:B641)</f>
        <v>8555773.5600000061</v>
      </c>
      <c r="L641" t="str">
        <f t="shared" si="19"/>
        <v>2021</v>
      </c>
    </row>
    <row r="642" spans="1:12" ht="16.2">
      <c r="A642" s="1">
        <f>策略報表!A642</f>
        <v>44378</v>
      </c>
      <c r="B642">
        <f>資料貼入!B642</f>
        <v>-103571.38</v>
      </c>
      <c r="C642">
        <f>SUM($B$3:B642)</f>
        <v>8452202.1800000053</v>
      </c>
      <c r="L642" t="str">
        <f t="shared" si="19"/>
        <v>2021</v>
      </c>
    </row>
    <row r="643" spans="1:12" ht="16.2">
      <c r="A643" s="1">
        <f>策略報表!A643</f>
        <v>44379</v>
      </c>
      <c r="B643">
        <f>資料貼入!B643</f>
        <v>-28646.42</v>
      </c>
      <c r="C643">
        <f>SUM($B$3:B643)</f>
        <v>8423555.7600000054</v>
      </c>
      <c r="L643" t="str">
        <f t="shared" si="19"/>
        <v>2021</v>
      </c>
    </row>
    <row r="644" spans="1:12" ht="16.2">
      <c r="A644" s="1">
        <f>策略報表!A644</f>
        <v>44380</v>
      </c>
      <c r="B644">
        <f>資料貼入!B644</f>
        <v>0</v>
      </c>
      <c r="C644">
        <f>SUM($B$3:B644)</f>
        <v>8423555.7600000054</v>
      </c>
      <c r="L644" t="str">
        <f t="shared" ref="L644:L707" si="20">IF(ISBLANK(A644),"",TEXT(A644,"yyyy"))</f>
        <v>2021</v>
      </c>
    </row>
    <row r="645" spans="1:12" ht="16.2">
      <c r="A645" s="1">
        <f>策略報表!A645</f>
        <v>44381</v>
      </c>
      <c r="B645">
        <f>資料貼入!B645</f>
        <v>0</v>
      </c>
      <c r="C645">
        <f>SUM($B$3:B645)</f>
        <v>8423555.7600000054</v>
      </c>
      <c r="L645" t="str">
        <f t="shared" si="20"/>
        <v>2021</v>
      </c>
    </row>
    <row r="646" spans="1:12" ht="16.2">
      <c r="A646" s="1">
        <f>策略報表!A646</f>
        <v>44382</v>
      </c>
      <c r="B646">
        <f>資料貼入!B646</f>
        <v>232576.38999999998</v>
      </c>
      <c r="C646">
        <f>SUM($B$3:B646)</f>
        <v>8656132.150000006</v>
      </c>
      <c r="L646" t="str">
        <f t="shared" si="20"/>
        <v>2021</v>
      </c>
    </row>
    <row r="647" spans="1:12" ht="16.2">
      <c r="A647" s="1">
        <f>策略報表!A647</f>
        <v>44383</v>
      </c>
      <c r="B647">
        <f>資料貼入!B647</f>
        <v>-3627.340000000002</v>
      </c>
      <c r="C647">
        <f>SUM($B$3:B647)</f>
        <v>8652504.8100000061</v>
      </c>
      <c r="L647" t="str">
        <f t="shared" si="20"/>
        <v>2021</v>
      </c>
    </row>
    <row r="648" spans="1:12" ht="16.2">
      <c r="A648" s="1">
        <f>策略報表!A648</f>
        <v>44384</v>
      </c>
      <c r="B648">
        <f>資料貼入!B648</f>
        <v>-49804.01</v>
      </c>
      <c r="C648">
        <f>SUM($B$3:B648)</f>
        <v>8602700.8000000063</v>
      </c>
      <c r="L648" t="str">
        <f t="shared" si="20"/>
        <v>2021</v>
      </c>
    </row>
    <row r="649" spans="1:12" ht="16.2">
      <c r="A649" s="1">
        <f>策略報表!A649</f>
        <v>44385</v>
      </c>
      <c r="B649">
        <f>資料貼入!B649</f>
        <v>-39411.97</v>
      </c>
      <c r="C649">
        <f>SUM($B$3:B649)</f>
        <v>8563288.8300000057</v>
      </c>
      <c r="L649" t="str">
        <f t="shared" si="20"/>
        <v>2021</v>
      </c>
    </row>
    <row r="650" spans="1:12" ht="16.2">
      <c r="A650" s="1">
        <f>策略報表!A650</f>
        <v>44386</v>
      </c>
      <c r="B650">
        <f>資料貼入!B650</f>
        <v>-42429.27</v>
      </c>
      <c r="C650">
        <f>SUM($B$3:B650)</f>
        <v>8520859.5600000061</v>
      </c>
      <c r="L650" t="str">
        <f t="shared" si="20"/>
        <v>2021</v>
      </c>
    </row>
    <row r="651" spans="1:12" ht="16.2">
      <c r="A651" s="1">
        <f>策略報表!A651</f>
        <v>44387</v>
      </c>
      <c r="B651">
        <f>資料貼入!B651</f>
        <v>0</v>
      </c>
      <c r="C651">
        <f>SUM($B$3:B651)</f>
        <v>8520859.5600000061</v>
      </c>
      <c r="L651" t="str">
        <f t="shared" si="20"/>
        <v>2021</v>
      </c>
    </row>
    <row r="652" spans="1:12" ht="16.2">
      <c r="A652" s="1">
        <f>策略報表!A652</f>
        <v>44388</v>
      </c>
      <c r="B652">
        <f>資料貼入!B652</f>
        <v>0</v>
      </c>
      <c r="C652">
        <f>SUM($B$3:B652)</f>
        <v>8520859.5600000061</v>
      </c>
      <c r="L652" t="str">
        <f t="shared" si="20"/>
        <v>2021</v>
      </c>
    </row>
    <row r="653" spans="1:12" ht="16.2">
      <c r="A653" s="1">
        <f>策略報表!A653</f>
        <v>44389</v>
      </c>
      <c r="B653">
        <f>資料貼入!B653</f>
        <v>78315.490000000005</v>
      </c>
      <c r="C653">
        <f>SUM($B$3:B653)</f>
        <v>8599175.0500000063</v>
      </c>
      <c r="L653" t="str">
        <f t="shared" si="20"/>
        <v>2021</v>
      </c>
    </row>
    <row r="654" spans="1:12" ht="16.2">
      <c r="A654" s="1">
        <f>策略報表!A654</f>
        <v>44390</v>
      </c>
      <c r="B654">
        <f>資料貼入!B654</f>
        <v>28003.790000000005</v>
      </c>
      <c r="C654">
        <f>SUM($B$3:B654)</f>
        <v>8627178.8400000054</v>
      </c>
      <c r="L654" t="str">
        <f t="shared" si="20"/>
        <v>2021</v>
      </c>
    </row>
    <row r="655" spans="1:12" ht="16.2">
      <c r="A655" s="1">
        <f>策略報表!A655</f>
        <v>44391</v>
      </c>
      <c r="B655">
        <f>資料貼入!B655</f>
        <v>-40367.269999999997</v>
      </c>
      <c r="C655">
        <f>SUM($B$3:B655)</f>
        <v>8586811.5700000059</v>
      </c>
      <c r="L655" t="str">
        <f t="shared" si="20"/>
        <v>2021</v>
      </c>
    </row>
    <row r="656" spans="1:12" ht="16.2">
      <c r="A656" s="1">
        <f>策略報表!A656</f>
        <v>44392</v>
      </c>
      <c r="B656">
        <f>資料貼入!B656</f>
        <v>90418.09</v>
      </c>
      <c r="C656">
        <f>SUM($B$3:B656)</f>
        <v>8677229.6600000057</v>
      </c>
      <c r="L656" t="str">
        <f t="shared" si="20"/>
        <v>2021</v>
      </c>
    </row>
    <row r="657" spans="1:12" ht="16.2">
      <c r="A657" s="1">
        <f>策略報表!A657</f>
        <v>44393</v>
      </c>
      <c r="B657">
        <f>資料貼入!B657</f>
        <v>-131568.63999999998</v>
      </c>
      <c r="C657">
        <f>SUM($B$3:B657)</f>
        <v>8545661.0200000051</v>
      </c>
      <c r="L657" t="str">
        <f t="shared" si="20"/>
        <v>2021</v>
      </c>
    </row>
    <row r="658" spans="1:12" ht="16.2">
      <c r="A658" s="1">
        <f>策略報表!A658</f>
        <v>44394</v>
      </c>
      <c r="B658">
        <f>資料貼入!B658</f>
        <v>0</v>
      </c>
      <c r="C658">
        <f>SUM($B$3:B658)</f>
        <v>8545661.0200000051</v>
      </c>
      <c r="L658" t="str">
        <f t="shared" si="20"/>
        <v>2021</v>
      </c>
    </row>
    <row r="659" spans="1:12" ht="16.2">
      <c r="A659" s="1">
        <f>策略報表!A659</f>
        <v>44395</v>
      </c>
      <c r="B659">
        <f>資料貼入!B659</f>
        <v>0</v>
      </c>
      <c r="C659">
        <f>SUM($B$3:B659)</f>
        <v>8545661.0200000051</v>
      </c>
      <c r="L659" t="str">
        <f t="shared" si="20"/>
        <v>2021</v>
      </c>
    </row>
    <row r="660" spans="1:12" ht="16.2">
      <c r="A660" s="1">
        <f>策略報表!A660</f>
        <v>44396</v>
      </c>
      <c r="B660">
        <f>資料貼入!B660</f>
        <v>-216139.74999999997</v>
      </c>
      <c r="C660">
        <f>SUM($B$3:B660)</f>
        <v>8329521.2700000051</v>
      </c>
      <c r="L660" t="str">
        <f t="shared" si="20"/>
        <v>2021</v>
      </c>
    </row>
    <row r="661" spans="1:12" ht="16.2">
      <c r="A661" s="1">
        <f>策略報表!A661</f>
        <v>44397</v>
      </c>
      <c r="B661">
        <f>資料貼入!B661</f>
        <v>131037.01</v>
      </c>
      <c r="C661">
        <f>SUM($B$3:B661)</f>
        <v>8460558.2800000049</v>
      </c>
      <c r="L661" t="str">
        <f t="shared" si="20"/>
        <v>2021</v>
      </c>
    </row>
    <row r="662" spans="1:12" ht="16.2">
      <c r="A662" s="1">
        <f>策略報表!A662</f>
        <v>44398</v>
      </c>
      <c r="B662">
        <f>資料貼入!B662</f>
        <v>-10877.460000000006</v>
      </c>
      <c r="C662">
        <f>SUM($B$3:B662)</f>
        <v>8449680.820000004</v>
      </c>
      <c r="L662" t="str">
        <f t="shared" si="20"/>
        <v>2021</v>
      </c>
    </row>
    <row r="663" spans="1:12" ht="16.2">
      <c r="A663" s="1">
        <f>策略報表!A663</f>
        <v>44399</v>
      </c>
      <c r="B663">
        <f>資料貼入!B663</f>
        <v>-5460.0600000000013</v>
      </c>
      <c r="C663">
        <f>SUM($B$3:B663)</f>
        <v>8444220.7600000035</v>
      </c>
      <c r="L663" t="str">
        <f t="shared" si="20"/>
        <v>2021</v>
      </c>
    </row>
    <row r="664" spans="1:12" ht="16.2">
      <c r="A664" s="1">
        <f>策略報表!A664</f>
        <v>44400</v>
      </c>
      <c r="B664">
        <f>資料貼入!B664</f>
        <v>-92917.2</v>
      </c>
      <c r="C664">
        <f>SUM($B$3:B664)</f>
        <v>8351303.5600000033</v>
      </c>
      <c r="L664" t="str">
        <f t="shared" si="20"/>
        <v>2021</v>
      </c>
    </row>
    <row r="665" spans="1:12" ht="16.2">
      <c r="A665" s="1">
        <f>策略報表!A665</f>
        <v>44401</v>
      </c>
      <c r="B665">
        <f>資料貼入!B665</f>
        <v>0</v>
      </c>
      <c r="C665">
        <f>SUM($B$3:B665)</f>
        <v>8351303.5600000033</v>
      </c>
      <c r="L665" t="str">
        <f t="shared" si="20"/>
        <v>2021</v>
      </c>
    </row>
    <row r="666" spans="1:12" ht="16.2">
      <c r="A666" s="1">
        <f>策略報表!A666</f>
        <v>44402</v>
      </c>
      <c r="B666">
        <f>資料貼入!B666</f>
        <v>0</v>
      </c>
      <c r="C666">
        <f>SUM($B$3:B666)</f>
        <v>8351303.5600000033</v>
      </c>
      <c r="L666" t="str">
        <f t="shared" si="20"/>
        <v>2021</v>
      </c>
    </row>
    <row r="667" spans="1:12" ht="16.2">
      <c r="A667" s="1">
        <f>策略報表!A667</f>
        <v>44403</v>
      </c>
      <c r="B667">
        <f>資料貼入!B667</f>
        <v>-99606.61</v>
      </c>
      <c r="C667">
        <f>SUM($B$3:B667)</f>
        <v>8251696.950000003</v>
      </c>
      <c r="L667" t="str">
        <f t="shared" si="20"/>
        <v>2021</v>
      </c>
    </row>
    <row r="668" spans="1:12" ht="16.2">
      <c r="A668" s="1">
        <f>策略報表!A668</f>
        <v>44404</v>
      </c>
      <c r="B668">
        <f>資料貼入!B668</f>
        <v>-49773.619999999995</v>
      </c>
      <c r="C668">
        <f>SUM($B$3:B668)</f>
        <v>8201923.3300000029</v>
      </c>
      <c r="L668" t="str">
        <f t="shared" si="20"/>
        <v>2021</v>
      </c>
    </row>
    <row r="669" spans="1:12" ht="16.2">
      <c r="A669" s="1">
        <f>策略報表!A669</f>
        <v>44405</v>
      </c>
      <c r="B669">
        <f>資料貼入!B669</f>
        <v>98806.76</v>
      </c>
      <c r="C669">
        <f>SUM($B$3:B669)</f>
        <v>8300730.0900000026</v>
      </c>
      <c r="L669" t="str">
        <f t="shared" si="20"/>
        <v>2021</v>
      </c>
    </row>
    <row r="670" spans="1:12" ht="16.2">
      <c r="A670" s="1">
        <f>策略報表!A670</f>
        <v>44406</v>
      </c>
      <c r="B670">
        <f>資料貼入!B670</f>
        <v>97780.39</v>
      </c>
      <c r="C670">
        <f>SUM($B$3:B670)</f>
        <v>8398510.4800000023</v>
      </c>
      <c r="L670" t="str">
        <f t="shared" si="20"/>
        <v>2021</v>
      </c>
    </row>
    <row r="671" spans="1:12" ht="16.2">
      <c r="A671" s="1">
        <f>策略報表!A671</f>
        <v>44407</v>
      </c>
      <c r="B671">
        <f>資料貼入!B671</f>
        <v>-97873.209999999992</v>
      </c>
      <c r="C671">
        <f>SUM($B$3:B671)</f>
        <v>8300637.2700000023</v>
      </c>
      <c r="L671" t="str">
        <f t="shared" si="20"/>
        <v>2021</v>
      </c>
    </row>
    <row r="672" spans="1:12" ht="16.2">
      <c r="A672" s="1">
        <f>策略報表!A672</f>
        <v>44408</v>
      </c>
      <c r="B672">
        <f>資料貼入!B672</f>
        <v>0</v>
      </c>
      <c r="C672">
        <f>SUM($B$3:B672)</f>
        <v>8300637.2700000023</v>
      </c>
      <c r="L672" t="str">
        <f t="shared" si="20"/>
        <v>2021</v>
      </c>
    </row>
    <row r="673" spans="1:12" ht="16.2">
      <c r="A673" s="1">
        <f>策略報表!A673</f>
        <v>44409</v>
      </c>
      <c r="B673">
        <f>資料貼入!B673</f>
        <v>0</v>
      </c>
      <c r="C673">
        <f>SUM($B$3:B673)</f>
        <v>8300637.2700000023</v>
      </c>
      <c r="L673" t="str">
        <f t="shared" si="20"/>
        <v>2021</v>
      </c>
    </row>
    <row r="674" spans="1:12" ht="16.2">
      <c r="A674" s="1">
        <f>策略報表!A674</f>
        <v>44410</v>
      </c>
      <c r="B674">
        <f>資料貼入!B674</f>
        <v>218979.29</v>
      </c>
      <c r="C674">
        <f>SUM($B$3:B674)</f>
        <v>8519616.5600000024</v>
      </c>
      <c r="L674" t="str">
        <f t="shared" si="20"/>
        <v>2021</v>
      </c>
    </row>
    <row r="675" spans="1:12" ht="16.2">
      <c r="A675" s="1">
        <f>策略報表!A675</f>
        <v>44411</v>
      </c>
      <c r="B675">
        <f>資料貼入!B675</f>
        <v>-58581.25</v>
      </c>
      <c r="C675">
        <f>SUM($B$3:B675)</f>
        <v>8461035.3100000024</v>
      </c>
      <c r="L675" t="str">
        <f t="shared" si="20"/>
        <v>2021</v>
      </c>
    </row>
    <row r="676" spans="1:12" ht="16.2">
      <c r="A676" s="1">
        <f>策略報表!A676</f>
        <v>44412</v>
      </c>
      <c r="B676">
        <f>資料貼入!B676</f>
        <v>50195.62</v>
      </c>
      <c r="C676">
        <f>SUM($B$3:B676)</f>
        <v>8511230.9300000016</v>
      </c>
      <c r="L676" t="str">
        <f t="shared" si="20"/>
        <v>2021</v>
      </c>
    </row>
    <row r="677" spans="1:12" ht="16.2">
      <c r="A677" s="1">
        <f>策略報表!A677</f>
        <v>44413</v>
      </c>
      <c r="B677">
        <f>資料貼入!B677</f>
        <v>-36106.57</v>
      </c>
      <c r="C677">
        <f>SUM($B$3:B677)</f>
        <v>8475124.3600000013</v>
      </c>
      <c r="L677" t="str">
        <f t="shared" si="20"/>
        <v>2021</v>
      </c>
    </row>
    <row r="678" spans="1:12" ht="16.2">
      <c r="A678" s="1">
        <f>策略報表!A678</f>
        <v>44414</v>
      </c>
      <c r="B678">
        <f>資料貼入!B678</f>
        <v>-85858.98000000001</v>
      </c>
      <c r="C678">
        <f>SUM($B$3:B678)</f>
        <v>8389265.3800000008</v>
      </c>
      <c r="L678" t="str">
        <f t="shared" si="20"/>
        <v>2021</v>
      </c>
    </row>
    <row r="679" spans="1:12" ht="16.2">
      <c r="A679" s="1">
        <f>策略報表!A679</f>
        <v>44415</v>
      </c>
      <c r="B679">
        <f>資料貼入!B679</f>
        <v>0</v>
      </c>
      <c r="C679">
        <f>SUM($B$3:B679)</f>
        <v>8389265.3800000008</v>
      </c>
      <c r="L679" t="str">
        <f t="shared" si="20"/>
        <v>2021</v>
      </c>
    </row>
    <row r="680" spans="1:12" ht="16.2">
      <c r="A680" s="1">
        <f>策略報表!A680</f>
        <v>44416</v>
      </c>
      <c r="B680">
        <f>資料貼入!B680</f>
        <v>0</v>
      </c>
      <c r="C680">
        <f>SUM($B$3:B680)</f>
        <v>8389265.3800000008</v>
      </c>
      <c r="L680" t="str">
        <f t="shared" si="20"/>
        <v>2021</v>
      </c>
    </row>
    <row r="681" spans="1:12" ht="16.2">
      <c r="A681" s="1">
        <f>策略報表!A681</f>
        <v>44417</v>
      </c>
      <c r="B681">
        <f>資料貼入!B681</f>
        <v>-44012.020000000004</v>
      </c>
      <c r="C681">
        <f>SUM($B$3:B681)</f>
        <v>8345253.3600000013</v>
      </c>
      <c r="L681" t="str">
        <f t="shared" si="20"/>
        <v>2021</v>
      </c>
    </row>
    <row r="682" spans="1:12" ht="16.2">
      <c r="A682" s="1">
        <f>策略報表!A682</f>
        <v>44418</v>
      </c>
      <c r="B682">
        <f>資料貼入!B682</f>
        <v>-148523.54999999999</v>
      </c>
      <c r="C682">
        <f>SUM($B$3:B682)</f>
        <v>8196729.8100000015</v>
      </c>
      <c r="L682" t="str">
        <f t="shared" si="20"/>
        <v>2021</v>
      </c>
    </row>
    <row r="683" spans="1:12" ht="16.2">
      <c r="A683" s="1">
        <f>策略報表!A683</f>
        <v>44419</v>
      </c>
      <c r="B683">
        <f>資料貼入!B683</f>
        <v>-42440.279999999984</v>
      </c>
      <c r="C683">
        <f>SUM($B$3:B683)</f>
        <v>8154289.5300000012</v>
      </c>
      <c r="L683" t="str">
        <f t="shared" si="20"/>
        <v>2021</v>
      </c>
    </row>
    <row r="684" spans="1:12" ht="16.2">
      <c r="A684" s="1">
        <f>策略報表!A684</f>
        <v>44420</v>
      </c>
      <c r="B684">
        <f>資料貼入!B684</f>
        <v>-7631.1900000000005</v>
      </c>
      <c r="C684">
        <f>SUM($B$3:B684)</f>
        <v>8146658.3400000008</v>
      </c>
      <c r="L684" t="str">
        <f t="shared" si="20"/>
        <v>2021</v>
      </c>
    </row>
    <row r="685" spans="1:12" ht="16.2">
      <c r="A685" s="1">
        <f>策略報表!A685</f>
        <v>44421</v>
      </c>
      <c r="B685">
        <f>資料貼入!B685</f>
        <v>53521.11</v>
      </c>
      <c r="C685">
        <f>SUM($B$3:B685)</f>
        <v>8200179.4500000011</v>
      </c>
      <c r="L685" t="str">
        <f t="shared" si="20"/>
        <v>2021</v>
      </c>
    </row>
    <row r="686" spans="1:12" ht="16.2">
      <c r="A686" s="1">
        <f>策略報表!A686</f>
        <v>44422</v>
      </c>
      <c r="B686">
        <f>資料貼入!B686</f>
        <v>0</v>
      </c>
      <c r="C686">
        <f>SUM($B$3:B686)</f>
        <v>8200179.4500000011</v>
      </c>
      <c r="L686" t="str">
        <f t="shared" si="20"/>
        <v>2021</v>
      </c>
    </row>
    <row r="687" spans="1:12" ht="16.2">
      <c r="A687" s="1">
        <f>策略報表!A687</f>
        <v>44423</v>
      </c>
      <c r="B687">
        <f>資料貼入!B687</f>
        <v>0</v>
      </c>
      <c r="C687">
        <f>SUM($B$3:B687)</f>
        <v>8200179.4500000011</v>
      </c>
      <c r="L687" t="str">
        <f t="shared" si="20"/>
        <v>2021</v>
      </c>
    </row>
    <row r="688" spans="1:12" ht="16.2">
      <c r="A688" s="1">
        <f>策略報表!A688</f>
        <v>44424</v>
      </c>
      <c r="B688">
        <f>資料貼入!B688</f>
        <v>39553.69</v>
      </c>
      <c r="C688">
        <f>SUM($B$3:B688)</f>
        <v>8239733.1400000015</v>
      </c>
      <c r="L688" t="str">
        <f t="shared" si="20"/>
        <v>2021</v>
      </c>
    </row>
    <row r="689" spans="1:12" ht="16.2">
      <c r="A689" s="1">
        <f>策略報表!A689</f>
        <v>44425</v>
      </c>
      <c r="B689">
        <f>資料貼入!B689</f>
        <v>-99719.34</v>
      </c>
      <c r="C689">
        <f>SUM($B$3:B689)</f>
        <v>8140013.8000000017</v>
      </c>
      <c r="L689" t="str">
        <f t="shared" si="20"/>
        <v>2021</v>
      </c>
    </row>
    <row r="690" spans="1:12" ht="16.2">
      <c r="A690" s="1">
        <f>策略報表!A690</f>
        <v>44426</v>
      </c>
      <c r="B690">
        <f>資料貼入!B690</f>
        <v>-63607.039999999994</v>
      </c>
      <c r="C690">
        <f>SUM($B$3:B690)</f>
        <v>8076406.7600000016</v>
      </c>
      <c r="L690" t="str">
        <f t="shared" si="20"/>
        <v>2021</v>
      </c>
    </row>
    <row r="691" spans="1:12" ht="16.2">
      <c r="A691" s="1">
        <f>策略報表!A691</f>
        <v>44427</v>
      </c>
      <c r="B691">
        <f>資料貼入!B691</f>
        <v>43209.990000000005</v>
      </c>
      <c r="C691">
        <f>SUM($B$3:B691)</f>
        <v>8119616.7500000019</v>
      </c>
      <c r="L691" t="str">
        <f t="shared" si="20"/>
        <v>2021</v>
      </c>
    </row>
    <row r="692" spans="1:12" ht="16.2">
      <c r="A692" s="1">
        <f>策略報表!A692</f>
        <v>44428</v>
      </c>
      <c r="B692">
        <f>資料貼入!B692</f>
        <v>-1000</v>
      </c>
      <c r="C692">
        <f>SUM($B$3:B692)</f>
        <v>8118616.7500000019</v>
      </c>
      <c r="L692" t="str">
        <f t="shared" si="20"/>
        <v>2021</v>
      </c>
    </row>
    <row r="693" spans="1:12" ht="16.2">
      <c r="A693" s="1">
        <f>策略報表!A693</f>
        <v>44429</v>
      </c>
      <c r="B693">
        <f>資料貼入!B693</f>
        <v>0</v>
      </c>
      <c r="C693">
        <f>SUM($B$3:B693)</f>
        <v>8118616.7500000019</v>
      </c>
      <c r="L693" t="str">
        <f t="shared" si="20"/>
        <v>2021</v>
      </c>
    </row>
    <row r="694" spans="1:12" ht="16.2">
      <c r="A694" s="1">
        <f>策略報表!A694</f>
        <v>44430</v>
      </c>
      <c r="B694">
        <f>資料貼入!B694</f>
        <v>0</v>
      </c>
      <c r="C694">
        <f>SUM($B$3:B694)</f>
        <v>8118616.7500000019</v>
      </c>
      <c r="L694" t="str">
        <f t="shared" si="20"/>
        <v>2021</v>
      </c>
    </row>
    <row r="695" spans="1:12" ht="16.2">
      <c r="A695" s="1">
        <f>策略報表!A695</f>
        <v>44431</v>
      </c>
      <c r="B695">
        <f>資料貼入!B695</f>
        <v>273616.08000000007</v>
      </c>
      <c r="C695">
        <f>SUM($B$3:B695)</f>
        <v>8392232.8300000019</v>
      </c>
      <c r="L695" t="str">
        <f t="shared" si="20"/>
        <v>2021</v>
      </c>
    </row>
    <row r="696" spans="1:12" ht="16.2">
      <c r="A696" s="1">
        <f>策略報表!A696</f>
        <v>44432</v>
      </c>
      <c r="B696">
        <f>資料貼入!B696</f>
        <v>68972.790000000008</v>
      </c>
      <c r="C696">
        <f>SUM($B$3:B696)</f>
        <v>8461205.620000001</v>
      </c>
      <c r="L696" t="str">
        <f t="shared" si="20"/>
        <v>2021</v>
      </c>
    </row>
    <row r="697" spans="1:12" ht="16.2">
      <c r="A697" s="1">
        <f>策略報表!A697</f>
        <v>44433</v>
      </c>
      <c r="B697">
        <f>資料貼入!B697</f>
        <v>184934.02000000002</v>
      </c>
      <c r="C697">
        <f>SUM($B$3:B697)</f>
        <v>8646139.6400000006</v>
      </c>
      <c r="L697" t="str">
        <f t="shared" si="20"/>
        <v>2021</v>
      </c>
    </row>
    <row r="698" spans="1:12" ht="16.2">
      <c r="A698" s="1">
        <f>策略報表!A698</f>
        <v>44434</v>
      </c>
      <c r="B698">
        <f>資料貼入!B698</f>
        <v>44319.46</v>
      </c>
      <c r="C698">
        <f>SUM($B$3:B698)</f>
        <v>8690459.1000000015</v>
      </c>
      <c r="L698" t="str">
        <f t="shared" si="20"/>
        <v>2021</v>
      </c>
    </row>
    <row r="699" spans="1:12" ht="16.2">
      <c r="A699" s="1">
        <f>策略報表!A699</f>
        <v>44435</v>
      </c>
      <c r="B699">
        <f>資料貼入!B699</f>
        <v>6520.8700000000026</v>
      </c>
      <c r="C699">
        <f>SUM($B$3:B699)</f>
        <v>8696979.9700000007</v>
      </c>
      <c r="L699" t="str">
        <f t="shared" si="20"/>
        <v>2021</v>
      </c>
    </row>
    <row r="700" spans="1:12" ht="16.2">
      <c r="A700" s="1">
        <f>策略報表!A700</f>
        <v>44436</v>
      </c>
      <c r="B700">
        <f>資料貼入!B700</f>
        <v>0</v>
      </c>
      <c r="C700">
        <f>SUM($B$3:B700)</f>
        <v>8696979.9700000007</v>
      </c>
      <c r="L700" t="str">
        <f t="shared" si="20"/>
        <v>2021</v>
      </c>
    </row>
    <row r="701" spans="1:12" ht="16.2">
      <c r="A701" s="1">
        <f>策略報表!A701</f>
        <v>44437</v>
      </c>
      <c r="B701">
        <f>資料貼入!B701</f>
        <v>0</v>
      </c>
      <c r="C701">
        <f>SUM($B$3:B701)</f>
        <v>8696979.9700000007</v>
      </c>
      <c r="L701" t="str">
        <f t="shared" si="20"/>
        <v>2021</v>
      </c>
    </row>
    <row r="702" spans="1:12" ht="16.2">
      <c r="A702" s="1">
        <f>策略報表!A702</f>
        <v>44438</v>
      </c>
      <c r="B702">
        <f>資料貼入!B702</f>
        <v>44573.87</v>
      </c>
      <c r="C702">
        <f>SUM($B$3:B702)</f>
        <v>8741553.8399999999</v>
      </c>
      <c r="L702" t="str">
        <f t="shared" si="20"/>
        <v>2021</v>
      </c>
    </row>
    <row r="703" spans="1:12" ht="16.2">
      <c r="A703" s="1">
        <f>策略報表!A703</f>
        <v>44439</v>
      </c>
      <c r="B703">
        <f>資料貼入!B703</f>
        <v>-46964.18</v>
      </c>
      <c r="C703">
        <f>SUM($B$3:B703)</f>
        <v>8694589.6600000001</v>
      </c>
      <c r="L703" t="str">
        <f t="shared" si="20"/>
        <v>2021</v>
      </c>
    </row>
    <row r="704" spans="1:12" ht="16.2">
      <c r="A704" s="1">
        <f>策略報表!A704</f>
        <v>44440</v>
      </c>
      <c r="B704">
        <f>資料貼入!B704</f>
        <v>-7016.0600000000013</v>
      </c>
      <c r="C704">
        <f>SUM($B$3:B704)</f>
        <v>8687573.5999999996</v>
      </c>
      <c r="L704" t="str">
        <f t="shared" si="20"/>
        <v>2021</v>
      </c>
    </row>
    <row r="705" spans="1:12" ht="16.2">
      <c r="A705" s="1">
        <f>策略報表!A705</f>
        <v>44441</v>
      </c>
      <c r="B705">
        <f>資料貼入!B705</f>
        <v>-144875.32</v>
      </c>
      <c r="C705">
        <f>SUM($B$3:B705)</f>
        <v>8542698.2799999993</v>
      </c>
      <c r="L705" t="str">
        <f t="shared" si="20"/>
        <v>2021</v>
      </c>
    </row>
    <row r="706" spans="1:12" ht="16.2">
      <c r="A706" s="1">
        <f>策略報表!A706</f>
        <v>44442</v>
      </c>
      <c r="B706">
        <f>資料貼入!B706</f>
        <v>94212.540000000008</v>
      </c>
      <c r="C706">
        <f>SUM($B$3:B706)</f>
        <v>8636910.8199999984</v>
      </c>
      <c r="L706" t="str">
        <f t="shared" si="20"/>
        <v>2021</v>
      </c>
    </row>
    <row r="707" spans="1:12" ht="16.2">
      <c r="A707" s="1">
        <f>策略報表!A707</f>
        <v>44443</v>
      </c>
      <c r="B707">
        <f>資料貼入!B707</f>
        <v>0</v>
      </c>
      <c r="C707">
        <f>SUM($B$3:B707)</f>
        <v>8636910.8199999984</v>
      </c>
      <c r="L707" t="str">
        <f t="shared" si="20"/>
        <v>2021</v>
      </c>
    </row>
    <row r="708" spans="1:12" ht="16.2">
      <c r="A708" s="1">
        <f>策略報表!A708</f>
        <v>44444</v>
      </c>
      <c r="B708">
        <f>資料貼入!B708</f>
        <v>0</v>
      </c>
      <c r="C708">
        <f>SUM($B$3:B708)</f>
        <v>8636910.8199999984</v>
      </c>
      <c r="L708" t="str">
        <f t="shared" ref="L708:L771" si="21">IF(ISBLANK(A708),"",TEXT(A708,"yyyy"))</f>
        <v>2021</v>
      </c>
    </row>
    <row r="709" spans="1:12" ht="16.2">
      <c r="A709" s="1">
        <f>策略報表!A709</f>
        <v>44445</v>
      </c>
      <c r="B709">
        <f>資料貼入!B709</f>
        <v>-44424.97</v>
      </c>
      <c r="C709">
        <f>SUM($B$3:B709)</f>
        <v>8592485.8499999978</v>
      </c>
      <c r="L709" t="str">
        <f t="shared" si="21"/>
        <v>2021</v>
      </c>
    </row>
    <row r="710" spans="1:12" ht="16.2">
      <c r="A710" s="1">
        <f>策略報表!A710</f>
        <v>44446</v>
      </c>
      <c r="B710">
        <f>資料貼入!B710</f>
        <v>-15642.02</v>
      </c>
      <c r="C710">
        <f>SUM($B$3:B710)</f>
        <v>8576843.8299999982</v>
      </c>
      <c r="L710" t="str">
        <f t="shared" si="21"/>
        <v>2021</v>
      </c>
    </row>
    <row r="711" spans="1:12" ht="16.2">
      <c r="A711" s="1">
        <f>策略報表!A711</f>
        <v>44447</v>
      </c>
      <c r="B711">
        <f>資料貼入!B711</f>
        <v>125882.59999999999</v>
      </c>
      <c r="C711">
        <f>SUM($B$3:B711)</f>
        <v>8702726.4299999978</v>
      </c>
      <c r="L711" t="str">
        <f t="shared" si="21"/>
        <v>2021</v>
      </c>
    </row>
    <row r="712" spans="1:12" ht="16.2">
      <c r="A712" s="1">
        <f>策略報表!A712</f>
        <v>44448</v>
      </c>
      <c r="B712">
        <f>資料貼入!B712</f>
        <v>28477.760000000002</v>
      </c>
      <c r="C712">
        <f>SUM($B$3:B712)</f>
        <v>8731204.1899999976</v>
      </c>
      <c r="L712" t="str">
        <f t="shared" si="21"/>
        <v>2021</v>
      </c>
    </row>
    <row r="713" spans="1:12" ht="16.2">
      <c r="A713" s="1">
        <f>策略報表!A713</f>
        <v>44449</v>
      </c>
      <c r="B713">
        <f>資料貼入!B713</f>
        <v>-20787.530000000006</v>
      </c>
      <c r="C713">
        <f>SUM($B$3:B713)</f>
        <v>8710416.6599999983</v>
      </c>
      <c r="L713" t="str">
        <f t="shared" si="21"/>
        <v>2021</v>
      </c>
    </row>
    <row r="714" spans="1:12" ht="16.2">
      <c r="A714" s="1">
        <f>策略報表!A714</f>
        <v>44450</v>
      </c>
      <c r="B714">
        <f>資料貼入!B714</f>
        <v>0</v>
      </c>
      <c r="C714">
        <f>SUM($B$3:B714)</f>
        <v>8710416.6599999983</v>
      </c>
      <c r="L714" t="str">
        <f t="shared" si="21"/>
        <v>2021</v>
      </c>
    </row>
    <row r="715" spans="1:12" ht="16.2">
      <c r="A715" s="1">
        <f>策略報表!A715</f>
        <v>44451</v>
      </c>
      <c r="B715">
        <f>資料貼入!B715</f>
        <v>0</v>
      </c>
      <c r="C715">
        <f>SUM($B$3:B715)</f>
        <v>8710416.6599999983</v>
      </c>
      <c r="L715" t="str">
        <f t="shared" si="21"/>
        <v>2021</v>
      </c>
    </row>
    <row r="716" spans="1:12" ht="16.2">
      <c r="A716" s="1">
        <f>策略報表!A716</f>
        <v>44452</v>
      </c>
      <c r="B716">
        <f>資料貼入!B716</f>
        <v>-68304.420000000013</v>
      </c>
      <c r="C716">
        <f>SUM($B$3:B716)</f>
        <v>8642112.2399999984</v>
      </c>
      <c r="L716" t="str">
        <f t="shared" si="21"/>
        <v>2021</v>
      </c>
    </row>
    <row r="717" spans="1:12" ht="16.2">
      <c r="A717" s="1">
        <f>策略報表!A717</f>
        <v>44453</v>
      </c>
      <c r="B717">
        <f>資料貼入!B717</f>
        <v>-45374.880000000005</v>
      </c>
      <c r="C717">
        <f>SUM($B$3:B717)</f>
        <v>8596737.3599999975</v>
      </c>
      <c r="L717" t="str">
        <f t="shared" si="21"/>
        <v>2021</v>
      </c>
    </row>
    <row r="718" spans="1:12" ht="16.2">
      <c r="A718" s="1">
        <f>策略報表!A718</f>
        <v>44454</v>
      </c>
      <c r="B718">
        <f>資料貼入!B718</f>
        <v>-84454.01</v>
      </c>
      <c r="C718">
        <f>SUM($B$3:B718)</f>
        <v>8512283.3499999978</v>
      </c>
      <c r="L718" t="str">
        <f t="shared" si="21"/>
        <v>2021</v>
      </c>
    </row>
    <row r="719" spans="1:12" ht="16.2">
      <c r="A719" s="1">
        <f>策略報表!A719</f>
        <v>44455</v>
      </c>
      <c r="B719">
        <f>資料貼入!B719</f>
        <v>3784.9600000000009</v>
      </c>
      <c r="C719">
        <f>SUM($B$3:B719)</f>
        <v>8516068.3099999987</v>
      </c>
      <c r="L719" t="str">
        <f t="shared" si="21"/>
        <v>2021</v>
      </c>
    </row>
    <row r="720" spans="1:12" ht="16.2">
      <c r="A720" s="1">
        <f>策略報表!A720</f>
        <v>44456</v>
      </c>
      <c r="B720">
        <f>資料貼入!B720</f>
        <v>-43032.55</v>
      </c>
      <c r="C720">
        <f>SUM($B$3:B720)</f>
        <v>8473035.7599999979</v>
      </c>
      <c r="L720" t="str">
        <f t="shared" si="21"/>
        <v>2021</v>
      </c>
    </row>
    <row r="721" spans="1:12" ht="16.2">
      <c r="A721" s="1">
        <f>策略報表!A721</f>
        <v>44457</v>
      </c>
      <c r="B721">
        <f>資料貼入!B721</f>
        <v>0</v>
      </c>
      <c r="C721">
        <f>SUM($B$3:B721)</f>
        <v>8473035.7599999979</v>
      </c>
      <c r="L721" t="str">
        <f t="shared" si="21"/>
        <v>2021</v>
      </c>
    </row>
    <row r="722" spans="1:12" ht="16.2">
      <c r="A722" s="1">
        <f>策略報表!A722</f>
        <v>44458</v>
      </c>
      <c r="B722">
        <f>資料貼入!B722</f>
        <v>0</v>
      </c>
      <c r="C722">
        <f>SUM($B$3:B722)</f>
        <v>8473035.7599999979</v>
      </c>
      <c r="L722" t="str">
        <f t="shared" si="21"/>
        <v>2021</v>
      </c>
    </row>
    <row r="723" spans="1:12" ht="16.2">
      <c r="A723" s="1">
        <f>策略報表!A723</f>
        <v>44459</v>
      </c>
      <c r="B723">
        <f>資料貼入!B723</f>
        <v>0</v>
      </c>
      <c r="C723">
        <f>SUM($B$3:B723)</f>
        <v>8473035.7599999979</v>
      </c>
      <c r="L723" t="str">
        <f t="shared" si="21"/>
        <v>2021</v>
      </c>
    </row>
    <row r="724" spans="1:12" ht="16.2">
      <c r="A724" s="1">
        <f>策略報表!A724</f>
        <v>44460</v>
      </c>
      <c r="B724">
        <f>資料貼入!B724</f>
        <v>0</v>
      </c>
      <c r="C724">
        <f>SUM($B$3:B724)</f>
        <v>8473035.7599999979</v>
      </c>
      <c r="L724" t="str">
        <f t="shared" si="21"/>
        <v>2021</v>
      </c>
    </row>
    <row r="725" spans="1:12" ht="16.2">
      <c r="A725" s="1">
        <f>策略報表!A725</f>
        <v>44461</v>
      </c>
      <c r="B725">
        <f>資料貼入!B725</f>
        <v>106467.98999999999</v>
      </c>
      <c r="C725">
        <f>SUM($B$3:B725)</f>
        <v>8579503.7499999981</v>
      </c>
      <c r="L725" t="str">
        <f t="shared" si="21"/>
        <v>2021</v>
      </c>
    </row>
    <row r="726" spans="1:12" ht="16.2">
      <c r="A726" s="1">
        <f>策略報表!A726</f>
        <v>44462</v>
      </c>
      <c r="B726">
        <f>資料貼入!B726</f>
        <v>14694.150000000001</v>
      </c>
      <c r="C726">
        <f>SUM($B$3:B726)</f>
        <v>8594197.8999999985</v>
      </c>
      <c r="L726" t="str">
        <f t="shared" si="21"/>
        <v>2021</v>
      </c>
    </row>
    <row r="727" spans="1:12" ht="16.2">
      <c r="A727" s="1">
        <f>策略報表!A727</f>
        <v>44463</v>
      </c>
      <c r="B727">
        <f>資料貼入!B727</f>
        <v>78164.820000000007</v>
      </c>
      <c r="C727">
        <f>SUM($B$3:B727)</f>
        <v>8672362.7199999988</v>
      </c>
      <c r="L727" t="str">
        <f t="shared" si="21"/>
        <v>2021</v>
      </c>
    </row>
    <row r="728" spans="1:12" ht="16.2">
      <c r="A728" s="1">
        <f>策略報表!A728</f>
        <v>44464</v>
      </c>
      <c r="B728">
        <f>資料貼入!B728</f>
        <v>0</v>
      </c>
      <c r="C728">
        <f>SUM($B$3:B728)</f>
        <v>8672362.7199999988</v>
      </c>
      <c r="L728" t="str">
        <f t="shared" si="21"/>
        <v>2021</v>
      </c>
    </row>
    <row r="729" spans="1:12" ht="16.2">
      <c r="A729" s="1">
        <f>策略報表!A729</f>
        <v>44465</v>
      </c>
      <c r="B729">
        <f>資料貼入!B729</f>
        <v>0</v>
      </c>
      <c r="C729">
        <f>SUM($B$3:B729)</f>
        <v>8672362.7199999988</v>
      </c>
      <c r="L729" t="str">
        <f t="shared" si="21"/>
        <v>2021</v>
      </c>
    </row>
    <row r="730" spans="1:12" ht="16.2">
      <c r="A730" s="1">
        <f>策略報表!A730</f>
        <v>44466</v>
      </c>
      <c r="B730">
        <f>資料貼入!B730</f>
        <v>-62647.31</v>
      </c>
      <c r="C730">
        <f>SUM($B$3:B730)</f>
        <v>8609715.4099999983</v>
      </c>
      <c r="L730" t="str">
        <f t="shared" si="21"/>
        <v>2021</v>
      </c>
    </row>
    <row r="731" spans="1:12" ht="16.2">
      <c r="A731" s="1">
        <f>策略報表!A731</f>
        <v>44467</v>
      </c>
      <c r="B731">
        <f>資料貼入!B731</f>
        <v>-116540.65</v>
      </c>
      <c r="C731">
        <f>SUM($B$3:B731)</f>
        <v>8493174.7599999979</v>
      </c>
      <c r="L731" t="str">
        <f t="shared" si="21"/>
        <v>2021</v>
      </c>
    </row>
    <row r="732" spans="1:12" ht="16.2">
      <c r="A732" s="1">
        <f>策略報表!A732</f>
        <v>44468</v>
      </c>
      <c r="B732">
        <f>資料貼入!B732</f>
        <v>-54387.640000000007</v>
      </c>
      <c r="C732">
        <f>SUM($B$3:B732)</f>
        <v>8438787.1199999973</v>
      </c>
      <c r="L732" t="str">
        <f t="shared" si="21"/>
        <v>2021</v>
      </c>
    </row>
    <row r="733" spans="1:12" ht="16.2">
      <c r="A733" s="1">
        <f>策略報表!A733</f>
        <v>44469</v>
      </c>
      <c r="B733">
        <f>資料貼入!B733</f>
        <v>-57541.280000000006</v>
      </c>
      <c r="C733">
        <f>SUM($B$3:B733)</f>
        <v>8381245.8399999971</v>
      </c>
      <c r="L733" t="str">
        <f t="shared" si="21"/>
        <v>2021</v>
      </c>
    </row>
    <row r="734" spans="1:12" ht="16.2">
      <c r="A734" s="1">
        <f>策略報表!A734</f>
        <v>44470</v>
      </c>
      <c r="B734">
        <f>資料貼入!B734</f>
        <v>37706.300000000003</v>
      </c>
      <c r="C734">
        <f>SUM($B$3:B734)</f>
        <v>8418952.1399999969</v>
      </c>
      <c r="L734" t="str">
        <f t="shared" si="21"/>
        <v>2021</v>
      </c>
    </row>
    <row r="735" spans="1:12" ht="16.2">
      <c r="A735" s="1">
        <f>策略報表!A735</f>
        <v>44471</v>
      </c>
      <c r="B735">
        <f>資料貼入!B735</f>
        <v>0</v>
      </c>
      <c r="C735">
        <f>SUM($B$3:B735)</f>
        <v>8418952.1399999969</v>
      </c>
      <c r="L735" t="str">
        <f t="shared" si="21"/>
        <v>2021</v>
      </c>
    </row>
    <row r="736" spans="1:12" ht="16.2">
      <c r="A736" s="1">
        <f>策略報表!A736</f>
        <v>44472</v>
      </c>
      <c r="B736">
        <f>資料貼入!B736</f>
        <v>0</v>
      </c>
      <c r="C736">
        <f>SUM($B$3:B736)</f>
        <v>8418952.1399999969</v>
      </c>
      <c r="L736" t="str">
        <f t="shared" si="21"/>
        <v>2021</v>
      </c>
    </row>
    <row r="737" spans="1:12" ht="16.2">
      <c r="A737" s="1">
        <f>策略報表!A737</f>
        <v>44473</v>
      </c>
      <c r="B737">
        <f>資料貼入!B737</f>
        <v>7829.7199999999975</v>
      </c>
      <c r="C737">
        <f>SUM($B$3:B737)</f>
        <v>8426781.8599999975</v>
      </c>
      <c r="L737" t="str">
        <f t="shared" si="21"/>
        <v>2021</v>
      </c>
    </row>
    <row r="738" spans="1:12" ht="16.2">
      <c r="A738" s="1">
        <f>策略報表!A738</f>
        <v>44474</v>
      </c>
      <c r="B738">
        <f>資料貼入!B738</f>
        <v>43752.58</v>
      </c>
      <c r="C738">
        <f>SUM($B$3:B738)</f>
        <v>8470534.4399999976</v>
      </c>
      <c r="L738" t="str">
        <f t="shared" si="21"/>
        <v>2021</v>
      </c>
    </row>
    <row r="739" spans="1:12" ht="16.2">
      <c r="A739" s="1">
        <f>策略報表!A739</f>
        <v>44475</v>
      </c>
      <c r="B739">
        <f>資料貼入!B739</f>
        <v>-14182.41</v>
      </c>
      <c r="C739">
        <f>SUM($B$3:B739)</f>
        <v>8456352.0299999975</v>
      </c>
      <c r="L739" t="str">
        <f t="shared" si="21"/>
        <v>2021</v>
      </c>
    </row>
    <row r="740" spans="1:12" ht="16.2">
      <c r="A740" s="1">
        <f>策略報表!A740</f>
        <v>44476</v>
      </c>
      <c r="B740">
        <f>資料貼入!B740</f>
        <v>108600.04999999999</v>
      </c>
      <c r="C740">
        <f>SUM($B$3:B740)</f>
        <v>8564952.0799999982</v>
      </c>
      <c r="L740" t="str">
        <f t="shared" si="21"/>
        <v>2021</v>
      </c>
    </row>
    <row r="741" spans="1:12" ht="16.2">
      <c r="A741" s="1">
        <f>策略報表!A741</f>
        <v>44477</v>
      </c>
      <c r="B741">
        <f>資料貼入!B741</f>
        <v>-65901.52</v>
      </c>
      <c r="C741">
        <f>SUM($B$3:B741)</f>
        <v>8499050.5599999987</v>
      </c>
      <c r="L741" t="str">
        <f t="shared" si="21"/>
        <v>2021</v>
      </c>
    </row>
    <row r="742" spans="1:12" ht="16.2">
      <c r="A742" s="1">
        <f>策略報表!A742</f>
        <v>44478</v>
      </c>
      <c r="B742">
        <f>資料貼入!B742</f>
        <v>0</v>
      </c>
      <c r="C742">
        <f>SUM($B$3:B742)</f>
        <v>8499050.5599999987</v>
      </c>
      <c r="L742" t="str">
        <f t="shared" si="21"/>
        <v>2021</v>
      </c>
    </row>
    <row r="743" spans="1:12" ht="16.2">
      <c r="A743" s="1">
        <f>策略報表!A743</f>
        <v>44479</v>
      </c>
      <c r="B743">
        <f>資料貼入!B743</f>
        <v>0</v>
      </c>
      <c r="C743">
        <f>SUM($B$3:B743)</f>
        <v>8499050.5599999987</v>
      </c>
      <c r="L743" t="str">
        <f t="shared" si="21"/>
        <v>2021</v>
      </c>
    </row>
    <row r="744" spans="1:12" ht="16.2">
      <c r="A744" s="1">
        <f>策略報表!A744</f>
        <v>44480</v>
      </c>
      <c r="B744">
        <f>資料貼入!B744</f>
        <v>0</v>
      </c>
      <c r="C744">
        <f>SUM($B$3:B744)</f>
        <v>8499050.5599999987</v>
      </c>
      <c r="L744" t="str">
        <f t="shared" si="21"/>
        <v>2021</v>
      </c>
    </row>
    <row r="745" spans="1:12" ht="16.2">
      <c r="A745" s="1">
        <f>策略報表!A745</f>
        <v>44481</v>
      </c>
      <c r="B745">
        <f>資料貼入!B745</f>
        <v>-266511.35999999999</v>
      </c>
      <c r="C745">
        <f>SUM($B$3:B745)</f>
        <v>8232539.1999999983</v>
      </c>
      <c r="L745" t="str">
        <f t="shared" si="21"/>
        <v>2021</v>
      </c>
    </row>
    <row r="746" spans="1:12" ht="16.2">
      <c r="A746" s="1">
        <f>策略報表!A746</f>
        <v>44482</v>
      </c>
      <c r="B746">
        <f>資料貼入!B746</f>
        <v>8408.0800000000017</v>
      </c>
      <c r="C746">
        <f>SUM($B$3:B746)</f>
        <v>8240947.2799999984</v>
      </c>
      <c r="L746" t="str">
        <f t="shared" si="21"/>
        <v>2021</v>
      </c>
    </row>
    <row r="747" spans="1:12" ht="16.2">
      <c r="A747" s="1">
        <f>策略報表!A747</f>
        <v>44483</v>
      </c>
      <c r="B747">
        <f>資料貼入!B747</f>
        <v>-51250.49</v>
      </c>
      <c r="C747">
        <f>SUM($B$3:B747)</f>
        <v>8189696.7899999982</v>
      </c>
      <c r="L747" t="str">
        <f t="shared" si="21"/>
        <v>2021</v>
      </c>
    </row>
    <row r="748" spans="1:12" ht="16.2">
      <c r="A748" s="1">
        <f>策略報表!A748</f>
        <v>44484</v>
      </c>
      <c r="B748">
        <f>資料貼入!B748</f>
        <v>259599.02000000002</v>
      </c>
      <c r="C748">
        <f>SUM($B$3:B748)</f>
        <v>8449295.8099999987</v>
      </c>
      <c r="L748" t="str">
        <f t="shared" si="21"/>
        <v>2021</v>
      </c>
    </row>
    <row r="749" spans="1:12" ht="16.2">
      <c r="A749" s="1">
        <f>策略報表!A749</f>
        <v>44485</v>
      </c>
      <c r="B749">
        <f>資料貼入!B749</f>
        <v>0</v>
      </c>
      <c r="C749">
        <f>SUM($B$3:B749)</f>
        <v>8449295.8099999987</v>
      </c>
      <c r="L749" t="str">
        <f t="shared" si="21"/>
        <v>2021</v>
      </c>
    </row>
    <row r="750" spans="1:12" ht="16.2">
      <c r="A750" s="1">
        <f>策略報表!A750</f>
        <v>44486</v>
      </c>
      <c r="B750">
        <f>資料貼入!B750</f>
        <v>0</v>
      </c>
      <c r="C750">
        <f>SUM($B$3:B750)</f>
        <v>8449295.8099999987</v>
      </c>
      <c r="L750" t="str">
        <f t="shared" si="21"/>
        <v>2021</v>
      </c>
    </row>
    <row r="751" spans="1:12" ht="16.2">
      <c r="A751" s="1">
        <f>策略報表!A751</f>
        <v>44487</v>
      </c>
      <c r="B751">
        <f>資料貼入!B751</f>
        <v>-39807.58</v>
      </c>
      <c r="C751">
        <f>SUM($B$3:B751)</f>
        <v>8409488.2299999986</v>
      </c>
      <c r="L751" t="str">
        <f t="shared" si="21"/>
        <v>2021</v>
      </c>
    </row>
    <row r="752" spans="1:12" ht="16.2">
      <c r="A752" s="1">
        <f>策略報表!A752</f>
        <v>44488</v>
      </c>
      <c r="B752">
        <f>資料貼入!B752</f>
        <v>169841.87</v>
      </c>
      <c r="C752">
        <f>SUM($B$3:B752)</f>
        <v>8579330.0999999978</v>
      </c>
      <c r="L752" t="str">
        <f t="shared" si="21"/>
        <v>2021</v>
      </c>
    </row>
    <row r="753" spans="1:12" ht="16.2">
      <c r="A753" s="1">
        <f>策略報表!A753</f>
        <v>44489</v>
      </c>
      <c r="B753">
        <f>資料貼入!B753</f>
        <v>5429.6799999999994</v>
      </c>
      <c r="C753">
        <f>SUM($B$3:B753)</f>
        <v>8584759.7799999975</v>
      </c>
      <c r="L753" t="str">
        <f t="shared" si="21"/>
        <v>2021</v>
      </c>
    </row>
    <row r="754" spans="1:12" ht="16.2">
      <c r="A754" s="1">
        <f>策略報表!A754</f>
        <v>44490</v>
      </c>
      <c r="B754">
        <f>資料貼入!B754</f>
        <v>12915.239999999998</v>
      </c>
      <c r="C754">
        <f>SUM($B$3:B754)</f>
        <v>8597675.0199999977</v>
      </c>
      <c r="L754" t="str">
        <f t="shared" si="21"/>
        <v>2021</v>
      </c>
    </row>
    <row r="755" spans="1:12" ht="16.2">
      <c r="A755" s="1">
        <f>策略報表!A755</f>
        <v>44491</v>
      </c>
      <c r="B755">
        <f>資料貼入!B755</f>
        <v>-29232.55</v>
      </c>
      <c r="C755">
        <f>SUM($B$3:B755)</f>
        <v>8568442.4699999969</v>
      </c>
      <c r="L755" t="str">
        <f t="shared" si="21"/>
        <v>2021</v>
      </c>
    </row>
    <row r="756" spans="1:12" ht="16.2">
      <c r="A756" s="1">
        <f>策略報表!A756</f>
        <v>44492</v>
      </c>
      <c r="B756">
        <f>資料貼入!B756</f>
        <v>0</v>
      </c>
      <c r="C756">
        <f>SUM($B$3:B756)</f>
        <v>8568442.4699999969</v>
      </c>
      <c r="L756" t="str">
        <f t="shared" si="21"/>
        <v>2021</v>
      </c>
    </row>
    <row r="757" spans="1:12" ht="16.2">
      <c r="A757" s="1">
        <f>策略報表!A757</f>
        <v>44493</v>
      </c>
      <c r="B757">
        <f>資料貼入!B757</f>
        <v>0</v>
      </c>
      <c r="C757">
        <f>SUM($B$3:B757)</f>
        <v>8568442.4699999969</v>
      </c>
      <c r="L757" t="str">
        <f t="shared" si="21"/>
        <v>2021</v>
      </c>
    </row>
    <row r="758" spans="1:12" ht="16.2">
      <c r="A758" s="1">
        <f>策略報表!A758</f>
        <v>44494</v>
      </c>
      <c r="B758">
        <f>資料貼入!B758</f>
        <v>12859.71</v>
      </c>
      <c r="C758">
        <f>SUM($B$3:B758)</f>
        <v>8581302.1799999978</v>
      </c>
      <c r="L758" t="str">
        <f t="shared" si="21"/>
        <v>2021</v>
      </c>
    </row>
    <row r="759" spans="1:12" ht="16.2">
      <c r="A759" s="1">
        <f>策略報表!A759</f>
        <v>44495</v>
      </c>
      <c r="B759">
        <f>資料貼入!B759</f>
        <v>13190.599999999999</v>
      </c>
      <c r="C759">
        <f>SUM($B$3:B759)</f>
        <v>8594492.7799999975</v>
      </c>
      <c r="L759" t="str">
        <f t="shared" si="21"/>
        <v>2021</v>
      </c>
    </row>
    <row r="760" spans="1:12" ht="16.2">
      <c r="A760" s="1">
        <f>策略報表!A760</f>
        <v>44496</v>
      </c>
      <c r="B760">
        <f>資料貼入!B760</f>
        <v>-85027.27</v>
      </c>
      <c r="C760">
        <f>SUM($B$3:B760)</f>
        <v>8509465.5099999979</v>
      </c>
      <c r="L760" t="str">
        <f t="shared" si="21"/>
        <v>2021</v>
      </c>
    </row>
    <row r="761" spans="1:12" ht="16.2">
      <c r="A761" s="1">
        <f>策略報表!A761</f>
        <v>44497</v>
      </c>
      <c r="B761">
        <f>資料貼入!B761</f>
        <v>-19533.87</v>
      </c>
      <c r="C761">
        <f>SUM($B$3:B761)</f>
        <v>8489931.6399999987</v>
      </c>
      <c r="L761" t="str">
        <f t="shared" si="21"/>
        <v>2021</v>
      </c>
    </row>
    <row r="762" spans="1:12" ht="16.2">
      <c r="A762" s="1">
        <f>策略報表!A762</f>
        <v>44498</v>
      </c>
      <c r="B762">
        <f>資料貼入!B762</f>
        <v>-54187.590000000004</v>
      </c>
      <c r="C762">
        <f>SUM($B$3:B762)</f>
        <v>8435744.0499999989</v>
      </c>
      <c r="L762" t="str">
        <f t="shared" si="21"/>
        <v>2021</v>
      </c>
    </row>
    <row r="763" spans="1:12" ht="16.2">
      <c r="A763" s="1">
        <f>策略報表!A763</f>
        <v>44499</v>
      </c>
      <c r="B763">
        <f>資料貼入!B763</f>
        <v>0</v>
      </c>
      <c r="C763">
        <f>SUM($B$3:B763)</f>
        <v>8435744.0499999989</v>
      </c>
      <c r="L763" t="str">
        <f t="shared" si="21"/>
        <v>2021</v>
      </c>
    </row>
    <row r="764" spans="1:12" ht="16.2">
      <c r="A764" s="1">
        <f>策略報表!A764</f>
        <v>44500</v>
      </c>
      <c r="B764">
        <f>資料貼入!B764</f>
        <v>0</v>
      </c>
      <c r="C764">
        <f>SUM($B$3:B764)</f>
        <v>8435744.0499999989</v>
      </c>
      <c r="L764" t="str">
        <f t="shared" si="21"/>
        <v>2021</v>
      </c>
    </row>
    <row r="765" spans="1:12" ht="16.2">
      <c r="A765" s="1">
        <f>策略報表!A765</f>
        <v>44501</v>
      </c>
      <c r="B765">
        <f>資料貼入!B765</f>
        <v>-13002.139999999998</v>
      </c>
      <c r="C765">
        <f>SUM($B$3:B765)</f>
        <v>8422741.9099999983</v>
      </c>
      <c r="L765" t="str">
        <f t="shared" si="21"/>
        <v>2021</v>
      </c>
    </row>
    <row r="766" spans="1:12" ht="16.2">
      <c r="A766" s="1">
        <f>策略報表!A766</f>
        <v>44502</v>
      </c>
      <c r="B766">
        <f>資料貼入!B766</f>
        <v>-13319.209999999995</v>
      </c>
      <c r="C766">
        <f>SUM($B$3:B766)</f>
        <v>8409422.6999999974</v>
      </c>
      <c r="L766" t="str">
        <f t="shared" si="21"/>
        <v>2021</v>
      </c>
    </row>
    <row r="767" spans="1:12" ht="16.2">
      <c r="A767" s="1">
        <f>策略報表!A767</f>
        <v>44503</v>
      </c>
      <c r="B767">
        <f>資料貼入!B767</f>
        <v>1349.7699999999986</v>
      </c>
      <c r="C767">
        <f>SUM($B$3:B767)</f>
        <v>8410772.4699999969</v>
      </c>
      <c r="L767" t="str">
        <f t="shared" si="21"/>
        <v>2021</v>
      </c>
    </row>
    <row r="768" spans="1:12" ht="16.2">
      <c r="A768" s="1">
        <f>策略報表!A768</f>
        <v>44504</v>
      </c>
      <c r="B768">
        <f>資料貼入!B768</f>
        <v>13488.800000000001</v>
      </c>
      <c r="C768">
        <f>SUM($B$3:B768)</f>
        <v>8424261.2699999977</v>
      </c>
      <c r="L768" t="str">
        <f t="shared" si="21"/>
        <v>2021</v>
      </c>
    </row>
    <row r="769" spans="1:12" ht="16.2">
      <c r="A769" s="1">
        <f>策略報表!A769</f>
        <v>44505</v>
      </c>
      <c r="B769">
        <f>資料貼入!B769</f>
        <v>124403.09</v>
      </c>
      <c r="C769">
        <f>SUM($B$3:B769)</f>
        <v>8548664.3599999975</v>
      </c>
      <c r="L769" t="str">
        <f t="shared" si="21"/>
        <v>2021</v>
      </c>
    </row>
    <row r="770" spans="1:12" ht="16.2">
      <c r="A770" s="1">
        <f>策略報表!A770</f>
        <v>44506</v>
      </c>
      <c r="B770">
        <f>資料貼入!B770</f>
        <v>0</v>
      </c>
      <c r="C770">
        <f>SUM($B$3:B770)</f>
        <v>8548664.3599999975</v>
      </c>
      <c r="L770" t="str">
        <f t="shared" si="21"/>
        <v>2021</v>
      </c>
    </row>
    <row r="771" spans="1:12" ht="16.2">
      <c r="A771" s="1">
        <f>策略報表!A771</f>
        <v>44507</v>
      </c>
      <c r="B771">
        <f>資料貼入!B771</f>
        <v>0</v>
      </c>
      <c r="C771">
        <f>SUM($B$3:B771)</f>
        <v>8548664.3599999975</v>
      </c>
      <c r="L771" t="str">
        <f t="shared" si="21"/>
        <v>2021</v>
      </c>
    </row>
    <row r="772" spans="1:12" ht="16.2">
      <c r="A772" s="1">
        <f>策略報表!A772</f>
        <v>44508</v>
      </c>
      <c r="B772">
        <f>資料貼入!B772</f>
        <v>131485.01</v>
      </c>
      <c r="C772">
        <f>SUM($B$3:B772)</f>
        <v>8680149.3699999973</v>
      </c>
      <c r="L772" t="str">
        <f t="shared" ref="L772:L835" si="22">IF(ISBLANK(A772),"",TEXT(A772,"yyyy"))</f>
        <v>2021</v>
      </c>
    </row>
    <row r="773" spans="1:12" ht="16.2">
      <c r="A773" s="1">
        <f>策略報表!A773</f>
        <v>44509</v>
      </c>
      <c r="B773">
        <f>資料貼入!B773</f>
        <v>125975.42</v>
      </c>
      <c r="C773">
        <f>SUM($B$3:B773)</f>
        <v>8806124.7899999972</v>
      </c>
      <c r="L773" t="str">
        <f t="shared" si="22"/>
        <v>2021</v>
      </c>
    </row>
    <row r="774" spans="1:12" ht="16.2">
      <c r="A774" s="1">
        <f>策略報表!A774</f>
        <v>44510</v>
      </c>
      <c r="B774">
        <f>資料貼入!B774</f>
        <v>-13904.83</v>
      </c>
      <c r="C774">
        <f>SUM($B$3:B774)</f>
        <v>8792219.9599999972</v>
      </c>
      <c r="L774" t="str">
        <f t="shared" si="22"/>
        <v>2021</v>
      </c>
    </row>
    <row r="775" spans="1:12" ht="16.2">
      <c r="A775" s="1">
        <f>策略報表!A775</f>
        <v>44511</v>
      </c>
      <c r="B775">
        <f>資料貼入!B775</f>
        <v>-73791.240000000005</v>
      </c>
      <c r="C775">
        <f>SUM($B$3:B775)</f>
        <v>8718428.7199999969</v>
      </c>
      <c r="L775" t="str">
        <f t="shared" si="22"/>
        <v>2021</v>
      </c>
    </row>
    <row r="776" spans="1:12" ht="16.2">
      <c r="A776" s="1">
        <f>策略報表!A776</f>
        <v>44512</v>
      </c>
      <c r="B776">
        <f>資料貼入!B776</f>
        <v>37040.07</v>
      </c>
      <c r="C776">
        <f>SUM($B$3:B776)</f>
        <v>8755468.7899999972</v>
      </c>
      <c r="L776" t="str">
        <f t="shared" si="22"/>
        <v>2021</v>
      </c>
    </row>
    <row r="777" spans="1:12" ht="16.2">
      <c r="A777" s="1">
        <f>策略報表!A777</f>
        <v>44513</v>
      </c>
      <c r="B777">
        <f>資料貼入!B777</f>
        <v>0</v>
      </c>
      <c r="C777">
        <f>SUM($B$3:B777)</f>
        <v>8755468.7899999972</v>
      </c>
      <c r="L777" t="str">
        <f t="shared" si="22"/>
        <v>2021</v>
      </c>
    </row>
    <row r="778" spans="1:12" ht="16.2">
      <c r="A778" s="1">
        <f>策略報表!A778</f>
        <v>44514</v>
      </c>
      <c r="B778">
        <f>資料貼入!B778</f>
        <v>0</v>
      </c>
      <c r="C778">
        <f>SUM($B$3:B778)</f>
        <v>8755468.7899999972</v>
      </c>
      <c r="L778" t="str">
        <f t="shared" si="22"/>
        <v>2021</v>
      </c>
    </row>
    <row r="779" spans="1:12" ht="16.2">
      <c r="A779" s="1">
        <f>策略報表!A779</f>
        <v>44515</v>
      </c>
      <c r="B779">
        <f>資料貼入!B779</f>
        <v>3189.5499999999984</v>
      </c>
      <c r="C779">
        <f>SUM($B$3:B779)</f>
        <v>8758658.339999998</v>
      </c>
      <c r="L779" t="str">
        <f t="shared" si="22"/>
        <v>2021</v>
      </c>
    </row>
    <row r="780" spans="1:12" ht="16.2">
      <c r="A780" s="1">
        <f>策略報表!A780</f>
        <v>44516</v>
      </c>
      <c r="B780">
        <f>資料貼入!B780</f>
        <v>13677.59</v>
      </c>
      <c r="C780">
        <f>SUM($B$3:B780)</f>
        <v>8772335.9299999978</v>
      </c>
      <c r="L780" t="str">
        <f t="shared" si="22"/>
        <v>2021</v>
      </c>
    </row>
    <row r="781" spans="1:12" ht="16.2">
      <c r="A781" s="1">
        <f>策略報表!A781</f>
        <v>44517</v>
      </c>
      <c r="B781">
        <f>資料貼入!B781</f>
        <v>1479.7399999999998</v>
      </c>
      <c r="C781">
        <f>SUM($B$3:B781)</f>
        <v>8773815.6699999981</v>
      </c>
      <c r="L781" t="str">
        <f t="shared" si="22"/>
        <v>2021</v>
      </c>
    </row>
    <row r="782" spans="1:12" ht="16.2">
      <c r="A782" s="1">
        <f>策略報表!A782</f>
        <v>44518</v>
      </c>
      <c r="B782">
        <f>資料貼入!B782</f>
        <v>6656.7000000000016</v>
      </c>
      <c r="C782">
        <f>SUM($B$3:B782)</f>
        <v>8780472.3699999973</v>
      </c>
      <c r="L782" t="str">
        <f t="shared" si="22"/>
        <v>2021</v>
      </c>
    </row>
    <row r="783" spans="1:12" ht="16.2">
      <c r="A783" s="1">
        <f>策略報表!A783</f>
        <v>44519</v>
      </c>
      <c r="B783">
        <f>資料貼入!B783</f>
        <v>-4758.4599999999991</v>
      </c>
      <c r="C783">
        <f>SUM($B$3:B783)</f>
        <v>8775713.9099999964</v>
      </c>
      <c r="L783" t="str">
        <f t="shared" si="22"/>
        <v>2021</v>
      </c>
    </row>
    <row r="784" spans="1:12" ht="16.2">
      <c r="A784" s="1">
        <f>策略報表!A784</f>
        <v>44520</v>
      </c>
      <c r="B784">
        <f>資料貼入!B784</f>
        <v>0</v>
      </c>
      <c r="C784">
        <f>SUM($B$3:B784)</f>
        <v>8775713.9099999964</v>
      </c>
      <c r="L784" t="str">
        <f t="shared" si="22"/>
        <v>2021</v>
      </c>
    </row>
    <row r="785" spans="1:12" ht="16.2">
      <c r="A785" s="1">
        <f>策略報表!A785</f>
        <v>44521</v>
      </c>
      <c r="B785">
        <f>資料貼入!B785</f>
        <v>0</v>
      </c>
      <c r="C785">
        <f>SUM($B$3:B785)</f>
        <v>8775713.9099999964</v>
      </c>
      <c r="L785" t="str">
        <f t="shared" si="22"/>
        <v>2021</v>
      </c>
    </row>
    <row r="786" spans="1:12" ht="16.2">
      <c r="A786" s="1">
        <f>策略報表!A786</f>
        <v>44522</v>
      </c>
      <c r="B786">
        <f>資料貼入!B786</f>
        <v>661.93000000000029</v>
      </c>
      <c r="C786">
        <f>SUM($B$3:B786)</f>
        <v>8776375.8399999961</v>
      </c>
      <c r="L786" t="str">
        <f t="shared" si="22"/>
        <v>2021</v>
      </c>
    </row>
    <row r="787" spans="1:12" ht="16.2">
      <c r="A787" s="1">
        <f>策略報表!A787</f>
        <v>44523</v>
      </c>
      <c r="B787">
        <f>資料貼入!B787</f>
        <v>-60374.600000000006</v>
      </c>
      <c r="C787">
        <f>SUM($B$3:B787)</f>
        <v>8716001.2399999965</v>
      </c>
      <c r="L787" t="str">
        <f t="shared" si="22"/>
        <v>2021</v>
      </c>
    </row>
    <row r="788" spans="1:12" ht="16.2">
      <c r="A788" s="1">
        <f>策略報表!A788</f>
        <v>44524</v>
      </c>
      <c r="B788">
        <f>資料貼入!B788</f>
        <v>-18721.57</v>
      </c>
      <c r="C788">
        <f>SUM($B$3:B788)</f>
        <v>8697279.6699999962</v>
      </c>
      <c r="L788" t="str">
        <f t="shared" si="22"/>
        <v>2021</v>
      </c>
    </row>
    <row r="789" spans="1:12" ht="16.2">
      <c r="A789" s="1">
        <f>策略報表!A789</f>
        <v>44525</v>
      </c>
      <c r="B789">
        <f>資料貼入!B789</f>
        <v>-30762.859999999997</v>
      </c>
      <c r="C789">
        <f>SUM($B$3:B789)</f>
        <v>8666516.8099999968</v>
      </c>
      <c r="L789" t="str">
        <f t="shared" si="22"/>
        <v>2021</v>
      </c>
    </row>
    <row r="790" spans="1:12" ht="16.2">
      <c r="A790" s="1">
        <f>策略報表!A790</f>
        <v>44526</v>
      </c>
      <c r="B790">
        <f>資料貼入!B790</f>
        <v>174621.45</v>
      </c>
      <c r="C790">
        <f>SUM($B$3:B790)</f>
        <v>8841138.2599999961</v>
      </c>
      <c r="L790" t="str">
        <f t="shared" si="22"/>
        <v>2021</v>
      </c>
    </row>
    <row r="791" spans="1:12" ht="16.2">
      <c r="A791" s="1">
        <f>策略報表!A791</f>
        <v>44527</v>
      </c>
      <c r="B791">
        <f>資料貼入!B791</f>
        <v>0</v>
      </c>
      <c r="C791">
        <f>SUM($B$3:B791)</f>
        <v>8841138.2599999961</v>
      </c>
      <c r="L791" t="str">
        <f t="shared" si="22"/>
        <v>2021</v>
      </c>
    </row>
    <row r="792" spans="1:12" ht="16.2">
      <c r="A792" s="1">
        <f>策略報表!A792</f>
        <v>44528</v>
      </c>
      <c r="B792">
        <f>資料貼入!B792</f>
        <v>0</v>
      </c>
      <c r="C792">
        <f>SUM($B$3:B792)</f>
        <v>8841138.2599999961</v>
      </c>
      <c r="L792" t="str">
        <f t="shared" si="22"/>
        <v>2021</v>
      </c>
    </row>
    <row r="793" spans="1:12" ht="16.2">
      <c r="A793" s="1">
        <f>策略報表!A793</f>
        <v>44529</v>
      </c>
      <c r="B793">
        <f>資料貼入!B793</f>
        <v>-25629.760000000002</v>
      </c>
      <c r="C793">
        <f>SUM($B$3:B793)</f>
        <v>8815508.4999999963</v>
      </c>
      <c r="L793" t="str">
        <f t="shared" si="22"/>
        <v>2021</v>
      </c>
    </row>
    <row r="794" spans="1:12" ht="16.2">
      <c r="A794" s="1">
        <f>策略報表!A794</f>
        <v>44530</v>
      </c>
      <c r="B794">
        <f>資料貼入!B794</f>
        <v>80322.11</v>
      </c>
      <c r="C794">
        <f>SUM($B$3:B794)</f>
        <v>8895830.6099999957</v>
      </c>
      <c r="L794" t="str">
        <f t="shared" si="22"/>
        <v>2021</v>
      </c>
    </row>
    <row r="795" spans="1:12" ht="16.2">
      <c r="A795" s="1">
        <f>策略報表!A795</f>
        <v>44531</v>
      </c>
      <c r="B795">
        <f>資料貼入!B795</f>
        <v>13034.93</v>
      </c>
      <c r="C795">
        <f>SUM($B$3:B795)</f>
        <v>8908865.5399999954</v>
      </c>
      <c r="L795" t="str">
        <f t="shared" si="22"/>
        <v>2021</v>
      </c>
    </row>
    <row r="796" spans="1:12" ht="16.2">
      <c r="A796" s="1">
        <f>策略報表!A796</f>
        <v>44532</v>
      </c>
      <c r="B796">
        <f>資料貼入!B796</f>
        <v>54410.66</v>
      </c>
      <c r="C796">
        <f>SUM($B$3:B796)</f>
        <v>8963276.1999999955</v>
      </c>
      <c r="L796" t="str">
        <f t="shared" si="22"/>
        <v>2021</v>
      </c>
    </row>
    <row r="797" spans="1:12" ht="16.2">
      <c r="A797" s="1">
        <f>策略報表!A797</f>
        <v>44533</v>
      </c>
      <c r="B797">
        <f>資料貼入!B797</f>
        <v>23086.99</v>
      </c>
      <c r="C797">
        <f>SUM($B$3:B797)</f>
        <v>8986363.1899999958</v>
      </c>
      <c r="L797" t="str">
        <f t="shared" si="22"/>
        <v>2021</v>
      </c>
    </row>
    <row r="798" spans="1:12" ht="16.2">
      <c r="A798" s="1">
        <f>策略報表!A798</f>
        <v>44534</v>
      </c>
      <c r="B798">
        <f>資料貼入!B798</f>
        <v>0</v>
      </c>
      <c r="C798">
        <f>SUM($B$3:B798)</f>
        <v>8986363.1899999958</v>
      </c>
      <c r="L798" t="str">
        <f t="shared" si="22"/>
        <v>2021</v>
      </c>
    </row>
    <row r="799" spans="1:12" ht="16.2">
      <c r="A799" s="1">
        <f>策略報表!A799</f>
        <v>44535</v>
      </c>
      <c r="B799">
        <f>資料貼入!B799</f>
        <v>0</v>
      </c>
      <c r="C799">
        <f>SUM($B$3:B799)</f>
        <v>8986363.1899999958</v>
      </c>
      <c r="L799" t="str">
        <f t="shared" si="22"/>
        <v>2021</v>
      </c>
    </row>
    <row r="800" spans="1:12" ht="16.2">
      <c r="A800" s="1">
        <f>策略報表!A800</f>
        <v>44536</v>
      </c>
      <c r="B800">
        <f>資料貼入!B800</f>
        <v>-37034.89</v>
      </c>
      <c r="C800">
        <f>SUM($B$3:B800)</f>
        <v>8949328.2999999952</v>
      </c>
      <c r="L800" t="str">
        <f t="shared" si="22"/>
        <v>2021</v>
      </c>
    </row>
    <row r="801" spans="1:12" ht="16.2">
      <c r="A801" s="1">
        <f>策略報表!A801</f>
        <v>44537</v>
      </c>
      <c r="B801">
        <f>資料貼入!B801</f>
        <v>35829.58</v>
      </c>
      <c r="C801">
        <f>SUM($B$3:B801)</f>
        <v>8985157.8799999952</v>
      </c>
      <c r="L801" t="str">
        <f t="shared" si="22"/>
        <v>2021</v>
      </c>
    </row>
    <row r="802" spans="1:12" ht="16.2">
      <c r="A802" s="1">
        <f>策略報表!A802</f>
        <v>44538</v>
      </c>
      <c r="B802">
        <f>資料貼入!B802</f>
        <v>63367.600000000006</v>
      </c>
      <c r="C802">
        <f>SUM($B$3:B802)</f>
        <v>9048525.4799999949</v>
      </c>
      <c r="L802" t="str">
        <f t="shared" si="22"/>
        <v>2021</v>
      </c>
    </row>
    <row r="803" spans="1:12" ht="16.2">
      <c r="A803" s="1">
        <f>策略報表!A803</f>
        <v>44539</v>
      </c>
      <c r="B803">
        <f>資料貼入!B803</f>
        <v>1833.2400000000016</v>
      </c>
      <c r="C803">
        <f>SUM($B$3:B803)</f>
        <v>9050358.7199999951</v>
      </c>
      <c r="L803" t="str">
        <f t="shared" si="22"/>
        <v>2021</v>
      </c>
    </row>
    <row r="804" spans="1:12" ht="16.2">
      <c r="A804" s="1">
        <f>策略報表!A804</f>
        <v>44540</v>
      </c>
      <c r="B804">
        <f>資料貼入!B804</f>
        <v>-57023.58</v>
      </c>
      <c r="C804">
        <f>SUM($B$3:B804)</f>
        <v>8993335.139999995</v>
      </c>
      <c r="L804" t="str">
        <f t="shared" si="22"/>
        <v>2021</v>
      </c>
    </row>
    <row r="805" spans="1:12" ht="16.2">
      <c r="A805" s="1">
        <f>策略報表!A805</f>
        <v>44541</v>
      </c>
      <c r="B805">
        <f>資料貼入!B805</f>
        <v>0</v>
      </c>
      <c r="C805">
        <f>SUM($B$3:B805)</f>
        <v>8993335.139999995</v>
      </c>
      <c r="L805" t="str">
        <f t="shared" si="22"/>
        <v>2021</v>
      </c>
    </row>
    <row r="806" spans="1:12" ht="16.2">
      <c r="A806" s="1">
        <f>策略報表!A806</f>
        <v>44542</v>
      </c>
      <c r="B806">
        <f>資料貼入!B806</f>
        <v>0</v>
      </c>
      <c r="C806">
        <f>SUM($B$3:B806)</f>
        <v>8993335.139999995</v>
      </c>
      <c r="L806" t="str">
        <f t="shared" si="22"/>
        <v>2021</v>
      </c>
    </row>
    <row r="807" spans="1:12" ht="16.2">
      <c r="A807" s="1">
        <f>策略報表!A807</f>
        <v>44543</v>
      </c>
      <c r="B807">
        <f>資料貼入!B807</f>
        <v>-71101.5</v>
      </c>
      <c r="C807">
        <f>SUM($B$3:B807)</f>
        <v>8922233.639999995</v>
      </c>
      <c r="L807" t="str">
        <f t="shared" si="22"/>
        <v>2021</v>
      </c>
    </row>
    <row r="808" spans="1:12" ht="16.2">
      <c r="A808" s="1">
        <f>策略報表!A808</f>
        <v>44544</v>
      </c>
      <c r="B808">
        <f>資料貼入!B808</f>
        <v>56535.299999999996</v>
      </c>
      <c r="C808">
        <f>SUM($B$3:B808)</f>
        <v>8978768.9399999958</v>
      </c>
      <c r="L808" t="str">
        <f t="shared" si="22"/>
        <v>2021</v>
      </c>
    </row>
    <row r="809" spans="1:12" ht="16.2">
      <c r="A809" s="1">
        <f>策略報表!A809</f>
        <v>44545</v>
      </c>
      <c r="B809">
        <f>資料貼入!B809</f>
        <v>-22756.17</v>
      </c>
      <c r="C809">
        <f>SUM($B$3:B809)</f>
        <v>8956012.7699999958</v>
      </c>
      <c r="L809" t="str">
        <f t="shared" si="22"/>
        <v>2021</v>
      </c>
    </row>
    <row r="810" spans="1:12" ht="16.2">
      <c r="A810" s="1">
        <f>策略報表!A810</f>
        <v>44546</v>
      </c>
      <c r="B810">
        <f>資料貼入!B810</f>
        <v>-328.36999999999989</v>
      </c>
      <c r="C810">
        <f>SUM($B$3:B810)</f>
        <v>8955684.3999999966</v>
      </c>
      <c r="L810" t="str">
        <f t="shared" si="22"/>
        <v>2021</v>
      </c>
    </row>
    <row r="811" spans="1:12" ht="16.2">
      <c r="A811" s="1">
        <f>策略報表!A811</f>
        <v>44547</v>
      </c>
      <c r="B811">
        <f>資料貼入!B811</f>
        <v>-49061.08</v>
      </c>
      <c r="C811">
        <f>SUM($B$3:B811)</f>
        <v>8906623.3199999966</v>
      </c>
      <c r="L811" t="str">
        <f t="shared" si="22"/>
        <v>2021</v>
      </c>
    </row>
    <row r="812" spans="1:12" ht="16.2">
      <c r="A812" s="1">
        <f>策略報表!A812</f>
        <v>44548</v>
      </c>
      <c r="B812">
        <f>資料貼入!B812</f>
        <v>0</v>
      </c>
      <c r="C812">
        <f>SUM($B$3:B812)</f>
        <v>8906623.3199999966</v>
      </c>
      <c r="L812" t="str">
        <f t="shared" si="22"/>
        <v>2021</v>
      </c>
    </row>
    <row r="813" spans="1:12" ht="16.2">
      <c r="A813" s="1">
        <f>策略報表!A813</f>
        <v>44549</v>
      </c>
      <c r="B813">
        <f>資料貼入!B813</f>
        <v>0</v>
      </c>
      <c r="C813">
        <f>SUM($B$3:B813)</f>
        <v>8906623.3199999966</v>
      </c>
      <c r="L813" t="str">
        <f t="shared" si="22"/>
        <v>2021</v>
      </c>
    </row>
    <row r="814" spans="1:12" ht="16.2">
      <c r="A814" s="1">
        <f>策略報表!A814</f>
        <v>44550</v>
      </c>
      <c r="B814">
        <f>資料貼入!B814</f>
        <v>53432.229999999996</v>
      </c>
      <c r="C814">
        <f>SUM($B$3:B814)</f>
        <v>8960055.549999997</v>
      </c>
      <c r="L814" t="str">
        <f t="shared" si="22"/>
        <v>2021</v>
      </c>
    </row>
    <row r="815" spans="1:12" ht="16.2">
      <c r="A815" s="1">
        <f>策略報表!A815</f>
        <v>44551</v>
      </c>
      <c r="B815">
        <f>資料貼入!B815</f>
        <v>114023.16</v>
      </c>
      <c r="C815">
        <f>SUM($B$3:B815)</f>
        <v>9074078.7099999972</v>
      </c>
      <c r="L815" t="str">
        <f t="shared" si="22"/>
        <v>2021</v>
      </c>
    </row>
    <row r="816" spans="1:12" ht="16.2">
      <c r="A816" s="1">
        <f>策略報表!A816</f>
        <v>44552</v>
      </c>
      <c r="B816">
        <f>資料貼入!B816</f>
        <v>3990.7300000000005</v>
      </c>
      <c r="C816">
        <f>SUM($B$3:B816)</f>
        <v>9078069.4399999976</v>
      </c>
      <c r="L816" t="str">
        <f t="shared" si="22"/>
        <v>2021</v>
      </c>
    </row>
    <row r="817" spans="1:12" ht="16.2">
      <c r="A817" s="1">
        <f>策略報表!A817</f>
        <v>44553</v>
      </c>
      <c r="B817">
        <f>資料貼入!B817</f>
        <v>94625.76999999999</v>
      </c>
      <c r="C817">
        <f>SUM($B$3:B817)</f>
        <v>9172695.2099999972</v>
      </c>
      <c r="L817" t="str">
        <f t="shared" si="22"/>
        <v>2021</v>
      </c>
    </row>
    <row r="818" spans="1:12" ht="16.2">
      <c r="A818" s="1">
        <f>策略報表!A818</f>
        <v>44554</v>
      </c>
      <c r="B818">
        <f>資料貼入!B818</f>
        <v>3882.6700000000019</v>
      </c>
      <c r="C818">
        <f>SUM($B$3:B818)</f>
        <v>9176577.8799999971</v>
      </c>
      <c r="L818" t="str">
        <f t="shared" si="22"/>
        <v>2021</v>
      </c>
    </row>
    <row r="819" spans="1:12" ht="16.2">
      <c r="A819" s="1">
        <f>策略報表!A819</f>
        <v>44555</v>
      </c>
      <c r="B819">
        <f>資料貼入!B819</f>
        <v>0</v>
      </c>
      <c r="C819">
        <f>SUM($B$3:B819)</f>
        <v>9176577.8799999971</v>
      </c>
      <c r="L819" t="str">
        <f t="shared" si="22"/>
        <v>2021</v>
      </c>
    </row>
    <row r="820" spans="1:12" ht="16.2">
      <c r="A820" s="1">
        <f>策略報表!A820</f>
        <v>44556</v>
      </c>
      <c r="B820">
        <f>資料貼入!B820</f>
        <v>0</v>
      </c>
      <c r="C820">
        <f>SUM($B$3:B820)</f>
        <v>9176577.8799999971</v>
      </c>
      <c r="L820" t="str">
        <f t="shared" si="22"/>
        <v>2021</v>
      </c>
    </row>
    <row r="821" spans="1:12" ht="16.2">
      <c r="A821" s="1">
        <f>策略報表!A821</f>
        <v>44557</v>
      </c>
      <c r="B821">
        <f>資料貼入!B821</f>
        <v>125790.15999999999</v>
      </c>
      <c r="C821">
        <f>SUM($B$3:B821)</f>
        <v>9302368.0399999972</v>
      </c>
      <c r="L821" t="str">
        <f t="shared" si="22"/>
        <v>2021</v>
      </c>
    </row>
    <row r="822" spans="1:12" ht="16.2">
      <c r="A822" s="1">
        <f>策略報表!A822</f>
        <v>44558</v>
      </c>
      <c r="B822">
        <f>資料貼入!B822</f>
        <v>178647.09</v>
      </c>
      <c r="C822">
        <f>SUM($B$3:B822)</f>
        <v>9481015.1299999971</v>
      </c>
      <c r="L822" t="str">
        <f t="shared" si="22"/>
        <v>2021</v>
      </c>
    </row>
    <row r="823" spans="1:12" ht="16.2">
      <c r="A823" s="1">
        <f>策略報表!A823</f>
        <v>44559</v>
      </c>
      <c r="B823">
        <f>資料貼入!B823</f>
        <v>-1317.9000000000033</v>
      </c>
      <c r="C823">
        <f>SUM($B$3:B823)</f>
        <v>9479697.2299999967</v>
      </c>
      <c r="L823" t="str">
        <f t="shared" si="22"/>
        <v>2021</v>
      </c>
    </row>
    <row r="824" spans="1:12" ht="16.2">
      <c r="A824" s="1">
        <f>策略報表!A824</f>
        <v>44560</v>
      </c>
      <c r="B824">
        <f>資料貼入!B824</f>
        <v>-46415.96</v>
      </c>
      <c r="C824">
        <f>SUM($B$3:B824)</f>
        <v>9433281.2699999958</v>
      </c>
      <c r="L824" t="str">
        <f t="shared" si="22"/>
        <v>2021</v>
      </c>
    </row>
    <row r="825" spans="1:12" ht="16.2">
      <c r="A825" s="1">
        <f>策略報表!A825</f>
        <v>44561</v>
      </c>
      <c r="B825">
        <f>資料貼入!B825</f>
        <v>0</v>
      </c>
      <c r="C825">
        <f>SUM($B$3:B825)</f>
        <v>9433281.2699999958</v>
      </c>
      <c r="L825" t="str">
        <f t="shared" si="22"/>
        <v>2021</v>
      </c>
    </row>
    <row r="826" spans="1:12" ht="16.2">
      <c r="A826" s="1">
        <f>策略報表!A826</f>
        <v>44562</v>
      </c>
      <c r="B826">
        <f>資料貼入!B826</f>
        <v>0</v>
      </c>
      <c r="C826">
        <f>SUM($B$3:B826)</f>
        <v>9433281.2699999958</v>
      </c>
      <c r="L826" t="str">
        <f t="shared" si="22"/>
        <v>2022</v>
      </c>
    </row>
    <row r="827" spans="1:12" ht="16.2">
      <c r="A827" s="1">
        <f>策略報表!A827</f>
        <v>44563</v>
      </c>
      <c r="B827">
        <f>資料貼入!B827</f>
        <v>0</v>
      </c>
      <c r="C827">
        <f>SUM($B$3:B827)</f>
        <v>9433281.2699999958</v>
      </c>
      <c r="L827" t="str">
        <f t="shared" si="22"/>
        <v>2022</v>
      </c>
    </row>
    <row r="828" spans="1:12" ht="16.2">
      <c r="A828" s="1">
        <f>策略報表!A828</f>
        <v>44564</v>
      </c>
      <c r="B828">
        <f>資料貼入!B828</f>
        <v>6065.1600000000035</v>
      </c>
      <c r="C828">
        <f>SUM($B$3:B828)</f>
        <v>9439346.429999996</v>
      </c>
      <c r="L828" t="str">
        <f t="shared" si="22"/>
        <v>2022</v>
      </c>
    </row>
    <row r="829" spans="1:12" ht="16.2">
      <c r="A829" s="1">
        <f>策略報表!A829</f>
        <v>44565</v>
      </c>
      <c r="B829">
        <f>資料貼入!B829</f>
        <v>174360.97000000003</v>
      </c>
      <c r="C829">
        <f>SUM($B$3:B829)</f>
        <v>9613707.3999999966</v>
      </c>
      <c r="L829" t="str">
        <f t="shared" si="22"/>
        <v>2022</v>
      </c>
    </row>
    <row r="830" spans="1:12" ht="16.2">
      <c r="A830" s="1">
        <f>策略報表!A830</f>
        <v>44566</v>
      </c>
      <c r="B830">
        <f>資料貼入!B830</f>
        <v>-33062.81</v>
      </c>
      <c r="C830">
        <f>SUM($B$3:B830)</f>
        <v>9580644.5899999961</v>
      </c>
      <c r="L830" t="str">
        <f t="shared" si="22"/>
        <v>2022</v>
      </c>
    </row>
    <row r="831" spans="1:12" ht="16.2">
      <c r="A831" s="1">
        <f>策略報表!A831</f>
        <v>44567</v>
      </c>
      <c r="B831">
        <f>資料貼入!B831</f>
        <v>5394.8800000000047</v>
      </c>
      <c r="C831">
        <f>SUM($B$3:B831)</f>
        <v>9586039.4699999969</v>
      </c>
      <c r="L831" t="str">
        <f t="shared" si="22"/>
        <v>2022</v>
      </c>
    </row>
    <row r="832" spans="1:12" ht="16.2">
      <c r="A832" s="1">
        <f>策略報表!A832</f>
        <v>44568</v>
      </c>
      <c r="B832">
        <f>資料貼入!B832</f>
        <v>20800.559999999998</v>
      </c>
      <c r="C832">
        <f>SUM($B$3:B832)</f>
        <v>9606840.0299999975</v>
      </c>
      <c r="L832" t="str">
        <f t="shared" si="22"/>
        <v>2022</v>
      </c>
    </row>
    <row r="833" spans="1:12" ht="16.2">
      <c r="A833" s="1">
        <f>策略報表!A833</f>
        <v>44569</v>
      </c>
      <c r="B833">
        <f>資料貼入!B833</f>
        <v>0</v>
      </c>
      <c r="C833">
        <f>SUM($B$3:B833)</f>
        <v>9606840.0299999975</v>
      </c>
      <c r="L833" t="str">
        <f t="shared" si="22"/>
        <v>2022</v>
      </c>
    </row>
    <row r="834" spans="1:12" ht="16.2">
      <c r="A834" s="1">
        <f>策略報表!A834</f>
        <v>44570</v>
      </c>
      <c r="B834">
        <f>資料貼入!B834</f>
        <v>0</v>
      </c>
      <c r="C834">
        <f>SUM($B$3:B834)</f>
        <v>9606840.0299999975</v>
      </c>
      <c r="L834" t="str">
        <f t="shared" si="22"/>
        <v>2022</v>
      </c>
    </row>
    <row r="835" spans="1:12" ht="16.2">
      <c r="A835" s="1">
        <f>策略報表!A835</f>
        <v>44571</v>
      </c>
      <c r="B835">
        <f>資料貼入!B835</f>
        <v>-69803.91</v>
      </c>
      <c r="C835">
        <f>SUM($B$3:B835)</f>
        <v>9537036.1199999973</v>
      </c>
      <c r="L835" t="str">
        <f t="shared" si="22"/>
        <v>2022</v>
      </c>
    </row>
    <row r="836" spans="1:12" ht="16.2">
      <c r="A836" s="1">
        <f>策略報表!A836</f>
        <v>44572</v>
      </c>
      <c r="B836">
        <f>資料貼入!B836</f>
        <v>-96566.71</v>
      </c>
      <c r="C836">
        <f>SUM($B$3:B836)</f>
        <v>9440469.4099999964</v>
      </c>
      <c r="L836" t="str">
        <f t="shared" ref="L836:L899" si="23">IF(ISBLANK(A836),"",TEXT(A836,"yyyy"))</f>
        <v>2022</v>
      </c>
    </row>
    <row r="837" spans="1:12" ht="16.2">
      <c r="A837" s="1">
        <f>策略報表!A837</f>
        <v>44573</v>
      </c>
      <c r="B837">
        <f>資料貼入!B837</f>
        <v>33358.769999999997</v>
      </c>
      <c r="C837">
        <f>SUM($B$3:B837)</f>
        <v>9473828.179999996</v>
      </c>
      <c r="L837" t="str">
        <f t="shared" si="23"/>
        <v>2022</v>
      </c>
    </row>
    <row r="838" spans="1:12" ht="16.2">
      <c r="A838" s="1">
        <f>策略報表!A838</f>
        <v>44574</v>
      </c>
      <c r="B838">
        <f>資料貼入!B838</f>
        <v>-18168.87</v>
      </c>
      <c r="C838">
        <f>SUM($B$3:B838)</f>
        <v>9455659.3099999968</v>
      </c>
      <c r="L838" t="str">
        <f t="shared" si="23"/>
        <v>2022</v>
      </c>
    </row>
    <row r="839" spans="1:12" ht="16.2">
      <c r="A839" s="1">
        <f>策略報表!A839</f>
        <v>44575</v>
      </c>
      <c r="B839">
        <f>資料貼入!B839</f>
        <v>131561.03</v>
      </c>
      <c r="C839">
        <f>SUM($B$3:B839)</f>
        <v>9587220.3399999961</v>
      </c>
      <c r="L839" t="str">
        <f t="shared" si="23"/>
        <v>2022</v>
      </c>
    </row>
    <row r="840" spans="1:12" ht="16.2">
      <c r="A840" s="1">
        <f>策略報表!A840</f>
        <v>44576</v>
      </c>
      <c r="B840">
        <f>資料貼入!B840</f>
        <v>0</v>
      </c>
      <c r="C840">
        <f>SUM($B$3:B840)</f>
        <v>9587220.3399999961</v>
      </c>
      <c r="L840" t="str">
        <f t="shared" si="23"/>
        <v>2022</v>
      </c>
    </row>
    <row r="841" spans="1:12" ht="16.2">
      <c r="A841" s="1">
        <f>策略報表!A841</f>
        <v>44577</v>
      </c>
      <c r="B841">
        <f>資料貼入!B841</f>
        <v>0</v>
      </c>
      <c r="C841">
        <f>SUM($B$3:B841)</f>
        <v>9587220.3399999961</v>
      </c>
      <c r="L841" t="str">
        <f t="shared" si="23"/>
        <v>2022</v>
      </c>
    </row>
    <row r="842" spans="1:12" ht="16.2">
      <c r="A842" s="1">
        <f>策略報表!A842</f>
        <v>44578</v>
      </c>
      <c r="B842">
        <f>資料貼入!B842</f>
        <v>-16823.200000000004</v>
      </c>
      <c r="C842">
        <f>SUM($B$3:B842)</f>
        <v>9570397.1399999969</v>
      </c>
      <c r="L842" t="str">
        <f t="shared" si="23"/>
        <v>2022</v>
      </c>
    </row>
    <row r="843" spans="1:12" ht="16.2">
      <c r="A843" s="1">
        <f>策略報表!A843</f>
        <v>44579</v>
      </c>
      <c r="B843">
        <f>資料貼入!B843</f>
        <v>-34083.08</v>
      </c>
      <c r="C843">
        <f>SUM($B$3:B843)</f>
        <v>9536314.0599999968</v>
      </c>
      <c r="L843" t="str">
        <f t="shared" si="23"/>
        <v>2022</v>
      </c>
    </row>
    <row r="844" spans="1:12" ht="16.2">
      <c r="A844" s="1">
        <f>策略報表!A844</f>
        <v>44580</v>
      </c>
      <c r="B844">
        <f>資料貼入!B844</f>
        <v>6869.0799999999981</v>
      </c>
      <c r="C844">
        <f>SUM($B$3:B844)</f>
        <v>9543183.1399999969</v>
      </c>
      <c r="L844" t="str">
        <f t="shared" si="23"/>
        <v>2022</v>
      </c>
    </row>
    <row r="845" spans="1:12" ht="16.2">
      <c r="A845" s="1">
        <f>策略報表!A845</f>
        <v>44581</v>
      </c>
      <c r="B845">
        <f>資料貼入!B845</f>
        <v>17165.239999999998</v>
      </c>
      <c r="C845">
        <f>SUM($B$3:B845)</f>
        <v>9560348.3799999971</v>
      </c>
      <c r="L845" t="str">
        <f t="shared" si="23"/>
        <v>2022</v>
      </c>
    </row>
    <row r="846" spans="1:12" ht="16.2">
      <c r="A846" s="1">
        <f>策略報表!A846</f>
        <v>44582</v>
      </c>
      <c r="B846">
        <f>資料貼入!B846</f>
        <v>-113225.58999999998</v>
      </c>
      <c r="C846">
        <f>SUM($B$3:B846)</f>
        <v>9447122.7899999972</v>
      </c>
      <c r="L846" t="str">
        <f t="shared" si="23"/>
        <v>2022</v>
      </c>
    </row>
    <row r="847" spans="1:12" ht="16.2">
      <c r="A847" s="1">
        <f>策略報表!A847</f>
        <v>44583</v>
      </c>
      <c r="B847">
        <f>資料貼入!B847</f>
        <v>0</v>
      </c>
      <c r="C847">
        <f>SUM($B$3:B847)</f>
        <v>9447122.7899999972</v>
      </c>
      <c r="L847" t="str">
        <f t="shared" si="23"/>
        <v>2022</v>
      </c>
    </row>
    <row r="848" spans="1:12" ht="16.2">
      <c r="A848" s="1">
        <f>策略報表!A848</f>
        <v>44584</v>
      </c>
      <c r="B848">
        <f>資料貼入!B848</f>
        <v>0</v>
      </c>
      <c r="C848">
        <f>SUM($B$3:B848)</f>
        <v>9447122.7899999972</v>
      </c>
      <c r="L848" t="str">
        <f t="shared" si="23"/>
        <v>2022</v>
      </c>
    </row>
    <row r="849" spans="1:12" ht="16.2">
      <c r="A849" s="1">
        <f>策略報表!A849</f>
        <v>44585</v>
      </c>
      <c r="B849">
        <f>資料貼入!B849</f>
        <v>-36220.400000000001</v>
      </c>
      <c r="C849">
        <f>SUM($B$3:B849)</f>
        <v>9410902.3899999969</v>
      </c>
      <c r="L849" t="str">
        <f t="shared" si="23"/>
        <v>2022</v>
      </c>
    </row>
    <row r="850" spans="1:12" ht="16.2">
      <c r="A850" s="1">
        <f>策略報表!A850</f>
        <v>44586</v>
      </c>
      <c r="B850">
        <f>資料貼入!B850</f>
        <v>64493.49</v>
      </c>
      <c r="C850">
        <f>SUM($B$3:B850)</f>
        <v>9475395.8799999971</v>
      </c>
      <c r="L850" t="str">
        <f t="shared" si="23"/>
        <v>2022</v>
      </c>
    </row>
    <row r="851" spans="1:12" ht="16.2">
      <c r="A851" s="1">
        <f>策略報表!A851</f>
        <v>44587</v>
      </c>
      <c r="B851">
        <f>資料貼入!B851</f>
        <v>-35721.919999999998</v>
      </c>
      <c r="C851">
        <f>SUM($B$3:B851)</f>
        <v>9439673.9599999972</v>
      </c>
      <c r="L851" t="str">
        <f t="shared" si="23"/>
        <v>2022</v>
      </c>
    </row>
    <row r="852" spans="1:12" ht="16.2">
      <c r="A852" s="1">
        <f>策略報表!A852</f>
        <v>44588</v>
      </c>
      <c r="B852">
        <f>資料貼入!B852</f>
        <v>0</v>
      </c>
      <c r="C852">
        <f>SUM($B$3:B852)</f>
        <v>9439673.9599999972</v>
      </c>
      <c r="L852" t="str">
        <f t="shared" si="23"/>
        <v>2022</v>
      </c>
    </row>
    <row r="853" spans="1:12" ht="16.2">
      <c r="A853" s="1">
        <f>策略報表!A853</f>
        <v>44589</v>
      </c>
      <c r="B853">
        <f>資料貼入!B853</f>
        <v>0</v>
      </c>
      <c r="C853">
        <f>SUM($B$3:B853)</f>
        <v>9439673.9599999972</v>
      </c>
      <c r="L853" t="str">
        <f t="shared" si="23"/>
        <v>2022</v>
      </c>
    </row>
    <row r="854" spans="1:12" ht="16.2">
      <c r="A854" s="1">
        <f>策略報表!A854</f>
        <v>44590</v>
      </c>
      <c r="B854">
        <f>資料貼入!B854</f>
        <v>0</v>
      </c>
      <c r="C854">
        <f>SUM($B$3:B854)</f>
        <v>9439673.9599999972</v>
      </c>
      <c r="L854" t="str">
        <f t="shared" si="23"/>
        <v>2022</v>
      </c>
    </row>
    <row r="855" spans="1:12" ht="16.2">
      <c r="A855" s="1">
        <f>策略報表!A855</f>
        <v>44591</v>
      </c>
      <c r="B855">
        <f>資料貼入!B855</f>
        <v>0</v>
      </c>
      <c r="C855">
        <f>SUM($B$3:B855)</f>
        <v>9439673.9599999972</v>
      </c>
      <c r="L855" t="str">
        <f t="shared" si="23"/>
        <v>2022</v>
      </c>
    </row>
    <row r="856" spans="1:12" ht="16.2">
      <c r="A856" s="1">
        <f>策略報表!A856</f>
        <v>44592</v>
      </c>
      <c r="B856">
        <f>資料貼入!B856</f>
        <v>0</v>
      </c>
      <c r="C856">
        <f>SUM($B$3:B856)</f>
        <v>9439673.9599999972</v>
      </c>
      <c r="L856" t="str">
        <f t="shared" si="23"/>
        <v>2022</v>
      </c>
    </row>
    <row r="857" spans="1:12" ht="16.2">
      <c r="A857" s="1">
        <f>策略報表!A857</f>
        <v>44593</v>
      </c>
      <c r="B857">
        <f>資料貼入!B857</f>
        <v>0</v>
      </c>
      <c r="C857">
        <f>SUM($B$3:B857)</f>
        <v>9439673.9599999972</v>
      </c>
      <c r="L857" t="str">
        <f t="shared" si="23"/>
        <v>2022</v>
      </c>
    </row>
    <row r="858" spans="1:12" ht="16.2">
      <c r="A858" s="1">
        <f>策略報表!A858</f>
        <v>44594</v>
      </c>
      <c r="B858">
        <f>資料貼入!B858</f>
        <v>0</v>
      </c>
      <c r="C858">
        <f>SUM($B$3:B858)</f>
        <v>9439673.9599999972</v>
      </c>
      <c r="L858" t="str">
        <f t="shared" si="23"/>
        <v>2022</v>
      </c>
    </row>
    <row r="859" spans="1:12" ht="16.2">
      <c r="A859" s="1">
        <f>策略報表!A859</f>
        <v>44595</v>
      </c>
      <c r="B859">
        <f>資料貼入!B859</f>
        <v>0</v>
      </c>
      <c r="C859">
        <f>SUM($B$3:B859)</f>
        <v>9439673.9599999972</v>
      </c>
      <c r="L859" t="str">
        <f t="shared" si="23"/>
        <v>2022</v>
      </c>
    </row>
    <row r="860" spans="1:12" ht="16.2">
      <c r="A860" s="1">
        <f>策略報表!A860</f>
        <v>44596</v>
      </c>
      <c r="B860">
        <f>資料貼入!B860</f>
        <v>0</v>
      </c>
      <c r="C860">
        <f>SUM($B$3:B860)</f>
        <v>9439673.9599999972</v>
      </c>
      <c r="L860" t="str">
        <f t="shared" si="23"/>
        <v>2022</v>
      </c>
    </row>
    <row r="861" spans="1:12" ht="16.2">
      <c r="A861" s="1">
        <f>策略報表!A861</f>
        <v>44597</v>
      </c>
      <c r="B861">
        <f>資料貼入!B861</f>
        <v>0</v>
      </c>
      <c r="C861">
        <f>SUM($B$3:B861)</f>
        <v>9439673.9599999972</v>
      </c>
      <c r="L861" t="str">
        <f t="shared" si="23"/>
        <v>2022</v>
      </c>
    </row>
    <row r="862" spans="1:12" ht="16.2">
      <c r="A862" s="1">
        <f>策略報表!A862</f>
        <v>44598</v>
      </c>
      <c r="B862">
        <f>資料貼入!B862</f>
        <v>0</v>
      </c>
      <c r="C862">
        <f>SUM($B$3:B862)</f>
        <v>9439673.9599999972</v>
      </c>
      <c r="L862" t="str">
        <f t="shared" si="23"/>
        <v>2022</v>
      </c>
    </row>
    <row r="863" spans="1:12" ht="16.2">
      <c r="A863" s="1">
        <f>策略報表!A863</f>
        <v>44599</v>
      </c>
      <c r="B863">
        <f>資料貼入!B863</f>
        <v>22891.78</v>
      </c>
      <c r="C863">
        <f>SUM($B$3:B863)</f>
        <v>9462565.7399999965</v>
      </c>
      <c r="L863" t="str">
        <f t="shared" si="23"/>
        <v>2022</v>
      </c>
    </row>
    <row r="864" spans="1:12" ht="16.2">
      <c r="A864" s="1">
        <f>策略報表!A864</f>
        <v>44600</v>
      </c>
      <c r="B864">
        <f>資料貼入!B864</f>
        <v>-9370.2500000000018</v>
      </c>
      <c r="C864">
        <f>SUM($B$3:B864)</f>
        <v>9453195.4899999965</v>
      </c>
      <c r="L864" t="str">
        <f t="shared" si="23"/>
        <v>2022</v>
      </c>
    </row>
    <row r="865" spans="1:12" ht="16.2">
      <c r="A865" s="1">
        <f>策略報表!A865</f>
        <v>44601</v>
      </c>
      <c r="B865">
        <f>資料貼入!B865</f>
        <v>220839.57</v>
      </c>
      <c r="C865">
        <f>SUM($B$3:B865)</f>
        <v>9674035.0599999968</v>
      </c>
      <c r="L865" t="str">
        <f t="shared" si="23"/>
        <v>2022</v>
      </c>
    </row>
    <row r="866" spans="1:12" ht="16.2">
      <c r="A866" s="1">
        <f>策略報表!A866</f>
        <v>44602</v>
      </c>
      <c r="B866">
        <f>資料貼入!B866</f>
        <v>217924.50999999998</v>
      </c>
      <c r="C866">
        <f>SUM($B$3:B866)</f>
        <v>9891959.5699999966</v>
      </c>
      <c r="L866" t="str">
        <f t="shared" si="23"/>
        <v>2022</v>
      </c>
    </row>
    <row r="867" spans="1:12" ht="16.2">
      <c r="A867" s="1">
        <f>策略報表!A867</f>
        <v>44603</v>
      </c>
      <c r="B867">
        <f>資料貼入!B867</f>
        <v>-83287.31</v>
      </c>
      <c r="C867">
        <f>SUM($B$3:B867)</f>
        <v>9808672.2599999961</v>
      </c>
      <c r="L867" t="str">
        <f t="shared" si="23"/>
        <v>2022</v>
      </c>
    </row>
    <row r="868" spans="1:12" ht="16.2">
      <c r="A868" s="1">
        <f>策略報表!A868</f>
        <v>44604</v>
      </c>
      <c r="B868">
        <f>資料貼入!B868</f>
        <v>0</v>
      </c>
      <c r="C868">
        <f>SUM($B$3:B868)</f>
        <v>9808672.2599999961</v>
      </c>
      <c r="L868" t="str">
        <f t="shared" si="23"/>
        <v>2022</v>
      </c>
    </row>
    <row r="869" spans="1:12" ht="16.2">
      <c r="A869" s="1">
        <f>策略報表!A869</f>
        <v>44605</v>
      </c>
      <c r="B869">
        <f>資料貼入!B869</f>
        <v>0</v>
      </c>
      <c r="C869">
        <f>SUM($B$3:B869)</f>
        <v>9808672.2599999961</v>
      </c>
      <c r="L869" t="str">
        <f t="shared" si="23"/>
        <v>2022</v>
      </c>
    </row>
    <row r="870" spans="1:12" ht="16.2">
      <c r="A870" s="1">
        <f>策略報表!A870</f>
        <v>44606</v>
      </c>
      <c r="B870">
        <f>資料貼入!B870</f>
        <v>-182336.3</v>
      </c>
      <c r="C870">
        <f>SUM($B$3:B870)</f>
        <v>9626335.9599999953</v>
      </c>
      <c r="L870" t="str">
        <f t="shared" si="23"/>
        <v>2022</v>
      </c>
    </row>
    <row r="871" spans="1:12" ht="16.2">
      <c r="A871" s="1">
        <f>策略報表!A871</f>
        <v>44607</v>
      </c>
      <c r="B871">
        <f>資料貼入!B871</f>
        <v>-26750.609999999997</v>
      </c>
      <c r="C871">
        <f>SUM($B$3:B871)</f>
        <v>9599585.3499999959</v>
      </c>
      <c r="L871" t="str">
        <f t="shared" si="23"/>
        <v>2022</v>
      </c>
    </row>
    <row r="872" spans="1:12" ht="16.2">
      <c r="A872" s="1">
        <f>策略報表!A872</f>
        <v>44608</v>
      </c>
      <c r="B872">
        <f>資料貼入!B872</f>
        <v>-4736.4300000000039</v>
      </c>
      <c r="C872">
        <f>SUM($B$3:B872)</f>
        <v>9594848.9199999962</v>
      </c>
      <c r="L872" t="str">
        <f t="shared" si="23"/>
        <v>2022</v>
      </c>
    </row>
    <row r="873" spans="1:12" ht="16.2">
      <c r="A873" s="1">
        <f>策略報表!A873</f>
        <v>44609</v>
      </c>
      <c r="B873">
        <f>資料貼入!B873</f>
        <v>-41486.649999999994</v>
      </c>
      <c r="C873">
        <f>SUM($B$3:B873)</f>
        <v>9553362.2699999958</v>
      </c>
      <c r="L873" t="str">
        <f t="shared" si="23"/>
        <v>2022</v>
      </c>
    </row>
    <row r="874" spans="1:12" ht="16.2">
      <c r="A874" s="1">
        <f>策略報表!A874</f>
        <v>44610</v>
      </c>
      <c r="B874">
        <f>資料貼入!B874</f>
        <v>3784.9599999999991</v>
      </c>
      <c r="C874">
        <f>SUM($B$3:B874)</f>
        <v>9557147.2299999967</v>
      </c>
      <c r="L874" t="str">
        <f t="shared" si="23"/>
        <v>2022</v>
      </c>
    </row>
    <row r="875" spans="1:12" ht="16.2">
      <c r="A875" s="1">
        <f>策略報表!A875</f>
        <v>44611</v>
      </c>
      <c r="B875">
        <f>資料貼入!B875</f>
        <v>0</v>
      </c>
      <c r="C875">
        <f>SUM($B$3:B875)</f>
        <v>9557147.2299999967</v>
      </c>
      <c r="L875" t="str">
        <f t="shared" si="23"/>
        <v>2022</v>
      </c>
    </row>
    <row r="876" spans="1:12" ht="16.2">
      <c r="A876" s="1">
        <f>策略報表!A876</f>
        <v>44612</v>
      </c>
      <c r="B876">
        <f>資料貼入!B876</f>
        <v>0</v>
      </c>
      <c r="C876">
        <f>SUM($B$3:B876)</f>
        <v>9557147.2299999967</v>
      </c>
      <c r="L876" t="str">
        <f t="shared" si="23"/>
        <v>2022</v>
      </c>
    </row>
    <row r="877" spans="1:12" ht="16.2">
      <c r="A877" s="1">
        <f>策略報表!A877</f>
        <v>44613</v>
      </c>
      <c r="B877">
        <f>資料貼入!B877</f>
        <v>-18913.409999999996</v>
      </c>
      <c r="C877">
        <f>SUM($B$3:B877)</f>
        <v>9538233.8199999966</v>
      </c>
      <c r="L877" t="str">
        <f t="shared" si="23"/>
        <v>2022</v>
      </c>
    </row>
    <row r="878" spans="1:12" ht="16.2">
      <c r="A878" s="1">
        <f>策略報表!A878</f>
        <v>44614</v>
      </c>
      <c r="B878">
        <f>資料貼入!B878</f>
        <v>146105.65</v>
      </c>
      <c r="C878">
        <f>SUM($B$3:B878)</f>
        <v>9684339.4699999969</v>
      </c>
      <c r="L878" t="str">
        <f t="shared" si="23"/>
        <v>2022</v>
      </c>
    </row>
    <row r="879" spans="1:12" ht="16.2">
      <c r="A879" s="1">
        <f>策略報表!A879</f>
        <v>44615</v>
      </c>
      <c r="B879">
        <f>資料貼入!B879</f>
        <v>-110772.89</v>
      </c>
      <c r="C879">
        <f>SUM($B$3:B879)</f>
        <v>9573566.5799999963</v>
      </c>
      <c r="L879" t="str">
        <f t="shared" si="23"/>
        <v>2022</v>
      </c>
    </row>
    <row r="880" spans="1:12" ht="16.2">
      <c r="A880" s="1">
        <f>策略報表!A880</f>
        <v>44616</v>
      </c>
      <c r="B880">
        <f>資料貼入!B880</f>
        <v>159912.81</v>
      </c>
      <c r="C880">
        <f>SUM($B$3:B880)</f>
        <v>9733479.3899999969</v>
      </c>
      <c r="L880" t="str">
        <f t="shared" si="23"/>
        <v>2022</v>
      </c>
    </row>
    <row r="881" spans="1:12" ht="16.2">
      <c r="A881" s="1">
        <f>策略報表!A881</f>
        <v>44617</v>
      </c>
      <c r="B881">
        <f>資料貼入!B881</f>
        <v>-29980.699999999997</v>
      </c>
      <c r="C881">
        <f>SUM($B$3:B881)</f>
        <v>9703498.6899999976</v>
      </c>
      <c r="L881" t="str">
        <f t="shared" si="23"/>
        <v>2022</v>
      </c>
    </row>
    <row r="882" spans="1:12" ht="16.2">
      <c r="A882" s="1">
        <f>策略報表!A882</f>
        <v>44618</v>
      </c>
      <c r="B882">
        <f>資料貼入!B882</f>
        <v>0</v>
      </c>
      <c r="C882">
        <f>SUM($B$3:B882)</f>
        <v>9703498.6899999976</v>
      </c>
      <c r="L882" t="str">
        <f t="shared" si="23"/>
        <v>2022</v>
      </c>
    </row>
    <row r="883" spans="1:12" ht="16.2">
      <c r="A883" s="1">
        <f>策略報表!A883</f>
        <v>44619</v>
      </c>
      <c r="B883">
        <f>資料貼入!B883</f>
        <v>0</v>
      </c>
      <c r="C883">
        <f>SUM($B$3:B883)</f>
        <v>9703498.6899999976</v>
      </c>
      <c r="L883" t="str">
        <f t="shared" si="23"/>
        <v>2022</v>
      </c>
    </row>
    <row r="884" spans="1:12" ht="16.2">
      <c r="A884" s="1">
        <f>策略報表!A884</f>
        <v>44620</v>
      </c>
      <c r="B884">
        <f>資料貼入!B884</f>
        <v>0</v>
      </c>
      <c r="C884">
        <f>SUM($B$3:B884)</f>
        <v>9703498.6899999976</v>
      </c>
      <c r="L884" t="str">
        <f t="shared" si="23"/>
        <v>2022</v>
      </c>
    </row>
    <row r="885" spans="1:12" ht="16.2">
      <c r="A885" s="1">
        <f>策略報表!A885</f>
        <v>44621</v>
      </c>
      <c r="B885">
        <f>資料貼入!B885</f>
        <v>103928.74999999997</v>
      </c>
      <c r="C885">
        <f>SUM($B$3:B885)</f>
        <v>9807427.4399999976</v>
      </c>
      <c r="L885" t="str">
        <f t="shared" si="23"/>
        <v>2022</v>
      </c>
    </row>
    <row r="886" spans="1:12" ht="16.2">
      <c r="A886" s="1">
        <f>策略報表!A886</f>
        <v>44622</v>
      </c>
      <c r="B886">
        <f>資料貼入!B886</f>
        <v>-86007.3</v>
      </c>
      <c r="C886">
        <f>SUM($B$3:B886)</f>
        <v>9721420.1399999969</v>
      </c>
      <c r="L886" t="str">
        <f t="shared" si="23"/>
        <v>2022</v>
      </c>
    </row>
    <row r="887" spans="1:12" ht="16.2">
      <c r="A887" s="1">
        <f>策略報表!A887</f>
        <v>44623</v>
      </c>
      <c r="B887">
        <f>資料貼入!B887</f>
        <v>43038.159999999989</v>
      </c>
      <c r="C887">
        <f>SUM($B$3:B887)</f>
        <v>9764458.299999997</v>
      </c>
      <c r="L887" t="str">
        <f t="shared" si="23"/>
        <v>2022</v>
      </c>
    </row>
    <row r="888" spans="1:12" ht="16.2">
      <c r="A888" s="1">
        <f>策略報表!A888</f>
        <v>44624</v>
      </c>
      <c r="B888">
        <f>資料貼入!B888</f>
        <v>7531.4300000000021</v>
      </c>
      <c r="C888">
        <f>SUM($B$3:B888)</f>
        <v>9771989.7299999967</v>
      </c>
      <c r="L888" t="str">
        <f t="shared" si="23"/>
        <v>2022</v>
      </c>
    </row>
    <row r="889" spans="1:12" ht="16.2">
      <c r="A889" s="1">
        <f>策略報表!A889</f>
        <v>44625</v>
      </c>
      <c r="B889">
        <f>資料貼入!B889</f>
        <v>0</v>
      </c>
      <c r="C889">
        <f>SUM($B$3:B889)</f>
        <v>9771989.7299999967</v>
      </c>
      <c r="L889" t="str">
        <f t="shared" si="23"/>
        <v>2022</v>
      </c>
    </row>
    <row r="890" spans="1:12" ht="16.2">
      <c r="A890" s="1">
        <f>策略報表!A890</f>
        <v>44626</v>
      </c>
      <c r="B890">
        <f>資料貼入!B890</f>
        <v>0</v>
      </c>
      <c r="C890">
        <f>SUM($B$3:B890)</f>
        <v>9771989.7299999967</v>
      </c>
      <c r="L890" t="str">
        <f t="shared" si="23"/>
        <v>2022</v>
      </c>
    </row>
    <row r="891" spans="1:12" ht="16.2">
      <c r="A891" s="1">
        <f>策略報表!A891</f>
        <v>44627</v>
      </c>
      <c r="B891">
        <f>資料貼入!B891</f>
        <v>458249.38</v>
      </c>
      <c r="C891">
        <f>SUM($B$3:B891)</f>
        <v>10230239.109999998</v>
      </c>
      <c r="L891" t="str">
        <f t="shared" si="23"/>
        <v>2022</v>
      </c>
    </row>
    <row r="892" spans="1:12" ht="16.2">
      <c r="A892" s="1">
        <f>策略報表!A892</f>
        <v>44628</v>
      </c>
      <c r="B892">
        <f>資料貼入!B892</f>
        <v>452987.65000000008</v>
      </c>
      <c r="C892">
        <f>SUM($B$3:B892)</f>
        <v>10683226.759999998</v>
      </c>
      <c r="L892" t="str">
        <f t="shared" si="23"/>
        <v>2022</v>
      </c>
    </row>
    <row r="893" spans="1:12" ht="16.2">
      <c r="A893" s="1">
        <f>策略報表!A893</f>
        <v>44629</v>
      </c>
      <c r="B893">
        <f>資料貼入!B893</f>
        <v>-268919</v>
      </c>
      <c r="C893">
        <f>SUM($B$3:B893)</f>
        <v>10414307.759999998</v>
      </c>
      <c r="L893" t="str">
        <f t="shared" si="23"/>
        <v>2022</v>
      </c>
    </row>
    <row r="894" spans="1:12" ht="16.2">
      <c r="A894" s="1">
        <f>策略報表!A894</f>
        <v>44630</v>
      </c>
      <c r="B894">
        <f>資料貼入!B894</f>
        <v>52826.97</v>
      </c>
      <c r="C894">
        <f>SUM($B$3:B894)</f>
        <v>10467134.729999999</v>
      </c>
      <c r="L894" t="str">
        <f t="shared" si="23"/>
        <v>2022</v>
      </c>
    </row>
    <row r="895" spans="1:12" ht="16.2">
      <c r="A895" s="1">
        <f>策略報表!A895</f>
        <v>44631</v>
      </c>
      <c r="B895">
        <f>資料貼入!B895</f>
        <v>-143589.76000000001</v>
      </c>
      <c r="C895">
        <f>SUM($B$3:B895)</f>
        <v>10323544.969999999</v>
      </c>
      <c r="L895" t="str">
        <f t="shared" si="23"/>
        <v>2022</v>
      </c>
    </row>
    <row r="896" spans="1:12" ht="16.2">
      <c r="A896" s="1">
        <f>策略報表!A896</f>
        <v>44632</v>
      </c>
      <c r="B896">
        <f>資料貼入!B896</f>
        <v>0</v>
      </c>
      <c r="C896">
        <f>SUM($B$3:B896)</f>
        <v>10323544.969999999</v>
      </c>
      <c r="L896" t="str">
        <f t="shared" si="23"/>
        <v>2022</v>
      </c>
    </row>
    <row r="897" spans="1:12" ht="16.2">
      <c r="A897" s="1">
        <f>策略報表!A897</f>
        <v>44633</v>
      </c>
      <c r="B897">
        <f>資料貼入!B897</f>
        <v>0</v>
      </c>
      <c r="C897">
        <f>SUM($B$3:B897)</f>
        <v>10323544.969999999</v>
      </c>
      <c r="L897" t="str">
        <f t="shared" si="23"/>
        <v>2022</v>
      </c>
    </row>
    <row r="898" spans="1:12" ht="16.2">
      <c r="A898" s="1">
        <f>策略報表!A898</f>
        <v>44634</v>
      </c>
      <c r="B898">
        <f>資料貼入!B898</f>
        <v>-124096.61</v>
      </c>
      <c r="C898">
        <f>SUM($B$3:B898)</f>
        <v>10199448.359999999</v>
      </c>
      <c r="L898" t="str">
        <f t="shared" si="23"/>
        <v>2022</v>
      </c>
    </row>
    <row r="899" spans="1:12" ht="16.2">
      <c r="A899" s="1">
        <f>策略報表!A899</f>
        <v>44635</v>
      </c>
      <c r="B899">
        <f>資料貼入!B899</f>
        <v>117406.01</v>
      </c>
      <c r="C899">
        <f>SUM($B$3:B899)</f>
        <v>10316854.369999999</v>
      </c>
      <c r="L899" t="str">
        <f t="shared" si="23"/>
        <v>2022</v>
      </c>
    </row>
    <row r="900" spans="1:12" ht="16.2">
      <c r="A900" s="1">
        <f>策略報表!A900</f>
        <v>44636</v>
      </c>
      <c r="B900">
        <f>資料貼入!B900</f>
        <v>-109473.97</v>
      </c>
      <c r="C900">
        <f>SUM($B$3:B900)</f>
        <v>10207380.399999999</v>
      </c>
      <c r="L900" t="str">
        <f t="shared" ref="L900:L963" si="24">IF(ISBLANK(A900),"",TEXT(A900,"yyyy"))</f>
        <v>2022</v>
      </c>
    </row>
    <row r="901" spans="1:12" ht="16.2">
      <c r="A901" s="1">
        <f>策略報表!A901</f>
        <v>44637</v>
      </c>
      <c r="B901">
        <f>資料貼入!B901</f>
        <v>21404.93</v>
      </c>
      <c r="C901">
        <f>SUM($B$3:B901)</f>
        <v>10228785.329999998</v>
      </c>
      <c r="L901" t="str">
        <f t="shared" si="24"/>
        <v>2022</v>
      </c>
    </row>
    <row r="902" spans="1:12" ht="16.2">
      <c r="A902" s="1">
        <f>策略報表!A902</f>
        <v>44638</v>
      </c>
      <c r="B902">
        <f>資料貼入!B902</f>
        <v>-66044.81</v>
      </c>
      <c r="C902">
        <f>SUM($B$3:B902)</f>
        <v>10162740.519999998</v>
      </c>
      <c r="L902" t="str">
        <f t="shared" si="24"/>
        <v>2022</v>
      </c>
    </row>
    <row r="903" spans="1:12" ht="16.2">
      <c r="A903" s="1">
        <f>策略報表!A903</f>
        <v>44639</v>
      </c>
      <c r="B903">
        <f>資料貼入!B903</f>
        <v>0</v>
      </c>
      <c r="C903">
        <f>SUM($B$3:B903)</f>
        <v>10162740.519999998</v>
      </c>
      <c r="L903" t="str">
        <f t="shared" si="24"/>
        <v>2022</v>
      </c>
    </row>
    <row r="904" spans="1:12" ht="16.2">
      <c r="A904" s="1">
        <f>策略報表!A904</f>
        <v>44640</v>
      </c>
      <c r="B904">
        <f>資料貼入!B904</f>
        <v>0</v>
      </c>
      <c r="C904">
        <f>SUM($B$3:B904)</f>
        <v>10162740.519999998</v>
      </c>
      <c r="L904" t="str">
        <f t="shared" si="24"/>
        <v>2022</v>
      </c>
    </row>
    <row r="905" spans="1:12" ht="16.2">
      <c r="A905" s="1">
        <f>策略報表!A905</f>
        <v>44641</v>
      </c>
      <c r="B905">
        <f>資料貼入!B905</f>
        <v>3190.0900000000038</v>
      </c>
      <c r="C905">
        <f>SUM($B$3:B905)</f>
        <v>10165930.609999998</v>
      </c>
      <c r="L905" t="str">
        <f t="shared" si="24"/>
        <v>2022</v>
      </c>
    </row>
    <row r="906" spans="1:12" ht="16.2">
      <c r="A906" s="1">
        <f>策略報表!A906</f>
        <v>44642</v>
      </c>
      <c r="B906">
        <f>資料貼入!B906</f>
        <v>-1953.9899999999998</v>
      </c>
      <c r="C906">
        <f>SUM($B$3:B906)</f>
        <v>10163976.619999997</v>
      </c>
      <c r="L906" t="str">
        <f t="shared" si="24"/>
        <v>2022</v>
      </c>
    </row>
    <row r="907" spans="1:12" ht="16.2">
      <c r="A907" s="1">
        <f>策略報表!A907</f>
        <v>44643</v>
      </c>
      <c r="B907">
        <f>資料貼入!B907</f>
        <v>96019.28</v>
      </c>
      <c r="C907">
        <f>SUM($B$3:B907)</f>
        <v>10259995.899999997</v>
      </c>
      <c r="L907" t="str">
        <f t="shared" si="24"/>
        <v>2022</v>
      </c>
    </row>
    <row r="908" spans="1:12" ht="16.2">
      <c r="A908" s="1">
        <f>策略報表!A908</f>
        <v>44644</v>
      </c>
      <c r="B908">
        <f>資料貼入!B908</f>
        <v>-35968.869999999995</v>
      </c>
      <c r="C908">
        <f>SUM($B$3:B908)</f>
        <v>10224027.029999997</v>
      </c>
      <c r="L908" t="str">
        <f t="shared" si="24"/>
        <v>2022</v>
      </c>
    </row>
    <row r="909" spans="1:12" ht="16.2">
      <c r="A909" s="1">
        <f>策略報表!A909</f>
        <v>44645</v>
      </c>
      <c r="B909">
        <f>資料貼入!B909</f>
        <v>-90243.8</v>
      </c>
      <c r="C909">
        <f>SUM($B$3:B909)</f>
        <v>10133783.229999997</v>
      </c>
      <c r="L909" t="str">
        <f t="shared" si="24"/>
        <v>2022</v>
      </c>
    </row>
    <row r="910" spans="1:12" ht="16.2">
      <c r="A910" s="1">
        <f>策略報表!A910</f>
        <v>44646</v>
      </c>
      <c r="B910">
        <f>資料貼入!B910</f>
        <v>0</v>
      </c>
      <c r="C910">
        <f>SUM($B$3:B910)</f>
        <v>10133783.229999997</v>
      </c>
      <c r="L910" t="str">
        <f t="shared" si="24"/>
        <v>2022</v>
      </c>
    </row>
    <row r="911" spans="1:12" ht="16.2">
      <c r="A911" s="1">
        <f>策略報表!A911</f>
        <v>44647</v>
      </c>
      <c r="B911">
        <f>資料貼入!B911</f>
        <v>0</v>
      </c>
      <c r="C911">
        <f>SUM($B$3:B911)</f>
        <v>10133783.229999997</v>
      </c>
      <c r="L911" t="str">
        <f t="shared" si="24"/>
        <v>2022</v>
      </c>
    </row>
    <row r="912" spans="1:12" ht="16.2">
      <c r="A912" s="1">
        <f>策略報表!A912</f>
        <v>44648</v>
      </c>
      <c r="B912">
        <f>資料貼入!B912</f>
        <v>-145995.22</v>
      </c>
      <c r="C912">
        <f>SUM($B$3:B912)</f>
        <v>9987788.0099999961</v>
      </c>
      <c r="L912" t="str">
        <f t="shared" si="24"/>
        <v>2022</v>
      </c>
    </row>
    <row r="913" spans="1:12" ht="16.2">
      <c r="A913" s="1">
        <f>策略報表!A913</f>
        <v>44649</v>
      </c>
      <c r="B913">
        <f>資料貼入!B913</f>
        <v>-96458.73</v>
      </c>
      <c r="C913">
        <f>SUM($B$3:B913)</f>
        <v>9891329.2799999956</v>
      </c>
      <c r="L913" t="str">
        <f t="shared" si="24"/>
        <v>2022</v>
      </c>
    </row>
    <row r="914" spans="1:12" ht="16.2">
      <c r="A914" s="1">
        <f>策略報表!A914</f>
        <v>44650</v>
      </c>
      <c r="B914">
        <f>資料貼入!B914</f>
        <v>-73025.180000000008</v>
      </c>
      <c r="C914">
        <f>SUM($B$3:B914)</f>
        <v>9818304.0999999959</v>
      </c>
      <c r="L914" t="str">
        <f t="shared" si="24"/>
        <v>2022</v>
      </c>
    </row>
    <row r="915" spans="1:12" ht="16.2">
      <c r="A915" s="1">
        <f>策略報表!A915</f>
        <v>44651</v>
      </c>
      <c r="B915">
        <f>資料貼入!B915</f>
        <v>-41986.18</v>
      </c>
      <c r="C915">
        <f>SUM($B$3:B915)</f>
        <v>9776317.9199999962</v>
      </c>
      <c r="L915" t="str">
        <f t="shared" si="24"/>
        <v>2022</v>
      </c>
    </row>
    <row r="916" spans="1:12" ht="16.2">
      <c r="A916" s="1">
        <f>策略報表!A916</f>
        <v>44652</v>
      </c>
      <c r="B916">
        <f>資料貼入!B916</f>
        <v>-74929.56</v>
      </c>
      <c r="C916">
        <f>SUM($B$3:B916)</f>
        <v>9701388.3599999957</v>
      </c>
      <c r="L916" t="str">
        <f t="shared" si="24"/>
        <v>2022</v>
      </c>
    </row>
    <row r="917" spans="1:12" ht="16.2">
      <c r="A917" s="1">
        <f>策略報表!A917</f>
        <v>44653</v>
      </c>
      <c r="B917">
        <f>資料貼入!B917</f>
        <v>0</v>
      </c>
      <c r="C917">
        <f>SUM($B$3:B917)</f>
        <v>9701388.3599999957</v>
      </c>
      <c r="L917" t="str">
        <f t="shared" si="24"/>
        <v>2022</v>
      </c>
    </row>
    <row r="918" spans="1:12" ht="16.2">
      <c r="A918" s="1">
        <f>策略報表!A918</f>
        <v>44654</v>
      </c>
      <c r="B918">
        <f>資料貼入!B918</f>
        <v>0</v>
      </c>
      <c r="C918">
        <f>SUM($B$3:B918)</f>
        <v>9701388.3599999957</v>
      </c>
      <c r="L918" t="str">
        <f t="shared" si="24"/>
        <v>2022</v>
      </c>
    </row>
    <row r="919" spans="1:12" ht="16.2">
      <c r="A919" s="1">
        <f>策略報表!A919</f>
        <v>44655</v>
      </c>
      <c r="B919">
        <f>資料貼入!B919</f>
        <v>0</v>
      </c>
      <c r="C919">
        <f>SUM($B$3:B919)</f>
        <v>9701388.3599999957</v>
      </c>
      <c r="L919" t="str">
        <f t="shared" si="24"/>
        <v>2022</v>
      </c>
    </row>
    <row r="920" spans="1:12" ht="16.2">
      <c r="A920" s="1">
        <f>策略報表!A920</f>
        <v>44656</v>
      </c>
      <c r="B920">
        <f>資料貼入!B920</f>
        <v>0</v>
      </c>
      <c r="C920">
        <f>SUM($B$3:B920)</f>
        <v>9701388.3599999957</v>
      </c>
      <c r="L920" t="str">
        <f t="shared" si="24"/>
        <v>2022</v>
      </c>
    </row>
    <row r="921" spans="1:12" ht="16.2">
      <c r="A921" s="1">
        <f>策略報表!A921</f>
        <v>44657</v>
      </c>
      <c r="B921">
        <f>資料貼入!B921</f>
        <v>-75499.62</v>
      </c>
      <c r="C921">
        <f>SUM($B$3:B921)</f>
        <v>9625888.7399999965</v>
      </c>
      <c r="L921" t="str">
        <f t="shared" si="24"/>
        <v>2022</v>
      </c>
    </row>
    <row r="922" spans="1:12" ht="16.2">
      <c r="A922" s="1">
        <f>策略報表!A922</f>
        <v>44658</v>
      </c>
      <c r="B922">
        <f>資料貼入!B922</f>
        <v>286687.88</v>
      </c>
      <c r="C922">
        <f>SUM($B$3:B922)</f>
        <v>9912576.6199999973</v>
      </c>
      <c r="L922" t="str">
        <f t="shared" si="24"/>
        <v>2022</v>
      </c>
    </row>
    <row r="923" spans="1:12" ht="16.2">
      <c r="A923" s="1">
        <f>策略報表!A923</f>
        <v>44659</v>
      </c>
      <c r="B923">
        <f>資料貼入!B923</f>
        <v>-57865.53</v>
      </c>
      <c r="C923">
        <f>SUM($B$3:B923)</f>
        <v>9854711.089999998</v>
      </c>
      <c r="L923" t="str">
        <f t="shared" si="24"/>
        <v>2022</v>
      </c>
    </row>
    <row r="924" spans="1:12" ht="16.2">
      <c r="A924" s="1">
        <f>策略報表!A924</f>
        <v>44660</v>
      </c>
      <c r="B924">
        <f>資料貼入!B924</f>
        <v>0</v>
      </c>
      <c r="C924">
        <f>SUM($B$3:B924)</f>
        <v>9854711.089999998</v>
      </c>
      <c r="L924" t="str">
        <f t="shared" si="24"/>
        <v>2022</v>
      </c>
    </row>
    <row r="925" spans="1:12" ht="16.2">
      <c r="A925" s="1">
        <f>策略報表!A925</f>
        <v>44661</v>
      </c>
      <c r="B925">
        <f>資料貼入!B925</f>
        <v>0</v>
      </c>
      <c r="C925">
        <f>SUM($B$3:B925)</f>
        <v>9854711.089999998</v>
      </c>
      <c r="L925" t="str">
        <f t="shared" si="24"/>
        <v>2022</v>
      </c>
    </row>
    <row r="926" spans="1:12" ht="16.2">
      <c r="A926" s="1">
        <f>策略報表!A926</f>
        <v>44662</v>
      </c>
      <c r="B926">
        <f>資料貼入!B926</f>
        <v>185804.71000000002</v>
      </c>
      <c r="C926">
        <f>SUM($B$3:B926)</f>
        <v>10040515.799999999</v>
      </c>
      <c r="L926" t="str">
        <f t="shared" si="24"/>
        <v>2022</v>
      </c>
    </row>
    <row r="927" spans="1:12" ht="16.2">
      <c r="A927" s="1">
        <f>策略報表!A927</f>
        <v>44663</v>
      </c>
      <c r="B927">
        <f>資料貼入!B927</f>
        <v>-13784.630000000001</v>
      </c>
      <c r="C927">
        <f>SUM($B$3:B927)</f>
        <v>10026731.169999998</v>
      </c>
      <c r="L927" t="str">
        <f t="shared" si="24"/>
        <v>2022</v>
      </c>
    </row>
    <row r="928" spans="1:12" ht="16.2">
      <c r="A928" s="1">
        <f>策略報表!A928</f>
        <v>44664</v>
      </c>
      <c r="B928">
        <f>資料貼入!B928</f>
        <v>36341.070000000007</v>
      </c>
      <c r="C928">
        <f>SUM($B$3:B928)</f>
        <v>10063072.239999998</v>
      </c>
      <c r="L928" t="str">
        <f t="shared" si="24"/>
        <v>2022</v>
      </c>
    </row>
    <row r="929" spans="1:12" ht="16.2">
      <c r="A929" s="1">
        <f>策略報表!A929</f>
        <v>44665</v>
      </c>
      <c r="B929">
        <f>資料貼入!B929</f>
        <v>-10994.64</v>
      </c>
      <c r="C929">
        <f>SUM($B$3:B929)</f>
        <v>10052077.599999998</v>
      </c>
      <c r="L929" t="str">
        <f t="shared" si="24"/>
        <v>2022</v>
      </c>
    </row>
    <row r="930" spans="1:12" ht="16.2">
      <c r="A930" s="1">
        <f>策略報表!A930</f>
        <v>44666</v>
      </c>
      <c r="B930">
        <f>資料貼入!B930</f>
        <v>37241.719999999987</v>
      </c>
      <c r="C930">
        <f>SUM($B$3:B930)</f>
        <v>10089319.319999998</v>
      </c>
      <c r="L930" t="str">
        <f t="shared" si="24"/>
        <v>2022</v>
      </c>
    </row>
    <row r="931" spans="1:12" ht="16.2">
      <c r="A931" s="1">
        <f>策略報表!A931</f>
        <v>44667</v>
      </c>
      <c r="B931">
        <f>資料貼入!B931</f>
        <v>0</v>
      </c>
      <c r="C931">
        <f>SUM($B$3:B931)</f>
        <v>10089319.319999998</v>
      </c>
      <c r="L931" t="str">
        <f t="shared" si="24"/>
        <v>2022</v>
      </c>
    </row>
    <row r="932" spans="1:12" ht="16.2">
      <c r="A932" s="1">
        <f>策略報表!A932</f>
        <v>44668</v>
      </c>
      <c r="B932">
        <f>資料貼入!B932</f>
        <v>0</v>
      </c>
      <c r="C932">
        <f>SUM($B$3:B932)</f>
        <v>10089319.319999998</v>
      </c>
      <c r="L932" t="str">
        <f t="shared" si="24"/>
        <v>2022</v>
      </c>
    </row>
    <row r="933" spans="1:12" ht="16.2">
      <c r="A933" s="1">
        <f>策略報表!A933</f>
        <v>44669</v>
      </c>
      <c r="B933">
        <f>資料貼入!B933</f>
        <v>-2988.4599999999991</v>
      </c>
      <c r="C933">
        <f>SUM($B$3:B933)</f>
        <v>10086330.859999998</v>
      </c>
      <c r="L933" t="str">
        <f t="shared" si="24"/>
        <v>2022</v>
      </c>
    </row>
    <row r="934" spans="1:12" ht="16.2">
      <c r="A934" s="1">
        <f>策略報表!A934</f>
        <v>44670</v>
      </c>
      <c r="B934">
        <f>資料貼入!B934</f>
        <v>-73156.08</v>
      </c>
      <c r="C934">
        <f>SUM($B$3:B934)</f>
        <v>10013174.779999997</v>
      </c>
      <c r="L934" t="str">
        <f t="shared" si="24"/>
        <v>2022</v>
      </c>
    </row>
    <row r="935" spans="1:12" ht="16.2">
      <c r="A935" s="1">
        <f>策略報表!A935</f>
        <v>44671</v>
      </c>
      <c r="B935">
        <f>資料貼入!B935</f>
        <v>12273.029999999999</v>
      </c>
      <c r="C935">
        <f>SUM($B$3:B935)</f>
        <v>10025447.809999997</v>
      </c>
      <c r="L935" t="str">
        <f t="shared" si="24"/>
        <v>2022</v>
      </c>
    </row>
    <row r="936" spans="1:12" ht="16.2">
      <c r="A936" s="1">
        <f>策略報表!A936</f>
        <v>44672</v>
      </c>
      <c r="B936">
        <f>資料貼入!B936</f>
        <v>-16545.57</v>
      </c>
      <c r="C936">
        <f>SUM($B$3:B936)</f>
        <v>10008902.239999996</v>
      </c>
      <c r="L936" t="str">
        <f t="shared" si="24"/>
        <v>2022</v>
      </c>
    </row>
    <row r="937" spans="1:12" ht="16.2">
      <c r="A937" s="1">
        <f>策略報表!A937</f>
        <v>44673</v>
      </c>
      <c r="B937">
        <f>資料貼入!B937</f>
        <v>-64821.210000000006</v>
      </c>
      <c r="C937">
        <f>SUM($B$3:B937)</f>
        <v>9944081.0299999956</v>
      </c>
      <c r="L937" t="str">
        <f t="shared" si="24"/>
        <v>2022</v>
      </c>
    </row>
    <row r="938" spans="1:12" ht="16.2">
      <c r="A938" s="1">
        <f>策略報表!A938</f>
        <v>44674</v>
      </c>
      <c r="B938">
        <f>資料貼入!B938</f>
        <v>0</v>
      </c>
      <c r="C938">
        <f>SUM($B$3:B938)</f>
        <v>9944081.0299999956</v>
      </c>
      <c r="L938" t="str">
        <f t="shared" si="24"/>
        <v>2022</v>
      </c>
    </row>
    <row r="939" spans="1:12" ht="16.2">
      <c r="A939" s="1">
        <f>策略報表!A939</f>
        <v>44675</v>
      </c>
      <c r="B939">
        <f>資料貼入!B939</f>
        <v>0</v>
      </c>
      <c r="C939">
        <f>SUM($B$3:B939)</f>
        <v>9944081.0299999956</v>
      </c>
      <c r="L939" t="str">
        <f t="shared" si="24"/>
        <v>2022</v>
      </c>
    </row>
    <row r="940" spans="1:12" ht="16.2">
      <c r="A940" s="1">
        <f>策略報表!A940</f>
        <v>44676</v>
      </c>
      <c r="B940">
        <f>資料貼入!B940</f>
        <v>339976.63</v>
      </c>
      <c r="C940">
        <f>SUM($B$3:B940)</f>
        <v>10284057.659999996</v>
      </c>
      <c r="L940" t="str">
        <f t="shared" si="24"/>
        <v>2022</v>
      </c>
    </row>
    <row r="941" spans="1:12" ht="16.2">
      <c r="A941" s="1">
        <f>策略報表!A941</f>
        <v>44677</v>
      </c>
      <c r="B941">
        <f>資料貼入!B941</f>
        <v>-43093.46</v>
      </c>
      <c r="C941">
        <f>SUM($B$3:B941)</f>
        <v>10240964.199999996</v>
      </c>
      <c r="L941" t="str">
        <f t="shared" si="24"/>
        <v>2022</v>
      </c>
    </row>
    <row r="942" spans="1:12" ht="16.2">
      <c r="A942" s="1">
        <f>策略報表!A942</f>
        <v>44678</v>
      </c>
      <c r="B942">
        <f>資料貼入!B942</f>
        <v>108373.74</v>
      </c>
      <c r="C942">
        <f>SUM($B$3:B942)</f>
        <v>10349337.939999996</v>
      </c>
      <c r="L942" t="str">
        <f t="shared" si="24"/>
        <v>2022</v>
      </c>
    </row>
    <row r="943" spans="1:12" ht="16.2">
      <c r="A943" s="1">
        <f>策略報表!A943</f>
        <v>44679</v>
      </c>
      <c r="B943">
        <f>資料貼入!B943</f>
        <v>-61553.27</v>
      </c>
      <c r="C943">
        <f>SUM($B$3:B943)</f>
        <v>10287784.669999996</v>
      </c>
      <c r="L943" t="str">
        <f t="shared" si="24"/>
        <v>2022</v>
      </c>
    </row>
    <row r="944" spans="1:12" ht="16.2">
      <c r="A944" s="1">
        <f>策略報表!A944</f>
        <v>44680</v>
      </c>
      <c r="B944">
        <f>資料貼入!B944</f>
        <v>-1693.820000000007</v>
      </c>
      <c r="C944">
        <f>SUM($B$3:B944)</f>
        <v>10286090.849999996</v>
      </c>
      <c r="L944" t="str">
        <f t="shared" si="24"/>
        <v>2022</v>
      </c>
    </row>
    <row r="945" spans="1:12" ht="16.2">
      <c r="A945" s="1">
        <f>策略報表!A945</f>
        <v>44681</v>
      </c>
      <c r="B945">
        <f>資料貼入!B945</f>
        <v>0</v>
      </c>
      <c r="C945">
        <f>SUM($B$3:B945)</f>
        <v>10286090.849999996</v>
      </c>
      <c r="L945" t="str">
        <f t="shared" si="24"/>
        <v>2022</v>
      </c>
    </row>
    <row r="946" spans="1:12" ht="16.2">
      <c r="A946" s="1">
        <f>策略報表!A946</f>
        <v>44682</v>
      </c>
      <c r="B946">
        <f>資料貼入!B946</f>
        <v>0</v>
      </c>
      <c r="C946">
        <f>SUM($B$3:B946)</f>
        <v>10286090.849999996</v>
      </c>
      <c r="L946" t="str">
        <f t="shared" si="24"/>
        <v>2022</v>
      </c>
    </row>
    <row r="947" spans="1:12" ht="16.2">
      <c r="A947" s="1">
        <f>策略報表!A947</f>
        <v>44683</v>
      </c>
      <c r="B947">
        <f>資料貼入!B947</f>
        <v>0</v>
      </c>
      <c r="C947">
        <f>SUM($B$3:B947)</f>
        <v>10286090.849999996</v>
      </c>
      <c r="L947" t="str">
        <f t="shared" si="24"/>
        <v>2022</v>
      </c>
    </row>
    <row r="948" spans="1:12" ht="16.2">
      <c r="A948" s="1">
        <f>策略報表!A948</f>
        <v>44684</v>
      </c>
      <c r="B948">
        <f>資料貼入!B948</f>
        <v>-61545.94</v>
      </c>
      <c r="C948">
        <f>SUM($B$3:B948)</f>
        <v>10224544.909999996</v>
      </c>
      <c r="L948" t="str">
        <f t="shared" si="24"/>
        <v>2022</v>
      </c>
    </row>
    <row r="949" spans="1:12" ht="16.2">
      <c r="A949" s="1">
        <f>策略報表!A949</f>
        <v>44685</v>
      </c>
      <c r="B949">
        <f>資料貼入!B949</f>
        <v>2112.8099999999995</v>
      </c>
      <c r="C949">
        <f>SUM($B$3:B949)</f>
        <v>10226657.719999997</v>
      </c>
      <c r="L949" t="str">
        <f t="shared" si="24"/>
        <v>2022</v>
      </c>
    </row>
    <row r="950" spans="1:12" ht="16.2">
      <c r="A950" s="1">
        <f>策略報表!A950</f>
        <v>44686</v>
      </c>
      <c r="B950">
        <f>資料貼入!B950</f>
        <v>-153216.66</v>
      </c>
      <c r="C950">
        <f>SUM($B$3:B950)</f>
        <v>10073441.059999997</v>
      </c>
      <c r="L950" t="str">
        <f t="shared" si="24"/>
        <v>2022</v>
      </c>
    </row>
    <row r="951" spans="1:12" ht="16.2">
      <c r="A951" s="1">
        <f>策略報表!A951</f>
        <v>44687</v>
      </c>
      <c r="B951">
        <f>資料貼入!B951</f>
        <v>56873.19</v>
      </c>
      <c r="C951">
        <f>SUM($B$3:B951)</f>
        <v>10130314.249999996</v>
      </c>
      <c r="L951" t="str">
        <f t="shared" si="24"/>
        <v>2022</v>
      </c>
    </row>
    <row r="952" spans="1:12" ht="16.2">
      <c r="A952" s="1">
        <f>策略報表!A952</f>
        <v>44688</v>
      </c>
      <c r="B952">
        <f>資料貼入!B952</f>
        <v>0</v>
      </c>
      <c r="C952">
        <f>SUM($B$3:B952)</f>
        <v>10130314.249999996</v>
      </c>
      <c r="L952" t="str">
        <f t="shared" si="24"/>
        <v>2022</v>
      </c>
    </row>
    <row r="953" spans="1:12" ht="16.2">
      <c r="A953" s="1">
        <f>策略報表!A953</f>
        <v>44689</v>
      </c>
      <c r="B953">
        <f>資料貼入!B953</f>
        <v>0</v>
      </c>
      <c r="C953">
        <f>SUM($B$3:B953)</f>
        <v>10130314.249999996</v>
      </c>
      <c r="L953" t="str">
        <f t="shared" si="24"/>
        <v>2022</v>
      </c>
    </row>
    <row r="954" spans="1:12" ht="16.2">
      <c r="A954" s="1">
        <f>策略報表!A954</f>
        <v>44690</v>
      </c>
      <c r="B954">
        <f>資料貼入!B954</f>
        <v>145790.03</v>
      </c>
      <c r="C954">
        <f>SUM($B$3:B954)</f>
        <v>10276104.279999996</v>
      </c>
      <c r="L954" t="str">
        <f t="shared" si="24"/>
        <v>2022</v>
      </c>
    </row>
    <row r="955" spans="1:12" ht="16.2">
      <c r="A955" s="1">
        <f>策略報表!A955</f>
        <v>44691</v>
      </c>
      <c r="B955">
        <f>資料貼入!B955</f>
        <v>15274.620000000003</v>
      </c>
      <c r="C955">
        <f>SUM($B$3:B955)</f>
        <v>10291378.899999995</v>
      </c>
      <c r="L955" t="str">
        <f t="shared" si="24"/>
        <v>2022</v>
      </c>
    </row>
    <row r="956" spans="1:12" ht="16.2">
      <c r="A956" s="1">
        <f>策略報表!A956</f>
        <v>44692</v>
      </c>
      <c r="B956">
        <f>資料貼入!B956</f>
        <v>-82500</v>
      </c>
      <c r="C956">
        <f>SUM($B$3:B956)</f>
        <v>10208878.899999995</v>
      </c>
      <c r="L956" t="str">
        <f t="shared" si="24"/>
        <v>2022</v>
      </c>
    </row>
    <row r="957" spans="1:12" ht="16.2">
      <c r="A957" s="1">
        <f>策略報表!A957</f>
        <v>44693</v>
      </c>
      <c r="B957">
        <f>資料貼入!B957</f>
        <v>131407.81</v>
      </c>
      <c r="C957">
        <f>SUM($B$3:B957)</f>
        <v>10340286.709999995</v>
      </c>
      <c r="L957" t="str">
        <f t="shared" si="24"/>
        <v>2022</v>
      </c>
    </row>
    <row r="958" spans="1:12" ht="16.2">
      <c r="A958" s="1">
        <f>策略報表!A958</f>
        <v>44694</v>
      </c>
      <c r="B958">
        <f>資料貼入!B958</f>
        <v>-55374.270000000004</v>
      </c>
      <c r="C958">
        <f>SUM($B$3:B958)</f>
        <v>10284912.439999996</v>
      </c>
      <c r="L958" t="str">
        <f t="shared" si="24"/>
        <v>2022</v>
      </c>
    </row>
    <row r="959" spans="1:12" ht="16.2">
      <c r="A959" s="1">
        <f>策略報表!A959</f>
        <v>44695</v>
      </c>
      <c r="B959">
        <f>資料貼入!B959</f>
        <v>0</v>
      </c>
      <c r="C959">
        <f>SUM($B$3:B959)</f>
        <v>10284912.439999996</v>
      </c>
      <c r="L959" t="str">
        <f t="shared" si="24"/>
        <v>2022</v>
      </c>
    </row>
    <row r="960" spans="1:12" ht="16.2">
      <c r="A960" s="1">
        <f>策略報表!A960</f>
        <v>44696</v>
      </c>
      <c r="B960">
        <f>資料貼入!B960</f>
        <v>0</v>
      </c>
      <c r="C960">
        <f>SUM($B$3:B960)</f>
        <v>10284912.439999996</v>
      </c>
      <c r="L960" t="str">
        <f t="shared" si="24"/>
        <v>2022</v>
      </c>
    </row>
    <row r="961" spans="1:12" ht="16.2">
      <c r="A961" s="1">
        <f>策略報表!A961</f>
        <v>44697</v>
      </c>
      <c r="B961">
        <f>資料貼入!B961</f>
        <v>57404.979999999996</v>
      </c>
      <c r="C961">
        <f>SUM($B$3:B961)</f>
        <v>10342317.419999996</v>
      </c>
      <c r="L961" t="str">
        <f t="shared" si="24"/>
        <v>2022</v>
      </c>
    </row>
    <row r="962" spans="1:12" ht="16.2">
      <c r="A962" s="1">
        <f>策略報表!A962</f>
        <v>44698</v>
      </c>
      <c r="B962">
        <f>資料貼入!B962</f>
        <v>103593.01000000001</v>
      </c>
      <c r="C962">
        <f>SUM($B$3:B962)</f>
        <v>10445910.429999996</v>
      </c>
      <c r="L962" t="str">
        <f t="shared" si="24"/>
        <v>2022</v>
      </c>
    </row>
    <row r="963" spans="1:12" ht="16.2">
      <c r="A963" s="1">
        <f>策略報表!A963</f>
        <v>44699</v>
      </c>
      <c r="B963">
        <f>資料貼入!B963</f>
        <v>251543.97999999998</v>
      </c>
      <c r="C963">
        <f>SUM($B$3:B963)</f>
        <v>10697454.409999996</v>
      </c>
      <c r="L963" t="str">
        <f t="shared" si="24"/>
        <v>2022</v>
      </c>
    </row>
    <row r="964" spans="1:12" ht="16.2">
      <c r="A964" s="1">
        <f>策略報表!A964</f>
        <v>44700</v>
      </c>
      <c r="B964">
        <f>資料貼入!B964</f>
        <v>4094.3099999999977</v>
      </c>
      <c r="C964">
        <f>SUM($B$3:B964)</f>
        <v>10701548.719999997</v>
      </c>
      <c r="L964" t="str">
        <f t="shared" ref="L964:L1027" si="25">IF(ISBLANK(A964),"",TEXT(A964,"yyyy"))</f>
        <v>2022</v>
      </c>
    </row>
    <row r="965" spans="1:12" ht="16.2">
      <c r="A965" s="1">
        <f>策略報表!A965</f>
        <v>44701</v>
      </c>
      <c r="B965">
        <f>資料貼入!B965</f>
        <v>-135661.59</v>
      </c>
      <c r="C965">
        <f>SUM($B$3:B965)</f>
        <v>10565887.129999997</v>
      </c>
      <c r="L965" t="str">
        <f t="shared" si="25"/>
        <v>2022</v>
      </c>
    </row>
    <row r="966" spans="1:12" ht="16.2">
      <c r="A966" s="1">
        <f>策略報表!A966</f>
        <v>44702</v>
      </c>
      <c r="B966">
        <f>資料貼入!B966</f>
        <v>0</v>
      </c>
      <c r="C966">
        <f>SUM($B$3:B966)</f>
        <v>10565887.129999997</v>
      </c>
      <c r="L966" t="str">
        <f t="shared" si="25"/>
        <v>2022</v>
      </c>
    </row>
    <row r="967" spans="1:12" ht="16.2">
      <c r="A967" s="1">
        <f>策略報表!A967</f>
        <v>44703</v>
      </c>
      <c r="B967">
        <f>資料貼入!B967</f>
        <v>0</v>
      </c>
      <c r="C967">
        <f>SUM($B$3:B967)</f>
        <v>10565887.129999997</v>
      </c>
      <c r="L967" t="str">
        <f t="shared" si="25"/>
        <v>2022</v>
      </c>
    </row>
    <row r="968" spans="1:12" ht="16.2">
      <c r="A968" s="1">
        <f>策略報表!A968</f>
        <v>44704</v>
      </c>
      <c r="B968">
        <f>資料貼入!B968</f>
        <v>-86972.479999999996</v>
      </c>
      <c r="C968">
        <f>SUM($B$3:B968)</f>
        <v>10478914.649999997</v>
      </c>
      <c r="L968" t="str">
        <f t="shared" si="25"/>
        <v>2022</v>
      </c>
    </row>
    <row r="969" spans="1:12" ht="16.2">
      <c r="A969" s="1">
        <f>策略報表!A969</f>
        <v>44705</v>
      </c>
      <c r="B969">
        <f>資料貼入!B969</f>
        <v>-115145.1</v>
      </c>
      <c r="C969">
        <f>SUM($B$3:B969)</f>
        <v>10363769.549999997</v>
      </c>
      <c r="L969" t="str">
        <f t="shared" si="25"/>
        <v>2022</v>
      </c>
    </row>
    <row r="970" spans="1:12" ht="16.2">
      <c r="A970" s="1">
        <f>策略報表!A970</f>
        <v>44706</v>
      </c>
      <c r="B970">
        <f>資料貼入!B970</f>
        <v>-76679.58</v>
      </c>
      <c r="C970">
        <f>SUM($B$3:B970)</f>
        <v>10287089.969999997</v>
      </c>
      <c r="L970" t="str">
        <f t="shared" si="25"/>
        <v>2022</v>
      </c>
    </row>
    <row r="971" spans="1:12" ht="16.2">
      <c r="A971" s="1">
        <f>策略報表!A971</f>
        <v>44707</v>
      </c>
      <c r="B971">
        <f>資料貼入!B971</f>
        <v>-46728.520000000004</v>
      </c>
      <c r="C971">
        <f>SUM($B$3:B971)</f>
        <v>10240361.449999997</v>
      </c>
      <c r="L971" t="str">
        <f t="shared" si="25"/>
        <v>2022</v>
      </c>
    </row>
    <row r="972" spans="1:12" ht="16.2">
      <c r="A972" s="1">
        <f>策略報表!A972</f>
        <v>44708</v>
      </c>
      <c r="B972">
        <f>資料貼入!B972</f>
        <v>64800</v>
      </c>
      <c r="C972">
        <f>SUM($B$3:B972)</f>
        <v>10305161.449999997</v>
      </c>
      <c r="L972" t="str">
        <f t="shared" si="25"/>
        <v>2022</v>
      </c>
    </row>
    <row r="973" spans="1:12" ht="16.2">
      <c r="A973" s="1">
        <f>策略報表!A973</f>
        <v>44709</v>
      </c>
      <c r="B973">
        <f>資料貼入!B973</f>
        <v>0</v>
      </c>
      <c r="C973">
        <f>SUM($B$3:B973)</f>
        <v>10305161.449999997</v>
      </c>
      <c r="L973" t="str">
        <f t="shared" si="25"/>
        <v>2022</v>
      </c>
    </row>
    <row r="974" spans="1:12" ht="16.2">
      <c r="A974" s="1">
        <f>策略報表!A974</f>
        <v>44710</v>
      </c>
      <c r="B974">
        <f>資料貼入!B974</f>
        <v>0</v>
      </c>
      <c r="C974">
        <f>SUM($B$3:B974)</f>
        <v>10305161.449999997</v>
      </c>
      <c r="L974" t="str">
        <f t="shared" si="25"/>
        <v>2022</v>
      </c>
    </row>
    <row r="975" spans="1:12" ht="16.2">
      <c r="A975" s="1">
        <f>策略報表!A975</f>
        <v>44711</v>
      </c>
      <c r="B975">
        <f>資料貼入!B975</f>
        <v>349016.74</v>
      </c>
      <c r="C975">
        <f>SUM($B$3:B975)</f>
        <v>10654178.189999998</v>
      </c>
      <c r="L975" t="str">
        <f t="shared" si="25"/>
        <v>2022</v>
      </c>
    </row>
    <row r="976" spans="1:12" ht="16.2">
      <c r="A976" s="1">
        <f>策略報表!A976</f>
        <v>44712</v>
      </c>
      <c r="B976">
        <f>資料貼入!B976</f>
        <v>-33395.660000000003</v>
      </c>
      <c r="C976">
        <f>SUM($B$3:B976)</f>
        <v>10620782.529999997</v>
      </c>
      <c r="L976" t="str">
        <f t="shared" si="25"/>
        <v>2022</v>
      </c>
    </row>
    <row r="977" spans="1:12" ht="16.2">
      <c r="A977" s="1">
        <f>策略報表!A977</f>
        <v>44713</v>
      </c>
      <c r="B977">
        <f>資料貼入!B977</f>
        <v>-96203.640000000014</v>
      </c>
      <c r="C977">
        <f>SUM($B$3:B977)</f>
        <v>10524578.889999997</v>
      </c>
      <c r="L977" t="str">
        <f t="shared" si="25"/>
        <v>2022</v>
      </c>
    </row>
    <row r="978" spans="1:12" ht="16.2">
      <c r="A978" s="1">
        <f>策略報表!A978</f>
        <v>44714</v>
      </c>
      <c r="B978">
        <f>資料貼入!B978</f>
        <v>-96086.44</v>
      </c>
      <c r="C978">
        <f>SUM($B$3:B978)</f>
        <v>10428492.449999997</v>
      </c>
      <c r="L978" t="str">
        <f t="shared" si="25"/>
        <v>2022</v>
      </c>
    </row>
    <row r="979" spans="1:12" ht="16.2">
      <c r="A979" s="1">
        <f>策略報表!A979</f>
        <v>44715</v>
      </c>
      <c r="B979">
        <f>資料貼入!B979</f>
        <v>0</v>
      </c>
      <c r="C979">
        <f>SUM($B$3:B979)</f>
        <v>10428492.449999997</v>
      </c>
      <c r="L979" t="str">
        <f t="shared" si="25"/>
        <v>2022</v>
      </c>
    </row>
    <row r="980" spans="1:12" ht="16.2">
      <c r="A980" s="1">
        <f>策略報表!A980</f>
        <v>44716</v>
      </c>
      <c r="B980">
        <f>資料貼入!B980</f>
        <v>0</v>
      </c>
      <c r="C980">
        <f>SUM($B$3:B980)</f>
        <v>10428492.449999997</v>
      </c>
      <c r="L980" t="str">
        <f t="shared" si="25"/>
        <v>2022</v>
      </c>
    </row>
    <row r="981" spans="1:12" ht="16.2">
      <c r="A981" s="1">
        <f>策略報表!A981</f>
        <v>44717</v>
      </c>
      <c r="B981">
        <f>資料貼入!B981</f>
        <v>0</v>
      </c>
      <c r="C981">
        <f>SUM($B$3:B981)</f>
        <v>10428492.449999997</v>
      </c>
      <c r="L981" t="str">
        <f t="shared" si="25"/>
        <v>2022</v>
      </c>
    </row>
    <row r="982" spans="1:12" ht="16.2">
      <c r="A982" s="1">
        <f>策略報表!A982</f>
        <v>44718</v>
      </c>
      <c r="B982">
        <f>資料貼入!B982</f>
        <v>24921.919999999998</v>
      </c>
      <c r="C982">
        <f>SUM($B$3:B982)</f>
        <v>10453414.369999997</v>
      </c>
      <c r="L982" t="str">
        <f t="shared" si="25"/>
        <v>2022</v>
      </c>
    </row>
    <row r="983" spans="1:12" ht="16.2">
      <c r="A983" s="1">
        <f>策略報表!A983</f>
        <v>44719</v>
      </c>
      <c r="B983">
        <f>資料貼入!B983</f>
        <v>-180863.97</v>
      </c>
      <c r="C983">
        <f>SUM($B$3:B983)</f>
        <v>10272550.399999997</v>
      </c>
      <c r="L983" t="str">
        <f t="shared" si="25"/>
        <v>2022</v>
      </c>
    </row>
    <row r="984" spans="1:12" ht="16.2">
      <c r="A984" s="1">
        <f>策略報表!A984</f>
        <v>44720</v>
      </c>
      <c r="B984">
        <f>資料貼入!B984</f>
        <v>3804.1700000000037</v>
      </c>
      <c r="C984">
        <f>SUM($B$3:B984)</f>
        <v>10276354.569999997</v>
      </c>
      <c r="L984" t="str">
        <f t="shared" si="25"/>
        <v>2022</v>
      </c>
    </row>
    <row r="985" spans="1:12" ht="16.2">
      <c r="A985" s="1">
        <f>策略報表!A985</f>
        <v>44721</v>
      </c>
      <c r="B985">
        <f>資料貼入!B985</f>
        <v>-97286.92</v>
      </c>
      <c r="C985">
        <f>SUM($B$3:B985)</f>
        <v>10179067.649999997</v>
      </c>
      <c r="L985" t="str">
        <f t="shared" si="25"/>
        <v>2022</v>
      </c>
    </row>
    <row r="986" spans="1:12" ht="16.2">
      <c r="A986" s="1">
        <f>策略報表!A986</f>
        <v>44722</v>
      </c>
      <c r="B986">
        <f>資料貼入!B986</f>
        <v>-130468.72</v>
      </c>
      <c r="C986">
        <f>SUM($B$3:B986)</f>
        <v>10048598.929999996</v>
      </c>
      <c r="L986" t="str">
        <f t="shared" si="25"/>
        <v>2022</v>
      </c>
    </row>
    <row r="987" spans="1:12" ht="16.2">
      <c r="A987" s="1">
        <f>策略報表!A987</f>
        <v>44723</v>
      </c>
      <c r="B987">
        <f>資料貼入!B987</f>
        <v>0</v>
      </c>
      <c r="C987">
        <f>SUM($B$3:B987)</f>
        <v>10048598.929999996</v>
      </c>
      <c r="L987" t="str">
        <f t="shared" si="25"/>
        <v>2022</v>
      </c>
    </row>
    <row r="988" spans="1:12" ht="16.2">
      <c r="A988" s="1">
        <f>策略報表!A988</f>
        <v>44724</v>
      </c>
      <c r="B988">
        <f>資料貼入!B988</f>
        <v>0</v>
      </c>
      <c r="C988">
        <f>SUM($B$3:B988)</f>
        <v>10048598.929999996</v>
      </c>
      <c r="L988" t="str">
        <f t="shared" si="25"/>
        <v>2022</v>
      </c>
    </row>
    <row r="989" spans="1:12" ht="16.2">
      <c r="A989" s="1">
        <f>策略報表!A989</f>
        <v>44725</v>
      </c>
      <c r="B989">
        <f>資料貼入!B989</f>
        <v>197011.66</v>
      </c>
      <c r="C989">
        <f>SUM($B$3:B989)</f>
        <v>10245610.589999996</v>
      </c>
      <c r="L989" t="str">
        <f t="shared" si="25"/>
        <v>2022</v>
      </c>
    </row>
    <row r="990" spans="1:12" ht="16.2">
      <c r="A990" s="1">
        <f>策略報表!A990</f>
        <v>44726</v>
      </c>
      <c r="B990">
        <f>資料貼入!B990</f>
        <v>71609.09</v>
      </c>
      <c r="C990">
        <f>SUM($B$3:B990)</f>
        <v>10317219.679999996</v>
      </c>
      <c r="L990" t="str">
        <f t="shared" si="25"/>
        <v>2022</v>
      </c>
    </row>
    <row r="991" spans="1:12" ht="16.2">
      <c r="A991" s="1">
        <f>策略報表!A991</f>
        <v>44727</v>
      </c>
      <c r="B991">
        <f>資料貼入!B991</f>
        <v>-56043</v>
      </c>
      <c r="C991">
        <f>SUM($B$3:B991)</f>
        <v>10261176.679999996</v>
      </c>
      <c r="L991" t="str">
        <f t="shared" si="25"/>
        <v>2022</v>
      </c>
    </row>
    <row r="992" spans="1:12" ht="16.2">
      <c r="A992" s="1">
        <f>策略報表!A992</f>
        <v>44728</v>
      </c>
      <c r="B992">
        <f>資料貼入!B992</f>
        <v>112781.08</v>
      </c>
      <c r="C992">
        <f>SUM($B$3:B992)</f>
        <v>10373957.759999996</v>
      </c>
      <c r="L992" t="str">
        <f t="shared" si="25"/>
        <v>2022</v>
      </c>
    </row>
    <row r="993" spans="1:12" ht="16.2">
      <c r="A993" s="1">
        <f>策略報表!A993</f>
        <v>44729</v>
      </c>
      <c r="B993">
        <f>資料貼入!B993</f>
        <v>48586.35</v>
      </c>
      <c r="C993">
        <f>SUM($B$3:B993)</f>
        <v>10422544.109999996</v>
      </c>
      <c r="L993" t="str">
        <f t="shared" si="25"/>
        <v>2022</v>
      </c>
    </row>
    <row r="994" spans="1:12" ht="16.2">
      <c r="A994" s="1">
        <f>策略報表!A994</f>
        <v>44730</v>
      </c>
      <c r="B994">
        <f>資料貼入!B994</f>
        <v>0</v>
      </c>
      <c r="C994">
        <f>SUM($B$3:B994)</f>
        <v>10422544.109999996</v>
      </c>
      <c r="L994" t="str">
        <f t="shared" si="25"/>
        <v>2022</v>
      </c>
    </row>
    <row r="995" spans="1:12" ht="16.2">
      <c r="A995" s="1">
        <f>策略報表!A995</f>
        <v>44731</v>
      </c>
      <c r="B995">
        <f>資料貼入!B995</f>
        <v>0</v>
      </c>
      <c r="C995">
        <f>SUM($B$3:B995)</f>
        <v>10422544.109999996</v>
      </c>
      <c r="L995" t="str">
        <f t="shared" si="25"/>
        <v>2022</v>
      </c>
    </row>
    <row r="996" spans="1:12" ht="16.2">
      <c r="A996" s="1">
        <f>策略報表!A996</f>
        <v>44732</v>
      </c>
      <c r="B996">
        <f>資料貼入!B996</f>
        <v>69389.38</v>
      </c>
      <c r="C996">
        <f>SUM($B$3:B996)</f>
        <v>10491933.489999996</v>
      </c>
      <c r="L996" t="str">
        <f t="shared" si="25"/>
        <v>2022</v>
      </c>
    </row>
    <row r="997" spans="1:12" ht="16.2">
      <c r="A997" s="1">
        <f>策略報表!A997</f>
        <v>44733</v>
      </c>
      <c r="B997">
        <f>資料貼入!B997</f>
        <v>15800.5</v>
      </c>
      <c r="C997">
        <f>SUM($B$3:B997)</f>
        <v>10507733.989999996</v>
      </c>
      <c r="L997" t="str">
        <f t="shared" si="25"/>
        <v>2022</v>
      </c>
    </row>
    <row r="998" spans="1:12" ht="16.2">
      <c r="A998" s="1">
        <f>策略報表!A998</f>
        <v>44734</v>
      </c>
      <c r="B998">
        <f>資料貼入!B998</f>
        <v>95120.540000000008</v>
      </c>
      <c r="C998">
        <f>SUM($B$3:B998)</f>
        <v>10602854.529999996</v>
      </c>
      <c r="L998" t="str">
        <f t="shared" si="25"/>
        <v>2022</v>
      </c>
    </row>
    <row r="999" spans="1:12" ht="16.2">
      <c r="A999" s="1">
        <f>策略報表!A999</f>
        <v>44735</v>
      </c>
      <c r="B999">
        <f>資料貼入!B999</f>
        <v>-32900.81</v>
      </c>
      <c r="C999">
        <f>SUM($B$3:B999)</f>
        <v>10569953.719999995</v>
      </c>
      <c r="L999" t="str">
        <f t="shared" si="25"/>
        <v>2022</v>
      </c>
    </row>
    <row r="1000" spans="1:12" ht="16.2">
      <c r="A1000" s="1">
        <f>策略報表!A1000</f>
        <v>44736</v>
      </c>
      <c r="B1000">
        <f>資料貼入!B1000</f>
        <v>-103811.64</v>
      </c>
      <c r="C1000">
        <f>SUM($B$3:B1000)</f>
        <v>10466142.079999994</v>
      </c>
      <c r="L1000" t="str">
        <f t="shared" si="25"/>
        <v>2022</v>
      </c>
    </row>
    <row r="1001" spans="1:12" ht="16.2">
      <c r="A1001" s="1">
        <f>策略報表!A1001</f>
        <v>44737</v>
      </c>
      <c r="B1001">
        <f>資料貼入!B1001</f>
        <v>0</v>
      </c>
      <c r="C1001">
        <f>SUM($B$3:B1001)</f>
        <v>10466142.079999994</v>
      </c>
      <c r="L1001" t="str">
        <f t="shared" si="25"/>
        <v>2022</v>
      </c>
    </row>
    <row r="1002" spans="1:12" ht="16.2">
      <c r="A1002" s="1">
        <f>策略報表!A1002</f>
        <v>44738</v>
      </c>
      <c r="B1002">
        <f>資料貼入!B1002</f>
        <v>0</v>
      </c>
      <c r="C1002">
        <f>SUM($B$3:B1002)</f>
        <v>10466142.079999994</v>
      </c>
      <c r="L1002" t="str">
        <f t="shared" si="25"/>
        <v>2022</v>
      </c>
    </row>
    <row r="1003" spans="1:12" ht="16.2">
      <c r="A1003" s="1">
        <f>策略報表!A1003</f>
        <v>44739</v>
      </c>
      <c r="B1003">
        <f>資料貼入!B1003</f>
        <v>-77752.709999999992</v>
      </c>
      <c r="C1003">
        <f>SUM($B$3:B1003)</f>
        <v>10388389.369999994</v>
      </c>
      <c r="L1003" t="str">
        <f t="shared" si="25"/>
        <v>2022</v>
      </c>
    </row>
    <row r="1004" spans="1:12" ht="16.2">
      <c r="A1004" s="1">
        <f>策略報表!A1004</f>
        <v>44740</v>
      </c>
      <c r="B1004">
        <f>資料貼入!B1004</f>
        <v>-83617.55</v>
      </c>
      <c r="C1004">
        <f>SUM($B$3:B1004)</f>
        <v>10304771.819999993</v>
      </c>
      <c r="L1004" t="str">
        <f t="shared" si="25"/>
        <v>2022</v>
      </c>
    </row>
    <row r="1005" spans="1:12" ht="16.2">
      <c r="A1005" s="1">
        <f>策略報表!A1005</f>
        <v>44741</v>
      </c>
      <c r="B1005">
        <f>資料貼入!B1005</f>
        <v>-101303.84</v>
      </c>
      <c r="C1005">
        <f>SUM($B$3:B1005)</f>
        <v>10203467.979999993</v>
      </c>
      <c r="L1005" t="str">
        <f t="shared" si="25"/>
        <v>2022</v>
      </c>
    </row>
    <row r="1006" spans="1:12" ht="16.2">
      <c r="A1006" s="1">
        <f>策略報表!A1006</f>
        <v>44742</v>
      </c>
      <c r="B1006">
        <f>資料貼入!B1006</f>
        <v>382205.92</v>
      </c>
      <c r="C1006">
        <f>SUM($B$3:B1006)</f>
        <v>10585673.899999993</v>
      </c>
      <c r="L1006" t="str">
        <f t="shared" si="25"/>
        <v>2022</v>
      </c>
    </row>
    <row r="1007" spans="1:12" ht="16.2">
      <c r="A1007" s="1">
        <f>策略報表!A1007</f>
        <v>44743</v>
      </c>
      <c r="B1007">
        <f>資料貼入!B1007</f>
        <v>203706.61</v>
      </c>
      <c r="C1007">
        <f>SUM($B$3:B1007)</f>
        <v>10789380.509999992</v>
      </c>
      <c r="L1007" t="str">
        <f t="shared" si="25"/>
        <v>2022</v>
      </c>
    </row>
    <row r="1008" spans="1:12" ht="16.2">
      <c r="A1008" s="1">
        <f>策略報表!A1008</f>
        <v>44744</v>
      </c>
      <c r="B1008">
        <f>資料貼入!B1008</f>
        <v>0</v>
      </c>
      <c r="C1008">
        <f>SUM($B$3:B1008)</f>
        <v>10789380.509999992</v>
      </c>
      <c r="L1008" t="str">
        <f t="shared" si="25"/>
        <v>2022</v>
      </c>
    </row>
    <row r="1009" spans="1:12" ht="16.2">
      <c r="A1009" s="1">
        <f>策略報表!A1009</f>
        <v>44745</v>
      </c>
      <c r="B1009">
        <f>資料貼入!B1009</f>
        <v>0</v>
      </c>
      <c r="C1009">
        <f>SUM($B$3:B1009)</f>
        <v>10789380.509999992</v>
      </c>
      <c r="L1009" t="str">
        <f t="shared" si="25"/>
        <v>2022</v>
      </c>
    </row>
    <row r="1010" spans="1:12" ht="16.2">
      <c r="A1010" s="1">
        <f>策略報表!A1010</f>
        <v>44746</v>
      </c>
      <c r="B1010">
        <f>資料貼入!B1010</f>
        <v>-82406.28</v>
      </c>
      <c r="C1010">
        <f>SUM($B$3:B1010)</f>
        <v>10706974.229999993</v>
      </c>
      <c r="L1010" t="str">
        <f t="shared" si="25"/>
        <v>2022</v>
      </c>
    </row>
    <row r="1011" spans="1:12" ht="16.2">
      <c r="A1011" s="1">
        <f>策略報表!A1011</f>
        <v>44747</v>
      </c>
      <c r="B1011">
        <f>資料貼入!B1011</f>
        <v>21472.14</v>
      </c>
      <c r="C1011">
        <f>SUM($B$3:B1011)</f>
        <v>10728446.369999994</v>
      </c>
      <c r="L1011" t="str">
        <f t="shared" si="25"/>
        <v>2022</v>
      </c>
    </row>
    <row r="1012" spans="1:12" ht="16.2">
      <c r="A1012" s="1">
        <f>策略報表!A1012</f>
        <v>44748</v>
      </c>
      <c r="B1012">
        <f>資料貼入!B1012</f>
        <v>153200</v>
      </c>
      <c r="C1012">
        <f>SUM($B$3:B1012)</f>
        <v>10881646.369999994</v>
      </c>
      <c r="L1012" t="str">
        <f t="shared" si="25"/>
        <v>2022</v>
      </c>
    </row>
    <row r="1013" spans="1:12" ht="16.2">
      <c r="A1013" s="1">
        <f>策略報表!A1013</f>
        <v>44749</v>
      </c>
      <c r="B1013">
        <f>資料貼入!B1013</f>
        <v>-175100</v>
      </c>
      <c r="C1013">
        <f>SUM($B$3:B1013)</f>
        <v>10706546.369999994</v>
      </c>
      <c r="L1013" t="str">
        <f t="shared" si="25"/>
        <v>2022</v>
      </c>
    </row>
    <row r="1014" spans="1:12" ht="16.2">
      <c r="A1014" s="1">
        <f>策略報表!A1014</f>
        <v>44750</v>
      </c>
      <c r="B1014">
        <f>資料貼入!B1014</f>
        <v>-17664.059999999998</v>
      </c>
      <c r="C1014">
        <f>SUM($B$3:B1014)</f>
        <v>10688882.309999993</v>
      </c>
      <c r="L1014" t="str">
        <f t="shared" si="25"/>
        <v>2022</v>
      </c>
    </row>
    <row r="1015" spans="1:12" ht="16.2">
      <c r="A1015" s="1">
        <f>策略報表!A1015</f>
        <v>44751</v>
      </c>
      <c r="B1015">
        <f>資料貼入!B1015</f>
        <v>0</v>
      </c>
      <c r="C1015">
        <f>SUM($B$3:B1015)</f>
        <v>10688882.309999993</v>
      </c>
      <c r="L1015" t="str">
        <f t="shared" si="25"/>
        <v>2022</v>
      </c>
    </row>
    <row r="1016" spans="1:12" ht="16.2">
      <c r="A1016" s="1">
        <f>策略報表!A1016</f>
        <v>44752</v>
      </c>
      <c r="B1016">
        <f>資料貼入!B1016</f>
        <v>0</v>
      </c>
      <c r="C1016">
        <f>SUM($B$3:B1016)</f>
        <v>10688882.309999993</v>
      </c>
      <c r="L1016" t="str">
        <f t="shared" si="25"/>
        <v>2022</v>
      </c>
    </row>
    <row r="1017" spans="1:12" ht="16.2">
      <c r="A1017" s="1">
        <f>策略報表!A1017</f>
        <v>44753</v>
      </c>
      <c r="B1017">
        <f>資料貼入!B1017</f>
        <v>-71225.239999999991</v>
      </c>
      <c r="C1017">
        <f>SUM($B$3:B1017)</f>
        <v>10617657.069999993</v>
      </c>
      <c r="L1017" t="str">
        <f t="shared" si="25"/>
        <v>2022</v>
      </c>
    </row>
    <row r="1018" spans="1:12" ht="16.2">
      <c r="A1018" s="1">
        <f>策略報表!A1018</f>
        <v>44754</v>
      </c>
      <c r="B1018">
        <f>資料貼入!B1018</f>
        <v>384593.71</v>
      </c>
      <c r="C1018">
        <f>SUM($B$3:B1018)</f>
        <v>11002250.779999994</v>
      </c>
      <c r="L1018" t="str">
        <f t="shared" si="25"/>
        <v>2022</v>
      </c>
    </row>
    <row r="1019" spans="1:12" ht="16.2">
      <c r="A1019" s="1">
        <f>策略報表!A1019</f>
        <v>44755</v>
      </c>
      <c r="B1019">
        <f>資料貼入!B1019</f>
        <v>-311993.64</v>
      </c>
      <c r="C1019">
        <f>SUM($B$3:B1019)</f>
        <v>10690257.139999993</v>
      </c>
      <c r="L1019" t="str">
        <f t="shared" si="25"/>
        <v>2022</v>
      </c>
    </row>
    <row r="1020" spans="1:12" ht="16.2">
      <c r="A1020" s="1">
        <f>策略報表!A1020</f>
        <v>44756</v>
      </c>
      <c r="B1020">
        <f>資料貼入!B1020</f>
        <v>-1676.9799999999996</v>
      </c>
      <c r="C1020">
        <f>SUM($B$3:B1020)</f>
        <v>10688580.159999993</v>
      </c>
      <c r="L1020" t="str">
        <f t="shared" si="25"/>
        <v>2022</v>
      </c>
    </row>
    <row r="1021" spans="1:12" ht="16.2">
      <c r="A1021" s="1">
        <f>策略報表!A1021</f>
        <v>44757</v>
      </c>
      <c r="B1021">
        <f>資料貼入!B1021</f>
        <v>-11103.05</v>
      </c>
      <c r="C1021">
        <f>SUM($B$3:B1021)</f>
        <v>10677477.109999992</v>
      </c>
      <c r="L1021" t="str">
        <f t="shared" si="25"/>
        <v>2022</v>
      </c>
    </row>
    <row r="1022" spans="1:12" ht="16.2">
      <c r="A1022" s="1">
        <f>策略報表!A1022</f>
        <v>44758</v>
      </c>
      <c r="B1022">
        <f>資料貼入!B1022</f>
        <v>0</v>
      </c>
      <c r="C1022">
        <f>SUM($B$3:B1022)</f>
        <v>10677477.109999992</v>
      </c>
      <c r="L1022" t="str">
        <f t="shared" si="25"/>
        <v>2022</v>
      </c>
    </row>
    <row r="1023" spans="1:12" ht="16.2">
      <c r="A1023" s="1">
        <f>策略報表!A1023</f>
        <v>44759</v>
      </c>
      <c r="B1023">
        <f>資料貼入!B1023</f>
        <v>0</v>
      </c>
      <c r="C1023">
        <f>SUM($B$3:B1023)</f>
        <v>10677477.109999992</v>
      </c>
      <c r="L1023" t="str">
        <f t="shared" si="25"/>
        <v>2022</v>
      </c>
    </row>
    <row r="1024" spans="1:12" ht="16.2">
      <c r="A1024" s="1">
        <f>策略報表!A1024</f>
        <v>44760</v>
      </c>
      <c r="B1024">
        <f>資料貼入!B1024</f>
        <v>86211.51</v>
      </c>
      <c r="C1024">
        <f>SUM($B$3:B1024)</f>
        <v>10763688.619999992</v>
      </c>
      <c r="L1024" t="str">
        <f t="shared" si="25"/>
        <v>2022</v>
      </c>
    </row>
    <row r="1025" spans="1:12" ht="16.2">
      <c r="A1025" s="1">
        <f>策略報表!A1025</f>
        <v>44761</v>
      </c>
      <c r="B1025">
        <f>資料貼入!B1025</f>
        <v>-65580.89</v>
      </c>
      <c r="C1025">
        <f>SUM($B$3:B1025)</f>
        <v>10698107.729999991</v>
      </c>
      <c r="L1025" t="str">
        <f t="shared" si="25"/>
        <v>2022</v>
      </c>
    </row>
    <row r="1026" spans="1:12" ht="16.2">
      <c r="A1026" s="1">
        <f>策略報表!A1026</f>
        <v>44762</v>
      </c>
      <c r="B1026">
        <f>資料貼入!B1026</f>
        <v>-83871.649999999994</v>
      </c>
      <c r="C1026">
        <f>SUM($B$3:B1026)</f>
        <v>10614236.079999991</v>
      </c>
      <c r="L1026" t="str">
        <f t="shared" si="25"/>
        <v>2022</v>
      </c>
    </row>
    <row r="1027" spans="1:12" ht="16.2">
      <c r="A1027" s="1">
        <f>策略報表!A1027</f>
        <v>44763</v>
      </c>
      <c r="B1027">
        <f>資料貼入!B1027</f>
        <v>7043.1399999999994</v>
      </c>
      <c r="C1027">
        <f>SUM($B$3:B1027)</f>
        <v>10621279.219999991</v>
      </c>
      <c r="L1027" t="str">
        <f t="shared" si="25"/>
        <v>2022</v>
      </c>
    </row>
    <row r="1028" spans="1:12" ht="16.2">
      <c r="A1028" s="1">
        <f>策略報表!A1028</f>
        <v>44764</v>
      </c>
      <c r="B1028">
        <f>資料貼入!B1028</f>
        <v>-22888.66</v>
      </c>
      <c r="C1028">
        <f>SUM($B$3:B1028)</f>
        <v>10598390.559999991</v>
      </c>
      <c r="L1028" t="str">
        <f t="shared" ref="L1028:L1091" si="26">IF(ISBLANK(A1028),"",TEXT(A1028,"yyyy"))</f>
        <v>2022</v>
      </c>
    </row>
    <row r="1029" spans="1:12" ht="16.2">
      <c r="A1029" s="1">
        <f>策略報表!A1029</f>
        <v>44765</v>
      </c>
      <c r="B1029">
        <f>資料貼入!B1029</f>
        <v>0</v>
      </c>
      <c r="C1029">
        <f>SUM($B$3:B1029)</f>
        <v>10598390.559999991</v>
      </c>
      <c r="L1029" t="str">
        <f t="shared" si="26"/>
        <v>2022</v>
      </c>
    </row>
    <row r="1030" spans="1:12" ht="16.2">
      <c r="A1030" s="1">
        <f>策略報表!A1030</f>
        <v>44766</v>
      </c>
      <c r="B1030">
        <f>資料貼入!B1030</f>
        <v>0</v>
      </c>
      <c r="C1030">
        <f>SUM($B$3:B1030)</f>
        <v>10598390.559999991</v>
      </c>
      <c r="L1030" t="str">
        <f t="shared" si="26"/>
        <v>2022</v>
      </c>
    </row>
    <row r="1031" spans="1:12" ht="16.2">
      <c r="A1031" s="1">
        <f>策略報表!A1031</f>
        <v>44767</v>
      </c>
      <c r="B1031">
        <f>資料貼入!B1031</f>
        <v>-30800</v>
      </c>
      <c r="C1031">
        <f>SUM($B$3:B1031)</f>
        <v>10567590.559999991</v>
      </c>
      <c r="L1031" t="str">
        <f t="shared" si="26"/>
        <v>2022</v>
      </c>
    </row>
    <row r="1032" spans="1:12" ht="16.2">
      <c r="A1032" s="1">
        <f>策略報表!A1032</f>
        <v>44768</v>
      </c>
      <c r="B1032">
        <f>資料貼入!B1032</f>
        <v>-31728.570000000003</v>
      </c>
      <c r="C1032">
        <f>SUM($B$3:B1032)</f>
        <v>10535861.989999991</v>
      </c>
      <c r="L1032" t="str">
        <f t="shared" si="26"/>
        <v>2022</v>
      </c>
    </row>
    <row r="1033" spans="1:12" ht="16.2">
      <c r="A1033" s="1">
        <f>策略報表!A1033</f>
        <v>44769</v>
      </c>
      <c r="B1033">
        <f>資料貼入!B1033</f>
        <v>-142581.16</v>
      </c>
      <c r="C1033">
        <f>SUM($B$3:B1033)</f>
        <v>10393280.829999991</v>
      </c>
      <c r="L1033" t="str">
        <f t="shared" si="26"/>
        <v>2022</v>
      </c>
    </row>
    <row r="1034" spans="1:12" ht="16.2">
      <c r="A1034" s="1">
        <f>策略報表!A1034</f>
        <v>44770</v>
      </c>
      <c r="B1034">
        <f>資料貼入!B1034</f>
        <v>-27883.08</v>
      </c>
      <c r="C1034">
        <f>SUM($B$3:B1034)</f>
        <v>10365397.749999991</v>
      </c>
      <c r="L1034" t="str">
        <f t="shared" si="26"/>
        <v>2022</v>
      </c>
    </row>
    <row r="1035" spans="1:12" ht="16.2">
      <c r="A1035" s="1">
        <f>策略報表!A1035</f>
        <v>44771</v>
      </c>
      <c r="B1035">
        <f>資料貼入!B1035</f>
        <v>18607.32</v>
      </c>
      <c r="C1035">
        <f>SUM($B$3:B1035)</f>
        <v>10384005.069999991</v>
      </c>
      <c r="L1035" t="str">
        <f t="shared" si="26"/>
        <v>2022</v>
      </c>
    </row>
    <row r="1036" spans="1:12" ht="16.2">
      <c r="A1036" s="1">
        <f>策略報表!A1036</f>
        <v>44772</v>
      </c>
      <c r="B1036">
        <f>資料貼入!B1036</f>
        <v>0</v>
      </c>
      <c r="C1036">
        <f>SUM($B$3:B1036)</f>
        <v>10384005.069999991</v>
      </c>
      <c r="L1036" t="str">
        <f t="shared" si="26"/>
        <v>2022</v>
      </c>
    </row>
    <row r="1037" spans="1:12" ht="16.2">
      <c r="A1037" s="1">
        <f>策略報表!A1037</f>
        <v>44773</v>
      </c>
      <c r="B1037">
        <f>資料貼入!B1037</f>
        <v>0</v>
      </c>
      <c r="C1037">
        <f>SUM($B$3:B1037)</f>
        <v>10384005.069999991</v>
      </c>
      <c r="L1037" t="str">
        <f t="shared" si="26"/>
        <v>2022</v>
      </c>
    </row>
    <row r="1038" spans="1:12" ht="16.2">
      <c r="A1038" s="1">
        <f>策略報表!A1038</f>
        <v>44774</v>
      </c>
      <c r="B1038">
        <f>資料貼入!B1038</f>
        <v>-46376.479999999996</v>
      </c>
      <c r="C1038">
        <f>SUM($B$3:B1038)</f>
        <v>10337628.589999991</v>
      </c>
      <c r="L1038" t="str">
        <f t="shared" si="26"/>
        <v>2022</v>
      </c>
    </row>
    <row r="1039" spans="1:12" ht="16.2">
      <c r="A1039" s="1">
        <f>策略報表!A1039</f>
        <v>44775</v>
      </c>
      <c r="B1039">
        <f>資料貼入!B1039</f>
        <v>135199.6</v>
      </c>
      <c r="C1039">
        <f>SUM($B$3:B1039)</f>
        <v>10472828.18999999</v>
      </c>
      <c r="L1039" t="str">
        <f t="shared" si="26"/>
        <v>2022</v>
      </c>
    </row>
    <row r="1040" spans="1:12" ht="16.2">
      <c r="A1040" s="1">
        <f>策略報表!A1040</f>
        <v>44776</v>
      </c>
      <c r="B1040">
        <f>資料貼入!B1040</f>
        <v>-57000</v>
      </c>
      <c r="C1040">
        <f>SUM($B$3:B1040)</f>
        <v>10415828.18999999</v>
      </c>
      <c r="L1040" t="str">
        <f t="shared" si="26"/>
        <v>2022</v>
      </c>
    </row>
    <row r="1041" spans="1:12" ht="16.2">
      <c r="A1041" s="1">
        <f>策略報表!A1041</f>
        <v>44777</v>
      </c>
      <c r="B1041">
        <f>資料貼入!B1041</f>
        <v>11950.04</v>
      </c>
      <c r="C1041">
        <f>SUM($B$3:B1041)</f>
        <v>10427778.229999989</v>
      </c>
      <c r="L1041" t="str">
        <f t="shared" si="26"/>
        <v>2022</v>
      </c>
    </row>
    <row r="1042" spans="1:12" ht="16.2">
      <c r="A1042" s="1">
        <f>策略報表!A1042</f>
        <v>44778</v>
      </c>
      <c r="B1042">
        <f>資料貼入!B1042</f>
        <v>200058.22</v>
      </c>
      <c r="C1042">
        <f>SUM($B$3:B1042)</f>
        <v>10627836.44999999</v>
      </c>
      <c r="L1042" t="str">
        <f t="shared" si="26"/>
        <v>2022</v>
      </c>
    </row>
    <row r="1043" spans="1:12" ht="16.2">
      <c r="A1043" s="1">
        <f>策略報表!A1043</f>
        <v>44779</v>
      </c>
      <c r="B1043">
        <f>資料貼入!B1043</f>
        <v>0</v>
      </c>
      <c r="C1043">
        <f>SUM($B$3:B1043)</f>
        <v>10627836.44999999</v>
      </c>
      <c r="L1043" t="str">
        <f t="shared" si="26"/>
        <v>2022</v>
      </c>
    </row>
    <row r="1044" spans="1:12" ht="16.2">
      <c r="A1044" s="1">
        <f>策略報表!A1044</f>
        <v>44780</v>
      </c>
      <c r="B1044">
        <f>資料貼入!B1044</f>
        <v>0</v>
      </c>
      <c r="C1044">
        <f>SUM($B$3:B1044)</f>
        <v>10627836.44999999</v>
      </c>
      <c r="L1044" t="str">
        <f t="shared" si="26"/>
        <v>2022</v>
      </c>
    </row>
    <row r="1045" spans="1:12" ht="16.2">
      <c r="A1045" s="1">
        <f>策略報表!A1045</f>
        <v>44781</v>
      </c>
      <c r="B1045">
        <f>資料貼入!B1045</f>
        <v>-111148.92</v>
      </c>
      <c r="C1045">
        <f>SUM($B$3:B1045)</f>
        <v>10516687.52999999</v>
      </c>
      <c r="L1045" t="str">
        <f t="shared" si="26"/>
        <v>2022</v>
      </c>
    </row>
    <row r="1046" spans="1:12" ht="16.2">
      <c r="A1046" s="1">
        <f>策略報表!A1046</f>
        <v>44782</v>
      </c>
      <c r="B1046">
        <f>資料貼入!B1046</f>
        <v>-35490.79</v>
      </c>
      <c r="C1046">
        <f>SUM($B$3:B1046)</f>
        <v>10481196.739999991</v>
      </c>
      <c r="L1046" t="str">
        <f t="shared" si="26"/>
        <v>2022</v>
      </c>
    </row>
    <row r="1047" spans="1:12" ht="16.2">
      <c r="A1047" s="1">
        <f>策略報表!A1047</f>
        <v>44783</v>
      </c>
      <c r="B1047">
        <f>資料貼入!B1047</f>
        <v>-112292.17</v>
      </c>
      <c r="C1047">
        <f>SUM($B$3:B1047)</f>
        <v>10368904.569999991</v>
      </c>
      <c r="L1047" t="str">
        <f t="shared" si="26"/>
        <v>2022</v>
      </c>
    </row>
    <row r="1048" spans="1:12" ht="16.2">
      <c r="A1048" s="1">
        <f>策略報表!A1048</f>
        <v>44784</v>
      </c>
      <c r="B1048">
        <f>資料貼入!B1048</f>
        <v>189274.68</v>
      </c>
      <c r="C1048">
        <f>SUM($B$3:B1048)</f>
        <v>10558179.249999991</v>
      </c>
      <c r="L1048" t="str">
        <f t="shared" si="26"/>
        <v>2022</v>
      </c>
    </row>
    <row r="1049" spans="1:12" ht="16.2">
      <c r="A1049" s="1">
        <f>策略報表!A1049</f>
        <v>44785</v>
      </c>
      <c r="B1049">
        <f>資料貼入!B1049</f>
        <v>82383.350000000006</v>
      </c>
      <c r="C1049">
        <f>SUM($B$3:B1049)</f>
        <v>10640562.59999999</v>
      </c>
      <c r="L1049" t="str">
        <f t="shared" si="26"/>
        <v>2022</v>
      </c>
    </row>
    <row r="1050" spans="1:12" ht="16.2">
      <c r="A1050" s="1">
        <f>策略報表!A1050</f>
        <v>44786</v>
      </c>
      <c r="B1050">
        <f>資料貼入!B1050</f>
        <v>0</v>
      </c>
      <c r="C1050">
        <f>SUM($B$3:B1050)</f>
        <v>10640562.59999999</v>
      </c>
      <c r="L1050" t="str">
        <f t="shared" si="26"/>
        <v>2022</v>
      </c>
    </row>
    <row r="1051" spans="1:12" ht="16.2">
      <c r="A1051" s="1">
        <f>策略報表!A1051</f>
        <v>44787</v>
      </c>
      <c r="B1051">
        <f>資料貼入!B1051</f>
        <v>0</v>
      </c>
      <c r="C1051">
        <f>SUM($B$3:B1051)</f>
        <v>10640562.59999999</v>
      </c>
      <c r="L1051" t="str">
        <f t="shared" si="26"/>
        <v>2022</v>
      </c>
    </row>
    <row r="1052" spans="1:12" ht="16.2">
      <c r="A1052" s="1">
        <f>策略報表!A1052</f>
        <v>44788</v>
      </c>
      <c r="B1052">
        <f>資料貼入!B1052</f>
        <v>74538.06</v>
      </c>
      <c r="C1052">
        <f>SUM($B$3:B1052)</f>
        <v>10715100.659999991</v>
      </c>
      <c r="L1052" t="str">
        <f t="shared" si="26"/>
        <v>2022</v>
      </c>
    </row>
    <row r="1053" spans="1:12" ht="16.2">
      <c r="A1053" s="1">
        <f>策略報表!A1053</f>
        <v>44789</v>
      </c>
      <c r="B1053">
        <f>資料貼入!B1053</f>
        <v>-6985.28</v>
      </c>
      <c r="C1053">
        <f>SUM($B$3:B1053)</f>
        <v>10708115.379999992</v>
      </c>
      <c r="L1053" t="str">
        <f t="shared" si="26"/>
        <v>2022</v>
      </c>
    </row>
    <row r="1054" spans="1:12" ht="16.2">
      <c r="A1054" s="1">
        <f>策略報表!A1054</f>
        <v>44790</v>
      </c>
      <c r="B1054">
        <f>資料貼入!B1054</f>
        <v>13100</v>
      </c>
      <c r="C1054">
        <f>SUM($B$3:B1054)</f>
        <v>10721215.379999992</v>
      </c>
      <c r="L1054" t="str">
        <f t="shared" si="26"/>
        <v>2022</v>
      </c>
    </row>
    <row r="1055" spans="1:12" ht="16.2">
      <c r="A1055" s="1">
        <f>策略報表!A1055</f>
        <v>44791</v>
      </c>
      <c r="B1055">
        <f>資料貼入!B1055</f>
        <v>-15849.11</v>
      </c>
      <c r="C1055">
        <f>SUM($B$3:B1055)</f>
        <v>10705366.269999992</v>
      </c>
      <c r="L1055" t="str">
        <f t="shared" si="26"/>
        <v>2022</v>
      </c>
    </row>
    <row r="1056" spans="1:12" ht="16.2">
      <c r="A1056" s="1">
        <f>策略報表!A1056</f>
        <v>44792</v>
      </c>
      <c r="B1056">
        <f>資料貼入!B1056</f>
        <v>-22644.43</v>
      </c>
      <c r="C1056">
        <f>SUM($B$3:B1056)</f>
        <v>10682721.839999992</v>
      </c>
      <c r="L1056" t="str">
        <f t="shared" si="26"/>
        <v>2022</v>
      </c>
    </row>
    <row r="1057" spans="1:12" ht="16.2">
      <c r="A1057" s="1">
        <f>策略報表!A1057</f>
        <v>44793</v>
      </c>
      <c r="B1057">
        <f>資料貼入!B1057</f>
        <v>0</v>
      </c>
      <c r="C1057">
        <f>SUM($B$3:B1057)</f>
        <v>10682721.839999992</v>
      </c>
      <c r="L1057" t="str">
        <f t="shared" si="26"/>
        <v>2022</v>
      </c>
    </row>
    <row r="1058" spans="1:12" ht="16.2">
      <c r="A1058" s="1">
        <f>策略報表!A1058</f>
        <v>44794</v>
      </c>
      <c r="B1058">
        <f>資料貼入!B1058</f>
        <v>0</v>
      </c>
      <c r="C1058">
        <f>SUM($B$3:B1058)</f>
        <v>10682721.839999992</v>
      </c>
      <c r="L1058" t="str">
        <f t="shared" si="26"/>
        <v>2022</v>
      </c>
    </row>
    <row r="1059" spans="1:12" ht="16.2">
      <c r="A1059" s="1">
        <f>策略報表!A1059</f>
        <v>44795</v>
      </c>
      <c r="B1059">
        <f>資料貼入!B1059</f>
        <v>23865.14</v>
      </c>
      <c r="C1059">
        <f>SUM($B$3:B1059)</f>
        <v>10706586.979999993</v>
      </c>
      <c r="L1059" t="str">
        <f t="shared" si="26"/>
        <v>2022</v>
      </c>
    </row>
    <row r="1060" spans="1:12" ht="16.2">
      <c r="A1060" s="1">
        <f>策略報表!A1060</f>
        <v>44796</v>
      </c>
      <c r="B1060">
        <f>資料貼入!B1060</f>
        <v>94994.42</v>
      </c>
      <c r="C1060">
        <f>SUM($B$3:B1060)</f>
        <v>10801581.399999993</v>
      </c>
      <c r="L1060" t="str">
        <f t="shared" si="26"/>
        <v>2022</v>
      </c>
    </row>
    <row r="1061" spans="1:12" ht="16.2">
      <c r="A1061" s="1">
        <f>策略報表!A1061</f>
        <v>44797</v>
      </c>
      <c r="B1061">
        <f>資料貼入!B1061</f>
        <v>-55900</v>
      </c>
      <c r="C1061">
        <f>SUM($B$3:B1061)</f>
        <v>10745681.399999993</v>
      </c>
      <c r="L1061" t="str">
        <f t="shared" si="26"/>
        <v>2022</v>
      </c>
    </row>
    <row r="1062" spans="1:12" ht="16.2">
      <c r="A1062" s="1">
        <f>策略報表!A1062</f>
        <v>44798</v>
      </c>
      <c r="B1062">
        <f>資料貼入!B1062</f>
        <v>-29530.690000000002</v>
      </c>
      <c r="C1062">
        <f>SUM($B$3:B1062)</f>
        <v>10716150.709999993</v>
      </c>
      <c r="L1062" t="str">
        <f t="shared" si="26"/>
        <v>2022</v>
      </c>
    </row>
    <row r="1063" spans="1:12" ht="16.2">
      <c r="A1063" s="1">
        <f>策略報表!A1063</f>
        <v>44799</v>
      </c>
      <c r="B1063">
        <f>資料貼入!B1063</f>
        <v>-70850.34</v>
      </c>
      <c r="C1063">
        <f>SUM($B$3:B1063)</f>
        <v>10645300.369999994</v>
      </c>
      <c r="L1063" t="str">
        <f t="shared" si="26"/>
        <v>2022</v>
      </c>
    </row>
    <row r="1064" spans="1:12" ht="16.2">
      <c r="A1064" s="1">
        <f>策略報表!A1064</f>
        <v>44800</v>
      </c>
      <c r="B1064">
        <f>資料貼入!B1064</f>
        <v>0</v>
      </c>
      <c r="C1064">
        <f>SUM($B$3:B1064)</f>
        <v>10645300.369999994</v>
      </c>
      <c r="L1064" t="str">
        <f t="shared" si="26"/>
        <v>2022</v>
      </c>
    </row>
    <row r="1065" spans="1:12" ht="16.2">
      <c r="A1065" s="1">
        <f>策略報表!A1065</f>
        <v>44801</v>
      </c>
      <c r="B1065">
        <f>資料貼入!B1065</f>
        <v>0</v>
      </c>
      <c r="C1065">
        <f>SUM($B$3:B1065)</f>
        <v>10645300.369999994</v>
      </c>
      <c r="L1065" t="str">
        <f t="shared" si="26"/>
        <v>2022</v>
      </c>
    </row>
    <row r="1066" spans="1:12" ht="16.2">
      <c r="A1066" s="1">
        <f>策略報表!A1066</f>
        <v>44802</v>
      </c>
      <c r="B1066">
        <f>資料貼入!B1066</f>
        <v>154531.77000000002</v>
      </c>
      <c r="C1066">
        <f>SUM($B$3:B1066)</f>
        <v>10799832.139999993</v>
      </c>
      <c r="L1066" t="str">
        <f t="shared" si="26"/>
        <v>2022</v>
      </c>
    </row>
    <row r="1067" spans="1:12" ht="16.2">
      <c r="A1067" s="1">
        <f>策略報表!A1067</f>
        <v>44803</v>
      </c>
      <c r="B1067">
        <f>資料貼入!B1067</f>
        <v>-37400</v>
      </c>
      <c r="C1067">
        <f>SUM($B$3:B1067)</f>
        <v>10762432.139999993</v>
      </c>
      <c r="L1067" t="str">
        <f t="shared" si="26"/>
        <v>2022</v>
      </c>
    </row>
    <row r="1068" spans="1:12" ht="16.2">
      <c r="A1068" s="1">
        <f>策略報表!A1068</f>
        <v>44804</v>
      </c>
      <c r="B1068">
        <f>資料貼入!B1068</f>
        <v>-11496.130000000005</v>
      </c>
      <c r="C1068">
        <f>SUM($B$3:B1068)</f>
        <v>10750936.009999992</v>
      </c>
      <c r="L1068" t="str">
        <f t="shared" si="26"/>
        <v>2022</v>
      </c>
    </row>
    <row r="1069" spans="1:12" ht="16.2">
      <c r="A1069" s="1">
        <f>策略報表!A1069</f>
        <v>44805</v>
      </c>
      <c r="B1069">
        <f>資料貼入!B1069</f>
        <v>62045.570000000007</v>
      </c>
      <c r="C1069">
        <f>SUM($B$3:B1069)</f>
        <v>10812981.579999993</v>
      </c>
      <c r="L1069" t="str">
        <f t="shared" si="26"/>
        <v>2022</v>
      </c>
    </row>
    <row r="1070" spans="1:12" ht="16.2">
      <c r="A1070" s="1">
        <f>策略報表!A1070</f>
        <v>44806</v>
      </c>
      <c r="B1070">
        <f>資料貼入!B1070</f>
        <v>19300</v>
      </c>
      <c r="C1070">
        <f>SUM($B$3:B1070)</f>
        <v>10832281.579999993</v>
      </c>
      <c r="L1070" t="str">
        <f t="shared" si="26"/>
        <v>2022</v>
      </c>
    </row>
    <row r="1071" spans="1:12" ht="16.2">
      <c r="A1071" s="1">
        <f>策略報表!A1071</f>
        <v>44807</v>
      </c>
      <c r="B1071">
        <f>資料貼入!B1071</f>
        <v>0</v>
      </c>
      <c r="C1071">
        <f>SUM($B$3:B1071)</f>
        <v>10832281.579999993</v>
      </c>
      <c r="L1071" t="str">
        <f t="shared" si="26"/>
        <v>2022</v>
      </c>
    </row>
    <row r="1072" spans="1:12" ht="16.2">
      <c r="A1072" s="1">
        <f>策略報表!A1072</f>
        <v>44808</v>
      </c>
      <c r="B1072">
        <f>資料貼入!B1072</f>
        <v>0</v>
      </c>
      <c r="C1072">
        <f>SUM($B$3:B1072)</f>
        <v>10832281.579999993</v>
      </c>
      <c r="L1072" t="str">
        <f t="shared" si="26"/>
        <v>2022</v>
      </c>
    </row>
    <row r="1073" spans="1:12" ht="16.2">
      <c r="A1073" s="1">
        <f>策略報表!A1073</f>
        <v>44809</v>
      </c>
      <c r="B1073">
        <f>資料貼入!B1073</f>
        <v>-6153.35</v>
      </c>
      <c r="C1073">
        <f>SUM($B$3:B1073)</f>
        <v>10826128.229999993</v>
      </c>
      <c r="L1073" t="str">
        <f t="shared" si="26"/>
        <v>2022</v>
      </c>
    </row>
    <row r="1074" spans="1:12" ht="16.2">
      <c r="A1074" s="1">
        <f>策略報表!A1074</f>
        <v>44810</v>
      </c>
      <c r="B1074">
        <f>資料貼入!B1074</f>
        <v>-69721.25</v>
      </c>
      <c r="C1074">
        <f>SUM($B$3:B1074)</f>
        <v>10756406.979999993</v>
      </c>
      <c r="L1074" t="str">
        <f t="shared" si="26"/>
        <v>2022</v>
      </c>
    </row>
    <row r="1075" spans="1:12" ht="16.2">
      <c r="A1075" s="1">
        <f>策略報表!A1075</f>
        <v>44811</v>
      </c>
      <c r="B1075">
        <f>資料貼入!B1075</f>
        <v>45772.180000000008</v>
      </c>
      <c r="C1075">
        <f>SUM($B$3:B1075)</f>
        <v>10802179.159999993</v>
      </c>
      <c r="L1075" t="str">
        <f t="shared" si="26"/>
        <v>2022</v>
      </c>
    </row>
    <row r="1076" spans="1:12" ht="16.2">
      <c r="A1076" s="1">
        <f>策略報表!A1076</f>
        <v>44812</v>
      </c>
      <c r="B1076">
        <f>資料貼入!B1076</f>
        <v>-46768.520000000004</v>
      </c>
      <c r="C1076">
        <f>SUM($B$3:B1076)</f>
        <v>10755410.639999993</v>
      </c>
      <c r="L1076" t="str">
        <f t="shared" si="26"/>
        <v>2022</v>
      </c>
    </row>
    <row r="1077" spans="1:12" ht="16.2">
      <c r="A1077" s="1">
        <f>策略報表!A1077</f>
        <v>44813</v>
      </c>
      <c r="B1077">
        <f>資料貼入!B1077</f>
        <v>0</v>
      </c>
      <c r="C1077">
        <f>SUM($B$3:B1077)</f>
        <v>10755410.639999993</v>
      </c>
      <c r="L1077" t="str">
        <f t="shared" si="26"/>
        <v>2022</v>
      </c>
    </row>
    <row r="1078" spans="1:12" ht="16.2">
      <c r="A1078" s="1">
        <f>策略報表!A1078</f>
        <v>44814</v>
      </c>
      <c r="B1078">
        <f>資料貼入!B1078</f>
        <v>0</v>
      </c>
      <c r="C1078">
        <f>SUM($B$3:B1078)</f>
        <v>10755410.639999993</v>
      </c>
      <c r="L1078" t="str">
        <f t="shared" si="26"/>
        <v>2022</v>
      </c>
    </row>
    <row r="1079" spans="1:12" ht="16.2">
      <c r="A1079" s="1">
        <f>策略報表!A1079</f>
        <v>44815</v>
      </c>
      <c r="B1079">
        <f>資料貼入!B1079</f>
        <v>0</v>
      </c>
      <c r="C1079">
        <f>SUM($B$3:B1079)</f>
        <v>10755410.639999993</v>
      </c>
      <c r="L1079" t="str">
        <f t="shared" si="26"/>
        <v>2022</v>
      </c>
    </row>
    <row r="1080" spans="1:12" ht="16.2">
      <c r="A1080" s="1">
        <f>策略報表!A1080</f>
        <v>44816</v>
      </c>
      <c r="B1080">
        <f>資料貼入!B1080</f>
        <v>56130.670000000013</v>
      </c>
      <c r="C1080">
        <f>SUM($B$3:B1080)</f>
        <v>10811541.309999993</v>
      </c>
      <c r="L1080" t="str">
        <f t="shared" si="26"/>
        <v>2022</v>
      </c>
    </row>
    <row r="1081" spans="1:12" ht="16.2">
      <c r="A1081" s="1">
        <f>策略報表!A1081</f>
        <v>44817</v>
      </c>
      <c r="B1081">
        <f>資料貼入!B1081</f>
        <v>61420.789999999994</v>
      </c>
      <c r="C1081">
        <f>SUM($B$3:B1081)</f>
        <v>10872962.099999992</v>
      </c>
      <c r="L1081" t="str">
        <f t="shared" si="26"/>
        <v>2022</v>
      </c>
    </row>
    <row r="1082" spans="1:12" ht="16.2">
      <c r="A1082" s="1">
        <f>策略報表!A1082</f>
        <v>44818</v>
      </c>
      <c r="B1082">
        <f>資料貼入!B1082</f>
        <v>-182411</v>
      </c>
      <c r="C1082">
        <f>SUM($B$3:B1082)</f>
        <v>10690551.099999992</v>
      </c>
      <c r="L1082" t="str">
        <f t="shared" si="26"/>
        <v>2022</v>
      </c>
    </row>
    <row r="1083" spans="1:12" ht="16.2">
      <c r="A1083" s="1">
        <f>策略報表!A1083</f>
        <v>44819</v>
      </c>
      <c r="B1083">
        <f>資料貼入!B1083</f>
        <v>-32638.75</v>
      </c>
      <c r="C1083">
        <f>SUM($B$3:B1083)</f>
        <v>10657912.349999992</v>
      </c>
      <c r="L1083" t="str">
        <f t="shared" si="26"/>
        <v>2022</v>
      </c>
    </row>
    <row r="1084" spans="1:12" ht="16.2">
      <c r="A1084" s="1">
        <f>策略報表!A1084</f>
        <v>44820</v>
      </c>
      <c r="B1084">
        <f>資料貼入!B1084</f>
        <v>6889.6100000000006</v>
      </c>
      <c r="C1084">
        <f>SUM($B$3:B1084)</f>
        <v>10664801.959999992</v>
      </c>
      <c r="L1084" t="str">
        <f t="shared" si="26"/>
        <v>2022</v>
      </c>
    </row>
    <row r="1085" spans="1:12" ht="16.2">
      <c r="A1085" s="1">
        <f>策略報表!A1085</f>
        <v>44821</v>
      </c>
      <c r="B1085">
        <f>資料貼入!B1085</f>
        <v>0</v>
      </c>
      <c r="C1085">
        <f>SUM($B$3:B1085)</f>
        <v>10664801.959999992</v>
      </c>
      <c r="L1085" t="str">
        <f t="shared" si="26"/>
        <v>2022</v>
      </c>
    </row>
    <row r="1086" spans="1:12" ht="16.2">
      <c r="A1086" s="1">
        <f>策略報表!A1086</f>
        <v>44822</v>
      </c>
      <c r="B1086">
        <f>資料貼入!B1086</f>
        <v>0</v>
      </c>
      <c r="C1086">
        <f>SUM($B$3:B1086)</f>
        <v>10664801.959999992</v>
      </c>
      <c r="L1086" t="str">
        <f t="shared" si="26"/>
        <v>2022</v>
      </c>
    </row>
    <row r="1087" spans="1:12" ht="16.2">
      <c r="A1087" s="1">
        <f>策略報表!A1087</f>
        <v>44823</v>
      </c>
      <c r="B1087">
        <f>資料貼入!B1087</f>
        <v>-42840.99</v>
      </c>
      <c r="C1087">
        <f>SUM($B$3:B1087)</f>
        <v>10621960.969999991</v>
      </c>
      <c r="L1087" t="str">
        <f t="shared" si="26"/>
        <v>2022</v>
      </c>
    </row>
    <row r="1088" spans="1:12" ht="16.2">
      <c r="A1088" s="1">
        <f>策略報表!A1088</f>
        <v>44824</v>
      </c>
      <c r="B1088">
        <f>資料貼入!B1088</f>
        <v>-100740.36</v>
      </c>
      <c r="C1088">
        <f>SUM($B$3:B1088)</f>
        <v>10521220.609999992</v>
      </c>
      <c r="L1088" t="str">
        <f t="shared" si="26"/>
        <v>2022</v>
      </c>
    </row>
    <row r="1089" spans="1:12" ht="16.2">
      <c r="A1089" s="1">
        <f>策略報表!A1089</f>
        <v>44825</v>
      </c>
      <c r="B1089">
        <f>資料貼入!B1089</f>
        <v>6334.6199999999953</v>
      </c>
      <c r="C1089">
        <f>SUM($B$3:B1089)</f>
        <v>10527555.229999991</v>
      </c>
      <c r="L1089" t="str">
        <f t="shared" si="26"/>
        <v>2022</v>
      </c>
    </row>
    <row r="1090" spans="1:12" ht="16.2">
      <c r="A1090" s="1">
        <f>策略報表!A1090</f>
        <v>44826</v>
      </c>
      <c r="B1090">
        <f>資料貼入!B1090</f>
        <v>-7004.880000000001</v>
      </c>
      <c r="C1090">
        <f>SUM($B$3:B1090)</f>
        <v>10520550.34999999</v>
      </c>
      <c r="L1090" t="str">
        <f t="shared" si="26"/>
        <v>2022</v>
      </c>
    </row>
    <row r="1091" spans="1:12" ht="16.2">
      <c r="A1091" s="1">
        <f>策略報表!A1091</f>
        <v>44827</v>
      </c>
      <c r="B1091">
        <f>資料貼入!B1091</f>
        <v>29903.200000000001</v>
      </c>
      <c r="C1091">
        <f>SUM($B$3:B1091)</f>
        <v>10550453.54999999</v>
      </c>
      <c r="L1091" t="str">
        <f t="shared" si="26"/>
        <v>2022</v>
      </c>
    </row>
    <row r="1092" spans="1:12" ht="16.2">
      <c r="A1092" s="1">
        <f>策略報表!A1092</f>
        <v>44828</v>
      </c>
      <c r="B1092">
        <f>資料貼入!B1092</f>
        <v>0</v>
      </c>
      <c r="C1092">
        <f>SUM($B$3:B1092)</f>
        <v>10550453.54999999</v>
      </c>
      <c r="L1092" t="str">
        <f t="shared" ref="L1092:L1155" si="27">IF(ISBLANK(A1092),"",TEXT(A1092,"yyyy"))</f>
        <v>2022</v>
      </c>
    </row>
    <row r="1093" spans="1:12" ht="16.2">
      <c r="A1093" s="1">
        <f>策略報表!A1093</f>
        <v>44829</v>
      </c>
      <c r="B1093">
        <f>資料貼入!B1093</f>
        <v>0</v>
      </c>
      <c r="C1093">
        <f>SUM($B$3:B1093)</f>
        <v>10550453.54999999</v>
      </c>
      <c r="L1093" t="str">
        <f t="shared" si="27"/>
        <v>2022</v>
      </c>
    </row>
    <row r="1094" spans="1:12" ht="16.2">
      <c r="A1094" s="1">
        <f>策略報表!A1094</f>
        <v>44830</v>
      </c>
      <c r="B1094">
        <f>資料貼入!B1094</f>
        <v>212277.65</v>
      </c>
      <c r="C1094">
        <f>SUM($B$3:B1094)</f>
        <v>10762731.19999999</v>
      </c>
      <c r="L1094" t="str">
        <f t="shared" si="27"/>
        <v>2022</v>
      </c>
    </row>
    <row r="1095" spans="1:12" ht="16.2">
      <c r="A1095" s="1">
        <f>策略報表!A1095</f>
        <v>44831</v>
      </c>
      <c r="B1095">
        <f>資料貼入!B1095</f>
        <v>-99727.97</v>
      </c>
      <c r="C1095">
        <f>SUM($B$3:B1095)</f>
        <v>10663003.229999989</v>
      </c>
      <c r="L1095" t="str">
        <f t="shared" si="27"/>
        <v>2022</v>
      </c>
    </row>
    <row r="1096" spans="1:12" ht="16.2">
      <c r="A1096" s="1">
        <f>策略報表!A1096</f>
        <v>44832</v>
      </c>
      <c r="B1096">
        <f>資料貼入!B1096</f>
        <v>130647.76999999999</v>
      </c>
      <c r="C1096">
        <f>SUM($B$3:B1096)</f>
        <v>10793650.999999989</v>
      </c>
      <c r="L1096" t="str">
        <f t="shared" si="27"/>
        <v>2022</v>
      </c>
    </row>
    <row r="1097" spans="1:12" ht="16.2">
      <c r="A1097" s="1">
        <f>策略報表!A1097</f>
        <v>44833</v>
      </c>
      <c r="B1097">
        <f>資料貼入!B1097</f>
        <v>-26211.68</v>
      </c>
      <c r="C1097">
        <f>SUM($B$3:B1097)</f>
        <v>10767439.319999989</v>
      </c>
      <c r="L1097" t="str">
        <f t="shared" si="27"/>
        <v>2022</v>
      </c>
    </row>
    <row r="1098" spans="1:12" ht="16.2">
      <c r="A1098" s="1">
        <f>策略報表!A1098</f>
        <v>44834</v>
      </c>
      <c r="B1098">
        <f>資料貼入!B1098</f>
        <v>24097.380000000005</v>
      </c>
      <c r="C1098">
        <f>SUM($B$3:B1098)</f>
        <v>10791536.69999999</v>
      </c>
      <c r="L1098" t="str">
        <f t="shared" si="27"/>
        <v>2022</v>
      </c>
    </row>
    <row r="1099" spans="1:12" ht="16.2">
      <c r="A1099" s="1">
        <f>策略報表!A1099</f>
        <v>44835</v>
      </c>
      <c r="B1099">
        <f>資料貼入!B1099</f>
        <v>0</v>
      </c>
      <c r="C1099">
        <f>SUM($B$3:B1099)</f>
        <v>10791536.69999999</v>
      </c>
      <c r="L1099" t="str">
        <f t="shared" si="27"/>
        <v>2022</v>
      </c>
    </row>
    <row r="1100" spans="1:12" ht="16.2">
      <c r="A1100" s="1">
        <f>策略報表!A1100</f>
        <v>44836</v>
      </c>
      <c r="B1100">
        <f>資料貼入!B1100</f>
        <v>0</v>
      </c>
      <c r="C1100">
        <f>SUM($B$3:B1100)</f>
        <v>10791536.69999999</v>
      </c>
      <c r="L1100" t="str">
        <f t="shared" si="27"/>
        <v>2022</v>
      </c>
    </row>
    <row r="1101" spans="1:12" ht="16.2">
      <c r="A1101" s="1">
        <f>策略報表!A1101</f>
        <v>44837</v>
      </c>
      <c r="B1101">
        <f>資料貼入!B1101</f>
        <v>-65793.47</v>
      </c>
      <c r="C1101">
        <f>SUM($B$3:B1101)</f>
        <v>10725743.229999989</v>
      </c>
      <c r="L1101" t="str">
        <f t="shared" si="27"/>
        <v>2022</v>
      </c>
    </row>
    <row r="1102" spans="1:12" ht="16.2">
      <c r="A1102" s="1">
        <f>策略報表!A1102</f>
        <v>44838</v>
      </c>
      <c r="B1102">
        <f>資料貼入!B1102</f>
        <v>-3067.880000000001</v>
      </c>
      <c r="C1102">
        <f>SUM($B$3:B1102)</f>
        <v>10722675.349999988</v>
      </c>
      <c r="L1102" t="str">
        <f t="shared" si="27"/>
        <v>2022</v>
      </c>
    </row>
    <row r="1103" spans="1:12" ht="16.2">
      <c r="A1103" s="1">
        <f>策略報表!A1103</f>
        <v>44839</v>
      </c>
      <c r="B1103">
        <f>資料貼入!B1103</f>
        <v>150040.25</v>
      </c>
      <c r="C1103">
        <f>SUM($B$3:B1103)</f>
        <v>10872715.599999988</v>
      </c>
      <c r="L1103" t="str">
        <f t="shared" si="27"/>
        <v>2022</v>
      </c>
    </row>
    <row r="1104" spans="1:12" ht="16.2">
      <c r="A1104" s="1">
        <f>策略報表!A1104</f>
        <v>44840</v>
      </c>
      <c r="B1104">
        <f>資料貼入!B1104</f>
        <v>-45332.29</v>
      </c>
      <c r="C1104">
        <f>SUM($B$3:B1104)</f>
        <v>10827383.309999989</v>
      </c>
      <c r="L1104" t="str">
        <f t="shared" si="27"/>
        <v>2022</v>
      </c>
    </row>
    <row r="1105" spans="1:12" ht="16.2">
      <c r="A1105" s="1">
        <f>策略報表!A1105</f>
        <v>44841</v>
      </c>
      <c r="B1105">
        <f>資料貼入!B1105</f>
        <v>-66861.42</v>
      </c>
      <c r="C1105">
        <f>SUM($B$3:B1105)</f>
        <v>10760521.889999989</v>
      </c>
      <c r="L1105" t="str">
        <f t="shared" si="27"/>
        <v>2022</v>
      </c>
    </row>
    <row r="1106" spans="1:12" ht="16.2">
      <c r="A1106" s="1">
        <f>策略報表!A1106</f>
        <v>44842</v>
      </c>
      <c r="B1106">
        <f>資料貼入!B1106</f>
        <v>0</v>
      </c>
      <c r="C1106">
        <f>SUM($B$3:B1106)</f>
        <v>10760521.889999989</v>
      </c>
      <c r="L1106" t="str">
        <f t="shared" si="27"/>
        <v>2022</v>
      </c>
    </row>
    <row r="1107" spans="1:12" ht="16.2">
      <c r="A1107" s="1">
        <f>策略報表!A1107</f>
        <v>44843</v>
      </c>
      <c r="B1107">
        <f>資料貼入!B1107</f>
        <v>0</v>
      </c>
      <c r="C1107">
        <f>SUM($B$3:B1107)</f>
        <v>10760521.889999989</v>
      </c>
      <c r="L1107" t="str">
        <f t="shared" si="27"/>
        <v>2022</v>
      </c>
    </row>
    <row r="1108" spans="1:12" ht="16.2">
      <c r="A1108" s="1">
        <f>策略報表!A1108</f>
        <v>44844</v>
      </c>
      <c r="B1108">
        <f>資料貼入!B1108</f>
        <v>0</v>
      </c>
      <c r="C1108">
        <f>SUM($B$3:B1108)</f>
        <v>10760521.889999989</v>
      </c>
      <c r="L1108" t="str">
        <f t="shared" si="27"/>
        <v>2022</v>
      </c>
    </row>
    <row r="1109" spans="1:12" ht="16.2">
      <c r="A1109" s="1">
        <f>策略報表!A1109</f>
        <v>44845</v>
      </c>
      <c r="B1109">
        <f>資料貼入!B1109</f>
        <v>605341.06000000006</v>
      </c>
      <c r="C1109">
        <f>SUM($B$3:B1109)</f>
        <v>11365862.94999999</v>
      </c>
      <c r="L1109" t="str">
        <f t="shared" si="27"/>
        <v>2022</v>
      </c>
    </row>
    <row r="1110" spans="1:12" ht="16.2">
      <c r="A1110" s="1">
        <f>策略報表!A1110</f>
        <v>44846</v>
      </c>
      <c r="B1110">
        <f>資料貼入!B1110</f>
        <v>-133800</v>
      </c>
      <c r="C1110">
        <f>SUM($B$3:B1110)</f>
        <v>11232062.94999999</v>
      </c>
      <c r="L1110" t="str">
        <f t="shared" si="27"/>
        <v>2022</v>
      </c>
    </row>
    <row r="1111" spans="1:12" ht="16.2">
      <c r="A1111" s="1">
        <f>策略報表!A1111</f>
        <v>44847</v>
      </c>
      <c r="B1111">
        <f>資料貼入!B1111</f>
        <v>187661.49</v>
      </c>
      <c r="C1111">
        <f>SUM($B$3:B1111)</f>
        <v>11419724.43999999</v>
      </c>
      <c r="L1111" t="str">
        <f t="shared" si="27"/>
        <v>2022</v>
      </c>
    </row>
    <row r="1112" spans="1:12" ht="16.2">
      <c r="A1112" s="1">
        <f>策略報表!A1112</f>
        <v>44848</v>
      </c>
      <c r="B1112">
        <f>資料貼入!B1112</f>
        <v>-161854.93</v>
      </c>
      <c r="C1112">
        <f>SUM($B$3:B1112)</f>
        <v>11257869.50999999</v>
      </c>
      <c r="L1112" t="str">
        <f t="shared" si="27"/>
        <v>2022</v>
      </c>
    </row>
    <row r="1113" spans="1:12" ht="16.2">
      <c r="A1113" s="1">
        <f>策略報表!A1113</f>
        <v>44849</v>
      </c>
      <c r="B1113">
        <f>資料貼入!B1113</f>
        <v>0</v>
      </c>
      <c r="C1113">
        <f>SUM($B$3:B1113)</f>
        <v>11257869.50999999</v>
      </c>
      <c r="L1113" t="str">
        <f t="shared" si="27"/>
        <v>2022</v>
      </c>
    </row>
    <row r="1114" spans="1:12" ht="16.2">
      <c r="A1114" s="1">
        <f>策略報表!A1114</f>
        <v>44850</v>
      </c>
      <c r="B1114">
        <f>資料貼入!B1114</f>
        <v>0</v>
      </c>
      <c r="C1114">
        <f>SUM($B$3:B1114)</f>
        <v>11257869.50999999</v>
      </c>
      <c r="L1114" t="str">
        <f t="shared" si="27"/>
        <v>2022</v>
      </c>
    </row>
    <row r="1115" spans="1:12" ht="16.2">
      <c r="A1115" s="1">
        <f>策略報表!A1115</f>
        <v>44851</v>
      </c>
      <c r="B1115">
        <f>資料貼入!B1115</f>
        <v>-36148.720000000001</v>
      </c>
      <c r="C1115">
        <f>SUM($B$3:B1115)</f>
        <v>11221720.78999999</v>
      </c>
      <c r="L1115" t="str">
        <f t="shared" si="27"/>
        <v>2022</v>
      </c>
    </row>
    <row r="1116" spans="1:12" ht="16.2">
      <c r="A1116" s="1">
        <f>策略報表!A1116</f>
        <v>44852</v>
      </c>
      <c r="B1116">
        <f>資料貼入!B1116</f>
        <v>-42888.520000000004</v>
      </c>
      <c r="C1116">
        <f>SUM($B$3:B1116)</f>
        <v>11178832.26999999</v>
      </c>
      <c r="L1116" t="str">
        <f t="shared" si="27"/>
        <v>2022</v>
      </c>
    </row>
    <row r="1117" spans="1:12" ht="16.2">
      <c r="A1117" s="1">
        <f>策略報表!A1117</f>
        <v>44853</v>
      </c>
      <c r="B1117">
        <f>資料貼入!B1117</f>
        <v>-43787.14</v>
      </c>
      <c r="C1117">
        <f>SUM($B$3:B1117)</f>
        <v>11135045.12999999</v>
      </c>
      <c r="L1117" t="str">
        <f t="shared" si="27"/>
        <v>2022</v>
      </c>
    </row>
    <row r="1118" spans="1:12" ht="16.2">
      <c r="A1118" s="1">
        <f>策略報表!A1118</f>
        <v>44854</v>
      </c>
      <c r="B1118">
        <f>資料貼入!B1118</f>
        <v>-62857.45</v>
      </c>
      <c r="C1118">
        <f>SUM($B$3:B1118)</f>
        <v>11072187.67999999</v>
      </c>
      <c r="L1118" t="str">
        <f t="shared" si="27"/>
        <v>2022</v>
      </c>
    </row>
    <row r="1119" spans="1:12" ht="16.2">
      <c r="A1119" s="1">
        <f>策略報表!A1119</f>
        <v>44855</v>
      </c>
      <c r="B1119">
        <f>資料貼入!B1119</f>
        <v>-23200</v>
      </c>
      <c r="C1119">
        <f>SUM($B$3:B1119)</f>
        <v>11048987.67999999</v>
      </c>
      <c r="L1119" t="str">
        <f t="shared" si="27"/>
        <v>2022</v>
      </c>
    </row>
    <row r="1120" spans="1:12" ht="16.2">
      <c r="A1120" s="1">
        <f>策略報表!A1120</f>
        <v>44856</v>
      </c>
      <c r="B1120">
        <f>資料貼入!B1120</f>
        <v>0</v>
      </c>
      <c r="C1120">
        <f>SUM($B$3:B1120)</f>
        <v>11048987.67999999</v>
      </c>
      <c r="L1120" t="str">
        <f t="shared" si="27"/>
        <v>2022</v>
      </c>
    </row>
    <row r="1121" spans="1:12" ht="16.2">
      <c r="A1121" s="1">
        <f>策略報表!A1121</f>
        <v>44857</v>
      </c>
      <c r="B1121">
        <f>資料貼入!B1121</f>
        <v>0</v>
      </c>
      <c r="C1121">
        <f>SUM($B$3:B1121)</f>
        <v>11048987.67999999</v>
      </c>
      <c r="L1121" t="str">
        <f t="shared" si="27"/>
        <v>2022</v>
      </c>
    </row>
    <row r="1122" spans="1:12" ht="16.2">
      <c r="A1122" s="1">
        <f>策略報表!A1122</f>
        <v>44858</v>
      </c>
      <c r="B1122">
        <f>資料貼入!B1122</f>
        <v>-195041.14</v>
      </c>
      <c r="C1122">
        <f>SUM($B$3:B1122)</f>
        <v>10853946.53999999</v>
      </c>
      <c r="L1122" t="str">
        <f t="shared" si="27"/>
        <v>2022</v>
      </c>
    </row>
    <row r="1123" spans="1:12" ht="16.2">
      <c r="A1123" s="1">
        <f>策略報表!A1123</f>
        <v>44859</v>
      </c>
      <c r="B1123">
        <f>資料貼入!B1123</f>
        <v>72606.319999999992</v>
      </c>
      <c r="C1123">
        <f>SUM($B$3:B1123)</f>
        <v>10926552.85999999</v>
      </c>
      <c r="L1123" t="str">
        <f t="shared" si="27"/>
        <v>2022</v>
      </c>
    </row>
    <row r="1124" spans="1:12" ht="16.2">
      <c r="A1124" s="1">
        <f>策略報表!A1124</f>
        <v>44860</v>
      </c>
      <c r="B1124">
        <f>資料貼入!B1124</f>
        <v>-58463.08</v>
      </c>
      <c r="C1124">
        <f>SUM($B$3:B1124)</f>
        <v>10868089.77999999</v>
      </c>
      <c r="L1124" t="str">
        <f t="shared" si="27"/>
        <v>2022</v>
      </c>
    </row>
    <row r="1125" spans="1:12" ht="16.2">
      <c r="A1125" s="1">
        <f>策略報表!A1125</f>
        <v>44861</v>
      </c>
      <c r="B1125">
        <f>資料貼入!B1125</f>
        <v>-21928.449999999997</v>
      </c>
      <c r="C1125">
        <f>SUM($B$3:B1125)</f>
        <v>10846161.329999991</v>
      </c>
      <c r="L1125" t="str">
        <f t="shared" si="27"/>
        <v>2022</v>
      </c>
    </row>
    <row r="1126" spans="1:12" ht="16.2">
      <c r="A1126" s="1">
        <f>策略報表!A1126</f>
        <v>44862</v>
      </c>
      <c r="B1126">
        <f>資料貼入!B1126</f>
        <v>37825.58</v>
      </c>
      <c r="C1126">
        <f>SUM($B$3:B1126)</f>
        <v>10883986.909999991</v>
      </c>
      <c r="L1126" t="str">
        <f t="shared" si="27"/>
        <v>2022</v>
      </c>
    </row>
    <row r="1127" spans="1:12" ht="16.2">
      <c r="A1127" s="1">
        <f>策略報表!A1127</f>
        <v>44863</v>
      </c>
      <c r="B1127">
        <f>資料貼入!B1127</f>
        <v>0</v>
      </c>
      <c r="C1127">
        <f>SUM($B$3:B1127)</f>
        <v>10883986.909999991</v>
      </c>
      <c r="L1127" t="str">
        <f t="shared" si="27"/>
        <v>2022</v>
      </c>
    </row>
    <row r="1128" spans="1:12" ht="16.2">
      <c r="A1128" s="1">
        <f>策略報表!A1128</f>
        <v>44864</v>
      </c>
      <c r="B1128">
        <f>資料貼入!B1128</f>
        <v>0</v>
      </c>
      <c r="C1128">
        <f>SUM($B$3:B1128)</f>
        <v>10883986.909999991</v>
      </c>
      <c r="L1128" t="str">
        <f t="shared" si="27"/>
        <v>2022</v>
      </c>
    </row>
    <row r="1129" spans="1:12" ht="16.2">
      <c r="A1129" s="1">
        <f>策略報表!A1129</f>
        <v>44865</v>
      </c>
      <c r="B1129">
        <f>資料貼入!B1129</f>
        <v>-31900</v>
      </c>
      <c r="C1129">
        <f>SUM($B$3:B1129)</f>
        <v>10852086.909999991</v>
      </c>
      <c r="L1129" t="str">
        <f t="shared" si="27"/>
        <v>2022</v>
      </c>
    </row>
    <row r="1130" spans="1:12" ht="16.2">
      <c r="A1130" s="1">
        <f>策略報表!A1130</f>
        <v>44866</v>
      </c>
      <c r="B1130">
        <f>資料貼入!B1130</f>
        <v>60543.82</v>
      </c>
      <c r="C1130">
        <f>SUM($B$3:B1130)</f>
        <v>10912630.729999991</v>
      </c>
      <c r="L1130" t="str">
        <f t="shared" si="27"/>
        <v>2022</v>
      </c>
    </row>
    <row r="1131" spans="1:12" ht="16.2">
      <c r="A1131" s="1">
        <f>策略報表!A1131</f>
        <v>44867</v>
      </c>
      <c r="B1131">
        <f>資料貼入!B1131</f>
        <v>8234.7200000000012</v>
      </c>
      <c r="C1131">
        <f>SUM($B$3:B1131)</f>
        <v>10920865.449999992</v>
      </c>
      <c r="L1131" t="str">
        <f t="shared" si="27"/>
        <v>2022</v>
      </c>
    </row>
    <row r="1132" spans="1:12" ht="16.2">
      <c r="A1132" s="1">
        <f>策略報表!A1132</f>
        <v>44868</v>
      </c>
      <c r="B1132">
        <f>資料貼入!B1132</f>
        <v>-19728.120000000003</v>
      </c>
      <c r="C1132">
        <f>SUM($B$3:B1132)</f>
        <v>10901137.329999993</v>
      </c>
      <c r="L1132" t="str">
        <f t="shared" si="27"/>
        <v>2022</v>
      </c>
    </row>
    <row r="1133" spans="1:12" ht="16.2">
      <c r="A1133" s="1">
        <f>策略報表!A1133</f>
        <v>44869</v>
      </c>
      <c r="B1133">
        <f>資料貼入!B1133</f>
        <v>-15885.619999999995</v>
      </c>
      <c r="C1133">
        <f>SUM($B$3:B1133)</f>
        <v>10885251.709999993</v>
      </c>
      <c r="L1133" t="str">
        <f t="shared" si="27"/>
        <v>2022</v>
      </c>
    </row>
    <row r="1134" spans="1:12" ht="16.2">
      <c r="A1134" s="1">
        <f>策略報表!A1134</f>
        <v>44870</v>
      </c>
      <c r="B1134">
        <f>資料貼入!B1134</f>
        <v>0</v>
      </c>
      <c r="C1134">
        <f>SUM($B$3:B1134)</f>
        <v>10885251.709999993</v>
      </c>
      <c r="L1134" t="str">
        <f t="shared" si="27"/>
        <v>2022</v>
      </c>
    </row>
    <row r="1135" spans="1:12" ht="16.2">
      <c r="A1135" s="1">
        <f>策略報表!A1135</f>
        <v>44871</v>
      </c>
      <c r="B1135">
        <f>資料貼入!B1135</f>
        <v>0</v>
      </c>
      <c r="C1135">
        <f>SUM($B$3:B1135)</f>
        <v>10885251.709999993</v>
      </c>
      <c r="L1135" t="str">
        <f t="shared" si="27"/>
        <v>2022</v>
      </c>
    </row>
    <row r="1136" spans="1:12" ht="16.2">
      <c r="A1136" s="1">
        <f>策略報表!A1136</f>
        <v>44872</v>
      </c>
      <c r="B1136">
        <f>資料貼入!B1136</f>
        <v>97127.45</v>
      </c>
      <c r="C1136">
        <f>SUM($B$3:B1136)</f>
        <v>10982379.159999993</v>
      </c>
      <c r="L1136" t="str">
        <f t="shared" si="27"/>
        <v>2022</v>
      </c>
    </row>
    <row r="1137" spans="1:12" ht="16.2">
      <c r="A1137" s="1">
        <f>策略報表!A1137</f>
        <v>44873</v>
      </c>
      <c r="B1137">
        <f>資料貼入!B1137</f>
        <v>37900.199999999997</v>
      </c>
      <c r="C1137">
        <f>SUM($B$3:B1137)</f>
        <v>11020279.359999992</v>
      </c>
      <c r="L1137" t="str">
        <f t="shared" si="27"/>
        <v>2022</v>
      </c>
    </row>
    <row r="1138" spans="1:12" ht="16.2">
      <c r="A1138" s="1">
        <f>策略報表!A1138</f>
        <v>44874</v>
      </c>
      <c r="B1138">
        <f>資料貼入!B1138</f>
        <v>216682.45</v>
      </c>
      <c r="C1138">
        <f>SUM($B$3:B1138)</f>
        <v>11236961.809999991</v>
      </c>
      <c r="L1138" t="str">
        <f t="shared" si="27"/>
        <v>2022</v>
      </c>
    </row>
    <row r="1139" spans="1:12" ht="16.2">
      <c r="A1139" s="1">
        <f>策略報表!A1139</f>
        <v>44875</v>
      </c>
      <c r="B1139">
        <f>資料貼入!B1139</f>
        <v>-74933.919999999998</v>
      </c>
      <c r="C1139">
        <f>SUM($B$3:B1139)</f>
        <v>11162027.889999991</v>
      </c>
      <c r="L1139" t="str">
        <f t="shared" si="27"/>
        <v>2022</v>
      </c>
    </row>
    <row r="1140" spans="1:12" ht="16.2">
      <c r="A1140" s="1">
        <f>策略報表!A1140</f>
        <v>44876</v>
      </c>
      <c r="B1140">
        <f>資料貼入!B1140</f>
        <v>165649.33000000002</v>
      </c>
      <c r="C1140">
        <f>SUM($B$3:B1140)</f>
        <v>11327677.219999991</v>
      </c>
      <c r="L1140" t="str">
        <f t="shared" si="27"/>
        <v>2022</v>
      </c>
    </row>
    <row r="1141" spans="1:12" ht="16.2">
      <c r="A1141" s="1">
        <f>策略報表!A1141</f>
        <v>44877</v>
      </c>
      <c r="B1141">
        <f>資料貼入!B1141</f>
        <v>0</v>
      </c>
      <c r="C1141">
        <f>SUM($B$3:B1141)</f>
        <v>11327677.219999991</v>
      </c>
      <c r="L1141" t="str">
        <f t="shared" si="27"/>
        <v>2022</v>
      </c>
    </row>
    <row r="1142" spans="1:12" ht="16.2">
      <c r="A1142" s="1">
        <f>策略報表!A1142</f>
        <v>44878</v>
      </c>
      <c r="B1142">
        <f>資料貼入!B1142</f>
        <v>0</v>
      </c>
      <c r="C1142">
        <f>SUM($B$3:B1142)</f>
        <v>11327677.219999991</v>
      </c>
      <c r="L1142" t="str">
        <f t="shared" si="27"/>
        <v>2022</v>
      </c>
    </row>
    <row r="1143" spans="1:12" ht="16.2">
      <c r="A1143" s="1">
        <f>策略報表!A1143</f>
        <v>44879</v>
      </c>
      <c r="B1143">
        <f>資料貼入!B1143</f>
        <v>38700</v>
      </c>
      <c r="C1143">
        <f>SUM($B$3:B1143)</f>
        <v>11366377.219999991</v>
      </c>
      <c r="L1143" t="str">
        <f t="shared" si="27"/>
        <v>2022</v>
      </c>
    </row>
    <row r="1144" spans="1:12" ht="16.2">
      <c r="A1144" s="1">
        <f>策略報表!A1144</f>
        <v>44880</v>
      </c>
      <c r="B1144">
        <f>資料貼入!B1144</f>
        <v>608605.67999999993</v>
      </c>
      <c r="C1144">
        <f>SUM($B$3:B1144)</f>
        <v>11974982.899999991</v>
      </c>
      <c r="L1144" t="str">
        <f t="shared" si="27"/>
        <v>2022</v>
      </c>
    </row>
    <row r="1145" spans="1:12" ht="16.2">
      <c r="A1145" s="1">
        <f>策略報表!A1145</f>
        <v>44881</v>
      </c>
      <c r="B1145">
        <f>資料貼入!B1145</f>
        <v>35489.21</v>
      </c>
      <c r="C1145">
        <f>SUM($B$3:B1145)</f>
        <v>12010472.109999992</v>
      </c>
      <c r="L1145" t="str">
        <f t="shared" si="27"/>
        <v>2022</v>
      </c>
    </row>
    <row r="1146" spans="1:12" ht="16.2">
      <c r="A1146" s="1">
        <f>策略報表!A1146</f>
        <v>44882</v>
      </c>
      <c r="B1146">
        <f>資料貼入!B1146</f>
        <v>-73530.100000000006</v>
      </c>
      <c r="C1146">
        <f>SUM($B$3:B1146)</f>
        <v>11936942.009999992</v>
      </c>
      <c r="L1146" t="str">
        <f t="shared" si="27"/>
        <v>2022</v>
      </c>
    </row>
    <row r="1147" spans="1:12" ht="16.2">
      <c r="A1147" s="1">
        <f>策略報表!A1147</f>
        <v>44883</v>
      </c>
      <c r="B1147">
        <f>資料貼入!B1147</f>
        <v>-42274.41</v>
      </c>
      <c r="C1147">
        <f>SUM($B$3:B1147)</f>
        <v>11894667.599999992</v>
      </c>
      <c r="L1147" t="str">
        <f t="shared" si="27"/>
        <v>2022</v>
      </c>
    </row>
    <row r="1148" spans="1:12" ht="16.2">
      <c r="A1148" s="1">
        <f>策略報表!A1148</f>
        <v>44884</v>
      </c>
      <c r="B1148">
        <f>資料貼入!B1148</f>
        <v>0</v>
      </c>
      <c r="C1148">
        <f>SUM($B$3:B1148)</f>
        <v>11894667.599999992</v>
      </c>
      <c r="L1148" t="str">
        <f t="shared" si="27"/>
        <v>2022</v>
      </c>
    </row>
    <row r="1149" spans="1:12" ht="16.2">
      <c r="A1149" s="1">
        <f>策略報表!A1149</f>
        <v>44885</v>
      </c>
      <c r="B1149">
        <f>資料貼入!B1149</f>
        <v>0</v>
      </c>
      <c r="C1149">
        <f>SUM($B$3:B1149)</f>
        <v>11894667.599999992</v>
      </c>
      <c r="L1149" t="str">
        <f t="shared" si="27"/>
        <v>2022</v>
      </c>
    </row>
    <row r="1150" spans="1:12" ht="16.2">
      <c r="A1150" s="1">
        <f>策略報表!A1150</f>
        <v>44886</v>
      </c>
      <c r="B1150">
        <f>資料貼入!B1150</f>
        <v>-67537.03</v>
      </c>
      <c r="C1150">
        <f>SUM($B$3:B1150)</f>
        <v>11827130.569999993</v>
      </c>
      <c r="L1150" t="str">
        <f t="shared" si="27"/>
        <v>2022</v>
      </c>
    </row>
    <row r="1151" spans="1:12" ht="16.2">
      <c r="A1151" s="1">
        <f>策略報表!A1151</f>
        <v>44887</v>
      </c>
      <c r="B1151">
        <f>資料貼入!B1151</f>
        <v>-38740.81</v>
      </c>
      <c r="C1151">
        <f>SUM($B$3:B1151)</f>
        <v>11788389.759999992</v>
      </c>
      <c r="L1151" t="str">
        <f t="shared" si="27"/>
        <v>2022</v>
      </c>
    </row>
    <row r="1152" spans="1:12" ht="16.2">
      <c r="A1152" s="1">
        <f>策略報表!A1152</f>
        <v>44888</v>
      </c>
      <c r="B1152">
        <f>資料貼入!B1152</f>
        <v>9123.5499999999993</v>
      </c>
      <c r="C1152">
        <f>SUM($B$3:B1152)</f>
        <v>11797513.309999993</v>
      </c>
      <c r="L1152" t="str">
        <f t="shared" si="27"/>
        <v>2022</v>
      </c>
    </row>
    <row r="1153" spans="1:12" ht="16.2">
      <c r="A1153" s="1">
        <f>策略報表!A1153</f>
        <v>44889</v>
      </c>
      <c r="B1153">
        <f>資料貼入!B1153</f>
        <v>176854.15</v>
      </c>
      <c r="C1153">
        <f>SUM($B$3:B1153)</f>
        <v>11974367.459999993</v>
      </c>
      <c r="L1153" t="str">
        <f t="shared" si="27"/>
        <v>2022</v>
      </c>
    </row>
    <row r="1154" spans="1:12" ht="16.2">
      <c r="A1154" s="1">
        <f>策略報表!A1154</f>
        <v>44890</v>
      </c>
      <c r="B1154">
        <f>資料貼入!B1154</f>
        <v>-13700</v>
      </c>
      <c r="C1154">
        <f>SUM($B$3:B1154)</f>
        <v>11960667.459999993</v>
      </c>
      <c r="L1154" t="str">
        <f t="shared" si="27"/>
        <v>2022</v>
      </c>
    </row>
    <row r="1155" spans="1:12" ht="16.2">
      <c r="A1155" s="1">
        <f>策略報表!A1155</f>
        <v>44891</v>
      </c>
      <c r="B1155">
        <f>資料貼入!B1155</f>
        <v>0</v>
      </c>
      <c r="C1155">
        <f>SUM($B$3:B1155)</f>
        <v>11960667.459999993</v>
      </c>
      <c r="L1155" t="str">
        <f t="shared" si="27"/>
        <v>2022</v>
      </c>
    </row>
    <row r="1156" spans="1:12" ht="16.2">
      <c r="A1156" s="1">
        <f>策略報表!A1156</f>
        <v>44892</v>
      </c>
      <c r="B1156">
        <f>資料貼入!B1156</f>
        <v>0</v>
      </c>
      <c r="C1156">
        <f>SUM($B$3:B1156)</f>
        <v>11960667.459999993</v>
      </c>
      <c r="L1156" t="str">
        <f t="shared" ref="L1156:L1219" si="28">IF(ISBLANK(A1156),"",TEXT(A1156,"yyyy"))</f>
        <v>2022</v>
      </c>
    </row>
    <row r="1157" spans="1:12" ht="16.2">
      <c r="A1157" s="1">
        <f>策略報表!A1157</f>
        <v>44893</v>
      </c>
      <c r="B1157">
        <f>資料貼入!B1157</f>
        <v>-77483.39</v>
      </c>
      <c r="C1157">
        <f>SUM($B$3:B1157)</f>
        <v>11883184.069999993</v>
      </c>
      <c r="L1157" t="str">
        <f t="shared" si="28"/>
        <v>2022</v>
      </c>
    </row>
    <row r="1158" spans="1:12" ht="16.2">
      <c r="A1158" s="1">
        <f>策略報表!A1158</f>
        <v>44894</v>
      </c>
      <c r="B1158">
        <f>資料貼入!B1158</f>
        <v>-116369.01</v>
      </c>
      <c r="C1158">
        <f>SUM($B$3:B1158)</f>
        <v>11766815.059999993</v>
      </c>
      <c r="L1158" t="str">
        <f t="shared" si="28"/>
        <v>2022</v>
      </c>
    </row>
    <row r="1159" spans="1:12" ht="16.2">
      <c r="A1159" s="1">
        <f>策略報表!A1159</f>
        <v>44895</v>
      </c>
      <c r="B1159">
        <f>資料貼入!B1159</f>
        <v>-47380.619999999995</v>
      </c>
      <c r="C1159">
        <f>SUM($B$3:B1159)</f>
        <v>11719434.439999994</v>
      </c>
      <c r="L1159" t="str">
        <f t="shared" si="28"/>
        <v>2022</v>
      </c>
    </row>
    <row r="1160" spans="1:12" ht="16.2">
      <c r="A1160" s="1">
        <f>策略報表!A1160</f>
        <v>44896</v>
      </c>
      <c r="B1160">
        <f>資料貼入!B1160</f>
        <v>28895.29</v>
      </c>
      <c r="C1160">
        <f>SUM($B$3:B1160)</f>
        <v>11748329.729999993</v>
      </c>
      <c r="L1160" t="str">
        <f t="shared" si="28"/>
        <v>2022</v>
      </c>
    </row>
    <row r="1161" spans="1:12" ht="16.2">
      <c r="A1161" s="1">
        <f>策略報表!A1161</f>
        <v>44897</v>
      </c>
      <c r="B1161">
        <f>資料貼入!B1161</f>
        <v>-46093.04</v>
      </c>
      <c r="C1161">
        <f>SUM($B$3:B1161)</f>
        <v>11702236.689999994</v>
      </c>
      <c r="L1161" t="str">
        <f t="shared" si="28"/>
        <v>2022</v>
      </c>
    </row>
    <row r="1162" spans="1:12" ht="16.2">
      <c r="A1162" s="1">
        <f>策略報表!A1162</f>
        <v>44898</v>
      </c>
      <c r="B1162">
        <f>資料貼入!B1162</f>
        <v>0</v>
      </c>
      <c r="C1162">
        <f>SUM($B$3:B1162)</f>
        <v>11702236.689999994</v>
      </c>
      <c r="L1162" t="str">
        <f t="shared" si="28"/>
        <v>2022</v>
      </c>
    </row>
    <row r="1163" spans="1:12" ht="16.2">
      <c r="A1163" s="1">
        <f>策略報表!A1163</f>
        <v>44899</v>
      </c>
      <c r="B1163">
        <f>資料貼入!B1163</f>
        <v>0</v>
      </c>
      <c r="C1163">
        <f>SUM($B$3:B1163)</f>
        <v>11702236.689999994</v>
      </c>
      <c r="L1163" t="str">
        <f t="shared" si="28"/>
        <v>2022</v>
      </c>
    </row>
    <row r="1164" spans="1:12" ht="16.2">
      <c r="A1164" s="1">
        <f>策略報表!A1164</f>
        <v>44900</v>
      </c>
      <c r="B1164">
        <f>資料貼入!B1164</f>
        <v>-42596.34</v>
      </c>
      <c r="C1164">
        <f>SUM($B$3:B1164)</f>
        <v>11659640.349999994</v>
      </c>
      <c r="L1164" t="str">
        <f t="shared" si="28"/>
        <v>2022</v>
      </c>
    </row>
    <row r="1165" spans="1:12" ht="16.2">
      <c r="A1165" s="1">
        <f>策略報表!A1165</f>
        <v>44901</v>
      </c>
      <c r="B1165">
        <f>資料貼入!B1165</f>
        <v>51515.270000000004</v>
      </c>
      <c r="C1165">
        <f>SUM($B$3:B1165)</f>
        <v>11711155.619999994</v>
      </c>
      <c r="L1165" t="str">
        <f t="shared" si="28"/>
        <v>2022</v>
      </c>
    </row>
    <row r="1166" spans="1:12" ht="16.2">
      <c r="A1166" s="1">
        <f>策略報表!A1166</f>
        <v>44902</v>
      </c>
      <c r="B1166">
        <f>資料貼入!B1166</f>
        <v>27418.51</v>
      </c>
      <c r="C1166">
        <f>SUM($B$3:B1166)</f>
        <v>11738574.129999993</v>
      </c>
      <c r="L1166" t="str">
        <f t="shared" si="28"/>
        <v>2022</v>
      </c>
    </row>
    <row r="1167" spans="1:12" ht="16.2">
      <c r="A1167" s="1">
        <f>策略報表!A1167</f>
        <v>44903</v>
      </c>
      <c r="B1167">
        <f>資料貼入!B1167</f>
        <v>61828.41</v>
      </c>
      <c r="C1167">
        <f>SUM($B$3:B1167)</f>
        <v>11800402.539999994</v>
      </c>
      <c r="L1167" t="str">
        <f t="shared" si="28"/>
        <v>2022</v>
      </c>
    </row>
    <row r="1168" spans="1:12" ht="16.2">
      <c r="A1168" s="1">
        <f>策略報表!A1168</f>
        <v>44904</v>
      </c>
      <c r="B1168">
        <f>資料貼入!B1168</f>
        <v>9862.4599999999991</v>
      </c>
      <c r="C1168">
        <f>SUM($B$3:B1168)</f>
        <v>11810264.999999994</v>
      </c>
      <c r="L1168" t="str">
        <f t="shared" si="28"/>
        <v>2022</v>
      </c>
    </row>
    <row r="1169" spans="1:12" ht="16.2">
      <c r="A1169" s="1">
        <f>策略報表!A1169</f>
        <v>44905</v>
      </c>
      <c r="B1169">
        <f>資料貼入!B1169</f>
        <v>0</v>
      </c>
      <c r="C1169">
        <f>SUM($B$3:B1169)</f>
        <v>11810264.999999994</v>
      </c>
      <c r="L1169" t="str">
        <f t="shared" si="28"/>
        <v>2022</v>
      </c>
    </row>
    <row r="1170" spans="1:12" ht="16.2">
      <c r="A1170" s="1">
        <f>策略報表!A1170</f>
        <v>44906</v>
      </c>
      <c r="B1170">
        <f>資料貼入!B1170</f>
        <v>0</v>
      </c>
      <c r="C1170">
        <f>SUM($B$3:B1170)</f>
        <v>11810264.999999994</v>
      </c>
      <c r="L1170" t="str">
        <f t="shared" si="28"/>
        <v>2022</v>
      </c>
    </row>
    <row r="1171" spans="1:12" ht="16.2">
      <c r="A1171" s="1">
        <f>策略報表!A1171</f>
        <v>44907</v>
      </c>
      <c r="B1171">
        <f>資料貼入!B1171</f>
        <v>-24993.559999999998</v>
      </c>
      <c r="C1171">
        <f>SUM($B$3:B1171)</f>
        <v>11785271.439999994</v>
      </c>
      <c r="L1171" t="str">
        <f t="shared" si="28"/>
        <v>2022</v>
      </c>
    </row>
    <row r="1172" spans="1:12" ht="16.2">
      <c r="A1172" s="1">
        <f>策略報表!A1172</f>
        <v>44908</v>
      </c>
      <c r="B1172">
        <f>資料貼入!B1172</f>
        <v>-54375.64</v>
      </c>
      <c r="C1172">
        <f>SUM($B$3:B1172)</f>
        <v>11730895.799999993</v>
      </c>
      <c r="L1172" t="str">
        <f t="shared" si="28"/>
        <v>2022</v>
      </c>
    </row>
    <row r="1173" spans="1:12" ht="16.2">
      <c r="A1173" s="1">
        <f>策略報表!A1173</f>
        <v>44909</v>
      </c>
      <c r="B1173">
        <f>資料貼入!B1173</f>
        <v>6337.9499999999971</v>
      </c>
      <c r="C1173">
        <f>SUM($B$3:B1173)</f>
        <v>11737233.749999993</v>
      </c>
      <c r="L1173" t="str">
        <f t="shared" si="28"/>
        <v>2022</v>
      </c>
    </row>
    <row r="1174" spans="1:12" ht="16.2">
      <c r="A1174" s="1">
        <f>策略報表!A1174</f>
        <v>44910</v>
      </c>
      <c r="B1174">
        <f>資料貼入!B1174</f>
        <v>-48641.41</v>
      </c>
      <c r="C1174">
        <f>SUM($B$3:B1174)</f>
        <v>11688592.339999992</v>
      </c>
      <c r="L1174" t="str">
        <f t="shared" si="28"/>
        <v>2022</v>
      </c>
    </row>
    <row r="1175" spans="1:12" ht="16.2">
      <c r="A1175" s="1">
        <f>策略報表!A1175</f>
        <v>44911</v>
      </c>
      <c r="B1175">
        <f>資料貼入!B1175</f>
        <v>24398.22</v>
      </c>
      <c r="C1175">
        <f>SUM($B$3:B1175)</f>
        <v>11712990.559999993</v>
      </c>
      <c r="L1175" t="str">
        <f t="shared" si="28"/>
        <v>2022</v>
      </c>
    </row>
    <row r="1176" spans="1:12" ht="16.2">
      <c r="A1176" s="1">
        <f>策略報表!A1176</f>
        <v>44912</v>
      </c>
      <c r="B1176">
        <f>資料貼入!B1176</f>
        <v>0</v>
      </c>
      <c r="C1176">
        <f>SUM($B$3:B1176)</f>
        <v>11712990.559999993</v>
      </c>
      <c r="L1176" t="str">
        <f t="shared" si="28"/>
        <v>2022</v>
      </c>
    </row>
    <row r="1177" spans="1:12" ht="16.2">
      <c r="A1177" s="1">
        <f>策略報表!A1177</f>
        <v>44913</v>
      </c>
      <c r="B1177">
        <f>資料貼入!B1177</f>
        <v>0</v>
      </c>
      <c r="C1177">
        <f>SUM($B$3:B1177)</f>
        <v>11712990.559999993</v>
      </c>
      <c r="L1177" t="str">
        <f t="shared" si="28"/>
        <v>2022</v>
      </c>
    </row>
    <row r="1178" spans="1:12" ht="16.2">
      <c r="A1178" s="1">
        <f>策略報表!A1178</f>
        <v>44914</v>
      </c>
      <c r="B1178">
        <f>資料貼入!B1178</f>
        <v>13600</v>
      </c>
      <c r="C1178">
        <f>SUM($B$3:B1178)</f>
        <v>11726590.559999993</v>
      </c>
      <c r="L1178" t="str">
        <f t="shared" si="28"/>
        <v>2022</v>
      </c>
    </row>
    <row r="1179" spans="1:12" ht="16.2">
      <c r="A1179" s="1">
        <f>策略報表!A1179</f>
        <v>44915</v>
      </c>
      <c r="B1179">
        <f>資料貼入!B1179</f>
        <v>183016.72</v>
      </c>
      <c r="C1179">
        <f>SUM($B$3:B1179)</f>
        <v>11909607.279999994</v>
      </c>
      <c r="L1179" t="str">
        <f t="shared" si="28"/>
        <v>2022</v>
      </c>
    </row>
    <row r="1180" spans="1:12" ht="16.2">
      <c r="A1180" s="1">
        <f>策略報表!A1180</f>
        <v>44916</v>
      </c>
      <c r="B1180">
        <f>資料貼入!B1180</f>
        <v>-58126.75</v>
      </c>
      <c r="C1180">
        <f>SUM($B$3:B1180)</f>
        <v>11851480.529999994</v>
      </c>
      <c r="L1180" t="str">
        <f t="shared" si="28"/>
        <v>2022</v>
      </c>
    </row>
    <row r="1181" spans="1:12" ht="16.2">
      <c r="A1181" s="1">
        <f>策略報表!A1181</f>
        <v>44917</v>
      </c>
      <c r="B1181">
        <f>資料貼入!B1181</f>
        <v>39147.83</v>
      </c>
      <c r="C1181">
        <f>SUM($B$3:B1181)</f>
        <v>11890628.359999994</v>
      </c>
      <c r="L1181" t="str">
        <f t="shared" si="28"/>
        <v>2022</v>
      </c>
    </row>
    <row r="1182" spans="1:12" ht="16.2">
      <c r="A1182" s="1">
        <f>策略報表!A1182</f>
        <v>44918</v>
      </c>
      <c r="B1182">
        <f>資料貼入!B1182</f>
        <v>-130681.03</v>
      </c>
      <c r="C1182">
        <f>SUM($B$3:B1182)</f>
        <v>11759947.329999994</v>
      </c>
      <c r="L1182" t="str">
        <f t="shared" si="28"/>
        <v>2022</v>
      </c>
    </row>
    <row r="1183" spans="1:12" ht="16.2">
      <c r="A1183" s="1">
        <f>策略報表!A1183</f>
        <v>44919</v>
      </c>
      <c r="B1183">
        <f>資料貼入!B1183</f>
        <v>0</v>
      </c>
      <c r="C1183">
        <f>SUM($B$3:B1183)</f>
        <v>11759947.329999994</v>
      </c>
      <c r="L1183" t="str">
        <f t="shared" si="28"/>
        <v>2022</v>
      </c>
    </row>
    <row r="1184" spans="1:12" ht="16.2">
      <c r="A1184" s="1">
        <f>策略報表!A1184</f>
        <v>44920</v>
      </c>
      <c r="B1184">
        <f>資料貼入!B1184</f>
        <v>0</v>
      </c>
      <c r="C1184">
        <f>SUM($B$3:B1184)</f>
        <v>11759947.329999994</v>
      </c>
      <c r="L1184" t="str">
        <f t="shared" si="28"/>
        <v>2022</v>
      </c>
    </row>
    <row r="1185" spans="1:12" ht="16.2">
      <c r="A1185" s="1">
        <f>策略報表!A1185</f>
        <v>44921</v>
      </c>
      <c r="B1185">
        <f>資料貼入!B1185</f>
        <v>-15300</v>
      </c>
      <c r="C1185">
        <f>SUM($B$3:B1185)</f>
        <v>11744647.329999994</v>
      </c>
      <c r="L1185" t="str">
        <f t="shared" si="28"/>
        <v>2022</v>
      </c>
    </row>
    <row r="1186" spans="1:12" ht="16.2">
      <c r="A1186" s="1">
        <f>策略報表!A1186</f>
        <v>44922</v>
      </c>
      <c r="B1186">
        <f>資料貼入!B1186</f>
        <v>-36883.660000000003</v>
      </c>
      <c r="C1186">
        <f>SUM($B$3:B1186)</f>
        <v>11707763.669999994</v>
      </c>
      <c r="L1186" t="str">
        <f t="shared" si="28"/>
        <v>2022</v>
      </c>
    </row>
    <row r="1187" spans="1:12" ht="16.2">
      <c r="A1187" s="1">
        <f>策略報表!A1187</f>
        <v>44923</v>
      </c>
      <c r="B1187">
        <f>資料貼入!B1187</f>
        <v>71004.78</v>
      </c>
      <c r="C1187">
        <f>SUM($B$3:B1187)</f>
        <v>11778768.449999994</v>
      </c>
      <c r="L1187" t="str">
        <f t="shared" si="28"/>
        <v>2022</v>
      </c>
    </row>
    <row r="1188" spans="1:12" ht="16.2">
      <c r="A1188" s="1">
        <f>策略報表!A1188</f>
        <v>44924</v>
      </c>
      <c r="B1188">
        <f>資料貼入!B1188</f>
        <v>-26539.82</v>
      </c>
      <c r="C1188">
        <f>SUM($B$3:B1188)</f>
        <v>11752228.629999993</v>
      </c>
      <c r="L1188" t="str">
        <f t="shared" si="28"/>
        <v>2022</v>
      </c>
    </row>
    <row r="1189" spans="1:12" ht="16.2">
      <c r="A1189" s="1">
        <f>策略報表!A1189</f>
        <v>44925</v>
      </c>
      <c r="B1189">
        <f>資料貼入!B1189</f>
        <v>-59879.360000000001</v>
      </c>
      <c r="C1189">
        <f>SUM($B$3:B1189)</f>
        <v>11692349.269999994</v>
      </c>
      <c r="L1189" t="str">
        <f t="shared" si="28"/>
        <v>2022</v>
      </c>
    </row>
    <row r="1190" spans="1:12" ht="16.2">
      <c r="A1190" s="1">
        <f>策略報表!A1190</f>
        <v>44926</v>
      </c>
      <c r="B1190">
        <f>資料貼入!B1190</f>
        <v>0</v>
      </c>
      <c r="C1190">
        <f>SUM($B$3:B1190)</f>
        <v>11692349.269999994</v>
      </c>
      <c r="L1190" t="str">
        <f t="shared" si="28"/>
        <v>2022</v>
      </c>
    </row>
    <row r="1191" spans="1:12" ht="16.2">
      <c r="A1191" s="1">
        <f>策略報表!A1191</f>
        <v>44927</v>
      </c>
      <c r="B1191">
        <f>資料貼入!B1191</f>
        <v>0</v>
      </c>
      <c r="C1191">
        <f>SUM($B$3:B1191)</f>
        <v>11692349.269999994</v>
      </c>
      <c r="L1191" t="str">
        <f t="shared" si="28"/>
        <v>2023</v>
      </c>
    </row>
    <row r="1192" spans="1:12" ht="16.2">
      <c r="A1192" s="1">
        <f>策略報表!A1192</f>
        <v>44928</v>
      </c>
      <c r="B1192">
        <f>資料貼入!B1192</f>
        <v>0</v>
      </c>
      <c r="C1192">
        <f>SUM($B$3:B1192)</f>
        <v>11692349.269999994</v>
      </c>
      <c r="L1192" t="str">
        <f t="shared" si="28"/>
        <v>2023</v>
      </c>
    </row>
    <row r="1193" spans="1:12" ht="16.2">
      <c r="A1193" s="1">
        <f>策略報表!A1193</f>
        <v>44929</v>
      </c>
      <c r="B1193">
        <f>資料貼入!B1193</f>
        <v>47773.520000000004</v>
      </c>
      <c r="C1193">
        <f>SUM($B$3:B1193)</f>
        <v>11740122.789999994</v>
      </c>
      <c r="L1193" t="str">
        <f t="shared" si="28"/>
        <v>2023</v>
      </c>
    </row>
    <row r="1194" spans="1:12" ht="16.2">
      <c r="A1194" s="1">
        <f>策略報表!A1194</f>
        <v>44930</v>
      </c>
      <c r="B1194">
        <f>資料貼入!B1194</f>
        <v>-67800</v>
      </c>
      <c r="C1194">
        <f>SUM($B$3:B1194)</f>
        <v>11672322.789999994</v>
      </c>
      <c r="L1194" t="str">
        <f t="shared" si="28"/>
        <v>2023</v>
      </c>
    </row>
    <row r="1195" spans="1:12" ht="16.2">
      <c r="A1195" s="1">
        <f>策略報表!A1195</f>
        <v>44931</v>
      </c>
      <c r="B1195">
        <f>資料貼入!B1195</f>
        <v>49125.850000000006</v>
      </c>
      <c r="C1195">
        <f>SUM($B$3:B1195)</f>
        <v>11721448.639999993</v>
      </c>
      <c r="L1195" t="str">
        <f t="shared" si="28"/>
        <v>2023</v>
      </c>
    </row>
    <row r="1196" spans="1:12" ht="16.2">
      <c r="A1196" s="1">
        <f>策略報表!A1196</f>
        <v>44932</v>
      </c>
      <c r="B1196">
        <f>資料貼入!B1196</f>
        <v>85800</v>
      </c>
      <c r="C1196">
        <f>SUM($B$3:B1196)</f>
        <v>11807248.639999993</v>
      </c>
      <c r="L1196" t="str">
        <f t="shared" si="28"/>
        <v>2023</v>
      </c>
    </row>
    <row r="1197" spans="1:12" ht="16.2">
      <c r="A1197" s="1">
        <f>策略報表!A1197</f>
        <v>44933</v>
      </c>
      <c r="B1197">
        <f>資料貼入!B1197</f>
        <v>0</v>
      </c>
      <c r="C1197">
        <f>SUM($B$3:B1197)</f>
        <v>11807248.639999993</v>
      </c>
      <c r="L1197" t="str">
        <f t="shared" si="28"/>
        <v>2023</v>
      </c>
    </row>
    <row r="1198" spans="1:12" ht="16.2">
      <c r="A1198" s="1">
        <f>策略報表!A1198</f>
        <v>44934</v>
      </c>
      <c r="B1198">
        <f>資料貼入!B1198</f>
        <v>0</v>
      </c>
      <c r="C1198">
        <f>SUM($B$3:B1198)</f>
        <v>11807248.639999993</v>
      </c>
      <c r="L1198" t="str">
        <f t="shared" si="28"/>
        <v>2023</v>
      </c>
    </row>
    <row r="1199" spans="1:12" ht="16.2">
      <c r="A1199" s="1">
        <f>策略報表!A1199</f>
        <v>44935</v>
      </c>
      <c r="B1199">
        <f>資料貼入!B1199</f>
        <v>469267.5</v>
      </c>
      <c r="C1199">
        <f>SUM($B$3:B1199)</f>
        <v>12276516.139999993</v>
      </c>
      <c r="L1199" t="str">
        <f t="shared" si="28"/>
        <v>2023</v>
      </c>
    </row>
    <row r="1200" spans="1:12" ht="16.2">
      <c r="A1200" s="1">
        <f>策略報表!A1200</f>
        <v>44936</v>
      </c>
      <c r="B1200">
        <f>資料貼入!B1200</f>
        <v>15312.9</v>
      </c>
      <c r="C1200">
        <f>SUM($B$3:B1200)</f>
        <v>12291829.039999994</v>
      </c>
      <c r="L1200" t="str">
        <f t="shared" si="28"/>
        <v>2023</v>
      </c>
    </row>
    <row r="1201" spans="1:12" ht="16.2">
      <c r="A1201" s="1">
        <f>策略報表!A1201</f>
        <v>44937</v>
      </c>
      <c r="B1201">
        <f>資料貼入!B1201</f>
        <v>-19789.95</v>
      </c>
      <c r="C1201">
        <f>SUM($B$3:B1201)</f>
        <v>12272039.089999994</v>
      </c>
      <c r="L1201" t="str">
        <f t="shared" si="28"/>
        <v>2023</v>
      </c>
    </row>
    <row r="1202" spans="1:12" ht="16.2">
      <c r="A1202" s="1">
        <f>策略報表!A1202</f>
        <v>44938</v>
      </c>
      <c r="B1202">
        <f>資料貼入!B1202</f>
        <v>-19185.870000000003</v>
      </c>
      <c r="C1202">
        <f>SUM($B$3:B1202)</f>
        <v>12252853.219999995</v>
      </c>
      <c r="L1202" t="str">
        <f t="shared" si="28"/>
        <v>2023</v>
      </c>
    </row>
    <row r="1203" spans="1:12" ht="16.2">
      <c r="A1203" s="1">
        <f>策略報表!A1203</f>
        <v>44939</v>
      </c>
      <c r="B1203">
        <f>資料貼入!B1203</f>
        <v>90811.13</v>
      </c>
      <c r="C1203">
        <f>SUM($B$3:B1203)</f>
        <v>12343664.349999996</v>
      </c>
      <c r="L1203" t="str">
        <f t="shared" si="28"/>
        <v>2023</v>
      </c>
    </row>
    <row r="1204" spans="1:12" ht="16.2">
      <c r="A1204" s="1">
        <f>策略報表!A1204</f>
        <v>44940</v>
      </c>
      <c r="B1204">
        <f>資料貼入!B1204</f>
        <v>0</v>
      </c>
      <c r="C1204">
        <f>SUM($B$3:B1204)</f>
        <v>12343664.349999996</v>
      </c>
      <c r="L1204" t="str">
        <f t="shared" si="28"/>
        <v>2023</v>
      </c>
    </row>
    <row r="1205" spans="1:12" ht="16.2">
      <c r="A1205" s="1">
        <f>策略報表!A1205</f>
        <v>44941</v>
      </c>
      <c r="B1205">
        <f>資料貼入!B1205</f>
        <v>0</v>
      </c>
      <c r="C1205">
        <f>SUM($B$3:B1205)</f>
        <v>12343664.349999996</v>
      </c>
      <c r="L1205" t="str">
        <f t="shared" si="28"/>
        <v>2023</v>
      </c>
    </row>
    <row r="1206" spans="1:12" ht="16.2">
      <c r="A1206" s="1">
        <f>策略報表!A1206</f>
        <v>44942</v>
      </c>
      <c r="B1206">
        <f>資料貼入!B1206</f>
        <v>9310.6199999999953</v>
      </c>
      <c r="C1206">
        <f>SUM($B$3:B1206)</f>
        <v>12352974.969999995</v>
      </c>
      <c r="L1206" t="str">
        <f t="shared" si="28"/>
        <v>2023</v>
      </c>
    </row>
    <row r="1207" spans="1:12" ht="16.2">
      <c r="A1207" s="1">
        <f>策略報表!A1207</f>
        <v>44943</v>
      </c>
      <c r="B1207">
        <f>資料貼入!B1207</f>
        <v>-20096.07</v>
      </c>
      <c r="C1207">
        <f>SUM($B$3:B1207)</f>
        <v>12332878.899999995</v>
      </c>
      <c r="L1207" t="str">
        <f t="shared" si="28"/>
        <v>2023</v>
      </c>
    </row>
    <row r="1208" spans="1:12" ht="16.2">
      <c r="A1208" s="1">
        <f>策略報表!A1208</f>
        <v>44944</v>
      </c>
      <c r="B1208">
        <f>資料貼入!B1208</f>
        <v>0</v>
      </c>
      <c r="C1208">
        <f>SUM($B$3:B1208)</f>
        <v>12332878.899999995</v>
      </c>
      <c r="L1208" t="str">
        <f t="shared" si="28"/>
        <v>2023</v>
      </c>
    </row>
    <row r="1209" spans="1:12" ht="16.2">
      <c r="A1209" s="1">
        <f>策略報表!A1209</f>
        <v>44945</v>
      </c>
      <c r="B1209">
        <f>資料貼入!B1209</f>
        <v>0</v>
      </c>
      <c r="C1209">
        <f>SUM($B$3:B1209)</f>
        <v>12332878.899999995</v>
      </c>
      <c r="L1209" t="str">
        <f t="shared" si="28"/>
        <v>2023</v>
      </c>
    </row>
    <row r="1210" spans="1:12" ht="16.2">
      <c r="A1210" s="1">
        <f>策略報表!A1210</f>
        <v>44946</v>
      </c>
      <c r="B1210">
        <f>資料貼入!B1210</f>
        <v>0</v>
      </c>
      <c r="C1210">
        <f>SUM($B$3:B1210)</f>
        <v>12332878.899999995</v>
      </c>
      <c r="L1210" t="str">
        <f t="shared" si="28"/>
        <v>2023</v>
      </c>
    </row>
    <row r="1211" spans="1:12" ht="16.2">
      <c r="A1211" s="1">
        <f>策略報表!A1211</f>
        <v>44947</v>
      </c>
      <c r="B1211">
        <f>資料貼入!B1211</f>
        <v>0</v>
      </c>
      <c r="C1211">
        <f>SUM($B$3:B1211)</f>
        <v>12332878.899999995</v>
      </c>
      <c r="L1211" t="str">
        <f t="shared" si="28"/>
        <v>2023</v>
      </c>
    </row>
    <row r="1212" spans="1:12" ht="16.2">
      <c r="A1212" s="1">
        <f>策略報表!A1212</f>
        <v>44948</v>
      </c>
      <c r="B1212">
        <f>資料貼入!B1212</f>
        <v>0</v>
      </c>
      <c r="C1212">
        <f>SUM($B$3:B1212)</f>
        <v>12332878.899999995</v>
      </c>
      <c r="L1212" t="str">
        <f t="shared" si="28"/>
        <v>2023</v>
      </c>
    </row>
    <row r="1213" spans="1:12" ht="16.2">
      <c r="A1213" s="1">
        <f>策略報表!A1213</f>
        <v>44949</v>
      </c>
      <c r="B1213">
        <f>資料貼入!B1213</f>
        <v>0</v>
      </c>
      <c r="C1213">
        <f>SUM($B$3:B1213)</f>
        <v>12332878.899999995</v>
      </c>
      <c r="L1213" t="str">
        <f t="shared" si="28"/>
        <v>2023</v>
      </c>
    </row>
    <row r="1214" spans="1:12" ht="16.2">
      <c r="A1214" s="1">
        <f>策略報表!A1214</f>
        <v>44950</v>
      </c>
      <c r="B1214">
        <f>資料貼入!B1214</f>
        <v>0</v>
      </c>
      <c r="C1214">
        <f>SUM($B$3:B1214)</f>
        <v>12332878.899999995</v>
      </c>
      <c r="L1214" t="str">
        <f t="shared" si="28"/>
        <v>2023</v>
      </c>
    </row>
    <row r="1215" spans="1:12" ht="16.2">
      <c r="A1215" s="1">
        <f>策略報表!A1215</f>
        <v>44951</v>
      </c>
      <c r="B1215">
        <f>資料貼入!B1215</f>
        <v>0</v>
      </c>
      <c r="C1215">
        <f>SUM($B$3:B1215)</f>
        <v>12332878.899999995</v>
      </c>
      <c r="L1215" t="str">
        <f t="shared" si="28"/>
        <v>2023</v>
      </c>
    </row>
    <row r="1216" spans="1:12" ht="16.2">
      <c r="A1216" s="1">
        <f>策略報表!A1216</f>
        <v>44952</v>
      </c>
      <c r="B1216">
        <f>資料貼入!B1216</f>
        <v>0</v>
      </c>
      <c r="C1216">
        <f>SUM($B$3:B1216)</f>
        <v>12332878.899999995</v>
      </c>
      <c r="L1216" t="str">
        <f t="shared" si="28"/>
        <v>2023</v>
      </c>
    </row>
    <row r="1217" spans="1:12" ht="16.2">
      <c r="A1217" s="1">
        <f>策略報表!A1217</f>
        <v>44953</v>
      </c>
      <c r="B1217">
        <f>資料貼入!B1217</f>
        <v>0</v>
      </c>
      <c r="C1217">
        <f>SUM($B$3:B1217)</f>
        <v>12332878.899999995</v>
      </c>
      <c r="L1217" t="str">
        <f t="shared" si="28"/>
        <v>2023</v>
      </c>
    </row>
    <row r="1218" spans="1:12" ht="16.2">
      <c r="A1218" s="1">
        <f>策略報表!A1218</f>
        <v>44954</v>
      </c>
      <c r="B1218">
        <f>資料貼入!B1218</f>
        <v>0</v>
      </c>
      <c r="C1218">
        <f>SUM($B$3:B1218)</f>
        <v>12332878.899999995</v>
      </c>
      <c r="L1218" t="str">
        <f t="shared" si="28"/>
        <v>2023</v>
      </c>
    </row>
    <row r="1219" spans="1:12" ht="16.2">
      <c r="A1219" s="1">
        <f>策略報表!A1219</f>
        <v>44955</v>
      </c>
      <c r="B1219">
        <f>資料貼入!B1219</f>
        <v>0</v>
      </c>
      <c r="C1219">
        <f>SUM($B$3:B1219)</f>
        <v>12332878.899999995</v>
      </c>
      <c r="L1219" t="str">
        <f t="shared" si="28"/>
        <v>2023</v>
      </c>
    </row>
    <row r="1220" spans="1:12" ht="16.2">
      <c r="A1220" s="1">
        <f>策略報表!A1220</f>
        <v>44956</v>
      </c>
      <c r="B1220">
        <f>資料貼入!B1220</f>
        <v>176793.22999999998</v>
      </c>
      <c r="C1220">
        <f>SUM($B$3:B1220)</f>
        <v>12509672.129999995</v>
      </c>
      <c r="L1220" t="str">
        <f t="shared" ref="L1220:L1283" si="29">IF(ISBLANK(A1220),"",TEXT(A1220,"yyyy"))</f>
        <v>2023</v>
      </c>
    </row>
    <row r="1221" spans="1:12" ht="16.2">
      <c r="A1221" s="1">
        <f>策略報表!A1221</f>
        <v>44957</v>
      </c>
      <c r="B1221">
        <f>資料貼入!B1221</f>
        <v>33600</v>
      </c>
      <c r="C1221">
        <f>SUM($B$3:B1221)</f>
        <v>12543272.129999995</v>
      </c>
      <c r="L1221" t="str">
        <f t="shared" si="29"/>
        <v>2023</v>
      </c>
    </row>
    <row r="1222" spans="1:12" ht="16.2">
      <c r="A1222" s="1">
        <f>策略報表!A1222</f>
        <v>44958</v>
      </c>
      <c r="B1222">
        <f>資料貼入!B1222</f>
        <v>-98821.84</v>
      </c>
      <c r="C1222">
        <f>SUM($B$3:B1222)</f>
        <v>12444450.289999995</v>
      </c>
      <c r="L1222" t="str">
        <f t="shared" si="29"/>
        <v>2023</v>
      </c>
    </row>
    <row r="1223" spans="1:12" ht="16.2">
      <c r="A1223" s="1">
        <f>策略報表!A1223</f>
        <v>44959</v>
      </c>
      <c r="B1223">
        <f>資料貼入!B1223</f>
        <v>-77130.350000000006</v>
      </c>
      <c r="C1223">
        <f>SUM($B$3:B1223)</f>
        <v>12367319.939999996</v>
      </c>
      <c r="L1223" t="str">
        <f t="shared" si="29"/>
        <v>2023</v>
      </c>
    </row>
    <row r="1224" spans="1:12" ht="16.2">
      <c r="A1224" s="1">
        <f>策略報表!A1224</f>
        <v>44960</v>
      </c>
      <c r="B1224">
        <f>資料貼入!B1224</f>
        <v>-30600</v>
      </c>
      <c r="C1224">
        <f>SUM($B$3:B1224)</f>
        <v>12336719.939999996</v>
      </c>
      <c r="L1224" t="str">
        <f t="shared" si="29"/>
        <v>2023</v>
      </c>
    </row>
    <row r="1225" spans="1:12" ht="16.2">
      <c r="A1225" s="1">
        <f>策略報表!A1225</f>
        <v>44961</v>
      </c>
      <c r="B1225">
        <f>資料貼入!B1225</f>
        <v>0</v>
      </c>
      <c r="C1225">
        <f>SUM($B$3:B1225)</f>
        <v>12336719.939999996</v>
      </c>
      <c r="L1225" t="str">
        <f t="shared" si="29"/>
        <v>2023</v>
      </c>
    </row>
    <row r="1226" spans="1:12" ht="16.2">
      <c r="A1226" s="1">
        <f>策略報表!A1226</f>
        <v>44962</v>
      </c>
      <c r="B1226">
        <f>資料貼入!B1226</f>
        <v>0</v>
      </c>
      <c r="C1226">
        <f>SUM($B$3:B1226)</f>
        <v>12336719.939999996</v>
      </c>
      <c r="L1226" t="str">
        <f t="shared" si="29"/>
        <v>2023</v>
      </c>
    </row>
    <row r="1227" spans="1:12" ht="16.2">
      <c r="A1227" s="1">
        <f>策略報表!A1227</f>
        <v>44963</v>
      </c>
      <c r="B1227">
        <f>資料貼入!B1227</f>
        <v>59371.679999999993</v>
      </c>
      <c r="C1227">
        <f>SUM($B$3:B1227)</f>
        <v>12396091.619999995</v>
      </c>
      <c r="L1227" t="str">
        <f t="shared" si="29"/>
        <v>2023</v>
      </c>
    </row>
    <row r="1228" spans="1:12" ht="16.2">
      <c r="A1228" s="1">
        <f>策略報表!A1228</f>
        <v>44964</v>
      </c>
      <c r="B1228">
        <f>資料貼入!B1228</f>
        <v>-30223.85</v>
      </c>
      <c r="C1228">
        <f>SUM($B$3:B1228)</f>
        <v>12365867.769999996</v>
      </c>
      <c r="L1228" t="str">
        <f t="shared" si="29"/>
        <v>2023</v>
      </c>
    </row>
    <row r="1229" spans="1:12" ht="16.2">
      <c r="A1229" s="1">
        <f>策略報表!A1229</f>
        <v>44965</v>
      </c>
      <c r="B1229">
        <f>資料貼入!B1229</f>
        <v>-172832.02</v>
      </c>
      <c r="C1229">
        <f>SUM($B$3:B1229)</f>
        <v>12193035.749999996</v>
      </c>
      <c r="L1229" t="str">
        <f t="shared" si="29"/>
        <v>2023</v>
      </c>
    </row>
    <row r="1230" spans="1:12" ht="16.2">
      <c r="A1230" s="1">
        <f>策略報表!A1230</f>
        <v>44966</v>
      </c>
      <c r="B1230">
        <f>資料貼入!B1230</f>
        <v>-27966.17</v>
      </c>
      <c r="C1230">
        <f>SUM($B$3:B1230)</f>
        <v>12165069.579999996</v>
      </c>
      <c r="L1230" t="str">
        <f t="shared" si="29"/>
        <v>2023</v>
      </c>
    </row>
    <row r="1231" spans="1:12" ht="16.2">
      <c r="A1231" s="1">
        <f>策略報表!A1231</f>
        <v>44967</v>
      </c>
      <c r="B1231">
        <f>資料貼入!B1231</f>
        <v>-56633.55</v>
      </c>
      <c r="C1231">
        <f>SUM($B$3:B1231)</f>
        <v>12108436.029999996</v>
      </c>
      <c r="L1231" t="str">
        <f t="shared" si="29"/>
        <v>2023</v>
      </c>
    </row>
    <row r="1232" spans="1:12" ht="16.2">
      <c r="A1232" s="1">
        <f>策略報表!A1232</f>
        <v>44968</v>
      </c>
      <c r="B1232">
        <f>資料貼入!B1232</f>
        <v>0</v>
      </c>
      <c r="C1232">
        <f>SUM($B$3:B1232)</f>
        <v>12108436.029999996</v>
      </c>
      <c r="L1232" t="str">
        <f t="shared" si="29"/>
        <v>2023</v>
      </c>
    </row>
    <row r="1233" spans="1:12" ht="16.2">
      <c r="A1233" s="1">
        <f>策略報表!A1233</f>
        <v>44969</v>
      </c>
      <c r="B1233">
        <f>資料貼入!B1233</f>
        <v>0</v>
      </c>
      <c r="C1233">
        <f>SUM($B$3:B1233)</f>
        <v>12108436.029999996</v>
      </c>
      <c r="L1233" t="str">
        <f t="shared" si="29"/>
        <v>2023</v>
      </c>
    </row>
    <row r="1234" spans="1:12" ht="16.2">
      <c r="A1234" s="1">
        <f>策略報表!A1234</f>
        <v>44970</v>
      </c>
      <c r="B1234">
        <f>資料貼入!B1234</f>
        <v>-36686.14</v>
      </c>
      <c r="C1234">
        <f>SUM($B$3:B1234)</f>
        <v>12071749.889999995</v>
      </c>
      <c r="L1234" t="str">
        <f t="shared" si="29"/>
        <v>2023</v>
      </c>
    </row>
    <row r="1235" spans="1:12" ht="16.2">
      <c r="A1235" s="1">
        <f>策略報表!A1235</f>
        <v>44971</v>
      </c>
      <c r="B1235">
        <f>資料貼入!B1235</f>
        <v>72645.260000000009</v>
      </c>
      <c r="C1235">
        <f>SUM($B$3:B1235)</f>
        <v>12144395.149999995</v>
      </c>
      <c r="L1235" t="str">
        <f t="shared" si="29"/>
        <v>2023</v>
      </c>
    </row>
    <row r="1236" spans="1:12" ht="16.2">
      <c r="A1236" s="1">
        <f>策略報表!A1236</f>
        <v>44972</v>
      </c>
      <c r="B1236">
        <f>資料貼入!B1236</f>
        <v>-203817.18</v>
      </c>
      <c r="C1236">
        <f>SUM($B$3:B1236)</f>
        <v>11940577.969999995</v>
      </c>
      <c r="L1236" t="str">
        <f t="shared" si="29"/>
        <v>2023</v>
      </c>
    </row>
    <row r="1237" spans="1:12" ht="16.2">
      <c r="A1237" s="1">
        <f>策略報表!A1237</f>
        <v>44973</v>
      </c>
      <c r="B1237">
        <f>資料貼入!B1237</f>
        <v>-565.27000000000044</v>
      </c>
      <c r="C1237">
        <f>SUM($B$3:B1237)</f>
        <v>11940012.699999996</v>
      </c>
      <c r="L1237" t="str">
        <f t="shared" si="29"/>
        <v>2023</v>
      </c>
    </row>
    <row r="1238" spans="1:12" ht="16.2">
      <c r="A1238" s="1">
        <f>策略報表!A1238</f>
        <v>44974</v>
      </c>
      <c r="B1238">
        <f>資料貼入!B1238</f>
        <v>-94345.16</v>
      </c>
      <c r="C1238">
        <f>SUM($B$3:B1238)</f>
        <v>11845667.539999995</v>
      </c>
      <c r="L1238" t="str">
        <f t="shared" si="29"/>
        <v>2023</v>
      </c>
    </row>
    <row r="1239" spans="1:12" ht="16.2">
      <c r="A1239" s="1">
        <f>策略報表!A1239</f>
        <v>44975</v>
      </c>
      <c r="B1239">
        <f>資料貼入!B1239</f>
        <v>0</v>
      </c>
      <c r="C1239">
        <f>SUM($B$3:B1239)</f>
        <v>11845667.539999995</v>
      </c>
      <c r="L1239" t="str">
        <f t="shared" si="29"/>
        <v>2023</v>
      </c>
    </row>
    <row r="1240" spans="1:12" ht="16.2">
      <c r="A1240" s="1">
        <f>策略報表!A1240</f>
        <v>44976</v>
      </c>
      <c r="B1240">
        <f>資料貼入!B1240</f>
        <v>0</v>
      </c>
      <c r="C1240">
        <f>SUM($B$3:B1240)</f>
        <v>11845667.539999995</v>
      </c>
      <c r="L1240" t="str">
        <f t="shared" si="29"/>
        <v>2023</v>
      </c>
    </row>
    <row r="1241" spans="1:12" ht="16.2">
      <c r="A1241" s="1">
        <f>策略報表!A1241</f>
        <v>44977</v>
      </c>
      <c r="B1241">
        <f>資料貼入!B1241</f>
        <v>-12656.279999999999</v>
      </c>
      <c r="C1241">
        <f>SUM($B$3:B1241)</f>
        <v>11833011.259999996</v>
      </c>
      <c r="L1241" t="str">
        <f t="shared" si="29"/>
        <v>2023</v>
      </c>
    </row>
    <row r="1242" spans="1:12" ht="16.2">
      <c r="A1242" s="1">
        <f>策略報表!A1242</f>
        <v>44978</v>
      </c>
      <c r="B1242">
        <f>資料貼入!B1242</f>
        <v>-4600</v>
      </c>
      <c r="C1242">
        <f>SUM($B$3:B1242)</f>
        <v>11828411.259999996</v>
      </c>
      <c r="L1242" t="str">
        <f t="shared" si="29"/>
        <v>2023</v>
      </c>
    </row>
    <row r="1243" spans="1:12" ht="16.2">
      <c r="A1243" s="1">
        <f>策略報表!A1243</f>
        <v>44979</v>
      </c>
      <c r="B1243">
        <f>資料貼入!B1243</f>
        <v>-41163.81</v>
      </c>
      <c r="C1243">
        <f>SUM($B$3:B1243)</f>
        <v>11787247.449999996</v>
      </c>
      <c r="L1243" t="str">
        <f t="shared" si="29"/>
        <v>2023</v>
      </c>
    </row>
    <row r="1244" spans="1:12" ht="16.2">
      <c r="A1244" s="1">
        <f>策略報表!A1244</f>
        <v>44980</v>
      </c>
      <c r="B1244">
        <f>資料貼入!B1244</f>
        <v>87766.45</v>
      </c>
      <c r="C1244">
        <f>SUM($B$3:B1244)</f>
        <v>11875013.899999995</v>
      </c>
      <c r="L1244" t="str">
        <f t="shared" si="29"/>
        <v>2023</v>
      </c>
    </row>
    <row r="1245" spans="1:12" ht="16.2">
      <c r="A1245" s="1">
        <f>策略報表!A1245</f>
        <v>44981</v>
      </c>
      <c r="B1245">
        <f>資料貼入!B1245</f>
        <v>-53969.35</v>
      </c>
      <c r="C1245">
        <f>SUM($B$3:B1245)</f>
        <v>11821044.549999995</v>
      </c>
      <c r="L1245" t="str">
        <f t="shared" si="29"/>
        <v>2023</v>
      </c>
    </row>
    <row r="1246" spans="1:12" ht="16.2">
      <c r="A1246" s="1">
        <f>策略報表!A1246</f>
        <v>44982</v>
      </c>
      <c r="B1246">
        <f>資料貼入!B1246</f>
        <v>0</v>
      </c>
      <c r="C1246">
        <f>SUM($B$3:B1246)</f>
        <v>11821044.549999995</v>
      </c>
      <c r="L1246" t="str">
        <f t="shared" si="29"/>
        <v>2023</v>
      </c>
    </row>
    <row r="1247" spans="1:12" ht="16.2">
      <c r="A1247" s="1">
        <f>策略報表!A1247</f>
        <v>44983</v>
      </c>
      <c r="B1247">
        <f>資料貼入!B1247</f>
        <v>0</v>
      </c>
      <c r="C1247">
        <f>SUM($B$3:B1247)</f>
        <v>11821044.549999995</v>
      </c>
      <c r="L1247" t="str">
        <f t="shared" si="29"/>
        <v>2023</v>
      </c>
    </row>
    <row r="1248" spans="1:12" ht="16.2">
      <c r="A1248" s="1">
        <f>策略報表!A1248</f>
        <v>44984</v>
      </c>
      <c r="B1248">
        <f>資料貼入!B1248</f>
        <v>0</v>
      </c>
      <c r="C1248">
        <f>SUM($B$3:B1248)</f>
        <v>11821044.549999995</v>
      </c>
      <c r="L1248" t="str">
        <f t="shared" si="29"/>
        <v>2023</v>
      </c>
    </row>
    <row r="1249" spans="1:12" ht="16.2">
      <c r="A1249" s="1">
        <f>策略報表!A1249</f>
        <v>44985</v>
      </c>
      <c r="B1249">
        <f>資料貼入!B1249</f>
        <v>0</v>
      </c>
      <c r="C1249">
        <f>SUM($B$3:B1249)</f>
        <v>11821044.549999995</v>
      </c>
      <c r="L1249" t="str">
        <f t="shared" si="29"/>
        <v>2023</v>
      </c>
    </row>
    <row r="1250" spans="1:12" ht="16.2">
      <c r="A1250" s="1">
        <f>策略報表!A1250</f>
        <v>44986</v>
      </c>
      <c r="B1250">
        <f>資料貼入!B1250</f>
        <v>-39549.86</v>
      </c>
      <c r="C1250">
        <f>SUM($B$3:B1250)</f>
        <v>11781494.689999996</v>
      </c>
      <c r="L1250" t="str">
        <f t="shared" si="29"/>
        <v>2023</v>
      </c>
    </row>
    <row r="1251" spans="1:12" ht="16.2">
      <c r="A1251" s="1">
        <f>策略報表!A1251</f>
        <v>44987</v>
      </c>
      <c r="B1251">
        <f>資料貼入!B1251</f>
        <v>-8129.01</v>
      </c>
      <c r="C1251">
        <f>SUM($B$3:B1251)</f>
        <v>11773365.679999996</v>
      </c>
      <c r="L1251" t="str">
        <f t="shared" si="29"/>
        <v>2023</v>
      </c>
    </row>
    <row r="1252" spans="1:12" ht="16.2">
      <c r="A1252" s="1">
        <f>策略報表!A1252</f>
        <v>44988</v>
      </c>
      <c r="B1252">
        <f>資料貼入!B1252</f>
        <v>-5176.5300000000007</v>
      </c>
      <c r="C1252">
        <f>SUM($B$3:B1252)</f>
        <v>11768189.149999997</v>
      </c>
      <c r="L1252" t="str">
        <f t="shared" si="29"/>
        <v>2023</v>
      </c>
    </row>
    <row r="1253" spans="1:12" ht="16.2">
      <c r="A1253" s="1">
        <f>策略報表!A1253</f>
        <v>44989</v>
      </c>
      <c r="B1253">
        <f>資料貼入!B1253</f>
        <v>0</v>
      </c>
      <c r="C1253">
        <f>SUM($B$3:B1253)</f>
        <v>11768189.149999997</v>
      </c>
      <c r="L1253" t="str">
        <f t="shared" si="29"/>
        <v>2023</v>
      </c>
    </row>
    <row r="1254" spans="1:12" ht="16.2">
      <c r="A1254" s="1">
        <f>策略報表!A1254</f>
        <v>44990</v>
      </c>
      <c r="B1254">
        <f>資料貼入!B1254</f>
        <v>0</v>
      </c>
      <c r="C1254">
        <f>SUM($B$3:B1254)</f>
        <v>11768189.149999997</v>
      </c>
      <c r="L1254" t="str">
        <f t="shared" si="29"/>
        <v>2023</v>
      </c>
    </row>
    <row r="1255" spans="1:12" ht="16.2">
      <c r="A1255" s="1">
        <f>策略報表!A1255</f>
        <v>44991</v>
      </c>
      <c r="B1255">
        <f>資料貼入!B1255</f>
        <v>151895.08000000002</v>
      </c>
      <c r="C1255">
        <f>SUM($B$3:B1255)</f>
        <v>11920084.229999997</v>
      </c>
      <c r="L1255" t="str">
        <f t="shared" si="29"/>
        <v>2023</v>
      </c>
    </row>
    <row r="1256" spans="1:12" ht="16.2">
      <c r="A1256" s="1">
        <f>策略報表!A1256</f>
        <v>44992</v>
      </c>
      <c r="B1256">
        <f>資料貼入!B1256</f>
        <v>112652.27</v>
      </c>
      <c r="C1256">
        <f>SUM($B$3:B1256)</f>
        <v>12032736.499999996</v>
      </c>
      <c r="L1256" t="str">
        <f t="shared" si="29"/>
        <v>2023</v>
      </c>
    </row>
    <row r="1257" spans="1:12" ht="16.2">
      <c r="A1257" s="1">
        <f>策略報表!A1257</f>
        <v>44993</v>
      </c>
      <c r="B1257">
        <f>資料貼入!B1257</f>
        <v>-101215.98999999999</v>
      </c>
      <c r="C1257">
        <f>SUM($B$3:B1257)</f>
        <v>11931520.509999996</v>
      </c>
      <c r="L1257" t="str">
        <f t="shared" si="29"/>
        <v>2023</v>
      </c>
    </row>
    <row r="1258" spans="1:12" ht="16.2">
      <c r="A1258" s="1">
        <f>策略報表!A1258</f>
        <v>44994</v>
      </c>
      <c r="B1258">
        <f>資料貼入!B1258</f>
        <v>-26949.32</v>
      </c>
      <c r="C1258">
        <f>SUM($B$3:B1258)</f>
        <v>11904571.189999996</v>
      </c>
      <c r="L1258" t="str">
        <f t="shared" si="29"/>
        <v>2023</v>
      </c>
    </row>
    <row r="1259" spans="1:12" ht="16.2">
      <c r="A1259" s="1">
        <f>策略報表!A1259</f>
        <v>44995</v>
      </c>
      <c r="B1259">
        <f>資料貼入!B1259</f>
        <v>-64999.39</v>
      </c>
      <c r="C1259">
        <f>SUM($B$3:B1259)</f>
        <v>11839571.799999995</v>
      </c>
      <c r="L1259" t="str">
        <f t="shared" si="29"/>
        <v>2023</v>
      </c>
    </row>
    <row r="1260" spans="1:12" ht="16.2">
      <c r="A1260" s="1">
        <f>策略報表!A1260</f>
        <v>44996</v>
      </c>
      <c r="B1260">
        <f>資料貼入!B1260</f>
        <v>0</v>
      </c>
      <c r="C1260">
        <f>SUM($B$3:B1260)</f>
        <v>11839571.799999995</v>
      </c>
      <c r="L1260" t="str">
        <f t="shared" si="29"/>
        <v>2023</v>
      </c>
    </row>
    <row r="1261" spans="1:12" ht="16.2">
      <c r="A1261" s="1">
        <f>策略報表!A1261</f>
        <v>44997</v>
      </c>
      <c r="B1261">
        <f>資料貼入!B1261</f>
        <v>0</v>
      </c>
      <c r="C1261">
        <f>SUM($B$3:B1261)</f>
        <v>11839571.799999995</v>
      </c>
      <c r="L1261" t="str">
        <f t="shared" si="29"/>
        <v>2023</v>
      </c>
    </row>
    <row r="1262" spans="1:12" ht="16.2">
      <c r="A1262" s="1">
        <f>策略報表!A1262</f>
        <v>44998</v>
      </c>
      <c r="B1262">
        <f>資料貼入!B1262</f>
        <v>-16923.16</v>
      </c>
      <c r="C1262">
        <f>SUM($B$3:B1262)</f>
        <v>11822648.639999995</v>
      </c>
      <c r="L1262" t="str">
        <f t="shared" si="29"/>
        <v>2023</v>
      </c>
    </row>
    <row r="1263" spans="1:12" ht="16.2">
      <c r="A1263" s="1">
        <f>策略報表!A1263</f>
        <v>44999</v>
      </c>
      <c r="B1263">
        <f>資料貼入!B1263</f>
        <v>-50787.869999999995</v>
      </c>
      <c r="C1263">
        <f>SUM($B$3:B1263)</f>
        <v>11771860.769999996</v>
      </c>
      <c r="L1263" t="str">
        <f t="shared" si="29"/>
        <v>2023</v>
      </c>
    </row>
    <row r="1264" spans="1:12" ht="16.2">
      <c r="A1264" s="1">
        <f>策略報表!A1264</f>
        <v>45000</v>
      </c>
      <c r="B1264">
        <f>資料貼入!B1264</f>
        <v>-70786.429999999993</v>
      </c>
      <c r="C1264">
        <f>SUM($B$3:B1264)</f>
        <v>11701074.339999996</v>
      </c>
      <c r="L1264" t="str">
        <f t="shared" si="29"/>
        <v>2023</v>
      </c>
    </row>
    <row r="1265" spans="1:12" ht="16.2">
      <c r="A1265" s="1">
        <f>策略報表!A1265</f>
        <v>45001</v>
      </c>
      <c r="B1265">
        <f>資料貼入!B1265</f>
        <v>-7312.2999999999993</v>
      </c>
      <c r="C1265">
        <f>SUM($B$3:B1265)</f>
        <v>11693762.039999995</v>
      </c>
      <c r="L1265" t="str">
        <f t="shared" si="29"/>
        <v>2023</v>
      </c>
    </row>
    <row r="1266" spans="1:12" ht="16.2">
      <c r="A1266" s="1">
        <f>策略報表!A1266</f>
        <v>45002</v>
      </c>
      <c r="B1266">
        <f>資料貼入!B1266</f>
        <v>-31625.660000000003</v>
      </c>
      <c r="C1266">
        <f>SUM($B$3:B1266)</f>
        <v>11662136.379999995</v>
      </c>
      <c r="L1266" t="str">
        <f t="shared" si="29"/>
        <v>2023</v>
      </c>
    </row>
    <row r="1267" spans="1:12" ht="16.2">
      <c r="A1267" s="1">
        <f>策略報表!A1267</f>
        <v>45003</v>
      </c>
      <c r="B1267">
        <f>資料貼入!B1267</f>
        <v>0</v>
      </c>
      <c r="C1267">
        <f>SUM($B$3:B1267)</f>
        <v>11662136.379999995</v>
      </c>
      <c r="L1267" t="str">
        <f t="shared" si="29"/>
        <v>2023</v>
      </c>
    </row>
    <row r="1268" spans="1:12" ht="16.2">
      <c r="A1268" s="1">
        <f>策略報表!A1268</f>
        <v>45004</v>
      </c>
      <c r="B1268">
        <f>資料貼入!B1268</f>
        <v>0</v>
      </c>
      <c r="C1268">
        <f>SUM($B$3:B1268)</f>
        <v>11662136.379999995</v>
      </c>
      <c r="L1268" t="str">
        <f t="shared" si="29"/>
        <v>2023</v>
      </c>
    </row>
    <row r="1269" spans="1:12" ht="16.2">
      <c r="A1269" s="1">
        <f>策略報表!A1269</f>
        <v>45005</v>
      </c>
      <c r="B1269">
        <f>資料貼入!B1269</f>
        <v>-48434.06</v>
      </c>
      <c r="C1269">
        <f>SUM($B$3:B1269)</f>
        <v>11613702.319999995</v>
      </c>
      <c r="L1269" t="str">
        <f t="shared" si="29"/>
        <v>2023</v>
      </c>
    </row>
    <row r="1270" spans="1:12" ht="16.2">
      <c r="A1270" s="1">
        <f>策略報表!A1270</f>
        <v>45006</v>
      </c>
      <c r="B1270">
        <f>資料貼入!B1270</f>
        <v>5317.98</v>
      </c>
      <c r="C1270">
        <f>SUM($B$3:B1270)</f>
        <v>11619020.299999995</v>
      </c>
      <c r="L1270" t="str">
        <f t="shared" si="29"/>
        <v>2023</v>
      </c>
    </row>
    <row r="1271" spans="1:12" ht="16.2">
      <c r="A1271" s="1">
        <f>策略報表!A1271</f>
        <v>45007</v>
      </c>
      <c r="B1271">
        <f>資料貼入!B1271</f>
        <v>276550.46000000002</v>
      </c>
      <c r="C1271">
        <f>SUM($B$3:B1271)</f>
        <v>11895570.759999996</v>
      </c>
      <c r="L1271" t="str">
        <f t="shared" si="29"/>
        <v>2023</v>
      </c>
    </row>
    <row r="1272" spans="1:12" ht="16.2">
      <c r="A1272" s="1">
        <f>策略報表!A1272</f>
        <v>45008</v>
      </c>
      <c r="B1272">
        <f>資料貼入!B1272</f>
        <v>192880.73</v>
      </c>
      <c r="C1272">
        <f>SUM($B$3:B1272)</f>
        <v>12088451.489999996</v>
      </c>
      <c r="L1272" t="str">
        <f t="shared" si="29"/>
        <v>2023</v>
      </c>
    </row>
    <row r="1273" spans="1:12" ht="16.2">
      <c r="A1273" s="1">
        <f>策略報表!A1273</f>
        <v>45009</v>
      </c>
      <c r="B1273">
        <f>資料貼入!B1273</f>
        <v>23300</v>
      </c>
      <c r="C1273">
        <f>SUM($B$3:B1273)</f>
        <v>12111751.489999996</v>
      </c>
      <c r="L1273" t="str">
        <f t="shared" si="29"/>
        <v>2023</v>
      </c>
    </row>
    <row r="1274" spans="1:12" ht="16.2">
      <c r="A1274" s="1">
        <f>策略報表!A1274</f>
        <v>45010</v>
      </c>
      <c r="B1274">
        <f>資料貼入!B1274</f>
        <v>0</v>
      </c>
      <c r="C1274">
        <f>SUM($B$3:B1274)</f>
        <v>12111751.489999996</v>
      </c>
      <c r="L1274" t="str">
        <f t="shared" si="29"/>
        <v>2023</v>
      </c>
    </row>
    <row r="1275" spans="1:12" ht="16.2">
      <c r="A1275" s="1">
        <f>策略報表!A1275</f>
        <v>45011</v>
      </c>
      <c r="B1275">
        <f>資料貼入!B1275</f>
        <v>0</v>
      </c>
      <c r="C1275">
        <f>SUM($B$3:B1275)</f>
        <v>12111751.489999996</v>
      </c>
      <c r="L1275" t="str">
        <f t="shared" si="29"/>
        <v>2023</v>
      </c>
    </row>
    <row r="1276" spans="1:12" ht="16.2">
      <c r="A1276" s="1">
        <f>策略報表!A1276</f>
        <v>45012</v>
      </c>
      <c r="B1276">
        <f>資料貼入!B1276</f>
        <v>-105798.55</v>
      </c>
      <c r="C1276">
        <f>SUM($B$3:B1276)</f>
        <v>12005952.939999996</v>
      </c>
      <c r="L1276" t="str">
        <f t="shared" si="29"/>
        <v>2023</v>
      </c>
    </row>
    <row r="1277" spans="1:12" ht="16.2">
      <c r="A1277" s="1">
        <f>策略報表!A1277</f>
        <v>45013</v>
      </c>
      <c r="B1277">
        <f>資料貼入!B1277</f>
        <v>-83242.36</v>
      </c>
      <c r="C1277">
        <f>SUM($B$3:B1277)</f>
        <v>11922710.579999996</v>
      </c>
      <c r="L1277" t="str">
        <f t="shared" si="29"/>
        <v>2023</v>
      </c>
    </row>
    <row r="1278" spans="1:12" ht="16.2">
      <c r="A1278" s="1">
        <f>策略報表!A1278</f>
        <v>45014</v>
      </c>
      <c r="B1278">
        <f>資料貼入!B1278</f>
        <v>-23100</v>
      </c>
      <c r="C1278">
        <f>SUM($B$3:B1278)</f>
        <v>11899610.579999996</v>
      </c>
      <c r="L1278" t="str">
        <f t="shared" si="29"/>
        <v>2023</v>
      </c>
    </row>
    <row r="1279" spans="1:12" ht="16.2">
      <c r="A1279" s="1">
        <f>策略報表!A1279</f>
        <v>45015</v>
      </c>
      <c r="B1279">
        <f>資料貼入!B1279</f>
        <v>-40498.1</v>
      </c>
      <c r="C1279">
        <f>SUM($B$3:B1279)</f>
        <v>11859112.479999997</v>
      </c>
      <c r="L1279" t="str">
        <f t="shared" si="29"/>
        <v>2023</v>
      </c>
    </row>
    <row r="1280" spans="1:12" ht="16.2">
      <c r="A1280" s="1">
        <f>策略報表!A1280</f>
        <v>45016</v>
      </c>
      <c r="B1280">
        <f>資料貼入!B1280</f>
        <v>-23664.28</v>
      </c>
      <c r="C1280">
        <f>SUM($B$3:B1280)</f>
        <v>11835448.199999997</v>
      </c>
      <c r="L1280" t="str">
        <f t="shared" si="29"/>
        <v>2023</v>
      </c>
    </row>
    <row r="1281" spans="1:12" ht="16.2">
      <c r="A1281" s="1">
        <f>策略報表!A1281</f>
        <v>45017</v>
      </c>
      <c r="B1281">
        <f>資料貼入!B1281</f>
        <v>0</v>
      </c>
      <c r="C1281">
        <f>SUM($B$3:B1281)</f>
        <v>11835448.199999997</v>
      </c>
      <c r="L1281" t="str">
        <f t="shared" si="29"/>
        <v>2023</v>
      </c>
    </row>
    <row r="1282" spans="1:12" ht="16.2">
      <c r="A1282" s="1">
        <f>策略報表!A1282</f>
        <v>45018</v>
      </c>
      <c r="B1282">
        <f>資料貼入!B1282</f>
        <v>0</v>
      </c>
      <c r="C1282">
        <f>SUM($B$3:B1282)</f>
        <v>11835448.199999997</v>
      </c>
      <c r="L1282" t="str">
        <f t="shared" si="29"/>
        <v>2023</v>
      </c>
    </row>
    <row r="1283" spans="1:12" ht="16.2">
      <c r="A1283" s="1">
        <f>策略報表!A1283</f>
        <v>45019</v>
      </c>
      <c r="B1283">
        <f>資料貼入!B1283</f>
        <v>0</v>
      </c>
      <c r="C1283">
        <f>SUM($B$3:B1283)</f>
        <v>11835448.199999997</v>
      </c>
      <c r="L1283" t="str">
        <f t="shared" si="29"/>
        <v>2023</v>
      </c>
    </row>
    <row r="1284" spans="1:12" ht="16.2">
      <c r="A1284" s="1">
        <f>策略報表!A1284</f>
        <v>45020</v>
      </c>
      <c r="B1284">
        <f>資料貼入!B1284</f>
        <v>0</v>
      </c>
      <c r="C1284">
        <f>SUM($B$3:B1284)</f>
        <v>11835448.199999997</v>
      </c>
      <c r="L1284" t="str">
        <f t="shared" ref="L1284:L1347" si="30">IF(ISBLANK(A1284),"",TEXT(A1284,"yyyy"))</f>
        <v>2023</v>
      </c>
    </row>
    <row r="1285" spans="1:12" ht="16.2">
      <c r="A1285" s="1">
        <f>策略報表!A1285</f>
        <v>45021</v>
      </c>
      <c r="B1285">
        <f>資料貼入!B1285</f>
        <v>0</v>
      </c>
      <c r="C1285">
        <f>SUM($B$3:B1285)</f>
        <v>11835448.199999997</v>
      </c>
      <c r="L1285" t="str">
        <f t="shared" si="30"/>
        <v>2023</v>
      </c>
    </row>
    <row r="1286" spans="1:12" ht="16.2">
      <c r="A1286" s="1">
        <f>策略報表!A1286</f>
        <v>45022</v>
      </c>
      <c r="B1286">
        <f>資料貼入!B1286</f>
        <v>-174789.91</v>
      </c>
      <c r="C1286">
        <f>SUM($B$3:B1286)</f>
        <v>11660658.289999997</v>
      </c>
      <c r="L1286" t="str">
        <f t="shared" si="30"/>
        <v>2023</v>
      </c>
    </row>
    <row r="1287" spans="1:12" ht="16.2">
      <c r="A1287" s="1">
        <f>策略報表!A1287</f>
        <v>45023</v>
      </c>
      <c r="B1287">
        <f>資料貼入!B1287</f>
        <v>6000.49</v>
      </c>
      <c r="C1287">
        <f>SUM($B$3:B1287)</f>
        <v>11666658.779999997</v>
      </c>
      <c r="L1287" t="str">
        <f t="shared" si="30"/>
        <v>2023</v>
      </c>
    </row>
    <row r="1288" spans="1:12" ht="16.2">
      <c r="A1288" s="1">
        <f>策略報表!A1288</f>
        <v>45024</v>
      </c>
      <c r="B1288">
        <f>資料貼入!B1288</f>
        <v>0</v>
      </c>
      <c r="C1288">
        <f>SUM($B$3:B1288)</f>
        <v>11666658.779999997</v>
      </c>
      <c r="L1288" t="str">
        <f t="shared" si="30"/>
        <v>2023</v>
      </c>
    </row>
    <row r="1289" spans="1:12" ht="16.2">
      <c r="A1289" s="1">
        <f>策略報表!A1289</f>
        <v>45025</v>
      </c>
      <c r="B1289">
        <f>資料貼入!B1289</f>
        <v>0</v>
      </c>
      <c r="C1289">
        <f>SUM($B$3:B1289)</f>
        <v>11666658.779999997</v>
      </c>
      <c r="L1289" t="str">
        <f t="shared" si="30"/>
        <v>2023</v>
      </c>
    </row>
    <row r="1290" spans="1:12" ht="16.2">
      <c r="A1290" s="1">
        <f>策略報表!A1290</f>
        <v>45026</v>
      </c>
      <c r="B1290">
        <f>資料貼入!B1290</f>
        <v>-54360.460000000006</v>
      </c>
      <c r="C1290">
        <f>SUM($B$3:B1290)</f>
        <v>11612298.319999997</v>
      </c>
      <c r="L1290" t="str">
        <f t="shared" si="30"/>
        <v>2023</v>
      </c>
    </row>
    <row r="1291" spans="1:12" ht="16.2">
      <c r="A1291" s="1">
        <f>策略報表!A1291</f>
        <v>45027</v>
      </c>
      <c r="B1291">
        <f>資料貼入!B1291</f>
        <v>-66410.58</v>
      </c>
      <c r="C1291">
        <f>SUM($B$3:B1291)</f>
        <v>11545887.739999996</v>
      </c>
      <c r="L1291" t="str">
        <f t="shared" si="30"/>
        <v>2023</v>
      </c>
    </row>
    <row r="1292" spans="1:12" ht="16.2">
      <c r="A1292" s="1">
        <f>策略報表!A1292</f>
        <v>45028</v>
      </c>
      <c r="B1292">
        <f>資料貼入!B1292</f>
        <v>-12854.81</v>
      </c>
      <c r="C1292">
        <f>SUM($B$3:B1292)</f>
        <v>11533032.929999996</v>
      </c>
      <c r="L1292" t="str">
        <f t="shared" si="30"/>
        <v>2023</v>
      </c>
    </row>
    <row r="1293" spans="1:12" ht="16.2">
      <c r="A1293" s="1">
        <f>策略報表!A1293</f>
        <v>45029</v>
      </c>
      <c r="B1293">
        <f>資料貼入!B1293</f>
        <v>-133129.04</v>
      </c>
      <c r="C1293">
        <f>SUM($B$3:B1293)</f>
        <v>11399903.889999997</v>
      </c>
      <c r="L1293" t="str">
        <f t="shared" si="30"/>
        <v>2023</v>
      </c>
    </row>
    <row r="1294" spans="1:12" ht="16.2">
      <c r="A1294" s="1">
        <f>策略報表!A1294</f>
        <v>45030</v>
      </c>
      <c r="B1294">
        <f>資料貼入!B1294</f>
        <v>58861.03</v>
      </c>
      <c r="C1294">
        <f>SUM($B$3:B1294)</f>
        <v>11458764.919999996</v>
      </c>
      <c r="L1294" t="str">
        <f t="shared" si="30"/>
        <v>2023</v>
      </c>
    </row>
    <row r="1295" spans="1:12" ht="16.2">
      <c r="A1295" s="1">
        <f>策略報表!A1295</f>
        <v>45031</v>
      </c>
      <c r="B1295">
        <f>資料貼入!B1295</f>
        <v>0</v>
      </c>
      <c r="C1295">
        <f>SUM($B$3:B1295)</f>
        <v>11458764.919999996</v>
      </c>
      <c r="L1295" t="str">
        <f t="shared" si="30"/>
        <v>2023</v>
      </c>
    </row>
    <row r="1296" spans="1:12" ht="16.2">
      <c r="A1296" s="1">
        <f>策略報表!A1296</f>
        <v>45032</v>
      </c>
      <c r="B1296">
        <f>資料貼入!B1296</f>
        <v>0</v>
      </c>
      <c r="C1296">
        <f>SUM($B$3:B1296)</f>
        <v>11458764.919999996</v>
      </c>
      <c r="L1296" t="str">
        <f t="shared" si="30"/>
        <v>2023</v>
      </c>
    </row>
    <row r="1297" spans="1:12" ht="16.2">
      <c r="A1297" s="1">
        <f>策略報表!A1297</f>
        <v>45033</v>
      </c>
      <c r="B1297">
        <f>資料貼入!B1297</f>
        <v>-6200</v>
      </c>
      <c r="C1297">
        <f>SUM($B$3:B1297)</f>
        <v>11452564.919999996</v>
      </c>
      <c r="L1297" t="str">
        <f t="shared" si="30"/>
        <v>2023</v>
      </c>
    </row>
    <row r="1298" spans="1:12" ht="16.2">
      <c r="A1298" s="1">
        <f>策略報表!A1298</f>
        <v>45034</v>
      </c>
      <c r="B1298">
        <f>資料貼入!B1298</f>
        <v>-92610.25</v>
      </c>
      <c r="C1298">
        <f>SUM($B$3:B1298)</f>
        <v>11359954.669999996</v>
      </c>
      <c r="L1298" t="str">
        <f t="shared" si="30"/>
        <v>2023</v>
      </c>
    </row>
    <row r="1299" spans="1:12" ht="16.2">
      <c r="A1299" s="1">
        <f>策略報表!A1299</f>
        <v>45035</v>
      </c>
      <c r="B1299">
        <f>資料貼入!B1299</f>
        <v>-13549.529999999999</v>
      </c>
      <c r="C1299">
        <f>SUM($B$3:B1299)</f>
        <v>11346405.139999997</v>
      </c>
      <c r="L1299" t="str">
        <f t="shared" si="30"/>
        <v>2023</v>
      </c>
    </row>
    <row r="1300" spans="1:12" ht="16.2">
      <c r="A1300" s="1">
        <f>策略報表!A1300</f>
        <v>45036</v>
      </c>
      <c r="B1300">
        <f>資料貼入!B1300</f>
        <v>-15588.11</v>
      </c>
      <c r="C1300">
        <f>SUM($B$3:B1300)</f>
        <v>11330817.029999997</v>
      </c>
      <c r="L1300" t="str">
        <f t="shared" si="30"/>
        <v>2023</v>
      </c>
    </row>
    <row r="1301" spans="1:12" ht="16.2">
      <c r="A1301" s="1">
        <f>策略報表!A1301</f>
        <v>45037</v>
      </c>
      <c r="B1301">
        <f>資料貼入!B1301</f>
        <v>-21700</v>
      </c>
      <c r="C1301">
        <f>SUM($B$3:B1301)</f>
        <v>11309117.029999997</v>
      </c>
      <c r="L1301" t="str">
        <f t="shared" si="30"/>
        <v>2023</v>
      </c>
    </row>
    <row r="1302" spans="1:12" ht="16.2">
      <c r="A1302" s="1">
        <f>策略報表!A1302</f>
        <v>45038</v>
      </c>
      <c r="B1302">
        <f>資料貼入!B1302</f>
        <v>0</v>
      </c>
      <c r="C1302">
        <f>SUM($B$3:B1302)</f>
        <v>11309117.029999997</v>
      </c>
      <c r="L1302" t="str">
        <f t="shared" si="30"/>
        <v>2023</v>
      </c>
    </row>
    <row r="1303" spans="1:12" ht="16.2">
      <c r="A1303" s="1">
        <f>策略報表!A1303</f>
        <v>45039</v>
      </c>
      <c r="B1303">
        <f>資料貼入!B1303</f>
        <v>0</v>
      </c>
      <c r="C1303">
        <f>SUM($B$3:B1303)</f>
        <v>11309117.029999997</v>
      </c>
      <c r="L1303" t="str">
        <f t="shared" si="30"/>
        <v>2023</v>
      </c>
    </row>
    <row r="1304" spans="1:12" ht="16.2">
      <c r="A1304" s="1">
        <f>策略報表!A1304</f>
        <v>45040</v>
      </c>
      <c r="B1304">
        <f>資料貼入!B1304</f>
        <v>-23870.77</v>
      </c>
      <c r="C1304">
        <f>SUM($B$3:B1304)</f>
        <v>11285246.259999998</v>
      </c>
      <c r="L1304" t="str">
        <f t="shared" si="30"/>
        <v>2023</v>
      </c>
    </row>
    <row r="1305" spans="1:12" ht="16.2">
      <c r="A1305" s="1">
        <f>策略報表!A1305</f>
        <v>45041</v>
      </c>
      <c r="B1305">
        <f>資料貼入!B1305</f>
        <v>169405.74</v>
      </c>
      <c r="C1305">
        <f>SUM($B$3:B1305)</f>
        <v>11454651.999999998</v>
      </c>
      <c r="L1305" t="str">
        <f t="shared" si="30"/>
        <v>2023</v>
      </c>
    </row>
    <row r="1306" spans="1:12" ht="16.2">
      <c r="A1306" s="1">
        <f>策略報表!A1306</f>
        <v>45042</v>
      </c>
      <c r="B1306">
        <f>資料貼入!B1306</f>
        <v>-12000</v>
      </c>
      <c r="C1306">
        <f>SUM($B$3:B1306)</f>
        <v>11442651.999999998</v>
      </c>
      <c r="L1306" t="str">
        <f t="shared" si="30"/>
        <v>2023</v>
      </c>
    </row>
    <row r="1307" spans="1:12" ht="16.2">
      <c r="A1307" s="1">
        <f>策略報表!A1307</f>
        <v>45043</v>
      </c>
      <c r="B1307">
        <f>資料貼入!B1307</f>
        <v>-36172.239999999998</v>
      </c>
      <c r="C1307">
        <f>SUM($B$3:B1307)</f>
        <v>11406479.759999998</v>
      </c>
      <c r="L1307" t="str">
        <f t="shared" si="30"/>
        <v>2023</v>
      </c>
    </row>
    <row r="1308" spans="1:12" ht="16.2">
      <c r="A1308" s="1">
        <f>策略報表!A1308</f>
        <v>45044</v>
      </c>
      <c r="B1308">
        <f>資料貼入!B1308</f>
        <v>39501.479999999996</v>
      </c>
      <c r="C1308">
        <f>SUM($B$3:B1308)</f>
        <v>11445981.239999998</v>
      </c>
      <c r="L1308" t="str">
        <f t="shared" si="30"/>
        <v>2023</v>
      </c>
    </row>
    <row r="1309" spans="1:12" ht="16.2">
      <c r="A1309" s="1">
        <f>策略報表!A1309</f>
        <v>45045</v>
      </c>
      <c r="B1309">
        <f>資料貼入!B1309</f>
        <v>0</v>
      </c>
      <c r="C1309">
        <f>SUM($B$3:B1309)</f>
        <v>11445981.239999998</v>
      </c>
      <c r="L1309" t="str">
        <f t="shared" si="30"/>
        <v>2023</v>
      </c>
    </row>
    <row r="1310" spans="1:12" ht="16.2">
      <c r="A1310" s="1">
        <f>策略報表!A1310</f>
        <v>45046</v>
      </c>
      <c r="B1310">
        <f>資料貼入!B1310</f>
        <v>0</v>
      </c>
      <c r="C1310">
        <f>SUM($B$3:B1310)</f>
        <v>11445981.239999998</v>
      </c>
      <c r="L1310" t="str">
        <f t="shared" si="30"/>
        <v>2023</v>
      </c>
    </row>
    <row r="1311" spans="1:12" ht="16.2">
      <c r="A1311" s="1">
        <f>策略報表!A1311</f>
        <v>45047</v>
      </c>
      <c r="B1311">
        <f>資料貼入!B1311</f>
        <v>0</v>
      </c>
      <c r="C1311">
        <f>SUM($B$3:B1311)</f>
        <v>11445981.239999998</v>
      </c>
      <c r="L1311" t="str">
        <f t="shared" si="30"/>
        <v>2023</v>
      </c>
    </row>
    <row r="1312" spans="1:12" ht="16.2">
      <c r="A1312" s="1">
        <f>策略報表!A1312</f>
        <v>45048</v>
      </c>
      <c r="B1312">
        <f>資料貼入!B1312</f>
        <v>16292.57</v>
      </c>
      <c r="C1312">
        <f>SUM($B$3:B1312)</f>
        <v>11462273.809999999</v>
      </c>
      <c r="L1312" t="str">
        <f t="shared" si="30"/>
        <v>2023</v>
      </c>
    </row>
    <row r="1313" spans="1:12" ht="16.2">
      <c r="A1313" s="1">
        <f>策略報表!A1313</f>
        <v>45049</v>
      </c>
      <c r="B1313">
        <f>資料貼入!B1313</f>
        <v>-76866.510000000009</v>
      </c>
      <c r="C1313">
        <f>SUM($B$3:B1313)</f>
        <v>11385407.299999999</v>
      </c>
      <c r="L1313" t="str">
        <f t="shared" si="30"/>
        <v>2023</v>
      </c>
    </row>
    <row r="1314" spans="1:12" ht="16.2">
      <c r="A1314" s="1">
        <f>策略報表!A1314</f>
        <v>45050</v>
      </c>
      <c r="B1314">
        <f>資料貼入!B1314</f>
        <v>-33631.68</v>
      </c>
      <c r="C1314">
        <f>SUM($B$3:B1314)</f>
        <v>11351775.619999999</v>
      </c>
      <c r="L1314" t="str">
        <f t="shared" si="30"/>
        <v>2023</v>
      </c>
    </row>
    <row r="1315" spans="1:12" ht="16.2">
      <c r="A1315" s="1">
        <f>策略報表!A1315</f>
        <v>45051</v>
      </c>
      <c r="B1315">
        <f>資料貼入!B1315</f>
        <v>-71174.850000000006</v>
      </c>
      <c r="C1315">
        <f>SUM($B$3:B1315)</f>
        <v>11280600.77</v>
      </c>
      <c r="L1315" t="str">
        <f t="shared" si="30"/>
        <v>2023</v>
      </c>
    </row>
    <row r="1316" spans="1:12" ht="16.2">
      <c r="A1316" s="1">
        <f>策略報表!A1316</f>
        <v>45052</v>
      </c>
      <c r="B1316">
        <f>資料貼入!B1316</f>
        <v>0</v>
      </c>
      <c r="C1316">
        <f>SUM($B$3:B1316)</f>
        <v>11280600.77</v>
      </c>
      <c r="L1316" t="str">
        <f t="shared" si="30"/>
        <v>2023</v>
      </c>
    </row>
    <row r="1317" spans="1:12" ht="16.2">
      <c r="A1317" s="1">
        <f>策略報表!A1317</f>
        <v>45053</v>
      </c>
      <c r="B1317">
        <f>資料貼入!B1317</f>
        <v>0</v>
      </c>
      <c r="C1317">
        <f>SUM($B$3:B1317)</f>
        <v>11280600.77</v>
      </c>
      <c r="L1317" t="str">
        <f t="shared" si="30"/>
        <v>2023</v>
      </c>
    </row>
    <row r="1318" spans="1:12" ht="16.2">
      <c r="A1318" s="1">
        <f>策略報表!A1318</f>
        <v>45054</v>
      </c>
      <c r="B1318">
        <f>資料貼入!B1318</f>
        <v>10822.369999999999</v>
      </c>
      <c r="C1318">
        <f>SUM($B$3:B1318)</f>
        <v>11291423.139999999</v>
      </c>
      <c r="L1318" t="str">
        <f t="shared" si="30"/>
        <v>2023</v>
      </c>
    </row>
    <row r="1319" spans="1:12" ht="16.2">
      <c r="A1319" s="1">
        <f>策略報表!A1319</f>
        <v>45055</v>
      </c>
      <c r="B1319">
        <f>資料貼入!B1319</f>
        <v>-29967.97</v>
      </c>
      <c r="C1319">
        <f>SUM($B$3:B1319)</f>
        <v>11261455.169999998</v>
      </c>
      <c r="L1319" t="str">
        <f t="shared" si="30"/>
        <v>2023</v>
      </c>
    </row>
    <row r="1320" spans="1:12" ht="16.2">
      <c r="A1320" s="1">
        <f>策略報表!A1320</f>
        <v>45056</v>
      </c>
      <c r="B1320">
        <f>資料貼入!B1320</f>
        <v>-18637.59</v>
      </c>
      <c r="C1320">
        <f>SUM($B$3:B1320)</f>
        <v>11242817.579999998</v>
      </c>
      <c r="L1320" t="str">
        <f t="shared" si="30"/>
        <v>2023</v>
      </c>
    </row>
    <row r="1321" spans="1:12" ht="16.2">
      <c r="A1321" s="1">
        <f>策略報表!A1321</f>
        <v>45057</v>
      </c>
      <c r="B1321">
        <f>資料貼入!B1321</f>
        <v>-24536.809999999998</v>
      </c>
      <c r="C1321">
        <f>SUM($B$3:B1321)</f>
        <v>11218280.769999998</v>
      </c>
      <c r="L1321" t="str">
        <f t="shared" si="30"/>
        <v>2023</v>
      </c>
    </row>
    <row r="1322" spans="1:12" ht="16.2">
      <c r="A1322" s="1">
        <f>策略報表!A1322</f>
        <v>45058</v>
      </c>
      <c r="B1322">
        <f>資料貼入!B1322</f>
        <v>-19130.419999999998</v>
      </c>
      <c r="C1322">
        <f>SUM($B$3:B1322)</f>
        <v>11199150.349999998</v>
      </c>
      <c r="L1322" t="str">
        <f t="shared" si="30"/>
        <v>2023</v>
      </c>
    </row>
    <row r="1323" spans="1:12" ht="16.2">
      <c r="A1323" s="1">
        <f>策略報表!A1323</f>
        <v>45059</v>
      </c>
      <c r="B1323">
        <f>資料貼入!B1323</f>
        <v>0</v>
      </c>
      <c r="C1323">
        <f>SUM($B$3:B1323)</f>
        <v>11199150.349999998</v>
      </c>
      <c r="L1323" t="str">
        <f t="shared" si="30"/>
        <v>2023</v>
      </c>
    </row>
    <row r="1324" spans="1:12" ht="16.2">
      <c r="A1324" s="1">
        <f>策略報表!A1324</f>
        <v>45060</v>
      </c>
      <c r="B1324">
        <f>資料貼入!B1324</f>
        <v>0</v>
      </c>
      <c r="C1324">
        <f>SUM($B$3:B1324)</f>
        <v>11199150.349999998</v>
      </c>
      <c r="L1324" t="str">
        <f t="shared" si="30"/>
        <v>2023</v>
      </c>
    </row>
    <row r="1325" spans="1:12" ht="16.2">
      <c r="A1325" s="1">
        <f>策略報表!A1325</f>
        <v>45061</v>
      </c>
      <c r="B1325">
        <f>資料貼入!B1325</f>
        <v>-60257.15</v>
      </c>
      <c r="C1325">
        <f>SUM($B$3:B1325)</f>
        <v>11138893.199999997</v>
      </c>
      <c r="L1325" t="str">
        <f t="shared" si="30"/>
        <v>2023</v>
      </c>
    </row>
    <row r="1326" spans="1:12" ht="16.2">
      <c r="A1326" s="1">
        <f>策略報表!A1326</f>
        <v>45062</v>
      </c>
      <c r="B1326">
        <f>資料貼入!B1326</f>
        <v>147954.99</v>
      </c>
      <c r="C1326">
        <f>SUM($B$3:B1326)</f>
        <v>11286848.189999998</v>
      </c>
      <c r="L1326" t="str">
        <f t="shared" si="30"/>
        <v>2023</v>
      </c>
    </row>
    <row r="1327" spans="1:12" ht="16.2">
      <c r="A1327" s="1">
        <f>策略報表!A1327</f>
        <v>45063</v>
      </c>
      <c r="B1327">
        <f>資料貼入!B1327</f>
        <v>347273.83999999997</v>
      </c>
      <c r="C1327">
        <f>SUM($B$3:B1327)</f>
        <v>11634122.029999997</v>
      </c>
      <c r="L1327" t="str">
        <f t="shared" si="30"/>
        <v>2023</v>
      </c>
    </row>
    <row r="1328" spans="1:12" ht="16.2">
      <c r="A1328" s="1">
        <f>策略報表!A1328</f>
        <v>45064</v>
      </c>
      <c r="B1328">
        <f>資料貼入!B1328</f>
        <v>53739.49</v>
      </c>
      <c r="C1328">
        <f>SUM($B$3:B1328)</f>
        <v>11687861.519999998</v>
      </c>
      <c r="L1328" t="str">
        <f t="shared" si="30"/>
        <v>2023</v>
      </c>
    </row>
    <row r="1329" spans="1:12" ht="16.2">
      <c r="A1329" s="1">
        <f>策略報表!A1329</f>
        <v>45065</v>
      </c>
      <c r="B1329">
        <f>資料貼入!B1329</f>
        <v>57334.270000000004</v>
      </c>
      <c r="C1329">
        <f>SUM($B$3:B1329)</f>
        <v>11745195.789999997</v>
      </c>
      <c r="L1329" t="str">
        <f t="shared" si="30"/>
        <v>2023</v>
      </c>
    </row>
    <row r="1330" spans="1:12" ht="16.2">
      <c r="A1330" s="1">
        <f>策略報表!A1330</f>
        <v>45066</v>
      </c>
      <c r="B1330">
        <f>資料貼入!B1330</f>
        <v>0</v>
      </c>
      <c r="C1330">
        <f>SUM($B$3:B1330)</f>
        <v>11745195.789999997</v>
      </c>
      <c r="L1330" t="str">
        <f t="shared" si="30"/>
        <v>2023</v>
      </c>
    </row>
    <row r="1331" spans="1:12" ht="16.2">
      <c r="A1331" s="1">
        <f>策略報表!A1331</f>
        <v>45067</v>
      </c>
      <c r="B1331">
        <f>資料貼入!B1331</f>
        <v>0</v>
      </c>
      <c r="C1331">
        <f>SUM($B$3:B1331)</f>
        <v>11745195.789999997</v>
      </c>
      <c r="L1331" t="str">
        <f t="shared" si="30"/>
        <v>2023</v>
      </c>
    </row>
    <row r="1332" spans="1:12" ht="16.2">
      <c r="A1332" s="1">
        <f>策略報表!A1332</f>
        <v>45068</v>
      </c>
      <c r="B1332">
        <f>資料貼入!B1332</f>
        <v>-37567.86</v>
      </c>
      <c r="C1332">
        <f>SUM($B$3:B1332)</f>
        <v>11707627.929999998</v>
      </c>
      <c r="L1332" t="str">
        <f t="shared" si="30"/>
        <v>2023</v>
      </c>
    </row>
    <row r="1333" spans="1:12" ht="16.2">
      <c r="A1333" s="1">
        <f>策略報表!A1333</f>
        <v>45069</v>
      </c>
      <c r="B1333">
        <f>資料貼入!B1333</f>
        <v>-23806.850000000002</v>
      </c>
      <c r="C1333">
        <f>SUM($B$3:B1333)</f>
        <v>11683821.079999998</v>
      </c>
      <c r="L1333" t="str">
        <f t="shared" si="30"/>
        <v>2023</v>
      </c>
    </row>
    <row r="1334" spans="1:12" ht="16.2">
      <c r="A1334" s="1">
        <f>策略報表!A1334</f>
        <v>45070</v>
      </c>
      <c r="B1334">
        <f>資料貼入!B1334</f>
        <v>-72868.58</v>
      </c>
      <c r="C1334">
        <f>SUM($B$3:B1334)</f>
        <v>11610952.499999998</v>
      </c>
      <c r="L1334" t="str">
        <f t="shared" si="30"/>
        <v>2023</v>
      </c>
    </row>
    <row r="1335" spans="1:12" ht="16.2">
      <c r="A1335" s="1">
        <f>策略報表!A1335</f>
        <v>45071</v>
      </c>
      <c r="B1335">
        <f>資料貼入!B1335</f>
        <v>-50068</v>
      </c>
      <c r="C1335">
        <f>SUM($B$3:B1335)</f>
        <v>11560884.499999998</v>
      </c>
      <c r="L1335" t="str">
        <f t="shared" si="30"/>
        <v>2023</v>
      </c>
    </row>
    <row r="1336" spans="1:12" ht="16.2">
      <c r="A1336" s="1">
        <f>策略報表!A1336</f>
        <v>45072</v>
      </c>
      <c r="B1336">
        <f>資料貼入!B1336</f>
        <v>265944.09999999998</v>
      </c>
      <c r="C1336">
        <f>SUM($B$3:B1336)</f>
        <v>11826828.599999998</v>
      </c>
      <c r="L1336" t="str">
        <f t="shared" si="30"/>
        <v>2023</v>
      </c>
    </row>
    <row r="1337" spans="1:12" ht="16.2">
      <c r="A1337" s="1">
        <f>策略報表!A1337</f>
        <v>45073</v>
      </c>
      <c r="B1337">
        <f>資料貼入!B1337</f>
        <v>0</v>
      </c>
      <c r="C1337">
        <f>SUM($B$3:B1337)</f>
        <v>11826828.599999998</v>
      </c>
      <c r="L1337" t="str">
        <f t="shared" si="30"/>
        <v>2023</v>
      </c>
    </row>
    <row r="1338" spans="1:12" ht="16.2">
      <c r="A1338" s="1">
        <f>策略報表!A1338</f>
        <v>45074</v>
      </c>
      <c r="B1338">
        <f>資料貼入!B1338</f>
        <v>0</v>
      </c>
      <c r="C1338">
        <f>SUM($B$3:B1338)</f>
        <v>11826828.599999998</v>
      </c>
      <c r="L1338" t="str">
        <f t="shared" si="30"/>
        <v>2023</v>
      </c>
    </row>
    <row r="1339" spans="1:12" ht="16.2">
      <c r="A1339" s="1">
        <f>策略報表!A1339</f>
        <v>45075</v>
      </c>
      <c r="B1339">
        <f>資料貼入!B1339</f>
        <v>167812.28</v>
      </c>
      <c r="C1339">
        <f>SUM($B$3:B1339)</f>
        <v>11994640.879999997</v>
      </c>
      <c r="L1339" t="str">
        <f t="shared" si="30"/>
        <v>2023</v>
      </c>
    </row>
    <row r="1340" spans="1:12" ht="16.2">
      <c r="A1340" s="1">
        <f>策略報表!A1340</f>
        <v>45076</v>
      </c>
      <c r="B1340">
        <f>資料貼入!B1340</f>
        <v>-17992.41</v>
      </c>
      <c r="C1340">
        <f>SUM($B$3:B1340)</f>
        <v>11976648.469999997</v>
      </c>
      <c r="L1340" t="str">
        <f t="shared" si="30"/>
        <v>2023</v>
      </c>
    </row>
    <row r="1341" spans="1:12" ht="16.2">
      <c r="A1341" s="1">
        <f>策略報表!A1341</f>
        <v>45077</v>
      </c>
      <c r="B1341">
        <f>資料貼入!B1341</f>
        <v>-65383.079999999994</v>
      </c>
      <c r="C1341">
        <f>SUM($B$3:B1341)</f>
        <v>11911265.389999997</v>
      </c>
      <c r="L1341" t="str">
        <f t="shared" si="30"/>
        <v>2023</v>
      </c>
    </row>
    <row r="1342" spans="1:12" ht="16.2">
      <c r="A1342" s="1">
        <f>策略報表!A1342</f>
        <v>45078</v>
      </c>
      <c r="B1342">
        <f>資料貼入!B1342</f>
        <v>-46700</v>
      </c>
      <c r="C1342">
        <f>SUM($B$3:B1342)</f>
        <v>11864565.389999997</v>
      </c>
      <c r="L1342" t="str">
        <f t="shared" si="30"/>
        <v>2023</v>
      </c>
    </row>
    <row r="1343" spans="1:12" ht="16.2">
      <c r="A1343" s="1">
        <f>策略報表!A1343</f>
        <v>45079</v>
      </c>
      <c r="B1343">
        <f>資料貼入!B1343</f>
        <v>232801.55</v>
      </c>
      <c r="C1343">
        <f>SUM($B$3:B1343)</f>
        <v>12097366.939999998</v>
      </c>
      <c r="L1343" t="str">
        <f t="shared" si="30"/>
        <v>2023</v>
      </c>
    </row>
    <row r="1344" spans="1:12" ht="16.2">
      <c r="A1344" s="1">
        <f>策略報表!A1344</f>
        <v>45080</v>
      </c>
      <c r="B1344">
        <f>資料貼入!B1344</f>
        <v>0</v>
      </c>
      <c r="C1344">
        <f>SUM($B$3:B1344)</f>
        <v>12097366.939999998</v>
      </c>
      <c r="L1344" t="str">
        <f t="shared" si="30"/>
        <v>2023</v>
      </c>
    </row>
    <row r="1345" spans="1:12" ht="16.2">
      <c r="A1345" s="1">
        <f>策略報表!A1345</f>
        <v>45081</v>
      </c>
      <c r="B1345">
        <f>資料貼入!B1345</f>
        <v>0</v>
      </c>
      <c r="C1345">
        <f>SUM($B$3:B1345)</f>
        <v>12097366.939999998</v>
      </c>
      <c r="L1345" t="str">
        <f t="shared" si="30"/>
        <v>2023</v>
      </c>
    </row>
    <row r="1346" spans="1:12" ht="16.2">
      <c r="A1346" s="1">
        <f>策略報表!A1346</f>
        <v>45082</v>
      </c>
      <c r="B1346">
        <f>資料貼入!B1346</f>
        <v>-28609.4</v>
      </c>
      <c r="C1346">
        <f>SUM($B$3:B1346)</f>
        <v>12068757.539999997</v>
      </c>
      <c r="L1346" t="str">
        <f t="shared" si="30"/>
        <v>2023</v>
      </c>
    </row>
    <row r="1347" spans="1:12" ht="16.2">
      <c r="A1347" s="1">
        <f>策略報表!A1347</f>
        <v>45083</v>
      </c>
      <c r="B1347">
        <f>資料貼入!B1347</f>
        <v>23386.01</v>
      </c>
      <c r="C1347">
        <f>SUM($B$3:B1347)</f>
        <v>12092143.549999997</v>
      </c>
      <c r="L1347" t="str">
        <f t="shared" si="30"/>
        <v>2023</v>
      </c>
    </row>
    <row r="1348" spans="1:12" ht="16.2">
      <c r="A1348" s="1">
        <f>策略報表!A1348</f>
        <v>45084</v>
      </c>
      <c r="B1348">
        <f>資料貼入!B1348</f>
        <v>145061.39000000001</v>
      </c>
      <c r="C1348">
        <f>SUM($B$3:B1348)</f>
        <v>12237204.939999998</v>
      </c>
      <c r="L1348" t="str">
        <f t="shared" ref="L1348:L1411" si="31">IF(ISBLANK(A1348),"",TEXT(A1348,"yyyy"))</f>
        <v>2023</v>
      </c>
    </row>
    <row r="1349" spans="1:12" ht="16.2">
      <c r="A1349" s="1">
        <f>策略報表!A1349</f>
        <v>45085</v>
      </c>
      <c r="B1349">
        <f>資料貼入!B1349</f>
        <v>-59147.259999999995</v>
      </c>
      <c r="C1349">
        <f>SUM($B$3:B1349)</f>
        <v>12178057.679999998</v>
      </c>
      <c r="L1349" t="str">
        <f t="shared" si="31"/>
        <v>2023</v>
      </c>
    </row>
    <row r="1350" spans="1:12" ht="16.2">
      <c r="A1350" s="1">
        <f>策略報表!A1350</f>
        <v>45086</v>
      </c>
      <c r="B1350">
        <f>資料貼入!B1350</f>
        <v>19345.64</v>
      </c>
      <c r="C1350">
        <f>SUM($B$3:B1350)</f>
        <v>12197403.319999998</v>
      </c>
      <c r="L1350" t="str">
        <f t="shared" si="31"/>
        <v>2023</v>
      </c>
    </row>
    <row r="1351" spans="1:12" ht="16.2">
      <c r="A1351" s="1">
        <f>策略報表!A1351</f>
        <v>45087</v>
      </c>
      <c r="B1351">
        <f>資料貼入!B1351</f>
        <v>0</v>
      </c>
      <c r="C1351">
        <f>SUM($B$3:B1351)</f>
        <v>12197403.319999998</v>
      </c>
      <c r="L1351" t="str">
        <f t="shared" si="31"/>
        <v>2023</v>
      </c>
    </row>
    <row r="1352" spans="1:12" ht="16.2">
      <c r="A1352" s="1">
        <f>策略報表!A1352</f>
        <v>45088</v>
      </c>
      <c r="B1352">
        <f>資料貼入!B1352</f>
        <v>0</v>
      </c>
      <c r="C1352">
        <f>SUM($B$3:B1352)</f>
        <v>12197403.319999998</v>
      </c>
      <c r="L1352" t="str">
        <f t="shared" si="31"/>
        <v>2023</v>
      </c>
    </row>
    <row r="1353" spans="1:12" ht="16.2">
      <c r="A1353" s="1">
        <f>策略報表!A1353</f>
        <v>45089</v>
      </c>
      <c r="B1353">
        <f>資料貼入!B1353</f>
        <v>-11918.519999999997</v>
      </c>
      <c r="C1353">
        <f>SUM($B$3:B1353)</f>
        <v>12185484.799999999</v>
      </c>
      <c r="L1353" t="str">
        <f t="shared" si="31"/>
        <v>2023</v>
      </c>
    </row>
    <row r="1354" spans="1:12" ht="16.2">
      <c r="A1354" s="1">
        <f>策略報表!A1354</f>
        <v>45090</v>
      </c>
      <c r="B1354">
        <f>資料貼入!B1354</f>
        <v>282947.31</v>
      </c>
      <c r="C1354">
        <f>SUM($B$3:B1354)</f>
        <v>12468432.109999999</v>
      </c>
      <c r="L1354" t="str">
        <f t="shared" si="31"/>
        <v>2023</v>
      </c>
    </row>
    <row r="1355" spans="1:12" ht="16.2">
      <c r="A1355" s="1">
        <f>策略報表!A1355</f>
        <v>45091</v>
      </c>
      <c r="B1355">
        <f>資料貼入!B1355</f>
        <v>-35386.99</v>
      </c>
      <c r="C1355">
        <f>SUM($B$3:B1355)</f>
        <v>12433045.119999999</v>
      </c>
      <c r="L1355" t="str">
        <f t="shared" si="31"/>
        <v>2023</v>
      </c>
    </row>
    <row r="1356" spans="1:12" ht="16.2">
      <c r="A1356" s="1">
        <f>策略報表!A1356</f>
        <v>45092</v>
      </c>
      <c r="B1356">
        <f>資料貼入!B1356</f>
        <v>65812.95</v>
      </c>
      <c r="C1356">
        <f>SUM($B$3:B1356)</f>
        <v>12498858.069999998</v>
      </c>
      <c r="L1356" t="str">
        <f t="shared" si="31"/>
        <v>2023</v>
      </c>
    </row>
    <row r="1357" spans="1:12" ht="16.2">
      <c r="A1357" s="1">
        <f>策略報表!A1357</f>
        <v>45093</v>
      </c>
      <c r="B1357">
        <f>資料貼入!B1357</f>
        <v>-75744.98</v>
      </c>
      <c r="C1357">
        <f>SUM($B$3:B1357)</f>
        <v>12423113.089999998</v>
      </c>
      <c r="L1357" t="str">
        <f t="shared" si="31"/>
        <v>2023</v>
      </c>
    </row>
    <row r="1358" spans="1:12" ht="16.2">
      <c r="A1358" s="1">
        <f>策略報表!A1358</f>
        <v>45094</v>
      </c>
      <c r="B1358">
        <f>資料貼入!B1358</f>
        <v>0</v>
      </c>
      <c r="C1358">
        <f>SUM($B$3:B1358)</f>
        <v>12423113.089999998</v>
      </c>
      <c r="L1358" t="str">
        <f t="shared" si="31"/>
        <v>2023</v>
      </c>
    </row>
    <row r="1359" spans="1:12" ht="16.2">
      <c r="A1359" s="1">
        <f>策略報表!A1359</f>
        <v>45095</v>
      </c>
      <c r="B1359">
        <f>資料貼入!B1359</f>
        <v>0</v>
      </c>
      <c r="C1359">
        <f>SUM($B$3:B1359)</f>
        <v>12423113.089999998</v>
      </c>
      <c r="L1359" t="str">
        <f t="shared" si="31"/>
        <v>2023</v>
      </c>
    </row>
    <row r="1360" spans="1:12" ht="16.2">
      <c r="A1360" s="1">
        <f>策略報表!A1360</f>
        <v>45096</v>
      </c>
      <c r="B1360">
        <f>資料貼入!B1360</f>
        <v>-19452.61</v>
      </c>
      <c r="C1360">
        <f>SUM($B$3:B1360)</f>
        <v>12403660.479999999</v>
      </c>
      <c r="L1360" t="str">
        <f t="shared" si="31"/>
        <v>2023</v>
      </c>
    </row>
    <row r="1361" spans="1:12" ht="16.2">
      <c r="A1361" s="1">
        <f>策略報表!A1361</f>
        <v>45097</v>
      </c>
      <c r="B1361">
        <f>資料貼入!B1361</f>
        <v>-63384.349999999991</v>
      </c>
      <c r="C1361">
        <f>SUM($B$3:B1361)</f>
        <v>12340276.129999999</v>
      </c>
      <c r="L1361" t="str">
        <f t="shared" si="31"/>
        <v>2023</v>
      </c>
    </row>
    <row r="1362" spans="1:12" ht="16.2">
      <c r="A1362" s="1">
        <f>策略報表!A1362</f>
        <v>45098</v>
      </c>
      <c r="B1362">
        <f>資料貼入!B1362</f>
        <v>-30956.67</v>
      </c>
      <c r="C1362">
        <f>SUM($B$3:B1362)</f>
        <v>12309319.459999999</v>
      </c>
      <c r="L1362" t="str">
        <f t="shared" si="31"/>
        <v>2023</v>
      </c>
    </row>
    <row r="1363" spans="1:12" ht="16.2">
      <c r="A1363" s="1">
        <f>策略報表!A1363</f>
        <v>45099</v>
      </c>
      <c r="B1363">
        <f>資料貼入!B1363</f>
        <v>0</v>
      </c>
      <c r="C1363">
        <f>SUM($B$3:B1363)</f>
        <v>12309319.459999999</v>
      </c>
      <c r="L1363" t="str">
        <f t="shared" si="31"/>
        <v>2023</v>
      </c>
    </row>
    <row r="1364" spans="1:12" ht="16.2">
      <c r="A1364" s="1">
        <f>策略報表!A1364</f>
        <v>45100</v>
      </c>
      <c r="B1364">
        <f>資料貼入!B1364</f>
        <v>0</v>
      </c>
      <c r="C1364">
        <f>SUM($B$3:B1364)</f>
        <v>12309319.459999999</v>
      </c>
      <c r="L1364" t="str">
        <f t="shared" si="31"/>
        <v>2023</v>
      </c>
    </row>
    <row r="1365" spans="1:12" ht="16.2">
      <c r="A1365" s="1">
        <f>策略報表!A1365</f>
        <v>45101</v>
      </c>
      <c r="B1365">
        <f>資料貼入!B1365</f>
        <v>0</v>
      </c>
      <c r="C1365">
        <f>SUM($B$3:B1365)</f>
        <v>12309319.459999999</v>
      </c>
      <c r="L1365" t="str">
        <f t="shared" si="31"/>
        <v>2023</v>
      </c>
    </row>
    <row r="1366" spans="1:12" ht="16.2">
      <c r="A1366" s="1">
        <f>策略報表!A1366</f>
        <v>45102</v>
      </c>
      <c r="B1366">
        <f>資料貼入!B1366</f>
        <v>0</v>
      </c>
      <c r="C1366">
        <f>SUM($B$3:B1366)</f>
        <v>12309319.459999999</v>
      </c>
      <c r="L1366" t="str">
        <f t="shared" si="31"/>
        <v>2023</v>
      </c>
    </row>
    <row r="1367" spans="1:12" ht="16.2">
      <c r="A1367" s="1">
        <f>策略報表!A1367</f>
        <v>45103</v>
      </c>
      <c r="B1367">
        <f>資料貼入!B1367</f>
        <v>-20369.739999999998</v>
      </c>
      <c r="C1367">
        <f>SUM($B$3:B1367)</f>
        <v>12288949.719999999</v>
      </c>
      <c r="L1367" t="str">
        <f t="shared" si="31"/>
        <v>2023</v>
      </c>
    </row>
    <row r="1368" spans="1:12" ht="16.2">
      <c r="A1368" s="1">
        <f>策略報表!A1368</f>
        <v>45104</v>
      </c>
      <c r="B1368">
        <f>資料貼入!B1368</f>
        <v>9338.9399999999987</v>
      </c>
      <c r="C1368">
        <f>SUM($B$3:B1368)</f>
        <v>12298288.659999998</v>
      </c>
      <c r="L1368" t="str">
        <f t="shared" si="31"/>
        <v>2023</v>
      </c>
    </row>
    <row r="1369" spans="1:12" ht="16.2">
      <c r="A1369" s="1">
        <f>策略報表!A1369</f>
        <v>45105</v>
      </c>
      <c r="B1369">
        <f>資料貼入!B1369</f>
        <v>-18320.11</v>
      </c>
      <c r="C1369">
        <f>SUM($B$3:B1369)</f>
        <v>12279968.549999999</v>
      </c>
      <c r="L1369" t="str">
        <f t="shared" si="31"/>
        <v>2023</v>
      </c>
    </row>
    <row r="1370" spans="1:12" ht="16.2">
      <c r="A1370" s="1">
        <f>策略報表!A1370</f>
        <v>45106</v>
      </c>
      <c r="B1370">
        <f>資料貼入!B1370</f>
        <v>-117983.45</v>
      </c>
      <c r="C1370">
        <f>SUM($B$3:B1370)</f>
        <v>12161985.1</v>
      </c>
      <c r="L1370" t="str">
        <f t="shared" si="31"/>
        <v>2023</v>
      </c>
    </row>
    <row r="1371" spans="1:12" ht="16.2">
      <c r="A1371" s="1">
        <f>策略報表!A1371</f>
        <v>45107</v>
      </c>
      <c r="B1371">
        <f>資料貼入!B1371</f>
        <v>-45216.76</v>
      </c>
      <c r="C1371">
        <f>SUM($B$3:B1371)</f>
        <v>12116768.34</v>
      </c>
      <c r="L1371" t="str">
        <f t="shared" si="31"/>
        <v>2023</v>
      </c>
    </row>
    <row r="1372" spans="1:12" ht="16.2">
      <c r="A1372" s="1">
        <f>策略報表!A1372</f>
        <v>45108</v>
      </c>
      <c r="B1372">
        <f>資料貼入!B1372</f>
        <v>0</v>
      </c>
      <c r="C1372">
        <f>SUM($B$3:B1372)</f>
        <v>12116768.34</v>
      </c>
      <c r="L1372" t="str">
        <f t="shared" si="31"/>
        <v>2023</v>
      </c>
    </row>
    <row r="1373" spans="1:12" ht="16.2">
      <c r="A1373" s="1">
        <f>策略報表!A1373</f>
        <v>45109</v>
      </c>
      <c r="B1373">
        <f>資料貼入!B1373</f>
        <v>0</v>
      </c>
      <c r="C1373">
        <f>SUM($B$3:B1373)</f>
        <v>12116768.34</v>
      </c>
      <c r="L1373" t="str">
        <f t="shared" si="31"/>
        <v>2023</v>
      </c>
    </row>
    <row r="1374" spans="1:12" ht="16.2">
      <c r="A1374" s="1">
        <f>策略報表!A1374</f>
        <v>45110</v>
      </c>
      <c r="B1374">
        <f>資料貼入!B1374</f>
        <v>121443.05999999998</v>
      </c>
      <c r="C1374">
        <f>SUM($B$3:B1374)</f>
        <v>12238211.4</v>
      </c>
      <c r="L1374" t="str">
        <f t="shared" si="31"/>
        <v>2023</v>
      </c>
    </row>
    <row r="1375" spans="1:12" ht="16.2">
      <c r="A1375" s="1">
        <f>策略報表!A1375</f>
        <v>45111</v>
      </c>
      <c r="B1375">
        <f>資料貼入!B1375</f>
        <v>28712.68</v>
      </c>
      <c r="C1375">
        <f>SUM($B$3:B1375)</f>
        <v>12266924.08</v>
      </c>
      <c r="L1375" t="str">
        <f t="shared" si="31"/>
        <v>2023</v>
      </c>
    </row>
    <row r="1376" spans="1:12" ht="16.2">
      <c r="A1376" s="1">
        <f>策略報表!A1376</f>
        <v>45112</v>
      </c>
      <c r="B1376">
        <f>資料貼入!B1376</f>
        <v>-35871.130000000005</v>
      </c>
      <c r="C1376">
        <f>SUM($B$3:B1376)</f>
        <v>12231052.949999999</v>
      </c>
      <c r="L1376" t="str">
        <f t="shared" si="31"/>
        <v>2023</v>
      </c>
    </row>
    <row r="1377" spans="1:12" ht="16.2">
      <c r="A1377" s="1">
        <f>策略報表!A1377</f>
        <v>45113</v>
      </c>
      <c r="B1377">
        <f>資料貼入!B1377</f>
        <v>174614.99000000002</v>
      </c>
      <c r="C1377">
        <f>SUM($B$3:B1377)</f>
        <v>12405667.939999999</v>
      </c>
      <c r="L1377" t="str">
        <f t="shared" si="31"/>
        <v>2023</v>
      </c>
    </row>
    <row r="1378" spans="1:12" ht="16.2">
      <c r="A1378" s="1">
        <f>策略報表!A1378</f>
        <v>45114</v>
      </c>
      <c r="B1378">
        <f>資料貼入!B1378</f>
        <v>16504.690000000002</v>
      </c>
      <c r="C1378">
        <f>SUM($B$3:B1378)</f>
        <v>12422172.629999999</v>
      </c>
      <c r="L1378" t="str">
        <f t="shared" si="31"/>
        <v>2023</v>
      </c>
    </row>
    <row r="1379" spans="1:12" ht="16.2">
      <c r="A1379" s="1">
        <f>策略報表!A1379</f>
        <v>45115</v>
      </c>
      <c r="B1379">
        <f>資料貼入!B1379</f>
        <v>0</v>
      </c>
      <c r="C1379">
        <f>SUM($B$3:B1379)</f>
        <v>12422172.629999999</v>
      </c>
      <c r="L1379" t="str">
        <f t="shared" si="31"/>
        <v>2023</v>
      </c>
    </row>
    <row r="1380" spans="1:12" ht="16.2">
      <c r="A1380" s="1">
        <f>策略報表!A1380</f>
        <v>45116</v>
      </c>
      <c r="B1380">
        <f>資料貼入!B1380</f>
        <v>0</v>
      </c>
      <c r="C1380">
        <f>SUM($B$3:B1380)</f>
        <v>12422172.629999999</v>
      </c>
      <c r="L1380" t="str">
        <f t="shared" si="31"/>
        <v>2023</v>
      </c>
    </row>
    <row r="1381" spans="1:12" ht="16.2">
      <c r="A1381" s="1">
        <f>策略報表!A1381</f>
        <v>45117</v>
      </c>
      <c r="B1381">
        <f>資料貼入!B1381</f>
        <v>-46403.689999999995</v>
      </c>
      <c r="C1381">
        <f>SUM($B$3:B1381)</f>
        <v>12375768.939999999</v>
      </c>
      <c r="L1381" t="str">
        <f t="shared" si="31"/>
        <v>2023</v>
      </c>
    </row>
    <row r="1382" spans="1:12" ht="16.2">
      <c r="A1382" s="1">
        <f>策略報表!A1382</f>
        <v>45118</v>
      </c>
      <c r="B1382">
        <f>資料貼入!B1382</f>
        <v>-8543.6700000000037</v>
      </c>
      <c r="C1382">
        <f>SUM($B$3:B1382)</f>
        <v>12367225.27</v>
      </c>
      <c r="L1382" t="str">
        <f t="shared" si="31"/>
        <v>2023</v>
      </c>
    </row>
    <row r="1383" spans="1:12" ht="16.2">
      <c r="A1383" s="1">
        <f>策略報表!A1383</f>
        <v>45119</v>
      </c>
      <c r="B1383">
        <f>資料貼入!B1383</f>
        <v>3068.4199999999992</v>
      </c>
      <c r="C1383">
        <f>SUM($B$3:B1383)</f>
        <v>12370293.689999999</v>
      </c>
      <c r="L1383" t="str">
        <f t="shared" si="31"/>
        <v>2023</v>
      </c>
    </row>
    <row r="1384" spans="1:12" ht="16.2">
      <c r="A1384" s="1">
        <f>策略報表!A1384</f>
        <v>45120</v>
      </c>
      <c r="B1384">
        <f>資料貼入!B1384</f>
        <v>46624.14</v>
      </c>
      <c r="C1384">
        <f>SUM($B$3:B1384)</f>
        <v>12416917.83</v>
      </c>
      <c r="L1384" t="str">
        <f t="shared" si="31"/>
        <v>2023</v>
      </c>
    </row>
    <row r="1385" spans="1:12" ht="16.2">
      <c r="A1385" s="1">
        <f>策略報表!A1385</f>
        <v>45121</v>
      </c>
      <c r="B1385">
        <f>資料貼入!B1385</f>
        <v>115633.22</v>
      </c>
      <c r="C1385">
        <f>SUM($B$3:B1385)</f>
        <v>12532551.050000001</v>
      </c>
      <c r="L1385" t="str">
        <f t="shared" si="31"/>
        <v>2023</v>
      </c>
    </row>
    <row r="1386" spans="1:12" ht="16.2">
      <c r="A1386" s="1">
        <f>策略報表!A1386</f>
        <v>45122</v>
      </c>
      <c r="B1386">
        <f>資料貼入!B1386</f>
        <v>0</v>
      </c>
      <c r="C1386">
        <f>SUM($B$3:B1386)</f>
        <v>12532551.050000001</v>
      </c>
      <c r="L1386" t="str">
        <f t="shared" si="31"/>
        <v>2023</v>
      </c>
    </row>
    <row r="1387" spans="1:12" ht="16.2">
      <c r="A1387" s="1">
        <f>策略報表!A1387</f>
        <v>45123</v>
      </c>
      <c r="B1387">
        <f>資料貼入!B1387</f>
        <v>0</v>
      </c>
      <c r="C1387">
        <f>SUM($B$3:B1387)</f>
        <v>12532551.050000001</v>
      </c>
      <c r="L1387" t="str">
        <f t="shared" si="31"/>
        <v>2023</v>
      </c>
    </row>
    <row r="1388" spans="1:12" ht="16.2">
      <c r="A1388" s="1">
        <f>策略報表!A1388</f>
        <v>45124</v>
      </c>
      <c r="B1388">
        <f>資料貼入!B1388</f>
        <v>-19072.189999999999</v>
      </c>
      <c r="C1388">
        <f>SUM($B$3:B1388)</f>
        <v>12513478.860000001</v>
      </c>
      <c r="L1388" t="str">
        <f t="shared" si="31"/>
        <v>2023</v>
      </c>
    </row>
    <row r="1389" spans="1:12" ht="16.2">
      <c r="A1389" s="1">
        <f>策略報表!A1389</f>
        <v>45125</v>
      </c>
      <c r="B1389">
        <f>資料貼入!B1389</f>
        <v>-69897.72</v>
      </c>
      <c r="C1389">
        <f>SUM($B$3:B1389)</f>
        <v>12443581.140000001</v>
      </c>
      <c r="L1389" t="str">
        <f t="shared" si="31"/>
        <v>2023</v>
      </c>
    </row>
    <row r="1390" spans="1:12" ht="16.2">
      <c r="A1390" s="1">
        <f>策略報表!A1390</f>
        <v>45126</v>
      </c>
      <c r="B1390">
        <f>資料貼入!B1390</f>
        <v>-111669.49</v>
      </c>
      <c r="C1390">
        <f>SUM($B$3:B1390)</f>
        <v>12331911.65</v>
      </c>
      <c r="L1390" t="str">
        <f t="shared" si="31"/>
        <v>2023</v>
      </c>
    </row>
    <row r="1391" spans="1:12" ht="16.2">
      <c r="A1391" s="1">
        <f>策略報表!A1391</f>
        <v>45127</v>
      </c>
      <c r="B1391">
        <f>資料貼入!B1391</f>
        <v>-23764.760000000002</v>
      </c>
      <c r="C1391">
        <f>SUM($B$3:B1391)</f>
        <v>12308146.890000001</v>
      </c>
      <c r="L1391" t="str">
        <f t="shared" si="31"/>
        <v>2023</v>
      </c>
    </row>
    <row r="1392" spans="1:12" ht="16.2">
      <c r="A1392" s="1">
        <f>策略報表!A1392</f>
        <v>45128</v>
      </c>
      <c r="B1392">
        <f>資料貼入!B1392</f>
        <v>-37075.039999999994</v>
      </c>
      <c r="C1392">
        <f>SUM($B$3:B1392)</f>
        <v>12271071.850000001</v>
      </c>
      <c r="L1392" t="str">
        <f t="shared" si="31"/>
        <v>2023</v>
      </c>
    </row>
    <row r="1393" spans="1:12" ht="16.2">
      <c r="A1393" s="1">
        <f>策略報表!A1393</f>
        <v>45129</v>
      </c>
      <c r="B1393">
        <f>資料貼入!B1393</f>
        <v>0</v>
      </c>
      <c r="C1393">
        <f>SUM($B$3:B1393)</f>
        <v>12271071.850000001</v>
      </c>
      <c r="L1393" t="str">
        <f t="shared" si="31"/>
        <v>2023</v>
      </c>
    </row>
    <row r="1394" spans="1:12" ht="16.2">
      <c r="A1394" s="1">
        <f>策略報表!A1394</f>
        <v>45130</v>
      </c>
      <c r="B1394">
        <f>資料貼入!B1394</f>
        <v>0</v>
      </c>
      <c r="C1394">
        <f>SUM($B$3:B1394)</f>
        <v>12271071.850000001</v>
      </c>
      <c r="L1394" t="str">
        <f t="shared" si="31"/>
        <v>2023</v>
      </c>
    </row>
    <row r="1395" spans="1:12" ht="16.2">
      <c r="A1395" s="1">
        <f>策略報表!A1395</f>
        <v>45131</v>
      </c>
      <c r="B1395">
        <f>資料貼入!B1395</f>
        <v>-29844.340000000004</v>
      </c>
      <c r="C1395">
        <f>SUM($B$3:B1395)</f>
        <v>12241227.510000002</v>
      </c>
      <c r="L1395" t="str">
        <f t="shared" si="31"/>
        <v>2023</v>
      </c>
    </row>
    <row r="1396" spans="1:12" ht="16.2">
      <c r="A1396" s="1">
        <f>策略報表!A1396</f>
        <v>45132</v>
      </c>
      <c r="B1396">
        <f>資料貼入!B1396</f>
        <v>144390.47000000003</v>
      </c>
      <c r="C1396">
        <f>SUM($B$3:B1396)</f>
        <v>12385617.980000002</v>
      </c>
      <c r="L1396" t="str">
        <f t="shared" si="31"/>
        <v>2023</v>
      </c>
    </row>
    <row r="1397" spans="1:12" ht="16.2">
      <c r="A1397" s="1">
        <f>策略報表!A1397</f>
        <v>45133</v>
      </c>
      <c r="B1397">
        <f>資料貼入!B1397</f>
        <v>-109431.28</v>
      </c>
      <c r="C1397">
        <f>SUM($B$3:B1397)</f>
        <v>12276186.700000003</v>
      </c>
      <c r="L1397" t="str">
        <f t="shared" si="31"/>
        <v>2023</v>
      </c>
    </row>
    <row r="1398" spans="1:12" ht="16.2">
      <c r="A1398" s="1">
        <f>策略報表!A1398</f>
        <v>45134</v>
      </c>
      <c r="B1398">
        <f>資料貼入!B1398</f>
        <v>64887.469999999987</v>
      </c>
      <c r="C1398">
        <f>SUM($B$3:B1398)</f>
        <v>12341074.170000004</v>
      </c>
      <c r="L1398" t="str">
        <f t="shared" si="31"/>
        <v>2023</v>
      </c>
    </row>
    <row r="1399" spans="1:12" ht="16.2">
      <c r="A1399" s="1">
        <f>策略報表!A1399</f>
        <v>45135</v>
      </c>
      <c r="B1399">
        <f>資料貼入!B1399</f>
        <v>-3246.6999999999971</v>
      </c>
      <c r="C1399">
        <f>SUM($B$3:B1399)</f>
        <v>12337827.470000004</v>
      </c>
      <c r="L1399" t="str">
        <f t="shared" si="31"/>
        <v>2023</v>
      </c>
    </row>
    <row r="1400" spans="1:12" ht="16.2">
      <c r="A1400" s="1">
        <f>策略報表!A1400</f>
        <v>45136</v>
      </c>
      <c r="B1400">
        <f>資料貼入!B1400</f>
        <v>0</v>
      </c>
      <c r="C1400">
        <f>SUM($B$3:B1400)</f>
        <v>12337827.470000004</v>
      </c>
      <c r="L1400" t="str">
        <f t="shared" si="31"/>
        <v>2023</v>
      </c>
    </row>
    <row r="1401" spans="1:12" ht="16.2">
      <c r="A1401" s="1">
        <f>策略報表!A1401</f>
        <v>45137</v>
      </c>
      <c r="B1401">
        <f>資料貼入!B1401</f>
        <v>0</v>
      </c>
      <c r="C1401">
        <f>SUM($B$3:B1401)</f>
        <v>12337827.470000004</v>
      </c>
      <c r="L1401" t="str">
        <f t="shared" si="31"/>
        <v>2023</v>
      </c>
    </row>
    <row r="1402" spans="1:12" ht="16.2">
      <c r="A1402" s="1">
        <f>策略報表!A1402</f>
        <v>45138</v>
      </c>
      <c r="B1402">
        <f>資料貼入!B1402</f>
        <v>25689.679999999997</v>
      </c>
      <c r="C1402">
        <f>SUM($B$3:B1402)</f>
        <v>12363517.150000004</v>
      </c>
      <c r="L1402" t="str">
        <f t="shared" si="31"/>
        <v>2023</v>
      </c>
    </row>
    <row r="1403" spans="1:12" ht="16.2">
      <c r="A1403" s="1">
        <f>策略報表!A1403</f>
        <v>45139</v>
      </c>
      <c r="B1403">
        <f>資料貼入!B1403</f>
        <v>-3654.670000000001</v>
      </c>
      <c r="C1403">
        <f>SUM($B$3:B1403)</f>
        <v>12359862.480000004</v>
      </c>
      <c r="L1403" t="str">
        <f t="shared" si="31"/>
        <v>2023</v>
      </c>
    </row>
    <row r="1404" spans="1:12" ht="16.2">
      <c r="A1404" s="1">
        <f>策略報表!A1404</f>
        <v>45140</v>
      </c>
      <c r="B1404">
        <f>資料貼入!B1404</f>
        <v>168747.58999999997</v>
      </c>
      <c r="C1404">
        <f>SUM($B$3:B1404)</f>
        <v>12528610.070000004</v>
      </c>
      <c r="L1404" t="str">
        <f t="shared" si="31"/>
        <v>2023</v>
      </c>
    </row>
    <row r="1405" spans="1:12" ht="16.2">
      <c r="A1405" s="1">
        <f>策略報表!A1405</f>
        <v>45141</v>
      </c>
      <c r="B1405">
        <f>資料貼入!B1405</f>
        <v>0</v>
      </c>
      <c r="C1405">
        <f>SUM($B$3:B1405)</f>
        <v>12528610.070000004</v>
      </c>
      <c r="L1405" t="str">
        <f t="shared" si="31"/>
        <v>2023</v>
      </c>
    </row>
    <row r="1406" spans="1:12" ht="16.2">
      <c r="A1406" s="1">
        <f>策略報表!A1406</f>
        <v>45142</v>
      </c>
      <c r="B1406">
        <f>資料貼入!B1406</f>
        <v>3292.5</v>
      </c>
      <c r="C1406">
        <f>SUM($B$3:B1406)</f>
        <v>12531902.570000004</v>
      </c>
      <c r="L1406" t="str">
        <f t="shared" si="31"/>
        <v>2023</v>
      </c>
    </row>
    <row r="1407" spans="1:12" ht="16.2">
      <c r="A1407" s="1">
        <f>策略報表!A1407</f>
        <v>45143</v>
      </c>
      <c r="B1407">
        <f>資料貼入!B1407</f>
        <v>0</v>
      </c>
      <c r="C1407">
        <f>SUM($B$3:B1407)</f>
        <v>12531902.570000004</v>
      </c>
      <c r="L1407" t="str">
        <f t="shared" si="31"/>
        <v>2023</v>
      </c>
    </row>
    <row r="1408" spans="1:12" ht="16.2">
      <c r="A1408" s="1">
        <f>策略報表!A1408</f>
        <v>45144</v>
      </c>
      <c r="B1408">
        <f>資料貼入!B1408</f>
        <v>0</v>
      </c>
      <c r="C1408">
        <f>SUM($B$3:B1408)</f>
        <v>12531902.570000004</v>
      </c>
      <c r="L1408" t="str">
        <f t="shared" si="31"/>
        <v>2023</v>
      </c>
    </row>
    <row r="1409" spans="1:12" ht="16.2">
      <c r="A1409" s="1">
        <f>策略報表!A1409</f>
        <v>45145</v>
      </c>
      <c r="B1409">
        <f>資料貼入!B1409</f>
        <v>60210.620000000017</v>
      </c>
      <c r="C1409">
        <f>SUM($B$3:B1409)</f>
        <v>12592113.190000003</v>
      </c>
      <c r="L1409" t="str">
        <f t="shared" si="31"/>
        <v>2023</v>
      </c>
    </row>
    <row r="1410" spans="1:12" ht="16.2">
      <c r="A1410" s="1">
        <f>策略報表!A1410</f>
        <v>45146</v>
      </c>
      <c r="B1410">
        <f>資料貼入!B1410</f>
        <v>-51511.28</v>
      </c>
      <c r="C1410">
        <f>SUM($B$3:B1410)</f>
        <v>12540601.910000004</v>
      </c>
      <c r="L1410" t="str">
        <f t="shared" si="31"/>
        <v>2023</v>
      </c>
    </row>
    <row r="1411" spans="1:12" ht="16.2">
      <c r="A1411" s="1">
        <f>策略報表!A1411</f>
        <v>45147</v>
      </c>
      <c r="B1411">
        <f>資料貼入!B1411</f>
        <v>-13628.74</v>
      </c>
      <c r="C1411">
        <f>SUM($B$3:B1411)</f>
        <v>12526973.170000004</v>
      </c>
      <c r="L1411" t="str">
        <f t="shared" si="31"/>
        <v>2023</v>
      </c>
    </row>
    <row r="1412" spans="1:12" ht="16.2">
      <c r="A1412" s="1">
        <f>策略報表!A1412</f>
        <v>45148</v>
      </c>
      <c r="B1412">
        <f>資料貼入!B1412</f>
        <v>29585.350000000006</v>
      </c>
      <c r="C1412">
        <f>SUM($B$3:B1412)</f>
        <v>12556558.520000003</v>
      </c>
      <c r="L1412" t="str">
        <f t="shared" ref="L1412:L1475" si="32">IF(ISBLANK(A1412),"",TEXT(A1412,"yyyy"))</f>
        <v>2023</v>
      </c>
    </row>
    <row r="1413" spans="1:12" ht="16.2">
      <c r="A1413" s="1">
        <f>策略報表!A1413</f>
        <v>45149</v>
      </c>
      <c r="B1413">
        <f>資料貼入!B1413</f>
        <v>-59007.1</v>
      </c>
      <c r="C1413">
        <f>SUM($B$3:B1413)</f>
        <v>12497551.420000004</v>
      </c>
      <c r="L1413" t="str">
        <f t="shared" si="32"/>
        <v>2023</v>
      </c>
    </row>
    <row r="1414" spans="1:12" ht="16.2">
      <c r="A1414" s="1">
        <f>策略報表!A1414</f>
        <v>45150</v>
      </c>
      <c r="B1414">
        <f>資料貼入!B1414</f>
        <v>0</v>
      </c>
      <c r="C1414">
        <f>SUM($B$3:B1414)</f>
        <v>12497551.420000004</v>
      </c>
      <c r="L1414" t="str">
        <f t="shared" si="32"/>
        <v>2023</v>
      </c>
    </row>
    <row r="1415" spans="1:12" ht="16.2">
      <c r="A1415" s="1">
        <f>策略報表!A1415</f>
        <v>45151</v>
      </c>
      <c r="B1415">
        <f>資料貼入!B1415</f>
        <v>0</v>
      </c>
      <c r="C1415">
        <f>SUM($B$3:B1415)</f>
        <v>12497551.420000004</v>
      </c>
      <c r="L1415" t="str">
        <f t="shared" si="32"/>
        <v>2023</v>
      </c>
    </row>
    <row r="1416" spans="1:12" ht="16.2">
      <c r="A1416" s="1">
        <f>策略報表!A1416</f>
        <v>45152</v>
      </c>
      <c r="B1416">
        <f>資料貼入!B1416</f>
        <v>167751.89000000001</v>
      </c>
      <c r="C1416">
        <f>SUM($B$3:B1416)</f>
        <v>12665303.310000004</v>
      </c>
      <c r="L1416" t="str">
        <f t="shared" si="32"/>
        <v>2023</v>
      </c>
    </row>
    <row r="1417" spans="1:12" ht="16.2">
      <c r="A1417" s="1">
        <f>策略報表!A1417</f>
        <v>45153</v>
      </c>
      <c r="B1417">
        <f>資料貼入!B1417</f>
        <v>-105661.22</v>
      </c>
      <c r="C1417">
        <f>SUM($B$3:B1417)</f>
        <v>12559642.090000004</v>
      </c>
      <c r="L1417" t="str">
        <f t="shared" si="32"/>
        <v>2023</v>
      </c>
    </row>
    <row r="1418" spans="1:12" ht="16.2">
      <c r="A1418" s="1">
        <f>策略報表!A1418</f>
        <v>45154</v>
      </c>
      <c r="B1418">
        <f>資料貼入!B1418</f>
        <v>-3660.5600000000013</v>
      </c>
      <c r="C1418">
        <f>SUM($B$3:B1418)</f>
        <v>12555981.530000003</v>
      </c>
      <c r="L1418" t="str">
        <f t="shared" si="32"/>
        <v>2023</v>
      </c>
    </row>
    <row r="1419" spans="1:12" ht="16.2">
      <c r="A1419" s="1">
        <f>策略報表!A1419</f>
        <v>45155</v>
      </c>
      <c r="B1419">
        <f>資料貼入!B1419</f>
        <v>-18056.66</v>
      </c>
      <c r="C1419">
        <f>SUM($B$3:B1419)</f>
        <v>12537924.870000003</v>
      </c>
      <c r="L1419" t="str">
        <f t="shared" si="32"/>
        <v>2023</v>
      </c>
    </row>
    <row r="1420" spans="1:12" ht="16.2">
      <c r="A1420" s="1">
        <f>策略報表!A1420</f>
        <v>45156</v>
      </c>
      <c r="B1420">
        <f>資料貼入!B1420</f>
        <v>-110087.9</v>
      </c>
      <c r="C1420">
        <f>SUM($B$3:B1420)</f>
        <v>12427836.970000003</v>
      </c>
      <c r="L1420" t="str">
        <f t="shared" si="32"/>
        <v>2023</v>
      </c>
    </row>
    <row r="1421" spans="1:12" ht="16.2">
      <c r="A1421" s="1">
        <f>策略報表!A1421</f>
        <v>45157</v>
      </c>
      <c r="B1421">
        <f>資料貼入!B1421</f>
        <v>0</v>
      </c>
      <c r="C1421">
        <f>SUM($B$3:B1421)</f>
        <v>12427836.970000003</v>
      </c>
      <c r="L1421" t="str">
        <f t="shared" si="32"/>
        <v>2023</v>
      </c>
    </row>
    <row r="1422" spans="1:12" ht="16.2">
      <c r="A1422" s="1">
        <f>策略報表!A1422</f>
        <v>45158</v>
      </c>
      <c r="B1422">
        <f>資料貼入!B1422</f>
        <v>0</v>
      </c>
      <c r="C1422">
        <f>SUM($B$3:B1422)</f>
        <v>12427836.970000003</v>
      </c>
      <c r="L1422" t="str">
        <f t="shared" si="32"/>
        <v>2023</v>
      </c>
    </row>
    <row r="1423" spans="1:12" ht="16.2">
      <c r="A1423" s="1">
        <f>策略報表!A1423</f>
        <v>45159</v>
      </c>
      <c r="B1423">
        <f>資料貼入!B1423</f>
        <v>-37267.879999999997</v>
      </c>
      <c r="C1423">
        <f>SUM($B$3:B1423)</f>
        <v>12390569.090000002</v>
      </c>
      <c r="L1423" t="str">
        <f t="shared" si="32"/>
        <v>2023</v>
      </c>
    </row>
    <row r="1424" spans="1:12" ht="16.2">
      <c r="A1424" s="1">
        <f>策略報表!A1424</f>
        <v>45160</v>
      </c>
      <c r="B1424">
        <f>資料貼入!B1424</f>
        <v>-12459.890000000003</v>
      </c>
      <c r="C1424">
        <f>SUM($B$3:B1424)</f>
        <v>12378109.200000001</v>
      </c>
      <c r="L1424" t="str">
        <f t="shared" si="32"/>
        <v>2023</v>
      </c>
    </row>
    <row r="1425" spans="1:12" ht="16.2">
      <c r="A1425" s="1">
        <f>策略報表!A1425</f>
        <v>45161</v>
      </c>
      <c r="B1425">
        <f>資料貼入!B1425</f>
        <v>-1675.5199999999968</v>
      </c>
      <c r="C1425">
        <f>SUM($B$3:B1425)</f>
        <v>12376433.680000002</v>
      </c>
      <c r="L1425" t="str">
        <f t="shared" si="32"/>
        <v>2023</v>
      </c>
    </row>
    <row r="1426" spans="1:12" ht="16.2">
      <c r="A1426" s="1">
        <f>策略報表!A1426</f>
        <v>45162</v>
      </c>
      <c r="B1426">
        <f>資料貼入!B1426</f>
        <v>79978.69</v>
      </c>
      <c r="C1426">
        <f>SUM($B$3:B1426)</f>
        <v>12456412.370000001</v>
      </c>
      <c r="L1426" t="str">
        <f t="shared" si="32"/>
        <v>2023</v>
      </c>
    </row>
    <row r="1427" spans="1:12" ht="16.2">
      <c r="A1427" s="1">
        <f>策略報表!A1427</f>
        <v>45163</v>
      </c>
      <c r="B1427">
        <f>資料貼入!B1427</f>
        <v>77531.5</v>
      </c>
      <c r="C1427">
        <f>SUM($B$3:B1427)</f>
        <v>12533943.870000001</v>
      </c>
      <c r="L1427" t="str">
        <f t="shared" si="32"/>
        <v>2023</v>
      </c>
    </row>
    <row r="1428" spans="1:12" ht="16.2">
      <c r="A1428" s="1">
        <f>策略報表!A1428</f>
        <v>45164</v>
      </c>
      <c r="B1428">
        <f>資料貼入!B1428</f>
        <v>0</v>
      </c>
      <c r="C1428">
        <f>SUM($B$3:B1428)</f>
        <v>12533943.870000001</v>
      </c>
      <c r="L1428" t="str">
        <f t="shared" si="32"/>
        <v>2023</v>
      </c>
    </row>
    <row r="1429" spans="1:12" ht="16.2">
      <c r="A1429" s="1">
        <f>策略報表!A1429</f>
        <v>45165</v>
      </c>
      <c r="B1429">
        <f>資料貼入!B1429</f>
        <v>0</v>
      </c>
      <c r="C1429">
        <f>SUM($B$3:B1429)</f>
        <v>12533943.870000001</v>
      </c>
      <c r="L1429" t="str">
        <f t="shared" si="32"/>
        <v>2023</v>
      </c>
    </row>
    <row r="1430" spans="1:12" ht="16.2">
      <c r="A1430" s="1">
        <f>策略報表!A1430</f>
        <v>45166</v>
      </c>
      <c r="B1430">
        <f>資料貼入!B1430</f>
        <v>-30494.010000000002</v>
      </c>
      <c r="C1430">
        <f>SUM($B$3:B1430)</f>
        <v>12503449.860000001</v>
      </c>
      <c r="L1430" t="str">
        <f t="shared" si="32"/>
        <v>2023</v>
      </c>
    </row>
    <row r="1431" spans="1:12" ht="16.2">
      <c r="A1431" s="1">
        <f>策略報表!A1431</f>
        <v>45167</v>
      </c>
      <c r="B1431">
        <f>資料貼入!B1431</f>
        <v>-9081.4700000000012</v>
      </c>
      <c r="C1431">
        <f>SUM($B$3:B1431)</f>
        <v>12494368.390000001</v>
      </c>
      <c r="L1431" t="str">
        <f t="shared" si="32"/>
        <v>2023</v>
      </c>
    </row>
    <row r="1432" spans="1:12" ht="16.2">
      <c r="A1432" s="1">
        <f>策略報表!A1432</f>
        <v>45168</v>
      </c>
      <c r="B1432">
        <f>資料貼入!B1432</f>
        <v>-25125.15</v>
      </c>
      <c r="C1432">
        <f>SUM($B$3:B1432)</f>
        <v>12469243.24</v>
      </c>
      <c r="L1432" t="str">
        <f t="shared" si="32"/>
        <v>2023</v>
      </c>
    </row>
    <row r="1433" spans="1:12" ht="16.2">
      <c r="A1433" s="1">
        <f>策略報表!A1433</f>
        <v>45169</v>
      </c>
      <c r="B1433">
        <f>資料貼入!B1433</f>
        <v>-51499.61</v>
      </c>
      <c r="C1433">
        <f>SUM($B$3:B1433)</f>
        <v>12417743.630000001</v>
      </c>
      <c r="L1433" t="str">
        <f t="shared" si="32"/>
        <v>2023</v>
      </c>
    </row>
    <row r="1434" spans="1:12" ht="16.2">
      <c r="A1434" s="1">
        <f>策略報表!A1434</f>
        <v>45170</v>
      </c>
      <c r="B1434">
        <f>資料貼入!B1434</f>
        <v>-10300</v>
      </c>
      <c r="C1434">
        <f>SUM($B$3:B1434)</f>
        <v>12407443.630000001</v>
      </c>
      <c r="L1434" t="str">
        <f t="shared" si="32"/>
        <v>2023</v>
      </c>
    </row>
    <row r="1435" spans="1:12" ht="16.2">
      <c r="A1435" s="1">
        <f>策略報表!A1435</f>
        <v>45171</v>
      </c>
      <c r="B1435">
        <f>資料貼入!B1435</f>
        <v>0</v>
      </c>
      <c r="C1435">
        <f>SUM($B$3:B1435)</f>
        <v>12407443.630000001</v>
      </c>
      <c r="L1435" t="str">
        <f t="shared" si="32"/>
        <v>2023</v>
      </c>
    </row>
    <row r="1436" spans="1:12" ht="16.2">
      <c r="A1436" s="1">
        <f>策略報表!A1436</f>
        <v>45172</v>
      </c>
      <c r="B1436">
        <f>資料貼入!B1436</f>
        <v>0</v>
      </c>
      <c r="C1436">
        <f>SUM($B$3:B1436)</f>
        <v>12407443.630000001</v>
      </c>
      <c r="L1436" t="str">
        <f t="shared" si="32"/>
        <v>2023</v>
      </c>
    </row>
    <row r="1437" spans="1:12" ht="16.2">
      <c r="A1437" s="1">
        <f>策略報表!A1437</f>
        <v>45173</v>
      </c>
      <c r="B1437">
        <f>資料貼入!B1437</f>
        <v>49595.289999999994</v>
      </c>
      <c r="C1437">
        <f>SUM($B$3:B1437)</f>
        <v>12457038.92</v>
      </c>
      <c r="L1437" t="str">
        <f t="shared" si="32"/>
        <v>2023</v>
      </c>
    </row>
    <row r="1438" spans="1:12" ht="16.2">
      <c r="A1438" s="1">
        <f>策略報表!A1438</f>
        <v>45174</v>
      </c>
      <c r="B1438">
        <f>資料貼入!B1438</f>
        <v>-35004.339999999997</v>
      </c>
      <c r="C1438">
        <f>SUM($B$3:B1438)</f>
        <v>12422034.58</v>
      </c>
      <c r="L1438" t="str">
        <f t="shared" si="32"/>
        <v>2023</v>
      </c>
    </row>
    <row r="1439" spans="1:12" ht="16.2">
      <c r="A1439" s="1">
        <f>策略報表!A1439</f>
        <v>45175</v>
      </c>
      <c r="B1439">
        <f>資料貼入!B1439</f>
        <v>-61916.72</v>
      </c>
      <c r="C1439">
        <f>SUM($B$3:B1439)</f>
        <v>12360117.859999999</v>
      </c>
      <c r="L1439" t="str">
        <f t="shared" si="32"/>
        <v>2023</v>
      </c>
    </row>
    <row r="1440" spans="1:12" ht="16.2">
      <c r="A1440" s="1">
        <f>策略報表!A1440</f>
        <v>45176</v>
      </c>
      <c r="B1440">
        <f>資料貼入!B1440</f>
        <v>-35192.75</v>
      </c>
      <c r="C1440">
        <f>SUM($B$3:B1440)</f>
        <v>12324925.109999999</v>
      </c>
      <c r="L1440" t="str">
        <f t="shared" si="32"/>
        <v>2023</v>
      </c>
    </row>
    <row r="1441" spans="1:12" ht="16.2">
      <c r="A1441" s="1">
        <f>策略報表!A1441</f>
        <v>45177</v>
      </c>
      <c r="B1441">
        <f>資料貼入!B1441</f>
        <v>-43290.06</v>
      </c>
      <c r="C1441">
        <f>SUM($B$3:B1441)</f>
        <v>12281635.049999999</v>
      </c>
      <c r="L1441" t="str">
        <f t="shared" si="32"/>
        <v>2023</v>
      </c>
    </row>
    <row r="1442" spans="1:12" ht="16.2">
      <c r="A1442" s="1">
        <f>策略報表!A1442</f>
        <v>45178</v>
      </c>
      <c r="B1442">
        <f>資料貼入!B1442</f>
        <v>0</v>
      </c>
      <c r="C1442">
        <f>SUM($B$3:B1442)</f>
        <v>12281635.049999999</v>
      </c>
      <c r="L1442" t="str">
        <f t="shared" si="32"/>
        <v>2023</v>
      </c>
    </row>
    <row r="1443" spans="1:12" ht="16.2">
      <c r="A1443" s="1">
        <f>策略報表!A1443</f>
        <v>45179</v>
      </c>
      <c r="B1443">
        <f>資料貼入!B1443</f>
        <v>0</v>
      </c>
      <c r="C1443">
        <f>SUM($B$3:B1443)</f>
        <v>12281635.049999999</v>
      </c>
      <c r="L1443" t="str">
        <f t="shared" si="32"/>
        <v>2023</v>
      </c>
    </row>
    <row r="1444" spans="1:12" ht="16.2">
      <c r="A1444" s="1">
        <f>策略報表!A1444</f>
        <v>45180</v>
      </c>
      <c r="B1444">
        <f>資料貼入!B1444</f>
        <v>36628.130000000005</v>
      </c>
      <c r="C1444">
        <f>SUM($B$3:B1444)</f>
        <v>12318263.18</v>
      </c>
      <c r="L1444" t="str">
        <f t="shared" si="32"/>
        <v>2023</v>
      </c>
    </row>
    <row r="1445" spans="1:12" ht="16.2">
      <c r="A1445" s="1">
        <f>策略報表!A1445</f>
        <v>45181</v>
      </c>
      <c r="B1445">
        <f>資料貼入!B1445</f>
        <v>4312.4000000000015</v>
      </c>
      <c r="C1445">
        <f>SUM($B$3:B1445)</f>
        <v>12322575.58</v>
      </c>
      <c r="L1445" t="str">
        <f t="shared" si="32"/>
        <v>2023</v>
      </c>
    </row>
    <row r="1446" spans="1:12" ht="16.2">
      <c r="A1446" s="1">
        <f>策略報表!A1446</f>
        <v>45182</v>
      </c>
      <c r="B1446">
        <f>資料貼入!B1446</f>
        <v>-48495.67</v>
      </c>
      <c r="C1446">
        <f>SUM($B$3:B1446)</f>
        <v>12274079.91</v>
      </c>
      <c r="L1446" t="str">
        <f t="shared" si="32"/>
        <v>2023</v>
      </c>
    </row>
    <row r="1447" spans="1:12" ht="16.2">
      <c r="A1447" s="1">
        <f>策略報表!A1447</f>
        <v>45183</v>
      </c>
      <c r="B1447">
        <f>資料貼入!B1447</f>
        <v>205863.37000000002</v>
      </c>
      <c r="C1447">
        <f>SUM($B$3:B1447)</f>
        <v>12479943.279999999</v>
      </c>
      <c r="L1447" t="str">
        <f t="shared" si="32"/>
        <v>2023</v>
      </c>
    </row>
    <row r="1448" spans="1:12" ht="16.2">
      <c r="A1448" s="1">
        <f>策略報表!A1448</f>
        <v>45184</v>
      </c>
      <c r="B1448">
        <f>資料貼入!B1448</f>
        <v>-5239.9199999999983</v>
      </c>
      <c r="C1448">
        <f>SUM($B$3:B1448)</f>
        <v>12474703.359999999</v>
      </c>
      <c r="L1448" t="str">
        <f t="shared" si="32"/>
        <v>2023</v>
      </c>
    </row>
    <row r="1449" spans="1:12" ht="16.2">
      <c r="A1449" s="1">
        <f>策略報表!A1449</f>
        <v>45185</v>
      </c>
      <c r="B1449">
        <f>資料貼入!B1449</f>
        <v>0</v>
      </c>
      <c r="C1449">
        <f>SUM($B$3:B1449)</f>
        <v>12474703.359999999</v>
      </c>
      <c r="L1449" t="str">
        <f t="shared" si="32"/>
        <v>2023</v>
      </c>
    </row>
    <row r="1450" spans="1:12" ht="16.2">
      <c r="A1450" s="1">
        <f>策略報表!A1450</f>
        <v>45186</v>
      </c>
      <c r="B1450">
        <f>資料貼入!B1450</f>
        <v>0</v>
      </c>
      <c r="C1450">
        <f>SUM($B$3:B1450)</f>
        <v>12474703.359999999</v>
      </c>
      <c r="L1450" t="str">
        <f t="shared" si="32"/>
        <v>2023</v>
      </c>
    </row>
    <row r="1451" spans="1:12" ht="16.2">
      <c r="A1451" s="1">
        <f>策略報表!A1451</f>
        <v>45187</v>
      </c>
      <c r="B1451">
        <f>資料貼入!B1451</f>
        <v>-12032.039999999997</v>
      </c>
      <c r="C1451">
        <f>SUM($B$3:B1451)</f>
        <v>12462671.32</v>
      </c>
      <c r="L1451" t="str">
        <f t="shared" si="32"/>
        <v>2023</v>
      </c>
    </row>
    <row r="1452" spans="1:12" ht="16.2">
      <c r="A1452" s="1">
        <f>策略報表!A1452</f>
        <v>45188</v>
      </c>
      <c r="B1452">
        <f>資料貼入!B1452</f>
        <v>33694.899999999994</v>
      </c>
      <c r="C1452">
        <f>SUM($B$3:B1452)</f>
        <v>12496366.220000001</v>
      </c>
      <c r="L1452" t="str">
        <f t="shared" si="32"/>
        <v>2023</v>
      </c>
    </row>
    <row r="1453" spans="1:12" ht="16.2">
      <c r="A1453" s="1">
        <f>策略報表!A1453</f>
        <v>45189</v>
      </c>
      <c r="B1453">
        <f>資料貼入!B1453</f>
        <v>16100</v>
      </c>
      <c r="C1453">
        <f>SUM($B$3:B1453)</f>
        <v>12512466.220000001</v>
      </c>
      <c r="L1453" t="str">
        <f t="shared" si="32"/>
        <v>2023</v>
      </c>
    </row>
    <row r="1454" spans="1:12" ht="16.2">
      <c r="A1454" s="1">
        <f>策略報表!A1454</f>
        <v>45190</v>
      </c>
      <c r="B1454">
        <f>資料貼入!B1454</f>
        <v>71266.47</v>
      </c>
      <c r="C1454">
        <f>SUM($B$3:B1454)</f>
        <v>12583732.690000001</v>
      </c>
      <c r="L1454" t="str">
        <f t="shared" si="32"/>
        <v>2023</v>
      </c>
    </row>
    <row r="1455" spans="1:12" ht="16.2">
      <c r="A1455" s="1">
        <f>策略報表!A1455</f>
        <v>45191</v>
      </c>
      <c r="B1455">
        <f>資料貼入!B1455</f>
        <v>3535.3100000000013</v>
      </c>
      <c r="C1455">
        <f>SUM($B$3:B1455)</f>
        <v>12587268.000000002</v>
      </c>
      <c r="L1455" t="str">
        <f t="shared" si="32"/>
        <v>2023</v>
      </c>
    </row>
    <row r="1456" spans="1:12" ht="16.2">
      <c r="A1456" s="1">
        <f>策略報表!A1456</f>
        <v>45192</v>
      </c>
      <c r="B1456">
        <f>資料貼入!B1456</f>
        <v>0</v>
      </c>
      <c r="C1456">
        <f>SUM($B$3:B1456)</f>
        <v>12587268.000000002</v>
      </c>
      <c r="L1456" t="str">
        <f t="shared" si="32"/>
        <v>2023</v>
      </c>
    </row>
    <row r="1457" spans="1:12" ht="16.2">
      <c r="A1457" s="1">
        <f>策略報表!A1457</f>
        <v>45193</v>
      </c>
      <c r="B1457">
        <f>資料貼入!B1457</f>
        <v>0</v>
      </c>
      <c r="C1457">
        <f>SUM($B$3:B1457)</f>
        <v>12587268.000000002</v>
      </c>
      <c r="L1457" t="str">
        <f t="shared" si="32"/>
        <v>2023</v>
      </c>
    </row>
    <row r="1458" spans="1:12" ht="16.2">
      <c r="A1458" s="1">
        <f>策略報表!A1458</f>
        <v>45194</v>
      </c>
      <c r="B1458">
        <f>資料貼入!B1458</f>
        <v>4636.2799999999988</v>
      </c>
      <c r="C1458">
        <f>SUM($B$3:B1458)</f>
        <v>12591904.280000001</v>
      </c>
      <c r="L1458" t="str">
        <f t="shared" si="32"/>
        <v>2023</v>
      </c>
    </row>
    <row r="1459" spans="1:12" ht="16.2">
      <c r="A1459" s="1">
        <f>策略報表!A1459</f>
        <v>45195</v>
      </c>
      <c r="B1459">
        <f>資料貼入!B1459</f>
        <v>-28514.44</v>
      </c>
      <c r="C1459">
        <f>SUM($B$3:B1459)</f>
        <v>12563389.840000002</v>
      </c>
      <c r="L1459" t="str">
        <f t="shared" si="32"/>
        <v>2023</v>
      </c>
    </row>
    <row r="1460" spans="1:12" ht="16.2">
      <c r="A1460" s="1">
        <f>策略報表!A1460</f>
        <v>45196</v>
      </c>
      <c r="B1460">
        <f>資料貼入!B1460</f>
        <v>-26000</v>
      </c>
      <c r="C1460">
        <f>SUM($B$3:B1460)</f>
        <v>12537389.840000002</v>
      </c>
      <c r="L1460" t="str">
        <f t="shared" si="32"/>
        <v>2023</v>
      </c>
    </row>
    <row r="1461" spans="1:12" ht="16.2">
      <c r="A1461" s="1">
        <f>策略報表!A1461</f>
        <v>45197</v>
      </c>
      <c r="B1461">
        <f>資料貼入!B1461</f>
        <v>-84030.3</v>
      </c>
      <c r="C1461">
        <f>SUM($B$3:B1461)</f>
        <v>12453359.540000001</v>
      </c>
      <c r="L1461" t="str">
        <f t="shared" si="32"/>
        <v>2023</v>
      </c>
    </row>
    <row r="1462" spans="1:12" ht="16.2">
      <c r="A1462" s="1">
        <f>策略報表!A1462</f>
        <v>45198</v>
      </c>
      <c r="B1462">
        <f>資料貼入!B1462</f>
        <v>0</v>
      </c>
      <c r="C1462">
        <f>SUM($B$3:B1462)</f>
        <v>12453359.540000001</v>
      </c>
      <c r="L1462" t="str">
        <f t="shared" si="32"/>
        <v>2023</v>
      </c>
    </row>
    <row r="1463" spans="1:12" ht="16.2">
      <c r="A1463" s="1">
        <f>策略報表!A1463</f>
        <v>45199</v>
      </c>
      <c r="B1463">
        <f>資料貼入!B1463</f>
        <v>0</v>
      </c>
      <c r="C1463">
        <f>SUM($B$3:B1463)</f>
        <v>12453359.540000001</v>
      </c>
      <c r="L1463" t="str">
        <f t="shared" si="32"/>
        <v>2023</v>
      </c>
    </row>
    <row r="1464" spans="1:12" ht="16.2">
      <c r="A1464" s="1">
        <f>策略報表!A1464</f>
        <v>45200</v>
      </c>
      <c r="B1464">
        <f>資料貼入!B1464</f>
        <v>0</v>
      </c>
      <c r="C1464">
        <f>SUM($B$3:B1464)</f>
        <v>12453359.540000001</v>
      </c>
      <c r="L1464" t="str">
        <f t="shared" si="32"/>
        <v>2023</v>
      </c>
    </row>
    <row r="1465" spans="1:12" ht="16.2">
      <c r="A1465" s="1">
        <f>策略報表!A1465</f>
        <v>45201</v>
      </c>
      <c r="B1465">
        <f>資料貼入!B1465</f>
        <v>35420.990000000005</v>
      </c>
      <c r="C1465">
        <f>SUM($B$3:B1465)</f>
        <v>12488780.530000001</v>
      </c>
      <c r="L1465" t="str">
        <f t="shared" si="32"/>
        <v>2023</v>
      </c>
    </row>
    <row r="1466" spans="1:12" ht="16.2">
      <c r="A1466" s="1">
        <f>策略報表!A1466</f>
        <v>45202</v>
      </c>
      <c r="B1466">
        <f>資料貼入!B1466</f>
        <v>-64165.86</v>
      </c>
      <c r="C1466">
        <f>SUM($B$3:B1466)</f>
        <v>12424614.670000002</v>
      </c>
      <c r="L1466" t="str">
        <f t="shared" si="32"/>
        <v>2023</v>
      </c>
    </row>
    <row r="1467" spans="1:12" ht="16.2">
      <c r="A1467" s="1">
        <f>策略報表!A1467</f>
        <v>45203</v>
      </c>
      <c r="B1467">
        <f>資料貼入!B1467</f>
        <v>75536.570000000007</v>
      </c>
      <c r="C1467">
        <f>SUM($B$3:B1467)</f>
        <v>12500151.240000002</v>
      </c>
      <c r="L1467" t="str">
        <f t="shared" si="32"/>
        <v>2023</v>
      </c>
    </row>
    <row r="1468" spans="1:12" ht="16.2">
      <c r="A1468" s="1">
        <f>策略報表!A1468</f>
        <v>45204</v>
      </c>
      <c r="B1468">
        <f>資料貼入!B1468</f>
        <v>-59585.8</v>
      </c>
      <c r="C1468">
        <f>SUM($B$3:B1468)</f>
        <v>12440565.440000001</v>
      </c>
      <c r="L1468" t="str">
        <f t="shared" si="32"/>
        <v>2023</v>
      </c>
    </row>
    <row r="1469" spans="1:12" ht="16.2">
      <c r="A1469" s="1">
        <f>策略報表!A1469</f>
        <v>45205</v>
      </c>
      <c r="B1469">
        <f>資料貼入!B1469</f>
        <v>-6988.239999999998</v>
      </c>
      <c r="C1469">
        <f>SUM($B$3:B1469)</f>
        <v>12433577.200000001</v>
      </c>
      <c r="L1469" t="str">
        <f t="shared" si="32"/>
        <v>2023</v>
      </c>
    </row>
    <row r="1470" spans="1:12" ht="16.2">
      <c r="A1470" s="1">
        <f>策略報表!A1470</f>
        <v>45206</v>
      </c>
      <c r="B1470">
        <f>資料貼入!B1470</f>
        <v>0</v>
      </c>
      <c r="C1470">
        <f>SUM($B$3:B1470)</f>
        <v>12433577.200000001</v>
      </c>
      <c r="L1470" t="str">
        <f t="shared" si="32"/>
        <v>2023</v>
      </c>
    </row>
    <row r="1471" spans="1:12" ht="16.2">
      <c r="A1471" s="1">
        <f>策略報表!A1471</f>
        <v>45207</v>
      </c>
      <c r="B1471">
        <f>資料貼入!B1471</f>
        <v>0</v>
      </c>
      <c r="C1471">
        <f>SUM($B$3:B1471)</f>
        <v>12433577.200000001</v>
      </c>
      <c r="L1471" t="str">
        <f t="shared" si="32"/>
        <v>2023</v>
      </c>
    </row>
    <row r="1472" spans="1:12" ht="16.2">
      <c r="A1472" s="1">
        <f>策略報表!A1472</f>
        <v>45208</v>
      </c>
      <c r="B1472">
        <f>資料貼入!B1472</f>
        <v>0</v>
      </c>
      <c r="C1472">
        <f>SUM($B$3:B1472)</f>
        <v>12433577.200000001</v>
      </c>
      <c r="L1472" t="str">
        <f t="shared" si="32"/>
        <v>2023</v>
      </c>
    </row>
    <row r="1473" spans="1:12" ht="16.2">
      <c r="A1473" s="1">
        <f>策略報表!A1473</f>
        <v>45209</v>
      </c>
      <c r="B1473">
        <f>資料貼入!B1473</f>
        <v>0</v>
      </c>
      <c r="C1473">
        <f>SUM($B$3:B1473)</f>
        <v>12433577.200000001</v>
      </c>
      <c r="L1473" t="str">
        <f t="shared" si="32"/>
        <v>2023</v>
      </c>
    </row>
    <row r="1474" spans="1:12" ht="16.2">
      <c r="A1474" s="1">
        <f>策略報表!A1474</f>
        <v>45210</v>
      </c>
      <c r="B1474">
        <f>資料貼入!B1474</f>
        <v>192993.16999999998</v>
      </c>
      <c r="C1474">
        <f>SUM($B$3:B1474)</f>
        <v>12626570.370000001</v>
      </c>
      <c r="L1474" t="str">
        <f t="shared" si="32"/>
        <v>2023</v>
      </c>
    </row>
    <row r="1475" spans="1:12" ht="16.2">
      <c r="A1475" s="1">
        <f>策略報表!A1475</f>
        <v>45211</v>
      </c>
      <c r="B1475">
        <f>資料貼入!B1475</f>
        <v>50869.17</v>
      </c>
      <c r="C1475">
        <f>SUM($B$3:B1475)</f>
        <v>12677439.540000001</v>
      </c>
      <c r="L1475" t="str">
        <f t="shared" si="32"/>
        <v>2023</v>
      </c>
    </row>
    <row r="1476" spans="1:12" ht="16.2">
      <c r="A1476" s="1">
        <f>策略報表!A1476</f>
        <v>45212</v>
      </c>
      <c r="B1476">
        <f>資料貼入!B1476</f>
        <v>-67913.789999999994</v>
      </c>
      <c r="C1476">
        <f>SUM($B$3:B1476)</f>
        <v>12609525.750000002</v>
      </c>
      <c r="L1476" t="str">
        <f t="shared" ref="L1476:L1539" si="33">IF(ISBLANK(A1476),"",TEXT(A1476,"yyyy"))</f>
        <v>2023</v>
      </c>
    </row>
    <row r="1477" spans="1:12" ht="16.2">
      <c r="A1477" s="1">
        <f>策略報表!A1477</f>
        <v>45213</v>
      </c>
      <c r="B1477">
        <f>資料貼入!B1477</f>
        <v>0</v>
      </c>
      <c r="C1477">
        <f>SUM($B$3:B1477)</f>
        <v>12609525.750000002</v>
      </c>
      <c r="L1477" t="str">
        <f t="shared" si="33"/>
        <v>2023</v>
      </c>
    </row>
    <row r="1478" spans="1:12" ht="16.2">
      <c r="A1478" s="1">
        <f>策略報表!A1478</f>
        <v>45214</v>
      </c>
      <c r="B1478">
        <f>資料貼入!B1478</f>
        <v>0</v>
      </c>
      <c r="C1478">
        <f>SUM($B$3:B1478)</f>
        <v>12609525.750000002</v>
      </c>
      <c r="L1478" t="str">
        <f t="shared" si="33"/>
        <v>2023</v>
      </c>
    </row>
    <row r="1479" spans="1:12" ht="16.2">
      <c r="A1479" s="1">
        <f>策略報表!A1479</f>
        <v>45215</v>
      </c>
      <c r="B1479">
        <f>資料貼入!B1479</f>
        <v>-19601.109999999997</v>
      </c>
      <c r="C1479">
        <f>SUM($B$3:B1479)</f>
        <v>12589924.640000002</v>
      </c>
      <c r="L1479" t="str">
        <f t="shared" si="33"/>
        <v>2023</v>
      </c>
    </row>
    <row r="1480" spans="1:12" ht="16.2">
      <c r="A1480" s="1">
        <f>策略報表!A1480</f>
        <v>45216</v>
      </c>
      <c r="B1480">
        <f>資料貼入!B1480</f>
        <v>-63920.789999999994</v>
      </c>
      <c r="C1480">
        <f>SUM($B$3:B1480)</f>
        <v>12526003.850000003</v>
      </c>
      <c r="L1480" t="str">
        <f t="shared" si="33"/>
        <v>2023</v>
      </c>
    </row>
    <row r="1481" spans="1:12" ht="16.2">
      <c r="A1481" s="1">
        <f>策略報表!A1481</f>
        <v>45217</v>
      </c>
      <c r="B1481">
        <f>資料貼入!B1481</f>
        <v>175443.06</v>
      </c>
      <c r="C1481">
        <f>SUM($B$3:B1481)</f>
        <v>12701446.910000004</v>
      </c>
      <c r="L1481" t="str">
        <f t="shared" si="33"/>
        <v>2023</v>
      </c>
    </row>
    <row r="1482" spans="1:12" ht="16.2">
      <c r="A1482" s="1">
        <f>策略報表!A1482</f>
        <v>45218</v>
      </c>
      <c r="B1482">
        <f>資料貼入!B1482</f>
        <v>-43286.79</v>
      </c>
      <c r="C1482">
        <f>SUM($B$3:B1482)</f>
        <v>12658160.120000005</v>
      </c>
      <c r="L1482" t="str">
        <f t="shared" si="33"/>
        <v>2023</v>
      </c>
    </row>
    <row r="1483" spans="1:12" ht="16.2">
      <c r="A1483" s="1">
        <f>策略報表!A1483</f>
        <v>45219</v>
      </c>
      <c r="B1483">
        <f>資料貼入!B1483</f>
        <v>-19200.469999999998</v>
      </c>
      <c r="C1483">
        <f>SUM($B$3:B1483)</f>
        <v>12638959.650000004</v>
      </c>
      <c r="L1483" t="str">
        <f t="shared" si="33"/>
        <v>2023</v>
      </c>
    </row>
    <row r="1484" spans="1:12" ht="16.2">
      <c r="A1484" s="1">
        <f>策略報表!A1484</f>
        <v>45220</v>
      </c>
      <c r="B1484">
        <f>資料貼入!B1484</f>
        <v>0</v>
      </c>
      <c r="C1484">
        <f>SUM($B$3:B1484)</f>
        <v>12638959.650000004</v>
      </c>
      <c r="L1484" t="str">
        <f t="shared" si="33"/>
        <v>2023</v>
      </c>
    </row>
    <row r="1485" spans="1:12" ht="16.2">
      <c r="A1485" s="1">
        <f>策略報表!A1485</f>
        <v>45221</v>
      </c>
      <c r="B1485">
        <f>資料貼入!B1485</f>
        <v>0</v>
      </c>
      <c r="C1485">
        <f>SUM($B$3:B1485)</f>
        <v>12638959.650000004</v>
      </c>
      <c r="L1485" t="str">
        <f t="shared" si="33"/>
        <v>2023</v>
      </c>
    </row>
    <row r="1486" spans="1:12" ht="16.2">
      <c r="A1486" s="1">
        <f>策略報表!A1486</f>
        <v>45222</v>
      </c>
      <c r="B1486">
        <f>資料貼入!B1486</f>
        <v>69923.199999999997</v>
      </c>
      <c r="C1486">
        <f>SUM($B$3:B1486)</f>
        <v>12708882.850000003</v>
      </c>
      <c r="L1486" t="str">
        <f t="shared" si="33"/>
        <v>2023</v>
      </c>
    </row>
    <row r="1487" spans="1:12" ht="16.2">
      <c r="A1487" s="1">
        <f>策略報表!A1487</f>
        <v>45223</v>
      </c>
      <c r="B1487">
        <f>資料貼入!B1487</f>
        <v>-58920.53</v>
      </c>
      <c r="C1487">
        <f>SUM($B$3:B1487)</f>
        <v>12649962.320000004</v>
      </c>
      <c r="L1487" t="str">
        <f t="shared" si="33"/>
        <v>2023</v>
      </c>
    </row>
    <row r="1488" spans="1:12" ht="16.2">
      <c r="A1488" s="1">
        <f>策略報表!A1488</f>
        <v>45224</v>
      </c>
      <c r="B1488">
        <f>資料貼入!B1488</f>
        <v>-27985.02</v>
      </c>
      <c r="C1488">
        <f>SUM($B$3:B1488)</f>
        <v>12621977.300000004</v>
      </c>
      <c r="L1488" t="str">
        <f t="shared" si="33"/>
        <v>2023</v>
      </c>
    </row>
    <row r="1489" spans="1:12" ht="16.2">
      <c r="A1489" s="1">
        <f>策略報表!A1489</f>
        <v>45225</v>
      </c>
      <c r="B1489">
        <f>資料貼入!B1489</f>
        <v>128569.52</v>
      </c>
      <c r="C1489">
        <f>SUM($B$3:B1489)</f>
        <v>12750546.820000004</v>
      </c>
      <c r="L1489" t="str">
        <f t="shared" si="33"/>
        <v>2023</v>
      </c>
    </row>
    <row r="1490" spans="1:12" ht="16.2">
      <c r="A1490" s="1">
        <f>策略報表!A1490</f>
        <v>45226</v>
      </c>
      <c r="B1490">
        <f>資料貼入!B1490</f>
        <v>-113709.75999999999</v>
      </c>
      <c r="C1490">
        <f>SUM($B$3:B1490)</f>
        <v>12636837.060000004</v>
      </c>
      <c r="L1490" t="str">
        <f t="shared" si="33"/>
        <v>2023</v>
      </c>
    </row>
    <row r="1491" spans="1:12" ht="16.2">
      <c r="A1491" s="1">
        <f>策略報表!A1491</f>
        <v>45227</v>
      </c>
      <c r="B1491">
        <f>資料貼入!B1491</f>
        <v>0</v>
      </c>
      <c r="C1491">
        <f>SUM($B$3:B1491)</f>
        <v>12636837.060000004</v>
      </c>
      <c r="L1491" t="str">
        <f t="shared" si="33"/>
        <v>2023</v>
      </c>
    </row>
    <row r="1492" spans="1:12" ht="16.2">
      <c r="A1492" s="1">
        <f>策略報表!A1492</f>
        <v>45228</v>
      </c>
      <c r="B1492">
        <f>資料貼入!B1492</f>
        <v>0</v>
      </c>
      <c r="C1492">
        <f>SUM($B$3:B1492)</f>
        <v>12636837.060000004</v>
      </c>
      <c r="L1492" t="str">
        <f t="shared" si="33"/>
        <v>2023</v>
      </c>
    </row>
    <row r="1493" spans="1:12" ht="16.2">
      <c r="A1493" s="1">
        <f>策略報表!A1493</f>
        <v>45229</v>
      </c>
      <c r="B1493">
        <f>資料貼入!B1493</f>
        <v>-65439.17</v>
      </c>
      <c r="C1493">
        <f>SUM($B$3:B1493)</f>
        <v>12571397.890000004</v>
      </c>
      <c r="L1493" t="str">
        <f t="shared" si="33"/>
        <v>2023</v>
      </c>
    </row>
    <row r="1494" spans="1:12" ht="16.2">
      <c r="A1494" s="1">
        <f>策略報表!A1494</f>
        <v>45230</v>
      </c>
      <c r="B1494">
        <f>資料貼入!B1494</f>
        <v>138008.29999999999</v>
      </c>
      <c r="C1494">
        <f>SUM($B$3:B1494)</f>
        <v>12709406.190000005</v>
      </c>
      <c r="L1494" t="str">
        <f t="shared" si="33"/>
        <v>2023</v>
      </c>
    </row>
    <row r="1495" spans="1:12" ht="16.2">
      <c r="A1495" s="1">
        <f>策略報表!A1495</f>
        <v>45231</v>
      </c>
      <c r="B1495">
        <f>資料貼入!B1495</f>
        <v>-55365.279999999999</v>
      </c>
      <c r="C1495">
        <f>SUM($B$3:B1495)</f>
        <v>12654040.910000006</v>
      </c>
      <c r="L1495" t="str">
        <f t="shared" si="33"/>
        <v>2023</v>
      </c>
    </row>
    <row r="1496" spans="1:12" ht="16.2">
      <c r="A1496" s="1">
        <f>策略報表!A1496</f>
        <v>45232</v>
      </c>
      <c r="B1496">
        <f>資料貼入!B1496</f>
        <v>42646.66</v>
      </c>
      <c r="C1496">
        <f>SUM($B$3:B1496)</f>
        <v>12696687.570000006</v>
      </c>
      <c r="L1496" t="str">
        <f t="shared" si="33"/>
        <v>2023</v>
      </c>
    </row>
    <row r="1497" spans="1:12" ht="16.2">
      <c r="A1497" s="1">
        <f>策略報表!A1497</f>
        <v>45233</v>
      </c>
      <c r="B1497">
        <f>資料貼入!B1497</f>
        <v>150416.44</v>
      </c>
      <c r="C1497">
        <f>SUM($B$3:B1497)</f>
        <v>12847104.010000005</v>
      </c>
      <c r="L1497" t="str">
        <f t="shared" si="33"/>
        <v>2023</v>
      </c>
    </row>
    <row r="1498" spans="1:12" ht="16.2">
      <c r="A1498" s="1">
        <f>策略報表!A1498</f>
        <v>45234</v>
      </c>
      <c r="B1498">
        <f>資料貼入!B1498</f>
        <v>0</v>
      </c>
      <c r="C1498">
        <f>SUM($B$3:B1498)</f>
        <v>12847104.010000005</v>
      </c>
      <c r="L1498" t="str">
        <f t="shared" si="33"/>
        <v>2023</v>
      </c>
    </row>
    <row r="1499" spans="1:12" ht="16.2">
      <c r="A1499" s="1">
        <f>策略報表!A1499</f>
        <v>45235</v>
      </c>
      <c r="B1499">
        <f>資料貼入!B1499</f>
        <v>0</v>
      </c>
      <c r="C1499">
        <f>SUM($B$3:B1499)</f>
        <v>12847104.010000005</v>
      </c>
      <c r="L1499" t="str">
        <f t="shared" si="33"/>
        <v>2023</v>
      </c>
    </row>
    <row r="1500" spans="1:12" ht="16.2">
      <c r="A1500" s="1">
        <f>策略報表!A1500</f>
        <v>45236</v>
      </c>
      <c r="B1500">
        <f>資料貼入!B1500</f>
        <v>139299.72</v>
      </c>
      <c r="C1500">
        <f>SUM($B$3:B1500)</f>
        <v>12986403.730000006</v>
      </c>
      <c r="L1500" t="str">
        <f t="shared" si="33"/>
        <v>2023</v>
      </c>
    </row>
    <row r="1501" spans="1:12" ht="16.2">
      <c r="A1501" s="1">
        <f>策略報表!A1501</f>
        <v>45237</v>
      </c>
      <c r="B1501">
        <f>資料貼入!B1501</f>
        <v>-11298.619999999999</v>
      </c>
      <c r="C1501">
        <f>SUM($B$3:B1501)</f>
        <v>12975105.110000007</v>
      </c>
      <c r="L1501" t="str">
        <f t="shared" si="33"/>
        <v>2023</v>
      </c>
    </row>
    <row r="1502" spans="1:12" ht="16.2">
      <c r="A1502" s="1">
        <f>策略報表!A1502</f>
        <v>45238</v>
      </c>
      <c r="B1502">
        <f>資料貼入!B1502</f>
        <v>-3911.3899999999985</v>
      </c>
      <c r="C1502">
        <f>SUM($B$3:B1502)</f>
        <v>12971193.720000006</v>
      </c>
      <c r="L1502" t="str">
        <f t="shared" si="33"/>
        <v>2023</v>
      </c>
    </row>
    <row r="1503" spans="1:12" ht="16.2">
      <c r="A1503" s="1">
        <f>策略報表!A1503</f>
        <v>45239</v>
      </c>
      <c r="B1503">
        <f>資料貼入!B1503</f>
        <v>-60321.05</v>
      </c>
      <c r="C1503">
        <f>SUM($B$3:B1503)</f>
        <v>12910872.670000006</v>
      </c>
      <c r="L1503" t="str">
        <f t="shared" si="33"/>
        <v>2023</v>
      </c>
    </row>
    <row r="1504" spans="1:12" ht="16.2">
      <c r="A1504" s="1">
        <f>策略報表!A1504</f>
        <v>45240</v>
      </c>
      <c r="B1504">
        <f>資料貼入!B1504</f>
        <v>-55014.36</v>
      </c>
      <c r="C1504">
        <f>SUM($B$3:B1504)</f>
        <v>12855858.310000006</v>
      </c>
      <c r="L1504" t="str">
        <f t="shared" si="33"/>
        <v>2023</v>
      </c>
    </row>
    <row r="1505" spans="1:12" ht="16.2">
      <c r="A1505" s="1">
        <f>策略報表!A1505</f>
        <v>45241</v>
      </c>
      <c r="B1505">
        <f>資料貼入!B1505</f>
        <v>0</v>
      </c>
      <c r="C1505">
        <f>SUM($B$3:B1505)</f>
        <v>12855858.310000006</v>
      </c>
      <c r="L1505" t="str">
        <f t="shared" si="33"/>
        <v>2023</v>
      </c>
    </row>
    <row r="1506" spans="1:12" ht="16.2">
      <c r="A1506" s="1">
        <f>策略報表!A1506</f>
        <v>45242</v>
      </c>
      <c r="B1506">
        <f>資料貼入!B1506</f>
        <v>0</v>
      </c>
      <c r="C1506">
        <f>SUM($B$3:B1506)</f>
        <v>12855858.310000006</v>
      </c>
      <c r="L1506" t="str">
        <f t="shared" si="33"/>
        <v>2023</v>
      </c>
    </row>
    <row r="1507" spans="1:12" ht="16.2">
      <c r="A1507" s="1">
        <f>策略報表!A1507</f>
        <v>45243</v>
      </c>
      <c r="B1507">
        <f>資料貼入!B1507</f>
        <v>67056.91</v>
      </c>
      <c r="C1507">
        <f>SUM($B$3:B1507)</f>
        <v>12922915.220000006</v>
      </c>
      <c r="L1507" t="str">
        <f t="shared" si="33"/>
        <v>2023</v>
      </c>
    </row>
    <row r="1508" spans="1:12" ht="16.2">
      <c r="A1508" s="1">
        <f>策略報表!A1508</f>
        <v>45244</v>
      </c>
      <c r="B1508">
        <f>資料貼入!B1508</f>
        <v>8317.85</v>
      </c>
      <c r="C1508">
        <f>SUM($B$3:B1508)</f>
        <v>12931233.070000006</v>
      </c>
      <c r="L1508" t="str">
        <f t="shared" si="33"/>
        <v>2023</v>
      </c>
    </row>
    <row r="1509" spans="1:12" ht="16.2">
      <c r="A1509" s="1">
        <f>策略報表!A1509</f>
        <v>45245</v>
      </c>
      <c r="B1509">
        <f>資料貼入!B1509</f>
        <v>140662.29</v>
      </c>
      <c r="C1509">
        <f>SUM($B$3:B1509)</f>
        <v>13071895.360000005</v>
      </c>
      <c r="L1509" t="str">
        <f t="shared" si="33"/>
        <v>2023</v>
      </c>
    </row>
    <row r="1510" spans="1:12" ht="16.2">
      <c r="A1510" s="1">
        <f>策略報表!A1510</f>
        <v>45246</v>
      </c>
      <c r="B1510">
        <f>資料貼入!B1510</f>
        <v>-8545.0299999999988</v>
      </c>
      <c r="C1510">
        <f>SUM($B$3:B1510)</f>
        <v>13063350.330000006</v>
      </c>
      <c r="L1510" t="str">
        <f t="shared" si="33"/>
        <v>2023</v>
      </c>
    </row>
    <row r="1511" spans="1:12" ht="16.2">
      <c r="A1511" s="1">
        <f>策略報表!A1511</f>
        <v>45247</v>
      </c>
      <c r="B1511">
        <f>資料貼入!B1511</f>
        <v>-28264.33</v>
      </c>
      <c r="C1511">
        <f>SUM($B$3:B1511)</f>
        <v>13035086.000000006</v>
      </c>
      <c r="L1511" t="str">
        <f t="shared" si="33"/>
        <v>2023</v>
      </c>
    </row>
    <row r="1512" spans="1:12" ht="16.2">
      <c r="A1512" s="1">
        <f>策略報表!A1512</f>
        <v>45248</v>
      </c>
      <c r="B1512">
        <f>資料貼入!B1512</f>
        <v>0</v>
      </c>
      <c r="C1512">
        <f>SUM($B$3:B1512)</f>
        <v>13035086.000000006</v>
      </c>
      <c r="L1512" t="str">
        <f t="shared" si="33"/>
        <v>2023</v>
      </c>
    </row>
    <row r="1513" spans="1:12" ht="16.2">
      <c r="A1513" s="1">
        <f>策略報表!A1513</f>
        <v>45249</v>
      </c>
      <c r="B1513">
        <f>資料貼入!B1513</f>
        <v>0</v>
      </c>
      <c r="C1513">
        <f>SUM($B$3:B1513)</f>
        <v>13035086.000000006</v>
      </c>
      <c r="L1513" t="str">
        <f t="shared" si="33"/>
        <v>2023</v>
      </c>
    </row>
    <row r="1514" spans="1:12" ht="16.2">
      <c r="A1514" s="1">
        <f>策略報表!A1514</f>
        <v>45250</v>
      </c>
      <c r="B1514">
        <f>資料貼入!B1514</f>
        <v>-17382.82</v>
      </c>
      <c r="C1514">
        <f>SUM($B$3:B1514)</f>
        <v>13017703.180000005</v>
      </c>
      <c r="L1514" t="str">
        <f t="shared" si="33"/>
        <v>2023</v>
      </c>
    </row>
    <row r="1515" spans="1:12" ht="16.2">
      <c r="A1515" s="1">
        <f>策略報表!A1515</f>
        <v>45251</v>
      </c>
      <c r="B1515">
        <f>資料貼入!B1515</f>
        <v>152799.26</v>
      </c>
      <c r="C1515">
        <f>SUM($B$3:B1515)</f>
        <v>13170502.440000005</v>
      </c>
      <c r="L1515" t="str">
        <f t="shared" si="33"/>
        <v>2023</v>
      </c>
    </row>
    <row r="1516" spans="1:12" ht="16.2">
      <c r="A1516" s="1">
        <f>策略報表!A1516</f>
        <v>45252</v>
      </c>
      <c r="B1516">
        <f>資料貼入!B1516</f>
        <v>-81476.41</v>
      </c>
      <c r="C1516">
        <f>SUM($B$3:B1516)</f>
        <v>13089026.030000005</v>
      </c>
      <c r="L1516" t="str">
        <f t="shared" si="33"/>
        <v>2023</v>
      </c>
    </row>
    <row r="1517" spans="1:12" ht="16.2">
      <c r="A1517" s="1">
        <f>策略報表!A1517</f>
        <v>45253</v>
      </c>
      <c r="B1517">
        <f>資料貼入!B1517</f>
        <v>-30710.28</v>
      </c>
      <c r="C1517">
        <f>SUM($B$3:B1517)</f>
        <v>13058315.750000006</v>
      </c>
      <c r="L1517" t="str">
        <f t="shared" si="33"/>
        <v>2023</v>
      </c>
    </row>
    <row r="1518" spans="1:12" ht="16.2">
      <c r="A1518" s="1">
        <f>策略報表!A1518</f>
        <v>45254</v>
      </c>
      <c r="B1518">
        <f>資料貼入!B1518</f>
        <v>-14320.83</v>
      </c>
      <c r="C1518">
        <f>SUM($B$3:B1518)</f>
        <v>13043994.920000006</v>
      </c>
      <c r="L1518" t="str">
        <f t="shared" si="33"/>
        <v>2023</v>
      </c>
    </row>
    <row r="1519" spans="1:12" ht="16.2">
      <c r="A1519" s="1">
        <f>策略報表!A1519</f>
        <v>45255</v>
      </c>
      <c r="B1519">
        <f>資料貼入!B1519</f>
        <v>0</v>
      </c>
      <c r="C1519">
        <f>SUM($B$3:B1519)</f>
        <v>13043994.920000006</v>
      </c>
      <c r="L1519" t="str">
        <f t="shared" si="33"/>
        <v>2023</v>
      </c>
    </row>
    <row r="1520" spans="1:12" ht="16.2">
      <c r="A1520" s="1">
        <f>策略報表!A1520</f>
        <v>45256</v>
      </c>
      <c r="B1520">
        <f>資料貼入!B1520</f>
        <v>0</v>
      </c>
      <c r="C1520">
        <f>SUM($B$3:B1520)</f>
        <v>13043994.920000006</v>
      </c>
      <c r="L1520" t="str">
        <f t="shared" si="33"/>
        <v>2023</v>
      </c>
    </row>
    <row r="1521" spans="1:12" ht="16.2">
      <c r="A1521" s="1">
        <f>策略報表!A1521</f>
        <v>45257</v>
      </c>
      <c r="B1521">
        <f>資料貼入!B1521</f>
        <v>2714.5399999999991</v>
      </c>
      <c r="C1521">
        <f>SUM($B$3:B1521)</f>
        <v>13046709.460000005</v>
      </c>
      <c r="L1521" t="str">
        <f t="shared" si="33"/>
        <v>2023</v>
      </c>
    </row>
    <row r="1522" spans="1:12" ht="16.2">
      <c r="A1522" s="1">
        <f>策略報表!A1522</f>
        <v>45258</v>
      </c>
      <c r="B1522">
        <f>資料貼入!B1522</f>
        <v>-35275.56</v>
      </c>
      <c r="C1522">
        <f>SUM($B$3:B1522)</f>
        <v>13011433.900000004</v>
      </c>
      <c r="L1522" t="str">
        <f t="shared" si="33"/>
        <v>2023</v>
      </c>
    </row>
    <row r="1523" spans="1:12" ht="16.2">
      <c r="A1523" s="1">
        <f>策略報表!A1523</f>
        <v>45259</v>
      </c>
      <c r="B1523">
        <f>資料貼入!B1523</f>
        <v>-86892.69</v>
      </c>
      <c r="C1523">
        <f>SUM($B$3:B1523)</f>
        <v>12924541.210000005</v>
      </c>
      <c r="L1523" t="str">
        <f t="shared" si="33"/>
        <v>2023</v>
      </c>
    </row>
    <row r="1524" spans="1:12" ht="16.2">
      <c r="A1524" s="1">
        <f>策略報表!A1524</f>
        <v>45260</v>
      </c>
      <c r="B1524">
        <f>資料貼入!B1524</f>
        <v>47471.839999999997</v>
      </c>
      <c r="C1524">
        <f>SUM($B$3:B1524)</f>
        <v>12972013.050000004</v>
      </c>
      <c r="L1524" t="str">
        <f t="shared" si="33"/>
        <v>2023</v>
      </c>
    </row>
    <row r="1525" spans="1:12" ht="16.2">
      <c r="A1525" s="1">
        <f>策略報表!A1525</f>
        <v>45261</v>
      </c>
      <c r="B1525">
        <f>資料貼入!B1525</f>
        <v>-43763.58</v>
      </c>
      <c r="C1525">
        <f>SUM($B$3:B1525)</f>
        <v>12928249.470000004</v>
      </c>
      <c r="L1525" t="str">
        <f t="shared" si="33"/>
        <v>2023</v>
      </c>
    </row>
    <row r="1526" spans="1:12" ht="16.2">
      <c r="A1526" s="1">
        <f>策略報表!A1526</f>
        <v>45262</v>
      </c>
      <c r="B1526">
        <f>資料貼入!B1526</f>
        <v>0</v>
      </c>
      <c r="C1526">
        <f>SUM($B$3:B1526)</f>
        <v>12928249.470000004</v>
      </c>
      <c r="L1526" t="str">
        <f t="shared" si="33"/>
        <v>2023</v>
      </c>
    </row>
    <row r="1527" spans="1:12" ht="16.2">
      <c r="A1527" s="1">
        <f>策略報表!A1527</f>
        <v>45263</v>
      </c>
      <c r="B1527">
        <f>資料貼入!B1527</f>
        <v>0</v>
      </c>
      <c r="C1527">
        <f>SUM($B$3:B1527)</f>
        <v>12928249.470000004</v>
      </c>
      <c r="L1527" t="str">
        <f t="shared" si="33"/>
        <v>2023</v>
      </c>
    </row>
    <row r="1528" spans="1:12" ht="16.2">
      <c r="A1528" s="1">
        <f>策略報表!A1528</f>
        <v>45264</v>
      </c>
      <c r="B1528">
        <f>資料貼入!B1528</f>
        <v>-58548.689999999995</v>
      </c>
      <c r="C1528">
        <f>SUM($B$3:B1528)</f>
        <v>12869700.780000005</v>
      </c>
      <c r="L1528" t="str">
        <f t="shared" si="33"/>
        <v>2023</v>
      </c>
    </row>
    <row r="1529" spans="1:12" ht="16.2">
      <c r="A1529" s="1">
        <f>策略報表!A1529</f>
        <v>45265</v>
      </c>
      <c r="B1529">
        <f>資料貼入!B1529</f>
        <v>-104262.59</v>
      </c>
      <c r="C1529">
        <f>SUM($B$3:B1529)</f>
        <v>12765438.190000005</v>
      </c>
      <c r="L1529" t="str">
        <f t="shared" si="33"/>
        <v>2023</v>
      </c>
    </row>
    <row r="1530" spans="1:12" ht="16.2">
      <c r="A1530" s="1">
        <f>策略報表!A1530</f>
        <v>45266</v>
      </c>
      <c r="B1530">
        <f>資料貼入!B1530</f>
        <v>-29375.559999999998</v>
      </c>
      <c r="C1530">
        <f>SUM($B$3:B1530)</f>
        <v>12736062.630000005</v>
      </c>
      <c r="L1530" t="str">
        <f t="shared" si="33"/>
        <v>2023</v>
      </c>
    </row>
    <row r="1531" spans="1:12" ht="16.2">
      <c r="A1531" s="1">
        <f>策略報表!A1531</f>
        <v>45267</v>
      </c>
      <c r="B1531">
        <f>資料貼入!B1531</f>
        <v>-26999.329999999994</v>
      </c>
      <c r="C1531">
        <f>SUM($B$3:B1531)</f>
        <v>12709063.300000004</v>
      </c>
      <c r="L1531" t="str">
        <f t="shared" si="33"/>
        <v>2023</v>
      </c>
    </row>
    <row r="1532" spans="1:12" ht="16.2">
      <c r="A1532" s="1">
        <f>策略報表!A1532</f>
        <v>45268</v>
      </c>
      <c r="B1532">
        <f>資料貼入!B1532</f>
        <v>-61149.899999999994</v>
      </c>
      <c r="C1532">
        <f>SUM($B$3:B1532)</f>
        <v>12647913.400000004</v>
      </c>
      <c r="L1532" t="str">
        <f t="shared" si="33"/>
        <v>2023</v>
      </c>
    </row>
    <row r="1533" spans="1:12" ht="16.2">
      <c r="A1533" s="1">
        <f>策略報表!A1533</f>
        <v>45269</v>
      </c>
      <c r="B1533">
        <f>資料貼入!B1533</f>
        <v>0</v>
      </c>
      <c r="C1533">
        <f>SUM($B$3:B1533)</f>
        <v>12647913.400000004</v>
      </c>
      <c r="L1533" t="str">
        <f t="shared" si="33"/>
        <v>2023</v>
      </c>
    </row>
    <row r="1534" spans="1:12" ht="16.2">
      <c r="A1534" s="1">
        <f>策略報表!A1534</f>
        <v>45270</v>
      </c>
      <c r="B1534">
        <f>資料貼入!B1534</f>
        <v>0</v>
      </c>
      <c r="C1534">
        <f>SUM($B$3:B1534)</f>
        <v>12647913.400000004</v>
      </c>
      <c r="L1534" t="str">
        <f t="shared" si="33"/>
        <v>2023</v>
      </c>
    </row>
    <row r="1535" spans="1:12" ht="16.2">
      <c r="A1535" s="1">
        <f>策略報表!A1535</f>
        <v>45271</v>
      </c>
      <c r="B1535">
        <f>資料貼入!B1535</f>
        <v>-24936.66</v>
      </c>
      <c r="C1535">
        <f>SUM($B$3:B1535)</f>
        <v>12622976.740000004</v>
      </c>
      <c r="L1535" t="str">
        <f t="shared" si="33"/>
        <v>2023</v>
      </c>
    </row>
    <row r="1536" spans="1:12" ht="16.2">
      <c r="A1536" s="1">
        <f>策略報表!A1536</f>
        <v>45272</v>
      </c>
      <c r="B1536">
        <f>資料貼入!B1536</f>
        <v>57588.44</v>
      </c>
      <c r="C1536">
        <f>SUM($B$3:B1536)</f>
        <v>12680565.180000003</v>
      </c>
      <c r="L1536" t="str">
        <f t="shared" si="33"/>
        <v>2023</v>
      </c>
    </row>
    <row r="1537" spans="1:12" ht="16.2">
      <c r="A1537" s="1">
        <f>策略報表!A1537</f>
        <v>45273</v>
      </c>
      <c r="B1537">
        <f>資料貼入!B1537</f>
        <v>-21896.61</v>
      </c>
      <c r="C1537">
        <f>SUM($B$3:B1537)</f>
        <v>12658668.570000004</v>
      </c>
      <c r="L1537" t="str">
        <f t="shared" si="33"/>
        <v>2023</v>
      </c>
    </row>
    <row r="1538" spans="1:12" ht="16.2">
      <c r="A1538" s="1">
        <f>策略報表!A1538</f>
        <v>45274</v>
      </c>
      <c r="B1538">
        <f>資料貼入!B1538</f>
        <v>70963.789999999994</v>
      </c>
      <c r="C1538">
        <f>SUM($B$3:B1538)</f>
        <v>12729632.360000003</v>
      </c>
      <c r="L1538" t="str">
        <f t="shared" si="33"/>
        <v>2023</v>
      </c>
    </row>
    <row r="1539" spans="1:12" ht="16.2">
      <c r="A1539" s="1">
        <f>策略報表!A1539</f>
        <v>45275</v>
      </c>
      <c r="B1539">
        <f>資料貼入!B1539</f>
        <v>-9975.5</v>
      </c>
      <c r="C1539">
        <f>SUM($B$3:B1539)</f>
        <v>12719656.860000003</v>
      </c>
      <c r="L1539" t="str">
        <f t="shared" si="33"/>
        <v>2023</v>
      </c>
    </row>
    <row r="1540" spans="1:12" ht="16.2">
      <c r="A1540" s="1">
        <f>策略報表!A1540</f>
        <v>45276</v>
      </c>
      <c r="B1540">
        <f>資料貼入!B1540</f>
        <v>0</v>
      </c>
      <c r="C1540">
        <f>SUM($B$3:B1540)</f>
        <v>12719656.860000003</v>
      </c>
      <c r="L1540" t="str">
        <f t="shared" ref="L1540:L1603" si="34">IF(ISBLANK(A1540),"",TEXT(A1540,"yyyy"))</f>
        <v>2023</v>
      </c>
    </row>
    <row r="1541" spans="1:12" ht="16.2">
      <c r="A1541" s="1">
        <f>策略報表!A1541</f>
        <v>45277</v>
      </c>
      <c r="B1541">
        <f>資料貼入!B1541</f>
        <v>0</v>
      </c>
      <c r="C1541">
        <f>SUM($B$3:B1541)</f>
        <v>12719656.860000003</v>
      </c>
      <c r="L1541" t="str">
        <f t="shared" si="34"/>
        <v>2023</v>
      </c>
    </row>
    <row r="1542" spans="1:12" ht="16.2">
      <c r="A1542" s="1">
        <f>策略報表!A1542</f>
        <v>45278</v>
      </c>
      <c r="B1542">
        <f>資料貼入!B1542</f>
        <v>1482.5100000000007</v>
      </c>
      <c r="C1542">
        <f>SUM($B$3:B1542)</f>
        <v>12721139.370000003</v>
      </c>
      <c r="L1542" t="str">
        <f t="shared" si="34"/>
        <v>2023</v>
      </c>
    </row>
    <row r="1543" spans="1:12" ht="16.2">
      <c r="A1543" s="1">
        <f>策略報表!A1543</f>
        <v>45279</v>
      </c>
      <c r="B1543">
        <f>資料貼入!B1543</f>
        <v>-54182.37</v>
      </c>
      <c r="C1543">
        <f>SUM($B$3:B1543)</f>
        <v>12666957.000000004</v>
      </c>
      <c r="L1543" t="str">
        <f t="shared" si="34"/>
        <v>2023</v>
      </c>
    </row>
    <row r="1544" spans="1:12" ht="16.2">
      <c r="A1544" s="1">
        <f>策略報表!A1544</f>
        <v>45280</v>
      </c>
      <c r="B1544">
        <f>資料貼入!B1544</f>
        <v>10651.39</v>
      </c>
      <c r="C1544">
        <f>SUM($B$3:B1544)</f>
        <v>12677608.390000004</v>
      </c>
      <c r="L1544" t="str">
        <f t="shared" si="34"/>
        <v>2023</v>
      </c>
    </row>
    <row r="1545" spans="1:12" ht="16.2">
      <c r="A1545" s="1">
        <f>策略報表!A1545</f>
        <v>45281</v>
      </c>
      <c r="B1545">
        <f>資料貼入!B1545</f>
        <v>-34747</v>
      </c>
      <c r="C1545">
        <f>SUM($B$3:B1545)</f>
        <v>12642861.390000004</v>
      </c>
      <c r="L1545" t="str">
        <f t="shared" si="34"/>
        <v>2023</v>
      </c>
    </row>
    <row r="1546" spans="1:12" ht="16.2">
      <c r="A1546" s="1">
        <f>策略報表!A1546</f>
        <v>45282</v>
      </c>
      <c r="B1546">
        <f>資料貼入!B1546</f>
        <v>-24781.48</v>
      </c>
      <c r="C1546">
        <f>SUM($B$3:B1546)</f>
        <v>12618079.910000004</v>
      </c>
      <c r="L1546" t="str">
        <f t="shared" si="34"/>
        <v>2023</v>
      </c>
    </row>
    <row r="1547" spans="1:12" ht="16.2">
      <c r="A1547" s="1">
        <f>策略報表!A1547</f>
        <v>45283</v>
      </c>
      <c r="B1547">
        <f>資料貼入!B1547</f>
        <v>0</v>
      </c>
      <c r="C1547">
        <f>SUM($B$3:B1547)</f>
        <v>12618079.910000004</v>
      </c>
      <c r="L1547" t="str">
        <f t="shared" si="34"/>
        <v>2023</v>
      </c>
    </row>
    <row r="1548" spans="1:12" ht="16.2">
      <c r="A1548" s="1">
        <f>策略報表!A1548</f>
        <v>45284</v>
      </c>
      <c r="B1548">
        <f>資料貼入!B1548</f>
        <v>0</v>
      </c>
      <c r="C1548">
        <f>SUM($B$3:B1548)</f>
        <v>12618079.910000004</v>
      </c>
      <c r="L1548" t="str">
        <f t="shared" si="34"/>
        <v>2023</v>
      </c>
    </row>
    <row r="1549" spans="1:12" ht="16.2">
      <c r="A1549" s="1">
        <f>策略報表!A1549</f>
        <v>45285</v>
      </c>
      <c r="B1549">
        <f>資料貼入!B1549</f>
        <v>-43196.77</v>
      </c>
      <c r="C1549">
        <f>SUM($B$3:B1549)</f>
        <v>12574883.140000004</v>
      </c>
      <c r="L1549" t="str">
        <f t="shared" si="34"/>
        <v>2023</v>
      </c>
    </row>
    <row r="1550" spans="1:12" ht="16.2">
      <c r="A1550" s="1">
        <f>策略報表!A1550</f>
        <v>45286</v>
      </c>
      <c r="B1550">
        <f>資料貼入!B1550</f>
        <v>62049.459999999992</v>
      </c>
      <c r="C1550">
        <f>SUM($B$3:B1550)</f>
        <v>12636932.600000005</v>
      </c>
      <c r="L1550" t="str">
        <f t="shared" si="34"/>
        <v>2023</v>
      </c>
    </row>
    <row r="1551" spans="1:12" ht="16.2">
      <c r="A1551" s="1">
        <f>策略報表!A1551</f>
        <v>45287</v>
      </c>
      <c r="B1551">
        <f>資料貼入!B1551</f>
        <v>134458.83000000002</v>
      </c>
      <c r="C1551">
        <f>SUM($B$3:B1551)</f>
        <v>12771391.430000005</v>
      </c>
      <c r="L1551" t="str">
        <f t="shared" si="34"/>
        <v>2023</v>
      </c>
    </row>
    <row r="1552" spans="1:12" ht="16.2">
      <c r="A1552" s="1">
        <f>策略報表!A1552</f>
        <v>45288</v>
      </c>
      <c r="B1552">
        <f>資料貼入!B1552</f>
        <v>-21348.71</v>
      </c>
      <c r="C1552">
        <f>SUM($B$3:B1552)</f>
        <v>12750042.720000004</v>
      </c>
      <c r="L1552" t="str">
        <f t="shared" si="34"/>
        <v>2023</v>
      </c>
    </row>
    <row r="1553" spans="1:12" ht="16.2">
      <c r="A1553" s="1">
        <f>策略報表!A1553</f>
        <v>45289</v>
      </c>
      <c r="B1553">
        <f>資料貼入!B1553</f>
        <v>1192.8100000000004</v>
      </c>
      <c r="C1553">
        <f>SUM($B$3:B1553)</f>
        <v>12751235.530000005</v>
      </c>
      <c r="L1553" t="str">
        <f t="shared" si="34"/>
        <v>2023</v>
      </c>
    </row>
    <row r="1554" spans="1:12" ht="16.2">
      <c r="A1554" s="1">
        <f>策略報表!A1554</f>
        <v>45290</v>
      </c>
      <c r="B1554">
        <f>資料貼入!B1554</f>
        <v>0</v>
      </c>
      <c r="C1554">
        <f>SUM($B$3:B1554)</f>
        <v>12751235.530000005</v>
      </c>
      <c r="L1554" t="str">
        <f t="shared" si="34"/>
        <v>2023</v>
      </c>
    </row>
    <row r="1555" spans="1:12" ht="16.2">
      <c r="A1555" s="1">
        <f>策略報表!A1555</f>
        <v>45291</v>
      </c>
      <c r="B1555">
        <f>資料貼入!B1555</f>
        <v>0</v>
      </c>
      <c r="C1555">
        <f>SUM($B$3:B1555)</f>
        <v>12751235.530000005</v>
      </c>
      <c r="L1555" t="str">
        <f t="shared" si="34"/>
        <v>2023</v>
      </c>
    </row>
    <row r="1556" spans="1:12" ht="16.2">
      <c r="A1556" s="1">
        <f>策略報表!A1556</f>
        <v>45292</v>
      </c>
      <c r="B1556">
        <f>資料貼入!B1556</f>
        <v>0</v>
      </c>
      <c r="C1556">
        <f>SUM($B$3:B1556)</f>
        <v>12751235.530000005</v>
      </c>
      <c r="L1556" t="str">
        <f t="shared" si="34"/>
        <v>2024</v>
      </c>
    </row>
    <row r="1557" spans="1:12" ht="16.2">
      <c r="A1557" s="1">
        <f>策略報表!A1557</f>
        <v>45293</v>
      </c>
      <c r="B1557">
        <f>資料貼入!B1557</f>
        <v>-49485.54</v>
      </c>
      <c r="C1557">
        <f>SUM($B$3:B1557)</f>
        <v>12701749.990000006</v>
      </c>
      <c r="L1557" t="str">
        <f t="shared" si="34"/>
        <v>2024</v>
      </c>
    </row>
    <row r="1558" spans="1:12" ht="16.2">
      <c r="A1558" s="1">
        <f>策略報表!A1558</f>
        <v>45294</v>
      </c>
      <c r="B1558">
        <f>資料貼入!B1558</f>
        <v>82323.24000000002</v>
      </c>
      <c r="C1558">
        <f>SUM($B$3:B1558)</f>
        <v>12784073.230000006</v>
      </c>
      <c r="L1558" t="str">
        <f t="shared" si="34"/>
        <v>2024</v>
      </c>
    </row>
    <row r="1559" spans="1:12" ht="16.2">
      <c r="A1559" s="1">
        <f>策略報表!A1559</f>
        <v>45295</v>
      </c>
      <c r="B1559">
        <f>資料貼入!B1559</f>
        <v>-9758.91</v>
      </c>
      <c r="C1559">
        <f>SUM($B$3:B1559)</f>
        <v>12774314.320000006</v>
      </c>
      <c r="L1559" t="str">
        <f t="shared" si="34"/>
        <v>2024</v>
      </c>
    </row>
    <row r="1560" spans="1:12" ht="16.2">
      <c r="A1560" s="1">
        <f>策略報表!A1560</f>
        <v>45296</v>
      </c>
      <c r="B1560">
        <f>資料貼入!B1560</f>
        <v>-31473.910000000003</v>
      </c>
      <c r="C1560">
        <f>SUM($B$3:B1560)</f>
        <v>12742840.410000006</v>
      </c>
      <c r="L1560" t="str">
        <f t="shared" si="34"/>
        <v>2024</v>
      </c>
    </row>
    <row r="1561" spans="1:12" ht="16.2">
      <c r="A1561" s="1">
        <f>策略報表!A1561</f>
        <v>45297</v>
      </c>
      <c r="B1561">
        <f>資料貼入!B1561</f>
        <v>0</v>
      </c>
      <c r="C1561">
        <f>SUM($B$3:B1561)</f>
        <v>12742840.410000006</v>
      </c>
      <c r="L1561" t="str">
        <f t="shared" si="34"/>
        <v>2024</v>
      </c>
    </row>
    <row r="1562" spans="1:12" ht="16.2">
      <c r="A1562" s="1">
        <f>策略報表!A1562</f>
        <v>45298</v>
      </c>
      <c r="B1562">
        <f>資料貼入!B1562</f>
        <v>0</v>
      </c>
      <c r="C1562">
        <f>SUM($B$3:B1562)</f>
        <v>12742840.410000006</v>
      </c>
      <c r="L1562" t="str">
        <f t="shared" si="34"/>
        <v>2024</v>
      </c>
    </row>
    <row r="1563" spans="1:12" ht="16.2">
      <c r="A1563" s="1">
        <f>策略報表!A1563</f>
        <v>45299</v>
      </c>
      <c r="B1563">
        <f>資料貼入!B1563</f>
        <v>-45378.91</v>
      </c>
      <c r="C1563">
        <f>SUM($B$3:B1563)</f>
        <v>12697461.500000006</v>
      </c>
      <c r="L1563" t="str">
        <f t="shared" si="34"/>
        <v>2024</v>
      </c>
    </row>
    <row r="1564" spans="1:12" ht="16.2">
      <c r="A1564" s="1">
        <f>策略報表!A1564</f>
        <v>45300</v>
      </c>
      <c r="B1564">
        <f>資料貼入!B1564</f>
        <v>-122767.03</v>
      </c>
      <c r="C1564">
        <f>SUM($B$3:B1564)</f>
        <v>12574694.470000006</v>
      </c>
      <c r="L1564" t="str">
        <f t="shared" si="34"/>
        <v>2024</v>
      </c>
    </row>
    <row r="1565" spans="1:12" ht="16.2">
      <c r="A1565" s="1">
        <f>策略報表!A1565</f>
        <v>45301</v>
      </c>
      <c r="B1565">
        <f>資料貼入!B1565</f>
        <v>-52519.51</v>
      </c>
      <c r="C1565">
        <f>SUM($B$3:B1565)</f>
        <v>12522174.960000006</v>
      </c>
      <c r="L1565" t="str">
        <f t="shared" si="34"/>
        <v>2024</v>
      </c>
    </row>
    <row r="1566" spans="1:12" ht="16.2">
      <c r="A1566" s="1">
        <f>策略報表!A1566</f>
        <v>45302</v>
      </c>
      <c r="B1566">
        <f>資料貼入!B1566</f>
        <v>-62956.329999999994</v>
      </c>
      <c r="C1566">
        <f>SUM($B$3:B1566)</f>
        <v>12459218.630000006</v>
      </c>
      <c r="L1566" t="str">
        <f t="shared" si="34"/>
        <v>2024</v>
      </c>
    </row>
    <row r="1567" spans="1:12" ht="16.2">
      <c r="A1567" s="1">
        <f>策略報表!A1567</f>
        <v>45303</v>
      </c>
      <c r="B1567">
        <f>資料貼入!B1567</f>
        <v>-61044.99</v>
      </c>
      <c r="C1567">
        <f>SUM($B$3:B1567)</f>
        <v>12398173.640000006</v>
      </c>
      <c r="L1567" t="str">
        <f t="shared" si="34"/>
        <v>2024</v>
      </c>
    </row>
    <row r="1568" spans="1:12" ht="16.2">
      <c r="A1568" s="1">
        <f>策略報表!A1568</f>
        <v>45304</v>
      </c>
      <c r="B1568">
        <f>資料貼入!B1568</f>
        <v>0</v>
      </c>
      <c r="C1568">
        <f>SUM($B$3:B1568)</f>
        <v>12398173.640000006</v>
      </c>
      <c r="L1568" t="str">
        <f t="shared" si="34"/>
        <v>2024</v>
      </c>
    </row>
    <row r="1569" spans="1:12" ht="16.2">
      <c r="A1569" s="1">
        <f>策略報表!A1569</f>
        <v>45305</v>
      </c>
      <c r="B1569">
        <f>資料貼入!B1569</f>
        <v>0</v>
      </c>
      <c r="C1569">
        <f>SUM($B$3:B1569)</f>
        <v>12398173.640000006</v>
      </c>
      <c r="L1569" t="str">
        <f t="shared" si="34"/>
        <v>2024</v>
      </c>
    </row>
    <row r="1570" spans="1:12" ht="16.2">
      <c r="A1570" s="1">
        <f>策略報表!A1570</f>
        <v>45306</v>
      </c>
      <c r="B1570">
        <f>資料貼入!B1570</f>
        <v>-97389.359999999986</v>
      </c>
      <c r="C1570">
        <f>SUM($B$3:B1570)</f>
        <v>12300784.280000007</v>
      </c>
      <c r="L1570" t="str">
        <f t="shared" si="34"/>
        <v>2024</v>
      </c>
    </row>
    <row r="1571" spans="1:12" ht="16.2">
      <c r="A1571" s="1">
        <f>策略報表!A1571</f>
        <v>45307</v>
      </c>
      <c r="B1571">
        <f>資料貼入!B1571</f>
        <v>-110205.92000000001</v>
      </c>
      <c r="C1571">
        <f>SUM($B$3:B1571)</f>
        <v>12190578.360000007</v>
      </c>
      <c r="L1571" t="str">
        <f t="shared" si="34"/>
        <v>2024</v>
      </c>
    </row>
    <row r="1572" spans="1:12" ht="16.2">
      <c r="A1572" s="1">
        <f>策略報表!A1572</f>
        <v>45308</v>
      </c>
      <c r="B1572">
        <f>資料貼入!B1572</f>
        <v>50318.83</v>
      </c>
      <c r="C1572">
        <f>SUM($B$3:B1572)</f>
        <v>12240897.190000007</v>
      </c>
      <c r="L1572" t="str">
        <f t="shared" si="34"/>
        <v>2024</v>
      </c>
    </row>
    <row r="1573" spans="1:12" ht="16.2">
      <c r="A1573" s="1">
        <f>策略報表!A1573</f>
        <v>45309</v>
      </c>
      <c r="B1573">
        <f>資料貼入!B1573</f>
        <v>927.39000000000033</v>
      </c>
      <c r="C1573">
        <f>SUM($B$3:B1573)</f>
        <v>12241824.580000008</v>
      </c>
      <c r="L1573" t="str">
        <f t="shared" si="34"/>
        <v>2024</v>
      </c>
    </row>
    <row r="1574" spans="1:12" ht="16.2">
      <c r="A1574" s="1">
        <f>策略報表!A1574</f>
        <v>45310</v>
      </c>
      <c r="B1574">
        <f>資料貼入!B1574</f>
        <v>151391.48000000001</v>
      </c>
      <c r="C1574">
        <f>SUM($B$3:B1574)</f>
        <v>12393216.060000008</v>
      </c>
      <c r="L1574" t="str">
        <f t="shared" si="34"/>
        <v>2024</v>
      </c>
    </row>
    <row r="1575" spans="1:12" ht="16.2">
      <c r="A1575" s="1">
        <f>策略報表!A1575</f>
        <v>45311</v>
      </c>
      <c r="B1575">
        <f>資料貼入!B1575</f>
        <v>0</v>
      </c>
      <c r="C1575">
        <f>SUM($B$3:B1575)</f>
        <v>12393216.060000008</v>
      </c>
      <c r="L1575" t="str">
        <f t="shared" si="34"/>
        <v>2024</v>
      </c>
    </row>
    <row r="1576" spans="1:12" ht="16.2">
      <c r="A1576" s="1">
        <f>策略報表!A1576</f>
        <v>45312</v>
      </c>
      <c r="B1576">
        <f>資料貼入!B1576</f>
        <v>0</v>
      </c>
      <c r="C1576">
        <f>SUM($B$3:B1576)</f>
        <v>12393216.060000008</v>
      </c>
      <c r="L1576" t="str">
        <f t="shared" si="34"/>
        <v>2024</v>
      </c>
    </row>
    <row r="1577" spans="1:12" ht="16.2">
      <c r="A1577" s="1">
        <f>策略報表!A1577</f>
        <v>45313</v>
      </c>
      <c r="B1577">
        <f>資料貼入!B1577</f>
        <v>58937.840000000004</v>
      </c>
      <c r="C1577">
        <f>SUM($B$3:B1577)</f>
        <v>12452153.900000008</v>
      </c>
      <c r="L1577" t="str">
        <f t="shared" si="34"/>
        <v>2024</v>
      </c>
    </row>
    <row r="1578" spans="1:12" ht="16.2">
      <c r="A1578" s="1">
        <f>策略報表!A1578</f>
        <v>45314</v>
      </c>
      <c r="B1578">
        <f>資料貼入!B1578</f>
        <v>33262.35</v>
      </c>
      <c r="C1578">
        <f>SUM($B$3:B1578)</f>
        <v>12485416.250000007</v>
      </c>
      <c r="L1578" t="str">
        <f t="shared" si="34"/>
        <v>2024</v>
      </c>
    </row>
    <row r="1579" spans="1:12" ht="16.2">
      <c r="A1579" s="1">
        <f>策略報表!A1579</f>
        <v>45315</v>
      </c>
      <c r="B1579">
        <f>資料貼入!B1579</f>
        <v>-2374.2299999999996</v>
      </c>
      <c r="C1579">
        <f>SUM($B$3:B1579)</f>
        <v>12483042.020000007</v>
      </c>
      <c r="L1579" t="str">
        <f t="shared" si="34"/>
        <v>2024</v>
      </c>
    </row>
    <row r="1580" spans="1:12" ht="16.2">
      <c r="A1580" s="1">
        <f>策略報表!A1580</f>
        <v>45316</v>
      </c>
      <c r="B1580">
        <f>資料貼入!B1580</f>
        <v>55023.630000000005</v>
      </c>
      <c r="C1580">
        <f>SUM($B$3:B1580)</f>
        <v>12538065.650000008</v>
      </c>
      <c r="L1580" t="str">
        <f t="shared" si="34"/>
        <v>2024</v>
      </c>
    </row>
    <row r="1581" spans="1:12" ht="16.2">
      <c r="A1581" s="1">
        <f>策略報表!A1581</f>
        <v>45317</v>
      </c>
      <c r="B1581">
        <f>資料貼入!B1581</f>
        <v>-46120.81</v>
      </c>
      <c r="C1581">
        <f>SUM($B$3:B1581)</f>
        <v>12491944.840000007</v>
      </c>
      <c r="L1581" t="str">
        <f t="shared" si="34"/>
        <v>2024</v>
      </c>
    </row>
    <row r="1582" spans="1:12" ht="16.2">
      <c r="A1582" s="1">
        <f>策略報表!A1582</f>
        <v>45318</v>
      </c>
      <c r="B1582">
        <f>資料貼入!B1582</f>
        <v>0</v>
      </c>
      <c r="C1582">
        <f>SUM($B$3:B1582)</f>
        <v>12491944.840000007</v>
      </c>
      <c r="L1582" t="str">
        <f t="shared" si="34"/>
        <v>2024</v>
      </c>
    </row>
    <row r="1583" spans="1:12" ht="16.2">
      <c r="A1583" s="1">
        <f>策略報表!A1583</f>
        <v>45319</v>
      </c>
      <c r="B1583">
        <f>資料貼入!B1583</f>
        <v>0</v>
      </c>
      <c r="C1583">
        <f>SUM($B$3:B1583)</f>
        <v>12491944.840000007</v>
      </c>
      <c r="L1583" t="str">
        <f t="shared" si="34"/>
        <v>2024</v>
      </c>
    </row>
    <row r="1584" spans="1:12" ht="16.2">
      <c r="A1584" s="1">
        <f>策略報表!A1584</f>
        <v>45320</v>
      </c>
      <c r="B1584">
        <f>資料貼入!B1584</f>
        <v>87266.08</v>
      </c>
      <c r="C1584">
        <f>SUM($B$3:B1584)</f>
        <v>12579210.920000007</v>
      </c>
      <c r="L1584" t="str">
        <f t="shared" si="34"/>
        <v>2024</v>
      </c>
    </row>
    <row r="1585" spans="1:12" ht="16.2">
      <c r="A1585" s="1">
        <f>策略報表!A1585</f>
        <v>45321</v>
      </c>
      <c r="B1585">
        <f>資料貼入!B1585</f>
        <v>-43454.61</v>
      </c>
      <c r="C1585">
        <f>SUM($B$3:B1585)</f>
        <v>12535756.310000008</v>
      </c>
      <c r="L1585" t="str">
        <f t="shared" si="34"/>
        <v>2024</v>
      </c>
    </row>
    <row r="1586" spans="1:12" ht="16.2">
      <c r="A1586" s="1">
        <f>策略報表!A1586</f>
        <v>45322</v>
      </c>
      <c r="B1586">
        <f>資料貼入!B1586</f>
        <v>49926.45</v>
      </c>
      <c r="C1586">
        <f>SUM($B$3:B1586)</f>
        <v>12585682.760000007</v>
      </c>
      <c r="L1586" t="str">
        <f t="shared" si="34"/>
        <v>2024</v>
      </c>
    </row>
    <row r="1587" spans="1:12" ht="16.2">
      <c r="A1587" s="1">
        <f>策略報表!A1587</f>
        <v>45323</v>
      </c>
      <c r="B1587">
        <f>資料貼入!B1587</f>
        <v>-73912.679999999993</v>
      </c>
      <c r="C1587">
        <f>SUM($B$3:B1587)</f>
        <v>12511770.080000008</v>
      </c>
      <c r="L1587" t="str">
        <f t="shared" si="34"/>
        <v>2024</v>
      </c>
    </row>
    <row r="1588" spans="1:12" ht="16.2">
      <c r="A1588" s="1">
        <f>策略報表!A1588</f>
        <v>45324</v>
      </c>
      <c r="B1588">
        <f>資料貼入!B1588</f>
        <v>25671.96</v>
      </c>
      <c r="C1588">
        <f>SUM($B$3:B1588)</f>
        <v>12537442.040000008</v>
      </c>
      <c r="L1588" t="str">
        <f t="shared" si="34"/>
        <v>2024</v>
      </c>
    </row>
    <row r="1589" spans="1:12" ht="16.2">
      <c r="A1589" s="1">
        <f>策略報表!A1589</f>
        <v>45325</v>
      </c>
      <c r="B1589">
        <f>資料貼入!B1589</f>
        <v>0</v>
      </c>
      <c r="C1589">
        <f>SUM($B$3:B1589)</f>
        <v>12537442.040000008</v>
      </c>
      <c r="L1589" t="str">
        <f t="shared" si="34"/>
        <v>2024</v>
      </c>
    </row>
    <row r="1590" spans="1:12" ht="16.2">
      <c r="A1590" s="1">
        <f>策略報表!A1590</f>
        <v>45326</v>
      </c>
      <c r="B1590">
        <f>資料貼入!B1590</f>
        <v>0</v>
      </c>
      <c r="C1590">
        <f>SUM($B$3:B1590)</f>
        <v>12537442.040000008</v>
      </c>
      <c r="L1590" t="str">
        <f t="shared" si="34"/>
        <v>2024</v>
      </c>
    </row>
    <row r="1591" spans="1:12" ht="16.2">
      <c r="A1591" s="1">
        <f>策略報表!A1591</f>
        <v>45327</v>
      </c>
      <c r="B1591">
        <f>資料貼入!B1591</f>
        <v>-57316.800000000003</v>
      </c>
      <c r="C1591">
        <f>SUM($B$3:B1591)</f>
        <v>12480125.240000008</v>
      </c>
      <c r="L1591" t="str">
        <f t="shared" si="34"/>
        <v>2024</v>
      </c>
    </row>
    <row r="1592" spans="1:12" ht="16.2">
      <c r="A1592" s="1">
        <f>策略報表!A1592</f>
        <v>45328</v>
      </c>
      <c r="B1592">
        <f>資料貼入!B1592</f>
        <v>0</v>
      </c>
      <c r="C1592">
        <f>SUM($B$3:B1592)</f>
        <v>12480125.240000008</v>
      </c>
      <c r="L1592" t="str">
        <f t="shared" si="34"/>
        <v>2024</v>
      </c>
    </row>
    <row r="1593" spans="1:12" ht="16.2">
      <c r="A1593" s="1">
        <f>策略報表!A1593</f>
        <v>45329</v>
      </c>
      <c r="B1593">
        <f>資料貼入!B1593</f>
        <v>0</v>
      </c>
      <c r="C1593">
        <f>SUM($B$3:B1593)</f>
        <v>12480125.240000008</v>
      </c>
      <c r="L1593" t="str">
        <f t="shared" si="34"/>
        <v>2024</v>
      </c>
    </row>
    <row r="1594" spans="1:12" ht="16.2">
      <c r="A1594" s="1">
        <f>策略報表!A1594</f>
        <v>45330</v>
      </c>
      <c r="B1594">
        <f>資料貼入!B1594</f>
        <v>0</v>
      </c>
      <c r="C1594">
        <f>SUM($B$3:B1594)</f>
        <v>12480125.240000008</v>
      </c>
      <c r="L1594" t="str">
        <f t="shared" si="34"/>
        <v>2024</v>
      </c>
    </row>
    <row r="1595" spans="1:12" ht="16.2">
      <c r="A1595" s="1">
        <f>策略報表!A1595</f>
        <v>45331</v>
      </c>
      <c r="B1595">
        <f>資料貼入!B1595</f>
        <v>0</v>
      </c>
      <c r="C1595">
        <f>SUM($B$3:B1595)</f>
        <v>12480125.240000008</v>
      </c>
      <c r="L1595" t="str">
        <f t="shared" si="34"/>
        <v>2024</v>
      </c>
    </row>
    <row r="1596" spans="1:12" ht="16.2">
      <c r="A1596" s="1">
        <f>策略報表!A1596</f>
        <v>45332</v>
      </c>
      <c r="B1596">
        <f>資料貼入!B1596</f>
        <v>0</v>
      </c>
      <c r="C1596">
        <f>SUM($B$3:B1596)</f>
        <v>12480125.240000008</v>
      </c>
      <c r="L1596" t="str">
        <f t="shared" si="34"/>
        <v>2024</v>
      </c>
    </row>
    <row r="1597" spans="1:12" ht="16.2">
      <c r="A1597" s="1">
        <f>策略報表!A1597</f>
        <v>45333</v>
      </c>
      <c r="B1597">
        <f>資料貼入!B1597</f>
        <v>0</v>
      </c>
      <c r="C1597">
        <f>SUM($B$3:B1597)</f>
        <v>12480125.240000008</v>
      </c>
      <c r="L1597" t="str">
        <f t="shared" si="34"/>
        <v>2024</v>
      </c>
    </row>
    <row r="1598" spans="1:12" ht="16.2">
      <c r="A1598" s="1">
        <f>策略報表!A1598</f>
        <v>45334</v>
      </c>
      <c r="B1598">
        <f>資料貼入!B1598</f>
        <v>0</v>
      </c>
      <c r="C1598">
        <f>SUM($B$3:B1598)</f>
        <v>12480125.240000008</v>
      </c>
      <c r="L1598" t="str">
        <f t="shared" si="34"/>
        <v>2024</v>
      </c>
    </row>
    <row r="1599" spans="1:12" ht="16.2">
      <c r="A1599" s="1">
        <f>策略報表!A1599</f>
        <v>45335</v>
      </c>
      <c r="B1599">
        <f>資料貼入!B1599</f>
        <v>0</v>
      </c>
      <c r="C1599">
        <f>SUM($B$3:B1599)</f>
        <v>12480125.240000008</v>
      </c>
      <c r="L1599" t="str">
        <f t="shared" si="34"/>
        <v>2024</v>
      </c>
    </row>
    <row r="1600" spans="1:12" ht="16.2">
      <c r="A1600" s="1">
        <f>策略報表!A1600</f>
        <v>45336</v>
      </c>
      <c r="B1600">
        <f>資料貼入!B1600</f>
        <v>0</v>
      </c>
      <c r="C1600">
        <f>SUM($B$3:B1600)</f>
        <v>12480125.240000008</v>
      </c>
      <c r="L1600" t="str">
        <f t="shared" si="34"/>
        <v>2024</v>
      </c>
    </row>
    <row r="1601" spans="1:12" ht="16.2">
      <c r="A1601" s="1">
        <f>策略報表!A1601</f>
        <v>45337</v>
      </c>
      <c r="B1601">
        <f>資料貼入!B1601</f>
        <v>190099.57</v>
      </c>
      <c r="C1601">
        <f>SUM($B$3:B1601)</f>
        <v>12670224.810000008</v>
      </c>
      <c r="L1601" t="str">
        <f t="shared" si="34"/>
        <v>2024</v>
      </c>
    </row>
    <row r="1602" spans="1:12" ht="16.2">
      <c r="A1602" s="1">
        <f>策略報表!A1602</f>
        <v>45338</v>
      </c>
      <c r="B1602">
        <f>資料貼入!B1602</f>
        <v>-25764.14</v>
      </c>
      <c r="C1602">
        <f>SUM($B$3:B1602)</f>
        <v>12644460.670000007</v>
      </c>
      <c r="L1602" t="str">
        <f t="shared" si="34"/>
        <v>2024</v>
      </c>
    </row>
    <row r="1603" spans="1:12" ht="16.2">
      <c r="A1603" s="1">
        <f>策略報表!A1603</f>
        <v>45339</v>
      </c>
      <c r="B1603">
        <f>資料貼入!B1603</f>
        <v>0</v>
      </c>
      <c r="C1603">
        <f>SUM($B$3:B1603)</f>
        <v>12644460.670000007</v>
      </c>
      <c r="L1603" t="str">
        <f t="shared" si="34"/>
        <v>2024</v>
      </c>
    </row>
    <row r="1604" spans="1:12" ht="16.2">
      <c r="A1604" s="1">
        <f>策略報表!A1604</f>
        <v>45340</v>
      </c>
      <c r="B1604">
        <f>資料貼入!B1604</f>
        <v>0</v>
      </c>
      <c r="C1604">
        <f>SUM($B$3:B1604)</f>
        <v>12644460.670000007</v>
      </c>
      <c r="L1604" t="str">
        <f t="shared" ref="L1604:L1667" si="35">IF(ISBLANK(A1604),"",TEXT(A1604,"yyyy"))</f>
        <v>2024</v>
      </c>
    </row>
    <row r="1605" spans="1:12" ht="16.2">
      <c r="A1605" s="1">
        <f>策略報表!A1605</f>
        <v>45341</v>
      </c>
      <c r="B1605">
        <f>資料貼入!B1605</f>
        <v>23121.11</v>
      </c>
      <c r="C1605">
        <f>SUM($B$3:B1605)</f>
        <v>12667581.780000007</v>
      </c>
      <c r="L1605" t="str">
        <f t="shared" si="35"/>
        <v>2024</v>
      </c>
    </row>
    <row r="1606" spans="1:12" ht="16.2">
      <c r="A1606" s="1">
        <f>策略報表!A1606</f>
        <v>45342</v>
      </c>
      <c r="B1606">
        <f>資料貼入!B1606</f>
        <v>81640.84</v>
      </c>
      <c r="C1606">
        <f>SUM($B$3:B1606)</f>
        <v>12749222.620000007</v>
      </c>
      <c r="L1606" t="str">
        <f t="shared" si="35"/>
        <v>2024</v>
      </c>
    </row>
    <row r="1607" spans="1:12" ht="16.2">
      <c r="A1607" s="1">
        <f>策略報表!A1607</f>
        <v>45343</v>
      </c>
      <c r="B1607">
        <f>資料貼入!B1607</f>
        <v>-87328.59</v>
      </c>
      <c r="C1607">
        <f>SUM($B$3:B1607)</f>
        <v>12661894.030000007</v>
      </c>
      <c r="L1607" t="str">
        <f t="shared" si="35"/>
        <v>2024</v>
      </c>
    </row>
    <row r="1608" spans="1:12" ht="16.2">
      <c r="A1608" s="1">
        <f>策略報表!A1608</f>
        <v>45344</v>
      </c>
      <c r="B1608">
        <f>資料貼入!B1608</f>
        <v>-46355.88</v>
      </c>
      <c r="C1608">
        <f>SUM($B$3:B1608)</f>
        <v>12615538.150000006</v>
      </c>
      <c r="L1608" t="str">
        <f t="shared" si="35"/>
        <v>2024</v>
      </c>
    </row>
    <row r="1609" spans="1:12" ht="16.2">
      <c r="A1609" s="1">
        <f>策略報表!A1609</f>
        <v>45345</v>
      </c>
      <c r="B1609">
        <f>資料貼入!B1609</f>
        <v>-36346.65</v>
      </c>
      <c r="C1609">
        <f>SUM($B$3:B1609)</f>
        <v>12579191.500000006</v>
      </c>
      <c r="L1609" t="str">
        <f t="shared" si="35"/>
        <v>2024</v>
      </c>
    </row>
    <row r="1610" spans="1:12" ht="16.2">
      <c r="A1610" s="1">
        <f>策略報表!A1610</f>
        <v>45346</v>
      </c>
      <c r="B1610">
        <f>資料貼入!B1610</f>
        <v>0</v>
      </c>
      <c r="C1610">
        <f>SUM($B$3:B1610)</f>
        <v>12579191.500000006</v>
      </c>
      <c r="L1610" t="str">
        <f t="shared" si="35"/>
        <v>2024</v>
      </c>
    </row>
    <row r="1611" spans="1:12" ht="16.2">
      <c r="A1611" s="1">
        <f>策略報表!A1611</f>
        <v>45347</v>
      </c>
      <c r="B1611">
        <f>資料貼入!B1611</f>
        <v>0</v>
      </c>
      <c r="C1611">
        <f>SUM($B$3:B1611)</f>
        <v>12579191.500000006</v>
      </c>
      <c r="L1611" t="str">
        <f t="shared" si="35"/>
        <v>2024</v>
      </c>
    </row>
    <row r="1612" spans="1:12" ht="16.2">
      <c r="A1612" s="1">
        <f>策略報表!A1612</f>
        <v>45348</v>
      </c>
      <c r="B1612">
        <f>資料貼入!B1612</f>
        <v>-31336.48</v>
      </c>
      <c r="C1612">
        <f>SUM($B$3:B1612)</f>
        <v>12547855.020000005</v>
      </c>
      <c r="L1612" t="str">
        <f t="shared" si="35"/>
        <v>2024</v>
      </c>
    </row>
    <row r="1613" spans="1:12" ht="16.2">
      <c r="A1613" s="1">
        <f>策略報表!A1613</f>
        <v>45349</v>
      </c>
      <c r="B1613">
        <f>資料貼入!B1613</f>
        <v>-83399.53</v>
      </c>
      <c r="C1613">
        <f>SUM($B$3:B1613)</f>
        <v>12464455.490000006</v>
      </c>
      <c r="L1613" t="str">
        <f t="shared" si="35"/>
        <v>2024</v>
      </c>
    </row>
    <row r="1614" spans="1:12" ht="16.2">
      <c r="A1614" s="1">
        <f>策略報表!A1614</f>
        <v>45350</v>
      </c>
      <c r="B1614">
        <f>資料貼入!B1614</f>
        <v>0</v>
      </c>
      <c r="C1614">
        <f>SUM($B$3:B1614)</f>
        <v>12464455.490000006</v>
      </c>
      <c r="L1614" t="str">
        <f t="shared" si="35"/>
        <v>2024</v>
      </c>
    </row>
    <row r="1615" spans="1:12" ht="16.2">
      <c r="A1615" s="1">
        <f>策略報表!A1615</f>
        <v>45351</v>
      </c>
      <c r="B1615">
        <f>資料貼入!B1615</f>
        <v>12731.13</v>
      </c>
      <c r="C1615">
        <f>SUM($B$3:B1615)</f>
        <v>12477186.620000007</v>
      </c>
      <c r="L1615" t="str">
        <f t="shared" si="35"/>
        <v>2024</v>
      </c>
    </row>
    <row r="1616" spans="1:12" ht="16.2">
      <c r="A1616" s="1">
        <f>策略報表!A1616</f>
        <v>45352</v>
      </c>
      <c r="B1616">
        <f>資料貼入!B1616</f>
        <v>-24647.059999999998</v>
      </c>
      <c r="C1616">
        <f>SUM($B$3:B1616)</f>
        <v>12452539.560000006</v>
      </c>
      <c r="L1616" t="str">
        <f t="shared" si="35"/>
        <v>2024</v>
      </c>
    </row>
    <row r="1617" spans="1:12" ht="16.2">
      <c r="A1617" s="1">
        <f>策略報表!A1617</f>
        <v>45353</v>
      </c>
      <c r="B1617">
        <f>資料貼入!B1617</f>
        <v>0</v>
      </c>
      <c r="C1617">
        <f>SUM($B$3:B1617)</f>
        <v>12452539.560000006</v>
      </c>
      <c r="L1617" t="str">
        <f t="shared" si="35"/>
        <v>2024</v>
      </c>
    </row>
    <row r="1618" spans="1:12" ht="16.2">
      <c r="A1618" s="1">
        <f>策略報表!A1618</f>
        <v>45354</v>
      </c>
      <c r="B1618">
        <f>資料貼入!B1618</f>
        <v>0</v>
      </c>
      <c r="C1618">
        <f>SUM($B$3:B1618)</f>
        <v>12452539.560000006</v>
      </c>
      <c r="L1618" t="str">
        <f t="shared" si="35"/>
        <v>2024</v>
      </c>
    </row>
    <row r="1619" spans="1:12" ht="16.2">
      <c r="A1619" s="1">
        <f>策略報表!A1619</f>
        <v>45355</v>
      </c>
      <c r="B1619">
        <f>資料貼入!B1619</f>
        <v>234076.02999999997</v>
      </c>
      <c r="C1619">
        <f>SUM($B$3:B1619)</f>
        <v>12686615.590000005</v>
      </c>
      <c r="L1619" t="str">
        <f t="shared" si="35"/>
        <v>2024</v>
      </c>
    </row>
    <row r="1620" spans="1:12" ht="16.2">
      <c r="A1620" s="1">
        <f>策略報表!A1620</f>
        <v>45356</v>
      </c>
      <c r="B1620">
        <f>資料貼入!B1620</f>
        <v>25588.79</v>
      </c>
      <c r="C1620">
        <f>SUM($B$3:B1620)</f>
        <v>12712204.380000005</v>
      </c>
      <c r="L1620" t="str">
        <f t="shared" si="35"/>
        <v>2024</v>
      </c>
    </row>
    <row r="1621" spans="1:12" ht="16.2">
      <c r="A1621" s="1">
        <f>策略報表!A1621</f>
        <v>45357</v>
      </c>
      <c r="B1621">
        <f>資料貼入!B1621</f>
        <v>63995.329999999987</v>
      </c>
      <c r="C1621">
        <f>SUM($B$3:B1621)</f>
        <v>12776199.710000005</v>
      </c>
      <c r="L1621" t="str">
        <f t="shared" si="35"/>
        <v>2024</v>
      </c>
    </row>
    <row r="1622" spans="1:12" ht="16.2">
      <c r="A1622" s="1">
        <f>策略報表!A1622</f>
        <v>45358</v>
      </c>
      <c r="B1622">
        <f>資料貼入!B1622</f>
        <v>86492.639999999985</v>
      </c>
      <c r="C1622">
        <f>SUM($B$3:B1622)</f>
        <v>12862692.350000005</v>
      </c>
      <c r="L1622" t="str">
        <f t="shared" si="35"/>
        <v>2024</v>
      </c>
    </row>
    <row r="1623" spans="1:12" ht="16.2">
      <c r="A1623" s="1">
        <f>策略報表!A1623</f>
        <v>45359</v>
      </c>
      <c r="B1623">
        <f>資料貼入!B1623</f>
        <v>1633.1800000000039</v>
      </c>
      <c r="C1623">
        <f>SUM($B$3:B1623)</f>
        <v>12864325.530000005</v>
      </c>
      <c r="L1623" t="str">
        <f t="shared" si="35"/>
        <v>2024</v>
      </c>
    </row>
    <row r="1624" spans="1:12" ht="16.2">
      <c r="A1624" s="1">
        <f>策略報表!A1624</f>
        <v>45360</v>
      </c>
      <c r="B1624">
        <f>資料貼入!B1624</f>
        <v>0</v>
      </c>
      <c r="C1624">
        <f>SUM($B$3:B1624)</f>
        <v>12864325.530000005</v>
      </c>
      <c r="L1624" t="str">
        <f t="shared" si="35"/>
        <v>2024</v>
      </c>
    </row>
    <row r="1625" spans="1:12" ht="16.2">
      <c r="A1625" s="1">
        <f>策略報表!A1625</f>
        <v>45361</v>
      </c>
      <c r="B1625">
        <f>資料貼入!B1625</f>
        <v>0</v>
      </c>
      <c r="C1625">
        <f>SUM($B$3:B1625)</f>
        <v>12864325.530000005</v>
      </c>
      <c r="L1625" t="str">
        <f t="shared" si="35"/>
        <v>2024</v>
      </c>
    </row>
    <row r="1626" spans="1:12" ht="16.2">
      <c r="A1626" s="1">
        <f>策略報表!A1626</f>
        <v>45362</v>
      </c>
      <c r="B1626">
        <f>資料貼入!B1626</f>
        <v>-115733.13</v>
      </c>
      <c r="C1626">
        <f>SUM($B$3:B1626)</f>
        <v>12748592.400000004</v>
      </c>
      <c r="L1626" t="str">
        <f t="shared" si="35"/>
        <v>2024</v>
      </c>
    </row>
    <row r="1627" spans="1:12" ht="16.2">
      <c r="A1627" s="1">
        <f>策略報表!A1627</f>
        <v>45363</v>
      </c>
      <c r="B1627">
        <f>資料貼入!B1627</f>
        <v>53037.59</v>
      </c>
      <c r="C1627">
        <f>SUM($B$3:B1627)</f>
        <v>12801629.990000004</v>
      </c>
      <c r="L1627" t="str">
        <f t="shared" si="35"/>
        <v>2024</v>
      </c>
    </row>
    <row r="1628" spans="1:12" ht="16.2">
      <c r="A1628" s="1">
        <f>策略報表!A1628</f>
        <v>45364</v>
      </c>
      <c r="B1628">
        <f>資料貼入!B1628</f>
        <v>-55197.33</v>
      </c>
      <c r="C1628">
        <f>SUM($B$3:B1628)</f>
        <v>12746432.660000004</v>
      </c>
      <c r="L1628" t="str">
        <f t="shared" si="35"/>
        <v>2024</v>
      </c>
    </row>
    <row r="1629" spans="1:12" ht="16.2">
      <c r="A1629" s="1">
        <f>策略報表!A1629</f>
        <v>45365</v>
      </c>
      <c r="B1629">
        <f>資料貼入!B1629</f>
        <v>-54967.6</v>
      </c>
      <c r="C1629">
        <f>SUM($B$3:B1629)</f>
        <v>12691465.060000004</v>
      </c>
      <c r="L1629" t="str">
        <f t="shared" si="35"/>
        <v>2024</v>
      </c>
    </row>
    <row r="1630" spans="1:12" ht="16.2">
      <c r="A1630" s="1">
        <f>策略報表!A1630</f>
        <v>45366</v>
      </c>
      <c r="B1630">
        <f>資料貼入!B1630</f>
        <v>-56747.590000000004</v>
      </c>
      <c r="C1630">
        <f>SUM($B$3:B1630)</f>
        <v>12634717.470000004</v>
      </c>
      <c r="L1630" t="str">
        <f t="shared" si="35"/>
        <v>2024</v>
      </c>
    </row>
    <row r="1631" spans="1:12" ht="16.2">
      <c r="A1631" s="1">
        <f>策略報表!A1631</f>
        <v>45367</v>
      </c>
      <c r="B1631">
        <f>資料貼入!B1631</f>
        <v>0</v>
      </c>
      <c r="C1631">
        <f>SUM($B$3:B1631)</f>
        <v>12634717.470000004</v>
      </c>
      <c r="L1631" t="str">
        <f t="shared" si="35"/>
        <v>2024</v>
      </c>
    </row>
    <row r="1632" spans="1:12" ht="16.2">
      <c r="A1632" s="1">
        <f>策略報表!A1632</f>
        <v>45368</v>
      </c>
      <c r="B1632">
        <f>資料貼入!B1632</f>
        <v>0</v>
      </c>
      <c r="C1632">
        <f>SUM($B$3:B1632)</f>
        <v>12634717.470000004</v>
      </c>
      <c r="L1632" t="str">
        <f t="shared" si="35"/>
        <v>2024</v>
      </c>
    </row>
    <row r="1633" spans="1:12" ht="16.2">
      <c r="A1633" s="1">
        <f>策略報表!A1633</f>
        <v>45369</v>
      </c>
      <c r="B1633">
        <f>資料貼入!B1633</f>
        <v>49223.130000000005</v>
      </c>
      <c r="C1633">
        <f>SUM($B$3:B1633)</f>
        <v>12683940.600000005</v>
      </c>
      <c r="L1633" t="str">
        <f t="shared" si="35"/>
        <v>2024</v>
      </c>
    </row>
    <row r="1634" spans="1:12" ht="16.2">
      <c r="A1634" s="1">
        <f>策略報表!A1634</f>
        <v>45370</v>
      </c>
      <c r="B1634">
        <f>資料貼入!B1634</f>
        <v>-91143.84</v>
      </c>
      <c r="C1634">
        <f>SUM($B$3:B1634)</f>
        <v>12592796.760000005</v>
      </c>
      <c r="L1634" t="str">
        <f t="shared" si="35"/>
        <v>2024</v>
      </c>
    </row>
    <row r="1635" spans="1:12" ht="16.2">
      <c r="A1635" s="1">
        <f>策略報表!A1635</f>
        <v>45371</v>
      </c>
      <c r="B1635">
        <f>資料貼入!B1635</f>
        <v>-177727.61000000002</v>
      </c>
      <c r="C1635">
        <f>SUM($B$3:B1635)</f>
        <v>12415069.150000006</v>
      </c>
      <c r="L1635" t="str">
        <f t="shared" si="35"/>
        <v>2024</v>
      </c>
    </row>
    <row r="1636" spans="1:12" ht="16.2">
      <c r="A1636" s="1">
        <f>策略報表!A1636</f>
        <v>45372</v>
      </c>
      <c r="B1636">
        <f>資料貼入!B1636</f>
        <v>150176.81</v>
      </c>
      <c r="C1636">
        <f>SUM($B$3:B1636)</f>
        <v>12565245.960000006</v>
      </c>
      <c r="L1636" t="str">
        <f t="shared" si="35"/>
        <v>2024</v>
      </c>
    </row>
    <row r="1637" spans="1:12" ht="16.2">
      <c r="A1637" s="1">
        <f>策略報表!A1637</f>
        <v>45373</v>
      </c>
      <c r="B1637">
        <f>資料貼入!B1637</f>
        <v>-58633.84</v>
      </c>
      <c r="C1637">
        <f>SUM($B$3:B1637)</f>
        <v>12506612.120000007</v>
      </c>
      <c r="L1637" t="str">
        <f t="shared" si="35"/>
        <v>2024</v>
      </c>
    </row>
    <row r="1638" spans="1:12" ht="16.2">
      <c r="A1638" s="1">
        <f>策略報表!A1638</f>
        <v>45374</v>
      </c>
      <c r="B1638">
        <f>資料貼入!B1638</f>
        <v>0</v>
      </c>
      <c r="C1638">
        <f>SUM($B$3:B1638)</f>
        <v>12506612.120000007</v>
      </c>
      <c r="L1638" t="str">
        <f t="shared" si="35"/>
        <v>2024</v>
      </c>
    </row>
    <row r="1639" spans="1:12" ht="16.2">
      <c r="A1639" s="1">
        <f>策略報表!A1639</f>
        <v>45375</v>
      </c>
      <c r="B1639">
        <f>資料貼入!B1639</f>
        <v>0</v>
      </c>
      <c r="C1639">
        <f>SUM($B$3:B1639)</f>
        <v>12506612.120000007</v>
      </c>
      <c r="L1639" t="str">
        <f t="shared" si="35"/>
        <v>2024</v>
      </c>
    </row>
    <row r="1640" spans="1:12" ht="16.2">
      <c r="A1640" s="1">
        <f>策略報表!A1640</f>
        <v>45376</v>
      </c>
      <c r="B1640">
        <f>資料貼入!B1640</f>
        <v>-14435.789999999999</v>
      </c>
      <c r="C1640">
        <f>SUM($B$3:B1640)</f>
        <v>12492176.330000008</v>
      </c>
      <c r="L1640" t="str">
        <f t="shared" si="35"/>
        <v>2024</v>
      </c>
    </row>
    <row r="1641" spans="1:12" ht="16.2">
      <c r="A1641" s="1">
        <f>策略報表!A1641</f>
        <v>45377</v>
      </c>
      <c r="B1641">
        <f>資料貼入!B1641</f>
        <v>-75788.699999999983</v>
      </c>
      <c r="C1641">
        <f>SUM($B$3:B1641)</f>
        <v>12416387.630000008</v>
      </c>
      <c r="L1641" t="str">
        <f t="shared" si="35"/>
        <v>2024</v>
      </c>
    </row>
    <row r="1642" spans="1:12" ht="16.2">
      <c r="A1642" s="1">
        <f>策略報表!A1642</f>
        <v>45378</v>
      </c>
      <c r="B1642">
        <f>資料貼入!B1642</f>
        <v>-10828.8</v>
      </c>
      <c r="C1642">
        <f>SUM($B$3:B1642)</f>
        <v>12405558.830000008</v>
      </c>
      <c r="L1642" t="str">
        <f t="shared" si="35"/>
        <v>2024</v>
      </c>
    </row>
    <row r="1643" spans="1:12" ht="16.2">
      <c r="A1643" s="1">
        <f>策略報表!A1643</f>
        <v>45379</v>
      </c>
      <c r="B1643">
        <f>資料貼入!B1643</f>
        <v>-87876.41</v>
      </c>
      <c r="C1643">
        <f>SUM($B$3:B1643)</f>
        <v>12317682.420000007</v>
      </c>
      <c r="L1643" t="str">
        <f t="shared" si="35"/>
        <v>2024</v>
      </c>
    </row>
    <row r="1644" spans="1:12" ht="16.2">
      <c r="A1644" s="1">
        <f>策略報表!A1644</f>
        <v>45380</v>
      </c>
      <c r="B1644">
        <f>資料貼入!B1644</f>
        <v>12301.66</v>
      </c>
      <c r="C1644">
        <f>SUM($B$3:B1644)</f>
        <v>12329984.080000008</v>
      </c>
      <c r="L1644" t="str">
        <f t="shared" si="35"/>
        <v>2024</v>
      </c>
    </row>
    <row r="1645" spans="1:12" ht="16.2">
      <c r="A1645" s="1">
        <f>策略報表!A1645</f>
        <v>45381</v>
      </c>
      <c r="B1645">
        <f>資料貼入!B1645</f>
        <v>0</v>
      </c>
      <c r="C1645">
        <f>SUM($B$3:B1645)</f>
        <v>12329984.080000008</v>
      </c>
      <c r="L1645" t="str">
        <f t="shared" si="35"/>
        <v>2024</v>
      </c>
    </row>
    <row r="1646" spans="1:12" ht="16.2">
      <c r="A1646" s="1">
        <f>策略報表!A1646</f>
        <v>45382</v>
      </c>
      <c r="B1646">
        <f>資料貼入!B1646</f>
        <v>0</v>
      </c>
      <c r="C1646">
        <f>SUM($B$3:B1646)</f>
        <v>12329984.080000008</v>
      </c>
      <c r="L1646" t="str">
        <f t="shared" si="35"/>
        <v>2024</v>
      </c>
    </row>
    <row r="1647" spans="1:12" ht="16.2">
      <c r="A1647" s="1">
        <f>策略報表!A1647</f>
        <v>45383</v>
      </c>
      <c r="B1647">
        <f>資料貼入!B1647</f>
        <v>12141.890000000001</v>
      </c>
      <c r="C1647">
        <f>SUM($B$3:B1647)</f>
        <v>12342125.970000008</v>
      </c>
      <c r="L1647" t="str">
        <f t="shared" si="35"/>
        <v>2024</v>
      </c>
    </row>
    <row r="1648" spans="1:12" ht="16.2">
      <c r="A1648" s="1">
        <f>策略報表!A1648</f>
        <v>45384</v>
      </c>
      <c r="B1648">
        <f>資料貼入!B1648</f>
        <v>174899.41</v>
      </c>
      <c r="C1648">
        <f>SUM($B$3:B1648)</f>
        <v>12517025.380000008</v>
      </c>
      <c r="L1648" t="str">
        <f t="shared" si="35"/>
        <v>2024</v>
      </c>
    </row>
    <row r="1649" spans="1:12" ht="16.2">
      <c r="A1649" s="1">
        <f>策略報表!A1649</f>
        <v>45385</v>
      </c>
      <c r="B1649">
        <f>資料貼入!B1649</f>
        <v>-161949.72999999998</v>
      </c>
      <c r="C1649">
        <f>SUM($B$3:B1649)</f>
        <v>12355075.650000008</v>
      </c>
      <c r="L1649" t="str">
        <f t="shared" si="35"/>
        <v>2024</v>
      </c>
    </row>
    <row r="1650" spans="1:12" ht="16.2">
      <c r="A1650" s="1">
        <f>策略報表!A1650</f>
        <v>45386</v>
      </c>
      <c r="B1650">
        <f>資料貼入!B1650</f>
        <v>0</v>
      </c>
      <c r="C1650">
        <f>SUM($B$3:B1650)</f>
        <v>12355075.650000008</v>
      </c>
      <c r="L1650" t="str">
        <f t="shared" si="35"/>
        <v>2024</v>
      </c>
    </row>
    <row r="1651" spans="1:12" ht="16.2">
      <c r="A1651" s="1">
        <f>策略報表!A1651</f>
        <v>45387</v>
      </c>
      <c r="B1651">
        <f>資料貼入!B1651</f>
        <v>0</v>
      </c>
      <c r="C1651">
        <f>SUM($B$3:B1651)</f>
        <v>12355075.650000008</v>
      </c>
      <c r="L1651" t="str">
        <f t="shared" si="35"/>
        <v>2024</v>
      </c>
    </row>
    <row r="1652" spans="1:12" ht="16.2">
      <c r="A1652" s="1">
        <f>策略報表!A1652</f>
        <v>45388</v>
      </c>
      <c r="B1652">
        <f>資料貼入!B1652</f>
        <v>0</v>
      </c>
      <c r="C1652">
        <f>SUM($B$3:B1652)</f>
        <v>12355075.650000008</v>
      </c>
      <c r="L1652" t="str">
        <f t="shared" si="35"/>
        <v>2024</v>
      </c>
    </row>
    <row r="1653" spans="1:12" ht="16.2">
      <c r="A1653" s="1">
        <f>策略報表!A1653</f>
        <v>45389</v>
      </c>
      <c r="B1653">
        <f>資料貼入!B1653</f>
        <v>0</v>
      </c>
      <c r="C1653">
        <f>SUM($B$3:B1653)</f>
        <v>12355075.650000008</v>
      </c>
      <c r="L1653" t="str">
        <f t="shared" si="35"/>
        <v>2024</v>
      </c>
    </row>
    <row r="1654" spans="1:12" ht="16.2">
      <c r="A1654" s="1">
        <f>策略報表!A1654</f>
        <v>45390</v>
      </c>
      <c r="B1654">
        <f>資料貼入!B1654</f>
        <v>48099.17</v>
      </c>
      <c r="C1654">
        <f>SUM($B$3:B1654)</f>
        <v>12403174.820000008</v>
      </c>
      <c r="L1654" t="str">
        <f t="shared" si="35"/>
        <v>2024</v>
      </c>
    </row>
    <row r="1655" spans="1:12" ht="16.2">
      <c r="A1655" s="1">
        <f>策略報表!A1655</f>
        <v>45391</v>
      </c>
      <c r="B1655">
        <f>資料貼入!B1655</f>
        <v>712318.9</v>
      </c>
      <c r="C1655">
        <f>SUM($B$3:B1655)</f>
        <v>13115493.720000008</v>
      </c>
      <c r="L1655" t="str">
        <f t="shared" si="35"/>
        <v>2024</v>
      </c>
    </row>
    <row r="1656" spans="1:12" ht="16.2">
      <c r="A1656" s="1">
        <f>策略報表!A1656</f>
        <v>45392</v>
      </c>
      <c r="B1656">
        <f>資料貼入!B1656</f>
        <v>-85198.12</v>
      </c>
      <c r="C1656">
        <f>SUM($B$3:B1656)</f>
        <v>13030295.600000009</v>
      </c>
      <c r="L1656" t="str">
        <f t="shared" si="35"/>
        <v>2024</v>
      </c>
    </row>
    <row r="1657" spans="1:12" ht="16.2">
      <c r="A1657" s="1">
        <f>策略報表!A1657</f>
        <v>45393</v>
      </c>
      <c r="B1657">
        <f>資料貼入!B1657</f>
        <v>-103655.21</v>
      </c>
      <c r="C1657">
        <f>SUM($B$3:B1657)</f>
        <v>12926640.390000008</v>
      </c>
      <c r="L1657" t="str">
        <f t="shared" si="35"/>
        <v>2024</v>
      </c>
    </row>
    <row r="1658" spans="1:12" ht="16.2">
      <c r="A1658" s="1">
        <f>策略報表!A1658</f>
        <v>45394</v>
      </c>
      <c r="B1658">
        <f>資料貼入!B1658</f>
        <v>-15376.279999999999</v>
      </c>
      <c r="C1658">
        <f>SUM($B$3:B1658)</f>
        <v>12911264.110000009</v>
      </c>
      <c r="L1658" t="str">
        <f t="shared" si="35"/>
        <v>2024</v>
      </c>
    </row>
    <row r="1659" spans="1:12" ht="16.2">
      <c r="A1659" s="1">
        <f>策略報表!A1659</f>
        <v>45395</v>
      </c>
      <c r="B1659">
        <f>資料貼入!B1659</f>
        <v>0</v>
      </c>
      <c r="C1659">
        <f>SUM($B$3:B1659)</f>
        <v>12911264.110000009</v>
      </c>
      <c r="L1659" t="str">
        <f t="shared" si="35"/>
        <v>2024</v>
      </c>
    </row>
    <row r="1660" spans="1:12" ht="16.2">
      <c r="A1660" s="1">
        <f>策略報表!A1660</f>
        <v>45396</v>
      </c>
      <c r="B1660">
        <f>資料貼入!B1660</f>
        <v>0</v>
      </c>
      <c r="C1660">
        <f>SUM($B$3:B1660)</f>
        <v>12911264.110000009</v>
      </c>
      <c r="L1660" t="str">
        <f t="shared" si="35"/>
        <v>2024</v>
      </c>
    </row>
    <row r="1661" spans="1:12" ht="16.2">
      <c r="A1661" s="1">
        <f>策略報表!A1661</f>
        <v>45397</v>
      </c>
      <c r="B1661">
        <f>資料貼入!B1661</f>
        <v>20369.239999999998</v>
      </c>
      <c r="C1661">
        <f>SUM($B$3:B1661)</f>
        <v>12931633.350000009</v>
      </c>
      <c r="L1661" t="str">
        <f t="shared" si="35"/>
        <v>2024</v>
      </c>
    </row>
    <row r="1662" spans="1:12" ht="16.2">
      <c r="A1662" s="1">
        <f>策略報表!A1662</f>
        <v>45398</v>
      </c>
      <c r="B1662">
        <f>資料貼入!B1662</f>
        <v>442107.83999999997</v>
      </c>
      <c r="C1662">
        <f>SUM($B$3:B1662)</f>
        <v>13373741.190000009</v>
      </c>
      <c r="L1662" t="str">
        <f t="shared" si="35"/>
        <v>2024</v>
      </c>
    </row>
    <row r="1663" spans="1:12" ht="16.2">
      <c r="A1663" s="1">
        <f>策略報表!A1663</f>
        <v>45399</v>
      </c>
      <c r="B1663">
        <f>資料貼入!B1663</f>
        <v>53756.170000000006</v>
      </c>
      <c r="C1663">
        <f>SUM($B$3:B1663)</f>
        <v>13427497.360000009</v>
      </c>
      <c r="L1663" t="str">
        <f t="shared" si="35"/>
        <v>2024</v>
      </c>
    </row>
    <row r="1664" spans="1:12" ht="16.2">
      <c r="A1664" s="1">
        <f>策略報表!A1664</f>
        <v>45400</v>
      </c>
      <c r="B1664">
        <f>資料貼入!B1664</f>
        <v>-26036.839999999997</v>
      </c>
      <c r="C1664">
        <f>SUM($B$3:B1664)</f>
        <v>13401460.520000009</v>
      </c>
      <c r="L1664" t="str">
        <f t="shared" si="35"/>
        <v>2024</v>
      </c>
    </row>
    <row r="1665" spans="1:12" ht="16.2">
      <c r="A1665" s="1">
        <f>策略報表!A1665</f>
        <v>45401</v>
      </c>
      <c r="B1665">
        <f>資料貼入!B1665</f>
        <v>-36254.410000000011</v>
      </c>
      <c r="C1665">
        <f>SUM($B$3:B1665)</f>
        <v>13365206.110000009</v>
      </c>
      <c r="L1665" t="str">
        <f t="shared" si="35"/>
        <v>2024</v>
      </c>
    </row>
    <row r="1666" spans="1:12" ht="16.2">
      <c r="A1666" s="1">
        <f>策略報表!A1666</f>
        <v>45402</v>
      </c>
      <c r="B1666">
        <f>資料貼入!B1666</f>
        <v>0</v>
      </c>
      <c r="C1666">
        <f>SUM($B$3:B1666)</f>
        <v>13365206.110000009</v>
      </c>
      <c r="L1666" t="str">
        <f t="shared" si="35"/>
        <v>2024</v>
      </c>
    </row>
    <row r="1667" spans="1:12" ht="16.2">
      <c r="A1667" s="1">
        <f>策略報表!A1667</f>
        <v>45403</v>
      </c>
      <c r="B1667">
        <f>資料貼入!B1667</f>
        <v>0</v>
      </c>
      <c r="C1667">
        <f>SUM($B$3:B1667)</f>
        <v>13365206.110000009</v>
      </c>
      <c r="L1667" t="str">
        <f t="shared" si="35"/>
        <v>2024</v>
      </c>
    </row>
    <row r="1668" spans="1:12" ht="16.2">
      <c r="A1668" s="1">
        <f>策略報表!A1668</f>
        <v>45404</v>
      </c>
      <c r="B1668">
        <f>資料貼入!B1668</f>
        <v>-79118.429999999993</v>
      </c>
      <c r="C1668">
        <f>SUM($B$3:B1668)</f>
        <v>13286087.680000009</v>
      </c>
      <c r="L1668" t="str">
        <f t="shared" ref="L1668:L1731" si="36">IF(ISBLANK(A1668),"",TEXT(A1668,"yyyy"))</f>
        <v>2024</v>
      </c>
    </row>
    <row r="1669" spans="1:12" ht="16.2">
      <c r="A1669" s="1">
        <f>策略報表!A1669</f>
        <v>45405</v>
      </c>
      <c r="B1669">
        <f>資料貼入!B1669</f>
        <v>-53273.43</v>
      </c>
      <c r="C1669">
        <f>SUM($B$3:B1669)</f>
        <v>13232814.250000009</v>
      </c>
      <c r="L1669" t="str">
        <f t="shared" si="36"/>
        <v>2024</v>
      </c>
    </row>
    <row r="1670" spans="1:12" ht="16.2">
      <c r="A1670" s="1">
        <f>策略報表!A1670</f>
        <v>45406</v>
      </c>
      <c r="B1670">
        <f>資料貼入!B1670</f>
        <v>409192.67999999993</v>
      </c>
      <c r="C1670">
        <f>SUM($B$3:B1670)</f>
        <v>13642006.930000009</v>
      </c>
      <c r="L1670" t="str">
        <f t="shared" si="36"/>
        <v>2024</v>
      </c>
    </row>
    <row r="1671" spans="1:12" ht="16.2">
      <c r="A1671" s="1">
        <f>策略報表!A1671</f>
        <v>45407</v>
      </c>
      <c r="B1671">
        <f>資料貼入!B1671</f>
        <v>-324774.74000000005</v>
      </c>
      <c r="C1671">
        <f>SUM($B$3:B1671)</f>
        <v>13317232.190000009</v>
      </c>
      <c r="L1671" t="str">
        <f t="shared" si="36"/>
        <v>2024</v>
      </c>
    </row>
    <row r="1672" spans="1:12" ht="16.2">
      <c r="A1672" s="1">
        <f>策略報表!A1672</f>
        <v>45408</v>
      </c>
      <c r="B1672">
        <f>資料貼入!B1672</f>
        <v>-60441.880000000005</v>
      </c>
      <c r="C1672">
        <f>SUM($B$3:B1672)</f>
        <v>13256790.310000008</v>
      </c>
      <c r="L1672" t="str">
        <f t="shared" si="36"/>
        <v>2024</v>
      </c>
    </row>
    <row r="1673" spans="1:12" ht="16.2">
      <c r="A1673" s="1">
        <f>策略報表!A1673</f>
        <v>45409</v>
      </c>
      <c r="B1673">
        <f>資料貼入!B1673</f>
        <v>0</v>
      </c>
      <c r="C1673">
        <f>SUM($B$3:B1673)</f>
        <v>13256790.310000008</v>
      </c>
      <c r="L1673" t="str">
        <f t="shared" si="36"/>
        <v>2024</v>
      </c>
    </row>
    <row r="1674" spans="1:12" ht="16.2">
      <c r="A1674" s="1">
        <f>策略報表!A1674</f>
        <v>45410</v>
      </c>
      <c r="B1674">
        <f>資料貼入!B1674</f>
        <v>0</v>
      </c>
      <c r="C1674">
        <f>SUM($B$3:B1674)</f>
        <v>13256790.310000008</v>
      </c>
      <c r="L1674" t="str">
        <f t="shared" si="36"/>
        <v>2024</v>
      </c>
    </row>
    <row r="1675" spans="1:12" ht="16.2">
      <c r="A1675" s="1">
        <f>策略報表!A1675</f>
        <v>45411</v>
      </c>
      <c r="B1675">
        <f>資料貼入!B1675</f>
        <v>426588.56000000006</v>
      </c>
      <c r="C1675">
        <f>SUM($B$3:B1675)</f>
        <v>13683378.870000008</v>
      </c>
      <c r="L1675" t="str">
        <f t="shared" si="36"/>
        <v>2024</v>
      </c>
    </row>
    <row r="1676" spans="1:12" ht="16.2">
      <c r="A1676" s="1">
        <f>策略報表!A1676</f>
        <v>45412</v>
      </c>
      <c r="B1676">
        <f>資料貼入!B1676</f>
        <v>-157284.24</v>
      </c>
      <c r="C1676">
        <f>SUM($B$3:B1676)</f>
        <v>13526094.630000008</v>
      </c>
      <c r="L1676" t="str">
        <f t="shared" si="36"/>
        <v>2024</v>
      </c>
    </row>
    <row r="1677" spans="1:12" ht="16.2">
      <c r="A1677" s="1">
        <f>策略報表!A1677</f>
        <v>45413</v>
      </c>
      <c r="B1677">
        <f>資料貼入!B1677</f>
        <v>0</v>
      </c>
      <c r="C1677">
        <f>SUM($B$3:B1677)</f>
        <v>13526094.630000008</v>
      </c>
      <c r="L1677" t="str">
        <f t="shared" si="36"/>
        <v>2024</v>
      </c>
    </row>
    <row r="1678" spans="1:12" ht="16.2">
      <c r="A1678" s="1">
        <f>策略報表!A1678</f>
        <v>45414</v>
      </c>
      <c r="B1678">
        <f>資料貼入!B1678</f>
        <v>-39239.360000000001</v>
      </c>
      <c r="C1678">
        <f>SUM($B$3:B1678)</f>
        <v>13486855.270000009</v>
      </c>
      <c r="L1678" t="str">
        <f t="shared" si="36"/>
        <v>2024</v>
      </c>
    </row>
    <row r="1679" spans="1:12" ht="16.2">
      <c r="A1679" s="1">
        <f>策略報表!A1679</f>
        <v>45415</v>
      </c>
      <c r="B1679">
        <f>資料貼入!B1679</f>
        <v>-64142.86</v>
      </c>
      <c r="C1679">
        <f>SUM($B$3:B1679)</f>
        <v>13422712.410000009</v>
      </c>
      <c r="L1679" t="str">
        <f t="shared" si="36"/>
        <v>2024</v>
      </c>
    </row>
    <row r="1680" spans="1:12" ht="16.2">
      <c r="A1680" s="1">
        <f>策略報表!A1680</f>
        <v>45416</v>
      </c>
      <c r="B1680">
        <f>資料貼入!B1680</f>
        <v>0</v>
      </c>
      <c r="C1680">
        <f>SUM($B$3:B1680)</f>
        <v>13422712.410000009</v>
      </c>
      <c r="L1680" t="str">
        <f t="shared" si="36"/>
        <v>2024</v>
      </c>
    </row>
    <row r="1681" spans="1:12" ht="16.2">
      <c r="A1681" s="1">
        <f>策略報表!A1681</f>
        <v>45417</v>
      </c>
      <c r="B1681">
        <f>資料貼入!B1681</f>
        <v>0</v>
      </c>
      <c r="C1681">
        <f>SUM($B$3:B1681)</f>
        <v>13422712.410000009</v>
      </c>
      <c r="L1681" t="str">
        <f t="shared" si="36"/>
        <v>2024</v>
      </c>
    </row>
    <row r="1682" spans="1:12" ht="16.2">
      <c r="A1682" s="1">
        <f>策略報表!A1682</f>
        <v>45418</v>
      </c>
      <c r="B1682">
        <f>資料貼入!B1682</f>
        <v>50921.210000000006</v>
      </c>
      <c r="C1682">
        <f>SUM($B$3:B1682)</f>
        <v>13473633.62000001</v>
      </c>
      <c r="L1682" t="str">
        <f t="shared" si="36"/>
        <v>2024</v>
      </c>
    </row>
    <row r="1683" spans="1:12" ht="16.2">
      <c r="A1683" s="1">
        <f>策略報表!A1683</f>
        <v>45419</v>
      </c>
      <c r="B1683">
        <f>資料貼入!B1683</f>
        <v>21000.2</v>
      </c>
      <c r="C1683">
        <f>SUM($B$3:B1683)</f>
        <v>13494633.82000001</v>
      </c>
      <c r="L1683" t="str">
        <f t="shared" si="36"/>
        <v>2024</v>
      </c>
    </row>
    <row r="1684" spans="1:12" ht="16.2">
      <c r="A1684" s="1">
        <f>策略報表!A1684</f>
        <v>45420</v>
      </c>
      <c r="B1684">
        <f>資料貼入!B1684</f>
        <v>-37155.760000000002</v>
      </c>
      <c r="C1684">
        <f>SUM($B$3:B1684)</f>
        <v>13457478.06000001</v>
      </c>
      <c r="L1684" t="str">
        <f t="shared" si="36"/>
        <v>2024</v>
      </c>
    </row>
    <row r="1685" spans="1:12" ht="16.2">
      <c r="A1685" s="1">
        <f>策略報表!A1685</f>
        <v>45421</v>
      </c>
      <c r="B1685">
        <f>資料貼入!B1685</f>
        <v>-54250.05</v>
      </c>
      <c r="C1685">
        <f>SUM($B$3:B1685)</f>
        <v>13403228.010000009</v>
      </c>
      <c r="L1685" t="str">
        <f t="shared" si="36"/>
        <v>2024</v>
      </c>
    </row>
    <row r="1686" spans="1:12" ht="16.2">
      <c r="A1686" s="1">
        <f>策略報表!A1686</f>
        <v>45422</v>
      </c>
      <c r="B1686">
        <f>資料貼入!B1686</f>
        <v>38394.800000000003</v>
      </c>
      <c r="C1686">
        <f>SUM($B$3:B1686)</f>
        <v>13441622.81000001</v>
      </c>
      <c r="L1686" t="str">
        <f t="shared" si="36"/>
        <v>2024</v>
      </c>
    </row>
    <row r="1687" spans="1:12" ht="16.2">
      <c r="A1687" s="1">
        <f>策略報表!A1687</f>
        <v>45423</v>
      </c>
      <c r="B1687">
        <f>資料貼入!B1687</f>
        <v>0</v>
      </c>
      <c r="C1687">
        <f>SUM($B$3:B1687)</f>
        <v>13441622.81000001</v>
      </c>
      <c r="L1687" t="str">
        <f t="shared" si="36"/>
        <v>2024</v>
      </c>
    </row>
    <row r="1688" spans="1:12" ht="16.2">
      <c r="A1688" s="1">
        <f>策略報表!A1688</f>
        <v>45424</v>
      </c>
      <c r="B1688">
        <f>資料貼入!B1688</f>
        <v>0</v>
      </c>
      <c r="C1688">
        <f>SUM($B$3:B1688)</f>
        <v>13441622.81000001</v>
      </c>
      <c r="L1688" t="str">
        <f t="shared" si="36"/>
        <v>2024</v>
      </c>
    </row>
    <row r="1689" spans="1:12" ht="16.2">
      <c r="A1689" s="1">
        <f>策略報表!A1689</f>
        <v>45425</v>
      </c>
      <c r="B1689">
        <f>資料貼入!B1689</f>
        <v>39155.35</v>
      </c>
      <c r="C1689">
        <f>SUM($B$3:B1689)</f>
        <v>13480778.160000009</v>
      </c>
      <c r="L1689" t="str">
        <f t="shared" si="36"/>
        <v>2024</v>
      </c>
    </row>
    <row r="1690" spans="1:12" ht="16.2">
      <c r="A1690" s="1">
        <f>策略報表!A1690</f>
        <v>45426</v>
      </c>
      <c r="B1690">
        <f>資料貼入!B1690</f>
        <v>42033.049999999996</v>
      </c>
      <c r="C1690">
        <f>SUM($B$3:B1690)</f>
        <v>13522811.21000001</v>
      </c>
      <c r="L1690" t="str">
        <f t="shared" si="36"/>
        <v>2024</v>
      </c>
    </row>
    <row r="1691" spans="1:12" ht="16.2">
      <c r="A1691" s="1">
        <f>策略報表!A1691</f>
        <v>45427</v>
      </c>
      <c r="B1691">
        <f>資料貼入!B1691</f>
        <v>103171</v>
      </c>
      <c r="C1691">
        <f>SUM($B$3:B1691)</f>
        <v>13625982.21000001</v>
      </c>
      <c r="L1691" t="str">
        <f t="shared" si="36"/>
        <v>2024</v>
      </c>
    </row>
    <row r="1692" spans="1:12" ht="16.2">
      <c r="A1692" s="1">
        <f>策略報表!A1692</f>
        <v>45428</v>
      </c>
      <c r="B1692">
        <f>資料貼入!B1692</f>
        <v>-61081.8</v>
      </c>
      <c r="C1692">
        <f>SUM($B$3:B1692)</f>
        <v>13564900.410000009</v>
      </c>
      <c r="L1692" t="str">
        <f t="shared" si="36"/>
        <v>2024</v>
      </c>
    </row>
    <row r="1693" spans="1:12" ht="16.2">
      <c r="A1693" s="1">
        <f>策略報表!A1693</f>
        <v>45429</v>
      </c>
      <c r="B1693">
        <f>資料貼入!B1693</f>
        <v>-882.38000000000011</v>
      </c>
      <c r="C1693">
        <f>SUM($B$3:B1693)</f>
        <v>13564018.030000009</v>
      </c>
      <c r="L1693" t="str">
        <f t="shared" si="36"/>
        <v>2024</v>
      </c>
    </row>
    <row r="1694" spans="1:12" ht="16.2">
      <c r="A1694" s="1">
        <f>策略報表!A1694</f>
        <v>45430</v>
      </c>
      <c r="B1694">
        <f>資料貼入!B1694</f>
        <v>0</v>
      </c>
      <c r="C1694">
        <f>SUM($B$3:B1694)</f>
        <v>13564018.030000009</v>
      </c>
      <c r="L1694" t="str">
        <f t="shared" si="36"/>
        <v>2024</v>
      </c>
    </row>
    <row r="1695" spans="1:12" ht="16.2">
      <c r="A1695" s="1">
        <f>策略報表!A1695</f>
        <v>45431</v>
      </c>
      <c r="B1695">
        <f>資料貼入!B1695</f>
        <v>0</v>
      </c>
      <c r="C1695">
        <f>SUM($B$3:B1695)</f>
        <v>13564018.030000009</v>
      </c>
      <c r="L1695" t="str">
        <f t="shared" si="36"/>
        <v>2024</v>
      </c>
    </row>
    <row r="1696" spans="1:12" ht="16.2">
      <c r="A1696" s="1">
        <f>策略報表!A1696</f>
        <v>45432</v>
      </c>
      <c r="B1696">
        <f>資料貼入!B1696</f>
        <v>-23324.11</v>
      </c>
      <c r="C1696">
        <f>SUM($B$3:B1696)</f>
        <v>13540693.920000009</v>
      </c>
      <c r="L1696" t="str">
        <f t="shared" si="36"/>
        <v>2024</v>
      </c>
    </row>
    <row r="1697" spans="1:12" ht="16.2">
      <c r="A1697" s="1">
        <f>策略報表!A1697</f>
        <v>45433</v>
      </c>
      <c r="B1697">
        <f>資料貼入!B1697</f>
        <v>-87788.59</v>
      </c>
      <c r="C1697">
        <f>SUM($B$3:B1697)</f>
        <v>13452905.330000009</v>
      </c>
      <c r="L1697" t="str">
        <f t="shared" si="36"/>
        <v>2024</v>
      </c>
    </row>
    <row r="1698" spans="1:12" ht="16.2">
      <c r="A1698" s="1">
        <f>策略報表!A1698</f>
        <v>45434</v>
      </c>
      <c r="B1698">
        <f>資料貼入!B1698</f>
        <v>216501.13999999998</v>
      </c>
      <c r="C1698">
        <f>SUM($B$3:B1698)</f>
        <v>13669406.47000001</v>
      </c>
      <c r="L1698" t="str">
        <f t="shared" si="36"/>
        <v>2024</v>
      </c>
    </row>
    <row r="1699" spans="1:12" ht="16.2">
      <c r="A1699" s="1">
        <f>策略報表!A1699</f>
        <v>45435</v>
      </c>
      <c r="B1699">
        <f>資料貼入!B1699</f>
        <v>-40128.47</v>
      </c>
      <c r="C1699">
        <f>SUM($B$3:B1699)</f>
        <v>13629278.000000009</v>
      </c>
      <c r="L1699" t="str">
        <f t="shared" si="36"/>
        <v>2024</v>
      </c>
    </row>
    <row r="1700" spans="1:12" ht="16.2">
      <c r="A1700" s="1">
        <f>策略報表!A1700</f>
        <v>45436</v>
      </c>
      <c r="B1700">
        <f>資料貼入!B1700</f>
        <v>-73436.100000000006</v>
      </c>
      <c r="C1700">
        <f>SUM($B$3:B1700)</f>
        <v>13555841.90000001</v>
      </c>
      <c r="L1700" t="str">
        <f t="shared" si="36"/>
        <v>2024</v>
      </c>
    </row>
    <row r="1701" spans="1:12" ht="16.2">
      <c r="A1701" s="1">
        <f>策略報表!A1701</f>
        <v>45437</v>
      </c>
      <c r="B1701">
        <f>資料貼入!B1701</f>
        <v>0</v>
      </c>
      <c r="C1701">
        <f>SUM($B$3:B1701)</f>
        <v>13555841.90000001</v>
      </c>
      <c r="L1701" t="str">
        <f t="shared" si="36"/>
        <v>2024</v>
      </c>
    </row>
    <row r="1702" spans="1:12" ht="16.2">
      <c r="A1702" s="1">
        <f>策略報表!A1702</f>
        <v>45438</v>
      </c>
      <c r="B1702">
        <f>資料貼入!B1702</f>
        <v>0</v>
      </c>
      <c r="C1702">
        <f>SUM($B$3:B1702)</f>
        <v>13555841.90000001</v>
      </c>
      <c r="L1702" t="str">
        <f t="shared" si="36"/>
        <v>2024</v>
      </c>
    </row>
    <row r="1703" spans="1:12" ht="16.2">
      <c r="A1703" s="1">
        <f>策略報表!A1703</f>
        <v>45439</v>
      </c>
      <c r="B1703">
        <f>資料貼入!B1703</f>
        <v>403592.01</v>
      </c>
      <c r="C1703">
        <f>SUM($B$3:B1703)</f>
        <v>13959433.910000009</v>
      </c>
      <c r="L1703" t="str">
        <f t="shared" si="36"/>
        <v>2024</v>
      </c>
    </row>
    <row r="1704" spans="1:12" ht="16.2">
      <c r="A1704" s="1">
        <f>策略報表!A1704</f>
        <v>45440</v>
      </c>
      <c r="B1704">
        <f>資料貼入!B1704</f>
        <v>59343.94</v>
      </c>
      <c r="C1704">
        <f>SUM($B$3:B1704)</f>
        <v>14018777.850000009</v>
      </c>
      <c r="L1704" t="str">
        <f t="shared" si="36"/>
        <v>2024</v>
      </c>
    </row>
    <row r="1705" spans="1:12" ht="16.2">
      <c r="A1705" s="1">
        <f>策略報表!A1705</f>
        <v>45441</v>
      </c>
      <c r="B1705">
        <f>資料貼入!B1705</f>
        <v>-179794.98</v>
      </c>
      <c r="C1705">
        <f>SUM($B$3:B1705)</f>
        <v>13838982.870000008</v>
      </c>
      <c r="L1705" t="str">
        <f t="shared" si="36"/>
        <v>2024</v>
      </c>
    </row>
    <row r="1706" spans="1:12" ht="16.2">
      <c r="A1706" s="1">
        <f>策略報表!A1706</f>
        <v>45442</v>
      </c>
      <c r="B1706">
        <f>資料貼入!B1706</f>
        <v>-53727.880000000005</v>
      </c>
      <c r="C1706">
        <f>SUM($B$3:B1706)</f>
        <v>13785254.990000008</v>
      </c>
      <c r="L1706" t="str">
        <f t="shared" si="36"/>
        <v>2024</v>
      </c>
    </row>
    <row r="1707" spans="1:12" ht="16.2">
      <c r="A1707" s="1">
        <f>策略報表!A1707</f>
        <v>45443</v>
      </c>
      <c r="B1707">
        <f>資料貼入!B1707</f>
        <v>-126999.81</v>
      </c>
      <c r="C1707">
        <f>SUM($B$3:B1707)</f>
        <v>13658255.180000007</v>
      </c>
      <c r="L1707" t="str">
        <f t="shared" si="36"/>
        <v>2024</v>
      </c>
    </row>
    <row r="1708" spans="1:12" ht="16.2">
      <c r="A1708" s="1">
        <f>策略報表!A1708</f>
        <v>45444</v>
      </c>
      <c r="B1708">
        <f>資料貼入!B1708</f>
        <v>0</v>
      </c>
      <c r="C1708">
        <f>SUM($B$3:B1708)</f>
        <v>13658255.180000007</v>
      </c>
      <c r="L1708" t="str">
        <f t="shared" si="36"/>
        <v>2024</v>
      </c>
    </row>
    <row r="1709" spans="1:12" ht="16.2">
      <c r="A1709" s="1">
        <f>策略報表!A1709</f>
        <v>45445</v>
      </c>
      <c r="B1709">
        <f>資料貼入!B1709</f>
        <v>0</v>
      </c>
      <c r="C1709">
        <f>SUM($B$3:B1709)</f>
        <v>13658255.180000007</v>
      </c>
      <c r="L1709" t="str">
        <f t="shared" si="36"/>
        <v>2024</v>
      </c>
    </row>
    <row r="1710" spans="1:12" ht="16.2">
      <c r="A1710" s="1">
        <f>策略報表!A1710</f>
        <v>45446</v>
      </c>
      <c r="B1710">
        <f>資料貼入!B1710</f>
        <v>-177052.5</v>
      </c>
      <c r="C1710">
        <f>SUM($B$3:B1710)</f>
        <v>13481202.680000007</v>
      </c>
      <c r="L1710" t="str">
        <f t="shared" si="36"/>
        <v>2024</v>
      </c>
    </row>
    <row r="1711" spans="1:12" ht="16.2">
      <c r="A1711" s="1">
        <f>策略報表!A1711</f>
        <v>45447</v>
      </c>
      <c r="B1711">
        <f>資料貼入!B1711</f>
        <v>137558.51999999999</v>
      </c>
      <c r="C1711">
        <f>SUM($B$3:B1711)</f>
        <v>13618761.200000007</v>
      </c>
      <c r="L1711" t="str">
        <f t="shared" si="36"/>
        <v>2024</v>
      </c>
    </row>
    <row r="1712" spans="1:12" ht="16.2">
      <c r="A1712" s="1">
        <f>策略報表!A1712</f>
        <v>45448</v>
      </c>
      <c r="B1712">
        <f>資料貼入!B1712</f>
        <v>-2958.1100000000006</v>
      </c>
      <c r="C1712">
        <f>SUM($B$3:B1712)</f>
        <v>13615803.090000007</v>
      </c>
      <c r="L1712" t="str">
        <f t="shared" si="36"/>
        <v>2024</v>
      </c>
    </row>
    <row r="1713" spans="1:12" ht="16.2">
      <c r="A1713" s="1">
        <f>策略報表!A1713</f>
        <v>45449</v>
      </c>
      <c r="B1713">
        <f>資料貼入!B1713</f>
        <v>284047.24</v>
      </c>
      <c r="C1713">
        <f>SUM($B$3:B1713)</f>
        <v>13899850.330000008</v>
      </c>
      <c r="L1713" t="str">
        <f t="shared" si="36"/>
        <v>2024</v>
      </c>
    </row>
    <row r="1714" spans="1:12" ht="16.2">
      <c r="A1714" s="1">
        <f>策略報表!A1714</f>
        <v>45450</v>
      </c>
      <c r="B1714">
        <f>資料貼入!B1714</f>
        <v>-10238.510000000002</v>
      </c>
      <c r="C1714">
        <f>SUM($B$3:B1714)</f>
        <v>13889611.820000008</v>
      </c>
      <c r="L1714" t="str">
        <f t="shared" si="36"/>
        <v>2024</v>
      </c>
    </row>
    <row r="1715" spans="1:12" ht="16.2">
      <c r="A1715" s="1">
        <f>策略報表!A1715</f>
        <v>45451</v>
      </c>
      <c r="B1715">
        <f>資料貼入!B1715</f>
        <v>0</v>
      </c>
      <c r="C1715">
        <f>SUM($B$3:B1715)</f>
        <v>13889611.820000008</v>
      </c>
      <c r="L1715" t="str">
        <f t="shared" si="36"/>
        <v>2024</v>
      </c>
    </row>
    <row r="1716" spans="1:12" ht="16.2">
      <c r="A1716" s="1">
        <f>策略報表!A1716</f>
        <v>45452</v>
      </c>
      <c r="B1716">
        <f>資料貼入!B1716</f>
        <v>0</v>
      </c>
      <c r="C1716">
        <f>SUM($B$3:B1716)</f>
        <v>13889611.820000008</v>
      </c>
      <c r="L1716" t="str">
        <f t="shared" si="36"/>
        <v>2024</v>
      </c>
    </row>
    <row r="1717" spans="1:12" ht="16.2">
      <c r="A1717" s="1">
        <f>策略報表!A1717</f>
        <v>45453</v>
      </c>
      <c r="B1717">
        <f>資料貼入!B1717</f>
        <v>0</v>
      </c>
      <c r="C1717">
        <f>SUM($B$3:B1717)</f>
        <v>13889611.820000008</v>
      </c>
      <c r="L1717" t="str">
        <f t="shared" si="36"/>
        <v>2024</v>
      </c>
    </row>
    <row r="1718" spans="1:12" ht="16.2">
      <c r="A1718" s="1">
        <f>策略報表!A1718</f>
        <v>45454</v>
      </c>
      <c r="B1718">
        <f>資料貼入!B1718</f>
        <v>-171616.65</v>
      </c>
      <c r="C1718">
        <f>SUM($B$3:B1718)</f>
        <v>13717995.170000007</v>
      </c>
      <c r="L1718" t="str">
        <f t="shared" si="36"/>
        <v>2024</v>
      </c>
    </row>
    <row r="1719" spans="1:12" ht="16.2">
      <c r="A1719" s="1">
        <f>策略報表!A1719</f>
        <v>45455</v>
      </c>
      <c r="B1719">
        <f>資料貼入!B1719</f>
        <v>157876.75</v>
      </c>
      <c r="C1719">
        <f>SUM($B$3:B1719)</f>
        <v>13875871.920000007</v>
      </c>
      <c r="L1719" t="str">
        <f t="shared" si="36"/>
        <v>2024</v>
      </c>
    </row>
    <row r="1720" spans="1:12" ht="16.2">
      <c r="A1720" s="1">
        <f>策略報表!A1720</f>
        <v>45456</v>
      </c>
      <c r="B1720">
        <f>資料貼入!B1720</f>
        <v>331369.57</v>
      </c>
      <c r="C1720">
        <f>SUM($B$3:B1720)</f>
        <v>14207241.490000008</v>
      </c>
      <c r="L1720" t="str">
        <f t="shared" si="36"/>
        <v>2024</v>
      </c>
    </row>
    <row r="1721" spans="1:12" ht="16.2">
      <c r="A1721" s="1">
        <f>策略報表!A1721</f>
        <v>45457</v>
      </c>
      <c r="B1721">
        <f>資料貼入!B1721</f>
        <v>160111.81999999998</v>
      </c>
      <c r="C1721">
        <f>SUM($B$3:B1721)</f>
        <v>14367353.310000008</v>
      </c>
      <c r="L1721" t="str">
        <f t="shared" si="36"/>
        <v>2024</v>
      </c>
    </row>
    <row r="1722" spans="1:12" ht="16.2">
      <c r="A1722" s="1">
        <f>策略報表!A1722</f>
        <v>45458</v>
      </c>
      <c r="B1722">
        <f>資料貼入!B1722</f>
        <v>0</v>
      </c>
      <c r="C1722">
        <f>SUM($B$3:B1722)</f>
        <v>14367353.310000008</v>
      </c>
      <c r="L1722" t="str">
        <f t="shared" si="36"/>
        <v>2024</v>
      </c>
    </row>
    <row r="1723" spans="1:12" ht="16.2">
      <c r="A1723" s="1">
        <f>策略報表!A1723</f>
        <v>45459</v>
      </c>
      <c r="B1723">
        <f>資料貼入!B1723</f>
        <v>0</v>
      </c>
      <c r="C1723">
        <f>SUM($B$3:B1723)</f>
        <v>14367353.310000008</v>
      </c>
      <c r="L1723" t="str">
        <f t="shared" si="36"/>
        <v>2024</v>
      </c>
    </row>
    <row r="1724" spans="1:12" ht="16.2">
      <c r="A1724" s="1">
        <f>策略報表!A1724</f>
        <v>45460</v>
      </c>
      <c r="B1724">
        <f>資料貼入!B1724</f>
        <v>-36544.660000000003</v>
      </c>
      <c r="C1724">
        <f>SUM($B$3:B1724)</f>
        <v>14330808.650000008</v>
      </c>
      <c r="L1724" t="str">
        <f t="shared" si="36"/>
        <v>2024</v>
      </c>
    </row>
    <row r="1725" spans="1:12" ht="16.2">
      <c r="A1725" s="1">
        <f>策略報表!A1725</f>
        <v>45461</v>
      </c>
      <c r="B1725">
        <f>資料貼入!B1725</f>
        <v>308943.36999999994</v>
      </c>
      <c r="C1725">
        <f>SUM($B$3:B1725)</f>
        <v>14639752.020000007</v>
      </c>
      <c r="L1725" t="str">
        <f t="shared" si="36"/>
        <v>2024</v>
      </c>
    </row>
    <row r="1726" spans="1:12" ht="16.2">
      <c r="A1726" s="1">
        <f>策略報表!A1726</f>
        <v>45462</v>
      </c>
      <c r="B1726">
        <f>資料貼入!B1726</f>
        <v>540771.59</v>
      </c>
      <c r="C1726">
        <f>SUM($B$3:B1726)</f>
        <v>15180523.610000007</v>
      </c>
      <c r="L1726" t="str">
        <f t="shared" si="36"/>
        <v>2024</v>
      </c>
    </row>
    <row r="1727" spans="1:12" ht="16.2">
      <c r="A1727" s="1">
        <f>策略報表!A1727</f>
        <v>45463</v>
      </c>
      <c r="B1727">
        <f>資料貼入!B1727</f>
        <v>38203.26</v>
      </c>
      <c r="C1727">
        <f>SUM($B$3:B1727)</f>
        <v>15218726.870000007</v>
      </c>
      <c r="L1727" t="str">
        <f t="shared" si="36"/>
        <v>2024</v>
      </c>
    </row>
    <row r="1728" spans="1:12" ht="16.2">
      <c r="A1728" s="1">
        <f>策略報表!A1728</f>
        <v>45464</v>
      </c>
      <c r="B1728">
        <f>資料貼入!B1728</f>
        <v>-162549.14000000001</v>
      </c>
      <c r="C1728">
        <f>SUM($B$3:B1728)</f>
        <v>15056177.730000006</v>
      </c>
      <c r="L1728" t="str">
        <f t="shared" si="36"/>
        <v>2024</v>
      </c>
    </row>
    <row r="1729" spans="1:12" ht="16.2">
      <c r="A1729" s="1">
        <f>策略報表!A1729</f>
        <v>45465</v>
      </c>
      <c r="B1729">
        <f>資料貼入!B1729</f>
        <v>0</v>
      </c>
      <c r="C1729">
        <f>SUM($B$3:B1729)</f>
        <v>15056177.730000006</v>
      </c>
      <c r="L1729" t="str">
        <f t="shared" si="36"/>
        <v>2024</v>
      </c>
    </row>
    <row r="1730" spans="1:12" ht="16.2">
      <c r="A1730" s="1">
        <f>策略報表!A1730</f>
        <v>45466</v>
      </c>
      <c r="B1730">
        <f>資料貼入!B1730</f>
        <v>0</v>
      </c>
      <c r="C1730">
        <f>SUM($B$3:B1730)</f>
        <v>15056177.730000006</v>
      </c>
      <c r="L1730" t="str">
        <f t="shared" si="36"/>
        <v>2024</v>
      </c>
    </row>
    <row r="1731" spans="1:12" ht="16.2">
      <c r="A1731" s="1">
        <f>策略報表!A1731</f>
        <v>45467</v>
      </c>
      <c r="B1731">
        <f>資料貼入!B1731</f>
        <v>52814.579999999994</v>
      </c>
      <c r="C1731">
        <f>SUM($B$3:B1731)</f>
        <v>15108992.310000006</v>
      </c>
      <c r="L1731" t="str">
        <f t="shared" si="36"/>
        <v>2024</v>
      </c>
    </row>
    <row r="1732" spans="1:12" ht="16.2">
      <c r="A1732" s="1">
        <f>策略報表!A1732</f>
        <v>45468</v>
      </c>
      <c r="B1732">
        <f>資料貼入!B1732</f>
        <v>39191.159999999996</v>
      </c>
      <c r="C1732">
        <f>SUM($B$3:B1732)</f>
        <v>15148183.470000006</v>
      </c>
      <c r="L1732" t="str">
        <f t="shared" ref="L1732:L1795" si="37">IF(ISBLANK(A1732),"",TEXT(A1732,"yyyy"))</f>
        <v>2024</v>
      </c>
    </row>
    <row r="1733" spans="1:12" ht="16.2">
      <c r="A1733" s="1">
        <f>策略報表!A1733</f>
        <v>45469</v>
      </c>
      <c r="B1733">
        <f>資料貼入!B1733</f>
        <v>-79548.180000000008</v>
      </c>
      <c r="C1733">
        <f>SUM($B$3:B1733)</f>
        <v>15068635.290000007</v>
      </c>
      <c r="L1733" t="str">
        <f t="shared" si="37"/>
        <v>2024</v>
      </c>
    </row>
    <row r="1734" spans="1:12" ht="16.2">
      <c r="A1734" s="1">
        <f>策略報表!A1734</f>
        <v>45470</v>
      </c>
      <c r="B1734">
        <f>資料貼入!B1734</f>
        <v>-104931.88</v>
      </c>
      <c r="C1734">
        <f>SUM($B$3:B1734)</f>
        <v>14963703.410000006</v>
      </c>
      <c r="L1734" t="str">
        <f t="shared" si="37"/>
        <v>2024</v>
      </c>
    </row>
    <row r="1735" spans="1:12" ht="16.2">
      <c r="A1735" s="1">
        <f>策略報表!A1735</f>
        <v>45471</v>
      </c>
      <c r="B1735">
        <f>資料貼入!B1735</f>
        <v>-110407.57999999999</v>
      </c>
      <c r="C1735">
        <f>SUM($B$3:B1735)</f>
        <v>14853295.830000006</v>
      </c>
      <c r="L1735" t="str">
        <f t="shared" si="37"/>
        <v>2024</v>
      </c>
    </row>
    <row r="1736" spans="1:12" ht="16.2">
      <c r="A1736" s="1">
        <f>策略報表!A1736</f>
        <v>45472</v>
      </c>
      <c r="B1736">
        <f>資料貼入!B1736</f>
        <v>0</v>
      </c>
      <c r="C1736">
        <f>SUM($B$3:B1736)</f>
        <v>14853295.830000006</v>
      </c>
      <c r="L1736" t="str">
        <f t="shared" si="37"/>
        <v>2024</v>
      </c>
    </row>
    <row r="1737" spans="1:12" ht="16.2">
      <c r="A1737" s="1">
        <f>策略報表!A1737</f>
        <v>45473</v>
      </c>
      <c r="B1737">
        <f>資料貼入!B1737</f>
        <v>0</v>
      </c>
      <c r="C1737">
        <f>SUM($B$3:B1737)</f>
        <v>14853295.830000006</v>
      </c>
      <c r="L1737" t="str">
        <f t="shared" si="37"/>
        <v>2024</v>
      </c>
    </row>
    <row r="1738" spans="1:12" ht="16.2">
      <c r="A1738" s="1">
        <f>策略報表!A1738</f>
        <v>45474</v>
      </c>
      <c r="B1738">
        <f>資料貼入!B1738</f>
        <v>-14779.67</v>
      </c>
      <c r="C1738">
        <f>SUM($B$3:B1738)</f>
        <v>14838516.160000006</v>
      </c>
      <c r="L1738" t="str">
        <f t="shared" si="37"/>
        <v>2024</v>
      </c>
    </row>
    <row r="1739" spans="1:12" ht="16.2">
      <c r="A1739" s="1">
        <f>策略報表!A1739</f>
        <v>45475</v>
      </c>
      <c r="B1739">
        <f>資料貼入!B1739</f>
        <v>-143705.28999999998</v>
      </c>
      <c r="C1739">
        <f>SUM($B$3:B1739)</f>
        <v>14694810.870000007</v>
      </c>
      <c r="L1739" t="str">
        <f t="shared" si="37"/>
        <v>2024</v>
      </c>
    </row>
    <row r="1740" spans="1:12" ht="16.2">
      <c r="A1740" s="1">
        <f>策略報表!A1740</f>
        <v>45476</v>
      </c>
      <c r="B1740">
        <f>資料貼入!B1740</f>
        <v>107905.76000000001</v>
      </c>
      <c r="C1740">
        <f>SUM($B$3:B1740)</f>
        <v>14802716.630000006</v>
      </c>
      <c r="L1740" t="str">
        <f t="shared" si="37"/>
        <v>2024</v>
      </c>
    </row>
    <row r="1741" spans="1:12" ht="16.2">
      <c r="A1741" s="1">
        <f>策略報表!A1741</f>
        <v>45477</v>
      </c>
      <c r="B1741">
        <f>資料貼入!B1741</f>
        <v>454947.80000000005</v>
      </c>
      <c r="C1741">
        <f>SUM($B$3:B1741)</f>
        <v>15257664.430000007</v>
      </c>
      <c r="L1741" t="str">
        <f t="shared" si="37"/>
        <v>2024</v>
      </c>
    </row>
    <row r="1742" spans="1:12" ht="16.2">
      <c r="A1742" s="1">
        <f>策略報表!A1742</f>
        <v>45478</v>
      </c>
      <c r="B1742">
        <f>資料貼入!B1742</f>
        <v>-62833.440000000002</v>
      </c>
      <c r="C1742">
        <f>SUM($B$3:B1742)</f>
        <v>15194830.990000008</v>
      </c>
      <c r="L1742" t="str">
        <f t="shared" si="37"/>
        <v>2024</v>
      </c>
    </row>
    <row r="1743" spans="1:12" ht="16.2">
      <c r="A1743" s="1">
        <f>策略報表!A1743</f>
        <v>45479</v>
      </c>
      <c r="B1743">
        <f>資料貼入!B1743</f>
        <v>0</v>
      </c>
      <c r="C1743">
        <f>SUM($B$3:B1743)</f>
        <v>15194830.990000008</v>
      </c>
      <c r="L1743" t="str">
        <f t="shared" si="37"/>
        <v>2024</v>
      </c>
    </row>
    <row r="1744" spans="1:12" ht="16.2">
      <c r="A1744" s="1">
        <f>策略報表!A1744</f>
        <v>45480</v>
      </c>
      <c r="B1744">
        <f>資料貼入!B1744</f>
        <v>0</v>
      </c>
      <c r="C1744">
        <f>SUM($B$3:B1744)</f>
        <v>15194830.990000008</v>
      </c>
      <c r="L1744" t="str">
        <f t="shared" si="37"/>
        <v>2024</v>
      </c>
    </row>
    <row r="1745" spans="1:12" ht="16.2">
      <c r="A1745" s="1">
        <f>策略報表!A1745</f>
        <v>45481</v>
      </c>
      <c r="B1745">
        <f>資料貼入!B1745</f>
        <v>162635.99000000002</v>
      </c>
      <c r="C1745">
        <f>SUM($B$3:B1745)</f>
        <v>15357466.980000008</v>
      </c>
      <c r="L1745" t="str">
        <f t="shared" si="37"/>
        <v>2024</v>
      </c>
    </row>
    <row r="1746" spans="1:12" ht="16.2">
      <c r="A1746" s="1">
        <f>策略報表!A1746</f>
        <v>45482</v>
      </c>
      <c r="B1746">
        <f>資料貼入!B1746</f>
        <v>-9537.1400000000012</v>
      </c>
      <c r="C1746">
        <f>SUM($B$3:B1746)</f>
        <v>15347929.840000007</v>
      </c>
      <c r="L1746" t="str">
        <f t="shared" si="37"/>
        <v>2024</v>
      </c>
    </row>
    <row r="1747" spans="1:12" ht="16.2">
      <c r="A1747" s="1">
        <f>策略報表!A1747</f>
        <v>45483</v>
      </c>
      <c r="B1747">
        <f>資料貼入!B1747</f>
        <v>31828.83</v>
      </c>
      <c r="C1747">
        <f>SUM($B$3:B1747)</f>
        <v>15379758.670000007</v>
      </c>
      <c r="L1747" t="str">
        <f t="shared" si="37"/>
        <v>2024</v>
      </c>
    </row>
    <row r="1748" spans="1:12" ht="16.2">
      <c r="A1748" s="1">
        <f>策略報表!A1748</f>
        <v>45484</v>
      </c>
      <c r="B1748">
        <f>資料貼入!B1748</f>
        <v>291395.03999999998</v>
      </c>
      <c r="C1748">
        <f>SUM($B$3:B1748)</f>
        <v>15671153.710000006</v>
      </c>
      <c r="L1748" t="str">
        <f t="shared" si="37"/>
        <v>2024</v>
      </c>
    </row>
    <row r="1749" spans="1:12" ht="16.2">
      <c r="A1749" s="1">
        <f>策略報表!A1749</f>
        <v>45485</v>
      </c>
      <c r="B1749">
        <f>資料貼入!B1749</f>
        <v>-198331.25</v>
      </c>
      <c r="C1749">
        <f>SUM($B$3:B1749)</f>
        <v>15472822.460000006</v>
      </c>
      <c r="L1749" t="str">
        <f t="shared" si="37"/>
        <v>2024</v>
      </c>
    </row>
    <row r="1750" spans="1:12" ht="16.2">
      <c r="A1750" s="1">
        <f>策略報表!A1750</f>
        <v>45486</v>
      </c>
      <c r="B1750">
        <f>資料貼入!B1750</f>
        <v>0</v>
      </c>
      <c r="C1750">
        <f>SUM($B$3:B1750)</f>
        <v>15472822.460000006</v>
      </c>
      <c r="L1750" t="str">
        <f t="shared" si="37"/>
        <v>2024</v>
      </c>
    </row>
    <row r="1751" spans="1:12" ht="16.2">
      <c r="A1751" s="1">
        <f>策略報表!A1751</f>
        <v>45487</v>
      </c>
      <c r="B1751">
        <f>資料貼入!B1751</f>
        <v>0</v>
      </c>
      <c r="C1751">
        <f>SUM($B$3:B1751)</f>
        <v>15472822.460000006</v>
      </c>
      <c r="L1751" t="str">
        <f t="shared" si="37"/>
        <v>2024</v>
      </c>
    </row>
    <row r="1752" spans="1:12" ht="16.2">
      <c r="A1752" s="1">
        <f>策略報表!A1752</f>
        <v>45488</v>
      </c>
      <c r="B1752">
        <f>資料貼入!B1752</f>
        <v>-59016</v>
      </c>
      <c r="C1752">
        <f>SUM($B$3:B1752)</f>
        <v>15413806.460000006</v>
      </c>
      <c r="L1752" t="str">
        <f t="shared" si="37"/>
        <v>2024</v>
      </c>
    </row>
    <row r="1753" spans="1:12" ht="16.2">
      <c r="A1753" s="1">
        <f>策略報表!A1753</f>
        <v>45489</v>
      </c>
      <c r="B1753">
        <f>資料貼入!B1753</f>
        <v>-88650.319999999992</v>
      </c>
      <c r="C1753">
        <f>SUM($B$3:B1753)</f>
        <v>15325156.140000006</v>
      </c>
      <c r="L1753" t="str">
        <f t="shared" si="37"/>
        <v>2024</v>
      </c>
    </row>
    <row r="1754" spans="1:12" ht="16.2">
      <c r="A1754" s="1">
        <f>策略報表!A1754</f>
        <v>45490</v>
      </c>
      <c r="B1754">
        <f>資料貼入!B1754</f>
        <v>-243179.08</v>
      </c>
      <c r="C1754">
        <f>SUM($B$3:B1754)</f>
        <v>15081977.060000006</v>
      </c>
      <c r="L1754" t="str">
        <f t="shared" si="37"/>
        <v>2024</v>
      </c>
    </row>
    <row r="1755" spans="1:12" ht="16.2">
      <c r="A1755" s="1">
        <f>策略報表!A1755</f>
        <v>45491</v>
      </c>
      <c r="B1755">
        <f>資料貼入!B1755</f>
        <v>-125095.42000000001</v>
      </c>
      <c r="C1755">
        <f>SUM($B$3:B1755)</f>
        <v>14956881.640000006</v>
      </c>
      <c r="L1755" t="str">
        <f t="shared" si="37"/>
        <v>2024</v>
      </c>
    </row>
    <row r="1756" spans="1:12" ht="16.2">
      <c r="A1756" s="1">
        <f>策略報表!A1756</f>
        <v>45492</v>
      </c>
      <c r="B1756">
        <f>資料貼入!B1756</f>
        <v>165641.07</v>
      </c>
      <c r="C1756">
        <f>SUM($B$3:B1756)</f>
        <v>15122522.710000006</v>
      </c>
      <c r="L1756" t="str">
        <f t="shared" si="37"/>
        <v>2024</v>
      </c>
    </row>
    <row r="1757" spans="1:12" ht="16.2">
      <c r="A1757" s="1">
        <f>策略報表!A1757</f>
        <v>45493</v>
      </c>
      <c r="B1757">
        <f>資料貼入!B1757</f>
        <v>0</v>
      </c>
      <c r="C1757">
        <f>SUM($B$3:B1757)</f>
        <v>15122522.710000006</v>
      </c>
      <c r="L1757" t="str">
        <f t="shared" si="37"/>
        <v>2024</v>
      </c>
    </row>
    <row r="1758" spans="1:12" ht="16.2">
      <c r="A1758" s="1">
        <f>策略報表!A1758</f>
        <v>45494</v>
      </c>
      <c r="B1758">
        <f>資料貼入!B1758</f>
        <v>0</v>
      </c>
      <c r="C1758">
        <f>SUM($B$3:B1758)</f>
        <v>15122522.710000006</v>
      </c>
      <c r="L1758" t="str">
        <f t="shared" si="37"/>
        <v>2024</v>
      </c>
    </row>
    <row r="1759" spans="1:12" ht="16.2">
      <c r="A1759" s="1">
        <f>策略報表!A1759</f>
        <v>45495</v>
      </c>
      <c r="B1759">
        <f>資料貼入!B1759</f>
        <v>250976.14</v>
      </c>
      <c r="C1759">
        <f>SUM($B$3:B1759)</f>
        <v>15373498.850000007</v>
      </c>
      <c r="L1759" t="str">
        <f t="shared" si="37"/>
        <v>2024</v>
      </c>
    </row>
    <row r="1760" spans="1:12" ht="16.2">
      <c r="A1760" s="1">
        <f>策略報表!A1760</f>
        <v>45496</v>
      </c>
      <c r="B1760">
        <f>資料貼入!B1760</f>
        <v>147967.79999999999</v>
      </c>
      <c r="C1760">
        <f>SUM($B$3:B1760)</f>
        <v>15521466.650000008</v>
      </c>
      <c r="L1760" t="str">
        <f t="shared" si="37"/>
        <v>2024</v>
      </c>
    </row>
    <row r="1761" spans="1:12" ht="16.2">
      <c r="A1761" s="1">
        <f>策略報表!A1761</f>
        <v>45497</v>
      </c>
      <c r="B1761">
        <f>資料貼入!B1761</f>
        <v>0</v>
      </c>
      <c r="C1761">
        <f>SUM($B$3:B1761)</f>
        <v>15521466.650000008</v>
      </c>
      <c r="L1761" t="str">
        <f t="shared" si="37"/>
        <v>2024</v>
      </c>
    </row>
    <row r="1762" spans="1:12" ht="16.2">
      <c r="A1762" s="1">
        <f>策略報表!A1762</f>
        <v>45498</v>
      </c>
      <c r="B1762">
        <f>資料貼入!B1762</f>
        <v>0</v>
      </c>
      <c r="C1762">
        <f>SUM($B$3:B1762)</f>
        <v>15521466.650000008</v>
      </c>
      <c r="L1762" t="str">
        <f t="shared" si="37"/>
        <v>2024</v>
      </c>
    </row>
    <row r="1763" spans="1:12" ht="16.2">
      <c r="A1763" s="1">
        <f>策略報表!A1763</f>
        <v>45499</v>
      </c>
      <c r="B1763">
        <f>資料貼入!B1763</f>
        <v>-86146.87</v>
      </c>
      <c r="C1763">
        <f>SUM($B$3:B1763)</f>
        <v>15435319.780000009</v>
      </c>
      <c r="L1763" t="str">
        <f t="shared" si="37"/>
        <v>2024</v>
      </c>
    </row>
    <row r="1764" spans="1:12" ht="16.2">
      <c r="A1764" s="1">
        <f>策略報表!A1764</f>
        <v>45500</v>
      </c>
      <c r="B1764">
        <f>資料貼入!B1764</f>
        <v>0</v>
      </c>
      <c r="C1764">
        <f>SUM($B$3:B1764)</f>
        <v>15435319.780000009</v>
      </c>
      <c r="L1764" t="str">
        <f t="shared" si="37"/>
        <v>2024</v>
      </c>
    </row>
    <row r="1765" spans="1:12" ht="16.2">
      <c r="A1765" s="1">
        <f>策略報表!A1765</f>
        <v>45501</v>
      </c>
      <c r="B1765">
        <f>資料貼入!B1765</f>
        <v>0</v>
      </c>
      <c r="C1765">
        <f>SUM($B$3:B1765)</f>
        <v>15435319.780000009</v>
      </c>
      <c r="L1765" t="str">
        <f t="shared" si="37"/>
        <v>2024</v>
      </c>
    </row>
    <row r="1766" spans="1:12" ht="16.2">
      <c r="A1766" s="1">
        <f>策略報表!A1766</f>
        <v>45502</v>
      </c>
      <c r="B1766">
        <f>資料貼入!B1766</f>
        <v>34303.859999999993</v>
      </c>
      <c r="C1766">
        <f>SUM($B$3:B1766)</f>
        <v>15469623.640000008</v>
      </c>
      <c r="L1766" t="str">
        <f t="shared" si="37"/>
        <v>2024</v>
      </c>
    </row>
    <row r="1767" spans="1:12" ht="16.2">
      <c r="A1767" s="1">
        <f>策略報表!A1767</f>
        <v>45503</v>
      </c>
      <c r="B1767">
        <f>資料貼入!B1767</f>
        <v>-174327.44</v>
      </c>
      <c r="C1767">
        <f>SUM($B$3:B1767)</f>
        <v>15295296.200000009</v>
      </c>
      <c r="L1767" t="str">
        <f t="shared" si="37"/>
        <v>2024</v>
      </c>
    </row>
    <row r="1768" spans="1:12" ht="16.2">
      <c r="A1768" s="1">
        <f>策略報表!A1768</f>
        <v>45504</v>
      </c>
      <c r="B1768">
        <f>資料貼入!B1768</f>
        <v>-191629.37000000002</v>
      </c>
      <c r="C1768">
        <f>SUM($B$3:B1768)</f>
        <v>15103666.830000009</v>
      </c>
      <c r="L1768" t="str">
        <f t="shared" si="37"/>
        <v>2024</v>
      </c>
    </row>
    <row r="1769" spans="1:12" ht="16.2">
      <c r="A1769" s="1">
        <f>策略報表!A1769</f>
        <v>45505</v>
      </c>
      <c r="B1769">
        <f>資料貼入!B1769</f>
        <v>222821.46000000002</v>
      </c>
      <c r="C1769">
        <f>SUM($B$3:B1769)</f>
        <v>15326488.29000001</v>
      </c>
      <c r="L1769" t="str">
        <f t="shared" si="37"/>
        <v>2024</v>
      </c>
    </row>
    <row r="1770" spans="1:12" ht="16.2">
      <c r="A1770" s="1">
        <f>策略報表!A1770</f>
        <v>45506</v>
      </c>
      <c r="B1770">
        <f>資料貼入!B1770</f>
        <v>136612.22</v>
      </c>
      <c r="C1770">
        <f>SUM($B$3:B1770)</f>
        <v>15463100.510000011</v>
      </c>
      <c r="L1770" t="str">
        <f t="shared" si="37"/>
        <v>2024</v>
      </c>
    </row>
    <row r="1771" spans="1:12" ht="16.2">
      <c r="A1771" s="1">
        <f>策略報表!A1771</f>
        <v>45507</v>
      </c>
      <c r="B1771">
        <f>資料貼入!B1771</f>
        <v>0</v>
      </c>
      <c r="C1771">
        <f>SUM($B$3:B1771)</f>
        <v>15463100.510000011</v>
      </c>
      <c r="L1771" t="str">
        <f t="shared" si="37"/>
        <v>2024</v>
      </c>
    </row>
    <row r="1772" spans="1:12" ht="16.2">
      <c r="A1772" s="1">
        <f>策略報表!A1772</f>
        <v>45508</v>
      </c>
      <c r="B1772">
        <f>資料貼入!B1772</f>
        <v>0</v>
      </c>
      <c r="C1772">
        <f>SUM($B$3:B1772)</f>
        <v>15463100.510000011</v>
      </c>
      <c r="L1772" t="str">
        <f t="shared" si="37"/>
        <v>2024</v>
      </c>
    </row>
    <row r="1773" spans="1:12" ht="16.2">
      <c r="A1773" s="1">
        <f>策略報表!A1773</f>
        <v>45509</v>
      </c>
      <c r="B1773">
        <f>資料貼入!B1773</f>
        <v>1052174.05</v>
      </c>
      <c r="C1773">
        <f>SUM($B$3:B1773)</f>
        <v>16515274.560000012</v>
      </c>
      <c r="L1773" t="str">
        <f t="shared" si="37"/>
        <v>2024</v>
      </c>
    </row>
    <row r="1774" spans="1:12" ht="16.2">
      <c r="A1774" s="1">
        <f>策略報表!A1774</f>
        <v>45510</v>
      </c>
      <c r="B1774">
        <f>資料貼入!B1774</f>
        <v>-379814.97</v>
      </c>
      <c r="C1774">
        <f>SUM($B$3:B1774)</f>
        <v>16135459.590000011</v>
      </c>
      <c r="L1774" t="str">
        <f t="shared" si="37"/>
        <v>2024</v>
      </c>
    </row>
    <row r="1775" spans="1:12" ht="16.2">
      <c r="A1775" s="1">
        <f>策略報表!A1775</f>
        <v>45511</v>
      </c>
      <c r="B1775">
        <f>資料貼入!B1775</f>
        <v>252432.39</v>
      </c>
      <c r="C1775">
        <f>SUM($B$3:B1775)</f>
        <v>16387891.980000012</v>
      </c>
      <c r="L1775" t="str">
        <f t="shared" si="37"/>
        <v>2024</v>
      </c>
    </row>
    <row r="1776" spans="1:12" ht="16.2">
      <c r="A1776" s="1">
        <f>策略報表!A1776</f>
        <v>45512</v>
      </c>
      <c r="B1776">
        <f>資料貼入!B1776</f>
        <v>-186557.62</v>
      </c>
      <c r="C1776">
        <f>SUM($B$3:B1776)</f>
        <v>16201334.360000012</v>
      </c>
      <c r="L1776" t="str">
        <f t="shared" si="37"/>
        <v>2024</v>
      </c>
    </row>
    <row r="1777" spans="1:12" ht="16.2">
      <c r="A1777" s="1">
        <f>策略報表!A1777</f>
        <v>45513</v>
      </c>
      <c r="B1777">
        <f>資料貼入!B1777</f>
        <v>419107.41</v>
      </c>
      <c r="C1777">
        <f>SUM($B$3:B1777)</f>
        <v>16620441.770000013</v>
      </c>
      <c r="L1777" t="str">
        <f t="shared" si="37"/>
        <v>2024</v>
      </c>
    </row>
    <row r="1778" spans="1:12" ht="16.2">
      <c r="A1778" s="1">
        <f>策略報表!A1778</f>
        <v>45514</v>
      </c>
      <c r="B1778">
        <f>資料貼入!B1778</f>
        <v>0</v>
      </c>
      <c r="C1778">
        <f>SUM($B$3:B1778)</f>
        <v>16620441.770000013</v>
      </c>
      <c r="L1778" t="str">
        <f t="shared" si="37"/>
        <v>2024</v>
      </c>
    </row>
    <row r="1779" spans="1:12" ht="16.2">
      <c r="A1779" s="1">
        <f>策略報表!A1779</f>
        <v>45515</v>
      </c>
      <c r="B1779">
        <f>資料貼入!B1779</f>
        <v>0</v>
      </c>
      <c r="C1779">
        <f>SUM($B$3:B1779)</f>
        <v>16620441.770000013</v>
      </c>
      <c r="L1779" t="str">
        <f t="shared" si="37"/>
        <v>2024</v>
      </c>
    </row>
    <row r="1780" spans="1:12" ht="16.2">
      <c r="A1780" s="1">
        <f>策略報表!A1780</f>
        <v>45516</v>
      </c>
      <c r="B1780">
        <f>資料貼入!B1780</f>
        <v>194846.3</v>
      </c>
      <c r="C1780">
        <f>SUM($B$3:B1780)</f>
        <v>16815288.070000011</v>
      </c>
      <c r="L1780" t="str">
        <f t="shared" si="37"/>
        <v>2024</v>
      </c>
    </row>
    <row r="1781" spans="1:12" ht="16.2">
      <c r="A1781" s="1">
        <f>策略報表!A1781</f>
        <v>45517</v>
      </c>
      <c r="B1781">
        <f>資料貼入!B1781</f>
        <v>72627.490000000005</v>
      </c>
      <c r="C1781">
        <f>SUM($B$3:B1781)</f>
        <v>16887915.56000001</v>
      </c>
      <c r="L1781" t="str">
        <f t="shared" si="37"/>
        <v>2024</v>
      </c>
    </row>
    <row r="1782" spans="1:12" ht="16.2">
      <c r="A1782" s="1">
        <f>策略報表!A1782</f>
        <v>45518</v>
      </c>
      <c r="B1782">
        <f>資料貼入!B1782</f>
        <v>142875.53</v>
      </c>
      <c r="C1782">
        <f>SUM($B$3:B1782)</f>
        <v>17030791.090000011</v>
      </c>
      <c r="L1782" t="str">
        <f t="shared" si="37"/>
        <v>2024</v>
      </c>
    </row>
    <row r="1783" spans="1:12" ht="16.2">
      <c r="A1783" s="1">
        <f>策略報表!A1783</f>
        <v>45519</v>
      </c>
      <c r="B1783">
        <f>資料貼入!B1783</f>
        <v>-251271.48</v>
      </c>
      <c r="C1783">
        <f>SUM($B$3:B1783)</f>
        <v>16779519.610000011</v>
      </c>
      <c r="L1783" t="str">
        <f t="shared" si="37"/>
        <v>2024</v>
      </c>
    </row>
    <row r="1784" spans="1:12" ht="16.2">
      <c r="A1784" s="1">
        <f>策略報表!A1784</f>
        <v>45520</v>
      </c>
      <c r="B1784">
        <f>資料貼入!B1784</f>
        <v>197603.27000000002</v>
      </c>
      <c r="C1784">
        <f>SUM($B$3:B1784)</f>
        <v>16977122.88000001</v>
      </c>
      <c r="L1784" t="str">
        <f t="shared" si="37"/>
        <v>2024</v>
      </c>
    </row>
    <row r="1785" spans="1:12" ht="16.2">
      <c r="A1785" s="1">
        <f>策略報表!A1785</f>
        <v>45521</v>
      </c>
      <c r="B1785">
        <f>資料貼入!B1785</f>
        <v>0</v>
      </c>
      <c r="C1785">
        <f>SUM($B$3:B1785)</f>
        <v>16977122.88000001</v>
      </c>
      <c r="L1785" t="str">
        <f t="shared" si="37"/>
        <v>2024</v>
      </c>
    </row>
    <row r="1786" spans="1:12" ht="16.2">
      <c r="A1786" s="1">
        <f>策略報表!A1786</f>
        <v>45522</v>
      </c>
      <c r="B1786">
        <f>資料貼入!B1786</f>
        <v>0</v>
      </c>
      <c r="C1786">
        <f>SUM($B$3:B1786)</f>
        <v>16977122.88000001</v>
      </c>
      <c r="L1786" t="str">
        <f t="shared" si="37"/>
        <v>2024</v>
      </c>
    </row>
    <row r="1787" spans="1:12" ht="16.2">
      <c r="A1787" s="1">
        <f>策略報表!A1787</f>
        <v>45523</v>
      </c>
      <c r="B1787">
        <f>資料貼入!B1787</f>
        <v>-159974.66</v>
      </c>
      <c r="C1787">
        <f>SUM($B$3:B1787)</f>
        <v>16817148.22000001</v>
      </c>
      <c r="L1787" t="str">
        <f t="shared" si="37"/>
        <v>2024</v>
      </c>
    </row>
    <row r="1788" spans="1:12" ht="16.2">
      <c r="A1788" s="1">
        <f>策略報表!A1788</f>
        <v>45524</v>
      </c>
      <c r="B1788">
        <f>資料貼入!B1788</f>
        <v>24266.41</v>
      </c>
      <c r="C1788">
        <f>SUM($B$3:B1788)</f>
        <v>16841414.63000001</v>
      </c>
      <c r="L1788" t="str">
        <f t="shared" si="37"/>
        <v>2024</v>
      </c>
    </row>
    <row r="1789" spans="1:12" ht="16.2">
      <c r="A1789" s="1">
        <f>策略報表!A1789</f>
        <v>45525</v>
      </c>
      <c r="B1789">
        <f>資料貼入!B1789</f>
        <v>-153757.64000000001</v>
      </c>
      <c r="C1789">
        <f>SUM($B$3:B1789)</f>
        <v>16687656.99000001</v>
      </c>
      <c r="L1789" t="str">
        <f t="shared" si="37"/>
        <v>2024</v>
      </c>
    </row>
    <row r="1790" spans="1:12" ht="16.2">
      <c r="A1790" s="1">
        <f>策略報表!A1790</f>
        <v>45526</v>
      </c>
      <c r="B1790">
        <f>資料貼入!B1790</f>
        <v>-8461.83</v>
      </c>
      <c r="C1790">
        <f>SUM($B$3:B1790)</f>
        <v>16679195.160000009</v>
      </c>
      <c r="L1790" t="str">
        <f t="shared" si="37"/>
        <v>2024</v>
      </c>
    </row>
    <row r="1791" spans="1:12" ht="16.2">
      <c r="A1791" s="1">
        <f>策略報表!A1791</f>
        <v>45527</v>
      </c>
      <c r="B1791">
        <f>資料貼入!B1791</f>
        <v>-78907.259999999995</v>
      </c>
      <c r="C1791">
        <f>SUM($B$3:B1791)</f>
        <v>16600287.90000001</v>
      </c>
      <c r="L1791" t="str">
        <f t="shared" si="37"/>
        <v>2024</v>
      </c>
    </row>
    <row r="1792" spans="1:12" ht="16.2">
      <c r="A1792" s="1">
        <f>策略報表!A1792</f>
        <v>45528</v>
      </c>
      <c r="B1792">
        <f>資料貼入!B1792</f>
        <v>0</v>
      </c>
      <c r="C1792">
        <f>SUM($B$3:B1792)</f>
        <v>16600287.90000001</v>
      </c>
      <c r="L1792" t="str">
        <f t="shared" si="37"/>
        <v>2024</v>
      </c>
    </row>
    <row r="1793" spans="1:12" ht="16.2">
      <c r="A1793" s="1">
        <f>策略報表!A1793</f>
        <v>45529</v>
      </c>
      <c r="B1793">
        <f>資料貼入!B1793</f>
        <v>0</v>
      </c>
      <c r="C1793">
        <f>SUM($B$3:B1793)</f>
        <v>16600287.90000001</v>
      </c>
      <c r="L1793" t="str">
        <f t="shared" si="37"/>
        <v>2024</v>
      </c>
    </row>
    <row r="1794" spans="1:12" ht="16.2">
      <c r="A1794" s="1">
        <f>策略報表!A1794</f>
        <v>45530</v>
      </c>
      <c r="B1794">
        <f>資料貼入!B1794</f>
        <v>-12874.809999999996</v>
      </c>
      <c r="C1794">
        <f>SUM($B$3:B1794)</f>
        <v>16587413.090000009</v>
      </c>
      <c r="L1794" t="str">
        <f t="shared" si="37"/>
        <v>2024</v>
      </c>
    </row>
    <row r="1795" spans="1:12" ht="16.2">
      <c r="A1795" s="1">
        <f>策略報表!A1795</f>
        <v>45531</v>
      </c>
      <c r="B1795">
        <f>資料貼入!B1795</f>
        <v>-143694.26</v>
      </c>
      <c r="C1795">
        <f>SUM($B$3:B1795)</f>
        <v>16443718.830000009</v>
      </c>
      <c r="L1795" t="str">
        <f t="shared" si="37"/>
        <v>2024</v>
      </c>
    </row>
    <row r="1796" spans="1:12" ht="16.2">
      <c r="A1796" s="1">
        <f>策略報表!A1796</f>
        <v>45532</v>
      </c>
      <c r="B1796">
        <f>資料貼入!B1796</f>
        <v>68334.89</v>
      </c>
      <c r="C1796">
        <f>SUM($B$3:B1796)</f>
        <v>16512053.72000001</v>
      </c>
      <c r="L1796" t="str">
        <f t="shared" ref="L1796:L1859" si="38">IF(ISBLANK(A1796),"",TEXT(A1796,"yyyy"))</f>
        <v>2024</v>
      </c>
    </row>
    <row r="1797" spans="1:12" ht="16.2">
      <c r="A1797" s="1">
        <f>策略報表!A1797</f>
        <v>45533</v>
      </c>
      <c r="B1797">
        <f>資料貼入!B1797</f>
        <v>-248511.5</v>
      </c>
      <c r="C1797">
        <f>SUM($B$3:B1797)</f>
        <v>16263542.22000001</v>
      </c>
      <c r="L1797" t="str">
        <f t="shared" si="38"/>
        <v>2024</v>
      </c>
    </row>
    <row r="1798" spans="1:12" ht="16.2">
      <c r="A1798" s="1">
        <f>策略報表!A1798</f>
        <v>45534</v>
      </c>
      <c r="B1798">
        <f>資料貼入!B1798</f>
        <v>-74156.080000000016</v>
      </c>
      <c r="C1798">
        <f>SUM($B$3:B1798)</f>
        <v>16189386.14000001</v>
      </c>
      <c r="L1798" t="str">
        <f t="shared" si="38"/>
        <v>2024</v>
      </c>
    </row>
    <row r="1799" spans="1:12" ht="16.2">
      <c r="A1799" s="1">
        <f>策略報表!A1799</f>
        <v>45535</v>
      </c>
      <c r="B1799">
        <f>資料貼入!B1799</f>
        <v>0</v>
      </c>
      <c r="C1799">
        <f>SUM($B$3:B1799)</f>
        <v>16189386.14000001</v>
      </c>
      <c r="L1799" t="str">
        <f t="shared" si="38"/>
        <v>2024</v>
      </c>
    </row>
    <row r="1800" spans="1:12" ht="16.2">
      <c r="A1800" s="1">
        <f>策略報表!A1800</f>
        <v>45536</v>
      </c>
      <c r="B1800">
        <f>資料貼入!B1800</f>
        <v>0</v>
      </c>
      <c r="C1800">
        <f>SUM($B$3:B1800)</f>
        <v>16189386.14000001</v>
      </c>
      <c r="L1800" t="str">
        <f t="shared" si="38"/>
        <v>2024</v>
      </c>
    </row>
    <row r="1801" spans="1:12" ht="16.2">
      <c r="A1801" s="1">
        <f>策略報表!A1801</f>
        <v>45537</v>
      </c>
      <c r="B1801">
        <f>資料貼入!B1801</f>
        <v>-134146.72999999998</v>
      </c>
      <c r="C1801">
        <f>SUM($B$3:B1801)</f>
        <v>16055239.410000009</v>
      </c>
      <c r="L1801" t="str">
        <f t="shared" si="38"/>
        <v>2024</v>
      </c>
    </row>
    <row r="1802" spans="1:12" ht="16.2">
      <c r="A1802" s="1">
        <f>策略報表!A1802</f>
        <v>45538</v>
      </c>
      <c r="B1802">
        <f>資料貼入!B1802</f>
        <v>-116857.08</v>
      </c>
      <c r="C1802">
        <f>SUM($B$3:B1802)</f>
        <v>15938382.330000009</v>
      </c>
      <c r="L1802" t="str">
        <f t="shared" si="38"/>
        <v>2024</v>
      </c>
    </row>
    <row r="1803" spans="1:12" ht="16.2">
      <c r="A1803" s="1">
        <f>策略報表!A1803</f>
        <v>45539</v>
      </c>
      <c r="B1803">
        <f>資料貼入!B1803</f>
        <v>269593.96999999997</v>
      </c>
      <c r="C1803">
        <f>SUM($B$3:B1803)</f>
        <v>16207976.30000001</v>
      </c>
      <c r="L1803" t="str">
        <f t="shared" si="38"/>
        <v>2024</v>
      </c>
    </row>
    <row r="1804" spans="1:12" ht="16.2">
      <c r="A1804" s="1">
        <f>策略報表!A1804</f>
        <v>45540</v>
      </c>
      <c r="B1804">
        <f>資料貼入!B1804</f>
        <v>-70421.69</v>
      </c>
      <c r="C1804">
        <f>SUM($B$3:B1804)</f>
        <v>16137554.610000011</v>
      </c>
      <c r="L1804" t="str">
        <f t="shared" si="38"/>
        <v>2024</v>
      </c>
    </row>
    <row r="1805" spans="1:12" ht="16.2">
      <c r="A1805" s="1">
        <f>策略報表!A1805</f>
        <v>45541</v>
      </c>
      <c r="B1805">
        <f>資料貼入!B1805</f>
        <v>-47504.859999999993</v>
      </c>
      <c r="C1805">
        <f>SUM($B$3:B1805)</f>
        <v>16090049.750000011</v>
      </c>
      <c r="L1805" t="str">
        <f t="shared" si="38"/>
        <v>2024</v>
      </c>
    </row>
    <row r="1806" spans="1:12" ht="16.2">
      <c r="A1806" s="1">
        <f>策略報表!A1806</f>
        <v>45542</v>
      </c>
      <c r="B1806">
        <f>資料貼入!B1806</f>
        <v>0</v>
      </c>
      <c r="C1806">
        <f>SUM($B$3:B1806)</f>
        <v>16090049.750000011</v>
      </c>
      <c r="L1806" t="str">
        <f t="shared" si="38"/>
        <v>2024</v>
      </c>
    </row>
    <row r="1807" spans="1:12" ht="16.2">
      <c r="A1807" s="1">
        <f>策略報表!A1807</f>
        <v>45543</v>
      </c>
      <c r="B1807">
        <f>資料貼入!B1807</f>
        <v>0</v>
      </c>
      <c r="C1807">
        <f>SUM($B$3:B1807)</f>
        <v>16090049.750000011</v>
      </c>
      <c r="L1807" t="str">
        <f t="shared" si="38"/>
        <v>2024</v>
      </c>
    </row>
    <row r="1808" spans="1:12" ht="16.2">
      <c r="A1808" s="1">
        <f>策略報表!A1808</f>
        <v>45544</v>
      </c>
      <c r="B1808">
        <f>資料貼入!B1808</f>
        <v>-46071.290000000008</v>
      </c>
      <c r="C1808">
        <f>SUM($B$3:B1808)</f>
        <v>16043978.460000012</v>
      </c>
      <c r="L1808" t="str">
        <f t="shared" si="38"/>
        <v>2024</v>
      </c>
    </row>
    <row r="1809" spans="1:12" ht="16.2">
      <c r="A1809" s="1">
        <f>策略報表!A1809</f>
        <v>45545</v>
      </c>
      <c r="B1809">
        <f>資料貼入!B1809</f>
        <v>-58138.12</v>
      </c>
      <c r="C1809">
        <f>SUM($B$3:B1809)</f>
        <v>15985840.340000013</v>
      </c>
      <c r="L1809" t="str">
        <f t="shared" si="38"/>
        <v>2024</v>
      </c>
    </row>
    <row r="1810" spans="1:12" ht="16.2">
      <c r="A1810" s="1">
        <f>策略報表!A1810</f>
        <v>45546</v>
      </c>
      <c r="B1810">
        <f>資料貼入!B1810</f>
        <v>1969.46</v>
      </c>
      <c r="C1810">
        <f>SUM($B$3:B1810)</f>
        <v>15987809.800000014</v>
      </c>
      <c r="L1810" t="str">
        <f t="shared" si="38"/>
        <v>2024</v>
      </c>
    </row>
    <row r="1811" spans="1:12" ht="16.2">
      <c r="A1811" s="1">
        <f>策略報表!A1811</f>
        <v>45547</v>
      </c>
      <c r="B1811">
        <f>資料貼入!B1811</f>
        <v>169902.36000000002</v>
      </c>
      <c r="C1811">
        <f>SUM($B$3:B1811)</f>
        <v>16157712.160000013</v>
      </c>
      <c r="L1811" t="str">
        <f t="shared" si="38"/>
        <v>2024</v>
      </c>
    </row>
    <row r="1812" spans="1:12" ht="16.2">
      <c r="A1812" s="1">
        <f>策略報表!A1812</f>
        <v>45548</v>
      </c>
      <c r="B1812">
        <f>資料貼入!B1812</f>
        <v>1903.4000000000015</v>
      </c>
      <c r="C1812">
        <f>SUM($B$3:B1812)</f>
        <v>16159615.560000014</v>
      </c>
      <c r="L1812" t="str">
        <f t="shared" si="38"/>
        <v>2024</v>
      </c>
    </row>
    <row r="1813" spans="1:12" ht="16.2">
      <c r="A1813" s="1">
        <f>策略報表!A1813</f>
        <v>45549</v>
      </c>
      <c r="B1813">
        <f>資料貼入!B1813</f>
        <v>0</v>
      </c>
      <c r="C1813">
        <f>SUM($B$3:B1813)</f>
        <v>16159615.560000014</v>
      </c>
      <c r="L1813" t="str">
        <f t="shared" si="38"/>
        <v>2024</v>
      </c>
    </row>
    <row r="1814" spans="1:12" ht="16.2">
      <c r="A1814" s="1">
        <f>策略報表!A1814</f>
        <v>45550</v>
      </c>
      <c r="B1814">
        <f>資料貼入!B1814</f>
        <v>0</v>
      </c>
      <c r="C1814">
        <f>SUM($B$3:B1814)</f>
        <v>16159615.560000014</v>
      </c>
      <c r="L1814" t="str">
        <f t="shared" si="38"/>
        <v>2024</v>
      </c>
    </row>
    <row r="1815" spans="1:12" ht="16.2">
      <c r="A1815" s="1">
        <f>策略報表!A1815</f>
        <v>45551</v>
      </c>
      <c r="B1815">
        <f>資料貼入!B1815</f>
        <v>-14707.310000000001</v>
      </c>
      <c r="C1815">
        <f>SUM($B$3:B1815)</f>
        <v>16144908.250000013</v>
      </c>
      <c r="L1815" t="str">
        <f t="shared" si="38"/>
        <v>2024</v>
      </c>
    </row>
    <row r="1816" spans="1:12" ht="16.2">
      <c r="A1816" s="1">
        <f>策略報表!A1816</f>
        <v>45552</v>
      </c>
      <c r="B1816">
        <f>資料貼入!B1816</f>
        <v>0</v>
      </c>
      <c r="C1816">
        <f>SUM($B$3:B1816)</f>
        <v>16144908.250000013</v>
      </c>
      <c r="L1816" t="str">
        <f t="shared" si="38"/>
        <v>2024</v>
      </c>
    </row>
    <row r="1817" spans="1:12" ht="16.2">
      <c r="A1817" s="1">
        <f>策略報表!A1817</f>
        <v>45553</v>
      </c>
      <c r="B1817">
        <f>資料貼入!B1817</f>
        <v>-134311.65</v>
      </c>
      <c r="C1817">
        <f>SUM($B$3:B1817)</f>
        <v>16010596.600000013</v>
      </c>
      <c r="L1817" t="str">
        <f t="shared" si="38"/>
        <v>2024</v>
      </c>
    </row>
    <row r="1818" spans="1:12" ht="16.2">
      <c r="A1818" s="1">
        <f>策略報表!A1818</f>
        <v>45554</v>
      </c>
      <c r="B1818">
        <f>資料貼入!B1818</f>
        <v>83222.81</v>
      </c>
      <c r="C1818">
        <f>SUM($B$3:B1818)</f>
        <v>16093819.410000013</v>
      </c>
      <c r="L1818" t="str">
        <f t="shared" si="38"/>
        <v>2024</v>
      </c>
    </row>
    <row r="1819" spans="1:12" ht="16.2">
      <c r="A1819" s="1">
        <f>策略報表!A1819</f>
        <v>45555</v>
      </c>
      <c r="B1819">
        <f>資料貼入!B1819</f>
        <v>166452.41</v>
      </c>
      <c r="C1819">
        <f>SUM($B$3:B1819)</f>
        <v>16260271.820000013</v>
      </c>
      <c r="L1819" t="str">
        <f t="shared" si="38"/>
        <v>2024</v>
      </c>
    </row>
    <row r="1820" spans="1:12" ht="16.2">
      <c r="A1820" s="1">
        <f>策略報表!A1820</f>
        <v>45556</v>
      </c>
      <c r="B1820">
        <f>資料貼入!B1820</f>
        <v>0</v>
      </c>
      <c r="C1820">
        <f>SUM($B$3:B1820)</f>
        <v>16260271.820000013</v>
      </c>
      <c r="L1820" t="str">
        <f t="shared" si="38"/>
        <v>2024</v>
      </c>
    </row>
    <row r="1821" spans="1:12" ht="16.2">
      <c r="A1821" s="1">
        <f>策略報表!A1821</f>
        <v>45557</v>
      </c>
      <c r="B1821">
        <f>資料貼入!B1821</f>
        <v>0</v>
      </c>
      <c r="C1821">
        <f>SUM($B$3:B1821)</f>
        <v>16260271.820000013</v>
      </c>
      <c r="L1821" t="str">
        <f t="shared" si="38"/>
        <v>2024</v>
      </c>
    </row>
    <row r="1822" spans="1:12" ht="16.2">
      <c r="A1822" s="1">
        <f>策略報表!A1822</f>
        <v>45558</v>
      </c>
      <c r="B1822">
        <f>資料貼入!B1822</f>
        <v>-37681.75</v>
      </c>
      <c r="C1822">
        <f>SUM($B$3:B1822)</f>
        <v>16222590.070000013</v>
      </c>
      <c r="L1822" t="str">
        <f t="shared" si="38"/>
        <v>2024</v>
      </c>
    </row>
    <row r="1823" spans="1:12" ht="16.2">
      <c r="A1823" s="1">
        <f>策略報表!A1823</f>
        <v>45559</v>
      </c>
      <c r="B1823">
        <f>資料貼入!B1823</f>
        <v>15988.010000000002</v>
      </c>
      <c r="C1823">
        <f>SUM($B$3:B1823)</f>
        <v>16238578.080000013</v>
      </c>
      <c r="L1823" t="str">
        <f t="shared" si="38"/>
        <v>2024</v>
      </c>
    </row>
    <row r="1824" spans="1:12" ht="16.2">
      <c r="A1824" s="1">
        <f>策略報表!A1824</f>
        <v>45560</v>
      </c>
      <c r="B1824">
        <f>資料貼入!B1824</f>
        <v>131502.99</v>
      </c>
      <c r="C1824">
        <f>SUM($B$3:B1824)</f>
        <v>16370081.070000013</v>
      </c>
      <c r="L1824" t="str">
        <f t="shared" si="38"/>
        <v>2024</v>
      </c>
    </row>
    <row r="1825" spans="1:12" ht="16.2">
      <c r="A1825" s="1">
        <f>策略報表!A1825</f>
        <v>45561</v>
      </c>
      <c r="B1825">
        <f>資料貼入!B1825</f>
        <v>102154.01999999999</v>
      </c>
      <c r="C1825">
        <f>SUM($B$3:B1825)</f>
        <v>16472235.090000013</v>
      </c>
      <c r="L1825" t="str">
        <f t="shared" si="38"/>
        <v>2024</v>
      </c>
    </row>
    <row r="1826" spans="1:12" ht="16.2">
      <c r="A1826" s="1">
        <f>策略報表!A1826</f>
        <v>45562</v>
      </c>
      <c r="B1826">
        <f>資料貼入!B1826</f>
        <v>88844.66</v>
      </c>
      <c r="C1826">
        <f>SUM($B$3:B1826)</f>
        <v>16561079.750000013</v>
      </c>
      <c r="L1826" t="str">
        <f t="shared" si="38"/>
        <v>2024</v>
      </c>
    </row>
    <row r="1827" spans="1:12" ht="16.2">
      <c r="A1827" s="1">
        <f>策略報表!A1827</f>
        <v>45563</v>
      </c>
      <c r="B1827">
        <f>資料貼入!B1827</f>
        <v>0</v>
      </c>
      <c r="C1827">
        <f>SUM($B$3:B1827)</f>
        <v>16561079.750000013</v>
      </c>
      <c r="L1827" t="str">
        <f t="shared" si="38"/>
        <v>2024</v>
      </c>
    </row>
    <row r="1828" spans="1:12" ht="16.2">
      <c r="A1828" s="1">
        <f>策略報表!A1828</f>
        <v>45564</v>
      </c>
      <c r="B1828">
        <f>資料貼入!B1828</f>
        <v>0</v>
      </c>
      <c r="C1828">
        <f>SUM($B$3:B1828)</f>
        <v>16561079.750000013</v>
      </c>
      <c r="L1828" t="str">
        <f t="shared" si="38"/>
        <v>2024</v>
      </c>
    </row>
    <row r="1829" spans="1:12" ht="16.2">
      <c r="A1829" s="1">
        <f>策略報表!A1829</f>
        <v>45565</v>
      </c>
      <c r="B1829">
        <f>資料貼入!B1829</f>
        <v>135845.28</v>
      </c>
      <c r="C1829">
        <f>SUM($B$3:B1829)</f>
        <v>16696925.030000012</v>
      </c>
      <c r="L1829" t="str">
        <f t="shared" si="38"/>
        <v>2024</v>
      </c>
    </row>
    <row r="1830" spans="1:12" ht="16.2">
      <c r="A1830" s="1">
        <f>策略報表!A1830</f>
        <v>45566</v>
      </c>
      <c r="B1830">
        <f>資料貼入!B1830</f>
        <v>4838.3699999999972</v>
      </c>
      <c r="C1830">
        <f>SUM($B$3:B1830)</f>
        <v>16701763.400000012</v>
      </c>
      <c r="L1830" t="str">
        <f t="shared" si="38"/>
        <v>2024</v>
      </c>
    </row>
    <row r="1831" spans="1:12" ht="16.2">
      <c r="A1831" s="1">
        <f>策略報表!A1831</f>
        <v>45567</v>
      </c>
      <c r="B1831">
        <f>資料貼入!B1831</f>
        <v>0</v>
      </c>
      <c r="C1831">
        <f>SUM($B$3:B1831)</f>
        <v>16701763.400000012</v>
      </c>
      <c r="L1831" t="str">
        <f t="shared" si="38"/>
        <v>2024</v>
      </c>
    </row>
    <row r="1832" spans="1:12" ht="16.2">
      <c r="A1832" s="1">
        <f>策略報表!A1832</f>
        <v>45568</v>
      </c>
      <c r="B1832">
        <f>資料貼入!B1832</f>
        <v>0</v>
      </c>
      <c r="C1832">
        <f>SUM($B$3:B1832)</f>
        <v>16701763.400000012</v>
      </c>
      <c r="L1832" t="str">
        <f t="shared" si="38"/>
        <v>2024</v>
      </c>
    </row>
    <row r="1833" spans="1:12" ht="16.2">
      <c r="A1833" s="1">
        <f>策略報表!A1833</f>
        <v>45569</v>
      </c>
      <c r="B1833">
        <f>資料貼入!B1833</f>
        <v>-38456.800000000003</v>
      </c>
      <c r="C1833">
        <f>SUM($B$3:B1833)</f>
        <v>16663306.600000011</v>
      </c>
      <c r="L1833" t="str">
        <f t="shared" si="38"/>
        <v>2024</v>
      </c>
    </row>
    <row r="1834" spans="1:12" ht="16.2">
      <c r="A1834" s="1">
        <f>策略報表!A1834</f>
        <v>45570</v>
      </c>
      <c r="B1834">
        <f>資料貼入!B1834</f>
        <v>0</v>
      </c>
      <c r="C1834">
        <f>SUM($B$3:B1834)</f>
        <v>16663306.600000011</v>
      </c>
      <c r="L1834" t="str">
        <f t="shared" si="38"/>
        <v>2024</v>
      </c>
    </row>
    <row r="1835" spans="1:12" ht="16.2">
      <c r="A1835" s="1">
        <f>策略報表!A1835</f>
        <v>45571</v>
      </c>
      <c r="B1835">
        <f>資料貼入!B1835</f>
        <v>0</v>
      </c>
      <c r="C1835">
        <f>SUM($B$3:B1835)</f>
        <v>16663306.600000011</v>
      </c>
      <c r="L1835" t="str">
        <f t="shared" si="38"/>
        <v>2024</v>
      </c>
    </row>
    <row r="1836" spans="1:12" ht="16.2">
      <c r="A1836" s="1">
        <f>策略報表!A1836</f>
        <v>45572</v>
      </c>
      <c r="B1836">
        <f>資料貼入!B1836</f>
        <v>116242.38000000002</v>
      </c>
      <c r="C1836">
        <f>SUM($B$3:B1836)</f>
        <v>16779548.980000012</v>
      </c>
      <c r="L1836" t="str">
        <f t="shared" si="38"/>
        <v>2024</v>
      </c>
    </row>
    <row r="1837" spans="1:12" ht="16.2">
      <c r="A1837" s="1">
        <f>策略報表!A1837</f>
        <v>45573</v>
      </c>
      <c r="B1837">
        <f>資料貼入!B1837</f>
        <v>-143210.10999999999</v>
      </c>
      <c r="C1837">
        <f>SUM($B$3:B1837)</f>
        <v>16636338.870000012</v>
      </c>
      <c r="L1837" t="str">
        <f t="shared" si="38"/>
        <v>2024</v>
      </c>
    </row>
    <row r="1838" spans="1:12" ht="16.2">
      <c r="A1838" s="1">
        <f>策略報表!A1838</f>
        <v>45574</v>
      </c>
      <c r="B1838">
        <f>資料貼入!B1838</f>
        <v>13651.439999999993</v>
      </c>
      <c r="C1838">
        <f>SUM($B$3:B1838)</f>
        <v>16649990.310000012</v>
      </c>
      <c r="L1838" t="str">
        <f t="shared" si="38"/>
        <v>2024</v>
      </c>
    </row>
    <row r="1839" spans="1:12" ht="16.2">
      <c r="A1839" s="1">
        <f>策略報表!A1839</f>
        <v>45575</v>
      </c>
      <c r="B1839">
        <f>資料貼入!B1839</f>
        <v>0</v>
      </c>
      <c r="C1839">
        <f>SUM($B$3:B1839)</f>
        <v>16649990.310000012</v>
      </c>
      <c r="L1839" t="str">
        <f t="shared" si="38"/>
        <v>2024</v>
      </c>
    </row>
    <row r="1840" spans="1:12" ht="16.2">
      <c r="A1840" s="1">
        <f>策略報表!A1840</f>
        <v>45576</v>
      </c>
      <c r="B1840">
        <f>資料貼入!B1840</f>
        <v>180594.98999999996</v>
      </c>
      <c r="C1840">
        <f>SUM($B$3:B1840)</f>
        <v>16830585.300000012</v>
      </c>
      <c r="L1840" t="str">
        <f t="shared" si="38"/>
        <v>2024</v>
      </c>
    </row>
    <row r="1841" spans="1:12" ht="16.2">
      <c r="A1841" s="1">
        <f>策略報表!A1841</f>
        <v>45577</v>
      </c>
      <c r="B1841">
        <f>資料貼入!B1841</f>
        <v>0</v>
      </c>
      <c r="C1841">
        <f>SUM($B$3:B1841)</f>
        <v>16830585.300000012</v>
      </c>
      <c r="L1841" t="str">
        <f t="shared" si="38"/>
        <v>2024</v>
      </c>
    </row>
    <row r="1842" spans="1:12" ht="16.2">
      <c r="A1842" s="1">
        <f>策略報表!A1842</f>
        <v>45578</v>
      </c>
      <c r="B1842">
        <f>資料貼入!B1842</f>
        <v>0</v>
      </c>
      <c r="C1842">
        <f>SUM($B$3:B1842)</f>
        <v>16830585.300000012</v>
      </c>
      <c r="L1842" t="str">
        <f t="shared" si="38"/>
        <v>2024</v>
      </c>
    </row>
    <row r="1843" spans="1:12" ht="16.2">
      <c r="A1843" s="1">
        <f>策略報表!A1843</f>
        <v>45579</v>
      </c>
      <c r="B1843">
        <f>資料貼入!B1843</f>
        <v>-28075.760000000006</v>
      </c>
      <c r="C1843">
        <f>SUM($B$3:B1843)</f>
        <v>16802509.54000001</v>
      </c>
      <c r="L1843" t="str">
        <f t="shared" si="38"/>
        <v>2024</v>
      </c>
    </row>
    <row r="1844" spans="1:12" ht="16.2">
      <c r="A1844" s="1">
        <f>策略報表!A1844</f>
        <v>45580</v>
      </c>
      <c r="B1844">
        <f>資料貼入!B1844</f>
        <v>242524.04</v>
      </c>
      <c r="C1844">
        <f>SUM($B$3:B1844)</f>
        <v>17045033.580000009</v>
      </c>
      <c r="L1844" t="str">
        <f t="shared" si="38"/>
        <v>2024</v>
      </c>
    </row>
    <row r="1845" spans="1:12" ht="16.2">
      <c r="A1845" s="1">
        <f>策略報表!A1845</f>
        <v>45581</v>
      </c>
      <c r="B1845">
        <f>資料貼入!B1845</f>
        <v>-290130.34000000003</v>
      </c>
      <c r="C1845">
        <f>SUM($B$3:B1845)</f>
        <v>16754903.24000001</v>
      </c>
      <c r="L1845" t="str">
        <f t="shared" si="38"/>
        <v>2024</v>
      </c>
    </row>
    <row r="1846" spans="1:12" ht="16.2">
      <c r="A1846" s="1">
        <f>策略報表!A1846</f>
        <v>45582</v>
      </c>
      <c r="B1846">
        <f>資料貼入!B1846</f>
        <v>19724.14</v>
      </c>
      <c r="C1846">
        <f>SUM($B$3:B1846)</f>
        <v>16774627.38000001</v>
      </c>
      <c r="L1846" t="str">
        <f t="shared" si="38"/>
        <v>2024</v>
      </c>
    </row>
    <row r="1847" spans="1:12" ht="16.2">
      <c r="A1847" s="1">
        <f>策略報表!A1847</f>
        <v>45583</v>
      </c>
      <c r="B1847">
        <f>資料貼入!B1847</f>
        <v>240958.71000000005</v>
      </c>
      <c r="C1847">
        <f>SUM($B$3:B1847)</f>
        <v>17015586.090000011</v>
      </c>
      <c r="L1847" t="str">
        <f t="shared" si="38"/>
        <v>2024</v>
      </c>
    </row>
    <row r="1848" spans="1:12" ht="16.2">
      <c r="A1848" s="1">
        <f>策略報表!A1848</f>
        <v>45584</v>
      </c>
      <c r="B1848">
        <f>資料貼入!B1848</f>
        <v>0</v>
      </c>
      <c r="C1848">
        <f>SUM($B$3:B1848)</f>
        <v>17015586.090000011</v>
      </c>
      <c r="L1848" t="str">
        <f t="shared" si="38"/>
        <v>2024</v>
      </c>
    </row>
    <row r="1849" spans="1:12" ht="16.2">
      <c r="A1849" s="1">
        <f>策略報表!A1849</f>
        <v>45585</v>
      </c>
      <c r="B1849">
        <f>資料貼入!B1849</f>
        <v>0</v>
      </c>
      <c r="C1849">
        <f>SUM($B$3:B1849)</f>
        <v>17015586.090000011</v>
      </c>
      <c r="L1849" t="str">
        <f t="shared" si="38"/>
        <v>2024</v>
      </c>
    </row>
    <row r="1850" spans="1:12" ht="16.2">
      <c r="A1850" s="1">
        <f>策略報表!A1850</f>
        <v>45586</v>
      </c>
      <c r="B1850">
        <f>資料貼入!B1850</f>
        <v>37328.899999999994</v>
      </c>
      <c r="C1850">
        <f>SUM($B$3:B1850)</f>
        <v>17052914.99000001</v>
      </c>
      <c r="L1850" t="str">
        <f t="shared" si="38"/>
        <v>2024</v>
      </c>
    </row>
    <row r="1851" spans="1:12" ht="16.2">
      <c r="A1851" s="1">
        <f>策略報表!A1851</f>
        <v>45587</v>
      </c>
      <c r="B1851">
        <f>資料貼入!B1851</f>
        <v>-41458.589999999997</v>
      </c>
      <c r="C1851">
        <f>SUM($B$3:B1851)</f>
        <v>17011456.40000001</v>
      </c>
      <c r="L1851" t="str">
        <f t="shared" si="38"/>
        <v>2024</v>
      </c>
    </row>
    <row r="1852" spans="1:12" ht="16.2">
      <c r="A1852" s="1">
        <f>策略報表!A1852</f>
        <v>45588</v>
      </c>
      <c r="B1852">
        <f>資料貼入!B1852</f>
        <v>-87409.47</v>
      </c>
      <c r="C1852">
        <f>SUM($B$3:B1852)</f>
        <v>16924046.930000011</v>
      </c>
      <c r="L1852" t="str">
        <f t="shared" si="38"/>
        <v>2024</v>
      </c>
    </row>
    <row r="1853" spans="1:12" ht="16.2">
      <c r="A1853" s="1">
        <f>策略報表!A1853</f>
        <v>45589</v>
      </c>
      <c r="B1853">
        <f>資料貼入!B1853</f>
        <v>-42195.16</v>
      </c>
      <c r="C1853">
        <f>SUM($B$3:B1853)</f>
        <v>16881851.770000011</v>
      </c>
      <c r="L1853" t="str">
        <f t="shared" si="38"/>
        <v>2024</v>
      </c>
    </row>
    <row r="1854" spans="1:12" ht="16.2">
      <c r="A1854" s="1">
        <f>策略報表!A1854</f>
        <v>45590</v>
      </c>
      <c r="B1854">
        <f>資料貼入!B1854</f>
        <v>-40706.310000000005</v>
      </c>
      <c r="C1854">
        <f>SUM($B$3:B1854)</f>
        <v>16841145.460000012</v>
      </c>
      <c r="L1854" t="str">
        <f t="shared" si="38"/>
        <v>2024</v>
      </c>
    </row>
    <row r="1855" spans="1:12" ht="16.2">
      <c r="A1855" s="1">
        <f>策略報表!A1855</f>
        <v>45591</v>
      </c>
      <c r="B1855">
        <f>資料貼入!B1855</f>
        <v>0</v>
      </c>
      <c r="C1855">
        <f>SUM($B$3:B1855)</f>
        <v>16841145.460000012</v>
      </c>
      <c r="L1855" t="str">
        <f t="shared" si="38"/>
        <v>2024</v>
      </c>
    </row>
    <row r="1856" spans="1:12" ht="16.2">
      <c r="A1856" s="1">
        <f>策略報表!A1856</f>
        <v>45592</v>
      </c>
      <c r="B1856">
        <f>資料貼入!B1856</f>
        <v>0</v>
      </c>
      <c r="C1856">
        <f>SUM($B$3:B1856)</f>
        <v>16841145.460000012</v>
      </c>
      <c r="L1856" t="str">
        <f t="shared" si="38"/>
        <v>2024</v>
      </c>
    </row>
    <row r="1857" spans="1:12" ht="16.2">
      <c r="A1857" s="1">
        <f>策略報表!A1857</f>
        <v>45593</v>
      </c>
      <c r="B1857">
        <f>資料貼入!B1857</f>
        <v>-88559.41</v>
      </c>
      <c r="C1857">
        <f>SUM($B$3:B1857)</f>
        <v>16752586.050000012</v>
      </c>
      <c r="L1857" t="str">
        <f t="shared" si="38"/>
        <v>2024</v>
      </c>
    </row>
    <row r="1858" spans="1:12" ht="16.2">
      <c r="A1858" s="1">
        <f>策略報表!A1858</f>
        <v>45594</v>
      </c>
      <c r="B1858">
        <f>資料貼入!B1858</f>
        <v>20054.329999999998</v>
      </c>
      <c r="C1858">
        <f>SUM($B$3:B1858)</f>
        <v>16772640.380000012</v>
      </c>
      <c r="L1858" t="str">
        <f t="shared" si="38"/>
        <v>2024</v>
      </c>
    </row>
    <row r="1859" spans="1:12" ht="16.2">
      <c r="A1859" s="1">
        <f>策略報表!A1859</f>
        <v>45595</v>
      </c>
      <c r="B1859">
        <f>資料貼入!B1859</f>
        <v>-105931.52000000002</v>
      </c>
      <c r="C1859">
        <f>SUM($B$3:B1859)</f>
        <v>16666708.860000012</v>
      </c>
      <c r="L1859" t="str">
        <f t="shared" si="38"/>
        <v>2024</v>
      </c>
    </row>
    <row r="1860" spans="1:12" ht="16.2">
      <c r="A1860" s="1">
        <f>策略報表!A1860</f>
        <v>45596</v>
      </c>
      <c r="B1860">
        <f>資料貼入!B1860</f>
        <v>0</v>
      </c>
      <c r="C1860">
        <f>SUM($B$3:B1860)</f>
        <v>16666708.860000012</v>
      </c>
      <c r="L1860" t="str">
        <f t="shared" ref="L1860:L1923" si="39">IF(ISBLANK(A1860),"",TEXT(A1860,"yyyy"))</f>
        <v>2024</v>
      </c>
    </row>
    <row r="1861" spans="1:12" ht="16.2">
      <c r="A1861" s="1">
        <f>策略報表!A1861</f>
        <v>45597</v>
      </c>
      <c r="B1861">
        <f>資料貼入!B1861</f>
        <v>86847.19</v>
      </c>
      <c r="C1861">
        <f>SUM($B$3:B1861)</f>
        <v>16753556.050000012</v>
      </c>
      <c r="L1861" t="str">
        <f t="shared" si="39"/>
        <v>2024</v>
      </c>
    </row>
    <row r="1862" spans="1:12" ht="16.2">
      <c r="A1862" s="1">
        <f>策略報表!A1862</f>
        <v>45598</v>
      </c>
      <c r="B1862">
        <f>資料貼入!B1862</f>
        <v>0</v>
      </c>
      <c r="C1862">
        <f>SUM($B$3:B1862)</f>
        <v>16753556.050000012</v>
      </c>
      <c r="L1862" t="str">
        <f t="shared" si="39"/>
        <v>2024</v>
      </c>
    </row>
    <row r="1863" spans="1:12" ht="16.2">
      <c r="A1863" s="1">
        <f>策略報表!A1863</f>
        <v>45599</v>
      </c>
      <c r="B1863">
        <f>資料貼入!B1863</f>
        <v>0</v>
      </c>
      <c r="C1863">
        <f>SUM($B$3:B1863)</f>
        <v>16753556.050000012</v>
      </c>
      <c r="L1863" t="str">
        <f t="shared" si="39"/>
        <v>2024</v>
      </c>
    </row>
    <row r="1864" spans="1:12" ht="16.2">
      <c r="A1864" s="1">
        <f>策略報表!A1864</f>
        <v>45600</v>
      </c>
      <c r="B1864">
        <f>資料貼入!B1864</f>
        <v>24142.33</v>
      </c>
      <c r="C1864">
        <f>SUM($B$3:B1864)</f>
        <v>16777698.38000001</v>
      </c>
      <c r="L1864" t="str">
        <f t="shared" si="39"/>
        <v>2024</v>
      </c>
    </row>
    <row r="1865" spans="1:12" ht="16.2">
      <c r="A1865" s="1">
        <f>策略報表!A1865</f>
        <v>45601</v>
      </c>
      <c r="B1865">
        <f>資料貼入!B1865</f>
        <v>88158.670000000013</v>
      </c>
      <c r="C1865">
        <f>SUM($B$3:B1865)</f>
        <v>16865857.050000012</v>
      </c>
      <c r="L1865" t="str">
        <f t="shared" si="39"/>
        <v>2024</v>
      </c>
    </row>
    <row r="1866" spans="1:12" ht="16.2">
      <c r="A1866" s="1">
        <f>策略報表!A1866</f>
        <v>45602</v>
      </c>
      <c r="B1866">
        <f>資料貼入!B1866</f>
        <v>170118.32</v>
      </c>
      <c r="C1866">
        <f>SUM($B$3:B1866)</f>
        <v>17035975.370000012</v>
      </c>
      <c r="L1866" t="str">
        <f t="shared" si="39"/>
        <v>2024</v>
      </c>
    </row>
    <row r="1867" spans="1:12" ht="16.2">
      <c r="A1867" s="1">
        <f>策略報表!A1867</f>
        <v>45603</v>
      </c>
      <c r="B1867">
        <f>資料貼入!B1867</f>
        <v>-21693.660000000003</v>
      </c>
      <c r="C1867">
        <f>SUM($B$3:B1867)</f>
        <v>17014281.710000012</v>
      </c>
      <c r="L1867" t="str">
        <f t="shared" si="39"/>
        <v>2024</v>
      </c>
    </row>
    <row r="1868" spans="1:12" ht="16.2">
      <c r="A1868" s="1">
        <f>策略報表!A1868</f>
        <v>45604</v>
      </c>
      <c r="B1868">
        <f>資料貼入!B1868</f>
        <v>58403.340000000004</v>
      </c>
      <c r="C1868">
        <f>SUM($B$3:B1868)</f>
        <v>17072685.050000012</v>
      </c>
      <c r="L1868" t="str">
        <f t="shared" si="39"/>
        <v>2024</v>
      </c>
    </row>
    <row r="1869" spans="1:12" ht="16.2">
      <c r="A1869" s="1">
        <f>策略報表!A1869</f>
        <v>45605</v>
      </c>
      <c r="B1869">
        <f>資料貼入!B1869</f>
        <v>0</v>
      </c>
      <c r="C1869">
        <f>SUM($B$3:B1869)</f>
        <v>17072685.050000012</v>
      </c>
      <c r="L1869" t="str">
        <f t="shared" si="39"/>
        <v>2024</v>
      </c>
    </row>
    <row r="1870" spans="1:12" ht="16.2">
      <c r="A1870" s="1">
        <f>策略報表!A1870</f>
        <v>45606</v>
      </c>
      <c r="B1870">
        <f>資料貼入!B1870</f>
        <v>0</v>
      </c>
      <c r="C1870">
        <f>SUM($B$3:B1870)</f>
        <v>17072685.050000012</v>
      </c>
      <c r="L1870" t="str">
        <f t="shared" si="39"/>
        <v>2024</v>
      </c>
    </row>
    <row r="1871" spans="1:12" ht="16.2">
      <c r="A1871" s="1">
        <f>策略報表!A1871</f>
        <v>45607</v>
      </c>
      <c r="B1871">
        <f>資料貼入!B1871</f>
        <v>-158360.22999999998</v>
      </c>
      <c r="C1871">
        <f>SUM($B$3:B1871)</f>
        <v>16914324.820000011</v>
      </c>
      <c r="L1871" t="str">
        <f t="shared" si="39"/>
        <v>2024</v>
      </c>
    </row>
    <row r="1872" spans="1:12" ht="16.2">
      <c r="A1872" s="1">
        <f>策略報表!A1872</f>
        <v>45608</v>
      </c>
      <c r="B1872">
        <f>資料貼入!B1872</f>
        <v>154298.78000000003</v>
      </c>
      <c r="C1872">
        <f>SUM($B$3:B1872)</f>
        <v>17068623.600000013</v>
      </c>
      <c r="L1872" t="str">
        <f t="shared" si="39"/>
        <v>2024</v>
      </c>
    </row>
    <row r="1873" spans="1:12" ht="16.2">
      <c r="A1873" s="1">
        <f>策略報表!A1873</f>
        <v>45609</v>
      </c>
      <c r="B1873">
        <f>資料貼入!B1873</f>
        <v>30967.389999999996</v>
      </c>
      <c r="C1873">
        <f>SUM($B$3:B1873)</f>
        <v>17099590.990000013</v>
      </c>
      <c r="L1873" t="str">
        <f t="shared" si="39"/>
        <v>2024</v>
      </c>
    </row>
    <row r="1874" spans="1:12" ht="16.2">
      <c r="A1874" s="1">
        <f>策略報表!A1874</f>
        <v>45610</v>
      </c>
      <c r="B1874">
        <f>資料貼入!B1874</f>
        <v>-60564.020000000004</v>
      </c>
      <c r="C1874">
        <f>SUM($B$3:B1874)</f>
        <v>17039026.970000014</v>
      </c>
      <c r="L1874" t="str">
        <f t="shared" si="39"/>
        <v>2024</v>
      </c>
    </row>
    <row r="1875" spans="1:12" ht="16.2">
      <c r="A1875" s="1">
        <f>策略報表!A1875</f>
        <v>45611</v>
      </c>
      <c r="B1875">
        <f>資料貼入!B1875</f>
        <v>-107820.50999999998</v>
      </c>
      <c r="C1875">
        <f>SUM($B$3:B1875)</f>
        <v>16931206.460000012</v>
      </c>
      <c r="L1875" t="str">
        <f t="shared" si="39"/>
        <v>2024</v>
      </c>
    </row>
    <row r="1876" spans="1:12" ht="16.2">
      <c r="A1876" s="1">
        <f>策略報表!A1876</f>
        <v>45612</v>
      </c>
      <c r="B1876">
        <f>資料貼入!B1876</f>
        <v>0</v>
      </c>
      <c r="C1876">
        <f>SUM($B$3:B1876)</f>
        <v>16931206.460000012</v>
      </c>
      <c r="L1876" t="str">
        <f t="shared" si="39"/>
        <v>2024</v>
      </c>
    </row>
    <row r="1877" spans="1:12" ht="16.2">
      <c r="A1877" s="1">
        <f>策略報表!A1877</f>
        <v>45613</v>
      </c>
      <c r="B1877">
        <f>資料貼入!B1877</f>
        <v>0</v>
      </c>
      <c r="C1877">
        <f>SUM($B$3:B1877)</f>
        <v>16931206.460000012</v>
      </c>
      <c r="L1877" t="str">
        <f t="shared" si="39"/>
        <v>2024</v>
      </c>
    </row>
    <row r="1878" spans="1:12" ht="16.2">
      <c r="A1878" s="1">
        <f>策略報表!A1878</f>
        <v>45614</v>
      </c>
      <c r="B1878">
        <f>資料貼入!B1878</f>
        <v>-30862.439999999988</v>
      </c>
      <c r="C1878">
        <f>SUM($B$3:B1878)</f>
        <v>16900344.020000011</v>
      </c>
      <c r="L1878" t="str">
        <f t="shared" si="39"/>
        <v>2024</v>
      </c>
    </row>
    <row r="1879" spans="1:12" ht="16.2">
      <c r="A1879" s="1">
        <f>策略報表!A1879</f>
        <v>45615</v>
      </c>
      <c r="B1879">
        <f>資料貼入!B1879</f>
        <v>-27950.43</v>
      </c>
      <c r="C1879">
        <f>SUM($B$3:B1879)</f>
        <v>16872393.590000011</v>
      </c>
      <c r="L1879" t="str">
        <f t="shared" si="39"/>
        <v>2024</v>
      </c>
    </row>
    <row r="1880" spans="1:12" ht="16.2">
      <c r="A1880" s="1">
        <f>策略報表!A1880</f>
        <v>45616</v>
      </c>
      <c r="B1880">
        <f>資料貼入!B1880</f>
        <v>-90821.880000000019</v>
      </c>
      <c r="C1880">
        <f>SUM($B$3:B1880)</f>
        <v>16781571.710000012</v>
      </c>
      <c r="L1880" t="str">
        <f t="shared" si="39"/>
        <v>2024</v>
      </c>
    </row>
    <row r="1881" spans="1:12" ht="16.2">
      <c r="A1881" s="1">
        <f>策略報表!A1881</f>
        <v>45617</v>
      </c>
      <c r="B1881">
        <f>資料貼入!B1881</f>
        <v>-69191.14</v>
      </c>
      <c r="C1881">
        <f>SUM($B$3:B1881)</f>
        <v>16712380.570000011</v>
      </c>
      <c r="L1881" t="str">
        <f t="shared" si="39"/>
        <v>2024</v>
      </c>
    </row>
    <row r="1882" spans="1:12" ht="16.2">
      <c r="A1882" s="1">
        <f>策略報表!A1882</f>
        <v>45618</v>
      </c>
      <c r="B1882">
        <f>資料貼入!B1882</f>
        <v>17634.990000000002</v>
      </c>
      <c r="C1882">
        <f>SUM($B$3:B1882)</f>
        <v>16730015.560000012</v>
      </c>
      <c r="L1882" t="str">
        <f t="shared" si="39"/>
        <v>2024</v>
      </c>
    </row>
    <row r="1883" spans="1:12" ht="16.2">
      <c r="A1883" s="1">
        <f>策略報表!A1883</f>
        <v>45619</v>
      </c>
      <c r="B1883">
        <f>資料貼入!B1883</f>
        <v>0</v>
      </c>
      <c r="C1883">
        <f>SUM($B$3:B1883)</f>
        <v>16730015.560000012</v>
      </c>
      <c r="L1883" t="str">
        <f t="shared" si="39"/>
        <v>2024</v>
      </c>
    </row>
    <row r="1884" spans="1:12" ht="16.2">
      <c r="A1884" s="1">
        <f>策略報表!A1884</f>
        <v>45620</v>
      </c>
      <c r="B1884">
        <f>資料貼入!B1884</f>
        <v>0</v>
      </c>
      <c r="C1884">
        <f>SUM($B$3:B1884)</f>
        <v>16730015.560000012</v>
      </c>
      <c r="L1884" t="str">
        <f t="shared" si="39"/>
        <v>2024</v>
      </c>
    </row>
    <row r="1885" spans="1:12" ht="16.2">
      <c r="A1885" s="1">
        <f>策略報表!A1885</f>
        <v>45621</v>
      </c>
      <c r="B1885">
        <f>資料貼入!B1885</f>
        <v>5528.49</v>
      </c>
      <c r="C1885">
        <f>SUM($B$3:B1885)</f>
        <v>16735544.050000012</v>
      </c>
      <c r="L1885" t="str">
        <f t="shared" si="39"/>
        <v>2024</v>
      </c>
    </row>
    <row r="1886" spans="1:12" ht="16.2">
      <c r="A1886" s="1">
        <f>策略報表!A1886</f>
        <v>45622</v>
      </c>
      <c r="B1886">
        <f>資料貼入!B1886</f>
        <v>-42636.610000000008</v>
      </c>
      <c r="C1886">
        <f>SUM($B$3:B1886)</f>
        <v>16692907.440000013</v>
      </c>
      <c r="L1886" t="str">
        <f t="shared" si="39"/>
        <v>2024</v>
      </c>
    </row>
    <row r="1887" spans="1:12" ht="16.2">
      <c r="A1887" s="1">
        <f>策略報表!A1887</f>
        <v>45623</v>
      </c>
      <c r="B1887">
        <f>資料貼入!B1887</f>
        <v>7298.510000000002</v>
      </c>
      <c r="C1887">
        <f>SUM($B$3:B1887)</f>
        <v>16700205.950000012</v>
      </c>
      <c r="L1887" t="str">
        <f t="shared" si="39"/>
        <v>2024</v>
      </c>
    </row>
    <row r="1888" spans="1:12" ht="16.2">
      <c r="A1888" s="1">
        <f>策略報表!A1888</f>
        <v>45624</v>
      </c>
      <c r="B1888">
        <f>資料貼入!B1888</f>
        <v>-38081.509999999995</v>
      </c>
      <c r="C1888">
        <f>SUM($B$3:B1888)</f>
        <v>16662124.440000013</v>
      </c>
      <c r="L1888" t="str">
        <f t="shared" si="39"/>
        <v>2024</v>
      </c>
    </row>
    <row r="1889" spans="1:12" ht="16.2">
      <c r="A1889" s="1">
        <f>策略報表!A1889</f>
        <v>45625</v>
      </c>
      <c r="B1889">
        <f>資料貼入!B1889</f>
        <v>-17175.499999999996</v>
      </c>
      <c r="C1889">
        <f>SUM($B$3:B1889)</f>
        <v>16644948.940000013</v>
      </c>
      <c r="L1889" t="str">
        <f t="shared" si="39"/>
        <v>2024</v>
      </c>
    </row>
    <row r="1890" spans="1:12" ht="16.2">
      <c r="A1890" s="1">
        <f>策略報表!A1890</f>
        <v>45626</v>
      </c>
      <c r="B1890">
        <f>資料貼入!B1890</f>
        <v>0</v>
      </c>
      <c r="C1890">
        <f>SUM($B$3:B1890)</f>
        <v>16644948.940000013</v>
      </c>
      <c r="L1890" t="str">
        <f t="shared" si="39"/>
        <v>2024</v>
      </c>
    </row>
    <row r="1891" spans="1:12" ht="16.2">
      <c r="A1891" s="1">
        <f>策略報表!A1891</f>
        <v>45627</v>
      </c>
      <c r="B1891">
        <f>資料貼入!B1891</f>
        <v>0</v>
      </c>
      <c r="C1891">
        <f>SUM($B$3:B1891)</f>
        <v>16644948.940000013</v>
      </c>
      <c r="L1891" t="str">
        <f t="shared" si="39"/>
        <v>2024</v>
      </c>
    </row>
    <row r="1892" spans="1:12" ht="16.2">
      <c r="A1892" s="1">
        <f>策略報表!A1892</f>
        <v>45628</v>
      </c>
      <c r="B1892">
        <f>資料貼入!B1892</f>
        <v>395913.78999999992</v>
      </c>
      <c r="C1892">
        <f>SUM($B$3:B1892)</f>
        <v>17040862.730000012</v>
      </c>
      <c r="L1892" t="str">
        <f t="shared" si="39"/>
        <v>2024</v>
      </c>
    </row>
    <row r="1893" spans="1:12" ht="16.2">
      <c r="A1893" s="1">
        <f>策略報表!A1893</f>
        <v>45629</v>
      </c>
      <c r="B1893">
        <f>資料貼入!B1893</f>
        <v>458161.03</v>
      </c>
      <c r="C1893">
        <f>SUM($B$3:B1893)</f>
        <v>17499023.760000013</v>
      </c>
      <c r="L1893" t="str">
        <f t="shared" si="39"/>
        <v>2024</v>
      </c>
    </row>
    <row r="1894" spans="1:12" ht="16.2">
      <c r="A1894" s="1">
        <f>策略報表!A1894</f>
        <v>45630</v>
      </c>
      <c r="B1894">
        <f>資料貼入!B1894</f>
        <v>31565.309999999998</v>
      </c>
      <c r="C1894">
        <f>SUM($B$3:B1894)</f>
        <v>17530589.070000011</v>
      </c>
      <c r="L1894" t="str">
        <f t="shared" si="39"/>
        <v>2024</v>
      </c>
    </row>
    <row r="1895" spans="1:12" ht="16.2">
      <c r="A1895" s="1">
        <f>策略報表!A1895</f>
        <v>45631</v>
      </c>
      <c r="B1895">
        <f>資料貼入!B1895</f>
        <v>-66394.02</v>
      </c>
      <c r="C1895">
        <f>SUM($B$3:B1895)</f>
        <v>17464195.050000012</v>
      </c>
      <c r="L1895" t="str">
        <f t="shared" si="39"/>
        <v>2024</v>
      </c>
    </row>
    <row r="1896" spans="1:12" ht="16.2">
      <c r="A1896" s="1">
        <f>策略報表!A1896</f>
        <v>45632</v>
      </c>
      <c r="B1896">
        <f>資料貼入!B1896</f>
        <v>-116587.64</v>
      </c>
      <c r="C1896">
        <f>SUM($B$3:B1896)</f>
        <v>17347607.410000011</v>
      </c>
      <c r="L1896" t="str">
        <f t="shared" si="39"/>
        <v>2024</v>
      </c>
    </row>
    <row r="1897" spans="1:12" ht="16.2">
      <c r="A1897" s="1">
        <f>策略報表!A1897</f>
        <v>45633</v>
      </c>
      <c r="B1897">
        <f>資料貼入!B1897</f>
        <v>0</v>
      </c>
      <c r="C1897">
        <f>SUM($B$3:B1897)</f>
        <v>17347607.410000011</v>
      </c>
      <c r="L1897" t="str">
        <f t="shared" si="39"/>
        <v>2024</v>
      </c>
    </row>
    <row r="1898" spans="1:12" ht="16.2">
      <c r="A1898" s="1">
        <f>策略報表!A1898</f>
        <v>45634</v>
      </c>
      <c r="B1898">
        <f>資料貼入!B1898</f>
        <v>0</v>
      </c>
      <c r="C1898">
        <f>SUM($B$3:B1898)</f>
        <v>17347607.410000011</v>
      </c>
      <c r="L1898" t="str">
        <f t="shared" si="39"/>
        <v>2024</v>
      </c>
    </row>
    <row r="1899" spans="1:12" ht="16.2">
      <c r="A1899" s="1">
        <f>策略報表!A1899</f>
        <v>45635</v>
      </c>
      <c r="B1899">
        <f>資料貼入!B1899</f>
        <v>2920.4999999999968</v>
      </c>
      <c r="C1899">
        <f>SUM($B$3:B1899)</f>
        <v>17350527.910000011</v>
      </c>
      <c r="L1899" t="str">
        <f t="shared" si="39"/>
        <v>2024</v>
      </c>
    </row>
    <row r="1900" spans="1:12" ht="16.2">
      <c r="A1900" s="1">
        <f>策略報表!A1900</f>
        <v>45636</v>
      </c>
      <c r="B1900">
        <f>資料貼入!B1900</f>
        <v>-156550.74</v>
      </c>
      <c r="C1900">
        <f>SUM($B$3:B1900)</f>
        <v>17193977.170000013</v>
      </c>
      <c r="L1900" t="str">
        <f t="shared" si="39"/>
        <v>2024</v>
      </c>
    </row>
    <row r="1901" spans="1:12" ht="16.2">
      <c r="A1901" s="1">
        <f>策略報表!A1901</f>
        <v>45637</v>
      </c>
      <c r="B1901">
        <f>資料貼入!B1901</f>
        <v>-130009.01000000001</v>
      </c>
      <c r="C1901">
        <f>SUM($B$3:B1901)</f>
        <v>17063968.160000011</v>
      </c>
      <c r="L1901" t="str">
        <f t="shared" si="39"/>
        <v>2024</v>
      </c>
    </row>
    <row r="1902" spans="1:12" ht="16.2">
      <c r="A1902" s="1">
        <f>策略報表!A1902</f>
        <v>45638</v>
      </c>
      <c r="B1902">
        <f>資料貼入!B1902</f>
        <v>187798.35000000003</v>
      </c>
      <c r="C1902">
        <f>SUM($B$3:B1902)</f>
        <v>17251766.510000013</v>
      </c>
      <c r="L1902" t="str">
        <f t="shared" si="39"/>
        <v>2024</v>
      </c>
    </row>
    <row r="1903" spans="1:12" ht="16.2">
      <c r="A1903" s="1">
        <f>策略報表!A1903</f>
        <v>45639</v>
      </c>
      <c r="B1903">
        <f>資料貼入!B1903</f>
        <v>-161789.04</v>
      </c>
      <c r="C1903">
        <f>SUM($B$3:B1903)</f>
        <v>17089977.470000014</v>
      </c>
      <c r="L1903" t="str">
        <f t="shared" si="39"/>
        <v>2024</v>
      </c>
    </row>
    <row r="1904" spans="1:12" ht="16.2">
      <c r="A1904" s="1">
        <f>策略報表!A1904</f>
        <v>45640</v>
      </c>
      <c r="B1904">
        <f>資料貼入!B1904</f>
        <v>0</v>
      </c>
      <c r="C1904">
        <f>SUM($B$3:B1904)</f>
        <v>17089977.470000014</v>
      </c>
      <c r="L1904" t="str">
        <f t="shared" si="39"/>
        <v>2024</v>
      </c>
    </row>
    <row r="1905" spans="1:12" ht="16.2">
      <c r="A1905" s="1">
        <f>策略報表!A1905</f>
        <v>45641</v>
      </c>
      <c r="B1905">
        <f>資料貼入!B1905</f>
        <v>0</v>
      </c>
      <c r="C1905">
        <f>SUM($B$3:B1905)</f>
        <v>17089977.470000014</v>
      </c>
      <c r="L1905" t="str">
        <f t="shared" si="39"/>
        <v>2024</v>
      </c>
    </row>
    <row r="1906" spans="1:12" ht="16.2">
      <c r="A1906" s="1">
        <f>策略報表!A1906</f>
        <v>45642</v>
      </c>
      <c r="B1906">
        <f>資料貼入!B1906</f>
        <v>-97195.7</v>
      </c>
      <c r="C1906">
        <f>SUM($B$3:B1906)</f>
        <v>16992781.770000014</v>
      </c>
      <c r="L1906" t="str">
        <f t="shared" si="39"/>
        <v>2024</v>
      </c>
    </row>
    <row r="1907" spans="1:12" ht="16.2">
      <c r="A1907" s="1">
        <f>策略報表!A1907</f>
        <v>45643</v>
      </c>
      <c r="B1907">
        <f>資料貼入!B1907</f>
        <v>-18231.580000000002</v>
      </c>
      <c r="C1907">
        <f>SUM($B$3:B1907)</f>
        <v>16974550.190000016</v>
      </c>
      <c r="L1907" t="str">
        <f t="shared" si="39"/>
        <v>2024</v>
      </c>
    </row>
    <row r="1908" spans="1:12" ht="16.2">
      <c r="A1908" s="1">
        <f>策略報表!A1908</f>
        <v>45644</v>
      </c>
      <c r="B1908">
        <f>資料貼入!B1908</f>
        <v>-26490.950000000004</v>
      </c>
      <c r="C1908">
        <f>SUM($B$3:B1908)</f>
        <v>16948059.240000017</v>
      </c>
      <c r="L1908" t="str">
        <f t="shared" si="39"/>
        <v>2024</v>
      </c>
    </row>
    <row r="1909" spans="1:12" ht="16.2">
      <c r="A1909" s="1">
        <f>策略報表!A1909</f>
        <v>45645</v>
      </c>
      <c r="B1909">
        <f>資料貼入!B1909</f>
        <v>-189860.97999999998</v>
      </c>
      <c r="C1909">
        <f>SUM($B$3:B1909)</f>
        <v>16758198.260000017</v>
      </c>
      <c r="L1909" t="str">
        <f t="shared" si="39"/>
        <v>2024</v>
      </c>
    </row>
    <row r="1910" spans="1:12" ht="16.2">
      <c r="A1910" s="1">
        <f>策略報表!A1910</f>
        <v>45646</v>
      </c>
      <c r="B1910">
        <f>資料貼入!B1910</f>
        <v>7182.0099999999984</v>
      </c>
      <c r="C1910">
        <f>SUM($B$3:B1910)</f>
        <v>16765380.270000016</v>
      </c>
      <c r="L1910" t="str">
        <f t="shared" si="39"/>
        <v>2024</v>
      </c>
    </row>
    <row r="1911" spans="1:12" ht="16.2">
      <c r="A1911" s="1">
        <f>策略報表!A1911</f>
        <v>45647</v>
      </c>
      <c r="B1911">
        <f>資料貼入!B1911</f>
        <v>0</v>
      </c>
      <c r="C1911">
        <f>SUM($B$3:B1911)</f>
        <v>16765380.270000016</v>
      </c>
      <c r="L1911" t="str">
        <f t="shared" si="39"/>
        <v>2024</v>
      </c>
    </row>
    <row r="1912" spans="1:12" ht="16.2">
      <c r="A1912" s="1">
        <f>策略報表!A1912</f>
        <v>45648</v>
      </c>
      <c r="B1912">
        <f>資料貼入!B1912</f>
        <v>0</v>
      </c>
      <c r="C1912">
        <f>SUM($B$3:B1912)</f>
        <v>16765380.270000016</v>
      </c>
      <c r="L1912" t="str">
        <f t="shared" si="39"/>
        <v>2024</v>
      </c>
    </row>
    <row r="1913" spans="1:12" ht="16.2">
      <c r="A1913" s="1">
        <f>策略報表!A1913</f>
        <v>45649</v>
      </c>
      <c r="B1913">
        <f>資料貼入!B1913</f>
        <v>166684.17000000004</v>
      </c>
      <c r="C1913">
        <f>SUM($B$3:B1913)</f>
        <v>16932064.440000016</v>
      </c>
      <c r="L1913" t="str">
        <f t="shared" si="39"/>
        <v>2024</v>
      </c>
    </row>
    <row r="1914" spans="1:12" ht="16.2">
      <c r="A1914" s="1">
        <f>策略報表!A1914</f>
        <v>45650</v>
      </c>
      <c r="B1914">
        <f>資料貼入!B1914</f>
        <v>1100.7700000000032</v>
      </c>
      <c r="C1914">
        <f>SUM($B$3:B1914)</f>
        <v>16933165.210000016</v>
      </c>
      <c r="L1914" t="str">
        <f t="shared" si="39"/>
        <v>2024</v>
      </c>
    </row>
    <row r="1915" spans="1:12" ht="16.2">
      <c r="A1915" s="1">
        <f>策略報表!A1915</f>
        <v>45651</v>
      </c>
      <c r="B1915">
        <f>資料貼入!B1915</f>
        <v>107303.87</v>
      </c>
      <c r="C1915">
        <f>SUM($B$3:B1915)</f>
        <v>17040469.080000017</v>
      </c>
      <c r="L1915" t="str">
        <f t="shared" si="39"/>
        <v>2024</v>
      </c>
    </row>
    <row r="1916" spans="1:12" ht="16.2">
      <c r="A1916" s="1">
        <f>策略報表!A1916</f>
        <v>45652</v>
      </c>
      <c r="B1916">
        <f>資料貼入!B1916</f>
        <v>-8701.66</v>
      </c>
      <c r="C1916">
        <f>SUM($B$3:B1916)</f>
        <v>17031767.420000017</v>
      </c>
      <c r="L1916" t="str">
        <f t="shared" si="39"/>
        <v>2024</v>
      </c>
    </row>
    <row r="1917" spans="1:12" ht="16.2">
      <c r="A1917" s="1">
        <f>策略報表!A1917</f>
        <v>45653</v>
      </c>
      <c r="B1917">
        <f>資料貼入!B1917</f>
        <v>28314.850000000002</v>
      </c>
      <c r="C1917">
        <f>SUM($B$3:B1917)</f>
        <v>17060082.270000018</v>
      </c>
      <c r="L1917" t="str">
        <f t="shared" si="39"/>
        <v>2024</v>
      </c>
    </row>
    <row r="1918" spans="1:12" ht="16.2">
      <c r="A1918" s="1">
        <f>策略報表!A1918</f>
        <v>45654</v>
      </c>
      <c r="B1918">
        <f>資料貼入!B1918</f>
        <v>0</v>
      </c>
      <c r="C1918">
        <f>SUM($B$3:B1918)</f>
        <v>17060082.270000018</v>
      </c>
      <c r="L1918" t="str">
        <f t="shared" si="39"/>
        <v>2024</v>
      </c>
    </row>
    <row r="1919" spans="1:12" ht="16.2">
      <c r="A1919" s="1">
        <f>策略報表!A1919</f>
        <v>45655</v>
      </c>
      <c r="B1919">
        <f>資料貼入!B1919</f>
        <v>0</v>
      </c>
      <c r="C1919">
        <f>SUM($B$3:B1919)</f>
        <v>17060082.270000018</v>
      </c>
      <c r="L1919" t="str">
        <f t="shared" si="39"/>
        <v>2024</v>
      </c>
    </row>
    <row r="1920" spans="1:12" ht="16.2">
      <c r="A1920" s="1">
        <f>策略報表!A1920</f>
        <v>45656</v>
      </c>
      <c r="B1920">
        <f>資料貼入!B1920</f>
        <v>-166064.01</v>
      </c>
      <c r="C1920">
        <f>SUM($B$3:B1920)</f>
        <v>16894018.260000017</v>
      </c>
      <c r="L1920" t="str">
        <f t="shared" si="39"/>
        <v>2024</v>
      </c>
    </row>
    <row r="1921" spans="1:12" ht="16.2">
      <c r="A1921" s="1">
        <f>策略報表!A1921</f>
        <v>45657</v>
      </c>
      <c r="B1921">
        <f>資料貼入!B1921</f>
        <v>-5108.130000000001</v>
      </c>
      <c r="C1921">
        <f>SUM($B$3:B1921)</f>
        <v>16888910.130000018</v>
      </c>
      <c r="L1921" t="str">
        <f t="shared" si="39"/>
        <v>2024</v>
      </c>
    </row>
    <row r="1922" spans="1:12" ht="16.2">
      <c r="A1922" s="1">
        <f>策略報表!A1922</f>
        <v>45658</v>
      </c>
      <c r="B1922">
        <f>資料貼入!B1922</f>
        <v>0</v>
      </c>
      <c r="C1922">
        <f>SUM($B$3:B1922)</f>
        <v>16888910.130000018</v>
      </c>
      <c r="L1922" t="str">
        <f t="shared" si="39"/>
        <v>2025</v>
      </c>
    </row>
    <row r="1923" spans="1:12" ht="16.2">
      <c r="A1923" s="1">
        <f>策略報表!A1923</f>
        <v>45659</v>
      </c>
      <c r="B1923">
        <f>資料貼入!B1923</f>
        <v>-139520.51</v>
      </c>
      <c r="C1923">
        <f>SUM($B$3:B1923)</f>
        <v>16749389.620000018</v>
      </c>
      <c r="L1923" t="str">
        <f t="shared" si="39"/>
        <v>2025</v>
      </c>
    </row>
    <row r="1924" spans="1:12" ht="16.2">
      <c r="A1924" s="1">
        <f>策略報表!A1924</f>
        <v>45660</v>
      </c>
      <c r="B1924">
        <f>資料貼入!B1924</f>
        <v>-13022.080000000004</v>
      </c>
      <c r="C1924">
        <f>SUM($B$3:B1924)</f>
        <v>16736367.540000018</v>
      </c>
      <c r="L1924" t="str">
        <f t="shared" ref="L1924:L1987" si="40">IF(ISBLANK(A1924),"",TEXT(A1924,"yyyy"))</f>
        <v>2025</v>
      </c>
    </row>
    <row r="1925" spans="1:12" ht="16.2">
      <c r="A1925" s="1">
        <f>策略報表!A1925</f>
        <v>45661</v>
      </c>
      <c r="B1925">
        <f>資料貼入!B1925</f>
        <v>0</v>
      </c>
      <c r="C1925">
        <f>SUM($B$3:B1925)</f>
        <v>16736367.540000018</v>
      </c>
      <c r="L1925" t="str">
        <f t="shared" si="40"/>
        <v>2025</v>
      </c>
    </row>
    <row r="1926" spans="1:12" ht="16.2">
      <c r="A1926" s="1">
        <f>策略報表!A1926</f>
        <v>45662</v>
      </c>
      <c r="B1926">
        <f>資料貼入!B1926</f>
        <v>0</v>
      </c>
      <c r="C1926">
        <f>SUM($B$3:B1926)</f>
        <v>16736367.540000018</v>
      </c>
      <c r="L1926" t="str">
        <f t="shared" si="40"/>
        <v>2025</v>
      </c>
    </row>
    <row r="1927" spans="1:12" ht="16.2">
      <c r="A1927" s="1">
        <f>策略報表!A1927</f>
        <v>45663</v>
      </c>
      <c r="B1927">
        <f>資料貼入!B1927</f>
        <v>857602.11</v>
      </c>
      <c r="C1927">
        <f>SUM($B$3:B1927)</f>
        <v>17593969.650000017</v>
      </c>
      <c r="L1927" t="str">
        <f t="shared" si="40"/>
        <v>2025</v>
      </c>
    </row>
    <row r="1928" spans="1:12" ht="16.2">
      <c r="A1928" s="1">
        <f>策略報表!A1928</f>
        <v>45664</v>
      </c>
      <c r="B1928">
        <f>資料貼入!B1928</f>
        <v>260301.89</v>
      </c>
      <c r="C1928">
        <f>SUM($B$3:B1928)</f>
        <v>17854271.540000018</v>
      </c>
      <c r="L1928" t="str">
        <f t="shared" si="40"/>
        <v>2025</v>
      </c>
    </row>
    <row r="1929" spans="1:12" ht="16.2">
      <c r="A1929" s="1">
        <f>策略報表!A1929</f>
        <v>45665</v>
      </c>
      <c r="B1929">
        <f>資料貼入!B1929</f>
        <v>28281.739999999983</v>
      </c>
      <c r="C1929">
        <f>SUM($B$3:B1929)</f>
        <v>17882553.280000016</v>
      </c>
      <c r="L1929" t="str">
        <f t="shared" si="40"/>
        <v>2025</v>
      </c>
    </row>
    <row r="1930" spans="1:12" ht="16.2">
      <c r="A1930" s="1">
        <f>策略報表!A1930</f>
        <v>45666</v>
      </c>
      <c r="B1930">
        <f>資料貼入!B1930</f>
        <v>89102.579999999987</v>
      </c>
      <c r="C1930">
        <f>SUM($B$3:B1930)</f>
        <v>17971655.860000014</v>
      </c>
      <c r="L1930" t="str">
        <f t="shared" si="40"/>
        <v>2025</v>
      </c>
    </row>
    <row r="1931" spans="1:12" ht="16.2">
      <c r="A1931" s="1">
        <f>策略報表!A1931</f>
        <v>45667</v>
      </c>
      <c r="B1931">
        <f>資料貼入!B1931</f>
        <v>-37353.26</v>
      </c>
      <c r="C1931">
        <f>SUM($B$3:B1931)</f>
        <v>17934302.600000013</v>
      </c>
      <c r="L1931" t="str">
        <f t="shared" si="40"/>
        <v>2025</v>
      </c>
    </row>
    <row r="1932" spans="1:12" ht="16.2">
      <c r="A1932" s="1">
        <f>策略報表!A1932</f>
        <v>45668</v>
      </c>
      <c r="B1932">
        <f>資料貼入!B1932</f>
        <v>0</v>
      </c>
      <c r="C1932">
        <f>SUM($B$3:B1932)</f>
        <v>17934302.600000013</v>
      </c>
      <c r="L1932" t="str">
        <f t="shared" si="40"/>
        <v>2025</v>
      </c>
    </row>
    <row r="1933" spans="1:12" ht="16.2">
      <c r="A1933" s="1">
        <f>策略報表!A1933</f>
        <v>45669</v>
      </c>
      <c r="B1933">
        <f>資料貼入!B1933</f>
        <v>0</v>
      </c>
      <c r="C1933">
        <f>SUM($B$3:B1933)</f>
        <v>17934302.600000013</v>
      </c>
      <c r="L1933" t="str">
        <f t="shared" si="40"/>
        <v>2025</v>
      </c>
    </row>
    <row r="1934" spans="1:12" ht="16.2">
      <c r="A1934" s="1">
        <f>策略報表!A1934</f>
        <v>45670</v>
      </c>
      <c r="B1934">
        <f>資料貼入!B1934</f>
        <v>132843.13</v>
      </c>
      <c r="C1934">
        <f>SUM($B$3:B1934)</f>
        <v>18067145.730000012</v>
      </c>
      <c r="L1934" t="str">
        <f t="shared" si="40"/>
        <v>2025</v>
      </c>
    </row>
    <row r="1935" spans="1:12" ht="16.2">
      <c r="A1935" s="1">
        <f>策略報表!A1935</f>
        <v>45671</v>
      </c>
      <c r="B1935">
        <f>資料貼入!B1935</f>
        <v>5743.9699999999975</v>
      </c>
      <c r="C1935">
        <f>SUM($B$3:B1935)</f>
        <v>18072889.70000001</v>
      </c>
      <c r="L1935" t="str">
        <f t="shared" si="40"/>
        <v>2025</v>
      </c>
    </row>
    <row r="1936" spans="1:12" ht="16.2">
      <c r="A1936" s="1">
        <f>策略報表!A1936</f>
        <v>45672</v>
      </c>
      <c r="B1936">
        <f>資料貼入!B1936</f>
        <v>-85303.75</v>
      </c>
      <c r="C1936">
        <f>SUM($B$3:B1936)</f>
        <v>17987585.95000001</v>
      </c>
      <c r="L1936" t="str">
        <f t="shared" si="40"/>
        <v>2025</v>
      </c>
    </row>
    <row r="1937" spans="1:12" ht="16.2">
      <c r="A1937" s="1">
        <f>策略報表!A1937</f>
        <v>45673</v>
      </c>
      <c r="B1937">
        <f>資料貼入!B1937</f>
        <v>-15801.039999999999</v>
      </c>
      <c r="C1937">
        <f>SUM($B$3:B1937)</f>
        <v>17971784.910000011</v>
      </c>
      <c r="L1937" t="str">
        <f t="shared" si="40"/>
        <v>2025</v>
      </c>
    </row>
    <row r="1938" spans="1:12" ht="16.2">
      <c r="A1938" s="1">
        <f>策略報表!A1938</f>
        <v>45674</v>
      </c>
      <c r="B1938">
        <f>資料貼入!B1938</f>
        <v>207430.55</v>
      </c>
      <c r="C1938">
        <f>SUM($B$3:B1938)</f>
        <v>18179215.460000012</v>
      </c>
      <c r="L1938" t="str">
        <f t="shared" si="40"/>
        <v>2025</v>
      </c>
    </row>
    <row r="1939" spans="1:12" ht="16.2">
      <c r="A1939" s="1">
        <f>策略報表!A1939</f>
        <v>45675</v>
      </c>
      <c r="B1939">
        <f>資料貼入!B1939</f>
        <v>0</v>
      </c>
      <c r="C1939">
        <f>SUM($B$3:B1939)</f>
        <v>18179215.460000012</v>
      </c>
      <c r="L1939" t="str">
        <f t="shared" si="40"/>
        <v>2025</v>
      </c>
    </row>
    <row r="1940" spans="1:12" ht="16.2">
      <c r="A1940" s="1">
        <f>策略報表!A1940</f>
        <v>45676</v>
      </c>
      <c r="B1940">
        <f>資料貼入!B1940</f>
        <v>0</v>
      </c>
      <c r="C1940">
        <f>SUM($B$3:B1940)</f>
        <v>18179215.460000012</v>
      </c>
      <c r="L1940" t="str">
        <f t="shared" si="40"/>
        <v>2025</v>
      </c>
    </row>
    <row r="1941" spans="1:12" ht="16.2">
      <c r="A1941" s="1">
        <f>策略報表!A1941</f>
        <v>45677</v>
      </c>
      <c r="B1941">
        <f>資料貼入!B1941</f>
        <v>71300.61</v>
      </c>
      <c r="C1941">
        <f>SUM($B$3:B1941)</f>
        <v>18250516.070000011</v>
      </c>
      <c r="L1941" t="str">
        <f t="shared" si="40"/>
        <v>2025</v>
      </c>
    </row>
    <row r="1942" spans="1:12" ht="16.2">
      <c r="A1942" s="1">
        <f>策略報表!A1942</f>
        <v>45678</v>
      </c>
      <c r="B1942">
        <f>資料貼入!B1942</f>
        <v>-47296.869999999995</v>
      </c>
      <c r="C1942">
        <f>SUM($B$3:B1942)</f>
        <v>18203219.20000001</v>
      </c>
      <c r="L1942" t="str">
        <f t="shared" si="40"/>
        <v>2025</v>
      </c>
    </row>
    <row r="1943" spans="1:12" ht="16.2">
      <c r="A1943" s="1">
        <f>策略報表!A1943</f>
        <v>45679</v>
      </c>
      <c r="B1943">
        <f>資料貼入!B1943</f>
        <v>334818.06</v>
      </c>
      <c r="C1943">
        <f>SUM($B$3:B1943)</f>
        <v>18538037.260000009</v>
      </c>
      <c r="L1943" t="str">
        <f t="shared" si="40"/>
        <v>2025</v>
      </c>
    </row>
    <row r="1944" spans="1:12" ht="16.2">
      <c r="A1944" s="1">
        <f>策略報表!A1944</f>
        <v>45680</v>
      </c>
      <c r="B1944">
        <f>資料貼入!B1944</f>
        <v>0</v>
      </c>
      <c r="C1944">
        <f>SUM($B$3:B1944)</f>
        <v>18538037.260000009</v>
      </c>
      <c r="L1944" t="str">
        <f t="shared" si="40"/>
        <v>2025</v>
      </c>
    </row>
    <row r="1945" spans="1:12" ht="16.2">
      <c r="A1945" s="1">
        <f>策略報表!A1945</f>
        <v>45681</v>
      </c>
      <c r="B1945">
        <f>資料貼入!B1945</f>
        <v>0</v>
      </c>
      <c r="C1945">
        <f>SUM($B$3:B1945)</f>
        <v>18538037.260000009</v>
      </c>
      <c r="L1945" t="str">
        <f t="shared" si="40"/>
        <v>2025</v>
      </c>
    </row>
    <row r="1946" spans="1:12" ht="16.2">
      <c r="A1946" s="1">
        <f>策略報表!A1946</f>
        <v>45682</v>
      </c>
      <c r="B1946">
        <f>資料貼入!B1946</f>
        <v>0</v>
      </c>
      <c r="C1946">
        <f>SUM($B$3:B1946)</f>
        <v>18538037.260000009</v>
      </c>
      <c r="L1946" t="str">
        <f t="shared" si="40"/>
        <v>2025</v>
      </c>
    </row>
    <row r="1947" spans="1:12" ht="16.2">
      <c r="A1947" s="1">
        <f>策略報表!A1947</f>
        <v>45683</v>
      </c>
      <c r="B1947">
        <f>資料貼入!B1947</f>
        <v>0</v>
      </c>
      <c r="C1947">
        <f>SUM($B$3:B1947)</f>
        <v>18538037.260000009</v>
      </c>
      <c r="L1947" t="str">
        <f t="shared" si="40"/>
        <v>2025</v>
      </c>
    </row>
    <row r="1948" spans="1:12" ht="16.2">
      <c r="A1948" s="1">
        <f>策略報表!A1948</f>
        <v>45684</v>
      </c>
      <c r="B1948">
        <f>資料貼入!B1948</f>
        <v>0</v>
      </c>
      <c r="C1948">
        <f>SUM($B$3:B1948)</f>
        <v>18538037.260000009</v>
      </c>
      <c r="L1948" t="str">
        <f t="shared" si="40"/>
        <v>2025</v>
      </c>
    </row>
    <row r="1949" spans="1:12" ht="16.2">
      <c r="A1949" s="1">
        <f>策略報表!A1949</f>
        <v>45685</v>
      </c>
      <c r="B1949">
        <f>資料貼入!B1949</f>
        <v>0</v>
      </c>
      <c r="C1949">
        <f>SUM($B$3:B1949)</f>
        <v>18538037.260000009</v>
      </c>
      <c r="L1949" t="str">
        <f t="shared" si="40"/>
        <v>2025</v>
      </c>
    </row>
    <row r="1950" spans="1:12" ht="16.2">
      <c r="A1950" s="1">
        <f>策略報表!A1950</f>
        <v>45686</v>
      </c>
      <c r="B1950">
        <f>資料貼入!B1950</f>
        <v>0</v>
      </c>
      <c r="C1950">
        <f>SUM($B$3:B1950)</f>
        <v>18538037.260000009</v>
      </c>
      <c r="L1950" t="str">
        <f t="shared" si="40"/>
        <v>2025</v>
      </c>
    </row>
    <row r="1951" spans="1:12" ht="16.2">
      <c r="A1951" s="1">
        <f>策略報表!A1951</f>
        <v>45687</v>
      </c>
      <c r="B1951">
        <f>資料貼入!B1951</f>
        <v>0</v>
      </c>
      <c r="C1951">
        <f>SUM($B$3:B1951)</f>
        <v>18538037.260000009</v>
      </c>
      <c r="L1951" t="str">
        <f t="shared" si="40"/>
        <v>2025</v>
      </c>
    </row>
    <row r="1952" spans="1:12" ht="16.2">
      <c r="A1952" s="1">
        <f>策略報表!A1952</f>
        <v>45688</v>
      </c>
      <c r="B1952">
        <f>資料貼入!B1952</f>
        <v>0</v>
      </c>
      <c r="C1952">
        <f>SUM($B$3:B1952)</f>
        <v>18538037.260000009</v>
      </c>
      <c r="L1952" t="str">
        <f t="shared" si="40"/>
        <v>2025</v>
      </c>
    </row>
    <row r="1953" spans="1:12" ht="16.2">
      <c r="A1953" s="1">
        <f>策略報表!A1953</f>
        <v>45689</v>
      </c>
      <c r="B1953">
        <f>資料貼入!B1953</f>
        <v>0</v>
      </c>
      <c r="C1953">
        <f>SUM($B$3:B1953)</f>
        <v>18538037.260000009</v>
      </c>
      <c r="L1953" t="str">
        <f t="shared" si="40"/>
        <v>2025</v>
      </c>
    </row>
    <row r="1954" spans="1:12" ht="16.2">
      <c r="A1954" s="1">
        <f>策略報表!A1954</f>
        <v>45690</v>
      </c>
      <c r="B1954">
        <f>資料貼入!B1954</f>
        <v>0</v>
      </c>
      <c r="C1954">
        <f>SUM($B$3:B1954)</f>
        <v>18538037.260000009</v>
      </c>
      <c r="L1954" t="str">
        <f t="shared" si="40"/>
        <v>2025</v>
      </c>
    </row>
    <row r="1955" spans="1:12" ht="16.2">
      <c r="A1955" s="1">
        <f>策略報表!A1955</f>
        <v>45691</v>
      </c>
      <c r="B1955">
        <f>資料貼入!B1955</f>
        <v>-703593.62</v>
      </c>
      <c r="C1955">
        <f>SUM($B$3:B1955)</f>
        <v>17834443.640000008</v>
      </c>
      <c r="L1955" t="str">
        <f t="shared" si="40"/>
        <v>2025</v>
      </c>
    </row>
    <row r="1956" spans="1:12" ht="16.2">
      <c r="A1956" s="1">
        <f>策略報表!A1956</f>
        <v>45692</v>
      </c>
      <c r="B1956">
        <f>資料貼入!B1956</f>
        <v>-92966.080000000002</v>
      </c>
      <c r="C1956">
        <f>SUM($B$3:B1956)</f>
        <v>17741477.56000001</v>
      </c>
      <c r="L1956" t="str">
        <f t="shared" si="40"/>
        <v>2025</v>
      </c>
    </row>
    <row r="1957" spans="1:12" ht="16.2">
      <c r="A1957" s="1">
        <f>策略報表!A1957</f>
        <v>45693</v>
      </c>
      <c r="B1957">
        <f>資料貼入!B1957</f>
        <v>47165.329999999994</v>
      </c>
      <c r="C1957">
        <f>SUM($B$3:B1957)</f>
        <v>17788642.890000008</v>
      </c>
      <c r="L1957" t="str">
        <f t="shared" si="40"/>
        <v>2025</v>
      </c>
    </row>
    <row r="1958" spans="1:12" ht="16.2">
      <c r="A1958" s="1">
        <f>策略報表!A1958</f>
        <v>45694</v>
      </c>
      <c r="B1958">
        <f>資料貼入!B1958</f>
        <v>-22483.82</v>
      </c>
      <c r="C1958">
        <f>SUM($B$3:B1958)</f>
        <v>17766159.070000008</v>
      </c>
      <c r="L1958" t="str">
        <f t="shared" si="40"/>
        <v>2025</v>
      </c>
    </row>
    <row r="1959" spans="1:12" ht="16.2">
      <c r="A1959" s="1">
        <f>策略報表!A1959</f>
        <v>45695</v>
      </c>
      <c r="B1959">
        <f>資料貼入!B1959</f>
        <v>90391.79</v>
      </c>
      <c r="C1959">
        <f>SUM($B$3:B1959)</f>
        <v>17856550.860000007</v>
      </c>
      <c r="L1959" t="str">
        <f t="shared" si="40"/>
        <v>2025</v>
      </c>
    </row>
    <row r="1960" spans="1:12" ht="16.2">
      <c r="A1960" s="1">
        <f>策略報表!A1960</f>
        <v>45696</v>
      </c>
      <c r="B1960">
        <f>資料貼入!B1960</f>
        <v>0</v>
      </c>
      <c r="C1960">
        <f>SUM($B$3:B1960)</f>
        <v>17856550.860000007</v>
      </c>
      <c r="L1960" t="str">
        <f t="shared" si="40"/>
        <v>2025</v>
      </c>
    </row>
    <row r="1961" spans="1:12" ht="16.2">
      <c r="A1961" s="1">
        <f>策略報表!A1961</f>
        <v>45697</v>
      </c>
      <c r="B1961">
        <f>資料貼入!B1961</f>
        <v>0</v>
      </c>
      <c r="C1961">
        <f>SUM($B$3:B1961)</f>
        <v>17856550.860000007</v>
      </c>
      <c r="L1961" t="str">
        <f t="shared" si="40"/>
        <v>2025</v>
      </c>
    </row>
    <row r="1962" spans="1:12" ht="16.2">
      <c r="A1962" s="1">
        <f>策略報表!A1962</f>
        <v>45698</v>
      </c>
      <c r="B1962">
        <f>資料貼入!B1962</f>
        <v>-191380.72</v>
      </c>
      <c r="C1962">
        <f>SUM($B$3:B1962)</f>
        <v>17665170.140000008</v>
      </c>
      <c r="L1962" t="str">
        <f t="shared" si="40"/>
        <v>2025</v>
      </c>
    </row>
    <row r="1963" spans="1:12" ht="16.2">
      <c r="A1963" s="1">
        <f>策略報表!A1963</f>
        <v>45699</v>
      </c>
      <c r="B1963">
        <f>資料貼入!B1963</f>
        <v>-20119.09</v>
      </c>
      <c r="C1963">
        <f>SUM($B$3:B1963)</f>
        <v>17645051.050000008</v>
      </c>
      <c r="L1963" t="str">
        <f t="shared" si="40"/>
        <v>2025</v>
      </c>
    </row>
    <row r="1964" spans="1:12" ht="16.2">
      <c r="A1964" s="1">
        <f>策略報表!A1964</f>
        <v>45700</v>
      </c>
      <c r="B1964">
        <f>資料貼入!B1964</f>
        <v>-118520.37</v>
      </c>
      <c r="C1964">
        <f>SUM($B$3:B1964)</f>
        <v>17526530.680000007</v>
      </c>
      <c r="L1964" t="str">
        <f t="shared" si="40"/>
        <v>2025</v>
      </c>
    </row>
    <row r="1965" spans="1:12" ht="16.2">
      <c r="A1965" s="1">
        <f>策略報表!A1965</f>
        <v>45701</v>
      </c>
      <c r="B1965">
        <f>資料貼入!B1965</f>
        <v>3405.2100000000023</v>
      </c>
      <c r="C1965">
        <f>SUM($B$3:B1965)</f>
        <v>17529935.890000008</v>
      </c>
      <c r="L1965" t="str">
        <f t="shared" si="40"/>
        <v>2025</v>
      </c>
    </row>
    <row r="1966" spans="1:12" ht="16.2">
      <c r="A1966" s="1">
        <f>策略報表!A1966</f>
        <v>45702</v>
      </c>
      <c r="B1966">
        <f>資料貼入!B1966</f>
        <v>-107269.47</v>
      </c>
      <c r="C1966">
        <f>SUM($B$3:B1966)</f>
        <v>17422666.420000009</v>
      </c>
      <c r="L1966" t="str">
        <f t="shared" si="40"/>
        <v>2025</v>
      </c>
    </row>
    <row r="1967" spans="1:12" ht="16.2">
      <c r="A1967" s="1">
        <f>策略報表!A1967</f>
        <v>45703</v>
      </c>
      <c r="B1967">
        <f>資料貼入!B1967</f>
        <v>0</v>
      </c>
      <c r="C1967">
        <f>SUM($B$3:B1967)</f>
        <v>17422666.420000009</v>
      </c>
      <c r="L1967" t="str">
        <f t="shared" si="40"/>
        <v>2025</v>
      </c>
    </row>
    <row r="1968" spans="1:12" ht="16.2">
      <c r="A1968" s="1">
        <f>策略報表!A1968</f>
        <v>45704</v>
      </c>
      <c r="B1968">
        <f>資料貼入!B1968</f>
        <v>0</v>
      </c>
      <c r="C1968">
        <f>SUM($B$3:B1968)</f>
        <v>17422666.420000009</v>
      </c>
      <c r="L1968" t="str">
        <f t="shared" si="40"/>
        <v>2025</v>
      </c>
    </row>
    <row r="1969" spans="1:12" ht="16.2">
      <c r="A1969" s="1">
        <f>策略報表!A1969</f>
        <v>45705</v>
      </c>
      <c r="B1969">
        <f>資料貼入!B1969</f>
        <v>23091.989999999994</v>
      </c>
      <c r="C1969">
        <f>SUM($B$3:B1969)</f>
        <v>17445758.410000008</v>
      </c>
      <c r="L1969" t="str">
        <f t="shared" si="40"/>
        <v>2025</v>
      </c>
    </row>
    <row r="1970" spans="1:12" ht="16.2">
      <c r="A1970" s="1">
        <f>策略報表!A1970</f>
        <v>45706</v>
      </c>
      <c r="B1970">
        <f>資料貼入!B1970</f>
        <v>87378.65</v>
      </c>
      <c r="C1970">
        <f>SUM($B$3:B1970)</f>
        <v>17533137.060000006</v>
      </c>
      <c r="L1970" t="str">
        <f t="shared" si="40"/>
        <v>2025</v>
      </c>
    </row>
    <row r="1971" spans="1:12" ht="16.2">
      <c r="A1971" s="1">
        <f>策略報表!A1971</f>
        <v>45707</v>
      </c>
      <c r="B1971">
        <f>資料貼入!B1971</f>
        <v>-76884.59</v>
      </c>
      <c r="C1971">
        <f>SUM($B$3:B1971)</f>
        <v>17456252.470000006</v>
      </c>
      <c r="L1971" t="str">
        <f t="shared" si="40"/>
        <v>2025</v>
      </c>
    </row>
    <row r="1972" spans="1:12" ht="16.2">
      <c r="A1972" s="1">
        <f>策略報表!A1972</f>
        <v>45708</v>
      </c>
      <c r="B1972">
        <f>資料貼入!B1972</f>
        <v>-19764.070000000003</v>
      </c>
      <c r="C1972">
        <f>SUM($B$3:B1972)</f>
        <v>17436488.400000006</v>
      </c>
      <c r="L1972" t="str">
        <f t="shared" si="40"/>
        <v>2025</v>
      </c>
    </row>
    <row r="1973" spans="1:12" ht="16.2">
      <c r="A1973" s="1">
        <f>策略報表!A1973</f>
        <v>45709</v>
      </c>
      <c r="B1973">
        <f>資料貼入!B1973</f>
        <v>97108.18</v>
      </c>
      <c r="C1973">
        <f>SUM($B$3:B1973)</f>
        <v>17533596.580000006</v>
      </c>
      <c r="L1973" t="str">
        <f t="shared" si="40"/>
        <v>2025</v>
      </c>
    </row>
    <row r="1974" spans="1:12" ht="16.2">
      <c r="A1974" s="1">
        <f>策略報表!A1974</f>
        <v>45710</v>
      </c>
      <c r="B1974">
        <f>資料貼入!B1974</f>
        <v>0</v>
      </c>
      <c r="C1974">
        <f>SUM($B$3:B1974)</f>
        <v>17533596.580000006</v>
      </c>
      <c r="L1974" t="str">
        <f t="shared" si="40"/>
        <v>2025</v>
      </c>
    </row>
    <row r="1975" spans="1:12" ht="16.2">
      <c r="A1975" s="1">
        <f>策略報表!A1975</f>
        <v>45711</v>
      </c>
      <c r="B1975">
        <f>資料貼入!B1975</f>
        <v>0</v>
      </c>
      <c r="C1975">
        <f>SUM($B$3:B1975)</f>
        <v>17533596.580000006</v>
      </c>
      <c r="L1975" t="str">
        <f t="shared" si="40"/>
        <v>2025</v>
      </c>
    </row>
    <row r="1976" spans="1:12" ht="16.2">
      <c r="A1976" s="1">
        <f>策略報表!A1976</f>
        <v>45712</v>
      </c>
      <c r="B1976">
        <f>資料貼入!B1976</f>
        <v>-177982.6</v>
      </c>
      <c r="C1976">
        <f>SUM($B$3:B1976)</f>
        <v>17355613.980000004</v>
      </c>
      <c r="L1976" t="str">
        <f t="shared" si="40"/>
        <v>2025</v>
      </c>
    </row>
    <row r="1977" spans="1:12" ht="16.2">
      <c r="A1977" s="1">
        <f>策略報表!A1977</f>
        <v>45713</v>
      </c>
      <c r="B1977">
        <f>資料貼入!B1977</f>
        <v>-110283.32</v>
      </c>
      <c r="C1977">
        <f>SUM($B$3:B1977)</f>
        <v>17245330.660000004</v>
      </c>
      <c r="L1977" t="str">
        <f t="shared" si="40"/>
        <v>2025</v>
      </c>
    </row>
    <row r="1978" spans="1:12" ht="16.2">
      <c r="A1978" s="1">
        <f>策略報表!A1978</f>
        <v>45714</v>
      </c>
      <c r="B1978">
        <f>資料貼入!B1978</f>
        <v>40422.640000000007</v>
      </c>
      <c r="C1978">
        <f>SUM($B$3:B1978)</f>
        <v>17285753.300000004</v>
      </c>
      <c r="L1978" t="str">
        <f t="shared" si="40"/>
        <v>2025</v>
      </c>
    </row>
    <row r="1979" spans="1:12" ht="16.2">
      <c r="A1979" s="1">
        <f>策略報表!A1979</f>
        <v>45715</v>
      </c>
      <c r="B1979">
        <f>資料貼入!B1979</f>
        <v>-134378.61000000002</v>
      </c>
      <c r="C1979">
        <f>SUM($B$3:B1979)</f>
        <v>17151374.690000005</v>
      </c>
      <c r="L1979" t="str">
        <f t="shared" si="40"/>
        <v>2025</v>
      </c>
    </row>
    <row r="1980" spans="1:12" ht="16.2">
      <c r="A1980" s="1">
        <f>策略報表!A1980</f>
        <v>45716</v>
      </c>
      <c r="B1980">
        <f>資料貼入!B1980</f>
        <v>0</v>
      </c>
      <c r="C1980">
        <f>SUM($B$3:B1980)</f>
        <v>17151374.690000005</v>
      </c>
      <c r="L1980" t="str">
        <f t="shared" si="40"/>
        <v>2025</v>
      </c>
    </row>
    <row r="1981" spans="1:12" ht="16.2">
      <c r="A1981" s="1">
        <f>策略報表!A1981</f>
        <v>45717</v>
      </c>
      <c r="B1981">
        <f>資料貼入!B1981</f>
        <v>0</v>
      </c>
      <c r="C1981">
        <f>SUM($B$3:B1981)</f>
        <v>17151374.690000005</v>
      </c>
      <c r="L1981" t="str">
        <f t="shared" si="40"/>
        <v>2025</v>
      </c>
    </row>
    <row r="1982" spans="1:12" ht="16.2">
      <c r="A1982" s="1">
        <f>策略報表!A1982</f>
        <v>45718</v>
      </c>
      <c r="B1982">
        <f>資料貼入!B1982</f>
        <v>0</v>
      </c>
      <c r="C1982">
        <f>SUM($B$3:B1982)</f>
        <v>17151374.690000005</v>
      </c>
      <c r="L1982" t="str">
        <f t="shared" si="40"/>
        <v>2025</v>
      </c>
    </row>
    <row r="1983" spans="1:12" ht="16.2">
      <c r="A1983" s="1">
        <f>策略報表!A1983</f>
        <v>45719</v>
      </c>
      <c r="B1983">
        <f>資料貼入!B1983</f>
        <v>-83638.820000000007</v>
      </c>
      <c r="C1983">
        <f>SUM($B$3:B1983)</f>
        <v>17067735.870000005</v>
      </c>
      <c r="L1983" t="str">
        <f t="shared" si="40"/>
        <v>2025</v>
      </c>
    </row>
    <row r="1984" spans="1:12" ht="16.2">
      <c r="A1984" s="1">
        <f>策略報表!A1984</f>
        <v>45720</v>
      </c>
      <c r="B1984">
        <f>資料貼入!B1984</f>
        <v>109230.97</v>
      </c>
      <c r="C1984">
        <f>SUM($B$3:B1984)</f>
        <v>17176966.840000004</v>
      </c>
      <c r="L1984" t="str">
        <f t="shared" si="40"/>
        <v>2025</v>
      </c>
    </row>
    <row r="1985" spans="1:12" ht="16.2">
      <c r="A1985" s="1">
        <f>策略報表!A1985</f>
        <v>45721</v>
      </c>
      <c r="B1985">
        <f>資料貼入!B1985</f>
        <v>-141009.43999999997</v>
      </c>
      <c r="C1985">
        <f>SUM($B$3:B1985)</f>
        <v>17035957.400000002</v>
      </c>
      <c r="L1985" t="str">
        <f t="shared" si="40"/>
        <v>2025</v>
      </c>
    </row>
    <row r="1986" spans="1:12" ht="16.2">
      <c r="A1986" s="1">
        <f>策略報表!A1986</f>
        <v>45722</v>
      </c>
      <c r="B1986">
        <f>資料貼入!B1986</f>
        <v>6426.510000000002</v>
      </c>
      <c r="C1986">
        <f>SUM($B$3:B1986)</f>
        <v>17042383.910000004</v>
      </c>
      <c r="L1986" t="str">
        <f t="shared" si="40"/>
        <v>2025</v>
      </c>
    </row>
    <row r="1987" spans="1:12" ht="16.2">
      <c r="A1987" s="1">
        <f>策略報表!A1987</f>
        <v>45723</v>
      </c>
      <c r="B1987">
        <f>資料貼入!B1987</f>
        <v>9410.09</v>
      </c>
      <c r="C1987">
        <f>SUM($B$3:B1987)</f>
        <v>17051794.000000004</v>
      </c>
      <c r="L1987" t="str">
        <f t="shared" si="40"/>
        <v>2025</v>
      </c>
    </row>
    <row r="1988" spans="1:12" ht="16.2">
      <c r="A1988" s="1">
        <f>策略報表!A1988</f>
        <v>45724</v>
      </c>
      <c r="B1988">
        <f>資料貼入!B1988</f>
        <v>0</v>
      </c>
      <c r="C1988">
        <f>SUM($B$3:B1988)</f>
        <v>17051794.000000004</v>
      </c>
      <c r="L1988" t="str">
        <f t="shared" ref="L1988:L2051" si="41">IF(ISBLANK(A1988),"",TEXT(A1988,"yyyy"))</f>
        <v>2025</v>
      </c>
    </row>
    <row r="1989" spans="1:12" ht="16.2">
      <c r="A1989" s="1">
        <f>策略報表!A1989</f>
        <v>45725</v>
      </c>
      <c r="B1989">
        <f>資料貼入!B1989</f>
        <v>0</v>
      </c>
      <c r="C1989">
        <f>SUM($B$3:B1989)</f>
        <v>17051794.000000004</v>
      </c>
      <c r="L1989" t="str">
        <f t="shared" si="41"/>
        <v>2025</v>
      </c>
    </row>
    <row r="1990" spans="1:12" ht="16.2">
      <c r="A1990" s="1">
        <f>策略報表!A1990</f>
        <v>45726</v>
      </c>
      <c r="B1990">
        <f>資料貼入!B1990</f>
        <v>-135489.48000000004</v>
      </c>
      <c r="C1990">
        <f>SUM($B$3:B1990)</f>
        <v>16916304.520000003</v>
      </c>
      <c r="L1990" t="str">
        <f t="shared" si="41"/>
        <v>2025</v>
      </c>
    </row>
    <row r="1991" spans="1:12" ht="16.2">
      <c r="A1991" s="1">
        <f>策略報表!A1991</f>
        <v>45727</v>
      </c>
      <c r="B1991">
        <f>資料貼入!B1991</f>
        <v>298297.67</v>
      </c>
      <c r="C1991">
        <f>SUM($B$3:B1991)</f>
        <v>17214602.190000005</v>
      </c>
      <c r="L1991" t="str">
        <f t="shared" si="41"/>
        <v>2025</v>
      </c>
    </row>
    <row r="1992" spans="1:12" ht="16.2">
      <c r="A1992" s="1">
        <f>策略報表!A1992</f>
        <v>45728</v>
      </c>
      <c r="B1992">
        <f>資料貼入!B1992</f>
        <v>19955.689999999995</v>
      </c>
      <c r="C1992">
        <f>SUM($B$3:B1992)</f>
        <v>17234557.880000006</v>
      </c>
      <c r="L1992" t="str">
        <f t="shared" si="41"/>
        <v>2025</v>
      </c>
    </row>
    <row r="1993" spans="1:12" ht="16.2">
      <c r="A1993" s="1">
        <f>策略報表!A1993</f>
        <v>45729</v>
      </c>
      <c r="B1993">
        <f>資料貼入!B1993</f>
        <v>-140962.97999999998</v>
      </c>
      <c r="C1993">
        <f>SUM($B$3:B1993)</f>
        <v>17093594.900000006</v>
      </c>
      <c r="L1993" t="str">
        <f t="shared" si="41"/>
        <v>2025</v>
      </c>
    </row>
    <row r="1994" spans="1:12" ht="16.2">
      <c r="A1994" s="1">
        <f>策略報表!A1994</f>
        <v>45730</v>
      </c>
      <c r="B1994">
        <f>資料貼入!B1994</f>
        <v>22081.29</v>
      </c>
      <c r="C1994">
        <f>SUM($B$3:B1994)</f>
        <v>17115676.190000005</v>
      </c>
      <c r="L1994" t="str">
        <f t="shared" si="41"/>
        <v>2025</v>
      </c>
    </row>
    <row r="1995" spans="1:12" ht="16.2">
      <c r="A1995" s="1">
        <f>策略報表!A1995</f>
        <v>45731</v>
      </c>
      <c r="B1995">
        <f>資料貼入!B1995</f>
        <v>0</v>
      </c>
      <c r="C1995">
        <f>SUM($B$3:B1995)</f>
        <v>17115676.190000005</v>
      </c>
      <c r="L1995" t="str">
        <f t="shared" si="41"/>
        <v>2025</v>
      </c>
    </row>
    <row r="1996" spans="1:12" ht="16.2">
      <c r="A1996" s="1">
        <f>策略報表!A1996</f>
        <v>45732</v>
      </c>
      <c r="B1996">
        <f>資料貼入!B1996</f>
        <v>0</v>
      </c>
      <c r="C1996">
        <f>SUM($B$3:B1996)</f>
        <v>17115676.190000005</v>
      </c>
      <c r="L1996" t="str">
        <f t="shared" si="41"/>
        <v>2025</v>
      </c>
    </row>
    <row r="1997" spans="1:12" ht="16.2">
      <c r="A1997" s="1">
        <f>策略報表!A1997</f>
        <v>45733</v>
      </c>
      <c r="B1997">
        <f>資料貼入!B1997</f>
        <v>-28515.119999999992</v>
      </c>
      <c r="C1997">
        <f>SUM($B$3:B1997)</f>
        <v>17087161.070000004</v>
      </c>
      <c r="L1997" t="str">
        <f t="shared" si="41"/>
        <v>2025</v>
      </c>
    </row>
    <row r="1998" spans="1:12" ht="16.2">
      <c r="A1998" s="1">
        <f>策略報表!A1998</f>
        <v>45734</v>
      </c>
      <c r="B1998">
        <f>資料貼入!B1998</f>
        <v>-117285.55</v>
      </c>
      <c r="C1998">
        <f>SUM($B$3:B1998)</f>
        <v>16969875.520000003</v>
      </c>
      <c r="L1998" t="str">
        <f t="shared" si="41"/>
        <v>2025</v>
      </c>
    </row>
    <row r="1999" spans="1:12" ht="16.2">
      <c r="A1999" s="1">
        <f>策略報表!A1999</f>
        <v>45735</v>
      </c>
      <c r="B1999">
        <f>資料貼入!B1999</f>
        <v>-67965.56</v>
      </c>
      <c r="C1999">
        <f>SUM($B$3:B1999)</f>
        <v>16901909.960000005</v>
      </c>
      <c r="L1999" t="str">
        <f t="shared" si="41"/>
        <v>2025</v>
      </c>
    </row>
    <row r="2000" spans="1:12" ht="16.2">
      <c r="A2000" s="1">
        <f>策略報表!A2000</f>
        <v>45736</v>
      </c>
      <c r="B2000">
        <f>資料貼入!B2000</f>
        <v>43850.45</v>
      </c>
      <c r="C2000">
        <f>SUM($B$3:B2000)</f>
        <v>16945760.410000004</v>
      </c>
      <c r="L2000" t="str">
        <f t="shared" si="41"/>
        <v>2025</v>
      </c>
    </row>
    <row r="2001" spans="1:12" ht="16.2">
      <c r="A2001" s="1">
        <f>策略報表!A2001</f>
        <v>45737</v>
      </c>
      <c r="B2001">
        <f>資料貼入!B2001</f>
        <v>-130803.98000000001</v>
      </c>
      <c r="C2001">
        <f>SUM($B$3:B2001)</f>
        <v>16814956.430000003</v>
      </c>
      <c r="L2001" t="str">
        <f t="shared" si="41"/>
        <v>2025</v>
      </c>
    </row>
    <row r="2002" spans="1:12" ht="16.2">
      <c r="A2002" s="1">
        <f>策略報表!A2002</f>
        <v>45738</v>
      </c>
      <c r="B2002">
        <f>資料貼入!B2002</f>
        <v>0</v>
      </c>
      <c r="C2002">
        <f>SUM($B$3:B2002)</f>
        <v>16814956.430000003</v>
      </c>
      <c r="L2002" t="str">
        <f t="shared" si="41"/>
        <v>2025</v>
      </c>
    </row>
    <row r="2003" spans="1:12" ht="16.2">
      <c r="A2003" s="1">
        <f>策略報表!A2003</f>
        <v>45739</v>
      </c>
      <c r="B2003">
        <f>資料貼入!B2003</f>
        <v>0</v>
      </c>
      <c r="C2003">
        <f>SUM($B$3:B2003)</f>
        <v>16814956.430000003</v>
      </c>
      <c r="L2003" t="str">
        <f t="shared" si="41"/>
        <v>2025</v>
      </c>
    </row>
    <row r="2004" spans="1:12" ht="16.2">
      <c r="A2004" s="1">
        <f>策略報表!A2004</f>
        <v>45740</v>
      </c>
      <c r="B2004">
        <f>資料貼入!B2004</f>
        <v>-66209.279999999999</v>
      </c>
      <c r="C2004">
        <f>SUM($B$3:B2004)</f>
        <v>16748747.150000004</v>
      </c>
      <c r="L2004" t="str">
        <f t="shared" si="41"/>
        <v>2025</v>
      </c>
    </row>
    <row r="2005" spans="1:12" ht="16.2">
      <c r="A2005" s="1">
        <f>策略報表!A2005</f>
        <v>45741</v>
      </c>
      <c r="B2005">
        <f>資料貼入!B2005</f>
        <v>-49301.35</v>
      </c>
      <c r="C2005">
        <f>SUM($B$3:B2005)</f>
        <v>16699445.800000004</v>
      </c>
      <c r="L2005" t="str">
        <f t="shared" si="41"/>
        <v>2025</v>
      </c>
    </row>
    <row r="2006" spans="1:12" ht="16.2">
      <c r="A2006" s="1">
        <f>策略報表!A2006</f>
        <v>45742</v>
      </c>
      <c r="B2006">
        <f>資料貼入!B2006</f>
        <v>-39225.939999999995</v>
      </c>
      <c r="C2006">
        <f>SUM($B$3:B2006)</f>
        <v>16660219.860000005</v>
      </c>
      <c r="L2006" t="str">
        <f t="shared" si="41"/>
        <v>2025</v>
      </c>
    </row>
    <row r="2007" spans="1:12" ht="16.2">
      <c r="A2007" s="1">
        <f>策略報表!A2007</f>
        <v>45743</v>
      </c>
      <c r="B2007">
        <f>資料貼入!B2007</f>
        <v>67500.890000000014</v>
      </c>
      <c r="C2007">
        <f>SUM($B$3:B2007)</f>
        <v>16727720.750000006</v>
      </c>
      <c r="L2007" t="str">
        <f t="shared" si="41"/>
        <v>2025</v>
      </c>
    </row>
    <row r="2008" spans="1:12" ht="16.2">
      <c r="A2008" s="1">
        <f>策略報表!A2008</f>
        <v>45744</v>
      </c>
      <c r="B2008">
        <f>資料貼入!B2008</f>
        <v>356333.14</v>
      </c>
      <c r="C2008">
        <f>SUM($B$3:B2008)</f>
        <v>17084053.890000004</v>
      </c>
      <c r="L2008" t="str">
        <f t="shared" si="41"/>
        <v>2025</v>
      </c>
    </row>
    <row r="2009" spans="1:12" ht="16.2">
      <c r="A2009" s="1">
        <f>策略報表!A2009</f>
        <v>45745</v>
      </c>
      <c r="B2009">
        <f>資料貼入!B2009</f>
        <v>0</v>
      </c>
      <c r="C2009">
        <f>SUM($B$3:B2009)</f>
        <v>17084053.890000004</v>
      </c>
      <c r="L2009" t="str">
        <f t="shared" si="41"/>
        <v>2025</v>
      </c>
    </row>
    <row r="2010" spans="1:12" ht="16.2">
      <c r="A2010" s="1">
        <f>策略報表!A2010</f>
        <v>45746</v>
      </c>
      <c r="B2010">
        <f>資料貼入!B2010</f>
        <v>0</v>
      </c>
      <c r="C2010">
        <f>SUM($B$3:B2010)</f>
        <v>17084053.890000004</v>
      </c>
      <c r="L2010" t="str">
        <f t="shared" si="41"/>
        <v>2025</v>
      </c>
    </row>
    <row r="2011" spans="1:12" ht="16.2">
      <c r="A2011" s="1">
        <f>策略報表!A2011</f>
        <v>45747</v>
      </c>
      <c r="B2011">
        <f>資料貼入!B2011</f>
        <v>689234.71</v>
      </c>
      <c r="C2011">
        <f>SUM($B$3:B2011)</f>
        <v>17773288.600000005</v>
      </c>
      <c r="L2011" t="str">
        <f t="shared" si="41"/>
        <v>2025</v>
      </c>
    </row>
    <row r="2012" spans="1:12" ht="16.2">
      <c r="A2012" s="1">
        <f>策略報表!A2012</f>
        <v>45748</v>
      </c>
      <c r="B2012">
        <f>資料貼入!B2012</f>
        <v>-465802.81000000011</v>
      </c>
      <c r="C2012">
        <f>SUM($B$3:B2012)</f>
        <v>17307485.790000007</v>
      </c>
      <c r="L2012" t="str">
        <f t="shared" si="41"/>
        <v>2025</v>
      </c>
    </row>
    <row r="2013" spans="1:12" ht="16.2">
      <c r="A2013" s="1">
        <f>策略報表!A2013</f>
        <v>45749</v>
      </c>
      <c r="B2013">
        <f>資料貼入!B2013</f>
        <v>-27072.36</v>
      </c>
      <c r="C2013">
        <f>SUM($B$3:B2013)</f>
        <v>17280413.430000007</v>
      </c>
      <c r="L2013" t="str">
        <f t="shared" si="41"/>
        <v>2025</v>
      </c>
    </row>
    <row r="2014" spans="1:12" ht="16.2">
      <c r="A2014" s="1">
        <f>策略報表!A2014</f>
        <v>45750</v>
      </c>
      <c r="B2014">
        <f>資料貼入!B2014</f>
        <v>0</v>
      </c>
      <c r="C2014">
        <f>SUM($B$3:B2014)</f>
        <v>17280413.430000007</v>
      </c>
      <c r="L2014" t="str">
        <f t="shared" si="41"/>
        <v>2025</v>
      </c>
    </row>
    <row r="2015" spans="1:12" ht="16.2">
      <c r="A2015" s="1">
        <f>策略報表!A2015</f>
        <v>45751</v>
      </c>
      <c r="B2015">
        <f>資料貼入!B2015</f>
        <v>0</v>
      </c>
      <c r="C2015">
        <f>SUM($B$3:B2015)</f>
        <v>17280413.430000007</v>
      </c>
      <c r="L2015" t="str">
        <f t="shared" si="41"/>
        <v>2025</v>
      </c>
    </row>
    <row r="2016" spans="1:12" ht="16.2">
      <c r="A2016" s="1">
        <f>策略報表!A2016</f>
        <v>45752</v>
      </c>
      <c r="B2016">
        <f>資料貼入!B2016</f>
        <v>0</v>
      </c>
      <c r="C2016">
        <f>SUM($B$3:B2016)</f>
        <v>17280413.430000007</v>
      </c>
      <c r="L2016" t="str">
        <f t="shared" si="41"/>
        <v>2025</v>
      </c>
    </row>
    <row r="2017" spans="1:12" ht="16.2">
      <c r="A2017" s="1">
        <f>策略報表!A2017</f>
        <v>45753</v>
      </c>
      <c r="B2017">
        <f>資料貼入!B2017</f>
        <v>0</v>
      </c>
      <c r="C2017">
        <f>SUM($B$3:B2017)</f>
        <v>17280413.430000007</v>
      </c>
      <c r="L2017" t="str">
        <f t="shared" si="41"/>
        <v>2025</v>
      </c>
    </row>
    <row r="2018" spans="1:12" ht="16.2">
      <c r="A2018" s="1">
        <f>策略報表!A2018</f>
        <v>45754</v>
      </c>
      <c r="B2018">
        <f>資料貼入!B2018</f>
        <v>-565295.13</v>
      </c>
      <c r="C2018">
        <f>SUM($B$3:B2018)</f>
        <v>16715118.300000006</v>
      </c>
      <c r="L2018" t="str">
        <f t="shared" si="41"/>
        <v>2025</v>
      </c>
    </row>
    <row r="2019" spans="1:12" ht="16.2">
      <c r="A2019" s="1">
        <f>策略報表!A2019</f>
        <v>45755</v>
      </c>
      <c r="B2019">
        <f>資料貼入!B2019</f>
        <v>290942.79000000004</v>
      </c>
      <c r="C2019">
        <f>SUM($B$3:B2019)</f>
        <v>17006061.090000007</v>
      </c>
      <c r="L2019" t="str">
        <f t="shared" si="41"/>
        <v>2025</v>
      </c>
    </row>
    <row r="2020" spans="1:12" ht="16.2">
      <c r="A2020" s="1">
        <f>策略報表!A2020</f>
        <v>45756</v>
      </c>
      <c r="B2020">
        <f>資料貼入!B2020</f>
        <v>-54829.279999999999</v>
      </c>
      <c r="C2020">
        <f>SUM($B$3:B2020)</f>
        <v>16951231.810000006</v>
      </c>
      <c r="L2020" t="str">
        <f t="shared" si="41"/>
        <v>2025</v>
      </c>
    </row>
    <row r="2021" spans="1:12" ht="16.2">
      <c r="A2021" s="1">
        <f>策略報表!A2021</f>
        <v>45757</v>
      </c>
      <c r="B2021">
        <f>資料貼入!B2021</f>
        <v>84146.700000000012</v>
      </c>
      <c r="C2021">
        <f>SUM($B$3:B2021)</f>
        <v>17035378.510000005</v>
      </c>
      <c r="L2021" t="str">
        <f t="shared" si="41"/>
        <v>2025</v>
      </c>
    </row>
    <row r="2022" spans="1:12" ht="16.2">
      <c r="A2022" s="1">
        <f>策略報表!A2022</f>
        <v>45758</v>
      </c>
      <c r="B2022">
        <f>資料貼入!B2022</f>
        <v>357448.47</v>
      </c>
      <c r="C2022">
        <f>SUM($B$3:B2022)</f>
        <v>17392826.980000004</v>
      </c>
      <c r="L2022" t="str">
        <f t="shared" si="41"/>
        <v>2025</v>
      </c>
    </row>
    <row r="2023" spans="1:12" ht="16.2">
      <c r="A2023" s="1">
        <f>策略報表!A2023</f>
        <v>45759</v>
      </c>
      <c r="B2023">
        <f>資料貼入!B2023</f>
        <v>0</v>
      </c>
      <c r="C2023">
        <f>SUM($B$3:B2023)</f>
        <v>17392826.980000004</v>
      </c>
      <c r="L2023" t="str">
        <f t="shared" si="41"/>
        <v>2025</v>
      </c>
    </row>
    <row r="2024" spans="1:12" ht="16.2">
      <c r="A2024" s="1">
        <f>策略報表!A2024</f>
        <v>45760</v>
      </c>
      <c r="B2024">
        <f>資料貼入!B2024</f>
        <v>0</v>
      </c>
      <c r="C2024">
        <f>SUM($B$3:B2024)</f>
        <v>17392826.980000004</v>
      </c>
      <c r="L2024" t="str">
        <f t="shared" si="41"/>
        <v>2025</v>
      </c>
    </row>
    <row r="2025" spans="1:12" ht="16.2">
      <c r="A2025" s="1">
        <f>策略報表!A2025</f>
        <v>45761</v>
      </c>
      <c r="B2025">
        <f>資料貼入!B2025</f>
        <v>-153911.34999999998</v>
      </c>
      <c r="C2025">
        <f>SUM($B$3:B2025)</f>
        <v>17238915.630000003</v>
      </c>
      <c r="L2025" t="str">
        <f t="shared" si="41"/>
        <v>2025</v>
      </c>
    </row>
    <row r="2026" spans="1:12" ht="16.2">
      <c r="A2026" s="1">
        <f>策略報表!A2026</f>
        <v>45762</v>
      </c>
      <c r="B2026">
        <f>資料貼入!B2026</f>
        <v>134132.21</v>
      </c>
      <c r="C2026">
        <f>SUM($B$3:B2026)</f>
        <v>17373047.840000004</v>
      </c>
      <c r="L2026" t="str">
        <f t="shared" si="41"/>
        <v>2025</v>
      </c>
    </row>
    <row r="2027" spans="1:12" ht="16.2">
      <c r="A2027" s="1">
        <f>策略報表!A2027</f>
        <v>45763</v>
      </c>
      <c r="B2027">
        <f>資料貼入!B2027</f>
        <v>-303620.18</v>
      </c>
      <c r="C2027">
        <f>SUM($B$3:B2027)</f>
        <v>17069427.660000004</v>
      </c>
      <c r="L2027" t="str">
        <f t="shared" si="41"/>
        <v>2025</v>
      </c>
    </row>
    <row r="2028" spans="1:12" ht="16.2">
      <c r="A2028" s="1">
        <f>策略報表!A2028</f>
        <v>45764</v>
      </c>
      <c r="B2028">
        <f>資料貼入!B2028</f>
        <v>-127616.79000000001</v>
      </c>
      <c r="C2028">
        <f>SUM($B$3:B2028)</f>
        <v>16941810.870000005</v>
      </c>
      <c r="L2028" t="str">
        <f t="shared" si="41"/>
        <v>2025</v>
      </c>
    </row>
    <row r="2029" spans="1:12" ht="16.2">
      <c r="A2029" s="1">
        <f>策略報表!A2029</f>
        <v>45765</v>
      </c>
      <c r="B2029">
        <f>資料貼入!B2029</f>
        <v>-95130.16</v>
      </c>
      <c r="C2029">
        <f>SUM($B$3:B2029)</f>
        <v>16846680.710000005</v>
      </c>
      <c r="L2029" t="str">
        <f t="shared" si="41"/>
        <v>2025</v>
      </c>
    </row>
    <row r="2030" spans="1:12" ht="16.2">
      <c r="A2030" s="1">
        <f>策略報表!A2030</f>
        <v>45766</v>
      </c>
      <c r="B2030">
        <f>資料貼入!B2030</f>
        <v>0</v>
      </c>
      <c r="C2030">
        <f>SUM($B$3:B2030)</f>
        <v>16846680.710000005</v>
      </c>
      <c r="L2030" t="str">
        <f t="shared" si="41"/>
        <v>2025</v>
      </c>
    </row>
    <row r="2031" spans="1:12" ht="16.2">
      <c r="A2031" s="1">
        <f>策略報表!A2031</f>
        <v>45767</v>
      </c>
      <c r="B2031">
        <f>資料貼入!B2031</f>
        <v>0</v>
      </c>
      <c r="C2031">
        <f>SUM($B$3:B2031)</f>
        <v>16846680.710000005</v>
      </c>
      <c r="L2031" t="str">
        <f t="shared" si="41"/>
        <v>2025</v>
      </c>
    </row>
    <row r="2032" spans="1:12" ht="16.2">
      <c r="A2032" s="1">
        <f>策略報表!A2032</f>
        <v>45768</v>
      </c>
      <c r="B2032">
        <f>資料貼入!B2032</f>
        <v>-115466.67000000001</v>
      </c>
      <c r="C2032">
        <f>SUM($B$3:B2032)</f>
        <v>16731214.040000005</v>
      </c>
      <c r="L2032" t="str">
        <f t="shared" si="41"/>
        <v>2025</v>
      </c>
    </row>
    <row r="2033" spans="1:12" ht="16.2">
      <c r="A2033" s="1">
        <f>策略報表!A2033</f>
        <v>45769</v>
      </c>
      <c r="B2033">
        <f>資料貼入!B2033</f>
        <v>57839.159999999989</v>
      </c>
      <c r="C2033">
        <f>SUM($B$3:B2033)</f>
        <v>16789053.200000003</v>
      </c>
      <c r="L2033" t="str">
        <f t="shared" si="41"/>
        <v>2025</v>
      </c>
    </row>
    <row r="2034" spans="1:12" ht="16.2">
      <c r="A2034" s="1">
        <f>策略報表!A2034</f>
        <v>45770</v>
      </c>
      <c r="B2034">
        <f>資料貼入!B2034</f>
        <v>414017.14999999997</v>
      </c>
      <c r="C2034">
        <f>SUM($B$3:B2034)</f>
        <v>17203070.350000001</v>
      </c>
      <c r="L2034" t="str">
        <f t="shared" si="41"/>
        <v>2025</v>
      </c>
    </row>
    <row r="2035" spans="1:12" ht="16.2">
      <c r="A2035" s="1">
        <f>策略報表!A2035</f>
        <v>45771</v>
      </c>
      <c r="B2035">
        <f>資料貼入!B2035</f>
        <v>18691.199999999997</v>
      </c>
      <c r="C2035">
        <f>SUM($B$3:B2035)</f>
        <v>17221761.550000001</v>
      </c>
      <c r="L2035" t="str">
        <f t="shared" si="41"/>
        <v>2025</v>
      </c>
    </row>
    <row r="2036" spans="1:12" ht="16.2">
      <c r="A2036" s="1">
        <f>策略報表!A2036</f>
        <v>45772</v>
      </c>
      <c r="B2036">
        <f>資料貼入!B2036</f>
        <v>198025.56</v>
      </c>
      <c r="C2036">
        <f>SUM($B$3:B2036)</f>
        <v>17419787.109999999</v>
      </c>
      <c r="L2036" t="str">
        <f t="shared" si="41"/>
        <v>2025</v>
      </c>
    </row>
    <row r="2037" spans="1:12" ht="16.2">
      <c r="A2037" s="1">
        <f>策略報表!A2037</f>
        <v>45773</v>
      </c>
      <c r="B2037">
        <f>資料貼入!B2037</f>
        <v>0</v>
      </c>
      <c r="C2037">
        <f>SUM($B$3:B2037)</f>
        <v>17419787.109999999</v>
      </c>
      <c r="L2037" t="str">
        <f t="shared" si="41"/>
        <v>2025</v>
      </c>
    </row>
    <row r="2038" spans="1:12" ht="16.2">
      <c r="A2038" s="1">
        <f>策略報表!A2038</f>
        <v>45774</v>
      </c>
      <c r="B2038">
        <f>資料貼入!B2038</f>
        <v>0</v>
      </c>
      <c r="C2038">
        <f>SUM($B$3:B2038)</f>
        <v>17419787.109999999</v>
      </c>
      <c r="L2038" t="str">
        <f t="shared" si="41"/>
        <v>2025</v>
      </c>
    </row>
    <row r="2039" spans="1:12" ht="16.2">
      <c r="A2039" s="1">
        <f>策略報表!A2039</f>
        <v>45775</v>
      </c>
      <c r="B2039">
        <f>資料貼入!B2039</f>
        <v>2411.2199999999975</v>
      </c>
      <c r="C2039">
        <f>SUM($B$3:B2039)</f>
        <v>17422198.329999998</v>
      </c>
      <c r="L2039" t="str">
        <f t="shared" si="41"/>
        <v>2025</v>
      </c>
    </row>
    <row r="2040" spans="1:12" ht="16.2">
      <c r="A2040" s="1">
        <f>策略報表!A2040</f>
        <v>45776</v>
      </c>
      <c r="B2040">
        <f>資料貼入!B2040</f>
        <v>87790.67</v>
      </c>
      <c r="C2040">
        <f>SUM($B$3:B2040)</f>
        <v>17509989</v>
      </c>
      <c r="L2040" t="str">
        <f t="shared" si="41"/>
        <v>2025</v>
      </c>
    </row>
    <row r="2041" spans="1:12" ht="16.2">
      <c r="A2041" s="1">
        <f>策略報表!A2041</f>
        <v>45777</v>
      </c>
      <c r="B2041">
        <f>資料貼入!B2041</f>
        <v>-41617.64</v>
      </c>
      <c r="C2041">
        <f>SUM($B$3:B2041)</f>
        <v>17468371.359999999</v>
      </c>
      <c r="L2041" t="str">
        <f t="shared" si="41"/>
        <v>2025</v>
      </c>
    </row>
    <row r="2042" spans="1:12" ht="16.2">
      <c r="A2042" s="1">
        <f>策略報表!A2042</f>
        <v>45778</v>
      </c>
      <c r="B2042">
        <f>資料貼入!B2042</f>
        <v>0</v>
      </c>
      <c r="C2042">
        <f>SUM($B$3:B2042)</f>
        <v>17468371.359999999</v>
      </c>
      <c r="L2042" t="str">
        <f t="shared" si="41"/>
        <v>2025</v>
      </c>
    </row>
    <row r="2043" spans="1:12" ht="16.2">
      <c r="A2043" s="1">
        <f>策略報表!A2043</f>
        <v>45779</v>
      </c>
      <c r="B2043">
        <f>資料貼入!B2043</f>
        <v>406789.13</v>
      </c>
      <c r="C2043">
        <f>SUM($B$3:B2043)</f>
        <v>17875160.489999998</v>
      </c>
      <c r="L2043" t="str">
        <f t="shared" si="41"/>
        <v>2025</v>
      </c>
    </row>
    <row r="2044" spans="1:12" ht="16.2">
      <c r="A2044" s="1">
        <f>策略報表!A2044</f>
        <v>45780</v>
      </c>
      <c r="B2044">
        <f>資料貼入!B2044</f>
        <v>0</v>
      </c>
      <c r="C2044">
        <f>SUM($B$3:B2044)</f>
        <v>17875160.489999998</v>
      </c>
      <c r="L2044" t="str">
        <f t="shared" si="41"/>
        <v>2025</v>
      </c>
    </row>
    <row r="2045" spans="1:12" ht="16.2">
      <c r="A2045" s="1">
        <f>策略報表!A2045</f>
        <v>45781</v>
      </c>
      <c r="B2045">
        <f>資料貼入!B2045</f>
        <v>0</v>
      </c>
      <c r="C2045">
        <f>SUM($B$3:B2045)</f>
        <v>17875160.489999998</v>
      </c>
      <c r="L2045" t="str">
        <f t="shared" si="41"/>
        <v>2025</v>
      </c>
    </row>
    <row r="2046" spans="1:12" ht="16.2">
      <c r="A2046" s="1">
        <f>策略報表!A2046</f>
        <v>45782</v>
      </c>
      <c r="B2046">
        <f>資料貼入!B2046</f>
        <v>-244006.49</v>
      </c>
      <c r="C2046">
        <f>SUM($B$3:B2046)</f>
        <v>17631154</v>
      </c>
      <c r="L2046" t="str">
        <f t="shared" si="41"/>
        <v>2025</v>
      </c>
    </row>
    <row r="2047" spans="1:12" ht="16.2">
      <c r="A2047" s="1">
        <f>策略報表!A2047</f>
        <v>45783</v>
      </c>
      <c r="B2047">
        <f>資料貼入!B2047</f>
        <v>-48854.57</v>
      </c>
      <c r="C2047">
        <f>SUM($B$3:B2047)</f>
        <v>17582299.43</v>
      </c>
      <c r="L2047" t="str">
        <f t="shared" si="41"/>
        <v>2025</v>
      </c>
    </row>
    <row r="2048" spans="1:12" ht="16.2">
      <c r="A2048" s="1">
        <f>策略報表!A2048</f>
        <v>45784</v>
      </c>
      <c r="B2048">
        <f>資料貼入!B2048</f>
        <v>-25078.720000000001</v>
      </c>
      <c r="C2048">
        <f>SUM($B$3:B2048)</f>
        <v>17557220.710000001</v>
      </c>
      <c r="L2048" t="str">
        <f t="shared" si="41"/>
        <v>2025</v>
      </c>
    </row>
    <row r="2049" spans="1:12" ht="16.2">
      <c r="A2049" s="1">
        <f>策略報表!A2049</f>
        <v>45785</v>
      </c>
      <c r="B2049">
        <f>資料貼入!B2049</f>
        <v>39057.08</v>
      </c>
      <c r="C2049">
        <f>SUM($B$3:B2049)</f>
        <v>17596277.789999999</v>
      </c>
      <c r="L2049" t="str">
        <f t="shared" si="41"/>
        <v>2025</v>
      </c>
    </row>
    <row r="2050" spans="1:12" ht="16.2">
      <c r="A2050" s="1">
        <f>策略報表!A2050</f>
        <v>45786</v>
      </c>
      <c r="B2050">
        <f>資料貼入!B2050</f>
        <v>134542.21</v>
      </c>
      <c r="C2050">
        <f>SUM($B$3:B2050)</f>
        <v>17730820</v>
      </c>
      <c r="L2050" t="str">
        <f t="shared" si="41"/>
        <v>2025</v>
      </c>
    </row>
    <row r="2051" spans="1:12" ht="16.2">
      <c r="A2051" s="1">
        <f>策略報表!A2051</f>
        <v>45787</v>
      </c>
      <c r="B2051">
        <f>資料貼入!B2051</f>
        <v>0</v>
      </c>
      <c r="C2051">
        <f>SUM($B$3:B2051)</f>
        <v>17730820</v>
      </c>
      <c r="L2051" t="str">
        <f t="shared" si="41"/>
        <v>2025</v>
      </c>
    </row>
    <row r="2052" spans="1:12" ht="16.2">
      <c r="A2052" s="1">
        <f>策略報表!A2052</f>
        <v>45788</v>
      </c>
      <c r="B2052">
        <f>資料貼入!B2052</f>
        <v>0</v>
      </c>
      <c r="C2052">
        <f>SUM($B$3:B2052)</f>
        <v>17730820</v>
      </c>
      <c r="L2052" t="str">
        <f t="shared" ref="L2052:L2115" si="42">IF(ISBLANK(A2052),"",TEXT(A2052,"yyyy"))</f>
        <v>2025</v>
      </c>
    </row>
    <row r="2053" spans="1:12" ht="16.2">
      <c r="A2053" s="1">
        <f>策略報表!A2053</f>
        <v>45789</v>
      </c>
      <c r="B2053">
        <f>資料貼入!B2053</f>
        <v>223627.46000000002</v>
      </c>
      <c r="C2053">
        <f>SUM($B$3:B2053)</f>
        <v>17954447.460000001</v>
      </c>
      <c r="L2053" t="str">
        <f t="shared" si="42"/>
        <v>2025</v>
      </c>
    </row>
    <row r="2054" spans="1:12" ht="16.2">
      <c r="A2054" s="1">
        <f>策略報表!A2054</f>
        <v>45790</v>
      </c>
      <c r="B2054">
        <f>資料貼入!B2054</f>
        <v>196417.49</v>
      </c>
      <c r="C2054">
        <f>SUM($B$3:B2054)</f>
        <v>18150864.949999999</v>
      </c>
      <c r="L2054" t="str">
        <f t="shared" si="42"/>
        <v>2025</v>
      </c>
    </row>
    <row r="2055" spans="1:12" ht="16.2">
      <c r="A2055" s="1">
        <f>策略報表!A2055</f>
        <v>45791</v>
      </c>
      <c r="B2055">
        <f>資料貼入!B2055</f>
        <v>219579.24</v>
      </c>
      <c r="C2055">
        <f>SUM($B$3:B2055)</f>
        <v>18370444.189999998</v>
      </c>
      <c r="L2055" t="str">
        <f t="shared" si="42"/>
        <v>2025</v>
      </c>
    </row>
    <row r="2056" spans="1:12" ht="16.2">
      <c r="A2056" s="1">
        <f>策略報表!A2056</f>
        <v>45792</v>
      </c>
      <c r="B2056">
        <f>資料貼入!B2056</f>
        <v>-31918.3</v>
      </c>
      <c r="C2056">
        <f>SUM($B$3:B2056)</f>
        <v>18338525.889999997</v>
      </c>
      <c r="L2056" t="str">
        <f t="shared" si="42"/>
        <v>2025</v>
      </c>
    </row>
    <row r="2057" spans="1:12" ht="16.2">
      <c r="A2057" s="1">
        <f>策略報表!A2057</f>
        <v>45793</v>
      </c>
      <c r="B2057">
        <f>資料貼入!B2057</f>
        <v>66313.58</v>
      </c>
      <c r="C2057">
        <f>SUM($B$3:B2057)</f>
        <v>18404839.469999995</v>
      </c>
      <c r="L2057" t="str">
        <f t="shared" si="42"/>
        <v>2025</v>
      </c>
    </row>
    <row r="2058" spans="1:12" ht="16.2">
      <c r="A2058" s="1">
        <f>策略報表!A2058</f>
        <v>45794</v>
      </c>
      <c r="B2058">
        <f>資料貼入!B2058</f>
        <v>0</v>
      </c>
      <c r="C2058">
        <f>SUM($B$3:B2058)</f>
        <v>18404839.469999995</v>
      </c>
      <c r="L2058" t="str">
        <f t="shared" si="42"/>
        <v>2025</v>
      </c>
    </row>
    <row r="2059" spans="1:12" ht="16.2">
      <c r="A2059" s="1">
        <f>策略報表!A2059</f>
        <v>45795</v>
      </c>
      <c r="B2059">
        <f>資料貼入!B2059</f>
        <v>0</v>
      </c>
      <c r="C2059">
        <f>SUM($B$3:B2059)</f>
        <v>18404839.469999995</v>
      </c>
      <c r="L2059" t="str">
        <f t="shared" si="42"/>
        <v>2025</v>
      </c>
    </row>
    <row r="2060" spans="1:12" ht="16.2">
      <c r="A2060" s="1">
        <f>策略報表!A2060</f>
        <v>45796</v>
      </c>
      <c r="B2060">
        <f>資料貼入!B2060</f>
        <v>-75094.83</v>
      </c>
      <c r="C2060">
        <f>SUM($B$3:B2060)</f>
        <v>18329744.639999997</v>
      </c>
      <c r="L2060" t="str">
        <f t="shared" si="42"/>
        <v>2025</v>
      </c>
    </row>
    <row r="2061" spans="1:12" ht="16.2">
      <c r="A2061" s="1">
        <f>策略報表!A2061</f>
        <v>45797</v>
      </c>
      <c r="B2061">
        <f>資料貼入!B2061</f>
        <v>-120891.34</v>
      </c>
      <c r="C2061">
        <f>SUM($B$3:B2061)</f>
        <v>18208853.299999997</v>
      </c>
      <c r="L2061" t="str">
        <f t="shared" si="42"/>
        <v>2025</v>
      </c>
    </row>
    <row r="2062" spans="1:12" ht="16.2">
      <c r="A2062" s="1">
        <f>策略報表!A2062</f>
        <v>45798</v>
      </c>
      <c r="B2062">
        <f>資料貼入!B2062</f>
        <v>-2756.9600000000023</v>
      </c>
      <c r="C2062">
        <f>SUM($B$3:B2062)</f>
        <v>18206096.339999996</v>
      </c>
      <c r="L2062" t="str">
        <f t="shared" si="42"/>
        <v>2025</v>
      </c>
    </row>
    <row r="2063" spans="1:12" ht="16.2">
      <c r="A2063" s="1">
        <f>策略報表!A2063</f>
        <v>45799</v>
      </c>
      <c r="B2063">
        <f>資料貼入!B2063</f>
        <v>-67040.429999999993</v>
      </c>
      <c r="C2063">
        <f>SUM($B$3:B2063)</f>
        <v>18139055.909999996</v>
      </c>
      <c r="L2063" t="str">
        <f t="shared" si="42"/>
        <v>2025</v>
      </c>
    </row>
    <row r="2064" spans="1:12" ht="16.2">
      <c r="A2064" s="1">
        <f>策略報表!A2064</f>
        <v>45800</v>
      </c>
      <c r="B2064">
        <f>資料貼入!B2064</f>
        <v>-85805.54</v>
      </c>
      <c r="C2064">
        <f>SUM($B$3:B2064)</f>
        <v>18053250.369999997</v>
      </c>
      <c r="L2064" t="str">
        <f t="shared" si="42"/>
        <v>2025</v>
      </c>
    </row>
    <row r="2065" spans="1:12" ht="16.2">
      <c r="A2065" s="1">
        <f>策略報表!A2065</f>
        <v>45801</v>
      </c>
      <c r="B2065">
        <f>資料貼入!B2065</f>
        <v>0</v>
      </c>
      <c r="C2065">
        <f>SUM($B$3:B2065)</f>
        <v>18053250.369999997</v>
      </c>
      <c r="L2065" t="str">
        <f t="shared" si="42"/>
        <v>2025</v>
      </c>
    </row>
    <row r="2066" spans="1:12" ht="16.2">
      <c r="A2066" s="1">
        <f>策略報表!A2066</f>
        <v>45802</v>
      </c>
      <c r="B2066">
        <f>資料貼入!B2066</f>
        <v>0</v>
      </c>
      <c r="C2066">
        <f>SUM($B$3:B2066)</f>
        <v>18053250.369999997</v>
      </c>
      <c r="L2066" t="str">
        <f t="shared" si="42"/>
        <v>2025</v>
      </c>
    </row>
    <row r="2067" spans="1:12" ht="16.2">
      <c r="A2067" s="1">
        <f>策略報表!A2067</f>
        <v>45803</v>
      </c>
      <c r="B2067">
        <f>資料貼入!B2067</f>
        <v>18879.809999999998</v>
      </c>
      <c r="C2067">
        <f>SUM($B$3:B2067)</f>
        <v>18072130.179999996</v>
      </c>
      <c r="L2067" t="str">
        <f t="shared" si="42"/>
        <v>2025</v>
      </c>
    </row>
    <row r="2068" spans="1:12" ht="16.2">
      <c r="A2068" s="1">
        <f>策略報表!A2068</f>
        <v>45804</v>
      </c>
      <c r="B2068">
        <f>資料貼入!B2068</f>
        <v>3644.3699999999931</v>
      </c>
      <c r="C2068">
        <f>SUM($B$3:B2068)</f>
        <v>18075774.549999997</v>
      </c>
      <c r="L2068" t="str">
        <f t="shared" si="42"/>
        <v>2025</v>
      </c>
    </row>
    <row r="2069" spans="1:12" ht="16.2">
      <c r="A2069" s="1">
        <f>策略報表!A2069</f>
        <v>45805</v>
      </c>
      <c r="B2069">
        <f>資料貼入!B2069</f>
        <v>-60606.02</v>
      </c>
      <c r="C2069">
        <f>SUM($B$3:B2069)</f>
        <v>18015168.529999997</v>
      </c>
      <c r="L2069" t="str">
        <f t="shared" si="42"/>
        <v>2025</v>
      </c>
    </row>
    <row r="2070" spans="1:12" ht="16.2">
      <c r="A2070" s="1">
        <f>策略報表!A2070</f>
        <v>45806</v>
      </c>
      <c r="B2070">
        <f>資料貼入!B2070</f>
        <v>32978.589999999997</v>
      </c>
      <c r="C2070">
        <f>SUM($B$3:B2070)</f>
        <v>18048147.119999997</v>
      </c>
      <c r="L2070" t="str">
        <f t="shared" si="42"/>
        <v>2025</v>
      </c>
    </row>
    <row r="2071" spans="1:12" ht="16.2">
      <c r="A2071" s="1">
        <f>策略報表!A2071</f>
        <v>45807</v>
      </c>
      <c r="B2071">
        <f>資料貼入!B2071</f>
        <v>0</v>
      </c>
      <c r="C2071">
        <f>SUM($B$3:B2071)</f>
        <v>18048147.119999997</v>
      </c>
      <c r="L2071" t="str">
        <f t="shared" si="42"/>
        <v>2025</v>
      </c>
    </row>
    <row r="2072" spans="1:12" ht="16.2">
      <c r="A2072" s="1">
        <f>策略報表!A2072</f>
        <v>45808</v>
      </c>
      <c r="B2072">
        <f>資料貼入!B2072</f>
        <v>0</v>
      </c>
      <c r="C2072">
        <f>SUM($B$3:B2072)</f>
        <v>18048147.119999997</v>
      </c>
      <c r="L2072" t="str">
        <f t="shared" si="42"/>
        <v>2025</v>
      </c>
    </row>
    <row r="2073" spans="1:12" ht="16.2">
      <c r="A2073" s="1">
        <f>策略報表!A2073</f>
        <v>45809</v>
      </c>
      <c r="B2073">
        <f>資料貼入!B2073</f>
        <v>0</v>
      </c>
      <c r="C2073">
        <f>SUM($B$3:B2073)</f>
        <v>18048147.119999997</v>
      </c>
      <c r="L2073" t="str">
        <f t="shared" si="42"/>
        <v>2025</v>
      </c>
    </row>
    <row r="2074" spans="1:12" ht="16.2">
      <c r="A2074" s="1">
        <f>策略報表!A2074</f>
        <v>45810</v>
      </c>
      <c r="B2074">
        <f>資料貼入!B2074</f>
        <v>64965.94</v>
      </c>
      <c r="C2074">
        <f>SUM($B$3:B2074)</f>
        <v>18113113.059999999</v>
      </c>
      <c r="L2074" t="str">
        <f t="shared" si="42"/>
        <v>2025</v>
      </c>
    </row>
    <row r="2075" spans="1:12" ht="16.2">
      <c r="A2075" s="1">
        <f>策略報表!A2075</f>
        <v>45811</v>
      </c>
      <c r="B2075">
        <f>資料貼入!B2075</f>
        <v>-18509.609999999993</v>
      </c>
      <c r="C2075">
        <f>SUM($B$3:B2075)</f>
        <v>18094603.449999999</v>
      </c>
      <c r="L2075" t="str">
        <f t="shared" si="42"/>
        <v>2025</v>
      </c>
    </row>
    <row r="2076" spans="1:12" ht="16.2">
      <c r="A2076" s="1">
        <f>策略報表!A2076</f>
        <v>45812</v>
      </c>
      <c r="B2076">
        <f>資料貼入!B2076</f>
        <v>421603.61000000004</v>
      </c>
      <c r="C2076">
        <f>SUM($B$3:B2076)</f>
        <v>18516207.059999999</v>
      </c>
      <c r="L2076" t="str">
        <f t="shared" si="42"/>
        <v>2025</v>
      </c>
    </row>
    <row r="2077" spans="1:12" ht="16.2">
      <c r="A2077" s="1">
        <f>策略報表!A2077</f>
        <v>45813</v>
      </c>
      <c r="B2077">
        <f>資料貼入!B2077</f>
        <v>32830</v>
      </c>
      <c r="C2077">
        <f>SUM($B$3:B2077)</f>
        <v>18549037.059999999</v>
      </c>
      <c r="L2077" t="str">
        <f t="shared" si="42"/>
        <v>2025</v>
      </c>
    </row>
    <row r="2078" spans="1:12" ht="16.2">
      <c r="A2078" s="1">
        <f>策略報表!A2078</f>
        <v>45814</v>
      </c>
      <c r="B2078">
        <f>資料貼入!B2078</f>
        <v>41464.869999999995</v>
      </c>
      <c r="C2078">
        <f>SUM($B$3:B2078)</f>
        <v>18590501.93</v>
      </c>
      <c r="L2078" t="str">
        <f t="shared" si="42"/>
        <v>2025</v>
      </c>
    </row>
    <row r="2079" spans="1:12" ht="16.2">
      <c r="A2079" s="1">
        <f>策略報表!A2079</f>
        <v>45815</v>
      </c>
      <c r="B2079">
        <f>資料貼入!B2079</f>
        <v>0</v>
      </c>
      <c r="C2079">
        <f>SUM($B$3:B2079)</f>
        <v>18590501.93</v>
      </c>
      <c r="L2079" t="str">
        <f t="shared" si="42"/>
        <v>2025</v>
      </c>
    </row>
    <row r="2080" spans="1:12" ht="16.2">
      <c r="A2080" s="1">
        <f>策略報表!A2080</f>
        <v>45816</v>
      </c>
      <c r="B2080">
        <f>資料貼入!B2080</f>
        <v>0</v>
      </c>
      <c r="C2080">
        <f>SUM($B$3:B2080)</f>
        <v>18590501.93</v>
      </c>
      <c r="L2080" t="str">
        <f t="shared" si="42"/>
        <v>2025</v>
      </c>
    </row>
    <row r="2081" spans="1:12" ht="16.2">
      <c r="A2081" s="1">
        <f>策略報表!A2081</f>
        <v>45817</v>
      </c>
      <c r="B2081">
        <f>資料貼入!B2081</f>
        <v>106300.73999999999</v>
      </c>
      <c r="C2081">
        <f>SUM($B$3:B2081)</f>
        <v>18696802.669999998</v>
      </c>
      <c r="L2081" t="str">
        <f t="shared" si="42"/>
        <v>2025</v>
      </c>
    </row>
    <row r="2082" spans="1:12" ht="16.2">
      <c r="A2082" s="1">
        <f>策略報表!A2082</f>
        <v>45818</v>
      </c>
      <c r="B2082">
        <f>資料貼入!B2082</f>
        <v>565171.04</v>
      </c>
      <c r="C2082">
        <f>SUM($B$3:B2082)</f>
        <v>19261973.709999997</v>
      </c>
      <c r="L2082" t="str">
        <f t="shared" si="42"/>
        <v>2025</v>
      </c>
    </row>
    <row r="2083" spans="1:12" ht="16.2">
      <c r="A2083" s="1">
        <f>策略報表!A2083</f>
        <v>45819</v>
      </c>
      <c r="B2083">
        <f>資料貼入!B2083</f>
        <v>331848.58000000007</v>
      </c>
      <c r="C2083">
        <f>SUM($B$3:B2083)</f>
        <v>19593822.289999999</v>
      </c>
      <c r="L2083" t="str">
        <f t="shared" si="42"/>
        <v>2025</v>
      </c>
    </row>
    <row r="2084" spans="1:12" ht="16.2">
      <c r="A2084" s="1">
        <f>策略報表!A2084</f>
        <v>45820</v>
      </c>
      <c r="B2084">
        <f>資料貼入!B2084</f>
        <v>-146501.69</v>
      </c>
      <c r="C2084">
        <f>SUM($B$3:B2084)</f>
        <v>19447320.599999998</v>
      </c>
      <c r="L2084" t="str">
        <f t="shared" si="42"/>
        <v>2025</v>
      </c>
    </row>
    <row r="2085" spans="1:12" ht="16.2">
      <c r="A2085" s="1">
        <f>策略報表!A2085</f>
        <v>45821</v>
      </c>
      <c r="B2085">
        <f>資料貼入!B2085</f>
        <v>-237963.93</v>
      </c>
      <c r="C2085">
        <f>SUM($B$3:B2085)</f>
        <v>19209356.669999998</v>
      </c>
      <c r="L2085" t="str">
        <f t="shared" si="42"/>
        <v>2025</v>
      </c>
    </row>
    <row r="2086" spans="1:12" ht="16.2">
      <c r="A2086" s="1">
        <f>策略報表!A2086</f>
        <v>45822</v>
      </c>
      <c r="B2086">
        <f>資料貼入!B2086</f>
        <v>0</v>
      </c>
      <c r="C2086">
        <f>SUM($B$3:B2086)</f>
        <v>19209356.669999998</v>
      </c>
      <c r="L2086" t="str">
        <f t="shared" si="42"/>
        <v>2025</v>
      </c>
    </row>
    <row r="2087" spans="1:12" ht="16.2">
      <c r="A2087" s="1">
        <f>策略報表!A2087</f>
        <v>45823</v>
      </c>
      <c r="B2087">
        <f>資料貼入!B2087</f>
        <v>0</v>
      </c>
      <c r="C2087">
        <f>SUM($B$3:B2087)</f>
        <v>19209356.669999998</v>
      </c>
      <c r="L2087" t="str">
        <f t="shared" si="42"/>
        <v>2025</v>
      </c>
    </row>
    <row r="2088" spans="1:12" ht="16.2">
      <c r="A2088" s="1">
        <f>策略報表!A2088</f>
        <v>45824</v>
      </c>
      <c r="B2088">
        <f>資料貼入!B2088</f>
        <v>-70640.420000000013</v>
      </c>
      <c r="C2088">
        <f>SUM($B$3:B2088)</f>
        <v>19138716.249999996</v>
      </c>
      <c r="L2088" t="str">
        <f t="shared" si="42"/>
        <v>2025</v>
      </c>
    </row>
    <row r="2089" spans="1:12" ht="16.2">
      <c r="A2089" s="1">
        <f>策略報表!A2089</f>
        <v>45825</v>
      </c>
      <c r="B2089">
        <f>資料貼入!B2089</f>
        <v>-20580.679999999993</v>
      </c>
      <c r="C2089">
        <f>SUM($B$3:B2089)</f>
        <v>19118135.569999997</v>
      </c>
      <c r="L2089" t="str">
        <f t="shared" si="42"/>
        <v>2025</v>
      </c>
    </row>
    <row r="2090" spans="1:12" ht="16.2">
      <c r="A2090" s="1">
        <f>策略報表!A2090</f>
        <v>45826</v>
      </c>
      <c r="B2090">
        <f>資料貼入!B2090</f>
        <v>13531.139999999996</v>
      </c>
      <c r="C2090">
        <f>SUM($B$3:B2090)</f>
        <v>19131666.709999997</v>
      </c>
      <c r="L2090" t="str">
        <f t="shared" si="42"/>
        <v>2025</v>
      </c>
    </row>
    <row r="2091" spans="1:12" ht="16.2">
      <c r="A2091" s="1">
        <f>策略報表!A2091</f>
        <v>45827</v>
      </c>
      <c r="B2091">
        <f>資料貼入!B2091</f>
        <v>28079.230000000003</v>
      </c>
      <c r="C2091">
        <f>SUM($B$3:B2091)</f>
        <v>19159745.939999998</v>
      </c>
      <c r="L2091" t="str">
        <f t="shared" si="42"/>
        <v>2025</v>
      </c>
    </row>
    <row r="2092" spans="1:12" ht="16.2">
      <c r="A2092" s="1">
        <f>策略報表!A2092</f>
        <v>45828</v>
      </c>
      <c r="B2092">
        <f>資料貼入!B2092</f>
        <v>-4830.6900000000023</v>
      </c>
      <c r="C2092">
        <f>SUM($B$3:B2092)</f>
        <v>19154915.249999996</v>
      </c>
      <c r="L2092" t="str">
        <f t="shared" si="42"/>
        <v>2025</v>
      </c>
    </row>
    <row r="2093" spans="1:12" ht="16.2">
      <c r="A2093" s="1">
        <f>策略報表!A2093</f>
        <v>45829</v>
      </c>
      <c r="B2093">
        <f>資料貼入!B2093</f>
        <v>0</v>
      </c>
      <c r="C2093">
        <f>SUM($B$3:B2093)</f>
        <v>19154915.249999996</v>
      </c>
      <c r="L2093" t="str">
        <f t="shared" si="42"/>
        <v>2025</v>
      </c>
    </row>
    <row r="2094" spans="1:12" ht="16.2">
      <c r="A2094" s="1">
        <f>策略報表!A2094</f>
        <v>45830</v>
      </c>
      <c r="B2094">
        <f>資料貼入!B2094</f>
        <v>0</v>
      </c>
      <c r="C2094">
        <f>SUM($B$3:B2094)</f>
        <v>19154915.249999996</v>
      </c>
      <c r="L2094" t="str">
        <f t="shared" si="42"/>
        <v>2025</v>
      </c>
    </row>
    <row r="2095" spans="1:12" ht="16.2">
      <c r="A2095" s="1">
        <f>策略報表!A2095</f>
        <v>45831</v>
      </c>
      <c r="B2095">
        <f>資料貼入!B2095</f>
        <v>44612.91</v>
      </c>
      <c r="C2095">
        <f>SUM($B$3:B2095)</f>
        <v>19199528.159999996</v>
      </c>
      <c r="L2095" t="str">
        <f t="shared" si="42"/>
        <v>2025</v>
      </c>
    </row>
    <row r="2096" spans="1:12" ht="16.2">
      <c r="A2096" s="1">
        <f>策略報表!A2096</f>
        <v>45832</v>
      </c>
      <c r="B2096">
        <f>資料貼入!B2096</f>
        <v>-28508.14999999998</v>
      </c>
      <c r="C2096">
        <f>SUM($B$3:B2096)</f>
        <v>19171020.009999998</v>
      </c>
      <c r="L2096" t="str">
        <f t="shared" si="42"/>
        <v>2025</v>
      </c>
    </row>
    <row r="2097" spans="1:12" ht="16.2">
      <c r="A2097" s="1">
        <f>策略報表!A2097</f>
        <v>45833</v>
      </c>
      <c r="B2097">
        <f>資料貼入!B2097</f>
        <v>146685.93000000002</v>
      </c>
      <c r="C2097">
        <f>SUM($B$3:B2097)</f>
        <v>19317705.939999998</v>
      </c>
      <c r="L2097" t="str">
        <f t="shared" si="42"/>
        <v>2025</v>
      </c>
    </row>
    <row r="2098" spans="1:12" ht="16.2">
      <c r="A2098" s="1">
        <f>策略報表!A2098</f>
        <v>45834</v>
      </c>
      <c r="B2098">
        <f>資料貼入!B2098</f>
        <v>-50186.98</v>
      </c>
      <c r="C2098">
        <f>SUM($B$3:B2098)</f>
        <v>19267518.959999997</v>
      </c>
      <c r="L2098" t="str">
        <f t="shared" si="42"/>
        <v>2025</v>
      </c>
    </row>
    <row r="2099" spans="1:12" ht="16.2">
      <c r="A2099" s="1">
        <f>策略報表!A2099</f>
        <v>45835</v>
      </c>
      <c r="B2099">
        <f>資料貼入!B2099</f>
        <v>-26325.97</v>
      </c>
      <c r="C2099">
        <f>SUM($B$3:B2099)</f>
        <v>19241192.989999998</v>
      </c>
      <c r="L2099" t="str">
        <f t="shared" si="42"/>
        <v>2025</v>
      </c>
    </row>
    <row r="2100" spans="1:12" ht="16.2">
      <c r="A2100" s="1">
        <f>策略報表!A2100</f>
        <v>45836</v>
      </c>
      <c r="B2100">
        <f>資料貼入!B2100</f>
        <v>0</v>
      </c>
      <c r="C2100">
        <f>SUM($B$3:B2100)</f>
        <v>19241192.989999998</v>
      </c>
      <c r="L2100" t="str">
        <f t="shared" si="42"/>
        <v>2025</v>
      </c>
    </row>
    <row r="2101" spans="1:12" ht="16.2">
      <c r="A2101" s="1">
        <f>策略報表!A2101</f>
        <v>45837</v>
      </c>
      <c r="B2101">
        <f>資料貼入!B2101</f>
        <v>0</v>
      </c>
      <c r="C2101">
        <f>SUM($B$3:B2101)</f>
        <v>19241192.989999998</v>
      </c>
      <c r="L2101" t="str">
        <f t="shared" si="42"/>
        <v>2025</v>
      </c>
    </row>
    <row r="2102" spans="1:12" ht="16.2">
      <c r="A2102" s="1">
        <f>策略報表!A2102</f>
        <v>45838</v>
      </c>
      <c r="B2102">
        <f>資料貼入!B2102</f>
        <v>3344.0400000000009</v>
      </c>
      <c r="C2102">
        <f>SUM($B$3:B2102)</f>
        <v>19244537.029999997</v>
      </c>
      <c r="L2102" t="str">
        <f t="shared" si="42"/>
        <v>2025</v>
      </c>
    </row>
    <row r="2103" spans="1:12" ht="16.2">
      <c r="A2103" s="1">
        <f>策略報表!A2103</f>
        <v>45839</v>
      </c>
      <c r="B2103">
        <f>資料貼入!B2103</f>
        <v>210622.51</v>
      </c>
      <c r="C2103">
        <f>SUM($B$3:B2103)</f>
        <v>19455159.539999999</v>
      </c>
      <c r="L2103" t="str">
        <f t="shared" si="42"/>
        <v>2025</v>
      </c>
    </row>
    <row r="2104" spans="1:12" ht="16.2">
      <c r="A2104" s="1">
        <f>策略報表!A2104</f>
        <v>45840</v>
      </c>
      <c r="B2104">
        <f>資料貼入!B2104</f>
        <v>-80091.56</v>
      </c>
      <c r="C2104">
        <f>SUM($B$3:B2104)</f>
        <v>19375067.98</v>
      </c>
      <c r="L2104" t="str">
        <f t="shared" si="42"/>
        <v>2025</v>
      </c>
    </row>
    <row r="2105" spans="1:12" ht="16.2">
      <c r="A2105" s="1">
        <f>策略報表!A2105</f>
        <v>45841</v>
      </c>
      <c r="B2105">
        <f>資料貼入!B2105</f>
        <v>165215.66999999998</v>
      </c>
      <c r="C2105">
        <f>SUM($B$3:B2105)</f>
        <v>19540283.650000002</v>
      </c>
      <c r="L2105" t="str">
        <f t="shared" si="42"/>
        <v>2025</v>
      </c>
    </row>
    <row r="2106" spans="1:12" ht="16.2">
      <c r="A2106" s="1">
        <f>策略報表!A2106</f>
        <v>45842</v>
      </c>
      <c r="B2106">
        <f>資料貼入!B2106</f>
        <v>3806.6200000000026</v>
      </c>
      <c r="C2106">
        <f>SUM($B$3:B2106)</f>
        <v>19544090.270000003</v>
      </c>
      <c r="L2106" t="str">
        <f t="shared" si="42"/>
        <v>2025</v>
      </c>
    </row>
    <row r="2107" spans="1:12" ht="16.2">
      <c r="A2107" s="1">
        <f>策略報表!A2107</f>
        <v>45843</v>
      </c>
      <c r="B2107">
        <f>資料貼入!B2107</f>
        <v>0</v>
      </c>
      <c r="C2107">
        <f>SUM($B$3:B2107)</f>
        <v>19544090.270000003</v>
      </c>
      <c r="L2107" t="str">
        <f t="shared" si="42"/>
        <v>2025</v>
      </c>
    </row>
    <row r="2108" spans="1:12" ht="16.2">
      <c r="A2108" s="1">
        <f>策略報表!A2108</f>
        <v>45844</v>
      </c>
      <c r="B2108">
        <f>資料貼入!B2108</f>
        <v>0</v>
      </c>
      <c r="C2108">
        <f>SUM($B$3:B2108)</f>
        <v>19544090.270000003</v>
      </c>
      <c r="L2108" t="str">
        <f t="shared" si="42"/>
        <v>2025</v>
      </c>
    </row>
    <row r="2109" spans="1:12" ht="16.2">
      <c r="A2109" s="1">
        <f>策略報表!A2109</f>
        <v>45845</v>
      </c>
      <c r="B2109">
        <f>資料貼入!B2109</f>
        <v>-9018.6500000000015</v>
      </c>
      <c r="C2109">
        <f>SUM($B$3:B2109)</f>
        <v>19535071.620000005</v>
      </c>
      <c r="L2109" t="str">
        <f t="shared" si="42"/>
        <v>2025</v>
      </c>
    </row>
    <row r="2110" spans="1:12" ht="16.2">
      <c r="A2110" s="1">
        <f>策略報表!A2110</f>
        <v>45846</v>
      </c>
      <c r="B2110">
        <f>資料貼入!B2110</f>
        <v>-106771.21</v>
      </c>
      <c r="C2110">
        <f>SUM($B$3:B2110)</f>
        <v>19428300.410000004</v>
      </c>
      <c r="L2110" t="str">
        <f t="shared" si="42"/>
        <v>2025</v>
      </c>
    </row>
    <row r="2111" spans="1:12" ht="16.2">
      <c r="A2111" s="1">
        <f>策略報表!A2111</f>
        <v>45847</v>
      </c>
      <c r="B2111">
        <f>資料貼入!B2111</f>
        <v>-101742.06</v>
      </c>
      <c r="C2111">
        <f>SUM($B$3:B2111)</f>
        <v>19326558.350000005</v>
      </c>
      <c r="L2111" t="str">
        <f t="shared" si="42"/>
        <v>2025</v>
      </c>
    </row>
    <row r="2112" spans="1:12" ht="16.2">
      <c r="A2112" s="1">
        <f>策略報表!A2112</f>
        <v>45848</v>
      </c>
      <c r="B2112">
        <f>資料貼入!B2112</f>
        <v>32923.020000000004</v>
      </c>
      <c r="C2112">
        <f>SUM($B$3:B2112)</f>
        <v>19359481.370000005</v>
      </c>
      <c r="L2112" t="str">
        <f t="shared" si="42"/>
        <v>2025</v>
      </c>
    </row>
    <row r="2113" spans="1:12" ht="16.2">
      <c r="A2113" s="1">
        <f>策略報表!A2113</f>
        <v>45849</v>
      </c>
      <c r="B2113">
        <f>資料貼入!B2113</f>
        <v>-9307.7400000000052</v>
      </c>
      <c r="C2113">
        <f>SUM($B$3:B2113)</f>
        <v>19350173.630000006</v>
      </c>
      <c r="L2113" t="str">
        <f t="shared" si="42"/>
        <v>2025</v>
      </c>
    </row>
    <row r="2114" spans="1:12" ht="16.2">
      <c r="A2114" s="1">
        <f>策略報表!A2114</f>
        <v>45850</v>
      </c>
      <c r="B2114">
        <f>資料貼入!B2114</f>
        <v>0</v>
      </c>
      <c r="C2114">
        <f>SUM($B$3:B2114)</f>
        <v>19350173.630000006</v>
      </c>
      <c r="L2114" t="str">
        <f t="shared" si="42"/>
        <v>2025</v>
      </c>
    </row>
    <row r="2115" spans="1:12" ht="16.2">
      <c r="A2115" s="1">
        <f>策略報表!A2115</f>
        <v>45851</v>
      </c>
      <c r="B2115">
        <f>資料貼入!B2115</f>
        <v>0</v>
      </c>
      <c r="C2115">
        <f>SUM($B$3:B2115)</f>
        <v>19350173.630000006</v>
      </c>
      <c r="L2115" t="str">
        <f t="shared" si="42"/>
        <v>2025</v>
      </c>
    </row>
    <row r="2116" spans="1:12" ht="16.2">
      <c r="A2116" s="1">
        <f>策略報表!A2116</f>
        <v>45852</v>
      </c>
      <c r="B2116">
        <f>資料貼入!B2116</f>
        <v>-46744.86</v>
      </c>
      <c r="C2116">
        <f>SUM($B$3:B2116)</f>
        <v>19303428.770000007</v>
      </c>
      <c r="L2116" t="str">
        <f t="shared" ref="L2116:L2179" si="43">IF(ISBLANK(A2116),"",TEXT(A2116,"yyyy"))</f>
        <v>2025</v>
      </c>
    </row>
    <row r="2117" spans="1:12" ht="16.2">
      <c r="A2117" s="1">
        <f>策略報表!A2117</f>
        <v>45853</v>
      </c>
      <c r="B2117">
        <f>資料貼入!B2117</f>
        <v>102055.26000000001</v>
      </c>
      <c r="C2117">
        <f>SUM($B$3:B2117)</f>
        <v>19405484.030000009</v>
      </c>
      <c r="L2117" t="str">
        <f t="shared" si="43"/>
        <v>2025</v>
      </c>
    </row>
    <row r="2118" spans="1:12" ht="16.2">
      <c r="A2118" s="1">
        <f>策略報表!A2118</f>
        <v>45854</v>
      </c>
      <c r="B2118">
        <f>資料貼入!B2118</f>
        <v>172496.43</v>
      </c>
      <c r="C2118">
        <f>SUM($B$3:B2118)</f>
        <v>19577980.460000008</v>
      </c>
      <c r="L2118" t="str">
        <f t="shared" si="43"/>
        <v>2025</v>
      </c>
    </row>
    <row r="2119" spans="1:12" ht="16.2">
      <c r="A2119" s="1">
        <f>策略報表!A2119</f>
        <v>45855</v>
      </c>
      <c r="B2119">
        <f>資料貼入!B2119</f>
        <v>83573.72</v>
      </c>
      <c r="C2119">
        <f>SUM($B$3:B2119)</f>
        <v>19661554.180000007</v>
      </c>
      <c r="L2119" t="str">
        <f t="shared" si="43"/>
        <v>2025</v>
      </c>
    </row>
    <row r="2120" spans="1:12" ht="16.2">
      <c r="A2120" s="1">
        <f>策略報表!A2120</f>
        <v>45856</v>
      </c>
      <c r="B2120">
        <f>資料貼入!B2120</f>
        <v>58301.31</v>
      </c>
      <c r="C2120">
        <f>SUM($B$3:B2120)</f>
        <v>19719855.490000006</v>
      </c>
      <c r="L2120" t="str">
        <f t="shared" si="43"/>
        <v>2025</v>
      </c>
    </row>
    <row r="2121" spans="1:12" ht="16.2">
      <c r="A2121" s="1">
        <f>策略報表!A2121</f>
        <v>45857</v>
      </c>
      <c r="B2121">
        <f>資料貼入!B2121</f>
        <v>0</v>
      </c>
      <c r="C2121">
        <f>SUM($B$3:B2121)</f>
        <v>19719855.490000006</v>
      </c>
      <c r="L2121" t="str">
        <f t="shared" si="43"/>
        <v>2025</v>
      </c>
    </row>
    <row r="2122" spans="1:12" ht="16.2">
      <c r="A2122" s="1">
        <f>策略報表!A2122</f>
        <v>45858</v>
      </c>
      <c r="B2122">
        <f>資料貼入!B2122</f>
        <v>0</v>
      </c>
      <c r="C2122">
        <f>SUM($B$3:B2122)</f>
        <v>19719855.490000006</v>
      </c>
      <c r="L2122" t="str">
        <f t="shared" si="43"/>
        <v>2025</v>
      </c>
    </row>
    <row r="2123" spans="1:12" ht="16.2">
      <c r="A2123" s="1">
        <f>策略報表!A2123</f>
        <v>45859</v>
      </c>
      <c r="B2123">
        <f>資料貼入!B2123</f>
        <v>-67668.95</v>
      </c>
      <c r="C2123">
        <f>SUM($B$3:B2123)</f>
        <v>19652186.540000007</v>
      </c>
      <c r="L2123" t="str">
        <f t="shared" si="43"/>
        <v>2025</v>
      </c>
    </row>
    <row r="2124" spans="1:12" ht="16.2">
      <c r="A2124" s="1">
        <f>策略報表!A2124</f>
        <v>45860</v>
      </c>
      <c r="B2124">
        <f>資料貼入!B2124</f>
        <v>23128.399999999994</v>
      </c>
      <c r="C2124">
        <f>SUM($B$3:B2124)</f>
        <v>19675314.940000005</v>
      </c>
      <c r="L2124" t="str">
        <f t="shared" si="43"/>
        <v>2025</v>
      </c>
    </row>
    <row r="2125" spans="1:12" ht="16.2">
      <c r="A2125" s="1">
        <f>策略報表!A2125</f>
        <v>45861</v>
      </c>
      <c r="B2125">
        <f>資料貼入!B2125</f>
        <v>37640.94</v>
      </c>
      <c r="C2125">
        <f>SUM($B$3:B2125)</f>
        <v>19712955.880000006</v>
      </c>
      <c r="L2125" t="str">
        <f t="shared" si="43"/>
        <v>2025</v>
      </c>
    </row>
    <row r="2126" spans="1:12" ht="16.2">
      <c r="A2126" s="1">
        <f>策略報表!A2126</f>
        <v>45862</v>
      </c>
      <c r="B2126">
        <f>資料貼入!B2126</f>
        <v>69507.08</v>
      </c>
      <c r="C2126">
        <f>SUM($B$3:B2126)</f>
        <v>19782462.960000005</v>
      </c>
      <c r="L2126" t="str">
        <f t="shared" si="43"/>
        <v>2025</v>
      </c>
    </row>
    <row r="2127" spans="1:12" ht="16.2">
      <c r="A2127" s="1">
        <f>策略報表!A2127</f>
        <v>45863</v>
      </c>
      <c r="B2127">
        <f>資料貼入!B2127</f>
        <v>-49778.289999999994</v>
      </c>
      <c r="C2127">
        <f>SUM($B$3:B2127)</f>
        <v>19732684.670000006</v>
      </c>
      <c r="L2127" t="str">
        <f t="shared" si="43"/>
        <v>2025</v>
      </c>
    </row>
    <row r="2128" spans="1:12" ht="16.2">
      <c r="A2128" s="1">
        <f>策略報表!A2128</f>
        <v>45864</v>
      </c>
      <c r="B2128">
        <f>資料貼入!B2128</f>
        <v>0</v>
      </c>
      <c r="C2128">
        <f>SUM($B$3:B2128)</f>
        <v>19732684.670000006</v>
      </c>
      <c r="L2128" t="str">
        <f t="shared" si="43"/>
        <v>2025</v>
      </c>
    </row>
    <row r="2129" spans="1:12" ht="16.2">
      <c r="A2129" s="1">
        <f>策略報表!A2129</f>
        <v>45865</v>
      </c>
      <c r="B2129">
        <f>資料貼入!B2129</f>
        <v>0</v>
      </c>
      <c r="C2129">
        <f>SUM($B$3:B2129)</f>
        <v>19732684.670000006</v>
      </c>
      <c r="L2129" t="str">
        <f t="shared" si="43"/>
        <v>2025</v>
      </c>
    </row>
    <row r="2130" spans="1:12" ht="16.2">
      <c r="A2130" s="1">
        <f>策略報表!A2130</f>
        <v>45866</v>
      </c>
      <c r="B2130">
        <f>資料貼入!B2130</f>
        <v>69497.19</v>
      </c>
      <c r="C2130">
        <f>SUM($B$3:B2130)</f>
        <v>19802181.860000007</v>
      </c>
      <c r="L2130" t="str">
        <f t="shared" si="43"/>
        <v>2025</v>
      </c>
    </row>
    <row r="2131" spans="1:12" ht="16.2">
      <c r="A2131" s="1">
        <f>策略報表!A2131</f>
        <v>45867</v>
      </c>
      <c r="B2131">
        <f>資料貼入!B2131</f>
        <v>-154257.81</v>
      </c>
      <c r="C2131">
        <f>SUM($B$3:B2131)</f>
        <v>19647924.050000008</v>
      </c>
      <c r="L2131" t="str">
        <f t="shared" si="43"/>
        <v>2025</v>
      </c>
    </row>
    <row r="2132" spans="1:12" ht="16.2">
      <c r="A2132" s="1">
        <f>策略報表!A2132</f>
        <v>45868</v>
      </c>
      <c r="B2132">
        <f>資料貼入!B2132</f>
        <v>-12496.539999999994</v>
      </c>
      <c r="C2132">
        <f>SUM($B$3:B2132)</f>
        <v>19635427.510000009</v>
      </c>
      <c r="L2132" t="str">
        <f t="shared" si="43"/>
        <v>2025</v>
      </c>
    </row>
    <row r="2133" spans="1:12" ht="16.2">
      <c r="A2133" s="1">
        <f>策略報表!A2133</f>
        <v>45869</v>
      </c>
      <c r="B2133">
        <f>資料貼入!B2133</f>
        <v>-16439.849999999999</v>
      </c>
      <c r="C2133">
        <f>SUM($B$3:B2133)</f>
        <v>19618987.660000008</v>
      </c>
      <c r="L2133" t="str">
        <f t="shared" si="43"/>
        <v>2025</v>
      </c>
    </row>
    <row r="2134" spans="1:12" ht="16.2">
      <c r="A2134" s="1">
        <f>策略報表!A2134</f>
        <v>45870</v>
      </c>
      <c r="B2134">
        <f>資料貼入!B2134</f>
        <v>-150998.57999999999</v>
      </c>
      <c r="C2134">
        <f>SUM($B$3:B2134)</f>
        <v>19467989.080000009</v>
      </c>
      <c r="L2134" t="str">
        <f t="shared" si="43"/>
        <v>2025</v>
      </c>
    </row>
    <row r="2135" spans="1:12" ht="16.2">
      <c r="A2135" s="1">
        <f>策略報表!A2135</f>
        <v>45871</v>
      </c>
      <c r="B2135">
        <f>資料貼入!B2135</f>
        <v>0</v>
      </c>
      <c r="C2135">
        <f>SUM($B$3:B2135)</f>
        <v>19467989.080000009</v>
      </c>
      <c r="L2135" t="str">
        <f t="shared" si="43"/>
        <v>2025</v>
      </c>
    </row>
    <row r="2136" spans="1:12" ht="16.2">
      <c r="A2136" s="1">
        <f>策略報表!A2136</f>
        <v>45872</v>
      </c>
      <c r="B2136">
        <f>資料貼入!B2136</f>
        <v>0</v>
      </c>
      <c r="C2136">
        <f>SUM($B$3:B2136)</f>
        <v>19467989.080000009</v>
      </c>
      <c r="L2136" t="str">
        <f t="shared" si="43"/>
        <v>2025</v>
      </c>
    </row>
    <row r="2137" spans="1:12" ht="16.2">
      <c r="A2137" s="1">
        <f>策略報表!A2137</f>
        <v>45873</v>
      </c>
      <c r="B2137">
        <f>資料貼入!B2137</f>
        <v>16246.17</v>
      </c>
      <c r="C2137">
        <f>SUM($B$3:B2137)</f>
        <v>19484235.250000011</v>
      </c>
      <c r="L2137" t="str">
        <f t="shared" si="43"/>
        <v>2025</v>
      </c>
    </row>
    <row r="2138" spans="1:12" ht="16.2">
      <c r="A2138" s="1">
        <f>策略報表!A2138</f>
        <v>45874</v>
      </c>
      <c r="B2138">
        <f>資料貼入!B2138</f>
        <v>195734.26</v>
      </c>
      <c r="C2138">
        <f>SUM($B$3:B2138)</f>
        <v>19679969.510000013</v>
      </c>
      <c r="L2138" t="str">
        <f t="shared" si="43"/>
        <v>2025</v>
      </c>
    </row>
    <row r="2139" spans="1:12" ht="16.2">
      <c r="A2139" s="1">
        <f>策略報表!A2139</f>
        <v>45875</v>
      </c>
      <c r="B2139">
        <f>資料貼入!B2139</f>
        <v>-257236.65999999997</v>
      </c>
      <c r="C2139">
        <f>SUM($B$3:B2139)</f>
        <v>19422732.850000013</v>
      </c>
      <c r="L2139" t="str">
        <f t="shared" si="43"/>
        <v>2025</v>
      </c>
    </row>
    <row r="2140" spans="1:12" ht="16.2">
      <c r="A2140" s="1">
        <f>策略報表!A2140</f>
        <v>45876</v>
      </c>
      <c r="B2140">
        <f>資料貼入!B2140</f>
        <v>380242.45999999996</v>
      </c>
      <c r="C2140">
        <f>SUM($B$3:B2140)</f>
        <v>19802975.310000014</v>
      </c>
      <c r="L2140" t="str">
        <f t="shared" si="43"/>
        <v>2025</v>
      </c>
    </row>
    <row r="2141" spans="1:12" ht="16.2">
      <c r="A2141" s="1">
        <f>策略報表!A2141</f>
        <v>45877</v>
      </c>
      <c r="B2141">
        <f>資料貼入!B2141</f>
        <v>-31000.659999999996</v>
      </c>
      <c r="C2141">
        <f>SUM($B$3:B2141)</f>
        <v>19771974.650000013</v>
      </c>
      <c r="L2141" t="str">
        <f t="shared" si="43"/>
        <v>2025</v>
      </c>
    </row>
    <row r="2142" spans="1:12" ht="16.2">
      <c r="A2142" s="1">
        <f>策略報表!A2142</f>
        <v>45878</v>
      </c>
      <c r="B2142">
        <f>資料貼入!B2142</f>
        <v>0</v>
      </c>
      <c r="C2142">
        <f>SUM($B$3:B2142)</f>
        <v>19771974.650000013</v>
      </c>
      <c r="L2142" t="str">
        <f t="shared" si="43"/>
        <v>2025</v>
      </c>
    </row>
    <row r="2143" spans="1:12" ht="16.2">
      <c r="A2143" s="1">
        <f>策略報表!A2143</f>
        <v>45879</v>
      </c>
      <c r="B2143">
        <f>資料貼入!B2143</f>
        <v>0</v>
      </c>
      <c r="C2143">
        <f>SUM($B$3:B2143)</f>
        <v>19771974.650000013</v>
      </c>
      <c r="L2143" t="str">
        <f t="shared" si="43"/>
        <v>2025</v>
      </c>
    </row>
    <row r="2144" spans="1:12" ht="16.2">
      <c r="A2144" s="1">
        <f>策略報表!A2144</f>
        <v>45880</v>
      </c>
      <c r="B2144">
        <f>資料貼入!B2144</f>
        <v>29721.89000000001</v>
      </c>
      <c r="C2144">
        <f>SUM($B$3:B2144)</f>
        <v>19801696.540000014</v>
      </c>
      <c r="L2144" t="str">
        <f t="shared" si="43"/>
        <v>2025</v>
      </c>
    </row>
    <row r="2145" spans="1:12" ht="16.2">
      <c r="A2145" s="1">
        <f>策略報表!A2145</f>
        <v>45881</v>
      </c>
      <c r="B2145">
        <f>資料貼入!B2145</f>
        <v>-55467.270000000004</v>
      </c>
      <c r="C2145">
        <f>SUM($B$3:B2145)</f>
        <v>19746229.270000014</v>
      </c>
      <c r="L2145" t="str">
        <f t="shared" si="43"/>
        <v>2025</v>
      </c>
    </row>
    <row r="2146" spans="1:12" ht="16.2">
      <c r="A2146" s="1">
        <f>策略報表!A2146</f>
        <v>45882</v>
      </c>
      <c r="B2146">
        <f>資料貼入!B2146</f>
        <v>117725.23999999999</v>
      </c>
      <c r="C2146">
        <f>SUM($B$3:B2146)</f>
        <v>19863954.510000013</v>
      </c>
      <c r="L2146" t="str">
        <f t="shared" si="43"/>
        <v>2025</v>
      </c>
    </row>
    <row r="2147" spans="1:12" ht="16.2">
      <c r="A2147" s="1">
        <f>策略報表!A2147</f>
        <v>45883</v>
      </c>
      <c r="B2147">
        <f>資料貼入!B2147</f>
        <v>-57493.869999999995</v>
      </c>
      <c r="C2147">
        <f>SUM($B$3:B2147)</f>
        <v>19806460.640000012</v>
      </c>
      <c r="L2147" t="str">
        <f t="shared" si="43"/>
        <v>2025</v>
      </c>
    </row>
    <row r="2148" spans="1:12" ht="16.2">
      <c r="A2148" s="1">
        <f>策略報表!A2148</f>
        <v>45884</v>
      </c>
      <c r="B2148">
        <f>資料貼入!B2148</f>
        <v>-1444.6700000000019</v>
      </c>
      <c r="C2148">
        <f>SUM($B$3:B2148)</f>
        <v>19805015.97000001</v>
      </c>
      <c r="L2148" t="str">
        <f t="shared" si="43"/>
        <v>2025</v>
      </c>
    </row>
    <row r="2149" spans="1:12" ht="16.2">
      <c r="A2149" s="1">
        <f>策略報表!A2149</f>
        <v>45885</v>
      </c>
      <c r="B2149">
        <f>資料貼入!B2149</f>
        <v>0</v>
      </c>
      <c r="C2149">
        <f>SUM($B$3:B2149)</f>
        <v>19805015.97000001</v>
      </c>
      <c r="L2149" t="str">
        <f t="shared" si="43"/>
        <v>2025</v>
      </c>
    </row>
    <row r="2150" spans="1:12" ht="16.2">
      <c r="A2150" s="1">
        <f>策略報表!A2150</f>
        <v>45886</v>
      </c>
      <c r="B2150">
        <f>資料貼入!B2150</f>
        <v>0</v>
      </c>
      <c r="C2150">
        <f>SUM($B$3:B2150)</f>
        <v>19805015.97000001</v>
      </c>
      <c r="L2150" t="str">
        <f t="shared" si="43"/>
        <v>2025</v>
      </c>
    </row>
    <row r="2151" spans="1:12" ht="16.2">
      <c r="A2151" s="1">
        <f>策略報表!A2151</f>
        <v>45887</v>
      </c>
      <c r="B2151">
        <f>資料貼入!B2151</f>
        <v>1112.0500000000029</v>
      </c>
      <c r="C2151">
        <f>SUM($B$3:B2151)</f>
        <v>19806128.020000011</v>
      </c>
      <c r="L2151" t="str">
        <f t="shared" si="43"/>
        <v>2025</v>
      </c>
    </row>
    <row r="2152" spans="1:12" ht="16.2">
      <c r="A2152" s="1">
        <f>策略報表!A2152</f>
        <v>45888</v>
      </c>
      <c r="B2152">
        <f>資料貼入!B2152</f>
        <v>-102121.51999999999</v>
      </c>
      <c r="C2152">
        <f>SUM($B$3:B2152)</f>
        <v>19704006.500000011</v>
      </c>
      <c r="L2152" t="str">
        <f t="shared" si="43"/>
        <v>2025</v>
      </c>
    </row>
    <row r="2153" spans="1:12" ht="16.2">
      <c r="A2153" s="1">
        <f>策略報表!A2153</f>
        <v>45889</v>
      </c>
      <c r="B2153">
        <f>資料貼入!B2153</f>
        <v>114295.43999999997</v>
      </c>
      <c r="C2153">
        <f>SUM($B$3:B2153)</f>
        <v>19818301.940000013</v>
      </c>
      <c r="L2153" t="str">
        <f t="shared" si="43"/>
        <v>2025</v>
      </c>
    </row>
    <row r="2154" spans="1:12" ht="16.2">
      <c r="A2154" s="1">
        <f>策略報表!A2154</f>
        <v>45890</v>
      </c>
      <c r="B2154">
        <f>資料貼入!B2154</f>
        <v>-52773.54</v>
      </c>
      <c r="C2154">
        <f>SUM($B$3:B2154)</f>
        <v>19765528.400000013</v>
      </c>
      <c r="L2154" t="str">
        <f t="shared" si="43"/>
        <v>2025</v>
      </c>
    </row>
    <row r="2155" spans="1:12" ht="16.2">
      <c r="A2155" s="1">
        <f>策略報表!A2155</f>
        <v>45891</v>
      </c>
      <c r="B2155">
        <f>資料貼入!B2155</f>
        <v>-14028.93</v>
      </c>
      <c r="C2155">
        <f>SUM($B$3:B2155)</f>
        <v>19751499.470000014</v>
      </c>
      <c r="L2155" t="str">
        <f t="shared" si="43"/>
        <v>2025</v>
      </c>
    </row>
    <row r="2156" spans="1:12" ht="16.2">
      <c r="A2156" s="1">
        <f>策略報表!A2156</f>
        <v>45892</v>
      </c>
      <c r="B2156">
        <f>資料貼入!B2156</f>
        <v>0</v>
      </c>
      <c r="C2156">
        <f>SUM($B$3:B2156)</f>
        <v>19751499.470000014</v>
      </c>
      <c r="L2156" t="str">
        <f t="shared" si="43"/>
        <v>2025</v>
      </c>
    </row>
    <row r="2157" spans="1:12" ht="16.2">
      <c r="A2157" s="1">
        <f>策略報表!A2157</f>
        <v>45893</v>
      </c>
      <c r="B2157">
        <f>資料貼入!B2157</f>
        <v>0</v>
      </c>
      <c r="C2157">
        <f>SUM($B$3:B2157)</f>
        <v>19751499.470000014</v>
      </c>
      <c r="L2157" t="str">
        <f t="shared" si="43"/>
        <v>2025</v>
      </c>
    </row>
    <row r="2158" spans="1:12" ht="16.2">
      <c r="A2158" s="1">
        <f>策略報表!A2158</f>
        <v>45894</v>
      </c>
      <c r="B2158">
        <f>資料貼入!B2158</f>
        <v>210513.89000000004</v>
      </c>
      <c r="C2158">
        <f>SUM($B$3:B2158)</f>
        <v>19962013.360000014</v>
      </c>
      <c r="L2158" t="str">
        <f t="shared" si="43"/>
        <v>2025</v>
      </c>
    </row>
    <row r="2159" spans="1:12" ht="16.2">
      <c r="A2159" s="1">
        <f>策略報表!A2159</f>
        <v>45895</v>
      </c>
      <c r="B2159">
        <f>資料貼入!B2159</f>
        <v>-140942.57999999999</v>
      </c>
      <c r="C2159">
        <f>SUM($B$3:B2159)</f>
        <v>19821070.780000016</v>
      </c>
      <c r="L2159" t="str">
        <f t="shared" si="43"/>
        <v>2025</v>
      </c>
    </row>
    <row r="2160" spans="1:12" ht="16.2">
      <c r="A2160" s="1">
        <f>策略報表!A2160</f>
        <v>45896</v>
      </c>
      <c r="B2160">
        <f>資料貼入!B2160</f>
        <v>208686.48</v>
      </c>
      <c r="C2160">
        <f>SUM($B$3:B2160)</f>
        <v>20029757.260000017</v>
      </c>
      <c r="L2160" t="str">
        <f t="shared" si="43"/>
        <v>2025</v>
      </c>
    </row>
    <row r="2161" spans="1:12" ht="16.2">
      <c r="A2161" s="1">
        <f>策略報表!A2161</f>
        <v>45897</v>
      </c>
      <c r="B2161">
        <f>資料貼入!B2161</f>
        <v>-261620.63</v>
      </c>
      <c r="C2161">
        <f>SUM($B$3:B2161)</f>
        <v>19768136.630000018</v>
      </c>
      <c r="L2161" t="str">
        <f t="shared" si="43"/>
        <v>2025</v>
      </c>
    </row>
    <row r="2162" spans="1:12" ht="16.2">
      <c r="A2162" s="1">
        <f>策略報表!A2162</f>
        <v>45898</v>
      </c>
      <c r="B2162">
        <f>資料貼入!B2162</f>
        <v>8678.3999999999942</v>
      </c>
      <c r="C2162">
        <f>SUM($B$3:B2162)</f>
        <v>19776815.030000016</v>
      </c>
      <c r="L2162" t="str">
        <f t="shared" si="43"/>
        <v>2025</v>
      </c>
    </row>
    <row r="2163" spans="1:12" ht="16.2">
      <c r="A2163" s="1">
        <f>策略報表!A2163</f>
        <v>45899</v>
      </c>
      <c r="B2163">
        <f>資料貼入!B2163</f>
        <v>0</v>
      </c>
      <c r="C2163">
        <f>SUM($B$3:B2163)</f>
        <v>19776815.030000016</v>
      </c>
      <c r="L2163" t="str">
        <f t="shared" si="43"/>
        <v>2025</v>
      </c>
    </row>
    <row r="2164" spans="1:12" ht="16.2">
      <c r="A2164" s="1">
        <f>策略報表!A2164</f>
        <v>45900</v>
      </c>
      <c r="B2164">
        <f>資料貼入!B2164</f>
        <v>0</v>
      </c>
      <c r="C2164">
        <f>SUM($B$3:B2164)</f>
        <v>19776815.030000016</v>
      </c>
      <c r="L2164" t="str">
        <f t="shared" si="43"/>
        <v>2025</v>
      </c>
    </row>
    <row r="2165" spans="1:12" ht="16.2">
      <c r="A2165" s="1">
        <f>策略報表!A2165</f>
        <v>45901</v>
      </c>
      <c r="B2165">
        <f>資料貼入!B2165</f>
        <v>-194521.90999999997</v>
      </c>
      <c r="C2165">
        <f>SUM($B$3:B2165)</f>
        <v>19582293.120000016</v>
      </c>
      <c r="L2165" t="str">
        <f t="shared" si="43"/>
        <v>2025</v>
      </c>
    </row>
    <row r="2166" spans="1:12" ht="16.2">
      <c r="A2166" s="1">
        <f>策略報表!A2166</f>
        <v>45902</v>
      </c>
      <c r="B2166">
        <f>資料貼入!B2166</f>
        <v>-100757.2</v>
      </c>
      <c r="C2166">
        <f>SUM($B$3:B2166)</f>
        <v>19481535.920000017</v>
      </c>
      <c r="L2166" t="str">
        <f t="shared" si="43"/>
        <v>2025</v>
      </c>
    </row>
    <row r="2167" spans="1:12" ht="16.2">
      <c r="A2167" s="1">
        <f>策略報表!A2167</f>
        <v>45903</v>
      </c>
      <c r="B2167">
        <f>資料貼入!B2167</f>
        <v>-47482.649999999994</v>
      </c>
      <c r="C2167">
        <f>SUM($B$3:B2167)</f>
        <v>19434053.270000018</v>
      </c>
      <c r="L2167" t="str">
        <f t="shared" si="43"/>
        <v>2025</v>
      </c>
    </row>
    <row r="2168" spans="1:12" ht="16.2">
      <c r="A2168" s="1">
        <f>策略報表!A2168</f>
        <v>45904</v>
      </c>
      <c r="B2168">
        <f>資料貼入!B2168</f>
        <v>-58514.920000000013</v>
      </c>
      <c r="C2168">
        <f>SUM($B$3:B2168)</f>
        <v>19375538.350000016</v>
      </c>
      <c r="L2168" t="str">
        <f t="shared" si="43"/>
        <v>2025</v>
      </c>
    </row>
    <row r="2169" spans="1:12" ht="16.2">
      <c r="A2169" s="1">
        <f>策略報表!A2169</f>
        <v>45905</v>
      </c>
      <c r="B2169">
        <f>資料貼入!B2169</f>
        <v>381032.68</v>
      </c>
      <c r="C2169">
        <f>SUM($B$3:B2169)</f>
        <v>19756571.030000016</v>
      </c>
      <c r="L2169" t="str">
        <f t="shared" si="43"/>
        <v>2025</v>
      </c>
    </row>
    <row r="2170" spans="1:12" ht="16.2">
      <c r="A2170" s="1">
        <f>策略報表!A2170</f>
        <v>45906</v>
      </c>
      <c r="B2170">
        <f>資料貼入!B2170</f>
        <v>0</v>
      </c>
      <c r="C2170">
        <f>SUM($B$3:B2170)</f>
        <v>19756571.030000016</v>
      </c>
      <c r="L2170" t="str">
        <f t="shared" si="43"/>
        <v>2025</v>
      </c>
    </row>
    <row r="2171" spans="1:12" ht="16.2">
      <c r="A2171" s="1">
        <f>策略報表!A2171</f>
        <v>45907</v>
      </c>
      <c r="B2171">
        <f>資料貼入!B2171</f>
        <v>0</v>
      </c>
      <c r="C2171">
        <f>SUM($B$3:B2171)</f>
        <v>19756571.030000016</v>
      </c>
      <c r="L2171" t="str">
        <f t="shared" si="43"/>
        <v>2025</v>
      </c>
    </row>
    <row r="2172" spans="1:12" ht="16.2">
      <c r="A2172" s="1">
        <f>策略報表!A2172</f>
        <v>45908</v>
      </c>
      <c r="B2172">
        <f>資料貼入!B2172</f>
        <v>14942.19</v>
      </c>
      <c r="C2172">
        <f>SUM($B$3:B2172)</f>
        <v>19771513.220000017</v>
      </c>
      <c r="L2172" t="str">
        <f t="shared" si="43"/>
        <v>2025</v>
      </c>
    </row>
    <row r="2173" spans="1:12" ht="16.2">
      <c r="A2173" s="1">
        <f>策略報表!A2173</f>
        <v>45909</v>
      </c>
      <c r="B2173">
        <f>資料貼入!B2173</f>
        <v>438142.52999999997</v>
      </c>
      <c r="C2173">
        <f>SUM($B$3:B2173)</f>
        <v>20209655.750000019</v>
      </c>
      <c r="L2173" t="str">
        <f t="shared" si="43"/>
        <v>2025</v>
      </c>
    </row>
    <row r="2174" spans="1:12" ht="16.2">
      <c r="A2174" s="1">
        <f>策略報表!A2174</f>
        <v>45910</v>
      </c>
      <c r="B2174">
        <f>資料貼入!B2174</f>
        <v>529311.55000000005</v>
      </c>
      <c r="C2174">
        <f>SUM($B$3:B2174)</f>
        <v>20738967.300000019</v>
      </c>
      <c r="L2174" t="str">
        <f t="shared" si="43"/>
        <v>2025</v>
      </c>
    </row>
    <row r="2175" spans="1:12" ht="16.2">
      <c r="A2175" s="1">
        <f>策略報表!A2175</f>
        <v>45911</v>
      </c>
      <c r="B2175">
        <f>資料貼入!B2175</f>
        <v>75441.009999999995</v>
      </c>
      <c r="C2175">
        <f>SUM($B$3:B2175)</f>
        <v>20814408.310000021</v>
      </c>
      <c r="L2175" t="str">
        <f t="shared" si="43"/>
        <v>2025</v>
      </c>
    </row>
    <row r="2176" spans="1:12" ht="16.2">
      <c r="A2176" s="1">
        <f>策略報表!A2176</f>
        <v>45912</v>
      </c>
      <c r="B2176">
        <f>資料貼入!B2176</f>
        <v>72859.28</v>
      </c>
      <c r="C2176">
        <f>SUM($B$3:B2176)</f>
        <v>20887267.590000022</v>
      </c>
      <c r="L2176" t="str">
        <f t="shared" si="43"/>
        <v>2025</v>
      </c>
    </row>
    <row r="2177" spans="1:12" ht="16.2">
      <c r="A2177" s="1">
        <f>策略報表!A2177</f>
        <v>45913</v>
      </c>
      <c r="B2177">
        <f>資料貼入!B2177</f>
        <v>0</v>
      </c>
      <c r="C2177">
        <f>SUM($B$3:B2177)</f>
        <v>20887267.590000022</v>
      </c>
      <c r="L2177" t="str">
        <f t="shared" si="43"/>
        <v>2025</v>
      </c>
    </row>
    <row r="2178" spans="1:12" ht="16.2">
      <c r="A2178" s="1">
        <f>策略報表!A2178</f>
        <v>45914</v>
      </c>
      <c r="B2178">
        <f>資料貼入!B2178</f>
        <v>0</v>
      </c>
      <c r="C2178">
        <f>SUM($B$3:B2178)</f>
        <v>20887267.590000022</v>
      </c>
      <c r="L2178" t="str">
        <f t="shared" si="43"/>
        <v>2025</v>
      </c>
    </row>
    <row r="2179" spans="1:12" ht="16.2">
      <c r="A2179" s="1">
        <f>策略報表!A2179</f>
        <v>45915</v>
      </c>
      <c r="B2179">
        <f>資料貼入!B2179</f>
        <v>-77089.489999999991</v>
      </c>
      <c r="C2179">
        <f>SUM($B$3:B2179)</f>
        <v>20810178.100000024</v>
      </c>
      <c r="L2179" t="str">
        <f t="shared" si="43"/>
        <v>2025</v>
      </c>
    </row>
    <row r="2180" spans="1:12" ht="16.2">
      <c r="A2180" s="1">
        <f>策略報表!A2180</f>
        <v>45916</v>
      </c>
      <c r="B2180">
        <f>資料貼入!B2180</f>
        <v>232198.66</v>
      </c>
      <c r="C2180">
        <f>SUM($B$3:B2180)</f>
        <v>21042376.760000024</v>
      </c>
      <c r="L2180" t="str">
        <f t="shared" ref="L2180:L2243" si="44">IF(ISBLANK(A2180),"",TEXT(A2180,"yyyy"))</f>
        <v>2025</v>
      </c>
    </row>
    <row r="2181" spans="1:12" ht="16.2">
      <c r="A2181" s="1">
        <f>策略報表!A2181</f>
        <v>45917</v>
      </c>
      <c r="B2181">
        <f>資料貼入!B2181</f>
        <v>-98882.51</v>
      </c>
      <c r="C2181">
        <f>SUM($B$3:B2181)</f>
        <v>20943494.250000022</v>
      </c>
      <c r="L2181" t="str">
        <f t="shared" si="44"/>
        <v>2025</v>
      </c>
    </row>
    <row r="2182" spans="1:12" ht="16.2">
      <c r="A2182" s="1">
        <f>策略報表!A2182</f>
        <v>45918</v>
      </c>
      <c r="B2182">
        <f>資料貼入!B2182</f>
        <v>-3477.6899999999987</v>
      </c>
      <c r="C2182">
        <f>SUM($B$3:B2182)</f>
        <v>20940016.560000021</v>
      </c>
      <c r="L2182" t="str">
        <f t="shared" si="44"/>
        <v>2025</v>
      </c>
    </row>
    <row r="2183" spans="1:12" ht="16.2">
      <c r="A2183" s="1">
        <f>策略報表!A2183</f>
        <v>45919</v>
      </c>
      <c r="B2183">
        <f>資料貼入!B2183</f>
        <v>-90666.07</v>
      </c>
      <c r="C2183">
        <f>SUM($B$3:B2183)</f>
        <v>20849350.490000021</v>
      </c>
      <c r="L2183" t="str">
        <f t="shared" si="44"/>
        <v>2025</v>
      </c>
    </row>
    <row r="2184" spans="1:12" ht="16.2">
      <c r="A2184" s="1">
        <f>策略報表!A2184</f>
        <v>45920</v>
      </c>
      <c r="B2184">
        <f>資料貼入!B2184</f>
        <v>0</v>
      </c>
      <c r="C2184">
        <f>SUM($B$3:B2184)</f>
        <v>20849350.490000021</v>
      </c>
      <c r="L2184" t="str">
        <f t="shared" si="44"/>
        <v>2025</v>
      </c>
    </row>
    <row r="2185" spans="1:12" ht="16.2">
      <c r="A2185" s="1">
        <f>策略報表!A2185</f>
        <v>45921</v>
      </c>
      <c r="B2185">
        <f>資料貼入!B2185</f>
        <v>0</v>
      </c>
      <c r="C2185">
        <f>SUM($B$3:B2185)</f>
        <v>20849350.490000021</v>
      </c>
      <c r="L2185" t="str">
        <f t="shared" si="44"/>
        <v>2025</v>
      </c>
    </row>
    <row r="2186" spans="1:12" ht="16.2">
      <c r="A2186" s="1">
        <f>策略報表!A2186</f>
        <v>45922</v>
      </c>
      <c r="B2186">
        <f>資料貼入!B2186</f>
        <v>191661.23</v>
      </c>
      <c r="C2186">
        <f>SUM($B$3:B2186)</f>
        <v>21041011.720000021</v>
      </c>
      <c r="L2186" t="str">
        <f t="shared" si="44"/>
        <v>2025</v>
      </c>
    </row>
    <row r="2187" spans="1:12" ht="16.2">
      <c r="A2187" s="1">
        <f>策略報表!A2187</f>
        <v>45923</v>
      </c>
      <c r="B2187">
        <f>資料貼入!B2187</f>
        <v>272216.65999999997</v>
      </c>
      <c r="C2187">
        <f>SUM($B$3:B2187)</f>
        <v>21313228.380000021</v>
      </c>
      <c r="L2187" t="str">
        <f t="shared" si="44"/>
        <v>2025</v>
      </c>
    </row>
    <row r="2188" spans="1:12" ht="16.2">
      <c r="A2188" s="1">
        <f>策略報表!A2188</f>
        <v>45924</v>
      </c>
      <c r="B2188">
        <f>資料貼入!B2188</f>
        <v>-25563.25</v>
      </c>
      <c r="C2188">
        <f>SUM($B$3:B2188)</f>
        <v>21287665.130000021</v>
      </c>
      <c r="L2188" t="str">
        <f t="shared" si="44"/>
        <v>2025</v>
      </c>
    </row>
    <row r="2189" spans="1:12" ht="16.2">
      <c r="A2189" s="1">
        <f>策略報表!A2189</f>
        <v>45925</v>
      </c>
      <c r="B2189">
        <f>資料貼入!B2189</f>
        <v>-71090.510000000009</v>
      </c>
      <c r="C2189">
        <f>SUM($B$3:B2189)</f>
        <v>21216574.62000002</v>
      </c>
      <c r="L2189" t="str">
        <f t="shared" si="44"/>
        <v>2025</v>
      </c>
    </row>
    <row r="2190" spans="1:12" ht="16.2">
      <c r="A2190" s="1">
        <f>策略報表!A2190</f>
        <v>45926</v>
      </c>
      <c r="B2190">
        <f>資料貼入!B2190</f>
        <v>-111288.64000000001</v>
      </c>
      <c r="C2190">
        <f>SUM($B$3:B2190)</f>
        <v>21105285.980000019</v>
      </c>
      <c r="L2190" t="str">
        <f t="shared" si="44"/>
        <v>2025</v>
      </c>
    </row>
    <row r="2191" spans="1:12" ht="16.2">
      <c r="A2191" s="1">
        <f>策略報表!A2191</f>
        <v>45927</v>
      </c>
      <c r="B2191">
        <f>資料貼入!B2191</f>
        <v>0</v>
      </c>
      <c r="C2191">
        <f>SUM($B$3:B2191)</f>
        <v>21105285.980000019</v>
      </c>
      <c r="L2191" t="str">
        <f t="shared" si="44"/>
        <v>2025</v>
      </c>
    </row>
    <row r="2192" spans="1:12" ht="16.2">
      <c r="A2192" s="1">
        <f>策略報表!A2192</f>
        <v>45928</v>
      </c>
      <c r="B2192">
        <f>資料貼入!B2192</f>
        <v>0</v>
      </c>
      <c r="C2192">
        <f>SUM($B$3:B2192)</f>
        <v>21105285.980000019</v>
      </c>
      <c r="L2192" t="str">
        <f t="shared" si="44"/>
        <v>2025</v>
      </c>
    </row>
    <row r="2193" spans="1:12" ht="16.2">
      <c r="A2193" s="1">
        <f>策略報表!A2193</f>
        <v>45929</v>
      </c>
      <c r="B2193">
        <f>資料貼入!B2193</f>
        <v>0</v>
      </c>
      <c r="C2193">
        <f>SUM($B$3:B2193)</f>
        <v>21105285.980000019</v>
      </c>
      <c r="L2193" t="str">
        <f t="shared" si="44"/>
        <v>2025</v>
      </c>
    </row>
    <row r="2194" spans="1:12" ht="16.2">
      <c r="A2194" s="1">
        <f>策略報表!A2194</f>
        <v>45930</v>
      </c>
      <c r="B2194">
        <f>資料貼入!B2194</f>
        <v>-80946.16</v>
      </c>
      <c r="C2194">
        <f>SUM($B$3:B2194)</f>
        <v>21024339.820000019</v>
      </c>
      <c r="L2194" t="str">
        <f t="shared" si="44"/>
        <v>2025</v>
      </c>
    </row>
    <row r="2195" spans="1:12" ht="16.2">
      <c r="A2195" s="1">
        <f>策略報表!A2195</f>
        <v>45931</v>
      </c>
      <c r="B2195">
        <f>資料貼入!B2195</f>
        <v>-30735.510000000009</v>
      </c>
      <c r="C2195">
        <f>SUM($B$3:B2195)</f>
        <v>20993604.310000017</v>
      </c>
      <c r="L2195" t="str">
        <f t="shared" si="44"/>
        <v>2025</v>
      </c>
    </row>
    <row r="2196" spans="1:12" ht="16.2">
      <c r="A2196" s="1">
        <f>策略報表!A2196</f>
        <v>45932</v>
      </c>
      <c r="B2196">
        <f>資料貼入!B2196</f>
        <v>125310.51</v>
      </c>
      <c r="C2196">
        <f>SUM($B$3:B2196)</f>
        <v>21118914.820000019</v>
      </c>
      <c r="L2196" t="str">
        <f t="shared" si="44"/>
        <v>2025</v>
      </c>
    </row>
    <row r="2197" spans="1:12" ht="16.2">
      <c r="A2197" s="1">
        <f>策略報表!A2197</f>
        <v>45933</v>
      </c>
      <c r="B2197">
        <f>資料貼入!B2197</f>
        <v>278232.04000000004</v>
      </c>
      <c r="C2197">
        <f>SUM($B$3:B2197)</f>
        <v>21397146.860000018</v>
      </c>
      <c r="L2197" t="str">
        <f t="shared" si="44"/>
        <v>2025</v>
      </c>
    </row>
    <row r="2198" spans="1:12" ht="16.2">
      <c r="A2198" s="1">
        <f>策略報表!A2198</f>
        <v>45934</v>
      </c>
      <c r="B2198">
        <f>資料貼入!B2198</f>
        <v>0</v>
      </c>
      <c r="C2198">
        <f>SUM($B$3:B2198)</f>
        <v>21397146.860000018</v>
      </c>
      <c r="L2198" t="str">
        <f t="shared" si="44"/>
        <v>2025</v>
      </c>
    </row>
    <row r="2199" spans="1:12" ht="16.2">
      <c r="A2199" s="1">
        <f>策略報表!A2199</f>
        <v>45935</v>
      </c>
      <c r="B2199">
        <f>資料貼入!B2199</f>
        <v>0</v>
      </c>
      <c r="C2199">
        <f>SUM($B$3:B2199)</f>
        <v>21397146.860000018</v>
      </c>
      <c r="L2199" t="str">
        <f t="shared" si="44"/>
        <v>2025</v>
      </c>
    </row>
    <row r="2200" spans="1:12" ht="16.2">
      <c r="A2200" s="1">
        <f>策略報表!A2200</f>
        <v>45936</v>
      </c>
      <c r="B2200">
        <f>資料貼入!B2200</f>
        <v>0</v>
      </c>
      <c r="C2200">
        <f>SUM($B$3:B2200)</f>
        <v>21397146.860000018</v>
      </c>
      <c r="L2200" t="str">
        <f t="shared" si="44"/>
        <v>2025</v>
      </c>
    </row>
    <row r="2201" spans="1:12" ht="16.2">
      <c r="A2201" s="1">
        <f>策略報表!A2201</f>
        <v>45937</v>
      </c>
      <c r="B2201">
        <f>資料貼入!B2201</f>
        <v>405661.46</v>
      </c>
      <c r="C2201">
        <f>SUM($B$3:B2201)</f>
        <v>21802808.320000019</v>
      </c>
      <c r="L2201" t="str">
        <f t="shared" si="44"/>
        <v>2025</v>
      </c>
    </row>
    <row r="2202" spans="1:12" ht="16.2">
      <c r="A2202" s="1">
        <f>策略報表!A2202</f>
        <v>45938</v>
      </c>
      <c r="B2202">
        <f>資料貼入!B2202</f>
        <v>-199964.96000000002</v>
      </c>
      <c r="C2202">
        <f>SUM($B$3:B2202)</f>
        <v>21602843.360000018</v>
      </c>
      <c r="L2202" t="str">
        <f t="shared" si="44"/>
        <v>2025</v>
      </c>
    </row>
    <row r="2203" spans="1:12" ht="16.2">
      <c r="A2203" s="1">
        <f>策略報表!A2203</f>
        <v>45939</v>
      </c>
      <c r="B2203">
        <f>資料貼入!B2203</f>
        <v>87002.920000000013</v>
      </c>
      <c r="C2203">
        <f>SUM($B$3:B2203)</f>
        <v>21689846.28000002</v>
      </c>
      <c r="L2203" t="str">
        <f t="shared" si="44"/>
        <v>2025</v>
      </c>
    </row>
    <row r="2204" spans="1:12" ht="16.2">
      <c r="A2204" s="1">
        <f>策略報表!A2204</f>
        <v>45940</v>
      </c>
      <c r="B2204">
        <f>資料貼入!B2204</f>
        <v>0</v>
      </c>
      <c r="C2204">
        <f>SUM($B$3:B2204)</f>
        <v>21689846.28000002</v>
      </c>
      <c r="L2204" t="str">
        <f t="shared" si="44"/>
        <v>2025</v>
      </c>
    </row>
    <row r="2205" spans="1:12" ht="16.2">
      <c r="A2205" s="1">
        <f>策略報表!A2205</f>
        <v>45941</v>
      </c>
      <c r="B2205">
        <f>資料貼入!B2205</f>
        <v>0</v>
      </c>
      <c r="C2205">
        <f>SUM($B$3:B2205)</f>
        <v>21689846.28000002</v>
      </c>
      <c r="L2205" t="str">
        <f t="shared" si="44"/>
        <v>2025</v>
      </c>
    </row>
    <row r="2206" spans="1:12" ht="16.2">
      <c r="A2206" s="1">
        <f>策略報表!A2206</f>
        <v>45942</v>
      </c>
      <c r="B2206">
        <f>資料貼入!B2206</f>
        <v>0</v>
      </c>
      <c r="C2206">
        <f>SUM($B$3:B2206)</f>
        <v>21689846.28000002</v>
      </c>
      <c r="L2206" t="str">
        <f t="shared" si="44"/>
        <v>2025</v>
      </c>
    </row>
    <row r="2207" spans="1:12" ht="16.2">
      <c r="A2207" s="1">
        <f>策略報表!A2207</f>
        <v>45943</v>
      </c>
      <c r="B2207">
        <f>資料貼入!B2207</f>
        <v>-184278.46000000002</v>
      </c>
      <c r="C2207">
        <f>SUM($B$3:B2207)</f>
        <v>21505567.820000019</v>
      </c>
      <c r="L2207" t="str">
        <f t="shared" si="44"/>
        <v>2025</v>
      </c>
    </row>
    <row r="2208" spans="1:12" ht="16.2">
      <c r="A2208" s="1">
        <f>策略報表!A2208</f>
        <v>45944</v>
      </c>
      <c r="B2208">
        <f>資料貼入!B2208</f>
        <v>-238440.87</v>
      </c>
      <c r="C2208">
        <f>SUM($B$3:B2208)</f>
        <v>21267126.950000018</v>
      </c>
      <c r="L2208" t="str">
        <f t="shared" si="44"/>
        <v>2025</v>
      </c>
    </row>
    <row r="2209" spans="1:12" ht="16.2">
      <c r="A2209" s="1">
        <f>策略報表!A2209</f>
        <v>45945</v>
      </c>
      <c r="B2209">
        <f>資料貼入!B2209</f>
        <v>-37664.979999999981</v>
      </c>
      <c r="C2209">
        <f>SUM($B$3:B2209)</f>
        <v>21229461.970000017</v>
      </c>
      <c r="L2209" t="str">
        <f t="shared" si="44"/>
        <v>2025</v>
      </c>
    </row>
    <row r="2210" spans="1:12" ht="16.2">
      <c r="A2210" s="1">
        <f>策略報表!A2210</f>
        <v>45946</v>
      </c>
      <c r="B2210">
        <f>資料貼入!B2210</f>
        <v>138489.83999999997</v>
      </c>
      <c r="C2210">
        <f>SUM($B$3:B2210)</f>
        <v>21367951.810000017</v>
      </c>
      <c r="L2210" t="str">
        <f t="shared" si="44"/>
        <v>2025</v>
      </c>
    </row>
    <row r="2211" spans="1:12" ht="16.2">
      <c r="A2211" s="1">
        <f>策略報表!A2211</f>
        <v>45947</v>
      </c>
      <c r="B2211">
        <f>資料貼入!B2211</f>
        <v>-325402.34000000003</v>
      </c>
      <c r="C2211">
        <f>SUM($B$3:B2211)</f>
        <v>21042549.470000017</v>
      </c>
      <c r="L2211" t="str">
        <f t="shared" si="44"/>
        <v>2025</v>
      </c>
    </row>
    <row r="2212" spans="1:12" ht="16.2">
      <c r="A2212" s="1">
        <f>策略報表!A2212</f>
        <v>45948</v>
      </c>
      <c r="B2212">
        <f>資料貼入!B2212</f>
        <v>0</v>
      </c>
      <c r="C2212">
        <f>SUM($B$3:B2212)</f>
        <v>21042549.470000017</v>
      </c>
      <c r="L2212" t="str">
        <f t="shared" si="44"/>
        <v>2025</v>
      </c>
    </row>
    <row r="2213" spans="1:12" ht="16.2">
      <c r="A2213" s="1">
        <f>策略報表!A2213</f>
        <v>45949</v>
      </c>
      <c r="B2213">
        <f>資料貼入!B2213</f>
        <v>0</v>
      </c>
      <c r="C2213">
        <f>SUM($B$3:B2213)</f>
        <v>21042549.470000017</v>
      </c>
      <c r="L2213" t="str">
        <f t="shared" si="44"/>
        <v>2025</v>
      </c>
    </row>
    <row r="2214" spans="1:12" ht="16.2">
      <c r="A2214" s="1">
        <f>策略報表!A2214</f>
        <v>45950</v>
      </c>
      <c r="B2214">
        <f>資料貼入!B2214</f>
        <v>107451.73999999999</v>
      </c>
      <c r="C2214">
        <f>SUM($B$3:B2214)</f>
        <v>21150001.210000016</v>
      </c>
      <c r="L2214" t="str">
        <f t="shared" si="44"/>
        <v>2025</v>
      </c>
    </row>
    <row r="2215" spans="1:12" ht="16.2">
      <c r="A2215" s="1">
        <f>策略報表!A2215</f>
        <v>45951</v>
      </c>
      <c r="B2215">
        <f>資料貼入!B2215</f>
        <v>-8161.630000000001</v>
      </c>
      <c r="C2215">
        <f>SUM($B$3:B2215)</f>
        <v>21141839.580000017</v>
      </c>
      <c r="L2215" t="str">
        <f t="shared" si="44"/>
        <v>2025</v>
      </c>
    </row>
    <row r="2216" spans="1:12" ht="16.2">
      <c r="A2216" s="1">
        <f>策略報表!A2216</f>
        <v>45952</v>
      </c>
      <c r="B2216">
        <f>資料貼入!B2216</f>
        <v>-267500.19</v>
      </c>
      <c r="C2216">
        <f>SUM($B$3:B2216)</f>
        <v>20874339.390000015</v>
      </c>
      <c r="L2216" t="str">
        <f t="shared" si="44"/>
        <v>2025</v>
      </c>
    </row>
    <row r="2217" spans="1:12" ht="16.2">
      <c r="A2217" s="1">
        <f>策略報表!A2217</f>
        <v>45953</v>
      </c>
      <c r="B2217">
        <f>資料貼入!B2217</f>
        <v>-75211.19</v>
      </c>
      <c r="C2217">
        <f>SUM($B$3:B2217)</f>
        <v>20799128.200000014</v>
      </c>
      <c r="L2217" t="str">
        <f t="shared" si="44"/>
        <v>2025</v>
      </c>
    </row>
    <row r="2218" spans="1:12" ht="16.2">
      <c r="A2218" s="1">
        <f>策略報表!A2218</f>
        <v>45954</v>
      </c>
      <c r="B2218">
        <f>資料貼入!B2218</f>
        <v>0</v>
      </c>
      <c r="C2218">
        <f>SUM($B$3:B2218)</f>
        <v>20799128.200000014</v>
      </c>
      <c r="L2218" t="str">
        <f t="shared" si="44"/>
        <v>2025</v>
      </c>
    </row>
    <row r="2219" spans="1:12" ht="16.2">
      <c r="A2219" s="1">
        <f>策略報表!A2219</f>
        <v>45955</v>
      </c>
      <c r="B2219">
        <f>資料貼入!B2219</f>
        <v>0</v>
      </c>
      <c r="C2219">
        <f>SUM($B$3:B2219)</f>
        <v>20799128.200000014</v>
      </c>
      <c r="L2219" t="str">
        <f t="shared" si="44"/>
        <v>2025</v>
      </c>
    </row>
    <row r="2220" spans="1:12" ht="16.2">
      <c r="A2220" s="1">
        <f>策略報表!A2220</f>
        <v>45956</v>
      </c>
      <c r="B2220">
        <f>資料貼入!B2220</f>
        <v>0</v>
      </c>
      <c r="C2220">
        <f>SUM($B$3:B2220)</f>
        <v>20799128.200000014</v>
      </c>
      <c r="L2220" t="str">
        <f t="shared" si="44"/>
        <v>2025</v>
      </c>
    </row>
    <row r="2221" spans="1:12" ht="16.2">
      <c r="A2221" s="1">
        <f>策略報表!A2221</f>
        <v>45957</v>
      </c>
      <c r="B2221">
        <f>資料貼入!B2221</f>
        <v>302265.99</v>
      </c>
      <c r="C2221">
        <f>SUM($B$3:B2221)</f>
        <v>21101394.190000013</v>
      </c>
      <c r="L2221" t="str">
        <f t="shared" si="44"/>
        <v>2025</v>
      </c>
    </row>
    <row r="2222" spans="1:12" ht="16.2">
      <c r="A2222" s="1">
        <f>策略報表!A2222</f>
        <v>45958</v>
      </c>
      <c r="B2222">
        <f>資料貼入!B2222</f>
        <v>-151215.81</v>
      </c>
      <c r="C2222">
        <f>SUM($B$3:B2222)</f>
        <v>20950178.380000014</v>
      </c>
      <c r="L2222" t="str">
        <f t="shared" si="44"/>
        <v>2025</v>
      </c>
    </row>
    <row r="2223" spans="1:12" ht="16.2">
      <c r="A2223" s="1">
        <f>策略報表!A2223</f>
        <v>45959</v>
      </c>
      <c r="B2223">
        <f>資料貼入!B2223</f>
        <v>286930.72000000003</v>
      </c>
      <c r="C2223">
        <f>SUM($B$3:B2223)</f>
        <v>21237109.100000013</v>
      </c>
      <c r="L2223" t="str">
        <f t="shared" si="44"/>
        <v>2025</v>
      </c>
    </row>
    <row r="2224" spans="1:12" ht="16.2">
      <c r="A2224" s="1">
        <f>策略報表!A2224</f>
        <v>45960</v>
      </c>
      <c r="B2224">
        <f>資料貼入!B2224</f>
        <v>-98274.799999999988</v>
      </c>
      <c r="C2224">
        <f>SUM($B$3:B2224)</f>
        <v>21138834.300000012</v>
      </c>
      <c r="L2224" t="str">
        <f t="shared" si="44"/>
        <v>2025</v>
      </c>
    </row>
    <row r="2225" spans="1:12" ht="16.2">
      <c r="A2225" s="1">
        <f>策略報表!A2225</f>
        <v>45961</v>
      </c>
      <c r="B2225">
        <f>資料貼入!B2225</f>
        <v>-58807.939999999995</v>
      </c>
      <c r="C2225">
        <f>SUM($B$3:B2225)</f>
        <v>21080026.360000011</v>
      </c>
      <c r="L2225" t="str">
        <f t="shared" si="44"/>
        <v>2025</v>
      </c>
    </row>
    <row r="2226" spans="1:12" ht="16.2">
      <c r="A2226" s="1">
        <f>策略報表!A2226</f>
        <v>45962</v>
      </c>
      <c r="B2226">
        <f>資料貼入!B2226</f>
        <v>0</v>
      </c>
      <c r="C2226">
        <f>SUM($B$3:B2226)</f>
        <v>21080026.360000011</v>
      </c>
      <c r="L2226" t="str">
        <f t="shared" si="44"/>
        <v>2025</v>
      </c>
    </row>
    <row r="2227" spans="1:12" ht="16.2">
      <c r="A2227" s="1">
        <f>策略報表!A2227</f>
        <v>45963</v>
      </c>
      <c r="B2227">
        <f>資料貼入!B2227</f>
        <v>0</v>
      </c>
      <c r="C2227">
        <f>SUM($B$3:B2227)</f>
        <v>21080026.360000011</v>
      </c>
      <c r="L2227" t="str">
        <f t="shared" si="44"/>
        <v>2025</v>
      </c>
    </row>
    <row r="2228" spans="1:12" ht="16.2">
      <c r="A2228" s="1">
        <f>策略報表!A2228</f>
        <v>45964</v>
      </c>
      <c r="B2228">
        <f>資料貼入!B2228</f>
        <v>-77422.350000000006</v>
      </c>
      <c r="C2228">
        <f>SUM($B$3:B2228)</f>
        <v>21002604.010000009</v>
      </c>
      <c r="L2228" t="str">
        <f t="shared" si="44"/>
        <v>2025</v>
      </c>
    </row>
    <row r="2229" spans="1:12" ht="16.2">
      <c r="A2229" s="1">
        <f>策略報表!A2229</f>
        <v>45965</v>
      </c>
      <c r="B2229">
        <f>資料貼入!B2229</f>
        <v>-169200.55</v>
      </c>
      <c r="C2229">
        <f>SUM($B$3:B2229)</f>
        <v>20833403.460000008</v>
      </c>
      <c r="L2229" t="str">
        <f t="shared" si="44"/>
        <v>2025</v>
      </c>
    </row>
    <row r="2230" spans="1:12" ht="16.2">
      <c r="A2230" s="1">
        <f>策略報表!A2230</f>
        <v>45966</v>
      </c>
      <c r="B2230">
        <f>資料貼入!B2230</f>
        <v>100160.51999999999</v>
      </c>
      <c r="C2230">
        <f>SUM($B$3:B2230)</f>
        <v>20933563.980000008</v>
      </c>
      <c r="L2230" t="str">
        <f t="shared" si="44"/>
        <v>2025</v>
      </c>
    </row>
    <row r="2231" spans="1:12" ht="16.2">
      <c r="A2231" s="1">
        <f>策略報表!A2231</f>
        <v>45967</v>
      </c>
      <c r="B2231">
        <f>資料貼入!B2231</f>
        <v>-74879.759999999995</v>
      </c>
      <c r="C2231">
        <f>SUM($B$3:B2231)</f>
        <v>20858684.220000006</v>
      </c>
      <c r="L2231" t="str">
        <f t="shared" si="44"/>
        <v>2025</v>
      </c>
    </row>
    <row r="2232" spans="1:12" ht="16.2">
      <c r="A2232" s="1">
        <f>策略報表!A2232</f>
        <v>45968</v>
      </c>
      <c r="B2232">
        <f>資料貼入!B2232</f>
        <v>-132868.14000000001</v>
      </c>
      <c r="C2232">
        <f>SUM($B$3:B2232)</f>
        <v>20725816.080000006</v>
      </c>
      <c r="L2232" t="str">
        <f t="shared" si="44"/>
        <v>2025</v>
      </c>
    </row>
    <row r="2233" spans="1:12" ht="16.2">
      <c r="A2233" s="1">
        <f>策略報表!A2233</f>
        <v>45969</v>
      </c>
      <c r="B2233">
        <f>資料貼入!B2233</f>
        <v>0</v>
      </c>
      <c r="C2233">
        <f>SUM($B$3:B2233)</f>
        <v>20725816.080000006</v>
      </c>
      <c r="L2233" t="str">
        <f t="shared" si="44"/>
        <v>2025</v>
      </c>
    </row>
    <row r="2234" spans="1:12" ht="16.2">
      <c r="A2234" s="1">
        <f>策略報表!A2234</f>
        <v>45970</v>
      </c>
      <c r="B2234">
        <f>資料貼入!B2234</f>
        <v>0</v>
      </c>
      <c r="C2234">
        <f>SUM($B$3:B2234)</f>
        <v>20725816.080000006</v>
      </c>
      <c r="L2234" t="str">
        <f t="shared" si="44"/>
        <v>2025</v>
      </c>
    </row>
    <row r="2235" spans="1:12" ht="16.2">
      <c r="A2235" s="1">
        <f>策略報表!A2235</f>
        <v>45971</v>
      </c>
      <c r="B2235">
        <f>資料貼入!B2235</f>
        <v>-140090.13</v>
      </c>
      <c r="C2235">
        <f>SUM($B$3:B2235)</f>
        <v>20585725.950000007</v>
      </c>
      <c r="L2235" t="str">
        <f t="shared" si="44"/>
        <v>2025</v>
      </c>
    </row>
    <row r="2236" spans="1:12" ht="16.2">
      <c r="A2236" s="1">
        <f>策略報表!A2236</f>
        <v>45972</v>
      </c>
      <c r="B2236">
        <f>資料貼入!B2236</f>
        <v>-183282.76</v>
      </c>
      <c r="C2236">
        <f>SUM($B$3:B2236)</f>
        <v>20402443.190000005</v>
      </c>
      <c r="L2236" t="str">
        <f t="shared" si="44"/>
        <v>2025</v>
      </c>
    </row>
    <row r="2237" spans="1:12" ht="16.2">
      <c r="A2237" s="1">
        <f>策略報表!A2237</f>
        <v>45973</v>
      </c>
      <c r="B2237">
        <f>資料貼入!B2237</f>
        <v>76494.040000000008</v>
      </c>
      <c r="C2237">
        <f>SUM($B$3:B2237)</f>
        <v>20478937.230000004</v>
      </c>
      <c r="L2237" t="str">
        <f t="shared" si="44"/>
        <v>2025</v>
      </c>
    </row>
    <row r="2238" spans="1:12" ht="16.2">
      <c r="A2238" s="1">
        <f>策略報表!A2238</f>
        <v>45974</v>
      </c>
      <c r="B2238">
        <f>資料貼入!B2238</f>
        <v>-174565.94</v>
      </c>
      <c r="C2238">
        <f>SUM($B$3:B2238)</f>
        <v>20304371.290000003</v>
      </c>
      <c r="L2238" t="str">
        <f t="shared" si="44"/>
        <v>2025</v>
      </c>
    </row>
    <row r="2239" spans="1:12" ht="16.2">
      <c r="A2239" s="1">
        <f>策略報表!A2239</f>
        <v>45975</v>
      </c>
      <c r="B2239">
        <f>資料貼入!B2239</f>
        <v>84280.2</v>
      </c>
      <c r="C2239">
        <f>SUM($B$3:B2239)</f>
        <v>20388651.490000002</v>
      </c>
      <c r="L2239" t="str">
        <f t="shared" si="44"/>
        <v>2025</v>
      </c>
    </row>
    <row r="2240" spans="1:12" ht="16.2">
      <c r="A2240" s="1">
        <f>策略報表!A2240</f>
        <v>45976</v>
      </c>
      <c r="B2240">
        <f>資料貼入!B2240</f>
        <v>0</v>
      </c>
      <c r="C2240">
        <f>SUM($B$3:B2240)</f>
        <v>20388651.490000002</v>
      </c>
      <c r="L2240" t="str">
        <f t="shared" si="44"/>
        <v>2025</v>
      </c>
    </row>
    <row r="2241" spans="1:12" ht="16.2">
      <c r="A2241" s="1">
        <f>策略報表!A2241</f>
        <v>45977</v>
      </c>
      <c r="B2241">
        <f>資料貼入!B2241</f>
        <v>0</v>
      </c>
      <c r="C2241">
        <f>SUM($B$3:B2241)</f>
        <v>20388651.490000002</v>
      </c>
      <c r="L2241" t="str">
        <f t="shared" si="44"/>
        <v>2025</v>
      </c>
    </row>
    <row r="2242" spans="1:12" ht="16.2">
      <c r="A2242" s="1">
        <f>策略報表!A2242</f>
        <v>45978</v>
      </c>
      <c r="B2242">
        <f>資料貼入!B2242</f>
        <v>-128037.71</v>
      </c>
      <c r="C2242">
        <f>SUM($B$3:B2242)</f>
        <v>20260613.780000001</v>
      </c>
      <c r="L2242" t="str">
        <f t="shared" si="44"/>
        <v>2025</v>
      </c>
    </row>
    <row r="2243" spans="1:12" ht="16.2">
      <c r="A2243" s="1">
        <f>策略報表!A2243</f>
        <v>45979</v>
      </c>
      <c r="B2243">
        <f>資料貼入!B2243</f>
        <v>261070.61000000002</v>
      </c>
      <c r="C2243">
        <f>SUM($B$3:B2243)</f>
        <v>20521684.390000001</v>
      </c>
      <c r="L2243" t="str">
        <f t="shared" si="44"/>
        <v>2025</v>
      </c>
    </row>
    <row r="2244" spans="1:12" ht="16.2">
      <c r="A2244" s="1">
        <f>策略報表!A2244</f>
        <v>45980</v>
      </c>
      <c r="B2244">
        <f>資料貼入!B2244</f>
        <v>-42821.799999999974</v>
      </c>
      <c r="C2244">
        <f>SUM($B$3:B2244)</f>
        <v>20478862.59</v>
      </c>
      <c r="L2244" t="str">
        <f t="shared" ref="L2244:L2307" si="45">IF(ISBLANK(A2244),"",TEXT(A2244,"yyyy"))</f>
        <v>2025</v>
      </c>
    </row>
    <row r="2245" spans="1:12" ht="16.2">
      <c r="A2245" s="1">
        <f>策略報表!A2245</f>
        <v>45981</v>
      </c>
      <c r="B2245">
        <f>資料貼入!B2245</f>
        <v>-83204.850000000006</v>
      </c>
      <c r="C2245">
        <f>SUM($B$3:B2245)</f>
        <v>20395657.739999998</v>
      </c>
      <c r="L2245" t="str">
        <f t="shared" si="45"/>
        <v>2025</v>
      </c>
    </row>
    <row r="2246" spans="1:12" ht="16.2">
      <c r="A2246" s="1">
        <f>策略報表!A2246</f>
        <v>45982</v>
      </c>
      <c r="B2246">
        <f>資料貼入!B2246</f>
        <v>-62489.14</v>
      </c>
      <c r="C2246">
        <f>SUM($B$3:B2246)</f>
        <v>20333168.599999998</v>
      </c>
      <c r="L2246" t="str">
        <f t="shared" si="45"/>
        <v>2025</v>
      </c>
    </row>
    <row r="2247" spans="1:12" ht="16.2">
      <c r="A2247" s="1">
        <f>策略報表!A2247</f>
        <v>45983</v>
      </c>
      <c r="B2247">
        <f>資料貼入!B2247</f>
        <v>0</v>
      </c>
      <c r="C2247">
        <f>SUM($B$3:B2247)</f>
        <v>20333168.599999998</v>
      </c>
      <c r="L2247" t="str">
        <f t="shared" si="45"/>
        <v>2025</v>
      </c>
    </row>
    <row r="2248" spans="1:12" ht="16.2">
      <c r="A2248" s="1">
        <f>策略報表!A2248</f>
        <v>45984</v>
      </c>
      <c r="B2248">
        <f>資料貼入!B2248</f>
        <v>0</v>
      </c>
      <c r="C2248">
        <f>SUM($B$3:B2248)</f>
        <v>20333168.599999998</v>
      </c>
      <c r="L2248" t="str">
        <f t="shared" si="45"/>
        <v>2025</v>
      </c>
    </row>
    <row r="2249" spans="1:12" ht="16.2">
      <c r="A2249" s="1">
        <f>策略報表!A2249</f>
        <v>45985</v>
      </c>
      <c r="B2249">
        <f>資料貼入!B2249</f>
        <v>-120395.67000000001</v>
      </c>
      <c r="C2249">
        <f>SUM($B$3:B2249)</f>
        <v>20212772.929999996</v>
      </c>
      <c r="L2249" t="str">
        <f t="shared" si="45"/>
        <v>2025</v>
      </c>
    </row>
    <row r="2250" spans="1:12" ht="16.2">
      <c r="A2250" s="1">
        <f>策略報表!A2250</f>
        <v>45986</v>
      </c>
      <c r="B2250">
        <f>資料貼入!B2250</f>
        <v>-223470.12999999998</v>
      </c>
      <c r="C2250">
        <f>SUM($B$3:B2250)</f>
        <v>19989302.799999997</v>
      </c>
      <c r="L2250" t="str">
        <f t="shared" si="45"/>
        <v>2025</v>
      </c>
    </row>
    <row r="2251" spans="1:12" ht="16.2">
      <c r="A2251" s="1">
        <f>策略報表!A2251</f>
        <v>45987</v>
      </c>
      <c r="B2251">
        <f>資料貼入!B2251</f>
        <v>57485.49</v>
      </c>
      <c r="C2251">
        <f>SUM($B$3:B2251)</f>
        <v>20046788.289999995</v>
      </c>
      <c r="L2251" t="str">
        <f t="shared" si="45"/>
        <v>2025</v>
      </c>
    </row>
    <row r="2252" spans="1:12" ht="16.2">
      <c r="A2252" s="1">
        <f>策略報表!A2252</f>
        <v>45988</v>
      </c>
      <c r="B2252">
        <f>資料貼入!B2252</f>
        <v>147819.32</v>
      </c>
      <c r="C2252">
        <f>SUM($B$3:B2252)</f>
        <v>20194607.609999996</v>
      </c>
      <c r="L2252" t="str">
        <f t="shared" si="45"/>
        <v>2025</v>
      </c>
    </row>
    <row r="2253" spans="1:12" ht="16.2">
      <c r="A2253" s="1">
        <f>策略報表!A2253</f>
        <v>45989</v>
      </c>
      <c r="B2253">
        <f>資料貼入!B2253</f>
        <v>38318.68</v>
      </c>
      <c r="C2253">
        <f>SUM($B$3:B2253)</f>
        <v>20232926.289999995</v>
      </c>
      <c r="L2253" t="str">
        <f t="shared" si="45"/>
        <v>2025</v>
      </c>
    </row>
    <row r="2254" spans="1:12" ht="16.2">
      <c r="A2254" s="1">
        <f>策略報表!A2254</f>
        <v>45990</v>
      </c>
      <c r="B2254">
        <f>資料貼入!B2254</f>
        <v>0</v>
      </c>
      <c r="C2254">
        <f>SUM($B$3:B2254)</f>
        <v>20232926.289999995</v>
      </c>
      <c r="L2254" t="str">
        <f t="shared" si="45"/>
        <v>2025</v>
      </c>
    </row>
    <row r="2255" spans="1:12" ht="16.2">
      <c r="A2255" s="1">
        <f>策略報表!A2255</f>
        <v>45991</v>
      </c>
      <c r="B2255">
        <f>資料貼入!B2255</f>
        <v>0</v>
      </c>
      <c r="C2255">
        <f>SUM($B$3:B2255)</f>
        <v>20232926.289999995</v>
      </c>
      <c r="L2255" t="str">
        <f t="shared" si="45"/>
        <v>2025</v>
      </c>
    </row>
    <row r="2256" spans="1:12" ht="16.2">
      <c r="A2256" s="1">
        <f>策略報表!A2256</f>
        <v>45992</v>
      </c>
      <c r="B2256">
        <f>資料貼入!B2256</f>
        <v>-285663.88</v>
      </c>
      <c r="C2256">
        <f>SUM($B$3:B2256)</f>
        <v>19947262.409999996</v>
      </c>
      <c r="L2256" t="str">
        <f t="shared" si="45"/>
        <v>2025</v>
      </c>
    </row>
    <row r="2257" spans="1:12" ht="16.2">
      <c r="A2257" s="1">
        <f>策略報表!A2257</f>
        <v>45993</v>
      </c>
      <c r="B2257">
        <f>資料貼入!B2257</f>
        <v>77962.95</v>
      </c>
      <c r="C2257">
        <f>SUM($B$3:B2257)</f>
        <v>20025225.359999996</v>
      </c>
      <c r="L2257" t="str">
        <f t="shared" si="45"/>
        <v>2025</v>
      </c>
    </row>
    <row r="2258" spans="1:12" ht="16.2">
      <c r="A2258" s="1">
        <f>策略報表!A2258</f>
        <v>45994</v>
      </c>
      <c r="B2258">
        <f>資料貼入!B2258</f>
        <v>-5774.570000000007</v>
      </c>
      <c r="C2258">
        <f>SUM($B$3:B2258)</f>
        <v>20019450.789999995</v>
      </c>
      <c r="L2258" t="str">
        <f t="shared" si="45"/>
        <v>2025</v>
      </c>
    </row>
    <row r="2259" spans="1:12" ht="16.2">
      <c r="A2259" s="1">
        <f>策略報表!A2259</f>
        <v>45995</v>
      </c>
      <c r="B2259">
        <f>資料貼入!B2259</f>
        <v>11131.180000000002</v>
      </c>
      <c r="C2259">
        <f>SUM($B$3:B2259)</f>
        <v>20030581.969999995</v>
      </c>
      <c r="L2259" t="str">
        <f t="shared" si="45"/>
        <v>2025</v>
      </c>
    </row>
    <row r="2260" spans="1:12" ht="16.2">
      <c r="A2260" s="1">
        <f>策略報表!A2260</f>
        <v>45996</v>
      </c>
      <c r="B2260">
        <f>資料貼入!B2260</f>
        <v>0</v>
      </c>
      <c r="C2260">
        <f>SUM($B$3:B2260)</f>
        <v>20030581.969999995</v>
      </c>
      <c r="L2260" t="str">
        <f t="shared" si="45"/>
        <v>2025</v>
      </c>
    </row>
    <row r="2261" spans="1:12" ht="16.2">
      <c r="A2261" s="1">
        <f>策略報表!A2261</f>
        <v>45997</v>
      </c>
      <c r="B2261">
        <f>資料貼入!B2261</f>
        <v>0</v>
      </c>
      <c r="C2261">
        <f>SUM($B$3:B2261)</f>
        <v>20030581.969999995</v>
      </c>
      <c r="L2261" t="str">
        <f t="shared" si="45"/>
        <v>2025</v>
      </c>
    </row>
    <row r="2262" spans="1:12" ht="16.2">
      <c r="A2262" s="1">
        <f>策略報表!A2262</f>
        <v>45998</v>
      </c>
      <c r="B2262">
        <f>資料貼入!B2262</f>
        <v>0</v>
      </c>
      <c r="C2262">
        <f>SUM($B$3:B2262)</f>
        <v>20030581.969999995</v>
      </c>
      <c r="L2262" t="str">
        <f t="shared" si="45"/>
        <v>2025</v>
      </c>
    </row>
    <row r="2263" spans="1:12" ht="16.2">
      <c r="A2263" s="1">
        <f>策略報表!A2263</f>
        <v>45999</v>
      </c>
      <c r="B2263">
        <f>資料貼入!B2263</f>
        <v>256203.33999999997</v>
      </c>
      <c r="C2263">
        <f>SUM($B$3:B2263)</f>
        <v>20286785.309999995</v>
      </c>
      <c r="L2263" t="str">
        <f t="shared" si="45"/>
        <v>2025</v>
      </c>
    </row>
    <row r="2264" spans="1:12" ht="16.2">
      <c r="A2264" s="1">
        <f>策略報表!A2264</f>
        <v>46000</v>
      </c>
      <c r="B2264">
        <f>資料貼入!B2264</f>
        <v>-104182.91</v>
      </c>
      <c r="C2264">
        <f>SUM($B$3:B2264)</f>
        <v>20182602.399999995</v>
      </c>
      <c r="L2264" t="str">
        <f t="shared" si="45"/>
        <v>2025</v>
      </c>
    </row>
    <row r="2265" spans="1:12" ht="16.2">
      <c r="A2265" s="1">
        <f>策略報表!A2265</f>
        <v>46001</v>
      </c>
      <c r="B2265">
        <f>資料貼入!B2265</f>
        <v>13965.299999999996</v>
      </c>
      <c r="C2265">
        <f>SUM($B$3:B2265)</f>
        <v>20196567.699999996</v>
      </c>
      <c r="L2265" t="str">
        <f t="shared" si="45"/>
        <v>2025</v>
      </c>
    </row>
    <row r="2266" spans="1:12" ht="16.2">
      <c r="A2266" s="1">
        <f>策略報表!A2266</f>
        <v>46002</v>
      </c>
      <c r="B2266">
        <f>資料貼入!B2266</f>
        <v>-27958.000000000007</v>
      </c>
      <c r="C2266">
        <f>SUM($B$3:B2266)</f>
        <v>20168609.699999996</v>
      </c>
      <c r="L2266" t="str">
        <f t="shared" si="45"/>
        <v>2025</v>
      </c>
    </row>
    <row r="2267" spans="1:12" ht="16.2">
      <c r="A2267" s="1">
        <f>策略報表!A2267</f>
        <v>46003</v>
      </c>
      <c r="B2267">
        <f>資料貼入!B2267</f>
        <v>5503.5599999999995</v>
      </c>
      <c r="C2267">
        <f>SUM($B$3:B2267)</f>
        <v>20174113.259999994</v>
      </c>
      <c r="L2267" t="str">
        <f t="shared" si="45"/>
        <v>2025</v>
      </c>
    </row>
    <row r="2268" spans="1:12" ht="16.2">
      <c r="A2268" s="1">
        <f>策略報表!A2268</f>
        <v>46004</v>
      </c>
      <c r="B2268">
        <f>資料貼入!B2268</f>
        <v>0</v>
      </c>
      <c r="C2268">
        <f>SUM($B$3:B2268)</f>
        <v>20174113.259999994</v>
      </c>
      <c r="L2268" t="str">
        <f t="shared" si="45"/>
        <v>2025</v>
      </c>
    </row>
    <row r="2269" spans="1:12" ht="16.2">
      <c r="A2269" s="1">
        <f>策略報表!A2269</f>
        <v>46005</v>
      </c>
      <c r="B2269">
        <f>資料貼入!B2269</f>
        <v>0</v>
      </c>
      <c r="C2269">
        <f>SUM($B$3:B2269)</f>
        <v>20174113.259999994</v>
      </c>
      <c r="L2269" t="str">
        <f t="shared" si="45"/>
        <v>2025</v>
      </c>
    </row>
    <row r="2270" spans="1:12" ht="16.2">
      <c r="A2270" s="1">
        <f>策略報表!A2270</f>
        <v>46006</v>
      </c>
      <c r="B2270">
        <f>資料貼入!B2270</f>
        <v>-10724.679999999993</v>
      </c>
      <c r="C2270">
        <f>SUM($B$3:B2270)</f>
        <v>20163388.579999994</v>
      </c>
      <c r="L2270" t="str">
        <f t="shared" si="45"/>
        <v>2025</v>
      </c>
    </row>
    <row r="2271" spans="1:12" ht="16.2">
      <c r="A2271" s="1">
        <f>策略報表!A2271</f>
        <v>46007</v>
      </c>
      <c r="B2271">
        <f>資料貼入!B2271</f>
        <v>-182001.3</v>
      </c>
      <c r="C2271">
        <f>SUM($B$3:B2271)</f>
        <v>19981387.279999994</v>
      </c>
      <c r="L2271" t="str">
        <f t="shared" si="45"/>
        <v>2025</v>
      </c>
    </row>
    <row r="2272" spans="1:12" ht="16.2">
      <c r="A2272" s="1">
        <f>策略報表!A2272</f>
        <v>46008</v>
      </c>
      <c r="B2272">
        <f>資料貼入!B2272</f>
        <v>-71842.840000000011</v>
      </c>
      <c r="C2272">
        <f>SUM($B$3:B2272)</f>
        <v>19909544.439999994</v>
      </c>
      <c r="L2272" t="str">
        <f t="shared" si="45"/>
        <v>2025</v>
      </c>
    </row>
    <row r="2273" spans="1:12" ht="16.2">
      <c r="A2273" s="1">
        <f>策略報表!A2273</f>
        <v>46009</v>
      </c>
      <c r="B2273">
        <f>資料貼入!B2273</f>
        <v>-17425.240000000002</v>
      </c>
      <c r="C2273">
        <f>SUM($B$3:B2273)</f>
        <v>19892119.199999996</v>
      </c>
      <c r="L2273" t="str">
        <f t="shared" si="45"/>
        <v>2025</v>
      </c>
    </row>
    <row r="2274" spans="1:12" ht="16.2">
      <c r="A2274" s="1">
        <f>策略報表!A2274</f>
        <v>46010</v>
      </c>
      <c r="B2274">
        <f>資料貼入!B2274</f>
        <v>25544.89</v>
      </c>
      <c r="C2274">
        <f>SUM($B$3:B2274)</f>
        <v>19917664.089999996</v>
      </c>
      <c r="L2274" t="str">
        <f t="shared" si="45"/>
        <v>2025</v>
      </c>
    </row>
    <row r="2275" spans="1:12" ht="16.2">
      <c r="A2275" s="1">
        <f>策略報表!A2275</f>
        <v>46011</v>
      </c>
      <c r="B2275">
        <f>資料貼入!B2275</f>
        <v>0</v>
      </c>
      <c r="C2275">
        <f>SUM($B$3:B2275)</f>
        <v>19917664.089999996</v>
      </c>
      <c r="L2275" t="str">
        <f t="shared" si="45"/>
        <v>2025</v>
      </c>
    </row>
    <row r="2276" spans="1:12" ht="16.2">
      <c r="A2276" s="1">
        <f>策略報表!A2276</f>
        <v>46012</v>
      </c>
      <c r="B2276">
        <f>資料貼入!B2276</f>
        <v>0</v>
      </c>
      <c r="C2276">
        <f>SUM($B$3:B2276)</f>
        <v>19917664.089999996</v>
      </c>
      <c r="L2276" t="str">
        <f t="shared" si="45"/>
        <v>2025</v>
      </c>
    </row>
    <row r="2277" spans="1:12" ht="16.2">
      <c r="A2277" s="1">
        <f>策略報表!A2277</f>
        <v>46013</v>
      </c>
      <c r="B2277">
        <f>資料貼入!B2277</f>
        <v>267584.71999999997</v>
      </c>
      <c r="C2277">
        <f>SUM($B$3:B2277)</f>
        <v>20185248.809999995</v>
      </c>
      <c r="L2277" t="str">
        <f t="shared" si="45"/>
        <v>2025</v>
      </c>
    </row>
    <row r="2278" spans="1:12" ht="16.2">
      <c r="A2278" s="1">
        <f>策略報表!A2278</f>
        <v>46014</v>
      </c>
      <c r="B2278">
        <f>資料貼入!B2278</f>
        <v>61297.770000000004</v>
      </c>
      <c r="C2278">
        <f>SUM($B$3:B2278)</f>
        <v>20246546.579999994</v>
      </c>
      <c r="L2278" t="str">
        <f t="shared" si="45"/>
        <v>2025</v>
      </c>
    </row>
    <row r="2279" spans="1:12" ht="16.2">
      <c r="A2279" s="1">
        <f>策略報表!A2279</f>
        <v>46015</v>
      </c>
      <c r="B2279">
        <f>資料貼入!B2279</f>
        <v>35931.300000000003</v>
      </c>
      <c r="C2279">
        <f>SUM($B$3:B2279)</f>
        <v>20282477.879999995</v>
      </c>
      <c r="L2279" t="str">
        <f t="shared" si="45"/>
        <v>2025</v>
      </c>
    </row>
    <row r="2280" spans="1:12" ht="16.2">
      <c r="A2280" s="1">
        <f>策略報表!A2280</f>
        <v>46016</v>
      </c>
      <c r="B2280">
        <f>資料貼入!B2280</f>
        <v>0</v>
      </c>
      <c r="C2280">
        <f>SUM($B$3:B2280)</f>
        <v>20282477.879999995</v>
      </c>
      <c r="L2280" t="str">
        <f t="shared" si="45"/>
        <v>2025</v>
      </c>
    </row>
    <row r="2281" spans="1:12" ht="16.2">
      <c r="A2281" s="1">
        <f>策略報表!A2281</f>
        <v>46017</v>
      </c>
      <c r="B2281">
        <f>資料貼入!B2281</f>
        <v>118134.14</v>
      </c>
      <c r="C2281">
        <f>SUM($B$3:B2281)</f>
        <v>20400612.019999996</v>
      </c>
      <c r="L2281" t="str">
        <f t="shared" si="45"/>
        <v>2025</v>
      </c>
    </row>
    <row r="2282" spans="1:12" ht="16.2">
      <c r="A2282" s="1">
        <f>策略報表!A2282</f>
        <v>46018</v>
      </c>
      <c r="B2282">
        <f>資料貼入!B2282</f>
        <v>0</v>
      </c>
      <c r="C2282">
        <f>SUM($B$3:B2282)</f>
        <v>20400612.019999996</v>
      </c>
      <c r="L2282" t="str">
        <f t="shared" si="45"/>
        <v>2025</v>
      </c>
    </row>
    <row r="2283" spans="1:12" ht="16.2">
      <c r="A2283" s="1">
        <f>策略報表!A2283</f>
        <v>46019</v>
      </c>
      <c r="B2283">
        <f>資料貼入!B2283</f>
        <v>0</v>
      </c>
      <c r="C2283">
        <f>SUM($B$3:B2283)</f>
        <v>20400612.019999996</v>
      </c>
      <c r="L2283" t="str">
        <f t="shared" si="45"/>
        <v>2025</v>
      </c>
    </row>
    <row r="2284" spans="1:12" ht="16.2">
      <c r="A2284" s="1">
        <f>策略報表!A2284</f>
        <v>46020</v>
      </c>
      <c r="B2284">
        <f>資料貼入!B2284</f>
        <v>262028.74</v>
      </c>
      <c r="C2284">
        <f>SUM($B$3:B2284)</f>
        <v>20662640.759999994</v>
      </c>
      <c r="L2284" t="str">
        <f t="shared" si="45"/>
        <v>2025</v>
      </c>
    </row>
    <row r="2285" spans="1:12" ht="16.2">
      <c r="A2285" s="1">
        <f>策略報表!A2285</f>
        <v>46021</v>
      </c>
      <c r="B2285">
        <f>資料貼入!B2285</f>
        <v>-183976.83999999997</v>
      </c>
      <c r="C2285">
        <f>SUM($B$3:B2285)</f>
        <v>20478663.919999994</v>
      </c>
      <c r="L2285" t="str">
        <f t="shared" si="45"/>
        <v>2025</v>
      </c>
    </row>
    <row r="2286" spans="1:12" ht="16.2">
      <c r="A2286" s="1">
        <f>策略報表!A2286</f>
        <v>46022</v>
      </c>
      <c r="B2286">
        <f>資料貼入!B2286</f>
        <v>67130.25</v>
      </c>
      <c r="C2286">
        <f>SUM($B$3:B2286)</f>
        <v>20545794.169999994</v>
      </c>
      <c r="L2286" t="str">
        <f t="shared" si="45"/>
        <v>2025</v>
      </c>
    </row>
    <row r="2287" spans="1:12" ht="16.2">
      <c r="A2287" s="1">
        <f>策略報表!A2287</f>
        <v>46023</v>
      </c>
      <c r="B2287">
        <f>資料貼入!B2287</f>
        <v>0</v>
      </c>
      <c r="C2287">
        <f>SUM($B$3:B2287)</f>
        <v>20545794.169999994</v>
      </c>
      <c r="L2287" t="str">
        <f t="shared" si="45"/>
        <v>2026</v>
      </c>
    </row>
    <row r="2288" spans="1:12" ht="16.2">
      <c r="A2288" s="1">
        <f>策略報表!A2288</f>
        <v>46024</v>
      </c>
      <c r="B2288">
        <f>資料貼入!B2288</f>
        <v>516387.97</v>
      </c>
      <c r="C2288">
        <f>SUM($B$3:B2288)</f>
        <v>21062182.139999993</v>
      </c>
      <c r="L2288" t="str">
        <f t="shared" si="45"/>
        <v>2026</v>
      </c>
    </row>
    <row r="2289" spans="1:12" ht="16.2">
      <c r="A2289" s="1">
        <f>策略報表!A2289</f>
        <v>46025</v>
      </c>
      <c r="B2289">
        <f>資料貼入!B2289</f>
        <v>0</v>
      </c>
      <c r="C2289">
        <f>SUM($B$3:B2289)</f>
        <v>21062182.139999993</v>
      </c>
      <c r="L2289" t="str">
        <f t="shared" si="45"/>
        <v>2026</v>
      </c>
    </row>
    <row r="2290" spans="1:12" ht="16.2">
      <c r="A2290" s="1">
        <f>策略報表!A2290</f>
        <v>46026</v>
      </c>
      <c r="B2290">
        <f>資料貼入!B2290</f>
        <v>0</v>
      </c>
      <c r="C2290">
        <f>SUM($B$3:B2290)</f>
        <v>21062182.139999993</v>
      </c>
      <c r="L2290" t="str">
        <f t="shared" si="45"/>
        <v>2026</v>
      </c>
    </row>
    <row r="2291" spans="1:12" ht="16.2">
      <c r="A2291" s="1">
        <f>策略報表!A2291</f>
        <v>46027</v>
      </c>
      <c r="B2291">
        <f>資料貼入!B2291</f>
        <v>2860484.1700000004</v>
      </c>
      <c r="C2291">
        <f>SUM($B$3:B2291)</f>
        <v>23922666.309999995</v>
      </c>
      <c r="L2291" t="str">
        <f t="shared" si="45"/>
        <v>2026</v>
      </c>
    </row>
    <row r="2292" spans="1:12" ht="16.2">
      <c r="A2292" s="1">
        <f>策略報表!A2292</f>
        <v>46028</v>
      </c>
      <c r="B2292">
        <f>資料貼入!B2292</f>
        <v>229174.06</v>
      </c>
      <c r="C2292">
        <f>SUM($B$3:B2292)</f>
        <v>24151840.369999994</v>
      </c>
      <c r="L2292" t="str">
        <f t="shared" si="45"/>
        <v>2026</v>
      </c>
    </row>
    <row r="2293" spans="1:12" ht="16.2">
      <c r="A2293" s="1">
        <f>策略報表!A2293</f>
        <v>46029</v>
      </c>
      <c r="B2293">
        <f>資料貼入!B2293</f>
        <v>-123415.23</v>
      </c>
      <c r="C2293">
        <f>SUM($B$3:B2293)</f>
        <v>24028425.139999993</v>
      </c>
      <c r="L2293" t="str">
        <f t="shared" si="45"/>
        <v>2026</v>
      </c>
    </row>
    <row r="2294" spans="1:12" ht="16.2">
      <c r="A2294" s="1">
        <f>策略報表!A2294</f>
        <v>46030</v>
      </c>
      <c r="B2294">
        <f>資料貼入!B2294</f>
        <v>-69568.67</v>
      </c>
      <c r="C2294">
        <f>SUM($B$3:B2294)</f>
        <v>23958856.469999991</v>
      </c>
      <c r="L2294" t="str">
        <f t="shared" si="45"/>
        <v>2026</v>
      </c>
    </row>
    <row r="2295" spans="1:12" ht="16.2">
      <c r="A2295" s="1">
        <f>策略報表!A2295</f>
        <v>46031</v>
      </c>
      <c r="B2295">
        <f>資料貼入!B2295</f>
        <v>-232136.92000000004</v>
      </c>
      <c r="C2295">
        <f>SUM($B$3:B2295)</f>
        <v>23726719.54999999</v>
      </c>
      <c r="L2295" t="str">
        <f t="shared" si="45"/>
        <v>2026</v>
      </c>
    </row>
    <row r="2296" spans="1:12" ht="16.2">
      <c r="A2296" s="1">
        <f>策略報表!A2296</f>
        <v>46032</v>
      </c>
      <c r="B2296">
        <f>資料貼入!B2296</f>
        <v>0</v>
      </c>
      <c r="C2296">
        <f>SUM($B$3:B2296)</f>
        <v>23726719.54999999</v>
      </c>
      <c r="L2296" t="str">
        <f t="shared" si="45"/>
        <v>2026</v>
      </c>
    </row>
    <row r="2297" spans="1:12" ht="16.2">
      <c r="A2297" s="1">
        <f>策略報表!A2297</f>
        <v>46033</v>
      </c>
      <c r="B2297">
        <f>資料貼入!B2297</f>
        <v>0</v>
      </c>
      <c r="C2297">
        <f>SUM($B$3:B2297)</f>
        <v>23726719.54999999</v>
      </c>
      <c r="L2297" t="str">
        <f t="shared" si="45"/>
        <v>2026</v>
      </c>
    </row>
    <row r="2298" spans="1:12" ht="16.2">
      <c r="A2298" s="1">
        <f>策略報表!A2298</f>
        <v>46034</v>
      </c>
      <c r="B2298">
        <f>資料貼入!B2298</f>
        <v>137610.23999999999</v>
      </c>
      <c r="C2298">
        <f>SUM($B$3:B2298)</f>
        <v>23864329.789999988</v>
      </c>
      <c r="L2298" t="str">
        <f t="shared" si="45"/>
        <v>2026</v>
      </c>
    </row>
    <row r="2299" spans="1:12" ht="16.2">
      <c r="A2299" s="1">
        <f>策略報表!A2299</f>
        <v>46035</v>
      </c>
      <c r="B2299">
        <f>資料貼入!B2299</f>
        <v>293855.5</v>
      </c>
      <c r="C2299">
        <f>SUM($B$3:B2299)</f>
        <v>24158185.289999988</v>
      </c>
      <c r="L2299" t="str">
        <f t="shared" si="45"/>
        <v>2026</v>
      </c>
    </row>
    <row r="2300" spans="1:12" ht="16.2">
      <c r="A2300" s="1">
        <f>策略報表!A2300</f>
        <v>46036</v>
      </c>
      <c r="B2300">
        <f>資料貼入!B2300</f>
        <v>33539.909999999996</v>
      </c>
      <c r="C2300">
        <f>SUM($B$3:B2300)</f>
        <v>24191725.199999988</v>
      </c>
      <c r="L2300" t="str">
        <f t="shared" si="45"/>
        <v>2026</v>
      </c>
    </row>
    <row r="2301" spans="1:12" ht="16.2">
      <c r="A2301" s="1">
        <f>策略報表!A2301</f>
        <v>46037</v>
      </c>
      <c r="B2301">
        <f>資料貼入!B2301</f>
        <v>-189876.34999999998</v>
      </c>
      <c r="C2301">
        <f>SUM($B$3:B2301)</f>
        <v>24001848.849999987</v>
      </c>
      <c r="L2301" t="str">
        <f t="shared" si="45"/>
        <v>2026</v>
      </c>
    </row>
    <row r="2302" spans="1:12" ht="16.2">
      <c r="A2302" s="1">
        <f>策略報表!A2302</f>
        <v>46038</v>
      </c>
      <c r="B2302">
        <f>資料貼入!B2302</f>
        <v>247695.19</v>
      </c>
      <c r="C2302">
        <f>SUM($B$3:B2302)</f>
        <v>24249544.039999988</v>
      </c>
      <c r="L2302" t="str">
        <f t="shared" si="45"/>
        <v>2026</v>
      </c>
    </row>
    <row r="2303" spans="1:12" ht="16.2">
      <c r="A2303" s="1">
        <f>策略報表!A2303</f>
        <v>46039</v>
      </c>
      <c r="B2303">
        <f>資料貼入!B2303</f>
        <v>0</v>
      </c>
      <c r="C2303">
        <f>SUM($B$3:B2303)</f>
        <v>24249544.039999988</v>
      </c>
      <c r="L2303" t="str">
        <f t="shared" si="45"/>
        <v>2026</v>
      </c>
    </row>
    <row r="2304" spans="1:12" ht="16.2">
      <c r="A2304" s="1">
        <f>策略報表!A2304</f>
        <v>46040</v>
      </c>
      <c r="B2304">
        <f>資料貼入!B2304</f>
        <v>0</v>
      </c>
      <c r="C2304">
        <f>SUM($B$3:B2304)</f>
        <v>24249544.039999988</v>
      </c>
      <c r="L2304" t="str">
        <f t="shared" si="45"/>
        <v>2026</v>
      </c>
    </row>
    <row r="2305" spans="1:12" ht="16.2">
      <c r="A2305" s="1">
        <f>策略報表!A2305</f>
        <v>46041</v>
      </c>
      <c r="B2305">
        <f>資料貼入!B2305</f>
        <v>-108208.01000000001</v>
      </c>
      <c r="C2305">
        <f>SUM($B$3:B2305)</f>
        <v>24141336.029999986</v>
      </c>
      <c r="L2305" t="str">
        <f t="shared" si="45"/>
        <v>2026</v>
      </c>
    </row>
    <row r="2306" spans="1:12" ht="16.2">
      <c r="A2306" s="1">
        <f>策略報表!A2306</f>
        <v>46042</v>
      </c>
      <c r="B2306">
        <f>資料貼入!B2306</f>
        <v>-46377.119999999995</v>
      </c>
      <c r="C2306">
        <f>SUM($B$3:B2306)</f>
        <v>24094958.909999985</v>
      </c>
      <c r="L2306" t="str">
        <f t="shared" si="45"/>
        <v>2026</v>
      </c>
    </row>
    <row r="2307" spans="1:12" ht="16.2">
      <c r="A2307" s="1">
        <f>策略報表!A2307</f>
        <v>46043</v>
      </c>
      <c r="B2307">
        <f>資料貼入!B2307</f>
        <v>-336610.42000000004</v>
      </c>
      <c r="C2307">
        <f>SUM($B$3:B2307)</f>
        <v>23758348.489999983</v>
      </c>
      <c r="L2307" t="str">
        <f t="shared" si="45"/>
        <v>2026</v>
      </c>
    </row>
    <row r="2308" spans="1:12" ht="16.2">
      <c r="A2308" s="1">
        <f>策略報表!A2308</f>
        <v>46044</v>
      </c>
      <c r="B2308">
        <f>資料貼入!B2308</f>
        <v>-31306.480000000003</v>
      </c>
      <c r="C2308">
        <f>SUM($B$3:B2308)</f>
        <v>23727042.009999983</v>
      </c>
      <c r="L2308" t="str">
        <f t="shared" ref="L2308:L2371" si="46">IF(ISBLANK(A2308),"",TEXT(A2308,"yyyy"))</f>
        <v>2026</v>
      </c>
    </row>
    <row r="2309" spans="1:12" ht="16.2">
      <c r="A2309" s="1">
        <f>策略報表!A2309</f>
        <v>46045</v>
      </c>
      <c r="B2309">
        <f>資料貼入!B2309</f>
        <v>130591.93</v>
      </c>
      <c r="C2309">
        <f>SUM($B$3:B2309)</f>
        <v>23857633.939999983</v>
      </c>
      <c r="L2309" t="str">
        <f t="shared" si="46"/>
        <v>2026</v>
      </c>
    </row>
    <row r="2310" spans="1:12" ht="16.2">
      <c r="A2310" s="1">
        <f>策略報表!A2310</f>
        <v>46046</v>
      </c>
      <c r="B2310">
        <f>資料貼入!B2310</f>
        <v>0</v>
      </c>
      <c r="C2310">
        <f>SUM($B$3:B2310)</f>
        <v>23857633.939999983</v>
      </c>
      <c r="L2310" t="str">
        <f t="shared" si="46"/>
        <v>2026</v>
      </c>
    </row>
    <row r="2311" spans="1:12" ht="16.2">
      <c r="A2311" s="1">
        <f>策略報表!A2311</f>
        <v>46047</v>
      </c>
      <c r="B2311">
        <f>資料貼入!B2311</f>
        <v>0</v>
      </c>
      <c r="C2311">
        <f>SUM($B$3:B2311)</f>
        <v>23857633.939999983</v>
      </c>
      <c r="L2311" t="str">
        <f t="shared" si="46"/>
        <v>2026</v>
      </c>
    </row>
    <row r="2312" spans="1:12" ht="16.2">
      <c r="A2312" s="1">
        <f>策略報表!A2312</f>
        <v>46048</v>
      </c>
      <c r="B2312">
        <f>資料貼入!B2312</f>
        <v>-5531.22</v>
      </c>
      <c r="C2312">
        <f>SUM($B$3:B2312)</f>
        <v>23852102.719999984</v>
      </c>
      <c r="L2312" t="str">
        <f t="shared" si="46"/>
        <v>2026</v>
      </c>
    </row>
    <row r="2313" spans="1:12" ht="16.2">
      <c r="A2313" s="1">
        <f>策略報表!A2313</f>
        <v>46049</v>
      </c>
      <c r="B2313">
        <f>資料貼入!B2313</f>
        <v>246357.37</v>
      </c>
      <c r="C2313">
        <f>SUM($B$3:B2313)</f>
        <v>24098460.089999985</v>
      </c>
      <c r="L2313" t="str">
        <f t="shared" si="46"/>
        <v>2026</v>
      </c>
    </row>
    <row r="2314" spans="1:12" ht="16.2">
      <c r="A2314" s="1">
        <f>策略報表!A2314</f>
        <v>46050</v>
      </c>
      <c r="B2314">
        <f>資料貼入!B2314</f>
        <v>543171.67000000004</v>
      </c>
      <c r="C2314">
        <f>SUM($B$3:B2314)</f>
        <v>24641631.759999987</v>
      </c>
      <c r="L2314" t="str">
        <f t="shared" si="46"/>
        <v>2026</v>
      </c>
    </row>
    <row r="2315" spans="1:12" ht="16.2">
      <c r="A2315" s="1">
        <f>策略報表!A2315</f>
        <v>46051</v>
      </c>
      <c r="B2315">
        <f>資料貼入!B2315</f>
        <v>-140209.46</v>
      </c>
      <c r="C2315">
        <f>SUM($B$3:B2315)</f>
        <v>24501422.299999986</v>
      </c>
      <c r="L2315" t="str">
        <f t="shared" si="46"/>
        <v>2026</v>
      </c>
    </row>
    <row r="2316" spans="1:12" ht="16.2">
      <c r="A2316" s="1">
        <f>策略報表!A2316</f>
        <v>46052</v>
      </c>
      <c r="B2316">
        <f>資料貼入!B2316</f>
        <v>-113131.93</v>
      </c>
      <c r="C2316">
        <f>SUM($B$3:B2316)</f>
        <v>24388290.369999986</v>
      </c>
      <c r="L2316" t="str">
        <f t="shared" si="46"/>
        <v>2026</v>
      </c>
    </row>
    <row r="2317" spans="1:12" ht="16.2">
      <c r="A2317" s="1">
        <f>策略報表!A2317</f>
        <v>46053</v>
      </c>
      <c r="B2317">
        <f>資料貼入!B2317</f>
        <v>0</v>
      </c>
      <c r="C2317">
        <f>SUM($B$3:B2317)</f>
        <v>24388290.369999986</v>
      </c>
      <c r="L2317" t="str">
        <f t="shared" si="46"/>
        <v>2026</v>
      </c>
    </row>
    <row r="2318" spans="1:12" ht="16.2">
      <c r="A2318" s="1">
        <f>策略報表!A2318</f>
        <v>46054</v>
      </c>
      <c r="B2318">
        <f>資料貼入!B2318</f>
        <v>0</v>
      </c>
      <c r="C2318">
        <f>SUM($B$3:B2318)</f>
        <v>24388290.369999986</v>
      </c>
      <c r="L2318" t="str">
        <f t="shared" si="46"/>
        <v>2026</v>
      </c>
    </row>
    <row r="2319" spans="1:12" ht="16.2">
      <c r="A2319" s="1">
        <f>策略報表!A2319</f>
        <v>46055</v>
      </c>
      <c r="B2319">
        <f>資料貼入!B2319</f>
        <v>112283.12</v>
      </c>
      <c r="C2319">
        <f>SUM($B$3:B2319)</f>
        <v>24500573.489999987</v>
      </c>
      <c r="L2319" t="str">
        <f t="shared" si="46"/>
        <v>2026</v>
      </c>
    </row>
    <row r="2320" spans="1:12" ht="16.2">
      <c r="A2320" s="1">
        <f>策略報表!A2320</f>
        <v>46056</v>
      </c>
      <c r="B2320">
        <f>資料貼入!B2320</f>
        <v>10489.009999999998</v>
      </c>
      <c r="C2320">
        <f>SUM($B$3:B2320)</f>
        <v>24511062.499999989</v>
      </c>
      <c r="L2320" t="str">
        <f t="shared" si="46"/>
        <v>2026</v>
      </c>
    </row>
    <row r="2321" spans="1:12" ht="16.2">
      <c r="A2321" s="1">
        <f>策略報表!A2321</f>
        <v>46057</v>
      </c>
      <c r="B2321">
        <f>資料貼入!B2321</f>
        <v>-194401.61</v>
      </c>
      <c r="C2321">
        <f>SUM($B$3:B2321)</f>
        <v>24316660.889999989</v>
      </c>
      <c r="L2321" t="str">
        <f t="shared" si="46"/>
        <v>2026</v>
      </c>
    </row>
    <row r="2322" spans="1:12" ht="16.2">
      <c r="A2322" s="1">
        <f>策略報表!A2322</f>
        <v>46058</v>
      </c>
      <c r="B2322">
        <f>資料貼入!B2322</f>
        <v>-192863.31</v>
      </c>
      <c r="C2322">
        <f>SUM($B$3:B2322)</f>
        <v>24123797.579999991</v>
      </c>
      <c r="L2322" t="str">
        <f t="shared" si="46"/>
        <v>2026</v>
      </c>
    </row>
    <row r="2323" spans="1:12" ht="16.2">
      <c r="A2323" s="1">
        <f>策略報表!A2323</f>
        <v>46059</v>
      </c>
      <c r="B2323">
        <f>資料貼入!B2323</f>
        <v>-64351.320000000007</v>
      </c>
      <c r="C2323">
        <f>SUM($B$3:B2323)</f>
        <v>24059446.25999999</v>
      </c>
      <c r="L2323" t="str">
        <f t="shared" si="46"/>
        <v>2026</v>
      </c>
    </row>
    <row r="2324" spans="1:12" ht="16.2">
      <c r="A2324" s="1">
        <f>策略報表!A2324</f>
        <v>46060</v>
      </c>
      <c r="B2324">
        <f>資料貼入!B2324</f>
        <v>0</v>
      </c>
      <c r="C2324">
        <f>SUM($B$3:B2324)</f>
        <v>24059446.25999999</v>
      </c>
      <c r="L2324" t="str">
        <f t="shared" si="46"/>
        <v>2026</v>
      </c>
    </row>
    <row r="2325" spans="1:12" ht="16.2">
      <c r="A2325" s="1">
        <f>策略報表!A2325</f>
        <v>46061</v>
      </c>
      <c r="B2325">
        <f>資料貼入!B2325</f>
        <v>0</v>
      </c>
      <c r="C2325">
        <f>SUM($B$3:B2325)</f>
        <v>24059446.25999999</v>
      </c>
      <c r="L2325" t="str">
        <f t="shared" si="46"/>
        <v>2026</v>
      </c>
    </row>
    <row r="2326" spans="1:12" ht="16.2">
      <c r="A2326" s="1">
        <f>策略報表!A2326</f>
        <v>46062</v>
      </c>
      <c r="B2326">
        <f>資料貼入!B2326</f>
        <v>443901.2</v>
      </c>
      <c r="C2326">
        <f>SUM($B$3:B2326)</f>
        <v>24503347.45999999</v>
      </c>
      <c r="L2326" t="str">
        <f t="shared" si="46"/>
        <v>2026</v>
      </c>
    </row>
    <row r="2327" spans="1:12" ht="16.2">
      <c r="A2327" s="1">
        <f>策略報表!A2327</f>
        <v>46063</v>
      </c>
      <c r="B2327">
        <f>資料貼入!B2327</f>
        <v>532105.36</v>
      </c>
      <c r="C2327">
        <f>SUM($B$3:B2327)</f>
        <v>25035452.819999989</v>
      </c>
      <c r="L2327" t="str">
        <f t="shared" si="46"/>
        <v>2026</v>
      </c>
    </row>
    <row r="2328" spans="1:12" ht="16.2">
      <c r="A2328" s="1">
        <f>策略報表!A2328</f>
        <v>46064</v>
      </c>
      <c r="B2328">
        <f>資料貼入!B2328</f>
        <v>475170.68000000005</v>
      </c>
      <c r="C2328">
        <f>SUM($B$3:B2328)</f>
        <v>25510623.499999989</v>
      </c>
      <c r="L2328" t="str">
        <f t="shared" si="46"/>
        <v>2026</v>
      </c>
    </row>
    <row r="2329" spans="1:12" ht="16.2">
      <c r="A2329" s="1">
        <f>策略報表!A2329</f>
        <v>46065</v>
      </c>
      <c r="B2329">
        <f>資料貼入!B2329</f>
        <v>0</v>
      </c>
      <c r="C2329">
        <f>SUM($B$3:B2329)</f>
        <v>25510623.499999989</v>
      </c>
      <c r="L2329" t="str">
        <f t="shared" si="46"/>
        <v>2026</v>
      </c>
    </row>
    <row r="2330" spans="1:12" ht="16.2">
      <c r="A2330" s="1">
        <f>策略報表!A2330</f>
        <v>46066</v>
      </c>
      <c r="B2330">
        <f>資料貼入!B2330</f>
        <v>0</v>
      </c>
      <c r="C2330">
        <f>SUM($B$3:B2330)</f>
        <v>25510623.499999989</v>
      </c>
      <c r="L2330" t="str">
        <f t="shared" si="46"/>
        <v>2026</v>
      </c>
    </row>
    <row r="2331" spans="1:12" ht="16.2">
      <c r="A2331" s="1">
        <f>策略報表!A2331</f>
        <v>46067</v>
      </c>
      <c r="B2331">
        <f>資料貼入!B2331</f>
        <v>0</v>
      </c>
      <c r="C2331">
        <f>SUM($B$3:B2331)</f>
        <v>25510623.499999989</v>
      </c>
      <c r="L2331" t="str">
        <f t="shared" si="46"/>
        <v>2026</v>
      </c>
    </row>
    <row r="2332" spans="1:12" ht="16.2">
      <c r="A2332" s="1">
        <f>策略報表!A2332</f>
        <v>46068</v>
      </c>
      <c r="B2332">
        <f>資料貼入!B2332</f>
        <v>0</v>
      </c>
      <c r="C2332">
        <f>SUM($B$3:B2332)</f>
        <v>25510623.499999989</v>
      </c>
      <c r="L2332" t="str">
        <f t="shared" si="46"/>
        <v>2026</v>
      </c>
    </row>
    <row r="2333" spans="1:12" ht="16.2">
      <c r="A2333" s="1">
        <f>策略報表!A2333</f>
        <v>46069</v>
      </c>
      <c r="B2333">
        <f>資料貼入!B2333</f>
        <v>0</v>
      </c>
      <c r="C2333">
        <f>SUM($B$3:B2333)</f>
        <v>25510623.499999989</v>
      </c>
      <c r="L2333" t="str">
        <f t="shared" si="46"/>
        <v>2026</v>
      </c>
    </row>
    <row r="2334" spans="1:12" ht="16.2">
      <c r="A2334" s="1">
        <f>策略報表!A2334</f>
        <v>46070</v>
      </c>
      <c r="B2334">
        <f>資料貼入!B2334</f>
        <v>0</v>
      </c>
      <c r="C2334">
        <f>SUM($B$3:B2334)</f>
        <v>25510623.499999989</v>
      </c>
      <c r="L2334" t="str">
        <f t="shared" si="46"/>
        <v>2026</v>
      </c>
    </row>
    <row r="2335" spans="1:12" ht="16.2">
      <c r="A2335" s="1">
        <f>策略報表!A2335</f>
        <v>46071</v>
      </c>
      <c r="B2335">
        <f>資料貼入!B2335</f>
        <v>0</v>
      </c>
      <c r="C2335">
        <f>SUM($B$3:B2335)</f>
        <v>25510623.499999989</v>
      </c>
      <c r="L2335" t="str">
        <f t="shared" si="46"/>
        <v>2026</v>
      </c>
    </row>
    <row r="2336" spans="1:12" ht="16.2">
      <c r="A2336" s="1">
        <f>策略報表!A2336</f>
        <v>46072</v>
      </c>
      <c r="B2336">
        <f>資料貼入!B2336</f>
        <v>0</v>
      </c>
      <c r="C2336">
        <f>SUM($B$3:B2336)</f>
        <v>25510623.499999989</v>
      </c>
      <c r="L2336" t="str">
        <f t="shared" si="46"/>
        <v>2026</v>
      </c>
    </row>
    <row r="2337" spans="1:12" ht="16.2">
      <c r="A2337" s="1">
        <f>策略報表!A2337</f>
        <v>46073</v>
      </c>
      <c r="B2337">
        <f>資料貼入!B2337</f>
        <v>0</v>
      </c>
      <c r="C2337">
        <f>SUM($B$3:B2337)</f>
        <v>25510623.499999989</v>
      </c>
      <c r="L2337" t="str">
        <f t="shared" si="46"/>
        <v>2026</v>
      </c>
    </row>
    <row r="2338" spans="1:12" ht="16.2">
      <c r="A2338" s="1">
        <f>策略報表!A2338</f>
        <v>46074</v>
      </c>
      <c r="B2338">
        <f>資料貼入!B2338</f>
        <v>0</v>
      </c>
      <c r="C2338">
        <f>SUM($B$3:B2338)</f>
        <v>25510623.499999989</v>
      </c>
      <c r="L2338" t="str">
        <f t="shared" si="46"/>
        <v>2026</v>
      </c>
    </row>
    <row r="2339" spans="1:12" ht="16.2">
      <c r="A2339" s="1">
        <f>策略報表!A2339</f>
        <v>46075</v>
      </c>
      <c r="B2339">
        <f>資料貼入!B2339</f>
        <v>0</v>
      </c>
      <c r="C2339">
        <f>SUM($B$3:B2339)</f>
        <v>25510623.499999989</v>
      </c>
      <c r="L2339" t="str">
        <f t="shared" si="46"/>
        <v>2026</v>
      </c>
    </row>
    <row r="2340" spans="1:12" ht="16.2">
      <c r="A2340" s="1">
        <f>策略報表!A2340</f>
        <v>46076</v>
      </c>
      <c r="B2340">
        <f>資料貼入!B2340</f>
        <v>239989.04</v>
      </c>
      <c r="C2340">
        <f>SUM($B$3:B2340)</f>
        <v>25750612.539999988</v>
      </c>
      <c r="L2340" t="str">
        <f t="shared" si="46"/>
        <v>2026</v>
      </c>
    </row>
    <row r="2341" spans="1:12" ht="16.2">
      <c r="A2341" s="1">
        <f>策略報表!A2341</f>
        <v>46077</v>
      </c>
      <c r="B2341">
        <f>資料貼入!B2341</f>
        <v>330352.33</v>
      </c>
      <c r="C2341">
        <f>SUM($B$3:B2341)</f>
        <v>26080964.869999986</v>
      </c>
      <c r="L2341" t="str">
        <f t="shared" si="46"/>
        <v>2026</v>
      </c>
    </row>
    <row r="2342" spans="1:12" ht="16.2">
      <c r="A2342" s="1">
        <f>策略報表!A2342</f>
        <v>46078</v>
      </c>
      <c r="B2342">
        <f>資料貼入!B2342</f>
        <v>854467.07</v>
      </c>
      <c r="C2342">
        <f>SUM($B$3:B2342)</f>
        <v>26935431.939999986</v>
      </c>
      <c r="L2342" t="str">
        <f t="shared" si="46"/>
        <v>2026</v>
      </c>
    </row>
    <row r="2343" spans="1:12" ht="16.2">
      <c r="A2343" s="1">
        <f>策略報表!A2343</f>
        <v>46079</v>
      </c>
      <c r="B2343">
        <f>資料貼入!B2343</f>
        <v>83268.05</v>
      </c>
      <c r="C2343">
        <f>SUM($B$3:B2343)</f>
        <v>27018699.989999987</v>
      </c>
      <c r="L2343" t="str">
        <f t="shared" si="46"/>
        <v>2026</v>
      </c>
    </row>
    <row r="2344" spans="1:12" ht="16.2">
      <c r="A2344" s="1">
        <f>策略報表!A2344</f>
        <v>46080</v>
      </c>
      <c r="B2344">
        <f>資料貼入!B2344</f>
        <v>0</v>
      </c>
      <c r="C2344">
        <f>SUM($B$3:B2344)</f>
        <v>27018699.989999987</v>
      </c>
      <c r="L2344" t="str">
        <f t="shared" si="46"/>
        <v>2026</v>
      </c>
    </row>
    <row r="2345" spans="1:12" ht="16.2">
      <c r="A2345" s="1">
        <f>策略報表!A2345</f>
        <v>46081</v>
      </c>
      <c r="B2345">
        <f>資料貼入!B2345</f>
        <v>0</v>
      </c>
      <c r="C2345">
        <f>SUM($B$3:B2345)</f>
        <v>27018699.989999987</v>
      </c>
      <c r="L2345" t="str">
        <f t="shared" si="46"/>
        <v>2026</v>
      </c>
    </row>
    <row r="2346" spans="1:12" ht="16.2">
      <c r="A2346" s="1">
        <f>策略報表!A2346</f>
        <v>46082</v>
      </c>
      <c r="B2346">
        <f>資料貼入!B2346</f>
        <v>0</v>
      </c>
      <c r="C2346">
        <f>SUM($B$3:B2346)</f>
        <v>27018699.989999987</v>
      </c>
      <c r="L2346" t="str">
        <f t="shared" si="46"/>
        <v>2026</v>
      </c>
    </row>
    <row r="2347" spans="1:12" ht="16.2">
      <c r="A2347" s="1">
        <f>策略報表!A2347</f>
        <v>46083</v>
      </c>
      <c r="B2347">
        <f>資料貼入!B2347</f>
        <v>-412393.07</v>
      </c>
      <c r="C2347">
        <f>SUM($B$3:B2347)</f>
        <v>26606306.919999987</v>
      </c>
      <c r="L2347" t="str">
        <f t="shared" si="46"/>
        <v>2026</v>
      </c>
    </row>
    <row r="2348" spans="1:12" ht="16.2">
      <c r="A2348" s="1">
        <f>策略報表!A2348</f>
        <v>46084</v>
      </c>
      <c r="B2348">
        <f>資料貼入!B2348</f>
        <v>-409074.1</v>
      </c>
      <c r="C2348">
        <f>SUM($B$3:B2348)</f>
        <v>26197232.819999985</v>
      </c>
      <c r="L2348" t="str">
        <f t="shared" si="46"/>
        <v>2026</v>
      </c>
    </row>
    <row r="2349" spans="1:12" ht="16.2">
      <c r="A2349" s="1">
        <f>策略報表!A2349</f>
        <v>46085</v>
      </c>
      <c r="B2349">
        <f>資料貼入!B2349</f>
        <v>2365.7800000000207</v>
      </c>
      <c r="C2349">
        <f>SUM($B$3:B2349)</f>
        <v>26199598.599999987</v>
      </c>
      <c r="L2349" t="str">
        <f t="shared" si="46"/>
        <v>2026</v>
      </c>
    </row>
    <row r="2350" spans="1:12" ht="16.2">
      <c r="A2350" s="1">
        <f>策略報表!A2350</f>
        <v>46086</v>
      </c>
      <c r="B2350">
        <f>資料貼入!B2350</f>
        <v>254245.23999999996</v>
      </c>
      <c r="C2350">
        <f>SUM($B$3:B2350)</f>
        <v>26453843.839999985</v>
      </c>
      <c r="L2350" t="str">
        <f t="shared" si="46"/>
        <v>2026</v>
      </c>
    </row>
    <row r="2351" spans="1:12" ht="16.2">
      <c r="A2351" s="1">
        <f>策略報表!A2351</f>
        <v>46087</v>
      </c>
      <c r="B2351">
        <f>資料貼入!B2351</f>
        <v>-264786.01</v>
      </c>
      <c r="C2351">
        <f>SUM($B$3:B2351)</f>
        <v>26189057.829999983</v>
      </c>
      <c r="L2351" t="str">
        <f t="shared" si="46"/>
        <v>2026</v>
      </c>
    </row>
    <row r="2352" spans="1:12" ht="16.2">
      <c r="A2352" s="1">
        <f>策略報表!A2352</f>
        <v>46088</v>
      </c>
      <c r="B2352">
        <f>資料貼入!B2352</f>
        <v>0</v>
      </c>
      <c r="C2352">
        <f>SUM($B$3:B2352)</f>
        <v>26189057.829999983</v>
      </c>
      <c r="L2352" t="str">
        <f t="shared" si="46"/>
        <v>2026</v>
      </c>
    </row>
    <row r="2353" spans="1:12" ht="16.2">
      <c r="A2353" s="1">
        <f>策略報表!A2353</f>
        <v>46089</v>
      </c>
      <c r="B2353">
        <f>資料貼入!B2353</f>
        <v>0</v>
      </c>
      <c r="C2353">
        <f>SUM($B$3:B2353)</f>
        <v>26189057.829999983</v>
      </c>
      <c r="L2353" t="str">
        <f t="shared" si="46"/>
        <v>2026</v>
      </c>
    </row>
    <row r="2354" spans="1:12" ht="16.2">
      <c r="A2354" s="1">
        <f>策略報表!A2354</f>
        <v>46090</v>
      </c>
      <c r="B2354">
        <f>資料貼入!B2354</f>
        <v>70422.87</v>
      </c>
      <c r="C2354">
        <f>SUM($B$3:B2354)</f>
        <v>26259480.699999984</v>
      </c>
      <c r="L2354" t="str">
        <f t="shared" si="46"/>
        <v>2026</v>
      </c>
    </row>
    <row r="2355" spans="1:12" ht="16.2">
      <c r="A2355" s="1">
        <f>策略報表!A2355</f>
        <v>46091</v>
      </c>
      <c r="B2355">
        <f>資料貼入!B2355</f>
        <v>55138.459999999992</v>
      </c>
      <c r="C2355">
        <f>SUM($B$3:B2355)</f>
        <v>26314619.159999985</v>
      </c>
      <c r="L2355" t="str">
        <f t="shared" si="46"/>
        <v>2026</v>
      </c>
    </row>
    <row r="2356" spans="1:12" ht="16.2">
      <c r="A2356" s="1">
        <f>策略報表!A2356</f>
        <v>46092</v>
      </c>
      <c r="B2356">
        <f>資料貼入!B2356</f>
        <v>375359.91000000003</v>
      </c>
      <c r="C2356">
        <f>SUM($B$3:B2356)</f>
        <v>26689979.069999985</v>
      </c>
      <c r="L2356" t="str">
        <f t="shared" si="46"/>
        <v>2026</v>
      </c>
    </row>
    <row r="2357" spans="1:12" ht="16.2">
      <c r="A2357" s="1">
        <f>策略報表!A2357</f>
        <v>46093</v>
      </c>
      <c r="B2357">
        <f>資料貼入!B2357</f>
        <v>-400882.07</v>
      </c>
      <c r="C2357">
        <f>SUM($B$3:B2357)</f>
        <v>26289096.999999985</v>
      </c>
      <c r="L2357" t="str">
        <f t="shared" si="46"/>
        <v>2026</v>
      </c>
    </row>
    <row r="2358" spans="1:12" ht="16.2">
      <c r="A2358" s="1">
        <f>策略報表!A2358</f>
        <v>46094</v>
      </c>
      <c r="B2358">
        <f>資料貼入!B2358</f>
        <v>-748900.42</v>
      </c>
      <c r="C2358">
        <f>SUM($B$3:B2358)</f>
        <v>25540196.579999983</v>
      </c>
      <c r="L2358" t="str">
        <f t="shared" si="46"/>
        <v>2026</v>
      </c>
    </row>
    <row r="2359" spans="1:12" ht="16.2">
      <c r="A2359" s="1">
        <f>策略報表!A2359</f>
        <v>46095</v>
      </c>
      <c r="B2359">
        <f>資料貼入!B2359</f>
        <v>0</v>
      </c>
      <c r="C2359">
        <f>SUM($B$3:B2359)</f>
        <v>25540196.579999983</v>
      </c>
      <c r="L2359" t="str">
        <f t="shared" si="46"/>
        <v>2026</v>
      </c>
    </row>
    <row r="2360" spans="1:12" ht="16.2">
      <c r="A2360" s="1">
        <f>策略報表!A2360</f>
        <v>46096</v>
      </c>
      <c r="B2360">
        <f>資料貼入!B2360</f>
        <v>0</v>
      </c>
      <c r="C2360">
        <f>SUM($B$3:B2360)</f>
        <v>25540196.579999983</v>
      </c>
      <c r="L2360" t="str">
        <f t="shared" si="46"/>
        <v>2026</v>
      </c>
    </row>
    <row r="2361" spans="1:12" ht="16.2">
      <c r="A2361" s="1">
        <f>策略報表!A2361</f>
        <v>46097</v>
      </c>
      <c r="B2361">
        <f>資料貼入!B2361</f>
        <v>3626.1899999999878</v>
      </c>
      <c r="C2361">
        <f>SUM($B$3:B2361)</f>
        <v>25543822.769999985</v>
      </c>
      <c r="L2361" t="str">
        <f t="shared" si="46"/>
        <v>2026</v>
      </c>
    </row>
    <row r="2362" spans="1:12" ht="16.2">
      <c r="A2362" s="1">
        <f>策略報表!A2362</f>
        <v>46098</v>
      </c>
      <c r="B2362">
        <f>資料貼入!B2362</f>
        <v>92711.79</v>
      </c>
      <c r="C2362">
        <f>SUM($B$3:B2362)</f>
        <v>25636534.559999984</v>
      </c>
      <c r="L2362" t="str">
        <f t="shared" si="46"/>
        <v>2026</v>
      </c>
    </row>
    <row r="2363" spans="1:12" ht="16.2">
      <c r="A2363" s="1">
        <f>策略報表!A2363</f>
        <v>46099</v>
      </c>
      <c r="B2363">
        <f>資料貼入!B2363</f>
        <v>255048.53000000003</v>
      </c>
      <c r="C2363">
        <f>SUM($B$3:B2363)</f>
        <v>25891583.089999985</v>
      </c>
      <c r="L2363" t="str">
        <f t="shared" si="46"/>
        <v>2026</v>
      </c>
    </row>
    <row r="2364" spans="1:12" ht="16.2">
      <c r="A2364" s="1">
        <f>策略報表!A2364</f>
        <v>46100</v>
      </c>
      <c r="B2364">
        <f>資料貼入!B2364</f>
        <v>72368.92</v>
      </c>
      <c r="C2364">
        <f>SUM($B$3:B2364)</f>
        <v>25963952.009999987</v>
      </c>
      <c r="L2364" t="str">
        <f t="shared" si="46"/>
        <v>2026</v>
      </c>
    </row>
    <row r="2365" spans="1:12" ht="16.2">
      <c r="A2365" s="1">
        <f>策略報表!A2365</f>
        <v>46101</v>
      </c>
      <c r="B2365">
        <f>資料貼入!B2365</f>
        <v>75378.75</v>
      </c>
      <c r="C2365">
        <f>SUM($B$3:B2365)</f>
        <v>26039330.759999987</v>
      </c>
      <c r="L2365" t="str">
        <f t="shared" si="46"/>
        <v>2026</v>
      </c>
    </row>
    <row r="2366" spans="1:12" ht="16.2">
      <c r="A2366" s="1">
        <f>策略報表!A2366</f>
        <v>46102</v>
      </c>
      <c r="B2366">
        <f>資料貼入!B2366</f>
        <v>0</v>
      </c>
      <c r="C2366">
        <f>SUM($B$3:B2366)</f>
        <v>26039330.759999987</v>
      </c>
      <c r="L2366" t="str">
        <f t="shared" si="46"/>
        <v>2026</v>
      </c>
    </row>
    <row r="2367" spans="1:12" ht="16.2">
      <c r="A2367" s="1">
        <f>策略報表!A2367</f>
        <v>46103</v>
      </c>
      <c r="B2367">
        <f>資料貼入!B2367</f>
        <v>0</v>
      </c>
      <c r="C2367">
        <f>SUM($B$3:B2367)</f>
        <v>26039330.759999987</v>
      </c>
      <c r="L2367" t="str">
        <f t="shared" si="46"/>
        <v>2026</v>
      </c>
    </row>
    <row r="2368" spans="1:12" ht="16.2">
      <c r="A2368" s="1">
        <f>策略報表!A2368</f>
        <v>46104</v>
      </c>
      <c r="B2368">
        <f>資料貼入!B2368</f>
        <v>111372.76000000001</v>
      </c>
      <c r="C2368">
        <f>SUM($B$3:B2368)</f>
        <v>26150703.519999988</v>
      </c>
      <c r="L2368" t="str">
        <f t="shared" si="46"/>
        <v>2026</v>
      </c>
    </row>
    <row r="2369" spans="1:12" ht="16.2">
      <c r="A2369" s="1">
        <f>策略報表!A2369</f>
        <v>46105</v>
      </c>
      <c r="B2369">
        <f>資料貼入!B2369</f>
        <v>-59435.970000000016</v>
      </c>
      <c r="C2369">
        <f>SUM($B$3:B2369)</f>
        <v>26091267.54999999</v>
      </c>
      <c r="L2369" t="str">
        <f t="shared" si="46"/>
        <v>2026</v>
      </c>
    </row>
    <row r="2370" spans="1:12" ht="16.2">
      <c r="A2370" s="1">
        <f>策略報表!A2370</f>
        <v>46106</v>
      </c>
      <c r="B2370">
        <f>資料貼入!B2370</f>
        <v>186791.26</v>
      </c>
      <c r="C2370">
        <f>SUM($B$3:B2370)</f>
        <v>26278058.809999991</v>
      </c>
      <c r="L2370" t="str">
        <f t="shared" si="46"/>
        <v>2026</v>
      </c>
    </row>
    <row r="2371" spans="1:12" ht="16.2">
      <c r="A2371" s="1">
        <f>策略報表!A2371</f>
        <v>46107</v>
      </c>
      <c r="B2371">
        <f>資料貼入!B2371</f>
        <v>-181695.56</v>
      </c>
      <c r="C2371">
        <f>SUM($B$3:B2371)</f>
        <v>26096363.249999993</v>
      </c>
      <c r="L2371" t="str">
        <f t="shared" si="46"/>
        <v>2026</v>
      </c>
    </row>
    <row r="2372" spans="1:12" ht="16.2">
      <c r="A2372" s="1">
        <f>策略報表!A2372</f>
        <v>46108</v>
      </c>
      <c r="B2372">
        <f>資料貼入!B2372</f>
        <v>15488.240000000013</v>
      </c>
      <c r="C2372">
        <f>SUM($B$3:B2372)</f>
        <v>26111851.489999991</v>
      </c>
      <c r="L2372" t="str">
        <f t="shared" ref="L2372:L2435" si="47">IF(ISBLANK(A2372),"",TEXT(A2372,"yyyy"))</f>
        <v>2026</v>
      </c>
    </row>
    <row r="2373" spans="1:12" ht="16.2">
      <c r="A2373" s="1">
        <f>策略報表!A2373</f>
        <v>46109</v>
      </c>
      <c r="B2373">
        <f>資料貼入!B2373</f>
        <v>0</v>
      </c>
      <c r="C2373">
        <f>SUM($B$3:B2373)</f>
        <v>26111851.489999991</v>
      </c>
      <c r="L2373" t="str">
        <f t="shared" si="47"/>
        <v>2026</v>
      </c>
    </row>
    <row r="2374" spans="1:12" ht="16.2">
      <c r="A2374" s="1">
        <f>策略報表!A2374</f>
        <v>46110</v>
      </c>
      <c r="B2374">
        <f>資料貼入!B2374</f>
        <v>0</v>
      </c>
      <c r="C2374">
        <f>SUM($B$3:B2374)</f>
        <v>26111851.489999991</v>
      </c>
      <c r="L2374" t="str">
        <f t="shared" si="47"/>
        <v>2026</v>
      </c>
    </row>
    <row r="2375" spans="1:12" ht="16.2">
      <c r="A2375" s="1">
        <f>策略報表!A2375</f>
        <v>46111</v>
      </c>
      <c r="B2375">
        <f>資料貼入!B2375</f>
        <v>524105.80000000005</v>
      </c>
      <c r="C2375">
        <f>SUM($B$3:B2375)</f>
        <v>26635957.289999992</v>
      </c>
      <c r="L2375" t="str">
        <f t="shared" si="47"/>
        <v>2026</v>
      </c>
    </row>
    <row r="2376" spans="1:12" ht="16.2">
      <c r="A2376" s="1">
        <f>策略報表!A2376</f>
        <v>46112</v>
      </c>
      <c r="B2376">
        <f>資料貼入!B2376</f>
        <v>-535656.39</v>
      </c>
      <c r="C2376">
        <f>SUM($B$3:B2376)</f>
        <v>26100300.899999991</v>
      </c>
      <c r="L2376" t="str">
        <f t="shared" si="47"/>
        <v>2026</v>
      </c>
    </row>
    <row r="2377" spans="1:12" ht="16.2">
      <c r="A2377" s="1">
        <f>策略報表!A2377</f>
        <v>46113</v>
      </c>
      <c r="B2377">
        <f>資料貼入!B2377</f>
        <v>863461.07</v>
      </c>
      <c r="C2377">
        <f>SUM($B$3:B2377)</f>
        <v>26963761.969999991</v>
      </c>
      <c r="L2377" t="str">
        <f t="shared" si="47"/>
        <v>2026</v>
      </c>
    </row>
    <row r="2378" spans="1:12" ht="16.2">
      <c r="A2378" s="1">
        <f>策略報表!A2378</f>
        <v>46114</v>
      </c>
      <c r="B2378">
        <f>資料貼入!B2378</f>
        <v>-867458.16999999993</v>
      </c>
      <c r="C2378">
        <f>SUM($B$3:B2378)</f>
        <v>26096303.79999999</v>
      </c>
      <c r="L2378" t="str">
        <f t="shared" si="47"/>
        <v>2026</v>
      </c>
    </row>
    <row r="2379" spans="1:12" ht="16.2">
      <c r="A2379" s="1">
        <f>策略報表!A2379</f>
        <v>46115</v>
      </c>
      <c r="B2379">
        <f>資料貼入!B2379</f>
        <v>0</v>
      </c>
      <c r="C2379">
        <f>SUM($B$3:B2379)</f>
        <v>26096303.79999999</v>
      </c>
      <c r="L2379" t="str">
        <f t="shared" si="47"/>
        <v>2026</v>
      </c>
    </row>
    <row r="2380" spans="1:12" ht="16.2">
      <c r="A2380" s="1">
        <f>策略報表!A2380</f>
        <v>46116</v>
      </c>
      <c r="B2380">
        <f>資料貼入!B2380</f>
        <v>0</v>
      </c>
      <c r="C2380">
        <f>SUM($B$3:B2380)</f>
        <v>26096303.79999999</v>
      </c>
      <c r="L2380" t="str">
        <f t="shared" si="47"/>
        <v>2026</v>
      </c>
    </row>
    <row r="2381" spans="1:12" ht="16.2">
      <c r="A2381" s="1">
        <f>策略報表!A2381</f>
        <v>46117</v>
      </c>
      <c r="B2381">
        <f>資料貼入!B2381</f>
        <v>0</v>
      </c>
      <c r="C2381">
        <f>SUM($B$3:B2381)</f>
        <v>26096303.79999999</v>
      </c>
      <c r="L2381" t="str">
        <f t="shared" si="47"/>
        <v>2026</v>
      </c>
    </row>
    <row r="2382" spans="1:12" ht="16.2">
      <c r="A2382" s="1">
        <f>策略報表!A2382</f>
        <v>46118</v>
      </c>
      <c r="B2382">
        <f>資料貼入!B2382</f>
        <v>0</v>
      </c>
      <c r="C2382">
        <f>SUM($B$3:B2382)</f>
        <v>26096303.79999999</v>
      </c>
      <c r="L2382" t="str">
        <f t="shared" si="47"/>
        <v>2026</v>
      </c>
    </row>
    <row r="2383" spans="1:12" ht="16.2">
      <c r="A2383" s="1">
        <f>策略報表!A2383</f>
        <v>46119</v>
      </c>
      <c r="B2383">
        <f>資料貼入!B2383</f>
        <v>57103.930000000008</v>
      </c>
      <c r="C2383">
        <f>SUM($B$3:B2383)</f>
        <v>26153407.729999989</v>
      </c>
      <c r="L2383" t="str">
        <f t="shared" si="47"/>
        <v>2026</v>
      </c>
    </row>
    <row r="2384" spans="1:12" ht="16.2">
      <c r="A2384" s="1">
        <f>策略報表!A2384</f>
        <v>46120</v>
      </c>
      <c r="B2384">
        <f>資料貼入!B2384</f>
        <v>2151982.7399999998</v>
      </c>
      <c r="C2384">
        <f>SUM($B$3:B2384)</f>
        <v>28305390.469999988</v>
      </c>
      <c r="L2384" t="str">
        <f t="shared" si="47"/>
        <v>2026</v>
      </c>
    </row>
    <row r="2385" spans="1:12" ht="16.2">
      <c r="A2385" s="1">
        <f>策略報表!A2385</f>
        <v>46121</v>
      </c>
      <c r="B2385">
        <f>資料貼入!B2385</f>
        <v>-326903.28999999998</v>
      </c>
      <c r="C2385">
        <f>SUM($B$3:B2385)</f>
        <v>27978487.179999989</v>
      </c>
      <c r="L2385" t="str">
        <f t="shared" si="47"/>
        <v>2026</v>
      </c>
    </row>
    <row r="2386" spans="1:12" ht="16.2">
      <c r="A2386" s="1">
        <f>策略報表!A2386</f>
        <v>46122</v>
      </c>
      <c r="B2386">
        <f>資料貼入!B2386</f>
        <v>387721.42</v>
      </c>
      <c r="C2386">
        <f>SUM($B$3:B2386)</f>
        <v>28366208.59999999</v>
      </c>
      <c r="L2386" t="str">
        <f t="shared" si="47"/>
        <v>2026</v>
      </c>
    </row>
    <row r="2387" spans="1:12" ht="16.2">
      <c r="A2387" s="1">
        <f>策略報表!A2387</f>
        <v>46123</v>
      </c>
      <c r="B2387">
        <f>資料貼入!B2387</f>
        <v>0</v>
      </c>
      <c r="C2387">
        <f>SUM($B$3:B2387)</f>
        <v>28366208.59999999</v>
      </c>
      <c r="L2387" t="str">
        <f t="shared" si="47"/>
        <v>2026</v>
      </c>
    </row>
    <row r="2388" spans="1:12" ht="16.2">
      <c r="A2388" s="1">
        <f>策略報表!A2388</f>
        <v>46124</v>
      </c>
      <c r="B2388">
        <f>資料貼入!B2388</f>
        <v>0</v>
      </c>
      <c r="C2388">
        <f>SUM($B$3:B2388)</f>
        <v>28366208.59999999</v>
      </c>
      <c r="L2388" t="str">
        <f t="shared" si="47"/>
        <v>2026</v>
      </c>
    </row>
    <row r="2389" spans="1:12" ht="16.2">
      <c r="A2389" s="1">
        <f>策略報表!A2389</f>
        <v>46125</v>
      </c>
      <c r="B2389">
        <f>資料貼入!B2389</f>
        <v>-133320.04999999999</v>
      </c>
      <c r="C2389">
        <f>SUM($B$3:B2389)</f>
        <v>28232888.54999999</v>
      </c>
      <c r="L2389" t="str">
        <f t="shared" si="47"/>
        <v>2026</v>
      </c>
    </row>
    <row r="2390" spans="1:12" ht="16.2">
      <c r="A2390" s="1">
        <f>策略報表!A2390</f>
        <v>46126</v>
      </c>
      <c r="B2390">
        <f>資料貼入!B2390</f>
        <v>695185.78</v>
      </c>
      <c r="C2390">
        <f>SUM($B$3:B2390)</f>
        <v>28928074.329999991</v>
      </c>
      <c r="L2390" t="str">
        <f t="shared" si="47"/>
        <v>2026</v>
      </c>
    </row>
    <row r="2391" spans="1:12" ht="16.2">
      <c r="A2391" s="1">
        <f>策略報表!A2391</f>
        <v>46127</v>
      </c>
      <c r="B2391">
        <f>資料貼入!B2391</f>
        <v>498567.31000000006</v>
      </c>
      <c r="C2391">
        <f>SUM($B$3:B2391)</f>
        <v>29426641.639999989</v>
      </c>
      <c r="L2391" t="str">
        <f t="shared" si="47"/>
        <v>2026</v>
      </c>
    </row>
    <row r="2392" spans="1:12" ht="16.2">
      <c r="A2392" s="1">
        <f>策略報表!A2392</f>
        <v>46128</v>
      </c>
      <c r="B2392">
        <f>資料貼入!B2392</f>
        <v>30854.990000000005</v>
      </c>
      <c r="C2392">
        <f>SUM($B$3:B2392)</f>
        <v>29457496.629999988</v>
      </c>
      <c r="L2392" t="str">
        <f t="shared" si="47"/>
        <v>2026</v>
      </c>
    </row>
    <row r="2393" spans="1:12" ht="16.2">
      <c r="A2393" s="1">
        <f>策略報表!A2393</f>
        <v>46129</v>
      </c>
      <c r="B2393">
        <f>資料貼入!B2393</f>
        <v>-202915.94</v>
      </c>
      <c r="C2393">
        <f>SUM($B$3:B2393)</f>
        <v>29254580.689999986</v>
      </c>
      <c r="L2393" t="str">
        <f t="shared" si="47"/>
        <v>2026</v>
      </c>
    </row>
    <row r="2394" spans="1:12" ht="16.2">
      <c r="A2394" s="1">
        <f>策略報表!A2394</f>
        <v>46130</v>
      </c>
      <c r="B2394">
        <f>資料貼入!B2394</f>
        <v>0</v>
      </c>
      <c r="C2394">
        <f>SUM($B$3:B2394)</f>
        <v>29254580.689999986</v>
      </c>
      <c r="L2394" t="str">
        <f t="shared" si="47"/>
        <v>2026</v>
      </c>
    </row>
    <row r="2395" spans="1:12" ht="16.2">
      <c r="A2395" s="1">
        <f>策略報表!A2395</f>
        <v>46131</v>
      </c>
      <c r="B2395">
        <f>資料貼入!B2395</f>
        <v>0</v>
      </c>
      <c r="C2395">
        <f>SUM($B$3:B2395)</f>
        <v>29254580.689999986</v>
      </c>
      <c r="L2395" t="str">
        <f t="shared" si="47"/>
        <v>2026</v>
      </c>
    </row>
    <row r="2396" spans="1:12" ht="16.2">
      <c r="A2396" s="1">
        <f>策略報表!A2396</f>
        <v>46132</v>
      </c>
      <c r="B2396">
        <f>資料貼入!B2396</f>
        <v>-383525.73</v>
      </c>
      <c r="C2396">
        <f>SUM($B$3:B2396)</f>
        <v>28871054.959999986</v>
      </c>
      <c r="L2396" t="str">
        <f t="shared" si="47"/>
        <v>2026</v>
      </c>
    </row>
    <row r="2397" spans="1:12" ht="16.2">
      <c r="A2397" s="1">
        <f>策略報表!A2397</f>
        <v>46133</v>
      </c>
      <c r="B2397">
        <f>資料貼入!B2397</f>
        <v>227974.43000000002</v>
      </c>
      <c r="C2397">
        <f>SUM($B$3:B2397)</f>
        <v>29099029.389999986</v>
      </c>
      <c r="L2397" t="str">
        <f t="shared" si="47"/>
        <v>2026</v>
      </c>
    </row>
    <row r="2398" spans="1:12" ht="16.2">
      <c r="A2398" s="1">
        <f>策略報表!A2398</f>
        <v>46134</v>
      </c>
      <c r="B2398">
        <f>資料貼入!B2398</f>
        <v>-95539.450000000012</v>
      </c>
      <c r="C2398">
        <f>SUM($B$3:B2398)</f>
        <v>29003489.939999986</v>
      </c>
      <c r="L2398" t="str">
        <f t="shared" si="47"/>
        <v>2026</v>
      </c>
    </row>
    <row r="2399" spans="1:12" ht="16.2">
      <c r="A2399" s="1">
        <f>策略報表!A2399</f>
        <v>46135</v>
      </c>
      <c r="B2399">
        <f>資料貼入!B2399</f>
        <v>-248082.07</v>
      </c>
      <c r="C2399">
        <f>SUM($B$3:B2399)</f>
        <v>28755407.869999986</v>
      </c>
      <c r="L2399" t="str">
        <f t="shared" si="47"/>
        <v>2026</v>
      </c>
    </row>
    <row r="2400" spans="1:12" ht="16.2">
      <c r="A2400" s="1">
        <f>策略報表!A2400</f>
        <v>46136</v>
      </c>
      <c r="B2400">
        <f>資料貼入!B2400</f>
        <v>774851.43</v>
      </c>
      <c r="C2400">
        <f>SUM($B$3:B2400)</f>
        <v>29530259.299999986</v>
      </c>
      <c r="L2400" t="str">
        <f t="shared" si="47"/>
        <v>2026</v>
      </c>
    </row>
    <row r="2401" spans="1:12" ht="16.2">
      <c r="A2401" s="1">
        <f>策略報表!A2401</f>
        <v>46137</v>
      </c>
      <c r="B2401">
        <f>資料貼入!B2401</f>
        <v>0</v>
      </c>
      <c r="C2401">
        <f>SUM($B$3:B2401)</f>
        <v>29530259.299999986</v>
      </c>
      <c r="L2401" t="str">
        <f t="shared" si="47"/>
        <v>2026</v>
      </c>
    </row>
    <row r="2402" spans="1:12" ht="16.2">
      <c r="A2402" s="1">
        <f>策略報表!A2402</f>
        <v>46138</v>
      </c>
      <c r="B2402">
        <f>資料貼入!B2402</f>
        <v>0</v>
      </c>
      <c r="C2402">
        <f>SUM($B$3:B2402)</f>
        <v>29530259.299999986</v>
      </c>
      <c r="L2402" t="str">
        <f t="shared" si="47"/>
        <v>2026</v>
      </c>
    </row>
    <row r="2403" spans="1:12" ht="16.2">
      <c r="A2403" s="1">
        <f>策略報表!A2403</f>
        <v>46139</v>
      </c>
      <c r="B2403">
        <f>資料貼入!B2403</f>
        <v>419991.54</v>
      </c>
      <c r="C2403">
        <f>SUM($B$3:B2403)</f>
        <v>29950250.839999985</v>
      </c>
      <c r="L2403" t="str">
        <f t="shared" si="47"/>
        <v>2026</v>
      </c>
    </row>
    <row r="2404" spans="1:12" ht="16.2">
      <c r="A2404" s="1">
        <f>策略報表!A2404</f>
        <v>46140</v>
      </c>
      <c r="B2404">
        <f>資料貼入!B2404</f>
        <v>-135576.95999999999</v>
      </c>
      <c r="C2404">
        <f>SUM($B$3:B2404)</f>
        <v>29814673.879999984</v>
      </c>
      <c r="L2404" t="str">
        <f t="shared" si="47"/>
        <v>2026</v>
      </c>
    </row>
    <row r="2405" spans="1:12" ht="16.2">
      <c r="A2405" s="1">
        <f>策略報表!A2405</f>
        <v>46141</v>
      </c>
      <c r="B2405">
        <f>資料貼入!B2405</f>
        <v>-225063.74000000002</v>
      </c>
      <c r="C2405">
        <f>SUM($B$3:B2405)</f>
        <v>29589610.139999986</v>
      </c>
      <c r="L2405" t="str">
        <f t="shared" si="47"/>
        <v>2026</v>
      </c>
    </row>
    <row r="2406" spans="1:12" ht="16.2">
      <c r="A2406" s="1">
        <f>策略報表!A2406</f>
        <v>46142</v>
      </c>
      <c r="B2406">
        <f>資料貼入!B2406</f>
        <v>-322848.77</v>
      </c>
      <c r="C2406">
        <f>SUM($B$3:B2406)</f>
        <v>29266761.369999986</v>
      </c>
      <c r="L2406" t="str">
        <f t="shared" si="47"/>
        <v>2026</v>
      </c>
    </row>
    <row r="2407" spans="1:12" ht="16.2">
      <c r="A2407" s="1">
        <f>策略報表!A2407</f>
        <v>46143</v>
      </c>
      <c r="B2407">
        <f>資料貼入!B2407</f>
        <v>0</v>
      </c>
      <c r="C2407">
        <f>SUM($B$3:B2407)</f>
        <v>29266761.369999986</v>
      </c>
      <c r="L2407" t="str">
        <f t="shared" si="47"/>
        <v>2026</v>
      </c>
    </row>
    <row r="2408" spans="1:12" ht="16.2">
      <c r="A2408" s="1">
        <f>策略報表!A2408</f>
        <v>46144</v>
      </c>
      <c r="B2408">
        <f>資料貼入!B2408</f>
        <v>0</v>
      </c>
      <c r="C2408">
        <f>SUM($B$3:B2408)</f>
        <v>29266761.369999986</v>
      </c>
      <c r="L2408" t="str">
        <f t="shared" si="47"/>
        <v>2026</v>
      </c>
    </row>
    <row r="2409" spans="1:12" ht="16.2">
      <c r="A2409" s="1">
        <f>策略報表!A2409</f>
        <v>46145</v>
      </c>
      <c r="B2409">
        <f>資料貼入!B2409</f>
        <v>0</v>
      </c>
      <c r="C2409">
        <f>SUM($B$3:B2409)</f>
        <v>29266761.369999986</v>
      </c>
      <c r="L2409" t="str">
        <f t="shared" si="47"/>
        <v>2026</v>
      </c>
    </row>
    <row r="2410" spans="1:12" ht="16.2">
      <c r="A2410" s="1">
        <f>策略報表!A2410</f>
        <v>46146</v>
      </c>
      <c r="B2410">
        <f>資料貼入!B2410</f>
        <v>2093376.8</v>
      </c>
      <c r="C2410">
        <f>SUM($B$3:B2410)</f>
        <v>31360138.169999987</v>
      </c>
      <c r="L2410" t="str">
        <f t="shared" si="47"/>
        <v>2026</v>
      </c>
    </row>
    <row r="2411" spans="1:12" ht="16.2">
      <c r="A2411" s="1">
        <f>策略報表!A2411</f>
        <v>46147</v>
      </c>
      <c r="B2411">
        <f>資料貼入!B2411</f>
        <v>-546631.22</v>
      </c>
      <c r="C2411">
        <f>SUM($B$3:B2411)</f>
        <v>30813506.949999988</v>
      </c>
      <c r="L2411" t="str">
        <f t="shared" si="47"/>
        <v>2026</v>
      </c>
    </row>
    <row r="2412" spans="1:12" ht="16.2">
      <c r="A2412" s="1">
        <f>策略報表!A2412</f>
        <v>46148</v>
      </c>
      <c r="B2412">
        <f>資料貼入!B2412</f>
        <v>473341.44</v>
      </c>
      <c r="C2412">
        <f>SUM($B$3:B2412)</f>
        <v>31286848.389999989</v>
      </c>
      <c r="L2412" t="str">
        <f t="shared" si="47"/>
        <v>2026</v>
      </c>
    </row>
    <row r="2413" spans="1:12" ht="16.2">
      <c r="A2413" s="1">
        <f>策略報表!A2413</f>
        <v>46149</v>
      </c>
      <c r="B2413">
        <f>資料貼入!B2413</f>
        <v>126532.23999999999</v>
      </c>
      <c r="C2413">
        <f>SUM($B$3:B2413)</f>
        <v>31413380.629999988</v>
      </c>
      <c r="L2413" t="str">
        <f t="shared" si="47"/>
        <v>2026</v>
      </c>
    </row>
    <row r="2414" spans="1:12" ht="16.2">
      <c r="A2414" s="1">
        <f>策略報表!A2414</f>
        <v>46150</v>
      </c>
      <c r="B2414">
        <f>資料貼入!B2414</f>
        <v>-318078.36</v>
      </c>
      <c r="C2414">
        <f>SUM($B$3:B2414)</f>
        <v>31095302.269999988</v>
      </c>
      <c r="L2414" t="str">
        <f t="shared" si="47"/>
        <v>2026</v>
      </c>
    </row>
    <row r="2415" spans="1:12" ht="16.2">
      <c r="A2415" s="1">
        <f>策略報表!A2415</f>
        <v>46151</v>
      </c>
      <c r="B2415">
        <f>資料貼入!B2415</f>
        <v>0</v>
      </c>
      <c r="C2415">
        <f>SUM($B$3:B2415)</f>
        <v>31095302.269999988</v>
      </c>
      <c r="L2415" t="str">
        <f t="shared" si="47"/>
        <v>2026</v>
      </c>
    </row>
    <row r="2416" spans="1:12" ht="16.2">
      <c r="A2416" s="1">
        <f>策略報表!A2416</f>
        <v>46152</v>
      </c>
      <c r="B2416">
        <f>資料貼入!B2416</f>
        <v>0</v>
      </c>
      <c r="C2416">
        <f>SUM($B$3:B2416)</f>
        <v>31095302.269999988</v>
      </c>
      <c r="L2416" t="str">
        <f t="shared" si="47"/>
        <v>2026</v>
      </c>
    </row>
    <row r="2417" spans="1:12" ht="16.2">
      <c r="A2417" s="1">
        <f>策略報表!A2417</f>
        <v>46153</v>
      </c>
      <c r="B2417">
        <f>資料貼入!B2417</f>
        <v>-247346.03</v>
      </c>
      <c r="C2417">
        <f>SUM($B$3:B2417)</f>
        <v>30847956.239999987</v>
      </c>
      <c r="L2417" t="str">
        <f t="shared" si="47"/>
        <v>2026</v>
      </c>
    </row>
    <row r="2418" spans="1:12" ht="16.2">
      <c r="A2418" s="1">
        <f>策略報表!A2418</f>
        <v>46154</v>
      </c>
      <c r="B2418">
        <f>資料貼入!B2418</f>
        <v>-343360.38</v>
      </c>
      <c r="C2418">
        <f>SUM($B$3:B2418)</f>
        <v>30504595.859999988</v>
      </c>
      <c r="L2418" t="str">
        <f t="shared" si="47"/>
        <v>2026</v>
      </c>
    </row>
    <row r="2419" spans="1:12" ht="16.2">
      <c r="A2419" s="1">
        <f>策略報表!A2419</f>
        <v>46155</v>
      </c>
      <c r="B2419">
        <f>資料貼入!B2419</f>
        <v>-40445.410000000003</v>
      </c>
      <c r="C2419">
        <f>SUM($B$3:B2419)</f>
        <v>30464150.449999988</v>
      </c>
      <c r="L2419" t="str">
        <f t="shared" si="47"/>
        <v>2026</v>
      </c>
    </row>
    <row r="2420" spans="1:12" ht="16.2">
      <c r="A2420" s="1">
        <f>策略報表!A2420</f>
        <v>46156</v>
      </c>
      <c r="B2420">
        <f>資料貼入!B2420</f>
        <v>14113.530000000012</v>
      </c>
      <c r="C2420">
        <f>SUM($B$3:B2420)</f>
        <v>30478263.979999989</v>
      </c>
      <c r="L2420" t="str">
        <f t="shared" si="47"/>
        <v>2026</v>
      </c>
    </row>
    <row r="2421" spans="1:12" ht="16.2">
      <c r="A2421" s="1">
        <f>策略報表!A2421</f>
        <v>46157</v>
      </c>
      <c r="B2421">
        <f>資料貼入!B2421</f>
        <v>-581012.13</v>
      </c>
      <c r="C2421">
        <f>SUM($B$3:B2421)</f>
        <v>29897251.84999999</v>
      </c>
      <c r="L2421" t="str">
        <f t="shared" si="47"/>
        <v>2026</v>
      </c>
    </row>
    <row r="2422" spans="1:12" ht="16.2">
      <c r="A2422" s="1">
        <f>策略報表!A2422</f>
        <v>46158</v>
      </c>
      <c r="B2422">
        <f>資料貼入!B2422</f>
        <v>0</v>
      </c>
      <c r="C2422">
        <f>SUM($B$3:B2422)</f>
        <v>29897251.84999999</v>
      </c>
      <c r="L2422" t="str">
        <f t="shared" si="47"/>
        <v>2026</v>
      </c>
    </row>
    <row r="2423" spans="1:12" ht="16.2">
      <c r="A2423" s="1">
        <f>策略報表!A2423</f>
        <v>46159</v>
      </c>
      <c r="B2423">
        <f>資料貼入!B2423</f>
        <v>0</v>
      </c>
      <c r="C2423">
        <f>SUM($B$3:B2423)</f>
        <v>29897251.84999999</v>
      </c>
      <c r="L2423" t="str">
        <f t="shared" si="47"/>
        <v>2026</v>
      </c>
    </row>
    <row r="2424" spans="1:12" ht="16.2">
      <c r="A2424" s="1">
        <f>策略報表!A2424</f>
        <v>46160</v>
      </c>
      <c r="B2424">
        <f>資料貼入!B2424</f>
        <v>28304.33</v>
      </c>
      <c r="C2424">
        <f>SUM($B$3:B2424)</f>
        <v>29925556.179999989</v>
      </c>
      <c r="L2424" t="str">
        <f t="shared" si="47"/>
        <v>2026</v>
      </c>
    </row>
    <row r="2425" spans="1:12" ht="16.2">
      <c r="A2425" s="1">
        <f>策略報表!A2425</f>
        <v>46161</v>
      </c>
      <c r="B2425">
        <f>資料貼入!B2425</f>
        <v>73052.310000000012</v>
      </c>
      <c r="C2425">
        <f>SUM($B$3:B2425)</f>
        <v>29998608.489999987</v>
      </c>
      <c r="L2425" t="str">
        <f t="shared" si="47"/>
        <v>2026</v>
      </c>
    </row>
    <row r="2426" spans="1:12" ht="16.2">
      <c r="A2426" s="1">
        <f>策略報表!A2426</f>
        <v>46162</v>
      </c>
      <c r="B2426">
        <f>資料貼入!B2426</f>
        <v>109572.94000000002</v>
      </c>
      <c r="C2426">
        <f>SUM($B$3:B2426)</f>
        <v>30108181.429999989</v>
      </c>
      <c r="L2426" t="str">
        <f t="shared" si="47"/>
        <v>2026</v>
      </c>
    </row>
    <row r="2427" spans="1:12" ht="16.2">
      <c r="A2427" s="1">
        <f>策略報表!A2427</f>
        <v>46163</v>
      </c>
      <c r="B2427">
        <f>資料貼入!B2427</f>
        <v>275777.34000000003</v>
      </c>
      <c r="C2427">
        <f>SUM($B$3:B2427)</f>
        <v>30383958.769999988</v>
      </c>
      <c r="L2427" t="str">
        <f t="shared" si="47"/>
        <v>2026</v>
      </c>
    </row>
    <row r="2428" spans="1:12" ht="16.2">
      <c r="A2428" s="1">
        <f>策略報表!A2428</f>
        <v>46164</v>
      </c>
      <c r="B2428">
        <f>資料貼入!B2428</f>
        <v>730755.20000000007</v>
      </c>
      <c r="C2428">
        <f>SUM($B$3:B2428)</f>
        <v>31114713.969999988</v>
      </c>
      <c r="L2428" t="str">
        <f t="shared" si="47"/>
        <v>2026</v>
      </c>
    </row>
    <row r="2429" spans="1:12" ht="16.2">
      <c r="A2429" s="1">
        <f>策略報表!A2429</f>
        <v>46165</v>
      </c>
      <c r="B2429">
        <f>資料貼入!B2429</f>
        <v>0</v>
      </c>
      <c r="C2429">
        <f>SUM($B$3:B2429)</f>
        <v>31114713.969999988</v>
      </c>
      <c r="L2429" t="str">
        <f t="shared" si="47"/>
        <v>2026</v>
      </c>
    </row>
    <row r="2430" spans="1:12" ht="16.2">
      <c r="A2430" s="1">
        <f>策略報表!A2430</f>
        <v>46166</v>
      </c>
      <c r="B2430">
        <f>資料貼入!B2430</f>
        <v>0</v>
      </c>
      <c r="C2430">
        <f>SUM($B$3:B2430)</f>
        <v>31114713.969999988</v>
      </c>
      <c r="L2430" t="str">
        <f t="shared" si="47"/>
        <v>2026</v>
      </c>
    </row>
    <row r="2431" spans="1:12" ht="16.2">
      <c r="A2431" s="1">
        <f>策略報表!A2431</f>
        <v>46167</v>
      </c>
      <c r="B2431">
        <f>資料貼入!B2431</f>
        <v>1752798.81</v>
      </c>
      <c r="C2431">
        <f>SUM($B$3:B2431)</f>
        <v>32867512.779999986</v>
      </c>
      <c r="L2431" t="str">
        <f t="shared" si="47"/>
        <v>2026</v>
      </c>
    </row>
    <row r="2432" spans="1:12" ht="16.2">
      <c r="A2432" s="1">
        <f>策略報表!A2432</f>
        <v>46168</v>
      </c>
      <c r="B2432">
        <f>資料貼入!B2432</f>
        <v>266351.45</v>
      </c>
      <c r="C2432">
        <f>SUM($B$3:B2432)</f>
        <v>33133864.229999986</v>
      </c>
      <c r="L2432" t="str">
        <f t="shared" si="47"/>
        <v>2026</v>
      </c>
    </row>
    <row r="2433" spans="1:12" ht="16.2">
      <c r="A2433" s="1">
        <f>策略報表!A2433</f>
        <v>46169</v>
      </c>
      <c r="B2433">
        <f>資料貼入!B2433</f>
        <v>337756.74</v>
      </c>
      <c r="C2433">
        <f>SUM($B$3:B2433)</f>
        <v>33471620.969999984</v>
      </c>
      <c r="L2433" t="str">
        <f t="shared" si="47"/>
        <v>2026</v>
      </c>
    </row>
    <row r="2434" spans="1:12" ht="16.2">
      <c r="A2434" s="1">
        <f>策略報表!A2434</f>
        <v>46170</v>
      </c>
      <c r="B2434">
        <f>資料貼入!B2434</f>
        <v>191126.68</v>
      </c>
      <c r="C2434">
        <f>SUM($B$3:B2434)</f>
        <v>33662747.649999984</v>
      </c>
      <c r="L2434" t="str">
        <f t="shared" si="47"/>
        <v>2026</v>
      </c>
    </row>
    <row r="2435" spans="1:12" ht="16.2">
      <c r="A2435" s="1">
        <f>策略報表!A2435</f>
        <v>46171</v>
      </c>
      <c r="B2435">
        <f>資料貼入!B2435</f>
        <v>535645.5</v>
      </c>
      <c r="C2435">
        <f>SUM($B$3:B2435)</f>
        <v>34198393.149999984</v>
      </c>
      <c r="L2435" t="str">
        <f t="shared" si="47"/>
        <v>2026</v>
      </c>
    </row>
    <row r="2436" spans="1:12" ht="16.2">
      <c r="A2436" s="1">
        <f>策略報表!A2436</f>
        <v>46172</v>
      </c>
      <c r="B2436">
        <f>資料貼入!B2436</f>
        <v>0</v>
      </c>
      <c r="C2436">
        <f>SUM($B$3:B2436)</f>
        <v>34198393.149999984</v>
      </c>
      <c r="L2436" t="str">
        <f t="shared" ref="L2436:L2499" si="48">IF(ISBLANK(A2436),"",TEXT(A2436,"yyyy"))</f>
        <v>2026</v>
      </c>
    </row>
    <row r="2437" spans="1:12" ht="16.2">
      <c r="A2437" s="1">
        <f>策略報表!A2437</f>
        <v>46173</v>
      </c>
      <c r="B2437">
        <f>資料貼入!B2437</f>
        <v>0</v>
      </c>
      <c r="C2437">
        <f>SUM($B$3:B2437)</f>
        <v>34198393.149999984</v>
      </c>
      <c r="L2437" t="str">
        <f t="shared" si="48"/>
        <v>2026</v>
      </c>
    </row>
    <row r="2438" spans="1:12" ht="16.2">
      <c r="A2438" s="1">
        <f>策略報表!A2438</f>
        <v>46174</v>
      </c>
      <c r="B2438">
        <f>資料貼入!B2438</f>
        <v>315124.23</v>
      </c>
      <c r="C2438">
        <f>SUM($B$3:B2438)</f>
        <v>34513517.37999998</v>
      </c>
      <c r="L2438" t="str">
        <f t="shared" si="48"/>
        <v>2026</v>
      </c>
    </row>
    <row r="2439" spans="1:12" ht="16.2">
      <c r="A2439" s="1">
        <f>策略報表!A2439</f>
        <v>46175</v>
      </c>
      <c r="B2439">
        <f>資料貼入!B2439</f>
        <v>122221.08000000003</v>
      </c>
      <c r="C2439">
        <f>SUM($B$3:B2439)</f>
        <v>34635738.459999979</v>
      </c>
      <c r="L2439" t="str">
        <f t="shared" si="48"/>
        <v>2026</v>
      </c>
    </row>
    <row r="2440" spans="1:12" ht="16.2">
      <c r="A2440" s="1">
        <f>策略報表!A2440</f>
        <v>46176</v>
      </c>
      <c r="B2440">
        <f>資料貼入!B2440</f>
        <v>542997.38</v>
      </c>
      <c r="C2440">
        <f>SUM($B$3:B2440)</f>
        <v>35178735.839999981</v>
      </c>
      <c r="L2440" t="str">
        <f t="shared" si="48"/>
        <v>2026</v>
      </c>
    </row>
    <row r="2441" spans="1:12" ht="16.2">
      <c r="A2441" s="1">
        <f>策略報表!A2441</f>
        <v>46177</v>
      </c>
      <c r="B2441">
        <f>資料貼入!B2441</f>
        <v>-411533.60999999993</v>
      </c>
      <c r="C2441">
        <f>SUM($B$3:B2441)</f>
        <v>34767202.229999982</v>
      </c>
      <c r="L2441" t="str">
        <f t="shared" si="48"/>
        <v>2026</v>
      </c>
    </row>
    <row r="2442" spans="1:12" ht="16.2">
      <c r="A2442" s="1">
        <f>策略報表!A2442</f>
        <v>46178</v>
      </c>
      <c r="B2442">
        <f>資料貼入!B2442</f>
        <v>-162136.46999999997</v>
      </c>
      <c r="C2442">
        <f>SUM($B$3:B2442)</f>
        <v>34605065.759999983</v>
      </c>
      <c r="L2442" t="str">
        <f t="shared" si="48"/>
        <v>2026</v>
      </c>
    </row>
    <row r="2443" spans="1:12" ht="16.2">
      <c r="A2443" s="1">
        <f>策略報表!A2443</f>
        <v>46179</v>
      </c>
      <c r="B2443">
        <f>資料貼入!B2443</f>
        <v>0</v>
      </c>
      <c r="C2443">
        <f>SUM($B$3:B2443)</f>
        <v>34605065.759999983</v>
      </c>
      <c r="L2443" t="str">
        <f t="shared" si="48"/>
        <v>2026</v>
      </c>
    </row>
    <row r="2444" spans="1:12" ht="16.2">
      <c r="A2444" s="1">
        <f>策略報表!A2444</f>
        <v>46180</v>
      </c>
      <c r="B2444">
        <f>資料貼入!B2444</f>
        <v>0</v>
      </c>
      <c r="C2444">
        <f>SUM($B$3:B2444)</f>
        <v>34605065.759999983</v>
      </c>
      <c r="L2444" t="str">
        <f t="shared" si="48"/>
        <v>2026</v>
      </c>
    </row>
    <row r="2445" spans="1:12" ht="16.2">
      <c r="A2445" s="1">
        <f>策略報表!A2445</f>
        <v>46181</v>
      </c>
      <c r="B2445">
        <f>資料貼入!B2445</f>
        <v>1262878.1500000001</v>
      </c>
      <c r="C2445">
        <f>SUM($B$3:B2445)</f>
        <v>35867943.909999982</v>
      </c>
      <c r="L2445" t="str">
        <f t="shared" si="48"/>
        <v>2026</v>
      </c>
    </row>
    <row r="2446" spans="1:12" ht="16.2">
      <c r="A2446" s="1">
        <f>策略報表!A2446</f>
        <v>46182</v>
      </c>
      <c r="B2446">
        <f>資料貼入!B2446</f>
        <v>430618.99</v>
      </c>
      <c r="C2446">
        <f>SUM($B$3:B2446)</f>
        <v>36298562.899999984</v>
      </c>
      <c r="L2446" t="str">
        <f t="shared" si="48"/>
        <v>2026</v>
      </c>
    </row>
    <row r="2447" spans="1:12" ht="16.2">
      <c r="A2447" s="1">
        <f>策略報表!A2447</f>
        <v>46183</v>
      </c>
      <c r="B2447">
        <f>資料貼入!B2447</f>
        <v>-577767.93000000005</v>
      </c>
      <c r="C2447">
        <f>SUM($B$3:B2447)</f>
        <v>35720794.969999984</v>
      </c>
      <c r="L2447" t="str">
        <f t="shared" si="48"/>
        <v>2026</v>
      </c>
    </row>
    <row r="2448" spans="1:12" ht="16.2">
      <c r="A2448" s="1">
        <f>策略報表!A2448</f>
        <v>46184</v>
      </c>
      <c r="B2448">
        <f>資料貼入!B2448</f>
        <v>-791872.1399999999</v>
      </c>
      <c r="C2448">
        <f>SUM($B$3:B2448)</f>
        <v>34928922.829999983</v>
      </c>
      <c r="L2448" t="str">
        <f t="shared" si="48"/>
        <v>2026</v>
      </c>
    </row>
    <row r="2449" spans="1:12" ht="16.2">
      <c r="A2449" s="1">
        <f>策略報表!A2449</f>
        <v>46185</v>
      </c>
      <c r="B2449">
        <f>資料貼入!B2449</f>
        <v>64121.839999999989</v>
      </c>
      <c r="C2449">
        <f>SUM($B$3:B2449)</f>
        <v>34993044.669999987</v>
      </c>
      <c r="L2449" t="str">
        <f t="shared" si="48"/>
        <v>2026</v>
      </c>
    </row>
    <row r="2450" spans="1:12" ht="16.2">
      <c r="A2450" s="1">
        <f>策略報表!A2450</f>
        <v>46186</v>
      </c>
      <c r="B2450">
        <f>資料貼入!B2450</f>
        <v>0</v>
      </c>
      <c r="C2450">
        <f>SUM($B$3:B2450)</f>
        <v>34993044.669999987</v>
      </c>
      <c r="L2450" t="str">
        <f t="shared" si="48"/>
        <v>2026</v>
      </c>
    </row>
    <row r="2451" spans="1:12" ht="16.2">
      <c r="A2451" s="1">
        <f>策略報表!A2451</f>
        <v>46187</v>
      </c>
      <c r="B2451">
        <f>資料貼入!B2451</f>
        <v>0</v>
      </c>
      <c r="C2451">
        <f>SUM($B$3:B2451)</f>
        <v>34993044.669999987</v>
      </c>
      <c r="L2451" t="str">
        <f t="shared" si="48"/>
        <v>2026</v>
      </c>
    </row>
    <row r="2452" spans="1:12" ht="16.2">
      <c r="A2452" s="1">
        <f>策略報表!A2452</f>
        <v>46188</v>
      </c>
      <c r="B2452">
        <f>資料貼入!B2452</f>
        <v>604768.09</v>
      </c>
      <c r="C2452">
        <f>SUM($B$3:B2452)</f>
        <v>35597812.75999999</v>
      </c>
      <c r="L2452" t="str">
        <f t="shared" si="48"/>
        <v>2026</v>
      </c>
    </row>
    <row r="2453" spans="1:12" ht="16.2">
      <c r="A2453" s="1">
        <f>策略報表!A2453</f>
        <v>46189</v>
      </c>
      <c r="B2453">
        <f>資料貼入!B2453</f>
        <v>86267.279999999984</v>
      </c>
      <c r="C2453">
        <f>SUM($B$3:B2453)</f>
        <v>35684080.039999992</v>
      </c>
      <c r="L2453" t="str">
        <f t="shared" si="48"/>
        <v>2026</v>
      </c>
    </row>
    <row r="2454" spans="1:12" ht="16.2">
      <c r="A2454" s="1">
        <f>策略報表!A2454</f>
        <v>46190</v>
      </c>
      <c r="B2454">
        <f>資料貼入!B2454</f>
        <v>-369149.30000000005</v>
      </c>
      <c r="C2454">
        <f>SUM($B$3:B2454)</f>
        <v>35314930.739999995</v>
      </c>
      <c r="L2454" t="str">
        <f t="shared" si="48"/>
        <v>2026</v>
      </c>
    </row>
    <row r="2455" spans="1:12" ht="16.2">
      <c r="A2455" s="1">
        <f>策略報表!A2455</f>
        <v>46191</v>
      </c>
      <c r="B2455">
        <f>資料貼入!B2455</f>
        <v>89249.739999999976</v>
      </c>
      <c r="C2455">
        <f>SUM($B$3:B2455)</f>
        <v>35404180.479999997</v>
      </c>
      <c r="L2455" t="str">
        <f t="shared" si="48"/>
        <v>2026</v>
      </c>
    </row>
    <row r="2456" spans="1:12" ht="16.2">
      <c r="A2456" s="1">
        <f>策略報表!A2456</f>
        <v>46192</v>
      </c>
      <c r="B2456">
        <f>資料貼入!B2456</f>
        <v>0</v>
      </c>
      <c r="C2456">
        <f>SUM($B$3:B2456)</f>
        <v>35404180.479999997</v>
      </c>
      <c r="L2456" t="str">
        <f t="shared" si="48"/>
        <v>2026</v>
      </c>
    </row>
    <row r="2457" spans="1:12" ht="16.2">
      <c r="A2457" s="1">
        <f>策略報表!A2457</f>
        <v>46193</v>
      </c>
      <c r="B2457">
        <f>資料貼入!B2457</f>
        <v>0</v>
      </c>
      <c r="C2457">
        <f>SUM($B$3:B2457)</f>
        <v>35404180.479999997</v>
      </c>
      <c r="L2457" t="str">
        <f t="shared" si="48"/>
        <v>2026</v>
      </c>
    </row>
    <row r="2458" spans="1:12" ht="16.2">
      <c r="A2458" s="1">
        <f>策略報表!A2458</f>
        <v>46194</v>
      </c>
      <c r="B2458">
        <f>資料貼入!B2458</f>
        <v>0</v>
      </c>
      <c r="C2458">
        <f>SUM($B$3:B2458)</f>
        <v>35404180.479999997</v>
      </c>
      <c r="L2458" t="str">
        <f t="shared" si="48"/>
        <v>2026</v>
      </c>
    </row>
    <row r="2459" spans="1:12" ht="16.2">
      <c r="A2459" s="1">
        <f>策略報表!A2459</f>
        <v>46195</v>
      </c>
      <c r="B2459">
        <f>資料貼入!B2459</f>
        <v>1554961.24</v>
      </c>
      <c r="C2459">
        <f>SUM($B$3:B2459)</f>
        <v>36959141.719999999</v>
      </c>
      <c r="L2459" t="str">
        <f t="shared" si="48"/>
        <v>2026</v>
      </c>
    </row>
    <row r="2460" spans="1:12" ht="16.2">
      <c r="A2460" s="1">
        <f>策略報表!A2460</f>
        <v>46196</v>
      </c>
      <c r="B2460">
        <f>資料貼入!B2460</f>
        <v>347285.44</v>
      </c>
      <c r="C2460">
        <f>SUM($B$3:B2460)</f>
        <v>37306427.159999996</v>
      </c>
      <c r="L2460" t="str">
        <f t="shared" si="48"/>
        <v>2026</v>
      </c>
    </row>
    <row r="2461" spans="1:12" ht="16.2">
      <c r="A2461" s="1">
        <f>策略報表!A2461</f>
        <v>46197</v>
      </c>
      <c r="B2461">
        <f>資料貼入!B2461</f>
        <v>52838.410000000011</v>
      </c>
      <c r="C2461">
        <f>SUM($B$3:B2461)</f>
        <v>37359265.569999993</v>
      </c>
      <c r="L2461" t="str">
        <f t="shared" si="48"/>
        <v>2026</v>
      </c>
    </row>
    <row r="2462" spans="1:12" ht="16.2">
      <c r="A2462" s="1">
        <f>策略報表!A2462</f>
        <v>46198</v>
      </c>
      <c r="B2462">
        <f>資料貼入!B2462</f>
        <v>-298727.2</v>
      </c>
      <c r="C2462">
        <f>SUM($B$3:B2462)</f>
        <v>37060538.36999999</v>
      </c>
      <c r="L2462" t="str">
        <f t="shared" si="48"/>
        <v>2026</v>
      </c>
    </row>
    <row r="2463" spans="1:12" ht="16.2">
      <c r="A2463" s="1">
        <f>策略報表!A2463</f>
        <v>46199</v>
      </c>
      <c r="B2463">
        <f>資料貼入!B2463</f>
        <v>213083.23999999996</v>
      </c>
      <c r="C2463">
        <f>SUM($B$3:B2463)</f>
        <v>37273621.609999992</v>
      </c>
      <c r="L2463" t="str">
        <f t="shared" si="48"/>
        <v>2026</v>
      </c>
    </row>
    <row r="2464" spans="1:12" ht="16.2">
      <c r="A2464" s="1">
        <f>策略報表!A2464</f>
        <v>46200</v>
      </c>
      <c r="B2464">
        <f>資料貼入!B2464</f>
        <v>0</v>
      </c>
      <c r="C2464">
        <f>SUM($B$3:B2464)</f>
        <v>37273621.609999992</v>
      </c>
      <c r="L2464" t="str">
        <f t="shared" si="48"/>
        <v>2026</v>
      </c>
    </row>
    <row r="2465" spans="1:12" ht="16.2">
      <c r="A2465" s="1">
        <f>策略報表!A2465</f>
        <v>46201</v>
      </c>
      <c r="B2465">
        <f>資料貼入!B2465</f>
        <v>0</v>
      </c>
      <c r="C2465">
        <f>SUM($B$3:B2465)</f>
        <v>37273621.609999992</v>
      </c>
      <c r="L2465" t="str">
        <f t="shared" si="48"/>
        <v>2026</v>
      </c>
    </row>
    <row r="2466" spans="1:12" ht="16.2">
      <c r="A2466" s="1">
        <f>策略報表!A2466</f>
        <v>46202</v>
      </c>
      <c r="B2466">
        <f>資料貼入!B2466</f>
        <v>306814.09999999998</v>
      </c>
      <c r="C2466">
        <f>SUM($B$3:B2466)</f>
        <v>37580435.709999993</v>
      </c>
      <c r="L2466" t="str">
        <f t="shared" si="48"/>
        <v>2026</v>
      </c>
    </row>
    <row r="2467" spans="1:12" ht="16.2">
      <c r="A2467" s="1">
        <f>策略報表!A2467</f>
        <v>46203</v>
      </c>
      <c r="B2467">
        <f>資料貼入!B2467</f>
        <v>680555.92</v>
      </c>
      <c r="C2467">
        <f>SUM($B$3:B2467)</f>
        <v>38260991.629999995</v>
      </c>
      <c r="L2467" t="str">
        <f t="shared" si="48"/>
        <v>2026</v>
      </c>
    </row>
    <row r="2468" spans="1:12" ht="16.2">
      <c r="A2468" s="1">
        <f>策略報表!A2468</f>
        <v>46204</v>
      </c>
      <c r="B2468">
        <f>資料貼入!B2468</f>
        <v>270661.67</v>
      </c>
      <c r="C2468">
        <f>SUM($B$3:B2468)</f>
        <v>38531653.299999997</v>
      </c>
      <c r="L2468" t="str">
        <f t="shared" si="48"/>
        <v>2026</v>
      </c>
    </row>
    <row r="2469" spans="1:12" ht="16.2">
      <c r="A2469" s="1">
        <f>策略報表!A2469</f>
        <v>46205</v>
      </c>
      <c r="B2469">
        <f>資料貼入!B2469</f>
        <v>-235399.51</v>
      </c>
      <c r="C2469">
        <f>SUM($B$3:B2469)</f>
        <v>38296253.789999999</v>
      </c>
      <c r="L2469" t="str">
        <f t="shared" si="48"/>
        <v>2026</v>
      </c>
    </row>
    <row r="2470" spans="1:12" ht="16.2">
      <c r="A2470" s="1">
        <f>策略報表!A2470</f>
        <v>46206</v>
      </c>
      <c r="B2470">
        <f>資料貼入!B2470</f>
        <v>2022.2399999999989</v>
      </c>
      <c r="C2470">
        <f>SUM($B$3:B2470)</f>
        <v>38298276.030000001</v>
      </c>
      <c r="L2470" t="str">
        <f t="shared" si="48"/>
        <v>2026</v>
      </c>
    </row>
    <row r="2471" spans="1:12" ht="16.2">
      <c r="A2471" s="1">
        <f>策略報表!A2471</f>
        <v>46207</v>
      </c>
      <c r="B2471">
        <f>資料貼入!B2471</f>
        <v>0</v>
      </c>
      <c r="C2471">
        <f>SUM($B$3:B2471)</f>
        <v>38298276.030000001</v>
      </c>
      <c r="L2471" t="str">
        <f t="shared" si="48"/>
        <v>2026</v>
      </c>
    </row>
    <row r="2472" spans="1:12" ht="16.2">
      <c r="A2472" s="1">
        <f>策略報表!A2472</f>
        <v>46208</v>
      </c>
      <c r="B2472">
        <f>資料貼入!B2472</f>
        <v>0</v>
      </c>
      <c r="C2472">
        <f>SUM($B$3:B2472)</f>
        <v>38298276.030000001</v>
      </c>
      <c r="L2472" t="str">
        <f t="shared" si="48"/>
        <v>2026</v>
      </c>
    </row>
    <row r="2473" spans="1:12" ht="16.2">
      <c r="A2473" s="1">
        <f>策略報表!A2473</f>
        <v>46209</v>
      </c>
      <c r="B2473">
        <f>資料貼入!B2473</f>
        <v>-217046.94</v>
      </c>
      <c r="C2473">
        <f>SUM($B$3:B2473)</f>
        <v>38081229.090000004</v>
      </c>
      <c r="L2473" t="str">
        <f t="shared" si="48"/>
        <v>2026</v>
      </c>
    </row>
    <row r="2474" spans="1:12" ht="16.2">
      <c r="A2474" s="1">
        <f>策略報表!A2474</f>
        <v>46210</v>
      </c>
      <c r="B2474">
        <f>資料貼入!B2474</f>
        <v>-79335.719999999987</v>
      </c>
      <c r="C2474">
        <f>SUM($B$3:B2474)</f>
        <v>38001893.370000005</v>
      </c>
      <c r="L2474" t="str">
        <f t="shared" si="48"/>
        <v>2026</v>
      </c>
    </row>
    <row r="2475" spans="1:12" ht="16.2">
      <c r="A2475" s="1">
        <f>策略報表!A2475</f>
        <v>46211</v>
      </c>
      <c r="B2475">
        <f>資料貼入!B2475</f>
        <v>-143975.43999999997</v>
      </c>
      <c r="C2475">
        <f>SUM($B$3:B2475)</f>
        <v>37857917.930000007</v>
      </c>
      <c r="L2475" t="str">
        <f t="shared" si="48"/>
        <v>2026</v>
      </c>
    </row>
    <row r="2476" spans="1:12" ht="16.2">
      <c r="A2476" s="1">
        <f>策略報表!A2476</f>
        <v>46212</v>
      </c>
      <c r="B2476">
        <f>資料貼入!B2476</f>
        <v>-336860.11</v>
      </c>
      <c r="C2476">
        <f>SUM($B$3:B2476)</f>
        <v>37521057.820000008</v>
      </c>
      <c r="L2476" t="str">
        <f t="shared" si="48"/>
        <v>2026</v>
      </c>
    </row>
    <row r="2477" spans="1:12" ht="16.2">
      <c r="A2477" s="1">
        <f>策略報表!A2477</f>
        <v>46213</v>
      </c>
      <c r="B2477">
        <f>資料貼入!B2477</f>
        <v>0</v>
      </c>
      <c r="C2477">
        <f>SUM($B$3:B2477)</f>
        <v>37521057.820000008</v>
      </c>
      <c r="L2477" t="str">
        <f t="shared" si="48"/>
        <v>2026</v>
      </c>
    </row>
    <row r="2478" spans="1:12" ht="16.2">
      <c r="A2478" s="1">
        <f>策略報表!A2478</f>
        <v>46214</v>
      </c>
      <c r="B2478">
        <f>資料貼入!B2478</f>
        <v>0</v>
      </c>
      <c r="C2478">
        <f>SUM($B$3:B2478)</f>
        <v>37521057.820000008</v>
      </c>
      <c r="L2478" t="str">
        <f t="shared" si="48"/>
        <v>2026</v>
      </c>
    </row>
    <row r="2479" spans="1:12" ht="16.2">
      <c r="A2479" s="1">
        <f>策略報表!A2479</f>
        <v>46215</v>
      </c>
      <c r="B2479">
        <f>資料貼入!B2479</f>
        <v>0</v>
      </c>
      <c r="C2479">
        <f>SUM($B$3:B2479)</f>
        <v>37521057.820000008</v>
      </c>
      <c r="L2479" t="str">
        <f t="shared" si="48"/>
        <v>2026</v>
      </c>
    </row>
    <row r="2480" spans="1:12" ht="16.2">
      <c r="A2480" s="1">
        <f>策略報表!A2480</f>
        <v>46216</v>
      </c>
      <c r="B2480">
        <f>資料貼入!B2480</f>
        <v>3537.0500000000102</v>
      </c>
      <c r="C2480">
        <f>SUM($B$3:B2480)</f>
        <v>37524594.870000005</v>
      </c>
      <c r="L2480" t="str">
        <f t="shared" si="48"/>
        <v>2026</v>
      </c>
    </row>
    <row r="2481" spans="1:12" ht="16.2">
      <c r="A2481" s="1">
        <f>策略報表!A2481</f>
        <v>46217</v>
      </c>
      <c r="B2481">
        <f>資料貼入!B2481</f>
        <v>121331.65000000001</v>
      </c>
      <c r="C2481">
        <f>SUM($B$3:B2481)</f>
        <v>37645926.520000003</v>
      </c>
      <c r="L2481" t="str">
        <f t="shared" si="48"/>
        <v>2026</v>
      </c>
    </row>
    <row r="2482" spans="1:12" ht="16.2">
      <c r="A2482" s="1">
        <f>策略報表!A2482</f>
        <v>46218</v>
      </c>
      <c r="B2482">
        <f>資料貼入!B2482</f>
        <v>75874.720000000001</v>
      </c>
      <c r="C2482">
        <f>SUM($B$3:B2482)</f>
        <v>37721801.240000002</v>
      </c>
      <c r="L2482" t="str">
        <f t="shared" si="48"/>
        <v>2026</v>
      </c>
    </row>
    <row r="2483" spans="1:12" ht="16.2">
      <c r="A2483" s="1">
        <f>策略報表!A2483</f>
        <v>46219</v>
      </c>
      <c r="B2483">
        <f>資料貼入!B2483</f>
        <v>-491711.27</v>
      </c>
      <c r="C2483">
        <f>SUM($B$3:B2483)</f>
        <v>37230089.969999999</v>
      </c>
      <c r="L2483" t="str">
        <f t="shared" si="48"/>
        <v>2026</v>
      </c>
    </row>
    <row r="2484" spans="1:12" ht="16.2">
      <c r="A2484" s="1">
        <f>策略報表!A2484</f>
        <v>46220</v>
      </c>
      <c r="B2484">
        <f>資料貼入!B2484</f>
        <v>312354.91000000003</v>
      </c>
      <c r="C2484">
        <f>SUM($B$3:B2484)</f>
        <v>37542444.879999995</v>
      </c>
      <c r="L2484" t="str">
        <f t="shared" si="48"/>
        <v>2026</v>
      </c>
    </row>
    <row r="2485" spans="1:12" ht="16.2">
      <c r="A2485" s="1">
        <f>策略報表!A2485</f>
        <v>46221</v>
      </c>
      <c r="B2485">
        <f>資料貼入!B2485</f>
        <v>0</v>
      </c>
      <c r="C2485">
        <f>SUM($B$3:B2485)</f>
        <v>37542444.879999995</v>
      </c>
      <c r="L2485" t="str">
        <f t="shared" si="48"/>
        <v>2026</v>
      </c>
    </row>
    <row r="2486" spans="1:12" ht="16.2">
      <c r="A2486" s="1">
        <f>策略報表!A2486</f>
        <v>46222</v>
      </c>
      <c r="B2486">
        <f>資料貼入!B2486</f>
        <v>0</v>
      </c>
      <c r="C2486">
        <f>SUM($B$3:B2486)</f>
        <v>37542444.879999995</v>
      </c>
      <c r="L2486" t="str">
        <f t="shared" si="48"/>
        <v>2026</v>
      </c>
    </row>
    <row r="2487" spans="1:12" ht="16.2">
      <c r="A2487" s="1">
        <f>策略報表!A2487</f>
        <v>46223</v>
      </c>
      <c r="B2487">
        <f>資料貼入!B2487</f>
        <v>-641616.28</v>
      </c>
      <c r="C2487">
        <f>SUM($B$3:B2487)</f>
        <v>36900828.599999994</v>
      </c>
      <c r="L2487" t="str">
        <f t="shared" si="48"/>
        <v>2026</v>
      </c>
    </row>
    <row r="2488" spans="1:12" ht="16.2">
      <c r="A2488" s="1">
        <f>策略報表!A2488</f>
        <v>46224</v>
      </c>
      <c r="B2488">
        <f>資料貼入!B2488</f>
        <v>328650.95</v>
      </c>
      <c r="C2488">
        <f>SUM($B$3:B2488)</f>
        <v>37229479.549999997</v>
      </c>
      <c r="L2488" t="str">
        <f t="shared" si="48"/>
        <v>2026</v>
      </c>
    </row>
    <row r="2489" spans="1:12" ht="16.2">
      <c r="A2489" s="1">
        <f>策略報表!A2489</f>
        <v>46225</v>
      </c>
      <c r="B2489">
        <f>資料貼入!B2489</f>
        <v>160261.57999999996</v>
      </c>
      <c r="C2489">
        <f>SUM($B$3:B2489)</f>
        <v>37389741.129999995</v>
      </c>
      <c r="L2489" t="str">
        <f t="shared" si="48"/>
        <v>2026</v>
      </c>
    </row>
    <row r="2490" spans="1:12" ht="16.2">
      <c r="A2490" s="1">
        <f>策略報表!A2490</f>
        <v>46226</v>
      </c>
      <c r="B2490">
        <f>資料貼入!B2490</f>
        <v>-166424.31</v>
      </c>
      <c r="C2490">
        <f>SUM($B$3:B2490)</f>
        <v>37223316.819999993</v>
      </c>
      <c r="L2490" t="str">
        <f t="shared" si="48"/>
        <v>2026</v>
      </c>
    </row>
    <row r="2491" spans="1:12" ht="16.2">
      <c r="A2491" s="1">
        <f>策略報表!A2491</f>
        <v>46227</v>
      </c>
      <c r="B2491">
        <f>資料貼入!B2491</f>
        <v>-388599.54000000004</v>
      </c>
      <c r="C2491">
        <f>SUM($B$3:B2491)</f>
        <v>36834717.279999994</v>
      </c>
      <c r="L2491" t="str">
        <f t="shared" si="48"/>
        <v>2026</v>
      </c>
    </row>
    <row r="2492" spans="1:12" ht="16.2">
      <c r="A2492" s="1">
        <f>策略報表!A2492</f>
        <v>46228</v>
      </c>
      <c r="B2492">
        <f>資料貼入!B2492</f>
        <v>0</v>
      </c>
      <c r="C2492">
        <f>SUM($B$3:B2492)</f>
        <v>36834717.279999994</v>
      </c>
      <c r="L2492" t="str">
        <f t="shared" si="48"/>
        <v>2026</v>
      </c>
    </row>
    <row r="2493" spans="1:12" ht="16.2">
      <c r="A2493" s="1">
        <f>策略報表!A2493</f>
        <v>46229</v>
      </c>
      <c r="B2493">
        <f>資料貼入!B2493</f>
        <v>0</v>
      </c>
      <c r="C2493">
        <f>SUM($B$3:B2493)</f>
        <v>36834717.279999994</v>
      </c>
      <c r="L2493" t="str">
        <f t="shared" si="48"/>
        <v>2026</v>
      </c>
    </row>
    <row r="2494" spans="1:12" ht="16.2">
      <c r="A2494" s="1">
        <f>策略報表!A2494</f>
        <v>46230</v>
      </c>
      <c r="B2494">
        <f>資料貼入!B2494</f>
        <v>-178679.39</v>
      </c>
      <c r="C2494">
        <f>SUM($B$3:B2494)</f>
        <v>36656037.889999993</v>
      </c>
      <c r="L2494" t="str">
        <f t="shared" si="48"/>
        <v>2026</v>
      </c>
    </row>
    <row r="2495" spans="1:12" ht="16.2">
      <c r="A2495" s="1">
        <f>策略報表!A2495</f>
        <v>46231</v>
      </c>
      <c r="B2495">
        <f>資料貼入!B2495</f>
        <v>-900236.66</v>
      </c>
      <c r="C2495">
        <f>SUM($B$3:B2495)</f>
        <v>35755801.229999997</v>
      </c>
      <c r="L2495" t="str">
        <f t="shared" si="48"/>
        <v>2026</v>
      </c>
    </row>
    <row r="2496" spans="1:12" ht="16.2">
      <c r="A2496" s="1">
        <f>策略報表!A2496</f>
        <v>46232</v>
      </c>
      <c r="B2496">
        <f>資料貼入!B2496</f>
        <v>-608531.58000000007</v>
      </c>
      <c r="C2496">
        <f>SUM($B$3:B2496)</f>
        <v>35147269.649999999</v>
      </c>
      <c r="L2496" t="str">
        <f t="shared" si="48"/>
        <v>2026</v>
      </c>
    </row>
    <row r="2497" spans="1:12" ht="16.2">
      <c r="A2497" s="1">
        <f>策略報表!A2497</f>
        <v>46233</v>
      </c>
      <c r="B2497">
        <f>資料貼入!B2497</f>
        <v>-156660.87</v>
      </c>
      <c r="C2497">
        <f>SUM($B$3:B2497)</f>
        <v>34990608.780000001</v>
      </c>
      <c r="L2497" t="str">
        <f t="shared" si="48"/>
        <v>2026</v>
      </c>
    </row>
    <row r="2498" spans="1:12" ht="16.2">
      <c r="A2498" s="1">
        <f>策略報表!A2498</f>
        <v>46234</v>
      </c>
      <c r="B2498">
        <f>資料貼入!B2498</f>
        <v>2057337.55</v>
      </c>
      <c r="C2498">
        <f>SUM($B$3:B2498)</f>
        <v>37047946.329999998</v>
      </c>
      <c r="L2498" t="str">
        <f t="shared" si="48"/>
        <v>2026</v>
      </c>
    </row>
    <row r="2499" spans="1:12" ht="16.2">
      <c r="A2499" s="1">
        <f>策略報表!A2499</f>
        <v>46235</v>
      </c>
      <c r="B2499">
        <f>資料貼入!B2499</f>
        <v>0</v>
      </c>
      <c r="C2499">
        <f>SUM($B$3:B2499)</f>
        <v>37047946.329999998</v>
      </c>
      <c r="L2499" t="str">
        <f t="shared" si="48"/>
        <v>2026</v>
      </c>
    </row>
    <row r="2500" spans="1:12" ht="16.2">
      <c r="A2500" s="1">
        <f>策略報表!A2500</f>
        <v>46236</v>
      </c>
      <c r="B2500">
        <f>資料貼入!B2500</f>
        <v>0</v>
      </c>
      <c r="C2500">
        <f>SUM($B$3:B2500)</f>
        <v>37047946.329999998</v>
      </c>
      <c r="L2500" t="str">
        <f t="shared" ref="L2500:L2563" si="49">IF(ISBLANK(A2500),"",TEXT(A2500,"yyyy"))</f>
        <v>2026</v>
      </c>
    </row>
    <row r="2501" spans="1:12" ht="16.2">
      <c r="A2501" s="1">
        <f>策略報表!A2501</f>
        <v>46237</v>
      </c>
      <c r="B2501">
        <f>資料貼入!B2501</f>
        <v>-719945.98</v>
      </c>
      <c r="C2501">
        <f>SUM($B$3:B2501)</f>
        <v>36328000.350000001</v>
      </c>
      <c r="L2501" t="str">
        <f t="shared" si="49"/>
        <v>2026</v>
      </c>
    </row>
    <row r="2502" spans="1:12" ht="16.2">
      <c r="A2502" s="1">
        <f>策略報表!A2502</f>
        <v>46238</v>
      </c>
      <c r="B2502">
        <f>資料貼入!B2502</f>
        <v>-93644.93</v>
      </c>
      <c r="C2502">
        <f>SUM($B$3:B2502)</f>
        <v>36234355.420000002</v>
      </c>
      <c r="L2502" t="str">
        <f t="shared" si="49"/>
        <v>2026</v>
      </c>
    </row>
    <row r="2503" spans="1:12" ht="16.2">
      <c r="A2503" s="1">
        <f>策略報表!A2503</f>
        <v>46239</v>
      </c>
      <c r="B2503">
        <f>資料貼入!B2503</f>
        <v>284329.86</v>
      </c>
      <c r="C2503">
        <f>SUM($B$3:B2503)</f>
        <v>36518685.280000001</v>
      </c>
      <c r="L2503" t="str">
        <f t="shared" si="49"/>
        <v>2026</v>
      </c>
    </row>
    <row r="2504" spans="1:12" ht="16.2">
      <c r="A2504" s="1">
        <f>策略報表!A2504</f>
        <v>46240</v>
      </c>
      <c r="B2504">
        <f>資料貼入!B2504</f>
        <v>-136108.5</v>
      </c>
      <c r="C2504">
        <f>SUM($B$3:B2504)</f>
        <v>36382576.780000001</v>
      </c>
      <c r="L2504" t="str">
        <f t="shared" si="49"/>
        <v>2026</v>
      </c>
    </row>
    <row r="2505" spans="1:12" ht="16.2">
      <c r="A2505" s="1">
        <f>策略報表!A2505</f>
        <v>46241</v>
      </c>
      <c r="B2505">
        <f>資料貼入!B2505</f>
        <v>-212713.15000000002</v>
      </c>
      <c r="C2505">
        <f>SUM($B$3:B2505)</f>
        <v>36169863.630000003</v>
      </c>
      <c r="L2505" t="str">
        <f t="shared" si="49"/>
        <v>2026</v>
      </c>
    </row>
    <row r="2506" spans="1:12" ht="16.2">
      <c r="A2506" s="1">
        <f>策略報表!A2506</f>
        <v>46242</v>
      </c>
      <c r="B2506">
        <f>資料貼入!B2506</f>
        <v>0</v>
      </c>
      <c r="C2506">
        <f>SUM($B$3:B2506)</f>
        <v>36169863.630000003</v>
      </c>
      <c r="L2506" t="str">
        <f t="shared" si="49"/>
        <v>2026</v>
      </c>
    </row>
    <row r="2507" spans="1:12" ht="16.2">
      <c r="A2507" s="1">
        <f>策略報表!A2507</f>
        <v>46243</v>
      </c>
      <c r="B2507">
        <f>資料貼入!B2507</f>
        <v>0</v>
      </c>
      <c r="C2507">
        <f>SUM($B$3:B2507)</f>
        <v>36169863.630000003</v>
      </c>
      <c r="L2507" t="str">
        <f t="shared" si="49"/>
        <v>2026</v>
      </c>
    </row>
    <row r="2508" spans="1:12" ht="16.2">
      <c r="A2508" s="1">
        <f>策略報表!A2508</f>
        <v>46244</v>
      </c>
      <c r="B2508">
        <f>資料貼入!B2508</f>
        <v>-40610.819999999992</v>
      </c>
      <c r="C2508">
        <f>SUM($B$3:B2508)</f>
        <v>36129252.810000002</v>
      </c>
      <c r="L2508" t="str">
        <f t="shared" si="49"/>
        <v>2026</v>
      </c>
    </row>
    <row r="2509" spans="1:12" ht="16.2">
      <c r="A2509" s="1">
        <f>策略報表!A2509</f>
        <v>46245</v>
      </c>
      <c r="B2509">
        <f>資料貼入!B2509</f>
        <v>-186463.97</v>
      </c>
      <c r="C2509">
        <f>SUM($B$3:B2509)</f>
        <v>35942788.840000004</v>
      </c>
      <c r="L2509" t="str">
        <f t="shared" si="49"/>
        <v>2026</v>
      </c>
    </row>
    <row r="2510" spans="1:12" ht="16.2">
      <c r="A2510" s="1">
        <f>策略報表!A2510</f>
        <v>46246</v>
      </c>
      <c r="B2510">
        <f>資料貼入!B2510</f>
        <v>-8435.8499999999985</v>
      </c>
      <c r="C2510">
        <f>SUM($B$3:B2510)</f>
        <v>35934352.990000002</v>
      </c>
      <c r="L2510" t="str">
        <f t="shared" si="49"/>
        <v>2026</v>
      </c>
    </row>
    <row r="2511" spans="1:12" ht="16.2">
      <c r="A2511" s="1">
        <f>策略報表!A2511</f>
        <v>46247</v>
      </c>
      <c r="B2511">
        <f>資料貼入!B2511</f>
        <v>99562.939999999988</v>
      </c>
      <c r="C2511">
        <f>SUM($B$3:B2511)</f>
        <v>36033915.93</v>
      </c>
      <c r="L2511" t="str">
        <f t="shared" si="49"/>
        <v>2026</v>
      </c>
    </row>
    <row r="2512" spans="1:12" ht="16.2">
      <c r="A2512" s="1">
        <f>策略報表!A2512</f>
        <v>46248</v>
      </c>
      <c r="B2512">
        <f>資料貼入!B2512</f>
        <v>-192503.00999999998</v>
      </c>
      <c r="C2512">
        <f>SUM($B$3:B2512)</f>
        <v>35841412.920000002</v>
      </c>
      <c r="L2512" t="str">
        <f t="shared" si="49"/>
        <v>2026</v>
      </c>
    </row>
    <row r="2513" spans="1:12" ht="16.2">
      <c r="A2513" s="1">
        <f>策略報表!A2513</f>
        <v>46249</v>
      </c>
      <c r="B2513">
        <f>資料貼入!B2513</f>
        <v>0</v>
      </c>
      <c r="C2513">
        <f>SUM($B$3:B2513)</f>
        <v>35841412.920000002</v>
      </c>
      <c r="L2513" t="str">
        <f t="shared" si="49"/>
        <v>2026</v>
      </c>
    </row>
    <row r="2514" spans="1:12" ht="16.2">
      <c r="A2514" s="1">
        <f>策略報表!A2514</f>
        <v>46250</v>
      </c>
      <c r="B2514">
        <f>資料貼入!B2514</f>
        <v>0</v>
      </c>
      <c r="C2514">
        <f>SUM($B$3:B2514)</f>
        <v>35841412.920000002</v>
      </c>
      <c r="L2514" t="str">
        <f t="shared" si="49"/>
        <v>2026</v>
      </c>
    </row>
    <row r="2515" spans="1:12" ht="16.2">
      <c r="A2515" s="1">
        <f>策略報表!A2515</f>
        <v>46251</v>
      </c>
      <c r="B2515">
        <f>資料貼入!B2515</f>
        <v>-16730.400000000001</v>
      </c>
      <c r="C2515">
        <f>SUM($B$3:B2515)</f>
        <v>35824682.520000003</v>
      </c>
      <c r="L2515" t="str">
        <f t="shared" si="49"/>
        <v>2026</v>
      </c>
    </row>
    <row r="2516" spans="1:12" ht="16.2">
      <c r="A2516" s="1">
        <f>策略報表!A2516</f>
        <v>46252</v>
      </c>
      <c r="B2516">
        <f>資料貼入!B2516</f>
        <v>105402.26000000001</v>
      </c>
      <c r="C2516">
        <f>SUM($B$3:B2516)</f>
        <v>35930084.780000001</v>
      </c>
      <c r="L2516" t="str">
        <f t="shared" si="49"/>
        <v>2026</v>
      </c>
    </row>
    <row r="2517" spans="1:12" ht="16.2">
      <c r="A2517" s="1">
        <f>策略報表!A2517</f>
        <v>46253</v>
      </c>
      <c r="B2517">
        <f>資料貼入!B2517</f>
        <v>280833.63</v>
      </c>
      <c r="C2517">
        <f>SUM($B$3:B2517)</f>
        <v>36210918.410000004</v>
      </c>
      <c r="L2517" t="str">
        <f t="shared" si="49"/>
        <v>2026</v>
      </c>
    </row>
    <row r="2518" spans="1:12" ht="16.2">
      <c r="A2518" s="1">
        <f>策略報表!A2518</f>
        <v>46254</v>
      </c>
      <c r="B2518">
        <f>資料貼入!B2518</f>
        <v>-25213.94</v>
      </c>
      <c r="C2518">
        <f>SUM($B$3:B2518)</f>
        <v>36185704.470000006</v>
      </c>
      <c r="L2518" t="str">
        <f t="shared" si="49"/>
        <v>2026</v>
      </c>
    </row>
    <row r="2519" spans="1:12" ht="16.2">
      <c r="A2519" s="1">
        <f>策略報表!A2519</f>
        <v>46255</v>
      </c>
      <c r="B2519">
        <f>資料貼入!B2519</f>
        <v>54908.46</v>
      </c>
      <c r="C2519">
        <f>SUM($B$3:B2519)</f>
        <v>36240612.930000007</v>
      </c>
      <c r="L2519" t="str">
        <f t="shared" si="49"/>
        <v>2026</v>
      </c>
    </row>
    <row r="2520" spans="1:12" ht="16.2">
      <c r="A2520" s="1">
        <f>策略報表!A2520</f>
        <v>46256</v>
      </c>
      <c r="B2520">
        <f>資料貼入!B2520</f>
        <v>0</v>
      </c>
      <c r="C2520">
        <f>SUM($B$3:B2520)</f>
        <v>36240612.930000007</v>
      </c>
      <c r="L2520" t="str">
        <f t="shared" si="49"/>
        <v>2026</v>
      </c>
    </row>
    <row r="2521" spans="1:12" ht="16.2">
      <c r="A2521" s="1">
        <f>策略報表!A2521</f>
        <v>46257</v>
      </c>
      <c r="B2521">
        <f>資料貼入!B2521</f>
        <v>0</v>
      </c>
      <c r="C2521">
        <f>SUM($B$3:B2521)</f>
        <v>36240612.930000007</v>
      </c>
      <c r="L2521" t="str">
        <f t="shared" si="49"/>
        <v>2026</v>
      </c>
    </row>
    <row r="2522" spans="1:12" ht="16.2">
      <c r="A2522" s="1">
        <f>策略報表!A2522</f>
        <v>46258</v>
      </c>
      <c r="B2522">
        <f>資料貼入!B2522</f>
        <v>25961.4</v>
      </c>
      <c r="C2522">
        <f>SUM($B$3:B2522)</f>
        <v>36266574.330000006</v>
      </c>
      <c r="L2522" t="str">
        <f t="shared" si="49"/>
        <v>2026</v>
      </c>
    </row>
    <row r="2523" spans="1:12" ht="16.2">
      <c r="A2523" s="1">
        <f>策略報表!A2523</f>
        <v>46259</v>
      </c>
      <c r="B2523">
        <f>資料貼入!B2523</f>
        <v>-127600.23000000001</v>
      </c>
      <c r="C2523">
        <f>SUM($B$3:B2523)</f>
        <v>36138974.100000009</v>
      </c>
      <c r="L2523" t="str">
        <f t="shared" si="49"/>
        <v>2026</v>
      </c>
    </row>
    <row r="2524" spans="1:12" ht="16.2">
      <c r="A2524" s="1">
        <f>策略報表!A2524</f>
        <v>46260</v>
      </c>
      <c r="B2524">
        <f>資料貼入!B2524</f>
        <v>210093.34999999998</v>
      </c>
      <c r="C2524">
        <f>SUM($B$3:B2524)</f>
        <v>36349067.45000001</v>
      </c>
      <c r="L2524" t="str">
        <f t="shared" si="49"/>
        <v>2026</v>
      </c>
    </row>
    <row r="2525" spans="1:12" ht="16.2">
      <c r="A2525" s="1">
        <f>策略報表!A2525</f>
        <v>46261</v>
      </c>
      <c r="B2525">
        <f>資料貼入!B2525</f>
        <v>-27178</v>
      </c>
      <c r="C2525">
        <f>SUM($B$3:B2525)</f>
        <v>36321889.45000001</v>
      </c>
      <c r="L2525" t="str">
        <f t="shared" si="49"/>
        <v>2026</v>
      </c>
    </row>
    <row r="2526" spans="1:12" ht="16.2">
      <c r="A2526" s="1">
        <f>策略報表!A2526</f>
        <v>46262</v>
      </c>
      <c r="B2526">
        <f>資料貼入!B2526</f>
        <v>-23339.210000000003</v>
      </c>
      <c r="C2526">
        <f>SUM($B$3:B2526)</f>
        <v>36298550.24000001</v>
      </c>
      <c r="L2526" t="str">
        <f t="shared" si="49"/>
        <v>2026</v>
      </c>
    </row>
    <row r="2527" spans="1:12" ht="16.2">
      <c r="A2527" s="1">
        <f>策略報表!A2527</f>
        <v>46263</v>
      </c>
      <c r="B2527">
        <f>資料貼入!B2527</f>
        <v>0</v>
      </c>
      <c r="C2527">
        <f>SUM($B$3:B2527)</f>
        <v>36298550.24000001</v>
      </c>
      <c r="L2527" t="str">
        <f t="shared" si="49"/>
        <v>2026</v>
      </c>
    </row>
    <row r="2528" spans="1:12" ht="16.2">
      <c r="A2528" s="1">
        <f>策略報表!A2528</f>
        <v>46264</v>
      </c>
      <c r="B2528">
        <f>資料貼入!B2528</f>
        <v>0</v>
      </c>
      <c r="C2528">
        <f>SUM($B$3:B2528)</f>
        <v>36298550.24000001</v>
      </c>
      <c r="L2528" t="str">
        <f t="shared" si="49"/>
        <v>2026</v>
      </c>
    </row>
    <row r="2529" spans="1:12" ht="16.2">
      <c r="A2529" s="1">
        <f>策略報表!A2529</f>
        <v>46265</v>
      </c>
      <c r="B2529">
        <f>資料貼入!B2529</f>
        <v>-186533.55</v>
      </c>
      <c r="C2529">
        <f>SUM($B$3:B2529)</f>
        <v>36112016.690000013</v>
      </c>
      <c r="L2529" t="str">
        <f t="shared" si="49"/>
        <v>2026</v>
      </c>
    </row>
    <row r="2530" spans="1:12" ht="16.2">
      <c r="A2530" s="1">
        <f>策略報表!A2530</f>
        <v>46266</v>
      </c>
      <c r="B2530">
        <f>資料貼入!B2530</f>
        <v>44008.219999999994</v>
      </c>
      <c r="C2530">
        <f>SUM($B$3:B2530)</f>
        <v>36156024.910000011</v>
      </c>
      <c r="L2530" t="str">
        <f t="shared" si="49"/>
        <v>2026</v>
      </c>
    </row>
    <row r="2531" spans="1:12" ht="16.2">
      <c r="A2531" s="1">
        <f>策略報表!A2531</f>
        <v>46267</v>
      </c>
      <c r="B2531">
        <f>資料貼入!B2531</f>
        <v>-46595.37</v>
      </c>
      <c r="C2531">
        <f>SUM($B$3:B2531)</f>
        <v>36109429.540000014</v>
      </c>
      <c r="L2531" t="str">
        <f t="shared" si="49"/>
        <v>2026</v>
      </c>
    </row>
    <row r="2532" spans="1:12" ht="16.2">
      <c r="A2532" s="1">
        <f>策略報表!A2532</f>
        <v>46268</v>
      </c>
      <c r="B2532">
        <f>資料貼入!B2532</f>
        <v>-64770.080000000002</v>
      </c>
      <c r="C2532">
        <f>SUM($B$3:B2532)</f>
        <v>36044659.460000016</v>
      </c>
      <c r="L2532" t="str">
        <f t="shared" si="49"/>
        <v>2026</v>
      </c>
    </row>
    <row r="2533" spans="1:12" ht="16.2">
      <c r="A2533" s="1">
        <f>策略報表!A2533</f>
        <v>46269</v>
      </c>
      <c r="B2533">
        <f>資料貼入!B2533</f>
        <v>-44126.6</v>
      </c>
      <c r="C2533">
        <f>SUM($B$3:B2533)</f>
        <v>36000532.860000014</v>
      </c>
      <c r="L2533" t="str">
        <f t="shared" si="49"/>
        <v>2026</v>
      </c>
    </row>
    <row r="2534" spans="1:12" ht="16.2">
      <c r="A2534" s="1">
        <f>策略報表!A2534</f>
        <v>46270</v>
      </c>
      <c r="B2534">
        <f>資料貼入!B2534</f>
        <v>0</v>
      </c>
      <c r="C2534">
        <f>SUM($B$3:B2534)</f>
        <v>36000532.860000014</v>
      </c>
      <c r="L2534" t="str">
        <f t="shared" si="49"/>
        <v>2026</v>
      </c>
    </row>
    <row r="2535" spans="1:12" ht="16.2">
      <c r="A2535" s="1">
        <f>策略報表!A2535</f>
        <v>46271</v>
      </c>
      <c r="B2535">
        <f>資料貼入!B2535</f>
        <v>0</v>
      </c>
      <c r="C2535">
        <f>SUM($B$3:B2535)</f>
        <v>36000532.860000014</v>
      </c>
      <c r="L2535" t="str">
        <f t="shared" si="49"/>
        <v>2026</v>
      </c>
    </row>
    <row r="2536" spans="1:12" ht="16.2">
      <c r="A2536" s="1">
        <f>策略報表!A2536</f>
        <v>46272</v>
      </c>
      <c r="B2536">
        <f>資料貼入!B2536</f>
        <v>156376.59</v>
      </c>
      <c r="C2536">
        <f>SUM($B$3:B2536)</f>
        <v>36156909.450000018</v>
      </c>
      <c r="L2536" t="str">
        <f t="shared" si="49"/>
        <v>2026</v>
      </c>
    </row>
    <row r="2537" spans="1:12" ht="16.2">
      <c r="A2537" s="1">
        <f>策略報表!A2537</f>
        <v>46273</v>
      </c>
      <c r="B2537">
        <f>資料貼入!B2537</f>
        <v>-115231.34</v>
      </c>
      <c r="C2537">
        <f>SUM($B$3:B2537)</f>
        <v>36041678.110000014</v>
      </c>
      <c r="L2537" t="str">
        <f t="shared" si="49"/>
        <v>2026</v>
      </c>
    </row>
    <row r="2538" spans="1:12" ht="16.2">
      <c r="A2538" s="1">
        <f>策略報表!A2538</f>
        <v>46274</v>
      </c>
      <c r="B2538">
        <f>資料貼入!B2538</f>
        <v>-111078.41</v>
      </c>
      <c r="C2538">
        <f>SUM($B$3:B2538)</f>
        <v>35930599.700000018</v>
      </c>
      <c r="L2538" t="str">
        <f t="shared" si="49"/>
        <v>2026</v>
      </c>
    </row>
    <row r="2539" spans="1:12" ht="16.2">
      <c r="A2539" s="1">
        <f>策略報表!A2539</f>
        <v>46275</v>
      </c>
      <c r="B2539">
        <f>資料貼入!B2539</f>
        <v>-95607.79</v>
      </c>
      <c r="C2539">
        <f>SUM($B$3:B2539)</f>
        <v>35834991.910000019</v>
      </c>
      <c r="L2539" t="str">
        <f t="shared" si="49"/>
        <v>2026</v>
      </c>
    </row>
    <row r="2540" spans="1:12" ht="16.2">
      <c r="A2540" s="1">
        <f>策略報表!A2540</f>
        <v>46276</v>
      </c>
      <c r="B2540">
        <f>資料貼入!B2540</f>
        <v>-8926.0299999999988</v>
      </c>
      <c r="C2540">
        <f>SUM($B$3:B2540)</f>
        <v>35826065.880000018</v>
      </c>
      <c r="L2540" t="str">
        <f t="shared" si="49"/>
        <v>2026</v>
      </c>
    </row>
    <row r="2541" spans="1:12" ht="16.2">
      <c r="A2541" s="1">
        <f>策略報表!A2541</f>
        <v>46277</v>
      </c>
      <c r="B2541">
        <f>資料貼入!B2541</f>
        <v>0</v>
      </c>
      <c r="C2541">
        <f>SUM($B$3:B2541)</f>
        <v>35826065.880000018</v>
      </c>
      <c r="L2541" t="str">
        <f t="shared" si="49"/>
        <v>2026</v>
      </c>
    </row>
    <row r="2542" spans="1:12" ht="16.2">
      <c r="A2542" s="1">
        <f>策略報表!A2542</f>
        <v>46278</v>
      </c>
      <c r="B2542">
        <f>資料貼入!B2542</f>
        <v>0</v>
      </c>
      <c r="C2542">
        <f>SUM($B$3:B2542)</f>
        <v>35826065.880000018</v>
      </c>
      <c r="L2542" t="str">
        <f t="shared" si="49"/>
        <v>2026</v>
      </c>
    </row>
    <row r="2543" spans="1:12" ht="16.2">
      <c r="A2543" s="1">
        <f>策略報表!A2543</f>
        <v>46279</v>
      </c>
      <c r="B2543">
        <f>資料貼入!B2543</f>
        <v>-188187.75</v>
      </c>
      <c r="C2543">
        <f>SUM($B$3:B2543)</f>
        <v>35637878.130000018</v>
      </c>
      <c r="L2543" t="str">
        <f t="shared" si="49"/>
        <v>2026</v>
      </c>
    </row>
    <row r="2544" spans="1:12" ht="16.2">
      <c r="A2544" s="1">
        <f>策略報表!A2544</f>
        <v>46280</v>
      </c>
      <c r="B2544">
        <f>資料貼入!B2544</f>
        <v>-105056.53</v>
      </c>
      <c r="C2544">
        <f>SUM($B$3:B2544)</f>
        <v>35532821.600000016</v>
      </c>
      <c r="L2544" t="str">
        <f t="shared" si="49"/>
        <v>2026</v>
      </c>
    </row>
    <row r="2545" spans="1:12" ht="16.2">
      <c r="A2545" s="1">
        <f>策略報表!A2545</f>
        <v>46281</v>
      </c>
      <c r="B2545">
        <f>資料貼入!B2545</f>
        <v>-133469.78</v>
      </c>
      <c r="C2545">
        <f>SUM($B$3:B2545)</f>
        <v>35399351.820000015</v>
      </c>
      <c r="L2545" t="str">
        <f t="shared" si="49"/>
        <v>2026</v>
      </c>
    </row>
    <row r="2546" spans="1:12" ht="16.2">
      <c r="A2546" s="1">
        <f>策略報表!A2546</f>
        <v>46282</v>
      </c>
      <c r="B2546">
        <f>資料貼入!B2546</f>
        <v>0</v>
      </c>
      <c r="C2546">
        <f>SUM($B$3:B2546)</f>
        <v>35399351.820000015</v>
      </c>
      <c r="L2546" t="str">
        <f t="shared" si="49"/>
        <v>2026</v>
      </c>
    </row>
    <row r="2547" spans="1:12" ht="16.2">
      <c r="A2547" s="1">
        <f>策略報表!A2547</f>
        <v>46283</v>
      </c>
      <c r="B2547">
        <f>資料貼入!B2547</f>
        <v>173381.35</v>
      </c>
      <c r="C2547">
        <f>SUM($B$3:B2547)</f>
        <v>35572733.170000017</v>
      </c>
      <c r="L2547" t="str">
        <f t="shared" si="49"/>
        <v>2026</v>
      </c>
    </row>
    <row r="2548" spans="1:12" ht="16.2">
      <c r="A2548" s="1">
        <f>策略報表!A2548</f>
        <v>46284</v>
      </c>
      <c r="B2548">
        <f>資料貼入!B2548</f>
        <v>0</v>
      </c>
      <c r="C2548">
        <f>SUM($B$3:B2548)</f>
        <v>35572733.170000017</v>
      </c>
      <c r="L2548" t="str">
        <f t="shared" si="49"/>
        <v>2026</v>
      </c>
    </row>
    <row r="2549" spans="1:12" ht="16.2">
      <c r="A2549" s="1">
        <f>策略報表!A2549</f>
        <v>46285</v>
      </c>
      <c r="B2549">
        <f>資料貼入!B2549</f>
        <v>0</v>
      </c>
      <c r="C2549">
        <f>SUM($B$3:B2549)</f>
        <v>35572733.170000017</v>
      </c>
      <c r="L2549" t="str">
        <f t="shared" si="49"/>
        <v>2026</v>
      </c>
    </row>
    <row r="2550" spans="1:12" ht="16.2">
      <c r="A2550" s="1">
        <f>策略報表!A2550</f>
        <v>46286</v>
      </c>
      <c r="B2550">
        <f>資料貼入!B2550</f>
        <v>132546.31</v>
      </c>
      <c r="C2550">
        <f>SUM($B$3:B2550)</f>
        <v>35705279.480000019</v>
      </c>
      <c r="L2550" t="str">
        <f t="shared" si="49"/>
        <v>2026</v>
      </c>
    </row>
    <row r="2551" spans="1:12" ht="16.2">
      <c r="A2551" s="1">
        <f>策略報表!A2551</f>
        <v>46287</v>
      </c>
      <c r="B2551">
        <f>資料貼入!B2551</f>
        <v>188286.7</v>
      </c>
      <c r="C2551">
        <f>SUM($B$3:B2551)</f>
        <v>35893566.180000022</v>
      </c>
      <c r="L2551" t="str">
        <f t="shared" si="49"/>
        <v>2026</v>
      </c>
    </row>
    <row r="2552" spans="1:12" ht="16.2">
      <c r="A2552" s="1">
        <f>策略報表!A2552</f>
        <v>46288</v>
      </c>
      <c r="B2552">
        <f>資料貼入!B2552</f>
        <v>-109747.93</v>
      </c>
      <c r="C2552">
        <f>SUM($B$3:B2552)</f>
        <v>35783818.250000022</v>
      </c>
      <c r="L2552" t="str">
        <f t="shared" si="49"/>
        <v>2026</v>
      </c>
    </row>
    <row r="2553" spans="1:12" ht="16.2">
      <c r="A2553" s="1">
        <f>策略報表!A2553</f>
        <v>46289</v>
      </c>
      <c r="B2553">
        <f>資料貼入!B2553</f>
        <v>-28937.79</v>
      </c>
      <c r="C2553">
        <f>SUM($B$3:B2553)</f>
        <v>35754880.460000023</v>
      </c>
      <c r="L2553" t="str">
        <f t="shared" si="49"/>
        <v>2026</v>
      </c>
    </row>
    <row r="2554" spans="1:12" ht="16.2">
      <c r="A2554" s="1">
        <f>策略報表!A2554</f>
        <v>46290</v>
      </c>
      <c r="B2554">
        <f>資料貼入!B2554</f>
        <v>0</v>
      </c>
      <c r="C2554">
        <f>SUM($B$3:B2554)</f>
        <v>35754880.460000023</v>
      </c>
      <c r="L2554" t="str">
        <f t="shared" si="49"/>
        <v>2026</v>
      </c>
    </row>
    <row r="2555" spans="1:12" ht="16.2">
      <c r="A2555" s="1">
        <f>策略報表!A2555</f>
        <v>46291</v>
      </c>
      <c r="B2555">
        <f>資料貼入!B2555</f>
        <v>0</v>
      </c>
      <c r="C2555">
        <f>SUM($B$3:B2555)</f>
        <v>35754880.460000023</v>
      </c>
      <c r="L2555" t="str">
        <f t="shared" si="49"/>
        <v>2026</v>
      </c>
    </row>
    <row r="2556" spans="1:12" ht="16.2">
      <c r="A2556" s="1">
        <f>策略報表!A2556</f>
        <v>46292</v>
      </c>
      <c r="B2556">
        <f>資料貼入!B2556</f>
        <v>0</v>
      </c>
      <c r="C2556">
        <f>SUM($B$3:B2556)</f>
        <v>35754880.460000023</v>
      </c>
      <c r="L2556" t="str">
        <f t="shared" si="49"/>
        <v>2026</v>
      </c>
    </row>
    <row r="2557" spans="1:12" ht="16.2">
      <c r="A2557" s="1">
        <f>策略報表!A2557</f>
        <v>46293</v>
      </c>
      <c r="B2557">
        <f>資料貼入!B2557</f>
        <v>0</v>
      </c>
      <c r="C2557">
        <f>SUM($B$3:B2557)</f>
        <v>35754880.460000023</v>
      </c>
      <c r="L2557" t="str">
        <f t="shared" si="49"/>
        <v>2026</v>
      </c>
    </row>
    <row r="2558" spans="1:12" ht="16.2">
      <c r="A2558" s="1">
        <f>策略報表!A2558</f>
        <v>46294</v>
      </c>
      <c r="B2558">
        <f>資料貼入!B2558</f>
        <v>-28702.689999999995</v>
      </c>
      <c r="C2558">
        <f>SUM($B$3:B2558)</f>
        <v>35726177.770000026</v>
      </c>
      <c r="L2558" t="str">
        <f t="shared" si="49"/>
        <v>2026</v>
      </c>
    </row>
    <row r="2559" spans="1:12" ht="16.2">
      <c r="A2559" s="1">
        <f>策略報表!A2559</f>
        <v>46295</v>
      </c>
      <c r="B2559">
        <f>資料貼入!B2559</f>
        <v>-175012.23</v>
      </c>
      <c r="C2559">
        <f>SUM($B$3:B2559)</f>
        <v>35551165.540000029</v>
      </c>
      <c r="L2559" t="str">
        <f t="shared" si="49"/>
        <v>2026</v>
      </c>
    </row>
    <row r="2560" spans="1:12" ht="16.2">
      <c r="A2560" s="1">
        <f>策略報表!A2560</f>
        <v>46296</v>
      </c>
      <c r="B2560">
        <f>資料貼入!B2560</f>
        <v>0</v>
      </c>
      <c r="C2560">
        <f>SUM($B$3:B2560)</f>
        <v>35551165.540000029</v>
      </c>
      <c r="L2560" t="str">
        <f t="shared" si="49"/>
        <v>2026</v>
      </c>
    </row>
    <row r="2561" spans="1:12" ht="16.2">
      <c r="A2561" s="1">
        <f>策略報表!A2561</f>
        <v>46297</v>
      </c>
      <c r="B2561">
        <f>資料貼入!B2561</f>
        <v>0</v>
      </c>
      <c r="C2561">
        <f>SUM($B$3:B2561)</f>
        <v>35551165.540000029</v>
      </c>
      <c r="L2561" t="str">
        <f t="shared" si="49"/>
        <v>2026</v>
      </c>
    </row>
    <row r="2562" spans="1:12" ht="16.2">
      <c r="A2562" s="1">
        <f>策略報表!A2562</f>
        <v>46298</v>
      </c>
      <c r="B2562">
        <f>資料貼入!B2562</f>
        <v>0</v>
      </c>
      <c r="C2562">
        <f>SUM($B$3:B2562)</f>
        <v>35551165.540000029</v>
      </c>
      <c r="L2562" t="str">
        <f t="shared" si="49"/>
        <v>2026</v>
      </c>
    </row>
    <row r="2563" spans="1:12" ht="16.2">
      <c r="A2563" s="1">
        <f>策略報表!A2563</f>
        <v>46299</v>
      </c>
      <c r="B2563">
        <f>資料貼入!B2563</f>
        <v>0</v>
      </c>
      <c r="C2563">
        <f>SUM($B$3:B2563)</f>
        <v>35551165.540000029</v>
      </c>
      <c r="L2563" t="str">
        <f t="shared" si="49"/>
        <v>2026</v>
      </c>
    </row>
    <row r="2564" spans="1:12" ht="16.2">
      <c r="A2564" s="1">
        <f>策略報表!A2564</f>
        <v>46300</v>
      </c>
      <c r="B2564">
        <f>資料貼入!B2564</f>
        <v>0</v>
      </c>
      <c r="C2564">
        <f>SUM($B$3:B2564)</f>
        <v>35551165.540000029</v>
      </c>
      <c r="L2564" t="str">
        <f t="shared" ref="L2564:L2627" si="50">IF(ISBLANK(A2564),"",TEXT(A2564,"yyyy"))</f>
        <v>2026</v>
      </c>
    </row>
    <row r="2565" spans="1:12" ht="16.2">
      <c r="A2565" s="1">
        <f>策略報表!A2565</f>
        <v>46301</v>
      </c>
      <c r="B2565">
        <f>資料貼入!B2565</f>
        <v>0</v>
      </c>
      <c r="C2565">
        <f>SUM($B$3:B2565)</f>
        <v>35551165.540000029</v>
      </c>
      <c r="L2565" t="str">
        <f t="shared" si="50"/>
        <v>2026</v>
      </c>
    </row>
    <row r="2566" spans="1:12" ht="16.2">
      <c r="A2566" s="1">
        <f>策略報表!A2566</f>
        <v>46302</v>
      </c>
      <c r="B2566">
        <f>資料貼入!B2566</f>
        <v>0</v>
      </c>
      <c r="C2566">
        <f>SUM($B$3:B2566)</f>
        <v>35551165.540000029</v>
      </c>
      <c r="L2566" t="str">
        <f t="shared" si="50"/>
        <v>2026</v>
      </c>
    </row>
    <row r="2567" spans="1:12" ht="16.2">
      <c r="A2567" s="1">
        <f>策略報表!A2567</f>
        <v>46303</v>
      </c>
      <c r="B2567">
        <f>資料貼入!B2567</f>
        <v>0</v>
      </c>
      <c r="C2567">
        <f>SUM($B$3:B2567)</f>
        <v>35551165.540000029</v>
      </c>
      <c r="L2567" t="str">
        <f t="shared" si="50"/>
        <v>2026</v>
      </c>
    </row>
    <row r="2568" spans="1:12" ht="16.2">
      <c r="A2568" s="1">
        <f>策略報表!A2568</f>
        <v>46304</v>
      </c>
      <c r="B2568">
        <f>資料貼入!B2568</f>
        <v>0</v>
      </c>
      <c r="C2568">
        <f>SUM($B$3:B2568)</f>
        <v>35551165.540000029</v>
      </c>
      <c r="L2568" t="str">
        <f t="shared" si="50"/>
        <v>2026</v>
      </c>
    </row>
    <row r="2569" spans="1:12" ht="16.2">
      <c r="A2569" s="1">
        <f>策略報表!A2569</f>
        <v>46305</v>
      </c>
      <c r="B2569">
        <f>資料貼入!B2569</f>
        <v>0</v>
      </c>
      <c r="C2569">
        <f>SUM($B$3:B2569)</f>
        <v>35551165.540000029</v>
      </c>
      <c r="L2569" t="str">
        <f t="shared" si="50"/>
        <v>2026</v>
      </c>
    </row>
    <row r="2570" spans="1:12" ht="16.2">
      <c r="A2570" s="1">
        <f>策略報表!A2570</f>
        <v>46306</v>
      </c>
      <c r="B2570">
        <f>資料貼入!B2570</f>
        <v>0</v>
      </c>
      <c r="C2570">
        <f>SUM($B$3:B2570)</f>
        <v>35551165.540000029</v>
      </c>
      <c r="L2570" t="str">
        <f t="shared" si="50"/>
        <v>2026</v>
      </c>
    </row>
    <row r="2571" spans="1:12" ht="16.2">
      <c r="A2571" s="1">
        <f>策略報表!A2571</f>
        <v>0</v>
      </c>
      <c r="B2571">
        <f>資料貼入!B2571</f>
        <v>0</v>
      </c>
      <c r="C2571">
        <f>SUM($B$3:B2571)</f>
        <v>35551165.540000029</v>
      </c>
      <c r="L2571" t="str">
        <f t="shared" si="50"/>
        <v>1900</v>
      </c>
    </row>
    <row r="2572" spans="1:12" ht="16.2">
      <c r="A2572" s="1">
        <f>策略報表!A2572</f>
        <v>0</v>
      </c>
      <c r="B2572">
        <f>資料貼入!B2572</f>
        <v>0</v>
      </c>
      <c r="C2572">
        <f>SUM($B$3:B2572)</f>
        <v>35551165.540000029</v>
      </c>
      <c r="L2572" t="str">
        <f t="shared" si="50"/>
        <v>1900</v>
      </c>
    </row>
    <row r="2573" spans="1:12" ht="16.2">
      <c r="A2573" s="1">
        <f>策略報表!A2573</f>
        <v>0</v>
      </c>
      <c r="B2573">
        <f>資料貼入!B2573</f>
        <v>0</v>
      </c>
      <c r="C2573">
        <f>SUM($B$3:B2573)</f>
        <v>35551165.540000029</v>
      </c>
      <c r="L2573" t="str">
        <f t="shared" si="50"/>
        <v>1900</v>
      </c>
    </row>
    <row r="2574" spans="1:12" ht="16.2">
      <c r="A2574" s="1">
        <f>策略報表!A2574</f>
        <v>0</v>
      </c>
      <c r="B2574">
        <f>資料貼入!B2574</f>
        <v>0</v>
      </c>
      <c r="C2574">
        <f>SUM($B$3:B2574)</f>
        <v>35551165.540000029</v>
      </c>
      <c r="L2574" t="str">
        <f t="shared" si="50"/>
        <v>1900</v>
      </c>
    </row>
    <row r="2575" spans="1:12" ht="16.2">
      <c r="A2575" s="1">
        <f>策略報表!A2575</f>
        <v>0</v>
      </c>
      <c r="B2575">
        <f>資料貼入!B2575</f>
        <v>0</v>
      </c>
      <c r="C2575">
        <f>SUM($B$3:B2575)</f>
        <v>35551165.540000029</v>
      </c>
      <c r="L2575" t="str">
        <f t="shared" si="50"/>
        <v>1900</v>
      </c>
    </row>
    <row r="2576" spans="1:12" ht="16.2">
      <c r="A2576" s="1">
        <f>策略報表!A2576</f>
        <v>0</v>
      </c>
      <c r="B2576">
        <f>資料貼入!B2576</f>
        <v>0</v>
      </c>
      <c r="C2576">
        <f>SUM($B$3:B2576)</f>
        <v>35551165.540000029</v>
      </c>
      <c r="L2576" t="str">
        <f t="shared" si="50"/>
        <v>1900</v>
      </c>
    </row>
    <row r="2577" spans="1:12" ht="16.2">
      <c r="A2577" s="1">
        <f>策略報表!A2577</f>
        <v>0</v>
      </c>
      <c r="B2577">
        <f>資料貼入!B2577</f>
        <v>0</v>
      </c>
      <c r="C2577">
        <f>SUM($B$3:B2577)</f>
        <v>35551165.540000029</v>
      </c>
      <c r="L2577" t="str">
        <f t="shared" si="50"/>
        <v>1900</v>
      </c>
    </row>
    <row r="2578" spans="1:12" ht="16.2">
      <c r="A2578" s="1">
        <f>策略報表!A2578</f>
        <v>0</v>
      </c>
      <c r="B2578">
        <f>資料貼入!B2578</f>
        <v>0</v>
      </c>
      <c r="C2578">
        <f>SUM($B$3:B2578)</f>
        <v>35551165.540000029</v>
      </c>
      <c r="L2578" t="str">
        <f t="shared" si="50"/>
        <v>1900</v>
      </c>
    </row>
    <row r="2579" spans="1:12" ht="16.2">
      <c r="A2579" s="1">
        <f>策略報表!A2579</f>
        <v>0</v>
      </c>
      <c r="B2579">
        <f>資料貼入!B2579</f>
        <v>0</v>
      </c>
      <c r="C2579">
        <f>SUM($B$3:B2579)</f>
        <v>35551165.540000029</v>
      </c>
      <c r="L2579" t="str">
        <f t="shared" si="50"/>
        <v>1900</v>
      </c>
    </row>
    <row r="2580" spans="1:12" ht="16.2">
      <c r="A2580" s="1">
        <f>策略報表!A2580</f>
        <v>0</v>
      </c>
      <c r="B2580">
        <f>資料貼入!B2580</f>
        <v>0</v>
      </c>
      <c r="C2580">
        <f>SUM($B$3:B2580)</f>
        <v>35551165.540000029</v>
      </c>
      <c r="L2580" t="str">
        <f t="shared" si="50"/>
        <v>1900</v>
      </c>
    </row>
    <row r="2581" spans="1:12" ht="16.2">
      <c r="A2581" s="1">
        <f>策略報表!A2581</f>
        <v>0</v>
      </c>
      <c r="B2581">
        <f>資料貼入!B2581</f>
        <v>0</v>
      </c>
      <c r="C2581">
        <f>SUM($B$3:B2581)</f>
        <v>35551165.540000029</v>
      </c>
      <c r="L2581" t="str">
        <f t="shared" si="50"/>
        <v>1900</v>
      </c>
    </row>
    <row r="2582" spans="1:12" ht="16.2">
      <c r="A2582" s="1">
        <f>策略報表!A2582</f>
        <v>0</v>
      </c>
      <c r="B2582">
        <f>資料貼入!B2582</f>
        <v>0</v>
      </c>
      <c r="C2582">
        <f>SUM($B$3:B2582)</f>
        <v>35551165.540000029</v>
      </c>
      <c r="L2582" t="str">
        <f t="shared" si="50"/>
        <v>1900</v>
      </c>
    </row>
    <row r="2583" spans="1:12" ht="16.2">
      <c r="A2583" s="1">
        <f>策略報表!A2583</f>
        <v>0</v>
      </c>
      <c r="B2583">
        <f>資料貼入!B2583</f>
        <v>0</v>
      </c>
      <c r="C2583">
        <f>SUM($B$3:B2583)</f>
        <v>35551165.540000029</v>
      </c>
      <c r="L2583" t="str">
        <f t="shared" si="50"/>
        <v>1900</v>
      </c>
    </row>
    <row r="2584" spans="1:12" ht="16.2">
      <c r="A2584" s="1">
        <f>策略報表!A2584</f>
        <v>0</v>
      </c>
      <c r="B2584">
        <f>資料貼入!B2584</f>
        <v>0</v>
      </c>
      <c r="C2584">
        <f>SUM($B$3:B2584)</f>
        <v>35551165.540000029</v>
      </c>
      <c r="L2584" t="str">
        <f t="shared" si="50"/>
        <v>1900</v>
      </c>
    </row>
    <row r="2585" spans="1:12" ht="16.2">
      <c r="A2585" s="1">
        <f>策略報表!A2585</f>
        <v>0</v>
      </c>
      <c r="B2585">
        <f>資料貼入!B2585</f>
        <v>0</v>
      </c>
      <c r="C2585">
        <f>SUM($B$3:B2585)</f>
        <v>35551165.540000029</v>
      </c>
      <c r="L2585" t="str">
        <f t="shared" si="50"/>
        <v>1900</v>
      </c>
    </row>
    <row r="2586" spans="1:12" ht="16.2">
      <c r="A2586" s="1">
        <f>策略報表!A2586</f>
        <v>0</v>
      </c>
      <c r="B2586">
        <f>資料貼入!B2586</f>
        <v>0</v>
      </c>
      <c r="C2586">
        <f>SUM($B$3:B2586)</f>
        <v>35551165.540000029</v>
      </c>
      <c r="L2586" t="str">
        <f t="shared" si="50"/>
        <v>1900</v>
      </c>
    </row>
    <row r="2587" spans="1:12" ht="16.2">
      <c r="A2587" s="1">
        <f>策略報表!A2587</f>
        <v>0</v>
      </c>
      <c r="B2587">
        <f>資料貼入!B2587</f>
        <v>0</v>
      </c>
      <c r="C2587">
        <f>SUM($B$3:B2587)</f>
        <v>35551165.540000029</v>
      </c>
      <c r="L2587" t="str">
        <f t="shared" si="50"/>
        <v>1900</v>
      </c>
    </row>
    <row r="2588" spans="1:12" ht="16.2">
      <c r="A2588" s="1">
        <f>策略報表!A2588</f>
        <v>0</v>
      </c>
      <c r="B2588">
        <f>資料貼入!B2588</f>
        <v>0</v>
      </c>
      <c r="C2588">
        <f>SUM($B$3:B2588)</f>
        <v>35551165.540000029</v>
      </c>
      <c r="L2588" t="str">
        <f t="shared" si="50"/>
        <v>1900</v>
      </c>
    </row>
    <row r="2589" spans="1:12" ht="16.2">
      <c r="A2589" s="1">
        <f>策略報表!A2589</f>
        <v>0</v>
      </c>
      <c r="B2589">
        <f>資料貼入!B2589</f>
        <v>0</v>
      </c>
      <c r="C2589">
        <f>SUM($B$3:B2589)</f>
        <v>35551165.540000029</v>
      </c>
      <c r="L2589" t="str">
        <f t="shared" si="50"/>
        <v>1900</v>
      </c>
    </row>
    <row r="2590" spans="1:12" ht="16.2">
      <c r="A2590" s="1">
        <f>策略報表!A2590</f>
        <v>0</v>
      </c>
      <c r="B2590">
        <f>資料貼入!B2590</f>
        <v>0</v>
      </c>
      <c r="C2590">
        <f>SUM($B$3:B2590)</f>
        <v>35551165.540000029</v>
      </c>
      <c r="L2590" t="str">
        <f t="shared" si="50"/>
        <v>1900</v>
      </c>
    </row>
    <row r="2591" spans="1:12" ht="16.2">
      <c r="A2591" s="1">
        <f>策略報表!A2591</f>
        <v>0</v>
      </c>
      <c r="B2591">
        <f>資料貼入!B2591</f>
        <v>0</v>
      </c>
      <c r="C2591">
        <f>SUM($B$3:B2591)</f>
        <v>35551165.540000029</v>
      </c>
      <c r="L2591" t="str">
        <f t="shared" si="50"/>
        <v>1900</v>
      </c>
    </row>
    <row r="2592" spans="1:12" ht="16.2">
      <c r="A2592" s="1">
        <f>策略報表!A2592</f>
        <v>0</v>
      </c>
      <c r="B2592">
        <f>資料貼入!B2592</f>
        <v>0</v>
      </c>
      <c r="C2592">
        <f>SUM($B$3:B2592)</f>
        <v>35551165.540000029</v>
      </c>
      <c r="L2592" t="str">
        <f t="shared" si="50"/>
        <v>1900</v>
      </c>
    </row>
    <row r="2593" spans="1:12" ht="16.2">
      <c r="A2593" s="1">
        <f>策略報表!A2593</f>
        <v>0</v>
      </c>
      <c r="B2593">
        <f>資料貼入!B2593</f>
        <v>0</v>
      </c>
      <c r="C2593">
        <f>SUM($B$3:B2593)</f>
        <v>35551165.540000029</v>
      </c>
      <c r="L2593" t="str">
        <f t="shared" si="50"/>
        <v>1900</v>
      </c>
    </row>
    <row r="2594" spans="1:12" ht="16.2">
      <c r="A2594" s="1">
        <f>策略報表!A2594</f>
        <v>0</v>
      </c>
      <c r="B2594">
        <f>資料貼入!B2594</f>
        <v>0</v>
      </c>
      <c r="C2594">
        <f>SUM($B$3:B2594)</f>
        <v>35551165.540000029</v>
      </c>
      <c r="L2594" t="str">
        <f t="shared" si="50"/>
        <v>1900</v>
      </c>
    </row>
    <row r="2595" spans="1:12" ht="16.2">
      <c r="A2595" s="1">
        <f>策略報表!A2595</f>
        <v>0</v>
      </c>
      <c r="B2595">
        <f>資料貼入!B2595</f>
        <v>0</v>
      </c>
      <c r="C2595">
        <f>SUM($B$3:B2595)</f>
        <v>35551165.540000029</v>
      </c>
      <c r="L2595" t="str">
        <f t="shared" si="50"/>
        <v>1900</v>
      </c>
    </row>
    <row r="2596" spans="1:12" ht="16.2">
      <c r="A2596" s="1">
        <f>策略報表!A2596</f>
        <v>0</v>
      </c>
      <c r="B2596">
        <f>資料貼入!B2596</f>
        <v>0</v>
      </c>
      <c r="C2596">
        <f>SUM($B$3:B2596)</f>
        <v>35551165.540000029</v>
      </c>
      <c r="L2596" t="str">
        <f t="shared" si="50"/>
        <v>1900</v>
      </c>
    </row>
    <row r="2597" spans="1:12" ht="16.2">
      <c r="A2597" s="1">
        <f>策略報表!A2597</f>
        <v>0</v>
      </c>
      <c r="B2597">
        <f>資料貼入!B2597</f>
        <v>0</v>
      </c>
      <c r="C2597">
        <f>SUM($B$3:B2597)</f>
        <v>35551165.540000029</v>
      </c>
      <c r="L2597" t="str">
        <f t="shared" si="50"/>
        <v>1900</v>
      </c>
    </row>
    <row r="2598" spans="1:12" ht="16.2">
      <c r="A2598" s="1">
        <f>策略報表!A2598</f>
        <v>0</v>
      </c>
      <c r="B2598">
        <f>資料貼入!B2598</f>
        <v>0</v>
      </c>
      <c r="C2598">
        <f>SUM($B$3:B2598)</f>
        <v>35551165.540000029</v>
      </c>
      <c r="L2598" t="str">
        <f t="shared" si="50"/>
        <v>1900</v>
      </c>
    </row>
    <row r="2599" spans="1:12" ht="16.2">
      <c r="A2599" s="1">
        <f>策略報表!A2599</f>
        <v>0</v>
      </c>
      <c r="B2599">
        <f>資料貼入!B2599</f>
        <v>0</v>
      </c>
      <c r="C2599">
        <f>SUM($B$3:B2599)</f>
        <v>35551165.540000029</v>
      </c>
      <c r="L2599" t="str">
        <f t="shared" si="50"/>
        <v>1900</v>
      </c>
    </row>
    <row r="2600" spans="1:12" ht="16.2">
      <c r="A2600" s="1">
        <f>策略報表!A2600</f>
        <v>0</v>
      </c>
      <c r="B2600">
        <f>資料貼入!B2600</f>
        <v>0</v>
      </c>
      <c r="C2600">
        <f>SUM($B$3:B2600)</f>
        <v>35551165.540000029</v>
      </c>
      <c r="L2600" t="str">
        <f t="shared" si="50"/>
        <v>1900</v>
      </c>
    </row>
    <row r="2601" spans="1:12" ht="16.2">
      <c r="A2601" s="1">
        <f>策略報表!A2601</f>
        <v>0</v>
      </c>
      <c r="B2601">
        <f>資料貼入!B2601</f>
        <v>0</v>
      </c>
      <c r="C2601">
        <f>SUM($B$3:B2601)</f>
        <v>35551165.540000029</v>
      </c>
      <c r="L2601" t="str">
        <f t="shared" si="50"/>
        <v>1900</v>
      </c>
    </row>
    <row r="2602" spans="1:12" ht="16.2">
      <c r="A2602" s="1">
        <f>策略報表!A2602</f>
        <v>0</v>
      </c>
      <c r="B2602">
        <f>資料貼入!B2602</f>
        <v>0</v>
      </c>
      <c r="C2602">
        <f>SUM($B$3:B2602)</f>
        <v>35551165.540000029</v>
      </c>
      <c r="L2602" t="str">
        <f t="shared" si="50"/>
        <v>1900</v>
      </c>
    </row>
    <row r="2603" spans="1:12" ht="16.2">
      <c r="A2603" s="1">
        <f>策略報表!A2603</f>
        <v>0</v>
      </c>
      <c r="B2603">
        <f>資料貼入!B2603</f>
        <v>0</v>
      </c>
      <c r="C2603">
        <f>SUM($B$3:B2603)</f>
        <v>35551165.540000029</v>
      </c>
      <c r="L2603" t="str">
        <f t="shared" si="50"/>
        <v>1900</v>
      </c>
    </row>
    <row r="2604" spans="1:12" ht="16.2">
      <c r="A2604" s="1">
        <f>策略報表!A2604</f>
        <v>0</v>
      </c>
      <c r="B2604">
        <f>資料貼入!B2604</f>
        <v>0</v>
      </c>
      <c r="C2604">
        <f>SUM($B$3:B2604)</f>
        <v>35551165.540000029</v>
      </c>
      <c r="L2604" t="str">
        <f t="shared" si="50"/>
        <v>1900</v>
      </c>
    </row>
    <row r="2605" spans="1:12" ht="16.2">
      <c r="A2605" s="1">
        <f>策略報表!A2605</f>
        <v>0</v>
      </c>
      <c r="B2605">
        <f>資料貼入!B2605</f>
        <v>0</v>
      </c>
      <c r="C2605">
        <f>SUM($B$3:B2605)</f>
        <v>35551165.540000029</v>
      </c>
      <c r="L2605" t="str">
        <f t="shared" si="50"/>
        <v>1900</v>
      </c>
    </row>
    <row r="2606" spans="1:12" ht="16.2">
      <c r="A2606" s="1">
        <f>策略報表!A2606</f>
        <v>0</v>
      </c>
      <c r="B2606">
        <f>資料貼入!B2606</f>
        <v>0</v>
      </c>
      <c r="C2606">
        <f>SUM($B$3:B2606)</f>
        <v>35551165.540000029</v>
      </c>
      <c r="L2606" t="str">
        <f t="shared" si="50"/>
        <v>1900</v>
      </c>
    </row>
    <row r="2607" spans="1:12" ht="16.2">
      <c r="A2607" s="1">
        <f>策略報表!A2607</f>
        <v>0</v>
      </c>
      <c r="B2607">
        <f>資料貼入!B2607</f>
        <v>0</v>
      </c>
      <c r="C2607">
        <f>SUM($B$3:B2607)</f>
        <v>35551165.540000029</v>
      </c>
      <c r="L2607" t="str">
        <f t="shared" si="50"/>
        <v>1900</v>
      </c>
    </row>
    <row r="2608" spans="1:12" ht="16.2">
      <c r="A2608" s="1">
        <f>策略報表!A2608</f>
        <v>0</v>
      </c>
      <c r="B2608">
        <f>資料貼入!B2608</f>
        <v>0</v>
      </c>
      <c r="C2608">
        <f>SUM($B$3:B2608)</f>
        <v>35551165.540000029</v>
      </c>
      <c r="L2608" t="str">
        <f t="shared" si="50"/>
        <v>1900</v>
      </c>
    </row>
    <row r="2609" spans="1:12" ht="16.2">
      <c r="A2609" s="1">
        <f>策略報表!A2609</f>
        <v>0</v>
      </c>
      <c r="B2609">
        <f>資料貼入!B2609</f>
        <v>0</v>
      </c>
      <c r="C2609">
        <f>SUM($B$3:B2609)</f>
        <v>35551165.540000029</v>
      </c>
      <c r="L2609" t="str">
        <f t="shared" si="50"/>
        <v>1900</v>
      </c>
    </row>
    <row r="2610" spans="1:12" ht="16.2">
      <c r="A2610" s="1">
        <f>策略報表!A2610</f>
        <v>0</v>
      </c>
      <c r="B2610">
        <f>資料貼入!B2610</f>
        <v>0</v>
      </c>
      <c r="C2610">
        <f>SUM($B$3:B2610)</f>
        <v>35551165.540000029</v>
      </c>
      <c r="L2610" t="str">
        <f t="shared" si="50"/>
        <v>1900</v>
      </c>
    </row>
    <row r="2611" spans="1:12" ht="16.2">
      <c r="A2611" s="1">
        <f>策略報表!A2611</f>
        <v>0</v>
      </c>
      <c r="B2611">
        <f>資料貼入!B2611</f>
        <v>0</v>
      </c>
      <c r="C2611">
        <f>SUM($B$3:B2611)</f>
        <v>35551165.540000029</v>
      </c>
      <c r="L2611" t="str">
        <f t="shared" si="50"/>
        <v>1900</v>
      </c>
    </row>
    <row r="2612" spans="1:12" ht="16.2">
      <c r="A2612" s="1">
        <f>策略報表!A2612</f>
        <v>0</v>
      </c>
      <c r="B2612">
        <f>資料貼入!B2612</f>
        <v>0</v>
      </c>
      <c r="C2612">
        <f>SUM($B$3:B2612)</f>
        <v>35551165.540000029</v>
      </c>
      <c r="L2612" t="str">
        <f t="shared" si="50"/>
        <v>1900</v>
      </c>
    </row>
    <row r="2613" spans="1:12" ht="16.2">
      <c r="A2613" s="1">
        <f>策略報表!A2613</f>
        <v>0</v>
      </c>
      <c r="B2613">
        <f>資料貼入!B2613</f>
        <v>0</v>
      </c>
      <c r="C2613">
        <f>SUM($B$3:B2613)</f>
        <v>35551165.540000029</v>
      </c>
      <c r="L2613" t="str">
        <f t="shared" si="50"/>
        <v>1900</v>
      </c>
    </row>
    <row r="2614" spans="1:12" ht="16.2">
      <c r="A2614" s="1">
        <f>策略報表!A2614</f>
        <v>0</v>
      </c>
      <c r="B2614">
        <f>資料貼入!B2614</f>
        <v>0</v>
      </c>
      <c r="C2614">
        <f>SUM($B$3:B2614)</f>
        <v>35551165.540000029</v>
      </c>
      <c r="L2614" t="str">
        <f t="shared" si="50"/>
        <v>1900</v>
      </c>
    </row>
    <row r="2615" spans="1:12" ht="16.2">
      <c r="A2615" s="1">
        <f>策略報表!A2615</f>
        <v>0</v>
      </c>
      <c r="B2615">
        <f>資料貼入!B2615</f>
        <v>0</v>
      </c>
      <c r="C2615">
        <f>SUM($B$3:B2615)</f>
        <v>35551165.540000029</v>
      </c>
      <c r="L2615" t="str">
        <f t="shared" si="50"/>
        <v>1900</v>
      </c>
    </row>
    <row r="2616" spans="1:12" ht="16.2">
      <c r="A2616" s="1">
        <f>策略報表!A2616</f>
        <v>0</v>
      </c>
      <c r="B2616">
        <f>資料貼入!B2616</f>
        <v>0</v>
      </c>
      <c r="C2616">
        <f>SUM($B$3:B2616)</f>
        <v>35551165.540000029</v>
      </c>
      <c r="L2616" t="str">
        <f t="shared" si="50"/>
        <v>1900</v>
      </c>
    </row>
    <row r="2617" spans="1:12" ht="16.2">
      <c r="A2617" s="1">
        <f>策略報表!A2617</f>
        <v>0</v>
      </c>
      <c r="B2617">
        <f>資料貼入!B2617</f>
        <v>0</v>
      </c>
      <c r="C2617">
        <f>SUM($B$3:B2617)</f>
        <v>35551165.540000029</v>
      </c>
      <c r="L2617" t="str">
        <f t="shared" si="50"/>
        <v>1900</v>
      </c>
    </row>
    <row r="2618" spans="1:12" ht="16.2">
      <c r="A2618" s="1">
        <f>策略報表!A2618</f>
        <v>0</v>
      </c>
      <c r="B2618">
        <f>資料貼入!B2618</f>
        <v>0</v>
      </c>
      <c r="C2618">
        <f>SUM($B$3:B2618)</f>
        <v>35551165.540000029</v>
      </c>
      <c r="L2618" t="str">
        <f t="shared" si="50"/>
        <v>1900</v>
      </c>
    </row>
    <row r="2619" spans="1:12" ht="16.2">
      <c r="A2619" s="1">
        <f>策略報表!A2619</f>
        <v>0</v>
      </c>
      <c r="B2619">
        <f>資料貼入!B2619</f>
        <v>0</v>
      </c>
      <c r="C2619">
        <f>SUM($B$3:B2619)</f>
        <v>35551165.540000029</v>
      </c>
      <c r="L2619" t="str">
        <f t="shared" si="50"/>
        <v>1900</v>
      </c>
    </row>
    <row r="2620" spans="1:12" ht="16.2">
      <c r="A2620" s="1">
        <f>策略報表!A2620</f>
        <v>0</v>
      </c>
      <c r="B2620">
        <f>資料貼入!B2620</f>
        <v>0</v>
      </c>
      <c r="C2620">
        <f>SUM($B$3:B2620)</f>
        <v>35551165.540000029</v>
      </c>
      <c r="L2620" t="str">
        <f t="shared" si="50"/>
        <v>1900</v>
      </c>
    </row>
    <row r="2621" spans="1:12" ht="16.2">
      <c r="A2621" s="1">
        <f>策略報表!A2621</f>
        <v>0</v>
      </c>
      <c r="B2621">
        <f>資料貼入!B2621</f>
        <v>0</v>
      </c>
      <c r="C2621">
        <f>SUM($B$3:B2621)</f>
        <v>35551165.540000029</v>
      </c>
      <c r="L2621" t="str">
        <f t="shared" si="50"/>
        <v>1900</v>
      </c>
    </row>
    <row r="2622" spans="1:12" ht="16.2">
      <c r="A2622" s="1">
        <f>策略報表!A2622</f>
        <v>0</v>
      </c>
      <c r="B2622">
        <f>資料貼入!B2622</f>
        <v>0</v>
      </c>
      <c r="C2622">
        <f>SUM($B$3:B2622)</f>
        <v>35551165.540000029</v>
      </c>
      <c r="L2622" t="str">
        <f t="shared" si="50"/>
        <v>1900</v>
      </c>
    </row>
    <row r="2623" spans="1:12" ht="16.2">
      <c r="A2623" s="1">
        <f>策略報表!A2623</f>
        <v>0</v>
      </c>
      <c r="B2623">
        <f>資料貼入!B2623</f>
        <v>0</v>
      </c>
      <c r="C2623">
        <f>SUM($B$3:B2623)</f>
        <v>35551165.540000029</v>
      </c>
      <c r="L2623" t="str">
        <f t="shared" si="50"/>
        <v>1900</v>
      </c>
    </row>
    <row r="2624" spans="1:12" ht="16.2">
      <c r="A2624" s="1">
        <f>策略報表!A2624</f>
        <v>0</v>
      </c>
      <c r="B2624">
        <f>資料貼入!B2624</f>
        <v>0</v>
      </c>
      <c r="C2624">
        <f>SUM($B$3:B2624)</f>
        <v>35551165.540000029</v>
      </c>
      <c r="L2624" t="str">
        <f t="shared" si="50"/>
        <v>1900</v>
      </c>
    </row>
    <row r="2625" spans="1:12" ht="16.2">
      <c r="A2625" s="1">
        <f>策略報表!A2625</f>
        <v>0</v>
      </c>
      <c r="B2625">
        <f>資料貼入!B2625</f>
        <v>0</v>
      </c>
      <c r="C2625">
        <f>SUM($B$3:B2625)</f>
        <v>35551165.540000029</v>
      </c>
      <c r="L2625" t="str">
        <f t="shared" si="50"/>
        <v>1900</v>
      </c>
    </row>
    <row r="2626" spans="1:12" ht="16.2">
      <c r="A2626" s="1">
        <f>策略報表!A2626</f>
        <v>0</v>
      </c>
      <c r="B2626">
        <f>資料貼入!B2626</f>
        <v>0</v>
      </c>
      <c r="C2626">
        <f>SUM($B$3:B2626)</f>
        <v>35551165.540000029</v>
      </c>
      <c r="L2626" t="str">
        <f t="shared" si="50"/>
        <v>1900</v>
      </c>
    </row>
    <row r="2627" spans="1:12" ht="16.2">
      <c r="A2627" s="1">
        <f>策略報表!A2627</f>
        <v>0</v>
      </c>
      <c r="B2627">
        <f>資料貼入!B2627</f>
        <v>0</v>
      </c>
      <c r="C2627">
        <f>SUM($B$3:B2627)</f>
        <v>35551165.540000029</v>
      </c>
      <c r="L2627" t="str">
        <f t="shared" si="50"/>
        <v>1900</v>
      </c>
    </row>
    <row r="2628" spans="1:12" ht="16.2">
      <c r="A2628" s="1">
        <f>策略報表!A2628</f>
        <v>0</v>
      </c>
      <c r="B2628">
        <f>資料貼入!B2628</f>
        <v>0</v>
      </c>
      <c r="C2628">
        <f>SUM($B$3:B2628)</f>
        <v>35551165.540000029</v>
      </c>
      <c r="L2628" t="str">
        <f t="shared" ref="L2628:L2691" si="51">IF(ISBLANK(A2628),"",TEXT(A2628,"yyyy"))</f>
        <v>1900</v>
      </c>
    </row>
    <row r="2629" spans="1:12" ht="16.2">
      <c r="A2629" s="1">
        <f>策略報表!A2629</f>
        <v>0</v>
      </c>
      <c r="B2629">
        <f>資料貼入!B2629</f>
        <v>0</v>
      </c>
      <c r="C2629">
        <f>SUM($B$3:B2629)</f>
        <v>35551165.540000029</v>
      </c>
      <c r="L2629" t="str">
        <f t="shared" si="51"/>
        <v>1900</v>
      </c>
    </row>
    <row r="2630" spans="1:12" ht="16.2">
      <c r="A2630" s="1">
        <f>策略報表!A2630</f>
        <v>0</v>
      </c>
      <c r="B2630">
        <f>資料貼入!B2630</f>
        <v>0</v>
      </c>
      <c r="C2630">
        <f>SUM($B$3:B2630)</f>
        <v>35551165.540000029</v>
      </c>
      <c r="L2630" t="str">
        <f t="shared" si="51"/>
        <v>1900</v>
      </c>
    </row>
    <row r="2631" spans="1:12" ht="16.2">
      <c r="A2631" s="1">
        <f>策略報表!A2631</f>
        <v>0</v>
      </c>
      <c r="B2631">
        <f>資料貼入!B2631</f>
        <v>0</v>
      </c>
      <c r="C2631">
        <f>SUM($B$3:B2631)</f>
        <v>35551165.540000029</v>
      </c>
      <c r="L2631" t="str">
        <f t="shared" si="51"/>
        <v>1900</v>
      </c>
    </row>
    <row r="2632" spans="1:12" ht="16.2">
      <c r="A2632" s="1">
        <f>策略報表!A2632</f>
        <v>0</v>
      </c>
      <c r="B2632">
        <f>資料貼入!B2632</f>
        <v>0</v>
      </c>
      <c r="C2632">
        <f>SUM($B$3:B2632)</f>
        <v>35551165.540000029</v>
      </c>
      <c r="L2632" t="str">
        <f t="shared" si="51"/>
        <v>1900</v>
      </c>
    </row>
    <row r="2633" spans="1:12" ht="16.2">
      <c r="A2633" s="1">
        <f>策略報表!A2633</f>
        <v>0</v>
      </c>
      <c r="B2633">
        <f>資料貼入!B2633</f>
        <v>0</v>
      </c>
      <c r="C2633">
        <f>SUM($B$3:B2633)</f>
        <v>35551165.540000029</v>
      </c>
      <c r="L2633" t="str">
        <f t="shared" si="51"/>
        <v>1900</v>
      </c>
    </row>
    <row r="2634" spans="1:12" ht="16.2">
      <c r="A2634" s="1">
        <f>策略報表!A2634</f>
        <v>0</v>
      </c>
      <c r="B2634">
        <f>資料貼入!B2634</f>
        <v>0</v>
      </c>
      <c r="C2634">
        <f>SUM($B$3:B2634)</f>
        <v>35551165.540000029</v>
      </c>
      <c r="L2634" t="str">
        <f t="shared" si="51"/>
        <v>1900</v>
      </c>
    </row>
    <row r="2635" spans="1:12" ht="16.2">
      <c r="A2635" s="1">
        <f>策略報表!A2635</f>
        <v>0</v>
      </c>
      <c r="B2635">
        <f>資料貼入!B2635</f>
        <v>0</v>
      </c>
      <c r="C2635">
        <f>SUM($B$3:B2635)</f>
        <v>35551165.540000029</v>
      </c>
      <c r="L2635" t="str">
        <f t="shared" si="51"/>
        <v>1900</v>
      </c>
    </row>
    <row r="2636" spans="1:12" ht="16.2">
      <c r="A2636" s="1">
        <f>策略報表!A2636</f>
        <v>0</v>
      </c>
      <c r="B2636">
        <f>資料貼入!B2636</f>
        <v>0</v>
      </c>
      <c r="C2636">
        <f>SUM($B$3:B2636)</f>
        <v>35551165.540000029</v>
      </c>
      <c r="L2636" t="str">
        <f t="shared" si="51"/>
        <v>1900</v>
      </c>
    </row>
    <row r="2637" spans="1:12" ht="16.2">
      <c r="A2637" s="1">
        <f>策略報表!A2637</f>
        <v>0</v>
      </c>
      <c r="B2637">
        <f>資料貼入!B2637</f>
        <v>0</v>
      </c>
      <c r="C2637">
        <f>SUM($B$3:B2637)</f>
        <v>35551165.540000029</v>
      </c>
      <c r="L2637" t="str">
        <f t="shared" si="51"/>
        <v>1900</v>
      </c>
    </row>
    <row r="2638" spans="1:12" ht="16.2">
      <c r="A2638" s="1">
        <f>策略報表!A2638</f>
        <v>0</v>
      </c>
      <c r="B2638">
        <f>資料貼入!B2638</f>
        <v>0</v>
      </c>
      <c r="C2638">
        <f>SUM($B$3:B2638)</f>
        <v>35551165.540000029</v>
      </c>
      <c r="L2638" t="str">
        <f t="shared" si="51"/>
        <v>1900</v>
      </c>
    </row>
    <row r="2639" spans="1:12" ht="16.2">
      <c r="A2639" s="1">
        <f>策略報表!A2639</f>
        <v>0</v>
      </c>
      <c r="B2639">
        <f>資料貼入!B2639</f>
        <v>0</v>
      </c>
      <c r="C2639">
        <f>SUM($B$3:B2639)</f>
        <v>35551165.540000029</v>
      </c>
      <c r="L2639" t="str">
        <f t="shared" si="51"/>
        <v>1900</v>
      </c>
    </row>
    <row r="2640" spans="1:12" ht="16.2">
      <c r="A2640" s="1">
        <f>策略報表!A2640</f>
        <v>0</v>
      </c>
      <c r="B2640">
        <f>資料貼入!B2640</f>
        <v>0</v>
      </c>
      <c r="C2640">
        <f>SUM($B$3:B2640)</f>
        <v>35551165.540000029</v>
      </c>
      <c r="L2640" t="str">
        <f t="shared" si="51"/>
        <v>1900</v>
      </c>
    </row>
    <row r="2641" spans="1:12" ht="16.2">
      <c r="A2641" s="1">
        <f>策略報表!A2641</f>
        <v>0</v>
      </c>
      <c r="B2641">
        <f>資料貼入!B2641</f>
        <v>0</v>
      </c>
      <c r="C2641">
        <f>SUM($B$3:B2641)</f>
        <v>35551165.540000029</v>
      </c>
      <c r="L2641" t="str">
        <f t="shared" si="51"/>
        <v>1900</v>
      </c>
    </row>
    <row r="2642" spans="1:12" ht="16.2">
      <c r="A2642" s="1">
        <f>策略報表!A2642</f>
        <v>0</v>
      </c>
      <c r="B2642">
        <f>資料貼入!B2642</f>
        <v>0</v>
      </c>
      <c r="C2642">
        <f>SUM($B$3:B2642)</f>
        <v>35551165.540000029</v>
      </c>
      <c r="L2642" t="str">
        <f t="shared" si="51"/>
        <v>1900</v>
      </c>
    </row>
    <row r="2643" spans="1:12" ht="16.2">
      <c r="A2643" s="1">
        <f>策略報表!A2643</f>
        <v>0</v>
      </c>
      <c r="B2643">
        <f>資料貼入!B2643</f>
        <v>0</v>
      </c>
      <c r="C2643">
        <f>SUM($B$3:B2643)</f>
        <v>35551165.540000029</v>
      </c>
      <c r="L2643" t="str">
        <f t="shared" si="51"/>
        <v>1900</v>
      </c>
    </row>
    <row r="2644" spans="1:12" ht="16.2">
      <c r="A2644" s="1">
        <f>策略報表!A2644</f>
        <v>0</v>
      </c>
      <c r="B2644">
        <f>資料貼入!B2644</f>
        <v>0</v>
      </c>
      <c r="C2644">
        <f>SUM($B$3:B2644)</f>
        <v>35551165.540000029</v>
      </c>
      <c r="L2644" t="str">
        <f t="shared" si="51"/>
        <v>1900</v>
      </c>
    </row>
    <row r="2645" spans="1:12" ht="16.2">
      <c r="A2645" s="1">
        <f>策略報表!A2645</f>
        <v>0</v>
      </c>
      <c r="B2645">
        <f>資料貼入!B2645</f>
        <v>0</v>
      </c>
      <c r="C2645">
        <f>SUM($B$3:B2645)</f>
        <v>35551165.540000029</v>
      </c>
      <c r="L2645" t="str">
        <f t="shared" si="51"/>
        <v>1900</v>
      </c>
    </row>
    <row r="2646" spans="1:12" ht="16.2">
      <c r="A2646" s="1">
        <f>策略報表!A2646</f>
        <v>0</v>
      </c>
      <c r="B2646">
        <f>資料貼入!B2646</f>
        <v>0</v>
      </c>
      <c r="C2646">
        <f>SUM($B$3:B2646)</f>
        <v>35551165.540000029</v>
      </c>
      <c r="L2646" t="str">
        <f t="shared" si="51"/>
        <v>1900</v>
      </c>
    </row>
    <row r="2647" spans="1:12" ht="16.2">
      <c r="A2647" s="1">
        <f>策略報表!A2647</f>
        <v>0</v>
      </c>
      <c r="B2647">
        <f>資料貼入!B2647</f>
        <v>0</v>
      </c>
      <c r="C2647">
        <f>SUM($B$3:B2647)</f>
        <v>35551165.540000029</v>
      </c>
      <c r="L2647" t="str">
        <f t="shared" si="51"/>
        <v>1900</v>
      </c>
    </row>
    <row r="2648" spans="1:12" ht="16.2">
      <c r="A2648" s="1">
        <f>策略報表!A2648</f>
        <v>0</v>
      </c>
      <c r="B2648">
        <f>資料貼入!B2648</f>
        <v>0</v>
      </c>
      <c r="C2648">
        <f>SUM($B$3:B2648)</f>
        <v>35551165.540000029</v>
      </c>
      <c r="L2648" t="str">
        <f t="shared" si="51"/>
        <v>1900</v>
      </c>
    </row>
    <row r="2649" spans="1:12" ht="16.2">
      <c r="A2649" s="1">
        <f>策略報表!A2649</f>
        <v>0</v>
      </c>
      <c r="B2649">
        <f>資料貼入!B2649</f>
        <v>0</v>
      </c>
      <c r="C2649">
        <f>SUM($B$3:B2649)</f>
        <v>35551165.540000029</v>
      </c>
      <c r="L2649" t="str">
        <f t="shared" si="51"/>
        <v>1900</v>
      </c>
    </row>
    <row r="2650" spans="1:12" ht="16.2">
      <c r="A2650" s="1">
        <f>策略報表!A2650</f>
        <v>0</v>
      </c>
      <c r="B2650">
        <f>資料貼入!B2650</f>
        <v>0</v>
      </c>
      <c r="C2650">
        <f>SUM($B$3:B2650)</f>
        <v>35551165.540000029</v>
      </c>
      <c r="L2650" t="str">
        <f t="shared" si="51"/>
        <v>1900</v>
      </c>
    </row>
    <row r="2651" spans="1:12" ht="16.2">
      <c r="A2651" s="1">
        <f>策略報表!A2651</f>
        <v>0</v>
      </c>
      <c r="B2651">
        <f>資料貼入!B2651</f>
        <v>0</v>
      </c>
      <c r="C2651">
        <f>SUM($B$3:B2651)</f>
        <v>35551165.540000029</v>
      </c>
      <c r="L2651" t="str">
        <f t="shared" si="51"/>
        <v>1900</v>
      </c>
    </row>
    <row r="2652" spans="1:12" ht="16.2">
      <c r="A2652" s="1">
        <f>策略報表!A2652</f>
        <v>0</v>
      </c>
      <c r="B2652">
        <f>資料貼入!B2652</f>
        <v>0</v>
      </c>
      <c r="C2652">
        <f>SUM($B$3:B2652)</f>
        <v>35551165.540000029</v>
      </c>
      <c r="L2652" t="str">
        <f t="shared" si="51"/>
        <v>1900</v>
      </c>
    </row>
    <row r="2653" spans="1:12" ht="16.2">
      <c r="A2653" s="1">
        <f>策略報表!A2653</f>
        <v>0</v>
      </c>
      <c r="B2653">
        <f>資料貼入!B2653</f>
        <v>0</v>
      </c>
      <c r="C2653">
        <f>SUM($B$3:B2653)</f>
        <v>35551165.540000029</v>
      </c>
      <c r="L2653" t="str">
        <f t="shared" si="51"/>
        <v>1900</v>
      </c>
    </row>
    <row r="2654" spans="1:12" ht="16.2">
      <c r="A2654" s="1">
        <f>策略報表!A2654</f>
        <v>0</v>
      </c>
      <c r="B2654">
        <f>資料貼入!B2654</f>
        <v>0</v>
      </c>
      <c r="C2654">
        <f>SUM($B$3:B2654)</f>
        <v>35551165.540000029</v>
      </c>
      <c r="L2654" t="str">
        <f t="shared" si="51"/>
        <v>1900</v>
      </c>
    </row>
    <row r="2655" spans="1:12" ht="16.2">
      <c r="A2655" s="1">
        <f>策略報表!A2655</f>
        <v>0</v>
      </c>
      <c r="B2655">
        <f>資料貼入!B2655</f>
        <v>0</v>
      </c>
      <c r="C2655">
        <f>SUM($B$3:B2655)</f>
        <v>35551165.540000029</v>
      </c>
      <c r="L2655" t="str">
        <f t="shared" si="51"/>
        <v>1900</v>
      </c>
    </row>
    <row r="2656" spans="1:12" ht="16.2">
      <c r="A2656" s="1">
        <f>策略報表!A2656</f>
        <v>0</v>
      </c>
      <c r="B2656">
        <f>資料貼入!B2656</f>
        <v>0</v>
      </c>
      <c r="C2656">
        <f>SUM($B$3:B2656)</f>
        <v>35551165.540000029</v>
      </c>
      <c r="L2656" t="str">
        <f t="shared" si="51"/>
        <v>1900</v>
      </c>
    </row>
    <row r="2657" spans="1:12" ht="16.2">
      <c r="A2657" s="1">
        <f>策略報表!A2657</f>
        <v>0</v>
      </c>
      <c r="B2657">
        <f>資料貼入!B2657</f>
        <v>0</v>
      </c>
      <c r="C2657">
        <f>SUM($B$3:B2657)</f>
        <v>35551165.540000029</v>
      </c>
      <c r="L2657" t="str">
        <f t="shared" si="51"/>
        <v>1900</v>
      </c>
    </row>
    <row r="2658" spans="1:12" ht="16.2">
      <c r="A2658" s="1">
        <f>策略報表!A2658</f>
        <v>0</v>
      </c>
      <c r="B2658">
        <f>資料貼入!B2658</f>
        <v>0</v>
      </c>
      <c r="C2658">
        <f>SUM($B$3:B2658)</f>
        <v>35551165.540000029</v>
      </c>
      <c r="L2658" t="str">
        <f t="shared" si="51"/>
        <v>1900</v>
      </c>
    </row>
    <row r="2659" spans="1:12" ht="16.2">
      <c r="A2659" s="1">
        <f>策略報表!A2659</f>
        <v>0</v>
      </c>
      <c r="B2659">
        <f>資料貼入!B2659</f>
        <v>0</v>
      </c>
      <c r="C2659">
        <f>SUM($B$3:B2659)</f>
        <v>35551165.540000029</v>
      </c>
      <c r="L2659" t="str">
        <f t="shared" si="51"/>
        <v>1900</v>
      </c>
    </row>
    <row r="2660" spans="1:12" ht="16.2">
      <c r="A2660" s="1">
        <f>策略報表!A2660</f>
        <v>0</v>
      </c>
      <c r="B2660">
        <f>資料貼入!B2660</f>
        <v>0</v>
      </c>
      <c r="C2660">
        <f>SUM($B$3:B2660)</f>
        <v>35551165.540000029</v>
      </c>
      <c r="L2660" t="str">
        <f t="shared" si="51"/>
        <v>1900</v>
      </c>
    </row>
    <row r="2661" spans="1:12" ht="16.2">
      <c r="A2661" s="1">
        <f>策略報表!A2661</f>
        <v>0</v>
      </c>
      <c r="B2661">
        <f>資料貼入!B2661</f>
        <v>0</v>
      </c>
      <c r="C2661">
        <f>SUM($B$3:B2661)</f>
        <v>35551165.540000029</v>
      </c>
      <c r="L2661" t="str">
        <f t="shared" si="51"/>
        <v>1900</v>
      </c>
    </row>
    <row r="2662" spans="1:12" ht="16.2">
      <c r="A2662" s="1">
        <f>策略報表!A2662</f>
        <v>0</v>
      </c>
      <c r="B2662">
        <f>資料貼入!B2662</f>
        <v>0</v>
      </c>
      <c r="C2662">
        <f>SUM($B$3:B2662)</f>
        <v>35551165.540000029</v>
      </c>
      <c r="L2662" t="str">
        <f t="shared" si="51"/>
        <v>1900</v>
      </c>
    </row>
    <row r="2663" spans="1:12" ht="16.2">
      <c r="A2663" s="1">
        <f>策略報表!A2663</f>
        <v>0</v>
      </c>
      <c r="B2663">
        <f>資料貼入!B2663</f>
        <v>0</v>
      </c>
      <c r="C2663">
        <f>SUM($B$3:B2663)</f>
        <v>35551165.540000029</v>
      </c>
      <c r="L2663" t="str">
        <f t="shared" si="51"/>
        <v>1900</v>
      </c>
    </row>
    <row r="2664" spans="1:12" ht="16.2">
      <c r="A2664" s="1">
        <f>策略報表!A2664</f>
        <v>0</v>
      </c>
      <c r="B2664">
        <f>資料貼入!B2664</f>
        <v>0</v>
      </c>
      <c r="C2664">
        <f>SUM($B$3:B2664)</f>
        <v>35551165.540000029</v>
      </c>
      <c r="L2664" t="str">
        <f t="shared" si="51"/>
        <v>1900</v>
      </c>
    </row>
    <row r="2665" spans="1:12" ht="16.2">
      <c r="A2665" s="1">
        <f>策略報表!A2665</f>
        <v>0</v>
      </c>
      <c r="B2665">
        <f>資料貼入!B2665</f>
        <v>0</v>
      </c>
      <c r="C2665">
        <f>SUM($B$3:B2665)</f>
        <v>35551165.540000029</v>
      </c>
      <c r="L2665" t="str">
        <f t="shared" si="51"/>
        <v>1900</v>
      </c>
    </row>
    <row r="2666" spans="1:12" ht="16.2">
      <c r="A2666" s="1">
        <f>策略報表!A2666</f>
        <v>0</v>
      </c>
      <c r="B2666">
        <f>資料貼入!B2666</f>
        <v>0</v>
      </c>
      <c r="C2666">
        <f>SUM($B$3:B2666)</f>
        <v>35551165.540000029</v>
      </c>
      <c r="L2666" t="str">
        <f t="shared" si="51"/>
        <v>1900</v>
      </c>
    </row>
    <row r="2667" spans="1:12" ht="16.2">
      <c r="A2667" s="1">
        <f>策略報表!A2667</f>
        <v>0</v>
      </c>
      <c r="B2667">
        <f>資料貼入!B2667</f>
        <v>0</v>
      </c>
      <c r="C2667">
        <f>SUM($B$3:B2667)</f>
        <v>35551165.540000029</v>
      </c>
      <c r="L2667" t="str">
        <f t="shared" si="51"/>
        <v>1900</v>
      </c>
    </row>
    <row r="2668" spans="1:12" ht="16.2">
      <c r="A2668" s="1">
        <f>策略報表!A2668</f>
        <v>0</v>
      </c>
      <c r="B2668">
        <f>資料貼入!B2668</f>
        <v>0</v>
      </c>
      <c r="C2668">
        <f>SUM($B$3:B2668)</f>
        <v>35551165.540000029</v>
      </c>
      <c r="L2668" t="str">
        <f t="shared" si="51"/>
        <v>1900</v>
      </c>
    </row>
    <row r="2669" spans="1:12" ht="16.2">
      <c r="A2669" s="1">
        <f>策略報表!A2669</f>
        <v>0</v>
      </c>
      <c r="B2669">
        <f>資料貼入!B2669</f>
        <v>0</v>
      </c>
      <c r="C2669">
        <f>SUM($B$3:B2669)</f>
        <v>35551165.540000029</v>
      </c>
      <c r="L2669" t="str">
        <f t="shared" si="51"/>
        <v>1900</v>
      </c>
    </row>
    <row r="2670" spans="1:12" ht="16.2">
      <c r="A2670" s="1">
        <f>策略報表!A2670</f>
        <v>0</v>
      </c>
      <c r="B2670">
        <f>資料貼入!B2670</f>
        <v>0</v>
      </c>
      <c r="C2670">
        <f>SUM($B$3:B2670)</f>
        <v>35551165.540000029</v>
      </c>
      <c r="L2670" t="str">
        <f t="shared" si="51"/>
        <v>1900</v>
      </c>
    </row>
    <row r="2671" spans="1:12" ht="16.2">
      <c r="A2671" s="1">
        <f>策略報表!A2671</f>
        <v>0</v>
      </c>
      <c r="B2671">
        <f>資料貼入!B2671</f>
        <v>0</v>
      </c>
      <c r="C2671">
        <f>SUM($B$3:B2671)</f>
        <v>35551165.540000029</v>
      </c>
      <c r="L2671" t="str">
        <f t="shared" si="51"/>
        <v>1900</v>
      </c>
    </row>
    <row r="2672" spans="1:12" ht="16.2">
      <c r="A2672" s="1">
        <f>策略報表!A2672</f>
        <v>0</v>
      </c>
      <c r="B2672">
        <f>資料貼入!B2672</f>
        <v>0</v>
      </c>
      <c r="C2672">
        <f>SUM($B$3:B2672)</f>
        <v>35551165.540000029</v>
      </c>
      <c r="L2672" t="str">
        <f t="shared" si="51"/>
        <v>1900</v>
      </c>
    </row>
    <row r="2673" spans="1:12" ht="16.2">
      <c r="A2673" s="1">
        <f>策略報表!A2673</f>
        <v>0</v>
      </c>
      <c r="B2673">
        <f>資料貼入!B2673</f>
        <v>0</v>
      </c>
      <c r="C2673">
        <f>SUM($B$3:B2673)</f>
        <v>35551165.540000029</v>
      </c>
      <c r="L2673" t="str">
        <f t="shared" si="51"/>
        <v>1900</v>
      </c>
    </row>
    <row r="2674" spans="1:12" ht="16.2">
      <c r="A2674" s="1">
        <f>策略報表!A2674</f>
        <v>0</v>
      </c>
      <c r="B2674">
        <f>資料貼入!B2674</f>
        <v>0</v>
      </c>
      <c r="C2674">
        <f>SUM($B$3:B2674)</f>
        <v>35551165.540000029</v>
      </c>
      <c r="L2674" t="str">
        <f t="shared" si="51"/>
        <v>1900</v>
      </c>
    </row>
    <row r="2675" spans="1:12" ht="16.2">
      <c r="A2675" s="1">
        <f>策略報表!A2675</f>
        <v>0</v>
      </c>
      <c r="B2675">
        <f>資料貼入!B2675</f>
        <v>0</v>
      </c>
      <c r="C2675">
        <f>SUM($B$3:B2675)</f>
        <v>35551165.540000029</v>
      </c>
      <c r="L2675" t="str">
        <f t="shared" si="51"/>
        <v>1900</v>
      </c>
    </row>
    <row r="2676" spans="1:12" ht="16.2">
      <c r="A2676" s="1">
        <f>策略報表!A2676</f>
        <v>0</v>
      </c>
      <c r="B2676">
        <f>資料貼入!B2676</f>
        <v>0</v>
      </c>
      <c r="C2676">
        <f>SUM($B$3:B2676)</f>
        <v>35551165.540000029</v>
      </c>
      <c r="L2676" t="str">
        <f t="shared" si="51"/>
        <v>1900</v>
      </c>
    </row>
    <row r="2677" spans="1:12" ht="16.2">
      <c r="A2677" s="1">
        <f>策略報表!A2677</f>
        <v>0</v>
      </c>
      <c r="B2677">
        <f>資料貼入!B2677</f>
        <v>0</v>
      </c>
      <c r="C2677">
        <f>SUM($B$3:B2677)</f>
        <v>35551165.540000029</v>
      </c>
      <c r="L2677" t="str">
        <f t="shared" si="51"/>
        <v>1900</v>
      </c>
    </row>
    <row r="2678" spans="1:12" ht="16.2">
      <c r="A2678" s="1">
        <f>策略報表!A2678</f>
        <v>0</v>
      </c>
      <c r="B2678">
        <f>資料貼入!B2678</f>
        <v>0</v>
      </c>
      <c r="C2678">
        <f>SUM($B$3:B2678)</f>
        <v>35551165.540000029</v>
      </c>
      <c r="L2678" t="str">
        <f t="shared" si="51"/>
        <v>1900</v>
      </c>
    </row>
    <row r="2679" spans="1:12" ht="16.2">
      <c r="A2679" s="1">
        <f>策略報表!A2679</f>
        <v>0</v>
      </c>
      <c r="B2679">
        <f>資料貼入!B2679</f>
        <v>0</v>
      </c>
      <c r="C2679">
        <f>SUM($B$3:B2679)</f>
        <v>35551165.540000029</v>
      </c>
      <c r="L2679" t="str">
        <f t="shared" si="51"/>
        <v>1900</v>
      </c>
    </row>
    <row r="2680" spans="1:12" ht="16.2">
      <c r="A2680" s="1">
        <f>策略報表!A2680</f>
        <v>0</v>
      </c>
      <c r="B2680">
        <f>資料貼入!B2680</f>
        <v>0</v>
      </c>
      <c r="C2680">
        <f>SUM($B$3:B2680)</f>
        <v>35551165.540000029</v>
      </c>
      <c r="L2680" t="str">
        <f t="shared" si="51"/>
        <v>1900</v>
      </c>
    </row>
    <row r="2681" spans="1:12" ht="16.2">
      <c r="A2681" s="1">
        <f>策略報表!A2681</f>
        <v>0</v>
      </c>
      <c r="B2681">
        <f>資料貼入!B2681</f>
        <v>0</v>
      </c>
      <c r="C2681">
        <f>SUM($B$3:B2681)</f>
        <v>35551165.540000029</v>
      </c>
      <c r="L2681" t="str">
        <f t="shared" si="51"/>
        <v>1900</v>
      </c>
    </row>
    <row r="2682" spans="1:12" ht="16.2">
      <c r="A2682" s="1">
        <f>策略報表!A2682</f>
        <v>0</v>
      </c>
      <c r="B2682">
        <f>資料貼入!B2682</f>
        <v>0</v>
      </c>
      <c r="C2682">
        <f>SUM($B$3:B2682)</f>
        <v>35551165.540000029</v>
      </c>
      <c r="L2682" t="str">
        <f t="shared" si="51"/>
        <v>1900</v>
      </c>
    </row>
    <row r="2683" spans="1:12" ht="16.2">
      <c r="A2683" s="1">
        <f>策略報表!A2683</f>
        <v>0</v>
      </c>
      <c r="B2683">
        <f>資料貼入!B2683</f>
        <v>0</v>
      </c>
      <c r="C2683">
        <f>SUM($B$3:B2683)</f>
        <v>35551165.540000029</v>
      </c>
      <c r="L2683" t="str">
        <f t="shared" si="51"/>
        <v>1900</v>
      </c>
    </row>
    <row r="2684" spans="1:12" ht="16.2">
      <c r="A2684" s="1">
        <f>策略報表!A2684</f>
        <v>0</v>
      </c>
      <c r="B2684">
        <f>資料貼入!B2684</f>
        <v>0</v>
      </c>
      <c r="C2684">
        <f>SUM($B$3:B2684)</f>
        <v>35551165.540000029</v>
      </c>
      <c r="L2684" t="str">
        <f t="shared" si="51"/>
        <v>1900</v>
      </c>
    </row>
    <row r="2685" spans="1:12" ht="16.2">
      <c r="A2685" s="1">
        <f>策略報表!A2685</f>
        <v>0</v>
      </c>
      <c r="B2685">
        <f>資料貼入!B2685</f>
        <v>0</v>
      </c>
      <c r="C2685">
        <f>SUM($B$3:B2685)</f>
        <v>35551165.540000029</v>
      </c>
      <c r="L2685" t="str">
        <f t="shared" si="51"/>
        <v>1900</v>
      </c>
    </row>
    <row r="2686" spans="1:12" ht="16.2">
      <c r="A2686" s="1">
        <f>策略報表!A2686</f>
        <v>0</v>
      </c>
      <c r="B2686">
        <f>資料貼入!B2686</f>
        <v>0</v>
      </c>
      <c r="C2686">
        <f>SUM($B$3:B2686)</f>
        <v>35551165.540000029</v>
      </c>
      <c r="L2686" t="str">
        <f t="shared" si="51"/>
        <v>1900</v>
      </c>
    </row>
    <row r="2687" spans="1:12" ht="16.2">
      <c r="A2687" s="1">
        <f>策略報表!A2687</f>
        <v>0</v>
      </c>
      <c r="B2687">
        <f>資料貼入!B2687</f>
        <v>0</v>
      </c>
      <c r="C2687">
        <f>SUM($B$3:B2687)</f>
        <v>35551165.540000029</v>
      </c>
      <c r="L2687" t="str">
        <f t="shared" si="51"/>
        <v>1900</v>
      </c>
    </row>
    <row r="2688" spans="1:12" ht="16.2">
      <c r="A2688" s="1">
        <f>策略報表!A2688</f>
        <v>0</v>
      </c>
      <c r="B2688">
        <f>資料貼入!B2688</f>
        <v>0</v>
      </c>
      <c r="C2688">
        <f>SUM($B$3:B2688)</f>
        <v>35551165.540000029</v>
      </c>
      <c r="L2688" t="str">
        <f t="shared" si="51"/>
        <v>1900</v>
      </c>
    </row>
    <row r="2689" spans="1:12" ht="16.2">
      <c r="A2689" s="1">
        <f>策略報表!A2689</f>
        <v>0</v>
      </c>
      <c r="B2689">
        <f>資料貼入!B2689</f>
        <v>0</v>
      </c>
      <c r="C2689">
        <f>SUM($B$3:B2689)</f>
        <v>35551165.540000029</v>
      </c>
      <c r="L2689" t="str">
        <f t="shared" si="51"/>
        <v>1900</v>
      </c>
    </row>
    <row r="2690" spans="1:12" ht="16.2">
      <c r="A2690" s="1">
        <f>策略報表!A2690</f>
        <v>0</v>
      </c>
      <c r="B2690">
        <f>資料貼入!B2690</f>
        <v>0</v>
      </c>
      <c r="C2690">
        <f>SUM($B$3:B2690)</f>
        <v>35551165.540000029</v>
      </c>
      <c r="L2690" t="str">
        <f t="shared" si="51"/>
        <v>1900</v>
      </c>
    </row>
    <row r="2691" spans="1:12" ht="16.2">
      <c r="A2691" s="1">
        <f>策略報表!A2691</f>
        <v>0</v>
      </c>
      <c r="B2691">
        <f>資料貼入!B2691</f>
        <v>0</v>
      </c>
      <c r="C2691">
        <f>SUM($B$3:B2691)</f>
        <v>35551165.540000029</v>
      </c>
      <c r="L2691" t="str">
        <f t="shared" si="51"/>
        <v>1900</v>
      </c>
    </row>
    <row r="2692" spans="1:12" ht="16.2">
      <c r="A2692" s="1">
        <f>策略報表!A2692</f>
        <v>0</v>
      </c>
      <c r="B2692">
        <f>資料貼入!B2692</f>
        <v>0</v>
      </c>
      <c r="C2692">
        <f>SUM($B$3:B2692)</f>
        <v>35551165.540000029</v>
      </c>
      <c r="L2692" t="str">
        <f t="shared" ref="L2692:L2755" si="52">IF(ISBLANK(A2692),"",TEXT(A2692,"yyyy"))</f>
        <v>1900</v>
      </c>
    </row>
    <row r="2693" spans="1:12" ht="16.2">
      <c r="A2693" s="1">
        <f>策略報表!A2693</f>
        <v>0</v>
      </c>
      <c r="B2693">
        <f>資料貼入!B2693</f>
        <v>0</v>
      </c>
      <c r="C2693">
        <f>SUM($B$3:B2693)</f>
        <v>35551165.540000029</v>
      </c>
      <c r="L2693" t="str">
        <f t="shared" si="52"/>
        <v>1900</v>
      </c>
    </row>
    <row r="2694" spans="1:12" ht="16.2">
      <c r="A2694" s="1">
        <f>策略報表!A2694</f>
        <v>0</v>
      </c>
      <c r="B2694">
        <f>資料貼入!B2694</f>
        <v>0</v>
      </c>
      <c r="C2694">
        <f>SUM($B$3:B2694)</f>
        <v>35551165.540000029</v>
      </c>
      <c r="L2694" t="str">
        <f t="shared" si="52"/>
        <v>1900</v>
      </c>
    </row>
    <row r="2695" spans="1:12" ht="16.2">
      <c r="A2695" s="1">
        <f>策略報表!A2695</f>
        <v>0</v>
      </c>
      <c r="B2695">
        <f>資料貼入!B2695</f>
        <v>0</v>
      </c>
      <c r="C2695">
        <f>SUM($B$3:B2695)</f>
        <v>35551165.540000029</v>
      </c>
      <c r="L2695" t="str">
        <f t="shared" si="52"/>
        <v>1900</v>
      </c>
    </row>
    <row r="2696" spans="1:12" ht="16.2">
      <c r="A2696" s="1">
        <f>策略報表!A2696</f>
        <v>0</v>
      </c>
      <c r="B2696">
        <f>資料貼入!B2696</f>
        <v>0</v>
      </c>
      <c r="C2696">
        <f>SUM($B$3:B2696)</f>
        <v>35551165.540000029</v>
      </c>
      <c r="L2696" t="str">
        <f t="shared" si="52"/>
        <v>1900</v>
      </c>
    </row>
    <row r="2697" spans="1:12" ht="16.2">
      <c r="A2697" s="1">
        <f>策略報表!A2697</f>
        <v>0</v>
      </c>
      <c r="B2697">
        <f>資料貼入!B2697</f>
        <v>0</v>
      </c>
      <c r="C2697">
        <f>SUM($B$3:B2697)</f>
        <v>35551165.540000029</v>
      </c>
      <c r="L2697" t="str">
        <f t="shared" si="52"/>
        <v>1900</v>
      </c>
    </row>
    <row r="2698" spans="1:12" ht="16.2">
      <c r="A2698" s="1">
        <f>策略報表!A2698</f>
        <v>0</v>
      </c>
      <c r="B2698">
        <f>資料貼入!B2698</f>
        <v>0</v>
      </c>
      <c r="C2698">
        <f>SUM($B$3:B2698)</f>
        <v>35551165.540000029</v>
      </c>
      <c r="L2698" t="str">
        <f t="shared" si="52"/>
        <v>1900</v>
      </c>
    </row>
    <row r="2699" spans="1:12" ht="16.2">
      <c r="A2699" s="1">
        <f>策略報表!A2699</f>
        <v>0</v>
      </c>
      <c r="B2699">
        <f>資料貼入!B2699</f>
        <v>0</v>
      </c>
      <c r="C2699">
        <f>SUM($B$3:B2699)</f>
        <v>35551165.540000029</v>
      </c>
      <c r="L2699" t="str">
        <f t="shared" si="52"/>
        <v>1900</v>
      </c>
    </row>
    <row r="2700" spans="1:12" ht="16.2">
      <c r="A2700" s="1">
        <f>策略報表!A2700</f>
        <v>0</v>
      </c>
      <c r="B2700">
        <f>資料貼入!B2700</f>
        <v>0</v>
      </c>
      <c r="C2700">
        <f>SUM($B$3:B2700)</f>
        <v>35551165.540000029</v>
      </c>
      <c r="L2700" t="str">
        <f t="shared" si="52"/>
        <v>1900</v>
      </c>
    </row>
    <row r="2701" spans="1:12" ht="16.2">
      <c r="A2701" s="1">
        <f>策略報表!A2701</f>
        <v>0</v>
      </c>
      <c r="B2701">
        <f>資料貼入!B2701</f>
        <v>0</v>
      </c>
      <c r="C2701">
        <f>SUM($B$3:B2701)</f>
        <v>35551165.540000029</v>
      </c>
      <c r="L2701" t="str">
        <f t="shared" si="52"/>
        <v>1900</v>
      </c>
    </row>
    <row r="2702" spans="1:12" ht="16.2">
      <c r="A2702" s="1">
        <f>策略報表!A2702</f>
        <v>0</v>
      </c>
      <c r="B2702">
        <f>資料貼入!B2702</f>
        <v>0</v>
      </c>
      <c r="C2702">
        <f>SUM($B$3:B2702)</f>
        <v>35551165.540000029</v>
      </c>
      <c r="L2702" t="str">
        <f t="shared" si="52"/>
        <v>1900</v>
      </c>
    </row>
    <row r="2703" spans="1:12" ht="16.2">
      <c r="A2703" s="1">
        <f>策略報表!A2703</f>
        <v>0</v>
      </c>
      <c r="B2703">
        <f>資料貼入!B2703</f>
        <v>0</v>
      </c>
      <c r="C2703">
        <f>SUM($B$3:B2703)</f>
        <v>35551165.540000029</v>
      </c>
      <c r="L2703" t="str">
        <f t="shared" si="52"/>
        <v>1900</v>
      </c>
    </row>
    <row r="2704" spans="1:12" ht="16.2">
      <c r="A2704" s="1">
        <f>策略報表!A2704</f>
        <v>0</v>
      </c>
      <c r="B2704">
        <f>資料貼入!B2704</f>
        <v>0</v>
      </c>
      <c r="C2704">
        <f>SUM($B$3:B2704)</f>
        <v>35551165.540000029</v>
      </c>
      <c r="L2704" t="str">
        <f t="shared" si="52"/>
        <v>1900</v>
      </c>
    </row>
    <row r="2705" spans="1:12" ht="16.2">
      <c r="A2705" s="1">
        <f>策略報表!A2705</f>
        <v>0</v>
      </c>
      <c r="B2705">
        <f>資料貼入!B2705</f>
        <v>0</v>
      </c>
      <c r="C2705">
        <f>SUM($B$3:B2705)</f>
        <v>35551165.540000029</v>
      </c>
      <c r="L2705" t="str">
        <f t="shared" si="52"/>
        <v>1900</v>
      </c>
    </row>
    <row r="2706" spans="1:12" ht="16.2">
      <c r="A2706" s="1">
        <f>策略報表!A2706</f>
        <v>0</v>
      </c>
      <c r="B2706">
        <f>資料貼入!B2706</f>
        <v>0</v>
      </c>
      <c r="C2706">
        <f>SUM($B$3:B2706)</f>
        <v>35551165.540000029</v>
      </c>
      <c r="L2706" t="str">
        <f t="shared" si="52"/>
        <v>1900</v>
      </c>
    </row>
    <row r="2707" spans="1:12" ht="16.2">
      <c r="A2707" s="1">
        <f>策略報表!A2707</f>
        <v>0</v>
      </c>
      <c r="B2707">
        <f>資料貼入!B2707</f>
        <v>0</v>
      </c>
      <c r="C2707">
        <f>SUM($B$3:B2707)</f>
        <v>35551165.540000029</v>
      </c>
      <c r="L2707" t="str">
        <f t="shared" si="52"/>
        <v>1900</v>
      </c>
    </row>
    <row r="2708" spans="1:12" ht="16.2">
      <c r="A2708" s="1">
        <f>策略報表!A2708</f>
        <v>0</v>
      </c>
      <c r="B2708">
        <f>資料貼入!B2708</f>
        <v>0</v>
      </c>
      <c r="C2708">
        <f>SUM($B$3:B2708)</f>
        <v>35551165.540000029</v>
      </c>
      <c r="L2708" t="str">
        <f t="shared" si="52"/>
        <v>1900</v>
      </c>
    </row>
    <row r="2709" spans="1:12" ht="16.2">
      <c r="A2709" s="1">
        <f>策略報表!A2709</f>
        <v>0</v>
      </c>
      <c r="B2709">
        <f>資料貼入!B2709</f>
        <v>0</v>
      </c>
      <c r="C2709">
        <f>SUM($B$3:B2709)</f>
        <v>35551165.540000029</v>
      </c>
      <c r="L2709" t="str">
        <f t="shared" si="52"/>
        <v>1900</v>
      </c>
    </row>
    <row r="2710" spans="1:12" ht="16.2">
      <c r="A2710" s="1">
        <f>策略報表!A2710</f>
        <v>0</v>
      </c>
      <c r="B2710">
        <f>資料貼入!B2710</f>
        <v>0</v>
      </c>
      <c r="C2710">
        <f>SUM($B$3:B2710)</f>
        <v>35551165.540000029</v>
      </c>
      <c r="L2710" t="str">
        <f t="shared" si="52"/>
        <v>1900</v>
      </c>
    </row>
    <row r="2711" spans="1:12" ht="16.2">
      <c r="A2711" s="1">
        <f>策略報表!A2711</f>
        <v>0</v>
      </c>
      <c r="B2711">
        <f>資料貼入!B2711</f>
        <v>0</v>
      </c>
      <c r="C2711">
        <f>SUM($B$3:B2711)</f>
        <v>35551165.540000029</v>
      </c>
      <c r="L2711" t="str">
        <f t="shared" si="52"/>
        <v>1900</v>
      </c>
    </row>
    <row r="2712" spans="1:12" ht="16.2">
      <c r="A2712" s="1">
        <f>策略報表!A2712</f>
        <v>0</v>
      </c>
      <c r="B2712">
        <f>資料貼入!B2712</f>
        <v>0</v>
      </c>
      <c r="C2712">
        <f>SUM($B$3:B2712)</f>
        <v>35551165.540000029</v>
      </c>
      <c r="L2712" t="str">
        <f t="shared" si="52"/>
        <v>1900</v>
      </c>
    </row>
    <row r="2713" spans="1:12" ht="16.2">
      <c r="A2713" s="1">
        <f>策略報表!A2713</f>
        <v>0</v>
      </c>
      <c r="B2713">
        <f>資料貼入!B2713</f>
        <v>0</v>
      </c>
      <c r="C2713">
        <f>SUM($B$3:B2713)</f>
        <v>35551165.540000029</v>
      </c>
      <c r="L2713" t="str">
        <f t="shared" si="52"/>
        <v>1900</v>
      </c>
    </row>
    <row r="2714" spans="1:12" ht="16.2">
      <c r="A2714" s="1">
        <f>策略報表!A2714</f>
        <v>0</v>
      </c>
      <c r="B2714">
        <f>資料貼入!B2714</f>
        <v>0</v>
      </c>
      <c r="C2714">
        <f>SUM($B$3:B2714)</f>
        <v>35551165.540000029</v>
      </c>
      <c r="L2714" t="str">
        <f t="shared" si="52"/>
        <v>1900</v>
      </c>
    </row>
    <row r="2715" spans="1:12" ht="16.2">
      <c r="A2715" s="1">
        <f>策略報表!A2715</f>
        <v>0</v>
      </c>
      <c r="B2715">
        <f>資料貼入!B2715</f>
        <v>0</v>
      </c>
      <c r="C2715">
        <f>SUM($B$3:B2715)</f>
        <v>35551165.540000029</v>
      </c>
      <c r="L2715" t="str">
        <f t="shared" si="52"/>
        <v>1900</v>
      </c>
    </row>
    <row r="2716" spans="1:12" ht="16.2">
      <c r="A2716" s="1">
        <f>策略報表!A2716</f>
        <v>0</v>
      </c>
      <c r="B2716">
        <f>資料貼入!B2716</f>
        <v>0</v>
      </c>
      <c r="C2716">
        <f>SUM($B$3:B2716)</f>
        <v>35551165.540000029</v>
      </c>
      <c r="L2716" t="str">
        <f t="shared" si="52"/>
        <v>1900</v>
      </c>
    </row>
    <row r="2717" spans="1:12" ht="16.2">
      <c r="A2717" s="1">
        <f>策略報表!A2717</f>
        <v>0</v>
      </c>
      <c r="B2717">
        <f>資料貼入!B2717</f>
        <v>0</v>
      </c>
      <c r="C2717">
        <f>SUM($B$3:B2717)</f>
        <v>35551165.540000029</v>
      </c>
      <c r="L2717" t="str">
        <f t="shared" si="52"/>
        <v>1900</v>
      </c>
    </row>
    <row r="2718" spans="1:12" ht="16.2">
      <c r="A2718" s="1">
        <f>策略報表!A2718</f>
        <v>0</v>
      </c>
      <c r="B2718">
        <f>資料貼入!B2718</f>
        <v>0</v>
      </c>
      <c r="C2718">
        <f>SUM($B$3:B2718)</f>
        <v>35551165.540000029</v>
      </c>
      <c r="L2718" t="str">
        <f t="shared" si="52"/>
        <v>1900</v>
      </c>
    </row>
    <row r="2719" spans="1:12" ht="16.2">
      <c r="A2719" s="1">
        <f>策略報表!A2719</f>
        <v>0</v>
      </c>
      <c r="B2719">
        <f>資料貼入!B2719</f>
        <v>0</v>
      </c>
      <c r="C2719">
        <f>SUM($B$3:B2719)</f>
        <v>35551165.540000029</v>
      </c>
      <c r="L2719" t="str">
        <f t="shared" si="52"/>
        <v>1900</v>
      </c>
    </row>
    <row r="2720" spans="1:12" ht="16.2">
      <c r="A2720" s="1">
        <f>策略報表!A2720</f>
        <v>0</v>
      </c>
      <c r="B2720">
        <f>資料貼入!B2720</f>
        <v>0</v>
      </c>
      <c r="C2720">
        <f>SUM($B$3:B2720)</f>
        <v>35551165.540000029</v>
      </c>
      <c r="L2720" t="str">
        <f t="shared" si="52"/>
        <v>1900</v>
      </c>
    </row>
    <row r="2721" spans="1:12" ht="16.2">
      <c r="A2721" s="1">
        <f>策略報表!A2721</f>
        <v>0</v>
      </c>
      <c r="B2721">
        <f>資料貼入!B2721</f>
        <v>0</v>
      </c>
      <c r="C2721">
        <f>SUM($B$3:B2721)</f>
        <v>35551165.540000029</v>
      </c>
      <c r="L2721" t="str">
        <f t="shared" si="52"/>
        <v>1900</v>
      </c>
    </row>
    <row r="2722" spans="1:12" ht="16.2">
      <c r="A2722" s="1">
        <f>策略報表!A2722</f>
        <v>0</v>
      </c>
      <c r="B2722">
        <f>資料貼入!B2722</f>
        <v>0</v>
      </c>
      <c r="C2722">
        <f>SUM($B$3:B2722)</f>
        <v>35551165.540000029</v>
      </c>
      <c r="L2722" t="str">
        <f t="shared" si="52"/>
        <v>1900</v>
      </c>
    </row>
    <row r="2723" spans="1:12" ht="16.2">
      <c r="A2723" s="1">
        <f>策略報表!A2723</f>
        <v>0</v>
      </c>
      <c r="B2723">
        <f>資料貼入!B2723</f>
        <v>0</v>
      </c>
      <c r="C2723">
        <f>SUM($B$3:B2723)</f>
        <v>35551165.540000029</v>
      </c>
      <c r="L2723" t="str">
        <f t="shared" si="52"/>
        <v>1900</v>
      </c>
    </row>
    <row r="2724" spans="1:12" ht="16.2">
      <c r="A2724" s="1">
        <f>策略報表!A2724</f>
        <v>0</v>
      </c>
      <c r="B2724">
        <f>資料貼入!B2724</f>
        <v>0</v>
      </c>
      <c r="C2724">
        <f>SUM($B$3:B2724)</f>
        <v>35551165.540000029</v>
      </c>
      <c r="L2724" t="str">
        <f t="shared" si="52"/>
        <v>1900</v>
      </c>
    </row>
    <row r="2725" spans="1:12" ht="16.2">
      <c r="A2725" s="1">
        <f>策略報表!A2725</f>
        <v>0</v>
      </c>
      <c r="B2725">
        <f>資料貼入!B2725</f>
        <v>0</v>
      </c>
      <c r="C2725">
        <f>SUM($B$3:B2725)</f>
        <v>35551165.540000029</v>
      </c>
      <c r="L2725" t="str">
        <f t="shared" si="52"/>
        <v>1900</v>
      </c>
    </row>
    <row r="2726" spans="1:12" ht="16.2">
      <c r="A2726" s="1">
        <f>策略報表!A2726</f>
        <v>0</v>
      </c>
      <c r="B2726">
        <f>資料貼入!B2726</f>
        <v>0</v>
      </c>
      <c r="C2726">
        <f>SUM($B$3:B2726)</f>
        <v>35551165.540000029</v>
      </c>
      <c r="L2726" t="str">
        <f t="shared" si="52"/>
        <v>1900</v>
      </c>
    </row>
    <row r="2727" spans="1:12" ht="16.2">
      <c r="A2727" s="1">
        <f>策略報表!A2727</f>
        <v>0</v>
      </c>
      <c r="B2727">
        <f>資料貼入!B2727</f>
        <v>0</v>
      </c>
      <c r="C2727">
        <f>SUM($B$3:B2727)</f>
        <v>35551165.540000029</v>
      </c>
      <c r="L2727" t="str">
        <f t="shared" si="52"/>
        <v>1900</v>
      </c>
    </row>
    <row r="2728" spans="1:12" ht="16.2">
      <c r="A2728" s="1">
        <f>策略報表!A2728</f>
        <v>0</v>
      </c>
      <c r="B2728">
        <f>資料貼入!B2728</f>
        <v>0</v>
      </c>
      <c r="C2728">
        <f>SUM($B$3:B2728)</f>
        <v>35551165.540000029</v>
      </c>
      <c r="L2728" t="str">
        <f t="shared" si="52"/>
        <v>1900</v>
      </c>
    </row>
    <row r="2729" spans="1:12" ht="16.2">
      <c r="A2729" s="1">
        <f>策略報表!A2729</f>
        <v>0</v>
      </c>
      <c r="B2729">
        <f>資料貼入!B2729</f>
        <v>0</v>
      </c>
      <c r="C2729">
        <f>SUM($B$3:B2729)</f>
        <v>35551165.540000029</v>
      </c>
      <c r="L2729" t="str">
        <f t="shared" si="52"/>
        <v>1900</v>
      </c>
    </row>
    <row r="2730" spans="1:12" ht="16.2">
      <c r="A2730" s="1">
        <f>策略報表!A2730</f>
        <v>0</v>
      </c>
      <c r="B2730">
        <f>資料貼入!B2730</f>
        <v>0</v>
      </c>
      <c r="C2730">
        <f>SUM($B$3:B2730)</f>
        <v>35551165.540000029</v>
      </c>
      <c r="L2730" t="str">
        <f t="shared" si="52"/>
        <v>1900</v>
      </c>
    </row>
    <row r="2731" spans="1:12" ht="16.2">
      <c r="A2731" s="1">
        <f>策略報表!A2731</f>
        <v>0</v>
      </c>
      <c r="B2731">
        <f>資料貼入!B2731</f>
        <v>0</v>
      </c>
      <c r="C2731">
        <f>SUM($B$3:B2731)</f>
        <v>35551165.540000029</v>
      </c>
      <c r="L2731" t="str">
        <f t="shared" si="52"/>
        <v>1900</v>
      </c>
    </row>
    <row r="2732" spans="1:12" ht="16.2">
      <c r="A2732" s="1">
        <f>策略報表!A2732</f>
        <v>0</v>
      </c>
      <c r="B2732">
        <f>資料貼入!B2732</f>
        <v>0</v>
      </c>
      <c r="C2732">
        <f>SUM($B$3:B2732)</f>
        <v>35551165.540000029</v>
      </c>
      <c r="L2732" t="str">
        <f t="shared" si="52"/>
        <v>1900</v>
      </c>
    </row>
    <row r="2733" spans="1:12" ht="16.2">
      <c r="A2733" s="1">
        <f>策略報表!A2733</f>
        <v>0</v>
      </c>
      <c r="B2733">
        <f>資料貼入!B2733</f>
        <v>0</v>
      </c>
      <c r="C2733">
        <f>SUM($B$3:B2733)</f>
        <v>35551165.540000029</v>
      </c>
      <c r="L2733" t="str">
        <f t="shared" si="52"/>
        <v>1900</v>
      </c>
    </row>
    <row r="2734" spans="1:12" ht="16.2">
      <c r="A2734" s="1">
        <f>策略報表!A2734</f>
        <v>0</v>
      </c>
      <c r="B2734">
        <f>資料貼入!B2734</f>
        <v>0</v>
      </c>
      <c r="C2734">
        <f>SUM($B$3:B2734)</f>
        <v>35551165.540000029</v>
      </c>
      <c r="L2734" t="str">
        <f t="shared" si="52"/>
        <v>1900</v>
      </c>
    </row>
    <row r="2735" spans="1:12" ht="16.2">
      <c r="A2735" s="1">
        <f>策略報表!A2735</f>
        <v>0</v>
      </c>
      <c r="B2735">
        <f>資料貼入!B2735</f>
        <v>0</v>
      </c>
      <c r="C2735">
        <f>SUM($B$3:B2735)</f>
        <v>35551165.540000029</v>
      </c>
      <c r="L2735" t="str">
        <f t="shared" si="52"/>
        <v>1900</v>
      </c>
    </row>
    <row r="2736" spans="1:12" ht="16.2">
      <c r="A2736" s="1">
        <f>策略報表!A2736</f>
        <v>0</v>
      </c>
      <c r="B2736">
        <f>資料貼入!B2736</f>
        <v>0</v>
      </c>
      <c r="C2736">
        <f>SUM($B$3:B2736)</f>
        <v>35551165.540000029</v>
      </c>
      <c r="L2736" t="str">
        <f t="shared" si="52"/>
        <v>1900</v>
      </c>
    </row>
    <row r="2737" spans="1:12" ht="16.2">
      <c r="A2737" s="1">
        <f>策略報表!A2737</f>
        <v>0</v>
      </c>
      <c r="B2737">
        <f>資料貼入!B2737</f>
        <v>0</v>
      </c>
      <c r="C2737">
        <f>SUM($B$3:B2737)</f>
        <v>35551165.540000029</v>
      </c>
      <c r="L2737" t="str">
        <f t="shared" si="52"/>
        <v>1900</v>
      </c>
    </row>
    <row r="2738" spans="1:12" ht="16.2">
      <c r="A2738" s="1">
        <f>策略報表!A2738</f>
        <v>0</v>
      </c>
      <c r="B2738">
        <f>資料貼入!B2738</f>
        <v>0</v>
      </c>
      <c r="C2738">
        <f>SUM($B$3:B2738)</f>
        <v>35551165.540000029</v>
      </c>
      <c r="L2738" t="str">
        <f t="shared" si="52"/>
        <v>1900</v>
      </c>
    </row>
    <row r="2739" spans="1:12" ht="16.2">
      <c r="A2739" s="1">
        <f>策略報表!A2739</f>
        <v>0</v>
      </c>
      <c r="B2739">
        <f>資料貼入!B2739</f>
        <v>0</v>
      </c>
      <c r="C2739">
        <f>SUM($B$3:B2739)</f>
        <v>35551165.540000029</v>
      </c>
      <c r="L2739" t="str">
        <f t="shared" si="52"/>
        <v>1900</v>
      </c>
    </row>
    <row r="2740" spans="1:12" ht="16.2">
      <c r="A2740" s="1">
        <f>策略報表!A2740</f>
        <v>0</v>
      </c>
      <c r="B2740">
        <f>資料貼入!B2740</f>
        <v>0</v>
      </c>
      <c r="C2740">
        <f>SUM($B$3:B2740)</f>
        <v>35551165.540000029</v>
      </c>
      <c r="L2740" t="str">
        <f t="shared" si="52"/>
        <v>1900</v>
      </c>
    </row>
    <row r="2741" spans="1:12" ht="16.2">
      <c r="A2741" s="1">
        <f>策略報表!A2741</f>
        <v>0</v>
      </c>
      <c r="B2741">
        <f>資料貼入!B2741</f>
        <v>0</v>
      </c>
      <c r="C2741">
        <f>SUM($B$3:B2741)</f>
        <v>35551165.540000029</v>
      </c>
      <c r="L2741" t="str">
        <f t="shared" si="52"/>
        <v>1900</v>
      </c>
    </row>
    <row r="2742" spans="1:12" ht="16.2">
      <c r="A2742" s="1">
        <f>策略報表!A2742</f>
        <v>0</v>
      </c>
      <c r="B2742">
        <f>資料貼入!B2742</f>
        <v>0</v>
      </c>
      <c r="C2742">
        <f>SUM($B$3:B2742)</f>
        <v>35551165.540000029</v>
      </c>
      <c r="L2742" t="str">
        <f t="shared" si="52"/>
        <v>1900</v>
      </c>
    </row>
    <row r="2743" spans="1:12" ht="16.2">
      <c r="A2743" s="1">
        <f>策略報表!A2743</f>
        <v>0</v>
      </c>
      <c r="B2743">
        <f>資料貼入!B2743</f>
        <v>0</v>
      </c>
      <c r="C2743">
        <f>SUM($B$3:B2743)</f>
        <v>35551165.540000029</v>
      </c>
      <c r="L2743" t="str">
        <f t="shared" si="52"/>
        <v>1900</v>
      </c>
    </row>
    <row r="2744" spans="1:12" ht="16.2">
      <c r="A2744" s="1">
        <f>策略報表!A2744</f>
        <v>0</v>
      </c>
      <c r="B2744">
        <f>資料貼入!B2744</f>
        <v>0</v>
      </c>
      <c r="C2744">
        <f>SUM($B$3:B2744)</f>
        <v>35551165.540000029</v>
      </c>
      <c r="L2744" t="str">
        <f t="shared" si="52"/>
        <v>1900</v>
      </c>
    </row>
    <row r="2745" spans="1:12" ht="16.2">
      <c r="A2745" s="1">
        <f>策略報表!A2745</f>
        <v>0</v>
      </c>
      <c r="B2745">
        <f>資料貼入!B2745</f>
        <v>0</v>
      </c>
      <c r="C2745">
        <f>SUM($B$3:B2745)</f>
        <v>35551165.540000029</v>
      </c>
      <c r="L2745" t="str">
        <f t="shared" si="52"/>
        <v>1900</v>
      </c>
    </row>
    <row r="2746" spans="1:12" ht="16.2">
      <c r="A2746" s="1">
        <f>策略報表!A2746</f>
        <v>0</v>
      </c>
      <c r="B2746">
        <f>資料貼入!B2746</f>
        <v>0</v>
      </c>
      <c r="C2746">
        <f>SUM($B$3:B2746)</f>
        <v>35551165.540000029</v>
      </c>
      <c r="L2746" t="str">
        <f t="shared" si="52"/>
        <v>1900</v>
      </c>
    </row>
    <row r="2747" spans="1:12" ht="16.2">
      <c r="A2747" s="1">
        <f>策略報表!A2747</f>
        <v>0</v>
      </c>
      <c r="B2747">
        <f>資料貼入!B2747</f>
        <v>0</v>
      </c>
      <c r="C2747">
        <f>SUM($B$3:B2747)</f>
        <v>35551165.540000029</v>
      </c>
      <c r="L2747" t="str">
        <f t="shared" si="52"/>
        <v>1900</v>
      </c>
    </row>
    <row r="2748" spans="1:12" ht="16.2">
      <c r="A2748" s="1">
        <f>策略報表!A2748</f>
        <v>0</v>
      </c>
      <c r="B2748">
        <f>資料貼入!B2748</f>
        <v>0</v>
      </c>
      <c r="C2748">
        <f>SUM($B$3:B2748)</f>
        <v>35551165.540000029</v>
      </c>
      <c r="L2748" t="str">
        <f t="shared" si="52"/>
        <v>1900</v>
      </c>
    </row>
    <row r="2749" spans="1:12" ht="16.2">
      <c r="A2749" s="1">
        <f>策略報表!A2749</f>
        <v>0</v>
      </c>
      <c r="B2749">
        <f>資料貼入!B2749</f>
        <v>0</v>
      </c>
      <c r="C2749">
        <f>SUM($B$3:B2749)</f>
        <v>35551165.540000029</v>
      </c>
      <c r="L2749" t="str">
        <f t="shared" si="52"/>
        <v>1900</v>
      </c>
    </row>
    <row r="2750" spans="1:12" ht="16.2">
      <c r="A2750" s="1">
        <f>策略報表!A2750</f>
        <v>0</v>
      </c>
      <c r="B2750">
        <f>資料貼入!B2750</f>
        <v>0</v>
      </c>
      <c r="C2750">
        <f>SUM($B$3:B2750)</f>
        <v>35551165.540000029</v>
      </c>
      <c r="L2750" t="str">
        <f t="shared" si="52"/>
        <v>1900</v>
      </c>
    </row>
    <row r="2751" spans="1:12" ht="16.2">
      <c r="A2751" s="1">
        <f>策略報表!A2751</f>
        <v>0</v>
      </c>
      <c r="B2751">
        <f>資料貼入!B2751</f>
        <v>0</v>
      </c>
      <c r="C2751">
        <f>SUM($B$3:B2751)</f>
        <v>35551165.540000029</v>
      </c>
      <c r="L2751" t="str">
        <f t="shared" si="52"/>
        <v>1900</v>
      </c>
    </row>
    <row r="2752" spans="1:12" ht="16.2">
      <c r="A2752" s="1">
        <f>策略報表!A2752</f>
        <v>0</v>
      </c>
      <c r="B2752">
        <f>資料貼入!B2752</f>
        <v>0</v>
      </c>
      <c r="C2752">
        <f>SUM($B$3:B2752)</f>
        <v>35551165.540000029</v>
      </c>
      <c r="L2752" t="str">
        <f t="shared" si="52"/>
        <v>1900</v>
      </c>
    </row>
    <row r="2753" spans="1:12" ht="16.2">
      <c r="A2753" s="1">
        <f>策略報表!A2753</f>
        <v>0</v>
      </c>
      <c r="B2753">
        <f>資料貼入!B2753</f>
        <v>0</v>
      </c>
      <c r="C2753">
        <f>SUM($B$3:B2753)</f>
        <v>35551165.540000029</v>
      </c>
      <c r="L2753" t="str">
        <f t="shared" si="52"/>
        <v>1900</v>
      </c>
    </row>
    <row r="2754" spans="1:12" ht="16.2">
      <c r="A2754" s="1">
        <f>策略報表!A2754</f>
        <v>0</v>
      </c>
      <c r="B2754">
        <f>資料貼入!B2754</f>
        <v>0</v>
      </c>
      <c r="C2754">
        <f>SUM($B$3:B2754)</f>
        <v>35551165.540000029</v>
      </c>
      <c r="L2754" t="str">
        <f t="shared" si="52"/>
        <v>1900</v>
      </c>
    </row>
    <row r="2755" spans="1:12" ht="16.2">
      <c r="A2755" s="1">
        <f>策略報表!A2755</f>
        <v>0</v>
      </c>
      <c r="B2755">
        <f>資料貼入!B2755</f>
        <v>0</v>
      </c>
      <c r="C2755">
        <f>SUM($B$3:B2755)</f>
        <v>35551165.540000029</v>
      </c>
      <c r="L2755" t="str">
        <f t="shared" si="52"/>
        <v>1900</v>
      </c>
    </row>
    <row r="2756" spans="1:12" ht="16.2">
      <c r="A2756" s="1">
        <f>策略報表!A2756</f>
        <v>0</v>
      </c>
      <c r="B2756">
        <f>資料貼入!B2756</f>
        <v>0</v>
      </c>
      <c r="C2756">
        <f>SUM($B$3:B2756)</f>
        <v>35551165.540000029</v>
      </c>
      <c r="L2756" t="str">
        <f t="shared" ref="L2756:L2819" si="53">IF(ISBLANK(A2756),"",TEXT(A2756,"yyyy"))</f>
        <v>1900</v>
      </c>
    </row>
    <row r="2757" spans="1:12" ht="16.2">
      <c r="A2757" s="1">
        <f>策略報表!A2757</f>
        <v>0</v>
      </c>
      <c r="B2757">
        <f>資料貼入!B2757</f>
        <v>0</v>
      </c>
      <c r="C2757">
        <f>SUM($B$3:B2757)</f>
        <v>35551165.540000029</v>
      </c>
      <c r="L2757" t="str">
        <f t="shared" si="53"/>
        <v>1900</v>
      </c>
    </row>
    <row r="2758" spans="1:12" ht="16.2">
      <c r="A2758" s="1">
        <f>策略報表!A2758</f>
        <v>0</v>
      </c>
      <c r="B2758">
        <f>資料貼入!B2758</f>
        <v>0</v>
      </c>
      <c r="C2758">
        <f>SUM($B$3:B2758)</f>
        <v>35551165.540000029</v>
      </c>
      <c r="L2758" t="str">
        <f t="shared" si="53"/>
        <v>1900</v>
      </c>
    </row>
    <row r="2759" spans="1:12" ht="16.2">
      <c r="A2759" s="1">
        <f>策略報表!A2759</f>
        <v>0</v>
      </c>
      <c r="B2759">
        <f>資料貼入!B2759</f>
        <v>0</v>
      </c>
      <c r="C2759">
        <f>SUM($B$3:B2759)</f>
        <v>35551165.540000029</v>
      </c>
      <c r="L2759" t="str">
        <f t="shared" si="53"/>
        <v>1900</v>
      </c>
    </row>
    <row r="2760" spans="1:12" ht="16.2">
      <c r="A2760" s="1">
        <f>策略報表!A2760</f>
        <v>0</v>
      </c>
      <c r="B2760">
        <f>資料貼入!B2760</f>
        <v>0</v>
      </c>
      <c r="C2760">
        <f>SUM($B$3:B2760)</f>
        <v>35551165.540000029</v>
      </c>
      <c r="L2760" t="str">
        <f t="shared" si="53"/>
        <v>1900</v>
      </c>
    </row>
    <row r="2761" spans="1:12" ht="16.2">
      <c r="A2761" s="1">
        <f>策略報表!A2761</f>
        <v>0</v>
      </c>
      <c r="B2761">
        <f>資料貼入!B2761</f>
        <v>0</v>
      </c>
      <c r="C2761">
        <f>SUM($B$3:B2761)</f>
        <v>35551165.540000029</v>
      </c>
      <c r="L2761" t="str">
        <f t="shared" si="53"/>
        <v>1900</v>
      </c>
    </row>
    <row r="2762" spans="1:12" ht="16.2">
      <c r="A2762" s="1">
        <f>策略報表!A2762</f>
        <v>0</v>
      </c>
      <c r="B2762">
        <f>資料貼入!B2762</f>
        <v>0</v>
      </c>
      <c r="C2762">
        <f>SUM($B$3:B2762)</f>
        <v>35551165.540000029</v>
      </c>
      <c r="L2762" t="str">
        <f t="shared" si="53"/>
        <v>1900</v>
      </c>
    </row>
    <row r="2763" spans="1:12" ht="16.2">
      <c r="A2763" s="1">
        <f>策略報表!A2763</f>
        <v>0</v>
      </c>
      <c r="B2763">
        <f>資料貼入!B2763</f>
        <v>0</v>
      </c>
      <c r="C2763">
        <f>SUM($B$3:B2763)</f>
        <v>35551165.540000029</v>
      </c>
      <c r="L2763" t="str">
        <f t="shared" si="53"/>
        <v>1900</v>
      </c>
    </row>
    <row r="2764" spans="1:12" ht="16.2">
      <c r="A2764" s="1">
        <f>策略報表!A2764</f>
        <v>0</v>
      </c>
      <c r="B2764">
        <f>資料貼入!B2764</f>
        <v>0</v>
      </c>
      <c r="C2764">
        <f>SUM($B$3:B2764)</f>
        <v>35551165.540000029</v>
      </c>
      <c r="L2764" t="str">
        <f t="shared" si="53"/>
        <v>1900</v>
      </c>
    </row>
    <row r="2765" spans="1:12" ht="16.2">
      <c r="A2765" s="1">
        <f>策略報表!A2765</f>
        <v>0</v>
      </c>
      <c r="B2765">
        <f>資料貼入!B2765</f>
        <v>0</v>
      </c>
      <c r="C2765">
        <f>SUM($B$3:B2765)</f>
        <v>35551165.540000029</v>
      </c>
      <c r="L2765" t="str">
        <f t="shared" si="53"/>
        <v>1900</v>
      </c>
    </row>
    <row r="2766" spans="1:12" ht="16.2">
      <c r="A2766" s="1">
        <f>策略報表!A2766</f>
        <v>0</v>
      </c>
      <c r="B2766">
        <f>資料貼入!B2766</f>
        <v>0</v>
      </c>
      <c r="C2766">
        <f>SUM($B$3:B2766)</f>
        <v>35551165.540000029</v>
      </c>
      <c r="L2766" t="str">
        <f t="shared" si="53"/>
        <v>1900</v>
      </c>
    </row>
    <row r="2767" spans="1:12" ht="16.2">
      <c r="A2767" s="1">
        <f>策略報表!A2767</f>
        <v>0</v>
      </c>
      <c r="B2767">
        <f>資料貼入!B2767</f>
        <v>0</v>
      </c>
      <c r="C2767">
        <f>SUM($B$3:B2767)</f>
        <v>35551165.540000029</v>
      </c>
      <c r="L2767" t="str">
        <f t="shared" si="53"/>
        <v>1900</v>
      </c>
    </row>
    <row r="2768" spans="1:12" ht="16.2">
      <c r="A2768" s="1">
        <f>策略報表!A2768</f>
        <v>0</v>
      </c>
      <c r="B2768">
        <f>資料貼入!B2768</f>
        <v>0</v>
      </c>
      <c r="C2768">
        <f>SUM($B$3:B2768)</f>
        <v>35551165.540000029</v>
      </c>
      <c r="L2768" t="str">
        <f t="shared" si="53"/>
        <v>1900</v>
      </c>
    </row>
    <row r="2769" spans="1:12" ht="16.2">
      <c r="A2769" s="1">
        <f>策略報表!A2769</f>
        <v>0</v>
      </c>
      <c r="B2769">
        <f>資料貼入!B2769</f>
        <v>0</v>
      </c>
      <c r="C2769">
        <f>SUM($B$3:B2769)</f>
        <v>35551165.540000029</v>
      </c>
      <c r="L2769" t="str">
        <f t="shared" si="53"/>
        <v>1900</v>
      </c>
    </row>
    <row r="2770" spans="1:12" ht="16.2">
      <c r="A2770" s="1">
        <f>策略報表!A2770</f>
        <v>0</v>
      </c>
      <c r="B2770">
        <f>資料貼入!B2770</f>
        <v>0</v>
      </c>
      <c r="C2770">
        <f>SUM($B$3:B2770)</f>
        <v>35551165.540000029</v>
      </c>
      <c r="L2770" t="str">
        <f t="shared" si="53"/>
        <v>1900</v>
      </c>
    </row>
    <row r="2771" spans="1:12" ht="16.2">
      <c r="A2771" s="1">
        <f>策略報表!A2771</f>
        <v>0</v>
      </c>
      <c r="B2771">
        <f>資料貼入!B2771</f>
        <v>0</v>
      </c>
      <c r="C2771">
        <f>SUM($B$3:B2771)</f>
        <v>35551165.540000029</v>
      </c>
      <c r="L2771" t="str">
        <f t="shared" si="53"/>
        <v>1900</v>
      </c>
    </row>
    <row r="2772" spans="1:12" ht="16.2">
      <c r="A2772" s="1">
        <f>策略報表!A2772</f>
        <v>0</v>
      </c>
      <c r="B2772">
        <f>資料貼入!B2772</f>
        <v>0</v>
      </c>
      <c r="C2772">
        <f>SUM($B$3:B2772)</f>
        <v>35551165.540000029</v>
      </c>
      <c r="L2772" t="str">
        <f t="shared" si="53"/>
        <v>1900</v>
      </c>
    </row>
    <row r="2773" spans="1:12" ht="16.2">
      <c r="A2773" s="1">
        <f>策略報表!A2773</f>
        <v>0</v>
      </c>
      <c r="B2773">
        <f>資料貼入!B2773</f>
        <v>0</v>
      </c>
      <c r="C2773">
        <f>SUM($B$3:B2773)</f>
        <v>35551165.540000029</v>
      </c>
      <c r="L2773" t="str">
        <f t="shared" si="53"/>
        <v>1900</v>
      </c>
    </row>
    <row r="2774" spans="1:12" ht="16.2">
      <c r="A2774" s="1">
        <f>策略報表!A2774</f>
        <v>0</v>
      </c>
      <c r="B2774">
        <f>資料貼入!B2774</f>
        <v>0</v>
      </c>
      <c r="C2774">
        <f>SUM($B$3:B2774)</f>
        <v>35551165.540000029</v>
      </c>
      <c r="L2774" t="str">
        <f t="shared" si="53"/>
        <v>1900</v>
      </c>
    </row>
    <row r="2775" spans="1:12" ht="16.2">
      <c r="A2775" s="1">
        <f>策略報表!A2775</f>
        <v>0</v>
      </c>
      <c r="B2775">
        <f>資料貼入!B2775</f>
        <v>0</v>
      </c>
      <c r="C2775">
        <f>SUM($B$3:B2775)</f>
        <v>35551165.540000029</v>
      </c>
      <c r="L2775" t="str">
        <f t="shared" si="53"/>
        <v>1900</v>
      </c>
    </row>
    <row r="2776" spans="1:12" ht="16.2">
      <c r="A2776" s="1">
        <f>策略報表!A2776</f>
        <v>0</v>
      </c>
      <c r="B2776">
        <f>資料貼入!B2776</f>
        <v>0</v>
      </c>
      <c r="C2776">
        <f>SUM($B$3:B2776)</f>
        <v>35551165.540000029</v>
      </c>
      <c r="L2776" t="str">
        <f t="shared" si="53"/>
        <v>1900</v>
      </c>
    </row>
    <row r="2777" spans="1:12" ht="16.2">
      <c r="A2777" s="1">
        <f>策略報表!A2777</f>
        <v>0</v>
      </c>
      <c r="B2777">
        <f>資料貼入!B2777</f>
        <v>0</v>
      </c>
      <c r="C2777">
        <f>SUM($B$3:B2777)</f>
        <v>35551165.540000029</v>
      </c>
      <c r="L2777" t="str">
        <f t="shared" si="53"/>
        <v>1900</v>
      </c>
    </row>
    <row r="2778" spans="1:12" ht="16.2">
      <c r="A2778" s="1">
        <f>策略報表!A2778</f>
        <v>0</v>
      </c>
      <c r="B2778">
        <f>資料貼入!B2778</f>
        <v>0</v>
      </c>
      <c r="C2778">
        <f>SUM($B$3:B2778)</f>
        <v>35551165.540000029</v>
      </c>
      <c r="L2778" t="str">
        <f t="shared" si="53"/>
        <v>1900</v>
      </c>
    </row>
    <row r="2779" spans="1:12" ht="16.2">
      <c r="A2779" s="1">
        <f>策略報表!A2779</f>
        <v>0</v>
      </c>
      <c r="B2779">
        <f>資料貼入!B2779</f>
        <v>0</v>
      </c>
      <c r="C2779">
        <f>SUM($B$3:B2779)</f>
        <v>35551165.540000029</v>
      </c>
      <c r="L2779" t="str">
        <f t="shared" si="53"/>
        <v>1900</v>
      </c>
    </row>
    <row r="2780" spans="1:12" ht="16.2">
      <c r="A2780" s="1">
        <f>策略報表!A2780</f>
        <v>0</v>
      </c>
      <c r="B2780">
        <f>資料貼入!B2780</f>
        <v>0</v>
      </c>
      <c r="C2780">
        <f>SUM($B$3:B2780)</f>
        <v>35551165.540000029</v>
      </c>
      <c r="L2780" t="str">
        <f t="shared" si="53"/>
        <v>1900</v>
      </c>
    </row>
    <row r="2781" spans="1:12" ht="16.2">
      <c r="A2781" s="1">
        <f>策略報表!A2781</f>
        <v>0</v>
      </c>
      <c r="B2781">
        <f>資料貼入!B2781</f>
        <v>0</v>
      </c>
      <c r="C2781">
        <f>SUM($B$3:B2781)</f>
        <v>35551165.540000029</v>
      </c>
      <c r="L2781" t="str">
        <f t="shared" si="53"/>
        <v>1900</v>
      </c>
    </row>
    <row r="2782" spans="1:12" ht="16.2">
      <c r="A2782" s="1">
        <f>策略報表!A2782</f>
        <v>0</v>
      </c>
      <c r="B2782">
        <f>資料貼入!B2782</f>
        <v>0</v>
      </c>
      <c r="C2782">
        <f>SUM($B$3:B2782)</f>
        <v>35551165.540000029</v>
      </c>
      <c r="L2782" t="str">
        <f t="shared" si="53"/>
        <v>1900</v>
      </c>
    </row>
    <row r="2783" spans="1:12" ht="16.2">
      <c r="A2783" s="1">
        <f>策略報表!A2783</f>
        <v>0</v>
      </c>
      <c r="B2783">
        <f>資料貼入!B2783</f>
        <v>0</v>
      </c>
      <c r="C2783">
        <f>SUM($B$3:B2783)</f>
        <v>35551165.540000029</v>
      </c>
      <c r="L2783" t="str">
        <f t="shared" si="53"/>
        <v>1900</v>
      </c>
    </row>
    <row r="2784" spans="1:12" ht="16.2">
      <c r="A2784" s="1">
        <f>策略報表!A2784</f>
        <v>0</v>
      </c>
      <c r="B2784">
        <f>資料貼入!B2784</f>
        <v>0</v>
      </c>
      <c r="C2784">
        <f>SUM($B$3:B2784)</f>
        <v>35551165.540000029</v>
      </c>
      <c r="L2784" t="str">
        <f t="shared" si="53"/>
        <v>1900</v>
      </c>
    </row>
    <row r="2785" spans="1:12" ht="16.2">
      <c r="A2785" s="1">
        <f>策略報表!A2785</f>
        <v>0</v>
      </c>
      <c r="B2785">
        <f>資料貼入!B2785</f>
        <v>0</v>
      </c>
      <c r="C2785">
        <f>SUM($B$3:B2785)</f>
        <v>35551165.540000029</v>
      </c>
      <c r="L2785" t="str">
        <f t="shared" si="53"/>
        <v>1900</v>
      </c>
    </row>
    <row r="2786" spans="1:12" ht="16.2">
      <c r="A2786" s="1">
        <f>策略報表!A2786</f>
        <v>0</v>
      </c>
      <c r="B2786">
        <f>資料貼入!B2786</f>
        <v>0</v>
      </c>
      <c r="C2786">
        <f>SUM($B$3:B2786)</f>
        <v>35551165.540000029</v>
      </c>
      <c r="L2786" t="str">
        <f t="shared" si="53"/>
        <v>1900</v>
      </c>
    </row>
    <row r="2787" spans="1:12" ht="16.2">
      <c r="A2787" s="1">
        <f>策略報表!A2787</f>
        <v>0</v>
      </c>
      <c r="B2787">
        <f>資料貼入!B2787</f>
        <v>0</v>
      </c>
      <c r="C2787">
        <f>SUM($B$3:B2787)</f>
        <v>35551165.540000029</v>
      </c>
      <c r="L2787" t="str">
        <f t="shared" si="53"/>
        <v>1900</v>
      </c>
    </row>
    <row r="2788" spans="1:12" ht="16.2">
      <c r="A2788" s="1">
        <f>策略報表!A2788</f>
        <v>0</v>
      </c>
      <c r="B2788">
        <f>資料貼入!B2788</f>
        <v>0</v>
      </c>
      <c r="C2788">
        <f>SUM($B$3:B2788)</f>
        <v>35551165.540000029</v>
      </c>
      <c r="L2788" t="str">
        <f t="shared" si="53"/>
        <v>1900</v>
      </c>
    </row>
    <row r="2789" spans="1:12" ht="16.2">
      <c r="A2789" s="1">
        <f>策略報表!A2789</f>
        <v>0</v>
      </c>
      <c r="B2789">
        <f>資料貼入!B2789</f>
        <v>0</v>
      </c>
      <c r="C2789">
        <f>SUM($B$3:B2789)</f>
        <v>35551165.540000029</v>
      </c>
      <c r="L2789" t="str">
        <f t="shared" si="53"/>
        <v>1900</v>
      </c>
    </row>
    <row r="2790" spans="1:12" ht="16.2">
      <c r="A2790" s="1">
        <f>策略報表!A2790</f>
        <v>0</v>
      </c>
      <c r="B2790">
        <f>資料貼入!B2790</f>
        <v>0</v>
      </c>
      <c r="C2790">
        <f>SUM($B$3:B2790)</f>
        <v>35551165.540000029</v>
      </c>
      <c r="L2790" t="str">
        <f t="shared" si="53"/>
        <v>1900</v>
      </c>
    </row>
    <row r="2791" spans="1:12" ht="16.2">
      <c r="A2791" s="1">
        <f>策略報表!A2791</f>
        <v>0</v>
      </c>
      <c r="B2791">
        <f>資料貼入!B2791</f>
        <v>0</v>
      </c>
      <c r="C2791">
        <f>SUM($B$3:B2791)</f>
        <v>35551165.540000029</v>
      </c>
      <c r="L2791" t="str">
        <f t="shared" si="53"/>
        <v>1900</v>
      </c>
    </row>
    <row r="2792" spans="1:12" ht="16.2">
      <c r="A2792" s="1">
        <f>策略報表!A2792</f>
        <v>0</v>
      </c>
      <c r="B2792">
        <f>資料貼入!B2792</f>
        <v>0</v>
      </c>
      <c r="C2792">
        <f>SUM($B$3:B2792)</f>
        <v>35551165.540000029</v>
      </c>
      <c r="L2792" t="str">
        <f t="shared" si="53"/>
        <v>1900</v>
      </c>
    </row>
    <row r="2793" spans="1:12" ht="16.2">
      <c r="A2793" s="1">
        <f>策略報表!A2793</f>
        <v>0</v>
      </c>
      <c r="B2793">
        <f>資料貼入!B2793</f>
        <v>0</v>
      </c>
      <c r="C2793">
        <f>SUM($B$3:B2793)</f>
        <v>35551165.540000029</v>
      </c>
      <c r="L2793" t="str">
        <f t="shared" si="53"/>
        <v>1900</v>
      </c>
    </row>
    <row r="2794" spans="1:12" ht="16.2">
      <c r="A2794" s="1">
        <f>策略報表!A2794</f>
        <v>0</v>
      </c>
      <c r="B2794">
        <f>資料貼入!B2794</f>
        <v>0</v>
      </c>
      <c r="C2794">
        <f>SUM($B$3:B2794)</f>
        <v>35551165.540000029</v>
      </c>
      <c r="L2794" t="str">
        <f t="shared" si="53"/>
        <v>1900</v>
      </c>
    </row>
    <row r="2795" spans="1:12" ht="16.2">
      <c r="A2795" s="1">
        <f>策略報表!A2795</f>
        <v>0</v>
      </c>
      <c r="B2795">
        <f>資料貼入!B2795</f>
        <v>0</v>
      </c>
      <c r="C2795">
        <f>SUM($B$3:B2795)</f>
        <v>35551165.540000029</v>
      </c>
      <c r="L2795" t="str">
        <f t="shared" si="53"/>
        <v>1900</v>
      </c>
    </row>
    <row r="2796" spans="1:12" ht="16.2">
      <c r="A2796" s="1">
        <f>策略報表!A2796</f>
        <v>0</v>
      </c>
      <c r="B2796">
        <f>資料貼入!B2796</f>
        <v>0</v>
      </c>
      <c r="C2796">
        <f>SUM($B$3:B2796)</f>
        <v>35551165.540000029</v>
      </c>
      <c r="L2796" t="str">
        <f t="shared" si="53"/>
        <v>1900</v>
      </c>
    </row>
    <row r="2797" spans="1:12" ht="16.2">
      <c r="A2797" s="1">
        <f>策略報表!A2797</f>
        <v>0</v>
      </c>
      <c r="B2797">
        <f>資料貼入!B2797</f>
        <v>0</v>
      </c>
      <c r="C2797">
        <f>SUM($B$3:B2797)</f>
        <v>35551165.540000029</v>
      </c>
      <c r="L2797" t="str">
        <f t="shared" si="53"/>
        <v>1900</v>
      </c>
    </row>
    <row r="2798" spans="1:12" ht="16.2">
      <c r="A2798" s="1">
        <f>策略報表!A2798</f>
        <v>0</v>
      </c>
      <c r="B2798">
        <f>資料貼入!B2798</f>
        <v>0</v>
      </c>
      <c r="C2798">
        <f>SUM($B$3:B2798)</f>
        <v>35551165.540000029</v>
      </c>
      <c r="L2798" t="str">
        <f t="shared" si="53"/>
        <v>1900</v>
      </c>
    </row>
    <row r="2799" spans="1:12" ht="16.2">
      <c r="A2799" s="1">
        <f>策略報表!A2799</f>
        <v>0</v>
      </c>
      <c r="B2799">
        <f>資料貼入!B2799</f>
        <v>0</v>
      </c>
      <c r="C2799">
        <f>SUM($B$3:B2799)</f>
        <v>35551165.540000029</v>
      </c>
      <c r="L2799" t="str">
        <f t="shared" si="53"/>
        <v>1900</v>
      </c>
    </row>
    <row r="2800" spans="1:12" ht="16.2">
      <c r="A2800" s="1">
        <f>策略報表!A2800</f>
        <v>0</v>
      </c>
      <c r="B2800">
        <f>資料貼入!B2800</f>
        <v>0</v>
      </c>
      <c r="C2800">
        <f>SUM($B$3:B2800)</f>
        <v>35551165.540000029</v>
      </c>
      <c r="L2800" t="str">
        <f t="shared" si="53"/>
        <v>1900</v>
      </c>
    </row>
    <row r="2801" spans="1:12" ht="16.2">
      <c r="A2801" s="1">
        <f>策略報表!A2801</f>
        <v>0</v>
      </c>
      <c r="B2801">
        <f>資料貼入!B2801</f>
        <v>0</v>
      </c>
      <c r="C2801">
        <f>SUM($B$3:B2801)</f>
        <v>35551165.540000029</v>
      </c>
      <c r="L2801" t="str">
        <f t="shared" si="53"/>
        <v>1900</v>
      </c>
    </row>
    <row r="2802" spans="1:12" ht="16.2">
      <c r="A2802" s="1">
        <f>策略報表!A2802</f>
        <v>0</v>
      </c>
      <c r="B2802">
        <f>資料貼入!B2802</f>
        <v>0</v>
      </c>
      <c r="C2802">
        <f>SUM($B$3:B2802)</f>
        <v>35551165.540000029</v>
      </c>
      <c r="L2802" t="str">
        <f t="shared" si="53"/>
        <v>1900</v>
      </c>
    </row>
    <row r="2803" spans="1:12" ht="16.2">
      <c r="A2803" s="1">
        <f>策略報表!A2803</f>
        <v>0</v>
      </c>
      <c r="B2803">
        <f>資料貼入!B2803</f>
        <v>0</v>
      </c>
      <c r="C2803">
        <f>SUM($B$3:B2803)</f>
        <v>35551165.540000029</v>
      </c>
      <c r="L2803" t="str">
        <f t="shared" si="53"/>
        <v>1900</v>
      </c>
    </row>
    <row r="2804" spans="1:12" ht="16.2">
      <c r="A2804" s="1">
        <f>策略報表!A2804</f>
        <v>0</v>
      </c>
      <c r="B2804">
        <f>資料貼入!B2804</f>
        <v>0</v>
      </c>
      <c r="C2804">
        <f>SUM($B$3:B2804)</f>
        <v>35551165.540000029</v>
      </c>
      <c r="L2804" t="str">
        <f t="shared" si="53"/>
        <v>1900</v>
      </c>
    </row>
    <row r="2805" spans="1:12" ht="16.2">
      <c r="A2805" s="1">
        <f>策略報表!A2805</f>
        <v>0</v>
      </c>
      <c r="B2805">
        <f>資料貼入!B2805</f>
        <v>0</v>
      </c>
      <c r="C2805">
        <f>SUM($B$3:B2805)</f>
        <v>35551165.540000029</v>
      </c>
      <c r="L2805" t="str">
        <f t="shared" si="53"/>
        <v>1900</v>
      </c>
    </row>
    <row r="2806" spans="1:12" ht="16.2">
      <c r="A2806" s="1">
        <f>策略報表!A2806</f>
        <v>0</v>
      </c>
      <c r="B2806">
        <f>資料貼入!B2806</f>
        <v>0</v>
      </c>
      <c r="C2806">
        <f>SUM($B$3:B2806)</f>
        <v>35551165.540000029</v>
      </c>
      <c r="L2806" t="str">
        <f t="shared" si="53"/>
        <v>1900</v>
      </c>
    </row>
    <row r="2807" spans="1:12" ht="16.2">
      <c r="A2807" s="1">
        <f>策略報表!A2807</f>
        <v>0</v>
      </c>
      <c r="B2807">
        <f>資料貼入!B2807</f>
        <v>0</v>
      </c>
      <c r="C2807">
        <f>SUM($B$3:B2807)</f>
        <v>35551165.540000029</v>
      </c>
      <c r="L2807" t="str">
        <f t="shared" si="53"/>
        <v>1900</v>
      </c>
    </row>
    <row r="2808" spans="1:12" ht="16.2">
      <c r="A2808" s="1">
        <f>策略報表!A2808</f>
        <v>0</v>
      </c>
      <c r="B2808">
        <f>資料貼入!B2808</f>
        <v>0</v>
      </c>
      <c r="C2808">
        <f>SUM($B$3:B2808)</f>
        <v>35551165.540000029</v>
      </c>
      <c r="L2808" t="str">
        <f t="shared" si="53"/>
        <v>1900</v>
      </c>
    </row>
    <row r="2809" spans="1:12" ht="16.2">
      <c r="A2809" s="1">
        <f>策略報表!A2809</f>
        <v>0</v>
      </c>
      <c r="B2809">
        <f>資料貼入!B2809</f>
        <v>0</v>
      </c>
      <c r="C2809">
        <f>SUM($B$3:B2809)</f>
        <v>35551165.540000029</v>
      </c>
      <c r="L2809" t="str">
        <f t="shared" si="53"/>
        <v>1900</v>
      </c>
    </row>
    <row r="2810" spans="1:12" ht="16.2">
      <c r="A2810" s="1">
        <f>策略報表!A2810</f>
        <v>0</v>
      </c>
      <c r="B2810">
        <f>資料貼入!B2810</f>
        <v>0</v>
      </c>
      <c r="C2810">
        <f>SUM($B$3:B2810)</f>
        <v>35551165.540000029</v>
      </c>
      <c r="L2810" t="str">
        <f t="shared" si="53"/>
        <v>1900</v>
      </c>
    </row>
    <row r="2811" spans="1:12" ht="16.2">
      <c r="A2811" s="1">
        <f>策略報表!A2811</f>
        <v>0</v>
      </c>
      <c r="B2811">
        <f>資料貼入!B2811</f>
        <v>0</v>
      </c>
      <c r="C2811">
        <f>SUM($B$3:B2811)</f>
        <v>35551165.540000029</v>
      </c>
      <c r="L2811" t="str">
        <f t="shared" si="53"/>
        <v>1900</v>
      </c>
    </row>
    <row r="2812" spans="1:12" ht="16.2">
      <c r="A2812" s="1">
        <f>策略報表!A2812</f>
        <v>0</v>
      </c>
      <c r="B2812">
        <f>資料貼入!B2812</f>
        <v>0</v>
      </c>
      <c r="C2812">
        <f>SUM($B$3:B2812)</f>
        <v>35551165.540000029</v>
      </c>
      <c r="L2812" t="str">
        <f t="shared" si="53"/>
        <v>1900</v>
      </c>
    </row>
    <row r="2813" spans="1:12" ht="16.2">
      <c r="A2813" s="1">
        <f>策略報表!A2813</f>
        <v>0</v>
      </c>
      <c r="B2813">
        <f>資料貼入!B2813</f>
        <v>0</v>
      </c>
      <c r="C2813">
        <f>SUM($B$3:B2813)</f>
        <v>35551165.540000029</v>
      </c>
      <c r="L2813" t="str">
        <f t="shared" si="53"/>
        <v>1900</v>
      </c>
    </row>
    <row r="2814" spans="1:12" ht="16.2">
      <c r="A2814" s="1">
        <f>策略報表!A2814</f>
        <v>0</v>
      </c>
      <c r="B2814">
        <f>資料貼入!B2814</f>
        <v>0</v>
      </c>
      <c r="C2814">
        <f>SUM($B$3:B2814)</f>
        <v>35551165.540000029</v>
      </c>
      <c r="L2814" t="str">
        <f t="shared" si="53"/>
        <v>1900</v>
      </c>
    </row>
    <row r="2815" spans="1:12" ht="16.2">
      <c r="A2815" s="1">
        <f>策略報表!A2815</f>
        <v>0</v>
      </c>
      <c r="B2815">
        <f>資料貼入!B2815</f>
        <v>0</v>
      </c>
      <c r="C2815">
        <f>SUM($B$3:B2815)</f>
        <v>35551165.540000029</v>
      </c>
      <c r="L2815" t="str">
        <f t="shared" si="53"/>
        <v>1900</v>
      </c>
    </row>
    <row r="2816" spans="1:12" ht="16.2">
      <c r="A2816" s="1">
        <f>策略報表!A2816</f>
        <v>0</v>
      </c>
      <c r="B2816">
        <f>資料貼入!B2816</f>
        <v>0</v>
      </c>
      <c r="C2816">
        <f>SUM($B$3:B2816)</f>
        <v>35551165.540000029</v>
      </c>
      <c r="L2816" t="str">
        <f t="shared" si="53"/>
        <v>1900</v>
      </c>
    </row>
    <row r="2817" spans="1:12" ht="16.2">
      <c r="A2817" s="1">
        <f>策略報表!A2817</f>
        <v>0</v>
      </c>
      <c r="B2817">
        <f>資料貼入!B2817</f>
        <v>0</v>
      </c>
      <c r="C2817">
        <f>SUM($B$3:B2817)</f>
        <v>35551165.540000029</v>
      </c>
      <c r="L2817" t="str">
        <f t="shared" si="53"/>
        <v>1900</v>
      </c>
    </row>
    <row r="2818" spans="1:12" ht="16.2">
      <c r="A2818" s="1">
        <f>策略報表!A2818</f>
        <v>0</v>
      </c>
      <c r="B2818">
        <f>資料貼入!B2818</f>
        <v>0</v>
      </c>
      <c r="C2818">
        <f>SUM($B$3:B2818)</f>
        <v>35551165.540000029</v>
      </c>
      <c r="L2818" t="str">
        <f t="shared" si="53"/>
        <v>1900</v>
      </c>
    </row>
    <row r="2819" spans="1:12" ht="16.2">
      <c r="A2819" s="1">
        <f>策略報表!A2819</f>
        <v>0</v>
      </c>
      <c r="B2819">
        <f>資料貼入!B2819</f>
        <v>0</v>
      </c>
      <c r="C2819">
        <f>SUM($B$3:B2819)</f>
        <v>35551165.540000029</v>
      </c>
      <c r="L2819" t="str">
        <f t="shared" si="53"/>
        <v>1900</v>
      </c>
    </row>
    <row r="2820" spans="1:12" ht="16.2">
      <c r="A2820" s="1">
        <f>策略報表!A2820</f>
        <v>0</v>
      </c>
      <c r="B2820">
        <f>資料貼入!B2820</f>
        <v>0</v>
      </c>
      <c r="C2820">
        <f>SUM($B$3:B2820)</f>
        <v>35551165.540000029</v>
      </c>
      <c r="L2820" t="str">
        <f t="shared" ref="L2820:L2868" si="54">IF(ISBLANK(A2820),"",TEXT(A2820,"yyyy"))</f>
        <v>1900</v>
      </c>
    </row>
    <row r="2821" spans="1:12" ht="16.2">
      <c r="A2821" s="1">
        <f>策略報表!A2821</f>
        <v>0</v>
      </c>
      <c r="B2821">
        <f>資料貼入!B2821</f>
        <v>0</v>
      </c>
      <c r="C2821">
        <f>SUM($B$3:B2821)</f>
        <v>35551165.540000029</v>
      </c>
      <c r="L2821" t="str">
        <f t="shared" si="54"/>
        <v>1900</v>
      </c>
    </row>
    <row r="2822" spans="1:12" ht="16.2">
      <c r="A2822" s="1">
        <f>策略報表!A2822</f>
        <v>0</v>
      </c>
      <c r="B2822">
        <f>資料貼入!B2822</f>
        <v>0</v>
      </c>
      <c r="C2822">
        <f>SUM($B$3:B2822)</f>
        <v>35551165.540000029</v>
      </c>
      <c r="L2822" t="str">
        <f t="shared" si="54"/>
        <v>1900</v>
      </c>
    </row>
    <row r="2823" spans="1:12" ht="16.2">
      <c r="A2823" s="1">
        <f>策略報表!A2823</f>
        <v>0</v>
      </c>
      <c r="B2823">
        <f>資料貼入!B2823</f>
        <v>0</v>
      </c>
      <c r="C2823">
        <f>SUM($B$3:B2823)</f>
        <v>35551165.540000029</v>
      </c>
      <c r="L2823" t="str">
        <f t="shared" si="54"/>
        <v>1900</v>
      </c>
    </row>
    <row r="2824" spans="1:12" ht="16.2">
      <c r="A2824" s="1">
        <f>策略報表!A2824</f>
        <v>0</v>
      </c>
      <c r="B2824">
        <f>資料貼入!B2824</f>
        <v>0</v>
      </c>
      <c r="C2824">
        <f>SUM($B$3:B2824)</f>
        <v>35551165.540000029</v>
      </c>
      <c r="L2824" t="str">
        <f t="shared" si="54"/>
        <v>1900</v>
      </c>
    </row>
    <row r="2825" spans="1:12" ht="16.2">
      <c r="A2825" s="1">
        <f>策略報表!A2825</f>
        <v>0</v>
      </c>
      <c r="B2825">
        <f>資料貼入!B2825</f>
        <v>0</v>
      </c>
      <c r="C2825">
        <f>SUM($B$3:B2825)</f>
        <v>35551165.540000029</v>
      </c>
      <c r="L2825" t="str">
        <f t="shared" si="54"/>
        <v>1900</v>
      </c>
    </row>
    <row r="2826" spans="1:12" ht="16.2">
      <c r="A2826" s="1">
        <f>策略報表!A2826</f>
        <v>0</v>
      </c>
      <c r="B2826">
        <f>資料貼入!B2826</f>
        <v>0</v>
      </c>
      <c r="C2826">
        <f>SUM($B$3:B2826)</f>
        <v>35551165.540000029</v>
      </c>
      <c r="L2826" t="str">
        <f t="shared" si="54"/>
        <v>1900</v>
      </c>
    </row>
    <row r="2827" spans="1:12" ht="16.2">
      <c r="A2827" s="1">
        <f>策略報表!A2827</f>
        <v>0</v>
      </c>
      <c r="B2827">
        <f>資料貼入!B2827</f>
        <v>0</v>
      </c>
      <c r="C2827">
        <f>SUM($B$3:B2827)</f>
        <v>35551165.540000029</v>
      </c>
      <c r="L2827" t="str">
        <f t="shared" si="54"/>
        <v>1900</v>
      </c>
    </row>
    <row r="2828" spans="1:12" ht="16.2">
      <c r="A2828" s="1">
        <f>策略報表!A2828</f>
        <v>0</v>
      </c>
      <c r="B2828">
        <f>資料貼入!B2828</f>
        <v>0</v>
      </c>
      <c r="C2828">
        <f>SUM($B$3:B2828)</f>
        <v>35551165.540000029</v>
      </c>
      <c r="L2828" t="str">
        <f t="shared" si="54"/>
        <v>1900</v>
      </c>
    </row>
    <row r="2829" spans="1:12" ht="16.2">
      <c r="A2829" s="1">
        <f>策略報表!A2829</f>
        <v>0</v>
      </c>
      <c r="B2829">
        <f>資料貼入!B2829</f>
        <v>0</v>
      </c>
      <c r="C2829">
        <f>SUM($B$3:B2829)</f>
        <v>35551165.540000029</v>
      </c>
      <c r="L2829" t="str">
        <f t="shared" si="54"/>
        <v>1900</v>
      </c>
    </row>
    <row r="2830" spans="1:12" ht="16.2">
      <c r="A2830" s="1">
        <f>策略報表!A2830</f>
        <v>0</v>
      </c>
      <c r="B2830">
        <f>資料貼入!B2830</f>
        <v>0</v>
      </c>
      <c r="C2830">
        <f>SUM($B$3:B2830)</f>
        <v>35551165.540000029</v>
      </c>
      <c r="L2830" t="str">
        <f t="shared" si="54"/>
        <v>1900</v>
      </c>
    </row>
    <row r="2831" spans="1:12" ht="16.2">
      <c r="A2831" s="1">
        <f>策略報表!A2831</f>
        <v>0</v>
      </c>
      <c r="B2831">
        <f>資料貼入!B2831</f>
        <v>0</v>
      </c>
      <c r="C2831">
        <f>SUM($B$3:B2831)</f>
        <v>35551165.540000029</v>
      </c>
      <c r="L2831" t="str">
        <f t="shared" si="54"/>
        <v>1900</v>
      </c>
    </row>
    <row r="2832" spans="1:12" ht="16.2">
      <c r="A2832" s="1">
        <f>策略報表!A2832</f>
        <v>0</v>
      </c>
      <c r="B2832">
        <f>資料貼入!B2832</f>
        <v>0</v>
      </c>
      <c r="C2832">
        <f>SUM($B$3:B2832)</f>
        <v>35551165.540000029</v>
      </c>
      <c r="L2832" t="str">
        <f t="shared" si="54"/>
        <v>1900</v>
      </c>
    </row>
    <row r="2833" spans="1:12" ht="16.2">
      <c r="A2833" s="1">
        <f>策略報表!A2833</f>
        <v>0</v>
      </c>
      <c r="B2833">
        <f>資料貼入!B2833</f>
        <v>0</v>
      </c>
      <c r="C2833">
        <f>SUM($B$3:B2833)</f>
        <v>35551165.540000029</v>
      </c>
      <c r="L2833" t="str">
        <f t="shared" si="54"/>
        <v>1900</v>
      </c>
    </row>
    <row r="2834" spans="1:12" ht="16.2">
      <c r="A2834" s="1">
        <f>策略報表!A2834</f>
        <v>0</v>
      </c>
      <c r="B2834">
        <f>資料貼入!B2834</f>
        <v>0</v>
      </c>
      <c r="C2834">
        <f>SUM($B$3:B2834)</f>
        <v>35551165.540000029</v>
      </c>
      <c r="L2834" t="str">
        <f t="shared" si="54"/>
        <v>1900</v>
      </c>
    </row>
    <row r="2835" spans="1:12" ht="16.2">
      <c r="A2835" s="1">
        <f>策略報表!A2835</f>
        <v>0</v>
      </c>
      <c r="B2835">
        <f>資料貼入!B2835</f>
        <v>0</v>
      </c>
      <c r="C2835">
        <f>SUM($B$3:B2835)</f>
        <v>35551165.540000029</v>
      </c>
      <c r="L2835" t="str">
        <f t="shared" si="54"/>
        <v>1900</v>
      </c>
    </row>
    <row r="2836" spans="1:12" ht="16.2">
      <c r="A2836" s="1">
        <f>策略報表!A2836</f>
        <v>0</v>
      </c>
      <c r="B2836">
        <f>資料貼入!B2836</f>
        <v>0</v>
      </c>
      <c r="C2836">
        <f>SUM($B$3:B2836)</f>
        <v>35551165.540000029</v>
      </c>
      <c r="L2836" t="str">
        <f t="shared" si="54"/>
        <v>1900</v>
      </c>
    </row>
    <row r="2837" spans="1:12" ht="16.2">
      <c r="A2837" s="1">
        <f>策略報表!A2837</f>
        <v>0</v>
      </c>
      <c r="B2837">
        <f>資料貼入!B2837</f>
        <v>0</v>
      </c>
      <c r="C2837">
        <f>SUM($B$3:B2837)</f>
        <v>35551165.540000029</v>
      </c>
      <c r="L2837" t="str">
        <f t="shared" si="54"/>
        <v>1900</v>
      </c>
    </row>
    <row r="2838" spans="1:12" ht="16.2">
      <c r="A2838" s="1">
        <f>策略報表!A2838</f>
        <v>0</v>
      </c>
      <c r="B2838">
        <f>資料貼入!B2838</f>
        <v>0</v>
      </c>
      <c r="C2838">
        <f>SUM($B$3:B2838)</f>
        <v>35551165.540000029</v>
      </c>
      <c r="L2838" t="str">
        <f t="shared" si="54"/>
        <v>1900</v>
      </c>
    </row>
    <row r="2839" spans="1:12" ht="16.2">
      <c r="A2839" s="1">
        <f>策略報表!A2839</f>
        <v>0</v>
      </c>
      <c r="B2839">
        <f>資料貼入!B2839</f>
        <v>0</v>
      </c>
      <c r="C2839">
        <f>SUM($B$3:B2839)</f>
        <v>35551165.540000029</v>
      </c>
      <c r="L2839" t="str">
        <f t="shared" si="54"/>
        <v>1900</v>
      </c>
    </row>
    <row r="2840" spans="1:12" ht="16.2">
      <c r="A2840" s="1">
        <f>策略報表!A2840</f>
        <v>0</v>
      </c>
      <c r="B2840">
        <f>資料貼入!B2840</f>
        <v>0</v>
      </c>
      <c r="C2840">
        <f>SUM($B$3:B2840)</f>
        <v>35551165.540000029</v>
      </c>
      <c r="L2840" t="str">
        <f t="shared" si="54"/>
        <v>1900</v>
      </c>
    </row>
    <row r="2841" spans="1:12" ht="16.2">
      <c r="A2841" s="1">
        <f>策略報表!A2841</f>
        <v>0</v>
      </c>
      <c r="B2841">
        <f>資料貼入!B2841</f>
        <v>0</v>
      </c>
      <c r="C2841">
        <f>SUM($B$3:B2841)</f>
        <v>35551165.540000029</v>
      </c>
      <c r="L2841" t="str">
        <f t="shared" si="54"/>
        <v>1900</v>
      </c>
    </row>
    <row r="2842" spans="1:12" ht="16.2">
      <c r="A2842" s="1">
        <f>策略報表!A2842</f>
        <v>0</v>
      </c>
      <c r="B2842">
        <f>資料貼入!B2842</f>
        <v>0</v>
      </c>
      <c r="C2842">
        <f>SUM($B$3:B2842)</f>
        <v>35551165.540000029</v>
      </c>
      <c r="L2842" t="str">
        <f t="shared" si="54"/>
        <v>1900</v>
      </c>
    </row>
    <row r="2843" spans="1:12" ht="16.2">
      <c r="A2843" s="1">
        <f>策略報表!A2843</f>
        <v>0</v>
      </c>
      <c r="B2843">
        <f>資料貼入!B2843</f>
        <v>0</v>
      </c>
      <c r="C2843">
        <f>SUM($B$3:B2843)</f>
        <v>35551165.540000029</v>
      </c>
      <c r="L2843" t="str">
        <f t="shared" si="54"/>
        <v>1900</v>
      </c>
    </row>
    <row r="2844" spans="1:12" ht="16.2">
      <c r="A2844" s="1">
        <f>策略報表!A2844</f>
        <v>0</v>
      </c>
      <c r="B2844">
        <f>資料貼入!B2844</f>
        <v>0</v>
      </c>
      <c r="C2844">
        <f>SUM($B$3:B2844)</f>
        <v>35551165.540000029</v>
      </c>
      <c r="L2844" t="str">
        <f t="shared" si="54"/>
        <v>1900</v>
      </c>
    </row>
    <row r="2845" spans="1:12" ht="16.2">
      <c r="A2845" s="1">
        <f>策略報表!A2845</f>
        <v>0</v>
      </c>
      <c r="B2845">
        <f>資料貼入!B2845</f>
        <v>0</v>
      </c>
      <c r="C2845">
        <f>SUM($B$3:B2845)</f>
        <v>35551165.540000029</v>
      </c>
      <c r="L2845" t="str">
        <f t="shared" si="54"/>
        <v>1900</v>
      </c>
    </row>
    <row r="2846" spans="1:12" ht="16.2">
      <c r="A2846" s="1">
        <f>策略報表!A2846</f>
        <v>0</v>
      </c>
      <c r="B2846">
        <f>資料貼入!B2846</f>
        <v>0</v>
      </c>
      <c r="C2846">
        <f>SUM($B$3:B2846)</f>
        <v>35551165.540000029</v>
      </c>
      <c r="L2846" t="str">
        <f t="shared" si="54"/>
        <v>1900</v>
      </c>
    </row>
    <row r="2847" spans="1:12" ht="16.2">
      <c r="A2847" s="1">
        <f>策略報表!A2847</f>
        <v>0</v>
      </c>
      <c r="B2847">
        <f>資料貼入!B2847</f>
        <v>0</v>
      </c>
      <c r="C2847">
        <f>SUM($B$3:B2847)</f>
        <v>35551165.540000029</v>
      </c>
      <c r="L2847" t="str">
        <f t="shared" si="54"/>
        <v>1900</v>
      </c>
    </row>
    <row r="2848" spans="1:12" ht="16.2">
      <c r="A2848" s="1">
        <f>策略報表!A2848</f>
        <v>0</v>
      </c>
      <c r="B2848">
        <f>資料貼入!B2848</f>
        <v>0</v>
      </c>
      <c r="C2848">
        <f>SUM($B$3:B2848)</f>
        <v>35551165.540000029</v>
      </c>
      <c r="L2848" t="str">
        <f t="shared" si="54"/>
        <v>1900</v>
      </c>
    </row>
    <row r="2849" spans="1:12" ht="16.2">
      <c r="A2849" s="1">
        <f>策略報表!A2849</f>
        <v>0</v>
      </c>
      <c r="B2849">
        <f>資料貼入!B2849</f>
        <v>0</v>
      </c>
      <c r="C2849">
        <f>SUM($B$3:B2849)</f>
        <v>35551165.540000029</v>
      </c>
      <c r="L2849" t="str">
        <f t="shared" si="54"/>
        <v>1900</v>
      </c>
    </row>
    <row r="2850" spans="1:12" ht="16.2">
      <c r="A2850" s="1">
        <f>策略報表!A2850</f>
        <v>0</v>
      </c>
      <c r="B2850">
        <f>資料貼入!B2850</f>
        <v>0</v>
      </c>
      <c r="C2850">
        <f>SUM($B$3:B2850)</f>
        <v>35551165.540000029</v>
      </c>
      <c r="L2850" t="str">
        <f t="shared" si="54"/>
        <v>1900</v>
      </c>
    </row>
    <row r="2851" spans="1:12" ht="16.2">
      <c r="A2851" s="1">
        <f>策略報表!A2851</f>
        <v>0</v>
      </c>
      <c r="B2851">
        <f>資料貼入!B2851</f>
        <v>0</v>
      </c>
      <c r="C2851">
        <f>SUM($B$3:B2851)</f>
        <v>35551165.540000029</v>
      </c>
      <c r="L2851" t="str">
        <f t="shared" si="54"/>
        <v>1900</v>
      </c>
    </row>
    <row r="2852" spans="1:12" ht="16.2">
      <c r="A2852" s="1">
        <f>策略報表!A2852</f>
        <v>0</v>
      </c>
      <c r="B2852">
        <f>資料貼入!B2852</f>
        <v>0</v>
      </c>
      <c r="C2852">
        <f>SUM($B$3:B2852)</f>
        <v>35551165.540000029</v>
      </c>
      <c r="L2852" t="str">
        <f t="shared" si="54"/>
        <v>1900</v>
      </c>
    </row>
    <row r="2853" spans="1:12" ht="16.2">
      <c r="A2853" s="1">
        <f>策略報表!A2853</f>
        <v>0</v>
      </c>
      <c r="B2853">
        <f>資料貼入!B2853</f>
        <v>0</v>
      </c>
      <c r="C2853">
        <f>SUM($B$3:B2853)</f>
        <v>35551165.540000029</v>
      </c>
      <c r="L2853" t="str">
        <f t="shared" si="54"/>
        <v>1900</v>
      </c>
    </row>
    <row r="2854" spans="1:12" ht="16.2">
      <c r="A2854" s="1">
        <f>策略報表!A2854</f>
        <v>0</v>
      </c>
      <c r="B2854">
        <f>資料貼入!B2854</f>
        <v>0</v>
      </c>
      <c r="C2854">
        <f>SUM($B$3:B2854)</f>
        <v>35551165.540000029</v>
      </c>
      <c r="L2854" t="str">
        <f t="shared" si="54"/>
        <v>1900</v>
      </c>
    </row>
    <row r="2855" spans="1:12" ht="16.2">
      <c r="A2855" s="1">
        <f>策略報表!A2855</f>
        <v>0</v>
      </c>
      <c r="B2855">
        <f>資料貼入!B2855</f>
        <v>0</v>
      </c>
      <c r="C2855">
        <f>SUM($B$3:B2855)</f>
        <v>35551165.540000029</v>
      </c>
      <c r="L2855" t="str">
        <f t="shared" si="54"/>
        <v>1900</v>
      </c>
    </row>
    <row r="2856" spans="1:12" ht="16.2">
      <c r="A2856" s="1">
        <f>策略報表!A2856</f>
        <v>0</v>
      </c>
      <c r="B2856">
        <f>資料貼入!B2856</f>
        <v>0</v>
      </c>
      <c r="C2856">
        <f>SUM($B$3:B2856)</f>
        <v>35551165.540000029</v>
      </c>
      <c r="L2856" t="str">
        <f t="shared" si="54"/>
        <v>1900</v>
      </c>
    </row>
    <row r="2857" spans="1:12" ht="16.2">
      <c r="A2857" s="1">
        <f>策略報表!A2857</f>
        <v>0</v>
      </c>
      <c r="B2857">
        <f>資料貼入!B2857</f>
        <v>0</v>
      </c>
      <c r="C2857">
        <f>SUM($B$3:B2857)</f>
        <v>35551165.540000029</v>
      </c>
      <c r="L2857" t="str">
        <f t="shared" si="54"/>
        <v>1900</v>
      </c>
    </row>
    <row r="2858" spans="1:12" ht="16.2">
      <c r="A2858" s="1">
        <f>策略報表!A2858</f>
        <v>0</v>
      </c>
      <c r="B2858">
        <f>資料貼入!B2858</f>
        <v>0</v>
      </c>
      <c r="C2858">
        <f>SUM($B$3:B2858)</f>
        <v>35551165.540000029</v>
      </c>
      <c r="L2858" t="str">
        <f t="shared" si="54"/>
        <v>1900</v>
      </c>
    </row>
    <row r="2859" spans="1:12" ht="16.2">
      <c r="A2859" s="1">
        <f>策略報表!A2859</f>
        <v>0</v>
      </c>
      <c r="B2859">
        <f>資料貼入!B2859</f>
        <v>0</v>
      </c>
      <c r="C2859">
        <f>SUM($B$3:B2859)</f>
        <v>35551165.540000029</v>
      </c>
      <c r="L2859" t="str">
        <f t="shared" si="54"/>
        <v>1900</v>
      </c>
    </row>
    <row r="2860" spans="1:12" ht="16.2">
      <c r="A2860" s="1">
        <f>策略報表!A2860</f>
        <v>0</v>
      </c>
      <c r="B2860">
        <f>資料貼入!B2860</f>
        <v>0</v>
      </c>
      <c r="C2860">
        <f>SUM($B$3:B2860)</f>
        <v>35551165.540000029</v>
      </c>
      <c r="L2860" t="str">
        <f t="shared" si="54"/>
        <v>1900</v>
      </c>
    </row>
    <row r="2861" spans="1:12" ht="16.2">
      <c r="A2861" s="1">
        <f>策略報表!A2861</f>
        <v>0</v>
      </c>
      <c r="B2861">
        <f>資料貼入!B2861</f>
        <v>0</v>
      </c>
      <c r="C2861">
        <f>SUM($B$3:B2861)</f>
        <v>35551165.540000029</v>
      </c>
      <c r="L2861" t="str">
        <f t="shared" si="54"/>
        <v>1900</v>
      </c>
    </row>
    <row r="2862" spans="1:12" ht="16.2">
      <c r="A2862" s="1">
        <f>策略報表!A2862</f>
        <v>0</v>
      </c>
      <c r="B2862">
        <f>資料貼入!B2862</f>
        <v>0</v>
      </c>
      <c r="C2862">
        <f>SUM($B$3:B2862)</f>
        <v>35551165.540000029</v>
      </c>
      <c r="L2862" t="str">
        <f t="shared" si="54"/>
        <v>1900</v>
      </c>
    </row>
    <row r="2863" spans="1:12" ht="16.2">
      <c r="A2863" s="1">
        <f>策略報表!A2863</f>
        <v>0</v>
      </c>
      <c r="B2863">
        <f>資料貼入!B2863</f>
        <v>0</v>
      </c>
      <c r="C2863">
        <f>SUM($B$3:B2863)</f>
        <v>35551165.540000029</v>
      </c>
      <c r="L2863" t="str">
        <f t="shared" si="54"/>
        <v>1900</v>
      </c>
    </row>
    <row r="2864" spans="1:12" ht="16.2">
      <c r="A2864" s="1">
        <f>策略報表!A2864</f>
        <v>0</v>
      </c>
      <c r="B2864">
        <f>資料貼入!B2864</f>
        <v>0</v>
      </c>
      <c r="C2864">
        <f>SUM($B$3:B2864)</f>
        <v>35551165.540000029</v>
      </c>
      <c r="L2864" t="str">
        <f t="shared" si="54"/>
        <v>1900</v>
      </c>
    </row>
    <row r="2865" spans="1:12" ht="16.2">
      <c r="A2865" s="1">
        <f>策略報表!A2865</f>
        <v>0</v>
      </c>
      <c r="B2865">
        <f>資料貼入!B2865</f>
        <v>0</v>
      </c>
      <c r="C2865">
        <f>SUM($B$3:B2865)</f>
        <v>35551165.540000029</v>
      </c>
      <c r="L2865" t="str">
        <f t="shared" si="54"/>
        <v>1900</v>
      </c>
    </row>
    <row r="2866" spans="1:12" ht="16.2">
      <c r="A2866" s="1">
        <f>策略報表!A2866</f>
        <v>0</v>
      </c>
      <c r="B2866">
        <f>資料貼入!B2866</f>
        <v>0</v>
      </c>
      <c r="C2866">
        <f>SUM($B$3:B2866)</f>
        <v>35551165.540000029</v>
      </c>
      <c r="L2866" t="str">
        <f t="shared" si="54"/>
        <v>1900</v>
      </c>
    </row>
    <row r="2867" spans="1:12" ht="16.2">
      <c r="A2867" s="1">
        <f>策略報表!A2867</f>
        <v>0</v>
      </c>
      <c r="B2867">
        <f>資料貼入!B2867</f>
        <v>0</v>
      </c>
      <c r="C2867">
        <f>SUM($B$3:B2867)</f>
        <v>35551165.540000029</v>
      </c>
      <c r="L2867" t="str">
        <f t="shared" si="54"/>
        <v>1900</v>
      </c>
    </row>
    <row r="2868" spans="1:12" ht="16.2">
      <c r="A2868" s="1">
        <f>策略報表!A2868</f>
        <v>0</v>
      </c>
      <c r="B2868">
        <f>資料貼入!B2868</f>
        <v>0</v>
      </c>
      <c r="C2868">
        <f>SUM($B$3:B2868)</f>
        <v>35551165.540000029</v>
      </c>
      <c r="L2868" t="str">
        <f t="shared" si="54"/>
        <v>1900</v>
      </c>
    </row>
    <row r="2869" spans="1:12" ht="16.2">
      <c r="A2869" s="1">
        <f>策略報表!A2869</f>
        <v>0</v>
      </c>
      <c r="B2869">
        <f>資料貼入!B2869</f>
        <v>0</v>
      </c>
      <c r="C2869">
        <f>SUM($B$3:B2869)</f>
        <v>35551165.540000029</v>
      </c>
      <c r="L2869" t="str">
        <f t="shared" ref="L2869:L2932" si="55">IF(ISBLANK(A2869),"",TEXT(A2869,"yyyy"))</f>
        <v>1900</v>
      </c>
    </row>
    <row r="2870" spans="1:12" ht="16.2">
      <c r="A2870" s="1">
        <f>策略報表!A2870</f>
        <v>0</v>
      </c>
      <c r="B2870">
        <f>資料貼入!B2870</f>
        <v>0</v>
      </c>
      <c r="C2870">
        <f>SUM($B$3:B2870)</f>
        <v>35551165.540000029</v>
      </c>
      <c r="L2870" t="str">
        <f t="shared" si="55"/>
        <v>1900</v>
      </c>
    </row>
    <row r="2871" spans="1:12" ht="16.2">
      <c r="A2871" s="1">
        <f>策略報表!A2871</f>
        <v>0</v>
      </c>
      <c r="B2871">
        <f>資料貼入!B2871</f>
        <v>0</v>
      </c>
      <c r="C2871">
        <f>SUM($B$3:B2871)</f>
        <v>35551165.540000029</v>
      </c>
      <c r="L2871" t="str">
        <f t="shared" si="55"/>
        <v>1900</v>
      </c>
    </row>
    <row r="2872" spans="1:12" ht="16.2">
      <c r="A2872" s="1">
        <f>策略報表!A2872</f>
        <v>0</v>
      </c>
      <c r="B2872">
        <f>資料貼入!B2872</f>
        <v>0</v>
      </c>
      <c r="C2872">
        <f>SUM($B$3:B2872)</f>
        <v>35551165.540000029</v>
      </c>
      <c r="L2872" t="str">
        <f t="shared" si="55"/>
        <v>1900</v>
      </c>
    </row>
    <row r="2873" spans="1:12" ht="16.2">
      <c r="A2873" s="1">
        <f>策略報表!A2873</f>
        <v>0</v>
      </c>
      <c r="B2873">
        <f>資料貼入!B2873</f>
        <v>0</v>
      </c>
      <c r="C2873">
        <f>SUM($B$3:B2873)</f>
        <v>35551165.540000029</v>
      </c>
      <c r="L2873" t="str">
        <f t="shared" si="55"/>
        <v>1900</v>
      </c>
    </row>
    <row r="2874" spans="1:12" ht="16.2">
      <c r="A2874" s="1">
        <f>策略報表!A2874</f>
        <v>0</v>
      </c>
      <c r="B2874">
        <f>資料貼入!B2874</f>
        <v>0</v>
      </c>
      <c r="C2874">
        <f>SUM($B$3:B2874)</f>
        <v>35551165.540000029</v>
      </c>
      <c r="L2874" t="str">
        <f t="shared" si="55"/>
        <v>1900</v>
      </c>
    </row>
    <row r="2875" spans="1:12" ht="16.2">
      <c r="A2875" s="1">
        <f>策略報表!A2875</f>
        <v>0</v>
      </c>
      <c r="B2875">
        <f>資料貼入!B2875</f>
        <v>0</v>
      </c>
      <c r="C2875">
        <f>SUM($B$3:B2875)</f>
        <v>35551165.540000029</v>
      </c>
      <c r="L2875" t="str">
        <f t="shared" si="55"/>
        <v>1900</v>
      </c>
    </row>
    <row r="2876" spans="1:12" ht="16.2">
      <c r="A2876" s="1">
        <f>策略報表!A2876</f>
        <v>0</v>
      </c>
      <c r="B2876">
        <f>資料貼入!B2876</f>
        <v>0</v>
      </c>
      <c r="C2876">
        <f>SUM($B$3:B2876)</f>
        <v>35551165.540000029</v>
      </c>
      <c r="L2876" t="str">
        <f t="shared" si="55"/>
        <v>1900</v>
      </c>
    </row>
    <row r="2877" spans="1:12" ht="16.2">
      <c r="A2877" s="1">
        <f>策略報表!A2877</f>
        <v>0</v>
      </c>
      <c r="B2877">
        <f>資料貼入!B2877</f>
        <v>0</v>
      </c>
      <c r="C2877">
        <f>SUM($B$3:B2877)</f>
        <v>35551165.540000029</v>
      </c>
      <c r="L2877" t="str">
        <f t="shared" si="55"/>
        <v>1900</v>
      </c>
    </row>
    <row r="2878" spans="1:12" ht="16.2">
      <c r="A2878" s="1">
        <f>策略報表!A2878</f>
        <v>0</v>
      </c>
      <c r="B2878">
        <f>資料貼入!B2878</f>
        <v>0</v>
      </c>
      <c r="C2878">
        <f>SUM($B$3:B2878)</f>
        <v>35551165.540000029</v>
      </c>
      <c r="L2878" t="str">
        <f t="shared" si="55"/>
        <v>1900</v>
      </c>
    </row>
    <row r="2879" spans="1:12" ht="16.2">
      <c r="A2879" s="1">
        <f>策略報表!A2879</f>
        <v>0</v>
      </c>
      <c r="B2879">
        <f>資料貼入!B2879</f>
        <v>0</v>
      </c>
      <c r="C2879">
        <f>SUM($B$3:B2879)</f>
        <v>35551165.540000029</v>
      </c>
      <c r="L2879" t="str">
        <f t="shared" si="55"/>
        <v>1900</v>
      </c>
    </row>
    <row r="2880" spans="1:12" ht="16.2">
      <c r="A2880" s="1">
        <f>策略報表!A2880</f>
        <v>0</v>
      </c>
      <c r="B2880">
        <f>資料貼入!B2880</f>
        <v>0</v>
      </c>
      <c r="C2880">
        <f>SUM($B$3:B2880)</f>
        <v>35551165.540000029</v>
      </c>
      <c r="L2880" t="str">
        <f t="shared" si="55"/>
        <v>1900</v>
      </c>
    </row>
    <row r="2881" spans="1:12" ht="16.2">
      <c r="A2881" s="1">
        <f>策略報表!A2881</f>
        <v>0</v>
      </c>
      <c r="B2881">
        <f>資料貼入!B2881</f>
        <v>0</v>
      </c>
      <c r="C2881">
        <f>SUM($B$3:B2881)</f>
        <v>35551165.540000029</v>
      </c>
      <c r="L2881" t="str">
        <f t="shared" si="55"/>
        <v>1900</v>
      </c>
    </row>
    <row r="2882" spans="1:12" ht="16.2">
      <c r="A2882" s="1">
        <f>策略報表!A2882</f>
        <v>0</v>
      </c>
      <c r="B2882">
        <f>資料貼入!B2882</f>
        <v>0</v>
      </c>
      <c r="C2882">
        <f>SUM($B$3:B2882)</f>
        <v>35551165.540000029</v>
      </c>
      <c r="L2882" t="str">
        <f t="shared" si="55"/>
        <v>1900</v>
      </c>
    </row>
    <row r="2883" spans="1:12" ht="16.2">
      <c r="A2883" s="1">
        <f>策略報表!A2883</f>
        <v>0</v>
      </c>
      <c r="B2883">
        <f>資料貼入!B2883</f>
        <v>0</v>
      </c>
      <c r="C2883">
        <f>SUM($B$3:B2883)</f>
        <v>35551165.540000029</v>
      </c>
      <c r="L2883" t="str">
        <f t="shared" si="55"/>
        <v>1900</v>
      </c>
    </row>
    <row r="2884" spans="1:12" ht="16.2">
      <c r="A2884" s="1">
        <f>策略報表!A2884</f>
        <v>0</v>
      </c>
      <c r="B2884">
        <f>資料貼入!B2884</f>
        <v>0</v>
      </c>
      <c r="C2884">
        <f>SUM($B$3:B2884)</f>
        <v>35551165.540000029</v>
      </c>
      <c r="L2884" t="str">
        <f t="shared" si="55"/>
        <v>1900</v>
      </c>
    </row>
    <row r="2885" spans="1:12" ht="16.2">
      <c r="A2885" s="1">
        <f>策略報表!A2885</f>
        <v>0</v>
      </c>
      <c r="B2885">
        <f>資料貼入!B2885</f>
        <v>0</v>
      </c>
      <c r="C2885">
        <f>SUM($B$3:B2885)</f>
        <v>35551165.540000029</v>
      </c>
      <c r="L2885" t="str">
        <f t="shared" si="55"/>
        <v>1900</v>
      </c>
    </row>
    <row r="2886" spans="1:12" ht="16.2">
      <c r="A2886" s="1">
        <f>策略報表!A2886</f>
        <v>0</v>
      </c>
      <c r="B2886">
        <f>資料貼入!B2886</f>
        <v>0</v>
      </c>
      <c r="C2886">
        <f>SUM($B$3:B2886)</f>
        <v>35551165.540000029</v>
      </c>
      <c r="L2886" t="str">
        <f t="shared" si="55"/>
        <v>1900</v>
      </c>
    </row>
    <row r="2887" spans="1:12" ht="16.2">
      <c r="A2887" s="1">
        <f>策略報表!A2887</f>
        <v>0</v>
      </c>
      <c r="B2887">
        <f>資料貼入!B2887</f>
        <v>0</v>
      </c>
      <c r="C2887">
        <f>SUM($B$3:B2887)</f>
        <v>35551165.540000029</v>
      </c>
      <c r="L2887" t="str">
        <f t="shared" si="55"/>
        <v>1900</v>
      </c>
    </row>
    <row r="2888" spans="1:12" ht="16.2">
      <c r="A2888" s="1">
        <f>策略報表!A2888</f>
        <v>0</v>
      </c>
      <c r="B2888">
        <f>資料貼入!B2888</f>
        <v>0</v>
      </c>
      <c r="C2888">
        <f>SUM($B$3:B2888)</f>
        <v>35551165.540000029</v>
      </c>
      <c r="L2888" t="str">
        <f t="shared" si="55"/>
        <v>1900</v>
      </c>
    </row>
    <row r="2889" spans="1:12" ht="16.2">
      <c r="A2889" s="1">
        <f>策略報表!A2889</f>
        <v>0</v>
      </c>
      <c r="B2889">
        <f>資料貼入!B2889</f>
        <v>0</v>
      </c>
      <c r="C2889">
        <f>SUM($B$3:B2889)</f>
        <v>35551165.540000029</v>
      </c>
      <c r="L2889" t="str">
        <f t="shared" si="55"/>
        <v>1900</v>
      </c>
    </row>
    <row r="2890" spans="1:12" ht="16.2">
      <c r="A2890" s="1">
        <f>策略報表!A2890</f>
        <v>0</v>
      </c>
      <c r="B2890">
        <f>資料貼入!B2890</f>
        <v>0</v>
      </c>
      <c r="C2890">
        <f>SUM($B$3:B2890)</f>
        <v>35551165.540000029</v>
      </c>
      <c r="L2890" t="str">
        <f t="shared" si="55"/>
        <v>1900</v>
      </c>
    </row>
    <row r="2891" spans="1:12" ht="16.2">
      <c r="A2891" s="1">
        <f>策略報表!A2891</f>
        <v>0</v>
      </c>
      <c r="B2891">
        <f>資料貼入!B2891</f>
        <v>0</v>
      </c>
      <c r="C2891">
        <f>SUM($B$3:B2891)</f>
        <v>35551165.540000029</v>
      </c>
      <c r="L2891" t="str">
        <f t="shared" si="55"/>
        <v>1900</v>
      </c>
    </row>
    <row r="2892" spans="1:12" ht="16.2">
      <c r="A2892" s="1">
        <f>策略報表!A2892</f>
        <v>0</v>
      </c>
      <c r="B2892">
        <f>資料貼入!B2892</f>
        <v>0</v>
      </c>
      <c r="C2892">
        <f>SUM($B$3:B2892)</f>
        <v>35551165.540000029</v>
      </c>
      <c r="L2892" t="str">
        <f t="shared" si="55"/>
        <v>1900</v>
      </c>
    </row>
    <row r="2893" spans="1:12" ht="16.2">
      <c r="A2893" s="1">
        <f>策略報表!A2893</f>
        <v>0</v>
      </c>
      <c r="B2893">
        <f>資料貼入!B2893</f>
        <v>0</v>
      </c>
      <c r="C2893">
        <f>SUM($B$3:B2893)</f>
        <v>35551165.540000029</v>
      </c>
      <c r="L2893" t="str">
        <f t="shared" si="55"/>
        <v>1900</v>
      </c>
    </row>
    <row r="2894" spans="1:12" ht="16.2">
      <c r="A2894" s="1">
        <f>策略報表!A2894</f>
        <v>0</v>
      </c>
      <c r="B2894">
        <f>資料貼入!B2894</f>
        <v>0</v>
      </c>
      <c r="C2894">
        <f>SUM($B$3:B2894)</f>
        <v>35551165.540000029</v>
      </c>
      <c r="L2894" t="str">
        <f t="shared" si="55"/>
        <v>1900</v>
      </c>
    </row>
    <row r="2895" spans="1:12" ht="16.2">
      <c r="A2895" s="1">
        <f>策略報表!A2895</f>
        <v>0</v>
      </c>
      <c r="B2895">
        <f>資料貼入!B2895</f>
        <v>0</v>
      </c>
      <c r="C2895">
        <f>SUM($B$3:B2895)</f>
        <v>35551165.540000029</v>
      </c>
      <c r="L2895" t="str">
        <f t="shared" si="55"/>
        <v>1900</v>
      </c>
    </row>
    <row r="2896" spans="1:12" ht="16.2">
      <c r="A2896" s="1">
        <f>策略報表!A2896</f>
        <v>0</v>
      </c>
      <c r="B2896">
        <f>資料貼入!B2896</f>
        <v>0</v>
      </c>
      <c r="C2896">
        <f>SUM($B$3:B2896)</f>
        <v>35551165.540000029</v>
      </c>
      <c r="L2896" t="str">
        <f t="shared" si="55"/>
        <v>1900</v>
      </c>
    </row>
    <row r="2897" spans="1:12" ht="16.2">
      <c r="A2897" s="1">
        <f>策略報表!A2897</f>
        <v>0</v>
      </c>
      <c r="B2897">
        <f>資料貼入!B2897</f>
        <v>0</v>
      </c>
      <c r="C2897">
        <f>SUM($B$3:B2897)</f>
        <v>35551165.540000029</v>
      </c>
      <c r="L2897" t="str">
        <f t="shared" si="55"/>
        <v>1900</v>
      </c>
    </row>
    <row r="2898" spans="1:12" ht="16.2">
      <c r="A2898" s="1">
        <f>策略報表!A2898</f>
        <v>0</v>
      </c>
      <c r="B2898">
        <f>資料貼入!B2898</f>
        <v>0</v>
      </c>
      <c r="C2898">
        <f>SUM($B$3:B2898)</f>
        <v>35551165.540000029</v>
      </c>
      <c r="L2898" t="str">
        <f t="shared" si="55"/>
        <v>1900</v>
      </c>
    </row>
    <row r="2899" spans="1:12" ht="16.2">
      <c r="A2899" s="1">
        <f>策略報表!A2899</f>
        <v>0</v>
      </c>
      <c r="B2899">
        <f>資料貼入!B2899</f>
        <v>0</v>
      </c>
      <c r="C2899">
        <f>SUM($B$3:B2899)</f>
        <v>35551165.540000029</v>
      </c>
      <c r="L2899" t="str">
        <f t="shared" si="55"/>
        <v>1900</v>
      </c>
    </row>
    <row r="2900" spans="1:12" ht="16.2">
      <c r="A2900" s="1">
        <f>策略報表!A2900</f>
        <v>0</v>
      </c>
      <c r="B2900">
        <f>資料貼入!B2900</f>
        <v>0</v>
      </c>
      <c r="C2900">
        <f>SUM($B$3:B2900)</f>
        <v>35551165.540000029</v>
      </c>
      <c r="L2900" t="str">
        <f t="shared" si="55"/>
        <v>1900</v>
      </c>
    </row>
    <row r="2901" spans="1:12" ht="16.2">
      <c r="A2901" s="1">
        <f>策略報表!A2901</f>
        <v>0</v>
      </c>
      <c r="B2901">
        <f>資料貼入!B2901</f>
        <v>0</v>
      </c>
      <c r="C2901">
        <f>SUM($B$3:B2901)</f>
        <v>35551165.540000029</v>
      </c>
      <c r="L2901" t="str">
        <f t="shared" si="55"/>
        <v>1900</v>
      </c>
    </row>
    <row r="2902" spans="1:12" ht="16.2">
      <c r="A2902" s="1">
        <f>策略報表!A2902</f>
        <v>0</v>
      </c>
      <c r="B2902">
        <f>資料貼入!B2902</f>
        <v>0</v>
      </c>
      <c r="C2902">
        <f>SUM($B$3:B2902)</f>
        <v>35551165.540000029</v>
      </c>
      <c r="L2902" t="str">
        <f t="shared" si="55"/>
        <v>1900</v>
      </c>
    </row>
    <row r="2903" spans="1:12" ht="16.2">
      <c r="A2903" s="1">
        <f>策略報表!A2903</f>
        <v>0</v>
      </c>
      <c r="B2903">
        <f>資料貼入!B2903</f>
        <v>0</v>
      </c>
      <c r="C2903">
        <f>SUM($B$3:B2903)</f>
        <v>35551165.540000029</v>
      </c>
      <c r="L2903" t="str">
        <f t="shared" si="55"/>
        <v>1900</v>
      </c>
    </row>
    <row r="2904" spans="1:12" ht="16.2">
      <c r="A2904" s="1">
        <f>策略報表!A2904</f>
        <v>0</v>
      </c>
      <c r="B2904">
        <f>資料貼入!B2904</f>
        <v>0</v>
      </c>
      <c r="C2904">
        <f>SUM($B$3:B2904)</f>
        <v>35551165.540000029</v>
      </c>
      <c r="L2904" t="str">
        <f t="shared" si="55"/>
        <v>1900</v>
      </c>
    </row>
    <row r="2905" spans="1:12" ht="16.2">
      <c r="A2905" s="1">
        <f>策略報表!A2905</f>
        <v>0</v>
      </c>
      <c r="B2905">
        <f>資料貼入!B2905</f>
        <v>0</v>
      </c>
      <c r="C2905">
        <f>SUM($B$3:B2905)</f>
        <v>35551165.540000029</v>
      </c>
      <c r="L2905" t="str">
        <f t="shared" si="55"/>
        <v>1900</v>
      </c>
    </row>
    <row r="2906" spans="1:12" ht="16.2">
      <c r="A2906" s="1">
        <f>策略報表!A2906</f>
        <v>0</v>
      </c>
      <c r="B2906">
        <f>資料貼入!B2906</f>
        <v>0</v>
      </c>
      <c r="C2906">
        <f>SUM($B$3:B2906)</f>
        <v>35551165.540000029</v>
      </c>
      <c r="L2906" t="str">
        <f t="shared" si="55"/>
        <v>1900</v>
      </c>
    </row>
    <row r="2907" spans="1:12" ht="16.2">
      <c r="A2907" s="1">
        <f>策略報表!A2907</f>
        <v>0</v>
      </c>
      <c r="B2907">
        <f>資料貼入!B2907</f>
        <v>0</v>
      </c>
      <c r="C2907">
        <f>SUM($B$3:B2907)</f>
        <v>35551165.540000029</v>
      </c>
      <c r="L2907" t="str">
        <f t="shared" si="55"/>
        <v>1900</v>
      </c>
    </row>
    <row r="2908" spans="1:12" ht="16.2">
      <c r="A2908" s="1">
        <f>策略報表!A2908</f>
        <v>0</v>
      </c>
      <c r="B2908">
        <f>資料貼入!B2908</f>
        <v>0</v>
      </c>
      <c r="C2908">
        <f>SUM($B$3:B2908)</f>
        <v>35551165.540000029</v>
      </c>
      <c r="L2908" t="str">
        <f t="shared" si="55"/>
        <v>1900</v>
      </c>
    </row>
    <row r="2909" spans="1:12" ht="16.2">
      <c r="A2909" s="1">
        <f>策略報表!A2909</f>
        <v>0</v>
      </c>
      <c r="B2909">
        <f>資料貼入!B2909</f>
        <v>0</v>
      </c>
      <c r="C2909">
        <f>SUM($B$3:B2909)</f>
        <v>35551165.540000029</v>
      </c>
      <c r="L2909" t="str">
        <f t="shared" si="55"/>
        <v>1900</v>
      </c>
    </row>
    <row r="2910" spans="1:12" ht="16.2">
      <c r="A2910" s="1">
        <f>策略報表!A2910</f>
        <v>0</v>
      </c>
      <c r="B2910">
        <f>資料貼入!B2910</f>
        <v>0</v>
      </c>
      <c r="C2910">
        <f>SUM($B$3:B2910)</f>
        <v>35551165.540000029</v>
      </c>
      <c r="L2910" t="str">
        <f t="shared" si="55"/>
        <v>1900</v>
      </c>
    </row>
    <row r="2911" spans="1:12" ht="16.2">
      <c r="A2911" s="1">
        <f>策略報表!A2911</f>
        <v>0</v>
      </c>
      <c r="B2911">
        <f>資料貼入!B2911</f>
        <v>0</v>
      </c>
      <c r="C2911">
        <f>SUM($B$3:B2911)</f>
        <v>35551165.540000029</v>
      </c>
      <c r="L2911" t="str">
        <f t="shared" si="55"/>
        <v>1900</v>
      </c>
    </row>
    <row r="2912" spans="1:12" ht="16.2">
      <c r="A2912" s="1">
        <f>策略報表!A2912</f>
        <v>0</v>
      </c>
      <c r="B2912">
        <f>資料貼入!B2912</f>
        <v>0</v>
      </c>
      <c r="C2912">
        <f>SUM($B$3:B2912)</f>
        <v>35551165.540000029</v>
      </c>
      <c r="L2912" t="str">
        <f t="shared" si="55"/>
        <v>1900</v>
      </c>
    </row>
    <row r="2913" spans="1:12" ht="16.2">
      <c r="A2913" s="1">
        <f>策略報表!A2913</f>
        <v>0</v>
      </c>
      <c r="B2913">
        <f>資料貼入!B2913</f>
        <v>0</v>
      </c>
      <c r="C2913">
        <f>SUM($B$3:B2913)</f>
        <v>35551165.540000029</v>
      </c>
      <c r="L2913" t="str">
        <f t="shared" si="55"/>
        <v>1900</v>
      </c>
    </row>
    <row r="2914" spans="1:12" ht="16.2">
      <c r="A2914" s="1">
        <f>策略報表!A2914</f>
        <v>0</v>
      </c>
      <c r="B2914">
        <f>資料貼入!B2914</f>
        <v>0</v>
      </c>
      <c r="C2914">
        <f>SUM($B$3:B2914)</f>
        <v>35551165.540000029</v>
      </c>
      <c r="L2914" t="str">
        <f t="shared" si="55"/>
        <v>1900</v>
      </c>
    </row>
    <row r="2915" spans="1:12" ht="16.2">
      <c r="A2915" s="1">
        <f>策略報表!A2915</f>
        <v>0</v>
      </c>
      <c r="B2915">
        <f>資料貼入!B2915</f>
        <v>0</v>
      </c>
      <c r="C2915">
        <f>SUM($B$3:B2915)</f>
        <v>35551165.540000029</v>
      </c>
      <c r="L2915" t="str">
        <f t="shared" si="55"/>
        <v>1900</v>
      </c>
    </row>
    <row r="2916" spans="1:12" ht="16.2">
      <c r="A2916" s="1">
        <f>策略報表!A2916</f>
        <v>0</v>
      </c>
      <c r="B2916">
        <f>資料貼入!B2916</f>
        <v>0</v>
      </c>
      <c r="C2916">
        <f>SUM($B$3:B2916)</f>
        <v>35551165.540000029</v>
      </c>
      <c r="L2916" t="str">
        <f t="shared" si="55"/>
        <v>1900</v>
      </c>
    </row>
    <row r="2917" spans="1:12" ht="16.2">
      <c r="A2917" s="1">
        <f>策略報表!A2917</f>
        <v>0</v>
      </c>
      <c r="B2917">
        <f>資料貼入!B2917</f>
        <v>0</v>
      </c>
      <c r="C2917">
        <f>SUM($B$3:B2917)</f>
        <v>35551165.540000029</v>
      </c>
      <c r="L2917" t="str">
        <f t="shared" si="55"/>
        <v>1900</v>
      </c>
    </row>
    <row r="2918" spans="1:12" ht="16.2">
      <c r="A2918" s="1">
        <f>策略報表!A2918</f>
        <v>0</v>
      </c>
      <c r="B2918">
        <f>資料貼入!B2918</f>
        <v>0</v>
      </c>
      <c r="C2918">
        <f>SUM($B$3:B2918)</f>
        <v>35551165.540000029</v>
      </c>
      <c r="L2918" t="str">
        <f t="shared" si="55"/>
        <v>1900</v>
      </c>
    </row>
    <row r="2919" spans="1:12" ht="16.2">
      <c r="A2919" s="1">
        <f>策略報表!A2919</f>
        <v>0</v>
      </c>
      <c r="B2919">
        <f>資料貼入!B2919</f>
        <v>0</v>
      </c>
      <c r="C2919">
        <f>SUM($B$3:B2919)</f>
        <v>35551165.540000029</v>
      </c>
      <c r="L2919" t="str">
        <f t="shared" si="55"/>
        <v>1900</v>
      </c>
    </row>
    <row r="2920" spans="1:12" ht="16.2">
      <c r="A2920" s="1">
        <f>策略報表!A2920</f>
        <v>0</v>
      </c>
      <c r="B2920">
        <f>資料貼入!B2920</f>
        <v>0</v>
      </c>
      <c r="C2920">
        <f>SUM($B$3:B2920)</f>
        <v>35551165.540000029</v>
      </c>
      <c r="L2920" t="str">
        <f t="shared" si="55"/>
        <v>1900</v>
      </c>
    </row>
    <row r="2921" spans="1:12" ht="16.2">
      <c r="A2921" s="1">
        <f>策略報表!A2921</f>
        <v>0</v>
      </c>
      <c r="B2921">
        <f>資料貼入!B2921</f>
        <v>0</v>
      </c>
      <c r="C2921">
        <f>SUM($B$3:B2921)</f>
        <v>35551165.540000029</v>
      </c>
      <c r="L2921" t="str">
        <f t="shared" si="55"/>
        <v>1900</v>
      </c>
    </row>
    <row r="2922" spans="1:12" ht="16.2">
      <c r="A2922" s="1">
        <f>策略報表!A2922</f>
        <v>0</v>
      </c>
      <c r="B2922">
        <f>資料貼入!B2922</f>
        <v>0</v>
      </c>
      <c r="C2922">
        <f>SUM($B$3:B2922)</f>
        <v>35551165.540000029</v>
      </c>
      <c r="L2922" t="str">
        <f t="shared" si="55"/>
        <v>1900</v>
      </c>
    </row>
    <row r="2923" spans="1:12" ht="16.2">
      <c r="A2923" s="1">
        <f>策略報表!A2923</f>
        <v>0</v>
      </c>
      <c r="B2923">
        <f>資料貼入!B2923</f>
        <v>0</v>
      </c>
      <c r="C2923">
        <f>SUM($B$3:B2923)</f>
        <v>35551165.540000029</v>
      </c>
      <c r="L2923" t="str">
        <f t="shared" si="55"/>
        <v>1900</v>
      </c>
    </row>
    <row r="2924" spans="1:12" ht="16.2">
      <c r="A2924" s="1">
        <f>策略報表!A2924</f>
        <v>0</v>
      </c>
      <c r="B2924">
        <f>資料貼入!B2924</f>
        <v>0</v>
      </c>
      <c r="C2924">
        <f>SUM($B$3:B2924)</f>
        <v>35551165.540000029</v>
      </c>
      <c r="L2924" t="str">
        <f t="shared" si="55"/>
        <v>1900</v>
      </c>
    </row>
    <row r="2925" spans="1:12" ht="16.2">
      <c r="A2925" s="1">
        <f>策略報表!A2925</f>
        <v>0</v>
      </c>
      <c r="B2925">
        <f>資料貼入!B2925</f>
        <v>0</v>
      </c>
      <c r="C2925">
        <f>SUM($B$3:B2925)</f>
        <v>35551165.540000029</v>
      </c>
      <c r="L2925" t="str">
        <f t="shared" si="55"/>
        <v>1900</v>
      </c>
    </row>
    <row r="2926" spans="1:12" ht="16.2">
      <c r="A2926" s="1">
        <f>策略報表!A2926</f>
        <v>0</v>
      </c>
      <c r="B2926">
        <f>資料貼入!B2926</f>
        <v>0</v>
      </c>
      <c r="C2926">
        <f>SUM($B$3:B2926)</f>
        <v>35551165.540000029</v>
      </c>
      <c r="L2926" t="str">
        <f t="shared" si="55"/>
        <v>1900</v>
      </c>
    </row>
    <row r="2927" spans="1:12" ht="16.2">
      <c r="A2927" s="1">
        <f>策略報表!A2927</f>
        <v>0</v>
      </c>
      <c r="B2927">
        <f>資料貼入!B2927</f>
        <v>0</v>
      </c>
      <c r="C2927">
        <f>SUM($B$3:B2927)</f>
        <v>35551165.540000029</v>
      </c>
      <c r="L2927" t="str">
        <f t="shared" si="55"/>
        <v>1900</v>
      </c>
    </row>
    <row r="2928" spans="1:12" ht="16.2">
      <c r="A2928" s="1">
        <f>策略報表!A2928</f>
        <v>0</v>
      </c>
      <c r="B2928">
        <f>資料貼入!B2928</f>
        <v>0</v>
      </c>
      <c r="C2928">
        <f>SUM($B$3:B2928)</f>
        <v>35551165.540000029</v>
      </c>
      <c r="L2928" t="str">
        <f t="shared" si="55"/>
        <v>1900</v>
      </c>
    </row>
    <row r="2929" spans="1:12" ht="16.2">
      <c r="A2929" s="1">
        <f>策略報表!A2929</f>
        <v>0</v>
      </c>
      <c r="B2929">
        <f>資料貼入!B2929</f>
        <v>0</v>
      </c>
      <c r="C2929">
        <f>SUM($B$3:B2929)</f>
        <v>35551165.540000029</v>
      </c>
      <c r="L2929" t="str">
        <f t="shared" si="55"/>
        <v>1900</v>
      </c>
    </row>
    <row r="2930" spans="1:12" ht="16.2">
      <c r="A2930" s="1">
        <f>策略報表!A2930</f>
        <v>0</v>
      </c>
      <c r="B2930">
        <f>資料貼入!B2930</f>
        <v>0</v>
      </c>
      <c r="C2930">
        <f>SUM($B$3:B2930)</f>
        <v>35551165.540000029</v>
      </c>
      <c r="L2930" t="str">
        <f t="shared" si="55"/>
        <v>1900</v>
      </c>
    </row>
    <row r="2931" spans="1:12" ht="16.2">
      <c r="A2931" s="1">
        <f>策略報表!A2931</f>
        <v>0</v>
      </c>
      <c r="B2931">
        <f>資料貼入!B2931</f>
        <v>0</v>
      </c>
      <c r="C2931">
        <f>SUM($B$3:B2931)</f>
        <v>35551165.540000029</v>
      </c>
      <c r="L2931" t="str">
        <f t="shared" si="55"/>
        <v>1900</v>
      </c>
    </row>
    <row r="2932" spans="1:12" ht="16.2">
      <c r="A2932" s="1">
        <f>策略報表!A2932</f>
        <v>0</v>
      </c>
      <c r="B2932">
        <f>資料貼入!B2932</f>
        <v>0</v>
      </c>
      <c r="C2932">
        <f>SUM($B$3:B2932)</f>
        <v>35551165.540000029</v>
      </c>
      <c r="L2932" t="str">
        <f t="shared" si="55"/>
        <v>1900</v>
      </c>
    </row>
    <row r="2933" spans="1:12" ht="16.2">
      <c r="A2933" s="1">
        <f>策略報表!A2933</f>
        <v>0</v>
      </c>
      <c r="B2933">
        <f>資料貼入!B2933</f>
        <v>0</v>
      </c>
      <c r="C2933">
        <f>SUM($B$3:B2933)</f>
        <v>35551165.540000029</v>
      </c>
      <c r="L2933" t="str">
        <f t="shared" ref="L2933:L2996" si="56">IF(ISBLANK(A2933),"",TEXT(A2933,"yyyy"))</f>
        <v>1900</v>
      </c>
    </row>
    <row r="2934" spans="1:12" ht="16.2">
      <c r="A2934" s="1">
        <f>策略報表!A2934</f>
        <v>0</v>
      </c>
      <c r="B2934">
        <f>資料貼入!B2934</f>
        <v>0</v>
      </c>
      <c r="C2934">
        <f>SUM($B$3:B2934)</f>
        <v>35551165.540000029</v>
      </c>
      <c r="L2934" t="str">
        <f t="shared" si="56"/>
        <v>1900</v>
      </c>
    </row>
    <row r="2935" spans="1:12" ht="16.2">
      <c r="A2935" s="1">
        <f>策略報表!A2935</f>
        <v>0</v>
      </c>
      <c r="B2935">
        <f>資料貼入!B2935</f>
        <v>0</v>
      </c>
      <c r="C2935">
        <f>SUM($B$3:B2935)</f>
        <v>35551165.540000029</v>
      </c>
      <c r="L2935" t="str">
        <f t="shared" si="56"/>
        <v>1900</v>
      </c>
    </row>
    <row r="2936" spans="1:12" ht="16.2">
      <c r="A2936" s="1">
        <f>策略報表!A2936</f>
        <v>0</v>
      </c>
      <c r="B2936">
        <f>資料貼入!B2936</f>
        <v>0</v>
      </c>
      <c r="C2936">
        <f>SUM($B$3:B2936)</f>
        <v>35551165.540000029</v>
      </c>
      <c r="L2936" t="str">
        <f t="shared" si="56"/>
        <v>1900</v>
      </c>
    </row>
    <row r="2937" spans="1:12" ht="16.2">
      <c r="A2937" s="1">
        <f>策略報表!A2937</f>
        <v>0</v>
      </c>
      <c r="B2937">
        <f>資料貼入!B2937</f>
        <v>0</v>
      </c>
      <c r="C2937">
        <f>SUM($B$3:B2937)</f>
        <v>35551165.540000029</v>
      </c>
      <c r="L2937" t="str">
        <f t="shared" si="56"/>
        <v>1900</v>
      </c>
    </row>
    <row r="2938" spans="1:12" ht="16.2">
      <c r="A2938" s="1">
        <f>策略報表!A2938</f>
        <v>0</v>
      </c>
      <c r="B2938">
        <f>資料貼入!B2938</f>
        <v>0</v>
      </c>
      <c r="C2938">
        <f>SUM($B$3:B2938)</f>
        <v>35551165.540000029</v>
      </c>
      <c r="L2938" t="str">
        <f t="shared" si="56"/>
        <v>1900</v>
      </c>
    </row>
    <row r="2939" spans="1:12" ht="16.2">
      <c r="A2939" s="1">
        <f>策略報表!A2939</f>
        <v>0</v>
      </c>
      <c r="B2939">
        <f>資料貼入!B2939</f>
        <v>0</v>
      </c>
      <c r="C2939">
        <f>SUM($B$3:B2939)</f>
        <v>35551165.540000029</v>
      </c>
      <c r="L2939" t="str">
        <f t="shared" si="56"/>
        <v>1900</v>
      </c>
    </row>
    <row r="2940" spans="1:12" ht="16.2">
      <c r="A2940" s="1">
        <f>策略報表!A2940</f>
        <v>0</v>
      </c>
      <c r="B2940">
        <f>資料貼入!B2940</f>
        <v>0</v>
      </c>
      <c r="C2940">
        <f>SUM($B$3:B2940)</f>
        <v>35551165.540000029</v>
      </c>
      <c r="L2940" t="str">
        <f t="shared" si="56"/>
        <v>1900</v>
      </c>
    </row>
    <row r="2941" spans="1:12" ht="16.2">
      <c r="A2941" s="1">
        <f>策略報表!A2941</f>
        <v>0</v>
      </c>
      <c r="B2941">
        <f>資料貼入!B2941</f>
        <v>0</v>
      </c>
      <c r="C2941">
        <f>SUM($B$3:B2941)</f>
        <v>35551165.540000029</v>
      </c>
      <c r="L2941" t="str">
        <f t="shared" si="56"/>
        <v>1900</v>
      </c>
    </row>
    <row r="2942" spans="1:12" ht="16.2">
      <c r="A2942" s="1">
        <f>策略報表!A2942</f>
        <v>0</v>
      </c>
      <c r="B2942">
        <f>資料貼入!B2942</f>
        <v>0</v>
      </c>
      <c r="C2942">
        <f>SUM($B$3:B2942)</f>
        <v>35551165.540000029</v>
      </c>
      <c r="L2942" t="str">
        <f t="shared" si="56"/>
        <v>1900</v>
      </c>
    </row>
    <row r="2943" spans="1:12" ht="16.2">
      <c r="A2943" s="1">
        <f>策略報表!A2943</f>
        <v>0</v>
      </c>
      <c r="B2943">
        <f>資料貼入!B2943</f>
        <v>0</v>
      </c>
      <c r="C2943">
        <f>SUM($B$3:B2943)</f>
        <v>35551165.540000029</v>
      </c>
      <c r="L2943" t="str">
        <f t="shared" si="56"/>
        <v>1900</v>
      </c>
    </row>
    <row r="2944" spans="1:12" ht="16.2">
      <c r="A2944" s="1">
        <f>策略報表!A2944</f>
        <v>0</v>
      </c>
      <c r="B2944">
        <f>資料貼入!B2944</f>
        <v>0</v>
      </c>
      <c r="C2944">
        <f>SUM($B$3:B2944)</f>
        <v>35551165.540000029</v>
      </c>
      <c r="L2944" t="str">
        <f t="shared" si="56"/>
        <v>1900</v>
      </c>
    </row>
    <row r="2945" spans="1:12" ht="16.2">
      <c r="A2945" s="1">
        <f>策略報表!A2945</f>
        <v>0</v>
      </c>
      <c r="B2945">
        <f>資料貼入!B2945</f>
        <v>0</v>
      </c>
      <c r="C2945">
        <f>SUM($B$3:B2945)</f>
        <v>35551165.540000029</v>
      </c>
      <c r="L2945" t="str">
        <f t="shared" si="56"/>
        <v>1900</v>
      </c>
    </row>
    <row r="2946" spans="1:12" ht="16.2">
      <c r="A2946" s="1">
        <f>策略報表!A2946</f>
        <v>0</v>
      </c>
      <c r="B2946">
        <f>資料貼入!B2946</f>
        <v>0</v>
      </c>
      <c r="C2946">
        <f>SUM($B$3:B2946)</f>
        <v>35551165.540000029</v>
      </c>
      <c r="L2946" t="str">
        <f t="shared" si="56"/>
        <v>1900</v>
      </c>
    </row>
    <row r="2947" spans="1:12" ht="16.2">
      <c r="A2947" s="1">
        <f>策略報表!A2947</f>
        <v>0</v>
      </c>
      <c r="B2947">
        <f>資料貼入!B2947</f>
        <v>0</v>
      </c>
      <c r="C2947">
        <f>SUM($B$3:B2947)</f>
        <v>35551165.540000029</v>
      </c>
      <c r="L2947" t="str">
        <f t="shared" si="56"/>
        <v>1900</v>
      </c>
    </row>
    <row r="2948" spans="1:12" ht="16.2">
      <c r="A2948" s="1">
        <f>策略報表!A2948</f>
        <v>0</v>
      </c>
      <c r="B2948">
        <f>資料貼入!B2948</f>
        <v>0</v>
      </c>
      <c r="C2948">
        <f>SUM($B$3:B2948)</f>
        <v>35551165.540000029</v>
      </c>
      <c r="L2948" t="str">
        <f t="shared" si="56"/>
        <v>1900</v>
      </c>
    </row>
    <row r="2949" spans="1:12" ht="16.2">
      <c r="A2949" s="1">
        <f>策略報表!A2949</f>
        <v>0</v>
      </c>
      <c r="B2949">
        <f>資料貼入!B2949</f>
        <v>0</v>
      </c>
      <c r="C2949">
        <f>SUM($B$3:B2949)</f>
        <v>35551165.540000029</v>
      </c>
      <c r="L2949" t="str">
        <f t="shared" si="56"/>
        <v>1900</v>
      </c>
    </row>
    <row r="2950" spans="1:12" ht="16.2">
      <c r="A2950" s="1">
        <f>策略報表!A2950</f>
        <v>0</v>
      </c>
      <c r="B2950">
        <f>資料貼入!B2950</f>
        <v>0</v>
      </c>
      <c r="C2950">
        <f>SUM($B$3:B2950)</f>
        <v>35551165.540000029</v>
      </c>
      <c r="L2950" t="str">
        <f t="shared" si="56"/>
        <v>1900</v>
      </c>
    </row>
    <row r="2951" spans="1:12" ht="16.2">
      <c r="A2951" s="1">
        <f>策略報表!A2951</f>
        <v>0</v>
      </c>
      <c r="B2951">
        <f>資料貼入!B2951</f>
        <v>0</v>
      </c>
      <c r="C2951">
        <f>SUM($B$3:B2951)</f>
        <v>35551165.540000029</v>
      </c>
      <c r="L2951" t="str">
        <f t="shared" si="56"/>
        <v>1900</v>
      </c>
    </row>
    <row r="2952" spans="1:12" ht="16.2">
      <c r="A2952" s="1">
        <f>策略報表!A2952</f>
        <v>0</v>
      </c>
      <c r="B2952">
        <f>資料貼入!B2952</f>
        <v>0</v>
      </c>
      <c r="C2952">
        <f>SUM($B$3:B2952)</f>
        <v>35551165.540000029</v>
      </c>
      <c r="L2952" t="str">
        <f t="shared" si="56"/>
        <v>1900</v>
      </c>
    </row>
    <row r="2953" spans="1:12" ht="16.2">
      <c r="A2953" s="1">
        <f>策略報表!A2953</f>
        <v>0</v>
      </c>
      <c r="B2953">
        <f>資料貼入!B2953</f>
        <v>0</v>
      </c>
      <c r="C2953">
        <f>SUM($B$3:B2953)</f>
        <v>35551165.540000029</v>
      </c>
      <c r="L2953" t="str">
        <f t="shared" si="56"/>
        <v>1900</v>
      </c>
    </row>
    <row r="2954" spans="1:12" ht="16.2">
      <c r="A2954" s="1">
        <f>策略報表!A2954</f>
        <v>0</v>
      </c>
      <c r="B2954">
        <f>資料貼入!B2954</f>
        <v>0</v>
      </c>
      <c r="C2954">
        <f>SUM($B$3:B2954)</f>
        <v>35551165.540000029</v>
      </c>
      <c r="L2954" t="str">
        <f t="shared" si="56"/>
        <v>1900</v>
      </c>
    </row>
    <row r="2955" spans="1:12" ht="16.2">
      <c r="A2955" s="1">
        <f>策略報表!A2955</f>
        <v>0</v>
      </c>
      <c r="B2955">
        <f>資料貼入!B2955</f>
        <v>0</v>
      </c>
      <c r="C2955">
        <f>SUM($B$3:B2955)</f>
        <v>35551165.540000029</v>
      </c>
      <c r="L2955" t="str">
        <f t="shared" si="56"/>
        <v>1900</v>
      </c>
    </row>
    <row r="2956" spans="1:12" ht="16.2">
      <c r="A2956" s="1">
        <f>策略報表!A2956</f>
        <v>0</v>
      </c>
      <c r="B2956">
        <f>資料貼入!B2956</f>
        <v>0</v>
      </c>
      <c r="C2956">
        <f>SUM($B$3:B2956)</f>
        <v>35551165.540000029</v>
      </c>
      <c r="L2956" t="str">
        <f t="shared" si="56"/>
        <v>1900</v>
      </c>
    </row>
    <row r="2957" spans="1:12" ht="16.2">
      <c r="A2957" s="1">
        <f>策略報表!A2957</f>
        <v>0</v>
      </c>
      <c r="B2957">
        <f>資料貼入!B2957</f>
        <v>0</v>
      </c>
      <c r="C2957">
        <f>SUM($B$3:B2957)</f>
        <v>35551165.540000029</v>
      </c>
      <c r="L2957" t="str">
        <f t="shared" si="56"/>
        <v>1900</v>
      </c>
    </row>
    <row r="2958" spans="1:12" ht="16.2">
      <c r="A2958" s="1">
        <f>策略報表!A2958</f>
        <v>0</v>
      </c>
      <c r="B2958">
        <f>資料貼入!B2958</f>
        <v>0</v>
      </c>
      <c r="C2958">
        <f>SUM($B$3:B2958)</f>
        <v>35551165.540000029</v>
      </c>
      <c r="L2958" t="str">
        <f t="shared" si="56"/>
        <v>1900</v>
      </c>
    </row>
    <row r="2959" spans="1:12" ht="16.2">
      <c r="A2959" s="1">
        <f>策略報表!A2959</f>
        <v>0</v>
      </c>
      <c r="B2959">
        <f>資料貼入!B2959</f>
        <v>0</v>
      </c>
      <c r="C2959">
        <f>SUM($B$3:B2959)</f>
        <v>35551165.540000029</v>
      </c>
      <c r="L2959" t="str">
        <f t="shared" si="56"/>
        <v>1900</v>
      </c>
    </row>
    <row r="2960" spans="1:12" ht="16.2">
      <c r="A2960" s="1">
        <f>策略報表!A2960</f>
        <v>0</v>
      </c>
      <c r="B2960">
        <f>資料貼入!B2960</f>
        <v>0</v>
      </c>
      <c r="C2960">
        <f>SUM($B$3:B2960)</f>
        <v>35551165.540000029</v>
      </c>
      <c r="L2960" t="str">
        <f t="shared" si="56"/>
        <v>1900</v>
      </c>
    </row>
    <row r="2961" spans="1:12" ht="16.2">
      <c r="A2961" s="1">
        <f>策略報表!A2961</f>
        <v>0</v>
      </c>
      <c r="B2961">
        <f>資料貼入!B2961</f>
        <v>0</v>
      </c>
      <c r="C2961">
        <f>SUM($B$3:B2961)</f>
        <v>35551165.540000029</v>
      </c>
      <c r="L2961" t="str">
        <f t="shared" si="56"/>
        <v>1900</v>
      </c>
    </row>
    <row r="2962" spans="1:12" ht="16.2">
      <c r="A2962" s="1">
        <f>策略報表!A2962</f>
        <v>0</v>
      </c>
      <c r="B2962">
        <f>資料貼入!B2962</f>
        <v>0</v>
      </c>
      <c r="C2962">
        <f>SUM($B$3:B2962)</f>
        <v>35551165.540000029</v>
      </c>
      <c r="L2962" t="str">
        <f t="shared" si="56"/>
        <v>1900</v>
      </c>
    </row>
    <row r="2963" spans="1:12" ht="16.2">
      <c r="A2963" s="1">
        <f>策略報表!A2963</f>
        <v>0</v>
      </c>
      <c r="B2963">
        <f>資料貼入!B2963</f>
        <v>0</v>
      </c>
      <c r="C2963">
        <f>SUM($B$3:B2963)</f>
        <v>35551165.540000029</v>
      </c>
      <c r="L2963" t="str">
        <f t="shared" si="56"/>
        <v>1900</v>
      </c>
    </row>
    <row r="2964" spans="1:12" ht="16.2">
      <c r="A2964" s="1">
        <f>策略報表!A2964</f>
        <v>0</v>
      </c>
      <c r="B2964">
        <f>資料貼入!B2964</f>
        <v>0</v>
      </c>
      <c r="C2964">
        <f>SUM($B$3:B2964)</f>
        <v>35551165.540000029</v>
      </c>
      <c r="L2964" t="str">
        <f t="shared" si="56"/>
        <v>1900</v>
      </c>
    </row>
    <row r="2965" spans="1:12" ht="16.2">
      <c r="A2965" s="1">
        <f>策略報表!A2965</f>
        <v>0</v>
      </c>
      <c r="B2965">
        <f>資料貼入!B2965</f>
        <v>0</v>
      </c>
      <c r="C2965">
        <f>SUM($B$3:B2965)</f>
        <v>35551165.540000029</v>
      </c>
      <c r="L2965" t="str">
        <f t="shared" si="56"/>
        <v>1900</v>
      </c>
    </row>
    <row r="2966" spans="1:12" ht="16.2">
      <c r="A2966" s="1">
        <f>策略報表!A2966</f>
        <v>0</v>
      </c>
      <c r="B2966">
        <f>資料貼入!B2966</f>
        <v>0</v>
      </c>
      <c r="C2966">
        <f>SUM($B$3:B2966)</f>
        <v>35551165.540000029</v>
      </c>
      <c r="L2966" t="str">
        <f t="shared" si="56"/>
        <v>1900</v>
      </c>
    </row>
    <row r="2967" spans="1:12" ht="16.2">
      <c r="A2967" s="1">
        <f>策略報表!A2967</f>
        <v>0</v>
      </c>
      <c r="B2967">
        <f>資料貼入!B2967</f>
        <v>0</v>
      </c>
      <c r="C2967">
        <f>SUM($B$3:B2967)</f>
        <v>35551165.540000029</v>
      </c>
      <c r="L2967" t="str">
        <f t="shared" si="56"/>
        <v>1900</v>
      </c>
    </row>
    <row r="2968" spans="1:12" ht="16.2">
      <c r="A2968" s="1">
        <f>策略報表!A2968</f>
        <v>0</v>
      </c>
      <c r="B2968">
        <f>資料貼入!B2968</f>
        <v>0</v>
      </c>
      <c r="C2968">
        <f>SUM($B$3:B2968)</f>
        <v>35551165.540000029</v>
      </c>
      <c r="L2968" t="str">
        <f t="shared" si="56"/>
        <v>1900</v>
      </c>
    </row>
    <row r="2969" spans="1:12" ht="16.2">
      <c r="A2969" s="1">
        <f>策略報表!A2969</f>
        <v>0</v>
      </c>
      <c r="B2969">
        <f>資料貼入!B2969</f>
        <v>0</v>
      </c>
      <c r="C2969">
        <f>SUM($B$3:B2969)</f>
        <v>35551165.540000029</v>
      </c>
      <c r="L2969" t="str">
        <f t="shared" si="56"/>
        <v>1900</v>
      </c>
    </row>
    <row r="2970" spans="1:12" ht="16.2">
      <c r="A2970" s="1">
        <f>策略報表!A2970</f>
        <v>0</v>
      </c>
      <c r="B2970">
        <f>資料貼入!B2970</f>
        <v>0</v>
      </c>
      <c r="C2970">
        <f>SUM($B$3:B2970)</f>
        <v>35551165.540000029</v>
      </c>
      <c r="L2970" t="str">
        <f t="shared" si="56"/>
        <v>1900</v>
      </c>
    </row>
    <row r="2971" spans="1:12" ht="16.2">
      <c r="A2971" s="1">
        <f>策略報表!A2971</f>
        <v>0</v>
      </c>
      <c r="B2971">
        <f>資料貼入!B2971</f>
        <v>0</v>
      </c>
      <c r="C2971">
        <f>SUM($B$3:B2971)</f>
        <v>35551165.540000029</v>
      </c>
      <c r="L2971" t="str">
        <f t="shared" si="56"/>
        <v>1900</v>
      </c>
    </row>
    <row r="2972" spans="1:12" ht="16.2">
      <c r="A2972" s="1">
        <f>策略報表!A2972</f>
        <v>0</v>
      </c>
      <c r="B2972">
        <f>資料貼入!B2972</f>
        <v>0</v>
      </c>
      <c r="C2972">
        <f>SUM($B$3:B2972)</f>
        <v>35551165.540000029</v>
      </c>
      <c r="L2972" t="str">
        <f t="shared" si="56"/>
        <v>1900</v>
      </c>
    </row>
    <row r="2973" spans="1:12" ht="16.2">
      <c r="A2973" s="1">
        <f>策略報表!A2973</f>
        <v>0</v>
      </c>
      <c r="B2973">
        <f>資料貼入!B2973</f>
        <v>0</v>
      </c>
      <c r="C2973">
        <f>SUM($B$3:B2973)</f>
        <v>35551165.540000029</v>
      </c>
      <c r="L2973" t="str">
        <f t="shared" si="56"/>
        <v>1900</v>
      </c>
    </row>
    <row r="2974" spans="1:12" ht="16.2">
      <c r="A2974" s="1">
        <f>策略報表!A2974</f>
        <v>0</v>
      </c>
      <c r="B2974">
        <f>資料貼入!B2974</f>
        <v>0</v>
      </c>
      <c r="C2974">
        <f>SUM($B$3:B2974)</f>
        <v>35551165.540000029</v>
      </c>
      <c r="L2974" t="str">
        <f t="shared" si="56"/>
        <v>1900</v>
      </c>
    </row>
    <row r="2975" spans="1:12" ht="16.2">
      <c r="A2975" s="1">
        <f>策略報表!A2975</f>
        <v>0</v>
      </c>
      <c r="B2975">
        <f>資料貼入!B2975</f>
        <v>0</v>
      </c>
      <c r="C2975">
        <f>SUM($B$3:B2975)</f>
        <v>35551165.540000029</v>
      </c>
      <c r="L2975" t="str">
        <f t="shared" si="56"/>
        <v>1900</v>
      </c>
    </row>
    <row r="2976" spans="1:12" ht="16.2">
      <c r="A2976" s="1">
        <f>策略報表!A2976</f>
        <v>0</v>
      </c>
      <c r="B2976">
        <f>資料貼入!B2976</f>
        <v>0</v>
      </c>
      <c r="C2976">
        <f>SUM($B$3:B2976)</f>
        <v>35551165.540000029</v>
      </c>
      <c r="L2976" t="str">
        <f t="shared" si="56"/>
        <v>1900</v>
      </c>
    </row>
    <row r="2977" spans="1:12" ht="16.2">
      <c r="A2977" s="1">
        <f>策略報表!A2977</f>
        <v>0</v>
      </c>
      <c r="B2977">
        <f>資料貼入!B2977</f>
        <v>0</v>
      </c>
      <c r="C2977">
        <f>SUM($B$3:B2977)</f>
        <v>35551165.540000029</v>
      </c>
      <c r="L2977" t="str">
        <f t="shared" si="56"/>
        <v>1900</v>
      </c>
    </row>
    <row r="2978" spans="1:12" ht="16.2">
      <c r="A2978" s="1">
        <f>策略報表!A2978</f>
        <v>0</v>
      </c>
      <c r="B2978">
        <f>資料貼入!B2978</f>
        <v>0</v>
      </c>
      <c r="C2978">
        <f>SUM($B$3:B2978)</f>
        <v>35551165.540000029</v>
      </c>
      <c r="L2978" t="str">
        <f t="shared" si="56"/>
        <v>1900</v>
      </c>
    </row>
    <row r="2979" spans="1:12" ht="16.2">
      <c r="A2979" s="1">
        <f>策略報表!A2979</f>
        <v>0</v>
      </c>
      <c r="B2979">
        <f>資料貼入!B2979</f>
        <v>0</v>
      </c>
      <c r="C2979">
        <f>SUM($B$3:B2979)</f>
        <v>35551165.540000029</v>
      </c>
      <c r="L2979" t="str">
        <f t="shared" si="56"/>
        <v>1900</v>
      </c>
    </row>
    <row r="2980" spans="1:12" ht="16.2">
      <c r="A2980" s="1">
        <f>策略報表!A2980</f>
        <v>0</v>
      </c>
      <c r="B2980">
        <f>資料貼入!B2980</f>
        <v>0</v>
      </c>
      <c r="C2980">
        <f>SUM($B$3:B2980)</f>
        <v>35551165.540000029</v>
      </c>
      <c r="L2980" t="str">
        <f t="shared" si="56"/>
        <v>1900</v>
      </c>
    </row>
    <row r="2981" spans="1:12" ht="16.2">
      <c r="A2981" s="1">
        <f>策略報表!A2981</f>
        <v>0</v>
      </c>
      <c r="B2981">
        <f>資料貼入!B2981</f>
        <v>0</v>
      </c>
      <c r="C2981">
        <f>SUM($B$3:B2981)</f>
        <v>35551165.540000029</v>
      </c>
      <c r="L2981" t="str">
        <f t="shared" si="56"/>
        <v>1900</v>
      </c>
    </row>
    <row r="2982" spans="1:12" ht="16.2">
      <c r="A2982" s="1">
        <f>策略報表!A2982</f>
        <v>0</v>
      </c>
      <c r="B2982">
        <f>資料貼入!B2982</f>
        <v>0</v>
      </c>
      <c r="C2982">
        <f>SUM($B$3:B2982)</f>
        <v>35551165.540000029</v>
      </c>
      <c r="L2982" t="str">
        <f t="shared" si="56"/>
        <v>1900</v>
      </c>
    </row>
    <row r="2983" spans="1:12" ht="16.2">
      <c r="A2983" s="1">
        <f>策略報表!A2983</f>
        <v>0</v>
      </c>
      <c r="B2983">
        <f>資料貼入!B2983</f>
        <v>0</v>
      </c>
      <c r="C2983">
        <f>SUM($B$3:B2983)</f>
        <v>35551165.540000029</v>
      </c>
      <c r="L2983" t="str">
        <f t="shared" si="56"/>
        <v>1900</v>
      </c>
    </row>
    <row r="2984" spans="1:12" ht="16.2">
      <c r="A2984" s="1">
        <f>策略報表!A2984</f>
        <v>0</v>
      </c>
      <c r="B2984">
        <f>資料貼入!B2984</f>
        <v>0</v>
      </c>
      <c r="C2984">
        <f>SUM($B$3:B2984)</f>
        <v>35551165.540000029</v>
      </c>
      <c r="L2984" t="str">
        <f t="shared" si="56"/>
        <v>1900</v>
      </c>
    </row>
    <row r="2985" spans="1:12" ht="16.2">
      <c r="A2985" s="1">
        <f>策略報表!A2985</f>
        <v>0</v>
      </c>
      <c r="B2985">
        <f>資料貼入!B2985</f>
        <v>0</v>
      </c>
      <c r="C2985">
        <f>SUM($B$3:B2985)</f>
        <v>35551165.540000029</v>
      </c>
      <c r="L2985" t="str">
        <f t="shared" si="56"/>
        <v>1900</v>
      </c>
    </row>
    <row r="2986" spans="1:12" ht="16.2">
      <c r="A2986" s="1">
        <f>策略報表!A2986</f>
        <v>0</v>
      </c>
      <c r="B2986">
        <f>資料貼入!B2986</f>
        <v>0</v>
      </c>
      <c r="C2986">
        <f>SUM($B$3:B2986)</f>
        <v>35551165.540000029</v>
      </c>
      <c r="L2986" t="str">
        <f t="shared" si="56"/>
        <v>1900</v>
      </c>
    </row>
    <row r="2987" spans="1:12" ht="16.2">
      <c r="A2987" s="1">
        <f>策略報表!A2987</f>
        <v>0</v>
      </c>
      <c r="B2987">
        <f>資料貼入!B2987</f>
        <v>0</v>
      </c>
      <c r="C2987">
        <f>SUM($B$3:B2987)</f>
        <v>35551165.540000029</v>
      </c>
      <c r="L2987" t="str">
        <f t="shared" si="56"/>
        <v>1900</v>
      </c>
    </row>
    <row r="2988" spans="1:12" ht="16.2">
      <c r="A2988" s="1">
        <f>策略報表!A2988</f>
        <v>0</v>
      </c>
      <c r="B2988">
        <f>資料貼入!B2988</f>
        <v>0</v>
      </c>
      <c r="C2988">
        <f>SUM($B$3:B2988)</f>
        <v>35551165.540000029</v>
      </c>
      <c r="L2988" t="str">
        <f t="shared" si="56"/>
        <v>1900</v>
      </c>
    </row>
    <row r="2989" spans="1:12" ht="16.2">
      <c r="A2989" s="1">
        <f>策略報表!A2989</f>
        <v>0</v>
      </c>
      <c r="B2989">
        <f>資料貼入!B2989</f>
        <v>0</v>
      </c>
      <c r="C2989">
        <f>SUM($B$3:B2989)</f>
        <v>35551165.540000029</v>
      </c>
      <c r="L2989" t="str">
        <f t="shared" si="56"/>
        <v>1900</v>
      </c>
    </row>
    <row r="2990" spans="1:12" ht="16.2">
      <c r="A2990" s="1">
        <f>策略報表!A2990</f>
        <v>0</v>
      </c>
      <c r="B2990">
        <f>資料貼入!B2990</f>
        <v>0</v>
      </c>
      <c r="C2990">
        <f>SUM($B$3:B2990)</f>
        <v>35551165.540000029</v>
      </c>
      <c r="L2990" t="str">
        <f t="shared" si="56"/>
        <v>1900</v>
      </c>
    </row>
    <row r="2991" spans="1:12" ht="16.2">
      <c r="A2991" s="1">
        <f>策略報表!A2991</f>
        <v>0</v>
      </c>
      <c r="B2991">
        <f>資料貼入!B2991</f>
        <v>0</v>
      </c>
      <c r="C2991">
        <f>SUM($B$3:B2991)</f>
        <v>35551165.540000029</v>
      </c>
      <c r="L2991" t="str">
        <f t="shared" si="56"/>
        <v>1900</v>
      </c>
    </row>
    <row r="2992" spans="1:12" ht="16.2">
      <c r="A2992" s="1">
        <f>策略報表!A2992</f>
        <v>0</v>
      </c>
      <c r="B2992">
        <f>資料貼入!B2992</f>
        <v>0</v>
      </c>
      <c r="C2992">
        <f>SUM($B$3:B2992)</f>
        <v>35551165.540000029</v>
      </c>
      <c r="L2992" t="str">
        <f t="shared" si="56"/>
        <v>1900</v>
      </c>
    </row>
    <row r="2993" spans="1:12" ht="16.2">
      <c r="A2993" s="1">
        <f>策略報表!A2993</f>
        <v>0</v>
      </c>
      <c r="B2993">
        <f>資料貼入!B2993</f>
        <v>0</v>
      </c>
      <c r="C2993">
        <f>SUM($B$3:B2993)</f>
        <v>35551165.540000029</v>
      </c>
      <c r="L2993" t="str">
        <f t="shared" si="56"/>
        <v>1900</v>
      </c>
    </row>
    <row r="2994" spans="1:12" ht="16.2">
      <c r="A2994" s="1">
        <f>策略報表!A2994</f>
        <v>0</v>
      </c>
      <c r="B2994">
        <f>資料貼入!B2994</f>
        <v>0</v>
      </c>
      <c r="C2994">
        <f>SUM($B$3:B2994)</f>
        <v>35551165.540000029</v>
      </c>
      <c r="L2994" t="str">
        <f t="shared" si="56"/>
        <v>1900</v>
      </c>
    </row>
    <row r="2995" spans="1:12" ht="16.2">
      <c r="A2995" s="1">
        <f>策略報表!A2995</f>
        <v>0</v>
      </c>
      <c r="B2995">
        <f>資料貼入!B2995</f>
        <v>0</v>
      </c>
      <c r="C2995">
        <f>SUM($B$3:B2995)</f>
        <v>35551165.540000029</v>
      </c>
      <c r="L2995" t="str">
        <f t="shared" si="56"/>
        <v>1900</v>
      </c>
    </row>
    <row r="2996" spans="1:12" ht="16.2">
      <c r="A2996" s="1">
        <f>策略報表!A2996</f>
        <v>0</v>
      </c>
      <c r="B2996">
        <f>資料貼入!B2996</f>
        <v>0</v>
      </c>
      <c r="C2996">
        <f>SUM($B$3:B2996)</f>
        <v>35551165.540000029</v>
      </c>
      <c r="L2996" t="str">
        <f t="shared" si="56"/>
        <v>1900</v>
      </c>
    </row>
    <row r="2997" spans="1:12" ht="16.2">
      <c r="A2997" s="1">
        <f>策略報表!A2997</f>
        <v>0</v>
      </c>
      <c r="B2997">
        <f>資料貼入!B2997</f>
        <v>0</v>
      </c>
      <c r="C2997">
        <f>SUM($B$3:B2997)</f>
        <v>35551165.540000029</v>
      </c>
      <c r="L2997" t="str">
        <f t="shared" ref="L2997:L3060" si="57">IF(ISBLANK(A2997),"",TEXT(A2997,"yyyy"))</f>
        <v>1900</v>
      </c>
    </row>
    <row r="2998" spans="1:12" ht="16.2">
      <c r="A2998" s="1">
        <f>策略報表!A2998</f>
        <v>0</v>
      </c>
      <c r="B2998">
        <f>資料貼入!B2998</f>
        <v>0</v>
      </c>
      <c r="C2998">
        <f>SUM($B$3:B2998)</f>
        <v>35551165.540000029</v>
      </c>
      <c r="L2998" t="str">
        <f t="shared" si="57"/>
        <v>1900</v>
      </c>
    </row>
    <row r="2999" spans="1:12" ht="16.2">
      <c r="A2999" s="1">
        <f>策略報表!A2999</f>
        <v>0</v>
      </c>
      <c r="B2999">
        <f>資料貼入!B2999</f>
        <v>0</v>
      </c>
      <c r="C2999">
        <f>SUM($B$3:B2999)</f>
        <v>35551165.540000029</v>
      </c>
      <c r="L2999" t="str">
        <f t="shared" si="57"/>
        <v>1900</v>
      </c>
    </row>
    <row r="3000" spans="1:12" ht="16.2">
      <c r="A3000" s="1">
        <f>策略報表!A3000</f>
        <v>0</v>
      </c>
      <c r="B3000">
        <f>資料貼入!B3000</f>
        <v>0</v>
      </c>
      <c r="C3000">
        <f>SUM($B$3:B3000)</f>
        <v>35551165.540000029</v>
      </c>
      <c r="L3000" t="str">
        <f t="shared" si="57"/>
        <v>1900</v>
      </c>
    </row>
    <row r="3001" spans="1:12" ht="16.2">
      <c r="A3001" s="1">
        <f>策略報表!A3001</f>
        <v>0</v>
      </c>
      <c r="B3001">
        <f>資料貼入!B3001</f>
        <v>0</v>
      </c>
      <c r="C3001">
        <f>SUM($B$3:B3001)</f>
        <v>35551165.540000029</v>
      </c>
      <c r="L3001" t="str">
        <f t="shared" si="57"/>
        <v>1900</v>
      </c>
    </row>
    <row r="3002" spans="1:12" ht="16.2">
      <c r="A3002" s="1">
        <f>策略報表!A3002</f>
        <v>0</v>
      </c>
      <c r="B3002">
        <f>資料貼入!B3002</f>
        <v>0</v>
      </c>
      <c r="C3002">
        <f>SUM($B$3:B3002)</f>
        <v>35551165.540000029</v>
      </c>
      <c r="L3002" t="str">
        <f t="shared" si="57"/>
        <v>1900</v>
      </c>
    </row>
    <row r="3003" spans="1:12" ht="16.2">
      <c r="A3003" s="1">
        <f>策略報表!A3003</f>
        <v>0</v>
      </c>
      <c r="B3003">
        <f>資料貼入!B3003</f>
        <v>0</v>
      </c>
      <c r="C3003">
        <f>SUM($B$3:B3003)</f>
        <v>35551165.540000029</v>
      </c>
      <c r="L3003" t="str">
        <f t="shared" si="57"/>
        <v>1900</v>
      </c>
    </row>
    <row r="3004" spans="1:12" ht="16.2">
      <c r="A3004" s="1">
        <f>策略報表!A3004</f>
        <v>0</v>
      </c>
      <c r="B3004">
        <f>資料貼入!B3004</f>
        <v>0</v>
      </c>
      <c r="C3004">
        <f>SUM($B$3:B3004)</f>
        <v>35551165.540000029</v>
      </c>
      <c r="L3004" t="str">
        <f t="shared" si="57"/>
        <v>1900</v>
      </c>
    </row>
    <row r="3005" spans="1:12" ht="16.2">
      <c r="A3005" s="1">
        <f>策略報表!A3005</f>
        <v>0</v>
      </c>
      <c r="B3005">
        <f>資料貼入!B3005</f>
        <v>0</v>
      </c>
      <c r="C3005">
        <f>SUM($B$3:B3005)</f>
        <v>35551165.540000029</v>
      </c>
      <c r="L3005" t="str">
        <f t="shared" si="57"/>
        <v>1900</v>
      </c>
    </row>
    <row r="3006" spans="1:12" ht="16.2">
      <c r="A3006" s="1">
        <f>策略報表!A3006</f>
        <v>0</v>
      </c>
      <c r="B3006">
        <f>資料貼入!B3006</f>
        <v>0</v>
      </c>
      <c r="C3006">
        <f>SUM($B$3:B3006)</f>
        <v>35551165.540000029</v>
      </c>
      <c r="L3006" t="str">
        <f t="shared" si="57"/>
        <v>1900</v>
      </c>
    </row>
    <row r="3007" spans="1:12" ht="16.2">
      <c r="A3007" s="1">
        <f>策略報表!A3007</f>
        <v>0</v>
      </c>
      <c r="B3007">
        <f>資料貼入!B3007</f>
        <v>0</v>
      </c>
      <c r="C3007">
        <f>SUM($B$3:B3007)</f>
        <v>35551165.540000029</v>
      </c>
      <c r="L3007" t="str">
        <f t="shared" si="57"/>
        <v>1900</v>
      </c>
    </row>
    <row r="3008" spans="1:12" ht="16.2">
      <c r="A3008" s="1">
        <f>策略報表!A3008</f>
        <v>0</v>
      </c>
      <c r="B3008">
        <f>資料貼入!B3008</f>
        <v>0</v>
      </c>
      <c r="C3008">
        <f>SUM($B$3:B3008)</f>
        <v>35551165.540000029</v>
      </c>
      <c r="L3008" t="str">
        <f t="shared" si="57"/>
        <v>1900</v>
      </c>
    </row>
    <row r="3009" spans="1:12" ht="16.2">
      <c r="A3009" s="1">
        <f>策略報表!A3009</f>
        <v>0</v>
      </c>
      <c r="B3009">
        <f>資料貼入!B3009</f>
        <v>0</v>
      </c>
      <c r="C3009">
        <f>SUM($B$3:B3009)</f>
        <v>35551165.540000029</v>
      </c>
      <c r="L3009" t="str">
        <f t="shared" si="57"/>
        <v>1900</v>
      </c>
    </row>
    <row r="3010" spans="1:12" ht="16.2">
      <c r="A3010" s="1">
        <f>策略報表!A3010</f>
        <v>0</v>
      </c>
      <c r="B3010">
        <f>資料貼入!B3010</f>
        <v>0</v>
      </c>
      <c r="C3010">
        <f>SUM($B$3:B3010)</f>
        <v>35551165.540000029</v>
      </c>
      <c r="L3010" t="str">
        <f t="shared" si="57"/>
        <v>1900</v>
      </c>
    </row>
    <row r="3011" spans="1:12" ht="16.2">
      <c r="A3011" s="1">
        <f>策略報表!A3011</f>
        <v>0</v>
      </c>
      <c r="B3011">
        <f>資料貼入!B3011</f>
        <v>0</v>
      </c>
      <c r="C3011">
        <f>SUM($B$3:B3011)</f>
        <v>35551165.540000029</v>
      </c>
      <c r="L3011" t="str">
        <f t="shared" si="57"/>
        <v>1900</v>
      </c>
    </row>
    <row r="3012" spans="1:12" ht="16.2">
      <c r="A3012" s="1">
        <f>策略報表!A3012</f>
        <v>0</v>
      </c>
      <c r="B3012">
        <f>資料貼入!B3012</f>
        <v>0</v>
      </c>
      <c r="C3012">
        <f>SUM($B$3:B3012)</f>
        <v>35551165.540000029</v>
      </c>
      <c r="L3012" t="str">
        <f t="shared" si="57"/>
        <v>1900</v>
      </c>
    </row>
    <row r="3013" spans="1:12" ht="16.2">
      <c r="A3013" s="1">
        <f>策略報表!A3013</f>
        <v>0</v>
      </c>
      <c r="B3013">
        <f>資料貼入!B3013</f>
        <v>0</v>
      </c>
      <c r="C3013">
        <f>SUM($B$3:B3013)</f>
        <v>35551165.540000029</v>
      </c>
      <c r="L3013" t="str">
        <f t="shared" si="57"/>
        <v>1900</v>
      </c>
    </row>
    <row r="3014" spans="1:12" ht="16.2">
      <c r="A3014" s="1">
        <f>策略報表!A3014</f>
        <v>0</v>
      </c>
      <c r="B3014">
        <f>資料貼入!B3014</f>
        <v>0</v>
      </c>
      <c r="C3014">
        <f>SUM($B$3:B3014)</f>
        <v>35551165.540000029</v>
      </c>
      <c r="L3014" t="str">
        <f t="shared" si="57"/>
        <v>1900</v>
      </c>
    </row>
    <row r="3015" spans="1:12" ht="16.2">
      <c r="A3015" s="1">
        <f>策略報表!A3015</f>
        <v>0</v>
      </c>
      <c r="B3015">
        <f>資料貼入!B3015</f>
        <v>0</v>
      </c>
      <c r="C3015">
        <f>SUM($B$3:B3015)</f>
        <v>35551165.540000029</v>
      </c>
      <c r="L3015" t="str">
        <f t="shared" si="57"/>
        <v>1900</v>
      </c>
    </row>
    <row r="3016" spans="1:12" ht="16.2">
      <c r="A3016" s="1">
        <f>策略報表!A3016</f>
        <v>0</v>
      </c>
      <c r="B3016">
        <f>資料貼入!B3016</f>
        <v>0</v>
      </c>
      <c r="C3016">
        <f>SUM($B$3:B3016)</f>
        <v>35551165.540000029</v>
      </c>
      <c r="L3016" t="str">
        <f t="shared" si="57"/>
        <v>1900</v>
      </c>
    </row>
    <row r="3017" spans="1:12" ht="16.2">
      <c r="A3017" s="1">
        <f>策略報表!A3017</f>
        <v>0</v>
      </c>
      <c r="B3017">
        <f>資料貼入!B3017</f>
        <v>0</v>
      </c>
      <c r="C3017">
        <f>SUM($B$3:B3017)</f>
        <v>35551165.540000029</v>
      </c>
      <c r="L3017" t="str">
        <f t="shared" si="57"/>
        <v>1900</v>
      </c>
    </row>
    <row r="3018" spans="1:12" ht="16.2">
      <c r="A3018" s="1">
        <f>策略報表!A3018</f>
        <v>0</v>
      </c>
      <c r="B3018">
        <f>資料貼入!B3018</f>
        <v>0</v>
      </c>
      <c r="C3018">
        <f>SUM($B$3:B3018)</f>
        <v>35551165.540000029</v>
      </c>
      <c r="L3018" t="str">
        <f t="shared" si="57"/>
        <v>1900</v>
      </c>
    </row>
    <row r="3019" spans="1:12" ht="16.2">
      <c r="A3019" s="1">
        <f>策略報表!A3019</f>
        <v>0</v>
      </c>
      <c r="B3019">
        <f>資料貼入!B3019</f>
        <v>0</v>
      </c>
      <c r="C3019">
        <f>SUM($B$3:B3019)</f>
        <v>35551165.540000029</v>
      </c>
      <c r="L3019" t="str">
        <f t="shared" si="57"/>
        <v>1900</v>
      </c>
    </row>
    <row r="3020" spans="1:12" ht="16.2">
      <c r="A3020" s="1">
        <f>策略報表!A3020</f>
        <v>0</v>
      </c>
      <c r="B3020">
        <f>資料貼入!B3020</f>
        <v>0</v>
      </c>
      <c r="C3020">
        <f>SUM($B$3:B3020)</f>
        <v>35551165.540000029</v>
      </c>
      <c r="L3020" t="str">
        <f t="shared" si="57"/>
        <v>1900</v>
      </c>
    </row>
    <row r="3021" spans="1:12" ht="16.2">
      <c r="A3021" s="1">
        <f>策略報表!A3021</f>
        <v>0</v>
      </c>
      <c r="B3021">
        <f>資料貼入!B3021</f>
        <v>0</v>
      </c>
      <c r="C3021">
        <f>SUM($B$3:B3021)</f>
        <v>35551165.540000029</v>
      </c>
      <c r="L3021" t="str">
        <f t="shared" si="57"/>
        <v>1900</v>
      </c>
    </row>
    <row r="3022" spans="1:12" ht="16.2">
      <c r="A3022" s="1">
        <f>策略報表!A3022</f>
        <v>0</v>
      </c>
      <c r="B3022">
        <f>資料貼入!B3022</f>
        <v>0</v>
      </c>
      <c r="C3022">
        <f>SUM($B$3:B3022)</f>
        <v>35551165.540000029</v>
      </c>
      <c r="L3022" t="str">
        <f t="shared" si="57"/>
        <v>1900</v>
      </c>
    </row>
    <row r="3023" spans="1:12" ht="16.2">
      <c r="A3023" s="1">
        <f>策略報表!A3023</f>
        <v>0</v>
      </c>
      <c r="B3023">
        <f>資料貼入!B3023</f>
        <v>0</v>
      </c>
      <c r="C3023">
        <f>SUM($B$3:B3023)</f>
        <v>35551165.540000029</v>
      </c>
      <c r="L3023" t="str">
        <f t="shared" si="57"/>
        <v>1900</v>
      </c>
    </row>
    <row r="3024" spans="1:12" ht="16.2">
      <c r="A3024" s="1">
        <f>策略報表!A3024</f>
        <v>0</v>
      </c>
      <c r="B3024">
        <f>資料貼入!B3024</f>
        <v>0</v>
      </c>
      <c r="C3024">
        <f>SUM($B$3:B3024)</f>
        <v>35551165.540000029</v>
      </c>
      <c r="L3024" t="str">
        <f t="shared" si="57"/>
        <v>1900</v>
      </c>
    </row>
    <row r="3025" spans="1:12" ht="16.2">
      <c r="A3025" s="1">
        <f>策略報表!A3025</f>
        <v>0</v>
      </c>
      <c r="B3025">
        <f>資料貼入!B3025</f>
        <v>0</v>
      </c>
      <c r="C3025">
        <f>SUM($B$3:B3025)</f>
        <v>35551165.540000029</v>
      </c>
      <c r="L3025" t="str">
        <f t="shared" si="57"/>
        <v>1900</v>
      </c>
    </row>
    <row r="3026" spans="1:12" ht="16.2">
      <c r="A3026" s="1">
        <f>策略報表!A3026</f>
        <v>0</v>
      </c>
      <c r="B3026">
        <f>資料貼入!B3026</f>
        <v>0</v>
      </c>
      <c r="C3026">
        <f>SUM($B$3:B3026)</f>
        <v>35551165.540000029</v>
      </c>
      <c r="L3026" t="str">
        <f t="shared" si="57"/>
        <v>1900</v>
      </c>
    </row>
    <row r="3027" spans="1:12" ht="16.2">
      <c r="A3027" s="1">
        <f>策略報表!A3027</f>
        <v>0</v>
      </c>
      <c r="B3027">
        <f>資料貼入!B3027</f>
        <v>0</v>
      </c>
      <c r="C3027">
        <f>SUM($B$3:B3027)</f>
        <v>35551165.540000029</v>
      </c>
      <c r="L3027" t="str">
        <f t="shared" si="57"/>
        <v>1900</v>
      </c>
    </row>
    <row r="3028" spans="1:12" ht="16.2">
      <c r="A3028" s="1">
        <f>策略報表!A3028</f>
        <v>0</v>
      </c>
      <c r="B3028">
        <f>資料貼入!B3028</f>
        <v>0</v>
      </c>
      <c r="C3028">
        <f>SUM($B$3:B3028)</f>
        <v>35551165.540000029</v>
      </c>
      <c r="L3028" t="str">
        <f t="shared" si="57"/>
        <v>1900</v>
      </c>
    </row>
    <row r="3029" spans="1:12" ht="16.2">
      <c r="A3029" s="1">
        <f>策略報表!A3029</f>
        <v>0</v>
      </c>
      <c r="B3029">
        <f>資料貼入!B3029</f>
        <v>0</v>
      </c>
      <c r="C3029">
        <f>SUM($B$3:B3029)</f>
        <v>35551165.540000029</v>
      </c>
      <c r="L3029" t="str">
        <f t="shared" si="57"/>
        <v>1900</v>
      </c>
    </row>
    <row r="3030" spans="1:12" ht="16.2">
      <c r="A3030" s="1">
        <f>策略報表!A3030</f>
        <v>0</v>
      </c>
      <c r="B3030">
        <f>資料貼入!B3030</f>
        <v>0</v>
      </c>
      <c r="C3030">
        <f>SUM($B$3:B3030)</f>
        <v>35551165.540000029</v>
      </c>
      <c r="L3030" t="str">
        <f t="shared" si="57"/>
        <v>1900</v>
      </c>
    </row>
    <row r="3031" spans="1:12" ht="16.2">
      <c r="A3031" s="1">
        <f>策略報表!A3031</f>
        <v>0</v>
      </c>
      <c r="B3031">
        <f>資料貼入!B3031</f>
        <v>0</v>
      </c>
      <c r="C3031">
        <f>SUM($B$3:B3031)</f>
        <v>35551165.540000029</v>
      </c>
      <c r="L3031" t="str">
        <f t="shared" si="57"/>
        <v>1900</v>
      </c>
    </row>
    <row r="3032" spans="1:12" ht="16.2">
      <c r="A3032" s="1">
        <f>策略報表!A3032</f>
        <v>0</v>
      </c>
      <c r="B3032">
        <f>資料貼入!B3032</f>
        <v>0</v>
      </c>
      <c r="C3032">
        <f>SUM($B$3:B3032)</f>
        <v>35551165.540000029</v>
      </c>
      <c r="L3032" t="str">
        <f t="shared" si="57"/>
        <v>1900</v>
      </c>
    </row>
    <row r="3033" spans="1:12" ht="16.2">
      <c r="A3033" s="1">
        <f>策略報表!A3033</f>
        <v>0</v>
      </c>
      <c r="B3033">
        <f>資料貼入!B3033</f>
        <v>0</v>
      </c>
      <c r="C3033">
        <f>SUM($B$3:B3033)</f>
        <v>35551165.540000029</v>
      </c>
      <c r="L3033" t="str">
        <f t="shared" si="57"/>
        <v>1900</v>
      </c>
    </row>
    <row r="3034" spans="1:12" ht="16.2">
      <c r="A3034" s="1">
        <f>策略報表!A3034</f>
        <v>0</v>
      </c>
      <c r="B3034">
        <f>資料貼入!B3034</f>
        <v>0</v>
      </c>
      <c r="C3034">
        <f>SUM($B$3:B3034)</f>
        <v>35551165.540000029</v>
      </c>
      <c r="L3034" t="str">
        <f t="shared" si="57"/>
        <v>1900</v>
      </c>
    </row>
    <row r="3035" spans="1:12" ht="16.2">
      <c r="A3035" s="1">
        <f>策略報表!A3035</f>
        <v>0</v>
      </c>
      <c r="B3035">
        <f>資料貼入!B3035</f>
        <v>0</v>
      </c>
      <c r="C3035">
        <f>SUM($B$3:B3035)</f>
        <v>35551165.540000029</v>
      </c>
      <c r="L3035" t="str">
        <f t="shared" si="57"/>
        <v>1900</v>
      </c>
    </row>
    <row r="3036" spans="1:12" ht="16.2">
      <c r="A3036" s="1">
        <f>策略報表!A3036</f>
        <v>0</v>
      </c>
      <c r="B3036">
        <f>資料貼入!B3036</f>
        <v>0</v>
      </c>
      <c r="C3036">
        <f>SUM($B$3:B3036)</f>
        <v>35551165.540000029</v>
      </c>
      <c r="L3036" t="str">
        <f t="shared" si="57"/>
        <v>1900</v>
      </c>
    </row>
    <row r="3037" spans="1:12" ht="16.2">
      <c r="A3037" s="1">
        <f>策略報表!A3037</f>
        <v>0</v>
      </c>
      <c r="B3037">
        <f>資料貼入!B3037</f>
        <v>0</v>
      </c>
      <c r="C3037">
        <f>SUM($B$3:B3037)</f>
        <v>35551165.540000029</v>
      </c>
      <c r="L3037" t="str">
        <f t="shared" si="57"/>
        <v>1900</v>
      </c>
    </row>
    <row r="3038" spans="1:12" ht="16.2">
      <c r="A3038" s="1">
        <f>策略報表!A3038</f>
        <v>0</v>
      </c>
      <c r="B3038">
        <f>資料貼入!B3038</f>
        <v>0</v>
      </c>
      <c r="C3038">
        <f>SUM($B$3:B3038)</f>
        <v>35551165.540000029</v>
      </c>
      <c r="L3038" t="str">
        <f t="shared" si="57"/>
        <v>1900</v>
      </c>
    </row>
    <row r="3039" spans="1:12" ht="16.2">
      <c r="A3039" s="1">
        <f>策略報表!A3039</f>
        <v>0</v>
      </c>
      <c r="B3039">
        <f>資料貼入!B3039</f>
        <v>0</v>
      </c>
      <c r="C3039">
        <f>SUM($B$3:B3039)</f>
        <v>35551165.540000029</v>
      </c>
      <c r="L3039" t="str">
        <f t="shared" si="57"/>
        <v>1900</v>
      </c>
    </row>
    <row r="3040" spans="1:12" ht="16.2">
      <c r="A3040" s="1">
        <f>策略報表!A3040</f>
        <v>0</v>
      </c>
      <c r="B3040">
        <f>資料貼入!B3040</f>
        <v>0</v>
      </c>
      <c r="C3040">
        <f>SUM($B$3:B3040)</f>
        <v>35551165.540000029</v>
      </c>
      <c r="L3040" t="str">
        <f t="shared" si="57"/>
        <v>1900</v>
      </c>
    </row>
    <row r="3041" spans="1:12" ht="16.2">
      <c r="A3041" s="1">
        <f>策略報表!A3041</f>
        <v>0</v>
      </c>
      <c r="B3041">
        <f>資料貼入!B3041</f>
        <v>0</v>
      </c>
      <c r="C3041">
        <f>SUM($B$3:B3041)</f>
        <v>35551165.540000029</v>
      </c>
      <c r="L3041" t="str">
        <f t="shared" si="57"/>
        <v>1900</v>
      </c>
    </row>
    <row r="3042" spans="1:12" ht="16.2">
      <c r="A3042" s="1">
        <f>策略報表!A3042</f>
        <v>0</v>
      </c>
      <c r="B3042">
        <f>資料貼入!B3042</f>
        <v>0</v>
      </c>
      <c r="C3042">
        <f>SUM($B$3:B3042)</f>
        <v>35551165.540000029</v>
      </c>
      <c r="L3042" t="str">
        <f t="shared" si="57"/>
        <v>1900</v>
      </c>
    </row>
    <row r="3043" spans="1:12" ht="16.2">
      <c r="A3043" s="1">
        <f>策略報表!A3043</f>
        <v>0</v>
      </c>
      <c r="B3043">
        <f>資料貼入!B3043</f>
        <v>0</v>
      </c>
      <c r="C3043">
        <f>SUM($B$3:B3043)</f>
        <v>35551165.540000029</v>
      </c>
      <c r="L3043" t="str">
        <f t="shared" si="57"/>
        <v>1900</v>
      </c>
    </row>
    <row r="3044" spans="1:12" ht="16.2">
      <c r="A3044" s="1">
        <f>策略報表!A3044</f>
        <v>0</v>
      </c>
      <c r="B3044">
        <f>資料貼入!B3044</f>
        <v>0</v>
      </c>
      <c r="C3044">
        <f>SUM($B$3:B3044)</f>
        <v>35551165.540000029</v>
      </c>
      <c r="L3044" t="str">
        <f t="shared" si="57"/>
        <v>1900</v>
      </c>
    </row>
    <row r="3045" spans="1:12" ht="16.2">
      <c r="A3045" s="1">
        <f>策略報表!A3045</f>
        <v>0</v>
      </c>
      <c r="B3045">
        <f>資料貼入!B3045</f>
        <v>0</v>
      </c>
      <c r="C3045">
        <f>SUM($B$3:B3045)</f>
        <v>35551165.540000029</v>
      </c>
      <c r="L3045" t="str">
        <f t="shared" si="57"/>
        <v>1900</v>
      </c>
    </row>
    <row r="3046" spans="1:12" ht="16.2">
      <c r="A3046" s="1">
        <f>策略報表!A3046</f>
        <v>0</v>
      </c>
      <c r="B3046">
        <f>資料貼入!B3046</f>
        <v>0</v>
      </c>
      <c r="C3046">
        <f>SUM($B$3:B3046)</f>
        <v>35551165.540000029</v>
      </c>
      <c r="L3046" t="str">
        <f t="shared" si="57"/>
        <v>1900</v>
      </c>
    </row>
    <row r="3047" spans="1:12" ht="16.2">
      <c r="A3047" s="1">
        <f>策略報表!A3047</f>
        <v>0</v>
      </c>
      <c r="B3047">
        <f>資料貼入!B3047</f>
        <v>0</v>
      </c>
      <c r="C3047">
        <f>SUM($B$3:B3047)</f>
        <v>35551165.540000029</v>
      </c>
      <c r="L3047" t="str">
        <f t="shared" si="57"/>
        <v>1900</v>
      </c>
    </row>
    <row r="3048" spans="1:12" ht="16.2">
      <c r="A3048" s="1">
        <f>策略報表!A3048</f>
        <v>0</v>
      </c>
      <c r="B3048">
        <f>資料貼入!B3048</f>
        <v>0</v>
      </c>
      <c r="C3048">
        <f>SUM($B$3:B3048)</f>
        <v>35551165.540000029</v>
      </c>
      <c r="L3048" t="str">
        <f t="shared" si="57"/>
        <v>1900</v>
      </c>
    </row>
    <row r="3049" spans="1:12" ht="16.2">
      <c r="A3049" s="1">
        <f>策略報表!A3049</f>
        <v>0</v>
      </c>
      <c r="B3049">
        <f>資料貼入!B3049</f>
        <v>0</v>
      </c>
      <c r="C3049">
        <f>SUM($B$3:B3049)</f>
        <v>35551165.540000029</v>
      </c>
      <c r="L3049" t="str">
        <f t="shared" si="57"/>
        <v>1900</v>
      </c>
    </row>
    <row r="3050" spans="1:12" ht="16.2">
      <c r="A3050" s="1">
        <f>策略報表!A3050</f>
        <v>0</v>
      </c>
      <c r="B3050">
        <f>資料貼入!B3050</f>
        <v>0</v>
      </c>
      <c r="C3050">
        <f>SUM($B$3:B3050)</f>
        <v>35551165.540000029</v>
      </c>
      <c r="L3050" t="str">
        <f t="shared" si="57"/>
        <v>1900</v>
      </c>
    </row>
    <row r="3051" spans="1:12" ht="16.2">
      <c r="A3051" s="1">
        <f>策略報表!A3051</f>
        <v>0</v>
      </c>
      <c r="B3051">
        <f>資料貼入!B3051</f>
        <v>0</v>
      </c>
      <c r="C3051">
        <f>SUM($B$3:B3051)</f>
        <v>35551165.540000029</v>
      </c>
      <c r="L3051" t="str">
        <f t="shared" si="57"/>
        <v>1900</v>
      </c>
    </row>
    <row r="3052" spans="1:12" ht="16.2">
      <c r="A3052" s="1">
        <f>策略報表!A3052</f>
        <v>0</v>
      </c>
      <c r="B3052">
        <f>資料貼入!B3052</f>
        <v>0</v>
      </c>
      <c r="C3052">
        <f>SUM($B$3:B3052)</f>
        <v>35551165.540000029</v>
      </c>
      <c r="L3052" t="str">
        <f t="shared" si="57"/>
        <v>1900</v>
      </c>
    </row>
    <row r="3053" spans="1:12" ht="16.2">
      <c r="A3053" s="1">
        <f>策略報表!A3053</f>
        <v>0</v>
      </c>
      <c r="B3053">
        <f>資料貼入!B3053</f>
        <v>0</v>
      </c>
      <c r="C3053">
        <f>SUM($B$3:B3053)</f>
        <v>35551165.540000029</v>
      </c>
      <c r="L3053" t="str">
        <f t="shared" si="57"/>
        <v>1900</v>
      </c>
    </row>
    <row r="3054" spans="1:12" ht="16.2">
      <c r="A3054" s="1">
        <f>策略報表!A3054</f>
        <v>0</v>
      </c>
      <c r="B3054">
        <f>資料貼入!B3054</f>
        <v>0</v>
      </c>
      <c r="C3054">
        <f>SUM($B$3:B3054)</f>
        <v>35551165.540000029</v>
      </c>
      <c r="L3054" t="str">
        <f t="shared" si="57"/>
        <v>1900</v>
      </c>
    </row>
    <row r="3055" spans="1:12" ht="16.2">
      <c r="A3055" s="1">
        <f>策略報表!A3055</f>
        <v>0</v>
      </c>
      <c r="B3055">
        <f>資料貼入!B3055</f>
        <v>0</v>
      </c>
      <c r="C3055">
        <f>SUM($B$3:B3055)</f>
        <v>35551165.540000029</v>
      </c>
      <c r="L3055" t="str">
        <f t="shared" si="57"/>
        <v>1900</v>
      </c>
    </row>
    <row r="3056" spans="1:12" ht="16.2">
      <c r="A3056" s="1">
        <f>策略報表!A3056</f>
        <v>0</v>
      </c>
      <c r="B3056">
        <f>資料貼入!B3056</f>
        <v>0</v>
      </c>
      <c r="C3056">
        <f>SUM($B$3:B3056)</f>
        <v>35551165.540000029</v>
      </c>
      <c r="L3056" t="str">
        <f t="shared" si="57"/>
        <v>1900</v>
      </c>
    </row>
    <row r="3057" spans="1:12" ht="16.2">
      <c r="A3057" s="1">
        <f>策略報表!A3057</f>
        <v>0</v>
      </c>
      <c r="B3057">
        <f>資料貼入!B3057</f>
        <v>0</v>
      </c>
      <c r="C3057">
        <f>SUM($B$3:B3057)</f>
        <v>35551165.540000029</v>
      </c>
      <c r="L3057" t="str">
        <f t="shared" si="57"/>
        <v>1900</v>
      </c>
    </row>
    <row r="3058" spans="1:12" ht="16.2">
      <c r="A3058" s="1">
        <f>策略報表!A3058</f>
        <v>0</v>
      </c>
      <c r="B3058">
        <f>資料貼入!B3058</f>
        <v>0</v>
      </c>
      <c r="C3058">
        <f>SUM($B$3:B3058)</f>
        <v>35551165.540000029</v>
      </c>
      <c r="L3058" t="str">
        <f t="shared" si="57"/>
        <v>1900</v>
      </c>
    </row>
    <row r="3059" spans="1:12" ht="16.2">
      <c r="A3059" s="1">
        <f>策略報表!A3059</f>
        <v>0</v>
      </c>
      <c r="B3059">
        <f>資料貼入!B3059</f>
        <v>0</v>
      </c>
      <c r="C3059">
        <f>SUM($B$3:B3059)</f>
        <v>35551165.540000029</v>
      </c>
      <c r="L3059" t="str">
        <f t="shared" si="57"/>
        <v>1900</v>
      </c>
    </row>
    <row r="3060" spans="1:12" ht="16.2">
      <c r="A3060" s="1">
        <f>策略報表!A3060</f>
        <v>0</v>
      </c>
      <c r="B3060">
        <f>資料貼入!B3060</f>
        <v>0</v>
      </c>
      <c r="C3060">
        <f>SUM($B$3:B3060)</f>
        <v>35551165.540000029</v>
      </c>
      <c r="L3060" t="str">
        <f t="shared" si="57"/>
        <v>1900</v>
      </c>
    </row>
    <row r="3061" spans="1:12" ht="16.2">
      <c r="A3061" s="1">
        <f>策略報表!A3061</f>
        <v>0</v>
      </c>
      <c r="B3061">
        <f>資料貼入!B3061</f>
        <v>0</v>
      </c>
      <c r="C3061">
        <f>SUM($B$3:B3061)</f>
        <v>35551165.540000029</v>
      </c>
      <c r="L3061" t="str">
        <f t="shared" ref="L3061:L3124" si="58">IF(ISBLANK(A3061),"",TEXT(A3061,"yyyy"))</f>
        <v>1900</v>
      </c>
    </row>
    <row r="3062" spans="1:12" ht="16.2">
      <c r="A3062" s="1">
        <f>策略報表!A3062</f>
        <v>0</v>
      </c>
      <c r="B3062">
        <f>資料貼入!B3062</f>
        <v>0</v>
      </c>
      <c r="C3062">
        <f>SUM($B$3:B3062)</f>
        <v>35551165.540000029</v>
      </c>
      <c r="L3062" t="str">
        <f t="shared" si="58"/>
        <v>1900</v>
      </c>
    </row>
    <row r="3063" spans="1:12" ht="16.2">
      <c r="A3063" s="1">
        <f>策略報表!A3063</f>
        <v>0</v>
      </c>
      <c r="B3063">
        <f>資料貼入!B3063</f>
        <v>0</v>
      </c>
      <c r="C3063">
        <f>SUM($B$3:B3063)</f>
        <v>35551165.540000029</v>
      </c>
      <c r="L3063" t="str">
        <f t="shared" si="58"/>
        <v>1900</v>
      </c>
    </row>
    <row r="3064" spans="1:12" ht="16.2">
      <c r="A3064" s="1">
        <f>策略報表!A3064</f>
        <v>0</v>
      </c>
      <c r="B3064">
        <f>資料貼入!B3064</f>
        <v>0</v>
      </c>
      <c r="C3064">
        <f>SUM($B$3:B3064)</f>
        <v>35551165.540000029</v>
      </c>
      <c r="L3064" t="str">
        <f t="shared" si="58"/>
        <v>1900</v>
      </c>
    </row>
    <row r="3065" spans="1:12" ht="16.2">
      <c r="A3065" s="1">
        <f>策略報表!A3065</f>
        <v>0</v>
      </c>
      <c r="B3065">
        <f>資料貼入!B3065</f>
        <v>0</v>
      </c>
      <c r="C3065">
        <f>SUM($B$3:B3065)</f>
        <v>35551165.540000029</v>
      </c>
      <c r="L3065" t="str">
        <f t="shared" si="58"/>
        <v>1900</v>
      </c>
    </row>
    <row r="3066" spans="1:12" ht="16.2">
      <c r="A3066" s="1">
        <f>策略報表!A3066</f>
        <v>0</v>
      </c>
      <c r="B3066">
        <f>資料貼入!B3066</f>
        <v>0</v>
      </c>
      <c r="C3066">
        <f>SUM($B$3:B3066)</f>
        <v>35551165.540000029</v>
      </c>
      <c r="L3066" t="str">
        <f t="shared" si="58"/>
        <v>1900</v>
      </c>
    </row>
    <row r="3067" spans="1:12" ht="16.2">
      <c r="A3067" s="1">
        <f>策略報表!A3067</f>
        <v>0</v>
      </c>
      <c r="B3067">
        <f>資料貼入!B3067</f>
        <v>0</v>
      </c>
      <c r="C3067">
        <f>SUM($B$3:B3067)</f>
        <v>35551165.540000029</v>
      </c>
      <c r="L3067" t="str">
        <f t="shared" si="58"/>
        <v>1900</v>
      </c>
    </row>
    <row r="3068" spans="1:12" ht="16.2">
      <c r="A3068" s="1">
        <f>策略報表!A3068</f>
        <v>0</v>
      </c>
      <c r="B3068">
        <f>資料貼入!B3068</f>
        <v>0</v>
      </c>
      <c r="C3068">
        <f>SUM($B$3:B3068)</f>
        <v>35551165.540000029</v>
      </c>
      <c r="L3068" t="str">
        <f t="shared" si="58"/>
        <v>1900</v>
      </c>
    </row>
    <row r="3069" spans="1:12" ht="16.2">
      <c r="A3069" s="1">
        <f>策略報表!A3069</f>
        <v>0</v>
      </c>
      <c r="B3069">
        <f>資料貼入!B3069</f>
        <v>0</v>
      </c>
      <c r="C3069">
        <f>SUM($B$3:B3069)</f>
        <v>35551165.540000029</v>
      </c>
      <c r="L3069" t="str">
        <f t="shared" si="58"/>
        <v>1900</v>
      </c>
    </row>
    <row r="3070" spans="1:12" ht="16.2">
      <c r="A3070" s="1">
        <f>策略報表!A3070</f>
        <v>0</v>
      </c>
      <c r="B3070">
        <f>資料貼入!B3070</f>
        <v>0</v>
      </c>
      <c r="C3070">
        <f>SUM($B$3:B3070)</f>
        <v>35551165.540000029</v>
      </c>
      <c r="L3070" t="str">
        <f t="shared" si="58"/>
        <v>1900</v>
      </c>
    </row>
    <row r="3071" spans="1:12" ht="16.2">
      <c r="A3071" s="1">
        <f>策略報表!A3071</f>
        <v>0</v>
      </c>
      <c r="B3071">
        <f>資料貼入!B3071</f>
        <v>0</v>
      </c>
      <c r="C3071">
        <f>SUM($B$3:B3071)</f>
        <v>35551165.540000029</v>
      </c>
      <c r="L3071" t="str">
        <f t="shared" si="58"/>
        <v>1900</v>
      </c>
    </row>
    <row r="3072" spans="1:12" ht="16.2">
      <c r="A3072" s="1">
        <f>策略報表!A3072</f>
        <v>0</v>
      </c>
      <c r="B3072">
        <f>資料貼入!B3072</f>
        <v>0</v>
      </c>
      <c r="C3072">
        <f>SUM($B$3:B3072)</f>
        <v>35551165.540000029</v>
      </c>
      <c r="L3072" t="str">
        <f t="shared" si="58"/>
        <v>1900</v>
      </c>
    </row>
    <row r="3073" spans="1:12" ht="16.2">
      <c r="A3073" s="1">
        <f>策略報表!A3073</f>
        <v>0</v>
      </c>
      <c r="B3073">
        <f>資料貼入!B3073</f>
        <v>0</v>
      </c>
      <c r="C3073">
        <f>SUM($B$3:B3073)</f>
        <v>35551165.540000029</v>
      </c>
      <c r="L3073" t="str">
        <f t="shared" si="58"/>
        <v>1900</v>
      </c>
    </row>
    <row r="3074" spans="1:12" ht="16.2">
      <c r="A3074" s="1">
        <f>策略報表!A3074</f>
        <v>0</v>
      </c>
      <c r="B3074">
        <f>資料貼入!B3074</f>
        <v>0</v>
      </c>
      <c r="C3074">
        <f>SUM($B$3:B3074)</f>
        <v>35551165.540000029</v>
      </c>
      <c r="L3074" t="str">
        <f t="shared" si="58"/>
        <v>1900</v>
      </c>
    </row>
    <row r="3075" spans="1:12" ht="16.2">
      <c r="A3075" s="1">
        <f>策略報表!A3075</f>
        <v>0</v>
      </c>
      <c r="B3075">
        <f>資料貼入!B3075</f>
        <v>0</v>
      </c>
      <c r="C3075">
        <f>SUM($B$3:B3075)</f>
        <v>35551165.540000029</v>
      </c>
      <c r="L3075" t="str">
        <f t="shared" si="58"/>
        <v>1900</v>
      </c>
    </row>
    <row r="3076" spans="1:12" ht="16.2">
      <c r="A3076" s="1">
        <f>策略報表!A3076</f>
        <v>0</v>
      </c>
      <c r="B3076">
        <f>資料貼入!B3076</f>
        <v>0</v>
      </c>
      <c r="C3076">
        <f>SUM($B$3:B3076)</f>
        <v>35551165.540000029</v>
      </c>
      <c r="L3076" t="str">
        <f t="shared" si="58"/>
        <v>1900</v>
      </c>
    </row>
    <row r="3077" spans="1:12" ht="16.2">
      <c r="A3077" s="1">
        <f>策略報表!A3077</f>
        <v>0</v>
      </c>
      <c r="B3077">
        <f>資料貼入!B3077</f>
        <v>0</v>
      </c>
      <c r="C3077">
        <f>SUM($B$3:B3077)</f>
        <v>35551165.540000029</v>
      </c>
      <c r="L3077" t="str">
        <f t="shared" si="58"/>
        <v>1900</v>
      </c>
    </row>
    <row r="3078" spans="1:12" ht="16.2">
      <c r="A3078" s="1">
        <f>策略報表!A3078</f>
        <v>0</v>
      </c>
      <c r="B3078">
        <f>資料貼入!B3078</f>
        <v>0</v>
      </c>
      <c r="C3078">
        <f>SUM($B$3:B3078)</f>
        <v>35551165.540000029</v>
      </c>
      <c r="L3078" t="str">
        <f t="shared" si="58"/>
        <v>1900</v>
      </c>
    </row>
    <row r="3079" spans="1:12" ht="16.2">
      <c r="A3079" s="1">
        <f>策略報表!A3079</f>
        <v>0</v>
      </c>
      <c r="B3079">
        <f>資料貼入!B3079</f>
        <v>0</v>
      </c>
      <c r="C3079">
        <f>SUM($B$3:B3079)</f>
        <v>35551165.540000029</v>
      </c>
      <c r="L3079" t="str">
        <f t="shared" si="58"/>
        <v>1900</v>
      </c>
    </row>
    <row r="3080" spans="1:12" ht="16.2">
      <c r="A3080" s="1">
        <f>策略報表!A3080</f>
        <v>0</v>
      </c>
      <c r="B3080">
        <f>資料貼入!B3080</f>
        <v>0</v>
      </c>
      <c r="C3080">
        <f>SUM($B$3:B3080)</f>
        <v>35551165.540000029</v>
      </c>
      <c r="L3080" t="str">
        <f t="shared" si="58"/>
        <v>1900</v>
      </c>
    </row>
    <row r="3081" spans="1:12" ht="16.2">
      <c r="A3081" s="1">
        <f>策略報表!A3081</f>
        <v>0</v>
      </c>
      <c r="B3081">
        <f>資料貼入!B3081</f>
        <v>0</v>
      </c>
      <c r="C3081">
        <f>SUM($B$3:B3081)</f>
        <v>35551165.540000029</v>
      </c>
      <c r="L3081" t="str">
        <f t="shared" si="58"/>
        <v>1900</v>
      </c>
    </row>
    <row r="3082" spans="1:12" ht="16.2">
      <c r="A3082" s="1">
        <f>策略報表!A3082</f>
        <v>0</v>
      </c>
      <c r="B3082">
        <f>資料貼入!B3082</f>
        <v>0</v>
      </c>
      <c r="C3082">
        <f>SUM($B$3:B3082)</f>
        <v>35551165.540000029</v>
      </c>
      <c r="L3082" t="str">
        <f t="shared" si="58"/>
        <v>1900</v>
      </c>
    </row>
    <row r="3083" spans="1:12" ht="16.2">
      <c r="A3083" s="1">
        <f>策略報表!A3083</f>
        <v>0</v>
      </c>
      <c r="B3083">
        <f>資料貼入!B3083</f>
        <v>0</v>
      </c>
      <c r="C3083">
        <f>SUM($B$3:B3083)</f>
        <v>35551165.540000029</v>
      </c>
      <c r="L3083" t="str">
        <f t="shared" si="58"/>
        <v>1900</v>
      </c>
    </row>
    <row r="3084" spans="1:12" ht="16.2">
      <c r="A3084" s="1">
        <f>策略報表!A3084</f>
        <v>0</v>
      </c>
      <c r="B3084">
        <f>資料貼入!B3084</f>
        <v>0</v>
      </c>
      <c r="C3084">
        <f>SUM($B$3:B3084)</f>
        <v>35551165.540000029</v>
      </c>
      <c r="L3084" t="str">
        <f t="shared" si="58"/>
        <v>1900</v>
      </c>
    </row>
    <row r="3085" spans="1:12" ht="16.2">
      <c r="A3085" s="1">
        <f>策略報表!A3085</f>
        <v>0</v>
      </c>
      <c r="B3085">
        <f>資料貼入!B3085</f>
        <v>0</v>
      </c>
      <c r="C3085">
        <f>SUM($B$3:B3085)</f>
        <v>35551165.540000029</v>
      </c>
      <c r="L3085" t="str">
        <f t="shared" si="58"/>
        <v>1900</v>
      </c>
    </row>
    <row r="3086" spans="1:12" ht="16.2">
      <c r="A3086" s="1">
        <f>策略報表!A3086</f>
        <v>0</v>
      </c>
      <c r="B3086">
        <f>資料貼入!B3086</f>
        <v>0</v>
      </c>
      <c r="C3086">
        <f>SUM($B$3:B3086)</f>
        <v>35551165.540000029</v>
      </c>
      <c r="L3086" t="str">
        <f t="shared" si="58"/>
        <v>1900</v>
      </c>
    </row>
    <row r="3087" spans="1:12" ht="16.2">
      <c r="A3087" s="1">
        <f>策略報表!A3087</f>
        <v>0</v>
      </c>
      <c r="B3087">
        <f>資料貼入!B3087</f>
        <v>0</v>
      </c>
      <c r="C3087">
        <f>SUM($B$3:B3087)</f>
        <v>35551165.540000029</v>
      </c>
      <c r="L3087" t="str">
        <f t="shared" si="58"/>
        <v>1900</v>
      </c>
    </row>
    <row r="3088" spans="1:12" ht="16.2">
      <c r="A3088" s="1">
        <f>策略報表!A3088</f>
        <v>0</v>
      </c>
      <c r="B3088">
        <f>資料貼入!B3088</f>
        <v>0</v>
      </c>
      <c r="C3088">
        <f>SUM($B$3:B3088)</f>
        <v>35551165.540000029</v>
      </c>
      <c r="L3088" t="str">
        <f t="shared" si="58"/>
        <v>1900</v>
      </c>
    </row>
    <row r="3089" spans="1:12" ht="16.2">
      <c r="A3089" s="1">
        <f>策略報表!A3089</f>
        <v>0</v>
      </c>
      <c r="B3089">
        <f>資料貼入!B3089</f>
        <v>0</v>
      </c>
      <c r="C3089">
        <f>SUM($B$3:B3089)</f>
        <v>35551165.540000029</v>
      </c>
      <c r="L3089" t="str">
        <f t="shared" si="58"/>
        <v>1900</v>
      </c>
    </row>
    <row r="3090" spans="1:12" ht="16.2">
      <c r="A3090" s="1">
        <f>策略報表!A3090</f>
        <v>0</v>
      </c>
      <c r="B3090">
        <f>資料貼入!B3090</f>
        <v>0</v>
      </c>
      <c r="C3090">
        <f>SUM($B$3:B3090)</f>
        <v>35551165.540000029</v>
      </c>
      <c r="L3090" t="str">
        <f t="shared" si="58"/>
        <v>1900</v>
      </c>
    </row>
    <row r="3091" spans="1:12" ht="16.2">
      <c r="A3091" s="1">
        <f>策略報表!A3091</f>
        <v>0</v>
      </c>
      <c r="B3091">
        <f>資料貼入!B3091</f>
        <v>0</v>
      </c>
      <c r="C3091">
        <f>SUM($B$3:B3091)</f>
        <v>35551165.540000029</v>
      </c>
      <c r="L3091" t="str">
        <f t="shared" si="58"/>
        <v>1900</v>
      </c>
    </row>
    <row r="3092" spans="1:12" ht="16.2">
      <c r="A3092" s="1">
        <f>策略報表!A3092</f>
        <v>0</v>
      </c>
      <c r="B3092">
        <f>資料貼入!B3092</f>
        <v>0</v>
      </c>
      <c r="C3092">
        <f>SUM($B$3:B3092)</f>
        <v>35551165.540000029</v>
      </c>
      <c r="L3092" t="str">
        <f t="shared" si="58"/>
        <v>1900</v>
      </c>
    </row>
    <row r="3093" spans="1:12" ht="16.2">
      <c r="A3093" s="1">
        <f>策略報表!A3093</f>
        <v>0</v>
      </c>
      <c r="B3093">
        <f>資料貼入!B3093</f>
        <v>0</v>
      </c>
      <c r="C3093">
        <f>SUM($B$3:B3093)</f>
        <v>35551165.540000029</v>
      </c>
      <c r="L3093" t="str">
        <f t="shared" si="58"/>
        <v>1900</v>
      </c>
    </row>
    <row r="3094" spans="1:12" ht="16.2">
      <c r="A3094" s="1">
        <f>策略報表!A3094</f>
        <v>0</v>
      </c>
      <c r="B3094">
        <f>資料貼入!B3094</f>
        <v>0</v>
      </c>
      <c r="C3094">
        <f>SUM($B$3:B3094)</f>
        <v>35551165.540000029</v>
      </c>
      <c r="L3094" t="str">
        <f t="shared" si="58"/>
        <v>1900</v>
      </c>
    </row>
    <row r="3095" spans="1:12" ht="16.2">
      <c r="A3095" s="1">
        <f>策略報表!A3095</f>
        <v>0</v>
      </c>
      <c r="B3095">
        <f>資料貼入!B3095</f>
        <v>0</v>
      </c>
      <c r="C3095">
        <f>SUM($B$3:B3095)</f>
        <v>35551165.540000029</v>
      </c>
      <c r="L3095" t="str">
        <f t="shared" si="58"/>
        <v>1900</v>
      </c>
    </row>
    <row r="3096" spans="1:12" ht="16.2">
      <c r="A3096" s="1">
        <f>策略報表!A3096</f>
        <v>0</v>
      </c>
      <c r="B3096">
        <f>資料貼入!B3096</f>
        <v>0</v>
      </c>
      <c r="C3096">
        <f>SUM($B$3:B3096)</f>
        <v>35551165.540000029</v>
      </c>
      <c r="L3096" t="str">
        <f t="shared" si="58"/>
        <v>1900</v>
      </c>
    </row>
    <row r="3097" spans="1:12" ht="16.2">
      <c r="A3097" s="1">
        <f>策略報表!A3097</f>
        <v>0</v>
      </c>
      <c r="B3097">
        <f>資料貼入!B3097</f>
        <v>0</v>
      </c>
      <c r="C3097">
        <f>SUM($B$3:B3097)</f>
        <v>35551165.540000029</v>
      </c>
      <c r="L3097" t="str">
        <f t="shared" si="58"/>
        <v>1900</v>
      </c>
    </row>
    <row r="3098" spans="1:12" ht="16.2">
      <c r="A3098" s="1">
        <f>策略報表!A3098</f>
        <v>0</v>
      </c>
      <c r="B3098">
        <f>資料貼入!B3098</f>
        <v>0</v>
      </c>
      <c r="C3098">
        <f>SUM($B$3:B3098)</f>
        <v>35551165.540000029</v>
      </c>
      <c r="L3098" t="str">
        <f t="shared" si="58"/>
        <v>1900</v>
      </c>
    </row>
    <row r="3099" spans="1:12" ht="16.2">
      <c r="A3099" s="1">
        <f>策略報表!A3099</f>
        <v>0</v>
      </c>
      <c r="B3099">
        <f>資料貼入!B3099</f>
        <v>0</v>
      </c>
      <c r="C3099">
        <f>SUM($B$3:B3099)</f>
        <v>35551165.540000029</v>
      </c>
      <c r="L3099" t="str">
        <f t="shared" si="58"/>
        <v>1900</v>
      </c>
    </row>
    <row r="3100" spans="1:12" ht="16.2">
      <c r="A3100" s="1">
        <f>策略報表!A3100</f>
        <v>0</v>
      </c>
      <c r="B3100">
        <f>資料貼入!B3100</f>
        <v>0</v>
      </c>
      <c r="C3100">
        <f>SUM($B$3:B3100)</f>
        <v>35551165.540000029</v>
      </c>
      <c r="L3100" t="str">
        <f t="shared" si="58"/>
        <v>1900</v>
      </c>
    </row>
    <row r="3101" spans="1:12" ht="16.2">
      <c r="A3101" s="1">
        <f>策略報表!A3101</f>
        <v>0</v>
      </c>
      <c r="B3101">
        <f>資料貼入!B3101</f>
        <v>0</v>
      </c>
      <c r="C3101">
        <f>SUM($B$3:B3101)</f>
        <v>35551165.540000029</v>
      </c>
      <c r="L3101" t="str">
        <f t="shared" si="58"/>
        <v>1900</v>
      </c>
    </row>
    <row r="3102" spans="1:12" ht="16.2">
      <c r="A3102" s="1">
        <f>策略報表!A3102</f>
        <v>0</v>
      </c>
      <c r="B3102">
        <f>資料貼入!B3102</f>
        <v>0</v>
      </c>
      <c r="C3102">
        <f>SUM($B$3:B3102)</f>
        <v>35551165.540000029</v>
      </c>
      <c r="L3102" t="str">
        <f t="shared" si="58"/>
        <v>1900</v>
      </c>
    </row>
    <row r="3103" spans="1:12" ht="16.2">
      <c r="A3103" s="1">
        <f>策略報表!A3103</f>
        <v>0</v>
      </c>
      <c r="B3103">
        <f>資料貼入!B3103</f>
        <v>0</v>
      </c>
      <c r="C3103">
        <f>SUM($B$3:B3103)</f>
        <v>35551165.540000029</v>
      </c>
      <c r="L3103" t="str">
        <f t="shared" si="58"/>
        <v>1900</v>
      </c>
    </row>
    <row r="3104" spans="1:12" ht="16.2">
      <c r="A3104" s="1">
        <f>策略報表!A3104</f>
        <v>0</v>
      </c>
      <c r="B3104">
        <f>資料貼入!B3104</f>
        <v>0</v>
      </c>
      <c r="C3104">
        <f>SUM($B$3:B3104)</f>
        <v>35551165.540000029</v>
      </c>
      <c r="L3104" t="str">
        <f t="shared" si="58"/>
        <v>1900</v>
      </c>
    </row>
    <row r="3105" spans="1:12" ht="16.2">
      <c r="A3105" s="1">
        <f>策略報表!A3105</f>
        <v>0</v>
      </c>
      <c r="B3105">
        <f>資料貼入!B3105</f>
        <v>0</v>
      </c>
      <c r="C3105">
        <f>SUM($B$3:B3105)</f>
        <v>35551165.540000029</v>
      </c>
      <c r="L3105" t="str">
        <f t="shared" si="58"/>
        <v>1900</v>
      </c>
    </row>
    <row r="3106" spans="1:12" ht="16.2">
      <c r="A3106" s="1">
        <f>策略報表!A3106</f>
        <v>0</v>
      </c>
      <c r="B3106">
        <f>資料貼入!B3106</f>
        <v>0</v>
      </c>
      <c r="C3106">
        <f>SUM($B$3:B3106)</f>
        <v>35551165.540000029</v>
      </c>
      <c r="L3106" t="str">
        <f t="shared" si="58"/>
        <v>1900</v>
      </c>
    </row>
    <row r="3107" spans="1:12" ht="16.2">
      <c r="A3107" s="1">
        <f>策略報表!A3107</f>
        <v>0</v>
      </c>
      <c r="B3107">
        <f>資料貼入!B3107</f>
        <v>0</v>
      </c>
      <c r="C3107">
        <f>SUM($B$3:B3107)</f>
        <v>35551165.540000029</v>
      </c>
      <c r="L3107" t="str">
        <f t="shared" si="58"/>
        <v>1900</v>
      </c>
    </row>
    <row r="3108" spans="1:12" ht="16.2">
      <c r="A3108" s="1">
        <f>策略報表!A3108</f>
        <v>0</v>
      </c>
      <c r="B3108">
        <f>資料貼入!B3108</f>
        <v>0</v>
      </c>
      <c r="C3108">
        <f>SUM($B$3:B3108)</f>
        <v>35551165.540000029</v>
      </c>
      <c r="L3108" t="str">
        <f t="shared" si="58"/>
        <v>1900</v>
      </c>
    </row>
    <row r="3109" spans="1:12" ht="16.2">
      <c r="A3109" s="1">
        <f>策略報表!A3109</f>
        <v>0</v>
      </c>
      <c r="B3109">
        <f>資料貼入!B3109</f>
        <v>0</v>
      </c>
      <c r="C3109">
        <f>SUM($B$3:B3109)</f>
        <v>35551165.540000029</v>
      </c>
      <c r="L3109" t="str">
        <f t="shared" si="58"/>
        <v>1900</v>
      </c>
    </row>
    <row r="3110" spans="1:12" ht="16.2">
      <c r="A3110" s="1">
        <f>策略報表!A3110</f>
        <v>0</v>
      </c>
      <c r="B3110">
        <f>資料貼入!B3110</f>
        <v>0</v>
      </c>
      <c r="C3110">
        <f>SUM($B$3:B3110)</f>
        <v>35551165.540000029</v>
      </c>
      <c r="L3110" t="str">
        <f t="shared" si="58"/>
        <v>1900</v>
      </c>
    </row>
    <row r="3111" spans="1:12" ht="16.2">
      <c r="A3111" s="1">
        <f>策略報表!A3111</f>
        <v>0</v>
      </c>
      <c r="B3111">
        <f>資料貼入!B3111</f>
        <v>0</v>
      </c>
      <c r="C3111">
        <f>SUM($B$3:B3111)</f>
        <v>35551165.540000029</v>
      </c>
      <c r="L3111" t="str">
        <f t="shared" si="58"/>
        <v>1900</v>
      </c>
    </row>
    <row r="3112" spans="1:12" ht="16.2">
      <c r="A3112" s="1">
        <f>策略報表!A3112</f>
        <v>0</v>
      </c>
      <c r="B3112">
        <f>資料貼入!B3112</f>
        <v>0</v>
      </c>
      <c r="C3112">
        <f>SUM($B$3:B3112)</f>
        <v>35551165.540000029</v>
      </c>
      <c r="L3112" t="str">
        <f t="shared" si="58"/>
        <v>1900</v>
      </c>
    </row>
    <row r="3113" spans="1:12" ht="16.2">
      <c r="A3113" s="1">
        <f>策略報表!A3113</f>
        <v>0</v>
      </c>
      <c r="B3113">
        <f>資料貼入!B3113</f>
        <v>0</v>
      </c>
      <c r="C3113">
        <f>SUM($B$3:B3113)</f>
        <v>35551165.540000029</v>
      </c>
      <c r="L3113" t="str">
        <f t="shared" si="58"/>
        <v>1900</v>
      </c>
    </row>
    <row r="3114" spans="1:12" ht="16.2">
      <c r="A3114" s="1">
        <f>策略報表!A3114</f>
        <v>0</v>
      </c>
      <c r="B3114">
        <f>資料貼入!B3114</f>
        <v>0</v>
      </c>
      <c r="C3114">
        <f>SUM($B$3:B3114)</f>
        <v>35551165.540000029</v>
      </c>
      <c r="L3114" t="str">
        <f t="shared" si="58"/>
        <v>1900</v>
      </c>
    </row>
    <row r="3115" spans="1:12" ht="16.2">
      <c r="A3115" s="1">
        <f>策略報表!A3115</f>
        <v>0</v>
      </c>
      <c r="B3115">
        <f>資料貼入!B3115</f>
        <v>0</v>
      </c>
      <c r="C3115">
        <f>SUM($B$3:B3115)</f>
        <v>35551165.540000029</v>
      </c>
      <c r="L3115" t="str">
        <f t="shared" si="58"/>
        <v>1900</v>
      </c>
    </row>
    <row r="3116" spans="1:12" ht="16.2">
      <c r="A3116" s="1">
        <f>策略報表!A3116</f>
        <v>0</v>
      </c>
      <c r="B3116">
        <f>資料貼入!B3116</f>
        <v>0</v>
      </c>
      <c r="C3116">
        <f>SUM($B$3:B3116)</f>
        <v>35551165.540000029</v>
      </c>
      <c r="L3116" t="str">
        <f t="shared" si="58"/>
        <v>1900</v>
      </c>
    </row>
    <row r="3117" spans="1:12" ht="16.2">
      <c r="A3117" s="1">
        <f>策略報表!A3117</f>
        <v>0</v>
      </c>
      <c r="B3117">
        <f>資料貼入!B3117</f>
        <v>0</v>
      </c>
      <c r="C3117">
        <f>SUM($B$3:B3117)</f>
        <v>35551165.540000029</v>
      </c>
      <c r="L3117" t="str">
        <f t="shared" si="58"/>
        <v>1900</v>
      </c>
    </row>
    <row r="3118" spans="1:12" ht="16.2">
      <c r="A3118" s="1">
        <f>策略報表!A3118</f>
        <v>0</v>
      </c>
      <c r="B3118">
        <f>資料貼入!B3118</f>
        <v>0</v>
      </c>
      <c r="C3118">
        <f>SUM($B$3:B3118)</f>
        <v>35551165.540000029</v>
      </c>
      <c r="L3118" t="str">
        <f t="shared" si="58"/>
        <v>1900</v>
      </c>
    </row>
    <row r="3119" spans="1:12" ht="16.2">
      <c r="A3119" s="1">
        <f>策略報表!A3119</f>
        <v>0</v>
      </c>
      <c r="B3119">
        <f>資料貼入!B3119</f>
        <v>0</v>
      </c>
      <c r="C3119">
        <f>SUM($B$3:B3119)</f>
        <v>35551165.540000029</v>
      </c>
      <c r="L3119" t="str">
        <f t="shared" si="58"/>
        <v>1900</v>
      </c>
    </row>
    <row r="3120" spans="1:12" ht="16.2">
      <c r="A3120" s="1">
        <f>策略報表!A3120</f>
        <v>0</v>
      </c>
      <c r="B3120">
        <f>資料貼入!B3120</f>
        <v>0</v>
      </c>
      <c r="C3120">
        <f>SUM($B$3:B3120)</f>
        <v>35551165.540000029</v>
      </c>
      <c r="L3120" t="str">
        <f t="shared" si="58"/>
        <v>1900</v>
      </c>
    </row>
    <row r="3121" spans="1:12" ht="16.2">
      <c r="A3121" s="1">
        <f>策略報表!A3121</f>
        <v>0</v>
      </c>
      <c r="B3121">
        <f>資料貼入!B3121</f>
        <v>0</v>
      </c>
      <c r="C3121">
        <f>SUM($B$3:B3121)</f>
        <v>35551165.540000029</v>
      </c>
      <c r="L3121" t="str">
        <f t="shared" si="58"/>
        <v>1900</v>
      </c>
    </row>
    <row r="3122" spans="1:12" ht="16.2">
      <c r="A3122" s="1">
        <f>策略報表!A3122</f>
        <v>0</v>
      </c>
      <c r="B3122">
        <f>資料貼入!B3122</f>
        <v>0</v>
      </c>
      <c r="C3122">
        <f>SUM($B$3:B3122)</f>
        <v>35551165.540000029</v>
      </c>
      <c r="L3122" t="str">
        <f t="shared" si="58"/>
        <v>1900</v>
      </c>
    </row>
    <row r="3123" spans="1:12" ht="16.2">
      <c r="A3123" s="1">
        <f>策略報表!A3123</f>
        <v>0</v>
      </c>
      <c r="B3123">
        <f>資料貼入!B3123</f>
        <v>0</v>
      </c>
      <c r="C3123">
        <f>SUM($B$3:B3123)</f>
        <v>35551165.540000029</v>
      </c>
      <c r="L3123" t="str">
        <f t="shared" si="58"/>
        <v>1900</v>
      </c>
    </row>
    <row r="3124" spans="1:12" ht="16.2">
      <c r="A3124" s="1">
        <f>策略報表!A3124</f>
        <v>0</v>
      </c>
      <c r="B3124">
        <f>資料貼入!B3124</f>
        <v>0</v>
      </c>
      <c r="C3124">
        <f>SUM($B$3:B3124)</f>
        <v>35551165.540000029</v>
      </c>
      <c r="L3124" t="str">
        <f t="shared" si="58"/>
        <v>1900</v>
      </c>
    </row>
    <row r="3125" spans="1:12" ht="16.2">
      <c r="A3125" s="1">
        <f>策略報表!A3125</f>
        <v>0</v>
      </c>
      <c r="B3125">
        <f>資料貼入!B3125</f>
        <v>0</v>
      </c>
      <c r="C3125">
        <f>SUM($B$3:B3125)</f>
        <v>35551165.540000029</v>
      </c>
      <c r="L3125" t="str">
        <f t="shared" ref="L3125:L3188" si="59">IF(ISBLANK(A3125),"",TEXT(A3125,"yyyy"))</f>
        <v>1900</v>
      </c>
    </row>
    <row r="3126" spans="1:12" ht="16.2">
      <c r="A3126" s="1">
        <f>策略報表!A3126</f>
        <v>0</v>
      </c>
      <c r="B3126">
        <f>資料貼入!B3126</f>
        <v>0</v>
      </c>
      <c r="C3126">
        <f>SUM($B$3:B3126)</f>
        <v>35551165.540000029</v>
      </c>
      <c r="L3126" t="str">
        <f t="shared" si="59"/>
        <v>1900</v>
      </c>
    </row>
    <row r="3127" spans="1:12" ht="16.2">
      <c r="A3127" s="1">
        <f>策略報表!A3127</f>
        <v>0</v>
      </c>
      <c r="B3127">
        <f>資料貼入!B3127</f>
        <v>0</v>
      </c>
      <c r="C3127">
        <f>SUM($B$3:B3127)</f>
        <v>35551165.540000029</v>
      </c>
      <c r="L3127" t="str">
        <f t="shared" si="59"/>
        <v>1900</v>
      </c>
    </row>
    <row r="3128" spans="1:12" ht="16.2">
      <c r="A3128" s="1">
        <f>策略報表!A3128</f>
        <v>0</v>
      </c>
      <c r="B3128">
        <f>資料貼入!B3128</f>
        <v>0</v>
      </c>
      <c r="C3128">
        <f>SUM($B$3:B3128)</f>
        <v>35551165.540000029</v>
      </c>
      <c r="L3128" t="str">
        <f t="shared" si="59"/>
        <v>1900</v>
      </c>
    </row>
    <row r="3129" spans="1:12" ht="16.2">
      <c r="A3129" s="1">
        <f>策略報表!A3129</f>
        <v>0</v>
      </c>
      <c r="B3129">
        <f>資料貼入!B3129</f>
        <v>0</v>
      </c>
      <c r="C3129">
        <f>SUM($B$3:B3129)</f>
        <v>35551165.540000029</v>
      </c>
      <c r="L3129" t="str">
        <f t="shared" si="59"/>
        <v>1900</v>
      </c>
    </row>
    <row r="3130" spans="1:12" ht="16.2">
      <c r="A3130" s="1">
        <f>策略報表!A3130</f>
        <v>0</v>
      </c>
      <c r="B3130">
        <f>資料貼入!B3130</f>
        <v>0</v>
      </c>
      <c r="C3130">
        <f>SUM($B$3:B3130)</f>
        <v>35551165.540000029</v>
      </c>
      <c r="L3130" t="str">
        <f t="shared" si="59"/>
        <v>1900</v>
      </c>
    </row>
    <row r="3131" spans="1:12" ht="16.2">
      <c r="A3131" s="1">
        <f>策略報表!A3131</f>
        <v>0</v>
      </c>
      <c r="B3131">
        <f>資料貼入!B3131</f>
        <v>0</v>
      </c>
      <c r="C3131">
        <f>SUM($B$3:B3131)</f>
        <v>35551165.540000029</v>
      </c>
      <c r="L3131" t="str">
        <f t="shared" si="59"/>
        <v>1900</v>
      </c>
    </row>
    <row r="3132" spans="1:12" ht="16.2">
      <c r="A3132" s="1">
        <f>策略報表!A3132</f>
        <v>0</v>
      </c>
      <c r="B3132">
        <f>資料貼入!B3132</f>
        <v>0</v>
      </c>
      <c r="C3132">
        <f>SUM($B$3:B3132)</f>
        <v>35551165.540000029</v>
      </c>
      <c r="L3132" t="str">
        <f t="shared" si="59"/>
        <v>1900</v>
      </c>
    </row>
    <row r="3133" spans="1:12" ht="16.2">
      <c r="A3133" s="1">
        <f>策略報表!A3133</f>
        <v>0</v>
      </c>
      <c r="B3133">
        <f>資料貼入!B3133</f>
        <v>0</v>
      </c>
      <c r="C3133">
        <f>SUM($B$3:B3133)</f>
        <v>35551165.540000029</v>
      </c>
      <c r="L3133" t="str">
        <f t="shared" si="59"/>
        <v>1900</v>
      </c>
    </row>
    <row r="3134" spans="1:12" ht="16.2">
      <c r="A3134" s="1">
        <f>策略報表!A3134</f>
        <v>0</v>
      </c>
      <c r="B3134">
        <f>資料貼入!B3134</f>
        <v>0</v>
      </c>
      <c r="C3134">
        <f>SUM($B$3:B3134)</f>
        <v>35551165.540000029</v>
      </c>
      <c r="L3134" t="str">
        <f t="shared" si="59"/>
        <v>1900</v>
      </c>
    </row>
    <row r="3135" spans="1:12" ht="16.2">
      <c r="A3135" s="1">
        <f>策略報表!A3135</f>
        <v>0</v>
      </c>
      <c r="B3135">
        <f>資料貼入!B3135</f>
        <v>0</v>
      </c>
      <c r="C3135">
        <f>SUM($B$3:B3135)</f>
        <v>35551165.540000029</v>
      </c>
      <c r="L3135" t="str">
        <f t="shared" si="59"/>
        <v>1900</v>
      </c>
    </row>
    <row r="3136" spans="1:12" ht="16.2">
      <c r="A3136" s="1">
        <f>策略報表!A3136</f>
        <v>0</v>
      </c>
      <c r="B3136">
        <f>資料貼入!B3136</f>
        <v>0</v>
      </c>
      <c r="C3136">
        <f>SUM($B$3:B3136)</f>
        <v>35551165.540000029</v>
      </c>
      <c r="L3136" t="str">
        <f t="shared" si="59"/>
        <v>1900</v>
      </c>
    </row>
    <row r="3137" spans="1:12" ht="16.2">
      <c r="A3137" s="1">
        <f>策略報表!A3137</f>
        <v>0</v>
      </c>
      <c r="B3137">
        <f>資料貼入!B3137</f>
        <v>0</v>
      </c>
      <c r="C3137">
        <f>SUM($B$3:B3137)</f>
        <v>35551165.540000029</v>
      </c>
      <c r="L3137" t="str">
        <f t="shared" si="59"/>
        <v>1900</v>
      </c>
    </row>
    <row r="3138" spans="1:12" ht="16.2">
      <c r="A3138" s="1">
        <f>策略報表!A3138</f>
        <v>0</v>
      </c>
      <c r="B3138">
        <f>資料貼入!B3138</f>
        <v>0</v>
      </c>
      <c r="C3138">
        <f>SUM($B$3:B3138)</f>
        <v>35551165.540000029</v>
      </c>
      <c r="L3138" t="str">
        <f t="shared" si="59"/>
        <v>1900</v>
      </c>
    </row>
    <row r="3139" spans="1:12" ht="16.2">
      <c r="A3139" s="1">
        <f>策略報表!A3139</f>
        <v>0</v>
      </c>
      <c r="B3139">
        <f>資料貼入!B3139</f>
        <v>0</v>
      </c>
      <c r="C3139">
        <f>SUM($B$3:B3139)</f>
        <v>35551165.540000029</v>
      </c>
      <c r="L3139" t="str">
        <f t="shared" si="59"/>
        <v>1900</v>
      </c>
    </row>
    <row r="3140" spans="1:12" ht="16.2">
      <c r="A3140" s="1">
        <f>策略報表!A3140</f>
        <v>0</v>
      </c>
      <c r="B3140">
        <f>資料貼入!B3140</f>
        <v>0</v>
      </c>
      <c r="C3140">
        <f>SUM($B$3:B3140)</f>
        <v>35551165.540000029</v>
      </c>
      <c r="L3140" t="str">
        <f t="shared" si="59"/>
        <v>1900</v>
      </c>
    </row>
    <row r="3141" spans="1:12" ht="16.2">
      <c r="A3141" s="1">
        <f>策略報表!A3141</f>
        <v>0</v>
      </c>
      <c r="B3141">
        <f>資料貼入!B3141</f>
        <v>0</v>
      </c>
      <c r="C3141">
        <f>SUM($B$3:B3141)</f>
        <v>35551165.540000029</v>
      </c>
      <c r="L3141" t="str">
        <f t="shared" si="59"/>
        <v>1900</v>
      </c>
    </row>
    <row r="3142" spans="1:12" ht="16.2">
      <c r="A3142" s="1">
        <f>策略報表!A3142</f>
        <v>0</v>
      </c>
      <c r="B3142">
        <f>資料貼入!B3142</f>
        <v>0</v>
      </c>
      <c r="C3142">
        <f>SUM($B$3:B3142)</f>
        <v>35551165.540000029</v>
      </c>
      <c r="L3142" t="str">
        <f t="shared" si="59"/>
        <v>1900</v>
      </c>
    </row>
    <row r="3143" spans="1:12" ht="16.2">
      <c r="A3143" s="1">
        <f>策略報表!A3143</f>
        <v>0</v>
      </c>
      <c r="B3143">
        <f>資料貼入!B3143</f>
        <v>0</v>
      </c>
      <c r="C3143">
        <f>SUM($B$3:B3143)</f>
        <v>35551165.540000029</v>
      </c>
      <c r="L3143" t="str">
        <f t="shared" si="59"/>
        <v>1900</v>
      </c>
    </row>
    <row r="3144" spans="1:12" ht="16.2">
      <c r="A3144" s="1">
        <f>策略報表!A3144</f>
        <v>0</v>
      </c>
      <c r="B3144">
        <f>資料貼入!B3144</f>
        <v>0</v>
      </c>
      <c r="C3144">
        <f>SUM($B$3:B3144)</f>
        <v>35551165.540000029</v>
      </c>
      <c r="L3144" t="str">
        <f t="shared" si="59"/>
        <v>1900</v>
      </c>
    </row>
    <row r="3145" spans="1:12" ht="16.2">
      <c r="A3145" s="1">
        <f>策略報表!A3145</f>
        <v>0</v>
      </c>
      <c r="B3145">
        <f>資料貼入!B3145</f>
        <v>0</v>
      </c>
      <c r="C3145">
        <f>SUM($B$3:B3145)</f>
        <v>35551165.540000029</v>
      </c>
      <c r="L3145" t="str">
        <f t="shared" si="59"/>
        <v>1900</v>
      </c>
    </row>
    <row r="3146" spans="1:12" ht="16.2">
      <c r="A3146" s="1">
        <f>策略報表!A3146</f>
        <v>0</v>
      </c>
      <c r="B3146">
        <f>資料貼入!B3146</f>
        <v>0</v>
      </c>
      <c r="C3146">
        <f>SUM($B$3:B3146)</f>
        <v>35551165.540000029</v>
      </c>
      <c r="L3146" t="str">
        <f t="shared" si="59"/>
        <v>1900</v>
      </c>
    </row>
    <row r="3147" spans="1:12" ht="16.2">
      <c r="A3147" s="1">
        <f>策略報表!A3147</f>
        <v>0</v>
      </c>
      <c r="B3147">
        <f>資料貼入!B3147</f>
        <v>0</v>
      </c>
      <c r="C3147">
        <f>SUM($B$3:B3147)</f>
        <v>35551165.540000029</v>
      </c>
      <c r="L3147" t="str">
        <f t="shared" si="59"/>
        <v>1900</v>
      </c>
    </row>
    <row r="3148" spans="1:12" ht="16.2">
      <c r="A3148" s="1">
        <f>策略報表!A3148</f>
        <v>0</v>
      </c>
      <c r="B3148">
        <f>資料貼入!B3148</f>
        <v>0</v>
      </c>
      <c r="C3148">
        <f>SUM($B$3:B3148)</f>
        <v>35551165.540000029</v>
      </c>
      <c r="L3148" t="str">
        <f t="shared" si="59"/>
        <v>1900</v>
      </c>
    </row>
    <row r="3149" spans="1:12" ht="16.2">
      <c r="A3149" s="1">
        <f>策略報表!A3149</f>
        <v>0</v>
      </c>
      <c r="B3149">
        <f>資料貼入!B3149</f>
        <v>0</v>
      </c>
      <c r="C3149">
        <f>SUM($B$3:B3149)</f>
        <v>35551165.540000029</v>
      </c>
      <c r="L3149" t="str">
        <f t="shared" si="59"/>
        <v>1900</v>
      </c>
    </row>
    <row r="3150" spans="1:12" ht="16.2">
      <c r="A3150" s="1">
        <f>策略報表!A3150</f>
        <v>0</v>
      </c>
      <c r="B3150">
        <f>資料貼入!B3150</f>
        <v>0</v>
      </c>
      <c r="C3150">
        <f>SUM($B$3:B3150)</f>
        <v>35551165.540000029</v>
      </c>
      <c r="L3150" t="str">
        <f t="shared" si="59"/>
        <v>1900</v>
      </c>
    </row>
    <row r="3151" spans="1:12" ht="16.2">
      <c r="A3151" s="1">
        <f>策略報表!A3151</f>
        <v>0</v>
      </c>
      <c r="B3151">
        <f>資料貼入!B3151</f>
        <v>0</v>
      </c>
      <c r="C3151">
        <f>SUM($B$3:B3151)</f>
        <v>35551165.540000029</v>
      </c>
      <c r="L3151" t="str">
        <f t="shared" si="59"/>
        <v>1900</v>
      </c>
    </row>
    <row r="3152" spans="1:12" ht="16.2">
      <c r="A3152" s="1">
        <f>策略報表!A3152</f>
        <v>0</v>
      </c>
      <c r="B3152">
        <f>資料貼入!B3152</f>
        <v>0</v>
      </c>
      <c r="C3152">
        <f>SUM($B$3:B3152)</f>
        <v>35551165.540000029</v>
      </c>
      <c r="L3152" t="str">
        <f t="shared" si="59"/>
        <v>1900</v>
      </c>
    </row>
    <row r="3153" spans="1:12" ht="16.2">
      <c r="A3153" s="1">
        <f>策略報表!A3153</f>
        <v>0</v>
      </c>
      <c r="B3153">
        <f>資料貼入!B3153</f>
        <v>0</v>
      </c>
      <c r="C3153">
        <f>SUM($B$3:B3153)</f>
        <v>35551165.540000029</v>
      </c>
      <c r="L3153" t="str">
        <f t="shared" si="59"/>
        <v>1900</v>
      </c>
    </row>
    <row r="3154" spans="1:12" ht="16.2">
      <c r="A3154" s="1">
        <f>策略報表!A3154</f>
        <v>0</v>
      </c>
      <c r="B3154">
        <f>資料貼入!B3154</f>
        <v>0</v>
      </c>
      <c r="C3154">
        <f>SUM($B$3:B3154)</f>
        <v>35551165.540000029</v>
      </c>
      <c r="L3154" t="str">
        <f t="shared" si="59"/>
        <v>1900</v>
      </c>
    </row>
    <row r="3155" spans="1:12" ht="16.2">
      <c r="A3155" s="1">
        <f>策略報表!A3155</f>
        <v>0</v>
      </c>
      <c r="B3155">
        <f>資料貼入!B3155</f>
        <v>0</v>
      </c>
      <c r="C3155">
        <f>SUM($B$3:B3155)</f>
        <v>35551165.540000029</v>
      </c>
      <c r="L3155" t="str">
        <f t="shared" si="59"/>
        <v>1900</v>
      </c>
    </row>
    <row r="3156" spans="1:12" ht="16.2">
      <c r="A3156" s="1">
        <f>策略報表!A3156</f>
        <v>0</v>
      </c>
      <c r="B3156">
        <f>資料貼入!B3156</f>
        <v>0</v>
      </c>
      <c r="C3156">
        <f>SUM($B$3:B3156)</f>
        <v>35551165.540000029</v>
      </c>
      <c r="L3156" t="str">
        <f t="shared" si="59"/>
        <v>1900</v>
      </c>
    </row>
    <row r="3157" spans="1:12" ht="16.2">
      <c r="A3157" s="1">
        <f>策略報表!A3157</f>
        <v>0</v>
      </c>
      <c r="B3157">
        <f>資料貼入!B3157</f>
        <v>0</v>
      </c>
      <c r="C3157">
        <f>SUM($B$3:B3157)</f>
        <v>35551165.540000029</v>
      </c>
      <c r="L3157" t="str">
        <f t="shared" si="59"/>
        <v>1900</v>
      </c>
    </row>
    <row r="3158" spans="1:12" ht="16.2">
      <c r="A3158" s="1">
        <f>策略報表!A3158</f>
        <v>0</v>
      </c>
      <c r="B3158">
        <f>資料貼入!B3158</f>
        <v>0</v>
      </c>
      <c r="C3158">
        <f>SUM($B$3:B3158)</f>
        <v>35551165.540000029</v>
      </c>
      <c r="L3158" t="str">
        <f t="shared" si="59"/>
        <v>1900</v>
      </c>
    </row>
    <row r="3159" spans="1:12" ht="16.2">
      <c r="A3159" s="1">
        <f>策略報表!A3159</f>
        <v>0</v>
      </c>
      <c r="B3159">
        <f>資料貼入!B3159</f>
        <v>0</v>
      </c>
      <c r="C3159">
        <f>SUM($B$3:B3159)</f>
        <v>35551165.540000029</v>
      </c>
      <c r="L3159" t="str">
        <f t="shared" si="59"/>
        <v>1900</v>
      </c>
    </row>
    <row r="3160" spans="1:12" ht="16.2">
      <c r="A3160" s="1">
        <f>策略報表!A3160</f>
        <v>0</v>
      </c>
      <c r="B3160">
        <f>資料貼入!B3160</f>
        <v>0</v>
      </c>
      <c r="C3160">
        <f>SUM($B$3:B3160)</f>
        <v>35551165.540000029</v>
      </c>
      <c r="L3160" t="str">
        <f t="shared" si="59"/>
        <v>1900</v>
      </c>
    </row>
    <row r="3161" spans="1:12" ht="16.2">
      <c r="A3161" s="1">
        <f>策略報表!A3161</f>
        <v>0</v>
      </c>
      <c r="B3161">
        <f>資料貼入!B3161</f>
        <v>0</v>
      </c>
      <c r="C3161">
        <f>SUM($B$3:B3161)</f>
        <v>35551165.540000029</v>
      </c>
      <c r="L3161" t="str">
        <f t="shared" si="59"/>
        <v>1900</v>
      </c>
    </row>
    <row r="3162" spans="1:12" ht="16.2">
      <c r="A3162" s="1">
        <f>策略報表!A3162</f>
        <v>0</v>
      </c>
      <c r="B3162">
        <f>資料貼入!B3162</f>
        <v>0</v>
      </c>
      <c r="C3162">
        <f>SUM($B$3:B3162)</f>
        <v>35551165.540000029</v>
      </c>
      <c r="L3162" t="str">
        <f t="shared" si="59"/>
        <v>1900</v>
      </c>
    </row>
    <row r="3163" spans="1:12" ht="16.2">
      <c r="A3163" s="1">
        <f>策略報表!A3163</f>
        <v>0</v>
      </c>
      <c r="B3163">
        <f>資料貼入!B3163</f>
        <v>0</v>
      </c>
      <c r="C3163">
        <f>SUM($B$3:B3163)</f>
        <v>35551165.540000029</v>
      </c>
      <c r="L3163" t="str">
        <f t="shared" si="59"/>
        <v>1900</v>
      </c>
    </row>
    <row r="3164" spans="1:12" ht="16.2">
      <c r="A3164" s="1">
        <f>策略報表!A3164</f>
        <v>0</v>
      </c>
      <c r="B3164">
        <f>資料貼入!B3164</f>
        <v>0</v>
      </c>
      <c r="C3164">
        <f>SUM($B$3:B3164)</f>
        <v>35551165.540000029</v>
      </c>
      <c r="L3164" t="str">
        <f t="shared" si="59"/>
        <v>1900</v>
      </c>
    </row>
    <row r="3165" spans="1:12" ht="16.2">
      <c r="A3165" s="1">
        <f>策略報表!A3165</f>
        <v>0</v>
      </c>
      <c r="B3165">
        <f>資料貼入!B3165</f>
        <v>0</v>
      </c>
      <c r="C3165">
        <f>SUM($B$3:B3165)</f>
        <v>35551165.540000029</v>
      </c>
      <c r="L3165" t="str">
        <f t="shared" si="59"/>
        <v>1900</v>
      </c>
    </row>
    <row r="3166" spans="1:12" ht="16.2">
      <c r="A3166" s="1">
        <f>策略報表!A3166</f>
        <v>0</v>
      </c>
      <c r="B3166">
        <f>資料貼入!B3166</f>
        <v>0</v>
      </c>
      <c r="C3166">
        <f>SUM($B$3:B3166)</f>
        <v>35551165.540000029</v>
      </c>
      <c r="L3166" t="str">
        <f t="shared" si="59"/>
        <v>1900</v>
      </c>
    </row>
    <row r="3167" spans="1:12" ht="16.2">
      <c r="A3167" s="1">
        <f>策略報表!A3167</f>
        <v>0</v>
      </c>
      <c r="B3167">
        <f>資料貼入!B3167</f>
        <v>0</v>
      </c>
      <c r="C3167">
        <f>SUM($B$3:B3167)</f>
        <v>35551165.540000029</v>
      </c>
      <c r="L3167" t="str">
        <f t="shared" si="59"/>
        <v>1900</v>
      </c>
    </row>
    <row r="3168" spans="1:12" ht="16.2">
      <c r="A3168" s="1">
        <f>策略報表!A3168</f>
        <v>0</v>
      </c>
      <c r="B3168">
        <f>資料貼入!B3168</f>
        <v>0</v>
      </c>
      <c r="C3168">
        <f>SUM($B$3:B3168)</f>
        <v>35551165.540000029</v>
      </c>
      <c r="L3168" t="str">
        <f t="shared" si="59"/>
        <v>1900</v>
      </c>
    </row>
    <row r="3169" spans="1:12" ht="16.2">
      <c r="A3169" s="1">
        <f>策略報表!A3169</f>
        <v>0</v>
      </c>
      <c r="B3169">
        <f>資料貼入!B3169</f>
        <v>0</v>
      </c>
      <c r="C3169">
        <f>SUM($B$3:B3169)</f>
        <v>35551165.540000029</v>
      </c>
      <c r="L3169" t="str">
        <f t="shared" si="59"/>
        <v>1900</v>
      </c>
    </row>
    <row r="3170" spans="1:12" ht="16.2">
      <c r="A3170" s="1">
        <f>策略報表!A3170</f>
        <v>0</v>
      </c>
      <c r="B3170">
        <f>資料貼入!B3170</f>
        <v>0</v>
      </c>
      <c r="C3170">
        <f>SUM($B$3:B3170)</f>
        <v>35551165.540000029</v>
      </c>
      <c r="L3170" t="str">
        <f t="shared" si="59"/>
        <v>1900</v>
      </c>
    </row>
    <row r="3171" spans="1:12" ht="16.2">
      <c r="A3171" s="1">
        <f>策略報表!A3171</f>
        <v>0</v>
      </c>
      <c r="B3171">
        <f>資料貼入!B3171</f>
        <v>0</v>
      </c>
      <c r="C3171">
        <f>SUM($B$3:B3171)</f>
        <v>35551165.540000029</v>
      </c>
      <c r="L3171" t="str">
        <f t="shared" si="59"/>
        <v>1900</v>
      </c>
    </row>
    <row r="3172" spans="1:12" ht="16.2">
      <c r="A3172" s="1">
        <f>策略報表!A3172</f>
        <v>0</v>
      </c>
      <c r="B3172">
        <f>資料貼入!B3172</f>
        <v>0</v>
      </c>
      <c r="C3172">
        <f>SUM($B$3:B3172)</f>
        <v>35551165.540000029</v>
      </c>
      <c r="L3172" t="str">
        <f t="shared" si="59"/>
        <v>1900</v>
      </c>
    </row>
    <row r="3173" spans="1:12" ht="16.2">
      <c r="A3173" s="1">
        <f>策略報表!A3173</f>
        <v>0</v>
      </c>
      <c r="B3173">
        <f>資料貼入!B3173</f>
        <v>0</v>
      </c>
      <c r="C3173">
        <f>SUM($B$3:B3173)</f>
        <v>35551165.540000029</v>
      </c>
      <c r="L3173" t="str">
        <f t="shared" si="59"/>
        <v>1900</v>
      </c>
    </row>
    <row r="3174" spans="1:12" ht="16.2">
      <c r="A3174" s="1">
        <f>策略報表!A3174</f>
        <v>0</v>
      </c>
      <c r="B3174">
        <f>資料貼入!B3174</f>
        <v>0</v>
      </c>
      <c r="C3174">
        <f>SUM($B$3:B3174)</f>
        <v>35551165.540000029</v>
      </c>
      <c r="L3174" t="str">
        <f t="shared" si="59"/>
        <v>1900</v>
      </c>
    </row>
    <row r="3175" spans="1:12" ht="16.2">
      <c r="A3175" s="1">
        <f>策略報表!A3175</f>
        <v>0</v>
      </c>
      <c r="B3175">
        <f>資料貼入!B3175</f>
        <v>0</v>
      </c>
      <c r="C3175">
        <f>SUM($B$3:B3175)</f>
        <v>35551165.540000029</v>
      </c>
      <c r="L3175" t="str">
        <f t="shared" si="59"/>
        <v>1900</v>
      </c>
    </row>
    <row r="3176" spans="1:12" ht="16.2">
      <c r="A3176" s="1">
        <f>策略報表!A3176</f>
        <v>0</v>
      </c>
      <c r="B3176">
        <f>資料貼入!B3176</f>
        <v>0</v>
      </c>
      <c r="C3176">
        <f>SUM($B$3:B3176)</f>
        <v>35551165.540000029</v>
      </c>
      <c r="L3176" t="str">
        <f t="shared" si="59"/>
        <v>1900</v>
      </c>
    </row>
    <row r="3177" spans="1:12" ht="16.2">
      <c r="A3177" s="1">
        <f>策略報表!A3177</f>
        <v>0</v>
      </c>
      <c r="B3177">
        <f>資料貼入!B3177</f>
        <v>0</v>
      </c>
      <c r="C3177">
        <f>SUM($B$3:B3177)</f>
        <v>35551165.540000029</v>
      </c>
      <c r="L3177" t="str">
        <f t="shared" si="59"/>
        <v>1900</v>
      </c>
    </row>
    <row r="3178" spans="1:12" ht="16.2">
      <c r="A3178" s="1">
        <f>策略報表!A3178</f>
        <v>0</v>
      </c>
      <c r="B3178">
        <f>資料貼入!B3178</f>
        <v>0</v>
      </c>
      <c r="C3178">
        <f>SUM($B$3:B3178)</f>
        <v>35551165.540000029</v>
      </c>
      <c r="L3178" t="str">
        <f t="shared" si="59"/>
        <v>1900</v>
      </c>
    </row>
    <row r="3179" spans="1:12" ht="16.2">
      <c r="A3179" s="1">
        <f>策略報表!A3179</f>
        <v>0</v>
      </c>
      <c r="B3179">
        <f>資料貼入!B3179</f>
        <v>0</v>
      </c>
      <c r="C3179">
        <f>SUM($B$3:B3179)</f>
        <v>35551165.540000029</v>
      </c>
      <c r="L3179" t="str">
        <f t="shared" si="59"/>
        <v>1900</v>
      </c>
    </row>
    <row r="3180" spans="1:12" ht="16.2">
      <c r="A3180" s="1">
        <f>策略報表!A3180</f>
        <v>0</v>
      </c>
      <c r="B3180">
        <f>資料貼入!B3180</f>
        <v>0</v>
      </c>
      <c r="C3180">
        <f>SUM($B$3:B3180)</f>
        <v>35551165.540000029</v>
      </c>
      <c r="L3180" t="str">
        <f t="shared" si="59"/>
        <v>1900</v>
      </c>
    </row>
    <row r="3181" spans="1:12" ht="16.2">
      <c r="A3181" s="1">
        <f>策略報表!A3181</f>
        <v>0</v>
      </c>
      <c r="B3181">
        <f>資料貼入!B3181</f>
        <v>0</v>
      </c>
      <c r="C3181">
        <f>SUM($B$3:B3181)</f>
        <v>35551165.540000029</v>
      </c>
      <c r="L3181" t="str">
        <f t="shared" si="59"/>
        <v>1900</v>
      </c>
    </row>
    <row r="3182" spans="1:12" ht="16.2">
      <c r="A3182" s="1">
        <f>策略報表!A3182</f>
        <v>0</v>
      </c>
      <c r="B3182">
        <f>資料貼入!B3182</f>
        <v>0</v>
      </c>
      <c r="C3182">
        <f>SUM($B$3:B3182)</f>
        <v>35551165.540000029</v>
      </c>
      <c r="L3182" t="str">
        <f t="shared" si="59"/>
        <v>1900</v>
      </c>
    </row>
    <row r="3183" spans="1:12" ht="16.2">
      <c r="A3183" s="1">
        <f>策略報表!A3183</f>
        <v>0</v>
      </c>
      <c r="B3183">
        <f>資料貼入!B3183</f>
        <v>0</v>
      </c>
      <c r="C3183">
        <f>SUM($B$3:B3183)</f>
        <v>35551165.540000029</v>
      </c>
      <c r="L3183" t="str">
        <f t="shared" si="59"/>
        <v>1900</v>
      </c>
    </row>
    <row r="3184" spans="1:12" ht="16.2">
      <c r="A3184" s="1">
        <f>策略報表!A3184</f>
        <v>0</v>
      </c>
      <c r="B3184">
        <f>資料貼入!B3184</f>
        <v>0</v>
      </c>
      <c r="C3184">
        <f>SUM($B$3:B3184)</f>
        <v>35551165.540000029</v>
      </c>
      <c r="L3184" t="str">
        <f t="shared" si="59"/>
        <v>1900</v>
      </c>
    </row>
    <row r="3185" spans="1:12" ht="16.2">
      <c r="A3185" s="1">
        <f>策略報表!A3185</f>
        <v>0</v>
      </c>
      <c r="B3185">
        <f>資料貼入!B3185</f>
        <v>0</v>
      </c>
      <c r="C3185">
        <f>SUM($B$3:B3185)</f>
        <v>35551165.540000029</v>
      </c>
      <c r="L3185" t="str">
        <f t="shared" si="59"/>
        <v>1900</v>
      </c>
    </row>
    <row r="3186" spans="1:12" ht="16.2">
      <c r="A3186" s="1">
        <f>策略報表!A3186</f>
        <v>0</v>
      </c>
      <c r="B3186">
        <f>資料貼入!B3186</f>
        <v>0</v>
      </c>
      <c r="C3186">
        <f>SUM($B$3:B3186)</f>
        <v>35551165.540000029</v>
      </c>
      <c r="L3186" t="str">
        <f t="shared" si="59"/>
        <v>1900</v>
      </c>
    </row>
    <row r="3187" spans="1:12" ht="16.2">
      <c r="A3187" s="1">
        <f>策略報表!A3187</f>
        <v>0</v>
      </c>
      <c r="B3187">
        <f>資料貼入!B3187</f>
        <v>0</v>
      </c>
      <c r="C3187">
        <f>SUM($B$3:B3187)</f>
        <v>35551165.540000029</v>
      </c>
      <c r="L3187" t="str">
        <f t="shared" si="59"/>
        <v>1900</v>
      </c>
    </row>
    <row r="3188" spans="1:12" ht="16.2">
      <c r="A3188" s="1">
        <f>策略報表!A3188</f>
        <v>0</v>
      </c>
      <c r="B3188">
        <f>資料貼入!B3188</f>
        <v>0</v>
      </c>
      <c r="C3188">
        <f>SUM($B$3:B3188)</f>
        <v>35551165.540000029</v>
      </c>
      <c r="L3188" t="str">
        <f t="shared" si="59"/>
        <v>1900</v>
      </c>
    </row>
    <row r="3189" spans="1:12" ht="16.2">
      <c r="A3189" s="1">
        <f>策略報表!A3189</f>
        <v>0</v>
      </c>
      <c r="B3189">
        <f>資料貼入!B3189</f>
        <v>0</v>
      </c>
      <c r="C3189">
        <f>SUM($B$3:B3189)</f>
        <v>35551165.540000029</v>
      </c>
      <c r="L3189" t="str">
        <f t="shared" ref="L3189:L3252" si="60">IF(ISBLANK(A3189),"",TEXT(A3189,"yyyy"))</f>
        <v>1900</v>
      </c>
    </row>
    <row r="3190" spans="1:12" ht="16.2">
      <c r="A3190" s="1">
        <f>策略報表!A3190</f>
        <v>0</v>
      </c>
      <c r="B3190">
        <f>資料貼入!B3190</f>
        <v>0</v>
      </c>
      <c r="C3190">
        <f>SUM($B$3:B3190)</f>
        <v>35551165.540000029</v>
      </c>
      <c r="L3190" t="str">
        <f t="shared" si="60"/>
        <v>1900</v>
      </c>
    </row>
    <row r="3191" spans="1:12" ht="16.2">
      <c r="A3191" s="1">
        <f>策略報表!A3191</f>
        <v>0</v>
      </c>
      <c r="B3191">
        <f>資料貼入!B3191</f>
        <v>0</v>
      </c>
      <c r="C3191">
        <f>SUM($B$3:B3191)</f>
        <v>35551165.540000029</v>
      </c>
      <c r="L3191" t="str">
        <f t="shared" si="60"/>
        <v>1900</v>
      </c>
    </row>
    <row r="3192" spans="1:12" ht="16.2">
      <c r="A3192" s="1">
        <f>策略報表!A3192</f>
        <v>0</v>
      </c>
      <c r="B3192">
        <f>資料貼入!B3192</f>
        <v>0</v>
      </c>
      <c r="C3192">
        <f>SUM($B$3:B3192)</f>
        <v>35551165.540000029</v>
      </c>
      <c r="L3192" t="str">
        <f t="shared" si="60"/>
        <v>1900</v>
      </c>
    </row>
    <row r="3193" spans="1:12" ht="16.2">
      <c r="A3193" s="1">
        <f>策略報表!A3193</f>
        <v>0</v>
      </c>
      <c r="B3193">
        <f>資料貼入!B3193</f>
        <v>0</v>
      </c>
      <c r="C3193">
        <f>SUM($B$3:B3193)</f>
        <v>35551165.540000029</v>
      </c>
      <c r="L3193" t="str">
        <f t="shared" si="60"/>
        <v>1900</v>
      </c>
    </row>
    <row r="3194" spans="1:12" ht="16.2">
      <c r="A3194" s="1">
        <f>策略報表!A3194</f>
        <v>0</v>
      </c>
      <c r="B3194">
        <f>資料貼入!B3194</f>
        <v>0</v>
      </c>
      <c r="C3194">
        <f>SUM($B$3:B3194)</f>
        <v>35551165.540000029</v>
      </c>
      <c r="L3194" t="str">
        <f t="shared" si="60"/>
        <v>1900</v>
      </c>
    </row>
    <row r="3195" spans="1:12" ht="16.2">
      <c r="A3195" s="1">
        <f>策略報表!A3195</f>
        <v>0</v>
      </c>
      <c r="B3195">
        <f>資料貼入!B3195</f>
        <v>0</v>
      </c>
      <c r="C3195">
        <f>SUM($B$3:B3195)</f>
        <v>35551165.540000029</v>
      </c>
      <c r="L3195" t="str">
        <f t="shared" si="60"/>
        <v>1900</v>
      </c>
    </row>
    <row r="3196" spans="1:12" ht="16.2">
      <c r="A3196" s="1">
        <f>策略報表!A3196</f>
        <v>0</v>
      </c>
      <c r="B3196">
        <f>資料貼入!B3196</f>
        <v>0</v>
      </c>
      <c r="C3196">
        <f>SUM($B$3:B3196)</f>
        <v>35551165.540000029</v>
      </c>
      <c r="L3196" t="str">
        <f t="shared" si="60"/>
        <v>1900</v>
      </c>
    </row>
    <row r="3197" spans="1:12" ht="16.2">
      <c r="A3197" s="1">
        <f>策略報表!A3197</f>
        <v>0</v>
      </c>
      <c r="B3197">
        <f>資料貼入!B3197</f>
        <v>0</v>
      </c>
      <c r="C3197">
        <f>SUM($B$3:B3197)</f>
        <v>35551165.540000029</v>
      </c>
      <c r="L3197" t="str">
        <f t="shared" si="60"/>
        <v>1900</v>
      </c>
    </row>
    <row r="3198" spans="1:12" ht="16.2">
      <c r="A3198" s="1">
        <f>策略報表!A3198</f>
        <v>0</v>
      </c>
      <c r="B3198">
        <f>資料貼入!B3198</f>
        <v>0</v>
      </c>
      <c r="C3198">
        <f>SUM($B$3:B3198)</f>
        <v>35551165.540000029</v>
      </c>
      <c r="L3198" t="str">
        <f t="shared" si="60"/>
        <v>1900</v>
      </c>
    </row>
    <row r="3199" spans="1:12" ht="16.2">
      <c r="A3199" s="1">
        <f>策略報表!A3199</f>
        <v>0</v>
      </c>
      <c r="B3199">
        <f>資料貼入!B3199</f>
        <v>0</v>
      </c>
      <c r="C3199">
        <f>SUM($B$3:B3199)</f>
        <v>35551165.540000029</v>
      </c>
      <c r="L3199" t="str">
        <f t="shared" si="60"/>
        <v>1900</v>
      </c>
    </row>
    <row r="3200" spans="1:12" ht="16.2">
      <c r="A3200" s="1">
        <f>策略報表!A3200</f>
        <v>0</v>
      </c>
      <c r="B3200">
        <f>資料貼入!B3200</f>
        <v>0</v>
      </c>
      <c r="C3200">
        <f>SUM($B$3:B3200)</f>
        <v>35551165.540000029</v>
      </c>
      <c r="L3200" t="str">
        <f t="shared" si="60"/>
        <v>1900</v>
      </c>
    </row>
    <row r="3201" spans="1:12" ht="16.2">
      <c r="A3201" s="1">
        <f>策略報表!A3201</f>
        <v>0</v>
      </c>
      <c r="B3201">
        <f>資料貼入!B3201</f>
        <v>0</v>
      </c>
      <c r="C3201">
        <f>SUM($B$3:B3201)</f>
        <v>35551165.540000029</v>
      </c>
      <c r="L3201" t="str">
        <f t="shared" si="60"/>
        <v>1900</v>
      </c>
    </row>
    <row r="3202" spans="1:12" ht="16.2">
      <c r="A3202" s="1">
        <f>策略報表!A3202</f>
        <v>0</v>
      </c>
      <c r="B3202">
        <f>資料貼入!B3202</f>
        <v>0</v>
      </c>
      <c r="C3202">
        <f>SUM($B$3:B3202)</f>
        <v>35551165.540000029</v>
      </c>
      <c r="L3202" t="str">
        <f t="shared" si="60"/>
        <v>1900</v>
      </c>
    </row>
    <row r="3203" spans="1:12" ht="16.2">
      <c r="A3203" s="1">
        <f>策略報表!A3203</f>
        <v>0</v>
      </c>
      <c r="B3203">
        <f>資料貼入!B3203</f>
        <v>0</v>
      </c>
      <c r="C3203">
        <f>SUM($B$3:B3203)</f>
        <v>35551165.540000029</v>
      </c>
      <c r="L3203" t="str">
        <f t="shared" si="60"/>
        <v>1900</v>
      </c>
    </row>
    <row r="3204" spans="1:12" ht="16.2">
      <c r="A3204" s="1">
        <f>策略報表!A3204</f>
        <v>0</v>
      </c>
      <c r="B3204">
        <f>資料貼入!B3204</f>
        <v>0</v>
      </c>
      <c r="C3204">
        <f>SUM($B$3:B3204)</f>
        <v>35551165.540000029</v>
      </c>
      <c r="L3204" t="str">
        <f t="shared" si="60"/>
        <v>1900</v>
      </c>
    </row>
    <row r="3205" spans="1:12" ht="16.2">
      <c r="A3205" s="1">
        <f>策略報表!A3205</f>
        <v>0</v>
      </c>
      <c r="B3205">
        <f>資料貼入!B3205</f>
        <v>0</v>
      </c>
      <c r="C3205">
        <f>SUM($B$3:B3205)</f>
        <v>35551165.540000029</v>
      </c>
      <c r="L3205" t="str">
        <f t="shared" si="60"/>
        <v>1900</v>
      </c>
    </row>
    <row r="3206" spans="1:12" ht="16.2">
      <c r="A3206" s="1">
        <f>策略報表!A3206</f>
        <v>0</v>
      </c>
      <c r="B3206">
        <f>資料貼入!B3206</f>
        <v>0</v>
      </c>
      <c r="C3206">
        <f>SUM($B$3:B3206)</f>
        <v>35551165.540000029</v>
      </c>
      <c r="L3206" t="str">
        <f t="shared" si="60"/>
        <v>1900</v>
      </c>
    </row>
    <row r="3207" spans="1:12" ht="16.2">
      <c r="A3207" s="1">
        <f>策略報表!A3207</f>
        <v>0</v>
      </c>
      <c r="B3207">
        <f>資料貼入!B3207</f>
        <v>0</v>
      </c>
      <c r="C3207">
        <f>SUM($B$3:B3207)</f>
        <v>35551165.540000029</v>
      </c>
      <c r="L3207" t="str">
        <f t="shared" si="60"/>
        <v>1900</v>
      </c>
    </row>
    <row r="3208" spans="1:12" ht="16.2">
      <c r="A3208" s="1">
        <f>策略報表!A3208</f>
        <v>0</v>
      </c>
      <c r="B3208">
        <f>資料貼入!B3208</f>
        <v>0</v>
      </c>
      <c r="C3208">
        <f>SUM($B$3:B3208)</f>
        <v>35551165.540000029</v>
      </c>
      <c r="L3208" t="str">
        <f t="shared" si="60"/>
        <v>1900</v>
      </c>
    </row>
    <row r="3209" spans="1:12" ht="16.2">
      <c r="A3209" s="1">
        <f>策略報表!A3209</f>
        <v>0</v>
      </c>
      <c r="B3209">
        <f>資料貼入!B3209</f>
        <v>0</v>
      </c>
      <c r="C3209">
        <f>SUM($B$3:B3209)</f>
        <v>35551165.540000029</v>
      </c>
      <c r="L3209" t="str">
        <f t="shared" si="60"/>
        <v>1900</v>
      </c>
    </row>
    <row r="3210" spans="1:12" ht="16.2">
      <c r="A3210" s="1">
        <f>策略報表!A3210</f>
        <v>0</v>
      </c>
      <c r="B3210">
        <f>資料貼入!B3210</f>
        <v>0</v>
      </c>
      <c r="C3210">
        <f>SUM($B$3:B3210)</f>
        <v>35551165.540000029</v>
      </c>
      <c r="L3210" t="str">
        <f t="shared" si="60"/>
        <v>1900</v>
      </c>
    </row>
    <row r="3211" spans="1:12" ht="16.2">
      <c r="A3211" s="1">
        <f>策略報表!A3211</f>
        <v>0</v>
      </c>
      <c r="B3211">
        <f>資料貼入!B3211</f>
        <v>0</v>
      </c>
      <c r="C3211">
        <f>SUM($B$3:B3211)</f>
        <v>35551165.540000029</v>
      </c>
      <c r="L3211" t="str">
        <f t="shared" si="60"/>
        <v>1900</v>
      </c>
    </row>
    <row r="3212" spans="1:12" ht="16.2">
      <c r="A3212" s="1">
        <f>策略報表!A3212</f>
        <v>0</v>
      </c>
      <c r="B3212">
        <f>資料貼入!B3212</f>
        <v>0</v>
      </c>
      <c r="C3212">
        <f>SUM($B$3:B3212)</f>
        <v>35551165.540000029</v>
      </c>
      <c r="L3212" t="str">
        <f t="shared" si="60"/>
        <v>1900</v>
      </c>
    </row>
    <row r="3213" spans="1:12" ht="16.2">
      <c r="A3213" s="1">
        <f>策略報表!A3213</f>
        <v>0</v>
      </c>
      <c r="B3213">
        <f>資料貼入!B3213</f>
        <v>0</v>
      </c>
      <c r="C3213">
        <f>SUM($B$3:B3213)</f>
        <v>35551165.540000029</v>
      </c>
      <c r="L3213" t="str">
        <f t="shared" si="60"/>
        <v>1900</v>
      </c>
    </row>
    <row r="3214" spans="1:12" ht="16.2">
      <c r="A3214" s="1">
        <f>策略報表!A3214</f>
        <v>0</v>
      </c>
      <c r="B3214">
        <f>資料貼入!B3214</f>
        <v>0</v>
      </c>
      <c r="C3214">
        <f>SUM($B$3:B3214)</f>
        <v>35551165.540000029</v>
      </c>
      <c r="L3214" t="str">
        <f t="shared" si="60"/>
        <v>1900</v>
      </c>
    </row>
    <row r="3215" spans="1:12" ht="16.2">
      <c r="A3215" s="1">
        <f>策略報表!A3215</f>
        <v>0</v>
      </c>
      <c r="B3215">
        <f>資料貼入!B3215</f>
        <v>0</v>
      </c>
      <c r="C3215">
        <f>SUM($B$3:B3215)</f>
        <v>35551165.540000029</v>
      </c>
      <c r="L3215" t="str">
        <f t="shared" si="60"/>
        <v>1900</v>
      </c>
    </row>
    <row r="3216" spans="1:12" ht="16.2">
      <c r="A3216" s="1">
        <f>策略報表!A3216</f>
        <v>0</v>
      </c>
      <c r="B3216">
        <f>資料貼入!B3216</f>
        <v>0</v>
      </c>
      <c r="C3216">
        <f>SUM($B$3:B3216)</f>
        <v>35551165.540000029</v>
      </c>
      <c r="L3216" t="str">
        <f t="shared" si="60"/>
        <v>1900</v>
      </c>
    </row>
    <row r="3217" spans="1:12" ht="16.2">
      <c r="A3217" s="1">
        <f>策略報表!A3217</f>
        <v>0</v>
      </c>
      <c r="B3217">
        <f>資料貼入!B3217</f>
        <v>0</v>
      </c>
      <c r="C3217">
        <f>SUM($B$3:B3217)</f>
        <v>35551165.540000029</v>
      </c>
      <c r="L3217" t="str">
        <f t="shared" si="60"/>
        <v>1900</v>
      </c>
    </row>
    <row r="3218" spans="1:12" ht="16.2">
      <c r="A3218" s="1">
        <f>策略報表!A3218</f>
        <v>0</v>
      </c>
      <c r="B3218">
        <f>資料貼入!B3218</f>
        <v>0</v>
      </c>
      <c r="C3218">
        <f>SUM($B$3:B3218)</f>
        <v>35551165.540000029</v>
      </c>
      <c r="L3218" t="str">
        <f t="shared" si="60"/>
        <v>1900</v>
      </c>
    </row>
    <row r="3219" spans="1:12" ht="16.2">
      <c r="A3219" s="1">
        <f>策略報表!A3219</f>
        <v>0</v>
      </c>
      <c r="B3219">
        <f>資料貼入!B3219</f>
        <v>0</v>
      </c>
      <c r="C3219">
        <f>SUM($B$3:B3219)</f>
        <v>35551165.540000029</v>
      </c>
      <c r="L3219" t="str">
        <f t="shared" si="60"/>
        <v>1900</v>
      </c>
    </row>
    <row r="3220" spans="1:12" ht="16.2">
      <c r="A3220" s="1">
        <f>策略報表!A3220</f>
        <v>0</v>
      </c>
      <c r="B3220">
        <f>資料貼入!B3220</f>
        <v>0</v>
      </c>
      <c r="C3220">
        <f>SUM($B$3:B3220)</f>
        <v>35551165.540000029</v>
      </c>
      <c r="L3220" t="str">
        <f t="shared" si="60"/>
        <v>1900</v>
      </c>
    </row>
    <row r="3221" spans="1:12" ht="16.2">
      <c r="A3221" s="1">
        <f>策略報表!A3221</f>
        <v>0</v>
      </c>
      <c r="B3221">
        <f>資料貼入!B3221</f>
        <v>0</v>
      </c>
      <c r="C3221">
        <f>SUM($B$3:B3221)</f>
        <v>35551165.540000029</v>
      </c>
      <c r="L3221" t="str">
        <f t="shared" si="60"/>
        <v>1900</v>
      </c>
    </row>
    <row r="3222" spans="1:12" ht="16.2">
      <c r="A3222" s="1">
        <f>策略報表!A3222</f>
        <v>0</v>
      </c>
      <c r="B3222">
        <f>資料貼入!B3222</f>
        <v>0</v>
      </c>
      <c r="C3222">
        <f>SUM($B$3:B3222)</f>
        <v>35551165.540000029</v>
      </c>
      <c r="L3222" t="str">
        <f t="shared" si="60"/>
        <v>1900</v>
      </c>
    </row>
    <row r="3223" spans="1:12" ht="16.2">
      <c r="A3223" s="1">
        <f>策略報表!A3223</f>
        <v>0</v>
      </c>
      <c r="B3223">
        <f>資料貼入!B3223</f>
        <v>0</v>
      </c>
      <c r="C3223">
        <f>SUM($B$3:B3223)</f>
        <v>35551165.540000029</v>
      </c>
      <c r="L3223" t="str">
        <f t="shared" si="60"/>
        <v>1900</v>
      </c>
    </row>
    <row r="3224" spans="1:12" ht="16.2">
      <c r="A3224" s="1">
        <f>策略報表!A3224</f>
        <v>0</v>
      </c>
      <c r="B3224">
        <f>資料貼入!B3224</f>
        <v>0</v>
      </c>
      <c r="C3224">
        <f>SUM($B$3:B3224)</f>
        <v>35551165.540000029</v>
      </c>
      <c r="L3224" t="str">
        <f t="shared" si="60"/>
        <v>1900</v>
      </c>
    </row>
    <row r="3225" spans="1:12" ht="16.2">
      <c r="A3225" s="1">
        <f>策略報表!A3225</f>
        <v>0</v>
      </c>
      <c r="B3225">
        <f>資料貼入!B3225</f>
        <v>0</v>
      </c>
      <c r="C3225">
        <f>SUM($B$3:B3225)</f>
        <v>35551165.540000029</v>
      </c>
      <c r="L3225" t="str">
        <f t="shared" si="60"/>
        <v>1900</v>
      </c>
    </row>
    <row r="3226" spans="1:12" ht="16.2">
      <c r="A3226" s="1">
        <f>策略報表!A3226</f>
        <v>0</v>
      </c>
      <c r="B3226">
        <f>資料貼入!B3226</f>
        <v>0</v>
      </c>
      <c r="C3226">
        <f>SUM($B$3:B3226)</f>
        <v>35551165.540000029</v>
      </c>
      <c r="L3226" t="str">
        <f t="shared" si="60"/>
        <v>1900</v>
      </c>
    </row>
    <row r="3227" spans="1:12" ht="16.2">
      <c r="A3227" s="1">
        <f>策略報表!A3227</f>
        <v>0</v>
      </c>
      <c r="B3227">
        <f>資料貼入!B3227</f>
        <v>0</v>
      </c>
      <c r="C3227">
        <f>SUM($B$3:B3227)</f>
        <v>35551165.540000029</v>
      </c>
      <c r="L3227" t="str">
        <f t="shared" si="60"/>
        <v>1900</v>
      </c>
    </row>
    <row r="3228" spans="1:12" ht="16.2">
      <c r="A3228" s="1">
        <f>策略報表!A3228</f>
        <v>0</v>
      </c>
      <c r="B3228">
        <f>資料貼入!B3228</f>
        <v>0</v>
      </c>
      <c r="C3228">
        <f>SUM($B$3:B3228)</f>
        <v>35551165.540000029</v>
      </c>
      <c r="L3228" t="str">
        <f t="shared" si="60"/>
        <v>1900</v>
      </c>
    </row>
    <row r="3229" spans="1:12" ht="16.2">
      <c r="A3229" s="1">
        <f>策略報表!A3229</f>
        <v>0</v>
      </c>
      <c r="B3229">
        <f>資料貼入!B3229</f>
        <v>0</v>
      </c>
      <c r="C3229">
        <f>SUM($B$3:B3229)</f>
        <v>35551165.540000029</v>
      </c>
      <c r="L3229" t="str">
        <f t="shared" si="60"/>
        <v>1900</v>
      </c>
    </row>
    <row r="3230" spans="1:12" ht="16.2">
      <c r="A3230" s="1">
        <f>策略報表!A3230</f>
        <v>0</v>
      </c>
      <c r="B3230">
        <f>資料貼入!B3230</f>
        <v>0</v>
      </c>
      <c r="C3230">
        <f>SUM($B$3:B3230)</f>
        <v>35551165.540000029</v>
      </c>
      <c r="L3230" t="str">
        <f t="shared" si="60"/>
        <v>1900</v>
      </c>
    </row>
    <row r="3231" spans="1:12" ht="16.2">
      <c r="A3231" s="1">
        <f>策略報表!A3231</f>
        <v>0</v>
      </c>
      <c r="B3231">
        <f>資料貼入!B3231</f>
        <v>0</v>
      </c>
      <c r="C3231">
        <f>SUM($B$3:B3231)</f>
        <v>35551165.540000029</v>
      </c>
      <c r="L3231" t="str">
        <f t="shared" si="60"/>
        <v>1900</v>
      </c>
    </row>
    <row r="3232" spans="1:12" ht="16.2">
      <c r="A3232" s="1">
        <f>策略報表!A3232</f>
        <v>0</v>
      </c>
      <c r="B3232">
        <f>資料貼入!B3232</f>
        <v>0</v>
      </c>
      <c r="C3232">
        <f>SUM($B$3:B3232)</f>
        <v>35551165.540000029</v>
      </c>
      <c r="L3232" t="str">
        <f t="shared" si="60"/>
        <v>1900</v>
      </c>
    </row>
    <row r="3233" spans="1:12" ht="16.2">
      <c r="A3233" s="1">
        <f>策略報表!A3233</f>
        <v>0</v>
      </c>
      <c r="B3233">
        <f>資料貼入!B3233</f>
        <v>0</v>
      </c>
      <c r="C3233">
        <f>SUM($B$3:B3233)</f>
        <v>35551165.540000029</v>
      </c>
      <c r="L3233" t="str">
        <f t="shared" si="60"/>
        <v>1900</v>
      </c>
    </row>
    <row r="3234" spans="1:12" ht="16.2">
      <c r="A3234" s="1">
        <f>策略報表!A3234</f>
        <v>0</v>
      </c>
      <c r="B3234">
        <f>資料貼入!B3234</f>
        <v>0</v>
      </c>
      <c r="C3234">
        <f>SUM($B$3:B3234)</f>
        <v>35551165.540000029</v>
      </c>
      <c r="L3234" t="str">
        <f t="shared" si="60"/>
        <v>1900</v>
      </c>
    </row>
    <row r="3235" spans="1:12" ht="16.2">
      <c r="A3235" s="1">
        <f>策略報表!A3235</f>
        <v>0</v>
      </c>
      <c r="B3235">
        <f>資料貼入!B3235</f>
        <v>0</v>
      </c>
      <c r="C3235">
        <f>SUM($B$3:B3235)</f>
        <v>35551165.540000029</v>
      </c>
      <c r="L3235" t="str">
        <f t="shared" si="60"/>
        <v>1900</v>
      </c>
    </row>
    <row r="3236" spans="1:12" ht="16.2">
      <c r="A3236" s="1">
        <f>策略報表!A3236</f>
        <v>0</v>
      </c>
      <c r="B3236">
        <f>資料貼入!B3236</f>
        <v>0</v>
      </c>
      <c r="C3236">
        <f>SUM($B$3:B3236)</f>
        <v>35551165.540000029</v>
      </c>
      <c r="L3236" t="str">
        <f t="shared" si="60"/>
        <v>1900</v>
      </c>
    </row>
    <row r="3237" spans="1:12" ht="16.2">
      <c r="A3237" s="1">
        <f>策略報表!A3237</f>
        <v>0</v>
      </c>
      <c r="B3237">
        <f>資料貼入!B3237</f>
        <v>0</v>
      </c>
      <c r="C3237">
        <f>SUM($B$3:B3237)</f>
        <v>35551165.540000029</v>
      </c>
      <c r="L3237" t="str">
        <f t="shared" si="60"/>
        <v>1900</v>
      </c>
    </row>
    <row r="3238" spans="1:12" ht="16.2">
      <c r="A3238" s="1">
        <f>策略報表!A3238</f>
        <v>0</v>
      </c>
      <c r="B3238">
        <f>資料貼入!B3238</f>
        <v>0</v>
      </c>
      <c r="C3238">
        <f>SUM($B$3:B3238)</f>
        <v>35551165.540000029</v>
      </c>
      <c r="L3238" t="str">
        <f t="shared" si="60"/>
        <v>1900</v>
      </c>
    </row>
    <row r="3239" spans="1:12" ht="16.2">
      <c r="A3239" s="1">
        <f>策略報表!A3239</f>
        <v>0</v>
      </c>
      <c r="B3239">
        <f>資料貼入!B3239</f>
        <v>0</v>
      </c>
      <c r="C3239">
        <f>SUM($B$3:B3239)</f>
        <v>35551165.540000029</v>
      </c>
      <c r="L3239" t="str">
        <f t="shared" si="60"/>
        <v>1900</v>
      </c>
    </row>
    <row r="3240" spans="1:12" ht="16.2">
      <c r="A3240" s="1">
        <f>策略報表!A3240</f>
        <v>0</v>
      </c>
      <c r="B3240">
        <f>資料貼入!B3240</f>
        <v>0</v>
      </c>
      <c r="C3240">
        <f>SUM($B$3:B3240)</f>
        <v>35551165.540000029</v>
      </c>
      <c r="L3240" t="str">
        <f t="shared" si="60"/>
        <v>1900</v>
      </c>
    </row>
    <row r="3241" spans="1:12" ht="16.2">
      <c r="A3241" s="1">
        <f>策略報表!A3241</f>
        <v>0</v>
      </c>
      <c r="B3241">
        <f>資料貼入!B3241</f>
        <v>0</v>
      </c>
      <c r="C3241">
        <f>SUM($B$3:B3241)</f>
        <v>35551165.540000029</v>
      </c>
      <c r="L3241" t="str">
        <f t="shared" si="60"/>
        <v>1900</v>
      </c>
    </row>
    <row r="3242" spans="1:12" ht="16.2">
      <c r="A3242" s="1">
        <f>策略報表!A3242</f>
        <v>0</v>
      </c>
      <c r="B3242">
        <f>資料貼入!B3242</f>
        <v>0</v>
      </c>
      <c r="C3242">
        <f>SUM($B$3:B3242)</f>
        <v>35551165.540000029</v>
      </c>
      <c r="L3242" t="str">
        <f t="shared" si="60"/>
        <v>1900</v>
      </c>
    </row>
    <row r="3243" spans="1:12" ht="16.2">
      <c r="A3243" s="1">
        <f>策略報表!A3243</f>
        <v>0</v>
      </c>
      <c r="B3243">
        <f>資料貼入!B3243</f>
        <v>0</v>
      </c>
      <c r="C3243">
        <f>SUM($B$3:B3243)</f>
        <v>35551165.540000029</v>
      </c>
      <c r="L3243" t="str">
        <f t="shared" si="60"/>
        <v>1900</v>
      </c>
    </row>
    <row r="3244" spans="1:12" ht="16.2">
      <c r="A3244" s="1">
        <f>策略報表!A3244</f>
        <v>0</v>
      </c>
      <c r="B3244">
        <f>資料貼入!B3244</f>
        <v>0</v>
      </c>
      <c r="C3244">
        <f>SUM($B$3:B3244)</f>
        <v>35551165.540000029</v>
      </c>
      <c r="L3244" t="str">
        <f t="shared" si="60"/>
        <v>1900</v>
      </c>
    </row>
    <row r="3245" spans="1:12" ht="16.2">
      <c r="A3245" s="1">
        <f>策略報表!A3245</f>
        <v>0</v>
      </c>
      <c r="B3245">
        <f>資料貼入!B3245</f>
        <v>0</v>
      </c>
      <c r="C3245">
        <f>SUM($B$3:B3245)</f>
        <v>35551165.540000029</v>
      </c>
      <c r="L3245" t="str">
        <f t="shared" si="60"/>
        <v>1900</v>
      </c>
    </row>
    <row r="3246" spans="1:12" ht="16.2">
      <c r="A3246" s="1">
        <f>策略報表!A3246</f>
        <v>0</v>
      </c>
      <c r="B3246">
        <f>資料貼入!B3246</f>
        <v>0</v>
      </c>
      <c r="C3246">
        <f>SUM($B$3:B3246)</f>
        <v>35551165.540000029</v>
      </c>
      <c r="L3246" t="str">
        <f t="shared" si="60"/>
        <v>1900</v>
      </c>
    </row>
    <row r="3247" spans="1:12" ht="16.2">
      <c r="A3247" s="1">
        <f>策略報表!A3247</f>
        <v>0</v>
      </c>
      <c r="B3247">
        <f>資料貼入!B3247</f>
        <v>0</v>
      </c>
      <c r="C3247">
        <f>SUM($B$3:B3247)</f>
        <v>35551165.540000029</v>
      </c>
      <c r="L3247" t="str">
        <f t="shared" si="60"/>
        <v>1900</v>
      </c>
    </row>
    <row r="3248" spans="1:12" ht="16.2">
      <c r="A3248" s="1">
        <f>策略報表!A3248</f>
        <v>0</v>
      </c>
      <c r="B3248">
        <f>資料貼入!B3248</f>
        <v>0</v>
      </c>
      <c r="C3248">
        <f>SUM($B$3:B3248)</f>
        <v>35551165.540000029</v>
      </c>
      <c r="L3248" t="str">
        <f t="shared" si="60"/>
        <v>1900</v>
      </c>
    </row>
    <row r="3249" spans="1:12" ht="16.2">
      <c r="A3249" s="1">
        <f>策略報表!A3249</f>
        <v>0</v>
      </c>
      <c r="B3249">
        <f>資料貼入!B3249</f>
        <v>0</v>
      </c>
      <c r="C3249">
        <f>SUM($B$3:B3249)</f>
        <v>35551165.540000029</v>
      </c>
      <c r="L3249" t="str">
        <f t="shared" si="60"/>
        <v>1900</v>
      </c>
    </row>
    <row r="3250" spans="1:12" ht="16.2">
      <c r="A3250" s="1">
        <f>策略報表!A3250</f>
        <v>0</v>
      </c>
      <c r="B3250">
        <f>資料貼入!B3250</f>
        <v>0</v>
      </c>
      <c r="C3250">
        <f>SUM($B$3:B3250)</f>
        <v>35551165.540000029</v>
      </c>
      <c r="L3250" t="str">
        <f t="shared" si="60"/>
        <v>1900</v>
      </c>
    </row>
    <row r="3251" spans="1:12" ht="16.2">
      <c r="A3251" s="1">
        <f>策略報表!A3251</f>
        <v>0</v>
      </c>
      <c r="B3251">
        <f>資料貼入!B3251</f>
        <v>0</v>
      </c>
      <c r="C3251">
        <f>SUM($B$3:B3251)</f>
        <v>35551165.540000029</v>
      </c>
      <c r="L3251" t="str">
        <f t="shared" si="60"/>
        <v>1900</v>
      </c>
    </row>
    <row r="3252" spans="1:12" ht="16.2">
      <c r="A3252" s="1">
        <f>策略報表!A3252</f>
        <v>0</v>
      </c>
      <c r="B3252">
        <f>資料貼入!B3252</f>
        <v>0</v>
      </c>
      <c r="C3252">
        <f>SUM($B$3:B3252)</f>
        <v>35551165.540000029</v>
      </c>
      <c r="L3252" t="str">
        <f t="shared" si="60"/>
        <v>1900</v>
      </c>
    </row>
    <row r="3253" spans="1:12" ht="16.2">
      <c r="A3253" s="1">
        <f>策略報表!A3253</f>
        <v>0</v>
      </c>
      <c r="B3253">
        <f>資料貼入!B3253</f>
        <v>0</v>
      </c>
      <c r="C3253">
        <f>SUM($B$3:B3253)</f>
        <v>35551165.540000029</v>
      </c>
      <c r="L3253" t="str">
        <f t="shared" ref="L3253:L3316" si="61">IF(ISBLANK(A3253),"",TEXT(A3253,"yyyy"))</f>
        <v>1900</v>
      </c>
    </row>
    <row r="3254" spans="1:12" ht="16.2">
      <c r="A3254" s="1">
        <f>策略報表!A3254</f>
        <v>0</v>
      </c>
      <c r="B3254">
        <f>資料貼入!B3254</f>
        <v>0</v>
      </c>
      <c r="C3254">
        <f>SUM($B$3:B3254)</f>
        <v>35551165.540000029</v>
      </c>
      <c r="L3254" t="str">
        <f t="shared" si="61"/>
        <v>1900</v>
      </c>
    </row>
    <row r="3255" spans="1:12" ht="16.2">
      <c r="A3255" s="1">
        <f>策略報表!A3255</f>
        <v>0</v>
      </c>
      <c r="B3255">
        <f>資料貼入!B3255</f>
        <v>0</v>
      </c>
      <c r="C3255">
        <f>SUM($B$3:B3255)</f>
        <v>35551165.540000029</v>
      </c>
      <c r="L3255" t="str">
        <f t="shared" si="61"/>
        <v>1900</v>
      </c>
    </row>
    <row r="3256" spans="1:12" ht="16.2">
      <c r="A3256" s="1">
        <f>策略報表!A3256</f>
        <v>0</v>
      </c>
      <c r="B3256">
        <f>資料貼入!B3256</f>
        <v>0</v>
      </c>
      <c r="C3256">
        <f>SUM($B$3:B3256)</f>
        <v>35551165.540000029</v>
      </c>
      <c r="L3256" t="str">
        <f t="shared" si="61"/>
        <v>1900</v>
      </c>
    </row>
    <row r="3257" spans="1:12" ht="16.2">
      <c r="A3257" s="1">
        <f>策略報表!A3257</f>
        <v>0</v>
      </c>
      <c r="B3257">
        <f>資料貼入!B3257</f>
        <v>0</v>
      </c>
      <c r="C3257">
        <f>SUM($B$3:B3257)</f>
        <v>35551165.540000029</v>
      </c>
      <c r="L3257" t="str">
        <f t="shared" si="61"/>
        <v>1900</v>
      </c>
    </row>
    <row r="3258" spans="1:12" ht="16.2">
      <c r="A3258" s="1">
        <f>策略報表!A3258</f>
        <v>0</v>
      </c>
      <c r="B3258">
        <f>資料貼入!B3258</f>
        <v>0</v>
      </c>
      <c r="C3258">
        <f>SUM($B$3:B3258)</f>
        <v>35551165.540000029</v>
      </c>
      <c r="L3258" t="str">
        <f t="shared" si="61"/>
        <v>1900</v>
      </c>
    </row>
    <row r="3259" spans="1:12" ht="16.2">
      <c r="A3259" s="1">
        <f>策略報表!A3259</f>
        <v>0</v>
      </c>
      <c r="B3259">
        <f>資料貼入!B3259</f>
        <v>0</v>
      </c>
      <c r="C3259">
        <f>SUM($B$3:B3259)</f>
        <v>35551165.540000029</v>
      </c>
      <c r="L3259" t="str">
        <f t="shared" si="61"/>
        <v>1900</v>
      </c>
    </row>
    <row r="3260" spans="1:12" ht="16.2">
      <c r="A3260" s="1">
        <f>策略報表!A3260</f>
        <v>0</v>
      </c>
      <c r="B3260">
        <f>資料貼入!B3260</f>
        <v>0</v>
      </c>
      <c r="C3260">
        <f>SUM($B$3:B3260)</f>
        <v>35551165.540000029</v>
      </c>
      <c r="L3260" t="str">
        <f t="shared" si="61"/>
        <v>1900</v>
      </c>
    </row>
    <row r="3261" spans="1:12" ht="16.2">
      <c r="A3261" s="1">
        <f>策略報表!A3261</f>
        <v>0</v>
      </c>
      <c r="B3261">
        <f>資料貼入!B3261</f>
        <v>0</v>
      </c>
      <c r="C3261">
        <f>SUM($B$3:B3261)</f>
        <v>35551165.540000029</v>
      </c>
      <c r="L3261" t="str">
        <f t="shared" si="61"/>
        <v>1900</v>
      </c>
    </row>
    <row r="3262" spans="1:12" ht="16.2">
      <c r="A3262" s="1">
        <f>策略報表!A3262</f>
        <v>0</v>
      </c>
      <c r="B3262">
        <f>資料貼入!B3262</f>
        <v>0</v>
      </c>
      <c r="C3262">
        <f>SUM($B$3:B3262)</f>
        <v>35551165.540000029</v>
      </c>
      <c r="L3262" t="str">
        <f t="shared" si="61"/>
        <v>1900</v>
      </c>
    </row>
    <row r="3263" spans="1:12" ht="16.2">
      <c r="A3263" s="1">
        <f>策略報表!A3263</f>
        <v>0</v>
      </c>
      <c r="B3263">
        <f>資料貼入!B3263</f>
        <v>0</v>
      </c>
      <c r="C3263">
        <f>SUM($B$3:B3263)</f>
        <v>35551165.540000029</v>
      </c>
      <c r="L3263" t="str">
        <f t="shared" si="61"/>
        <v>1900</v>
      </c>
    </row>
    <row r="3264" spans="1:12" ht="16.2">
      <c r="A3264" s="1">
        <f>策略報表!A3264</f>
        <v>0</v>
      </c>
      <c r="B3264">
        <f>資料貼入!B3264</f>
        <v>0</v>
      </c>
      <c r="C3264">
        <f>SUM($B$3:B3264)</f>
        <v>35551165.540000029</v>
      </c>
      <c r="L3264" t="str">
        <f t="shared" si="61"/>
        <v>1900</v>
      </c>
    </row>
    <row r="3265" spans="1:12" ht="16.2">
      <c r="A3265" s="1">
        <f>策略報表!A3265</f>
        <v>0</v>
      </c>
      <c r="B3265">
        <f>資料貼入!B3265</f>
        <v>0</v>
      </c>
      <c r="C3265">
        <f>SUM($B$3:B3265)</f>
        <v>35551165.540000029</v>
      </c>
      <c r="L3265" t="str">
        <f t="shared" si="61"/>
        <v>1900</v>
      </c>
    </row>
    <row r="3266" spans="1:12" ht="16.2">
      <c r="A3266" s="1">
        <f>策略報表!A3266</f>
        <v>0</v>
      </c>
      <c r="B3266">
        <f>資料貼入!B3266</f>
        <v>0</v>
      </c>
      <c r="C3266">
        <f>SUM($B$3:B3266)</f>
        <v>35551165.540000029</v>
      </c>
      <c r="L3266" t="str">
        <f t="shared" si="61"/>
        <v>1900</v>
      </c>
    </row>
    <row r="3267" spans="1:12" ht="16.2">
      <c r="A3267" s="1">
        <f>策略報表!A3267</f>
        <v>0</v>
      </c>
      <c r="B3267">
        <f>資料貼入!B3267</f>
        <v>0</v>
      </c>
      <c r="C3267">
        <f>SUM($B$3:B3267)</f>
        <v>35551165.540000029</v>
      </c>
      <c r="L3267" t="str">
        <f t="shared" si="61"/>
        <v>1900</v>
      </c>
    </row>
    <row r="3268" spans="1:12" ht="16.2">
      <c r="A3268" s="1">
        <f>策略報表!A3268</f>
        <v>0</v>
      </c>
      <c r="B3268">
        <f>資料貼入!B3268</f>
        <v>0</v>
      </c>
      <c r="C3268">
        <f>SUM($B$3:B3268)</f>
        <v>35551165.540000029</v>
      </c>
      <c r="L3268" t="str">
        <f t="shared" si="61"/>
        <v>1900</v>
      </c>
    </row>
    <row r="3269" spans="1:12" ht="16.2">
      <c r="A3269" s="1">
        <f>策略報表!A3269</f>
        <v>0</v>
      </c>
      <c r="B3269">
        <f>資料貼入!B3269</f>
        <v>0</v>
      </c>
      <c r="C3269">
        <f>SUM($B$3:B3269)</f>
        <v>35551165.540000029</v>
      </c>
      <c r="L3269" t="str">
        <f t="shared" si="61"/>
        <v>1900</v>
      </c>
    </row>
    <row r="3270" spans="1:12" ht="16.2">
      <c r="A3270" s="1">
        <f>策略報表!A3270</f>
        <v>0</v>
      </c>
      <c r="B3270">
        <f>資料貼入!B3270</f>
        <v>0</v>
      </c>
      <c r="C3270">
        <f>SUM($B$3:B3270)</f>
        <v>35551165.540000029</v>
      </c>
      <c r="L3270" t="str">
        <f t="shared" si="61"/>
        <v>1900</v>
      </c>
    </row>
    <row r="3271" spans="1:12" ht="16.2">
      <c r="A3271" s="1">
        <f>策略報表!A3271</f>
        <v>0</v>
      </c>
      <c r="B3271">
        <f>資料貼入!B3271</f>
        <v>0</v>
      </c>
      <c r="C3271">
        <f>SUM($B$3:B3271)</f>
        <v>35551165.540000029</v>
      </c>
      <c r="L3271" t="str">
        <f t="shared" si="61"/>
        <v>1900</v>
      </c>
    </row>
    <row r="3272" spans="1:12" ht="16.2">
      <c r="A3272" s="1">
        <f>策略報表!A3272</f>
        <v>0</v>
      </c>
      <c r="B3272">
        <f>資料貼入!B3272</f>
        <v>0</v>
      </c>
      <c r="C3272">
        <f>SUM($B$3:B3272)</f>
        <v>35551165.540000029</v>
      </c>
      <c r="L3272" t="str">
        <f t="shared" si="61"/>
        <v>1900</v>
      </c>
    </row>
    <row r="3273" spans="1:12" ht="16.2">
      <c r="A3273" s="1">
        <f>策略報表!A3273</f>
        <v>0</v>
      </c>
      <c r="B3273">
        <f>資料貼入!B3273</f>
        <v>0</v>
      </c>
      <c r="C3273">
        <f>SUM($B$3:B3273)</f>
        <v>35551165.540000029</v>
      </c>
      <c r="L3273" t="str">
        <f t="shared" si="61"/>
        <v>1900</v>
      </c>
    </row>
    <row r="3274" spans="1:12" ht="16.2">
      <c r="A3274" s="1">
        <f>策略報表!A3274</f>
        <v>0</v>
      </c>
      <c r="B3274">
        <f>資料貼入!B3274</f>
        <v>0</v>
      </c>
      <c r="C3274">
        <f>SUM($B$3:B3274)</f>
        <v>35551165.540000029</v>
      </c>
      <c r="L3274" t="str">
        <f t="shared" si="61"/>
        <v>1900</v>
      </c>
    </row>
    <row r="3275" spans="1:12" ht="16.2">
      <c r="A3275" s="1">
        <f>策略報表!A3275</f>
        <v>0</v>
      </c>
      <c r="B3275">
        <f>資料貼入!B3275</f>
        <v>0</v>
      </c>
      <c r="C3275">
        <f>SUM($B$3:B3275)</f>
        <v>35551165.540000029</v>
      </c>
      <c r="L3275" t="str">
        <f t="shared" si="61"/>
        <v>1900</v>
      </c>
    </row>
    <row r="3276" spans="1:12" ht="16.2">
      <c r="A3276" s="1">
        <f>策略報表!A3276</f>
        <v>0</v>
      </c>
      <c r="B3276">
        <f>資料貼入!B3276</f>
        <v>0</v>
      </c>
      <c r="C3276">
        <f>SUM($B$3:B3276)</f>
        <v>35551165.540000029</v>
      </c>
      <c r="L3276" t="str">
        <f t="shared" si="61"/>
        <v>1900</v>
      </c>
    </row>
    <row r="3277" spans="1:12" ht="16.2">
      <c r="A3277" s="1">
        <f>策略報表!A3277</f>
        <v>0</v>
      </c>
      <c r="B3277">
        <f>資料貼入!B3277</f>
        <v>0</v>
      </c>
      <c r="C3277">
        <f>SUM($B$3:B3277)</f>
        <v>35551165.540000029</v>
      </c>
      <c r="L3277" t="str">
        <f t="shared" si="61"/>
        <v>1900</v>
      </c>
    </row>
    <row r="3278" spans="1:12" ht="16.2">
      <c r="A3278" s="1">
        <f>策略報表!A3278</f>
        <v>0</v>
      </c>
      <c r="B3278">
        <f>資料貼入!B3278</f>
        <v>0</v>
      </c>
      <c r="C3278">
        <f>SUM($B$3:B3278)</f>
        <v>35551165.540000029</v>
      </c>
      <c r="L3278" t="str">
        <f t="shared" si="61"/>
        <v>1900</v>
      </c>
    </row>
    <row r="3279" spans="1:12" ht="16.2">
      <c r="A3279" s="1">
        <f>策略報表!A3279</f>
        <v>0</v>
      </c>
      <c r="B3279">
        <f>資料貼入!B3279</f>
        <v>0</v>
      </c>
      <c r="C3279">
        <f>SUM($B$3:B3279)</f>
        <v>35551165.540000029</v>
      </c>
      <c r="L3279" t="str">
        <f t="shared" si="61"/>
        <v>1900</v>
      </c>
    </row>
    <row r="3280" spans="1:12" ht="16.2">
      <c r="A3280" s="1">
        <f>策略報表!A3280</f>
        <v>0</v>
      </c>
      <c r="B3280">
        <f>資料貼入!B3280</f>
        <v>0</v>
      </c>
      <c r="C3280">
        <f>SUM($B$3:B3280)</f>
        <v>35551165.540000029</v>
      </c>
      <c r="L3280" t="str">
        <f t="shared" si="61"/>
        <v>1900</v>
      </c>
    </row>
    <row r="3281" spans="1:12" ht="16.2">
      <c r="A3281" s="1">
        <f>策略報表!A3281</f>
        <v>0</v>
      </c>
      <c r="B3281">
        <f>資料貼入!B3281</f>
        <v>0</v>
      </c>
      <c r="C3281">
        <f>SUM($B$3:B3281)</f>
        <v>35551165.540000029</v>
      </c>
      <c r="L3281" t="str">
        <f t="shared" si="61"/>
        <v>1900</v>
      </c>
    </row>
    <row r="3282" spans="1:12" ht="16.2">
      <c r="A3282" s="1">
        <f>策略報表!A3282</f>
        <v>0</v>
      </c>
      <c r="B3282">
        <f>資料貼入!B3282</f>
        <v>0</v>
      </c>
      <c r="C3282">
        <f>SUM($B$3:B3282)</f>
        <v>35551165.540000029</v>
      </c>
      <c r="L3282" t="str">
        <f t="shared" si="61"/>
        <v>1900</v>
      </c>
    </row>
    <row r="3283" spans="1:12" ht="16.2">
      <c r="A3283" s="1">
        <f>策略報表!A3283</f>
        <v>0</v>
      </c>
      <c r="B3283">
        <f>資料貼入!B3283</f>
        <v>0</v>
      </c>
      <c r="C3283">
        <f>SUM($B$3:B3283)</f>
        <v>35551165.540000029</v>
      </c>
      <c r="L3283" t="str">
        <f t="shared" si="61"/>
        <v>1900</v>
      </c>
    </row>
    <row r="3284" spans="1:12" ht="16.2">
      <c r="A3284" s="1">
        <f>策略報表!A3284</f>
        <v>0</v>
      </c>
      <c r="B3284">
        <f>資料貼入!B3284</f>
        <v>0</v>
      </c>
      <c r="C3284">
        <f>SUM($B$3:B3284)</f>
        <v>35551165.540000029</v>
      </c>
      <c r="L3284" t="str">
        <f t="shared" si="61"/>
        <v>1900</v>
      </c>
    </row>
    <row r="3285" spans="1:12" ht="16.2">
      <c r="A3285" s="1">
        <f>策略報表!A3285</f>
        <v>0</v>
      </c>
      <c r="B3285">
        <f>資料貼入!B3285</f>
        <v>0</v>
      </c>
      <c r="C3285">
        <f>SUM($B$3:B3285)</f>
        <v>35551165.540000029</v>
      </c>
      <c r="L3285" t="str">
        <f t="shared" si="61"/>
        <v>1900</v>
      </c>
    </row>
    <row r="3286" spans="1:12" ht="16.2">
      <c r="A3286" s="1">
        <f>策略報表!A3286</f>
        <v>0</v>
      </c>
      <c r="B3286">
        <f>資料貼入!B3286</f>
        <v>0</v>
      </c>
      <c r="C3286">
        <f>SUM($B$3:B3286)</f>
        <v>35551165.540000029</v>
      </c>
      <c r="L3286" t="str">
        <f t="shared" si="61"/>
        <v>1900</v>
      </c>
    </row>
    <row r="3287" spans="1:12" ht="16.2">
      <c r="A3287" s="1">
        <f>策略報表!A3287</f>
        <v>0</v>
      </c>
      <c r="B3287">
        <f>資料貼入!B3287</f>
        <v>0</v>
      </c>
      <c r="C3287">
        <f>SUM($B$3:B3287)</f>
        <v>35551165.540000029</v>
      </c>
      <c r="L3287" t="str">
        <f t="shared" si="61"/>
        <v>1900</v>
      </c>
    </row>
    <row r="3288" spans="1:12" ht="16.2">
      <c r="A3288" s="1">
        <f>策略報表!A3288</f>
        <v>0</v>
      </c>
      <c r="B3288">
        <f>資料貼入!B3288</f>
        <v>0</v>
      </c>
      <c r="C3288">
        <f>SUM($B$3:B3288)</f>
        <v>35551165.540000029</v>
      </c>
      <c r="L3288" t="str">
        <f t="shared" si="61"/>
        <v>1900</v>
      </c>
    </row>
    <row r="3289" spans="1:12" ht="16.2">
      <c r="A3289" s="1">
        <f>策略報表!A3289</f>
        <v>0</v>
      </c>
      <c r="B3289">
        <f>資料貼入!B3289</f>
        <v>0</v>
      </c>
      <c r="C3289">
        <f>SUM($B$3:B3289)</f>
        <v>35551165.540000029</v>
      </c>
      <c r="L3289" t="str">
        <f t="shared" si="61"/>
        <v>1900</v>
      </c>
    </row>
    <row r="3290" spans="1:12" ht="16.2">
      <c r="A3290" s="1">
        <f>策略報表!A3290</f>
        <v>0</v>
      </c>
      <c r="B3290">
        <f>資料貼入!B3290</f>
        <v>0</v>
      </c>
      <c r="C3290">
        <f>SUM($B$3:B3290)</f>
        <v>35551165.540000029</v>
      </c>
      <c r="L3290" t="str">
        <f t="shared" si="61"/>
        <v>1900</v>
      </c>
    </row>
    <row r="3291" spans="1:12" ht="16.2">
      <c r="A3291" s="1">
        <f>策略報表!A3291</f>
        <v>0</v>
      </c>
      <c r="B3291">
        <f>資料貼入!B3291</f>
        <v>0</v>
      </c>
      <c r="C3291">
        <f>SUM($B$3:B3291)</f>
        <v>35551165.540000029</v>
      </c>
      <c r="L3291" t="str">
        <f t="shared" si="61"/>
        <v>1900</v>
      </c>
    </row>
    <row r="3292" spans="1:12" ht="16.2">
      <c r="A3292" s="1">
        <f>策略報表!A3292</f>
        <v>0</v>
      </c>
      <c r="B3292">
        <f>資料貼入!B3292</f>
        <v>0</v>
      </c>
      <c r="C3292">
        <f>SUM($B$3:B3292)</f>
        <v>35551165.540000029</v>
      </c>
      <c r="L3292" t="str">
        <f t="shared" si="61"/>
        <v>1900</v>
      </c>
    </row>
    <row r="3293" spans="1:12" ht="16.2">
      <c r="A3293" s="1">
        <f>策略報表!A3293</f>
        <v>0</v>
      </c>
      <c r="B3293">
        <f>資料貼入!B3293</f>
        <v>0</v>
      </c>
      <c r="C3293">
        <f>SUM($B$3:B3293)</f>
        <v>35551165.540000029</v>
      </c>
      <c r="L3293" t="str">
        <f t="shared" si="61"/>
        <v>1900</v>
      </c>
    </row>
    <row r="3294" spans="1:12" ht="16.2">
      <c r="A3294" s="1">
        <f>策略報表!A3294</f>
        <v>0</v>
      </c>
      <c r="B3294">
        <f>資料貼入!B3294</f>
        <v>0</v>
      </c>
      <c r="C3294">
        <f>SUM($B$3:B3294)</f>
        <v>35551165.540000029</v>
      </c>
      <c r="L3294" t="str">
        <f t="shared" si="61"/>
        <v>1900</v>
      </c>
    </row>
    <row r="3295" spans="1:12" ht="16.2">
      <c r="A3295" s="1">
        <f>策略報表!A3295</f>
        <v>0</v>
      </c>
      <c r="B3295">
        <f>資料貼入!B3295</f>
        <v>0</v>
      </c>
      <c r="C3295">
        <f>SUM($B$3:B3295)</f>
        <v>35551165.540000029</v>
      </c>
      <c r="L3295" t="str">
        <f t="shared" si="61"/>
        <v>1900</v>
      </c>
    </row>
    <row r="3296" spans="1:12" ht="16.2">
      <c r="A3296" s="1">
        <f>策略報表!A3296</f>
        <v>0</v>
      </c>
      <c r="B3296">
        <f>資料貼入!B3296</f>
        <v>0</v>
      </c>
      <c r="C3296">
        <f>SUM($B$3:B3296)</f>
        <v>35551165.540000029</v>
      </c>
      <c r="L3296" t="str">
        <f t="shared" si="61"/>
        <v>1900</v>
      </c>
    </row>
    <row r="3297" spans="1:12" ht="16.2">
      <c r="A3297" s="1">
        <f>策略報表!A3297</f>
        <v>0</v>
      </c>
      <c r="B3297">
        <f>資料貼入!B3297</f>
        <v>0</v>
      </c>
      <c r="C3297">
        <f>SUM($B$3:B3297)</f>
        <v>35551165.540000029</v>
      </c>
      <c r="L3297" t="str">
        <f t="shared" si="61"/>
        <v>1900</v>
      </c>
    </row>
    <row r="3298" spans="1:12" ht="16.2">
      <c r="A3298" s="1">
        <f>策略報表!A3298</f>
        <v>0</v>
      </c>
      <c r="B3298">
        <f>資料貼入!B3298</f>
        <v>0</v>
      </c>
      <c r="C3298">
        <f>SUM($B$3:B3298)</f>
        <v>35551165.540000029</v>
      </c>
      <c r="L3298" t="str">
        <f t="shared" si="61"/>
        <v>1900</v>
      </c>
    </row>
    <row r="3299" spans="1:12" ht="16.2">
      <c r="A3299" s="1">
        <f>策略報表!A3299</f>
        <v>0</v>
      </c>
      <c r="B3299">
        <f>資料貼入!B3299</f>
        <v>0</v>
      </c>
      <c r="C3299">
        <f>SUM($B$3:B3299)</f>
        <v>35551165.540000029</v>
      </c>
      <c r="L3299" t="str">
        <f t="shared" si="61"/>
        <v>1900</v>
      </c>
    </row>
    <row r="3300" spans="1:12" ht="16.2">
      <c r="A3300" s="1">
        <f>策略報表!A3300</f>
        <v>0</v>
      </c>
      <c r="B3300">
        <f>資料貼入!B3300</f>
        <v>0</v>
      </c>
      <c r="C3300">
        <f>SUM($B$3:B3300)</f>
        <v>35551165.540000029</v>
      </c>
      <c r="L3300" t="str">
        <f t="shared" si="61"/>
        <v>1900</v>
      </c>
    </row>
    <row r="3301" spans="1:12" ht="16.2">
      <c r="A3301" s="1">
        <f>策略報表!A3301</f>
        <v>0</v>
      </c>
      <c r="B3301">
        <f>資料貼入!B3301</f>
        <v>0</v>
      </c>
      <c r="C3301">
        <f>SUM($B$3:B3301)</f>
        <v>35551165.540000029</v>
      </c>
      <c r="L3301" t="str">
        <f t="shared" si="61"/>
        <v>1900</v>
      </c>
    </row>
    <row r="3302" spans="1:12" ht="16.2">
      <c r="A3302" s="1">
        <f>策略報表!A3302</f>
        <v>0</v>
      </c>
      <c r="B3302">
        <f>資料貼入!B3302</f>
        <v>0</v>
      </c>
      <c r="C3302">
        <f>SUM($B$3:B3302)</f>
        <v>35551165.540000029</v>
      </c>
      <c r="L3302" t="str">
        <f t="shared" si="61"/>
        <v>1900</v>
      </c>
    </row>
    <row r="3303" spans="1:12" ht="16.2">
      <c r="A3303" s="1">
        <f>策略報表!A3303</f>
        <v>0</v>
      </c>
      <c r="B3303">
        <f>資料貼入!B3303</f>
        <v>0</v>
      </c>
      <c r="C3303">
        <f>SUM($B$3:B3303)</f>
        <v>35551165.540000029</v>
      </c>
      <c r="L3303" t="str">
        <f t="shared" si="61"/>
        <v>1900</v>
      </c>
    </row>
    <row r="3304" spans="1:12" ht="16.2">
      <c r="A3304" s="1">
        <f>策略報表!A3304</f>
        <v>0</v>
      </c>
      <c r="B3304">
        <f>資料貼入!B3304</f>
        <v>0</v>
      </c>
      <c r="C3304">
        <f>SUM($B$3:B3304)</f>
        <v>35551165.540000029</v>
      </c>
      <c r="L3304" t="str">
        <f t="shared" si="61"/>
        <v>1900</v>
      </c>
    </row>
    <row r="3305" spans="1:12" ht="16.2">
      <c r="A3305" s="1">
        <f>策略報表!A3305</f>
        <v>0</v>
      </c>
      <c r="B3305">
        <f>資料貼入!B3305</f>
        <v>0</v>
      </c>
      <c r="C3305">
        <f>SUM($B$3:B3305)</f>
        <v>35551165.540000029</v>
      </c>
      <c r="L3305" t="str">
        <f t="shared" si="61"/>
        <v>1900</v>
      </c>
    </row>
    <row r="3306" spans="1:12" ht="16.2">
      <c r="A3306" s="1">
        <f>策略報表!A3306</f>
        <v>0</v>
      </c>
      <c r="B3306">
        <f>資料貼入!B3306</f>
        <v>0</v>
      </c>
      <c r="C3306">
        <f>SUM($B$3:B3306)</f>
        <v>35551165.540000029</v>
      </c>
      <c r="L3306" t="str">
        <f t="shared" si="61"/>
        <v>1900</v>
      </c>
    </row>
    <row r="3307" spans="1:12" ht="16.2">
      <c r="A3307" s="1">
        <f>策略報表!A3307</f>
        <v>0</v>
      </c>
      <c r="B3307">
        <f>資料貼入!B3307</f>
        <v>0</v>
      </c>
      <c r="C3307">
        <f>SUM($B$3:B3307)</f>
        <v>35551165.540000029</v>
      </c>
      <c r="L3307" t="str">
        <f t="shared" si="61"/>
        <v>1900</v>
      </c>
    </row>
    <row r="3308" spans="1:12" ht="16.2">
      <c r="A3308" s="1">
        <f>策略報表!A3308</f>
        <v>0</v>
      </c>
      <c r="B3308">
        <f>資料貼入!B3308</f>
        <v>0</v>
      </c>
      <c r="C3308">
        <f>SUM($B$3:B3308)</f>
        <v>35551165.540000029</v>
      </c>
      <c r="L3308" t="str">
        <f t="shared" si="61"/>
        <v>1900</v>
      </c>
    </row>
    <row r="3309" spans="1:12" ht="16.2">
      <c r="A3309" s="1">
        <f>策略報表!A3309</f>
        <v>0</v>
      </c>
      <c r="B3309">
        <f>資料貼入!B3309</f>
        <v>0</v>
      </c>
      <c r="C3309">
        <f>SUM($B$3:B3309)</f>
        <v>35551165.540000029</v>
      </c>
      <c r="L3309" t="str">
        <f t="shared" si="61"/>
        <v>1900</v>
      </c>
    </row>
    <row r="3310" spans="1:12" ht="16.2">
      <c r="A3310" s="1">
        <f>策略報表!A3310</f>
        <v>0</v>
      </c>
      <c r="B3310">
        <f>資料貼入!B3310</f>
        <v>0</v>
      </c>
      <c r="C3310">
        <f>SUM($B$3:B3310)</f>
        <v>35551165.540000029</v>
      </c>
      <c r="L3310" t="str">
        <f t="shared" si="61"/>
        <v>1900</v>
      </c>
    </row>
    <row r="3311" spans="1:12" ht="16.2">
      <c r="A3311" s="1">
        <f>策略報表!A3311</f>
        <v>0</v>
      </c>
      <c r="B3311">
        <f>資料貼入!B3311</f>
        <v>0</v>
      </c>
      <c r="C3311">
        <f>SUM($B$3:B3311)</f>
        <v>35551165.540000029</v>
      </c>
      <c r="L3311" t="str">
        <f t="shared" si="61"/>
        <v>1900</v>
      </c>
    </row>
    <row r="3312" spans="1:12" ht="16.2">
      <c r="A3312" s="1">
        <f>策略報表!A3312</f>
        <v>0</v>
      </c>
      <c r="B3312">
        <f>資料貼入!B3312</f>
        <v>0</v>
      </c>
      <c r="C3312">
        <f>SUM($B$3:B3312)</f>
        <v>35551165.540000029</v>
      </c>
      <c r="L3312" t="str">
        <f t="shared" si="61"/>
        <v>1900</v>
      </c>
    </row>
    <row r="3313" spans="1:12" ht="16.2">
      <c r="A3313" s="1">
        <f>策略報表!A3313</f>
        <v>0</v>
      </c>
      <c r="B3313">
        <f>資料貼入!B3313</f>
        <v>0</v>
      </c>
      <c r="C3313">
        <f>SUM($B$3:B3313)</f>
        <v>35551165.540000029</v>
      </c>
      <c r="L3313" t="str">
        <f t="shared" si="61"/>
        <v>1900</v>
      </c>
    </row>
    <row r="3314" spans="1:12" ht="16.2">
      <c r="A3314" s="1">
        <f>策略報表!A3314</f>
        <v>0</v>
      </c>
      <c r="B3314">
        <f>資料貼入!B3314</f>
        <v>0</v>
      </c>
      <c r="C3314">
        <f>SUM($B$3:B3314)</f>
        <v>35551165.540000029</v>
      </c>
      <c r="L3314" t="str">
        <f t="shared" si="61"/>
        <v>1900</v>
      </c>
    </row>
    <row r="3315" spans="1:12" ht="16.2">
      <c r="A3315" s="1">
        <f>策略報表!A3315</f>
        <v>0</v>
      </c>
      <c r="B3315">
        <f>資料貼入!B3315</f>
        <v>0</v>
      </c>
      <c r="C3315">
        <f>SUM($B$3:B3315)</f>
        <v>35551165.540000029</v>
      </c>
      <c r="L3315" t="str">
        <f t="shared" si="61"/>
        <v>1900</v>
      </c>
    </row>
    <row r="3316" spans="1:12" ht="16.2">
      <c r="A3316" s="1">
        <f>策略報表!A3316</f>
        <v>0</v>
      </c>
      <c r="B3316">
        <f>資料貼入!B3316</f>
        <v>0</v>
      </c>
      <c r="C3316">
        <f>SUM($B$3:B3316)</f>
        <v>35551165.540000029</v>
      </c>
      <c r="L3316" t="str">
        <f t="shared" si="61"/>
        <v>1900</v>
      </c>
    </row>
    <row r="3317" spans="1:12" ht="16.2">
      <c r="A3317" s="1">
        <f>策略報表!A3317</f>
        <v>0</v>
      </c>
      <c r="B3317">
        <f>資料貼入!B3317</f>
        <v>0</v>
      </c>
      <c r="C3317">
        <f>SUM($B$3:B3317)</f>
        <v>35551165.540000029</v>
      </c>
      <c r="L3317" t="str">
        <f t="shared" ref="L3317:L3380" si="62">IF(ISBLANK(A3317),"",TEXT(A3317,"yyyy"))</f>
        <v>1900</v>
      </c>
    </row>
    <row r="3318" spans="1:12" ht="16.2">
      <c r="A3318" s="1">
        <f>策略報表!A3318</f>
        <v>0</v>
      </c>
      <c r="B3318">
        <f>資料貼入!B3318</f>
        <v>0</v>
      </c>
      <c r="C3318">
        <f>SUM($B$3:B3318)</f>
        <v>35551165.540000029</v>
      </c>
      <c r="L3318" t="str">
        <f t="shared" si="62"/>
        <v>1900</v>
      </c>
    </row>
    <row r="3319" spans="1:12" ht="16.2">
      <c r="A3319" s="1">
        <f>策略報表!A3319</f>
        <v>0</v>
      </c>
      <c r="B3319">
        <f>資料貼入!B3319</f>
        <v>0</v>
      </c>
      <c r="C3319">
        <f>SUM($B$3:B3319)</f>
        <v>35551165.540000029</v>
      </c>
      <c r="L3319" t="str">
        <f t="shared" si="62"/>
        <v>1900</v>
      </c>
    </row>
    <row r="3320" spans="1:12" ht="16.2">
      <c r="A3320" s="1">
        <f>策略報表!A3320</f>
        <v>0</v>
      </c>
      <c r="B3320">
        <f>資料貼入!B3320</f>
        <v>0</v>
      </c>
      <c r="C3320">
        <f>SUM($B$3:B3320)</f>
        <v>35551165.540000029</v>
      </c>
      <c r="L3320" t="str">
        <f t="shared" si="62"/>
        <v>1900</v>
      </c>
    </row>
    <row r="3321" spans="1:12" ht="16.2">
      <c r="A3321" s="1">
        <f>策略報表!A3321</f>
        <v>0</v>
      </c>
      <c r="B3321">
        <f>資料貼入!B3321</f>
        <v>0</v>
      </c>
      <c r="C3321">
        <f>SUM($B$3:B3321)</f>
        <v>35551165.540000029</v>
      </c>
      <c r="L3321" t="str">
        <f t="shared" si="62"/>
        <v>1900</v>
      </c>
    </row>
    <row r="3322" spans="1:12" ht="16.2">
      <c r="A3322" s="1">
        <f>策略報表!A3322</f>
        <v>0</v>
      </c>
      <c r="B3322">
        <f>資料貼入!B3322</f>
        <v>0</v>
      </c>
      <c r="C3322">
        <f>SUM($B$3:B3322)</f>
        <v>35551165.540000029</v>
      </c>
      <c r="L3322" t="str">
        <f t="shared" si="62"/>
        <v>1900</v>
      </c>
    </row>
    <row r="3323" spans="1:12" ht="16.2">
      <c r="A3323" s="1">
        <f>策略報表!A3323</f>
        <v>0</v>
      </c>
      <c r="B3323">
        <f>資料貼入!B3323</f>
        <v>0</v>
      </c>
      <c r="C3323">
        <f>SUM($B$3:B3323)</f>
        <v>35551165.540000029</v>
      </c>
      <c r="L3323" t="str">
        <f t="shared" si="62"/>
        <v>1900</v>
      </c>
    </row>
    <row r="3324" spans="1:12" ht="16.2">
      <c r="A3324" s="1">
        <f>策略報表!A3324</f>
        <v>0</v>
      </c>
      <c r="B3324">
        <f>資料貼入!B3324</f>
        <v>0</v>
      </c>
      <c r="C3324">
        <f>SUM($B$3:B3324)</f>
        <v>35551165.540000029</v>
      </c>
      <c r="L3324" t="str">
        <f t="shared" si="62"/>
        <v>1900</v>
      </c>
    </row>
    <row r="3325" spans="1:12" ht="16.2">
      <c r="A3325" s="1">
        <f>策略報表!A3325</f>
        <v>0</v>
      </c>
      <c r="B3325">
        <f>資料貼入!B3325</f>
        <v>0</v>
      </c>
      <c r="C3325">
        <f>SUM($B$3:B3325)</f>
        <v>35551165.540000029</v>
      </c>
      <c r="L3325" t="str">
        <f t="shared" si="62"/>
        <v>1900</v>
      </c>
    </row>
    <row r="3326" spans="1:12" ht="16.2">
      <c r="A3326" s="1">
        <f>策略報表!A3326</f>
        <v>0</v>
      </c>
      <c r="B3326">
        <f>資料貼入!B3326</f>
        <v>0</v>
      </c>
      <c r="C3326">
        <f>SUM($B$3:B3326)</f>
        <v>35551165.540000029</v>
      </c>
      <c r="L3326" t="str">
        <f t="shared" si="62"/>
        <v>1900</v>
      </c>
    </row>
    <row r="3327" spans="1:12" ht="16.2">
      <c r="A3327" s="1">
        <f>策略報表!A3327</f>
        <v>0</v>
      </c>
      <c r="B3327">
        <f>資料貼入!B3327</f>
        <v>0</v>
      </c>
      <c r="C3327">
        <f>SUM($B$3:B3327)</f>
        <v>35551165.540000029</v>
      </c>
      <c r="L3327" t="str">
        <f t="shared" si="62"/>
        <v>1900</v>
      </c>
    </row>
    <row r="3328" spans="1:12" ht="16.2">
      <c r="A3328" s="1">
        <f>策略報表!A3328</f>
        <v>0</v>
      </c>
      <c r="B3328">
        <f>資料貼入!B3328</f>
        <v>0</v>
      </c>
      <c r="C3328">
        <f>SUM($B$3:B3328)</f>
        <v>35551165.540000029</v>
      </c>
      <c r="L3328" t="str">
        <f t="shared" si="62"/>
        <v>1900</v>
      </c>
    </row>
    <row r="3329" spans="1:12" ht="16.2">
      <c r="A3329" s="1">
        <f>策略報表!A3329</f>
        <v>0</v>
      </c>
      <c r="B3329">
        <f>資料貼入!B3329</f>
        <v>0</v>
      </c>
      <c r="C3329">
        <f>SUM($B$3:B3329)</f>
        <v>35551165.540000029</v>
      </c>
      <c r="L3329" t="str">
        <f t="shared" si="62"/>
        <v>1900</v>
      </c>
    </row>
    <row r="3330" spans="1:12" ht="16.2">
      <c r="A3330" s="1">
        <f>策略報表!A3330</f>
        <v>0</v>
      </c>
      <c r="B3330">
        <f>資料貼入!B3330</f>
        <v>0</v>
      </c>
      <c r="C3330">
        <f>SUM($B$3:B3330)</f>
        <v>35551165.540000029</v>
      </c>
      <c r="L3330" t="str">
        <f t="shared" si="62"/>
        <v>1900</v>
      </c>
    </row>
    <row r="3331" spans="1:12" ht="16.2">
      <c r="A3331" s="1">
        <f>策略報表!A3331</f>
        <v>0</v>
      </c>
      <c r="B3331">
        <f>資料貼入!B3331</f>
        <v>0</v>
      </c>
      <c r="C3331">
        <f>SUM($B$3:B3331)</f>
        <v>35551165.540000029</v>
      </c>
      <c r="L3331" t="str">
        <f t="shared" si="62"/>
        <v>1900</v>
      </c>
    </row>
    <row r="3332" spans="1:12" ht="16.2">
      <c r="A3332" s="1">
        <f>策略報表!A3332</f>
        <v>0</v>
      </c>
      <c r="B3332">
        <f>資料貼入!B3332</f>
        <v>0</v>
      </c>
      <c r="C3332">
        <f>SUM($B$3:B3332)</f>
        <v>35551165.540000029</v>
      </c>
      <c r="L3332" t="str">
        <f t="shared" si="62"/>
        <v>1900</v>
      </c>
    </row>
    <row r="3333" spans="1:12" ht="16.2">
      <c r="A3333" s="1">
        <f>策略報表!A3333</f>
        <v>0</v>
      </c>
      <c r="B3333">
        <f>資料貼入!B3333</f>
        <v>0</v>
      </c>
      <c r="C3333">
        <f>SUM($B$3:B3333)</f>
        <v>35551165.540000029</v>
      </c>
      <c r="L3333" t="str">
        <f t="shared" si="62"/>
        <v>1900</v>
      </c>
    </row>
    <row r="3334" spans="1:12" ht="16.2">
      <c r="A3334" s="1">
        <f>策略報表!A3334</f>
        <v>0</v>
      </c>
      <c r="B3334">
        <f>資料貼入!B3334</f>
        <v>0</v>
      </c>
      <c r="C3334">
        <f>SUM($B$3:B3334)</f>
        <v>35551165.540000029</v>
      </c>
      <c r="L3334" t="str">
        <f t="shared" si="62"/>
        <v>1900</v>
      </c>
    </row>
    <row r="3335" spans="1:12" ht="16.2">
      <c r="A3335" s="1">
        <f>策略報表!A3335</f>
        <v>0</v>
      </c>
      <c r="B3335">
        <f>資料貼入!B3335</f>
        <v>0</v>
      </c>
      <c r="C3335">
        <f>SUM($B$3:B3335)</f>
        <v>35551165.540000029</v>
      </c>
      <c r="L3335" t="str">
        <f t="shared" si="62"/>
        <v>1900</v>
      </c>
    </row>
    <row r="3336" spans="1:12" ht="16.2">
      <c r="A3336" s="1">
        <f>策略報表!A3336</f>
        <v>0</v>
      </c>
      <c r="B3336">
        <f>資料貼入!B3336</f>
        <v>0</v>
      </c>
      <c r="C3336">
        <f>SUM($B$3:B3336)</f>
        <v>35551165.540000029</v>
      </c>
      <c r="L3336" t="str">
        <f t="shared" si="62"/>
        <v>1900</v>
      </c>
    </row>
    <row r="3337" spans="1:12" ht="16.2">
      <c r="A3337" s="1">
        <f>策略報表!A3337</f>
        <v>0</v>
      </c>
      <c r="B3337">
        <f>資料貼入!B3337</f>
        <v>0</v>
      </c>
      <c r="C3337">
        <f>SUM($B$3:B3337)</f>
        <v>35551165.540000029</v>
      </c>
      <c r="L3337" t="str">
        <f t="shared" si="62"/>
        <v>1900</v>
      </c>
    </row>
    <row r="3338" spans="1:12" ht="16.2">
      <c r="A3338" s="1">
        <f>策略報表!A3338</f>
        <v>0</v>
      </c>
      <c r="B3338">
        <f>資料貼入!B3338</f>
        <v>0</v>
      </c>
      <c r="C3338">
        <f>SUM($B$3:B3338)</f>
        <v>35551165.540000029</v>
      </c>
      <c r="L3338" t="str">
        <f t="shared" si="62"/>
        <v>1900</v>
      </c>
    </row>
    <row r="3339" spans="1:12" ht="16.2">
      <c r="A3339" s="1">
        <f>策略報表!A3339</f>
        <v>0</v>
      </c>
      <c r="B3339">
        <f>資料貼入!B3339</f>
        <v>0</v>
      </c>
      <c r="C3339">
        <f>SUM($B$3:B3339)</f>
        <v>35551165.540000029</v>
      </c>
      <c r="L3339" t="str">
        <f t="shared" si="62"/>
        <v>1900</v>
      </c>
    </row>
    <row r="3340" spans="1:12" ht="16.2">
      <c r="A3340" s="1">
        <f>策略報表!A3340</f>
        <v>0</v>
      </c>
      <c r="B3340">
        <f>資料貼入!B3340</f>
        <v>0</v>
      </c>
      <c r="C3340">
        <f>SUM($B$3:B3340)</f>
        <v>35551165.540000029</v>
      </c>
      <c r="L3340" t="str">
        <f t="shared" si="62"/>
        <v>1900</v>
      </c>
    </row>
    <row r="3341" spans="1:12" ht="16.2">
      <c r="A3341" s="1">
        <f>策略報表!A3341</f>
        <v>0</v>
      </c>
      <c r="B3341">
        <f>資料貼入!B3341</f>
        <v>0</v>
      </c>
      <c r="C3341">
        <f>SUM($B$3:B3341)</f>
        <v>35551165.540000029</v>
      </c>
      <c r="L3341" t="str">
        <f t="shared" si="62"/>
        <v>1900</v>
      </c>
    </row>
    <row r="3342" spans="1:12" ht="16.2">
      <c r="A3342" s="1">
        <f>策略報表!A3342</f>
        <v>0</v>
      </c>
      <c r="B3342">
        <f>資料貼入!B3342</f>
        <v>0</v>
      </c>
      <c r="C3342">
        <f>SUM($B$3:B3342)</f>
        <v>35551165.540000029</v>
      </c>
      <c r="L3342" t="str">
        <f t="shared" si="62"/>
        <v>1900</v>
      </c>
    </row>
    <row r="3343" spans="1:12" ht="16.2">
      <c r="A3343" s="1">
        <f>策略報表!A3343</f>
        <v>0</v>
      </c>
      <c r="B3343">
        <f>資料貼入!B3343</f>
        <v>0</v>
      </c>
      <c r="C3343">
        <f>SUM($B$3:B3343)</f>
        <v>35551165.540000029</v>
      </c>
      <c r="L3343" t="str">
        <f t="shared" si="62"/>
        <v>1900</v>
      </c>
    </row>
    <row r="3344" spans="1:12" ht="16.2">
      <c r="A3344" s="1">
        <f>策略報表!A3344</f>
        <v>0</v>
      </c>
      <c r="B3344">
        <f>資料貼入!B3344</f>
        <v>0</v>
      </c>
      <c r="C3344">
        <f>SUM($B$3:B3344)</f>
        <v>35551165.540000029</v>
      </c>
      <c r="L3344" t="str">
        <f t="shared" si="62"/>
        <v>1900</v>
      </c>
    </row>
    <row r="3345" spans="1:12" ht="16.2">
      <c r="A3345" s="1">
        <f>策略報表!A3345</f>
        <v>0</v>
      </c>
      <c r="B3345">
        <f>資料貼入!B3345</f>
        <v>0</v>
      </c>
      <c r="C3345">
        <f>SUM($B$3:B3345)</f>
        <v>35551165.540000029</v>
      </c>
      <c r="L3345" t="str">
        <f t="shared" si="62"/>
        <v>1900</v>
      </c>
    </row>
    <row r="3346" spans="1:12" ht="16.2">
      <c r="A3346" s="1">
        <f>策略報表!A3346</f>
        <v>0</v>
      </c>
      <c r="B3346">
        <f>資料貼入!B3346</f>
        <v>0</v>
      </c>
      <c r="C3346">
        <f>SUM($B$3:B3346)</f>
        <v>35551165.540000029</v>
      </c>
      <c r="L3346" t="str">
        <f t="shared" si="62"/>
        <v>1900</v>
      </c>
    </row>
    <row r="3347" spans="1:12" ht="16.2">
      <c r="A3347" s="1">
        <f>策略報表!A3347</f>
        <v>0</v>
      </c>
      <c r="B3347">
        <f>資料貼入!B3347</f>
        <v>0</v>
      </c>
      <c r="C3347">
        <f>SUM($B$3:B3347)</f>
        <v>35551165.540000029</v>
      </c>
      <c r="L3347" t="str">
        <f t="shared" si="62"/>
        <v>1900</v>
      </c>
    </row>
    <row r="3348" spans="1:12" ht="16.2">
      <c r="A3348" s="1">
        <f>策略報表!A3348</f>
        <v>0</v>
      </c>
      <c r="B3348">
        <f>資料貼入!B3348</f>
        <v>0</v>
      </c>
      <c r="C3348">
        <f>SUM($B$3:B3348)</f>
        <v>35551165.540000029</v>
      </c>
      <c r="L3348" t="str">
        <f t="shared" si="62"/>
        <v>1900</v>
      </c>
    </row>
    <row r="3349" spans="1:12" ht="16.2">
      <c r="A3349" s="1">
        <f>策略報表!A3349</f>
        <v>0</v>
      </c>
      <c r="B3349">
        <f>資料貼入!B3349</f>
        <v>0</v>
      </c>
      <c r="C3349">
        <f>SUM($B$3:B3349)</f>
        <v>35551165.540000029</v>
      </c>
      <c r="L3349" t="str">
        <f t="shared" si="62"/>
        <v>1900</v>
      </c>
    </row>
    <row r="3350" spans="1:12" ht="16.2">
      <c r="A3350" s="1">
        <f>策略報表!A3350</f>
        <v>0</v>
      </c>
      <c r="B3350">
        <f>資料貼入!B3350</f>
        <v>0</v>
      </c>
      <c r="C3350">
        <f>SUM($B$3:B3350)</f>
        <v>35551165.540000029</v>
      </c>
      <c r="L3350" t="str">
        <f t="shared" si="62"/>
        <v>1900</v>
      </c>
    </row>
    <row r="3351" spans="1:12" ht="16.2">
      <c r="A3351" s="1">
        <f>策略報表!A3351</f>
        <v>0</v>
      </c>
      <c r="B3351">
        <f>資料貼入!B3351</f>
        <v>0</v>
      </c>
      <c r="C3351">
        <f>SUM($B$3:B3351)</f>
        <v>35551165.540000029</v>
      </c>
      <c r="L3351" t="str">
        <f t="shared" si="62"/>
        <v>1900</v>
      </c>
    </row>
    <row r="3352" spans="1:12" ht="16.2">
      <c r="A3352" s="1">
        <f>策略報表!A3352</f>
        <v>0</v>
      </c>
      <c r="B3352">
        <f>資料貼入!B3352</f>
        <v>0</v>
      </c>
      <c r="C3352">
        <f>SUM($B$3:B3352)</f>
        <v>35551165.540000029</v>
      </c>
      <c r="L3352" t="str">
        <f t="shared" si="62"/>
        <v>1900</v>
      </c>
    </row>
    <row r="3353" spans="1:12" ht="16.2">
      <c r="A3353" s="1">
        <f>策略報表!A3353</f>
        <v>0</v>
      </c>
      <c r="B3353">
        <f>資料貼入!B3353</f>
        <v>0</v>
      </c>
      <c r="C3353">
        <f>SUM($B$3:B3353)</f>
        <v>35551165.540000029</v>
      </c>
      <c r="L3353" t="str">
        <f t="shared" si="62"/>
        <v>1900</v>
      </c>
    </row>
    <row r="3354" spans="1:12" ht="16.2">
      <c r="A3354" s="1">
        <f>策略報表!A3354</f>
        <v>0</v>
      </c>
      <c r="B3354">
        <f>資料貼入!B3354</f>
        <v>0</v>
      </c>
      <c r="C3354">
        <f>SUM($B$3:B3354)</f>
        <v>35551165.540000029</v>
      </c>
      <c r="L3354" t="str">
        <f t="shared" si="62"/>
        <v>1900</v>
      </c>
    </row>
    <row r="3355" spans="1:12" ht="16.2">
      <c r="A3355" s="1">
        <f>策略報表!A3355</f>
        <v>0</v>
      </c>
      <c r="B3355">
        <f>資料貼入!B3355</f>
        <v>0</v>
      </c>
      <c r="C3355">
        <f>SUM($B$3:B3355)</f>
        <v>35551165.540000029</v>
      </c>
      <c r="L3355" t="str">
        <f t="shared" si="62"/>
        <v>1900</v>
      </c>
    </row>
    <row r="3356" spans="1:12" ht="16.2">
      <c r="A3356" s="1">
        <f>策略報表!A3356</f>
        <v>0</v>
      </c>
      <c r="B3356">
        <f>資料貼入!B3356</f>
        <v>0</v>
      </c>
      <c r="C3356">
        <f>SUM($B$3:B3356)</f>
        <v>35551165.540000029</v>
      </c>
      <c r="L3356" t="str">
        <f t="shared" si="62"/>
        <v>1900</v>
      </c>
    </row>
    <row r="3357" spans="1:12" ht="16.2">
      <c r="A3357" s="1">
        <f>策略報表!A3357</f>
        <v>0</v>
      </c>
      <c r="B3357">
        <f>資料貼入!B3357</f>
        <v>0</v>
      </c>
      <c r="C3357">
        <f>SUM($B$3:B3357)</f>
        <v>35551165.540000029</v>
      </c>
      <c r="L3357" t="str">
        <f t="shared" si="62"/>
        <v>1900</v>
      </c>
    </row>
    <row r="3358" spans="1:12" ht="16.2">
      <c r="A3358" s="1">
        <f>策略報表!A3358</f>
        <v>0</v>
      </c>
      <c r="B3358">
        <f>資料貼入!B3358</f>
        <v>0</v>
      </c>
      <c r="C3358">
        <f>SUM($B$3:B3358)</f>
        <v>35551165.540000029</v>
      </c>
      <c r="L3358" t="str">
        <f t="shared" si="62"/>
        <v>1900</v>
      </c>
    </row>
    <row r="3359" spans="1:12" ht="16.2">
      <c r="A3359" s="1">
        <f>策略報表!A3359</f>
        <v>0</v>
      </c>
      <c r="B3359">
        <f>資料貼入!B3359</f>
        <v>0</v>
      </c>
      <c r="C3359">
        <f>SUM($B$3:B3359)</f>
        <v>35551165.540000029</v>
      </c>
      <c r="L3359" t="str">
        <f t="shared" si="62"/>
        <v>1900</v>
      </c>
    </row>
    <row r="3360" spans="1:12" ht="16.2">
      <c r="A3360" s="1">
        <f>策略報表!A3360</f>
        <v>0</v>
      </c>
      <c r="B3360">
        <f>資料貼入!B3360</f>
        <v>0</v>
      </c>
      <c r="C3360">
        <f>SUM($B$3:B3360)</f>
        <v>35551165.540000029</v>
      </c>
      <c r="L3360" t="str">
        <f t="shared" si="62"/>
        <v>1900</v>
      </c>
    </row>
    <row r="3361" spans="1:12" ht="16.2">
      <c r="A3361" s="1">
        <f>策略報表!A3361</f>
        <v>0</v>
      </c>
      <c r="B3361">
        <f>資料貼入!B3361</f>
        <v>0</v>
      </c>
      <c r="C3361">
        <f>SUM($B$3:B3361)</f>
        <v>35551165.540000029</v>
      </c>
      <c r="L3361" t="str">
        <f t="shared" si="62"/>
        <v>1900</v>
      </c>
    </row>
    <row r="3362" spans="1:12" ht="16.2">
      <c r="A3362" s="1">
        <f>策略報表!A3362</f>
        <v>0</v>
      </c>
      <c r="B3362">
        <f>資料貼入!B3362</f>
        <v>0</v>
      </c>
      <c r="C3362">
        <f>SUM($B$3:B3362)</f>
        <v>35551165.540000029</v>
      </c>
      <c r="L3362" t="str">
        <f t="shared" si="62"/>
        <v>1900</v>
      </c>
    </row>
    <row r="3363" spans="1:12" ht="16.2">
      <c r="A3363" s="1">
        <f>策略報表!A3363</f>
        <v>0</v>
      </c>
      <c r="B3363">
        <f>資料貼入!B3363</f>
        <v>0</v>
      </c>
      <c r="C3363">
        <f>SUM($B$3:B3363)</f>
        <v>35551165.540000029</v>
      </c>
      <c r="L3363" t="str">
        <f t="shared" si="62"/>
        <v>1900</v>
      </c>
    </row>
    <row r="3364" spans="1:12" ht="16.2">
      <c r="A3364" s="1">
        <f>策略報表!A3364</f>
        <v>0</v>
      </c>
      <c r="B3364">
        <f>資料貼入!B3364</f>
        <v>0</v>
      </c>
      <c r="C3364">
        <f>SUM($B$3:B3364)</f>
        <v>35551165.540000029</v>
      </c>
      <c r="L3364" t="str">
        <f t="shared" si="62"/>
        <v>1900</v>
      </c>
    </row>
    <row r="3365" spans="1:12" ht="16.2">
      <c r="A3365" s="1">
        <f>策略報表!A3365</f>
        <v>0</v>
      </c>
      <c r="B3365">
        <f>資料貼入!B3365</f>
        <v>0</v>
      </c>
      <c r="C3365">
        <f>SUM($B$3:B3365)</f>
        <v>35551165.540000029</v>
      </c>
      <c r="L3365" t="str">
        <f t="shared" si="62"/>
        <v>1900</v>
      </c>
    </row>
    <row r="3366" spans="1:12" ht="16.2">
      <c r="A3366" s="1">
        <f>策略報表!A3366</f>
        <v>0</v>
      </c>
      <c r="B3366">
        <f>資料貼入!B3366</f>
        <v>0</v>
      </c>
      <c r="C3366">
        <f>SUM($B$3:B3366)</f>
        <v>35551165.540000029</v>
      </c>
      <c r="L3366" t="str">
        <f t="shared" si="62"/>
        <v>1900</v>
      </c>
    </row>
    <row r="3367" spans="1:12" ht="16.2">
      <c r="A3367" s="1">
        <f>策略報表!A3367</f>
        <v>0</v>
      </c>
      <c r="B3367">
        <f>資料貼入!B3367</f>
        <v>0</v>
      </c>
      <c r="C3367">
        <f>SUM($B$3:B3367)</f>
        <v>35551165.540000029</v>
      </c>
      <c r="L3367" t="str">
        <f t="shared" si="62"/>
        <v>1900</v>
      </c>
    </row>
    <row r="3368" spans="1:12" ht="16.2">
      <c r="A3368" s="1">
        <f>策略報表!A3368</f>
        <v>0</v>
      </c>
      <c r="B3368">
        <f>資料貼入!B3368</f>
        <v>0</v>
      </c>
      <c r="C3368">
        <f>SUM($B$3:B3368)</f>
        <v>35551165.540000029</v>
      </c>
      <c r="L3368" t="str">
        <f t="shared" si="62"/>
        <v>1900</v>
      </c>
    </row>
    <row r="3369" spans="1:12" ht="16.2">
      <c r="A3369" s="1">
        <f>策略報表!A3369</f>
        <v>0</v>
      </c>
      <c r="B3369">
        <f>資料貼入!B3369</f>
        <v>0</v>
      </c>
      <c r="C3369">
        <f>SUM($B$3:B3369)</f>
        <v>35551165.540000029</v>
      </c>
      <c r="L3369" t="str">
        <f t="shared" si="62"/>
        <v>1900</v>
      </c>
    </row>
    <row r="3370" spans="1:12" ht="16.2">
      <c r="A3370" s="1">
        <f>策略報表!A3370</f>
        <v>0</v>
      </c>
      <c r="B3370">
        <f>資料貼入!B3370</f>
        <v>0</v>
      </c>
      <c r="C3370">
        <f>SUM($B$3:B3370)</f>
        <v>35551165.540000029</v>
      </c>
      <c r="L3370" t="str">
        <f t="shared" si="62"/>
        <v>1900</v>
      </c>
    </row>
    <row r="3371" spans="1:12" ht="16.2">
      <c r="A3371" s="1">
        <f>策略報表!A3371</f>
        <v>0</v>
      </c>
      <c r="B3371">
        <f>資料貼入!B3371</f>
        <v>0</v>
      </c>
      <c r="C3371">
        <f>SUM($B$3:B3371)</f>
        <v>35551165.540000029</v>
      </c>
      <c r="L3371" t="str">
        <f t="shared" si="62"/>
        <v>1900</v>
      </c>
    </row>
    <row r="3372" spans="1:12" ht="16.2">
      <c r="A3372" s="1">
        <f>策略報表!A3372</f>
        <v>0</v>
      </c>
      <c r="B3372">
        <f>資料貼入!B3372</f>
        <v>0</v>
      </c>
      <c r="C3372">
        <f>SUM($B$3:B3372)</f>
        <v>35551165.540000029</v>
      </c>
      <c r="L3372" t="str">
        <f t="shared" si="62"/>
        <v>1900</v>
      </c>
    </row>
    <row r="3373" spans="1:12" ht="16.2">
      <c r="A3373" s="1">
        <f>策略報表!A3373</f>
        <v>0</v>
      </c>
      <c r="B3373">
        <f>資料貼入!B3373</f>
        <v>0</v>
      </c>
      <c r="C3373">
        <f>SUM($B$3:B3373)</f>
        <v>35551165.540000029</v>
      </c>
      <c r="L3373" t="str">
        <f t="shared" si="62"/>
        <v>1900</v>
      </c>
    </row>
    <row r="3374" spans="1:12" ht="16.2">
      <c r="A3374" s="1">
        <f>策略報表!A3374</f>
        <v>0</v>
      </c>
      <c r="B3374">
        <f>資料貼入!B3374</f>
        <v>0</v>
      </c>
      <c r="C3374">
        <f>SUM($B$3:B3374)</f>
        <v>35551165.540000029</v>
      </c>
      <c r="L3374" t="str">
        <f t="shared" si="62"/>
        <v>1900</v>
      </c>
    </row>
    <row r="3375" spans="1:12" ht="16.2">
      <c r="A3375" s="1">
        <f>策略報表!A3375</f>
        <v>0</v>
      </c>
      <c r="B3375">
        <f>資料貼入!B3375</f>
        <v>0</v>
      </c>
      <c r="C3375">
        <f>SUM($B$3:B3375)</f>
        <v>35551165.540000029</v>
      </c>
      <c r="L3375" t="str">
        <f t="shared" si="62"/>
        <v>1900</v>
      </c>
    </row>
    <row r="3376" spans="1:12" ht="16.2">
      <c r="A3376" s="1">
        <f>策略報表!A3376</f>
        <v>0</v>
      </c>
      <c r="B3376">
        <f>資料貼入!B3376</f>
        <v>0</v>
      </c>
      <c r="C3376">
        <f>SUM($B$3:B3376)</f>
        <v>35551165.540000029</v>
      </c>
      <c r="L3376" t="str">
        <f t="shared" si="62"/>
        <v>1900</v>
      </c>
    </row>
    <row r="3377" spans="1:12" ht="16.2">
      <c r="A3377" s="1">
        <f>策略報表!A3377</f>
        <v>0</v>
      </c>
      <c r="B3377">
        <f>資料貼入!B3377</f>
        <v>0</v>
      </c>
      <c r="C3377">
        <f>SUM($B$3:B3377)</f>
        <v>35551165.540000029</v>
      </c>
      <c r="L3377" t="str">
        <f t="shared" si="62"/>
        <v>1900</v>
      </c>
    </row>
    <row r="3378" spans="1:12" ht="16.2">
      <c r="A3378" s="1">
        <f>策略報表!A3378</f>
        <v>0</v>
      </c>
      <c r="B3378">
        <f>資料貼入!B3378</f>
        <v>0</v>
      </c>
      <c r="C3378">
        <f>SUM($B$3:B3378)</f>
        <v>35551165.540000029</v>
      </c>
      <c r="L3378" t="str">
        <f t="shared" si="62"/>
        <v>1900</v>
      </c>
    </row>
    <row r="3379" spans="1:12" ht="16.2">
      <c r="A3379" s="1">
        <f>策略報表!A3379</f>
        <v>0</v>
      </c>
      <c r="B3379">
        <f>資料貼入!B3379</f>
        <v>0</v>
      </c>
      <c r="C3379">
        <f>SUM($B$3:B3379)</f>
        <v>35551165.540000029</v>
      </c>
      <c r="L3379" t="str">
        <f t="shared" si="62"/>
        <v>1900</v>
      </c>
    </row>
    <row r="3380" spans="1:12" ht="16.2">
      <c r="A3380" s="1">
        <f>策略報表!A3380</f>
        <v>0</v>
      </c>
      <c r="B3380">
        <f>資料貼入!B3380</f>
        <v>0</v>
      </c>
      <c r="C3380">
        <f>SUM($B$3:B3380)</f>
        <v>35551165.540000029</v>
      </c>
      <c r="L3380" t="str">
        <f t="shared" si="62"/>
        <v>1900</v>
      </c>
    </row>
    <row r="3381" spans="1:12" ht="16.2">
      <c r="A3381" s="1">
        <f>策略報表!A3381</f>
        <v>0</v>
      </c>
      <c r="B3381">
        <f>資料貼入!B3381</f>
        <v>0</v>
      </c>
      <c r="C3381">
        <f>SUM($B$3:B3381)</f>
        <v>35551165.540000029</v>
      </c>
      <c r="L3381" t="str">
        <f t="shared" ref="L3381:L3444" si="63">IF(ISBLANK(A3381),"",TEXT(A3381,"yyyy"))</f>
        <v>1900</v>
      </c>
    </row>
    <row r="3382" spans="1:12" ht="16.2">
      <c r="A3382" s="1">
        <f>策略報表!A3382</f>
        <v>0</v>
      </c>
      <c r="B3382">
        <f>資料貼入!B3382</f>
        <v>0</v>
      </c>
      <c r="C3382">
        <f>SUM($B$3:B3382)</f>
        <v>35551165.540000029</v>
      </c>
      <c r="L3382" t="str">
        <f t="shared" si="63"/>
        <v>1900</v>
      </c>
    </row>
    <row r="3383" spans="1:12" ht="16.2">
      <c r="A3383" s="1">
        <f>策略報表!A3383</f>
        <v>0</v>
      </c>
      <c r="B3383">
        <f>資料貼入!B3383</f>
        <v>0</v>
      </c>
      <c r="C3383">
        <f>SUM($B$3:B3383)</f>
        <v>35551165.540000029</v>
      </c>
      <c r="L3383" t="str">
        <f t="shared" si="63"/>
        <v>1900</v>
      </c>
    </row>
    <row r="3384" spans="1:12" ht="16.2">
      <c r="A3384" s="1">
        <f>策略報表!A3384</f>
        <v>0</v>
      </c>
      <c r="B3384">
        <f>資料貼入!B3384</f>
        <v>0</v>
      </c>
      <c r="C3384">
        <f>SUM($B$3:B3384)</f>
        <v>35551165.540000029</v>
      </c>
      <c r="L3384" t="str">
        <f t="shared" si="63"/>
        <v>1900</v>
      </c>
    </row>
    <row r="3385" spans="1:12" ht="16.2">
      <c r="A3385" s="1">
        <f>策略報表!A3385</f>
        <v>0</v>
      </c>
      <c r="B3385">
        <f>資料貼入!B3385</f>
        <v>0</v>
      </c>
      <c r="C3385">
        <f>SUM($B$3:B3385)</f>
        <v>35551165.540000029</v>
      </c>
      <c r="L3385" t="str">
        <f t="shared" si="63"/>
        <v>1900</v>
      </c>
    </row>
    <row r="3386" spans="1:12" ht="16.2">
      <c r="A3386" s="1">
        <f>策略報表!A3386</f>
        <v>0</v>
      </c>
      <c r="B3386">
        <f>資料貼入!B3386</f>
        <v>0</v>
      </c>
      <c r="C3386">
        <f>SUM($B$3:B3386)</f>
        <v>35551165.540000029</v>
      </c>
      <c r="L3386" t="str">
        <f t="shared" si="63"/>
        <v>1900</v>
      </c>
    </row>
    <row r="3387" spans="1:12" ht="16.2">
      <c r="A3387" s="1">
        <f>策略報表!A3387</f>
        <v>0</v>
      </c>
      <c r="B3387">
        <f>資料貼入!B3387</f>
        <v>0</v>
      </c>
      <c r="C3387">
        <f>SUM($B$3:B3387)</f>
        <v>35551165.540000029</v>
      </c>
      <c r="L3387" t="str">
        <f t="shared" si="63"/>
        <v>1900</v>
      </c>
    </row>
    <row r="3388" spans="1:12" ht="16.2">
      <c r="A3388" s="1">
        <f>策略報表!A3388</f>
        <v>0</v>
      </c>
      <c r="B3388">
        <f>資料貼入!B3388</f>
        <v>0</v>
      </c>
      <c r="C3388">
        <f>SUM($B$3:B3388)</f>
        <v>35551165.540000029</v>
      </c>
      <c r="L3388" t="str">
        <f t="shared" si="63"/>
        <v>1900</v>
      </c>
    </row>
    <row r="3389" spans="1:12" ht="16.2">
      <c r="A3389" s="1">
        <f>策略報表!A3389</f>
        <v>0</v>
      </c>
      <c r="B3389">
        <f>資料貼入!B3389</f>
        <v>0</v>
      </c>
      <c r="C3389">
        <f>SUM($B$3:B3389)</f>
        <v>35551165.540000029</v>
      </c>
      <c r="L3389" t="str">
        <f t="shared" si="63"/>
        <v>1900</v>
      </c>
    </row>
    <row r="3390" spans="1:12" ht="16.2">
      <c r="A3390" s="1">
        <f>策略報表!A3390</f>
        <v>0</v>
      </c>
      <c r="B3390">
        <f>資料貼入!B3390</f>
        <v>0</v>
      </c>
      <c r="C3390">
        <f>SUM($B$3:B3390)</f>
        <v>35551165.540000029</v>
      </c>
      <c r="L3390" t="str">
        <f t="shared" si="63"/>
        <v>1900</v>
      </c>
    </row>
    <row r="3391" spans="1:12" ht="16.2">
      <c r="A3391" s="1">
        <f>策略報表!A3391</f>
        <v>0</v>
      </c>
      <c r="B3391">
        <f>資料貼入!B3391</f>
        <v>0</v>
      </c>
      <c r="C3391">
        <f>SUM($B$3:B3391)</f>
        <v>35551165.540000029</v>
      </c>
      <c r="L3391" t="str">
        <f t="shared" si="63"/>
        <v>1900</v>
      </c>
    </row>
    <row r="3392" spans="1:12" ht="16.2">
      <c r="A3392" s="1">
        <f>策略報表!A3392</f>
        <v>0</v>
      </c>
      <c r="B3392">
        <f>資料貼入!B3392</f>
        <v>0</v>
      </c>
      <c r="C3392">
        <f>SUM($B$3:B3392)</f>
        <v>35551165.540000029</v>
      </c>
      <c r="L3392" t="str">
        <f t="shared" si="63"/>
        <v>1900</v>
      </c>
    </row>
    <row r="3393" spans="1:12" ht="16.2">
      <c r="A3393" s="1">
        <f>策略報表!A3393</f>
        <v>0</v>
      </c>
      <c r="B3393">
        <f>資料貼入!B3393</f>
        <v>0</v>
      </c>
      <c r="C3393">
        <f>SUM($B$3:B3393)</f>
        <v>35551165.540000029</v>
      </c>
      <c r="L3393" t="str">
        <f t="shared" si="63"/>
        <v>1900</v>
      </c>
    </row>
    <row r="3394" spans="1:12" ht="16.2">
      <c r="A3394" s="1">
        <f>策略報表!A3394</f>
        <v>0</v>
      </c>
      <c r="B3394">
        <f>資料貼入!B3394</f>
        <v>0</v>
      </c>
      <c r="C3394">
        <f>SUM($B$3:B3394)</f>
        <v>35551165.540000029</v>
      </c>
      <c r="L3394" t="str">
        <f t="shared" si="63"/>
        <v>1900</v>
      </c>
    </row>
    <row r="3395" spans="1:12" ht="16.2">
      <c r="A3395" s="1">
        <f>策略報表!A3395</f>
        <v>0</v>
      </c>
      <c r="B3395">
        <f>資料貼入!B3395</f>
        <v>0</v>
      </c>
      <c r="C3395">
        <f>SUM($B$3:B3395)</f>
        <v>35551165.540000029</v>
      </c>
      <c r="L3395" t="str">
        <f t="shared" si="63"/>
        <v>1900</v>
      </c>
    </row>
    <row r="3396" spans="1:12" ht="16.2">
      <c r="A3396" s="1">
        <f>策略報表!A3396</f>
        <v>0</v>
      </c>
      <c r="B3396">
        <f>資料貼入!B3396</f>
        <v>0</v>
      </c>
      <c r="C3396">
        <f>SUM($B$3:B3396)</f>
        <v>35551165.540000029</v>
      </c>
      <c r="L3396" t="str">
        <f t="shared" si="63"/>
        <v>1900</v>
      </c>
    </row>
    <row r="3397" spans="1:12" ht="16.2">
      <c r="A3397" s="1">
        <f>策略報表!A3397</f>
        <v>0</v>
      </c>
      <c r="B3397">
        <f>資料貼入!B3397</f>
        <v>0</v>
      </c>
      <c r="C3397">
        <f>SUM($B$3:B3397)</f>
        <v>35551165.540000029</v>
      </c>
      <c r="L3397" t="str">
        <f t="shared" si="63"/>
        <v>1900</v>
      </c>
    </row>
    <row r="3398" spans="1:12" ht="16.2">
      <c r="A3398" s="1">
        <f>策略報表!A3398</f>
        <v>0</v>
      </c>
      <c r="B3398">
        <f>資料貼入!B3398</f>
        <v>0</v>
      </c>
      <c r="C3398">
        <f>SUM($B$3:B3398)</f>
        <v>35551165.540000029</v>
      </c>
      <c r="L3398" t="str">
        <f t="shared" si="63"/>
        <v>1900</v>
      </c>
    </row>
    <row r="3399" spans="1:12" ht="16.2">
      <c r="A3399" s="1">
        <f>策略報表!A3399</f>
        <v>0</v>
      </c>
      <c r="B3399">
        <f>資料貼入!B3399</f>
        <v>0</v>
      </c>
      <c r="C3399">
        <f>SUM($B$3:B3399)</f>
        <v>35551165.540000029</v>
      </c>
      <c r="L3399" t="str">
        <f t="shared" si="63"/>
        <v>1900</v>
      </c>
    </row>
    <row r="3400" spans="1:12" ht="16.2">
      <c r="A3400" s="1">
        <f>策略報表!A3400</f>
        <v>0</v>
      </c>
      <c r="B3400">
        <f>資料貼入!B3400</f>
        <v>0</v>
      </c>
      <c r="C3400">
        <f>SUM($B$3:B3400)</f>
        <v>35551165.540000029</v>
      </c>
      <c r="L3400" t="str">
        <f t="shared" si="63"/>
        <v>1900</v>
      </c>
    </row>
    <row r="3401" spans="1:12" ht="16.2">
      <c r="A3401" s="1">
        <f>策略報表!A3401</f>
        <v>0</v>
      </c>
      <c r="B3401">
        <f>資料貼入!B3401</f>
        <v>0</v>
      </c>
      <c r="C3401">
        <f>SUM($B$3:B3401)</f>
        <v>35551165.540000029</v>
      </c>
      <c r="L3401" t="str">
        <f t="shared" si="63"/>
        <v>1900</v>
      </c>
    </row>
    <row r="3402" spans="1:12" ht="16.2">
      <c r="A3402" s="1">
        <f>策略報表!A3402</f>
        <v>0</v>
      </c>
      <c r="B3402">
        <f>資料貼入!B3402</f>
        <v>0</v>
      </c>
      <c r="C3402">
        <f>SUM($B$3:B3402)</f>
        <v>35551165.540000029</v>
      </c>
      <c r="L3402" t="str">
        <f t="shared" si="63"/>
        <v>1900</v>
      </c>
    </row>
    <row r="3403" spans="1:12" ht="16.2">
      <c r="A3403" s="1">
        <f>策略報表!A3403</f>
        <v>0</v>
      </c>
      <c r="B3403">
        <f>資料貼入!B3403</f>
        <v>0</v>
      </c>
      <c r="C3403">
        <f>SUM($B$3:B3403)</f>
        <v>35551165.540000029</v>
      </c>
      <c r="L3403" t="str">
        <f t="shared" si="63"/>
        <v>1900</v>
      </c>
    </row>
    <row r="3404" spans="1:12" ht="16.2">
      <c r="A3404" s="1">
        <f>策略報表!A3404</f>
        <v>0</v>
      </c>
      <c r="B3404">
        <f>資料貼入!B3404</f>
        <v>0</v>
      </c>
      <c r="C3404">
        <f>SUM($B$3:B3404)</f>
        <v>35551165.540000029</v>
      </c>
      <c r="L3404" t="str">
        <f t="shared" si="63"/>
        <v>1900</v>
      </c>
    </row>
    <row r="3405" spans="1:12" ht="16.2">
      <c r="A3405" s="1">
        <f>策略報表!A3405</f>
        <v>0</v>
      </c>
      <c r="B3405">
        <f>資料貼入!B3405</f>
        <v>0</v>
      </c>
      <c r="C3405">
        <f>SUM($B$3:B3405)</f>
        <v>35551165.540000029</v>
      </c>
      <c r="L3405" t="str">
        <f t="shared" si="63"/>
        <v>1900</v>
      </c>
    </row>
    <row r="3406" spans="1:12" ht="16.2">
      <c r="A3406" s="1">
        <f>策略報表!A3406</f>
        <v>0</v>
      </c>
      <c r="B3406">
        <f>資料貼入!B3406</f>
        <v>0</v>
      </c>
      <c r="C3406">
        <f>SUM($B$3:B3406)</f>
        <v>35551165.540000029</v>
      </c>
      <c r="L3406" t="str">
        <f t="shared" si="63"/>
        <v>1900</v>
      </c>
    </row>
    <row r="3407" spans="1:12" ht="16.2">
      <c r="A3407" s="1">
        <f>策略報表!A3407</f>
        <v>0</v>
      </c>
      <c r="B3407">
        <f>資料貼入!B3407</f>
        <v>0</v>
      </c>
      <c r="C3407">
        <f>SUM($B$3:B3407)</f>
        <v>35551165.540000029</v>
      </c>
      <c r="L3407" t="str">
        <f t="shared" si="63"/>
        <v>1900</v>
      </c>
    </row>
    <row r="3408" spans="1:12" ht="16.2">
      <c r="A3408" s="1">
        <f>策略報表!A3408</f>
        <v>0</v>
      </c>
      <c r="B3408">
        <f>資料貼入!B3408</f>
        <v>0</v>
      </c>
      <c r="C3408">
        <f>SUM($B$3:B3408)</f>
        <v>35551165.540000029</v>
      </c>
      <c r="L3408" t="str">
        <f t="shared" si="63"/>
        <v>1900</v>
      </c>
    </row>
    <row r="3409" spans="1:12" ht="16.2">
      <c r="A3409" s="1">
        <f>策略報表!A3409</f>
        <v>0</v>
      </c>
      <c r="B3409">
        <f>資料貼入!B3409</f>
        <v>0</v>
      </c>
      <c r="C3409">
        <f>SUM($B$3:B3409)</f>
        <v>35551165.540000029</v>
      </c>
      <c r="L3409" t="str">
        <f t="shared" si="63"/>
        <v>1900</v>
      </c>
    </row>
    <row r="3410" spans="1:12" ht="16.2">
      <c r="A3410" s="1">
        <f>策略報表!A3410</f>
        <v>0</v>
      </c>
      <c r="B3410">
        <f>資料貼入!B3410</f>
        <v>0</v>
      </c>
      <c r="C3410">
        <f>SUM($B$3:B3410)</f>
        <v>35551165.540000029</v>
      </c>
      <c r="L3410" t="str">
        <f t="shared" si="63"/>
        <v>1900</v>
      </c>
    </row>
    <row r="3411" spans="1:12" ht="16.2">
      <c r="A3411" s="1">
        <f>策略報表!A3411</f>
        <v>0</v>
      </c>
      <c r="B3411">
        <f>資料貼入!B3411</f>
        <v>0</v>
      </c>
      <c r="C3411">
        <f>SUM($B$3:B3411)</f>
        <v>35551165.540000029</v>
      </c>
      <c r="L3411" t="str">
        <f t="shared" si="63"/>
        <v>1900</v>
      </c>
    </row>
    <row r="3412" spans="1:12" ht="16.2">
      <c r="A3412" s="1">
        <f>策略報表!A3412</f>
        <v>0</v>
      </c>
      <c r="B3412">
        <f>資料貼入!B3412</f>
        <v>0</v>
      </c>
      <c r="C3412">
        <f>SUM($B$3:B3412)</f>
        <v>35551165.540000029</v>
      </c>
      <c r="L3412" t="str">
        <f t="shared" si="63"/>
        <v>1900</v>
      </c>
    </row>
    <row r="3413" spans="1:12" ht="16.2">
      <c r="A3413" s="1">
        <f>策略報表!A3413</f>
        <v>0</v>
      </c>
      <c r="B3413">
        <f>資料貼入!B3413</f>
        <v>0</v>
      </c>
      <c r="C3413">
        <f>SUM($B$3:B3413)</f>
        <v>35551165.540000029</v>
      </c>
      <c r="L3413" t="str">
        <f t="shared" si="63"/>
        <v>1900</v>
      </c>
    </row>
    <row r="3414" spans="1:12" ht="16.2">
      <c r="A3414" s="1">
        <f>策略報表!A3414</f>
        <v>0</v>
      </c>
      <c r="B3414">
        <f>資料貼入!B3414</f>
        <v>0</v>
      </c>
      <c r="C3414">
        <f>SUM($B$3:B3414)</f>
        <v>35551165.540000029</v>
      </c>
      <c r="L3414" t="str">
        <f t="shared" si="63"/>
        <v>1900</v>
      </c>
    </row>
    <row r="3415" spans="1:12" ht="16.2">
      <c r="A3415" s="1">
        <f>策略報表!A3415</f>
        <v>0</v>
      </c>
      <c r="B3415">
        <f>資料貼入!B3415</f>
        <v>0</v>
      </c>
      <c r="C3415">
        <f>SUM($B$3:B3415)</f>
        <v>35551165.540000029</v>
      </c>
      <c r="L3415" t="str">
        <f t="shared" si="63"/>
        <v>1900</v>
      </c>
    </row>
    <row r="3416" spans="1:12" ht="16.2">
      <c r="A3416" s="1">
        <f>策略報表!A3416</f>
        <v>0</v>
      </c>
      <c r="B3416">
        <f>資料貼入!B3416</f>
        <v>0</v>
      </c>
      <c r="C3416">
        <f>SUM($B$3:B3416)</f>
        <v>35551165.540000029</v>
      </c>
      <c r="L3416" t="str">
        <f t="shared" si="63"/>
        <v>1900</v>
      </c>
    </row>
    <row r="3417" spans="1:12" ht="16.2">
      <c r="A3417" s="1">
        <f>策略報表!A3417</f>
        <v>0</v>
      </c>
      <c r="B3417">
        <f>資料貼入!B3417</f>
        <v>0</v>
      </c>
      <c r="C3417">
        <f>SUM($B$3:B3417)</f>
        <v>35551165.540000029</v>
      </c>
      <c r="L3417" t="str">
        <f t="shared" si="63"/>
        <v>1900</v>
      </c>
    </row>
    <row r="3418" spans="1:12" ht="16.2">
      <c r="A3418" s="1">
        <f>策略報表!A3418</f>
        <v>0</v>
      </c>
      <c r="B3418">
        <f>資料貼入!B3418</f>
        <v>0</v>
      </c>
      <c r="C3418">
        <f>SUM($B$3:B3418)</f>
        <v>35551165.540000029</v>
      </c>
      <c r="L3418" t="str">
        <f t="shared" si="63"/>
        <v>1900</v>
      </c>
    </row>
    <row r="3419" spans="1:12" ht="16.2">
      <c r="A3419" s="1">
        <f>策略報表!A3419</f>
        <v>0</v>
      </c>
      <c r="B3419">
        <f>資料貼入!B3419</f>
        <v>0</v>
      </c>
      <c r="C3419">
        <f>SUM($B$3:B3419)</f>
        <v>35551165.540000029</v>
      </c>
      <c r="L3419" t="str">
        <f t="shared" si="63"/>
        <v>1900</v>
      </c>
    </row>
    <row r="3420" spans="1:12" ht="16.2">
      <c r="A3420" s="1">
        <f>策略報表!A3420</f>
        <v>0</v>
      </c>
      <c r="B3420">
        <f>資料貼入!B3420</f>
        <v>0</v>
      </c>
      <c r="C3420">
        <f>SUM($B$3:B3420)</f>
        <v>35551165.540000029</v>
      </c>
      <c r="L3420" t="str">
        <f t="shared" si="63"/>
        <v>1900</v>
      </c>
    </row>
    <row r="3421" spans="1:12" ht="16.2">
      <c r="A3421" s="1">
        <f>策略報表!A3421</f>
        <v>0</v>
      </c>
      <c r="B3421">
        <f>資料貼入!B3421</f>
        <v>0</v>
      </c>
      <c r="C3421">
        <f>SUM($B$3:B3421)</f>
        <v>35551165.540000029</v>
      </c>
      <c r="L3421" t="str">
        <f t="shared" si="63"/>
        <v>1900</v>
      </c>
    </row>
    <row r="3422" spans="1:12" ht="16.2">
      <c r="A3422" s="1">
        <f>策略報表!A3422</f>
        <v>0</v>
      </c>
      <c r="B3422">
        <f>資料貼入!B3422</f>
        <v>0</v>
      </c>
      <c r="C3422">
        <f>SUM($B$3:B3422)</f>
        <v>35551165.540000029</v>
      </c>
      <c r="L3422" t="str">
        <f t="shared" si="63"/>
        <v>1900</v>
      </c>
    </row>
    <row r="3423" spans="1:12" ht="16.2">
      <c r="A3423" s="1">
        <f>策略報表!A3423</f>
        <v>0</v>
      </c>
      <c r="B3423">
        <f>資料貼入!B3423</f>
        <v>0</v>
      </c>
      <c r="C3423">
        <f>SUM($B$3:B3423)</f>
        <v>35551165.540000029</v>
      </c>
      <c r="L3423" t="str">
        <f t="shared" si="63"/>
        <v>1900</v>
      </c>
    </row>
    <row r="3424" spans="1:12" ht="16.2">
      <c r="A3424" s="1">
        <f>策略報表!A3424</f>
        <v>0</v>
      </c>
      <c r="B3424">
        <f>資料貼入!B3424</f>
        <v>0</v>
      </c>
      <c r="C3424">
        <f>SUM($B$3:B3424)</f>
        <v>35551165.540000029</v>
      </c>
      <c r="L3424" t="str">
        <f t="shared" si="63"/>
        <v>1900</v>
      </c>
    </row>
    <row r="3425" spans="1:12" ht="16.2">
      <c r="A3425" s="1">
        <f>策略報表!A3425</f>
        <v>0</v>
      </c>
      <c r="B3425">
        <f>資料貼入!B3425</f>
        <v>0</v>
      </c>
      <c r="C3425">
        <f>SUM($B$3:B3425)</f>
        <v>35551165.540000029</v>
      </c>
      <c r="L3425" t="str">
        <f t="shared" si="63"/>
        <v>1900</v>
      </c>
    </row>
    <row r="3426" spans="1:12" ht="16.2">
      <c r="A3426" s="1">
        <f>策略報表!A3426</f>
        <v>0</v>
      </c>
      <c r="B3426">
        <f>資料貼入!B3426</f>
        <v>0</v>
      </c>
      <c r="C3426">
        <f>SUM($B$3:B3426)</f>
        <v>35551165.540000029</v>
      </c>
      <c r="L3426" t="str">
        <f t="shared" si="63"/>
        <v>1900</v>
      </c>
    </row>
    <row r="3427" spans="1:12" ht="16.2">
      <c r="A3427" s="1">
        <f>策略報表!A3427</f>
        <v>0</v>
      </c>
      <c r="B3427">
        <f>資料貼入!B3427</f>
        <v>0</v>
      </c>
      <c r="C3427">
        <f>SUM($B$3:B3427)</f>
        <v>35551165.540000029</v>
      </c>
      <c r="L3427" t="str">
        <f t="shared" si="63"/>
        <v>1900</v>
      </c>
    </row>
    <row r="3428" spans="1:12" ht="16.2">
      <c r="A3428" s="1">
        <f>策略報表!A3428</f>
        <v>0</v>
      </c>
      <c r="B3428">
        <f>資料貼入!B3428</f>
        <v>0</v>
      </c>
      <c r="C3428">
        <f>SUM($B$3:B3428)</f>
        <v>35551165.540000029</v>
      </c>
      <c r="L3428" t="str">
        <f t="shared" si="63"/>
        <v>1900</v>
      </c>
    </row>
    <row r="3429" spans="1:12" ht="16.2">
      <c r="A3429" s="1">
        <f>策略報表!A3429</f>
        <v>0</v>
      </c>
      <c r="B3429">
        <f>資料貼入!B3429</f>
        <v>0</v>
      </c>
      <c r="C3429">
        <f>SUM($B$3:B3429)</f>
        <v>35551165.540000029</v>
      </c>
      <c r="L3429" t="str">
        <f t="shared" si="63"/>
        <v>1900</v>
      </c>
    </row>
    <row r="3430" spans="1:12" ht="16.2">
      <c r="A3430" s="1">
        <f>策略報表!A3430</f>
        <v>0</v>
      </c>
      <c r="B3430">
        <f>資料貼入!B3430</f>
        <v>0</v>
      </c>
      <c r="C3430">
        <f>SUM($B$3:B3430)</f>
        <v>35551165.540000029</v>
      </c>
      <c r="L3430" t="str">
        <f t="shared" si="63"/>
        <v>1900</v>
      </c>
    </row>
    <row r="3431" spans="1:12" ht="16.2">
      <c r="A3431" s="1">
        <f>策略報表!A3431</f>
        <v>0</v>
      </c>
      <c r="B3431">
        <f>資料貼入!B3431</f>
        <v>0</v>
      </c>
      <c r="C3431">
        <f>SUM($B$3:B3431)</f>
        <v>35551165.540000029</v>
      </c>
      <c r="L3431" t="str">
        <f t="shared" si="63"/>
        <v>1900</v>
      </c>
    </row>
    <row r="3432" spans="1:12" ht="16.2">
      <c r="A3432" s="1">
        <f>策略報表!A3432</f>
        <v>0</v>
      </c>
      <c r="B3432">
        <f>資料貼入!B3432</f>
        <v>0</v>
      </c>
      <c r="C3432">
        <f>SUM($B$3:B3432)</f>
        <v>35551165.540000029</v>
      </c>
      <c r="L3432" t="str">
        <f t="shared" si="63"/>
        <v>1900</v>
      </c>
    </row>
    <row r="3433" spans="1:12" ht="16.2">
      <c r="A3433" s="1">
        <f>策略報表!A3433</f>
        <v>0</v>
      </c>
      <c r="B3433">
        <f>資料貼入!B3433</f>
        <v>0</v>
      </c>
      <c r="C3433">
        <f>SUM($B$3:B3433)</f>
        <v>35551165.540000029</v>
      </c>
      <c r="L3433" t="str">
        <f t="shared" si="63"/>
        <v>1900</v>
      </c>
    </row>
    <row r="3434" spans="1:12" ht="16.2">
      <c r="A3434" s="1">
        <f>策略報表!A3434</f>
        <v>0</v>
      </c>
      <c r="B3434">
        <f>資料貼入!B3434</f>
        <v>0</v>
      </c>
      <c r="C3434">
        <f>SUM($B$3:B3434)</f>
        <v>35551165.540000029</v>
      </c>
      <c r="L3434" t="str">
        <f t="shared" si="63"/>
        <v>1900</v>
      </c>
    </row>
    <row r="3435" spans="1:12" ht="16.2">
      <c r="A3435" s="1">
        <f>策略報表!A3435</f>
        <v>0</v>
      </c>
      <c r="B3435">
        <f>資料貼入!B3435</f>
        <v>0</v>
      </c>
      <c r="C3435">
        <f>SUM($B$3:B3435)</f>
        <v>35551165.540000029</v>
      </c>
      <c r="L3435" t="str">
        <f t="shared" si="63"/>
        <v>1900</v>
      </c>
    </row>
    <row r="3436" spans="1:12" ht="16.2">
      <c r="A3436" s="1">
        <f>策略報表!A3436</f>
        <v>0</v>
      </c>
      <c r="B3436">
        <f>資料貼入!B3436</f>
        <v>0</v>
      </c>
      <c r="C3436">
        <f>SUM($B$3:B3436)</f>
        <v>35551165.540000029</v>
      </c>
      <c r="L3436" t="str">
        <f t="shared" si="63"/>
        <v>1900</v>
      </c>
    </row>
    <row r="3437" spans="1:12" ht="16.2">
      <c r="A3437" s="1">
        <f>策略報表!A3437</f>
        <v>0</v>
      </c>
      <c r="B3437">
        <f>資料貼入!B3437</f>
        <v>0</v>
      </c>
      <c r="C3437">
        <f>SUM($B$3:B3437)</f>
        <v>35551165.540000029</v>
      </c>
      <c r="L3437" t="str">
        <f t="shared" si="63"/>
        <v>1900</v>
      </c>
    </row>
    <row r="3438" spans="1:12" ht="16.2">
      <c r="A3438" s="1">
        <f>策略報表!A3438</f>
        <v>0</v>
      </c>
      <c r="B3438">
        <f>資料貼入!B3438</f>
        <v>0</v>
      </c>
      <c r="C3438">
        <f>SUM($B$3:B3438)</f>
        <v>35551165.540000029</v>
      </c>
      <c r="L3438" t="str">
        <f t="shared" si="63"/>
        <v>1900</v>
      </c>
    </row>
    <row r="3439" spans="1:12" ht="16.2">
      <c r="A3439" s="1">
        <f>策略報表!A3439</f>
        <v>0</v>
      </c>
      <c r="B3439">
        <f>資料貼入!B3439</f>
        <v>0</v>
      </c>
      <c r="C3439">
        <f>SUM($B$3:B3439)</f>
        <v>35551165.540000029</v>
      </c>
      <c r="L3439" t="str">
        <f t="shared" si="63"/>
        <v>1900</v>
      </c>
    </row>
    <row r="3440" spans="1:12" ht="16.2">
      <c r="A3440" s="1">
        <f>策略報表!A3440</f>
        <v>0</v>
      </c>
      <c r="B3440">
        <f>資料貼入!B3440</f>
        <v>0</v>
      </c>
      <c r="C3440">
        <f>SUM($B$3:B3440)</f>
        <v>35551165.540000029</v>
      </c>
      <c r="L3440" t="str">
        <f t="shared" si="63"/>
        <v>1900</v>
      </c>
    </row>
    <row r="3441" spans="1:12" ht="16.2">
      <c r="A3441" s="1">
        <f>策略報表!A3441</f>
        <v>0</v>
      </c>
      <c r="B3441">
        <f>資料貼入!B3441</f>
        <v>0</v>
      </c>
      <c r="C3441">
        <f>SUM($B$3:B3441)</f>
        <v>35551165.540000029</v>
      </c>
      <c r="L3441" t="str">
        <f t="shared" si="63"/>
        <v>1900</v>
      </c>
    </row>
    <row r="3442" spans="1:12" ht="16.2">
      <c r="A3442" s="1">
        <f>策略報表!A3442</f>
        <v>0</v>
      </c>
      <c r="B3442">
        <f>資料貼入!B3442</f>
        <v>0</v>
      </c>
      <c r="C3442">
        <f>SUM($B$3:B3442)</f>
        <v>35551165.540000029</v>
      </c>
      <c r="L3442" t="str">
        <f t="shared" si="63"/>
        <v>1900</v>
      </c>
    </row>
    <row r="3443" spans="1:12" ht="16.2">
      <c r="A3443" s="1">
        <f>策略報表!A3443</f>
        <v>0</v>
      </c>
      <c r="B3443">
        <f>資料貼入!B3443</f>
        <v>0</v>
      </c>
      <c r="C3443">
        <f>SUM($B$3:B3443)</f>
        <v>35551165.540000029</v>
      </c>
      <c r="L3443" t="str">
        <f t="shared" si="63"/>
        <v>1900</v>
      </c>
    </row>
    <row r="3444" spans="1:12" ht="16.2">
      <c r="A3444" s="1">
        <f>策略報表!A3444</f>
        <v>0</v>
      </c>
      <c r="B3444">
        <f>資料貼入!B3444</f>
        <v>0</v>
      </c>
      <c r="C3444">
        <f>SUM($B$3:B3444)</f>
        <v>35551165.540000029</v>
      </c>
      <c r="L3444" t="str">
        <f t="shared" si="63"/>
        <v>1900</v>
      </c>
    </row>
    <row r="3445" spans="1:12" ht="16.2">
      <c r="A3445" s="1">
        <f>策略報表!A3445</f>
        <v>0</v>
      </c>
      <c r="B3445">
        <f>資料貼入!B3445</f>
        <v>0</v>
      </c>
      <c r="C3445">
        <f>SUM($B$3:B3445)</f>
        <v>35551165.540000029</v>
      </c>
      <c r="L3445" t="str">
        <f t="shared" ref="L3445:L3508" si="64">IF(ISBLANK(A3445),"",TEXT(A3445,"yyyy"))</f>
        <v>1900</v>
      </c>
    </row>
    <row r="3446" spans="1:12" ht="16.2">
      <c r="A3446" s="1">
        <f>策略報表!A3446</f>
        <v>0</v>
      </c>
      <c r="B3446">
        <f>資料貼入!B3446</f>
        <v>0</v>
      </c>
      <c r="C3446">
        <f>SUM($B$3:B3446)</f>
        <v>35551165.540000029</v>
      </c>
      <c r="L3446" t="str">
        <f t="shared" si="64"/>
        <v>1900</v>
      </c>
    </row>
    <row r="3447" spans="1:12" ht="16.2">
      <c r="A3447" s="1">
        <f>策略報表!A3447</f>
        <v>0</v>
      </c>
      <c r="B3447">
        <f>資料貼入!B3447</f>
        <v>0</v>
      </c>
      <c r="C3447">
        <f>SUM($B$3:B3447)</f>
        <v>35551165.540000029</v>
      </c>
      <c r="L3447" t="str">
        <f t="shared" si="64"/>
        <v>1900</v>
      </c>
    </row>
    <row r="3448" spans="1:12" ht="16.2">
      <c r="A3448" s="1">
        <f>策略報表!A3448</f>
        <v>0</v>
      </c>
      <c r="B3448">
        <f>資料貼入!B3448</f>
        <v>0</v>
      </c>
      <c r="C3448">
        <f>SUM($B$3:B3448)</f>
        <v>35551165.540000029</v>
      </c>
      <c r="L3448" t="str">
        <f t="shared" si="64"/>
        <v>1900</v>
      </c>
    </row>
    <row r="3449" spans="1:12" ht="16.2">
      <c r="A3449" s="1">
        <f>策略報表!A3449</f>
        <v>0</v>
      </c>
      <c r="B3449">
        <f>資料貼入!B3449</f>
        <v>0</v>
      </c>
      <c r="C3449">
        <f>SUM($B$3:B3449)</f>
        <v>35551165.540000029</v>
      </c>
      <c r="L3449" t="str">
        <f t="shared" si="64"/>
        <v>1900</v>
      </c>
    </row>
    <row r="3450" spans="1:12" ht="16.2">
      <c r="A3450" s="1">
        <f>策略報表!A3450</f>
        <v>0</v>
      </c>
      <c r="B3450">
        <f>資料貼入!B3450</f>
        <v>0</v>
      </c>
      <c r="C3450">
        <f>SUM($B$3:B3450)</f>
        <v>35551165.540000029</v>
      </c>
      <c r="L3450" t="str">
        <f t="shared" si="64"/>
        <v>1900</v>
      </c>
    </row>
    <row r="3451" spans="1:12" ht="16.2">
      <c r="A3451" s="1">
        <f>策略報表!A3451</f>
        <v>0</v>
      </c>
      <c r="B3451">
        <f>資料貼入!B3451</f>
        <v>0</v>
      </c>
      <c r="C3451">
        <f>SUM($B$3:B3451)</f>
        <v>35551165.540000029</v>
      </c>
      <c r="L3451" t="str">
        <f t="shared" si="64"/>
        <v>1900</v>
      </c>
    </row>
    <row r="3452" spans="1:12" ht="16.2">
      <c r="A3452" s="1">
        <f>策略報表!A3452</f>
        <v>0</v>
      </c>
      <c r="B3452">
        <f>資料貼入!B3452</f>
        <v>0</v>
      </c>
      <c r="C3452">
        <f>SUM($B$3:B3452)</f>
        <v>35551165.540000029</v>
      </c>
      <c r="L3452" t="str">
        <f t="shared" si="64"/>
        <v>1900</v>
      </c>
    </row>
    <row r="3453" spans="1:12" ht="16.2">
      <c r="A3453" s="1">
        <f>策略報表!A3453</f>
        <v>0</v>
      </c>
      <c r="B3453">
        <f>資料貼入!B3453</f>
        <v>0</v>
      </c>
      <c r="C3453">
        <f>SUM($B$3:B3453)</f>
        <v>35551165.540000029</v>
      </c>
      <c r="L3453" t="str">
        <f t="shared" si="64"/>
        <v>1900</v>
      </c>
    </row>
    <row r="3454" spans="1:12" ht="16.2">
      <c r="A3454" s="1">
        <f>策略報表!A3454</f>
        <v>0</v>
      </c>
      <c r="B3454">
        <f>資料貼入!B3454</f>
        <v>0</v>
      </c>
      <c r="C3454">
        <f>SUM($B$3:B3454)</f>
        <v>35551165.540000029</v>
      </c>
      <c r="L3454" t="str">
        <f t="shared" si="64"/>
        <v>1900</v>
      </c>
    </row>
    <row r="3455" spans="1:12" ht="16.2">
      <c r="A3455" s="1">
        <f>策略報表!A3455</f>
        <v>0</v>
      </c>
      <c r="B3455">
        <f>資料貼入!B3455</f>
        <v>0</v>
      </c>
      <c r="C3455">
        <f>SUM($B$3:B3455)</f>
        <v>35551165.540000029</v>
      </c>
      <c r="L3455" t="str">
        <f t="shared" si="64"/>
        <v>1900</v>
      </c>
    </row>
    <row r="3456" spans="1:12" ht="16.2">
      <c r="A3456" s="1">
        <f>策略報表!A3456</f>
        <v>0</v>
      </c>
      <c r="B3456">
        <f>資料貼入!B3456</f>
        <v>0</v>
      </c>
      <c r="C3456">
        <f>SUM($B$3:B3456)</f>
        <v>35551165.540000029</v>
      </c>
      <c r="L3456" t="str">
        <f t="shared" si="64"/>
        <v>1900</v>
      </c>
    </row>
    <row r="3457" spans="1:12" ht="16.2">
      <c r="A3457" s="1">
        <f>策略報表!A3457</f>
        <v>0</v>
      </c>
      <c r="B3457">
        <f>資料貼入!B3457</f>
        <v>0</v>
      </c>
      <c r="C3457">
        <f>SUM($B$3:B3457)</f>
        <v>35551165.540000029</v>
      </c>
      <c r="L3457" t="str">
        <f t="shared" si="64"/>
        <v>1900</v>
      </c>
    </row>
    <row r="3458" spans="1:12" ht="16.2">
      <c r="A3458" s="1">
        <f>策略報表!A3458</f>
        <v>0</v>
      </c>
      <c r="B3458">
        <f>資料貼入!B3458</f>
        <v>0</v>
      </c>
      <c r="C3458">
        <f>SUM($B$3:B3458)</f>
        <v>35551165.540000029</v>
      </c>
      <c r="L3458" t="str">
        <f t="shared" si="64"/>
        <v>1900</v>
      </c>
    </row>
    <row r="3459" spans="1:12" ht="16.2">
      <c r="A3459" s="1">
        <f>策略報表!A3459</f>
        <v>0</v>
      </c>
      <c r="B3459">
        <f>資料貼入!B3459</f>
        <v>0</v>
      </c>
      <c r="C3459">
        <f>SUM($B$3:B3459)</f>
        <v>35551165.540000029</v>
      </c>
      <c r="L3459" t="str">
        <f t="shared" si="64"/>
        <v>1900</v>
      </c>
    </row>
    <row r="3460" spans="1:12" ht="16.2">
      <c r="A3460" s="1">
        <f>策略報表!A3460</f>
        <v>0</v>
      </c>
      <c r="B3460">
        <f>資料貼入!B3460</f>
        <v>0</v>
      </c>
      <c r="C3460">
        <f>SUM($B$3:B3460)</f>
        <v>35551165.540000029</v>
      </c>
      <c r="L3460" t="str">
        <f t="shared" si="64"/>
        <v>1900</v>
      </c>
    </row>
    <row r="3461" spans="1:12" ht="16.2">
      <c r="A3461" s="1">
        <f>策略報表!A3461</f>
        <v>0</v>
      </c>
      <c r="B3461">
        <f>資料貼入!B3461</f>
        <v>0</v>
      </c>
      <c r="C3461">
        <f>SUM($B$3:B3461)</f>
        <v>35551165.540000029</v>
      </c>
      <c r="L3461" t="str">
        <f t="shared" si="64"/>
        <v>1900</v>
      </c>
    </row>
    <row r="3462" spans="1:12" ht="16.2">
      <c r="A3462" s="1">
        <f>策略報表!A3462</f>
        <v>0</v>
      </c>
      <c r="B3462">
        <f>資料貼入!B3462</f>
        <v>0</v>
      </c>
      <c r="C3462">
        <f>SUM($B$3:B3462)</f>
        <v>35551165.540000029</v>
      </c>
      <c r="L3462" t="str">
        <f t="shared" si="64"/>
        <v>1900</v>
      </c>
    </row>
    <row r="3463" spans="1:12" ht="16.2">
      <c r="A3463" s="1">
        <f>策略報表!A3463</f>
        <v>0</v>
      </c>
      <c r="B3463">
        <f>資料貼入!B3463</f>
        <v>0</v>
      </c>
      <c r="C3463">
        <f>SUM($B$3:B3463)</f>
        <v>35551165.540000029</v>
      </c>
      <c r="L3463" t="str">
        <f t="shared" si="64"/>
        <v>1900</v>
      </c>
    </row>
    <row r="3464" spans="1:12" ht="16.2">
      <c r="A3464" s="1">
        <f>策略報表!A3464</f>
        <v>0</v>
      </c>
      <c r="B3464">
        <f>資料貼入!B3464</f>
        <v>0</v>
      </c>
      <c r="C3464">
        <f>SUM($B$3:B3464)</f>
        <v>35551165.540000029</v>
      </c>
      <c r="L3464" t="str">
        <f t="shared" si="64"/>
        <v>1900</v>
      </c>
    </row>
    <row r="3465" spans="1:12" ht="16.2">
      <c r="A3465" s="1">
        <f>策略報表!A3465</f>
        <v>0</v>
      </c>
      <c r="B3465">
        <f>資料貼入!B3465</f>
        <v>0</v>
      </c>
      <c r="C3465">
        <f>SUM($B$3:B3465)</f>
        <v>35551165.540000029</v>
      </c>
      <c r="L3465" t="str">
        <f t="shared" si="64"/>
        <v>1900</v>
      </c>
    </row>
    <row r="3466" spans="1:12" ht="16.2">
      <c r="A3466" s="1">
        <f>策略報表!A3466</f>
        <v>0</v>
      </c>
      <c r="B3466">
        <f>資料貼入!B3466</f>
        <v>0</v>
      </c>
      <c r="C3466">
        <f>SUM($B$3:B3466)</f>
        <v>35551165.540000029</v>
      </c>
      <c r="L3466" t="str">
        <f t="shared" si="64"/>
        <v>1900</v>
      </c>
    </row>
    <row r="3467" spans="1:12" ht="16.2">
      <c r="A3467" s="1">
        <f>策略報表!A3467</f>
        <v>0</v>
      </c>
      <c r="B3467">
        <f>資料貼入!B3467</f>
        <v>0</v>
      </c>
      <c r="C3467">
        <f>SUM($B$3:B3467)</f>
        <v>35551165.540000029</v>
      </c>
      <c r="L3467" t="str">
        <f t="shared" si="64"/>
        <v>1900</v>
      </c>
    </row>
    <row r="3468" spans="1:12" ht="16.2">
      <c r="A3468" s="1">
        <f>策略報表!A3468</f>
        <v>0</v>
      </c>
      <c r="B3468">
        <f>資料貼入!B3468</f>
        <v>0</v>
      </c>
      <c r="C3468">
        <f>SUM($B$3:B3468)</f>
        <v>35551165.540000029</v>
      </c>
      <c r="L3468" t="str">
        <f t="shared" si="64"/>
        <v>1900</v>
      </c>
    </row>
    <row r="3469" spans="1:12" ht="16.2">
      <c r="A3469" s="1">
        <f>策略報表!A3469</f>
        <v>0</v>
      </c>
      <c r="B3469">
        <f>資料貼入!B3469</f>
        <v>0</v>
      </c>
      <c r="C3469">
        <f>SUM($B$3:B3469)</f>
        <v>35551165.540000029</v>
      </c>
      <c r="L3469" t="str">
        <f t="shared" si="64"/>
        <v>1900</v>
      </c>
    </row>
    <row r="3470" spans="1:12" ht="16.2">
      <c r="A3470" s="1">
        <f>策略報表!A3470</f>
        <v>0</v>
      </c>
      <c r="B3470">
        <f>資料貼入!B3470</f>
        <v>0</v>
      </c>
      <c r="C3470">
        <f>SUM($B$3:B3470)</f>
        <v>35551165.540000029</v>
      </c>
      <c r="L3470" t="str">
        <f t="shared" si="64"/>
        <v>1900</v>
      </c>
    </row>
    <row r="3471" spans="1:12" ht="16.2">
      <c r="A3471" s="1">
        <f>策略報表!A3471</f>
        <v>0</v>
      </c>
      <c r="B3471">
        <f>資料貼入!B3471</f>
        <v>0</v>
      </c>
      <c r="C3471">
        <f>SUM($B$3:B3471)</f>
        <v>35551165.540000029</v>
      </c>
      <c r="L3471" t="str">
        <f t="shared" si="64"/>
        <v>1900</v>
      </c>
    </row>
    <row r="3472" spans="1:12" ht="16.2">
      <c r="A3472" s="1">
        <f>策略報表!A3472</f>
        <v>0</v>
      </c>
      <c r="B3472">
        <f>資料貼入!B3472</f>
        <v>0</v>
      </c>
      <c r="C3472">
        <f>SUM($B$3:B3472)</f>
        <v>35551165.540000029</v>
      </c>
      <c r="L3472" t="str">
        <f t="shared" si="64"/>
        <v>1900</v>
      </c>
    </row>
    <row r="3473" spans="1:12" ht="16.2">
      <c r="A3473" s="1">
        <f>策略報表!A3473</f>
        <v>0</v>
      </c>
      <c r="B3473">
        <f>資料貼入!B3473</f>
        <v>0</v>
      </c>
      <c r="C3473">
        <f>SUM($B$3:B3473)</f>
        <v>35551165.540000029</v>
      </c>
      <c r="L3473" t="str">
        <f t="shared" si="64"/>
        <v>1900</v>
      </c>
    </row>
    <row r="3474" spans="1:12" ht="16.2">
      <c r="A3474" s="1">
        <f>策略報表!A3474</f>
        <v>0</v>
      </c>
      <c r="B3474">
        <f>資料貼入!B3474</f>
        <v>0</v>
      </c>
      <c r="C3474">
        <f>SUM($B$3:B3474)</f>
        <v>35551165.540000029</v>
      </c>
      <c r="L3474" t="str">
        <f t="shared" si="64"/>
        <v>1900</v>
      </c>
    </row>
    <row r="3475" spans="1:12" ht="16.2">
      <c r="A3475" s="1">
        <f>策略報表!A3475</f>
        <v>0</v>
      </c>
      <c r="B3475">
        <f>資料貼入!B3475</f>
        <v>0</v>
      </c>
      <c r="C3475">
        <f>SUM($B$3:B3475)</f>
        <v>35551165.540000029</v>
      </c>
      <c r="L3475" t="str">
        <f t="shared" si="64"/>
        <v>1900</v>
      </c>
    </row>
    <row r="3476" spans="1:12" ht="16.2">
      <c r="A3476" s="1">
        <f>策略報表!A3476</f>
        <v>0</v>
      </c>
      <c r="B3476">
        <f>資料貼入!B3476</f>
        <v>0</v>
      </c>
      <c r="C3476">
        <f>SUM($B$3:B3476)</f>
        <v>35551165.540000029</v>
      </c>
      <c r="L3476" t="str">
        <f t="shared" si="64"/>
        <v>1900</v>
      </c>
    </row>
    <row r="3477" spans="1:12" ht="16.2">
      <c r="A3477" s="1">
        <f>策略報表!A3477</f>
        <v>0</v>
      </c>
      <c r="B3477">
        <f>資料貼入!B3477</f>
        <v>0</v>
      </c>
      <c r="C3477">
        <f>SUM($B$3:B3477)</f>
        <v>35551165.540000029</v>
      </c>
      <c r="L3477" t="str">
        <f t="shared" si="64"/>
        <v>1900</v>
      </c>
    </row>
    <row r="3478" spans="1:12" ht="16.2">
      <c r="A3478" s="1">
        <f>策略報表!A3478</f>
        <v>0</v>
      </c>
      <c r="B3478">
        <f>資料貼入!B3478</f>
        <v>0</v>
      </c>
      <c r="C3478">
        <f>SUM($B$3:B3478)</f>
        <v>35551165.540000029</v>
      </c>
      <c r="L3478" t="str">
        <f t="shared" si="64"/>
        <v>1900</v>
      </c>
    </row>
    <row r="3479" spans="1:12" ht="16.2">
      <c r="A3479" s="1">
        <f>策略報表!A3479</f>
        <v>0</v>
      </c>
      <c r="B3479">
        <f>資料貼入!B3479</f>
        <v>0</v>
      </c>
      <c r="C3479">
        <f>SUM($B$3:B3479)</f>
        <v>35551165.540000029</v>
      </c>
      <c r="L3479" t="str">
        <f t="shared" si="64"/>
        <v>1900</v>
      </c>
    </row>
    <row r="3480" spans="1:12" ht="16.2">
      <c r="A3480" s="1">
        <f>策略報表!A3480</f>
        <v>0</v>
      </c>
      <c r="B3480">
        <f>資料貼入!B3480</f>
        <v>0</v>
      </c>
      <c r="C3480">
        <f>SUM($B$3:B3480)</f>
        <v>35551165.540000029</v>
      </c>
      <c r="L3480" t="str">
        <f t="shared" si="64"/>
        <v>1900</v>
      </c>
    </row>
    <row r="3481" spans="1:12" ht="16.2">
      <c r="A3481" s="1">
        <f>策略報表!A3481</f>
        <v>0</v>
      </c>
      <c r="B3481">
        <f>資料貼入!B3481</f>
        <v>0</v>
      </c>
      <c r="C3481">
        <f>SUM($B$3:B3481)</f>
        <v>35551165.540000029</v>
      </c>
      <c r="L3481" t="str">
        <f t="shared" si="64"/>
        <v>1900</v>
      </c>
    </row>
    <row r="3482" spans="1:12" ht="16.2">
      <c r="A3482" s="1">
        <f>策略報表!A3482</f>
        <v>0</v>
      </c>
      <c r="B3482">
        <f>資料貼入!B3482</f>
        <v>0</v>
      </c>
      <c r="C3482">
        <f>SUM($B$3:B3482)</f>
        <v>35551165.540000029</v>
      </c>
      <c r="L3482" t="str">
        <f t="shared" si="64"/>
        <v>1900</v>
      </c>
    </row>
    <row r="3483" spans="1:12" ht="16.2">
      <c r="A3483" s="1">
        <f>策略報表!A3483</f>
        <v>0</v>
      </c>
      <c r="B3483">
        <f>資料貼入!B3483</f>
        <v>0</v>
      </c>
      <c r="C3483">
        <f>SUM($B$3:B3483)</f>
        <v>35551165.540000029</v>
      </c>
      <c r="L3483" t="str">
        <f t="shared" si="64"/>
        <v>1900</v>
      </c>
    </row>
    <row r="3484" spans="1:12" ht="16.2">
      <c r="A3484" s="1">
        <f>策略報表!A3484</f>
        <v>0</v>
      </c>
      <c r="B3484">
        <f>資料貼入!B3484</f>
        <v>0</v>
      </c>
      <c r="C3484">
        <f>SUM($B$3:B3484)</f>
        <v>35551165.540000029</v>
      </c>
      <c r="L3484" t="str">
        <f t="shared" si="64"/>
        <v>1900</v>
      </c>
    </row>
    <row r="3485" spans="1:12" ht="16.2">
      <c r="A3485" s="1">
        <f>策略報表!A3485</f>
        <v>0</v>
      </c>
      <c r="B3485">
        <f>資料貼入!B3485</f>
        <v>0</v>
      </c>
      <c r="C3485">
        <f>SUM($B$3:B3485)</f>
        <v>35551165.540000029</v>
      </c>
      <c r="L3485" t="str">
        <f t="shared" si="64"/>
        <v>1900</v>
      </c>
    </row>
    <row r="3486" spans="1:12" ht="16.2">
      <c r="A3486" s="1">
        <f>策略報表!A3486</f>
        <v>0</v>
      </c>
      <c r="B3486">
        <f>資料貼入!B3486</f>
        <v>0</v>
      </c>
      <c r="C3486">
        <f>SUM($B$3:B3486)</f>
        <v>35551165.540000029</v>
      </c>
      <c r="L3486" t="str">
        <f t="shared" si="64"/>
        <v>1900</v>
      </c>
    </row>
    <row r="3487" spans="1:12" ht="16.2">
      <c r="A3487" s="1">
        <f>策略報表!A3487</f>
        <v>0</v>
      </c>
      <c r="B3487">
        <f>資料貼入!B3487</f>
        <v>0</v>
      </c>
      <c r="C3487">
        <f>SUM($B$3:B3487)</f>
        <v>35551165.540000029</v>
      </c>
      <c r="L3487" t="str">
        <f t="shared" si="64"/>
        <v>1900</v>
      </c>
    </row>
    <row r="3488" spans="1:12" ht="16.2">
      <c r="A3488" s="1">
        <f>策略報表!A3488</f>
        <v>0</v>
      </c>
      <c r="B3488">
        <f>資料貼入!B3488</f>
        <v>0</v>
      </c>
      <c r="C3488">
        <f>SUM($B$3:B3488)</f>
        <v>35551165.540000029</v>
      </c>
      <c r="L3488" t="str">
        <f t="shared" si="64"/>
        <v>1900</v>
      </c>
    </row>
    <row r="3489" spans="1:12" ht="16.2">
      <c r="A3489" s="1">
        <f>策略報表!A3489</f>
        <v>0</v>
      </c>
      <c r="B3489">
        <f>資料貼入!B3489</f>
        <v>0</v>
      </c>
      <c r="C3489">
        <f>SUM($B$3:B3489)</f>
        <v>35551165.540000029</v>
      </c>
      <c r="L3489" t="str">
        <f t="shared" si="64"/>
        <v>1900</v>
      </c>
    </row>
    <row r="3490" spans="1:12" ht="16.2">
      <c r="A3490" s="1">
        <f>策略報表!A3490</f>
        <v>0</v>
      </c>
      <c r="B3490">
        <f>資料貼入!B3490</f>
        <v>0</v>
      </c>
      <c r="C3490">
        <f>SUM($B$3:B3490)</f>
        <v>35551165.540000029</v>
      </c>
      <c r="L3490" t="str">
        <f t="shared" si="64"/>
        <v>1900</v>
      </c>
    </row>
    <row r="3491" spans="1:12" ht="16.2">
      <c r="A3491" s="1">
        <f>策略報表!A3491</f>
        <v>0</v>
      </c>
      <c r="B3491">
        <f>資料貼入!B3491</f>
        <v>0</v>
      </c>
      <c r="C3491">
        <f>SUM($B$3:B3491)</f>
        <v>35551165.540000029</v>
      </c>
      <c r="L3491" t="str">
        <f t="shared" si="64"/>
        <v>1900</v>
      </c>
    </row>
    <row r="3492" spans="1:12" ht="16.2">
      <c r="A3492" s="1">
        <f>策略報表!A3492</f>
        <v>0</v>
      </c>
      <c r="B3492">
        <f>資料貼入!B3492</f>
        <v>0</v>
      </c>
      <c r="C3492">
        <f>SUM($B$3:B3492)</f>
        <v>35551165.540000029</v>
      </c>
      <c r="L3492" t="str">
        <f t="shared" si="64"/>
        <v>1900</v>
      </c>
    </row>
    <row r="3493" spans="1:12" ht="16.2">
      <c r="A3493" s="1">
        <f>策略報表!A3493</f>
        <v>0</v>
      </c>
      <c r="B3493">
        <f>資料貼入!B3493</f>
        <v>0</v>
      </c>
      <c r="C3493">
        <f>SUM($B$3:B3493)</f>
        <v>35551165.540000029</v>
      </c>
      <c r="L3493" t="str">
        <f t="shared" si="64"/>
        <v>1900</v>
      </c>
    </row>
    <row r="3494" spans="1:12" ht="16.2">
      <c r="A3494" s="1">
        <f>策略報表!A3494</f>
        <v>0</v>
      </c>
      <c r="B3494">
        <f>資料貼入!B3494</f>
        <v>0</v>
      </c>
      <c r="C3494">
        <f>SUM($B$3:B3494)</f>
        <v>35551165.540000029</v>
      </c>
      <c r="L3494" t="str">
        <f t="shared" si="64"/>
        <v>1900</v>
      </c>
    </row>
    <row r="3495" spans="1:12" ht="16.2">
      <c r="A3495" s="1">
        <f>策略報表!A3495</f>
        <v>0</v>
      </c>
      <c r="B3495">
        <f>資料貼入!B3495</f>
        <v>0</v>
      </c>
      <c r="C3495">
        <f>SUM($B$3:B3495)</f>
        <v>35551165.540000029</v>
      </c>
      <c r="L3495" t="str">
        <f t="shared" si="64"/>
        <v>1900</v>
      </c>
    </row>
    <row r="3496" spans="1:12" ht="16.2">
      <c r="A3496" s="1">
        <f>策略報表!A3496</f>
        <v>0</v>
      </c>
      <c r="B3496">
        <f>資料貼入!B3496</f>
        <v>0</v>
      </c>
      <c r="C3496">
        <f>SUM($B$3:B3496)</f>
        <v>35551165.540000029</v>
      </c>
      <c r="L3496" t="str">
        <f t="shared" si="64"/>
        <v>1900</v>
      </c>
    </row>
    <row r="3497" spans="1:12" ht="16.2">
      <c r="A3497" s="1">
        <f>策略報表!A3497</f>
        <v>0</v>
      </c>
      <c r="B3497">
        <f>資料貼入!B3497</f>
        <v>0</v>
      </c>
      <c r="C3497">
        <f>SUM($B$3:B3497)</f>
        <v>35551165.540000029</v>
      </c>
      <c r="L3497" t="str">
        <f t="shared" si="64"/>
        <v>1900</v>
      </c>
    </row>
    <row r="3498" spans="1:12" ht="16.2">
      <c r="A3498" s="1">
        <f>策略報表!A3498</f>
        <v>0</v>
      </c>
      <c r="B3498">
        <f>資料貼入!B3498</f>
        <v>0</v>
      </c>
      <c r="C3498">
        <f>SUM($B$3:B3498)</f>
        <v>35551165.540000029</v>
      </c>
      <c r="L3498" t="str">
        <f t="shared" si="64"/>
        <v>1900</v>
      </c>
    </row>
    <row r="3499" spans="1:12" ht="16.2">
      <c r="A3499" s="1">
        <f>策略報表!A3499</f>
        <v>0</v>
      </c>
      <c r="B3499">
        <f>資料貼入!B3499</f>
        <v>0</v>
      </c>
      <c r="C3499">
        <f>SUM($B$3:B3499)</f>
        <v>35551165.540000029</v>
      </c>
      <c r="L3499" t="str">
        <f t="shared" si="64"/>
        <v>1900</v>
      </c>
    </row>
    <row r="3500" spans="1:12" ht="16.2">
      <c r="A3500" s="1">
        <f>策略報表!A3500</f>
        <v>0</v>
      </c>
      <c r="B3500">
        <f>資料貼入!B3500</f>
        <v>0</v>
      </c>
      <c r="C3500">
        <f>SUM($B$3:B3500)</f>
        <v>35551165.540000029</v>
      </c>
      <c r="L3500" t="str">
        <f t="shared" si="64"/>
        <v>1900</v>
      </c>
    </row>
    <row r="3501" spans="1:12" ht="16.2">
      <c r="A3501" s="1">
        <f>策略報表!A3501</f>
        <v>0</v>
      </c>
      <c r="B3501">
        <f>資料貼入!B3501</f>
        <v>0</v>
      </c>
      <c r="C3501">
        <f>SUM($B$3:B3501)</f>
        <v>35551165.540000029</v>
      </c>
      <c r="L3501" t="str">
        <f t="shared" si="64"/>
        <v>1900</v>
      </c>
    </row>
    <row r="3502" spans="1:12" ht="16.2">
      <c r="A3502" s="1">
        <f>策略報表!A3502</f>
        <v>0</v>
      </c>
      <c r="B3502">
        <f>資料貼入!B3502</f>
        <v>0</v>
      </c>
      <c r="C3502">
        <f>SUM($B$3:B3502)</f>
        <v>35551165.540000029</v>
      </c>
      <c r="L3502" t="str">
        <f t="shared" si="64"/>
        <v>1900</v>
      </c>
    </row>
    <row r="3503" spans="1:12" ht="16.2">
      <c r="A3503" s="1">
        <f>策略報表!A3503</f>
        <v>0</v>
      </c>
      <c r="B3503">
        <f>資料貼入!B3503</f>
        <v>0</v>
      </c>
      <c r="C3503">
        <f>SUM($B$3:B3503)</f>
        <v>35551165.540000029</v>
      </c>
      <c r="L3503" t="str">
        <f t="shared" si="64"/>
        <v>1900</v>
      </c>
    </row>
    <row r="3504" spans="1:12" ht="16.2">
      <c r="A3504" s="1">
        <f>策略報表!A3504</f>
        <v>0</v>
      </c>
      <c r="B3504">
        <f>資料貼入!B3504</f>
        <v>0</v>
      </c>
      <c r="C3504">
        <f>SUM($B$3:B3504)</f>
        <v>35551165.540000029</v>
      </c>
      <c r="L3504" t="str">
        <f t="shared" si="64"/>
        <v>1900</v>
      </c>
    </row>
    <row r="3505" spans="1:12" ht="16.2">
      <c r="A3505" s="1">
        <f>策略報表!A3505</f>
        <v>0</v>
      </c>
      <c r="B3505">
        <f>資料貼入!B3505</f>
        <v>0</v>
      </c>
      <c r="C3505">
        <f>SUM($B$3:B3505)</f>
        <v>35551165.540000029</v>
      </c>
      <c r="L3505" t="str">
        <f t="shared" si="64"/>
        <v>1900</v>
      </c>
    </row>
    <row r="3506" spans="1:12" ht="16.2">
      <c r="A3506" s="1">
        <f>策略報表!A3506</f>
        <v>0</v>
      </c>
      <c r="B3506">
        <f>資料貼入!B3506</f>
        <v>0</v>
      </c>
      <c r="C3506">
        <f>SUM($B$3:B3506)</f>
        <v>35551165.540000029</v>
      </c>
      <c r="L3506" t="str">
        <f t="shared" si="64"/>
        <v>1900</v>
      </c>
    </row>
    <row r="3507" spans="1:12" ht="16.2">
      <c r="A3507" s="1">
        <f>策略報表!A3507</f>
        <v>0</v>
      </c>
      <c r="B3507">
        <f>資料貼入!B3507</f>
        <v>0</v>
      </c>
      <c r="C3507">
        <f>SUM($B$3:B3507)</f>
        <v>35551165.540000029</v>
      </c>
      <c r="L3507" t="str">
        <f t="shared" si="64"/>
        <v>1900</v>
      </c>
    </row>
    <row r="3508" spans="1:12" ht="16.2">
      <c r="A3508" s="1">
        <f>策略報表!A3508</f>
        <v>0</v>
      </c>
      <c r="B3508">
        <f>資料貼入!B3508</f>
        <v>0</v>
      </c>
      <c r="C3508">
        <f>SUM($B$3:B3508)</f>
        <v>35551165.540000029</v>
      </c>
      <c r="L3508" t="str">
        <f t="shared" si="64"/>
        <v>1900</v>
      </c>
    </row>
    <row r="3509" spans="1:12" ht="16.2">
      <c r="A3509" s="1">
        <f>策略報表!A3509</f>
        <v>0</v>
      </c>
      <c r="B3509">
        <f>資料貼入!B3509</f>
        <v>0</v>
      </c>
      <c r="C3509">
        <f>SUM($B$3:B3509)</f>
        <v>35551165.540000029</v>
      </c>
      <c r="L3509" t="str">
        <f t="shared" ref="L3509:L3572" si="65">IF(ISBLANK(A3509),"",TEXT(A3509,"yyyy"))</f>
        <v>1900</v>
      </c>
    </row>
    <row r="3510" spans="1:12" ht="16.2">
      <c r="A3510" s="1">
        <f>策略報表!A3510</f>
        <v>0</v>
      </c>
      <c r="B3510">
        <f>資料貼入!B3510</f>
        <v>0</v>
      </c>
      <c r="C3510">
        <f>SUM($B$3:B3510)</f>
        <v>35551165.540000029</v>
      </c>
      <c r="L3510" t="str">
        <f t="shared" si="65"/>
        <v>1900</v>
      </c>
    </row>
    <row r="3511" spans="1:12" ht="16.2">
      <c r="A3511" s="1">
        <f>策略報表!A3511</f>
        <v>0</v>
      </c>
      <c r="B3511">
        <f>資料貼入!B3511</f>
        <v>0</v>
      </c>
      <c r="C3511">
        <f>SUM($B$3:B3511)</f>
        <v>35551165.540000029</v>
      </c>
      <c r="L3511" t="str">
        <f t="shared" si="65"/>
        <v>1900</v>
      </c>
    </row>
    <row r="3512" spans="1:12" ht="16.2">
      <c r="A3512" s="1">
        <f>策略報表!A3512</f>
        <v>0</v>
      </c>
      <c r="B3512">
        <f>資料貼入!B3512</f>
        <v>0</v>
      </c>
      <c r="C3512">
        <f>SUM($B$3:B3512)</f>
        <v>35551165.540000029</v>
      </c>
      <c r="L3512" t="str">
        <f t="shared" si="65"/>
        <v>1900</v>
      </c>
    </row>
    <row r="3513" spans="1:12" ht="16.2">
      <c r="A3513" s="1">
        <f>策略報表!A3513</f>
        <v>0</v>
      </c>
      <c r="B3513">
        <f>資料貼入!B3513</f>
        <v>0</v>
      </c>
      <c r="C3513">
        <f>SUM($B$3:B3513)</f>
        <v>35551165.540000029</v>
      </c>
      <c r="L3513" t="str">
        <f t="shared" si="65"/>
        <v>1900</v>
      </c>
    </row>
    <row r="3514" spans="1:12" ht="16.2">
      <c r="A3514" s="1">
        <f>策略報表!A3514</f>
        <v>0</v>
      </c>
      <c r="B3514">
        <f>資料貼入!B3514</f>
        <v>0</v>
      </c>
      <c r="C3514">
        <f>SUM($B$3:B3514)</f>
        <v>35551165.540000029</v>
      </c>
      <c r="L3514" t="str">
        <f t="shared" si="65"/>
        <v>1900</v>
      </c>
    </row>
    <row r="3515" spans="1:12" ht="16.2">
      <c r="A3515" s="1">
        <f>策略報表!A3515</f>
        <v>0</v>
      </c>
      <c r="B3515">
        <f>資料貼入!B3515</f>
        <v>0</v>
      </c>
      <c r="C3515">
        <f>SUM($B$3:B3515)</f>
        <v>35551165.540000029</v>
      </c>
      <c r="L3515" t="str">
        <f t="shared" si="65"/>
        <v>1900</v>
      </c>
    </row>
    <row r="3516" spans="1:12" ht="16.2">
      <c r="A3516" s="1">
        <f>策略報表!A3516</f>
        <v>0</v>
      </c>
      <c r="B3516">
        <f>資料貼入!B3516</f>
        <v>0</v>
      </c>
      <c r="C3516">
        <f>SUM($B$3:B3516)</f>
        <v>35551165.540000029</v>
      </c>
      <c r="L3516" t="str">
        <f t="shared" si="65"/>
        <v>1900</v>
      </c>
    </row>
    <row r="3517" spans="1:12" ht="16.2">
      <c r="A3517" s="1">
        <f>策略報表!A3517</f>
        <v>0</v>
      </c>
      <c r="B3517">
        <f>資料貼入!B3517</f>
        <v>0</v>
      </c>
      <c r="C3517">
        <f>SUM($B$3:B3517)</f>
        <v>35551165.540000029</v>
      </c>
      <c r="L3517" t="str">
        <f t="shared" si="65"/>
        <v>1900</v>
      </c>
    </row>
    <row r="3518" spans="1:12" ht="16.2">
      <c r="A3518" s="1">
        <f>策略報表!A3518</f>
        <v>0</v>
      </c>
      <c r="B3518">
        <f>資料貼入!B3518</f>
        <v>0</v>
      </c>
      <c r="C3518">
        <f>SUM($B$3:B3518)</f>
        <v>35551165.540000029</v>
      </c>
      <c r="L3518" t="str">
        <f t="shared" si="65"/>
        <v>1900</v>
      </c>
    </row>
    <row r="3519" spans="1:12" ht="16.2">
      <c r="A3519" s="1">
        <f>策略報表!A3519</f>
        <v>0</v>
      </c>
      <c r="B3519">
        <f>資料貼入!B3519</f>
        <v>0</v>
      </c>
      <c r="C3519">
        <f>SUM($B$3:B3519)</f>
        <v>35551165.540000029</v>
      </c>
      <c r="L3519" t="str">
        <f t="shared" si="65"/>
        <v>1900</v>
      </c>
    </row>
    <row r="3520" spans="1:12" ht="16.2">
      <c r="A3520" s="1">
        <f>策略報表!A3520</f>
        <v>0</v>
      </c>
      <c r="B3520">
        <f>資料貼入!B3520</f>
        <v>0</v>
      </c>
      <c r="C3520">
        <f>SUM($B$3:B3520)</f>
        <v>35551165.540000029</v>
      </c>
      <c r="L3520" t="str">
        <f t="shared" si="65"/>
        <v>1900</v>
      </c>
    </row>
    <row r="3521" spans="1:12" ht="16.2">
      <c r="A3521" s="1">
        <f>策略報表!A3521</f>
        <v>0</v>
      </c>
      <c r="B3521">
        <f>資料貼入!B3521</f>
        <v>0</v>
      </c>
      <c r="C3521">
        <f>SUM($B$3:B3521)</f>
        <v>35551165.540000029</v>
      </c>
      <c r="L3521" t="str">
        <f t="shared" si="65"/>
        <v>1900</v>
      </c>
    </row>
    <row r="3522" spans="1:12" ht="16.2">
      <c r="A3522" s="1">
        <f>策略報表!A3522</f>
        <v>0</v>
      </c>
      <c r="B3522">
        <f>資料貼入!B3522</f>
        <v>0</v>
      </c>
      <c r="C3522">
        <f>SUM($B$3:B3522)</f>
        <v>35551165.540000029</v>
      </c>
      <c r="L3522" t="str">
        <f t="shared" si="65"/>
        <v>1900</v>
      </c>
    </row>
    <row r="3523" spans="1:12" ht="16.2">
      <c r="A3523" s="1">
        <f>策略報表!A3523</f>
        <v>0</v>
      </c>
      <c r="B3523">
        <f>資料貼入!B3523</f>
        <v>0</v>
      </c>
      <c r="C3523">
        <f>SUM($B$3:B3523)</f>
        <v>35551165.540000029</v>
      </c>
      <c r="L3523" t="str">
        <f t="shared" si="65"/>
        <v>1900</v>
      </c>
    </row>
    <row r="3524" spans="1:12" ht="16.2">
      <c r="A3524" s="1">
        <f>策略報表!A3524</f>
        <v>0</v>
      </c>
      <c r="B3524">
        <f>資料貼入!B3524</f>
        <v>0</v>
      </c>
      <c r="C3524">
        <f>SUM($B$3:B3524)</f>
        <v>35551165.540000029</v>
      </c>
      <c r="L3524" t="str">
        <f t="shared" si="65"/>
        <v>1900</v>
      </c>
    </row>
    <row r="3525" spans="1:12" ht="16.2">
      <c r="A3525" s="1">
        <f>策略報表!A3525</f>
        <v>0</v>
      </c>
      <c r="B3525">
        <f>資料貼入!B3525</f>
        <v>0</v>
      </c>
      <c r="C3525">
        <f>SUM($B$3:B3525)</f>
        <v>35551165.540000029</v>
      </c>
      <c r="L3525" t="str">
        <f t="shared" si="65"/>
        <v>1900</v>
      </c>
    </row>
    <row r="3526" spans="1:12" ht="16.2">
      <c r="A3526" s="1">
        <f>策略報表!A3526</f>
        <v>0</v>
      </c>
      <c r="B3526">
        <f>資料貼入!B3526</f>
        <v>0</v>
      </c>
      <c r="C3526">
        <f>SUM($B$3:B3526)</f>
        <v>35551165.540000029</v>
      </c>
      <c r="L3526" t="str">
        <f t="shared" si="65"/>
        <v>1900</v>
      </c>
    </row>
    <row r="3527" spans="1:12" ht="16.2">
      <c r="A3527" s="1">
        <f>策略報表!A3527</f>
        <v>0</v>
      </c>
      <c r="B3527">
        <f>資料貼入!B3527</f>
        <v>0</v>
      </c>
      <c r="C3527">
        <f>SUM($B$3:B3527)</f>
        <v>35551165.540000029</v>
      </c>
      <c r="L3527" t="str">
        <f t="shared" si="65"/>
        <v>1900</v>
      </c>
    </row>
    <row r="3528" spans="1:12" ht="16.2">
      <c r="A3528" s="1">
        <f>策略報表!A3528</f>
        <v>0</v>
      </c>
      <c r="B3528">
        <f>資料貼入!B3528</f>
        <v>0</v>
      </c>
      <c r="C3528">
        <f>SUM($B$3:B3528)</f>
        <v>35551165.540000029</v>
      </c>
      <c r="L3528" t="str">
        <f t="shared" si="65"/>
        <v>1900</v>
      </c>
    </row>
    <row r="3529" spans="1:12" ht="16.2">
      <c r="A3529" s="1">
        <f>策略報表!A3529</f>
        <v>0</v>
      </c>
      <c r="B3529">
        <f>資料貼入!B3529</f>
        <v>0</v>
      </c>
      <c r="C3529">
        <f>SUM($B$3:B3529)</f>
        <v>35551165.540000029</v>
      </c>
      <c r="L3529" t="str">
        <f t="shared" si="65"/>
        <v>1900</v>
      </c>
    </row>
    <row r="3530" spans="1:12" ht="16.2">
      <c r="A3530" s="1">
        <f>策略報表!A3530</f>
        <v>0</v>
      </c>
      <c r="B3530">
        <f>資料貼入!B3530</f>
        <v>0</v>
      </c>
      <c r="C3530">
        <f>SUM($B$3:B3530)</f>
        <v>35551165.540000029</v>
      </c>
      <c r="L3530" t="str">
        <f t="shared" si="65"/>
        <v>1900</v>
      </c>
    </row>
    <row r="3531" spans="1:12" ht="16.2">
      <c r="A3531" s="1">
        <f>策略報表!A3531</f>
        <v>0</v>
      </c>
      <c r="B3531">
        <f>資料貼入!B3531</f>
        <v>0</v>
      </c>
      <c r="C3531">
        <f>SUM($B$3:B3531)</f>
        <v>35551165.540000029</v>
      </c>
      <c r="L3531" t="str">
        <f t="shared" si="65"/>
        <v>1900</v>
      </c>
    </row>
    <row r="3532" spans="1:12" ht="16.2">
      <c r="A3532" s="1">
        <f>策略報表!A3532</f>
        <v>0</v>
      </c>
      <c r="B3532">
        <f>資料貼入!B3532</f>
        <v>0</v>
      </c>
      <c r="C3532">
        <f>SUM($B$3:B3532)</f>
        <v>35551165.540000029</v>
      </c>
      <c r="L3532" t="str">
        <f t="shared" si="65"/>
        <v>1900</v>
      </c>
    </row>
    <row r="3533" spans="1:12" ht="16.2">
      <c r="A3533" s="1">
        <f>策略報表!A3533</f>
        <v>0</v>
      </c>
      <c r="B3533">
        <f>資料貼入!B3533</f>
        <v>0</v>
      </c>
      <c r="C3533">
        <f>SUM($B$3:B3533)</f>
        <v>35551165.540000029</v>
      </c>
      <c r="L3533" t="str">
        <f t="shared" si="65"/>
        <v>1900</v>
      </c>
    </row>
    <row r="3534" spans="1:12" ht="16.2">
      <c r="A3534" s="1">
        <f>策略報表!A3534</f>
        <v>0</v>
      </c>
      <c r="B3534">
        <f>資料貼入!B3534</f>
        <v>0</v>
      </c>
      <c r="C3534">
        <f>SUM($B$3:B3534)</f>
        <v>35551165.540000029</v>
      </c>
      <c r="L3534" t="str">
        <f t="shared" si="65"/>
        <v>1900</v>
      </c>
    </row>
    <row r="3535" spans="1:12" ht="16.2">
      <c r="A3535" s="1">
        <f>策略報表!A3535</f>
        <v>0</v>
      </c>
      <c r="B3535">
        <f>資料貼入!B3535</f>
        <v>0</v>
      </c>
      <c r="C3535">
        <f>SUM($B$3:B3535)</f>
        <v>35551165.540000029</v>
      </c>
      <c r="L3535" t="str">
        <f t="shared" si="65"/>
        <v>1900</v>
      </c>
    </row>
    <row r="3536" spans="1:12" ht="16.2">
      <c r="A3536" s="1">
        <f>策略報表!A3536</f>
        <v>0</v>
      </c>
      <c r="B3536">
        <f>資料貼入!B3536</f>
        <v>0</v>
      </c>
      <c r="C3536">
        <f>SUM($B$3:B3536)</f>
        <v>35551165.540000029</v>
      </c>
      <c r="L3536" t="str">
        <f t="shared" si="65"/>
        <v>1900</v>
      </c>
    </row>
    <row r="3537" spans="1:12" ht="16.2">
      <c r="A3537" s="1">
        <f>策略報表!A3537</f>
        <v>0</v>
      </c>
      <c r="B3537">
        <f>資料貼入!B3537</f>
        <v>0</v>
      </c>
      <c r="C3537">
        <f>SUM($B$3:B3537)</f>
        <v>35551165.540000029</v>
      </c>
      <c r="L3537" t="str">
        <f t="shared" si="65"/>
        <v>1900</v>
      </c>
    </row>
    <row r="3538" spans="1:12" ht="16.2">
      <c r="A3538" s="1">
        <f>策略報表!A3538</f>
        <v>0</v>
      </c>
      <c r="B3538">
        <f>資料貼入!B3538</f>
        <v>0</v>
      </c>
      <c r="C3538">
        <f>SUM($B$3:B3538)</f>
        <v>35551165.540000029</v>
      </c>
      <c r="L3538" t="str">
        <f t="shared" si="65"/>
        <v>1900</v>
      </c>
    </row>
    <row r="3539" spans="1:12" ht="16.2">
      <c r="A3539" s="1">
        <f>策略報表!A3539</f>
        <v>0</v>
      </c>
      <c r="B3539">
        <f>資料貼入!B3539</f>
        <v>0</v>
      </c>
      <c r="C3539">
        <f>SUM($B$3:B3539)</f>
        <v>35551165.540000029</v>
      </c>
      <c r="L3539" t="str">
        <f t="shared" si="65"/>
        <v>1900</v>
      </c>
    </row>
    <row r="3540" spans="1:12" ht="16.2">
      <c r="A3540" s="1">
        <f>策略報表!A3540</f>
        <v>0</v>
      </c>
      <c r="B3540">
        <f>資料貼入!B3540</f>
        <v>0</v>
      </c>
      <c r="C3540">
        <f>SUM($B$3:B3540)</f>
        <v>35551165.540000029</v>
      </c>
      <c r="L3540" t="str">
        <f t="shared" si="65"/>
        <v>1900</v>
      </c>
    </row>
    <row r="3541" spans="1:12" ht="16.2">
      <c r="A3541" s="1">
        <f>策略報表!A3541</f>
        <v>0</v>
      </c>
      <c r="B3541">
        <f>資料貼入!B3541</f>
        <v>0</v>
      </c>
      <c r="C3541">
        <f>SUM($B$3:B3541)</f>
        <v>35551165.540000029</v>
      </c>
      <c r="L3541" t="str">
        <f t="shared" si="65"/>
        <v>1900</v>
      </c>
    </row>
    <row r="3542" spans="1:12" ht="16.2">
      <c r="A3542" s="1">
        <f>策略報表!A3542</f>
        <v>0</v>
      </c>
      <c r="B3542">
        <f>資料貼入!B3542</f>
        <v>0</v>
      </c>
      <c r="C3542">
        <f>SUM($B$3:B3542)</f>
        <v>35551165.540000029</v>
      </c>
      <c r="L3542" t="str">
        <f t="shared" si="65"/>
        <v>1900</v>
      </c>
    </row>
    <row r="3543" spans="1:12" ht="16.2">
      <c r="A3543" s="1">
        <f>策略報表!A3543</f>
        <v>0</v>
      </c>
      <c r="B3543">
        <f>資料貼入!B3543</f>
        <v>0</v>
      </c>
      <c r="C3543">
        <f>SUM($B$3:B3543)</f>
        <v>35551165.540000029</v>
      </c>
      <c r="L3543" t="str">
        <f t="shared" si="65"/>
        <v>1900</v>
      </c>
    </row>
    <row r="3544" spans="1:12" ht="16.2">
      <c r="A3544" s="1">
        <f>策略報表!A3544</f>
        <v>0</v>
      </c>
      <c r="B3544">
        <f>資料貼入!B3544</f>
        <v>0</v>
      </c>
      <c r="C3544">
        <f>SUM($B$3:B3544)</f>
        <v>35551165.540000029</v>
      </c>
      <c r="L3544" t="str">
        <f t="shared" si="65"/>
        <v>1900</v>
      </c>
    </row>
    <row r="3545" spans="1:12" ht="16.2">
      <c r="A3545" s="1">
        <f>策略報表!A3545</f>
        <v>0</v>
      </c>
      <c r="B3545">
        <f>資料貼入!B3545</f>
        <v>0</v>
      </c>
      <c r="C3545">
        <f>SUM($B$3:B3545)</f>
        <v>35551165.540000029</v>
      </c>
      <c r="L3545" t="str">
        <f t="shared" si="65"/>
        <v>1900</v>
      </c>
    </row>
    <row r="3546" spans="1:12" ht="16.2">
      <c r="A3546" s="1">
        <f>策略報表!A3546</f>
        <v>0</v>
      </c>
      <c r="B3546">
        <f>資料貼入!B3546</f>
        <v>0</v>
      </c>
      <c r="C3546">
        <f>SUM($B$3:B3546)</f>
        <v>35551165.540000029</v>
      </c>
      <c r="L3546" t="str">
        <f t="shared" si="65"/>
        <v>1900</v>
      </c>
    </row>
    <row r="3547" spans="1:12" ht="16.2">
      <c r="A3547" s="1">
        <f>策略報表!A3547</f>
        <v>0</v>
      </c>
      <c r="B3547">
        <f>資料貼入!B3547</f>
        <v>0</v>
      </c>
      <c r="C3547">
        <f>SUM($B$3:B3547)</f>
        <v>35551165.540000029</v>
      </c>
      <c r="L3547" t="str">
        <f t="shared" si="65"/>
        <v>1900</v>
      </c>
    </row>
    <row r="3548" spans="1:12" ht="16.2">
      <c r="A3548" s="1">
        <f>策略報表!A3548</f>
        <v>0</v>
      </c>
      <c r="B3548">
        <f>資料貼入!B3548</f>
        <v>0</v>
      </c>
      <c r="C3548">
        <f>SUM($B$3:B3548)</f>
        <v>35551165.540000029</v>
      </c>
      <c r="L3548" t="str">
        <f t="shared" si="65"/>
        <v>1900</v>
      </c>
    </row>
    <row r="3549" spans="1:12" ht="16.2">
      <c r="A3549" s="1">
        <f>策略報表!A3549</f>
        <v>0</v>
      </c>
      <c r="B3549">
        <f>資料貼入!B3549</f>
        <v>0</v>
      </c>
      <c r="C3549">
        <f>SUM($B$3:B3549)</f>
        <v>35551165.540000029</v>
      </c>
      <c r="L3549" t="str">
        <f t="shared" si="65"/>
        <v>1900</v>
      </c>
    </row>
    <row r="3550" spans="1:12" ht="16.2">
      <c r="A3550" s="1">
        <f>策略報表!A3550</f>
        <v>0</v>
      </c>
      <c r="B3550">
        <f>資料貼入!B3550</f>
        <v>0</v>
      </c>
      <c r="C3550">
        <f>SUM($B$3:B3550)</f>
        <v>35551165.540000029</v>
      </c>
      <c r="L3550" t="str">
        <f t="shared" si="65"/>
        <v>1900</v>
      </c>
    </row>
    <row r="3551" spans="1:12" ht="16.2">
      <c r="A3551" s="1">
        <f>策略報表!A3551</f>
        <v>0</v>
      </c>
      <c r="B3551">
        <f>資料貼入!B3551</f>
        <v>0</v>
      </c>
      <c r="C3551">
        <f>SUM($B$3:B3551)</f>
        <v>35551165.540000029</v>
      </c>
      <c r="L3551" t="str">
        <f t="shared" si="65"/>
        <v>1900</v>
      </c>
    </row>
    <row r="3552" spans="1:12" ht="16.2">
      <c r="A3552" s="1">
        <f>策略報表!A3552</f>
        <v>0</v>
      </c>
      <c r="B3552">
        <f>資料貼入!B3552</f>
        <v>0</v>
      </c>
      <c r="C3552">
        <f>SUM($B$3:B3552)</f>
        <v>35551165.540000029</v>
      </c>
      <c r="L3552" t="str">
        <f t="shared" si="65"/>
        <v>1900</v>
      </c>
    </row>
    <row r="3553" spans="1:12" ht="16.2">
      <c r="A3553" s="1">
        <f>策略報表!A3553</f>
        <v>0</v>
      </c>
      <c r="B3553">
        <f>資料貼入!B3553</f>
        <v>0</v>
      </c>
      <c r="C3553">
        <f>SUM($B$3:B3553)</f>
        <v>35551165.540000029</v>
      </c>
      <c r="L3553" t="str">
        <f t="shared" si="65"/>
        <v>1900</v>
      </c>
    </row>
    <row r="3554" spans="1:12" ht="16.2">
      <c r="A3554" s="1">
        <f>策略報表!A3554</f>
        <v>0</v>
      </c>
      <c r="B3554">
        <f>資料貼入!B3554</f>
        <v>0</v>
      </c>
      <c r="C3554">
        <f>SUM($B$3:B3554)</f>
        <v>35551165.540000029</v>
      </c>
      <c r="L3554" t="str">
        <f t="shared" si="65"/>
        <v>1900</v>
      </c>
    </row>
    <row r="3555" spans="1:12" ht="16.2">
      <c r="A3555" s="1">
        <f>策略報表!A3555</f>
        <v>0</v>
      </c>
      <c r="B3555">
        <f>資料貼入!B3555</f>
        <v>0</v>
      </c>
      <c r="C3555">
        <f>SUM($B$3:B3555)</f>
        <v>35551165.540000029</v>
      </c>
      <c r="L3555" t="str">
        <f t="shared" si="65"/>
        <v>1900</v>
      </c>
    </row>
    <row r="3556" spans="1:12" ht="16.2">
      <c r="A3556" s="1">
        <f>策略報表!A3556</f>
        <v>0</v>
      </c>
      <c r="B3556">
        <f>資料貼入!B3556</f>
        <v>0</v>
      </c>
      <c r="C3556">
        <f>SUM($B$3:B3556)</f>
        <v>35551165.540000029</v>
      </c>
      <c r="L3556" t="str">
        <f t="shared" si="65"/>
        <v>1900</v>
      </c>
    </row>
    <row r="3557" spans="1:12" ht="16.2">
      <c r="A3557" s="1">
        <f>策略報表!A3557</f>
        <v>0</v>
      </c>
      <c r="B3557">
        <f>資料貼入!B3557</f>
        <v>0</v>
      </c>
      <c r="C3557">
        <f>SUM($B$3:B3557)</f>
        <v>35551165.540000029</v>
      </c>
      <c r="L3557" t="str">
        <f t="shared" si="65"/>
        <v>1900</v>
      </c>
    </row>
    <row r="3558" spans="1:12" ht="16.2">
      <c r="A3558" s="1">
        <f>策略報表!A3558</f>
        <v>0</v>
      </c>
      <c r="B3558">
        <f>資料貼入!B3558</f>
        <v>0</v>
      </c>
      <c r="C3558">
        <f>SUM($B$3:B3558)</f>
        <v>35551165.540000029</v>
      </c>
      <c r="L3558" t="str">
        <f t="shared" si="65"/>
        <v>1900</v>
      </c>
    </row>
    <row r="3559" spans="1:12" ht="16.2">
      <c r="A3559" s="1">
        <f>策略報表!A3559</f>
        <v>0</v>
      </c>
      <c r="B3559">
        <f>資料貼入!B3559</f>
        <v>0</v>
      </c>
      <c r="C3559">
        <f>SUM($B$3:B3559)</f>
        <v>35551165.540000029</v>
      </c>
      <c r="L3559" t="str">
        <f t="shared" si="65"/>
        <v>1900</v>
      </c>
    </row>
    <row r="3560" spans="1:12" ht="16.2">
      <c r="A3560" s="1">
        <f>策略報表!A3560</f>
        <v>0</v>
      </c>
      <c r="B3560">
        <f>資料貼入!B3560</f>
        <v>0</v>
      </c>
      <c r="C3560">
        <f>SUM($B$3:B3560)</f>
        <v>35551165.540000029</v>
      </c>
      <c r="L3560" t="str">
        <f t="shared" si="65"/>
        <v>1900</v>
      </c>
    </row>
    <row r="3561" spans="1:12" ht="16.2">
      <c r="A3561" s="1">
        <f>策略報表!A3561</f>
        <v>0</v>
      </c>
      <c r="B3561">
        <f>資料貼入!B3561</f>
        <v>0</v>
      </c>
      <c r="C3561">
        <f>SUM($B$3:B3561)</f>
        <v>35551165.540000029</v>
      </c>
      <c r="L3561" t="str">
        <f t="shared" si="65"/>
        <v>1900</v>
      </c>
    </row>
    <row r="3562" spans="1:12" ht="16.2">
      <c r="A3562" s="1">
        <f>策略報表!A3562</f>
        <v>0</v>
      </c>
      <c r="B3562">
        <f>資料貼入!B3562</f>
        <v>0</v>
      </c>
      <c r="C3562">
        <f>SUM($B$3:B3562)</f>
        <v>35551165.540000029</v>
      </c>
      <c r="L3562" t="str">
        <f t="shared" si="65"/>
        <v>1900</v>
      </c>
    </row>
    <row r="3563" spans="1:12" ht="16.2">
      <c r="A3563" s="1">
        <f>策略報表!A3563</f>
        <v>0</v>
      </c>
      <c r="B3563">
        <f>資料貼入!B3563</f>
        <v>0</v>
      </c>
      <c r="C3563">
        <f>SUM($B$3:B3563)</f>
        <v>35551165.540000029</v>
      </c>
      <c r="L3563" t="str">
        <f t="shared" si="65"/>
        <v>1900</v>
      </c>
    </row>
    <row r="3564" spans="1:12" ht="16.2">
      <c r="A3564" s="1">
        <f>策略報表!A3564</f>
        <v>0</v>
      </c>
      <c r="B3564">
        <f>資料貼入!B3564</f>
        <v>0</v>
      </c>
      <c r="C3564">
        <f>SUM($B$3:B3564)</f>
        <v>35551165.540000029</v>
      </c>
      <c r="L3564" t="str">
        <f t="shared" si="65"/>
        <v>1900</v>
      </c>
    </row>
    <row r="3565" spans="1:12" ht="16.2">
      <c r="A3565" s="1">
        <f>策略報表!A3565</f>
        <v>0</v>
      </c>
      <c r="B3565">
        <f>資料貼入!B3565</f>
        <v>0</v>
      </c>
      <c r="C3565">
        <f>SUM($B$3:B3565)</f>
        <v>35551165.540000029</v>
      </c>
      <c r="L3565" t="str">
        <f t="shared" si="65"/>
        <v>1900</v>
      </c>
    </row>
    <row r="3566" spans="1:12" ht="16.2">
      <c r="A3566" s="1">
        <f>策略報表!A3566</f>
        <v>0</v>
      </c>
      <c r="B3566">
        <f>資料貼入!B3566</f>
        <v>0</v>
      </c>
      <c r="C3566">
        <f>SUM($B$3:B3566)</f>
        <v>35551165.540000029</v>
      </c>
      <c r="L3566" t="str">
        <f t="shared" si="65"/>
        <v>1900</v>
      </c>
    </row>
    <row r="3567" spans="1:12" ht="16.2">
      <c r="A3567" s="1">
        <f>策略報表!A3567</f>
        <v>0</v>
      </c>
      <c r="B3567">
        <f>資料貼入!B3567</f>
        <v>0</v>
      </c>
      <c r="C3567">
        <f>SUM($B$3:B3567)</f>
        <v>35551165.540000029</v>
      </c>
      <c r="L3567" t="str">
        <f t="shared" si="65"/>
        <v>1900</v>
      </c>
    </row>
    <row r="3568" spans="1:12" ht="16.2">
      <c r="A3568" s="1">
        <f>策略報表!A3568</f>
        <v>0</v>
      </c>
      <c r="B3568">
        <f>資料貼入!B3568</f>
        <v>0</v>
      </c>
      <c r="C3568">
        <f>SUM($B$3:B3568)</f>
        <v>35551165.540000029</v>
      </c>
      <c r="L3568" t="str">
        <f t="shared" si="65"/>
        <v>1900</v>
      </c>
    </row>
    <row r="3569" spans="1:12" ht="16.2">
      <c r="A3569" s="1">
        <f>策略報表!A3569</f>
        <v>0</v>
      </c>
      <c r="B3569">
        <f>資料貼入!B3569</f>
        <v>0</v>
      </c>
      <c r="C3569">
        <f>SUM($B$3:B3569)</f>
        <v>35551165.540000029</v>
      </c>
      <c r="L3569" t="str">
        <f t="shared" si="65"/>
        <v>1900</v>
      </c>
    </row>
    <row r="3570" spans="1:12" ht="16.2">
      <c r="A3570" s="1">
        <f>策略報表!A3570</f>
        <v>0</v>
      </c>
      <c r="B3570">
        <f>資料貼入!B3570</f>
        <v>0</v>
      </c>
      <c r="C3570">
        <f>SUM($B$3:B3570)</f>
        <v>35551165.540000029</v>
      </c>
      <c r="L3570" t="str">
        <f t="shared" si="65"/>
        <v>1900</v>
      </c>
    </row>
    <row r="3571" spans="1:12" ht="16.2">
      <c r="A3571" s="1">
        <f>策略報表!A3571</f>
        <v>0</v>
      </c>
      <c r="B3571">
        <f>資料貼入!B3571</f>
        <v>0</v>
      </c>
      <c r="C3571">
        <f>SUM($B$3:B3571)</f>
        <v>35551165.540000029</v>
      </c>
      <c r="L3571" t="str">
        <f t="shared" si="65"/>
        <v>1900</v>
      </c>
    </row>
    <row r="3572" spans="1:12" ht="16.2">
      <c r="A3572" s="1">
        <f>策略報表!A3572</f>
        <v>0</v>
      </c>
      <c r="B3572">
        <f>資料貼入!B3572</f>
        <v>0</v>
      </c>
      <c r="C3572">
        <f>SUM($B$3:B3572)</f>
        <v>35551165.540000029</v>
      </c>
      <c r="L3572" t="str">
        <f t="shared" si="65"/>
        <v>1900</v>
      </c>
    </row>
    <row r="3573" spans="1:12" ht="16.2">
      <c r="A3573" s="1">
        <f>策略報表!A3573</f>
        <v>0</v>
      </c>
      <c r="B3573">
        <f>資料貼入!B3573</f>
        <v>0</v>
      </c>
      <c r="C3573">
        <f>SUM($B$3:B3573)</f>
        <v>35551165.540000029</v>
      </c>
      <c r="L3573" t="str">
        <f t="shared" ref="L3573:L3636" si="66">IF(ISBLANK(A3573),"",TEXT(A3573,"yyyy"))</f>
        <v>1900</v>
      </c>
    </row>
    <row r="3574" spans="1:12" ht="16.2">
      <c r="A3574" s="1">
        <f>策略報表!A3574</f>
        <v>0</v>
      </c>
      <c r="B3574">
        <f>資料貼入!B3574</f>
        <v>0</v>
      </c>
      <c r="C3574">
        <f>SUM($B$3:B3574)</f>
        <v>35551165.540000029</v>
      </c>
      <c r="L3574" t="str">
        <f t="shared" si="66"/>
        <v>1900</v>
      </c>
    </row>
    <row r="3575" spans="1:12" ht="16.2">
      <c r="A3575" s="1">
        <f>策略報表!A3575</f>
        <v>0</v>
      </c>
      <c r="B3575">
        <f>資料貼入!B3575</f>
        <v>0</v>
      </c>
      <c r="C3575">
        <f>SUM($B$3:B3575)</f>
        <v>35551165.540000029</v>
      </c>
      <c r="L3575" t="str">
        <f t="shared" si="66"/>
        <v>1900</v>
      </c>
    </row>
    <row r="3576" spans="1:12" ht="16.2">
      <c r="A3576" s="1">
        <f>策略報表!A3576</f>
        <v>0</v>
      </c>
      <c r="B3576">
        <f>資料貼入!B3576</f>
        <v>0</v>
      </c>
      <c r="C3576">
        <f>SUM($B$3:B3576)</f>
        <v>35551165.540000029</v>
      </c>
      <c r="L3576" t="str">
        <f t="shared" si="66"/>
        <v>1900</v>
      </c>
    </row>
    <row r="3577" spans="1:12" ht="16.2">
      <c r="A3577" s="1">
        <f>策略報表!A3577</f>
        <v>0</v>
      </c>
      <c r="B3577">
        <f>資料貼入!B3577</f>
        <v>0</v>
      </c>
      <c r="C3577">
        <f>SUM($B$3:B3577)</f>
        <v>35551165.540000029</v>
      </c>
      <c r="L3577" t="str">
        <f t="shared" si="66"/>
        <v>1900</v>
      </c>
    </row>
    <row r="3578" spans="1:12" ht="16.2">
      <c r="A3578" s="1">
        <f>策略報表!A3578</f>
        <v>0</v>
      </c>
      <c r="B3578">
        <f>資料貼入!B3578</f>
        <v>0</v>
      </c>
      <c r="C3578">
        <f>SUM($B$3:B3578)</f>
        <v>35551165.540000029</v>
      </c>
      <c r="L3578" t="str">
        <f t="shared" si="66"/>
        <v>1900</v>
      </c>
    </row>
    <row r="3579" spans="1:12" ht="16.2">
      <c r="A3579" s="1">
        <f>策略報表!A3579</f>
        <v>0</v>
      </c>
      <c r="B3579">
        <f>資料貼入!B3579</f>
        <v>0</v>
      </c>
      <c r="C3579">
        <f>SUM($B$3:B3579)</f>
        <v>35551165.540000029</v>
      </c>
      <c r="L3579" t="str">
        <f t="shared" si="66"/>
        <v>1900</v>
      </c>
    </row>
    <row r="3580" spans="1:12" ht="16.2">
      <c r="A3580" s="1">
        <f>策略報表!A3580</f>
        <v>0</v>
      </c>
      <c r="B3580">
        <f>資料貼入!B3580</f>
        <v>0</v>
      </c>
      <c r="C3580">
        <f>SUM($B$3:B3580)</f>
        <v>35551165.540000029</v>
      </c>
      <c r="L3580" t="str">
        <f t="shared" si="66"/>
        <v>1900</v>
      </c>
    </row>
    <row r="3581" spans="1:12" ht="16.2">
      <c r="A3581" s="1">
        <f>策略報表!A3581</f>
        <v>0</v>
      </c>
      <c r="B3581">
        <f>資料貼入!B3581</f>
        <v>0</v>
      </c>
      <c r="C3581">
        <f>SUM($B$3:B3581)</f>
        <v>35551165.540000029</v>
      </c>
      <c r="L3581" t="str">
        <f t="shared" si="66"/>
        <v>1900</v>
      </c>
    </row>
    <row r="3582" spans="1:12" ht="16.2">
      <c r="A3582" s="1">
        <f>策略報表!A3582</f>
        <v>0</v>
      </c>
      <c r="B3582">
        <f>資料貼入!B3582</f>
        <v>0</v>
      </c>
      <c r="C3582">
        <f>SUM($B$3:B3582)</f>
        <v>35551165.540000029</v>
      </c>
      <c r="L3582" t="str">
        <f t="shared" si="66"/>
        <v>1900</v>
      </c>
    </row>
    <row r="3583" spans="1:12" ht="16.2">
      <c r="A3583" s="1">
        <f>策略報表!A3583</f>
        <v>0</v>
      </c>
      <c r="B3583">
        <f>資料貼入!B3583</f>
        <v>0</v>
      </c>
      <c r="C3583">
        <f>SUM($B$3:B3583)</f>
        <v>35551165.540000029</v>
      </c>
      <c r="L3583" t="str">
        <f t="shared" si="66"/>
        <v>1900</v>
      </c>
    </row>
    <row r="3584" spans="1:12" ht="16.2">
      <c r="A3584" s="1">
        <f>策略報表!A3584</f>
        <v>0</v>
      </c>
      <c r="B3584">
        <f>資料貼入!B3584</f>
        <v>0</v>
      </c>
      <c r="C3584">
        <f>SUM($B$3:B3584)</f>
        <v>35551165.540000029</v>
      </c>
      <c r="L3584" t="str">
        <f t="shared" si="66"/>
        <v>1900</v>
      </c>
    </row>
    <row r="3585" spans="1:12" ht="16.2">
      <c r="A3585" s="1">
        <f>策略報表!A3585</f>
        <v>0</v>
      </c>
      <c r="B3585">
        <f>資料貼入!B3585</f>
        <v>0</v>
      </c>
      <c r="C3585">
        <f>SUM($B$3:B3585)</f>
        <v>35551165.540000029</v>
      </c>
      <c r="L3585" t="str">
        <f t="shared" si="66"/>
        <v>1900</v>
      </c>
    </row>
    <row r="3586" spans="1:12" ht="16.2">
      <c r="A3586" s="1">
        <f>策略報表!A3586</f>
        <v>0</v>
      </c>
      <c r="B3586">
        <f>資料貼入!B3586</f>
        <v>0</v>
      </c>
      <c r="C3586">
        <f>SUM($B$3:B3586)</f>
        <v>35551165.540000029</v>
      </c>
      <c r="L3586" t="str">
        <f t="shared" si="66"/>
        <v>1900</v>
      </c>
    </row>
    <row r="3587" spans="1:12" ht="16.2">
      <c r="A3587" s="1">
        <f>策略報表!A3587</f>
        <v>0</v>
      </c>
      <c r="B3587">
        <f>資料貼入!B3587</f>
        <v>0</v>
      </c>
      <c r="C3587">
        <f>SUM($B$3:B3587)</f>
        <v>35551165.540000029</v>
      </c>
      <c r="L3587" t="str">
        <f t="shared" si="66"/>
        <v>1900</v>
      </c>
    </row>
    <row r="3588" spans="1:12" ht="16.2">
      <c r="A3588" s="1">
        <f>策略報表!A3588</f>
        <v>0</v>
      </c>
      <c r="B3588">
        <f>資料貼入!B3588</f>
        <v>0</v>
      </c>
      <c r="C3588">
        <f>SUM($B$3:B3588)</f>
        <v>35551165.540000029</v>
      </c>
      <c r="L3588" t="str">
        <f t="shared" si="66"/>
        <v>1900</v>
      </c>
    </row>
    <row r="3589" spans="1:12" ht="16.2">
      <c r="A3589" s="1">
        <f>策略報表!A3589</f>
        <v>0</v>
      </c>
      <c r="B3589">
        <f>資料貼入!B3589</f>
        <v>0</v>
      </c>
      <c r="C3589">
        <f>SUM($B$3:B3589)</f>
        <v>35551165.540000029</v>
      </c>
      <c r="L3589" t="str">
        <f t="shared" si="66"/>
        <v>1900</v>
      </c>
    </row>
    <row r="3590" spans="1:12" ht="16.2">
      <c r="A3590" s="1">
        <f>策略報表!A3590</f>
        <v>0</v>
      </c>
      <c r="B3590">
        <f>資料貼入!B3590</f>
        <v>0</v>
      </c>
      <c r="C3590">
        <f>SUM($B$3:B3590)</f>
        <v>35551165.540000029</v>
      </c>
      <c r="L3590" t="str">
        <f t="shared" si="66"/>
        <v>1900</v>
      </c>
    </row>
    <row r="3591" spans="1:12" ht="16.2">
      <c r="A3591" s="1">
        <f>策略報表!A3591</f>
        <v>0</v>
      </c>
      <c r="B3591">
        <f>資料貼入!B3591</f>
        <v>0</v>
      </c>
      <c r="C3591">
        <f>SUM($B$3:B3591)</f>
        <v>35551165.540000029</v>
      </c>
      <c r="L3591" t="str">
        <f t="shared" si="66"/>
        <v>1900</v>
      </c>
    </row>
    <row r="3592" spans="1:12" ht="16.2">
      <c r="A3592" s="1">
        <f>策略報表!A3592</f>
        <v>0</v>
      </c>
      <c r="B3592">
        <f>資料貼入!B3592</f>
        <v>0</v>
      </c>
      <c r="C3592">
        <f>SUM($B$3:B3592)</f>
        <v>35551165.540000029</v>
      </c>
      <c r="L3592" t="str">
        <f t="shared" si="66"/>
        <v>1900</v>
      </c>
    </row>
    <row r="3593" spans="1:12" ht="16.2">
      <c r="A3593" s="1">
        <f>策略報表!A3593</f>
        <v>0</v>
      </c>
      <c r="B3593">
        <f>資料貼入!B3593</f>
        <v>0</v>
      </c>
      <c r="C3593">
        <f>SUM($B$3:B3593)</f>
        <v>35551165.540000029</v>
      </c>
      <c r="L3593" t="str">
        <f t="shared" si="66"/>
        <v>1900</v>
      </c>
    </row>
    <row r="3594" spans="1:12" ht="16.2">
      <c r="A3594" s="1">
        <f>策略報表!A3594</f>
        <v>0</v>
      </c>
      <c r="B3594">
        <f>資料貼入!B3594</f>
        <v>0</v>
      </c>
      <c r="C3594">
        <f>SUM($B$3:B3594)</f>
        <v>35551165.540000029</v>
      </c>
      <c r="L3594" t="str">
        <f t="shared" si="66"/>
        <v>1900</v>
      </c>
    </row>
    <row r="3595" spans="1:12" ht="16.2">
      <c r="A3595" s="1">
        <f>策略報表!A3595</f>
        <v>0</v>
      </c>
      <c r="B3595">
        <f>資料貼入!B3595</f>
        <v>0</v>
      </c>
      <c r="C3595">
        <f>SUM($B$3:B3595)</f>
        <v>35551165.540000029</v>
      </c>
      <c r="L3595" t="str">
        <f t="shared" si="66"/>
        <v>1900</v>
      </c>
    </row>
    <row r="3596" spans="1:12" ht="16.2">
      <c r="A3596" s="1">
        <f>策略報表!A3596</f>
        <v>0</v>
      </c>
      <c r="B3596">
        <f>資料貼入!B3596</f>
        <v>0</v>
      </c>
      <c r="C3596">
        <f>SUM($B$3:B3596)</f>
        <v>35551165.540000029</v>
      </c>
      <c r="L3596" t="str">
        <f t="shared" si="66"/>
        <v>1900</v>
      </c>
    </row>
    <row r="3597" spans="1:12" ht="16.2">
      <c r="A3597" s="1">
        <f>策略報表!A3597</f>
        <v>0</v>
      </c>
      <c r="B3597">
        <f>資料貼入!B3597</f>
        <v>0</v>
      </c>
      <c r="C3597">
        <f>SUM($B$3:B3597)</f>
        <v>35551165.540000029</v>
      </c>
      <c r="L3597" t="str">
        <f t="shared" si="66"/>
        <v>1900</v>
      </c>
    </row>
    <row r="3598" spans="1:12" ht="16.2">
      <c r="A3598" s="1">
        <f>策略報表!A3598</f>
        <v>0</v>
      </c>
      <c r="B3598">
        <f>資料貼入!B3598</f>
        <v>0</v>
      </c>
      <c r="C3598">
        <f>SUM($B$3:B3598)</f>
        <v>35551165.540000029</v>
      </c>
      <c r="L3598" t="str">
        <f t="shared" si="66"/>
        <v>1900</v>
      </c>
    </row>
    <row r="3599" spans="1:12" ht="16.2">
      <c r="A3599" s="1">
        <f>策略報表!A3599</f>
        <v>0</v>
      </c>
      <c r="B3599">
        <f>資料貼入!B3599</f>
        <v>0</v>
      </c>
      <c r="C3599">
        <f>SUM($B$3:B3599)</f>
        <v>35551165.540000029</v>
      </c>
      <c r="L3599" t="str">
        <f t="shared" si="66"/>
        <v>1900</v>
      </c>
    </row>
    <row r="3600" spans="1:12" ht="16.2">
      <c r="A3600" s="1">
        <f>策略報表!A3600</f>
        <v>0</v>
      </c>
      <c r="B3600">
        <f>資料貼入!B3600</f>
        <v>0</v>
      </c>
      <c r="C3600">
        <f>SUM($B$3:B3600)</f>
        <v>35551165.540000029</v>
      </c>
      <c r="L3600" t="str">
        <f t="shared" si="66"/>
        <v>1900</v>
      </c>
    </row>
    <row r="3601" spans="1:12" ht="16.2">
      <c r="A3601" s="1">
        <f>策略報表!A3601</f>
        <v>0</v>
      </c>
      <c r="B3601">
        <f>資料貼入!B3601</f>
        <v>0</v>
      </c>
      <c r="C3601">
        <f>SUM($B$3:B3601)</f>
        <v>35551165.540000029</v>
      </c>
      <c r="L3601" t="str">
        <f t="shared" si="66"/>
        <v>1900</v>
      </c>
    </row>
    <row r="3602" spans="1:12" ht="16.2">
      <c r="A3602" s="1">
        <f>策略報表!A3602</f>
        <v>0</v>
      </c>
      <c r="B3602">
        <f>資料貼入!B3602</f>
        <v>0</v>
      </c>
      <c r="C3602">
        <f>SUM($B$3:B3602)</f>
        <v>35551165.540000029</v>
      </c>
      <c r="L3602" t="str">
        <f t="shared" si="66"/>
        <v>1900</v>
      </c>
    </row>
    <row r="3603" spans="1:12" ht="16.2">
      <c r="A3603" s="1">
        <f>策略報表!A3603</f>
        <v>0</v>
      </c>
      <c r="B3603">
        <f>資料貼入!B3603</f>
        <v>0</v>
      </c>
      <c r="C3603">
        <f>SUM($B$3:B3603)</f>
        <v>35551165.540000029</v>
      </c>
      <c r="L3603" t="str">
        <f t="shared" si="66"/>
        <v>1900</v>
      </c>
    </row>
    <row r="3604" spans="1:12" ht="16.2">
      <c r="A3604" s="1">
        <f>策略報表!A3604</f>
        <v>0</v>
      </c>
      <c r="B3604">
        <f>資料貼入!B3604</f>
        <v>0</v>
      </c>
      <c r="C3604">
        <f>SUM($B$3:B3604)</f>
        <v>35551165.540000029</v>
      </c>
      <c r="L3604" t="str">
        <f t="shared" si="66"/>
        <v>1900</v>
      </c>
    </row>
    <row r="3605" spans="1:12" ht="16.2">
      <c r="A3605" s="1">
        <f>策略報表!A3605</f>
        <v>0</v>
      </c>
      <c r="B3605">
        <f>資料貼入!B3605</f>
        <v>0</v>
      </c>
      <c r="C3605">
        <f>SUM($B$3:B3605)</f>
        <v>35551165.540000029</v>
      </c>
      <c r="L3605" t="str">
        <f t="shared" si="66"/>
        <v>1900</v>
      </c>
    </row>
    <row r="3606" spans="1:12" ht="16.2">
      <c r="A3606" s="1">
        <f>策略報表!A3606</f>
        <v>0</v>
      </c>
      <c r="B3606">
        <f>資料貼入!B3606</f>
        <v>0</v>
      </c>
      <c r="C3606">
        <f>SUM($B$3:B3606)</f>
        <v>35551165.540000029</v>
      </c>
      <c r="L3606" t="str">
        <f t="shared" si="66"/>
        <v>1900</v>
      </c>
    </row>
    <row r="3607" spans="1:12" ht="16.2">
      <c r="A3607" s="1">
        <f>策略報表!A3607</f>
        <v>0</v>
      </c>
      <c r="B3607">
        <f>資料貼入!B3607</f>
        <v>0</v>
      </c>
      <c r="C3607">
        <f>SUM($B$3:B3607)</f>
        <v>35551165.540000029</v>
      </c>
      <c r="L3607" t="str">
        <f t="shared" si="66"/>
        <v>1900</v>
      </c>
    </row>
    <row r="3608" spans="1:12" ht="16.2">
      <c r="A3608" s="1">
        <f>策略報表!A3608</f>
        <v>0</v>
      </c>
      <c r="B3608">
        <f>資料貼入!B3608</f>
        <v>0</v>
      </c>
      <c r="C3608">
        <f>SUM($B$3:B3608)</f>
        <v>35551165.540000029</v>
      </c>
      <c r="L3608" t="str">
        <f t="shared" si="66"/>
        <v>1900</v>
      </c>
    </row>
    <row r="3609" spans="1:12" ht="16.2">
      <c r="A3609" s="1">
        <f>策略報表!A3609</f>
        <v>0</v>
      </c>
      <c r="B3609">
        <f>資料貼入!B3609</f>
        <v>0</v>
      </c>
      <c r="C3609">
        <f>SUM($B$3:B3609)</f>
        <v>35551165.540000029</v>
      </c>
      <c r="L3609" t="str">
        <f t="shared" si="66"/>
        <v>1900</v>
      </c>
    </row>
    <row r="3610" spans="1:12" ht="16.2">
      <c r="A3610" s="1">
        <f>策略報表!A3610</f>
        <v>0</v>
      </c>
      <c r="B3610">
        <f>資料貼入!B3610</f>
        <v>0</v>
      </c>
      <c r="C3610">
        <f>SUM($B$3:B3610)</f>
        <v>35551165.540000029</v>
      </c>
      <c r="L3610" t="str">
        <f t="shared" si="66"/>
        <v>1900</v>
      </c>
    </row>
    <row r="3611" spans="1:12" ht="16.2">
      <c r="A3611" s="1">
        <f>策略報表!A3611</f>
        <v>0</v>
      </c>
      <c r="B3611">
        <f>資料貼入!B3611</f>
        <v>0</v>
      </c>
      <c r="C3611">
        <f>SUM($B$3:B3611)</f>
        <v>35551165.540000029</v>
      </c>
      <c r="L3611" t="str">
        <f t="shared" si="66"/>
        <v>1900</v>
      </c>
    </row>
    <row r="3612" spans="1:12" ht="16.2">
      <c r="A3612" s="1">
        <f>策略報表!A3612</f>
        <v>0</v>
      </c>
      <c r="B3612">
        <f>資料貼入!B3612</f>
        <v>0</v>
      </c>
      <c r="C3612">
        <f>SUM($B$3:B3612)</f>
        <v>35551165.540000029</v>
      </c>
      <c r="L3612" t="str">
        <f t="shared" si="66"/>
        <v>1900</v>
      </c>
    </row>
    <row r="3613" spans="1:12" ht="16.2">
      <c r="A3613" s="1">
        <f>策略報表!A3613</f>
        <v>0</v>
      </c>
      <c r="B3613">
        <f>資料貼入!B3613</f>
        <v>0</v>
      </c>
      <c r="C3613">
        <f>SUM($B$3:B3613)</f>
        <v>35551165.540000029</v>
      </c>
      <c r="L3613" t="str">
        <f t="shared" si="66"/>
        <v>1900</v>
      </c>
    </row>
    <row r="3614" spans="1:12" ht="16.2">
      <c r="A3614" s="1">
        <f>策略報表!A3614</f>
        <v>0</v>
      </c>
      <c r="B3614">
        <f>資料貼入!B3614</f>
        <v>0</v>
      </c>
      <c r="C3614">
        <f>SUM($B$3:B3614)</f>
        <v>35551165.540000029</v>
      </c>
      <c r="L3614" t="str">
        <f t="shared" si="66"/>
        <v>1900</v>
      </c>
    </row>
    <row r="3615" spans="1:12" ht="16.2">
      <c r="A3615" s="1">
        <f>策略報表!A3615</f>
        <v>0</v>
      </c>
      <c r="B3615">
        <f>資料貼入!B3615</f>
        <v>0</v>
      </c>
      <c r="C3615">
        <f>SUM($B$3:B3615)</f>
        <v>35551165.540000029</v>
      </c>
      <c r="L3615" t="str">
        <f t="shared" si="66"/>
        <v>1900</v>
      </c>
    </row>
    <row r="3616" spans="1:12" ht="16.2">
      <c r="A3616" s="1">
        <f>策略報表!A3616</f>
        <v>0</v>
      </c>
      <c r="B3616">
        <f>資料貼入!B3616</f>
        <v>0</v>
      </c>
      <c r="C3616">
        <f>SUM($B$3:B3616)</f>
        <v>35551165.540000029</v>
      </c>
      <c r="L3616" t="str">
        <f t="shared" si="66"/>
        <v>1900</v>
      </c>
    </row>
    <row r="3617" spans="1:12" ht="16.2">
      <c r="A3617" s="1">
        <f>策略報表!A3617</f>
        <v>0</v>
      </c>
      <c r="B3617">
        <f>資料貼入!B3617</f>
        <v>0</v>
      </c>
      <c r="C3617">
        <f>SUM($B$3:B3617)</f>
        <v>35551165.540000029</v>
      </c>
      <c r="L3617" t="str">
        <f t="shared" si="66"/>
        <v>1900</v>
      </c>
    </row>
    <row r="3618" spans="1:12" ht="16.2">
      <c r="A3618" s="1">
        <f>策略報表!A3618</f>
        <v>0</v>
      </c>
      <c r="B3618">
        <f>資料貼入!B3618</f>
        <v>0</v>
      </c>
      <c r="C3618">
        <f>SUM($B$3:B3618)</f>
        <v>35551165.540000029</v>
      </c>
      <c r="L3618" t="str">
        <f t="shared" si="66"/>
        <v>1900</v>
      </c>
    </row>
    <row r="3619" spans="1:12" ht="16.2">
      <c r="A3619" s="1">
        <f>策略報表!A3619</f>
        <v>0</v>
      </c>
      <c r="B3619">
        <f>資料貼入!B3619</f>
        <v>0</v>
      </c>
      <c r="C3619">
        <f>SUM($B$3:B3619)</f>
        <v>35551165.540000029</v>
      </c>
      <c r="L3619" t="str">
        <f t="shared" si="66"/>
        <v>1900</v>
      </c>
    </row>
    <row r="3620" spans="1:12" ht="16.2">
      <c r="A3620" s="1">
        <f>策略報表!A3620</f>
        <v>0</v>
      </c>
      <c r="B3620">
        <f>資料貼入!B3620</f>
        <v>0</v>
      </c>
      <c r="C3620">
        <f>SUM($B$3:B3620)</f>
        <v>35551165.540000029</v>
      </c>
      <c r="L3620" t="str">
        <f t="shared" si="66"/>
        <v>1900</v>
      </c>
    </row>
    <row r="3621" spans="1:12" ht="16.2">
      <c r="A3621" s="1">
        <f>策略報表!A3621</f>
        <v>0</v>
      </c>
      <c r="B3621">
        <f>資料貼入!B3621</f>
        <v>0</v>
      </c>
      <c r="C3621">
        <f>SUM($B$3:B3621)</f>
        <v>35551165.540000029</v>
      </c>
      <c r="L3621" t="str">
        <f t="shared" si="66"/>
        <v>1900</v>
      </c>
    </row>
    <row r="3622" spans="1:12" ht="16.2">
      <c r="A3622" s="1">
        <f>策略報表!A3622</f>
        <v>0</v>
      </c>
      <c r="B3622">
        <f>資料貼入!B3622</f>
        <v>0</v>
      </c>
      <c r="C3622">
        <f>SUM($B$3:B3622)</f>
        <v>35551165.540000029</v>
      </c>
      <c r="L3622" t="str">
        <f t="shared" si="66"/>
        <v>1900</v>
      </c>
    </row>
    <row r="3623" spans="1:12" ht="16.2">
      <c r="A3623" s="1">
        <f>策略報表!A3623</f>
        <v>0</v>
      </c>
      <c r="B3623">
        <f>資料貼入!B3623</f>
        <v>0</v>
      </c>
      <c r="C3623">
        <f>SUM($B$3:B3623)</f>
        <v>35551165.540000029</v>
      </c>
      <c r="L3623" t="str">
        <f t="shared" si="66"/>
        <v>1900</v>
      </c>
    </row>
    <row r="3624" spans="1:12" ht="16.2">
      <c r="A3624" s="1">
        <f>策略報表!A3624</f>
        <v>0</v>
      </c>
      <c r="B3624">
        <f>資料貼入!B3624</f>
        <v>0</v>
      </c>
      <c r="C3624">
        <f>SUM($B$3:B3624)</f>
        <v>35551165.540000029</v>
      </c>
      <c r="L3624" t="str">
        <f t="shared" si="66"/>
        <v>1900</v>
      </c>
    </row>
    <row r="3625" spans="1:12" ht="16.2">
      <c r="A3625" s="1">
        <f>策略報表!A3625</f>
        <v>0</v>
      </c>
      <c r="B3625">
        <f>資料貼入!B3625</f>
        <v>0</v>
      </c>
      <c r="C3625">
        <f>SUM($B$3:B3625)</f>
        <v>35551165.540000029</v>
      </c>
      <c r="L3625" t="str">
        <f t="shared" si="66"/>
        <v>1900</v>
      </c>
    </row>
    <row r="3626" spans="1:12" ht="16.2">
      <c r="A3626" s="1">
        <f>策略報表!A3626</f>
        <v>0</v>
      </c>
      <c r="B3626">
        <f>資料貼入!B3626</f>
        <v>0</v>
      </c>
      <c r="C3626">
        <f>SUM($B$3:B3626)</f>
        <v>35551165.540000029</v>
      </c>
      <c r="L3626" t="str">
        <f t="shared" si="66"/>
        <v>1900</v>
      </c>
    </row>
    <row r="3627" spans="1:12" ht="16.2">
      <c r="A3627" s="1">
        <f>策略報表!A3627</f>
        <v>0</v>
      </c>
      <c r="B3627">
        <f>資料貼入!B3627</f>
        <v>0</v>
      </c>
      <c r="C3627">
        <f>SUM($B$3:B3627)</f>
        <v>35551165.540000029</v>
      </c>
      <c r="L3627" t="str">
        <f t="shared" si="66"/>
        <v>1900</v>
      </c>
    </row>
    <row r="3628" spans="1:12" ht="16.2">
      <c r="A3628" s="1">
        <f>策略報表!A3628</f>
        <v>0</v>
      </c>
      <c r="B3628">
        <f>資料貼入!B3628</f>
        <v>0</v>
      </c>
      <c r="C3628">
        <f>SUM($B$3:B3628)</f>
        <v>35551165.540000029</v>
      </c>
      <c r="L3628" t="str">
        <f t="shared" si="66"/>
        <v>1900</v>
      </c>
    </row>
    <row r="3629" spans="1:12" ht="16.2">
      <c r="A3629" s="1">
        <f>策略報表!A3629</f>
        <v>0</v>
      </c>
      <c r="B3629">
        <f>資料貼入!B3629</f>
        <v>0</v>
      </c>
      <c r="C3629">
        <f>SUM($B$3:B3629)</f>
        <v>35551165.540000029</v>
      </c>
      <c r="L3629" t="str">
        <f t="shared" si="66"/>
        <v>1900</v>
      </c>
    </row>
    <row r="3630" spans="1:12" ht="16.2">
      <c r="A3630" s="1">
        <f>策略報表!A3630</f>
        <v>0</v>
      </c>
      <c r="B3630">
        <f>資料貼入!B3630</f>
        <v>0</v>
      </c>
      <c r="C3630">
        <f>SUM($B$3:B3630)</f>
        <v>35551165.540000029</v>
      </c>
      <c r="L3630" t="str">
        <f t="shared" si="66"/>
        <v>1900</v>
      </c>
    </row>
    <row r="3631" spans="1:12" ht="16.2">
      <c r="A3631" s="1">
        <f>策略報表!A3631</f>
        <v>0</v>
      </c>
      <c r="B3631">
        <f>資料貼入!B3631</f>
        <v>0</v>
      </c>
      <c r="C3631">
        <f>SUM($B$3:B3631)</f>
        <v>35551165.540000029</v>
      </c>
      <c r="L3631" t="str">
        <f t="shared" si="66"/>
        <v>1900</v>
      </c>
    </row>
    <row r="3632" spans="1:12" ht="16.2">
      <c r="A3632" s="1">
        <f>策略報表!A3632</f>
        <v>0</v>
      </c>
      <c r="B3632">
        <f>資料貼入!B3632</f>
        <v>0</v>
      </c>
      <c r="C3632">
        <f>SUM($B$3:B3632)</f>
        <v>35551165.540000029</v>
      </c>
      <c r="L3632" t="str">
        <f t="shared" si="66"/>
        <v>1900</v>
      </c>
    </row>
    <row r="3633" spans="1:12" ht="16.2">
      <c r="A3633" s="1">
        <f>策略報表!A3633</f>
        <v>0</v>
      </c>
      <c r="B3633">
        <f>資料貼入!B3633</f>
        <v>0</v>
      </c>
      <c r="C3633">
        <f>SUM($B$3:B3633)</f>
        <v>35551165.540000029</v>
      </c>
      <c r="L3633" t="str">
        <f t="shared" si="66"/>
        <v>1900</v>
      </c>
    </row>
    <row r="3634" spans="1:12" ht="16.2">
      <c r="A3634" s="1">
        <f>策略報表!A3634</f>
        <v>0</v>
      </c>
      <c r="B3634">
        <f>資料貼入!B3634</f>
        <v>0</v>
      </c>
      <c r="C3634">
        <f>SUM($B$3:B3634)</f>
        <v>35551165.540000029</v>
      </c>
      <c r="L3634" t="str">
        <f t="shared" si="66"/>
        <v>1900</v>
      </c>
    </row>
    <row r="3635" spans="1:12" ht="16.2">
      <c r="A3635" s="1">
        <f>策略報表!A3635</f>
        <v>0</v>
      </c>
      <c r="B3635">
        <f>資料貼入!B3635</f>
        <v>0</v>
      </c>
      <c r="C3635">
        <f>SUM($B$3:B3635)</f>
        <v>35551165.540000029</v>
      </c>
      <c r="L3635" t="str">
        <f t="shared" si="66"/>
        <v>1900</v>
      </c>
    </row>
    <row r="3636" spans="1:12" ht="16.2">
      <c r="A3636" s="1">
        <f>策略報表!A3636</f>
        <v>0</v>
      </c>
      <c r="B3636">
        <f>資料貼入!B3636</f>
        <v>0</v>
      </c>
      <c r="C3636">
        <f>SUM($B$3:B3636)</f>
        <v>35551165.540000029</v>
      </c>
      <c r="L3636" t="str">
        <f t="shared" si="66"/>
        <v>1900</v>
      </c>
    </row>
    <row r="3637" spans="1:12" ht="16.2">
      <c r="A3637" s="1">
        <f>策略報表!A3637</f>
        <v>0</v>
      </c>
      <c r="B3637">
        <f>資料貼入!B3637</f>
        <v>0</v>
      </c>
      <c r="C3637">
        <f>SUM($B$3:B3637)</f>
        <v>35551165.540000029</v>
      </c>
      <c r="L3637" t="str">
        <f t="shared" ref="L3637:L3700" si="67">IF(ISBLANK(A3637),"",TEXT(A3637,"yyyy"))</f>
        <v>1900</v>
      </c>
    </row>
    <row r="3638" spans="1:12" ht="16.2">
      <c r="A3638" s="1">
        <f>策略報表!A3638</f>
        <v>0</v>
      </c>
      <c r="B3638">
        <f>資料貼入!B3638</f>
        <v>0</v>
      </c>
      <c r="C3638">
        <f>SUM($B$3:B3638)</f>
        <v>35551165.540000029</v>
      </c>
      <c r="L3638" t="str">
        <f t="shared" si="67"/>
        <v>1900</v>
      </c>
    </row>
    <row r="3639" spans="1:12" ht="16.2">
      <c r="A3639" s="1">
        <f>策略報表!A3639</f>
        <v>0</v>
      </c>
      <c r="B3639">
        <f>資料貼入!B3639</f>
        <v>0</v>
      </c>
      <c r="C3639">
        <f>SUM($B$3:B3639)</f>
        <v>35551165.540000029</v>
      </c>
      <c r="L3639" t="str">
        <f t="shared" si="67"/>
        <v>1900</v>
      </c>
    </row>
    <row r="3640" spans="1:12" ht="16.2">
      <c r="A3640" s="1">
        <f>策略報表!A3640</f>
        <v>0</v>
      </c>
      <c r="B3640">
        <f>資料貼入!B3640</f>
        <v>0</v>
      </c>
      <c r="C3640">
        <f>SUM($B$3:B3640)</f>
        <v>35551165.540000029</v>
      </c>
      <c r="L3640" t="str">
        <f t="shared" si="67"/>
        <v>1900</v>
      </c>
    </row>
    <row r="3641" spans="1:12" ht="16.2">
      <c r="A3641" s="1">
        <f>策略報表!A3641</f>
        <v>0</v>
      </c>
      <c r="B3641">
        <f>資料貼入!B3641</f>
        <v>0</v>
      </c>
      <c r="C3641">
        <f>SUM($B$3:B3641)</f>
        <v>35551165.540000029</v>
      </c>
      <c r="L3641" t="str">
        <f t="shared" si="67"/>
        <v>1900</v>
      </c>
    </row>
    <row r="3642" spans="1:12" ht="16.2">
      <c r="A3642" s="1">
        <f>策略報表!A3642</f>
        <v>0</v>
      </c>
      <c r="B3642">
        <f>資料貼入!B3642</f>
        <v>0</v>
      </c>
      <c r="C3642">
        <f>SUM($B$3:B3642)</f>
        <v>35551165.540000029</v>
      </c>
      <c r="L3642" t="str">
        <f t="shared" si="67"/>
        <v>1900</v>
      </c>
    </row>
    <row r="3643" spans="1:12" ht="16.2">
      <c r="A3643" s="1">
        <f>策略報表!A3643</f>
        <v>0</v>
      </c>
      <c r="B3643">
        <f>資料貼入!B3643</f>
        <v>0</v>
      </c>
      <c r="C3643">
        <f>SUM($B$3:B3643)</f>
        <v>35551165.540000029</v>
      </c>
      <c r="L3643" t="str">
        <f t="shared" si="67"/>
        <v>1900</v>
      </c>
    </row>
    <row r="3644" spans="1:12" ht="16.2">
      <c r="A3644" s="1">
        <f>策略報表!A3644</f>
        <v>0</v>
      </c>
      <c r="B3644">
        <f>資料貼入!B3644</f>
        <v>0</v>
      </c>
      <c r="C3644">
        <f>SUM($B$3:B3644)</f>
        <v>35551165.540000029</v>
      </c>
      <c r="L3644" t="str">
        <f t="shared" si="67"/>
        <v>1900</v>
      </c>
    </row>
    <row r="3645" spans="1:12" ht="16.2">
      <c r="A3645" s="1">
        <f>策略報表!A3645</f>
        <v>0</v>
      </c>
      <c r="B3645">
        <f>資料貼入!B3645</f>
        <v>0</v>
      </c>
      <c r="C3645">
        <f>SUM($B$3:B3645)</f>
        <v>35551165.540000029</v>
      </c>
      <c r="L3645" t="str">
        <f t="shared" si="67"/>
        <v>1900</v>
      </c>
    </row>
    <row r="3646" spans="1:12" ht="16.2">
      <c r="A3646" s="1">
        <f>策略報表!A3646</f>
        <v>0</v>
      </c>
      <c r="B3646">
        <f>資料貼入!B3646</f>
        <v>0</v>
      </c>
      <c r="C3646">
        <f>SUM($B$3:B3646)</f>
        <v>35551165.540000029</v>
      </c>
      <c r="L3646" t="str">
        <f t="shared" si="67"/>
        <v>1900</v>
      </c>
    </row>
    <row r="3647" spans="1:12" ht="16.2">
      <c r="A3647" s="1">
        <f>策略報表!A3647</f>
        <v>0</v>
      </c>
      <c r="B3647">
        <f>資料貼入!B3647</f>
        <v>0</v>
      </c>
      <c r="C3647">
        <f>SUM($B$3:B3647)</f>
        <v>35551165.540000029</v>
      </c>
      <c r="L3647" t="str">
        <f t="shared" si="67"/>
        <v>1900</v>
      </c>
    </row>
    <row r="3648" spans="1:12" ht="16.2">
      <c r="A3648" s="1">
        <f>策略報表!A3648</f>
        <v>0</v>
      </c>
      <c r="B3648">
        <f>資料貼入!B3648</f>
        <v>0</v>
      </c>
      <c r="C3648">
        <f>SUM($B$3:B3648)</f>
        <v>35551165.540000029</v>
      </c>
      <c r="L3648" t="str">
        <f t="shared" si="67"/>
        <v>1900</v>
      </c>
    </row>
    <row r="3649" spans="1:12" ht="16.2">
      <c r="A3649" s="1">
        <f>策略報表!A3649</f>
        <v>0</v>
      </c>
      <c r="B3649">
        <f>資料貼入!B3649</f>
        <v>0</v>
      </c>
      <c r="C3649">
        <f>SUM($B$3:B3649)</f>
        <v>35551165.540000029</v>
      </c>
      <c r="L3649" t="str">
        <f t="shared" si="67"/>
        <v>1900</v>
      </c>
    </row>
    <row r="3650" spans="1:12" ht="16.2">
      <c r="A3650" s="1">
        <f>策略報表!A3650</f>
        <v>0</v>
      </c>
      <c r="B3650">
        <f>資料貼入!B3650</f>
        <v>0</v>
      </c>
      <c r="C3650">
        <f>SUM($B$3:B3650)</f>
        <v>35551165.540000029</v>
      </c>
      <c r="L3650" t="str">
        <f t="shared" si="67"/>
        <v>1900</v>
      </c>
    </row>
    <row r="3651" spans="1:12" ht="16.2">
      <c r="A3651" s="1">
        <f>策略報表!A3651</f>
        <v>0</v>
      </c>
      <c r="B3651">
        <f>資料貼入!B3651</f>
        <v>0</v>
      </c>
      <c r="C3651">
        <f>SUM($B$3:B3651)</f>
        <v>35551165.540000029</v>
      </c>
      <c r="L3651" t="str">
        <f t="shared" si="67"/>
        <v>1900</v>
      </c>
    </row>
    <row r="3652" spans="1:12" ht="16.2">
      <c r="A3652" s="1">
        <f>策略報表!A3652</f>
        <v>0</v>
      </c>
      <c r="B3652">
        <f>資料貼入!B3652</f>
        <v>0</v>
      </c>
      <c r="C3652">
        <f>SUM($B$3:B3652)</f>
        <v>35551165.540000029</v>
      </c>
      <c r="L3652" t="str">
        <f t="shared" si="67"/>
        <v>1900</v>
      </c>
    </row>
    <row r="3653" spans="1:12" ht="16.2">
      <c r="A3653" s="1">
        <f>策略報表!A3653</f>
        <v>0</v>
      </c>
      <c r="B3653">
        <f>資料貼入!B3653</f>
        <v>0</v>
      </c>
      <c r="C3653">
        <f>SUM($B$3:B3653)</f>
        <v>35551165.540000029</v>
      </c>
      <c r="L3653" t="str">
        <f t="shared" si="67"/>
        <v>1900</v>
      </c>
    </row>
    <row r="3654" spans="1:12" ht="16.2">
      <c r="A3654" s="1">
        <f>策略報表!A3654</f>
        <v>0</v>
      </c>
      <c r="B3654">
        <f>資料貼入!B3654</f>
        <v>0</v>
      </c>
      <c r="C3654">
        <f>SUM($B$3:B3654)</f>
        <v>35551165.540000029</v>
      </c>
      <c r="L3654" t="str">
        <f t="shared" si="67"/>
        <v>1900</v>
      </c>
    </row>
    <row r="3655" spans="1:12" ht="16.2">
      <c r="A3655" s="1">
        <f>策略報表!A3655</f>
        <v>0</v>
      </c>
      <c r="B3655">
        <f>資料貼入!B3655</f>
        <v>0</v>
      </c>
      <c r="C3655">
        <f>SUM($B$3:B3655)</f>
        <v>35551165.540000029</v>
      </c>
      <c r="L3655" t="str">
        <f t="shared" si="67"/>
        <v>1900</v>
      </c>
    </row>
    <row r="3656" spans="1:12" ht="16.2">
      <c r="A3656" s="1">
        <f>策略報表!A3656</f>
        <v>0</v>
      </c>
      <c r="B3656">
        <f>資料貼入!B3656</f>
        <v>0</v>
      </c>
      <c r="C3656">
        <f>SUM($B$3:B3656)</f>
        <v>35551165.540000029</v>
      </c>
      <c r="L3656" t="str">
        <f t="shared" si="67"/>
        <v>1900</v>
      </c>
    </row>
    <row r="3657" spans="1:12" ht="16.2">
      <c r="A3657" s="1">
        <f>策略報表!A3657</f>
        <v>0</v>
      </c>
      <c r="B3657">
        <f>資料貼入!B3657</f>
        <v>0</v>
      </c>
      <c r="C3657">
        <f>SUM($B$3:B3657)</f>
        <v>35551165.540000029</v>
      </c>
      <c r="L3657" t="str">
        <f t="shared" si="67"/>
        <v>1900</v>
      </c>
    </row>
    <row r="3658" spans="1:12" ht="16.2">
      <c r="A3658" s="1">
        <f>策略報表!A3658</f>
        <v>0</v>
      </c>
      <c r="B3658">
        <f>資料貼入!B3658</f>
        <v>0</v>
      </c>
      <c r="C3658">
        <f>SUM($B$3:B3658)</f>
        <v>35551165.540000029</v>
      </c>
      <c r="L3658" t="str">
        <f t="shared" si="67"/>
        <v>1900</v>
      </c>
    </row>
    <row r="3659" spans="1:12" ht="16.2">
      <c r="A3659" s="1">
        <f>策略報表!A3659</f>
        <v>0</v>
      </c>
      <c r="B3659">
        <f>資料貼入!B3659</f>
        <v>0</v>
      </c>
      <c r="C3659">
        <f>SUM($B$3:B3659)</f>
        <v>35551165.540000029</v>
      </c>
      <c r="L3659" t="str">
        <f t="shared" si="67"/>
        <v>1900</v>
      </c>
    </row>
    <row r="3660" spans="1:12" ht="16.2">
      <c r="A3660" s="1">
        <f>策略報表!A3660</f>
        <v>0</v>
      </c>
      <c r="B3660">
        <f>資料貼入!B3660</f>
        <v>0</v>
      </c>
      <c r="C3660">
        <f>SUM($B$3:B3660)</f>
        <v>35551165.540000029</v>
      </c>
      <c r="L3660" t="str">
        <f t="shared" si="67"/>
        <v>1900</v>
      </c>
    </row>
    <row r="3661" spans="1:12" ht="16.2">
      <c r="A3661" s="1">
        <f>策略報表!A3661</f>
        <v>0</v>
      </c>
      <c r="B3661">
        <f>資料貼入!B3661</f>
        <v>0</v>
      </c>
      <c r="C3661">
        <f>SUM($B$3:B3661)</f>
        <v>35551165.540000029</v>
      </c>
      <c r="L3661" t="str">
        <f t="shared" si="67"/>
        <v>1900</v>
      </c>
    </row>
    <row r="3662" spans="1:12" ht="16.2">
      <c r="A3662" s="1">
        <f>策略報表!A3662</f>
        <v>0</v>
      </c>
      <c r="B3662">
        <f>資料貼入!B3662</f>
        <v>0</v>
      </c>
      <c r="C3662">
        <f>SUM($B$3:B3662)</f>
        <v>35551165.540000029</v>
      </c>
      <c r="L3662" t="str">
        <f t="shared" si="67"/>
        <v>1900</v>
      </c>
    </row>
    <row r="3663" spans="1:12" ht="16.2">
      <c r="A3663" s="1">
        <f>策略報表!A3663</f>
        <v>0</v>
      </c>
      <c r="B3663">
        <f>資料貼入!B3663</f>
        <v>0</v>
      </c>
      <c r="C3663">
        <f>SUM($B$3:B3663)</f>
        <v>35551165.540000029</v>
      </c>
      <c r="L3663" t="str">
        <f t="shared" si="67"/>
        <v>1900</v>
      </c>
    </row>
    <row r="3664" spans="1:12" ht="16.2">
      <c r="A3664" s="1">
        <f>策略報表!A3664</f>
        <v>0</v>
      </c>
      <c r="B3664">
        <f>資料貼入!B3664</f>
        <v>0</v>
      </c>
      <c r="C3664">
        <f>SUM($B$3:B3664)</f>
        <v>35551165.540000029</v>
      </c>
      <c r="L3664" t="str">
        <f t="shared" si="67"/>
        <v>1900</v>
      </c>
    </row>
    <row r="3665" spans="1:12" ht="16.2">
      <c r="A3665" s="1">
        <f>策略報表!A3665</f>
        <v>0</v>
      </c>
      <c r="B3665">
        <f>資料貼入!B3665</f>
        <v>0</v>
      </c>
      <c r="C3665">
        <f>SUM($B$3:B3665)</f>
        <v>35551165.540000029</v>
      </c>
      <c r="L3665" t="str">
        <f t="shared" si="67"/>
        <v>1900</v>
      </c>
    </row>
    <row r="3666" spans="1:12" ht="16.2">
      <c r="A3666" s="1">
        <f>策略報表!A3666</f>
        <v>0</v>
      </c>
      <c r="B3666">
        <f>資料貼入!B3666</f>
        <v>0</v>
      </c>
      <c r="C3666">
        <f>SUM($B$3:B3666)</f>
        <v>35551165.540000029</v>
      </c>
      <c r="L3666" t="str">
        <f t="shared" si="67"/>
        <v>1900</v>
      </c>
    </row>
    <row r="3667" spans="1:12" ht="16.2">
      <c r="A3667" s="1">
        <f>策略報表!A3667</f>
        <v>0</v>
      </c>
      <c r="B3667">
        <f>資料貼入!B3667</f>
        <v>0</v>
      </c>
      <c r="C3667">
        <f>SUM($B$3:B3667)</f>
        <v>35551165.540000029</v>
      </c>
      <c r="L3667" t="str">
        <f t="shared" si="67"/>
        <v>1900</v>
      </c>
    </row>
    <row r="3668" spans="1:12" ht="16.2">
      <c r="A3668" s="1">
        <f>策略報表!A3668</f>
        <v>0</v>
      </c>
      <c r="B3668">
        <f>資料貼入!B3668</f>
        <v>0</v>
      </c>
      <c r="C3668">
        <f>SUM($B$3:B3668)</f>
        <v>35551165.540000029</v>
      </c>
      <c r="L3668" t="str">
        <f t="shared" si="67"/>
        <v>1900</v>
      </c>
    </row>
    <row r="3669" spans="1:12" ht="16.2">
      <c r="A3669" s="1">
        <f>策略報表!A3669</f>
        <v>0</v>
      </c>
      <c r="B3669">
        <f>資料貼入!B3669</f>
        <v>0</v>
      </c>
      <c r="C3669">
        <f>SUM($B$3:B3669)</f>
        <v>35551165.540000029</v>
      </c>
      <c r="L3669" t="str">
        <f t="shared" si="67"/>
        <v>1900</v>
      </c>
    </row>
    <row r="3670" spans="1:12" ht="16.2">
      <c r="A3670" s="1">
        <f>策略報表!A3670</f>
        <v>0</v>
      </c>
      <c r="B3670">
        <f>資料貼入!B3670</f>
        <v>0</v>
      </c>
      <c r="C3670">
        <f>SUM($B$3:B3670)</f>
        <v>35551165.540000029</v>
      </c>
      <c r="L3670" t="str">
        <f t="shared" si="67"/>
        <v>1900</v>
      </c>
    </row>
    <row r="3671" spans="1:12" ht="16.2">
      <c r="A3671" s="1">
        <f>策略報表!A3671</f>
        <v>0</v>
      </c>
      <c r="B3671">
        <f>資料貼入!B3671</f>
        <v>0</v>
      </c>
      <c r="C3671">
        <f>SUM($B$3:B3671)</f>
        <v>35551165.540000029</v>
      </c>
      <c r="L3671" t="str">
        <f t="shared" si="67"/>
        <v>1900</v>
      </c>
    </row>
    <row r="3672" spans="1:12" ht="16.2">
      <c r="A3672" s="1">
        <f>策略報表!A3672</f>
        <v>0</v>
      </c>
      <c r="B3672">
        <f>資料貼入!B3672</f>
        <v>0</v>
      </c>
      <c r="C3672">
        <f>SUM($B$3:B3672)</f>
        <v>35551165.540000029</v>
      </c>
      <c r="L3672" t="str">
        <f t="shared" si="67"/>
        <v>1900</v>
      </c>
    </row>
    <row r="3673" spans="1:12" ht="16.2">
      <c r="A3673" s="1">
        <f>策略報表!A3673</f>
        <v>0</v>
      </c>
      <c r="B3673">
        <f>資料貼入!B3673</f>
        <v>0</v>
      </c>
      <c r="C3673">
        <f>SUM($B$3:B3673)</f>
        <v>35551165.540000029</v>
      </c>
      <c r="L3673" t="str">
        <f t="shared" si="67"/>
        <v>1900</v>
      </c>
    </row>
    <row r="3674" spans="1:12" ht="16.2">
      <c r="A3674" s="1">
        <f>策略報表!A3674</f>
        <v>0</v>
      </c>
      <c r="B3674">
        <f>資料貼入!B3674</f>
        <v>0</v>
      </c>
      <c r="C3674">
        <f>SUM($B$3:B3674)</f>
        <v>35551165.540000029</v>
      </c>
      <c r="L3674" t="str">
        <f t="shared" si="67"/>
        <v>1900</v>
      </c>
    </row>
    <row r="3675" spans="1:12" ht="16.2">
      <c r="A3675" s="1">
        <f>策略報表!A3675</f>
        <v>0</v>
      </c>
      <c r="B3675">
        <f>資料貼入!B3675</f>
        <v>0</v>
      </c>
      <c r="C3675">
        <f>SUM($B$3:B3675)</f>
        <v>35551165.540000029</v>
      </c>
      <c r="L3675" t="str">
        <f t="shared" si="67"/>
        <v>1900</v>
      </c>
    </row>
    <row r="3676" spans="1:12" ht="16.2">
      <c r="A3676" s="1">
        <f>策略報表!A3676</f>
        <v>0</v>
      </c>
      <c r="B3676">
        <f>資料貼入!B3676</f>
        <v>0</v>
      </c>
      <c r="C3676">
        <f>SUM($B$3:B3676)</f>
        <v>35551165.540000029</v>
      </c>
      <c r="L3676" t="str">
        <f t="shared" si="67"/>
        <v>1900</v>
      </c>
    </row>
    <row r="3677" spans="1:12" ht="16.2">
      <c r="A3677" s="1">
        <f>策略報表!A3677</f>
        <v>0</v>
      </c>
      <c r="B3677">
        <f>資料貼入!B3677</f>
        <v>0</v>
      </c>
      <c r="C3677">
        <f>SUM($B$3:B3677)</f>
        <v>35551165.540000029</v>
      </c>
      <c r="L3677" t="str">
        <f t="shared" si="67"/>
        <v>1900</v>
      </c>
    </row>
    <row r="3678" spans="1:12" ht="16.2">
      <c r="A3678" s="1">
        <f>策略報表!A3678</f>
        <v>0</v>
      </c>
      <c r="B3678">
        <f>資料貼入!B3678</f>
        <v>0</v>
      </c>
      <c r="C3678">
        <f>SUM($B$3:B3678)</f>
        <v>35551165.540000029</v>
      </c>
      <c r="L3678" t="str">
        <f t="shared" si="67"/>
        <v>1900</v>
      </c>
    </row>
    <row r="3679" spans="1:12" ht="16.2">
      <c r="A3679" s="1">
        <f>策略報表!A3679</f>
        <v>0</v>
      </c>
      <c r="B3679">
        <f>資料貼入!B3679</f>
        <v>0</v>
      </c>
      <c r="C3679">
        <f>SUM($B$3:B3679)</f>
        <v>35551165.540000029</v>
      </c>
      <c r="L3679" t="str">
        <f t="shared" si="67"/>
        <v>1900</v>
      </c>
    </row>
    <row r="3680" spans="1:12" ht="16.2">
      <c r="A3680" s="1">
        <f>策略報表!A3680</f>
        <v>0</v>
      </c>
      <c r="B3680">
        <f>資料貼入!B3680</f>
        <v>0</v>
      </c>
      <c r="C3680">
        <f>SUM($B$3:B3680)</f>
        <v>35551165.540000029</v>
      </c>
      <c r="L3680" t="str">
        <f t="shared" si="67"/>
        <v>1900</v>
      </c>
    </row>
    <row r="3681" spans="1:12" ht="16.2">
      <c r="A3681" s="1">
        <f>策略報表!A3681</f>
        <v>0</v>
      </c>
      <c r="B3681">
        <f>資料貼入!B3681</f>
        <v>0</v>
      </c>
      <c r="C3681">
        <f>SUM($B$3:B3681)</f>
        <v>35551165.540000029</v>
      </c>
      <c r="L3681" t="str">
        <f t="shared" si="67"/>
        <v>1900</v>
      </c>
    </row>
    <row r="3682" spans="1:12" ht="16.2">
      <c r="A3682" s="1">
        <f>策略報表!A3682</f>
        <v>0</v>
      </c>
      <c r="B3682">
        <f>資料貼入!B3682</f>
        <v>0</v>
      </c>
      <c r="C3682">
        <f>SUM($B$3:B3682)</f>
        <v>35551165.540000029</v>
      </c>
      <c r="L3682" t="str">
        <f t="shared" si="67"/>
        <v>1900</v>
      </c>
    </row>
    <row r="3683" spans="1:12" ht="16.2">
      <c r="A3683" s="1">
        <f>策略報表!A3683</f>
        <v>0</v>
      </c>
      <c r="B3683">
        <f>資料貼入!B3683</f>
        <v>0</v>
      </c>
      <c r="C3683">
        <f>SUM($B$3:B3683)</f>
        <v>35551165.540000029</v>
      </c>
      <c r="L3683" t="str">
        <f t="shared" si="67"/>
        <v>1900</v>
      </c>
    </row>
    <row r="3684" spans="1:12" ht="16.2">
      <c r="A3684" s="1">
        <f>策略報表!A3684</f>
        <v>0</v>
      </c>
      <c r="B3684">
        <f>資料貼入!B3684</f>
        <v>0</v>
      </c>
      <c r="C3684">
        <f>SUM($B$3:B3684)</f>
        <v>35551165.540000029</v>
      </c>
      <c r="L3684" t="str">
        <f t="shared" si="67"/>
        <v>1900</v>
      </c>
    </row>
    <row r="3685" spans="1:12" ht="16.2">
      <c r="A3685" s="1">
        <f>策略報表!A3685</f>
        <v>0</v>
      </c>
      <c r="B3685">
        <f>資料貼入!B3685</f>
        <v>0</v>
      </c>
      <c r="C3685">
        <f>SUM($B$3:B3685)</f>
        <v>35551165.540000029</v>
      </c>
      <c r="L3685" t="str">
        <f t="shared" si="67"/>
        <v>1900</v>
      </c>
    </row>
    <row r="3686" spans="1:12" ht="16.2">
      <c r="A3686" s="1">
        <f>策略報表!A3686</f>
        <v>0</v>
      </c>
      <c r="B3686">
        <f>資料貼入!B3686</f>
        <v>0</v>
      </c>
      <c r="C3686">
        <f>SUM($B$3:B3686)</f>
        <v>35551165.540000029</v>
      </c>
      <c r="L3686" t="str">
        <f t="shared" si="67"/>
        <v>1900</v>
      </c>
    </row>
    <row r="3687" spans="1:12" ht="16.2">
      <c r="A3687" s="1">
        <f>策略報表!A3687</f>
        <v>0</v>
      </c>
      <c r="B3687">
        <f>資料貼入!B3687</f>
        <v>0</v>
      </c>
      <c r="C3687">
        <f>SUM($B$3:B3687)</f>
        <v>35551165.540000029</v>
      </c>
      <c r="L3687" t="str">
        <f t="shared" si="67"/>
        <v>1900</v>
      </c>
    </row>
    <row r="3688" spans="1:12" ht="16.2">
      <c r="A3688" s="1">
        <f>策略報表!A3688</f>
        <v>0</v>
      </c>
      <c r="B3688">
        <f>資料貼入!B3688</f>
        <v>0</v>
      </c>
      <c r="C3688">
        <f>SUM($B$3:B3688)</f>
        <v>35551165.540000029</v>
      </c>
      <c r="L3688" t="str">
        <f t="shared" si="67"/>
        <v>1900</v>
      </c>
    </row>
    <row r="3689" spans="1:12" ht="16.2">
      <c r="A3689" s="1">
        <f>策略報表!A3689</f>
        <v>0</v>
      </c>
      <c r="B3689">
        <f>資料貼入!B3689</f>
        <v>0</v>
      </c>
      <c r="C3689">
        <f>SUM($B$3:B3689)</f>
        <v>35551165.540000029</v>
      </c>
      <c r="L3689" t="str">
        <f t="shared" si="67"/>
        <v>1900</v>
      </c>
    </row>
    <row r="3690" spans="1:12" ht="16.2">
      <c r="A3690" s="1">
        <f>策略報表!A3690</f>
        <v>0</v>
      </c>
      <c r="B3690">
        <f>資料貼入!B3690</f>
        <v>0</v>
      </c>
      <c r="C3690">
        <f>SUM($B$3:B3690)</f>
        <v>35551165.540000029</v>
      </c>
      <c r="L3690" t="str">
        <f t="shared" si="67"/>
        <v>1900</v>
      </c>
    </row>
    <row r="3691" spans="1:12" ht="16.2">
      <c r="A3691" s="1">
        <f>策略報表!A3691</f>
        <v>0</v>
      </c>
      <c r="B3691">
        <f>資料貼入!B3691</f>
        <v>0</v>
      </c>
      <c r="C3691">
        <f>SUM($B$3:B3691)</f>
        <v>35551165.540000029</v>
      </c>
      <c r="L3691" t="str">
        <f t="shared" si="67"/>
        <v>1900</v>
      </c>
    </row>
    <row r="3692" spans="1:12" ht="16.2">
      <c r="A3692" s="1">
        <f>策略報表!A3692</f>
        <v>0</v>
      </c>
      <c r="B3692">
        <f>資料貼入!B3692</f>
        <v>0</v>
      </c>
      <c r="C3692">
        <f>SUM($B$3:B3692)</f>
        <v>35551165.540000029</v>
      </c>
      <c r="L3692" t="str">
        <f t="shared" si="67"/>
        <v>1900</v>
      </c>
    </row>
    <row r="3693" spans="1:12" ht="16.2">
      <c r="A3693" s="1">
        <f>策略報表!A3693</f>
        <v>0</v>
      </c>
      <c r="B3693">
        <f>資料貼入!B3693</f>
        <v>0</v>
      </c>
      <c r="C3693">
        <f>SUM($B$3:B3693)</f>
        <v>35551165.540000029</v>
      </c>
      <c r="L3693" t="str">
        <f t="shared" si="67"/>
        <v>1900</v>
      </c>
    </row>
    <row r="3694" spans="1:12" ht="16.2">
      <c r="A3694" s="1">
        <f>策略報表!A3694</f>
        <v>0</v>
      </c>
      <c r="B3694">
        <f>資料貼入!B3694</f>
        <v>0</v>
      </c>
      <c r="C3694">
        <f>SUM($B$3:B3694)</f>
        <v>35551165.540000029</v>
      </c>
      <c r="L3694" t="str">
        <f t="shared" si="67"/>
        <v>1900</v>
      </c>
    </row>
    <row r="3695" spans="1:12" ht="16.2">
      <c r="A3695" s="1">
        <f>策略報表!A3695</f>
        <v>0</v>
      </c>
      <c r="B3695">
        <f>資料貼入!B3695</f>
        <v>0</v>
      </c>
      <c r="C3695">
        <f>SUM($B$3:B3695)</f>
        <v>35551165.540000029</v>
      </c>
      <c r="L3695" t="str">
        <f t="shared" si="67"/>
        <v>1900</v>
      </c>
    </row>
    <row r="3696" spans="1:12" ht="16.2">
      <c r="A3696" s="1">
        <f>策略報表!A3696</f>
        <v>0</v>
      </c>
      <c r="B3696">
        <f>資料貼入!B3696</f>
        <v>0</v>
      </c>
      <c r="C3696">
        <f>SUM($B$3:B3696)</f>
        <v>35551165.540000029</v>
      </c>
      <c r="L3696" t="str">
        <f t="shared" si="67"/>
        <v>1900</v>
      </c>
    </row>
    <row r="3697" spans="1:12" ht="16.2">
      <c r="A3697" s="1">
        <f>策略報表!A3697</f>
        <v>0</v>
      </c>
      <c r="B3697">
        <f>資料貼入!B3697</f>
        <v>0</v>
      </c>
      <c r="C3697">
        <f>SUM($B$3:B3697)</f>
        <v>35551165.540000029</v>
      </c>
      <c r="L3697" t="str">
        <f t="shared" si="67"/>
        <v>1900</v>
      </c>
    </row>
    <row r="3698" spans="1:12" ht="16.2">
      <c r="A3698" s="1">
        <f>策略報表!A3698</f>
        <v>0</v>
      </c>
      <c r="B3698">
        <f>資料貼入!B3698</f>
        <v>0</v>
      </c>
      <c r="C3698">
        <f>SUM($B$3:B3698)</f>
        <v>35551165.540000029</v>
      </c>
      <c r="L3698" t="str">
        <f t="shared" si="67"/>
        <v>1900</v>
      </c>
    </row>
    <row r="3699" spans="1:12" ht="16.2">
      <c r="A3699" s="1">
        <f>策略報表!A3699</f>
        <v>0</v>
      </c>
      <c r="B3699">
        <f>資料貼入!B3699</f>
        <v>0</v>
      </c>
      <c r="C3699">
        <f>SUM($B$3:B3699)</f>
        <v>35551165.540000029</v>
      </c>
      <c r="L3699" t="str">
        <f t="shared" si="67"/>
        <v>1900</v>
      </c>
    </row>
    <row r="3700" spans="1:12" ht="16.2">
      <c r="A3700" s="1">
        <f>策略報表!A3700</f>
        <v>0</v>
      </c>
      <c r="B3700">
        <f>資料貼入!B3700</f>
        <v>0</v>
      </c>
      <c r="C3700">
        <f>SUM($B$3:B3700)</f>
        <v>35551165.540000029</v>
      </c>
      <c r="L3700" t="str">
        <f t="shared" si="67"/>
        <v>1900</v>
      </c>
    </row>
    <row r="3701" spans="1:12" ht="16.2">
      <c r="A3701" s="1">
        <f>策略報表!A3701</f>
        <v>0</v>
      </c>
      <c r="B3701">
        <f>資料貼入!B3701</f>
        <v>0</v>
      </c>
      <c r="C3701">
        <f>SUM($B$3:B3701)</f>
        <v>35551165.540000029</v>
      </c>
      <c r="L3701" t="str">
        <f t="shared" ref="L3701:L3764" si="68">IF(ISBLANK(A3701),"",TEXT(A3701,"yyyy"))</f>
        <v>1900</v>
      </c>
    </row>
    <row r="3702" spans="1:12" ht="16.2">
      <c r="A3702" s="1">
        <f>策略報表!A3702</f>
        <v>0</v>
      </c>
      <c r="B3702">
        <f>資料貼入!B3702</f>
        <v>0</v>
      </c>
      <c r="C3702">
        <f>SUM($B$3:B3702)</f>
        <v>35551165.540000029</v>
      </c>
      <c r="L3702" t="str">
        <f t="shared" si="68"/>
        <v>1900</v>
      </c>
    </row>
    <row r="3703" spans="1:12" ht="16.2">
      <c r="A3703" s="1">
        <f>策略報表!A3703</f>
        <v>0</v>
      </c>
      <c r="B3703">
        <f>資料貼入!B3703</f>
        <v>0</v>
      </c>
      <c r="C3703">
        <f>SUM($B$3:B3703)</f>
        <v>35551165.540000029</v>
      </c>
      <c r="L3703" t="str">
        <f t="shared" si="68"/>
        <v>1900</v>
      </c>
    </row>
    <row r="3704" spans="1:12" ht="16.2">
      <c r="A3704" s="1">
        <f>策略報表!A3704</f>
        <v>0</v>
      </c>
      <c r="B3704">
        <f>資料貼入!B3704</f>
        <v>0</v>
      </c>
      <c r="C3704">
        <f>SUM($B$3:B3704)</f>
        <v>35551165.540000029</v>
      </c>
      <c r="L3704" t="str">
        <f t="shared" si="68"/>
        <v>1900</v>
      </c>
    </row>
    <row r="3705" spans="1:12" ht="16.2">
      <c r="A3705" s="1">
        <f>策略報表!A3705</f>
        <v>0</v>
      </c>
      <c r="B3705">
        <f>資料貼入!B3705</f>
        <v>0</v>
      </c>
      <c r="C3705">
        <f>SUM($B$3:B3705)</f>
        <v>35551165.540000029</v>
      </c>
      <c r="L3705" t="str">
        <f t="shared" si="68"/>
        <v>1900</v>
      </c>
    </row>
    <row r="3706" spans="1:12" ht="16.2">
      <c r="A3706" s="1">
        <f>策略報表!A3706</f>
        <v>0</v>
      </c>
      <c r="B3706">
        <f>資料貼入!B3706</f>
        <v>0</v>
      </c>
      <c r="C3706">
        <f>SUM($B$3:B3706)</f>
        <v>35551165.540000029</v>
      </c>
      <c r="L3706" t="str">
        <f t="shared" si="68"/>
        <v>1900</v>
      </c>
    </row>
    <row r="3707" spans="1:12" ht="16.2">
      <c r="A3707" s="1">
        <f>策略報表!A3707</f>
        <v>0</v>
      </c>
      <c r="B3707">
        <f>資料貼入!B3707</f>
        <v>0</v>
      </c>
      <c r="C3707">
        <f>SUM($B$3:B3707)</f>
        <v>35551165.540000029</v>
      </c>
      <c r="L3707" t="str">
        <f t="shared" si="68"/>
        <v>1900</v>
      </c>
    </row>
    <row r="3708" spans="1:12" ht="16.2">
      <c r="A3708" s="1">
        <f>策略報表!A3708</f>
        <v>0</v>
      </c>
      <c r="B3708">
        <f>資料貼入!B3708</f>
        <v>0</v>
      </c>
      <c r="C3708">
        <f>SUM($B$3:B3708)</f>
        <v>35551165.540000029</v>
      </c>
      <c r="L3708" t="str">
        <f t="shared" si="68"/>
        <v>1900</v>
      </c>
    </row>
    <row r="3709" spans="1:12" ht="16.2">
      <c r="A3709" s="1">
        <f>策略報表!A3709</f>
        <v>0</v>
      </c>
      <c r="B3709">
        <f>資料貼入!B3709</f>
        <v>0</v>
      </c>
      <c r="C3709">
        <f>SUM($B$3:B3709)</f>
        <v>35551165.540000029</v>
      </c>
      <c r="L3709" t="str">
        <f t="shared" si="68"/>
        <v>1900</v>
      </c>
    </row>
    <row r="3710" spans="1:12" ht="16.2">
      <c r="A3710" s="1">
        <f>策略報表!A3710</f>
        <v>0</v>
      </c>
      <c r="B3710">
        <f>資料貼入!B3710</f>
        <v>0</v>
      </c>
      <c r="C3710">
        <f>SUM($B$3:B3710)</f>
        <v>35551165.540000029</v>
      </c>
      <c r="L3710" t="str">
        <f t="shared" si="68"/>
        <v>1900</v>
      </c>
    </row>
    <row r="3711" spans="1:12" ht="16.2">
      <c r="A3711" s="1">
        <f>策略報表!A3711</f>
        <v>0</v>
      </c>
      <c r="B3711">
        <f>資料貼入!B3711</f>
        <v>0</v>
      </c>
      <c r="C3711">
        <f>SUM($B$3:B3711)</f>
        <v>35551165.540000029</v>
      </c>
      <c r="L3711" t="str">
        <f t="shared" si="68"/>
        <v>1900</v>
      </c>
    </row>
    <row r="3712" spans="1:12" ht="16.2">
      <c r="A3712" s="1">
        <f>策略報表!A3712</f>
        <v>0</v>
      </c>
      <c r="B3712">
        <f>資料貼入!B3712</f>
        <v>0</v>
      </c>
      <c r="C3712">
        <f>SUM($B$3:B3712)</f>
        <v>35551165.540000029</v>
      </c>
      <c r="L3712" t="str">
        <f t="shared" si="68"/>
        <v>1900</v>
      </c>
    </row>
    <row r="3713" spans="1:12" ht="16.2">
      <c r="A3713" s="1">
        <f>策略報表!A3713</f>
        <v>0</v>
      </c>
      <c r="B3713">
        <f>資料貼入!B3713</f>
        <v>0</v>
      </c>
      <c r="C3713">
        <f>SUM($B$3:B3713)</f>
        <v>35551165.540000029</v>
      </c>
      <c r="L3713" t="str">
        <f t="shared" si="68"/>
        <v>1900</v>
      </c>
    </row>
    <row r="3714" spans="1:12" ht="16.2">
      <c r="A3714" s="1">
        <f>策略報表!A3714</f>
        <v>0</v>
      </c>
      <c r="B3714">
        <f>資料貼入!B3714</f>
        <v>0</v>
      </c>
      <c r="C3714">
        <f>SUM($B$3:B3714)</f>
        <v>35551165.540000029</v>
      </c>
      <c r="L3714" t="str">
        <f t="shared" si="68"/>
        <v>1900</v>
      </c>
    </row>
    <row r="3715" spans="1:12" ht="16.2">
      <c r="A3715" s="1">
        <f>策略報表!A3715</f>
        <v>0</v>
      </c>
      <c r="B3715">
        <f>資料貼入!B3715</f>
        <v>0</v>
      </c>
      <c r="C3715">
        <f>SUM($B$3:B3715)</f>
        <v>35551165.540000029</v>
      </c>
      <c r="L3715" t="str">
        <f t="shared" si="68"/>
        <v>1900</v>
      </c>
    </row>
    <row r="3716" spans="1:12" ht="16.2">
      <c r="A3716" s="1">
        <f>策略報表!A3716</f>
        <v>0</v>
      </c>
      <c r="B3716">
        <f>資料貼入!B3716</f>
        <v>0</v>
      </c>
      <c r="C3716">
        <f>SUM($B$3:B3716)</f>
        <v>35551165.540000029</v>
      </c>
      <c r="L3716" t="str">
        <f t="shared" si="68"/>
        <v>1900</v>
      </c>
    </row>
    <row r="3717" spans="1:12" ht="16.2">
      <c r="A3717" s="1">
        <f>策略報表!A3717</f>
        <v>0</v>
      </c>
      <c r="B3717">
        <f>資料貼入!B3717</f>
        <v>0</v>
      </c>
      <c r="C3717">
        <f>SUM($B$3:B3717)</f>
        <v>35551165.540000029</v>
      </c>
      <c r="L3717" t="str">
        <f t="shared" si="68"/>
        <v>1900</v>
      </c>
    </row>
    <row r="3718" spans="1:12" ht="16.2">
      <c r="A3718" s="1">
        <f>策略報表!A3718</f>
        <v>0</v>
      </c>
      <c r="B3718">
        <f>資料貼入!B3718</f>
        <v>0</v>
      </c>
      <c r="C3718">
        <f>SUM($B$3:B3718)</f>
        <v>35551165.540000029</v>
      </c>
      <c r="L3718" t="str">
        <f t="shared" si="68"/>
        <v>1900</v>
      </c>
    </row>
    <row r="3719" spans="1:12" ht="16.2">
      <c r="A3719" s="1">
        <f>策略報表!A3719</f>
        <v>0</v>
      </c>
      <c r="B3719">
        <f>資料貼入!B3719</f>
        <v>0</v>
      </c>
      <c r="C3719">
        <f>SUM($B$3:B3719)</f>
        <v>35551165.540000029</v>
      </c>
      <c r="L3719" t="str">
        <f t="shared" si="68"/>
        <v>1900</v>
      </c>
    </row>
    <row r="3720" spans="1:12" ht="16.2">
      <c r="A3720" s="1">
        <f>策略報表!A3720</f>
        <v>0</v>
      </c>
      <c r="B3720">
        <f>資料貼入!B3720</f>
        <v>0</v>
      </c>
      <c r="C3720">
        <f>SUM($B$3:B3720)</f>
        <v>35551165.540000029</v>
      </c>
      <c r="L3720" t="str">
        <f t="shared" si="68"/>
        <v>1900</v>
      </c>
    </row>
    <row r="3721" spans="1:12" ht="16.2">
      <c r="A3721" s="1">
        <f>策略報表!A3721</f>
        <v>0</v>
      </c>
      <c r="B3721">
        <f>資料貼入!B3721</f>
        <v>0</v>
      </c>
      <c r="C3721">
        <f>SUM($B$3:B3721)</f>
        <v>35551165.540000029</v>
      </c>
      <c r="L3721" t="str">
        <f t="shared" si="68"/>
        <v>1900</v>
      </c>
    </row>
    <row r="3722" spans="1:12" ht="16.2">
      <c r="A3722" s="1">
        <f>策略報表!A3722</f>
        <v>0</v>
      </c>
      <c r="B3722">
        <f>資料貼入!B3722</f>
        <v>0</v>
      </c>
      <c r="C3722">
        <f>SUM($B$3:B3722)</f>
        <v>35551165.540000029</v>
      </c>
      <c r="L3722" t="str">
        <f t="shared" si="68"/>
        <v>1900</v>
      </c>
    </row>
    <row r="3723" spans="1:12" ht="16.2">
      <c r="A3723" s="1">
        <f>策略報表!A3723</f>
        <v>0</v>
      </c>
      <c r="B3723">
        <f>資料貼入!B3723</f>
        <v>0</v>
      </c>
      <c r="C3723">
        <f>SUM($B$3:B3723)</f>
        <v>35551165.540000029</v>
      </c>
      <c r="L3723" t="str">
        <f t="shared" si="68"/>
        <v>1900</v>
      </c>
    </row>
    <row r="3724" spans="1:12" ht="16.2">
      <c r="A3724" s="1">
        <f>策略報表!A3724</f>
        <v>0</v>
      </c>
      <c r="B3724">
        <f>資料貼入!B3724</f>
        <v>0</v>
      </c>
      <c r="C3724">
        <f>SUM($B$3:B3724)</f>
        <v>35551165.540000029</v>
      </c>
      <c r="L3724" t="str">
        <f t="shared" si="68"/>
        <v>1900</v>
      </c>
    </row>
    <row r="3725" spans="1:12" ht="16.2">
      <c r="A3725" s="1">
        <f>策略報表!A3725</f>
        <v>0</v>
      </c>
      <c r="B3725">
        <f>資料貼入!B3725</f>
        <v>0</v>
      </c>
      <c r="C3725">
        <f>SUM($B$3:B3725)</f>
        <v>35551165.540000029</v>
      </c>
      <c r="L3725" t="str">
        <f t="shared" si="68"/>
        <v>1900</v>
      </c>
    </row>
    <row r="3726" spans="1:12" ht="16.2">
      <c r="A3726" s="1">
        <f>策略報表!A3726</f>
        <v>0</v>
      </c>
      <c r="B3726">
        <f>資料貼入!B3726</f>
        <v>0</v>
      </c>
      <c r="C3726">
        <f>SUM($B$3:B3726)</f>
        <v>35551165.540000029</v>
      </c>
      <c r="L3726" t="str">
        <f t="shared" si="68"/>
        <v>1900</v>
      </c>
    </row>
    <row r="3727" spans="1:12" ht="16.2">
      <c r="A3727" s="1">
        <f>策略報表!A3727</f>
        <v>0</v>
      </c>
      <c r="B3727">
        <f>資料貼入!B3727</f>
        <v>0</v>
      </c>
      <c r="C3727">
        <f>SUM($B$3:B3727)</f>
        <v>35551165.540000029</v>
      </c>
      <c r="L3727" t="str">
        <f t="shared" si="68"/>
        <v>1900</v>
      </c>
    </row>
    <row r="3728" spans="1:12" ht="16.2">
      <c r="A3728" s="1">
        <f>策略報表!A3728</f>
        <v>0</v>
      </c>
      <c r="B3728">
        <f>資料貼入!B3728</f>
        <v>0</v>
      </c>
      <c r="C3728">
        <f>SUM($B$3:B3728)</f>
        <v>35551165.540000029</v>
      </c>
      <c r="L3728" t="str">
        <f t="shared" si="68"/>
        <v>1900</v>
      </c>
    </row>
    <row r="3729" spans="1:12" ht="16.2">
      <c r="A3729" s="1">
        <f>策略報表!A3729</f>
        <v>0</v>
      </c>
      <c r="B3729">
        <f>資料貼入!B3729</f>
        <v>0</v>
      </c>
      <c r="C3729">
        <f>SUM($B$3:B3729)</f>
        <v>35551165.540000029</v>
      </c>
      <c r="L3729" t="str">
        <f t="shared" si="68"/>
        <v>1900</v>
      </c>
    </row>
    <row r="3730" spans="1:12" ht="16.2">
      <c r="A3730" s="1">
        <f>策略報表!A3730</f>
        <v>0</v>
      </c>
      <c r="B3730">
        <f>資料貼入!B3730</f>
        <v>0</v>
      </c>
      <c r="C3730">
        <f>SUM($B$3:B3730)</f>
        <v>35551165.540000029</v>
      </c>
      <c r="L3730" t="str">
        <f t="shared" si="68"/>
        <v>1900</v>
      </c>
    </row>
    <row r="3731" spans="1:12" ht="16.2">
      <c r="A3731" s="1">
        <f>策略報表!A3731</f>
        <v>0</v>
      </c>
      <c r="B3731">
        <f>資料貼入!B3731</f>
        <v>0</v>
      </c>
      <c r="C3731">
        <f>SUM($B$3:B3731)</f>
        <v>35551165.540000029</v>
      </c>
      <c r="L3731" t="str">
        <f t="shared" si="68"/>
        <v>1900</v>
      </c>
    </row>
    <row r="3732" spans="1:12" ht="16.2">
      <c r="A3732" s="1">
        <f>策略報表!A3732</f>
        <v>0</v>
      </c>
      <c r="B3732">
        <f>資料貼入!B3732</f>
        <v>0</v>
      </c>
      <c r="C3732">
        <f>SUM($B$3:B3732)</f>
        <v>35551165.540000029</v>
      </c>
      <c r="L3732" t="str">
        <f t="shared" si="68"/>
        <v>1900</v>
      </c>
    </row>
    <row r="3733" spans="1:12" ht="16.2">
      <c r="A3733" s="1">
        <f>策略報表!A3733</f>
        <v>0</v>
      </c>
      <c r="B3733">
        <f>資料貼入!B3733</f>
        <v>0</v>
      </c>
      <c r="C3733">
        <f>SUM($B$3:B3733)</f>
        <v>35551165.540000029</v>
      </c>
      <c r="L3733" t="str">
        <f t="shared" si="68"/>
        <v>1900</v>
      </c>
    </row>
    <row r="3734" spans="1:12" ht="16.2">
      <c r="A3734" s="1">
        <f>策略報表!A3734</f>
        <v>0</v>
      </c>
      <c r="B3734">
        <f>資料貼入!B3734</f>
        <v>0</v>
      </c>
      <c r="C3734">
        <f>SUM($B$3:B3734)</f>
        <v>35551165.540000029</v>
      </c>
      <c r="L3734" t="str">
        <f t="shared" si="68"/>
        <v>1900</v>
      </c>
    </row>
    <row r="3735" spans="1:12" ht="16.2">
      <c r="A3735" s="1">
        <f>策略報表!A3735</f>
        <v>0</v>
      </c>
      <c r="B3735">
        <f>資料貼入!B3735</f>
        <v>0</v>
      </c>
      <c r="C3735">
        <f>SUM($B$3:B3735)</f>
        <v>35551165.540000029</v>
      </c>
      <c r="L3735" t="str">
        <f t="shared" si="68"/>
        <v>1900</v>
      </c>
    </row>
    <row r="3736" spans="1:12" ht="16.2">
      <c r="A3736" s="1">
        <f>策略報表!A3736</f>
        <v>0</v>
      </c>
      <c r="B3736">
        <f>資料貼入!B3736</f>
        <v>0</v>
      </c>
      <c r="C3736">
        <f>SUM($B$3:B3736)</f>
        <v>35551165.540000029</v>
      </c>
      <c r="L3736" t="str">
        <f t="shared" si="68"/>
        <v>1900</v>
      </c>
    </row>
    <row r="3737" spans="1:12" ht="16.2">
      <c r="A3737" s="1">
        <f>策略報表!A3737</f>
        <v>0</v>
      </c>
      <c r="B3737">
        <f>資料貼入!B3737</f>
        <v>0</v>
      </c>
      <c r="C3737">
        <f>SUM($B$3:B3737)</f>
        <v>35551165.540000029</v>
      </c>
      <c r="L3737" t="str">
        <f t="shared" si="68"/>
        <v>1900</v>
      </c>
    </row>
    <row r="3738" spans="1:12" ht="16.2">
      <c r="A3738" s="1">
        <f>策略報表!A3738</f>
        <v>0</v>
      </c>
      <c r="B3738">
        <f>資料貼入!B3738</f>
        <v>0</v>
      </c>
      <c r="C3738">
        <f>SUM($B$3:B3738)</f>
        <v>35551165.540000029</v>
      </c>
      <c r="L3738" t="str">
        <f t="shared" si="68"/>
        <v>1900</v>
      </c>
    </row>
    <row r="3739" spans="1:12" ht="16.2">
      <c r="A3739" s="1">
        <f>策略報表!A3739</f>
        <v>0</v>
      </c>
      <c r="B3739">
        <f>資料貼入!B3739</f>
        <v>0</v>
      </c>
      <c r="C3739">
        <f>SUM($B$3:B3739)</f>
        <v>35551165.540000029</v>
      </c>
      <c r="L3739" t="str">
        <f t="shared" si="68"/>
        <v>1900</v>
      </c>
    </row>
    <row r="3740" spans="1:12" ht="16.2">
      <c r="A3740" s="1">
        <f>策略報表!A3740</f>
        <v>0</v>
      </c>
      <c r="B3740">
        <f>資料貼入!B3740</f>
        <v>0</v>
      </c>
      <c r="C3740">
        <f>SUM($B$3:B3740)</f>
        <v>35551165.540000029</v>
      </c>
      <c r="L3740" t="str">
        <f t="shared" si="68"/>
        <v>1900</v>
      </c>
    </row>
    <row r="3741" spans="1:12" ht="16.2">
      <c r="A3741" s="1">
        <f>策略報表!A3741</f>
        <v>0</v>
      </c>
      <c r="B3741">
        <f>資料貼入!B3741</f>
        <v>0</v>
      </c>
      <c r="C3741">
        <f>SUM($B$3:B3741)</f>
        <v>35551165.540000029</v>
      </c>
      <c r="L3741" t="str">
        <f t="shared" si="68"/>
        <v>1900</v>
      </c>
    </row>
    <row r="3742" spans="1:12" ht="16.2">
      <c r="A3742" s="1">
        <f>策略報表!A3742</f>
        <v>0</v>
      </c>
      <c r="B3742">
        <f>資料貼入!B3742</f>
        <v>0</v>
      </c>
      <c r="C3742">
        <f>SUM($B$3:B3742)</f>
        <v>35551165.540000029</v>
      </c>
      <c r="L3742" t="str">
        <f t="shared" si="68"/>
        <v>1900</v>
      </c>
    </row>
    <row r="3743" spans="1:12" ht="16.2">
      <c r="A3743" s="1">
        <f>策略報表!A3743</f>
        <v>0</v>
      </c>
      <c r="B3743">
        <f>資料貼入!B3743</f>
        <v>0</v>
      </c>
      <c r="C3743">
        <f>SUM($B$3:B3743)</f>
        <v>35551165.540000029</v>
      </c>
      <c r="L3743" t="str">
        <f t="shared" si="68"/>
        <v>1900</v>
      </c>
    </row>
    <row r="3744" spans="1:12" ht="16.2">
      <c r="A3744" s="1">
        <f>策略報表!A3744</f>
        <v>0</v>
      </c>
      <c r="B3744">
        <f>資料貼入!B3744</f>
        <v>0</v>
      </c>
      <c r="C3744">
        <f>SUM($B$3:B3744)</f>
        <v>35551165.540000029</v>
      </c>
      <c r="L3744" t="str">
        <f t="shared" si="68"/>
        <v>1900</v>
      </c>
    </row>
    <row r="3745" spans="1:12" ht="16.2">
      <c r="A3745" s="1">
        <f>策略報表!A3745</f>
        <v>0</v>
      </c>
      <c r="B3745">
        <f>資料貼入!B3745</f>
        <v>0</v>
      </c>
      <c r="C3745">
        <f>SUM($B$3:B3745)</f>
        <v>35551165.540000029</v>
      </c>
      <c r="L3745" t="str">
        <f t="shared" si="68"/>
        <v>1900</v>
      </c>
    </row>
    <row r="3746" spans="1:12" ht="16.2">
      <c r="A3746" s="1">
        <f>策略報表!A3746</f>
        <v>0</v>
      </c>
      <c r="B3746">
        <f>資料貼入!B3746</f>
        <v>0</v>
      </c>
      <c r="C3746">
        <f>SUM($B$3:B3746)</f>
        <v>35551165.540000029</v>
      </c>
      <c r="L3746" t="str">
        <f t="shared" si="68"/>
        <v>1900</v>
      </c>
    </row>
    <row r="3747" spans="1:12" ht="16.2">
      <c r="A3747" s="1">
        <f>策略報表!A3747</f>
        <v>0</v>
      </c>
      <c r="B3747">
        <f>資料貼入!B3747</f>
        <v>0</v>
      </c>
      <c r="C3747">
        <f>SUM($B$3:B3747)</f>
        <v>35551165.540000029</v>
      </c>
      <c r="L3747" t="str">
        <f t="shared" si="68"/>
        <v>1900</v>
      </c>
    </row>
    <row r="3748" spans="1:12" ht="16.2">
      <c r="A3748" s="1">
        <f>策略報表!A3748</f>
        <v>0</v>
      </c>
      <c r="B3748">
        <f>資料貼入!B3748</f>
        <v>0</v>
      </c>
      <c r="C3748">
        <f>SUM($B$3:B3748)</f>
        <v>35551165.540000029</v>
      </c>
      <c r="L3748" t="str">
        <f t="shared" si="68"/>
        <v>1900</v>
      </c>
    </row>
    <row r="3749" spans="1:12" ht="16.2">
      <c r="A3749" s="1">
        <f>策略報表!A3749</f>
        <v>0</v>
      </c>
      <c r="B3749">
        <f>資料貼入!B3749</f>
        <v>0</v>
      </c>
      <c r="C3749">
        <f>SUM($B$3:B3749)</f>
        <v>35551165.540000029</v>
      </c>
      <c r="L3749" t="str">
        <f t="shared" si="68"/>
        <v>1900</v>
      </c>
    </row>
    <row r="3750" spans="1:12" ht="16.2">
      <c r="A3750" s="1">
        <f>策略報表!A3750</f>
        <v>0</v>
      </c>
      <c r="B3750">
        <f>資料貼入!B3750</f>
        <v>0</v>
      </c>
      <c r="C3750">
        <f>SUM($B$3:B3750)</f>
        <v>35551165.540000029</v>
      </c>
      <c r="L3750" t="str">
        <f t="shared" si="68"/>
        <v>1900</v>
      </c>
    </row>
    <row r="3751" spans="1:12" ht="16.2">
      <c r="A3751" s="1">
        <f>策略報表!A3751</f>
        <v>0</v>
      </c>
      <c r="B3751">
        <f>資料貼入!B3751</f>
        <v>0</v>
      </c>
      <c r="C3751">
        <f>SUM($B$3:B3751)</f>
        <v>35551165.540000029</v>
      </c>
      <c r="L3751" t="str">
        <f t="shared" si="68"/>
        <v>1900</v>
      </c>
    </row>
    <row r="3752" spans="1:12" ht="16.2">
      <c r="A3752" s="1">
        <f>策略報表!A3752</f>
        <v>0</v>
      </c>
      <c r="B3752">
        <f>資料貼入!B3752</f>
        <v>0</v>
      </c>
      <c r="C3752">
        <f>SUM($B$3:B3752)</f>
        <v>35551165.540000029</v>
      </c>
      <c r="L3752" t="str">
        <f t="shared" si="68"/>
        <v>1900</v>
      </c>
    </row>
    <row r="3753" spans="1:12" ht="16.2">
      <c r="A3753" s="1">
        <f>策略報表!A3753</f>
        <v>0</v>
      </c>
      <c r="B3753">
        <f>資料貼入!B3753</f>
        <v>0</v>
      </c>
      <c r="C3753">
        <f>SUM($B$3:B3753)</f>
        <v>35551165.540000029</v>
      </c>
      <c r="L3753" t="str">
        <f t="shared" si="68"/>
        <v>1900</v>
      </c>
    </row>
    <row r="3754" spans="1:12" ht="16.2">
      <c r="A3754" s="1">
        <f>策略報表!A3754</f>
        <v>0</v>
      </c>
      <c r="B3754">
        <f>資料貼入!B3754</f>
        <v>0</v>
      </c>
      <c r="C3754">
        <f>SUM($B$3:B3754)</f>
        <v>35551165.540000029</v>
      </c>
      <c r="L3754" t="str">
        <f t="shared" si="68"/>
        <v>1900</v>
      </c>
    </row>
    <row r="3755" spans="1:12" ht="16.2">
      <c r="A3755" s="1">
        <f>策略報表!A3755</f>
        <v>0</v>
      </c>
      <c r="B3755">
        <f>資料貼入!B3755</f>
        <v>0</v>
      </c>
      <c r="C3755">
        <f>SUM($B$3:B3755)</f>
        <v>35551165.540000029</v>
      </c>
      <c r="L3755" t="str">
        <f t="shared" si="68"/>
        <v>1900</v>
      </c>
    </row>
    <row r="3756" spans="1:12" ht="16.2">
      <c r="A3756" s="1">
        <f>策略報表!A3756</f>
        <v>0</v>
      </c>
      <c r="B3756">
        <f>資料貼入!B3756</f>
        <v>0</v>
      </c>
      <c r="C3756">
        <f>SUM($B$3:B3756)</f>
        <v>35551165.540000029</v>
      </c>
      <c r="L3756" t="str">
        <f t="shared" si="68"/>
        <v>1900</v>
      </c>
    </row>
    <row r="3757" spans="1:12" ht="16.2">
      <c r="A3757" s="1">
        <f>策略報表!A3757</f>
        <v>0</v>
      </c>
      <c r="B3757">
        <f>資料貼入!B3757</f>
        <v>0</v>
      </c>
      <c r="C3757">
        <f>SUM($B$3:B3757)</f>
        <v>35551165.540000029</v>
      </c>
      <c r="L3757" t="str">
        <f t="shared" si="68"/>
        <v>1900</v>
      </c>
    </row>
    <row r="3758" spans="1:12" ht="16.2">
      <c r="A3758" s="1">
        <f>策略報表!A3758</f>
        <v>0</v>
      </c>
      <c r="B3758">
        <f>資料貼入!B3758</f>
        <v>0</v>
      </c>
      <c r="C3758">
        <f>SUM($B$3:B3758)</f>
        <v>35551165.540000029</v>
      </c>
      <c r="L3758" t="str">
        <f t="shared" si="68"/>
        <v>1900</v>
      </c>
    </row>
    <row r="3759" spans="1:12" ht="16.2">
      <c r="A3759" s="1">
        <f>策略報表!A3759</f>
        <v>0</v>
      </c>
      <c r="B3759">
        <f>資料貼入!B3759</f>
        <v>0</v>
      </c>
      <c r="C3759">
        <f>SUM($B$3:B3759)</f>
        <v>35551165.540000029</v>
      </c>
      <c r="L3759" t="str">
        <f t="shared" si="68"/>
        <v>1900</v>
      </c>
    </row>
    <row r="3760" spans="1:12" ht="16.2">
      <c r="A3760" s="1">
        <f>策略報表!A3760</f>
        <v>0</v>
      </c>
      <c r="B3760">
        <f>資料貼入!B3760</f>
        <v>0</v>
      </c>
      <c r="C3760">
        <f>SUM($B$3:B3760)</f>
        <v>35551165.540000029</v>
      </c>
      <c r="L3760" t="str">
        <f t="shared" si="68"/>
        <v>1900</v>
      </c>
    </row>
    <row r="3761" spans="1:12" ht="16.2">
      <c r="A3761" s="1">
        <f>策略報表!A3761</f>
        <v>0</v>
      </c>
      <c r="B3761">
        <f>資料貼入!B3761</f>
        <v>0</v>
      </c>
      <c r="C3761">
        <f>SUM($B$3:B3761)</f>
        <v>35551165.540000029</v>
      </c>
      <c r="L3761" t="str">
        <f t="shared" si="68"/>
        <v>1900</v>
      </c>
    </row>
    <row r="3762" spans="1:12" ht="16.2">
      <c r="A3762" s="1">
        <f>策略報表!A3762</f>
        <v>0</v>
      </c>
      <c r="B3762">
        <f>資料貼入!B3762</f>
        <v>0</v>
      </c>
      <c r="C3762">
        <f>SUM($B$3:B3762)</f>
        <v>35551165.540000029</v>
      </c>
      <c r="L3762" t="str">
        <f t="shared" si="68"/>
        <v>1900</v>
      </c>
    </row>
    <row r="3763" spans="1:12" ht="16.2">
      <c r="A3763" s="1">
        <f>策略報表!A3763</f>
        <v>0</v>
      </c>
      <c r="B3763">
        <f>資料貼入!B3763</f>
        <v>0</v>
      </c>
      <c r="C3763">
        <f>SUM($B$3:B3763)</f>
        <v>35551165.540000029</v>
      </c>
      <c r="L3763" t="str">
        <f t="shared" si="68"/>
        <v>1900</v>
      </c>
    </row>
    <row r="3764" spans="1:12" ht="16.2">
      <c r="A3764" s="1">
        <f>策略報表!A3764</f>
        <v>0</v>
      </c>
      <c r="B3764">
        <f>資料貼入!B3764</f>
        <v>0</v>
      </c>
      <c r="C3764">
        <f>SUM($B$3:B3764)</f>
        <v>35551165.540000029</v>
      </c>
      <c r="L3764" t="str">
        <f t="shared" si="68"/>
        <v>1900</v>
      </c>
    </row>
    <row r="3765" spans="1:12" ht="16.2">
      <c r="A3765" s="1">
        <f>策略報表!A3765</f>
        <v>0</v>
      </c>
      <c r="B3765">
        <f>資料貼入!B3765</f>
        <v>0</v>
      </c>
      <c r="C3765">
        <f>SUM($B$3:B3765)</f>
        <v>35551165.540000029</v>
      </c>
      <c r="L3765" t="str">
        <f t="shared" ref="L3765:L3828" si="69">IF(ISBLANK(A3765),"",TEXT(A3765,"yyyy"))</f>
        <v>1900</v>
      </c>
    </row>
    <row r="3766" spans="1:12" ht="16.2">
      <c r="A3766" s="1">
        <f>策略報表!A3766</f>
        <v>0</v>
      </c>
      <c r="B3766">
        <f>資料貼入!B3766</f>
        <v>0</v>
      </c>
      <c r="C3766">
        <f>SUM($B$3:B3766)</f>
        <v>35551165.540000029</v>
      </c>
      <c r="L3766" t="str">
        <f t="shared" si="69"/>
        <v>1900</v>
      </c>
    </row>
    <row r="3767" spans="1:12" ht="16.2">
      <c r="A3767" s="1">
        <f>策略報表!A3767</f>
        <v>0</v>
      </c>
      <c r="B3767">
        <f>資料貼入!B3767</f>
        <v>0</v>
      </c>
      <c r="C3767">
        <f>SUM($B$3:B3767)</f>
        <v>35551165.540000029</v>
      </c>
      <c r="L3767" t="str">
        <f t="shared" si="69"/>
        <v>1900</v>
      </c>
    </row>
    <row r="3768" spans="1:12" ht="16.2">
      <c r="A3768" s="1">
        <f>策略報表!A3768</f>
        <v>0</v>
      </c>
      <c r="B3768">
        <f>資料貼入!B3768</f>
        <v>0</v>
      </c>
      <c r="C3768">
        <f>SUM($B$3:B3768)</f>
        <v>35551165.540000029</v>
      </c>
      <c r="L3768" t="str">
        <f t="shared" si="69"/>
        <v>1900</v>
      </c>
    </row>
    <row r="3769" spans="1:12" ht="16.2">
      <c r="A3769" s="1">
        <f>策略報表!A3769</f>
        <v>0</v>
      </c>
      <c r="B3769">
        <f>資料貼入!B3769</f>
        <v>0</v>
      </c>
      <c r="C3769">
        <f>SUM($B$3:B3769)</f>
        <v>35551165.540000029</v>
      </c>
      <c r="L3769" t="str">
        <f t="shared" si="69"/>
        <v>1900</v>
      </c>
    </row>
    <row r="3770" spans="1:12" ht="16.2">
      <c r="A3770" s="1">
        <f>策略報表!A3770</f>
        <v>0</v>
      </c>
      <c r="B3770">
        <f>資料貼入!B3770</f>
        <v>0</v>
      </c>
      <c r="C3770">
        <f>SUM($B$3:B3770)</f>
        <v>35551165.540000029</v>
      </c>
      <c r="L3770" t="str">
        <f t="shared" si="69"/>
        <v>1900</v>
      </c>
    </row>
    <row r="3771" spans="1:12" ht="16.2">
      <c r="A3771" s="1">
        <f>策略報表!A3771</f>
        <v>0</v>
      </c>
      <c r="B3771">
        <f>資料貼入!B3771</f>
        <v>0</v>
      </c>
      <c r="C3771">
        <f>SUM($B$3:B3771)</f>
        <v>35551165.540000029</v>
      </c>
      <c r="L3771" t="str">
        <f t="shared" si="69"/>
        <v>1900</v>
      </c>
    </row>
    <row r="3772" spans="1:12" ht="16.2">
      <c r="A3772" s="1">
        <f>策略報表!A3772</f>
        <v>0</v>
      </c>
      <c r="B3772">
        <f>資料貼入!B3772</f>
        <v>0</v>
      </c>
      <c r="C3772">
        <f>SUM($B$3:B3772)</f>
        <v>35551165.540000029</v>
      </c>
      <c r="L3772" t="str">
        <f t="shared" si="69"/>
        <v>1900</v>
      </c>
    </row>
    <row r="3773" spans="1:12" ht="16.2">
      <c r="A3773" s="1">
        <f>策略報表!A3773</f>
        <v>0</v>
      </c>
      <c r="B3773">
        <f>資料貼入!B3773</f>
        <v>0</v>
      </c>
      <c r="C3773">
        <f>SUM($B$3:B3773)</f>
        <v>35551165.540000029</v>
      </c>
      <c r="L3773" t="str">
        <f t="shared" si="69"/>
        <v>1900</v>
      </c>
    </row>
    <row r="3774" spans="1:12" ht="16.2">
      <c r="A3774" s="1">
        <f>策略報表!A3774</f>
        <v>0</v>
      </c>
      <c r="B3774">
        <f>資料貼入!B3774</f>
        <v>0</v>
      </c>
      <c r="C3774">
        <f>SUM($B$3:B3774)</f>
        <v>35551165.540000029</v>
      </c>
      <c r="L3774" t="str">
        <f t="shared" si="69"/>
        <v>1900</v>
      </c>
    </row>
    <row r="3775" spans="1:12" ht="16.2">
      <c r="A3775" s="1">
        <f>策略報表!A3775</f>
        <v>0</v>
      </c>
      <c r="B3775">
        <f>資料貼入!B3775</f>
        <v>0</v>
      </c>
      <c r="C3775">
        <f>SUM($B$3:B3775)</f>
        <v>35551165.540000029</v>
      </c>
      <c r="L3775" t="str">
        <f t="shared" si="69"/>
        <v>1900</v>
      </c>
    </row>
    <row r="3776" spans="1:12" ht="16.2">
      <c r="A3776" s="1">
        <f>策略報表!A3776</f>
        <v>0</v>
      </c>
      <c r="B3776">
        <f>資料貼入!B3776</f>
        <v>0</v>
      </c>
      <c r="C3776">
        <f>SUM($B$3:B3776)</f>
        <v>35551165.540000029</v>
      </c>
      <c r="L3776" t="str">
        <f t="shared" si="69"/>
        <v>1900</v>
      </c>
    </row>
    <row r="3777" spans="1:12" ht="16.2">
      <c r="A3777" s="1">
        <f>策略報表!A3777</f>
        <v>0</v>
      </c>
      <c r="B3777">
        <f>資料貼入!B3777</f>
        <v>0</v>
      </c>
      <c r="C3777">
        <f>SUM($B$3:B3777)</f>
        <v>35551165.540000029</v>
      </c>
      <c r="L3777" t="str">
        <f t="shared" si="69"/>
        <v>1900</v>
      </c>
    </row>
    <row r="3778" spans="1:12" ht="16.2">
      <c r="A3778" s="1">
        <f>策略報表!A3778</f>
        <v>0</v>
      </c>
      <c r="B3778">
        <f>資料貼入!B3778</f>
        <v>0</v>
      </c>
      <c r="C3778">
        <f>SUM($B$3:B3778)</f>
        <v>35551165.540000029</v>
      </c>
      <c r="L3778" t="str">
        <f t="shared" si="69"/>
        <v>1900</v>
      </c>
    </row>
    <row r="3779" spans="1:12" ht="16.2">
      <c r="A3779" s="1">
        <f>策略報表!A3779</f>
        <v>0</v>
      </c>
      <c r="B3779">
        <f>資料貼入!B3779</f>
        <v>0</v>
      </c>
      <c r="C3779">
        <f>SUM($B$3:B3779)</f>
        <v>35551165.540000029</v>
      </c>
      <c r="L3779" t="str">
        <f t="shared" si="69"/>
        <v>1900</v>
      </c>
    </row>
    <row r="3780" spans="1:12" ht="16.2">
      <c r="A3780" s="1">
        <f>策略報表!A3780</f>
        <v>0</v>
      </c>
      <c r="B3780">
        <f>資料貼入!B3780</f>
        <v>0</v>
      </c>
      <c r="C3780">
        <f>SUM($B$3:B3780)</f>
        <v>35551165.540000029</v>
      </c>
      <c r="L3780" t="str">
        <f t="shared" si="69"/>
        <v>1900</v>
      </c>
    </row>
    <row r="3781" spans="1:12" ht="16.2">
      <c r="A3781" s="1">
        <f>策略報表!A3781</f>
        <v>0</v>
      </c>
      <c r="B3781">
        <f>資料貼入!B3781</f>
        <v>0</v>
      </c>
      <c r="C3781">
        <f>SUM($B$3:B3781)</f>
        <v>35551165.540000029</v>
      </c>
      <c r="L3781" t="str">
        <f t="shared" si="69"/>
        <v>1900</v>
      </c>
    </row>
    <row r="3782" spans="1:12" ht="16.2">
      <c r="A3782" s="1">
        <f>策略報表!A3782</f>
        <v>0</v>
      </c>
      <c r="B3782">
        <f>資料貼入!B3782</f>
        <v>0</v>
      </c>
      <c r="C3782">
        <f>SUM($B$3:B3782)</f>
        <v>35551165.540000029</v>
      </c>
      <c r="L3782" t="str">
        <f t="shared" si="69"/>
        <v>1900</v>
      </c>
    </row>
    <row r="3783" spans="1:12" ht="16.2">
      <c r="A3783" s="1">
        <f>策略報表!A3783</f>
        <v>0</v>
      </c>
      <c r="B3783">
        <f>資料貼入!B3783</f>
        <v>0</v>
      </c>
      <c r="C3783">
        <f>SUM($B$3:B3783)</f>
        <v>35551165.540000029</v>
      </c>
      <c r="L3783" t="str">
        <f t="shared" si="69"/>
        <v>1900</v>
      </c>
    </row>
    <row r="3784" spans="1:12" ht="16.2">
      <c r="A3784" s="1">
        <f>策略報表!A3784</f>
        <v>0</v>
      </c>
      <c r="B3784">
        <f>資料貼入!B3784</f>
        <v>0</v>
      </c>
      <c r="C3784">
        <f>SUM($B$3:B3784)</f>
        <v>35551165.540000029</v>
      </c>
      <c r="L3784" t="str">
        <f t="shared" si="69"/>
        <v>1900</v>
      </c>
    </row>
    <row r="3785" spans="1:12" ht="16.2">
      <c r="A3785" s="1">
        <f>策略報表!A3785</f>
        <v>0</v>
      </c>
      <c r="B3785">
        <f>資料貼入!B3785</f>
        <v>0</v>
      </c>
      <c r="C3785">
        <f>SUM($B$3:B3785)</f>
        <v>35551165.540000029</v>
      </c>
      <c r="L3785" t="str">
        <f t="shared" si="69"/>
        <v>1900</v>
      </c>
    </row>
    <row r="3786" spans="1:12" ht="16.2">
      <c r="A3786" s="1">
        <f>策略報表!A3786</f>
        <v>0</v>
      </c>
      <c r="B3786">
        <f>資料貼入!B3786</f>
        <v>0</v>
      </c>
      <c r="C3786">
        <f>SUM($B$3:B3786)</f>
        <v>35551165.540000029</v>
      </c>
      <c r="L3786" t="str">
        <f t="shared" si="69"/>
        <v>1900</v>
      </c>
    </row>
    <row r="3787" spans="1:12" ht="16.2">
      <c r="A3787" s="1">
        <f>策略報表!A3787</f>
        <v>0</v>
      </c>
      <c r="B3787">
        <f>資料貼入!B3787</f>
        <v>0</v>
      </c>
      <c r="C3787">
        <f>SUM($B$3:B3787)</f>
        <v>35551165.540000029</v>
      </c>
      <c r="L3787" t="str">
        <f t="shared" si="69"/>
        <v>1900</v>
      </c>
    </row>
    <row r="3788" spans="1:12" ht="16.2">
      <c r="A3788" s="1">
        <f>策略報表!A3788</f>
        <v>0</v>
      </c>
      <c r="B3788">
        <f>資料貼入!B3788</f>
        <v>0</v>
      </c>
      <c r="C3788">
        <f>SUM($B$3:B3788)</f>
        <v>35551165.540000029</v>
      </c>
      <c r="L3788" t="str">
        <f t="shared" si="69"/>
        <v>1900</v>
      </c>
    </row>
    <row r="3789" spans="1:12" ht="16.2">
      <c r="A3789" s="1">
        <f>策略報表!A3789</f>
        <v>0</v>
      </c>
      <c r="B3789">
        <f>資料貼入!B3789</f>
        <v>0</v>
      </c>
      <c r="C3789">
        <f>SUM($B$3:B3789)</f>
        <v>35551165.540000029</v>
      </c>
      <c r="L3789" t="str">
        <f t="shared" si="69"/>
        <v>1900</v>
      </c>
    </row>
    <row r="3790" spans="1:12" ht="16.2">
      <c r="A3790" s="1">
        <f>策略報表!A3790</f>
        <v>0</v>
      </c>
      <c r="B3790">
        <f>資料貼入!B3790</f>
        <v>0</v>
      </c>
      <c r="C3790">
        <f>SUM($B$3:B3790)</f>
        <v>35551165.540000029</v>
      </c>
      <c r="L3790" t="str">
        <f t="shared" si="69"/>
        <v>1900</v>
      </c>
    </row>
    <row r="3791" spans="1:12" ht="16.2">
      <c r="A3791" s="1">
        <f>策略報表!A3791</f>
        <v>0</v>
      </c>
      <c r="B3791">
        <f>資料貼入!B3791</f>
        <v>0</v>
      </c>
      <c r="C3791">
        <f>SUM($B$3:B3791)</f>
        <v>35551165.540000029</v>
      </c>
      <c r="L3791" t="str">
        <f t="shared" si="69"/>
        <v>1900</v>
      </c>
    </row>
    <row r="3792" spans="1:12" ht="16.2">
      <c r="A3792" s="1">
        <f>策略報表!A3792</f>
        <v>0</v>
      </c>
      <c r="B3792">
        <f>資料貼入!B3792</f>
        <v>0</v>
      </c>
      <c r="C3792">
        <f>SUM($B$3:B3792)</f>
        <v>35551165.540000029</v>
      </c>
      <c r="L3792" t="str">
        <f t="shared" si="69"/>
        <v>1900</v>
      </c>
    </row>
    <row r="3793" spans="1:12" ht="16.2">
      <c r="A3793" s="1">
        <f>策略報表!A3793</f>
        <v>0</v>
      </c>
      <c r="B3793">
        <f>資料貼入!B3793</f>
        <v>0</v>
      </c>
      <c r="C3793">
        <f>SUM($B$3:B3793)</f>
        <v>35551165.540000029</v>
      </c>
      <c r="L3793" t="str">
        <f t="shared" si="69"/>
        <v>1900</v>
      </c>
    </row>
    <row r="3794" spans="1:12" ht="16.2">
      <c r="A3794" s="1">
        <f>策略報表!A3794</f>
        <v>0</v>
      </c>
      <c r="B3794">
        <f>資料貼入!B3794</f>
        <v>0</v>
      </c>
      <c r="C3794">
        <f>SUM($B$3:B3794)</f>
        <v>35551165.540000029</v>
      </c>
      <c r="L3794" t="str">
        <f t="shared" si="69"/>
        <v>1900</v>
      </c>
    </row>
    <row r="3795" spans="1:12" ht="16.2">
      <c r="A3795" s="1">
        <f>策略報表!A3795</f>
        <v>0</v>
      </c>
      <c r="B3795">
        <f>資料貼入!B3795</f>
        <v>0</v>
      </c>
      <c r="C3795">
        <f>SUM($B$3:B3795)</f>
        <v>35551165.540000029</v>
      </c>
      <c r="L3795" t="str">
        <f t="shared" si="69"/>
        <v>1900</v>
      </c>
    </row>
    <row r="3796" spans="1:12" ht="16.2">
      <c r="A3796" s="1">
        <f>策略報表!A3796</f>
        <v>0</v>
      </c>
      <c r="B3796">
        <f>資料貼入!B3796</f>
        <v>0</v>
      </c>
      <c r="C3796">
        <f>SUM($B$3:B3796)</f>
        <v>35551165.540000029</v>
      </c>
      <c r="L3796" t="str">
        <f t="shared" si="69"/>
        <v>1900</v>
      </c>
    </row>
    <row r="3797" spans="1:12" ht="16.2">
      <c r="A3797" s="1">
        <f>策略報表!A3797</f>
        <v>0</v>
      </c>
      <c r="B3797">
        <f>資料貼入!B3797</f>
        <v>0</v>
      </c>
      <c r="C3797">
        <f>SUM($B$3:B3797)</f>
        <v>35551165.540000029</v>
      </c>
      <c r="L3797" t="str">
        <f t="shared" si="69"/>
        <v>1900</v>
      </c>
    </row>
    <row r="3798" spans="1:12" ht="16.2">
      <c r="A3798" s="1">
        <f>策略報表!A3798</f>
        <v>0</v>
      </c>
      <c r="B3798">
        <f>資料貼入!B3798</f>
        <v>0</v>
      </c>
      <c r="C3798">
        <f>SUM($B$3:B3798)</f>
        <v>35551165.540000029</v>
      </c>
      <c r="L3798" t="str">
        <f t="shared" si="69"/>
        <v>1900</v>
      </c>
    </row>
    <row r="3799" spans="1:12" ht="16.2">
      <c r="A3799" s="1">
        <f>策略報表!A3799</f>
        <v>0</v>
      </c>
      <c r="B3799">
        <f>資料貼入!B3799</f>
        <v>0</v>
      </c>
      <c r="C3799">
        <f>SUM($B$3:B3799)</f>
        <v>35551165.540000029</v>
      </c>
      <c r="L3799" t="str">
        <f t="shared" si="69"/>
        <v>1900</v>
      </c>
    </row>
    <row r="3800" spans="1:12" ht="16.2">
      <c r="A3800" s="1">
        <f>策略報表!A3800</f>
        <v>0</v>
      </c>
      <c r="B3800">
        <f>資料貼入!B3800</f>
        <v>0</v>
      </c>
      <c r="C3800">
        <f>SUM($B$3:B3800)</f>
        <v>35551165.540000029</v>
      </c>
      <c r="L3800" t="str">
        <f t="shared" si="69"/>
        <v>1900</v>
      </c>
    </row>
    <row r="3801" spans="1:12" ht="16.2">
      <c r="A3801" s="1">
        <f>策略報表!A3801</f>
        <v>0</v>
      </c>
      <c r="B3801">
        <f>資料貼入!B3801</f>
        <v>0</v>
      </c>
      <c r="C3801">
        <f>SUM($B$3:B3801)</f>
        <v>35551165.540000029</v>
      </c>
      <c r="L3801" t="str">
        <f t="shared" si="69"/>
        <v>1900</v>
      </c>
    </row>
    <row r="3802" spans="1:12" ht="16.2">
      <c r="A3802" s="1">
        <f>策略報表!A3802</f>
        <v>0</v>
      </c>
      <c r="B3802">
        <f>資料貼入!B3802</f>
        <v>0</v>
      </c>
      <c r="C3802">
        <f>SUM($B$3:B3802)</f>
        <v>35551165.540000029</v>
      </c>
      <c r="L3802" t="str">
        <f t="shared" si="69"/>
        <v>1900</v>
      </c>
    </row>
    <row r="3803" spans="1:12" ht="16.2">
      <c r="A3803" s="1">
        <f>策略報表!A3803</f>
        <v>0</v>
      </c>
      <c r="B3803">
        <f>資料貼入!B3803</f>
        <v>0</v>
      </c>
      <c r="C3803">
        <f>SUM($B$3:B3803)</f>
        <v>35551165.540000029</v>
      </c>
      <c r="L3803" t="str">
        <f t="shared" si="69"/>
        <v>1900</v>
      </c>
    </row>
    <row r="3804" spans="1:12" ht="16.2">
      <c r="A3804" s="1">
        <f>策略報表!A3804</f>
        <v>0</v>
      </c>
      <c r="B3804">
        <f>資料貼入!B3804</f>
        <v>0</v>
      </c>
      <c r="C3804">
        <f>SUM($B$3:B3804)</f>
        <v>35551165.540000029</v>
      </c>
      <c r="L3804" t="str">
        <f t="shared" si="69"/>
        <v>1900</v>
      </c>
    </row>
    <row r="3805" spans="1:12" ht="16.2">
      <c r="A3805" s="1">
        <f>策略報表!A3805</f>
        <v>0</v>
      </c>
      <c r="B3805">
        <f>資料貼入!B3805</f>
        <v>0</v>
      </c>
      <c r="C3805">
        <f>SUM($B$3:B3805)</f>
        <v>35551165.540000029</v>
      </c>
      <c r="L3805" t="str">
        <f t="shared" si="69"/>
        <v>1900</v>
      </c>
    </row>
    <row r="3806" spans="1:12" ht="16.2">
      <c r="A3806" s="1">
        <f>策略報表!A3806</f>
        <v>0</v>
      </c>
      <c r="B3806">
        <f>資料貼入!B3806</f>
        <v>0</v>
      </c>
      <c r="C3806">
        <f>SUM($B$3:B3806)</f>
        <v>35551165.540000029</v>
      </c>
      <c r="L3806" t="str">
        <f t="shared" si="69"/>
        <v>1900</v>
      </c>
    </row>
    <row r="3807" spans="1:12" ht="16.2">
      <c r="A3807" s="1">
        <f>策略報表!A3807</f>
        <v>0</v>
      </c>
      <c r="B3807">
        <f>資料貼入!B3807</f>
        <v>0</v>
      </c>
      <c r="C3807">
        <f>SUM($B$3:B3807)</f>
        <v>35551165.540000029</v>
      </c>
      <c r="L3807" t="str">
        <f t="shared" si="69"/>
        <v>1900</v>
      </c>
    </row>
    <row r="3808" spans="1:12" ht="16.2">
      <c r="A3808" s="1">
        <f>策略報表!A3808</f>
        <v>0</v>
      </c>
      <c r="B3808">
        <f>資料貼入!B3808</f>
        <v>0</v>
      </c>
      <c r="C3808">
        <f>SUM($B$3:B3808)</f>
        <v>35551165.540000029</v>
      </c>
      <c r="L3808" t="str">
        <f t="shared" si="69"/>
        <v>1900</v>
      </c>
    </row>
    <row r="3809" spans="1:12" ht="16.2">
      <c r="A3809" s="1">
        <f>策略報表!A3809</f>
        <v>0</v>
      </c>
      <c r="B3809">
        <f>資料貼入!B3809</f>
        <v>0</v>
      </c>
      <c r="C3809">
        <f>SUM($B$3:B3809)</f>
        <v>35551165.540000029</v>
      </c>
      <c r="L3809" t="str">
        <f t="shared" si="69"/>
        <v>1900</v>
      </c>
    </row>
    <row r="3810" spans="1:12" ht="16.2">
      <c r="A3810" s="1">
        <f>策略報表!A3810</f>
        <v>0</v>
      </c>
      <c r="B3810">
        <f>資料貼入!B3810</f>
        <v>0</v>
      </c>
      <c r="C3810">
        <f>SUM($B$3:B3810)</f>
        <v>35551165.540000029</v>
      </c>
      <c r="L3810" t="str">
        <f t="shared" si="69"/>
        <v>1900</v>
      </c>
    </row>
    <row r="3811" spans="1:12" ht="16.2">
      <c r="A3811" s="1">
        <f>策略報表!A3811</f>
        <v>0</v>
      </c>
      <c r="B3811">
        <f>資料貼入!B3811</f>
        <v>0</v>
      </c>
      <c r="C3811">
        <f>SUM($B$3:B3811)</f>
        <v>35551165.540000029</v>
      </c>
      <c r="L3811" t="str">
        <f t="shared" si="69"/>
        <v>1900</v>
      </c>
    </row>
    <row r="3812" spans="1:12" ht="16.2">
      <c r="A3812" s="1"/>
      <c r="L3812" t="str">
        <f t="shared" si="69"/>
        <v/>
      </c>
    </row>
    <row r="3813" spans="1:12" ht="16.2">
      <c r="A3813" s="1"/>
      <c r="L3813" t="str">
        <f t="shared" si="69"/>
        <v/>
      </c>
    </row>
    <row r="3814" spans="1:12" ht="16.2">
      <c r="A3814" s="1"/>
      <c r="L3814" t="str">
        <f t="shared" si="69"/>
        <v/>
      </c>
    </row>
    <row r="3815" spans="1:12" ht="16.2">
      <c r="A3815" s="1"/>
      <c r="L3815" t="str">
        <f t="shared" si="69"/>
        <v/>
      </c>
    </row>
    <row r="3816" spans="1:12" ht="16.2">
      <c r="A3816" s="1"/>
      <c r="L3816" t="str">
        <f t="shared" si="69"/>
        <v/>
      </c>
    </row>
    <row r="3817" spans="1:12" ht="16.2">
      <c r="A3817" s="1"/>
      <c r="L3817" t="str">
        <f t="shared" si="69"/>
        <v/>
      </c>
    </row>
    <row r="3818" spans="1:12" ht="16.2">
      <c r="A3818" s="1"/>
      <c r="L3818" t="str">
        <f t="shared" si="69"/>
        <v/>
      </c>
    </row>
    <row r="3819" spans="1:12" ht="16.2">
      <c r="A3819" s="1"/>
      <c r="L3819" t="str">
        <f t="shared" si="69"/>
        <v/>
      </c>
    </row>
    <row r="3820" spans="1:12" ht="16.2">
      <c r="A3820" s="1"/>
      <c r="L3820" t="str">
        <f t="shared" si="69"/>
        <v/>
      </c>
    </row>
    <row r="3821" spans="1:12" ht="16.2">
      <c r="A3821" s="1"/>
      <c r="L3821" t="str">
        <f t="shared" si="69"/>
        <v/>
      </c>
    </row>
    <row r="3822" spans="1:12" ht="16.2">
      <c r="A3822" s="1"/>
      <c r="L3822" t="str">
        <f t="shared" si="69"/>
        <v/>
      </c>
    </row>
    <row r="3823" spans="1:12" ht="16.2">
      <c r="A3823" s="1"/>
      <c r="L3823" t="str">
        <f t="shared" si="69"/>
        <v/>
      </c>
    </row>
    <row r="3824" spans="1:12" ht="16.2">
      <c r="A3824" s="1"/>
      <c r="L3824" t="str">
        <f t="shared" si="69"/>
        <v/>
      </c>
    </row>
    <row r="3825" spans="1:12" ht="16.2">
      <c r="A3825" s="1"/>
      <c r="L3825" t="str">
        <f t="shared" si="69"/>
        <v/>
      </c>
    </row>
    <row r="3826" spans="1:12" ht="16.2">
      <c r="A3826" s="1"/>
      <c r="L3826" t="str">
        <f t="shared" si="69"/>
        <v/>
      </c>
    </row>
    <row r="3827" spans="1:12" ht="16.2">
      <c r="A3827" s="1"/>
      <c r="L3827" t="str">
        <f t="shared" si="69"/>
        <v/>
      </c>
    </row>
    <row r="3828" spans="1:12" ht="16.2">
      <c r="A3828" s="1"/>
      <c r="L3828" t="str">
        <f t="shared" si="69"/>
        <v/>
      </c>
    </row>
    <row r="3829" spans="1:12" ht="16.2">
      <c r="A3829" s="1"/>
      <c r="L3829" t="str">
        <f t="shared" ref="L3829:L3892" si="70">IF(ISBLANK(A3829),"",TEXT(A3829,"yyyy"))</f>
        <v/>
      </c>
    </row>
    <row r="3830" spans="1:12" ht="16.2">
      <c r="A3830" s="1"/>
      <c r="L3830" t="str">
        <f t="shared" si="70"/>
        <v/>
      </c>
    </row>
    <row r="3831" spans="1:12" ht="16.2">
      <c r="A3831" s="1"/>
      <c r="L3831" t="str">
        <f t="shared" si="70"/>
        <v/>
      </c>
    </row>
    <row r="3832" spans="1:12" ht="16.2">
      <c r="A3832" s="1"/>
      <c r="L3832" t="str">
        <f t="shared" si="70"/>
        <v/>
      </c>
    </row>
    <row r="3833" spans="1:12" ht="16.2">
      <c r="A3833" s="1"/>
      <c r="L3833" t="str">
        <f t="shared" si="70"/>
        <v/>
      </c>
    </row>
    <row r="3834" spans="1:12" ht="16.2">
      <c r="A3834" s="1"/>
      <c r="L3834" t="str">
        <f t="shared" si="70"/>
        <v/>
      </c>
    </row>
    <row r="3835" spans="1:12" ht="16.2">
      <c r="A3835" s="1"/>
      <c r="L3835" t="str">
        <f t="shared" si="70"/>
        <v/>
      </c>
    </row>
    <row r="3836" spans="1:12" ht="16.2">
      <c r="A3836" s="1"/>
      <c r="L3836" t="str">
        <f t="shared" si="70"/>
        <v/>
      </c>
    </row>
    <row r="3837" spans="1:12" ht="16.2">
      <c r="A3837" s="1"/>
      <c r="L3837" t="str">
        <f t="shared" si="70"/>
        <v/>
      </c>
    </row>
    <row r="3838" spans="1:12" ht="16.2">
      <c r="A3838" s="1"/>
      <c r="L3838" t="str">
        <f t="shared" si="70"/>
        <v/>
      </c>
    </row>
    <row r="3839" spans="1:12" ht="16.2">
      <c r="A3839" s="1"/>
      <c r="L3839" t="str">
        <f t="shared" si="70"/>
        <v/>
      </c>
    </row>
    <row r="3840" spans="1:12" ht="16.2">
      <c r="A3840" s="1"/>
      <c r="L3840" t="str">
        <f t="shared" si="70"/>
        <v/>
      </c>
    </row>
    <row r="3841" spans="1:12" ht="16.2">
      <c r="A3841" s="1"/>
      <c r="L3841" t="str">
        <f t="shared" si="70"/>
        <v/>
      </c>
    </row>
    <row r="3842" spans="1:12" ht="16.2">
      <c r="A3842" s="1"/>
      <c r="L3842" t="str">
        <f t="shared" si="70"/>
        <v/>
      </c>
    </row>
    <row r="3843" spans="1:12" ht="16.2">
      <c r="A3843" s="1"/>
      <c r="L3843" t="str">
        <f t="shared" si="70"/>
        <v/>
      </c>
    </row>
    <row r="3844" spans="1:12" ht="16.2">
      <c r="A3844" s="1"/>
      <c r="L3844" t="str">
        <f t="shared" si="70"/>
        <v/>
      </c>
    </row>
    <row r="3845" spans="1:12" ht="16.2">
      <c r="A3845" s="1"/>
      <c r="L3845" t="str">
        <f t="shared" si="70"/>
        <v/>
      </c>
    </row>
    <row r="3846" spans="1:12" ht="16.2">
      <c r="A3846" s="1"/>
      <c r="L3846" t="str">
        <f t="shared" si="70"/>
        <v/>
      </c>
    </row>
    <row r="3847" spans="1:12" ht="16.2">
      <c r="A3847" s="1"/>
      <c r="L3847" t="str">
        <f t="shared" si="70"/>
        <v/>
      </c>
    </row>
    <row r="3848" spans="1:12" ht="16.2">
      <c r="A3848" s="1"/>
      <c r="L3848" t="str">
        <f t="shared" si="70"/>
        <v/>
      </c>
    </row>
    <row r="3849" spans="1:12" ht="16.2">
      <c r="A3849" s="1"/>
      <c r="L3849" t="str">
        <f t="shared" si="70"/>
        <v/>
      </c>
    </row>
    <row r="3850" spans="1:12" ht="16.2">
      <c r="A3850" s="1"/>
      <c r="L3850" t="str">
        <f t="shared" si="70"/>
        <v/>
      </c>
    </row>
    <row r="3851" spans="1:12" ht="16.2">
      <c r="A3851" s="1"/>
      <c r="L3851" t="str">
        <f t="shared" si="70"/>
        <v/>
      </c>
    </row>
    <row r="3852" spans="1:12" ht="16.2">
      <c r="A3852" s="1"/>
      <c r="L3852" t="str">
        <f t="shared" si="70"/>
        <v/>
      </c>
    </row>
    <row r="3853" spans="1:12" ht="16.2">
      <c r="A3853" s="1"/>
      <c r="L3853" t="str">
        <f t="shared" si="70"/>
        <v/>
      </c>
    </row>
    <row r="3854" spans="1:12" ht="16.2">
      <c r="A3854" s="1"/>
      <c r="L3854" t="str">
        <f t="shared" si="70"/>
        <v/>
      </c>
    </row>
    <row r="3855" spans="1:12" ht="16.2">
      <c r="A3855" s="1"/>
      <c r="L3855" t="str">
        <f t="shared" si="70"/>
        <v/>
      </c>
    </row>
    <row r="3856" spans="1:12" ht="16.2">
      <c r="A3856" s="1"/>
      <c r="L3856" t="str">
        <f t="shared" si="70"/>
        <v/>
      </c>
    </row>
    <row r="3857" spans="1:12" ht="16.2">
      <c r="A3857" s="1"/>
      <c r="L3857" t="str">
        <f t="shared" si="70"/>
        <v/>
      </c>
    </row>
    <row r="3858" spans="1:12" ht="16.2">
      <c r="A3858" s="1"/>
      <c r="L3858" t="str">
        <f t="shared" si="70"/>
        <v/>
      </c>
    </row>
    <row r="3859" spans="1:12" ht="16.2">
      <c r="A3859" s="1"/>
      <c r="L3859" t="str">
        <f t="shared" si="70"/>
        <v/>
      </c>
    </row>
    <row r="3860" spans="1:12" ht="16.2">
      <c r="A3860" s="1"/>
      <c r="L3860" t="str">
        <f t="shared" si="70"/>
        <v/>
      </c>
    </row>
    <row r="3861" spans="1:12" ht="16.2">
      <c r="A3861" s="1"/>
      <c r="L3861" t="str">
        <f t="shared" si="70"/>
        <v/>
      </c>
    </row>
    <row r="3862" spans="1:12" ht="16.2">
      <c r="A3862" s="1"/>
      <c r="L3862" t="str">
        <f t="shared" si="70"/>
        <v/>
      </c>
    </row>
    <row r="3863" spans="1:12" ht="16.2">
      <c r="A3863" s="1"/>
      <c r="L3863" t="str">
        <f t="shared" si="70"/>
        <v/>
      </c>
    </row>
    <row r="3864" spans="1:12" ht="16.2">
      <c r="A3864" s="1"/>
      <c r="L3864" t="str">
        <f t="shared" si="70"/>
        <v/>
      </c>
    </row>
    <row r="3865" spans="1:12" ht="16.2">
      <c r="A3865" s="1"/>
      <c r="L3865" t="str">
        <f t="shared" si="70"/>
        <v/>
      </c>
    </row>
    <row r="3866" spans="1:12" ht="16.2">
      <c r="A3866" s="1"/>
      <c r="L3866" t="str">
        <f t="shared" si="70"/>
        <v/>
      </c>
    </row>
    <row r="3867" spans="1:12" ht="16.2">
      <c r="A3867" s="1"/>
      <c r="L3867" t="str">
        <f t="shared" si="70"/>
        <v/>
      </c>
    </row>
    <row r="3868" spans="1:12" ht="16.2">
      <c r="A3868" s="1"/>
      <c r="L3868" t="str">
        <f t="shared" si="70"/>
        <v/>
      </c>
    </row>
    <row r="3869" spans="1:12" ht="16.2">
      <c r="A3869" s="1"/>
      <c r="L3869" t="str">
        <f t="shared" si="70"/>
        <v/>
      </c>
    </row>
    <row r="3870" spans="1:12" ht="16.2">
      <c r="A3870" s="1"/>
      <c r="L3870" t="str">
        <f t="shared" si="70"/>
        <v/>
      </c>
    </row>
    <row r="3871" spans="1:12" ht="16.2">
      <c r="A3871" s="1"/>
      <c r="L3871" t="str">
        <f t="shared" si="70"/>
        <v/>
      </c>
    </row>
    <row r="3872" spans="1:12" ht="16.2">
      <c r="A3872" s="1"/>
      <c r="L3872" t="str">
        <f t="shared" si="70"/>
        <v/>
      </c>
    </row>
    <row r="3873" spans="1:12" ht="16.2">
      <c r="A3873" s="1"/>
      <c r="L3873" t="str">
        <f t="shared" si="70"/>
        <v/>
      </c>
    </row>
    <row r="3874" spans="1:12" ht="16.2">
      <c r="A3874" s="1"/>
      <c r="L3874" t="str">
        <f t="shared" si="70"/>
        <v/>
      </c>
    </row>
    <row r="3875" spans="1:12" ht="16.2">
      <c r="A3875" s="1"/>
      <c r="L3875" t="str">
        <f t="shared" si="70"/>
        <v/>
      </c>
    </row>
    <row r="3876" spans="1:12" ht="16.2">
      <c r="A3876" s="1"/>
      <c r="L3876" t="str">
        <f t="shared" si="70"/>
        <v/>
      </c>
    </row>
    <row r="3877" spans="1:12" ht="16.2">
      <c r="A3877" s="1"/>
      <c r="L3877" t="str">
        <f t="shared" si="70"/>
        <v/>
      </c>
    </row>
    <row r="3878" spans="1:12" ht="16.2">
      <c r="A3878" s="1"/>
      <c r="L3878" t="str">
        <f t="shared" si="70"/>
        <v/>
      </c>
    </row>
    <row r="3879" spans="1:12" ht="16.2">
      <c r="A3879" s="1"/>
      <c r="L3879" t="str">
        <f t="shared" si="70"/>
        <v/>
      </c>
    </row>
    <row r="3880" spans="1:12" ht="16.2">
      <c r="A3880" s="1"/>
      <c r="L3880" t="str">
        <f t="shared" si="70"/>
        <v/>
      </c>
    </row>
    <row r="3881" spans="1:12" ht="16.2">
      <c r="A3881" s="1"/>
      <c r="L3881" t="str">
        <f t="shared" si="70"/>
        <v/>
      </c>
    </row>
    <row r="3882" spans="1:12" ht="16.2">
      <c r="A3882" s="1"/>
      <c r="L3882" t="str">
        <f t="shared" si="70"/>
        <v/>
      </c>
    </row>
    <row r="3883" spans="1:12" ht="16.2">
      <c r="A3883" s="1"/>
      <c r="L3883" t="str">
        <f t="shared" si="70"/>
        <v/>
      </c>
    </row>
    <row r="3884" spans="1:12" ht="16.2">
      <c r="A3884" s="1"/>
      <c r="L3884" t="str">
        <f t="shared" si="70"/>
        <v/>
      </c>
    </row>
    <row r="3885" spans="1:12" ht="16.2">
      <c r="A3885" s="1"/>
      <c r="L3885" t="str">
        <f t="shared" si="70"/>
        <v/>
      </c>
    </row>
    <row r="3886" spans="1:12" ht="16.2">
      <c r="A3886" s="1"/>
      <c r="L3886" t="str">
        <f t="shared" si="70"/>
        <v/>
      </c>
    </row>
    <row r="3887" spans="1:12" ht="16.2">
      <c r="A3887" s="1"/>
      <c r="L3887" t="str">
        <f t="shared" si="70"/>
        <v/>
      </c>
    </row>
    <row r="3888" spans="1:12" ht="16.2">
      <c r="A3888" s="1"/>
      <c r="L3888" t="str">
        <f t="shared" si="70"/>
        <v/>
      </c>
    </row>
    <row r="3889" spans="1:12" ht="16.2">
      <c r="A3889" s="1"/>
      <c r="L3889" t="str">
        <f t="shared" si="70"/>
        <v/>
      </c>
    </row>
    <row r="3890" spans="1:12" ht="16.2">
      <c r="A3890" s="1"/>
      <c r="L3890" t="str">
        <f t="shared" si="70"/>
        <v/>
      </c>
    </row>
    <row r="3891" spans="1:12" ht="16.2">
      <c r="A3891" s="1"/>
      <c r="L3891" t="str">
        <f t="shared" si="70"/>
        <v/>
      </c>
    </row>
    <row r="3892" spans="1:12" ht="16.2">
      <c r="A3892" s="1"/>
      <c r="L3892" t="str">
        <f t="shared" si="70"/>
        <v/>
      </c>
    </row>
    <row r="3893" spans="1:12" ht="16.2">
      <c r="A3893" s="1"/>
      <c r="L3893" t="str">
        <f t="shared" ref="L3893:L3956" si="71">IF(ISBLANK(A3893),"",TEXT(A3893,"yyyy"))</f>
        <v/>
      </c>
    </row>
    <row r="3894" spans="1:12" ht="16.2">
      <c r="A3894" s="1"/>
      <c r="L3894" t="str">
        <f t="shared" si="71"/>
        <v/>
      </c>
    </row>
    <row r="3895" spans="1:12" ht="16.2">
      <c r="A3895" s="1"/>
      <c r="L3895" t="str">
        <f t="shared" si="71"/>
        <v/>
      </c>
    </row>
    <row r="3896" spans="1:12" ht="16.2">
      <c r="A3896" s="1"/>
      <c r="L3896" t="str">
        <f t="shared" si="71"/>
        <v/>
      </c>
    </row>
    <row r="3897" spans="1:12" ht="16.2">
      <c r="A3897" s="1"/>
      <c r="L3897" t="str">
        <f t="shared" si="71"/>
        <v/>
      </c>
    </row>
    <row r="3898" spans="1:12" ht="16.2">
      <c r="A3898" s="1"/>
      <c r="L3898" t="str">
        <f t="shared" si="71"/>
        <v/>
      </c>
    </row>
    <row r="3899" spans="1:12" ht="16.2">
      <c r="A3899" s="1"/>
      <c r="L3899" t="str">
        <f t="shared" si="71"/>
        <v/>
      </c>
    </row>
    <row r="3900" spans="1:12" ht="16.2">
      <c r="A3900" s="1"/>
      <c r="L3900" t="str">
        <f t="shared" si="71"/>
        <v/>
      </c>
    </row>
    <row r="3901" spans="1:12" ht="16.2">
      <c r="A3901" s="1"/>
      <c r="L3901" t="str">
        <f t="shared" si="71"/>
        <v/>
      </c>
    </row>
    <row r="3902" spans="1:12" ht="16.2">
      <c r="A3902" s="1"/>
      <c r="L3902" t="str">
        <f t="shared" si="71"/>
        <v/>
      </c>
    </row>
    <row r="3903" spans="1:12" ht="16.2">
      <c r="A3903" s="1"/>
      <c r="L3903" t="str">
        <f t="shared" si="71"/>
        <v/>
      </c>
    </row>
    <row r="3904" spans="1:12" ht="16.2">
      <c r="A3904" s="1"/>
      <c r="L3904" t="str">
        <f t="shared" si="71"/>
        <v/>
      </c>
    </row>
    <row r="3905" spans="1:12" ht="16.2">
      <c r="A3905" s="1"/>
      <c r="L3905" t="str">
        <f t="shared" si="71"/>
        <v/>
      </c>
    </row>
    <row r="3906" spans="1:12" ht="16.2">
      <c r="A3906" s="1"/>
      <c r="L3906" t="str">
        <f t="shared" si="71"/>
        <v/>
      </c>
    </row>
    <row r="3907" spans="1:12" ht="16.2">
      <c r="A3907" s="1"/>
      <c r="L3907" t="str">
        <f t="shared" si="71"/>
        <v/>
      </c>
    </row>
    <row r="3908" spans="1:12" ht="16.2">
      <c r="A3908" s="1"/>
      <c r="L3908" t="str">
        <f t="shared" si="71"/>
        <v/>
      </c>
    </row>
    <row r="3909" spans="1:12" ht="16.2">
      <c r="A3909" s="1"/>
      <c r="L3909" t="str">
        <f t="shared" si="71"/>
        <v/>
      </c>
    </row>
    <row r="3910" spans="1:12" ht="16.2">
      <c r="A3910" s="1"/>
      <c r="L3910" t="str">
        <f t="shared" si="71"/>
        <v/>
      </c>
    </row>
    <row r="3911" spans="1:12" ht="16.2">
      <c r="A3911" s="1"/>
      <c r="L3911" t="str">
        <f t="shared" si="71"/>
        <v/>
      </c>
    </row>
    <row r="3912" spans="1:12" ht="16.2">
      <c r="A3912" s="1"/>
      <c r="L3912" t="str">
        <f t="shared" si="71"/>
        <v/>
      </c>
    </row>
    <row r="3913" spans="1:12" ht="16.2">
      <c r="A3913" s="1"/>
      <c r="L3913" t="str">
        <f t="shared" si="71"/>
        <v/>
      </c>
    </row>
    <row r="3914" spans="1:12" ht="16.2">
      <c r="A3914" s="1"/>
      <c r="L3914" t="str">
        <f t="shared" si="71"/>
        <v/>
      </c>
    </row>
    <row r="3915" spans="1:12" ht="16.2">
      <c r="A3915" s="1"/>
      <c r="L3915" t="str">
        <f t="shared" si="71"/>
        <v/>
      </c>
    </row>
    <row r="3916" spans="1:12" ht="16.2">
      <c r="A3916" s="1"/>
      <c r="L3916" t="str">
        <f t="shared" si="71"/>
        <v/>
      </c>
    </row>
    <row r="3917" spans="1:12" ht="16.2">
      <c r="A3917" s="1"/>
      <c r="L3917" t="str">
        <f t="shared" si="71"/>
        <v/>
      </c>
    </row>
    <row r="3918" spans="1:12" ht="16.2">
      <c r="A3918" s="1"/>
      <c r="L3918" t="str">
        <f t="shared" si="71"/>
        <v/>
      </c>
    </row>
    <row r="3919" spans="1:12" ht="16.2">
      <c r="A3919" s="1"/>
      <c r="L3919" t="str">
        <f t="shared" si="71"/>
        <v/>
      </c>
    </row>
    <row r="3920" spans="1:12" ht="16.2">
      <c r="A3920" s="1"/>
      <c r="L3920" t="str">
        <f t="shared" si="71"/>
        <v/>
      </c>
    </row>
    <row r="3921" spans="1:12" ht="16.2">
      <c r="A3921" s="1"/>
      <c r="L3921" t="str">
        <f t="shared" si="71"/>
        <v/>
      </c>
    </row>
    <row r="3922" spans="1:12" ht="16.2">
      <c r="A3922" s="1"/>
      <c r="L3922" t="str">
        <f t="shared" si="71"/>
        <v/>
      </c>
    </row>
    <row r="3923" spans="1:12" ht="16.2">
      <c r="A3923" s="1"/>
      <c r="L3923" t="str">
        <f t="shared" si="71"/>
        <v/>
      </c>
    </row>
    <row r="3924" spans="1:12" ht="16.2">
      <c r="A3924" s="1"/>
      <c r="L3924" t="str">
        <f t="shared" si="71"/>
        <v/>
      </c>
    </row>
    <row r="3925" spans="1:12" ht="16.2">
      <c r="A3925" s="1"/>
      <c r="L3925" t="str">
        <f t="shared" si="71"/>
        <v/>
      </c>
    </row>
    <row r="3926" spans="1:12" ht="16.2">
      <c r="A3926" s="1"/>
      <c r="L3926" t="str">
        <f t="shared" si="71"/>
        <v/>
      </c>
    </row>
    <row r="3927" spans="1:12" ht="16.2">
      <c r="A3927" s="1"/>
      <c r="L3927" t="str">
        <f t="shared" si="71"/>
        <v/>
      </c>
    </row>
    <row r="3928" spans="1:12" ht="16.2">
      <c r="A3928" s="1"/>
      <c r="L3928" t="str">
        <f t="shared" si="71"/>
        <v/>
      </c>
    </row>
    <row r="3929" spans="1:12" ht="16.2">
      <c r="A3929" s="1"/>
      <c r="L3929" t="str">
        <f t="shared" si="71"/>
        <v/>
      </c>
    </row>
    <row r="3930" spans="1:12" ht="16.2">
      <c r="A3930" s="1"/>
      <c r="L3930" t="str">
        <f t="shared" si="71"/>
        <v/>
      </c>
    </row>
    <row r="3931" spans="1:12" ht="16.2">
      <c r="A3931" s="1"/>
      <c r="L3931" t="str">
        <f t="shared" si="71"/>
        <v/>
      </c>
    </row>
    <row r="3932" spans="1:12" ht="16.2">
      <c r="A3932" s="1"/>
      <c r="L3932" t="str">
        <f t="shared" si="71"/>
        <v/>
      </c>
    </row>
    <row r="3933" spans="1:12" ht="16.2">
      <c r="A3933" s="1"/>
      <c r="L3933" t="str">
        <f t="shared" si="71"/>
        <v/>
      </c>
    </row>
    <row r="3934" spans="1:12" ht="16.2">
      <c r="A3934" s="1"/>
      <c r="L3934" t="str">
        <f t="shared" si="71"/>
        <v/>
      </c>
    </row>
    <row r="3935" spans="1:12" ht="16.2">
      <c r="A3935" s="1"/>
      <c r="L3935" t="str">
        <f t="shared" si="71"/>
        <v/>
      </c>
    </row>
    <row r="3936" spans="1:12" ht="16.2">
      <c r="A3936" s="1"/>
      <c r="L3936" t="str">
        <f t="shared" si="71"/>
        <v/>
      </c>
    </row>
    <row r="3937" spans="1:12" ht="16.2">
      <c r="A3937" s="1"/>
      <c r="L3937" t="str">
        <f t="shared" si="71"/>
        <v/>
      </c>
    </row>
    <row r="3938" spans="1:12" ht="16.2">
      <c r="A3938" s="1"/>
      <c r="L3938" t="str">
        <f t="shared" si="71"/>
        <v/>
      </c>
    </row>
    <row r="3939" spans="1:12" ht="16.2">
      <c r="A3939" s="1"/>
      <c r="L3939" t="str">
        <f t="shared" si="71"/>
        <v/>
      </c>
    </row>
    <row r="3940" spans="1:12" ht="16.2">
      <c r="A3940" s="1"/>
      <c r="L3940" t="str">
        <f t="shared" si="71"/>
        <v/>
      </c>
    </row>
    <row r="3941" spans="1:12" ht="16.2">
      <c r="A3941" s="1"/>
      <c r="L3941" t="str">
        <f t="shared" si="71"/>
        <v/>
      </c>
    </row>
    <row r="3942" spans="1:12" ht="16.2">
      <c r="A3942" s="1"/>
      <c r="L3942" t="str">
        <f t="shared" si="71"/>
        <v/>
      </c>
    </row>
    <row r="3943" spans="1:12" ht="16.2">
      <c r="A3943" s="1"/>
      <c r="L3943" t="str">
        <f t="shared" si="71"/>
        <v/>
      </c>
    </row>
    <row r="3944" spans="1:12" ht="16.2">
      <c r="A3944" s="1"/>
      <c r="L3944" t="str">
        <f t="shared" si="71"/>
        <v/>
      </c>
    </row>
    <row r="3945" spans="1:12" ht="16.2">
      <c r="A3945" s="1"/>
      <c r="L3945" t="str">
        <f t="shared" si="71"/>
        <v/>
      </c>
    </row>
    <row r="3946" spans="1:12" ht="16.2">
      <c r="A3946" s="1"/>
      <c r="L3946" t="str">
        <f t="shared" si="71"/>
        <v/>
      </c>
    </row>
    <row r="3947" spans="1:12" ht="16.2">
      <c r="A3947" s="1"/>
      <c r="L3947" t="str">
        <f t="shared" si="71"/>
        <v/>
      </c>
    </row>
    <row r="3948" spans="1:12" ht="16.2">
      <c r="A3948" s="1"/>
      <c r="L3948" t="str">
        <f t="shared" si="71"/>
        <v/>
      </c>
    </row>
    <row r="3949" spans="1:12" ht="16.2">
      <c r="A3949" s="1"/>
      <c r="L3949" t="str">
        <f t="shared" si="71"/>
        <v/>
      </c>
    </row>
    <row r="3950" spans="1:12" ht="16.2">
      <c r="A3950" s="1"/>
      <c r="L3950" t="str">
        <f t="shared" si="71"/>
        <v/>
      </c>
    </row>
    <row r="3951" spans="1:12" ht="16.2">
      <c r="A3951" s="1"/>
      <c r="L3951" t="str">
        <f t="shared" si="71"/>
        <v/>
      </c>
    </row>
    <row r="3952" spans="1:12" ht="16.2">
      <c r="A3952" s="1"/>
      <c r="L3952" t="str">
        <f t="shared" si="71"/>
        <v/>
      </c>
    </row>
    <row r="3953" spans="1:12" ht="16.2">
      <c r="A3953" s="1"/>
      <c r="L3953" t="str">
        <f t="shared" si="71"/>
        <v/>
      </c>
    </row>
    <row r="3954" spans="1:12" ht="16.2">
      <c r="A3954" s="1"/>
      <c r="L3954" t="str">
        <f t="shared" si="71"/>
        <v/>
      </c>
    </row>
    <row r="3955" spans="1:12" ht="16.2">
      <c r="A3955" s="1"/>
      <c r="L3955" t="str">
        <f t="shared" si="71"/>
        <v/>
      </c>
    </row>
    <row r="3956" spans="1:12" ht="16.2">
      <c r="A3956" s="1"/>
      <c r="L3956" t="str">
        <f t="shared" si="71"/>
        <v/>
      </c>
    </row>
    <row r="3957" spans="1:12" ht="16.2">
      <c r="A3957" s="1"/>
      <c r="L3957" t="str">
        <f t="shared" ref="L3957:L4020" si="72">IF(ISBLANK(A3957),"",TEXT(A3957,"yyyy"))</f>
        <v/>
      </c>
    </row>
    <row r="3958" spans="1:12" ht="16.2">
      <c r="A3958" s="1"/>
      <c r="L3958" t="str">
        <f t="shared" si="72"/>
        <v/>
      </c>
    </row>
    <row r="3959" spans="1:12" ht="16.2">
      <c r="A3959" s="1"/>
      <c r="L3959" t="str">
        <f t="shared" si="72"/>
        <v/>
      </c>
    </row>
    <row r="3960" spans="1:12" ht="16.2">
      <c r="A3960" s="1"/>
      <c r="L3960" t="str">
        <f t="shared" si="72"/>
        <v/>
      </c>
    </row>
    <row r="3961" spans="1:12" ht="16.2">
      <c r="A3961" s="1"/>
      <c r="L3961" t="str">
        <f t="shared" si="72"/>
        <v/>
      </c>
    </row>
    <row r="3962" spans="1:12" ht="16.2">
      <c r="A3962" s="1"/>
      <c r="L3962" t="str">
        <f t="shared" si="72"/>
        <v/>
      </c>
    </row>
    <row r="3963" spans="1:12" ht="16.2">
      <c r="A3963" s="1"/>
      <c r="L3963" t="str">
        <f t="shared" si="72"/>
        <v/>
      </c>
    </row>
    <row r="3964" spans="1:12" ht="16.2">
      <c r="A3964" s="1"/>
      <c r="L3964" t="str">
        <f t="shared" si="72"/>
        <v/>
      </c>
    </row>
    <row r="3965" spans="1:12" ht="16.2">
      <c r="A3965" s="1"/>
      <c r="L3965" t="str">
        <f t="shared" si="72"/>
        <v/>
      </c>
    </row>
    <row r="3966" spans="1:12" ht="16.2">
      <c r="A3966" s="1"/>
      <c r="L3966" t="str">
        <f t="shared" si="72"/>
        <v/>
      </c>
    </row>
    <row r="3967" spans="1:12" ht="16.2">
      <c r="A3967" s="1"/>
      <c r="L3967" t="str">
        <f t="shared" si="72"/>
        <v/>
      </c>
    </row>
    <row r="3968" spans="1:12" ht="16.2">
      <c r="A3968" s="1"/>
      <c r="L3968" t="str">
        <f t="shared" si="72"/>
        <v/>
      </c>
    </row>
    <row r="3969" spans="1:12" ht="16.2">
      <c r="A3969" s="1"/>
      <c r="L3969" t="str">
        <f t="shared" si="72"/>
        <v/>
      </c>
    </row>
    <row r="3970" spans="1:12" ht="16.2">
      <c r="A3970" s="1"/>
      <c r="L3970" t="str">
        <f t="shared" si="72"/>
        <v/>
      </c>
    </row>
    <row r="3971" spans="1:12" ht="16.2">
      <c r="A3971" s="1"/>
      <c r="L3971" t="str">
        <f t="shared" si="72"/>
        <v/>
      </c>
    </row>
    <row r="3972" spans="1:12" ht="16.2">
      <c r="A3972" s="1"/>
      <c r="L3972" t="str">
        <f t="shared" si="72"/>
        <v/>
      </c>
    </row>
    <row r="3973" spans="1:12" ht="16.2">
      <c r="A3973" s="1"/>
      <c r="L3973" t="str">
        <f t="shared" si="72"/>
        <v/>
      </c>
    </row>
    <row r="3974" spans="1:12" ht="16.2">
      <c r="A3974" s="1"/>
      <c r="L3974" t="str">
        <f t="shared" si="72"/>
        <v/>
      </c>
    </row>
    <row r="3975" spans="1:12" ht="16.2">
      <c r="A3975" s="1"/>
      <c r="L3975" t="str">
        <f t="shared" si="72"/>
        <v/>
      </c>
    </row>
    <row r="3976" spans="1:12" ht="16.2">
      <c r="A3976" s="1"/>
      <c r="L3976" t="str">
        <f t="shared" si="72"/>
        <v/>
      </c>
    </row>
    <row r="3977" spans="1:12" ht="16.2">
      <c r="A3977" s="1"/>
      <c r="L3977" t="str">
        <f t="shared" si="72"/>
        <v/>
      </c>
    </row>
    <row r="3978" spans="1:12" ht="16.2">
      <c r="A3978" s="1"/>
      <c r="L3978" t="str">
        <f t="shared" si="72"/>
        <v/>
      </c>
    </row>
    <row r="3979" spans="1:12" ht="16.2">
      <c r="A3979" s="1"/>
      <c r="L3979" t="str">
        <f t="shared" si="72"/>
        <v/>
      </c>
    </row>
    <row r="3980" spans="1:12" ht="16.2">
      <c r="A3980" s="1"/>
      <c r="L3980" t="str">
        <f t="shared" si="72"/>
        <v/>
      </c>
    </row>
    <row r="3981" spans="1:12" ht="16.2">
      <c r="A3981" s="1"/>
      <c r="L3981" t="str">
        <f t="shared" si="72"/>
        <v/>
      </c>
    </row>
    <row r="3982" spans="1:12" ht="16.2">
      <c r="A3982" s="1"/>
      <c r="L3982" t="str">
        <f t="shared" si="72"/>
        <v/>
      </c>
    </row>
    <row r="3983" spans="1:12" ht="16.2">
      <c r="A3983" s="1"/>
      <c r="L3983" t="str">
        <f t="shared" si="72"/>
        <v/>
      </c>
    </row>
    <row r="3984" spans="1:12" ht="16.2">
      <c r="A3984" s="1"/>
      <c r="L3984" t="str">
        <f t="shared" si="72"/>
        <v/>
      </c>
    </row>
    <row r="3985" spans="1:12" ht="16.2">
      <c r="A3985" s="1"/>
      <c r="L3985" t="str">
        <f t="shared" si="72"/>
        <v/>
      </c>
    </row>
    <row r="3986" spans="1:12" ht="16.2">
      <c r="A3986" s="1"/>
      <c r="L3986" t="str">
        <f t="shared" si="72"/>
        <v/>
      </c>
    </row>
    <row r="3987" spans="1:12" ht="16.2">
      <c r="A3987" s="1"/>
      <c r="L3987" t="str">
        <f t="shared" si="72"/>
        <v/>
      </c>
    </row>
    <row r="3988" spans="1:12" ht="16.2">
      <c r="A3988" s="1"/>
      <c r="L3988" t="str">
        <f t="shared" si="72"/>
        <v/>
      </c>
    </row>
    <row r="3989" spans="1:12" ht="16.2">
      <c r="A3989" s="1"/>
      <c r="L3989" t="str">
        <f t="shared" si="72"/>
        <v/>
      </c>
    </row>
    <row r="3990" spans="1:12" ht="16.2">
      <c r="A3990" s="1"/>
      <c r="L3990" t="str">
        <f t="shared" si="72"/>
        <v/>
      </c>
    </row>
    <row r="3991" spans="1:12" ht="16.2">
      <c r="A3991" s="1"/>
      <c r="L3991" t="str">
        <f t="shared" si="72"/>
        <v/>
      </c>
    </row>
    <row r="3992" spans="1:12" ht="16.2">
      <c r="A3992" s="1"/>
      <c r="L3992" t="str">
        <f t="shared" si="72"/>
        <v/>
      </c>
    </row>
    <row r="3993" spans="1:12" ht="16.2">
      <c r="A3993" s="1"/>
      <c r="L3993" t="str">
        <f t="shared" si="72"/>
        <v/>
      </c>
    </row>
    <row r="3994" spans="1:12" ht="16.2">
      <c r="A3994" s="1"/>
      <c r="L3994" t="str">
        <f t="shared" si="72"/>
        <v/>
      </c>
    </row>
    <row r="3995" spans="1:12" ht="16.2">
      <c r="A3995" s="1"/>
      <c r="L3995" t="str">
        <f t="shared" si="72"/>
        <v/>
      </c>
    </row>
    <row r="3996" spans="1:12" ht="16.2">
      <c r="A3996" s="1"/>
      <c r="L3996" t="str">
        <f t="shared" si="72"/>
        <v/>
      </c>
    </row>
    <row r="3997" spans="1:12" ht="16.2">
      <c r="A3997" s="1"/>
      <c r="L3997" t="str">
        <f t="shared" si="72"/>
        <v/>
      </c>
    </row>
    <row r="3998" spans="1:12" ht="16.2">
      <c r="A3998" s="1"/>
      <c r="L3998" t="str">
        <f t="shared" si="72"/>
        <v/>
      </c>
    </row>
    <row r="3999" spans="1:12" ht="16.2">
      <c r="A3999" s="1"/>
      <c r="L3999" t="str">
        <f t="shared" si="72"/>
        <v/>
      </c>
    </row>
    <row r="4000" spans="1:12" ht="16.2">
      <c r="A4000" s="1"/>
      <c r="L4000" t="str">
        <f t="shared" si="72"/>
        <v/>
      </c>
    </row>
    <row r="4001" spans="1:12" ht="16.2">
      <c r="A4001" s="1"/>
      <c r="L4001" t="str">
        <f t="shared" si="72"/>
        <v/>
      </c>
    </row>
    <row r="4002" spans="1:12" ht="16.2">
      <c r="A4002" s="1"/>
      <c r="L4002" t="str">
        <f t="shared" si="72"/>
        <v/>
      </c>
    </row>
    <row r="4003" spans="1:12" ht="16.2">
      <c r="A4003" s="1"/>
      <c r="L4003" t="str">
        <f t="shared" si="72"/>
        <v/>
      </c>
    </row>
    <row r="4004" spans="1:12" ht="16.2">
      <c r="A4004" s="1"/>
      <c r="L4004" t="str">
        <f t="shared" si="72"/>
        <v/>
      </c>
    </row>
    <row r="4005" spans="1:12" ht="16.2">
      <c r="A4005" s="1"/>
      <c r="L4005" t="str">
        <f t="shared" si="72"/>
        <v/>
      </c>
    </row>
    <row r="4006" spans="1:12" ht="16.2">
      <c r="A4006" s="1"/>
      <c r="L4006" t="str">
        <f t="shared" si="72"/>
        <v/>
      </c>
    </row>
    <row r="4007" spans="1:12" ht="16.2">
      <c r="A4007" s="1"/>
      <c r="L4007" t="str">
        <f t="shared" si="72"/>
        <v/>
      </c>
    </row>
    <row r="4008" spans="1:12" ht="16.2">
      <c r="A4008" s="1"/>
      <c r="L4008" t="str">
        <f t="shared" si="72"/>
        <v/>
      </c>
    </row>
    <row r="4009" spans="1:12" ht="16.2">
      <c r="A4009" s="1"/>
      <c r="L4009" t="str">
        <f t="shared" si="72"/>
        <v/>
      </c>
    </row>
    <row r="4010" spans="1:12" ht="16.2">
      <c r="A4010" s="1"/>
      <c r="L4010" t="str">
        <f t="shared" si="72"/>
        <v/>
      </c>
    </row>
    <row r="4011" spans="1:12" ht="16.2">
      <c r="A4011" s="1"/>
      <c r="L4011" t="str">
        <f t="shared" si="72"/>
        <v/>
      </c>
    </row>
    <row r="4012" spans="1:12" ht="16.2">
      <c r="A4012" s="1"/>
      <c r="L4012" t="str">
        <f t="shared" si="72"/>
        <v/>
      </c>
    </row>
    <row r="4013" spans="1:12" ht="16.2">
      <c r="A4013" s="1"/>
      <c r="L4013" t="str">
        <f t="shared" si="72"/>
        <v/>
      </c>
    </row>
    <row r="4014" spans="1:12" ht="16.2">
      <c r="A4014" s="1"/>
      <c r="L4014" t="str">
        <f t="shared" si="72"/>
        <v/>
      </c>
    </row>
    <row r="4015" spans="1:12" ht="16.2">
      <c r="A4015" s="1"/>
      <c r="L4015" t="str">
        <f t="shared" si="72"/>
        <v/>
      </c>
    </row>
    <row r="4016" spans="1:12" ht="16.2">
      <c r="A4016" s="1"/>
      <c r="L4016" t="str">
        <f t="shared" si="72"/>
        <v/>
      </c>
    </row>
    <row r="4017" spans="1:12" ht="16.2">
      <c r="A4017" s="1"/>
      <c r="L4017" t="str">
        <f t="shared" si="72"/>
        <v/>
      </c>
    </row>
    <row r="4018" spans="1:12" ht="16.2">
      <c r="A4018" s="1"/>
      <c r="L4018" t="str">
        <f t="shared" si="72"/>
        <v/>
      </c>
    </row>
    <row r="4019" spans="1:12" ht="16.2">
      <c r="A4019" s="1"/>
      <c r="L4019" t="str">
        <f t="shared" si="72"/>
        <v/>
      </c>
    </row>
    <row r="4020" spans="1:12" ht="16.2">
      <c r="A4020" s="1"/>
      <c r="L4020" t="str">
        <f t="shared" si="72"/>
        <v/>
      </c>
    </row>
    <row r="4021" spans="1:12" ht="16.2">
      <c r="A4021" s="1"/>
      <c r="L4021" t="str">
        <f t="shared" ref="L4021:L4084" si="73">IF(ISBLANK(A4021),"",TEXT(A4021,"yyyy"))</f>
        <v/>
      </c>
    </row>
    <row r="4022" spans="1:12" ht="16.2">
      <c r="A4022" s="1"/>
      <c r="L4022" t="str">
        <f t="shared" si="73"/>
        <v/>
      </c>
    </row>
    <row r="4023" spans="1:12" ht="16.2">
      <c r="A4023" s="1"/>
      <c r="L4023" t="str">
        <f t="shared" si="73"/>
        <v/>
      </c>
    </row>
    <row r="4024" spans="1:12" ht="16.2">
      <c r="A4024" s="1"/>
      <c r="L4024" t="str">
        <f t="shared" si="73"/>
        <v/>
      </c>
    </row>
    <row r="4025" spans="1:12" ht="16.2">
      <c r="A4025" s="1"/>
      <c r="L4025" t="str">
        <f t="shared" si="73"/>
        <v/>
      </c>
    </row>
    <row r="4026" spans="1:12" ht="16.2">
      <c r="A4026" s="1"/>
      <c r="L4026" t="str">
        <f t="shared" si="73"/>
        <v/>
      </c>
    </row>
    <row r="4027" spans="1:12" ht="16.2">
      <c r="A4027" s="1"/>
      <c r="L4027" t="str">
        <f t="shared" si="73"/>
        <v/>
      </c>
    </row>
    <row r="4028" spans="1:12" ht="16.2">
      <c r="A4028" s="1"/>
      <c r="L4028" t="str">
        <f t="shared" si="73"/>
        <v/>
      </c>
    </row>
    <row r="4029" spans="1:12" ht="16.2">
      <c r="A4029" s="1"/>
      <c r="L4029" t="str">
        <f t="shared" si="73"/>
        <v/>
      </c>
    </row>
    <row r="4030" spans="1:12" ht="16.2">
      <c r="A4030" s="1"/>
      <c r="L4030" t="str">
        <f t="shared" si="73"/>
        <v/>
      </c>
    </row>
    <row r="4031" spans="1:12" ht="16.2">
      <c r="A4031" s="1"/>
      <c r="L4031" t="str">
        <f t="shared" si="73"/>
        <v/>
      </c>
    </row>
    <row r="4032" spans="1:12" ht="16.2">
      <c r="A4032" s="1"/>
      <c r="L4032" t="str">
        <f t="shared" si="73"/>
        <v/>
      </c>
    </row>
    <row r="4033" spans="1:12" ht="16.2">
      <c r="A4033" s="1"/>
      <c r="L4033" t="str">
        <f t="shared" si="73"/>
        <v/>
      </c>
    </row>
    <row r="4034" spans="1:12" ht="16.2">
      <c r="A4034" s="1"/>
      <c r="L4034" t="str">
        <f t="shared" si="73"/>
        <v/>
      </c>
    </row>
    <row r="4035" spans="1:12" ht="16.2">
      <c r="A4035" s="1"/>
      <c r="L4035" t="str">
        <f t="shared" si="73"/>
        <v/>
      </c>
    </row>
    <row r="4036" spans="1:12" ht="16.2">
      <c r="A4036" s="1"/>
      <c r="L4036" t="str">
        <f t="shared" si="73"/>
        <v/>
      </c>
    </row>
    <row r="4037" spans="1:12" ht="16.2">
      <c r="A4037" s="1"/>
      <c r="L4037" t="str">
        <f t="shared" si="73"/>
        <v/>
      </c>
    </row>
    <row r="4038" spans="1:12" ht="16.2">
      <c r="A4038" s="1"/>
      <c r="L4038" t="str">
        <f t="shared" si="73"/>
        <v/>
      </c>
    </row>
    <row r="4039" spans="1:12" ht="16.2">
      <c r="A4039" s="1"/>
      <c r="L4039" t="str">
        <f t="shared" si="73"/>
        <v/>
      </c>
    </row>
    <row r="4040" spans="1:12" ht="16.2">
      <c r="A4040" s="1"/>
      <c r="L4040" t="str">
        <f t="shared" si="73"/>
        <v/>
      </c>
    </row>
    <row r="4041" spans="1:12" ht="16.2">
      <c r="A4041" s="1"/>
      <c r="L4041" t="str">
        <f t="shared" si="73"/>
        <v/>
      </c>
    </row>
    <row r="4042" spans="1:12" ht="16.2">
      <c r="A4042" s="1"/>
      <c r="L4042" t="str">
        <f t="shared" si="73"/>
        <v/>
      </c>
    </row>
    <row r="4043" spans="1:12" ht="16.2">
      <c r="A4043" s="1"/>
      <c r="L4043" t="str">
        <f t="shared" si="73"/>
        <v/>
      </c>
    </row>
    <row r="4044" spans="1:12" ht="16.2">
      <c r="A4044" s="1"/>
      <c r="L4044" t="str">
        <f t="shared" si="73"/>
        <v/>
      </c>
    </row>
    <row r="4045" spans="1:12" ht="16.2">
      <c r="A4045" s="1"/>
      <c r="L4045" t="str">
        <f t="shared" si="73"/>
        <v/>
      </c>
    </row>
    <row r="4046" spans="1:12" ht="16.2">
      <c r="A4046" s="1"/>
      <c r="L4046" t="str">
        <f t="shared" si="73"/>
        <v/>
      </c>
    </row>
    <row r="4047" spans="1:12" ht="16.2">
      <c r="A4047" s="1"/>
      <c r="L4047" t="str">
        <f t="shared" si="73"/>
        <v/>
      </c>
    </row>
    <row r="4048" spans="1:12" ht="16.2">
      <c r="A4048" s="1"/>
      <c r="L4048" t="str">
        <f t="shared" si="73"/>
        <v/>
      </c>
    </row>
    <row r="4049" spans="1:12" ht="16.2">
      <c r="A4049" s="1"/>
      <c r="L4049" t="str">
        <f t="shared" si="73"/>
        <v/>
      </c>
    </row>
    <row r="4050" spans="1:12" ht="16.2">
      <c r="A4050" s="1"/>
      <c r="L4050" t="str">
        <f t="shared" si="73"/>
        <v/>
      </c>
    </row>
    <row r="4051" spans="1:12" ht="16.2">
      <c r="A4051" s="1"/>
      <c r="L4051" t="str">
        <f t="shared" si="73"/>
        <v/>
      </c>
    </row>
    <row r="4052" spans="1:12" ht="16.2">
      <c r="A4052" s="1"/>
      <c r="L4052" t="str">
        <f t="shared" si="73"/>
        <v/>
      </c>
    </row>
    <row r="4053" spans="1:12" ht="16.2">
      <c r="A4053" s="1"/>
      <c r="L4053" t="str">
        <f t="shared" si="73"/>
        <v/>
      </c>
    </row>
    <row r="4054" spans="1:12" ht="16.2">
      <c r="A4054" s="1"/>
      <c r="L4054" t="str">
        <f t="shared" si="73"/>
        <v/>
      </c>
    </row>
    <row r="4055" spans="1:12" ht="16.2">
      <c r="A4055" s="1"/>
      <c r="L4055" t="str">
        <f t="shared" si="73"/>
        <v/>
      </c>
    </row>
    <row r="4056" spans="1:12" ht="16.2">
      <c r="A4056" s="1"/>
      <c r="L4056" t="str">
        <f t="shared" si="73"/>
        <v/>
      </c>
    </row>
    <row r="4057" spans="1:12" ht="16.2">
      <c r="A4057" s="1"/>
      <c r="L4057" t="str">
        <f t="shared" si="73"/>
        <v/>
      </c>
    </row>
    <row r="4058" spans="1:12" ht="16.2">
      <c r="A4058" s="1"/>
      <c r="L4058" t="str">
        <f t="shared" si="73"/>
        <v/>
      </c>
    </row>
    <row r="4059" spans="1:12" ht="16.2">
      <c r="A4059" s="1"/>
      <c r="L4059" t="str">
        <f t="shared" si="73"/>
        <v/>
      </c>
    </row>
    <row r="4060" spans="1:12" ht="16.2">
      <c r="A4060" s="1"/>
      <c r="L4060" t="str">
        <f t="shared" si="73"/>
        <v/>
      </c>
    </row>
    <row r="4061" spans="1:12" ht="16.2">
      <c r="A4061" s="1"/>
      <c r="L4061" t="str">
        <f t="shared" si="73"/>
        <v/>
      </c>
    </row>
    <row r="4062" spans="1:12" ht="16.2">
      <c r="A4062" s="1"/>
      <c r="L4062" t="str">
        <f t="shared" si="73"/>
        <v/>
      </c>
    </row>
    <row r="4063" spans="1:12" ht="16.2">
      <c r="A4063" s="1"/>
      <c r="L4063" t="str">
        <f t="shared" si="73"/>
        <v/>
      </c>
    </row>
    <row r="4064" spans="1:12" ht="16.2">
      <c r="A4064" s="1"/>
      <c r="L4064" t="str">
        <f t="shared" si="73"/>
        <v/>
      </c>
    </row>
    <row r="4065" spans="1:12" ht="16.2">
      <c r="A4065" s="1"/>
      <c r="L4065" t="str">
        <f t="shared" si="73"/>
        <v/>
      </c>
    </row>
    <row r="4066" spans="1:12" ht="16.2">
      <c r="A4066" s="1"/>
      <c r="L4066" t="str">
        <f t="shared" si="73"/>
        <v/>
      </c>
    </row>
    <row r="4067" spans="1:12" ht="16.2">
      <c r="A4067" s="1"/>
      <c r="L4067" t="str">
        <f t="shared" si="73"/>
        <v/>
      </c>
    </row>
    <row r="4068" spans="1:12" ht="16.2">
      <c r="A4068" s="1"/>
      <c r="L4068" t="str">
        <f t="shared" si="73"/>
        <v/>
      </c>
    </row>
    <row r="4069" spans="1:12" ht="16.2">
      <c r="A4069" s="1"/>
      <c r="L4069" t="str">
        <f t="shared" si="73"/>
        <v/>
      </c>
    </row>
    <row r="4070" spans="1:12" ht="16.2">
      <c r="A4070" s="1"/>
      <c r="L4070" t="str">
        <f t="shared" si="73"/>
        <v/>
      </c>
    </row>
    <row r="4071" spans="1:12" ht="16.2">
      <c r="A4071" s="1"/>
      <c r="L4071" t="str">
        <f t="shared" si="73"/>
        <v/>
      </c>
    </row>
    <row r="4072" spans="1:12" ht="16.2">
      <c r="A4072" s="1"/>
      <c r="L4072" t="str">
        <f t="shared" si="73"/>
        <v/>
      </c>
    </row>
    <row r="4073" spans="1:12" ht="16.2">
      <c r="A4073" s="1"/>
      <c r="L4073" t="str">
        <f t="shared" si="73"/>
        <v/>
      </c>
    </row>
    <row r="4074" spans="1:12" ht="16.2">
      <c r="A4074" s="1"/>
      <c r="L4074" t="str">
        <f t="shared" si="73"/>
        <v/>
      </c>
    </row>
    <row r="4075" spans="1:12" ht="16.2">
      <c r="A4075" s="1"/>
      <c r="L4075" t="str">
        <f t="shared" si="73"/>
        <v/>
      </c>
    </row>
    <row r="4076" spans="1:12" ht="16.2">
      <c r="A4076" s="1"/>
      <c r="L4076" t="str">
        <f t="shared" si="73"/>
        <v/>
      </c>
    </row>
    <row r="4077" spans="1:12" ht="16.2">
      <c r="A4077" s="1"/>
      <c r="L4077" t="str">
        <f t="shared" si="73"/>
        <v/>
      </c>
    </row>
    <row r="4078" spans="1:12" ht="16.2">
      <c r="A4078" s="1"/>
      <c r="L4078" t="str">
        <f t="shared" si="73"/>
        <v/>
      </c>
    </row>
    <row r="4079" spans="1:12" ht="16.2">
      <c r="A4079" s="1"/>
      <c r="L4079" t="str">
        <f t="shared" si="73"/>
        <v/>
      </c>
    </row>
    <row r="4080" spans="1:12" ht="16.2">
      <c r="A4080" s="1"/>
      <c r="L4080" t="str">
        <f t="shared" si="73"/>
        <v/>
      </c>
    </row>
    <row r="4081" spans="1:12" ht="16.2">
      <c r="A4081" s="1"/>
      <c r="L4081" t="str">
        <f t="shared" si="73"/>
        <v/>
      </c>
    </row>
    <row r="4082" spans="1:12" ht="16.2">
      <c r="A4082" s="1"/>
      <c r="L4082" t="str">
        <f t="shared" si="73"/>
        <v/>
      </c>
    </row>
    <row r="4083" spans="1:12" ht="16.2">
      <c r="A4083" s="1"/>
      <c r="L4083" t="str">
        <f t="shared" si="73"/>
        <v/>
      </c>
    </row>
    <row r="4084" spans="1:12" ht="16.2">
      <c r="A4084" s="1"/>
      <c r="L4084" t="str">
        <f t="shared" si="73"/>
        <v/>
      </c>
    </row>
    <row r="4085" spans="1:12" ht="16.2">
      <c r="A4085" s="1"/>
      <c r="L4085" t="str">
        <f t="shared" ref="L4085:L4148" si="74">IF(ISBLANK(A4085),"",TEXT(A4085,"yyyy"))</f>
        <v/>
      </c>
    </row>
    <row r="4086" spans="1:12" ht="16.2">
      <c r="A4086" s="1"/>
      <c r="L4086" t="str">
        <f t="shared" si="74"/>
        <v/>
      </c>
    </row>
    <row r="4087" spans="1:12" ht="16.2">
      <c r="A4087" s="1"/>
      <c r="L4087" t="str">
        <f t="shared" si="74"/>
        <v/>
      </c>
    </row>
    <row r="4088" spans="1:12" ht="16.2">
      <c r="A4088" s="1"/>
      <c r="L4088" t="str">
        <f t="shared" si="74"/>
        <v/>
      </c>
    </row>
    <row r="4089" spans="1:12" ht="16.2">
      <c r="A4089" s="1"/>
      <c r="L4089" t="str">
        <f t="shared" si="74"/>
        <v/>
      </c>
    </row>
    <row r="4090" spans="1:12" ht="16.2">
      <c r="A4090" s="1"/>
      <c r="L4090" t="str">
        <f t="shared" si="74"/>
        <v/>
      </c>
    </row>
    <row r="4091" spans="1:12" ht="16.2">
      <c r="A4091" s="1"/>
      <c r="L4091" t="str">
        <f t="shared" si="74"/>
        <v/>
      </c>
    </row>
    <row r="4092" spans="1:12" ht="16.2">
      <c r="A4092" s="1"/>
      <c r="L4092" t="str">
        <f t="shared" si="74"/>
        <v/>
      </c>
    </row>
    <row r="4093" spans="1:12" ht="16.2">
      <c r="A4093" s="1"/>
      <c r="L4093" t="str">
        <f t="shared" si="74"/>
        <v/>
      </c>
    </row>
    <row r="4094" spans="1:12" ht="16.2">
      <c r="A4094" s="1"/>
      <c r="L4094" t="str">
        <f t="shared" si="74"/>
        <v/>
      </c>
    </row>
    <row r="4095" spans="1:12" ht="16.2">
      <c r="A4095" s="1"/>
      <c r="L4095" t="str">
        <f t="shared" si="74"/>
        <v/>
      </c>
    </row>
    <row r="4096" spans="1:12" ht="16.2">
      <c r="A4096" s="1"/>
      <c r="L4096" t="str">
        <f t="shared" si="74"/>
        <v/>
      </c>
    </row>
    <row r="4097" spans="1:12" ht="16.2">
      <c r="A4097" s="1"/>
      <c r="L4097" t="str">
        <f t="shared" si="74"/>
        <v/>
      </c>
    </row>
    <row r="4098" spans="1:12" ht="16.2">
      <c r="A4098" s="1"/>
      <c r="L4098" t="str">
        <f t="shared" si="74"/>
        <v/>
      </c>
    </row>
    <row r="4099" spans="1:12" ht="16.2">
      <c r="A4099" s="1"/>
      <c r="L4099" t="str">
        <f t="shared" si="74"/>
        <v/>
      </c>
    </row>
    <row r="4100" spans="1:12" ht="16.2">
      <c r="A4100" s="1"/>
      <c r="L4100" t="str">
        <f t="shared" si="74"/>
        <v/>
      </c>
    </row>
    <row r="4101" spans="1:12" ht="16.2">
      <c r="A4101" s="1"/>
      <c r="L4101" t="str">
        <f t="shared" si="74"/>
        <v/>
      </c>
    </row>
    <row r="4102" spans="1:12" ht="16.2">
      <c r="A4102" s="1"/>
      <c r="L4102" t="str">
        <f t="shared" si="74"/>
        <v/>
      </c>
    </row>
    <row r="4103" spans="1:12" ht="16.2">
      <c r="A4103" s="1"/>
      <c r="L4103" t="str">
        <f t="shared" si="74"/>
        <v/>
      </c>
    </row>
    <row r="4104" spans="1:12" ht="16.2">
      <c r="A4104" s="1"/>
      <c r="L4104" t="str">
        <f t="shared" si="74"/>
        <v/>
      </c>
    </row>
    <row r="4105" spans="1:12" ht="16.2">
      <c r="A4105" s="1"/>
      <c r="L4105" t="str">
        <f t="shared" si="74"/>
        <v/>
      </c>
    </row>
    <row r="4106" spans="1:12" ht="16.2">
      <c r="A4106" s="1"/>
      <c r="L4106" t="str">
        <f t="shared" si="74"/>
        <v/>
      </c>
    </row>
    <row r="4107" spans="1:12" ht="16.2">
      <c r="A4107" s="1"/>
      <c r="L4107" t="str">
        <f t="shared" si="74"/>
        <v/>
      </c>
    </row>
    <row r="4108" spans="1:12" ht="16.2">
      <c r="A4108" s="1"/>
      <c r="L4108" t="str">
        <f t="shared" si="74"/>
        <v/>
      </c>
    </row>
    <row r="4109" spans="1:12" ht="16.2">
      <c r="A4109" s="1"/>
      <c r="L4109" t="str">
        <f t="shared" si="74"/>
        <v/>
      </c>
    </row>
    <row r="4110" spans="1:12" ht="16.2">
      <c r="A4110" s="1"/>
      <c r="L4110" t="str">
        <f t="shared" si="74"/>
        <v/>
      </c>
    </row>
    <row r="4111" spans="1:12" ht="16.2">
      <c r="A4111" s="1"/>
      <c r="L4111" t="str">
        <f t="shared" si="74"/>
        <v/>
      </c>
    </row>
    <row r="4112" spans="1:12" ht="16.2">
      <c r="A4112" s="1"/>
      <c r="L4112" t="str">
        <f t="shared" si="74"/>
        <v/>
      </c>
    </row>
    <row r="4113" spans="1:12" ht="16.2">
      <c r="A4113" s="1"/>
      <c r="L4113" t="str">
        <f t="shared" si="74"/>
        <v/>
      </c>
    </row>
    <row r="4114" spans="1:12" ht="16.2">
      <c r="A4114" s="1"/>
      <c r="L4114" t="str">
        <f t="shared" si="74"/>
        <v/>
      </c>
    </row>
    <row r="4115" spans="1:12" ht="16.2">
      <c r="A4115" s="1"/>
      <c r="L4115" t="str">
        <f t="shared" si="74"/>
        <v/>
      </c>
    </row>
    <row r="4116" spans="1:12" ht="16.2">
      <c r="A4116" s="1"/>
      <c r="L4116" t="str">
        <f t="shared" si="74"/>
        <v/>
      </c>
    </row>
    <row r="4117" spans="1:12" ht="16.2">
      <c r="A4117" s="1"/>
      <c r="L4117" t="str">
        <f t="shared" si="74"/>
        <v/>
      </c>
    </row>
    <row r="4118" spans="1:12" ht="16.2">
      <c r="A4118" s="1"/>
      <c r="L4118" t="str">
        <f t="shared" si="74"/>
        <v/>
      </c>
    </row>
    <row r="4119" spans="1:12" ht="16.2">
      <c r="A4119" s="1"/>
      <c r="L4119" t="str">
        <f t="shared" si="74"/>
        <v/>
      </c>
    </row>
    <row r="4120" spans="1:12" ht="16.2">
      <c r="A4120" s="1"/>
      <c r="L4120" t="str">
        <f t="shared" si="74"/>
        <v/>
      </c>
    </row>
    <row r="4121" spans="1:12" ht="16.2">
      <c r="A4121" s="1"/>
      <c r="L4121" t="str">
        <f t="shared" si="74"/>
        <v/>
      </c>
    </row>
    <row r="4122" spans="1:12" ht="16.2">
      <c r="A4122" s="1"/>
      <c r="L4122" t="str">
        <f t="shared" si="74"/>
        <v/>
      </c>
    </row>
    <row r="4123" spans="1:12" ht="16.2">
      <c r="A4123" s="1"/>
      <c r="L4123" t="str">
        <f t="shared" si="74"/>
        <v/>
      </c>
    </row>
    <row r="4124" spans="1:12" ht="16.2">
      <c r="A4124" s="1"/>
      <c r="L4124" t="str">
        <f t="shared" si="74"/>
        <v/>
      </c>
    </row>
    <row r="4125" spans="1:12" ht="16.2">
      <c r="A4125" s="1"/>
      <c r="L4125" t="str">
        <f t="shared" si="74"/>
        <v/>
      </c>
    </row>
    <row r="4126" spans="1:12" ht="16.2">
      <c r="A4126" s="1"/>
      <c r="L4126" t="str">
        <f t="shared" si="74"/>
        <v/>
      </c>
    </row>
    <row r="4127" spans="1:12" ht="16.2">
      <c r="A4127" s="1"/>
      <c r="L4127" t="str">
        <f t="shared" si="74"/>
        <v/>
      </c>
    </row>
    <row r="4128" spans="1:12" ht="16.2">
      <c r="A4128" s="1"/>
      <c r="L4128" t="str">
        <f t="shared" si="74"/>
        <v/>
      </c>
    </row>
    <row r="4129" spans="1:12" ht="16.2">
      <c r="A4129" s="1"/>
      <c r="L4129" t="str">
        <f t="shared" si="74"/>
        <v/>
      </c>
    </row>
    <row r="4130" spans="1:12" ht="16.2">
      <c r="A4130" s="1"/>
      <c r="L4130" t="str">
        <f t="shared" si="74"/>
        <v/>
      </c>
    </row>
    <row r="4131" spans="1:12" ht="16.2">
      <c r="A4131" s="1"/>
      <c r="L4131" t="str">
        <f t="shared" si="74"/>
        <v/>
      </c>
    </row>
    <row r="4132" spans="1:12" ht="16.2">
      <c r="A4132" s="1"/>
      <c r="L4132" t="str">
        <f t="shared" si="74"/>
        <v/>
      </c>
    </row>
    <row r="4133" spans="1:12" ht="16.2">
      <c r="A4133" s="1"/>
      <c r="L4133" t="str">
        <f t="shared" si="74"/>
        <v/>
      </c>
    </row>
    <row r="4134" spans="1:12" ht="16.2">
      <c r="A4134" s="1"/>
      <c r="L4134" t="str">
        <f t="shared" si="74"/>
        <v/>
      </c>
    </row>
    <row r="4135" spans="1:12" ht="16.2">
      <c r="A4135" s="1"/>
      <c r="L4135" t="str">
        <f t="shared" si="74"/>
        <v/>
      </c>
    </row>
    <row r="4136" spans="1:12" ht="16.2">
      <c r="A4136" s="1"/>
      <c r="L4136" t="str">
        <f t="shared" si="74"/>
        <v/>
      </c>
    </row>
    <row r="4137" spans="1:12" ht="16.2">
      <c r="A4137" s="1"/>
      <c r="L4137" t="str">
        <f t="shared" si="74"/>
        <v/>
      </c>
    </row>
    <row r="4138" spans="1:12" ht="16.2">
      <c r="A4138" s="1"/>
      <c r="L4138" t="str">
        <f t="shared" si="74"/>
        <v/>
      </c>
    </row>
    <row r="4139" spans="1:12" ht="16.2">
      <c r="A4139" s="1"/>
      <c r="L4139" t="str">
        <f t="shared" si="74"/>
        <v/>
      </c>
    </row>
    <row r="4140" spans="1:12" ht="16.2">
      <c r="A4140" s="1"/>
      <c r="L4140" t="str">
        <f t="shared" si="74"/>
        <v/>
      </c>
    </row>
    <row r="4141" spans="1:12" ht="16.2">
      <c r="A4141" s="1"/>
      <c r="L4141" t="str">
        <f t="shared" si="74"/>
        <v/>
      </c>
    </row>
    <row r="4142" spans="1:12" ht="16.2">
      <c r="A4142" s="1"/>
      <c r="L4142" t="str">
        <f t="shared" si="74"/>
        <v/>
      </c>
    </row>
    <row r="4143" spans="1:12" ht="16.2">
      <c r="A4143" s="1"/>
      <c r="L4143" t="str">
        <f t="shared" si="74"/>
        <v/>
      </c>
    </row>
    <row r="4144" spans="1:12" ht="16.2">
      <c r="A4144" s="1"/>
      <c r="L4144" t="str">
        <f t="shared" si="74"/>
        <v/>
      </c>
    </row>
    <row r="4145" spans="1:12" ht="16.2">
      <c r="A4145" s="1"/>
      <c r="L4145" t="str">
        <f t="shared" si="74"/>
        <v/>
      </c>
    </row>
    <row r="4146" spans="1:12" ht="16.2">
      <c r="A4146" s="1"/>
      <c r="L4146" t="str">
        <f t="shared" si="74"/>
        <v/>
      </c>
    </row>
    <row r="4147" spans="1:12" ht="16.2">
      <c r="A4147" s="1"/>
      <c r="L4147" t="str">
        <f t="shared" si="74"/>
        <v/>
      </c>
    </row>
    <row r="4148" spans="1:12" ht="16.2">
      <c r="A4148" s="1"/>
      <c r="L4148" t="str">
        <f t="shared" si="74"/>
        <v/>
      </c>
    </row>
    <row r="4149" spans="1:12" ht="16.2">
      <c r="A4149" s="1"/>
      <c r="L4149" t="str">
        <f t="shared" ref="L4149:L4212" si="75">IF(ISBLANK(A4149),"",TEXT(A4149,"yyyy"))</f>
        <v/>
      </c>
    </row>
    <row r="4150" spans="1:12" ht="16.2">
      <c r="A4150" s="1"/>
      <c r="L4150" t="str">
        <f t="shared" si="75"/>
        <v/>
      </c>
    </row>
    <row r="4151" spans="1:12" ht="16.2">
      <c r="A4151" s="1"/>
      <c r="L4151" t="str">
        <f t="shared" si="75"/>
        <v/>
      </c>
    </row>
    <row r="4152" spans="1:12" ht="16.2">
      <c r="A4152" s="1"/>
      <c r="L4152" t="str">
        <f t="shared" si="75"/>
        <v/>
      </c>
    </row>
    <row r="4153" spans="1:12" ht="16.2">
      <c r="A4153" s="1"/>
      <c r="L4153" t="str">
        <f t="shared" si="75"/>
        <v/>
      </c>
    </row>
    <row r="4154" spans="1:12" ht="16.2">
      <c r="A4154" s="1"/>
      <c r="L4154" t="str">
        <f t="shared" si="75"/>
        <v/>
      </c>
    </row>
    <row r="4155" spans="1:12" ht="16.2">
      <c r="A4155" s="1"/>
      <c r="L4155" t="str">
        <f t="shared" si="75"/>
        <v/>
      </c>
    </row>
    <row r="4156" spans="1:12" ht="16.2">
      <c r="A4156" s="1"/>
      <c r="L4156" t="str">
        <f t="shared" si="75"/>
        <v/>
      </c>
    </row>
    <row r="4157" spans="1:12" ht="16.2">
      <c r="A4157" s="1"/>
      <c r="L4157" t="str">
        <f t="shared" si="75"/>
        <v/>
      </c>
    </row>
    <row r="4158" spans="1:12" ht="16.2">
      <c r="A4158" s="1"/>
      <c r="L4158" t="str">
        <f t="shared" si="75"/>
        <v/>
      </c>
    </row>
    <row r="4159" spans="1:12" ht="16.2">
      <c r="A4159" s="1"/>
      <c r="L4159" t="str">
        <f t="shared" si="75"/>
        <v/>
      </c>
    </row>
    <row r="4160" spans="1:12" ht="16.2">
      <c r="A4160" s="1"/>
      <c r="L4160" t="str">
        <f t="shared" si="75"/>
        <v/>
      </c>
    </row>
    <row r="4161" spans="1:12" ht="16.2">
      <c r="A4161" s="1"/>
      <c r="L4161" t="str">
        <f t="shared" si="75"/>
        <v/>
      </c>
    </row>
    <row r="4162" spans="1:12" ht="16.2">
      <c r="A4162" s="1"/>
      <c r="L4162" t="str">
        <f t="shared" si="75"/>
        <v/>
      </c>
    </row>
    <row r="4163" spans="1:12" ht="16.2">
      <c r="A4163" s="1"/>
      <c r="L4163" t="str">
        <f t="shared" si="75"/>
        <v/>
      </c>
    </row>
    <row r="4164" spans="1:12" ht="16.2">
      <c r="A4164" s="1"/>
      <c r="L4164" t="str">
        <f t="shared" si="75"/>
        <v/>
      </c>
    </row>
    <row r="4165" spans="1:12" ht="16.2">
      <c r="A4165" s="1"/>
      <c r="L4165" t="str">
        <f t="shared" si="75"/>
        <v/>
      </c>
    </row>
    <row r="4166" spans="1:12" ht="16.2">
      <c r="A4166" s="1"/>
      <c r="L4166" t="str">
        <f t="shared" si="75"/>
        <v/>
      </c>
    </row>
    <row r="4167" spans="1:12" ht="16.2">
      <c r="A4167" s="1"/>
      <c r="L4167" t="str">
        <f t="shared" si="75"/>
        <v/>
      </c>
    </row>
    <row r="4168" spans="1:12" ht="16.2">
      <c r="A4168" s="1"/>
      <c r="L4168" t="str">
        <f t="shared" si="75"/>
        <v/>
      </c>
    </row>
    <row r="4169" spans="1:12" ht="16.2">
      <c r="A4169" s="1"/>
      <c r="L4169" t="str">
        <f t="shared" si="75"/>
        <v/>
      </c>
    </row>
    <row r="4170" spans="1:12" ht="16.2">
      <c r="A4170" s="1"/>
      <c r="L4170" t="str">
        <f t="shared" si="75"/>
        <v/>
      </c>
    </row>
    <row r="4171" spans="1:12" ht="16.2">
      <c r="A4171" s="1"/>
      <c r="L4171" t="str">
        <f t="shared" si="75"/>
        <v/>
      </c>
    </row>
    <row r="4172" spans="1:12" ht="16.2">
      <c r="A4172" s="1"/>
      <c r="L4172" t="str">
        <f t="shared" si="75"/>
        <v/>
      </c>
    </row>
    <row r="4173" spans="1:12" ht="16.2">
      <c r="A4173" s="1"/>
      <c r="L4173" t="str">
        <f t="shared" si="75"/>
        <v/>
      </c>
    </row>
    <row r="4174" spans="1:12" ht="16.2">
      <c r="A4174" s="1"/>
      <c r="L4174" t="str">
        <f t="shared" si="75"/>
        <v/>
      </c>
    </row>
    <row r="4175" spans="1:12" ht="16.2">
      <c r="A4175" s="1"/>
      <c r="L4175" t="str">
        <f t="shared" si="75"/>
        <v/>
      </c>
    </row>
    <row r="4176" spans="1:12" ht="16.2">
      <c r="A4176" s="1"/>
      <c r="L4176" t="str">
        <f t="shared" si="75"/>
        <v/>
      </c>
    </row>
    <row r="4177" spans="1:12" ht="16.2">
      <c r="A4177" s="1"/>
      <c r="L4177" t="str">
        <f t="shared" si="75"/>
        <v/>
      </c>
    </row>
    <row r="4178" spans="1:12" ht="16.2">
      <c r="A4178" s="1"/>
      <c r="L4178" t="str">
        <f t="shared" si="75"/>
        <v/>
      </c>
    </row>
    <row r="4179" spans="1:12" ht="16.2">
      <c r="A4179" s="1"/>
      <c r="L4179" t="str">
        <f t="shared" si="75"/>
        <v/>
      </c>
    </row>
    <row r="4180" spans="1:12" ht="16.2">
      <c r="A4180" s="1"/>
      <c r="L4180" t="str">
        <f t="shared" si="75"/>
        <v/>
      </c>
    </row>
    <row r="4181" spans="1:12" ht="16.2">
      <c r="A4181" s="1"/>
      <c r="L4181" t="str">
        <f t="shared" si="75"/>
        <v/>
      </c>
    </row>
    <row r="4182" spans="1:12" ht="16.2">
      <c r="A4182" s="1"/>
      <c r="L4182" t="str">
        <f t="shared" si="75"/>
        <v/>
      </c>
    </row>
    <row r="4183" spans="1:12" ht="16.2">
      <c r="A4183" s="1"/>
      <c r="L4183" t="str">
        <f t="shared" si="75"/>
        <v/>
      </c>
    </row>
    <row r="4184" spans="1:12" ht="16.2">
      <c r="A4184" s="1"/>
      <c r="L4184" t="str">
        <f t="shared" si="75"/>
        <v/>
      </c>
    </row>
    <row r="4185" spans="1:12" ht="16.2">
      <c r="A4185" s="1"/>
      <c r="L4185" t="str">
        <f t="shared" si="75"/>
        <v/>
      </c>
    </row>
    <row r="4186" spans="1:12" ht="16.2">
      <c r="A4186" s="1"/>
      <c r="L4186" t="str">
        <f t="shared" si="75"/>
        <v/>
      </c>
    </row>
    <row r="4187" spans="1:12" ht="16.2">
      <c r="A4187" s="1"/>
      <c r="L4187" t="str">
        <f t="shared" si="75"/>
        <v/>
      </c>
    </row>
    <row r="4188" spans="1:12" ht="16.2">
      <c r="A4188" s="1"/>
      <c r="L4188" t="str">
        <f t="shared" si="75"/>
        <v/>
      </c>
    </row>
    <row r="4189" spans="1:12" ht="16.2">
      <c r="A4189" s="1"/>
      <c r="L4189" t="str">
        <f t="shared" si="75"/>
        <v/>
      </c>
    </row>
    <row r="4190" spans="1:12" ht="16.2">
      <c r="A4190" s="1"/>
      <c r="L4190" t="str">
        <f t="shared" si="75"/>
        <v/>
      </c>
    </row>
    <row r="4191" spans="1:12" ht="16.2">
      <c r="A4191" s="1"/>
      <c r="L4191" t="str">
        <f t="shared" si="75"/>
        <v/>
      </c>
    </row>
    <row r="4192" spans="1:12" ht="16.2">
      <c r="A4192" s="1"/>
      <c r="L4192" t="str">
        <f t="shared" si="75"/>
        <v/>
      </c>
    </row>
    <row r="4193" spans="1:12" ht="16.2">
      <c r="A4193" s="1"/>
      <c r="L4193" t="str">
        <f t="shared" si="75"/>
        <v/>
      </c>
    </row>
    <row r="4194" spans="1:12" ht="16.2">
      <c r="A4194" s="1"/>
      <c r="L4194" t="str">
        <f t="shared" si="75"/>
        <v/>
      </c>
    </row>
    <row r="4195" spans="1:12" ht="16.2">
      <c r="A4195" s="1"/>
      <c r="L4195" t="str">
        <f t="shared" si="75"/>
        <v/>
      </c>
    </row>
    <row r="4196" spans="1:12" ht="16.2">
      <c r="A4196" s="1"/>
      <c r="L4196" t="str">
        <f t="shared" si="75"/>
        <v/>
      </c>
    </row>
    <row r="4197" spans="1:12" ht="16.2">
      <c r="A4197" s="1"/>
      <c r="L4197" t="str">
        <f t="shared" si="75"/>
        <v/>
      </c>
    </row>
    <row r="4198" spans="1:12" ht="16.2">
      <c r="A4198" s="1"/>
      <c r="L4198" t="str">
        <f t="shared" si="75"/>
        <v/>
      </c>
    </row>
    <row r="4199" spans="1:12" ht="16.2">
      <c r="A4199" s="1"/>
      <c r="L4199" t="str">
        <f t="shared" si="75"/>
        <v/>
      </c>
    </row>
    <row r="4200" spans="1:12" ht="16.2">
      <c r="A4200" s="1"/>
      <c r="L4200" t="str">
        <f t="shared" si="75"/>
        <v/>
      </c>
    </row>
    <row r="4201" spans="1:12" ht="16.2">
      <c r="A4201" s="1"/>
      <c r="L4201" t="str">
        <f t="shared" si="75"/>
        <v/>
      </c>
    </row>
    <row r="4202" spans="1:12" ht="16.2">
      <c r="A4202" s="1"/>
      <c r="L4202" t="str">
        <f t="shared" si="75"/>
        <v/>
      </c>
    </row>
    <row r="4203" spans="1:12" ht="16.2">
      <c r="A4203" s="1"/>
      <c r="L4203" t="str">
        <f t="shared" si="75"/>
        <v/>
      </c>
    </row>
    <row r="4204" spans="1:12" ht="16.2">
      <c r="A4204" s="1"/>
      <c r="L4204" t="str">
        <f t="shared" si="75"/>
        <v/>
      </c>
    </row>
    <row r="4205" spans="1:12" ht="16.2">
      <c r="A4205" s="1"/>
      <c r="L4205" t="str">
        <f t="shared" si="75"/>
        <v/>
      </c>
    </row>
    <row r="4206" spans="1:12" ht="16.2">
      <c r="A4206" s="1"/>
      <c r="L4206" t="str">
        <f t="shared" si="75"/>
        <v/>
      </c>
    </row>
    <row r="4207" spans="1:12" ht="16.2">
      <c r="A4207" s="1"/>
      <c r="L4207" t="str">
        <f t="shared" si="75"/>
        <v/>
      </c>
    </row>
    <row r="4208" spans="1:12" ht="16.2">
      <c r="A4208" s="1"/>
      <c r="L4208" t="str">
        <f t="shared" si="75"/>
        <v/>
      </c>
    </row>
    <row r="4209" spans="1:12" ht="16.2">
      <c r="A4209" s="1"/>
      <c r="L4209" t="str">
        <f t="shared" si="75"/>
        <v/>
      </c>
    </row>
    <row r="4210" spans="1:12" ht="16.2">
      <c r="A4210" s="1"/>
      <c r="L4210" t="str">
        <f t="shared" si="75"/>
        <v/>
      </c>
    </row>
    <row r="4211" spans="1:12" ht="16.2">
      <c r="A4211" s="1"/>
      <c r="L4211" t="str">
        <f t="shared" si="75"/>
        <v/>
      </c>
    </row>
    <row r="4212" spans="1:12" ht="16.2">
      <c r="A4212" s="1"/>
      <c r="L4212" t="str">
        <f t="shared" si="75"/>
        <v/>
      </c>
    </row>
    <row r="4213" spans="1:12" ht="16.2">
      <c r="A4213" s="1"/>
      <c r="L4213" t="str">
        <f t="shared" ref="L4213:L4276" si="76">IF(ISBLANK(A4213),"",TEXT(A4213,"yyyy"))</f>
        <v/>
      </c>
    </row>
    <row r="4214" spans="1:12" ht="16.2">
      <c r="A4214" s="1"/>
      <c r="L4214" t="str">
        <f t="shared" si="76"/>
        <v/>
      </c>
    </row>
    <row r="4215" spans="1:12" ht="16.2">
      <c r="A4215" s="1"/>
      <c r="L4215" t="str">
        <f t="shared" si="76"/>
        <v/>
      </c>
    </row>
    <row r="4216" spans="1:12" ht="16.2">
      <c r="A4216" s="1"/>
      <c r="L4216" t="str">
        <f t="shared" si="76"/>
        <v/>
      </c>
    </row>
    <row r="4217" spans="1:12" ht="16.2">
      <c r="A4217" s="1"/>
      <c r="L4217" t="str">
        <f t="shared" si="76"/>
        <v/>
      </c>
    </row>
    <row r="4218" spans="1:12" ht="16.2">
      <c r="A4218" s="1"/>
      <c r="L4218" t="str">
        <f t="shared" si="76"/>
        <v/>
      </c>
    </row>
    <row r="4219" spans="1:12" ht="16.2">
      <c r="A4219" s="1"/>
      <c r="L4219" t="str">
        <f t="shared" si="76"/>
        <v/>
      </c>
    </row>
    <row r="4220" spans="1:12" ht="16.2">
      <c r="A4220" s="1"/>
      <c r="L4220" t="str">
        <f t="shared" si="76"/>
        <v/>
      </c>
    </row>
    <row r="4221" spans="1:12" ht="16.2">
      <c r="A4221" s="1"/>
      <c r="L4221" t="str">
        <f t="shared" si="76"/>
        <v/>
      </c>
    </row>
    <row r="4222" spans="1:12" ht="16.2">
      <c r="A4222" s="1"/>
      <c r="L4222" t="str">
        <f t="shared" si="76"/>
        <v/>
      </c>
    </row>
    <row r="4223" spans="1:12" ht="16.2">
      <c r="A4223" s="1"/>
      <c r="L4223" t="str">
        <f t="shared" si="76"/>
        <v/>
      </c>
    </row>
    <row r="4224" spans="1:12" ht="16.2">
      <c r="A4224" s="1"/>
      <c r="L4224" t="str">
        <f t="shared" si="76"/>
        <v/>
      </c>
    </row>
    <row r="4225" spans="1:12" ht="16.2">
      <c r="A4225" s="1"/>
      <c r="L4225" t="str">
        <f t="shared" si="76"/>
        <v/>
      </c>
    </row>
    <row r="4226" spans="1:12" ht="16.2">
      <c r="A4226" s="1"/>
      <c r="L4226" t="str">
        <f t="shared" si="76"/>
        <v/>
      </c>
    </row>
    <row r="4227" spans="1:12" ht="16.2">
      <c r="A4227" s="1"/>
      <c r="L4227" t="str">
        <f t="shared" si="76"/>
        <v/>
      </c>
    </row>
    <row r="4228" spans="1:12" ht="16.2">
      <c r="A4228" s="1"/>
      <c r="L4228" t="str">
        <f t="shared" si="76"/>
        <v/>
      </c>
    </row>
    <row r="4229" spans="1:12" ht="16.2">
      <c r="A4229" s="1"/>
      <c r="L4229" t="str">
        <f t="shared" si="76"/>
        <v/>
      </c>
    </row>
    <row r="4230" spans="1:12" ht="16.2">
      <c r="A4230" s="1"/>
      <c r="L4230" t="str">
        <f t="shared" si="76"/>
        <v/>
      </c>
    </row>
    <row r="4231" spans="1:12" ht="16.2">
      <c r="A4231" s="1"/>
      <c r="L4231" t="str">
        <f t="shared" si="76"/>
        <v/>
      </c>
    </row>
    <row r="4232" spans="1:12" ht="16.2">
      <c r="A4232" s="1"/>
      <c r="L4232" t="str">
        <f t="shared" si="76"/>
        <v/>
      </c>
    </row>
    <row r="4233" spans="1:12" ht="16.2">
      <c r="A4233" s="1"/>
      <c r="L4233" t="str">
        <f t="shared" si="76"/>
        <v/>
      </c>
    </row>
    <row r="4234" spans="1:12" ht="16.2">
      <c r="A4234" s="1"/>
      <c r="L4234" t="str">
        <f t="shared" si="76"/>
        <v/>
      </c>
    </row>
    <row r="4235" spans="1:12" ht="16.2">
      <c r="A4235" s="1"/>
      <c r="L4235" t="str">
        <f t="shared" si="76"/>
        <v/>
      </c>
    </row>
    <row r="4236" spans="1:12" ht="16.2">
      <c r="A4236" s="1"/>
      <c r="L4236" t="str">
        <f t="shared" si="76"/>
        <v/>
      </c>
    </row>
    <row r="4237" spans="1:12" ht="16.2">
      <c r="A4237" s="1"/>
      <c r="L4237" t="str">
        <f t="shared" si="76"/>
        <v/>
      </c>
    </row>
    <row r="4238" spans="1:12" ht="16.2">
      <c r="A4238" s="1"/>
      <c r="L4238" t="str">
        <f t="shared" si="76"/>
        <v/>
      </c>
    </row>
    <row r="4239" spans="1:12" ht="16.2">
      <c r="A4239" s="1"/>
      <c r="L4239" t="str">
        <f t="shared" si="76"/>
        <v/>
      </c>
    </row>
    <row r="4240" spans="1:12" ht="16.2">
      <c r="A4240" s="1"/>
      <c r="L4240" t="str">
        <f t="shared" si="76"/>
        <v/>
      </c>
    </row>
    <row r="4241" spans="1:12" ht="16.2">
      <c r="A4241" s="1"/>
      <c r="L4241" t="str">
        <f t="shared" si="76"/>
        <v/>
      </c>
    </row>
    <row r="4242" spans="1:12" ht="16.2">
      <c r="A4242" s="1"/>
      <c r="L4242" t="str">
        <f t="shared" si="76"/>
        <v/>
      </c>
    </row>
    <row r="4243" spans="1:12" ht="16.2">
      <c r="A4243" s="1"/>
      <c r="L4243" t="str">
        <f t="shared" si="76"/>
        <v/>
      </c>
    </row>
    <row r="4244" spans="1:12" ht="16.2">
      <c r="A4244" s="1"/>
      <c r="L4244" t="str">
        <f t="shared" si="76"/>
        <v/>
      </c>
    </row>
    <row r="4245" spans="1:12" ht="16.2">
      <c r="A4245" s="1"/>
      <c r="L4245" t="str">
        <f t="shared" si="76"/>
        <v/>
      </c>
    </row>
    <row r="4246" spans="1:12" ht="16.2">
      <c r="A4246" s="1"/>
      <c r="L4246" t="str">
        <f t="shared" si="76"/>
        <v/>
      </c>
    </row>
    <row r="4247" spans="1:12" ht="16.2">
      <c r="A4247" s="1"/>
      <c r="L4247" t="str">
        <f t="shared" si="76"/>
        <v/>
      </c>
    </row>
    <row r="4248" spans="1:12" ht="16.2">
      <c r="A4248" s="1"/>
      <c r="L4248" t="str">
        <f t="shared" si="76"/>
        <v/>
      </c>
    </row>
    <row r="4249" spans="1:12" ht="16.2">
      <c r="A4249" s="1"/>
      <c r="L4249" t="str">
        <f t="shared" si="76"/>
        <v/>
      </c>
    </row>
    <row r="4250" spans="1:12" ht="16.2">
      <c r="A4250" s="1"/>
      <c r="L4250" t="str">
        <f t="shared" si="76"/>
        <v/>
      </c>
    </row>
    <row r="4251" spans="1:12" ht="16.2">
      <c r="A4251" s="1"/>
      <c r="L4251" t="str">
        <f t="shared" si="76"/>
        <v/>
      </c>
    </row>
    <row r="4252" spans="1:12" ht="16.2">
      <c r="A4252" s="1"/>
      <c r="L4252" t="str">
        <f t="shared" si="76"/>
        <v/>
      </c>
    </row>
    <row r="4253" spans="1:12" ht="16.2">
      <c r="A4253" s="1"/>
      <c r="L4253" t="str">
        <f t="shared" si="76"/>
        <v/>
      </c>
    </row>
    <row r="4254" spans="1:12" ht="16.2">
      <c r="A4254" s="1"/>
      <c r="L4254" t="str">
        <f t="shared" si="76"/>
        <v/>
      </c>
    </row>
    <row r="4255" spans="1:12" ht="16.2">
      <c r="A4255" s="1"/>
      <c r="L4255" t="str">
        <f t="shared" si="76"/>
        <v/>
      </c>
    </row>
    <row r="4256" spans="1:12" ht="16.2">
      <c r="A4256" s="1"/>
      <c r="L4256" t="str">
        <f t="shared" si="76"/>
        <v/>
      </c>
    </row>
    <row r="4257" spans="1:12" ht="16.2">
      <c r="A4257" s="1"/>
      <c r="L4257" t="str">
        <f t="shared" si="76"/>
        <v/>
      </c>
    </row>
    <row r="4258" spans="1:12" ht="16.2">
      <c r="A4258" s="1"/>
      <c r="L4258" t="str">
        <f t="shared" si="76"/>
        <v/>
      </c>
    </row>
    <row r="4259" spans="1:12" ht="16.2">
      <c r="A4259" s="1"/>
      <c r="L4259" t="str">
        <f t="shared" si="76"/>
        <v/>
      </c>
    </row>
    <row r="4260" spans="1:12" ht="16.2">
      <c r="A4260" s="1"/>
      <c r="L4260" t="str">
        <f t="shared" si="76"/>
        <v/>
      </c>
    </row>
    <row r="4261" spans="1:12" ht="16.2">
      <c r="A4261" s="1"/>
      <c r="L4261" t="str">
        <f t="shared" si="76"/>
        <v/>
      </c>
    </row>
    <row r="4262" spans="1:12" ht="16.2">
      <c r="A4262" s="1"/>
      <c r="L4262" t="str">
        <f t="shared" si="76"/>
        <v/>
      </c>
    </row>
    <row r="4263" spans="1:12" ht="16.2">
      <c r="A4263" s="1"/>
      <c r="L4263" t="str">
        <f t="shared" si="76"/>
        <v/>
      </c>
    </row>
    <row r="4264" spans="1:12" ht="16.2">
      <c r="A4264" s="1"/>
      <c r="L4264" t="str">
        <f t="shared" si="76"/>
        <v/>
      </c>
    </row>
    <row r="4265" spans="1:12" ht="16.2">
      <c r="A4265" s="1"/>
      <c r="L4265" t="str">
        <f t="shared" si="76"/>
        <v/>
      </c>
    </row>
    <row r="4266" spans="1:12" ht="16.2">
      <c r="A4266" s="1"/>
      <c r="L4266" t="str">
        <f t="shared" si="76"/>
        <v/>
      </c>
    </row>
    <row r="4267" spans="1:12" ht="16.2">
      <c r="A4267" s="1"/>
      <c r="L4267" t="str">
        <f t="shared" si="76"/>
        <v/>
      </c>
    </row>
    <row r="4268" spans="1:12" ht="16.2">
      <c r="A4268" s="1"/>
      <c r="L4268" t="str">
        <f t="shared" si="76"/>
        <v/>
      </c>
    </row>
    <row r="4269" spans="1:12" ht="16.2">
      <c r="A4269" s="1"/>
      <c r="L4269" t="str">
        <f t="shared" si="76"/>
        <v/>
      </c>
    </row>
    <row r="4270" spans="1:12" ht="16.2">
      <c r="A4270" s="1"/>
      <c r="L4270" t="str">
        <f t="shared" si="76"/>
        <v/>
      </c>
    </row>
    <row r="4271" spans="1:12" ht="16.2">
      <c r="A4271" s="1"/>
      <c r="L4271" t="str">
        <f t="shared" si="76"/>
        <v/>
      </c>
    </row>
    <row r="4272" spans="1:12" ht="16.2">
      <c r="A4272" s="1"/>
      <c r="L4272" t="str">
        <f t="shared" si="76"/>
        <v/>
      </c>
    </row>
    <row r="4273" spans="1:12" ht="16.2">
      <c r="A4273" s="1"/>
      <c r="L4273" t="str">
        <f t="shared" si="76"/>
        <v/>
      </c>
    </row>
    <row r="4274" spans="1:12" ht="16.2">
      <c r="A4274" s="1"/>
      <c r="L4274" t="str">
        <f t="shared" si="76"/>
        <v/>
      </c>
    </row>
    <row r="4275" spans="1:12" ht="16.2">
      <c r="A4275" s="1"/>
      <c r="L4275" t="str">
        <f t="shared" si="76"/>
        <v/>
      </c>
    </row>
    <row r="4276" spans="1:12" ht="16.2">
      <c r="A4276" s="1"/>
      <c r="L4276" t="str">
        <f t="shared" si="76"/>
        <v/>
      </c>
    </row>
    <row r="4277" spans="1:12" ht="16.2">
      <c r="A4277" s="1"/>
      <c r="L4277" t="str">
        <f t="shared" ref="L4277:L4340" si="77">IF(ISBLANK(A4277),"",TEXT(A4277,"yyyy"))</f>
        <v/>
      </c>
    </row>
    <row r="4278" spans="1:12" ht="16.2">
      <c r="A4278" s="1"/>
      <c r="L4278" t="str">
        <f t="shared" si="77"/>
        <v/>
      </c>
    </row>
    <row r="4279" spans="1:12" ht="16.2">
      <c r="A4279" s="1"/>
      <c r="L4279" t="str">
        <f t="shared" si="77"/>
        <v/>
      </c>
    </row>
    <row r="4280" spans="1:12" ht="16.2">
      <c r="A4280" s="1"/>
      <c r="L4280" t="str">
        <f t="shared" si="77"/>
        <v/>
      </c>
    </row>
    <row r="4281" spans="1:12" ht="16.2">
      <c r="A4281" s="1"/>
      <c r="L4281" t="str">
        <f t="shared" si="77"/>
        <v/>
      </c>
    </row>
    <row r="4282" spans="1:12" ht="16.2">
      <c r="A4282" s="1"/>
      <c r="L4282" t="str">
        <f t="shared" si="77"/>
        <v/>
      </c>
    </row>
    <row r="4283" spans="1:12" ht="16.2">
      <c r="A4283" s="1"/>
      <c r="L4283" t="str">
        <f t="shared" si="77"/>
        <v/>
      </c>
    </row>
    <row r="4284" spans="1:12" ht="16.2">
      <c r="A4284" s="1"/>
      <c r="L4284" t="str">
        <f t="shared" si="77"/>
        <v/>
      </c>
    </row>
    <row r="4285" spans="1:12" ht="16.2">
      <c r="A4285" s="1"/>
      <c r="L4285" t="str">
        <f t="shared" si="77"/>
        <v/>
      </c>
    </row>
    <row r="4286" spans="1:12" ht="16.2">
      <c r="A4286" s="1"/>
      <c r="L4286" t="str">
        <f t="shared" si="77"/>
        <v/>
      </c>
    </row>
    <row r="4287" spans="1:12" ht="16.2">
      <c r="A4287" s="1"/>
      <c r="L4287" t="str">
        <f t="shared" si="77"/>
        <v/>
      </c>
    </row>
    <row r="4288" spans="1:12" ht="16.2">
      <c r="A4288" s="1"/>
      <c r="L4288" t="str">
        <f t="shared" si="77"/>
        <v/>
      </c>
    </row>
    <row r="4289" spans="1:12" ht="16.2">
      <c r="A4289" s="1"/>
      <c r="L4289" t="str">
        <f t="shared" si="77"/>
        <v/>
      </c>
    </row>
    <row r="4290" spans="1:12" ht="16.2">
      <c r="A4290" s="1"/>
      <c r="L4290" t="str">
        <f t="shared" si="77"/>
        <v/>
      </c>
    </row>
    <row r="4291" spans="1:12" ht="16.2">
      <c r="A4291" s="1"/>
      <c r="L4291" t="str">
        <f t="shared" si="77"/>
        <v/>
      </c>
    </row>
    <row r="4292" spans="1:12" ht="16.2">
      <c r="A4292" s="1"/>
      <c r="L4292" t="str">
        <f t="shared" si="77"/>
        <v/>
      </c>
    </row>
    <row r="4293" spans="1:12" ht="16.2">
      <c r="A4293" s="1"/>
      <c r="L4293" t="str">
        <f t="shared" si="77"/>
        <v/>
      </c>
    </row>
    <row r="4294" spans="1:12" ht="16.2">
      <c r="A4294" s="1"/>
      <c r="L4294" t="str">
        <f t="shared" si="77"/>
        <v/>
      </c>
    </row>
    <row r="4295" spans="1:12" ht="16.2">
      <c r="A4295" s="1"/>
      <c r="L4295" t="str">
        <f t="shared" si="77"/>
        <v/>
      </c>
    </row>
    <row r="4296" spans="1:12" ht="16.2">
      <c r="A4296" s="1"/>
      <c r="L4296" t="str">
        <f t="shared" si="77"/>
        <v/>
      </c>
    </row>
    <row r="4297" spans="1:12" ht="16.2">
      <c r="A4297" s="1"/>
      <c r="L4297" t="str">
        <f t="shared" si="77"/>
        <v/>
      </c>
    </row>
    <row r="4298" spans="1:12" ht="16.2">
      <c r="A4298" s="1"/>
      <c r="L4298" t="str">
        <f t="shared" si="77"/>
        <v/>
      </c>
    </row>
    <row r="4299" spans="1:12" ht="16.2">
      <c r="A4299" s="1"/>
      <c r="L4299" t="str">
        <f t="shared" si="77"/>
        <v/>
      </c>
    </row>
    <row r="4300" spans="1:12" ht="16.2">
      <c r="A4300" s="1"/>
      <c r="L4300" t="str">
        <f t="shared" si="77"/>
        <v/>
      </c>
    </row>
    <row r="4301" spans="1:12" ht="16.2">
      <c r="A4301" s="1"/>
      <c r="L4301" t="str">
        <f t="shared" si="77"/>
        <v/>
      </c>
    </row>
    <row r="4302" spans="1:12" ht="16.2">
      <c r="A4302" s="1"/>
      <c r="L4302" t="str">
        <f t="shared" si="77"/>
        <v/>
      </c>
    </row>
    <row r="4303" spans="1:12" ht="16.2">
      <c r="A4303" s="1"/>
      <c r="L4303" t="str">
        <f t="shared" si="77"/>
        <v/>
      </c>
    </row>
    <row r="4304" spans="1:12" ht="16.2">
      <c r="A4304" s="1"/>
      <c r="L4304" t="str">
        <f t="shared" si="77"/>
        <v/>
      </c>
    </row>
    <row r="4305" spans="1:12" ht="16.2">
      <c r="A4305" s="1"/>
      <c r="L4305" t="str">
        <f t="shared" si="77"/>
        <v/>
      </c>
    </row>
    <row r="4306" spans="1:12" ht="16.2">
      <c r="A4306" s="1"/>
      <c r="L4306" t="str">
        <f t="shared" si="77"/>
        <v/>
      </c>
    </row>
    <row r="4307" spans="1:12" ht="16.2">
      <c r="A4307" s="1"/>
      <c r="L4307" t="str">
        <f t="shared" si="77"/>
        <v/>
      </c>
    </row>
    <row r="4308" spans="1:12" ht="16.2">
      <c r="A4308" s="1"/>
      <c r="L4308" t="str">
        <f t="shared" si="77"/>
        <v/>
      </c>
    </row>
    <row r="4309" spans="1:12" ht="16.2">
      <c r="A4309" s="1"/>
      <c r="L4309" t="str">
        <f t="shared" si="77"/>
        <v/>
      </c>
    </row>
    <row r="4310" spans="1:12" ht="16.2">
      <c r="A4310" s="1"/>
      <c r="L4310" t="str">
        <f t="shared" si="77"/>
        <v/>
      </c>
    </row>
    <row r="4311" spans="1:12" ht="16.2">
      <c r="A4311" s="1"/>
      <c r="L4311" t="str">
        <f t="shared" si="77"/>
        <v/>
      </c>
    </row>
    <row r="4312" spans="1:12" ht="16.2">
      <c r="A4312" s="1"/>
      <c r="L4312" t="str">
        <f t="shared" si="77"/>
        <v/>
      </c>
    </row>
    <row r="4313" spans="1:12" ht="16.2">
      <c r="A4313" s="1"/>
      <c r="L4313" t="str">
        <f t="shared" si="77"/>
        <v/>
      </c>
    </row>
    <row r="4314" spans="1:12" ht="16.2">
      <c r="A4314" s="1"/>
      <c r="L4314" t="str">
        <f t="shared" si="77"/>
        <v/>
      </c>
    </row>
    <row r="4315" spans="1:12" ht="16.2">
      <c r="A4315" s="1"/>
      <c r="L4315" t="str">
        <f t="shared" si="77"/>
        <v/>
      </c>
    </row>
    <row r="4316" spans="1:12" ht="16.2">
      <c r="A4316" s="1"/>
      <c r="L4316" t="str">
        <f t="shared" si="77"/>
        <v/>
      </c>
    </row>
    <row r="4317" spans="1:12" ht="16.2">
      <c r="A4317" s="1"/>
      <c r="L4317" t="str">
        <f t="shared" si="77"/>
        <v/>
      </c>
    </row>
    <row r="4318" spans="1:12" ht="16.2">
      <c r="A4318" s="1"/>
      <c r="L4318" t="str">
        <f t="shared" si="77"/>
        <v/>
      </c>
    </row>
    <row r="4319" spans="1:12" ht="16.2">
      <c r="A4319" s="1"/>
      <c r="L4319" t="str">
        <f t="shared" si="77"/>
        <v/>
      </c>
    </row>
    <row r="4320" spans="1:12" ht="16.2">
      <c r="A4320" s="1"/>
      <c r="L4320" t="str">
        <f t="shared" si="77"/>
        <v/>
      </c>
    </row>
    <row r="4321" spans="1:12" ht="16.2">
      <c r="A4321" s="1"/>
      <c r="L4321" t="str">
        <f t="shared" si="77"/>
        <v/>
      </c>
    </row>
    <row r="4322" spans="1:12" ht="16.2">
      <c r="A4322" s="1"/>
      <c r="L4322" t="str">
        <f t="shared" si="77"/>
        <v/>
      </c>
    </row>
    <row r="4323" spans="1:12" ht="16.2">
      <c r="A4323" s="1"/>
      <c r="L4323" t="str">
        <f t="shared" si="77"/>
        <v/>
      </c>
    </row>
    <row r="4324" spans="1:12" ht="16.2">
      <c r="A4324" s="1"/>
      <c r="L4324" t="str">
        <f t="shared" si="77"/>
        <v/>
      </c>
    </row>
    <row r="4325" spans="1:12" ht="16.2">
      <c r="A4325" s="1"/>
      <c r="L4325" t="str">
        <f t="shared" si="77"/>
        <v/>
      </c>
    </row>
    <row r="4326" spans="1:12" ht="16.2">
      <c r="A4326" s="1"/>
      <c r="L4326" t="str">
        <f t="shared" si="77"/>
        <v/>
      </c>
    </row>
    <row r="4327" spans="1:12" ht="16.2">
      <c r="A4327" s="1"/>
      <c r="L4327" t="str">
        <f t="shared" si="77"/>
        <v/>
      </c>
    </row>
    <row r="4328" spans="1:12" ht="16.2">
      <c r="A4328" s="1"/>
      <c r="L4328" t="str">
        <f t="shared" si="77"/>
        <v/>
      </c>
    </row>
    <row r="4329" spans="1:12" ht="16.2">
      <c r="A4329" s="1"/>
      <c r="L4329" t="str">
        <f t="shared" si="77"/>
        <v/>
      </c>
    </row>
    <row r="4330" spans="1:12" ht="16.2">
      <c r="A4330" s="1"/>
      <c r="L4330" t="str">
        <f t="shared" si="77"/>
        <v/>
      </c>
    </row>
    <row r="4331" spans="1:12" ht="16.2">
      <c r="A4331" s="1"/>
      <c r="L4331" t="str">
        <f t="shared" si="77"/>
        <v/>
      </c>
    </row>
    <row r="4332" spans="1:12" ht="16.2">
      <c r="A4332" s="1"/>
      <c r="L4332" t="str">
        <f t="shared" si="77"/>
        <v/>
      </c>
    </row>
    <row r="4333" spans="1:12" ht="16.2">
      <c r="A4333" s="1"/>
      <c r="L4333" t="str">
        <f t="shared" si="77"/>
        <v/>
      </c>
    </row>
    <row r="4334" spans="1:12" ht="16.2">
      <c r="A4334" s="1"/>
      <c r="L4334" t="str">
        <f t="shared" si="77"/>
        <v/>
      </c>
    </row>
    <row r="4335" spans="1:12" ht="16.2">
      <c r="A4335" s="1"/>
      <c r="L4335" t="str">
        <f t="shared" si="77"/>
        <v/>
      </c>
    </row>
    <row r="4336" spans="1:12" ht="16.2">
      <c r="A4336" s="1"/>
      <c r="L4336" t="str">
        <f t="shared" si="77"/>
        <v/>
      </c>
    </row>
    <row r="4337" spans="1:12" ht="16.2">
      <c r="A4337" s="1"/>
      <c r="L4337" t="str">
        <f t="shared" si="77"/>
        <v/>
      </c>
    </row>
    <row r="4338" spans="1:12" ht="16.2">
      <c r="A4338" s="1"/>
      <c r="L4338" t="str">
        <f t="shared" si="77"/>
        <v/>
      </c>
    </row>
    <row r="4339" spans="1:12" ht="16.2">
      <c r="A4339" s="1"/>
      <c r="L4339" t="str">
        <f t="shared" si="77"/>
        <v/>
      </c>
    </row>
    <row r="4340" spans="1:12" ht="16.2">
      <c r="A4340" s="1"/>
      <c r="L4340" t="str">
        <f t="shared" si="77"/>
        <v/>
      </c>
    </row>
    <row r="4341" spans="1:12" ht="16.2">
      <c r="A4341" s="1"/>
      <c r="L4341" t="str">
        <f t="shared" ref="L4341:L4404" si="78">IF(ISBLANK(A4341),"",TEXT(A4341,"yyyy"))</f>
        <v/>
      </c>
    </row>
    <row r="4342" spans="1:12" ht="16.2">
      <c r="A4342" s="1"/>
      <c r="L4342" t="str">
        <f t="shared" si="78"/>
        <v/>
      </c>
    </row>
    <row r="4343" spans="1:12" ht="16.2">
      <c r="A4343" s="1"/>
      <c r="L4343" t="str">
        <f t="shared" si="78"/>
        <v/>
      </c>
    </row>
    <row r="4344" spans="1:12" ht="16.2">
      <c r="A4344" s="1"/>
      <c r="L4344" t="str">
        <f t="shared" si="78"/>
        <v/>
      </c>
    </row>
    <row r="4345" spans="1:12" ht="16.2">
      <c r="A4345" s="1"/>
      <c r="L4345" t="str">
        <f t="shared" si="78"/>
        <v/>
      </c>
    </row>
    <row r="4346" spans="1:12" ht="16.2">
      <c r="A4346" s="1"/>
      <c r="L4346" t="str">
        <f t="shared" si="78"/>
        <v/>
      </c>
    </row>
    <row r="4347" spans="1:12" ht="16.2">
      <c r="A4347" s="1"/>
      <c r="L4347" t="str">
        <f t="shared" si="78"/>
        <v/>
      </c>
    </row>
    <row r="4348" spans="1:12" ht="16.2">
      <c r="A4348" s="1"/>
      <c r="L4348" t="str">
        <f t="shared" si="78"/>
        <v/>
      </c>
    </row>
    <row r="4349" spans="1:12" ht="16.2">
      <c r="A4349" s="1"/>
      <c r="L4349" t="str">
        <f t="shared" si="78"/>
        <v/>
      </c>
    </row>
    <row r="4350" spans="1:12" ht="16.2">
      <c r="A4350" s="1"/>
      <c r="L4350" t="str">
        <f t="shared" si="78"/>
        <v/>
      </c>
    </row>
    <row r="4351" spans="1:12" ht="16.2">
      <c r="A4351" s="1"/>
      <c r="L4351" t="str">
        <f t="shared" si="78"/>
        <v/>
      </c>
    </row>
    <row r="4352" spans="1:12" ht="16.2">
      <c r="A4352" s="1"/>
      <c r="L4352" t="str">
        <f t="shared" si="78"/>
        <v/>
      </c>
    </row>
    <row r="4353" spans="1:12" ht="16.2">
      <c r="A4353" s="1"/>
      <c r="L4353" t="str">
        <f t="shared" si="78"/>
        <v/>
      </c>
    </row>
    <row r="4354" spans="1:12" ht="16.2">
      <c r="A4354" s="1"/>
      <c r="L4354" t="str">
        <f t="shared" si="78"/>
        <v/>
      </c>
    </row>
    <row r="4355" spans="1:12" ht="16.2">
      <c r="A4355" s="1"/>
      <c r="L4355" t="str">
        <f t="shared" si="78"/>
        <v/>
      </c>
    </row>
    <row r="4356" spans="1:12" ht="16.2">
      <c r="A4356" s="1"/>
      <c r="L4356" t="str">
        <f t="shared" si="78"/>
        <v/>
      </c>
    </row>
    <row r="4357" spans="1:12" ht="16.2">
      <c r="A4357" s="1"/>
      <c r="L4357" t="str">
        <f t="shared" si="78"/>
        <v/>
      </c>
    </row>
    <row r="4358" spans="1:12" ht="16.2">
      <c r="A4358" s="1"/>
      <c r="L4358" t="str">
        <f t="shared" si="78"/>
        <v/>
      </c>
    </row>
    <row r="4359" spans="1:12" ht="16.2">
      <c r="A4359" s="1"/>
      <c r="L4359" t="str">
        <f t="shared" si="78"/>
        <v/>
      </c>
    </row>
    <row r="4360" spans="1:12" ht="16.2">
      <c r="A4360" s="1"/>
      <c r="L4360" t="str">
        <f t="shared" si="78"/>
        <v/>
      </c>
    </row>
    <row r="4361" spans="1:12" ht="16.2">
      <c r="A4361" s="1"/>
      <c r="L4361" t="str">
        <f t="shared" si="78"/>
        <v/>
      </c>
    </row>
    <row r="4362" spans="1:12" ht="16.2">
      <c r="A4362" s="1"/>
      <c r="L4362" t="str">
        <f t="shared" si="78"/>
        <v/>
      </c>
    </row>
    <row r="4363" spans="1:12" ht="16.2">
      <c r="A4363" s="1"/>
      <c r="L4363" t="str">
        <f t="shared" si="78"/>
        <v/>
      </c>
    </row>
    <row r="4364" spans="1:12" ht="16.2">
      <c r="A4364" s="1"/>
      <c r="L4364" t="str">
        <f t="shared" si="78"/>
        <v/>
      </c>
    </row>
    <row r="4365" spans="1:12" ht="16.2">
      <c r="A4365" s="1"/>
      <c r="L4365" t="str">
        <f t="shared" si="78"/>
        <v/>
      </c>
    </row>
    <row r="4366" spans="1:12" ht="16.2">
      <c r="A4366" s="1"/>
      <c r="L4366" t="str">
        <f t="shared" si="78"/>
        <v/>
      </c>
    </row>
    <row r="4367" spans="1:12" ht="16.2">
      <c r="A4367" s="1"/>
      <c r="L4367" t="str">
        <f t="shared" si="78"/>
        <v/>
      </c>
    </row>
    <row r="4368" spans="1:12" ht="16.2">
      <c r="A4368" s="1"/>
      <c r="L4368" t="str">
        <f t="shared" si="78"/>
        <v/>
      </c>
    </row>
    <row r="4369" spans="1:12" ht="16.2">
      <c r="A4369" s="1"/>
      <c r="L4369" t="str">
        <f t="shared" si="78"/>
        <v/>
      </c>
    </row>
    <row r="4370" spans="1:12" ht="16.2">
      <c r="A4370" s="1"/>
      <c r="L4370" t="str">
        <f t="shared" si="78"/>
        <v/>
      </c>
    </row>
    <row r="4371" spans="1:12" ht="16.2">
      <c r="A4371" s="1"/>
      <c r="L4371" t="str">
        <f t="shared" si="78"/>
        <v/>
      </c>
    </row>
    <row r="4372" spans="1:12" ht="16.2">
      <c r="A4372" s="1"/>
      <c r="L4372" t="str">
        <f t="shared" si="78"/>
        <v/>
      </c>
    </row>
    <row r="4373" spans="1:12" ht="16.2">
      <c r="A4373" s="1"/>
      <c r="L4373" t="str">
        <f t="shared" si="78"/>
        <v/>
      </c>
    </row>
    <row r="4374" spans="1:12" ht="16.2">
      <c r="A4374" s="1"/>
      <c r="L4374" t="str">
        <f t="shared" si="78"/>
        <v/>
      </c>
    </row>
    <row r="4375" spans="1:12" ht="16.2">
      <c r="A4375" s="1"/>
      <c r="L4375" t="str">
        <f t="shared" si="78"/>
        <v/>
      </c>
    </row>
    <row r="4376" spans="1:12" ht="16.2">
      <c r="A4376" s="1"/>
      <c r="L4376" t="str">
        <f t="shared" si="78"/>
        <v/>
      </c>
    </row>
    <row r="4377" spans="1:12" ht="16.2">
      <c r="A4377" s="1"/>
      <c r="L4377" t="str">
        <f t="shared" si="78"/>
        <v/>
      </c>
    </row>
    <row r="4378" spans="1:12" ht="16.2">
      <c r="A4378" s="1"/>
      <c r="L4378" t="str">
        <f t="shared" si="78"/>
        <v/>
      </c>
    </row>
    <row r="4379" spans="1:12" ht="16.2">
      <c r="A4379" s="1"/>
      <c r="L4379" t="str">
        <f t="shared" si="78"/>
        <v/>
      </c>
    </row>
    <row r="4380" spans="1:12" ht="16.2">
      <c r="A4380" s="1"/>
      <c r="L4380" t="str">
        <f t="shared" si="78"/>
        <v/>
      </c>
    </row>
    <row r="4381" spans="1:12" ht="16.2">
      <c r="A4381" s="1"/>
      <c r="L4381" t="str">
        <f t="shared" si="78"/>
        <v/>
      </c>
    </row>
    <row r="4382" spans="1:12" ht="16.2">
      <c r="A4382" s="1"/>
      <c r="L4382" t="str">
        <f t="shared" si="78"/>
        <v/>
      </c>
    </row>
    <row r="4383" spans="1:12" ht="16.2">
      <c r="A4383" s="1"/>
      <c r="L4383" t="str">
        <f t="shared" si="78"/>
        <v/>
      </c>
    </row>
    <row r="4384" spans="1:12" ht="16.2">
      <c r="A4384" s="1"/>
      <c r="L4384" t="str">
        <f t="shared" si="78"/>
        <v/>
      </c>
    </row>
    <row r="4385" spans="1:12" ht="16.2">
      <c r="A4385" s="1"/>
      <c r="L4385" t="str">
        <f t="shared" si="78"/>
        <v/>
      </c>
    </row>
    <row r="4386" spans="1:12" ht="16.2">
      <c r="A4386" s="1"/>
      <c r="L4386" t="str">
        <f t="shared" si="78"/>
        <v/>
      </c>
    </row>
    <row r="4387" spans="1:12" ht="16.2">
      <c r="A4387" s="1"/>
      <c r="L4387" t="str">
        <f t="shared" si="78"/>
        <v/>
      </c>
    </row>
    <row r="4388" spans="1:12" ht="16.2">
      <c r="A4388" s="1"/>
      <c r="L4388" t="str">
        <f t="shared" si="78"/>
        <v/>
      </c>
    </row>
    <row r="4389" spans="1:12" ht="16.2">
      <c r="A4389" s="1"/>
      <c r="L4389" t="str">
        <f t="shared" si="78"/>
        <v/>
      </c>
    </row>
    <row r="4390" spans="1:12" ht="16.2">
      <c r="A4390" s="1"/>
      <c r="L4390" t="str">
        <f t="shared" si="78"/>
        <v/>
      </c>
    </row>
    <row r="4391" spans="1:12" ht="16.2">
      <c r="A4391" s="1"/>
      <c r="L4391" t="str">
        <f t="shared" si="78"/>
        <v/>
      </c>
    </row>
    <row r="4392" spans="1:12" ht="16.2">
      <c r="A4392" s="1"/>
      <c r="L4392" t="str">
        <f t="shared" si="78"/>
        <v/>
      </c>
    </row>
    <row r="4393" spans="1:12" ht="16.2">
      <c r="A4393" s="1"/>
      <c r="L4393" t="str">
        <f t="shared" si="78"/>
        <v/>
      </c>
    </row>
    <row r="4394" spans="1:12" ht="16.2">
      <c r="A4394" s="1"/>
      <c r="L4394" t="str">
        <f t="shared" si="78"/>
        <v/>
      </c>
    </row>
    <row r="4395" spans="1:12" ht="16.2">
      <c r="A4395" s="1"/>
      <c r="L4395" t="str">
        <f t="shared" si="78"/>
        <v/>
      </c>
    </row>
    <row r="4396" spans="1:12" ht="16.2">
      <c r="A4396" s="1"/>
      <c r="L4396" t="str">
        <f t="shared" si="78"/>
        <v/>
      </c>
    </row>
    <row r="4397" spans="1:12" ht="16.2">
      <c r="A4397" s="1"/>
      <c r="L4397" t="str">
        <f t="shared" si="78"/>
        <v/>
      </c>
    </row>
    <row r="4398" spans="1:12" ht="16.2">
      <c r="A4398" s="1"/>
      <c r="L4398" t="str">
        <f t="shared" si="78"/>
        <v/>
      </c>
    </row>
    <row r="4399" spans="1:12" ht="16.2">
      <c r="A4399" s="1"/>
      <c r="L4399" t="str">
        <f t="shared" si="78"/>
        <v/>
      </c>
    </row>
    <row r="4400" spans="1:12" ht="16.2">
      <c r="A4400" s="1"/>
      <c r="L4400" t="str">
        <f t="shared" si="78"/>
        <v/>
      </c>
    </row>
    <row r="4401" spans="1:12" ht="16.2">
      <c r="A4401" s="1"/>
      <c r="L4401" t="str">
        <f t="shared" si="78"/>
        <v/>
      </c>
    </row>
    <row r="4402" spans="1:12" ht="16.2">
      <c r="A4402" s="1"/>
      <c r="L4402" t="str">
        <f t="shared" si="78"/>
        <v/>
      </c>
    </row>
    <row r="4403" spans="1:12" ht="16.2">
      <c r="A4403" s="1"/>
      <c r="L4403" t="str">
        <f t="shared" si="78"/>
        <v/>
      </c>
    </row>
    <row r="4404" spans="1:12" ht="16.2">
      <c r="A4404" s="1"/>
      <c r="L4404" t="str">
        <f t="shared" si="78"/>
        <v/>
      </c>
    </row>
    <row r="4405" spans="1:12" ht="16.2">
      <c r="A4405" s="1"/>
      <c r="L4405" t="str">
        <f t="shared" ref="L4405:L4468" si="79">IF(ISBLANK(A4405),"",TEXT(A4405,"yyyy"))</f>
        <v/>
      </c>
    </row>
    <row r="4406" spans="1:12" ht="16.2">
      <c r="A4406" s="1"/>
      <c r="L4406" t="str">
        <f t="shared" si="79"/>
        <v/>
      </c>
    </row>
    <row r="4407" spans="1:12" ht="16.2">
      <c r="A4407" s="1"/>
      <c r="L4407" t="str">
        <f t="shared" si="79"/>
        <v/>
      </c>
    </row>
    <row r="4408" spans="1:12" ht="16.2">
      <c r="A4408" s="1"/>
      <c r="L4408" t="str">
        <f t="shared" si="79"/>
        <v/>
      </c>
    </row>
    <row r="4409" spans="1:12" ht="16.2">
      <c r="A4409" s="1"/>
      <c r="L4409" t="str">
        <f t="shared" si="79"/>
        <v/>
      </c>
    </row>
    <row r="4410" spans="1:12" ht="16.2">
      <c r="A4410" s="1"/>
      <c r="L4410" t="str">
        <f t="shared" si="79"/>
        <v/>
      </c>
    </row>
    <row r="4411" spans="1:12" ht="16.2">
      <c r="A4411" s="1"/>
      <c r="L4411" t="str">
        <f t="shared" si="79"/>
        <v/>
      </c>
    </row>
    <row r="4412" spans="1:12" ht="16.2">
      <c r="A4412" s="1"/>
      <c r="L4412" t="str">
        <f t="shared" si="79"/>
        <v/>
      </c>
    </row>
    <row r="4413" spans="1:12" ht="16.2">
      <c r="A4413" s="1"/>
      <c r="L4413" t="str">
        <f t="shared" si="79"/>
        <v/>
      </c>
    </row>
    <row r="4414" spans="1:12" ht="16.2">
      <c r="A4414" s="1"/>
      <c r="L4414" t="str">
        <f t="shared" si="79"/>
        <v/>
      </c>
    </row>
    <row r="4415" spans="1:12" ht="16.2">
      <c r="A4415" s="1"/>
      <c r="L4415" t="str">
        <f t="shared" si="79"/>
        <v/>
      </c>
    </row>
    <row r="4416" spans="1:12" ht="16.2">
      <c r="A4416" s="1"/>
      <c r="L4416" t="str">
        <f t="shared" si="79"/>
        <v/>
      </c>
    </row>
    <row r="4417" spans="1:12" ht="16.2">
      <c r="A4417" s="1"/>
      <c r="L4417" t="str">
        <f t="shared" si="79"/>
        <v/>
      </c>
    </row>
    <row r="4418" spans="1:12" ht="16.2">
      <c r="A4418" s="1"/>
      <c r="L4418" t="str">
        <f t="shared" si="79"/>
        <v/>
      </c>
    </row>
    <row r="4419" spans="1:12" ht="16.2">
      <c r="A4419" s="1"/>
      <c r="L4419" t="str">
        <f t="shared" si="79"/>
        <v/>
      </c>
    </row>
    <row r="4420" spans="1:12" ht="16.2">
      <c r="A4420" s="1"/>
      <c r="L4420" t="str">
        <f t="shared" si="79"/>
        <v/>
      </c>
    </row>
    <row r="4421" spans="1:12" ht="16.2">
      <c r="A4421" s="1"/>
      <c r="L4421" t="str">
        <f t="shared" si="79"/>
        <v/>
      </c>
    </row>
    <row r="4422" spans="1:12" ht="16.2">
      <c r="A4422" s="1"/>
      <c r="L4422" t="str">
        <f t="shared" si="79"/>
        <v/>
      </c>
    </row>
    <row r="4423" spans="1:12" ht="16.2">
      <c r="A4423" s="1"/>
      <c r="L4423" t="str">
        <f t="shared" si="79"/>
        <v/>
      </c>
    </row>
    <row r="4424" spans="1:12" ht="16.2">
      <c r="A4424" s="1"/>
      <c r="L4424" t="str">
        <f t="shared" si="79"/>
        <v/>
      </c>
    </row>
    <row r="4425" spans="1:12" ht="16.2">
      <c r="A4425" s="1"/>
      <c r="L4425" t="str">
        <f t="shared" si="79"/>
        <v/>
      </c>
    </row>
    <row r="4426" spans="1:12" ht="16.2">
      <c r="A4426" s="1"/>
      <c r="L4426" t="str">
        <f t="shared" si="79"/>
        <v/>
      </c>
    </row>
    <row r="4427" spans="1:12" ht="16.2">
      <c r="A4427" s="1"/>
      <c r="L4427" t="str">
        <f t="shared" si="79"/>
        <v/>
      </c>
    </row>
    <row r="4428" spans="1:12" ht="16.2">
      <c r="A4428" s="1"/>
      <c r="L4428" t="str">
        <f t="shared" si="79"/>
        <v/>
      </c>
    </row>
    <row r="4429" spans="1:12" ht="16.2">
      <c r="A4429" s="1"/>
      <c r="L4429" t="str">
        <f t="shared" si="79"/>
        <v/>
      </c>
    </row>
    <row r="4430" spans="1:12" ht="16.2">
      <c r="A4430" s="1"/>
      <c r="L4430" t="str">
        <f t="shared" si="79"/>
        <v/>
      </c>
    </row>
    <row r="4431" spans="1:12" ht="16.2">
      <c r="A4431" s="1"/>
      <c r="L4431" t="str">
        <f t="shared" si="79"/>
        <v/>
      </c>
    </row>
    <row r="4432" spans="1:12" ht="16.2">
      <c r="A4432" s="1"/>
      <c r="L4432" t="str">
        <f t="shared" si="79"/>
        <v/>
      </c>
    </row>
    <row r="4433" spans="1:12" ht="16.2">
      <c r="A4433" s="1"/>
      <c r="L4433" t="str">
        <f t="shared" si="79"/>
        <v/>
      </c>
    </row>
    <row r="4434" spans="1:12" ht="16.2">
      <c r="A4434" s="1"/>
      <c r="L4434" t="str">
        <f t="shared" si="79"/>
        <v/>
      </c>
    </row>
    <row r="4435" spans="1:12" ht="16.2">
      <c r="A4435" s="1"/>
      <c r="L4435" t="str">
        <f t="shared" si="79"/>
        <v/>
      </c>
    </row>
    <row r="4436" spans="1:12" ht="16.2">
      <c r="A4436" s="1"/>
      <c r="L4436" t="str">
        <f t="shared" si="79"/>
        <v/>
      </c>
    </row>
    <row r="4437" spans="1:12" ht="16.2">
      <c r="A4437" s="1"/>
      <c r="L4437" t="str">
        <f t="shared" si="79"/>
        <v/>
      </c>
    </row>
    <row r="4438" spans="1:12" ht="16.2">
      <c r="A4438" s="1"/>
      <c r="L4438" t="str">
        <f t="shared" si="79"/>
        <v/>
      </c>
    </row>
    <row r="4439" spans="1:12" ht="16.2">
      <c r="A4439" s="1"/>
      <c r="L4439" t="str">
        <f t="shared" si="79"/>
        <v/>
      </c>
    </row>
    <row r="4440" spans="1:12" ht="16.2">
      <c r="A4440" s="1"/>
      <c r="L4440" t="str">
        <f t="shared" si="79"/>
        <v/>
      </c>
    </row>
    <row r="4441" spans="1:12" ht="16.2">
      <c r="A4441" s="1"/>
      <c r="L4441" t="str">
        <f t="shared" si="79"/>
        <v/>
      </c>
    </row>
    <row r="4442" spans="1:12" ht="16.2">
      <c r="A4442" s="1"/>
      <c r="L4442" t="str">
        <f t="shared" si="79"/>
        <v/>
      </c>
    </row>
    <row r="4443" spans="1:12" ht="16.2">
      <c r="A4443" s="1"/>
      <c r="L4443" t="str">
        <f t="shared" si="79"/>
        <v/>
      </c>
    </row>
    <row r="4444" spans="1:12" ht="16.2">
      <c r="A4444" s="1"/>
      <c r="L4444" t="str">
        <f t="shared" si="79"/>
        <v/>
      </c>
    </row>
    <row r="4445" spans="1:12" ht="16.2">
      <c r="A4445" s="1"/>
      <c r="L4445" t="str">
        <f t="shared" si="79"/>
        <v/>
      </c>
    </row>
    <row r="4446" spans="1:12" ht="16.2">
      <c r="A4446" s="1"/>
      <c r="L4446" t="str">
        <f t="shared" si="79"/>
        <v/>
      </c>
    </row>
    <row r="4447" spans="1:12" ht="16.2">
      <c r="A4447" s="1"/>
      <c r="L4447" t="str">
        <f t="shared" si="79"/>
        <v/>
      </c>
    </row>
    <row r="4448" spans="1:12" ht="16.2">
      <c r="A4448" s="1"/>
      <c r="L4448" t="str">
        <f t="shared" si="79"/>
        <v/>
      </c>
    </row>
    <row r="4449" spans="1:12" ht="16.2">
      <c r="A4449" s="1"/>
      <c r="L4449" t="str">
        <f t="shared" si="79"/>
        <v/>
      </c>
    </row>
    <row r="4450" spans="1:12" ht="16.2">
      <c r="A4450" s="1"/>
      <c r="L4450" t="str">
        <f t="shared" si="79"/>
        <v/>
      </c>
    </row>
    <row r="4451" spans="1:12" ht="16.2">
      <c r="A4451" s="1"/>
      <c r="L4451" t="str">
        <f t="shared" si="79"/>
        <v/>
      </c>
    </row>
    <row r="4452" spans="1:12" ht="16.2">
      <c r="A4452" s="1"/>
      <c r="L4452" t="str">
        <f t="shared" si="79"/>
        <v/>
      </c>
    </row>
    <row r="4453" spans="1:12" ht="16.2">
      <c r="A4453" s="1"/>
      <c r="L4453" t="str">
        <f t="shared" si="79"/>
        <v/>
      </c>
    </row>
    <row r="4454" spans="1:12" ht="16.2">
      <c r="A4454" s="1"/>
      <c r="L4454" t="str">
        <f t="shared" si="79"/>
        <v/>
      </c>
    </row>
    <row r="4455" spans="1:12" ht="16.2">
      <c r="A4455" s="1"/>
      <c r="L4455" t="str">
        <f t="shared" si="79"/>
        <v/>
      </c>
    </row>
    <row r="4456" spans="1:12" ht="16.2">
      <c r="A4456" s="1"/>
      <c r="L4456" t="str">
        <f t="shared" si="79"/>
        <v/>
      </c>
    </row>
    <row r="4457" spans="1:12" ht="16.2">
      <c r="A4457" s="1"/>
      <c r="L4457" t="str">
        <f t="shared" si="79"/>
        <v/>
      </c>
    </row>
    <row r="4458" spans="1:12" ht="16.2">
      <c r="A4458" s="1"/>
      <c r="L4458" t="str">
        <f t="shared" si="79"/>
        <v/>
      </c>
    </row>
    <row r="4459" spans="1:12" ht="16.2">
      <c r="A4459" s="1"/>
      <c r="L4459" t="str">
        <f t="shared" si="79"/>
        <v/>
      </c>
    </row>
    <row r="4460" spans="1:12" ht="16.2">
      <c r="A4460" s="1"/>
      <c r="L4460" t="str">
        <f t="shared" si="79"/>
        <v/>
      </c>
    </row>
    <row r="4461" spans="1:12" ht="16.2">
      <c r="A4461" s="1"/>
      <c r="L4461" t="str">
        <f t="shared" si="79"/>
        <v/>
      </c>
    </row>
    <row r="4462" spans="1:12" ht="16.2">
      <c r="A4462" s="1"/>
      <c r="L4462" t="str">
        <f t="shared" si="79"/>
        <v/>
      </c>
    </row>
    <row r="4463" spans="1:12" ht="16.2">
      <c r="A4463" s="1"/>
      <c r="L4463" t="str">
        <f t="shared" si="79"/>
        <v/>
      </c>
    </row>
    <row r="4464" spans="1:12" ht="16.2">
      <c r="A4464" s="1"/>
      <c r="L4464" t="str">
        <f t="shared" si="79"/>
        <v/>
      </c>
    </row>
    <row r="4465" spans="1:12" ht="16.2">
      <c r="A4465" s="1"/>
      <c r="L4465" t="str">
        <f t="shared" si="79"/>
        <v/>
      </c>
    </row>
    <row r="4466" spans="1:12" ht="16.2">
      <c r="A4466" s="1"/>
      <c r="L4466" t="str">
        <f t="shared" si="79"/>
        <v/>
      </c>
    </row>
    <row r="4467" spans="1:12" ht="16.2">
      <c r="A4467" s="1"/>
      <c r="L4467" t="str">
        <f t="shared" si="79"/>
        <v/>
      </c>
    </row>
    <row r="4468" spans="1:12" ht="16.2">
      <c r="A4468" s="1"/>
      <c r="L4468" t="str">
        <f t="shared" si="79"/>
        <v/>
      </c>
    </row>
    <row r="4469" spans="1:12" ht="16.2">
      <c r="A4469" s="1"/>
      <c r="L4469" t="str">
        <f t="shared" ref="L4469:L4532" si="80">IF(ISBLANK(A4469),"",TEXT(A4469,"yyyy"))</f>
        <v/>
      </c>
    </row>
    <row r="4470" spans="1:12" ht="16.2">
      <c r="A4470" s="1"/>
      <c r="L4470" t="str">
        <f t="shared" si="80"/>
        <v/>
      </c>
    </row>
    <row r="4471" spans="1:12" ht="16.2">
      <c r="A4471" s="1"/>
      <c r="L4471" t="str">
        <f t="shared" si="80"/>
        <v/>
      </c>
    </row>
    <row r="4472" spans="1:12" ht="16.2">
      <c r="A4472" s="1"/>
      <c r="L4472" t="str">
        <f t="shared" si="80"/>
        <v/>
      </c>
    </row>
    <row r="4473" spans="1:12" ht="16.2">
      <c r="A4473" s="1"/>
      <c r="L4473" t="str">
        <f t="shared" si="80"/>
        <v/>
      </c>
    </row>
    <row r="4474" spans="1:12" ht="16.2">
      <c r="A4474" s="1"/>
      <c r="L4474" t="str">
        <f t="shared" si="80"/>
        <v/>
      </c>
    </row>
    <row r="4475" spans="1:12" ht="16.2">
      <c r="A4475" s="1"/>
      <c r="L4475" t="str">
        <f t="shared" si="80"/>
        <v/>
      </c>
    </row>
    <row r="4476" spans="1:12" ht="16.2">
      <c r="A4476" s="1"/>
      <c r="L4476" t="str">
        <f t="shared" si="80"/>
        <v/>
      </c>
    </row>
    <row r="4477" spans="1:12" ht="16.2">
      <c r="A4477" s="1"/>
      <c r="L4477" t="str">
        <f t="shared" si="80"/>
        <v/>
      </c>
    </row>
    <row r="4478" spans="1:12" ht="16.2">
      <c r="A4478" s="1"/>
      <c r="L4478" t="str">
        <f t="shared" si="80"/>
        <v/>
      </c>
    </row>
    <row r="4479" spans="1:12" ht="16.2">
      <c r="A4479" s="1"/>
      <c r="L4479" t="str">
        <f t="shared" si="80"/>
        <v/>
      </c>
    </row>
    <row r="4480" spans="1:12" ht="16.2">
      <c r="A4480" s="1"/>
      <c r="L4480" t="str">
        <f t="shared" si="80"/>
        <v/>
      </c>
    </row>
    <row r="4481" spans="1:12" ht="16.2">
      <c r="A4481" s="1"/>
      <c r="L4481" t="str">
        <f t="shared" si="80"/>
        <v/>
      </c>
    </row>
    <row r="4482" spans="1:12" ht="16.2">
      <c r="A4482" s="1"/>
      <c r="L4482" t="str">
        <f t="shared" si="80"/>
        <v/>
      </c>
    </row>
    <row r="4483" spans="1:12" ht="16.2">
      <c r="A4483" s="1"/>
      <c r="L4483" t="str">
        <f t="shared" si="80"/>
        <v/>
      </c>
    </row>
    <row r="4484" spans="1:12" ht="16.2">
      <c r="A4484" s="1"/>
      <c r="L4484" t="str">
        <f t="shared" si="80"/>
        <v/>
      </c>
    </row>
    <row r="4485" spans="1:12" ht="16.2">
      <c r="A4485" s="1"/>
      <c r="L4485" t="str">
        <f t="shared" si="80"/>
        <v/>
      </c>
    </row>
    <row r="4486" spans="1:12" ht="16.2">
      <c r="A4486" s="1"/>
      <c r="L4486" t="str">
        <f t="shared" si="80"/>
        <v/>
      </c>
    </row>
    <row r="4487" spans="1:12" ht="16.2">
      <c r="A4487" s="1"/>
      <c r="L4487" t="str">
        <f t="shared" si="80"/>
        <v/>
      </c>
    </row>
    <row r="4488" spans="1:12" ht="16.2">
      <c r="A4488" s="1"/>
      <c r="L4488" t="str">
        <f t="shared" si="80"/>
        <v/>
      </c>
    </row>
    <row r="4489" spans="1:12" ht="16.2">
      <c r="A4489" s="1"/>
      <c r="L4489" t="str">
        <f t="shared" si="80"/>
        <v/>
      </c>
    </row>
    <row r="4490" spans="1:12" ht="16.2">
      <c r="A4490" s="1"/>
      <c r="L4490" t="str">
        <f t="shared" si="80"/>
        <v/>
      </c>
    </row>
    <row r="4491" spans="1:12" ht="16.2">
      <c r="A4491" s="1"/>
      <c r="L4491" t="str">
        <f t="shared" si="80"/>
        <v/>
      </c>
    </row>
    <row r="4492" spans="1:12" ht="16.2">
      <c r="A4492" s="1"/>
      <c r="L4492" t="str">
        <f t="shared" si="80"/>
        <v/>
      </c>
    </row>
    <row r="4493" spans="1:12" ht="16.2">
      <c r="A4493" s="1"/>
      <c r="L4493" t="str">
        <f t="shared" si="80"/>
        <v/>
      </c>
    </row>
    <row r="4494" spans="1:12" ht="16.2">
      <c r="A4494" s="1"/>
      <c r="L4494" t="str">
        <f t="shared" si="80"/>
        <v/>
      </c>
    </row>
    <row r="4495" spans="1:12" ht="16.2">
      <c r="A4495" s="1"/>
      <c r="L4495" t="str">
        <f t="shared" si="80"/>
        <v/>
      </c>
    </row>
    <row r="4496" spans="1:12" ht="16.2">
      <c r="A4496" s="1"/>
      <c r="L4496" t="str">
        <f t="shared" si="80"/>
        <v/>
      </c>
    </row>
    <row r="4497" spans="1:12" ht="16.2">
      <c r="A4497" s="1"/>
      <c r="L4497" t="str">
        <f t="shared" si="80"/>
        <v/>
      </c>
    </row>
    <row r="4498" spans="1:12" ht="16.2">
      <c r="A4498" s="1"/>
      <c r="L4498" t="str">
        <f t="shared" si="80"/>
        <v/>
      </c>
    </row>
    <row r="4499" spans="1:12" ht="16.2">
      <c r="A4499" s="1"/>
      <c r="L4499" t="str">
        <f t="shared" si="80"/>
        <v/>
      </c>
    </row>
    <row r="4500" spans="1:12" ht="16.2">
      <c r="A4500" s="1"/>
      <c r="L4500" t="str">
        <f t="shared" si="80"/>
        <v/>
      </c>
    </row>
    <row r="4501" spans="1:12" ht="16.2">
      <c r="A4501" s="1"/>
      <c r="L4501" t="str">
        <f t="shared" si="80"/>
        <v/>
      </c>
    </row>
    <row r="4502" spans="1:12" ht="16.2">
      <c r="A4502" s="1"/>
      <c r="L4502" t="str">
        <f t="shared" si="80"/>
        <v/>
      </c>
    </row>
    <row r="4503" spans="1:12" ht="16.2">
      <c r="A4503" s="1"/>
      <c r="L4503" t="str">
        <f t="shared" si="80"/>
        <v/>
      </c>
    </row>
    <row r="4504" spans="1:12" ht="16.2">
      <c r="A4504" s="1"/>
      <c r="L4504" t="str">
        <f t="shared" si="80"/>
        <v/>
      </c>
    </row>
    <row r="4505" spans="1:12" ht="16.2">
      <c r="A4505" s="1"/>
      <c r="L4505" t="str">
        <f t="shared" si="80"/>
        <v/>
      </c>
    </row>
    <row r="4506" spans="1:12" ht="16.2">
      <c r="A4506" s="1"/>
      <c r="L4506" t="str">
        <f t="shared" si="80"/>
        <v/>
      </c>
    </row>
    <row r="4507" spans="1:12" ht="16.2">
      <c r="A4507" s="1"/>
      <c r="L4507" t="str">
        <f t="shared" si="80"/>
        <v/>
      </c>
    </row>
    <row r="4508" spans="1:12" ht="16.2">
      <c r="A4508" s="1"/>
      <c r="L4508" t="str">
        <f t="shared" si="80"/>
        <v/>
      </c>
    </row>
    <row r="4509" spans="1:12" ht="16.2">
      <c r="A4509" s="1"/>
      <c r="L4509" t="str">
        <f t="shared" si="80"/>
        <v/>
      </c>
    </row>
    <row r="4510" spans="1:12" ht="16.2">
      <c r="A4510" s="1"/>
      <c r="L4510" t="str">
        <f t="shared" si="80"/>
        <v/>
      </c>
    </row>
    <row r="4511" spans="1:12" ht="16.2">
      <c r="A4511" s="1"/>
      <c r="L4511" t="str">
        <f t="shared" si="80"/>
        <v/>
      </c>
    </row>
    <row r="4512" spans="1:12" ht="16.2">
      <c r="A4512" s="1"/>
      <c r="L4512" t="str">
        <f t="shared" si="80"/>
        <v/>
      </c>
    </row>
    <row r="4513" spans="1:12" ht="16.2">
      <c r="A4513" s="1"/>
      <c r="L4513" t="str">
        <f t="shared" si="80"/>
        <v/>
      </c>
    </row>
    <row r="4514" spans="1:12" ht="16.2">
      <c r="A4514" s="1"/>
      <c r="L4514" t="str">
        <f t="shared" si="80"/>
        <v/>
      </c>
    </row>
    <row r="4515" spans="1:12" ht="16.2">
      <c r="A4515" s="1"/>
      <c r="L4515" t="str">
        <f t="shared" si="80"/>
        <v/>
      </c>
    </row>
    <row r="4516" spans="1:12" ht="16.2">
      <c r="A4516" s="1"/>
      <c r="L4516" t="str">
        <f t="shared" si="80"/>
        <v/>
      </c>
    </row>
    <row r="4517" spans="1:12" ht="16.2">
      <c r="A4517" s="1"/>
      <c r="L4517" t="str">
        <f t="shared" si="80"/>
        <v/>
      </c>
    </row>
    <row r="4518" spans="1:12" ht="16.2">
      <c r="A4518" s="1"/>
      <c r="L4518" t="str">
        <f t="shared" si="80"/>
        <v/>
      </c>
    </row>
    <row r="4519" spans="1:12" ht="16.2">
      <c r="A4519" s="1"/>
      <c r="L4519" t="str">
        <f t="shared" si="80"/>
        <v/>
      </c>
    </row>
    <row r="4520" spans="1:12" ht="16.2">
      <c r="A4520" s="1"/>
      <c r="L4520" t="str">
        <f t="shared" si="80"/>
        <v/>
      </c>
    </row>
    <row r="4521" spans="1:12" ht="16.2">
      <c r="A4521" s="1"/>
      <c r="L4521" t="str">
        <f t="shared" si="80"/>
        <v/>
      </c>
    </row>
    <row r="4522" spans="1:12" ht="16.2">
      <c r="A4522" s="1"/>
      <c r="L4522" t="str">
        <f t="shared" si="80"/>
        <v/>
      </c>
    </row>
    <row r="4523" spans="1:12" ht="16.2">
      <c r="A4523" s="1"/>
      <c r="L4523" t="str">
        <f t="shared" si="80"/>
        <v/>
      </c>
    </row>
    <row r="4524" spans="1:12" ht="16.2">
      <c r="A4524" s="1"/>
      <c r="L4524" t="str">
        <f t="shared" si="80"/>
        <v/>
      </c>
    </row>
    <row r="4525" spans="1:12" ht="16.2">
      <c r="A4525" s="1"/>
      <c r="L4525" t="str">
        <f t="shared" si="80"/>
        <v/>
      </c>
    </row>
    <row r="4526" spans="1:12" ht="16.2">
      <c r="A4526" s="1"/>
      <c r="L4526" t="str">
        <f t="shared" si="80"/>
        <v/>
      </c>
    </row>
    <row r="4527" spans="1:12" ht="16.2">
      <c r="A4527" s="1"/>
      <c r="L4527" t="str">
        <f t="shared" si="80"/>
        <v/>
      </c>
    </row>
    <row r="4528" spans="1:12" ht="16.2">
      <c r="A4528" s="1"/>
      <c r="L4528" t="str">
        <f t="shared" si="80"/>
        <v/>
      </c>
    </row>
    <row r="4529" spans="1:12" ht="16.2">
      <c r="A4529" s="1"/>
      <c r="L4529" t="str">
        <f t="shared" si="80"/>
        <v/>
      </c>
    </row>
    <row r="4530" spans="1:12" ht="16.2">
      <c r="A4530" s="1"/>
      <c r="L4530" t="str">
        <f t="shared" si="80"/>
        <v/>
      </c>
    </row>
    <row r="4531" spans="1:12" ht="16.2">
      <c r="A4531" s="1"/>
      <c r="L4531" t="str">
        <f t="shared" si="80"/>
        <v/>
      </c>
    </row>
    <row r="4532" spans="1:12" ht="16.2">
      <c r="A4532" s="1"/>
      <c r="L4532" t="str">
        <f t="shared" si="80"/>
        <v/>
      </c>
    </row>
    <row r="4533" spans="1:12" ht="16.2">
      <c r="A4533" s="1"/>
      <c r="L4533" t="str">
        <f t="shared" ref="L4533:L4596" si="81">IF(ISBLANK(A4533),"",TEXT(A4533,"yyyy"))</f>
        <v/>
      </c>
    </row>
    <row r="4534" spans="1:12" ht="16.2">
      <c r="A4534" s="1"/>
      <c r="L4534" t="str">
        <f t="shared" si="81"/>
        <v/>
      </c>
    </row>
    <row r="4535" spans="1:12" ht="16.2">
      <c r="A4535" s="1"/>
      <c r="L4535" t="str">
        <f t="shared" si="81"/>
        <v/>
      </c>
    </row>
    <row r="4536" spans="1:12" ht="16.2">
      <c r="A4536" s="1"/>
      <c r="L4536" t="str">
        <f t="shared" si="81"/>
        <v/>
      </c>
    </row>
    <row r="4537" spans="1:12" ht="16.2">
      <c r="A4537" s="1"/>
      <c r="L4537" t="str">
        <f t="shared" si="81"/>
        <v/>
      </c>
    </row>
    <row r="4538" spans="1:12" ht="16.2">
      <c r="A4538" s="1"/>
      <c r="L4538" t="str">
        <f t="shared" si="81"/>
        <v/>
      </c>
    </row>
    <row r="4539" spans="1:12" ht="16.2">
      <c r="A4539" s="1"/>
      <c r="L4539" t="str">
        <f t="shared" si="81"/>
        <v/>
      </c>
    </row>
    <row r="4540" spans="1:12" ht="16.2">
      <c r="A4540" s="1"/>
      <c r="L4540" t="str">
        <f t="shared" si="81"/>
        <v/>
      </c>
    </row>
    <row r="4541" spans="1:12" ht="16.2">
      <c r="A4541" s="1"/>
      <c r="L4541" t="str">
        <f t="shared" si="81"/>
        <v/>
      </c>
    </row>
    <row r="4542" spans="1:12" ht="16.2">
      <c r="A4542" s="1"/>
      <c r="L4542" t="str">
        <f t="shared" si="81"/>
        <v/>
      </c>
    </row>
    <row r="4543" spans="1:12" ht="16.2">
      <c r="A4543" s="1"/>
      <c r="L4543" t="str">
        <f t="shared" si="81"/>
        <v/>
      </c>
    </row>
    <row r="4544" spans="1:12" ht="16.2">
      <c r="A4544" s="1"/>
      <c r="L4544" t="str">
        <f t="shared" si="81"/>
        <v/>
      </c>
    </row>
    <row r="4545" spans="1:12" ht="16.2">
      <c r="A4545" s="1"/>
      <c r="L4545" t="str">
        <f t="shared" si="81"/>
        <v/>
      </c>
    </row>
    <row r="4546" spans="1:12" ht="16.2">
      <c r="A4546" s="1"/>
      <c r="L4546" t="str">
        <f t="shared" si="81"/>
        <v/>
      </c>
    </row>
    <row r="4547" spans="1:12" ht="16.2">
      <c r="A4547" s="1"/>
      <c r="L4547" t="str">
        <f t="shared" si="81"/>
        <v/>
      </c>
    </row>
    <row r="4548" spans="1:12" ht="16.2">
      <c r="A4548" s="1"/>
      <c r="L4548" t="str">
        <f t="shared" si="81"/>
        <v/>
      </c>
    </row>
    <row r="4549" spans="1:12" ht="16.2">
      <c r="A4549" s="1"/>
      <c r="L4549" t="str">
        <f t="shared" si="81"/>
        <v/>
      </c>
    </row>
    <row r="4550" spans="1:12" ht="16.2">
      <c r="A4550" s="1"/>
      <c r="L4550" t="str">
        <f t="shared" si="81"/>
        <v/>
      </c>
    </row>
    <row r="4551" spans="1:12" ht="16.2">
      <c r="A4551" s="1"/>
      <c r="L4551" t="str">
        <f t="shared" si="81"/>
        <v/>
      </c>
    </row>
    <row r="4552" spans="1:12" ht="16.2">
      <c r="A4552" s="1"/>
      <c r="L4552" t="str">
        <f t="shared" si="81"/>
        <v/>
      </c>
    </row>
    <row r="4553" spans="1:12" ht="16.2">
      <c r="A4553" s="1"/>
      <c r="L4553" t="str">
        <f t="shared" si="81"/>
        <v/>
      </c>
    </row>
    <row r="4554" spans="1:12" ht="16.2">
      <c r="A4554" s="1"/>
      <c r="L4554" t="str">
        <f t="shared" si="81"/>
        <v/>
      </c>
    </row>
    <row r="4555" spans="1:12" ht="16.2">
      <c r="A4555" s="1"/>
      <c r="L4555" t="str">
        <f t="shared" si="81"/>
        <v/>
      </c>
    </row>
    <row r="4556" spans="1:12" ht="16.2">
      <c r="A4556" s="1"/>
      <c r="L4556" t="str">
        <f t="shared" si="81"/>
        <v/>
      </c>
    </row>
    <row r="4557" spans="1:12" ht="16.2">
      <c r="A4557" s="1"/>
      <c r="L4557" t="str">
        <f t="shared" si="81"/>
        <v/>
      </c>
    </row>
    <row r="4558" spans="1:12" ht="16.2">
      <c r="A4558" s="1"/>
      <c r="L4558" t="str">
        <f t="shared" si="81"/>
        <v/>
      </c>
    </row>
    <row r="4559" spans="1:12" ht="16.2">
      <c r="A4559" s="1"/>
      <c r="L4559" t="str">
        <f t="shared" si="81"/>
        <v/>
      </c>
    </row>
    <row r="4560" spans="1:12" ht="16.2">
      <c r="A4560" s="1"/>
      <c r="L4560" t="str">
        <f t="shared" si="81"/>
        <v/>
      </c>
    </row>
    <row r="4561" spans="1:12" ht="16.2">
      <c r="A4561" s="1"/>
      <c r="L4561" t="str">
        <f t="shared" si="81"/>
        <v/>
      </c>
    </row>
    <row r="4562" spans="1:12" ht="16.2">
      <c r="A4562" s="1"/>
      <c r="L4562" t="str">
        <f t="shared" si="81"/>
        <v/>
      </c>
    </row>
    <row r="4563" spans="1:12" ht="16.2">
      <c r="A4563" s="1"/>
      <c r="L4563" t="str">
        <f t="shared" si="81"/>
        <v/>
      </c>
    </row>
    <row r="4564" spans="1:12" ht="16.2">
      <c r="A4564" s="1"/>
      <c r="L4564" t="str">
        <f t="shared" si="81"/>
        <v/>
      </c>
    </row>
    <row r="4565" spans="1:12" ht="16.2">
      <c r="A4565" s="1"/>
      <c r="L4565" t="str">
        <f t="shared" si="81"/>
        <v/>
      </c>
    </row>
    <row r="4566" spans="1:12" ht="16.2">
      <c r="A4566" s="1"/>
      <c r="L4566" t="str">
        <f t="shared" si="81"/>
        <v/>
      </c>
    </row>
    <row r="4567" spans="1:12" ht="16.2">
      <c r="A4567" s="1"/>
      <c r="L4567" t="str">
        <f t="shared" si="81"/>
        <v/>
      </c>
    </row>
    <row r="4568" spans="1:12" ht="16.2">
      <c r="A4568" s="1"/>
      <c r="L4568" t="str">
        <f t="shared" si="81"/>
        <v/>
      </c>
    </row>
    <row r="4569" spans="1:12" ht="16.2">
      <c r="A4569" s="1"/>
      <c r="L4569" t="str">
        <f t="shared" si="81"/>
        <v/>
      </c>
    </row>
    <row r="4570" spans="1:12" ht="16.2">
      <c r="A4570" s="1"/>
      <c r="L4570" t="str">
        <f t="shared" si="81"/>
        <v/>
      </c>
    </row>
    <row r="4571" spans="1:12" ht="16.2">
      <c r="A4571" s="1"/>
      <c r="L4571" t="str">
        <f t="shared" si="81"/>
        <v/>
      </c>
    </row>
    <row r="4572" spans="1:12" ht="16.2">
      <c r="A4572" s="1"/>
      <c r="L4572" t="str">
        <f t="shared" si="81"/>
        <v/>
      </c>
    </row>
    <row r="4573" spans="1:12" ht="16.2">
      <c r="A4573" s="1"/>
      <c r="L4573" t="str">
        <f t="shared" si="81"/>
        <v/>
      </c>
    </row>
    <row r="4574" spans="1:12" ht="16.2">
      <c r="A4574" s="1"/>
      <c r="L4574" t="str">
        <f t="shared" si="81"/>
        <v/>
      </c>
    </row>
    <row r="4575" spans="1:12" ht="16.2">
      <c r="A4575" s="1"/>
      <c r="L4575" t="str">
        <f t="shared" si="81"/>
        <v/>
      </c>
    </row>
    <row r="4576" spans="1:12" ht="16.2">
      <c r="A4576" s="1"/>
      <c r="L4576" t="str">
        <f t="shared" si="81"/>
        <v/>
      </c>
    </row>
    <row r="4577" spans="1:12" ht="16.2">
      <c r="A4577" s="1"/>
      <c r="L4577" t="str">
        <f t="shared" si="81"/>
        <v/>
      </c>
    </row>
    <row r="4578" spans="1:12" ht="16.2">
      <c r="A4578" s="1"/>
      <c r="L4578" t="str">
        <f t="shared" si="81"/>
        <v/>
      </c>
    </row>
    <row r="4579" spans="1:12" ht="16.2">
      <c r="A4579" s="1"/>
      <c r="L4579" t="str">
        <f t="shared" si="81"/>
        <v/>
      </c>
    </row>
    <row r="4580" spans="1:12" ht="16.2">
      <c r="A4580" s="1"/>
      <c r="L4580" t="str">
        <f t="shared" si="81"/>
        <v/>
      </c>
    </row>
    <row r="4581" spans="1:12" ht="16.2">
      <c r="A4581" s="1"/>
      <c r="L4581" t="str">
        <f t="shared" si="81"/>
        <v/>
      </c>
    </row>
    <row r="4582" spans="1:12" ht="16.2">
      <c r="A4582" s="1"/>
      <c r="L4582" t="str">
        <f t="shared" si="81"/>
        <v/>
      </c>
    </row>
    <row r="4583" spans="1:12" ht="16.2">
      <c r="A4583" s="1"/>
      <c r="L4583" t="str">
        <f t="shared" si="81"/>
        <v/>
      </c>
    </row>
    <row r="4584" spans="1:12" ht="16.2">
      <c r="A4584" s="1"/>
      <c r="L4584" t="str">
        <f t="shared" si="81"/>
        <v/>
      </c>
    </row>
    <row r="4585" spans="1:12" ht="16.2">
      <c r="A4585" s="1"/>
      <c r="L4585" t="str">
        <f t="shared" si="81"/>
        <v/>
      </c>
    </row>
    <row r="4586" spans="1:12" ht="16.2">
      <c r="A4586" s="1"/>
      <c r="L4586" t="str">
        <f t="shared" si="81"/>
        <v/>
      </c>
    </row>
    <row r="4587" spans="1:12" ht="16.2">
      <c r="A4587" s="1"/>
      <c r="L4587" t="str">
        <f t="shared" si="81"/>
        <v/>
      </c>
    </row>
    <row r="4588" spans="1:12" ht="16.2">
      <c r="A4588" s="1"/>
      <c r="L4588" t="str">
        <f t="shared" si="81"/>
        <v/>
      </c>
    </row>
    <row r="4589" spans="1:12" ht="16.2">
      <c r="A4589" s="1"/>
      <c r="L4589" t="str">
        <f t="shared" si="81"/>
        <v/>
      </c>
    </row>
    <row r="4590" spans="1:12" ht="16.2">
      <c r="A4590" s="1"/>
      <c r="L4590" t="str">
        <f t="shared" si="81"/>
        <v/>
      </c>
    </row>
    <row r="4591" spans="1:12" ht="16.2">
      <c r="A4591" s="1"/>
      <c r="L4591" t="str">
        <f t="shared" si="81"/>
        <v/>
      </c>
    </row>
    <row r="4592" spans="1:12" ht="16.2">
      <c r="A4592" s="1"/>
      <c r="L4592" t="str">
        <f t="shared" si="81"/>
        <v/>
      </c>
    </row>
    <row r="4593" spans="1:12" ht="16.2">
      <c r="A4593" s="1"/>
      <c r="L4593" t="str">
        <f t="shared" si="81"/>
        <v/>
      </c>
    </row>
    <row r="4594" spans="1:12" ht="16.2">
      <c r="A4594" s="1"/>
      <c r="L4594" t="str">
        <f t="shared" si="81"/>
        <v/>
      </c>
    </row>
    <row r="4595" spans="1:12" ht="16.2">
      <c r="A4595" s="1"/>
      <c r="L4595" t="str">
        <f t="shared" si="81"/>
        <v/>
      </c>
    </row>
    <row r="4596" spans="1:12" ht="16.2">
      <c r="A4596" s="1"/>
      <c r="L4596" t="str">
        <f t="shared" si="81"/>
        <v/>
      </c>
    </row>
    <row r="4597" spans="1:12" ht="16.2">
      <c r="A4597" s="1"/>
      <c r="L4597" t="str">
        <f t="shared" ref="L4597:L4660" si="82">IF(ISBLANK(A4597),"",TEXT(A4597,"yyyy"))</f>
        <v/>
      </c>
    </row>
    <row r="4598" spans="1:12" ht="16.2">
      <c r="A4598" s="1"/>
      <c r="L4598" t="str">
        <f t="shared" si="82"/>
        <v/>
      </c>
    </row>
    <row r="4599" spans="1:12" ht="16.2">
      <c r="A4599" s="1"/>
      <c r="L4599" t="str">
        <f t="shared" si="82"/>
        <v/>
      </c>
    </row>
    <row r="4600" spans="1:12" ht="16.2">
      <c r="A4600" s="1"/>
      <c r="L4600" t="str">
        <f t="shared" si="82"/>
        <v/>
      </c>
    </row>
    <row r="4601" spans="1:12" ht="16.2">
      <c r="A4601" s="1"/>
      <c r="L4601" t="str">
        <f t="shared" si="82"/>
        <v/>
      </c>
    </row>
    <row r="4602" spans="1:12" ht="16.2">
      <c r="A4602" s="1"/>
      <c r="L4602" t="str">
        <f t="shared" si="82"/>
        <v/>
      </c>
    </row>
    <row r="4603" spans="1:12" ht="16.2">
      <c r="A4603" s="1"/>
      <c r="L4603" t="str">
        <f t="shared" si="82"/>
        <v/>
      </c>
    </row>
    <row r="4604" spans="1:12" ht="16.2">
      <c r="A4604" s="1"/>
      <c r="L4604" t="str">
        <f t="shared" si="82"/>
        <v/>
      </c>
    </row>
    <row r="4605" spans="1:12" ht="16.2">
      <c r="A4605" s="1"/>
      <c r="L4605" t="str">
        <f t="shared" si="82"/>
        <v/>
      </c>
    </row>
    <row r="4606" spans="1:12" ht="16.2">
      <c r="A4606" s="1"/>
      <c r="L4606" t="str">
        <f t="shared" si="82"/>
        <v/>
      </c>
    </row>
    <row r="4607" spans="1:12" ht="16.2">
      <c r="A4607" s="1"/>
      <c r="L4607" t="str">
        <f t="shared" si="82"/>
        <v/>
      </c>
    </row>
    <row r="4608" spans="1:12" ht="16.2">
      <c r="A4608" s="1"/>
      <c r="L4608" t="str">
        <f t="shared" si="82"/>
        <v/>
      </c>
    </row>
    <row r="4609" spans="1:12" ht="16.2">
      <c r="A4609" s="1"/>
      <c r="L4609" t="str">
        <f t="shared" si="82"/>
        <v/>
      </c>
    </row>
    <row r="4610" spans="1:12" ht="16.2">
      <c r="A4610" s="1"/>
      <c r="L4610" t="str">
        <f t="shared" si="82"/>
        <v/>
      </c>
    </row>
    <row r="4611" spans="1:12" ht="16.2">
      <c r="A4611" s="1"/>
      <c r="L4611" t="str">
        <f t="shared" si="82"/>
        <v/>
      </c>
    </row>
    <row r="4612" spans="1:12" ht="16.2">
      <c r="A4612" s="1"/>
      <c r="L4612" t="str">
        <f t="shared" si="82"/>
        <v/>
      </c>
    </row>
    <row r="4613" spans="1:12" ht="16.2">
      <c r="A4613" s="1"/>
      <c r="L4613" t="str">
        <f t="shared" si="82"/>
        <v/>
      </c>
    </row>
    <row r="4614" spans="1:12" ht="16.2">
      <c r="A4614" s="1"/>
      <c r="L4614" t="str">
        <f t="shared" si="82"/>
        <v/>
      </c>
    </row>
    <row r="4615" spans="1:12" ht="16.2">
      <c r="A4615" s="1"/>
      <c r="L4615" t="str">
        <f t="shared" si="82"/>
        <v/>
      </c>
    </row>
    <row r="4616" spans="1:12" ht="16.2">
      <c r="A4616" s="1"/>
      <c r="L4616" t="str">
        <f t="shared" si="82"/>
        <v/>
      </c>
    </row>
    <row r="4617" spans="1:12" ht="16.2">
      <c r="A4617" s="1"/>
      <c r="L4617" t="str">
        <f t="shared" si="82"/>
        <v/>
      </c>
    </row>
    <row r="4618" spans="1:12" ht="16.2">
      <c r="A4618" s="1"/>
      <c r="L4618" t="str">
        <f t="shared" si="82"/>
        <v/>
      </c>
    </row>
    <row r="4619" spans="1:12" ht="16.2">
      <c r="A4619" s="1"/>
      <c r="L4619" t="str">
        <f t="shared" si="82"/>
        <v/>
      </c>
    </row>
    <row r="4620" spans="1:12" ht="16.2">
      <c r="A4620" s="1"/>
      <c r="L4620" t="str">
        <f t="shared" si="82"/>
        <v/>
      </c>
    </row>
    <row r="4621" spans="1:12" ht="16.2">
      <c r="A4621" s="1"/>
      <c r="L4621" t="str">
        <f t="shared" si="82"/>
        <v/>
      </c>
    </row>
    <row r="4622" spans="1:12" ht="16.2">
      <c r="A4622" s="1"/>
      <c r="L4622" t="str">
        <f t="shared" si="82"/>
        <v/>
      </c>
    </row>
    <row r="4623" spans="1:12" ht="16.2">
      <c r="A4623" s="1"/>
      <c r="L4623" t="str">
        <f t="shared" si="82"/>
        <v/>
      </c>
    </row>
    <row r="4624" spans="1:12" ht="16.2">
      <c r="A4624" s="1"/>
      <c r="L4624" t="str">
        <f t="shared" si="82"/>
        <v/>
      </c>
    </row>
    <row r="4625" spans="1:12" ht="16.2">
      <c r="A4625" s="1"/>
      <c r="L4625" t="str">
        <f t="shared" si="82"/>
        <v/>
      </c>
    </row>
    <row r="4626" spans="1:12" ht="16.2">
      <c r="A4626" s="1"/>
      <c r="L4626" t="str">
        <f t="shared" si="82"/>
        <v/>
      </c>
    </row>
    <row r="4627" spans="1:12" ht="16.2">
      <c r="A4627" s="1"/>
      <c r="L4627" t="str">
        <f t="shared" si="82"/>
        <v/>
      </c>
    </row>
    <row r="4628" spans="1:12" ht="16.2">
      <c r="A4628" s="1"/>
      <c r="L4628" t="str">
        <f t="shared" si="82"/>
        <v/>
      </c>
    </row>
    <row r="4629" spans="1:12" ht="16.2">
      <c r="A4629" s="1"/>
      <c r="L4629" t="str">
        <f t="shared" si="82"/>
        <v/>
      </c>
    </row>
    <row r="4630" spans="1:12" ht="16.2">
      <c r="A4630" s="1"/>
      <c r="L4630" t="str">
        <f t="shared" si="82"/>
        <v/>
      </c>
    </row>
    <row r="4631" spans="1:12" ht="16.2">
      <c r="A4631" s="1"/>
      <c r="L4631" t="str">
        <f t="shared" si="82"/>
        <v/>
      </c>
    </row>
    <row r="4632" spans="1:12" ht="16.2">
      <c r="A4632" s="1"/>
      <c r="L4632" t="str">
        <f t="shared" si="82"/>
        <v/>
      </c>
    </row>
    <row r="4633" spans="1:12" ht="16.2">
      <c r="A4633" s="1"/>
      <c r="L4633" t="str">
        <f t="shared" si="82"/>
        <v/>
      </c>
    </row>
    <row r="4634" spans="1:12" ht="16.2">
      <c r="A4634" s="1"/>
      <c r="L4634" t="str">
        <f t="shared" si="82"/>
        <v/>
      </c>
    </row>
    <row r="4635" spans="1:12" ht="16.2">
      <c r="A4635" s="1"/>
      <c r="L4635" t="str">
        <f t="shared" si="82"/>
        <v/>
      </c>
    </row>
    <row r="4636" spans="1:12" ht="16.2">
      <c r="A4636" s="1"/>
      <c r="L4636" t="str">
        <f t="shared" si="82"/>
        <v/>
      </c>
    </row>
    <row r="4637" spans="1:12" ht="16.2">
      <c r="A4637" s="1"/>
      <c r="L4637" t="str">
        <f t="shared" si="82"/>
        <v/>
      </c>
    </row>
    <row r="4638" spans="1:12" ht="16.2">
      <c r="A4638" s="1"/>
      <c r="L4638" t="str">
        <f t="shared" si="82"/>
        <v/>
      </c>
    </row>
    <row r="4639" spans="1:12" ht="16.2">
      <c r="A4639" s="1"/>
      <c r="L4639" t="str">
        <f t="shared" si="82"/>
        <v/>
      </c>
    </row>
    <row r="4640" spans="1:12" ht="16.2">
      <c r="A4640" s="1"/>
      <c r="L4640" t="str">
        <f t="shared" si="82"/>
        <v/>
      </c>
    </row>
    <row r="4641" spans="1:12" ht="16.2">
      <c r="A4641" s="1"/>
      <c r="L4641" t="str">
        <f t="shared" si="82"/>
        <v/>
      </c>
    </row>
    <row r="4642" spans="1:12" ht="16.2">
      <c r="A4642" s="1"/>
      <c r="L4642" t="str">
        <f t="shared" si="82"/>
        <v/>
      </c>
    </row>
    <row r="4643" spans="1:12" ht="16.2">
      <c r="A4643" s="1"/>
      <c r="L4643" t="str">
        <f t="shared" si="82"/>
        <v/>
      </c>
    </row>
    <row r="4644" spans="1:12" ht="16.2">
      <c r="A4644" s="1"/>
      <c r="L4644" t="str">
        <f t="shared" si="82"/>
        <v/>
      </c>
    </row>
    <row r="4645" spans="1:12" ht="16.2">
      <c r="A4645" s="1"/>
      <c r="L4645" t="str">
        <f t="shared" si="82"/>
        <v/>
      </c>
    </row>
    <row r="4646" spans="1:12" ht="16.2">
      <c r="A4646" s="1"/>
      <c r="L4646" t="str">
        <f t="shared" si="82"/>
        <v/>
      </c>
    </row>
    <row r="4647" spans="1:12" ht="16.2">
      <c r="A4647" s="1"/>
      <c r="L4647" t="str">
        <f t="shared" si="82"/>
        <v/>
      </c>
    </row>
    <row r="4648" spans="1:12" ht="16.2">
      <c r="A4648" s="1"/>
      <c r="L4648" t="str">
        <f t="shared" si="82"/>
        <v/>
      </c>
    </row>
    <row r="4649" spans="1:12" ht="16.2">
      <c r="A4649" s="1"/>
      <c r="L4649" t="str">
        <f t="shared" si="82"/>
        <v/>
      </c>
    </row>
    <row r="4650" spans="1:12" ht="16.2">
      <c r="A4650" s="1"/>
      <c r="L4650" t="str">
        <f t="shared" si="82"/>
        <v/>
      </c>
    </row>
    <row r="4651" spans="1:12" ht="16.2">
      <c r="A4651" s="1"/>
      <c r="L4651" t="str">
        <f t="shared" si="82"/>
        <v/>
      </c>
    </row>
    <row r="4652" spans="1:12" ht="16.2">
      <c r="A4652" s="1"/>
      <c r="L4652" t="str">
        <f t="shared" si="82"/>
        <v/>
      </c>
    </row>
    <row r="4653" spans="1:12" ht="16.2">
      <c r="A4653" s="1"/>
      <c r="L4653" t="str">
        <f t="shared" si="82"/>
        <v/>
      </c>
    </row>
    <row r="4654" spans="1:12" ht="16.2">
      <c r="A4654" s="1"/>
      <c r="L4654" t="str">
        <f t="shared" si="82"/>
        <v/>
      </c>
    </row>
    <row r="4655" spans="1:12" ht="16.2">
      <c r="A4655" s="1"/>
      <c r="L4655" t="str">
        <f t="shared" si="82"/>
        <v/>
      </c>
    </row>
    <row r="4656" spans="1:12" ht="16.2">
      <c r="A4656" s="1"/>
      <c r="L4656" t="str">
        <f t="shared" si="82"/>
        <v/>
      </c>
    </row>
    <row r="4657" spans="1:12" ht="16.2">
      <c r="A4657" s="1"/>
      <c r="L4657" t="str">
        <f t="shared" si="82"/>
        <v/>
      </c>
    </row>
    <row r="4658" spans="1:12" ht="16.2">
      <c r="A4658" s="1"/>
      <c r="L4658" t="str">
        <f t="shared" si="82"/>
        <v/>
      </c>
    </row>
    <row r="4659" spans="1:12" ht="16.2">
      <c r="A4659" s="1"/>
      <c r="L4659" t="str">
        <f t="shared" si="82"/>
        <v/>
      </c>
    </row>
    <row r="4660" spans="1:12" ht="16.2">
      <c r="A4660" s="1"/>
      <c r="L4660" t="str">
        <f t="shared" si="82"/>
        <v/>
      </c>
    </row>
    <row r="4661" spans="1:12" ht="16.2">
      <c r="A4661" s="1"/>
      <c r="L4661" t="str">
        <f t="shared" ref="L4661:L4724" si="83">IF(ISBLANK(A4661),"",TEXT(A4661,"yyyy"))</f>
        <v/>
      </c>
    </row>
    <row r="4662" spans="1:12" ht="16.2">
      <c r="A4662" s="1"/>
      <c r="L4662" t="str">
        <f t="shared" si="83"/>
        <v/>
      </c>
    </row>
    <row r="4663" spans="1:12" ht="16.2">
      <c r="A4663" s="1"/>
      <c r="L4663" t="str">
        <f t="shared" si="83"/>
        <v/>
      </c>
    </row>
    <row r="4664" spans="1:12" ht="16.2">
      <c r="A4664" s="1"/>
      <c r="L4664" t="str">
        <f t="shared" si="83"/>
        <v/>
      </c>
    </row>
    <row r="4665" spans="1:12" ht="16.2">
      <c r="A4665" s="1"/>
      <c r="L4665" t="str">
        <f t="shared" si="83"/>
        <v/>
      </c>
    </row>
    <row r="4666" spans="1:12" ht="16.2">
      <c r="A4666" s="1"/>
      <c r="L4666" t="str">
        <f t="shared" si="83"/>
        <v/>
      </c>
    </row>
    <row r="4667" spans="1:12" ht="16.2">
      <c r="A4667" s="1"/>
      <c r="L4667" t="str">
        <f t="shared" si="83"/>
        <v/>
      </c>
    </row>
    <row r="4668" spans="1:12" ht="16.2">
      <c r="A4668" s="1"/>
      <c r="L4668" t="str">
        <f t="shared" si="83"/>
        <v/>
      </c>
    </row>
    <row r="4669" spans="1:12" ht="16.2">
      <c r="A4669" s="1"/>
      <c r="L4669" t="str">
        <f t="shared" si="83"/>
        <v/>
      </c>
    </row>
    <row r="4670" spans="1:12" ht="16.2">
      <c r="A4670" s="1"/>
      <c r="L4670" t="str">
        <f t="shared" si="83"/>
        <v/>
      </c>
    </row>
    <row r="4671" spans="1:12" ht="16.2">
      <c r="A4671" s="1"/>
      <c r="L4671" t="str">
        <f t="shared" si="83"/>
        <v/>
      </c>
    </row>
    <row r="4672" spans="1:12" ht="16.2">
      <c r="A4672" s="1"/>
      <c r="L4672" t="str">
        <f t="shared" si="83"/>
        <v/>
      </c>
    </row>
    <row r="4673" spans="1:12" ht="16.2">
      <c r="A4673" s="1"/>
      <c r="L4673" t="str">
        <f t="shared" si="83"/>
        <v/>
      </c>
    </row>
    <row r="4674" spans="1:12" ht="16.2">
      <c r="A4674" s="1"/>
      <c r="L4674" t="str">
        <f t="shared" si="83"/>
        <v/>
      </c>
    </row>
    <row r="4675" spans="1:12" ht="16.2">
      <c r="A4675" s="1"/>
      <c r="L4675" t="str">
        <f t="shared" si="83"/>
        <v/>
      </c>
    </row>
    <row r="4676" spans="1:12" ht="16.2">
      <c r="A4676" s="1"/>
      <c r="L4676" t="str">
        <f t="shared" si="83"/>
        <v/>
      </c>
    </row>
    <row r="4677" spans="1:12" ht="16.2">
      <c r="A4677" s="1"/>
      <c r="L4677" t="str">
        <f t="shared" si="83"/>
        <v/>
      </c>
    </row>
    <row r="4678" spans="1:12" ht="16.2">
      <c r="A4678" s="1"/>
      <c r="L4678" t="str">
        <f t="shared" si="83"/>
        <v/>
      </c>
    </row>
    <row r="4679" spans="1:12" ht="16.2">
      <c r="A4679" s="1"/>
      <c r="L4679" t="str">
        <f t="shared" si="83"/>
        <v/>
      </c>
    </row>
    <row r="4680" spans="1:12" ht="16.2">
      <c r="A4680" s="1"/>
      <c r="L4680" t="str">
        <f t="shared" si="83"/>
        <v/>
      </c>
    </row>
    <row r="4681" spans="1:12" ht="16.2">
      <c r="A4681" s="1"/>
      <c r="L4681" t="str">
        <f t="shared" si="83"/>
        <v/>
      </c>
    </row>
    <row r="4682" spans="1:12" ht="16.2">
      <c r="A4682" s="1"/>
      <c r="L4682" t="str">
        <f t="shared" si="83"/>
        <v/>
      </c>
    </row>
    <row r="4683" spans="1:12" ht="16.2">
      <c r="A4683" s="1"/>
      <c r="L4683" t="str">
        <f t="shared" si="83"/>
        <v/>
      </c>
    </row>
    <row r="4684" spans="1:12" ht="16.2">
      <c r="A4684" s="1"/>
      <c r="L4684" t="str">
        <f t="shared" si="83"/>
        <v/>
      </c>
    </row>
    <row r="4685" spans="1:12" ht="16.2">
      <c r="A4685" s="1"/>
      <c r="L4685" t="str">
        <f t="shared" si="83"/>
        <v/>
      </c>
    </row>
    <row r="4686" spans="1:12" ht="16.2">
      <c r="A4686" s="1"/>
      <c r="L4686" t="str">
        <f t="shared" si="83"/>
        <v/>
      </c>
    </row>
    <row r="4687" spans="1:12" ht="16.2">
      <c r="A4687" s="1"/>
      <c r="L4687" t="str">
        <f t="shared" si="83"/>
        <v/>
      </c>
    </row>
    <row r="4688" spans="1:12" ht="16.2">
      <c r="A4688" s="1"/>
      <c r="L4688" t="str">
        <f t="shared" si="83"/>
        <v/>
      </c>
    </row>
    <row r="4689" spans="1:12" ht="16.2">
      <c r="A4689" s="1"/>
      <c r="L4689" t="str">
        <f t="shared" si="83"/>
        <v/>
      </c>
    </row>
    <row r="4690" spans="1:12" ht="16.2">
      <c r="A4690" s="1"/>
      <c r="L4690" t="str">
        <f t="shared" si="83"/>
        <v/>
      </c>
    </row>
    <row r="4691" spans="1:12" ht="16.2">
      <c r="A4691" s="1"/>
      <c r="L4691" t="str">
        <f t="shared" si="83"/>
        <v/>
      </c>
    </row>
    <row r="4692" spans="1:12" ht="16.2">
      <c r="A4692" s="1"/>
      <c r="L4692" t="str">
        <f t="shared" si="83"/>
        <v/>
      </c>
    </row>
    <row r="4693" spans="1:12" ht="16.2">
      <c r="A4693" s="1"/>
      <c r="L4693" t="str">
        <f t="shared" si="83"/>
        <v/>
      </c>
    </row>
    <row r="4694" spans="1:12" ht="16.2">
      <c r="A4694" s="1"/>
      <c r="L4694" t="str">
        <f t="shared" si="83"/>
        <v/>
      </c>
    </row>
    <row r="4695" spans="1:12" ht="16.2">
      <c r="A4695" s="1"/>
      <c r="L4695" t="str">
        <f t="shared" si="83"/>
        <v/>
      </c>
    </row>
    <row r="4696" spans="1:12" ht="16.2">
      <c r="A4696" s="1"/>
      <c r="L4696" t="str">
        <f t="shared" si="83"/>
        <v/>
      </c>
    </row>
    <row r="4697" spans="1:12" ht="16.2">
      <c r="A4697" s="1"/>
      <c r="L4697" t="str">
        <f t="shared" si="83"/>
        <v/>
      </c>
    </row>
    <row r="4698" spans="1:12" ht="16.2">
      <c r="A4698" s="1"/>
      <c r="L4698" t="str">
        <f t="shared" si="83"/>
        <v/>
      </c>
    </row>
    <row r="4699" spans="1:12" ht="16.2">
      <c r="A4699" s="1"/>
      <c r="L4699" t="str">
        <f t="shared" si="83"/>
        <v/>
      </c>
    </row>
    <row r="4700" spans="1:12" ht="16.2">
      <c r="A4700" s="1"/>
      <c r="L4700" t="str">
        <f t="shared" si="83"/>
        <v/>
      </c>
    </row>
    <row r="4701" spans="1:12" ht="16.2">
      <c r="A4701" s="1"/>
      <c r="L4701" t="str">
        <f t="shared" si="83"/>
        <v/>
      </c>
    </row>
    <row r="4702" spans="1:12" ht="16.2">
      <c r="A4702" s="1"/>
      <c r="L4702" t="str">
        <f t="shared" si="83"/>
        <v/>
      </c>
    </row>
    <row r="4703" spans="1:12" ht="16.2">
      <c r="A4703" s="1"/>
      <c r="L4703" t="str">
        <f t="shared" si="83"/>
        <v/>
      </c>
    </row>
    <row r="4704" spans="1:12" ht="16.2">
      <c r="A4704" s="1"/>
      <c r="L4704" t="str">
        <f t="shared" si="83"/>
        <v/>
      </c>
    </row>
    <row r="4705" spans="1:12" ht="16.2">
      <c r="A4705" s="1"/>
      <c r="L4705" t="str">
        <f t="shared" si="83"/>
        <v/>
      </c>
    </row>
    <row r="4706" spans="1:12" ht="16.2">
      <c r="A4706" s="1"/>
      <c r="L4706" t="str">
        <f t="shared" si="83"/>
        <v/>
      </c>
    </row>
    <row r="4707" spans="1:12" ht="16.2">
      <c r="A4707" s="1"/>
      <c r="L4707" t="str">
        <f t="shared" si="83"/>
        <v/>
      </c>
    </row>
    <row r="4708" spans="1:12" ht="16.2">
      <c r="A4708" s="1"/>
      <c r="L4708" t="str">
        <f t="shared" si="83"/>
        <v/>
      </c>
    </row>
    <row r="4709" spans="1:12" ht="16.2">
      <c r="A4709" s="1"/>
      <c r="L4709" t="str">
        <f t="shared" si="83"/>
        <v/>
      </c>
    </row>
    <row r="4710" spans="1:12" ht="16.2">
      <c r="A4710" s="1"/>
      <c r="L4710" t="str">
        <f t="shared" si="83"/>
        <v/>
      </c>
    </row>
    <row r="4711" spans="1:12" ht="16.2">
      <c r="A4711" s="1"/>
      <c r="L4711" t="str">
        <f t="shared" si="83"/>
        <v/>
      </c>
    </row>
    <row r="4712" spans="1:12" ht="16.2">
      <c r="A4712" s="1"/>
      <c r="L4712" t="str">
        <f t="shared" si="83"/>
        <v/>
      </c>
    </row>
    <row r="4713" spans="1:12" ht="16.2">
      <c r="A4713" s="1"/>
      <c r="L4713" t="str">
        <f t="shared" si="83"/>
        <v/>
      </c>
    </row>
    <row r="4714" spans="1:12" ht="16.2">
      <c r="A4714" s="1"/>
      <c r="L4714" t="str">
        <f t="shared" si="83"/>
        <v/>
      </c>
    </row>
    <row r="4715" spans="1:12" ht="16.2">
      <c r="A4715" s="1"/>
      <c r="L4715" t="str">
        <f t="shared" si="83"/>
        <v/>
      </c>
    </row>
    <row r="4716" spans="1:12" ht="16.2">
      <c r="A4716" s="1"/>
      <c r="L4716" t="str">
        <f t="shared" si="83"/>
        <v/>
      </c>
    </row>
    <row r="4717" spans="1:12" ht="16.2">
      <c r="A4717" s="1"/>
      <c r="L4717" t="str">
        <f t="shared" si="83"/>
        <v/>
      </c>
    </row>
    <row r="4718" spans="1:12" ht="16.2">
      <c r="A4718" s="1"/>
      <c r="L4718" t="str">
        <f t="shared" si="83"/>
        <v/>
      </c>
    </row>
    <row r="4719" spans="1:12" ht="16.2">
      <c r="A4719" s="1"/>
      <c r="L4719" t="str">
        <f t="shared" si="83"/>
        <v/>
      </c>
    </row>
    <row r="4720" spans="1:12" ht="16.2">
      <c r="A4720" s="1"/>
      <c r="L4720" t="str">
        <f t="shared" si="83"/>
        <v/>
      </c>
    </row>
    <row r="4721" spans="1:12" ht="16.2">
      <c r="A4721" s="1"/>
      <c r="L4721" t="str">
        <f t="shared" si="83"/>
        <v/>
      </c>
    </row>
    <row r="4722" spans="1:12" ht="16.2">
      <c r="A4722" s="1"/>
      <c r="L4722" t="str">
        <f t="shared" si="83"/>
        <v/>
      </c>
    </row>
    <row r="4723" spans="1:12" ht="16.2">
      <c r="A4723" s="1"/>
      <c r="L4723" t="str">
        <f t="shared" si="83"/>
        <v/>
      </c>
    </row>
    <row r="4724" spans="1:12" ht="16.2">
      <c r="A4724" s="1"/>
      <c r="L4724" t="str">
        <f t="shared" si="83"/>
        <v/>
      </c>
    </row>
    <row r="4725" spans="1:12" ht="16.2">
      <c r="A4725" s="1"/>
      <c r="L4725" t="str">
        <f t="shared" ref="L4725:L4788" si="84">IF(ISBLANK(A4725),"",TEXT(A4725,"yyyy"))</f>
        <v/>
      </c>
    </row>
    <row r="4726" spans="1:12" ht="16.2">
      <c r="A4726" s="1"/>
      <c r="L4726" t="str">
        <f t="shared" si="84"/>
        <v/>
      </c>
    </row>
    <row r="4727" spans="1:12" ht="16.2">
      <c r="A4727" s="1"/>
      <c r="L4727" t="str">
        <f t="shared" si="84"/>
        <v/>
      </c>
    </row>
    <row r="4728" spans="1:12" ht="16.2">
      <c r="A4728" s="1"/>
      <c r="L4728" t="str">
        <f t="shared" si="84"/>
        <v/>
      </c>
    </row>
    <row r="4729" spans="1:12" ht="16.2">
      <c r="A4729" s="1"/>
      <c r="L4729" t="str">
        <f t="shared" si="84"/>
        <v/>
      </c>
    </row>
    <row r="4730" spans="1:12" ht="16.2">
      <c r="A4730" s="1"/>
      <c r="L4730" t="str">
        <f t="shared" si="84"/>
        <v/>
      </c>
    </row>
    <row r="4731" spans="1:12" ht="16.2">
      <c r="A4731" s="1"/>
      <c r="L4731" t="str">
        <f t="shared" si="84"/>
        <v/>
      </c>
    </row>
    <row r="4732" spans="1:12" ht="16.2">
      <c r="A4732" s="1"/>
      <c r="L4732" t="str">
        <f t="shared" si="84"/>
        <v/>
      </c>
    </row>
    <row r="4733" spans="1:12" ht="16.2">
      <c r="A4733" s="1"/>
      <c r="L4733" t="str">
        <f t="shared" si="84"/>
        <v/>
      </c>
    </row>
    <row r="4734" spans="1:12" ht="16.2">
      <c r="A4734" s="1"/>
      <c r="L4734" t="str">
        <f t="shared" si="84"/>
        <v/>
      </c>
    </row>
    <row r="4735" spans="1:12" ht="16.2">
      <c r="A4735" s="1"/>
      <c r="L4735" t="str">
        <f t="shared" si="84"/>
        <v/>
      </c>
    </row>
    <row r="4736" spans="1:12" ht="16.2">
      <c r="A4736" s="1"/>
      <c r="L4736" t="str">
        <f t="shared" si="84"/>
        <v/>
      </c>
    </row>
    <row r="4737" spans="1:12" ht="16.2">
      <c r="A4737" s="1"/>
      <c r="L4737" t="str">
        <f t="shared" si="84"/>
        <v/>
      </c>
    </row>
    <row r="4738" spans="1:12" ht="16.2">
      <c r="A4738" s="1"/>
      <c r="L4738" t="str">
        <f t="shared" si="84"/>
        <v/>
      </c>
    </row>
    <row r="4739" spans="1:12" ht="16.2">
      <c r="A4739" s="1"/>
      <c r="L4739" t="str">
        <f t="shared" si="84"/>
        <v/>
      </c>
    </row>
    <row r="4740" spans="1:12" ht="16.2">
      <c r="A4740" s="1"/>
      <c r="L4740" t="str">
        <f t="shared" si="84"/>
        <v/>
      </c>
    </row>
    <row r="4741" spans="1:12" ht="16.2">
      <c r="A4741" s="1"/>
      <c r="L4741" t="str">
        <f t="shared" si="84"/>
        <v/>
      </c>
    </row>
    <row r="4742" spans="1:12" ht="16.2">
      <c r="A4742" s="1"/>
      <c r="L4742" t="str">
        <f t="shared" si="84"/>
        <v/>
      </c>
    </row>
    <row r="4743" spans="1:12" ht="16.2">
      <c r="A4743" s="1"/>
      <c r="L4743" t="str">
        <f t="shared" si="84"/>
        <v/>
      </c>
    </row>
    <row r="4744" spans="1:12" ht="16.2">
      <c r="A4744" s="1"/>
      <c r="L4744" t="str">
        <f t="shared" si="84"/>
        <v/>
      </c>
    </row>
    <row r="4745" spans="1:12" ht="16.2">
      <c r="A4745" s="1"/>
      <c r="L4745" t="str">
        <f t="shared" si="84"/>
        <v/>
      </c>
    </row>
    <row r="4746" spans="1:12" ht="16.2">
      <c r="A4746" s="1"/>
      <c r="L4746" t="str">
        <f t="shared" si="84"/>
        <v/>
      </c>
    </row>
    <row r="4747" spans="1:12" ht="16.2">
      <c r="A4747" s="1"/>
      <c r="L4747" t="str">
        <f t="shared" si="84"/>
        <v/>
      </c>
    </row>
    <row r="4748" spans="1:12" ht="16.2">
      <c r="A4748" s="1"/>
      <c r="L4748" t="str">
        <f t="shared" si="84"/>
        <v/>
      </c>
    </row>
    <row r="4749" spans="1:12" ht="16.2">
      <c r="A4749" s="1"/>
      <c r="L4749" t="str">
        <f t="shared" si="84"/>
        <v/>
      </c>
    </row>
    <row r="4750" spans="1:12" ht="16.2">
      <c r="A4750" s="1"/>
      <c r="L4750" t="str">
        <f t="shared" si="84"/>
        <v/>
      </c>
    </row>
    <row r="4751" spans="1:12" ht="16.2">
      <c r="A4751" s="1"/>
      <c r="L4751" t="str">
        <f t="shared" si="84"/>
        <v/>
      </c>
    </row>
    <row r="4752" spans="1:12" ht="16.2">
      <c r="A4752" s="1"/>
      <c r="L4752" t="str">
        <f t="shared" si="84"/>
        <v/>
      </c>
    </row>
    <row r="4753" spans="1:12" ht="16.2">
      <c r="A4753" s="1"/>
      <c r="L4753" t="str">
        <f t="shared" si="84"/>
        <v/>
      </c>
    </row>
    <row r="4754" spans="1:12" ht="16.2">
      <c r="A4754" s="1"/>
      <c r="L4754" t="str">
        <f t="shared" si="84"/>
        <v/>
      </c>
    </row>
    <row r="4755" spans="1:12" ht="16.2">
      <c r="A4755" s="1"/>
      <c r="L4755" t="str">
        <f t="shared" si="84"/>
        <v/>
      </c>
    </row>
    <row r="4756" spans="1:12" ht="16.2">
      <c r="A4756" s="1"/>
      <c r="L4756" t="str">
        <f t="shared" si="84"/>
        <v/>
      </c>
    </row>
    <row r="4757" spans="1:12" ht="16.2">
      <c r="A4757" s="1"/>
      <c r="L4757" t="str">
        <f t="shared" si="84"/>
        <v/>
      </c>
    </row>
    <row r="4758" spans="1:12" ht="16.2">
      <c r="A4758" s="1"/>
      <c r="L4758" t="str">
        <f t="shared" si="84"/>
        <v/>
      </c>
    </row>
    <row r="4759" spans="1:12" ht="16.2">
      <c r="A4759" s="1"/>
      <c r="L4759" t="str">
        <f t="shared" si="84"/>
        <v/>
      </c>
    </row>
    <row r="4760" spans="1:12" ht="16.2">
      <c r="A4760" s="1"/>
      <c r="L4760" t="str">
        <f t="shared" si="84"/>
        <v/>
      </c>
    </row>
    <row r="4761" spans="1:12" ht="16.2">
      <c r="A4761" s="1"/>
      <c r="L4761" t="str">
        <f t="shared" si="84"/>
        <v/>
      </c>
    </row>
    <row r="4762" spans="1:12" ht="16.2">
      <c r="A4762" s="1"/>
      <c r="L4762" t="str">
        <f t="shared" si="84"/>
        <v/>
      </c>
    </row>
    <row r="4763" spans="1:12" ht="16.2">
      <c r="A4763" s="1"/>
      <c r="L4763" t="str">
        <f t="shared" si="84"/>
        <v/>
      </c>
    </row>
    <row r="4764" spans="1:12" ht="16.2">
      <c r="A4764" s="1"/>
      <c r="L4764" t="str">
        <f t="shared" si="84"/>
        <v/>
      </c>
    </row>
    <row r="4765" spans="1:12" ht="16.2">
      <c r="A4765" s="1"/>
      <c r="L4765" t="str">
        <f t="shared" si="84"/>
        <v/>
      </c>
    </row>
    <row r="4766" spans="1:12" ht="16.2">
      <c r="A4766" s="1"/>
      <c r="L4766" t="str">
        <f t="shared" si="84"/>
        <v/>
      </c>
    </row>
    <row r="4767" spans="1:12" ht="16.2">
      <c r="A4767" s="1"/>
      <c r="L4767" t="str">
        <f t="shared" si="84"/>
        <v/>
      </c>
    </row>
    <row r="4768" spans="1:12" ht="16.2">
      <c r="A4768" s="1"/>
      <c r="L4768" t="str">
        <f t="shared" si="84"/>
        <v/>
      </c>
    </row>
    <row r="4769" spans="1:12" ht="16.2">
      <c r="A4769" s="1"/>
      <c r="L4769" t="str">
        <f t="shared" si="84"/>
        <v/>
      </c>
    </row>
    <row r="4770" spans="1:12" ht="16.2">
      <c r="A4770" s="1"/>
      <c r="L4770" t="str">
        <f t="shared" si="84"/>
        <v/>
      </c>
    </row>
    <row r="4771" spans="1:12" ht="16.2">
      <c r="A4771" s="1"/>
      <c r="L4771" t="str">
        <f t="shared" si="84"/>
        <v/>
      </c>
    </row>
    <row r="4772" spans="1:12" ht="16.2">
      <c r="A4772" s="1"/>
      <c r="L4772" t="str">
        <f t="shared" si="84"/>
        <v/>
      </c>
    </row>
    <row r="4773" spans="1:12" ht="16.2">
      <c r="A4773" s="1"/>
      <c r="L4773" t="str">
        <f t="shared" si="84"/>
        <v/>
      </c>
    </row>
    <row r="4774" spans="1:12" ht="16.2">
      <c r="A4774" s="1"/>
      <c r="L4774" t="str">
        <f t="shared" si="84"/>
        <v/>
      </c>
    </row>
    <row r="4775" spans="1:12" ht="16.2">
      <c r="A4775" s="1"/>
      <c r="L4775" t="str">
        <f t="shared" si="84"/>
        <v/>
      </c>
    </row>
    <row r="4776" spans="1:12" ht="16.2">
      <c r="A4776" s="1"/>
      <c r="L4776" t="str">
        <f t="shared" si="84"/>
        <v/>
      </c>
    </row>
    <row r="4777" spans="1:12" ht="16.2">
      <c r="A4777" s="1"/>
      <c r="L4777" t="str">
        <f t="shared" si="84"/>
        <v/>
      </c>
    </row>
    <row r="4778" spans="1:12" ht="16.2">
      <c r="A4778" s="1"/>
      <c r="L4778" t="str">
        <f t="shared" si="84"/>
        <v/>
      </c>
    </row>
    <row r="4779" spans="1:12" ht="16.2">
      <c r="A4779" s="1"/>
      <c r="L4779" t="str">
        <f t="shared" si="84"/>
        <v/>
      </c>
    </row>
    <row r="4780" spans="1:12" ht="16.2">
      <c r="A4780" s="1"/>
      <c r="L4780" t="str">
        <f t="shared" si="84"/>
        <v/>
      </c>
    </row>
    <row r="4781" spans="1:12" ht="16.2">
      <c r="A4781" s="1"/>
      <c r="L4781" t="str">
        <f t="shared" si="84"/>
        <v/>
      </c>
    </row>
    <row r="4782" spans="1:12" ht="16.2">
      <c r="A4782" s="1"/>
      <c r="L4782" t="str">
        <f t="shared" si="84"/>
        <v/>
      </c>
    </row>
    <row r="4783" spans="1:12" ht="16.2">
      <c r="A4783" s="1"/>
      <c r="L4783" t="str">
        <f t="shared" si="84"/>
        <v/>
      </c>
    </row>
    <row r="4784" spans="1:12" ht="16.2">
      <c r="A4784" s="1"/>
      <c r="L4784" t="str">
        <f t="shared" si="84"/>
        <v/>
      </c>
    </row>
    <row r="4785" spans="1:12" ht="16.2">
      <c r="A4785" s="1"/>
      <c r="L4785" t="str">
        <f t="shared" si="84"/>
        <v/>
      </c>
    </row>
    <row r="4786" spans="1:12" ht="16.2">
      <c r="A4786" s="1"/>
      <c r="L4786" t="str">
        <f t="shared" si="84"/>
        <v/>
      </c>
    </row>
    <row r="4787" spans="1:12" ht="16.2">
      <c r="A4787" s="1"/>
      <c r="L4787" t="str">
        <f t="shared" si="84"/>
        <v/>
      </c>
    </row>
    <row r="4788" spans="1:12" ht="16.2">
      <c r="A4788" s="1"/>
      <c r="L4788" t="str">
        <f t="shared" si="84"/>
        <v/>
      </c>
    </row>
    <row r="4789" spans="1:12" ht="16.2">
      <c r="A4789" s="1"/>
      <c r="L4789" t="str">
        <f t="shared" ref="L4789:L4852" si="85">IF(ISBLANK(A4789),"",TEXT(A4789,"yyyy"))</f>
        <v/>
      </c>
    </row>
    <row r="4790" spans="1:12" ht="16.2">
      <c r="A4790" s="1"/>
      <c r="L4790" t="str">
        <f t="shared" si="85"/>
        <v/>
      </c>
    </row>
    <row r="4791" spans="1:12" ht="16.2">
      <c r="A4791" s="1"/>
      <c r="L4791" t="str">
        <f t="shared" si="85"/>
        <v/>
      </c>
    </row>
    <row r="4792" spans="1:12" ht="16.2">
      <c r="A4792" s="1"/>
      <c r="L4792" t="str">
        <f t="shared" si="85"/>
        <v/>
      </c>
    </row>
    <row r="4793" spans="1:12" ht="16.2">
      <c r="A4793" s="1"/>
      <c r="L4793" t="str">
        <f t="shared" si="85"/>
        <v/>
      </c>
    </row>
    <row r="4794" spans="1:12" ht="16.2">
      <c r="A4794" s="1"/>
      <c r="L4794" t="str">
        <f t="shared" si="85"/>
        <v/>
      </c>
    </row>
    <row r="4795" spans="1:12" ht="16.2">
      <c r="A4795" s="1"/>
      <c r="L4795" t="str">
        <f t="shared" si="85"/>
        <v/>
      </c>
    </row>
    <row r="4796" spans="1:12" ht="16.2">
      <c r="A4796" s="1"/>
      <c r="L4796" t="str">
        <f t="shared" si="85"/>
        <v/>
      </c>
    </row>
    <row r="4797" spans="1:12" ht="16.2">
      <c r="A4797" s="1"/>
      <c r="L4797" t="str">
        <f t="shared" si="85"/>
        <v/>
      </c>
    </row>
    <row r="4798" spans="1:12" ht="16.2">
      <c r="A4798" s="1"/>
      <c r="L4798" t="str">
        <f t="shared" si="85"/>
        <v/>
      </c>
    </row>
    <row r="4799" spans="1:12" ht="16.2">
      <c r="A4799" s="1"/>
      <c r="L4799" t="str">
        <f t="shared" si="85"/>
        <v/>
      </c>
    </row>
    <row r="4800" spans="1:12" ht="16.2">
      <c r="A4800" s="1"/>
      <c r="L4800" t="str">
        <f t="shared" si="85"/>
        <v/>
      </c>
    </row>
    <row r="4801" spans="1:12" ht="16.2">
      <c r="A4801" s="1"/>
      <c r="L4801" t="str">
        <f t="shared" si="85"/>
        <v/>
      </c>
    </row>
    <row r="4802" spans="1:12" ht="16.2">
      <c r="A4802" s="1"/>
      <c r="L4802" t="str">
        <f t="shared" si="85"/>
        <v/>
      </c>
    </row>
    <row r="4803" spans="1:12" ht="16.2">
      <c r="A4803" s="1"/>
      <c r="L4803" t="str">
        <f t="shared" si="85"/>
        <v/>
      </c>
    </row>
    <row r="4804" spans="1:12" ht="16.2">
      <c r="A4804" s="1"/>
      <c r="L4804" t="str">
        <f t="shared" si="85"/>
        <v/>
      </c>
    </row>
    <row r="4805" spans="1:12" ht="16.2">
      <c r="A4805" s="1"/>
      <c r="L4805" t="str">
        <f t="shared" si="85"/>
        <v/>
      </c>
    </row>
    <row r="4806" spans="1:12" ht="16.2">
      <c r="A4806" s="1"/>
      <c r="L4806" t="str">
        <f t="shared" si="85"/>
        <v/>
      </c>
    </row>
    <row r="4807" spans="1:12" ht="16.2">
      <c r="A4807" s="1"/>
      <c r="L4807" t="str">
        <f t="shared" si="85"/>
        <v/>
      </c>
    </row>
    <row r="4808" spans="1:12" ht="16.2">
      <c r="A4808" s="1"/>
      <c r="L4808" t="str">
        <f t="shared" si="85"/>
        <v/>
      </c>
    </row>
    <row r="4809" spans="1:12" ht="16.2">
      <c r="A4809" s="1"/>
      <c r="L4809" t="str">
        <f t="shared" si="85"/>
        <v/>
      </c>
    </row>
    <row r="4810" spans="1:12" ht="16.2">
      <c r="A4810" s="1"/>
      <c r="L4810" t="str">
        <f t="shared" si="85"/>
        <v/>
      </c>
    </row>
    <row r="4811" spans="1:12" ht="16.2">
      <c r="A4811" s="1"/>
      <c r="L4811" t="str">
        <f t="shared" si="85"/>
        <v/>
      </c>
    </row>
    <row r="4812" spans="1:12" ht="16.2">
      <c r="A4812" s="1"/>
      <c r="L4812" t="str">
        <f t="shared" si="85"/>
        <v/>
      </c>
    </row>
    <row r="4813" spans="1:12" ht="16.2">
      <c r="A4813" s="1"/>
      <c r="L4813" t="str">
        <f t="shared" si="85"/>
        <v/>
      </c>
    </row>
    <row r="4814" spans="1:12" ht="16.2">
      <c r="A4814" s="1"/>
      <c r="L4814" t="str">
        <f t="shared" si="85"/>
        <v/>
      </c>
    </row>
    <row r="4815" spans="1:12" ht="16.2">
      <c r="A4815" s="1"/>
      <c r="L4815" t="str">
        <f t="shared" si="85"/>
        <v/>
      </c>
    </row>
    <row r="4816" spans="1:12" ht="16.2">
      <c r="A4816" s="1"/>
      <c r="L4816" t="str">
        <f t="shared" si="85"/>
        <v/>
      </c>
    </row>
    <row r="4817" spans="1:12" ht="16.2">
      <c r="A4817" s="1"/>
      <c r="L4817" t="str">
        <f t="shared" si="85"/>
        <v/>
      </c>
    </row>
    <row r="4818" spans="1:12" ht="16.2">
      <c r="A4818" s="1"/>
      <c r="L4818" t="str">
        <f t="shared" si="85"/>
        <v/>
      </c>
    </row>
    <row r="4819" spans="1:12" ht="16.2">
      <c r="A4819" s="1"/>
      <c r="L4819" t="str">
        <f t="shared" si="85"/>
        <v/>
      </c>
    </row>
    <row r="4820" spans="1:12" ht="16.2">
      <c r="A4820" s="1"/>
      <c r="L4820" t="str">
        <f t="shared" si="85"/>
        <v/>
      </c>
    </row>
    <row r="4821" spans="1:12" ht="16.2">
      <c r="A4821" s="1"/>
      <c r="L4821" t="str">
        <f t="shared" si="85"/>
        <v/>
      </c>
    </row>
    <row r="4822" spans="1:12" ht="16.2">
      <c r="A4822" s="1"/>
      <c r="L4822" t="str">
        <f t="shared" si="85"/>
        <v/>
      </c>
    </row>
    <row r="4823" spans="1:12" ht="16.2">
      <c r="A4823" s="1"/>
      <c r="L4823" t="str">
        <f t="shared" si="85"/>
        <v/>
      </c>
    </row>
    <row r="4824" spans="1:12" ht="16.2">
      <c r="A4824" s="1"/>
      <c r="L4824" t="str">
        <f t="shared" si="85"/>
        <v/>
      </c>
    </row>
    <row r="4825" spans="1:12" ht="16.2">
      <c r="A4825" s="1"/>
      <c r="L4825" t="str">
        <f t="shared" si="85"/>
        <v/>
      </c>
    </row>
    <row r="4826" spans="1:12" ht="16.2">
      <c r="A4826" s="1"/>
      <c r="L4826" t="str">
        <f t="shared" si="85"/>
        <v/>
      </c>
    </row>
    <row r="4827" spans="1:12" ht="16.2">
      <c r="A4827" s="1"/>
      <c r="L4827" t="str">
        <f t="shared" si="85"/>
        <v/>
      </c>
    </row>
    <row r="4828" spans="1:12" ht="16.2">
      <c r="A4828" s="1"/>
      <c r="L4828" t="str">
        <f t="shared" si="85"/>
        <v/>
      </c>
    </row>
    <row r="4829" spans="1:12" ht="16.2">
      <c r="A4829" s="1"/>
      <c r="L4829" t="str">
        <f t="shared" si="85"/>
        <v/>
      </c>
    </row>
    <row r="4830" spans="1:12" ht="16.2">
      <c r="A4830" s="1"/>
      <c r="L4830" t="str">
        <f t="shared" si="85"/>
        <v/>
      </c>
    </row>
    <row r="4831" spans="1:12" ht="16.2">
      <c r="A4831" s="1"/>
      <c r="L4831" t="str">
        <f t="shared" si="85"/>
        <v/>
      </c>
    </row>
    <row r="4832" spans="1:12" ht="16.2">
      <c r="A4832" s="1"/>
      <c r="L4832" t="str">
        <f t="shared" si="85"/>
        <v/>
      </c>
    </row>
    <row r="4833" spans="1:12" ht="16.2">
      <c r="A4833" s="1"/>
      <c r="L4833" t="str">
        <f t="shared" si="85"/>
        <v/>
      </c>
    </row>
    <row r="4834" spans="1:12" ht="16.2">
      <c r="A4834" s="1"/>
      <c r="L4834" t="str">
        <f t="shared" si="85"/>
        <v/>
      </c>
    </row>
    <row r="4835" spans="1:12" ht="16.2">
      <c r="A4835" s="1"/>
      <c r="L4835" t="str">
        <f t="shared" si="85"/>
        <v/>
      </c>
    </row>
    <row r="4836" spans="1:12" ht="16.2">
      <c r="A4836" s="1"/>
      <c r="L4836" t="str">
        <f t="shared" si="85"/>
        <v/>
      </c>
    </row>
    <row r="4837" spans="1:12" ht="16.2">
      <c r="A4837" s="1"/>
      <c r="L4837" t="str">
        <f t="shared" si="85"/>
        <v/>
      </c>
    </row>
    <row r="4838" spans="1:12" ht="16.2">
      <c r="A4838" s="1"/>
      <c r="L4838" t="str">
        <f t="shared" si="85"/>
        <v/>
      </c>
    </row>
    <row r="4839" spans="1:12" ht="16.2">
      <c r="A4839" s="1"/>
      <c r="L4839" t="str">
        <f t="shared" si="85"/>
        <v/>
      </c>
    </row>
    <row r="4840" spans="1:12" ht="16.2">
      <c r="A4840" s="1"/>
      <c r="L4840" t="str">
        <f t="shared" si="85"/>
        <v/>
      </c>
    </row>
    <row r="4841" spans="1:12" ht="16.2">
      <c r="A4841" s="1"/>
      <c r="L4841" t="str">
        <f t="shared" si="85"/>
        <v/>
      </c>
    </row>
    <row r="4842" spans="1:12" ht="16.2">
      <c r="A4842" s="1"/>
      <c r="L4842" t="str">
        <f t="shared" si="85"/>
        <v/>
      </c>
    </row>
    <row r="4843" spans="1:12" ht="16.2">
      <c r="A4843" s="1"/>
      <c r="L4843" t="str">
        <f t="shared" si="85"/>
        <v/>
      </c>
    </row>
    <row r="4844" spans="1:12" ht="16.2">
      <c r="A4844" s="1"/>
      <c r="L4844" t="str">
        <f t="shared" si="85"/>
        <v/>
      </c>
    </row>
    <row r="4845" spans="1:12" ht="16.2">
      <c r="A4845" s="1"/>
      <c r="L4845" t="str">
        <f t="shared" si="85"/>
        <v/>
      </c>
    </row>
    <row r="4846" spans="1:12" ht="16.2">
      <c r="A4846" s="1"/>
      <c r="L4846" t="str">
        <f t="shared" si="85"/>
        <v/>
      </c>
    </row>
    <row r="4847" spans="1:12" ht="16.2">
      <c r="A4847" s="1"/>
      <c r="L4847" t="str">
        <f t="shared" si="85"/>
        <v/>
      </c>
    </row>
    <row r="4848" spans="1:12" ht="16.2">
      <c r="A4848" s="1"/>
      <c r="L4848" t="str">
        <f t="shared" si="85"/>
        <v/>
      </c>
    </row>
    <row r="4849" spans="1:12" ht="16.2">
      <c r="A4849" s="1"/>
      <c r="L4849" t="str">
        <f t="shared" si="85"/>
        <v/>
      </c>
    </row>
    <row r="4850" spans="1:12" ht="16.2">
      <c r="A4850" s="1"/>
      <c r="L4850" t="str">
        <f t="shared" si="85"/>
        <v/>
      </c>
    </row>
    <row r="4851" spans="1:12" ht="16.2">
      <c r="A4851" s="1"/>
      <c r="L4851" t="str">
        <f t="shared" si="85"/>
        <v/>
      </c>
    </row>
    <row r="4852" spans="1:12" ht="16.2">
      <c r="A4852" s="1"/>
      <c r="L4852" t="str">
        <f t="shared" si="85"/>
        <v/>
      </c>
    </row>
    <row r="4853" spans="1:12" ht="16.2">
      <c r="A4853" s="1"/>
      <c r="L4853" t="str">
        <f t="shared" ref="L4853:L4916" si="86">IF(ISBLANK(A4853),"",TEXT(A4853,"yyyy"))</f>
        <v/>
      </c>
    </row>
    <row r="4854" spans="1:12" ht="16.2">
      <c r="A4854" s="1"/>
      <c r="L4854" t="str">
        <f t="shared" si="86"/>
        <v/>
      </c>
    </row>
    <row r="4855" spans="1:12" ht="16.2">
      <c r="A4855" s="1"/>
      <c r="L4855" t="str">
        <f t="shared" si="86"/>
        <v/>
      </c>
    </row>
    <row r="4856" spans="1:12" ht="16.2">
      <c r="A4856" s="1"/>
      <c r="L4856" t="str">
        <f t="shared" si="86"/>
        <v/>
      </c>
    </row>
    <row r="4857" spans="1:12" ht="16.2">
      <c r="A4857" s="1"/>
      <c r="L4857" t="str">
        <f t="shared" si="86"/>
        <v/>
      </c>
    </row>
    <row r="4858" spans="1:12" ht="16.2">
      <c r="A4858" s="1"/>
      <c r="L4858" t="str">
        <f t="shared" si="86"/>
        <v/>
      </c>
    </row>
    <row r="4859" spans="1:12" ht="16.2">
      <c r="A4859" s="1"/>
      <c r="L4859" t="str">
        <f t="shared" si="86"/>
        <v/>
      </c>
    </row>
    <row r="4860" spans="1:12" ht="16.2">
      <c r="A4860" s="1"/>
      <c r="L4860" t="str">
        <f t="shared" si="86"/>
        <v/>
      </c>
    </row>
    <row r="4861" spans="1:12" ht="16.2">
      <c r="A4861" s="1"/>
      <c r="L4861" t="str">
        <f t="shared" si="86"/>
        <v/>
      </c>
    </row>
    <row r="4862" spans="1:12" ht="16.2">
      <c r="A4862" s="1"/>
      <c r="L4862" t="str">
        <f t="shared" si="86"/>
        <v/>
      </c>
    </row>
    <row r="4863" spans="1:12" ht="16.2">
      <c r="A4863" s="1"/>
      <c r="L4863" t="str">
        <f t="shared" si="86"/>
        <v/>
      </c>
    </row>
    <row r="4864" spans="1:12" ht="16.2">
      <c r="A4864" s="1"/>
      <c r="L4864" t="str">
        <f t="shared" si="86"/>
        <v/>
      </c>
    </row>
    <row r="4865" spans="1:12" ht="16.2">
      <c r="A4865" s="1"/>
      <c r="L4865" t="str">
        <f t="shared" si="86"/>
        <v/>
      </c>
    </row>
    <row r="4866" spans="1:12" ht="16.2">
      <c r="A4866" s="1"/>
      <c r="L4866" t="str">
        <f t="shared" si="86"/>
        <v/>
      </c>
    </row>
    <row r="4867" spans="1:12" ht="16.2">
      <c r="A4867" s="1"/>
      <c r="L4867" t="str">
        <f t="shared" si="86"/>
        <v/>
      </c>
    </row>
    <row r="4868" spans="1:12" ht="16.2">
      <c r="A4868" s="1"/>
      <c r="L4868" t="str">
        <f t="shared" si="86"/>
        <v/>
      </c>
    </row>
    <row r="4869" spans="1:12" ht="16.2">
      <c r="A4869" s="1"/>
      <c r="L4869" t="str">
        <f t="shared" si="86"/>
        <v/>
      </c>
    </row>
    <row r="4870" spans="1:12" ht="16.2">
      <c r="A4870" s="1"/>
      <c r="L4870" t="str">
        <f t="shared" si="86"/>
        <v/>
      </c>
    </row>
    <row r="4871" spans="1:12" ht="16.2">
      <c r="A4871" s="1"/>
      <c r="L4871" t="str">
        <f t="shared" si="86"/>
        <v/>
      </c>
    </row>
    <row r="4872" spans="1:12" ht="16.2">
      <c r="A4872" s="1"/>
      <c r="L4872" t="str">
        <f t="shared" si="86"/>
        <v/>
      </c>
    </row>
    <row r="4873" spans="1:12" ht="16.2">
      <c r="A4873" s="1"/>
      <c r="L4873" t="str">
        <f t="shared" si="86"/>
        <v/>
      </c>
    </row>
    <row r="4874" spans="1:12" ht="16.2">
      <c r="A4874" s="1"/>
      <c r="L4874" t="str">
        <f t="shared" si="86"/>
        <v/>
      </c>
    </row>
    <row r="4875" spans="1:12" ht="16.2">
      <c r="A4875" s="1"/>
      <c r="L4875" t="str">
        <f t="shared" si="86"/>
        <v/>
      </c>
    </row>
    <row r="4876" spans="1:12" ht="16.2">
      <c r="A4876" s="1"/>
      <c r="L4876" t="str">
        <f t="shared" si="86"/>
        <v/>
      </c>
    </row>
    <row r="4877" spans="1:12" ht="16.2">
      <c r="A4877" s="1"/>
      <c r="L4877" t="str">
        <f t="shared" si="86"/>
        <v/>
      </c>
    </row>
    <row r="4878" spans="1:12" ht="16.2">
      <c r="A4878" s="1"/>
      <c r="L4878" t="str">
        <f t="shared" si="86"/>
        <v/>
      </c>
    </row>
    <row r="4879" spans="1:12" ht="16.2">
      <c r="A4879" s="1"/>
      <c r="L4879" t="str">
        <f t="shared" si="86"/>
        <v/>
      </c>
    </row>
    <row r="4880" spans="1:12" ht="16.2">
      <c r="A4880" s="1"/>
      <c r="L4880" t="str">
        <f t="shared" si="86"/>
        <v/>
      </c>
    </row>
    <row r="4881" spans="1:12" ht="16.2">
      <c r="A4881" s="1"/>
      <c r="L4881" t="str">
        <f t="shared" si="86"/>
        <v/>
      </c>
    </row>
    <row r="4882" spans="1:12" ht="16.2">
      <c r="A4882" s="1"/>
      <c r="L4882" t="str">
        <f t="shared" si="86"/>
        <v/>
      </c>
    </row>
    <row r="4883" spans="1:12" ht="16.2">
      <c r="A4883" s="1"/>
      <c r="L4883" t="str">
        <f t="shared" si="86"/>
        <v/>
      </c>
    </row>
    <row r="4884" spans="1:12" ht="16.2">
      <c r="A4884" s="1"/>
      <c r="L4884" t="str">
        <f t="shared" si="86"/>
        <v/>
      </c>
    </row>
    <row r="4885" spans="1:12" ht="16.2">
      <c r="A4885" s="1"/>
      <c r="L4885" t="str">
        <f t="shared" si="86"/>
        <v/>
      </c>
    </row>
    <row r="4886" spans="1:12" ht="16.2">
      <c r="A4886" s="1"/>
      <c r="L4886" t="str">
        <f t="shared" si="86"/>
        <v/>
      </c>
    </row>
    <row r="4887" spans="1:12" ht="16.2">
      <c r="A4887" s="1"/>
      <c r="L4887" t="str">
        <f t="shared" si="86"/>
        <v/>
      </c>
    </row>
    <row r="4888" spans="1:12" ht="16.2">
      <c r="A4888" s="1"/>
      <c r="L4888" t="str">
        <f t="shared" si="86"/>
        <v/>
      </c>
    </row>
    <row r="4889" spans="1:12" ht="16.2">
      <c r="A4889" s="1"/>
      <c r="L4889" t="str">
        <f t="shared" si="86"/>
        <v/>
      </c>
    </row>
    <row r="4890" spans="1:12" ht="16.2">
      <c r="A4890" s="1"/>
      <c r="L4890" t="str">
        <f t="shared" si="86"/>
        <v/>
      </c>
    </row>
    <row r="4891" spans="1:12" ht="16.2">
      <c r="A4891" s="1"/>
      <c r="L4891" t="str">
        <f t="shared" si="86"/>
        <v/>
      </c>
    </row>
    <row r="4892" spans="1:12" ht="16.2">
      <c r="A4892" s="1"/>
      <c r="L4892" t="str">
        <f t="shared" si="86"/>
        <v/>
      </c>
    </row>
    <row r="4893" spans="1:12" ht="16.2">
      <c r="A4893" s="1"/>
      <c r="L4893" t="str">
        <f t="shared" si="86"/>
        <v/>
      </c>
    </row>
    <row r="4894" spans="1:12" ht="16.2">
      <c r="A4894" s="1"/>
      <c r="L4894" t="str">
        <f t="shared" si="86"/>
        <v/>
      </c>
    </row>
    <row r="4895" spans="1:12" ht="16.2">
      <c r="A4895" s="1"/>
      <c r="L4895" t="str">
        <f t="shared" si="86"/>
        <v/>
      </c>
    </row>
    <row r="4896" spans="1:12" ht="16.2">
      <c r="A4896" s="1"/>
      <c r="L4896" t="str">
        <f t="shared" si="86"/>
        <v/>
      </c>
    </row>
    <row r="4897" spans="1:12" ht="16.2">
      <c r="A4897" s="1"/>
      <c r="L4897" t="str">
        <f t="shared" si="86"/>
        <v/>
      </c>
    </row>
    <row r="4898" spans="1:12" ht="16.2">
      <c r="A4898" s="1"/>
      <c r="L4898" t="str">
        <f t="shared" si="86"/>
        <v/>
      </c>
    </row>
    <row r="4899" spans="1:12" ht="16.2">
      <c r="A4899" s="1"/>
      <c r="L4899" t="str">
        <f t="shared" si="86"/>
        <v/>
      </c>
    </row>
    <row r="4900" spans="1:12" ht="16.2">
      <c r="A4900" s="1"/>
      <c r="L4900" t="str">
        <f t="shared" si="86"/>
        <v/>
      </c>
    </row>
    <row r="4901" spans="1:12" ht="16.2">
      <c r="A4901" s="1"/>
      <c r="L4901" t="str">
        <f t="shared" si="86"/>
        <v/>
      </c>
    </row>
    <row r="4902" spans="1:12" ht="16.2">
      <c r="A4902" s="1"/>
      <c r="L4902" t="str">
        <f t="shared" si="86"/>
        <v/>
      </c>
    </row>
    <row r="4903" spans="1:12" ht="16.2">
      <c r="A4903" s="1"/>
      <c r="L4903" t="str">
        <f t="shared" si="86"/>
        <v/>
      </c>
    </row>
    <row r="4904" spans="1:12" ht="16.2">
      <c r="A4904" s="1"/>
      <c r="L4904" t="str">
        <f t="shared" si="86"/>
        <v/>
      </c>
    </row>
    <row r="4905" spans="1:12" ht="16.2">
      <c r="A4905" s="1"/>
      <c r="L4905" t="str">
        <f t="shared" si="86"/>
        <v/>
      </c>
    </row>
    <row r="4906" spans="1:12" ht="16.2">
      <c r="A4906" s="1"/>
      <c r="L4906" t="str">
        <f t="shared" si="86"/>
        <v/>
      </c>
    </row>
    <row r="4907" spans="1:12" ht="16.2">
      <c r="A4907" s="1"/>
      <c r="L4907" t="str">
        <f t="shared" si="86"/>
        <v/>
      </c>
    </row>
    <row r="4908" spans="1:12" ht="16.2">
      <c r="A4908" s="1"/>
      <c r="L4908" t="str">
        <f t="shared" si="86"/>
        <v/>
      </c>
    </row>
    <row r="4909" spans="1:12" ht="16.2">
      <c r="A4909" s="1"/>
      <c r="L4909" t="str">
        <f t="shared" si="86"/>
        <v/>
      </c>
    </row>
    <row r="4910" spans="1:12" ht="16.2">
      <c r="A4910" s="1"/>
      <c r="L4910" t="str">
        <f t="shared" si="86"/>
        <v/>
      </c>
    </row>
    <row r="4911" spans="1:12" ht="16.2">
      <c r="A4911" s="1"/>
      <c r="L4911" t="str">
        <f t="shared" si="86"/>
        <v/>
      </c>
    </row>
    <row r="4912" spans="1:12" ht="16.2">
      <c r="A4912" s="1"/>
      <c r="L4912" t="str">
        <f t="shared" si="86"/>
        <v/>
      </c>
    </row>
    <row r="4913" spans="1:12" ht="16.2">
      <c r="A4913" s="1"/>
      <c r="L4913" t="str">
        <f t="shared" si="86"/>
        <v/>
      </c>
    </row>
    <row r="4914" spans="1:12" ht="16.2">
      <c r="A4914" s="1"/>
      <c r="L4914" t="str">
        <f t="shared" si="86"/>
        <v/>
      </c>
    </row>
    <row r="4915" spans="1:12" ht="16.2">
      <c r="A4915" s="1"/>
      <c r="L4915" t="str">
        <f t="shared" si="86"/>
        <v/>
      </c>
    </row>
    <row r="4916" spans="1:12" ht="16.2">
      <c r="A4916" s="1"/>
      <c r="L4916" t="str">
        <f t="shared" si="86"/>
        <v/>
      </c>
    </row>
    <row r="4917" spans="1:12" ht="16.2">
      <c r="A4917" s="1"/>
      <c r="L4917" t="str">
        <f t="shared" ref="L4917:L4980" si="87">IF(ISBLANK(A4917),"",TEXT(A4917,"yyyy"))</f>
        <v/>
      </c>
    </row>
    <row r="4918" spans="1:12" ht="16.2">
      <c r="A4918" s="1"/>
      <c r="L4918" t="str">
        <f t="shared" si="87"/>
        <v/>
      </c>
    </row>
    <row r="4919" spans="1:12" ht="16.2">
      <c r="A4919" s="1"/>
      <c r="L4919" t="str">
        <f t="shared" si="87"/>
        <v/>
      </c>
    </row>
    <row r="4920" spans="1:12" ht="16.2">
      <c r="A4920" s="1"/>
      <c r="L4920" t="str">
        <f t="shared" si="87"/>
        <v/>
      </c>
    </row>
    <row r="4921" spans="1:12" ht="16.2">
      <c r="A4921" s="1"/>
      <c r="L4921" t="str">
        <f t="shared" si="87"/>
        <v/>
      </c>
    </row>
    <row r="4922" spans="1:12" ht="16.2">
      <c r="A4922" s="1"/>
      <c r="L4922" t="str">
        <f t="shared" si="87"/>
        <v/>
      </c>
    </row>
    <row r="4923" spans="1:12" ht="16.2">
      <c r="A4923" s="1"/>
      <c r="L4923" t="str">
        <f t="shared" si="87"/>
        <v/>
      </c>
    </row>
    <row r="4924" spans="1:12" ht="16.2">
      <c r="A4924" s="1"/>
      <c r="L4924" t="str">
        <f t="shared" si="87"/>
        <v/>
      </c>
    </row>
    <row r="4925" spans="1:12" ht="16.2">
      <c r="A4925" s="1"/>
      <c r="L4925" t="str">
        <f t="shared" si="87"/>
        <v/>
      </c>
    </row>
    <row r="4926" spans="1:12" ht="16.2">
      <c r="A4926" s="1"/>
      <c r="L4926" t="str">
        <f t="shared" si="87"/>
        <v/>
      </c>
    </row>
    <row r="4927" spans="1:12" ht="16.2">
      <c r="A4927" s="1"/>
      <c r="L4927" t="str">
        <f t="shared" si="87"/>
        <v/>
      </c>
    </row>
    <row r="4928" spans="1:12" ht="16.2">
      <c r="A4928" s="1"/>
      <c r="L4928" t="str">
        <f t="shared" si="87"/>
        <v/>
      </c>
    </row>
    <row r="4929" spans="1:12" ht="16.2">
      <c r="A4929" s="1"/>
      <c r="L4929" t="str">
        <f t="shared" si="87"/>
        <v/>
      </c>
    </row>
    <row r="4930" spans="1:12" ht="16.2">
      <c r="A4930" s="1"/>
      <c r="L4930" t="str">
        <f t="shared" si="87"/>
        <v/>
      </c>
    </row>
    <row r="4931" spans="1:12" ht="16.2">
      <c r="A4931" s="1"/>
      <c r="L4931" t="str">
        <f t="shared" si="87"/>
        <v/>
      </c>
    </row>
    <row r="4932" spans="1:12" ht="16.2">
      <c r="A4932" s="1"/>
      <c r="L4932" t="str">
        <f t="shared" si="87"/>
        <v/>
      </c>
    </row>
    <row r="4933" spans="1:12" ht="16.2">
      <c r="A4933" s="1"/>
      <c r="L4933" t="str">
        <f t="shared" si="87"/>
        <v/>
      </c>
    </row>
    <row r="4934" spans="1:12" ht="16.2">
      <c r="A4934" s="1"/>
      <c r="L4934" t="str">
        <f t="shared" si="87"/>
        <v/>
      </c>
    </row>
    <row r="4935" spans="1:12" ht="16.2">
      <c r="A4935" s="1"/>
      <c r="L4935" t="str">
        <f t="shared" si="87"/>
        <v/>
      </c>
    </row>
    <row r="4936" spans="1:12" ht="16.2">
      <c r="A4936" s="1"/>
      <c r="L4936" t="str">
        <f t="shared" si="87"/>
        <v/>
      </c>
    </row>
    <row r="4937" spans="1:12" ht="16.2">
      <c r="A4937" s="1"/>
      <c r="L4937" t="str">
        <f t="shared" si="87"/>
        <v/>
      </c>
    </row>
    <row r="4938" spans="1:12" ht="16.2">
      <c r="A4938" s="1"/>
      <c r="L4938" t="str">
        <f t="shared" si="87"/>
        <v/>
      </c>
    </row>
    <row r="4939" spans="1:12" ht="16.2">
      <c r="A4939" s="1"/>
      <c r="L4939" t="str">
        <f t="shared" si="87"/>
        <v/>
      </c>
    </row>
    <row r="4940" spans="1:12" ht="16.2">
      <c r="A4940" s="1"/>
      <c r="L4940" t="str">
        <f t="shared" si="87"/>
        <v/>
      </c>
    </row>
    <row r="4941" spans="1:12" ht="16.2">
      <c r="A4941" s="1"/>
      <c r="L4941" t="str">
        <f t="shared" si="87"/>
        <v/>
      </c>
    </row>
    <row r="4942" spans="1:12" ht="16.2">
      <c r="A4942" s="1"/>
      <c r="L4942" t="str">
        <f t="shared" si="87"/>
        <v/>
      </c>
    </row>
    <row r="4943" spans="1:12" ht="16.2">
      <c r="A4943" s="1"/>
      <c r="L4943" t="str">
        <f t="shared" si="87"/>
        <v/>
      </c>
    </row>
    <row r="4944" spans="1:12" ht="16.2">
      <c r="A4944" s="1"/>
      <c r="L4944" t="str">
        <f t="shared" si="87"/>
        <v/>
      </c>
    </row>
    <row r="4945" spans="1:12" ht="16.2">
      <c r="A4945" s="1"/>
      <c r="L4945" t="str">
        <f t="shared" si="87"/>
        <v/>
      </c>
    </row>
    <row r="4946" spans="1:12" ht="16.2">
      <c r="A4946" s="1"/>
      <c r="L4946" t="str">
        <f t="shared" si="87"/>
        <v/>
      </c>
    </row>
    <row r="4947" spans="1:12" ht="16.2">
      <c r="A4947" s="1"/>
      <c r="L4947" t="str">
        <f t="shared" si="87"/>
        <v/>
      </c>
    </row>
    <row r="4948" spans="1:12" ht="16.2">
      <c r="A4948" s="1"/>
      <c r="L4948" t="str">
        <f t="shared" si="87"/>
        <v/>
      </c>
    </row>
    <row r="4949" spans="1:12" ht="16.2">
      <c r="A4949" s="1"/>
      <c r="L4949" t="str">
        <f t="shared" si="87"/>
        <v/>
      </c>
    </row>
    <row r="4950" spans="1:12" ht="16.2">
      <c r="A4950" s="1"/>
      <c r="L4950" t="str">
        <f t="shared" si="87"/>
        <v/>
      </c>
    </row>
    <row r="4951" spans="1:12" ht="16.2">
      <c r="A4951" s="1"/>
      <c r="L4951" t="str">
        <f t="shared" si="87"/>
        <v/>
      </c>
    </row>
    <row r="4952" spans="1:12" ht="16.2">
      <c r="A4952" s="1"/>
      <c r="L4952" t="str">
        <f t="shared" si="87"/>
        <v/>
      </c>
    </row>
    <row r="4953" spans="1:12" ht="16.2">
      <c r="A4953" s="1"/>
      <c r="L4953" t="str">
        <f t="shared" si="87"/>
        <v/>
      </c>
    </row>
    <row r="4954" spans="1:12" ht="16.2">
      <c r="A4954" s="1"/>
      <c r="L4954" t="str">
        <f t="shared" si="87"/>
        <v/>
      </c>
    </row>
    <row r="4955" spans="1:12" ht="16.2">
      <c r="A4955" s="1"/>
      <c r="L4955" t="str">
        <f t="shared" si="87"/>
        <v/>
      </c>
    </row>
    <row r="4956" spans="1:12" ht="16.2">
      <c r="A4956" s="1"/>
      <c r="L4956" t="str">
        <f t="shared" si="87"/>
        <v/>
      </c>
    </row>
    <row r="4957" spans="1:12" ht="16.2">
      <c r="A4957" s="1"/>
      <c r="L4957" t="str">
        <f t="shared" si="87"/>
        <v/>
      </c>
    </row>
    <row r="4958" spans="1:12" ht="16.2">
      <c r="A4958" s="1"/>
      <c r="L4958" t="str">
        <f t="shared" si="87"/>
        <v/>
      </c>
    </row>
    <row r="4959" spans="1:12" ht="16.2">
      <c r="A4959" s="1"/>
      <c r="L4959" t="str">
        <f t="shared" si="87"/>
        <v/>
      </c>
    </row>
    <row r="4960" spans="1:12" ht="16.2">
      <c r="A4960" s="1"/>
      <c r="L4960" t="str">
        <f t="shared" si="87"/>
        <v/>
      </c>
    </row>
    <row r="4961" spans="1:12" ht="16.2">
      <c r="A4961" s="1"/>
      <c r="L4961" t="str">
        <f t="shared" si="87"/>
        <v/>
      </c>
    </row>
    <row r="4962" spans="1:12" ht="16.2">
      <c r="A4962" s="1"/>
      <c r="L4962" t="str">
        <f t="shared" si="87"/>
        <v/>
      </c>
    </row>
    <row r="4963" spans="1:12" ht="16.2">
      <c r="A4963" s="1"/>
      <c r="L4963" t="str">
        <f t="shared" si="87"/>
        <v/>
      </c>
    </row>
    <row r="4964" spans="1:12" ht="16.2">
      <c r="A4964" s="1"/>
      <c r="L4964" t="str">
        <f t="shared" si="87"/>
        <v/>
      </c>
    </row>
    <row r="4965" spans="1:12" ht="16.2">
      <c r="A4965" s="1"/>
      <c r="L4965" t="str">
        <f t="shared" si="87"/>
        <v/>
      </c>
    </row>
    <row r="4966" spans="1:12" ht="16.2">
      <c r="A4966" s="1"/>
      <c r="L4966" t="str">
        <f t="shared" si="87"/>
        <v/>
      </c>
    </row>
    <row r="4967" spans="1:12" ht="16.2">
      <c r="A4967" s="1"/>
      <c r="L4967" t="str">
        <f t="shared" si="87"/>
        <v/>
      </c>
    </row>
    <row r="4968" spans="1:12" ht="16.2">
      <c r="A4968" s="1"/>
      <c r="L4968" t="str">
        <f t="shared" si="87"/>
        <v/>
      </c>
    </row>
    <row r="4969" spans="1:12" ht="16.2">
      <c r="A4969" s="1"/>
      <c r="L4969" t="str">
        <f t="shared" si="87"/>
        <v/>
      </c>
    </row>
    <row r="4970" spans="1:12" ht="16.2">
      <c r="A4970" s="1"/>
      <c r="L4970" t="str">
        <f t="shared" si="87"/>
        <v/>
      </c>
    </row>
    <row r="4971" spans="1:12" ht="16.2">
      <c r="A4971" s="1"/>
      <c r="L4971" t="str">
        <f t="shared" si="87"/>
        <v/>
      </c>
    </row>
    <row r="4972" spans="1:12" ht="16.2">
      <c r="A4972" s="1"/>
      <c r="L4972" t="str">
        <f t="shared" si="87"/>
        <v/>
      </c>
    </row>
    <row r="4973" spans="1:12" ht="16.2">
      <c r="A4973" s="1"/>
      <c r="L4973" t="str">
        <f t="shared" si="87"/>
        <v/>
      </c>
    </row>
    <row r="4974" spans="1:12" ht="16.2">
      <c r="A4974" s="1"/>
      <c r="L4974" t="str">
        <f t="shared" si="87"/>
        <v/>
      </c>
    </row>
    <row r="4975" spans="1:12" ht="16.2">
      <c r="A4975" s="1"/>
      <c r="L4975" t="str">
        <f t="shared" si="87"/>
        <v/>
      </c>
    </row>
    <row r="4976" spans="1:12" ht="16.2">
      <c r="A4976" s="1"/>
      <c r="L4976" t="str">
        <f t="shared" si="87"/>
        <v/>
      </c>
    </row>
    <row r="4977" spans="1:12" ht="16.2">
      <c r="A4977" s="1"/>
      <c r="L4977" t="str">
        <f t="shared" si="87"/>
        <v/>
      </c>
    </row>
    <row r="4978" spans="1:12" ht="16.2">
      <c r="A4978" s="1"/>
      <c r="L4978" t="str">
        <f t="shared" si="87"/>
        <v/>
      </c>
    </row>
    <row r="4979" spans="1:12" ht="16.2">
      <c r="A4979" s="1"/>
      <c r="L4979" t="str">
        <f t="shared" si="87"/>
        <v/>
      </c>
    </row>
    <row r="4980" spans="1:12" ht="16.2">
      <c r="A4980" s="1"/>
      <c r="L4980" t="str">
        <f t="shared" si="87"/>
        <v/>
      </c>
    </row>
    <row r="4981" spans="1:12" ht="16.2">
      <c r="A4981" s="1"/>
      <c r="L4981" t="str">
        <f t="shared" ref="L4981:L5044" si="88">IF(ISBLANK(A4981),"",TEXT(A4981,"yyyy"))</f>
        <v/>
      </c>
    </row>
    <row r="4982" spans="1:12" ht="16.2">
      <c r="A4982" s="1"/>
      <c r="L4982" t="str">
        <f t="shared" si="88"/>
        <v/>
      </c>
    </row>
    <row r="4983" spans="1:12" ht="16.2">
      <c r="A4983" s="1"/>
      <c r="L4983" t="str">
        <f t="shared" si="88"/>
        <v/>
      </c>
    </row>
    <row r="4984" spans="1:12" ht="16.2">
      <c r="A4984" s="1"/>
      <c r="L4984" t="str">
        <f t="shared" si="88"/>
        <v/>
      </c>
    </row>
    <row r="4985" spans="1:12" ht="16.2">
      <c r="A4985" s="1"/>
      <c r="L4985" t="str">
        <f t="shared" si="88"/>
        <v/>
      </c>
    </row>
    <row r="4986" spans="1:12" ht="16.2">
      <c r="A4986" s="1"/>
      <c r="L4986" t="str">
        <f t="shared" si="88"/>
        <v/>
      </c>
    </row>
    <row r="4987" spans="1:12" ht="16.2">
      <c r="A4987" s="1"/>
      <c r="L4987" t="str">
        <f t="shared" si="88"/>
        <v/>
      </c>
    </row>
    <row r="4988" spans="1:12" ht="16.2">
      <c r="A4988" s="1"/>
      <c r="L4988" t="str">
        <f t="shared" si="88"/>
        <v/>
      </c>
    </row>
    <row r="4989" spans="1:12" ht="16.2">
      <c r="A4989" s="1"/>
      <c r="L4989" t="str">
        <f t="shared" si="88"/>
        <v/>
      </c>
    </row>
    <row r="4990" spans="1:12" ht="16.2">
      <c r="A4990" s="1"/>
      <c r="L4990" t="str">
        <f t="shared" si="88"/>
        <v/>
      </c>
    </row>
    <row r="4991" spans="1:12" ht="16.2">
      <c r="A4991" s="1"/>
      <c r="L4991" t="str">
        <f t="shared" si="88"/>
        <v/>
      </c>
    </row>
    <row r="4992" spans="1:12" ht="16.2">
      <c r="A4992" s="1"/>
      <c r="L4992" t="str">
        <f t="shared" si="88"/>
        <v/>
      </c>
    </row>
    <row r="4993" spans="1:12" ht="16.2">
      <c r="A4993" s="1"/>
      <c r="L4993" t="str">
        <f t="shared" si="88"/>
        <v/>
      </c>
    </row>
    <row r="4994" spans="1:12" ht="16.2">
      <c r="A4994" s="1"/>
      <c r="L4994" t="str">
        <f t="shared" si="88"/>
        <v/>
      </c>
    </row>
    <row r="4995" spans="1:12" ht="16.2">
      <c r="A4995" s="1"/>
      <c r="L4995" t="str">
        <f t="shared" si="88"/>
        <v/>
      </c>
    </row>
    <row r="4996" spans="1:12" ht="16.2">
      <c r="A4996" s="1"/>
      <c r="L4996" t="str">
        <f t="shared" si="88"/>
        <v/>
      </c>
    </row>
    <row r="4997" spans="1:12" ht="16.2">
      <c r="A4997" s="1"/>
      <c r="L4997" t="str">
        <f t="shared" si="88"/>
        <v/>
      </c>
    </row>
    <row r="4998" spans="1:12" ht="16.2">
      <c r="A4998" s="1"/>
      <c r="L4998" t="str">
        <f t="shared" si="88"/>
        <v/>
      </c>
    </row>
    <row r="4999" spans="1:12" ht="16.2">
      <c r="A4999" s="1"/>
      <c r="L4999" t="str">
        <f t="shared" si="88"/>
        <v/>
      </c>
    </row>
    <row r="5000" spans="1:12" ht="16.2">
      <c r="A5000" s="1"/>
      <c r="L5000" t="str">
        <f t="shared" si="88"/>
        <v/>
      </c>
    </row>
    <row r="5001" spans="1:12" ht="16.2">
      <c r="A5001" s="1"/>
      <c r="L5001" t="str">
        <f t="shared" si="88"/>
        <v/>
      </c>
    </row>
    <row r="5002" spans="1:12" ht="16.2">
      <c r="A5002" s="1"/>
      <c r="L5002" t="str">
        <f t="shared" si="88"/>
        <v/>
      </c>
    </row>
    <row r="5003" spans="1:12" ht="16.2">
      <c r="A5003" s="1"/>
      <c r="L5003" t="str">
        <f t="shared" si="88"/>
        <v/>
      </c>
    </row>
    <row r="5004" spans="1:12" ht="16.2">
      <c r="A5004" s="1"/>
      <c r="L5004" t="str">
        <f t="shared" si="88"/>
        <v/>
      </c>
    </row>
    <row r="5005" spans="1:12" ht="16.2">
      <c r="A5005" s="1"/>
      <c r="L5005" t="str">
        <f t="shared" si="88"/>
        <v/>
      </c>
    </row>
    <row r="5006" spans="1:12" ht="16.2">
      <c r="A5006" s="1"/>
      <c r="L5006" t="str">
        <f t="shared" si="88"/>
        <v/>
      </c>
    </row>
    <row r="5007" spans="1:12" ht="16.2">
      <c r="A5007" s="1"/>
      <c r="L5007" t="str">
        <f t="shared" si="88"/>
        <v/>
      </c>
    </row>
    <row r="5008" spans="1:12" ht="16.2">
      <c r="A5008" s="1"/>
      <c r="L5008" t="str">
        <f t="shared" si="88"/>
        <v/>
      </c>
    </row>
    <row r="5009" spans="1:12" ht="16.2">
      <c r="A5009" s="1"/>
      <c r="L5009" t="str">
        <f t="shared" si="88"/>
        <v/>
      </c>
    </row>
    <row r="5010" spans="1:12" ht="16.2">
      <c r="A5010" s="1"/>
      <c r="L5010" t="str">
        <f t="shared" si="88"/>
        <v/>
      </c>
    </row>
    <row r="5011" spans="1:12" ht="16.2">
      <c r="A5011" s="1"/>
      <c r="L5011" t="str">
        <f t="shared" si="88"/>
        <v/>
      </c>
    </row>
    <row r="5012" spans="1:12" ht="16.2">
      <c r="A5012" s="1"/>
      <c r="L5012" t="str">
        <f t="shared" si="88"/>
        <v/>
      </c>
    </row>
    <row r="5013" spans="1:12" ht="16.2">
      <c r="A5013" s="1"/>
      <c r="L5013" t="str">
        <f t="shared" si="88"/>
        <v/>
      </c>
    </row>
    <row r="5014" spans="1:12" ht="16.2">
      <c r="A5014" s="1"/>
      <c r="L5014" t="str">
        <f t="shared" si="88"/>
        <v/>
      </c>
    </row>
    <row r="5015" spans="1:12" ht="16.2">
      <c r="A5015" s="1"/>
      <c r="L5015" t="str">
        <f t="shared" si="88"/>
        <v/>
      </c>
    </row>
    <row r="5016" spans="1:12" ht="16.2">
      <c r="A5016" s="1"/>
      <c r="L5016" t="str">
        <f t="shared" si="88"/>
        <v/>
      </c>
    </row>
    <row r="5017" spans="1:12" ht="16.2">
      <c r="A5017" s="1"/>
      <c r="L5017" t="str">
        <f t="shared" si="88"/>
        <v/>
      </c>
    </row>
    <row r="5018" spans="1:12" ht="16.2">
      <c r="A5018" s="1"/>
      <c r="L5018" t="str">
        <f t="shared" si="88"/>
        <v/>
      </c>
    </row>
    <row r="5019" spans="1:12" ht="16.2">
      <c r="A5019" s="1"/>
      <c r="L5019" t="str">
        <f t="shared" si="88"/>
        <v/>
      </c>
    </row>
    <row r="5020" spans="1:12" ht="16.2">
      <c r="A5020" s="1"/>
      <c r="L5020" t="str">
        <f t="shared" si="88"/>
        <v/>
      </c>
    </row>
    <row r="5021" spans="1:12" ht="16.2">
      <c r="A5021" s="1"/>
      <c r="L5021" t="str">
        <f t="shared" si="88"/>
        <v/>
      </c>
    </row>
    <row r="5022" spans="1:12" ht="16.2">
      <c r="A5022" s="1"/>
      <c r="L5022" t="str">
        <f t="shared" si="88"/>
        <v/>
      </c>
    </row>
    <row r="5023" spans="1:12" ht="16.2">
      <c r="A5023" s="1"/>
      <c r="L5023" t="str">
        <f t="shared" si="88"/>
        <v/>
      </c>
    </row>
    <row r="5024" spans="1:12" ht="16.2">
      <c r="A5024" s="1"/>
      <c r="L5024" t="str">
        <f t="shared" si="88"/>
        <v/>
      </c>
    </row>
    <row r="5025" spans="1:12" ht="16.2">
      <c r="A5025" s="1"/>
      <c r="L5025" t="str">
        <f t="shared" si="88"/>
        <v/>
      </c>
    </row>
    <row r="5026" spans="1:12" ht="16.2">
      <c r="A5026" s="1"/>
      <c r="L5026" t="str">
        <f t="shared" si="88"/>
        <v/>
      </c>
    </row>
    <row r="5027" spans="1:12" ht="16.2">
      <c r="A5027" s="1"/>
      <c r="L5027" t="str">
        <f t="shared" si="88"/>
        <v/>
      </c>
    </row>
    <row r="5028" spans="1:12" ht="16.2">
      <c r="A5028" s="1"/>
      <c r="L5028" t="str">
        <f t="shared" si="88"/>
        <v/>
      </c>
    </row>
    <row r="5029" spans="1:12" ht="16.2">
      <c r="A5029" s="1"/>
      <c r="L5029" t="str">
        <f t="shared" si="88"/>
        <v/>
      </c>
    </row>
    <row r="5030" spans="1:12" ht="16.2">
      <c r="A5030" s="1"/>
      <c r="L5030" t="str">
        <f t="shared" si="88"/>
        <v/>
      </c>
    </row>
    <row r="5031" spans="1:12" ht="16.2">
      <c r="A5031" s="1"/>
      <c r="L5031" t="str">
        <f t="shared" si="88"/>
        <v/>
      </c>
    </row>
    <row r="5032" spans="1:12" ht="16.2">
      <c r="A5032" s="1"/>
      <c r="L5032" t="str">
        <f t="shared" si="88"/>
        <v/>
      </c>
    </row>
    <row r="5033" spans="1:12" ht="16.2">
      <c r="A5033" s="1"/>
      <c r="L5033" t="str">
        <f t="shared" si="88"/>
        <v/>
      </c>
    </row>
    <row r="5034" spans="1:12" ht="16.2">
      <c r="A5034" s="1"/>
      <c r="L5034" t="str">
        <f t="shared" si="88"/>
        <v/>
      </c>
    </row>
    <row r="5035" spans="1:12" ht="16.2">
      <c r="A5035" s="1"/>
      <c r="L5035" t="str">
        <f t="shared" si="88"/>
        <v/>
      </c>
    </row>
    <row r="5036" spans="1:12" ht="16.2">
      <c r="A5036" s="1"/>
      <c r="L5036" t="str">
        <f t="shared" si="88"/>
        <v/>
      </c>
    </row>
    <row r="5037" spans="1:12" ht="16.2">
      <c r="A5037" s="1"/>
      <c r="L5037" t="str">
        <f t="shared" si="88"/>
        <v/>
      </c>
    </row>
    <row r="5038" spans="1:12" ht="16.2">
      <c r="A5038" s="1"/>
      <c r="L5038" t="str">
        <f t="shared" si="88"/>
        <v/>
      </c>
    </row>
    <row r="5039" spans="1:12" ht="16.2">
      <c r="A5039" s="1"/>
      <c r="L5039" t="str">
        <f t="shared" si="88"/>
        <v/>
      </c>
    </row>
    <row r="5040" spans="1:12" ht="16.2">
      <c r="A5040" s="1"/>
      <c r="L5040" t="str">
        <f t="shared" si="88"/>
        <v/>
      </c>
    </row>
    <row r="5041" spans="1:12" ht="16.2">
      <c r="A5041" s="1"/>
      <c r="L5041" t="str">
        <f t="shared" si="88"/>
        <v/>
      </c>
    </row>
    <row r="5042" spans="1:12" ht="16.2">
      <c r="A5042" s="1"/>
      <c r="L5042" t="str">
        <f t="shared" si="88"/>
        <v/>
      </c>
    </row>
    <row r="5043" spans="1:12" ht="16.2">
      <c r="A5043" s="1"/>
      <c r="L5043" t="str">
        <f t="shared" si="88"/>
        <v/>
      </c>
    </row>
    <row r="5044" spans="1:12" ht="16.2">
      <c r="A5044" s="1"/>
      <c r="L5044" t="str">
        <f t="shared" si="88"/>
        <v/>
      </c>
    </row>
    <row r="5045" spans="1:12" ht="16.2">
      <c r="A5045" s="1"/>
      <c r="L5045" t="str">
        <f t="shared" ref="L5045:L5108" si="89">IF(ISBLANK(A5045),"",TEXT(A5045,"yyyy"))</f>
        <v/>
      </c>
    </row>
    <row r="5046" spans="1:12" ht="16.2">
      <c r="A5046" s="1"/>
      <c r="L5046" t="str">
        <f t="shared" si="89"/>
        <v/>
      </c>
    </row>
    <row r="5047" spans="1:12" ht="16.2">
      <c r="A5047" s="1"/>
      <c r="L5047" t="str">
        <f t="shared" si="89"/>
        <v/>
      </c>
    </row>
    <row r="5048" spans="1:12" ht="16.2">
      <c r="A5048" s="1"/>
      <c r="L5048" t="str">
        <f t="shared" si="89"/>
        <v/>
      </c>
    </row>
    <row r="5049" spans="1:12" ht="16.2">
      <c r="A5049" s="1"/>
      <c r="L5049" t="str">
        <f t="shared" si="89"/>
        <v/>
      </c>
    </row>
    <row r="5050" spans="1:12" ht="16.2">
      <c r="A5050" s="1"/>
      <c r="L5050" t="str">
        <f t="shared" si="89"/>
        <v/>
      </c>
    </row>
    <row r="5051" spans="1:12" ht="16.2">
      <c r="A5051" s="1"/>
      <c r="L5051" t="str">
        <f t="shared" si="89"/>
        <v/>
      </c>
    </row>
    <row r="5052" spans="1:12" ht="16.2">
      <c r="A5052" s="1"/>
      <c r="L5052" t="str">
        <f t="shared" si="89"/>
        <v/>
      </c>
    </row>
    <row r="5053" spans="1:12" ht="16.2">
      <c r="A5053" s="1"/>
      <c r="L5053" t="str">
        <f t="shared" si="89"/>
        <v/>
      </c>
    </row>
    <row r="5054" spans="1:12" ht="16.2">
      <c r="A5054" s="1"/>
      <c r="L5054" t="str">
        <f t="shared" si="89"/>
        <v/>
      </c>
    </row>
    <row r="5055" spans="1:12" ht="16.2">
      <c r="A5055" s="1"/>
      <c r="L5055" t="str">
        <f t="shared" si="89"/>
        <v/>
      </c>
    </row>
    <row r="5056" spans="1:12" ht="16.2">
      <c r="A5056" s="1"/>
      <c r="L5056" t="str">
        <f t="shared" si="89"/>
        <v/>
      </c>
    </row>
    <row r="5057" spans="1:12" ht="16.2">
      <c r="A5057" s="1"/>
      <c r="L5057" t="str">
        <f t="shared" si="89"/>
        <v/>
      </c>
    </row>
    <row r="5058" spans="1:12" ht="16.2">
      <c r="A5058" s="1"/>
      <c r="L5058" t="str">
        <f t="shared" si="89"/>
        <v/>
      </c>
    </row>
    <row r="5059" spans="1:12" ht="16.2">
      <c r="A5059" s="1"/>
      <c r="L5059" t="str">
        <f t="shared" si="89"/>
        <v/>
      </c>
    </row>
    <row r="5060" spans="1:12" ht="16.2">
      <c r="A5060" s="1"/>
      <c r="L5060" t="str">
        <f t="shared" si="89"/>
        <v/>
      </c>
    </row>
    <row r="5061" spans="1:12" ht="16.2">
      <c r="A5061" s="1"/>
      <c r="L5061" t="str">
        <f t="shared" si="89"/>
        <v/>
      </c>
    </row>
    <row r="5062" spans="1:12" ht="16.2">
      <c r="A5062" s="1"/>
      <c r="L5062" t="str">
        <f t="shared" si="89"/>
        <v/>
      </c>
    </row>
    <row r="5063" spans="1:12" ht="16.2">
      <c r="A5063" s="1"/>
      <c r="L5063" t="str">
        <f t="shared" si="89"/>
        <v/>
      </c>
    </row>
    <row r="5064" spans="1:12" ht="16.2">
      <c r="A5064" s="1"/>
      <c r="L5064" t="str">
        <f t="shared" si="89"/>
        <v/>
      </c>
    </row>
    <row r="5065" spans="1:12" ht="16.2">
      <c r="A5065" s="1"/>
      <c r="L5065" t="str">
        <f t="shared" si="89"/>
        <v/>
      </c>
    </row>
    <row r="5066" spans="1:12" ht="16.2">
      <c r="A5066" s="1"/>
      <c r="L5066" t="str">
        <f t="shared" si="89"/>
        <v/>
      </c>
    </row>
    <row r="5067" spans="1:12" ht="16.2">
      <c r="A5067" s="1"/>
      <c r="L5067" t="str">
        <f t="shared" si="89"/>
        <v/>
      </c>
    </row>
    <row r="5068" spans="1:12" ht="16.2">
      <c r="A5068" s="1"/>
      <c r="L5068" t="str">
        <f t="shared" si="89"/>
        <v/>
      </c>
    </row>
    <row r="5069" spans="1:12" ht="16.2">
      <c r="A5069" s="1"/>
      <c r="L5069" t="str">
        <f t="shared" si="89"/>
        <v/>
      </c>
    </row>
    <row r="5070" spans="1:12" ht="16.2">
      <c r="A5070" s="1"/>
      <c r="L5070" t="str">
        <f t="shared" si="89"/>
        <v/>
      </c>
    </row>
    <row r="5071" spans="1:12" ht="16.2">
      <c r="A5071" s="1"/>
      <c r="L5071" t="str">
        <f t="shared" si="89"/>
        <v/>
      </c>
    </row>
    <row r="5072" spans="1:12" ht="16.2">
      <c r="A5072" s="1"/>
      <c r="L5072" t="str">
        <f t="shared" si="89"/>
        <v/>
      </c>
    </row>
    <row r="5073" spans="1:12" ht="16.2">
      <c r="A5073" s="1"/>
      <c r="L5073" t="str">
        <f t="shared" si="89"/>
        <v/>
      </c>
    </row>
    <row r="5074" spans="1:12" ht="16.2">
      <c r="A5074" s="1"/>
      <c r="L5074" t="str">
        <f t="shared" si="89"/>
        <v/>
      </c>
    </row>
    <row r="5075" spans="1:12" ht="16.2">
      <c r="A5075" s="1"/>
      <c r="L5075" t="str">
        <f t="shared" si="89"/>
        <v/>
      </c>
    </row>
    <row r="5076" spans="1:12" ht="16.2">
      <c r="A5076" s="1"/>
      <c r="L5076" t="str">
        <f t="shared" si="89"/>
        <v/>
      </c>
    </row>
    <row r="5077" spans="1:12" ht="16.2">
      <c r="A5077" s="1"/>
      <c r="L5077" t="str">
        <f t="shared" si="89"/>
        <v/>
      </c>
    </row>
    <row r="5078" spans="1:12" ht="16.2">
      <c r="A5078" s="1"/>
      <c r="L5078" t="str">
        <f t="shared" si="89"/>
        <v/>
      </c>
    </row>
    <row r="5079" spans="1:12" ht="16.2">
      <c r="A5079" s="1"/>
      <c r="L5079" t="str">
        <f t="shared" si="89"/>
        <v/>
      </c>
    </row>
    <row r="5080" spans="1:12" ht="16.2">
      <c r="A5080" s="1"/>
      <c r="L5080" t="str">
        <f t="shared" si="89"/>
        <v/>
      </c>
    </row>
    <row r="5081" spans="1:12" ht="16.2">
      <c r="A5081" s="1"/>
      <c r="L5081" t="str">
        <f t="shared" si="89"/>
        <v/>
      </c>
    </row>
    <row r="5082" spans="1:12" ht="16.2">
      <c r="A5082" s="1"/>
      <c r="L5082" t="str">
        <f t="shared" si="89"/>
        <v/>
      </c>
    </row>
    <row r="5083" spans="1:12" ht="16.2">
      <c r="A5083" s="1"/>
      <c r="L5083" t="str">
        <f t="shared" si="89"/>
        <v/>
      </c>
    </row>
    <row r="5084" spans="1:12" ht="16.2">
      <c r="A5084" s="1"/>
      <c r="L5084" t="str">
        <f t="shared" si="89"/>
        <v/>
      </c>
    </row>
    <row r="5085" spans="1:12" ht="16.2">
      <c r="A5085" s="1"/>
      <c r="L5085" t="str">
        <f t="shared" si="89"/>
        <v/>
      </c>
    </row>
    <row r="5086" spans="1:12" ht="16.2">
      <c r="A5086" s="1"/>
      <c r="L5086" t="str">
        <f t="shared" si="89"/>
        <v/>
      </c>
    </row>
    <row r="5087" spans="1:12" ht="16.2">
      <c r="A5087" s="1"/>
      <c r="L5087" t="str">
        <f t="shared" si="89"/>
        <v/>
      </c>
    </row>
    <row r="5088" spans="1:12" ht="16.2">
      <c r="A5088" s="1"/>
      <c r="L5088" t="str">
        <f t="shared" si="89"/>
        <v/>
      </c>
    </row>
    <row r="5089" spans="1:12" ht="16.2">
      <c r="A5089" s="1"/>
      <c r="L5089" t="str">
        <f t="shared" si="89"/>
        <v/>
      </c>
    </row>
    <row r="5090" spans="1:12" ht="16.2">
      <c r="A5090" s="1"/>
      <c r="L5090" t="str">
        <f t="shared" si="89"/>
        <v/>
      </c>
    </row>
    <row r="5091" spans="1:12" ht="16.2">
      <c r="A5091" s="1"/>
      <c r="L5091" t="str">
        <f t="shared" si="89"/>
        <v/>
      </c>
    </row>
    <row r="5092" spans="1:12" ht="16.2">
      <c r="A5092" s="1"/>
      <c r="L5092" t="str">
        <f t="shared" si="89"/>
        <v/>
      </c>
    </row>
    <row r="5093" spans="1:12" ht="16.2">
      <c r="A5093" s="1"/>
      <c r="L5093" t="str">
        <f t="shared" si="89"/>
        <v/>
      </c>
    </row>
    <row r="5094" spans="1:12" ht="16.2">
      <c r="A5094" s="1"/>
      <c r="L5094" t="str">
        <f t="shared" si="89"/>
        <v/>
      </c>
    </row>
    <row r="5095" spans="1:12" ht="16.2">
      <c r="A5095" s="1"/>
      <c r="L5095" t="str">
        <f t="shared" si="89"/>
        <v/>
      </c>
    </row>
    <row r="5096" spans="1:12" ht="16.2">
      <c r="A5096" s="1"/>
      <c r="L5096" t="str">
        <f t="shared" si="89"/>
        <v/>
      </c>
    </row>
    <row r="5097" spans="1:12" ht="16.2">
      <c r="A5097" s="1"/>
      <c r="L5097" t="str">
        <f t="shared" si="89"/>
        <v/>
      </c>
    </row>
    <row r="5098" spans="1:12" ht="16.2">
      <c r="A5098" s="1"/>
      <c r="L5098" t="str">
        <f t="shared" si="89"/>
        <v/>
      </c>
    </row>
    <row r="5099" spans="1:12" ht="16.2">
      <c r="A5099" s="1"/>
      <c r="L5099" t="str">
        <f t="shared" si="89"/>
        <v/>
      </c>
    </row>
    <row r="5100" spans="1:12" ht="16.2">
      <c r="A5100" s="1"/>
      <c r="L5100" t="str">
        <f t="shared" si="89"/>
        <v/>
      </c>
    </row>
    <row r="5101" spans="1:12" ht="16.2">
      <c r="A5101" s="1"/>
      <c r="L5101" t="str">
        <f t="shared" si="89"/>
        <v/>
      </c>
    </row>
    <row r="5102" spans="1:12" ht="16.2">
      <c r="A5102" s="1"/>
      <c r="L5102" t="str">
        <f t="shared" si="89"/>
        <v/>
      </c>
    </row>
    <row r="5103" spans="1:12" ht="16.2">
      <c r="A5103" s="1"/>
      <c r="L5103" t="str">
        <f t="shared" si="89"/>
        <v/>
      </c>
    </row>
    <row r="5104" spans="1:12" ht="16.2">
      <c r="A5104" s="1"/>
      <c r="L5104" t="str">
        <f t="shared" si="89"/>
        <v/>
      </c>
    </row>
    <row r="5105" spans="1:12" ht="16.2">
      <c r="A5105" s="1"/>
      <c r="L5105" t="str">
        <f t="shared" si="89"/>
        <v/>
      </c>
    </row>
    <row r="5106" spans="1:12" ht="16.2">
      <c r="A5106" s="1"/>
      <c r="L5106" t="str">
        <f t="shared" si="89"/>
        <v/>
      </c>
    </row>
    <row r="5107" spans="1:12" ht="16.2">
      <c r="A5107" s="1"/>
      <c r="L5107" t="str">
        <f t="shared" si="89"/>
        <v/>
      </c>
    </row>
    <row r="5108" spans="1:12" ht="16.2">
      <c r="A5108" s="1"/>
      <c r="L5108" t="str">
        <f t="shared" si="89"/>
        <v/>
      </c>
    </row>
    <row r="5109" spans="1:12" ht="16.2">
      <c r="A5109" s="1"/>
      <c r="L5109" t="str">
        <f t="shared" ref="L5109:L5172" si="90">IF(ISBLANK(A5109),"",TEXT(A5109,"yyyy"))</f>
        <v/>
      </c>
    </row>
    <row r="5110" spans="1:12" ht="16.2">
      <c r="A5110" s="1"/>
      <c r="L5110" t="str">
        <f t="shared" si="90"/>
        <v/>
      </c>
    </row>
    <row r="5111" spans="1:12" ht="16.2">
      <c r="A5111" s="1"/>
      <c r="L5111" t="str">
        <f t="shared" si="90"/>
        <v/>
      </c>
    </row>
    <row r="5112" spans="1:12" ht="16.2">
      <c r="A5112" s="1"/>
      <c r="L5112" t="str">
        <f t="shared" si="90"/>
        <v/>
      </c>
    </row>
    <row r="5113" spans="1:12" ht="16.2">
      <c r="A5113" s="1"/>
      <c r="L5113" t="str">
        <f t="shared" si="90"/>
        <v/>
      </c>
    </row>
    <row r="5114" spans="1:12" ht="16.2">
      <c r="A5114" s="1"/>
      <c r="L5114" t="str">
        <f t="shared" si="90"/>
        <v/>
      </c>
    </row>
    <row r="5115" spans="1:12" ht="16.2">
      <c r="A5115" s="1"/>
      <c r="L5115" t="str">
        <f t="shared" si="90"/>
        <v/>
      </c>
    </row>
    <row r="5116" spans="1:12" ht="16.2">
      <c r="A5116" s="1"/>
      <c r="L5116" t="str">
        <f t="shared" si="90"/>
        <v/>
      </c>
    </row>
    <row r="5117" spans="1:12" ht="16.2">
      <c r="A5117" s="1"/>
      <c r="L5117" t="str">
        <f t="shared" si="90"/>
        <v/>
      </c>
    </row>
    <row r="5118" spans="1:12" ht="16.2">
      <c r="A5118" s="1"/>
      <c r="L5118" t="str">
        <f t="shared" si="90"/>
        <v/>
      </c>
    </row>
    <row r="5119" spans="1:12" ht="16.2">
      <c r="A5119" s="1"/>
      <c r="L5119" t="str">
        <f t="shared" si="90"/>
        <v/>
      </c>
    </row>
    <row r="5120" spans="1:12" ht="16.2">
      <c r="A5120" s="1"/>
      <c r="L5120" t="str">
        <f t="shared" si="90"/>
        <v/>
      </c>
    </row>
    <row r="5121" spans="1:12" ht="16.2">
      <c r="A5121" s="1"/>
      <c r="L5121" t="str">
        <f t="shared" si="90"/>
        <v/>
      </c>
    </row>
    <row r="5122" spans="1:12" ht="16.2">
      <c r="A5122" s="1"/>
      <c r="L5122" t="str">
        <f t="shared" si="90"/>
        <v/>
      </c>
    </row>
    <row r="5123" spans="1:12" ht="16.2">
      <c r="A5123" s="1"/>
      <c r="L5123" t="str">
        <f t="shared" si="90"/>
        <v/>
      </c>
    </row>
    <row r="5124" spans="1:12" ht="16.2">
      <c r="A5124" s="1"/>
      <c r="L5124" t="str">
        <f t="shared" si="90"/>
        <v/>
      </c>
    </row>
    <row r="5125" spans="1:12" ht="16.2">
      <c r="A5125" s="1"/>
      <c r="L5125" t="str">
        <f t="shared" si="90"/>
        <v/>
      </c>
    </row>
    <row r="5126" spans="1:12" ht="16.2">
      <c r="A5126" s="1"/>
      <c r="L5126" t="str">
        <f t="shared" si="90"/>
        <v/>
      </c>
    </row>
    <row r="5127" spans="1:12" ht="16.2">
      <c r="A5127" s="1"/>
      <c r="L5127" t="str">
        <f t="shared" si="90"/>
        <v/>
      </c>
    </row>
    <row r="5128" spans="1:12" ht="16.2">
      <c r="A5128" s="1"/>
      <c r="L5128" t="str">
        <f t="shared" si="90"/>
        <v/>
      </c>
    </row>
    <row r="5129" spans="1:12" ht="16.2">
      <c r="A5129" s="1"/>
      <c r="L5129" t="str">
        <f t="shared" si="90"/>
        <v/>
      </c>
    </row>
    <row r="5130" spans="1:12" ht="16.2">
      <c r="A5130" s="1"/>
      <c r="L5130" t="str">
        <f t="shared" si="90"/>
        <v/>
      </c>
    </row>
    <row r="5131" spans="1:12" ht="16.2">
      <c r="A5131" s="1"/>
      <c r="L5131" t="str">
        <f t="shared" si="90"/>
        <v/>
      </c>
    </row>
    <row r="5132" spans="1:12" ht="16.2">
      <c r="A5132" s="1"/>
      <c r="L5132" t="str">
        <f t="shared" si="90"/>
        <v/>
      </c>
    </row>
    <row r="5133" spans="1:12" ht="16.2">
      <c r="A5133" s="1"/>
      <c r="L5133" t="str">
        <f t="shared" si="90"/>
        <v/>
      </c>
    </row>
    <row r="5134" spans="1:12" ht="16.2">
      <c r="A5134" s="1"/>
      <c r="L5134" t="str">
        <f t="shared" si="90"/>
        <v/>
      </c>
    </row>
    <row r="5135" spans="1:12" ht="16.2">
      <c r="A5135" s="1"/>
      <c r="L5135" t="str">
        <f t="shared" si="90"/>
        <v/>
      </c>
    </row>
    <row r="5136" spans="1:12" ht="16.2">
      <c r="A5136" s="1"/>
      <c r="L5136" t="str">
        <f t="shared" si="90"/>
        <v/>
      </c>
    </row>
    <row r="5137" spans="1:12" ht="16.2">
      <c r="A5137" s="1"/>
      <c r="L5137" t="str">
        <f t="shared" si="90"/>
        <v/>
      </c>
    </row>
    <row r="5138" spans="1:12" ht="16.2">
      <c r="A5138" s="1"/>
      <c r="L5138" t="str">
        <f t="shared" si="90"/>
        <v/>
      </c>
    </row>
    <row r="5139" spans="1:12" ht="16.2">
      <c r="A5139" s="1"/>
      <c r="L5139" t="str">
        <f t="shared" si="90"/>
        <v/>
      </c>
    </row>
    <row r="5140" spans="1:12" ht="16.2">
      <c r="A5140" s="1"/>
      <c r="L5140" t="str">
        <f t="shared" si="90"/>
        <v/>
      </c>
    </row>
    <row r="5141" spans="1:12" ht="16.2">
      <c r="A5141" s="1"/>
      <c r="L5141" t="str">
        <f t="shared" si="90"/>
        <v/>
      </c>
    </row>
    <row r="5142" spans="1:12" ht="16.2">
      <c r="A5142" s="1"/>
      <c r="L5142" t="str">
        <f t="shared" si="90"/>
        <v/>
      </c>
    </row>
    <row r="5143" spans="1:12" ht="16.2">
      <c r="A5143" s="1"/>
      <c r="L5143" t="str">
        <f t="shared" si="90"/>
        <v/>
      </c>
    </row>
    <row r="5144" spans="1:12" ht="16.2">
      <c r="A5144" s="1"/>
      <c r="L5144" t="str">
        <f t="shared" si="90"/>
        <v/>
      </c>
    </row>
    <row r="5145" spans="1:12" ht="16.2">
      <c r="A5145" s="1"/>
      <c r="L5145" t="str">
        <f t="shared" si="90"/>
        <v/>
      </c>
    </row>
    <row r="5146" spans="1:12" ht="16.2">
      <c r="A5146" s="1"/>
      <c r="L5146" t="str">
        <f t="shared" si="90"/>
        <v/>
      </c>
    </row>
    <row r="5147" spans="1:12" ht="16.2">
      <c r="A5147" s="1"/>
      <c r="L5147" t="str">
        <f t="shared" si="90"/>
        <v/>
      </c>
    </row>
    <row r="5148" spans="1:12" ht="16.2">
      <c r="A5148" s="1"/>
      <c r="L5148" t="str">
        <f t="shared" si="90"/>
        <v/>
      </c>
    </row>
    <row r="5149" spans="1:12" ht="16.2">
      <c r="A5149" s="1"/>
      <c r="L5149" t="str">
        <f t="shared" si="90"/>
        <v/>
      </c>
    </row>
    <row r="5150" spans="1:12" ht="16.2">
      <c r="A5150" s="1"/>
      <c r="L5150" t="str">
        <f t="shared" si="90"/>
        <v/>
      </c>
    </row>
    <row r="5151" spans="1:12" ht="16.2">
      <c r="A5151" s="1"/>
      <c r="L5151" t="str">
        <f t="shared" si="90"/>
        <v/>
      </c>
    </row>
    <row r="5152" spans="1:12" ht="16.2">
      <c r="A5152" s="1"/>
      <c r="L5152" t="str">
        <f t="shared" si="90"/>
        <v/>
      </c>
    </row>
    <row r="5153" spans="1:12" ht="16.2">
      <c r="A5153" s="1"/>
      <c r="L5153" t="str">
        <f t="shared" si="90"/>
        <v/>
      </c>
    </row>
    <row r="5154" spans="1:12" ht="16.2">
      <c r="A5154" s="1"/>
      <c r="L5154" t="str">
        <f t="shared" si="90"/>
        <v/>
      </c>
    </row>
    <row r="5155" spans="1:12" ht="16.2">
      <c r="A5155" s="1"/>
      <c r="L5155" t="str">
        <f t="shared" si="90"/>
        <v/>
      </c>
    </row>
    <row r="5156" spans="1:12" ht="16.2">
      <c r="A5156" s="1"/>
      <c r="L5156" t="str">
        <f t="shared" si="90"/>
        <v/>
      </c>
    </row>
    <row r="5157" spans="1:12" ht="16.2">
      <c r="A5157" s="1"/>
      <c r="L5157" t="str">
        <f t="shared" si="90"/>
        <v/>
      </c>
    </row>
    <row r="5158" spans="1:12" ht="16.2">
      <c r="A5158" s="1"/>
      <c r="L5158" t="str">
        <f t="shared" si="90"/>
        <v/>
      </c>
    </row>
    <row r="5159" spans="1:12" ht="16.2">
      <c r="A5159" s="1"/>
      <c r="L5159" t="str">
        <f t="shared" si="90"/>
        <v/>
      </c>
    </row>
    <row r="5160" spans="1:12" ht="16.2">
      <c r="A5160" s="1"/>
      <c r="L5160" t="str">
        <f t="shared" si="90"/>
        <v/>
      </c>
    </row>
    <row r="5161" spans="1:12" ht="16.2">
      <c r="A5161" s="1"/>
      <c r="L5161" t="str">
        <f t="shared" si="90"/>
        <v/>
      </c>
    </row>
    <row r="5162" spans="1:12" ht="16.2">
      <c r="A5162" s="1"/>
      <c r="L5162" t="str">
        <f t="shared" si="90"/>
        <v/>
      </c>
    </row>
    <row r="5163" spans="1:12" ht="16.2">
      <c r="A5163" s="1"/>
      <c r="L5163" t="str">
        <f t="shared" si="90"/>
        <v/>
      </c>
    </row>
    <row r="5164" spans="1:12" ht="16.2">
      <c r="A5164" s="1"/>
      <c r="L5164" t="str">
        <f t="shared" si="90"/>
        <v/>
      </c>
    </row>
    <row r="5165" spans="1:12" ht="16.2">
      <c r="A5165" s="1"/>
      <c r="L5165" t="str">
        <f t="shared" si="90"/>
        <v/>
      </c>
    </row>
    <row r="5166" spans="1:12" ht="16.2">
      <c r="A5166" s="1"/>
      <c r="L5166" t="str">
        <f t="shared" si="90"/>
        <v/>
      </c>
    </row>
    <row r="5167" spans="1:12" ht="16.2">
      <c r="A5167" s="1"/>
      <c r="L5167" t="str">
        <f t="shared" si="90"/>
        <v/>
      </c>
    </row>
    <row r="5168" spans="1:12" ht="16.2">
      <c r="A5168" s="1"/>
      <c r="L5168" t="str">
        <f t="shared" si="90"/>
        <v/>
      </c>
    </row>
    <row r="5169" spans="1:12" ht="16.2">
      <c r="A5169" s="1"/>
      <c r="L5169" t="str">
        <f t="shared" si="90"/>
        <v/>
      </c>
    </row>
    <row r="5170" spans="1:12" ht="16.2">
      <c r="A5170" s="1"/>
      <c r="L5170" t="str">
        <f t="shared" si="90"/>
        <v/>
      </c>
    </row>
    <row r="5171" spans="1:12" ht="16.2">
      <c r="A5171" s="1"/>
      <c r="L5171" t="str">
        <f t="shared" si="90"/>
        <v/>
      </c>
    </row>
    <row r="5172" spans="1:12" ht="16.2">
      <c r="A5172" s="1"/>
      <c r="L5172" t="str">
        <f t="shared" si="90"/>
        <v/>
      </c>
    </row>
    <row r="5173" spans="1:12" ht="16.2">
      <c r="A5173" s="1"/>
      <c r="L5173" t="str">
        <f t="shared" ref="L5173:L5236" si="91">IF(ISBLANK(A5173),"",TEXT(A5173,"yyyy"))</f>
        <v/>
      </c>
    </row>
    <row r="5174" spans="1:12" ht="16.2">
      <c r="A5174" s="1"/>
      <c r="L5174" t="str">
        <f t="shared" si="91"/>
        <v/>
      </c>
    </row>
    <row r="5175" spans="1:12" ht="16.2">
      <c r="A5175" s="1"/>
      <c r="L5175" t="str">
        <f t="shared" si="91"/>
        <v/>
      </c>
    </row>
    <row r="5176" spans="1:12" ht="16.2">
      <c r="A5176" s="1"/>
      <c r="L5176" t="str">
        <f t="shared" si="91"/>
        <v/>
      </c>
    </row>
    <row r="5177" spans="1:12" ht="16.2">
      <c r="A5177" s="1"/>
      <c r="L5177" t="str">
        <f t="shared" si="91"/>
        <v/>
      </c>
    </row>
    <row r="5178" spans="1:12" ht="16.2">
      <c r="A5178" s="1"/>
      <c r="L5178" t="str">
        <f t="shared" si="91"/>
        <v/>
      </c>
    </row>
    <row r="5179" spans="1:12" ht="16.2">
      <c r="A5179" s="1"/>
      <c r="L5179" t="str">
        <f t="shared" si="91"/>
        <v/>
      </c>
    </row>
    <row r="5180" spans="1:12" ht="16.2">
      <c r="A5180" s="1"/>
      <c r="L5180" t="str">
        <f t="shared" si="91"/>
        <v/>
      </c>
    </row>
    <row r="5181" spans="1:12" ht="16.2">
      <c r="A5181" s="1"/>
      <c r="L5181" t="str">
        <f t="shared" si="91"/>
        <v/>
      </c>
    </row>
    <row r="5182" spans="1:12" ht="16.2">
      <c r="A5182" s="1"/>
      <c r="L5182" t="str">
        <f t="shared" si="91"/>
        <v/>
      </c>
    </row>
    <row r="5183" spans="1:12" ht="16.2">
      <c r="A5183" s="1"/>
      <c r="L5183" t="str">
        <f t="shared" si="91"/>
        <v/>
      </c>
    </row>
    <row r="5184" spans="1:12" ht="16.2">
      <c r="A5184" s="1"/>
      <c r="L5184" t="str">
        <f t="shared" si="91"/>
        <v/>
      </c>
    </row>
    <row r="5185" spans="1:12" ht="16.2">
      <c r="A5185" s="1"/>
      <c r="L5185" t="str">
        <f t="shared" si="91"/>
        <v/>
      </c>
    </row>
    <row r="5186" spans="1:12" ht="16.2">
      <c r="A5186" s="1"/>
      <c r="L5186" t="str">
        <f t="shared" si="91"/>
        <v/>
      </c>
    </row>
    <row r="5187" spans="1:12" ht="16.2">
      <c r="A5187" s="1"/>
      <c r="L5187" t="str">
        <f t="shared" si="91"/>
        <v/>
      </c>
    </row>
    <row r="5188" spans="1:12" ht="16.2">
      <c r="A5188" s="1"/>
      <c r="L5188" t="str">
        <f t="shared" si="91"/>
        <v/>
      </c>
    </row>
    <row r="5189" spans="1:12" ht="16.2">
      <c r="A5189" s="1"/>
      <c r="L5189" t="str">
        <f t="shared" si="91"/>
        <v/>
      </c>
    </row>
    <row r="5190" spans="1:12" ht="16.2">
      <c r="A5190" s="1"/>
      <c r="L5190" t="str">
        <f t="shared" si="91"/>
        <v/>
      </c>
    </row>
    <row r="5191" spans="1:12" ht="16.2">
      <c r="A5191" s="1"/>
      <c r="L5191" t="str">
        <f t="shared" si="91"/>
        <v/>
      </c>
    </row>
    <row r="5192" spans="1:12" ht="16.2">
      <c r="A5192" s="1"/>
      <c r="L5192" t="str">
        <f t="shared" si="91"/>
        <v/>
      </c>
    </row>
    <row r="5193" spans="1:12" ht="16.2">
      <c r="A5193" s="1"/>
      <c r="L5193" t="str">
        <f t="shared" si="91"/>
        <v/>
      </c>
    </row>
    <row r="5194" spans="1:12" ht="16.2">
      <c r="A5194" s="1"/>
      <c r="L5194" t="str">
        <f t="shared" si="91"/>
        <v/>
      </c>
    </row>
    <row r="5195" spans="1:12" ht="16.2">
      <c r="A5195" s="1"/>
      <c r="L5195" t="str">
        <f t="shared" si="91"/>
        <v/>
      </c>
    </row>
    <row r="5196" spans="1:12" ht="16.2">
      <c r="A5196" s="1"/>
      <c r="L5196" t="str">
        <f t="shared" si="91"/>
        <v/>
      </c>
    </row>
    <row r="5197" spans="1:12" ht="16.2">
      <c r="A5197" s="1"/>
      <c r="L5197" t="str">
        <f t="shared" si="91"/>
        <v/>
      </c>
    </row>
    <row r="5198" spans="1:12" ht="16.2">
      <c r="A5198" s="1"/>
      <c r="L5198" t="str">
        <f t="shared" si="91"/>
        <v/>
      </c>
    </row>
    <row r="5199" spans="1:12" ht="16.2">
      <c r="A5199" s="1"/>
      <c r="L5199" t="str">
        <f t="shared" si="91"/>
        <v/>
      </c>
    </row>
    <row r="5200" spans="1:12" ht="16.2">
      <c r="A5200" s="1"/>
      <c r="L5200" t="str">
        <f t="shared" si="91"/>
        <v/>
      </c>
    </row>
    <row r="5201" spans="1:12" ht="16.2">
      <c r="A5201" s="1"/>
      <c r="L5201" t="str">
        <f t="shared" si="91"/>
        <v/>
      </c>
    </row>
    <row r="5202" spans="1:12" ht="16.2">
      <c r="A5202" s="1"/>
      <c r="L5202" t="str">
        <f t="shared" si="91"/>
        <v/>
      </c>
    </row>
    <row r="5203" spans="1:12" ht="16.2">
      <c r="A5203" s="1"/>
      <c r="L5203" t="str">
        <f t="shared" si="91"/>
        <v/>
      </c>
    </row>
    <row r="5204" spans="1:12" ht="16.2">
      <c r="A5204" s="1"/>
      <c r="L5204" t="str">
        <f t="shared" si="91"/>
        <v/>
      </c>
    </row>
    <row r="5205" spans="1:12" ht="16.2">
      <c r="A5205" s="1"/>
      <c r="L5205" t="str">
        <f t="shared" si="91"/>
        <v/>
      </c>
    </row>
    <row r="5206" spans="1:12" ht="16.2">
      <c r="A5206" s="1"/>
      <c r="L5206" t="str">
        <f t="shared" si="91"/>
        <v/>
      </c>
    </row>
    <row r="5207" spans="1:12" ht="16.2">
      <c r="A5207" s="1"/>
      <c r="L5207" t="str">
        <f t="shared" si="91"/>
        <v/>
      </c>
    </row>
    <row r="5208" spans="1:12" ht="16.2">
      <c r="A5208" s="1"/>
      <c r="L5208" t="str">
        <f t="shared" si="91"/>
        <v/>
      </c>
    </row>
    <row r="5209" spans="1:12" ht="16.2">
      <c r="A5209" s="1"/>
      <c r="L5209" t="str">
        <f t="shared" si="91"/>
        <v/>
      </c>
    </row>
    <row r="5210" spans="1:12" ht="16.2">
      <c r="A5210" s="1"/>
      <c r="L5210" t="str">
        <f t="shared" si="91"/>
        <v/>
      </c>
    </row>
    <row r="5211" spans="1:12" ht="16.2">
      <c r="A5211" s="1"/>
      <c r="L5211" t="str">
        <f t="shared" si="91"/>
        <v/>
      </c>
    </row>
    <row r="5212" spans="1:12" ht="16.2">
      <c r="A5212" s="1"/>
      <c r="L5212" t="str">
        <f t="shared" si="91"/>
        <v/>
      </c>
    </row>
    <row r="5213" spans="1:12" ht="16.2">
      <c r="A5213" s="1"/>
      <c r="L5213" t="str">
        <f t="shared" si="91"/>
        <v/>
      </c>
    </row>
    <row r="5214" spans="1:12" ht="16.2">
      <c r="A5214" s="1"/>
      <c r="L5214" t="str">
        <f t="shared" si="91"/>
        <v/>
      </c>
    </row>
    <row r="5215" spans="1:12" ht="16.2">
      <c r="A5215" s="1"/>
      <c r="L5215" t="str">
        <f t="shared" si="91"/>
        <v/>
      </c>
    </row>
    <row r="5216" spans="1:12" ht="16.2">
      <c r="A5216" s="1"/>
      <c r="L5216" t="str">
        <f t="shared" si="91"/>
        <v/>
      </c>
    </row>
    <row r="5217" spans="1:12" ht="16.2">
      <c r="A5217" s="1"/>
      <c r="L5217" t="str">
        <f t="shared" si="91"/>
        <v/>
      </c>
    </row>
    <row r="5218" spans="1:12" ht="16.2">
      <c r="A5218" s="1"/>
      <c r="L5218" t="str">
        <f t="shared" si="91"/>
        <v/>
      </c>
    </row>
    <row r="5219" spans="1:12" ht="16.2">
      <c r="A5219" s="1"/>
      <c r="L5219" t="str">
        <f t="shared" si="91"/>
        <v/>
      </c>
    </row>
    <row r="5220" spans="1:12" ht="16.2">
      <c r="A5220" s="1"/>
      <c r="L5220" t="str">
        <f t="shared" si="91"/>
        <v/>
      </c>
    </row>
    <row r="5221" spans="1:12" ht="16.2">
      <c r="A5221" s="1"/>
      <c r="L5221" t="str">
        <f t="shared" si="91"/>
        <v/>
      </c>
    </row>
    <row r="5222" spans="1:12" ht="16.2">
      <c r="A5222" s="1"/>
      <c r="L5222" t="str">
        <f t="shared" si="91"/>
        <v/>
      </c>
    </row>
    <row r="5223" spans="1:12" ht="16.2">
      <c r="A5223" s="1"/>
      <c r="L5223" t="str">
        <f t="shared" si="91"/>
        <v/>
      </c>
    </row>
    <row r="5224" spans="1:12" ht="16.2">
      <c r="A5224" s="1"/>
      <c r="L5224" t="str">
        <f t="shared" si="91"/>
        <v/>
      </c>
    </row>
    <row r="5225" spans="1:12" ht="16.2">
      <c r="A5225" s="1"/>
      <c r="L5225" t="str">
        <f t="shared" si="91"/>
        <v/>
      </c>
    </row>
    <row r="5226" spans="1:12" ht="16.2">
      <c r="A5226" s="1"/>
      <c r="L5226" t="str">
        <f t="shared" si="91"/>
        <v/>
      </c>
    </row>
    <row r="5227" spans="1:12" ht="16.2">
      <c r="A5227" s="1"/>
      <c r="L5227" t="str">
        <f t="shared" si="91"/>
        <v/>
      </c>
    </row>
    <row r="5228" spans="1:12" ht="16.2">
      <c r="A5228" s="1"/>
      <c r="L5228" t="str">
        <f t="shared" si="91"/>
        <v/>
      </c>
    </row>
    <row r="5229" spans="1:12" ht="16.2">
      <c r="A5229" s="1"/>
      <c r="L5229" t="str">
        <f t="shared" si="91"/>
        <v/>
      </c>
    </row>
    <row r="5230" spans="1:12" ht="16.2">
      <c r="A5230" s="1"/>
      <c r="L5230" t="str">
        <f t="shared" si="91"/>
        <v/>
      </c>
    </row>
    <row r="5231" spans="1:12" ht="16.2">
      <c r="A5231" s="1"/>
      <c r="L5231" t="str">
        <f t="shared" si="91"/>
        <v/>
      </c>
    </row>
    <row r="5232" spans="1:12" ht="16.2">
      <c r="A5232" s="1"/>
      <c r="L5232" t="str">
        <f t="shared" si="91"/>
        <v/>
      </c>
    </row>
    <row r="5233" spans="1:12" ht="16.2">
      <c r="A5233" s="1"/>
      <c r="L5233" t="str">
        <f t="shared" si="91"/>
        <v/>
      </c>
    </row>
    <row r="5234" spans="1:12" ht="16.2">
      <c r="A5234" s="1"/>
      <c r="L5234" t="str">
        <f t="shared" si="91"/>
        <v/>
      </c>
    </row>
    <row r="5235" spans="1:12" ht="16.2">
      <c r="A5235" s="1"/>
      <c r="L5235" t="str">
        <f t="shared" si="91"/>
        <v/>
      </c>
    </row>
    <row r="5236" spans="1:12" ht="16.2">
      <c r="A5236" s="1"/>
      <c r="L5236" t="str">
        <f t="shared" si="91"/>
        <v/>
      </c>
    </row>
    <row r="5237" spans="1:12" ht="16.2">
      <c r="A5237" s="1"/>
      <c r="L5237" t="str">
        <f t="shared" ref="L5237:L5300" si="92">IF(ISBLANK(A5237),"",TEXT(A5237,"yyyy"))</f>
        <v/>
      </c>
    </row>
    <row r="5238" spans="1:12" ht="16.2">
      <c r="A5238" s="1"/>
      <c r="L5238" t="str">
        <f t="shared" si="92"/>
        <v/>
      </c>
    </row>
    <row r="5239" spans="1:12" ht="16.2">
      <c r="A5239" s="1"/>
      <c r="L5239" t="str">
        <f t="shared" si="92"/>
        <v/>
      </c>
    </row>
    <row r="5240" spans="1:12" ht="16.2">
      <c r="A5240" s="1"/>
      <c r="L5240" t="str">
        <f t="shared" si="92"/>
        <v/>
      </c>
    </row>
    <row r="5241" spans="1:12" ht="16.2">
      <c r="A5241" s="1"/>
      <c r="L5241" t="str">
        <f t="shared" si="92"/>
        <v/>
      </c>
    </row>
    <row r="5242" spans="1:12" ht="16.2">
      <c r="A5242" s="1"/>
      <c r="L5242" t="str">
        <f t="shared" si="92"/>
        <v/>
      </c>
    </row>
    <row r="5243" spans="1:12" ht="16.2">
      <c r="A5243" s="1"/>
      <c r="L5243" t="str">
        <f t="shared" si="92"/>
        <v/>
      </c>
    </row>
    <row r="5244" spans="1:12" ht="16.2">
      <c r="A5244" s="1"/>
      <c r="L5244" t="str">
        <f t="shared" si="92"/>
        <v/>
      </c>
    </row>
    <row r="5245" spans="1:12" ht="16.2">
      <c r="A5245" s="1"/>
      <c r="L5245" t="str">
        <f t="shared" si="92"/>
        <v/>
      </c>
    </row>
    <row r="5246" spans="1:12" ht="16.2">
      <c r="A5246" s="1"/>
      <c r="L5246" t="str">
        <f t="shared" si="92"/>
        <v/>
      </c>
    </row>
    <row r="5247" spans="1:12" ht="16.2">
      <c r="A5247" s="1"/>
      <c r="L5247" t="str">
        <f t="shared" si="92"/>
        <v/>
      </c>
    </row>
    <row r="5248" spans="1:12" ht="16.2">
      <c r="A5248" s="1"/>
      <c r="L5248" t="str">
        <f t="shared" si="92"/>
        <v/>
      </c>
    </row>
    <row r="5249" spans="1:12" ht="16.2">
      <c r="A5249" s="1"/>
      <c r="L5249" t="str">
        <f t="shared" si="92"/>
        <v/>
      </c>
    </row>
    <row r="5250" spans="1:12" ht="16.2">
      <c r="A5250" s="1"/>
      <c r="L5250" t="str">
        <f t="shared" si="92"/>
        <v/>
      </c>
    </row>
    <row r="5251" spans="1:12" ht="16.2">
      <c r="A5251" s="1"/>
      <c r="L5251" t="str">
        <f t="shared" si="92"/>
        <v/>
      </c>
    </row>
    <row r="5252" spans="1:12" ht="16.2">
      <c r="A5252" s="1"/>
      <c r="L5252" t="str">
        <f t="shared" si="92"/>
        <v/>
      </c>
    </row>
    <row r="5253" spans="1:12" ht="16.2">
      <c r="A5253" s="1"/>
      <c r="L5253" t="str">
        <f t="shared" si="92"/>
        <v/>
      </c>
    </row>
    <row r="5254" spans="1:12" ht="16.2">
      <c r="A5254" s="1"/>
      <c r="L5254" t="str">
        <f t="shared" si="92"/>
        <v/>
      </c>
    </row>
    <row r="5255" spans="1:12" ht="16.2">
      <c r="A5255" s="1"/>
      <c r="L5255" t="str">
        <f t="shared" si="92"/>
        <v/>
      </c>
    </row>
    <row r="5256" spans="1:12" ht="16.2">
      <c r="A5256" s="1"/>
      <c r="L5256" t="str">
        <f t="shared" si="92"/>
        <v/>
      </c>
    </row>
    <row r="5257" spans="1:12" ht="16.2">
      <c r="A5257" s="1"/>
      <c r="L5257" t="str">
        <f t="shared" si="92"/>
        <v/>
      </c>
    </row>
    <row r="5258" spans="1:12" ht="16.2">
      <c r="A5258" s="1"/>
      <c r="L5258" t="str">
        <f t="shared" si="92"/>
        <v/>
      </c>
    </row>
    <row r="5259" spans="1:12" ht="16.2">
      <c r="A5259" s="1"/>
      <c r="L5259" t="str">
        <f t="shared" si="92"/>
        <v/>
      </c>
    </row>
    <row r="5260" spans="1:12" ht="16.2">
      <c r="A5260" s="1"/>
      <c r="L5260" t="str">
        <f t="shared" si="92"/>
        <v/>
      </c>
    </row>
    <row r="5261" spans="1:12" ht="16.2">
      <c r="A5261" s="1"/>
      <c r="L5261" t="str">
        <f t="shared" si="92"/>
        <v/>
      </c>
    </row>
    <row r="5262" spans="1:12" ht="16.2">
      <c r="A5262" s="1"/>
      <c r="L5262" t="str">
        <f t="shared" si="92"/>
        <v/>
      </c>
    </row>
    <row r="5263" spans="1:12" ht="16.2">
      <c r="A5263" s="1"/>
      <c r="L5263" t="str">
        <f t="shared" si="92"/>
        <v/>
      </c>
    </row>
    <row r="5264" spans="1:12" ht="16.2">
      <c r="A5264" s="1"/>
      <c r="L5264" t="str">
        <f t="shared" si="92"/>
        <v/>
      </c>
    </row>
    <row r="5265" spans="1:12" ht="16.2">
      <c r="A5265" s="1"/>
      <c r="L5265" t="str">
        <f t="shared" si="92"/>
        <v/>
      </c>
    </row>
    <row r="5266" spans="1:12" ht="16.2">
      <c r="A5266" s="1"/>
      <c r="L5266" t="str">
        <f t="shared" si="92"/>
        <v/>
      </c>
    </row>
    <row r="5267" spans="1:12" ht="16.2">
      <c r="A5267" s="1"/>
      <c r="L5267" t="str">
        <f t="shared" si="92"/>
        <v/>
      </c>
    </row>
    <row r="5268" spans="1:12" ht="16.2">
      <c r="A5268" s="1"/>
      <c r="L5268" t="str">
        <f t="shared" si="92"/>
        <v/>
      </c>
    </row>
    <row r="5269" spans="1:12" ht="16.2">
      <c r="A5269" s="1"/>
      <c r="L5269" t="str">
        <f t="shared" si="92"/>
        <v/>
      </c>
    </row>
    <row r="5270" spans="1:12" ht="16.2">
      <c r="A5270" s="1"/>
      <c r="L5270" t="str">
        <f t="shared" si="92"/>
        <v/>
      </c>
    </row>
    <row r="5271" spans="1:12" ht="16.2">
      <c r="A5271" s="1"/>
      <c r="L5271" t="str">
        <f t="shared" si="92"/>
        <v/>
      </c>
    </row>
    <row r="5272" spans="1:12" ht="16.2">
      <c r="A5272" s="1"/>
      <c r="L5272" t="str">
        <f t="shared" si="92"/>
        <v/>
      </c>
    </row>
    <row r="5273" spans="1:12" ht="16.2">
      <c r="A5273" s="1"/>
      <c r="L5273" t="str">
        <f t="shared" si="92"/>
        <v/>
      </c>
    </row>
    <row r="5274" spans="1:12" ht="16.2">
      <c r="A5274" s="1"/>
      <c r="L5274" t="str">
        <f t="shared" si="92"/>
        <v/>
      </c>
    </row>
    <row r="5275" spans="1:12" ht="16.2">
      <c r="A5275" s="1"/>
      <c r="L5275" t="str">
        <f t="shared" si="92"/>
        <v/>
      </c>
    </row>
    <row r="5276" spans="1:12" ht="16.2">
      <c r="A5276" s="1"/>
      <c r="L5276" t="str">
        <f t="shared" si="92"/>
        <v/>
      </c>
    </row>
    <row r="5277" spans="1:12" ht="16.2">
      <c r="A5277" s="1"/>
      <c r="L5277" t="str">
        <f t="shared" si="92"/>
        <v/>
      </c>
    </row>
    <row r="5278" spans="1:12" ht="16.2">
      <c r="A5278" s="1"/>
      <c r="L5278" t="str">
        <f t="shared" si="92"/>
        <v/>
      </c>
    </row>
    <row r="5279" spans="1:12" ht="16.2">
      <c r="A5279" s="1"/>
      <c r="L5279" t="str">
        <f t="shared" si="92"/>
        <v/>
      </c>
    </row>
    <row r="5280" spans="1:12" ht="16.2">
      <c r="A5280" s="1"/>
      <c r="L5280" t="str">
        <f t="shared" si="92"/>
        <v/>
      </c>
    </row>
    <row r="5281" spans="1:12" ht="16.2">
      <c r="A5281" s="1"/>
      <c r="L5281" t="str">
        <f t="shared" si="92"/>
        <v/>
      </c>
    </row>
    <row r="5282" spans="1:12" ht="16.2">
      <c r="A5282" s="1"/>
      <c r="L5282" t="str">
        <f t="shared" si="92"/>
        <v/>
      </c>
    </row>
    <row r="5283" spans="1:12" ht="16.2">
      <c r="A5283" s="1"/>
      <c r="L5283" t="str">
        <f t="shared" si="92"/>
        <v/>
      </c>
    </row>
    <row r="5284" spans="1:12" ht="16.2">
      <c r="A5284" s="1"/>
      <c r="L5284" t="str">
        <f t="shared" si="92"/>
        <v/>
      </c>
    </row>
    <row r="5285" spans="1:12" ht="16.2">
      <c r="A5285" s="1"/>
      <c r="L5285" t="str">
        <f t="shared" si="92"/>
        <v/>
      </c>
    </row>
    <row r="5286" spans="1:12" ht="16.2">
      <c r="A5286" s="1"/>
      <c r="L5286" t="str">
        <f t="shared" si="92"/>
        <v/>
      </c>
    </row>
    <row r="5287" spans="1:12" ht="16.2">
      <c r="A5287" s="1"/>
      <c r="L5287" t="str">
        <f t="shared" si="92"/>
        <v/>
      </c>
    </row>
    <row r="5288" spans="1:12" ht="16.2">
      <c r="A5288" s="1"/>
      <c r="L5288" t="str">
        <f t="shared" si="92"/>
        <v/>
      </c>
    </row>
    <row r="5289" spans="1:12" ht="16.2">
      <c r="A5289" s="1"/>
      <c r="L5289" t="str">
        <f t="shared" si="92"/>
        <v/>
      </c>
    </row>
    <row r="5290" spans="1:12" ht="16.2">
      <c r="A5290" s="1"/>
      <c r="L5290" t="str">
        <f t="shared" si="92"/>
        <v/>
      </c>
    </row>
    <row r="5291" spans="1:12" ht="16.2">
      <c r="A5291" s="1"/>
      <c r="L5291" t="str">
        <f t="shared" si="92"/>
        <v/>
      </c>
    </row>
    <row r="5292" spans="1:12" ht="16.2">
      <c r="A5292" s="1"/>
      <c r="L5292" t="str">
        <f t="shared" si="92"/>
        <v/>
      </c>
    </row>
    <row r="5293" spans="1:12" ht="16.2">
      <c r="A5293" s="1"/>
      <c r="L5293" t="str">
        <f t="shared" si="92"/>
        <v/>
      </c>
    </row>
    <row r="5294" spans="1:12" ht="16.2">
      <c r="A5294" s="1"/>
      <c r="L5294" t="str">
        <f t="shared" si="92"/>
        <v/>
      </c>
    </row>
    <row r="5295" spans="1:12" ht="16.2">
      <c r="A5295" s="1"/>
      <c r="L5295" t="str">
        <f t="shared" si="92"/>
        <v/>
      </c>
    </row>
    <row r="5296" spans="1:12" ht="16.2">
      <c r="A5296" s="1"/>
      <c r="L5296" t="str">
        <f t="shared" si="92"/>
        <v/>
      </c>
    </row>
    <row r="5297" spans="1:12" ht="16.2">
      <c r="A5297" s="1"/>
      <c r="L5297" t="str">
        <f t="shared" si="92"/>
        <v/>
      </c>
    </row>
    <row r="5298" spans="1:12" ht="16.2">
      <c r="A5298" s="1"/>
      <c r="L5298" t="str">
        <f t="shared" si="92"/>
        <v/>
      </c>
    </row>
    <row r="5299" spans="1:12" ht="16.2">
      <c r="A5299" s="1"/>
      <c r="L5299" t="str">
        <f t="shared" si="92"/>
        <v/>
      </c>
    </row>
    <row r="5300" spans="1:12" ht="16.2">
      <c r="A5300" s="1"/>
      <c r="L5300" t="str">
        <f t="shared" si="92"/>
        <v/>
      </c>
    </row>
    <row r="5301" spans="1:12" ht="16.2">
      <c r="A5301" s="1"/>
      <c r="L5301" t="str">
        <f t="shared" ref="L5301:L5364" si="93">IF(ISBLANK(A5301),"",TEXT(A5301,"yyyy"))</f>
        <v/>
      </c>
    </row>
    <row r="5302" spans="1:12" ht="16.2">
      <c r="A5302" s="1"/>
      <c r="L5302" t="str">
        <f t="shared" si="93"/>
        <v/>
      </c>
    </row>
    <row r="5303" spans="1:12" ht="16.2">
      <c r="A5303" s="1"/>
      <c r="L5303" t="str">
        <f t="shared" si="93"/>
        <v/>
      </c>
    </row>
    <row r="5304" spans="1:12" ht="16.2">
      <c r="A5304" s="1"/>
      <c r="L5304" t="str">
        <f t="shared" si="93"/>
        <v/>
      </c>
    </row>
    <row r="5305" spans="1:12" ht="16.2">
      <c r="A5305" s="1"/>
      <c r="L5305" t="str">
        <f t="shared" si="93"/>
        <v/>
      </c>
    </row>
    <row r="5306" spans="1:12" ht="16.2">
      <c r="A5306" s="1"/>
      <c r="L5306" t="str">
        <f t="shared" si="93"/>
        <v/>
      </c>
    </row>
    <row r="5307" spans="1:12" ht="16.2">
      <c r="A5307" s="1"/>
      <c r="L5307" t="str">
        <f t="shared" si="93"/>
        <v/>
      </c>
    </row>
    <row r="5308" spans="1:12" ht="16.2">
      <c r="A5308" s="1"/>
      <c r="L5308" t="str">
        <f t="shared" si="93"/>
        <v/>
      </c>
    </row>
    <row r="5309" spans="1:12" ht="16.2">
      <c r="A5309" s="1"/>
      <c r="L5309" t="str">
        <f t="shared" si="93"/>
        <v/>
      </c>
    </row>
    <row r="5310" spans="1:12" ht="16.2">
      <c r="A5310" s="1"/>
      <c r="L5310" t="str">
        <f t="shared" si="93"/>
        <v/>
      </c>
    </row>
    <row r="5311" spans="1:12" ht="16.2">
      <c r="A5311" s="1"/>
      <c r="L5311" t="str">
        <f t="shared" si="93"/>
        <v/>
      </c>
    </row>
    <row r="5312" spans="1:12" ht="16.2">
      <c r="A5312" s="1"/>
      <c r="L5312" t="str">
        <f t="shared" si="93"/>
        <v/>
      </c>
    </row>
    <row r="5313" spans="1:12" ht="16.2">
      <c r="A5313" s="1"/>
      <c r="L5313" t="str">
        <f t="shared" si="93"/>
        <v/>
      </c>
    </row>
    <row r="5314" spans="1:12" ht="16.2">
      <c r="A5314" s="1"/>
      <c r="L5314" t="str">
        <f t="shared" si="93"/>
        <v/>
      </c>
    </row>
    <row r="5315" spans="1:12" ht="16.2">
      <c r="A5315" s="1"/>
      <c r="L5315" t="str">
        <f t="shared" si="93"/>
        <v/>
      </c>
    </row>
    <row r="5316" spans="1:12" ht="16.2">
      <c r="A5316" s="1"/>
      <c r="L5316" t="str">
        <f t="shared" si="93"/>
        <v/>
      </c>
    </row>
    <row r="5317" spans="1:12" ht="16.2">
      <c r="A5317" s="1"/>
      <c r="L5317" t="str">
        <f t="shared" si="93"/>
        <v/>
      </c>
    </row>
    <row r="5318" spans="1:12" ht="16.2">
      <c r="A5318" s="1"/>
      <c r="L5318" t="str">
        <f t="shared" si="93"/>
        <v/>
      </c>
    </row>
    <row r="5319" spans="1:12" ht="16.2">
      <c r="A5319" s="1"/>
      <c r="L5319" t="str">
        <f t="shared" si="93"/>
        <v/>
      </c>
    </row>
    <row r="5320" spans="1:12" ht="16.2">
      <c r="A5320" s="1"/>
      <c r="L5320" t="str">
        <f t="shared" si="93"/>
        <v/>
      </c>
    </row>
    <row r="5321" spans="1:12" ht="16.2">
      <c r="A5321" s="1"/>
      <c r="L5321" t="str">
        <f t="shared" si="93"/>
        <v/>
      </c>
    </row>
    <row r="5322" spans="1:12" ht="16.2">
      <c r="A5322" s="1"/>
      <c r="L5322" t="str">
        <f t="shared" si="93"/>
        <v/>
      </c>
    </row>
    <row r="5323" spans="1:12" ht="16.2">
      <c r="A5323" s="1"/>
      <c r="L5323" t="str">
        <f t="shared" si="93"/>
        <v/>
      </c>
    </row>
    <row r="5324" spans="1:12" ht="16.2">
      <c r="A5324" s="1"/>
      <c r="L5324" t="str">
        <f t="shared" si="93"/>
        <v/>
      </c>
    </row>
    <row r="5325" spans="1:12" ht="16.2">
      <c r="A5325" s="1"/>
      <c r="L5325" t="str">
        <f t="shared" si="93"/>
        <v/>
      </c>
    </row>
    <row r="5326" spans="1:12" ht="16.2">
      <c r="A5326" s="1"/>
      <c r="L5326" t="str">
        <f t="shared" si="93"/>
        <v/>
      </c>
    </row>
    <row r="5327" spans="1:12" ht="16.2">
      <c r="A5327" s="1"/>
      <c r="L5327" t="str">
        <f t="shared" si="93"/>
        <v/>
      </c>
    </row>
    <row r="5328" spans="1:12" ht="16.2">
      <c r="A5328" s="1"/>
      <c r="L5328" t="str">
        <f t="shared" si="93"/>
        <v/>
      </c>
    </row>
    <row r="5329" spans="1:12" ht="16.2">
      <c r="A5329" s="1"/>
      <c r="L5329" t="str">
        <f t="shared" si="93"/>
        <v/>
      </c>
    </row>
    <row r="5330" spans="1:12" ht="16.2">
      <c r="A5330" s="1"/>
      <c r="L5330" t="str">
        <f t="shared" si="93"/>
        <v/>
      </c>
    </row>
    <row r="5331" spans="1:12" ht="16.2">
      <c r="A5331" s="1"/>
      <c r="L5331" t="str">
        <f t="shared" si="93"/>
        <v/>
      </c>
    </row>
    <row r="5332" spans="1:12" ht="16.2">
      <c r="A5332" s="1"/>
      <c r="L5332" t="str">
        <f t="shared" si="93"/>
        <v/>
      </c>
    </row>
    <row r="5333" spans="1:12" ht="16.2">
      <c r="A5333" s="1"/>
      <c r="L5333" t="str">
        <f t="shared" si="93"/>
        <v/>
      </c>
    </row>
    <row r="5334" spans="1:12" ht="16.2">
      <c r="A5334" s="1"/>
      <c r="L5334" t="str">
        <f t="shared" si="93"/>
        <v/>
      </c>
    </row>
    <row r="5335" spans="1:12" ht="16.2">
      <c r="A5335" s="1"/>
      <c r="L5335" t="str">
        <f t="shared" si="93"/>
        <v/>
      </c>
    </row>
    <row r="5336" spans="1:12" ht="16.2">
      <c r="A5336" s="1"/>
      <c r="L5336" t="str">
        <f t="shared" si="93"/>
        <v/>
      </c>
    </row>
    <row r="5337" spans="1:12" ht="16.2">
      <c r="A5337" s="1"/>
      <c r="L5337" t="str">
        <f t="shared" si="93"/>
        <v/>
      </c>
    </row>
    <row r="5338" spans="1:12" ht="16.2">
      <c r="A5338" s="1"/>
      <c r="L5338" t="str">
        <f t="shared" si="93"/>
        <v/>
      </c>
    </row>
    <row r="5339" spans="1:12" ht="16.2">
      <c r="A5339" s="1"/>
      <c r="L5339" t="str">
        <f t="shared" si="93"/>
        <v/>
      </c>
    </row>
    <row r="5340" spans="1:12" ht="16.2">
      <c r="A5340" s="1"/>
      <c r="L5340" t="str">
        <f t="shared" si="93"/>
        <v/>
      </c>
    </row>
    <row r="5341" spans="1:12" ht="16.2">
      <c r="A5341" s="1"/>
      <c r="L5341" t="str">
        <f t="shared" si="93"/>
        <v/>
      </c>
    </row>
    <row r="5342" spans="1:12" ht="16.2">
      <c r="A5342" s="1"/>
      <c r="L5342" t="str">
        <f t="shared" si="93"/>
        <v/>
      </c>
    </row>
    <row r="5343" spans="1:12" ht="16.2">
      <c r="A5343" s="1"/>
      <c r="L5343" t="str">
        <f t="shared" si="93"/>
        <v/>
      </c>
    </row>
    <row r="5344" spans="1:12" ht="16.2">
      <c r="A5344" s="1"/>
      <c r="L5344" t="str">
        <f t="shared" si="93"/>
        <v/>
      </c>
    </row>
    <row r="5345" spans="1:12" ht="16.2">
      <c r="A5345" s="1"/>
      <c r="L5345" t="str">
        <f t="shared" si="93"/>
        <v/>
      </c>
    </row>
    <row r="5346" spans="1:12" ht="16.2">
      <c r="A5346" s="1"/>
      <c r="L5346" t="str">
        <f t="shared" si="93"/>
        <v/>
      </c>
    </row>
    <row r="5347" spans="1:12" ht="16.2">
      <c r="A5347" s="1"/>
      <c r="L5347" t="str">
        <f t="shared" si="93"/>
        <v/>
      </c>
    </row>
    <row r="5348" spans="1:12" ht="16.2">
      <c r="A5348" s="1"/>
      <c r="L5348" t="str">
        <f t="shared" si="93"/>
        <v/>
      </c>
    </row>
    <row r="5349" spans="1:12" ht="16.2">
      <c r="A5349" s="1"/>
      <c r="L5349" t="str">
        <f t="shared" si="93"/>
        <v/>
      </c>
    </row>
    <row r="5350" spans="1:12" ht="16.2">
      <c r="A5350" s="1"/>
      <c r="L5350" t="str">
        <f t="shared" si="93"/>
        <v/>
      </c>
    </row>
    <row r="5351" spans="1:12" ht="16.2">
      <c r="A5351" s="1"/>
      <c r="L5351" t="str">
        <f t="shared" si="93"/>
        <v/>
      </c>
    </row>
    <row r="5352" spans="1:12" ht="16.2">
      <c r="A5352" s="1"/>
      <c r="L5352" t="str">
        <f t="shared" si="93"/>
        <v/>
      </c>
    </row>
    <row r="5353" spans="1:12" ht="16.2">
      <c r="A5353" s="1"/>
      <c r="L5353" t="str">
        <f t="shared" si="93"/>
        <v/>
      </c>
    </row>
    <row r="5354" spans="1:12" ht="16.2">
      <c r="A5354" s="1"/>
      <c r="L5354" t="str">
        <f t="shared" si="93"/>
        <v/>
      </c>
    </row>
    <row r="5355" spans="1:12" ht="16.2">
      <c r="A5355" s="1"/>
      <c r="L5355" t="str">
        <f t="shared" si="93"/>
        <v/>
      </c>
    </row>
    <row r="5356" spans="1:12" ht="16.2">
      <c r="A5356" s="1"/>
      <c r="L5356" t="str">
        <f t="shared" si="93"/>
        <v/>
      </c>
    </row>
    <row r="5357" spans="1:12" ht="16.2">
      <c r="A5357" s="1"/>
      <c r="L5357" t="str">
        <f t="shared" si="93"/>
        <v/>
      </c>
    </row>
    <row r="5358" spans="1:12" ht="16.2">
      <c r="A5358" s="1"/>
      <c r="L5358" t="str">
        <f t="shared" si="93"/>
        <v/>
      </c>
    </row>
    <row r="5359" spans="1:12" ht="16.2">
      <c r="A5359" s="1"/>
      <c r="L5359" t="str">
        <f t="shared" si="93"/>
        <v/>
      </c>
    </row>
    <row r="5360" spans="1:12" ht="16.2">
      <c r="A5360" s="1"/>
      <c r="L5360" t="str">
        <f t="shared" si="93"/>
        <v/>
      </c>
    </row>
    <row r="5361" spans="1:12" ht="16.2">
      <c r="A5361" s="1"/>
      <c r="L5361" t="str">
        <f t="shared" si="93"/>
        <v/>
      </c>
    </row>
    <row r="5362" spans="1:12" ht="16.2">
      <c r="A5362" s="1"/>
      <c r="L5362" t="str">
        <f t="shared" si="93"/>
        <v/>
      </c>
    </row>
    <row r="5363" spans="1:12" ht="16.2">
      <c r="A5363" s="1"/>
      <c r="L5363" t="str">
        <f t="shared" si="93"/>
        <v/>
      </c>
    </row>
    <row r="5364" spans="1:12" ht="16.2">
      <c r="A5364" s="1"/>
      <c r="L5364" t="str">
        <f t="shared" si="93"/>
        <v/>
      </c>
    </row>
    <row r="5365" spans="1:12" ht="16.2">
      <c r="A5365" s="1"/>
      <c r="L5365" t="str">
        <f t="shared" ref="L5365:L5428" si="94">IF(ISBLANK(A5365),"",TEXT(A5365,"yyyy"))</f>
        <v/>
      </c>
    </row>
    <row r="5366" spans="1:12" ht="16.2">
      <c r="A5366" s="1"/>
      <c r="L5366" t="str">
        <f t="shared" si="94"/>
        <v/>
      </c>
    </row>
    <row r="5367" spans="1:12" ht="16.2">
      <c r="A5367" s="1"/>
      <c r="L5367" t="str">
        <f t="shared" si="94"/>
        <v/>
      </c>
    </row>
    <row r="5368" spans="1:12" ht="16.2">
      <c r="A5368" s="1"/>
      <c r="L5368" t="str">
        <f t="shared" si="94"/>
        <v/>
      </c>
    </row>
    <row r="5369" spans="1:12" ht="16.2">
      <c r="A5369" s="1"/>
      <c r="L5369" t="str">
        <f t="shared" si="94"/>
        <v/>
      </c>
    </row>
    <row r="5370" spans="1:12" ht="16.2">
      <c r="A5370" s="1"/>
      <c r="L5370" t="str">
        <f t="shared" si="94"/>
        <v/>
      </c>
    </row>
    <row r="5371" spans="1:12" ht="16.2">
      <c r="A5371" s="1"/>
      <c r="L5371" t="str">
        <f t="shared" si="94"/>
        <v/>
      </c>
    </row>
    <row r="5372" spans="1:12" ht="16.2">
      <c r="A5372" s="1"/>
      <c r="L5372" t="str">
        <f t="shared" si="94"/>
        <v/>
      </c>
    </row>
    <row r="5373" spans="1:12" ht="16.2">
      <c r="A5373" s="1"/>
      <c r="L5373" t="str">
        <f t="shared" si="94"/>
        <v/>
      </c>
    </row>
    <row r="5374" spans="1:12" ht="16.2">
      <c r="A5374" s="1"/>
      <c r="L5374" t="str">
        <f t="shared" si="94"/>
        <v/>
      </c>
    </row>
    <row r="5375" spans="1:12" ht="16.2">
      <c r="A5375" s="1"/>
      <c r="L5375" t="str">
        <f t="shared" si="94"/>
        <v/>
      </c>
    </row>
    <row r="5376" spans="1:12" ht="16.2">
      <c r="A5376" s="1"/>
      <c r="L5376" t="str">
        <f t="shared" si="94"/>
        <v/>
      </c>
    </row>
    <row r="5377" spans="1:12" ht="16.2">
      <c r="A5377" s="1"/>
      <c r="L5377" t="str">
        <f t="shared" si="94"/>
        <v/>
      </c>
    </row>
    <row r="5378" spans="1:12" ht="16.2">
      <c r="A5378" s="1"/>
      <c r="L5378" t="str">
        <f t="shared" si="94"/>
        <v/>
      </c>
    </row>
    <row r="5379" spans="1:12" ht="16.2">
      <c r="A5379" s="1"/>
      <c r="L5379" t="str">
        <f t="shared" si="94"/>
        <v/>
      </c>
    </row>
    <row r="5380" spans="1:12" ht="16.2">
      <c r="A5380" s="1"/>
      <c r="L5380" t="str">
        <f t="shared" si="94"/>
        <v/>
      </c>
    </row>
    <row r="5381" spans="1:12" ht="16.2">
      <c r="A5381" s="1"/>
      <c r="L5381" t="str">
        <f t="shared" si="94"/>
        <v/>
      </c>
    </row>
    <row r="5382" spans="1:12" ht="16.2">
      <c r="A5382" s="1"/>
      <c r="L5382" t="str">
        <f t="shared" si="94"/>
        <v/>
      </c>
    </row>
    <row r="5383" spans="1:12" ht="16.2">
      <c r="A5383" s="1"/>
      <c r="L5383" t="str">
        <f t="shared" si="94"/>
        <v/>
      </c>
    </row>
    <row r="5384" spans="1:12" ht="16.2">
      <c r="A5384" s="1"/>
      <c r="L5384" t="str">
        <f t="shared" si="94"/>
        <v/>
      </c>
    </row>
    <row r="5385" spans="1:12" ht="16.2">
      <c r="A5385" s="1"/>
      <c r="L5385" t="str">
        <f t="shared" si="94"/>
        <v/>
      </c>
    </row>
    <row r="5386" spans="1:12" ht="16.2">
      <c r="A5386" s="1"/>
      <c r="L5386" t="str">
        <f t="shared" si="94"/>
        <v/>
      </c>
    </row>
    <row r="5387" spans="1:12" ht="16.2">
      <c r="A5387" s="1"/>
      <c r="L5387" t="str">
        <f t="shared" si="94"/>
        <v/>
      </c>
    </row>
    <row r="5388" spans="1:12" ht="16.2">
      <c r="A5388" s="1"/>
      <c r="L5388" t="str">
        <f t="shared" si="94"/>
        <v/>
      </c>
    </row>
    <row r="5389" spans="1:12" ht="16.2">
      <c r="A5389" s="1"/>
      <c r="L5389" t="str">
        <f t="shared" si="94"/>
        <v/>
      </c>
    </row>
    <row r="5390" spans="1:12" ht="16.2">
      <c r="A5390" s="1"/>
      <c r="L5390" t="str">
        <f t="shared" si="94"/>
        <v/>
      </c>
    </row>
    <row r="5391" spans="1:12" ht="16.2">
      <c r="A5391" s="1"/>
      <c r="L5391" t="str">
        <f t="shared" si="94"/>
        <v/>
      </c>
    </row>
    <row r="5392" spans="1:12" ht="16.2">
      <c r="A5392" s="1"/>
      <c r="L5392" t="str">
        <f t="shared" si="94"/>
        <v/>
      </c>
    </row>
    <row r="5393" spans="1:12" ht="16.2">
      <c r="A5393" s="1"/>
      <c r="L5393" t="str">
        <f t="shared" si="94"/>
        <v/>
      </c>
    </row>
    <row r="5394" spans="1:12" ht="16.2">
      <c r="A5394" s="1"/>
      <c r="L5394" t="str">
        <f t="shared" si="94"/>
        <v/>
      </c>
    </row>
    <row r="5395" spans="1:12" ht="16.2">
      <c r="A5395" s="1"/>
      <c r="L5395" t="str">
        <f t="shared" si="94"/>
        <v/>
      </c>
    </row>
    <row r="5396" spans="1:12" ht="16.2">
      <c r="A5396" s="1"/>
      <c r="L5396" t="str">
        <f t="shared" si="94"/>
        <v/>
      </c>
    </row>
    <row r="5397" spans="1:12" ht="16.2">
      <c r="A5397" s="1"/>
      <c r="L5397" t="str">
        <f t="shared" si="94"/>
        <v/>
      </c>
    </row>
    <row r="5398" spans="1:12" ht="16.2">
      <c r="A5398" s="1"/>
      <c r="L5398" t="str">
        <f t="shared" si="94"/>
        <v/>
      </c>
    </row>
    <row r="5399" spans="1:12" ht="16.2">
      <c r="A5399" s="1"/>
      <c r="L5399" t="str">
        <f t="shared" si="94"/>
        <v/>
      </c>
    </row>
    <row r="5400" spans="1:12" ht="16.2">
      <c r="A5400" s="1"/>
      <c r="L5400" t="str">
        <f t="shared" si="94"/>
        <v/>
      </c>
    </row>
    <row r="5401" spans="1:12" ht="16.2">
      <c r="A5401" s="1"/>
      <c r="L5401" t="str">
        <f t="shared" si="94"/>
        <v/>
      </c>
    </row>
    <row r="5402" spans="1:12" ht="16.2">
      <c r="A5402" s="1"/>
      <c r="L5402" t="str">
        <f t="shared" si="94"/>
        <v/>
      </c>
    </row>
    <row r="5403" spans="1:12" ht="16.2">
      <c r="A5403" s="1"/>
      <c r="L5403" t="str">
        <f t="shared" si="94"/>
        <v/>
      </c>
    </row>
    <row r="5404" spans="1:12" ht="16.2">
      <c r="A5404" s="1"/>
      <c r="L5404" t="str">
        <f t="shared" si="94"/>
        <v/>
      </c>
    </row>
    <row r="5405" spans="1:12" ht="16.2">
      <c r="A5405" s="1"/>
      <c r="L5405" t="str">
        <f t="shared" si="94"/>
        <v/>
      </c>
    </row>
    <row r="5406" spans="1:12" ht="16.2">
      <c r="A5406" s="1"/>
      <c r="L5406" t="str">
        <f t="shared" si="94"/>
        <v/>
      </c>
    </row>
    <row r="5407" spans="1:12" ht="16.2">
      <c r="A5407" s="1"/>
      <c r="L5407" t="str">
        <f t="shared" si="94"/>
        <v/>
      </c>
    </row>
    <row r="5408" spans="1:12" ht="16.2">
      <c r="A5408" s="1"/>
      <c r="L5408" t="str">
        <f t="shared" si="94"/>
        <v/>
      </c>
    </row>
    <row r="5409" spans="1:12" ht="16.2">
      <c r="A5409" s="1"/>
      <c r="L5409" t="str">
        <f t="shared" si="94"/>
        <v/>
      </c>
    </row>
    <row r="5410" spans="1:12" ht="16.2">
      <c r="A5410" s="1"/>
      <c r="L5410" t="str">
        <f t="shared" si="94"/>
        <v/>
      </c>
    </row>
    <row r="5411" spans="1:12" ht="16.2">
      <c r="A5411" s="1"/>
      <c r="L5411" t="str">
        <f t="shared" si="94"/>
        <v/>
      </c>
    </row>
    <row r="5412" spans="1:12" ht="16.2">
      <c r="A5412" s="1"/>
      <c r="L5412" t="str">
        <f t="shared" si="94"/>
        <v/>
      </c>
    </row>
    <row r="5413" spans="1:12" ht="16.2">
      <c r="A5413" s="1"/>
      <c r="L5413" t="str">
        <f t="shared" si="94"/>
        <v/>
      </c>
    </row>
    <row r="5414" spans="1:12" ht="16.2">
      <c r="A5414" s="1"/>
      <c r="L5414" t="str">
        <f t="shared" si="94"/>
        <v/>
      </c>
    </row>
    <row r="5415" spans="1:12" ht="16.2">
      <c r="A5415" s="1"/>
      <c r="L5415" t="str">
        <f t="shared" si="94"/>
        <v/>
      </c>
    </row>
    <row r="5416" spans="1:12" ht="16.2">
      <c r="A5416" s="1"/>
      <c r="L5416" t="str">
        <f t="shared" si="94"/>
        <v/>
      </c>
    </row>
    <row r="5417" spans="1:12" ht="16.2">
      <c r="A5417" s="1"/>
      <c r="L5417" t="str">
        <f t="shared" si="94"/>
        <v/>
      </c>
    </row>
    <row r="5418" spans="1:12" ht="16.2">
      <c r="A5418" s="1"/>
      <c r="L5418" t="str">
        <f t="shared" si="94"/>
        <v/>
      </c>
    </row>
    <row r="5419" spans="1:12" ht="16.2">
      <c r="A5419" s="1"/>
      <c r="L5419" t="str">
        <f t="shared" si="94"/>
        <v/>
      </c>
    </row>
    <row r="5420" spans="1:12" ht="16.2">
      <c r="A5420" s="1"/>
      <c r="L5420" t="str">
        <f t="shared" si="94"/>
        <v/>
      </c>
    </row>
    <row r="5421" spans="1:12" ht="16.2">
      <c r="A5421" s="1"/>
      <c r="L5421" t="str">
        <f t="shared" si="94"/>
        <v/>
      </c>
    </row>
    <row r="5422" spans="1:12" ht="16.2">
      <c r="A5422" s="1"/>
      <c r="L5422" t="str">
        <f t="shared" si="94"/>
        <v/>
      </c>
    </row>
    <row r="5423" spans="1:12" ht="16.2">
      <c r="A5423" s="1"/>
      <c r="L5423" t="str">
        <f t="shared" si="94"/>
        <v/>
      </c>
    </row>
    <row r="5424" spans="1:12" ht="16.2">
      <c r="A5424" s="1"/>
      <c r="L5424" t="str">
        <f t="shared" si="94"/>
        <v/>
      </c>
    </row>
    <row r="5425" spans="1:12" ht="16.2">
      <c r="A5425" s="1"/>
      <c r="L5425" t="str">
        <f t="shared" si="94"/>
        <v/>
      </c>
    </row>
    <row r="5426" spans="1:12" ht="16.2">
      <c r="A5426" s="1"/>
      <c r="L5426" t="str">
        <f t="shared" si="94"/>
        <v/>
      </c>
    </row>
    <row r="5427" spans="1:12" ht="16.2">
      <c r="A5427" s="1"/>
      <c r="L5427" t="str">
        <f t="shared" si="94"/>
        <v/>
      </c>
    </row>
    <row r="5428" spans="1:12" ht="16.2">
      <c r="A5428" s="1"/>
      <c r="L5428" t="str">
        <f t="shared" si="94"/>
        <v/>
      </c>
    </row>
    <row r="5429" spans="1:12" ht="16.2">
      <c r="A5429" s="1"/>
      <c r="L5429" t="str">
        <f t="shared" ref="L5429:L5492" si="95">IF(ISBLANK(A5429),"",TEXT(A5429,"yyyy"))</f>
        <v/>
      </c>
    </row>
    <row r="5430" spans="1:12" ht="16.2">
      <c r="A5430" s="1"/>
      <c r="L5430" t="str">
        <f t="shared" si="95"/>
        <v/>
      </c>
    </row>
    <row r="5431" spans="1:12" ht="16.2">
      <c r="A5431" s="1"/>
      <c r="L5431" t="str">
        <f t="shared" si="95"/>
        <v/>
      </c>
    </row>
    <row r="5432" spans="1:12" ht="16.2">
      <c r="A5432" s="1"/>
      <c r="L5432" t="str">
        <f t="shared" si="95"/>
        <v/>
      </c>
    </row>
    <row r="5433" spans="1:12" ht="16.2">
      <c r="A5433" s="1"/>
      <c r="L5433" t="str">
        <f t="shared" si="95"/>
        <v/>
      </c>
    </row>
    <row r="5434" spans="1:12" ht="16.2">
      <c r="A5434" s="1"/>
      <c r="L5434" t="str">
        <f t="shared" si="95"/>
        <v/>
      </c>
    </row>
    <row r="5435" spans="1:12" ht="16.2">
      <c r="A5435" s="1"/>
      <c r="L5435" t="str">
        <f t="shared" si="95"/>
        <v/>
      </c>
    </row>
    <row r="5436" spans="1:12" ht="16.2">
      <c r="A5436" s="1"/>
      <c r="L5436" t="str">
        <f t="shared" si="95"/>
        <v/>
      </c>
    </row>
    <row r="5437" spans="1:12" ht="16.2">
      <c r="A5437" s="1"/>
      <c r="L5437" t="str">
        <f t="shared" si="95"/>
        <v/>
      </c>
    </row>
    <row r="5438" spans="1:12" ht="16.2">
      <c r="A5438" s="1"/>
      <c r="L5438" t="str">
        <f t="shared" si="95"/>
        <v/>
      </c>
    </row>
    <row r="5439" spans="1:12" ht="16.2">
      <c r="A5439" s="1"/>
      <c r="L5439" t="str">
        <f t="shared" si="95"/>
        <v/>
      </c>
    </row>
    <row r="5440" spans="1:12" ht="16.2">
      <c r="A5440" s="1"/>
      <c r="L5440" t="str">
        <f t="shared" si="95"/>
        <v/>
      </c>
    </row>
    <row r="5441" spans="1:12" ht="16.2">
      <c r="A5441" s="1"/>
      <c r="L5441" t="str">
        <f t="shared" si="95"/>
        <v/>
      </c>
    </row>
    <row r="5442" spans="1:12" ht="16.2">
      <c r="A5442" s="1"/>
      <c r="L5442" t="str">
        <f t="shared" si="95"/>
        <v/>
      </c>
    </row>
    <row r="5443" spans="1:12" ht="16.2">
      <c r="A5443" s="1"/>
      <c r="L5443" t="str">
        <f t="shared" si="95"/>
        <v/>
      </c>
    </row>
    <row r="5444" spans="1:12" ht="16.2">
      <c r="A5444" s="1"/>
      <c r="L5444" t="str">
        <f t="shared" si="95"/>
        <v/>
      </c>
    </row>
    <row r="5445" spans="1:12" ht="16.2">
      <c r="A5445" s="1"/>
      <c r="L5445" t="str">
        <f t="shared" si="95"/>
        <v/>
      </c>
    </row>
    <row r="5446" spans="1:12" ht="16.2">
      <c r="A5446" s="1"/>
      <c r="L5446" t="str">
        <f t="shared" si="95"/>
        <v/>
      </c>
    </row>
    <row r="5447" spans="1:12" ht="16.2">
      <c r="A5447" s="1"/>
      <c r="L5447" t="str">
        <f t="shared" si="95"/>
        <v/>
      </c>
    </row>
    <row r="5448" spans="1:12" ht="16.2">
      <c r="A5448" s="1"/>
      <c r="L5448" t="str">
        <f t="shared" si="95"/>
        <v/>
      </c>
    </row>
    <row r="5449" spans="1:12" ht="16.2">
      <c r="A5449" s="1"/>
      <c r="L5449" t="str">
        <f t="shared" si="95"/>
        <v/>
      </c>
    </row>
    <row r="5450" spans="1:12" ht="16.2">
      <c r="A5450" s="1"/>
      <c r="L5450" t="str">
        <f t="shared" si="95"/>
        <v/>
      </c>
    </row>
    <row r="5451" spans="1:12" ht="16.2">
      <c r="A5451" s="1"/>
      <c r="L5451" t="str">
        <f t="shared" si="95"/>
        <v/>
      </c>
    </row>
    <row r="5452" spans="1:12" ht="16.2">
      <c r="A5452" s="1"/>
      <c r="L5452" t="str">
        <f t="shared" si="95"/>
        <v/>
      </c>
    </row>
    <row r="5453" spans="1:12" ht="16.2">
      <c r="A5453" s="1"/>
      <c r="L5453" t="str">
        <f t="shared" si="95"/>
        <v/>
      </c>
    </row>
    <row r="5454" spans="1:12" ht="16.2">
      <c r="A5454" s="1"/>
      <c r="L5454" t="str">
        <f t="shared" si="95"/>
        <v/>
      </c>
    </row>
    <row r="5455" spans="1:12" ht="16.2">
      <c r="A5455" s="1"/>
      <c r="L5455" t="str">
        <f t="shared" si="95"/>
        <v/>
      </c>
    </row>
    <row r="5456" spans="1:12" ht="16.2">
      <c r="A5456" s="1"/>
      <c r="L5456" t="str">
        <f t="shared" si="95"/>
        <v/>
      </c>
    </row>
    <row r="5457" spans="1:12" ht="16.2">
      <c r="A5457" s="1"/>
      <c r="L5457" t="str">
        <f t="shared" si="95"/>
        <v/>
      </c>
    </row>
    <row r="5458" spans="1:12" ht="16.2">
      <c r="A5458" s="1"/>
      <c r="L5458" t="str">
        <f t="shared" si="95"/>
        <v/>
      </c>
    </row>
    <row r="5459" spans="1:12" ht="16.2">
      <c r="A5459" s="1"/>
      <c r="L5459" t="str">
        <f t="shared" si="95"/>
        <v/>
      </c>
    </row>
    <row r="5460" spans="1:12" ht="16.2">
      <c r="A5460" s="1"/>
      <c r="L5460" t="str">
        <f t="shared" si="95"/>
        <v/>
      </c>
    </row>
    <row r="5461" spans="1:12" ht="16.2">
      <c r="A5461" s="1"/>
      <c r="L5461" t="str">
        <f t="shared" si="95"/>
        <v/>
      </c>
    </row>
    <row r="5462" spans="1:12" ht="16.2">
      <c r="A5462" s="1"/>
      <c r="L5462" t="str">
        <f t="shared" si="95"/>
        <v/>
      </c>
    </row>
    <row r="5463" spans="1:12" ht="16.2">
      <c r="A5463" s="1"/>
      <c r="L5463" t="str">
        <f t="shared" si="95"/>
        <v/>
      </c>
    </row>
    <row r="5464" spans="1:12" ht="16.2">
      <c r="A5464" s="1"/>
      <c r="L5464" t="str">
        <f t="shared" si="95"/>
        <v/>
      </c>
    </row>
    <row r="5465" spans="1:12" ht="16.2">
      <c r="A5465" s="1"/>
      <c r="L5465" t="str">
        <f t="shared" si="95"/>
        <v/>
      </c>
    </row>
    <row r="5466" spans="1:12" ht="16.2">
      <c r="A5466" s="1"/>
      <c r="L5466" t="str">
        <f t="shared" si="95"/>
        <v/>
      </c>
    </row>
    <row r="5467" spans="1:12" ht="16.2">
      <c r="A5467" s="1"/>
      <c r="L5467" t="str">
        <f t="shared" si="95"/>
        <v/>
      </c>
    </row>
    <row r="5468" spans="1:12" ht="16.2">
      <c r="A5468" s="1"/>
      <c r="L5468" t="str">
        <f t="shared" si="95"/>
        <v/>
      </c>
    </row>
    <row r="5469" spans="1:12" ht="16.2">
      <c r="A5469" s="1"/>
      <c r="L5469" t="str">
        <f t="shared" si="95"/>
        <v/>
      </c>
    </row>
    <row r="5470" spans="1:12" ht="16.2">
      <c r="A5470" s="1"/>
      <c r="L5470" t="str">
        <f t="shared" si="95"/>
        <v/>
      </c>
    </row>
    <row r="5471" spans="1:12" ht="16.2">
      <c r="A5471" s="1"/>
      <c r="L5471" t="str">
        <f t="shared" si="95"/>
        <v/>
      </c>
    </row>
    <row r="5472" spans="1:12" ht="16.2">
      <c r="A5472" s="1"/>
      <c r="L5472" t="str">
        <f t="shared" si="95"/>
        <v/>
      </c>
    </row>
    <row r="5473" spans="1:12" ht="16.2">
      <c r="A5473" s="1"/>
      <c r="L5473" t="str">
        <f t="shared" si="95"/>
        <v/>
      </c>
    </row>
    <row r="5474" spans="1:12" ht="16.2">
      <c r="A5474" s="1"/>
      <c r="L5474" t="str">
        <f t="shared" si="95"/>
        <v/>
      </c>
    </row>
    <row r="5475" spans="1:12" ht="16.2">
      <c r="A5475" s="1"/>
      <c r="L5475" t="str">
        <f t="shared" si="95"/>
        <v/>
      </c>
    </row>
    <row r="5476" spans="1:12" ht="16.2">
      <c r="A5476" s="1"/>
      <c r="L5476" t="str">
        <f t="shared" si="95"/>
        <v/>
      </c>
    </row>
    <row r="5477" spans="1:12" ht="16.2">
      <c r="A5477" s="1"/>
      <c r="L5477" t="str">
        <f t="shared" si="95"/>
        <v/>
      </c>
    </row>
    <row r="5478" spans="1:12" ht="16.2">
      <c r="A5478" s="1"/>
      <c r="L5478" t="str">
        <f t="shared" si="95"/>
        <v/>
      </c>
    </row>
    <row r="5479" spans="1:12" ht="16.2">
      <c r="A5479" s="1"/>
      <c r="L5479" t="str">
        <f t="shared" si="95"/>
        <v/>
      </c>
    </row>
    <row r="5480" spans="1:12" ht="16.2">
      <c r="A5480" s="1"/>
      <c r="L5480" t="str">
        <f t="shared" si="95"/>
        <v/>
      </c>
    </row>
    <row r="5481" spans="1:12" ht="16.2">
      <c r="A5481" s="1"/>
      <c r="L5481" t="str">
        <f t="shared" si="95"/>
        <v/>
      </c>
    </row>
    <row r="5482" spans="1:12" ht="16.2">
      <c r="A5482" s="1"/>
      <c r="L5482" t="str">
        <f t="shared" si="95"/>
        <v/>
      </c>
    </row>
    <row r="5483" spans="1:12" ht="16.2">
      <c r="A5483" s="1"/>
      <c r="L5483" t="str">
        <f t="shared" si="95"/>
        <v/>
      </c>
    </row>
    <row r="5484" spans="1:12" ht="16.2">
      <c r="A5484" s="1"/>
      <c r="L5484" t="str">
        <f t="shared" si="95"/>
        <v/>
      </c>
    </row>
    <row r="5485" spans="1:12" ht="16.2">
      <c r="A5485" s="1"/>
      <c r="L5485" t="str">
        <f t="shared" si="95"/>
        <v/>
      </c>
    </row>
    <row r="5486" spans="1:12" ht="16.2">
      <c r="A5486" s="1"/>
      <c r="L5486" t="str">
        <f t="shared" si="95"/>
        <v/>
      </c>
    </row>
    <row r="5487" spans="1:12" ht="16.2">
      <c r="A5487" s="1"/>
      <c r="L5487" t="str">
        <f t="shared" si="95"/>
        <v/>
      </c>
    </row>
    <row r="5488" spans="1:12" ht="16.2">
      <c r="A5488" s="1"/>
      <c r="L5488" t="str">
        <f t="shared" si="95"/>
        <v/>
      </c>
    </row>
    <row r="5489" spans="1:12" ht="16.2">
      <c r="A5489" s="1"/>
      <c r="L5489" t="str">
        <f t="shared" si="95"/>
        <v/>
      </c>
    </row>
    <row r="5490" spans="1:12" ht="16.2">
      <c r="A5490" s="1"/>
      <c r="L5490" t="str">
        <f t="shared" si="95"/>
        <v/>
      </c>
    </row>
    <row r="5491" spans="1:12" ht="16.2">
      <c r="A5491" s="1"/>
      <c r="L5491" t="str">
        <f t="shared" si="95"/>
        <v/>
      </c>
    </row>
    <row r="5492" spans="1:12" ht="16.2">
      <c r="A5492" s="1"/>
      <c r="L5492" t="str">
        <f t="shared" si="95"/>
        <v/>
      </c>
    </row>
    <row r="5493" spans="1:12" ht="16.2">
      <c r="A5493" s="1"/>
      <c r="L5493" t="str">
        <f t="shared" ref="L5493:L5556" si="96">IF(ISBLANK(A5493),"",TEXT(A5493,"yyyy"))</f>
        <v/>
      </c>
    </row>
    <row r="5494" spans="1:12" ht="16.2">
      <c r="A5494" s="1"/>
      <c r="L5494" t="str">
        <f t="shared" si="96"/>
        <v/>
      </c>
    </row>
    <row r="5495" spans="1:12" ht="16.2">
      <c r="A5495" s="1"/>
      <c r="L5495" t="str">
        <f t="shared" si="96"/>
        <v/>
      </c>
    </row>
    <row r="5496" spans="1:12" ht="16.2">
      <c r="A5496" s="1"/>
      <c r="L5496" t="str">
        <f t="shared" si="96"/>
        <v/>
      </c>
    </row>
    <row r="5497" spans="1:12" ht="16.2">
      <c r="A5497" s="1"/>
      <c r="L5497" t="str">
        <f t="shared" si="96"/>
        <v/>
      </c>
    </row>
    <row r="5498" spans="1:12" ht="16.2">
      <c r="A5498" s="1"/>
      <c r="L5498" t="str">
        <f t="shared" si="96"/>
        <v/>
      </c>
    </row>
    <row r="5499" spans="1:12" ht="16.2">
      <c r="A5499" s="1"/>
      <c r="L5499" t="str">
        <f t="shared" si="96"/>
        <v/>
      </c>
    </row>
    <row r="5500" spans="1:12" ht="16.2">
      <c r="A5500" s="1"/>
      <c r="L5500" t="str">
        <f t="shared" si="96"/>
        <v/>
      </c>
    </row>
    <row r="5501" spans="1:12" ht="16.2">
      <c r="A5501" s="1"/>
      <c r="L5501" t="str">
        <f t="shared" si="96"/>
        <v/>
      </c>
    </row>
    <row r="5502" spans="1:12" ht="16.2">
      <c r="A5502" s="1"/>
      <c r="L5502" t="str">
        <f t="shared" si="96"/>
        <v/>
      </c>
    </row>
    <row r="5503" spans="1:12" ht="16.2">
      <c r="A5503" s="1"/>
      <c r="L5503" t="str">
        <f t="shared" si="96"/>
        <v/>
      </c>
    </row>
    <row r="5504" spans="1:12" ht="16.2">
      <c r="A5504" s="1"/>
      <c r="L5504" t="str">
        <f t="shared" si="96"/>
        <v/>
      </c>
    </row>
    <row r="5505" spans="1:12" ht="16.2">
      <c r="A5505" s="1"/>
      <c r="L5505" t="str">
        <f t="shared" si="96"/>
        <v/>
      </c>
    </row>
    <row r="5506" spans="1:12" ht="16.2">
      <c r="A5506" s="1"/>
      <c r="L5506" t="str">
        <f t="shared" si="96"/>
        <v/>
      </c>
    </row>
    <row r="5507" spans="1:12" ht="16.2">
      <c r="A5507" s="1"/>
      <c r="L5507" t="str">
        <f t="shared" si="96"/>
        <v/>
      </c>
    </row>
    <row r="5508" spans="1:12" ht="16.2">
      <c r="A5508" s="1"/>
      <c r="L5508" t="str">
        <f t="shared" si="96"/>
        <v/>
      </c>
    </row>
    <row r="5509" spans="1:12" ht="16.2">
      <c r="A5509" s="1"/>
      <c r="L5509" t="str">
        <f t="shared" si="96"/>
        <v/>
      </c>
    </row>
    <row r="5510" spans="1:12" ht="16.2">
      <c r="A5510" s="1"/>
      <c r="L5510" t="str">
        <f t="shared" si="96"/>
        <v/>
      </c>
    </row>
    <row r="5511" spans="1:12" ht="16.2">
      <c r="A5511" s="1"/>
      <c r="L5511" t="str">
        <f t="shared" si="96"/>
        <v/>
      </c>
    </row>
    <row r="5512" spans="1:12" ht="16.2">
      <c r="A5512" s="1"/>
      <c r="L5512" t="str">
        <f t="shared" si="96"/>
        <v/>
      </c>
    </row>
    <row r="5513" spans="1:12" ht="16.2">
      <c r="A5513" s="1"/>
      <c r="L5513" t="str">
        <f t="shared" si="96"/>
        <v/>
      </c>
    </row>
    <row r="5514" spans="1:12" ht="16.2">
      <c r="A5514" s="1"/>
      <c r="L5514" t="str">
        <f t="shared" si="96"/>
        <v/>
      </c>
    </row>
    <row r="5515" spans="1:12" ht="16.2">
      <c r="A5515" s="1"/>
      <c r="L5515" t="str">
        <f t="shared" si="96"/>
        <v/>
      </c>
    </row>
    <row r="5516" spans="1:12" ht="16.2">
      <c r="A5516" s="1"/>
      <c r="L5516" t="str">
        <f t="shared" si="96"/>
        <v/>
      </c>
    </row>
    <row r="5517" spans="1:12" ht="16.2">
      <c r="A5517" s="1"/>
      <c r="L5517" t="str">
        <f t="shared" si="96"/>
        <v/>
      </c>
    </row>
    <row r="5518" spans="1:12" ht="16.2">
      <c r="A5518" s="1"/>
      <c r="L5518" t="str">
        <f t="shared" si="96"/>
        <v/>
      </c>
    </row>
    <row r="5519" spans="1:12" ht="16.2">
      <c r="A5519" s="1"/>
      <c r="L5519" t="str">
        <f t="shared" si="96"/>
        <v/>
      </c>
    </row>
    <row r="5520" spans="1:12" ht="16.2">
      <c r="A5520" s="1"/>
      <c r="L5520" t="str">
        <f t="shared" si="96"/>
        <v/>
      </c>
    </row>
    <row r="5521" spans="1:12" ht="16.2">
      <c r="A5521" s="1"/>
      <c r="L5521" t="str">
        <f t="shared" si="96"/>
        <v/>
      </c>
    </row>
    <row r="5522" spans="1:12" ht="16.2">
      <c r="A5522" s="1"/>
      <c r="L5522" t="str">
        <f t="shared" si="96"/>
        <v/>
      </c>
    </row>
    <row r="5523" spans="1:12" ht="16.2">
      <c r="A5523" s="1"/>
      <c r="L5523" t="str">
        <f t="shared" si="96"/>
        <v/>
      </c>
    </row>
    <row r="5524" spans="1:12" ht="16.2">
      <c r="A5524" s="1"/>
      <c r="L5524" t="str">
        <f t="shared" si="96"/>
        <v/>
      </c>
    </row>
    <row r="5525" spans="1:12" ht="16.2">
      <c r="A5525" s="1"/>
      <c r="L5525" t="str">
        <f t="shared" si="96"/>
        <v/>
      </c>
    </row>
    <row r="5526" spans="1:12" ht="16.2">
      <c r="A5526" s="1"/>
      <c r="L5526" t="str">
        <f t="shared" si="96"/>
        <v/>
      </c>
    </row>
    <row r="5527" spans="1:12" ht="16.2">
      <c r="A5527" s="1"/>
      <c r="L5527" t="str">
        <f t="shared" si="96"/>
        <v/>
      </c>
    </row>
    <row r="5528" spans="1:12" ht="16.2">
      <c r="A5528" s="1"/>
      <c r="L5528" t="str">
        <f t="shared" si="96"/>
        <v/>
      </c>
    </row>
    <row r="5529" spans="1:12" ht="16.2">
      <c r="A5529" s="1"/>
      <c r="L5529" t="str">
        <f t="shared" si="96"/>
        <v/>
      </c>
    </row>
    <row r="5530" spans="1:12" ht="16.2">
      <c r="A5530" s="1"/>
      <c r="L5530" t="str">
        <f t="shared" si="96"/>
        <v/>
      </c>
    </row>
    <row r="5531" spans="1:12" ht="16.2">
      <c r="A5531" s="1"/>
      <c r="L5531" t="str">
        <f t="shared" si="96"/>
        <v/>
      </c>
    </row>
    <row r="5532" spans="1:12" ht="16.2">
      <c r="A5532" s="1"/>
      <c r="L5532" t="str">
        <f t="shared" si="96"/>
        <v/>
      </c>
    </row>
    <row r="5533" spans="1:12" ht="16.2">
      <c r="A5533" s="1"/>
      <c r="L5533" t="str">
        <f t="shared" si="96"/>
        <v/>
      </c>
    </row>
    <row r="5534" spans="1:12" ht="16.2">
      <c r="A5534" s="1"/>
      <c r="L5534" t="str">
        <f t="shared" si="96"/>
        <v/>
      </c>
    </row>
    <row r="5535" spans="1:12" ht="16.2">
      <c r="A5535" s="1"/>
      <c r="L5535" t="str">
        <f t="shared" si="96"/>
        <v/>
      </c>
    </row>
    <row r="5536" spans="1:12" ht="16.2">
      <c r="A5536" s="1"/>
      <c r="L5536" t="str">
        <f t="shared" si="96"/>
        <v/>
      </c>
    </row>
    <row r="5537" spans="1:12" ht="16.2">
      <c r="A5537" s="1"/>
      <c r="L5537" t="str">
        <f t="shared" si="96"/>
        <v/>
      </c>
    </row>
    <row r="5538" spans="1:12" ht="16.2">
      <c r="A5538" s="1"/>
      <c r="L5538" t="str">
        <f t="shared" si="96"/>
        <v/>
      </c>
    </row>
    <row r="5539" spans="1:12" ht="16.2">
      <c r="A5539" s="1"/>
      <c r="L5539" t="str">
        <f t="shared" si="96"/>
        <v/>
      </c>
    </row>
    <row r="5540" spans="1:12" ht="16.2">
      <c r="A5540" s="1"/>
      <c r="L5540" t="str">
        <f t="shared" si="96"/>
        <v/>
      </c>
    </row>
    <row r="5541" spans="1:12" ht="16.2">
      <c r="A5541" s="1"/>
      <c r="L5541" t="str">
        <f t="shared" si="96"/>
        <v/>
      </c>
    </row>
    <row r="5542" spans="1:12" ht="16.2">
      <c r="A5542" s="1"/>
      <c r="L5542" t="str">
        <f t="shared" si="96"/>
        <v/>
      </c>
    </row>
    <row r="5543" spans="1:12" ht="16.2">
      <c r="A5543" s="1"/>
      <c r="L5543" t="str">
        <f t="shared" si="96"/>
        <v/>
      </c>
    </row>
    <row r="5544" spans="1:12" ht="16.2">
      <c r="A5544" s="1"/>
      <c r="L5544" t="str">
        <f t="shared" si="96"/>
        <v/>
      </c>
    </row>
    <row r="5545" spans="1:12" ht="16.2">
      <c r="A5545" s="1"/>
      <c r="L5545" t="str">
        <f t="shared" si="96"/>
        <v/>
      </c>
    </row>
    <row r="5546" spans="1:12" ht="16.2">
      <c r="A5546" s="1"/>
      <c r="L5546" t="str">
        <f t="shared" si="96"/>
        <v/>
      </c>
    </row>
    <row r="5547" spans="1:12" ht="16.2">
      <c r="A5547" s="1"/>
      <c r="L5547" t="str">
        <f t="shared" si="96"/>
        <v/>
      </c>
    </row>
    <row r="5548" spans="1:12" ht="16.2">
      <c r="A5548" s="1"/>
      <c r="L5548" t="str">
        <f t="shared" si="96"/>
        <v/>
      </c>
    </row>
    <row r="5549" spans="1:12" ht="16.2">
      <c r="A5549" s="1"/>
      <c r="L5549" t="str">
        <f t="shared" si="96"/>
        <v/>
      </c>
    </row>
    <row r="5550" spans="1:12" ht="16.2">
      <c r="A5550" s="1"/>
      <c r="L5550" t="str">
        <f t="shared" si="96"/>
        <v/>
      </c>
    </row>
    <row r="5551" spans="1:12" ht="16.2">
      <c r="A5551" s="1"/>
      <c r="L5551" t="str">
        <f t="shared" si="96"/>
        <v/>
      </c>
    </row>
    <row r="5552" spans="1:12" ht="16.2">
      <c r="A5552" s="1"/>
      <c r="L5552" t="str">
        <f t="shared" si="96"/>
        <v/>
      </c>
    </row>
    <row r="5553" spans="1:12" ht="16.2">
      <c r="A5553" s="1"/>
      <c r="L5553" t="str">
        <f t="shared" si="96"/>
        <v/>
      </c>
    </row>
    <row r="5554" spans="1:12" ht="16.2">
      <c r="A5554" s="1"/>
      <c r="L5554" t="str">
        <f t="shared" si="96"/>
        <v/>
      </c>
    </row>
    <row r="5555" spans="1:12" ht="16.2">
      <c r="A5555" s="1"/>
      <c r="L5555" t="str">
        <f t="shared" si="96"/>
        <v/>
      </c>
    </row>
    <row r="5556" spans="1:12" ht="16.2">
      <c r="A5556" s="1"/>
      <c r="L5556" t="str">
        <f t="shared" si="96"/>
        <v/>
      </c>
    </row>
    <row r="5557" spans="1:12" ht="16.2">
      <c r="A5557" s="1"/>
      <c r="L5557" t="str">
        <f t="shared" ref="L5557:L5620" si="97">IF(ISBLANK(A5557),"",TEXT(A5557,"yyyy"))</f>
        <v/>
      </c>
    </row>
    <row r="5558" spans="1:12" ht="16.2">
      <c r="A5558" s="1"/>
      <c r="L5558" t="str">
        <f t="shared" si="97"/>
        <v/>
      </c>
    </row>
    <row r="5559" spans="1:12" ht="16.2">
      <c r="A5559" s="1"/>
      <c r="L5559" t="str">
        <f t="shared" si="97"/>
        <v/>
      </c>
    </row>
    <row r="5560" spans="1:12" ht="16.2">
      <c r="A5560" s="1"/>
      <c r="L5560" t="str">
        <f t="shared" si="97"/>
        <v/>
      </c>
    </row>
    <row r="5561" spans="1:12" ht="16.2">
      <c r="A5561" s="1"/>
      <c r="L5561" t="str">
        <f t="shared" si="97"/>
        <v/>
      </c>
    </row>
    <row r="5562" spans="1:12" ht="16.2">
      <c r="A5562" s="1"/>
      <c r="L5562" t="str">
        <f t="shared" si="97"/>
        <v/>
      </c>
    </row>
    <row r="5563" spans="1:12" ht="16.2">
      <c r="A5563" s="1"/>
      <c r="L5563" t="str">
        <f t="shared" si="97"/>
        <v/>
      </c>
    </row>
    <row r="5564" spans="1:12" ht="16.2">
      <c r="A5564" s="1"/>
      <c r="L5564" t="str">
        <f t="shared" si="97"/>
        <v/>
      </c>
    </row>
    <row r="5565" spans="1:12" ht="16.2">
      <c r="A5565" s="1"/>
      <c r="L5565" t="str">
        <f t="shared" si="97"/>
        <v/>
      </c>
    </row>
    <row r="5566" spans="1:12" ht="16.2">
      <c r="A5566" s="1"/>
      <c r="L5566" t="str">
        <f t="shared" si="97"/>
        <v/>
      </c>
    </row>
    <row r="5567" spans="1:12" ht="16.2">
      <c r="A5567" s="1"/>
      <c r="L5567" t="str">
        <f t="shared" si="97"/>
        <v/>
      </c>
    </row>
    <row r="5568" spans="1:12" ht="16.2">
      <c r="A5568" s="1"/>
      <c r="L5568" t="str">
        <f t="shared" si="97"/>
        <v/>
      </c>
    </row>
    <row r="5569" spans="1:12" ht="16.2">
      <c r="A5569" s="1"/>
      <c r="L5569" t="str">
        <f t="shared" si="97"/>
        <v/>
      </c>
    </row>
    <row r="5570" spans="1:12" ht="16.2">
      <c r="A5570" s="1"/>
      <c r="L5570" t="str">
        <f t="shared" si="97"/>
        <v/>
      </c>
    </row>
    <row r="5571" spans="1:12" ht="16.2">
      <c r="A5571" s="1"/>
      <c r="L5571" t="str">
        <f t="shared" si="97"/>
        <v/>
      </c>
    </row>
    <row r="5572" spans="1:12" ht="16.2">
      <c r="A5572" s="1"/>
      <c r="L5572" t="str">
        <f t="shared" si="97"/>
        <v/>
      </c>
    </row>
    <row r="5573" spans="1:12" ht="16.2">
      <c r="A5573" s="1"/>
      <c r="L5573" t="str">
        <f t="shared" si="97"/>
        <v/>
      </c>
    </row>
    <row r="5574" spans="1:12" ht="16.2">
      <c r="A5574" s="1"/>
      <c r="L5574" t="str">
        <f t="shared" si="97"/>
        <v/>
      </c>
    </row>
    <row r="5575" spans="1:12" ht="16.2">
      <c r="A5575" s="1"/>
      <c r="L5575" t="str">
        <f t="shared" si="97"/>
        <v/>
      </c>
    </row>
    <row r="5576" spans="1:12" ht="16.2">
      <c r="A5576" s="1"/>
      <c r="L5576" t="str">
        <f t="shared" si="97"/>
        <v/>
      </c>
    </row>
    <row r="5577" spans="1:12" ht="16.2">
      <c r="A5577" s="1"/>
      <c r="L5577" t="str">
        <f t="shared" si="97"/>
        <v/>
      </c>
    </row>
    <row r="5578" spans="1:12" ht="16.2">
      <c r="A5578" s="1"/>
      <c r="L5578" t="str">
        <f t="shared" si="97"/>
        <v/>
      </c>
    </row>
    <row r="5579" spans="1:12" ht="16.2">
      <c r="A5579" s="1"/>
      <c r="L5579" t="str">
        <f t="shared" si="97"/>
        <v/>
      </c>
    </row>
    <row r="5580" spans="1:12" ht="16.2">
      <c r="A5580" s="1"/>
      <c r="L5580" t="str">
        <f t="shared" si="97"/>
        <v/>
      </c>
    </row>
    <row r="5581" spans="1:12" ht="16.2">
      <c r="A5581" s="1"/>
      <c r="L5581" t="str">
        <f t="shared" si="97"/>
        <v/>
      </c>
    </row>
    <row r="5582" spans="1:12" ht="16.2">
      <c r="A5582" s="1"/>
      <c r="L5582" t="str">
        <f t="shared" si="97"/>
        <v/>
      </c>
    </row>
    <row r="5583" spans="1:12" ht="16.2">
      <c r="A5583" s="1"/>
      <c r="L5583" t="str">
        <f t="shared" si="97"/>
        <v/>
      </c>
    </row>
    <row r="5584" spans="1:12" ht="16.2">
      <c r="A5584" s="1"/>
      <c r="L5584" t="str">
        <f t="shared" si="97"/>
        <v/>
      </c>
    </row>
    <row r="5585" spans="1:12" ht="16.2">
      <c r="A5585" s="1"/>
      <c r="L5585" t="str">
        <f t="shared" si="97"/>
        <v/>
      </c>
    </row>
    <row r="5586" spans="1:12" ht="16.2">
      <c r="A5586" s="1"/>
      <c r="L5586" t="str">
        <f t="shared" si="97"/>
        <v/>
      </c>
    </row>
    <row r="5587" spans="1:12" ht="16.2">
      <c r="A5587" s="1"/>
      <c r="L5587" t="str">
        <f t="shared" si="97"/>
        <v/>
      </c>
    </row>
    <row r="5588" spans="1:12" ht="16.2">
      <c r="A5588" s="1"/>
      <c r="L5588" t="str">
        <f t="shared" si="97"/>
        <v/>
      </c>
    </row>
    <row r="5589" spans="1:12" ht="16.2">
      <c r="A5589" s="1"/>
      <c r="L5589" t="str">
        <f t="shared" si="97"/>
        <v/>
      </c>
    </row>
    <row r="5590" spans="1:12" ht="16.2">
      <c r="A5590" s="1"/>
      <c r="L5590" t="str">
        <f t="shared" si="97"/>
        <v/>
      </c>
    </row>
    <row r="5591" spans="1:12" ht="16.2">
      <c r="A5591" s="1"/>
      <c r="L5591" t="str">
        <f t="shared" si="97"/>
        <v/>
      </c>
    </row>
    <row r="5592" spans="1:12" ht="16.2">
      <c r="A5592" s="1"/>
      <c r="L5592" t="str">
        <f t="shared" si="97"/>
        <v/>
      </c>
    </row>
    <row r="5593" spans="1:12" ht="16.2">
      <c r="A5593" s="1"/>
      <c r="L5593" t="str">
        <f t="shared" si="97"/>
        <v/>
      </c>
    </row>
    <row r="5594" spans="1:12" ht="16.2">
      <c r="A5594" s="1"/>
      <c r="L5594" t="str">
        <f t="shared" si="97"/>
        <v/>
      </c>
    </row>
    <row r="5595" spans="1:12" ht="16.2">
      <c r="A5595" s="1"/>
      <c r="L5595" t="str">
        <f t="shared" si="97"/>
        <v/>
      </c>
    </row>
    <row r="5596" spans="1:12" ht="16.2">
      <c r="A5596" s="1"/>
      <c r="L5596" t="str">
        <f t="shared" si="97"/>
        <v/>
      </c>
    </row>
    <row r="5597" spans="1:12" ht="16.2">
      <c r="A5597" s="1"/>
      <c r="L5597" t="str">
        <f t="shared" si="97"/>
        <v/>
      </c>
    </row>
    <row r="5598" spans="1:12" ht="16.2">
      <c r="A5598" s="1"/>
      <c r="L5598" t="str">
        <f t="shared" si="97"/>
        <v/>
      </c>
    </row>
    <row r="5599" spans="1:12" ht="16.2">
      <c r="A5599" s="1"/>
      <c r="L5599" t="str">
        <f t="shared" si="97"/>
        <v/>
      </c>
    </row>
    <row r="5600" spans="1:12" ht="16.2">
      <c r="A5600" s="1"/>
      <c r="L5600" t="str">
        <f t="shared" si="97"/>
        <v/>
      </c>
    </row>
    <row r="5601" spans="1:12" ht="16.2">
      <c r="A5601" s="1"/>
      <c r="L5601" t="str">
        <f t="shared" si="97"/>
        <v/>
      </c>
    </row>
    <row r="5602" spans="1:12" ht="16.2">
      <c r="A5602" s="1"/>
      <c r="L5602" t="str">
        <f t="shared" si="97"/>
        <v/>
      </c>
    </row>
    <row r="5603" spans="1:12" ht="16.2">
      <c r="A5603" s="1"/>
      <c r="L5603" t="str">
        <f t="shared" si="97"/>
        <v/>
      </c>
    </row>
    <row r="5604" spans="1:12" ht="16.2">
      <c r="A5604" s="1"/>
      <c r="L5604" t="str">
        <f t="shared" si="97"/>
        <v/>
      </c>
    </row>
    <row r="5605" spans="1:12" ht="16.2">
      <c r="A5605" s="1"/>
      <c r="L5605" t="str">
        <f t="shared" si="97"/>
        <v/>
      </c>
    </row>
    <row r="5606" spans="1:12" ht="16.2">
      <c r="A5606" s="1"/>
      <c r="L5606" t="str">
        <f t="shared" si="97"/>
        <v/>
      </c>
    </row>
    <row r="5607" spans="1:12" ht="16.2">
      <c r="A5607" s="1"/>
      <c r="L5607" t="str">
        <f t="shared" si="97"/>
        <v/>
      </c>
    </row>
    <row r="5608" spans="1:12" ht="16.2">
      <c r="A5608" s="1"/>
      <c r="L5608" t="str">
        <f t="shared" si="97"/>
        <v/>
      </c>
    </row>
    <row r="5609" spans="1:12" ht="16.2">
      <c r="A5609" s="1"/>
      <c r="L5609" t="str">
        <f t="shared" si="97"/>
        <v/>
      </c>
    </row>
    <row r="5610" spans="1:12" ht="16.2">
      <c r="A5610" s="1"/>
      <c r="L5610" t="str">
        <f t="shared" si="97"/>
        <v/>
      </c>
    </row>
    <row r="5611" spans="1:12" ht="16.2">
      <c r="A5611" s="1"/>
      <c r="L5611" t="str">
        <f t="shared" si="97"/>
        <v/>
      </c>
    </row>
    <row r="5612" spans="1:12" ht="16.2">
      <c r="A5612" s="1"/>
      <c r="L5612" t="str">
        <f t="shared" si="97"/>
        <v/>
      </c>
    </row>
    <row r="5613" spans="1:12" ht="16.2">
      <c r="A5613" s="1"/>
      <c r="L5613" t="str">
        <f t="shared" si="97"/>
        <v/>
      </c>
    </row>
    <row r="5614" spans="1:12" ht="16.2">
      <c r="A5614" s="1"/>
      <c r="L5614" t="str">
        <f t="shared" si="97"/>
        <v/>
      </c>
    </row>
    <row r="5615" spans="1:12" ht="16.2">
      <c r="A5615" s="1"/>
      <c r="L5615" t="str">
        <f t="shared" si="97"/>
        <v/>
      </c>
    </row>
    <row r="5616" spans="1:12" ht="16.2">
      <c r="A5616" s="1"/>
      <c r="L5616" t="str">
        <f t="shared" si="97"/>
        <v/>
      </c>
    </row>
    <row r="5617" spans="1:12" ht="16.2">
      <c r="A5617" s="1"/>
      <c r="L5617" t="str">
        <f t="shared" si="97"/>
        <v/>
      </c>
    </row>
    <row r="5618" spans="1:12" ht="16.2">
      <c r="A5618" s="1"/>
      <c r="L5618" t="str">
        <f t="shared" si="97"/>
        <v/>
      </c>
    </row>
    <row r="5619" spans="1:12" ht="16.2">
      <c r="A5619" s="1"/>
      <c r="L5619" t="str">
        <f t="shared" si="97"/>
        <v/>
      </c>
    </row>
    <row r="5620" spans="1:12" ht="16.2">
      <c r="A5620" s="1"/>
      <c r="L5620" t="str">
        <f t="shared" si="97"/>
        <v/>
      </c>
    </row>
    <row r="5621" spans="1:12" ht="16.2">
      <c r="A5621" s="1"/>
      <c r="L5621" t="str">
        <f t="shared" ref="L5621:L5684" si="98">IF(ISBLANK(A5621),"",TEXT(A5621,"yyyy"))</f>
        <v/>
      </c>
    </row>
    <row r="5622" spans="1:12" ht="16.2">
      <c r="A5622" s="1"/>
      <c r="L5622" t="str">
        <f t="shared" si="98"/>
        <v/>
      </c>
    </row>
    <row r="5623" spans="1:12" ht="16.2">
      <c r="A5623" s="1"/>
      <c r="L5623" t="str">
        <f t="shared" si="98"/>
        <v/>
      </c>
    </row>
    <row r="5624" spans="1:12" ht="16.2">
      <c r="A5624" s="1"/>
      <c r="L5624" t="str">
        <f t="shared" si="98"/>
        <v/>
      </c>
    </row>
    <row r="5625" spans="1:12" ht="16.2">
      <c r="A5625" s="1"/>
      <c r="L5625" t="str">
        <f t="shared" si="98"/>
        <v/>
      </c>
    </row>
    <row r="5626" spans="1:12" ht="16.2">
      <c r="A5626" s="1"/>
      <c r="L5626" t="str">
        <f t="shared" si="98"/>
        <v/>
      </c>
    </row>
    <row r="5627" spans="1:12" ht="16.2">
      <c r="A5627" s="1"/>
      <c r="L5627" t="str">
        <f t="shared" si="98"/>
        <v/>
      </c>
    </row>
    <row r="5628" spans="1:12" ht="16.2">
      <c r="A5628" s="1"/>
      <c r="L5628" t="str">
        <f t="shared" si="98"/>
        <v/>
      </c>
    </row>
    <row r="5629" spans="1:12" ht="16.2">
      <c r="A5629" s="1"/>
      <c r="L5629" t="str">
        <f t="shared" si="98"/>
        <v/>
      </c>
    </row>
    <row r="5630" spans="1:12" ht="16.2">
      <c r="A5630" s="1"/>
      <c r="L5630" t="str">
        <f t="shared" si="98"/>
        <v/>
      </c>
    </row>
    <row r="5631" spans="1:12" ht="16.2">
      <c r="A5631" s="1"/>
      <c r="L5631" t="str">
        <f t="shared" si="98"/>
        <v/>
      </c>
    </row>
    <row r="5632" spans="1:12" ht="16.2">
      <c r="A5632" s="1"/>
      <c r="L5632" t="str">
        <f t="shared" si="98"/>
        <v/>
      </c>
    </row>
    <row r="5633" spans="1:12" ht="16.2">
      <c r="A5633" s="1"/>
      <c r="L5633" t="str">
        <f t="shared" si="98"/>
        <v/>
      </c>
    </row>
    <row r="5634" spans="1:12" ht="16.2">
      <c r="A5634" s="1"/>
      <c r="L5634" t="str">
        <f t="shared" si="98"/>
        <v/>
      </c>
    </row>
    <row r="5635" spans="1:12" ht="16.2">
      <c r="A5635" s="1"/>
      <c r="L5635" t="str">
        <f t="shared" si="98"/>
        <v/>
      </c>
    </row>
    <row r="5636" spans="1:12" ht="16.2">
      <c r="A5636" s="1"/>
      <c r="L5636" t="str">
        <f t="shared" si="98"/>
        <v/>
      </c>
    </row>
    <row r="5637" spans="1:12" ht="16.2">
      <c r="A5637" s="1"/>
      <c r="L5637" t="str">
        <f t="shared" si="98"/>
        <v/>
      </c>
    </row>
    <row r="5638" spans="1:12" ht="16.2">
      <c r="A5638" s="1"/>
      <c r="L5638" t="str">
        <f t="shared" si="98"/>
        <v/>
      </c>
    </row>
    <row r="5639" spans="1:12" ht="16.2">
      <c r="A5639" s="1"/>
      <c r="L5639" t="str">
        <f t="shared" si="98"/>
        <v/>
      </c>
    </row>
    <row r="5640" spans="1:12" ht="16.2">
      <c r="A5640" s="1"/>
      <c r="L5640" t="str">
        <f t="shared" si="98"/>
        <v/>
      </c>
    </row>
    <row r="5641" spans="1:12" ht="16.2">
      <c r="A5641" s="1"/>
      <c r="L5641" t="str">
        <f t="shared" si="98"/>
        <v/>
      </c>
    </row>
    <row r="5642" spans="1:12" ht="16.2">
      <c r="A5642" s="1"/>
      <c r="L5642" t="str">
        <f t="shared" si="98"/>
        <v/>
      </c>
    </row>
    <row r="5643" spans="1:12" ht="16.2">
      <c r="A5643" s="1"/>
      <c r="L5643" t="str">
        <f t="shared" si="98"/>
        <v/>
      </c>
    </row>
    <row r="5644" spans="1:12" ht="16.2">
      <c r="A5644" s="1"/>
      <c r="L5644" t="str">
        <f t="shared" si="98"/>
        <v/>
      </c>
    </row>
    <row r="5645" spans="1:12" ht="16.2">
      <c r="A5645" s="1"/>
      <c r="L5645" t="str">
        <f t="shared" si="98"/>
        <v/>
      </c>
    </row>
    <row r="5646" spans="1:12" ht="16.2">
      <c r="A5646" s="1"/>
      <c r="L5646" t="str">
        <f t="shared" si="98"/>
        <v/>
      </c>
    </row>
    <row r="5647" spans="1:12" ht="16.2">
      <c r="A5647" s="1"/>
      <c r="L5647" t="str">
        <f t="shared" si="98"/>
        <v/>
      </c>
    </row>
    <row r="5648" spans="1:12" ht="16.2">
      <c r="A5648" s="1"/>
      <c r="L5648" t="str">
        <f t="shared" si="98"/>
        <v/>
      </c>
    </row>
    <row r="5649" spans="1:12" ht="16.2">
      <c r="A5649" s="1"/>
      <c r="L5649" t="str">
        <f t="shared" si="98"/>
        <v/>
      </c>
    </row>
    <row r="5650" spans="1:12" ht="16.2">
      <c r="A5650" s="1"/>
      <c r="L5650" t="str">
        <f t="shared" si="98"/>
        <v/>
      </c>
    </row>
    <row r="5651" spans="1:12" ht="16.2">
      <c r="A5651" s="1"/>
      <c r="L5651" t="str">
        <f t="shared" si="98"/>
        <v/>
      </c>
    </row>
    <row r="5652" spans="1:12" ht="16.2">
      <c r="A5652" s="1"/>
      <c r="L5652" t="str">
        <f t="shared" si="98"/>
        <v/>
      </c>
    </row>
    <row r="5653" spans="1:12" ht="16.2">
      <c r="A5653" s="1"/>
      <c r="L5653" t="str">
        <f t="shared" si="98"/>
        <v/>
      </c>
    </row>
    <row r="5654" spans="1:12" ht="16.2">
      <c r="A5654" s="1"/>
      <c r="L5654" t="str">
        <f t="shared" si="98"/>
        <v/>
      </c>
    </row>
    <row r="5655" spans="1:12" ht="16.2">
      <c r="A5655" s="1"/>
      <c r="L5655" t="str">
        <f t="shared" si="98"/>
        <v/>
      </c>
    </row>
    <row r="5656" spans="1:12" ht="16.2">
      <c r="A5656" s="1"/>
      <c r="L5656" t="str">
        <f t="shared" si="98"/>
        <v/>
      </c>
    </row>
    <row r="5657" spans="1:12" ht="16.2">
      <c r="A5657" s="1"/>
      <c r="L5657" t="str">
        <f t="shared" si="98"/>
        <v/>
      </c>
    </row>
    <row r="5658" spans="1:12" ht="16.2">
      <c r="A5658" s="1"/>
      <c r="L5658" t="str">
        <f t="shared" si="98"/>
        <v/>
      </c>
    </row>
    <row r="5659" spans="1:12" ht="16.2">
      <c r="A5659" s="1"/>
      <c r="L5659" t="str">
        <f t="shared" si="98"/>
        <v/>
      </c>
    </row>
    <row r="5660" spans="1:12" ht="16.2">
      <c r="A5660" s="1"/>
      <c r="L5660" t="str">
        <f t="shared" si="98"/>
        <v/>
      </c>
    </row>
    <row r="5661" spans="1:12" ht="16.2">
      <c r="A5661" s="1"/>
      <c r="L5661" t="str">
        <f t="shared" si="98"/>
        <v/>
      </c>
    </row>
    <row r="5662" spans="1:12" ht="16.2">
      <c r="A5662" s="1"/>
      <c r="L5662" t="str">
        <f t="shared" si="98"/>
        <v/>
      </c>
    </row>
    <row r="5663" spans="1:12" ht="16.2">
      <c r="A5663" s="1"/>
      <c r="L5663" t="str">
        <f t="shared" si="98"/>
        <v/>
      </c>
    </row>
    <row r="5664" spans="1:12" ht="16.2">
      <c r="A5664" s="1"/>
      <c r="L5664" t="str">
        <f t="shared" si="98"/>
        <v/>
      </c>
    </row>
    <row r="5665" spans="1:12" ht="16.2">
      <c r="A5665" s="1"/>
      <c r="L5665" t="str">
        <f t="shared" si="98"/>
        <v/>
      </c>
    </row>
    <row r="5666" spans="1:12" ht="16.2">
      <c r="A5666" s="1"/>
      <c r="L5666" t="str">
        <f t="shared" si="98"/>
        <v/>
      </c>
    </row>
    <row r="5667" spans="1:12" ht="16.2">
      <c r="A5667" s="1"/>
      <c r="L5667" t="str">
        <f t="shared" si="98"/>
        <v/>
      </c>
    </row>
    <row r="5668" spans="1:12" ht="16.2">
      <c r="A5668" s="1"/>
      <c r="L5668" t="str">
        <f t="shared" si="98"/>
        <v/>
      </c>
    </row>
    <row r="5669" spans="1:12" ht="16.2">
      <c r="A5669" s="1"/>
      <c r="L5669" t="str">
        <f t="shared" si="98"/>
        <v/>
      </c>
    </row>
    <row r="5670" spans="1:12" ht="16.2">
      <c r="A5670" s="1"/>
      <c r="L5670" t="str">
        <f t="shared" si="98"/>
        <v/>
      </c>
    </row>
    <row r="5671" spans="1:12" ht="16.2">
      <c r="A5671" s="1"/>
      <c r="L5671" t="str">
        <f t="shared" si="98"/>
        <v/>
      </c>
    </row>
    <row r="5672" spans="1:12" ht="16.2">
      <c r="A5672" s="1"/>
      <c r="L5672" t="str">
        <f t="shared" si="98"/>
        <v/>
      </c>
    </row>
    <row r="5673" spans="1:12" ht="16.2">
      <c r="A5673" s="1"/>
      <c r="L5673" t="str">
        <f t="shared" si="98"/>
        <v/>
      </c>
    </row>
    <row r="5674" spans="1:12" ht="16.2">
      <c r="A5674" s="1"/>
      <c r="L5674" t="str">
        <f t="shared" si="98"/>
        <v/>
      </c>
    </row>
    <row r="5675" spans="1:12" ht="16.2">
      <c r="A5675" s="1"/>
      <c r="L5675" t="str">
        <f t="shared" si="98"/>
        <v/>
      </c>
    </row>
    <row r="5676" spans="1:12" ht="16.2">
      <c r="A5676" s="1"/>
      <c r="L5676" t="str">
        <f t="shared" si="98"/>
        <v/>
      </c>
    </row>
    <row r="5677" spans="1:12" ht="16.2">
      <c r="A5677" s="1"/>
      <c r="L5677" t="str">
        <f t="shared" si="98"/>
        <v/>
      </c>
    </row>
    <row r="5678" spans="1:12" ht="16.2">
      <c r="A5678" s="1"/>
      <c r="L5678" t="str">
        <f t="shared" si="98"/>
        <v/>
      </c>
    </row>
    <row r="5679" spans="1:12" ht="16.2">
      <c r="A5679" s="1"/>
      <c r="L5679" t="str">
        <f t="shared" si="98"/>
        <v/>
      </c>
    </row>
    <row r="5680" spans="1:12" ht="16.2">
      <c r="A5680" s="1"/>
      <c r="L5680" t="str">
        <f t="shared" si="98"/>
        <v/>
      </c>
    </row>
    <row r="5681" spans="1:12" ht="16.2">
      <c r="A5681" s="1"/>
      <c r="L5681" t="str">
        <f t="shared" si="98"/>
        <v/>
      </c>
    </row>
    <row r="5682" spans="1:12" ht="16.2">
      <c r="A5682" s="1"/>
      <c r="L5682" t="str">
        <f t="shared" si="98"/>
        <v/>
      </c>
    </row>
    <row r="5683" spans="1:12" ht="16.2">
      <c r="A5683" s="1"/>
      <c r="L5683" t="str">
        <f t="shared" si="98"/>
        <v/>
      </c>
    </row>
    <row r="5684" spans="1:12" ht="16.2">
      <c r="A5684" s="1"/>
      <c r="L5684" t="str">
        <f t="shared" si="98"/>
        <v/>
      </c>
    </row>
    <row r="5685" spans="1:12" ht="16.2">
      <c r="A5685" s="1"/>
      <c r="L5685" t="str">
        <f t="shared" ref="L5685:L5748" si="99">IF(ISBLANK(A5685),"",TEXT(A5685,"yyyy"))</f>
        <v/>
      </c>
    </row>
    <row r="5686" spans="1:12" ht="16.2">
      <c r="A5686" s="1"/>
      <c r="L5686" t="str">
        <f t="shared" si="99"/>
        <v/>
      </c>
    </row>
    <row r="5687" spans="1:12" ht="16.2">
      <c r="A5687" s="1"/>
      <c r="L5687" t="str">
        <f t="shared" si="99"/>
        <v/>
      </c>
    </row>
    <row r="5688" spans="1:12" ht="16.2">
      <c r="A5688" s="1"/>
      <c r="L5688" t="str">
        <f t="shared" si="99"/>
        <v/>
      </c>
    </row>
    <row r="5689" spans="1:12" ht="16.2">
      <c r="A5689" s="1"/>
      <c r="L5689" t="str">
        <f t="shared" si="99"/>
        <v/>
      </c>
    </row>
    <row r="5690" spans="1:12" ht="16.2">
      <c r="A5690" s="1"/>
      <c r="L5690" t="str">
        <f t="shared" si="99"/>
        <v/>
      </c>
    </row>
    <row r="5691" spans="1:12" ht="16.2">
      <c r="A5691" s="1"/>
      <c r="L5691" t="str">
        <f t="shared" si="99"/>
        <v/>
      </c>
    </row>
    <row r="5692" spans="1:12" ht="16.2">
      <c r="A5692" s="1"/>
      <c r="L5692" t="str">
        <f t="shared" si="99"/>
        <v/>
      </c>
    </row>
    <row r="5693" spans="1:12" ht="16.2">
      <c r="A5693" s="1"/>
      <c r="L5693" t="str">
        <f t="shared" si="99"/>
        <v/>
      </c>
    </row>
    <row r="5694" spans="1:12" ht="16.2">
      <c r="A5694" s="1"/>
      <c r="L5694" t="str">
        <f t="shared" si="99"/>
        <v/>
      </c>
    </row>
    <row r="5695" spans="1:12" ht="16.2">
      <c r="A5695" s="1"/>
      <c r="L5695" t="str">
        <f t="shared" si="99"/>
        <v/>
      </c>
    </row>
    <row r="5696" spans="1:12" ht="16.2">
      <c r="A5696" s="1"/>
      <c r="L5696" t="str">
        <f t="shared" si="99"/>
        <v/>
      </c>
    </row>
    <row r="5697" spans="1:12" ht="16.2">
      <c r="A5697" s="1"/>
      <c r="L5697" t="str">
        <f t="shared" si="99"/>
        <v/>
      </c>
    </row>
    <row r="5698" spans="1:12" ht="16.2">
      <c r="A5698" s="1"/>
      <c r="L5698" t="str">
        <f t="shared" si="99"/>
        <v/>
      </c>
    </row>
    <row r="5699" spans="1:12" ht="16.2">
      <c r="A5699" s="1"/>
      <c r="L5699" t="str">
        <f t="shared" si="99"/>
        <v/>
      </c>
    </row>
    <row r="5700" spans="1:12" ht="16.2">
      <c r="A5700" s="1"/>
      <c r="L5700" t="str">
        <f t="shared" si="99"/>
        <v/>
      </c>
    </row>
    <row r="5701" spans="1:12" ht="16.2">
      <c r="A5701" s="1"/>
      <c r="L5701" t="str">
        <f t="shared" si="99"/>
        <v/>
      </c>
    </row>
    <row r="5702" spans="1:12" ht="16.2">
      <c r="A5702" s="1"/>
      <c r="L5702" t="str">
        <f t="shared" si="99"/>
        <v/>
      </c>
    </row>
    <row r="5703" spans="1:12" ht="16.2">
      <c r="A5703" s="1"/>
      <c r="L5703" t="str">
        <f t="shared" si="99"/>
        <v/>
      </c>
    </row>
    <row r="5704" spans="1:12" ht="16.2">
      <c r="A5704" s="1"/>
      <c r="L5704" t="str">
        <f t="shared" si="99"/>
        <v/>
      </c>
    </row>
    <row r="5705" spans="1:12" ht="16.2">
      <c r="A5705" s="1"/>
      <c r="L5705" t="str">
        <f t="shared" si="99"/>
        <v/>
      </c>
    </row>
    <row r="5706" spans="1:12" ht="16.2">
      <c r="A5706" s="1"/>
      <c r="L5706" t="str">
        <f t="shared" si="99"/>
        <v/>
      </c>
    </row>
    <row r="5707" spans="1:12" ht="16.2">
      <c r="A5707" s="1"/>
      <c r="L5707" t="str">
        <f t="shared" si="99"/>
        <v/>
      </c>
    </row>
    <row r="5708" spans="1:12" ht="16.2">
      <c r="A5708" s="1"/>
      <c r="L5708" t="str">
        <f t="shared" si="99"/>
        <v/>
      </c>
    </row>
    <row r="5709" spans="1:12" ht="16.2">
      <c r="A5709" s="1"/>
      <c r="L5709" t="str">
        <f t="shared" si="99"/>
        <v/>
      </c>
    </row>
    <row r="5710" spans="1:12" ht="16.2">
      <c r="A5710" s="1"/>
      <c r="L5710" t="str">
        <f t="shared" si="99"/>
        <v/>
      </c>
    </row>
    <row r="5711" spans="1:12" ht="16.2">
      <c r="A5711" s="1"/>
      <c r="L5711" t="str">
        <f t="shared" si="99"/>
        <v/>
      </c>
    </row>
    <row r="5712" spans="1:12" ht="16.2">
      <c r="A5712" s="1"/>
      <c r="L5712" t="str">
        <f t="shared" si="99"/>
        <v/>
      </c>
    </row>
    <row r="5713" spans="1:12" ht="16.2">
      <c r="A5713" s="1"/>
      <c r="L5713" t="str">
        <f t="shared" si="99"/>
        <v/>
      </c>
    </row>
    <row r="5714" spans="1:12" ht="16.2">
      <c r="A5714" s="1"/>
      <c r="L5714" t="str">
        <f t="shared" si="99"/>
        <v/>
      </c>
    </row>
    <row r="5715" spans="1:12" ht="16.2">
      <c r="A5715" s="1"/>
      <c r="L5715" t="str">
        <f t="shared" si="99"/>
        <v/>
      </c>
    </row>
    <row r="5716" spans="1:12" ht="16.2">
      <c r="A5716" s="1"/>
      <c r="L5716" t="str">
        <f t="shared" si="99"/>
        <v/>
      </c>
    </row>
    <row r="5717" spans="1:12" ht="16.2">
      <c r="A5717" s="1"/>
      <c r="L5717" t="str">
        <f t="shared" si="99"/>
        <v/>
      </c>
    </row>
    <row r="5718" spans="1:12" ht="16.2">
      <c r="A5718" s="1"/>
      <c r="L5718" t="str">
        <f t="shared" si="99"/>
        <v/>
      </c>
    </row>
    <row r="5719" spans="1:12" ht="16.2">
      <c r="A5719" s="1"/>
      <c r="L5719" t="str">
        <f t="shared" si="99"/>
        <v/>
      </c>
    </row>
    <row r="5720" spans="1:12" ht="16.2">
      <c r="A5720" s="1"/>
      <c r="L5720" t="str">
        <f t="shared" si="99"/>
        <v/>
      </c>
    </row>
    <row r="5721" spans="1:12" ht="16.2">
      <c r="A5721" s="1"/>
      <c r="L5721" t="str">
        <f t="shared" si="99"/>
        <v/>
      </c>
    </row>
    <row r="5722" spans="1:12" ht="16.2">
      <c r="A5722" s="1"/>
      <c r="L5722" t="str">
        <f t="shared" si="99"/>
        <v/>
      </c>
    </row>
    <row r="5723" spans="1:12" ht="16.2">
      <c r="A5723" s="1"/>
      <c r="L5723" t="str">
        <f t="shared" si="99"/>
        <v/>
      </c>
    </row>
    <row r="5724" spans="1:12" ht="16.2">
      <c r="A5724" s="1"/>
      <c r="L5724" t="str">
        <f t="shared" si="99"/>
        <v/>
      </c>
    </row>
    <row r="5725" spans="1:12" ht="16.2">
      <c r="A5725" s="1"/>
      <c r="L5725" t="str">
        <f t="shared" si="99"/>
        <v/>
      </c>
    </row>
    <row r="5726" spans="1:12" ht="16.2">
      <c r="A5726" s="1"/>
      <c r="L5726" t="str">
        <f t="shared" si="99"/>
        <v/>
      </c>
    </row>
    <row r="5727" spans="1:12" ht="16.2">
      <c r="A5727" s="1"/>
      <c r="L5727" t="str">
        <f t="shared" si="99"/>
        <v/>
      </c>
    </row>
    <row r="5728" spans="1:12" ht="16.2">
      <c r="A5728" s="1"/>
      <c r="L5728" t="str">
        <f t="shared" si="99"/>
        <v/>
      </c>
    </row>
    <row r="5729" spans="1:12" ht="16.2">
      <c r="A5729" s="1"/>
      <c r="L5729" t="str">
        <f t="shared" si="99"/>
        <v/>
      </c>
    </row>
    <row r="5730" spans="1:12" ht="16.2">
      <c r="A5730" s="1"/>
      <c r="L5730" t="str">
        <f t="shared" si="99"/>
        <v/>
      </c>
    </row>
    <row r="5731" spans="1:12" ht="16.2">
      <c r="A5731" s="1"/>
      <c r="L5731" t="str">
        <f t="shared" si="99"/>
        <v/>
      </c>
    </row>
    <row r="5732" spans="1:12" ht="16.2">
      <c r="A5732" s="1"/>
      <c r="L5732" t="str">
        <f t="shared" si="99"/>
        <v/>
      </c>
    </row>
    <row r="5733" spans="1:12" ht="16.2">
      <c r="A5733" s="1"/>
      <c r="L5733" t="str">
        <f t="shared" si="99"/>
        <v/>
      </c>
    </row>
    <row r="5734" spans="1:12" ht="16.2">
      <c r="A5734" s="1"/>
      <c r="L5734" t="str">
        <f t="shared" si="99"/>
        <v/>
      </c>
    </row>
    <row r="5735" spans="1:12" ht="16.2">
      <c r="A5735" s="1"/>
      <c r="L5735" t="str">
        <f t="shared" si="99"/>
        <v/>
      </c>
    </row>
    <row r="5736" spans="1:12" ht="16.2">
      <c r="A5736" s="1"/>
      <c r="L5736" t="str">
        <f t="shared" si="99"/>
        <v/>
      </c>
    </row>
    <row r="5737" spans="1:12" ht="16.2">
      <c r="A5737" s="1"/>
      <c r="L5737" t="str">
        <f t="shared" si="99"/>
        <v/>
      </c>
    </row>
    <row r="5738" spans="1:12" ht="16.2">
      <c r="A5738" s="1"/>
      <c r="L5738" t="str">
        <f t="shared" si="99"/>
        <v/>
      </c>
    </row>
    <row r="5739" spans="1:12" ht="16.2">
      <c r="A5739" s="1"/>
      <c r="L5739" t="str">
        <f t="shared" si="99"/>
        <v/>
      </c>
    </row>
    <row r="5740" spans="1:12" ht="16.2">
      <c r="A5740" s="1"/>
      <c r="L5740" t="str">
        <f t="shared" si="99"/>
        <v/>
      </c>
    </row>
    <row r="5741" spans="1:12" ht="16.2">
      <c r="A5741" s="1"/>
      <c r="L5741" t="str">
        <f t="shared" si="99"/>
        <v/>
      </c>
    </row>
    <row r="5742" spans="1:12" ht="16.2">
      <c r="A5742" s="1"/>
      <c r="L5742" t="str">
        <f t="shared" si="99"/>
        <v/>
      </c>
    </row>
    <row r="5743" spans="1:12" ht="16.2">
      <c r="A5743" s="1"/>
      <c r="L5743" t="str">
        <f t="shared" si="99"/>
        <v/>
      </c>
    </row>
    <row r="5744" spans="1:12" ht="16.2">
      <c r="A5744" s="1"/>
      <c r="L5744" t="str">
        <f t="shared" si="99"/>
        <v/>
      </c>
    </row>
    <row r="5745" spans="1:12" ht="16.2">
      <c r="A5745" s="1"/>
      <c r="L5745" t="str">
        <f t="shared" si="99"/>
        <v/>
      </c>
    </row>
    <row r="5746" spans="1:12" ht="16.2">
      <c r="A5746" s="1"/>
      <c r="L5746" t="str">
        <f t="shared" si="99"/>
        <v/>
      </c>
    </row>
    <row r="5747" spans="1:12" ht="16.2">
      <c r="A5747" s="1"/>
      <c r="L5747" t="str">
        <f t="shared" si="99"/>
        <v/>
      </c>
    </row>
    <row r="5748" spans="1:12" ht="16.2">
      <c r="A5748" s="1"/>
      <c r="L5748" t="str">
        <f t="shared" si="99"/>
        <v/>
      </c>
    </row>
    <row r="5749" spans="1:12" ht="16.2">
      <c r="A5749" s="1"/>
      <c r="L5749" t="str">
        <f t="shared" ref="L5749:L5812" si="100">IF(ISBLANK(A5749),"",TEXT(A5749,"yyyy"))</f>
        <v/>
      </c>
    </row>
    <row r="5750" spans="1:12" ht="16.2">
      <c r="A5750" s="1"/>
      <c r="L5750" t="str">
        <f t="shared" si="100"/>
        <v/>
      </c>
    </row>
    <row r="5751" spans="1:12" ht="16.2">
      <c r="A5751" s="1"/>
      <c r="L5751" t="str">
        <f t="shared" si="100"/>
        <v/>
      </c>
    </row>
    <row r="5752" spans="1:12" ht="16.2">
      <c r="A5752" s="1"/>
      <c r="L5752" t="str">
        <f t="shared" si="100"/>
        <v/>
      </c>
    </row>
    <row r="5753" spans="1:12" ht="16.2">
      <c r="A5753" s="1"/>
      <c r="L5753" t="str">
        <f t="shared" si="100"/>
        <v/>
      </c>
    </row>
    <row r="5754" spans="1:12" ht="16.2">
      <c r="A5754" s="1"/>
      <c r="L5754" t="str">
        <f t="shared" si="100"/>
        <v/>
      </c>
    </row>
    <row r="5755" spans="1:12" ht="16.2">
      <c r="A5755" s="1"/>
      <c r="L5755" t="str">
        <f t="shared" si="100"/>
        <v/>
      </c>
    </row>
    <row r="5756" spans="1:12" ht="16.2">
      <c r="A5756" s="1"/>
      <c r="L5756" t="str">
        <f t="shared" si="100"/>
        <v/>
      </c>
    </row>
    <row r="5757" spans="1:12" ht="16.2">
      <c r="A5757" s="1"/>
      <c r="L5757" t="str">
        <f t="shared" si="100"/>
        <v/>
      </c>
    </row>
    <row r="5758" spans="1:12" ht="16.2">
      <c r="A5758" s="1"/>
      <c r="L5758" t="str">
        <f t="shared" si="100"/>
        <v/>
      </c>
    </row>
    <row r="5759" spans="1:12" ht="16.2">
      <c r="A5759" s="1"/>
      <c r="L5759" t="str">
        <f t="shared" si="100"/>
        <v/>
      </c>
    </row>
    <row r="5760" spans="1:12" ht="16.2">
      <c r="A5760" s="1"/>
      <c r="L5760" t="str">
        <f t="shared" si="100"/>
        <v/>
      </c>
    </row>
    <row r="5761" spans="1:12" ht="16.2">
      <c r="A5761" s="1"/>
      <c r="L5761" t="str">
        <f t="shared" si="100"/>
        <v/>
      </c>
    </row>
    <row r="5762" spans="1:12" ht="16.2">
      <c r="A5762" s="1"/>
      <c r="L5762" t="str">
        <f t="shared" si="100"/>
        <v/>
      </c>
    </row>
    <row r="5763" spans="1:12" ht="16.2">
      <c r="A5763" s="1"/>
      <c r="L5763" t="str">
        <f t="shared" si="100"/>
        <v/>
      </c>
    </row>
    <row r="5764" spans="1:12" ht="16.2">
      <c r="A5764" s="1"/>
      <c r="L5764" t="str">
        <f t="shared" si="100"/>
        <v/>
      </c>
    </row>
    <row r="5765" spans="1:12" ht="16.2">
      <c r="A5765" s="1"/>
      <c r="L5765" t="str">
        <f t="shared" si="100"/>
        <v/>
      </c>
    </row>
    <row r="5766" spans="1:12" ht="16.2">
      <c r="A5766" s="1"/>
      <c r="L5766" t="str">
        <f t="shared" si="100"/>
        <v/>
      </c>
    </row>
    <row r="5767" spans="1:12" ht="16.2">
      <c r="A5767" s="1"/>
      <c r="L5767" t="str">
        <f t="shared" si="100"/>
        <v/>
      </c>
    </row>
    <row r="5768" spans="1:12" ht="16.2">
      <c r="A5768" s="1"/>
      <c r="L5768" t="str">
        <f t="shared" si="100"/>
        <v/>
      </c>
    </row>
    <row r="5769" spans="1:12" ht="16.2">
      <c r="A5769" s="1"/>
      <c r="L5769" t="str">
        <f t="shared" si="100"/>
        <v/>
      </c>
    </row>
    <row r="5770" spans="1:12" ht="16.2">
      <c r="A5770" s="1"/>
      <c r="L5770" t="str">
        <f t="shared" si="100"/>
        <v/>
      </c>
    </row>
    <row r="5771" spans="1:12" ht="16.2">
      <c r="A5771" s="1"/>
      <c r="L5771" t="str">
        <f t="shared" si="100"/>
        <v/>
      </c>
    </row>
    <row r="5772" spans="1:12" ht="16.2">
      <c r="A5772" s="1"/>
      <c r="L5772" t="str">
        <f t="shared" si="100"/>
        <v/>
      </c>
    </row>
    <row r="5773" spans="1:12" ht="16.2">
      <c r="A5773" s="1"/>
      <c r="L5773" t="str">
        <f t="shared" si="100"/>
        <v/>
      </c>
    </row>
    <row r="5774" spans="1:12" ht="16.2">
      <c r="A5774" s="1"/>
      <c r="L5774" t="str">
        <f t="shared" si="100"/>
        <v/>
      </c>
    </row>
    <row r="5775" spans="1:12" ht="16.2">
      <c r="A5775" s="1"/>
      <c r="L5775" t="str">
        <f t="shared" si="100"/>
        <v/>
      </c>
    </row>
    <row r="5776" spans="1:12" ht="16.2">
      <c r="A5776" s="1"/>
      <c r="L5776" t="str">
        <f t="shared" si="100"/>
        <v/>
      </c>
    </row>
    <row r="5777" spans="1:12" ht="16.2">
      <c r="A5777" s="1"/>
      <c r="L5777" t="str">
        <f t="shared" si="100"/>
        <v/>
      </c>
    </row>
    <row r="5778" spans="1:12" ht="16.2">
      <c r="A5778" s="1"/>
      <c r="L5778" t="str">
        <f t="shared" si="100"/>
        <v/>
      </c>
    </row>
    <row r="5779" spans="1:12" ht="16.2">
      <c r="A5779" s="1"/>
      <c r="L5779" t="str">
        <f t="shared" si="100"/>
        <v/>
      </c>
    </row>
    <row r="5780" spans="1:12" ht="16.2">
      <c r="A5780" s="1"/>
      <c r="L5780" t="str">
        <f t="shared" si="100"/>
        <v/>
      </c>
    </row>
    <row r="5781" spans="1:12" ht="16.2">
      <c r="A5781" s="1"/>
      <c r="L5781" t="str">
        <f t="shared" si="100"/>
        <v/>
      </c>
    </row>
    <row r="5782" spans="1:12" ht="16.2">
      <c r="A5782" s="1"/>
      <c r="L5782" t="str">
        <f t="shared" si="100"/>
        <v/>
      </c>
    </row>
    <row r="5783" spans="1:12" ht="16.2">
      <c r="A5783" s="1"/>
      <c r="L5783" t="str">
        <f t="shared" si="100"/>
        <v/>
      </c>
    </row>
    <row r="5784" spans="1:12" ht="16.2">
      <c r="A5784" s="1"/>
      <c r="L5784" t="str">
        <f t="shared" si="100"/>
        <v/>
      </c>
    </row>
    <row r="5785" spans="1:12" ht="16.2">
      <c r="A5785" s="1"/>
      <c r="L5785" t="str">
        <f t="shared" si="100"/>
        <v/>
      </c>
    </row>
    <row r="5786" spans="1:12" ht="16.2">
      <c r="A5786" s="1"/>
      <c r="L5786" t="str">
        <f t="shared" si="100"/>
        <v/>
      </c>
    </row>
    <row r="5787" spans="1:12" ht="16.2">
      <c r="A5787" s="1"/>
      <c r="L5787" t="str">
        <f t="shared" si="100"/>
        <v/>
      </c>
    </row>
    <row r="5788" spans="1:12" ht="16.2">
      <c r="A5788" s="1"/>
      <c r="L5788" t="str">
        <f t="shared" si="100"/>
        <v/>
      </c>
    </row>
    <row r="5789" spans="1:12" ht="16.2">
      <c r="A5789" s="1"/>
      <c r="L5789" t="str">
        <f t="shared" si="100"/>
        <v/>
      </c>
    </row>
    <row r="5790" spans="1:12" ht="16.2">
      <c r="A5790" s="1"/>
      <c r="L5790" t="str">
        <f t="shared" si="100"/>
        <v/>
      </c>
    </row>
    <row r="5791" spans="1:12" ht="16.2">
      <c r="A5791" s="1"/>
      <c r="L5791" t="str">
        <f t="shared" si="100"/>
        <v/>
      </c>
    </row>
    <row r="5792" spans="1:12" ht="16.2">
      <c r="A5792" s="1"/>
      <c r="L5792" t="str">
        <f t="shared" si="100"/>
        <v/>
      </c>
    </row>
    <row r="5793" spans="1:12" ht="16.2">
      <c r="A5793" s="1"/>
      <c r="L5793" t="str">
        <f t="shared" si="100"/>
        <v/>
      </c>
    </row>
    <row r="5794" spans="1:12" ht="16.2">
      <c r="A5794" s="1"/>
      <c r="L5794" t="str">
        <f t="shared" si="100"/>
        <v/>
      </c>
    </row>
    <row r="5795" spans="1:12" ht="16.2">
      <c r="A5795" s="1"/>
      <c r="L5795" t="str">
        <f t="shared" si="100"/>
        <v/>
      </c>
    </row>
    <row r="5796" spans="1:12" ht="16.2">
      <c r="A5796" s="1"/>
      <c r="L5796" t="str">
        <f t="shared" si="100"/>
        <v/>
      </c>
    </row>
    <row r="5797" spans="1:12" ht="16.2">
      <c r="A5797" s="1"/>
      <c r="L5797" t="str">
        <f t="shared" si="100"/>
        <v/>
      </c>
    </row>
    <row r="5798" spans="1:12" ht="16.2">
      <c r="A5798" s="1"/>
      <c r="L5798" t="str">
        <f t="shared" si="100"/>
        <v/>
      </c>
    </row>
    <row r="5799" spans="1:12" ht="16.2">
      <c r="A5799" s="1"/>
      <c r="L5799" t="str">
        <f t="shared" si="100"/>
        <v/>
      </c>
    </row>
    <row r="5800" spans="1:12" ht="16.2">
      <c r="A5800" s="1"/>
      <c r="L5800" t="str">
        <f t="shared" si="100"/>
        <v/>
      </c>
    </row>
    <row r="5801" spans="1:12" ht="16.2">
      <c r="A5801" s="1"/>
      <c r="L5801" t="str">
        <f t="shared" si="100"/>
        <v/>
      </c>
    </row>
    <row r="5802" spans="1:12" ht="16.2">
      <c r="A5802" s="1"/>
      <c r="L5802" t="str">
        <f t="shared" si="100"/>
        <v/>
      </c>
    </row>
    <row r="5803" spans="1:12" ht="16.2">
      <c r="A5803" s="1"/>
      <c r="L5803" t="str">
        <f t="shared" si="100"/>
        <v/>
      </c>
    </row>
    <row r="5804" spans="1:12" ht="16.2">
      <c r="A5804" s="1"/>
      <c r="L5804" t="str">
        <f t="shared" si="100"/>
        <v/>
      </c>
    </row>
    <row r="5805" spans="1:12" ht="16.2">
      <c r="A5805" s="1"/>
      <c r="L5805" t="str">
        <f t="shared" si="100"/>
        <v/>
      </c>
    </row>
    <row r="5806" spans="1:12" ht="16.2">
      <c r="A5806" s="1"/>
      <c r="L5806" t="str">
        <f t="shared" si="100"/>
        <v/>
      </c>
    </row>
    <row r="5807" spans="1:12" ht="16.2">
      <c r="A5807" s="1"/>
      <c r="L5807" t="str">
        <f t="shared" si="100"/>
        <v/>
      </c>
    </row>
    <row r="5808" spans="1:12" ht="16.2">
      <c r="A5808" s="1"/>
      <c r="L5808" t="str">
        <f t="shared" si="100"/>
        <v/>
      </c>
    </row>
    <row r="5809" spans="1:12" ht="16.2">
      <c r="A5809" s="1"/>
      <c r="L5809" t="str">
        <f t="shared" si="100"/>
        <v/>
      </c>
    </row>
    <row r="5810" spans="1:12" ht="16.2">
      <c r="A5810" s="1"/>
      <c r="L5810" t="str">
        <f t="shared" si="100"/>
        <v/>
      </c>
    </row>
    <row r="5811" spans="1:12" ht="16.2">
      <c r="A5811" s="1"/>
      <c r="L5811" t="str">
        <f t="shared" si="100"/>
        <v/>
      </c>
    </row>
    <row r="5812" spans="1:12" ht="16.2">
      <c r="A5812" s="1"/>
      <c r="L5812" t="str">
        <f t="shared" si="100"/>
        <v/>
      </c>
    </row>
    <row r="5813" spans="1:12" ht="16.2">
      <c r="A5813" s="1"/>
      <c r="L5813" t="str">
        <f t="shared" ref="L5813:L5876" si="101">IF(ISBLANK(A5813),"",TEXT(A5813,"yyyy"))</f>
        <v/>
      </c>
    </row>
    <row r="5814" spans="1:12" ht="16.2">
      <c r="A5814" s="1"/>
      <c r="L5814" t="str">
        <f t="shared" si="101"/>
        <v/>
      </c>
    </row>
    <row r="5815" spans="1:12" ht="16.2">
      <c r="A5815" s="1"/>
      <c r="L5815" t="str">
        <f t="shared" si="101"/>
        <v/>
      </c>
    </row>
    <row r="5816" spans="1:12" ht="16.2">
      <c r="A5816" s="1"/>
      <c r="L5816" t="str">
        <f t="shared" si="101"/>
        <v/>
      </c>
    </row>
    <row r="5817" spans="1:12" ht="16.2">
      <c r="A5817" s="1"/>
      <c r="L5817" t="str">
        <f t="shared" si="101"/>
        <v/>
      </c>
    </row>
    <row r="5818" spans="1:12" ht="16.2">
      <c r="A5818" s="1"/>
      <c r="L5818" t="str">
        <f t="shared" si="101"/>
        <v/>
      </c>
    </row>
    <row r="5819" spans="1:12" ht="16.2">
      <c r="A5819" s="1"/>
      <c r="L5819" t="str">
        <f t="shared" si="101"/>
        <v/>
      </c>
    </row>
    <row r="5820" spans="1:12" ht="16.2">
      <c r="A5820" s="1"/>
      <c r="L5820" t="str">
        <f t="shared" si="101"/>
        <v/>
      </c>
    </row>
    <row r="5821" spans="1:12" ht="16.2">
      <c r="A5821" s="1"/>
      <c r="L5821" t="str">
        <f t="shared" si="101"/>
        <v/>
      </c>
    </row>
    <row r="5822" spans="1:12" ht="16.2">
      <c r="A5822" s="1"/>
      <c r="L5822" t="str">
        <f t="shared" si="101"/>
        <v/>
      </c>
    </row>
    <row r="5823" spans="1:12" ht="16.2">
      <c r="A5823" s="1"/>
      <c r="L5823" t="str">
        <f t="shared" si="101"/>
        <v/>
      </c>
    </row>
    <row r="5824" spans="1:12" ht="16.2">
      <c r="A5824" s="1"/>
      <c r="L5824" t="str">
        <f t="shared" si="101"/>
        <v/>
      </c>
    </row>
    <row r="5825" spans="1:12" ht="16.2">
      <c r="A5825" s="1"/>
      <c r="L5825" t="str">
        <f t="shared" si="101"/>
        <v/>
      </c>
    </row>
    <row r="5826" spans="1:12" ht="16.2">
      <c r="A5826" s="1"/>
      <c r="L5826" t="str">
        <f t="shared" si="101"/>
        <v/>
      </c>
    </row>
    <row r="5827" spans="1:12" ht="16.2">
      <c r="A5827" s="1"/>
      <c r="L5827" t="str">
        <f t="shared" si="101"/>
        <v/>
      </c>
    </row>
    <row r="5828" spans="1:12" ht="16.2">
      <c r="A5828" s="1"/>
      <c r="L5828" t="str">
        <f t="shared" si="101"/>
        <v/>
      </c>
    </row>
    <row r="5829" spans="1:12" ht="16.2">
      <c r="A5829" s="1"/>
      <c r="L5829" t="str">
        <f t="shared" si="101"/>
        <v/>
      </c>
    </row>
    <row r="5830" spans="1:12" ht="16.2">
      <c r="A5830" s="1"/>
      <c r="L5830" t="str">
        <f t="shared" si="101"/>
        <v/>
      </c>
    </row>
    <row r="5831" spans="1:12" ht="16.2">
      <c r="A5831" s="1"/>
      <c r="L5831" t="str">
        <f t="shared" si="101"/>
        <v/>
      </c>
    </row>
    <row r="5832" spans="1:12" ht="16.2">
      <c r="A5832" s="1"/>
      <c r="L5832" t="str">
        <f t="shared" si="101"/>
        <v/>
      </c>
    </row>
    <row r="5833" spans="1:12" ht="16.2">
      <c r="A5833" s="1"/>
      <c r="L5833" t="str">
        <f t="shared" si="101"/>
        <v/>
      </c>
    </row>
    <row r="5834" spans="1:12" ht="16.2">
      <c r="A5834" s="1"/>
      <c r="L5834" t="str">
        <f t="shared" si="101"/>
        <v/>
      </c>
    </row>
    <row r="5835" spans="1:12" ht="16.2">
      <c r="A5835" s="1"/>
      <c r="L5835" t="str">
        <f t="shared" si="101"/>
        <v/>
      </c>
    </row>
    <row r="5836" spans="1:12" ht="16.2">
      <c r="A5836" s="1"/>
      <c r="L5836" t="str">
        <f t="shared" si="101"/>
        <v/>
      </c>
    </row>
    <row r="5837" spans="1:12" ht="16.2">
      <c r="A5837" s="1"/>
      <c r="L5837" t="str">
        <f t="shared" si="101"/>
        <v/>
      </c>
    </row>
    <row r="5838" spans="1:12" ht="16.2">
      <c r="A5838" s="1"/>
      <c r="L5838" t="str">
        <f t="shared" si="101"/>
        <v/>
      </c>
    </row>
    <row r="5839" spans="1:12" ht="16.2">
      <c r="A5839" s="1"/>
      <c r="L5839" t="str">
        <f t="shared" si="101"/>
        <v/>
      </c>
    </row>
    <row r="5840" spans="1:12" ht="16.2">
      <c r="A5840" s="1"/>
      <c r="L5840" t="str">
        <f t="shared" si="101"/>
        <v/>
      </c>
    </row>
    <row r="5841" spans="1:12" ht="16.2">
      <c r="A5841" s="1"/>
      <c r="L5841" t="str">
        <f t="shared" si="101"/>
        <v/>
      </c>
    </row>
    <row r="5842" spans="1:12" ht="16.2">
      <c r="A5842" s="1"/>
      <c r="L5842" t="str">
        <f t="shared" si="101"/>
        <v/>
      </c>
    </row>
    <row r="5843" spans="1:12" ht="16.2">
      <c r="A5843" s="1"/>
      <c r="L5843" t="str">
        <f t="shared" si="101"/>
        <v/>
      </c>
    </row>
    <row r="5844" spans="1:12" ht="16.2">
      <c r="A5844" s="1"/>
      <c r="L5844" t="str">
        <f t="shared" si="101"/>
        <v/>
      </c>
    </row>
    <row r="5845" spans="1:12" ht="16.2">
      <c r="A5845" s="1"/>
      <c r="L5845" t="str">
        <f t="shared" si="101"/>
        <v/>
      </c>
    </row>
    <row r="5846" spans="1:12" ht="16.2">
      <c r="A5846" s="1"/>
      <c r="L5846" t="str">
        <f t="shared" si="101"/>
        <v/>
      </c>
    </row>
    <row r="5847" spans="1:12" ht="16.2">
      <c r="A5847" s="1"/>
      <c r="L5847" t="str">
        <f t="shared" si="101"/>
        <v/>
      </c>
    </row>
    <row r="5848" spans="1:12" ht="16.2">
      <c r="A5848" s="1"/>
      <c r="L5848" t="str">
        <f t="shared" si="101"/>
        <v/>
      </c>
    </row>
    <row r="5849" spans="1:12" ht="16.2">
      <c r="A5849" s="1"/>
      <c r="L5849" t="str">
        <f t="shared" si="101"/>
        <v/>
      </c>
    </row>
    <row r="5850" spans="1:12" ht="16.2">
      <c r="A5850" s="1"/>
      <c r="L5850" t="str">
        <f t="shared" si="101"/>
        <v/>
      </c>
    </row>
    <row r="5851" spans="1:12" ht="16.2">
      <c r="A5851" s="1"/>
      <c r="L5851" t="str">
        <f t="shared" si="101"/>
        <v/>
      </c>
    </row>
    <row r="5852" spans="1:12" ht="16.2">
      <c r="A5852" s="1"/>
      <c r="L5852" t="str">
        <f t="shared" si="101"/>
        <v/>
      </c>
    </row>
    <row r="5853" spans="1:12" ht="16.2">
      <c r="A5853" s="1"/>
      <c r="L5853" t="str">
        <f t="shared" si="101"/>
        <v/>
      </c>
    </row>
    <row r="5854" spans="1:12" ht="16.2">
      <c r="A5854" s="1"/>
      <c r="L5854" t="str">
        <f t="shared" si="101"/>
        <v/>
      </c>
    </row>
    <row r="5855" spans="1:12" ht="16.2">
      <c r="A5855" s="1"/>
      <c r="L5855" t="str">
        <f t="shared" si="101"/>
        <v/>
      </c>
    </row>
    <row r="5856" spans="1:12" ht="16.2">
      <c r="A5856" s="1"/>
      <c r="L5856" t="str">
        <f t="shared" si="101"/>
        <v/>
      </c>
    </row>
    <row r="5857" spans="1:12" ht="16.2">
      <c r="A5857" s="1"/>
      <c r="L5857" t="str">
        <f t="shared" si="101"/>
        <v/>
      </c>
    </row>
    <row r="5858" spans="1:12" ht="16.2">
      <c r="A5858" s="1"/>
      <c r="L5858" t="str">
        <f t="shared" si="101"/>
        <v/>
      </c>
    </row>
    <row r="5859" spans="1:12" ht="16.2">
      <c r="A5859" s="1"/>
      <c r="L5859" t="str">
        <f t="shared" si="101"/>
        <v/>
      </c>
    </row>
    <row r="5860" spans="1:12" ht="16.2">
      <c r="A5860" s="1"/>
      <c r="L5860" t="str">
        <f t="shared" si="101"/>
        <v/>
      </c>
    </row>
    <row r="5861" spans="1:12" ht="16.2">
      <c r="A5861" s="1"/>
      <c r="L5861" t="str">
        <f t="shared" si="101"/>
        <v/>
      </c>
    </row>
    <row r="5862" spans="1:12" ht="16.2">
      <c r="A5862" s="1"/>
      <c r="L5862" t="str">
        <f t="shared" si="101"/>
        <v/>
      </c>
    </row>
    <row r="5863" spans="1:12" ht="16.2">
      <c r="A5863" s="1"/>
      <c r="L5863" t="str">
        <f t="shared" si="101"/>
        <v/>
      </c>
    </row>
    <row r="5864" spans="1:12" ht="16.2">
      <c r="A5864" s="1"/>
      <c r="L5864" t="str">
        <f t="shared" si="101"/>
        <v/>
      </c>
    </row>
    <row r="5865" spans="1:12" ht="16.2">
      <c r="A5865" s="1"/>
      <c r="L5865" t="str">
        <f t="shared" si="101"/>
        <v/>
      </c>
    </row>
    <row r="5866" spans="1:12" ht="16.2">
      <c r="A5866" s="1"/>
      <c r="L5866" t="str">
        <f t="shared" si="101"/>
        <v/>
      </c>
    </row>
    <row r="5867" spans="1:12" ht="16.2">
      <c r="A5867" s="1"/>
      <c r="L5867" t="str">
        <f t="shared" si="101"/>
        <v/>
      </c>
    </row>
    <row r="5868" spans="1:12" ht="16.2">
      <c r="A5868" s="1"/>
      <c r="L5868" t="str">
        <f t="shared" si="101"/>
        <v/>
      </c>
    </row>
    <row r="5869" spans="1:12" ht="16.2">
      <c r="A5869" s="1"/>
      <c r="L5869" t="str">
        <f t="shared" si="101"/>
        <v/>
      </c>
    </row>
    <row r="5870" spans="1:12" ht="16.2">
      <c r="A5870" s="1"/>
      <c r="L5870" t="str">
        <f t="shared" si="101"/>
        <v/>
      </c>
    </row>
    <row r="5871" spans="1:12" ht="16.2">
      <c r="A5871" s="1"/>
      <c r="L5871" t="str">
        <f t="shared" si="101"/>
        <v/>
      </c>
    </row>
    <row r="5872" spans="1:12" ht="16.2">
      <c r="A5872" s="1"/>
      <c r="L5872" t="str">
        <f t="shared" si="101"/>
        <v/>
      </c>
    </row>
    <row r="5873" spans="1:12" ht="16.2">
      <c r="A5873" s="1"/>
      <c r="L5873" t="str">
        <f t="shared" si="101"/>
        <v/>
      </c>
    </row>
    <row r="5874" spans="1:12" ht="16.2">
      <c r="A5874" s="1"/>
      <c r="L5874" t="str">
        <f t="shared" si="101"/>
        <v/>
      </c>
    </row>
    <row r="5875" spans="1:12" ht="16.2">
      <c r="A5875" s="1"/>
      <c r="L5875" t="str">
        <f t="shared" si="101"/>
        <v/>
      </c>
    </row>
    <row r="5876" spans="1:12" ht="16.2">
      <c r="A5876" s="1"/>
      <c r="L5876" t="str">
        <f t="shared" si="101"/>
        <v/>
      </c>
    </row>
    <row r="5877" spans="1:12" ht="16.2">
      <c r="A5877" s="1"/>
      <c r="L5877" t="str">
        <f t="shared" ref="L5877:L5940" si="102">IF(ISBLANK(A5877),"",TEXT(A5877,"yyyy"))</f>
        <v/>
      </c>
    </row>
    <row r="5878" spans="1:12" ht="16.2">
      <c r="A5878" s="1"/>
      <c r="L5878" t="str">
        <f t="shared" si="102"/>
        <v/>
      </c>
    </row>
    <row r="5879" spans="1:12" ht="16.2">
      <c r="A5879" s="1"/>
      <c r="L5879" t="str">
        <f t="shared" si="102"/>
        <v/>
      </c>
    </row>
    <row r="5880" spans="1:12" ht="16.2">
      <c r="A5880" s="1"/>
      <c r="L5880" t="str">
        <f t="shared" si="102"/>
        <v/>
      </c>
    </row>
    <row r="5881" spans="1:12" ht="16.2">
      <c r="A5881" s="1"/>
      <c r="L5881" t="str">
        <f t="shared" si="102"/>
        <v/>
      </c>
    </row>
    <row r="5882" spans="1:12" ht="16.2">
      <c r="A5882" s="1"/>
      <c r="L5882" t="str">
        <f t="shared" si="102"/>
        <v/>
      </c>
    </row>
    <row r="5883" spans="1:12" ht="16.2">
      <c r="A5883" s="1"/>
      <c r="L5883" t="str">
        <f t="shared" si="102"/>
        <v/>
      </c>
    </row>
    <row r="5884" spans="1:12" ht="16.2">
      <c r="A5884" s="1"/>
      <c r="L5884" t="str">
        <f t="shared" si="102"/>
        <v/>
      </c>
    </row>
    <row r="5885" spans="1:12" ht="16.2">
      <c r="A5885" s="1"/>
      <c r="L5885" t="str">
        <f t="shared" si="102"/>
        <v/>
      </c>
    </row>
    <row r="5886" spans="1:12" ht="16.2">
      <c r="A5886" s="1"/>
      <c r="L5886" t="str">
        <f t="shared" si="102"/>
        <v/>
      </c>
    </row>
    <row r="5887" spans="1:12" ht="16.2">
      <c r="A5887" s="1"/>
      <c r="L5887" t="str">
        <f t="shared" si="102"/>
        <v/>
      </c>
    </row>
    <row r="5888" spans="1:12" ht="16.2">
      <c r="A5888" s="1"/>
      <c r="L5888" t="str">
        <f t="shared" si="102"/>
        <v/>
      </c>
    </row>
    <row r="5889" spans="1:12" ht="16.2">
      <c r="A5889" s="1"/>
      <c r="L5889" t="str">
        <f t="shared" si="102"/>
        <v/>
      </c>
    </row>
    <row r="5890" spans="1:12" ht="16.2">
      <c r="A5890" s="1"/>
      <c r="L5890" t="str">
        <f t="shared" si="102"/>
        <v/>
      </c>
    </row>
    <row r="5891" spans="1:12" ht="16.2">
      <c r="A5891" s="1"/>
      <c r="L5891" t="str">
        <f t="shared" si="102"/>
        <v/>
      </c>
    </row>
    <row r="5892" spans="1:12" ht="16.2">
      <c r="A5892" s="1"/>
      <c r="L5892" t="str">
        <f t="shared" si="102"/>
        <v/>
      </c>
    </row>
    <row r="5893" spans="1:12" ht="16.2">
      <c r="A5893" s="1"/>
      <c r="L5893" t="str">
        <f t="shared" si="102"/>
        <v/>
      </c>
    </row>
    <row r="5894" spans="1:12" ht="16.2">
      <c r="A5894" s="1"/>
      <c r="L5894" t="str">
        <f t="shared" si="102"/>
        <v/>
      </c>
    </row>
    <row r="5895" spans="1:12" ht="16.2">
      <c r="A5895" s="1"/>
      <c r="L5895" t="str">
        <f t="shared" si="102"/>
        <v/>
      </c>
    </row>
    <row r="5896" spans="1:12" ht="16.2">
      <c r="A5896" s="1"/>
      <c r="L5896" t="str">
        <f t="shared" si="102"/>
        <v/>
      </c>
    </row>
    <row r="5897" spans="1:12" ht="16.2">
      <c r="A5897" s="1"/>
      <c r="L5897" t="str">
        <f t="shared" si="102"/>
        <v/>
      </c>
    </row>
    <row r="5898" spans="1:12" ht="16.2">
      <c r="A5898" s="1"/>
      <c r="L5898" t="str">
        <f t="shared" si="102"/>
        <v/>
      </c>
    </row>
    <row r="5899" spans="1:12" ht="16.2">
      <c r="A5899" s="1"/>
      <c r="L5899" t="str">
        <f t="shared" si="102"/>
        <v/>
      </c>
    </row>
    <row r="5900" spans="1:12" ht="16.2">
      <c r="A5900" s="1"/>
      <c r="L5900" t="str">
        <f t="shared" si="102"/>
        <v/>
      </c>
    </row>
    <row r="5901" spans="1:12" ht="16.2">
      <c r="A5901" s="1"/>
      <c r="L5901" t="str">
        <f t="shared" si="102"/>
        <v/>
      </c>
    </row>
    <row r="5902" spans="1:12" ht="16.2">
      <c r="A5902" s="1"/>
      <c r="L5902" t="str">
        <f t="shared" si="102"/>
        <v/>
      </c>
    </row>
    <row r="5903" spans="1:12" ht="16.2">
      <c r="A5903" s="1"/>
      <c r="L5903" t="str">
        <f t="shared" si="102"/>
        <v/>
      </c>
    </row>
    <row r="5904" spans="1:12" ht="16.2">
      <c r="A5904" s="1"/>
      <c r="L5904" t="str">
        <f t="shared" si="102"/>
        <v/>
      </c>
    </row>
    <row r="5905" spans="1:12" ht="16.2">
      <c r="A5905" s="1"/>
      <c r="L5905" t="str">
        <f t="shared" si="102"/>
        <v/>
      </c>
    </row>
    <row r="5906" spans="1:12" ht="16.2">
      <c r="A5906" s="1"/>
      <c r="L5906" t="str">
        <f t="shared" si="102"/>
        <v/>
      </c>
    </row>
    <row r="5907" spans="1:12" ht="16.2">
      <c r="A5907" s="1"/>
      <c r="L5907" t="str">
        <f t="shared" si="102"/>
        <v/>
      </c>
    </row>
    <row r="5908" spans="1:12" ht="16.2">
      <c r="A5908" s="1"/>
      <c r="L5908" t="str">
        <f t="shared" si="102"/>
        <v/>
      </c>
    </row>
    <row r="5909" spans="1:12" ht="16.2">
      <c r="A5909" s="1"/>
      <c r="L5909" t="str">
        <f t="shared" si="102"/>
        <v/>
      </c>
    </row>
    <row r="5910" spans="1:12" ht="16.2">
      <c r="A5910" s="1"/>
      <c r="L5910" t="str">
        <f t="shared" si="102"/>
        <v/>
      </c>
    </row>
    <row r="5911" spans="1:12" ht="16.2">
      <c r="A5911" s="1"/>
      <c r="L5911" t="str">
        <f t="shared" si="102"/>
        <v/>
      </c>
    </row>
    <row r="5912" spans="1:12" ht="16.2">
      <c r="A5912" s="1"/>
      <c r="L5912" t="str">
        <f t="shared" si="102"/>
        <v/>
      </c>
    </row>
    <row r="5913" spans="1:12" ht="16.2">
      <c r="A5913" s="1"/>
      <c r="L5913" t="str">
        <f t="shared" si="102"/>
        <v/>
      </c>
    </row>
    <row r="5914" spans="1:12" ht="16.2">
      <c r="A5914" s="1"/>
      <c r="L5914" t="str">
        <f t="shared" si="102"/>
        <v/>
      </c>
    </row>
    <row r="5915" spans="1:12" ht="16.2">
      <c r="A5915" s="1"/>
      <c r="L5915" t="str">
        <f t="shared" si="102"/>
        <v/>
      </c>
    </row>
    <row r="5916" spans="1:12" ht="16.2">
      <c r="A5916" s="1"/>
      <c r="L5916" t="str">
        <f t="shared" si="102"/>
        <v/>
      </c>
    </row>
    <row r="5917" spans="1:12" ht="16.2">
      <c r="A5917" s="1"/>
      <c r="L5917" t="str">
        <f t="shared" si="102"/>
        <v/>
      </c>
    </row>
    <row r="5918" spans="1:12" ht="16.2">
      <c r="A5918" s="1"/>
      <c r="L5918" t="str">
        <f t="shared" si="102"/>
        <v/>
      </c>
    </row>
    <row r="5919" spans="1:12" ht="16.2">
      <c r="A5919" s="1"/>
      <c r="L5919" t="str">
        <f t="shared" si="102"/>
        <v/>
      </c>
    </row>
    <row r="5920" spans="1:12" ht="16.2">
      <c r="A5920" s="1"/>
      <c r="L5920" t="str">
        <f t="shared" si="102"/>
        <v/>
      </c>
    </row>
    <row r="5921" spans="1:12" ht="16.2">
      <c r="A5921" s="1"/>
      <c r="L5921" t="str">
        <f t="shared" si="102"/>
        <v/>
      </c>
    </row>
    <row r="5922" spans="1:12" ht="16.2">
      <c r="A5922" s="1"/>
      <c r="L5922" t="str">
        <f t="shared" si="102"/>
        <v/>
      </c>
    </row>
    <row r="5923" spans="1:12" ht="16.2">
      <c r="A5923" s="1"/>
      <c r="L5923" t="str">
        <f t="shared" si="102"/>
        <v/>
      </c>
    </row>
    <row r="5924" spans="1:12" ht="16.2">
      <c r="A5924" s="1"/>
      <c r="L5924" t="str">
        <f t="shared" si="102"/>
        <v/>
      </c>
    </row>
    <row r="5925" spans="1:12" ht="16.2">
      <c r="A5925" s="1"/>
      <c r="L5925" t="str">
        <f t="shared" si="102"/>
        <v/>
      </c>
    </row>
    <row r="5926" spans="1:12" ht="16.2">
      <c r="A5926" s="1"/>
      <c r="L5926" t="str">
        <f t="shared" si="102"/>
        <v/>
      </c>
    </row>
    <row r="5927" spans="1:12" ht="16.2">
      <c r="A5927" s="1"/>
      <c r="L5927" t="str">
        <f t="shared" si="102"/>
        <v/>
      </c>
    </row>
    <row r="5928" spans="1:12" ht="16.2">
      <c r="A5928" s="1"/>
      <c r="L5928" t="str">
        <f t="shared" si="102"/>
        <v/>
      </c>
    </row>
    <row r="5929" spans="1:12" ht="16.2">
      <c r="A5929" s="1"/>
      <c r="L5929" t="str">
        <f t="shared" si="102"/>
        <v/>
      </c>
    </row>
    <row r="5930" spans="1:12" ht="16.2">
      <c r="A5930" s="1"/>
      <c r="L5930" t="str">
        <f t="shared" si="102"/>
        <v/>
      </c>
    </row>
    <row r="5931" spans="1:12" ht="16.2">
      <c r="A5931" s="1"/>
      <c r="L5931" t="str">
        <f t="shared" si="102"/>
        <v/>
      </c>
    </row>
    <row r="5932" spans="1:12" ht="16.2">
      <c r="A5932" s="1"/>
      <c r="L5932" t="str">
        <f t="shared" si="102"/>
        <v/>
      </c>
    </row>
    <row r="5933" spans="1:12" ht="16.2">
      <c r="A5933" s="1"/>
      <c r="L5933" t="str">
        <f t="shared" si="102"/>
        <v/>
      </c>
    </row>
    <row r="5934" spans="1:12" ht="16.2">
      <c r="A5934" s="1"/>
      <c r="L5934" t="str">
        <f t="shared" si="102"/>
        <v/>
      </c>
    </row>
    <row r="5935" spans="1:12" ht="16.2">
      <c r="A5935" s="1"/>
      <c r="L5935" t="str">
        <f t="shared" si="102"/>
        <v/>
      </c>
    </row>
    <row r="5936" spans="1:12" ht="16.2">
      <c r="A5936" s="1"/>
      <c r="L5936" t="str">
        <f t="shared" si="102"/>
        <v/>
      </c>
    </row>
    <row r="5937" spans="1:12" ht="16.2">
      <c r="A5937" s="1"/>
      <c r="L5937" t="str">
        <f t="shared" si="102"/>
        <v/>
      </c>
    </row>
    <row r="5938" spans="1:12" ht="16.2">
      <c r="A5938" s="1"/>
      <c r="L5938" t="str">
        <f t="shared" si="102"/>
        <v/>
      </c>
    </row>
    <row r="5939" spans="1:12" ht="16.2">
      <c r="A5939" s="1"/>
      <c r="L5939" t="str">
        <f t="shared" si="102"/>
        <v/>
      </c>
    </row>
    <row r="5940" spans="1:12" ht="16.2">
      <c r="A5940" s="1"/>
      <c r="L5940" t="str">
        <f t="shared" si="102"/>
        <v/>
      </c>
    </row>
    <row r="5941" spans="1:12" ht="16.2">
      <c r="A5941" s="1"/>
      <c r="L5941" t="str">
        <f t="shared" ref="L5941:L6004" si="103">IF(ISBLANK(A5941),"",TEXT(A5941,"yyyy"))</f>
        <v/>
      </c>
    </row>
    <row r="5942" spans="1:12" ht="16.2">
      <c r="A5942" s="1"/>
      <c r="L5942" t="str">
        <f t="shared" si="103"/>
        <v/>
      </c>
    </row>
    <row r="5943" spans="1:12" ht="16.2">
      <c r="A5943" s="1"/>
      <c r="L5943" t="str">
        <f t="shared" si="103"/>
        <v/>
      </c>
    </row>
    <row r="5944" spans="1:12" ht="16.2">
      <c r="A5944" s="1"/>
      <c r="L5944" t="str">
        <f t="shared" si="103"/>
        <v/>
      </c>
    </row>
    <row r="5945" spans="1:12" ht="16.2">
      <c r="A5945" s="1"/>
      <c r="L5945" t="str">
        <f t="shared" si="103"/>
        <v/>
      </c>
    </row>
    <row r="5946" spans="1:12" ht="16.2">
      <c r="A5946" s="1"/>
      <c r="L5946" t="str">
        <f t="shared" si="103"/>
        <v/>
      </c>
    </row>
    <row r="5947" spans="1:12" ht="16.2">
      <c r="A5947" s="1"/>
      <c r="L5947" t="str">
        <f t="shared" si="103"/>
        <v/>
      </c>
    </row>
    <row r="5948" spans="1:12" ht="16.2">
      <c r="A5948" s="1"/>
      <c r="L5948" t="str">
        <f t="shared" si="103"/>
        <v/>
      </c>
    </row>
    <row r="5949" spans="1:12" ht="16.2">
      <c r="A5949" s="1"/>
      <c r="L5949" t="str">
        <f t="shared" si="103"/>
        <v/>
      </c>
    </row>
    <row r="5950" spans="1:12" ht="16.2">
      <c r="A5950" s="1"/>
      <c r="L5950" t="str">
        <f t="shared" si="103"/>
        <v/>
      </c>
    </row>
    <row r="5951" spans="1:12" ht="16.2">
      <c r="A5951" s="1"/>
      <c r="L5951" t="str">
        <f t="shared" si="103"/>
        <v/>
      </c>
    </row>
    <row r="5952" spans="1:12" ht="16.2">
      <c r="A5952" s="1"/>
      <c r="L5952" t="str">
        <f t="shared" si="103"/>
        <v/>
      </c>
    </row>
    <row r="5953" spans="1:12" ht="16.2">
      <c r="A5953" s="1"/>
      <c r="L5953" t="str">
        <f t="shared" si="103"/>
        <v/>
      </c>
    </row>
    <row r="5954" spans="1:12" ht="16.2">
      <c r="A5954" s="1"/>
      <c r="L5954" t="str">
        <f t="shared" si="103"/>
        <v/>
      </c>
    </row>
    <row r="5955" spans="1:12" ht="16.2">
      <c r="A5955" s="1"/>
      <c r="L5955" t="str">
        <f t="shared" si="103"/>
        <v/>
      </c>
    </row>
    <row r="5956" spans="1:12" ht="16.2">
      <c r="A5956" s="1"/>
      <c r="L5956" t="str">
        <f t="shared" si="103"/>
        <v/>
      </c>
    </row>
    <row r="5957" spans="1:12" ht="16.2">
      <c r="A5957" s="1"/>
      <c r="L5957" t="str">
        <f t="shared" si="103"/>
        <v/>
      </c>
    </row>
    <row r="5958" spans="1:12" ht="16.2">
      <c r="A5958" s="1"/>
      <c r="L5958" t="str">
        <f t="shared" si="103"/>
        <v/>
      </c>
    </row>
    <row r="5959" spans="1:12" ht="16.2">
      <c r="A5959" s="1"/>
      <c r="L5959" t="str">
        <f t="shared" si="103"/>
        <v/>
      </c>
    </row>
    <row r="5960" spans="1:12" ht="16.2">
      <c r="A5960" s="1"/>
      <c r="L5960" t="str">
        <f t="shared" si="103"/>
        <v/>
      </c>
    </row>
    <row r="5961" spans="1:12" ht="16.2">
      <c r="A5961" s="1"/>
      <c r="L5961" t="str">
        <f t="shared" si="103"/>
        <v/>
      </c>
    </row>
    <row r="5962" spans="1:12" ht="16.2">
      <c r="A5962" s="1"/>
      <c r="L5962" t="str">
        <f t="shared" si="103"/>
        <v/>
      </c>
    </row>
    <row r="5963" spans="1:12" ht="16.2">
      <c r="A5963" s="1"/>
      <c r="L5963" t="str">
        <f t="shared" si="103"/>
        <v/>
      </c>
    </row>
    <row r="5964" spans="1:12" ht="16.2">
      <c r="A5964" s="1"/>
      <c r="L5964" t="str">
        <f t="shared" si="103"/>
        <v/>
      </c>
    </row>
    <row r="5965" spans="1:12" ht="16.2">
      <c r="A5965" s="1"/>
      <c r="L5965" t="str">
        <f t="shared" si="103"/>
        <v/>
      </c>
    </row>
    <row r="5966" spans="1:12" ht="16.2">
      <c r="A5966" s="1"/>
      <c r="L5966" t="str">
        <f t="shared" si="103"/>
        <v/>
      </c>
    </row>
    <row r="5967" spans="1:12" ht="16.2">
      <c r="A5967" s="1"/>
      <c r="L5967" t="str">
        <f t="shared" si="103"/>
        <v/>
      </c>
    </row>
    <row r="5968" spans="1:12" ht="16.2">
      <c r="A5968" s="1"/>
      <c r="L5968" t="str">
        <f t="shared" si="103"/>
        <v/>
      </c>
    </row>
    <row r="5969" spans="1:12" ht="16.2">
      <c r="A5969" s="1"/>
      <c r="L5969" t="str">
        <f t="shared" si="103"/>
        <v/>
      </c>
    </row>
    <row r="5970" spans="1:12" ht="16.2">
      <c r="A5970" s="1"/>
      <c r="L5970" t="str">
        <f t="shared" si="103"/>
        <v/>
      </c>
    </row>
    <row r="5971" spans="1:12" ht="16.2">
      <c r="A5971" s="1"/>
      <c r="L5971" t="str">
        <f t="shared" si="103"/>
        <v/>
      </c>
    </row>
    <row r="5972" spans="1:12" ht="16.2">
      <c r="A5972" s="1"/>
      <c r="L5972" t="str">
        <f t="shared" si="103"/>
        <v/>
      </c>
    </row>
    <row r="5973" spans="1:12" ht="16.2">
      <c r="A5973" s="1"/>
      <c r="L5973" t="str">
        <f t="shared" si="103"/>
        <v/>
      </c>
    </row>
    <row r="5974" spans="1:12" ht="16.2">
      <c r="A5974" s="1"/>
      <c r="L5974" t="str">
        <f t="shared" si="103"/>
        <v/>
      </c>
    </row>
    <row r="5975" spans="1:12" ht="16.2">
      <c r="A5975" s="1"/>
      <c r="L5975" t="str">
        <f t="shared" si="103"/>
        <v/>
      </c>
    </row>
    <row r="5976" spans="1:12" ht="16.2">
      <c r="A5976" s="1"/>
      <c r="L5976" t="str">
        <f t="shared" si="103"/>
        <v/>
      </c>
    </row>
    <row r="5977" spans="1:12" ht="16.2">
      <c r="A5977" s="1"/>
      <c r="L5977" t="str">
        <f t="shared" si="103"/>
        <v/>
      </c>
    </row>
    <row r="5978" spans="1:12" ht="16.2">
      <c r="A5978" s="1"/>
      <c r="L5978" t="str">
        <f t="shared" si="103"/>
        <v/>
      </c>
    </row>
    <row r="5979" spans="1:12" ht="16.2">
      <c r="A5979" s="1"/>
      <c r="L5979" t="str">
        <f t="shared" si="103"/>
        <v/>
      </c>
    </row>
    <row r="5980" spans="1:12" ht="16.2">
      <c r="A5980" s="1"/>
      <c r="L5980" t="str">
        <f t="shared" si="103"/>
        <v/>
      </c>
    </row>
    <row r="5981" spans="1:12" ht="16.2">
      <c r="A5981" s="1"/>
      <c r="L5981" t="str">
        <f t="shared" si="103"/>
        <v/>
      </c>
    </row>
    <row r="5982" spans="1:12" ht="16.2">
      <c r="A5982" s="1"/>
      <c r="L5982" t="str">
        <f t="shared" si="103"/>
        <v/>
      </c>
    </row>
    <row r="5983" spans="1:12" ht="16.2">
      <c r="A5983" s="1"/>
      <c r="L5983" t="str">
        <f t="shared" si="103"/>
        <v/>
      </c>
    </row>
    <row r="5984" spans="1:12" ht="16.2">
      <c r="A5984" s="1"/>
      <c r="L5984" t="str">
        <f t="shared" si="103"/>
        <v/>
      </c>
    </row>
    <row r="5985" spans="1:12" ht="16.2">
      <c r="A5985" s="1"/>
      <c r="L5985" t="str">
        <f t="shared" si="103"/>
        <v/>
      </c>
    </row>
    <row r="5986" spans="1:12" ht="16.2">
      <c r="A5986" s="1"/>
      <c r="L5986" t="str">
        <f t="shared" si="103"/>
        <v/>
      </c>
    </row>
    <row r="5987" spans="1:12" ht="16.2">
      <c r="A5987" s="1"/>
      <c r="L5987" t="str">
        <f t="shared" si="103"/>
        <v/>
      </c>
    </row>
    <row r="5988" spans="1:12" ht="16.2">
      <c r="A5988" s="1"/>
      <c r="L5988" t="str">
        <f t="shared" si="103"/>
        <v/>
      </c>
    </row>
    <row r="5989" spans="1:12" ht="16.2">
      <c r="A5989" s="1"/>
      <c r="L5989" t="str">
        <f t="shared" si="103"/>
        <v/>
      </c>
    </row>
    <row r="5990" spans="1:12" ht="16.2">
      <c r="A5990" s="1"/>
      <c r="L5990" t="str">
        <f t="shared" si="103"/>
        <v/>
      </c>
    </row>
    <row r="5991" spans="1:12" ht="16.2">
      <c r="A5991" s="1"/>
      <c r="L5991" t="str">
        <f t="shared" si="103"/>
        <v/>
      </c>
    </row>
    <row r="5992" spans="1:12" ht="16.2">
      <c r="A5992" s="1"/>
      <c r="L5992" t="str">
        <f t="shared" si="103"/>
        <v/>
      </c>
    </row>
    <row r="5993" spans="1:12" ht="16.2">
      <c r="A5993" s="1"/>
      <c r="L5993" t="str">
        <f t="shared" si="103"/>
        <v/>
      </c>
    </row>
    <row r="5994" spans="1:12" ht="16.2">
      <c r="A5994" s="1"/>
      <c r="L5994" t="str">
        <f t="shared" si="103"/>
        <v/>
      </c>
    </row>
    <row r="5995" spans="1:12" ht="16.2">
      <c r="A5995" s="1"/>
      <c r="L5995" t="str">
        <f t="shared" si="103"/>
        <v/>
      </c>
    </row>
    <row r="5996" spans="1:12" ht="16.2">
      <c r="A5996" s="1"/>
      <c r="L5996" t="str">
        <f t="shared" si="103"/>
        <v/>
      </c>
    </row>
    <row r="5997" spans="1:12" ht="16.2">
      <c r="A5997" s="1"/>
      <c r="L5997" t="str">
        <f t="shared" si="103"/>
        <v/>
      </c>
    </row>
    <row r="5998" spans="1:12" ht="16.2">
      <c r="A5998" s="1"/>
      <c r="L5998" t="str">
        <f t="shared" si="103"/>
        <v/>
      </c>
    </row>
    <row r="5999" spans="1:12" ht="16.2">
      <c r="A5999" s="1"/>
      <c r="L5999" t="str">
        <f t="shared" si="103"/>
        <v/>
      </c>
    </row>
    <row r="6000" spans="1:12" ht="16.2">
      <c r="A6000" s="1"/>
      <c r="L6000" t="str">
        <f t="shared" si="103"/>
        <v/>
      </c>
    </row>
    <row r="6001" spans="1:12" ht="16.2">
      <c r="A6001" s="1"/>
      <c r="L6001" t="str">
        <f t="shared" si="103"/>
        <v/>
      </c>
    </row>
    <row r="6002" spans="1:12" ht="16.2">
      <c r="A6002" s="1"/>
      <c r="L6002" t="str">
        <f t="shared" si="103"/>
        <v/>
      </c>
    </row>
    <row r="6003" spans="1:12" ht="16.2">
      <c r="A6003" s="1"/>
      <c r="L6003" t="str">
        <f t="shared" si="103"/>
        <v/>
      </c>
    </row>
    <row r="6004" spans="1:12" ht="16.2">
      <c r="A6004" s="1"/>
      <c r="L6004" t="str">
        <f t="shared" si="103"/>
        <v/>
      </c>
    </row>
    <row r="6005" spans="1:12" ht="16.2">
      <c r="A6005" s="1"/>
      <c r="L6005" t="str">
        <f t="shared" ref="L6005:L6068" si="104">IF(ISBLANK(A6005),"",TEXT(A6005,"yyyy"))</f>
        <v/>
      </c>
    </row>
    <row r="6006" spans="1:12" ht="16.2">
      <c r="A6006" s="1"/>
      <c r="L6006" t="str">
        <f t="shared" si="104"/>
        <v/>
      </c>
    </row>
    <row r="6007" spans="1:12" ht="16.2">
      <c r="A6007" s="1"/>
      <c r="L6007" t="str">
        <f t="shared" si="104"/>
        <v/>
      </c>
    </row>
    <row r="6008" spans="1:12" ht="16.2">
      <c r="A6008" s="1"/>
      <c r="L6008" t="str">
        <f t="shared" si="104"/>
        <v/>
      </c>
    </row>
    <row r="6009" spans="1:12" ht="16.2">
      <c r="A6009" s="1"/>
      <c r="L6009" t="str">
        <f t="shared" si="104"/>
        <v/>
      </c>
    </row>
    <row r="6010" spans="1:12" ht="16.2">
      <c r="A6010" s="1"/>
      <c r="L6010" t="str">
        <f t="shared" si="104"/>
        <v/>
      </c>
    </row>
    <row r="6011" spans="1:12" ht="16.2">
      <c r="A6011" s="1"/>
      <c r="L6011" t="str">
        <f t="shared" si="104"/>
        <v/>
      </c>
    </row>
    <row r="6012" spans="1:12" ht="16.2">
      <c r="A6012" s="1"/>
      <c r="L6012" t="str">
        <f t="shared" si="104"/>
        <v/>
      </c>
    </row>
    <row r="6013" spans="1:12" ht="16.2">
      <c r="A6013" s="1"/>
      <c r="L6013" t="str">
        <f t="shared" si="104"/>
        <v/>
      </c>
    </row>
    <row r="6014" spans="1:12" ht="16.2">
      <c r="A6014" s="1"/>
      <c r="L6014" t="str">
        <f t="shared" si="104"/>
        <v/>
      </c>
    </row>
    <row r="6015" spans="1:12" ht="16.2">
      <c r="A6015" s="1"/>
      <c r="L6015" t="str">
        <f t="shared" si="104"/>
        <v/>
      </c>
    </row>
    <row r="6016" spans="1:12" ht="16.2">
      <c r="A6016" s="1"/>
      <c r="L6016" t="str">
        <f t="shared" si="104"/>
        <v/>
      </c>
    </row>
    <row r="6017" spans="1:12" ht="16.2">
      <c r="A6017" s="1"/>
      <c r="L6017" t="str">
        <f t="shared" si="104"/>
        <v/>
      </c>
    </row>
    <row r="6018" spans="1:12" ht="16.2">
      <c r="A6018" s="1"/>
      <c r="L6018" t="str">
        <f t="shared" si="104"/>
        <v/>
      </c>
    </row>
    <row r="6019" spans="1:12" ht="16.2">
      <c r="A6019" s="1"/>
      <c r="L6019" t="str">
        <f t="shared" si="104"/>
        <v/>
      </c>
    </row>
    <row r="6020" spans="1:12" ht="16.2">
      <c r="A6020" s="1"/>
      <c r="L6020" t="str">
        <f t="shared" si="104"/>
        <v/>
      </c>
    </row>
    <row r="6021" spans="1:12" ht="16.2">
      <c r="A6021" s="1"/>
      <c r="L6021" t="str">
        <f t="shared" si="104"/>
        <v/>
      </c>
    </row>
    <row r="6022" spans="1:12" ht="16.2">
      <c r="A6022" s="1"/>
      <c r="L6022" t="str">
        <f t="shared" si="104"/>
        <v/>
      </c>
    </row>
    <row r="6023" spans="1:12" ht="16.2">
      <c r="A6023" s="1"/>
      <c r="L6023" t="str">
        <f t="shared" si="104"/>
        <v/>
      </c>
    </row>
    <row r="6024" spans="1:12" ht="16.2">
      <c r="A6024" s="1"/>
      <c r="L6024" t="str">
        <f t="shared" si="104"/>
        <v/>
      </c>
    </row>
    <row r="6025" spans="1:12" ht="16.2">
      <c r="A6025" s="1"/>
      <c r="L6025" t="str">
        <f t="shared" si="104"/>
        <v/>
      </c>
    </row>
    <row r="6026" spans="1:12" ht="16.2">
      <c r="A6026" s="1"/>
      <c r="L6026" t="str">
        <f t="shared" si="104"/>
        <v/>
      </c>
    </row>
    <row r="6027" spans="1:12" ht="16.2">
      <c r="A6027" s="1"/>
      <c r="L6027" t="str">
        <f t="shared" si="104"/>
        <v/>
      </c>
    </row>
    <row r="6028" spans="1:12" ht="16.2">
      <c r="A6028" s="1"/>
      <c r="L6028" t="str">
        <f t="shared" si="104"/>
        <v/>
      </c>
    </row>
    <row r="6029" spans="1:12" ht="16.2">
      <c r="A6029" s="1"/>
      <c r="L6029" t="str">
        <f t="shared" si="104"/>
        <v/>
      </c>
    </row>
    <row r="6030" spans="1:12" ht="16.2">
      <c r="A6030" s="1"/>
      <c r="L6030" t="str">
        <f t="shared" si="104"/>
        <v/>
      </c>
    </row>
    <row r="6031" spans="1:12" ht="16.2">
      <c r="A6031" s="1"/>
      <c r="L6031" t="str">
        <f t="shared" si="104"/>
        <v/>
      </c>
    </row>
    <row r="6032" spans="1:12" ht="16.2">
      <c r="A6032" s="1"/>
      <c r="L6032" t="str">
        <f t="shared" si="104"/>
        <v/>
      </c>
    </row>
    <row r="6033" spans="1:12" ht="16.2">
      <c r="A6033" s="1"/>
      <c r="L6033" t="str">
        <f t="shared" si="104"/>
        <v/>
      </c>
    </row>
    <row r="6034" spans="1:12" ht="16.2">
      <c r="A6034" s="1"/>
      <c r="L6034" t="str">
        <f t="shared" si="104"/>
        <v/>
      </c>
    </row>
    <row r="6035" spans="1:12" ht="16.2">
      <c r="A6035" s="1"/>
      <c r="L6035" t="str">
        <f t="shared" si="104"/>
        <v/>
      </c>
    </row>
    <row r="6036" spans="1:12" ht="16.2">
      <c r="A6036" s="1"/>
      <c r="L6036" t="str">
        <f t="shared" si="104"/>
        <v/>
      </c>
    </row>
    <row r="6037" spans="1:12" ht="16.2">
      <c r="A6037" s="1"/>
      <c r="L6037" t="str">
        <f t="shared" si="104"/>
        <v/>
      </c>
    </row>
    <row r="6038" spans="1:12" ht="16.2">
      <c r="A6038" s="1"/>
      <c r="L6038" t="str">
        <f t="shared" si="104"/>
        <v/>
      </c>
    </row>
    <row r="6039" spans="1:12" ht="16.2">
      <c r="A6039" s="1"/>
      <c r="L6039" t="str">
        <f t="shared" si="104"/>
        <v/>
      </c>
    </row>
    <row r="6040" spans="1:12" ht="16.2">
      <c r="A6040" s="1"/>
      <c r="L6040" t="str">
        <f t="shared" si="104"/>
        <v/>
      </c>
    </row>
    <row r="6041" spans="1:12" ht="16.2">
      <c r="A6041" s="1"/>
      <c r="L6041" t="str">
        <f t="shared" si="104"/>
        <v/>
      </c>
    </row>
    <row r="6042" spans="1:12" ht="16.2">
      <c r="A6042" s="1"/>
      <c r="L6042" t="str">
        <f t="shared" si="104"/>
        <v/>
      </c>
    </row>
    <row r="6043" spans="1:12" ht="16.2">
      <c r="A6043" s="1"/>
      <c r="L6043" t="str">
        <f t="shared" si="104"/>
        <v/>
      </c>
    </row>
    <row r="6044" spans="1:12" ht="16.2">
      <c r="A6044" s="1"/>
      <c r="L6044" t="str">
        <f t="shared" si="104"/>
        <v/>
      </c>
    </row>
    <row r="6045" spans="1:12" ht="16.2">
      <c r="A6045" s="1"/>
      <c r="L6045" t="str">
        <f t="shared" si="104"/>
        <v/>
      </c>
    </row>
    <row r="6046" spans="1:12" ht="16.2">
      <c r="A6046" s="1"/>
      <c r="L6046" t="str">
        <f t="shared" si="104"/>
        <v/>
      </c>
    </row>
    <row r="6047" spans="1:12" ht="16.2">
      <c r="A6047" s="1"/>
      <c r="L6047" t="str">
        <f t="shared" si="104"/>
        <v/>
      </c>
    </row>
    <row r="6048" spans="1:12" ht="16.2">
      <c r="A6048" s="1"/>
      <c r="L6048" t="str">
        <f t="shared" si="104"/>
        <v/>
      </c>
    </row>
    <row r="6049" spans="1:12" ht="16.2">
      <c r="A6049" s="1"/>
      <c r="L6049" t="str">
        <f t="shared" si="104"/>
        <v/>
      </c>
    </row>
    <row r="6050" spans="1:12" ht="16.2">
      <c r="A6050" s="1"/>
      <c r="L6050" t="str">
        <f t="shared" si="104"/>
        <v/>
      </c>
    </row>
    <row r="6051" spans="1:12" ht="16.2">
      <c r="A6051" s="1"/>
      <c r="L6051" t="str">
        <f t="shared" si="104"/>
        <v/>
      </c>
    </row>
    <row r="6052" spans="1:12" ht="16.2">
      <c r="A6052" s="1"/>
      <c r="L6052" t="str">
        <f t="shared" si="104"/>
        <v/>
      </c>
    </row>
    <row r="6053" spans="1:12" ht="16.2">
      <c r="A6053" s="1"/>
      <c r="L6053" t="str">
        <f t="shared" si="104"/>
        <v/>
      </c>
    </row>
    <row r="6054" spans="1:12" ht="16.2">
      <c r="A6054" s="1"/>
      <c r="L6054" t="str">
        <f t="shared" si="104"/>
        <v/>
      </c>
    </row>
    <row r="6055" spans="1:12" ht="16.2">
      <c r="A6055" s="1"/>
      <c r="L6055" t="str">
        <f t="shared" si="104"/>
        <v/>
      </c>
    </row>
    <row r="6056" spans="1:12" ht="16.2">
      <c r="A6056" s="1"/>
      <c r="L6056" t="str">
        <f t="shared" si="104"/>
        <v/>
      </c>
    </row>
    <row r="6057" spans="1:12" ht="16.2">
      <c r="A6057" s="1"/>
      <c r="L6057" t="str">
        <f t="shared" si="104"/>
        <v/>
      </c>
    </row>
    <row r="6058" spans="1:12" ht="16.2">
      <c r="A6058" s="1"/>
      <c r="L6058" t="str">
        <f t="shared" si="104"/>
        <v/>
      </c>
    </row>
    <row r="6059" spans="1:12" ht="16.2">
      <c r="A6059" s="1"/>
      <c r="L6059" t="str">
        <f t="shared" si="104"/>
        <v/>
      </c>
    </row>
    <row r="6060" spans="1:12" ht="16.2">
      <c r="A6060" s="1"/>
      <c r="L6060" t="str">
        <f t="shared" si="104"/>
        <v/>
      </c>
    </row>
    <row r="6061" spans="1:12" ht="16.2">
      <c r="A6061" s="1"/>
      <c r="L6061" t="str">
        <f t="shared" si="104"/>
        <v/>
      </c>
    </row>
    <row r="6062" spans="1:12" ht="16.2">
      <c r="A6062" s="1"/>
      <c r="L6062" t="str">
        <f t="shared" si="104"/>
        <v/>
      </c>
    </row>
    <row r="6063" spans="1:12" ht="16.2">
      <c r="A6063" s="1"/>
      <c r="L6063" t="str">
        <f t="shared" si="104"/>
        <v/>
      </c>
    </row>
    <row r="6064" spans="1:12" ht="16.2">
      <c r="A6064" s="1"/>
      <c r="L6064" t="str">
        <f t="shared" si="104"/>
        <v/>
      </c>
    </row>
    <row r="6065" spans="1:12" ht="16.2">
      <c r="A6065" s="1"/>
      <c r="L6065" t="str">
        <f t="shared" si="104"/>
        <v/>
      </c>
    </row>
    <row r="6066" spans="1:12" ht="16.2">
      <c r="A6066" s="1"/>
      <c r="L6066" t="str">
        <f t="shared" si="104"/>
        <v/>
      </c>
    </row>
    <row r="6067" spans="1:12" ht="16.2">
      <c r="A6067" s="1"/>
      <c r="L6067" t="str">
        <f t="shared" si="104"/>
        <v/>
      </c>
    </row>
    <row r="6068" spans="1:12" ht="16.2">
      <c r="A6068" s="1"/>
      <c r="L6068" t="str">
        <f t="shared" si="104"/>
        <v/>
      </c>
    </row>
    <row r="6069" spans="1:12" ht="16.2">
      <c r="A6069" s="1"/>
      <c r="L6069" t="str">
        <f t="shared" ref="L6069:L6132" si="105">IF(ISBLANK(A6069),"",TEXT(A6069,"yyyy"))</f>
        <v/>
      </c>
    </row>
    <row r="6070" spans="1:12" ht="16.2">
      <c r="A6070" s="1"/>
      <c r="L6070" t="str">
        <f t="shared" si="105"/>
        <v/>
      </c>
    </row>
    <row r="6071" spans="1:12" ht="16.2">
      <c r="A6071" s="1"/>
      <c r="L6071" t="str">
        <f t="shared" si="105"/>
        <v/>
      </c>
    </row>
    <row r="6072" spans="1:12" ht="16.2">
      <c r="A6072" s="1"/>
      <c r="L6072" t="str">
        <f t="shared" si="105"/>
        <v/>
      </c>
    </row>
    <row r="6073" spans="1:12" ht="16.2">
      <c r="A6073" s="1"/>
      <c r="L6073" t="str">
        <f t="shared" si="105"/>
        <v/>
      </c>
    </row>
    <row r="6074" spans="1:12" ht="16.2">
      <c r="A6074" s="1"/>
      <c r="L6074" t="str">
        <f t="shared" si="105"/>
        <v/>
      </c>
    </row>
    <row r="6075" spans="1:12" ht="16.2">
      <c r="A6075" s="1"/>
      <c r="L6075" t="str">
        <f t="shared" si="105"/>
        <v/>
      </c>
    </row>
    <row r="6076" spans="1:12" ht="16.2">
      <c r="A6076" s="1"/>
      <c r="L6076" t="str">
        <f t="shared" si="105"/>
        <v/>
      </c>
    </row>
    <row r="6077" spans="1:12" ht="16.2">
      <c r="A6077" s="1"/>
      <c r="L6077" t="str">
        <f t="shared" si="105"/>
        <v/>
      </c>
    </row>
    <row r="6078" spans="1:12" ht="16.2">
      <c r="A6078" s="1"/>
      <c r="L6078" t="str">
        <f t="shared" si="105"/>
        <v/>
      </c>
    </row>
    <row r="6079" spans="1:12" ht="16.2">
      <c r="A6079" s="1"/>
      <c r="L6079" t="str">
        <f t="shared" si="105"/>
        <v/>
      </c>
    </row>
    <row r="6080" spans="1:12" ht="16.2">
      <c r="A6080" s="1"/>
      <c r="L6080" t="str">
        <f t="shared" si="105"/>
        <v/>
      </c>
    </row>
    <row r="6081" spans="1:12" ht="16.2">
      <c r="A6081" s="1"/>
      <c r="L6081" t="str">
        <f t="shared" si="105"/>
        <v/>
      </c>
    </row>
    <row r="6082" spans="1:12" ht="16.2">
      <c r="A6082" s="1"/>
      <c r="L6082" t="str">
        <f t="shared" si="105"/>
        <v/>
      </c>
    </row>
    <row r="6083" spans="1:12" ht="16.2">
      <c r="A6083" s="1"/>
      <c r="L6083" t="str">
        <f t="shared" si="105"/>
        <v/>
      </c>
    </row>
    <row r="6084" spans="1:12" ht="16.2">
      <c r="A6084" s="1"/>
      <c r="L6084" t="str">
        <f t="shared" si="105"/>
        <v/>
      </c>
    </row>
    <row r="6085" spans="1:12" ht="16.2">
      <c r="A6085" s="1"/>
      <c r="L6085" t="str">
        <f t="shared" si="105"/>
        <v/>
      </c>
    </row>
    <row r="6086" spans="1:12" ht="16.2">
      <c r="A6086" s="1"/>
      <c r="L6086" t="str">
        <f t="shared" si="105"/>
        <v/>
      </c>
    </row>
    <row r="6087" spans="1:12" ht="16.2">
      <c r="A6087" s="1"/>
      <c r="L6087" t="str">
        <f t="shared" si="105"/>
        <v/>
      </c>
    </row>
    <row r="6088" spans="1:12" ht="16.2">
      <c r="A6088" s="1"/>
      <c r="L6088" t="str">
        <f t="shared" si="105"/>
        <v/>
      </c>
    </row>
    <row r="6089" spans="1:12" ht="16.2">
      <c r="A6089" s="1"/>
      <c r="L6089" t="str">
        <f t="shared" si="105"/>
        <v/>
      </c>
    </row>
    <row r="6090" spans="1:12" ht="16.2">
      <c r="A6090" s="1"/>
      <c r="L6090" t="str">
        <f t="shared" si="105"/>
        <v/>
      </c>
    </row>
    <row r="6091" spans="1:12" ht="16.2">
      <c r="A6091" s="1"/>
      <c r="L6091" t="str">
        <f t="shared" si="105"/>
        <v/>
      </c>
    </row>
    <row r="6092" spans="1:12" ht="16.2">
      <c r="A6092" s="1"/>
      <c r="L6092" t="str">
        <f t="shared" si="105"/>
        <v/>
      </c>
    </row>
    <row r="6093" spans="1:12" ht="16.2">
      <c r="A6093" s="1"/>
      <c r="L6093" t="str">
        <f t="shared" si="105"/>
        <v/>
      </c>
    </row>
    <row r="6094" spans="1:12" ht="16.2">
      <c r="A6094" s="1"/>
      <c r="L6094" t="str">
        <f t="shared" si="105"/>
        <v/>
      </c>
    </row>
    <row r="6095" spans="1:12" ht="16.2">
      <c r="A6095" s="1"/>
      <c r="L6095" t="str">
        <f t="shared" si="105"/>
        <v/>
      </c>
    </row>
    <row r="6096" spans="1:12" ht="16.2">
      <c r="A6096" s="1"/>
      <c r="L6096" t="str">
        <f t="shared" si="105"/>
        <v/>
      </c>
    </row>
    <row r="6097" spans="1:12" ht="16.2">
      <c r="A6097" s="1"/>
      <c r="L6097" t="str">
        <f t="shared" si="105"/>
        <v/>
      </c>
    </row>
    <row r="6098" spans="1:12" ht="16.2">
      <c r="A6098" s="1"/>
      <c r="L6098" t="str">
        <f t="shared" si="105"/>
        <v/>
      </c>
    </row>
    <row r="6099" spans="1:12" ht="16.2">
      <c r="A6099" s="1"/>
      <c r="L6099" t="str">
        <f t="shared" si="105"/>
        <v/>
      </c>
    </row>
    <row r="6100" spans="1:12" ht="16.2">
      <c r="A6100" s="1"/>
      <c r="L6100" t="str">
        <f t="shared" si="105"/>
        <v/>
      </c>
    </row>
    <row r="6101" spans="1:12" ht="16.2">
      <c r="A6101" s="1"/>
      <c r="L6101" t="str">
        <f t="shared" si="105"/>
        <v/>
      </c>
    </row>
    <row r="6102" spans="1:12" ht="16.2">
      <c r="A6102" s="1"/>
      <c r="L6102" t="str">
        <f t="shared" si="105"/>
        <v/>
      </c>
    </row>
    <row r="6103" spans="1:12" ht="16.2">
      <c r="A6103" s="1"/>
      <c r="L6103" t="str">
        <f t="shared" si="105"/>
        <v/>
      </c>
    </row>
    <row r="6104" spans="1:12" ht="16.2">
      <c r="A6104" s="1"/>
      <c r="L6104" t="str">
        <f t="shared" si="105"/>
        <v/>
      </c>
    </row>
    <row r="6105" spans="1:12" ht="16.2">
      <c r="A6105" s="1"/>
      <c r="L6105" t="str">
        <f t="shared" si="105"/>
        <v/>
      </c>
    </row>
    <row r="6106" spans="1:12" ht="16.2">
      <c r="A6106" s="1"/>
      <c r="L6106" t="str">
        <f t="shared" si="105"/>
        <v/>
      </c>
    </row>
    <row r="6107" spans="1:12" ht="16.2">
      <c r="A6107" s="1"/>
      <c r="L6107" t="str">
        <f t="shared" si="105"/>
        <v/>
      </c>
    </row>
    <row r="6108" spans="1:12" ht="16.2">
      <c r="A6108" s="1"/>
      <c r="L6108" t="str">
        <f t="shared" si="105"/>
        <v/>
      </c>
    </row>
    <row r="6109" spans="1:12" ht="16.2">
      <c r="A6109" s="1"/>
      <c r="L6109" t="str">
        <f t="shared" si="105"/>
        <v/>
      </c>
    </row>
    <row r="6110" spans="1:12" ht="16.2">
      <c r="A6110" s="1"/>
      <c r="L6110" t="str">
        <f t="shared" si="105"/>
        <v/>
      </c>
    </row>
    <row r="6111" spans="1:12" ht="16.2">
      <c r="A6111" s="1"/>
      <c r="L6111" t="str">
        <f t="shared" si="105"/>
        <v/>
      </c>
    </row>
    <row r="6112" spans="1:12" ht="16.2">
      <c r="A6112" s="1"/>
      <c r="L6112" t="str">
        <f t="shared" si="105"/>
        <v/>
      </c>
    </row>
    <row r="6113" spans="1:12" ht="16.2">
      <c r="A6113" s="1"/>
      <c r="L6113" t="str">
        <f t="shared" si="105"/>
        <v/>
      </c>
    </row>
    <row r="6114" spans="1:12" ht="16.2">
      <c r="A6114" s="1"/>
      <c r="L6114" t="str">
        <f t="shared" si="105"/>
        <v/>
      </c>
    </row>
    <row r="6115" spans="1:12" ht="16.2">
      <c r="A6115" s="1"/>
      <c r="L6115" t="str">
        <f t="shared" si="105"/>
        <v/>
      </c>
    </row>
    <row r="6116" spans="1:12" ht="16.2">
      <c r="A6116" s="1"/>
      <c r="L6116" t="str">
        <f t="shared" si="105"/>
        <v/>
      </c>
    </row>
    <row r="6117" spans="1:12" ht="16.2">
      <c r="A6117" s="1"/>
      <c r="L6117" t="str">
        <f t="shared" si="105"/>
        <v/>
      </c>
    </row>
    <row r="6118" spans="1:12" ht="16.2">
      <c r="A6118" s="1"/>
      <c r="L6118" t="str">
        <f t="shared" si="105"/>
        <v/>
      </c>
    </row>
    <row r="6119" spans="1:12" ht="16.2">
      <c r="A6119" s="1"/>
      <c r="L6119" t="str">
        <f t="shared" si="105"/>
        <v/>
      </c>
    </row>
    <row r="6120" spans="1:12" ht="16.2">
      <c r="A6120" s="1"/>
      <c r="L6120" t="str">
        <f t="shared" si="105"/>
        <v/>
      </c>
    </row>
    <row r="6121" spans="1:12" ht="16.2">
      <c r="A6121" s="1"/>
      <c r="L6121" t="str">
        <f t="shared" si="105"/>
        <v/>
      </c>
    </row>
    <row r="6122" spans="1:12" ht="16.2">
      <c r="A6122" s="1"/>
      <c r="L6122" t="str">
        <f t="shared" si="105"/>
        <v/>
      </c>
    </row>
    <row r="6123" spans="1:12" ht="16.2">
      <c r="A6123" s="1"/>
      <c r="L6123" t="str">
        <f t="shared" si="105"/>
        <v/>
      </c>
    </row>
    <row r="6124" spans="1:12" ht="16.2">
      <c r="A6124" s="1"/>
      <c r="L6124" t="str">
        <f t="shared" si="105"/>
        <v/>
      </c>
    </row>
    <row r="6125" spans="1:12" ht="16.2">
      <c r="A6125" s="1"/>
      <c r="L6125" t="str">
        <f t="shared" si="105"/>
        <v/>
      </c>
    </row>
    <row r="6126" spans="1:12" ht="16.2">
      <c r="A6126" s="1"/>
      <c r="L6126" t="str">
        <f t="shared" si="105"/>
        <v/>
      </c>
    </row>
    <row r="6127" spans="1:12" ht="16.2">
      <c r="A6127" s="1"/>
      <c r="L6127" t="str">
        <f t="shared" si="105"/>
        <v/>
      </c>
    </row>
    <row r="6128" spans="1:12" ht="16.2">
      <c r="A6128" s="1"/>
      <c r="L6128" t="str">
        <f t="shared" si="105"/>
        <v/>
      </c>
    </row>
    <row r="6129" spans="1:12" ht="16.2">
      <c r="A6129" s="1"/>
      <c r="L6129" t="str">
        <f t="shared" si="105"/>
        <v/>
      </c>
    </row>
    <row r="6130" spans="1:12" ht="16.2">
      <c r="A6130" s="1"/>
      <c r="L6130" t="str">
        <f t="shared" si="105"/>
        <v/>
      </c>
    </row>
    <row r="6131" spans="1:12" ht="16.2">
      <c r="A6131" s="1"/>
      <c r="L6131" t="str">
        <f t="shared" si="105"/>
        <v/>
      </c>
    </row>
    <row r="6132" spans="1:12" ht="16.2">
      <c r="A6132" s="1"/>
      <c r="L6132" t="str">
        <f t="shared" si="105"/>
        <v/>
      </c>
    </row>
    <row r="6133" spans="1:12" ht="16.2">
      <c r="A6133" s="1"/>
      <c r="L6133" t="str">
        <f t="shared" ref="L6133:L6196" si="106">IF(ISBLANK(A6133),"",TEXT(A6133,"yyyy"))</f>
        <v/>
      </c>
    </row>
    <row r="6134" spans="1:12" ht="16.2">
      <c r="A6134" s="1"/>
      <c r="L6134" t="str">
        <f t="shared" si="106"/>
        <v/>
      </c>
    </row>
    <row r="6135" spans="1:12" ht="16.2">
      <c r="A6135" s="1"/>
      <c r="L6135" t="str">
        <f t="shared" si="106"/>
        <v/>
      </c>
    </row>
    <row r="6136" spans="1:12" ht="16.2">
      <c r="A6136" s="1"/>
      <c r="L6136" t="str">
        <f t="shared" si="106"/>
        <v/>
      </c>
    </row>
    <row r="6137" spans="1:12" ht="16.2">
      <c r="A6137" s="1"/>
      <c r="L6137" t="str">
        <f t="shared" si="106"/>
        <v/>
      </c>
    </row>
    <row r="6138" spans="1:12" ht="16.2">
      <c r="A6138" s="1"/>
      <c r="L6138" t="str">
        <f t="shared" si="106"/>
        <v/>
      </c>
    </row>
    <row r="6139" spans="1:12" ht="16.2">
      <c r="A6139" s="1"/>
      <c r="L6139" t="str">
        <f t="shared" si="106"/>
        <v/>
      </c>
    </row>
    <row r="6140" spans="1:12" ht="16.2">
      <c r="A6140" s="1"/>
      <c r="L6140" t="str">
        <f t="shared" si="106"/>
        <v/>
      </c>
    </row>
    <row r="6141" spans="1:12" ht="16.2">
      <c r="A6141" s="1"/>
      <c r="L6141" t="str">
        <f t="shared" si="106"/>
        <v/>
      </c>
    </row>
    <row r="6142" spans="1:12" ht="16.2">
      <c r="A6142" s="1"/>
      <c r="L6142" t="str">
        <f t="shared" si="106"/>
        <v/>
      </c>
    </row>
    <row r="6143" spans="1:12" ht="16.2">
      <c r="A6143" s="1"/>
      <c r="L6143" t="str">
        <f t="shared" si="106"/>
        <v/>
      </c>
    </row>
    <row r="6144" spans="1:12" ht="16.2">
      <c r="A6144" s="1"/>
      <c r="L6144" t="str">
        <f t="shared" si="106"/>
        <v/>
      </c>
    </row>
    <row r="6145" spans="1:12" ht="16.2">
      <c r="A6145" s="1"/>
      <c r="L6145" t="str">
        <f t="shared" si="106"/>
        <v/>
      </c>
    </row>
    <row r="6146" spans="1:12" ht="16.2">
      <c r="A6146" s="1"/>
      <c r="L6146" t="str">
        <f t="shared" si="106"/>
        <v/>
      </c>
    </row>
    <row r="6147" spans="1:12" ht="16.2">
      <c r="A6147" s="1"/>
      <c r="L6147" t="str">
        <f t="shared" si="106"/>
        <v/>
      </c>
    </row>
    <row r="6148" spans="1:12" ht="16.2">
      <c r="A6148" s="1"/>
      <c r="L6148" t="str">
        <f t="shared" si="106"/>
        <v/>
      </c>
    </row>
    <row r="6149" spans="1:12" ht="16.2">
      <c r="A6149" s="1"/>
      <c r="L6149" t="str">
        <f t="shared" si="106"/>
        <v/>
      </c>
    </row>
    <row r="6150" spans="1:12" ht="16.2">
      <c r="A6150" s="1"/>
      <c r="L6150" t="str">
        <f t="shared" si="106"/>
        <v/>
      </c>
    </row>
    <row r="6151" spans="1:12" ht="16.2">
      <c r="A6151" s="1"/>
      <c r="L6151" t="str">
        <f t="shared" si="106"/>
        <v/>
      </c>
    </row>
    <row r="6152" spans="1:12" ht="16.2">
      <c r="A6152" s="1"/>
      <c r="L6152" t="str">
        <f t="shared" si="106"/>
        <v/>
      </c>
    </row>
    <row r="6153" spans="1:12" ht="16.2">
      <c r="A6153" s="1"/>
      <c r="L6153" t="str">
        <f t="shared" si="106"/>
        <v/>
      </c>
    </row>
    <row r="6154" spans="1:12" ht="16.2">
      <c r="A6154" s="1"/>
      <c r="L6154" t="str">
        <f t="shared" si="106"/>
        <v/>
      </c>
    </row>
    <row r="6155" spans="1:12" ht="16.2">
      <c r="A6155" s="1"/>
      <c r="L6155" t="str">
        <f t="shared" si="106"/>
        <v/>
      </c>
    </row>
    <row r="6156" spans="1:12" ht="16.2">
      <c r="A6156" s="1"/>
      <c r="L6156" t="str">
        <f t="shared" si="106"/>
        <v/>
      </c>
    </row>
    <row r="6157" spans="1:12" ht="16.2">
      <c r="A6157" s="1"/>
      <c r="L6157" t="str">
        <f t="shared" si="106"/>
        <v/>
      </c>
    </row>
    <row r="6158" spans="1:12" ht="16.2">
      <c r="A6158" s="1"/>
      <c r="L6158" t="str">
        <f t="shared" si="106"/>
        <v/>
      </c>
    </row>
    <row r="6159" spans="1:12" ht="16.2">
      <c r="A6159" s="1"/>
      <c r="L6159" t="str">
        <f t="shared" si="106"/>
        <v/>
      </c>
    </row>
    <row r="6160" spans="1:12" ht="16.2">
      <c r="A6160" s="1"/>
      <c r="L6160" t="str">
        <f t="shared" si="106"/>
        <v/>
      </c>
    </row>
    <row r="6161" spans="1:12" ht="16.2">
      <c r="A6161" s="1"/>
      <c r="L6161" t="str">
        <f t="shared" si="106"/>
        <v/>
      </c>
    </row>
    <row r="6162" spans="1:12" ht="16.2">
      <c r="A6162" s="1"/>
      <c r="L6162" t="str">
        <f t="shared" si="106"/>
        <v/>
      </c>
    </row>
    <row r="6163" spans="1:12" ht="16.2">
      <c r="A6163" s="1"/>
      <c r="L6163" t="str">
        <f t="shared" si="106"/>
        <v/>
      </c>
    </row>
    <row r="6164" spans="1:12" ht="16.2">
      <c r="A6164" s="1"/>
      <c r="L6164" t="str">
        <f t="shared" si="106"/>
        <v/>
      </c>
    </row>
    <row r="6165" spans="1:12" ht="16.2">
      <c r="A6165" s="1"/>
      <c r="L6165" t="str">
        <f t="shared" si="106"/>
        <v/>
      </c>
    </row>
    <row r="6166" spans="1:12" ht="16.2">
      <c r="A6166" s="1"/>
      <c r="L6166" t="str">
        <f t="shared" si="106"/>
        <v/>
      </c>
    </row>
    <row r="6167" spans="1:12" ht="16.2">
      <c r="A6167" s="1"/>
      <c r="L6167" t="str">
        <f t="shared" si="106"/>
        <v/>
      </c>
    </row>
    <row r="6168" spans="1:12" ht="16.2">
      <c r="A6168" s="1"/>
      <c r="L6168" t="str">
        <f t="shared" si="106"/>
        <v/>
      </c>
    </row>
    <row r="6169" spans="1:12" ht="16.2">
      <c r="A6169" s="1"/>
      <c r="L6169" t="str">
        <f t="shared" si="106"/>
        <v/>
      </c>
    </row>
    <row r="6170" spans="1:12" ht="16.2">
      <c r="A6170" s="1"/>
      <c r="L6170" t="str">
        <f t="shared" si="106"/>
        <v/>
      </c>
    </row>
    <row r="6171" spans="1:12" ht="16.2">
      <c r="A6171" s="1"/>
      <c r="L6171" t="str">
        <f t="shared" si="106"/>
        <v/>
      </c>
    </row>
    <row r="6172" spans="1:12" ht="16.2">
      <c r="A6172" s="1"/>
      <c r="L6172" t="str">
        <f t="shared" si="106"/>
        <v/>
      </c>
    </row>
    <row r="6173" spans="1:12" ht="16.2">
      <c r="A6173" s="1"/>
      <c r="L6173" t="str">
        <f t="shared" si="106"/>
        <v/>
      </c>
    </row>
    <row r="6174" spans="1:12" ht="16.2">
      <c r="A6174" s="1"/>
      <c r="L6174" t="str">
        <f t="shared" si="106"/>
        <v/>
      </c>
    </row>
    <row r="6175" spans="1:12" ht="16.2">
      <c r="A6175" s="1"/>
      <c r="L6175" t="str">
        <f t="shared" si="106"/>
        <v/>
      </c>
    </row>
    <row r="6176" spans="1:12" ht="16.2">
      <c r="A6176" s="1"/>
      <c r="L6176" t="str">
        <f t="shared" si="106"/>
        <v/>
      </c>
    </row>
    <row r="6177" spans="1:12" ht="16.2">
      <c r="A6177" s="1"/>
      <c r="L6177" t="str">
        <f t="shared" si="106"/>
        <v/>
      </c>
    </row>
    <row r="6178" spans="1:12" ht="16.2">
      <c r="A6178" s="1"/>
      <c r="L6178" t="str">
        <f t="shared" si="106"/>
        <v/>
      </c>
    </row>
    <row r="6179" spans="1:12" ht="16.2">
      <c r="A6179" s="1"/>
      <c r="L6179" t="str">
        <f t="shared" si="106"/>
        <v/>
      </c>
    </row>
    <row r="6180" spans="1:12" ht="16.2">
      <c r="A6180" s="1"/>
      <c r="L6180" t="str">
        <f t="shared" si="106"/>
        <v/>
      </c>
    </row>
    <row r="6181" spans="1:12" ht="16.2">
      <c r="A6181" s="1"/>
      <c r="L6181" t="str">
        <f t="shared" si="106"/>
        <v/>
      </c>
    </row>
    <row r="6182" spans="1:12" ht="16.2">
      <c r="A6182" s="1"/>
      <c r="L6182" t="str">
        <f t="shared" si="106"/>
        <v/>
      </c>
    </row>
    <row r="6183" spans="1:12" ht="16.2">
      <c r="A6183" s="1"/>
      <c r="L6183" t="str">
        <f t="shared" si="106"/>
        <v/>
      </c>
    </row>
    <row r="6184" spans="1:12" ht="16.2">
      <c r="A6184" s="1"/>
      <c r="L6184" t="str">
        <f t="shared" si="106"/>
        <v/>
      </c>
    </row>
    <row r="6185" spans="1:12" ht="16.2">
      <c r="A6185" s="1"/>
      <c r="L6185" t="str">
        <f t="shared" si="106"/>
        <v/>
      </c>
    </row>
    <row r="6186" spans="1:12" ht="16.2">
      <c r="A6186" s="1"/>
      <c r="L6186" t="str">
        <f t="shared" si="106"/>
        <v/>
      </c>
    </row>
    <row r="6187" spans="1:12" ht="16.2">
      <c r="A6187" s="1"/>
      <c r="L6187" t="str">
        <f t="shared" si="106"/>
        <v/>
      </c>
    </row>
    <row r="6188" spans="1:12" ht="16.2">
      <c r="A6188" s="1"/>
      <c r="L6188" t="str">
        <f t="shared" si="106"/>
        <v/>
      </c>
    </row>
    <row r="6189" spans="1:12" ht="16.2">
      <c r="A6189" s="1"/>
      <c r="L6189" t="str">
        <f t="shared" si="106"/>
        <v/>
      </c>
    </row>
    <row r="6190" spans="1:12" ht="16.2">
      <c r="A6190" s="1"/>
      <c r="L6190" t="str">
        <f t="shared" si="106"/>
        <v/>
      </c>
    </row>
    <row r="6191" spans="1:12" ht="16.2">
      <c r="A6191" s="1"/>
      <c r="L6191" t="str">
        <f t="shared" si="106"/>
        <v/>
      </c>
    </row>
    <row r="6192" spans="1:12" ht="16.2">
      <c r="A6192" s="1"/>
      <c r="L6192" t="str">
        <f t="shared" si="106"/>
        <v/>
      </c>
    </row>
    <row r="6193" spans="1:12" ht="16.2">
      <c r="A6193" s="1"/>
      <c r="L6193" t="str">
        <f t="shared" si="106"/>
        <v/>
      </c>
    </row>
    <row r="6194" spans="1:12" ht="16.2">
      <c r="A6194" s="1"/>
      <c r="L6194" t="str">
        <f t="shared" si="106"/>
        <v/>
      </c>
    </row>
    <row r="6195" spans="1:12" ht="16.2">
      <c r="A6195" s="1"/>
      <c r="L6195" t="str">
        <f t="shared" si="106"/>
        <v/>
      </c>
    </row>
    <row r="6196" spans="1:12" ht="16.2">
      <c r="A6196" s="1"/>
      <c r="L6196" t="str">
        <f t="shared" si="106"/>
        <v/>
      </c>
    </row>
    <row r="6197" spans="1:12" ht="16.2">
      <c r="A6197" s="1"/>
      <c r="L6197" t="str">
        <f t="shared" ref="L6197:L6260" si="107">IF(ISBLANK(A6197),"",TEXT(A6197,"yyyy"))</f>
        <v/>
      </c>
    </row>
    <row r="6198" spans="1:12" ht="16.2">
      <c r="A6198" s="1"/>
      <c r="L6198" t="str">
        <f t="shared" si="107"/>
        <v/>
      </c>
    </row>
    <row r="6199" spans="1:12" ht="16.2">
      <c r="A6199" s="1"/>
      <c r="L6199" t="str">
        <f t="shared" si="107"/>
        <v/>
      </c>
    </row>
    <row r="6200" spans="1:12" ht="16.2">
      <c r="A6200" s="1"/>
      <c r="L6200" t="str">
        <f t="shared" si="107"/>
        <v/>
      </c>
    </row>
    <row r="6201" spans="1:12" ht="16.2">
      <c r="A6201" s="1"/>
      <c r="L6201" t="str">
        <f t="shared" si="107"/>
        <v/>
      </c>
    </row>
    <row r="6202" spans="1:12" ht="16.2">
      <c r="A6202" s="1"/>
      <c r="L6202" t="str">
        <f t="shared" si="107"/>
        <v/>
      </c>
    </row>
    <row r="6203" spans="1:12" ht="16.2">
      <c r="A6203" s="1"/>
      <c r="L6203" t="str">
        <f t="shared" si="107"/>
        <v/>
      </c>
    </row>
    <row r="6204" spans="1:12" ht="16.2">
      <c r="A6204" s="1"/>
      <c r="L6204" t="str">
        <f t="shared" si="107"/>
        <v/>
      </c>
    </row>
    <row r="6205" spans="1:12" ht="16.2">
      <c r="A6205" s="1"/>
      <c r="L6205" t="str">
        <f t="shared" si="107"/>
        <v/>
      </c>
    </row>
    <row r="6206" spans="1:12" ht="16.2">
      <c r="A6206" s="1"/>
      <c r="L6206" t="str">
        <f t="shared" si="107"/>
        <v/>
      </c>
    </row>
    <row r="6207" spans="1:12" ht="16.2">
      <c r="A6207" s="1"/>
      <c r="L6207" t="str">
        <f t="shared" si="107"/>
        <v/>
      </c>
    </row>
    <row r="6208" spans="1:12" ht="16.2">
      <c r="A6208" s="1"/>
      <c r="L6208" t="str">
        <f t="shared" si="107"/>
        <v/>
      </c>
    </row>
    <row r="6209" spans="1:12" ht="16.2">
      <c r="A6209" s="1"/>
      <c r="L6209" t="str">
        <f t="shared" si="107"/>
        <v/>
      </c>
    </row>
    <row r="6210" spans="1:12" ht="16.2">
      <c r="A6210" s="1"/>
      <c r="L6210" t="str">
        <f t="shared" si="107"/>
        <v/>
      </c>
    </row>
    <row r="6211" spans="1:12" ht="16.2">
      <c r="A6211" s="1"/>
      <c r="L6211" t="str">
        <f t="shared" si="107"/>
        <v/>
      </c>
    </row>
    <row r="6212" spans="1:12" ht="16.2">
      <c r="A6212" s="1"/>
      <c r="L6212" t="str">
        <f t="shared" si="107"/>
        <v/>
      </c>
    </row>
    <row r="6213" spans="1:12" ht="16.2">
      <c r="A6213" s="1"/>
      <c r="L6213" t="str">
        <f t="shared" si="107"/>
        <v/>
      </c>
    </row>
    <row r="6214" spans="1:12" ht="16.2">
      <c r="A6214" s="1"/>
      <c r="L6214" t="str">
        <f t="shared" si="107"/>
        <v/>
      </c>
    </row>
    <row r="6215" spans="1:12" ht="16.2">
      <c r="A6215" s="1"/>
      <c r="L6215" t="str">
        <f t="shared" si="107"/>
        <v/>
      </c>
    </row>
    <row r="6216" spans="1:12" ht="16.2">
      <c r="A6216" s="1"/>
      <c r="L6216" t="str">
        <f t="shared" si="107"/>
        <v/>
      </c>
    </row>
    <row r="6217" spans="1:12" ht="16.2">
      <c r="A6217" s="1"/>
      <c r="L6217" t="str">
        <f t="shared" si="107"/>
        <v/>
      </c>
    </row>
    <row r="6218" spans="1:12" ht="16.2">
      <c r="A6218" s="1"/>
      <c r="L6218" t="str">
        <f t="shared" si="107"/>
        <v/>
      </c>
    </row>
    <row r="6219" spans="1:12" ht="16.2">
      <c r="A6219" s="1"/>
      <c r="L6219" t="str">
        <f t="shared" si="107"/>
        <v/>
      </c>
    </row>
    <row r="6220" spans="1:12" ht="16.2">
      <c r="A6220" s="1"/>
      <c r="L6220" t="str">
        <f t="shared" si="107"/>
        <v/>
      </c>
    </row>
    <row r="6221" spans="1:12" ht="16.2">
      <c r="A6221" s="1"/>
      <c r="L6221" t="str">
        <f t="shared" si="107"/>
        <v/>
      </c>
    </row>
    <row r="6222" spans="1:12" ht="16.2">
      <c r="A6222" s="1"/>
      <c r="L6222" t="str">
        <f t="shared" si="107"/>
        <v/>
      </c>
    </row>
    <row r="6223" spans="1:12" ht="16.2">
      <c r="A6223" s="1"/>
      <c r="L6223" t="str">
        <f t="shared" si="107"/>
        <v/>
      </c>
    </row>
    <row r="6224" spans="1:12" ht="16.2">
      <c r="A6224" s="1"/>
      <c r="L6224" t="str">
        <f t="shared" si="107"/>
        <v/>
      </c>
    </row>
    <row r="6225" spans="1:12" ht="16.2">
      <c r="A6225" s="1"/>
      <c r="L6225" t="str">
        <f t="shared" si="107"/>
        <v/>
      </c>
    </row>
    <row r="6226" spans="1:12" ht="16.2">
      <c r="A6226" s="1"/>
      <c r="L6226" t="str">
        <f t="shared" si="107"/>
        <v/>
      </c>
    </row>
    <row r="6227" spans="1:12" ht="16.2">
      <c r="A6227" s="1"/>
      <c r="L6227" t="str">
        <f t="shared" si="107"/>
        <v/>
      </c>
    </row>
    <row r="6228" spans="1:12" ht="16.2">
      <c r="A6228" s="1"/>
      <c r="L6228" t="str">
        <f t="shared" si="107"/>
        <v/>
      </c>
    </row>
    <row r="6229" spans="1:12" ht="16.2">
      <c r="A6229" s="1"/>
      <c r="L6229" t="str">
        <f t="shared" si="107"/>
        <v/>
      </c>
    </row>
    <row r="6230" spans="1:12" ht="16.2">
      <c r="A6230" s="1"/>
      <c r="L6230" t="str">
        <f t="shared" si="107"/>
        <v/>
      </c>
    </row>
    <row r="6231" spans="1:12" ht="16.2">
      <c r="A6231" s="1"/>
      <c r="L6231" t="str">
        <f t="shared" si="107"/>
        <v/>
      </c>
    </row>
    <row r="6232" spans="1:12" ht="16.2">
      <c r="A6232" s="1"/>
      <c r="L6232" t="str">
        <f t="shared" si="107"/>
        <v/>
      </c>
    </row>
    <row r="6233" spans="1:12" ht="16.2">
      <c r="A6233" s="1"/>
      <c r="L6233" t="str">
        <f t="shared" si="107"/>
        <v/>
      </c>
    </row>
    <row r="6234" spans="1:12" ht="16.2">
      <c r="A6234" s="1"/>
      <c r="L6234" t="str">
        <f t="shared" si="107"/>
        <v/>
      </c>
    </row>
    <row r="6235" spans="1:12" ht="16.2">
      <c r="A6235" s="1"/>
      <c r="L6235" t="str">
        <f t="shared" si="107"/>
        <v/>
      </c>
    </row>
    <row r="6236" spans="1:12" ht="16.2">
      <c r="A6236" s="1"/>
      <c r="L6236" t="str">
        <f t="shared" si="107"/>
        <v/>
      </c>
    </row>
    <row r="6237" spans="1:12" ht="16.2">
      <c r="A6237" s="1"/>
      <c r="L6237" t="str">
        <f t="shared" si="107"/>
        <v/>
      </c>
    </row>
    <row r="6238" spans="1:12" ht="16.2">
      <c r="A6238" s="1"/>
      <c r="L6238" t="str">
        <f t="shared" si="107"/>
        <v/>
      </c>
    </row>
    <row r="6239" spans="1:12" ht="16.2">
      <c r="A6239" s="1"/>
      <c r="L6239" t="str">
        <f t="shared" si="107"/>
        <v/>
      </c>
    </row>
    <row r="6240" spans="1:12" ht="16.2">
      <c r="A6240" s="1"/>
      <c r="L6240" t="str">
        <f t="shared" si="107"/>
        <v/>
      </c>
    </row>
    <row r="6241" spans="1:12" ht="16.2">
      <c r="A6241" s="1"/>
      <c r="L6241" t="str">
        <f t="shared" si="107"/>
        <v/>
      </c>
    </row>
    <row r="6242" spans="1:12" ht="16.2">
      <c r="A6242" s="1"/>
      <c r="L6242" t="str">
        <f t="shared" si="107"/>
        <v/>
      </c>
    </row>
    <row r="6243" spans="1:12" ht="16.2">
      <c r="A6243" s="1"/>
      <c r="L6243" t="str">
        <f t="shared" si="107"/>
        <v/>
      </c>
    </row>
    <row r="6244" spans="1:12" ht="16.2">
      <c r="A6244" s="1"/>
      <c r="L6244" t="str">
        <f t="shared" si="107"/>
        <v/>
      </c>
    </row>
    <row r="6245" spans="1:12" ht="16.2">
      <c r="A6245" s="1"/>
      <c r="L6245" t="str">
        <f t="shared" si="107"/>
        <v/>
      </c>
    </row>
    <row r="6246" spans="1:12" ht="16.2">
      <c r="A6246" s="1"/>
      <c r="L6246" t="str">
        <f t="shared" si="107"/>
        <v/>
      </c>
    </row>
    <row r="6247" spans="1:12" ht="16.2">
      <c r="A6247" s="1"/>
      <c r="L6247" t="str">
        <f t="shared" si="107"/>
        <v/>
      </c>
    </row>
    <row r="6248" spans="1:12" ht="16.2">
      <c r="A6248" s="1"/>
      <c r="L6248" t="str">
        <f t="shared" si="107"/>
        <v/>
      </c>
    </row>
    <row r="6249" spans="1:12" ht="16.2">
      <c r="A6249" s="1"/>
      <c r="L6249" t="str">
        <f t="shared" si="107"/>
        <v/>
      </c>
    </row>
    <row r="6250" spans="1:12" ht="16.2">
      <c r="A6250" s="1"/>
      <c r="L6250" t="str">
        <f t="shared" si="107"/>
        <v/>
      </c>
    </row>
    <row r="6251" spans="1:12" ht="16.2">
      <c r="A6251" s="1"/>
      <c r="L6251" t="str">
        <f t="shared" si="107"/>
        <v/>
      </c>
    </row>
    <row r="6252" spans="1:12" ht="16.2">
      <c r="A6252" s="1"/>
      <c r="L6252" t="str">
        <f t="shared" si="107"/>
        <v/>
      </c>
    </row>
    <row r="6253" spans="1:12" ht="16.2">
      <c r="A6253" s="1"/>
      <c r="L6253" t="str">
        <f t="shared" si="107"/>
        <v/>
      </c>
    </row>
    <row r="6254" spans="1:12" ht="16.2">
      <c r="A6254" s="1"/>
      <c r="L6254" t="str">
        <f t="shared" si="107"/>
        <v/>
      </c>
    </row>
    <row r="6255" spans="1:12" ht="16.2">
      <c r="A6255" s="1"/>
      <c r="L6255" t="str">
        <f t="shared" si="107"/>
        <v/>
      </c>
    </row>
    <row r="6256" spans="1:12" ht="16.2">
      <c r="A6256" s="1"/>
      <c r="L6256" t="str">
        <f t="shared" si="107"/>
        <v/>
      </c>
    </row>
    <row r="6257" spans="1:12" ht="16.2">
      <c r="A6257" s="1"/>
      <c r="L6257" t="str">
        <f t="shared" si="107"/>
        <v/>
      </c>
    </row>
    <row r="6258" spans="1:12" ht="16.2">
      <c r="A6258" s="1"/>
      <c r="L6258" t="str">
        <f t="shared" si="107"/>
        <v/>
      </c>
    </row>
    <row r="6259" spans="1:12" ht="16.2">
      <c r="A6259" s="1"/>
      <c r="L6259" t="str">
        <f t="shared" si="107"/>
        <v/>
      </c>
    </row>
    <row r="6260" spans="1:12" ht="16.2">
      <c r="A6260" s="1"/>
      <c r="L6260" t="str">
        <f t="shared" si="107"/>
        <v/>
      </c>
    </row>
    <row r="6261" spans="1:12" ht="16.2">
      <c r="A6261" s="1"/>
      <c r="L6261" t="str">
        <f t="shared" ref="L6261:L6324" si="108">IF(ISBLANK(A6261),"",TEXT(A6261,"yyyy"))</f>
        <v/>
      </c>
    </row>
    <row r="6262" spans="1:12" ht="16.2">
      <c r="A6262" s="1"/>
      <c r="L6262" t="str">
        <f t="shared" si="108"/>
        <v/>
      </c>
    </row>
    <row r="6263" spans="1:12" ht="16.2">
      <c r="A6263" s="1"/>
      <c r="L6263" t="str">
        <f t="shared" si="108"/>
        <v/>
      </c>
    </row>
    <row r="6264" spans="1:12" ht="16.2">
      <c r="A6264" s="1"/>
      <c r="L6264" t="str">
        <f t="shared" si="108"/>
        <v/>
      </c>
    </row>
    <row r="6265" spans="1:12" ht="16.2">
      <c r="A6265" s="1"/>
      <c r="L6265" t="str">
        <f t="shared" si="108"/>
        <v/>
      </c>
    </row>
    <row r="6266" spans="1:12" ht="16.2">
      <c r="A6266" s="1"/>
      <c r="L6266" t="str">
        <f t="shared" si="108"/>
        <v/>
      </c>
    </row>
    <row r="6267" spans="1:12" ht="16.2">
      <c r="A6267" s="1"/>
      <c r="L6267" t="str">
        <f t="shared" si="108"/>
        <v/>
      </c>
    </row>
    <row r="6268" spans="1:12" ht="16.2">
      <c r="A6268" s="1"/>
      <c r="L6268" t="str">
        <f t="shared" si="108"/>
        <v/>
      </c>
    </row>
    <row r="6269" spans="1:12" ht="16.2">
      <c r="A6269" s="1"/>
      <c r="L6269" t="str">
        <f t="shared" si="108"/>
        <v/>
      </c>
    </row>
    <row r="6270" spans="1:12" ht="16.2">
      <c r="A6270" s="1"/>
      <c r="L6270" t="str">
        <f t="shared" si="108"/>
        <v/>
      </c>
    </row>
    <row r="6271" spans="1:12" ht="16.2">
      <c r="A6271" s="1"/>
      <c r="L6271" t="str">
        <f t="shared" si="108"/>
        <v/>
      </c>
    </row>
    <row r="6272" spans="1:12" ht="16.2">
      <c r="A6272" s="1"/>
      <c r="L6272" t="str">
        <f t="shared" si="108"/>
        <v/>
      </c>
    </row>
    <row r="6273" spans="1:12" ht="16.2">
      <c r="A6273" s="1"/>
      <c r="L6273" t="str">
        <f t="shared" si="108"/>
        <v/>
      </c>
    </row>
    <row r="6274" spans="1:12" ht="16.2">
      <c r="A6274" s="1"/>
      <c r="L6274" t="str">
        <f t="shared" si="108"/>
        <v/>
      </c>
    </row>
    <row r="6275" spans="1:12" ht="16.2">
      <c r="A6275" s="1"/>
      <c r="L6275" t="str">
        <f t="shared" si="108"/>
        <v/>
      </c>
    </row>
    <row r="6276" spans="1:12" ht="16.2">
      <c r="A6276" s="1"/>
      <c r="L6276" t="str">
        <f t="shared" si="108"/>
        <v/>
      </c>
    </row>
    <row r="6277" spans="1:12" ht="16.2">
      <c r="A6277" s="1"/>
      <c r="L6277" t="str">
        <f t="shared" si="108"/>
        <v/>
      </c>
    </row>
    <row r="6278" spans="1:12" ht="16.2">
      <c r="A6278" s="1"/>
      <c r="L6278" t="str">
        <f t="shared" si="108"/>
        <v/>
      </c>
    </row>
    <row r="6279" spans="1:12" ht="16.2">
      <c r="A6279" s="1"/>
      <c r="L6279" t="str">
        <f t="shared" si="108"/>
        <v/>
      </c>
    </row>
    <row r="6280" spans="1:12" ht="16.2">
      <c r="A6280" s="1"/>
      <c r="L6280" t="str">
        <f t="shared" si="108"/>
        <v/>
      </c>
    </row>
    <row r="6281" spans="1:12" ht="16.2">
      <c r="A6281" s="1"/>
      <c r="L6281" t="str">
        <f t="shared" si="108"/>
        <v/>
      </c>
    </row>
    <row r="6282" spans="1:12" ht="16.2">
      <c r="A6282" s="1"/>
      <c r="L6282" t="str">
        <f t="shared" si="108"/>
        <v/>
      </c>
    </row>
    <row r="6283" spans="1:12" ht="16.2">
      <c r="A6283" s="1"/>
      <c r="L6283" t="str">
        <f t="shared" si="108"/>
        <v/>
      </c>
    </row>
    <row r="6284" spans="1:12" ht="16.2">
      <c r="A6284" s="1"/>
      <c r="L6284" t="str">
        <f t="shared" si="108"/>
        <v/>
      </c>
    </row>
    <row r="6285" spans="1:12" ht="16.2">
      <c r="A6285" s="1"/>
      <c r="L6285" t="str">
        <f t="shared" si="108"/>
        <v/>
      </c>
    </row>
    <row r="6286" spans="1:12" ht="16.2">
      <c r="A6286" s="1"/>
      <c r="L6286" t="str">
        <f t="shared" si="108"/>
        <v/>
      </c>
    </row>
    <row r="6287" spans="1:12" ht="16.2">
      <c r="A6287" s="1"/>
      <c r="L6287" t="str">
        <f t="shared" si="108"/>
        <v/>
      </c>
    </row>
    <row r="6288" spans="1:12" ht="16.2">
      <c r="A6288" s="1"/>
      <c r="L6288" t="str">
        <f t="shared" si="108"/>
        <v/>
      </c>
    </row>
    <row r="6289" spans="1:12" ht="16.2">
      <c r="A6289" s="1"/>
      <c r="L6289" t="str">
        <f t="shared" si="108"/>
        <v/>
      </c>
    </row>
    <row r="6290" spans="1:12" ht="16.2">
      <c r="A6290" s="1"/>
      <c r="L6290" t="str">
        <f t="shared" si="108"/>
        <v/>
      </c>
    </row>
    <row r="6291" spans="1:12" ht="16.2">
      <c r="A6291" s="1"/>
      <c r="L6291" t="str">
        <f t="shared" si="108"/>
        <v/>
      </c>
    </row>
    <row r="6292" spans="1:12" ht="16.2">
      <c r="A6292" s="1"/>
      <c r="L6292" t="str">
        <f t="shared" si="108"/>
        <v/>
      </c>
    </row>
    <row r="6293" spans="1:12" ht="16.2">
      <c r="A6293" s="1"/>
      <c r="L6293" t="str">
        <f t="shared" si="108"/>
        <v/>
      </c>
    </row>
    <row r="6294" spans="1:12" ht="16.2">
      <c r="A6294" s="1"/>
      <c r="L6294" t="str">
        <f t="shared" si="108"/>
        <v/>
      </c>
    </row>
    <row r="6295" spans="1:12" ht="16.2">
      <c r="A6295" s="1"/>
      <c r="L6295" t="str">
        <f t="shared" si="108"/>
        <v/>
      </c>
    </row>
    <row r="6296" spans="1:12" ht="16.2">
      <c r="A6296" s="1"/>
      <c r="L6296" t="str">
        <f t="shared" si="108"/>
        <v/>
      </c>
    </row>
    <row r="6297" spans="1:12" ht="16.2">
      <c r="A6297" s="1"/>
      <c r="L6297" t="str">
        <f t="shared" si="108"/>
        <v/>
      </c>
    </row>
    <row r="6298" spans="1:12" ht="16.2">
      <c r="A6298" s="1"/>
      <c r="L6298" t="str">
        <f t="shared" si="108"/>
        <v/>
      </c>
    </row>
    <row r="6299" spans="1:12" ht="16.2">
      <c r="A6299" s="1"/>
      <c r="L6299" t="str">
        <f t="shared" si="108"/>
        <v/>
      </c>
    </row>
    <row r="6300" spans="1:12" ht="16.2">
      <c r="A6300" s="1"/>
      <c r="L6300" t="str">
        <f t="shared" si="108"/>
        <v/>
      </c>
    </row>
    <row r="6301" spans="1:12" ht="16.2">
      <c r="A6301" s="1"/>
      <c r="L6301" t="str">
        <f t="shared" si="108"/>
        <v/>
      </c>
    </row>
    <row r="6302" spans="1:12" ht="16.2">
      <c r="A6302" s="1"/>
      <c r="L6302" t="str">
        <f t="shared" si="108"/>
        <v/>
      </c>
    </row>
    <row r="6303" spans="1:12" ht="16.2">
      <c r="A6303" s="1"/>
      <c r="L6303" t="str">
        <f t="shared" si="108"/>
        <v/>
      </c>
    </row>
    <row r="6304" spans="1:12" ht="16.2">
      <c r="A6304" s="1"/>
      <c r="L6304" t="str">
        <f t="shared" si="108"/>
        <v/>
      </c>
    </row>
    <row r="6305" spans="1:12" ht="16.2">
      <c r="A6305" s="1"/>
      <c r="L6305" t="str">
        <f t="shared" si="108"/>
        <v/>
      </c>
    </row>
    <row r="6306" spans="1:12" ht="16.2">
      <c r="A6306" s="1"/>
      <c r="L6306" t="str">
        <f t="shared" si="108"/>
        <v/>
      </c>
    </row>
    <row r="6307" spans="1:12" ht="16.2">
      <c r="A6307" s="1"/>
      <c r="L6307" t="str">
        <f t="shared" si="108"/>
        <v/>
      </c>
    </row>
    <row r="6308" spans="1:12" ht="16.2">
      <c r="A6308" s="1"/>
      <c r="L6308" t="str">
        <f t="shared" si="108"/>
        <v/>
      </c>
    </row>
    <row r="6309" spans="1:12" ht="16.2">
      <c r="A6309" s="1"/>
      <c r="L6309" t="str">
        <f t="shared" si="108"/>
        <v/>
      </c>
    </row>
    <row r="6310" spans="1:12" ht="16.2">
      <c r="A6310" s="1"/>
      <c r="L6310" t="str">
        <f t="shared" si="108"/>
        <v/>
      </c>
    </row>
    <row r="6311" spans="1:12" ht="16.2">
      <c r="A6311" s="1"/>
      <c r="L6311" t="str">
        <f t="shared" si="108"/>
        <v/>
      </c>
    </row>
    <row r="6312" spans="1:12" ht="16.2">
      <c r="A6312" s="1"/>
      <c r="L6312" t="str">
        <f t="shared" si="108"/>
        <v/>
      </c>
    </row>
    <row r="6313" spans="1:12" ht="16.2">
      <c r="A6313" s="1"/>
      <c r="L6313" t="str">
        <f t="shared" si="108"/>
        <v/>
      </c>
    </row>
    <row r="6314" spans="1:12" ht="16.2">
      <c r="A6314" s="1"/>
      <c r="L6314" t="str">
        <f t="shared" si="108"/>
        <v/>
      </c>
    </row>
    <row r="6315" spans="1:12" ht="16.2">
      <c r="A6315" s="1"/>
      <c r="L6315" t="str">
        <f t="shared" si="108"/>
        <v/>
      </c>
    </row>
    <row r="6316" spans="1:12" ht="16.2">
      <c r="A6316" s="1"/>
      <c r="L6316" t="str">
        <f t="shared" si="108"/>
        <v/>
      </c>
    </row>
    <row r="6317" spans="1:12" ht="16.2">
      <c r="A6317" s="1"/>
      <c r="L6317" t="str">
        <f t="shared" si="108"/>
        <v/>
      </c>
    </row>
    <row r="6318" spans="1:12" ht="16.2">
      <c r="A6318" s="1"/>
      <c r="L6318" t="str">
        <f t="shared" si="108"/>
        <v/>
      </c>
    </row>
    <row r="6319" spans="1:12" ht="16.2">
      <c r="A6319" s="1"/>
      <c r="L6319" t="str">
        <f t="shared" si="108"/>
        <v/>
      </c>
    </row>
    <row r="6320" spans="1:12" ht="16.2">
      <c r="A6320" s="1"/>
      <c r="L6320" t="str">
        <f t="shared" si="108"/>
        <v/>
      </c>
    </row>
    <row r="6321" spans="1:12" ht="16.2">
      <c r="A6321" s="1"/>
      <c r="L6321" t="str">
        <f t="shared" si="108"/>
        <v/>
      </c>
    </row>
    <row r="6322" spans="1:12" ht="16.2">
      <c r="A6322" s="1"/>
      <c r="L6322" t="str">
        <f t="shared" si="108"/>
        <v/>
      </c>
    </row>
    <row r="6323" spans="1:12" ht="16.2">
      <c r="A6323" s="1"/>
      <c r="L6323" t="str">
        <f t="shared" si="108"/>
        <v/>
      </c>
    </row>
    <row r="6324" spans="1:12" ht="16.2">
      <c r="A6324" s="1"/>
      <c r="L6324" t="str">
        <f t="shared" si="108"/>
        <v/>
      </c>
    </row>
    <row r="6325" spans="1:12" ht="16.2">
      <c r="A6325" s="1"/>
      <c r="L6325" t="str">
        <f t="shared" ref="L6325:L6388" si="109">IF(ISBLANK(A6325),"",TEXT(A6325,"yyyy"))</f>
        <v/>
      </c>
    </row>
    <row r="6326" spans="1:12" ht="16.2">
      <c r="A6326" s="1"/>
      <c r="L6326" t="str">
        <f t="shared" si="109"/>
        <v/>
      </c>
    </row>
    <row r="6327" spans="1:12" ht="16.2">
      <c r="A6327" s="1"/>
      <c r="L6327" t="str">
        <f t="shared" si="109"/>
        <v/>
      </c>
    </row>
    <row r="6328" spans="1:12" ht="16.2">
      <c r="A6328" s="1"/>
      <c r="L6328" t="str">
        <f t="shared" si="109"/>
        <v/>
      </c>
    </row>
    <row r="6329" spans="1:12" ht="16.2">
      <c r="A6329" s="1"/>
      <c r="L6329" t="str">
        <f t="shared" si="109"/>
        <v/>
      </c>
    </row>
    <row r="6330" spans="1:12" ht="16.2">
      <c r="A6330" s="1"/>
      <c r="L6330" t="str">
        <f t="shared" si="109"/>
        <v/>
      </c>
    </row>
    <row r="6331" spans="1:12" ht="16.2">
      <c r="A6331" s="1"/>
      <c r="L6331" t="str">
        <f t="shared" si="109"/>
        <v/>
      </c>
    </row>
    <row r="6332" spans="1:12" ht="16.2">
      <c r="A6332" s="1"/>
      <c r="L6332" t="str">
        <f t="shared" si="109"/>
        <v/>
      </c>
    </row>
    <row r="6333" spans="1:12" ht="16.2">
      <c r="A6333" s="1"/>
      <c r="L6333" t="str">
        <f t="shared" si="109"/>
        <v/>
      </c>
    </row>
    <row r="6334" spans="1:12" ht="16.2">
      <c r="A6334" s="1"/>
      <c r="L6334" t="str">
        <f t="shared" si="109"/>
        <v/>
      </c>
    </row>
    <row r="6335" spans="1:12" ht="16.2">
      <c r="A6335" s="1"/>
      <c r="L6335" t="str">
        <f t="shared" si="109"/>
        <v/>
      </c>
    </row>
    <row r="6336" spans="1:12" ht="16.2">
      <c r="A6336" s="1"/>
      <c r="L6336" t="str">
        <f t="shared" si="109"/>
        <v/>
      </c>
    </row>
    <row r="6337" spans="1:12" ht="16.2">
      <c r="A6337" s="1"/>
      <c r="L6337" t="str">
        <f t="shared" si="109"/>
        <v/>
      </c>
    </row>
    <row r="6338" spans="1:12" ht="16.2">
      <c r="A6338" s="1"/>
      <c r="L6338" t="str">
        <f t="shared" si="109"/>
        <v/>
      </c>
    </row>
    <row r="6339" spans="1:12" ht="16.2">
      <c r="A6339" s="1"/>
      <c r="L6339" t="str">
        <f t="shared" si="109"/>
        <v/>
      </c>
    </row>
    <row r="6340" spans="1:12" ht="16.2">
      <c r="A6340" s="1"/>
      <c r="L6340" t="str">
        <f t="shared" si="109"/>
        <v/>
      </c>
    </row>
    <row r="6341" spans="1:12" ht="16.2">
      <c r="A6341" s="1"/>
      <c r="L6341" t="str">
        <f t="shared" si="109"/>
        <v/>
      </c>
    </row>
    <row r="6342" spans="1:12" ht="16.2">
      <c r="A6342" s="1"/>
      <c r="L6342" t="str">
        <f t="shared" si="109"/>
        <v/>
      </c>
    </row>
    <row r="6343" spans="1:12" ht="16.2">
      <c r="A6343" s="1"/>
      <c r="L6343" t="str">
        <f t="shared" si="109"/>
        <v/>
      </c>
    </row>
    <row r="6344" spans="1:12" ht="16.2">
      <c r="A6344" s="1"/>
      <c r="L6344" t="str">
        <f t="shared" si="109"/>
        <v/>
      </c>
    </row>
    <row r="6345" spans="1:12" ht="16.2">
      <c r="A6345" s="1"/>
      <c r="L6345" t="str">
        <f t="shared" si="109"/>
        <v/>
      </c>
    </row>
    <row r="6346" spans="1:12" ht="16.2">
      <c r="A6346" s="1"/>
      <c r="L6346" t="str">
        <f t="shared" si="109"/>
        <v/>
      </c>
    </row>
    <row r="6347" spans="1:12" ht="16.2">
      <c r="A6347" s="1"/>
      <c r="L6347" t="str">
        <f t="shared" si="109"/>
        <v/>
      </c>
    </row>
    <row r="6348" spans="1:12" ht="16.2">
      <c r="A6348" s="1"/>
      <c r="L6348" t="str">
        <f t="shared" si="109"/>
        <v/>
      </c>
    </row>
    <row r="6349" spans="1:12" ht="16.2">
      <c r="A6349" s="1"/>
      <c r="L6349" t="str">
        <f t="shared" si="109"/>
        <v/>
      </c>
    </row>
    <row r="6350" spans="1:12" ht="16.2">
      <c r="A6350" s="1"/>
      <c r="L6350" t="str">
        <f t="shared" si="109"/>
        <v/>
      </c>
    </row>
    <row r="6351" spans="1:12" ht="16.2">
      <c r="A6351" s="1"/>
      <c r="L6351" t="str">
        <f t="shared" si="109"/>
        <v/>
      </c>
    </row>
    <row r="6352" spans="1:12" ht="16.2">
      <c r="A6352" s="1"/>
      <c r="L6352" t="str">
        <f t="shared" si="109"/>
        <v/>
      </c>
    </row>
    <row r="6353" spans="1:12" ht="16.2">
      <c r="A6353" s="1"/>
      <c r="L6353" t="str">
        <f t="shared" si="109"/>
        <v/>
      </c>
    </row>
    <row r="6354" spans="1:12" ht="16.2">
      <c r="A6354" s="1"/>
      <c r="L6354" t="str">
        <f t="shared" si="109"/>
        <v/>
      </c>
    </row>
    <row r="6355" spans="1:12" ht="16.2">
      <c r="A6355" s="1"/>
      <c r="L6355" t="str">
        <f t="shared" si="109"/>
        <v/>
      </c>
    </row>
    <row r="6356" spans="1:12" ht="16.2">
      <c r="A6356" s="1"/>
      <c r="L6356" t="str">
        <f t="shared" si="109"/>
        <v/>
      </c>
    </row>
    <row r="6357" spans="1:12" ht="16.2">
      <c r="A6357" s="1"/>
      <c r="L6357" t="str">
        <f t="shared" si="109"/>
        <v/>
      </c>
    </row>
    <row r="6358" spans="1:12" ht="16.2">
      <c r="A6358" s="1"/>
      <c r="L6358" t="str">
        <f t="shared" si="109"/>
        <v/>
      </c>
    </row>
    <row r="6359" spans="1:12" ht="16.2">
      <c r="A6359" s="1"/>
      <c r="L6359" t="str">
        <f t="shared" si="109"/>
        <v/>
      </c>
    </row>
    <row r="6360" spans="1:12" ht="16.2">
      <c r="A6360" s="1"/>
      <c r="L6360" t="str">
        <f t="shared" si="109"/>
        <v/>
      </c>
    </row>
    <row r="6361" spans="1:12" ht="16.2">
      <c r="A6361" s="1"/>
      <c r="L6361" t="str">
        <f t="shared" si="109"/>
        <v/>
      </c>
    </row>
    <row r="6362" spans="1:12" ht="16.2">
      <c r="A6362" s="1"/>
      <c r="L6362" t="str">
        <f t="shared" si="109"/>
        <v/>
      </c>
    </row>
    <row r="6363" spans="1:12" ht="16.2">
      <c r="A6363" s="1"/>
      <c r="L6363" t="str">
        <f t="shared" si="109"/>
        <v/>
      </c>
    </row>
    <row r="6364" spans="1:12" ht="16.2">
      <c r="A6364" s="1"/>
      <c r="L6364" t="str">
        <f t="shared" si="109"/>
        <v/>
      </c>
    </row>
    <row r="6365" spans="1:12" ht="16.2">
      <c r="A6365" s="1"/>
      <c r="L6365" t="str">
        <f t="shared" si="109"/>
        <v/>
      </c>
    </row>
    <row r="6366" spans="1:12" ht="16.2">
      <c r="A6366" s="1"/>
      <c r="L6366" t="str">
        <f t="shared" si="109"/>
        <v/>
      </c>
    </row>
    <row r="6367" spans="1:12" ht="16.2">
      <c r="A6367" s="1"/>
      <c r="L6367" t="str">
        <f t="shared" si="109"/>
        <v/>
      </c>
    </row>
    <row r="6368" spans="1:12" ht="16.2">
      <c r="A6368" s="1"/>
      <c r="L6368" t="str">
        <f t="shared" si="109"/>
        <v/>
      </c>
    </row>
    <row r="6369" spans="1:12" ht="16.2">
      <c r="A6369" s="1"/>
      <c r="L6369" t="str">
        <f t="shared" si="109"/>
        <v/>
      </c>
    </row>
    <row r="6370" spans="1:12" ht="16.2">
      <c r="A6370" s="1"/>
      <c r="L6370" t="str">
        <f t="shared" si="109"/>
        <v/>
      </c>
    </row>
    <row r="6371" spans="1:12" ht="16.2">
      <c r="A6371" s="1"/>
      <c r="L6371" t="str">
        <f t="shared" si="109"/>
        <v/>
      </c>
    </row>
    <row r="6372" spans="1:12" ht="16.2">
      <c r="A6372" s="1"/>
      <c r="L6372" t="str">
        <f t="shared" si="109"/>
        <v/>
      </c>
    </row>
    <row r="6373" spans="1:12" ht="16.2">
      <c r="A6373" s="1"/>
      <c r="L6373" t="str">
        <f t="shared" si="109"/>
        <v/>
      </c>
    </row>
    <row r="6374" spans="1:12" ht="16.2">
      <c r="A6374" s="1"/>
      <c r="L6374" t="str">
        <f t="shared" si="109"/>
        <v/>
      </c>
    </row>
    <row r="6375" spans="1:12" ht="16.2">
      <c r="A6375" s="1"/>
      <c r="L6375" t="str">
        <f t="shared" si="109"/>
        <v/>
      </c>
    </row>
    <row r="6376" spans="1:12" ht="16.2">
      <c r="A6376" s="1"/>
      <c r="L6376" t="str">
        <f t="shared" si="109"/>
        <v/>
      </c>
    </row>
    <row r="6377" spans="1:12" ht="16.2">
      <c r="A6377" s="1"/>
      <c r="L6377" t="str">
        <f t="shared" si="109"/>
        <v/>
      </c>
    </row>
    <row r="6378" spans="1:12" ht="16.2">
      <c r="A6378" s="1"/>
      <c r="L6378" t="str">
        <f t="shared" si="109"/>
        <v/>
      </c>
    </row>
    <row r="6379" spans="1:12" ht="16.2">
      <c r="A6379" s="1"/>
      <c r="L6379" t="str">
        <f t="shared" si="109"/>
        <v/>
      </c>
    </row>
    <row r="6380" spans="1:12" ht="16.2">
      <c r="A6380" s="1"/>
      <c r="L6380" t="str">
        <f t="shared" si="109"/>
        <v/>
      </c>
    </row>
    <row r="6381" spans="1:12" ht="16.2">
      <c r="A6381" s="1"/>
      <c r="L6381" t="str">
        <f t="shared" si="109"/>
        <v/>
      </c>
    </row>
    <row r="6382" spans="1:12" ht="16.2">
      <c r="A6382" s="1"/>
      <c r="L6382" t="str">
        <f t="shared" si="109"/>
        <v/>
      </c>
    </row>
    <row r="6383" spans="1:12" ht="16.2">
      <c r="A6383" s="1"/>
      <c r="L6383" t="str">
        <f t="shared" si="109"/>
        <v/>
      </c>
    </row>
    <row r="6384" spans="1:12" ht="16.2">
      <c r="A6384" s="1"/>
      <c r="L6384" t="str">
        <f t="shared" si="109"/>
        <v/>
      </c>
    </row>
    <row r="6385" spans="1:12" ht="16.2">
      <c r="A6385" s="1"/>
      <c r="L6385" t="str">
        <f t="shared" si="109"/>
        <v/>
      </c>
    </row>
    <row r="6386" spans="1:12" ht="16.2">
      <c r="A6386" s="1"/>
      <c r="L6386" t="str">
        <f t="shared" si="109"/>
        <v/>
      </c>
    </row>
    <row r="6387" spans="1:12" ht="16.2">
      <c r="A6387" s="1"/>
      <c r="L6387" t="str">
        <f t="shared" si="109"/>
        <v/>
      </c>
    </row>
    <row r="6388" spans="1:12" ht="16.2">
      <c r="A6388" s="1"/>
      <c r="L6388" t="str">
        <f t="shared" si="109"/>
        <v/>
      </c>
    </row>
    <row r="6389" spans="1:12" ht="16.2">
      <c r="A6389" s="1"/>
      <c r="L6389" t="str">
        <f t="shared" ref="L6389:L6416" si="110">IF(ISBLANK(A6389),"",TEXT(A6389,"yyyy"))</f>
        <v/>
      </c>
    </row>
    <row r="6390" spans="1:12" ht="16.2">
      <c r="A6390" s="1"/>
      <c r="L6390" t="str">
        <f t="shared" si="110"/>
        <v/>
      </c>
    </row>
    <row r="6391" spans="1:12" ht="16.2">
      <c r="A6391" s="1"/>
      <c r="L6391" t="str">
        <f t="shared" si="110"/>
        <v/>
      </c>
    </row>
    <row r="6392" spans="1:12" ht="16.2">
      <c r="A6392" s="1"/>
      <c r="L6392" t="str">
        <f t="shared" si="110"/>
        <v/>
      </c>
    </row>
    <row r="6393" spans="1:12" ht="16.2">
      <c r="A6393" s="1"/>
      <c r="L6393" t="str">
        <f t="shared" si="110"/>
        <v/>
      </c>
    </row>
    <row r="6394" spans="1:12" ht="16.2">
      <c r="A6394" s="1"/>
      <c r="L6394" t="str">
        <f t="shared" si="110"/>
        <v/>
      </c>
    </row>
    <row r="6395" spans="1:12" ht="16.2">
      <c r="A6395" s="1"/>
      <c r="L6395" t="str">
        <f t="shared" si="110"/>
        <v/>
      </c>
    </row>
    <row r="6396" spans="1:12" ht="16.2">
      <c r="A6396" s="1"/>
      <c r="L6396" t="str">
        <f t="shared" si="110"/>
        <v/>
      </c>
    </row>
    <row r="6397" spans="1:12" ht="16.2">
      <c r="A6397" s="1"/>
      <c r="L6397" t="str">
        <f t="shared" si="110"/>
        <v/>
      </c>
    </row>
    <row r="6398" spans="1:12" ht="16.2">
      <c r="A6398" s="1"/>
      <c r="L6398" t="str">
        <f t="shared" si="110"/>
        <v/>
      </c>
    </row>
    <row r="6399" spans="1:12" ht="16.2">
      <c r="A6399" s="1"/>
      <c r="L6399" t="str">
        <f t="shared" si="110"/>
        <v/>
      </c>
    </row>
    <row r="6400" spans="1:12" ht="16.2">
      <c r="A6400" s="1"/>
      <c r="L6400" t="str">
        <f t="shared" si="110"/>
        <v/>
      </c>
    </row>
    <row r="6401" spans="1:12" ht="16.2">
      <c r="A6401" s="1"/>
      <c r="L6401" t="str">
        <f t="shared" si="110"/>
        <v/>
      </c>
    </row>
    <row r="6402" spans="1:12" ht="16.2">
      <c r="A6402" s="1"/>
      <c r="L6402" t="str">
        <f t="shared" si="110"/>
        <v/>
      </c>
    </row>
    <row r="6403" spans="1:12" ht="16.2">
      <c r="A6403" s="1"/>
      <c r="L6403" t="str">
        <f t="shared" si="110"/>
        <v/>
      </c>
    </row>
    <row r="6404" spans="1:12" ht="16.2">
      <c r="A6404" s="1"/>
      <c r="L6404" t="str">
        <f t="shared" si="110"/>
        <v/>
      </c>
    </row>
    <row r="6405" spans="1:12" ht="16.2">
      <c r="A6405" s="1"/>
      <c r="L6405" t="str">
        <f t="shared" si="110"/>
        <v/>
      </c>
    </row>
    <row r="6406" spans="1:12" ht="16.2">
      <c r="A6406" s="1"/>
      <c r="L6406" t="str">
        <f t="shared" si="110"/>
        <v/>
      </c>
    </row>
    <row r="6407" spans="1:12" ht="16.2">
      <c r="A6407" s="1"/>
      <c r="L6407" t="str">
        <f t="shared" si="110"/>
        <v/>
      </c>
    </row>
    <row r="6408" spans="1:12" ht="16.2">
      <c r="A6408" s="1"/>
      <c r="L6408" t="str">
        <f t="shared" si="110"/>
        <v/>
      </c>
    </row>
    <row r="6409" spans="1:12" ht="16.2">
      <c r="A6409" s="1"/>
      <c r="L6409" t="str">
        <f t="shared" si="110"/>
        <v/>
      </c>
    </row>
    <row r="6410" spans="1:12" ht="16.2">
      <c r="A6410" s="1"/>
      <c r="L6410" t="str">
        <f t="shared" si="110"/>
        <v/>
      </c>
    </row>
    <row r="6411" spans="1:12" ht="16.2">
      <c r="A6411" s="1"/>
      <c r="L6411" t="str">
        <f t="shared" si="110"/>
        <v/>
      </c>
    </row>
    <row r="6412" spans="1:12" ht="16.2">
      <c r="A6412" s="1"/>
      <c r="L6412" t="str">
        <f t="shared" si="110"/>
        <v/>
      </c>
    </row>
    <row r="6413" spans="1:12" ht="16.2">
      <c r="A6413" s="1"/>
      <c r="L6413" t="str">
        <f t="shared" si="110"/>
        <v/>
      </c>
    </row>
    <row r="6414" spans="1:12" ht="16.2">
      <c r="A6414" s="1"/>
      <c r="L6414" t="str">
        <f t="shared" si="110"/>
        <v/>
      </c>
    </row>
    <row r="6415" spans="1:12" ht="16.2">
      <c r="A6415" s="1"/>
      <c r="L6415" t="str">
        <f t="shared" si="110"/>
        <v/>
      </c>
    </row>
    <row r="6416" spans="1:12" ht="16.2">
      <c r="A6416" s="1"/>
      <c r="L6416" t="str">
        <f t="shared" si="110"/>
        <v/>
      </c>
    </row>
    <row r="6417" spans="1:12" ht="16.2">
      <c r="A6417" s="1"/>
      <c r="L6417" t="str">
        <f>IF(ISBLANK(A6417),"",TEXT(A6417,"yyyy"))</f>
        <v/>
      </c>
    </row>
    <row r="6418" spans="1:12" ht="16.2">
      <c r="A6418" s="1"/>
      <c r="L6418" t="str">
        <f t="shared" ref="L6418:L6473" si="111">IF(ISBLANK(A6418),"",TEXT(A6418,"yyyy"))</f>
        <v/>
      </c>
    </row>
    <row r="6419" spans="1:12" ht="16.2">
      <c r="A6419" s="1"/>
      <c r="L6419" t="str">
        <f t="shared" si="111"/>
        <v/>
      </c>
    </row>
    <row r="6420" spans="1:12" ht="16.2">
      <c r="A6420" s="1"/>
      <c r="L6420" t="str">
        <f t="shared" si="111"/>
        <v/>
      </c>
    </row>
    <row r="6421" spans="1:12" ht="16.2">
      <c r="A6421" s="1"/>
      <c r="L6421" t="str">
        <f t="shared" si="111"/>
        <v/>
      </c>
    </row>
    <row r="6422" spans="1:12" ht="16.2">
      <c r="A6422" s="1"/>
      <c r="L6422" t="str">
        <f t="shared" si="111"/>
        <v/>
      </c>
    </row>
    <row r="6423" spans="1:12" ht="16.2">
      <c r="A6423" s="1"/>
      <c r="L6423" t="str">
        <f t="shared" si="111"/>
        <v/>
      </c>
    </row>
    <row r="6424" spans="1:12" ht="16.2">
      <c r="A6424" s="1"/>
      <c r="L6424" t="str">
        <f t="shared" si="111"/>
        <v/>
      </c>
    </row>
    <row r="6425" spans="1:12" ht="16.2">
      <c r="A6425" s="1"/>
      <c r="L6425" t="str">
        <f t="shared" si="111"/>
        <v/>
      </c>
    </row>
    <row r="6426" spans="1:12" ht="16.2">
      <c r="A6426" s="1"/>
      <c r="L6426" t="str">
        <f t="shared" si="111"/>
        <v/>
      </c>
    </row>
    <row r="6427" spans="1:12" ht="16.2">
      <c r="A6427" s="1"/>
      <c r="L6427" t="str">
        <f t="shared" si="111"/>
        <v/>
      </c>
    </row>
    <row r="6428" spans="1:12" ht="16.2">
      <c r="A6428" s="1"/>
      <c r="L6428" t="str">
        <f t="shared" si="111"/>
        <v/>
      </c>
    </row>
    <row r="6429" spans="1:12" ht="16.2">
      <c r="A6429" s="1"/>
      <c r="L6429" t="str">
        <f t="shared" si="111"/>
        <v/>
      </c>
    </row>
    <row r="6430" spans="1:12" ht="16.2">
      <c r="A6430" s="1"/>
      <c r="L6430" t="str">
        <f t="shared" si="111"/>
        <v/>
      </c>
    </row>
    <row r="6431" spans="1:12" ht="16.2">
      <c r="A6431" s="1"/>
      <c r="L6431" t="str">
        <f t="shared" si="111"/>
        <v/>
      </c>
    </row>
    <row r="6432" spans="1:12" ht="16.2">
      <c r="A6432" s="1"/>
      <c r="L6432" t="str">
        <f t="shared" si="111"/>
        <v/>
      </c>
    </row>
    <row r="6433" spans="1:12" ht="16.2">
      <c r="A6433" s="1"/>
      <c r="L6433" t="str">
        <f t="shared" si="111"/>
        <v/>
      </c>
    </row>
    <row r="6434" spans="1:12" ht="16.2">
      <c r="A6434" s="1"/>
      <c r="L6434" t="str">
        <f t="shared" si="111"/>
        <v/>
      </c>
    </row>
    <row r="6435" spans="1:12" ht="16.2">
      <c r="A6435" s="1"/>
      <c r="L6435" t="str">
        <f t="shared" si="111"/>
        <v/>
      </c>
    </row>
    <row r="6436" spans="1:12" ht="16.2">
      <c r="A6436" s="1"/>
      <c r="L6436" t="str">
        <f t="shared" si="111"/>
        <v/>
      </c>
    </row>
    <row r="6437" spans="1:12" ht="16.2">
      <c r="A6437" s="1"/>
      <c r="L6437" t="str">
        <f t="shared" si="111"/>
        <v/>
      </c>
    </row>
    <row r="6438" spans="1:12" ht="16.2">
      <c r="A6438" s="1"/>
      <c r="L6438" t="str">
        <f t="shared" si="111"/>
        <v/>
      </c>
    </row>
    <row r="6439" spans="1:12" ht="16.2">
      <c r="A6439" s="1"/>
      <c r="L6439" t="str">
        <f t="shared" si="111"/>
        <v/>
      </c>
    </row>
    <row r="6440" spans="1:12" ht="16.2">
      <c r="A6440" s="1"/>
      <c r="L6440" t="str">
        <f t="shared" si="111"/>
        <v/>
      </c>
    </row>
    <row r="6441" spans="1:12" ht="16.2">
      <c r="A6441" s="1"/>
      <c r="L6441" t="str">
        <f t="shared" si="111"/>
        <v/>
      </c>
    </row>
    <row r="6442" spans="1:12" ht="16.2">
      <c r="A6442" s="1"/>
      <c r="L6442" t="str">
        <f t="shared" si="111"/>
        <v/>
      </c>
    </row>
    <row r="6443" spans="1:12" ht="16.2">
      <c r="A6443" s="1"/>
      <c r="L6443" t="str">
        <f t="shared" si="111"/>
        <v/>
      </c>
    </row>
    <row r="6444" spans="1:12" ht="16.2">
      <c r="A6444" s="1"/>
      <c r="L6444" t="str">
        <f t="shared" si="111"/>
        <v/>
      </c>
    </row>
    <row r="6445" spans="1:12" ht="16.2">
      <c r="A6445" s="1"/>
      <c r="L6445" t="str">
        <f t="shared" si="111"/>
        <v/>
      </c>
    </row>
    <row r="6446" spans="1:12" ht="16.2">
      <c r="A6446" s="1"/>
      <c r="L6446" t="str">
        <f t="shared" si="111"/>
        <v/>
      </c>
    </row>
    <row r="6447" spans="1:12" ht="16.2">
      <c r="A6447" s="1"/>
      <c r="L6447" t="str">
        <f t="shared" si="111"/>
        <v/>
      </c>
    </row>
    <row r="6448" spans="1:12" ht="16.2">
      <c r="A6448" s="1"/>
      <c r="L6448" t="str">
        <f t="shared" si="111"/>
        <v/>
      </c>
    </row>
    <row r="6449" spans="1:12" ht="16.2">
      <c r="A6449" s="1"/>
      <c r="L6449" t="str">
        <f t="shared" si="111"/>
        <v/>
      </c>
    </row>
    <row r="6450" spans="1:12" ht="16.2">
      <c r="A6450" s="1"/>
      <c r="L6450" t="str">
        <f t="shared" si="111"/>
        <v/>
      </c>
    </row>
    <row r="6451" spans="1:12" ht="16.2">
      <c r="A6451" s="1"/>
      <c r="L6451" t="str">
        <f t="shared" si="111"/>
        <v/>
      </c>
    </row>
    <row r="6452" spans="1:12" ht="16.2">
      <c r="A6452" s="1"/>
      <c r="L6452" t="str">
        <f t="shared" si="111"/>
        <v/>
      </c>
    </row>
    <row r="6453" spans="1:12" ht="16.2">
      <c r="A6453" s="1"/>
      <c r="L6453" t="str">
        <f t="shared" si="111"/>
        <v/>
      </c>
    </row>
    <row r="6454" spans="1:12" ht="16.2">
      <c r="A6454" s="1"/>
      <c r="L6454" t="str">
        <f t="shared" si="111"/>
        <v/>
      </c>
    </row>
    <row r="6455" spans="1:12" ht="16.2">
      <c r="A6455" s="1"/>
      <c r="L6455" t="str">
        <f t="shared" si="111"/>
        <v/>
      </c>
    </row>
    <row r="6456" spans="1:12" ht="16.2">
      <c r="A6456" s="1"/>
      <c r="L6456" t="str">
        <f t="shared" si="111"/>
        <v/>
      </c>
    </row>
    <row r="6457" spans="1:12" ht="16.2">
      <c r="A6457" s="1"/>
      <c r="L6457" t="str">
        <f t="shared" si="111"/>
        <v/>
      </c>
    </row>
    <row r="6458" spans="1:12" ht="16.2">
      <c r="A6458" s="1"/>
      <c r="L6458" t="str">
        <f t="shared" si="111"/>
        <v/>
      </c>
    </row>
    <row r="6459" spans="1:12" ht="16.2">
      <c r="A6459" s="1"/>
      <c r="L6459" t="str">
        <f t="shared" si="111"/>
        <v/>
      </c>
    </row>
    <row r="6460" spans="1:12" ht="16.2">
      <c r="A6460" s="1"/>
      <c r="L6460" t="str">
        <f t="shared" si="111"/>
        <v/>
      </c>
    </row>
    <row r="6461" spans="1:12" ht="16.2">
      <c r="A6461" s="1"/>
      <c r="L6461" t="str">
        <f t="shared" si="111"/>
        <v/>
      </c>
    </row>
    <row r="6462" spans="1:12" ht="16.2">
      <c r="A6462" s="1"/>
      <c r="L6462" t="str">
        <f t="shared" si="111"/>
        <v/>
      </c>
    </row>
    <row r="6463" spans="1:12" ht="16.2">
      <c r="A6463" s="1"/>
      <c r="L6463" t="str">
        <f t="shared" si="111"/>
        <v/>
      </c>
    </row>
    <row r="6464" spans="1:12" ht="16.2">
      <c r="A6464" s="1"/>
      <c r="L6464" t="str">
        <f t="shared" si="111"/>
        <v/>
      </c>
    </row>
    <row r="6465" spans="1:12" ht="16.2">
      <c r="A6465" s="1"/>
      <c r="L6465" t="str">
        <f t="shared" si="111"/>
        <v/>
      </c>
    </row>
    <row r="6466" spans="1:12" ht="16.2">
      <c r="A6466" s="1"/>
      <c r="L6466" t="str">
        <f t="shared" si="111"/>
        <v/>
      </c>
    </row>
    <row r="6467" spans="1:12" ht="16.2">
      <c r="A6467" s="1"/>
      <c r="L6467" t="str">
        <f t="shared" si="111"/>
        <v/>
      </c>
    </row>
    <row r="6468" spans="1:12" ht="16.2">
      <c r="A6468" s="1"/>
      <c r="L6468" t="str">
        <f t="shared" si="111"/>
        <v/>
      </c>
    </row>
    <row r="6469" spans="1:12" ht="16.2">
      <c r="A6469" s="1"/>
      <c r="L6469" t="str">
        <f t="shared" si="111"/>
        <v/>
      </c>
    </row>
    <row r="6470" spans="1:12" ht="16.2">
      <c r="A6470" s="1"/>
      <c r="L6470" t="str">
        <f t="shared" si="111"/>
        <v/>
      </c>
    </row>
    <row r="6471" spans="1:12" ht="16.2">
      <c r="A6471" s="1"/>
      <c r="L6471" t="str">
        <f t="shared" si="111"/>
        <v/>
      </c>
    </row>
    <row r="6472" spans="1:12" ht="16.2">
      <c r="A6472" s="1"/>
      <c r="L6472" t="str">
        <f t="shared" si="111"/>
        <v/>
      </c>
    </row>
    <row r="6473" spans="1:12" ht="16.2">
      <c r="A6473" s="1"/>
      <c r="L6473" t="str">
        <f t="shared" si="111"/>
        <v/>
      </c>
    </row>
  </sheetData>
  <sortState xmlns:xlrd2="http://schemas.microsoft.com/office/spreadsheetml/2017/richdata2" ref="A3:B3043">
    <sortCondition ref="A3"/>
  </sortState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3"/>
  <dimension ref="A1"/>
  <sheetViews>
    <sheetView workbookViewId="0">
      <selection activeCell="A2" sqref="A2"/>
    </sheetView>
  </sheetViews>
  <sheetFormatPr defaultRowHeight="16.5" customHeight="1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5"/>
  <dimension ref="A2:B42"/>
  <sheetViews>
    <sheetView topLeftCell="A24" workbookViewId="0">
      <selection activeCell="B43" sqref="B43"/>
    </sheetView>
  </sheetViews>
  <sheetFormatPr defaultRowHeight="16.5" customHeight="1"/>
  <cols>
    <col min="1" max="1" width="12.44140625" customWidth="1"/>
    <col min="2" max="2" width="82.6640625" customWidth="1"/>
  </cols>
  <sheetData>
    <row r="2" spans="1:2" ht="16.2">
      <c r="A2" t="s">
        <v>81</v>
      </c>
    </row>
    <row r="4" spans="1:2" ht="16.2">
      <c r="A4" t="s">
        <v>82</v>
      </c>
      <c r="B4" t="s">
        <v>83</v>
      </c>
    </row>
    <row r="5" spans="1:2" ht="16.2">
      <c r="B5" t="s">
        <v>84</v>
      </c>
    </row>
    <row r="7" spans="1:2" ht="16.2">
      <c r="A7" t="s">
        <v>85</v>
      </c>
      <c r="B7" t="s">
        <v>86</v>
      </c>
    </row>
    <row r="8" spans="1:2" ht="16.2">
      <c r="B8" t="s">
        <v>87</v>
      </c>
    </row>
    <row r="9" spans="1:2" ht="16.2">
      <c r="B9" t="s">
        <v>88</v>
      </c>
    </row>
    <row r="11" spans="1:2" ht="16.2">
      <c r="A11" t="s">
        <v>89</v>
      </c>
      <c r="B11" t="s">
        <v>91</v>
      </c>
    </row>
    <row r="12" spans="1:2" ht="16.2">
      <c r="B12" t="s">
        <v>90</v>
      </c>
    </row>
    <row r="14" spans="1:2" ht="16.5" customHeight="1">
      <c r="A14" t="s">
        <v>92</v>
      </c>
      <c r="B14" t="s">
        <v>93</v>
      </c>
    </row>
    <row r="15" spans="1:2" ht="16.5" customHeight="1">
      <c r="B15" t="s">
        <v>94</v>
      </c>
    </row>
    <row r="17" spans="1:2" ht="16.5" customHeight="1">
      <c r="A17" t="s">
        <v>95</v>
      </c>
      <c r="B17" t="s">
        <v>96</v>
      </c>
    </row>
    <row r="19" spans="1:2" ht="16.5" customHeight="1">
      <c r="A19" t="s">
        <v>97</v>
      </c>
      <c r="B19" t="s">
        <v>100</v>
      </c>
    </row>
    <row r="20" spans="1:2" ht="16.5" customHeight="1">
      <c r="B20" t="s">
        <v>98</v>
      </c>
    </row>
    <row r="21" spans="1:2" ht="16.5" customHeight="1">
      <c r="B21" s="19" t="s">
        <v>99</v>
      </c>
    </row>
    <row r="23" spans="1:2" ht="16.5" customHeight="1">
      <c r="A23" t="s">
        <v>101</v>
      </c>
      <c r="B23" t="s">
        <v>102</v>
      </c>
    </row>
    <row r="25" spans="1:2" ht="16.5" customHeight="1">
      <c r="A25" t="s">
        <v>103</v>
      </c>
      <c r="B25" t="s">
        <v>104</v>
      </c>
    </row>
    <row r="27" spans="1:2" ht="16.5" customHeight="1">
      <c r="A27" t="s">
        <v>106</v>
      </c>
      <c r="B27" t="s">
        <v>107</v>
      </c>
    </row>
    <row r="29" spans="1:2" ht="16.5" customHeight="1">
      <c r="A29" t="s">
        <v>108</v>
      </c>
      <c r="B29" t="s">
        <v>109</v>
      </c>
    </row>
    <row r="31" spans="1:2" ht="16.5" customHeight="1">
      <c r="A31" t="s">
        <v>110</v>
      </c>
      <c r="B31" t="s">
        <v>111</v>
      </c>
    </row>
    <row r="32" spans="1:2" ht="16.5" customHeight="1">
      <c r="B32" t="s">
        <v>116</v>
      </c>
    </row>
    <row r="34" spans="1:2" ht="16.5" customHeight="1">
      <c r="A34" t="s">
        <v>126</v>
      </c>
      <c r="B34" t="s">
        <v>127</v>
      </c>
    </row>
    <row r="36" spans="1:2" ht="16.5" customHeight="1">
      <c r="A36" t="s">
        <v>135</v>
      </c>
      <c r="B36" t="s">
        <v>136</v>
      </c>
    </row>
    <row r="38" spans="1:2" ht="16.5" customHeight="1">
      <c r="A38" t="s">
        <v>137</v>
      </c>
      <c r="B38" t="s">
        <v>138</v>
      </c>
    </row>
    <row r="40" spans="1:2" ht="16.5" customHeight="1">
      <c r="A40" t="s">
        <v>140</v>
      </c>
      <c r="B40" t="s">
        <v>141</v>
      </c>
    </row>
    <row r="42" spans="1:2" ht="145.19999999999999">
      <c r="A42" t="s">
        <v>151</v>
      </c>
      <c r="B42" s="120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總表</vt:lpstr>
      <vt:lpstr>文字檔</vt:lpstr>
      <vt:lpstr>策略報表</vt:lpstr>
      <vt:lpstr>資料貼入</vt:lpstr>
      <vt:lpstr>創高計算</vt:lpstr>
      <vt:lpstr>日週期</vt:lpstr>
      <vt:lpstr>=======20240901========</vt:lpstr>
      <vt:lpstr>版本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River Ho</cp:lastModifiedBy>
  <cp:lastPrinted>2018-06-08T01:14:37Z</cp:lastPrinted>
  <dcterms:created xsi:type="dcterms:W3CDTF">2018-03-14T15:37:44Z</dcterms:created>
  <dcterms:modified xsi:type="dcterms:W3CDTF">2026-10-11T00:53:40Z</dcterms:modified>
</cp:coreProperties>
</file>